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ibertyutil.sharepoint.com/sites/CentralRegionRevenue/Shared Documents/MOPSC/3106-MO Water/2026/"/>
    </mc:Choice>
  </mc:AlternateContent>
  <xr:revisionPtr revIDLastSave="6215" documentId="8_{34A58625-926E-45C5-8AAC-48D45BFE9F74}" xr6:coauthVersionLast="47" xr6:coauthVersionMax="47" xr10:uidLastSave="{FED518B3-AF63-4D2F-B102-C13AB335831B}"/>
  <bookViews>
    <workbookView xWindow="28680" yWindow="-120" windowWidth="29040" windowHeight="15720" firstSheet="1" activeTab="1" xr2:uid="{06724F74-18CA-4CF0-83B3-220C0AF50625}"/>
  </bookViews>
  <sheets>
    <sheet name="_com.sap.ip.bi.xl.hiddensheet" sheetId="4" state="veryHidden" r:id="rId1"/>
    <sheet name="MOPSC" sheetId="21" r:id="rId2"/>
    <sheet name="ZFICA" sheetId="7" r:id="rId3"/>
    <sheet name="ZFICA Customer Detail" sheetId="22" r:id="rId4"/>
    <sheet name="MOPSC Old" sheetId="20" state="hidden" r:id="rId5"/>
    <sheet name="Tie Out" sheetId="19" state="hidden" r:id="rId6"/>
    <sheet name="TB" sheetId="3" r:id="rId7"/>
    <sheet name="Main_Sub Desc" sheetId="6" state="hidden" r:id="rId8"/>
    <sheet name="PC Mapping" sheetId="18" r:id="rId9"/>
    <sheet name="Misc Detail_Old" sheetId="5" state="hidden" r:id="rId10"/>
  </sheets>
  <definedNames>
    <definedName name="_xlnm._FilterDatabase" localSheetId="9" hidden="1">'Misc Detail_Old'!$A$2:$AH$6579</definedName>
    <definedName name="_xlnm._FilterDatabase" localSheetId="1" hidden="1">MOPSC!$A$7:$G$57</definedName>
    <definedName name="_xlnm._FilterDatabase" localSheetId="2" hidden="1">ZFICA!$A$5:$M$38</definedName>
    <definedName name="_xlnm._FilterDatabase" localSheetId="3" hidden="1">'ZFICA Customer Detail'!$A$5:$J$4577</definedName>
    <definedName name="_xlnm.Print_Area" localSheetId="1">MOPSC!$A$1:$E$55</definedName>
    <definedName name="SACTable1" comment="DO NOT EDIT OR DELETE">'Tie Out'!$B$2:$D$6</definedName>
    <definedName name="SACTable2" comment="DO NOT EDIT OR DELETE">ZFICA!$A$1:$F$36</definedName>
    <definedName name="SACTable3" comment="DO NOT EDIT OR DELETE">'ZFICA Customer Detail'!$A$1:$I$5140</definedName>
    <definedName name="SAPCrosstab1">TB!$A$16:$J$25</definedName>
    <definedName name="SAPCrosstab3">#REF!</definedName>
  </definedNames>
  <calcPr calcId="191029" concurrentManualCount="20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3" l="1"/>
  <c r="B2" i="3"/>
  <c r="A3" i="3"/>
  <c r="B3" i="3"/>
  <c r="A4" i="3"/>
  <c r="B4" i="3"/>
  <c r="A6" i="3" a="1"/>
  <c r="F45" i="7"/>
  <c r="E46" i="7"/>
  <c r="J29" i="7"/>
  <c r="I37" i="7"/>
  <c r="J37" i="7"/>
  <c r="K37" i="7"/>
  <c r="I38" i="7"/>
  <c r="J38" i="7"/>
  <c r="K38" i="7"/>
  <c r="E56" i="21"/>
  <c r="I6" i="7"/>
  <c r="J6" i="7"/>
  <c r="K6" i="7"/>
  <c r="G6" i="7"/>
  <c r="H6" i="7"/>
  <c r="M6" i="7"/>
  <c r="J7" i="7"/>
  <c r="K7" i="7"/>
  <c r="J8" i="7"/>
  <c r="K8" i="7"/>
  <c r="J9" i="7"/>
  <c r="K9" i="7"/>
  <c r="J10" i="7"/>
  <c r="K10" i="7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1" i="7"/>
  <c r="K21" i="7"/>
  <c r="J22" i="7"/>
  <c r="K22" i="7"/>
  <c r="J23" i="7"/>
  <c r="K23" i="7"/>
  <c r="J24" i="7"/>
  <c r="K24" i="7"/>
  <c r="J25" i="7"/>
  <c r="K25" i="7"/>
  <c r="J26" i="7"/>
  <c r="K26" i="7"/>
  <c r="J27" i="7"/>
  <c r="K27" i="7"/>
  <c r="J28" i="7"/>
  <c r="K28" i="7"/>
  <c r="K29" i="7"/>
  <c r="J30" i="7"/>
  <c r="K30" i="7"/>
  <c r="J31" i="7"/>
  <c r="K31" i="7"/>
  <c r="J32" i="7"/>
  <c r="K32" i="7"/>
  <c r="J33" i="7"/>
  <c r="K33" i="7"/>
  <c r="J34" i="7"/>
  <c r="K34" i="7"/>
  <c r="J35" i="7"/>
  <c r="K35" i="7"/>
  <c r="J36" i="7"/>
  <c r="K3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G7" i="7"/>
  <c r="H7" i="7"/>
  <c r="G8" i="7"/>
  <c r="H8" i="7"/>
  <c r="M8" i="7"/>
  <c r="G9" i="7"/>
  <c r="H9" i="7"/>
  <c r="M9" i="7"/>
  <c r="G10" i="7"/>
  <c r="H10" i="7"/>
  <c r="M10" i="7"/>
  <c r="G11" i="7"/>
  <c r="H11" i="7"/>
  <c r="M11" i="7"/>
  <c r="G12" i="7"/>
  <c r="H12" i="7"/>
  <c r="M12" i="7"/>
  <c r="G13" i="7"/>
  <c r="H13" i="7"/>
  <c r="M13" i="7"/>
  <c r="G14" i="7"/>
  <c r="H14" i="7"/>
  <c r="M14" i="7"/>
  <c r="G15" i="7"/>
  <c r="H15" i="7"/>
  <c r="M15" i="7"/>
  <c r="G16" i="7"/>
  <c r="H16" i="7"/>
  <c r="M16" i="7"/>
  <c r="G17" i="7"/>
  <c r="H17" i="7"/>
  <c r="M17" i="7"/>
  <c r="G18" i="7"/>
  <c r="H18" i="7"/>
  <c r="M18" i="7"/>
  <c r="G19" i="7"/>
  <c r="H19" i="7"/>
  <c r="M19" i="7"/>
  <c r="G20" i="7"/>
  <c r="H20" i="7"/>
  <c r="M20" i="7"/>
  <c r="G21" i="7"/>
  <c r="H21" i="7"/>
  <c r="M21" i="7"/>
  <c r="G22" i="7"/>
  <c r="H22" i="7"/>
  <c r="M22" i="7"/>
  <c r="G23" i="7"/>
  <c r="H23" i="7"/>
  <c r="M23" i="7"/>
  <c r="G24" i="7"/>
  <c r="H24" i="7"/>
  <c r="M24" i="7"/>
  <c r="G25" i="7"/>
  <c r="H25" i="7"/>
  <c r="M25" i="7"/>
  <c r="G26" i="7"/>
  <c r="H26" i="7"/>
  <c r="M26" i="7"/>
  <c r="G27" i="7"/>
  <c r="H27" i="7"/>
  <c r="M27" i="7"/>
  <c r="G28" i="7"/>
  <c r="H28" i="7"/>
  <c r="M28" i="7"/>
  <c r="G29" i="7"/>
  <c r="H29" i="7"/>
  <c r="M29" i="7"/>
  <c r="G30" i="7"/>
  <c r="H30" i="7"/>
  <c r="M30" i="7"/>
  <c r="G31" i="7"/>
  <c r="H31" i="7"/>
  <c r="M31" i="7"/>
  <c r="G32" i="7"/>
  <c r="H32" i="7"/>
  <c r="M32" i="7"/>
  <c r="G33" i="7"/>
  <c r="H33" i="7"/>
  <c r="M33" i="7"/>
  <c r="G34" i="7"/>
  <c r="H34" i="7"/>
  <c r="M34" i="7"/>
  <c r="G35" i="7"/>
  <c r="H35" i="7"/>
  <c r="M35" i="7"/>
  <c r="G36" i="7"/>
  <c r="H36" i="7"/>
  <c r="M36" i="7"/>
  <c r="E38" i="20"/>
  <c r="D53" i="19"/>
  <c r="D54" i="19"/>
  <c r="D55" i="19"/>
  <c r="G55" i="19"/>
  <c r="D56" i="19"/>
  <c r="G56" i="19"/>
  <c r="D57" i="19"/>
  <c r="G57" i="19"/>
  <c r="D52" i="19"/>
  <c r="D58" i="19"/>
  <c r="F53" i="19"/>
  <c r="G53" i="19"/>
  <c r="F54" i="19"/>
  <c r="G54" i="19"/>
  <c r="F55" i="19"/>
  <c r="F56" i="19"/>
  <c r="F57" i="19"/>
  <c r="F58" i="19"/>
  <c r="G58" i="19"/>
  <c r="F52" i="19"/>
  <c r="I50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7" i="19"/>
  <c r="S25" i="19"/>
  <c r="T21" i="19"/>
  <c r="T22" i="19"/>
  <c r="T23" i="19"/>
  <c r="T24" i="19"/>
  <c r="AD6559" i="5"/>
  <c r="AF6559" i="5"/>
  <c r="AG6559" i="5"/>
  <c r="AH6559" i="5"/>
  <c r="AD6560" i="5"/>
  <c r="AF6560" i="5"/>
  <c r="AG6560" i="5"/>
  <c r="AH6560" i="5"/>
  <c r="AD6561" i="5"/>
  <c r="AF6561" i="5"/>
  <c r="AG6561" i="5"/>
  <c r="AH6561" i="5"/>
  <c r="AD6562" i="5"/>
  <c r="AF6562" i="5"/>
  <c r="AG6562" i="5"/>
  <c r="AH6562" i="5"/>
  <c r="AD6563" i="5"/>
  <c r="AF6563" i="5"/>
  <c r="AG6563" i="5"/>
  <c r="AH6563" i="5"/>
  <c r="AD6564" i="5"/>
  <c r="AF6564" i="5"/>
  <c r="AG6564" i="5"/>
  <c r="AH6564" i="5"/>
  <c r="AD6565" i="5"/>
  <c r="AF6565" i="5"/>
  <c r="AG6565" i="5"/>
  <c r="AH6565" i="5"/>
  <c r="AD6566" i="5"/>
  <c r="AF6566" i="5"/>
  <c r="AG6566" i="5"/>
  <c r="AH6566" i="5"/>
  <c r="AD6567" i="5"/>
  <c r="AF6567" i="5"/>
  <c r="AG6567" i="5"/>
  <c r="AH6567" i="5"/>
  <c r="AD6568" i="5"/>
  <c r="AF6568" i="5"/>
  <c r="AG6568" i="5"/>
  <c r="AH6568" i="5"/>
  <c r="AD6569" i="5"/>
  <c r="AF6569" i="5"/>
  <c r="AG6569" i="5"/>
  <c r="AH6569" i="5"/>
  <c r="AD6570" i="5"/>
  <c r="AF6570" i="5"/>
  <c r="AG6570" i="5"/>
  <c r="AH6570" i="5"/>
  <c r="AD6571" i="5"/>
  <c r="AF6571" i="5"/>
  <c r="AG6571" i="5"/>
  <c r="AH6571" i="5"/>
  <c r="AD6572" i="5"/>
  <c r="AF6572" i="5"/>
  <c r="AG6572" i="5"/>
  <c r="AH6572" i="5"/>
  <c r="AD6573" i="5"/>
  <c r="AF6573" i="5"/>
  <c r="AG6573" i="5"/>
  <c r="AH6573" i="5"/>
  <c r="AD6574" i="5"/>
  <c r="AF6574" i="5"/>
  <c r="AG6574" i="5"/>
  <c r="AH6574" i="5"/>
  <c r="AD6575" i="5"/>
  <c r="AF6575" i="5"/>
  <c r="AG6575" i="5"/>
  <c r="AH6575" i="5"/>
  <c r="AD6576" i="5"/>
  <c r="AF6576" i="5"/>
  <c r="AG6576" i="5"/>
  <c r="AH6576" i="5"/>
  <c r="AD6577" i="5"/>
  <c r="AF6577" i="5"/>
  <c r="AG6577" i="5"/>
  <c r="AH6577" i="5"/>
  <c r="AD6578" i="5"/>
  <c r="AF6578" i="5"/>
  <c r="AG6578" i="5"/>
  <c r="AH6578" i="5"/>
  <c r="AD6579" i="5"/>
  <c r="AF6579" i="5"/>
  <c r="AG6579" i="5"/>
  <c r="AH6579" i="5"/>
  <c r="AG21" i="5"/>
  <c r="AH21" i="5"/>
  <c r="AG22" i="5"/>
  <c r="AH22" i="5"/>
  <c r="AG23" i="5"/>
  <c r="AH23" i="5"/>
  <c r="AG24" i="5"/>
  <c r="AH24" i="5"/>
  <c r="AG25" i="5"/>
  <c r="AH25" i="5"/>
  <c r="AG26" i="5"/>
  <c r="AH26" i="5"/>
  <c r="AG27" i="5"/>
  <c r="AH27" i="5"/>
  <c r="AG28" i="5"/>
  <c r="AH28" i="5"/>
  <c r="AG29" i="5"/>
  <c r="AH29" i="5"/>
  <c r="AG30" i="5"/>
  <c r="AH30" i="5"/>
  <c r="AG31" i="5"/>
  <c r="AH31" i="5"/>
  <c r="AG32" i="5"/>
  <c r="AH32" i="5"/>
  <c r="AG33" i="5"/>
  <c r="AH33" i="5"/>
  <c r="AG34" i="5"/>
  <c r="AH34" i="5"/>
  <c r="AG35" i="5"/>
  <c r="AH35" i="5"/>
  <c r="AG36" i="5"/>
  <c r="AH36" i="5"/>
  <c r="AG37" i="5"/>
  <c r="AH37" i="5"/>
  <c r="AG38" i="5"/>
  <c r="AH38" i="5"/>
  <c r="AG39" i="5"/>
  <c r="AH39" i="5"/>
  <c r="AG40" i="5"/>
  <c r="AH40" i="5"/>
  <c r="AG41" i="5"/>
  <c r="AH41" i="5"/>
  <c r="AG42" i="5"/>
  <c r="AH42" i="5"/>
  <c r="AG43" i="5"/>
  <c r="AH43" i="5"/>
  <c r="AG44" i="5"/>
  <c r="AH44" i="5"/>
  <c r="AG45" i="5"/>
  <c r="AH45" i="5"/>
  <c r="AG46" i="5"/>
  <c r="AH46" i="5"/>
  <c r="AG47" i="5"/>
  <c r="AH47" i="5"/>
  <c r="AG48" i="5"/>
  <c r="AH48" i="5"/>
  <c r="AG49" i="5"/>
  <c r="AH49" i="5"/>
  <c r="AG50" i="5"/>
  <c r="AH50" i="5"/>
  <c r="AG51" i="5"/>
  <c r="AH51" i="5"/>
  <c r="AG52" i="5"/>
  <c r="AH52" i="5"/>
  <c r="AG53" i="5"/>
  <c r="AH53" i="5"/>
  <c r="AG54" i="5"/>
  <c r="AH54" i="5"/>
  <c r="AG55" i="5"/>
  <c r="AH55" i="5"/>
  <c r="AG56" i="5"/>
  <c r="AH56" i="5"/>
  <c r="AG57" i="5"/>
  <c r="AH57" i="5"/>
  <c r="AG58" i="5"/>
  <c r="AH58" i="5"/>
  <c r="AG59" i="5"/>
  <c r="AH59" i="5"/>
  <c r="AG60" i="5"/>
  <c r="AH60" i="5"/>
  <c r="AG61" i="5"/>
  <c r="AH61" i="5"/>
  <c r="AG62" i="5"/>
  <c r="AH62" i="5"/>
  <c r="AG63" i="5"/>
  <c r="AH63" i="5"/>
  <c r="AG64" i="5"/>
  <c r="AH64" i="5"/>
  <c r="AG65" i="5"/>
  <c r="AH65" i="5"/>
  <c r="AG66" i="5"/>
  <c r="AH66" i="5"/>
  <c r="AG67" i="5"/>
  <c r="AH67" i="5"/>
  <c r="AG68" i="5"/>
  <c r="AH68" i="5"/>
  <c r="AG69" i="5"/>
  <c r="AH69" i="5"/>
  <c r="AG70" i="5"/>
  <c r="AH70" i="5"/>
  <c r="AG71" i="5"/>
  <c r="AH71" i="5"/>
  <c r="AG72" i="5"/>
  <c r="AH72" i="5"/>
  <c r="AG73" i="5"/>
  <c r="AH73" i="5"/>
  <c r="AG74" i="5"/>
  <c r="AH74" i="5"/>
  <c r="AG75" i="5"/>
  <c r="AH75" i="5"/>
  <c r="AG76" i="5"/>
  <c r="AH76" i="5"/>
  <c r="AG77" i="5"/>
  <c r="AH77" i="5"/>
  <c r="AG78" i="5"/>
  <c r="AH78" i="5"/>
  <c r="AG79" i="5"/>
  <c r="AH79" i="5"/>
  <c r="AG80" i="5"/>
  <c r="AH80" i="5"/>
  <c r="AG81" i="5"/>
  <c r="AH81" i="5"/>
  <c r="AG82" i="5"/>
  <c r="AH82" i="5"/>
  <c r="AG83" i="5"/>
  <c r="AH83" i="5"/>
  <c r="AG84" i="5"/>
  <c r="AH84" i="5"/>
  <c r="AG85" i="5"/>
  <c r="AH85" i="5"/>
  <c r="AG86" i="5"/>
  <c r="AH86" i="5"/>
  <c r="AG87" i="5"/>
  <c r="AH87" i="5"/>
  <c r="AG88" i="5"/>
  <c r="AH88" i="5"/>
  <c r="AG89" i="5"/>
  <c r="AH89" i="5"/>
  <c r="AG90" i="5"/>
  <c r="AH90" i="5"/>
  <c r="AG91" i="5"/>
  <c r="AH91" i="5"/>
  <c r="AG92" i="5"/>
  <c r="AH92" i="5"/>
  <c r="AG93" i="5"/>
  <c r="AH93" i="5"/>
  <c r="AG94" i="5"/>
  <c r="AH94" i="5"/>
  <c r="AG95" i="5"/>
  <c r="AH95" i="5"/>
  <c r="AG96" i="5"/>
  <c r="AH96" i="5"/>
  <c r="AG97" i="5"/>
  <c r="AH97" i="5"/>
  <c r="AG98" i="5"/>
  <c r="AH98" i="5"/>
  <c r="AG99" i="5"/>
  <c r="AH99" i="5"/>
  <c r="AG100" i="5"/>
  <c r="AH100" i="5"/>
  <c r="AG101" i="5"/>
  <c r="AH101" i="5"/>
  <c r="AG102" i="5"/>
  <c r="AH102" i="5"/>
  <c r="AG103" i="5"/>
  <c r="AH103" i="5"/>
  <c r="AG104" i="5"/>
  <c r="AH104" i="5"/>
  <c r="AG105" i="5"/>
  <c r="AH105" i="5"/>
  <c r="AG106" i="5"/>
  <c r="AH106" i="5"/>
  <c r="AG107" i="5"/>
  <c r="AH107" i="5"/>
  <c r="AG108" i="5"/>
  <c r="AH108" i="5"/>
  <c r="AG109" i="5"/>
  <c r="AH109" i="5"/>
  <c r="AG110" i="5"/>
  <c r="AH110" i="5"/>
  <c r="AG111" i="5"/>
  <c r="AH111" i="5"/>
  <c r="AG112" i="5"/>
  <c r="AH112" i="5"/>
  <c r="AG113" i="5"/>
  <c r="AH113" i="5"/>
  <c r="AG114" i="5"/>
  <c r="AH114" i="5"/>
  <c r="AG115" i="5"/>
  <c r="AH115" i="5"/>
  <c r="AG116" i="5"/>
  <c r="AH116" i="5"/>
  <c r="AG117" i="5"/>
  <c r="AH117" i="5"/>
  <c r="AG118" i="5"/>
  <c r="AH118" i="5"/>
  <c r="AG119" i="5"/>
  <c r="AH119" i="5"/>
  <c r="AG120" i="5"/>
  <c r="AH120" i="5"/>
  <c r="AG121" i="5"/>
  <c r="AH121" i="5"/>
  <c r="AG122" i="5"/>
  <c r="AH122" i="5"/>
  <c r="AG123" i="5"/>
  <c r="AH123" i="5"/>
  <c r="AG124" i="5"/>
  <c r="AH124" i="5"/>
  <c r="AG125" i="5"/>
  <c r="AH125" i="5"/>
  <c r="AG126" i="5"/>
  <c r="AH126" i="5"/>
  <c r="AG127" i="5"/>
  <c r="AH127" i="5"/>
  <c r="AG128" i="5"/>
  <c r="AH128" i="5"/>
  <c r="AG129" i="5"/>
  <c r="AH129" i="5"/>
  <c r="AG130" i="5"/>
  <c r="AH130" i="5"/>
  <c r="AG131" i="5"/>
  <c r="AH131" i="5"/>
  <c r="AG132" i="5"/>
  <c r="AH132" i="5"/>
  <c r="AG133" i="5"/>
  <c r="AH133" i="5"/>
  <c r="AG134" i="5"/>
  <c r="AH134" i="5"/>
  <c r="AG135" i="5"/>
  <c r="AH135" i="5"/>
  <c r="AG136" i="5"/>
  <c r="AH136" i="5"/>
  <c r="AG137" i="5"/>
  <c r="AH137" i="5"/>
  <c r="AG138" i="5"/>
  <c r="AH138" i="5"/>
  <c r="AG139" i="5"/>
  <c r="AH139" i="5"/>
  <c r="AG140" i="5"/>
  <c r="AH140" i="5"/>
  <c r="AG141" i="5"/>
  <c r="AH141" i="5"/>
  <c r="AG142" i="5"/>
  <c r="AH142" i="5"/>
  <c r="AG143" i="5"/>
  <c r="AH143" i="5"/>
  <c r="AG144" i="5"/>
  <c r="AH144" i="5"/>
  <c r="AG145" i="5"/>
  <c r="AH145" i="5"/>
  <c r="AG146" i="5"/>
  <c r="AH146" i="5"/>
  <c r="AG147" i="5"/>
  <c r="AH147" i="5"/>
  <c r="AG148" i="5"/>
  <c r="AH148" i="5"/>
  <c r="AG149" i="5"/>
  <c r="AH149" i="5"/>
  <c r="AG150" i="5"/>
  <c r="AH150" i="5"/>
  <c r="AG151" i="5"/>
  <c r="AH151" i="5"/>
  <c r="AG152" i="5"/>
  <c r="AH152" i="5"/>
  <c r="AG153" i="5"/>
  <c r="AH153" i="5"/>
  <c r="AG154" i="5"/>
  <c r="AH154" i="5"/>
  <c r="AG155" i="5"/>
  <c r="AH155" i="5"/>
  <c r="AG156" i="5"/>
  <c r="AH156" i="5"/>
  <c r="AG157" i="5"/>
  <c r="AH157" i="5"/>
  <c r="AG158" i="5"/>
  <c r="AH158" i="5"/>
  <c r="AG159" i="5"/>
  <c r="AH159" i="5"/>
  <c r="AG160" i="5"/>
  <c r="AH160" i="5"/>
  <c r="AG161" i="5"/>
  <c r="AH161" i="5"/>
  <c r="AG162" i="5"/>
  <c r="AH162" i="5"/>
  <c r="AG163" i="5"/>
  <c r="AH163" i="5"/>
  <c r="AG164" i="5"/>
  <c r="AH164" i="5"/>
  <c r="AG165" i="5"/>
  <c r="AH165" i="5"/>
  <c r="AG166" i="5"/>
  <c r="AH166" i="5"/>
  <c r="AG167" i="5"/>
  <c r="AH167" i="5"/>
  <c r="AG168" i="5"/>
  <c r="AH168" i="5"/>
  <c r="AG169" i="5"/>
  <c r="AH169" i="5"/>
  <c r="AG170" i="5"/>
  <c r="AH170" i="5"/>
  <c r="AG171" i="5"/>
  <c r="AH171" i="5"/>
  <c r="AG172" i="5"/>
  <c r="AH172" i="5"/>
  <c r="AG173" i="5"/>
  <c r="AH173" i="5"/>
  <c r="AG174" i="5"/>
  <c r="AH174" i="5"/>
  <c r="AG175" i="5"/>
  <c r="AH175" i="5"/>
  <c r="AG176" i="5"/>
  <c r="AH176" i="5"/>
  <c r="AG177" i="5"/>
  <c r="AH177" i="5"/>
  <c r="AG178" i="5"/>
  <c r="AH178" i="5"/>
  <c r="AG179" i="5"/>
  <c r="AH179" i="5"/>
  <c r="AG180" i="5"/>
  <c r="AH180" i="5"/>
  <c r="AG181" i="5"/>
  <c r="AH181" i="5"/>
  <c r="AG182" i="5"/>
  <c r="AH182" i="5"/>
  <c r="AG183" i="5"/>
  <c r="AH183" i="5"/>
  <c r="AG184" i="5"/>
  <c r="AH184" i="5"/>
  <c r="AG185" i="5"/>
  <c r="AH185" i="5"/>
  <c r="AG186" i="5"/>
  <c r="AH186" i="5"/>
  <c r="AG187" i="5"/>
  <c r="AH187" i="5"/>
  <c r="AG188" i="5"/>
  <c r="AH188" i="5"/>
  <c r="AG189" i="5"/>
  <c r="AH189" i="5"/>
  <c r="AG190" i="5"/>
  <c r="AH190" i="5"/>
  <c r="AG191" i="5"/>
  <c r="AH191" i="5"/>
  <c r="AG192" i="5"/>
  <c r="AH192" i="5"/>
  <c r="AG193" i="5"/>
  <c r="AH193" i="5"/>
  <c r="AG194" i="5"/>
  <c r="AH194" i="5"/>
  <c r="AG195" i="5"/>
  <c r="AH195" i="5"/>
  <c r="AG196" i="5"/>
  <c r="AH196" i="5"/>
  <c r="AG197" i="5"/>
  <c r="AH197" i="5"/>
  <c r="AG198" i="5"/>
  <c r="AH198" i="5"/>
  <c r="AG199" i="5"/>
  <c r="AH199" i="5"/>
  <c r="AG200" i="5"/>
  <c r="AH200" i="5"/>
  <c r="AG201" i="5"/>
  <c r="AH201" i="5"/>
  <c r="AG202" i="5"/>
  <c r="AH202" i="5"/>
  <c r="AG203" i="5"/>
  <c r="AH203" i="5"/>
  <c r="AG204" i="5"/>
  <c r="AH204" i="5"/>
  <c r="AG205" i="5"/>
  <c r="AH205" i="5"/>
  <c r="AG206" i="5"/>
  <c r="AH206" i="5"/>
  <c r="AG207" i="5"/>
  <c r="AH207" i="5"/>
  <c r="AG208" i="5"/>
  <c r="AH208" i="5"/>
  <c r="AG209" i="5"/>
  <c r="AH209" i="5"/>
  <c r="AG210" i="5"/>
  <c r="AH210" i="5"/>
  <c r="AG211" i="5"/>
  <c r="AH211" i="5"/>
  <c r="AG212" i="5"/>
  <c r="AH212" i="5"/>
  <c r="AG213" i="5"/>
  <c r="AH213" i="5"/>
  <c r="AG214" i="5"/>
  <c r="AH214" i="5"/>
  <c r="AG215" i="5"/>
  <c r="AH215" i="5"/>
  <c r="AG216" i="5"/>
  <c r="AH216" i="5"/>
  <c r="AG217" i="5"/>
  <c r="AH217" i="5"/>
  <c r="AG218" i="5"/>
  <c r="AH218" i="5"/>
  <c r="AG219" i="5"/>
  <c r="AH219" i="5"/>
  <c r="AG220" i="5"/>
  <c r="AH220" i="5"/>
  <c r="AG221" i="5"/>
  <c r="AH221" i="5"/>
  <c r="AG222" i="5"/>
  <c r="AH222" i="5"/>
  <c r="AG223" i="5"/>
  <c r="AH223" i="5"/>
  <c r="AG224" i="5"/>
  <c r="AH224" i="5"/>
  <c r="AG225" i="5"/>
  <c r="AH225" i="5"/>
  <c r="AG226" i="5"/>
  <c r="AH226" i="5"/>
  <c r="AG227" i="5"/>
  <c r="AH227" i="5"/>
  <c r="AG228" i="5"/>
  <c r="AH228" i="5"/>
  <c r="AG229" i="5"/>
  <c r="AH229" i="5"/>
  <c r="AG230" i="5"/>
  <c r="AH230" i="5"/>
  <c r="AG231" i="5"/>
  <c r="AH231" i="5"/>
  <c r="AG232" i="5"/>
  <c r="AH232" i="5"/>
  <c r="AG233" i="5"/>
  <c r="AH233" i="5"/>
  <c r="AG234" i="5"/>
  <c r="AH234" i="5"/>
  <c r="AG235" i="5"/>
  <c r="AH235" i="5"/>
  <c r="AG236" i="5"/>
  <c r="AH236" i="5"/>
  <c r="AG237" i="5"/>
  <c r="AH237" i="5"/>
  <c r="AG238" i="5"/>
  <c r="AH238" i="5"/>
  <c r="AG239" i="5"/>
  <c r="AH239" i="5"/>
  <c r="AG240" i="5"/>
  <c r="AH240" i="5"/>
  <c r="AG241" i="5"/>
  <c r="AH241" i="5"/>
  <c r="AG242" i="5"/>
  <c r="AH242" i="5"/>
  <c r="AG243" i="5"/>
  <c r="AH243" i="5"/>
  <c r="AG244" i="5"/>
  <c r="AH244" i="5"/>
  <c r="AG245" i="5"/>
  <c r="AH245" i="5"/>
  <c r="AG246" i="5"/>
  <c r="AH246" i="5"/>
  <c r="AG247" i="5"/>
  <c r="AH247" i="5"/>
  <c r="AG248" i="5"/>
  <c r="AH248" i="5"/>
  <c r="AG249" i="5"/>
  <c r="AH249" i="5"/>
  <c r="AG250" i="5"/>
  <c r="AH250" i="5"/>
  <c r="AG251" i="5"/>
  <c r="AH251" i="5"/>
  <c r="AG252" i="5"/>
  <c r="AH252" i="5"/>
  <c r="AG253" i="5"/>
  <c r="AH253" i="5"/>
  <c r="AG254" i="5"/>
  <c r="AH254" i="5"/>
  <c r="AG255" i="5"/>
  <c r="AH255" i="5"/>
  <c r="AG256" i="5"/>
  <c r="AH256" i="5"/>
  <c r="AG257" i="5"/>
  <c r="AH257" i="5"/>
  <c r="AG258" i="5"/>
  <c r="AH258" i="5"/>
  <c r="AG259" i="5"/>
  <c r="AH259" i="5"/>
  <c r="AG260" i="5"/>
  <c r="AH260" i="5"/>
  <c r="AG261" i="5"/>
  <c r="AH261" i="5"/>
  <c r="AG262" i="5"/>
  <c r="AH262" i="5"/>
  <c r="AG263" i="5"/>
  <c r="AH263" i="5"/>
  <c r="AG264" i="5"/>
  <c r="AH264" i="5"/>
  <c r="AG265" i="5"/>
  <c r="AH265" i="5"/>
  <c r="AG266" i="5"/>
  <c r="AH266" i="5"/>
  <c r="AG267" i="5"/>
  <c r="AH267" i="5"/>
  <c r="AG268" i="5"/>
  <c r="AH268" i="5"/>
  <c r="AG269" i="5"/>
  <c r="AH269" i="5"/>
  <c r="AG270" i="5"/>
  <c r="AH270" i="5"/>
  <c r="AG271" i="5"/>
  <c r="AH271" i="5"/>
  <c r="AG272" i="5"/>
  <c r="AH272" i="5"/>
  <c r="AG273" i="5"/>
  <c r="AH273" i="5"/>
  <c r="AG274" i="5"/>
  <c r="AH274" i="5"/>
  <c r="AG275" i="5"/>
  <c r="AH275" i="5"/>
  <c r="AG276" i="5"/>
  <c r="AH276" i="5"/>
  <c r="AG277" i="5"/>
  <c r="AH277" i="5"/>
  <c r="AG278" i="5"/>
  <c r="AH278" i="5"/>
  <c r="AG279" i="5"/>
  <c r="AH279" i="5"/>
  <c r="AG280" i="5"/>
  <c r="AH280" i="5"/>
  <c r="AG281" i="5"/>
  <c r="AH281" i="5"/>
  <c r="AG282" i="5"/>
  <c r="AH282" i="5"/>
  <c r="AG283" i="5"/>
  <c r="AH283" i="5"/>
  <c r="AG284" i="5"/>
  <c r="AH284" i="5"/>
  <c r="AG285" i="5"/>
  <c r="AH285" i="5"/>
  <c r="AG286" i="5"/>
  <c r="AH286" i="5"/>
  <c r="AG287" i="5"/>
  <c r="AH287" i="5"/>
  <c r="AG288" i="5"/>
  <c r="AH288" i="5"/>
  <c r="AG289" i="5"/>
  <c r="AH289" i="5"/>
  <c r="AG290" i="5"/>
  <c r="AH290" i="5"/>
  <c r="AG291" i="5"/>
  <c r="AH291" i="5"/>
  <c r="AG292" i="5"/>
  <c r="AH292" i="5"/>
  <c r="AG293" i="5"/>
  <c r="AH293" i="5"/>
  <c r="AG294" i="5"/>
  <c r="AH294" i="5"/>
  <c r="AG295" i="5"/>
  <c r="AH295" i="5"/>
  <c r="AG296" i="5"/>
  <c r="AH296" i="5"/>
  <c r="AG297" i="5"/>
  <c r="AH297" i="5"/>
  <c r="AG298" i="5"/>
  <c r="AH298" i="5"/>
  <c r="AG299" i="5"/>
  <c r="AH299" i="5"/>
  <c r="AG300" i="5"/>
  <c r="AH300" i="5"/>
  <c r="AG301" i="5"/>
  <c r="AH301" i="5"/>
  <c r="AG302" i="5"/>
  <c r="AH302" i="5"/>
  <c r="AG303" i="5"/>
  <c r="AH303" i="5"/>
  <c r="AG304" i="5"/>
  <c r="AH304" i="5"/>
  <c r="AG305" i="5"/>
  <c r="AH305" i="5"/>
  <c r="AG306" i="5"/>
  <c r="AH306" i="5"/>
  <c r="AG307" i="5"/>
  <c r="AH307" i="5"/>
  <c r="AG308" i="5"/>
  <c r="AH308" i="5"/>
  <c r="AG309" i="5"/>
  <c r="AH309" i="5"/>
  <c r="AG310" i="5"/>
  <c r="AH310" i="5"/>
  <c r="AG311" i="5"/>
  <c r="AH311" i="5"/>
  <c r="AG312" i="5"/>
  <c r="AH312" i="5"/>
  <c r="AG313" i="5"/>
  <c r="AH313" i="5"/>
  <c r="AG314" i="5"/>
  <c r="AH314" i="5"/>
  <c r="AG315" i="5"/>
  <c r="AH315" i="5"/>
  <c r="AG316" i="5"/>
  <c r="AH316" i="5"/>
  <c r="AG317" i="5"/>
  <c r="AH317" i="5"/>
  <c r="AG318" i="5"/>
  <c r="AH318" i="5"/>
  <c r="AG319" i="5"/>
  <c r="AH319" i="5"/>
  <c r="AG320" i="5"/>
  <c r="AH320" i="5"/>
  <c r="AG321" i="5"/>
  <c r="AH321" i="5"/>
  <c r="AG322" i="5"/>
  <c r="AH322" i="5"/>
  <c r="AG323" i="5"/>
  <c r="AH323" i="5"/>
  <c r="AG324" i="5"/>
  <c r="AH324" i="5"/>
  <c r="AG325" i="5"/>
  <c r="AH325" i="5"/>
  <c r="AG326" i="5"/>
  <c r="AH326" i="5"/>
  <c r="AG327" i="5"/>
  <c r="AH327" i="5"/>
  <c r="AG328" i="5"/>
  <c r="AH328" i="5"/>
  <c r="AG329" i="5"/>
  <c r="AH329" i="5"/>
  <c r="AG330" i="5"/>
  <c r="AH330" i="5"/>
  <c r="AG331" i="5"/>
  <c r="AH331" i="5"/>
  <c r="AG332" i="5"/>
  <c r="AH332" i="5"/>
  <c r="AG333" i="5"/>
  <c r="AH333" i="5"/>
  <c r="AG334" i="5"/>
  <c r="AH334" i="5"/>
  <c r="AG335" i="5"/>
  <c r="AH335" i="5"/>
  <c r="AG336" i="5"/>
  <c r="AH336" i="5"/>
  <c r="AG337" i="5"/>
  <c r="AH337" i="5"/>
  <c r="AG338" i="5"/>
  <c r="AH338" i="5"/>
  <c r="AG339" i="5"/>
  <c r="AH339" i="5"/>
  <c r="AG340" i="5"/>
  <c r="AH340" i="5"/>
  <c r="AG341" i="5"/>
  <c r="AH341" i="5"/>
  <c r="AG342" i="5"/>
  <c r="AH342" i="5"/>
  <c r="AG343" i="5"/>
  <c r="AH343" i="5"/>
  <c r="AG344" i="5"/>
  <c r="AH344" i="5"/>
  <c r="AG345" i="5"/>
  <c r="AH345" i="5"/>
  <c r="AG346" i="5"/>
  <c r="AH346" i="5"/>
  <c r="AG347" i="5"/>
  <c r="AH347" i="5"/>
  <c r="AG348" i="5"/>
  <c r="AH348" i="5"/>
  <c r="AG349" i="5"/>
  <c r="AH349" i="5"/>
  <c r="AG350" i="5"/>
  <c r="AH350" i="5"/>
  <c r="AG351" i="5"/>
  <c r="AH351" i="5"/>
  <c r="AG352" i="5"/>
  <c r="AH352" i="5"/>
  <c r="AG353" i="5"/>
  <c r="AH353" i="5"/>
  <c r="AG354" i="5"/>
  <c r="AH354" i="5"/>
  <c r="AG355" i="5"/>
  <c r="AH355" i="5"/>
  <c r="AG356" i="5"/>
  <c r="AH356" i="5"/>
  <c r="AG357" i="5"/>
  <c r="AH357" i="5"/>
  <c r="AG358" i="5"/>
  <c r="AH358" i="5"/>
  <c r="AG359" i="5"/>
  <c r="AH359" i="5"/>
  <c r="AG360" i="5"/>
  <c r="AH360" i="5"/>
  <c r="AG361" i="5"/>
  <c r="AH361" i="5"/>
  <c r="AG362" i="5"/>
  <c r="AH362" i="5"/>
  <c r="AG363" i="5"/>
  <c r="AH363" i="5"/>
  <c r="AG364" i="5"/>
  <c r="AH364" i="5"/>
  <c r="AG365" i="5"/>
  <c r="AH365" i="5"/>
  <c r="AG366" i="5"/>
  <c r="AH366" i="5"/>
  <c r="AG367" i="5"/>
  <c r="AH367" i="5"/>
  <c r="AG368" i="5"/>
  <c r="AH368" i="5"/>
  <c r="AG369" i="5"/>
  <c r="AH369" i="5"/>
  <c r="AG370" i="5"/>
  <c r="AH370" i="5"/>
  <c r="AG371" i="5"/>
  <c r="AH371" i="5"/>
  <c r="AG372" i="5"/>
  <c r="AH372" i="5"/>
  <c r="AG373" i="5"/>
  <c r="AH373" i="5"/>
  <c r="AG374" i="5"/>
  <c r="AH374" i="5"/>
  <c r="AG375" i="5"/>
  <c r="AH375" i="5"/>
  <c r="AG376" i="5"/>
  <c r="AH376" i="5"/>
  <c r="AG377" i="5"/>
  <c r="AH377" i="5"/>
  <c r="AG378" i="5"/>
  <c r="AH378" i="5"/>
  <c r="AG379" i="5"/>
  <c r="AH379" i="5"/>
  <c r="AG380" i="5"/>
  <c r="AH380" i="5"/>
  <c r="AG381" i="5"/>
  <c r="AH381" i="5"/>
  <c r="AG382" i="5"/>
  <c r="AH382" i="5"/>
  <c r="AG383" i="5"/>
  <c r="AH383" i="5"/>
  <c r="AG384" i="5"/>
  <c r="AH384" i="5"/>
  <c r="AG385" i="5"/>
  <c r="AH385" i="5"/>
  <c r="AG386" i="5"/>
  <c r="AH386" i="5"/>
  <c r="AG387" i="5"/>
  <c r="AH387" i="5"/>
  <c r="AG388" i="5"/>
  <c r="AH388" i="5"/>
  <c r="AG389" i="5"/>
  <c r="AH389" i="5"/>
  <c r="AG390" i="5"/>
  <c r="AH390" i="5"/>
  <c r="AG391" i="5"/>
  <c r="AH391" i="5"/>
  <c r="AG392" i="5"/>
  <c r="AH392" i="5"/>
  <c r="AG393" i="5"/>
  <c r="AH393" i="5"/>
  <c r="AG394" i="5"/>
  <c r="AH394" i="5"/>
  <c r="AG395" i="5"/>
  <c r="AH395" i="5"/>
  <c r="AG396" i="5"/>
  <c r="AH396" i="5"/>
  <c r="AG397" i="5"/>
  <c r="AH397" i="5"/>
  <c r="AG398" i="5"/>
  <c r="AH398" i="5"/>
  <c r="AG399" i="5"/>
  <c r="AH399" i="5"/>
  <c r="AG400" i="5"/>
  <c r="AH400" i="5"/>
  <c r="AG401" i="5"/>
  <c r="AH401" i="5"/>
  <c r="AG402" i="5"/>
  <c r="AH402" i="5"/>
  <c r="AG403" i="5"/>
  <c r="AH403" i="5"/>
  <c r="AG404" i="5"/>
  <c r="AH404" i="5"/>
  <c r="AG405" i="5"/>
  <c r="AH405" i="5"/>
  <c r="AG406" i="5"/>
  <c r="AH406" i="5"/>
  <c r="AG407" i="5"/>
  <c r="AH407" i="5"/>
  <c r="AG408" i="5"/>
  <c r="AH408" i="5"/>
  <c r="AG409" i="5"/>
  <c r="AH409" i="5"/>
  <c r="AG410" i="5"/>
  <c r="AH410" i="5"/>
  <c r="AG411" i="5"/>
  <c r="AH411" i="5"/>
  <c r="AG412" i="5"/>
  <c r="AH412" i="5"/>
  <c r="AG413" i="5"/>
  <c r="AH413" i="5"/>
  <c r="AG414" i="5"/>
  <c r="AH414" i="5"/>
  <c r="AG415" i="5"/>
  <c r="AH415" i="5"/>
  <c r="AG416" i="5"/>
  <c r="AH416" i="5"/>
  <c r="AG417" i="5"/>
  <c r="AH417" i="5"/>
  <c r="AG418" i="5"/>
  <c r="AH418" i="5"/>
  <c r="AG419" i="5"/>
  <c r="AH419" i="5"/>
  <c r="AG420" i="5"/>
  <c r="AH420" i="5"/>
  <c r="AG421" i="5"/>
  <c r="AH421" i="5"/>
  <c r="AG422" i="5"/>
  <c r="AH422" i="5"/>
  <c r="AG423" i="5"/>
  <c r="AH423" i="5"/>
  <c r="AG424" i="5"/>
  <c r="AH424" i="5"/>
  <c r="AG425" i="5"/>
  <c r="AH425" i="5"/>
  <c r="AG426" i="5"/>
  <c r="AH426" i="5"/>
  <c r="AG427" i="5"/>
  <c r="AH427" i="5"/>
  <c r="AG428" i="5"/>
  <c r="AH428" i="5"/>
  <c r="AG429" i="5"/>
  <c r="AH429" i="5"/>
  <c r="AG430" i="5"/>
  <c r="AH430" i="5"/>
  <c r="AG431" i="5"/>
  <c r="AH431" i="5"/>
  <c r="AG432" i="5"/>
  <c r="AH432" i="5"/>
  <c r="AG433" i="5"/>
  <c r="AH433" i="5"/>
  <c r="AG434" i="5"/>
  <c r="AH434" i="5"/>
  <c r="AG435" i="5"/>
  <c r="AH435" i="5"/>
  <c r="AG436" i="5"/>
  <c r="AH436" i="5"/>
  <c r="AG437" i="5"/>
  <c r="AH437" i="5"/>
  <c r="AG438" i="5"/>
  <c r="AH438" i="5"/>
  <c r="AG439" i="5"/>
  <c r="AH439" i="5"/>
  <c r="AG440" i="5"/>
  <c r="AH440" i="5"/>
  <c r="AG441" i="5"/>
  <c r="AH441" i="5"/>
  <c r="AG442" i="5"/>
  <c r="AH442" i="5"/>
  <c r="AG443" i="5"/>
  <c r="AH443" i="5"/>
  <c r="AG444" i="5"/>
  <c r="AH444" i="5"/>
  <c r="AG445" i="5"/>
  <c r="AH445" i="5"/>
  <c r="AG446" i="5"/>
  <c r="AH446" i="5"/>
  <c r="AG447" i="5"/>
  <c r="AH447" i="5"/>
  <c r="AG448" i="5"/>
  <c r="AH448" i="5"/>
  <c r="AG449" i="5"/>
  <c r="AH449" i="5"/>
  <c r="AG450" i="5"/>
  <c r="AH450" i="5"/>
  <c r="AG451" i="5"/>
  <c r="AH451" i="5"/>
  <c r="AG452" i="5"/>
  <c r="AH452" i="5"/>
  <c r="AG453" i="5"/>
  <c r="AH453" i="5"/>
  <c r="AG454" i="5"/>
  <c r="AH454" i="5"/>
  <c r="AG455" i="5"/>
  <c r="AH455" i="5"/>
  <c r="AG456" i="5"/>
  <c r="AH456" i="5"/>
  <c r="AG457" i="5"/>
  <c r="AH457" i="5"/>
  <c r="AG458" i="5"/>
  <c r="AH458" i="5"/>
  <c r="AG459" i="5"/>
  <c r="AH459" i="5"/>
  <c r="AG460" i="5"/>
  <c r="AH460" i="5"/>
  <c r="AG461" i="5"/>
  <c r="AH461" i="5"/>
  <c r="AG462" i="5"/>
  <c r="AH462" i="5"/>
  <c r="AG463" i="5"/>
  <c r="AH463" i="5"/>
  <c r="AG464" i="5"/>
  <c r="AH464" i="5"/>
  <c r="AG465" i="5"/>
  <c r="AH465" i="5"/>
  <c r="AG466" i="5"/>
  <c r="AH466" i="5"/>
  <c r="AG467" i="5"/>
  <c r="AH467" i="5"/>
  <c r="AG468" i="5"/>
  <c r="AH468" i="5"/>
  <c r="AG469" i="5"/>
  <c r="AH469" i="5"/>
  <c r="AG470" i="5"/>
  <c r="AH470" i="5"/>
  <c r="AG471" i="5"/>
  <c r="AH471" i="5"/>
  <c r="AG472" i="5"/>
  <c r="AH472" i="5"/>
  <c r="AG473" i="5"/>
  <c r="AH473" i="5"/>
  <c r="AG474" i="5"/>
  <c r="AH474" i="5"/>
  <c r="AG475" i="5"/>
  <c r="AH475" i="5"/>
  <c r="AG476" i="5"/>
  <c r="AH476" i="5"/>
  <c r="AG477" i="5"/>
  <c r="AH477" i="5"/>
  <c r="AG478" i="5"/>
  <c r="AH478" i="5"/>
  <c r="AG479" i="5"/>
  <c r="AH479" i="5"/>
  <c r="AG480" i="5"/>
  <c r="AH480" i="5"/>
  <c r="AG481" i="5"/>
  <c r="AH481" i="5"/>
  <c r="AG482" i="5"/>
  <c r="AH482" i="5"/>
  <c r="AG483" i="5"/>
  <c r="AH483" i="5"/>
  <c r="AG484" i="5"/>
  <c r="AH484" i="5"/>
  <c r="AG485" i="5"/>
  <c r="AH485" i="5"/>
  <c r="AG486" i="5"/>
  <c r="AH486" i="5"/>
  <c r="AG487" i="5"/>
  <c r="AH487" i="5"/>
  <c r="AG488" i="5"/>
  <c r="AH488" i="5"/>
  <c r="AG489" i="5"/>
  <c r="AH489" i="5"/>
  <c r="AG490" i="5"/>
  <c r="AH490" i="5"/>
  <c r="AG491" i="5"/>
  <c r="AH491" i="5"/>
  <c r="AG492" i="5"/>
  <c r="AH492" i="5"/>
  <c r="AG493" i="5"/>
  <c r="AH493" i="5"/>
  <c r="AG494" i="5"/>
  <c r="AH494" i="5"/>
  <c r="AG495" i="5"/>
  <c r="AH495" i="5"/>
  <c r="AG496" i="5"/>
  <c r="AH496" i="5"/>
  <c r="AG497" i="5"/>
  <c r="AH497" i="5"/>
  <c r="AG498" i="5"/>
  <c r="AH498" i="5"/>
  <c r="AG499" i="5"/>
  <c r="AH499" i="5"/>
  <c r="AG500" i="5"/>
  <c r="AH500" i="5"/>
  <c r="AG501" i="5"/>
  <c r="AH501" i="5"/>
  <c r="AG502" i="5"/>
  <c r="AH502" i="5"/>
  <c r="AG503" i="5"/>
  <c r="AH503" i="5"/>
  <c r="AG504" i="5"/>
  <c r="AH504" i="5"/>
  <c r="AG505" i="5"/>
  <c r="AH505" i="5"/>
  <c r="AG506" i="5"/>
  <c r="AH506" i="5"/>
  <c r="AG507" i="5"/>
  <c r="AH507" i="5"/>
  <c r="AG508" i="5"/>
  <c r="AH508" i="5"/>
  <c r="AG509" i="5"/>
  <c r="AH509" i="5"/>
  <c r="AG510" i="5"/>
  <c r="AH510" i="5"/>
  <c r="AG511" i="5"/>
  <c r="AH511" i="5"/>
  <c r="AG512" i="5"/>
  <c r="AH512" i="5"/>
  <c r="AG513" i="5"/>
  <c r="AH513" i="5"/>
  <c r="AG514" i="5"/>
  <c r="AH514" i="5"/>
  <c r="AG515" i="5"/>
  <c r="AH515" i="5"/>
  <c r="AG516" i="5"/>
  <c r="AH516" i="5"/>
  <c r="AG517" i="5"/>
  <c r="AH517" i="5"/>
  <c r="AG518" i="5"/>
  <c r="AH518" i="5"/>
  <c r="AG519" i="5"/>
  <c r="AH519" i="5"/>
  <c r="AG520" i="5"/>
  <c r="AH520" i="5"/>
  <c r="AG521" i="5"/>
  <c r="AH521" i="5"/>
  <c r="AG522" i="5"/>
  <c r="AH522" i="5"/>
  <c r="AG523" i="5"/>
  <c r="AH523" i="5"/>
  <c r="AG524" i="5"/>
  <c r="AH524" i="5"/>
  <c r="AG525" i="5"/>
  <c r="AH525" i="5"/>
  <c r="AG526" i="5"/>
  <c r="AH526" i="5"/>
  <c r="AG527" i="5"/>
  <c r="AH527" i="5"/>
  <c r="AG528" i="5"/>
  <c r="AH528" i="5"/>
  <c r="AG529" i="5"/>
  <c r="AH529" i="5"/>
  <c r="AG530" i="5"/>
  <c r="AH530" i="5"/>
  <c r="AG531" i="5"/>
  <c r="AH531" i="5"/>
  <c r="AG532" i="5"/>
  <c r="AH532" i="5"/>
  <c r="AG533" i="5"/>
  <c r="AH533" i="5"/>
  <c r="AG534" i="5"/>
  <c r="AH534" i="5"/>
  <c r="AG535" i="5"/>
  <c r="AH535" i="5"/>
  <c r="AG536" i="5"/>
  <c r="AH536" i="5"/>
  <c r="AG537" i="5"/>
  <c r="AH537" i="5"/>
  <c r="AG538" i="5"/>
  <c r="AH538" i="5"/>
  <c r="AG539" i="5"/>
  <c r="AH539" i="5"/>
  <c r="AG540" i="5"/>
  <c r="AH540" i="5"/>
  <c r="AG541" i="5"/>
  <c r="AH541" i="5"/>
  <c r="AG542" i="5"/>
  <c r="AH542" i="5"/>
  <c r="AG543" i="5"/>
  <c r="AH543" i="5"/>
  <c r="AG544" i="5"/>
  <c r="AH544" i="5"/>
  <c r="AG545" i="5"/>
  <c r="AH545" i="5"/>
  <c r="AG546" i="5"/>
  <c r="AH546" i="5"/>
  <c r="AG547" i="5"/>
  <c r="AH547" i="5"/>
  <c r="AG548" i="5"/>
  <c r="AH548" i="5"/>
  <c r="AG549" i="5"/>
  <c r="AH549" i="5"/>
  <c r="AG550" i="5"/>
  <c r="AH550" i="5"/>
  <c r="AG551" i="5"/>
  <c r="AH551" i="5"/>
  <c r="AG552" i="5"/>
  <c r="AH552" i="5"/>
  <c r="AG553" i="5"/>
  <c r="AH553" i="5"/>
  <c r="AG554" i="5"/>
  <c r="AH554" i="5"/>
  <c r="AG555" i="5"/>
  <c r="AH555" i="5"/>
  <c r="AG556" i="5"/>
  <c r="AH556" i="5"/>
  <c r="AG557" i="5"/>
  <c r="AH557" i="5"/>
  <c r="AG558" i="5"/>
  <c r="AH558" i="5"/>
  <c r="AG559" i="5"/>
  <c r="AH559" i="5"/>
  <c r="AG560" i="5"/>
  <c r="AH560" i="5"/>
  <c r="AG561" i="5"/>
  <c r="AH561" i="5"/>
  <c r="AG562" i="5"/>
  <c r="AH562" i="5"/>
  <c r="AG563" i="5"/>
  <c r="AH563" i="5"/>
  <c r="AG564" i="5"/>
  <c r="AH564" i="5"/>
  <c r="AG565" i="5"/>
  <c r="AH565" i="5"/>
  <c r="AG566" i="5"/>
  <c r="AH566" i="5"/>
  <c r="AG567" i="5"/>
  <c r="AH567" i="5"/>
  <c r="AG568" i="5"/>
  <c r="AH568" i="5"/>
  <c r="AG569" i="5"/>
  <c r="AH569" i="5"/>
  <c r="AG570" i="5"/>
  <c r="AH570" i="5"/>
  <c r="AG571" i="5"/>
  <c r="AH571" i="5"/>
  <c r="AG572" i="5"/>
  <c r="AH572" i="5"/>
  <c r="AG573" i="5"/>
  <c r="AH573" i="5"/>
  <c r="AG574" i="5"/>
  <c r="AH574" i="5"/>
  <c r="AG575" i="5"/>
  <c r="AH575" i="5"/>
  <c r="AG576" i="5"/>
  <c r="AH576" i="5"/>
  <c r="AG577" i="5"/>
  <c r="AH577" i="5"/>
  <c r="AG578" i="5"/>
  <c r="AH578" i="5"/>
  <c r="AG579" i="5"/>
  <c r="AH579" i="5"/>
  <c r="AG580" i="5"/>
  <c r="AH580" i="5"/>
  <c r="AG581" i="5"/>
  <c r="AH581" i="5"/>
  <c r="AG582" i="5"/>
  <c r="AH582" i="5"/>
  <c r="AG583" i="5"/>
  <c r="AH583" i="5"/>
  <c r="AG584" i="5"/>
  <c r="AH584" i="5"/>
  <c r="AG585" i="5"/>
  <c r="AH585" i="5"/>
  <c r="AG586" i="5"/>
  <c r="AH586" i="5"/>
  <c r="AG587" i="5"/>
  <c r="AH587" i="5"/>
  <c r="AG588" i="5"/>
  <c r="AH588" i="5"/>
  <c r="AG589" i="5"/>
  <c r="AH589" i="5"/>
  <c r="AG590" i="5"/>
  <c r="AH590" i="5"/>
  <c r="AG591" i="5"/>
  <c r="AH591" i="5"/>
  <c r="AG592" i="5"/>
  <c r="AH592" i="5"/>
  <c r="AG593" i="5"/>
  <c r="AH593" i="5"/>
  <c r="AG594" i="5"/>
  <c r="AH594" i="5"/>
  <c r="AG595" i="5"/>
  <c r="AH595" i="5"/>
  <c r="AG596" i="5"/>
  <c r="AH596" i="5"/>
  <c r="AG597" i="5"/>
  <c r="AH597" i="5"/>
  <c r="AG598" i="5"/>
  <c r="AH598" i="5"/>
  <c r="AG599" i="5"/>
  <c r="AH599" i="5"/>
  <c r="AG600" i="5"/>
  <c r="AH600" i="5"/>
  <c r="AG601" i="5"/>
  <c r="AH601" i="5"/>
  <c r="AG602" i="5"/>
  <c r="AH602" i="5"/>
  <c r="AG603" i="5"/>
  <c r="AH603" i="5"/>
  <c r="AG604" i="5"/>
  <c r="AH604" i="5"/>
  <c r="AG605" i="5"/>
  <c r="AH605" i="5"/>
  <c r="AG606" i="5"/>
  <c r="AH606" i="5"/>
  <c r="AG607" i="5"/>
  <c r="AH607" i="5"/>
  <c r="AG608" i="5"/>
  <c r="AH608" i="5"/>
  <c r="AG609" i="5"/>
  <c r="AH609" i="5"/>
  <c r="AG610" i="5"/>
  <c r="AH610" i="5"/>
  <c r="AG611" i="5"/>
  <c r="AH611" i="5"/>
  <c r="AG612" i="5"/>
  <c r="AH612" i="5"/>
  <c r="AG613" i="5"/>
  <c r="AH613" i="5"/>
  <c r="AG614" i="5"/>
  <c r="AH614" i="5"/>
  <c r="AG615" i="5"/>
  <c r="AH615" i="5"/>
  <c r="AG616" i="5"/>
  <c r="AH616" i="5"/>
  <c r="AG617" i="5"/>
  <c r="AH617" i="5"/>
  <c r="AG618" i="5"/>
  <c r="AH618" i="5"/>
  <c r="AG619" i="5"/>
  <c r="AH619" i="5"/>
  <c r="AG620" i="5"/>
  <c r="AH620" i="5"/>
  <c r="AG621" i="5"/>
  <c r="AH621" i="5"/>
  <c r="AG622" i="5"/>
  <c r="AH622" i="5"/>
  <c r="AG623" i="5"/>
  <c r="AH623" i="5"/>
  <c r="AG624" i="5"/>
  <c r="AH624" i="5"/>
  <c r="AG625" i="5"/>
  <c r="AH625" i="5"/>
  <c r="AG626" i="5"/>
  <c r="AH626" i="5"/>
  <c r="AG627" i="5"/>
  <c r="AH627" i="5"/>
  <c r="AG628" i="5"/>
  <c r="AH628" i="5"/>
  <c r="AG629" i="5"/>
  <c r="AH629" i="5"/>
  <c r="AG630" i="5"/>
  <c r="AH630" i="5"/>
  <c r="AG631" i="5"/>
  <c r="AH631" i="5"/>
  <c r="AG632" i="5"/>
  <c r="AH632" i="5"/>
  <c r="AG633" i="5"/>
  <c r="AH633" i="5"/>
  <c r="AG634" i="5"/>
  <c r="AH634" i="5"/>
  <c r="AG635" i="5"/>
  <c r="AH635" i="5"/>
  <c r="AG636" i="5"/>
  <c r="AH636" i="5"/>
  <c r="AG637" i="5"/>
  <c r="AH637" i="5"/>
  <c r="AG638" i="5"/>
  <c r="AH638" i="5"/>
  <c r="AG639" i="5"/>
  <c r="AH639" i="5"/>
  <c r="AG640" i="5"/>
  <c r="AH640" i="5"/>
  <c r="AG641" i="5"/>
  <c r="AH641" i="5"/>
  <c r="AG642" i="5"/>
  <c r="AH642" i="5"/>
  <c r="AG643" i="5"/>
  <c r="AH643" i="5"/>
  <c r="AG644" i="5"/>
  <c r="AH644" i="5"/>
  <c r="AG645" i="5"/>
  <c r="AH645" i="5"/>
  <c r="AG646" i="5"/>
  <c r="AH646" i="5"/>
  <c r="AG647" i="5"/>
  <c r="AH647" i="5"/>
  <c r="AG648" i="5"/>
  <c r="AH648" i="5"/>
  <c r="AG649" i="5"/>
  <c r="AH649" i="5"/>
  <c r="AG650" i="5"/>
  <c r="AH650" i="5"/>
  <c r="AG651" i="5"/>
  <c r="AH651" i="5"/>
  <c r="AG652" i="5"/>
  <c r="AH652" i="5"/>
  <c r="AG653" i="5"/>
  <c r="AH653" i="5"/>
  <c r="AG654" i="5"/>
  <c r="AH654" i="5"/>
  <c r="AG655" i="5"/>
  <c r="AH655" i="5"/>
  <c r="AG656" i="5"/>
  <c r="AH656" i="5"/>
  <c r="AG657" i="5"/>
  <c r="AH657" i="5"/>
  <c r="AG658" i="5"/>
  <c r="AH658" i="5"/>
  <c r="AG659" i="5"/>
  <c r="AH659" i="5"/>
  <c r="AG660" i="5"/>
  <c r="AH660" i="5"/>
  <c r="AG661" i="5"/>
  <c r="AH661" i="5"/>
  <c r="AG662" i="5"/>
  <c r="AH662" i="5"/>
  <c r="AG663" i="5"/>
  <c r="AH663" i="5"/>
  <c r="AG664" i="5"/>
  <c r="AH664" i="5"/>
  <c r="AG665" i="5"/>
  <c r="AH665" i="5"/>
  <c r="AG666" i="5"/>
  <c r="AH666" i="5"/>
  <c r="AG667" i="5"/>
  <c r="AH667" i="5"/>
  <c r="AG668" i="5"/>
  <c r="AH668" i="5"/>
  <c r="AG669" i="5"/>
  <c r="AH669" i="5"/>
  <c r="AG670" i="5"/>
  <c r="AH670" i="5"/>
  <c r="AG671" i="5"/>
  <c r="AH671" i="5"/>
  <c r="AG672" i="5"/>
  <c r="AH672" i="5"/>
  <c r="AG673" i="5"/>
  <c r="AH673" i="5"/>
  <c r="AG674" i="5"/>
  <c r="AH674" i="5"/>
  <c r="AG675" i="5"/>
  <c r="AH675" i="5"/>
  <c r="AG676" i="5"/>
  <c r="AH676" i="5"/>
  <c r="AG677" i="5"/>
  <c r="AH677" i="5"/>
  <c r="AG678" i="5"/>
  <c r="AH678" i="5"/>
  <c r="AG679" i="5"/>
  <c r="AH679" i="5"/>
  <c r="AG680" i="5"/>
  <c r="AH680" i="5"/>
  <c r="AG681" i="5"/>
  <c r="AH681" i="5"/>
  <c r="AG682" i="5"/>
  <c r="AH682" i="5"/>
  <c r="AG683" i="5"/>
  <c r="AH683" i="5"/>
  <c r="AG684" i="5"/>
  <c r="AH684" i="5"/>
  <c r="AG685" i="5"/>
  <c r="AH685" i="5"/>
  <c r="AG686" i="5"/>
  <c r="AH686" i="5"/>
  <c r="AG687" i="5"/>
  <c r="AH687" i="5"/>
  <c r="AG688" i="5"/>
  <c r="AH688" i="5"/>
  <c r="AG689" i="5"/>
  <c r="AH689" i="5"/>
  <c r="AG690" i="5"/>
  <c r="AH690" i="5"/>
  <c r="AG691" i="5"/>
  <c r="AH691" i="5"/>
  <c r="AG692" i="5"/>
  <c r="AH692" i="5"/>
  <c r="AG693" i="5"/>
  <c r="AH693" i="5"/>
  <c r="AG694" i="5"/>
  <c r="AH694" i="5"/>
  <c r="AG695" i="5"/>
  <c r="AH695" i="5"/>
  <c r="AG696" i="5"/>
  <c r="AH696" i="5"/>
  <c r="AG697" i="5"/>
  <c r="AH697" i="5"/>
  <c r="AG698" i="5"/>
  <c r="AH698" i="5"/>
  <c r="AG699" i="5"/>
  <c r="AH699" i="5"/>
  <c r="AG700" i="5"/>
  <c r="AH700" i="5"/>
  <c r="AG701" i="5"/>
  <c r="AH701" i="5"/>
  <c r="AG702" i="5"/>
  <c r="AH702" i="5"/>
  <c r="AG703" i="5"/>
  <c r="AH703" i="5"/>
  <c r="AG704" i="5"/>
  <c r="AH704" i="5"/>
  <c r="AG705" i="5"/>
  <c r="AH705" i="5"/>
  <c r="AG706" i="5"/>
  <c r="AH706" i="5"/>
  <c r="AG707" i="5"/>
  <c r="AH707" i="5"/>
  <c r="AG708" i="5"/>
  <c r="AH708" i="5"/>
  <c r="AG709" i="5"/>
  <c r="AH709" i="5"/>
  <c r="AG710" i="5"/>
  <c r="AH710" i="5"/>
  <c r="AG711" i="5"/>
  <c r="AH711" i="5"/>
  <c r="AG712" i="5"/>
  <c r="AH712" i="5"/>
  <c r="AG713" i="5"/>
  <c r="AH713" i="5"/>
  <c r="AG714" i="5"/>
  <c r="AH714" i="5"/>
  <c r="AG715" i="5"/>
  <c r="AH715" i="5"/>
  <c r="AG716" i="5"/>
  <c r="AH716" i="5"/>
  <c r="AG717" i="5"/>
  <c r="AH717" i="5"/>
  <c r="AG718" i="5"/>
  <c r="AH718" i="5"/>
  <c r="AG719" i="5"/>
  <c r="AH719" i="5"/>
  <c r="AG720" i="5"/>
  <c r="AH720" i="5"/>
  <c r="AG721" i="5"/>
  <c r="AH721" i="5"/>
  <c r="AG722" i="5"/>
  <c r="AH722" i="5"/>
  <c r="AG723" i="5"/>
  <c r="AH723" i="5"/>
  <c r="AG724" i="5"/>
  <c r="AH724" i="5"/>
  <c r="AG725" i="5"/>
  <c r="AH725" i="5"/>
  <c r="AG726" i="5"/>
  <c r="AH726" i="5"/>
  <c r="AG727" i="5"/>
  <c r="AH727" i="5"/>
  <c r="AG728" i="5"/>
  <c r="AH728" i="5"/>
  <c r="AG729" i="5"/>
  <c r="AH729" i="5"/>
  <c r="AG730" i="5"/>
  <c r="AH730" i="5"/>
  <c r="AG731" i="5"/>
  <c r="AH731" i="5"/>
  <c r="AG732" i="5"/>
  <c r="AH732" i="5"/>
  <c r="AG733" i="5"/>
  <c r="AH733" i="5"/>
  <c r="AG734" i="5"/>
  <c r="AH734" i="5"/>
  <c r="AG735" i="5"/>
  <c r="AH735" i="5"/>
  <c r="AG736" i="5"/>
  <c r="AH736" i="5"/>
  <c r="AG737" i="5"/>
  <c r="AH737" i="5"/>
  <c r="AG738" i="5"/>
  <c r="AH738" i="5"/>
  <c r="AG739" i="5"/>
  <c r="AH739" i="5"/>
  <c r="AG740" i="5"/>
  <c r="AH740" i="5"/>
  <c r="AG741" i="5"/>
  <c r="AH741" i="5"/>
  <c r="AG742" i="5"/>
  <c r="AH742" i="5"/>
  <c r="AG743" i="5"/>
  <c r="AH743" i="5"/>
  <c r="AG744" i="5"/>
  <c r="AH744" i="5"/>
  <c r="AG745" i="5"/>
  <c r="AH745" i="5"/>
  <c r="AG746" i="5"/>
  <c r="AH746" i="5"/>
  <c r="AG747" i="5"/>
  <c r="AH747" i="5"/>
  <c r="AG748" i="5"/>
  <c r="AH748" i="5"/>
  <c r="AG749" i="5"/>
  <c r="AH749" i="5"/>
  <c r="AG750" i="5"/>
  <c r="AH750" i="5"/>
  <c r="AG751" i="5"/>
  <c r="AH751" i="5"/>
  <c r="AG752" i="5"/>
  <c r="AH752" i="5"/>
  <c r="AG753" i="5"/>
  <c r="AH753" i="5"/>
  <c r="AG754" i="5"/>
  <c r="AH754" i="5"/>
  <c r="AG755" i="5"/>
  <c r="AH755" i="5"/>
  <c r="AG756" i="5"/>
  <c r="AH756" i="5"/>
  <c r="AG757" i="5"/>
  <c r="AH757" i="5"/>
  <c r="AG758" i="5"/>
  <c r="AH758" i="5"/>
  <c r="AG759" i="5"/>
  <c r="AH759" i="5"/>
  <c r="AG760" i="5"/>
  <c r="AH760" i="5"/>
  <c r="AG761" i="5"/>
  <c r="AH761" i="5"/>
  <c r="AG762" i="5"/>
  <c r="AH762" i="5"/>
  <c r="AG763" i="5"/>
  <c r="AH763" i="5"/>
  <c r="AG764" i="5"/>
  <c r="AH764" i="5"/>
  <c r="AG765" i="5"/>
  <c r="AH765" i="5"/>
  <c r="AG766" i="5"/>
  <c r="AH766" i="5"/>
  <c r="AG767" i="5"/>
  <c r="AH767" i="5"/>
  <c r="AG768" i="5"/>
  <c r="AH768" i="5"/>
  <c r="AG769" i="5"/>
  <c r="AH769" i="5"/>
  <c r="AG770" i="5"/>
  <c r="AH770" i="5"/>
  <c r="AG771" i="5"/>
  <c r="AH771" i="5"/>
  <c r="AG772" i="5"/>
  <c r="AH772" i="5"/>
  <c r="AG773" i="5"/>
  <c r="AH773" i="5"/>
  <c r="AG774" i="5"/>
  <c r="AH774" i="5"/>
  <c r="AG775" i="5"/>
  <c r="AH775" i="5"/>
  <c r="AG776" i="5"/>
  <c r="AH776" i="5"/>
  <c r="AG777" i="5"/>
  <c r="AH777" i="5"/>
  <c r="AG778" i="5"/>
  <c r="AH778" i="5"/>
  <c r="AG779" i="5"/>
  <c r="AH779" i="5"/>
  <c r="AG780" i="5"/>
  <c r="AH780" i="5"/>
  <c r="AG781" i="5"/>
  <c r="AH781" i="5"/>
  <c r="AG782" i="5"/>
  <c r="AH782" i="5"/>
  <c r="AG783" i="5"/>
  <c r="AH783" i="5"/>
  <c r="AG784" i="5"/>
  <c r="AH784" i="5"/>
  <c r="AG785" i="5"/>
  <c r="AH785" i="5"/>
  <c r="AG786" i="5"/>
  <c r="AH786" i="5"/>
  <c r="AG787" i="5"/>
  <c r="AH787" i="5"/>
  <c r="AG788" i="5"/>
  <c r="AH788" i="5"/>
  <c r="AG789" i="5"/>
  <c r="AH789" i="5"/>
  <c r="AG790" i="5"/>
  <c r="AH790" i="5"/>
  <c r="AG791" i="5"/>
  <c r="AH791" i="5"/>
  <c r="AG792" i="5"/>
  <c r="AH792" i="5"/>
  <c r="AG793" i="5"/>
  <c r="AH793" i="5"/>
  <c r="AG794" i="5"/>
  <c r="AH794" i="5"/>
  <c r="AG795" i="5"/>
  <c r="AH795" i="5"/>
  <c r="AG796" i="5"/>
  <c r="AH796" i="5"/>
  <c r="AG797" i="5"/>
  <c r="AH797" i="5"/>
  <c r="AG798" i="5"/>
  <c r="AH798" i="5"/>
  <c r="AG799" i="5"/>
  <c r="AH799" i="5"/>
  <c r="AG800" i="5"/>
  <c r="AH800" i="5"/>
  <c r="AG801" i="5"/>
  <c r="AH801" i="5"/>
  <c r="AG802" i="5"/>
  <c r="AH802" i="5"/>
  <c r="AG803" i="5"/>
  <c r="AH803" i="5"/>
  <c r="AG804" i="5"/>
  <c r="AH804" i="5"/>
  <c r="AG805" i="5"/>
  <c r="AH805" i="5"/>
  <c r="AG806" i="5"/>
  <c r="AH806" i="5"/>
  <c r="AG807" i="5"/>
  <c r="AH807" i="5"/>
  <c r="AG808" i="5"/>
  <c r="AH808" i="5"/>
  <c r="AG809" i="5"/>
  <c r="AH809" i="5"/>
  <c r="AG810" i="5"/>
  <c r="AH810" i="5"/>
  <c r="AG811" i="5"/>
  <c r="AH811" i="5"/>
  <c r="AG812" i="5"/>
  <c r="AH812" i="5"/>
  <c r="AG813" i="5"/>
  <c r="AH813" i="5"/>
  <c r="AG814" i="5"/>
  <c r="AH814" i="5"/>
  <c r="AG815" i="5"/>
  <c r="AH815" i="5"/>
  <c r="AG816" i="5"/>
  <c r="AH816" i="5"/>
  <c r="AG817" i="5"/>
  <c r="AH817" i="5"/>
  <c r="AG818" i="5"/>
  <c r="AH818" i="5"/>
  <c r="AG819" i="5"/>
  <c r="AH819" i="5"/>
  <c r="AG820" i="5"/>
  <c r="AH820" i="5"/>
  <c r="AG821" i="5"/>
  <c r="AH821" i="5"/>
  <c r="AG822" i="5"/>
  <c r="AH822" i="5"/>
  <c r="AG823" i="5"/>
  <c r="AH823" i="5"/>
  <c r="AG824" i="5"/>
  <c r="AH824" i="5"/>
  <c r="AG825" i="5"/>
  <c r="AH825" i="5"/>
  <c r="AG826" i="5"/>
  <c r="AH826" i="5"/>
  <c r="AG827" i="5"/>
  <c r="AH827" i="5"/>
  <c r="AG828" i="5"/>
  <c r="AH828" i="5"/>
  <c r="AG829" i="5"/>
  <c r="AH829" i="5"/>
  <c r="AG830" i="5"/>
  <c r="AH830" i="5"/>
  <c r="AG831" i="5"/>
  <c r="AH831" i="5"/>
  <c r="AG832" i="5"/>
  <c r="AH832" i="5"/>
  <c r="AG833" i="5"/>
  <c r="AH833" i="5"/>
  <c r="AG834" i="5"/>
  <c r="AH834" i="5"/>
  <c r="AG835" i="5"/>
  <c r="AH835" i="5"/>
  <c r="AG836" i="5"/>
  <c r="AH836" i="5"/>
  <c r="AG837" i="5"/>
  <c r="AH837" i="5"/>
  <c r="AG838" i="5"/>
  <c r="AH838" i="5"/>
  <c r="AG839" i="5"/>
  <c r="AH839" i="5"/>
  <c r="AG840" i="5"/>
  <c r="AH840" i="5"/>
  <c r="AG841" i="5"/>
  <c r="AH841" i="5"/>
  <c r="AG842" i="5"/>
  <c r="AH842" i="5"/>
  <c r="AG843" i="5"/>
  <c r="AH843" i="5"/>
  <c r="AG844" i="5"/>
  <c r="AH844" i="5"/>
  <c r="AG845" i="5"/>
  <c r="AH845" i="5"/>
  <c r="AG846" i="5"/>
  <c r="AH846" i="5"/>
  <c r="AG847" i="5"/>
  <c r="AH847" i="5"/>
  <c r="AG848" i="5"/>
  <c r="AH848" i="5"/>
  <c r="AG849" i="5"/>
  <c r="AH849" i="5"/>
  <c r="AG850" i="5"/>
  <c r="AH850" i="5"/>
  <c r="AG851" i="5"/>
  <c r="AH851" i="5"/>
  <c r="AG852" i="5"/>
  <c r="AH852" i="5"/>
  <c r="AG853" i="5"/>
  <c r="AH853" i="5"/>
  <c r="AG854" i="5"/>
  <c r="AH854" i="5"/>
  <c r="AG855" i="5"/>
  <c r="AH855" i="5"/>
  <c r="AG856" i="5"/>
  <c r="AH856" i="5"/>
  <c r="AG857" i="5"/>
  <c r="AH857" i="5"/>
  <c r="AG858" i="5"/>
  <c r="AH858" i="5"/>
  <c r="AG859" i="5"/>
  <c r="AH859" i="5"/>
  <c r="AG860" i="5"/>
  <c r="AH860" i="5"/>
  <c r="AG861" i="5"/>
  <c r="AH861" i="5"/>
  <c r="AG862" i="5"/>
  <c r="AH862" i="5"/>
  <c r="AG863" i="5"/>
  <c r="AH863" i="5"/>
  <c r="AG864" i="5"/>
  <c r="AH864" i="5"/>
  <c r="AG865" i="5"/>
  <c r="AH865" i="5"/>
  <c r="AG866" i="5"/>
  <c r="AH866" i="5"/>
  <c r="AG867" i="5"/>
  <c r="AH867" i="5"/>
  <c r="AG868" i="5"/>
  <c r="AH868" i="5"/>
  <c r="AG869" i="5"/>
  <c r="AH869" i="5"/>
  <c r="AG870" i="5"/>
  <c r="AH870" i="5"/>
  <c r="AG871" i="5"/>
  <c r="AH871" i="5"/>
  <c r="AG872" i="5"/>
  <c r="AH872" i="5"/>
  <c r="AG873" i="5"/>
  <c r="AH873" i="5"/>
  <c r="AG874" i="5"/>
  <c r="AH874" i="5"/>
  <c r="AG875" i="5"/>
  <c r="AH875" i="5"/>
  <c r="AG876" i="5"/>
  <c r="AH876" i="5"/>
  <c r="AG877" i="5"/>
  <c r="AH877" i="5"/>
  <c r="AG878" i="5"/>
  <c r="AH878" i="5"/>
  <c r="AG879" i="5"/>
  <c r="AH879" i="5"/>
  <c r="AG880" i="5"/>
  <c r="AH880" i="5"/>
  <c r="AG881" i="5"/>
  <c r="AH881" i="5"/>
  <c r="AG882" i="5"/>
  <c r="AH882" i="5"/>
  <c r="AG883" i="5"/>
  <c r="AH883" i="5"/>
  <c r="AG884" i="5"/>
  <c r="AH884" i="5"/>
  <c r="AG885" i="5"/>
  <c r="AH885" i="5"/>
  <c r="AG886" i="5"/>
  <c r="AH886" i="5"/>
  <c r="AG887" i="5"/>
  <c r="AH887" i="5"/>
  <c r="AG888" i="5"/>
  <c r="AH888" i="5"/>
  <c r="AG889" i="5"/>
  <c r="AH889" i="5"/>
  <c r="AG890" i="5"/>
  <c r="AH890" i="5"/>
  <c r="AG891" i="5"/>
  <c r="AH891" i="5"/>
  <c r="AG892" i="5"/>
  <c r="AH892" i="5"/>
  <c r="AG893" i="5"/>
  <c r="AH893" i="5"/>
  <c r="AG894" i="5"/>
  <c r="AH894" i="5"/>
  <c r="AG895" i="5"/>
  <c r="AH895" i="5"/>
  <c r="AG896" i="5"/>
  <c r="AH896" i="5"/>
  <c r="AG897" i="5"/>
  <c r="AH897" i="5"/>
  <c r="AG898" i="5"/>
  <c r="AH898" i="5"/>
  <c r="AG899" i="5"/>
  <c r="AH899" i="5"/>
  <c r="AG900" i="5"/>
  <c r="AH900" i="5"/>
  <c r="AG901" i="5"/>
  <c r="AH901" i="5"/>
  <c r="AG902" i="5"/>
  <c r="AH902" i="5"/>
  <c r="AG903" i="5"/>
  <c r="AH903" i="5"/>
  <c r="AG904" i="5"/>
  <c r="AH904" i="5"/>
  <c r="AG905" i="5"/>
  <c r="AH905" i="5"/>
  <c r="AG906" i="5"/>
  <c r="AH906" i="5"/>
  <c r="AG907" i="5"/>
  <c r="AH907" i="5"/>
  <c r="AG908" i="5"/>
  <c r="AH908" i="5"/>
  <c r="AG909" i="5"/>
  <c r="AH909" i="5"/>
  <c r="AG910" i="5"/>
  <c r="AH910" i="5"/>
  <c r="AG911" i="5"/>
  <c r="AH911" i="5"/>
  <c r="AG912" i="5"/>
  <c r="AH912" i="5"/>
  <c r="AG913" i="5"/>
  <c r="AH913" i="5"/>
  <c r="AG914" i="5"/>
  <c r="AH914" i="5"/>
  <c r="AG915" i="5"/>
  <c r="AH915" i="5"/>
  <c r="AG916" i="5"/>
  <c r="AH916" i="5"/>
  <c r="AG917" i="5"/>
  <c r="AH917" i="5"/>
  <c r="AG918" i="5"/>
  <c r="AH918" i="5"/>
  <c r="AG919" i="5"/>
  <c r="AH919" i="5"/>
  <c r="AG920" i="5"/>
  <c r="AH920" i="5"/>
  <c r="AG921" i="5"/>
  <c r="AH921" i="5"/>
  <c r="AG922" i="5"/>
  <c r="AH922" i="5"/>
  <c r="AG923" i="5"/>
  <c r="AH923" i="5"/>
  <c r="AG924" i="5"/>
  <c r="AH924" i="5"/>
  <c r="AG925" i="5"/>
  <c r="AH925" i="5"/>
  <c r="AG926" i="5"/>
  <c r="AH926" i="5"/>
  <c r="AG927" i="5"/>
  <c r="AH927" i="5"/>
  <c r="AG928" i="5"/>
  <c r="AH928" i="5"/>
  <c r="AG929" i="5"/>
  <c r="AH929" i="5"/>
  <c r="AG930" i="5"/>
  <c r="AH930" i="5"/>
  <c r="AG931" i="5"/>
  <c r="AH931" i="5"/>
  <c r="AG932" i="5"/>
  <c r="AH932" i="5"/>
  <c r="AG933" i="5"/>
  <c r="AH933" i="5"/>
  <c r="AG934" i="5"/>
  <c r="AH934" i="5"/>
  <c r="AG935" i="5"/>
  <c r="AH935" i="5"/>
  <c r="AG936" i="5"/>
  <c r="AH936" i="5"/>
  <c r="AG937" i="5"/>
  <c r="AH937" i="5"/>
  <c r="AG938" i="5"/>
  <c r="AH938" i="5"/>
  <c r="AG939" i="5"/>
  <c r="AH939" i="5"/>
  <c r="AG940" i="5"/>
  <c r="AH940" i="5"/>
  <c r="AG941" i="5"/>
  <c r="AH941" i="5"/>
  <c r="AG942" i="5"/>
  <c r="AH942" i="5"/>
  <c r="AG943" i="5"/>
  <c r="AH943" i="5"/>
  <c r="AG944" i="5"/>
  <c r="AH944" i="5"/>
  <c r="AG945" i="5"/>
  <c r="AH945" i="5"/>
  <c r="AG946" i="5"/>
  <c r="AH946" i="5"/>
  <c r="AG947" i="5"/>
  <c r="AH947" i="5"/>
  <c r="AG948" i="5"/>
  <c r="AH948" i="5"/>
  <c r="AG949" i="5"/>
  <c r="AH949" i="5"/>
  <c r="AG950" i="5"/>
  <c r="AH950" i="5"/>
  <c r="AG951" i="5"/>
  <c r="AH951" i="5"/>
  <c r="AG952" i="5"/>
  <c r="AH952" i="5"/>
  <c r="AG953" i="5"/>
  <c r="AH953" i="5"/>
  <c r="AG954" i="5"/>
  <c r="AH954" i="5"/>
  <c r="AG955" i="5"/>
  <c r="AH955" i="5"/>
  <c r="AG956" i="5"/>
  <c r="AH956" i="5"/>
  <c r="AG957" i="5"/>
  <c r="AH957" i="5"/>
  <c r="AG958" i="5"/>
  <c r="AH958" i="5"/>
  <c r="AG959" i="5"/>
  <c r="AH959" i="5"/>
  <c r="AG960" i="5"/>
  <c r="AH960" i="5"/>
  <c r="AG961" i="5"/>
  <c r="AH961" i="5"/>
  <c r="AG962" i="5"/>
  <c r="AH962" i="5"/>
  <c r="AG963" i="5"/>
  <c r="AH963" i="5"/>
  <c r="AG964" i="5"/>
  <c r="AH964" i="5"/>
  <c r="AG965" i="5"/>
  <c r="AH965" i="5"/>
  <c r="AG966" i="5"/>
  <c r="AH966" i="5"/>
  <c r="AG967" i="5"/>
  <c r="AH967" i="5"/>
  <c r="AG968" i="5"/>
  <c r="AH968" i="5"/>
  <c r="AG969" i="5"/>
  <c r="AH969" i="5"/>
  <c r="AG970" i="5"/>
  <c r="AH970" i="5"/>
  <c r="AG971" i="5"/>
  <c r="AH971" i="5"/>
  <c r="AG972" i="5"/>
  <c r="AH972" i="5"/>
  <c r="AG973" i="5"/>
  <c r="AH973" i="5"/>
  <c r="AG974" i="5"/>
  <c r="AH974" i="5"/>
  <c r="AG975" i="5"/>
  <c r="AH975" i="5"/>
  <c r="AG976" i="5"/>
  <c r="AH976" i="5"/>
  <c r="AG977" i="5"/>
  <c r="AH977" i="5"/>
  <c r="AG978" i="5"/>
  <c r="AH978" i="5"/>
  <c r="AG979" i="5"/>
  <c r="AH979" i="5"/>
  <c r="AG980" i="5"/>
  <c r="AH980" i="5"/>
  <c r="AG981" i="5"/>
  <c r="AH981" i="5"/>
  <c r="AG982" i="5"/>
  <c r="AH982" i="5"/>
  <c r="AG983" i="5"/>
  <c r="AH983" i="5"/>
  <c r="AG984" i="5"/>
  <c r="AH984" i="5"/>
  <c r="AG985" i="5"/>
  <c r="AH985" i="5"/>
  <c r="AG986" i="5"/>
  <c r="AH986" i="5"/>
  <c r="AG987" i="5"/>
  <c r="AH987" i="5"/>
  <c r="AG988" i="5"/>
  <c r="AH988" i="5"/>
  <c r="AG989" i="5"/>
  <c r="AH989" i="5"/>
  <c r="AG990" i="5"/>
  <c r="AH990" i="5"/>
  <c r="AG991" i="5"/>
  <c r="AH991" i="5"/>
  <c r="AG992" i="5"/>
  <c r="AH992" i="5"/>
  <c r="AG993" i="5"/>
  <c r="AH993" i="5"/>
  <c r="AG994" i="5"/>
  <c r="AH994" i="5"/>
  <c r="AG995" i="5"/>
  <c r="AH995" i="5"/>
  <c r="AG996" i="5"/>
  <c r="AH996" i="5"/>
  <c r="AG997" i="5"/>
  <c r="AH997" i="5"/>
  <c r="AG998" i="5"/>
  <c r="AH998" i="5"/>
  <c r="AG999" i="5"/>
  <c r="AH999" i="5"/>
  <c r="AG1000" i="5"/>
  <c r="AH1000" i="5"/>
  <c r="AG1001" i="5"/>
  <c r="AH1001" i="5"/>
  <c r="AG1002" i="5"/>
  <c r="AH1002" i="5"/>
  <c r="AG1003" i="5"/>
  <c r="AH1003" i="5"/>
  <c r="AG1004" i="5"/>
  <c r="AH1004" i="5"/>
  <c r="AG1005" i="5"/>
  <c r="AH1005" i="5"/>
  <c r="AG1006" i="5"/>
  <c r="AH1006" i="5"/>
  <c r="AG1007" i="5"/>
  <c r="AH1007" i="5"/>
  <c r="AG1008" i="5"/>
  <c r="AH1008" i="5"/>
  <c r="AG1009" i="5"/>
  <c r="AH1009" i="5"/>
  <c r="AG1010" i="5"/>
  <c r="AH1010" i="5"/>
  <c r="AG1011" i="5"/>
  <c r="AH1011" i="5"/>
  <c r="AG1012" i="5"/>
  <c r="AH1012" i="5"/>
  <c r="AG1013" i="5"/>
  <c r="AH1013" i="5"/>
  <c r="AG1014" i="5"/>
  <c r="AH1014" i="5"/>
  <c r="AG1015" i="5"/>
  <c r="AH1015" i="5"/>
  <c r="AG1016" i="5"/>
  <c r="AH1016" i="5"/>
  <c r="AG1017" i="5"/>
  <c r="AH1017" i="5"/>
  <c r="AG1018" i="5"/>
  <c r="AH1018" i="5"/>
  <c r="AG1019" i="5"/>
  <c r="AH1019" i="5"/>
  <c r="AG1020" i="5"/>
  <c r="AH1020" i="5"/>
  <c r="AG1021" i="5"/>
  <c r="AH1021" i="5"/>
  <c r="AG1022" i="5"/>
  <c r="AH1022" i="5"/>
  <c r="AG1023" i="5"/>
  <c r="AH1023" i="5"/>
  <c r="AG1024" i="5"/>
  <c r="AH1024" i="5"/>
  <c r="AG1025" i="5"/>
  <c r="AH1025" i="5"/>
  <c r="AG1026" i="5"/>
  <c r="AH1026" i="5"/>
  <c r="AG1027" i="5"/>
  <c r="AH1027" i="5"/>
  <c r="AG1028" i="5"/>
  <c r="AH1028" i="5"/>
  <c r="AG1029" i="5"/>
  <c r="AH1029" i="5"/>
  <c r="AG1030" i="5"/>
  <c r="AH1030" i="5"/>
  <c r="AG1031" i="5"/>
  <c r="AH1031" i="5"/>
  <c r="AG1032" i="5"/>
  <c r="AH1032" i="5"/>
  <c r="AG1033" i="5"/>
  <c r="AH1033" i="5"/>
  <c r="AG1034" i="5"/>
  <c r="AH1034" i="5"/>
  <c r="AG1035" i="5"/>
  <c r="AH1035" i="5"/>
  <c r="AG1036" i="5"/>
  <c r="AH1036" i="5"/>
  <c r="AG1037" i="5"/>
  <c r="AH1037" i="5"/>
  <c r="AG1038" i="5"/>
  <c r="AH1038" i="5"/>
  <c r="AG1039" i="5"/>
  <c r="AH1039" i="5"/>
  <c r="AG1040" i="5"/>
  <c r="AH1040" i="5"/>
  <c r="AG1041" i="5"/>
  <c r="AH1041" i="5"/>
  <c r="AG1042" i="5"/>
  <c r="AH1042" i="5"/>
  <c r="AG1043" i="5"/>
  <c r="AH1043" i="5"/>
  <c r="AG1044" i="5"/>
  <c r="AH1044" i="5"/>
  <c r="AG1045" i="5"/>
  <c r="AH1045" i="5"/>
  <c r="AG1046" i="5"/>
  <c r="AH1046" i="5"/>
  <c r="AG1047" i="5"/>
  <c r="AH1047" i="5"/>
  <c r="AG1048" i="5"/>
  <c r="AH1048" i="5"/>
  <c r="AG1049" i="5"/>
  <c r="AH1049" i="5"/>
  <c r="AG1050" i="5"/>
  <c r="AH1050" i="5"/>
  <c r="AG1051" i="5"/>
  <c r="AH1051" i="5"/>
  <c r="AG1052" i="5"/>
  <c r="AH1052" i="5"/>
  <c r="AG1053" i="5"/>
  <c r="AH1053" i="5"/>
  <c r="AG1054" i="5"/>
  <c r="AH1054" i="5"/>
  <c r="AG1055" i="5"/>
  <c r="AH1055" i="5"/>
  <c r="AG1056" i="5"/>
  <c r="AH1056" i="5"/>
  <c r="AG1057" i="5"/>
  <c r="AH1057" i="5"/>
  <c r="AG1058" i="5"/>
  <c r="AH1058" i="5"/>
  <c r="AG1059" i="5"/>
  <c r="AH1059" i="5"/>
  <c r="AG1060" i="5"/>
  <c r="AH1060" i="5"/>
  <c r="AG1061" i="5"/>
  <c r="AH1061" i="5"/>
  <c r="AG1062" i="5"/>
  <c r="AH1062" i="5"/>
  <c r="AG1063" i="5"/>
  <c r="AH1063" i="5"/>
  <c r="AG1064" i="5"/>
  <c r="AH1064" i="5"/>
  <c r="AG1065" i="5"/>
  <c r="AH1065" i="5"/>
  <c r="AG1066" i="5"/>
  <c r="AH1066" i="5"/>
  <c r="AG1067" i="5"/>
  <c r="AH1067" i="5"/>
  <c r="AG1068" i="5"/>
  <c r="AH1068" i="5"/>
  <c r="AG1069" i="5"/>
  <c r="AH1069" i="5"/>
  <c r="AG1070" i="5"/>
  <c r="AH1070" i="5"/>
  <c r="AG1071" i="5"/>
  <c r="AH1071" i="5"/>
  <c r="AG1072" i="5"/>
  <c r="AH1072" i="5"/>
  <c r="AG1073" i="5"/>
  <c r="AH1073" i="5"/>
  <c r="AG1074" i="5"/>
  <c r="AH1074" i="5"/>
  <c r="AG1075" i="5"/>
  <c r="AH1075" i="5"/>
  <c r="AG1076" i="5"/>
  <c r="AH1076" i="5"/>
  <c r="AG1077" i="5"/>
  <c r="AH1077" i="5"/>
  <c r="AG1078" i="5"/>
  <c r="AH1078" i="5"/>
  <c r="AG1079" i="5"/>
  <c r="AH1079" i="5"/>
  <c r="AG1080" i="5"/>
  <c r="AH1080" i="5"/>
  <c r="AG1081" i="5"/>
  <c r="AH1081" i="5"/>
  <c r="AG1082" i="5"/>
  <c r="AH1082" i="5"/>
  <c r="AG1083" i="5"/>
  <c r="AH1083" i="5"/>
  <c r="AG1084" i="5"/>
  <c r="AH1084" i="5"/>
  <c r="AG1085" i="5"/>
  <c r="AH1085" i="5"/>
  <c r="AG1086" i="5"/>
  <c r="AH1086" i="5"/>
  <c r="AG1087" i="5"/>
  <c r="AH1087" i="5"/>
  <c r="AG1088" i="5"/>
  <c r="AH1088" i="5"/>
  <c r="AG1089" i="5"/>
  <c r="AH1089" i="5"/>
  <c r="AG1090" i="5"/>
  <c r="AH1090" i="5"/>
  <c r="AG1091" i="5"/>
  <c r="AH1091" i="5"/>
  <c r="AG1092" i="5"/>
  <c r="AH1092" i="5"/>
  <c r="AG1093" i="5"/>
  <c r="AH1093" i="5"/>
  <c r="AG1094" i="5"/>
  <c r="AH1094" i="5"/>
  <c r="AG1095" i="5"/>
  <c r="AH1095" i="5"/>
  <c r="AG1096" i="5"/>
  <c r="AH1096" i="5"/>
  <c r="AG1097" i="5"/>
  <c r="AH1097" i="5"/>
  <c r="AG1098" i="5"/>
  <c r="AH1098" i="5"/>
  <c r="AG1099" i="5"/>
  <c r="AH1099" i="5"/>
  <c r="AG1100" i="5"/>
  <c r="AH1100" i="5"/>
  <c r="AG1101" i="5"/>
  <c r="AH1101" i="5"/>
  <c r="AG1102" i="5"/>
  <c r="AH1102" i="5"/>
  <c r="AG1103" i="5"/>
  <c r="AH1103" i="5"/>
  <c r="AG1104" i="5"/>
  <c r="AH1104" i="5"/>
  <c r="AG1105" i="5"/>
  <c r="AH1105" i="5"/>
  <c r="AG1106" i="5"/>
  <c r="AH1106" i="5"/>
  <c r="AG1107" i="5"/>
  <c r="AH1107" i="5"/>
  <c r="AG1108" i="5"/>
  <c r="AH1108" i="5"/>
  <c r="AG1109" i="5"/>
  <c r="AH1109" i="5"/>
  <c r="AG1110" i="5"/>
  <c r="AH1110" i="5"/>
  <c r="AG1111" i="5"/>
  <c r="AH1111" i="5"/>
  <c r="AG1112" i="5"/>
  <c r="AH1112" i="5"/>
  <c r="AG1113" i="5"/>
  <c r="AH1113" i="5"/>
  <c r="AG1114" i="5"/>
  <c r="AH1114" i="5"/>
  <c r="AG1115" i="5"/>
  <c r="AH1115" i="5"/>
  <c r="AG1116" i="5"/>
  <c r="AH1116" i="5"/>
  <c r="AG1117" i="5"/>
  <c r="AH1117" i="5"/>
  <c r="AG1118" i="5"/>
  <c r="AH1118" i="5"/>
  <c r="AG1119" i="5"/>
  <c r="AH1119" i="5"/>
  <c r="AG1120" i="5"/>
  <c r="AH1120" i="5"/>
  <c r="AG1121" i="5"/>
  <c r="AH1121" i="5"/>
  <c r="AG1122" i="5"/>
  <c r="AH1122" i="5"/>
  <c r="AG1123" i="5"/>
  <c r="AH1123" i="5"/>
  <c r="AG1124" i="5"/>
  <c r="AH1124" i="5"/>
  <c r="AG1125" i="5"/>
  <c r="AH1125" i="5"/>
  <c r="AG1126" i="5"/>
  <c r="AH1126" i="5"/>
  <c r="AG1127" i="5"/>
  <c r="AH1127" i="5"/>
  <c r="AG1128" i="5"/>
  <c r="AH1128" i="5"/>
  <c r="AG1129" i="5"/>
  <c r="AH1129" i="5"/>
  <c r="AG1130" i="5"/>
  <c r="AH1130" i="5"/>
  <c r="AG1131" i="5"/>
  <c r="AH1131" i="5"/>
  <c r="AG1132" i="5"/>
  <c r="AH1132" i="5"/>
  <c r="AG1133" i="5"/>
  <c r="AH1133" i="5"/>
  <c r="AG1134" i="5"/>
  <c r="AH1134" i="5"/>
  <c r="AG1135" i="5"/>
  <c r="AH1135" i="5"/>
  <c r="AG1136" i="5"/>
  <c r="AH1136" i="5"/>
  <c r="AG1137" i="5"/>
  <c r="AH1137" i="5"/>
  <c r="AG1138" i="5"/>
  <c r="AH1138" i="5"/>
  <c r="AG1139" i="5"/>
  <c r="AH1139" i="5"/>
  <c r="AG1140" i="5"/>
  <c r="AH1140" i="5"/>
  <c r="AG1141" i="5"/>
  <c r="AH1141" i="5"/>
  <c r="AG1142" i="5"/>
  <c r="AH1142" i="5"/>
  <c r="AG1143" i="5"/>
  <c r="AH1143" i="5"/>
  <c r="AG1144" i="5"/>
  <c r="AH1144" i="5"/>
  <c r="AG1145" i="5"/>
  <c r="AH1145" i="5"/>
  <c r="AG1146" i="5"/>
  <c r="AH1146" i="5"/>
  <c r="AG1147" i="5"/>
  <c r="AH1147" i="5"/>
  <c r="AG1148" i="5"/>
  <c r="AH1148" i="5"/>
  <c r="AG1149" i="5"/>
  <c r="AH1149" i="5"/>
  <c r="AG1150" i="5"/>
  <c r="AH1150" i="5"/>
  <c r="AG1151" i="5"/>
  <c r="AH1151" i="5"/>
  <c r="AG1152" i="5"/>
  <c r="AH1152" i="5"/>
  <c r="AG1153" i="5"/>
  <c r="AH1153" i="5"/>
  <c r="AG1154" i="5"/>
  <c r="AH1154" i="5"/>
  <c r="AG1155" i="5"/>
  <c r="AH1155" i="5"/>
  <c r="AG1156" i="5"/>
  <c r="AH1156" i="5"/>
  <c r="AG1157" i="5"/>
  <c r="AH1157" i="5"/>
  <c r="AG1158" i="5"/>
  <c r="AH1158" i="5"/>
  <c r="AG1159" i="5"/>
  <c r="AH1159" i="5"/>
  <c r="AG1160" i="5"/>
  <c r="AH1160" i="5"/>
  <c r="AG1161" i="5"/>
  <c r="AH1161" i="5"/>
  <c r="AG1162" i="5"/>
  <c r="AH1162" i="5"/>
  <c r="AG1163" i="5"/>
  <c r="AH1163" i="5"/>
  <c r="AG1164" i="5"/>
  <c r="AH1164" i="5"/>
  <c r="AG1165" i="5"/>
  <c r="AH1165" i="5"/>
  <c r="AG1166" i="5"/>
  <c r="AH1166" i="5"/>
  <c r="AG1167" i="5"/>
  <c r="AH1167" i="5"/>
  <c r="AG1168" i="5"/>
  <c r="AH1168" i="5"/>
  <c r="AG1169" i="5"/>
  <c r="AH1169" i="5"/>
  <c r="AG1170" i="5"/>
  <c r="AH1170" i="5"/>
  <c r="AG1171" i="5"/>
  <c r="AH1171" i="5"/>
  <c r="AG1172" i="5"/>
  <c r="AH1172" i="5"/>
  <c r="AG1173" i="5"/>
  <c r="AH1173" i="5"/>
  <c r="AG1174" i="5"/>
  <c r="AH1174" i="5"/>
  <c r="AG1175" i="5"/>
  <c r="AH1175" i="5"/>
  <c r="AG1176" i="5"/>
  <c r="AH1176" i="5"/>
  <c r="AG1177" i="5"/>
  <c r="AH1177" i="5"/>
  <c r="AG1178" i="5"/>
  <c r="AH1178" i="5"/>
  <c r="AG1179" i="5"/>
  <c r="AH1179" i="5"/>
  <c r="AG1180" i="5"/>
  <c r="AH1180" i="5"/>
  <c r="AG1181" i="5"/>
  <c r="AH1181" i="5"/>
  <c r="AG1182" i="5"/>
  <c r="AH1182" i="5"/>
  <c r="AG1183" i="5"/>
  <c r="AH1183" i="5"/>
  <c r="AG1184" i="5"/>
  <c r="AH1184" i="5"/>
  <c r="AG1185" i="5"/>
  <c r="AH1185" i="5"/>
  <c r="AG1186" i="5"/>
  <c r="AH1186" i="5"/>
  <c r="AG1187" i="5"/>
  <c r="AH1187" i="5"/>
  <c r="AG1188" i="5"/>
  <c r="AH1188" i="5"/>
  <c r="AG1189" i="5"/>
  <c r="AH1189" i="5"/>
  <c r="AG1190" i="5"/>
  <c r="AH1190" i="5"/>
  <c r="AG1191" i="5"/>
  <c r="AH1191" i="5"/>
  <c r="AG1192" i="5"/>
  <c r="AH1192" i="5"/>
  <c r="AG1193" i="5"/>
  <c r="AH1193" i="5"/>
  <c r="AG1194" i="5"/>
  <c r="AH1194" i="5"/>
  <c r="AG1195" i="5"/>
  <c r="AH1195" i="5"/>
  <c r="AG1196" i="5"/>
  <c r="AH1196" i="5"/>
  <c r="AG1197" i="5"/>
  <c r="AH1197" i="5"/>
  <c r="AG1198" i="5"/>
  <c r="AH1198" i="5"/>
  <c r="AG1199" i="5"/>
  <c r="AH1199" i="5"/>
  <c r="AG1200" i="5"/>
  <c r="AH1200" i="5"/>
  <c r="AG1201" i="5"/>
  <c r="AH1201" i="5"/>
  <c r="AG1202" i="5"/>
  <c r="AH1202" i="5"/>
  <c r="AG1203" i="5"/>
  <c r="AH1203" i="5"/>
  <c r="AG1204" i="5"/>
  <c r="AH1204" i="5"/>
  <c r="AG1205" i="5"/>
  <c r="AH1205" i="5"/>
  <c r="AG1206" i="5"/>
  <c r="AH1206" i="5"/>
  <c r="AG1207" i="5"/>
  <c r="AH1207" i="5"/>
  <c r="AG1208" i="5"/>
  <c r="AH1208" i="5"/>
  <c r="AG1209" i="5"/>
  <c r="AH1209" i="5"/>
  <c r="AG1210" i="5"/>
  <c r="AH1210" i="5"/>
  <c r="AG1211" i="5"/>
  <c r="AH1211" i="5"/>
  <c r="AG1212" i="5"/>
  <c r="AH1212" i="5"/>
  <c r="AG1213" i="5"/>
  <c r="AH1213" i="5"/>
  <c r="AG1214" i="5"/>
  <c r="AH1214" i="5"/>
  <c r="AG1215" i="5"/>
  <c r="AH1215" i="5"/>
  <c r="AG1216" i="5"/>
  <c r="AH1216" i="5"/>
  <c r="AG1217" i="5"/>
  <c r="AH1217" i="5"/>
  <c r="AG1218" i="5"/>
  <c r="AH1218" i="5"/>
  <c r="AG1219" i="5"/>
  <c r="AH1219" i="5"/>
  <c r="AG1220" i="5"/>
  <c r="AH1220" i="5"/>
  <c r="AG1221" i="5"/>
  <c r="AH1221" i="5"/>
  <c r="AG1222" i="5"/>
  <c r="AH1222" i="5"/>
  <c r="AG1223" i="5"/>
  <c r="AH1223" i="5"/>
  <c r="AG1224" i="5"/>
  <c r="AH1224" i="5"/>
  <c r="AG1225" i="5"/>
  <c r="AH1225" i="5"/>
  <c r="AG1226" i="5"/>
  <c r="AH1226" i="5"/>
  <c r="AG1227" i="5"/>
  <c r="AH1227" i="5"/>
  <c r="AG1228" i="5"/>
  <c r="AH1228" i="5"/>
  <c r="AG1229" i="5"/>
  <c r="AH1229" i="5"/>
  <c r="AG1230" i="5"/>
  <c r="AH1230" i="5"/>
  <c r="AG1231" i="5"/>
  <c r="AH1231" i="5"/>
  <c r="AG1232" i="5"/>
  <c r="AH1232" i="5"/>
  <c r="AG1233" i="5"/>
  <c r="AH1233" i="5"/>
  <c r="AG1234" i="5"/>
  <c r="AH1234" i="5"/>
  <c r="AG1235" i="5"/>
  <c r="AH1235" i="5"/>
  <c r="AG1236" i="5"/>
  <c r="AH1236" i="5"/>
  <c r="AG1237" i="5"/>
  <c r="AH1237" i="5"/>
  <c r="AG1238" i="5"/>
  <c r="AH1238" i="5"/>
  <c r="AG1239" i="5"/>
  <c r="AH1239" i="5"/>
  <c r="AG1240" i="5"/>
  <c r="AH1240" i="5"/>
  <c r="AG1241" i="5"/>
  <c r="AH1241" i="5"/>
  <c r="AG1242" i="5"/>
  <c r="AH1242" i="5"/>
  <c r="AG1243" i="5"/>
  <c r="AH1243" i="5"/>
  <c r="AG1244" i="5"/>
  <c r="AH1244" i="5"/>
  <c r="AG1245" i="5"/>
  <c r="AH1245" i="5"/>
  <c r="AG1246" i="5"/>
  <c r="AH1246" i="5"/>
  <c r="AG1247" i="5"/>
  <c r="AH1247" i="5"/>
  <c r="AG1248" i="5"/>
  <c r="AH1248" i="5"/>
  <c r="AG1249" i="5"/>
  <c r="AH1249" i="5"/>
  <c r="AG1250" i="5"/>
  <c r="AH1250" i="5"/>
  <c r="AG1251" i="5"/>
  <c r="AH1251" i="5"/>
  <c r="AG1252" i="5"/>
  <c r="AH1252" i="5"/>
  <c r="AG1253" i="5"/>
  <c r="AH1253" i="5"/>
  <c r="AG1254" i="5"/>
  <c r="AH1254" i="5"/>
  <c r="AG1255" i="5"/>
  <c r="AH1255" i="5"/>
  <c r="AG1256" i="5"/>
  <c r="AH1256" i="5"/>
  <c r="AG1257" i="5"/>
  <c r="AH1257" i="5"/>
  <c r="AG1258" i="5"/>
  <c r="AH1258" i="5"/>
  <c r="AG1259" i="5"/>
  <c r="AH1259" i="5"/>
  <c r="AG1260" i="5"/>
  <c r="AH1260" i="5"/>
  <c r="AG1261" i="5"/>
  <c r="AH1261" i="5"/>
  <c r="AG1262" i="5"/>
  <c r="AH1262" i="5"/>
  <c r="AG1263" i="5"/>
  <c r="AH1263" i="5"/>
  <c r="AG1264" i="5"/>
  <c r="AH1264" i="5"/>
  <c r="AG1265" i="5"/>
  <c r="AH1265" i="5"/>
  <c r="AG1266" i="5"/>
  <c r="AH1266" i="5"/>
  <c r="AG1267" i="5"/>
  <c r="AH1267" i="5"/>
  <c r="AG1268" i="5"/>
  <c r="AH1268" i="5"/>
  <c r="AG1269" i="5"/>
  <c r="AH1269" i="5"/>
  <c r="AG1270" i="5"/>
  <c r="AH1270" i="5"/>
  <c r="AG1271" i="5"/>
  <c r="AH1271" i="5"/>
  <c r="AG1272" i="5"/>
  <c r="AH1272" i="5"/>
  <c r="AG1273" i="5"/>
  <c r="AH1273" i="5"/>
  <c r="AG1274" i="5"/>
  <c r="AH1274" i="5"/>
  <c r="AG1275" i="5"/>
  <c r="AH1275" i="5"/>
  <c r="AG1276" i="5"/>
  <c r="AH1276" i="5"/>
  <c r="AG1277" i="5"/>
  <c r="AH1277" i="5"/>
  <c r="AG1278" i="5"/>
  <c r="AH1278" i="5"/>
  <c r="AG1279" i="5"/>
  <c r="AH1279" i="5"/>
  <c r="AG1280" i="5"/>
  <c r="AH1280" i="5"/>
  <c r="AG1281" i="5"/>
  <c r="AH1281" i="5"/>
  <c r="AG1282" i="5"/>
  <c r="AH1282" i="5"/>
  <c r="AG1283" i="5"/>
  <c r="AH1283" i="5"/>
  <c r="AG1284" i="5"/>
  <c r="AH1284" i="5"/>
  <c r="AG1285" i="5"/>
  <c r="AH1285" i="5"/>
  <c r="AG1286" i="5"/>
  <c r="AH1286" i="5"/>
  <c r="AG1287" i="5"/>
  <c r="AH1287" i="5"/>
  <c r="AG1288" i="5"/>
  <c r="AH1288" i="5"/>
  <c r="AG1289" i="5"/>
  <c r="AH1289" i="5"/>
  <c r="AG1290" i="5"/>
  <c r="AH1290" i="5"/>
  <c r="AG1291" i="5"/>
  <c r="AH1291" i="5"/>
  <c r="AG1292" i="5"/>
  <c r="AH1292" i="5"/>
  <c r="AG1293" i="5"/>
  <c r="AH1293" i="5"/>
  <c r="AG1294" i="5"/>
  <c r="AH1294" i="5"/>
  <c r="AG1295" i="5"/>
  <c r="AH1295" i="5"/>
  <c r="AG1296" i="5"/>
  <c r="AH1296" i="5"/>
  <c r="AG1297" i="5"/>
  <c r="AH1297" i="5"/>
  <c r="AG1298" i="5"/>
  <c r="AH1298" i="5"/>
  <c r="AG1299" i="5"/>
  <c r="AH1299" i="5"/>
  <c r="AG1300" i="5"/>
  <c r="AH1300" i="5"/>
  <c r="AG1301" i="5"/>
  <c r="AH1301" i="5"/>
  <c r="AG1302" i="5"/>
  <c r="AH1302" i="5"/>
  <c r="AG1303" i="5"/>
  <c r="AH1303" i="5"/>
  <c r="AG1304" i="5"/>
  <c r="AH1304" i="5"/>
  <c r="AG1305" i="5"/>
  <c r="AH1305" i="5"/>
  <c r="AG1306" i="5"/>
  <c r="AH1306" i="5"/>
  <c r="AG1307" i="5"/>
  <c r="AH1307" i="5"/>
  <c r="AG1308" i="5"/>
  <c r="AH1308" i="5"/>
  <c r="AG1309" i="5"/>
  <c r="AH1309" i="5"/>
  <c r="AG1310" i="5"/>
  <c r="AH1310" i="5"/>
  <c r="AG1311" i="5"/>
  <c r="AH1311" i="5"/>
  <c r="AG1312" i="5"/>
  <c r="AH1312" i="5"/>
  <c r="AG1313" i="5"/>
  <c r="AH1313" i="5"/>
  <c r="AG1314" i="5"/>
  <c r="AH1314" i="5"/>
  <c r="AG1315" i="5"/>
  <c r="AH1315" i="5"/>
  <c r="AG1316" i="5"/>
  <c r="AH1316" i="5"/>
  <c r="AG1317" i="5"/>
  <c r="AH1317" i="5"/>
  <c r="AG1318" i="5"/>
  <c r="AH1318" i="5"/>
  <c r="AG1319" i="5"/>
  <c r="AH1319" i="5"/>
  <c r="AG1320" i="5"/>
  <c r="AH1320" i="5"/>
  <c r="AG1321" i="5"/>
  <c r="AH1321" i="5"/>
  <c r="AG1322" i="5"/>
  <c r="AH1322" i="5"/>
  <c r="AG1323" i="5"/>
  <c r="AH1323" i="5"/>
  <c r="AG1324" i="5"/>
  <c r="AH1324" i="5"/>
  <c r="AG1325" i="5"/>
  <c r="AH1325" i="5"/>
  <c r="AG1326" i="5"/>
  <c r="AH1326" i="5"/>
  <c r="AG1327" i="5"/>
  <c r="AH1327" i="5"/>
  <c r="AG1328" i="5"/>
  <c r="AH1328" i="5"/>
  <c r="AG1329" i="5"/>
  <c r="AH1329" i="5"/>
  <c r="AG1330" i="5"/>
  <c r="AH1330" i="5"/>
  <c r="AG1331" i="5"/>
  <c r="AH1331" i="5"/>
  <c r="AG1332" i="5"/>
  <c r="AH1332" i="5"/>
  <c r="AG1333" i="5"/>
  <c r="AH1333" i="5"/>
  <c r="AG1334" i="5"/>
  <c r="AH1334" i="5"/>
  <c r="AG1335" i="5"/>
  <c r="AH1335" i="5"/>
  <c r="AG1336" i="5"/>
  <c r="AH1336" i="5"/>
  <c r="AG1337" i="5"/>
  <c r="AH1337" i="5"/>
  <c r="AG1338" i="5"/>
  <c r="AH1338" i="5"/>
  <c r="AG1339" i="5"/>
  <c r="AH1339" i="5"/>
  <c r="AG1340" i="5"/>
  <c r="AH1340" i="5"/>
  <c r="AG1341" i="5"/>
  <c r="AH1341" i="5"/>
  <c r="AG1342" i="5"/>
  <c r="AH1342" i="5"/>
  <c r="AG1343" i="5"/>
  <c r="AH1343" i="5"/>
  <c r="AG1344" i="5"/>
  <c r="AH1344" i="5"/>
  <c r="AG1345" i="5"/>
  <c r="AH1345" i="5"/>
  <c r="AG1346" i="5"/>
  <c r="AH1346" i="5"/>
  <c r="AG1347" i="5"/>
  <c r="AH1347" i="5"/>
  <c r="AG1348" i="5"/>
  <c r="AH1348" i="5"/>
  <c r="AG1349" i="5"/>
  <c r="AH1349" i="5"/>
  <c r="AG1350" i="5"/>
  <c r="AH1350" i="5"/>
  <c r="AG1351" i="5"/>
  <c r="AH1351" i="5"/>
  <c r="AG1352" i="5"/>
  <c r="AH1352" i="5"/>
  <c r="AG1353" i="5"/>
  <c r="AH1353" i="5"/>
  <c r="AG1354" i="5"/>
  <c r="AH1354" i="5"/>
  <c r="AG1355" i="5"/>
  <c r="AH1355" i="5"/>
  <c r="AG1356" i="5"/>
  <c r="AH1356" i="5"/>
  <c r="AG1357" i="5"/>
  <c r="AH1357" i="5"/>
  <c r="AG1358" i="5"/>
  <c r="AH1358" i="5"/>
  <c r="AG1359" i="5"/>
  <c r="AH1359" i="5"/>
  <c r="AG1360" i="5"/>
  <c r="AH1360" i="5"/>
  <c r="AG1361" i="5"/>
  <c r="AH1361" i="5"/>
  <c r="AG1362" i="5"/>
  <c r="AH1362" i="5"/>
  <c r="AG1363" i="5"/>
  <c r="AH1363" i="5"/>
  <c r="AG1364" i="5"/>
  <c r="AH1364" i="5"/>
  <c r="AG1365" i="5"/>
  <c r="AH1365" i="5"/>
  <c r="AG1366" i="5"/>
  <c r="AH1366" i="5"/>
  <c r="AG1367" i="5"/>
  <c r="AH1367" i="5"/>
  <c r="AG1368" i="5"/>
  <c r="AH1368" i="5"/>
  <c r="AG1369" i="5"/>
  <c r="AH1369" i="5"/>
  <c r="AG1370" i="5"/>
  <c r="AH1370" i="5"/>
  <c r="AG1371" i="5"/>
  <c r="AH1371" i="5"/>
  <c r="AG1372" i="5"/>
  <c r="AH1372" i="5"/>
  <c r="AG1373" i="5"/>
  <c r="AH1373" i="5"/>
  <c r="AG1374" i="5"/>
  <c r="AH1374" i="5"/>
  <c r="AG1375" i="5"/>
  <c r="AH1375" i="5"/>
  <c r="AG1376" i="5"/>
  <c r="AH1376" i="5"/>
  <c r="AG1377" i="5"/>
  <c r="AH1377" i="5"/>
  <c r="AG1378" i="5"/>
  <c r="AH1378" i="5"/>
  <c r="AG1379" i="5"/>
  <c r="AH1379" i="5"/>
  <c r="AG1380" i="5"/>
  <c r="AH1380" i="5"/>
  <c r="AG1381" i="5"/>
  <c r="AH1381" i="5"/>
  <c r="AG1382" i="5"/>
  <c r="AH1382" i="5"/>
  <c r="AG1383" i="5"/>
  <c r="AH1383" i="5"/>
  <c r="AG1384" i="5"/>
  <c r="AH1384" i="5"/>
  <c r="AG1385" i="5"/>
  <c r="AH1385" i="5"/>
  <c r="AG1386" i="5"/>
  <c r="AH1386" i="5"/>
  <c r="AG1387" i="5"/>
  <c r="AH1387" i="5"/>
  <c r="AG1388" i="5"/>
  <c r="AH1388" i="5"/>
  <c r="AG1389" i="5"/>
  <c r="AH1389" i="5"/>
  <c r="AG1390" i="5"/>
  <c r="AH1390" i="5"/>
  <c r="AG1391" i="5"/>
  <c r="AH1391" i="5"/>
  <c r="AG1392" i="5"/>
  <c r="AH1392" i="5"/>
  <c r="AG1393" i="5"/>
  <c r="AH1393" i="5"/>
  <c r="AG1394" i="5"/>
  <c r="AH1394" i="5"/>
  <c r="AG1395" i="5"/>
  <c r="AH1395" i="5"/>
  <c r="AG1396" i="5"/>
  <c r="AH1396" i="5"/>
  <c r="AG1397" i="5"/>
  <c r="AH1397" i="5"/>
  <c r="AG1398" i="5"/>
  <c r="AH1398" i="5"/>
  <c r="AG1399" i="5"/>
  <c r="AH1399" i="5"/>
  <c r="AG1400" i="5"/>
  <c r="AH1400" i="5"/>
  <c r="AG1401" i="5"/>
  <c r="AH1401" i="5"/>
  <c r="AG1402" i="5"/>
  <c r="AH1402" i="5"/>
  <c r="AG1403" i="5"/>
  <c r="AH1403" i="5"/>
  <c r="AG1404" i="5"/>
  <c r="AH1404" i="5"/>
  <c r="AG1405" i="5"/>
  <c r="AH1405" i="5"/>
  <c r="AG1406" i="5"/>
  <c r="AH1406" i="5"/>
  <c r="AG1407" i="5"/>
  <c r="AH1407" i="5"/>
  <c r="AG1408" i="5"/>
  <c r="AH1408" i="5"/>
  <c r="AG1409" i="5"/>
  <c r="AH1409" i="5"/>
  <c r="AG1410" i="5"/>
  <c r="AH1410" i="5"/>
  <c r="AG1411" i="5"/>
  <c r="AH1411" i="5"/>
  <c r="AG1412" i="5"/>
  <c r="AH1412" i="5"/>
  <c r="AG1413" i="5"/>
  <c r="AH1413" i="5"/>
  <c r="AG1414" i="5"/>
  <c r="AH1414" i="5"/>
  <c r="AG1415" i="5"/>
  <c r="AH1415" i="5"/>
  <c r="AG1416" i="5"/>
  <c r="AH1416" i="5"/>
  <c r="AG1417" i="5"/>
  <c r="AH1417" i="5"/>
  <c r="AG1418" i="5"/>
  <c r="AH1418" i="5"/>
  <c r="AG1419" i="5"/>
  <c r="AH1419" i="5"/>
  <c r="AG1420" i="5"/>
  <c r="AH1420" i="5"/>
  <c r="AG1421" i="5"/>
  <c r="AH1421" i="5"/>
  <c r="AG1422" i="5"/>
  <c r="AH1422" i="5"/>
  <c r="AG1423" i="5"/>
  <c r="AH1423" i="5"/>
  <c r="AG1424" i="5"/>
  <c r="AH1424" i="5"/>
  <c r="AG1425" i="5"/>
  <c r="AH1425" i="5"/>
  <c r="AG1426" i="5"/>
  <c r="AH1426" i="5"/>
  <c r="AG1427" i="5"/>
  <c r="AH1427" i="5"/>
  <c r="AG1428" i="5"/>
  <c r="AH1428" i="5"/>
  <c r="AG1429" i="5"/>
  <c r="AH1429" i="5"/>
  <c r="AG1430" i="5"/>
  <c r="AH1430" i="5"/>
  <c r="AG1431" i="5"/>
  <c r="AH1431" i="5"/>
  <c r="AG1432" i="5"/>
  <c r="AH1432" i="5"/>
  <c r="AG1433" i="5"/>
  <c r="AH1433" i="5"/>
  <c r="AG1434" i="5"/>
  <c r="AH1434" i="5"/>
  <c r="AG1435" i="5"/>
  <c r="AH1435" i="5"/>
  <c r="AG1436" i="5"/>
  <c r="AH1436" i="5"/>
  <c r="AG1437" i="5"/>
  <c r="AH1437" i="5"/>
  <c r="AG1438" i="5"/>
  <c r="AH1438" i="5"/>
  <c r="AG1439" i="5"/>
  <c r="AH1439" i="5"/>
  <c r="AG1440" i="5"/>
  <c r="AH1440" i="5"/>
  <c r="AG1441" i="5"/>
  <c r="AH1441" i="5"/>
  <c r="AG1442" i="5"/>
  <c r="AH1442" i="5"/>
  <c r="AG1443" i="5"/>
  <c r="AH1443" i="5"/>
  <c r="AG1444" i="5"/>
  <c r="AH1444" i="5"/>
  <c r="AG1445" i="5"/>
  <c r="AH1445" i="5"/>
  <c r="AG1446" i="5"/>
  <c r="AH1446" i="5"/>
  <c r="AG1447" i="5"/>
  <c r="AH1447" i="5"/>
  <c r="AG1448" i="5"/>
  <c r="AH1448" i="5"/>
  <c r="AG1449" i="5"/>
  <c r="AH1449" i="5"/>
  <c r="AG1450" i="5"/>
  <c r="AH1450" i="5"/>
  <c r="AG1451" i="5"/>
  <c r="AH1451" i="5"/>
  <c r="AG1452" i="5"/>
  <c r="AH1452" i="5"/>
  <c r="AG1453" i="5"/>
  <c r="AH1453" i="5"/>
  <c r="AG1454" i="5"/>
  <c r="AH1454" i="5"/>
  <c r="AG1455" i="5"/>
  <c r="AH1455" i="5"/>
  <c r="AG1456" i="5"/>
  <c r="AH1456" i="5"/>
  <c r="AG1457" i="5"/>
  <c r="AH1457" i="5"/>
  <c r="AG1458" i="5"/>
  <c r="AH1458" i="5"/>
  <c r="AG1459" i="5"/>
  <c r="AH1459" i="5"/>
  <c r="AG1460" i="5"/>
  <c r="AH1460" i="5"/>
  <c r="AG1461" i="5"/>
  <c r="AH1461" i="5"/>
  <c r="AG1462" i="5"/>
  <c r="AH1462" i="5"/>
  <c r="AG1463" i="5"/>
  <c r="AH1463" i="5"/>
  <c r="AG1464" i="5"/>
  <c r="AH1464" i="5"/>
  <c r="AG1465" i="5"/>
  <c r="AH1465" i="5"/>
  <c r="AG1466" i="5"/>
  <c r="AH1466" i="5"/>
  <c r="AG1467" i="5"/>
  <c r="AH1467" i="5"/>
  <c r="AG1468" i="5"/>
  <c r="AH1468" i="5"/>
  <c r="AG1469" i="5"/>
  <c r="AH1469" i="5"/>
  <c r="AG1470" i="5"/>
  <c r="AH1470" i="5"/>
  <c r="AG1471" i="5"/>
  <c r="AH1471" i="5"/>
  <c r="AG1472" i="5"/>
  <c r="AH1472" i="5"/>
  <c r="AG1473" i="5"/>
  <c r="AH1473" i="5"/>
  <c r="AG1474" i="5"/>
  <c r="AH1474" i="5"/>
  <c r="AG1475" i="5"/>
  <c r="AH1475" i="5"/>
  <c r="AG1476" i="5"/>
  <c r="AH1476" i="5"/>
  <c r="AG1477" i="5"/>
  <c r="AH1477" i="5"/>
  <c r="AG1478" i="5"/>
  <c r="AH1478" i="5"/>
  <c r="AG1479" i="5"/>
  <c r="AH1479" i="5"/>
  <c r="AG1480" i="5"/>
  <c r="AH1480" i="5"/>
  <c r="AG1481" i="5"/>
  <c r="AH1481" i="5"/>
  <c r="AG1482" i="5"/>
  <c r="AH1482" i="5"/>
  <c r="AG1483" i="5"/>
  <c r="AH1483" i="5"/>
  <c r="AG1484" i="5"/>
  <c r="AH1484" i="5"/>
  <c r="AG1485" i="5"/>
  <c r="AH1485" i="5"/>
  <c r="AG1486" i="5"/>
  <c r="AH1486" i="5"/>
  <c r="AG1487" i="5"/>
  <c r="AH1487" i="5"/>
  <c r="AG1488" i="5"/>
  <c r="AH1488" i="5"/>
  <c r="AG1489" i="5"/>
  <c r="AH1489" i="5"/>
  <c r="AG1490" i="5"/>
  <c r="AH1490" i="5"/>
  <c r="AG1491" i="5"/>
  <c r="AH1491" i="5"/>
  <c r="AG1492" i="5"/>
  <c r="AH1492" i="5"/>
  <c r="AG1493" i="5"/>
  <c r="AH1493" i="5"/>
  <c r="AG1494" i="5"/>
  <c r="AH1494" i="5"/>
  <c r="AG1495" i="5"/>
  <c r="AH1495" i="5"/>
  <c r="AG1496" i="5"/>
  <c r="AH1496" i="5"/>
  <c r="AG1497" i="5"/>
  <c r="AH1497" i="5"/>
  <c r="AG1498" i="5"/>
  <c r="AH1498" i="5"/>
  <c r="AG1499" i="5"/>
  <c r="AH1499" i="5"/>
  <c r="AG1500" i="5"/>
  <c r="AH1500" i="5"/>
  <c r="AG1501" i="5"/>
  <c r="AH1501" i="5"/>
  <c r="AG1502" i="5"/>
  <c r="AH1502" i="5"/>
  <c r="AG1503" i="5"/>
  <c r="AH1503" i="5"/>
  <c r="AG1504" i="5"/>
  <c r="AH1504" i="5"/>
  <c r="AG1505" i="5"/>
  <c r="AH1505" i="5"/>
  <c r="AG1506" i="5"/>
  <c r="AH1506" i="5"/>
  <c r="AG1507" i="5"/>
  <c r="AH1507" i="5"/>
  <c r="AG1508" i="5"/>
  <c r="AH1508" i="5"/>
  <c r="AG1509" i="5"/>
  <c r="AH1509" i="5"/>
  <c r="AG1510" i="5"/>
  <c r="AH1510" i="5"/>
  <c r="AG1511" i="5"/>
  <c r="AH1511" i="5"/>
  <c r="AG1512" i="5"/>
  <c r="AH1512" i="5"/>
  <c r="AG1513" i="5"/>
  <c r="AH1513" i="5"/>
  <c r="AG1514" i="5"/>
  <c r="AH1514" i="5"/>
  <c r="AG1515" i="5"/>
  <c r="AH1515" i="5"/>
  <c r="AG1516" i="5"/>
  <c r="AH1516" i="5"/>
  <c r="AG1517" i="5"/>
  <c r="AH1517" i="5"/>
  <c r="AG1518" i="5"/>
  <c r="AH1518" i="5"/>
  <c r="AG1519" i="5"/>
  <c r="AH1519" i="5"/>
  <c r="AG1520" i="5"/>
  <c r="AH1520" i="5"/>
  <c r="AG1521" i="5"/>
  <c r="AH1521" i="5"/>
  <c r="AG1522" i="5"/>
  <c r="AH1522" i="5"/>
  <c r="AG1523" i="5"/>
  <c r="AH1523" i="5"/>
  <c r="AG1524" i="5"/>
  <c r="AH1524" i="5"/>
  <c r="AG1525" i="5"/>
  <c r="AH1525" i="5"/>
  <c r="AG1526" i="5"/>
  <c r="AH1526" i="5"/>
  <c r="AG1527" i="5"/>
  <c r="AH1527" i="5"/>
  <c r="AG1528" i="5"/>
  <c r="AH1528" i="5"/>
  <c r="AG1529" i="5"/>
  <c r="AH1529" i="5"/>
  <c r="AG1530" i="5"/>
  <c r="AH1530" i="5"/>
  <c r="AG1531" i="5"/>
  <c r="AH1531" i="5"/>
  <c r="AG1532" i="5"/>
  <c r="AH1532" i="5"/>
  <c r="AG1533" i="5"/>
  <c r="AH1533" i="5"/>
  <c r="AG1534" i="5"/>
  <c r="AH1534" i="5"/>
  <c r="AG1535" i="5"/>
  <c r="AH1535" i="5"/>
  <c r="AG1536" i="5"/>
  <c r="AH1536" i="5"/>
  <c r="AG1537" i="5"/>
  <c r="AH1537" i="5"/>
  <c r="AG1538" i="5"/>
  <c r="AH1538" i="5"/>
  <c r="AG1539" i="5"/>
  <c r="AH1539" i="5"/>
  <c r="AG1540" i="5"/>
  <c r="AH1540" i="5"/>
  <c r="AG1541" i="5"/>
  <c r="AH1541" i="5"/>
  <c r="AG1542" i="5"/>
  <c r="AH1542" i="5"/>
  <c r="AG1543" i="5"/>
  <c r="AH1543" i="5"/>
  <c r="AG1544" i="5"/>
  <c r="AH1544" i="5"/>
  <c r="AG1545" i="5"/>
  <c r="AH1545" i="5"/>
  <c r="AG1546" i="5"/>
  <c r="AH1546" i="5"/>
  <c r="AG1547" i="5"/>
  <c r="AH1547" i="5"/>
  <c r="AG1548" i="5"/>
  <c r="AH1548" i="5"/>
  <c r="AG1549" i="5"/>
  <c r="AH1549" i="5"/>
  <c r="AG1550" i="5"/>
  <c r="AH1550" i="5"/>
  <c r="AG1551" i="5"/>
  <c r="AH1551" i="5"/>
  <c r="AG1552" i="5"/>
  <c r="AH1552" i="5"/>
  <c r="AG1553" i="5"/>
  <c r="AH1553" i="5"/>
  <c r="AG1554" i="5"/>
  <c r="AH1554" i="5"/>
  <c r="AG1555" i="5"/>
  <c r="AH1555" i="5"/>
  <c r="AG1556" i="5"/>
  <c r="AH1556" i="5"/>
  <c r="AG1557" i="5"/>
  <c r="AH1557" i="5"/>
  <c r="AG1558" i="5"/>
  <c r="AH1558" i="5"/>
  <c r="AG1559" i="5"/>
  <c r="AH1559" i="5"/>
  <c r="AG1560" i="5"/>
  <c r="AH1560" i="5"/>
  <c r="AG1561" i="5"/>
  <c r="AH1561" i="5"/>
  <c r="AG1562" i="5"/>
  <c r="AH1562" i="5"/>
  <c r="AG1563" i="5"/>
  <c r="AH1563" i="5"/>
  <c r="AG1564" i="5"/>
  <c r="AH1564" i="5"/>
  <c r="AG1565" i="5"/>
  <c r="AH1565" i="5"/>
  <c r="AG1566" i="5"/>
  <c r="AH1566" i="5"/>
  <c r="AG1567" i="5"/>
  <c r="AH1567" i="5"/>
  <c r="AG1568" i="5"/>
  <c r="AH1568" i="5"/>
  <c r="AG1569" i="5"/>
  <c r="AH1569" i="5"/>
  <c r="AG1570" i="5"/>
  <c r="AH1570" i="5"/>
  <c r="AG1571" i="5"/>
  <c r="AH1571" i="5"/>
  <c r="AG1572" i="5"/>
  <c r="AH1572" i="5"/>
  <c r="AG1573" i="5"/>
  <c r="AH1573" i="5"/>
  <c r="AG1574" i="5"/>
  <c r="AH1574" i="5"/>
  <c r="AG1575" i="5"/>
  <c r="AH1575" i="5"/>
  <c r="AG1576" i="5"/>
  <c r="AH1576" i="5"/>
  <c r="AG1577" i="5"/>
  <c r="AH1577" i="5"/>
  <c r="AG1578" i="5"/>
  <c r="AH1578" i="5"/>
  <c r="AG1579" i="5"/>
  <c r="AH1579" i="5"/>
  <c r="AG1580" i="5"/>
  <c r="AH1580" i="5"/>
  <c r="AG1581" i="5"/>
  <c r="AH1581" i="5"/>
  <c r="AG1582" i="5"/>
  <c r="AH1582" i="5"/>
  <c r="AG1583" i="5"/>
  <c r="AH1583" i="5"/>
  <c r="AG1584" i="5"/>
  <c r="AH1584" i="5"/>
  <c r="AG1585" i="5"/>
  <c r="AH1585" i="5"/>
  <c r="AG1586" i="5"/>
  <c r="AH1586" i="5"/>
  <c r="AG1587" i="5"/>
  <c r="AH1587" i="5"/>
  <c r="AG1588" i="5"/>
  <c r="AH1588" i="5"/>
  <c r="AG1589" i="5"/>
  <c r="AH1589" i="5"/>
  <c r="AG1590" i="5"/>
  <c r="AH1590" i="5"/>
  <c r="AG1591" i="5"/>
  <c r="AH1591" i="5"/>
  <c r="AG1592" i="5"/>
  <c r="AH1592" i="5"/>
  <c r="AG1593" i="5"/>
  <c r="AH1593" i="5"/>
  <c r="AG1594" i="5"/>
  <c r="AH1594" i="5"/>
  <c r="AG1595" i="5"/>
  <c r="AH1595" i="5"/>
  <c r="AG1596" i="5"/>
  <c r="AH1596" i="5"/>
  <c r="AG1597" i="5"/>
  <c r="AH1597" i="5"/>
  <c r="AG1598" i="5"/>
  <c r="AH1598" i="5"/>
  <c r="AG1599" i="5"/>
  <c r="AH1599" i="5"/>
  <c r="AG1600" i="5"/>
  <c r="AH1600" i="5"/>
  <c r="AG1601" i="5"/>
  <c r="AH1601" i="5"/>
  <c r="AG1602" i="5"/>
  <c r="AH1602" i="5"/>
  <c r="AG1603" i="5"/>
  <c r="AH1603" i="5"/>
  <c r="AG1604" i="5"/>
  <c r="AH1604" i="5"/>
  <c r="AG1605" i="5"/>
  <c r="AH1605" i="5"/>
  <c r="AG1606" i="5"/>
  <c r="AH1606" i="5"/>
  <c r="AG1607" i="5"/>
  <c r="AH1607" i="5"/>
  <c r="AG1608" i="5"/>
  <c r="AH1608" i="5"/>
  <c r="AG1609" i="5"/>
  <c r="AH1609" i="5"/>
  <c r="AG1610" i="5"/>
  <c r="AH1610" i="5"/>
  <c r="AG1611" i="5"/>
  <c r="AH1611" i="5"/>
  <c r="AG1612" i="5"/>
  <c r="AH1612" i="5"/>
  <c r="AG1613" i="5"/>
  <c r="AH1613" i="5"/>
  <c r="AG1614" i="5"/>
  <c r="AH1614" i="5"/>
  <c r="AG1615" i="5"/>
  <c r="AH1615" i="5"/>
  <c r="AG1616" i="5"/>
  <c r="AH1616" i="5"/>
  <c r="AG1617" i="5"/>
  <c r="AH1617" i="5"/>
  <c r="AG1618" i="5"/>
  <c r="AH1618" i="5"/>
  <c r="AG1619" i="5"/>
  <c r="AH1619" i="5"/>
  <c r="AG1620" i="5"/>
  <c r="AH1620" i="5"/>
  <c r="AG1621" i="5"/>
  <c r="AH1621" i="5"/>
  <c r="AG1622" i="5"/>
  <c r="AH1622" i="5"/>
  <c r="AG1623" i="5"/>
  <c r="AH1623" i="5"/>
  <c r="AG1624" i="5"/>
  <c r="AH1624" i="5"/>
  <c r="AG1625" i="5"/>
  <c r="AH1625" i="5"/>
  <c r="AG1626" i="5"/>
  <c r="AH1626" i="5"/>
  <c r="AG1627" i="5"/>
  <c r="AH1627" i="5"/>
  <c r="AG1628" i="5"/>
  <c r="AH1628" i="5"/>
  <c r="AG1629" i="5"/>
  <c r="AH1629" i="5"/>
  <c r="AG1630" i="5"/>
  <c r="AH1630" i="5"/>
  <c r="AG1631" i="5"/>
  <c r="AH1631" i="5"/>
  <c r="AG1632" i="5"/>
  <c r="AH1632" i="5"/>
  <c r="AG1633" i="5"/>
  <c r="AH1633" i="5"/>
  <c r="AG1634" i="5"/>
  <c r="AH1634" i="5"/>
  <c r="AG1635" i="5"/>
  <c r="AH1635" i="5"/>
  <c r="AG1636" i="5"/>
  <c r="AH1636" i="5"/>
  <c r="AG1637" i="5"/>
  <c r="AH1637" i="5"/>
  <c r="AG1638" i="5"/>
  <c r="AH1638" i="5"/>
  <c r="AG1639" i="5"/>
  <c r="AH1639" i="5"/>
  <c r="AG1640" i="5"/>
  <c r="AH1640" i="5"/>
  <c r="AG1641" i="5"/>
  <c r="AH1641" i="5"/>
  <c r="AG1642" i="5"/>
  <c r="AH1642" i="5"/>
  <c r="AG1643" i="5"/>
  <c r="AH1643" i="5"/>
  <c r="AG1644" i="5"/>
  <c r="AH1644" i="5"/>
  <c r="AG1645" i="5"/>
  <c r="AH1645" i="5"/>
  <c r="AG1646" i="5"/>
  <c r="AH1646" i="5"/>
  <c r="AG1647" i="5"/>
  <c r="AH1647" i="5"/>
  <c r="AG1648" i="5"/>
  <c r="AH1648" i="5"/>
  <c r="AG1649" i="5"/>
  <c r="AH1649" i="5"/>
  <c r="AG1650" i="5"/>
  <c r="AH1650" i="5"/>
  <c r="AG1651" i="5"/>
  <c r="AH1651" i="5"/>
  <c r="AG1652" i="5"/>
  <c r="AH1652" i="5"/>
  <c r="AG1653" i="5"/>
  <c r="AH1653" i="5"/>
  <c r="AG1654" i="5"/>
  <c r="AH1654" i="5"/>
  <c r="AG1655" i="5"/>
  <c r="AH1655" i="5"/>
  <c r="AG1656" i="5"/>
  <c r="AH1656" i="5"/>
  <c r="AG1657" i="5"/>
  <c r="AH1657" i="5"/>
  <c r="AG1658" i="5"/>
  <c r="AH1658" i="5"/>
  <c r="AG1659" i="5"/>
  <c r="AH1659" i="5"/>
  <c r="AG1660" i="5"/>
  <c r="AH1660" i="5"/>
  <c r="AG1661" i="5"/>
  <c r="AH1661" i="5"/>
  <c r="AG1662" i="5"/>
  <c r="AH1662" i="5"/>
  <c r="AG1663" i="5"/>
  <c r="AH1663" i="5"/>
  <c r="AG1664" i="5"/>
  <c r="AH1664" i="5"/>
  <c r="AG1665" i="5"/>
  <c r="AH1665" i="5"/>
  <c r="AG1666" i="5"/>
  <c r="AH1666" i="5"/>
  <c r="AG1667" i="5"/>
  <c r="AH1667" i="5"/>
  <c r="AG1668" i="5"/>
  <c r="AH1668" i="5"/>
  <c r="AG1669" i="5"/>
  <c r="AH1669" i="5"/>
  <c r="AG1670" i="5"/>
  <c r="AH1670" i="5"/>
  <c r="AG1671" i="5"/>
  <c r="AH1671" i="5"/>
  <c r="AG1672" i="5"/>
  <c r="AH1672" i="5"/>
  <c r="AG1673" i="5"/>
  <c r="AH1673" i="5"/>
  <c r="AG1674" i="5"/>
  <c r="AH1674" i="5"/>
  <c r="AG1675" i="5"/>
  <c r="AH1675" i="5"/>
  <c r="AG1676" i="5"/>
  <c r="AH1676" i="5"/>
  <c r="AG1677" i="5"/>
  <c r="AH1677" i="5"/>
  <c r="AG1678" i="5"/>
  <c r="AH1678" i="5"/>
  <c r="AG1679" i="5"/>
  <c r="AH1679" i="5"/>
  <c r="AG1680" i="5"/>
  <c r="AH1680" i="5"/>
  <c r="AG1681" i="5"/>
  <c r="AH1681" i="5"/>
  <c r="AG1682" i="5"/>
  <c r="AH1682" i="5"/>
  <c r="AG1683" i="5"/>
  <c r="AH1683" i="5"/>
  <c r="AG1684" i="5"/>
  <c r="AH1684" i="5"/>
  <c r="AG1685" i="5"/>
  <c r="AH1685" i="5"/>
  <c r="AG1686" i="5"/>
  <c r="AH1686" i="5"/>
  <c r="AG1687" i="5"/>
  <c r="AH1687" i="5"/>
  <c r="AG1688" i="5"/>
  <c r="AH1688" i="5"/>
  <c r="AG1689" i="5"/>
  <c r="AH1689" i="5"/>
  <c r="AG1690" i="5"/>
  <c r="AH1690" i="5"/>
  <c r="AG1691" i="5"/>
  <c r="AH1691" i="5"/>
  <c r="AG1692" i="5"/>
  <c r="AH1692" i="5"/>
  <c r="AG1693" i="5"/>
  <c r="AH1693" i="5"/>
  <c r="AG1694" i="5"/>
  <c r="AH1694" i="5"/>
  <c r="AG1695" i="5"/>
  <c r="AH1695" i="5"/>
  <c r="AG1696" i="5"/>
  <c r="AH1696" i="5"/>
  <c r="AG1697" i="5"/>
  <c r="AH1697" i="5"/>
  <c r="AG1698" i="5"/>
  <c r="AH1698" i="5"/>
  <c r="AG1699" i="5"/>
  <c r="AH1699" i="5"/>
  <c r="AG1700" i="5"/>
  <c r="AH1700" i="5"/>
  <c r="AG1701" i="5"/>
  <c r="AH1701" i="5"/>
  <c r="AG1702" i="5"/>
  <c r="AH1702" i="5"/>
  <c r="AG1703" i="5"/>
  <c r="AH1703" i="5"/>
  <c r="AG1704" i="5"/>
  <c r="AH1704" i="5"/>
  <c r="AG1705" i="5"/>
  <c r="AH1705" i="5"/>
  <c r="AG1706" i="5"/>
  <c r="AH1706" i="5"/>
  <c r="AG1707" i="5"/>
  <c r="AH1707" i="5"/>
  <c r="AG1708" i="5"/>
  <c r="AH1708" i="5"/>
  <c r="AG1709" i="5"/>
  <c r="AH1709" i="5"/>
  <c r="AG1710" i="5"/>
  <c r="AH1710" i="5"/>
  <c r="AG1711" i="5"/>
  <c r="AH1711" i="5"/>
  <c r="AG1712" i="5"/>
  <c r="AH1712" i="5"/>
  <c r="AG1713" i="5"/>
  <c r="AH1713" i="5"/>
  <c r="AG1714" i="5"/>
  <c r="AH1714" i="5"/>
  <c r="AG1715" i="5"/>
  <c r="AH1715" i="5"/>
  <c r="AG1716" i="5"/>
  <c r="AH1716" i="5"/>
  <c r="AG1717" i="5"/>
  <c r="AH1717" i="5"/>
  <c r="AG1718" i="5"/>
  <c r="AH1718" i="5"/>
  <c r="AG1719" i="5"/>
  <c r="AH1719" i="5"/>
  <c r="AG1720" i="5"/>
  <c r="AH1720" i="5"/>
  <c r="AG1721" i="5"/>
  <c r="AH1721" i="5"/>
  <c r="AG1722" i="5"/>
  <c r="AH1722" i="5"/>
  <c r="AG1723" i="5"/>
  <c r="AH1723" i="5"/>
  <c r="AG1724" i="5"/>
  <c r="AH1724" i="5"/>
  <c r="AG1725" i="5"/>
  <c r="AH1725" i="5"/>
  <c r="AG1726" i="5"/>
  <c r="AH1726" i="5"/>
  <c r="AG1727" i="5"/>
  <c r="AH1727" i="5"/>
  <c r="AG1728" i="5"/>
  <c r="AH1728" i="5"/>
  <c r="AG1729" i="5"/>
  <c r="AH1729" i="5"/>
  <c r="AG1730" i="5"/>
  <c r="AH1730" i="5"/>
  <c r="AG1731" i="5"/>
  <c r="AH1731" i="5"/>
  <c r="AG1732" i="5"/>
  <c r="AH1732" i="5"/>
  <c r="AG1733" i="5"/>
  <c r="AH1733" i="5"/>
  <c r="AG1734" i="5"/>
  <c r="AH1734" i="5"/>
  <c r="AG1735" i="5"/>
  <c r="AH1735" i="5"/>
  <c r="AG1736" i="5"/>
  <c r="AH1736" i="5"/>
  <c r="AG1737" i="5"/>
  <c r="AH1737" i="5"/>
  <c r="AG1738" i="5"/>
  <c r="AH1738" i="5"/>
  <c r="AG1739" i="5"/>
  <c r="AH1739" i="5"/>
  <c r="AG1740" i="5"/>
  <c r="AH1740" i="5"/>
  <c r="AG1741" i="5"/>
  <c r="AH1741" i="5"/>
  <c r="AG1742" i="5"/>
  <c r="AH1742" i="5"/>
  <c r="AG1743" i="5"/>
  <c r="AH1743" i="5"/>
  <c r="AG1744" i="5"/>
  <c r="AH1744" i="5"/>
  <c r="AG1745" i="5"/>
  <c r="AH1745" i="5"/>
  <c r="AG1746" i="5"/>
  <c r="AH1746" i="5"/>
  <c r="AG1747" i="5"/>
  <c r="AH1747" i="5"/>
  <c r="AG1748" i="5"/>
  <c r="AH1748" i="5"/>
  <c r="AG1749" i="5"/>
  <c r="AH1749" i="5"/>
  <c r="AG1750" i="5"/>
  <c r="AH1750" i="5"/>
  <c r="AG1751" i="5"/>
  <c r="AH1751" i="5"/>
  <c r="AG1752" i="5"/>
  <c r="AH1752" i="5"/>
  <c r="AG1753" i="5"/>
  <c r="AH1753" i="5"/>
  <c r="AG1754" i="5"/>
  <c r="AH1754" i="5"/>
  <c r="AG1755" i="5"/>
  <c r="AH1755" i="5"/>
  <c r="AG1756" i="5"/>
  <c r="AH1756" i="5"/>
  <c r="AG1757" i="5"/>
  <c r="AH1757" i="5"/>
  <c r="AG1758" i="5"/>
  <c r="AH1758" i="5"/>
  <c r="AG1759" i="5"/>
  <c r="AH1759" i="5"/>
  <c r="AG1760" i="5"/>
  <c r="AH1760" i="5"/>
  <c r="AG1761" i="5"/>
  <c r="AH1761" i="5"/>
  <c r="AG1762" i="5"/>
  <c r="AH1762" i="5"/>
  <c r="AG1763" i="5"/>
  <c r="AH1763" i="5"/>
  <c r="AG1764" i="5"/>
  <c r="AH1764" i="5"/>
  <c r="AG1765" i="5"/>
  <c r="AH1765" i="5"/>
  <c r="AG1766" i="5"/>
  <c r="AH1766" i="5"/>
  <c r="AG1767" i="5"/>
  <c r="AH1767" i="5"/>
  <c r="AG1768" i="5"/>
  <c r="AH1768" i="5"/>
  <c r="AG1769" i="5"/>
  <c r="AH1769" i="5"/>
  <c r="AG1770" i="5"/>
  <c r="AH1770" i="5"/>
  <c r="AG1771" i="5"/>
  <c r="AH1771" i="5"/>
  <c r="AG1772" i="5"/>
  <c r="AH1772" i="5"/>
  <c r="AG1773" i="5"/>
  <c r="AH1773" i="5"/>
  <c r="AG1774" i="5"/>
  <c r="AH1774" i="5"/>
  <c r="AG1775" i="5"/>
  <c r="AH1775" i="5"/>
  <c r="AG1776" i="5"/>
  <c r="AH1776" i="5"/>
  <c r="AG1777" i="5"/>
  <c r="AH1777" i="5"/>
  <c r="AG1778" i="5"/>
  <c r="AH1778" i="5"/>
  <c r="AG1779" i="5"/>
  <c r="AH1779" i="5"/>
  <c r="AG1780" i="5"/>
  <c r="AH1780" i="5"/>
  <c r="AG1781" i="5"/>
  <c r="AH1781" i="5"/>
  <c r="AG1782" i="5"/>
  <c r="AH1782" i="5"/>
  <c r="AG1783" i="5"/>
  <c r="AH1783" i="5"/>
  <c r="AG1784" i="5"/>
  <c r="AH1784" i="5"/>
  <c r="AG1785" i="5"/>
  <c r="AH1785" i="5"/>
  <c r="AG1786" i="5"/>
  <c r="AH1786" i="5"/>
  <c r="AG1787" i="5"/>
  <c r="AH1787" i="5"/>
  <c r="AG1788" i="5"/>
  <c r="AH1788" i="5"/>
  <c r="AG1789" i="5"/>
  <c r="AH1789" i="5"/>
  <c r="AG1790" i="5"/>
  <c r="AH1790" i="5"/>
  <c r="AG1791" i="5"/>
  <c r="AH1791" i="5"/>
  <c r="AG1792" i="5"/>
  <c r="AH1792" i="5"/>
  <c r="AG1793" i="5"/>
  <c r="AH1793" i="5"/>
  <c r="AG1794" i="5"/>
  <c r="AH1794" i="5"/>
  <c r="AG1795" i="5"/>
  <c r="AH1795" i="5"/>
  <c r="AG1796" i="5"/>
  <c r="AH1796" i="5"/>
  <c r="AG1797" i="5"/>
  <c r="AH1797" i="5"/>
  <c r="AG1798" i="5"/>
  <c r="AH1798" i="5"/>
  <c r="AG1799" i="5"/>
  <c r="AH1799" i="5"/>
  <c r="AG1800" i="5"/>
  <c r="AH1800" i="5"/>
  <c r="AG1801" i="5"/>
  <c r="AH1801" i="5"/>
  <c r="AG1802" i="5"/>
  <c r="AH1802" i="5"/>
  <c r="AG1803" i="5"/>
  <c r="AH1803" i="5"/>
  <c r="AG1804" i="5"/>
  <c r="AH1804" i="5"/>
  <c r="AG1805" i="5"/>
  <c r="AH1805" i="5"/>
  <c r="AG1806" i="5"/>
  <c r="AH1806" i="5"/>
  <c r="AG1807" i="5"/>
  <c r="AH1807" i="5"/>
  <c r="AG1808" i="5"/>
  <c r="AH1808" i="5"/>
  <c r="AG1809" i="5"/>
  <c r="AH1809" i="5"/>
  <c r="AG1810" i="5"/>
  <c r="AH1810" i="5"/>
  <c r="AG1811" i="5"/>
  <c r="AH1811" i="5"/>
  <c r="AG1812" i="5"/>
  <c r="AH1812" i="5"/>
  <c r="AG1813" i="5"/>
  <c r="AH1813" i="5"/>
  <c r="AG1814" i="5"/>
  <c r="AH1814" i="5"/>
  <c r="AG1815" i="5"/>
  <c r="AH1815" i="5"/>
  <c r="AG1816" i="5"/>
  <c r="AH1816" i="5"/>
  <c r="AG1817" i="5"/>
  <c r="AH1817" i="5"/>
  <c r="AG1818" i="5"/>
  <c r="AH1818" i="5"/>
  <c r="AG1819" i="5"/>
  <c r="AH1819" i="5"/>
  <c r="AG1820" i="5"/>
  <c r="AH1820" i="5"/>
  <c r="AG1821" i="5"/>
  <c r="AH1821" i="5"/>
  <c r="AG1822" i="5"/>
  <c r="AH1822" i="5"/>
  <c r="AG1823" i="5"/>
  <c r="AH1823" i="5"/>
  <c r="AG1824" i="5"/>
  <c r="AH1824" i="5"/>
  <c r="AG1825" i="5"/>
  <c r="AH1825" i="5"/>
  <c r="AG1826" i="5"/>
  <c r="AH1826" i="5"/>
  <c r="AG1827" i="5"/>
  <c r="AH1827" i="5"/>
  <c r="AG1828" i="5"/>
  <c r="AH1828" i="5"/>
  <c r="AG1829" i="5"/>
  <c r="AH1829" i="5"/>
  <c r="AG1830" i="5"/>
  <c r="AH1830" i="5"/>
  <c r="AG1831" i="5"/>
  <c r="AH1831" i="5"/>
  <c r="AG1832" i="5"/>
  <c r="AH1832" i="5"/>
  <c r="AG1833" i="5"/>
  <c r="AH1833" i="5"/>
  <c r="AG1834" i="5"/>
  <c r="AH1834" i="5"/>
  <c r="AG1835" i="5"/>
  <c r="AH1835" i="5"/>
  <c r="AG1836" i="5"/>
  <c r="AH1836" i="5"/>
  <c r="AG1837" i="5"/>
  <c r="AH1837" i="5"/>
  <c r="AG1838" i="5"/>
  <c r="AH1838" i="5"/>
  <c r="AG1839" i="5"/>
  <c r="AH1839" i="5"/>
  <c r="AG1840" i="5"/>
  <c r="AH1840" i="5"/>
  <c r="AG1841" i="5"/>
  <c r="AH1841" i="5"/>
  <c r="AG1842" i="5"/>
  <c r="AH1842" i="5"/>
  <c r="AG1843" i="5"/>
  <c r="AH1843" i="5"/>
  <c r="AG1844" i="5"/>
  <c r="AH1844" i="5"/>
  <c r="AG1845" i="5"/>
  <c r="AH1845" i="5"/>
  <c r="AG1846" i="5"/>
  <c r="AH1846" i="5"/>
  <c r="AG1847" i="5"/>
  <c r="AH1847" i="5"/>
  <c r="AG1848" i="5"/>
  <c r="AH1848" i="5"/>
  <c r="AG1849" i="5"/>
  <c r="AH1849" i="5"/>
  <c r="AG1850" i="5"/>
  <c r="AH1850" i="5"/>
  <c r="AG1851" i="5"/>
  <c r="AH1851" i="5"/>
  <c r="AG1852" i="5"/>
  <c r="AH1852" i="5"/>
  <c r="AG1853" i="5"/>
  <c r="AH1853" i="5"/>
  <c r="AG1854" i="5"/>
  <c r="AH1854" i="5"/>
  <c r="AG1855" i="5"/>
  <c r="AH1855" i="5"/>
  <c r="AG1856" i="5"/>
  <c r="AH1856" i="5"/>
  <c r="AG1857" i="5"/>
  <c r="AH1857" i="5"/>
  <c r="AG1858" i="5"/>
  <c r="AH1858" i="5"/>
  <c r="AG1859" i="5"/>
  <c r="AH1859" i="5"/>
  <c r="AG1860" i="5"/>
  <c r="AH1860" i="5"/>
  <c r="AG1861" i="5"/>
  <c r="AH1861" i="5"/>
  <c r="AG1862" i="5"/>
  <c r="AH1862" i="5"/>
  <c r="AG1863" i="5"/>
  <c r="AH1863" i="5"/>
  <c r="AG1864" i="5"/>
  <c r="AH1864" i="5"/>
  <c r="AG1865" i="5"/>
  <c r="AH1865" i="5"/>
  <c r="AG1866" i="5"/>
  <c r="AH1866" i="5"/>
  <c r="AG1867" i="5"/>
  <c r="AH1867" i="5"/>
  <c r="AG1868" i="5"/>
  <c r="AH1868" i="5"/>
  <c r="AG1869" i="5"/>
  <c r="AH1869" i="5"/>
  <c r="AG1870" i="5"/>
  <c r="AH1870" i="5"/>
  <c r="AG1871" i="5"/>
  <c r="AH1871" i="5"/>
  <c r="AG1872" i="5"/>
  <c r="AH1872" i="5"/>
  <c r="AG1873" i="5"/>
  <c r="AH1873" i="5"/>
  <c r="AG1874" i="5"/>
  <c r="AH1874" i="5"/>
  <c r="AG1875" i="5"/>
  <c r="AH1875" i="5"/>
  <c r="AG1876" i="5"/>
  <c r="AH1876" i="5"/>
  <c r="AG1877" i="5"/>
  <c r="AH1877" i="5"/>
  <c r="AG1878" i="5"/>
  <c r="AH1878" i="5"/>
  <c r="AG1879" i="5"/>
  <c r="AH1879" i="5"/>
  <c r="AG1880" i="5"/>
  <c r="AH1880" i="5"/>
  <c r="AG1881" i="5"/>
  <c r="AH1881" i="5"/>
  <c r="AG1882" i="5"/>
  <c r="AH1882" i="5"/>
  <c r="AG1883" i="5"/>
  <c r="AH1883" i="5"/>
  <c r="AG1884" i="5"/>
  <c r="AH1884" i="5"/>
  <c r="AG1885" i="5"/>
  <c r="AH1885" i="5"/>
  <c r="AG1886" i="5"/>
  <c r="AH1886" i="5"/>
  <c r="AG1887" i="5"/>
  <c r="AH1887" i="5"/>
  <c r="AG1888" i="5"/>
  <c r="AH1888" i="5"/>
  <c r="AG1889" i="5"/>
  <c r="AH1889" i="5"/>
  <c r="AG1890" i="5"/>
  <c r="AH1890" i="5"/>
  <c r="AG1891" i="5"/>
  <c r="AH1891" i="5"/>
  <c r="AG1892" i="5"/>
  <c r="AH1892" i="5"/>
  <c r="AG1893" i="5"/>
  <c r="AH1893" i="5"/>
  <c r="AG1894" i="5"/>
  <c r="AH1894" i="5"/>
  <c r="AG1895" i="5"/>
  <c r="AH1895" i="5"/>
  <c r="AG1896" i="5"/>
  <c r="AH1896" i="5"/>
  <c r="AG1897" i="5"/>
  <c r="AH1897" i="5"/>
  <c r="AG1898" i="5"/>
  <c r="AH1898" i="5"/>
  <c r="AG1899" i="5"/>
  <c r="AH1899" i="5"/>
  <c r="AG1900" i="5"/>
  <c r="AH1900" i="5"/>
  <c r="AG1901" i="5"/>
  <c r="AH1901" i="5"/>
  <c r="AG1902" i="5"/>
  <c r="AH1902" i="5"/>
  <c r="AG1903" i="5"/>
  <c r="AH1903" i="5"/>
  <c r="AG1904" i="5"/>
  <c r="AH1904" i="5"/>
  <c r="AG1905" i="5"/>
  <c r="AH1905" i="5"/>
  <c r="AG1906" i="5"/>
  <c r="AH1906" i="5"/>
  <c r="AG1907" i="5"/>
  <c r="AH1907" i="5"/>
  <c r="AG1908" i="5"/>
  <c r="AH1908" i="5"/>
  <c r="AG1909" i="5"/>
  <c r="AH1909" i="5"/>
  <c r="AG1910" i="5"/>
  <c r="AH1910" i="5"/>
  <c r="AG1911" i="5"/>
  <c r="AH1911" i="5"/>
  <c r="AG1912" i="5"/>
  <c r="AH1912" i="5"/>
  <c r="AG1913" i="5"/>
  <c r="AH1913" i="5"/>
  <c r="AG1914" i="5"/>
  <c r="AH1914" i="5"/>
  <c r="AG1915" i="5"/>
  <c r="AH1915" i="5"/>
  <c r="AG1916" i="5"/>
  <c r="AH1916" i="5"/>
  <c r="AG1917" i="5"/>
  <c r="AH1917" i="5"/>
  <c r="AG1918" i="5"/>
  <c r="AH1918" i="5"/>
  <c r="AG1919" i="5"/>
  <c r="AH1919" i="5"/>
  <c r="AG1920" i="5"/>
  <c r="AH1920" i="5"/>
  <c r="AG1921" i="5"/>
  <c r="AH1921" i="5"/>
  <c r="AG1922" i="5"/>
  <c r="AH1922" i="5"/>
  <c r="AG1923" i="5"/>
  <c r="AH1923" i="5"/>
  <c r="AG1924" i="5"/>
  <c r="AH1924" i="5"/>
  <c r="AG1925" i="5"/>
  <c r="AH1925" i="5"/>
  <c r="AG1926" i="5"/>
  <c r="AH1926" i="5"/>
  <c r="AG1927" i="5"/>
  <c r="AH1927" i="5"/>
  <c r="AG1928" i="5"/>
  <c r="AH1928" i="5"/>
  <c r="AG1929" i="5"/>
  <c r="AH1929" i="5"/>
  <c r="AG1930" i="5"/>
  <c r="AH1930" i="5"/>
  <c r="AG1931" i="5"/>
  <c r="AH1931" i="5"/>
  <c r="AG1932" i="5"/>
  <c r="AH1932" i="5"/>
  <c r="AG1933" i="5"/>
  <c r="AH1933" i="5"/>
  <c r="AG1934" i="5"/>
  <c r="AH1934" i="5"/>
  <c r="AG1935" i="5"/>
  <c r="AH1935" i="5"/>
  <c r="AG1936" i="5"/>
  <c r="AH1936" i="5"/>
  <c r="AG1937" i="5"/>
  <c r="AH1937" i="5"/>
  <c r="AG1938" i="5"/>
  <c r="AH1938" i="5"/>
  <c r="AG1939" i="5"/>
  <c r="AH1939" i="5"/>
  <c r="AG1940" i="5"/>
  <c r="AH1940" i="5"/>
  <c r="AG1941" i="5"/>
  <c r="AH1941" i="5"/>
  <c r="AG1942" i="5"/>
  <c r="AH1942" i="5"/>
  <c r="AG1943" i="5"/>
  <c r="AH1943" i="5"/>
  <c r="AG1944" i="5"/>
  <c r="AH1944" i="5"/>
  <c r="AG1945" i="5"/>
  <c r="AH1945" i="5"/>
  <c r="AG1946" i="5"/>
  <c r="AH1946" i="5"/>
  <c r="AG1947" i="5"/>
  <c r="AH1947" i="5"/>
  <c r="AG1948" i="5"/>
  <c r="AH1948" i="5"/>
  <c r="AG1949" i="5"/>
  <c r="AH1949" i="5"/>
  <c r="AG1950" i="5"/>
  <c r="AH1950" i="5"/>
  <c r="AG1951" i="5"/>
  <c r="AH1951" i="5"/>
  <c r="AG1952" i="5"/>
  <c r="AH1952" i="5"/>
  <c r="AG1953" i="5"/>
  <c r="AH1953" i="5"/>
  <c r="AG1954" i="5"/>
  <c r="AH1954" i="5"/>
  <c r="AG1955" i="5"/>
  <c r="AH1955" i="5"/>
  <c r="AG1956" i="5"/>
  <c r="AH1956" i="5"/>
  <c r="AG1957" i="5"/>
  <c r="AH1957" i="5"/>
  <c r="AG1958" i="5"/>
  <c r="AH1958" i="5"/>
  <c r="AG1959" i="5"/>
  <c r="AH1959" i="5"/>
  <c r="AG1960" i="5"/>
  <c r="AH1960" i="5"/>
  <c r="AG1961" i="5"/>
  <c r="AH1961" i="5"/>
  <c r="AG1962" i="5"/>
  <c r="AH1962" i="5"/>
  <c r="AG1963" i="5"/>
  <c r="AH1963" i="5"/>
  <c r="AG1964" i="5"/>
  <c r="AH1964" i="5"/>
  <c r="AG1965" i="5"/>
  <c r="AH1965" i="5"/>
  <c r="AG1966" i="5"/>
  <c r="AH1966" i="5"/>
  <c r="AG1967" i="5"/>
  <c r="AH1967" i="5"/>
  <c r="AG1968" i="5"/>
  <c r="AH1968" i="5"/>
  <c r="AG1969" i="5"/>
  <c r="AH1969" i="5"/>
  <c r="AG1970" i="5"/>
  <c r="AH1970" i="5"/>
  <c r="AG1971" i="5"/>
  <c r="AH1971" i="5"/>
  <c r="AG1972" i="5"/>
  <c r="AH1972" i="5"/>
  <c r="AG1973" i="5"/>
  <c r="AH1973" i="5"/>
  <c r="AG1974" i="5"/>
  <c r="AH1974" i="5"/>
  <c r="AG1975" i="5"/>
  <c r="AH1975" i="5"/>
  <c r="AG1976" i="5"/>
  <c r="AH1976" i="5"/>
  <c r="AG1977" i="5"/>
  <c r="AH1977" i="5"/>
  <c r="AG1978" i="5"/>
  <c r="AH1978" i="5"/>
  <c r="AG1979" i="5"/>
  <c r="AH1979" i="5"/>
  <c r="AG1980" i="5"/>
  <c r="AH1980" i="5"/>
  <c r="AG1981" i="5"/>
  <c r="AH1981" i="5"/>
  <c r="AG1982" i="5"/>
  <c r="AH1982" i="5"/>
  <c r="AG1983" i="5"/>
  <c r="AH1983" i="5"/>
  <c r="AG1984" i="5"/>
  <c r="AH1984" i="5"/>
  <c r="AG1985" i="5"/>
  <c r="AH1985" i="5"/>
  <c r="AG1986" i="5"/>
  <c r="AH1986" i="5"/>
  <c r="AG1987" i="5"/>
  <c r="AH1987" i="5"/>
  <c r="AG1988" i="5"/>
  <c r="AH1988" i="5"/>
  <c r="AG1989" i="5"/>
  <c r="AH1989" i="5"/>
  <c r="AG1990" i="5"/>
  <c r="AH1990" i="5"/>
  <c r="AG1991" i="5"/>
  <c r="AH1991" i="5"/>
  <c r="AG1992" i="5"/>
  <c r="AH1992" i="5"/>
  <c r="AG1993" i="5"/>
  <c r="AH1993" i="5"/>
  <c r="AG1994" i="5"/>
  <c r="AH1994" i="5"/>
  <c r="AG1995" i="5"/>
  <c r="AH1995" i="5"/>
  <c r="AG1996" i="5"/>
  <c r="AH1996" i="5"/>
  <c r="AG1997" i="5"/>
  <c r="AH1997" i="5"/>
  <c r="AG1998" i="5"/>
  <c r="AH1998" i="5"/>
  <c r="AG1999" i="5"/>
  <c r="AH1999" i="5"/>
  <c r="AG2000" i="5"/>
  <c r="AH2000" i="5"/>
  <c r="AG2001" i="5"/>
  <c r="AH2001" i="5"/>
  <c r="AG2002" i="5"/>
  <c r="AH2002" i="5"/>
  <c r="AG2003" i="5"/>
  <c r="AH2003" i="5"/>
  <c r="AG2004" i="5"/>
  <c r="AH2004" i="5"/>
  <c r="AG2005" i="5"/>
  <c r="AH2005" i="5"/>
  <c r="AG2006" i="5"/>
  <c r="AH2006" i="5"/>
  <c r="AG2007" i="5"/>
  <c r="AH2007" i="5"/>
  <c r="AG2008" i="5"/>
  <c r="AH2008" i="5"/>
  <c r="AG2009" i="5"/>
  <c r="AH2009" i="5"/>
  <c r="AG2010" i="5"/>
  <c r="AH2010" i="5"/>
  <c r="AG2011" i="5"/>
  <c r="AH2011" i="5"/>
  <c r="AG2012" i="5"/>
  <c r="AH2012" i="5"/>
  <c r="AG2013" i="5"/>
  <c r="AH2013" i="5"/>
  <c r="AG2014" i="5"/>
  <c r="AH2014" i="5"/>
  <c r="AG2015" i="5"/>
  <c r="AH2015" i="5"/>
  <c r="AG2016" i="5"/>
  <c r="AH2016" i="5"/>
  <c r="AG2017" i="5"/>
  <c r="AH2017" i="5"/>
  <c r="AG2018" i="5"/>
  <c r="AH2018" i="5"/>
  <c r="AG2019" i="5"/>
  <c r="AH2019" i="5"/>
  <c r="AG2020" i="5"/>
  <c r="AH2020" i="5"/>
  <c r="AG2021" i="5"/>
  <c r="AH2021" i="5"/>
  <c r="AG2022" i="5"/>
  <c r="AH2022" i="5"/>
  <c r="AG2023" i="5"/>
  <c r="AH2023" i="5"/>
  <c r="AG2024" i="5"/>
  <c r="AH2024" i="5"/>
  <c r="AG2025" i="5"/>
  <c r="AH2025" i="5"/>
  <c r="AG2026" i="5"/>
  <c r="AH2026" i="5"/>
  <c r="AG2027" i="5"/>
  <c r="AH2027" i="5"/>
  <c r="AG2028" i="5"/>
  <c r="AH2028" i="5"/>
  <c r="AG2029" i="5"/>
  <c r="AH2029" i="5"/>
  <c r="AG2030" i="5"/>
  <c r="AH2030" i="5"/>
  <c r="AG2031" i="5"/>
  <c r="AH2031" i="5"/>
  <c r="AG2032" i="5"/>
  <c r="AH2032" i="5"/>
  <c r="AG2033" i="5"/>
  <c r="AH2033" i="5"/>
  <c r="AG2034" i="5"/>
  <c r="AH2034" i="5"/>
  <c r="AG2035" i="5"/>
  <c r="AH2035" i="5"/>
  <c r="AG2036" i="5"/>
  <c r="AH2036" i="5"/>
  <c r="AG2037" i="5"/>
  <c r="AH2037" i="5"/>
  <c r="AG2038" i="5"/>
  <c r="AH2038" i="5"/>
  <c r="AG2039" i="5"/>
  <c r="AH2039" i="5"/>
  <c r="AG2040" i="5"/>
  <c r="AH2040" i="5"/>
  <c r="AG2041" i="5"/>
  <c r="AH2041" i="5"/>
  <c r="AG2042" i="5"/>
  <c r="AH2042" i="5"/>
  <c r="AG2043" i="5"/>
  <c r="AH2043" i="5"/>
  <c r="AG2044" i="5"/>
  <c r="AH2044" i="5"/>
  <c r="AG2045" i="5"/>
  <c r="AH2045" i="5"/>
  <c r="AG2046" i="5"/>
  <c r="AH2046" i="5"/>
  <c r="AG2047" i="5"/>
  <c r="AH2047" i="5"/>
  <c r="AG2048" i="5"/>
  <c r="AH2048" i="5"/>
  <c r="AG2049" i="5"/>
  <c r="AH2049" i="5"/>
  <c r="AG2050" i="5"/>
  <c r="AH2050" i="5"/>
  <c r="AG2051" i="5"/>
  <c r="AH2051" i="5"/>
  <c r="AG2052" i="5"/>
  <c r="AH2052" i="5"/>
  <c r="AG2053" i="5"/>
  <c r="AH2053" i="5"/>
  <c r="AG2054" i="5"/>
  <c r="AH2054" i="5"/>
  <c r="AG2055" i="5"/>
  <c r="AH2055" i="5"/>
  <c r="AG2056" i="5"/>
  <c r="AH2056" i="5"/>
  <c r="AG2057" i="5"/>
  <c r="AH2057" i="5"/>
  <c r="AG2058" i="5"/>
  <c r="AH2058" i="5"/>
  <c r="AG2059" i="5"/>
  <c r="AH2059" i="5"/>
  <c r="AG2060" i="5"/>
  <c r="AH2060" i="5"/>
  <c r="AG2061" i="5"/>
  <c r="AH2061" i="5"/>
  <c r="AG2062" i="5"/>
  <c r="AH2062" i="5"/>
  <c r="AG2063" i="5"/>
  <c r="AH2063" i="5"/>
  <c r="AG2064" i="5"/>
  <c r="AH2064" i="5"/>
  <c r="AG2065" i="5"/>
  <c r="AH2065" i="5"/>
  <c r="AG2066" i="5"/>
  <c r="AH2066" i="5"/>
  <c r="AG2067" i="5"/>
  <c r="AH2067" i="5"/>
  <c r="AG2068" i="5"/>
  <c r="AH2068" i="5"/>
  <c r="AG2069" i="5"/>
  <c r="AH2069" i="5"/>
  <c r="AG2070" i="5"/>
  <c r="AH2070" i="5"/>
  <c r="AG2071" i="5"/>
  <c r="AH2071" i="5"/>
  <c r="AG2072" i="5"/>
  <c r="AH2072" i="5"/>
  <c r="AG2073" i="5"/>
  <c r="AH2073" i="5"/>
  <c r="AG2074" i="5"/>
  <c r="AH2074" i="5"/>
  <c r="AG2075" i="5"/>
  <c r="AH2075" i="5"/>
  <c r="AG2076" i="5"/>
  <c r="AH2076" i="5"/>
  <c r="AG2077" i="5"/>
  <c r="AH2077" i="5"/>
  <c r="AG2078" i="5"/>
  <c r="AH2078" i="5"/>
  <c r="AG2079" i="5"/>
  <c r="AH2079" i="5"/>
  <c r="AG2080" i="5"/>
  <c r="AH2080" i="5"/>
  <c r="AG2081" i="5"/>
  <c r="AH2081" i="5"/>
  <c r="AG2082" i="5"/>
  <c r="AH2082" i="5"/>
  <c r="AG2083" i="5"/>
  <c r="AH2083" i="5"/>
  <c r="AG2084" i="5"/>
  <c r="AH2084" i="5"/>
  <c r="AG2085" i="5"/>
  <c r="AH2085" i="5"/>
  <c r="AG2086" i="5"/>
  <c r="AH2086" i="5"/>
  <c r="AG2087" i="5"/>
  <c r="AH2087" i="5"/>
  <c r="AG2088" i="5"/>
  <c r="AH2088" i="5"/>
  <c r="AG2089" i="5"/>
  <c r="AH2089" i="5"/>
  <c r="AG2090" i="5"/>
  <c r="AH2090" i="5"/>
  <c r="AG2091" i="5"/>
  <c r="AH2091" i="5"/>
  <c r="AG2092" i="5"/>
  <c r="AH2092" i="5"/>
  <c r="AG2093" i="5"/>
  <c r="AH2093" i="5"/>
  <c r="AG2094" i="5"/>
  <c r="AH2094" i="5"/>
  <c r="AG2095" i="5"/>
  <c r="AH2095" i="5"/>
  <c r="AG2096" i="5"/>
  <c r="AH2096" i="5"/>
  <c r="AG2097" i="5"/>
  <c r="AH2097" i="5"/>
  <c r="AG2098" i="5"/>
  <c r="AH2098" i="5"/>
  <c r="AG2099" i="5"/>
  <c r="AH2099" i="5"/>
  <c r="AG2100" i="5"/>
  <c r="AH2100" i="5"/>
  <c r="AG2101" i="5"/>
  <c r="AH2101" i="5"/>
  <c r="AG2102" i="5"/>
  <c r="AH2102" i="5"/>
  <c r="AG2103" i="5"/>
  <c r="AH2103" i="5"/>
  <c r="AG2104" i="5"/>
  <c r="AH2104" i="5"/>
  <c r="AG2105" i="5"/>
  <c r="AH2105" i="5"/>
  <c r="AG2106" i="5"/>
  <c r="AH2106" i="5"/>
  <c r="AG2107" i="5"/>
  <c r="AH2107" i="5"/>
  <c r="AG2108" i="5"/>
  <c r="AH2108" i="5"/>
  <c r="AG2109" i="5"/>
  <c r="AH2109" i="5"/>
  <c r="AG2110" i="5"/>
  <c r="AH2110" i="5"/>
  <c r="AG2111" i="5"/>
  <c r="AH2111" i="5"/>
  <c r="AG2112" i="5"/>
  <c r="AH2112" i="5"/>
  <c r="AG2113" i="5"/>
  <c r="AH2113" i="5"/>
  <c r="AG2114" i="5"/>
  <c r="AH2114" i="5"/>
  <c r="AG2115" i="5"/>
  <c r="AH2115" i="5"/>
  <c r="AG2116" i="5"/>
  <c r="AH2116" i="5"/>
  <c r="AG2117" i="5"/>
  <c r="AH2117" i="5"/>
  <c r="AG2118" i="5"/>
  <c r="AH2118" i="5"/>
  <c r="AG2119" i="5"/>
  <c r="AH2119" i="5"/>
  <c r="AG2120" i="5"/>
  <c r="AH2120" i="5"/>
  <c r="AG2121" i="5"/>
  <c r="AH2121" i="5"/>
  <c r="AG2122" i="5"/>
  <c r="AH2122" i="5"/>
  <c r="AG2123" i="5"/>
  <c r="AH2123" i="5"/>
  <c r="AG2124" i="5"/>
  <c r="AH2124" i="5"/>
  <c r="AG2125" i="5"/>
  <c r="AH2125" i="5"/>
  <c r="AG2126" i="5"/>
  <c r="AH2126" i="5"/>
  <c r="AG2127" i="5"/>
  <c r="AH2127" i="5"/>
  <c r="AG2128" i="5"/>
  <c r="AH2128" i="5"/>
  <c r="AG2129" i="5"/>
  <c r="AH2129" i="5"/>
  <c r="AG2130" i="5"/>
  <c r="AH2130" i="5"/>
  <c r="AG2131" i="5"/>
  <c r="AH2131" i="5"/>
  <c r="AG2132" i="5"/>
  <c r="AH2132" i="5"/>
  <c r="AG2133" i="5"/>
  <c r="AH2133" i="5"/>
  <c r="AG2134" i="5"/>
  <c r="AH2134" i="5"/>
  <c r="AG2135" i="5"/>
  <c r="AH2135" i="5"/>
  <c r="AG2136" i="5"/>
  <c r="AH2136" i="5"/>
  <c r="AG2137" i="5"/>
  <c r="AH2137" i="5"/>
  <c r="AG2138" i="5"/>
  <c r="AH2138" i="5"/>
  <c r="AG2139" i="5"/>
  <c r="AH2139" i="5"/>
  <c r="AG2140" i="5"/>
  <c r="AH2140" i="5"/>
  <c r="AG2141" i="5"/>
  <c r="AH2141" i="5"/>
  <c r="AG2142" i="5"/>
  <c r="AH2142" i="5"/>
  <c r="AG2143" i="5"/>
  <c r="AH2143" i="5"/>
  <c r="AG2144" i="5"/>
  <c r="AH2144" i="5"/>
  <c r="AG2145" i="5"/>
  <c r="AH2145" i="5"/>
  <c r="AG2146" i="5"/>
  <c r="AH2146" i="5"/>
  <c r="AG2147" i="5"/>
  <c r="AH2147" i="5"/>
  <c r="AG2148" i="5"/>
  <c r="AH2148" i="5"/>
  <c r="AG2149" i="5"/>
  <c r="AH2149" i="5"/>
  <c r="AG2150" i="5"/>
  <c r="AH2150" i="5"/>
  <c r="AG2151" i="5"/>
  <c r="AH2151" i="5"/>
  <c r="AG2152" i="5"/>
  <c r="AH2152" i="5"/>
  <c r="AG2153" i="5"/>
  <c r="AH2153" i="5"/>
  <c r="AG2154" i="5"/>
  <c r="AH2154" i="5"/>
  <c r="AG2155" i="5"/>
  <c r="AH2155" i="5"/>
  <c r="AG2156" i="5"/>
  <c r="AH2156" i="5"/>
  <c r="AG2157" i="5"/>
  <c r="AH2157" i="5"/>
  <c r="AG2158" i="5"/>
  <c r="AH2158" i="5"/>
  <c r="AG2159" i="5"/>
  <c r="AH2159" i="5"/>
  <c r="AG2160" i="5"/>
  <c r="AH2160" i="5"/>
  <c r="AG2161" i="5"/>
  <c r="AH2161" i="5"/>
  <c r="AG2162" i="5"/>
  <c r="AH2162" i="5"/>
  <c r="AG2163" i="5"/>
  <c r="AH2163" i="5"/>
  <c r="AG2164" i="5"/>
  <c r="AH2164" i="5"/>
  <c r="AG2165" i="5"/>
  <c r="AH2165" i="5"/>
  <c r="AG2166" i="5"/>
  <c r="AH2166" i="5"/>
  <c r="AG2167" i="5"/>
  <c r="AH2167" i="5"/>
  <c r="AG2168" i="5"/>
  <c r="AH2168" i="5"/>
  <c r="AG2169" i="5"/>
  <c r="AH2169" i="5"/>
  <c r="AG2170" i="5"/>
  <c r="AH2170" i="5"/>
  <c r="AG2171" i="5"/>
  <c r="AH2171" i="5"/>
  <c r="AG2172" i="5"/>
  <c r="AH2172" i="5"/>
  <c r="AG2173" i="5"/>
  <c r="AH2173" i="5"/>
  <c r="AG2174" i="5"/>
  <c r="AH2174" i="5"/>
  <c r="AG2175" i="5"/>
  <c r="AH2175" i="5"/>
  <c r="AG2176" i="5"/>
  <c r="AH2176" i="5"/>
  <c r="AG2177" i="5"/>
  <c r="AH2177" i="5"/>
  <c r="AG2178" i="5"/>
  <c r="AH2178" i="5"/>
  <c r="AG2179" i="5"/>
  <c r="AH2179" i="5"/>
  <c r="AG2180" i="5"/>
  <c r="AH2180" i="5"/>
  <c r="AG2181" i="5"/>
  <c r="AH2181" i="5"/>
  <c r="AG2182" i="5"/>
  <c r="AH2182" i="5"/>
  <c r="AG2183" i="5"/>
  <c r="AH2183" i="5"/>
  <c r="AG2184" i="5"/>
  <c r="AH2184" i="5"/>
  <c r="AG2185" i="5"/>
  <c r="AH2185" i="5"/>
  <c r="AG2186" i="5"/>
  <c r="AH2186" i="5"/>
  <c r="AG2187" i="5"/>
  <c r="AH2187" i="5"/>
  <c r="AG2188" i="5"/>
  <c r="AH2188" i="5"/>
  <c r="AG2189" i="5"/>
  <c r="AH2189" i="5"/>
  <c r="AG2190" i="5"/>
  <c r="AH2190" i="5"/>
  <c r="AG2191" i="5"/>
  <c r="AH2191" i="5"/>
  <c r="AG2192" i="5"/>
  <c r="AH2192" i="5"/>
  <c r="AG2193" i="5"/>
  <c r="AH2193" i="5"/>
  <c r="AG2194" i="5"/>
  <c r="AH2194" i="5"/>
  <c r="AG2195" i="5"/>
  <c r="AH2195" i="5"/>
  <c r="AG2196" i="5"/>
  <c r="AH2196" i="5"/>
  <c r="AG2197" i="5"/>
  <c r="AH2197" i="5"/>
  <c r="AG2198" i="5"/>
  <c r="AH2198" i="5"/>
  <c r="AG2199" i="5"/>
  <c r="AH2199" i="5"/>
  <c r="AG2200" i="5"/>
  <c r="AH2200" i="5"/>
  <c r="AG2201" i="5"/>
  <c r="AH2201" i="5"/>
  <c r="AG2202" i="5"/>
  <c r="AH2202" i="5"/>
  <c r="AG2203" i="5"/>
  <c r="AH2203" i="5"/>
  <c r="AG2204" i="5"/>
  <c r="AH2204" i="5"/>
  <c r="AG2205" i="5"/>
  <c r="AH2205" i="5"/>
  <c r="AG2206" i="5"/>
  <c r="AH2206" i="5"/>
  <c r="AG2207" i="5"/>
  <c r="AH2207" i="5"/>
  <c r="AG2208" i="5"/>
  <c r="AH2208" i="5"/>
  <c r="AG2209" i="5"/>
  <c r="AH2209" i="5"/>
  <c r="AG2210" i="5"/>
  <c r="AH2210" i="5"/>
  <c r="AG2211" i="5"/>
  <c r="AH2211" i="5"/>
  <c r="AG2212" i="5"/>
  <c r="AH2212" i="5"/>
  <c r="AG2213" i="5"/>
  <c r="AH2213" i="5"/>
  <c r="AG2214" i="5"/>
  <c r="AH2214" i="5"/>
  <c r="AG2215" i="5"/>
  <c r="AH2215" i="5"/>
  <c r="AG2216" i="5"/>
  <c r="AH2216" i="5"/>
  <c r="AG2217" i="5"/>
  <c r="AH2217" i="5"/>
  <c r="AG2218" i="5"/>
  <c r="AH2218" i="5"/>
  <c r="AG2219" i="5"/>
  <c r="AH2219" i="5"/>
  <c r="AG2220" i="5"/>
  <c r="AH2220" i="5"/>
  <c r="AG2221" i="5"/>
  <c r="AH2221" i="5"/>
  <c r="AG2222" i="5"/>
  <c r="AH2222" i="5"/>
  <c r="AG2223" i="5"/>
  <c r="AH2223" i="5"/>
  <c r="AG2224" i="5"/>
  <c r="AH2224" i="5"/>
  <c r="AG2225" i="5"/>
  <c r="AH2225" i="5"/>
  <c r="AG2226" i="5"/>
  <c r="AH2226" i="5"/>
  <c r="AG2227" i="5"/>
  <c r="AH2227" i="5"/>
  <c r="AG2228" i="5"/>
  <c r="AH2228" i="5"/>
  <c r="AG2229" i="5"/>
  <c r="AH2229" i="5"/>
  <c r="AG2230" i="5"/>
  <c r="AH2230" i="5"/>
  <c r="AG2231" i="5"/>
  <c r="AH2231" i="5"/>
  <c r="AG2232" i="5"/>
  <c r="AH2232" i="5"/>
  <c r="AG2233" i="5"/>
  <c r="AH2233" i="5"/>
  <c r="AG2234" i="5"/>
  <c r="AH2234" i="5"/>
  <c r="AG2235" i="5"/>
  <c r="AH2235" i="5"/>
  <c r="AG2236" i="5"/>
  <c r="AH2236" i="5"/>
  <c r="AG2237" i="5"/>
  <c r="AH2237" i="5"/>
  <c r="AG2238" i="5"/>
  <c r="AH2238" i="5"/>
  <c r="AG2239" i="5"/>
  <c r="AH2239" i="5"/>
  <c r="AG2240" i="5"/>
  <c r="AH2240" i="5"/>
  <c r="AG2241" i="5"/>
  <c r="AH2241" i="5"/>
  <c r="AG2242" i="5"/>
  <c r="AH2242" i="5"/>
  <c r="AG2243" i="5"/>
  <c r="AH2243" i="5"/>
  <c r="AG2244" i="5"/>
  <c r="AH2244" i="5"/>
  <c r="AG2245" i="5"/>
  <c r="AH2245" i="5"/>
  <c r="AG2246" i="5"/>
  <c r="AH2246" i="5"/>
  <c r="AG2247" i="5"/>
  <c r="AH2247" i="5"/>
  <c r="AG2248" i="5"/>
  <c r="AH2248" i="5"/>
  <c r="AG2249" i="5"/>
  <c r="AH2249" i="5"/>
  <c r="AG2250" i="5"/>
  <c r="AH2250" i="5"/>
  <c r="AG2251" i="5"/>
  <c r="AH2251" i="5"/>
  <c r="AG2252" i="5"/>
  <c r="AH2252" i="5"/>
  <c r="AG2253" i="5"/>
  <c r="AH2253" i="5"/>
  <c r="AG2254" i="5"/>
  <c r="AH2254" i="5"/>
  <c r="AG2255" i="5"/>
  <c r="AH2255" i="5"/>
  <c r="AG2256" i="5"/>
  <c r="AH2256" i="5"/>
  <c r="AG2257" i="5"/>
  <c r="AH2257" i="5"/>
  <c r="AG2258" i="5"/>
  <c r="AH2258" i="5"/>
  <c r="AG2259" i="5"/>
  <c r="AH2259" i="5"/>
  <c r="AG2260" i="5"/>
  <c r="AH2260" i="5"/>
  <c r="AG2261" i="5"/>
  <c r="AH2261" i="5"/>
  <c r="AG2262" i="5"/>
  <c r="AH2262" i="5"/>
  <c r="AG2263" i="5"/>
  <c r="AH2263" i="5"/>
  <c r="AG2264" i="5"/>
  <c r="AH2264" i="5"/>
  <c r="AG2265" i="5"/>
  <c r="AH2265" i="5"/>
  <c r="AG2266" i="5"/>
  <c r="AH2266" i="5"/>
  <c r="AG2267" i="5"/>
  <c r="AH2267" i="5"/>
  <c r="AG2268" i="5"/>
  <c r="AH2268" i="5"/>
  <c r="AG2269" i="5"/>
  <c r="AH2269" i="5"/>
  <c r="AG2270" i="5"/>
  <c r="AH2270" i="5"/>
  <c r="AG2271" i="5"/>
  <c r="AH2271" i="5"/>
  <c r="AG2272" i="5"/>
  <c r="AH2272" i="5"/>
  <c r="AG2273" i="5"/>
  <c r="AH2273" i="5"/>
  <c r="AG2274" i="5"/>
  <c r="AH2274" i="5"/>
  <c r="AG2275" i="5"/>
  <c r="AH2275" i="5"/>
  <c r="AG2276" i="5"/>
  <c r="AH2276" i="5"/>
  <c r="AG2277" i="5"/>
  <c r="AH2277" i="5"/>
  <c r="AG2278" i="5"/>
  <c r="AH2278" i="5"/>
  <c r="AG2279" i="5"/>
  <c r="AH2279" i="5"/>
  <c r="AG2280" i="5"/>
  <c r="AH2280" i="5"/>
  <c r="AG2281" i="5"/>
  <c r="AH2281" i="5"/>
  <c r="AG2282" i="5"/>
  <c r="AH2282" i="5"/>
  <c r="AG2283" i="5"/>
  <c r="AH2283" i="5"/>
  <c r="AG2284" i="5"/>
  <c r="AH2284" i="5"/>
  <c r="AG2285" i="5"/>
  <c r="AH2285" i="5"/>
  <c r="AG2286" i="5"/>
  <c r="AH2286" i="5"/>
  <c r="AG2287" i="5"/>
  <c r="AH2287" i="5"/>
  <c r="AG2288" i="5"/>
  <c r="AH2288" i="5"/>
  <c r="AG2289" i="5"/>
  <c r="AH2289" i="5"/>
  <c r="AG2290" i="5"/>
  <c r="AH2290" i="5"/>
  <c r="AG2291" i="5"/>
  <c r="AH2291" i="5"/>
  <c r="AG2292" i="5"/>
  <c r="AH2292" i="5"/>
  <c r="AG2293" i="5"/>
  <c r="AH2293" i="5"/>
  <c r="AG2294" i="5"/>
  <c r="AH2294" i="5"/>
  <c r="AG2295" i="5"/>
  <c r="AH2295" i="5"/>
  <c r="AG2296" i="5"/>
  <c r="AH2296" i="5"/>
  <c r="AG2297" i="5"/>
  <c r="AH2297" i="5"/>
  <c r="AG2298" i="5"/>
  <c r="AH2298" i="5"/>
  <c r="AG2299" i="5"/>
  <c r="AH2299" i="5"/>
  <c r="AG2300" i="5"/>
  <c r="AH2300" i="5"/>
  <c r="AG2301" i="5"/>
  <c r="AH2301" i="5"/>
  <c r="AG2302" i="5"/>
  <c r="AH2302" i="5"/>
  <c r="AG2303" i="5"/>
  <c r="AH2303" i="5"/>
  <c r="AG2304" i="5"/>
  <c r="AH2304" i="5"/>
  <c r="AG2305" i="5"/>
  <c r="AH2305" i="5"/>
  <c r="AG2306" i="5"/>
  <c r="AH2306" i="5"/>
  <c r="AG2307" i="5"/>
  <c r="AH2307" i="5"/>
  <c r="AG2308" i="5"/>
  <c r="AH2308" i="5"/>
  <c r="AG2309" i="5"/>
  <c r="AH2309" i="5"/>
  <c r="AG2310" i="5"/>
  <c r="AH2310" i="5"/>
  <c r="AG2311" i="5"/>
  <c r="AH2311" i="5"/>
  <c r="AG2312" i="5"/>
  <c r="AH2312" i="5"/>
  <c r="AG2313" i="5"/>
  <c r="AH2313" i="5"/>
  <c r="AG2314" i="5"/>
  <c r="AH2314" i="5"/>
  <c r="AG2315" i="5"/>
  <c r="AH2315" i="5"/>
  <c r="AG2316" i="5"/>
  <c r="AH2316" i="5"/>
  <c r="AG2317" i="5"/>
  <c r="AH2317" i="5"/>
  <c r="AG2318" i="5"/>
  <c r="AH2318" i="5"/>
  <c r="AG2319" i="5"/>
  <c r="AH2319" i="5"/>
  <c r="AG2320" i="5"/>
  <c r="AH2320" i="5"/>
  <c r="AG2321" i="5"/>
  <c r="AH2321" i="5"/>
  <c r="AG2322" i="5"/>
  <c r="AH2322" i="5"/>
  <c r="AG2323" i="5"/>
  <c r="AH2323" i="5"/>
  <c r="AG2324" i="5"/>
  <c r="AH2324" i="5"/>
  <c r="AG2325" i="5"/>
  <c r="AH2325" i="5"/>
  <c r="AG2326" i="5"/>
  <c r="AH2326" i="5"/>
  <c r="AG2327" i="5"/>
  <c r="AH2327" i="5"/>
  <c r="AG2328" i="5"/>
  <c r="AH2328" i="5"/>
  <c r="AG2329" i="5"/>
  <c r="AH2329" i="5"/>
  <c r="AG2330" i="5"/>
  <c r="AH2330" i="5"/>
  <c r="AG2331" i="5"/>
  <c r="AH2331" i="5"/>
  <c r="AG2332" i="5"/>
  <c r="AH2332" i="5"/>
  <c r="AG2333" i="5"/>
  <c r="AH2333" i="5"/>
  <c r="AG2334" i="5"/>
  <c r="AH2334" i="5"/>
  <c r="AG2335" i="5"/>
  <c r="AH2335" i="5"/>
  <c r="AG2336" i="5"/>
  <c r="AH2336" i="5"/>
  <c r="AG2337" i="5"/>
  <c r="AH2337" i="5"/>
  <c r="AG2338" i="5"/>
  <c r="AH2338" i="5"/>
  <c r="AG2339" i="5"/>
  <c r="AH2339" i="5"/>
  <c r="AG2340" i="5"/>
  <c r="AH2340" i="5"/>
  <c r="AG2341" i="5"/>
  <c r="AH2341" i="5"/>
  <c r="AG2342" i="5"/>
  <c r="AH2342" i="5"/>
  <c r="AG2343" i="5"/>
  <c r="AH2343" i="5"/>
  <c r="AG2344" i="5"/>
  <c r="AH2344" i="5"/>
  <c r="AG2345" i="5"/>
  <c r="AH2345" i="5"/>
  <c r="AG2346" i="5"/>
  <c r="AH2346" i="5"/>
  <c r="AG2347" i="5"/>
  <c r="AH2347" i="5"/>
  <c r="AG2348" i="5"/>
  <c r="AH2348" i="5"/>
  <c r="AG2349" i="5"/>
  <c r="AH2349" i="5"/>
  <c r="AG2350" i="5"/>
  <c r="AH2350" i="5"/>
  <c r="AG2351" i="5"/>
  <c r="AH2351" i="5"/>
  <c r="AG2352" i="5"/>
  <c r="AH2352" i="5"/>
  <c r="AG2353" i="5"/>
  <c r="AH2353" i="5"/>
  <c r="AG2354" i="5"/>
  <c r="AH2354" i="5"/>
  <c r="AG2355" i="5"/>
  <c r="AH2355" i="5"/>
  <c r="AG2356" i="5"/>
  <c r="AH2356" i="5"/>
  <c r="AG2357" i="5"/>
  <c r="AH2357" i="5"/>
  <c r="AG2358" i="5"/>
  <c r="AH2358" i="5"/>
  <c r="AG2359" i="5"/>
  <c r="AH2359" i="5"/>
  <c r="AG2360" i="5"/>
  <c r="AH2360" i="5"/>
  <c r="AG2361" i="5"/>
  <c r="AH2361" i="5"/>
  <c r="AG2362" i="5"/>
  <c r="AH2362" i="5"/>
  <c r="AG2363" i="5"/>
  <c r="AH2363" i="5"/>
  <c r="AG2364" i="5"/>
  <c r="AH2364" i="5"/>
  <c r="AG2365" i="5"/>
  <c r="AH2365" i="5"/>
  <c r="AG2366" i="5"/>
  <c r="AH2366" i="5"/>
  <c r="AG2367" i="5"/>
  <c r="AH2367" i="5"/>
  <c r="AG2368" i="5"/>
  <c r="AH2368" i="5"/>
  <c r="AG2369" i="5"/>
  <c r="AH2369" i="5"/>
  <c r="AG2370" i="5"/>
  <c r="AH2370" i="5"/>
  <c r="AG2371" i="5"/>
  <c r="AH2371" i="5"/>
  <c r="AG2372" i="5"/>
  <c r="AH2372" i="5"/>
  <c r="AG2373" i="5"/>
  <c r="AH2373" i="5"/>
  <c r="AG2374" i="5"/>
  <c r="AH2374" i="5"/>
  <c r="AG2375" i="5"/>
  <c r="AH2375" i="5"/>
  <c r="AG2376" i="5"/>
  <c r="AH2376" i="5"/>
  <c r="AG2377" i="5"/>
  <c r="AH2377" i="5"/>
  <c r="AG2378" i="5"/>
  <c r="AH2378" i="5"/>
  <c r="AG2379" i="5"/>
  <c r="AH2379" i="5"/>
  <c r="AG2380" i="5"/>
  <c r="AH2380" i="5"/>
  <c r="AG2381" i="5"/>
  <c r="AH2381" i="5"/>
  <c r="AG2382" i="5"/>
  <c r="AH2382" i="5"/>
  <c r="AG2383" i="5"/>
  <c r="AH2383" i="5"/>
  <c r="AG2384" i="5"/>
  <c r="AH2384" i="5"/>
  <c r="AG2385" i="5"/>
  <c r="AH2385" i="5"/>
  <c r="AG2386" i="5"/>
  <c r="AH2386" i="5"/>
  <c r="AG2387" i="5"/>
  <c r="AH2387" i="5"/>
  <c r="AG2388" i="5"/>
  <c r="AH2388" i="5"/>
  <c r="AG2389" i="5"/>
  <c r="AH2389" i="5"/>
  <c r="AG2390" i="5"/>
  <c r="AH2390" i="5"/>
  <c r="AG2391" i="5"/>
  <c r="AH2391" i="5"/>
  <c r="AG2392" i="5"/>
  <c r="AH2392" i="5"/>
  <c r="AG2393" i="5"/>
  <c r="AH2393" i="5"/>
  <c r="AG2394" i="5"/>
  <c r="AH2394" i="5"/>
  <c r="AG2395" i="5"/>
  <c r="AH2395" i="5"/>
  <c r="AG2396" i="5"/>
  <c r="AH2396" i="5"/>
  <c r="AG2397" i="5"/>
  <c r="AH2397" i="5"/>
  <c r="AG2398" i="5"/>
  <c r="AH2398" i="5"/>
  <c r="AG2399" i="5"/>
  <c r="AH2399" i="5"/>
  <c r="AG2400" i="5"/>
  <c r="AH2400" i="5"/>
  <c r="AG2401" i="5"/>
  <c r="AH2401" i="5"/>
  <c r="AG2402" i="5"/>
  <c r="AH2402" i="5"/>
  <c r="AG2403" i="5"/>
  <c r="AH2403" i="5"/>
  <c r="AG2404" i="5"/>
  <c r="AH2404" i="5"/>
  <c r="AG2405" i="5"/>
  <c r="AH2405" i="5"/>
  <c r="AG2406" i="5"/>
  <c r="AH2406" i="5"/>
  <c r="AG2407" i="5"/>
  <c r="AH2407" i="5"/>
  <c r="AG2408" i="5"/>
  <c r="AH2408" i="5"/>
  <c r="AG2409" i="5"/>
  <c r="AH2409" i="5"/>
  <c r="AG2410" i="5"/>
  <c r="AH2410" i="5"/>
  <c r="AG2411" i="5"/>
  <c r="AH2411" i="5"/>
  <c r="AG2412" i="5"/>
  <c r="AH2412" i="5"/>
  <c r="AG2413" i="5"/>
  <c r="AH2413" i="5"/>
  <c r="AG2414" i="5"/>
  <c r="AH2414" i="5"/>
  <c r="AG2415" i="5"/>
  <c r="AH2415" i="5"/>
  <c r="AG2416" i="5"/>
  <c r="AH2416" i="5"/>
  <c r="AG2417" i="5"/>
  <c r="AH2417" i="5"/>
  <c r="AG2418" i="5"/>
  <c r="AH2418" i="5"/>
  <c r="AG2419" i="5"/>
  <c r="AH2419" i="5"/>
  <c r="AG2420" i="5"/>
  <c r="AH2420" i="5"/>
  <c r="AG2421" i="5"/>
  <c r="AH2421" i="5"/>
  <c r="AG2422" i="5"/>
  <c r="AH2422" i="5"/>
  <c r="AG2423" i="5"/>
  <c r="AH2423" i="5"/>
  <c r="AG2424" i="5"/>
  <c r="AH2424" i="5"/>
  <c r="AG2425" i="5"/>
  <c r="AH2425" i="5"/>
  <c r="AG2426" i="5"/>
  <c r="AH2426" i="5"/>
  <c r="AG2427" i="5"/>
  <c r="AH2427" i="5"/>
  <c r="AG2428" i="5"/>
  <c r="AH2428" i="5"/>
  <c r="AG2429" i="5"/>
  <c r="AH2429" i="5"/>
  <c r="AG2430" i="5"/>
  <c r="AH2430" i="5"/>
  <c r="AG2431" i="5"/>
  <c r="AH2431" i="5"/>
  <c r="AG2432" i="5"/>
  <c r="AH2432" i="5"/>
  <c r="AG2433" i="5"/>
  <c r="AH2433" i="5"/>
  <c r="AG2434" i="5"/>
  <c r="AH2434" i="5"/>
  <c r="AG2435" i="5"/>
  <c r="AH2435" i="5"/>
  <c r="AG2436" i="5"/>
  <c r="AH2436" i="5"/>
  <c r="AG2437" i="5"/>
  <c r="AH2437" i="5"/>
  <c r="AG2438" i="5"/>
  <c r="AH2438" i="5"/>
  <c r="AG2439" i="5"/>
  <c r="AH2439" i="5"/>
  <c r="AG2440" i="5"/>
  <c r="AH2440" i="5"/>
  <c r="AG2441" i="5"/>
  <c r="AH2441" i="5"/>
  <c r="AG2442" i="5"/>
  <c r="AH2442" i="5"/>
  <c r="AG2443" i="5"/>
  <c r="AH2443" i="5"/>
  <c r="AG2444" i="5"/>
  <c r="AH2444" i="5"/>
  <c r="AG2445" i="5"/>
  <c r="AH2445" i="5"/>
  <c r="AG2446" i="5"/>
  <c r="AH2446" i="5"/>
  <c r="AG2447" i="5"/>
  <c r="AH2447" i="5"/>
  <c r="AG2448" i="5"/>
  <c r="AH2448" i="5"/>
  <c r="AG2449" i="5"/>
  <c r="AH2449" i="5"/>
  <c r="AG2450" i="5"/>
  <c r="AH2450" i="5"/>
  <c r="AG2451" i="5"/>
  <c r="AH2451" i="5"/>
  <c r="AG2452" i="5"/>
  <c r="AH2452" i="5"/>
  <c r="AG2453" i="5"/>
  <c r="AH2453" i="5"/>
  <c r="AG2454" i="5"/>
  <c r="AH2454" i="5"/>
  <c r="AG2455" i="5"/>
  <c r="AH2455" i="5"/>
  <c r="AG2456" i="5"/>
  <c r="AH2456" i="5"/>
  <c r="AG2457" i="5"/>
  <c r="AH2457" i="5"/>
  <c r="AG2458" i="5"/>
  <c r="AH2458" i="5"/>
  <c r="AG2459" i="5"/>
  <c r="AH2459" i="5"/>
  <c r="AG2460" i="5"/>
  <c r="AH2460" i="5"/>
  <c r="AG2461" i="5"/>
  <c r="AH2461" i="5"/>
  <c r="AG2462" i="5"/>
  <c r="AH2462" i="5"/>
  <c r="AG2463" i="5"/>
  <c r="AH2463" i="5"/>
  <c r="AG2464" i="5"/>
  <c r="AH2464" i="5"/>
  <c r="AG2465" i="5"/>
  <c r="AH2465" i="5"/>
  <c r="AG2466" i="5"/>
  <c r="AH2466" i="5"/>
  <c r="AG2467" i="5"/>
  <c r="AH2467" i="5"/>
  <c r="AG2468" i="5"/>
  <c r="AH2468" i="5"/>
  <c r="AG2469" i="5"/>
  <c r="AH2469" i="5"/>
  <c r="AG2470" i="5"/>
  <c r="AH2470" i="5"/>
  <c r="AG2471" i="5"/>
  <c r="AH2471" i="5"/>
  <c r="AG2472" i="5"/>
  <c r="AH2472" i="5"/>
  <c r="AG2473" i="5"/>
  <c r="AH2473" i="5"/>
  <c r="AG2474" i="5"/>
  <c r="AH2474" i="5"/>
  <c r="AG2475" i="5"/>
  <c r="AH2475" i="5"/>
  <c r="AG2476" i="5"/>
  <c r="AH2476" i="5"/>
  <c r="AG2477" i="5"/>
  <c r="AH2477" i="5"/>
  <c r="AG2478" i="5"/>
  <c r="AH2478" i="5"/>
  <c r="AG2479" i="5"/>
  <c r="AH2479" i="5"/>
  <c r="AG2480" i="5"/>
  <c r="AH2480" i="5"/>
  <c r="AG2481" i="5"/>
  <c r="AH2481" i="5"/>
  <c r="AG2482" i="5"/>
  <c r="AH2482" i="5"/>
  <c r="AG2483" i="5"/>
  <c r="AH2483" i="5"/>
  <c r="AG2484" i="5"/>
  <c r="AH2484" i="5"/>
  <c r="AG2485" i="5"/>
  <c r="AH2485" i="5"/>
  <c r="AG2486" i="5"/>
  <c r="AH2486" i="5"/>
  <c r="AG2487" i="5"/>
  <c r="AH2487" i="5"/>
  <c r="AG2488" i="5"/>
  <c r="AH2488" i="5"/>
  <c r="AG2489" i="5"/>
  <c r="AH2489" i="5"/>
  <c r="AG2490" i="5"/>
  <c r="AH2490" i="5"/>
  <c r="AG2491" i="5"/>
  <c r="AH2491" i="5"/>
  <c r="AG2492" i="5"/>
  <c r="AH2492" i="5"/>
  <c r="AG2493" i="5"/>
  <c r="AH2493" i="5"/>
  <c r="AG2494" i="5"/>
  <c r="AH2494" i="5"/>
  <c r="AG2495" i="5"/>
  <c r="AH2495" i="5"/>
  <c r="AG2496" i="5"/>
  <c r="AH2496" i="5"/>
  <c r="AG2497" i="5"/>
  <c r="AH2497" i="5"/>
  <c r="AG2498" i="5"/>
  <c r="AH2498" i="5"/>
  <c r="AG2499" i="5"/>
  <c r="AH2499" i="5"/>
  <c r="AG2500" i="5"/>
  <c r="AH2500" i="5"/>
  <c r="AG2501" i="5"/>
  <c r="AH2501" i="5"/>
  <c r="AG2502" i="5"/>
  <c r="AH2502" i="5"/>
  <c r="AG2503" i="5"/>
  <c r="AH2503" i="5"/>
  <c r="AG2504" i="5"/>
  <c r="AH2504" i="5"/>
  <c r="AG2505" i="5"/>
  <c r="AH2505" i="5"/>
  <c r="AG2506" i="5"/>
  <c r="AH2506" i="5"/>
  <c r="AG2507" i="5"/>
  <c r="AH2507" i="5"/>
  <c r="AG2508" i="5"/>
  <c r="AH2508" i="5"/>
  <c r="AG2509" i="5"/>
  <c r="AH2509" i="5"/>
  <c r="AG2510" i="5"/>
  <c r="AH2510" i="5"/>
  <c r="AG2511" i="5"/>
  <c r="AH2511" i="5"/>
  <c r="AG2512" i="5"/>
  <c r="AH2512" i="5"/>
  <c r="AG2513" i="5"/>
  <c r="AH2513" i="5"/>
  <c r="AG2514" i="5"/>
  <c r="AH2514" i="5"/>
  <c r="AG2515" i="5"/>
  <c r="AH2515" i="5"/>
  <c r="AG2516" i="5"/>
  <c r="AH2516" i="5"/>
  <c r="AG2517" i="5"/>
  <c r="AH2517" i="5"/>
  <c r="AG2518" i="5"/>
  <c r="AH2518" i="5"/>
  <c r="AG2519" i="5"/>
  <c r="AH2519" i="5"/>
  <c r="AG2520" i="5"/>
  <c r="AH2520" i="5"/>
  <c r="AG2521" i="5"/>
  <c r="AH2521" i="5"/>
  <c r="AG2522" i="5"/>
  <c r="AH2522" i="5"/>
  <c r="AG2523" i="5"/>
  <c r="AH2523" i="5"/>
  <c r="AG2524" i="5"/>
  <c r="AH2524" i="5"/>
  <c r="AG2525" i="5"/>
  <c r="AH2525" i="5"/>
  <c r="AG2526" i="5"/>
  <c r="AH2526" i="5"/>
  <c r="AG2527" i="5"/>
  <c r="AH2527" i="5"/>
  <c r="AG2528" i="5"/>
  <c r="AH2528" i="5"/>
  <c r="AG2529" i="5"/>
  <c r="AH2529" i="5"/>
  <c r="AG2530" i="5"/>
  <c r="AH2530" i="5"/>
  <c r="AG2531" i="5"/>
  <c r="AH2531" i="5"/>
  <c r="AG2532" i="5"/>
  <c r="AH2532" i="5"/>
  <c r="AG2533" i="5"/>
  <c r="AH2533" i="5"/>
  <c r="AG2534" i="5"/>
  <c r="AH2534" i="5"/>
  <c r="AG2535" i="5"/>
  <c r="AH2535" i="5"/>
  <c r="AG2536" i="5"/>
  <c r="AH2536" i="5"/>
  <c r="AG2537" i="5"/>
  <c r="AH2537" i="5"/>
  <c r="AG2538" i="5"/>
  <c r="AH2538" i="5"/>
  <c r="AG2539" i="5"/>
  <c r="AH2539" i="5"/>
  <c r="AG2540" i="5"/>
  <c r="AH2540" i="5"/>
  <c r="AG2541" i="5"/>
  <c r="AH2541" i="5"/>
  <c r="AG2542" i="5"/>
  <c r="AH2542" i="5"/>
  <c r="AG2543" i="5"/>
  <c r="AH2543" i="5"/>
  <c r="AG2544" i="5"/>
  <c r="AH2544" i="5"/>
  <c r="AG2545" i="5"/>
  <c r="AH2545" i="5"/>
  <c r="AG2546" i="5"/>
  <c r="AH2546" i="5"/>
  <c r="AG2547" i="5"/>
  <c r="AH2547" i="5"/>
  <c r="AG2548" i="5"/>
  <c r="AH2548" i="5"/>
  <c r="AG2549" i="5"/>
  <c r="AH2549" i="5"/>
  <c r="AG2550" i="5"/>
  <c r="AH2550" i="5"/>
  <c r="AG2551" i="5"/>
  <c r="AH2551" i="5"/>
  <c r="AG2552" i="5"/>
  <c r="AH2552" i="5"/>
  <c r="AG2553" i="5"/>
  <c r="AH2553" i="5"/>
  <c r="AG2554" i="5"/>
  <c r="AH2554" i="5"/>
  <c r="AG2555" i="5"/>
  <c r="AH2555" i="5"/>
  <c r="AG2556" i="5"/>
  <c r="AH2556" i="5"/>
  <c r="AG2557" i="5"/>
  <c r="AH2557" i="5"/>
  <c r="AG2558" i="5"/>
  <c r="AH2558" i="5"/>
  <c r="AG2559" i="5"/>
  <c r="AH2559" i="5"/>
  <c r="AG2560" i="5"/>
  <c r="AH2560" i="5"/>
  <c r="AG2561" i="5"/>
  <c r="AH2561" i="5"/>
  <c r="AG2562" i="5"/>
  <c r="AH2562" i="5"/>
  <c r="AG2563" i="5"/>
  <c r="AH2563" i="5"/>
  <c r="AG2564" i="5"/>
  <c r="AH2564" i="5"/>
  <c r="AG2565" i="5"/>
  <c r="AH2565" i="5"/>
  <c r="AG2566" i="5"/>
  <c r="AH2566" i="5"/>
  <c r="AG2567" i="5"/>
  <c r="AH2567" i="5"/>
  <c r="AG2568" i="5"/>
  <c r="AH2568" i="5"/>
  <c r="AG2569" i="5"/>
  <c r="AH2569" i="5"/>
  <c r="AG2570" i="5"/>
  <c r="AH2570" i="5"/>
  <c r="AG2571" i="5"/>
  <c r="AH2571" i="5"/>
  <c r="AG2572" i="5"/>
  <c r="AH2572" i="5"/>
  <c r="AG2573" i="5"/>
  <c r="AH2573" i="5"/>
  <c r="AG2574" i="5"/>
  <c r="AH2574" i="5"/>
  <c r="AG2575" i="5"/>
  <c r="AH2575" i="5"/>
  <c r="AG2576" i="5"/>
  <c r="AH2576" i="5"/>
  <c r="AG2577" i="5"/>
  <c r="AH2577" i="5"/>
  <c r="AG2578" i="5"/>
  <c r="AH2578" i="5"/>
  <c r="AG2579" i="5"/>
  <c r="AH2579" i="5"/>
  <c r="AG2580" i="5"/>
  <c r="AH2580" i="5"/>
  <c r="AG2581" i="5"/>
  <c r="AH2581" i="5"/>
  <c r="AG2582" i="5"/>
  <c r="AH2582" i="5"/>
  <c r="AG2583" i="5"/>
  <c r="AH2583" i="5"/>
  <c r="AG2584" i="5"/>
  <c r="AH2584" i="5"/>
  <c r="AG2585" i="5"/>
  <c r="AH2585" i="5"/>
  <c r="AG2586" i="5"/>
  <c r="AH2586" i="5"/>
  <c r="AG2587" i="5"/>
  <c r="AH2587" i="5"/>
  <c r="AG2588" i="5"/>
  <c r="AH2588" i="5"/>
  <c r="AG2589" i="5"/>
  <c r="AH2589" i="5"/>
  <c r="AG2590" i="5"/>
  <c r="AH2590" i="5"/>
  <c r="AG2591" i="5"/>
  <c r="AH2591" i="5"/>
  <c r="AG2592" i="5"/>
  <c r="AH2592" i="5"/>
  <c r="AG2593" i="5"/>
  <c r="AH2593" i="5"/>
  <c r="AG2594" i="5"/>
  <c r="AH2594" i="5"/>
  <c r="AG2595" i="5"/>
  <c r="AH2595" i="5"/>
  <c r="AG2596" i="5"/>
  <c r="AH2596" i="5"/>
  <c r="AG2597" i="5"/>
  <c r="AH2597" i="5"/>
  <c r="AG2598" i="5"/>
  <c r="AH2598" i="5"/>
  <c r="AG2599" i="5"/>
  <c r="AH2599" i="5"/>
  <c r="AG2600" i="5"/>
  <c r="AH2600" i="5"/>
  <c r="AG2601" i="5"/>
  <c r="AH2601" i="5"/>
  <c r="AG2602" i="5"/>
  <c r="AH2602" i="5"/>
  <c r="AG2603" i="5"/>
  <c r="AH2603" i="5"/>
  <c r="AG2604" i="5"/>
  <c r="AH2604" i="5"/>
  <c r="AG2605" i="5"/>
  <c r="AH2605" i="5"/>
  <c r="AG2606" i="5"/>
  <c r="AH2606" i="5"/>
  <c r="AG2607" i="5"/>
  <c r="AH2607" i="5"/>
  <c r="AG2608" i="5"/>
  <c r="AH2608" i="5"/>
  <c r="AG2609" i="5"/>
  <c r="AH2609" i="5"/>
  <c r="AG2610" i="5"/>
  <c r="AH2610" i="5"/>
  <c r="AG2611" i="5"/>
  <c r="AH2611" i="5"/>
  <c r="AG2612" i="5"/>
  <c r="AH2612" i="5"/>
  <c r="AG2613" i="5"/>
  <c r="AH2613" i="5"/>
  <c r="AG2614" i="5"/>
  <c r="AH2614" i="5"/>
  <c r="AG2615" i="5"/>
  <c r="AH2615" i="5"/>
  <c r="AG2616" i="5"/>
  <c r="AH2616" i="5"/>
  <c r="AG2617" i="5"/>
  <c r="AH2617" i="5"/>
  <c r="AG2618" i="5"/>
  <c r="AH2618" i="5"/>
  <c r="AG2619" i="5"/>
  <c r="AH2619" i="5"/>
  <c r="AG2620" i="5"/>
  <c r="AH2620" i="5"/>
  <c r="AG2621" i="5"/>
  <c r="AH2621" i="5"/>
  <c r="AG2622" i="5"/>
  <c r="AH2622" i="5"/>
  <c r="AG2623" i="5"/>
  <c r="AH2623" i="5"/>
  <c r="AG2624" i="5"/>
  <c r="AH2624" i="5"/>
  <c r="AG2625" i="5"/>
  <c r="AH2625" i="5"/>
  <c r="AG2626" i="5"/>
  <c r="AH2626" i="5"/>
  <c r="AG2627" i="5"/>
  <c r="AH2627" i="5"/>
  <c r="AG2628" i="5"/>
  <c r="AH2628" i="5"/>
  <c r="AG2629" i="5"/>
  <c r="AH2629" i="5"/>
  <c r="AG2630" i="5"/>
  <c r="AH2630" i="5"/>
  <c r="AG2631" i="5"/>
  <c r="AH2631" i="5"/>
  <c r="AG2632" i="5"/>
  <c r="AH2632" i="5"/>
  <c r="AG2633" i="5"/>
  <c r="AH2633" i="5"/>
  <c r="AG2634" i="5"/>
  <c r="AH2634" i="5"/>
  <c r="AG2635" i="5"/>
  <c r="AH2635" i="5"/>
  <c r="AG2636" i="5"/>
  <c r="AH2636" i="5"/>
  <c r="AG2637" i="5"/>
  <c r="AH2637" i="5"/>
  <c r="AG2638" i="5"/>
  <c r="AH2638" i="5"/>
  <c r="AG2639" i="5"/>
  <c r="AH2639" i="5"/>
  <c r="AG2640" i="5"/>
  <c r="AH2640" i="5"/>
  <c r="AG2641" i="5"/>
  <c r="AH2641" i="5"/>
  <c r="AG2642" i="5"/>
  <c r="AH2642" i="5"/>
  <c r="AG2643" i="5"/>
  <c r="AH2643" i="5"/>
  <c r="AG2644" i="5"/>
  <c r="AH2644" i="5"/>
  <c r="AG2645" i="5"/>
  <c r="AH2645" i="5"/>
  <c r="AG2646" i="5"/>
  <c r="AH2646" i="5"/>
  <c r="AG2647" i="5"/>
  <c r="AH2647" i="5"/>
  <c r="AG2648" i="5"/>
  <c r="AH2648" i="5"/>
  <c r="AG2649" i="5"/>
  <c r="AH2649" i="5"/>
  <c r="AG2650" i="5"/>
  <c r="AH2650" i="5"/>
  <c r="AG2651" i="5"/>
  <c r="AH2651" i="5"/>
  <c r="AG2652" i="5"/>
  <c r="AH2652" i="5"/>
  <c r="AG2653" i="5"/>
  <c r="AH2653" i="5"/>
  <c r="AG2654" i="5"/>
  <c r="AH2654" i="5"/>
  <c r="AG2655" i="5"/>
  <c r="AH2655" i="5"/>
  <c r="AG2656" i="5"/>
  <c r="AH2656" i="5"/>
  <c r="AG2657" i="5"/>
  <c r="AH2657" i="5"/>
  <c r="AG2658" i="5"/>
  <c r="AH2658" i="5"/>
  <c r="AG2659" i="5"/>
  <c r="AH2659" i="5"/>
  <c r="AG2660" i="5"/>
  <c r="AH2660" i="5"/>
  <c r="AG2661" i="5"/>
  <c r="AH2661" i="5"/>
  <c r="AG2662" i="5"/>
  <c r="AH2662" i="5"/>
  <c r="AG2663" i="5"/>
  <c r="AH2663" i="5"/>
  <c r="AG2664" i="5"/>
  <c r="AH2664" i="5"/>
  <c r="AG2665" i="5"/>
  <c r="AH2665" i="5"/>
  <c r="AG2666" i="5"/>
  <c r="AH2666" i="5"/>
  <c r="AG2667" i="5"/>
  <c r="AH2667" i="5"/>
  <c r="AG2668" i="5"/>
  <c r="AH2668" i="5"/>
  <c r="AG2669" i="5"/>
  <c r="AH2669" i="5"/>
  <c r="AG2670" i="5"/>
  <c r="AH2670" i="5"/>
  <c r="AG2671" i="5"/>
  <c r="AH2671" i="5"/>
  <c r="AG2672" i="5"/>
  <c r="AH2672" i="5"/>
  <c r="AG2673" i="5"/>
  <c r="AH2673" i="5"/>
  <c r="AG2674" i="5"/>
  <c r="AH2674" i="5"/>
  <c r="AG2675" i="5"/>
  <c r="AH2675" i="5"/>
  <c r="AG2676" i="5"/>
  <c r="AH2676" i="5"/>
  <c r="AG2677" i="5"/>
  <c r="AH2677" i="5"/>
  <c r="AG2678" i="5"/>
  <c r="AH2678" i="5"/>
  <c r="AG2679" i="5"/>
  <c r="AH2679" i="5"/>
  <c r="AG2680" i="5"/>
  <c r="AH2680" i="5"/>
  <c r="AG2681" i="5"/>
  <c r="AH2681" i="5"/>
  <c r="AG2682" i="5"/>
  <c r="AH2682" i="5"/>
  <c r="AG2683" i="5"/>
  <c r="AH2683" i="5"/>
  <c r="AG2684" i="5"/>
  <c r="AH2684" i="5"/>
  <c r="AG2685" i="5"/>
  <c r="AH2685" i="5"/>
  <c r="AG2686" i="5"/>
  <c r="AH2686" i="5"/>
  <c r="AG2687" i="5"/>
  <c r="AH2687" i="5"/>
  <c r="AG2688" i="5"/>
  <c r="AH2688" i="5"/>
  <c r="AG2689" i="5"/>
  <c r="AH2689" i="5"/>
  <c r="AG2690" i="5"/>
  <c r="AH2690" i="5"/>
  <c r="AG2691" i="5"/>
  <c r="AH2691" i="5"/>
  <c r="AG2692" i="5"/>
  <c r="AH2692" i="5"/>
  <c r="AG2693" i="5"/>
  <c r="AH2693" i="5"/>
  <c r="AG2694" i="5"/>
  <c r="AH2694" i="5"/>
  <c r="AG2695" i="5"/>
  <c r="AH2695" i="5"/>
  <c r="AG2696" i="5"/>
  <c r="AH2696" i="5"/>
  <c r="AG2697" i="5"/>
  <c r="AH2697" i="5"/>
  <c r="AG2698" i="5"/>
  <c r="AH2698" i="5"/>
  <c r="AG2699" i="5"/>
  <c r="AH2699" i="5"/>
  <c r="AG2700" i="5"/>
  <c r="AH2700" i="5"/>
  <c r="AG2701" i="5"/>
  <c r="AH2701" i="5"/>
  <c r="AG2702" i="5"/>
  <c r="AH2702" i="5"/>
  <c r="AG2703" i="5"/>
  <c r="AH2703" i="5"/>
  <c r="AG2704" i="5"/>
  <c r="AH2704" i="5"/>
  <c r="AG2705" i="5"/>
  <c r="AH2705" i="5"/>
  <c r="AG2706" i="5"/>
  <c r="AH2706" i="5"/>
  <c r="AG2707" i="5"/>
  <c r="AH2707" i="5"/>
  <c r="AG2708" i="5"/>
  <c r="AH2708" i="5"/>
  <c r="AG2709" i="5"/>
  <c r="AH2709" i="5"/>
  <c r="AG2710" i="5"/>
  <c r="AH2710" i="5"/>
  <c r="AG2711" i="5"/>
  <c r="AH2711" i="5"/>
  <c r="AG2712" i="5"/>
  <c r="AH2712" i="5"/>
  <c r="AG2713" i="5"/>
  <c r="AH2713" i="5"/>
  <c r="AG2714" i="5"/>
  <c r="AH2714" i="5"/>
  <c r="AG2715" i="5"/>
  <c r="AH2715" i="5"/>
  <c r="AG2716" i="5"/>
  <c r="AH2716" i="5"/>
  <c r="AG2717" i="5"/>
  <c r="AH2717" i="5"/>
  <c r="AG2718" i="5"/>
  <c r="AH2718" i="5"/>
  <c r="AG2719" i="5"/>
  <c r="AH2719" i="5"/>
  <c r="AG2720" i="5"/>
  <c r="AH2720" i="5"/>
  <c r="AG2721" i="5"/>
  <c r="AH2721" i="5"/>
  <c r="AG2722" i="5"/>
  <c r="AH2722" i="5"/>
  <c r="AG2723" i="5"/>
  <c r="AH2723" i="5"/>
  <c r="AG2724" i="5"/>
  <c r="AH2724" i="5"/>
  <c r="AG2725" i="5"/>
  <c r="AH2725" i="5"/>
  <c r="AG2726" i="5"/>
  <c r="AH2726" i="5"/>
  <c r="AG2727" i="5"/>
  <c r="AH2727" i="5"/>
  <c r="AG2728" i="5"/>
  <c r="AH2728" i="5"/>
  <c r="AG2729" i="5"/>
  <c r="AH2729" i="5"/>
  <c r="AG2730" i="5"/>
  <c r="AH2730" i="5"/>
  <c r="AG2731" i="5"/>
  <c r="AH2731" i="5"/>
  <c r="AG2732" i="5"/>
  <c r="AH2732" i="5"/>
  <c r="AG2733" i="5"/>
  <c r="AH2733" i="5"/>
  <c r="AG2734" i="5"/>
  <c r="AH2734" i="5"/>
  <c r="AG2735" i="5"/>
  <c r="AH2735" i="5"/>
  <c r="AG2736" i="5"/>
  <c r="AH2736" i="5"/>
  <c r="AG2737" i="5"/>
  <c r="AH2737" i="5"/>
  <c r="AG2738" i="5"/>
  <c r="AH2738" i="5"/>
  <c r="AG2739" i="5"/>
  <c r="AH2739" i="5"/>
  <c r="AG2740" i="5"/>
  <c r="AH2740" i="5"/>
  <c r="AG2741" i="5"/>
  <c r="AH2741" i="5"/>
  <c r="AG2742" i="5"/>
  <c r="AH2742" i="5"/>
  <c r="AG2743" i="5"/>
  <c r="AH2743" i="5"/>
  <c r="AG2744" i="5"/>
  <c r="AH2744" i="5"/>
  <c r="AG2745" i="5"/>
  <c r="AH2745" i="5"/>
  <c r="AG2746" i="5"/>
  <c r="AH2746" i="5"/>
  <c r="AG2747" i="5"/>
  <c r="AH2747" i="5"/>
  <c r="AG2748" i="5"/>
  <c r="AH2748" i="5"/>
  <c r="AG2749" i="5"/>
  <c r="AH2749" i="5"/>
  <c r="AG2750" i="5"/>
  <c r="AH2750" i="5"/>
  <c r="AG2751" i="5"/>
  <c r="AH2751" i="5"/>
  <c r="AG2752" i="5"/>
  <c r="AH2752" i="5"/>
  <c r="AG2753" i="5"/>
  <c r="AH2753" i="5"/>
  <c r="AG2754" i="5"/>
  <c r="AH2754" i="5"/>
  <c r="AG2755" i="5"/>
  <c r="AH2755" i="5"/>
  <c r="AG2756" i="5"/>
  <c r="AH2756" i="5"/>
  <c r="AG2757" i="5"/>
  <c r="AH2757" i="5"/>
  <c r="AG2758" i="5"/>
  <c r="AH2758" i="5"/>
  <c r="AG2759" i="5"/>
  <c r="AH2759" i="5"/>
  <c r="AG2760" i="5"/>
  <c r="AH2760" i="5"/>
  <c r="AG2761" i="5"/>
  <c r="AH2761" i="5"/>
  <c r="AG2762" i="5"/>
  <c r="AH2762" i="5"/>
  <c r="AG2763" i="5"/>
  <c r="AH2763" i="5"/>
  <c r="AG2764" i="5"/>
  <c r="AH2764" i="5"/>
  <c r="AG2765" i="5"/>
  <c r="AH2765" i="5"/>
  <c r="AG2766" i="5"/>
  <c r="AH2766" i="5"/>
  <c r="AG2767" i="5"/>
  <c r="AH2767" i="5"/>
  <c r="AG2768" i="5"/>
  <c r="AH2768" i="5"/>
  <c r="AG2769" i="5"/>
  <c r="AH2769" i="5"/>
  <c r="AG2770" i="5"/>
  <c r="AH2770" i="5"/>
  <c r="AG2771" i="5"/>
  <c r="AH2771" i="5"/>
  <c r="AG2772" i="5"/>
  <c r="AH2772" i="5"/>
  <c r="AG2773" i="5"/>
  <c r="AH2773" i="5"/>
  <c r="AG2774" i="5"/>
  <c r="AH2774" i="5"/>
  <c r="AG2775" i="5"/>
  <c r="AH2775" i="5"/>
  <c r="AG2776" i="5"/>
  <c r="AH2776" i="5"/>
  <c r="AG2777" i="5"/>
  <c r="AH2777" i="5"/>
  <c r="AG2778" i="5"/>
  <c r="AH2778" i="5"/>
  <c r="AG2779" i="5"/>
  <c r="AH2779" i="5"/>
  <c r="AG2780" i="5"/>
  <c r="AH2780" i="5"/>
  <c r="AG2781" i="5"/>
  <c r="AH2781" i="5"/>
  <c r="AG2782" i="5"/>
  <c r="AH2782" i="5"/>
  <c r="AG2783" i="5"/>
  <c r="AH2783" i="5"/>
  <c r="AG2784" i="5"/>
  <c r="AH2784" i="5"/>
  <c r="AG2785" i="5"/>
  <c r="AH2785" i="5"/>
  <c r="AG2786" i="5"/>
  <c r="AH2786" i="5"/>
  <c r="AG2787" i="5"/>
  <c r="AH2787" i="5"/>
  <c r="AG2788" i="5"/>
  <c r="AH2788" i="5"/>
  <c r="AG2789" i="5"/>
  <c r="AH2789" i="5"/>
  <c r="AG2790" i="5"/>
  <c r="AH2790" i="5"/>
  <c r="AG2791" i="5"/>
  <c r="AH2791" i="5"/>
  <c r="AG2792" i="5"/>
  <c r="AH2792" i="5"/>
  <c r="AG2793" i="5"/>
  <c r="AH2793" i="5"/>
  <c r="AG2794" i="5"/>
  <c r="AH2794" i="5"/>
  <c r="AG2795" i="5"/>
  <c r="AH2795" i="5"/>
  <c r="AG2796" i="5"/>
  <c r="AH2796" i="5"/>
  <c r="AG2797" i="5"/>
  <c r="AH2797" i="5"/>
  <c r="AG2798" i="5"/>
  <c r="AH2798" i="5"/>
  <c r="AG2799" i="5"/>
  <c r="AH2799" i="5"/>
  <c r="AG2800" i="5"/>
  <c r="AH2800" i="5"/>
  <c r="AG2801" i="5"/>
  <c r="AH2801" i="5"/>
  <c r="AG2802" i="5"/>
  <c r="AH2802" i="5"/>
  <c r="AG2803" i="5"/>
  <c r="AH2803" i="5"/>
  <c r="AG2804" i="5"/>
  <c r="AH2804" i="5"/>
  <c r="AG2805" i="5"/>
  <c r="AH2805" i="5"/>
  <c r="AG2806" i="5"/>
  <c r="AH2806" i="5"/>
  <c r="AG2807" i="5"/>
  <c r="AH2807" i="5"/>
  <c r="AG2808" i="5"/>
  <c r="AH2808" i="5"/>
  <c r="AG2809" i="5"/>
  <c r="AH2809" i="5"/>
  <c r="AG2810" i="5"/>
  <c r="AH2810" i="5"/>
  <c r="AG2811" i="5"/>
  <c r="AH2811" i="5"/>
  <c r="AG2812" i="5"/>
  <c r="AH2812" i="5"/>
  <c r="AG2813" i="5"/>
  <c r="AH2813" i="5"/>
  <c r="AG2814" i="5"/>
  <c r="AH2814" i="5"/>
  <c r="AG2815" i="5"/>
  <c r="AH2815" i="5"/>
  <c r="AG2816" i="5"/>
  <c r="AH2816" i="5"/>
  <c r="AG2817" i="5"/>
  <c r="AH2817" i="5"/>
  <c r="AG2818" i="5"/>
  <c r="AH2818" i="5"/>
  <c r="AG2819" i="5"/>
  <c r="AH2819" i="5"/>
  <c r="AG2820" i="5"/>
  <c r="AH2820" i="5"/>
  <c r="AG2821" i="5"/>
  <c r="AH2821" i="5"/>
  <c r="AG2822" i="5"/>
  <c r="AH2822" i="5"/>
  <c r="AG2823" i="5"/>
  <c r="AH2823" i="5"/>
  <c r="AG2824" i="5"/>
  <c r="AH2824" i="5"/>
  <c r="AG2825" i="5"/>
  <c r="AH2825" i="5"/>
  <c r="AG2826" i="5"/>
  <c r="AH2826" i="5"/>
  <c r="AG2827" i="5"/>
  <c r="AH2827" i="5"/>
  <c r="AG2828" i="5"/>
  <c r="AH2828" i="5"/>
  <c r="AG2829" i="5"/>
  <c r="AH2829" i="5"/>
  <c r="AG2830" i="5"/>
  <c r="AH2830" i="5"/>
  <c r="AG2831" i="5"/>
  <c r="AH2831" i="5"/>
  <c r="AG2832" i="5"/>
  <c r="AH2832" i="5"/>
  <c r="AG2833" i="5"/>
  <c r="AH2833" i="5"/>
  <c r="AG2834" i="5"/>
  <c r="AH2834" i="5"/>
  <c r="AG2835" i="5"/>
  <c r="AH2835" i="5"/>
  <c r="AG2836" i="5"/>
  <c r="AH2836" i="5"/>
  <c r="AG2837" i="5"/>
  <c r="AH2837" i="5"/>
  <c r="AG2838" i="5"/>
  <c r="AH2838" i="5"/>
  <c r="AG2839" i="5"/>
  <c r="AH2839" i="5"/>
  <c r="AG2840" i="5"/>
  <c r="AH2840" i="5"/>
  <c r="AG2841" i="5"/>
  <c r="AH2841" i="5"/>
  <c r="AG2842" i="5"/>
  <c r="AH2842" i="5"/>
  <c r="AG2843" i="5"/>
  <c r="AH2843" i="5"/>
  <c r="AG2844" i="5"/>
  <c r="AH2844" i="5"/>
  <c r="AG2845" i="5"/>
  <c r="AH2845" i="5"/>
  <c r="AG2846" i="5"/>
  <c r="AH2846" i="5"/>
  <c r="AG2847" i="5"/>
  <c r="AH2847" i="5"/>
  <c r="AG2848" i="5"/>
  <c r="AH2848" i="5"/>
  <c r="AG2849" i="5"/>
  <c r="AH2849" i="5"/>
  <c r="AG2850" i="5"/>
  <c r="AH2850" i="5"/>
  <c r="AG2851" i="5"/>
  <c r="AH2851" i="5"/>
  <c r="AG2852" i="5"/>
  <c r="AH2852" i="5"/>
  <c r="AG2853" i="5"/>
  <c r="AH2853" i="5"/>
  <c r="AG2854" i="5"/>
  <c r="AH2854" i="5"/>
  <c r="AG2855" i="5"/>
  <c r="AH2855" i="5"/>
  <c r="AG2856" i="5"/>
  <c r="AH2856" i="5"/>
  <c r="AG2857" i="5"/>
  <c r="AH2857" i="5"/>
  <c r="AG2858" i="5"/>
  <c r="AH2858" i="5"/>
  <c r="AG2859" i="5"/>
  <c r="AH2859" i="5"/>
  <c r="AG2860" i="5"/>
  <c r="AH2860" i="5"/>
  <c r="AG2861" i="5"/>
  <c r="AH2861" i="5"/>
  <c r="AG2862" i="5"/>
  <c r="AH2862" i="5"/>
  <c r="AG2863" i="5"/>
  <c r="AH2863" i="5"/>
  <c r="AG2864" i="5"/>
  <c r="AH2864" i="5"/>
  <c r="AG2865" i="5"/>
  <c r="AH2865" i="5"/>
  <c r="AG2866" i="5"/>
  <c r="AH2866" i="5"/>
  <c r="AG2867" i="5"/>
  <c r="AH2867" i="5"/>
  <c r="AG2868" i="5"/>
  <c r="AH2868" i="5"/>
  <c r="AG2869" i="5"/>
  <c r="AH2869" i="5"/>
  <c r="AG2870" i="5"/>
  <c r="AH2870" i="5"/>
  <c r="AG2871" i="5"/>
  <c r="AH2871" i="5"/>
  <c r="AG2872" i="5"/>
  <c r="AH2872" i="5"/>
  <c r="AG2873" i="5"/>
  <c r="AH2873" i="5"/>
  <c r="AG2874" i="5"/>
  <c r="AH2874" i="5"/>
  <c r="AG2875" i="5"/>
  <c r="AH2875" i="5"/>
  <c r="AG2876" i="5"/>
  <c r="AH2876" i="5"/>
  <c r="AG2877" i="5"/>
  <c r="AH2877" i="5"/>
  <c r="AG2878" i="5"/>
  <c r="AH2878" i="5"/>
  <c r="AG2879" i="5"/>
  <c r="AH2879" i="5"/>
  <c r="AG2880" i="5"/>
  <c r="AH2880" i="5"/>
  <c r="AG2881" i="5"/>
  <c r="AH2881" i="5"/>
  <c r="AG2882" i="5"/>
  <c r="AH2882" i="5"/>
  <c r="AG2883" i="5"/>
  <c r="AH2883" i="5"/>
  <c r="AG2884" i="5"/>
  <c r="AH2884" i="5"/>
  <c r="AG2885" i="5"/>
  <c r="AH2885" i="5"/>
  <c r="AG2886" i="5"/>
  <c r="AH2886" i="5"/>
  <c r="AG2887" i="5"/>
  <c r="AH2887" i="5"/>
  <c r="AG2888" i="5"/>
  <c r="AH2888" i="5"/>
  <c r="AG2889" i="5"/>
  <c r="AH2889" i="5"/>
  <c r="AG2890" i="5"/>
  <c r="AH2890" i="5"/>
  <c r="AG2891" i="5"/>
  <c r="AH2891" i="5"/>
  <c r="AG2892" i="5"/>
  <c r="AH2892" i="5"/>
  <c r="AG2893" i="5"/>
  <c r="AH2893" i="5"/>
  <c r="AG2894" i="5"/>
  <c r="AH2894" i="5"/>
  <c r="AG2895" i="5"/>
  <c r="AH2895" i="5"/>
  <c r="AG2896" i="5"/>
  <c r="AH2896" i="5"/>
  <c r="AG2897" i="5"/>
  <c r="AH2897" i="5"/>
  <c r="AG2898" i="5"/>
  <c r="AH2898" i="5"/>
  <c r="AG2899" i="5"/>
  <c r="AH2899" i="5"/>
  <c r="AG2900" i="5"/>
  <c r="AH2900" i="5"/>
  <c r="AG2901" i="5"/>
  <c r="AH2901" i="5"/>
  <c r="AG2902" i="5"/>
  <c r="AH2902" i="5"/>
  <c r="AG2903" i="5"/>
  <c r="AH2903" i="5"/>
  <c r="AG2904" i="5"/>
  <c r="AH2904" i="5"/>
  <c r="AG2905" i="5"/>
  <c r="AH2905" i="5"/>
  <c r="AG2906" i="5"/>
  <c r="AH2906" i="5"/>
  <c r="AG2907" i="5"/>
  <c r="AH2907" i="5"/>
  <c r="AG2908" i="5"/>
  <c r="AH2908" i="5"/>
  <c r="AG2909" i="5"/>
  <c r="AH2909" i="5"/>
  <c r="AG2910" i="5"/>
  <c r="AH2910" i="5"/>
  <c r="AG2911" i="5"/>
  <c r="AH2911" i="5"/>
  <c r="AG2912" i="5"/>
  <c r="AH2912" i="5"/>
  <c r="AG2913" i="5"/>
  <c r="AH2913" i="5"/>
  <c r="AG2914" i="5"/>
  <c r="AH2914" i="5"/>
  <c r="AG2915" i="5"/>
  <c r="AH2915" i="5"/>
  <c r="AG2916" i="5"/>
  <c r="AH2916" i="5"/>
  <c r="AG2917" i="5"/>
  <c r="AH2917" i="5"/>
  <c r="AG2918" i="5"/>
  <c r="AH2918" i="5"/>
  <c r="AG2919" i="5"/>
  <c r="AH2919" i="5"/>
  <c r="AG2920" i="5"/>
  <c r="AH2920" i="5"/>
  <c r="AG2921" i="5"/>
  <c r="AH2921" i="5"/>
  <c r="AG2922" i="5"/>
  <c r="AH2922" i="5"/>
  <c r="AG2923" i="5"/>
  <c r="AH2923" i="5"/>
  <c r="AG2924" i="5"/>
  <c r="AH2924" i="5"/>
  <c r="AG2925" i="5"/>
  <c r="AH2925" i="5"/>
  <c r="AG2926" i="5"/>
  <c r="AH2926" i="5"/>
  <c r="AG2927" i="5"/>
  <c r="AH2927" i="5"/>
  <c r="AG2928" i="5"/>
  <c r="AH2928" i="5"/>
  <c r="AG2929" i="5"/>
  <c r="AH2929" i="5"/>
  <c r="AG2930" i="5"/>
  <c r="AH2930" i="5"/>
  <c r="AG2931" i="5"/>
  <c r="AH2931" i="5"/>
  <c r="AG2932" i="5"/>
  <c r="AH2932" i="5"/>
  <c r="AG2933" i="5"/>
  <c r="AH2933" i="5"/>
  <c r="AG2934" i="5"/>
  <c r="AH2934" i="5"/>
  <c r="AG2935" i="5"/>
  <c r="AH2935" i="5"/>
  <c r="AG2936" i="5"/>
  <c r="AH2936" i="5"/>
  <c r="AG2937" i="5"/>
  <c r="AH2937" i="5"/>
  <c r="AG2938" i="5"/>
  <c r="AH2938" i="5"/>
  <c r="AG2939" i="5"/>
  <c r="AH2939" i="5"/>
  <c r="AG2940" i="5"/>
  <c r="AH2940" i="5"/>
  <c r="AG2941" i="5"/>
  <c r="AH2941" i="5"/>
  <c r="AG2942" i="5"/>
  <c r="AH2942" i="5"/>
  <c r="AG2943" i="5"/>
  <c r="AH2943" i="5"/>
  <c r="AG2944" i="5"/>
  <c r="AH2944" i="5"/>
  <c r="AG2945" i="5"/>
  <c r="AH2945" i="5"/>
  <c r="AG2946" i="5"/>
  <c r="AH2946" i="5"/>
  <c r="AG2947" i="5"/>
  <c r="AH2947" i="5"/>
  <c r="AG2948" i="5"/>
  <c r="AH2948" i="5"/>
  <c r="AG2949" i="5"/>
  <c r="AH2949" i="5"/>
  <c r="AG2950" i="5"/>
  <c r="AH2950" i="5"/>
  <c r="AG2951" i="5"/>
  <c r="AH2951" i="5"/>
  <c r="AG2952" i="5"/>
  <c r="AH2952" i="5"/>
  <c r="AG2953" i="5"/>
  <c r="AH2953" i="5"/>
  <c r="AG2954" i="5"/>
  <c r="AH2954" i="5"/>
  <c r="AG2955" i="5"/>
  <c r="AH2955" i="5"/>
  <c r="AG2956" i="5"/>
  <c r="AH2956" i="5"/>
  <c r="AG2957" i="5"/>
  <c r="AH2957" i="5"/>
  <c r="AG2958" i="5"/>
  <c r="AH2958" i="5"/>
  <c r="AG2959" i="5"/>
  <c r="AH2959" i="5"/>
  <c r="AG2960" i="5"/>
  <c r="AH2960" i="5"/>
  <c r="AG2961" i="5"/>
  <c r="AH2961" i="5"/>
  <c r="AG2962" i="5"/>
  <c r="AH2962" i="5"/>
  <c r="AG2963" i="5"/>
  <c r="AH2963" i="5"/>
  <c r="AG2964" i="5"/>
  <c r="AH2964" i="5"/>
  <c r="AG2965" i="5"/>
  <c r="AH2965" i="5"/>
  <c r="AG2966" i="5"/>
  <c r="AH2966" i="5"/>
  <c r="AG2967" i="5"/>
  <c r="AH2967" i="5"/>
  <c r="AG2968" i="5"/>
  <c r="AH2968" i="5"/>
  <c r="AG2969" i="5"/>
  <c r="AH2969" i="5"/>
  <c r="AG2970" i="5"/>
  <c r="AH2970" i="5"/>
  <c r="AG2971" i="5"/>
  <c r="AH2971" i="5"/>
  <c r="AG2972" i="5"/>
  <c r="AH2972" i="5"/>
  <c r="AG2973" i="5"/>
  <c r="AH2973" i="5"/>
  <c r="AG2974" i="5"/>
  <c r="AH2974" i="5"/>
  <c r="AG2975" i="5"/>
  <c r="AH2975" i="5"/>
  <c r="AG2976" i="5"/>
  <c r="AH2976" i="5"/>
  <c r="AG2977" i="5"/>
  <c r="AH2977" i="5"/>
  <c r="AG2978" i="5"/>
  <c r="AH2978" i="5"/>
  <c r="AG2979" i="5"/>
  <c r="AH2979" i="5"/>
  <c r="AG2980" i="5"/>
  <c r="AH2980" i="5"/>
  <c r="AG2981" i="5"/>
  <c r="AH2981" i="5"/>
  <c r="AG2982" i="5"/>
  <c r="AH2982" i="5"/>
  <c r="AG2983" i="5"/>
  <c r="AH2983" i="5"/>
  <c r="AG2984" i="5"/>
  <c r="AH2984" i="5"/>
  <c r="AG2985" i="5"/>
  <c r="AH2985" i="5"/>
  <c r="AG2986" i="5"/>
  <c r="AH2986" i="5"/>
  <c r="AG2987" i="5"/>
  <c r="AH2987" i="5"/>
  <c r="AG2988" i="5"/>
  <c r="AH2988" i="5"/>
  <c r="AG2989" i="5"/>
  <c r="AH2989" i="5"/>
  <c r="AG2990" i="5"/>
  <c r="AH2990" i="5"/>
  <c r="AG2991" i="5"/>
  <c r="AH2991" i="5"/>
  <c r="AG2992" i="5"/>
  <c r="AH2992" i="5"/>
  <c r="AG2993" i="5"/>
  <c r="AH2993" i="5"/>
  <c r="AG2994" i="5"/>
  <c r="AH2994" i="5"/>
  <c r="AG2995" i="5"/>
  <c r="AH2995" i="5"/>
  <c r="AG2996" i="5"/>
  <c r="AH2996" i="5"/>
  <c r="AG2997" i="5"/>
  <c r="AH2997" i="5"/>
  <c r="AG2998" i="5"/>
  <c r="AH2998" i="5"/>
  <c r="AG2999" i="5"/>
  <c r="AH2999" i="5"/>
  <c r="AG3000" i="5"/>
  <c r="AH3000" i="5"/>
  <c r="AG3001" i="5"/>
  <c r="AH3001" i="5"/>
  <c r="AG3002" i="5"/>
  <c r="AH3002" i="5"/>
  <c r="AG3003" i="5"/>
  <c r="AH3003" i="5"/>
  <c r="AG3004" i="5"/>
  <c r="AH3004" i="5"/>
  <c r="AG3005" i="5"/>
  <c r="AH3005" i="5"/>
  <c r="AG3006" i="5"/>
  <c r="AH3006" i="5"/>
  <c r="AG3007" i="5"/>
  <c r="AH3007" i="5"/>
  <c r="AG3008" i="5"/>
  <c r="AH3008" i="5"/>
  <c r="AG3009" i="5"/>
  <c r="AH3009" i="5"/>
  <c r="AG3010" i="5"/>
  <c r="AH3010" i="5"/>
  <c r="AG3011" i="5"/>
  <c r="AH3011" i="5"/>
  <c r="AG3012" i="5"/>
  <c r="AH3012" i="5"/>
  <c r="AG3013" i="5"/>
  <c r="AH3013" i="5"/>
  <c r="AG3014" i="5"/>
  <c r="AH3014" i="5"/>
  <c r="AG3015" i="5"/>
  <c r="AH3015" i="5"/>
  <c r="AG3016" i="5"/>
  <c r="AH3016" i="5"/>
  <c r="AG3017" i="5"/>
  <c r="AH3017" i="5"/>
  <c r="AG3018" i="5"/>
  <c r="AH3018" i="5"/>
  <c r="AG3019" i="5"/>
  <c r="AH3019" i="5"/>
  <c r="AG3020" i="5"/>
  <c r="AH3020" i="5"/>
  <c r="AG3021" i="5"/>
  <c r="AH3021" i="5"/>
  <c r="AG3022" i="5"/>
  <c r="AH3022" i="5"/>
  <c r="AG3023" i="5"/>
  <c r="AH3023" i="5"/>
  <c r="AG3024" i="5"/>
  <c r="AH3024" i="5"/>
  <c r="AG3025" i="5"/>
  <c r="AH3025" i="5"/>
  <c r="AG3026" i="5"/>
  <c r="AH3026" i="5"/>
  <c r="AG3027" i="5"/>
  <c r="AH3027" i="5"/>
  <c r="AG3028" i="5"/>
  <c r="AH3028" i="5"/>
  <c r="AG3029" i="5"/>
  <c r="AH3029" i="5"/>
  <c r="AG3030" i="5"/>
  <c r="AH3030" i="5"/>
  <c r="AG3031" i="5"/>
  <c r="AH3031" i="5"/>
  <c r="AG3032" i="5"/>
  <c r="AH3032" i="5"/>
  <c r="AG3033" i="5"/>
  <c r="AH3033" i="5"/>
  <c r="AG3034" i="5"/>
  <c r="AH3034" i="5"/>
  <c r="AG3035" i="5"/>
  <c r="AH3035" i="5"/>
  <c r="AG3036" i="5"/>
  <c r="AH3036" i="5"/>
  <c r="AG3037" i="5"/>
  <c r="AH3037" i="5"/>
  <c r="AG3038" i="5"/>
  <c r="AH3038" i="5"/>
  <c r="AG3039" i="5"/>
  <c r="AH3039" i="5"/>
  <c r="AG3040" i="5"/>
  <c r="AH3040" i="5"/>
  <c r="AG3041" i="5"/>
  <c r="AH3041" i="5"/>
  <c r="AG3042" i="5"/>
  <c r="AH3042" i="5"/>
  <c r="AG3043" i="5"/>
  <c r="AH3043" i="5"/>
  <c r="AG3044" i="5"/>
  <c r="AH3044" i="5"/>
  <c r="AG3045" i="5"/>
  <c r="AH3045" i="5"/>
  <c r="AG3046" i="5"/>
  <c r="AH3046" i="5"/>
  <c r="AG3047" i="5"/>
  <c r="AH3047" i="5"/>
  <c r="AG3048" i="5"/>
  <c r="AH3048" i="5"/>
  <c r="AG3049" i="5"/>
  <c r="AH3049" i="5"/>
  <c r="AG3050" i="5"/>
  <c r="AH3050" i="5"/>
  <c r="AG3051" i="5"/>
  <c r="AH3051" i="5"/>
  <c r="AG3052" i="5"/>
  <c r="AH3052" i="5"/>
  <c r="AG3053" i="5"/>
  <c r="AH3053" i="5"/>
  <c r="AG3054" i="5"/>
  <c r="AH3054" i="5"/>
  <c r="AG3055" i="5"/>
  <c r="AH3055" i="5"/>
  <c r="AG3056" i="5"/>
  <c r="AH3056" i="5"/>
  <c r="AG3057" i="5"/>
  <c r="AH3057" i="5"/>
  <c r="AG3058" i="5"/>
  <c r="AH3058" i="5"/>
  <c r="AG3059" i="5"/>
  <c r="AH3059" i="5"/>
  <c r="AG3060" i="5"/>
  <c r="AH3060" i="5"/>
  <c r="AG3061" i="5"/>
  <c r="AH3061" i="5"/>
  <c r="AG3062" i="5"/>
  <c r="AH3062" i="5"/>
  <c r="AG3063" i="5"/>
  <c r="AH3063" i="5"/>
  <c r="AG3064" i="5"/>
  <c r="AH3064" i="5"/>
  <c r="AG3065" i="5"/>
  <c r="AH3065" i="5"/>
  <c r="AG3066" i="5"/>
  <c r="AH3066" i="5"/>
  <c r="AG3067" i="5"/>
  <c r="AH3067" i="5"/>
  <c r="AG3068" i="5"/>
  <c r="AH3068" i="5"/>
  <c r="AG3069" i="5"/>
  <c r="AH3069" i="5"/>
  <c r="AG3070" i="5"/>
  <c r="AH3070" i="5"/>
  <c r="AG3071" i="5"/>
  <c r="AH3071" i="5"/>
  <c r="AG3072" i="5"/>
  <c r="AH3072" i="5"/>
  <c r="AG3073" i="5"/>
  <c r="AH3073" i="5"/>
  <c r="AG3074" i="5"/>
  <c r="AH3074" i="5"/>
  <c r="AG3075" i="5"/>
  <c r="AH3075" i="5"/>
  <c r="AG3076" i="5"/>
  <c r="AH3076" i="5"/>
  <c r="AG3077" i="5"/>
  <c r="AH3077" i="5"/>
  <c r="AG3078" i="5"/>
  <c r="AH3078" i="5"/>
  <c r="AG3079" i="5"/>
  <c r="AH3079" i="5"/>
  <c r="AG3080" i="5"/>
  <c r="AH3080" i="5"/>
  <c r="AG3081" i="5"/>
  <c r="AH3081" i="5"/>
  <c r="AG3082" i="5"/>
  <c r="AH3082" i="5"/>
  <c r="AG3083" i="5"/>
  <c r="AH3083" i="5"/>
  <c r="AG3084" i="5"/>
  <c r="AH3084" i="5"/>
  <c r="AG3085" i="5"/>
  <c r="AH3085" i="5"/>
  <c r="AG3086" i="5"/>
  <c r="AH3086" i="5"/>
  <c r="AG3087" i="5"/>
  <c r="AH3087" i="5"/>
  <c r="AG3088" i="5"/>
  <c r="AH3088" i="5"/>
  <c r="AG3089" i="5"/>
  <c r="AH3089" i="5"/>
  <c r="AG3090" i="5"/>
  <c r="AH3090" i="5"/>
  <c r="AG3091" i="5"/>
  <c r="AH3091" i="5"/>
  <c r="AG3092" i="5"/>
  <c r="AH3092" i="5"/>
  <c r="AG3093" i="5"/>
  <c r="AH3093" i="5"/>
  <c r="AG3094" i="5"/>
  <c r="AH3094" i="5"/>
  <c r="AG3095" i="5"/>
  <c r="AH3095" i="5"/>
  <c r="AG3096" i="5"/>
  <c r="AH3096" i="5"/>
  <c r="AG3097" i="5"/>
  <c r="AH3097" i="5"/>
  <c r="AG3098" i="5"/>
  <c r="AH3098" i="5"/>
  <c r="AG3099" i="5"/>
  <c r="AH3099" i="5"/>
  <c r="AG3100" i="5"/>
  <c r="AH3100" i="5"/>
  <c r="AG3101" i="5"/>
  <c r="AH3101" i="5"/>
  <c r="AG3102" i="5"/>
  <c r="AH3102" i="5"/>
  <c r="AG3103" i="5"/>
  <c r="AH3103" i="5"/>
  <c r="AG3104" i="5"/>
  <c r="AH3104" i="5"/>
  <c r="AG3105" i="5"/>
  <c r="AH3105" i="5"/>
  <c r="AG3106" i="5"/>
  <c r="AH3106" i="5"/>
  <c r="AG3107" i="5"/>
  <c r="AH3107" i="5"/>
  <c r="AG3108" i="5"/>
  <c r="AH3108" i="5"/>
  <c r="AG3109" i="5"/>
  <c r="AH3109" i="5"/>
  <c r="AG3110" i="5"/>
  <c r="AH3110" i="5"/>
  <c r="AG3111" i="5"/>
  <c r="AH3111" i="5"/>
  <c r="AG3112" i="5"/>
  <c r="AH3112" i="5"/>
  <c r="AG3113" i="5"/>
  <c r="AH3113" i="5"/>
  <c r="AG3114" i="5"/>
  <c r="AH3114" i="5"/>
  <c r="AG3115" i="5"/>
  <c r="AH3115" i="5"/>
  <c r="AG3116" i="5"/>
  <c r="AH3116" i="5"/>
  <c r="AG3117" i="5"/>
  <c r="AH3117" i="5"/>
  <c r="AG3118" i="5"/>
  <c r="AH3118" i="5"/>
  <c r="AG3119" i="5"/>
  <c r="AH3119" i="5"/>
  <c r="AG3120" i="5"/>
  <c r="AH3120" i="5"/>
  <c r="AG3121" i="5"/>
  <c r="AH3121" i="5"/>
  <c r="AG3122" i="5"/>
  <c r="AH3122" i="5"/>
  <c r="AG3123" i="5"/>
  <c r="AH3123" i="5"/>
  <c r="AG3124" i="5"/>
  <c r="AH3124" i="5"/>
  <c r="AG3125" i="5"/>
  <c r="AH3125" i="5"/>
  <c r="AG3126" i="5"/>
  <c r="AH3126" i="5"/>
  <c r="AG3127" i="5"/>
  <c r="AH3127" i="5"/>
  <c r="AG3128" i="5"/>
  <c r="AH3128" i="5"/>
  <c r="AG3129" i="5"/>
  <c r="AH3129" i="5"/>
  <c r="AG3130" i="5"/>
  <c r="AH3130" i="5"/>
  <c r="AG3131" i="5"/>
  <c r="AH3131" i="5"/>
  <c r="AG3132" i="5"/>
  <c r="AH3132" i="5"/>
  <c r="AG3133" i="5"/>
  <c r="AH3133" i="5"/>
  <c r="AG3134" i="5"/>
  <c r="AH3134" i="5"/>
  <c r="AG3135" i="5"/>
  <c r="AH3135" i="5"/>
  <c r="AG3136" i="5"/>
  <c r="AH3136" i="5"/>
  <c r="AG3137" i="5"/>
  <c r="AH3137" i="5"/>
  <c r="AG3138" i="5"/>
  <c r="AH3138" i="5"/>
  <c r="AG3139" i="5"/>
  <c r="AH3139" i="5"/>
  <c r="AG3140" i="5"/>
  <c r="AH3140" i="5"/>
  <c r="AG3141" i="5"/>
  <c r="AH3141" i="5"/>
  <c r="AG3142" i="5"/>
  <c r="AH3142" i="5"/>
  <c r="AG3143" i="5"/>
  <c r="AH3143" i="5"/>
  <c r="AG3144" i="5"/>
  <c r="AH3144" i="5"/>
  <c r="AG3145" i="5"/>
  <c r="AH3145" i="5"/>
  <c r="AG3146" i="5"/>
  <c r="AH3146" i="5"/>
  <c r="AG3147" i="5"/>
  <c r="AH3147" i="5"/>
  <c r="AG3148" i="5"/>
  <c r="AH3148" i="5"/>
  <c r="AG3149" i="5"/>
  <c r="AH3149" i="5"/>
  <c r="AG3150" i="5"/>
  <c r="AH3150" i="5"/>
  <c r="AG3151" i="5"/>
  <c r="AH3151" i="5"/>
  <c r="AG3152" i="5"/>
  <c r="AH3152" i="5"/>
  <c r="AG3153" i="5"/>
  <c r="AH3153" i="5"/>
  <c r="AG3154" i="5"/>
  <c r="AH3154" i="5"/>
  <c r="AG3155" i="5"/>
  <c r="AH3155" i="5"/>
  <c r="AG3156" i="5"/>
  <c r="AH3156" i="5"/>
  <c r="AG3157" i="5"/>
  <c r="AH3157" i="5"/>
  <c r="AG3158" i="5"/>
  <c r="AH3158" i="5"/>
  <c r="AG3159" i="5"/>
  <c r="AH3159" i="5"/>
  <c r="AG3160" i="5"/>
  <c r="AH3160" i="5"/>
  <c r="AG3161" i="5"/>
  <c r="AH3161" i="5"/>
  <c r="AG3162" i="5"/>
  <c r="AH3162" i="5"/>
  <c r="AG3163" i="5"/>
  <c r="AH3163" i="5"/>
  <c r="AG3164" i="5"/>
  <c r="AH3164" i="5"/>
  <c r="AG3165" i="5"/>
  <c r="AH3165" i="5"/>
  <c r="AG3166" i="5"/>
  <c r="AH3166" i="5"/>
  <c r="AG3167" i="5"/>
  <c r="AH3167" i="5"/>
  <c r="AG3168" i="5"/>
  <c r="AH3168" i="5"/>
  <c r="AG3169" i="5"/>
  <c r="AH3169" i="5"/>
  <c r="AG3170" i="5"/>
  <c r="AH3170" i="5"/>
  <c r="AG3171" i="5"/>
  <c r="AH3171" i="5"/>
  <c r="AG3172" i="5"/>
  <c r="AH3172" i="5"/>
  <c r="AG3173" i="5"/>
  <c r="AH3173" i="5"/>
  <c r="AG3174" i="5"/>
  <c r="AH3174" i="5"/>
  <c r="AG3175" i="5"/>
  <c r="AH3175" i="5"/>
  <c r="AG3176" i="5"/>
  <c r="AH3176" i="5"/>
  <c r="AG3177" i="5"/>
  <c r="AH3177" i="5"/>
  <c r="AG3178" i="5"/>
  <c r="AH3178" i="5"/>
  <c r="AG3179" i="5"/>
  <c r="AH3179" i="5"/>
  <c r="AG3180" i="5"/>
  <c r="AH3180" i="5"/>
  <c r="AG3181" i="5"/>
  <c r="AH3181" i="5"/>
  <c r="AG3182" i="5"/>
  <c r="AH3182" i="5"/>
  <c r="AG3183" i="5"/>
  <c r="AH3183" i="5"/>
  <c r="AG3184" i="5"/>
  <c r="AH3184" i="5"/>
  <c r="AG3185" i="5"/>
  <c r="AH3185" i="5"/>
  <c r="AG3186" i="5"/>
  <c r="AH3186" i="5"/>
  <c r="AG3187" i="5"/>
  <c r="AH3187" i="5"/>
  <c r="AG3188" i="5"/>
  <c r="AH3188" i="5"/>
  <c r="AG3189" i="5"/>
  <c r="AH3189" i="5"/>
  <c r="AG3190" i="5"/>
  <c r="AH3190" i="5"/>
  <c r="AG3191" i="5"/>
  <c r="AH3191" i="5"/>
  <c r="AG3192" i="5"/>
  <c r="AH3192" i="5"/>
  <c r="AG3193" i="5"/>
  <c r="AH3193" i="5"/>
  <c r="AG3194" i="5"/>
  <c r="AH3194" i="5"/>
  <c r="AG3195" i="5"/>
  <c r="AH3195" i="5"/>
  <c r="AG3196" i="5"/>
  <c r="AH3196" i="5"/>
  <c r="AG3197" i="5"/>
  <c r="AH3197" i="5"/>
  <c r="AG3198" i="5"/>
  <c r="AH3198" i="5"/>
  <c r="AG3199" i="5"/>
  <c r="AH3199" i="5"/>
  <c r="AG3200" i="5"/>
  <c r="AH3200" i="5"/>
  <c r="AG3201" i="5"/>
  <c r="AH3201" i="5"/>
  <c r="AG3202" i="5"/>
  <c r="AH3202" i="5"/>
  <c r="AG3203" i="5"/>
  <c r="AH3203" i="5"/>
  <c r="AG3204" i="5"/>
  <c r="AH3204" i="5"/>
  <c r="AG3205" i="5"/>
  <c r="AH3205" i="5"/>
  <c r="AG3206" i="5"/>
  <c r="AH3206" i="5"/>
  <c r="AG3207" i="5"/>
  <c r="AH3207" i="5"/>
  <c r="AG3208" i="5"/>
  <c r="AH3208" i="5"/>
  <c r="AG3209" i="5"/>
  <c r="AH3209" i="5"/>
  <c r="AG3210" i="5"/>
  <c r="AH3210" i="5"/>
  <c r="AG3211" i="5"/>
  <c r="AH3211" i="5"/>
  <c r="AG3212" i="5"/>
  <c r="AH3212" i="5"/>
  <c r="AG3213" i="5"/>
  <c r="AH3213" i="5"/>
  <c r="AG3214" i="5"/>
  <c r="AH3214" i="5"/>
  <c r="AG3215" i="5"/>
  <c r="AH3215" i="5"/>
  <c r="AG3216" i="5"/>
  <c r="AH3216" i="5"/>
  <c r="AG3217" i="5"/>
  <c r="AH3217" i="5"/>
  <c r="AG3218" i="5"/>
  <c r="AH3218" i="5"/>
  <c r="AG3219" i="5"/>
  <c r="AH3219" i="5"/>
  <c r="AG3220" i="5"/>
  <c r="AH3220" i="5"/>
  <c r="AG3221" i="5"/>
  <c r="AH3221" i="5"/>
  <c r="AG3222" i="5"/>
  <c r="AH3222" i="5"/>
  <c r="AG3223" i="5"/>
  <c r="AH3223" i="5"/>
  <c r="AG3224" i="5"/>
  <c r="AH3224" i="5"/>
  <c r="AG3225" i="5"/>
  <c r="AH3225" i="5"/>
  <c r="AG3226" i="5"/>
  <c r="AH3226" i="5"/>
  <c r="AG3227" i="5"/>
  <c r="AH3227" i="5"/>
  <c r="AG3228" i="5"/>
  <c r="AH3228" i="5"/>
  <c r="AG3229" i="5"/>
  <c r="AH3229" i="5"/>
  <c r="AG3230" i="5"/>
  <c r="AH3230" i="5"/>
  <c r="AG3231" i="5"/>
  <c r="AH3231" i="5"/>
  <c r="AG3232" i="5"/>
  <c r="AH3232" i="5"/>
  <c r="AG3233" i="5"/>
  <c r="AH3233" i="5"/>
  <c r="AG3234" i="5"/>
  <c r="AH3234" i="5"/>
  <c r="AG3235" i="5"/>
  <c r="AH3235" i="5"/>
  <c r="AG3236" i="5"/>
  <c r="AH3236" i="5"/>
  <c r="AG3237" i="5"/>
  <c r="AH3237" i="5"/>
  <c r="AG3238" i="5"/>
  <c r="AH3238" i="5"/>
  <c r="AG3239" i="5"/>
  <c r="AH3239" i="5"/>
  <c r="AG3240" i="5"/>
  <c r="AH3240" i="5"/>
  <c r="AG3241" i="5"/>
  <c r="AH3241" i="5"/>
  <c r="AG3242" i="5"/>
  <c r="AH3242" i="5"/>
  <c r="AG3243" i="5"/>
  <c r="AH3243" i="5"/>
  <c r="AG3244" i="5"/>
  <c r="AH3244" i="5"/>
  <c r="AG3245" i="5"/>
  <c r="AH3245" i="5"/>
  <c r="AG3246" i="5"/>
  <c r="AH3246" i="5"/>
  <c r="AG3247" i="5"/>
  <c r="AH3247" i="5"/>
  <c r="AG3248" i="5"/>
  <c r="AH3248" i="5"/>
  <c r="AG3249" i="5"/>
  <c r="AH3249" i="5"/>
  <c r="AG3250" i="5"/>
  <c r="AH3250" i="5"/>
  <c r="AG3251" i="5"/>
  <c r="AH3251" i="5"/>
  <c r="AG3252" i="5"/>
  <c r="AH3252" i="5"/>
  <c r="AG3253" i="5"/>
  <c r="AH3253" i="5"/>
  <c r="AG3254" i="5"/>
  <c r="AH3254" i="5"/>
  <c r="AG3255" i="5"/>
  <c r="AH3255" i="5"/>
  <c r="AG3256" i="5"/>
  <c r="AH3256" i="5"/>
  <c r="AG3257" i="5"/>
  <c r="AH3257" i="5"/>
  <c r="AG3258" i="5"/>
  <c r="AH3258" i="5"/>
  <c r="AG3259" i="5"/>
  <c r="AH3259" i="5"/>
  <c r="AG3260" i="5"/>
  <c r="AH3260" i="5"/>
  <c r="AG3261" i="5"/>
  <c r="AH3261" i="5"/>
  <c r="AG3262" i="5"/>
  <c r="AH3262" i="5"/>
  <c r="AG3263" i="5"/>
  <c r="AH3263" i="5"/>
  <c r="AG3264" i="5"/>
  <c r="AH3264" i="5"/>
  <c r="AG3265" i="5"/>
  <c r="AH3265" i="5"/>
  <c r="AG3266" i="5"/>
  <c r="AH3266" i="5"/>
  <c r="AG3267" i="5"/>
  <c r="AH3267" i="5"/>
  <c r="AG3268" i="5"/>
  <c r="AH3268" i="5"/>
  <c r="AG3269" i="5"/>
  <c r="AH3269" i="5"/>
  <c r="AG3270" i="5"/>
  <c r="AH3270" i="5"/>
  <c r="AG3271" i="5"/>
  <c r="AH3271" i="5"/>
  <c r="AG3272" i="5"/>
  <c r="AH3272" i="5"/>
  <c r="AG3273" i="5"/>
  <c r="AH3273" i="5"/>
  <c r="AG3274" i="5"/>
  <c r="AH3274" i="5"/>
  <c r="AG3275" i="5"/>
  <c r="AH3275" i="5"/>
  <c r="AG3276" i="5"/>
  <c r="AH3276" i="5"/>
  <c r="AG3277" i="5"/>
  <c r="AH3277" i="5"/>
  <c r="AG3278" i="5"/>
  <c r="AH3278" i="5"/>
  <c r="AG3279" i="5"/>
  <c r="AH3279" i="5"/>
  <c r="AG3280" i="5"/>
  <c r="AH3280" i="5"/>
  <c r="AG3281" i="5"/>
  <c r="AH3281" i="5"/>
  <c r="AG3282" i="5"/>
  <c r="AH3282" i="5"/>
  <c r="AG3283" i="5"/>
  <c r="AH3283" i="5"/>
  <c r="AG3284" i="5"/>
  <c r="AH3284" i="5"/>
  <c r="AG3285" i="5"/>
  <c r="AH3285" i="5"/>
  <c r="AG3286" i="5"/>
  <c r="AH3286" i="5"/>
  <c r="AG3287" i="5"/>
  <c r="AH3287" i="5"/>
  <c r="AG3288" i="5"/>
  <c r="AH3288" i="5"/>
  <c r="AG3289" i="5"/>
  <c r="AH3289" i="5"/>
  <c r="AG3290" i="5"/>
  <c r="AH3290" i="5"/>
  <c r="AG3291" i="5"/>
  <c r="AH3291" i="5"/>
  <c r="AG3292" i="5"/>
  <c r="AH3292" i="5"/>
  <c r="AG3293" i="5"/>
  <c r="AH3293" i="5"/>
  <c r="AG3294" i="5"/>
  <c r="AH3294" i="5"/>
  <c r="AG3295" i="5"/>
  <c r="AH3295" i="5"/>
  <c r="AG3296" i="5"/>
  <c r="AH3296" i="5"/>
  <c r="AG3297" i="5"/>
  <c r="AH3297" i="5"/>
  <c r="AG3298" i="5"/>
  <c r="AH3298" i="5"/>
  <c r="AG3299" i="5"/>
  <c r="AH3299" i="5"/>
  <c r="AG3300" i="5"/>
  <c r="AH3300" i="5"/>
  <c r="AG3301" i="5"/>
  <c r="AH3301" i="5"/>
  <c r="AG3302" i="5"/>
  <c r="AH3302" i="5"/>
  <c r="AG3303" i="5"/>
  <c r="AH3303" i="5"/>
  <c r="AG3304" i="5"/>
  <c r="AH3304" i="5"/>
  <c r="AG3305" i="5"/>
  <c r="AH3305" i="5"/>
  <c r="AG3306" i="5"/>
  <c r="AH3306" i="5"/>
  <c r="AG3307" i="5"/>
  <c r="AH3307" i="5"/>
  <c r="AG3308" i="5"/>
  <c r="AH3308" i="5"/>
  <c r="AG3309" i="5"/>
  <c r="AH3309" i="5"/>
  <c r="AG3310" i="5"/>
  <c r="AH3310" i="5"/>
  <c r="AG3311" i="5"/>
  <c r="AH3311" i="5"/>
  <c r="AG3312" i="5"/>
  <c r="AH3312" i="5"/>
  <c r="AG3313" i="5"/>
  <c r="AH3313" i="5"/>
  <c r="AG3314" i="5"/>
  <c r="AH3314" i="5"/>
  <c r="AG3315" i="5"/>
  <c r="AH3315" i="5"/>
  <c r="AG3316" i="5"/>
  <c r="AH3316" i="5"/>
  <c r="AG3317" i="5"/>
  <c r="AH3317" i="5"/>
  <c r="AG3318" i="5"/>
  <c r="AH3318" i="5"/>
  <c r="AG3319" i="5"/>
  <c r="AH3319" i="5"/>
  <c r="AG3320" i="5"/>
  <c r="AH3320" i="5"/>
  <c r="AG3321" i="5"/>
  <c r="AH3321" i="5"/>
  <c r="AG3322" i="5"/>
  <c r="AH3322" i="5"/>
  <c r="AG3323" i="5"/>
  <c r="AH3323" i="5"/>
  <c r="AG3324" i="5"/>
  <c r="AH3324" i="5"/>
  <c r="AG3325" i="5"/>
  <c r="AH3325" i="5"/>
  <c r="AG3326" i="5"/>
  <c r="AH3326" i="5"/>
  <c r="AG3327" i="5"/>
  <c r="AH3327" i="5"/>
  <c r="AG3328" i="5"/>
  <c r="AH3328" i="5"/>
  <c r="AG3329" i="5"/>
  <c r="AH3329" i="5"/>
  <c r="AG3330" i="5"/>
  <c r="AH3330" i="5"/>
  <c r="AG3331" i="5"/>
  <c r="AH3331" i="5"/>
  <c r="AG3332" i="5"/>
  <c r="AH3332" i="5"/>
  <c r="AG3333" i="5"/>
  <c r="AH3333" i="5"/>
  <c r="AG3334" i="5"/>
  <c r="AH3334" i="5"/>
  <c r="AG3335" i="5"/>
  <c r="AH3335" i="5"/>
  <c r="AG3336" i="5"/>
  <c r="AH3336" i="5"/>
  <c r="AG3337" i="5"/>
  <c r="AH3337" i="5"/>
  <c r="AG3338" i="5"/>
  <c r="AH3338" i="5"/>
  <c r="AG3339" i="5"/>
  <c r="AH3339" i="5"/>
  <c r="AG3340" i="5"/>
  <c r="AH3340" i="5"/>
  <c r="AG3341" i="5"/>
  <c r="AH3341" i="5"/>
  <c r="AG3342" i="5"/>
  <c r="AH3342" i="5"/>
  <c r="AG3343" i="5"/>
  <c r="AH3343" i="5"/>
  <c r="AG3344" i="5"/>
  <c r="AH3344" i="5"/>
  <c r="AG3345" i="5"/>
  <c r="AH3345" i="5"/>
  <c r="AG3346" i="5"/>
  <c r="AH3346" i="5"/>
  <c r="AG3347" i="5"/>
  <c r="AH3347" i="5"/>
  <c r="AG3348" i="5"/>
  <c r="AH3348" i="5"/>
  <c r="AG3349" i="5"/>
  <c r="AH3349" i="5"/>
  <c r="AG3350" i="5"/>
  <c r="AH3350" i="5"/>
  <c r="AG3351" i="5"/>
  <c r="AH3351" i="5"/>
  <c r="AG3352" i="5"/>
  <c r="AH3352" i="5"/>
  <c r="AG3353" i="5"/>
  <c r="AH3353" i="5"/>
  <c r="AG3354" i="5"/>
  <c r="AH3354" i="5"/>
  <c r="AG3355" i="5"/>
  <c r="AH3355" i="5"/>
  <c r="AG3356" i="5"/>
  <c r="AH3356" i="5"/>
  <c r="AG3357" i="5"/>
  <c r="AH3357" i="5"/>
  <c r="AG3358" i="5"/>
  <c r="AH3358" i="5"/>
  <c r="AG3359" i="5"/>
  <c r="AH3359" i="5"/>
  <c r="AG3360" i="5"/>
  <c r="AH3360" i="5"/>
  <c r="AG3361" i="5"/>
  <c r="AH3361" i="5"/>
  <c r="AG3362" i="5"/>
  <c r="AH3362" i="5"/>
  <c r="AG3363" i="5"/>
  <c r="AH3363" i="5"/>
  <c r="AG3364" i="5"/>
  <c r="AH3364" i="5"/>
  <c r="AG3365" i="5"/>
  <c r="AH3365" i="5"/>
  <c r="AG3366" i="5"/>
  <c r="AH3366" i="5"/>
  <c r="AG3367" i="5"/>
  <c r="AH3367" i="5"/>
  <c r="AG3368" i="5"/>
  <c r="AH3368" i="5"/>
  <c r="AG3369" i="5"/>
  <c r="AH3369" i="5"/>
  <c r="AG3370" i="5"/>
  <c r="AH3370" i="5"/>
  <c r="AG3371" i="5"/>
  <c r="AH3371" i="5"/>
  <c r="AG3372" i="5"/>
  <c r="AH3372" i="5"/>
  <c r="AG3373" i="5"/>
  <c r="AH3373" i="5"/>
  <c r="AG3374" i="5"/>
  <c r="AH3374" i="5"/>
  <c r="AG3375" i="5"/>
  <c r="AH3375" i="5"/>
  <c r="AG3376" i="5"/>
  <c r="AH3376" i="5"/>
  <c r="AG3377" i="5"/>
  <c r="AH3377" i="5"/>
  <c r="AG3378" i="5"/>
  <c r="AH3378" i="5"/>
  <c r="AG3379" i="5"/>
  <c r="AH3379" i="5"/>
  <c r="AG3380" i="5"/>
  <c r="AH3380" i="5"/>
  <c r="AG3381" i="5"/>
  <c r="AH3381" i="5"/>
  <c r="AG3382" i="5"/>
  <c r="AH3382" i="5"/>
  <c r="AG3383" i="5"/>
  <c r="AH3383" i="5"/>
  <c r="AG3384" i="5"/>
  <c r="AH3384" i="5"/>
  <c r="AG3385" i="5"/>
  <c r="AH3385" i="5"/>
  <c r="AG3386" i="5"/>
  <c r="AH3386" i="5"/>
  <c r="AG3387" i="5"/>
  <c r="AH3387" i="5"/>
  <c r="AG3388" i="5"/>
  <c r="AH3388" i="5"/>
  <c r="AG3389" i="5"/>
  <c r="AH3389" i="5"/>
  <c r="AG3390" i="5"/>
  <c r="AH3390" i="5"/>
  <c r="AG3391" i="5"/>
  <c r="AH3391" i="5"/>
  <c r="AG3392" i="5"/>
  <c r="AH3392" i="5"/>
  <c r="AG3393" i="5"/>
  <c r="AH3393" i="5"/>
  <c r="AG3394" i="5"/>
  <c r="AH3394" i="5"/>
  <c r="AG3395" i="5"/>
  <c r="AH3395" i="5"/>
  <c r="AG3396" i="5"/>
  <c r="AH3396" i="5"/>
  <c r="AG3397" i="5"/>
  <c r="AH3397" i="5"/>
  <c r="AG3398" i="5"/>
  <c r="AH3398" i="5"/>
  <c r="AG3399" i="5"/>
  <c r="AH3399" i="5"/>
  <c r="AG3400" i="5"/>
  <c r="AH3400" i="5"/>
  <c r="AG3401" i="5"/>
  <c r="AH3401" i="5"/>
  <c r="AG3402" i="5"/>
  <c r="AH3402" i="5"/>
  <c r="AG3403" i="5"/>
  <c r="AH3403" i="5"/>
  <c r="AG3404" i="5"/>
  <c r="AH3404" i="5"/>
  <c r="AG3405" i="5"/>
  <c r="AH3405" i="5"/>
  <c r="AG3406" i="5"/>
  <c r="AH3406" i="5"/>
  <c r="AG3407" i="5"/>
  <c r="AH3407" i="5"/>
  <c r="AG3408" i="5"/>
  <c r="AH3408" i="5"/>
  <c r="AG3409" i="5"/>
  <c r="AH3409" i="5"/>
  <c r="AG3410" i="5"/>
  <c r="AH3410" i="5"/>
  <c r="AG3411" i="5"/>
  <c r="AH3411" i="5"/>
  <c r="AG3412" i="5"/>
  <c r="AH3412" i="5"/>
  <c r="AG3413" i="5"/>
  <c r="AH3413" i="5"/>
  <c r="AG3414" i="5"/>
  <c r="AH3414" i="5"/>
  <c r="AG3415" i="5"/>
  <c r="AH3415" i="5"/>
  <c r="AG3416" i="5"/>
  <c r="AH3416" i="5"/>
  <c r="AG3417" i="5"/>
  <c r="AH3417" i="5"/>
  <c r="AG3418" i="5"/>
  <c r="AH3418" i="5"/>
  <c r="AG3419" i="5"/>
  <c r="AH3419" i="5"/>
  <c r="AG3420" i="5"/>
  <c r="AH3420" i="5"/>
  <c r="AG3421" i="5"/>
  <c r="AH3421" i="5"/>
  <c r="AG3422" i="5"/>
  <c r="AH3422" i="5"/>
  <c r="AG3423" i="5"/>
  <c r="AH3423" i="5"/>
  <c r="AG3424" i="5"/>
  <c r="AH3424" i="5"/>
  <c r="AG3425" i="5"/>
  <c r="AH3425" i="5"/>
  <c r="AG3426" i="5"/>
  <c r="AH3426" i="5"/>
  <c r="AG3427" i="5"/>
  <c r="AH3427" i="5"/>
  <c r="AG3428" i="5"/>
  <c r="AH3428" i="5"/>
  <c r="AG3429" i="5"/>
  <c r="AH3429" i="5"/>
  <c r="AG3430" i="5"/>
  <c r="AH3430" i="5"/>
  <c r="AG3431" i="5"/>
  <c r="AH3431" i="5"/>
  <c r="AG3432" i="5"/>
  <c r="AH3432" i="5"/>
  <c r="AG3433" i="5"/>
  <c r="AH3433" i="5"/>
  <c r="AG3434" i="5"/>
  <c r="AH3434" i="5"/>
  <c r="AG3435" i="5"/>
  <c r="AH3435" i="5"/>
  <c r="AG3436" i="5"/>
  <c r="AH3436" i="5"/>
  <c r="AG3437" i="5"/>
  <c r="AH3437" i="5"/>
  <c r="AG3438" i="5"/>
  <c r="AH3438" i="5"/>
  <c r="AG3439" i="5"/>
  <c r="AH3439" i="5"/>
  <c r="AG3440" i="5"/>
  <c r="AH3440" i="5"/>
  <c r="AG3441" i="5"/>
  <c r="AH3441" i="5"/>
  <c r="AG3442" i="5"/>
  <c r="AH3442" i="5"/>
  <c r="AG3443" i="5"/>
  <c r="AH3443" i="5"/>
  <c r="AG3444" i="5"/>
  <c r="AH3444" i="5"/>
  <c r="AG3445" i="5"/>
  <c r="AH3445" i="5"/>
  <c r="AG3446" i="5"/>
  <c r="AH3446" i="5"/>
  <c r="AG3447" i="5"/>
  <c r="AH3447" i="5"/>
  <c r="AG3448" i="5"/>
  <c r="AH3448" i="5"/>
  <c r="AG3449" i="5"/>
  <c r="AH3449" i="5"/>
  <c r="AG3450" i="5"/>
  <c r="AH3450" i="5"/>
  <c r="AG3451" i="5"/>
  <c r="AH3451" i="5"/>
  <c r="AG3452" i="5"/>
  <c r="AH3452" i="5"/>
  <c r="AG3453" i="5"/>
  <c r="AH3453" i="5"/>
  <c r="AG3454" i="5"/>
  <c r="AH3454" i="5"/>
  <c r="AG3455" i="5"/>
  <c r="AH3455" i="5"/>
  <c r="AG3456" i="5"/>
  <c r="AH3456" i="5"/>
  <c r="AG3457" i="5"/>
  <c r="AH3457" i="5"/>
  <c r="AG3458" i="5"/>
  <c r="AH3458" i="5"/>
  <c r="AG3459" i="5"/>
  <c r="AH3459" i="5"/>
  <c r="AG3460" i="5"/>
  <c r="AH3460" i="5"/>
  <c r="AG3461" i="5"/>
  <c r="AH3461" i="5"/>
  <c r="AG3462" i="5"/>
  <c r="AH3462" i="5"/>
  <c r="AG3463" i="5"/>
  <c r="AH3463" i="5"/>
  <c r="AG3464" i="5"/>
  <c r="AH3464" i="5"/>
  <c r="AG3465" i="5"/>
  <c r="AH3465" i="5"/>
  <c r="AG3466" i="5"/>
  <c r="AH3466" i="5"/>
  <c r="AG3467" i="5"/>
  <c r="AH3467" i="5"/>
  <c r="AG3468" i="5"/>
  <c r="AH3468" i="5"/>
  <c r="AG3469" i="5"/>
  <c r="AH3469" i="5"/>
  <c r="AG3470" i="5"/>
  <c r="AH3470" i="5"/>
  <c r="AG3471" i="5"/>
  <c r="AH3471" i="5"/>
  <c r="AG3472" i="5"/>
  <c r="AH3472" i="5"/>
  <c r="AG3473" i="5"/>
  <c r="AH3473" i="5"/>
  <c r="AG3474" i="5"/>
  <c r="AH3474" i="5"/>
  <c r="AG3475" i="5"/>
  <c r="AH3475" i="5"/>
  <c r="AG3476" i="5"/>
  <c r="AH3476" i="5"/>
  <c r="AG3477" i="5"/>
  <c r="AH3477" i="5"/>
  <c r="AG3478" i="5"/>
  <c r="AH3478" i="5"/>
  <c r="AG3479" i="5"/>
  <c r="AH3479" i="5"/>
  <c r="AG3480" i="5"/>
  <c r="AH3480" i="5"/>
  <c r="AG3481" i="5"/>
  <c r="AH3481" i="5"/>
  <c r="AG3482" i="5"/>
  <c r="AH3482" i="5"/>
  <c r="AG3483" i="5"/>
  <c r="AH3483" i="5"/>
  <c r="AG3484" i="5"/>
  <c r="AH3484" i="5"/>
  <c r="AG3485" i="5"/>
  <c r="AH3485" i="5"/>
  <c r="AG3486" i="5"/>
  <c r="AH3486" i="5"/>
  <c r="AG3487" i="5"/>
  <c r="AH3487" i="5"/>
  <c r="AG3488" i="5"/>
  <c r="AH3488" i="5"/>
  <c r="AG3489" i="5"/>
  <c r="AH3489" i="5"/>
  <c r="AG3490" i="5"/>
  <c r="AH3490" i="5"/>
  <c r="AG3491" i="5"/>
  <c r="AH3491" i="5"/>
  <c r="AG3492" i="5"/>
  <c r="AH3492" i="5"/>
  <c r="AG3493" i="5"/>
  <c r="AH3493" i="5"/>
  <c r="AG3494" i="5"/>
  <c r="AH3494" i="5"/>
  <c r="AG3495" i="5"/>
  <c r="AH3495" i="5"/>
  <c r="AG3496" i="5"/>
  <c r="AH3496" i="5"/>
  <c r="AG3497" i="5"/>
  <c r="AH3497" i="5"/>
  <c r="AG3498" i="5"/>
  <c r="AH3498" i="5"/>
  <c r="AG3499" i="5"/>
  <c r="AH3499" i="5"/>
  <c r="AG3500" i="5"/>
  <c r="AH3500" i="5"/>
  <c r="AG3501" i="5"/>
  <c r="AH3501" i="5"/>
  <c r="AG3502" i="5"/>
  <c r="AH3502" i="5"/>
  <c r="AG3503" i="5"/>
  <c r="AH3503" i="5"/>
  <c r="AG3504" i="5"/>
  <c r="AH3504" i="5"/>
  <c r="AG3505" i="5"/>
  <c r="AH3505" i="5"/>
  <c r="AG3506" i="5"/>
  <c r="AH3506" i="5"/>
  <c r="AG3507" i="5"/>
  <c r="AH3507" i="5"/>
  <c r="AG3508" i="5"/>
  <c r="AH3508" i="5"/>
  <c r="AG3509" i="5"/>
  <c r="AH3509" i="5"/>
  <c r="AG3510" i="5"/>
  <c r="AH3510" i="5"/>
  <c r="AG3511" i="5"/>
  <c r="AH3511" i="5"/>
  <c r="AG3512" i="5"/>
  <c r="AH3512" i="5"/>
  <c r="AG3513" i="5"/>
  <c r="AH3513" i="5"/>
  <c r="AG3514" i="5"/>
  <c r="AH3514" i="5"/>
  <c r="AG3515" i="5"/>
  <c r="AH3515" i="5"/>
  <c r="AG3516" i="5"/>
  <c r="AH3516" i="5"/>
  <c r="AG3517" i="5"/>
  <c r="AH3517" i="5"/>
  <c r="AG3518" i="5"/>
  <c r="AH3518" i="5"/>
  <c r="AG3519" i="5"/>
  <c r="AH3519" i="5"/>
  <c r="AG3520" i="5"/>
  <c r="AH3520" i="5"/>
  <c r="AG3521" i="5"/>
  <c r="AH3521" i="5"/>
  <c r="AG3522" i="5"/>
  <c r="AH3522" i="5"/>
  <c r="AG3523" i="5"/>
  <c r="AH3523" i="5"/>
  <c r="AG3524" i="5"/>
  <c r="AH3524" i="5"/>
  <c r="AG3525" i="5"/>
  <c r="AH3525" i="5"/>
  <c r="AG3526" i="5"/>
  <c r="AH3526" i="5"/>
  <c r="AG3527" i="5"/>
  <c r="AH3527" i="5"/>
  <c r="AG3528" i="5"/>
  <c r="AH3528" i="5"/>
  <c r="AG3529" i="5"/>
  <c r="AH3529" i="5"/>
  <c r="AG3530" i="5"/>
  <c r="AH3530" i="5"/>
  <c r="AG3531" i="5"/>
  <c r="AH3531" i="5"/>
  <c r="AG3532" i="5"/>
  <c r="AH3532" i="5"/>
  <c r="AG3533" i="5"/>
  <c r="AH3533" i="5"/>
  <c r="AG3534" i="5"/>
  <c r="AH3534" i="5"/>
  <c r="AG3535" i="5"/>
  <c r="AH3535" i="5"/>
  <c r="AG3536" i="5"/>
  <c r="AH3536" i="5"/>
  <c r="AG3537" i="5"/>
  <c r="AH3537" i="5"/>
  <c r="AG3538" i="5"/>
  <c r="AH3538" i="5"/>
  <c r="AG3539" i="5"/>
  <c r="AH3539" i="5"/>
  <c r="AG3540" i="5"/>
  <c r="AH3540" i="5"/>
  <c r="AG3541" i="5"/>
  <c r="AH3541" i="5"/>
  <c r="AG3542" i="5"/>
  <c r="AH3542" i="5"/>
  <c r="AG3543" i="5"/>
  <c r="AH3543" i="5"/>
  <c r="AG3544" i="5"/>
  <c r="AH3544" i="5"/>
  <c r="AG3545" i="5"/>
  <c r="AH3545" i="5"/>
  <c r="AG3546" i="5"/>
  <c r="AH3546" i="5"/>
  <c r="AG3547" i="5"/>
  <c r="AH3547" i="5"/>
  <c r="AG3548" i="5"/>
  <c r="AH3548" i="5"/>
  <c r="AG3549" i="5"/>
  <c r="AH3549" i="5"/>
  <c r="AG3550" i="5"/>
  <c r="AH3550" i="5"/>
  <c r="AG3551" i="5"/>
  <c r="AH3551" i="5"/>
  <c r="AG3552" i="5"/>
  <c r="AH3552" i="5"/>
  <c r="AG3553" i="5"/>
  <c r="AH3553" i="5"/>
  <c r="AG3554" i="5"/>
  <c r="AH3554" i="5"/>
  <c r="AG3555" i="5"/>
  <c r="AH3555" i="5"/>
  <c r="AG3556" i="5"/>
  <c r="AH3556" i="5"/>
  <c r="AG3557" i="5"/>
  <c r="AH3557" i="5"/>
  <c r="AG3558" i="5"/>
  <c r="AH3558" i="5"/>
  <c r="AG3559" i="5"/>
  <c r="AH3559" i="5"/>
  <c r="AG3560" i="5"/>
  <c r="AH3560" i="5"/>
  <c r="AG3561" i="5"/>
  <c r="AH3561" i="5"/>
  <c r="AG3562" i="5"/>
  <c r="AH3562" i="5"/>
  <c r="AG3563" i="5"/>
  <c r="AH3563" i="5"/>
  <c r="AG3564" i="5"/>
  <c r="AH3564" i="5"/>
  <c r="AG3565" i="5"/>
  <c r="AH3565" i="5"/>
  <c r="AG3566" i="5"/>
  <c r="AH3566" i="5"/>
  <c r="AG3567" i="5"/>
  <c r="AH3567" i="5"/>
  <c r="AG3568" i="5"/>
  <c r="AH3568" i="5"/>
  <c r="AG3569" i="5"/>
  <c r="AH3569" i="5"/>
  <c r="AG3570" i="5"/>
  <c r="AH3570" i="5"/>
  <c r="AG3571" i="5"/>
  <c r="AH3571" i="5"/>
  <c r="AG3572" i="5"/>
  <c r="AH3572" i="5"/>
  <c r="AG3573" i="5"/>
  <c r="AH3573" i="5"/>
  <c r="AG3574" i="5"/>
  <c r="AH3574" i="5"/>
  <c r="AG3575" i="5"/>
  <c r="AH3575" i="5"/>
  <c r="AG3576" i="5"/>
  <c r="AH3576" i="5"/>
  <c r="AG3577" i="5"/>
  <c r="AH3577" i="5"/>
  <c r="AG3578" i="5"/>
  <c r="AH3578" i="5"/>
  <c r="AG3579" i="5"/>
  <c r="AH3579" i="5"/>
  <c r="AG3580" i="5"/>
  <c r="AH3580" i="5"/>
  <c r="AG3581" i="5"/>
  <c r="AH3581" i="5"/>
  <c r="AG3582" i="5"/>
  <c r="AH3582" i="5"/>
  <c r="AG3583" i="5"/>
  <c r="AH3583" i="5"/>
  <c r="AG3584" i="5"/>
  <c r="AH3584" i="5"/>
  <c r="AG3585" i="5"/>
  <c r="AH3585" i="5"/>
  <c r="AG3586" i="5"/>
  <c r="AH3586" i="5"/>
  <c r="AG3587" i="5"/>
  <c r="AH3587" i="5"/>
  <c r="AG3588" i="5"/>
  <c r="AH3588" i="5"/>
  <c r="AG3589" i="5"/>
  <c r="AH3589" i="5"/>
  <c r="AG3590" i="5"/>
  <c r="AH3590" i="5"/>
  <c r="AG3591" i="5"/>
  <c r="AH3591" i="5"/>
  <c r="AG3592" i="5"/>
  <c r="AH3592" i="5"/>
  <c r="AG3593" i="5"/>
  <c r="AH3593" i="5"/>
  <c r="AG3594" i="5"/>
  <c r="AH3594" i="5"/>
  <c r="AG3595" i="5"/>
  <c r="AH3595" i="5"/>
  <c r="AG3596" i="5"/>
  <c r="AH3596" i="5"/>
  <c r="AG3597" i="5"/>
  <c r="AH3597" i="5"/>
  <c r="AG3598" i="5"/>
  <c r="AH3598" i="5"/>
  <c r="AG3599" i="5"/>
  <c r="AH3599" i="5"/>
  <c r="AG3600" i="5"/>
  <c r="AH3600" i="5"/>
  <c r="AG3601" i="5"/>
  <c r="AH3601" i="5"/>
  <c r="AG3602" i="5"/>
  <c r="AH3602" i="5"/>
  <c r="AG3603" i="5"/>
  <c r="AH3603" i="5"/>
  <c r="AG3604" i="5"/>
  <c r="AH3604" i="5"/>
  <c r="AG3605" i="5"/>
  <c r="AH3605" i="5"/>
  <c r="AG3606" i="5"/>
  <c r="AH3606" i="5"/>
  <c r="AG3607" i="5"/>
  <c r="AH3607" i="5"/>
  <c r="AG3608" i="5"/>
  <c r="AH3608" i="5"/>
  <c r="AG3609" i="5"/>
  <c r="AH3609" i="5"/>
  <c r="AG3610" i="5"/>
  <c r="AH3610" i="5"/>
  <c r="AG3611" i="5"/>
  <c r="AH3611" i="5"/>
  <c r="AG3612" i="5"/>
  <c r="AH3612" i="5"/>
  <c r="AG3613" i="5"/>
  <c r="AH3613" i="5"/>
  <c r="AG3614" i="5"/>
  <c r="AH3614" i="5"/>
  <c r="AG3615" i="5"/>
  <c r="AH3615" i="5"/>
  <c r="AG3616" i="5"/>
  <c r="AH3616" i="5"/>
  <c r="AG3617" i="5"/>
  <c r="AH3617" i="5"/>
  <c r="AG3618" i="5"/>
  <c r="AH3618" i="5"/>
  <c r="AG3619" i="5"/>
  <c r="AH3619" i="5"/>
  <c r="AG3620" i="5"/>
  <c r="AH3620" i="5"/>
  <c r="AG3621" i="5"/>
  <c r="AH3621" i="5"/>
  <c r="AG3622" i="5"/>
  <c r="AH3622" i="5"/>
  <c r="AG3623" i="5"/>
  <c r="AH3623" i="5"/>
  <c r="AG3624" i="5"/>
  <c r="AH3624" i="5"/>
  <c r="AG3625" i="5"/>
  <c r="AH3625" i="5"/>
  <c r="AG3626" i="5"/>
  <c r="AH3626" i="5"/>
  <c r="AG3627" i="5"/>
  <c r="AH3627" i="5"/>
  <c r="AG3628" i="5"/>
  <c r="AH3628" i="5"/>
  <c r="AG3629" i="5"/>
  <c r="AH3629" i="5"/>
  <c r="AG3630" i="5"/>
  <c r="AH3630" i="5"/>
  <c r="AG3631" i="5"/>
  <c r="AH3631" i="5"/>
  <c r="AG3632" i="5"/>
  <c r="AH3632" i="5"/>
  <c r="AG3633" i="5"/>
  <c r="AH3633" i="5"/>
  <c r="AG3634" i="5"/>
  <c r="AH3634" i="5"/>
  <c r="AG3635" i="5"/>
  <c r="AH3635" i="5"/>
  <c r="AG3636" i="5"/>
  <c r="AH3636" i="5"/>
  <c r="AG3637" i="5"/>
  <c r="AH3637" i="5"/>
  <c r="AG3638" i="5"/>
  <c r="AH3638" i="5"/>
  <c r="AG3639" i="5"/>
  <c r="AH3639" i="5"/>
  <c r="AG3640" i="5"/>
  <c r="AH3640" i="5"/>
  <c r="AG3641" i="5"/>
  <c r="AH3641" i="5"/>
  <c r="AG3642" i="5"/>
  <c r="AH3642" i="5"/>
  <c r="AG3643" i="5"/>
  <c r="AH3643" i="5"/>
  <c r="AG3644" i="5"/>
  <c r="AH3644" i="5"/>
  <c r="AG3645" i="5"/>
  <c r="AH3645" i="5"/>
  <c r="AG3646" i="5"/>
  <c r="AH3646" i="5"/>
  <c r="AG3647" i="5"/>
  <c r="AH3647" i="5"/>
  <c r="AG3648" i="5"/>
  <c r="AH3648" i="5"/>
  <c r="AG3649" i="5"/>
  <c r="AH3649" i="5"/>
  <c r="AG3650" i="5"/>
  <c r="AH3650" i="5"/>
  <c r="AG3651" i="5"/>
  <c r="AH3651" i="5"/>
  <c r="AG3652" i="5"/>
  <c r="AH3652" i="5"/>
  <c r="AG3653" i="5"/>
  <c r="AH3653" i="5"/>
  <c r="AG3654" i="5"/>
  <c r="AH3654" i="5"/>
  <c r="AG3655" i="5"/>
  <c r="AH3655" i="5"/>
  <c r="AG3656" i="5"/>
  <c r="AH3656" i="5"/>
  <c r="AG3657" i="5"/>
  <c r="AH3657" i="5"/>
  <c r="AG3658" i="5"/>
  <c r="AH3658" i="5"/>
  <c r="AG3659" i="5"/>
  <c r="AH3659" i="5"/>
  <c r="AG3660" i="5"/>
  <c r="AH3660" i="5"/>
  <c r="AG3661" i="5"/>
  <c r="AH3661" i="5"/>
  <c r="AG3662" i="5"/>
  <c r="AH3662" i="5"/>
  <c r="AG3663" i="5"/>
  <c r="AH3663" i="5"/>
  <c r="AG3664" i="5"/>
  <c r="AH3664" i="5"/>
  <c r="AG3665" i="5"/>
  <c r="AH3665" i="5"/>
  <c r="AG3666" i="5"/>
  <c r="AH3666" i="5"/>
  <c r="AG3667" i="5"/>
  <c r="AH3667" i="5"/>
  <c r="AG3668" i="5"/>
  <c r="AH3668" i="5"/>
  <c r="AG3669" i="5"/>
  <c r="AH3669" i="5"/>
  <c r="AG3670" i="5"/>
  <c r="AH3670" i="5"/>
  <c r="AG3671" i="5"/>
  <c r="AH3671" i="5"/>
  <c r="AG3672" i="5"/>
  <c r="AH3672" i="5"/>
  <c r="AG3673" i="5"/>
  <c r="AH3673" i="5"/>
  <c r="AG3674" i="5"/>
  <c r="AH3674" i="5"/>
  <c r="AG3675" i="5"/>
  <c r="AH3675" i="5"/>
  <c r="AG3676" i="5"/>
  <c r="AH3676" i="5"/>
  <c r="AG3677" i="5"/>
  <c r="AH3677" i="5"/>
  <c r="AG3678" i="5"/>
  <c r="AH3678" i="5"/>
  <c r="AG3679" i="5"/>
  <c r="AH3679" i="5"/>
  <c r="AG3680" i="5"/>
  <c r="AH3680" i="5"/>
  <c r="AG3681" i="5"/>
  <c r="AH3681" i="5"/>
  <c r="AG3682" i="5"/>
  <c r="AH3682" i="5"/>
  <c r="AG3683" i="5"/>
  <c r="AH3683" i="5"/>
  <c r="AG3684" i="5"/>
  <c r="AH3684" i="5"/>
  <c r="AG3685" i="5"/>
  <c r="AH3685" i="5"/>
  <c r="AG3686" i="5"/>
  <c r="AH3686" i="5"/>
  <c r="AG3687" i="5"/>
  <c r="AH3687" i="5"/>
  <c r="AG3688" i="5"/>
  <c r="AH3688" i="5"/>
  <c r="AG3689" i="5"/>
  <c r="AH3689" i="5"/>
  <c r="AG3690" i="5"/>
  <c r="AH3690" i="5"/>
  <c r="AG3691" i="5"/>
  <c r="AH3691" i="5"/>
  <c r="AG3692" i="5"/>
  <c r="AH3692" i="5"/>
  <c r="AG3693" i="5"/>
  <c r="AH3693" i="5"/>
  <c r="AG3694" i="5"/>
  <c r="AH3694" i="5"/>
  <c r="AG3695" i="5"/>
  <c r="AH3695" i="5"/>
  <c r="AG3696" i="5"/>
  <c r="AH3696" i="5"/>
  <c r="AG3697" i="5"/>
  <c r="AH3697" i="5"/>
  <c r="AG3698" i="5"/>
  <c r="AH3698" i="5"/>
  <c r="AG3699" i="5"/>
  <c r="AH3699" i="5"/>
  <c r="AG3700" i="5"/>
  <c r="AH3700" i="5"/>
  <c r="AG3701" i="5"/>
  <c r="AH3701" i="5"/>
  <c r="AG3702" i="5"/>
  <c r="AH3702" i="5"/>
  <c r="AG3703" i="5"/>
  <c r="AH3703" i="5"/>
  <c r="AG3704" i="5"/>
  <c r="AH3704" i="5"/>
  <c r="AG3705" i="5"/>
  <c r="AH3705" i="5"/>
  <c r="AG3706" i="5"/>
  <c r="AH3706" i="5"/>
  <c r="AG3707" i="5"/>
  <c r="AH3707" i="5"/>
  <c r="AG3708" i="5"/>
  <c r="AH3708" i="5"/>
  <c r="AG3709" i="5"/>
  <c r="AH3709" i="5"/>
  <c r="AG3710" i="5"/>
  <c r="AH3710" i="5"/>
  <c r="AG3711" i="5"/>
  <c r="AH3711" i="5"/>
  <c r="AG3712" i="5"/>
  <c r="AH3712" i="5"/>
  <c r="AG3713" i="5"/>
  <c r="AH3713" i="5"/>
  <c r="AG3714" i="5"/>
  <c r="AH3714" i="5"/>
  <c r="AG3715" i="5"/>
  <c r="AH3715" i="5"/>
  <c r="AG3716" i="5"/>
  <c r="AH3716" i="5"/>
  <c r="AG3717" i="5"/>
  <c r="AH3717" i="5"/>
  <c r="AG3718" i="5"/>
  <c r="AH3718" i="5"/>
  <c r="AG3719" i="5"/>
  <c r="AH3719" i="5"/>
  <c r="AG3720" i="5"/>
  <c r="AH3720" i="5"/>
  <c r="AG3721" i="5"/>
  <c r="AH3721" i="5"/>
  <c r="AG3722" i="5"/>
  <c r="AH3722" i="5"/>
  <c r="AG3723" i="5"/>
  <c r="AH3723" i="5"/>
  <c r="AG3724" i="5"/>
  <c r="AH3724" i="5"/>
  <c r="AG3725" i="5"/>
  <c r="AH3725" i="5"/>
  <c r="AG3726" i="5"/>
  <c r="AH3726" i="5"/>
  <c r="AG3727" i="5"/>
  <c r="AH3727" i="5"/>
  <c r="AG3728" i="5"/>
  <c r="AH3728" i="5"/>
  <c r="AG3729" i="5"/>
  <c r="AH3729" i="5"/>
  <c r="AG3730" i="5"/>
  <c r="AH3730" i="5"/>
  <c r="AG3731" i="5"/>
  <c r="AH3731" i="5"/>
  <c r="AG3732" i="5"/>
  <c r="AH3732" i="5"/>
  <c r="AG3733" i="5"/>
  <c r="AH3733" i="5"/>
  <c r="AG3734" i="5"/>
  <c r="AH3734" i="5"/>
  <c r="AG3735" i="5"/>
  <c r="AH3735" i="5"/>
  <c r="AG3736" i="5"/>
  <c r="AH3736" i="5"/>
  <c r="AG3737" i="5"/>
  <c r="AH3737" i="5"/>
  <c r="AG3738" i="5"/>
  <c r="AH3738" i="5"/>
  <c r="AG3739" i="5"/>
  <c r="AH3739" i="5"/>
  <c r="AG3740" i="5"/>
  <c r="AH3740" i="5"/>
  <c r="AG3741" i="5"/>
  <c r="AH3741" i="5"/>
  <c r="AG3742" i="5"/>
  <c r="AH3742" i="5"/>
  <c r="AG3743" i="5"/>
  <c r="AH3743" i="5"/>
  <c r="AG3744" i="5"/>
  <c r="AH3744" i="5"/>
  <c r="AG3745" i="5"/>
  <c r="AH3745" i="5"/>
  <c r="AG3746" i="5"/>
  <c r="AH3746" i="5"/>
  <c r="AG3747" i="5"/>
  <c r="AH3747" i="5"/>
  <c r="AG3748" i="5"/>
  <c r="AH3748" i="5"/>
  <c r="AG3749" i="5"/>
  <c r="AH3749" i="5"/>
  <c r="AG3750" i="5"/>
  <c r="AH3750" i="5"/>
  <c r="AG3751" i="5"/>
  <c r="AH3751" i="5"/>
  <c r="AG3752" i="5"/>
  <c r="AH3752" i="5"/>
  <c r="AG3753" i="5"/>
  <c r="AH3753" i="5"/>
  <c r="AG3754" i="5"/>
  <c r="AH3754" i="5"/>
  <c r="AG3755" i="5"/>
  <c r="AH3755" i="5"/>
  <c r="AG3756" i="5"/>
  <c r="AH3756" i="5"/>
  <c r="AG3757" i="5"/>
  <c r="AH3757" i="5"/>
  <c r="AG3758" i="5"/>
  <c r="AH3758" i="5"/>
  <c r="AG3759" i="5"/>
  <c r="AH3759" i="5"/>
  <c r="AG3760" i="5"/>
  <c r="AH3760" i="5"/>
  <c r="AG3761" i="5"/>
  <c r="AH3761" i="5"/>
  <c r="AG3762" i="5"/>
  <c r="AH3762" i="5"/>
  <c r="AG3763" i="5"/>
  <c r="AH3763" i="5"/>
  <c r="AG3764" i="5"/>
  <c r="AH3764" i="5"/>
  <c r="AG3765" i="5"/>
  <c r="AH3765" i="5"/>
  <c r="AG3766" i="5"/>
  <c r="AH3766" i="5"/>
  <c r="AG3767" i="5"/>
  <c r="AH3767" i="5"/>
  <c r="AG3768" i="5"/>
  <c r="AH3768" i="5"/>
  <c r="AG3769" i="5"/>
  <c r="AH3769" i="5"/>
  <c r="AG3770" i="5"/>
  <c r="AH3770" i="5"/>
  <c r="AG3771" i="5"/>
  <c r="AH3771" i="5"/>
  <c r="AG3772" i="5"/>
  <c r="AH3772" i="5"/>
  <c r="AG3773" i="5"/>
  <c r="AH3773" i="5"/>
  <c r="AG3774" i="5"/>
  <c r="AH3774" i="5"/>
  <c r="AG3775" i="5"/>
  <c r="AH3775" i="5"/>
  <c r="AG3776" i="5"/>
  <c r="AH3776" i="5"/>
  <c r="AG3777" i="5"/>
  <c r="AH3777" i="5"/>
  <c r="AG3778" i="5"/>
  <c r="AH3778" i="5"/>
  <c r="AG3779" i="5"/>
  <c r="AH3779" i="5"/>
  <c r="AG3780" i="5"/>
  <c r="AH3780" i="5"/>
  <c r="AG3781" i="5"/>
  <c r="AH3781" i="5"/>
  <c r="AG3782" i="5"/>
  <c r="AH3782" i="5"/>
  <c r="AG3783" i="5"/>
  <c r="AH3783" i="5"/>
  <c r="AG3784" i="5"/>
  <c r="AH3784" i="5"/>
  <c r="AG3785" i="5"/>
  <c r="AH3785" i="5"/>
  <c r="AG3786" i="5"/>
  <c r="AH3786" i="5"/>
  <c r="AG3787" i="5"/>
  <c r="AH3787" i="5"/>
  <c r="AG3788" i="5"/>
  <c r="AH3788" i="5"/>
  <c r="AG3789" i="5"/>
  <c r="AH3789" i="5"/>
  <c r="AG3790" i="5"/>
  <c r="AH3790" i="5"/>
  <c r="AG3791" i="5"/>
  <c r="AH3791" i="5"/>
  <c r="AG3792" i="5"/>
  <c r="AH3792" i="5"/>
  <c r="AG3793" i="5"/>
  <c r="AH3793" i="5"/>
  <c r="AG3794" i="5"/>
  <c r="AH3794" i="5"/>
  <c r="AG3795" i="5"/>
  <c r="AH3795" i="5"/>
  <c r="AG3796" i="5"/>
  <c r="AH3796" i="5"/>
  <c r="AG3797" i="5"/>
  <c r="AH3797" i="5"/>
  <c r="AG3798" i="5"/>
  <c r="AH3798" i="5"/>
  <c r="AG3799" i="5"/>
  <c r="AH3799" i="5"/>
  <c r="AG3800" i="5"/>
  <c r="AH3800" i="5"/>
  <c r="AG3801" i="5"/>
  <c r="AH3801" i="5"/>
  <c r="AG3802" i="5"/>
  <c r="AH3802" i="5"/>
  <c r="AG3803" i="5"/>
  <c r="AH3803" i="5"/>
  <c r="AG3804" i="5"/>
  <c r="AH3804" i="5"/>
  <c r="AG3805" i="5"/>
  <c r="AH3805" i="5"/>
  <c r="AG3806" i="5"/>
  <c r="AH3806" i="5"/>
  <c r="AG3807" i="5"/>
  <c r="AH3807" i="5"/>
  <c r="AG3808" i="5"/>
  <c r="AH3808" i="5"/>
  <c r="AG3809" i="5"/>
  <c r="AH3809" i="5"/>
  <c r="AG3810" i="5"/>
  <c r="AH3810" i="5"/>
  <c r="AG3811" i="5"/>
  <c r="AH3811" i="5"/>
  <c r="AG3812" i="5"/>
  <c r="AH3812" i="5"/>
  <c r="AG3813" i="5"/>
  <c r="AH3813" i="5"/>
  <c r="AG3814" i="5"/>
  <c r="AH3814" i="5"/>
  <c r="AG3815" i="5"/>
  <c r="AH3815" i="5"/>
  <c r="AG3816" i="5"/>
  <c r="AH3816" i="5"/>
  <c r="AG3817" i="5"/>
  <c r="AH3817" i="5"/>
  <c r="AG3818" i="5"/>
  <c r="AH3818" i="5"/>
  <c r="AG3819" i="5"/>
  <c r="AH3819" i="5"/>
  <c r="AG3820" i="5"/>
  <c r="AH3820" i="5"/>
  <c r="AG3821" i="5"/>
  <c r="AH3821" i="5"/>
  <c r="AG3822" i="5"/>
  <c r="AH3822" i="5"/>
  <c r="AG3823" i="5"/>
  <c r="AH3823" i="5"/>
  <c r="AG3824" i="5"/>
  <c r="AH3824" i="5"/>
  <c r="AG3825" i="5"/>
  <c r="AH3825" i="5"/>
  <c r="AG3826" i="5"/>
  <c r="AH3826" i="5"/>
  <c r="AG3827" i="5"/>
  <c r="AH3827" i="5"/>
  <c r="AG3828" i="5"/>
  <c r="AH3828" i="5"/>
  <c r="AG3829" i="5"/>
  <c r="AH3829" i="5"/>
  <c r="AG3830" i="5"/>
  <c r="AH3830" i="5"/>
  <c r="AG3831" i="5"/>
  <c r="AH3831" i="5"/>
  <c r="AG3832" i="5"/>
  <c r="AH3832" i="5"/>
  <c r="AG3833" i="5"/>
  <c r="AH3833" i="5"/>
  <c r="AG3834" i="5"/>
  <c r="AH3834" i="5"/>
  <c r="AG3835" i="5"/>
  <c r="AH3835" i="5"/>
  <c r="AG3836" i="5"/>
  <c r="AH3836" i="5"/>
  <c r="AG3837" i="5"/>
  <c r="AH3837" i="5"/>
  <c r="AG3838" i="5"/>
  <c r="AH3838" i="5"/>
  <c r="AG3839" i="5"/>
  <c r="AH3839" i="5"/>
  <c r="AG3840" i="5"/>
  <c r="AH3840" i="5"/>
  <c r="AG3841" i="5"/>
  <c r="AH3841" i="5"/>
  <c r="AG3842" i="5"/>
  <c r="AH3842" i="5"/>
  <c r="AG3843" i="5"/>
  <c r="AH3843" i="5"/>
  <c r="AG3844" i="5"/>
  <c r="AH3844" i="5"/>
  <c r="AG3845" i="5"/>
  <c r="AH3845" i="5"/>
  <c r="AG3846" i="5"/>
  <c r="AH3846" i="5"/>
  <c r="AG3847" i="5"/>
  <c r="AH3847" i="5"/>
  <c r="AG3848" i="5"/>
  <c r="AH3848" i="5"/>
  <c r="AG3849" i="5"/>
  <c r="AH3849" i="5"/>
  <c r="AG3850" i="5"/>
  <c r="AH3850" i="5"/>
  <c r="AG3851" i="5"/>
  <c r="AH3851" i="5"/>
  <c r="AG3852" i="5"/>
  <c r="AH3852" i="5"/>
  <c r="AG3853" i="5"/>
  <c r="AH3853" i="5"/>
  <c r="AG3854" i="5"/>
  <c r="AH3854" i="5"/>
  <c r="AG3855" i="5"/>
  <c r="AH3855" i="5"/>
  <c r="AG3856" i="5"/>
  <c r="AH3856" i="5"/>
  <c r="AG3857" i="5"/>
  <c r="AH3857" i="5"/>
  <c r="AG3858" i="5"/>
  <c r="AH3858" i="5"/>
  <c r="AG3859" i="5"/>
  <c r="AH3859" i="5"/>
  <c r="AG3860" i="5"/>
  <c r="AH3860" i="5"/>
  <c r="AG3861" i="5"/>
  <c r="AH3861" i="5"/>
  <c r="AG3862" i="5"/>
  <c r="AH3862" i="5"/>
  <c r="AG3863" i="5"/>
  <c r="AH3863" i="5"/>
  <c r="AG3864" i="5"/>
  <c r="AH3864" i="5"/>
  <c r="AG3865" i="5"/>
  <c r="AH3865" i="5"/>
  <c r="AG3866" i="5"/>
  <c r="AH3866" i="5"/>
  <c r="AG3867" i="5"/>
  <c r="AH3867" i="5"/>
  <c r="AG3868" i="5"/>
  <c r="AH3868" i="5"/>
  <c r="AG3869" i="5"/>
  <c r="AH3869" i="5"/>
  <c r="AG3870" i="5"/>
  <c r="AH3870" i="5"/>
  <c r="AG3871" i="5"/>
  <c r="AH3871" i="5"/>
  <c r="AG3872" i="5"/>
  <c r="AH3872" i="5"/>
  <c r="AG3873" i="5"/>
  <c r="AH3873" i="5"/>
  <c r="AG3874" i="5"/>
  <c r="AH3874" i="5"/>
  <c r="AG3875" i="5"/>
  <c r="AH3875" i="5"/>
  <c r="AG3876" i="5"/>
  <c r="AH3876" i="5"/>
  <c r="AG3877" i="5"/>
  <c r="AH3877" i="5"/>
  <c r="AG3878" i="5"/>
  <c r="AH3878" i="5"/>
  <c r="AG3879" i="5"/>
  <c r="AH3879" i="5"/>
  <c r="AG3880" i="5"/>
  <c r="AH3880" i="5"/>
  <c r="AG3881" i="5"/>
  <c r="AH3881" i="5"/>
  <c r="AG3882" i="5"/>
  <c r="AH3882" i="5"/>
  <c r="AG3883" i="5"/>
  <c r="AH3883" i="5"/>
  <c r="AG3884" i="5"/>
  <c r="AH3884" i="5"/>
  <c r="AG3885" i="5"/>
  <c r="AH3885" i="5"/>
  <c r="AG3886" i="5"/>
  <c r="AH3886" i="5"/>
  <c r="AG3887" i="5"/>
  <c r="AH3887" i="5"/>
  <c r="AG3888" i="5"/>
  <c r="AH3888" i="5"/>
  <c r="AG3889" i="5"/>
  <c r="AH3889" i="5"/>
  <c r="AG3890" i="5"/>
  <c r="AH3890" i="5"/>
  <c r="AG3891" i="5"/>
  <c r="AH3891" i="5"/>
  <c r="AG3892" i="5"/>
  <c r="AH3892" i="5"/>
  <c r="AG3893" i="5"/>
  <c r="AH3893" i="5"/>
  <c r="AG3894" i="5"/>
  <c r="AH3894" i="5"/>
  <c r="AG3895" i="5"/>
  <c r="AH3895" i="5"/>
  <c r="AG3896" i="5"/>
  <c r="AH3896" i="5"/>
  <c r="AG3897" i="5"/>
  <c r="AH3897" i="5"/>
  <c r="AG3898" i="5"/>
  <c r="AH3898" i="5"/>
  <c r="AG3899" i="5"/>
  <c r="AH3899" i="5"/>
  <c r="AG3900" i="5"/>
  <c r="AH3900" i="5"/>
  <c r="AG3901" i="5"/>
  <c r="AH3901" i="5"/>
  <c r="AG3902" i="5"/>
  <c r="AH3902" i="5"/>
  <c r="AG3903" i="5"/>
  <c r="AH3903" i="5"/>
  <c r="AG3904" i="5"/>
  <c r="AH3904" i="5"/>
  <c r="AG3905" i="5"/>
  <c r="AH3905" i="5"/>
  <c r="AG3906" i="5"/>
  <c r="AH3906" i="5"/>
  <c r="AG3907" i="5"/>
  <c r="AH3907" i="5"/>
  <c r="AG3908" i="5"/>
  <c r="AH3908" i="5"/>
  <c r="AG3909" i="5"/>
  <c r="AH3909" i="5"/>
  <c r="AG3910" i="5"/>
  <c r="AH3910" i="5"/>
  <c r="AG3911" i="5"/>
  <c r="AH3911" i="5"/>
  <c r="AG3912" i="5"/>
  <c r="AH3912" i="5"/>
  <c r="AG3913" i="5"/>
  <c r="AH3913" i="5"/>
  <c r="AG3914" i="5"/>
  <c r="AH3914" i="5"/>
  <c r="AG3915" i="5"/>
  <c r="AH3915" i="5"/>
  <c r="AG3916" i="5"/>
  <c r="AH3916" i="5"/>
  <c r="AG3917" i="5"/>
  <c r="AH3917" i="5"/>
  <c r="AG3918" i="5"/>
  <c r="AH3918" i="5"/>
  <c r="AG3919" i="5"/>
  <c r="AH3919" i="5"/>
  <c r="AG3920" i="5"/>
  <c r="AH3920" i="5"/>
  <c r="AG3921" i="5"/>
  <c r="AH3921" i="5"/>
  <c r="AG3922" i="5"/>
  <c r="AH3922" i="5"/>
  <c r="AG3923" i="5"/>
  <c r="AH3923" i="5"/>
  <c r="AG3924" i="5"/>
  <c r="AH3924" i="5"/>
  <c r="AG3925" i="5"/>
  <c r="AH3925" i="5"/>
  <c r="AG3926" i="5"/>
  <c r="AH3926" i="5"/>
  <c r="AG3927" i="5"/>
  <c r="AH3927" i="5"/>
  <c r="AG3928" i="5"/>
  <c r="AH3928" i="5"/>
  <c r="AG3929" i="5"/>
  <c r="AH3929" i="5"/>
  <c r="AG3930" i="5"/>
  <c r="AH3930" i="5"/>
  <c r="AG3931" i="5"/>
  <c r="AH3931" i="5"/>
  <c r="AG3932" i="5"/>
  <c r="AH3932" i="5"/>
  <c r="AG3933" i="5"/>
  <c r="AH3933" i="5"/>
  <c r="AG3934" i="5"/>
  <c r="AH3934" i="5"/>
  <c r="AG3935" i="5"/>
  <c r="AH3935" i="5"/>
  <c r="AG3936" i="5"/>
  <c r="AH3936" i="5"/>
  <c r="AG3937" i="5"/>
  <c r="AH3937" i="5"/>
  <c r="AG3938" i="5"/>
  <c r="AH3938" i="5"/>
  <c r="AG3939" i="5"/>
  <c r="AH3939" i="5"/>
  <c r="AG3940" i="5"/>
  <c r="AH3940" i="5"/>
  <c r="AG3941" i="5"/>
  <c r="AH3941" i="5"/>
  <c r="AG3942" i="5"/>
  <c r="AH3942" i="5"/>
  <c r="AG3943" i="5"/>
  <c r="AH3943" i="5"/>
  <c r="AG3944" i="5"/>
  <c r="AH3944" i="5"/>
  <c r="AG3945" i="5"/>
  <c r="AH3945" i="5"/>
  <c r="AG3946" i="5"/>
  <c r="AH3946" i="5"/>
  <c r="AG3947" i="5"/>
  <c r="AH3947" i="5"/>
  <c r="AG3948" i="5"/>
  <c r="AH3948" i="5"/>
  <c r="AG3949" i="5"/>
  <c r="AH3949" i="5"/>
  <c r="AG3950" i="5"/>
  <c r="AH3950" i="5"/>
  <c r="AG3951" i="5"/>
  <c r="AH3951" i="5"/>
  <c r="AG3952" i="5"/>
  <c r="AH3952" i="5"/>
  <c r="AG3953" i="5"/>
  <c r="AH3953" i="5"/>
  <c r="AG3954" i="5"/>
  <c r="AH3954" i="5"/>
  <c r="AG3955" i="5"/>
  <c r="AH3955" i="5"/>
  <c r="AG3956" i="5"/>
  <c r="AH3956" i="5"/>
  <c r="AG3957" i="5"/>
  <c r="AH3957" i="5"/>
  <c r="AG3958" i="5"/>
  <c r="AH3958" i="5"/>
  <c r="AG3959" i="5"/>
  <c r="AH3959" i="5"/>
  <c r="AG3960" i="5"/>
  <c r="AH3960" i="5"/>
  <c r="AG3961" i="5"/>
  <c r="AH3961" i="5"/>
  <c r="AG3962" i="5"/>
  <c r="AH3962" i="5"/>
  <c r="AG3963" i="5"/>
  <c r="AH3963" i="5"/>
  <c r="AG3964" i="5"/>
  <c r="AH3964" i="5"/>
  <c r="AG3965" i="5"/>
  <c r="AH3965" i="5"/>
  <c r="AG3966" i="5"/>
  <c r="AH3966" i="5"/>
  <c r="AG3967" i="5"/>
  <c r="AH3967" i="5"/>
  <c r="AG3968" i="5"/>
  <c r="AH3968" i="5"/>
  <c r="AG3969" i="5"/>
  <c r="AH3969" i="5"/>
  <c r="AG3970" i="5"/>
  <c r="AH3970" i="5"/>
  <c r="AG3971" i="5"/>
  <c r="AH3971" i="5"/>
  <c r="AG3972" i="5"/>
  <c r="AH3972" i="5"/>
  <c r="AG3973" i="5"/>
  <c r="AH3973" i="5"/>
  <c r="AG3974" i="5"/>
  <c r="AH3974" i="5"/>
  <c r="AG3975" i="5"/>
  <c r="AH3975" i="5"/>
  <c r="AG3976" i="5"/>
  <c r="AH3976" i="5"/>
  <c r="AG3977" i="5"/>
  <c r="AH3977" i="5"/>
  <c r="AG3978" i="5"/>
  <c r="AH3978" i="5"/>
  <c r="AG3979" i="5"/>
  <c r="AH3979" i="5"/>
  <c r="AG3980" i="5"/>
  <c r="AH3980" i="5"/>
  <c r="AG3981" i="5"/>
  <c r="AH3981" i="5"/>
  <c r="AG3982" i="5"/>
  <c r="AH3982" i="5"/>
  <c r="AG3983" i="5"/>
  <c r="AH3983" i="5"/>
  <c r="AG3984" i="5"/>
  <c r="AH3984" i="5"/>
  <c r="AG3985" i="5"/>
  <c r="AH3985" i="5"/>
  <c r="AG3986" i="5"/>
  <c r="AH3986" i="5"/>
  <c r="AG3987" i="5"/>
  <c r="AH3987" i="5"/>
  <c r="AG3988" i="5"/>
  <c r="AH3988" i="5"/>
  <c r="AG3989" i="5"/>
  <c r="AH3989" i="5"/>
  <c r="AG3990" i="5"/>
  <c r="AH3990" i="5"/>
  <c r="AG3991" i="5"/>
  <c r="AH3991" i="5"/>
  <c r="AG3992" i="5"/>
  <c r="AH3992" i="5"/>
  <c r="AG3993" i="5"/>
  <c r="AH3993" i="5"/>
  <c r="AG3994" i="5"/>
  <c r="AH3994" i="5"/>
  <c r="AG3995" i="5"/>
  <c r="AH3995" i="5"/>
  <c r="AG3996" i="5"/>
  <c r="AH3996" i="5"/>
  <c r="AG3997" i="5"/>
  <c r="AH3997" i="5"/>
  <c r="AG3998" i="5"/>
  <c r="AH3998" i="5"/>
  <c r="AG3999" i="5"/>
  <c r="AH3999" i="5"/>
  <c r="AG4000" i="5"/>
  <c r="AH4000" i="5"/>
  <c r="AG4001" i="5"/>
  <c r="AH4001" i="5"/>
  <c r="AG4002" i="5"/>
  <c r="AH4002" i="5"/>
  <c r="AG4003" i="5"/>
  <c r="AH4003" i="5"/>
  <c r="AG4004" i="5"/>
  <c r="AH4004" i="5"/>
  <c r="AG4005" i="5"/>
  <c r="AH4005" i="5"/>
  <c r="AG4006" i="5"/>
  <c r="AH4006" i="5"/>
  <c r="AG4007" i="5"/>
  <c r="AH4007" i="5"/>
  <c r="AG4008" i="5"/>
  <c r="AH4008" i="5"/>
  <c r="AG4009" i="5"/>
  <c r="AH4009" i="5"/>
  <c r="AG4010" i="5"/>
  <c r="AH4010" i="5"/>
  <c r="AG4011" i="5"/>
  <c r="AH4011" i="5"/>
  <c r="AG4012" i="5"/>
  <c r="AH4012" i="5"/>
  <c r="AG4013" i="5"/>
  <c r="AH4013" i="5"/>
  <c r="AG4014" i="5"/>
  <c r="AH4014" i="5"/>
  <c r="AG4015" i="5"/>
  <c r="AH4015" i="5"/>
  <c r="AG4016" i="5"/>
  <c r="AH4016" i="5"/>
  <c r="AG4017" i="5"/>
  <c r="AH4017" i="5"/>
  <c r="AG4018" i="5"/>
  <c r="AH4018" i="5"/>
  <c r="AG4019" i="5"/>
  <c r="AH4019" i="5"/>
  <c r="AG4020" i="5"/>
  <c r="AH4020" i="5"/>
  <c r="AG4021" i="5"/>
  <c r="AH4021" i="5"/>
  <c r="AG4022" i="5"/>
  <c r="AH4022" i="5"/>
  <c r="AG4023" i="5"/>
  <c r="AH4023" i="5"/>
  <c r="AG4024" i="5"/>
  <c r="AH4024" i="5"/>
  <c r="AG4025" i="5"/>
  <c r="AH4025" i="5"/>
  <c r="AG4026" i="5"/>
  <c r="AH4026" i="5"/>
  <c r="AG4027" i="5"/>
  <c r="AH4027" i="5"/>
  <c r="AG4028" i="5"/>
  <c r="AH4028" i="5"/>
  <c r="AG4029" i="5"/>
  <c r="AH4029" i="5"/>
  <c r="AG4030" i="5"/>
  <c r="AH4030" i="5"/>
  <c r="AG4031" i="5"/>
  <c r="AH4031" i="5"/>
  <c r="AG4032" i="5"/>
  <c r="AH4032" i="5"/>
  <c r="AG4033" i="5"/>
  <c r="AH4033" i="5"/>
  <c r="AG4034" i="5"/>
  <c r="AH4034" i="5"/>
  <c r="AG4035" i="5"/>
  <c r="AH4035" i="5"/>
  <c r="AG4036" i="5"/>
  <c r="AH4036" i="5"/>
  <c r="AG4037" i="5"/>
  <c r="AH4037" i="5"/>
  <c r="AG4038" i="5"/>
  <c r="AH4038" i="5"/>
  <c r="AG4039" i="5"/>
  <c r="AH4039" i="5"/>
  <c r="AG4040" i="5"/>
  <c r="AH4040" i="5"/>
  <c r="AG4041" i="5"/>
  <c r="AH4041" i="5"/>
  <c r="AG4042" i="5"/>
  <c r="AH4042" i="5"/>
  <c r="AG4043" i="5"/>
  <c r="AH4043" i="5"/>
  <c r="AG4044" i="5"/>
  <c r="AH4044" i="5"/>
  <c r="AG4045" i="5"/>
  <c r="AH4045" i="5"/>
  <c r="AG4046" i="5"/>
  <c r="AH4046" i="5"/>
  <c r="AG4047" i="5"/>
  <c r="AH4047" i="5"/>
  <c r="AG4048" i="5"/>
  <c r="AH4048" i="5"/>
  <c r="AG4049" i="5"/>
  <c r="AH4049" i="5"/>
  <c r="AG4050" i="5"/>
  <c r="AH4050" i="5"/>
  <c r="AG4051" i="5"/>
  <c r="AH4051" i="5"/>
  <c r="AG4052" i="5"/>
  <c r="AH4052" i="5"/>
  <c r="AG4053" i="5"/>
  <c r="AH4053" i="5"/>
  <c r="AG4054" i="5"/>
  <c r="AH4054" i="5"/>
  <c r="AG4055" i="5"/>
  <c r="AH4055" i="5"/>
  <c r="AG4056" i="5"/>
  <c r="AH4056" i="5"/>
  <c r="AG4057" i="5"/>
  <c r="AH4057" i="5"/>
  <c r="AG4058" i="5"/>
  <c r="AH4058" i="5"/>
  <c r="AG4059" i="5"/>
  <c r="AH4059" i="5"/>
  <c r="AG4060" i="5"/>
  <c r="AH4060" i="5"/>
  <c r="AG4061" i="5"/>
  <c r="AH4061" i="5"/>
  <c r="AG4062" i="5"/>
  <c r="AH4062" i="5"/>
  <c r="AG4063" i="5"/>
  <c r="AH4063" i="5"/>
  <c r="AG4064" i="5"/>
  <c r="AH4064" i="5"/>
  <c r="AG4065" i="5"/>
  <c r="AH4065" i="5"/>
  <c r="AG4066" i="5"/>
  <c r="AH4066" i="5"/>
  <c r="AG4067" i="5"/>
  <c r="AH4067" i="5"/>
  <c r="AG4068" i="5"/>
  <c r="AH4068" i="5"/>
  <c r="AG4069" i="5"/>
  <c r="AH4069" i="5"/>
  <c r="AG4070" i="5"/>
  <c r="AH4070" i="5"/>
  <c r="AG4071" i="5"/>
  <c r="AH4071" i="5"/>
  <c r="AG4072" i="5"/>
  <c r="AH4072" i="5"/>
  <c r="AG4073" i="5"/>
  <c r="AH4073" i="5"/>
  <c r="AG4074" i="5"/>
  <c r="AH4074" i="5"/>
  <c r="AG4075" i="5"/>
  <c r="AH4075" i="5"/>
  <c r="AG4076" i="5"/>
  <c r="AH4076" i="5"/>
  <c r="AG4077" i="5"/>
  <c r="AH4077" i="5"/>
  <c r="AG4078" i="5"/>
  <c r="AH4078" i="5"/>
  <c r="AG4079" i="5"/>
  <c r="AH4079" i="5"/>
  <c r="AG4080" i="5"/>
  <c r="AH4080" i="5"/>
  <c r="AG4081" i="5"/>
  <c r="AH4081" i="5"/>
  <c r="AG4082" i="5"/>
  <c r="AH4082" i="5"/>
  <c r="AG4083" i="5"/>
  <c r="AH4083" i="5"/>
  <c r="AG4084" i="5"/>
  <c r="AH4084" i="5"/>
  <c r="AG4085" i="5"/>
  <c r="AH4085" i="5"/>
  <c r="AG4086" i="5"/>
  <c r="AH4086" i="5"/>
  <c r="AG4087" i="5"/>
  <c r="AH4087" i="5"/>
  <c r="AG4088" i="5"/>
  <c r="AH4088" i="5"/>
  <c r="AG4089" i="5"/>
  <c r="AH4089" i="5"/>
  <c r="AG4090" i="5"/>
  <c r="AH4090" i="5"/>
  <c r="AG4091" i="5"/>
  <c r="AH4091" i="5"/>
  <c r="AG4092" i="5"/>
  <c r="AH4092" i="5"/>
  <c r="AG4093" i="5"/>
  <c r="AH4093" i="5"/>
  <c r="AG4094" i="5"/>
  <c r="AH4094" i="5"/>
  <c r="AG4095" i="5"/>
  <c r="AH4095" i="5"/>
  <c r="AG4096" i="5"/>
  <c r="AH4096" i="5"/>
  <c r="AG4097" i="5"/>
  <c r="AH4097" i="5"/>
  <c r="AG4098" i="5"/>
  <c r="AH4098" i="5"/>
  <c r="AG4099" i="5"/>
  <c r="AH4099" i="5"/>
  <c r="AG4100" i="5"/>
  <c r="AH4100" i="5"/>
  <c r="AG4101" i="5"/>
  <c r="AH4101" i="5"/>
  <c r="AG4102" i="5"/>
  <c r="AH4102" i="5"/>
  <c r="AG4103" i="5"/>
  <c r="AH4103" i="5"/>
  <c r="AG4104" i="5"/>
  <c r="AH4104" i="5"/>
  <c r="AG4105" i="5"/>
  <c r="AH4105" i="5"/>
  <c r="AG4106" i="5"/>
  <c r="AH4106" i="5"/>
  <c r="AG4107" i="5"/>
  <c r="AH4107" i="5"/>
  <c r="AG4108" i="5"/>
  <c r="AH4108" i="5"/>
  <c r="AG4109" i="5"/>
  <c r="AH4109" i="5"/>
  <c r="AG4110" i="5"/>
  <c r="AH4110" i="5"/>
  <c r="AG4111" i="5"/>
  <c r="AH4111" i="5"/>
  <c r="AG4112" i="5"/>
  <c r="AH4112" i="5"/>
  <c r="AG4113" i="5"/>
  <c r="AH4113" i="5"/>
  <c r="AG4114" i="5"/>
  <c r="AH4114" i="5"/>
  <c r="AG4115" i="5"/>
  <c r="AH4115" i="5"/>
  <c r="AG4116" i="5"/>
  <c r="AH4116" i="5"/>
  <c r="AG4117" i="5"/>
  <c r="AH4117" i="5"/>
  <c r="AG4118" i="5"/>
  <c r="AH4118" i="5"/>
  <c r="AG4119" i="5"/>
  <c r="AH4119" i="5"/>
  <c r="AG4120" i="5"/>
  <c r="AH4120" i="5"/>
  <c r="AG4121" i="5"/>
  <c r="AH4121" i="5"/>
  <c r="AG4122" i="5"/>
  <c r="AH4122" i="5"/>
  <c r="AG4123" i="5"/>
  <c r="AH4123" i="5"/>
  <c r="AG4124" i="5"/>
  <c r="AH4124" i="5"/>
  <c r="AG4125" i="5"/>
  <c r="AH4125" i="5"/>
  <c r="AG4126" i="5"/>
  <c r="AH4126" i="5"/>
  <c r="AG4127" i="5"/>
  <c r="AH4127" i="5"/>
  <c r="AG4128" i="5"/>
  <c r="AH4128" i="5"/>
  <c r="AG4129" i="5"/>
  <c r="AH4129" i="5"/>
  <c r="AG4130" i="5"/>
  <c r="AH4130" i="5"/>
  <c r="AG4131" i="5"/>
  <c r="AH4131" i="5"/>
  <c r="AG4132" i="5"/>
  <c r="AH4132" i="5"/>
  <c r="AG4133" i="5"/>
  <c r="AH4133" i="5"/>
  <c r="AG4134" i="5"/>
  <c r="AH4134" i="5"/>
  <c r="AG4135" i="5"/>
  <c r="AH4135" i="5"/>
  <c r="AG4136" i="5"/>
  <c r="AH4136" i="5"/>
  <c r="AG4137" i="5"/>
  <c r="AH4137" i="5"/>
  <c r="AG4138" i="5"/>
  <c r="AH4138" i="5"/>
  <c r="AG4139" i="5"/>
  <c r="AH4139" i="5"/>
  <c r="AG4140" i="5"/>
  <c r="AH4140" i="5"/>
  <c r="AG4141" i="5"/>
  <c r="AH4141" i="5"/>
  <c r="AG4142" i="5"/>
  <c r="AH4142" i="5"/>
  <c r="AG4143" i="5"/>
  <c r="AH4143" i="5"/>
  <c r="AG4144" i="5"/>
  <c r="AH4144" i="5"/>
  <c r="AG4145" i="5"/>
  <c r="AH4145" i="5"/>
  <c r="AG4146" i="5"/>
  <c r="AH4146" i="5"/>
  <c r="AG4147" i="5"/>
  <c r="AH4147" i="5"/>
  <c r="AG4148" i="5"/>
  <c r="AH4148" i="5"/>
  <c r="AG4149" i="5"/>
  <c r="AH4149" i="5"/>
  <c r="AG4150" i="5"/>
  <c r="AH4150" i="5"/>
  <c r="AG4151" i="5"/>
  <c r="AH4151" i="5"/>
  <c r="AG4152" i="5"/>
  <c r="AH4152" i="5"/>
  <c r="AG4153" i="5"/>
  <c r="AH4153" i="5"/>
  <c r="AG4154" i="5"/>
  <c r="AH4154" i="5"/>
  <c r="AG4155" i="5"/>
  <c r="AH4155" i="5"/>
  <c r="AG4156" i="5"/>
  <c r="AH4156" i="5"/>
  <c r="AG4157" i="5"/>
  <c r="AH4157" i="5"/>
  <c r="AG4158" i="5"/>
  <c r="AH4158" i="5"/>
  <c r="AG4159" i="5"/>
  <c r="AH4159" i="5"/>
  <c r="AG4160" i="5"/>
  <c r="AH4160" i="5"/>
  <c r="AG4161" i="5"/>
  <c r="AH4161" i="5"/>
  <c r="AG4162" i="5"/>
  <c r="AH4162" i="5"/>
  <c r="AG4163" i="5"/>
  <c r="AH4163" i="5"/>
  <c r="AG4164" i="5"/>
  <c r="AH4164" i="5"/>
  <c r="AG4165" i="5"/>
  <c r="AH4165" i="5"/>
  <c r="AG4166" i="5"/>
  <c r="AH4166" i="5"/>
  <c r="AG4167" i="5"/>
  <c r="AH4167" i="5"/>
  <c r="AG4168" i="5"/>
  <c r="AH4168" i="5"/>
  <c r="AG4169" i="5"/>
  <c r="AH4169" i="5"/>
  <c r="AG4170" i="5"/>
  <c r="AH4170" i="5"/>
  <c r="AG4171" i="5"/>
  <c r="AH4171" i="5"/>
  <c r="AG4172" i="5"/>
  <c r="AH4172" i="5"/>
  <c r="AG4173" i="5"/>
  <c r="AH4173" i="5"/>
  <c r="AG4174" i="5"/>
  <c r="AH4174" i="5"/>
  <c r="AG4175" i="5"/>
  <c r="AH4175" i="5"/>
  <c r="AG4176" i="5"/>
  <c r="AH4176" i="5"/>
  <c r="AG4177" i="5"/>
  <c r="AH4177" i="5"/>
  <c r="AG4178" i="5"/>
  <c r="AH4178" i="5"/>
  <c r="AG4179" i="5"/>
  <c r="AH4179" i="5"/>
  <c r="AG4180" i="5"/>
  <c r="AH4180" i="5"/>
  <c r="AG4181" i="5"/>
  <c r="AH4181" i="5"/>
  <c r="AG4182" i="5"/>
  <c r="AH4182" i="5"/>
  <c r="AG4183" i="5"/>
  <c r="AH4183" i="5"/>
  <c r="AG4184" i="5"/>
  <c r="AH4184" i="5"/>
  <c r="AG4185" i="5"/>
  <c r="AH4185" i="5"/>
  <c r="AG4186" i="5"/>
  <c r="AH4186" i="5"/>
  <c r="AG4187" i="5"/>
  <c r="AH4187" i="5"/>
  <c r="AG4188" i="5"/>
  <c r="AH4188" i="5"/>
  <c r="AG4189" i="5"/>
  <c r="AH4189" i="5"/>
  <c r="AG4190" i="5"/>
  <c r="AH4190" i="5"/>
  <c r="AG4191" i="5"/>
  <c r="AH4191" i="5"/>
  <c r="AG4192" i="5"/>
  <c r="AH4192" i="5"/>
  <c r="AG4193" i="5"/>
  <c r="AH4193" i="5"/>
  <c r="AG4194" i="5"/>
  <c r="AH4194" i="5"/>
  <c r="AG4195" i="5"/>
  <c r="AH4195" i="5"/>
  <c r="AG4196" i="5"/>
  <c r="AH4196" i="5"/>
  <c r="AG4197" i="5"/>
  <c r="AH4197" i="5"/>
  <c r="AG4198" i="5"/>
  <c r="AH4198" i="5"/>
  <c r="AG4199" i="5"/>
  <c r="AH4199" i="5"/>
  <c r="AG4200" i="5"/>
  <c r="AH4200" i="5"/>
  <c r="AG4201" i="5"/>
  <c r="AH4201" i="5"/>
  <c r="AG4202" i="5"/>
  <c r="AH4202" i="5"/>
  <c r="AG4203" i="5"/>
  <c r="AH4203" i="5"/>
  <c r="AG4204" i="5"/>
  <c r="AH4204" i="5"/>
  <c r="AG4205" i="5"/>
  <c r="AH4205" i="5"/>
  <c r="AG4206" i="5"/>
  <c r="AH4206" i="5"/>
  <c r="AG4207" i="5"/>
  <c r="AH4207" i="5"/>
  <c r="AG4208" i="5"/>
  <c r="AH4208" i="5"/>
  <c r="AG4209" i="5"/>
  <c r="AH4209" i="5"/>
  <c r="AG4210" i="5"/>
  <c r="AH4210" i="5"/>
  <c r="AG4211" i="5"/>
  <c r="AH4211" i="5"/>
  <c r="AG4212" i="5"/>
  <c r="AH4212" i="5"/>
  <c r="AG4213" i="5"/>
  <c r="AH4213" i="5"/>
  <c r="AG4214" i="5"/>
  <c r="AH4214" i="5"/>
  <c r="AG4215" i="5"/>
  <c r="AH4215" i="5"/>
  <c r="AG4216" i="5"/>
  <c r="AH4216" i="5"/>
  <c r="AG4217" i="5"/>
  <c r="AH4217" i="5"/>
  <c r="AG4218" i="5"/>
  <c r="AH4218" i="5"/>
  <c r="AG4219" i="5"/>
  <c r="AH4219" i="5"/>
  <c r="AG4220" i="5"/>
  <c r="AH4220" i="5"/>
  <c r="AG4221" i="5"/>
  <c r="AH4221" i="5"/>
  <c r="AG4222" i="5"/>
  <c r="AH4222" i="5"/>
  <c r="AG4223" i="5"/>
  <c r="AH4223" i="5"/>
  <c r="AG4224" i="5"/>
  <c r="AH4224" i="5"/>
  <c r="AG4225" i="5"/>
  <c r="AH4225" i="5"/>
  <c r="AG4226" i="5"/>
  <c r="AH4226" i="5"/>
  <c r="AG4227" i="5"/>
  <c r="AH4227" i="5"/>
  <c r="AG4228" i="5"/>
  <c r="AH4228" i="5"/>
  <c r="AG4229" i="5"/>
  <c r="AH4229" i="5"/>
  <c r="AG4230" i="5"/>
  <c r="AH4230" i="5"/>
  <c r="AG4231" i="5"/>
  <c r="AH4231" i="5"/>
  <c r="AG4232" i="5"/>
  <c r="AH4232" i="5"/>
  <c r="AG4233" i="5"/>
  <c r="AH4233" i="5"/>
  <c r="AG4234" i="5"/>
  <c r="AH4234" i="5"/>
  <c r="AG4235" i="5"/>
  <c r="AH4235" i="5"/>
  <c r="AG4236" i="5"/>
  <c r="AH4236" i="5"/>
  <c r="AG4237" i="5"/>
  <c r="AH4237" i="5"/>
  <c r="AG4238" i="5"/>
  <c r="AH4238" i="5"/>
  <c r="AG4239" i="5"/>
  <c r="AH4239" i="5"/>
  <c r="AG4240" i="5"/>
  <c r="AH4240" i="5"/>
  <c r="AG4241" i="5"/>
  <c r="AH4241" i="5"/>
  <c r="AG4242" i="5"/>
  <c r="AH4242" i="5"/>
  <c r="AG4243" i="5"/>
  <c r="AH4243" i="5"/>
  <c r="AG4244" i="5"/>
  <c r="AH4244" i="5"/>
  <c r="AG4245" i="5"/>
  <c r="AH4245" i="5"/>
  <c r="AG4246" i="5"/>
  <c r="AH4246" i="5"/>
  <c r="AG4247" i="5"/>
  <c r="AH4247" i="5"/>
  <c r="AG4248" i="5"/>
  <c r="AH4248" i="5"/>
  <c r="AG4249" i="5"/>
  <c r="AH4249" i="5"/>
  <c r="AG4250" i="5"/>
  <c r="AH4250" i="5"/>
  <c r="AG4251" i="5"/>
  <c r="AH4251" i="5"/>
  <c r="AG4252" i="5"/>
  <c r="AH4252" i="5"/>
  <c r="AG4253" i="5"/>
  <c r="AH4253" i="5"/>
  <c r="AG4254" i="5"/>
  <c r="AH4254" i="5"/>
  <c r="AG4255" i="5"/>
  <c r="AH4255" i="5"/>
  <c r="AG4256" i="5"/>
  <c r="AH4256" i="5"/>
  <c r="AG4257" i="5"/>
  <c r="AH4257" i="5"/>
  <c r="AG4258" i="5"/>
  <c r="AH4258" i="5"/>
  <c r="AG4259" i="5"/>
  <c r="AH4259" i="5"/>
  <c r="AG4260" i="5"/>
  <c r="AH4260" i="5"/>
  <c r="AG4261" i="5"/>
  <c r="AH4261" i="5"/>
  <c r="AG4262" i="5"/>
  <c r="AH4262" i="5"/>
  <c r="AG4263" i="5"/>
  <c r="AH4263" i="5"/>
  <c r="AG4264" i="5"/>
  <c r="AH4264" i="5"/>
  <c r="AG4265" i="5"/>
  <c r="AH4265" i="5"/>
  <c r="AG4266" i="5"/>
  <c r="AH4266" i="5"/>
  <c r="AG4267" i="5"/>
  <c r="AH4267" i="5"/>
  <c r="AG4268" i="5"/>
  <c r="AH4268" i="5"/>
  <c r="AG4269" i="5"/>
  <c r="AH4269" i="5"/>
  <c r="AG4270" i="5"/>
  <c r="AH4270" i="5"/>
  <c r="AG4271" i="5"/>
  <c r="AH4271" i="5"/>
  <c r="AG4272" i="5"/>
  <c r="AH4272" i="5"/>
  <c r="AG4273" i="5"/>
  <c r="AH4273" i="5"/>
  <c r="AG4274" i="5"/>
  <c r="AH4274" i="5"/>
  <c r="AG4275" i="5"/>
  <c r="AH4275" i="5"/>
  <c r="AG4276" i="5"/>
  <c r="AH4276" i="5"/>
  <c r="AG4277" i="5"/>
  <c r="AH4277" i="5"/>
  <c r="AG4278" i="5"/>
  <c r="AH4278" i="5"/>
  <c r="AG4279" i="5"/>
  <c r="AH4279" i="5"/>
  <c r="AG4280" i="5"/>
  <c r="AH4280" i="5"/>
  <c r="AG4281" i="5"/>
  <c r="AH4281" i="5"/>
  <c r="AG4282" i="5"/>
  <c r="AH4282" i="5"/>
  <c r="AG4283" i="5"/>
  <c r="AH4283" i="5"/>
  <c r="AG4284" i="5"/>
  <c r="AH4284" i="5"/>
  <c r="AG4285" i="5"/>
  <c r="AH4285" i="5"/>
  <c r="AG4286" i="5"/>
  <c r="AH4286" i="5"/>
  <c r="AG4287" i="5"/>
  <c r="AH4287" i="5"/>
  <c r="AG4288" i="5"/>
  <c r="AH4288" i="5"/>
  <c r="AG4289" i="5"/>
  <c r="AH4289" i="5"/>
  <c r="AG4290" i="5"/>
  <c r="AH4290" i="5"/>
  <c r="AG4291" i="5"/>
  <c r="AH4291" i="5"/>
  <c r="AG4292" i="5"/>
  <c r="AH4292" i="5"/>
  <c r="AG4293" i="5"/>
  <c r="AH4293" i="5"/>
  <c r="AG4294" i="5"/>
  <c r="AH4294" i="5"/>
  <c r="AG4295" i="5"/>
  <c r="AH4295" i="5"/>
  <c r="AG4296" i="5"/>
  <c r="AH4296" i="5"/>
  <c r="AG4297" i="5"/>
  <c r="AH4297" i="5"/>
  <c r="AG4298" i="5"/>
  <c r="AH4298" i="5"/>
  <c r="AG4299" i="5"/>
  <c r="AH4299" i="5"/>
  <c r="AG4300" i="5"/>
  <c r="AH4300" i="5"/>
  <c r="AG4301" i="5"/>
  <c r="AH4301" i="5"/>
  <c r="AG4302" i="5"/>
  <c r="AH4302" i="5"/>
  <c r="AG4303" i="5"/>
  <c r="AH4303" i="5"/>
  <c r="AG4304" i="5"/>
  <c r="AH4304" i="5"/>
  <c r="AG4305" i="5"/>
  <c r="AH4305" i="5"/>
  <c r="AG4306" i="5"/>
  <c r="AH4306" i="5"/>
  <c r="AG4307" i="5"/>
  <c r="AH4307" i="5"/>
  <c r="AG4308" i="5"/>
  <c r="AH4308" i="5"/>
  <c r="AG4309" i="5"/>
  <c r="AH4309" i="5"/>
  <c r="AG4310" i="5"/>
  <c r="AH4310" i="5"/>
  <c r="AG4311" i="5"/>
  <c r="AH4311" i="5"/>
  <c r="AG4312" i="5"/>
  <c r="AH4312" i="5"/>
  <c r="AG4313" i="5"/>
  <c r="AH4313" i="5"/>
  <c r="AG4314" i="5"/>
  <c r="AH4314" i="5"/>
  <c r="AG4315" i="5"/>
  <c r="AH4315" i="5"/>
  <c r="AG4316" i="5"/>
  <c r="AH4316" i="5"/>
  <c r="AG4317" i="5"/>
  <c r="AH4317" i="5"/>
  <c r="AG4318" i="5"/>
  <c r="AH4318" i="5"/>
  <c r="AG4319" i="5"/>
  <c r="AH4319" i="5"/>
  <c r="AG4320" i="5"/>
  <c r="AH4320" i="5"/>
  <c r="AG4321" i="5"/>
  <c r="AH4321" i="5"/>
  <c r="AG4322" i="5"/>
  <c r="AH4322" i="5"/>
  <c r="AG4323" i="5"/>
  <c r="AH4323" i="5"/>
  <c r="AG4324" i="5"/>
  <c r="AH4324" i="5"/>
  <c r="AG4325" i="5"/>
  <c r="AH4325" i="5"/>
  <c r="AG4326" i="5"/>
  <c r="AH4326" i="5"/>
  <c r="AG4327" i="5"/>
  <c r="AH4327" i="5"/>
  <c r="AG4328" i="5"/>
  <c r="AH4328" i="5"/>
  <c r="AG4329" i="5"/>
  <c r="AH4329" i="5"/>
  <c r="AG4330" i="5"/>
  <c r="AH4330" i="5"/>
  <c r="AG4331" i="5"/>
  <c r="AH4331" i="5"/>
  <c r="AG4332" i="5"/>
  <c r="AH4332" i="5"/>
  <c r="AG4333" i="5"/>
  <c r="AH4333" i="5"/>
  <c r="AG4334" i="5"/>
  <c r="AH4334" i="5"/>
  <c r="AG4335" i="5"/>
  <c r="AH4335" i="5"/>
  <c r="AG4336" i="5"/>
  <c r="AH4336" i="5"/>
  <c r="AG4337" i="5"/>
  <c r="AH4337" i="5"/>
  <c r="AG4338" i="5"/>
  <c r="AH4338" i="5"/>
  <c r="AG4339" i="5"/>
  <c r="AH4339" i="5"/>
  <c r="AG4340" i="5"/>
  <c r="AH4340" i="5"/>
  <c r="AG4341" i="5"/>
  <c r="AH4341" i="5"/>
  <c r="AG4342" i="5"/>
  <c r="AH4342" i="5"/>
  <c r="AG4343" i="5"/>
  <c r="AH4343" i="5"/>
  <c r="AG4344" i="5"/>
  <c r="AH4344" i="5"/>
  <c r="AG4345" i="5"/>
  <c r="AH4345" i="5"/>
  <c r="AG4346" i="5"/>
  <c r="AH4346" i="5"/>
  <c r="AG4347" i="5"/>
  <c r="AH4347" i="5"/>
  <c r="AG4348" i="5"/>
  <c r="AH4348" i="5"/>
  <c r="AG4349" i="5"/>
  <c r="AH4349" i="5"/>
  <c r="AG4350" i="5"/>
  <c r="AH4350" i="5"/>
  <c r="AG4351" i="5"/>
  <c r="AH4351" i="5"/>
  <c r="AG4352" i="5"/>
  <c r="AH4352" i="5"/>
  <c r="AG4353" i="5"/>
  <c r="AH4353" i="5"/>
  <c r="AG4354" i="5"/>
  <c r="AH4354" i="5"/>
  <c r="AG4355" i="5"/>
  <c r="AH4355" i="5"/>
  <c r="AG4356" i="5"/>
  <c r="AH4356" i="5"/>
  <c r="AG4357" i="5"/>
  <c r="AH4357" i="5"/>
  <c r="AG4358" i="5"/>
  <c r="AH4358" i="5"/>
  <c r="AG4359" i="5"/>
  <c r="AH4359" i="5"/>
  <c r="AG4360" i="5"/>
  <c r="AH4360" i="5"/>
  <c r="AG4361" i="5"/>
  <c r="AH4361" i="5"/>
  <c r="AG4362" i="5"/>
  <c r="AH4362" i="5"/>
  <c r="AG4363" i="5"/>
  <c r="AH4363" i="5"/>
  <c r="AG4364" i="5"/>
  <c r="AH4364" i="5"/>
  <c r="AG4365" i="5"/>
  <c r="AH4365" i="5"/>
  <c r="AG4366" i="5"/>
  <c r="AH4366" i="5"/>
  <c r="AG4367" i="5"/>
  <c r="AH4367" i="5"/>
  <c r="AG4368" i="5"/>
  <c r="AH4368" i="5"/>
  <c r="AG4369" i="5"/>
  <c r="AH4369" i="5"/>
  <c r="AG4370" i="5"/>
  <c r="AH4370" i="5"/>
  <c r="AG4371" i="5"/>
  <c r="AH4371" i="5"/>
  <c r="AG4372" i="5"/>
  <c r="AH4372" i="5"/>
  <c r="AG4373" i="5"/>
  <c r="AH4373" i="5"/>
  <c r="AG4374" i="5"/>
  <c r="AH4374" i="5"/>
  <c r="AG4375" i="5"/>
  <c r="AH4375" i="5"/>
  <c r="AG4376" i="5"/>
  <c r="AH4376" i="5"/>
  <c r="AG4377" i="5"/>
  <c r="AH4377" i="5"/>
  <c r="AG4378" i="5"/>
  <c r="AH4378" i="5"/>
  <c r="AG4379" i="5"/>
  <c r="AH4379" i="5"/>
  <c r="AG4380" i="5"/>
  <c r="AH4380" i="5"/>
  <c r="AG4381" i="5"/>
  <c r="AH4381" i="5"/>
  <c r="AG4382" i="5"/>
  <c r="AH4382" i="5"/>
  <c r="AG4383" i="5"/>
  <c r="AH4383" i="5"/>
  <c r="AG4384" i="5"/>
  <c r="AH4384" i="5"/>
  <c r="AG4385" i="5"/>
  <c r="AH4385" i="5"/>
  <c r="AG4386" i="5"/>
  <c r="AH4386" i="5"/>
  <c r="AG4387" i="5"/>
  <c r="AH4387" i="5"/>
  <c r="AG4388" i="5"/>
  <c r="AH4388" i="5"/>
  <c r="AG4389" i="5"/>
  <c r="AH4389" i="5"/>
  <c r="AG4390" i="5"/>
  <c r="AH4390" i="5"/>
  <c r="AG4391" i="5"/>
  <c r="AH4391" i="5"/>
  <c r="AG4392" i="5"/>
  <c r="AH4392" i="5"/>
  <c r="AG4393" i="5"/>
  <c r="AH4393" i="5"/>
  <c r="AG4394" i="5"/>
  <c r="AH4394" i="5"/>
  <c r="AG4395" i="5"/>
  <c r="AH4395" i="5"/>
  <c r="AG4396" i="5"/>
  <c r="AH4396" i="5"/>
  <c r="AG4397" i="5"/>
  <c r="AH4397" i="5"/>
  <c r="AG4398" i="5"/>
  <c r="AH4398" i="5"/>
  <c r="AG4399" i="5"/>
  <c r="AH4399" i="5"/>
  <c r="AG4400" i="5"/>
  <c r="AH4400" i="5"/>
  <c r="AG4401" i="5"/>
  <c r="AH4401" i="5"/>
  <c r="AG4402" i="5"/>
  <c r="AH4402" i="5"/>
  <c r="AG4403" i="5"/>
  <c r="AH4403" i="5"/>
  <c r="AG4404" i="5"/>
  <c r="AH4404" i="5"/>
  <c r="AG4405" i="5"/>
  <c r="AH4405" i="5"/>
  <c r="AG4406" i="5"/>
  <c r="AH4406" i="5"/>
  <c r="AG4407" i="5"/>
  <c r="AH4407" i="5"/>
  <c r="AG4408" i="5"/>
  <c r="AH4408" i="5"/>
  <c r="AG4409" i="5"/>
  <c r="AH4409" i="5"/>
  <c r="AG4410" i="5"/>
  <c r="AH4410" i="5"/>
  <c r="AG4411" i="5"/>
  <c r="AH4411" i="5"/>
  <c r="AG4412" i="5"/>
  <c r="AH4412" i="5"/>
  <c r="AG4413" i="5"/>
  <c r="AH4413" i="5"/>
  <c r="AG4414" i="5"/>
  <c r="AH4414" i="5"/>
  <c r="AG4415" i="5"/>
  <c r="AH4415" i="5"/>
  <c r="AG4416" i="5"/>
  <c r="AH4416" i="5"/>
  <c r="AG4417" i="5"/>
  <c r="AH4417" i="5"/>
  <c r="AG4418" i="5"/>
  <c r="AH4418" i="5"/>
  <c r="AG4419" i="5"/>
  <c r="AH4419" i="5"/>
  <c r="AG4420" i="5"/>
  <c r="AH4420" i="5"/>
  <c r="AG4421" i="5"/>
  <c r="AH4421" i="5"/>
  <c r="AG4422" i="5"/>
  <c r="AH4422" i="5"/>
  <c r="AG4423" i="5"/>
  <c r="AH4423" i="5"/>
  <c r="AG4424" i="5"/>
  <c r="AH4424" i="5"/>
  <c r="AG4425" i="5"/>
  <c r="AH4425" i="5"/>
  <c r="AG4426" i="5"/>
  <c r="AH4426" i="5"/>
  <c r="AG4427" i="5"/>
  <c r="AH4427" i="5"/>
  <c r="AG4428" i="5"/>
  <c r="AH4428" i="5"/>
  <c r="AG4429" i="5"/>
  <c r="AH4429" i="5"/>
  <c r="AG4430" i="5"/>
  <c r="AH4430" i="5"/>
  <c r="AG4431" i="5"/>
  <c r="AH4431" i="5"/>
  <c r="AG4432" i="5"/>
  <c r="AH4432" i="5"/>
  <c r="AG4433" i="5"/>
  <c r="AH4433" i="5"/>
  <c r="AG4434" i="5"/>
  <c r="AH4434" i="5"/>
  <c r="AG4435" i="5"/>
  <c r="AH4435" i="5"/>
  <c r="AG4436" i="5"/>
  <c r="AH4436" i="5"/>
  <c r="AG4437" i="5"/>
  <c r="AH4437" i="5"/>
  <c r="AG4438" i="5"/>
  <c r="AH4438" i="5"/>
  <c r="AG4439" i="5"/>
  <c r="AH4439" i="5"/>
  <c r="AG4440" i="5"/>
  <c r="AH4440" i="5"/>
  <c r="AG4441" i="5"/>
  <c r="AH4441" i="5"/>
  <c r="AG4442" i="5"/>
  <c r="AH4442" i="5"/>
  <c r="AG4443" i="5"/>
  <c r="AH4443" i="5"/>
  <c r="AG4444" i="5"/>
  <c r="AH4444" i="5"/>
  <c r="AG4445" i="5"/>
  <c r="AH4445" i="5"/>
  <c r="AG4446" i="5"/>
  <c r="AH4446" i="5"/>
  <c r="AG4447" i="5"/>
  <c r="AH4447" i="5"/>
  <c r="AG4448" i="5"/>
  <c r="AH4448" i="5"/>
  <c r="AG4449" i="5"/>
  <c r="AH4449" i="5"/>
  <c r="AG4450" i="5"/>
  <c r="AH4450" i="5"/>
  <c r="AG4451" i="5"/>
  <c r="AH4451" i="5"/>
  <c r="AG4452" i="5"/>
  <c r="AH4452" i="5"/>
  <c r="AG4453" i="5"/>
  <c r="AH4453" i="5"/>
  <c r="AG4454" i="5"/>
  <c r="AH4454" i="5"/>
  <c r="AG4455" i="5"/>
  <c r="AH4455" i="5"/>
  <c r="AG4456" i="5"/>
  <c r="AH4456" i="5"/>
  <c r="AG4457" i="5"/>
  <c r="AH4457" i="5"/>
  <c r="AG4458" i="5"/>
  <c r="AH4458" i="5"/>
  <c r="AG4459" i="5"/>
  <c r="AH4459" i="5"/>
  <c r="AG4460" i="5"/>
  <c r="AH4460" i="5"/>
  <c r="AG4461" i="5"/>
  <c r="AH4461" i="5"/>
  <c r="AG4462" i="5"/>
  <c r="AH4462" i="5"/>
  <c r="AG4463" i="5"/>
  <c r="AH4463" i="5"/>
  <c r="AG4464" i="5"/>
  <c r="AH4464" i="5"/>
  <c r="AG4465" i="5"/>
  <c r="AH4465" i="5"/>
  <c r="AG4466" i="5"/>
  <c r="AH4466" i="5"/>
  <c r="AG4467" i="5"/>
  <c r="AH4467" i="5"/>
  <c r="AG4468" i="5"/>
  <c r="AH4468" i="5"/>
  <c r="AG4469" i="5"/>
  <c r="AH4469" i="5"/>
  <c r="AG4470" i="5"/>
  <c r="AH4470" i="5"/>
  <c r="AG4471" i="5"/>
  <c r="AH4471" i="5"/>
  <c r="AG4472" i="5"/>
  <c r="AH4472" i="5"/>
  <c r="AG4473" i="5"/>
  <c r="AH4473" i="5"/>
  <c r="AG4474" i="5"/>
  <c r="AH4474" i="5"/>
  <c r="AG4475" i="5"/>
  <c r="AH4475" i="5"/>
  <c r="AG4476" i="5"/>
  <c r="AH4476" i="5"/>
  <c r="AG4477" i="5"/>
  <c r="AH4477" i="5"/>
  <c r="AG4478" i="5"/>
  <c r="AH4478" i="5"/>
  <c r="AG4479" i="5"/>
  <c r="AH4479" i="5"/>
  <c r="AG4480" i="5"/>
  <c r="AH4480" i="5"/>
  <c r="AG4481" i="5"/>
  <c r="AH4481" i="5"/>
  <c r="AG4482" i="5"/>
  <c r="AH4482" i="5"/>
  <c r="AG4483" i="5"/>
  <c r="AH4483" i="5"/>
  <c r="AG4484" i="5"/>
  <c r="AH4484" i="5"/>
  <c r="AG4485" i="5"/>
  <c r="AH4485" i="5"/>
  <c r="AG4486" i="5"/>
  <c r="AH4486" i="5"/>
  <c r="AG4487" i="5"/>
  <c r="AH4487" i="5"/>
  <c r="AG4488" i="5"/>
  <c r="AH4488" i="5"/>
  <c r="AG4489" i="5"/>
  <c r="AH4489" i="5"/>
  <c r="AG4490" i="5"/>
  <c r="AH4490" i="5"/>
  <c r="AG4491" i="5"/>
  <c r="AH4491" i="5"/>
  <c r="AG4492" i="5"/>
  <c r="AH4492" i="5"/>
  <c r="AG4493" i="5"/>
  <c r="AH4493" i="5"/>
  <c r="AG4494" i="5"/>
  <c r="AH4494" i="5"/>
  <c r="AG4495" i="5"/>
  <c r="AH4495" i="5"/>
  <c r="AG4496" i="5"/>
  <c r="AH4496" i="5"/>
  <c r="AG4497" i="5"/>
  <c r="AH4497" i="5"/>
  <c r="AG4498" i="5"/>
  <c r="AH4498" i="5"/>
  <c r="AG4499" i="5"/>
  <c r="AH4499" i="5"/>
  <c r="AG4500" i="5"/>
  <c r="AH4500" i="5"/>
  <c r="AG4501" i="5"/>
  <c r="AH4501" i="5"/>
  <c r="AG4502" i="5"/>
  <c r="AH4502" i="5"/>
  <c r="AG4503" i="5"/>
  <c r="AH4503" i="5"/>
  <c r="AG4504" i="5"/>
  <c r="AH4504" i="5"/>
  <c r="AG4505" i="5"/>
  <c r="AH4505" i="5"/>
  <c r="AG4506" i="5"/>
  <c r="AH4506" i="5"/>
  <c r="AG4507" i="5"/>
  <c r="AH4507" i="5"/>
  <c r="AG4508" i="5"/>
  <c r="AH4508" i="5"/>
  <c r="AG4509" i="5"/>
  <c r="AH4509" i="5"/>
  <c r="AG4510" i="5"/>
  <c r="AH4510" i="5"/>
  <c r="AG4511" i="5"/>
  <c r="AH4511" i="5"/>
  <c r="AG4512" i="5"/>
  <c r="AH4512" i="5"/>
  <c r="AG4513" i="5"/>
  <c r="AH4513" i="5"/>
  <c r="AG4514" i="5"/>
  <c r="AH4514" i="5"/>
  <c r="AG4515" i="5"/>
  <c r="AH4515" i="5"/>
  <c r="AG4516" i="5"/>
  <c r="AH4516" i="5"/>
  <c r="AG4517" i="5"/>
  <c r="AH4517" i="5"/>
  <c r="AG4518" i="5"/>
  <c r="AH4518" i="5"/>
  <c r="AG4519" i="5"/>
  <c r="AH4519" i="5"/>
  <c r="AG4520" i="5"/>
  <c r="AH4520" i="5"/>
  <c r="AG4521" i="5"/>
  <c r="AH4521" i="5"/>
  <c r="AG4522" i="5"/>
  <c r="AH4522" i="5"/>
  <c r="AG4523" i="5"/>
  <c r="AH4523" i="5"/>
  <c r="AG4524" i="5"/>
  <c r="AH4524" i="5"/>
  <c r="AG4525" i="5"/>
  <c r="AH4525" i="5"/>
  <c r="AG4526" i="5"/>
  <c r="AH4526" i="5"/>
  <c r="AG4527" i="5"/>
  <c r="AH4527" i="5"/>
  <c r="AG4528" i="5"/>
  <c r="AH4528" i="5"/>
  <c r="AG4529" i="5"/>
  <c r="AH4529" i="5"/>
  <c r="AG4530" i="5"/>
  <c r="AH4530" i="5"/>
  <c r="AG4531" i="5"/>
  <c r="AH4531" i="5"/>
  <c r="AG4532" i="5"/>
  <c r="AH4532" i="5"/>
  <c r="AG4533" i="5"/>
  <c r="AH4533" i="5"/>
  <c r="AG4534" i="5"/>
  <c r="AH4534" i="5"/>
  <c r="AG4535" i="5"/>
  <c r="AH4535" i="5"/>
  <c r="AG4536" i="5"/>
  <c r="AH4536" i="5"/>
  <c r="AG4537" i="5"/>
  <c r="AH4537" i="5"/>
  <c r="AG4538" i="5"/>
  <c r="AH4538" i="5"/>
  <c r="AG4539" i="5"/>
  <c r="AH4539" i="5"/>
  <c r="AG4540" i="5"/>
  <c r="AH4540" i="5"/>
  <c r="AG4541" i="5"/>
  <c r="AH4541" i="5"/>
  <c r="AG4542" i="5"/>
  <c r="AH4542" i="5"/>
  <c r="AG4543" i="5"/>
  <c r="AH4543" i="5"/>
  <c r="AG4544" i="5"/>
  <c r="AH4544" i="5"/>
  <c r="AG4545" i="5"/>
  <c r="AH4545" i="5"/>
  <c r="AG4546" i="5"/>
  <c r="AH4546" i="5"/>
  <c r="AG4547" i="5"/>
  <c r="AH4547" i="5"/>
  <c r="AG4548" i="5"/>
  <c r="AH4548" i="5"/>
  <c r="AG4549" i="5"/>
  <c r="AH4549" i="5"/>
  <c r="AG4550" i="5"/>
  <c r="AH4550" i="5"/>
  <c r="AG4551" i="5"/>
  <c r="AH4551" i="5"/>
  <c r="AG4552" i="5"/>
  <c r="AH4552" i="5"/>
  <c r="AG4553" i="5"/>
  <c r="AH4553" i="5"/>
  <c r="AG4554" i="5"/>
  <c r="AH4554" i="5"/>
  <c r="AG4555" i="5"/>
  <c r="AH4555" i="5"/>
  <c r="AG4556" i="5"/>
  <c r="AH4556" i="5"/>
  <c r="AG4557" i="5"/>
  <c r="AH4557" i="5"/>
  <c r="AG4558" i="5"/>
  <c r="AH4558" i="5"/>
  <c r="AG4559" i="5"/>
  <c r="AH4559" i="5"/>
  <c r="AG4560" i="5"/>
  <c r="AH4560" i="5"/>
  <c r="AG4561" i="5"/>
  <c r="AH4561" i="5"/>
  <c r="AG4562" i="5"/>
  <c r="AH4562" i="5"/>
  <c r="AG4563" i="5"/>
  <c r="AH4563" i="5"/>
  <c r="AG4564" i="5"/>
  <c r="AH4564" i="5"/>
  <c r="AG4565" i="5"/>
  <c r="AH4565" i="5"/>
  <c r="AG4566" i="5"/>
  <c r="AH4566" i="5"/>
  <c r="AG4567" i="5"/>
  <c r="AH4567" i="5"/>
  <c r="AG4568" i="5"/>
  <c r="AH4568" i="5"/>
  <c r="AG4569" i="5"/>
  <c r="AH4569" i="5"/>
  <c r="AG4570" i="5"/>
  <c r="AH4570" i="5"/>
  <c r="AG4571" i="5"/>
  <c r="AH4571" i="5"/>
  <c r="AG4572" i="5"/>
  <c r="AH4572" i="5"/>
  <c r="AG4573" i="5"/>
  <c r="AH4573" i="5"/>
  <c r="AG4574" i="5"/>
  <c r="AH4574" i="5"/>
  <c r="AG4575" i="5"/>
  <c r="AH4575" i="5"/>
  <c r="AG4576" i="5"/>
  <c r="AH4576" i="5"/>
  <c r="AG4577" i="5"/>
  <c r="AH4577" i="5"/>
  <c r="AG4578" i="5"/>
  <c r="AH4578" i="5"/>
  <c r="AG4579" i="5"/>
  <c r="AH4579" i="5"/>
  <c r="AG4580" i="5"/>
  <c r="AH4580" i="5"/>
  <c r="AG4581" i="5"/>
  <c r="AH4581" i="5"/>
  <c r="AG4582" i="5"/>
  <c r="AH4582" i="5"/>
  <c r="AG4583" i="5"/>
  <c r="AH4583" i="5"/>
  <c r="AG4584" i="5"/>
  <c r="AH4584" i="5"/>
  <c r="AG4585" i="5"/>
  <c r="AH4585" i="5"/>
  <c r="AG4586" i="5"/>
  <c r="AH4586" i="5"/>
  <c r="AG4587" i="5"/>
  <c r="AH4587" i="5"/>
  <c r="AG4588" i="5"/>
  <c r="AH4588" i="5"/>
  <c r="AG4589" i="5"/>
  <c r="AH4589" i="5"/>
  <c r="AG4590" i="5"/>
  <c r="AH4590" i="5"/>
  <c r="AG4591" i="5"/>
  <c r="AH4591" i="5"/>
  <c r="AG4592" i="5"/>
  <c r="AH4592" i="5"/>
  <c r="AG4593" i="5"/>
  <c r="AH4593" i="5"/>
  <c r="AG4594" i="5"/>
  <c r="AH4594" i="5"/>
  <c r="AG4595" i="5"/>
  <c r="AH4595" i="5"/>
  <c r="AG4596" i="5"/>
  <c r="AH4596" i="5"/>
  <c r="AG4597" i="5"/>
  <c r="AH4597" i="5"/>
  <c r="AG4598" i="5"/>
  <c r="AH4598" i="5"/>
  <c r="AG4599" i="5"/>
  <c r="AH4599" i="5"/>
  <c r="AG4600" i="5"/>
  <c r="AH4600" i="5"/>
  <c r="AG4601" i="5"/>
  <c r="AH4601" i="5"/>
  <c r="AG4602" i="5"/>
  <c r="AH4602" i="5"/>
  <c r="AG4603" i="5"/>
  <c r="AH4603" i="5"/>
  <c r="AG4604" i="5"/>
  <c r="AH4604" i="5"/>
  <c r="AG4605" i="5"/>
  <c r="AH4605" i="5"/>
  <c r="AG4606" i="5"/>
  <c r="AH4606" i="5"/>
  <c r="AG4607" i="5"/>
  <c r="AH4607" i="5"/>
  <c r="AG4608" i="5"/>
  <c r="AH4608" i="5"/>
  <c r="AG4609" i="5"/>
  <c r="AH4609" i="5"/>
  <c r="AG4610" i="5"/>
  <c r="AH4610" i="5"/>
  <c r="AG4611" i="5"/>
  <c r="AH4611" i="5"/>
  <c r="AG4612" i="5"/>
  <c r="AH4612" i="5"/>
  <c r="AG4613" i="5"/>
  <c r="AH4613" i="5"/>
  <c r="AG4614" i="5"/>
  <c r="AH4614" i="5"/>
  <c r="AG4615" i="5"/>
  <c r="AH4615" i="5"/>
  <c r="AG4616" i="5"/>
  <c r="AH4616" i="5"/>
  <c r="AG4617" i="5"/>
  <c r="AH4617" i="5"/>
  <c r="AG4618" i="5"/>
  <c r="AH4618" i="5"/>
  <c r="AG4619" i="5"/>
  <c r="AH4619" i="5"/>
  <c r="AG4620" i="5"/>
  <c r="AH4620" i="5"/>
  <c r="AG4621" i="5"/>
  <c r="AH4621" i="5"/>
  <c r="AG4622" i="5"/>
  <c r="AH4622" i="5"/>
  <c r="AG4623" i="5"/>
  <c r="AH4623" i="5"/>
  <c r="AG4624" i="5"/>
  <c r="AH4624" i="5"/>
  <c r="AG4625" i="5"/>
  <c r="AH4625" i="5"/>
  <c r="AG4626" i="5"/>
  <c r="AH4626" i="5"/>
  <c r="AG4627" i="5"/>
  <c r="AH4627" i="5"/>
  <c r="AG4628" i="5"/>
  <c r="AH4628" i="5"/>
  <c r="AG4629" i="5"/>
  <c r="AH4629" i="5"/>
  <c r="AG4630" i="5"/>
  <c r="AH4630" i="5"/>
  <c r="AG4631" i="5"/>
  <c r="AH4631" i="5"/>
  <c r="AG4632" i="5"/>
  <c r="AH4632" i="5"/>
  <c r="AG4633" i="5"/>
  <c r="AH4633" i="5"/>
  <c r="AG4634" i="5"/>
  <c r="AH4634" i="5"/>
  <c r="AG4635" i="5"/>
  <c r="AH4635" i="5"/>
  <c r="AG4636" i="5"/>
  <c r="AH4636" i="5"/>
  <c r="AG4637" i="5"/>
  <c r="AH4637" i="5"/>
  <c r="AG4638" i="5"/>
  <c r="AH4638" i="5"/>
  <c r="AG4639" i="5"/>
  <c r="AH4639" i="5"/>
  <c r="AG4640" i="5"/>
  <c r="AH4640" i="5"/>
  <c r="AG4641" i="5"/>
  <c r="AH4641" i="5"/>
  <c r="AG4642" i="5"/>
  <c r="AH4642" i="5"/>
  <c r="AG4643" i="5"/>
  <c r="AH4643" i="5"/>
  <c r="AG4644" i="5"/>
  <c r="AH4644" i="5"/>
  <c r="AG4645" i="5"/>
  <c r="AH4645" i="5"/>
  <c r="AG4646" i="5"/>
  <c r="AH4646" i="5"/>
  <c r="AG4647" i="5"/>
  <c r="AH4647" i="5"/>
  <c r="AG4648" i="5"/>
  <c r="AH4648" i="5"/>
  <c r="AG4649" i="5"/>
  <c r="AH4649" i="5"/>
  <c r="AG4650" i="5"/>
  <c r="AH4650" i="5"/>
  <c r="AG4651" i="5"/>
  <c r="AH4651" i="5"/>
  <c r="AG4652" i="5"/>
  <c r="AH4652" i="5"/>
  <c r="AG4653" i="5"/>
  <c r="AH4653" i="5"/>
  <c r="AG4654" i="5"/>
  <c r="AH4654" i="5"/>
  <c r="AG4655" i="5"/>
  <c r="AH4655" i="5"/>
  <c r="AG4656" i="5"/>
  <c r="AH4656" i="5"/>
  <c r="AG4657" i="5"/>
  <c r="AH4657" i="5"/>
  <c r="AG4658" i="5"/>
  <c r="AH4658" i="5"/>
  <c r="AG4659" i="5"/>
  <c r="AH4659" i="5"/>
  <c r="AG4660" i="5"/>
  <c r="AH4660" i="5"/>
  <c r="AG4661" i="5"/>
  <c r="AH4661" i="5"/>
  <c r="AG4662" i="5"/>
  <c r="AH4662" i="5"/>
  <c r="AG4663" i="5"/>
  <c r="AH4663" i="5"/>
  <c r="AG4664" i="5"/>
  <c r="AH4664" i="5"/>
  <c r="AG4665" i="5"/>
  <c r="AH4665" i="5"/>
  <c r="AG4666" i="5"/>
  <c r="AH4666" i="5"/>
  <c r="AG4667" i="5"/>
  <c r="AH4667" i="5"/>
  <c r="AG4668" i="5"/>
  <c r="AH4668" i="5"/>
  <c r="AG4669" i="5"/>
  <c r="AH4669" i="5"/>
  <c r="AG4670" i="5"/>
  <c r="AH4670" i="5"/>
  <c r="AG4671" i="5"/>
  <c r="AH4671" i="5"/>
  <c r="AG4672" i="5"/>
  <c r="AH4672" i="5"/>
  <c r="AG4673" i="5"/>
  <c r="AH4673" i="5"/>
  <c r="AG4674" i="5"/>
  <c r="AH4674" i="5"/>
  <c r="AG4675" i="5"/>
  <c r="AH4675" i="5"/>
  <c r="AG4676" i="5"/>
  <c r="AH4676" i="5"/>
  <c r="AG4677" i="5"/>
  <c r="AH4677" i="5"/>
  <c r="AG4678" i="5"/>
  <c r="AH4678" i="5"/>
  <c r="AG4679" i="5"/>
  <c r="AH4679" i="5"/>
  <c r="AG4680" i="5"/>
  <c r="AH4680" i="5"/>
  <c r="AG4681" i="5"/>
  <c r="AH4681" i="5"/>
  <c r="AG4682" i="5"/>
  <c r="AH4682" i="5"/>
  <c r="AG4683" i="5"/>
  <c r="AH4683" i="5"/>
  <c r="AG4684" i="5"/>
  <c r="AH4684" i="5"/>
  <c r="AG4685" i="5"/>
  <c r="AH4685" i="5"/>
  <c r="AG4686" i="5"/>
  <c r="AH4686" i="5"/>
  <c r="AG4687" i="5"/>
  <c r="AH4687" i="5"/>
  <c r="AG4688" i="5"/>
  <c r="AH4688" i="5"/>
  <c r="AG4689" i="5"/>
  <c r="AH4689" i="5"/>
  <c r="AG4690" i="5"/>
  <c r="AH4690" i="5"/>
  <c r="AG4691" i="5"/>
  <c r="AH4691" i="5"/>
  <c r="AG4692" i="5"/>
  <c r="AH4692" i="5"/>
  <c r="AG4693" i="5"/>
  <c r="AH4693" i="5"/>
  <c r="AG4694" i="5"/>
  <c r="AH4694" i="5"/>
  <c r="AG4695" i="5"/>
  <c r="AH4695" i="5"/>
  <c r="AG4696" i="5"/>
  <c r="AH4696" i="5"/>
  <c r="AG4697" i="5"/>
  <c r="AH4697" i="5"/>
  <c r="AG4698" i="5"/>
  <c r="AH4698" i="5"/>
  <c r="AG4699" i="5"/>
  <c r="AH4699" i="5"/>
  <c r="AG4700" i="5"/>
  <c r="AH4700" i="5"/>
  <c r="AG4701" i="5"/>
  <c r="AH4701" i="5"/>
  <c r="AG4702" i="5"/>
  <c r="AH4702" i="5"/>
  <c r="AG4703" i="5"/>
  <c r="AH4703" i="5"/>
  <c r="AG4704" i="5"/>
  <c r="AH4704" i="5"/>
  <c r="AG4705" i="5"/>
  <c r="AH4705" i="5"/>
  <c r="AG4706" i="5"/>
  <c r="AH4706" i="5"/>
  <c r="AG4707" i="5"/>
  <c r="AH4707" i="5"/>
  <c r="AG4708" i="5"/>
  <c r="AH4708" i="5"/>
  <c r="AG4709" i="5"/>
  <c r="AH4709" i="5"/>
  <c r="AG4710" i="5"/>
  <c r="AH4710" i="5"/>
  <c r="AG4711" i="5"/>
  <c r="AH4711" i="5"/>
  <c r="AG4712" i="5"/>
  <c r="AH4712" i="5"/>
  <c r="AG4713" i="5"/>
  <c r="AH4713" i="5"/>
  <c r="AG4714" i="5"/>
  <c r="AH4714" i="5"/>
  <c r="AG4715" i="5"/>
  <c r="AH4715" i="5"/>
  <c r="AG4716" i="5"/>
  <c r="AH4716" i="5"/>
  <c r="AG4717" i="5"/>
  <c r="AH4717" i="5"/>
  <c r="AG4718" i="5"/>
  <c r="AH4718" i="5"/>
  <c r="AG4719" i="5"/>
  <c r="AH4719" i="5"/>
  <c r="AG4720" i="5"/>
  <c r="AH4720" i="5"/>
  <c r="AG4721" i="5"/>
  <c r="AH4721" i="5"/>
  <c r="AG4722" i="5"/>
  <c r="AH4722" i="5"/>
  <c r="AG4723" i="5"/>
  <c r="AH4723" i="5"/>
  <c r="AG4724" i="5"/>
  <c r="AH4724" i="5"/>
  <c r="AG4725" i="5"/>
  <c r="AH4725" i="5"/>
  <c r="AG4726" i="5"/>
  <c r="AH4726" i="5"/>
  <c r="AG4727" i="5"/>
  <c r="AH4727" i="5"/>
  <c r="AG4728" i="5"/>
  <c r="AH4728" i="5"/>
  <c r="AG4729" i="5"/>
  <c r="AH4729" i="5"/>
  <c r="AG4730" i="5"/>
  <c r="AH4730" i="5"/>
  <c r="AG4731" i="5"/>
  <c r="AH4731" i="5"/>
  <c r="AG4732" i="5"/>
  <c r="AH4732" i="5"/>
  <c r="AG4733" i="5"/>
  <c r="AH4733" i="5"/>
  <c r="AG4734" i="5"/>
  <c r="AH4734" i="5"/>
  <c r="AG4735" i="5"/>
  <c r="AH4735" i="5"/>
  <c r="AG4736" i="5"/>
  <c r="AH4736" i="5"/>
  <c r="AG4737" i="5"/>
  <c r="AH4737" i="5"/>
  <c r="AG4738" i="5"/>
  <c r="AH4738" i="5"/>
  <c r="AG4739" i="5"/>
  <c r="AH4739" i="5"/>
  <c r="AG4740" i="5"/>
  <c r="AH4740" i="5"/>
  <c r="AG4741" i="5"/>
  <c r="AH4741" i="5"/>
  <c r="AG4742" i="5"/>
  <c r="AH4742" i="5"/>
  <c r="AG4743" i="5"/>
  <c r="AH4743" i="5"/>
  <c r="AG4744" i="5"/>
  <c r="AH4744" i="5"/>
  <c r="AG4745" i="5"/>
  <c r="AH4745" i="5"/>
  <c r="AG4746" i="5"/>
  <c r="AH4746" i="5"/>
  <c r="AG4747" i="5"/>
  <c r="AH4747" i="5"/>
  <c r="AG4748" i="5"/>
  <c r="AH4748" i="5"/>
  <c r="AG4749" i="5"/>
  <c r="AH4749" i="5"/>
  <c r="AG4750" i="5"/>
  <c r="AH4750" i="5"/>
  <c r="AG4751" i="5"/>
  <c r="AH4751" i="5"/>
  <c r="AG4752" i="5"/>
  <c r="AH4752" i="5"/>
  <c r="AG4753" i="5"/>
  <c r="AH4753" i="5"/>
  <c r="AG4754" i="5"/>
  <c r="AH4754" i="5"/>
  <c r="AG4755" i="5"/>
  <c r="AH4755" i="5"/>
  <c r="AG4756" i="5"/>
  <c r="AH4756" i="5"/>
  <c r="AG4757" i="5"/>
  <c r="AH4757" i="5"/>
  <c r="AG4758" i="5"/>
  <c r="AH4758" i="5"/>
  <c r="AG4759" i="5"/>
  <c r="AH4759" i="5"/>
  <c r="AG4760" i="5"/>
  <c r="AH4760" i="5"/>
  <c r="AG4761" i="5"/>
  <c r="AH4761" i="5"/>
  <c r="AG4762" i="5"/>
  <c r="AH4762" i="5"/>
  <c r="AG4763" i="5"/>
  <c r="AH4763" i="5"/>
  <c r="AG4764" i="5"/>
  <c r="AH4764" i="5"/>
  <c r="AG4765" i="5"/>
  <c r="AH4765" i="5"/>
  <c r="AG4766" i="5"/>
  <c r="AH4766" i="5"/>
  <c r="AG4767" i="5"/>
  <c r="AH4767" i="5"/>
  <c r="AG4768" i="5"/>
  <c r="AH4768" i="5"/>
  <c r="AG4769" i="5"/>
  <c r="AH4769" i="5"/>
  <c r="AG4770" i="5"/>
  <c r="AH4770" i="5"/>
  <c r="AG4771" i="5"/>
  <c r="AH4771" i="5"/>
  <c r="AG4772" i="5"/>
  <c r="AH4772" i="5"/>
  <c r="AG4773" i="5"/>
  <c r="AH4773" i="5"/>
  <c r="AG4774" i="5"/>
  <c r="AH4774" i="5"/>
  <c r="AG4775" i="5"/>
  <c r="AH4775" i="5"/>
  <c r="AG4776" i="5"/>
  <c r="AH4776" i="5"/>
  <c r="AG4777" i="5"/>
  <c r="AH4777" i="5"/>
  <c r="AG4778" i="5"/>
  <c r="AH4778" i="5"/>
  <c r="AG4779" i="5"/>
  <c r="AH4779" i="5"/>
  <c r="AG4780" i="5"/>
  <c r="AH4780" i="5"/>
  <c r="AG4781" i="5"/>
  <c r="AH4781" i="5"/>
  <c r="AG4782" i="5"/>
  <c r="AH4782" i="5"/>
  <c r="AG4783" i="5"/>
  <c r="AH4783" i="5"/>
  <c r="AG4784" i="5"/>
  <c r="AH4784" i="5"/>
  <c r="AG4785" i="5"/>
  <c r="AH4785" i="5"/>
  <c r="AG4786" i="5"/>
  <c r="AH4786" i="5"/>
  <c r="AG4787" i="5"/>
  <c r="AH4787" i="5"/>
  <c r="AG4788" i="5"/>
  <c r="AH4788" i="5"/>
  <c r="AG4789" i="5"/>
  <c r="AH4789" i="5"/>
  <c r="AG4790" i="5"/>
  <c r="AH4790" i="5"/>
  <c r="AG4791" i="5"/>
  <c r="AH4791" i="5"/>
  <c r="AG4792" i="5"/>
  <c r="AH4792" i="5"/>
  <c r="AG4793" i="5"/>
  <c r="AH4793" i="5"/>
  <c r="AG4794" i="5"/>
  <c r="AH4794" i="5"/>
  <c r="AG4795" i="5"/>
  <c r="AH4795" i="5"/>
  <c r="AG4796" i="5"/>
  <c r="AH4796" i="5"/>
  <c r="AG4797" i="5"/>
  <c r="AH4797" i="5"/>
  <c r="AG4798" i="5"/>
  <c r="AH4798" i="5"/>
  <c r="AG4799" i="5"/>
  <c r="AH4799" i="5"/>
  <c r="AG4800" i="5"/>
  <c r="AH4800" i="5"/>
  <c r="AG4801" i="5"/>
  <c r="AH4801" i="5"/>
  <c r="AG4802" i="5"/>
  <c r="AH4802" i="5"/>
  <c r="AG4803" i="5"/>
  <c r="AH4803" i="5"/>
  <c r="AG4804" i="5"/>
  <c r="AH4804" i="5"/>
  <c r="AG4805" i="5"/>
  <c r="AH4805" i="5"/>
  <c r="AG4806" i="5"/>
  <c r="AH4806" i="5"/>
  <c r="AG4807" i="5"/>
  <c r="AH4807" i="5"/>
  <c r="AG4808" i="5"/>
  <c r="AH4808" i="5"/>
  <c r="AG4809" i="5"/>
  <c r="AH4809" i="5"/>
  <c r="AG4810" i="5"/>
  <c r="AH4810" i="5"/>
  <c r="AG4811" i="5"/>
  <c r="AH4811" i="5"/>
  <c r="AG4812" i="5"/>
  <c r="AH4812" i="5"/>
  <c r="AG4813" i="5"/>
  <c r="AH4813" i="5"/>
  <c r="AG4814" i="5"/>
  <c r="AH4814" i="5"/>
  <c r="AG4815" i="5"/>
  <c r="AH4815" i="5"/>
  <c r="AG4816" i="5"/>
  <c r="AH4816" i="5"/>
  <c r="AG4817" i="5"/>
  <c r="AH4817" i="5"/>
  <c r="AG4818" i="5"/>
  <c r="AH4818" i="5"/>
  <c r="AG4819" i="5"/>
  <c r="AH4819" i="5"/>
  <c r="AG4820" i="5"/>
  <c r="AH4820" i="5"/>
  <c r="AG4821" i="5"/>
  <c r="AH4821" i="5"/>
  <c r="AG4822" i="5"/>
  <c r="AH4822" i="5"/>
  <c r="AG4823" i="5"/>
  <c r="AH4823" i="5"/>
  <c r="AG4824" i="5"/>
  <c r="AH4824" i="5"/>
  <c r="AG4825" i="5"/>
  <c r="AH4825" i="5"/>
  <c r="AG4826" i="5"/>
  <c r="AH4826" i="5"/>
  <c r="AG4827" i="5"/>
  <c r="AH4827" i="5"/>
  <c r="AG4828" i="5"/>
  <c r="AH4828" i="5"/>
  <c r="AG4829" i="5"/>
  <c r="AH4829" i="5"/>
  <c r="AG4830" i="5"/>
  <c r="AH4830" i="5"/>
  <c r="AG4831" i="5"/>
  <c r="AH4831" i="5"/>
  <c r="AG4832" i="5"/>
  <c r="AH4832" i="5"/>
  <c r="AG4833" i="5"/>
  <c r="AH4833" i="5"/>
  <c r="AG4834" i="5"/>
  <c r="AH4834" i="5"/>
  <c r="AG4835" i="5"/>
  <c r="AH4835" i="5"/>
  <c r="AG4836" i="5"/>
  <c r="AH4836" i="5"/>
  <c r="AG4837" i="5"/>
  <c r="AH4837" i="5"/>
  <c r="AG4838" i="5"/>
  <c r="AH4838" i="5"/>
  <c r="AG4839" i="5"/>
  <c r="AH4839" i="5"/>
  <c r="AG4840" i="5"/>
  <c r="AH4840" i="5"/>
  <c r="AG4841" i="5"/>
  <c r="AH4841" i="5"/>
  <c r="AG4842" i="5"/>
  <c r="AH4842" i="5"/>
  <c r="AG4843" i="5"/>
  <c r="AH4843" i="5"/>
  <c r="AG4844" i="5"/>
  <c r="AH4844" i="5"/>
  <c r="AG4845" i="5"/>
  <c r="AH4845" i="5"/>
  <c r="AG4846" i="5"/>
  <c r="AH4846" i="5"/>
  <c r="AG4847" i="5"/>
  <c r="AH4847" i="5"/>
  <c r="AG4848" i="5"/>
  <c r="AH4848" i="5"/>
  <c r="AG4849" i="5"/>
  <c r="AH4849" i="5"/>
  <c r="AG4850" i="5"/>
  <c r="AH4850" i="5"/>
  <c r="AG4851" i="5"/>
  <c r="AH4851" i="5"/>
  <c r="AG4852" i="5"/>
  <c r="AH4852" i="5"/>
  <c r="AG4853" i="5"/>
  <c r="AH4853" i="5"/>
  <c r="AG4854" i="5"/>
  <c r="AH4854" i="5"/>
  <c r="AG4855" i="5"/>
  <c r="AH4855" i="5"/>
  <c r="AG4856" i="5"/>
  <c r="AH4856" i="5"/>
  <c r="AG4857" i="5"/>
  <c r="AH4857" i="5"/>
  <c r="AG4858" i="5"/>
  <c r="AH4858" i="5"/>
  <c r="AG4859" i="5"/>
  <c r="AH4859" i="5"/>
  <c r="AG4860" i="5"/>
  <c r="AH4860" i="5"/>
  <c r="AG4861" i="5"/>
  <c r="AH4861" i="5"/>
  <c r="AG4862" i="5"/>
  <c r="AH4862" i="5"/>
  <c r="AG4863" i="5"/>
  <c r="AH4863" i="5"/>
  <c r="AG4864" i="5"/>
  <c r="AH4864" i="5"/>
  <c r="AG4865" i="5"/>
  <c r="AH4865" i="5"/>
  <c r="AG4866" i="5"/>
  <c r="AH4866" i="5"/>
  <c r="AG4867" i="5"/>
  <c r="AH4867" i="5"/>
  <c r="AG4868" i="5"/>
  <c r="AH4868" i="5"/>
  <c r="AG4869" i="5"/>
  <c r="AH4869" i="5"/>
  <c r="AG4870" i="5"/>
  <c r="AH4870" i="5"/>
  <c r="AG4871" i="5"/>
  <c r="AH4871" i="5"/>
  <c r="AG4872" i="5"/>
  <c r="AH4872" i="5"/>
  <c r="AG4873" i="5"/>
  <c r="AH4873" i="5"/>
  <c r="AG4874" i="5"/>
  <c r="AH4874" i="5"/>
  <c r="AG4875" i="5"/>
  <c r="AH4875" i="5"/>
  <c r="AG4876" i="5"/>
  <c r="AH4876" i="5"/>
  <c r="AG4877" i="5"/>
  <c r="AH4877" i="5"/>
  <c r="AG4878" i="5"/>
  <c r="AH4878" i="5"/>
  <c r="AG4879" i="5"/>
  <c r="AH4879" i="5"/>
  <c r="AG4880" i="5"/>
  <c r="AH4880" i="5"/>
  <c r="AG4881" i="5"/>
  <c r="AH4881" i="5"/>
  <c r="AG4882" i="5"/>
  <c r="AH4882" i="5"/>
  <c r="AG4883" i="5"/>
  <c r="AH4883" i="5"/>
  <c r="AG4884" i="5"/>
  <c r="AH4884" i="5"/>
  <c r="AG4885" i="5"/>
  <c r="AH4885" i="5"/>
  <c r="AG4886" i="5"/>
  <c r="AH4886" i="5"/>
  <c r="AG4887" i="5"/>
  <c r="AH4887" i="5"/>
  <c r="AG4888" i="5"/>
  <c r="AH4888" i="5"/>
  <c r="AG4889" i="5"/>
  <c r="AH4889" i="5"/>
  <c r="AG4890" i="5"/>
  <c r="AH4890" i="5"/>
  <c r="AG4891" i="5"/>
  <c r="AH4891" i="5"/>
  <c r="AG4892" i="5"/>
  <c r="AH4892" i="5"/>
  <c r="AG4893" i="5"/>
  <c r="AH4893" i="5"/>
  <c r="AG4894" i="5"/>
  <c r="AH4894" i="5"/>
  <c r="AG4895" i="5"/>
  <c r="AH4895" i="5"/>
  <c r="AG4896" i="5"/>
  <c r="AH4896" i="5"/>
  <c r="AG4897" i="5"/>
  <c r="AH4897" i="5"/>
  <c r="AG4898" i="5"/>
  <c r="AH4898" i="5"/>
  <c r="AG4899" i="5"/>
  <c r="AH4899" i="5"/>
  <c r="AG4900" i="5"/>
  <c r="AH4900" i="5"/>
  <c r="AG4901" i="5"/>
  <c r="AH4901" i="5"/>
  <c r="AG4902" i="5"/>
  <c r="AH4902" i="5"/>
  <c r="AG4903" i="5"/>
  <c r="AH4903" i="5"/>
  <c r="AG4904" i="5"/>
  <c r="AH4904" i="5"/>
  <c r="AG4905" i="5"/>
  <c r="AH4905" i="5"/>
  <c r="AG4906" i="5"/>
  <c r="AH4906" i="5"/>
  <c r="AG4907" i="5"/>
  <c r="AH4907" i="5"/>
  <c r="AG4908" i="5"/>
  <c r="AH4908" i="5"/>
  <c r="AG4909" i="5"/>
  <c r="AH4909" i="5"/>
  <c r="AG4910" i="5"/>
  <c r="AH4910" i="5"/>
  <c r="AG4911" i="5"/>
  <c r="AH4911" i="5"/>
  <c r="AG4912" i="5"/>
  <c r="AH4912" i="5"/>
  <c r="AG4913" i="5"/>
  <c r="AH4913" i="5"/>
  <c r="AG4914" i="5"/>
  <c r="AH4914" i="5"/>
  <c r="AG4915" i="5"/>
  <c r="AH4915" i="5"/>
  <c r="AG4916" i="5"/>
  <c r="AH4916" i="5"/>
  <c r="AG4917" i="5"/>
  <c r="AH4917" i="5"/>
  <c r="AG4918" i="5"/>
  <c r="AH4918" i="5"/>
  <c r="AG4919" i="5"/>
  <c r="AH4919" i="5"/>
  <c r="AG4920" i="5"/>
  <c r="AH4920" i="5"/>
  <c r="AG4921" i="5"/>
  <c r="AH4921" i="5"/>
  <c r="AG4922" i="5"/>
  <c r="AH4922" i="5"/>
  <c r="AG4923" i="5"/>
  <c r="AH4923" i="5"/>
  <c r="AG4924" i="5"/>
  <c r="AH4924" i="5"/>
  <c r="AG4925" i="5"/>
  <c r="AH4925" i="5"/>
  <c r="AG4926" i="5"/>
  <c r="AH4926" i="5"/>
  <c r="AG4927" i="5"/>
  <c r="AH4927" i="5"/>
  <c r="AG4928" i="5"/>
  <c r="AH4928" i="5"/>
  <c r="AG4929" i="5"/>
  <c r="AH4929" i="5"/>
  <c r="AG4930" i="5"/>
  <c r="AH4930" i="5"/>
  <c r="AG4931" i="5"/>
  <c r="AH4931" i="5"/>
  <c r="AG4932" i="5"/>
  <c r="AH4932" i="5"/>
  <c r="AG4933" i="5"/>
  <c r="AH4933" i="5"/>
  <c r="AG4934" i="5"/>
  <c r="AH4934" i="5"/>
  <c r="AG4935" i="5"/>
  <c r="AH4935" i="5"/>
  <c r="AG4936" i="5"/>
  <c r="AH4936" i="5"/>
  <c r="AG4937" i="5"/>
  <c r="AH4937" i="5"/>
  <c r="AG4938" i="5"/>
  <c r="AH4938" i="5"/>
  <c r="AG4939" i="5"/>
  <c r="AH4939" i="5"/>
  <c r="AG4940" i="5"/>
  <c r="AH4940" i="5"/>
  <c r="AG4941" i="5"/>
  <c r="AH4941" i="5"/>
  <c r="AG4942" i="5"/>
  <c r="AH4942" i="5"/>
  <c r="AG4943" i="5"/>
  <c r="AH4943" i="5"/>
  <c r="AG4944" i="5"/>
  <c r="AH4944" i="5"/>
  <c r="AG4945" i="5"/>
  <c r="AH4945" i="5"/>
  <c r="AG4946" i="5"/>
  <c r="AH4946" i="5"/>
  <c r="AG4947" i="5"/>
  <c r="AH4947" i="5"/>
  <c r="AG4948" i="5"/>
  <c r="AH4948" i="5"/>
  <c r="AG4949" i="5"/>
  <c r="AH4949" i="5"/>
  <c r="AG4950" i="5"/>
  <c r="AH4950" i="5"/>
  <c r="AG4951" i="5"/>
  <c r="AH4951" i="5"/>
  <c r="AG4952" i="5"/>
  <c r="AH4952" i="5"/>
  <c r="AG4953" i="5"/>
  <c r="AH4953" i="5"/>
  <c r="AG4954" i="5"/>
  <c r="AH4954" i="5"/>
  <c r="AG4955" i="5"/>
  <c r="AH4955" i="5"/>
  <c r="AG4956" i="5"/>
  <c r="AH4956" i="5"/>
  <c r="AG4957" i="5"/>
  <c r="AH4957" i="5"/>
  <c r="AG4958" i="5"/>
  <c r="AH4958" i="5"/>
  <c r="AG4959" i="5"/>
  <c r="AH4959" i="5"/>
  <c r="AG4960" i="5"/>
  <c r="AH4960" i="5"/>
  <c r="AG4961" i="5"/>
  <c r="AH4961" i="5"/>
  <c r="AG4962" i="5"/>
  <c r="AH4962" i="5"/>
  <c r="AG4963" i="5"/>
  <c r="AH4963" i="5"/>
  <c r="AG4964" i="5"/>
  <c r="AH4964" i="5"/>
  <c r="AG4965" i="5"/>
  <c r="AH4965" i="5"/>
  <c r="AG4966" i="5"/>
  <c r="AH4966" i="5"/>
  <c r="AG4967" i="5"/>
  <c r="AH4967" i="5"/>
  <c r="AG4968" i="5"/>
  <c r="AH4968" i="5"/>
  <c r="AG4969" i="5"/>
  <c r="AH4969" i="5"/>
  <c r="AG4970" i="5"/>
  <c r="AH4970" i="5"/>
  <c r="AG4971" i="5"/>
  <c r="AH4971" i="5"/>
  <c r="AG4972" i="5"/>
  <c r="AH4972" i="5"/>
  <c r="AG4973" i="5"/>
  <c r="AH4973" i="5"/>
  <c r="AG4974" i="5"/>
  <c r="AH4974" i="5"/>
  <c r="AG4975" i="5"/>
  <c r="AH4975" i="5"/>
  <c r="AG4976" i="5"/>
  <c r="AH4976" i="5"/>
  <c r="AG4977" i="5"/>
  <c r="AH4977" i="5"/>
  <c r="AG4978" i="5"/>
  <c r="AH4978" i="5"/>
  <c r="AG4979" i="5"/>
  <c r="AH4979" i="5"/>
  <c r="AG4980" i="5"/>
  <c r="AH4980" i="5"/>
  <c r="AG4981" i="5"/>
  <c r="AH4981" i="5"/>
  <c r="AG4982" i="5"/>
  <c r="AH4982" i="5"/>
  <c r="AG4983" i="5"/>
  <c r="AH4983" i="5"/>
  <c r="AG4984" i="5"/>
  <c r="AH4984" i="5"/>
  <c r="AG4985" i="5"/>
  <c r="AH4985" i="5"/>
  <c r="AG4986" i="5"/>
  <c r="AH4986" i="5"/>
  <c r="AG4987" i="5"/>
  <c r="AH4987" i="5"/>
  <c r="AG4988" i="5"/>
  <c r="AH4988" i="5"/>
  <c r="AG4989" i="5"/>
  <c r="AH4989" i="5"/>
  <c r="AG4990" i="5"/>
  <c r="AH4990" i="5"/>
  <c r="AG4991" i="5"/>
  <c r="AH4991" i="5"/>
  <c r="AG4992" i="5"/>
  <c r="AH4992" i="5"/>
  <c r="AG4993" i="5"/>
  <c r="AH4993" i="5"/>
  <c r="AG4994" i="5"/>
  <c r="AH4994" i="5"/>
  <c r="AG4995" i="5"/>
  <c r="AH4995" i="5"/>
  <c r="AG4996" i="5"/>
  <c r="AH4996" i="5"/>
  <c r="AG4997" i="5"/>
  <c r="AH4997" i="5"/>
  <c r="AG4998" i="5"/>
  <c r="AH4998" i="5"/>
  <c r="AG4999" i="5"/>
  <c r="AH4999" i="5"/>
  <c r="AG5000" i="5"/>
  <c r="AH5000" i="5"/>
  <c r="AG5001" i="5"/>
  <c r="AH5001" i="5"/>
  <c r="AG5002" i="5"/>
  <c r="AH5002" i="5"/>
  <c r="AG5003" i="5"/>
  <c r="AH5003" i="5"/>
  <c r="AG5004" i="5"/>
  <c r="AH5004" i="5"/>
  <c r="AG5005" i="5"/>
  <c r="AH5005" i="5"/>
  <c r="AG5006" i="5"/>
  <c r="AH5006" i="5"/>
  <c r="AG5007" i="5"/>
  <c r="AH5007" i="5"/>
  <c r="AG5008" i="5"/>
  <c r="AH5008" i="5"/>
  <c r="AG5009" i="5"/>
  <c r="AH5009" i="5"/>
  <c r="AG5010" i="5"/>
  <c r="AH5010" i="5"/>
  <c r="AG5011" i="5"/>
  <c r="AH5011" i="5"/>
  <c r="AG5012" i="5"/>
  <c r="AH5012" i="5"/>
  <c r="AG5013" i="5"/>
  <c r="AH5013" i="5"/>
  <c r="AG5014" i="5"/>
  <c r="AH5014" i="5"/>
  <c r="AG5015" i="5"/>
  <c r="AH5015" i="5"/>
  <c r="AG5016" i="5"/>
  <c r="AH5016" i="5"/>
  <c r="AG5017" i="5"/>
  <c r="AH5017" i="5"/>
  <c r="AG5018" i="5"/>
  <c r="AH5018" i="5"/>
  <c r="AG5019" i="5"/>
  <c r="AH5019" i="5"/>
  <c r="AG5020" i="5"/>
  <c r="AH5020" i="5"/>
  <c r="AG5021" i="5"/>
  <c r="AH5021" i="5"/>
  <c r="AG5022" i="5"/>
  <c r="AH5022" i="5"/>
  <c r="AG5023" i="5"/>
  <c r="AH5023" i="5"/>
  <c r="AG5024" i="5"/>
  <c r="AH5024" i="5"/>
  <c r="AG5025" i="5"/>
  <c r="AH5025" i="5"/>
  <c r="AG5026" i="5"/>
  <c r="AH5026" i="5"/>
  <c r="AG5027" i="5"/>
  <c r="AH5027" i="5"/>
  <c r="AG5028" i="5"/>
  <c r="AH5028" i="5"/>
  <c r="AG5029" i="5"/>
  <c r="AH5029" i="5"/>
  <c r="AG5030" i="5"/>
  <c r="AH5030" i="5"/>
  <c r="AG5031" i="5"/>
  <c r="AH5031" i="5"/>
  <c r="AG5032" i="5"/>
  <c r="AH5032" i="5"/>
  <c r="AG5033" i="5"/>
  <c r="AH5033" i="5"/>
  <c r="AG5034" i="5"/>
  <c r="AH5034" i="5"/>
  <c r="AG5035" i="5"/>
  <c r="AH5035" i="5"/>
  <c r="AG5036" i="5"/>
  <c r="AH5036" i="5"/>
  <c r="AG5037" i="5"/>
  <c r="AH5037" i="5"/>
  <c r="AG5038" i="5"/>
  <c r="AH5038" i="5"/>
  <c r="AG5039" i="5"/>
  <c r="AH5039" i="5"/>
  <c r="AG5040" i="5"/>
  <c r="AH5040" i="5"/>
  <c r="AG5041" i="5"/>
  <c r="AH5041" i="5"/>
  <c r="AG5042" i="5"/>
  <c r="AH5042" i="5"/>
  <c r="AG5043" i="5"/>
  <c r="AH5043" i="5"/>
  <c r="AG5044" i="5"/>
  <c r="AH5044" i="5"/>
  <c r="AG5045" i="5"/>
  <c r="AH5045" i="5"/>
  <c r="AG5046" i="5"/>
  <c r="AH5046" i="5"/>
  <c r="AG5047" i="5"/>
  <c r="AH5047" i="5"/>
  <c r="AG5048" i="5"/>
  <c r="AH5048" i="5"/>
  <c r="AG5049" i="5"/>
  <c r="AH5049" i="5"/>
  <c r="AG5050" i="5"/>
  <c r="AH5050" i="5"/>
  <c r="AG5051" i="5"/>
  <c r="AH5051" i="5"/>
  <c r="AG5052" i="5"/>
  <c r="AH5052" i="5"/>
  <c r="AG5053" i="5"/>
  <c r="AH5053" i="5"/>
  <c r="AG5054" i="5"/>
  <c r="AH5054" i="5"/>
  <c r="AG5055" i="5"/>
  <c r="AH5055" i="5"/>
  <c r="AG5056" i="5"/>
  <c r="AH5056" i="5"/>
  <c r="AG5057" i="5"/>
  <c r="AH5057" i="5"/>
  <c r="AG5058" i="5"/>
  <c r="AH5058" i="5"/>
  <c r="AG5059" i="5"/>
  <c r="AH5059" i="5"/>
  <c r="AG5060" i="5"/>
  <c r="AH5060" i="5"/>
  <c r="AG5061" i="5"/>
  <c r="AH5061" i="5"/>
  <c r="AG5062" i="5"/>
  <c r="AH5062" i="5"/>
  <c r="AG5063" i="5"/>
  <c r="AH5063" i="5"/>
  <c r="AG5064" i="5"/>
  <c r="AH5064" i="5"/>
  <c r="AG5065" i="5"/>
  <c r="AH5065" i="5"/>
  <c r="AG5066" i="5"/>
  <c r="AH5066" i="5"/>
  <c r="AG5067" i="5"/>
  <c r="AH5067" i="5"/>
  <c r="AG5068" i="5"/>
  <c r="AH5068" i="5"/>
  <c r="AG5069" i="5"/>
  <c r="AH5069" i="5"/>
  <c r="AG5070" i="5"/>
  <c r="AH5070" i="5"/>
  <c r="AG5071" i="5"/>
  <c r="AH5071" i="5"/>
  <c r="AG5072" i="5"/>
  <c r="AH5072" i="5"/>
  <c r="AG5073" i="5"/>
  <c r="AH5073" i="5"/>
  <c r="AG5074" i="5"/>
  <c r="AH5074" i="5"/>
  <c r="AG5075" i="5"/>
  <c r="AH5075" i="5"/>
  <c r="AG5076" i="5"/>
  <c r="AH5076" i="5"/>
  <c r="AG5077" i="5"/>
  <c r="AH5077" i="5"/>
  <c r="AG5078" i="5"/>
  <c r="AH5078" i="5"/>
  <c r="AG5079" i="5"/>
  <c r="AH5079" i="5"/>
  <c r="AG5080" i="5"/>
  <c r="AH5080" i="5"/>
  <c r="AG5081" i="5"/>
  <c r="AH5081" i="5"/>
  <c r="AG5082" i="5"/>
  <c r="AH5082" i="5"/>
  <c r="AG5083" i="5"/>
  <c r="AH5083" i="5"/>
  <c r="AG5084" i="5"/>
  <c r="AH5084" i="5"/>
  <c r="AG5085" i="5"/>
  <c r="AH5085" i="5"/>
  <c r="AG5086" i="5"/>
  <c r="AH5086" i="5"/>
  <c r="AG5087" i="5"/>
  <c r="AH5087" i="5"/>
  <c r="AG5088" i="5"/>
  <c r="AH5088" i="5"/>
  <c r="AG5089" i="5"/>
  <c r="AH5089" i="5"/>
  <c r="AG5090" i="5"/>
  <c r="AH5090" i="5"/>
  <c r="AG5091" i="5"/>
  <c r="AH5091" i="5"/>
  <c r="AG5092" i="5"/>
  <c r="AH5092" i="5"/>
  <c r="AG5093" i="5"/>
  <c r="AH5093" i="5"/>
  <c r="AG5094" i="5"/>
  <c r="AH5094" i="5"/>
  <c r="AG5095" i="5"/>
  <c r="AH5095" i="5"/>
  <c r="AG5096" i="5"/>
  <c r="AH5096" i="5"/>
  <c r="AG5097" i="5"/>
  <c r="AH5097" i="5"/>
  <c r="AG5098" i="5"/>
  <c r="AH5098" i="5"/>
  <c r="AG5099" i="5"/>
  <c r="AH5099" i="5"/>
  <c r="AG5100" i="5"/>
  <c r="AH5100" i="5"/>
  <c r="AG5101" i="5"/>
  <c r="AH5101" i="5"/>
  <c r="AG5102" i="5"/>
  <c r="AH5102" i="5"/>
  <c r="AG5103" i="5"/>
  <c r="AH5103" i="5"/>
  <c r="AG5104" i="5"/>
  <c r="AH5104" i="5"/>
  <c r="AG5105" i="5"/>
  <c r="AH5105" i="5"/>
  <c r="AG5106" i="5"/>
  <c r="AH5106" i="5"/>
  <c r="AG5107" i="5"/>
  <c r="AH5107" i="5"/>
  <c r="AG5108" i="5"/>
  <c r="AH5108" i="5"/>
  <c r="AG5109" i="5"/>
  <c r="AH5109" i="5"/>
  <c r="AG5110" i="5"/>
  <c r="AH5110" i="5"/>
  <c r="AG5111" i="5"/>
  <c r="AH5111" i="5"/>
  <c r="AG5112" i="5"/>
  <c r="AH5112" i="5"/>
  <c r="AG5113" i="5"/>
  <c r="AH5113" i="5"/>
  <c r="AG5114" i="5"/>
  <c r="AH5114" i="5"/>
  <c r="AG5115" i="5"/>
  <c r="AH5115" i="5"/>
  <c r="AG5116" i="5"/>
  <c r="AH5116" i="5"/>
  <c r="AG5117" i="5"/>
  <c r="AH5117" i="5"/>
  <c r="AG5118" i="5"/>
  <c r="AH5118" i="5"/>
  <c r="AG5119" i="5"/>
  <c r="AH5119" i="5"/>
  <c r="AG5120" i="5"/>
  <c r="AH5120" i="5"/>
  <c r="AG5121" i="5"/>
  <c r="AH5121" i="5"/>
  <c r="AG5122" i="5"/>
  <c r="AH5122" i="5"/>
  <c r="AG5123" i="5"/>
  <c r="AH5123" i="5"/>
  <c r="AG5124" i="5"/>
  <c r="AH5124" i="5"/>
  <c r="AG5125" i="5"/>
  <c r="AH5125" i="5"/>
  <c r="AG5126" i="5"/>
  <c r="AH5126" i="5"/>
  <c r="AG5127" i="5"/>
  <c r="AH5127" i="5"/>
  <c r="AG5128" i="5"/>
  <c r="AH5128" i="5"/>
  <c r="AG5129" i="5"/>
  <c r="AH5129" i="5"/>
  <c r="AG5130" i="5"/>
  <c r="AH5130" i="5"/>
  <c r="AG5131" i="5"/>
  <c r="AH5131" i="5"/>
  <c r="AG5132" i="5"/>
  <c r="AH5132" i="5"/>
  <c r="AG5133" i="5"/>
  <c r="AH5133" i="5"/>
  <c r="AG5134" i="5"/>
  <c r="AH5134" i="5"/>
  <c r="AG5135" i="5"/>
  <c r="AH5135" i="5"/>
  <c r="AG5136" i="5"/>
  <c r="AH5136" i="5"/>
  <c r="AG5137" i="5"/>
  <c r="AH5137" i="5"/>
  <c r="AG5138" i="5"/>
  <c r="AH5138" i="5"/>
  <c r="AG5139" i="5"/>
  <c r="AH5139" i="5"/>
  <c r="AG5140" i="5"/>
  <c r="AH5140" i="5"/>
  <c r="AG5141" i="5"/>
  <c r="AH5141" i="5"/>
  <c r="AG5142" i="5"/>
  <c r="AH5142" i="5"/>
  <c r="AG5143" i="5"/>
  <c r="AH5143" i="5"/>
  <c r="AG5144" i="5"/>
  <c r="AH5144" i="5"/>
  <c r="AG5145" i="5"/>
  <c r="AH5145" i="5"/>
  <c r="AG5146" i="5"/>
  <c r="AH5146" i="5"/>
  <c r="AG5147" i="5"/>
  <c r="AH5147" i="5"/>
  <c r="AG5148" i="5"/>
  <c r="AH5148" i="5"/>
  <c r="AG5149" i="5"/>
  <c r="AH5149" i="5"/>
  <c r="AG5150" i="5"/>
  <c r="AH5150" i="5"/>
  <c r="AG5151" i="5"/>
  <c r="AH5151" i="5"/>
  <c r="AG5152" i="5"/>
  <c r="AH5152" i="5"/>
  <c r="AG5153" i="5"/>
  <c r="AH5153" i="5"/>
  <c r="AG5154" i="5"/>
  <c r="AH5154" i="5"/>
  <c r="AG5155" i="5"/>
  <c r="AH5155" i="5"/>
  <c r="AG5156" i="5"/>
  <c r="AH5156" i="5"/>
  <c r="AG5157" i="5"/>
  <c r="AH5157" i="5"/>
  <c r="AG5158" i="5"/>
  <c r="AH5158" i="5"/>
  <c r="AG5159" i="5"/>
  <c r="AH5159" i="5"/>
  <c r="AG5160" i="5"/>
  <c r="AH5160" i="5"/>
  <c r="AG5161" i="5"/>
  <c r="AH5161" i="5"/>
  <c r="AG5162" i="5"/>
  <c r="AH5162" i="5"/>
  <c r="AG5163" i="5"/>
  <c r="AH5163" i="5"/>
  <c r="AG5164" i="5"/>
  <c r="AH5164" i="5"/>
  <c r="AG5165" i="5"/>
  <c r="AH5165" i="5"/>
  <c r="AG5166" i="5"/>
  <c r="AH5166" i="5"/>
  <c r="AG5167" i="5"/>
  <c r="AH5167" i="5"/>
  <c r="AG5168" i="5"/>
  <c r="AH5168" i="5"/>
  <c r="AG5169" i="5"/>
  <c r="AH5169" i="5"/>
  <c r="AG5170" i="5"/>
  <c r="AH5170" i="5"/>
  <c r="AG5171" i="5"/>
  <c r="AH5171" i="5"/>
  <c r="AG5172" i="5"/>
  <c r="AH5172" i="5"/>
  <c r="AG5173" i="5"/>
  <c r="AH5173" i="5"/>
  <c r="AG5174" i="5"/>
  <c r="AH5174" i="5"/>
  <c r="AG5175" i="5"/>
  <c r="AH5175" i="5"/>
  <c r="AG5176" i="5"/>
  <c r="AH5176" i="5"/>
  <c r="AG5177" i="5"/>
  <c r="AH5177" i="5"/>
  <c r="AG5178" i="5"/>
  <c r="AH5178" i="5"/>
  <c r="AG5179" i="5"/>
  <c r="AH5179" i="5"/>
  <c r="AG5180" i="5"/>
  <c r="AH5180" i="5"/>
  <c r="AG5181" i="5"/>
  <c r="AH5181" i="5"/>
  <c r="AG5182" i="5"/>
  <c r="AH5182" i="5"/>
  <c r="AG5183" i="5"/>
  <c r="AH5183" i="5"/>
  <c r="AG5184" i="5"/>
  <c r="AH5184" i="5"/>
  <c r="AG5185" i="5"/>
  <c r="AH5185" i="5"/>
  <c r="AG5186" i="5"/>
  <c r="AH5186" i="5"/>
  <c r="AG5187" i="5"/>
  <c r="AH5187" i="5"/>
  <c r="AG5188" i="5"/>
  <c r="AH5188" i="5"/>
  <c r="AG5189" i="5"/>
  <c r="AH5189" i="5"/>
  <c r="AG5190" i="5"/>
  <c r="AH5190" i="5"/>
  <c r="AG5191" i="5"/>
  <c r="AH5191" i="5"/>
  <c r="AG5192" i="5"/>
  <c r="AH5192" i="5"/>
  <c r="AG5193" i="5"/>
  <c r="AH5193" i="5"/>
  <c r="AG5194" i="5"/>
  <c r="AH5194" i="5"/>
  <c r="AG5195" i="5"/>
  <c r="AH5195" i="5"/>
  <c r="AG5196" i="5"/>
  <c r="AH5196" i="5"/>
  <c r="AG5197" i="5"/>
  <c r="AH5197" i="5"/>
  <c r="AG5198" i="5"/>
  <c r="AH5198" i="5"/>
  <c r="AG5199" i="5"/>
  <c r="AH5199" i="5"/>
  <c r="AG5200" i="5"/>
  <c r="AH5200" i="5"/>
  <c r="AG5201" i="5"/>
  <c r="AH5201" i="5"/>
  <c r="AG5202" i="5"/>
  <c r="AH5202" i="5"/>
  <c r="AG5203" i="5"/>
  <c r="AH5203" i="5"/>
  <c r="AG5204" i="5"/>
  <c r="AH5204" i="5"/>
  <c r="AG5205" i="5"/>
  <c r="AH5205" i="5"/>
  <c r="AG5206" i="5"/>
  <c r="AH5206" i="5"/>
  <c r="AG5207" i="5"/>
  <c r="AH5207" i="5"/>
  <c r="AG5208" i="5"/>
  <c r="AH5208" i="5"/>
  <c r="AG5209" i="5"/>
  <c r="AH5209" i="5"/>
  <c r="AG5210" i="5"/>
  <c r="AH5210" i="5"/>
  <c r="AG5211" i="5"/>
  <c r="AH5211" i="5"/>
  <c r="AG5212" i="5"/>
  <c r="AH5212" i="5"/>
  <c r="AG5213" i="5"/>
  <c r="AH5213" i="5"/>
  <c r="AG5214" i="5"/>
  <c r="AH5214" i="5"/>
  <c r="AG5215" i="5"/>
  <c r="AH5215" i="5"/>
  <c r="AG5216" i="5"/>
  <c r="AH5216" i="5"/>
  <c r="AG5217" i="5"/>
  <c r="AH5217" i="5"/>
  <c r="AG5218" i="5"/>
  <c r="AH5218" i="5"/>
  <c r="AG5219" i="5"/>
  <c r="AH5219" i="5"/>
  <c r="AG5220" i="5"/>
  <c r="AH5220" i="5"/>
  <c r="AG5221" i="5"/>
  <c r="AH5221" i="5"/>
  <c r="AG5222" i="5"/>
  <c r="AH5222" i="5"/>
  <c r="AG5223" i="5"/>
  <c r="AH5223" i="5"/>
  <c r="AG5224" i="5"/>
  <c r="AH5224" i="5"/>
  <c r="AG5225" i="5"/>
  <c r="AH5225" i="5"/>
  <c r="AG5226" i="5"/>
  <c r="AH5226" i="5"/>
  <c r="AG5227" i="5"/>
  <c r="AH5227" i="5"/>
  <c r="AG5228" i="5"/>
  <c r="AH5228" i="5"/>
  <c r="AG5229" i="5"/>
  <c r="AH5229" i="5"/>
  <c r="AG5230" i="5"/>
  <c r="AH5230" i="5"/>
  <c r="AG5231" i="5"/>
  <c r="AH5231" i="5"/>
  <c r="AG5232" i="5"/>
  <c r="AH5232" i="5"/>
  <c r="AG5233" i="5"/>
  <c r="AH5233" i="5"/>
  <c r="AG5234" i="5"/>
  <c r="AH5234" i="5"/>
  <c r="AG5235" i="5"/>
  <c r="AH5235" i="5"/>
  <c r="AG5236" i="5"/>
  <c r="AH5236" i="5"/>
  <c r="AG5237" i="5"/>
  <c r="AH5237" i="5"/>
  <c r="AG5238" i="5"/>
  <c r="AH5238" i="5"/>
  <c r="AG5239" i="5"/>
  <c r="AH5239" i="5"/>
  <c r="AG5240" i="5"/>
  <c r="AH5240" i="5"/>
  <c r="AG5241" i="5"/>
  <c r="AH5241" i="5"/>
  <c r="AG5242" i="5"/>
  <c r="AH5242" i="5"/>
  <c r="AG5243" i="5"/>
  <c r="AH5243" i="5"/>
  <c r="AG5244" i="5"/>
  <c r="AH5244" i="5"/>
  <c r="AG5245" i="5"/>
  <c r="AH5245" i="5"/>
  <c r="AG5246" i="5"/>
  <c r="AH5246" i="5"/>
  <c r="AG5247" i="5"/>
  <c r="AH5247" i="5"/>
  <c r="AG5248" i="5"/>
  <c r="AH5248" i="5"/>
  <c r="AG5249" i="5"/>
  <c r="AH5249" i="5"/>
  <c r="AG5250" i="5"/>
  <c r="AH5250" i="5"/>
  <c r="AG5251" i="5"/>
  <c r="AH5251" i="5"/>
  <c r="AG5252" i="5"/>
  <c r="AH5252" i="5"/>
  <c r="AG5253" i="5"/>
  <c r="AH5253" i="5"/>
  <c r="AG5254" i="5"/>
  <c r="AH5254" i="5"/>
  <c r="AG5255" i="5"/>
  <c r="AH5255" i="5"/>
  <c r="AG5256" i="5"/>
  <c r="AH5256" i="5"/>
  <c r="AG5257" i="5"/>
  <c r="AH5257" i="5"/>
  <c r="AG5258" i="5"/>
  <c r="AH5258" i="5"/>
  <c r="AG5259" i="5"/>
  <c r="AH5259" i="5"/>
  <c r="AG5260" i="5"/>
  <c r="AH5260" i="5"/>
  <c r="AG5261" i="5"/>
  <c r="AH5261" i="5"/>
  <c r="AG5262" i="5"/>
  <c r="AH5262" i="5"/>
  <c r="AG5263" i="5"/>
  <c r="AH5263" i="5"/>
  <c r="AG5264" i="5"/>
  <c r="AH5264" i="5"/>
  <c r="AG5265" i="5"/>
  <c r="AH5265" i="5"/>
  <c r="AG5266" i="5"/>
  <c r="AH5266" i="5"/>
  <c r="AG5267" i="5"/>
  <c r="AH5267" i="5"/>
  <c r="AG5268" i="5"/>
  <c r="AH5268" i="5"/>
  <c r="AG5269" i="5"/>
  <c r="AH5269" i="5"/>
  <c r="AG5270" i="5"/>
  <c r="AH5270" i="5"/>
  <c r="AG5271" i="5"/>
  <c r="AH5271" i="5"/>
  <c r="AG5272" i="5"/>
  <c r="AH5272" i="5"/>
  <c r="AG5273" i="5"/>
  <c r="AH5273" i="5"/>
  <c r="AG5274" i="5"/>
  <c r="AH5274" i="5"/>
  <c r="AG5275" i="5"/>
  <c r="AH5275" i="5"/>
  <c r="AG5276" i="5"/>
  <c r="AH5276" i="5"/>
  <c r="AG5277" i="5"/>
  <c r="AH5277" i="5"/>
  <c r="AG5278" i="5"/>
  <c r="AH5278" i="5"/>
  <c r="AG5279" i="5"/>
  <c r="AH5279" i="5"/>
  <c r="AG5280" i="5"/>
  <c r="AH5280" i="5"/>
  <c r="AG5281" i="5"/>
  <c r="AH5281" i="5"/>
  <c r="AG5282" i="5"/>
  <c r="AH5282" i="5"/>
  <c r="AG5283" i="5"/>
  <c r="AH5283" i="5"/>
  <c r="AG5284" i="5"/>
  <c r="AH5284" i="5"/>
  <c r="AG5285" i="5"/>
  <c r="AH5285" i="5"/>
  <c r="AG5286" i="5"/>
  <c r="AH5286" i="5"/>
  <c r="AG5287" i="5"/>
  <c r="AH5287" i="5"/>
  <c r="AG5288" i="5"/>
  <c r="AH5288" i="5"/>
  <c r="AG5289" i="5"/>
  <c r="AH5289" i="5"/>
  <c r="AG5290" i="5"/>
  <c r="AH5290" i="5"/>
  <c r="AG5291" i="5"/>
  <c r="AH5291" i="5"/>
  <c r="AG5292" i="5"/>
  <c r="AH5292" i="5"/>
  <c r="AG5293" i="5"/>
  <c r="AH5293" i="5"/>
  <c r="AG5294" i="5"/>
  <c r="AH5294" i="5"/>
  <c r="AG5295" i="5"/>
  <c r="AH5295" i="5"/>
  <c r="AG5296" i="5"/>
  <c r="AH5296" i="5"/>
  <c r="AG5297" i="5"/>
  <c r="AH5297" i="5"/>
  <c r="AG5298" i="5"/>
  <c r="AH5298" i="5"/>
  <c r="AG5299" i="5"/>
  <c r="AH5299" i="5"/>
  <c r="AG5300" i="5"/>
  <c r="AH5300" i="5"/>
  <c r="AG5301" i="5"/>
  <c r="AH5301" i="5"/>
  <c r="AG5302" i="5"/>
  <c r="AH5302" i="5"/>
  <c r="AG5303" i="5"/>
  <c r="AH5303" i="5"/>
  <c r="AG5304" i="5"/>
  <c r="AH5304" i="5"/>
  <c r="AG5305" i="5"/>
  <c r="AH5305" i="5"/>
  <c r="AG5306" i="5"/>
  <c r="AH5306" i="5"/>
  <c r="AG5307" i="5"/>
  <c r="AH5307" i="5"/>
  <c r="AG5308" i="5"/>
  <c r="AH5308" i="5"/>
  <c r="AG5309" i="5"/>
  <c r="AH5309" i="5"/>
  <c r="AG5310" i="5"/>
  <c r="AH5310" i="5"/>
  <c r="AG5311" i="5"/>
  <c r="AH5311" i="5"/>
  <c r="AG5312" i="5"/>
  <c r="AH5312" i="5"/>
  <c r="AG5313" i="5"/>
  <c r="AH5313" i="5"/>
  <c r="AG5314" i="5"/>
  <c r="AH5314" i="5"/>
  <c r="AG5315" i="5"/>
  <c r="AH5315" i="5"/>
  <c r="AG5316" i="5"/>
  <c r="AH5316" i="5"/>
  <c r="AG5317" i="5"/>
  <c r="AH5317" i="5"/>
  <c r="AG5318" i="5"/>
  <c r="AH5318" i="5"/>
  <c r="AG5319" i="5"/>
  <c r="AH5319" i="5"/>
  <c r="AG5320" i="5"/>
  <c r="AH5320" i="5"/>
  <c r="AG5321" i="5"/>
  <c r="AH5321" i="5"/>
  <c r="AG5322" i="5"/>
  <c r="AH5322" i="5"/>
  <c r="AG5323" i="5"/>
  <c r="AH5323" i="5"/>
  <c r="AG5324" i="5"/>
  <c r="AH5324" i="5"/>
  <c r="AG5325" i="5"/>
  <c r="AH5325" i="5"/>
  <c r="AG5326" i="5"/>
  <c r="AH5326" i="5"/>
  <c r="AG5327" i="5"/>
  <c r="AH5327" i="5"/>
  <c r="AG5328" i="5"/>
  <c r="AH5328" i="5"/>
  <c r="AG5329" i="5"/>
  <c r="AH5329" i="5"/>
  <c r="AG5330" i="5"/>
  <c r="AH5330" i="5"/>
  <c r="AG5331" i="5"/>
  <c r="AH5331" i="5"/>
  <c r="AG5332" i="5"/>
  <c r="AH5332" i="5"/>
  <c r="AG5333" i="5"/>
  <c r="AH5333" i="5"/>
  <c r="AG5334" i="5"/>
  <c r="AH5334" i="5"/>
  <c r="AG5335" i="5"/>
  <c r="AH5335" i="5"/>
  <c r="AG5336" i="5"/>
  <c r="AH5336" i="5"/>
  <c r="AG5337" i="5"/>
  <c r="AH5337" i="5"/>
  <c r="AG5338" i="5"/>
  <c r="AH5338" i="5"/>
  <c r="AG5339" i="5"/>
  <c r="AH5339" i="5"/>
  <c r="AG5340" i="5"/>
  <c r="AH5340" i="5"/>
  <c r="AG5341" i="5"/>
  <c r="AH5341" i="5"/>
  <c r="AG5342" i="5"/>
  <c r="AH5342" i="5"/>
  <c r="AG5343" i="5"/>
  <c r="AH5343" i="5"/>
  <c r="AG5344" i="5"/>
  <c r="AH5344" i="5"/>
  <c r="AG5345" i="5"/>
  <c r="AH5345" i="5"/>
  <c r="AG5346" i="5"/>
  <c r="AH5346" i="5"/>
  <c r="AG5347" i="5"/>
  <c r="AH5347" i="5"/>
  <c r="AG5348" i="5"/>
  <c r="AH5348" i="5"/>
  <c r="AG5349" i="5"/>
  <c r="AH5349" i="5"/>
  <c r="AG5350" i="5"/>
  <c r="AH5350" i="5"/>
  <c r="AG5351" i="5"/>
  <c r="AH5351" i="5"/>
  <c r="AG5352" i="5"/>
  <c r="AH5352" i="5"/>
  <c r="AG5353" i="5"/>
  <c r="AH5353" i="5"/>
  <c r="AG5354" i="5"/>
  <c r="AH5354" i="5"/>
  <c r="AG5355" i="5"/>
  <c r="AH5355" i="5"/>
  <c r="AG5356" i="5"/>
  <c r="AH5356" i="5"/>
  <c r="AG5357" i="5"/>
  <c r="AH5357" i="5"/>
  <c r="AG5358" i="5"/>
  <c r="AH5358" i="5"/>
  <c r="AG5359" i="5"/>
  <c r="AH5359" i="5"/>
  <c r="AG5360" i="5"/>
  <c r="AH5360" i="5"/>
  <c r="AG5361" i="5"/>
  <c r="AH5361" i="5"/>
  <c r="AG5362" i="5"/>
  <c r="AH5362" i="5"/>
  <c r="AG5363" i="5"/>
  <c r="AH5363" i="5"/>
  <c r="AG5364" i="5"/>
  <c r="AH5364" i="5"/>
  <c r="AG5365" i="5"/>
  <c r="AH5365" i="5"/>
  <c r="AG5366" i="5"/>
  <c r="AH5366" i="5"/>
  <c r="AG5367" i="5"/>
  <c r="AH5367" i="5"/>
  <c r="AG5368" i="5"/>
  <c r="AH5368" i="5"/>
  <c r="AG5369" i="5"/>
  <c r="AH5369" i="5"/>
  <c r="AG5370" i="5"/>
  <c r="AH5370" i="5"/>
  <c r="AG5371" i="5"/>
  <c r="AH5371" i="5"/>
  <c r="AG5372" i="5"/>
  <c r="AH5372" i="5"/>
  <c r="AG5373" i="5"/>
  <c r="AH5373" i="5"/>
  <c r="AG5374" i="5"/>
  <c r="AH5374" i="5"/>
  <c r="AG5375" i="5"/>
  <c r="AH5375" i="5"/>
  <c r="AG5376" i="5"/>
  <c r="AH5376" i="5"/>
  <c r="AG5377" i="5"/>
  <c r="AH5377" i="5"/>
  <c r="AG5378" i="5"/>
  <c r="AH5378" i="5"/>
  <c r="AG5379" i="5"/>
  <c r="AH5379" i="5"/>
  <c r="AG5380" i="5"/>
  <c r="AH5380" i="5"/>
  <c r="AG5381" i="5"/>
  <c r="AH5381" i="5"/>
  <c r="AG5382" i="5"/>
  <c r="AH5382" i="5"/>
  <c r="AG5383" i="5"/>
  <c r="AH5383" i="5"/>
  <c r="AG5384" i="5"/>
  <c r="AH5384" i="5"/>
  <c r="AG5385" i="5"/>
  <c r="AH5385" i="5"/>
  <c r="AG5386" i="5"/>
  <c r="AH5386" i="5"/>
  <c r="AG5387" i="5"/>
  <c r="AH5387" i="5"/>
  <c r="AG5388" i="5"/>
  <c r="AH5388" i="5"/>
  <c r="AG5389" i="5"/>
  <c r="AH5389" i="5"/>
  <c r="AG5390" i="5"/>
  <c r="AH5390" i="5"/>
  <c r="AG5391" i="5"/>
  <c r="AH5391" i="5"/>
  <c r="AG5392" i="5"/>
  <c r="AH5392" i="5"/>
  <c r="AG5393" i="5"/>
  <c r="AH5393" i="5"/>
  <c r="AG5394" i="5"/>
  <c r="AH5394" i="5"/>
  <c r="AG5395" i="5"/>
  <c r="AH5395" i="5"/>
  <c r="AG5396" i="5"/>
  <c r="AH5396" i="5"/>
  <c r="AG5397" i="5"/>
  <c r="AH5397" i="5"/>
  <c r="AG5398" i="5"/>
  <c r="AH5398" i="5"/>
  <c r="AG5399" i="5"/>
  <c r="AH5399" i="5"/>
  <c r="AG5400" i="5"/>
  <c r="AH5400" i="5"/>
  <c r="AG5401" i="5"/>
  <c r="AH5401" i="5"/>
  <c r="AG5402" i="5"/>
  <c r="AH5402" i="5"/>
  <c r="AG5403" i="5"/>
  <c r="AH5403" i="5"/>
  <c r="AG5404" i="5"/>
  <c r="AH5404" i="5"/>
  <c r="AG5405" i="5"/>
  <c r="AH5405" i="5"/>
  <c r="AG5406" i="5"/>
  <c r="AH5406" i="5"/>
  <c r="AG5407" i="5"/>
  <c r="AH5407" i="5"/>
  <c r="AG5408" i="5"/>
  <c r="AH5408" i="5"/>
  <c r="AG5409" i="5"/>
  <c r="AH5409" i="5"/>
  <c r="AG5410" i="5"/>
  <c r="AH5410" i="5"/>
  <c r="AG5411" i="5"/>
  <c r="AH5411" i="5"/>
  <c r="AG5412" i="5"/>
  <c r="AH5412" i="5"/>
  <c r="AG5413" i="5"/>
  <c r="AH5413" i="5"/>
  <c r="AG5414" i="5"/>
  <c r="AH5414" i="5"/>
  <c r="AG5415" i="5"/>
  <c r="AH5415" i="5"/>
  <c r="AG5416" i="5"/>
  <c r="AH5416" i="5"/>
  <c r="AG5417" i="5"/>
  <c r="AH5417" i="5"/>
  <c r="AG5418" i="5"/>
  <c r="AH5418" i="5"/>
  <c r="AG5419" i="5"/>
  <c r="AH5419" i="5"/>
  <c r="AG5420" i="5"/>
  <c r="AH5420" i="5"/>
  <c r="AG5421" i="5"/>
  <c r="AH5421" i="5"/>
  <c r="AG5422" i="5"/>
  <c r="AH5422" i="5"/>
  <c r="AG5423" i="5"/>
  <c r="AH5423" i="5"/>
  <c r="AG5424" i="5"/>
  <c r="AH5424" i="5"/>
  <c r="AG5425" i="5"/>
  <c r="AH5425" i="5"/>
  <c r="AG5426" i="5"/>
  <c r="AH5426" i="5"/>
  <c r="AG5427" i="5"/>
  <c r="AH5427" i="5"/>
  <c r="AG5428" i="5"/>
  <c r="AH5428" i="5"/>
  <c r="AG5429" i="5"/>
  <c r="AH5429" i="5"/>
  <c r="AG5430" i="5"/>
  <c r="AH5430" i="5"/>
  <c r="AG5431" i="5"/>
  <c r="AH5431" i="5"/>
  <c r="AG5432" i="5"/>
  <c r="AH5432" i="5"/>
  <c r="AG5433" i="5"/>
  <c r="AH5433" i="5"/>
  <c r="AG5434" i="5"/>
  <c r="AH5434" i="5"/>
  <c r="AG5435" i="5"/>
  <c r="AH5435" i="5"/>
  <c r="AG5436" i="5"/>
  <c r="AH5436" i="5"/>
  <c r="AG5437" i="5"/>
  <c r="AH5437" i="5"/>
  <c r="AG5438" i="5"/>
  <c r="AH5438" i="5"/>
  <c r="AG5439" i="5"/>
  <c r="AH5439" i="5"/>
  <c r="AG5440" i="5"/>
  <c r="AH5440" i="5"/>
  <c r="AG5441" i="5"/>
  <c r="AH5441" i="5"/>
  <c r="AG5442" i="5"/>
  <c r="AH5442" i="5"/>
  <c r="AG5443" i="5"/>
  <c r="AH5443" i="5"/>
  <c r="AG5444" i="5"/>
  <c r="AH5444" i="5"/>
  <c r="AG5445" i="5"/>
  <c r="AH5445" i="5"/>
  <c r="AG5446" i="5"/>
  <c r="AH5446" i="5"/>
  <c r="AG5447" i="5"/>
  <c r="AH5447" i="5"/>
  <c r="AG5448" i="5"/>
  <c r="AH5448" i="5"/>
  <c r="AG5449" i="5"/>
  <c r="AH5449" i="5"/>
  <c r="AG5450" i="5"/>
  <c r="AH5450" i="5"/>
  <c r="AG5451" i="5"/>
  <c r="AH5451" i="5"/>
  <c r="AG5452" i="5"/>
  <c r="AH5452" i="5"/>
  <c r="AG5453" i="5"/>
  <c r="AH5453" i="5"/>
  <c r="AG5454" i="5"/>
  <c r="AH5454" i="5"/>
  <c r="AG5455" i="5"/>
  <c r="AH5455" i="5"/>
  <c r="AG5456" i="5"/>
  <c r="AH5456" i="5"/>
  <c r="AG5457" i="5"/>
  <c r="AH5457" i="5"/>
  <c r="AG5458" i="5"/>
  <c r="AH5458" i="5"/>
  <c r="AG5459" i="5"/>
  <c r="AH5459" i="5"/>
  <c r="AG5460" i="5"/>
  <c r="AH5460" i="5"/>
  <c r="AG5461" i="5"/>
  <c r="AH5461" i="5"/>
  <c r="AG5462" i="5"/>
  <c r="AH5462" i="5"/>
  <c r="AG5463" i="5"/>
  <c r="AH5463" i="5"/>
  <c r="AG5464" i="5"/>
  <c r="AH5464" i="5"/>
  <c r="AG5465" i="5"/>
  <c r="AH5465" i="5"/>
  <c r="AG5466" i="5"/>
  <c r="AH5466" i="5"/>
  <c r="AG5467" i="5"/>
  <c r="AH5467" i="5"/>
  <c r="AG5468" i="5"/>
  <c r="AH5468" i="5"/>
  <c r="AG5469" i="5"/>
  <c r="AH5469" i="5"/>
  <c r="AG5470" i="5"/>
  <c r="AH5470" i="5"/>
  <c r="AG5471" i="5"/>
  <c r="AH5471" i="5"/>
  <c r="AG5472" i="5"/>
  <c r="AH5472" i="5"/>
  <c r="AG5473" i="5"/>
  <c r="AH5473" i="5"/>
  <c r="AG5474" i="5"/>
  <c r="AH5474" i="5"/>
  <c r="AG5475" i="5"/>
  <c r="AH5475" i="5"/>
  <c r="AG5476" i="5"/>
  <c r="AH5476" i="5"/>
  <c r="AG5477" i="5"/>
  <c r="AH5477" i="5"/>
  <c r="AG5478" i="5"/>
  <c r="AH5478" i="5"/>
  <c r="AG5479" i="5"/>
  <c r="AH5479" i="5"/>
  <c r="AG5480" i="5"/>
  <c r="AH5480" i="5"/>
  <c r="AG5481" i="5"/>
  <c r="AH5481" i="5"/>
  <c r="AG5482" i="5"/>
  <c r="AH5482" i="5"/>
  <c r="AG5483" i="5"/>
  <c r="AH5483" i="5"/>
  <c r="AG5484" i="5"/>
  <c r="AH5484" i="5"/>
  <c r="AG5485" i="5"/>
  <c r="AH5485" i="5"/>
  <c r="AG5486" i="5"/>
  <c r="AH5486" i="5"/>
  <c r="AG5487" i="5"/>
  <c r="AH5487" i="5"/>
  <c r="AG5488" i="5"/>
  <c r="AH5488" i="5"/>
  <c r="AG5489" i="5"/>
  <c r="AH5489" i="5"/>
  <c r="AG5490" i="5"/>
  <c r="AH5490" i="5"/>
  <c r="AG5491" i="5"/>
  <c r="AH5491" i="5"/>
  <c r="AG5492" i="5"/>
  <c r="AH5492" i="5"/>
  <c r="AG5493" i="5"/>
  <c r="AH5493" i="5"/>
  <c r="AG5494" i="5"/>
  <c r="AH5494" i="5"/>
  <c r="AG5495" i="5"/>
  <c r="AH5495" i="5"/>
  <c r="AG5496" i="5"/>
  <c r="AH5496" i="5"/>
  <c r="AG5497" i="5"/>
  <c r="AH5497" i="5"/>
  <c r="AG5498" i="5"/>
  <c r="AH5498" i="5"/>
  <c r="AG5499" i="5"/>
  <c r="AH5499" i="5"/>
  <c r="AG5500" i="5"/>
  <c r="AH5500" i="5"/>
  <c r="AG5501" i="5"/>
  <c r="AH5501" i="5"/>
  <c r="AG5502" i="5"/>
  <c r="AH5502" i="5"/>
  <c r="AG5503" i="5"/>
  <c r="AH5503" i="5"/>
  <c r="AG5504" i="5"/>
  <c r="AH5504" i="5"/>
  <c r="AG5505" i="5"/>
  <c r="AH5505" i="5"/>
  <c r="AG5506" i="5"/>
  <c r="AH5506" i="5"/>
  <c r="AG5507" i="5"/>
  <c r="AH5507" i="5"/>
  <c r="AG5508" i="5"/>
  <c r="AH5508" i="5"/>
  <c r="AG5509" i="5"/>
  <c r="AH5509" i="5"/>
  <c r="AG5510" i="5"/>
  <c r="AH5510" i="5"/>
  <c r="AG5511" i="5"/>
  <c r="AH5511" i="5"/>
  <c r="AG5512" i="5"/>
  <c r="AH5512" i="5"/>
  <c r="AG5513" i="5"/>
  <c r="AH5513" i="5"/>
  <c r="AG5514" i="5"/>
  <c r="AH5514" i="5"/>
  <c r="AG5515" i="5"/>
  <c r="AH5515" i="5"/>
  <c r="AG5516" i="5"/>
  <c r="AH5516" i="5"/>
  <c r="AG5517" i="5"/>
  <c r="AH5517" i="5"/>
  <c r="AG5518" i="5"/>
  <c r="AH5518" i="5"/>
  <c r="AG5519" i="5"/>
  <c r="AH5519" i="5"/>
  <c r="AG5520" i="5"/>
  <c r="AH5520" i="5"/>
  <c r="AG5521" i="5"/>
  <c r="AH5521" i="5"/>
  <c r="AG5522" i="5"/>
  <c r="AH5522" i="5"/>
  <c r="AG5523" i="5"/>
  <c r="AH5523" i="5"/>
  <c r="AG5524" i="5"/>
  <c r="AH5524" i="5"/>
  <c r="AG5525" i="5"/>
  <c r="AH5525" i="5"/>
  <c r="AG5526" i="5"/>
  <c r="AH5526" i="5"/>
  <c r="AG5527" i="5"/>
  <c r="AH5527" i="5"/>
  <c r="AG5528" i="5"/>
  <c r="AH5528" i="5"/>
  <c r="AG5529" i="5"/>
  <c r="AH5529" i="5"/>
  <c r="AG5530" i="5"/>
  <c r="AH5530" i="5"/>
  <c r="AG5531" i="5"/>
  <c r="AH5531" i="5"/>
  <c r="AG5532" i="5"/>
  <c r="AH5532" i="5"/>
  <c r="AG5533" i="5"/>
  <c r="AH5533" i="5"/>
  <c r="AG5534" i="5"/>
  <c r="AH5534" i="5"/>
  <c r="AG5535" i="5"/>
  <c r="AH5535" i="5"/>
  <c r="AG5536" i="5"/>
  <c r="AH5536" i="5"/>
  <c r="AG5537" i="5"/>
  <c r="AH5537" i="5"/>
  <c r="AG5538" i="5"/>
  <c r="AH5538" i="5"/>
  <c r="AG5539" i="5"/>
  <c r="AH5539" i="5"/>
  <c r="AG5540" i="5"/>
  <c r="AH5540" i="5"/>
  <c r="AG5541" i="5"/>
  <c r="AH5541" i="5"/>
  <c r="AG5542" i="5"/>
  <c r="AH5542" i="5"/>
  <c r="AG5543" i="5"/>
  <c r="AH5543" i="5"/>
  <c r="AG5544" i="5"/>
  <c r="AH5544" i="5"/>
  <c r="AG5545" i="5"/>
  <c r="AH5545" i="5"/>
  <c r="AG5546" i="5"/>
  <c r="AH5546" i="5"/>
  <c r="AG5547" i="5"/>
  <c r="AH5547" i="5"/>
  <c r="AG5548" i="5"/>
  <c r="AH5548" i="5"/>
  <c r="AG5549" i="5"/>
  <c r="AH5549" i="5"/>
  <c r="AG5550" i="5"/>
  <c r="AH5550" i="5"/>
  <c r="AG5551" i="5"/>
  <c r="AH5551" i="5"/>
  <c r="AG5552" i="5"/>
  <c r="AH5552" i="5"/>
  <c r="AG5553" i="5"/>
  <c r="AH5553" i="5"/>
  <c r="AG5554" i="5"/>
  <c r="AH5554" i="5"/>
  <c r="AG5555" i="5"/>
  <c r="AH5555" i="5"/>
  <c r="AG5556" i="5"/>
  <c r="AH5556" i="5"/>
  <c r="AG5557" i="5"/>
  <c r="AH5557" i="5"/>
  <c r="AG5558" i="5"/>
  <c r="AH5558" i="5"/>
  <c r="AG5559" i="5"/>
  <c r="AH5559" i="5"/>
  <c r="AG5560" i="5"/>
  <c r="AH5560" i="5"/>
  <c r="AG5561" i="5"/>
  <c r="AH5561" i="5"/>
  <c r="AG5562" i="5"/>
  <c r="AH5562" i="5"/>
  <c r="AG5563" i="5"/>
  <c r="AH5563" i="5"/>
  <c r="AG5564" i="5"/>
  <c r="AH5564" i="5"/>
  <c r="AG5565" i="5"/>
  <c r="AH5565" i="5"/>
  <c r="AG5566" i="5"/>
  <c r="AH5566" i="5"/>
  <c r="AG5567" i="5"/>
  <c r="AH5567" i="5"/>
  <c r="AG5568" i="5"/>
  <c r="AH5568" i="5"/>
  <c r="AG5569" i="5"/>
  <c r="AH5569" i="5"/>
  <c r="AG5570" i="5"/>
  <c r="AH5570" i="5"/>
  <c r="AG5571" i="5"/>
  <c r="AH5571" i="5"/>
  <c r="AG5572" i="5"/>
  <c r="AH5572" i="5"/>
  <c r="AG5573" i="5"/>
  <c r="AH5573" i="5"/>
  <c r="AG5574" i="5"/>
  <c r="AH5574" i="5"/>
  <c r="AG5575" i="5"/>
  <c r="AH5575" i="5"/>
  <c r="AG5576" i="5"/>
  <c r="AH5576" i="5"/>
  <c r="AG5577" i="5"/>
  <c r="AH5577" i="5"/>
  <c r="AG5578" i="5"/>
  <c r="AH5578" i="5"/>
  <c r="AG5579" i="5"/>
  <c r="AH5579" i="5"/>
  <c r="AG5580" i="5"/>
  <c r="AH5580" i="5"/>
  <c r="AG5581" i="5"/>
  <c r="AH5581" i="5"/>
  <c r="AG5582" i="5"/>
  <c r="AH5582" i="5"/>
  <c r="AG5583" i="5"/>
  <c r="AH5583" i="5"/>
  <c r="AG5584" i="5"/>
  <c r="AH5584" i="5"/>
  <c r="AG5585" i="5"/>
  <c r="AH5585" i="5"/>
  <c r="AG5586" i="5"/>
  <c r="AH5586" i="5"/>
  <c r="AG5587" i="5"/>
  <c r="AH5587" i="5"/>
  <c r="AG5588" i="5"/>
  <c r="AH5588" i="5"/>
  <c r="AG5589" i="5"/>
  <c r="AH5589" i="5"/>
  <c r="AG5590" i="5"/>
  <c r="AH5590" i="5"/>
  <c r="AG5591" i="5"/>
  <c r="AH5591" i="5"/>
  <c r="AG5592" i="5"/>
  <c r="AH5592" i="5"/>
  <c r="AG5593" i="5"/>
  <c r="AH5593" i="5"/>
  <c r="AG5594" i="5"/>
  <c r="AH5594" i="5"/>
  <c r="AG5595" i="5"/>
  <c r="AH5595" i="5"/>
  <c r="AG5596" i="5"/>
  <c r="AH5596" i="5"/>
  <c r="AG5597" i="5"/>
  <c r="AH5597" i="5"/>
  <c r="AG5598" i="5"/>
  <c r="AH5598" i="5"/>
  <c r="AG5599" i="5"/>
  <c r="AH5599" i="5"/>
  <c r="AG5600" i="5"/>
  <c r="AH5600" i="5"/>
  <c r="AG5601" i="5"/>
  <c r="AH5601" i="5"/>
  <c r="AG5602" i="5"/>
  <c r="AH5602" i="5"/>
  <c r="AG5603" i="5"/>
  <c r="AH5603" i="5"/>
  <c r="AG5604" i="5"/>
  <c r="AH5604" i="5"/>
  <c r="AG5605" i="5"/>
  <c r="AH5605" i="5"/>
  <c r="AG5606" i="5"/>
  <c r="AH5606" i="5"/>
  <c r="AG5607" i="5"/>
  <c r="AH5607" i="5"/>
  <c r="AG5608" i="5"/>
  <c r="AH5608" i="5"/>
  <c r="AG5609" i="5"/>
  <c r="AH5609" i="5"/>
  <c r="AG5610" i="5"/>
  <c r="AH5610" i="5"/>
  <c r="AG5611" i="5"/>
  <c r="AH5611" i="5"/>
  <c r="AG5612" i="5"/>
  <c r="AH5612" i="5"/>
  <c r="AG5613" i="5"/>
  <c r="AH5613" i="5"/>
  <c r="AG5614" i="5"/>
  <c r="AH5614" i="5"/>
  <c r="AG5615" i="5"/>
  <c r="AH5615" i="5"/>
  <c r="AG5616" i="5"/>
  <c r="AH5616" i="5"/>
  <c r="AG5617" i="5"/>
  <c r="AH5617" i="5"/>
  <c r="AG5618" i="5"/>
  <c r="AH5618" i="5"/>
  <c r="AG5619" i="5"/>
  <c r="AH5619" i="5"/>
  <c r="AG5620" i="5"/>
  <c r="AH5620" i="5"/>
  <c r="AG5621" i="5"/>
  <c r="AH5621" i="5"/>
  <c r="AG5622" i="5"/>
  <c r="AH5622" i="5"/>
  <c r="AG5623" i="5"/>
  <c r="AH5623" i="5"/>
  <c r="AG5624" i="5"/>
  <c r="AH5624" i="5"/>
  <c r="AG5625" i="5"/>
  <c r="AH5625" i="5"/>
  <c r="AG5626" i="5"/>
  <c r="AH5626" i="5"/>
  <c r="AG5627" i="5"/>
  <c r="AH5627" i="5"/>
  <c r="AG5628" i="5"/>
  <c r="AH5628" i="5"/>
  <c r="AG5629" i="5"/>
  <c r="AH5629" i="5"/>
  <c r="AG5630" i="5"/>
  <c r="AH5630" i="5"/>
  <c r="AG5631" i="5"/>
  <c r="AH5631" i="5"/>
  <c r="AG5632" i="5"/>
  <c r="AH5632" i="5"/>
  <c r="AG5633" i="5"/>
  <c r="AH5633" i="5"/>
  <c r="AG5634" i="5"/>
  <c r="AH5634" i="5"/>
  <c r="AG5635" i="5"/>
  <c r="AH5635" i="5"/>
  <c r="AG5636" i="5"/>
  <c r="AH5636" i="5"/>
  <c r="AG5637" i="5"/>
  <c r="AH5637" i="5"/>
  <c r="AG5638" i="5"/>
  <c r="AH5638" i="5"/>
  <c r="AG5639" i="5"/>
  <c r="AH5639" i="5"/>
  <c r="AG5640" i="5"/>
  <c r="AH5640" i="5"/>
  <c r="AG5641" i="5"/>
  <c r="AH5641" i="5"/>
  <c r="AG5642" i="5"/>
  <c r="AH5642" i="5"/>
  <c r="AG5643" i="5"/>
  <c r="AH5643" i="5"/>
  <c r="AG5644" i="5"/>
  <c r="AH5644" i="5"/>
  <c r="AG5645" i="5"/>
  <c r="AH5645" i="5"/>
  <c r="AG5646" i="5"/>
  <c r="AH5646" i="5"/>
  <c r="AG5647" i="5"/>
  <c r="AH5647" i="5"/>
  <c r="AG5648" i="5"/>
  <c r="AH5648" i="5"/>
  <c r="AG5649" i="5"/>
  <c r="AH5649" i="5"/>
  <c r="AG5650" i="5"/>
  <c r="AH5650" i="5"/>
  <c r="AG5651" i="5"/>
  <c r="AH5651" i="5"/>
  <c r="AG5652" i="5"/>
  <c r="AH5652" i="5"/>
  <c r="AG5653" i="5"/>
  <c r="AH5653" i="5"/>
  <c r="AG5654" i="5"/>
  <c r="AH5654" i="5"/>
  <c r="AG5655" i="5"/>
  <c r="AH5655" i="5"/>
  <c r="AG5656" i="5"/>
  <c r="AH5656" i="5"/>
  <c r="AG5657" i="5"/>
  <c r="AH5657" i="5"/>
  <c r="AG5658" i="5"/>
  <c r="AH5658" i="5"/>
  <c r="AG5659" i="5"/>
  <c r="AH5659" i="5"/>
  <c r="AG5660" i="5"/>
  <c r="AH5660" i="5"/>
  <c r="AG5661" i="5"/>
  <c r="AH5661" i="5"/>
  <c r="AG5662" i="5"/>
  <c r="AH5662" i="5"/>
  <c r="AG5663" i="5"/>
  <c r="AH5663" i="5"/>
  <c r="AG5664" i="5"/>
  <c r="AH5664" i="5"/>
  <c r="AG5665" i="5"/>
  <c r="AH5665" i="5"/>
  <c r="AG5666" i="5"/>
  <c r="AH5666" i="5"/>
  <c r="AG5667" i="5"/>
  <c r="AH5667" i="5"/>
  <c r="AG5668" i="5"/>
  <c r="AH5668" i="5"/>
  <c r="AG5669" i="5"/>
  <c r="AH5669" i="5"/>
  <c r="AG5670" i="5"/>
  <c r="AH5670" i="5"/>
  <c r="AG5671" i="5"/>
  <c r="AH5671" i="5"/>
  <c r="AG5672" i="5"/>
  <c r="AH5672" i="5"/>
  <c r="AG5673" i="5"/>
  <c r="AH5673" i="5"/>
  <c r="AG5674" i="5"/>
  <c r="AH5674" i="5"/>
  <c r="AG5675" i="5"/>
  <c r="AH5675" i="5"/>
  <c r="AG5676" i="5"/>
  <c r="AH5676" i="5"/>
  <c r="AG5677" i="5"/>
  <c r="AH5677" i="5"/>
  <c r="AG5678" i="5"/>
  <c r="AH5678" i="5"/>
  <c r="AG5679" i="5"/>
  <c r="AH5679" i="5"/>
  <c r="AG5680" i="5"/>
  <c r="AH5680" i="5"/>
  <c r="AG5681" i="5"/>
  <c r="AH5681" i="5"/>
  <c r="AG5682" i="5"/>
  <c r="AH5682" i="5"/>
  <c r="AG5683" i="5"/>
  <c r="AH5683" i="5"/>
  <c r="AG5684" i="5"/>
  <c r="AH5684" i="5"/>
  <c r="AG5685" i="5"/>
  <c r="AH5685" i="5"/>
  <c r="AG5686" i="5"/>
  <c r="AH5686" i="5"/>
  <c r="AG5687" i="5"/>
  <c r="AH5687" i="5"/>
  <c r="AG5688" i="5"/>
  <c r="AH5688" i="5"/>
  <c r="AG5689" i="5"/>
  <c r="AH5689" i="5"/>
  <c r="AG5690" i="5"/>
  <c r="AH5690" i="5"/>
  <c r="AG5691" i="5"/>
  <c r="AH5691" i="5"/>
  <c r="AG5692" i="5"/>
  <c r="AH5692" i="5"/>
  <c r="AG5693" i="5"/>
  <c r="AH5693" i="5"/>
  <c r="AG5694" i="5"/>
  <c r="AH5694" i="5"/>
  <c r="AG5695" i="5"/>
  <c r="AH5695" i="5"/>
  <c r="AG5696" i="5"/>
  <c r="AH5696" i="5"/>
  <c r="AG5697" i="5"/>
  <c r="AH5697" i="5"/>
  <c r="AG5698" i="5"/>
  <c r="AH5698" i="5"/>
  <c r="AG5699" i="5"/>
  <c r="AH5699" i="5"/>
  <c r="AG5700" i="5"/>
  <c r="AH5700" i="5"/>
  <c r="AG5701" i="5"/>
  <c r="AH5701" i="5"/>
  <c r="AG5702" i="5"/>
  <c r="AH5702" i="5"/>
  <c r="AG5703" i="5"/>
  <c r="AH5703" i="5"/>
  <c r="AG5704" i="5"/>
  <c r="AH5704" i="5"/>
  <c r="AG5705" i="5"/>
  <c r="AH5705" i="5"/>
  <c r="AG5706" i="5"/>
  <c r="AH5706" i="5"/>
  <c r="AG5707" i="5"/>
  <c r="AH5707" i="5"/>
  <c r="AG5708" i="5"/>
  <c r="AH5708" i="5"/>
  <c r="AG5709" i="5"/>
  <c r="AH5709" i="5"/>
  <c r="AG5710" i="5"/>
  <c r="AH5710" i="5"/>
  <c r="AG5711" i="5"/>
  <c r="AH5711" i="5"/>
  <c r="AG5712" i="5"/>
  <c r="AH5712" i="5"/>
  <c r="AG5713" i="5"/>
  <c r="AH5713" i="5"/>
  <c r="AG5714" i="5"/>
  <c r="AH5714" i="5"/>
  <c r="AG5715" i="5"/>
  <c r="AH5715" i="5"/>
  <c r="AG5716" i="5"/>
  <c r="AH5716" i="5"/>
  <c r="AG5717" i="5"/>
  <c r="AH5717" i="5"/>
  <c r="AG5718" i="5"/>
  <c r="AH5718" i="5"/>
  <c r="AG5719" i="5"/>
  <c r="AH5719" i="5"/>
  <c r="AG5720" i="5"/>
  <c r="AH5720" i="5"/>
  <c r="AG5721" i="5"/>
  <c r="AH5721" i="5"/>
  <c r="AG5722" i="5"/>
  <c r="AH5722" i="5"/>
  <c r="AG5723" i="5"/>
  <c r="AH5723" i="5"/>
  <c r="AG5724" i="5"/>
  <c r="AH5724" i="5"/>
  <c r="AG5725" i="5"/>
  <c r="AH5725" i="5"/>
  <c r="AG5726" i="5"/>
  <c r="AH5726" i="5"/>
  <c r="AG5727" i="5"/>
  <c r="AH5727" i="5"/>
  <c r="AG5728" i="5"/>
  <c r="AH5728" i="5"/>
  <c r="AG5729" i="5"/>
  <c r="AH5729" i="5"/>
  <c r="AG5730" i="5"/>
  <c r="AH5730" i="5"/>
  <c r="AG5731" i="5"/>
  <c r="AH5731" i="5"/>
  <c r="AG5732" i="5"/>
  <c r="AH5732" i="5"/>
  <c r="AG5733" i="5"/>
  <c r="AH5733" i="5"/>
  <c r="AG5734" i="5"/>
  <c r="AH5734" i="5"/>
  <c r="AG5735" i="5"/>
  <c r="AH5735" i="5"/>
  <c r="AG5736" i="5"/>
  <c r="AH5736" i="5"/>
  <c r="AG5737" i="5"/>
  <c r="AH5737" i="5"/>
  <c r="AG5738" i="5"/>
  <c r="AH5738" i="5"/>
  <c r="AG5739" i="5"/>
  <c r="AH5739" i="5"/>
  <c r="AG5740" i="5"/>
  <c r="AH5740" i="5"/>
  <c r="AG5741" i="5"/>
  <c r="AH5741" i="5"/>
  <c r="AG5742" i="5"/>
  <c r="AH5742" i="5"/>
  <c r="AG5743" i="5"/>
  <c r="AH5743" i="5"/>
  <c r="AG5744" i="5"/>
  <c r="AH5744" i="5"/>
  <c r="AG5745" i="5"/>
  <c r="AH5745" i="5"/>
  <c r="AG5746" i="5"/>
  <c r="AH5746" i="5"/>
  <c r="AG5747" i="5"/>
  <c r="AH5747" i="5"/>
  <c r="AG5748" i="5"/>
  <c r="AH5748" i="5"/>
  <c r="AG5749" i="5"/>
  <c r="AH5749" i="5"/>
  <c r="AG5750" i="5"/>
  <c r="AH5750" i="5"/>
  <c r="AG5751" i="5"/>
  <c r="AH5751" i="5"/>
  <c r="AG5752" i="5"/>
  <c r="AH5752" i="5"/>
  <c r="AG5753" i="5"/>
  <c r="AH5753" i="5"/>
  <c r="AG5754" i="5"/>
  <c r="AH5754" i="5"/>
  <c r="AG5755" i="5"/>
  <c r="AH5755" i="5"/>
  <c r="AG5756" i="5"/>
  <c r="AH5756" i="5"/>
  <c r="AG5757" i="5"/>
  <c r="AH5757" i="5"/>
  <c r="AG5758" i="5"/>
  <c r="AH5758" i="5"/>
  <c r="AG5759" i="5"/>
  <c r="AH5759" i="5"/>
  <c r="AG5760" i="5"/>
  <c r="AH5760" i="5"/>
  <c r="AG5761" i="5"/>
  <c r="AH5761" i="5"/>
  <c r="AG5762" i="5"/>
  <c r="AH5762" i="5"/>
  <c r="AG5763" i="5"/>
  <c r="AH5763" i="5"/>
  <c r="AG5764" i="5"/>
  <c r="AH5764" i="5"/>
  <c r="AG5765" i="5"/>
  <c r="AH5765" i="5"/>
  <c r="AG5766" i="5"/>
  <c r="AH5766" i="5"/>
  <c r="AG5767" i="5"/>
  <c r="AH5767" i="5"/>
  <c r="AG5768" i="5"/>
  <c r="AH5768" i="5"/>
  <c r="AG5769" i="5"/>
  <c r="AH5769" i="5"/>
  <c r="AG5770" i="5"/>
  <c r="AH5770" i="5"/>
  <c r="AG5771" i="5"/>
  <c r="AH5771" i="5"/>
  <c r="AG5772" i="5"/>
  <c r="AH5772" i="5"/>
  <c r="AG5773" i="5"/>
  <c r="AH5773" i="5"/>
  <c r="AG5774" i="5"/>
  <c r="AH5774" i="5"/>
  <c r="AG5775" i="5"/>
  <c r="AH5775" i="5"/>
  <c r="AG5776" i="5"/>
  <c r="AH5776" i="5"/>
  <c r="AG5777" i="5"/>
  <c r="AH5777" i="5"/>
  <c r="AG5778" i="5"/>
  <c r="AH5778" i="5"/>
  <c r="AG5779" i="5"/>
  <c r="AH5779" i="5"/>
  <c r="AG5780" i="5"/>
  <c r="AH5780" i="5"/>
  <c r="AG5781" i="5"/>
  <c r="AH5781" i="5"/>
  <c r="AG5782" i="5"/>
  <c r="AH5782" i="5"/>
  <c r="AG5783" i="5"/>
  <c r="AH5783" i="5"/>
  <c r="AG5784" i="5"/>
  <c r="AH5784" i="5"/>
  <c r="AG5785" i="5"/>
  <c r="AH5785" i="5"/>
  <c r="AG5786" i="5"/>
  <c r="AH5786" i="5"/>
  <c r="AG5787" i="5"/>
  <c r="AH5787" i="5"/>
  <c r="AG5788" i="5"/>
  <c r="AH5788" i="5"/>
  <c r="AG5789" i="5"/>
  <c r="AH5789" i="5"/>
  <c r="AG5790" i="5"/>
  <c r="AH5790" i="5"/>
  <c r="AG5791" i="5"/>
  <c r="AH5791" i="5"/>
  <c r="AG5792" i="5"/>
  <c r="AH5792" i="5"/>
  <c r="AG5793" i="5"/>
  <c r="AH5793" i="5"/>
  <c r="AG5794" i="5"/>
  <c r="AH5794" i="5"/>
  <c r="AG5795" i="5"/>
  <c r="AH5795" i="5"/>
  <c r="AG5796" i="5"/>
  <c r="AH5796" i="5"/>
  <c r="AG5797" i="5"/>
  <c r="AH5797" i="5"/>
  <c r="AG5798" i="5"/>
  <c r="AH5798" i="5"/>
  <c r="AG5799" i="5"/>
  <c r="AH5799" i="5"/>
  <c r="AG5800" i="5"/>
  <c r="AH5800" i="5"/>
  <c r="AG5801" i="5"/>
  <c r="AH5801" i="5"/>
  <c r="AG5802" i="5"/>
  <c r="AH5802" i="5"/>
  <c r="AG5803" i="5"/>
  <c r="AH5803" i="5"/>
  <c r="AG5804" i="5"/>
  <c r="AH5804" i="5"/>
  <c r="AG5805" i="5"/>
  <c r="AH5805" i="5"/>
  <c r="AG5806" i="5"/>
  <c r="AH5806" i="5"/>
  <c r="AG5807" i="5"/>
  <c r="AH5807" i="5"/>
  <c r="AG5808" i="5"/>
  <c r="AH5808" i="5"/>
  <c r="AG5809" i="5"/>
  <c r="AH5809" i="5"/>
  <c r="AG5810" i="5"/>
  <c r="AH5810" i="5"/>
  <c r="AG5811" i="5"/>
  <c r="AH5811" i="5"/>
  <c r="AG5812" i="5"/>
  <c r="AH5812" i="5"/>
  <c r="AG5813" i="5"/>
  <c r="AH5813" i="5"/>
  <c r="AG5814" i="5"/>
  <c r="AH5814" i="5"/>
  <c r="AG5815" i="5"/>
  <c r="AH5815" i="5"/>
  <c r="AG5816" i="5"/>
  <c r="AH5816" i="5"/>
  <c r="AG5817" i="5"/>
  <c r="AH5817" i="5"/>
  <c r="AG5818" i="5"/>
  <c r="AH5818" i="5"/>
  <c r="AG5819" i="5"/>
  <c r="AH5819" i="5"/>
  <c r="AG5820" i="5"/>
  <c r="AH5820" i="5"/>
  <c r="AG5821" i="5"/>
  <c r="AH5821" i="5"/>
  <c r="AG5822" i="5"/>
  <c r="AH5822" i="5"/>
  <c r="AG5823" i="5"/>
  <c r="AH5823" i="5"/>
  <c r="AG5824" i="5"/>
  <c r="AH5824" i="5"/>
  <c r="AG5825" i="5"/>
  <c r="AH5825" i="5"/>
  <c r="AG5826" i="5"/>
  <c r="AH5826" i="5"/>
  <c r="AG5827" i="5"/>
  <c r="AH5827" i="5"/>
  <c r="AG5828" i="5"/>
  <c r="AH5828" i="5"/>
  <c r="AG5829" i="5"/>
  <c r="AH5829" i="5"/>
  <c r="AG5830" i="5"/>
  <c r="AH5830" i="5"/>
  <c r="AG5831" i="5"/>
  <c r="AH5831" i="5"/>
  <c r="AG5832" i="5"/>
  <c r="AH5832" i="5"/>
  <c r="AG5833" i="5"/>
  <c r="AH5833" i="5"/>
  <c r="AG5834" i="5"/>
  <c r="AH5834" i="5"/>
  <c r="AG5835" i="5"/>
  <c r="AH5835" i="5"/>
  <c r="AG5836" i="5"/>
  <c r="AH5836" i="5"/>
  <c r="AG5837" i="5"/>
  <c r="AH5837" i="5"/>
  <c r="AG5838" i="5"/>
  <c r="AH5838" i="5"/>
  <c r="AG5839" i="5"/>
  <c r="AH5839" i="5"/>
  <c r="AG5840" i="5"/>
  <c r="AH5840" i="5"/>
  <c r="AG5841" i="5"/>
  <c r="AH5841" i="5"/>
  <c r="AG5842" i="5"/>
  <c r="AH5842" i="5"/>
  <c r="AG5843" i="5"/>
  <c r="AH5843" i="5"/>
  <c r="AG5844" i="5"/>
  <c r="AH5844" i="5"/>
  <c r="AG5845" i="5"/>
  <c r="AH5845" i="5"/>
  <c r="AG5846" i="5"/>
  <c r="AH5846" i="5"/>
  <c r="AG5847" i="5"/>
  <c r="AH5847" i="5"/>
  <c r="AG5848" i="5"/>
  <c r="AH5848" i="5"/>
  <c r="AG5849" i="5"/>
  <c r="AH5849" i="5"/>
  <c r="AG5850" i="5"/>
  <c r="AH5850" i="5"/>
  <c r="AG5851" i="5"/>
  <c r="AH5851" i="5"/>
  <c r="AG5852" i="5"/>
  <c r="AH5852" i="5"/>
  <c r="AG5853" i="5"/>
  <c r="AH5853" i="5"/>
  <c r="AG5854" i="5"/>
  <c r="AH5854" i="5"/>
  <c r="AG5855" i="5"/>
  <c r="AH5855" i="5"/>
  <c r="AG5856" i="5"/>
  <c r="AH5856" i="5"/>
  <c r="AG5857" i="5"/>
  <c r="AH5857" i="5"/>
  <c r="AG5858" i="5"/>
  <c r="AH5858" i="5"/>
  <c r="AG5859" i="5"/>
  <c r="AH5859" i="5"/>
  <c r="AG5860" i="5"/>
  <c r="AH5860" i="5"/>
  <c r="AG5861" i="5"/>
  <c r="AH5861" i="5"/>
  <c r="AG5862" i="5"/>
  <c r="AH5862" i="5"/>
  <c r="AG5863" i="5"/>
  <c r="AH5863" i="5"/>
  <c r="AG5864" i="5"/>
  <c r="AH5864" i="5"/>
  <c r="AG5865" i="5"/>
  <c r="AH5865" i="5"/>
  <c r="AG5866" i="5"/>
  <c r="AH5866" i="5"/>
  <c r="AG5867" i="5"/>
  <c r="AH5867" i="5"/>
  <c r="AG5868" i="5"/>
  <c r="AH5868" i="5"/>
  <c r="AG5869" i="5"/>
  <c r="AH5869" i="5"/>
  <c r="AG5870" i="5"/>
  <c r="AH5870" i="5"/>
  <c r="AG5871" i="5"/>
  <c r="AH5871" i="5"/>
  <c r="AG5872" i="5"/>
  <c r="AH5872" i="5"/>
  <c r="AG5873" i="5"/>
  <c r="AH5873" i="5"/>
  <c r="AG5874" i="5"/>
  <c r="AH5874" i="5"/>
  <c r="AG5875" i="5"/>
  <c r="AH5875" i="5"/>
  <c r="AG5876" i="5"/>
  <c r="AH5876" i="5"/>
  <c r="AG5877" i="5"/>
  <c r="AH5877" i="5"/>
  <c r="AG5878" i="5"/>
  <c r="AH5878" i="5"/>
  <c r="AG5879" i="5"/>
  <c r="AH5879" i="5"/>
  <c r="AG5880" i="5"/>
  <c r="AH5880" i="5"/>
  <c r="AG5881" i="5"/>
  <c r="AH5881" i="5"/>
  <c r="AG5882" i="5"/>
  <c r="AH5882" i="5"/>
  <c r="AG5883" i="5"/>
  <c r="AH5883" i="5"/>
  <c r="AG5884" i="5"/>
  <c r="AH5884" i="5"/>
  <c r="AG5885" i="5"/>
  <c r="AH5885" i="5"/>
  <c r="AG5886" i="5"/>
  <c r="AH5886" i="5"/>
  <c r="AG5887" i="5"/>
  <c r="AH5887" i="5"/>
  <c r="AG5888" i="5"/>
  <c r="AH5888" i="5"/>
  <c r="AG5889" i="5"/>
  <c r="AH5889" i="5"/>
  <c r="AG5890" i="5"/>
  <c r="AH5890" i="5"/>
  <c r="AG5891" i="5"/>
  <c r="AH5891" i="5"/>
  <c r="AG5892" i="5"/>
  <c r="AH5892" i="5"/>
  <c r="AG5893" i="5"/>
  <c r="AH5893" i="5"/>
  <c r="AG5894" i="5"/>
  <c r="AH5894" i="5"/>
  <c r="AG5895" i="5"/>
  <c r="AH5895" i="5"/>
  <c r="AG5896" i="5"/>
  <c r="AH5896" i="5"/>
  <c r="AG5897" i="5"/>
  <c r="AH5897" i="5"/>
  <c r="AG5898" i="5"/>
  <c r="AH5898" i="5"/>
  <c r="AG5899" i="5"/>
  <c r="AH5899" i="5"/>
  <c r="AG5900" i="5"/>
  <c r="AH5900" i="5"/>
  <c r="AG5901" i="5"/>
  <c r="AH5901" i="5"/>
  <c r="AG5902" i="5"/>
  <c r="AH5902" i="5"/>
  <c r="AG5903" i="5"/>
  <c r="AH5903" i="5"/>
  <c r="AG5904" i="5"/>
  <c r="AH5904" i="5"/>
  <c r="AG5905" i="5"/>
  <c r="AH5905" i="5"/>
  <c r="AG5906" i="5"/>
  <c r="AH5906" i="5"/>
  <c r="AG5907" i="5"/>
  <c r="AH5907" i="5"/>
  <c r="AG5908" i="5"/>
  <c r="AH5908" i="5"/>
  <c r="AG5909" i="5"/>
  <c r="AH5909" i="5"/>
  <c r="AG5910" i="5"/>
  <c r="AH5910" i="5"/>
  <c r="AG5911" i="5"/>
  <c r="AH5911" i="5"/>
  <c r="AG5912" i="5"/>
  <c r="AH5912" i="5"/>
  <c r="AG5913" i="5"/>
  <c r="AH5913" i="5"/>
  <c r="AG5914" i="5"/>
  <c r="AH5914" i="5"/>
  <c r="AG5915" i="5"/>
  <c r="AH5915" i="5"/>
  <c r="AG5916" i="5"/>
  <c r="AH5916" i="5"/>
  <c r="AG5917" i="5"/>
  <c r="AH5917" i="5"/>
  <c r="AG5918" i="5"/>
  <c r="AH5918" i="5"/>
  <c r="AG5919" i="5"/>
  <c r="AH5919" i="5"/>
  <c r="AG5920" i="5"/>
  <c r="AH5920" i="5"/>
  <c r="AG5921" i="5"/>
  <c r="AH5921" i="5"/>
  <c r="AG5922" i="5"/>
  <c r="AH5922" i="5"/>
  <c r="AG5923" i="5"/>
  <c r="AH5923" i="5"/>
  <c r="AG5924" i="5"/>
  <c r="AH5924" i="5"/>
  <c r="AG5925" i="5"/>
  <c r="AH5925" i="5"/>
  <c r="AG5926" i="5"/>
  <c r="AH5926" i="5"/>
  <c r="AG5927" i="5"/>
  <c r="AH5927" i="5"/>
  <c r="AG5928" i="5"/>
  <c r="AH5928" i="5"/>
  <c r="AG5929" i="5"/>
  <c r="AH5929" i="5"/>
  <c r="AG5930" i="5"/>
  <c r="AH5930" i="5"/>
  <c r="AG5931" i="5"/>
  <c r="AH5931" i="5"/>
  <c r="AG5932" i="5"/>
  <c r="AH5932" i="5"/>
  <c r="AG5933" i="5"/>
  <c r="AH5933" i="5"/>
  <c r="AG5934" i="5"/>
  <c r="AH5934" i="5"/>
  <c r="AG5935" i="5"/>
  <c r="AH5935" i="5"/>
  <c r="AG5936" i="5"/>
  <c r="AH5936" i="5"/>
  <c r="AG5937" i="5"/>
  <c r="AH5937" i="5"/>
  <c r="AG5938" i="5"/>
  <c r="AH5938" i="5"/>
  <c r="AG5939" i="5"/>
  <c r="AH5939" i="5"/>
  <c r="AG5940" i="5"/>
  <c r="AH5940" i="5"/>
  <c r="AG5941" i="5"/>
  <c r="AH5941" i="5"/>
  <c r="AG5942" i="5"/>
  <c r="AH5942" i="5"/>
  <c r="AG5943" i="5"/>
  <c r="AH5943" i="5"/>
  <c r="AG5944" i="5"/>
  <c r="AH5944" i="5"/>
  <c r="AG5945" i="5"/>
  <c r="AH5945" i="5"/>
  <c r="AG5946" i="5"/>
  <c r="AH5946" i="5"/>
  <c r="AG5947" i="5"/>
  <c r="AH5947" i="5"/>
  <c r="AG5948" i="5"/>
  <c r="AH5948" i="5"/>
  <c r="AG5949" i="5"/>
  <c r="AH5949" i="5"/>
  <c r="AG5950" i="5"/>
  <c r="AH5950" i="5"/>
  <c r="AG5951" i="5"/>
  <c r="AH5951" i="5"/>
  <c r="AG5952" i="5"/>
  <c r="AH5952" i="5"/>
  <c r="AG5953" i="5"/>
  <c r="AH5953" i="5"/>
  <c r="AG5954" i="5"/>
  <c r="AH5954" i="5"/>
  <c r="AG5955" i="5"/>
  <c r="AH5955" i="5"/>
  <c r="AG5956" i="5"/>
  <c r="AH5956" i="5"/>
  <c r="AG5957" i="5"/>
  <c r="AH5957" i="5"/>
  <c r="AG5958" i="5"/>
  <c r="AH5958" i="5"/>
  <c r="AG5959" i="5"/>
  <c r="AH5959" i="5"/>
  <c r="AG5960" i="5"/>
  <c r="AH5960" i="5"/>
  <c r="AG5961" i="5"/>
  <c r="AH5961" i="5"/>
  <c r="AG5962" i="5"/>
  <c r="AH5962" i="5"/>
  <c r="AG5963" i="5"/>
  <c r="AH5963" i="5"/>
  <c r="AG5964" i="5"/>
  <c r="AH5964" i="5"/>
  <c r="AG5965" i="5"/>
  <c r="AH5965" i="5"/>
  <c r="AG5966" i="5"/>
  <c r="AH5966" i="5"/>
  <c r="AG5967" i="5"/>
  <c r="AH5967" i="5"/>
  <c r="AG5968" i="5"/>
  <c r="AH5968" i="5"/>
  <c r="AG5969" i="5"/>
  <c r="AH5969" i="5"/>
  <c r="AG5970" i="5"/>
  <c r="AH5970" i="5"/>
  <c r="AG5971" i="5"/>
  <c r="AH5971" i="5"/>
  <c r="AG5972" i="5"/>
  <c r="AH5972" i="5"/>
  <c r="AG5973" i="5"/>
  <c r="AH5973" i="5"/>
  <c r="AG5974" i="5"/>
  <c r="AH5974" i="5"/>
  <c r="AG5975" i="5"/>
  <c r="AH5975" i="5"/>
  <c r="AG5976" i="5"/>
  <c r="AH5976" i="5"/>
  <c r="AG5977" i="5"/>
  <c r="AH5977" i="5"/>
  <c r="AG5978" i="5"/>
  <c r="AH5978" i="5"/>
  <c r="AG5979" i="5"/>
  <c r="AH5979" i="5"/>
  <c r="AG5980" i="5"/>
  <c r="AH5980" i="5"/>
  <c r="AG5981" i="5"/>
  <c r="AH5981" i="5"/>
  <c r="AG5982" i="5"/>
  <c r="AH5982" i="5"/>
  <c r="AG5983" i="5"/>
  <c r="AH5983" i="5"/>
  <c r="AG5984" i="5"/>
  <c r="AH5984" i="5"/>
  <c r="AG5985" i="5"/>
  <c r="AH5985" i="5"/>
  <c r="AG5986" i="5"/>
  <c r="AH5986" i="5"/>
  <c r="AG5987" i="5"/>
  <c r="AH5987" i="5"/>
  <c r="AG5988" i="5"/>
  <c r="AH5988" i="5"/>
  <c r="AG5989" i="5"/>
  <c r="AH5989" i="5"/>
  <c r="AG5990" i="5"/>
  <c r="AH5990" i="5"/>
  <c r="AG5991" i="5"/>
  <c r="AH5991" i="5"/>
  <c r="AG5992" i="5"/>
  <c r="AH5992" i="5"/>
  <c r="AG5993" i="5"/>
  <c r="AH5993" i="5"/>
  <c r="AG5994" i="5"/>
  <c r="AH5994" i="5"/>
  <c r="AG5995" i="5"/>
  <c r="AH5995" i="5"/>
  <c r="AG5996" i="5"/>
  <c r="AH5996" i="5"/>
  <c r="AG5997" i="5"/>
  <c r="AH5997" i="5"/>
  <c r="AG5998" i="5"/>
  <c r="AH5998" i="5"/>
  <c r="AG5999" i="5"/>
  <c r="AH5999" i="5"/>
  <c r="AG6000" i="5"/>
  <c r="AH6000" i="5"/>
  <c r="AG6001" i="5"/>
  <c r="AH6001" i="5"/>
  <c r="AG6002" i="5"/>
  <c r="AH6002" i="5"/>
  <c r="AG6003" i="5"/>
  <c r="AH6003" i="5"/>
  <c r="AG6004" i="5"/>
  <c r="AH6004" i="5"/>
  <c r="AG6005" i="5"/>
  <c r="AH6005" i="5"/>
  <c r="AG6006" i="5"/>
  <c r="AH6006" i="5"/>
  <c r="AG6007" i="5"/>
  <c r="AH6007" i="5"/>
  <c r="AG6008" i="5"/>
  <c r="AH6008" i="5"/>
  <c r="AG6009" i="5"/>
  <c r="AH6009" i="5"/>
  <c r="AG6010" i="5"/>
  <c r="AH6010" i="5"/>
  <c r="AG6011" i="5"/>
  <c r="AH6011" i="5"/>
  <c r="AG6012" i="5"/>
  <c r="AH6012" i="5"/>
  <c r="AG6013" i="5"/>
  <c r="AH6013" i="5"/>
  <c r="AG6014" i="5"/>
  <c r="AH6014" i="5"/>
  <c r="AG6015" i="5"/>
  <c r="AH6015" i="5"/>
  <c r="AG6016" i="5"/>
  <c r="AH6016" i="5"/>
  <c r="AG6017" i="5"/>
  <c r="AH6017" i="5"/>
  <c r="AG6018" i="5"/>
  <c r="AH6018" i="5"/>
  <c r="AG6019" i="5"/>
  <c r="AH6019" i="5"/>
  <c r="AG6020" i="5"/>
  <c r="AH6020" i="5"/>
  <c r="AG6021" i="5"/>
  <c r="AH6021" i="5"/>
  <c r="AG6022" i="5"/>
  <c r="AH6022" i="5"/>
  <c r="AG6023" i="5"/>
  <c r="AH6023" i="5"/>
  <c r="AG6024" i="5"/>
  <c r="AH6024" i="5"/>
  <c r="AG6025" i="5"/>
  <c r="AH6025" i="5"/>
  <c r="AG6026" i="5"/>
  <c r="AH6026" i="5"/>
  <c r="AG6027" i="5"/>
  <c r="AH6027" i="5"/>
  <c r="AG6028" i="5"/>
  <c r="AH6028" i="5"/>
  <c r="AG6029" i="5"/>
  <c r="AH6029" i="5"/>
  <c r="AG6030" i="5"/>
  <c r="AH6030" i="5"/>
  <c r="AG6031" i="5"/>
  <c r="AH6031" i="5"/>
  <c r="AG6032" i="5"/>
  <c r="AH6032" i="5"/>
  <c r="AG6033" i="5"/>
  <c r="AH6033" i="5"/>
  <c r="AG6034" i="5"/>
  <c r="AH6034" i="5"/>
  <c r="AG6035" i="5"/>
  <c r="AH6035" i="5"/>
  <c r="AG6036" i="5"/>
  <c r="AH6036" i="5"/>
  <c r="AG6037" i="5"/>
  <c r="AH6037" i="5"/>
  <c r="AG6038" i="5"/>
  <c r="AH6038" i="5"/>
  <c r="AG6039" i="5"/>
  <c r="AH6039" i="5"/>
  <c r="AG6040" i="5"/>
  <c r="AH6040" i="5"/>
  <c r="AG6041" i="5"/>
  <c r="AH6041" i="5"/>
  <c r="AG6042" i="5"/>
  <c r="AH6042" i="5"/>
  <c r="AG6043" i="5"/>
  <c r="AH6043" i="5"/>
  <c r="AG6044" i="5"/>
  <c r="AH6044" i="5"/>
  <c r="AG6045" i="5"/>
  <c r="AH6045" i="5"/>
  <c r="AG6046" i="5"/>
  <c r="AH6046" i="5"/>
  <c r="AG6047" i="5"/>
  <c r="AH6047" i="5"/>
  <c r="AG6048" i="5"/>
  <c r="AH6048" i="5"/>
  <c r="AG6049" i="5"/>
  <c r="AH6049" i="5"/>
  <c r="AG6050" i="5"/>
  <c r="AH6050" i="5"/>
  <c r="AG6051" i="5"/>
  <c r="AH6051" i="5"/>
  <c r="AG6052" i="5"/>
  <c r="AH6052" i="5"/>
  <c r="AG6053" i="5"/>
  <c r="AH6053" i="5"/>
  <c r="AG6054" i="5"/>
  <c r="AH6054" i="5"/>
  <c r="AG6055" i="5"/>
  <c r="AH6055" i="5"/>
  <c r="AG6056" i="5"/>
  <c r="AH6056" i="5"/>
  <c r="AG6057" i="5"/>
  <c r="AH6057" i="5"/>
  <c r="AG6058" i="5"/>
  <c r="AH6058" i="5"/>
  <c r="AG6059" i="5"/>
  <c r="AH6059" i="5"/>
  <c r="AG6060" i="5"/>
  <c r="AH6060" i="5"/>
  <c r="AG6061" i="5"/>
  <c r="AH6061" i="5"/>
  <c r="AG6062" i="5"/>
  <c r="AH6062" i="5"/>
  <c r="AG6063" i="5"/>
  <c r="AH6063" i="5"/>
  <c r="AG6064" i="5"/>
  <c r="AH6064" i="5"/>
  <c r="AG6065" i="5"/>
  <c r="AH6065" i="5"/>
  <c r="AG6066" i="5"/>
  <c r="AH6066" i="5"/>
  <c r="AG6067" i="5"/>
  <c r="AH6067" i="5"/>
  <c r="AG6068" i="5"/>
  <c r="AH6068" i="5"/>
  <c r="AG6069" i="5"/>
  <c r="AH6069" i="5"/>
  <c r="AG6070" i="5"/>
  <c r="AH6070" i="5"/>
  <c r="AG6071" i="5"/>
  <c r="AH6071" i="5"/>
  <c r="AG6072" i="5"/>
  <c r="AH6072" i="5"/>
  <c r="AG6073" i="5"/>
  <c r="AH6073" i="5"/>
  <c r="AG6074" i="5"/>
  <c r="AH6074" i="5"/>
  <c r="AG6075" i="5"/>
  <c r="AH6075" i="5"/>
  <c r="AG6076" i="5"/>
  <c r="AH6076" i="5"/>
  <c r="AG6077" i="5"/>
  <c r="AH6077" i="5"/>
  <c r="AG6078" i="5"/>
  <c r="AH6078" i="5"/>
  <c r="AG6079" i="5"/>
  <c r="AH6079" i="5"/>
  <c r="AG6080" i="5"/>
  <c r="AH6080" i="5"/>
  <c r="AG6081" i="5"/>
  <c r="AH6081" i="5"/>
  <c r="AG6082" i="5"/>
  <c r="AH6082" i="5"/>
  <c r="AG6083" i="5"/>
  <c r="AH6083" i="5"/>
  <c r="AG6084" i="5"/>
  <c r="AH6084" i="5"/>
  <c r="AG6085" i="5"/>
  <c r="AH6085" i="5"/>
  <c r="AG6086" i="5"/>
  <c r="AH6086" i="5"/>
  <c r="AG6087" i="5"/>
  <c r="AH6087" i="5"/>
  <c r="AG6088" i="5"/>
  <c r="AH6088" i="5"/>
  <c r="AG6089" i="5"/>
  <c r="AH6089" i="5"/>
  <c r="AG6090" i="5"/>
  <c r="AH6090" i="5"/>
  <c r="AG6091" i="5"/>
  <c r="AH6091" i="5"/>
  <c r="AG6092" i="5"/>
  <c r="AH6092" i="5"/>
  <c r="AG6093" i="5"/>
  <c r="AH6093" i="5"/>
  <c r="AG6094" i="5"/>
  <c r="AH6094" i="5"/>
  <c r="AG6095" i="5"/>
  <c r="AH6095" i="5"/>
  <c r="AG6096" i="5"/>
  <c r="AH6096" i="5"/>
  <c r="AG6097" i="5"/>
  <c r="AH6097" i="5"/>
  <c r="AG6098" i="5"/>
  <c r="AH6098" i="5"/>
  <c r="AG6099" i="5"/>
  <c r="AH6099" i="5"/>
  <c r="AG6100" i="5"/>
  <c r="AH6100" i="5"/>
  <c r="AG6101" i="5"/>
  <c r="AH6101" i="5"/>
  <c r="AG6102" i="5"/>
  <c r="AH6102" i="5"/>
  <c r="AG6103" i="5"/>
  <c r="AH6103" i="5"/>
  <c r="AG6104" i="5"/>
  <c r="AH6104" i="5"/>
  <c r="AG6105" i="5"/>
  <c r="AH6105" i="5"/>
  <c r="AG6106" i="5"/>
  <c r="AH6106" i="5"/>
  <c r="AG6107" i="5"/>
  <c r="AH6107" i="5"/>
  <c r="AG6108" i="5"/>
  <c r="AH6108" i="5"/>
  <c r="AG6109" i="5"/>
  <c r="AH6109" i="5"/>
  <c r="AG6110" i="5"/>
  <c r="AH6110" i="5"/>
  <c r="AG6111" i="5"/>
  <c r="AH6111" i="5"/>
  <c r="AG6112" i="5"/>
  <c r="AH6112" i="5"/>
  <c r="AG6113" i="5"/>
  <c r="AH6113" i="5"/>
  <c r="AG6114" i="5"/>
  <c r="AH6114" i="5"/>
  <c r="AG6115" i="5"/>
  <c r="AH6115" i="5"/>
  <c r="AG6116" i="5"/>
  <c r="AH6116" i="5"/>
  <c r="AG6117" i="5"/>
  <c r="AH6117" i="5"/>
  <c r="AG6118" i="5"/>
  <c r="AH6118" i="5"/>
  <c r="AG6119" i="5"/>
  <c r="AH6119" i="5"/>
  <c r="AG6120" i="5"/>
  <c r="AH6120" i="5"/>
  <c r="AG6121" i="5"/>
  <c r="AH6121" i="5"/>
  <c r="AG6122" i="5"/>
  <c r="AH6122" i="5"/>
  <c r="AG6123" i="5"/>
  <c r="AH6123" i="5"/>
  <c r="AG6124" i="5"/>
  <c r="AH6124" i="5"/>
  <c r="AG6125" i="5"/>
  <c r="AH6125" i="5"/>
  <c r="AG6126" i="5"/>
  <c r="AH6126" i="5"/>
  <c r="AG6127" i="5"/>
  <c r="AH6127" i="5"/>
  <c r="AG6128" i="5"/>
  <c r="AH6128" i="5"/>
  <c r="AG6129" i="5"/>
  <c r="AH6129" i="5"/>
  <c r="AG6130" i="5"/>
  <c r="AH6130" i="5"/>
  <c r="AG6131" i="5"/>
  <c r="AH6131" i="5"/>
  <c r="AG6132" i="5"/>
  <c r="AH6132" i="5"/>
  <c r="AG6133" i="5"/>
  <c r="AH6133" i="5"/>
  <c r="AG6134" i="5"/>
  <c r="AH6134" i="5"/>
  <c r="AG6135" i="5"/>
  <c r="AH6135" i="5"/>
  <c r="AG6136" i="5"/>
  <c r="AH6136" i="5"/>
  <c r="AG6137" i="5"/>
  <c r="AH6137" i="5"/>
  <c r="AG6138" i="5"/>
  <c r="AH6138" i="5"/>
  <c r="AG6139" i="5"/>
  <c r="AH6139" i="5"/>
  <c r="AG6140" i="5"/>
  <c r="AH6140" i="5"/>
  <c r="AG6141" i="5"/>
  <c r="AH6141" i="5"/>
  <c r="AG6142" i="5"/>
  <c r="AH6142" i="5"/>
  <c r="AG6143" i="5"/>
  <c r="AH6143" i="5"/>
  <c r="AG6144" i="5"/>
  <c r="AH6144" i="5"/>
  <c r="AG6145" i="5"/>
  <c r="AH6145" i="5"/>
  <c r="AG6146" i="5"/>
  <c r="AH6146" i="5"/>
  <c r="AG6147" i="5"/>
  <c r="AH6147" i="5"/>
  <c r="AG6148" i="5"/>
  <c r="AH6148" i="5"/>
  <c r="AG6149" i="5"/>
  <c r="AH6149" i="5"/>
  <c r="AG6150" i="5"/>
  <c r="AH6150" i="5"/>
  <c r="AG6151" i="5"/>
  <c r="AH6151" i="5"/>
  <c r="AG6152" i="5"/>
  <c r="AH6152" i="5"/>
  <c r="AG6153" i="5"/>
  <c r="AH6153" i="5"/>
  <c r="AG6154" i="5"/>
  <c r="AH6154" i="5"/>
  <c r="AG6155" i="5"/>
  <c r="AH6155" i="5"/>
  <c r="AG6156" i="5"/>
  <c r="AH6156" i="5"/>
  <c r="AG6157" i="5"/>
  <c r="AH6157" i="5"/>
  <c r="AG6158" i="5"/>
  <c r="AH6158" i="5"/>
  <c r="AG6159" i="5"/>
  <c r="AH6159" i="5"/>
  <c r="AG6160" i="5"/>
  <c r="AH6160" i="5"/>
  <c r="AG6161" i="5"/>
  <c r="AH6161" i="5"/>
  <c r="AG6162" i="5"/>
  <c r="AH6162" i="5"/>
  <c r="AG6163" i="5"/>
  <c r="AH6163" i="5"/>
  <c r="AG6164" i="5"/>
  <c r="AH6164" i="5"/>
  <c r="AG6165" i="5"/>
  <c r="AH6165" i="5"/>
  <c r="AG6166" i="5"/>
  <c r="AH6166" i="5"/>
  <c r="AG6167" i="5"/>
  <c r="AH6167" i="5"/>
  <c r="AG6168" i="5"/>
  <c r="AH6168" i="5"/>
  <c r="AG6169" i="5"/>
  <c r="AH6169" i="5"/>
  <c r="AG6170" i="5"/>
  <c r="AH6170" i="5"/>
  <c r="AG6171" i="5"/>
  <c r="AH6171" i="5"/>
  <c r="AG6172" i="5"/>
  <c r="AH6172" i="5"/>
  <c r="AG6173" i="5"/>
  <c r="AH6173" i="5"/>
  <c r="AG6174" i="5"/>
  <c r="AH6174" i="5"/>
  <c r="AG6175" i="5"/>
  <c r="AH6175" i="5"/>
  <c r="AG6176" i="5"/>
  <c r="AH6176" i="5"/>
  <c r="AG6177" i="5"/>
  <c r="AH6177" i="5"/>
  <c r="AG6178" i="5"/>
  <c r="AH6178" i="5"/>
  <c r="AG6179" i="5"/>
  <c r="AH6179" i="5"/>
  <c r="AG6180" i="5"/>
  <c r="AH6180" i="5"/>
  <c r="AG6181" i="5"/>
  <c r="AH6181" i="5"/>
  <c r="AG6182" i="5"/>
  <c r="AH6182" i="5"/>
  <c r="AG6183" i="5"/>
  <c r="AH6183" i="5"/>
  <c r="AG6184" i="5"/>
  <c r="AH6184" i="5"/>
  <c r="AG6185" i="5"/>
  <c r="AH6185" i="5"/>
  <c r="AG6186" i="5"/>
  <c r="AH6186" i="5"/>
  <c r="AG6187" i="5"/>
  <c r="AH6187" i="5"/>
  <c r="AG6188" i="5"/>
  <c r="AH6188" i="5"/>
  <c r="AG6189" i="5"/>
  <c r="AH6189" i="5"/>
  <c r="AG6190" i="5"/>
  <c r="AH6190" i="5"/>
  <c r="AG6191" i="5"/>
  <c r="AH6191" i="5"/>
  <c r="AG6192" i="5"/>
  <c r="AH6192" i="5"/>
  <c r="AG6193" i="5"/>
  <c r="AH6193" i="5"/>
  <c r="AG6194" i="5"/>
  <c r="AH6194" i="5"/>
  <c r="AG6195" i="5"/>
  <c r="AH6195" i="5"/>
  <c r="AG6196" i="5"/>
  <c r="AH6196" i="5"/>
  <c r="AG6197" i="5"/>
  <c r="AH6197" i="5"/>
  <c r="AG6198" i="5"/>
  <c r="AH6198" i="5"/>
  <c r="AG6199" i="5"/>
  <c r="AH6199" i="5"/>
  <c r="AG6200" i="5"/>
  <c r="AH6200" i="5"/>
  <c r="AG6201" i="5"/>
  <c r="AH6201" i="5"/>
  <c r="AG6202" i="5"/>
  <c r="AH6202" i="5"/>
  <c r="AG6203" i="5"/>
  <c r="AH6203" i="5"/>
  <c r="AG6204" i="5"/>
  <c r="AH6204" i="5"/>
  <c r="AG6205" i="5"/>
  <c r="AH6205" i="5"/>
  <c r="AG6206" i="5"/>
  <c r="AH6206" i="5"/>
  <c r="AG6207" i="5"/>
  <c r="AH6207" i="5"/>
  <c r="AG6208" i="5"/>
  <c r="AH6208" i="5"/>
  <c r="AG6209" i="5"/>
  <c r="AH6209" i="5"/>
  <c r="AG6210" i="5"/>
  <c r="AH6210" i="5"/>
  <c r="AG6211" i="5"/>
  <c r="AH6211" i="5"/>
  <c r="AG6212" i="5"/>
  <c r="AH6212" i="5"/>
  <c r="AG6213" i="5"/>
  <c r="AH6213" i="5"/>
  <c r="AG6214" i="5"/>
  <c r="AH6214" i="5"/>
  <c r="AG6215" i="5"/>
  <c r="AH6215" i="5"/>
  <c r="AG6216" i="5"/>
  <c r="AH6216" i="5"/>
  <c r="AG6217" i="5"/>
  <c r="AH6217" i="5"/>
  <c r="AG6218" i="5"/>
  <c r="AH6218" i="5"/>
  <c r="AG6219" i="5"/>
  <c r="AH6219" i="5"/>
  <c r="AG6220" i="5"/>
  <c r="AH6220" i="5"/>
  <c r="AG6221" i="5"/>
  <c r="AH6221" i="5"/>
  <c r="AG6222" i="5"/>
  <c r="AH6222" i="5"/>
  <c r="AG6223" i="5"/>
  <c r="AH6223" i="5"/>
  <c r="AG6224" i="5"/>
  <c r="AH6224" i="5"/>
  <c r="AG6225" i="5"/>
  <c r="AH6225" i="5"/>
  <c r="AG6226" i="5"/>
  <c r="AH6226" i="5"/>
  <c r="AG6227" i="5"/>
  <c r="AH6227" i="5"/>
  <c r="AG6228" i="5"/>
  <c r="AH6228" i="5"/>
  <c r="AG6229" i="5"/>
  <c r="AH6229" i="5"/>
  <c r="AG6230" i="5"/>
  <c r="AH6230" i="5"/>
  <c r="AG6231" i="5"/>
  <c r="AH6231" i="5"/>
  <c r="AG6232" i="5"/>
  <c r="AH6232" i="5"/>
  <c r="AG6233" i="5"/>
  <c r="AH6233" i="5"/>
  <c r="AG6234" i="5"/>
  <c r="AH6234" i="5"/>
  <c r="AG6235" i="5"/>
  <c r="AH6235" i="5"/>
  <c r="AG6236" i="5"/>
  <c r="AH6236" i="5"/>
  <c r="AG6237" i="5"/>
  <c r="AH6237" i="5"/>
  <c r="AG6238" i="5"/>
  <c r="AH6238" i="5"/>
  <c r="AG6239" i="5"/>
  <c r="AH6239" i="5"/>
  <c r="AG6240" i="5"/>
  <c r="AH6240" i="5"/>
  <c r="AG6241" i="5"/>
  <c r="AH6241" i="5"/>
  <c r="AG6242" i="5"/>
  <c r="AH6242" i="5"/>
  <c r="AG6243" i="5"/>
  <c r="AH6243" i="5"/>
  <c r="AG6244" i="5"/>
  <c r="AH6244" i="5"/>
  <c r="AG6245" i="5"/>
  <c r="AH6245" i="5"/>
  <c r="AG6246" i="5"/>
  <c r="AH6246" i="5"/>
  <c r="AG6247" i="5"/>
  <c r="AH6247" i="5"/>
  <c r="AG6248" i="5"/>
  <c r="AH6248" i="5"/>
  <c r="AG6249" i="5"/>
  <c r="AH6249" i="5"/>
  <c r="AG6250" i="5"/>
  <c r="AH6250" i="5"/>
  <c r="AG6251" i="5"/>
  <c r="AH6251" i="5"/>
  <c r="AG6252" i="5"/>
  <c r="AH6252" i="5"/>
  <c r="AG6253" i="5"/>
  <c r="AH6253" i="5"/>
  <c r="AG6254" i="5"/>
  <c r="AH6254" i="5"/>
  <c r="AG6255" i="5"/>
  <c r="AH6255" i="5"/>
  <c r="AG6256" i="5"/>
  <c r="AH6256" i="5"/>
  <c r="AG6257" i="5"/>
  <c r="AH6257" i="5"/>
  <c r="AG6258" i="5"/>
  <c r="AH6258" i="5"/>
  <c r="AG6259" i="5"/>
  <c r="AH6259" i="5"/>
  <c r="AG6260" i="5"/>
  <c r="AH6260" i="5"/>
  <c r="AG6261" i="5"/>
  <c r="AH6261" i="5"/>
  <c r="AG6262" i="5"/>
  <c r="AH6262" i="5"/>
  <c r="AG6263" i="5"/>
  <c r="AH6263" i="5"/>
  <c r="AG6264" i="5"/>
  <c r="AH6264" i="5"/>
  <c r="AG6265" i="5"/>
  <c r="AH6265" i="5"/>
  <c r="AG6266" i="5"/>
  <c r="AH6266" i="5"/>
  <c r="AG6267" i="5"/>
  <c r="AH6267" i="5"/>
  <c r="AG6268" i="5"/>
  <c r="AH6268" i="5"/>
  <c r="AG6269" i="5"/>
  <c r="AH6269" i="5"/>
  <c r="AG6270" i="5"/>
  <c r="AH6270" i="5"/>
  <c r="AG6271" i="5"/>
  <c r="AH6271" i="5"/>
  <c r="AG6272" i="5"/>
  <c r="AH6272" i="5"/>
  <c r="AG6273" i="5"/>
  <c r="AH6273" i="5"/>
  <c r="AG6274" i="5"/>
  <c r="AH6274" i="5"/>
  <c r="AG6275" i="5"/>
  <c r="AH6275" i="5"/>
  <c r="AG6276" i="5"/>
  <c r="AH6276" i="5"/>
  <c r="AG6277" i="5"/>
  <c r="AH6277" i="5"/>
  <c r="AG6278" i="5"/>
  <c r="AH6278" i="5"/>
  <c r="AG6279" i="5"/>
  <c r="AH6279" i="5"/>
  <c r="AG6280" i="5"/>
  <c r="AH6280" i="5"/>
  <c r="AG6281" i="5"/>
  <c r="AH6281" i="5"/>
  <c r="AG6282" i="5"/>
  <c r="AH6282" i="5"/>
  <c r="AG6283" i="5"/>
  <c r="AH6283" i="5"/>
  <c r="AG6284" i="5"/>
  <c r="AH6284" i="5"/>
  <c r="AG6285" i="5"/>
  <c r="AH6285" i="5"/>
  <c r="AG6286" i="5"/>
  <c r="AH6286" i="5"/>
  <c r="AG6287" i="5"/>
  <c r="AH6287" i="5"/>
  <c r="AG6288" i="5"/>
  <c r="AH6288" i="5"/>
  <c r="AG6289" i="5"/>
  <c r="AH6289" i="5"/>
  <c r="AG6290" i="5"/>
  <c r="AH6290" i="5"/>
  <c r="AG6291" i="5"/>
  <c r="AH6291" i="5"/>
  <c r="AG6292" i="5"/>
  <c r="AH6292" i="5"/>
  <c r="AG6293" i="5"/>
  <c r="AH6293" i="5"/>
  <c r="AG6294" i="5"/>
  <c r="AH6294" i="5"/>
  <c r="AG6295" i="5"/>
  <c r="AH6295" i="5"/>
  <c r="AG6296" i="5"/>
  <c r="AH6296" i="5"/>
  <c r="AG6297" i="5"/>
  <c r="AH6297" i="5"/>
  <c r="AG6298" i="5"/>
  <c r="AH6298" i="5"/>
  <c r="AG6299" i="5"/>
  <c r="AH6299" i="5"/>
  <c r="AG6300" i="5"/>
  <c r="AH6300" i="5"/>
  <c r="AG6301" i="5"/>
  <c r="AH6301" i="5"/>
  <c r="AG6302" i="5"/>
  <c r="AH6302" i="5"/>
  <c r="AG6303" i="5"/>
  <c r="AH6303" i="5"/>
  <c r="AG6304" i="5"/>
  <c r="AH6304" i="5"/>
  <c r="AG6305" i="5"/>
  <c r="AH6305" i="5"/>
  <c r="AG6306" i="5"/>
  <c r="AH6306" i="5"/>
  <c r="AG6307" i="5"/>
  <c r="AH6307" i="5"/>
  <c r="AG6308" i="5"/>
  <c r="AH6308" i="5"/>
  <c r="AG6309" i="5"/>
  <c r="AH6309" i="5"/>
  <c r="AG6310" i="5"/>
  <c r="AH6310" i="5"/>
  <c r="AG6311" i="5"/>
  <c r="AH6311" i="5"/>
  <c r="AG6312" i="5"/>
  <c r="AH6312" i="5"/>
  <c r="AG6313" i="5"/>
  <c r="AH6313" i="5"/>
  <c r="AG6314" i="5"/>
  <c r="AH6314" i="5"/>
  <c r="AG6315" i="5"/>
  <c r="AH6315" i="5"/>
  <c r="AG6316" i="5"/>
  <c r="AH6316" i="5"/>
  <c r="AG6317" i="5"/>
  <c r="AH6317" i="5"/>
  <c r="AG6318" i="5"/>
  <c r="AH6318" i="5"/>
  <c r="AG6319" i="5"/>
  <c r="AH6319" i="5"/>
  <c r="AG6320" i="5"/>
  <c r="AH6320" i="5"/>
  <c r="AG6321" i="5"/>
  <c r="AH6321" i="5"/>
  <c r="AG6322" i="5"/>
  <c r="AH6322" i="5"/>
  <c r="AG6323" i="5"/>
  <c r="AH6323" i="5"/>
  <c r="AG6324" i="5"/>
  <c r="AH6324" i="5"/>
  <c r="AG6325" i="5"/>
  <c r="AH6325" i="5"/>
  <c r="AG6326" i="5"/>
  <c r="AH6326" i="5"/>
  <c r="AG6327" i="5"/>
  <c r="AH6327" i="5"/>
  <c r="AG6328" i="5"/>
  <c r="AH6328" i="5"/>
  <c r="AG6329" i="5"/>
  <c r="AH6329" i="5"/>
  <c r="AG6330" i="5"/>
  <c r="AH6330" i="5"/>
  <c r="AG6331" i="5"/>
  <c r="AH6331" i="5"/>
  <c r="AG6332" i="5"/>
  <c r="AH6332" i="5"/>
  <c r="AG6333" i="5"/>
  <c r="AH6333" i="5"/>
  <c r="AG6334" i="5"/>
  <c r="AH6334" i="5"/>
  <c r="AG6335" i="5"/>
  <c r="AH6335" i="5"/>
  <c r="AG6336" i="5"/>
  <c r="AH6336" i="5"/>
  <c r="AG6337" i="5"/>
  <c r="AH6337" i="5"/>
  <c r="AG6338" i="5"/>
  <c r="AH6338" i="5"/>
  <c r="AG6339" i="5"/>
  <c r="AH6339" i="5"/>
  <c r="AG6340" i="5"/>
  <c r="AH6340" i="5"/>
  <c r="AG6341" i="5"/>
  <c r="AH6341" i="5"/>
  <c r="AG6342" i="5"/>
  <c r="AH6342" i="5"/>
  <c r="AG6343" i="5"/>
  <c r="AH6343" i="5"/>
  <c r="AG6344" i="5"/>
  <c r="AH6344" i="5"/>
  <c r="AG6345" i="5"/>
  <c r="AH6345" i="5"/>
  <c r="AG6346" i="5"/>
  <c r="AH6346" i="5"/>
  <c r="AG6347" i="5"/>
  <c r="AH6347" i="5"/>
  <c r="AG6348" i="5"/>
  <c r="AH6348" i="5"/>
  <c r="AG6349" i="5"/>
  <c r="AH6349" i="5"/>
  <c r="AG6350" i="5"/>
  <c r="AH6350" i="5"/>
  <c r="AG6351" i="5"/>
  <c r="AH6351" i="5"/>
  <c r="AG6352" i="5"/>
  <c r="AH6352" i="5"/>
  <c r="AG6353" i="5"/>
  <c r="AH6353" i="5"/>
  <c r="AG6354" i="5"/>
  <c r="AH6354" i="5"/>
  <c r="AG6355" i="5"/>
  <c r="AH6355" i="5"/>
  <c r="AG6356" i="5"/>
  <c r="AH6356" i="5"/>
  <c r="AG6357" i="5"/>
  <c r="AH6357" i="5"/>
  <c r="AG6358" i="5"/>
  <c r="AH6358" i="5"/>
  <c r="AG6359" i="5"/>
  <c r="AH6359" i="5"/>
  <c r="AG6360" i="5"/>
  <c r="AH6360" i="5"/>
  <c r="AG6361" i="5"/>
  <c r="AH6361" i="5"/>
  <c r="AG6362" i="5"/>
  <c r="AH6362" i="5"/>
  <c r="AG6363" i="5"/>
  <c r="AH6363" i="5"/>
  <c r="AG6364" i="5"/>
  <c r="AH6364" i="5"/>
  <c r="AG6365" i="5"/>
  <c r="AH6365" i="5"/>
  <c r="AG6366" i="5"/>
  <c r="AH6366" i="5"/>
  <c r="AG6367" i="5"/>
  <c r="AH6367" i="5"/>
  <c r="AG6368" i="5"/>
  <c r="AH6368" i="5"/>
  <c r="AG6369" i="5"/>
  <c r="AH6369" i="5"/>
  <c r="AG6370" i="5"/>
  <c r="AH6370" i="5"/>
  <c r="AG6371" i="5"/>
  <c r="AH6371" i="5"/>
  <c r="AG6372" i="5"/>
  <c r="AH6372" i="5"/>
  <c r="AG6373" i="5"/>
  <c r="AH6373" i="5"/>
  <c r="AG6374" i="5"/>
  <c r="AH6374" i="5"/>
  <c r="AG6375" i="5"/>
  <c r="AH6375" i="5"/>
  <c r="AG6376" i="5"/>
  <c r="AH6376" i="5"/>
  <c r="AG6377" i="5"/>
  <c r="AH6377" i="5"/>
  <c r="AG6378" i="5"/>
  <c r="AH6378" i="5"/>
  <c r="AG6379" i="5"/>
  <c r="AH6379" i="5"/>
  <c r="AG6380" i="5"/>
  <c r="AH6380" i="5"/>
  <c r="AG6381" i="5"/>
  <c r="AH6381" i="5"/>
  <c r="AG6382" i="5"/>
  <c r="AH6382" i="5"/>
  <c r="AG6383" i="5"/>
  <c r="AH6383" i="5"/>
  <c r="AG6384" i="5"/>
  <c r="AH6384" i="5"/>
  <c r="AG6385" i="5"/>
  <c r="AH6385" i="5"/>
  <c r="AG6386" i="5"/>
  <c r="AH6386" i="5"/>
  <c r="AG6387" i="5"/>
  <c r="AH6387" i="5"/>
  <c r="AG6388" i="5"/>
  <c r="AH6388" i="5"/>
  <c r="AG6389" i="5"/>
  <c r="AH6389" i="5"/>
  <c r="AG6390" i="5"/>
  <c r="AH6390" i="5"/>
  <c r="AG6391" i="5"/>
  <c r="AH6391" i="5"/>
  <c r="AG6392" i="5"/>
  <c r="AH6392" i="5"/>
  <c r="AG6393" i="5"/>
  <c r="AH6393" i="5"/>
  <c r="AG6394" i="5"/>
  <c r="AH6394" i="5"/>
  <c r="AG6395" i="5"/>
  <c r="AH6395" i="5"/>
  <c r="AG6396" i="5"/>
  <c r="AH6396" i="5"/>
  <c r="AG6397" i="5"/>
  <c r="AH6397" i="5"/>
  <c r="AG6398" i="5"/>
  <c r="AH6398" i="5"/>
  <c r="AG6399" i="5"/>
  <c r="AH6399" i="5"/>
  <c r="AG6400" i="5"/>
  <c r="AH6400" i="5"/>
  <c r="AG6401" i="5"/>
  <c r="AH6401" i="5"/>
  <c r="AG6402" i="5"/>
  <c r="AH6402" i="5"/>
  <c r="AG6403" i="5"/>
  <c r="AH6403" i="5"/>
  <c r="AG6404" i="5"/>
  <c r="AH6404" i="5"/>
  <c r="AG6405" i="5"/>
  <c r="AH6405" i="5"/>
  <c r="AG6406" i="5"/>
  <c r="AH6406" i="5"/>
  <c r="AG6407" i="5"/>
  <c r="AH6407" i="5"/>
  <c r="AG6408" i="5"/>
  <c r="AH6408" i="5"/>
  <c r="AG6409" i="5"/>
  <c r="AH6409" i="5"/>
  <c r="AG6410" i="5"/>
  <c r="AH6410" i="5"/>
  <c r="AG6411" i="5"/>
  <c r="AH6411" i="5"/>
  <c r="AG6412" i="5"/>
  <c r="AH6412" i="5"/>
  <c r="AG6413" i="5"/>
  <c r="AH6413" i="5"/>
  <c r="AG6414" i="5"/>
  <c r="AH6414" i="5"/>
  <c r="AG6415" i="5"/>
  <c r="AH6415" i="5"/>
  <c r="AG6416" i="5"/>
  <c r="AH6416" i="5"/>
  <c r="AG6417" i="5"/>
  <c r="AH6417" i="5"/>
  <c r="AG6418" i="5"/>
  <c r="AH6418" i="5"/>
  <c r="AG6419" i="5"/>
  <c r="AH6419" i="5"/>
  <c r="AG6420" i="5"/>
  <c r="AH6420" i="5"/>
  <c r="AG6421" i="5"/>
  <c r="AH6421" i="5"/>
  <c r="AG6422" i="5"/>
  <c r="AH6422" i="5"/>
  <c r="AG6423" i="5"/>
  <c r="AH6423" i="5"/>
  <c r="AG6424" i="5"/>
  <c r="AH6424" i="5"/>
  <c r="AG6425" i="5"/>
  <c r="AH6425" i="5"/>
  <c r="AG6426" i="5"/>
  <c r="AH6426" i="5"/>
  <c r="AG6427" i="5"/>
  <c r="AH6427" i="5"/>
  <c r="AG6428" i="5"/>
  <c r="AH6428" i="5"/>
  <c r="AG6429" i="5"/>
  <c r="AH6429" i="5"/>
  <c r="AG6430" i="5"/>
  <c r="AH6430" i="5"/>
  <c r="AG6431" i="5"/>
  <c r="AH6431" i="5"/>
  <c r="AG6432" i="5"/>
  <c r="AH6432" i="5"/>
  <c r="AG6433" i="5"/>
  <c r="AH6433" i="5"/>
  <c r="AG6434" i="5"/>
  <c r="AH6434" i="5"/>
  <c r="AG6435" i="5"/>
  <c r="AH6435" i="5"/>
  <c r="AG6436" i="5"/>
  <c r="AH6436" i="5"/>
  <c r="AG6437" i="5"/>
  <c r="AH6437" i="5"/>
  <c r="AG6438" i="5"/>
  <c r="AH6438" i="5"/>
  <c r="AG6439" i="5"/>
  <c r="AH6439" i="5"/>
  <c r="AG6440" i="5"/>
  <c r="AH6440" i="5"/>
  <c r="AG6441" i="5"/>
  <c r="AH6441" i="5"/>
  <c r="AG6442" i="5"/>
  <c r="AH6442" i="5"/>
  <c r="AG6443" i="5"/>
  <c r="AH6443" i="5"/>
  <c r="AG6444" i="5"/>
  <c r="AH6444" i="5"/>
  <c r="AG6445" i="5"/>
  <c r="AH6445" i="5"/>
  <c r="AG6446" i="5"/>
  <c r="AH6446" i="5"/>
  <c r="AG6447" i="5"/>
  <c r="AH6447" i="5"/>
  <c r="AG6448" i="5"/>
  <c r="AH6448" i="5"/>
  <c r="AG6449" i="5"/>
  <c r="AH6449" i="5"/>
  <c r="AG6450" i="5"/>
  <c r="AH6450" i="5"/>
  <c r="AG6451" i="5"/>
  <c r="AH6451" i="5"/>
  <c r="AG6452" i="5"/>
  <c r="AH6452" i="5"/>
  <c r="AG6453" i="5"/>
  <c r="AH6453" i="5"/>
  <c r="AG6454" i="5"/>
  <c r="AH6454" i="5"/>
  <c r="AG6455" i="5"/>
  <c r="AH6455" i="5"/>
  <c r="AG6456" i="5"/>
  <c r="AH6456" i="5"/>
  <c r="AG6457" i="5"/>
  <c r="AH6457" i="5"/>
  <c r="AG6458" i="5"/>
  <c r="AH6458" i="5"/>
  <c r="AG6459" i="5"/>
  <c r="AH6459" i="5"/>
  <c r="AG6460" i="5"/>
  <c r="AH6460" i="5"/>
  <c r="AG6461" i="5"/>
  <c r="AH6461" i="5"/>
  <c r="AG6462" i="5"/>
  <c r="AH6462" i="5"/>
  <c r="AG6463" i="5"/>
  <c r="AH6463" i="5"/>
  <c r="AG6464" i="5"/>
  <c r="AH6464" i="5"/>
  <c r="AG6465" i="5"/>
  <c r="AH6465" i="5"/>
  <c r="AG6466" i="5"/>
  <c r="AH6466" i="5"/>
  <c r="AG6467" i="5"/>
  <c r="AH6467" i="5"/>
  <c r="AG6468" i="5"/>
  <c r="AH6468" i="5"/>
  <c r="AG6469" i="5"/>
  <c r="AH6469" i="5"/>
  <c r="AG6470" i="5"/>
  <c r="AH6470" i="5"/>
  <c r="AG6471" i="5"/>
  <c r="AH6471" i="5"/>
  <c r="AG6472" i="5"/>
  <c r="AH6472" i="5"/>
  <c r="AG6473" i="5"/>
  <c r="AH6473" i="5"/>
  <c r="AG6474" i="5"/>
  <c r="AH6474" i="5"/>
  <c r="AG6475" i="5"/>
  <c r="AH6475" i="5"/>
  <c r="AG6476" i="5"/>
  <c r="AH6476" i="5"/>
  <c r="AG6477" i="5"/>
  <c r="AH6477" i="5"/>
  <c r="AG6478" i="5"/>
  <c r="AH6478" i="5"/>
  <c r="AG6479" i="5"/>
  <c r="AH6479" i="5"/>
  <c r="AG6480" i="5"/>
  <c r="AH6480" i="5"/>
  <c r="AG6481" i="5"/>
  <c r="AH6481" i="5"/>
  <c r="AG6482" i="5"/>
  <c r="AH6482" i="5"/>
  <c r="AG6483" i="5"/>
  <c r="AH6483" i="5"/>
  <c r="AG6484" i="5"/>
  <c r="AH6484" i="5"/>
  <c r="AG6485" i="5"/>
  <c r="AH6485" i="5"/>
  <c r="AG6486" i="5"/>
  <c r="AH6486" i="5"/>
  <c r="AG6487" i="5"/>
  <c r="AH6487" i="5"/>
  <c r="AG6488" i="5"/>
  <c r="AH6488" i="5"/>
  <c r="AG6489" i="5"/>
  <c r="AH6489" i="5"/>
  <c r="AG6490" i="5"/>
  <c r="AH6490" i="5"/>
  <c r="AG6491" i="5"/>
  <c r="AH6491" i="5"/>
  <c r="AG6492" i="5"/>
  <c r="AH6492" i="5"/>
  <c r="AG6493" i="5"/>
  <c r="AH6493" i="5"/>
  <c r="AG6494" i="5"/>
  <c r="AH6494" i="5"/>
  <c r="AG6495" i="5"/>
  <c r="AH6495" i="5"/>
  <c r="AG6496" i="5"/>
  <c r="AH6496" i="5"/>
  <c r="AG6497" i="5"/>
  <c r="AH6497" i="5"/>
  <c r="AG6498" i="5"/>
  <c r="AH6498" i="5"/>
  <c r="AG6499" i="5"/>
  <c r="AH6499" i="5"/>
  <c r="AG6500" i="5"/>
  <c r="AH6500" i="5"/>
  <c r="AG6501" i="5"/>
  <c r="AH6501" i="5"/>
  <c r="AG6502" i="5"/>
  <c r="AH6502" i="5"/>
  <c r="AG6503" i="5"/>
  <c r="AH6503" i="5"/>
  <c r="AG6504" i="5"/>
  <c r="AH6504" i="5"/>
  <c r="AG6505" i="5"/>
  <c r="AH6505" i="5"/>
  <c r="AG6506" i="5"/>
  <c r="AH6506" i="5"/>
  <c r="AG6507" i="5"/>
  <c r="AH6507" i="5"/>
  <c r="AG6508" i="5"/>
  <c r="AH6508" i="5"/>
  <c r="AG6509" i="5"/>
  <c r="AH6509" i="5"/>
  <c r="AG6510" i="5"/>
  <c r="AH6510" i="5"/>
  <c r="AG6511" i="5"/>
  <c r="AH6511" i="5"/>
  <c r="AG6512" i="5"/>
  <c r="AH6512" i="5"/>
  <c r="AG6513" i="5"/>
  <c r="AH6513" i="5"/>
  <c r="AG6514" i="5"/>
  <c r="AH6514" i="5"/>
  <c r="AG6515" i="5"/>
  <c r="AH6515" i="5"/>
  <c r="AG6516" i="5"/>
  <c r="AH6516" i="5"/>
  <c r="AG6517" i="5"/>
  <c r="AH6517" i="5"/>
  <c r="AG6518" i="5"/>
  <c r="AH6518" i="5"/>
  <c r="AG6519" i="5"/>
  <c r="AH6519" i="5"/>
  <c r="AG6520" i="5"/>
  <c r="AH6520" i="5"/>
  <c r="AG6521" i="5"/>
  <c r="AH6521" i="5"/>
  <c r="AG6522" i="5"/>
  <c r="AH6522" i="5"/>
  <c r="AG6523" i="5"/>
  <c r="AH6523" i="5"/>
  <c r="AG6524" i="5"/>
  <c r="AH6524" i="5"/>
  <c r="AG6525" i="5"/>
  <c r="AH6525" i="5"/>
  <c r="AG6526" i="5"/>
  <c r="AH6526" i="5"/>
  <c r="AG6527" i="5"/>
  <c r="AH6527" i="5"/>
  <c r="AG6528" i="5"/>
  <c r="AH6528" i="5"/>
  <c r="AG6529" i="5"/>
  <c r="AH6529" i="5"/>
  <c r="AG6530" i="5"/>
  <c r="AH6530" i="5"/>
  <c r="AG6531" i="5"/>
  <c r="AH6531" i="5"/>
  <c r="AG6532" i="5"/>
  <c r="AH6532" i="5"/>
  <c r="AG6533" i="5"/>
  <c r="AH6533" i="5"/>
  <c r="AG6534" i="5"/>
  <c r="AH6534" i="5"/>
  <c r="AG6535" i="5"/>
  <c r="AH6535" i="5"/>
  <c r="AG6536" i="5"/>
  <c r="AH6536" i="5"/>
  <c r="AG6537" i="5"/>
  <c r="AH6537" i="5"/>
  <c r="AG6538" i="5"/>
  <c r="AH6538" i="5"/>
  <c r="AG6539" i="5"/>
  <c r="AH6539" i="5"/>
  <c r="AG6540" i="5"/>
  <c r="AH6540" i="5"/>
  <c r="AG6541" i="5"/>
  <c r="AH6541" i="5"/>
  <c r="AG6542" i="5"/>
  <c r="AH6542" i="5"/>
  <c r="AG6543" i="5"/>
  <c r="AH6543" i="5"/>
  <c r="AG6544" i="5"/>
  <c r="AH6544" i="5"/>
  <c r="AG6545" i="5"/>
  <c r="AH6545" i="5"/>
  <c r="AG6546" i="5"/>
  <c r="AH6546" i="5"/>
  <c r="AG6547" i="5"/>
  <c r="AH6547" i="5"/>
  <c r="AG6548" i="5"/>
  <c r="AH6548" i="5"/>
  <c r="AG6549" i="5"/>
  <c r="AH6549" i="5"/>
  <c r="AG6550" i="5"/>
  <c r="AH6550" i="5"/>
  <c r="AG6551" i="5"/>
  <c r="AH6551" i="5"/>
  <c r="AG6552" i="5"/>
  <c r="AH6552" i="5"/>
  <c r="AG6553" i="5"/>
  <c r="AH6553" i="5"/>
  <c r="AG6554" i="5"/>
  <c r="AH6554" i="5"/>
  <c r="AG6555" i="5"/>
  <c r="AH6555" i="5"/>
  <c r="AG6556" i="5"/>
  <c r="AH6556" i="5"/>
  <c r="AG6557" i="5"/>
  <c r="AH6557" i="5"/>
  <c r="AG6558" i="5"/>
  <c r="AH6558" i="5"/>
  <c r="AG4" i="5"/>
  <c r="AH4" i="5"/>
  <c r="AG5" i="5"/>
  <c r="AH5" i="5"/>
  <c r="AG6" i="5"/>
  <c r="AH6" i="5"/>
  <c r="AG7" i="5"/>
  <c r="AH7" i="5"/>
  <c r="AG8" i="5"/>
  <c r="AG9" i="5"/>
  <c r="AG10" i="5"/>
  <c r="AG11" i="5"/>
  <c r="AH11" i="5"/>
  <c r="AG12" i="5"/>
  <c r="AH12" i="5"/>
  <c r="AG13" i="5"/>
  <c r="AH13" i="5"/>
  <c r="AG14" i="5"/>
  <c r="AH14" i="5"/>
  <c r="AG15" i="5"/>
  <c r="AH15" i="5"/>
  <c r="AG16" i="5"/>
  <c r="AH16" i="5"/>
  <c r="AG17" i="5"/>
  <c r="AH17" i="5"/>
  <c r="AG18" i="5"/>
  <c r="AH18" i="5"/>
  <c r="AG19" i="5"/>
  <c r="AH19" i="5"/>
  <c r="AG20" i="5"/>
  <c r="AH20" i="5"/>
  <c r="AG3" i="5"/>
  <c r="AH3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103" i="5"/>
  <c r="AF104" i="5"/>
  <c r="AF105" i="5"/>
  <c r="AF106" i="5"/>
  <c r="AF107" i="5"/>
  <c r="AF108" i="5"/>
  <c r="AF109" i="5"/>
  <c r="AF110" i="5"/>
  <c r="AF111" i="5"/>
  <c r="AF112" i="5"/>
  <c r="AF113" i="5"/>
  <c r="AF114" i="5"/>
  <c r="AF115" i="5"/>
  <c r="AF116" i="5"/>
  <c r="AF117" i="5"/>
  <c r="AF118" i="5"/>
  <c r="AF119" i="5"/>
  <c r="AF120" i="5"/>
  <c r="AF121" i="5"/>
  <c r="AF122" i="5"/>
  <c r="AF123" i="5"/>
  <c r="AF124" i="5"/>
  <c r="AF125" i="5"/>
  <c r="AF126" i="5"/>
  <c r="AF127" i="5"/>
  <c r="AF128" i="5"/>
  <c r="AF129" i="5"/>
  <c r="AF130" i="5"/>
  <c r="AF131" i="5"/>
  <c r="AF132" i="5"/>
  <c r="AF133" i="5"/>
  <c r="AF134" i="5"/>
  <c r="AF135" i="5"/>
  <c r="AF136" i="5"/>
  <c r="AF137" i="5"/>
  <c r="AF138" i="5"/>
  <c r="AF139" i="5"/>
  <c r="AF140" i="5"/>
  <c r="AF141" i="5"/>
  <c r="AF142" i="5"/>
  <c r="AF143" i="5"/>
  <c r="AF144" i="5"/>
  <c r="AF145" i="5"/>
  <c r="AF146" i="5"/>
  <c r="AF147" i="5"/>
  <c r="AF148" i="5"/>
  <c r="AF149" i="5"/>
  <c r="AF150" i="5"/>
  <c r="AF151" i="5"/>
  <c r="AF152" i="5"/>
  <c r="AF153" i="5"/>
  <c r="AF154" i="5"/>
  <c r="AF155" i="5"/>
  <c r="AF156" i="5"/>
  <c r="AF157" i="5"/>
  <c r="AF158" i="5"/>
  <c r="AF159" i="5"/>
  <c r="AF160" i="5"/>
  <c r="AF161" i="5"/>
  <c r="AF162" i="5"/>
  <c r="AF163" i="5"/>
  <c r="AF164" i="5"/>
  <c r="AF165" i="5"/>
  <c r="AF166" i="5"/>
  <c r="AF167" i="5"/>
  <c r="AF168" i="5"/>
  <c r="AF169" i="5"/>
  <c r="AF170" i="5"/>
  <c r="AF171" i="5"/>
  <c r="AF172" i="5"/>
  <c r="AF173" i="5"/>
  <c r="AF174" i="5"/>
  <c r="AF175" i="5"/>
  <c r="AF176" i="5"/>
  <c r="AF177" i="5"/>
  <c r="AF178" i="5"/>
  <c r="AF179" i="5"/>
  <c r="AF180" i="5"/>
  <c r="AF181" i="5"/>
  <c r="AF182" i="5"/>
  <c r="AF183" i="5"/>
  <c r="AF184" i="5"/>
  <c r="AF185" i="5"/>
  <c r="AF186" i="5"/>
  <c r="AF187" i="5"/>
  <c r="AF188" i="5"/>
  <c r="AF189" i="5"/>
  <c r="AF190" i="5"/>
  <c r="AF191" i="5"/>
  <c r="AF192" i="5"/>
  <c r="AF193" i="5"/>
  <c r="AF194" i="5"/>
  <c r="AF195" i="5"/>
  <c r="AF196" i="5"/>
  <c r="AF197" i="5"/>
  <c r="AF198" i="5"/>
  <c r="AF199" i="5"/>
  <c r="AF200" i="5"/>
  <c r="AF201" i="5"/>
  <c r="AF202" i="5"/>
  <c r="AF203" i="5"/>
  <c r="AF204" i="5"/>
  <c r="AF205" i="5"/>
  <c r="AF206" i="5"/>
  <c r="AF207" i="5"/>
  <c r="AF208" i="5"/>
  <c r="AF209" i="5"/>
  <c r="AF210" i="5"/>
  <c r="AF211" i="5"/>
  <c r="AF212" i="5"/>
  <c r="AF213" i="5"/>
  <c r="AF214" i="5"/>
  <c r="AF215" i="5"/>
  <c r="AF216" i="5"/>
  <c r="AF217" i="5"/>
  <c r="AF218" i="5"/>
  <c r="AF219" i="5"/>
  <c r="AF220" i="5"/>
  <c r="AF221" i="5"/>
  <c r="AF222" i="5"/>
  <c r="AF223" i="5"/>
  <c r="AF224" i="5"/>
  <c r="AF225" i="5"/>
  <c r="AF226" i="5"/>
  <c r="AF227" i="5"/>
  <c r="AF228" i="5"/>
  <c r="AF229" i="5"/>
  <c r="AF230" i="5"/>
  <c r="AF231" i="5"/>
  <c r="AF232" i="5"/>
  <c r="AF233" i="5"/>
  <c r="AF234" i="5"/>
  <c r="AF235" i="5"/>
  <c r="AF236" i="5"/>
  <c r="AF237" i="5"/>
  <c r="AF238" i="5"/>
  <c r="AF239" i="5"/>
  <c r="AF240" i="5"/>
  <c r="AF241" i="5"/>
  <c r="AF242" i="5"/>
  <c r="AF243" i="5"/>
  <c r="AF244" i="5"/>
  <c r="AF245" i="5"/>
  <c r="AF246" i="5"/>
  <c r="AF247" i="5"/>
  <c r="AF248" i="5"/>
  <c r="AF249" i="5"/>
  <c r="AF250" i="5"/>
  <c r="AF251" i="5"/>
  <c r="AF252" i="5"/>
  <c r="AF253" i="5"/>
  <c r="AF254" i="5"/>
  <c r="AF255" i="5"/>
  <c r="AF256" i="5"/>
  <c r="AF257" i="5"/>
  <c r="AF258" i="5"/>
  <c r="AF259" i="5"/>
  <c r="AF260" i="5"/>
  <c r="AF261" i="5"/>
  <c r="AF262" i="5"/>
  <c r="AF263" i="5"/>
  <c r="AF264" i="5"/>
  <c r="AF265" i="5"/>
  <c r="AF266" i="5"/>
  <c r="AF267" i="5"/>
  <c r="AF268" i="5"/>
  <c r="AF269" i="5"/>
  <c r="AF270" i="5"/>
  <c r="AF271" i="5"/>
  <c r="AF272" i="5"/>
  <c r="AF273" i="5"/>
  <c r="AF274" i="5"/>
  <c r="AF275" i="5"/>
  <c r="AF276" i="5"/>
  <c r="AF277" i="5"/>
  <c r="AF278" i="5"/>
  <c r="AF279" i="5"/>
  <c r="AF280" i="5"/>
  <c r="AF281" i="5"/>
  <c r="AF282" i="5"/>
  <c r="AF283" i="5"/>
  <c r="AF284" i="5"/>
  <c r="AF285" i="5"/>
  <c r="AF286" i="5"/>
  <c r="AF287" i="5"/>
  <c r="AF288" i="5"/>
  <c r="AF289" i="5"/>
  <c r="AF290" i="5"/>
  <c r="AF291" i="5"/>
  <c r="AF292" i="5"/>
  <c r="AF293" i="5"/>
  <c r="AF294" i="5"/>
  <c r="AF295" i="5"/>
  <c r="AF296" i="5"/>
  <c r="AF297" i="5"/>
  <c r="AF298" i="5"/>
  <c r="AF299" i="5"/>
  <c r="AF300" i="5"/>
  <c r="AF301" i="5"/>
  <c r="AF302" i="5"/>
  <c r="AF303" i="5"/>
  <c r="AF304" i="5"/>
  <c r="AF305" i="5"/>
  <c r="AF306" i="5"/>
  <c r="AF307" i="5"/>
  <c r="AF308" i="5"/>
  <c r="AF309" i="5"/>
  <c r="AF310" i="5"/>
  <c r="AF311" i="5"/>
  <c r="AF312" i="5"/>
  <c r="AF313" i="5"/>
  <c r="AF314" i="5"/>
  <c r="AF315" i="5"/>
  <c r="AF316" i="5"/>
  <c r="AF317" i="5"/>
  <c r="AF318" i="5"/>
  <c r="AF319" i="5"/>
  <c r="AF320" i="5"/>
  <c r="AF321" i="5"/>
  <c r="AF322" i="5"/>
  <c r="AF323" i="5"/>
  <c r="AF324" i="5"/>
  <c r="AF325" i="5"/>
  <c r="AF326" i="5"/>
  <c r="AF327" i="5"/>
  <c r="AF328" i="5"/>
  <c r="AF329" i="5"/>
  <c r="AF330" i="5"/>
  <c r="AF331" i="5"/>
  <c r="AF332" i="5"/>
  <c r="AF333" i="5"/>
  <c r="AF334" i="5"/>
  <c r="AF335" i="5"/>
  <c r="AF336" i="5"/>
  <c r="AF337" i="5"/>
  <c r="AF338" i="5"/>
  <c r="AF339" i="5"/>
  <c r="AF340" i="5"/>
  <c r="AF341" i="5"/>
  <c r="AF342" i="5"/>
  <c r="AF343" i="5"/>
  <c r="AF344" i="5"/>
  <c r="AF345" i="5"/>
  <c r="AF346" i="5"/>
  <c r="AF347" i="5"/>
  <c r="AF348" i="5"/>
  <c r="AF349" i="5"/>
  <c r="AF350" i="5"/>
  <c r="AF351" i="5"/>
  <c r="AF352" i="5"/>
  <c r="AF353" i="5"/>
  <c r="AF354" i="5"/>
  <c r="AF355" i="5"/>
  <c r="AF356" i="5"/>
  <c r="AF357" i="5"/>
  <c r="AF358" i="5"/>
  <c r="AF359" i="5"/>
  <c r="AF360" i="5"/>
  <c r="AF361" i="5"/>
  <c r="AF362" i="5"/>
  <c r="AF363" i="5"/>
  <c r="AF364" i="5"/>
  <c r="AF365" i="5"/>
  <c r="AF366" i="5"/>
  <c r="AF367" i="5"/>
  <c r="AF368" i="5"/>
  <c r="AF369" i="5"/>
  <c r="AF370" i="5"/>
  <c r="AF371" i="5"/>
  <c r="AF372" i="5"/>
  <c r="AF373" i="5"/>
  <c r="AF374" i="5"/>
  <c r="AF375" i="5"/>
  <c r="AF376" i="5"/>
  <c r="AF377" i="5"/>
  <c r="AF378" i="5"/>
  <c r="AF379" i="5"/>
  <c r="AF380" i="5"/>
  <c r="AF381" i="5"/>
  <c r="AF382" i="5"/>
  <c r="AF383" i="5"/>
  <c r="AF384" i="5"/>
  <c r="AF385" i="5"/>
  <c r="AF386" i="5"/>
  <c r="AF387" i="5"/>
  <c r="AF388" i="5"/>
  <c r="AF389" i="5"/>
  <c r="AF390" i="5"/>
  <c r="AF391" i="5"/>
  <c r="AF392" i="5"/>
  <c r="AF393" i="5"/>
  <c r="AF394" i="5"/>
  <c r="AF395" i="5"/>
  <c r="AF396" i="5"/>
  <c r="AF397" i="5"/>
  <c r="AF398" i="5"/>
  <c r="AF399" i="5"/>
  <c r="AF400" i="5"/>
  <c r="AF401" i="5"/>
  <c r="AF402" i="5"/>
  <c r="AF403" i="5"/>
  <c r="AF404" i="5"/>
  <c r="AF405" i="5"/>
  <c r="AF406" i="5"/>
  <c r="AF407" i="5"/>
  <c r="AF408" i="5"/>
  <c r="AF409" i="5"/>
  <c r="AF410" i="5"/>
  <c r="AF411" i="5"/>
  <c r="AF412" i="5"/>
  <c r="AF413" i="5"/>
  <c r="AF414" i="5"/>
  <c r="AF415" i="5"/>
  <c r="AF416" i="5"/>
  <c r="AF417" i="5"/>
  <c r="AF418" i="5"/>
  <c r="AF419" i="5"/>
  <c r="AF420" i="5"/>
  <c r="AF421" i="5"/>
  <c r="AF422" i="5"/>
  <c r="AF423" i="5"/>
  <c r="AF424" i="5"/>
  <c r="AF425" i="5"/>
  <c r="AF426" i="5"/>
  <c r="AF427" i="5"/>
  <c r="AF428" i="5"/>
  <c r="AF429" i="5"/>
  <c r="AF430" i="5"/>
  <c r="AF431" i="5"/>
  <c r="AF432" i="5"/>
  <c r="AF433" i="5"/>
  <c r="AF434" i="5"/>
  <c r="AF435" i="5"/>
  <c r="AF436" i="5"/>
  <c r="AF437" i="5"/>
  <c r="AF438" i="5"/>
  <c r="AF439" i="5"/>
  <c r="AF440" i="5"/>
  <c r="AF441" i="5"/>
  <c r="AF442" i="5"/>
  <c r="AF443" i="5"/>
  <c r="AF444" i="5"/>
  <c r="AF445" i="5"/>
  <c r="AF446" i="5"/>
  <c r="AF447" i="5"/>
  <c r="AF448" i="5"/>
  <c r="AF449" i="5"/>
  <c r="AF450" i="5"/>
  <c r="AF451" i="5"/>
  <c r="AF452" i="5"/>
  <c r="AF453" i="5"/>
  <c r="AF454" i="5"/>
  <c r="AF455" i="5"/>
  <c r="AF456" i="5"/>
  <c r="AF457" i="5"/>
  <c r="AF458" i="5"/>
  <c r="AF459" i="5"/>
  <c r="AF460" i="5"/>
  <c r="AF461" i="5"/>
  <c r="AF462" i="5"/>
  <c r="AF463" i="5"/>
  <c r="AF464" i="5"/>
  <c r="AF465" i="5"/>
  <c r="AF466" i="5"/>
  <c r="AF467" i="5"/>
  <c r="AF468" i="5"/>
  <c r="AF469" i="5"/>
  <c r="AF470" i="5"/>
  <c r="AF471" i="5"/>
  <c r="AF472" i="5"/>
  <c r="AF473" i="5"/>
  <c r="AF474" i="5"/>
  <c r="AF475" i="5"/>
  <c r="AF476" i="5"/>
  <c r="AF477" i="5"/>
  <c r="AF478" i="5"/>
  <c r="AF479" i="5"/>
  <c r="AF480" i="5"/>
  <c r="AF481" i="5"/>
  <c r="AF482" i="5"/>
  <c r="AF483" i="5"/>
  <c r="AF484" i="5"/>
  <c r="AF485" i="5"/>
  <c r="AF486" i="5"/>
  <c r="AF487" i="5"/>
  <c r="AF488" i="5"/>
  <c r="AF489" i="5"/>
  <c r="AF490" i="5"/>
  <c r="AF491" i="5"/>
  <c r="AF492" i="5"/>
  <c r="AF493" i="5"/>
  <c r="AF494" i="5"/>
  <c r="AF495" i="5"/>
  <c r="AF496" i="5"/>
  <c r="AF497" i="5"/>
  <c r="AF498" i="5"/>
  <c r="AF499" i="5"/>
  <c r="AF500" i="5"/>
  <c r="AF501" i="5"/>
  <c r="AF502" i="5"/>
  <c r="AF503" i="5"/>
  <c r="AF504" i="5"/>
  <c r="AF505" i="5"/>
  <c r="AF506" i="5"/>
  <c r="AF507" i="5"/>
  <c r="AF508" i="5"/>
  <c r="AF509" i="5"/>
  <c r="AF510" i="5"/>
  <c r="AF511" i="5"/>
  <c r="AF512" i="5"/>
  <c r="AF513" i="5"/>
  <c r="AF514" i="5"/>
  <c r="AF515" i="5"/>
  <c r="AF516" i="5"/>
  <c r="AF517" i="5"/>
  <c r="AF518" i="5"/>
  <c r="AF519" i="5"/>
  <c r="AF520" i="5"/>
  <c r="AF521" i="5"/>
  <c r="AF522" i="5"/>
  <c r="AF523" i="5"/>
  <c r="AF524" i="5"/>
  <c r="AF525" i="5"/>
  <c r="AF526" i="5"/>
  <c r="AF527" i="5"/>
  <c r="AF528" i="5"/>
  <c r="AF529" i="5"/>
  <c r="AF530" i="5"/>
  <c r="AF531" i="5"/>
  <c r="AF532" i="5"/>
  <c r="AF533" i="5"/>
  <c r="AF534" i="5"/>
  <c r="AF535" i="5"/>
  <c r="AF536" i="5"/>
  <c r="AF537" i="5"/>
  <c r="AF538" i="5"/>
  <c r="AF539" i="5"/>
  <c r="AF540" i="5"/>
  <c r="AF541" i="5"/>
  <c r="AF542" i="5"/>
  <c r="AF543" i="5"/>
  <c r="AF544" i="5"/>
  <c r="AF545" i="5"/>
  <c r="AF546" i="5"/>
  <c r="AF547" i="5"/>
  <c r="AF548" i="5"/>
  <c r="AF549" i="5"/>
  <c r="AF550" i="5"/>
  <c r="AF551" i="5"/>
  <c r="AF552" i="5"/>
  <c r="AF553" i="5"/>
  <c r="AF554" i="5"/>
  <c r="AF555" i="5"/>
  <c r="AF556" i="5"/>
  <c r="AF557" i="5"/>
  <c r="AF558" i="5"/>
  <c r="AF559" i="5"/>
  <c r="AF560" i="5"/>
  <c r="AF561" i="5"/>
  <c r="AF562" i="5"/>
  <c r="AF563" i="5"/>
  <c r="AF564" i="5"/>
  <c r="AF565" i="5"/>
  <c r="AF566" i="5"/>
  <c r="AF567" i="5"/>
  <c r="AF568" i="5"/>
  <c r="AF569" i="5"/>
  <c r="AF570" i="5"/>
  <c r="AF571" i="5"/>
  <c r="AF572" i="5"/>
  <c r="AF573" i="5"/>
  <c r="AF574" i="5"/>
  <c r="AF575" i="5"/>
  <c r="AF576" i="5"/>
  <c r="AF577" i="5"/>
  <c r="AF578" i="5"/>
  <c r="AF579" i="5"/>
  <c r="AF580" i="5"/>
  <c r="AF581" i="5"/>
  <c r="AF582" i="5"/>
  <c r="AF583" i="5"/>
  <c r="AF584" i="5"/>
  <c r="AF585" i="5"/>
  <c r="AF586" i="5"/>
  <c r="AF587" i="5"/>
  <c r="AF588" i="5"/>
  <c r="AF589" i="5"/>
  <c r="AF590" i="5"/>
  <c r="AF591" i="5"/>
  <c r="AF592" i="5"/>
  <c r="AF593" i="5"/>
  <c r="AF594" i="5"/>
  <c r="AF595" i="5"/>
  <c r="AF596" i="5"/>
  <c r="AF597" i="5"/>
  <c r="AF598" i="5"/>
  <c r="AF599" i="5"/>
  <c r="AF600" i="5"/>
  <c r="AF601" i="5"/>
  <c r="AF602" i="5"/>
  <c r="AF603" i="5"/>
  <c r="AF604" i="5"/>
  <c r="AF605" i="5"/>
  <c r="AF606" i="5"/>
  <c r="AF607" i="5"/>
  <c r="AF608" i="5"/>
  <c r="AF609" i="5"/>
  <c r="AF610" i="5"/>
  <c r="AF611" i="5"/>
  <c r="AF612" i="5"/>
  <c r="AF613" i="5"/>
  <c r="AF614" i="5"/>
  <c r="AF615" i="5"/>
  <c r="AF616" i="5"/>
  <c r="AF617" i="5"/>
  <c r="AF618" i="5"/>
  <c r="AF619" i="5"/>
  <c r="AF620" i="5"/>
  <c r="AF621" i="5"/>
  <c r="AF622" i="5"/>
  <c r="AF623" i="5"/>
  <c r="AF624" i="5"/>
  <c r="AF625" i="5"/>
  <c r="AF626" i="5"/>
  <c r="AF627" i="5"/>
  <c r="AF628" i="5"/>
  <c r="AF629" i="5"/>
  <c r="AF630" i="5"/>
  <c r="AF631" i="5"/>
  <c r="AF632" i="5"/>
  <c r="AF633" i="5"/>
  <c r="AF634" i="5"/>
  <c r="AF635" i="5"/>
  <c r="AF636" i="5"/>
  <c r="AF637" i="5"/>
  <c r="AF638" i="5"/>
  <c r="AF639" i="5"/>
  <c r="AF640" i="5"/>
  <c r="AF641" i="5"/>
  <c r="AF642" i="5"/>
  <c r="AF643" i="5"/>
  <c r="AF644" i="5"/>
  <c r="AF645" i="5"/>
  <c r="AF646" i="5"/>
  <c r="AF647" i="5"/>
  <c r="AF648" i="5"/>
  <c r="AF649" i="5"/>
  <c r="AF650" i="5"/>
  <c r="AF651" i="5"/>
  <c r="AF652" i="5"/>
  <c r="AF653" i="5"/>
  <c r="AF654" i="5"/>
  <c r="AF655" i="5"/>
  <c r="AF656" i="5"/>
  <c r="AF657" i="5"/>
  <c r="AF658" i="5"/>
  <c r="AF659" i="5"/>
  <c r="AF660" i="5"/>
  <c r="AF661" i="5"/>
  <c r="AF662" i="5"/>
  <c r="AF663" i="5"/>
  <c r="AF664" i="5"/>
  <c r="AF665" i="5"/>
  <c r="AF666" i="5"/>
  <c r="AF667" i="5"/>
  <c r="AF668" i="5"/>
  <c r="AF669" i="5"/>
  <c r="AF670" i="5"/>
  <c r="AF671" i="5"/>
  <c r="AF672" i="5"/>
  <c r="AF673" i="5"/>
  <c r="AF674" i="5"/>
  <c r="AF675" i="5"/>
  <c r="AF676" i="5"/>
  <c r="AF677" i="5"/>
  <c r="AF678" i="5"/>
  <c r="AF679" i="5"/>
  <c r="AF680" i="5"/>
  <c r="AF681" i="5"/>
  <c r="AF682" i="5"/>
  <c r="AF683" i="5"/>
  <c r="AF684" i="5"/>
  <c r="AF685" i="5"/>
  <c r="AF686" i="5"/>
  <c r="AF687" i="5"/>
  <c r="AF688" i="5"/>
  <c r="AF689" i="5"/>
  <c r="AF690" i="5"/>
  <c r="AF691" i="5"/>
  <c r="AF692" i="5"/>
  <c r="AF693" i="5"/>
  <c r="AF694" i="5"/>
  <c r="AF695" i="5"/>
  <c r="AF696" i="5"/>
  <c r="AF697" i="5"/>
  <c r="AF698" i="5"/>
  <c r="AF699" i="5"/>
  <c r="AF700" i="5"/>
  <c r="AF701" i="5"/>
  <c r="AF702" i="5"/>
  <c r="AF703" i="5"/>
  <c r="AF704" i="5"/>
  <c r="AF705" i="5"/>
  <c r="AF706" i="5"/>
  <c r="AF707" i="5"/>
  <c r="AF708" i="5"/>
  <c r="AF709" i="5"/>
  <c r="AF710" i="5"/>
  <c r="AF711" i="5"/>
  <c r="AF712" i="5"/>
  <c r="AF713" i="5"/>
  <c r="AF714" i="5"/>
  <c r="AF715" i="5"/>
  <c r="AF716" i="5"/>
  <c r="AF717" i="5"/>
  <c r="AF718" i="5"/>
  <c r="AF719" i="5"/>
  <c r="AF720" i="5"/>
  <c r="AF721" i="5"/>
  <c r="AF722" i="5"/>
  <c r="AF723" i="5"/>
  <c r="AF724" i="5"/>
  <c r="AF725" i="5"/>
  <c r="AF726" i="5"/>
  <c r="AF727" i="5"/>
  <c r="AF728" i="5"/>
  <c r="AF729" i="5"/>
  <c r="AF730" i="5"/>
  <c r="AF731" i="5"/>
  <c r="AF732" i="5"/>
  <c r="AF733" i="5"/>
  <c r="AF734" i="5"/>
  <c r="AF735" i="5"/>
  <c r="AF736" i="5"/>
  <c r="AF737" i="5"/>
  <c r="AF738" i="5"/>
  <c r="AF739" i="5"/>
  <c r="AF740" i="5"/>
  <c r="AF741" i="5"/>
  <c r="AF742" i="5"/>
  <c r="AF743" i="5"/>
  <c r="AF744" i="5"/>
  <c r="AF745" i="5"/>
  <c r="AF746" i="5"/>
  <c r="AF747" i="5"/>
  <c r="AF748" i="5"/>
  <c r="AF749" i="5"/>
  <c r="AF750" i="5"/>
  <c r="AF751" i="5"/>
  <c r="AF752" i="5"/>
  <c r="AF753" i="5"/>
  <c r="AF754" i="5"/>
  <c r="AF755" i="5"/>
  <c r="AF756" i="5"/>
  <c r="AF757" i="5"/>
  <c r="AF758" i="5"/>
  <c r="AF759" i="5"/>
  <c r="AF760" i="5"/>
  <c r="AF761" i="5"/>
  <c r="AF762" i="5"/>
  <c r="AF763" i="5"/>
  <c r="AF764" i="5"/>
  <c r="AF765" i="5"/>
  <c r="AF766" i="5"/>
  <c r="AF767" i="5"/>
  <c r="AF768" i="5"/>
  <c r="AF769" i="5"/>
  <c r="AF770" i="5"/>
  <c r="AF771" i="5"/>
  <c r="AF772" i="5"/>
  <c r="AF773" i="5"/>
  <c r="AF774" i="5"/>
  <c r="AF775" i="5"/>
  <c r="AF776" i="5"/>
  <c r="AF777" i="5"/>
  <c r="AF778" i="5"/>
  <c r="AF779" i="5"/>
  <c r="AF780" i="5"/>
  <c r="AF781" i="5"/>
  <c r="AF782" i="5"/>
  <c r="AF783" i="5"/>
  <c r="AF784" i="5"/>
  <c r="AF785" i="5"/>
  <c r="AF786" i="5"/>
  <c r="AF787" i="5"/>
  <c r="AF788" i="5"/>
  <c r="AF789" i="5"/>
  <c r="AF790" i="5"/>
  <c r="AF791" i="5"/>
  <c r="AF792" i="5"/>
  <c r="AF793" i="5"/>
  <c r="AF794" i="5"/>
  <c r="AF795" i="5"/>
  <c r="AF796" i="5"/>
  <c r="AF797" i="5"/>
  <c r="AF798" i="5"/>
  <c r="AF799" i="5"/>
  <c r="AF800" i="5"/>
  <c r="AF801" i="5"/>
  <c r="AF802" i="5"/>
  <c r="AF803" i="5"/>
  <c r="AF804" i="5"/>
  <c r="AF805" i="5"/>
  <c r="AF806" i="5"/>
  <c r="AF807" i="5"/>
  <c r="AF808" i="5"/>
  <c r="AF809" i="5"/>
  <c r="AF810" i="5"/>
  <c r="AF811" i="5"/>
  <c r="AF812" i="5"/>
  <c r="AF813" i="5"/>
  <c r="AF814" i="5"/>
  <c r="AF815" i="5"/>
  <c r="AF816" i="5"/>
  <c r="AF817" i="5"/>
  <c r="AF818" i="5"/>
  <c r="AF819" i="5"/>
  <c r="AF820" i="5"/>
  <c r="AF821" i="5"/>
  <c r="AF822" i="5"/>
  <c r="AF823" i="5"/>
  <c r="AF824" i="5"/>
  <c r="AF825" i="5"/>
  <c r="AF826" i="5"/>
  <c r="AF827" i="5"/>
  <c r="AF828" i="5"/>
  <c r="AF829" i="5"/>
  <c r="AF830" i="5"/>
  <c r="AF831" i="5"/>
  <c r="AF832" i="5"/>
  <c r="AF833" i="5"/>
  <c r="AF834" i="5"/>
  <c r="AF835" i="5"/>
  <c r="AF836" i="5"/>
  <c r="AF837" i="5"/>
  <c r="AF838" i="5"/>
  <c r="AF839" i="5"/>
  <c r="AF840" i="5"/>
  <c r="AF841" i="5"/>
  <c r="AF842" i="5"/>
  <c r="AF843" i="5"/>
  <c r="AF844" i="5"/>
  <c r="AF845" i="5"/>
  <c r="AF846" i="5"/>
  <c r="AF847" i="5"/>
  <c r="AF848" i="5"/>
  <c r="AF849" i="5"/>
  <c r="AF850" i="5"/>
  <c r="AF851" i="5"/>
  <c r="AF852" i="5"/>
  <c r="AF853" i="5"/>
  <c r="AF854" i="5"/>
  <c r="AF855" i="5"/>
  <c r="AF856" i="5"/>
  <c r="AF857" i="5"/>
  <c r="AF858" i="5"/>
  <c r="AF859" i="5"/>
  <c r="AF860" i="5"/>
  <c r="AF861" i="5"/>
  <c r="AF862" i="5"/>
  <c r="AF863" i="5"/>
  <c r="AF864" i="5"/>
  <c r="AF865" i="5"/>
  <c r="AF866" i="5"/>
  <c r="AF867" i="5"/>
  <c r="AF868" i="5"/>
  <c r="AF869" i="5"/>
  <c r="AF870" i="5"/>
  <c r="AF871" i="5"/>
  <c r="AF872" i="5"/>
  <c r="AF873" i="5"/>
  <c r="AF874" i="5"/>
  <c r="AF875" i="5"/>
  <c r="AF876" i="5"/>
  <c r="AF877" i="5"/>
  <c r="AF878" i="5"/>
  <c r="AF879" i="5"/>
  <c r="AF880" i="5"/>
  <c r="AF881" i="5"/>
  <c r="AF882" i="5"/>
  <c r="AF883" i="5"/>
  <c r="AF884" i="5"/>
  <c r="AF885" i="5"/>
  <c r="AF886" i="5"/>
  <c r="AF887" i="5"/>
  <c r="AF888" i="5"/>
  <c r="AF889" i="5"/>
  <c r="AF890" i="5"/>
  <c r="AF891" i="5"/>
  <c r="AF892" i="5"/>
  <c r="AF893" i="5"/>
  <c r="AF894" i="5"/>
  <c r="AF895" i="5"/>
  <c r="AF896" i="5"/>
  <c r="AF897" i="5"/>
  <c r="AF898" i="5"/>
  <c r="AF899" i="5"/>
  <c r="AF900" i="5"/>
  <c r="AF901" i="5"/>
  <c r="AF902" i="5"/>
  <c r="AF903" i="5"/>
  <c r="AF904" i="5"/>
  <c r="AF905" i="5"/>
  <c r="AF906" i="5"/>
  <c r="AF907" i="5"/>
  <c r="AF908" i="5"/>
  <c r="AF909" i="5"/>
  <c r="AF910" i="5"/>
  <c r="AF911" i="5"/>
  <c r="AF912" i="5"/>
  <c r="AF913" i="5"/>
  <c r="AF914" i="5"/>
  <c r="AF915" i="5"/>
  <c r="AF916" i="5"/>
  <c r="AF917" i="5"/>
  <c r="AF918" i="5"/>
  <c r="AF919" i="5"/>
  <c r="AF920" i="5"/>
  <c r="AF921" i="5"/>
  <c r="AF922" i="5"/>
  <c r="AF923" i="5"/>
  <c r="AF924" i="5"/>
  <c r="AF925" i="5"/>
  <c r="AF926" i="5"/>
  <c r="AF927" i="5"/>
  <c r="AF928" i="5"/>
  <c r="AF929" i="5"/>
  <c r="AF930" i="5"/>
  <c r="AF931" i="5"/>
  <c r="AF932" i="5"/>
  <c r="AF933" i="5"/>
  <c r="AF934" i="5"/>
  <c r="AF935" i="5"/>
  <c r="AF936" i="5"/>
  <c r="AF937" i="5"/>
  <c r="AF938" i="5"/>
  <c r="AF939" i="5"/>
  <c r="AF940" i="5"/>
  <c r="AF941" i="5"/>
  <c r="AF942" i="5"/>
  <c r="AF943" i="5"/>
  <c r="AF944" i="5"/>
  <c r="AF945" i="5"/>
  <c r="AF946" i="5"/>
  <c r="AF947" i="5"/>
  <c r="AF948" i="5"/>
  <c r="AF949" i="5"/>
  <c r="AF950" i="5"/>
  <c r="AF951" i="5"/>
  <c r="AF952" i="5"/>
  <c r="AF953" i="5"/>
  <c r="AF954" i="5"/>
  <c r="AF955" i="5"/>
  <c r="AF956" i="5"/>
  <c r="AF957" i="5"/>
  <c r="AF958" i="5"/>
  <c r="AF959" i="5"/>
  <c r="AF960" i="5"/>
  <c r="AF961" i="5"/>
  <c r="AF962" i="5"/>
  <c r="AF963" i="5"/>
  <c r="AF964" i="5"/>
  <c r="AF965" i="5"/>
  <c r="AF966" i="5"/>
  <c r="AF967" i="5"/>
  <c r="AF968" i="5"/>
  <c r="AF969" i="5"/>
  <c r="AF970" i="5"/>
  <c r="AF971" i="5"/>
  <c r="AF972" i="5"/>
  <c r="AF973" i="5"/>
  <c r="AF974" i="5"/>
  <c r="AF975" i="5"/>
  <c r="AF976" i="5"/>
  <c r="AF977" i="5"/>
  <c r="AF978" i="5"/>
  <c r="AF979" i="5"/>
  <c r="AF980" i="5"/>
  <c r="AF981" i="5"/>
  <c r="AF982" i="5"/>
  <c r="AF983" i="5"/>
  <c r="AF984" i="5"/>
  <c r="AF985" i="5"/>
  <c r="AF986" i="5"/>
  <c r="AF987" i="5"/>
  <c r="AF988" i="5"/>
  <c r="AF989" i="5"/>
  <c r="AF990" i="5"/>
  <c r="AF991" i="5"/>
  <c r="AF992" i="5"/>
  <c r="AF993" i="5"/>
  <c r="AF994" i="5"/>
  <c r="AF995" i="5"/>
  <c r="AF996" i="5"/>
  <c r="AF997" i="5"/>
  <c r="AF998" i="5"/>
  <c r="AF999" i="5"/>
  <c r="AF1000" i="5"/>
  <c r="AF1001" i="5"/>
  <c r="AF1002" i="5"/>
  <c r="AF1003" i="5"/>
  <c r="AF1004" i="5"/>
  <c r="AF1005" i="5"/>
  <c r="AF1006" i="5"/>
  <c r="AF1007" i="5"/>
  <c r="AF1008" i="5"/>
  <c r="AF1009" i="5"/>
  <c r="AF1010" i="5"/>
  <c r="AF1011" i="5"/>
  <c r="AF1012" i="5"/>
  <c r="AF1013" i="5"/>
  <c r="AF1014" i="5"/>
  <c r="AF1015" i="5"/>
  <c r="AF1016" i="5"/>
  <c r="AF1017" i="5"/>
  <c r="AF1018" i="5"/>
  <c r="AF1019" i="5"/>
  <c r="AF1020" i="5"/>
  <c r="AF1021" i="5"/>
  <c r="AF1022" i="5"/>
  <c r="AF1023" i="5"/>
  <c r="AF1024" i="5"/>
  <c r="AF1025" i="5"/>
  <c r="AF1026" i="5"/>
  <c r="AF1027" i="5"/>
  <c r="AF1028" i="5"/>
  <c r="AF1029" i="5"/>
  <c r="AF1030" i="5"/>
  <c r="AF1031" i="5"/>
  <c r="AF1032" i="5"/>
  <c r="AF1033" i="5"/>
  <c r="AF1034" i="5"/>
  <c r="AF1035" i="5"/>
  <c r="AF1036" i="5"/>
  <c r="AF1037" i="5"/>
  <c r="AF1038" i="5"/>
  <c r="AF1039" i="5"/>
  <c r="AF1040" i="5"/>
  <c r="AF1041" i="5"/>
  <c r="AF1042" i="5"/>
  <c r="AF1043" i="5"/>
  <c r="AF1044" i="5"/>
  <c r="AF1045" i="5"/>
  <c r="AF1046" i="5"/>
  <c r="AF1047" i="5"/>
  <c r="AF1048" i="5"/>
  <c r="AF1049" i="5"/>
  <c r="AF1050" i="5"/>
  <c r="AF1051" i="5"/>
  <c r="AF1052" i="5"/>
  <c r="AF1053" i="5"/>
  <c r="AF1054" i="5"/>
  <c r="AF1055" i="5"/>
  <c r="AF1056" i="5"/>
  <c r="AF1057" i="5"/>
  <c r="AF1058" i="5"/>
  <c r="AF1059" i="5"/>
  <c r="AF1060" i="5"/>
  <c r="AF1061" i="5"/>
  <c r="AF1062" i="5"/>
  <c r="AF1063" i="5"/>
  <c r="AF1064" i="5"/>
  <c r="AF1065" i="5"/>
  <c r="AF1066" i="5"/>
  <c r="AF1067" i="5"/>
  <c r="AF1068" i="5"/>
  <c r="AF1069" i="5"/>
  <c r="AF1070" i="5"/>
  <c r="AF1071" i="5"/>
  <c r="AF1072" i="5"/>
  <c r="AF1073" i="5"/>
  <c r="AF1074" i="5"/>
  <c r="AF1075" i="5"/>
  <c r="AF1076" i="5"/>
  <c r="AF1077" i="5"/>
  <c r="AF1078" i="5"/>
  <c r="AF1079" i="5"/>
  <c r="AF1080" i="5"/>
  <c r="AF1081" i="5"/>
  <c r="AF1082" i="5"/>
  <c r="AF1083" i="5"/>
  <c r="AF1084" i="5"/>
  <c r="AF1085" i="5"/>
  <c r="AF1086" i="5"/>
  <c r="AF1087" i="5"/>
  <c r="AF1088" i="5"/>
  <c r="AF1089" i="5"/>
  <c r="AF1090" i="5"/>
  <c r="AF1091" i="5"/>
  <c r="AF1092" i="5"/>
  <c r="AF1093" i="5"/>
  <c r="AF1094" i="5"/>
  <c r="AF1095" i="5"/>
  <c r="AF1096" i="5"/>
  <c r="AF1097" i="5"/>
  <c r="AF1098" i="5"/>
  <c r="AF1099" i="5"/>
  <c r="AF1100" i="5"/>
  <c r="AF1101" i="5"/>
  <c r="AF1102" i="5"/>
  <c r="AF1103" i="5"/>
  <c r="AF1104" i="5"/>
  <c r="AF1105" i="5"/>
  <c r="AF1106" i="5"/>
  <c r="AF1107" i="5"/>
  <c r="AF1108" i="5"/>
  <c r="AF1109" i="5"/>
  <c r="AF1110" i="5"/>
  <c r="AF1111" i="5"/>
  <c r="AF1112" i="5"/>
  <c r="AF1113" i="5"/>
  <c r="AF1114" i="5"/>
  <c r="AF1115" i="5"/>
  <c r="AF1116" i="5"/>
  <c r="AF1117" i="5"/>
  <c r="AF1118" i="5"/>
  <c r="AF1119" i="5"/>
  <c r="AF1120" i="5"/>
  <c r="AF1121" i="5"/>
  <c r="AF1122" i="5"/>
  <c r="AF1123" i="5"/>
  <c r="AF1124" i="5"/>
  <c r="AF1125" i="5"/>
  <c r="AF1126" i="5"/>
  <c r="AF1127" i="5"/>
  <c r="AF1128" i="5"/>
  <c r="AF1129" i="5"/>
  <c r="AF1130" i="5"/>
  <c r="AF1131" i="5"/>
  <c r="AF1132" i="5"/>
  <c r="AF1133" i="5"/>
  <c r="AF1134" i="5"/>
  <c r="AF1135" i="5"/>
  <c r="AF1136" i="5"/>
  <c r="AF1137" i="5"/>
  <c r="AF1138" i="5"/>
  <c r="AF1139" i="5"/>
  <c r="AF1140" i="5"/>
  <c r="AF1141" i="5"/>
  <c r="AF1142" i="5"/>
  <c r="AF1143" i="5"/>
  <c r="AF1144" i="5"/>
  <c r="AF1145" i="5"/>
  <c r="AF1146" i="5"/>
  <c r="AF1147" i="5"/>
  <c r="AF1148" i="5"/>
  <c r="AF1149" i="5"/>
  <c r="AF1150" i="5"/>
  <c r="AF1151" i="5"/>
  <c r="AF1152" i="5"/>
  <c r="AF1153" i="5"/>
  <c r="AF1154" i="5"/>
  <c r="AF1155" i="5"/>
  <c r="AF1156" i="5"/>
  <c r="AF1157" i="5"/>
  <c r="AF1158" i="5"/>
  <c r="AF1159" i="5"/>
  <c r="AF1160" i="5"/>
  <c r="AF1161" i="5"/>
  <c r="AF1162" i="5"/>
  <c r="AF1163" i="5"/>
  <c r="AF1164" i="5"/>
  <c r="AF1165" i="5"/>
  <c r="AF1166" i="5"/>
  <c r="AF1167" i="5"/>
  <c r="AF1168" i="5"/>
  <c r="AF1169" i="5"/>
  <c r="AF1170" i="5"/>
  <c r="AF1171" i="5"/>
  <c r="AF1172" i="5"/>
  <c r="AF1173" i="5"/>
  <c r="AF1174" i="5"/>
  <c r="AF1175" i="5"/>
  <c r="AF1176" i="5"/>
  <c r="AF1177" i="5"/>
  <c r="AF1178" i="5"/>
  <c r="AF1179" i="5"/>
  <c r="AF1180" i="5"/>
  <c r="AF1181" i="5"/>
  <c r="AF1182" i="5"/>
  <c r="AF1183" i="5"/>
  <c r="AF1184" i="5"/>
  <c r="AF1185" i="5"/>
  <c r="AF1186" i="5"/>
  <c r="AF1187" i="5"/>
  <c r="AF1188" i="5"/>
  <c r="AF1189" i="5"/>
  <c r="AF1190" i="5"/>
  <c r="AF1191" i="5"/>
  <c r="AF1192" i="5"/>
  <c r="AF1193" i="5"/>
  <c r="AF1194" i="5"/>
  <c r="AF1195" i="5"/>
  <c r="AF1196" i="5"/>
  <c r="AF1197" i="5"/>
  <c r="AF1198" i="5"/>
  <c r="AF1199" i="5"/>
  <c r="AF1200" i="5"/>
  <c r="AF1201" i="5"/>
  <c r="AF1202" i="5"/>
  <c r="AF1203" i="5"/>
  <c r="AF1204" i="5"/>
  <c r="AF1205" i="5"/>
  <c r="AF1206" i="5"/>
  <c r="AF1207" i="5"/>
  <c r="AF1208" i="5"/>
  <c r="AF1209" i="5"/>
  <c r="AF1210" i="5"/>
  <c r="AF1211" i="5"/>
  <c r="AF1212" i="5"/>
  <c r="AF1213" i="5"/>
  <c r="AF1214" i="5"/>
  <c r="AF1215" i="5"/>
  <c r="AF1216" i="5"/>
  <c r="AF1217" i="5"/>
  <c r="AF1218" i="5"/>
  <c r="AF1219" i="5"/>
  <c r="AF1220" i="5"/>
  <c r="AF1221" i="5"/>
  <c r="AF1222" i="5"/>
  <c r="AF1223" i="5"/>
  <c r="AF1224" i="5"/>
  <c r="AF1225" i="5"/>
  <c r="AF1226" i="5"/>
  <c r="AF1227" i="5"/>
  <c r="AF1228" i="5"/>
  <c r="AF1229" i="5"/>
  <c r="AF1230" i="5"/>
  <c r="AF1231" i="5"/>
  <c r="AF1232" i="5"/>
  <c r="AF1233" i="5"/>
  <c r="AF1234" i="5"/>
  <c r="AF1235" i="5"/>
  <c r="AF1236" i="5"/>
  <c r="AF1237" i="5"/>
  <c r="AF1238" i="5"/>
  <c r="AF1239" i="5"/>
  <c r="AF1240" i="5"/>
  <c r="AF1241" i="5"/>
  <c r="AF1242" i="5"/>
  <c r="AF1243" i="5"/>
  <c r="AF1244" i="5"/>
  <c r="AF1245" i="5"/>
  <c r="AF1246" i="5"/>
  <c r="AF1247" i="5"/>
  <c r="AF1248" i="5"/>
  <c r="AF1249" i="5"/>
  <c r="AF1250" i="5"/>
  <c r="AF1251" i="5"/>
  <c r="AF1252" i="5"/>
  <c r="AF1253" i="5"/>
  <c r="AF1254" i="5"/>
  <c r="AF1255" i="5"/>
  <c r="AF1256" i="5"/>
  <c r="AF1257" i="5"/>
  <c r="AF1258" i="5"/>
  <c r="AF1259" i="5"/>
  <c r="AF1260" i="5"/>
  <c r="AF1261" i="5"/>
  <c r="AF1262" i="5"/>
  <c r="AF1263" i="5"/>
  <c r="AF1264" i="5"/>
  <c r="AF1265" i="5"/>
  <c r="AF1266" i="5"/>
  <c r="AF1267" i="5"/>
  <c r="AF1268" i="5"/>
  <c r="AF1269" i="5"/>
  <c r="AF1270" i="5"/>
  <c r="AF1271" i="5"/>
  <c r="AF1272" i="5"/>
  <c r="AF1273" i="5"/>
  <c r="AF1274" i="5"/>
  <c r="AF1275" i="5"/>
  <c r="AF1276" i="5"/>
  <c r="AF1277" i="5"/>
  <c r="AF1278" i="5"/>
  <c r="AF1279" i="5"/>
  <c r="AF1280" i="5"/>
  <c r="AF1281" i="5"/>
  <c r="AF1282" i="5"/>
  <c r="AF1283" i="5"/>
  <c r="AF1284" i="5"/>
  <c r="AF1285" i="5"/>
  <c r="AF1286" i="5"/>
  <c r="AF1287" i="5"/>
  <c r="AF1288" i="5"/>
  <c r="AF1289" i="5"/>
  <c r="AF1290" i="5"/>
  <c r="AF1291" i="5"/>
  <c r="AF1292" i="5"/>
  <c r="AF1293" i="5"/>
  <c r="AF1294" i="5"/>
  <c r="AF1295" i="5"/>
  <c r="AF1296" i="5"/>
  <c r="AF1297" i="5"/>
  <c r="AF1298" i="5"/>
  <c r="AF1299" i="5"/>
  <c r="AF1300" i="5"/>
  <c r="AF1301" i="5"/>
  <c r="AF1302" i="5"/>
  <c r="AF1303" i="5"/>
  <c r="AF1304" i="5"/>
  <c r="AF1305" i="5"/>
  <c r="AF1306" i="5"/>
  <c r="AF1307" i="5"/>
  <c r="AF1308" i="5"/>
  <c r="AF1309" i="5"/>
  <c r="AF1310" i="5"/>
  <c r="AF1311" i="5"/>
  <c r="AF1312" i="5"/>
  <c r="AF1313" i="5"/>
  <c r="AF1314" i="5"/>
  <c r="AF1315" i="5"/>
  <c r="AF1316" i="5"/>
  <c r="AF1317" i="5"/>
  <c r="AF1318" i="5"/>
  <c r="AF1319" i="5"/>
  <c r="AF1320" i="5"/>
  <c r="AF1321" i="5"/>
  <c r="AF1322" i="5"/>
  <c r="AF1323" i="5"/>
  <c r="AF1324" i="5"/>
  <c r="AF1325" i="5"/>
  <c r="AF1326" i="5"/>
  <c r="AF1327" i="5"/>
  <c r="AF1328" i="5"/>
  <c r="AF1329" i="5"/>
  <c r="AF1330" i="5"/>
  <c r="AF1331" i="5"/>
  <c r="AF1332" i="5"/>
  <c r="AF1333" i="5"/>
  <c r="AF1334" i="5"/>
  <c r="AF1335" i="5"/>
  <c r="AF1336" i="5"/>
  <c r="AF1337" i="5"/>
  <c r="AF1338" i="5"/>
  <c r="AF1339" i="5"/>
  <c r="AF1340" i="5"/>
  <c r="AF1341" i="5"/>
  <c r="AF1342" i="5"/>
  <c r="AF1343" i="5"/>
  <c r="AF1344" i="5"/>
  <c r="AF1345" i="5"/>
  <c r="AF1346" i="5"/>
  <c r="AF1347" i="5"/>
  <c r="AF1348" i="5"/>
  <c r="AF1349" i="5"/>
  <c r="AF1350" i="5"/>
  <c r="AF1351" i="5"/>
  <c r="AF1352" i="5"/>
  <c r="AF1353" i="5"/>
  <c r="AF1354" i="5"/>
  <c r="AF1355" i="5"/>
  <c r="AF1356" i="5"/>
  <c r="AF1357" i="5"/>
  <c r="AF1358" i="5"/>
  <c r="AF1359" i="5"/>
  <c r="AF1360" i="5"/>
  <c r="AF1361" i="5"/>
  <c r="AF1362" i="5"/>
  <c r="AF1363" i="5"/>
  <c r="AF1364" i="5"/>
  <c r="AF1365" i="5"/>
  <c r="AF1366" i="5"/>
  <c r="AF1367" i="5"/>
  <c r="AF1368" i="5"/>
  <c r="AF1369" i="5"/>
  <c r="AF1370" i="5"/>
  <c r="AF1371" i="5"/>
  <c r="AF1372" i="5"/>
  <c r="AF1373" i="5"/>
  <c r="AF1374" i="5"/>
  <c r="AF1375" i="5"/>
  <c r="AF1376" i="5"/>
  <c r="AF1377" i="5"/>
  <c r="AF1378" i="5"/>
  <c r="AF1379" i="5"/>
  <c r="AF1380" i="5"/>
  <c r="AF1381" i="5"/>
  <c r="AF1382" i="5"/>
  <c r="AF1383" i="5"/>
  <c r="AF1384" i="5"/>
  <c r="AF1385" i="5"/>
  <c r="AF1386" i="5"/>
  <c r="AF1387" i="5"/>
  <c r="AF1388" i="5"/>
  <c r="AF1389" i="5"/>
  <c r="AF1390" i="5"/>
  <c r="AF1391" i="5"/>
  <c r="AF1392" i="5"/>
  <c r="AF1393" i="5"/>
  <c r="AF1394" i="5"/>
  <c r="AF1395" i="5"/>
  <c r="AF1396" i="5"/>
  <c r="AF1397" i="5"/>
  <c r="AF1398" i="5"/>
  <c r="AF1399" i="5"/>
  <c r="AF1400" i="5"/>
  <c r="AF1401" i="5"/>
  <c r="AF1402" i="5"/>
  <c r="AF1403" i="5"/>
  <c r="AF1404" i="5"/>
  <c r="AF1405" i="5"/>
  <c r="AF1406" i="5"/>
  <c r="AF1407" i="5"/>
  <c r="AF1408" i="5"/>
  <c r="AF1409" i="5"/>
  <c r="AF1410" i="5"/>
  <c r="AF1411" i="5"/>
  <c r="AF1412" i="5"/>
  <c r="AF1413" i="5"/>
  <c r="AF1414" i="5"/>
  <c r="AF1415" i="5"/>
  <c r="AF1416" i="5"/>
  <c r="AF1417" i="5"/>
  <c r="AF1418" i="5"/>
  <c r="AF1419" i="5"/>
  <c r="AF1420" i="5"/>
  <c r="AF1421" i="5"/>
  <c r="AF1422" i="5"/>
  <c r="AF1423" i="5"/>
  <c r="AF1424" i="5"/>
  <c r="AF1425" i="5"/>
  <c r="AF1426" i="5"/>
  <c r="AF1427" i="5"/>
  <c r="AF1428" i="5"/>
  <c r="AF1429" i="5"/>
  <c r="AF1430" i="5"/>
  <c r="AF1431" i="5"/>
  <c r="AF1432" i="5"/>
  <c r="AF1433" i="5"/>
  <c r="AF1434" i="5"/>
  <c r="AF1435" i="5"/>
  <c r="AF1436" i="5"/>
  <c r="AF1437" i="5"/>
  <c r="AF1438" i="5"/>
  <c r="AF1439" i="5"/>
  <c r="AF1440" i="5"/>
  <c r="AF1441" i="5"/>
  <c r="AF1442" i="5"/>
  <c r="AF1443" i="5"/>
  <c r="AF1444" i="5"/>
  <c r="AF1445" i="5"/>
  <c r="AF1446" i="5"/>
  <c r="AF1447" i="5"/>
  <c r="AF1448" i="5"/>
  <c r="AF1449" i="5"/>
  <c r="AF1450" i="5"/>
  <c r="AF1451" i="5"/>
  <c r="AF1452" i="5"/>
  <c r="AF1453" i="5"/>
  <c r="AF1454" i="5"/>
  <c r="AF1455" i="5"/>
  <c r="AF1456" i="5"/>
  <c r="AF1457" i="5"/>
  <c r="AF1458" i="5"/>
  <c r="AF1459" i="5"/>
  <c r="AF1460" i="5"/>
  <c r="AF1461" i="5"/>
  <c r="AF1462" i="5"/>
  <c r="AF1463" i="5"/>
  <c r="AF1464" i="5"/>
  <c r="AF1465" i="5"/>
  <c r="AF1466" i="5"/>
  <c r="AF1467" i="5"/>
  <c r="AF1468" i="5"/>
  <c r="AF1469" i="5"/>
  <c r="AF1470" i="5"/>
  <c r="AF1471" i="5"/>
  <c r="AF1472" i="5"/>
  <c r="AF1473" i="5"/>
  <c r="AF1474" i="5"/>
  <c r="AF1475" i="5"/>
  <c r="AF1476" i="5"/>
  <c r="AF1477" i="5"/>
  <c r="AF1478" i="5"/>
  <c r="AF1479" i="5"/>
  <c r="AF1480" i="5"/>
  <c r="AF1481" i="5"/>
  <c r="AF1482" i="5"/>
  <c r="AF1483" i="5"/>
  <c r="AF1484" i="5"/>
  <c r="AF1485" i="5"/>
  <c r="AF1486" i="5"/>
  <c r="AF1487" i="5"/>
  <c r="AF1488" i="5"/>
  <c r="AF1489" i="5"/>
  <c r="AF1490" i="5"/>
  <c r="AF1491" i="5"/>
  <c r="AF1492" i="5"/>
  <c r="AF1493" i="5"/>
  <c r="AF1494" i="5"/>
  <c r="AF1495" i="5"/>
  <c r="AF1496" i="5"/>
  <c r="AF1497" i="5"/>
  <c r="AF1498" i="5"/>
  <c r="AF1499" i="5"/>
  <c r="AF1500" i="5"/>
  <c r="AF1501" i="5"/>
  <c r="AF1502" i="5"/>
  <c r="AF1503" i="5"/>
  <c r="AF1504" i="5"/>
  <c r="AF1505" i="5"/>
  <c r="AF1506" i="5"/>
  <c r="AF1507" i="5"/>
  <c r="AF1508" i="5"/>
  <c r="AF1509" i="5"/>
  <c r="AF1510" i="5"/>
  <c r="AF1511" i="5"/>
  <c r="AF1512" i="5"/>
  <c r="AF1513" i="5"/>
  <c r="AF1514" i="5"/>
  <c r="AF1515" i="5"/>
  <c r="AF1516" i="5"/>
  <c r="AF1517" i="5"/>
  <c r="AF1518" i="5"/>
  <c r="AF1519" i="5"/>
  <c r="AF1520" i="5"/>
  <c r="AF1521" i="5"/>
  <c r="AF1522" i="5"/>
  <c r="AF1523" i="5"/>
  <c r="AF1524" i="5"/>
  <c r="AF1525" i="5"/>
  <c r="AF1526" i="5"/>
  <c r="AF1527" i="5"/>
  <c r="AF1528" i="5"/>
  <c r="AF1529" i="5"/>
  <c r="AF1530" i="5"/>
  <c r="AF1531" i="5"/>
  <c r="AF1532" i="5"/>
  <c r="AF1533" i="5"/>
  <c r="AF1534" i="5"/>
  <c r="AF1535" i="5"/>
  <c r="AF1536" i="5"/>
  <c r="AF1537" i="5"/>
  <c r="AF1538" i="5"/>
  <c r="AF1539" i="5"/>
  <c r="AF1540" i="5"/>
  <c r="AF1541" i="5"/>
  <c r="AF1542" i="5"/>
  <c r="AF1543" i="5"/>
  <c r="AF1544" i="5"/>
  <c r="AF1545" i="5"/>
  <c r="AF1546" i="5"/>
  <c r="AF1547" i="5"/>
  <c r="AF1548" i="5"/>
  <c r="AF1549" i="5"/>
  <c r="AF1550" i="5"/>
  <c r="AF1551" i="5"/>
  <c r="AF1552" i="5"/>
  <c r="AF1553" i="5"/>
  <c r="AF1554" i="5"/>
  <c r="AF1555" i="5"/>
  <c r="AF1556" i="5"/>
  <c r="AF1557" i="5"/>
  <c r="AF1558" i="5"/>
  <c r="AF1559" i="5"/>
  <c r="AF1560" i="5"/>
  <c r="AF1561" i="5"/>
  <c r="AF1562" i="5"/>
  <c r="AF1563" i="5"/>
  <c r="AF1564" i="5"/>
  <c r="AF1565" i="5"/>
  <c r="AF1566" i="5"/>
  <c r="AF1567" i="5"/>
  <c r="AF1568" i="5"/>
  <c r="AF1569" i="5"/>
  <c r="AF1570" i="5"/>
  <c r="AF1571" i="5"/>
  <c r="AF1572" i="5"/>
  <c r="AF1573" i="5"/>
  <c r="AF1574" i="5"/>
  <c r="AF1575" i="5"/>
  <c r="AF1576" i="5"/>
  <c r="AF1577" i="5"/>
  <c r="AF1578" i="5"/>
  <c r="AF1579" i="5"/>
  <c r="AF1580" i="5"/>
  <c r="AF1581" i="5"/>
  <c r="AF1582" i="5"/>
  <c r="AF1583" i="5"/>
  <c r="AF1584" i="5"/>
  <c r="AF1585" i="5"/>
  <c r="AF1586" i="5"/>
  <c r="AF1587" i="5"/>
  <c r="AF1588" i="5"/>
  <c r="AF1589" i="5"/>
  <c r="AF1590" i="5"/>
  <c r="AF1591" i="5"/>
  <c r="AF1592" i="5"/>
  <c r="AF1593" i="5"/>
  <c r="AF1594" i="5"/>
  <c r="AF1595" i="5"/>
  <c r="AF1596" i="5"/>
  <c r="AF1597" i="5"/>
  <c r="AF1598" i="5"/>
  <c r="AF1599" i="5"/>
  <c r="AF1600" i="5"/>
  <c r="AF1601" i="5"/>
  <c r="AF1602" i="5"/>
  <c r="AF1603" i="5"/>
  <c r="AF1604" i="5"/>
  <c r="AF1605" i="5"/>
  <c r="AF1606" i="5"/>
  <c r="AF1607" i="5"/>
  <c r="AF1608" i="5"/>
  <c r="AF1609" i="5"/>
  <c r="AF1610" i="5"/>
  <c r="AF1611" i="5"/>
  <c r="AF1612" i="5"/>
  <c r="AF1613" i="5"/>
  <c r="AF1614" i="5"/>
  <c r="AF1615" i="5"/>
  <c r="AF1616" i="5"/>
  <c r="AF1617" i="5"/>
  <c r="AF1618" i="5"/>
  <c r="AF1619" i="5"/>
  <c r="AF1620" i="5"/>
  <c r="AF1621" i="5"/>
  <c r="AF1622" i="5"/>
  <c r="AF1623" i="5"/>
  <c r="AF1624" i="5"/>
  <c r="AF1625" i="5"/>
  <c r="AF1626" i="5"/>
  <c r="AF1627" i="5"/>
  <c r="AF1628" i="5"/>
  <c r="AF1629" i="5"/>
  <c r="AF1630" i="5"/>
  <c r="AF1631" i="5"/>
  <c r="AF1632" i="5"/>
  <c r="AF1633" i="5"/>
  <c r="AF1634" i="5"/>
  <c r="AF1635" i="5"/>
  <c r="AF1636" i="5"/>
  <c r="AF1637" i="5"/>
  <c r="AF1638" i="5"/>
  <c r="AF1639" i="5"/>
  <c r="AF1640" i="5"/>
  <c r="AF1641" i="5"/>
  <c r="AF1642" i="5"/>
  <c r="AF1643" i="5"/>
  <c r="AF1644" i="5"/>
  <c r="AF1645" i="5"/>
  <c r="AF1646" i="5"/>
  <c r="AF1647" i="5"/>
  <c r="AF1648" i="5"/>
  <c r="AF1649" i="5"/>
  <c r="AF1650" i="5"/>
  <c r="AF1651" i="5"/>
  <c r="AF1652" i="5"/>
  <c r="AF1653" i="5"/>
  <c r="AF1654" i="5"/>
  <c r="AF1655" i="5"/>
  <c r="AF1656" i="5"/>
  <c r="AF1657" i="5"/>
  <c r="AF1658" i="5"/>
  <c r="AF1659" i="5"/>
  <c r="AF1660" i="5"/>
  <c r="AF1661" i="5"/>
  <c r="AF1662" i="5"/>
  <c r="AF1663" i="5"/>
  <c r="AF1664" i="5"/>
  <c r="AF1665" i="5"/>
  <c r="AF1666" i="5"/>
  <c r="AF1667" i="5"/>
  <c r="AF1668" i="5"/>
  <c r="AF1669" i="5"/>
  <c r="AF1670" i="5"/>
  <c r="AF1671" i="5"/>
  <c r="AF1672" i="5"/>
  <c r="AF1673" i="5"/>
  <c r="AF1674" i="5"/>
  <c r="AF1675" i="5"/>
  <c r="AF1676" i="5"/>
  <c r="AF1677" i="5"/>
  <c r="AF1678" i="5"/>
  <c r="AF1679" i="5"/>
  <c r="AF1680" i="5"/>
  <c r="AF1681" i="5"/>
  <c r="AF1682" i="5"/>
  <c r="AF1683" i="5"/>
  <c r="AF1684" i="5"/>
  <c r="AF1685" i="5"/>
  <c r="AF1686" i="5"/>
  <c r="AF1687" i="5"/>
  <c r="AF1688" i="5"/>
  <c r="AF1689" i="5"/>
  <c r="AF1690" i="5"/>
  <c r="AF1691" i="5"/>
  <c r="AF1692" i="5"/>
  <c r="AF1693" i="5"/>
  <c r="AF1694" i="5"/>
  <c r="AF1695" i="5"/>
  <c r="AF1696" i="5"/>
  <c r="AF1697" i="5"/>
  <c r="AF1698" i="5"/>
  <c r="AF1699" i="5"/>
  <c r="AF1700" i="5"/>
  <c r="AF1701" i="5"/>
  <c r="AF1702" i="5"/>
  <c r="AF1703" i="5"/>
  <c r="AF1704" i="5"/>
  <c r="AF1705" i="5"/>
  <c r="AF1706" i="5"/>
  <c r="AF1707" i="5"/>
  <c r="AF1708" i="5"/>
  <c r="AF1709" i="5"/>
  <c r="AF1710" i="5"/>
  <c r="AF1711" i="5"/>
  <c r="AF1712" i="5"/>
  <c r="AF1713" i="5"/>
  <c r="AF1714" i="5"/>
  <c r="AF1715" i="5"/>
  <c r="AF1716" i="5"/>
  <c r="AF1717" i="5"/>
  <c r="AF1718" i="5"/>
  <c r="AF1719" i="5"/>
  <c r="AF1720" i="5"/>
  <c r="AF1721" i="5"/>
  <c r="AF1722" i="5"/>
  <c r="AF1723" i="5"/>
  <c r="AF1724" i="5"/>
  <c r="AF1725" i="5"/>
  <c r="AF1726" i="5"/>
  <c r="AF1727" i="5"/>
  <c r="AF1728" i="5"/>
  <c r="AF1729" i="5"/>
  <c r="AF1730" i="5"/>
  <c r="AF1731" i="5"/>
  <c r="AF1732" i="5"/>
  <c r="AF1733" i="5"/>
  <c r="AF1734" i="5"/>
  <c r="AF1735" i="5"/>
  <c r="AF1736" i="5"/>
  <c r="AF1737" i="5"/>
  <c r="AF1738" i="5"/>
  <c r="AF1739" i="5"/>
  <c r="AF1740" i="5"/>
  <c r="AF1741" i="5"/>
  <c r="AF1742" i="5"/>
  <c r="AF1743" i="5"/>
  <c r="AF1744" i="5"/>
  <c r="AF1745" i="5"/>
  <c r="AF1746" i="5"/>
  <c r="AF1747" i="5"/>
  <c r="AF1748" i="5"/>
  <c r="AF1749" i="5"/>
  <c r="AF1750" i="5"/>
  <c r="AF1751" i="5"/>
  <c r="AF1752" i="5"/>
  <c r="AF1753" i="5"/>
  <c r="AF1754" i="5"/>
  <c r="AF1755" i="5"/>
  <c r="AF1756" i="5"/>
  <c r="AF1757" i="5"/>
  <c r="AF1758" i="5"/>
  <c r="AF1759" i="5"/>
  <c r="AF1760" i="5"/>
  <c r="AF1761" i="5"/>
  <c r="AF1762" i="5"/>
  <c r="AF1763" i="5"/>
  <c r="AF1764" i="5"/>
  <c r="AF1765" i="5"/>
  <c r="AF1766" i="5"/>
  <c r="AF1767" i="5"/>
  <c r="AF1768" i="5"/>
  <c r="AF1769" i="5"/>
  <c r="AF1770" i="5"/>
  <c r="AF1771" i="5"/>
  <c r="AF1772" i="5"/>
  <c r="AF1773" i="5"/>
  <c r="AF1774" i="5"/>
  <c r="AF1775" i="5"/>
  <c r="AF1776" i="5"/>
  <c r="AF1777" i="5"/>
  <c r="AF1778" i="5"/>
  <c r="AF1779" i="5"/>
  <c r="AF1780" i="5"/>
  <c r="AF1781" i="5"/>
  <c r="AF1782" i="5"/>
  <c r="AF1783" i="5"/>
  <c r="AF1784" i="5"/>
  <c r="AF1785" i="5"/>
  <c r="AF1786" i="5"/>
  <c r="AF1787" i="5"/>
  <c r="AF1788" i="5"/>
  <c r="AF1789" i="5"/>
  <c r="AF1790" i="5"/>
  <c r="AF1791" i="5"/>
  <c r="AF1792" i="5"/>
  <c r="AF1793" i="5"/>
  <c r="AF1794" i="5"/>
  <c r="AF1795" i="5"/>
  <c r="AF1796" i="5"/>
  <c r="AF1797" i="5"/>
  <c r="AF1798" i="5"/>
  <c r="AF1799" i="5"/>
  <c r="AF1800" i="5"/>
  <c r="AF1801" i="5"/>
  <c r="AF1802" i="5"/>
  <c r="AF1803" i="5"/>
  <c r="AF1804" i="5"/>
  <c r="AF1805" i="5"/>
  <c r="AF1806" i="5"/>
  <c r="AF1807" i="5"/>
  <c r="AF1808" i="5"/>
  <c r="AF1809" i="5"/>
  <c r="AF1810" i="5"/>
  <c r="AF1811" i="5"/>
  <c r="AF1812" i="5"/>
  <c r="AF1813" i="5"/>
  <c r="AF1814" i="5"/>
  <c r="AF1815" i="5"/>
  <c r="AF1816" i="5"/>
  <c r="AF1817" i="5"/>
  <c r="AF1818" i="5"/>
  <c r="AF1819" i="5"/>
  <c r="AF1820" i="5"/>
  <c r="AF1821" i="5"/>
  <c r="AF1822" i="5"/>
  <c r="AF1823" i="5"/>
  <c r="AF1824" i="5"/>
  <c r="AF1825" i="5"/>
  <c r="AF1826" i="5"/>
  <c r="AF1827" i="5"/>
  <c r="AF1828" i="5"/>
  <c r="AF1829" i="5"/>
  <c r="AF1830" i="5"/>
  <c r="AF1831" i="5"/>
  <c r="AF1832" i="5"/>
  <c r="AF1833" i="5"/>
  <c r="AF1834" i="5"/>
  <c r="AF1835" i="5"/>
  <c r="AF1836" i="5"/>
  <c r="AF1837" i="5"/>
  <c r="AF1838" i="5"/>
  <c r="AF1839" i="5"/>
  <c r="AF1840" i="5"/>
  <c r="AF1841" i="5"/>
  <c r="AF1842" i="5"/>
  <c r="AF1843" i="5"/>
  <c r="AF1844" i="5"/>
  <c r="AF1845" i="5"/>
  <c r="AF1846" i="5"/>
  <c r="AF1847" i="5"/>
  <c r="AF1848" i="5"/>
  <c r="AF1849" i="5"/>
  <c r="AF1850" i="5"/>
  <c r="AF1851" i="5"/>
  <c r="AF1852" i="5"/>
  <c r="AF1853" i="5"/>
  <c r="AF1854" i="5"/>
  <c r="AF1855" i="5"/>
  <c r="AF1856" i="5"/>
  <c r="AF1857" i="5"/>
  <c r="AF1858" i="5"/>
  <c r="AF1859" i="5"/>
  <c r="AF1860" i="5"/>
  <c r="AF1861" i="5"/>
  <c r="AF1862" i="5"/>
  <c r="AF1863" i="5"/>
  <c r="AF1864" i="5"/>
  <c r="AF1865" i="5"/>
  <c r="AF1866" i="5"/>
  <c r="AF1867" i="5"/>
  <c r="AF1868" i="5"/>
  <c r="AF1869" i="5"/>
  <c r="AF1870" i="5"/>
  <c r="AF1871" i="5"/>
  <c r="AF1872" i="5"/>
  <c r="AF1873" i="5"/>
  <c r="AF1874" i="5"/>
  <c r="AF1875" i="5"/>
  <c r="AF1876" i="5"/>
  <c r="AF1877" i="5"/>
  <c r="AF1878" i="5"/>
  <c r="AF1879" i="5"/>
  <c r="AF1880" i="5"/>
  <c r="AF1881" i="5"/>
  <c r="AF1882" i="5"/>
  <c r="AF1883" i="5"/>
  <c r="AF1884" i="5"/>
  <c r="AF1885" i="5"/>
  <c r="AF1886" i="5"/>
  <c r="AF1887" i="5"/>
  <c r="AF1888" i="5"/>
  <c r="AF1889" i="5"/>
  <c r="AF1890" i="5"/>
  <c r="AF1891" i="5"/>
  <c r="AF1892" i="5"/>
  <c r="AF1893" i="5"/>
  <c r="AF1894" i="5"/>
  <c r="AF1895" i="5"/>
  <c r="AF1896" i="5"/>
  <c r="AF1897" i="5"/>
  <c r="AF1898" i="5"/>
  <c r="AF1899" i="5"/>
  <c r="AF1900" i="5"/>
  <c r="AF1901" i="5"/>
  <c r="AF1902" i="5"/>
  <c r="AF1903" i="5"/>
  <c r="AF1904" i="5"/>
  <c r="AF1905" i="5"/>
  <c r="AF1906" i="5"/>
  <c r="AF1907" i="5"/>
  <c r="AF1908" i="5"/>
  <c r="AF1909" i="5"/>
  <c r="AF1910" i="5"/>
  <c r="AF1911" i="5"/>
  <c r="AF1912" i="5"/>
  <c r="AF1913" i="5"/>
  <c r="AF1914" i="5"/>
  <c r="AF1915" i="5"/>
  <c r="AF1916" i="5"/>
  <c r="AF1917" i="5"/>
  <c r="AF1918" i="5"/>
  <c r="AF1919" i="5"/>
  <c r="AF1920" i="5"/>
  <c r="AF1921" i="5"/>
  <c r="AF1922" i="5"/>
  <c r="AF1923" i="5"/>
  <c r="AF1924" i="5"/>
  <c r="AF1925" i="5"/>
  <c r="AF1926" i="5"/>
  <c r="AF1927" i="5"/>
  <c r="AF1928" i="5"/>
  <c r="AF1929" i="5"/>
  <c r="AF1930" i="5"/>
  <c r="AF1931" i="5"/>
  <c r="AF1932" i="5"/>
  <c r="AF1933" i="5"/>
  <c r="AF1934" i="5"/>
  <c r="AF1935" i="5"/>
  <c r="AF1936" i="5"/>
  <c r="AF1937" i="5"/>
  <c r="AF1938" i="5"/>
  <c r="AF1939" i="5"/>
  <c r="AF1940" i="5"/>
  <c r="AF1941" i="5"/>
  <c r="AF1942" i="5"/>
  <c r="AF1943" i="5"/>
  <c r="AF1944" i="5"/>
  <c r="AF1945" i="5"/>
  <c r="AF1946" i="5"/>
  <c r="AF1947" i="5"/>
  <c r="AF1948" i="5"/>
  <c r="AF1949" i="5"/>
  <c r="AF1950" i="5"/>
  <c r="AF1951" i="5"/>
  <c r="AF1952" i="5"/>
  <c r="AF1953" i="5"/>
  <c r="AF1954" i="5"/>
  <c r="AF1955" i="5"/>
  <c r="AF1956" i="5"/>
  <c r="AF1957" i="5"/>
  <c r="AF1958" i="5"/>
  <c r="AF1959" i="5"/>
  <c r="AF1960" i="5"/>
  <c r="AF1961" i="5"/>
  <c r="AF1962" i="5"/>
  <c r="AF1963" i="5"/>
  <c r="AF1964" i="5"/>
  <c r="AF1965" i="5"/>
  <c r="AF1966" i="5"/>
  <c r="AF1967" i="5"/>
  <c r="AF1968" i="5"/>
  <c r="AF1969" i="5"/>
  <c r="AF1970" i="5"/>
  <c r="AF1971" i="5"/>
  <c r="AF1972" i="5"/>
  <c r="AF1973" i="5"/>
  <c r="AF1974" i="5"/>
  <c r="AF1975" i="5"/>
  <c r="AF1976" i="5"/>
  <c r="AF1977" i="5"/>
  <c r="AF1978" i="5"/>
  <c r="AF1979" i="5"/>
  <c r="AF1980" i="5"/>
  <c r="AF1981" i="5"/>
  <c r="AF1982" i="5"/>
  <c r="AF1983" i="5"/>
  <c r="AF1984" i="5"/>
  <c r="AF1985" i="5"/>
  <c r="AF1986" i="5"/>
  <c r="AF1987" i="5"/>
  <c r="AF1988" i="5"/>
  <c r="AF1989" i="5"/>
  <c r="AF1990" i="5"/>
  <c r="AF1991" i="5"/>
  <c r="AF1992" i="5"/>
  <c r="AF1993" i="5"/>
  <c r="AF1994" i="5"/>
  <c r="AF1995" i="5"/>
  <c r="AF1996" i="5"/>
  <c r="AF1997" i="5"/>
  <c r="AF1998" i="5"/>
  <c r="AF1999" i="5"/>
  <c r="AF2000" i="5"/>
  <c r="AF2001" i="5"/>
  <c r="AF2002" i="5"/>
  <c r="AF2003" i="5"/>
  <c r="AF2004" i="5"/>
  <c r="AF2005" i="5"/>
  <c r="AF2006" i="5"/>
  <c r="AF2007" i="5"/>
  <c r="AF2008" i="5"/>
  <c r="AF2009" i="5"/>
  <c r="AF2010" i="5"/>
  <c r="AF2011" i="5"/>
  <c r="AF2012" i="5"/>
  <c r="AF2013" i="5"/>
  <c r="AF2014" i="5"/>
  <c r="AF2015" i="5"/>
  <c r="AF2016" i="5"/>
  <c r="AF2017" i="5"/>
  <c r="AF2018" i="5"/>
  <c r="AF2019" i="5"/>
  <c r="AF2020" i="5"/>
  <c r="AF2021" i="5"/>
  <c r="AF2022" i="5"/>
  <c r="AF2023" i="5"/>
  <c r="AF2024" i="5"/>
  <c r="AF2025" i="5"/>
  <c r="AF2026" i="5"/>
  <c r="AF2027" i="5"/>
  <c r="AF2028" i="5"/>
  <c r="AF2029" i="5"/>
  <c r="AF2030" i="5"/>
  <c r="AF2031" i="5"/>
  <c r="AF2032" i="5"/>
  <c r="AF2033" i="5"/>
  <c r="AF2034" i="5"/>
  <c r="AF2035" i="5"/>
  <c r="AF2036" i="5"/>
  <c r="AF2037" i="5"/>
  <c r="AF2038" i="5"/>
  <c r="AF2039" i="5"/>
  <c r="AF2040" i="5"/>
  <c r="AF2041" i="5"/>
  <c r="AF2042" i="5"/>
  <c r="AF2043" i="5"/>
  <c r="AF2044" i="5"/>
  <c r="AF2045" i="5"/>
  <c r="AF2046" i="5"/>
  <c r="AF2047" i="5"/>
  <c r="AF2048" i="5"/>
  <c r="AF2049" i="5"/>
  <c r="AF2050" i="5"/>
  <c r="AF2051" i="5"/>
  <c r="AF2052" i="5"/>
  <c r="AF2053" i="5"/>
  <c r="AF2054" i="5"/>
  <c r="AF2055" i="5"/>
  <c r="AF2056" i="5"/>
  <c r="AF2057" i="5"/>
  <c r="AF2058" i="5"/>
  <c r="AF2059" i="5"/>
  <c r="AF2060" i="5"/>
  <c r="AF2061" i="5"/>
  <c r="AF2062" i="5"/>
  <c r="AF2063" i="5"/>
  <c r="AF2064" i="5"/>
  <c r="AF2065" i="5"/>
  <c r="AF2066" i="5"/>
  <c r="AF2067" i="5"/>
  <c r="AF2068" i="5"/>
  <c r="AF2069" i="5"/>
  <c r="AF2070" i="5"/>
  <c r="AF2071" i="5"/>
  <c r="AF2072" i="5"/>
  <c r="AF2073" i="5"/>
  <c r="AF2074" i="5"/>
  <c r="AF2075" i="5"/>
  <c r="AF2076" i="5"/>
  <c r="AF2077" i="5"/>
  <c r="AF2078" i="5"/>
  <c r="AF2079" i="5"/>
  <c r="AF2080" i="5"/>
  <c r="AF2081" i="5"/>
  <c r="AF2082" i="5"/>
  <c r="AF2083" i="5"/>
  <c r="AF2084" i="5"/>
  <c r="AF2085" i="5"/>
  <c r="AF2086" i="5"/>
  <c r="AF2087" i="5"/>
  <c r="AF2088" i="5"/>
  <c r="AF2089" i="5"/>
  <c r="AF2090" i="5"/>
  <c r="AF2091" i="5"/>
  <c r="AF2092" i="5"/>
  <c r="AF2093" i="5"/>
  <c r="AF2094" i="5"/>
  <c r="AF2095" i="5"/>
  <c r="AF2096" i="5"/>
  <c r="AF2097" i="5"/>
  <c r="AF2098" i="5"/>
  <c r="AF2099" i="5"/>
  <c r="AF2100" i="5"/>
  <c r="AF2101" i="5"/>
  <c r="AF2102" i="5"/>
  <c r="AF2103" i="5"/>
  <c r="AF2104" i="5"/>
  <c r="AF2105" i="5"/>
  <c r="AF2106" i="5"/>
  <c r="AF2107" i="5"/>
  <c r="AF2108" i="5"/>
  <c r="AF2109" i="5"/>
  <c r="AF2110" i="5"/>
  <c r="AF2111" i="5"/>
  <c r="AF2112" i="5"/>
  <c r="AF2113" i="5"/>
  <c r="AF2114" i="5"/>
  <c r="AF2115" i="5"/>
  <c r="AF2116" i="5"/>
  <c r="AF2117" i="5"/>
  <c r="AF2118" i="5"/>
  <c r="AF2119" i="5"/>
  <c r="AF2120" i="5"/>
  <c r="AF2121" i="5"/>
  <c r="AF2122" i="5"/>
  <c r="AF2123" i="5"/>
  <c r="AF2124" i="5"/>
  <c r="AF2125" i="5"/>
  <c r="AF2126" i="5"/>
  <c r="AF2127" i="5"/>
  <c r="AF2128" i="5"/>
  <c r="AF2129" i="5"/>
  <c r="AF2130" i="5"/>
  <c r="AF2131" i="5"/>
  <c r="AF2132" i="5"/>
  <c r="AF2133" i="5"/>
  <c r="AF2134" i="5"/>
  <c r="AF2135" i="5"/>
  <c r="AF2136" i="5"/>
  <c r="AF2137" i="5"/>
  <c r="AF2138" i="5"/>
  <c r="AF2139" i="5"/>
  <c r="AF2140" i="5"/>
  <c r="AF2141" i="5"/>
  <c r="AF2142" i="5"/>
  <c r="AF2143" i="5"/>
  <c r="AF2144" i="5"/>
  <c r="AF2145" i="5"/>
  <c r="AF2146" i="5"/>
  <c r="AF2147" i="5"/>
  <c r="AF2148" i="5"/>
  <c r="AF2149" i="5"/>
  <c r="AF2150" i="5"/>
  <c r="AF2151" i="5"/>
  <c r="AF2152" i="5"/>
  <c r="AF2153" i="5"/>
  <c r="AF2154" i="5"/>
  <c r="AF2155" i="5"/>
  <c r="AF2156" i="5"/>
  <c r="AF2157" i="5"/>
  <c r="AF2158" i="5"/>
  <c r="AF2159" i="5"/>
  <c r="AF2160" i="5"/>
  <c r="AF2161" i="5"/>
  <c r="AF2162" i="5"/>
  <c r="AF2163" i="5"/>
  <c r="AF2164" i="5"/>
  <c r="AF2165" i="5"/>
  <c r="AF2166" i="5"/>
  <c r="AF2167" i="5"/>
  <c r="AF2168" i="5"/>
  <c r="AF2169" i="5"/>
  <c r="AF2170" i="5"/>
  <c r="AF2171" i="5"/>
  <c r="AF2172" i="5"/>
  <c r="AF2173" i="5"/>
  <c r="AF2174" i="5"/>
  <c r="AF2175" i="5"/>
  <c r="AF2176" i="5"/>
  <c r="AF2177" i="5"/>
  <c r="AF2178" i="5"/>
  <c r="AF2179" i="5"/>
  <c r="AF2180" i="5"/>
  <c r="AF2181" i="5"/>
  <c r="AF2182" i="5"/>
  <c r="AF2183" i="5"/>
  <c r="AF2184" i="5"/>
  <c r="AF2185" i="5"/>
  <c r="AF2186" i="5"/>
  <c r="AF2187" i="5"/>
  <c r="AF2188" i="5"/>
  <c r="AF2189" i="5"/>
  <c r="AF2190" i="5"/>
  <c r="AF2191" i="5"/>
  <c r="AF2192" i="5"/>
  <c r="AF2193" i="5"/>
  <c r="AF2194" i="5"/>
  <c r="AF2195" i="5"/>
  <c r="AF2196" i="5"/>
  <c r="AF2197" i="5"/>
  <c r="AF2198" i="5"/>
  <c r="AF2199" i="5"/>
  <c r="AF2200" i="5"/>
  <c r="AF2201" i="5"/>
  <c r="AF2202" i="5"/>
  <c r="AF2203" i="5"/>
  <c r="AF2204" i="5"/>
  <c r="AF2205" i="5"/>
  <c r="AF2206" i="5"/>
  <c r="AF2207" i="5"/>
  <c r="AF2208" i="5"/>
  <c r="AF2209" i="5"/>
  <c r="AF2210" i="5"/>
  <c r="AF2211" i="5"/>
  <c r="AF2212" i="5"/>
  <c r="AF2213" i="5"/>
  <c r="AF2214" i="5"/>
  <c r="AF2215" i="5"/>
  <c r="AF2216" i="5"/>
  <c r="AF2217" i="5"/>
  <c r="AF2218" i="5"/>
  <c r="AF2219" i="5"/>
  <c r="AF2220" i="5"/>
  <c r="AF2221" i="5"/>
  <c r="AF2222" i="5"/>
  <c r="AF2223" i="5"/>
  <c r="AF2224" i="5"/>
  <c r="AF2225" i="5"/>
  <c r="AF2226" i="5"/>
  <c r="AF2227" i="5"/>
  <c r="AF2228" i="5"/>
  <c r="AF2229" i="5"/>
  <c r="AF2230" i="5"/>
  <c r="AF2231" i="5"/>
  <c r="AF2232" i="5"/>
  <c r="AF2233" i="5"/>
  <c r="AF2234" i="5"/>
  <c r="AF2235" i="5"/>
  <c r="AF2236" i="5"/>
  <c r="AF2237" i="5"/>
  <c r="AF2238" i="5"/>
  <c r="AF2239" i="5"/>
  <c r="AF2240" i="5"/>
  <c r="AF2241" i="5"/>
  <c r="AF2242" i="5"/>
  <c r="AF2243" i="5"/>
  <c r="AF2244" i="5"/>
  <c r="AF2245" i="5"/>
  <c r="AF2246" i="5"/>
  <c r="AF2247" i="5"/>
  <c r="AF2248" i="5"/>
  <c r="AF2249" i="5"/>
  <c r="AF2250" i="5"/>
  <c r="AF2251" i="5"/>
  <c r="AF2252" i="5"/>
  <c r="AF2253" i="5"/>
  <c r="AF2254" i="5"/>
  <c r="AF2255" i="5"/>
  <c r="AF2256" i="5"/>
  <c r="AF2257" i="5"/>
  <c r="AF2258" i="5"/>
  <c r="AF2259" i="5"/>
  <c r="AF2260" i="5"/>
  <c r="AF2261" i="5"/>
  <c r="AF2262" i="5"/>
  <c r="AF2263" i="5"/>
  <c r="AF2264" i="5"/>
  <c r="AF2265" i="5"/>
  <c r="AF2266" i="5"/>
  <c r="AF2267" i="5"/>
  <c r="AF2268" i="5"/>
  <c r="AF2269" i="5"/>
  <c r="AF2270" i="5"/>
  <c r="AF2271" i="5"/>
  <c r="AF2272" i="5"/>
  <c r="AF2273" i="5"/>
  <c r="AF2274" i="5"/>
  <c r="AF2275" i="5"/>
  <c r="AF2276" i="5"/>
  <c r="AF2277" i="5"/>
  <c r="AF2278" i="5"/>
  <c r="AF2279" i="5"/>
  <c r="AF2280" i="5"/>
  <c r="AF2281" i="5"/>
  <c r="AF2282" i="5"/>
  <c r="AF2283" i="5"/>
  <c r="AF2284" i="5"/>
  <c r="AF2285" i="5"/>
  <c r="AF2286" i="5"/>
  <c r="AF2287" i="5"/>
  <c r="AF2288" i="5"/>
  <c r="AF2289" i="5"/>
  <c r="AF2290" i="5"/>
  <c r="AF2291" i="5"/>
  <c r="AF2292" i="5"/>
  <c r="AF2293" i="5"/>
  <c r="AF2294" i="5"/>
  <c r="AF2295" i="5"/>
  <c r="AF2296" i="5"/>
  <c r="AF2297" i="5"/>
  <c r="AF2298" i="5"/>
  <c r="AF2299" i="5"/>
  <c r="AF2300" i="5"/>
  <c r="AF2301" i="5"/>
  <c r="AF2302" i="5"/>
  <c r="AF2303" i="5"/>
  <c r="AF2304" i="5"/>
  <c r="AF2305" i="5"/>
  <c r="AF2306" i="5"/>
  <c r="AF2307" i="5"/>
  <c r="AF2308" i="5"/>
  <c r="AF2309" i="5"/>
  <c r="AF2310" i="5"/>
  <c r="AF2311" i="5"/>
  <c r="AF2312" i="5"/>
  <c r="AF2313" i="5"/>
  <c r="AF2314" i="5"/>
  <c r="AF2315" i="5"/>
  <c r="AF2316" i="5"/>
  <c r="AF2317" i="5"/>
  <c r="AF2318" i="5"/>
  <c r="AF2319" i="5"/>
  <c r="AF2320" i="5"/>
  <c r="AF2321" i="5"/>
  <c r="AF2322" i="5"/>
  <c r="AF2323" i="5"/>
  <c r="AF2324" i="5"/>
  <c r="AF2325" i="5"/>
  <c r="AF2326" i="5"/>
  <c r="AF2327" i="5"/>
  <c r="AF2328" i="5"/>
  <c r="AF2329" i="5"/>
  <c r="AF2330" i="5"/>
  <c r="AF2331" i="5"/>
  <c r="AF2332" i="5"/>
  <c r="AF2333" i="5"/>
  <c r="AF2334" i="5"/>
  <c r="AF2335" i="5"/>
  <c r="AF2336" i="5"/>
  <c r="AF2337" i="5"/>
  <c r="AF2338" i="5"/>
  <c r="AF2339" i="5"/>
  <c r="AF2340" i="5"/>
  <c r="AF2341" i="5"/>
  <c r="AF2342" i="5"/>
  <c r="AF2343" i="5"/>
  <c r="AF2344" i="5"/>
  <c r="AF2345" i="5"/>
  <c r="AF2346" i="5"/>
  <c r="AF2347" i="5"/>
  <c r="AF2348" i="5"/>
  <c r="AF2349" i="5"/>
  <c r="AF2350" i="5"/>
  <c r="AF2351" i="5"/>
  <c r="AF2352" i="5"/>
  <c r="AF2353" i="5"/>
  <c r="AF2354" i="5"/>
  <c r="AF2355" i="5"/>
  <c r="AF2356" i="5"/>
  <c r="AF2357" i="5"/>
  <c r="AF2358" i="5"/>
  <c r="AF2359" i="5"/>
  <c r="AF2360" i="5"/>
  <c r="AF2361" i="5"/>
  <c r="AF2362" i="5"/>
  <c r="AF2363" i="5"/>
  <c r="AF2364" i="5"/>
  <c r="AF2365" i="5"/>
  <c r="AF2366" i="5"/>
  <c r="AF2367" i="5"/>
  <c r="AF2368" i="5"/>
  <c r="AF2369" i="5"/>
  <c r="AF2370" i="5"/>
  <c r="AF2371" i="5"/>
  <c r="AF2372" i="5"/>
  <c r="AF2373" i="5"/>
  <c r="AF2374" i="5"/>
  <c r="AF2375" i="5"/>
  <c r="AF2376" i="5"/>
  <c r="AF2377" i="5"/>
  <c r="AF2378" i="5"/>
  <c r="AF2379" i="5"/>
  <c r="AF2380" i="5"/>
  <c r="AF2381" i="5"/>
  <c r="AF2382" i="5"/>
  <c r="AF2383" i="5"/>
  <c r="AF2384" i="5"/>
  <c r="AF2385" i="5"/>
  <c r="AF2386" i="5"/>
  <c r="AF2387" i="5"/>
  <c r="AF2388" i="5"/>
  <c r="AF2389" i="5"/>
  <c r="AF2390" i="5"/>
  <c r="AF2391" i="5"/>
  <c r="AF2392" i="5"/>
  <c r="AF2393" i="5"/>
  <c r="AF2394" i="5"/>
  <c r="AF2395" i="5"/>
  <c r="AF2396" i="5"/>
  <c r="AF2397" i="5"/>
  <c r="AF2398" i="5"/>
  <c r="AF2399" i="5"/>
  <c r="AF2400" i="5"/>
  <c r="AF2401" i="5"/>
  <c r="AF2402" i="5"/>
  <c r="AF2403" i="5"/>
  <c r="AF2404" i="5"/>
  <c r="AF2405" i="5"/>
  <c r="AF2406" i="5"/>
  <c r="AF2407" i="5"/>
  <c r="AF2408" i="5"/>
  <c r="AF2409" i="5"/>
  <c r="AF2410" i="5"/>
  <c r="AF2411" i="5"/>
  <c r="AF2412" i="5"/>
  <c r="AF2413" i="5"/>
  <c r="AF2414" i="5"/>
  <c r="AF2415" i="5"/>
  <c r="AF2416" i="5"/>
  <c r="AF2417" i="5"/>
  <c r="AF2418" i="5"/>
  <c r="AF2419" i="5"/>
  <c r="AF2420" i="5"/>
  <c r="AF2421" i="5"/>
  <c r="AF2422" i="5"/>
  <c r="AF2423" i="5"/>
  <c r="AF2424" i="5"/>
  <c r="AF2425" i="5"/>
  <c r="AF2426" i="5"/>
  <c r="AF2427" i="5"/>
  <c r="AF2428" i="5"/>
  <c r="AF2429" i="5"/>
  <c r="AF2430" i="5"/>
  <c r="AF2431" i="5"/>
  <c r="AF2432" i="5"/>
  <c r="AF2433" i="5"/>
  <c r="AF2434" i="5"/>
  <c r="AF2435" i="5"/>
  <c r="AF2436" i="5"/>
  <c r="AF2437" i="5"/>
  <c r="AF2438" i="5"/>
  <c r="AF2439" i="5"/>
  <c r="AF2440" i="5"/>
  <c r="AF2441" i="5"/>
  <c r="AF2442" i="5"/>
  <c r="AF2443" i="5"/>
  <c r="AF2444" i="5"/>
  <c r="AF2445" i="5"/>
  <c r="AF2446" i="5"/>
  <c r="AF2447" i="5"/>
  <c r="AF2448" i="5"/>
  <c r="AF2449" i="5"/>
  <c r="AF2450" i="5"/>
  <c r="AF2451" i="5"/>
  <c r="AF2452" i="5"/>
  <c r="AF2453" i="5"/>
  <c r="AF2454" i="5"/>
  <c r="AF2455" i="5"/>
  <c r="AF2456" i="5"/>
  <c r="AF2457" i="5"/>
  <c r="AF2458" i="5"/>
  <c r="AF2459" i="5"/>
  <c r="AF2460" i="5"/>
  <c r="AF2461" i="5"/>
  <c r="AF2462" i="5"/>
  <c r="AF2463" i="5"/>
  <c r="AF2464" i="5"/>
  <c r="AF2465" i="5"/>
  <c r="AF2466" i="5"/>
  <c r="AF2467" i="5"/>
  <c r="AF2468" i="5"/>
  <c r="AF2469" i="5"/>
  <c r="AF2470" i="5"/>
  <c r="AF2471" i="5"/>
  <c r="AF2472" i="5"/>
  <c r="AF2473" i="5"/>
  <c r="AF2474" i="5"/>
  <c r="AF2475" i="5"/>
  <c r="AF2476" i="5"/>
  <c r="AF2477" i="5"/>
  <c r="AF2478" i="5"/>
  <c r="AF2479" i="5"/>
  <c r="AF2480" i="5"/>
  <c r="AF2481" i="5"/>
  <c r="AF2482" i="5"/>
  <c r="AF2483" i="5"/>
  <c r="AF2484" i="5"/>
  <c r="AF2485" i="5"/>
  <c r="AF2486" i="5"/>
  <c r="AF2487" i="5"/>
  <c r="AF2488" i="5"/>
  <c r="AF2489" i="5"/>
  <c r="AF2490" i="5"/>
  <c r="AF2491" i="5"/>
  <c r="AF2492" i="5"/>
  <c r="AF2493" i="5"/>
  <c r="AF2494" i="5"/>
  <c r="AF2495" i="5"/>
  <c r="AF2496" i="5"/>
  <c r="AF2497" i="5"/>
  <c r="AF2498" i="5"/>
  <c r="AF2499" i="5"/>
  <c r="AF2500" i="5"/>
  <c r="AF2501" i="5"/>
  <c r="AF2502" i="5"/>
  <c r="AF2503" i="5"/>
  <c r="AF2504" i="5"/>
  <c r="AF2505" i="5"/>
  <c r="AF2506" i="5"/>
  <c r="AF2507" i="5"/>
  <c r="AF2508" i="5"/>
  <c r="AF2509" i="5"/>
  <c r="AF2510" i="5"/>
  <c r="AF2511" i="5"/>
  <c r="AF2512" i="5"/>
  <c r="AF2513" i="5"/>
  <c r="AF2514" i="5"/>
  <c r="AF2515" i="5"/>
  <c r="AF2516" i="5"/>
  <c r="AF2517" i="5"/>
  <c r="AF2518" i="5"/>
  <c r="AF2519" i="5"/>
  <c r="AF2520" i="5"/>
  <c r="AF2521" i="5"/>
  <c r="AF2522" i="5"/>
  <c r="AF2523" i="5"/>
  <c r="AF2524" i="5"/>
  <c r="AF2525" i="5"/>
  <c r="AF2526" i="5"/>
  <c r="AF2527" i="5"/>
  <c r="AF2528" i="5"/>
  <c r="AF2529" i="5"/>
  <c r="AF2530" i="5"/>
  <c r="AF2531" i="5"/>
  <c r="AF2532" i="5"/>
  <c r="AF2533" i="5"/>
  <c r="AF2534" i="5"/>
  <c r="AF2535" i="5"/>
  <c r="AF2536" i="5"/>
  <c r="AF2537" i="5"/>
  <c r="AF2538" i="5"/>
  <c r="AF2539" i="5"/>
  <c r="AF2540" i="5"/>
  <c r="AF2541" i="5"/>
  <c r="AF2542" i="5"/>
  <c r="AF2543" i="5"/>
  <c r="AF2544" i="5"/>
  <c r="AF2545" i="5"/>
  <c r="AF2546" i="5"/>
  <c r="AF2547" i="5"/>
  <c r="AF2548" i="5"/>
  <c r="AF2549" i="5"/>
  <c r="AF2550" i="5"/>
  <c r="AF2551" i="5"/>
  <c r="AF2552" i="5"/>
  <c r="AF2553" i="5"/>
  <c r="AF2554" i="5"/>
  <c r="AF2555" i="5"/>
  <c r="AF2556" i="5"/>
  <c r="AF2557" i="5"/>
  <c r="AF2558" i="5"/>
  <c r="AF2559" i="5"/>
  <c r="AF2560" i="5"/>
  <c r="AF2561" i="5"/>
  <c r="AF2562" i="5"/>
  <c r="AF2563" i="5"/>
  <c r="AF2564" i="5"/>
  <c r="AF2565" i="5"/>
  <c r="AF2566" i="5"/>
  <c r="AF2567" i="5"/>
  <c r="AF2568" i="5"/>
  <c r="AF2569" i="5"/>
  <c r="AF2570" i="5"/>
  <c r="AF2571" i="5"/>
  <c r="AF2572" i="5"/>
  <c r="AF2573" i="5"/>
  <c r="AF2574" i="5"/>
  <c r="AF2575" i="5"/>
  <c r="AF2576" i="5"/>
  <c r="AF2577" i="5"/>
  <c r="AF2578" i="5"/>
  <c r="AF2579" i="5"/>
  <c r="AF2580" i="5"/>
  <c r="AF2581" i="5"/>
  <c r="AF2582" i="5"/>
  <c r="AF2583" i="5"/>
  <c r="AF2584" i="5"/>
  <c r="AF2585" i="5"/>
  <c r="AF2586" i="5"/>
  <c r="AF2587" i="5"/>
  <c r="AF2588" i="5"/>
  <c r="AF2589" i="5"/>
  <c r="AF2590" i="5"/>
  <c r="AF2591" i="5"/>
  <c r="AF2592" i="5"/>
  <c r="AF2593" i="5"/>
  <c r="AF2594" i="5"/>
  <c r="AF2595" i="5"/>
  <c r="AF2596" i="5"/>
  <c r="AF2597" i="5"/>
  <c r="AF2598" i="5"/>
  <c r="AF2599" i="5"/>
  <c r="AF2600" i="5"/>
  <c r="AF2601" i="5"/>
  <c r="AF2602" i="5"/>
  <c r="AF2603" i="5"/>
  <c r="AF2604" i="5"/>
  <c r="AF2605" i="5"/>
  <c r="AF2606" i="5"/>
  <c r="AF2607" i="5"/>
  <c r="AF2608" i="5"/>
  <c r="AF2609" i="5"/>
  <c r="AF2610" i="5"/>
  <c r="AF2611" i="5"/>
  <c r="AF2612" i="5"/>
  <c r="AF2613" i="5"/>
  <c r="AF2614" i="5"/>
  <c r="AF2615" i="5"/>
  <c r="AF2616" i="5"/>
  <c r="AF2617" i="5"/>
  <c r="AF2618" i="5"/>
  <c r="AF2619" i="5"/>
  <c r="AF2620" i="5"/>
  <c r="AF2621" i="5"/>
  <c r="AF2622" i="5"/>
  <c r="AF2623" i="5"/>
  <c r="AF2624" i="5"/>
  <c r="AF2625" i="5"/>
  <c r="AF2626" i="5"/>
  <c r="AF2627" i="5"/>
  <c r="AF2628" i="5"/>
  <c r="AF2629" i="5"/>
  <c r="AF2630" i="5"/>
  <c r="AF2631" i="5"/>
  <c r="AF2632" i="5"/>
  <c r="AF2633" i="5"/>
  <c r="AF2634" i="5"/>
  <c r="AF2635" i="5"/>
  <c r="AF2636" i="5"/>
  <c r="AF2637" i="5"/>
  <c r="AF2638" i="5"/>
  <c r="AF2639" i="5"/>
  <c r="AF2640" i="5"/>
  <c r="AF2641" i="5"/>
  <c r="AF2642" i="5"/>
  <c r="AF2643" i="5"/>
  <c r="AF2644" i="5"/>
  <c r="AF2645" i="5"/>
  <c r="AF2646" i="5"/>
  <c r="AF2647" i="5"/>
  <c r="AF2648" i="5"/>
  <c r="AF2649" i="5"/>
  <c r="AF2650" i="5"/>
  <c r="AF2651" i="5"/>
  <c r="AF2652" i="5"/>
  <c r="AF2653" i="5"/>
  <c r="AF2654" i="5"/>
  <c r="AF2655" i="5"/>
  <c r="AF2656" i="5"/>
  <c r="AF2657" i="5"/>
  <c r="AF2658" i="5"/>
  <c r="AF2659" i="5"/>
  <c r="AF2660" i="5"/>
  <c r="AF2661" i="5"/>
  <c r="AF2662" i="5"/>
  <c r="AF2663" i="5"/>
  <c r="AF2664" i="5"/>
  <c r="AF2665" i="5"/>
  <c r="AF2666" i="5"/>
  <c r="AF2667" i="5"/>
  <c r="AF2668" i="5"/>
  <c r="AF2669" i="5"/>
  <c r="AF2670" i="5"/>
  <c r="AF2671" i="5"/>
  <c r="AF2672" i="5"/>
  <c r="AF2673" i="5"/>
  <c r="AF2674" i="5"/>
  <c r="AF2675" i="5"/>
  <c r="AF2676" i="5"/>
  <c r="AF2677" i="5"/>
  <c r="AF2678" i="5"/>
  <c r="AF2679" i="5"/>
  <c r="AF2680" i="5"/>
  <c r="AF2681" i="5"/>
  <c r="AF2682" i="5"/>
  <c r="AF2683" i="5"/>
  <c r="AF2684" i="5"/>
  <c r="AF2685" i="5"/>
  <c r="AF2686" i="5"/>
  <c r="AF2687" i="5"/>
  <c r="AF2688" i="5"/>
  <c r="AF2689" i="5"/>
  <c r="AF2690" i="5"/>
  <c r="AF2691" i="5"/>
  <c r="AF2692" i="5"/>
  <c r="AF2693" i="5"/>
  <c r="AF2694" i="5"/>
  <c r="AF2695" i="5"/>
  <c r="AF2696" i="5"/>
  <c r="AF2697" i="5"/>
  <c r="AF2698" i="5"/>
  <c r="AF2699" i="5"/>
  <c r="AF2700" i="5"/>
  <c r="AF2701" i="5"/>
  <c r="AF2702" i="5"/>
  <c r="AF2703" i="5"/>
  <c r="AF2704" i="5"/>
  <c r="AF2705" i="5"/>
  <c r="AF2706" i="5"/>
  <c r="AF2707" i="5"/>
  <c r="AF2708" i="5"/>
  <c r="AF2709" i="5"/>
  <c r="AF2710" i="5"/>
  <c r="AF2711" i="5"/>
  <c r="AF2712" i="5"/>
  <c r="AF2713" i="5"/>
  <c r="AF2714" i="5"/>
  <c r="AF2715" i="5"/>
  <c r="AF2716" i="5"/>
  <c r="AF2717" i="5"/>
  <c r="AF2718" i="5"/>
  <c r="AF2719" i="5"/>
  <c r="AF2720" i="5"/>
  <c r="AF2721" i="5"/>
  <c r="AF2722" i="5"/>
  <c r="AF2723" i="5"/>
  <c r="AF2724" i="5"/>
  <c r="AF2725" i="5"/>
  <c r="AF2726" i="5"/>
  <c r="AF2727" i="5"/>
  <c r="AF2728" i="5"/>
  <c r="AF2729" i="5"/>
  <c r="AF2730" i="5"/>
  <c r="AF2731" i="5"/>
  <c r="AF2732" i="5"/>
  <c r="AF2733" i="5"/>
  <c r="AF2734" i="5"/>
  <c r="AF2735" i="5"/>
  <c r="AF2736" i="5"/>
  <c r="AF2737" i="5"/>
  <c r="AF2738" i="5"/>
  <c r="AF2739" i="5"/>
  <c r="AF2740" i="5"/>
  <c r="AF2741" i="5"/>
  <c r="AF2742" i="5"/>
  <c r="AF2743" i="5"/>
  <c r="AF2744" i="5"/>
  <c r="AF2745" i="5"/>
  <c r="AF2746" i="5"/>
  <c r="AF2747" i="5"/>
  <c r="AF2748" i="5"/>
  <c r="AF2749" i="5"/>
  <c r="AF2750" i="5"/>
  <c r="AF2751" i="5"/>
  <c r="AF2752" i="5"/>
  <c r="AF2753" i="5"/>
  <c r="AF2754" i="5"/>
  <c r="AF2755" i="5"/>
  <c r="AF2756" i="5"/>
  <c r="AF2757" i="5"/>
  <c r="AF2758" i="5"/>
  <c r="AF2759" i="5"/>
  <c r="AF2760" i="5"/>
  <c r="AF2761" i="5"/>
  <c r="AF2762" i="5"/>
  <c r="AF2763" i="5"/>
  <c r="AF2764" i="5"/>
  <c r="AF2765" i="5"/>
  <c r="AF2766" i="5"/>
  <c r="AF2767" i="5"/>
  <c r="AF2768" i="5"/>
  <c r="AF2769" i="5"/>
  <c r="AF2770" i="5"/>
  <c r="AF2771" i="5"/>
  <c r="AF2772" i="5"/>
  <c r="AF2773" i="5"/>
  <c r="AF2774" i="5"/>
  <c r="AF2775" i="5"/>
  <c r="AF2776" i="5"/>
  <c r="AF2777" i="5"/>
  <c r="AF2778" i="5"/>
  <c r="AF2779" i="5"/>
  <c r="AF2780" i="5"/>
  <c r="AF2781" i="5"/>
  <c r="AF2782" i="5"/>
  <c r="AF2783" i="5"/>
  <c r="AF2784" i="5"/>
  <c r="AF2785" i="5"/>
  <c r="AF2786" i="5"/>
  <c r="AF2787" i="5"/>
  <c r="AF2788" i="5"/>
  <c r="AF2789" i="5"/>
  <c r="AF2790" i="5"/>
  <c r="AF2791" i="5"/>
  <c r="AF2792" i="5"/>
  <c r="AF2793" i="5"/>
  <c r="AF2794" i="5"/>
  <c r="AF2795" i="5"/>
  <c r="AF2796" i="5"/>
  <c r="AF2797" i="5"/>
  <c r="AF2798" i="5"/>
  <c r="AF2799" i="5"/>
  <c r="AF2800" i="5"/>
  <c r="AF2801" i="5"/>
  <c r="AF2802" i="5"/>
  <c r="AF2803" i="5"/>
  <c r="AF2804" i="5"/>
  <c r="AF2805" i="5"/>
  <c r="AF2806" i="5"/>
  <c r="AF2807" i="5"/>
  <c r="AF2808" i="5"/>
  <c r="AF2809" i="5"/>
  <c r="AF2810" i="5"/>
  <c r="AF2811" i="5"/>
  <c r="AF2812" i="5"/>
  <c r="AF2813" i="5"/>
  <c r="AF2814" i="5"/>
  <c r="AF2815" i="5"/>
  <c r="AF2816" i="5"/>
  <c r="AF2817" i="5"/>
  <c r="AF2818" i="5"/>
  <c r="AF2819" i="5"/>
  <c r="AF2820" i="5"/>
  <c r="AF2821" i="5"/>
  <c r="AF2822" i="5"/>
  <c r="AF2823" i="5"/>
  <c r="AF2824" i="5"/>
  <c r="AF2825" i="5"/>
  <c r="AF2826" i="5"/>
  <c r="AF2827" i="5"/>
  <c r="AF2828" i="5"/>
  <c r="AF2829" i="5"/>
  <c r="AF2830" i="5"/>
  <c r="AF2831" i="5"/>
  <c r="AF2832" i="5"/>
  <c r="AF2833" i="5"/>
  <c r="AF2834" i="5"/>
  <c r="AF2835" i="5"/>
  <c r="AF2836" i="5"/>
  <c r="AF2837" i="5"/>
  <c r="AF2838" i="5"/>
  <c r="AF2839" i="5"/>
  <c r="AF2840" i="5"/>
  <c r="AF2841" i="5"/>
  <c r="AF2842" i="5"/>
  <c r="AF2843" i="5"/>
  <c r="AF2844" i="5"/>
  <c r="AF2845" i="5"/>
  <c r="AF2846" i="5"/>
  <c r="AF2847" i="5"/>
  <c r="AF2848" i="5"/>
  <c r="AF2849" i="5"/>
  <c r="AF2850" i="5"/>
  <c r="AF2851" i="5"/>
  <c r="AF2852" i="5"/>
  <c r="AF2853" i="5"/>
  <c r="AF2854" i="5"/>
  <c r="AF2855" i="5"/>
  <c r="AF2856" i="5"/>
  <c r="AF2857" i="5"/>
  <c r="AF2858" i="5"/>
  <c r="AF2859" i="5"/>
  <c r="AF2860" i="5"/>
  <c r="AF2861" i="5"/>
  <c r="AF2862" i="5"/>
  <c r="AF2863" i="5"/>
  <c r="AF2864" i="5"/>
  <c r="AF2865" i="5"/>
  <c r="AF2866" i="5"/>
  <c r="AF2867" i="5"/>
  <c r="AF2868" i="5"/>
  <c r="AF2869" i="5"/>
  <c r="AF2870" i="5"/>
  <c r="AF2871" i="5"/>
  <c r="AF2872" i="5"/>
  <c r="AF2873" i="5"/>
  <c r="AF2874" i="5"/>
  <c r="AF2875" i="5"/>
  <c r="AF2876" i="5"/>
  <c r="AF2877" i="5"/>
  <c r="AF2878" i="5"/>
  <c r="AF2879" i="5"/>
  <c r="AF2880" i="5"/>
  <c r="AF2881" i="5"/>
  <c r="AF2882" i="5"/>
  <c r="AF2883" i="5"/>
  <c r="AF2884" i="5"/>
  <c r="AF2885" i="5"/>
  <c r="AF2886" i="5"/>
  <c r="AF2887" i="5"/>
  <c r="AF2888" i="5"/>
  <c r="AF2889" i="5"/>
  <c r="AF2890" i="5"/>
  <c r="AF2891" i="5"/>
  <c r="AF2892" i="5"/>
  <c r="AF2893" i="5"/>
  <c r="AF2894" i="5"/>
  <c r="AF2895" i="5"/>
  <c r="AF2896" i="5"/>
  <c r="AF2897" i="5"/>
  <c r="AF2898" i="5"/>
  <c r="AF2899" i="5"/>
  <c r="AF2900" i="5"/>
  <c r="AF2901" i="5"/>
  <c r="AF2902" i="5"/>
  <c r="AF2903" i="5"/>
  <c r="AF2904" i="5"/>
  <c r="AF2905" i="5"/>
  <c r="AF2906" i="5"/>
  <c r="AF2907" i="5"/>
  <c r="AF2908" i="5"/>
  <c r="AF2909" i="5"/>
  <c r="AF2910" i="5"/>
  <c r="AF2911" i="5"/>
  <c r="AF2912" i="5"/>
  <c r="AF2913" i="5"/>
  <c r="AF2914" i="5"/>
  <c r="AF2915" i="5"/>
  <c r="AF2916" i="5"/>
  <c r="AF2917" i="5"/>
  <c r="AF2918" i="5"/>
  <c r="AF2919" i="5"/>
  <c r="AF2920" i="5"/>
  <c r="AF2921" i="5"/>
  <c r="AF2922" i="5"/>
  <c r="AF2923" i="5"/>
  <c r="AF2924" i="5"/>
  <c r="AF2925" i="5"/>
  <c r="AF2926" i="5"/>
  <c r="AF2927" i="5"/>
  <c r="AF2928" i="5"/>
  <c r="AF2929" i="5"/>
  <c r="AF2930" i="5"/>
  <c r="AF2931" i="5"/>
  <c r="AF2932" i="5"/>
  <c r="AF2933" i="5"/>
  <c r="AF2934" i="5"/>
  <c r="AF2935" i="5"/>
  <c r="AF2936" i="5"/>
  <c r="AF2937" i="5"/>
  <c r="AF2938" i="5"/>
  <c r="AF2939" i="5"/>
  <c r="AF2940" i="5"/>
  <c r="AF2941" i="5"/>
  <c r="AF2942" i="5"/>
  <c r="AF2943" i="5"/>
  <c r="AF2944" i="5"/>
  <c r="AF2945" i="5"/>
  <c r="AF2946" i="5"/>
  <c r="AF2947" i="5"/>
  <c r="AF2948" i="5"/>
  <c r="AF2949" i="5"/>
  <c r="AF2950" i="5"/>
  <c r="AF2951" i="5"/>
  <c r="AF2952" i="5"/>
  <c r="AF2953" i="5"/>
  <c r="AF2954" i="5"/>
  <c r="AF2955" i="5"/>
  <c r="AF2956" i="5"/>
  <c r="AF2957" i="5"/>
  <c r="AF2958" i="5"/>
  <c r="AF2959" i="5"/>
  <c r="AF2960" i="5"/>
  <c r="AF2961" i="5"/>
  <c r="AF2962" i="5"/>
  <c r="AF2963" i="5"/>
  <c r="AF2964" i="5"/>
  <c r="AF2965" i="5"/>
  <c r="AF2966" i="5"/>
  <c r="AF2967" i="5"/>
  <c r="AF2968" i="5"/>
  <c r="AF2969" i="5"/>
  <c r="AF2970" i="5"/>
  <c r="AF2971" i="5"/>
  <c r="AF2972" i="5"/>
  <c r="AF2973" i="5"/>
  <c r="AF2974" i="5"/>
  <c r="AF2975" i="5"/>
  <c r="AF2976" i="5"/>
  <c r="AF2977" i="5"/>
  <c r="AF2978" i="5"/>
  <c r="AF2979" i="5"/>
  <c r="AF2980" i="5"/>
  <c r="AF2981" i="5"/>
  <c r="AF2982" i="5"/>
  <c r="AF2983" i="5"/>
  <c r="AF2984" i="5"/>
  <c r="AF2985" i="5"/>
  <c r="AF2986" i="5"/>
  <c r="AF2987" i="5"/>
  <c r="AF2988" i="5"/>
  <c r="AF2989" i="5"/>
  <c r="AF2990" i="5"/>
  <c r="AF2991" i="5"/>
  <c r="AF2992" i="5"/>
  <c r="AF2993" i="5"/>
  <c r="AF2994" i="5"/>
  <c r="AF2995" i="5"/>
  <c r="AF2996" i="5"/>
  <c r="AF2997" i="5"/>
  <c r="AF2998" i="5"/>
  <c r="AF2999" i="5"/>
  <c r="AF3000" i="5"/>
  <c r="AF3001" i="5"/>
  <c r="AF3002" i="5"/>
  <c r="AF3003" i="5"/>
  <c r="AF3004" i="5"/>
  <c r="AF3005" i="5"/>
  <c r="AF3006" i="5"/>
  <c r="AF3007" i="5"/>
  <c r="AF3008" i="5"/>
  <c r="AF3009" i="5"/>
  <c r="AF3010" i="5"/>
  <c r="AF3011" i="5"/>
  <c r="AF3012" i="5"/>
  <c r="AF3013" i="5"/>
  <c r="AF3014" i="5"/>
  <c r="AF3015" i="5"/>
  <c r="AF3016" i="5"/>
  <c r="AF3017" i="5"/>
  <c r="AF3018" i="5"/>
  <c r="AF3019" i="5"/>
  <c r="AF3020" i="5"/>
  <c r="AF3021" i="5"/>
  <c r="AF3022" i="5"/>
  <c r="AF3023" i="5"/>
  <c r="AF3024" i="5"/>
  <c r="AF3025" i="5"/>
  <c r="AF3026" i="5"/>
  <c r="AF3027" i="5"/>
  <c r="AF3028" i="5"/>
  <c r="AF3029" i="5"/>
  <c r="AF3030" i="5"/>
  <c r="AF3031" i="5"/>
  <c r="AF3032" i="5"/>
  <c r="AF3033" i="5"/>
  <c r="AF3034" i="5"/>
  <c r="AF3035" i="5"/>
  <c r="AF3036" i="5"/>
  <c r="AF3037" i="5"/>
  <c r="AF3038" i="5"/>
  <c r="AF3039" i="5"/>
  <c r="AF3040" i="5"/>
  <c r="AF3041" i="5"/>
  <c r="AF3042" i="5"/>
  <c r="AF3043" i="5"/>
  <c r="AF3044" i="5"/>
  <c r="AF3045" i="5"/>
  <c r="AF3046" i="5"/>
  <c r="AF3047" i="5"/>
  <c r="AF3048" i="5"/>
  <c r="AF3049" i="5"/>
  <c r="AF3050" i="5"/>
  <c r="AF3051" i="5"/>
  <c r="AF3052" i="5"/>
  <c r="AF3053" i="5"/>
  <c r="AF3054" i="5"/>
  <c r="AF3055" i="5"/>
  <c r="AF3056" i="5"/>
  <c r="AF3057" i="5"/>
  <c r="AF3058" i="5"/>
  <c r="AF3059" i="5"/>
  <c r="AF3060" i="5"/>
  <c r="AF3061" i="5"/>
  <c r="AF3062" i="5"/>
  <c r="AF3063" i="5"/>
  <c r="AF3064" i="5"/>
  <c r="AF3065" i="5"/>
  <c r="AF3066" i="5"/>
  <c r="AF3067" i="5"/>
  <c r="AF3068" i="5"/>
  <c r="AF3069" i="5"/>
  <c r="AF3070" i="5"/>
  <c r="AF3071" i="5"/>
  <c r="AF3072" i="5"/>
  <c r="AF3073" i="5"/>
  <c r="AF3074" i="5"/>
  <c r="AF3075" i="5"/>
  <c r="AF3076" i="5"/>
  <c r="AF3077" i="5"/>
  <c r="AF3078" i="5"/>
  <c r="AF3079" i="5"/>
  <c r="AF3080" i="5"/>
  <c r="AF3081" i="5"/>
  <c r="AF3082" i="5"/>
  <c r="AF3083" i="5"/>
  <c r="AF3084" i="5"/>
  <c r="AF3085" i="5"/>
  <c r="AF3086" i="5"/>
  <c r="AF3087" i="5"/>
  <c r="AF3088" i="5"/>
  <c r="AF3089" i="5"/>
  <c r="AF3090" i="5"/>
  <c r="AF3091" i="5"/>
  <c r="AF3092" i="5"/>
  <c r="AF3093" i="5"/>
  <c r="AF3094" i="5"/>
  <c r="AF3095" i="5"/>
  <c r="AF3096" i="5"/>
  <c r="AF3097" i="5"/>
  <c r="AF3098" i="5"/>
  <c r="AF3099" i="5"/>
  <c r="AF3100" i="5"/>
  <c r="AF3101" i="5"/>
  <c r="AF3102" i="5"/>
  <c r="AF3103" i="5"/>
  <c r="AF3104" i="5"/>
  <c r="AF3105" i="5"/>
  <c r="AF3106" i="5"/>
  <c r="AF3107" i="5"/>
  <c r="AF3108" i="5"/>
  <c r="AF3109" i="5"/>
  <c r="AF3110" i="5"/>
  <c r="AF3111" i="5"/>
  <c r="AF3112" i="5"/>
  <c r="AF3113" i="5"/>
  <c r="AF3114" i="5"/>
  <c r="AF3115" i="5"/>
  <c r="AF3116" i="5"/>
  <c r="AF3117" i="5"/>
  <c r="AF3118" i="5"/>
  <c r="AF3119" i="5"/>
  <c r="AF3120" i="5"/>
  <c r="AF3121" i="5"/>
  <c r="AF3122" i="5"/>
  <c r="AF3123" i="5"/>
  <c r="AF3124" i="5"/>
  <c r="AF3125" i="5"/>
  <c r="AF3126" i="5"/>
  <c r="AF3127" i="5"/>
  <c r="AF3128" i="5"/>
  <c r="AF3129" i="5"/>
  <c r="AF3130" i="5"/>
  <c r="AF3131" i="5"/>
  <c r="AF3132" i="5"/>
  <c r="AF3133" i="5"/>
  <c r="AF3134" i="5"/>
  <c r="AF3135" i="5"/>
  <c r="AF3136" i="5"/>
  <c r="AF3137" i="5"/>
  <c r="AF3138" i="5"/>
  <c r="AF3139" i="5"/>
  <c r="AF3140" i="5"/>
  <c r="AF3141" i="5"/>
  <c r="AF3142" i="5"/>
  <c r="AF3143" i="5"/>
  <c r="AF3144" i="5"/>
  <c r="AF3145" i="5"/>
  <c r="AF3146" i="5"/>
  <c r="AF3147" i="5"/>
  <c r="AF3148" i="5"/>
  <c r="AF3149" i="5"/>
  <c r="AF3150" i="5"/>
  <c r="AF3151" i="5"/>
  <c r="AF3152" i="5"/>
  <c r="AF3153" i="5"/>
  <c r="AF3154" i="5"/>
  <c r="AF3155" i="5"/>
  <c r="AF3156" i="5"/>
  <c r="AF3157" i="5"/>
  <c r="AF3158" i="5"/>
  <c r="AF3159" i="5"/>
  <c r="AF3160" i="5"/>
  <c r="AF3161" i="5"/>
  <c r="AF3162" i="5"/>
  <c r="AF3163" i="5"/>
  <c r="AF3164" i="5"/>
  <c r="AF3165" i="5"/>
  <c r="AF3166" i="5"/>
  <c r="AF3167" i="5"/>
  <c r="AF3168" i="5"/>
  <c r="AF3169" i="5"/>
  <c r="AF3170" i="5"/>
  <c r="AF3171" i="5"/>
  <c r="AF3172" i="5"/>
  <c r="AF3173" i="5"/>
  <c r="AF3174" i="5"/>
  <c r="AF3175" i="5"/>
  <c r="AF3176" i="5"/>
  <c r="AF3177" i="5"/>
  <c r="AF3178" i="5"/>
  <c r="AF3179" i="5"/>
  <c r="AF3180" i="5"/>
  <c r="AF3181" i="5"/>
  <c r="AF3182" i="5"/>
  <c r="AF3183" i="5"/>
  <c r="AF3184" i="5"/>
  <c r="AF3185" i="5"/>
  <c r="AF3186" i="5"/>
  <c r="AF3187" i="5"/>
  <c r="AF3188" i="5"/>
  <c r="AF3189" i="5"/>
  <c r="AF3190" i="5"/>
  <c r="AF3191" i="5"/>
  <c r="AF3192" i="5"/>
  <c r="AF3193" i="5"/>
  <c r="AF3194" i="5"/>
  <c r="AF3195" i="5"/>
  <c r="AF3196" i="5"/>
  <c r="AF3197" i="5"/>
  <c r="AF3198" i="5"/>
  <c r="AF3199" i="5"/>
  <c r="AF3200" i="5"/>
  <c r="AF3201" i="5"/>
  <c r="AF3202" i="5"/>
  <c r="AF3203" i="5"/>
  <c r="AF3204" i="5"/>
  <c r="AF3205" i="5"/>
  <c r="AF3206" i="5"/>
  <c r="AF3207" i="5"/>
  <c r="AF3208" i="5"/>
  <c r="AF3209" i="5"/>
  <c r="AF3210" i="5"/>
  <c r="AF3211" i="5"/>
  <c r="AF3212" i="5"/>
  <c r="AF3213" i="5"/>
  <c r="AF3214" i="5"/>
  <c r="AF3215" i="5"/>
  <c r="AF3216" i="5"/>
  <c r="AF3217" i="5"/>
  <c r="AF3218" i="5"/>
  <c r="AF3219" i="5"/>
  <c r="AF3220" i="5"/>
  <c r="AF3221" i="5"/>
  <c r="AF3222" i="5"/>
  <c r="AF3223" i="5"/>
  <c r="AF3224" i="5"/>
  <c r="AF3225" i="5"/>
  <c r="AF3226" i="5"/>
  <c r="AF3227" i="5"/>
  <c r="AF3228" i="5"/>
  <c r="AF3229" i="5"/>
  <c r="AF3230" i="5"/>
  <c r="AF3231" i="5"/>
  <c r="AF3232" i="5"/>
  <c r="AF3233" i="5"/>
  <c r="AF3234" i="5"/>
  <c r="AF3235" i="5"/>
  <c r="AF3236" i="5"/>
  <c r="AF3237" i="5"/>
  <c r="AF3238" i="5"/>
  <c r="AF3239" i="5"/>
  <c r="AF3240" i="5"/>
  <c r="AF3241" i="5"/>
  <c r="AF3242" i="5"/>
  <c r="AF3243" i="5"/>
  <c r="AF3244" i="5"/>
  <c r="AF3245" i="5"/>
  <c r="AF3246" i="5"/>
  <c r="AF3247" i="5"/>
  <c r="AF3248" i="5"/>
  <c r="AF3249" i="5"/>
  <c r="AF3250" i="5"/>
  <c r="AF3251" i="5"/>
  <c r="AF3252" i="5"/>
  <c r="AF3253" i="5"/>
  <c r="AF3254" i="5"/>
  <c r="AF3255" i="5"/>
  <c r="AF3256" i="5"/>
  <c r="AF3257" i="5"/>
  <c r="AF3258" i="5"/>
  <c r="AF3259" i="5"/>
  <c r="AF3260" i="5"/>
  <c r="AF3261" i="5"/>
  <c r="AF3262" i="5"/>
  <c r="AF3263" i="5"/>
  <c r="AF3264" i="5"/>
  <c r="AF3265" i="5"/>
  <c r="AF3266" i="5"/>
  <c r="AF3267" i="5"/>
  <c r="AF3268" i="5"/>
  <c r="AF3269" i="5"/>
  <c r="AF3270" i="5"/>
  <c r="AF3271" i="5"/>
  <c r="AF3272" i="5"/>
  <c r="AF3273" i="5"/>
  <c r="AF3274" i="5"/>
  <c r="AF3275" i="5"/>
  <c r="AF3276" i="5"/>
  <c r="AF3277" i="5"/>
  <c r="AF3278" i="5"/>
  <c r="AF3279" i="5"/>
  <c r="AF3280" i="5"/>
  <c r="AF3281" i="5"/>
  <c r="AF3282" i="5"/>
  <c r="AF3283" i="5"/>
  <c r="AF3284" i="5"/>
  <c r="AF3285" i="5"/>
  <c r="AF3286" i="5"/>
  <c r="AF3287" i="5"/>
  <c r="AF3288" i="5"/>
  <c r="AF3289" i="5"/>
  <c r="AF3290" i="5"/>
  <c r="AF3291" i="5"/>
  <c r="AF3292" i="5"/>
  <c r="AF3293" i="5"/>
  <c r="AF3294" i="5"/>
  <c r="AF3295" i="5"/>
  <c r="AF3296" i="5"/>
  <c r="AF3297" i="5"/>
  <c r="AF3298" i="5"/>
  <c r="AF3299" i="5"/>
  <c r="AF3300" i="5"/>
  <c r="AF3301" i="5"/>
  <c r="AF3302" i="5"/>
  <c r="AF3303" i="5"/>
  <c r="AF3304" i="5"/>
  <c r="AF3305" i="5"/>
  <c r="AF3306" i="5"/>
  <c r="AF3307" i="5"/>
  <c r="AF3308" i="5"/>
  <c r="AF3309" i="5"/>
  <c r="AF3310" i="5"/>
  <c r="AF3311" i="5"/>
  <c r="AF3312" i="5"/>
  <c r="AF3313" i="5"/>
  <c r="AF3314" i="5"/>
  <c r="AF3315" i="5"/>
  <c r="AF3316" i="5"/>
  <c r="AF3317" i="5"/>
  <c r="AF3318" i="5"/>
  <c r="AF3319" i="5"/>
  <c r="AF3320" i="5"/>
  <c r="AF3321" i="5"/>
  <c r="AF3322" i="5"/>
  <c r="AF3323" i="5"/>
  <c r="AF3324" i="5"/>
  <c r="AF3325" i="5"/>
  <c r="AF3326" i="5"/>
  <c r="AF3327" i="5"/>
  <c r="AF3328" i="5"/>
  <c r="AF3329" i="5"/>
  <c r="AF3330" i="5"/>
  <c r="AF3331" i="5"/>
  <c r="AF3332" i="5"/>
  <c r="AF3333" i="5"/>
  <c r="AF3334" i="5"/>
  <c r="AF3335" i="5"/>
  <c r="AF3336" i="5"/>
  <c r="AF3337" i="5"/>
  <c r="AF3338" i="5"/>
  <c r="AF3339" i="5"/>
  <c r="AF3340" i="5"/>
  <c r="AF3341" i="5"/>
  <c r="AF3342" i="5"/>
  <c r="AF3343" i="5"/>
  <c r="AF3344" i="5"/>
  <c r="AF3345" i="5"/>
  <c r="AF3346" i="5"/>
  <c r="AF3347" i="5"/>
  <c r="AF3348" i="5"/>
  <c r="AF3349" i="5"/>
  <c r="AF3350" i="5"/>
  <c r="AF3351" i="5"/>
  <c r="AF3352" i="5"/>
  <c r="AF3353" i="5"/>
  <c r="AF3354" i="5"/>
  <c r="AF3355" i="5"/>
  <c r="AF3356" i="5"/>
  <c r="AF3357" i="5"/>
  <c r="AF3358" i="5"/>
  <c r="AF3359" i="5"/>
  <c r="AF3360" i="5"/>
  <c r="AF3361" i="5"/>
  <c r="AF3362" i="5"/>
  <c r="AF3363" i="5"/>
  <c r="AF3364" i="5"/>
  <c r="AF3365" i="5"/>
  <c r="AF3366" i="5"/>
  <c r="AF3367" i="5"/>
  <c r="AF3368" i="5"/>
  <c r="AF3369" i="5"/>
  <c r="AF3370" i="5"/>
  <c r="AF3371" i="5"/>
  <c r="AF3372" i="5"/>
  <c r="AF3373" i="5"/>
  <c r="AF3374" i="5"/>
  <c r="AF3375" i="5"/>
  <c r="AF3376" i="5"/>
  <c r="AF3377" i="5"/>
  <c r="AF3378" i="5"/>
  <c r="AF3379" i="5"/>
  <c r="AF3380" i="5"/>
  <c r="AF3381" i="5"/>
  <c r="AF3382" i="5"/>
  <c r="AF3383" i="5"/>
  <c r="AF3384" i="5"/>
  <c r="AF3385" i="5"/>
  <c r="AF3386" i="5"/>
  <c r="AF3387" i="5"/>
  <c r="AF3388" i="5"/>
  <c r="AF3389" i="5"/>
  <c r="AF3390" i="5"/>
  <c r="AF3391" i="5"/>
  <c r="AF3392" i="5"/>
  <c r="AF3393" i="5"/>
  <c r="AF3394" i="5"/>
  <c r="AF3395" i="5"/>
  <c r="AF3396" i="5"/>
  <c r="AF3397" i="5"/>
  <c r="AF3398" i="5"/>
  <c r="AF3399" i="5"/>
  <c r="AF3400" i="5"/>
  <c r="AF3401" i="5"/>
  <c r="AF3402" i="5"/>
  <c r="AF3403" i="5"/>
  <c r="AF3404" i="5"/>
  <c r="AF3405" i="5"/>
  <c r="AF3406" i="5"/>
  <c r="AF3407" i="5"/>
  <c r="AF3408" i="5"/>
  <c r="AF3409" i="5"/>
  <c r="AF3410" i="5"/>
  <c r="AF3411" i="5"/>
  <c r="AF3412" i="5"/>
  <c r="AF3413" i="5"/>
  <c r="AF3414" i="5"/>
  <c r="AF3415" i="5"/>
  <c r="AF3416" i="5"/>
  <c r="AF3417" i="5"/>
  <c r="AF3418" i="5"/>
  <c r="AF3419" i="5"/>
  <c r="AF3420" i="5"/>
  <c r="AF3421" i="5"/>
  <c r="AF3422" i="5"/>
  <c r="AF3423" i="5"/>
  <c r="AF3424" i="5"/>
  <c r="AF3425" i="5"/>
  <c r="AF3426" i="5"/>
  <c r="AF3427" i="5"/>
  <c r="AF3428" i="5"/>
  <c r="AF3429" i="5"/>
  <c r="AF3430" i="5"/>
  <c r="AF3431" i="5"/>
  <c r="AF3432" i="5"/>
  <c r="AF3433" i="5"/>
  <c r="AF3434" i="5"/>
  <c r="AF3435" i="5"/>
  <c r="AF3436" i="5"/>
  <c r="AF3437" i="5"/>
  <c r="AF3438" i="5"/>
  <c r="AF3439" i="5"/>
  <c r="AF3440" i="5"/>
  <c r="AF3441" i="5"/>
  <c r="AF3442" i="5"/>
  <c r="AF3443" i="5"/>
  <c r="AF3444" i="5"/>
  <c r="AF3445" i="5"/>
  <c r="AF3446" i="5"/>
  <c r="AF3447" i="5"/>
  <c r="AF3448" i="5"/>
  <c r="AF3449" i="5"/>
  <c r="AF3450" i="5"/>
  <c r="AF3451" i="5"/>
  <c r="AF3452" i="5"/>
  <c r="AF3453" i="5"/>
  <c r="AF3454" i="5"/>
  <c r="AF3455" i="5"/>
  <c r="AF3456" i="5"/>
  <c r="AF3457" i="5"/>
  <c r="AF3458" i="5"/>
  <c r="AF3459" i="5"/>
  <c r="AF3460" i="5"/>
  <c r="AF3461" i="5"/>
  <c r="AF3462" i="5"/>
  <c r="AF3463" i="5"/>
  <c r="AF3464" i="5"/>
  <c r="AF3465" i="5"/>
  <c r="AF3466" i="5"/>
  <c r="AF3467" i="5"/>
  <c r="AF3468" i="5"/>
  <c r="AF3469" i="5"/>
  <c r="AF3470" i="5"/>
  <c r="AF3471" i="5"/>
  <c r="AF3472" i="5"/>
  <c r="AF3473" i="5"/>
  <c r="AF3474" i="5"/>
  <c r="AF3475" i="5"/>
  <c r="AF3476" i="5"/>
  <c r="AF3477" i="5"/>
  <c r="AF3478" i="5"/>
  <c r="AF3479" i="5"/>
  <c r="AF3480" i="5"/>
  <c r="AF3481" i="5"/>
  <c r="AF3482" i="5"/>
  <c r="AF3483" i="5"/>
  <c r="AF3484" i="5"/>
  <c r="AF3485" i="5"/>
  <c r="AF3486" i="5"/>
  <c r="AF3487" i="5"/>
  <c r="AF3488" i="5"/>
  <c r="AF3489" i="5"/>
  <c r="AF3490" i="5"/>
  <c r="AF3491" i="5"/>
  <c r="AF3492" i="5"/>
  <c r="AF3493" i="5"/>
  <c r="AF3494" i="5"/>
  <c r="AF3495" i="5"/>
  <c r="AF3496" i="5"/>
  <c r="AF3497" i="5"/>
  <c r="AF3498" i="5"/>
  <c r="AF3499" i="5"/>
  <c r="AF3500" i="5"/>
  <c r="AF3501" i="5"/>
  <c r="AF3502" i="5"/>
  <c r="AF3503" i="5"/>
  <c r="AF3504" i="5"/>
  <c r="AF3505" i="5"/>
  <c r="AF3506" i="5"/>
  <c r="AF3507" i="5"/>
  <c r="AF3508" i="5"/>
  <c r="AF3509" i="5"/>
  <c r="AF3510" i="5"/>
  <c r="AF3511" i="5"/>
  <c r="AF3512" i="5"/>
  <c r="AF3513" i="5"/>
  <c r="AF3514" i="5"/>
  <c r="AF3515" i="5"/>
  <c r="AF3516" i="5"/>
  <c r="AF3517" i="5"/>
  <c r="AF3518" i="5"/>
  <c r="AF3519" i="5"/>
  <c r="AF3520" i="5"/>
  <c r="AF3521" i="5"/>
  <c r="AF3522" i="5"/>
  <c r="AF3523" i="5"/>
  <c r="AF3524" i="5"/>
  <c r="AF3525" i="5"/>
  <c r="AF3526" i="5"/>
  <c r="AF3527" i="5"/>
  <c r="AF3528" i="5"/>
  <c r="AF3529" i="5"/>
  <c r="AF3530" i="5"/>
  <c r="AF3531" i="5"/>
  <c r="AF3532" i="5"/>
  <c r="AF3533" i="5"/>
  <c r="AF3534" i="5"/>
  <c r="AF3535" i="5"/>
  <c r="AF3536" i="5"/>
  <c r="AF3537" i="5"/>
  <c r="AF3538" i="5"/>
  <c r="AF3539" i="5"/>
  <c r="AF3540" i="5"/>
  <c r="AF3541" i="5"/>
  <c r="AF3542" i="5"/>
  <c r="AF3543" i="5"/>
  <c r="AF3544" i="5"/>
  <c r="AF3545" i="5"/>
  <c r="AF3546" i="5"/>
  <c r="AF3547" i="5"/>
  <c r="AF3548" i="5"/>
  <c r="AF3549" i="5"/>
  <c r="AF3550" i="5"/>
  <c r="AF3551" i="5"/>
  <c r="AF3552" i="5"/>
  <c r="AF3553" i="5"/>
  <c r="AF3554" i="5"/>
  <c r="AF3555" i="5"/>
  <c r="AF3556" i="5"/>
  <c r="AF3557" i="5"/>
  <c r="AF3558" i="5"/>
  <c r="AF3559" i="5"/>
  <c r="AF3560" i="5"/>
  <c r="AF3561" i="5"/>
  <c r="AF3562" i="5"/>
  <c r="AF3563" i="5"/>
  <c r="AF3564" i="5"/>
  <c r="AF3565" i="5"/>
  <c r="AF3566" i="5"/>
  <c r="AF3567" i="5"/>
  <c r="AF3568" i="5"/>
  <c r="AF3569" i="5"/>
  <c r="AF3570" i="5"/>
  <c r="AF3571" i="5"/>
  <c r="AF3572" i="5"/>
  <c r="AF3573" i="5"/>
  <c r="AF3574" i="5"/>
  <c r="AF3575" i="5"/>
  <c r="AF3576" i="5"/>
  <c r="AF3577" i="5"/>
  <c r="AF3578" i="5"/>
  <c r="AF3579" i="5"/>
  <c r="AF3580" i="5"/>
  <c r="AF3581" i="5"/>
  <c r="AF3582" i="5"/>
  <c r="AF3583" i="5"/>
  <c r="AF3584" i="5"/>
  <c r="AF3585" i="5"/>
  <c r="AF3586" i="5"/>
  <c r="AF3587" i="5"/>
  <c r="AF3588" i="5"/>
  <c r="AF3589" i="5"/>
  <c r="AF3590" i="5"/>
  <c r="AF3591" i="5"/>
  <c r="AF3592" i="5"/>
  <c r="AF3593" i="5"/>
  <c r="AF3594" i="5"/>
  <c r="AF3595" i="5"/>
  <c r="AF3596" i="5"/>
  <c r="AF3597" i="5"/>
  <c r="AF3598" i="5"/>
  <c r="AF3599" i="5"/>
  <c r="AF3600" i="5"/>
  <c r="AF3601" i="5"/>
  <c r="AF3602" i="5"/>
  <c r="AF3603" i="5"/>
  <c r="AF3604" i="5"/>
  <c r="AF3605" i="5"/>
  <c r="AF3606" i="5"/>
  <c r="AF3607" i="5"/>
  <c r="AF3608" i="5"/>
  <c r="AF3609" i="5"/>
  <c r="AF3610" i="5"/>
  <c r="AF3611" i="5"/>
  <c r="AF3612" i="5"/>
  <c r="AF3613" i="5"/>
  <c r="AF3614" i="5"/>
  <c r="AF3615" i="5"/>
  <c r="AF3616" i="5"/>
  <c r="AF3617" i="5"/>
  <c r="AF3618" i="5"/>
  <c r="AF3619" i="5"/>
  <c r="AF3620" i="5"/>
  <c r="AF3621" i="5"/>
  <c r="AF3622" i="5"/>
  <c r="AF3623" i="5"/>
  <c r="AF3624" i="5"/>
  <c r="AF3625" i="5"/>
  <c r="AF3626" i="5"/>
  <c r="AF3627" i="5"/>
  <c r="AF3628" i="5"/>
  <c r="AF3629" i="5"/>
  <c r="AF3630" i="5"/>
  <c r="AF3631" i="5"/>
  <c r="AF3632" i="5"/>
  <c r="AF3633" i="5"/>
  <c r="AF3634" i="5"/>
  <c r="AF3635" i="5"/>
  <c r="AF3636" i="5"/>
  <c r="AF3637" i="5"/>
  <c r="AF3638" i="5"/>
  <c r="AF3639" i="5"/>
  <c r="AF3640" i="5"/>
  <c r="AF3641" i="5"/>
  <c r="AF3642" i="5"/>
  <c r="AF3643" i="5"/>
  <c r="AF3644" i="5"/>
  <c r="AF3645" i="5"/>
  <c r="AF3646" i="5"/>
  <c r="AF3647" i="5"/>
  <c r="AF3648" i="5"/>
  <c r="AF3649" i="5"/>
  <c r="AF3650" i="5"/>
  <c r="AF3651" i="5"/>
  <c r="AF3652" i="5"/>
  <c r="AF3653" i="5"/>
  <c r="AF3654" i="5"/>
  <c r="AF3655" i="5"/>
  <c r="AF3656" i="5"/>
  <c r="AF3657" i="5"/>
  <c r="AF3658" i="5"/>
  <c r="AF3659" i="5"/>
  <c r="AF3660" i="5"/>
  <c r="AF3661" i="5"/>
  <c r="AF3662" i="5"/>
  <c r="AF3663" i="5"/>
  <c r="AF3664" i="5"/>
  <c r="AF3665" i="5"/>
  <c r="AF3666" i="5"/>
  <c r="AF3667" i="5"/>
  <c r="AF3668" i="5"/>
  <c r="AF3669" i="5"/>
  <c r="AF3670" i="5"/>
  <c r="AF3671" i="5"/>
  <c r="AF3672" i="5"/>
  <c r="AF3673" i="5"/>
  <c r="AF3674" i="5"/>
  <c r="AF3675" i="5"/>
  <c r="AF3676" i="5"/>
  <c r="AF3677" i="5"/>
  <c r="AF3678" i="5"/>
  <c r="AF3679" i="5"/>
  <c r="AF3680" i="5"/>
  <c r="AF3681" i="5"/>
  <c r="AF3682" i="5"/>
  <c r="AF3683" i="5"/>
  <c r="AF3684" i="5"/>
  <c r="AF3685" i="5"/>
  <c r="AF3686" i="5"/>
  <c r="AF3687" i="5"/>
  <c r="AF3688" i="5"/>
  <c r="AF3689" i="5"/>
  <c r="AF3690" i="5"/>
  <c r="AF3691" i="5"/>
  <c r="AF3692" i="5"/>
  <c r="AF3693" i="5"/>
  <c r="AF3694" i="5"/>
  <c r="AF3695" i="5"/>
  <c r="AF3696" i="5"/>
  <c r="AF3697" i="5"/>
  <c r="AF3698" i="5"/>
  <c r="AF3699" i="5"/>
  <c r="AF3700" i="5"/>
  <c r="AF3701" i="5"/>
  <c r="AF3702" i="5"/>
  <c r="AF3703" i="5"/>
  <c r="AF3704" i="5"/>
  <c r="AF3705" i="5"/>
  <c r="AF3706" i="5"/>
  <c r="AF3707" i="5"/>
  <c r="AF3708" i="5"/>
  <c r="AF3709" i="5"/>
  <c r="AF3710" i="5"/>
  <c r="AF3711" i="5"/>
  <c r="AF3712" i="5"/>
  <c r="AF3713" i="5"/>
  <c r="AF3714" i="5"/>
  <c r="AF3715" i="5"/>
  <c r="AF3716" i="5"/>
  <c r="AF3717" i="5"/>
  <c r="AF3718" i="5"/>
  <c r="AF3719" i="5"/>
  <c r="AF3720" i="5"/>
  <c r="AF3721" i="5"/>
  <c r="AF3722" i="5"/>
  <c r="AF3723" i="5"/>
  <c r="AF3724" i="5"/>
  <c r="AF3725" i="5"/>
  <c r="AF3726" i="5"/>
  <c r="AF3727" i="5"/>
  <c r="AF3728" i="5"/>
  <c r="AF3729" i="5"/>
  <c r="AF3730" i="5"/>
  <c r="AF3731" i="5"/>
  <c r="AF3732" i="5"/>
  <c r="AF3733" i="5"/>
  <c r="AF3734" i="5"/>
  <c r="AF3735" i="5"/>
  <c r="AF3736" i="5"/>
  <c r="AF3737" i="5"/>
  <c r="AF3738" i="5"/>
  <c r="AF3739" i="5"/>
  <c r="AF3740" i="5"/>
  <c r="AF3741" i="5"/>
  <c r="AF3742" i="5"/>
  <c r="AF3743" i="5"/>
  <c r="AF3744" i="5"/>
  <c r="AF3745" i="5"/>
  <c r="AF3746" i="5"/>
  <c r="AF3747" i="5"/>
  <c r="AF3748" i="5"/>
  <c r="AF3749" i="5"/>
  <c r="AF3750" i="5"/>
  <c r="AF3751" i="5"/>
  <c r="AF3752" i="5"/>
  <c r="AF3753" i="5"/>
  <c r="AF3754" i="5"/>
  <c r="AF3755" i="5"/>
  <c r="AF3756" i="5"/>
  <c r="AF3757" i="5"/>
  <c r="AF3758" i="5"/>
  <c r="AF3759" i="5"/>
  <c r="AF3760" i="5"/>
  <c r="AF3761" i="5"/>
  <c r="AF3762" i="5"/>
  <c r="AF3763" i="5"/>
  <c r="AF3764" i="5"/>
  <c r="AF3765" i="5"/>
  <c r="AF3766" i="5"/>
  <c r="AF3767" i="5"/>
  <c r="AF3768" i="5"/>
  <c r="AF3769" i="5"/>
  <c r="AF3770" i="5"/>
  <c r="AF3771" i="5"/>
  <c r="AF3772" i="5"/>
  <c r="AF3773" i="5"/>
  <c r="AF3774" i="5"/>
  <c r="AF3775" i="5"/>
  <c r="AF3776" i="5"/>
  <c r="AF3777" i="5"/>
  <c r="AF3778" i="5"/>
  <c r="AF3779" i="5"/>
  <c r="AF3780" i="5"/>
  <c r="AF3781" i="5"/>
  <c r="AF3782" i="5"/>
  <c r="AF3783" i="5"/>
  <c r="AF3784" i="5"/>
  <c r="AF3785" i="5"/>
  <c r="AF3786" i="5"/>
  <c r="AF3787" i="5"/>
  <c r="AF3788" i="5"/>
  <c r="AF3789" i="5"/>
  <c r="AF3790" i="5"/>
  <c r="AF3791" i="5"/>
  <c r="AF3792" i="5"/>
  <c r="AF3793" i="5"/>
  <c r="AF3794" i="5"/>
  <c r="AF3795" i="5"/>
  <c r="AF3796" i="5"/>
  <c r="AF3797" i="5"/>
  <c r="AF3798" i="5"/>
  <c r="AF3799" i="5"/>
  <c r="AF3800" i="5"/>
  <c r="AF3801" i="5"/>
  <c r="AF3802" i="5"/>
  <c r="AF3803" i="5"/>
  <c r="AF3804" i="5"/>
  <c r="AF3805" i="5"/>
  <c r="AF3806" i="5"/>
  <c r="AF3807" i="5"/>
  <c r="AF3808" i="5"/>
  <c r="AF3809" i="5"/>
  <c r="AF3810" i="5"/>
  <c r="AF3811" i="5"/>
  <c r="AF3812" i="5"/>
  <c r="AF3813" i="5"/>
  <c r="AF3814" i="5"/>
  <c r="AF3815" i="5"/>
  <c r="AF3816" i="5"/>
  <c r="AF3817" i="5"/>
  <c r="AF3818" i="5"/>
  <c r="AF3819" i="5"/>
  <c r="AF3820" i="5"/>
  <c r="AF3821" i="5"/>
  <c r="AF3822" i="5"/>
  <c r="AF3823" i="5"/>
  <c r="AF3824" i="5"/>
  <c r="AF3825" i="5"/>
  <c r="AF3826" i="5"/>
  <c r="AF3827" i="5"/>
  <c r="AF3828" i="5"/>
  <c r="AF3829" i="5"/>
  <c r="AF3830" i="5"/>
  <c r="AF3831" i="5"/>
  <c r="AF3832" i="5"/>
  <c r="AF3833" i="5"/>
  <c r="AF3834" i="5"/>
  <c r="AF3835" i="5"/>
  <c r="AF3836" i="5"/>
  <c r="AF3837" i="5"/>
  <c r="AF3838" i="5"/>
  <c r="AF3839" i="5"/>
  <c r="AF3840" i="5"/>
  <c r="AF3841" i="5"/>
  <c r="AF3842" i="5"/>
  <c r="AF3843" i="5"/>
  <c r="AF3844" i="5"/>
  <c r="AF3845" i="5"/>
  <c r="AF3846" i="5"/>
  <c r="AF3847" i="5"/>
  <c r="AF3848" i="5"/>
  <c r="AF3849" i="5"/>
  <c r="AF3850" i="5"/>
  <c r="AF3851" i="5"/>
  <c r="AF3852" i="5"/>
  <c r="AF3853" i="5"/>
  <c r="AF3854" i="5"/>
  <c r="AF3855" i="5"/>
  <c r="AF3856" i="5"/>
  <c r="AF3857" i="5"/>
  <c r="AF3858" i="5"/>
  <c r="AF3859" i="5"/>
  <c r="AF3860" i="5"/>
  <c r="AF3861" i="5"/>
  <c r="AF3862" i="5"/>
  <c r="AF3863" i="5"/>
  <c r="AF3864" i="5"/>
  <c r="AF3865" i="5"/>
  <c r="AF3866" i="5"/>
  <c r="AF3867" i="5"/>
  <c r="AF3868" i="5"/>
  <c r="AF3869" i="5"/>
  <c r="AF3870" i="5"/>
  <c r="AF3871" i="5"/>
  <c r="AF3872" i="5"/>
  <c r="AF3873" i="5"/>
  <c r="AF3874" i="5"/>
  <c r="AF3875" i="5"/>
  <c r="AF3876" i="5"/>
  <c r="AF3877" i="5"/>
  <c r="AF3878" i="5"/>
  <c r="AF3879" i="5"/>
  <c r="AF3880" i="5"/>
  <c r="AF3881" i="5"/>
  <c r="AF3882" i="5"/>
  <c r="AF3883" i="5"/>
  <c r="AF3884" i="5"/>
  <c r="AF3885" i="5"/>
  <c r="AF3886" i="5"/>
  <c r="AF3887" i="5"/>
  <c r="AF3888" i="5"/>
  <c r="AF3889" i="5"/>
  <c r="AF3890" i="5"/>
  <c r="AF3891" i="5"/>
  <c r="AF3892" i="5"/>
  <c r="AF3893" i="5"/>
  <c r="AF3894" i="5"/>
  <c r="AF3895" i="5"/>
  <c r="AF3896" i="5"/>
  <c r="AF3897" i="5"/>
  <c r="AF3898" i="5"/>
  <c r="AF3899" i="5"/>
  <c r="AF3900" i="5"/>
  <c r="AF3901" i="5"/>
  <c r="AF3902" i="5"/>
  <c r="AF3903" i="5"/>
  <c r="AF3904" i="5"/>
  <c r="AF3905" i="5"/>
  <c r="AF3906" i="5"/>
  <c r="AF3907" i="5"/>
  <c r="AF3908" i="5"/>
  <c r="AF3909" i="5"/>
  <c r="AF3910" i="5"/>
  <c r="AF3911" i="5"/>
  <c r="AF3912" i="5"/>
  <c r="AF3913" i="5"/>
  <c r="AF3914" i="5"/>
  <c r="AF3915" i="5"/>
  <c r="AF3916" i="5"/>
  <c r="AF3917" i="5"/>
  <c r="AF3918" i="5"/>
  <c r="AF3919" i="5"/>
  <c r="AF3920" i="5"/>
  <c r="AF3921" i="5"/>
  <c r="AF3922" i="5"/>
  <c r="AF3923" i="5"/>
  <c r="AF3924" i="5"/>
  <c r="AF3925" i="5"/>
  <c r="AF3926" i="5"/>
  <c r="AF3927" i="5"/>
  <c r="AF3928" i="5"/>
  <c r="AF3929" i="5"/>
  <c r="AF3930" i="5"/>
  <c r="AF3931" i="5"/>
  <c r="AF3932" i="5"/>
  <c r="AF3933" i="5"/>
  <c r="AF3934" i="5"/>
  <c r="AF3935" i="5"/>
  <c r="AF3936" i="5"/>
  <c r="AF3937" i="5"/>
  <c r="AF3938" i="5"/>
  <c r="AF3939" i="5"/>
  <c r="AF3940" i="5"/>
  <c r="AF3941" i="5"/>
  <c r="AF3942" i="5"/>
  <c r="AF3943" i="5"/>
  <c r="AF3944" i="5"/>
  <c r="AF3945" i="5"/>
  <c r="AF3946" i="5"/>
  <c r="AF3947" i="5"/>
  <c r="AF3948" i="5"/>
  <c r="AF3949" i="5"/>
  <c r="AF3950" i="5"/>
  <c r="AF3951" i="5"/>
  <c r="AF3952" i="5"/>
  <c r="AF3953" i="5"/>
  <c r="AF3954" i="5"/>
  <c r="AF3955" i="5"/>
  <c r="AF3956" i="5"/>
  <c r="AF3957" i="5"/>
  <c r="AF3958" i="5"/>
  <c r="AF3959" i="5"/>
  <c r="AF3960" i="5"/>
  <c r="AF3961" i="5"/>
  <c r="AF3962" i="5"/>
  <c r="AF3963" i="5"/>
  <c r="AF3964" i="5"/>
  <c r="AF3965" i="5"/>
  <c r="AF3966" i="5"/>
  <c r="AF3967" i="5"/>
  <c r="AF3968" i="5"/>
  <c r="AF3969" i="5"/>
  <c r="AF3970" i="5"/>
  <c r="AF3971" i="5"/>
  <c r="AF3972" i="5"/>
  <c r="AF3973" i="5"/>
  <c r="AF3974" i="5"/>
  <c r="AF3975" i="5"/>
  <c r="AF3976" i="5"/>
  <c r="AF3977" i="5"/>
  <c r="AF3978" i="5"/>
  <c r="AF3979" i="5"/>
  <c r="AF3980" i="5"/>
  <c r="AF3981" i="5"/>
  <c r="AF3982" i="5"/>
  <c r="AF3983" i="5"/>
  <c r="AF3984" i="5"/>
  <c r="AF3985" i="5"/>
  <c r="AF3986" i="5"/>
  <c r="AF3987" i="5"/>
  <c r="AF3988" i="5"/>
  <c r="AF3989" i="5"/>
  <c r="AF3990" i="5"/>
  <c r="AF3991" i="5"/>
  <c r="AF3992" i="5"/>
  <c r="AF3993" i="5"/>
  <c r="AF3994" i="5"/>
  <c r="AF3995" i="5"/>
  <c r="AF3996" i="5"/>
  <c r="AF3997" i="5"/>
  <c r="AF3998" i="5"/>
  <c r="AF3999" i="5"/>
  <c r="AF4000" i="5"/>
  <c r="AF4001" i="5"/>
  <c r="AF4002" i="5"/>
  <c r="AF4003" i="5"/>
  <c r="AF4004" i="5"/>
  <c r="AF4005" i="5"/>
  <c r="AF4006" i="5"/>
  <c r="AF4007" i="5"/>
  <c r="AF4008" i="5"/>
  <c r="AF4009" i="5"/>
  <c r="AF4010" i="5"/>
  <c r="AF4011" i="5"/>
  <c r="AF4012" i="5"/>
  <c r="AF4013" i="5"/>
  <c r="AF4014" i="5"/>
  <c r="AF4015" i="5"/>
  <c r="AF4016" i="5"/>
  <c r="AF4017" i="5"/>
  <c r="AF4018" i="5"/>
  <c r="AF4019" i="5"/>
  <c r="AF4020" i="5"/>
  <c r="AF4021" i="5"/>
  <c r="AF4022" i="5"/>
  <c r="AF4023" i="5"/>
  <c r="AF4024" i="5"/>
  <c r="AF4025" i="5"/>
  <c r="AF4026" i="5"/>
  <c r="AF4027" i="5"/>
  <c r="AF4028" i="5"/>
  <c r="AF4029" i="5"/>
  <c r="AF4030" i="5"/>
  <c r="AF4031" i="5"/>
  <c r="AF4032" i="5"/>
  <c r="AF4033" i="5"/>
  <c r="AF4034" i="5"/>
  <c r="AF4035" i="5"/>
  <c r="AF4036" i="5"/>
  <c r="AF4037" i="5"/>
  <c r="AF4038" i="5"/>
  <c r="AF4039" i="5"/>
  <c r="AF4040" i="5"/>
  <c r="AF4041" i="5"/>
  <c r="AF4042" i="5"/>
  <c r="AF4043" i="5"/>
  <c r="AF4044" i="5"/>
  <c r="AF4045" i="5"/>
  <c r="AF4046" i="5"/>
  <c r="AF4047" i="5"/>
  <c r="AF4048" i="5"/>
  <c r="AF4049" i="5"/>
  <c r="AF4050" i="5"/>
  <c r="AF4051" i="5"/>
  <c r="AF4052" i="5"/>
  <c r="AF4053" i="5"/>
  <c r="AF4054" i="5"/>
  <c r="AF4055" i="5"/>
  <c r="AF4056" i="5"/>
  <c r="AF4057" i="5"/>
  <c r="AF4058" i="5"/>
  <c r="AF4059" i="5"/>
  <c r="AF4060" i="5"/>
  <c r="AF4061" i="5"/>
  <c r="AF4062" i="5"/>
  <c r="AF4063" i="5"/>
  <c r="AF4064" i="5"/>
  <c r="AF4065" i="5"/>
  <c r="AF4066" i="5"/>
  <c r="AF4067" i="5"/>
  <c r="AF4068" i="5"/>
  <c r="AF4069" i="5"/>
  <c r="AF4070" i="5"/>
  <c r="AF4071" i="5"/>
  <c r="AF4072" i="5"/>
  <c r="AF4073" i="5"/>
  <c r="AF4074" i="5"/>
  <c r="AF4075" i="5"/>
  <c r="AF4076" i="5"/>
  <c r="AF4077" i="5"/>
  <c r="AF4078" i="5"/>
  <c r="AF4079" i="5"/>
  <c r="AF4080" i="5"/>
  <c r="AF4081" i="5"/>
  <c r="AF4082" i="5"/>
  <c r="AF4083" i="5"/>
  <c r="AF4084" i="5"/>
  <c r="AF4085" i="5"/>
  <c r="AF4086" i="5"/>
  <c r="AF4087" i="5"/>
  <c r="AF4088" i="5"/>
  <c r="AF4089" i="5"/>
  <c r="AF4090" i="5"/>
  <c r="AF4091" i="5"/>
  <c r="AF4092" i="5"/>
  <c r="AF4093" i="5"/>
  <c r="AF4094" i="5"/>
  <c r="AF4095" i="5"/>
  <c r="AF4096" i="5"/>
  <c r="AF4097" i="5"/>
  <c r="AF4098" i="5"/>
  <c r="AF4099" i="5"/>
  <c r="AF4100" i="5"/>
  <c r="AF4101" i="5"/>
  <c r="AF4102" i="5"/>
  <c r="AF4103" i="5"/>
  <c r="AF4104" i="5"/>
  <c r="AF4105" i="5"/>
  <c r="AF4106" i="5"/>
  <c r="AF4107" i="5"/>
  <c r="AF4108" i="5"/>
  <c r="AF4109" i="5"/>
  <c r="AF4110" i="5"/>
  <c r="AF4111" i="5"/>
  <c r="AF4112" i="5"/>
  <c r="AF4113" i="5"/>
  <c r="AF4114" i="5"/>
  <c r="AF4115" i="5"/>
  <c r="AF4116" i="5"/>
  <c r="AF4117" i="5"/>
  <c r="AF4118" i="5"/>
  <c r="AF4119" i="5"/>
  <c r="AF4120" i="5"/>
  <c r="AF4121" i="5"/>
  <c r="AF4122" i="5"/>
  <c r="AF4123" i="5"/>
  <c r="AF4124" i="5"/>
  <c r="AF4125" i="5"/>
  <c r="AF4126" i="5"/>
  <c r="AF4127" i="5"/>
  <c r="AF4128" i="5"/>
  <c r="AF4129" i="5"/>
  <c r="AF4130" i="5"/>
  <c r="AF4131" i="5"/>
  <c r="AF4132" i="5"/>
  <c r="AF4133" i="5"/>
  <c r="AF4134" i="5"/>
  <c r="AF4135" i="5"/>
  <c r="AF4136" i="5"/>
  <c r="AF4137" i="5"/>
  <c r="AF4138" i="5"/>
  <c r="AF4139" i="5"/>
  <c r="AF4140" i="5"/>
  <c r="AF4141" i="5"/>
  <c r="AF4142" i="5"/>
  <c r="AF4143" i="5"/>
  <c r="AF4144" i="5"/>
  <c r="AF4145" i="5"/>
  <c r="AF4146" i="5"/>
  <c r="AF4147" i="5"/>
  <c r="AF4148" i="5"/>
  <c r="AF4149" i="5"/>
  <c r="AF4150" i="5"/>
  <c r="AF4151" i="5"/>
  <c r="AF4152" i="5"/>
  <c r="AF4153" i="5"/>
  <c r="AF4154" i="5"/>
  <c r="AF4155" i="5"/>
  <c r="AF4156" i="5"/>
  <c r="AF4157" i="5"/>
  <c r="AF4158" i="5"/>
  <c r="AF4159" i="5"/>
  <c r="AF4160" i="5"/>
  <c r="AF4161" i="5"/>
  <c r="AF4162" i="5"/>
  <c r="AF4163" i="5"/>
  <c r="AF4164" i="5"/>
  <c r="AF4165" i="5"/>
  <c r="AF4166" i="5"/>
  <c r="AF4167" i="5"/>
  <c r="AF4168" i="5"/>
  <c r="AF4169" i="5"/>
  <c r="AF4170" i="5"/>
  <c r="AF4171" i="5"/>
  <c r="AF4172" i="5"/>
  <c r="AF4173" i="5"/>
  <c r="AF4174" i="5"/>
  <c r="AF4175" i="5"/>
  <c r="AF4176" i="5"/>
  <c r="AF4177" i="5"/>
  <c r="AF4178" i="5"/>
  <c r="AF4179" i="5"/>
  <c r="AF4180" i="5"/>
  <c r="AF4181" i="5"/>
  <c r="AF4182" i="5"/>
  <c r="AF4183" i="5"/>
  <c r="AF4184" i="5"/>
  <c r="AF4185" i="5"/>
  <c r="AF4186" i="5"/>
  <c r="AF4187" i="5"/>
  <c r="AF4188" i="5"/>
  <c r="AF4189" i="5"/>
  <c r="AF4190" i="5"/>
  <c r="AF4191" i="5"/>
  <c r="AF4192" i="5"/>
  <c r="AF4193" i="5"/>
  <c r="AF4194" i="5"/>
  <c r="AF4195" i="5"/>
  <c r="AF4196" i="5"/>
  <c r="AF4197" i="5"/>
  <c r="AF4198" i="5"/>
  <c r="AF4199" i="5"/>
  <c r="AF4200" i="5"/>
  <c r="AF4201" i="5"/>
  <c r="AF4202" i="5"/>
  <c r="AF4203" i="5"/>
  <c r="AF4204" i="5"/>
  <c r="AF4205" i="5"/>
  <c r="AF4206" i="5"/>
  <c r="AF4207" i="5"/>
  <c r="AF4208" i="5"/>
  <c r="AF4209" i="5"/>
  <c r="AF4210" i="5"/>
  <c r="AF4211" i="5"/>
  <c r="AF4212" i="5"/>
  <c r="AF4213" i="5"/>
  <c r="AF4214" i="5"/>
  <c r="AF4215" i="5"/>
  <c r="AF4216" i="5"/>
  <c r="AF4217" i="5"/>
  <c r="AF4218" i="5"/>
  <c r="AF4219" i="5"/>
  <c r="AF4220" i="5"/>
  <c r="AF4221" i="5"/>
  <c r="AF4222" i="5"/>
  <c r="AF4223" i="5"/>
  <c r="AF4224" i="5"/>
  <c r="AF4225" i="5"/>
  <c r="AF4226" i="5"/>
  <c r="AF4227" i="5"/>
  <c r="AF4228" i="5"/>
  <c r="AF4229" i="5"/>
  <c r="AF4230" i="5"/>
  <c r="AF4231" i="5"/>
  <c r="AF4232" i="5"/>
  <c r="AF4233" i="5"/>
  <c r="AF4234" i="5"/>
  <c r="AF4235" i="5"/>
  <c r="AF4236" i="5"/>
  <c r="AF4237" i="5"/>
  <c r="AF4238" i="5"/>
  <c r="AF4239" i="5"/>
  <c r="AF4240" i="5"/>
  <c r="AF4241" i="5"/>
  <c r="AF4242" i="5"/>
  <c r="AF4243" i="5"/>
  <c r="AF4244" i="5"/>
  <c r="AF4245" i="5"/>
  <c r="AF4246" i="5"/>
  <c r="AF4247" i="5"/>
  <c r="AF4248" i="5"/>
  <c r="AF4249" i="5"/>
  <c r="AF4250" i="5"/>
  <c r="AF4251" i="5"/>
  <c r="AF4252" i="5"/>
  <c r="AF4253" i="5"/>
  <c r="AF4254" i="5"/>
  <c r="AF4255" i="5"/>
  <c r="AF4256" i="5"/>
  <c r="AF4257" i="5"/>
  <c r="AF4258" i="5"/>
  <c r="AF4259" i="5"/>
  <c r="AF4260" i="5"/>
  <c r="AF4261" i="5"/>
  <c r="AF4262" i="5"/>
  <c r="AF4263" i="5"/>
  <c r="AF4264" i="5"/>
  <c r="AF4265" i="5"/>
  <c r="AF4266" i="5"/>
  <c r="AF4267" i="5"/>
  <c r="AF4268" i="5"/>
  <c r="AF4269" i="5"/>
  <c r="AF4270" i="5"/>
  <c r="AF4271" i="5"/>
  <c r="AF4272" i="5"/>
  <c r="AF4273" i="5"/>
  <c r="AF4274" i="5"/>
  <c r="AF4275" i="5"/>
  <c r="AF4276" i="5"/>
  <c r="AF4277" i="5"/>
  <c r="AF4278" i="5"/>
  <c r="AF4279" i="5"/>
  <c r="AF4280" i="5"/>
  <c r="AF4281" i="5"/>
  <c r="AF4282" i="5"/>
  <c r="AF4283" i="5"/>
  <c r="AF4284" i="5"/>
  <c r="AF4285" i="5"/>
  <c r="AF4286" i="5"/>
  <c r="AF4287" i="5"/>
  <c r="AF4288" i="5"/>
  <c r="AF4289" i="5"/>
  <c r="AF4290" i="5"/>
  <c r="AF4291" i="5"/>
  <c r="AF4292" i="5"/>
  <c r="AF4293" i="5"/>
  <c r="AF4294" i="5"/>
  <c r="AF4295" i="5"/>
  <c r="AF4296" i="5"/>
  <c r="AF4297" i="5"/>
  <c r="AF4298" i="5"/>
  <c r="AF4299" i="5"/>
  <c r="AF4300" i="5"/>
  <c r="AF4301" i="5"/>
  <c r="AF4302" i="5"/>
  <c r="AF4303" i="5"/>
  <c r="AF4304" i="5"/>
  <c r="AF4305" i="5"/>
  <c r="AF4306" i="5"/>
  <c r="AF4307" i="5"/>
  <c r="AF4308" i="5"/>
  <c r="AF4309" i="5"/>
  <c r="AF4310" i="5"/>
  <c r="AF4311" i="5"/>
  <c r="AF4312" i="5"/>
  <c r="AF4313" i="5"/>
  <c r="AF4314" i="5"/>
  <c r="AF4315" i="5"/>
  <c r="AF4316" i="5"/>
  <c r="AF4317" i="5"/>
  <c r="AF4318" i="5"/>
  <c r="AF4319" i="5"/>
  <c r="AF4320" i="5"/>
  <c r="AF4321" i="5"/>
  <c r="AF4322" i="5"/>
  <c r="AF4323" i="5"/>
  <c r="AF4324" i="5"/>
  <c r="AF4325" i="5"/>
  <c r="AF4326" i="5"/>
  <c r="AF4327" i="5"/>
  <c r="AF4328" i="5"/>
  <c r="AF4329" i="5"/>
  <c r="AF4330" i="5"/>
  <c r="AF4331" i="5"/>
  <c r="AF4332" i="5"/>
  <c r="AF4333" i="5"/>
  <c r="AF4334" i="5"/>
  <c r="AF4335" i="5"/>
  <c r="AF4336" i="5"/>
  <c r="AF4337" i="5"/>
  <c r="AF4338" i="5"/>
  <c r="AF4339" i="5"/>
  <c r="AF4340" i="5"/>
  <c r="AF4341" i="5"/>
  <c r="AF4342" i="5"/>
  <c r="AF4343" i="5"/>
  <c r="AF4344" i="5"/>
  <c r="AF4345" i="5"/>
  <c r="AF4346" i="5"/>
  <c r="AF4347" i="5"/>
  <c r="AF4348" i="5"/>
  <c r="AF4349" i="5"/>
  <c r="AF4350" i="5"/>
  <c r="AF4351" i="5"/>
  <c r="AF4352" i="5"/>
  <c r="AF4353" i="5"/>
  <c r="AF4354" i="5"/>
  <c r="AF4355" i="5"/>
  <c r="AF4356" i="5"/>
  <c r="AF4357" i="5"/>
  <c r="AF4358" i="5"/>
  <c r="AF4359" i="5"/>
  <c r="AF4360" i="5"/>
  <c r="AF4361" i="5"/>
  <c r="AF4362" i="5"/>
  <c r="AF4363" i="5"/>
  <c r="AF4364" i="5"/>
  <c r="AF4365" i="5"/>
  <c r="AF4366" i="5"/>
  <c r="AF4367" i="5"/>
  <c r="AF4368" i="5"/>
  <c r="AF4369" i="5"/>
  <c r="AF4370" i="5"/>
  <c r="AF4371" i="5"/>
  <c r="AF4372" i="5"/>
  <c r="AF4373" i="5"/>
  <c r="AF4374" i="5"/>
  <c r="AF4375" i="5"/>
  <c r="AF4376" i="5"/>
  <c r="AF4377" i="5"/>
  <c r="AF4378" i="5"/>
  <c r="AF4379" i="5"/>
  <c r="AF4380" i="5"/>
  <c r="AF4381" i="5"/>
  <c r="AF4382" i="5"/>
  <c r="AF4383" i="5"/>
  <c r="AF4384" i="5"/>
  <c r="AF4385" i="5"/>
  <c r="AF4386" i="5"/>
  <c r="AF4387" i="5"/>
  <c r="AF4388" i="5"/>
  <c r="AF4389" i="5"/>
  <c r="AF4390" i="5"/>
  <c r="AF4391" i="5"/>
  <c r="AF4392" i="5"/>
  <c r="AF4393" i="5"/>
  <c r="AF4394" i="5"/>
  <c r="AF4395" i="5"/>
  <c r="AF4396" i="5"/>
  <c r="AF4397" i="5"/>
  <c r="AF4398" i="5"/>
  <c r="AF4399" i="5"/>
  <c r="AF4400" i="5"/>
  <c r="AF4401" i="5"/>
  <c r="AF4402" i="5"/>
  <c r="AF4403" i="5"/>
  <c r="AF4404" i="5"/>
  <c r="AF4405" i="5"/>
  <c r="AF4406" i="5"/>
  <c r="AF4407" i="5"/>
  <c r="AF4408" i="5"/>
  <c r="AF4409" i="5"/>
  <c r="AF4410" i="5"/>
  <c r="AF4411" i="5"/>
  <c r="AF4412" i="5"/>
  <c r="AF4413" i="5"/>
  <c r="AF4414" i="5"/>
  <c r="AF4415" i="5"/>
  <c r="AF4416" i="5"/>
  <c r="AF4417" i="5"/>
  <c r="AF4418" i="5"/>
  <c r="AF4419" i="5"/>
  <c r="AF4420" i="5"/>
  <c r="AF4421" i="5"/>
  <c r="AF4422" i="5"/>
  <c r="AF4423" i="5"/>
  <c r="AF4424" i="5"/>
  <c r="AF4425" i="5"/>
  <c r="AF4426" i="5"/>
  <c r="AF4427" i="5"/>
  <c r="AF4428" i="5"/>
  <c r="AF4429" i="5"/>
  <c r="AF4430" i="5"/>
  <c r="AF4431" i="5"/>
  <c r="AF4432" i="5"/>
  <c r="AF4433" i="5"/>
  <c r="AF4434" i="5"/>
  <c r="AF4435" i="5"/>
  <c r="AF4436" i="5"/>
  <c r="AF4437" i="5"/>
  <c r="AF4438" i="5"/>
  <c r="AF4439" i="5"/>
  <c r="AF4440" i="5"/>
  <c r="AF4441" i="5"/>
  <c r="AF4442" i="5"/>
  <c r="AF4443" i="5"/>
  <c r="AF4444" i="5"/>
  <c r="AF4445" i="5"/>
  <c r="AF4446" i="5"/>
  <c r="AF4447" i="5"/>
  <c r="AF4448" i="5"/>
  <c r="AF4449" i="5"/>
  <c r="AF4450" i="5"/>
  <c r="AF4451" i="5"/>
  <c r="AF4452" i="5"/>
  <c r="AF4453" i="5"/>
  <c r="AF4454" i="5"/>
  <c r="AF4455" i="5"/>
  <c r="AF4456" i="5"/>
  <c r="AF4457" i="5"/>
  <c r="AF4458" i="5"/>
  <c r="AF4459" i="5"/>
  <c r="AF4460" i="5"/>
  <c r="AF4461" i="5"/>
  <c r="AF4462" i="5"/>
  <c r="AF4463" i="5"/>
  <c r="AF4464" i="5"/>
  <c r="AF4465" i="5"/>
  <c r="AF4466" i="5"/>
  <c r="AF4467" i="5"/>
  <c r="AF4468" i="5"/>
  <c r="AF4469" i="5"/>
  <c r="AF4470" i="5"/>
  <c r="AF4471" i="5"/>
  <c r="AF4472" i="5"/>
  <c r="AF4473" i="5"/>
  <c r="AF4474" i="5"/>
  <c r="AF4475" i="5"/>
  <c r="AF4476" i="5"/>
  <c r="AF4477" i="5"/>
  <c r="AF4478" i="5"/>
  <c r="AF4479" i="5"/>
  <c r="AF4480" i="5"/>
  <c r="AF4481" i="5"/>
  <c r="AF4482" i="5"/>
  <c r="AF4483" i="5"/>
  <c r="AF4484" i="5"/>
  <c r="AF4485" i="5"/>
  <c r="AF4486" i="5"/>
  <c r="AF4487" i="5"/>
  <c r="AF4488" i="5"/>
  <c r="AF4489" i="5"/>
  <c r="AF4490" i="5"/>
  <c r="AF4491" i="5"/>
  <c r="AF4492" i="5"/>
  <c r="AF4493" i="5"/>
  <c r="AF4494" i="5"/>
  <c r="AF4495" i="5"/>
  <c r="AF4496" i="5"/>
  <c r="AF4497" i="5"/>
  <c r="AF4498" i="5"/>
  <c r="AF4499" i="5"/>
  <c r="AF4500" i="5"/>
  <c r="AF4501" i="5"/>
  <c r="AF4502" i="5"/>
  <c r="AF4503" i="5"/>
  <c r="AF4504" i="5"/>
  <c r="AF4505" i="5"/>
  <c r="AF4506" i="5"/>
  <c r="AF4507" i="5"/>
  <c r="AF4508" i="5"/>
  <c r="AF4509" i="5"/>
  <c r="AF4510" i="5"/>
  <c r="AF4511" i="5"/>
  <c r="AF4512" i="5"/>
  <c r="AF4513" i="5"/>
  <c r="AF4514" i="5"/>
  <c r="AF4515" i="5"/>
  <c r="AF4516" i="5"/>
  <c r="AF4517" i="5"/>
  <c r="AF4518" i="5"/>
  <c r="AF4519" i="5"/>
  <c r="AF4520" i="5"/>
  <c r="AF4521" i="5"/>
  <c r="AF4522" i="5"/>
  <c r="AF4523" i="5"/>
  <c r="AF4524" i="5"/>
  <c r="AF4525" i="5"/>
  <c r="AF4526" i="5"/>
  <c r="AF4527" i="5"/>
  <c r="AF4528" i="5"/>
  <c r="AF4529" i="5"/>
  <c r="AF4530" i="5"/>
  <c r="AF4531" i="5"/>
  <c r="AF4532" i="5"/>
  <c r="AF4533" i="5"/>
  <c r="AF4534" i="5"/>
  <c r="AF4535" i="5"/>
  <c r="AF4536" i="5"/>
  <c r="AF4537" i="5"/>
  <c r="AF4538" i="5"/>
  <c r="AF4539" i="5"/>
  <c r="AF4540" i="5"/>
  <c r="AF4541" i="5"/>
  <c r="AF4542" i="5"/>
  <c r="AF4543" i="5"/>
  <c r="AF4544" i="5"/>
  <c r="AF4545" i="5"/>
  <c r="AF4546" i="5"/>
  <c r="AF4547" i="5"/>
  <c r="AF4548" i="5"/>
  <c r="AF4549" i="5"/>
  <c r="AF4550" i="5"/>
  <c r="AF4551" i="5"/>
  <c r="AF4552" i="5"/>
  <c r="AF4553" i="5"/>
  <c r="AF4554" i="5"/>
  <c r="AF4555" i="5"/>
  <c r="AF4556" i="5"/>
  <c r="AF4557" i="5"/>
  <c r="AF4558" i="5"/>
  <c r="AF4559" i="5"/>
  <c r="AF4560" i="5"/>
  <c r="AF4561" i="5"/>
  <c r="AF4562" i="5"/>
  <c r="AF4563" i="5"/>
  <c r="AF4564" i="5"/>
  <c r="AF4565" i="5"/>
  <c r="AF4566" i="5"/>
  <c r="AF4567" i="5"/>
  <c r="AF4568" i="5"/>
  <c r="AF4569" i="5"/>
  <c r="AF4570" i="5"/>
  <c r="AF4571" i="5"/>
  <c r="AF4572" i="5"/>
  <c r="AF4573" i="5"/>
  <c r="AF4574" i="5"/>
  <c r="AF4575" i="5"/>
  <c r="AF4576" i="5"/>
  <c r="AF4577" i="5"/>
  <c r="AF4578" i="5"/>
  <c r="AF4579" i="5"/>
  <c r="AF4580" i="5"/>
  <c r="AF4581" i="5"/>
  <c r="AF4582" i="5"/>
  <c r="AF4583" i="5"/>
  <c r="AF4584" i="5"/>
  <c r="AF4585" i="5"/>
  <c r="AF4586" i="5"/>
  <c r="AF4587" i="5"/>
  <c r="AF4588" i="5"/>
  <c r="AF4589" i="5"/>
  <c r="AF4590" i="5"/>
  <c r="AF4591" i="5"/>
  <c r="AF4592" i="5"/>
  <c r="AF4593" i="5"/>
  <c r="AF4594" i="5"/>
  <c r="AF4595" i="5"/>
  <c r="AF4596" i="5"/>
  <c r="AF4597" i="5"/>
  <c r="AF4598" i="5"/>
  <c r="AF4599" i="5"/>
  <c r="AF4600" i="5"/>
  <c r="AF4601" i="5"/>
  <c r="AF4602" i="5"/>
  <c r="AF4603" i="5"/>
  <c r="AF4604" i="5"/>
  <c r="AF4605" i="5"/>
  <c r="AF4606" i="5"/>
  <c r="AF4607" i="5"/>
  <c r="AF4608" i="5"/>
  <c r="AF4609" i="5"/>
  <c r="AF4610" i="5"/>
  <c r="AF4611" i="5"/>
  <c r="AF4612" i="5"/>
  <c r="AF4613" i="5"/>
  <c r="AF4614" i="5"/>
  <c r="AF4615" i="5"/>
  <c r="AF4616" i="5"/>
  <c r="AF4617" i="5"/>
  <c r="AF4618" i="5"/>
  <c r="AF4619" i="5"/>
  <c r="AF4620" i="5"/>
  <c r="AF4621" i="5"/>
  <c r="AF4622" i="5"/>
  <c r="AF4623" i="5"/>
  <c r="AF4624" i="5"/>
  <c r="AF4625" i="5"/>
  <c r="AF4626" i="5"/>
  <c r="AF4627" i="5"/>
  <c r="AF4628" i="5"/>
  <c r="AF4629" i="5"/>
  <c r="AF4630" i="5"/>
  <c r="AF4631" i="5"/>
  <c r="AF4632" i="5"/>
  <c r="AF4633" i="5"/>
  <c r="AF4634" i="5"/>
  <c r="AF4635" i="5"/>
  <c r="AF4636" i="5"/>
  <c r="AF4637" i="5"/>
  <c r="AF4638" i="5"/>
  <c r="AF4639" i="5"/>
  <c r="AF4640" i="5"/>
  <c r="AF4641" i="5"/>
  <c r="AF4642" i="5"/>
  <c r="AF4643" i="5"/>
  <c r="AF4644" i="5"/>
  <c r="AF4645" i="5"/>
  <c r="AF4646" i="5"/>
  <c r="AF4647" i="5"/>
  <c r="AF4648" i="5"/>
  <c r="AF4649" i="5"/>
  <c r="AF4650" i="5"/>
  <c r="AF4651" i="5"/>
  <c r="AF4652" i="5"/>
  <c r="AF4653" i="5"/>
  <c r="AF4654" i="5"/>
  <c r="AF4655" i="5"/>
  <c r="AF4656" i="5"/>
  <c r="AF4657" i="5"/>
  <c r="AF4658" i="5"/>
  <c r="AF4659" i="5"/>
  <c r="AF4660" i="5"/>
  <c r="AF4661" i="5"/>
  <c r="AF4662" i="5"/>
  <c r="AF4663" i="5"/>
  <c r="AF4664" i="5"/>
  <c r="AF4665" i="5"/>
  <c r="AF4666" i="5"/>
  <c r="AF4667" i="5"/>
  <c r="AF4668" i="5"/>
  <c r="AF4669" i="5"/>
  <c r="AF4670" i="5"/>
  <c r="AF4671" i="5"/>
  <c r="AF4672" i="5"/>
  <c r="AF4673" i="5"/>
  <c r="AF4674" i="5"/>
  <c r="AF4675" i="5"/>
  <c r="AF4676" i="5"/>
  <c r="AF4677" i="5"/>
  <c r="AF4678" i="5"/>
  <c r="AF4679" i="5"/>
  <c r="AF4680" i="5"/>
  <c r="AF4681" i="5"/>
  <c r="AF4682" i="5"/>
  <c r="AF4683" i="5"/>
  <c r="AF4684" i="5"/>
  <c r="AF4685" i="5"/>
  <c r="AF4686" i="5"/>
  <c r="AF4687" i="5"/>
  <c r="AF4688" i="5"/>
  <c r="AF4689" i="5"/>
  <c r="AF4690" i="5"/>
  <c r="AF4691" i="5"/>
  <c r="AF4692" i="5"/>
  <c r="AF4693" i="5"/>
  <c r="AF4694" i="5"/>
  <c r="AF4695" i="5"/>
  <c r="AF4696" i="5"/>
  <c r="AF4697" i="5"/>
  <c r="AF4698" i="5"/>
  <c r="AF4699" i="5"/>
  <c r="AF4700" i="5"/>
  <c r="AF4701" i="5"/>
  <c r="AF4702" i="5"/>
  <c r="AF4703" i="5"/>
  <c r="AF4704" i="5"/>
  <c r="AF4705" i="5"/>
  <c r="AF4706" i="5"/>
  <c r="AF4707" i="5"/>
  <c r="AF4708" i="5"/>
  <c r="AF4709" i="5"/>
  <c r="AF4710" i="5"/>
  <c r="AF4711" i="5"/>
  <c r="AF4712" i="5"/>
  <c r="AF4713" i="5"/>
  <c r="AF4714" i="5"/>
  <c r="AF4715" i="5"/>
  <c r="AF4716" i="5"/>
  <c r="AF4717" i="5"/>
  <c r="AF4718" i="5"/>
  <c r="AF4719" i="5"/>
  <c r="AF4720" i="5"/>
  <c r="AF4721" i="5"/>
  <c r="AF4722" i="5"/>
  <c r="AF4723" i="5"/>
  <c r="AF4724" i="5"/>
  <c r="AF4725" i="5"/>
  <c r="AF4726" i="5"/>
  <c r="AF4727" i="5"/>
  <c r="AF4728" i="5"/>
  <c r="AF4729" i="5"/>
  <c r="AF4730" i="5"/>
  <c r="AF4731" i="5"/>
  <c r="AF4732" i="5"/>
  <c r="AF4733" i="5"/>
  <c r="AF4734" i="5"/>
  <c r="AF4735" i="5"/>
  <c r="AF4736" i="5"/>
  <c r="AF4737" i="5"/>
  <c r="AF4738" i="5"/>
  <c r="AF4739" i="5"/>
  <c r="AF4740" i="5"/>
  <c r="AF4741" i="5"/>
  <c r="AF4742" i="5"/>
  <c r="AF4743" i="5"/>
  <c r="AF4744" i="5"/>
  <c r="AF4745" i="5"/>
  <c r="AF4746" i="5"/>
  <c r="AF4747" i="5"/>
  <c r="AF4748" i="5"/>
  <c r="AF4749" i="5"/>
  <c r="AF4750" i="5"/>
  <c r="AF4751" i="5"/>
  <c r="AF4752" i="5"/>
  <c r="AF4753" i="5"/>
  <c r="AF4754" i="5"/>
  <c r="AF4755" i="5"/>
  <c r="AF4756" i="5"/>
  <c r="AF4757" i="5"/>
  <c r="AF4758" i="5"/>
  <c r="AF4759" i="5"/>
  <c r="AF4760" i="5"/>
  <c r="AF4761" i="5"/>
  <c r="AF4762" i="5"/>
  <c r="AF4763" i="5"/>
  <c r="AF4764" i="5"/>
  <c r="AF4765" i="5"/>
  <c r="AF4766" i="5"/>
  <c r="AF4767" i="5"/>
  <c r="AF4768" i="5"/>
  <c r="AF4769" i="5"/>
  <c r="AF4770" i="5"/>
  <c r="AF4771" i="5"/>
  <c r="AF4772" i="5"/>
  <c r="AF4773" i="5"/>
  <c r="AF4774" i="5"/>
  <c r="AF4775" i="5"/>
  <c r="AF4776" i="5"/>
  <c r="AF4777" i="5"/>
  <c r="AF4778" i="5"/>
  <c r="AF4779" i="5"/>
  <c r="AF4780" i="5"/>
  <c r="AF4781" i="5"/>
  <c r="AF4782" i="5"/>
  <c r="AF4783" i="5"/>
  <c r="AF4784" i="5"/>
  <c r="AF4785" i="5"/>
  <c r="AF4786" i="5"/>
  <c r="AF4787" i="5"/>
  <c r="AF4788" i="5"/>
  <c r="AF4789" i="5"/>
  <c r="AF4790" i="5"/>
  <c r="AF4791" i="5"/>
  <c r="AF4792" i="5"/>
  <c r="AF4793" i="5"/>
  <c r="AF4794" i="5"/>
  <c r="AF4795" i="5"/>
  <c r="AF4796" i="5"/>
  <c r="AF4797" i="5"/>
  <c r="AF4798" i="5"/>
  <c r="AF4799" i="5"/>
  <c r="AF4800" i="5"/>
  <c r="AF4801" i="5"/>
  <c r="AF4802" i="5"/>
  <c r="AF4803" i="5"/>
  <c r="AF4804" i="5"/>
  <c r="AF4805" i="5"/>
  <c r="AF4806" i="5"/>
  <c r="AF4807" i="5"/>
  <c r="AF4808" i="5"/>
  <c r="AF4809" i="5"/>
  <c r="AF4810" i="5"/>
  <c r="AF4811" i="5"/>
  <c r="AF4812" i="5"/>
  <c r="AF4813" i="5"/>
  <c r="AF4814" i="5"/>
  <c r="AF4815" i="5"/>
  <c r="AF4816" i="5"/>
  <c r="AF4817" i="5"/>
  <c r="AF4818" i="5"/>
  <c r="AF4819" i="5"/>
  <c r="AF4820" i="5"/>
  <c r="AF4821" i="5"/>
  <c r="AF4822" i="5"/>
  <c r="AF4823" i="5"/>
  <c r="AF4824" i="5"/>
  <c r="AF4825" i="5"/>
  <c r="AF4826" i="5"/>
  <c r="AF4827" i="5"/>
  <c r="AF4828" i="5"/>
  <c r="AF4829" i="5"/>
  <c r="AF4830" i="5"/>
  <c r="AF4831" i="5"/>
  <c r="AF4832" i="5"/>
  <c r="AF4833" i="5"/>
  <c r="AF4834" i="5"/>
  <c r="AF4835" i="5"/>
  <c r="AF4836" i="5"/>
  <c r="AF4837" i="5"/>
  <c r="AF4838" i="5"/>
  <c r="AF4839" i="5"/>
  <c r="AF4840" i="5"/>
  <c r="AF4841" i="5"/>
  <c r="AF4842" i="5"/>
  <c r="AF4843" i="5"/>
  <c r="AF4844" i="5"/>
  <c r="AF4845" i="5"/>
  <c r="AF4846" i="5"/>
  <c r="AF4847" i="5"/>
  <c r="AF4848" i="5"/>
  <c r="AF4849" i="5"/>
  <c r="AF4850" i="5"/>
  <c r="AF4851" i="5"/>
  <c r="AF4852" i="5"/>
  <c r="AF4853" i="5"/>
  <c r="AF4854" i="5"/>
  <c r="AF4855" i="5"/>
  <c r="AF4856" i="5"/>
  <c r="AF4857" i="5"/>
  <c r="AF4858" i="5"/>
  <c r="AF4859" i="5"/>
  <c r="AF4860" i="5"/>
  <c r="AF4861" i="5"/>
  <c r="AF4862" i="5"/>
  <c r="AF4863" i="5"/>
  <c r="AF4864" i="5"/>
  <c r="AF4865" i="5"/>
  <c r="AF4866" i="5"/>
  <c r="AF4867" i="5"/>
  <c r="AF4868" i="5"/>
  <c r="AF4869" i="5"/>
  <c r="AF4870" i="5"/>
  <c r="AF4871" i="5"/>
  <c r="AF4872" i="5"/>
  <c r="AF4873" i="5"/>
  <c r="AF4874" i="5"/>
  <c r="AF4875" i="5"/>
  <c r="AF4876" i="5"/>
  <c r="AF4877" i="5"/>
  <c r="AF4878" i="5"/>
  <c r="AF4879" i="5"/>
  <c r="AF4880" i="5"/>
  <c r="AF4881" i="5"/>
  <c r="AF4882" i="5"/>
  <c r="AF4883" i="5"/>
  <c r="AF4884" i="5"/>
  <c r="AF4885" i="5"/>
  <c r="AF4886" i="5"/>
  <c r="AF4887" i="5"/>
  <c r="AF4888" i="5"/>
  <c r="AF4889" i="5"/>
  <c r="AF4890" i="5"/>
  <c r="AF4891" i="5"/>
  <c r="AF4892" i="5"/>
  <c r="AF4893" i="5"/>
  <c r="AF4894" i="5"/>
  <c r="AF4895" i="5"/>
  <c r="AF4896" i="5"/>
  <c r="AF4897" i="5"/>
  <c r="AF4898" i="5"/>
  <c r="AF4899" i="5"/>
  <c r="AF4900" i="5"/>
  <c r="AF4901" i="5"/>
  <c r="AF4902" i="5"/>
  <c r="AF4903" i="5"/>
  <c r="AF4904" i="5"/>
  <c r="AF4905" i="5"/>
  <c r="AF4906" i="5"/>
  <c r="AF4907" i="5"/>
  <c r="AF4908" i="5"/>
  <c r="AF4909" i="5"/>
  <c r="AF4910" i="5"/>
  <c r="AF4911" i="5"/>
  <c r="AF4912" i="5"/>
  <c r="AF4913" i="5"/>
  <c r="AF4914" i="5"/>
  <c r="AF4915" i="5"/>
  <c r="AF4916" i="5"/>
  <c r="AF4917" i="5"/>
  <c r="AF4918" i="5"/>
  <c r="AF4919" i="5"/>
  <c r="AF4920" i="5"/>
  <c r="AF4921" i="5"/>
  <c r="AF4922" i="5"/>
  <c r="AF4923" i="5"/>
  <c r="AF4924" i="5"/>
  <c r="AF4925" i="5"/>
  <c r="AF4926" i="5"/>
  <c r="AF4927" i="5"/>
  <c r="AF4928" i="5"/>
  <c r="AF4929" i="5"/>
  <c r="AF4930" i="5"/>
  <c r="AF4931" i="5"/>
  <c r="AF4932" i="5"/>
  <c r="AF4933" i="5"/>
  <c r="AF4934" i="5"/>
  <c r="AF4935" i="5"/>
  <c r="AF4936" i="5"/>
  <c r="AF4937" i="5"/>
  <c r="AF4938" i="5"/>
  <c r="AF4939" i="5"/>
  <c r="AF4940" i="5"/>
  <c r="AF4941" i="5"/>
  <c r="AF4942" i="5"/>
  <c r="AF4943" i="5"/>
  <c r="AF4944" i="5"/>
  <c r="AF4945" i="5"/>
  <c r="AF4946" i="5"/>
  <c r="AF4947" i="5"/>
  <c r="AF4948" i="5"/>
  <c r="AF4949" i="5"/>
  <c r="AF4950" i="5"/>
  <c r="AF4951" i="5"/>
  <c r="AF4952" i="5"/>
  <c r="AF4953" i="5"/>
  <c r="AF4954" i="5"/>
  <c r="AF4955" i="5"/>
  <c r="AF4956" i="5"/>
  <c r="AF4957" i="5"/>
  <c r="AF4958" i="5"/>
  <c r="AF4959" i="5"/>
  <c r="AF4960" i="5"/>
  <c r="AF4961" i="5"/>
  <c r="AF4962" i="5"/>
  <c r="AF4963" i="5"/>
  <c r="AF4964" i="5"/>
  <c r="AF4965" i="5"/>
  <c r="AF4966" i="5"/>
  <c r="AF4967" i="5"/>
  <c r="AF4968" i="5"/>
  <c r="AF4969" i="5"/>
  <c r="AF4970" i="5"/>
  <c r="AF4971" i="5"/>
  <c r="AF4972" i="5"/>
  <c r="AF4973" i="5"/>
  <c r="AF4974" i="5"/>
  <c r="AF4975" i="5"/>
  <c r="AF4976" i="5"/>
  <c r="AF4977" i="5"/>
  <c r="AF4978" i="5"/>
  <c r="AF4979" i="5"/>
  <c r="AF4980" i="5"/>
  <c r="AF4981" i="5"/>
  <c r="AF4982" i="5"/>
  <c r="AF4983" i="5"/>
  <c r="AF4984" i="5"/>
  <c r="AF4985" i="5"/>
  <c r="AF4986" i="5"/>
  <c r="AF4987" i="5"/>
  <c r="AF4988" i="5"/>
  <c r="AF4989" i="5"/>
  <c r="AF4990" i="5"/>
  <c r="AF4991" i="5"/>
  <c r="AF4992" i="5"/>
  <c r="AF4993" i="5"/>
  <c r="AF4994" i="5"/>
  <c r="AF4995" i="5"/>
  <c r="AF4996" i="5"/>
  <c r="AF4997" i="5"/>
  <c r="AF4998" i="5"/>
  <c r="AF4999" i="5"/>
  <c r="AF5000" i="5"/>
  <c r="AF5001" i="5"/>
  <c r="AF5002" i="5"/>
  <c r="AF5003" i="5"/>
  <c r="AF5004" i="5"/>
  <c r="AF5005" i="5"/>
  <c r="AF5006" i="5"/>
  <c r="AF5007" i="5"/>
  <c r="AF5008" i="5"/>
  <c r="AF5009" i="5"/>
  <c r="AF5010" i="5"/>
  <c r="AF5011" i="5"/>
  <c r="AF5012" i="5"/>
  <c r="AF5013" i="5"/>
  <c r="AF5014" i="5"/>
  <c r="AF5015" i="5"/>
  <c r="AF5016" i="5"/>
  <c r="AF5017" i="5"/>
  <c r="AF5018" i="5"/>
  <c r="AF5019" i="5"/>
  <c r="AF5020" i="5"/>
  <c r="AF5021" i="5"/>
  <c r="AF5022" i="5"/>
  <c r="AF5023" i="5"/>
  <c r="AF5024" i="5"/>
  <c r="AF5025" i="5"/>
  <c r="AF5026" i="5"/>
  <c r="AF5027" i="5"/>
  <c r="AF5028" i="5"/>
  <c r="AF5029" i="5"/>
  <c r="AF5030" i="5"/>
  <c r="AF5031" i="5"/>
  <c r="AF5032" i="5"/>
  <c r="AF5033" i="5"/>
  <c r="AF5034" i="5"/>
  <c r="AF5035" i="5"/>
  <c r="AF5036" i="5"/>
  <c r="AF5037" i="5"/>
  <c r="AF5038" i="5"/>
  <c r="AF5039" i="5"/>
  <c r="AF5040" i="5"/>
  <c r="AF5041" i="5"/>
  <c r="AF5042" i="5"/>
  <c r="AF5043" i="5"/>
  <c r="AF5044" i="5"/>
  <c r="AF5045" i="5"/>
  <c r="AF5046" i="5"/>
  <c r="AF5047" i="5"/>
  <c r="AF5048" i="5"/>
  <c r="AF5049" i="5"/>
  <c r="AF5050" i="5"/>
  <c r="AF5051" i="5"/>
  <c r="AF5052" i="5"/>
  <c r="AF5053" i="5"/>
  <c r="AF5054" i="5"/>
  <c r="AF5055" i="5"/>
  <c r="AF5056" i="5"/>
  <c r="AF5057" i="5"/>
  <c r="AF5058" i="5"/>
  <c r="AF5059" i="5"/>
  <c r="AF5060" i="5"/>
  <c r="AF5061" i="5"/>
  <c r="AF5062" i="5"/>
  <c r="AF5063" i="5"/>
  <c r="AF5064" i="5"/>
  <c r="AF5065" i="5"/>
  <c r="AF5066" i="5"/>
  <c r="AF5067" i="5"/>
  <c r="AF5068" i="5"/>
  <c r="AF5069" i="5"/>
  <c r="AF5070" i="5"/>
  <c r="AF5071" i="5"/>
  <c r="AF5072" i="5"/>
  <c r="AF5073" i="5"/>
  <c r="AF5074" i="5"/>
  <c r="AF5075" i="5"/>
  <c r="AF5076" i="5"/>
  <c r="AF5077" i="5"/>
  <c r="AF5078" i="5"/>
  <c r="AF5079" i="5"/>
  <c r="AF5080" i="5"/>
  <c r="AF5081" i="5"/>
  <c r="AF5082" i="5"/>
  <c r="AF5083" i="5"/>
  <c r="AF5084" i="5"/>
  <c r="AF5085" i="5"/>
  <c r="AF5086" i="5"/>
  <c r="AF5087" i="5"/>
  <c r="AF5088" i="5"/>
  <c r="AF5089" i="5"/>
  <c r="AF5090" i="5"/>
  <c r="AF5091" i="5"/>
  <c r="AF5092" i="5"/>
  <c r="AF5093" i="5"/>
  <c r="AF5094" i="5"/>
  <c r="AF5095" i="5"/>
  <c r="AF5096" i="5"/>
  <c r="AF5097" i="5"/>
  <c r="AF5098" i="5"/>
  <c r="AF5099" i="5"/>
  <c r="AF5100" i="5"/>
  <c r="AF5101" i="5"/>
  <c r="AF5102" i="5"/>
  <c r="AF5103" i="5"/>
  <c r="AF5104" i="5"/>
  <c r="AF5105" i="5"/>
  <c r="AF5106" i="5"/>
  <c r="AF5107" i="5"/>
  <c r="AF5108" i="5"/>
  <c r="AF5109" i="5"/>
  <c r="AF5110" i="5"/>
  <c r="AF5111" i="5"/>
  <c r="AF5112" i="5"/>
  <c r="AF5113" i="5"/>
  <c r="AF5114" i="5"/>
  <c r="AF5115" i="5"/>
  <c r="AF5116" i="5"/>
  <c r="AF5117" i="5"/>
  <c r="AF5118" i="5"/>
  <c r="AF5119" i="5"/>
  <c r="AF5120" i="5"/>
  <c r="AF5121" i="5"/>
  <c r="AF5122" i="5"/>
  <c r="AF5123" i="5"/>
  <c r="AF5124" i="5"/>
  <c r="AF5125" i="5"/>
  <c r="AF5126" i="5"/>
  <c r="AF5127" i="5"/>
  <c r="AF5128" i="5"/>
  <c r="AF5129" i="5"/>
  <c r="AF5130" i="5"/>
  <c r="AF5131" i="5"/>
  <c r="AF5132" i="5"/>
  <c r="AF5133" i="5"/>
  <c r="AF5134" i="5"/>
  <c r="AF5135" i="5"/>
  <c r="AF5136" i="5"/>
  <c r="AF5137" i="5"/>
  <c r="AF5138" i="5"/>
  <c r="AF5139" i="5"/>
  <c r="AF5140" i="5"/>
  <c r="AF5141" i="5"/>
  <c r="AF5142" i="5"/>
  <c r="AF5143" i="5"/>
  <c r="AF5144" i="5"/>
  <c r="AF5145" i="5"/>
  <c r="AF5146" i="5"/>
  <c r="AF5147" i="5"/>
  <c r="AF5148" i="5"/>
  <c r="AF5149" i="5"/>
  <c r="AF5150" i="5"/>
  <c r="AF5151" i="5"/>
  <c r="AF5152" i="5"/>
  <c r="AF5153" i="5"/>
  <c r="AF5154" i="5"/>
  <c r="AF5155" i="5"/>
  <c r="AF5156" i="5"/>
  <c r="AF5157" i="5"/>
  <c r="AF5158" i="5"/>
  <c r="AF5159" i="5"/>
  <c r="AF5160" i="5"/>
  <c r="AF5161" i="5"/>
  <c r="AF5162" i="5"/>
  <c r="AF5163" i="5"/>
  <c r="AF5164" i="5"/>
  <c r="AF5165" i="5"/>
  <c r="AF5166" i="5"/>
  <c r="AF5167" i="5"/>
  <c r="AF5168" i="5"/>
  <c r="AF5169" i="5"/>
  <c r="AF5170" i="5"/>
  <c r="AF5171" i="5"/>
  <c r="AF5172" i="5"/>
  <c r="AF5173" i="5"/>
  <c r="AF5174" i="5"/>
  <c r="AF5175" i="5"/>
  <c r="AF5176" i="5"/>
  <c r="AF5177" i="5"/>
  <c r="AF5178" i="5"/>
  <c r="AF5179" i="5"/>
  <c r="AF5180" i="5"/>
  <c r="AF5181" i="5"/>
  <c r="AF5182" i="5"/>
  <c r="AF5183" i="5"/>
  <c r="AF5184" i="5"/>
  <c r="AF5185" i="5"/>
  <c r="AF5186" i="5"/>
  <c r="AF5187" i="5"/>
  <c r="AF5188" i="5"/>
  <c r="AF5189" i="5"/>
  <c r="AF5190" i="5"/>
  <c r="AF5191" i="5"/>
  <c r="AF5192" i="5"/>
  <c r="AF5193" i="5"/>
  <c r="AF5194" i="5"/>
  <c r="AF5195" i="5"/>
  <c r="AF5196" i="5"/>
  <c r="AF5197" i="5"/>
  <c r="AF5198" i="5"/>
  <c r="AF5199" i="5"/>
  <c r="AF5200" i="5"/>
  <c r="AF5201" i="5"/>
  <c r="AF5202" i="5"/>
  <c r="AF5203" i="5"/>
  <c r="AF5204" i="5"/>
  <c r="AF5205" i="5"/>
  <c r="AF5206" i="5"/>
  <c r="AF5207" i="5"/>
  <c r="AF5208" i="5"/>
  <c r="AF5209" i="5"/>
  <c r="AF5210" i="5"/>
  <c r="AF5211" i="5"/>
  <c r="AF5212" i="5"/>
  <c r="AF5213" i="5"/>
  <c r="AF5214" i="5"/>
  <c r="AF5215" i="5"/>
  <c r="AF5216" i="5"/>
  <c r="AF5217" i="5"/>
  <c r="AF5218" i="5"/>
  <c r="AF5219" i="5"/>
  <c r="AF5220" i="5"/>
  <c r="AF5221" i="5"/>
  <c r="AF5222" i="5"/>
  <c r="AF5223" i="5"/>
  <c r="AF5224" i="5"/>
  <c r="AF5225" i="5"/>
  <c r="AF5226" i="5"/>
  <c r="AF5227" i="5"/>
  <c r="AF5228" i="5"/>
  <c r="AF5229" i="5"/>
  <c r="AF5230" i="5"/>
  <c r="AF5231" i="5"/>
  <c r="AF5232" i="5"/>
  <c r="AF5233" i="5"/>
  <c r="AF5234" i="5"/>
  <c r="AF5235" i="5"/>
  <c r="AF5236" i="5"/>
  <c r="AF5237" i="5"/>
  <c r="AF5238" i="5"/>
  <c r="AF5239" i="5"/>
  <c r="AF5240" i="5"/>
  <c r="AF5241" i="5"/>
  <c r="AF5242" i="5"/>
  <c r="AF5243" i="5"/>
  <c r="AF5244" i="5"/>
  <c r="AF5245" i="5"/>
  <c r="AF5246" i="5"/>
  <c r="AF5247" i="5"/>
  <c r="AF5248" i="5"/>
  <c r="AF5249" i="5"/>
  <c r="AF5250" i="5"/>
  <c r="AF5251" i="5"/>
  <c r="AF5252" i="5"/>
  <c r="AF5253" i="5"/>
  <c r="AF5254" i="5"/>
  <c r="AF5255" i="5"/>
  <c r="AF5256" i="5"/>
  <c r="AF5257" i="5"/>
  <c r="AF5258" i="5"/>
  <c r="AF5259" i="5"/>
  <c r="AF5260" i="5"/>
  <c r="AF5261" i="5"/>
  <c r="AF5262" i="5"/>
  <c r="AF5263" i="5"/>
  <c r="AF5264" i="5"/>
  <c r="AF5265" i="5"/>
  <c r="AF5266" i="5"/>
  <c r="AF5267" i="5"/>
  <c r="AF5268" i="5"/>
  <c r="AF5269" i="5"/>
  <c r="AF5270" i="5"/>
  <c r="AF5271" i="5"/>
  <c r="AF5272" i="5"/>
  <c r="AF5273" i="5"/>
  <c r="AF5274" i="5"/>
  <c r="AF5275" i="5"/>
  <c r="AF5276" i="5"/>
  <c r="AF5277" i="5"/>
  <c r="AF5278" i="5"/>
  <c r="AF5279" i="5"/>
  <c r="AF5280" i="5"/>
  <c r="AF5281" i="5"/>
  <c r="AF5282" i="5"/>
  <c r="AF5283" i="5"/>
  <c r="AF5284" i="5"/>
  <c r="AF5285" i="5"/>
  <c r="AF5286" i="5"/>
  <c r="AF5287" i="5"/>
  <c r="AF5288" i="5"/>
  <c r="AF5289" i="5"/>
  <c r="AF5290" i="5"/>
  <c r="AF5291" i="5"/>
  <c r="AF5292" i="5"/>
  <c r="AF5293" i="5"/>
  <c r="AF5294" i="5"/>
  <c r="AF5295" i="5"/>
  <c r="AF5296" i="5"/>
  <c r="AF5297" i="5"/>
  <c r="AF5298" i="5"/>
  <c r="AF5299" i="5"/>
  <c r="AF5300" i="5"/>
  <c r="AF5301" i="5"/>
  <c r="AF5302" i="5"/>
  <c r="AF5303" i="5"/>
  <c r="AF5304" i="5"/>
  <c r="AF5305" i="5"/>
  <c r="AF5306" i="5"/>
  <c r="AF5307" i="5"/>
  <c r="AF5308" i="5"/>
  <c r="AF5309" i="5"/>
  <c r="AF5310" i="5"/>
  <c r="AF5311" i="5"/>
  <c r="AF5312" i="5"/>
  <c r="AF5313" i="5"/>
  <c r="AF5314" i="5"/>
  <c r="AF5315" i="5"/>
  <c r="AF5316" i="5"/>
  <c r="AF5317" i="5"/>
  <c r="AF5318" i="5"/>
  <c r="AF5319" i="5"/>
  <c r="AF5320" i="5"/>
  <c r="AF5321" i="5"/>
  <c r="AF5322" i="5"/>
  <c r="AF5323" i="5"/>
  <c r="AF5324" i="5"/>
  <c r="AF5325" i="5"/>
  <c r="AF5326" i="5"/>
  <c r="AF5327" i="5"/>
  <c r="AF5328" i="5"/>
  <c r="AF5329" i="5"/>
  <c r="AF5330" i="5"/>
  <c r="AF5331" i="5"/>
  <c r="AF5332" i="5"/>
  <c r="AF5333" i="5"/>
  <c r="AF5334" i="5"/>
  <c r="AF5335" i="5"/>
  <c r="AF5336" i="5"/>
  <c r="AF5337" i="5"/>
  <c r="AF5338" i="5"/>
  <c r="AF5339" i="5"/>
  <c r="AF5340" i="5"/>
  <c r="AF5341" i="5"/>
  <c r="AF5342" i="5"/>
  <c r="AF5343" i="5"/>
  <c r="AF5344" i="5"/>
  <c r="AF5345" i="5"/>
  <c r="AF5346" i="5"/>
  <c r="AF5347" i="5"/>
  <c r="AF5348" i="5"/>
  <c r="AF5349" i="5"/>
  <c r="AF5350" i="5"/>
  <c r="AF5351" i="5"/>
  <c r="AF5352" i="5"/>
  <c r="AF5353" i="5"/>
  <c r="AF5354" i="5"/>
  <c r="AF5355" i="5"/>
  <c r="AF5356" i="5"/>
  <c r="AF5357" i="5"/>
  <c r="AF5358" i="5"/>
  <c r="AF5359" i="5"/>
  <c r="AF5360" i="5"/>
  <c r="AF5361" i="5"/>
  <c r="AF5362" i="5"/>
  <c r="AF5363" i="5"/>
  <c r="AF5364" i="5"/>
  <c r="AF5365" i="5"/>
  <c r="AF5366" i="5"/>
  <c r="AF5367" i="5"/>
  <c r="AF5368" i="5"/>
  <c r="AF5369" i="5"/>
  <c r="AF5370" i="5"/>
  <c r="AF5371" i="5"/>
  <c r="AF5372" i="5"/>
  <c r="AF5373" i="5"/>
  <c r="AF5374" i="5"/>
  <c r="AF5375" i="5"/>
  <c r="AF5376" i="5"/>
  <c r="AF5377" i="5"/>
  <c r="AF5378" i="5"/>
  <c r="AF5379" i="5"/>
  <c r="AF5380" i="5"/>
  <c r="AF5381" i="5"/>
  <c r="AF5382" i="5"/>
  <c r="AF5383" i="5"/>
  <c r="AF5384" i="5"/>
  <c r="AF5385" i="5"/>
  <c r="AF5386" i="5"/>
  <c r="AF5387" i="5"/>
  <c r="AF5388" i="5"/>
  <c r="AF5389" i="5"/>
  <c r="AF5390" i="5"/>
  <c r="AF5391" i="5"/>
  <c r="AF5392" i="5"/>
  <c r="AF5393" i="5"/>
  <c r="AF5394" i="5"/>
  <c r="AF5395" i="5"/>
  <c r="AF5396" i="5"/>
  <c r="AF5397" i="5"/>
  <c r="AF5398" i="5"/>
  <c r="AF5399" i="5"/>
  <c r="AF5400" i="5"/>
  <c r="AF5401" i="5"/>
  <c r="AF5402" i="5"/>
  <c r="AF5403" i="5"/>
  <c r="AF5404" i="5"/>
  <c r="AF5405" i="5"/>
  <c r="AF5406" i="5"/>
  <c r="AF5407" i="5"/>
  <c r="AF5408" i="5"/>
  <c r="AF5409" i="5"/>
  <c r="AF5410" i="5"/>
  <c r="AF5411" i="5"/>
  <c r="AF5412" i="5"/>
  <c r="AF5413" i="5"/>
  <c r="AF5414" i="5"/>
  <c r="AF5415" i="5"/>
  <c r="AF5416" i="5"/>
  <c r="AF5417" i="5"/>
  <c r="AF5418" i="5"/>
  <c r="AF5419" i="5"/>
  <c r="AF5420" i="5"/>
  <c r="AF5421" i="5"/>
  <c r="AF5422" i="5"/>
  <c r="AF5423" i="5"/>
  <c r="AF5424" i="5"/>
  <c r="AF5425" i="5"/>
  <c r="AF5426" i="5"/>
  <c r="AF5427" i="5"/>
  <c r="AF5428" i="5"/>
  <c r="AF5429" i="5"/>
  <c r="AF5430" i="5"/>
  <c r="AF5431" i="5"/>
  <c r="AF5432" i="5"/>
  <c r="AF5433" i="5"/>
  <c r="AF5434" i="5"/>
  <c r="AF5435" i="5"/>
  <c r="AF5436" i="5"/>
  <c r="AF5437" i="5"/>
  <c r="AF5438" i="5"/>
  <c r="AF5439" i="5"/>
  <c r="AF5440" i="5"/>
  <c r="AF5441" i="5"/>
  <c r="AF5442" i="5"/>
  <c r="AF5443" i="5"/>
  <c r="AF5444" i="5"/>
  <c r="AF5445" i="5"/>
  <c r="AF5446" i="5"/>
  <c r="AF5447" i="5"/>
  <c r="AF5448" i="5"/>
  <c r="AF5449" i="5"/>
  <c r="AF5450" i="5"/>
  <c r="AF5451" i="5"/>
  <c r="AF5452" i="5"/>
  <c r="AF5453" i="5"/>
  <c r="AF5454" i="5"/>
  <c r="AF5455" i="5"/>
  <c r="AF5456" i="5"/>
  <c r="AF5457" i="5"/>
  <c r="AF5458" i="5"/>
  <c r="AF5459" i="5"/>
  <c r="AF5460" i="5"/>
  <c r="AF5461" i="5"/>
  <c r="AF5462" i="5"/>
  <c r="AF5463" i="5"/>
  <c r="AF5464" i="5"/>
  <c r="AF5465" i="5"/>
  <c r="AF5466" i="5"/>
  <c r="AF5467" i="5"/>
  <c r="AF5468" i="5"/>
  <c r="AF5469" i="5"/>
  <c r="AF5470" i="5"/>
  <c r="AF5471" i="5"/>
  <c r="AF5472" i="5"/>
  <c r="AF5473" i="5"/>
  <c r="AF5474" i="5"/>
  <c r="AF5475" i="5"/>
  <c r="AF5476" i="5"/>
  <c r="AF5477" i="5"/>
  <c r="AF5478" i="5"/>
  <c r="AF5479" i="5"/>
  <c r="AF5480" i="5"/>
  <c r="AF5481" i="5"/>
  <c r="AF5482" i="5"/>
  <c r="AF5483" i="5"/>
  <c r="AF5484" i="5"/>
  <c r="AF5485" i="5"/>
  <c r="AF5486" i="5"/>
  <c r="AF5487" i="5"/>
  <c r="AF5488" i="5"/>
  <c r="AF5489" i="5"/>
  <c r="AF5490" i="5"/>
  <c r="AF5491" i="5"/>
  <c r="AF5492" i="5"/>
  <c r="AF5493" i="5"/>
  <c r="AF5494" i="5"/>
  <c r="AF5495" i="5"/>
  <c r="AF5496" i="5"/>
  <c r="AF5497" i="5"/>
  <c r="AF5498" i="5"/>
  <c r="AF5499" i="5"/>
  <c r="AF5500" i="5"/>
  <c r="AF5501" i="5"/>
  <c r="AF5502" i="5"/>
  <c r="AF5503" i="5"/>
  <c r="AF5504" i="5"/>
  <c r="AF5505" i="5"/>
  <c r="AF5506" i="5"/>
  <c r="AF5507" i="5"/>
  <c r="AF5508" i="5"/>
  <c r="AF5509" i="5"/>
  <c r="AF5510" i="5"/>
  <c r="AF5511" i="5"/>
  <c r="AF5512" i="5"/>
  <c r="AF5513" i="5"/>
  <c r="AF5514" i="5"/>
  <c r="AF5515" i="5"/>
  <c r="AF5516" i="5"/>
  <c r="AF5517" i="5"/>
  <c r="AF5518" i="5"/>
  <c r="AF5519" i="5"/>
  <c r="AF5520" i="5"/>
  <c r="AF5521" i="5"/>
  <c r="AF5522" i="5"/>
  <c r="AF5523" i="5"/>
  <c r="AF5524" i="5"/>
  <c r="AF5525" i="5"/>
  <c r="AF5526" i="5"/>
  <c r="AF5527" i="5"/>
  <c r="AF5528" i="5"/>
  <c r="AF5529" i="5"/>
  <c r="AF5530" i="5"/>
  <c r="AF5531" i="5"/>
  <c r="AF5532" i="5"/>
  <c r="AF5533" i="5"/>
  <c r="AF5534" i="5"/>
  <c r="AF5535" i="5"/>
  <c r="AF5536" i="5"/>
  <c r="AF5537" i="5"/>
  <c r="AF5538" i="5"/>
  <c r="AF5539" i="5"/>
  <c r="AF5540" i="5"/>
  <c r="AF5541" i="5"/>
  <c r="AF5542" i="5"/>
  <c r="AF5543" i="5"/>
  <c r="AF5544" i="5"/>
  <c r="AF5545" i="5"/>
  <c r="AF5546" i="5"/>
  <c r="AF5547" i="5"/>
  <c r="AF5548" i="5"/>
  <c r="AF5549" i="5"/>
  <c r="AF5550" i="5"/>
  <c r="AF5551" i="5"/>
  <c r="AF5552" i="5"/>
  <c r="AF5553" i="5"/>
  <c r="AF5554" i="5"/>
  <c r="AF5555" i="5"/>
  <c r="AF5556" i="5"/>
  <c r="AF5557" i="5"/>
  <c r="AF5558" i="5"/>
  <c r="AF5559" i="5"/>
  <c r="AF5560" i="5"/>
  <c r="AF5561" i="5"/>
  <c r="AF5562" i="5"/>
  <c r="AF5563" i="5"/>
  <c r="AF5564" i="5"/>
  <c r="AF5565" i="5"/>
  <c r="AF5566" i="5"/>
  <c r="AF5567" i="5"/>
  <c r="AF5568" i="5"/>
  <c r="AF5569" i="5"/>
  <c r="AF5570" i="5"/>
  <c r="AF5571" i="5"/>
  <c r="AF5572" i="5"/>
  <c r="AF5573" i="5"/>
  <c r="AF5574" i="5"/>
  <c r="AF5575" i="5"/>
  <c r="AF5576" i="5"/>
  <c r="AF5577" i="5"/>
  <c r="AF5578" i="5"/>
  <c r="AF5579" i="5"/>
  <c r="AF5580" i="5"/>
  <c r="AF5581" i="5"/>
  <c r="AF5582" i="5"/>
  <c r="AF5583" i="5"/>
  <c r="AF5584" i="5"/>
  <c r="AF5585" i="5"/>
  <c r="AF5586" i="5"/>
  <c r="AF5587" i="5"/>
  <c r="AF5588" i="5"/>
  <c r="AF5589" i="5"/>
  <c r="AF5590" i="5"/>
  <c r="AF5591" i="5"/>
  <c r="AF5592" i="5"/>
  <c r="AF5593" i="5"/>
  <c r="AF5594" i="5"/>
  <c r="AF5595" i="5"/>
  <c r="AF5596" i="5"/>
  <c r="AF5597" i="5"/>
  <c r="AF5598" i="5"/>
  <c r="AF5599" i="5"/>
  <c r="AF5600" i="5"/>
  <c r="AF5601" i="5"/>
  <c r="AF5602" i="5"/>
  <c r="AF5603" i="5"/>
  <c r="AF5604" i="5"/>
  <c r="AF5605" i="5"/>
  <c r="AF5606" i="5"/>
  <c r="AF5607" i="5"/>
  <c r="AF5608" i="5"/>
  <c r="AF5609" i="5"/>
  <c r="AF5610" i="5"/>
  <c r="AF5611" i="5"/>
  <c r="AF5612" i="5"/>
  <c r="AF5613" i="5"/>
  <c r="AF5614" i="5"/>
  <c r="AF5615" i="5"/>
  <c r="AF5616" i="5"/>
  <c r="AF5617" i="5"/>
  <c r="AF5618" i="5"/>
  <c r="AF5619" i="5"/>
  <c r="AF5620" i="5"/>
  <c r="AF5621" i="5"/>
  <c r="AF5622" i="5"/>
  <c r="AF5623" i="5"/>
  <c r="AF5624" i="5"/>
  <c r="AF5625" i="5"/>
  <c r="AF5626" i="5"/>
  <c r="AF5627" i="5"/>
  <c r="AF5628" i="5"/>
  <c r="AF5629" i="5"/>
  <c r="AF5630" i="5"/>
  <c r="AF5631" i="5"/>
  <c r="AF5632" i="5"/>
  <c r="AF5633" i="5"/>
  <c r="AF5634" i="5"/>
  <c r="AF5635" i="5"/>
  <c r="AF5636" i="5"/>
  <c r="AF5637" i="5"/>
  <c r="AF5638" i="5"/>
  <c r="AF5639" i="5"/>
  <c r="AF5640" i="5"/>
  <c r="AF5641" i="5"/>
  <c r="AF5642" i="5"/>
  <c r="AF5643" i="5"/>
  <c r="AF5644" i="5"/>
  <c r="AF5645" i="5"/>
  <c r="AF5646" i="5"/>
  <c r="AF5647" i="5"/>
  <c r="AF5648" i="5"/>
  <c r="AF5649" i="5"/>
  <c r="AF5650" i="5"/>
  <c r="AF5651" i="5"/>
  <c r="AF5652" i="5"/>
  <c r="AF5653" i="5"/>
  <c r="AF5654" i="5"/>
  <c r="AF5655" i="5"/>
  <c r="AF5656" i="5"/>
  <c r="AF5657" i="5"/>
  <c r="AF5658" i="5"/>
  <c r="AF5659" i="5"/>
  <c r="AF5660" i="5"/>
  <c r="AF5661" i="5"/>
  <c r="AF5662" i="5"/>
  <c r="AF5663" i="5"/>
  <c r="AF5664" i="5"/>
  <c r="AF5665" i="5"/>
  <c r="AF5666" i="5"/>
  <c r="AF5667" i="5"/>
  <c r="AF5668" i="5"/>
  <c r="AF5669" i="5"/>
  <c r="AF5670" i="5"/>
  <c r="AF5671" i="5"/>
  <c r="AF5672" i="5"/>
  <c r="AF5673" i="5"/>
  <c r="AF5674" i="5"/>
  <c r="AF5675" i="5"/>
  <c r="AF5676" i="5"/>
  <c r="AF5677" i="5"/>
  <c r="AF5678" i="5"/>
  <c r="AF5679" i="5"/>
  <c r="AF5680" i="5"/>
  <c r="AF5681" i="5"/>
  <c r="AF5682" i="5"/>
  <c r="AF5683" i="5"/>
  <c r="AF5684" i="5"/>
  <c r="AF5685" i="5"/>
  <c r="AF5686" i="5"/>
  <c r="AF5687" i="5"/>
  <c r="AF5688" i="5"/>
  <c r="AF5689" i="5"/>
  <c r="AF5690" i="5"/>
  <c r="AF5691" i="5"/>
  <c r="AF5692" i="5"/>
  <c r="AF5693" i="5"/>
  <c r="AF5694" i="5"/>
  <c r="AF5695" i="5"/>
  <c r="AF5696" i="5"/>
  <c r="AF5697" i="5"/>
  <c r="AF5698" i="5"/>
  <c r="AF5699" i="5"/>
  <c r="AF5700" i="5"/>
  <c r="AF5701" i="5"/>
  <c r="AF5702" i="5"/>
  <c r="AF5703" i="5"/>
  <c r="AF5704" i="5"/>
  <c r="AF5705" i="5"/>
  <c r="AF5706" i="5"/>
  <c r="AF5707" i="5"/>
  <c r="AF5708" i="5"/>
  <c r="AF5709" i="5"/>
  <c r="AF5710" i="5"/>
  <c r="AF5711" i="5"/>
  <c r="AF5712" i="5"/>
  <c r="AF5713" i="5"/>
  <c r="AF5714" i="5"/>
  <c r="AF5715" i="5"/>
  <c r="AF5716" i="5"/>
  <c r="AF5717" i="5"/>
  <c r="AF5718" i="5"/>
  <c r="AF5719" i="5"/>
  <c r="AF5720" i="5"/>
  <c r="AF5721" i="5"/>
  <c r="AF5722" i="5"/>
  <c r="AF5723" i="5"/>
  <c r="AF5724" i="5"/>
  <c r="AF5725" i="5"/>
  <c r="AF5726" i="5"/>
  <c r="AF5727" i="5"/>
  <c r="AF5728" i="5"/>
  <c r="AF5729" i="5"/>
  <c r="AF5730" i="5"/>
  <c r="AF5731" i="5"/>
  <c r="AF5732" i="5"/>
  <c r="AF5733" i="5"/>
  <c r="AF5734" i="5"/>
  <c r="AF5735" i="5"/>
  <c r="AF5736" i="5"/>
  <c r="AF5737" i="5"/>
  <c r="AF5738" i="5"/>
  <c r="AF5739" i="5"/>
  <c r="AF5740" i="5"/>
  <c r="AF5741" i="5"/>
  <c r="AF5742" i="5"/>
  <c r="AF5743" i="5"/>
  <c r="AF5744" i="5"/>
  <c r="AF5745" i="5"/>
  <c r="AF5746" i="5"/>
  <c r="AF5747" i="5"/>
  <c r="AF5748" i="5"/>
  <c r="AF5749" i="5"/>
  <c r="AF5750" i="5"/>
  <c r="AF5751" i="5"/>
  <c r="AF5752" i="5"/>
  <c r="AF5753" i="5"/>
  <c r="AF5754" i="5"/>
  <c r="AF5755" i="5"/>
  <c r="AF5756" i="5"/>
  <c r="AF5757" i="5"/>
  <c r="AF5758" i="5"/>
  <c r="AF5759" i="5"/>
  <c r="AF5760" i="5"/>
  <c r="AF5761" i="5"/>
  <c r="AF5762" i="5"/>
  <c r="AF5763" i="5"/>
  <c r="AF5764" i="5"/>
  <c r="AF5765" i="5"/>
  <c r="AF5766" i="5"/>
  <c r="AF5767" i="5"/>
  <c r="AF5768" i="5"/>
  <c r="AF5769" i="5"/>
  <c r="AF5770" i="5"/>
  <c r="AF5771" i="5"/>
  <c r="AF5772" i="5"/>
  <c r="AF5773" i="5"/>
  <c r="AF5774" i="5"/>
  <c r="AF5775" i="5"/>
  <c r="AF5776" i="5"/>
  <c r="AF5777" i="5"/>
  <c r="AF5778" i="5"/>
  <c r="AF5779" i="5"/>
  <c r="AF5780" i="5"/>
  <c r="AF5781" i="5"/>
  <c r="AF5782" i="5"/>
  <c r="AF5783" i="5"/>
  <c r="AF5784" i="5"/>
  <c r="AF5785" i="5"/>
  <c r="AF5786" i="5"/>
  <c r="AF5787" i="5"/>
  <c r="AF5788" i="5"/>
  <c r="AF5789" i="5"/>
  <c r="AF5790" i="5"/>
  <c r="AF5791" i="5"/>
  <c r="AF5792" i="5"/>
  <c r="AF5793" i="5"/>
  <c r="AF5794" i="5"/>
  <c r="AF5795" i="5"/>
  <c r="AF5796" i="5"/>
  <c r="AF5797" i="5"/>
  <c r="AF5798" i="5"/>
  <c r="AF5799" i="5"/>
  <c r="AF5800" i="5"/>
  <c r="AF5801" i="5"/>
  <c r="AF5802" i="5"/>
  <c r="AF5803" i="5"/>
  <c r="AF5804" i="5"/>
  <c r="AF5805" i="5"/>
  <c r="AF5806" i="5"/>
  <c r="AF5807" i="5"/>
  <c r="AF5808" i="5"/>
  <c r="AF5809" i="5"/>
  <c r="AF5810" i="5"/>
  <c r="AF5811" i="5"/>
  <c r="AF5812" i="5"/>
  <c r="AF5813" i="5"/>
  <c r="AF5814" i="5"/>
  <c r="AF5815" i="5"/>
  <c r="AF5816" i="5"/>
  <c r="AF5817" i="5"/>
  <c r="AF5818" i="5"/>
  <c r="AF5819" i="5"/>
  <c r="AF5820" i="5"/>
  <c r="AF5821" i="5"/>
  <c r="AF5822" i="5"/>
  <c r="AF5823" i="5"/>
  <c r="AF5824" i="5"/>
  <c r="AF5825" i="5"/>
  <c r="AF5826" i="5"/>
  <c r="AF5827" i="5"/>
  <c r="AF5828" i="5"/>
  <c r="AF5829" i="5"/>
  <c r="AF5830" i="5"/>
  <c r="AF5831" i="5"/>
  <c r="AF5832" i="5"/>
  <c r="AF5833" i="5"/>
  <c r="AF5834" i="5"/>
  <c r="AF5835" i="5"/>
  <c r="AF5836" i="5"/>
  <c r="AF5837" i="5"/>
  <c r="AF5838" i="5"/>
  <c r="AF5839" i="5"/>
  <c r="AF5840" i="5"/>
  <c r="AF5841" i="5"/>
  <c r="AF5842" i="5"/>
  <c r="AF5843" i="5"/>
  <c r="AF5844" i="5"/>
  <c r="AF5845" i="5"/>
  <c r="AF5846" i="5"/>
  <c r="AF5847" i="5"/>
  <c r="AF5848" i="5"/>
  <c r="AF5849" i="5"/>
  <c r="AF5850" i="5"/>
  <c r="AF5851" i="5"/>
  <c r="AF5852" i="5"/>
  <c r="AF5853" i="5"/>
  <c r="AF5854" i="5"/>
  <c r="AF5855" i="5"/>
  <c r="AF5856" i="5"/>
  <c r="AF5857" i="5"/>
  <c r="AF5858" i="5"/>
  <c r="AF5859" i="5"/>
  <c r="AF5860" i="5"/>
  <c r="AF5861" i="5"/>
  <c r="AF5862" i="5"/>
  <c r="AF5863" i="5"/>
  <c r="AF5864" i="5"/>
  <c r="AF5865" i="5"/>
  <c r="AF5866" i="5"/>
  <c r="AF5867" i="5"/>
  <c r="AF5868" i="5"/>
  <c r="AF5869" i="5"/>
  <c r="AF5870" i="5"/>
  <c r="AF5871" i="5"/>
  <c r="AF5872" i="5"/>
  <c r="AF5873" i="5"/>
  <c r="AF5874" i="5"/>
  <c r="AF5875" i="5"/>
  <c r="AF5876" i="5"/>
  <c r="AF5877" i="5"/>
  <c r="AF5878" i="5"/>
  <c r="AF5879" i="5"/>
  <c r="AF5880" i="5"/>
  <c r="AF5881" i="5"/>
  <c r="AF5882" i="5"/>
  <c r="AF5883" i="5"/>
  <c r="AF5884" i="5"/>
  <c r="AF5885" i="5"/>
  <c r="AF5886" i="5"/>
  <c r="AF5887" i="5"/>
  <c r="AF5888" i="5"/>
  <c r="AF5889" i="5"/>
  <c r="AF5890" i="5"/>
  <c r="AF5891" i="5"/>
  <c r="AF5892" i="5"/>
  <c r="AF5893" i="5"/>
  <c r="AF5894" i="5"/>
  <c r="AF5895" i="5"/>
  <c r="AF5896" i="5"/>
  <c r="AF5897" i="5"/>
  <c r="AF5898" i="5"/>
  <c r="AF5899" i="5"/>
  <c r="AF5900" i="5"/>
  <c r="AF5901" i="5"/>
  <c r="AF5902" i="5"/>
  <c r="AF5903" i="5"/>
  <c r="AF5904" i="5"/>
  <c r="AF5905" i="5"/>
  <c r="AF5906" i="5"/>
  <c r="AF5907" i="5"/>
  <c r="AF5908" i="5"/>
  <c r="AF5909" i="5"/>
  <c r="AF5910" i="5"/>
  <c r="AF5911" i="5"/>
  <c r="AF5912" i="5"/>
  <c r="AF5913" i="5"/>
  <c r="AF5914" i="5"/>
  <c r="AF5915" i="5"/>
  <c r="AF5916" i="5"/>
  <c r="AF5917" i="5"/>
  <c r="AF5918" i="5"/>
  <c r="AF5919" i="5"/>
  <c r="AF5920" i="5"/>
  <c r="AF5921" i="5"/>
  <c r="AF5922" i="5"/>
  <c r="AF5923" i="5"/>
  <c r="AF5924" i="5"/>
  <c r="AF5925" i="5"/>
  <c r="AF5926" i="5"/>
  <c r="AF5927" i="5"/>
  <c r="AF5928" i="5"/>
  <c r="AF5929" i="5"/>
  <c r="AF5930" i="5"/>
  <c r="AF5931" i="5"/>
  <c r="AF5932" i="5"/>
  <c r="AF5933" i="5"/>
  <c r="AF5934" i="5"/>
  <c r="AF5935" i="5"/>
  <c r="AF5936" i="5"/>
  <c r="AF5937" i="5"/>
  <c r="AF5938" i="5"/>
  <c r="AF5939" i="5"/>
  <c r="AF5940" i="5"/>
  <c r="AF5941" i="5"/>
  <c r="AF5942" i="5"/>
  <c r="AF5943" i="5"/>
  <c r="AF5944" i="5"/>
  <c r="AF5945" i="5"/>
  <c r="AF5946" i="5"/>
  <c r="AF5947" i="5"/>
  <c r="AF5948" i="5"/>
  <c r="AF5949" i="5"/>
  <c r="AF5950" i="5"/>
  <c r="AF5951" i="5"/>
  <c r="AF5952" i="5"/>
  <c r="AF5953" i="5"/>
  <c r="AF5954" i="5"/>
  <c r="AF5955" i="5"/>
  <c r="AF5956" i="5"/>
  <c r="AF5957" i="5"/>
  <c r="AF5958" i="5"/>
  <c r="AF5959" i="5"/>
  <c r="AF5960" i="5"/>
  <c r="AF5961" i="5"/>
  <c r="AF5962" i="5"/>
  <c r="AF5963" i="5"/>
  <c r="AF5964" i="5"/>
  <c r="AF5965" i="5"/>
  <c r="AF5966" i="5"/>
  <c r="AF5967" i="5"/>
  <c r="AF5968" i="5"/>
  <c r="AF5969" i="5"/>
  <c r="AF5970" i="5"/>
  <c r="AF5971" i="5"/>
  <c r="AF5972" i="5"/>
  <c r="AF5973" i="5"/>
  <c r="AF5974" i="5"/>
  <c r="AF5975" i="5"/>
  <c r="AF5976" i="5"/>
  <c r="AF5977" i="5"/>
  <c r="AF5978" i="5"/>
  <c r="AF5979" i="5"/>
  <c r="AF5980" i="5"/>
  <c r="AF5981" i="5"/>
  <c r="AF5982" i="5"/>
  <c r="AF5983" i="5"/>
  <c r="AF5984" i="5"/>
  <c r="AF5985" i="5"/>
  <c r="AF5986" i="5"/>
  <c r="AF5987" i="5"/>
  <c r="AF5988" i="5"/>
  <c r="AF5989" i="5"/>
  <c r="AF5990" i="5"/>
  <c r="AF5991" i="5"/>
  <c r="AF5992" i="5"/>
  <c r="AF5993" i="5"/>
  <c r="AF5994" i="5"/>
  <c r="AF5995" i="5"/>
  <c r="AF5996" i="5"/>
  <c r="AF5997" i="5"/>
  <c r="AF5998" i="5"/>
  <c r="AF5999" i="5"/>
  <c r="AF6000" i="5"/>
  <c r="AF6001" i="5"/>
  <c r="AF6002" i="5"/>
  <c r="AF6003" i="5"/>
  <c r="AF6004" i="5"/>
  <c r="AF6005" i="5"/>
  <c r="AF6006" i="5"/>
  <c r="AF6007" i="5"/>
  <c r="AF6008" i="5"/>
  <c r="AF6009" i="5"/>
  <c r="AF6010" i="5"/>
  <c r="AF6011" i="5"/>
  <c r="AF6012" i="5"/>
  <c r="AF6013" i="5"/>
  <c r="AF6014" i="5"/>
  <c r="AF6015" i="5"/>
  <c r="AF6016" i="5"/>
  <c r="AF6017" i="5"/>
  <c r="AF6018" i="5"/>
  <c r="AF6019" i="5"/>
  <c r="AF6020" i="5"/>
  <c r="AF6021" i="5"/>
  <c r="AF6022" i="5"/>
  <c r="AF6023" i="5"/>
  <c r="AF6024" i="5"/>
  <c r="AF6025" i="5"/>
  <c r="AF6026" i="5"/>
  <c r="AF6027" i="5"/>
  <c r="AF6028" i="5"/>
  <c r="AF6029" i="5"/>
  <c r="AF6030" i="5"/>
  <c r="AF6031" i="5"/>
  <c r="AF6032" i="5"/>
  <c r="AF6033" i="5"/>
  <c r="AF6034" i="5"/>
  <c r="AF6035" i="5"/>
  <c r="AF6036" i="5"/>
  <c r="AF6037" i="5"/>
  <c r="AF6038" i="5"/>
  <c r="AF6039" i="5"/>
  <c r="AF6040" i="5"/>
  <c r="AF6041" i="5"/>
  <c r="AF6042" i="5"/>
  <c r="AF6043" i="5"/>
  <c r="AF6044" i="5"/>
  <c r="AF6045" i="5"/>
  <c r="AF6046" i="5"/>
  <c r="AF6047" i="5"/>
  <c r="AF6048" i="5"/>
  <c r="AF6049" i="5"/>
  <c r="AF6050" i="5"/>
  <c r="AF6051" i="5"/>
  <c r="AF6052" i="5"/>
  <c r="AF6053" i="5"/>
  <c r="AF6054" i="5"/>
  <c r="AF6055" i="5"/>
  <c r="AF6056" i="5"/>
  <c r="AF6057" i="5"/>
  <c r="AF6058" i="5"/>
  <c r="AF6059" i="5"/>
  <c r="AF6060" i="5"/>
  <c r="AF6061" i="5"/>
  <c r="AF6062" i="5"/>
  <c r="AF6063" i="5"/>
  <c r="AF6064" i="5"/>
  <c r="AF6065" i="5"/>
  <c r="AF6066" i="5"/>
  <c r="AF6067" i="5"/>
  <c r="AF6068" i="5"/>
  <c r="AF6069" i="5"/>
  <c r="AF6070" i="5"/>
  <c r="AF6071" i="5"/>
  <c r="AF6072" i="5"/>
  <c r="AF6073" i="5"/>
  <c r="AF6074" i="5"/>
  <c r="AF6075" i="5"/>
  <c r="AF6076" i="5"/>
  <c r="AF6077" i="5"/>
  <c r="AF6078" i="5"/>
  <c r="AF6079" i="5"/>
  <c r="AF6080" i="5"/>
  <c r="AF6081" i="5"/>
  <c r="AF6082" i="5"/>
  <c r="AF6083" i="5"/>
  <c r="AF6084" i="5"/>
  <c r="AF6085" i="5"/>
  <c r="AF6086" i="5"/>
  <c r="AF6087" i="5"/>
  <c r="AF6088" i="5"/>
  <c r="AF6089" i="5"/>
  <c r="AF6090" i="5"/>
  <c r="AF6091" i="5"/>
  <c r="AF6092" i="5"/>
  <c r="AF6093" i="5"/>
  <c r="AF6094" i="5"/>
  <c r="AF6095" i="5"/>
  <c r="AF6096" i="5"/>
  <c r="AF6097" i="5"/>
  <c r="AF6098" i="5"/>
  <c r="AF6099" i="5"/>
  <c r="AF6100" i="5"/>
  <c r="AF6101" i="5"/>
  <c r="AF6102" i="5"/>
  <c r="AF6103" i="5"/>
  <c r="AF6104" i="5"/>
  <c r="AF6105" i="5"/>
  <c r="AF6106" i="5"/>
  <c r="AF6107" i="5"/>
  <c r="AF6108" i="5"/>
  <c r="AF6109" i="5"/>
  <c r="AF6110" i="5"/>
  <c r="AF6111" i="5"/>
  <c r="AF6112" i="5"/>
  <c r="AF6113" i="5"/>
  <c r="AF6114" i="5"/>
  <c r="AF6115" i="5"/>
  <c r="AF6116" i="5"/>
  <c r="AF6117" i="5"/>
  <c r="AF6118" i="5"/>
  <c r="AF6119" i="5"/>
  <c r="AF6120" i="5"/>
  <c r="AF6121" i="5"/>
  <c r="AF6122" i="5"/>
  <c r="AF6123" i="5"/>
  <c r="AF6124" i="5"/>
  <c r="AF6125" i="5"/>
  <c r="AF6126" i="5"/>
  <c r="AF6127" i="5"/>
  <c r="AF6128" i="5"/>
  <c r="AF6129" i="5"/>
  <c r="AF6130" i="5"/>
  <c r="AF6131" i="5"/>
  <c r="AF6132" i="5"/>
  <c r="AF6133" i="5"/>
  <c r="AF6134" i="5"/>
  <c r="AF6135" i="5"/>
  <c r="AF6136" i="5"/>
  <c r="AF6137" i="5"/>
  <c r="AF6138" i="5"/>
  <c r="AF6139" i="5"/>
  <c r="AF6140" i="5"/>
  <c r="AF6141" i="5"/>
  <c r="AF6142" i="5"/>
  <c r="AF6143" i="5"/>
  <c r="AF6144" i="5"/>
  <c r="AF6145" i="5"/>
  <c r="AF6146" i="5"/>
  <c r="AF6147" i="5"/>
  <c r="AF6148" i="5"/>
  <c r="AF6149" i="5"/>
  <c r="AF6150" i="5"/>
  <c r="AF6151" i="5"/>
  <c r="AF6152" i="5"/>
  <c r="AF6153" i="5"/>
  <c r="AF6154" i="5"/>
  <c r="AF6155" i="5"/>
  <c r="AF6156" i="5"/>
  <c r="AF6157" i="5"/>
  <c r="AF6158" i="5"/>
  <c r="AF6159" i="5"/>
  <c r="AF6160" i="5"/>
  <c r="AF6161" i="5"/>
  <c r="AF6162" i="5"/>
  <c r="AF6163" i="5"/>
  <c r="AF6164" i="5"/>
  <c r="AF6165" i="5"/>
  <c r="AF6166" i="5"/>
  <c r="AF6167" i="5"/>
  <c r="AF6168" i="5"/>
  <c r="AF6169" i="5"/>
  <c r="AF6170" i="5"/>
  <c r="AF6171" i="5"/>
  <c r="AF6172" i="5"/>
  <c r="AF6173" i="5"/>
  <c r="AF6174" i="5"/>
  <c r="AF6175" i="5"/>
  <c r="AF6176" i="5"/>
  <c r="AF6177" i="5"/>
  <c r="AF6178" i="5"/>
  <c r="AF6179" i="5"/>
  <c r="AF6180" i="5"/>
  <c r="AF6181" i="5"/>
  <c r="AF6182" i="5"/>
  <c r="AF6183" i="5"/>
  <c r="AF6184" i="5"/>
  <c r="AF6185" i="5"/>
  <c r="AF6186" i="5"/>
  <c r="AF6187" i="5"/>
  <c r="AF6188" i="5"/>
  <c r="AF6189" i="5"/>
  <c r="AF6190" i="5"/>
  <c r="AF6191" i="5"/>
  <c r="AF6192" i="5"/>
  <c r="AF6193" i="5"/>
  <c r="AF6194" i="5"/>
  <c r="AF6195" i="5"/>
  <c r="AF6196" i="5"/>
  <c r="AF6197" i="5"/>
  <c r="AF6198" i="5"/>
  <c r="AF6199" i="5"/>
  <c r="AF6200" i="5"/>
  <c r="AF6201" i="5"/>
  <c r="AF6202" i="5"/>
  <c r="AF6203" i="5"/>
  <c r="AF6204" i="5"/>
  <c r="AF6205" i="5"/>
  <c r="AF6206" i="5"/>
  <c r="AF6207" i="5"/>
  <c r="AF6208" i="5"/>
  <c r="AF6209" i="5"/>
  <c r="AF6210" i="5"/>
  <c r="AF6211" i="5"/>
  <c r="AF6212" i="5"/>
  <c r="AF6213" i="5"/>
  <c r="AF6214" i="5"/>
  <c r="AF6215" i="5"/>
  <c r="AF6216" i="5"/>
  <c r="AF6217" i="5"/>
  <c r="AF6218" i="5"/>
  <c r="AF6219" i="5"/>
  <c r="AF6220" i="5"/>
  <c r="AF6221" i="5"/>
  <c r="AF6222" i="5"/>
  <c r="AF6223" i="5"/>
  <c r="AF6224" i="5"/>
  <c r="AF6225" i="5"/>
  <c r="AF6226" i="5"/>
  <c r="AF6227" i="5"/>
  <c r="AF6228" i="5"/>
  <c r="AF6229" i="5"/>
  <c r="AF6230" i="5"/>
  <c r="AF6231" i="5"/>
  <c r="AF6232" i="5"/>
  <c r="AF6233" i="5"/>
  <c r="AF6234" i="5"/>
  <c r="AF6235" i="5"/>
  <c r="AF6236" i="5"/>
  <c r="AF6237" i="5"/>
  <c r="AF6238" i="5"/>
  <c r="AF6239" i="5"/>
  <c r="AF6240" i="5"/>
  <c r="AF6241" i="5"/>
  <c r="AF6242" i="5"/>
  <c r="AF6243" i="5"/>
  <c r="AF6244" i="5"/>
  <c r="AF6245" i="5"/>
  <c r="AF6246" i="5"/>
  <c r="AF6247" i="5"/>
  <c r="AF6248" i="5"/>
  <c r="AF6249" i="5"/>
  <c r="AF6250" i="5"/>
  <c r="AF6251" i="5"/>
  <c r="AF6252" i="5"/>
  <c r="AF6253" i="5"/>
  <c r="AF6254" i="5"/>
  <c r="AF6255" i="5"/>
  <c r="AF6256" i="5"/>
  <c r="AF6257" i="5"/>
  <c r="AF6258" i="5"/>
  <c r="AF6259" i="5"/>
  <c r="AF6260" i="5"/>
  <c r="AF6261" i="5"/>
  <c r="AF6262" i="5"/>
  <c r="AF6263" i="5"/>
  <c r="AF6264" i="5"/>
  <c r="AF6265" i="5"/>
  <c r="AF6266" i="5"/>
  <c r="AF6267" i="5"/>
  <c r="AF6268" i="5"/>
  <c r="AF6269" i="5"/>
  <c r="AF6270" i="5"/>
  <c r="AF6271" i="5"/>
  <c r="AF6272" i="5"/>
  <c r="AF6273" i="5"/>
  <c r="AF6274" i="5"/>
  <c r="AF6275" i="5"/>
  <c r="AF6276" i="5"/>
  <c r="AF6277" i="5"/>
  <c r="AF6278" i="5"/>
  <c r="AF6279" i="5"/>
  <c r="AF6280" i="5"/>
  <c r="AF6281" i="5"/>
  <c r="AF6282" i="5"/>
  <c r="AF6283" i="5"/>
  <c r="AF6284" i="5"/>
  <c r="AF6285" i="5"/>
  <c r="AF6286" i="5"/>
  <c r="AF6287" i="5"/>
  <c r="AF6288" i="5"/>
  <c r="AF6289" i="5"/>
  <c r="AF6290" i="5"/>
  <c r="AF6291" i="5"/>
  <c r="AF6292" i="5"/>
  <c r="AF6293" i="5"/>
  <c r="AF6294" i="5"/>
  <c r="AF6295" i="5"/>
  <c r="AF6296" i="5"/>
  <c r="AF6297" i="5"/>
  <c r="AF6298" i="5"/>
  <c r="AF6299" i="5"/>
  <c r="AF6300" i="5"/>
  <c r="AF6301" i="5"/>
  <c r="AF6302" i="5"/>
  <c r="AF6303" i="5"/>
  <c r="AF6304" i="5"/>
  <c r="AF6305" i="5"/>
  <c r="AF6306" i="5"/>
  <c r="AF6307" i="5"/>
  <c r="AF6308" i="5"/>
  <c r="AF6309" i="5"/>
  <c r="AF6310" i="5"/>
  <c r="AF6311" i="5"/>
  <c r="AF6312" i="5"/>
  <c r="AF6313" i="5"/>
  <c r="AF6314" i="5"/>
  <c r="AF6315" i="5"/>
  <c r="AF6316" i="5"/>
  <c r="AF6317" i="5"/>
  <c r="AF6318" i="5"/>
  <c r="AF6319" i="5"/>
  <c r="AF6320" i="5"/>
  <c r="AF6321" i="5"/>
  <c r="AF6322" i="5"/>
  <c r="AF6323" i="5"/>
  <c r="AF6324" i="5"/>
  <c r="AF6325" i="5"/>
  <c r="AF6326" i="5"/>
  <c r="AF6327" i="5"/>
  <c r="AF6328" i="5"/>
  <c r="AF6329" i="5"/>
  <c r="AF6330" i="5"/>
  <c r="AF6331" i="5"/>
  <c r="AF6332" i="5"/>
  <c r="AF6333" i="5"/>
  <c r="AF6334" i="5"/>
  <c r="AF6335" i="5"/>
  <c r="AF6336" i="5"/>
  <c r="AF6337" i="5"/>
  <c r="AF6338" i="5"/>
  <c r="AF6339" i="5"/>
  <c r="AF6340" i="5"/>
  <c r="AF6341" i="5"/>
  <c r="AF6342" i="5"/>
  <c r="AF6343" i="5"/>
  <c r="AF6344" i="5"/>
  <c r="AF6345" i="5"/>
  <c r="AF6346" i="5"/>
  <c r="AF6347" i="5"/>
  <c r="AF6348" i="5"/>
  <c r="AF6349" i="5"/>
  <c r="AF6350" i="5"/>
  <c r="AF6351" i="5"/>
  <c r="AF6352" i="5"/>
  <c r="AF6353" i="5"/>
  <c r="AF6354" i="5"/>
  <c r="AF6355" i="5"/>
  <c r="AF6356" i="5"/>
  <c r="AF6357" i="5"/>
  <c r="AF6358" i="5"/>
  <c r="AF6359" i="5"/>
  <c r="AF6360" i="5"/>
  <c r="AF6361" i="5"/>
  <c r="AF6362" i="5"/>
  <c r="AF6363" i="5"/>
  <c r="AF6364" i="5"/>
  <c r="AF6365" i="5"/>
  <c r="AF6366" i="5"/>
  <c r="AF6367" i="5"/>
  <c r="AF6368" i="5"/>
  <c r="AF6369" i="5"/>
  <c r="AF6370" i="5"/>
  <c r="AF6371" i="5"/>
  <c r="AF6372" i="5"/>
  <c r="AF6373" i="5"/>
  <c r="AF6374" i="5"/>
  <c r="AF6375" i="5"/>
  <c r="AF6376" i="5"/>
  <c r="AF6377" i="5"/>
  <c r="AF6378" i="5"/>
  <c r="AF6379" i="5"/>
  <c r="AF6380" i="5"/>
  <c r="AF6381" i="5"/>
  <c r="AF6382" i="5"/>
  <c r="AF6383" i="5"/>
  <c r="AF6384" i="5"/>
  <c r="AF6385" i="5"/>
  <c r="AF6386" i="5"/>
  <c r="AF6387" i="5"/>
  <c r="AF6388" i="5"/>
  <c r="AF6389" i="5"/>
  <c r="AF6390" i="5"/>
  <c r="AF6391" i="5"/>
  <c r="AF6392" i="5"/>
  <c r="AF6393" i="5"/>
  <c r="AF6394" i="5"/>
  <c r="AF6395" i="5"/>
  <c r="AF6396" i="5"/>
  <c r="AF6397" i="5"/>
  <c r="AF6398" i="5"/>
  <c r="AF6399" i="5"/>
  <c r="AF6400" i="5"/>
  <c r="AF6401" i="5"/>
  <c r="AF6402" i="5"/>
  <c r="AF6403" i="5"/>
  <c r="AF6404" i="5"/>
  <c r="AF6405" i="5"/>
  <c r="AF6406" i="5"/>
  <c r="AF6407" i="5"/>
  <c r="AF6408" i="5"/>
  <c r="AF6409" i="5"/>
  <c r="AF6410" i="5"/>
  <c r="AF6411" i="5"/>
  <c r="AF6412" i="5"/>
  <c r="AF6413" i="5"/>
  <c r="AF6414" i="5"/>
  <c r="AF6415" i="5"/>
  <c r="AF6416" i="5"/>
  <c r="AF6417" i="5"/>
  <c r="AF6418" i="5"/>
  <c r="AF6419" i="5"/>
  <c r="AF6420" i="5"/>
  <c r="AF6421" i="5"/>
  <c r="AF6422" i="5"/>
  <c r="AF6423" i="5"/>
  <c r="AF6424" i="5"/>
  <c r="AF6425" i="5"/>
  <c r="AF6426" i="5"/>
  <c r="AF6427" i="5"/>
  <c r="AF6428" i="5"/>
  <c r="AF6429" i="5"/>
  <c r="AF6430" i="5"/>
  <c r="AF6431" i="5"/>
  <c r="AF6432" i="5"/>
  <c r="AF6433" i="5"/>
  <c r="AF6434" i="5"/>
  <c r="AF6435" i="5"/>
  <c r="AF6436" i="5"/>
  <c r="AF6437" i="5"/>
  <c r="AF6438" i="5"/>
  <c r="AF6439" i="5"/>
  <c r="AF6440" i="5"/>
  <c r="AF6441" i="5"/>
  <c r="AF6442" i="5"/>
  <c r="AF6443" i="5"/>
  <c r="AF6444" i="5"/>
  <c r="AF6445" i="5"/>
  <c r="AF6446" i="5"/>
  <c r="AF6447" i="5"/>
  <c r="AF6448" i="5"/>
  <c r="AF6449" i="5"/>
  <c r="AF6450" i="5"/>
  <c r="AF6451" i="5"/>
  <c r="AF6452" i="5"/>
  <c r="AF6453" i="5"/>
  <c r="AF6454" i="5"/>
  <c r="AF6455" i="5"/>
  <c r="AF6456" i="5"/>
  <c r="AF6457" i="5"/>
  <c r="AF6458" i="5"/>
  <c r="AF6459" i="5"/>
  <c r="AF6460" i="5"/>
  <c r="AF6461" i="5"/>
  <c r="AF6462" i="5"/>
  <c r="AF6463" i="5"/>
  <c r="AF6464" i="5"/>
  <c r="AF6465" i="5"/>
  <c r="AF6466" i="5"/>
  <c r="AF6467" i="5"/>
  <c r="AF6468" i="5"/>
  <c r="AF6469" i="5"/>
  <c r="AF6470" i="5"/>
  <c r="AF6471" i="5"/>
  <c r="AF6472" i="5"/>
  <c r="AF6473" i="5"/>
  <c r="AF6474" i="5"/>
  <c r="AF6475" i="5"/>
  <c r="AF6476" i="5"/>
  <c r="AF6477" i="5"/>
  <c r="AF6478" i="5"/>
  <c r="AF6479" i="5"/>
  <c r="AF6480" i="5"/>
  <c r="AF6481" i="5"/>
  <c r="AF6482" i="5"/>
  <c r="AF6483" i="5"/>
  <c r="AF6484" i="5"/>
  <c r="AF6485" i="5"/>
  <c r="AF6486" i="5"/>
  <c r="AF6487" i="5"/>
  <c r="AF6488" i="5"/>
  <c r="AF6489" i="5"/>
  <c r="AF6490" i="5"/>
  <c r="AF6491" i="5"/>
  <c r="AF6492" i="5"/>
  <c r="AF6493" i="5"/>
  <c r="AF6494" i="5"/>
  <c r="AF6495" i="5"/>
  <c r="AF6496" i="5"/>
  <c r="AF6497" i="5"/>
  <c r="AF6498" i="5"/>
  <c r="AF6499" i="5"/>
  <c r="AF6500" i="5"/>
  <c r="AF6501" i="5"/>
  <c r="AF6502" i="5"/>
  <c r="AF6503" i="5"/>
  <c r="AF6504" i="5"/>
  <c r="AF6505" i="5"/>
  <c r="AF6506" i="5"/>
  <c r="AF6507" i="5"/>
  <c r="AF6508" i="5"/>
  <c r="AF6509" i="5"/>
  <c r="AF6510" i="5"/>
  <c r="AF6511" i="5"/>
  <c r="AF6512" i="5"/>
  <c r="AF6513" i="5"/>
  <c r="AF6514" i="5"/>
  <c r="AF6515" i="5"/>
  <c r="AF6516" i="5"/>
  <c r="AF6517" i="5"/>
  <c r="AF6518" i="5"/>
  <c r="AF6519" i="5"/>
  <c r="AF6520" i="5"/>
  <c r="AF6521" i="5"/>
  <c r="AF6522" i="5"/>
  <c r="AF6523" i="5"/>
  <c r="AF6524" i="5"/>
  <c r="AF6525" i="5"/>
  <c r="AF6526" i="5"/>
  <c r="AF6527" i="5"/>
  <c r="AF6528" i="5"/>
  <c r="AF6529" i="5"/>
  <c r="AF6530" i="5"/>
  <c r="AF6531" i="5"/>
  <c r="AF6532" i="5"/>
  <c r="AF6533" i="5"/>
  <c r="AF6534" i="5"/>
  <c r="AF6535" i="5"/>
  <c r="AF6536" i="5"/>
  <c r="AF6537" i="5"/>
  <c r="AF6538" i="5"/>
  <c r="AF6539" i="5"/>
  <c r="AF6540" i="5"/>
  <c r="AF6541" i="5"/>
  <c r="AF6542" i="5"/>
  <c r="AF6543" i="5"/>
  <c r="AF6544" i="5"/>
  <c r="AF6545" i="5"/>
  <c r="AF6546" i="5"/>
  <c r="AF6547" i="5"/>
  <c r="AF6548" i="5"/>
  <c r="AF6549" i="5"/>
  <c r="AF6550" i="5"/>
  <c r="AF6551" i="5"/>
  <c r="AF6552" i="5"/>
  <c r="AF6553" i="5"/>
  <c r="AF6554" i="5"/>
  <c r="AF6555" i="5"/>
  <c r="AF6556" i="5"/>
  <c r="AF6557" i="5"/>
  <c r="AF6558" i="5"/>
  <c r="AF4" i="5"/>
  <c r="AF5" i="5"/>
  <c r="AF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3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AD145" i="5"/>
  <c r="AD146" i="5"/>
  <c r="AD147" i="5"/>
  <c r="AD148" i="5"/>
  <c r="AD149" i="5"/>
  <c r="AD150" i="5"/>
  <c r="AD151" i="5"/>
  <c r="AD152" i="5"/>
  <c r="AD153" i="5"/>
  <c r="AD154" i="5"/>
  <c r="AD155" i="5"/>
  <c r="AD156" i="5"/>
  <c r="AD157" i="5"/>
  <c r="AD158" i="5"/>
  <c r="AD159" i="5"/>
  <c r="AD160" i="5"/>
  <c r="AD161" i="5"/>
  <c r="AD162" i="5"/>
  <c r="AD163" i="5"/>
  <c r="AD164" i="5"/>
  <c r="AD165" i="5"/>
  <c r="AD166" i="5"/>
  <c r="AD167" i="5"/>
  <c r="AD168" i="5"/>
  <c r="AD169" i="5"/>
  <c r="AD170" i="5"/>
  <c r="AD171" i="5"/>
  <c r="AD172" i="5"/>
  <c r="AD173" i="5"/>
  <c r="AD174" i="5"/>
  <c r="AD175" i="5"/>
  <c r="AD176" i="5"/>
  <c r="AD177" i="5"/>
  <c r="AD178" i="5"/>
  <c r="AD179" i="5"/>
  <c r="AD180" i="5"/>
  <c r="AD181" i="5"/>
  <c r="AD182" i="5"/>
  <c r="AD183" i="5"/>
  <c r="AD184" i="5"/>
  <c r="AD185" i="5"/>
  <c r="AD186" i="5"/>
  <c r="AD187" i="5"/>
  <c r="AD188" i="5"/>
  <c r="AD189" i="5"/>
  <c r="AD190" i="5"/>
  <c r="AD191" i="5"/>
  <c r="AD192" i="5"/>
  <c r="AD193" i="5"/>
  <c r="AD194" i="5"/>
  <c r="AD195" i="5"/>
  <c r="AD196" i="5"/>
  <c r="AD197" i="5"/>
  <c r="AD198" i="5"/>
  <c r="AD199" i="5"/>
  <c r="AD200" i="5"/>
  <c r="AD201" i="5"/>
  <c r="AD202" i="5"/>
  <c r="AD203" i="5"/>
  <c r="AD204" i="5"/>
  <c r="AD205" i="5"/>
  <c r="AD206" i="5"/>
  <c r="AD207" i="5"/>
  <c r="AD208" i="5"/>
  <c r="AD209" i="5"/>
  <c r="AD210" i="5"/>
  <c r="AD211" i="5"/>
  <c r="AD212" i="5"/>
  <c r="AD213" i="5"/>
  <c r="AD214" i="5"/>
  <c r="AD215" i="5"/>
  <c r="AD216" i="5"/>
  <c r="AD217" i="5"/>
  <c r="AD218" i="5"/>
  <c r="AD219" i="5"/>
  <c r="AD220" i="5"/>
  <c r="AD221" i="5"/>
  <c r="AD222" i="5"/>
  <c r="AD223" i="5"/>
  <c r="AD224" i="5"/>
  <c r="AD225" i="5"/>
  <c r="AD226" i="5"/>
  <c r="AD227" i="5"/>
  <c r="AD228" i="5"/>
  <c r="AD229" i="5"/>
  <c r="AD230" i="5"/>
  <c r="AD231" i="5"/>
  <c r="AD232" i="5"/>
  <c r="AD233" i="5"/>
  <c r="AD234" i="5"/>
  <c r="AD235" i="5"/>
  <c r="AD236" i="5"/>
  <c r="AD237" i="5"/>
  <c r="AD238" i="5"/>
  <c r="AD239" i="5"/>
  <c r="AD240" i="5"/>
  <c r="AD241" i="5"/>
  <c r="AD242" i="5"/>
  <c r="AD243" i="5"/>
  <c r="AD244" i="5"/>
  <c r="AD245" i="5"/>
  <c r="AD246" i="5"/>
  <c r="AD247" i="5"/>
  <c r="AD248" i="5"/>
  <c r="AD249" i="5"/>
  <c r="AD250" i="5"/>
  <c r="AD251" i="5"/>
  <c r="AD252" i="5"/>
  <c r="AD253" i="5"/>
  <c r="AD254" i="5"/>
  <c r="AD255" i="5"/>
  <c r="AD256" i="5"/>
  <c r="AD257" i="5"/>
  <c r="AD258" i="5"/>
  <c r="AD259" i="5"/>
  <c r="AD260" i="5"/>
  <c r="AD261" i="5"/>
  <c r="AD262" i="5"/>
  <c r="AD263" i="5"/>
  <c r="AD264" i="5"/>
  <c r="AD265" i="5"/>
  <c r="AD266" i="5"/>
  <c r="AD267" i="5"/>
  <c r="AD268" i="5"/>
  <c r="AD269" i="5"/>
  <c r="AD270" i="5"/>
  <c r="AD271" i="5"/>
  <c r="AD272" i="5"/>
  <c r="AD273" i="5"/>
  <c r="AD274" i="5"/>
  <c r="AD275" i="5"/>
  <c r="AD276" i="5"/>
  <c r="AD277" i="5"/>
  <c r="AD278" i="5"/>
  <c r="AD279" i="5"/>
  <c r="AD280" i="5"/>
  <c r="AD281" i="5"/>
  <c r="AD282" i="5"/>
  <c r="AD283" i="5"/>
  <c r="AD284" i="5"/>
  <c r="AD285" i="5"/>
  <c r="AD286" i="5"/>
  <c r="AD287" i="5"/>
  <c r="AD288" i="5"/>
  <c r="AD289" i="5"/>
  <c r="AD290" i="5"/>
  <c r="AD291" i="5"/>
  <c r="AD292" i="5"/>
  <c r="AD293" i="5"/>
  <c r="AD294" i="5"/>
  <c r="AD295" i="5"/>
  <c r="AD296" i="5"/>
  <c r="AD297" i="5"/>
  <c r="AD298" i="5"/>
  <c r="AD299" i="5"/>
  <c r="AD300" i="5"/>
  <c r="AD301" i="5"/>
  <c r="AD302" i="5"/>
  <c r="AD303" i="5"/>
  <c r="AD304" i="5"/>
  <c r="AD305" i="5"/>
  <c r="AD306" i="5"/>
  <c r="AD307" i="5"/>
  <c r="AD308" i="5"/>
  <c r="AD309" i="5"/>
  <c r="AD310" i="5"/>
  <c r="AD311" i="5"/>
  <c r="AD312" i="5"/>
  <c r="AD313" i="5"/>
  <c r="AD314" i="5"/>
  <c r="AD315" i="5"/>
  <c r="AD316" i="5"/>
  <c r="AD317" i="5"/>
  <c r="AD318" i="5"/>
  <c r="AD319" i="5"/>
  <c r="AD320" i="5"/>
  <c r="AD321" i="5"/>
  <c r="AD322" i="5"/>
  <c r="AD323" i="5"/>
  <c r="AD324" i="5"/>
  <c r="AD325" i="5"/>
  <c r="AD326" i="5"/>
  <c r="AD327" i="5"/>
  <c r="AD328" i="5"/>
  <c r="AD329" i="5"/>
  <c r="AD330" i="5"/>
  <c r="AD331" i="5"/>
  <c r="AD332" i="5"/>
  <c r="AD333" i="5"/>
  <c r="AD334" i="5"/>
  <c r="AD335" i="5"/>
  <c r="AD336" i="5"/>
  <c r="AD337" i="5"/>
  <c r="AD338" i="5"/>
  <c r="AD339" i="5"/>
  <c r="AD340" i="5"/>
  <c r="AD341" i="5"/>
  <c r="AD342" i="5"/>
  <c r="AD343" i="5"/>
  <c r="AD344" i="5"/>
  <c r="AD345" i="5"/>
  <c r="AD346" i="5"/>
  <c r="AD347" i="5"/>
  <c r="AD348" i="5"/>
  <c r="AD349" i="5"/>
  <c r="AD350" i="5"/>
  <c r="AD351" i="5"/>
  <c r="AD352" i="5"/>
  <c r="AD353" i="5"/>
  <c r="AD354" i="5"/>
  <c r="AD355" i="5"/>
  <c r="AD356" i="5"/>
  <c r="AD357" i="5"/>
  <c r="AD358" i="5"/>
  <c r="AD359" i="5"/>
  <c r="AD360" i="5"/>
  <c r="AD361" i="5"/>
  <c r="AD362" i="5"/>
  <c r="AD363" i="5"/>
  <c r="AD364" i="5"/>
  <c r="AD365" i="5"/>
  <c r="AD366" i="5"/>
  <c r="AD367" i="5"/>
  <c r="AD368" i="5"/>
  <c r="AD369" i="5"/>
  <c r="AD370" i="5"/>
  <c r="AD371" i="5"/>
  <c r="AD372" i="5"/>
  <c r="AD373" i="5"/>
  <c r="AD374" i="5"/>
  <c r="AD375" i="5"/>
  <c r="AD376" i="5"/>
  <c r="AD377" i="5"/>
  <c r="AD378" i="5"/>
  <c r="AD379" i="5"/>
  <c r="AD380" i="5"/>
  <c r="AD381" i="5"/>
  <c r="AD382" i="5"/>
  <c r="AD383" i="5"/>
  <c r="AD384" i="5"/>
  <c r="AD385" i="5"/>
  <c r="AD386" i="5"/>
  <c r="AD387" i="5"/>
  <c r="AD388" i="5"/>
  <c r="AD389" i="5"/>
  <c r="AD390" i="5"/>
  <c r="AD391" i="5"/>
  <c r="AD392" i="5"/>
  <c r="AD393" i="5"/>
  <c r="AD394" i="5"/>
  <c r="AD395" i="5"/>
  <c r="AD396" i="5"/>
  <c r="AD397" i="5"/>
  <c r="AD398" i="5"/>
  <c r="AD399" i="5"/>
  <c r="AD400" i="5"/>
  <c r="AD401" i="5"/>
  <c r="AD402" i="5"/>
  <c r="AD403" i="5"/>
  <c r="AD404" i="5"/>
  <c r="AD405" i="5"/>
  <c r="AD406" i="5"/>
  <c r="AD407" i="5"/>
  <c r="AD408" i="5"/>
  <c r="AD409" i="5"/>
  <c r="AD410" i="5"/>
  <c r="AD411" i="5"/>
  <c r="AD412" i="5"/>
  <c r="AD413" i="5"/>
  <c r="AD414" i="5"/>
  <c r="AD415" i="5"/>
  <c r="AD416" i="5"/>
  <c r="AD417" i="5"/>
  <c r="AD418" i="5"/>
  <c r="AD419" i="5"/>
  <c r="AD420" i="5"/>
  <c r="AD421" i="5"/>
  <c r="AD422" i="5"/>
  <c r="AD423" i="5"/>
  <c r="AD424" i="5"/>
  <c r="AD425" i="5"/>
  <c r="AD426" i="5"/>
  <c r="AD427" i="5"/>
  <c r="AD428" i="5"/>
  <c r="AD429" i="5"/>
  <c r="AD430" i="5"/>
  <c r="AD431" i="5"/>
  <c r="AD432" i="5"/>
  <c r="AD433" i="5"/>
  <c r="AD434" i="5"/>
  <c r="AD435" i="5"/>
  <c r="AD436" i="5"/>
  <c r="AD437" i="5"/>
  <c r="AD438" i="5"/>
  <c r="AD439" i="5"/>
  <c r="AD440" i="5"/>
  <c r="AD441" i="5"/>
  <c r="AD442" i="5"/>
  <c r="AD443" i="5"/>
  <c r="AD444" i="5"/>
  <c r="AD445" i="5"/>
  <c r="AD446" i="5"/>
  <c r="AD447" i="5"/>
  <c r="AD448" i="5"/>
  <c r="AD449" i="5"/>
  <c r="AD450" i="5"/>
  <c r="AD451" i="5"/>
  <c r="AD452" i="5"/>
  <c r="AD453" i="5"/>
  <c r="AD454" i="5"/>
  <c r="AD455" i="5"/>
  <c r="AD456" i="5"/>
  <c r="AD457" i="5"/>
  <c r="AD458" i="5"/>
  <c r="AD459" i="5"/>
  <c r="AD460" i="5"/>
  <c r="AD461" i="5"/>
  <c r="AD462" i="5"/>
  <c r="AD463" i="5"/>
  <c r="AD464" i="5"/>
  <c r="AD465" i="5"/>
  <c r="AD466" i="5"/>
  <c r="AD467" i="5"/>
  <c r="AD468" i="5"/>
  <c r="AD469" i="5"/>
  <c r="AD470" i="5"/>
  <c r="AD471" i="5"/>
  <c r="AD472" i="5"/>
  <c r="AD473" i="5"/>
  <c r="AD474" i="5"/>
  <c r="AD475" i="5"/>
  <c r="AD476" i="5"/>
  <c r="AD477" i="5"/>
  <c r="AD478" i="5"/>
  <c r="AD479" i="5"/>
  <c r="AD480" i="5"/>
  <c r="AD481" i="5"/>
  <c r="AD482" i="5"/>
  <c r="AD483" i="5"/>
  <c r="AD484" i="5"/>
  <c r="AD485" i="5"/>
  <c r="AD486" i="5"/>
  <c r="AD487" i="5"/>
  <c r="AD488" i="5"/>
  <c r="AD489" i="5"/>
  <c r="AD490" i="5"/>
  <c r="AD491" i="5"/>
  <c r="AD492" i="5"/>
  <c r="AD493" i="5"/>
  <c r="AD494" i="5"/>
  <c r="AD495" i="5"/>
  <c r="AD496" i="5"/>
  <c r="AD497" i="5"/>
  <c r="AD498" i="5"/>
  <c r="AD499" i="5"/>
  <c r="AD500" i="5"/>
  <c r="AD501" i="5"/>
  <c r="AD502" i="5"/>
  <c r="AD503" i="5"/>
  <c r="AD504" i="5"/>
  <c r="AD505" i="5"/>
  <c r="AD506" i="5"/>
  <c r="AD507" i="5"/>
  <c r="AD508" i="5"/>
  <c r="AD509" i="5"/>
  <c r="AD510" i="5"/>
  <c r="AD511" i="5"/>
  <c r="AD512" i="5"/>
  <c r="AD513" i="5"/>
  <c r="AD514" i="5"/>
  <c r="AD515" i="5"/>
  <c r="AD516" i="5"/>
  <c r="AD517" i="5"/>
  <c r="AD518" i="5"/>
  <c r="AD519" i="5"/>
  <c r="AD520" i="5"/>
  <c r="AD521" i="5"/>
  <c r="AD522" i="5"/>
  <c r="AD523" i="5"/>
  <c r="AD524" i="5"/>
  <c r="AD525" i="5"/>
  <c r="AD526" i="5"/>
  <c r="AD527" i="5"/>
  <c r="AD528" i="5"/>
  <c r="AD529" i="5"/>
  <c r="AD530" i="5"/>
  <c r="AD531" i="5"/>
  <c r="AD532" i="5"/>
  <c r="AD533" i="5"/>
  <c r="AD534" i="5"/>
  <c r="AD535" i="5"/>
  <c r="AD536" i="5"/>
  <c r="AD537" i="5"/>
  <c r="AD538" i="5"/>
  <c r="AD539" i="5"/>
  <c r="AD540" i="5"/>
  <c r="AD541" i="5"/>
  <c r="AD542" i="5"/>
  <c r="AD543" i="5"/>
  <c r="AD544" i="5"/>
  <c r="AD545" i="5"/>
  <c r="AD546" i="5"/>
  <c r="AD547" i="5"/>
  <c r="AD548" i="5"/>
  <c r="AD549" i="5"/>
  <c r="AD550" i="5"/>
  <c r="AD551" i="5"/>
  <c r="AD552" i="5"/>
  <c r="AD553" i="5"/>
  <c r="AD554" i="5"/>
  <c r="AD555" i="5"/>
  <c r="AD556" i="5"/>
  <c r="AD557" i="5"/>
  <c r="AD558" i="5"/>
  <c r="AD559" i="5"/>
  <c r="AD560" i="5"/>
  <c r="AD561" i="5"/>
  <c r="AD562" i="5"/>
  <c r="AD563" i="5"/>
  <c r="AD564" i="5"/>
  <c r="AD565" i="5"/>
  <c r="AD566" i="5"/>
  <c r="AD567" i="5"/>
  <c r="AD568" i="5"/>
  <c r="AD569" i="5"/>
  <c r="AD570" i="5"/>
  <c r="AD571" i="5"/>
  <c r="AD572" i="5"/>
  <c r="AD573" i="5"/>
  <c r="AD574" i="5"/>
  <c r="AD575" i="5"/>
  <c r="AD576" i="5"/>
  <c r="AD577" i="5"/>
  <c r="AD578" i="5"/>
  <c r="AD579" i="5"/>
  <c r="AD580" i="5"/>
  <c r="AD581" i="5"/>
  <c r="AD582" i="5"/>
  <c r="AD583" i="5"/>
  <c r="AD584" i="5"/>
  <c r="AD585" i="5"/>
  <c r="AD586" i="5"/>
  <c r="AD587" i="5"/>
  <c r="AD588" i="5"/>
  <c r="AD589" i="5"/>
  <c r="AD590" i="5"/>
  <c r="AD591" i="5"/>
  <c r="AD592" i="5"/>
  <c r="AD593" i="5"/>
  <c r="AD594" i="5"/>
  <c r="AD595" i="5"/>
  <c r="AD596" i="5"/>
  <c r="AD597" i="5"/>
  <c r="AD598" i="5"/>
  <c r="AD599" i="5"/>
  <c r="AD600" i="5"/>
  <c r="AD601" i="5"/>
  <c r="AD602" i="5"/>
  <c r="AD603" i="5"/>
  <c r="AD604" i="5"/>
  <c r="AD605" i="5"/>
  <c r="AD606" i="5"/>
  <c r="AD607" i="5"/>
  <c r="AD608" i="5"/>
  <c r="AD609" i="5"/>
  <c r="AD610" i="5"/>
  <c r="AD611" i="5"/>
  <c r="AD612" i="5"/>
  <c r="AD613" i="5"/>
  <c r="AD614" i="5"/>
  <c r="AD615" i="5"/>
  <c r="AD616" i="5"/>
  <c r="AD617" i="5"/>
  <c r="AD618" i="5"/>
  <c r="AD619" i="5"/>
  <c r="AD620" i="5"/>
  <c r="AD621" i="5"/>
  <c r="AD622" i="5"/>
  <c r="AD623" i="5"/>
  <c r="AD624" i="5"/>
  <c r="AD625" i="5"/>
  <c r="AD626" i="5"/>
  <c r="AD627" i="5"/>
  <c r="AD628" i="5"/>
  <c r="AD629" i="5"/>
  <c r="AD630" i="5"/>
  <c r="AD631" i="5"/>
  <c r="AD632" i="5"/>
  <c r="AD633" i="5"/>
  <c r="AD634" i="5"/>
  <c r="AD635" i="5"/>
  <c r="AD636" i="5"/>
  <c r="AD637" i="5"/>
  <c r="AD638" i="5"/>
  <c r="AD639" i="5"/>
  <c r="AD640" i="5"/>
  <c r="AD641" i="5"/>
  <c r="AD642" i="5"/>
  <c r="AD643" i="5"/>
  <c r="AD644" i="5"/>
  <c r="AD645" i="5"/>
  <c r="AD646" i="5"/>
  <c r="AD647" i="5"/>
  <c r="AD648" i="5"/>
  <c r="AD649" i="5"/>
  <c r="AD650" i="5"/>
  <c r="AD651" i="5"/>
  <c r="AD652" i="5"/>
  <c r="AD653" i="5"/>
  <c r="AD654" i="5"/>
  <c r="AD655" i="5"/>
  <c r="AD656" i="5"/>
  <c r="AD657" i="5"/>
  <c r="AD658" i="5"/>
  <c r="AD659" i="5"/>
  <c r="AD660" i="5"/>
  <c r="AD661" i="5"/>
  <c r="AD662" i="5"/>
  <c r="AD663" i="5"/>
  <c r="AD664" i="5"/>
  <c r="AD665" i="5"/>
  <c r="AD666" i="5"/>
  <c r="AD667" i="5"/>
  <c r="AD668" i="5"/>
  <c r="AD669" i="5"/>
  <c r="AD670" i="5"/>
  <c r="AD671" i="5"/>
  <c r="AD672" i="5"/>
  <c r="AD673" i="5"/>
  <c r="AD674" i="5"/>
  <c r="AD675" i="5"/>
  <c r="AD676" i="5"/>
  <c r="AD677" i="5"/>
  <c r="AD678" i="5"/>
  <c r="AD679" i="5"/>
  <c r="AD680" i="5"/>
  <c r="AD681" i="5"/>
  <c r="AD682" i="5"/>
  <c r="AD683" i="5"/>
  <c r="AD684" i="5"/>
  <c r="AD685" i="5"/>
  <c r="AD686" i="5"/>
  <c r="AD687" i="5"/>
  <c r="AD688" i="5"/>
  <c r="AD689" i="5"/>
  <c r="AD690" i="5"/>
  <c r="AD691" i="5"/>
  <c r="AD692" i="5"/>
  <c r="AD693" i="5"/>
  <c r="AD694" i="5"/>
  <c r="AD695" i="5"/>
  <c r="AD696" i="5"/>
  <c r="AD697" i="5"/>
  <c r="AD698" i="5"/>
  <c r="AD699" i="5"/>
  <c r="AD700" i="5"/>
  <c r="AD701" i="5"/>
  <c r="AD702" i="5"/>
  <c r="AD703" i="5"/>
  <c r="AD704" i="5"/>
  <c r="AD705" i="5"/>
  <c r="AD706" i="5"/>
  <c r="AD707" i="5"/>
  <c r="AD708" i="5"/>
  <c r="AD709" i="5"/>
  <c r="AD710" i="5"/>
  <c r="AD711" i="5"/>
  <c r="AD712" i="5"/>
  <c r="AD713" i="5"/>
  <c r="AD714" i="5"/>
  <c r="AD715" i="5"/>
  <c r="AD716" i="5"/>
  <c r="AD717" i="5"/>
  <c r="AD718" i="5"/>
  <c r="AD719" i="5"/>
  <c r="AD720" i="5"/>
  <c r="AD721" i="5"/>
  <c r="AD722" i="5"/>
  <c r="AD723" i="5"/>
  <c r="AD724" i="5"/>
  <c r="AD725" i="5"/>
  <c r="AD726" i="5"/>
  <c r="AD727" i="5"/>
  <c r="AD728" i="5"/>
  <c r="AD729" i="5"/>
  <c r="AD730" i="5"/>
  <c r="AD731" i="5"/>
  <c r="AD732" i="5"/>
  <c r="AD733" i="5"/>
  <c r="AD734" i="5"/>
  <c r="AD735" i="5"/>
  <c r="AD736" i="5"/>
  <c r="AD737" i="5"/>
  <c r="AD738" i="5"/>
  <c r="AD739" i="5"/>
  <c r="AD740" i="5"/>
  <c r="AD741" i="5"/>
  <c r="AD742" i="5"/>
  <c r="AD743" i="5"/>
  <c r="AD744" i="5"/>
  <c r="AD745" i="5"/>
  <c r="AD746" i="5"/>
  <c r="AD747" i="5"/>
  <c r="AD748" i="5"/>
  <c r="AD749" i="5"/>
  <c r="AD750" i="5"/>
  <c r="AD751" i="5"/>
  <c r="AD752" i="5"/>
  <c r="AD753" i="5"/>
  <c r="AD754" i="5"/>
  <c r="AD755" i="5"/>
  <c r="AD756" i="5"/>
  <c r="AD757" i="5"/>
  <c r="AD758" i="5"/>
  <c r="AD759" i="5"/>
  <c r="AD760" i="5"/>
  <c r="AD761" i="5"/>
  <c r="AD762" i="5"/>
  <c r="AD763" i="5"/>
  <c r="AD764" i="5"/>
  <c r="AD765" i="5"/>
  <c r="AD766" i="5"/>
  <c r="AD767" i="5"/>
  <c r="AD768" i="5"/>
  <c r="AD769" i="5"/>
  <c r="AD770" i="5"/>
  <c r="AD771" i="5"/>
  <c r="AD772" i="5"/>
  <c r="AD773" i="5"/>
  <c r="AD774" i="5"/>
  <c r="AD775" i="5"/>
  <c r="AD776" i="5"/>
  <c r="AD777" i="5"/>
  <c r="AD778" i="5"/>
  <c r="AD779" i="5"/>
  <c r="AD780" i="5"/>
  <c r="AD781" i="5"/>
  <c r="AD782" i="5"/>
  <c r="AD783" i="5"/>
  <c r="AD784" i="5"/>
  <c r="AD785" i="5"/>
  <c r="AD786" i="5"/>
  <c r="AD787" i="5"/>
  <c r="AD788" i="5"/>
  <c r="AD789" i="5"/>
  <c r="AD790" i="5"/>
  <c r="AD791" i="5"/>
  <c r="AD792" i="5"/>
  <c r="AD793" i="5"/>
  <c r="AD794" i="5"/>
  <c r="AD795" i="5"/>
  <c r="AD796" i="5"/>
  <c r="AD797" i="5"/>
  <c r="AD798" i="5"/>
  <c r="AD799" i="5"/>
  <c r="AD800" i="5"/>
  <c r="AD801" i="5"/>
  <c r="AD802" i="5"/>
  <c r="AD803" i="5"/>
  <c r="AD804" i="5"/>
  <c r="AD805" i="5"/>
  <c r="AD806" i="5"/>
  <c r="AD807" i="5"/>
  <c r="AD808" i="5"/>
  <c r="AD809" i="5"/>
  <c r="AD810" i="5"/>
  <c r="AD811" i="5"/>
  <c r="AD812" i="5"/>
  <c r="AD813" i="5"/>
  <c r="AD814" i="5"/>
  <c r="AD815" i="5"/>
  <c r="AD816" i="5"/>
  <c r="AD817" i="5"/>
  <c r="AD818" i="5"/>
  <c r="AD819" i="5"/>
  <c r="AD820" i="5"/>
  <c r="AD821" i="5"/>
  <c r="AD822" i="5"/>
  <c r="AD823" i="5"/>
  <c r="AD824" i="5"/>
  <c r="AD825" i="5"/>
  <c r="AD826" i="5"/>
  <c r="AD827" i="5"/>
  <c r="AD828" i="5"/>
  <c r="AD829" i="5"/>
  <c r="AD830" i="5"/>
  <c r="AD831" i="5"/>
  <c r="AD832" i="5"/>
  <c r="AD833" i="5"/>
  <c r="AD834" i="5"/>
  <c r="AD835" i="5"/>
  <c r="AD836" i="5"/>
  <c r="AD837" i="5"/>
  <c r="AD838" i="5"/>
  <c r="AD839" i="5"/>
  <c r="AD840" i="5"/>
  <c r="AD841" i="5"/>
  <c r="AD842" i="5"/>
  <c r="AD843" i="5"/>
  <c r="AD844" i="5"/>
  <c r="AD845" i="5"/>
  <c r="AD846" i="5"/>
  <c r="AD847" i="5"/>
  <c r="AD848" i="5"/>
  <c r="AD849" i="5"/>
  <c r="AD850" i="5"/>
  <c r="AD851" i="5"/>
  <c r="AD852" i="5"/>
  <c r="AD853" i="5"/>
  <c r="AD854" i="5"/>
  <c r="AD855" i="5"/>
  <c r="AD856" i="5"/>
  <c r="AD857" i="5"/>
  <c r="AD858" i="5"/>
  <c r="AD859" i="5"/>
  <c r="AD860" i="5"/>
  <c r="AD861" i="5"/>
  <c r="AD862" i="5"/>
  <c r="AD863" i="5"/>
  <c r="AD864" i="5"/>
  <c r="AD865" i="5"/>
  <c r="AD866" i="5"/>
  <c r="AD867" i="5"/>
  <c r="AD868" i="5"/>
  <c r="AD869" i="5"/>
  <c r="AD870" i="5"/>
  <c r="AD871" i="5"/>
  <c r="AD872" i="5"/>
  <c r="AD873" i="5"/>
  <c r="AD874" i="5"/>
  <c r="AD875" i="5"/>
  <c r="AD876" i="5"/>
  <c r="AD877" i="5"/>
  <c r="AD878" i="5"/>
  <c r="AD879" i="5"/>
  <c r="AD880" i="5"/>
  <c r="AD881" i="5"/>
  <c r="AD882" i="5"/>
  <c r="AD883" i="5"/>
  <c r="AD884" i="5"/>
  <c r="AD885" i="5"/>
  <c r="AD886" i="5"/>
  <c r="AD887" i="5"/>
  <c r="AD888" i="5"/>
  <c r="AD889" i="5"/>
  <c r="AD890" i="5"/>
  <c r="AD891" i="5"/>
  <c r="AD892" i="5"/>
  <c r="AD893" i="5"/>
  <c r="AD894" i="5"/>
  <c r="AD895" i="5"/>
  <c r="AD896" i="5"/>
  <c r="AD897" i="5"/>
  <c r="AD898" i="5"/>
  <c r="AD899" i="5"/>
  <c r="AD900" i="5"/>
  <c r="AD901" i="5"/>
  <c r="AD902" i="5"/>
  <c r="AD903" i="5"/>
  <c r="AD904" i="5"/>
  <c r="AD905" i="5"/>
  <c r="AD906" i="5"/>
  <c r="AD907" i="5"/>
  <c r="AD908" i="5"/>
  <c r="AD909" i="5"/>
  <c r="AD910" i="5"/>
  <c r="AD911" i="5"/>
  <c r="AD912" i="5"/>
  <c r="AD913" i="5"/>
  <c r="AD914" i="5"/>
  <c r="AD915" i="5"/>
  <c r="AD916" i="5"/>
  <c r="AD917" i="5"/>
  <c r="AD918" i="5"/>
  <c r="AD919" i="5"/>
  <c r="AD920" i="5"/>
  <c r="AD921" i="5"/>
  <c r="AD922" i="5"/>
  <c r="AD923" i="5"/>
  <c r="AD924" i="5"/>
  <c r="AD925" i="5"/>
  <c r="AD926" i="5"/>
  <c r="AD927" i="5"/>
  <c r="AD928" i="5"/>
  <c r="AD929" i="5"/>
  <c r="AD930" i="5"/>
  <c r="AD931" i="5"/>
  <c r="AD932" i="5"/>
  <c r="AD933" i="5"/>
  <c r="AD934" i="5"/>
  <c r="AD935" i="5"/>
  <c r="AD936" i="5"/>
  <c r="AD937" i="5"/>
  <c r="AD938" i="5"/>
  <c r="AD939" i="5"/>
  <c r="AD940" i="5"/>
  <c r="AD941" i="5"/>
  <c r="AD942" i="5"/>
  <c r="AD943" i="5"/>
  <c r="AD944" i="5"/>
  <c r="AD945" i="5"/>
  <c r="AD946" i="5"/>
  <c r="AD947" i="5"/>
  <c r="AD948" i="5"/>
  <c r="AD949" i="5"/>
  <c r="AD950" i="5"/>
  <c r="AD951" i="5"/>
  <c r="AD952" i="5"/>
  <c r="AD953" i="5"/>
  <c r="AD954" i="5"/>
  <c r="AD955" i="5"/>
  <c r="AD956" i="5"/>
  <c r="AD957" i="5"/>
  <c r="AD958" i="5"/>
  <c r="AD959" i="5"/>
  <c r="AD960" i="5"/>
  <c r="AD961" i="5"/>
  <c r="AD962" i="5"/>
  <c r="AD963" i="5"/>
  <c r="AD964" i="5"/>
  <c r="AD965" i="5"/>
  <c r="AD966" i="5"/>
  <c r="AD967" i="5"/>
  <c r="AD968" i="5"/>
  <c r="AD969" i="5"/>
  <c r="AD970" i="5"/>
  <c r="AD971" i="5"/>
  <c r="AD972" i="5"/>
  <c r="AD973" i="5"/>
  <c r="AD974" i="5"/>
  <c r="AD975" i="5"/>
  <c r="AD976" i="5"/>
  <c r="AD977" i="5"/>
  <c r="AD978" i="5"/>
  <c r="AD979" i="5"/>
  <c r="AD980" i="5"/>
  <c r="AD981" i="5"/>
  <c r="AD982" i="5"/>
  <c r="AD983" i="5"/>
  <c r="AD984" i="5"/>
  <c r="AD985" i="5"/>
  <c r="AD986" i="5"/>
  <c r="AD987" i="5"/>
  <c r="AD988" i="5"/>
  <c r="AD989" i="5"/>
  <c r="AD990" i="5"/>
  <c r="AD991" i="5"/>
  <c r="AD992" i="5"/>
  <c r="AD993" i="5"/>
  <c r="AD994" i="5"/>
  <c r="AD995" i="5"/>
  <c r="AD996" i="5"/>
  <c r="AD997" i="5"/>
  <c r="AD998" i="5"/>
  <c r="AD999" i="5"/>
  <c r="AD1000" i="5"/>
  <c r="AD1001" i="5"/>
  <c r="AD1002" i="5"/>
  <c r="AD1003" i="5"/>
  <c r="AD1004" i="5"/>
  <c r="AD1005" i="5"/>
  <c r="AD1006" i="5"/>
  <c r="AD1007" i="5"/>
  <c r="AD1008" i="5"/>
  <c r="AD1009" i="5"/>
  <c r="AD1010" i="5"/>
  <c r="AD1011" i="5"/>
  <c r="AD1012" i="5"/>
  <c r="AD1013" i="5"/>
  <c r="AD1014" i="5"/>
  <c r="AD1015" i="5"/>
  <c r="AD1016" i="5"/>
  <c r="AD1017" i="5"/>
  <c r="AD1018" i="5"/>
  <c r="AD1019" i="5"/>
  <c r="AD1020" i="5"/>
  <c r="AD1021" i="5"/>
  <c r="AD1022" i="5"/>
  <c r="AD1023" i="5"/>
  <c r="AD1024" i="5"/>
  <c r="AD1025" i="5"/>
  <c r="AD1026" i="5"/>
  <c r="AD1027" i="5"/>
  <c r="AD1028" i="5"/>
  <c r="AD1029" i="5"/>
  <c r="AD1030" i="5"/>
  <c r="AD1031" i="5"/>
  <c r="AD1032" i="5"/>
  <c r="AD1033" i="5"/>
  <c r="AD1034" i="5"/>
  <c r="AD1035" i="5"/>
  <c r="AD1036" i="5"/>
  <c r="AD1037" i="5"/>
  <c r="AD1038" i="5"/>
  <c r="AD1039" i="5"/>
  <c r="AD1040" i="5"/>
  <c r="AD1041" i="5"/>
  <c r="AD1042" i="5"/>
  <c r="AD1043" i="5"/>
  <c r="AD1044" i="5"/>
  <c r="AD1045" i="5"/>
  <c r="AD1046" i="5"/>
  <c r="AD1047" i="5"/>
  <c r="AD1048" i="5"/>
  <c r="AD1049" i="5"/>
  <c r="AD1050" i="5"/>
  <c r="AD1051" i="5"/>
  <c r="AD1052" i="5"/>
  <c r="AD1053" i="5"/>
  <c r="AD1054" i="5"/>
  <c r="AD1055" i="5"/>
  <c r="AD1056" i="5"/>
  <c r="AD1057" i="5"/>
  <c r="AD1058" i="5"/>
  <c r="AD1059" i="5"/>
  <c r="AD1060" i="5"/>
  <c r="AD1061" i="5"/>
  <c r="AD1062" i="5"/>
  <c r="AD1063" i="5"/>
  <c r="AD1064" i="5"/>
  <c r="AD1065" i="5"/>
  <c r="AD1066" i="5"/>
  <c r="AD1067" i="5"/>
  <c r="AD1068" i="5"/>
  <c r="AD1069" i="5"/>
  <c r="AD1070" i="5"/>
  <c r="AD1071" i="5"/>
  <c r="AD1072" i="5"/>
  <c r="AD1073" i="5"/>
  <c r="AD1074" i="5"/>
  <c r="AD1075" i="5"/>
  <c r="AD1076" i="5"/>
  <c r="AD1077" i="5"/>
  <c r="AD1078" i="5"/>
  <c r="AD1079" i="5"/>
  <c r="AD1080" i="5"/>
  <c r="AD1081" i="5"/>
  <c r="AD1082" i="5"/>
  <c r="AD1083" i="5"/>
  <c r="AD1084" i="5"/>
  <c r="AD1085" i="5"/>
  <c r="AD1086" i="5"/>
  <c r="AD1087" i="5"/>
  <c r="AD1088" i="5"/>
  <c r="AD1089" i="5"/>
  <c r="AD1090" i="5"/>
  <c r="AD1091" i="5"/>
  <c r="AD1092" i="5"/>
  <c r="AD1093" i="5"/>
  <c r="AD1094" i="5"/>
  <c r="AD1095" i="5"/>
  <c r="AD1096" i="5"/>
  <c r="AD1097" i="5"/>
  <c r="AD1098" i="5"/>
  <c r="AD1099" i="5"/>
  <c r="AD1100" i="5"/>
  <c r="AD1101" i="5"/>
  <c r="AD1102" i="5"/>
  <c r="AD1103" i="5"/>
  <c r="AD1104" i="5"/>
  <c r="AD1105" i="5"/>
  <c r="AD1106" i="5"/>
  <c r="AD1107" i="5"/>
  <c r="AD1108" i="5"/>
  <c r="AD1109" i="5"/>
  <c r="AD1110" i="5"/>
  <c r="AD1111" i="5"/>
  <c r="AD1112" i="5"/>
  <c r="AD1113" i="5"/>
  <c r="AD1114" i="5"/>
  <c r="AD1115" i="5"/>
  <c r="AD1116" i="5"/>
  <c r="AD1117" i="5"/>
  <c r="AD1118" i="5"/>
  <c r="AD1119" i="5"/>
  <c r="AD1120" i="5"/>
  <c r="AD1121" i="5"/>
  <c r="AD1122" i="5"/>
  <c r="AD1123" i="5"/>
  <c r="AD1124" i="5"/>
  <c r="AD1125" i="5"/>
  <c r="AD1126" i="5"/>
  <c r="AD1127" i="5"/>
  <c r="AD1128" i="5"/>
  <c r="AD1129" i="5"/>
  <c r="AD1130" i="5"/>
  <c r="AD1131" i="5"/>
  <c r="AD1132" i="5"/>
  <c r="AD1133" i="5"/>
  <c r="AD1134" i="5"/>
  <c r="AD1135" i="5"/>
  <c r="AD1136" i="5"/>
  <c r="AD1137" i="5"/>
  <c r="AD1138" i="5"/>
  <c r="AD1139" i="5"/>
  <c r="AD1140" i="5"/>
  <c r="AD1141" i="5"/>
  <c r="AD1142" i="5"/>
  <c r="AD1143" i="5"/>
  <c r="AD1144" i="5"/>
  <c r="AD1145" i="5"/>
  <c r="AD1146" i="5"/>
  <c r="AD1147" i="5"/>
  <c r="AD1148" i="5"/>
  <c r="AD1149" i="5"/>
  <c r="AD1150" i="5"/>
  <c r="AD1151" i="5"/>
  <c r="AD1152" i="5"/>
  <c r="AD1153" i="5"/>
  <c r="AD1154" i="5"/>
  <c r="AD1155" i="5"/>
  <c r="AD1156" i="5"/>
  <c r="AD1157" i="5"/>
  <c r="AD1158" i="5"/>
  <c r="AD1159" i="5"/>
  <c r="AD1160" i="5"/>
  <c r="AD1161" i="5"/>
  <c r="AD1162" i="5"/>
  <c r="AD1163" i="5"/>
  <c r="AD1164" i="5"/>
  <c r="AD1165" i="5"/>
  <c r="AD1166" i="5"/>
  <c r="AD1167" i="5"/>
  <c r="AD1168" i="5"/>
  <c r="AD1169" i="5"/>
  <c r="AD1170" i="5"/>
  <c r="AD1171" i="5"/>
  <c r="AD1172" i="5"/>
  <c r="AD1173" i="5"/>
  <c r="AD1174" i="5"/>
  <c r="AD1175" i="5"/>
  <c r="AD1176" i="5"/>
  <c r="AD1177" i="5"/>
  <c r="AD1178" i="5"/>
  <c r="AD1179" i="5"/>
  <c r="AD1180" i="5"/>
  <c r="AD1181" i="5"/>
  <c r="AD1182" i="5"/>
  <c r="AD1183" i="5"/>
  <c r="AD1184" i="5"/>
  <c r="AD1185" i="5"/>
  <c r="AD1186" i="5"/>
  <c r="AD1187" i="5"/>
  <c r="AD1188" i="5"/>
  <c r="AD1189" i="5"/>
  <c r="AD1190" i="5"/>
  <c r="AD1191" i="5"/>
  <c r="AD1192" i="5"/>
  <c r="AD1193" i="5"/>
  <c r="AD1194" i="5"/>
  <c r="AD1195" i="5"/>
  <c r="AD1196" i="5"/>
  <c r="AD1197" i="5"/>
  <c r="AD1198" i="5"/>
  <c r="AD1199" i="5"/>
  <c r="AD1200" i="5"/>
  <c r="AD1201" i="5"/>
  <c r="AD1202" i="5"/>
  <c r="AD1203" i="5"/>
  <c r="AD1204" i="5"/>
  <c r="AD1205" i="5"/>
  <c r="AD1206" i="5"/>
  <c r="AD1207" i="5"/>
  <c r="AD1208" i="5"/>
  <c r="AD1209" i="5"/>
  <c r="AD1210" i="5"/>
  <c r="AD1211" i="5"/>
  <c r="AD1212" i="5"/>
  <c r="AD1213" i="5"/>
  <c r="AD1214" i="5"/>
  <c r="AD1215" i="5"/>
  <c r="AD1216" i="5"/>
  <c r="AD1217" i="5"/>
  <c r="AD1218" i="5"/>
  <c r="AD1219" i="5"/>
  <c r="AD1220" i="5"/>
  <c r="AD1221" i="5"/>
  <c r="AD1222" i="5"/>
  <c r="AD1223" i="5"/>
  <c r="AD1224" i="5"/>
  <c r="AD1225" i="5"/>
  <c r="AD1226" i="5"/>
  <c r="AD1227" i="5"/>
  <c r="AD1228" i="5"/>
  <c r="AD1229" i="5"/>
  <c r="AD1230" i="5"/>
  <c r="AD1231" i="5"/>
  <c r="AD1232" i="5"/>
  <c r="AD1233" i="5"/>
  <c r="AD1234" i="5"/>
  <c r="AD1235" i="5"/>
  <c r="AD1236" i="5"/>
  <c r="AD1237" i="5"/>
  <c r="AD1238" i="5"/>
  <c r="AD1239" i="5"/>
  <c r="AD1240" i="5"/>
  <c r="AD1241" i="5"/>
  <c r="AD1242" i="5"/>
  <c r="AD1243" i="5"/>
  <c r="AD1244" i="5"/>
  <c r="AD1245" i="5"/>
  <c r="AD1246" i="5"/>
  <c r="AD1247" i="5"/>
  <c r="AD1248" i="5"/>
  <c r="AD1249" i="5"/>
  <c r="AD1250" i="5"/>
  <c r="AD1251" i="5"/>
  <c r="AD1252" i="5"/>
  <c r="AD1253" i="5"/>
  <c r="AD1254" i="5"/>
  <c r="AD1255" i="5"/>
  <c r="AD1256" i="5"/>
  <c r="AD1257" i="5"/>
  <c r="AD1258" i="5"/>
  <c r="AD1259" i="5"/>
  <c r="AD1260" i="5"/>
  <c r="AD1261" i="5"/>
  <c r="AD1262" i="5"/>
  <c r="AD1263" i="5"/>
  <c r="AD1264" i="5"/>
  <c r="AD1265" i="5"/>
  <c r="AD1266" i="5"/>
  <c r="AD1267" i="5"/>
  <c r="AD1268" i="5"/>
  <c r="AD1269" i="5"/>
  <c r="AD1270" i="5"/>
  <c r="AD1271" i="5"/>
  <c r="AD1272" i="5"/>
  <c r="AD1273" i="5"/>
  <c r="AD1274" i="5"/>
  <c r="AD1275" i="5"/>
  <c r="AD1276" i="5"/>
  <c r="AD1277" i="5"/>
  <c r="AD1278" i="5"/>
  <c r="AD1279" i="5"/>
  <c r="AD1280" i="5"/>
  <c r="AD1281" i="5"/>
  <c r="AD1282" i="5"/>
  <c r="AD1283" i="5"/>
  <c r="AD1284" i="5"/>
  <c r="AD1285" i="5"/>
  <c r="AD1286" i="5"/>
  <c r="AD1287" i="5"/>
  <c r="AD1288" i="5"/>
  <c r="AD1289" i="5"/>
  <c r="AD1290" i="5"/>
  <c r="AD1291" i="5"/>
  <c r="AD1292" i="5"/>
  <c r="AD1293" i="5"/>
  <c r="AD1294" i="5"/>
  <c r="AD1295" i="5"/>
  <c r="AD1296" i="5"/>
  <c r="AD1297" i="5"/>
  <c r="AD1298" i="5"/>
  <c r="AD1299" i="5"/>
  <c r="AD1300" i="5"/>
  <c r="AD1301" i="5"/>
  <c r="AD1302" i="5"/>
  <c r="AD1303" i="5"/>
  <c r="AD1304" i="5"/>
  <c r="AD1305" i="5"/>
  <c r="AD1306" i="5"/>
  <c r="AD1307" i="5"/>
  <c r="AD1308" i="5"/>
  <c r="AD1309" i="5"/>
  <c r="AD1310" i="5"/>
  <c r="AD1311" i="5"/>
  <c r="AD1312" i="5"/>
  <c r="AD1313" i="5"/>
  <c r="AD1314" i="5"/>
  <c r="AD1315" i="5"/>
  <c r="AD1316" i="5"/>
  <c r="AD1317" i="5"/>
  <c r="AD1318" i="5"/>
  <c r="AD1319" i="5"/>
  <c r="AD1320" i="5"/>
  <c r="AD1321" i="5"/>
  <c r="AD1322" i="5"/>
  <c r="AD1323" i="5"/>
  <c r="AD1324" i="5"/>
  <c r="AD1325" i="5"/>
  <c r="AD1326" i="5"/>
  <c r="AD1327" i="5"/>
  <c r="AD1328" i="5"/>
  <c r="AD1329" i="5"/>
  <c r="AD1330" i="5"/>
  <c r="AD1331" i="5"/>
  <c r="AD1332" i="5"/>
  <c r="AD1333" i="5"/>
  <c r="AD1334" i="5"/>
  <c r="AD1335" i="5"/>
  <c r="AD1336" i="5"/>
  <c r="AD1337" i="5"/>
  <c r="AD1338" i="5"/>
  <c r="AD1339" i="5"/>
  <c r="AD1340" i="5"/>
  <c r="AD1341" i="5"/>
  <c r="AD1342" i="5"/>
  <c r="AD1343" i="5"/>
  <c r="AD1344" i="5"/>
  <c r="AD1345" i="5"/>
  <c r="AD1346" i="5"/>
  <c r="AD1347" i="5"/>
  <c r="AD1348" i="5"/>
  <c r="AD1349" i="5"/>
  <c r="AD1350" i="5"/>
  <c r="AD1351" i="5"/>
  <c r="AD1352" i="5"/>
  <c r="AD1353" i="5"/>
  <c r="AD1354" i="5"/>
  <c r="AD1355" i="5"/>
  <c r="AD1356" i="5"/>
  <c r="AD1357" i="5"/>
  <c r="AD1358" i="5"/>
  <c r="AD1359" i="5"/>
  <c r="AD1360" i="5"/>
  <c r="AD1361" i="5"/>
  <c r="AD1362" i="5"/>
  <c r="AD1363" i="5"/>
  <c r="AD1364" i="5"/>
  <c r="AD1365" i="5"/>
  <c r="AD1366" i="5"/>
  <c r="AD1367" i="5"/>
  <c r="AD1368" i="5"/>
  <c r="AD1369" i="5"/>
  <c r="AD1370" i="5"/>
  <c r="AD1371" i="5"/>
  <c r="AD1372" i="5"/>
  <c r="AD1373" i="5"/>
  <c r="AD1374" i="5"/>
  <c r="AD1375" i="5"/>
  <c r="AD1376" i="5"/>
  <c r="AD1377" i="5"/>
  <c r="AD1378" i="5"/>
  <c r="AD1379" i="5"/>
  <c r="AD1380" i="5"/>
  <c r="AD1381" i="5"/>
  <c r="AD1382" i="5"/>
  <c r="AD1383" i="5"/>
  <c r="AD1384" i="5"/>
  <c r="AD1385" i="5"/>
  <c r="AD1386" i="5"/>
  <c r="AD1387" i="5"/>
  <c r="AD1388" i="5"/>
  <c r="AD1389" i="5"/>
  <c r="AD1390" i="5"/>
  <c r="AD1391" i="5"/>
  <c r="AD1392" i="5"/>
  <c r="AD1393" i="5"/>
  <c r="AD1394" i="5"/>
  <c r="AD1395" i="5"/>
  <c r="AD1396" i="5"/>
  <c r="AD1397" i="5"/>
  <c r="AD1398" i="5"/>
  <c r="AD1399" i="5"/>
  <c r="AD1400" i="5"/>
  <c r="AD1401" i="5"/>
  <c r="AD1402" i="5"/>
  <c r="AD1403" i="5"/>
  <c r="AD1404" i="5"/>
  <c r="AD1405" i="5"/>
  <c r="AD1406" i="5"/>
  <c r="AD1407" i="5"/>
  <c r="AD1408" i="5"/>
  <c r="AD1409" i="5"/>
  <c r="AD1410" i="5"/>
  <c r="AD1411" i="5"/>
  <c r="AD1412" i="5"/>
  <c r="AD1413" i="5"/>
  <c r="AD1414" i="5"/>
  <c r="AD1415" i="5"/>
  <c r="AD1416" i="5"/>
  <c r="AD1417" i="5"/>
  <c r="AD1418" i="5"/>
  <c r="AD1419" i="5"/>
  <c r="AD1420" i="5"/>
  <c r="AD1421" i="5"/>
  <c r="AD1422" i="5"/>
  <c r="AD1423" i="5"/>
  <c r="AD1424" i="5"/>
  <c r="AD1425" i="5"/>
  <c r="AD1426" i="5"/>
  <c r="AD1427" i="5"/>
  <c r="AD1428" i="5"/>
  <c r="AD1429" i="5"/>
  <c r="AD1430" i="5"/>
  <c r="AD1431" i="5"/>
  <c r="AD1432" i="5"/>
  <c r="AD1433" i="5"/>
  <c r="AD1434" i="5"/>
  <c r="AD1435" i="5"/>
  <c r="AD1436" i="5"/>
  <c r="AD1437" i="5"/>
  <c r="AD1438" i="5"/>
  <c r="AD1439" i="5"/>
  <c r="AD1440" i="5"/>
  <c r="AD1441" i="5"/>
  <c r="AD1442" i="5"/>
  <c r="AD1443" i="5"/>
  <c r="AD1444" i="5"/>
  <c r="AD1445" i="5"/>
  <c r="AD1446" i="5"/>
  <c r="AD1447" i="5"/>
  <c r="AD1448" i="5"/>
  <c r="AD1449" i="5"/>
  <c r="AD1450" i="5"/>
  <c r="AD1451" i="5"/>
  <c r="AD1452" i="5"/>
  <c r="AD1453" i="5"/>
  <c r="AD1454" i="5"/>
  <c r="AD1455" i="5"/>
  <c r="AD1456" i="5"/>
  <c r="AD1457" i="5"/>
  <c r="AD1458" i="5"/>
  <c r="AD1459" i="5"/>
  <c r="AD1460" i="5"/>
  <c r="AD1461" i="5"/>
  <c r="AD1462" i="5"/>
  <c r="AD1463" i="5"/>
  <c r="AD1464" i="5"/>
  <c r="AD1465" i="5"/>
  <c r="AD1466" i="5"/>
  <c r="AD1467" i="5"/>
  <c r="AD1468" i="5"/>
  <c r="AD1469" i="5"/>
  <c r="AD1470" i="5"/>
  <c r="AD1471" i="5"/>
  <c r="AD1472" i="5"/>
  <c r="AD1473" i="5"/>
  <c r="AD1474" i="5"/>
  <c r="AD1475" i="5"/>
  <c r="AD1476" i="5"/>
  <c r="AD1477" i="5"/>
  <c r="AD1478" i="5"/>
  <c r="AD1479" i="5"/>
  <c r="AD1480" i="5"/>
  <c r="AD1481" i="5"/>
  <c r="AD1482" i="5"/>
  <c r="AD1483" i="5"/>
  <c r="AD1484" i="5"/>
  <c r="AD1485" i="5"/>
  <c r="AD1486" i="5"/>
  <c r="AD1487" i="5"/>
  <c r="AD1488" i="5"/>
  <c r="AD1489" i="5"/>
  <c r="AD1490" i="5"/>
  <c r="AD1491" i="5"/>
  <c r="AD1492" i="5"/>
  <c r="AD1493" i="5"/>
  <c r="AD1494" i="5"/>
  <c r="AD1495" i="5"/>
  <c r="AD1496" i="5"/>
  <c r="AD1497" i="5"/>
  <c r="AD1498" i="5"/>
  <c r="AD1499" i="5"/>
  <c r="AD1500" i="5"/>
  <c r="AD1501" i="5"/>
  <c r="AD1502" i="5"/>
  <c r="AD1503" i="5"/>
  <c r="AD1504" i="5"/>
  <c r="AD1505" i="5"/>
  <c r="AD1506" i="5"/>
  <c r="AD1507" i="5"/>
  <c r="AD1508" i="5"/>
  <c r="AD1509" i="5"/>
  <c r="AD1510" i="5"/>
  <c r="AD1511" i="5"/>
  <c r="AD1512" i="5"/>
  <c r="AD1513" i="5"/>
  <c r="AD1514" i="5"/>
  <c r="AD1515" i="5"/>
  <c r="AD1516" i="5"/>
  <c r="AD1517" i="5"/>
  <c r="AD1518" i="5"/>
  <c r="AD1519" i="5"/>
  <c r="AD1520" i="5"/>
  <c r="AD1521" i="5"/>
  <c r="AD1522" i="5"/>
  <c r="AD1523" i="5"/>
  <c r="AD1524" i="5"/>
  <c r="AD1525" i="5"/>
  <c r="AD1526" i="5"/>
  <c r="AD1527" i="5"/>
  <c r="AD1528" i="5"/>
  <c r="AD1529" i="5"/>
  <c r="AD1530" i="5"/>
  <c r="AD1531" i="5"/>
  <c r="AD1532" i="5"/>
  <c r="AD1533" i="5"/>
  <c r="AD1534" i="5"/>
  <c r="AD1535" i="5"/>
  <c r="AD1536" i="5"/>
  <c r="AD1537" i="5"/>
  <c r="AD1538" i="5"/>
  <c r="AD1539" i="5"/>
  <c r="AD1540" i="5"/>
  <c r="AD1541" i="5"/>
  <c r="AD1542" i="5"/>
  <c r="AD1543" i="5"/>
  <c r="AD1544" i="5"/>
  <c r="AD1545" i="5"/>
  <c r="AD1546" i="5"/>
  <c r="AD1547" i="5"/>
  <c r="AD1548" i="5"/>
  <c r="AD1549" i="5"/>
  <c r="AD1550" i="5"/>
  <c r="AD1551" i="5"/>
  <c r="AD1552" i="5"/>
  <c r="AD1553" i="5"/>
  <c r="AD1554" i="5"/>
  <c r="AD1555" i="5"/>
  <c r="AD1556" i="5"/>
  <c r="AD1557" i="5"/>
  <c r="AD1558" i="5"/>
  <c r="AD1559" i="5"/>
  <c r="AD1560" i="5"/>
  <c r="AD1561" i="5"/>
  <c r="AD1562" i="5"/>
  <c r="AD1563" i="5"/>
  <c r="AD1564" i="5"/>
  <c r="AD1565" i="5"/>
  <c r="AD1566" i="5"/>
  <c r="AD1567" i="5"/>
  <c r="AD1568" i="5"/>
  <c r="AD1569" i="5"/>
  <c r="AD1570" i="5"/>
  <c r="AD1571" i="5"/>
  <c r="AD1572" i="5"/>
  <c r="AD1573" i="5"/>
  <c r="AD1574" i="5"/>
  <c r="AD1575" i="5"/>
  <c r="AD1576" i="5"/>
  <c r="AD1577" i="5"/>
  <c r="AD1578" i="5"/>
  <c r="AD1579" i="5"/>
  <c r="AD1580" i="5"/>
  <c r="AD1581" i="5"/>
  <c r="AD1582" i="5"/>
  <c r="AD1583" i="5"/>
  <c r="AD1584" i="5"/>
  <c r="AD1585" i="5"/>
  <c r="AD1586" i="5"/>
  <c r="AD1587" i="5"/>
  <c r="AD1588" i="5"/>
  <c r="AD1589" i="5"/>
  <c r="AD1590" i="5"/>
  <c r="AD1591" i="5"/>
  <c r="AD1592" i="5"/>
  <c r="AD1593" i="5"/>
  <c r="AD1594" i="5"/>
  <c r="AD1595" i="5"/>
  <c r="AD1596" i="5"/>
  <c r="AD1597" i="5"/>
  <c r="AD1598" i="5"/>
  <c r="AD1599" i="5"/>
  <c r="AD1600" i="5"/>
  <c r="AD1601" i="5"/>
  <c r="AD1602" i="5"/>
  <c r="AD1603" i="5"/>
  <c r="AD1604" i="5"/>
  <c r="AD1605" i="5"/>
  <c r="AD1606" i="5"/>
  <c r="AD1607" i="5"/>
  <c r="AD1608" i="5"/>
  <c r="AD1609" i="5"/>
  <c r="AD1610" i="5"/>
  <c r="AD1611" i="5"/>
  <c r="AD1612" i="5"/>
  <c r="AD1613" i="5"/>
  <c r="AD1614" i="5"/>
  <c r="AD1615" i="5"/>
  <c r="AD1616" i="5"/>
  <c r="AD1617" i="5"/>
  <c r="AD1618" i="5"/>
  <c r="AD1619" i="5"/>
  <c r="AD1620" i="5"/>
  <c r="AD1621" i="5"/>
  <c r="AD1622" i="5"/>
  <c r="AD1623" i="5"/>
  <c r="AD1624" i="5"/>
  <c r="AD1625" i="5"/>
  <c r="AD1626" i="5"/>
  <c r="AD1627" i="5"/>
  <c r="AD1628" i="5"/>
  <c r="AD1629" i="5"/>
  <c r="AD1630" i="5"/>
  <c r="AD1631" i="5"/>
  <c r="AD1632" i="5"/>
  <c r="AD1633" i="5"/>
  <c r="AD1634" i="5"/>
  <c r="AD1635" i="5"/>
  <c r="AD1636" i="5"/>
  <c r="AD1637" i="5"/>
  <c r="AD1638" i="5"/>
  <c r="AD1639" i="5"/>
  <c r="AD1640" i="5"/>
  <c r="AD1641" i="5"/>
  <c r="AD1642" i="5"/>
  <c r="AD1643" i="5"/>
  <c r="AD1644" i="5"/>
  <c r="AD1645" i="5"/>
  <c r="AD1646" i="5"/>
  <c r="AD1647" i="5"/>
  <c r="AD1648" i="5"/>
  <c r="AD1649" i="5"/>
  <c r="AD1650" i="5"/>
  <c r="AD1651" i="5"/>
  <c r="AD1652" i="5"/>
  <c r="AD1653" i="5"/>
  <c r="AD1654" i="5"/>
  <c r="AD1655" i="5"/>
  <c r="AD1656" i="5"/>
  <c r="AD1657" i="5"/>
  <c r="AD1658" i="5"/>
  <c r="AD1659" i="5"/>
  <c r="AD1660" i="5"/>
  <c r="AD1661" i="5"/>
  <c r="AD1662" i="5"/>
  <c r="AD1663" i="5"/>
  <c r="AD1664" i="5"/>
  <c r="AD1665" i="5"/>
  <c r="AD1666" i="5"/>
  <c r="AD1667" i="5"/>
  <c r="AD1668" i="5"/>
  <c r="AD1669" i="5"/>
  <c r="AD1670" i="5"/>
  <c r="AD1671" i="5"/>
  <c r="AD1672" i="5"/>
  <c r="AD1673" i="5"/>
  <c r="AD1674" i="5"/>
  <c r="AD1675" i="5"/>
  <c r="AD1676" i="5"/>
  <c r="AD1677" i="5"/>
  <c r="AD1678" i="5"/>
  <c r="AD1679" i="5"/>
  <c r="AD1680" i="5"/>
  <c r="AD1681" i="5"/>
  <c r="AD1682" i="5"/>
  <c r="AD1683" i="5"/>
  <c r="AD1684" i="5"/>
  <c r="AD1685" i="5"/>
  <c r="AD1686" i="5"/>
  <c r="AD1687" i="5"/>
  <c r="AD1688" i="5"/>
  <c r="AD1689" i="5"/>
  <c r="AD1690" i="5"/>
  <c r="AD1691" i="5"/>
  <c r="AD1692" i="5"/>
  <c r="AD1693" i="5"/>
  <c r="AD1694" i="5"/>
  <c r="AD1695" i="5"/>
  <c r="AD1696" i="5"/>
  <c r="AD1697" i="5"/>
  <c r="AD1698" i="5"/>
  <c r="AD1699" i="5"/>
  <c r="AD1700" i="5"/>
  <c r="AD1701" i="5"/>
  <c r="AD1702" i="5"/>
  <c r="AD1703" i="5"/>
  <c r="AD1704" i="5"/>
  <c r="AD1705" i="5"/>
  <c r="AD1706" i="5"/>
  <c r="AD1707" i="5"/>
  <c r="AD1708" i="5"/>
  <c r="AD1709" i="5"/>
  <c r="AD1710" i="5"/>
  <c r="AD1711" i="5"/>
  <c r="AD1712" i="5"/>
  <c r="AD1713" i="5"/>
  <c r="AD1714" i="5"/>
  <c r="AD1715" i="5"/>
  <c r="AD1716" i="5"/>
  <c r="AD1717" i="5"/>
  <c r="AD1718" i="5"/>
  <c r="AD1719" i="5"/>
  <c r="AD1720" i="5"/>
  <c r="AD1721" i="5"/>
  <c r="AD1722" i="5"/>
  <c r="AD1723" i="5"/>
  <c r="AD1724" i="5"/>
  <c r="AD1725" i="5"/>
  <c r="AD1726" i="5"/>
  <c r="AD1727" i="5"/>
  <c r="AD1728" i="5"/>
  <c r="AD1729" i="5"/>
  <c r="AD1730" i="5"/>
  <c r="AD1731" i="5"/>
  <c r="AD1732" i="5"/>
  <c r="AD1733" i="5"/>
  <c r="AD1734" i="5"/>
  <c r="AD1735" i="5"/>
  <c r="AD1736" i="5"/>
  <c r="AD1737" i="5"/>
  <c r="AD1738" i="5"/>
  <c r="AD1739" i="5"/>
  <c r="AD1740" i="5"/>
  <c r="AD1741" i="5"/>
  <c r="AD1742" i="5"/>
  <c r="AD1743" i="5"/>
  <c r="AD1744" i="5"/>
  <c r="AD1745" i="5"/>
  <c r="AD1746" i="5"/>
  <c r="AD1747" i="5"/>
  <c r="AD1748" i="5"/>
  <c r="AD1749" i="5"/>
  <c r="AD1750" i="5"/>
  <c r="AD1751" i="5"/>
  <c r="AD1752" i="5"/>
  <c r="AD1753" i="5"/>
  <c r="AD1754" i="5"/>
  <c r="AD1755" i="5"/>
  <c r="AD1756" i="5"/>
  <c r="AD1757" i="5"/>
  <c r="AD1758" i="5"/>
  <c r="AD1759" i="5"/>
  <c r="AD1760" i="5"/>
  <c r="AD1761" i="5"/>
  <c r="AD1762" i="5"/>
  <c r="AD1763" i="5"/>
  <c r="AD1764" i="5"/>
  <c r="AD1765" i="5"/>
  <c r="AD1766" i="5"/>
  <c r="AD1767" i="5"/>
  <c r="AD1768" i="5"/>
  <c r="AD1769" i="5"/>
  <c r="AD1770" i="5"/>
  <c r="AD1771" i="5"/>
  <c r="AD1772" i="5"/>
  <c r="AD1773" i="5"/>
  <c r="AD1774" i="5"/>
  <c r="AD1775" i="5"/>
  <c r="AD1776" i="5"/>
  <c r="AD1777" i="5"/>
  <c r="AD1778" i="5"/>
  <c r="AD1779" i="5"/>
  <c r="AD1780" i="5"/>
  <c r="AD1781" i="5"/>
  <c r="AD1782" i="5"/>
  <c r="AD1783" i="5"/>
  <c r="AD1784" i="5"/>
  <c r="AD1785" i="5"/>
  <c r="AD1786" i="5"/>
  <c r="AD1787" i="5"/>
  <c r="AD1788" i="5"/>
  <c r="AD1789" i="5"/>
  <c r="AD1790" i="5"/>
  <c r="AD1791" i="5"/>
  <c r="AD1792" i="5"/>
  <c r="AD1793" i="5"/>
  <c r="AD1794" i="5"/>
  <c r="AD1795" i="5"/>
  <c r="AD1796" i="5"/>
  <c r="AD1797" i="5"/>
  <c r="AD1798" i="5"/>
  <c r="AD1799" i="5"/>
  <c r="AD1800" i="5"/>
  <c r="AD1801" i="5"/>
  <c r="AD1802" i="5"/>
  <c r="AD1803" i="5"/>
  <c r="AD1804" i="5"/>
  <c r="AD1805" i="5"/>
  <c r="AD1806" i="5"/>
  <c r="AD1807" i="5"/>
  <c r="AD1808" i="5"/>
  <c r="AD1809" i="5"/>
  <c r="AD1810" i="5"/>
  <c r="AD1811" i="5"/>
  <c r="AD1812" i="5"/>
  <c r="AD1813" i="5"/>
  <c r="AD1814" i="5"/>
  <c r="AD1815" i="5"/>
  <c r="AD1816" i="5"/>
  <c r="AD1817" i="5"/>
  <c r="AD1818" i="5"/>
  <c r="AD1819" i="5"/>
  <c r="AD1820" i="5"/>
  <c r="AD1821" i="5"/>
  <c r="AD1822" i="5"/>
  <c r="AD1823" i="5"/>
  <c r="AD1824" i="5"/>
  <c r="AD1825" i="5"/>
  <c r="AD1826" i="5"/>
  <c r="AD1827" i="5"/>
  <c r="AD1828" i="5"/>
  <c r="AD1829" i="5"/>
  <c r="AD1830" i="5"/>
  <c r="AD1831" i="5"/>
  <c r="AD1832" i="5"/>
  <c r="AD1833" i="5"/>
  <c r="AD1834" i="5"/>
  <c r="AD1835" i="5"/>
  <c r="AD1836" i="5"/>
  <c r="AD1837" i="5"/>
  <c r="AD1838" i="5"/>
  <c r="AD1839" i="5"/>
  <c r="AD1840" i="5"/>
  <c r="AD1841" i="5"/>
  <c r="AD1842" i="5"/>
  <c r="AD1843" i="5"/>
  <c r="AD1844" i="5"/>
  <c r="AD1845" i="5"/>
  <c r="AD1846" i="5"/>
  <c r="AD1847" i="5"/>
  <c r="AD1848" i="5"/>
  <c r="AD1849" i="5"/>
  <c r="AD1850" i="5"/>
  <c r="AD1851" i="5"/>
  <c r="AD1852" i="5"/>
  <c r="AD1853" i="5"/>
  <c r="AD1854" i="5"/>
  <c r="AD1855" i="5"/>
  <c r="AD1856" i="5"/>
  <c r="AD1857" i="5"/>
  <c r="AD1858" i="5"/>
  <c r="AD1859" i="5"/>
  <c r="AD1860" i="5"/>
  <c r="AD1861" i="5"/>
  <c r="AD1862" i="5"/>
  <c r="AD1863" i="5"/>
  <c r="AD1864" i="5"/>
  <c r="AD1865" i="5"/>
  <c r="AD1866" i="5"/>
  <c r="AD1867" i="5"/>
  <c r="AD1868" i="5"/>
  <c r="AD1869" i="5"/>
  <c r="AD1870" i="5"/>
  <c r="AD1871" i="5"/>
  <c r="AD1872" i="5"/>
  <c r="AD1873" i="5"/>
  <c r="AD1874" i="5"/>
  <c r="AD1875" i="5"/>
  <c r="AD1876" i="5"/>
  <c r="AD1877" i="5"/>
  <c r="AD1878" i="5"/>
  <c r="AD1879" i="5"/>
  <c r="AD1880" i="5"/>
  <c r="AD1881" i="5"/>
  <c r="AD1882" i="5"/>
  <c r="AD1883" i="5"/>
  <c r="AD1884" i="5"/>
  <c r="AD1885" i="5"/>
  <c r="AD1886" i="5"/>
  <c r="AD1887" i="5"/>
  <c r="AD1888" i="5"/>
  <c r="AD1889" i="5"/>
  <c r="AD1890" i="5"/>
  <c r="AD1891" i="5"/>
  <c r="AD1892" i="5"/>
  <c r="AD1893" i="5"/>
  <c r="AD1894" i="5"/>
  <c r="AD1895" i="5"/>
  <c r="AD1896" i="5"/>
  <c r="AD1897" i="5"/>
  <c r="AD1898" i="5"/>
  <c r="AD1899" i="5"/>
  <c r="AD1900" i="5"/>
  <c r="AD1901" i="5"/>
  <c r="AD1902" i="5"/>
  <c r="AD1903" i="5"/>
  <c r="AD1904" i="5"/>
  <c r="AD1905" i="5"/>
  <c r="AD1906" i="5"/>
  <c r="AD1907" i="5"/>
  <c r="AD1908" i="5"/>
  <c r="AD1909" i="5"/>
  <c r="AD1910" i="5"/>
  <c r="AD1911" i="5"/>
  <c r="AD1912" i="5"/>
  <c r="AD1913" i="5"/>
  <c r="AD1914" i="5"/>
  <c r="AD1915" i="5"/>
  <c r="AD1916" i="5"/>
  <c r="AD1917" i="5"/>
  <c r="AD1918" i="5"/>
  <c r="AD1919" i="5"/>
  <c r="AD1920" i="5"/>
  <c r="AD1921" i="5"/>
  <c r="AD1922" i="5"/>
  <c r="AD1923" i="5"/>
  <c r="AD1924" i="5"/>
  <c r="AD1925" i="5"/>
  <c r="AD1926" i="5"/>
  <c r="AD1927" i="5"/>
  <c r="AD1928" i="5"/>
  <c r="AD1929" i="5"/>
  <c r="AD1930" i="5"/>
  <c r="AD1931" i="5"/>
  <c r="AD1932" i="5"/>
  <c r="AD1933" i="5"/>
  <c r="AD1934" i="5"/>
  <c r="AD1935" i="5"/>
  <c r="AD1936" i="5"/>
  <c r="AD1937" i="5"/>
  <c r="AD1938" i="5"/>
  <c r="AD1939" i="5"/>
  <c r="AD1940" i="5"/>
  <c r="AD1941" i="5"/>
  <c r="AD1942" i="5"/>
  <c r="AD1943" i="5"/>
  <c r="AD1944" i="5"/>
  <c r="AD1945" i="5"/>
  <c r="AD1946" i="5"/>
  <c r="AD1947" i="5"/>
  <c r="AD1948" i="5"/>
  <c r="AD1949" i="5"/>
  <c r="AD1950" i="5"/>
  <c r="AD1951" i="5"/>
  <c r="AD1952" i="5"/>
  <c r="AD1953" i="5"/>
  <c r="AD1954" i="5"/>
  <c r="AD1955" i="5"/>
  <c r="AD1956" i="5"/>
  <c r="AD1957" i="5"/>
  <c r="AD1958" i="5"/>
  <c r="AD1959" i="5"/>
  <c r="AD1960" i="5"/>
  <c r="AD1961" i="5"/>
  <c r="AD1962" i="5"/>
  <c r="AD1963" i="5"/>
  <c r="AD1964" i="5"/>
  <c r="AD1965" i="5"/>
  <c r="AD1966" i="5"/>
  <c r="AD1967" i="5"/>
  <c r="AD1968" i="5"/>
  <c r="AD1969" i="5"/>
  <c r="AD1970" i="5"/>
  <c r="AD1971" i="5"/>
  <c r="AD1972" i="5"/>
  <c r="AD1973" i="5"/>
  <c r="AD1974" i="5"/>
  <c r="AD1975" i="5"/>
  <c r="AD1976" i="5"/>
  <c r="AD1977" i="5"/>
  <c r="AD1978" i="5"/>
  <c r="AD1979" i="5"/>
  <c r="AD1980" i="5"/>
  <c r="AD1981" i="5"/>
  <c r="AD1982" i="5"/>
  <c r="AD1983" i="5"/>
  <c r="AD1984" i="5"/>
  <c r="AD1985" i="5"/>
  <c r="AD1986" i="5"/>
  <c r="AD1987" i="5"/>
  <c r="AD1988" i="5"/>
  <c r="AD1989" i="5"/>
  <c r="AD1990" i="5"/>
  <c r="AD1991" i="5"/>
  <c r="AD1992" i="5"/>
  <c r="AD1993" i="5"/>
  <c r="AD1994" i="5"/>
  <c r="AD1995" i="5"/>
  <c r="AD1996" i="5"/>
  <c r="AD1997" i="5"/>
  <c r="AD1998" i="5"/>
  <c r="AD1999" i="5"/>
  <c r="AD2000" i="5"/>
  <c r="AD2001" i="5"/>
  <c r="AD2002" i="5"/>
  <c r="AD2003" i="5"/>
  <c r="AD2004" i="5"/>
  <c r="AD2005" i="5"/>
  <c r="AD2006" i="5"/>
  <c r="AD2007" i="5"/>
  <c r="AD2008" i="5"/>
  <c r="AD2009" i="5"/>
  <c r="AD2010" i="5"/>
  <c r="AD2011" i="5"/>
  <c r="AD2012" i="5"/>
  <c r="AD2013" i="5"/>
  <c r="AD2014" i="5"/>
  <c r="AD2015" i="5"/>
  <c r="AD2016" i="5"/>
  <c r="AD2017" i="5"/>
  <c r="AD2018" i="5"/>
  <c r="AD2019" i="5"/>
  <c r="AD2020" i="5"/>
  <c r="AD2021" i="5"/>
  <c r="AD2022" i="5"/>
  <c r="AD2023" i="5"/>
  <c r="AD2024" i="5"/>
  <c r="AD2025" i="5"/>
  <c r="AD2026" i="5"/>
  <c r="AD2027" i="5"/>
  <c r="AD2028" i="5"/>
  <c r="AD2029" i="5"/>
  <c r="AD2030" i="5"/>
  <c r="AD2031" i="5"/>
  <c r="AD2032" i="5"/>
  <c r="AD2033" i="5"/>
  <c r="AD2034" i="5"/>
  <c r="AD2035" i="5"/>
  <c r="AD2036" i="5"/>
  <c r="AD2037" i="5"/>
  <c r="AD2038" i="5"/>
  <c r="AD2039" i="5"/>
  <c r="AD2040" i="5"/>
  <c r="AD2041" i="5"/>
  <c r="AD2042" i="5"/>
  <c r="AD2043" i="5"/>
  <c r="AD2044" i="5"/>
  <c r="AD2045" i="5"/>
  <c r="AD2046" i="5"/>
  <c r="AD2047" i="5"/>
  <c r="AD2048" i="5"/>
  <c r="AD2049" i="5"/>
  <c r="AD2050" i="5"/>
  <c r="AD2051" i="5"/>
  <c r="AD2052" i="5"/>
  <c r="AD2053" i="5"/>
  <c r="AD2054" i="5"/>
  <c r="AD2055" i="5"/>
  <c r="AD2056" i="5"/>
  <c r="AD2057" i="5"/>
  <c r="AD2058" i="5"/>
  <c r="AD2059" i="5"/>
  <c r="AD2060" i="5"/>
  <c r="AD2061" i="5"/>
  <c r="AD2062" i="5"/>
  <c r="AD2063" i="5"/>
  <c r="AD2064" i="5"/>
  <c r="AD2065" i="5"/>
  <c r="AD2066" i="5"/>
  <c r="AD2067" i="5"/>
  <c r="AD2068" i="5"/>
  <c r="AD2069" i="5"/>
  <c r="AD2070" i="5"/>
  <c r="AD2071" i="5"/>
  <c r="AD2072" i="5"/>
  <c r="AD2073" i="5"/>
  <c r="AD2074" i="5"/>
  <c r="AD2075" i="5"/>
  <c r="AD2076" i="5"/>
  <c r="AD2077" i="5"/>
  <c r="AD2078" i="5"/>
  <c r="AD2079" i="5"/>
  <c r="AD2080" i="5"/>
  <c r="AD2081" i="5"/>
  <c r="AD2082" i="5"/>
  <c r="AD2083" i="5"/>
  <c r="AD2084" i="5"/>
  <c r="AD2085" i="5"/>
  <c r="AD2086" i="5"/>
  <c r="AD2087" i="5"/>
  <c r="AD2088" i="5"/>
  <c r="AD2089" i="5"/>
  <c r="AD2090" i="5"/>
  <c r="AD2091" i="5"/>
  <c r="AD2092" i="5"/>
  <c r="AD2093" i="5"/>
  <c r="AD2094" i="5"/>
  <c r="AD2095" i="5"/>
  <c r="AD2096" i="5"/>
  <c r="AD2097" i="5"/>
  <c r="AD2098" i="5"/>
  <c r="AD2099" i="5"/>
  <c r="AD2100" i="5"/>
  <c r="AD2101" i="5"/>
  <c r="AD2102" i="5"/>
  <c r="AD2103" i="5"/>
  <c r="AD2104" i="5"/>
  <c r="AD2105" i="5"/>
  <c r="AD2106" i="5"/>
  <c r="AD2107" i="5"/>
  <c r="AD2108" i="5"/>
  <c r="AD2109" i="5"/>
  <c r="AD2110" i="5"/>
  <c r="AD2111" i="5"/>
  <c r="AD2112" i="5"/>
  <c r="AD2113" i="5"/>
  <c r="AD2114" i="5"/>
  <c r="AD2115" i="5"/>
  <c r="AD2116" i="5"/>
  <c r="AD2117" i="5"/>
  <c r="AD2118" i="5"/>
  <c r="AD2119" i="5"/>
  <c r="AD2120" i="5"/>
  <c r="AD2121" i="5"/>
  <c r="AD2122" i="5"/>
  <c r="AD2123" i="5"/>
  <c r="AD2124" i="5"/>
  <c r="AD2125" i="5"/>
  <c r="AD2126" i="5"/>
  <c r="AD2127" i="5"/>
  <c r="AD2128" i="5"/>
  <c r="AD2129" i="5"/>
  <c r="AD2130" i="5"/>
  <c r="AD2131" i="5"/>
  <c r="AD2132" i="5"/>
  <c r="AD2133" i="5"/>
  <c r="AD2134" i="5"/>
  <c r="AD2135" i="5"/>
  <c r="AD2136" i="5"/>
  <c r="AD2137" i="5"/>
  <c r="AD2138" i="5"/>
  <c r="AD2139" i="5"/>
  <c r="AD2140" i="5"/>
  <c r="AD2141" i="5"/>
  <c r="AD2142" i="5"/>
  <c r="AD2143" i="5"/>
  <c r="AD2144" i="5"/>
  <c r="AD2145" i="5"/>
  <c r="AD2146" i="5"/>
  <c r="AD2147" i="5"/>
  <c r="AD2148" i="5"/>
  <c r="AD2149" i="5"/>
  <c r="AD2150" i="5"/>
  <c r="AD2151" i="5"/>
  <c r="AD2152" i="5"/>
  <c r="AD2153" i="5"/>
  <c r="AD2154" i="5"/>
  <c r="AD2155" i="5"/>
  <c r="AD2156" i="5"/>
  <c r="AD2157" i="5"/>
  <c r="AD2158" i="5"/>
  <c r="AD2159" i="5"/>
  <c r="AD2160" i="5"/>
  <c r="AD2161" i="5"/>
  <c r="AD2162" i="5"/>
  <c r="AD2163" i="5"/>
  <c r="AD2164" i="5"/>
  <c r="AD2165" i="5"/>
  <c r="AD2166" i="5"/>
  <c r="AD2167" i="5"/>
  <c r="AD2168" i="5"/>
  <c r="AD2169" i="5"/>
  <c r="AD2170" i="5"/>
  <c r="AD2171" i="5"/>
  <c r="AD2172" i="5"/>
  <c r="AD2173" i="5"/>
  <c r="AD2174" i="5"/>
  <c r="AD2175" i="5"/>
  <c r="AD2176" i="5"/>
  <c r="AD2177" i="5"/>
  <c r="AD2178" i="5"/>
  <c r="AD2179" i="5"/>
  <c r="AD2180" i="5"/>
  <c r="AD2181" i="5"/>
  <c r="AD2182" i="5"/>
  <c r="AD2183" i="5"/>
  <c r="AD2184" i="5"/>
  <c r="AD2185" i="5"/>
  <c r="AD2186" i="5"/>
  <c r="AD2187" i="5"/>
  <c r="AD2188" i="5"/>
  <c r="AD2189" i="5"/>
  <c r="AD2190" i="5"/>
  <c r="AD2191" i="5"/>
  <c r="AD2192" i="5"/>
  <c r="AD2193" i="5"/>
  <c r="AD2194" i="5"/>
  <c r="AD2195" i="5"/>
  <c r="AD2196" i="5"/>
  <c r="AD2197" i="5"/>
  <c r="AD2198" i="5"/>
  <c r="AD2199" i="5"/>
  <c r="AD2200" i="5"/>
  <c r="AD2201" i="5"/>
  <c r="AD2202" i="5"/>
  <c r="AD2203" i="5"/>
  <c r="AD2204" i="5"/>
  <c r="AD2205" i="5"/>
  <c r="AD2206" i="5"/>
  <c r="AD2207" i="5"/>
  <c r="AD2208" i="5"/>
  <c r="AD2209" i="5"/>
  <c r="AD2210" i="5"/>
  <c r="AD2211" i="5"/>
  <c r="AD2212" i="5"/>
  <c r="AD2213" i="5"/>
  <c r="AD2214" i="5"/>
  <c r="AD2215" i="5"/>
  <c r="AD2216" i="5"/>
  <c r="AD2217" i="5"/>
  <c r="AD2218" i="5"/>
  <c r="AD2219" i="5"/>
  <c r="AD2220" i="5"/>
  <c r="AD2221" i="5"/>
  <c r="AD2222" i="5"/>
  <c r="AD2223" i="5"/>
  <c r="AD2224" i="5"/>
  <c r="AD2225" i="5"/>
  <c r="AD2226" i="5"/>
  <c r="AD2227" i="5"/>
  <c r="AD2228" i="5"/>
  <c r="AD2229" i="5"/>
  <c r="AD2230" i="5"/>
  <c r="AD2231" i="5"/>
  <c r="AD2232" i="5"/>
  <c r="AD2233" i="5"/>
  <c r="AD2234" i="5"/>
  <c r="AD2235" i="5"/>
  <c r="AD2236" i="5"/>
  <c r="AD2237" i="5"/>
  <c r="AD2238" i="5"/>
  <c r="AD2239" i="5"/>
  <c r="AD2240" i="5"/>
  <c r="AD2241" i="5"/>
  <c r="AD2242" i="5"/>
  <c r="AD2243" i="5"/>
  <c r="AD2244" i="5"/>
  <c r="AD2245" i="5"/>
  <c r="AD2246" i="5"/>
  <c r="AD2247" i="5"/>
  <c r="AD2248" i="5"/>
  <c r="AD2249" i="5"/>
  <c r="AD2250" i="5"/>
  <c r="AD2251" i="5"/>
  <c r="AD2252" i="5"/>
  <c r="AD2253" i="5"/>
  <c r="AD2254" i="5"/>
  <c r="AD2255" i="5"/>
  <c r="AD2256" i="5"/>
  <c r="AD2257" i="5"/>
  <c r="AD2258" i="5"/>
  <c r="AD2259" i="5"/>
  <c r="AD2260" i="5"/>
  <c r="AD2261" i="5"/>
  <c r="AD2262" i="5"/>
  <c r="AD2263" i="5"/>
  <c r="AD2264" i="5"/>
  <c r="AD2265" i="5"/>
  <c r="AD2266" i="5"/>
  <c r="AD2267" i="5"/>
  <c r="AD2268" i="5"/>
  <c r="AD2269" i="5"/>
  <c r="AD2270" i="5"/>
  <c r="AD2271" i="5"/>
  <c r="AD2272" i="5"/>
  <c r="AD2273" i="5"/>
  <c r="AD2274" i="5"/>
  <c r="AD2275" i="5"/>
  <c r="AD2276" i="5"/>
  <c r="AD2277" i="5"/>
  <c r="AD2278" i="5"/>
  <c r="AD2279" i="5"/>
  <c r="AD2280" i="5"/>
  <c r="AD2281" i="5"/>
  <c r="AD2282" i="5"/>
  <c r="AD2283" i="5"/>
  <c r="AD2284" i="5"/>
  <c r="AD2285" i="5"/>
  <c r="AD2286" i="5"/>
  <c r="AD2287" i="5"/>
  <c r="AD2288" i="5"/>
  <c r="AD2289" i="5"/>
  <c r="AD2290" i="5"/>
  <c r="AD2291" i="5"/>
  <c r="AD2292" i="5"/>
  <c r="AD2293" i="5"/>
  <c r="AD2294" i="5"/>
  <c r="AD2295" i="5"/>
  <c r="AD2296" i="5"/>
  <c r="AD2297" i="5"/>
  <c r="AD2298" i="5"/>
  <c r="AD2299" i="5"/>
  <c r="AD2300" i="5"/>
  <c r="AD2301" i="5"/>
  <c r="AD2302" i="5"/>
  <c r="AD2303" i="5"/>
  <c r="AD2304" i="5"/>
  <c r="AD2305" i="5"/>
  <c r="AD2306" i="5"/>
  <c r="AD2307" i="5"/>
  <c r="AD2308" i="5"/>
  <c r="AD2309" i="5"/>
  <c r="AD2310" i="5"/>
  <c r="AD2311" i="5"/>
  <c r="AD2312" i="5"/>
  <c r="AD2313" i="5"/>
  <c r="AD2314" i="5"/>
  <c r="AD2315" i="5"/>
  <c r="AD2316" i="5"/>
  <c r="AD2317" i="5"/>
  <c r="AD2318" i="5"/>
  <c r="AD2319" i="5"/>
  <c r="AD2320" i="5"/>
  <c r="AD2321" i="5"/>
  <c r="AD2322" i="5"/>
  <c r="AD2323" i="5"/>
  <c r="AD2324" i="5"/>
  <c r="AD2325" i="5"/>
  <c r="AD2326" i="5"/>
  <c r="AD2327" i="5"/>
  <c r="AD2328" i="5"/>
  <c r="AD2329" i="5"/>
  <c r="AD2330" i="5"/>
  <c r="AD2331" i="5"/>
  <c r="AD2332" i="5"/>
  <c r="AD2333" i="5"/>
  <c r="AD2334" i="5"/>
  <c r="AD2335" i="5"/>
  <c r="AD2336" i="5"/>
  <c r="AD2337" i="5"/>
  <c r="AD2338" i="5"/>
  <c r="AD2339" i="5"/>
  <c r="AD2340" i="5"/>
  <c r="AD2341" i="5"/>
  <c r="AD2342" i="5"/>
  <c r="AD2343" i="5"/>
  <c r="AD2344" i="5"/>
  <c r="AD2345" i="5"/>
  <c r="AD2346" i="5"/>
  <c r="AD2347" i="5"/>
  <c r="AD2348" i="5"/>
  <c r="AD2349" i="5"/>
  <c r="AD2350" i="5"/>
  <c r="AD2351" i="5"/>
  <c r="AD2352" i="5"/>
  <c r="AD2353" i="5"/>
  <c r="AD2354" i="5"/>
  <c r="AD2355" i="5"/>
  <c r="AD2356" i="5"/>
  <c r="AD2357" i="5"/>
  <c r="AD2358" i="5"/>
  <c r="AD2359" i="5"/>
  <c r="AD2360" i="5"/>
  <c r="AD2361" i="5"/>
  <c r="AD2362" i="5"/>
  <c r="AD2363" i="5"/>
  <c r="AD2364" i="5"/>
  <c r="AD2365" i="5"/>
  <c r="AD2366" i="5"/>
  <c r="AD2367" i="5"/>
  <c r="AD2368" i="5"/>
  <c r="AD2369" i="5"/>
  <c r="AD2370" i="5"/>
  <c r="AD2371" i="5"/>
  <c r="AD2372" i="5"/>
  <c r="AD2373" i="5"/>
  <c r="AD2374" i="5"/>
  <c r="AD2375" i="5"/>
  <c r="AD2376" i="5"/>
  <c r="AD2377" i="5"/>
  <c r="AD2378" i="5"/>
  <c r="AD2379" i="5"/>
  <c r="AD2380" i="5"/>
  <c r="AD2381" i="5"/>
  <c r="AD2382" i="5"/>
  <c r="AD2383" i="5"/>
  <c r="AD2384" i="5"/>
  <c r="AD2385" i="5"/>
  <c r="AD2386" i="5"/>
  <c r="AD2387" i="5"/>
  <c r="AD2388" i="5"/>
  <c r="AD2389" i="5"/>
  <c r="AD2390" i="5"/>
  <c r="AD2391" i="5"/>
  <c r="AD2392" i="5"/>
  <c r="AD2393" i="5"/>
  <c r="AD2394" i="5"/>
  <c r="AD2395" i="5"/>
  <c r="AD2396" i="5"/>
  <c r="AD2397" i="5"/>
  <c r="AD2398" i="5"/>
  <c r="AD2399" i="5"/>
  <c r="AD2400" i="5"/>
  <c r="AD2401" i="5"/>
  <c r="AD2402" i="5"/>
  <c r="AD2403" i="5"/>
  <c r="AD2404" i="5"/>
  <c r="AD2405" i="5"/>
  <c r="AD2406" i="5"/>
  <c r="AD2407" i="5"/>
  <c r="AD2408" i="5"/>
  <c r="AD2409" i="5"/>
  <c r="AD2410" i="5"/>
  <c r="AD2411" i="5"/>
  <c r="AD2412" i="5"/>
  <c r="AD2413" i="5"/>
  <c r="AD2414" i="5"/>
  <c r="AD2415" i="5"/>
  <c r="AD2416" i="5"/>
  <c r="AD2417" i="5"/>
  <c r="AD2418" i="5"/>
  <c r="AD2419" i="5"/>
  <c r="AD2420" i="5"/>
  <c r="AD2421" i="5"/>
  <c r="AD2422" i="5"/>
  <c r="AD2423" i="5"/>
  <c r="AD2424" i="5"/>
  <c r="AD2425" i="5"/>
  <c r="AD2426" i="5"/>
  <c r="AD2427" i="5"/>
  <c r="AD2428" i="5"/>
  <c r="AD2429" i="5"/>
  <c r="AD2430" i="5"/>
  <c r="AD2431" i="5"/>
  <c r="AD2432" i="5"/>
  <c r="AD2433" i="5"/>
  <c r="AD2434" i="5"/>
  <c r="AD2435" i="5"/>
  <c r="AD2436" i="5"/>
  <c r="AD2437" i="5"/>
  <c r="AD2438" i="5"/>
  <c r="AD2439" i="5"/>
  <c r="AD2440" i="5"/>
  <c r="AD2441" i="5"/>
  <c r="AD2442" i="5"/>
  <c r="AD2443" i="5"/>
  <c r="AD2444" i="5"/>
  <c r="AD2445" i="5"/>
  <c r="AD2446" i="5"/>
  <c r="AD2447" i="5"/>
  <c r="AD2448" i="5"/>
  <c r="AD2449" i="5"/>
  <c r="AD2450" i="5"/>
  <c r="AD2451" i="5"/>
  <c r="AD2452" i="5"/>
  <c r="AD2453" i="5"/>
  <c r="AD2454" i="5"/>
  <c r="AD2455" i="5"/>
  <c r="AD2456" i="5"/>
  <c r="AD2457" i="5"/>
  <c r="AD2458" i="5"/>
  <c r="AD2459" i="5"/>
  <c r="AD2460" i="5"/>
  <c r="AD2461" i="5"/>
  <c r="AD2462" i="5"/>
  <c r="AD2463" i="5"/>
  <c r="AD2464" i="5"/>
  <c r="AD2465" i="5"/>
  <c r="AD2466" i="5"/>
  <c r="AD2467" i="5"/>
  <c r="AD2468" i="5"/>
  <c r="AD2469" i="5"/>
  <c r="AD2470" i="5"/>
  <c r="AD2471" i="5"/>
  <c r="AD2472" i="5"/>
  <c r="AD2473" i="5"/>
  <c r="AD2474" i="5"/>
  <c r="AD2475" i="5"/>
  <c r="AD2476" i="5"/>
  <c r="AD2477" i="5"/>
  <c r="AD2478" i="5"/>
  <c r="AD2479" i="5"/>
  <c r="AD2480" i="5"/>
  <c r="AD2481" i="5"/>
  <c r="AD2482" i="5"/>
  <c r="AD2483" i="5"/>
  <c r="AD2484" i="5"/>
  <c r="AD2485" i="5"/>
  <c r="AD2486" i="5"/>
  <c r="AD2487" i="5"/>
  <c r="AD2488" i="5"/>
  <c r="AD2489" i="5"/>
  <c r="AD2490" i="5"/>
  <c r="AD2491" i="5"/>
  <c r="AD2492" i="5"/>
  <c r="AD2493" i="5"/>
  <c r="AD2494" i="5"/>
  <c r="AD2495" i="5"/>
  <c r="AD2496" i="5"/>
  <c r="AD2497" i="5"/>
  <c r="AD2498" i="5"/>
  <c r="AD2499" i="5"/>
  <c r="AD2500" i="5"/>
  <c r="AD2501" i="5"/>
  <c r="AD2502" i="5"/>
  <c r="AD2503" i="5"/>
  <c r="AD2504" i="5"/>
  <c r="AD2505" i="5"/>
  <c r="AD2506" i="5"/>
  <c r="AD2507" i="5"/>
  <c r="AD2508" i="5"/>
  <c r="AD2509" i="5"/>
  <c r="AD2510" i="5"/>
  <c r="AD2511" i="5"/>
  <c r="AD2512" i="5"/>
  <c r="AD2513" i="5"/>
  <c r="AD2514" i="5"/>
  <c r="AD2515" i="5"/>
  <c r="AD2516" i="5"/>
  <c r="AD2517" i="5"/>
  <c r="AD2518" i="5"/>
  <c r="AD2519" i="5"/>
  <c r="AD2520" i="5"/>
  <c r="AD2521" i="5"/>
  <c r="AD2522" i="5"/>
  <c r="AD2523" i="5"/>
  <c r="AD2524" i="5"/>
  <c r="AD2525" i="5"/>
  <c r="AD2526" i="5"/>
  <c r="AD2527" i="5"/>
  <c r="AD2528" i="5"/>
  <c r="AD2529" i="5"/>
  <c r="AD2530" i="5"/>
  <c r="AD2531" i="5"/>
  <c r="AD2532" i="5"/>
  <c r="AD2533" i="5"/>
  <c r="AD2534" i="5"/>
  <c r="AD2535" i="5"/>
  <c r="AD2536" i="5"/>
  <c r="AD2537" i="5"/>
  <c r="AD2538" i="5"/>
  <c r="AD2539" i="5"/>
  <c r="AD2540" i="5"/>
  <c r="AD2541" i="5"/>
  <c r="AD2542" i="5"/>
  <c r="AD2543" i="5"/>
  <c r="AD2544" i="5"/>
  <c r="AD2545" i="5"/>
  <c r="AD2546" i="5"/>
  <c r="AD2547" i="5"/>
  <c r="AD2548" i="5"/>
  <c r="AD2549" i="5"/>
  <c r="AD2550" i="5"/>
  <c r="AD2551" i="5"/>
  <c r="AD2552" i="5"/>
  <c r="AD2553" i="5"/>
  <c r="AD2554" i="5"/>
  <c r="AD2555" i="5"/>
  <c r="AD2556" i="5"/>
  <c r="AD2557" i="5"/>
  <c r="AD2558" i="5"/>
  <c r="AD2559" i="5"/>
  <c r="AD2560" i="5"/>
  <c r="AD2561" i="5"/>
  <c r="AD2562" i="5"/>
  <c r="AD2563" i="5"/>
  <c r="AD2564" i="5"/>
  <c r="AD2565" i="5"/>
  <c r="AD2566" i="5"/>
  <c r="AD2567" i="5"/>
  <c r="AD2568" i="5"/>
  <c r="AD2569" i="5"/>
  <c r="AD2570" i="5"/>
  <c r="AD2571" i="5"/>
  <c r="AD2572" i="5"/>
  <c r="AD2573" i="5"/>
  <c r="AD2574" i="5"/>
  <c r="AD2575" i="5"/>
  <c r="AD2576" i="5"/>
  <c r="AD2577" i="5"/>
  <c r="AD2578" i="5"/>
  <c r="AD2579" i="5"/>
  <c r="AD2580" i="5"/>
  <c r="AD2581" i="5"/>
  <c r="AD2582" i="5"/>
  <c r="AD2583" i="5"/>
  <c r="AD2584" i="5"/>
  <c r="AD2585" i="5"/>
  <c r="AD2586" i="5"/>
  <c r="AD2587" i="5"/>
  <c r="AD2588" i="5"/>
  <c r="AD2589" i="5"/>
  <c r="AD2590" i="5"/>
  <c r="AD2591" i="5"/>
  <c r="AD2592" i="5"/>
  <c r="AD2593" i="5"/>
  <c r="AD2594" i="5"/>
  <c r="AD2595" i="5"/>
  <c r="AD2596" i="5"/>
  <c r="AD2597" i="5"/>
  <c r="AD2598" i="5"/>
  <c r="AD2599" i="5"/>
  <c r="AD2600" i="5"/>
  <c r="AD2601" i="5"/>
  <c r="AD2602" i="5"/>
  <c r="AD2603" i="5"/>
  <c r="AD2604" i="5"/>
  <c r="AD2605" i="5"/>
  <c r="AD2606" i="5"/>
  <c r="AD2607" i="5"/>
  <c r="AD2608" i="5"/>
  <c r="AD2609" i="5"/>
  <c r="AD2610" i="5"/>
  <c r="AD2611" i="5"/>
  <c r="AD2612" i="5"/>
  <c r="AD2613" i="5"/>
  <c r="AD2614" i="5"/>
  <c r="AD2615" i="5"/>
  <c r="AD2616" i="5"/>
  <c r="AD2617" i="5"/>
  <c r="AD2618" i="5"/>
  <c r="AD2619" i="5"/>
  <c r="AD2620" i="5"/>
  <c r="AD2621" i="5"/>
  <c r="AD2622" i="5"/>
  <c r="AD2623" i="5"/>
  <c r="AD2624" i="5"/>
  <c r="AD2625" i="5"/>
  <c r="AD2626" i="5"/>
  <c r="AD2627" i="5"/>
  <c r="AD2628" i="5"/>
  <c r="AD2629" i="5"/>
  <c r="AD2630" i="5"/>
  <c r="AD2631" i="5"/>
  <c r="AD2632" i="5"/>
  <c r="AD2633" i="5"/>
  <c r="AD2634" i="5"/>
  <c r="AD2635" i="5"/>
  <c r="AD2636" i="5"/>
  <c r="AD2637" i="5"/>
  <c r="AD2638" i="5"/>
  <c r="AD2639" i="5"/>
  <c r="AD2640" i="5"/>
  <c r="AD2641" i="5"/>
  <c r="AD2642" i="5"/>
  <c r="AD2643" i="5"/>
  <c r="AD2644" i="5"/>
  <c r="AD2645" i="5"/>
  <c r="AD2646" i="5"/>
  <c r="AD2647" i="5"/>
  <c r="AD2648" i="5"/>
  <c r="AD2649" i="5"/>
  <c r="AD2650" i="5"/>
  <c r="AD2651" i="5"/>
  <c r="AD2652" i="5"/>
  <c r="AD2653" i="5"/>
  <c r="AD2654" i="5"/>
  <c r="AD2655" i="5"/>
  <c r="AD2656" i="5"/>
  <c r="AD2657" i="5"/>
  <c r="AD2658" i="5"/>
  <c r="AD2659" i="5"/>
  <c r="AD2660" i="5"/>
  <c r="AD2661" i="5"/>
  <c r="AD2662" i="5"/>
  <c r="AD2663" i="5"/>
  <c r="AD2664" i="5"/>
  <c r="AD2665" i="5"/>
  <c r="AD2666" i="5"/>
  <c r="AD2667" i="5"/>
  <c r="AD2668" i="5"/>
  <c r="AD2669" i="5"/>
  <c r="AD2670" i="5"/>
  <c r="AD2671" i="5"/>
  <c r="AD2672" i="5"/>
  <c r="AD2673" i="5"/>
  <c r="AD2674" i="5"/>
  <c r="AD2675" i="5"/>
  <c r="AD2676" i="5"/>
  <c r="AD2677" i="5"/>
  <c r="AD2678" i="5"/>
  <c r="AD2679" i="5"/>
  <c r="AD2680" i="5"/>
  <c r="AD2681" i="5"/>
  <c r="AD2682" i="5"/>
  <c r="AD2683" i="5"/>
  <c r="AD2684" i="5"/>
  <c r="AD2685" i="5"/>
  <c r="AD2686" i="5"/>
  <c r="AD2687" i="5"/>
  <c r="AD2688" i="5"/>
  <c r="AD2689" i="5"/>
  <c r="AD2690" i="5"/>
  <c r="AD2691" i="5"/>
  <c r="AD2692" i="5"/>
  <c r="AD2693" i="5"/>
  <c r="AD2694" i="5"/>
  <c r="AD2695" i="5"/>
  <c r="AD2696" i="5"/>
  <c r="AD2697" i="5"/>
  <c r="AD2698" i="5"/>
  <c r="AD2699" i="5"/>
  <c r="AD2700" i="5"/>
  <c r="AD2701" i="5"/>
  <c r="AD2702" i="5"/>
  <c r="AD2703" i="5"/>
  <c r="AD2704" i="5"/>
  <c r="AD2705" i="5"/>
  <c r="AD2706" i="5"/>
  <c r="AD2707" i="5"/>
  <c r="AD2708" i="5"/>
  <c r="AD2709" i="5"/>
  <c r="AD2710" i="5"/>
  <c r="AD2711" i="5"/>
  <c r="AD2712" i="5"/>
  <c r="AD2713" i="5"/>
  <c r="AD2714" i="5"/>
  <c r="AD2715" i="5"/>
  <c r="AD2716" i="5"/>
  <c r="AD2717" i="5"/>
  <c r="AD2718" i="5"/>
  <c r="AD2719" i="5"/>
  <c r="AD2720" i="5"/>
  <c r="AD2721" i="5"/>
  <c r="AD2722" i="5"/>
  <c r="AD2723" i="5"/>
  <c r="AD2724" i="5"/>
  <c r="AD2725" i="5"/>
  <c r="AD2726" i="5"/>
  <c r="AD2727" i="5"/>
  <c r="AD2728" i="5"/>
  <c r="AD2729" i="5"/>
  <c r="AD2730" i="5"/>
  <c r="AD2731" i="5"/>
  <c r="AD2732" i="5"/>
  <c r="AD2733" i="5"/>
  <c r="AD2734" i="5"/>
  <c r="AD2735" i="5"/>
  <c r="AD2736" i="5"/>
  <c r="AD2737" i="5"/>
  <c r="AD2738" i="5"/>
  <c r="AD2739" i="5"/>
  <c r="AD2740" i="5"/>
  <c r="AD2741" i="5"/>
  <c r="AD2742" i="5"/>
  <c r="AD2743" i="5"/>
  <c r="AD2744" i="5"/>
  <c r="AD2745" i="5"/>
  <c r="AD2746" i="5"/>
  <c r="AD2747" i="5"/>
  <c r="AD2748" i="5"/>
  <c r="AD2749" i="5"/>
  <c r="AD2750" i="5"/>
  <c r="AD2751" i="5"/>
  <c r="AD2752" i="5"/>
  <c r="AD2753" i="5"/>
  <c r="AD2754" i="5"/>
  <c r="AD2755" i="5"/>
  <c r="AD2756" i="5"/>
  <c r="AD2757" i="5"/>
  <c r="AD2758" i="5"/>
  <c r="AD2759" i="5"/>
  <c r="AD2760" i="5"/>
  <c r="AD2761" i="5"/>
  <c r="AD2762" i="5"/>
  <c r="AD2763" i="5"/>
  <c r="AD2764" i="5"/>
  <c r="AD2765" i="5"/>
  <c r="AD2766" i="5"/>
  <c r="AD2767" i="5"/>
  <c r="AD2768" i="5"/>
  <c r="AD2769" i="5"/>
  <c r="AD2770" i="5"/>
  <c r="AD2771" i="5"/>
  <c r="AD2772" i="5"/>
  <c r="AD2773" i="5"/>
  <c r="AD2774" i="5"/>
  <c r="AD2775" i="5"/>
  <c r="AD2776" i="5"/>
  <c r="AD2777" i="5"/>
  <c r="AD2778" i="5"/>
  <c r="AD2779" i="5"/>
  <c r="AD2780" i="5"/>
  <c r="AD2781" i="5"/>
  <c r="AD2782" i="5"/>
  <c r="AD2783" i="5"/>
  <c r="AD2784" i="5"/>
  <c r="AD2785" i="5"/>
  <c r="AD2786" i="5"/>
  <c r="AD2787" i="5"/>
  <c r="AD2788" i="5"/>
  <c r="AD2789" i="5"/>
  <c r="AD2790" i="5"/>
  <c r="AD2791" i="5"/>
  <c r="AD2792" i="5"/>
  <c r="AD2793" i="5"/>
  <c r="AD2794" i="5"/>
  <c r="AD2795" i="5"/>
  <c r="AD2796" i="5"/>
  <c r="AD2797" i="5"/>
  <c r="AD2798" i="5"/>
  <c r="AD2799" i="5"/>
  <c r="AD2800" i="5"/>
  <c r="AD2801" i="5"/>
  <c r="AD2802" i="5"/>
  <c r="AD2803" i="5"/>
  <c r="AD2804" i="5"/>
  <c r="AD2805" i="5"/>
  <c r="AD2806" i="5"/>
  <c r="AD2807" i="5"/>
  <c r="AD2808" i="5"/>
  <c r="AD2809" i="5"/>
  <c r="AD2810" i="5"/>
  <c r="AD2811" i="5"/>
  <c r="AD2812" i="5"/>
  <c r="AD2813" i="5"/>
  <c r="AD2814" i="5"/>
  <c r="AD2815" i="5"/>
  <c r="AD2816" i="5"/>
  <c r="AD2817" i="5"/>
  <c r="AD2818" i="5"/>
  <c r="AD2819" i="5"/>
  <c r="AD2820" i="5"/>
  <c r="AD2821" i="5"/>
  <c r="AD2822" i="5"/>
  <c r="AD2823" i="5"/>
  <c r="AD2824" i="5"/>
  <c r="AD2825" i="5"/>
  <c r="AD2826" i="5"/>
  <c r="AD2827" i="5"/>
  <c r="AD2828" i="5"/>
  <c r="AD2829" i="5"/>
  <c r="AD2830" i="5"/>
  <c r="AD2831" i="5"/>
  <c r="AD2832" i="5"/>
  <c r="AD2833" i="5"/>
  <c r="AD2834" i="5"/>
  <c r="AD2835" i="5"/>
  <c r="AD2836" i="5"/>
  <c r="AD2837" i="5"/>
  <c r="AD2838" i="5"/>
  <c r="AD2839" i="5"/>
  <c r="AD2840" i="5"/>
  <c r="AD2841" i="5"/>
  <c r="AD2842" i="5"/>
  <c r="AD2843" i="5"/>
  <c r="AD2844" i="5"/>
  <c r="AD2845" i="5"/>
  <c r="AD2846" i="5"/>
  <c r="AD2847" i="5"/>
  <c r="AD2848" i="5"/>
  <c r="AD2849" i="5"/>
  <c r="AD2850" i="5"/>
  <c r="AD2851" i="5"/>
  <c r="AD2852" i="5"/>
  <c r="AD2853" i="5"/>
  <c r="AD2854" i="5"/>
  <c r="AD2855" i="5"/>
  <c r="AD2856" i="5"/>
  <c r="AD2857" i="5"/>
  <c r="AD2858" i="5"/>
  <c r="AD2859" i="5"/>
  <c r="AD2860" i="5"/>
  <c r="AD2861" i="5"/>
  <c r="AD2862" i="5"/>
  <c r="AD2863" i="5"/>
  <c r="AD2864" i="5"/>
  <c r="AD2865" i="5"/>
  <c r="AD2866" i="5"/>
  <c r="AD2867" i="5"/>
  <c r="AD2868" i="5"/>
  <c r="AD2869" i="5"/>
  <c r="AD2870" i="5"/>
  <c r="AD2871" i="5"/>
  <c r="AD2872" i="5"/>
  <c r="AD2873" i="5"/>
  <c r="AD2874" i="5"/>
  <c r="AD2875" i="5"/>
  <c r="AD2876" i="5"/>
  <c r="AD2877" i="5"/>
  <c r="AD2878" i="5"/>
  <c r="AD2879" i="5"/>
  <c r="AD2880" i="5"/>
  <c r="AD2881" i="5"/>
  <c r="AD2882" i="5"/>
  <c r="AD2883" i="5"/>
  <c r="AD2884" i="5"/>
  <c r="AD2885" i="5"/>
  <c r="AD2886" i="5"/>
  <c r="AD2887" i="5"/>
  <c r="AD2888" i="5"/>
  <c r="AD2889" i="5"/>
  <c r="AD2890" i="5"/>
  <c r="AD2891" i="5"/>
  <c r="AD2892" i="5"/>
  <c r="AD2893" i="5"/>
  <c r="AD2894" i="5"/>
  <c r="AD2895" i="5"/>
  <c r="AD2896" i="5"/>
  <c r="AD2897" i="5"/>
  <c r="AD2898" i="5"/>
  <c r="AD2899" i="5"/>
  <c r="AD2900" i="5"/>
  <c r="AD2901" i="5"/>
  <c r="AD2902" i="5"/>
  <c r="AD2903" i="5"/>
  <c r="AD2904" i="5"/>
  <c r="AD2905" i="5"/>
  <c r="AD2906" i="5"/>
  <c r="AD2907" i="5"/>
  <c r="AD2908" i="5"/>
  <c r="AD2909" i="5"/>
  <c r="AD2910" i="5"/>
  <c r="AD2911" i="5"/>
  <c r="AD2912" i="5"/>
  <c r="AD2913" i="5"/>
  <c r="AD2914" i="5"/>
  <c r="AD2915" i="5"/>
  <c r="AD2916" i="5"/>
  <c r="AD2917" i="5"/>
  <c r="AD2918" i="5"/>
  <c r="AD2919" i="5"/>
  <c r="AD2920" i="5"/>
  <c r="AD2921" i="5"/>
  <c r="AD2922" i="5"/>
  <c r="AD2923" i="5"/>
  <c r="AD2924" i="5"/>
  <c r="AD2925" i="5"/>
  <c r="AD2926" i="5"/>
  <c r="AD2927" i="5"/>
  <c r="AD2928" i="5"/>
  <c r="AD2929" i="5"/>
  <c r="AD2930" i="5"/>
  <c r="AD2931" i="5"/>
  <c r="AD2932" i="5"/>
  <c r="AD2933" i="5"/>
  <c r="AD2934" i="5"/>
  <c r="AD2935" i="5"/>
  <c r="AD2936" i="5"/>
  <c r="AD2937" i="5"/>
  <c r="AD2938" i="5"/>
  <c r="AD2939" i="5"/>
  <c r="AD2940" i="5"/>
  <c r="AD2941" i="5"/>
  <c r="AD2942" i="5"/>
  <c r="AD2943" i="5"/>
  <c r="AD2944" i="5"/>
  <c r="AD2945" i="5"/>
  <c r="AD2946" i="5"/>
  <c r="AD2947" i="5"/>
  <c r="AD2948" i="5"/>
  <c r="AD2949" i="5"/>
  <c r="AD2950" i="5"/>
  <c r="AD2951" i="5"/>
  <c r="AD2952" i="5"/>
  <c r="AD2953" i="5"/>
  <c r="AD2954" i="5"/>
  <c r="AD2955" i="5"/>
  <c r="AD2956" i="5"/>
  <c r="AD2957" i="5"/>
  <c r="AD2958" i="5"/>
  <c r="AD2959" i="5"/>
  <c r="AD2960" i="5"/>
  <c r="AD2961" i="5"/>
  <c r="AD2962" i="5"/>
  <c r="AD2963" i="5"/>
  <c r="AD2964" i="5"/>
  <c r="AD2965" i="5"/>
  <c r="AD2966" i="5"/>
  <c r="AD2967" i="5"/>
  <c r="AD2968" i="5"/>
  <c r="AD2969" i="5"/>
  <c r="AD2970" i="5"/>
  <c r="AD2971" i="5"/>
  <c r="AD2972" i="5"/>
  <c r="AD2973" i="5"/>
  <c r="AD2974" i="5"/>
  <c r="AD2975" i="5"/>
  <c r="AD2976" i="5"/>
  <c r="AD2977" i="5"/>
  <c r="AD2978" i="5"/>
  <c r="AD2979" i="5"/>
  <c r="AD2980" i="5"/>
  <c r="AD2981" i="5"/>
  <c r="AD2982" i="5"/>
  <c r="AD2983" i="5"/>
  <c r="AD2984" i="5"/>
  <c r="AD2985" i="5"/>
  <c r="AD2986" i="5"/>
  <c r="AD2987" i="5"/>
  <c r="AD2988" i="5"/>
  <c r="AD2989" i="5"/>
  <c r="AD2990" i="5"/>
  <c r="AD2991" i="5"/>
  <c r="AD2992" i="5"/>
  <c r="AD2993" i="5"/>
  <c r="AD2994" i="5"/>
  <c r="AD2995" i="5"/>
  <c r="AD2996" i="5"/>
  <c r="AD2997" i="5"/>
  <c r="AD2998" i="5"/>
  <c r="AD2999" i="5"/>
  <c r="AD3000" i="5"/>
  <c r="AD3001" i="5"/>
  <c r="AD3002" i="5"/>
  <c r="AD3003" i="5"/>
  <c r="AD3004" i="5"/>
  <c r="AD3005" i="5"/>
  <c r="AD3006" i="5"/>
  <c r="AD3007" i="5"/>
  <c r="AD3008" i="5"/>
  <c r="AD3009" i="5"/>
  <c r="AD3010" i="5"/>
  <c r="AD3011" i="5"/>
  <c r="AD3012" i="5"/>
  <c r="AD3013" i="5"/>
  <c r="AD3014" i="5"/>
  <c r="AD3015" i="5"/>
  <c r="AD3016" i="5"/>
  <c r="AD3017" i="5"/>
  <c r="AD3018" i="5"/>
  <c r="AD3019" i="5"/>
  <c r="AD3020" i="5"/>
  <c r="AD3021" i="5"/>
  <c r="AD3022" i="5"/>
  <c r="AD3023" i="5"/>
  <c r="AD3024" i="5"/>
  <c r="AD3025" i="5"/>
  <c r="AD3026" i="5"/>
  <c r="AD3027" i="5"/>
  <c r="AD3028" i="5"/>
  <c r="AD3029" i="5"/>
  <c r="AD3030" i="5"/>
  <c r="AD3031" i="5"/>
  <c r="AD3032" i="5"/>
  <c r="AD3033" i="5"/>
  <c r="AD3034" i="5"/>
  <c r="AD3035" i="5"/>
  <c r="AD3036" i="5"/>
  <c r="AD3037" i="5"/>
  <c r="AD3038" i="5"/>
  <c r="AD3039" i="5"/>
  <c r="AD3040" i="5"/>
  <c r="AD3041" i="5"/>
  <c r="AD3042" i="5"/>
  <c r="AD3043" i="5"/>
  <c r="AD3044" i="5"/>
  <c r="AD3045" i="5"/>
  <c r="AD3046" i="5"/>
  <c r="AD3047" i="5"/>
  <c r="AD3048" i="5"/>
  <c r="AD3049" i="5"/>
  <c r="AD3050" i="5"/>
  <c r="AD3051" i="5"/>
  <c r="AD3052" i="5"/>
  <c r="AD3053" i="5"/>
  <c r="AD3054" i="5"/>
  <c r="AD3055" i="5"/>
  <c r="AD3056" i="5"/>
  <c r="AD3057" i="5"/>
  <c r="AD3058" i="5"/>
  <c r="AD3059" i="5"/>
  <c r="AD3060" i="5"/>
  <c r="AD3061" i="5"/>
  <c r="AD3062" i="5"/>
  <c r="AD3063" i="5"/>
  <c r="AD3064" i="5"/>
  <c r="AD3065" i="5"/>
  <c r="AD3066" i="5"/>
  <c r="AD3067" i="5"/>
  <c r="AD3068" i="5"/>
  <c r="AD3069" i="5"/>
  <c r="AD3070" i="5"/>
  <c r="AD3071" i="5"/>
  <c r="AD3072" i="5"/>
  <c r="AD3073" i="5"/>
  <c r="AD3074" i="5"/>
  <c r="AD3075" i="5"/>
  <c r="AD3076" i="5"/>
  <c r="AD3077" i="5"/>
  <c r="AD3078" i="5"/>
  <c r="AD3079" i="5"/>
  <c r="AD3080" i="5"/>
  <c r="AD3081" i="5"/>
  <c r="AD3082" i="5"/>
  <c r="AD3083" i="5"/>
  <c r="AD3084" i="5"/>
  <c r="AD3085" i="5"/>
  <c r="AD3086" i="5"/>
  <c r="AD3087" i="5"/>
  <c r="AD3088" i="5"/>
  <c r="AD3089" i="5"/>
  <c r="AD3090" i="5"/>
  <c r="AD3091" i="5"/>
  <c r="AD3092" i="5"/>
  <c r="AD3093" i="5"/>
  <c r="AD3094" i="5"/>
  <c r="AD3095" i="5"/>
  <c r="AD3096" i="5"/>
  <c r="AD3097" i="5"/>
  <c r="AD3098" i="5"/>
  <c r="AD3099" i="5"/>
  <c r="AD3100" i="5"/>
  <c r="AD3101" i="5"/>
  <c r="AD3102" i="5"/>
  <c r="AD3103" i="5"/>
  <c r="AD3104" i="5"/>
  <c r="AD3105" i="5"/>
  <c r="AD3106" i="5"/>
  <c r="AD3107" i="5"/>
  <c r="AD3108" i="5"/>
  <c r="AD3109" i="5"/>
  <c r="AD3110" i="5"/>
  <c r="AD3111" i="5"/>
  <c r="AD3112" i="5"/>
  <c r="AD3113" i="5"/>
  <c r="AD3114" i="5"/>
  <c r="AD3115" i="5"/>
  <c r="AD3116" i="5"/>
  <c r="AD3117" i="5"/>
  <c r="AD3118" i="5"/>
  <c r="AD3119" i="5"/>
  <c r="AD3120" i="5"/>
  <c r="AD3121" i="5"/>
  <c r="AD3122" i="5"/>
  <c r="AD3123" i="5"/>
  <c r="AD3124" i="5"/>
  <c r="AD3125" i="5"/>
  <c r="AD3126" i="5"/>
  <c r="AD3127" i="5"/>
  <c r="AD3128" i="5"/>
  <c r="AD3129" i="5"/>
  <c r="AD3130" i="5"/>
  <c r="AD3131" i="5"/>
  <c r="AD3132" i="5"/>
  <c r="AD3133" i="5"/>
  <c r="AD3134" i="5"/>
  <c r="AD3135" i="5"/>
  <c r="AD3136" i="5"/>
  <c r="AD3137" i="5"/>
  <c r="AD3138" i="5"/>
  <c r="AD3139" i="5"/>
  <c r="AD3140" i="5"/>
  <c r="AD3141" i="5"/>
  <c r="AD3142" i="5"/>
  <c r="AD3143" i="5"/>
  <c r="AD3144" i="5"/>
  <c r="AD3145" i="5"/>
  <c r="AD3146" i="5"/>
  <c r="AD3147" i="5"/>
  <c r="AD3148" i="5"/>
  <c r="AD3149" i="5"/>
  <c r="AD3150" i="5"/>
  <c r="AD3151" i="5"/>
  <c r="AD3152" i="5"/>
  <c r="AD3153" i="5"/>
  <c r="AD3154" i="5"/>
  <c r="AD3155" i="5"/>
  <c r="AD3156" i="5"/>
  <c r="AD3157" i="5"/>
  <c r="AD3158" i="5"/>
  <c r="AD3159" i="5"/>
  <c r="AD3160" i="5"/>
  <c r="AD3161" i="5"/>
  <c r="AD3162" i="5"/>
  <c r="AD3163" i="5"/>
  <c r="AD3164" i="5"/>
  <c r="AD3165" i="5"/>
  <c r="AD3166" i="5"/>
  <c r="AD3167" i="5"/>
  <c r="AD3168" i="5"/>
  <c r="AD3169" i="5"/>
  <c r="AD3170" i="5"/>
  <c r="AD3171" i="5"/>
  <c r="AD3172" i="5"/>
  <c r="AD3173" i="5"/>
  <c r="AD3174" i="5"/>
  <c r="AD3175" i="5"/>
  <c r="AD3176" i="5"/>
  <c r="AD3177" i="5"/>
  <c r="AD3178" i="5"/>
  <c r="AD3179" i="5"/>
  <c r="AD3180" i="5"/>
  <c r="AD3181" i="5"/>
  <c r="AD3182" i="5"/>
  <c r="AD3183" i="5"/>
  <c r="AD3184" i="5"/>
  <c r="AD3185" i="5"/>
  <c r="AD3186" i="5"/>
  <c r="AD3187" i="5"/>
  <c r="AD3188" i="5"/>
  <c r="AD3189" i="5"/>
  <c r="AD3190" i="5"/>
  <c r="AD3191" i="5"/>
  <c r="AD3192" i="5"/>
  <c r="AD3193" i="5"/>
  <c r="AD3194" i="5"/>
  <c r="AD3195" i="5"/>
  <c r="AD3196" i="5"/>
  <c r="AD3197" i="5"/>
  <c r="AD3198" i="5"/>
  <c r="AD3199" i="5"/>
  <c r="AD3200" i="5"/>
  <c r="AD3201" i="5"/>
  <c r="AD3202" i="5"/>
  <c r="AD3203" i="5"/>
  <c r="AD3204" i="5"/>
  <c r="AD3205" i="5"/>
  <c r="AD3206" i="5"/>
  <c r="AD3207" i="5"/>
  <c r="AD3208" i="5"/>
  <c r="AD3209" i="5"/>
  <c r="AD3210" i="5"/>
  <c r="AD3211" i="5"/>
  <c r="AD3212" i="5"/>
  <c r="AD3213" i="5"/>
  <c r="AD3214" i="5"/>
  <c r="AD3215" i="5"/>
  <c r="AD3216" i="5"/>
  <c r="AD3217" i="5"/>
  <c r="AD3218" i="5"/>
  <c r="AD3219" i="5"/>
  <c r="AD3220" i="5"/>
  <c r="AD3221" i="5"/>
  <c r="AD3222" i="5"/>
  <c r="AD3223" i="5"/>
  <c r="AD3224" i="5"/>
  <c r="AD3225" i="5"/>
  <c r="AD3226" i="5"/>
  <c r="AD3227" i="5"/>
  <c r="AD3228" i="5"/>
  <c r="AD3229" i="5"/>
  <c r="AD3230" i="5"/>
  <c r="AD3231" i="5"/>
  <c r="AD3232" i="5"/>
  <c r="AD3233" i="5"/>
  <c r="AD3234" i="5"/>
  <c r="AD3235" i="5"/>
  <c r="AD3236" i="5"/>
  <c r="AD3237" i="5"/>
  <c r="AD3238" i="5"/>
  <c r="AD3239" i="5"/>
  <c r="AD3240" i="5"/>
  <c r="AD3241" i="5"/>
  <c r="AD3242" i="5"/>
  <c r="AD3243" i="5"/>
  <c r="AD3244" i="5"/>
  <c r="AD3245" i="5"/>
  <c r="AD3246" i="5"/>
  <c r="AD3247" i="5"/>
  <c r="AD3248" i="5"/>
  <c r="AD3249" i="5"/>
  <c r="AD3250" i="5"/>
  <c r="AD3251" i="5"/>
  <c r="AD3252" i="5"/>
  <c r="AD3253" i="5"/>
  <c r="AD3254" i="5"/>
  <c r="AD3255" i="5"/>
  <c r="AD3256" i="5"/>
  <c r="AD3257" i="5"/>
  <c r="AD3258" i="5"/>
  <c r="AD3259" i="5"/>
  <c r="AD3260" i="5"/>
  <c r="AD3261" i="5"/>
  <c r="AD3262" i="5"/>
  <c r="AD3263" i="5"/>
  <c r="AD3264" i="5"/>
  <c r="AD3265" i="5"/>
  <c r="AD3266" i="5"/>
  <c r="AD3267" i="5"/>
  <c r="AD3268" i="5"/>
  <c r="AD3269" i="5"/>
  <c r="AD3270" i="5"/>
  <c r="AD3271" i="5"/>
  <c r="AD3272" i="5"/>
  <c r="AD3273" i="5"/>
  <c r="AD3274" i="5"/>
  <c r="AD3275" i="5"/>
  <c r="AD3276" i="5"/>
  <c r="AD3277" i="5"/>
  <c r="AD3278" i="5"/>
  <c r="AD3279" i="5"/>
  <c r="AD3280" i="5"/>
  <c r="AD3281" i="5"/>
  <c r="AD3282" i="5"/>
  <c r="AD3283" i="5"/>
  <c r="AD3284" i="5"/>
  <c r="AD3285" i="5"/>
  <c r="AD3286" i="5"/>
  <c r="AD3287" i="5"/>
  <c r="AD3288" i="5"/>
  <c r="AD3289" i="5"/>
  <c r="AD3290" i="5"/>
  <c r="AD3291" i="5"/>
  <c r="AD3292" i="5"/>
  <c r="AD3293" i="5"/>
  <c r="AD3294" i="5"/>
  <c r="AD3295" i="5"/>
  <c r="AD3296" i="5"/>
  <c r="AD3297" i="5"/>
  <c r="AD3298" i="5"/>
  <c r="AD3299" i="5"/>
  <c r="AD3300" i="5"/>
  <c r="AD3301" i="5"/>
  <c r="AD3302" i="5"/>
  <c r="AD3303" i="5"/>
  <c r="AD3304" i="5"/>
  <c r="AD3305" i="5"/>
  <c r="AD3306" i="5"/>
  <c r="AD3307" i="5"/>
  <c r="AD3308" i="5"/>
  <c r="AD3309" i="5"/>
  <c r="AD3310" i="5"/>
  <c r="AD3311" i="5"/>
  <c r="AD3312" i="5"/>
  <c r="AD3313" i="5"/>
  <c r="AD3314" i="5"/>
  <c r="AD3315" i="5"/>
  <c r="AD3316" i="5"/>
  <c r="AD3317" i="5"/>
  <c r="AD3318" i="5"/>
  <c r="AD3319" i="5"/>
  <c r="AD3320" i="5"/>
  <c r="AD3321" i="5"/>
  <c r="AD3322" i="5"/>
  <c r="AD3323" i="5"/>
  <c r="AD3324" i="5"/>
  <c r="AD3325" i="5"/>
  <c r="AD3326" i="5"/>
  <c r="AD3327" i="5"/>
  <c r="AD3328" i="5"/>
  <c r="AD3329" i="5"/>
  <c r="AD3330" i="5"/>
  <c r="AD3331" i="5"/>
  <c r="AD3332" i="5"/>
  <c r="AD3333" i="5"/>
  <c r="AD3334" i="5"/>
  <c r="AD3335" i="5"/>
  <c r="AD3336" i="5"/>
  <c r="AD3337" i="5"/>
  <c r="AD3338" i="5"/>
  <c r="AD3339" i="5"/>
  <c r="AD3340" i="5"/>
  <c r="AD3341" i="5"/>
  <c r="AD3342" i="5"/>
  <c r="AD3343" i="5"/>
  <c r="AD3344" i="5"/>
  <c r="AD3345" i="5"/>
  <c r="AD3346" i="5"/>
  <c r="AD3347" i="5"/>
  <c r="AD3348" i="5"/>
  <c r="AD3349" i="5"/>
  <c r="AD3350" i="5"/>
  <c r="AD3351" i="5"/>
  <c r="AD3352" i="5"/>
  <c r="AD3353" i="5"/>
  <c r="AD3354" i="5"/>
  <c r="AD3355" i="5"/>
  <c r="AD3356" i="5"/>
  <c r="AD3357" i="5"/>
  <c r="AD3358" i="5"/>
  <c r="AD3359" i="5"/>
  <c r="AD3360" i="5"/>
  <c r="AD3361" i="5"/>
  <c r="AD3362" i="5"/>
  <c r="AD3363" i="5"/>
  <c r="AD3364" i="5"/>
  <c r="AD3365" i="5"/>
  <c r="AD3366" i="5"/>
  <c r="AD3367" i="5"/>
  <c r="AD3368" i="5"/>
  <c r="AD3369" i="5"/>
  <c r="AD3370" i="5"/>
  <c r="AD3371" i="5"/>
  <c r="AD3372" i="5"/>
  <c r="AD3373" i="5"/>
  <c r="AD3374" i="5"/>
  <c r="AD3375" i="5"/>
  <c r="AD3376" i="5"/>
  <c r="AD3377" i="5"/>
  <c r="AD3378" i="5"/>
  <c r="AD3379" i="5"/>
  <c r="AD3380" i="5"/>
  <c r="AD3381" i="5"/>
  <c r="AD3382" i="5"/>
  <c r="AD3383" i="5"/>
  <c r="AD3384" i="5"/>
  <c r="AD3385" i="5"/>
  <c r="AD3386" i="5"/>
  <c r="AD3387" i="5"/>
  <c r="AD3388" i="5"/>
  <c r="AD3389" i="5"/>
  <c r="AD3390" i="5"/>
  <c r="AD3391" i="5"/>
  <c r="AD3392" i="5"/>
  <c r="AD3393" i="5"/>
  <c r="AD3394" i="5"/>
  <c r="AD3395" i="5"/>
  <c r="AD3396" i="5"/>
  <c r="AD3397" i="5"/>
  <c r="AD3398" i="5"/>
  <c r="AD3399" i="5"/>
  <c r="AD3400" i="5"/>
  <c r="AD3401" i="5"/>
  <c r="AD3402" i="5"/>
  <c r="AD3403" i="5"/>
  <c r="AD3404" i="5"/>
  <c r="AD3405" i="5"/>
  <c r="AD3406" i="5"/>
  <c r="AD3407" i="5"/>
  <c r="AD3408" i="5"/>
  <c r="AD3409" i="5"/>
  <c r="AD3410" i="5"/>
  <c r="AD3411" i="5"/>
  <c r="AD3412" i="5"/>
  <c r="AD3413" i="5"/>
  <c r="AD3414" i="5"/>
  <c r="AD3415" i="5"/>
  <c r="AD3416" i="5"/>
  <c r="AD3417" i="5"/>
  <c r="AD3418" i="5"/>
  <c r="AD3419" i="5"/>
  <c r="AD3420" i="5"/>
  <c r="AD3421" i="5"/>
  <c r="AD3422" i="5"/>
  <c r="AD3423" i="5"/>
  <c r="AD3424" i="5"/>
  <c r="AD3425" i="5"/>
  <c r="AD3426" i="5"/>
  <c r="AD3427" i="5"/>
  <c r="AD3428" i="5"/>
  <c r="AD3429" i="5"/>
  <c r="AD3430" i="5"/>
  <c r="AD3431" i="5"/>
  <c r="AD3432" i="5"/>
  <c r="AD3433" i="5"/>
  <c r="AD3434" i="5"/>
  <c r="AD3435" i="5"/>
  <c r="AD3436" i="5"/>
  <c r="AD3437" i="5"/>
  <c r="AD3438" i="5"/>
  <c r="AD3439" i="5"/>
  <c r="AD3440" i="5"/>
  <c r="AD3441" i="5"/>
  <c r="AD3442" i="5"/>
  <c r="AD3443" i="5"/>
  <c r="AD3444" i="5"/>
  <c r="AD3445" i="5"/>
  <c r="AD3446" i="5"/>
  <c r="AD3447" i="5"/>
  <c r="AD3448" i="5"/>
  <c r="AD3449" i="5"/>
  <c r="AD3450" i="5"/>
  <c r="AD3451" i="5"/>
  <c r="AD3452" i="5"/>
  <c r="AD3453" i="5"/>
  <c r="AD3454" i="5"/>
  <c r="AD3455" i="5"/>
  <c r="AD3456" i="5"/>
  <c r="AD3457" i="5"/>
  <c r="AD3458" i="5"/>
  <c r="AD3459" i="5"/>
  <c r="AD3460" i="5"/>
  <c r="AD3461" i="5"/>
  <c r="AD3462" i="5"/>
  <c r="AD3463" i="5"/>
  <c r="AD3464" i="5"/>
  <c r="AD3465" i="5"/>
  <c r="AD3466" i="5"/>
  <c r="AD3467" i="5"/>
  <c r="AD3468" i="5"/>
  <c r="AD3469" i="5"/>
  <c r="AD3470" i="5"/>
  <c r="AD3471" i="5"/>
  <c r="AD3472" i="5"/>
  <c r="AD3473" i="5"/>
  <c r="AD3474" i="5"/>
  <c r="AD3475" i="5"/>
  <c r="AD3476" i="5"/>
  <c r="AD3477" i="5"/>
  <c r="AD3478" i="5"/>
  <c r="AD3479" i="5"/>
  <c r="AD3480" i="5"/>
  <c r="AD3481" i="5"/>
  <c r="AD3482" i="5"/>
  <c r="AD3483" i="5"/>
  <c r="AD3484" i="5"/>
  <c r="AD3485" i="5"/>
  <c r="AD3486" i="5"/>
  <c r="AD3487" i="5"/>
  <c r="AD3488" i="5"/>
  <c r="AD3489" i="5"/>
  <c r="AD3490" i="5"/>
  <c r="AD3491" i="5"/>
  <c r="AD3492" i="5"/>
  <c r="AD3493" i="5"/>
  <c r="AD3494" i="5"/>
  <c r="AD3495" i="5"/>
  <c r="AD3496" i="5"/>
  <c r="AD3497" i="5"/>
  <c r="AD3498" i="5"/>
  <c r="AD3499" i="5"/>
  <c r="AD3500" i="5"/>
  <c r="AD3501" i="5"/>
  <c r="AD3502" i="5"/>
  <c r="AD3503" i="5"/>
  <c r="AD3504" i="5"/>
  <c r="AD3505" i="5"/>
  <c r="AD3506" i="5"/>
  <c r="AD3507" i="5"/>
  <c r="AD3508" i="5"/>
  <c r="AD3509" i="5"/>
  <c r="AD3510" i="5"/>
  <c r="AD3511" i="5"/>
  <c r="AD3512" i="5"/>
  <c r="AD3513" i="5"/>
  <c r="AD3514" i="5"/>
  <c r="AD3515" i="5"/>
  <c r="AD3516" i="5"/>
  <c r="AD3517" i="5"/>
  <c r="AD3518" i="5"/>
  <c r="AD3519" i="5"/>
  <c r="AD3520" i="5"/>
  <c r="AD3521" i="5"/>
  <c r="AD3522" i="5"/>
  <c r="AD3523" i="5"/>
  <c r="AD3524" i="5"/>
  <c r="AD3525" i="5"/>
  <c r="AD3526" i="5"/>
  <c r="AD3527" i="5"/>
  <c r="AD3528" i="5"/>
  <c r="AD3529" i="5"/>
  <c r="AD3530" i="5"/>
  <c r="AD3531" i="5"/>
  <c r="AD3532" i="5"/>
  <c r="AD3533" i="5"/>
  <c r="AD3534" i="5"/>
  <c r="AD3535" i="5"/>
  <c r="AD3536" i="5"/>
  <c r="AD3537" i="5"/>
  <c r="AD3538" i="5"/>
  <c r="AD3539" i="5"/>
  <c r="AD3540" i="5"/>
  <c r="AD3541" i="5"/>
  <c r="AD3542" i="5"/>
  <c r="AD3543" i="5"/>
  <c r="AD3544" i="5"/>
  <c r="AD3545" i="5"/>
  <c r="AD3546" i="5"/>
  <c r="AD3547" i="5"/>
  <c r="AD3548" i="5"/>
  <c r="AD3549" i="5"/>
  <c r="AD3550" i="5"/>
  <c r="AD3551" i="5"/>
  <c r="AD3552" i="5"/>
  <c r="AD3553" i="5"/>
  <c r="AD3554" i="5"/>
  <c r="AD3555" i="5"/>
  <c r="AD3556" i="5"/>
  <c r="AD3557" i="5"/>
  <c r="AD3558" i="5"/>
  <c r="AD3559" i="5"/>
  <c r="AD3560" i="5"/>
  <c r="AD3561" i="5"/>
  <c r="AD3562" i="5"/>
  <c r="AD3563" i="5"/>
  <c r="AD3564" i="5"/>
  <c r="AD3565" i="5"/>
  <c r="AD3566" i="5"/>
  <c r="AD3567" i="5"/>
  <c r="AD3568" i="5"/>
  <c r="AD3569" i="5"/>
  <c r="AD3570" i="5"/>
  <c r="AD3571" i="5"/>
  <c r="AD3572" i="5"/>
  <c r="AD3573" i="5"/>
  <c r="AD3574" i="5"/>
  <c r="AD3575" i="5"/>
  <c r="AD3576" i="5"/>
  <c r="AD3577" i="5"/>
  <c r="AD3578" i="5"/>
  <c r="AD3579" i="5"/>
  <c r="AD3580" i="5"/>
  <c r="AD3581" i="5"/>
  <c r="AD3582" i="5"/>
  <c r="AD3583" i="5"/>
  <c r="AD3584" i="5"/>
  <c r="AD3585" i="5"/>
  <c r="AD3586" i="5"/>
  <c r="AD3587" i="5"/>
  <c r="AD3588" i="5"/>
  <c r="AD3589" i="5"/>
  <c r="AD3590" i="5"/>
  <c r="AD3591" i="5"/>
  <c r="AD3592" i="5"/>
  <c r="AD3593" i="5"/>
  <c r="AD3594" i="5"/>
  <c r="AD3595" i="5"/>
  <c r="AD3596" i="5"/>
  <c r="AD3597" i="5"/>
  <c r="AD3598" i="5"/>
  <c r="AD3599" i="5"/>
  <c r="AD3600" i="5"/>
  <c r="AD3601" i="5"/>
  <c r="AD3602" i="5"/>
  <c r="AD3603" i="5"/>
  <c r="AD3604" i="5"/>
  <c r="AD3605" i="5"/>
  <c r="AD3606" i="5"/>
  <c r="AD3607" i="5"/>
  <c r="AD3608" i="5"/>
  <c r="AD3609" i="5"/>
  <c r="AD3610" i="5"/>
  <c r="AD3611" i="5"/>
  <c r="AD3612" i="5"/>
  <c r="AD3613" i="5"/>
  <c r="AD3614" i="5"/>
  <c r="AD3615" i="5"/>
  <c r="AD3616" i="5"/>
  <c r="AD3617" i="5"/>
  <c r="AD3618" i="5"/>
  <c r="AD3619" i="5"/>
  <c r="AD3620" i="5"/>
  <c r="AD3621" i="5"/>
  <c r="AD3622" i="5"/>
  <c r="AD3623" i="5"/>
  <c r="AD3624" i="5"/>
  <c r="AD3625" i="5"/>
  <c r="AD3626" i="5"/>
  <c r="AD3627" i="5"/>
  <c r="AD3628" i="5"/>
  <c r="AD3629" i="5"/>
  <c r="AD3630" i="5"/>
  <c r="AD3631" i="5"/>
  <c r="AD3632" i="5"/>
  <c r="AD3633" i="5"/>
  <c r="AD3634" i="5"/>
  <c r="AD3635" i="5"/>
  <c r="AD3636" i="5"/>
  <c r="AD3637" i="5"/>
  <c r="AD3638" i="5"/>
  <c r="AD3639" i="5"/>
  <c r="AD3640" i="5"/>
  <c r="AD3641" i="5"/>
  <c r="AD3642" i="5"/>
  <c r="AD3643" i="5"/>
  <c r="AD3644" i="5"/>
  <c r="AD3645" i="5"/>
  <c r="AD3646" i="5"/>
  <c r="AD3647" i="5"/>
  <c r="AD3648" i="5"/>
  <c r="AD3649" i="5"/>
  <c r="AD3650" i="5"/>
  <c r="AD3651" i="5"/>
  <c r="AD3652" i="5"/>
  <c r="AD3653" i="5"/>
  <c r="AD3654" i="5"/>
  <c r="AD3655" i="5"/>
  <c r="AD3656" i="5"/>
  <c r="AD3657" i="5"/>
  <c r="AD3658" i="5"/>
  <c r="AD3659" i="5"/>
  <c r="AD3660" i="5"/>
  <c r="AD3661" i="5"/>
  <c r="AD3662" i="5"/>
  <c r="AD3663" i="5"/>
  <c r="AD3664" i="5"/>
  <c r="AD3665" i="5"/>
  <c r="AD3666" i="5"/>
  <c r="AD3667" i="5"/>
  <c r="AD3668" i="5"/>
  <c r="AD3669" i="5"/>
  <c r="AD3670" i="5"/>
  <c r="AD3671" i="5"/>
  <c r="AD3672" i="5"/>
  <c r="AD3673" i="5"/>
  <c r="AD3674" i="5"/>
  <c r="AD3675" i="5"/>
  <c r="AD3676" i="5"/>
  <c r="AD3677" i="5"/>
  <c r="AD3678" i="5"/>
  <c r="AD3679" i="5"/>
  <c r="AD3680" i="5"/>
  <c r="AD3681" i="5"/>
  <c r="AD3682" i="5"/>
  <c r="AD3683" i="5"/>
  <c r="AD3684" i="5"/>
  <c r="AD3685" i="5"/>
  <c r="AD3686" i="5"/>
  <c r="AD3687" i="5"/>
  <c r="AD3688" i="5"/>
  <c r="AD3689" i="5"/>
  <c r="AD3690" i="5"/>
  <c r="AD3691" i="5"/>
  <c r="AD3692" i="5"/>
  <c r="AD3693" i="5"/>
  <c r="AD3694" i="5"/>
  <c r="AD3695" i="5"/>
  <c r="AD3696" i="5"/>
  <c r="AD3697" i="5"/>
  <c r="AD3698" i="5"/>
  <c r="AD3699" i="5"/>
  <c r="AD3700" i="5"/>
  <c r="AD3701" i="5"/>
  <c r="AD3702" i="5"/>
  <c r="AD3703" i="5"/>
  <c r="AD3704" i="5"/>
  <c r="AD3705" i="5"/>
  <c r="AD3706" i="5"/>
  <c r="AD3707" i="5"/>
  <c r="AD3708" i="5"/>
  <c r="AD3709" i="5"/>
  <c r="AD3710" i="5"/>
  <c r="AD3711" i="5"/>
  <c r="AD3712" i="5"/>
  <c r="AD3713" i="5"/>
  <c r="AD3714" i="5"/>
  <c r="AD3715" i="5"/>
  <c r="AD3716" i="5"/>
  <c r="AD3717" i="5"/>
  <c r="AD3718" i="5"/>
  <c r="AD3719" i="5"/>
  <c r="AD3720" i="5"/>
  <c r="AD3721" i="5"/>
  <c r="AD3722" i="5"/>
  <c r="AD3723" i="5"/>
  <c r="AD3724" i="5"/>
  <c r="AD3725" i="5"/>
  <c r="AD3726" i="5"/>
  <c r="AD3727" i="5"/>
  <c r="AD3728" i="5"/>
  <c r="AD3729" i="5"/>
  <c r="AD3730" i="5"/>
  <c r="AD3731" i="5"/>
  <c r="AD3732" i="5"/>
  <c r="AD3733" i="5"/>
  <c r="AD3734" i="5"/>
  <c r="AD3735" i="5"/>
  <c r="AD3736" i="5"/>
  <c r="AD3737" i="5"/>
  <c r="AD3738" i="5"/>
  <c r="AD3739" i="5"/>
  <c r="AD3740" i="5"/>
  <c r="AD3741" i="5"/>
  <c r="AD3742" i="5"/>
  <c r="AD3743" i="5"/>
  <c r="AD3744" i="5"/>
  <c r="AD3745" i="5"/>
  <c r="AD3746" i="5"/>
  <c r="AD3747" i="5"/>
  <c r="AD3748" i="5"/>
  <c r="AD3749" i="5"/>
  <c r="AD3750" i="5"/>
  <c r="AD3751" i="5"/>
  <c r="AD3752" i="5"/>
  <c r="AD3753" i="5"/>
  <c r="AD3754" i="5"/>
  <c r="AD3755" i="5"/>
  <c r="AD3756" i="5"/>
  <c r="AD3757" i="5"/>
  <c r="AD3758" i="5"/>
  <c r="AD3759" i="5"/>
  <c r="AD3760" i="5"/>
  <c r="AD3761" i="5"/>
  <c r="AD3762" i="5"/>
  <c r="AD3763" i="5"/>
  <c r="AD3764" i="5"/>
  <c r="AD3765" i="5"/>
  <c r="AD3766" i="5"/>
  <c r="AD3767" i="5"/>
  <c r="AD3768" i="5"/>
  <c r="AD3769" i="5"/>
  <c r="AD3770" i="5"/>
  <c r="AD3771" i="5"/>
  <c r="AD3772" i="5"/>
  <c r="AD3773" i="5"/>
  <c r="AD3774" i="5"/>
  <c r="AD3775" i="5"/>
  <c r="AD3776" i="5"/>
  <c r="AD3777" i="5"/>
  <c r="AD3778" i="5"/>
  <c r="AD3779" i="5"/>
  <c r="AD3780" i="5"/>
  <c r="AD3781" i="5"/>
  <c r="AD3782" i="5"/>
  <c r="AD3783" i="5"/>
  <c r="AD3784" i="5"/>
  <c r="AD3785" i="5"/>
  <c r="AD3786" i="5"/>
  <c r="AD3787" i="5"/>
  <c r="AD3788" i="5"/>
  <c r="AD3789" i="5"/>
  <c r="AD3790" i="5"/>
  <c r="AD3791" i="5"/>
  <c r="AD3792" i="5"/>
  <c r="AD3793" i="5"/>
  <c r="AD3794" i="5"/>
  <c r="AD3795" i="5"/>
  <c r="AD3796" i="5"/>
  <c r="AD3797" i="5"/>
  <c r="AD3798" i="5"/>
  <c r="AD3799" i="5"/>
  <c r="AD3800" i="5"/>
  <c r="AD3801" i="5"/>
  <c r="AD3802" i="5"/>
  <c r="AD3803" i="5"/>
  <c r="AD3804" i="5"/>
  <c r="AD3805" i="5"/>
  <c r="AD3806" i="5"/>
  <c r="AD3807" i="5"/>
  <c r="AD3808" i="5"/>
  <c r="AD3809" i="5"/>
  <c r="AD3810" i="5"/>
  <c r="AD3811" i="5"/>
  <c r="AD3812" i="5"/>
  <c r="AD3813" i="5"/>
  <c r="AD3814" i="5"/>
  <c r="AD3815" i="5"/>
  <c r="AD3816" i="5"/>
  <c r="AD3817" i="5"/>
  <c r="AD3818" i="5"/>
  <c r="AD3819" i="5"/>
  <c r="AD3820" i="5"/>
  <c r="AD3821" i="5"/>
  <c r="AD3822" i="5"/>
  <c r="AD3823" i="5"/>
  <c r="AD3824" i="5"/>
  <c r="AD3825" i="5"/>
  <c r="AD3826" i="5"/>
  <c r="AD3827" i="5"/>
  <c r="AD3828" i="5"/>
  <c r="AD3829" i="5"/>
  <c r="AD3830" i="5"/>
  <c r="AD3831" i="5"/>
  <c r="AD3832" i="5"/>
  <c r="AD3833" i="5"/>
  <c r="AD3834" i="5"/>
  <c r="AD3835" i="5"/>
  <c r="AD3836" i="5"/>
  <c r="AD3837" i="5"/>
  <c r="AD3838" i="5"/>
  <c r="AD3839" i="5"/>
  <c r="AD3840" i="5"/>
  <c r="AD3841" i="5"/>
  <c r="AD3842" i="5"/>
  <c r="AD3843" i="5"/>
  <c r="AD3844" i="5"/>
  <c r="AD3845" i="5"/>
  <c r="AD3846" i="5"/>
  <c r="AD3847" i="5"/>
  <c r="AD3848" i="5"/>
  <c r="AD3849" i="5"/>
  <c r="AD3850" i="5"/>
  <c r="AD3851" i="5"/>
  <c r="AD3852" i="5"/>
  <c r="AD3853" i="5"/>
  <c r="AD3854" i="5"/>
  <c r="AD3855" i="5"/>
  <c r="AD3856" i="5"/>
  <c r="AD3857" i="5"/>
  <c r="AD3858" i="5"/>
  <c r="AD3859" i="5"/>
  <c r="AD3860" i="5"/>
  <c r="AD3861" i="5"/>
  <c r="AD3862" i="5"/>
  <c r="AD3863" i="5"/>
  <c r="AD3864" i="5"/>
  <c r="AD3865" i="5"/>
  <c r="AD3866" i="5"/>
  <c r="AD3867" i="5"/>
  <c r="AD3868" i="5"/>
  <c r="AD3869" i="5"/>
  <c r="AD3870" i="5"/>
  <c r="AD3871" i="5"/>
  <c r="AD3872" i="5"/>
  <c r="AD3873" i="5"/>
  <c r="AD3874" i="5"/>
  <c r="AD3875" i="5"/>
  <c r="AD3876" i="5"/>
  <c r="AD3877" i="5"/>
  <c r="AD3878" i="5"/>
  <c r="AD3879" i="5"/>
  <c r="AD3880" i="5"/>
  <c r="AD3881" i="5"/>
  <c r="AD3882" i="5"/>
  <c r="AD3883" i="5"/>
  <c r="AD3884" i="5"/>
  <c r="AD3885" i="5"/>
  <c r="AD3886" i="5"/>
  <c r="AD3887" i="5"/>
  <c r="AD3888" i="5"/>
  <c r="AD3889" i="5"/>
  <c r="AD3890" i="5"/>
  <c r="AD3891" i="5"/>
  <c r="AD3892" i="5"/>
  <c r="AD3893" i="5"/>
  <c r="AD3894" i="5"/>
  <c r="AD3895" i="5"/>
  <c r="AD3896" i="5"/>
  <c r="AD3897" i="5"/>
  <c r="AD3898" i="5"/>
  <c r="AD3899" i="5"/>
  <c r="AD3900" i="5"/>
  <c r="AD3901" i="5"/>
  <c r="AD3902" i="5"/>
  <c r="AD3903" i="5"/>
  <c r="AD3904" i="5"/>
  <c r="AD3905" i="5"/>
  <c r="AD3906" i="5"/>
  <c r="AD3907" i="5"/>
  <c r="AD3908" i="5"/>
  <c r="AD3909" i="5"/>
  <c r="AD3910" i="5"/>
  <c r="AD3911" i="5"/>
  <c r="AD3912" i="5"/>
  <c r="AD3913" i="5"/>
  <c r="AD3914" i="5"/>
  <c r="AD3915" i="5"/>
  <c r="AD3916" i="5"/>
  <c r="AD3917" i="5"/>
  <c r="AD3918" i="5"/>
  <c r="AD3919" i="5"/>
  <c r="AD3920" i="5"/>
  <c r="AD3921" i="5"/>
  <c r="AD3922" i="5"/>
  <c r="AD3923" i="5"/>
  <c r="AD3924" i="5"/>
  <c r="AD3925" i="5"/>
  <c r="AD3926" i="5"/>
  <c r="AD3927" i="5"/>
  <c r="AD3928" i="5"/>
  <c r="AD3929" i="5"/>
  <c r="AD3930" i="5"/>
  <c r="AD3931" i="5"/>
  <c r="AD3932" i="5"/>
  <c r="AD3933" i="5"/>
  <c r="AD3934" i="5"/>
  <c r="AD3935" i="5"/>
  <c r="AD3936" i="5"/>
  <c r="AD3937" i="5"/>
  <c r="AD3938" i="5"/>
  <c r="AD3939" i="5"/>
  <c r="AD3940" i="5"/>
  <c r="AD3941" i="5"/>
  <c r="AD3942" i="5"/>
  <c r="AD3943" i="5"/>
  <c r="AD3944" i="5"/>
  <c r="AD3945" i="5"/>
  <c r="AD3946" i="5"/>
  <c r="AD3947" i="5"/>
  <c r="AD3948" i="5"/>
  <c r="AD3949" i="5"/>
  <c r="AD3950" i="5"/>
  <c r="AD3951" i="5"/>
  <c r="AD3952" i="5"/>
  <c r="AD3953" i="5"/>
  <c r="AD3954" i="5"/>
  <c r="AD3955" i="5"/>
  <c r="AD3956" i="5"/>
  <c r="AD3957" i="5"/>
  <c r="AD3958" i="5"/>
  <c r="AD3959" i="5"/>
  <c r="AD3960" i="5"/>
  <c r="AD3961" i="5"/>
  <c r="AD3962" i="5"/>
  <c r="AD3963" i="5"/>
  <c r="AD3964" i="5"/>
  <c r="AD3965" i="5"/>
  <c r="AD3966" i="5"/>
  <c r="AD3967" i="5"/>
  <c r="AD3968" i="5"/>
  <c r="AD3969" i="5"/>
  <c r="AD3970" i="5"/>
  <c r="AD3971" i="5"/>
  <c r="AD3972" i="5"/>
  <c r="AD3973" i="5"/>
  <c r="AD3974" i="5"/>
  <c r="AD3975" i="5"/>
  <c r="AD3976" i="5"/>
  <c r="AD3977" i="5"/>
  <c r="AD3978" i="5"/>
  <c r="AD3979" i="5"/>
  <c r="AD3980" i="5"/>
  <c r="AD3981" i="5"/>
  <c r="AD3982" i="5"/>
  <c r="AD3983" i="5"/>
  <c r="AD3984" i="5"/>
  <c r="AD3985" i="5"/>
  <c r="AD3986" i="5"/>
  <c r="AD3987" i="5"/>
  <c r="AD3988" i="5"/>
  <c r="AD3989" i="5"/>
  <c r="AD3990" i="5"/>
  <c r="AD3991" i="5"/>
  <c r="AD3992" i="5"/>
  <c r="AD3993" i="5"/>
  <c r="AD3994" i="5"/>
  <c r="AD3995" i="5"/>
  <c r="AD3996" i="5"/>
  <c r="AD3997" i="5"/>
  <c r="AD3998" i="5"/>
  <c r="AD3999" i="5"/>
  <c r="AD4000" i="5"/>
  <c r="AD4001" i="5"/>
  <c r="AD4002" i="5"/>
  <c r="AD4003" i="5"/>
  <c r="AD4004" i="5"/>
  <c r="AD4005" i="5"/>
  <c r="AD4006" i="5"/>
  <c r="AD4007" i="5"/>
  <c r="AD4008" i="5"/>
  <c r="AD4009" i="5"/>
  <c r="AD4010" i="5"/>
  <c r="AD4011" i="5"/>
  <c r="AD4012" i="5"/>
  <c r="AD4013" i="5"/>
  <c r="AD4014" i="5"/>
  <c r="AD4015" i="5"/>
  <c r="AD4016" i="5"/>
  <c r="AD4017" i="5"/>
  <c r="AD4018" i="5"/>
  <c r="AD4019" i="5"/>
  <c r="AD4020" i="5"/>
  <c r="AD4021" i="5"/>
  <c r="AD4022" i="5"/>
  <c r="AD4023" i="5"/>
  <c r="AD4024" i="5"/>
  <c r="AD4025" i="5"/>
  <c r="AD4026" i="5"/>
  <c r="AD4027" i="5"/>
  <c r="AD4028" i="5"/>
  <c r="AD4029" i="5"/>
  <c r="AD4030" i="5"/>
  <c r="AD4031" i="5"/>
  <c r="AD4032" i="5"/>
  <c r="AD4033" i="5"/>
  <c r="AD4034" i="5"/>
  <c r="AD4035" i="5"/>
  <c r="AD4036" i="5"/>
  <c r="AD4037" i="5"/>
  <c r="AD4038" i="5"/>
  <c r="AD4039" i="5"/>
  <c r="AD4040" i="5"/>
  <c r="AD4041" i="5"/>
  <c r="AD4042" i="5"/>
  <c r="AD4043" i="5"/>
  <c r="AD4044" i="5"/>
  <c r="AD4045" i="5"/>
  <c r="AD4046" i="5"/>
  <c r="AD4047" i="5"/>
  <c r="AD4048" i="5"/>
  <c r="AD4049" i="5"/>
  <c r="AD4050" i="5"/>
  <c r="AD4051" i="5"/>
  <c r="AD4052" i="5"/>
  <c r="AD4053" i="5"/>
  <c r="AD4054" i="5"/>
  <c r="AD4055" i="5"/>
  <c r="AD4056" i="5"/>
  <c r="AD4057" i="5"/>
  <c r="AD4058" i="5"/>
  <c r="AD4059" i="5"/>
  <c r="AD4060" i="5"/>
  <c r="AD4061" i="5"/>
  <c r="AD4062" i="5"/>
  <c r="AD4063" i="5"/>
  <c r="AD4064" i="5"/>
  <c r="AD4065" i="5"/>
  <c r="AD4066" i="5"/>
  <c r="AD4067" i="5"/>
  <c r="AD4068" i="5"/>
  <c r="AD4069" i="5"/>
  <c r="AD4070" i="5"/>
  <c r="AD4071" i="5"/>
  <c r="AD4072" i="5"/>
  <c r="AD4073" i="5"/>
  <c r="AD4074" i="5"/>
  <c r="AD4075" i="5"/>
  <c r="AD4076" i="5"/>
  <c r="AD4077" i="5"/>
  <c r="AD4078" i="5"/>
  <c r="AD4079" i="5"/>
  <c r="AD4080" i="5"/>
  <c r="AD4081" i="5"/>
  <c r="AD4082" i="5"/>
  <c r="AD4083" i="5"/>
  <c r="AD4084" i="5"/>
  <c r="AD4085" i="5"/>
  <c r="AD4086" i="5"/>
  <c r="AD4087" i="5"/>
  <c r="AD4088" i="5"/>
  <c r="AD4089" i="5"/>
  <c r="AD4090" i="5"/>
  <c r="AD4091" i="5"/>
  <c r="AD4092" i="5"/>
  <c r="AD4093" i="5"/>
  <c r="AD4094" i="5"/>
  <c r="AD4095" i="5"/>
  <c r="AD4096" i="5"/>
  <c r="AD4097" i="5"/>
  <c r="AD4098" i="5"/>
  <c r="AD4099" i="5"/>
  <c r="AD4100" i="5"/>
  <c r="AD4101" i="5"/>
  <c r="AD4102" i="5"/>
  <c r="AD4103" i="5"/>
  <c r="AD4104" i="5"/>
  <c r="AD4105" i="5"/>
  <c r="AD4106" i="5"/>
  <c r="AD4107" i="5"/>
  <c r="AD4108" i="5"/>
  <c r="AD4109" i="5"/>
  <c r="AD4110" i="5"/>
  <c r="AD4111" i="5"/>
  <c r="AD4112" i="5"/>
  <c r="AD4113" i="5"/>
  <c r="AD4114" i="5"/>
  <c r="AD4115" i="5"/>
  <c r="AD4116" i="5"/>
  <c r="AD4117" i="5"/>
  <c r="AD4118" i="5"/>
  <c r="AD4119" i="5"/>
  <c r="AD4120" i="5"/>
  <c r="AD4121" i="5"/>
  <c r="AD4122" i="5"/>
  <c r="AD4123" i="5"/>
  <c r="AD4124" i="5"/>
  <c r="AD4125" i="5"/>
  <c r="AD4126" i="5"/>
  <c r="AD4127" i="5"/>
  <c r="AD4128" i="5"/>
  <c r="AD4129" i="5"/>
  <c r="AD4130" i="5"/>
  <c r="AD4131" i="5"/>
  <c r="AD4132" i="5"/>
  <c r="AD4133" i="5"/>
  <c r="AD4134" i="5"/>
  <c r="AD4135" i="5"/>
  <c r="AD4136" i="5"/>
  <c r="AD4137" i="5"/>
  <c r="AD4138" i="5"/>
  <c r="AD4139" i="5"/>
  <c r="AD4140" i="5"/>
  <c r="AD4141" i="5"/>
  <c r="AD4142" i="5"/>
  <c r="AD4143" i="5"/>
  <c r="AD4144" i="5"/>
  <c r="AD4145" i="5"/>
  <c r="AD4146" i="5"/>
  <c r="AD4147" i="5"/>
  <c r="AD4148" i="5"/>
  <c r="AD4149" i="5"/>
  <c r="AD4150" i="5"/>
  <c r="AD4151" i="5"/>
  <c r="AD4152" i="5"/>
  <c r="AD4153" i="5"/>
  <c r="AD4154" i="5"/>
  <c r="AD4155" i="5"/>
  <c r="AD4156" i="5"/>
  <c r="AD4157" i="5"/>
  <c r="AD4158" i="5"/>
  <c r="AD4159" i="5"/>
  <c r="AD4160" i="5"/>
  <c r="AD4161" i="5"/>
  <c r="AD4162" i="5"/>
  <c r="AD4163" i="5"/>
  <c r="AD4164" i="5"/>
  <c r="AD4165" i="5"/>
  <c r="AD4166" i="5"/>
  <c r="AD4167" i="5"/>
  <c r="AD4168" i="5"/>
  <c r="AD4169" i="5"/>
  <c r="AD4170" i="5"/>
  <c r="AD4171" i="5"/>
  <c r="AD4172" i="5"/>
  <c r="AD4173" i="5"/>
  <c r="AD4174" i="5"/>
  <c r="AD4175" i="5"/>
  <c r="AD4176" i="5"/>
  <c r="AD4177" i="5"/>
  <c r="AD4178" i="5"/>
  <c r="AD4179" i="5"/>
  <c r="AD4180" i="5"/>
  <c r="AD4181" i="5"/>
  <c r="AD4182" i="5"/>
  <c r="AD4183" i="5"/>
  <c r="AD4184" i="5"/>
  <c r="AD4185" i="5"/>
  <c r="AD4186" i="5"/>
  <c r="AD4187" i="5"/>
  <c r="AD4188" i="5"/>
  <c r="AD4189" i="5"/>
  <c r="AD4190" i="5"/>
  <c r="AD4191" i="5"/>
  <c r="AD4192" i="5"/>
  <c r="AD4193" i="5"/>
  <c r="AD4194" i="5"/>
  <c r="AD4195" i="5"/>
  <c r="AD4196" i="5"/>
  <c r="AD4197" i="5"/>
  <c r="AD4198" i="5"/>
  <c r="AD4199" i="5"/>
  <c r="AD4200" i="5"/>
  <c r="AD4201" i="5"/>
  <c r="AD4202" i="5"/>
  <c r="AD4203" i="5"/>
  <c r="AD4204" i="5"/>
  <c r="AD4205" i="5"/>
  <c r="AD4206" i="5"/>
  <c r="AD4207" i="5"/>
  <c r="AD4208" i="5"/>
  <c r="AD4209" i="5"/>
  <c r="AD4210" i="5"/>
  <c r="AD4211" i="5"/>
  <c r="AD4212" i="5"/>
  <c r="AD4213" i="5"/>
  <c r="AD4214" i="5"/>
  <c r="AD4215" i="5"/>
  <c r="AD4216" i="5"/>
  <c r="AD4217" i="5"/>
  <c r="AD4218" i="5"/>
  <c r="AD4219" i="5"/>
  <c r="AD4220" i="5"/>
  <c r="AD4221" i="5"/>
  <c r="AD4222" i="5"/>
  <c r="AD4223" i="5"/>
  <c r="AD4224" i="5"/>
  <c r="AD4225" i="5"/>
  <c r="AD4226" i="5"/>
  <c r="AD4227" i="5"/>
  <c r="AD4228" i="5"/>
  <c r="AD4229" i="5"/>
  <c r="AD4230" i="5"/>
  <c r="AD4231" i="5"/>
  <c r="AD4232" i="5"/>
  <c r="AD4233" i="5"/>
  <c r="AD4234" i="5"/>
  <c r="AD4235" i="5"/>
  <c r="AD4236" i="5"/>
  <c r="AD4237" i="5"/>
  <c r="AD4238" i="5"/>
  <c r="AD4239" i="5"/>
  <c r="AD4240" i="5"/>
  <c r="AD4241" i="5"/>
  <c r="AD4242" i="5"/>
  <c r="AD4243" i="5"/>
  <c r="AD4244" i="5"/>
  <c r="AD4245" i="5"/>
  <c r="AD4246" i="5"/>
  <c r="AD4247" i="5"/>
  <c r="AD4248" i="5"/>
  <c r="AD4249" i="5"/>
  <c r="AD4250" i="5"/>
  <c r="AD4251" i="5"/>
  <c r="AD4252" i="5"/>
  <c r="AD4253" i="5"/>
  <c r="AD4254" i="5"/>
  <c r="AD4255" i="5"/>
  <c r="AD4256" i="5"/>
  <c r="AD4257" i="5"/>
  <c r="AD4258" i="5"/>
  <c r="AD4259" i="5"/>
  <c r="AD4260" i="5"/>
  <c r="AD4261" i="5"/>
  <c r="AD4262" i="5"/>
  <c r="AD4263" i="5"/>
  <c r="AD4264" i="5"/>
  <c r="AD4265" i="5"/>
  <c r="AD4266" i="5"/>
  <c r="AD4267" i="5"/>
  <c r="AD4268" i="5"/>
  <c r="AD4269" i="5"/>
  <c r="AD4270" i="5"/>
  <c r="AD4271" i="5"/>
  <c r="AD4272" i="5"/>
  <c r="AD4273" i="5"/>
  <c r="AD4274" i="5"/>
  <c r="AD4275" i="5"/>
  <c r="AD4276" i="5"/>
  <c r="AD4277" i="5"/>
  <c r="AD4278" i="5"/>
  <c r="AD4279" i="5"/>
  <c r="AD4280" i="5"/>
  <c r="AD4281" i="5"/>
  <c r="AD4282" i="5"/>
  <c r="AD4283" i="5"/>
  <c r="AD4284" i="5"/>
  <c r="AD4285" i="5"/>
  <c r="AD4286" i="5"/>
  <c r="AD4287" i="5"/>
  <c r="AD4288" i="5"/>
  <c r="AD4289" i="5"/>
  <c r="AD4290" i="5"/>
  <c r="AD4291" i="5"/>
  <c r="AD4292" i="5"/>
  <c r="AD4293" i="5"/>
  <c r="AD4294" i="5"/>
  <c r="AD4295" i="5"/>
  <c r="AD4296" i="5"/>
  <c r="AD4297" i="5"/>
  <c r="AD4298" i="5"/>
  <c r="AD4299" i="5"/>
  <c r="AD4300" i="5"/>
  <c r="AD4301" i="5"/>
  <c r="AD4302" i="5"/>
  <c r="AD4303" i="5"/>
  <c r="AD4304" i="5"/>
  <c r="AD4305" i="5"/>
  <c r="AD4306" i="5"/>
  <c r="AD4307" i="5"/>
  <c r="AD4308" i="5"/>
  <c r="AD4309" i="5"/>
  <c r="AD4310" i="5"/>
  <c r="AD4311" i="5"/>
  <c r="AD4312" i="5"/>
  <c r="AD4313" i="5"/>
  <c r="AD4314" i="5"/>
  <c r="AD4315" i="5"/>
  <c r="AD4316" i="5"/>
  <c r="AD4317" i="5"/>
  <c r="AD4318" i="5"/>
  <c r="AD4319" i="5"/>
  <c r="AD4320" i="5"/>
  <c r="AD4321" i="5"/>
  <c r="AD4322" i="5"/>
  <c r="AD4323" i="5"/>
  <c r="AD4324" i="5"/>
  <c r="AD4325" i="5"/>
  <c r="AD4326" i="5"/>
  <c r="AD4327" i="5"/>
  <c r="AD4328" i="5"/>
  <c r="AD4329" i="5"/>
  <c r="AD4330" i="5"/>
  <c r="AD4331" i="5"/>
  <c r="AD4332" i="5"/>
  <c r="AD4333" i="5"/>
  <c r="AD4334" i="5"/>
  <c r="AD4335" i="5"/>
  <c r="AD4336" i="5"/>
  <c r="AD4337" i="5"/>
  <c r="AD4338" i="5"/>
  <c r="AD4339" i="5"/>
  <c r="AD4340" i="5"/>
  <c r="AD4341" i="5"/>
  <c r="AD4342" i="5"/>
  <c r="AD4343" i="5"/>
  <c r="AD4344" i="5"/>
  <c r="AD4345" i="5"/>
  <c r="AD4346" i="5"/>
  <c r="AD4347" i="5"/>
  <c r="AD4348" i="5"/>
  <c r="AD4349" i="5"/>
  <c r="AD4350" i="5"/>
  <c r="AD4351" i="5"/>
  <c r="AD4352" i="5"/>
  <c r="AD4353" i="5"/>
  <c r="AD4354" i="5"/>
  <c r="AD4355" i="5"/>
  <c r="AD4356" i="5"/>
  <c r="AD4357" i="5"/>
  <c r="AD4358" i="5"/>
  <c r="AD4359" i="5"/>
  <c r="AD4360" i="5"/>
  <c r="AD4361" i="5"/>
  <c r="AD4362" i="5"/>
  <c r="AD4363" i="5"/>
  <c r="AD4364" i="5"/>
  <c r="AD4365" i="5"/>
  <c r="AD4366" i="5"/>
  <c r="AD4367" i="5"/>
  <c r="AD4368" i="5"/>
  <c r="AD4369" i="5"/>
  <c r="AD4370" i="5"/>
  <c r="AD4371" i="5"/>
  <c r="AD4372" i="5"/>
  <c r="AD4373" i="5"/>
  <c r="AD4374" i="5"/>
  <c r="AD4375" i="5"/>
  <c r="AD4376" i="5"/>
  <c r="AD4377" i="5"/>
  <c r="AD4378" i="5"/>
  <c r="AD4379" i="5"/>
  <c r="AD4380" i="5"/>
  <c r="AD4381" i="5"/>
  <c r="AD4382" i="5"/>
  <c r="AD4383" i="5"/>
  <c r="AD4384" i="5"/>
  <c r="AD4385" i="5"/>
  <c r="AD4386" i="5"/>
  <c r="AD4387" i="5"/>
  <c r="AD4388" i="5"/>
  <c r="AD4389" i="5"/>
  <c r="AD4390" i="5"/>
  <c r="AD4391" i="5"/>
  <c r="AD4392" i="5"/>
  <c r="AD4393" i="5"/>
  <c r="AD4394" i="5"/>
  <c r="AD4395" i="5"/>
  <c r="AD4396" i="5"/>
  <c r="AD4397" i="5"/>
  <c r="AD4398" i="5"/>
  <c r="AD4399" i="5"/>
  <c r="AD4400" i="5"/>
  <c r="AD4401" i="5"/>
  <c r="AD4402" i="5"/>
  <c r="AD4403" i="5"/>
  <c r="AD4404" i="5"/>
  <c r="AD4405" i="5"/>
  <c r="AD4406" i="5"/>
  <c r="AD4407" i="5"/>
  <c r="AD4408" i="5"/>
  <c r="AD4409" i="5"/>
  <c r="AD4410" i="5"/>
  <c r="AD4411" i="5"/>
  <c r="AD4412" i="5"/>
  <c r="AD4413" i="5"/>
  <c r="AD4414" i="5"/>
  <c r="AD4415" i="5"/>
  <c r="AD4416" i="5"/>
  <c r="AD4417" i="5"/>
  <c r="AD4418" i="5"/>
  <c r="AD4419" i="5"/>
  <c r="AD4420" i="5"/>
  <c r="AD4421" i="5"/>
  <c r="AD4422" i="5"/>
  <c r="AD4423" i="5"/>
  <c r="AD4424" i="5"/>
  <c r="AD4425" i="5"/>
  <c r="AD4426" i="5"/>
  <c r="AD4427" i="5"/>
  <c r="AD4428" i="5"/>
  <c r="AD4429" i="5"/>
  <c r="AD4430" i="5"/>
  <c r="AD4431" i="5"/>
  <c r="AD4432" i="5"/>
  <c r="AD4433" i="5"/>
  <c r="AD4434" i="5"/>
  <c r="AD4435" i="5"/>
  <c r="AD4436" i="5"/>
  <c r="AD4437" i="5"/>
  <c r="AD4438" i="5"/>
  <c r="AD4439" i="5"/>
  <c r="AD4440" i="5"/>
  <c r="AD4441" i="5"/>
  <c r="AD4442" i="5"/>
  <c r="AD4443" i="5"/>
  <c r="AD4444" i="5"/>
  <c r="AD4445" i="5"/>
  <c r="AD4446" i="5"/>
  <c r="AD4447" i="5"/>
  <c r="AD4448" i="5"/>
  <c r="AD4449" i="5"/>
  <c r="AD4450" i="5"/>
  <c r="AD4451" i="5"/>
  <c r="AD4452" i="5"/>
  <c r="AD4453" i="5"/>
  <c r="AD4454" i="5"/>
  <c r="AD4455" i="5"/>
  <c r="AD4456" i="5"/>
  <c r="AD4457" i="5"/>
  <c r="AD4458" i="5"/>
  <c r="AD4459" i="5"/>
  <c r="AD4460" i="5"/>
  <c r="AD4461" i="5"/>
  <c r="AD4462" i="5"/>
  <c r="AD4463" i="5"/>
  <c r="AD4464" i="5"/>
  <c r="AD4465" i="5"/>
  <c r="AD4466" i="5"/>
  <c r="AD4467" i="5"/>
  <c r="AD4468" i="5"/>
  <c r="AD4469" i="5"/>
  <c r="AD4470" i="5"/>
  <c r="AD4471" i="5"/>
  <c r="AD4472" i="5"/>
  <c r="AD4473" i="5"/>
  <c r="AD4474" i="5"/>
  <c r="AD4475" i="5"/>
  <c r="AD4476" i="5"/>
  <c r="AD4477" i="5"/>
  <c r="AD4478" i="5"/>
  <c r="AD4479" i="5"/>
  <c r="AD4480" i="5"/>
  <c r="AD4481" i="5"/>
  <c r="AD4482" i="5"/>
  <c r="AD4483" i="5"/>
  <c r="AD4484" i="5"/>
  <c r="AD4485" i="5"/>
  <c r="AD4486" i="5"/>
  <c r="AD4487" i="5"/>
  <c r="AD4488" i="5"/>
  <c r="AD4489" i="5"/>
  <c r="AD4490" i="5"/>
  <c r="AD4491" i="5"/>
  <c r="AD4492" i="5"/>
  <c r="AD4493" i="5"/>
  <c r="AD4494" i="5"/>
  <c r="AD4495" i="5"/>
  <c r="AD4496" i="5"/>
  <c r="AD4497" i="5"/>
  <c r="AD4498" i="5"/>
  <c r="AD4499" i="5"/>
  <c r="AD4500" i="5"/>
  <c r="AD4501" i="5"/>
  <c r="AD4502" i="5"/>
  <c r="AD4503" i="5"/>
  <c r="AD4504" i="5"/>
  <c r="AD4505" i="5"/>
  <c r="AD4506" i="5"/>
  <c r="AD4507" i="5"/>
  <c r="AD4508" i="5"/>
  <c r="AD4509" i="5"/>
  <c r="AD4510" i="5"/>
  <c r="AD4511" i="5"/>
  <c r="AD4512" i="5"/>
  <c r="AD4513" i="5"/>
  <c r="AD4514" i="5"/>
  <c r="AD4515" i="5"/>
  <c r="AD4516" i="5"/>
  <c r="AD4517" i="5"/>
  <c r="AD4518" i="5"/>
  <c r="AD4519" i="5"/>
  <c r="AD4520" i="5"/>
  <c r="AD4521" i="5"/>
  <c r="AD4522" i="5"/>
  <c r="AD4523" i="5"/>
  <c r="AD4524" i="5"/>
  <c r="AD4525" i="5"/>
  <c r="AD4526" i="5"/>
  <c r="AD4527" i="5"/>
  <c r="AD4528" i="5"/>
  <c r="AD4529" i="5"/>
  <c r="AD4530" i="5"/>
  <c r="AD4531" i="5"/>
  <c r="AD4532" i="5"/>
  <c r="AD4533" i="5"/>
  <c r="AD4534" i="5"/>
  <c r="AD4535" i="5"/>
  <c r="AD4536" i="5"/>
  <c r="AD4537" i="5"/>
  <c r="AD4538" i="5"/>
  <c r="AD4539" i="5"/>
  <c r="AD4540" i="5"/>
  <c r="AD4541" i="5"/>
  <c r="AD4542" i="5"/>
  <c r="AD4543" i="5"/>
  <c r="AD4544" i="5"/>
  <c r="AD4545" i="5"/>
  <c r="AD4546" i="5"/>
  <c r="AD4547" i="5"/>
  <c r="AD4548" i="5"/>
  <c r="AD4549" i="5"/>
  <c r="AD4550" i="5"/>
  <c r="AD4551" i="5"/>
  <c r="AD4552" i="5"/>
  <c r="AD4553" i="5"/>
  <c r="AD4554" i="5"/>
  <c r="AD4555" i="5"/>
  <c r="AD4556" i="5"/>
  <c r="AD4557" i="5"/>
  <c r="AD4558" i="5"/>
  <c r="AD4559" i="5"/>
  <c r="AD4560" i="5"/>
  <c r="AD4561" i="5"/>
  <c r="AD4562" i="5"/>
  <c r="AD4563" i="5"/>
  <c r="AD4564" i="5"/>
  <c r="AD4565" i="5"/>
  <c r="AD4566" i="5"/>
  <c r="AD4567" i="5"/>
  <c r="AD4568" i="5"/>
  <c r="AD4569" i="5"/>
  <c r="AD4570" i="5"/>
  <c r="AD4571" i="5"/>
  <c r="AD4572" i="5"/>
  <c r="AD4573" i="5"/>
  <c r="AD4574" i="5"/>
  <c r="AD4575" i="5"/>
  <c r="AD4576" i="5"/>
  <c r="AD4577" i="5"/>
  <c r="AD4578" i="5"/>
  <c r="AD4579" i="5"/>
  <c r="AD4580" i="5"/>
  <c r="AD4581" i="5"/>
  <c r="AD4582" i="5"/>
  <c r="AD4583" i="5"/>
  <c r="AD4584" i="5"/>
  <c r="AD4585" i="5"/>
  <c r="AD4586" i="5"/>
  <c r="AD4587" i="5"/>
  <c r="AD4588" i="5"/>
  <c r="AD4589" i="5"/>
  <c r="AD4590" i="5"/>
  <c r="AD4591" i="5"/>
  <c r="AD4592" i="5"/>
  <c r="AD4593" i="5"/>
  <c r="AD4594" i="5"/>
  <c r="AD4595" i="5"/>
  <c r="AD4596" i="5"/>
  <c r="AD4597" i="5"/>
  <c r="AD4598" i="5"/>
  <c r="AD4599" i="5"/>
  <c r="AD4600" i="5"/>
  <c r="AD4601" i="5"/>
  <c r="AD4602" i="5"/>
  <c r="AD4603" i="5"/>
  <c r="AD4604" i="5"/>
  <c r="AD4605" i="5"/>
  <c r="AD4606" i="5"/>
  <c r="AD4607" i="5"/>
  <c r="AD4608" i="5"/>
  <c r="AD4609" i="5"/>
  <c r="AD4610" i="5"/>
  <c r="AD4611" i="5"/>
  <c r="AD4612" i="5"/>
  <c r="AD4613" i="5"/>
  <c r="AD4614" i="5"/>
  <c r="AD4615" i="5"/>
  <c r="AD4616" i="5"/>
  <c r="AD4617" i="5"/>
  <c r="AD4618" i="5"/>
  <c r="AD4619" i="5"/>
  <c r="AD4620" i="5"/>
  <c r="AD4621" i="5"/>
  <c r="AD4622" i="5"/>
  <c r="AD4623" i="5"/>
  <c r="AD4624" i="5"/>
  <c r="AD4625" i="5"/>
  <c r="AD4626" i="5"/>
  <c r="AD4627" i="5"/>
  <c r="AD4628" i="5"/>
  <c r="AD4629" i="5"/>
  <c r="AD4630" i="5"/>
  <c r="AD4631" i="5"/>
  <c r="AD4632" i="5"/>
  <c r="AD4633" i="5"/>
  <c r="AD4634" i="5"/>
  <c r="AD4635" i="5"/>
  <c r="AD4636" i="5"/>
  <c r="AD4637" i="5"/>
  <c r="AD4638" i="5"/>
  <c r="AD4639" i="5"/>
  <c r="AD4640" i="5"/>
  <c r="AD4641" i="5"/>
  <c r="AD4642" i="5"/>
  <c r="AD4643" i="5"/>
  <c r="AD4644" i="5"/>
  <c r="AD4645" i="5"/>
  <c r="AD4646" i="5"/>
  <c r="AD4647" i="5"/>
  <c r="AD4648" i="5"/>
  <c r="AD4649" i="5"/>
  <c r="AD4650" i="5"/>
  <c r="AD4651" i="5"/>
  <c r="AD4652" i="5"/>
  <c r="AD4653" i="5"/>
  <c r="AD4654" i="5"/>
  <c r="AD4655" i="5"/>
  <c r="AD4656" i="5"/>
  <c r="AD4657" i="5"/>
  <c r="AD4658" i="5"/>
  <c r="AD4659" i="5"/>
  <c r="AD4660" i="5"/>
  <c r="AD4661" i="5"/>
  <c r="AD4662" i="5"/>
  <c r="AD4663" i="5"/>
  <c r="AD4664" i="5"/>
  <c r="AD4665" i="5"/>
  <c r="AD4666" i="5"/>
  <c r="AD4667" i="5"/>
  <c r="AD4668" i="5"/>
  <c r="AD4669" i="5"/>
  <c r="AD4670" i="5"/>
  <c r="AD4671" i="5"/>
  <c r="AD4672" i="5"/>
  <c r="AD4673" i="5"/>
  <c r="AD4674" i="5"/>
  <c r="AD4675" i="5"/>
  <c r="AD4676" i="5"/>
  <c r="AD4677" i="5"/>
  <c r="AD4678" i="5"/>
  <c r="AD4679" i="5"/>
  <c r="AD4680" i="5"/>
  <c r="AD4681" i="5"/>
  <c r="AD4682" i="5"/>
  <c r="AD4683" i="5"/>
  <c r="AD4684" i="5"/>
  <c r="AD4685" i="5"/>
  <c r="AD4686" i="5"/>
  <c r="AD4687" i="5"/>
  <c r="AD4688" i="5"/>
  <c r="AD4689" i="5"/>
  <c r="AD4690" i="5"/>
  <c r="AD4691" i="5"/>
  <c r="AD4692" i="5"/>
  <c r="AD4693" i="5"/>
  <c r="AD4694" i="5"/>
  <c r="AD4695" i="5"/>
  <c r="AD4696" i="5"/>
  <c r="AD4697" i="5"/>
  <c r="AD4698" i="5"/>
  <c r="AD4699" i="5"/>
  <c r="AD4700" i="5"/>
  <c r="AD4701" i="5"/>
  <c r="AD4702" i="5"/>
  <c r="AD4703" i="5"/>
  <c r="AD4704" i="5"/>
  <c r="AD4705" i="5"/>
  <c r="AD4706" i="5"/>
  <c r="AD4707" i="5"/>
  <c r="AD4708" i="5"/>
  <c r="AD4709" i="5"/>
  <c r="AD4710" i="5"/>
  <c r="AD4711" i="5"/>
  <c r="AD4712" i="5"/>
  <c r="AD4713" i="5"/>
  <c r="AD4714" i="5"/>
  <c r="AD4715" i="5"/>
  <c r="AD4716" i="5"/>
  <c r="AD4717" i="5"/>
  <c r="AD4718" i="5"/>
  <c r="AD4719" i="5"/>
  <c r="AD4720" i="5"/>
  <c r="AD4721" i="5"/>
  <c r="AD4722" i="5"/>
  <c r="AD4723" i="5"/>
  <c r="AD4724" i="5"/>
  <c r="AD4725" i="5"/>
  <c r="AD4726" i="5"/>
  <c r="AD4727" i="5"/>
  <c r="AD4728" i="5"/>
  <c r="AD4729" i="5"/>
  <c r="AD4730" i="5"/>
  <c r="AD4731" i="5"/>
  <c r="AD4732" i="5"/>
  <c r="AD4733" i="5"/>
  <c r="AD4734" i="5"/>
  <c r="AD4735" i="5"/>
  <c r="AD4736" i="5"/>
  <c r="AD4737" i="5"/>
  <c r="AD4738" i="5"/>
  <c r="AD4739" i="5"/>
  <c r="AD4740" i="5"/>
  <c r="AD4741" i="5"/>
  <c r="AD4742" i="5"/>
  <c r="AD4743" i="5"/>
  <c r="AD4744" i="5"/>
  <c r="AD4745" i="5"/>
  <c r="AD4746" i="5"/>
  <c r="AD4747" i="5"/>
  <c r="AD4748" i="5"/>
  <c r="AD4749" i="5"/>
  <c r="AD4750" i="5"/>
  <c r="AD4751" i="5"/>
  <c r="AD4752" i="5"/>
  <c r="AD4753" i="5"/>
  <c r="AD4754" i="5"/>
  <c r="AD4755" i="5"/>
  <c r="AD4756" i="5"/>
  <c r="AD4757" i="5"/>
  <c r="AD4758" i="5"/>
  <c r="AD4759" i="5"/>
  <c r="AD4760" i="5"/>
  <c r="AD4761" i="5"/>
  <c r="AD4762" i="5"/>
  <c r="AD4763" i="5"/>
  <c r="AD4764" i="5"/>
  <c r="AD4765" i="5"/>
  <c r="AD4766" i="5"/>
  <c r="AD4767" i="5"/>
  <c r="AD4768" i="5"/>
  <c r="AD4769" i="5"/>
  <c r="AD4770" i="5"/>
  <c r="AD4771" i="5"/>
  <c r="AD4772" i="5"/>
  <c r="AD4773" i="5"/>
  <c r="AD4774" i="5"/>
  <c r="AD4775" i="5"/>
  <c r="AD4776" i="5"/>
  <c r="AD4777" i="5"/>
  <c r="AD4778" i="5"/>
  <c r="AD4779" i="5"/>
  <c r="AD4780" i="5"/>
  <c r="AD4781" i="5"/>
  <c r="AD4782" i="5"/>
  <c r="AD4783" i="5"/>
  <c r="AD4784" i="5"/>
  <c r="AD4785" i="5"/>
  <c r="AD4786" i="5"/>
  <c r="AD4787" i="5"/>
  <c r="AD4788" i="5"/>
  <c r="AD4789" i="5"/>
  <c r="AD4790" i="5"/>
  <c r="AD4791" i="5"/>
  <c r="AD4792" i="5"/>
  <c r="AD4793" i="5"/>
  <c r="AD4794" i="5"/>
  <c r="AD4795" i="5"/>
  <c r="AD4796" i="5"/>
  <c r="AD4797" i="5"/>
  <c r="AD4798" i="5"/>
  <c r="AD4799" i="5"/>
  <c r="AD4800" i="5"/>
  <c r="AD4801" i="5"/>
  <c r="AD4802" i="5"/>
  <c r="AD4803" i="5"/>
  <c r="AD4804" i="5"/>
  <c r="AD4805" i="5"/>
  <c r="AD4806" i="5"/>
  <c r="AD4807" i="5"/>
  <c r="AD4808" i="5"/>
  <c r="AD4809" i="5"/>
  <c r="AD4810" i="5"/>
  <c r="AD4811" i="5"/>
  <c r="AD4812" i="5"/>
  <c r="AD4813" i="5"/>
  <c r="AD4814" i="5"/>
  <c r="AD4815" i="5"/>
  <c r="AD4816" i="5"/>
  <c r="AD4817" i="5"/>
  <c r="AD4818" i="5"/>
  <c r="AD4819" i="5"/>
  <c r="AD4820" i="5"/>
  <c r="AD4821" i="5"/>
  <c r="AD4822" i="5"/>
  <c r="AD4823" i="5"/>
  <c r="AD4824" i="5"/>
  <c r="AD4825" i="5"/>
  <c r="AD4826" i="5"/>
  <c r="AD4827" i="5"/>
  <c r="AD4828" i="5"/>
  <c r="AD4829" i="5"/>
  <c r="AD4830" i="5"/>
  <c r="AD4831" i="5"/>
  <c r="AD4832" i="5"/>
  <c r="AD4833" i="5"/>
  <c r="AD4834" i="5"/>
  <c r="AD4835" i="5"/>
  <c r="AD4836" i="5"/>
  <c r="AD4837" i="5"/>
  <c r="AD4838" i="5"/>
  <c r="AD4839" i="5"/>
  <c r="AD4840" i="5"/>
  <c r="AD4841" i="5"/>
  <c r="AD4842" i="5"/>
  <c r="AD4843" i="5"/>
  <c r="AD4844" i="5"/>
  <c r="AD4845" i="5"/>
  <c r="AD4846" i="5"/>
  <c r="AD4847" i="5"/>
  <c r="AD4848" i="5"/>
  <c r="AD4849" i="5"/>
  <c r="AD4850" i="5"/>
  <c r="AD4851" i="5"/>
  <c r="AD4852" i="5"/>
  <c r="AD4853" i="5"/>
  <c r="AD4854" i="5"/>
  <c r="AD4855" i="5"/>
  <c r="AD4856" i="5"/>
  <c r="AD4857" i="5"/>
  <c r="AD4858" i="5"/>
  <c r="AD4859" i="5"/>
  <c r="AD4860" i="5"/>
  <c r="AD4861" i="5"/>
  <c r="AD4862" i="5"/>
  <c r="AD4863" i="5"/>
  <c r="AD4864" i="5"/>
  <c r="AD4865" i="5"/>
  <c r="AD4866" i="5"/>
  <c r="AD4867" i="5"/>
  <c r="AD4868" i="5"/>
  <c r="AD4869" i="5"/>
  <c r="AD4870" i="5"/>
  <c r="AD4871" i="5"/>
  <c r="AD4872" i="5"/>
  <c r="AD4873" i="5"/>
  <c r="AD4874" i="5"/>
  <c r="AD4875" i="5"/>
  <c r="AD4876" i="5"/>
  <c r="AD4877" i="5"/>
  <c r="AD4878" i="5"/>
  <c r="AD4879" i="5"/>
  <c r="AD4880" i="5"/>
  <c r="AD4881" i="5"/>
  <c r="AD4882" i="5"/>
  <c r="AD4883" i="5"/>
  <c r="AD4884" i="5"/>
  <c r="AD4885" i="5"/>
  <c r="AD4886" i="5"/>
  <c r="AD4887" i="5"/>
  <c r="AD4888" i="5"/>
  <c r="AD4889" i="5"/>
  <c r="AD4890" i="5"/>
  <c r="AD4891" i="5"/>
  <c r="AD4892" i="5"/>
  <c r="AD4893" i="5"/>
  <c r="AD4894" i="5"/>
  <c r="AD4895" i="5"/>
  <c r="AD4896" i="5"/>
  <c r="AD4897" i="5"/>
  <c r="AD4898" i="5"/>
  <c r="AD4899" i="5"/>
  <c r="AD4900" i="5"/>
  <c r="AD4901" i="5"/>
  <c r="AD4902" i="5"/>
  <c r="AD4903" i="5"/>
  <c r="AD4904" i="5"/>
  <c r="AD4905" i="5"/>
  <c r="AD4906" i="5"/>
  <c r="AD4907" i="5"/>
  <c r="AD4908" i="5"/>
  <c r="AD4909" i="5"/>
  <c r="AD4910" i="5"/>
  <c r="AD4911" i="5"/>
  <c r="AD4912" i="5"/>
  <c r="AD4913" i="5"/>
  <c r="AD4914" i="5"/>
  <c r="AD4915" i="5"/>
  <c r="AD4916" i="5"/>
  <c r="AD4917" i="5"/>
  <c r="AD4918" i="5"/>
  <c r="AD4919" i="5"/>
  <c r="AD4920" i="5"/>
  <c r="AD4921" i="5"/>
  <c r="AD4922" i="5"/>
  <c r="AD4923" i="5"/>
  <c r="AD4924" i="5"/>
  <c r="AD4925" i="5"/>
  <c r="AE4925" i="5"/>
  <c r="AD4926" i="5"/>
  <c r="AD4927" i="5"/>
  <c r="AD4928" i="5"/>
  <c r="AD4929" i="5"/>
  <c r="AD4930" i="5"/>
  <c r="AD4931" i="5"/>
  <c r="AD4932" i="5"/>
  <c r="AD4933" i="5"/>
  <c r="AD4934" i="5"/>
  <c r="AD4935" i="5"/>
  <c r="AD4936" i="5"/>
  <c r="AD4937" i="5"/>
  <c r="AD4938" i="5"/>
  <c r="AD4939" i="5"/>
  <c r="AD4940" i="5"/>
  <c r="AD4941" i="5"/>
  <c r="AD4942" i="5"/>
  <c r="AD4943" i="5"/>
  <c r="AD4944" i="5"/>
  <c r="AD4945" i="5"/>
  <c r="AD4946" i="5"/>
  <c r="AD4947" i="5"/>
  <c r="AD4948" i="5"/>
  <c r="AD4949" i="5"/>
  <c r="AD4950" i="5"/>
  <c r="AD4951" i="5"/>
  <c r="AD4952" i="5"/>
  <c r="AD4953" i="5"/>
  <c r="AD4954" i="5"/>
  <c r="AD4955" i="5"/>
  <c r="AD4956" i="5"/>
  <c r="AD4957" i="5"/>
  <c r="AD4958" i="5"/>
  <c r="AD4959" i="5"/>
  <c r="AD4960" i="5"/>
  <c r="AD4961" i="5"/>
  <c r="AD4962" i="5"/>
  <c r="AD4963" i="5"/>
  <c r="AD4964" i="5"/>
  <c r="AD4965" i="5"/>
  <c r="AD4966" i="5"/>
  <c r="AD4967" i="5"/>
  <c r="AD4968" i="5"/>
  <c r="AD4969" i="5"/>
  <c r="AD4970" i="5"/>
  <c r="AD4971" i="5"/>
  <c r="AD4972" i="5"/>
  <c r="AD4973" i="5"/>
  <c r="AD4974" i="5"/>
  <c r="AD4975" i="5"/>
  <c r="AD4976" i="5"/>
  <c r="AD4977" i="5"/>
  <c r="AD4978" i="5"/>
  <c r="AD4979" i="5"/>
  <c r="AD4980" i="5"/>
  <c r="AD4981" i="5"/>
  <c r="AD4982" i="5"/>
  <c r="AD4983" i="5"/>
  <c r="AD4984" i="5"/>
  <c r="AD4985" i="5"/>
  <c r="AD4986" i="5"/>
  <c r="AD4987" i="5"/>
  <c r="AD4988" i="5"/>
  <c r="AD4989" i="5"/>
  <c r="AD4990" i="5"/>
  <c r="AD4991" i="5"/>
  <c r="AD4992" i="5"/>
  <c r="AD4993" i="5"/>
  <c r="AD4994" i="5"/>
  <c r="AD4995" i="5"/>
  <c r="AD4996" i="5"/>
  <c r="AD4997" i="5"/>
  <c r="AD4998" i="5"/>
  <c r="AD4999" i="5"/>
  <c r="AD5000" i="5"/>
  <c r="AD5001" i="5"/>
  <c r="AD5002" i="5"/>
  <c r="AD5003" i="5"/>
  <c r="AD5004" i="5"/>
  <c r="AD5005" i="5"/>
  <c r="AD5006" i="5"/>
  <c r="AD5007" i="5"/>
  <c r="AD5008" i="5"/>
  <c r="AD5009" i="5"/>
  <c r="AD5010" i="5"/>
  <c r="AD5011" i="5"/>
  <c r="AD5012" i="5"/>
  <c r="AD5013" i="5"/>
  <c r="AD5014" i="5"/>
  <c r="AD5015" i="5"/>
  <c r="AD5016" i="5"/>
  <c r="AD5017" i="5"/>
  <c r="AD5018" i="5"/>
  <c r="AD5019" i="5"/>
  <c r="AD5020" i="5"/>
  <c r="AD5021" i="5"/>
  <c r="AD5022" i="5"/>
  <c r="AD5023" i="5"/>
  <c r="AD5024" i="5"/>
  <c r="AD5025" i="5"/>
  <c r="AD5026" i="5"/>
  <c r="AD5027" i="5"/>
  <c r="AD5028" i="5"/>
  <c r="AD5029" i="5"/>
  <c r="AD5030" i="5"/>
  <c r="AD5031" i="5"/>
  <c r="AD5032" i="5"/>
  <c r="AD5033" i="5"/>
  <c r="AD5034" i="5"/>
  <c r="AD5035" i="5"/>
  <c r="AD5036" i="5"/>
  <c r="AD5037" i="5"/>
  <c r="AD5038" i="5"/>
  <c r="AD5039" i="5"/>
  <c r="AD5040" i="5"/>
  <c r="AD5041" i="5"/>
  <c r="AD5042" i="5"/>
  <c r="AD5043" i="5"/>
  <c r="AD5044" i="5"/>
  <c r="AD5045" i="5"/>
  <c r="AD5046" i="5"/>
  <c r="AD5047" i="5"/>
  <c r="AD5048" i="5"/>
  <c r="AD5049" i="5"/>
  <c r="AD5050" i="5"/>
  <c r="AD5051" i="5"/>
  <c r="AD5052" i="5"/>
  <c r="AD5053" i="5"/>
  <c r="AD5054" i="5"/>
  <c r="AD5055" i="5"/>
  <c r="AD5056" i="5"/>
  <c r="AD5057" i="5"/>
  <c r="AD5058" i="5"/>
  <c r="AD5059" i="5"/>
  <c r="AD5060" i="5"/>
  <c r="AD5061" i="5"/>
  <c r="AD5062" i="5"/>
  <c r="AD5063" i="5"/>
  <c r="AD5064" i="5"/>
  <c r="AD5065" i="5"/>
  <c r="AD5066" i="5"/>
  <c r="AD5067" i="5"/>
  <c r="AD5068" i="5"/>
  <c r="AD5069" i="5"/>
  <c r="AD5070" i="5"/>
  <c r="AD5071" i="5"/>
  <c r="AD5072" i="5"/>
  <c r="AD5073" i="5"/>
  <c r="AD5074" i="5"/>
  <c r="AD5075" i="5"/>
  <c r="AD5076" i="5"/>
  <c r="AD5077" i="5"/>
  <c r="AD5078" i="5"/>
  <c r="AD5079" i="5"/>
  <c r="AD5080" i="5"/>
  <c r="AD5081" i="5"/>
  <c r="AD5082" i="5"/>
  <c r="AD5083" i="5"/>
  <c r="AD5084" i="5"/>
  <c r="AD5085" i="5"/>
  <c r="AD5086" i="5"/>
  <c r="AD5087" i="5"/>
  <c r="AD5088" i="5"/>
  <c r="AD5089" i="5"/>
  <c r="AD5090" i="5"/>
  <c r="AD5091" i="5"/>
  <c r="AD5092" i="5"/>
  <c r="AD5093" i="5"/>
  <c r="AD5094" i="5"/>
  <c r="AD5095" i="5"/>
  <c r="AD5096" i="5"/>
  <c r="AD5097" i="5"/>
  <c r="AD5098" i="5"/>
  <c r="AD5099" i="5"/>
  <c r="AD5100" i="5"/>
  <c r="AD5101" i="5"/>
  <c r="AD5102" i="5"/>
  <c r="AD5103" i="5"/>
  <c r="AD5104" i="5"/>
  <c r="AD5105" i="5"/>
  <c r="AD5106" i="5"/>
  <c r="AD5107" i="5"/>
  <c r="AD5108" i="5"/>
  <c r="AD5109" i="5"/>
  <c r="AD5110" i="5"/>
  <c r="AD5111" i="5"/>
  <c r="AD5112" i="5"/>
  <c r="AD5113" i="5"/>
  <c r="AD5114" i="5"/>
  <c r="AD5115" i="5"/>
  <c r="AD5116" i="5"/>
  <c r="AD5117" i="5"/>
  <c r="AD5118" i="5"/>
  <c r="AD5119" i="5"/>
  <c r="AD5120" i="5"/>
  <c r="AD5121" i="5"/>
  <c r="AD5122" i="5"/>
  <c r="AD5123" i="5"/>
  <c r="AD5124" i="5"/>
  <c r="AD5125" i="5"/>
  <c r="AD5126" i="5"/>
  <c r="AD5127" i="5"/>
  <c r="AD5128" i="5"/>
  <c r="AD5129" i="5"/>
  <c r="AD5130" i="5"/>
  <c r="AD5131" i="5"/>
  <c r="AD5132" i="5"/>
  <c r="AD5133" i="5"/>
  <c r="AD5134" i="5"/>
  <c r="AD5135" i="5"/>
  <c r="AD5136" i="5"/>
  <c r="AD5137" i="5"/>
  <c r="AD5138" i="5"/>
  <c r="AD5139" i="5"/>
  <c r="AD5140" i="5"/>
  <c r="AD5141" i="5"/>
  <c r="AD5142" i="5"/>
  <c r="AD5143" i="5"/>
  <c r="AD5144" i="5"/>
  <c r="AD5145" i="5"/>
  <c r="AD5146" i="5"/>
  <c r="AD5147" i="5"/>
  <c r="AD5148" i="5"/>
  <c r="AD5149" i="5"/>
  <c r="AD5150" i="5"/>
  <c r="AD5151" i="5"/>
  <c r="AD5152" i="5"/>
  <c r="AD5153" i="5"/>
  <c r="AD5154" i="5"/>
  <c r="AD5155" i="5"/>
  <c r="AD5156" i="5"/>
  <c r="AD5157" i="5"/>
  <c r="AD5158" i="5"/>
  <c r="AD5159" i="5"/>
  <c r="AD5160" i="5"/>
  <c r="AD5161" i="5"/>
  <c r="AD5162" i="5"/>
  <c r="AD5163" i="5"/>
  <c r="AD5164" i="5"/>
  <c r="AD5165" i="5"/>
  <c r="AD5166" i="5"/>
  <c r="AD5167" i="5"/>
  <c r="AD5168" i="5"/>
  <c r="AD5169" i="5"/>
  <c r="AD5170" i="5"/>
  <c r="AD5171" i="5"/>
  <c r="AD5172" i="5"/>
  <c r="AD5173" i="5"/>
  <c r="AD5174" i="5"/>
  <c r="AD5175" i="5"/>
  <c r="AD5176" i="5"/>
  <c r="AD5177" i="5"/>
  <c r="AD5178" i="5"/>
  <c r="AD5179" i="5"/>
  <c r="AD5180" i="5"/>
  <c r="AD5181" i="5"/>
  <c r="AD5182" i="5"/>
  <c r="AD5183" i="5"/>
  <c r="AD5184" i="5"/>
  <c r="AD5185" i="5"/>
  <c r="AD5186" i="5"/>
  <c r="AD5187" i="5"/>
  <c r="AD5188" i="5"/>
  <c r="AD5189" i="5"/>
  <c r="AD5190" i="5"/>
  <c r="AD5191" i="5"/>
  <c r="AD5192" i="5"/>
  <c r="AD5193" i="5"/>
  <c r="AD5194" i="5"/>
  <c r="AD5195" i="5"/>
  <c r="AD5196" i="5"/>
  <c r="AD5197" i="5"/>
  <c r="AD5198" i="5"/>
  <c r="AD5199" i="5"/>
  <c r="AD5200" i="5"/>
  <c r="AD5201" i="5"/>
  <c r="AD5202" i="5"/>
  <c r="AD5203" i="5"/>
  <c r="AD5204" i="5"/>
  <c r="AD5205" i="5"/>
  <c r="AD5206" i="5"/>
  <c r="AD5207" i="5"/>
  <c r="AD5208" i="5"/>
  <c r="AD5209" i="5"/>
  <c r="AD5210" i="5"/>
  <c r="AD5211" i="5"/>
  <c r="AD5212" i="5"/>
  <c r="AD5213" i="5"/>
  <c r="AD5214" i="5"/>
  <c r="AD5215" i="5"/>
  <c r="AD5216" i="5"/>
  <c r="AD5217" i="5"/>
  <c r="AD5218" i="5"/>
  <c r="AD5219" i="5"/>
  <c r="AD5220" i="5"/>
  <c r="AD5221" i="5"/>
  <c r="AD5222" i="5"/>
  <c r="AD5223" i="5"/>
  <c r="AD5224" i="5"/>
  <c r="AD5225" i="5"/>
  <c r="AD5226" i="5"/>
  <c r="AD5227" i="5"/>
  <c r="AD5228" i="5"/>
  <c r="AD5229" i="5"/>
  <c r="AD5230" i="5"/>
  <c r="AD5231" i="5"/>
  <c r="AD5232" i="5"/>
  <c r="AD5233" i="5"/>
  <c r="AD5234" i="5"/>
  <c r="AD5235" i="5"/>
  <c r="AD5236" i="5"/>
  <c r="AD5237" i="5"/>
  <c r="AD5238" i="5"/>
  <c r="AD5239" i="5"/>
  <c r="AD5240" i="5"/>
  <c r="AD5241" i="5"/>
  <c r="AD5242" i="5"/>
  <c r="AD5243" i="5"/>
  <c r="AD5244" i="5"/>
  <c r="AD5245" i="5"/>
  <c r="AD5246" i="5"/>
  <c r="AD5247" i="5"/>
  <c r="AD5248" i="5"/>
  <c r="AD5249" i="5"/>
  <c r="AD5250" i="5"/>
  <c r="AD5251" i="5"/>
  <c r="AD5252" i="5"/>
  <c r="AD5253" i="5"/>
  <c r="AD5254" i="5"/>
  <c r="AD5255" i="5"/>
  <c r="AD5256" i="5"/>
  <c r="AD5257" i="5"/>
  <c r="AD5258" i="5"/>
  <c r="AD5259" i="5"/>
  <c r="AD5260" i="5"/>
  <c r="AD5261" i="5"/>
  <c r="AD5262" i="5"/>
  <c r="AD5263" i="5"/>
  <c r="AD5264" i="5"/>
  <c r="AD5265" i="5"/>
  <c r="AD5266" i="5"/>
  <c r="AD5267" i="5"/>
  <c r="AD5268" i="5"/>
  <c r="AD5269" i="5"/>
  <c r="AD5270" i="5"/>
  <c r="AD5271" i="5"/>
  <c r="AD5272" i="5"/>
  <c r="AD5273" i="5"/>
  <c r="AD5274" i="5"/>
  <c r="AD5275" i="5"/>
  <c r="AD5276" i="5"/>
  <c r="AD5277" i="5"/>
  <c r="AD5278" i="5"/>
  <c r="AD5279" i="5"/>
  <c r="AD5280" i="5"/>
  <c r="AD5281" i="5"/>
  <c r="AD5282" i="5"/>
  <c r="AD5283" i="5"/>
  <c r="AD5284" i="5"/>
  <c r="AD5285" i="5"/>
  <c r="AD5286" i="5"/>
  <c r="AD5287" i="5"/>
  <c r="AD5288" i="5"/>
  <c r="AD5289" i="5"/>
  <c r="AD5290" i="5"/>
  <c r="AD5291" i="5"/>
  <c r="AD5292" i="5"/>
  <c r="AD5293" i="5"/>
  <c r="AD5294" i="5"/>
  <c r="AD5295" i="5"/>
  <c r="AD5296" i="5"/>
  <c r="AD5297" i="5"/>
  <c r="AD5298" i="5"/>
  <c r="AD5299" i="5"/>
  <c r="AD5300" i="5"/>
  <c r="AD5301" i="5"/>
  <c r="AD5302" i="5"/>
  <c r="AD5303" i="5"/>
  <c r="AD5304" i="5"/>
  <c r="AD5305" i="5"/>
  <c r="AD5306" i="5"/>
  <c r="AD5307" i="5"/>
  <c r="AD5308" i="5"/>
  <c r="AD5309" i="5"/>
  <c r="AD5310" i="5"/>
  <c r="AD5311" i="5"/>
  <c r="AD5312" i="5"/>
  <c r="AD5313" i="5"/>
  <c r="AD5314" i="5"/>
  <c r="AD5315" i="5"/>
  <c r="AD5316" i="5"/>
  <c r="AD5317" i="5"/>
  <c r="AD5318" i="5"/>
  <c r="AD5319" i="5"/>
  <c r="AD5320" i="5"/>
  <c r="AD5321" i="5"/>
  <c r="AD5322" i="5"/>
  <c r="AD5323" i="5"/>
  <c r="AD5324" i="5"/>
  <c r="AD5325" i="5"/>
  <c r="AD5326" i="5"/>
  <c r="AD5327" i="5"/>
  <c r="AD5328" i="5"/>
  <c r="AD5329" i="5"/>
  <c r="AD5330" i="5"/>
  <c r="AD5331" i="5"/>
  <c r="AD5332" i="5"/>
  <c r="AD5333" i="5"/>
  <c r="AD5334" i="5"/>
  <c r="AD5335" i="5"/>
  <c r="AD5336" i="5"/>
  <c r="AD5337" i="5"/>
  <c r="AD5338" i="5"/>
  <c r="AD5339" i="5"/>
  <c r="AD5340" i="5"/>
  <c r="AD5341" i="5"/>
  <c r="AD5342" i="5"/>
  <c r="AD5343" i="5"/>
  <c r="AD5344" i="5"/>
  <c r="AD5345" i="5"/>
  <c r="AD5346" i="5"/>
  <c r="AD5347" i="5"/>
  <c r="AD5348" i="5"/>
  <c r="AD5349" i="5"/>
  <c r="AD5350" i="5"/>
  <c r="AD5351" i="5"/>
  <c r="AD5352" i="5"/>
  <c r="AD5353" i="5"/>
  <c r="AD5354" i="5"/>
  <c r="AD5355" i="5"/>
  <c r="AD5356" i="5"/>
  <c r="AD5357" i="5"/>
  <c r="AD5358" i="5"/>
  <c r="AD5359" i="5"/>
  <c r="AD5360" i="5"/>
  <c r="AD5361" i="5"/>
  <c r="AD5362" i="5"/>
  <c r="AD5363" i="5"/>
  <c r="AD5364" i="5"/>
  <c r="AD5365" i="5"/>
  <c r="AD5366" i="5"/>
  <c r="AD5367" i="5"/>
  <c r="AD5368" i="5"/>
  <c r="AD5369" i="5"/>
  <c r="AD5370" i="5"/>
  <c r="AD5371" i="5"/>
  <c r="AD5372" i="5"/>
  <c r="AD5373" i="5"/>
  <c r="AD5374" i="5"/>
  <c r="AD5375" i="5"/>
  <c r="AD5376" i="5"/>
  <c r="AD5377" i="5"/>
  <c r="AD5378" i="5"/>
  <c r="AD5379" i="5"/>
  <c r="AD5380" i="5"/>
  <c r="AD5381" i="5"/>
  <c r="AD5382" i="5"/>
  <c r="AD5383" i="5"/>
  <c r="AD5384" i="5"/>
  <c r="AD5385" i="5"/>
  <c r="AD5386" i="5"/>
  <c r="AD5387" i="5"/>
  <c r="AD5388" i="5"/>
  <c r="AD5389" i="5"/>
  <c r="AD5390" i="5"/>
  <c r="AD5391" i="5"/>
  <c r="AD5392" i="5"/>
  <c r="AD5393" i="5"/>
  <c r="AD5394" i="5"/>
  <c r="AD5395" i="5"/>
  <c r="AD5396" i="5"/>
  <c r="AD5397" i="5"/>
  <c r="AD5398" i="5"/>
  <c r="AD5399" i="5"/>
  <c r="AD5400" i="5"/>
  <c r="AD5401" i="5"/>
  <c r="AD5402" i="5"/>
  <c r="AD5403" i="5"/>
  <c r="AD5404" i="5"/>
  <c r="AD5405" i="5"/>
  <c r="AD5406" i="5"/>
  <c r="AD5407" i="5"/>
  <c r="AD5408" i="5"/>
  <c r="AD5409" i="5"/>
  <c r="AD5410" i="5"/>
  <c r="AD5411" i="5"/>
  <c r="AD5412" i="5"/>
  <c r="AD5413" i="5"/>
  <c r="AD5414" i="5"/>
  <c r="AD5415" i="5"/>
  <c r="AD5416" i="5"/>
  <c r="AD5417" i="5"/>
  <c r="AD5418" i="5"/>
  <c r="AD5419" i="5"/>
  <c r="AD5420" i="5"/>
  <c r="AD5421" i="5"/>
  <c r="AD5422" i="5"/>
  <c r="AD5423" i="5"/>
  <c r="AD5424" i="5"/>
  <c r="AD5425" i="5"/>
  <c r="AD5426" i="5"/>
  <c r="AD5427" i="5"/>
  <c r="AD5428" i="5"/>
  <c r="AD5429" i="5"/>
  <c r="AD5430" i="5"/>
  <c r="AD5431" i="5"/>
  <c r="AD5432" i="5"/>
  <c r="AD5433" i="5"/>
  <c r="AD5434" i="5"/>
  <c r="AD5435" i="5"/>
  <c r="AD5436" i="5"/>
  <c r="AD5437" i="5"/>
  <c r="AD5438" i="5"/>
  <c r="AD5439" i="5"/>
  <c r="AD5440" i="5"/>
  <c r="AD5441" i="5"/>
  <c r="AD5442" i="5"/>
  <c r="AD5443" i="5"/>
  <c r="AD5444" i="5"/>
  <c r="AD5445" i="5"/>
  <c r="AD5446" i="5"/>
  <c r="AD5447" i="5"/>
  <c r="AD5448" i="5"/>
  <c r="AD5449" i="5"/>
  <c r="AD5450" i="5"/>
  <c r="AD5451" i="5"/>
  <c r="AD5452" i="5"/>
  <c r="AD5453" i="5"/>
  <c r="AD5454" i="5"/>
  <c r="AD5455" i="5"/>
  <c r="AD5456" i="5"/>
  <c r="AD5457" i="5"/>
  <c r="AD5458" i="5"/>
  <c r="AD5459" i="5"/>
  <c r="AD5460" i="5"/>
  <c r="AD5461" i="5"/>
  <c r="AD5462" i="5"/>
  <c r="AD5463" i="5"/>
  <c r="AD5464" i="5"/>
  <c r="AD5465" i="5"/>
  <c r="AD5466" i="5"/>
  <c r="AD5467" i="5"/>
  <c r="AD5468" i="5"/>
  <c r="AD5469" i="5"/>
  <c r="AD5470" i="5"/>
  <c r="AD5471" i="5"/>
  <c r="AD5472" i="5"/>
  <c r="AD5473" i="5"/>
  <c r="AD5474" i="5"/>
  <c r="AD5475" i="5"/>
  <c r="AD5476" i="5"/>
  <c r="AD5477" i="5"/>
  <c r="AD5478" i="5"/>
  <c r="AD5479" i="5"/>
  <c r="AD5480" i="5"/>
  <c r="AD5481" i="5"/>
  <c r="AD5482" i="5"/>
  <c r="AD5483" i="5"/>
  <c r="AD5484" i="5"/>
  <c r="AD5485" i="5"/>
  <c r="AD5486" i="5"/>
  <c r="AD5487" i="5"/>
  <c r="AD5488" i="5"/>
  <c r="AD5489" i="5"/>
  <c r="AD5490" i="5"/>
  <c r="AD5491" i="5"/>
  <c r="AD5492" i="5"/>
  <c r="AD5493" i="5"/>
  <c r="AD5494" i="5"/>
  <c r="AD5495" i="5"/>
  <c r="AD5496" i="5"/>
  <c r="AD5497" i="5"/>
  <c r="AD5498" i="5"/>
  <c r="AD5499" i="5"/>
  <c r="AD5500" i="5"/>
  <c r="AD5501" i="5"/>
  <c r="AD5502" i="5"/>
  <c r="AD5503" i="5"/>
  <c r="AD5504" i="5"/>
  <c r="AD5505" i="5"/>
  <c r="AD5506" i="5"/>
  <c r="AD5507" i="5"/>
  <c r="AD5508" i="5"/>
  <c r="AD5509" i="5"/>
  <c r="AD5510" i="5"/>
  <c r="AD5511" i="5"/>
  <c r="AD5512" i="5"/>
  <c r="AD5513" i="5"/>
  <c r="AD5514" i="5"/>
  <c r="AD5515" i="5"/>
  <c r="AD5516" i="5"/>
  <c r="AD5517" i="5"/>
  <c r="AD5518" i="5"/>
  <c r="AD5519" i="5"/>
  <c r="AD5520" i="5"/>
  <c r="AD5521" i="5"/>
  <c r="AD5522" i="5"/>
  <c r="AD5523" i="5"/>
  <c r="AD5524" i="5"/>
  <c r="AD5525" i="5"/>
  <c r="AD5526" i="5"/>
  <c r="AD5527" i="5"/>
  <c r="AD5528" i="5"/>
  <c r="AD5529" i="5"/>
  <c r="AD5530" i="5"/>
  <c r="AD5531" i="5"/>
  <c r="AD5532" i="5"/>
  <c r="AD5533" i="5"/>
  <c r="AD5534" i="5"/>
  <c r="AD5535" i="5"/>
  <c r="AD5536" i="5"/>
  <c r="AD5537" i="5"/>
  <c r="AD5538" i="5"/>
  <c r="AD5539" i="5"/>
  <c r="AD5540" i="5"/>
  <c r="AD5541" i="5"/>
  <c r="AD5542" i="5"/>
  <c r="AD5543" i="5"/>
  <c r="AD5544" i="5"/>
  <c r="AD5545" i="5"/>
  <c r="AD5546" i="5"/>
  <c r="AD5547" i="5"/>
  <c r="AD5548" i="5"/>
  <c r="AD5549" i="5"/>
  <c r="AD5550" i="5"/>
  <c r="AD5551" i="5"/>
  <c r="AD5552" i="5"/>
  <c r="AD5553" i="5"/>
  <c r="AD5554" i="5"/>
  <c r="AD5555" i="5"/>
  <c r="AD5556" i="5"/>
  <c r="AD5557" i="5"/>
  <c r="AD5558" i="5"/>
  <c r="AD5559" i="5"/>
  <c r="AD5560" i="5"/>
  <c r="AD5561" i="5"/>
  <c r="AD5562" i="5"/>
  <c r="AD5563" i="5"/>
  <c r="AD5564" i="5"/>
  <c r="AD5565" i="5"/>
  <c r="AD5566" i="5"/>
  <c r="AD5567" i="5"/>
  <c r="AD5568" i="5"/>
  <c r="AD5569" i="5"/>
  <c r="AD5570" i="5"/>
  <c r="AD5571" i="5"/>
  <c r="AD5572" i="5"/>
  <c r="AD5573" i="5"/>
  <c r="AD5574" i="5"/>
  <c r="AD5575" i="5"/>
  <c r="AD5576" i="5"/>
  <c r="AD5577" i="5"/>
  <c r="AD5578" i="5"/>
  <c r="AD5579" i="5"/>
  <c r="AD5580" i="5"/>
  <c r="AD5581" i="5"/>
  <c r="AD5582" i="5"/>
  <c r="AD5583" i="5"/>
  <c r="AD5584" i="5"/>
  <c r="AD5585" i="5"/>
  <c r="AD5586" i="5"/>
  <c r="AD5587" i="5"/>
  <c r="AD5588" i="5"/>
  <c r="AD5589" i="5"/>
  <c r="AD5590" i="5"/>
  <c r="AD5591" i="5"/>
  <c r="AD5592" i="5"/>
  <c r="AD5593" i="5"/>
  <c r="AD5594" i="5"/>
  <c r="AD5595" i="5"/>
  <c r="AD5596" i="5"/>
  <c r="AD5597" i="5"/>
  <c r="AD5598" i="5"/>
  <c r="AD5599" i="5"/>
  <c r="AD5600" i="5"/>
  <c r="AD5601" i="5"/>
  <c r="AD5602" i="5"/>
  <c r="AD5603" i="5"/>
  <c r="AD5604" i="5"/>
  <c r="AD5605" i="5"/>
  <c r="AD5606" i="5"/>
  <c r="AD5607" i="5"/>
  <c r="AD5608" i="5"/>
  <c r="AD5609" i="5"/>
  <c r="AD5610" i="5"/>
  <c r="AD5611" i="5"/>
  <c r="AD5612" i="5"/>
  <c r="AD5613" i="5"/>
  <c r="AD5614" i="5"/>
  <c r="AD5615" i="5"/>
  <c r="AD5616" i="5"/>
  <c r="AD5617" i="5"/>
  <c r="AD5618" i="5"/>
  <c r="AD5619" i="5"/>
  <c r="AD5620" i="5"/>
  <c r="AD5621" i="5"/>
  <c r="AD5622" i="5"/>
  <c r="AD5623" i="5"/>
  <c r="AD5624" i="5"/>
  <c r="AD5625" i="5"/>
  <c r="AD5626" i="5"/>
  <c r="AD5627" i="5"/>
  <c r="AD5628" i="5"/>
  <c r="AD5629" i="5"/>
  <c r="AD5630" i="5"/>
  <c r="AD5631" i="5"/>
  <c r="AD5632" i="5"/>
  <c r="AD5633" i="5"/>
  <c r="AD5634" i="5"/>
  <c r="AD5635" i="5"/>
  <c r="AD5636" i="5"/>
  <c r="AD5637" i="5"/>
  <c r="AD5638" i="5"/>
  <c r="AD5639" i="5"/>
  <c r="AD5640" i="5"/>
  <c r="AD5641" i="5"/>
  <c r="AD5642" i="5"/>
  <c r="AD5643" i="5"/>
  <c r="AD5644" i="5"/>
  <c r="AD5645" i="5"/>
  <c r="AD5646" i="5"/>
  <c r="AD5647" i="5"/>
  <c r="AD5648" i="5"/>
  <c r="AD5649" i="5"/>
  <c r="AD5650" i="5"/>
  <c r="AD5651" i="5"/>
  <c r="AD5652" i="5"/>
  <c r="AD5653" i="5"/>
  <c r="AD5654" i="5"/>
  <c r="AD5655" i="5"/>
  <c r="AD5656" i="5"/>
  <c r="AD5657" i="5"/>
  <c r="AD5658" i="5"/>
  <c r="AD5659" i="5"/>
  <c r="AD5660" i="5"/>
  <c r="AD5661" i="5"/>
  <c r="AD5662" i="5"/>
  <c r="AD5663" i="5"/>
  <c r="AD5664" i="5"/>
  <c r="AD5665" i="5"/>
  <c r="AD5666" i="5"/>
  <c r="AD5667" i="5"/>
  <c r="AD5668" i="5"/>
  <c r="AD5669" i="5"/>
  <c r="AD5670" i="5"/>
  <c r="AD5671" i="5"/>
  <c r="AD5672" i="5"/>
  <c r="AD5673" i="5"/>
  <c r="AD5674" i="5"/>
  <c r="AD5675" i="5"/>
  <c r="AD5676" i="5"/>
  <c r="AD5677" i="5"/>
  <c r="AD5678" i="5"/>
  <c r="AD5679" i="5"/>
  <c r="AD5680" i="5"/>
  <c r="AD5681" i="5"/>
  <c r="AD5682" i="5"/>
  <c r="AD5683" i="5"/>
  <c r="AD5684" i="5"/>
  <c r="AD5685" i="5"/>
  <c r="AD5686" i="5"/>
  <c r="AD5687" i="5"/>
  <c r="AD5688" i="5"/>
  <c r="AD5689" i="5"/>
  <c r="AD5690" i="5"/>
  <c r="AD5691" i="5"/>
  <c r="AD5692" i="5"/>
  <c r="AD5693" i="5"/>
  <c r="AD5694" i="5"/>
  <c r="AD5695" i="5"/>
  <c r="AD5696" i="5"/>
  <c r="AD5697" i="5"/>
  <c r="AD5698" i="5"/>
  <c r="AD5699" i="5"/>
  <c r="AD5700" i="5"/>
  <c r="AD5701" i="5"/>
  <c r="AD5702" i="5"/>
  <c r="AD5703" i="5"/>
  <c r="AD5704" i="5"/>
  <c r="AD5705" i="5"/>
  <c r="AD5706" i="5"/>
  <c r="AD5707" i="5"/>
  <c r="AD5708" i="5"/>
  <c r="AD5709" i="5"/>
  <c r="AD5710" i="5"/>
  <c r="AD5711" i="5"/>
  <c r="AD5712" i="5"/>
  <c r="AD5713" i="5"/>
  <c r="AD5714" i="5"/>
  <c r="AD5715" i="5"/>
  <c r="AD5716" i="5"/>
  <c r="AD5717" i="5"/>
  <c r="AD5718" i="5"/>
  <c r="AD5719" i="5"/>
  <c r="AD5720" i="5"/>
  <c r="AD5721" i="5"/>
  <c r="AD5722" i="5"/>
  <c r="AD5723" i="5"/>
  <c r="AD5724" i="5"/>
  <c r="AD5725" i="5"/>
  <c r="AD5726" i="5"/>
  <c r="AD5727" i="5"/>
  <c r="AD5728" i="5"/>
  <c r="AD5729" i="5"/>
  <c r="AD5730" i="5"/>
  <c r="AD5731" i="5"/>
  <c r="AD5732" i="5"/>
  <c r="AD5733" i="5"/>
  <c r="AD5734" i="5"/>
  <c r="AD5735" i="5"/>
  <c r="AD5736" i="5"/>
  <c r="AD5737" i="5"/>
  <c r="AD5738" i="5"/>
  <c r="AD5739" i="5"/>
  <c r="AD5740" i="5"/>
  <c r="AD5741" i="5"/>
  <c r="AD5742" i="5"/>
  <c r="AD5743" i="5"/>
  <c r="AD5744" i="5"/>
  <c r="AD5745" i="5"/>
  <c r="AD5746" i="5"/>
  <c r="AD5747" i="5"/>
  <c r="AD5748" i="5"/>
  <c r="AD5749" i="5"/>
  <c r="AD5750" i="5"/>
  <c r="AD5751" i="5"/>
  <c r="AD5752" i="5"/>
  <c r="AD5753" i="5"/>
  <c r="AD5754" i="5"/>
  <c r="AD5755" i="5"/>
  <c r="AD5756" i="5"/>
  <c r="AD5757" i="5"/>
  <c r="AD5758" i="5"/>
  <c r="AD5759" i="5"/>
  <c r="AD5760" i="5"/>
  <c r="AD5761" i="5"/>
  <c r="AD5762" i="5"/>
  <c r="AD5763" i="5"/>
  <c r="AD5764" i="5"/>
  <c r="AD5765" i="5"/>
  <c r="AD5766" i="5"/>
  <c r="AD5767" i="5"/>
  <c r="AD5768" i="5"/>
  <c r="AD5769" i="5"/>
  <c r="AD5770" i="5"/>
  <c r="AD5771" i="5"/>
  <c r="AD5772" i="5"/>
  <c r="AD5773" i="5"/>
  <c r="AD5774" i="5"/>
  <c r="AD5775" i="5"/>
  <c r="AD5776" i="5"/>
  <c r="AD5777" i="5"/>
  <c r="AD5778" i="5"/>
  <c r="AD5779" i="5"/>
  <c r="AD5780" i="5"/>
  <c r="AD5781" i="5"/>
  <c r="AD5782" i="5"/>
  <c r="AD5783" i="5"/>
  <c r="AD5784" i="5"/>
  <c r="AD5785" i="5"/>
  <c r="AD5786" i="5"/>
  <c r="AD5787" i="5"/>
  <c r="AD5788" i="5"/>
  <c r="AD5789" i="5"/>
  <c r="AD5790" i="5"/>
  <c r="AD5791" i="5"/>
  <c r="AD5792" i="5"/>
  <c r="AD5793" i="5"/>
  <c r="AD5794" i="5"/>
  <c r="AD5795" i="5"/>
  <c r="AD5796" i="5"/>
  <c r="AD5797" i="5"/>
  <c r="AD5798" i="5"/>
  <c r="AD5799" i="5"/>
  <c r="AD5800" i="5"/>
  <c r="AD5801" i="5"/>
  <c r="AD5802" i="5"/>
  <c r="AD5803" i="5"/>
  <c r="AD5804" i="5"/>
  <c r="AD5805" i="5"/>
  <c r="AD5806" i="5"/>
  <c r="AD5807" i="5"/>
  <c r="AD5808" i="5"/>
  <c r="AD5809" i="5"/>
  <c r="AD5810" i="5"/>
  <c r="AD5811" i="5"/>
  <c r="AD5812" i="5"/>
  <c r="AD5813" i="5"/>
  <c r="AD5814" i="5"/>
  <c r="AD5815" i="5"/>
  <c r="AD5816" i="5"/>
  <c r="AD5817" i="5"/>
  <c r="AD5818" i="5"/>
  <c r="AD5819" i="5"/>
  <c r="AD5820" i="5"/>
  <c r="AD5821" i="5"/>
  <c r="AD5822" i="5"/>
  <c r="AD5823" i="5"/>
  <c r="AD5824" i="5"/>
  <c r="AD5825" i="5"/>
  <c r="AD5826" i="5"/>
  <c r="AD5827" i="5"/>
  <c r="AD5828" i="5"/>
  <c r="AD5829" i="5"/>
  <c r="AD5830" i="5"/>
  <c r="AD5831" i="5"/>
  <c r="AD5832" i="5"/>
  <c r="AD5833" i="5"/>
  <c r="AD5834" i="5"/>
  <c r="AD5835" i="5"/>
  <c r="AD5836" i="5"/>
  <c r="AD5837" i="5"/>
  <c r="AD5838" i="5"/>
  <c r="AD5839" i="5"/>
  <c r="AD5840" i="5"/>
  <c r="AD5841" i="5"/>
  <c r="AD5842" i="5"/>
  <c r="AD5843" i="5"/>
  <c r="AD5844" i="5"/>
  <c r="AD5845" i="5"/>
  <c r="AD5846" i="5"/>
  <c r="AD5847" i="5"/>
  <c r="AD5848" i="5"/>
  <c r="AD5849" i="5"/>
  <c r="AD5850" i="5"/>
  <c r="AD5851" i="5"/>
  <c r="AD5852" i="5"/>
  <c r="AD5853" i="5"/>
  <c r="AD5854" i="5"/>
  <c r="AD5855" i="5"/>
  <c r="AD5856" i="5"/>
  <c r="AD5857" i="5"/>
  <c r="AD5858" i="5"/>
  <c r="AD5859" i="5"/>
  <c r="AD5860" i="5"/>
  <c r="AD5861" i="5"/>
  <c r="AD5862" i="5"/>
  <c r="AD5863" i="5"/>
  <c r="AD5864" i="5"/>
  <c r="AD5865" i="5"/>
  <c r="AD5866" i="5"/>
  <c r="AD5867" i="5"/>
  <c r="AD5868" i="5"/>
  <c r="AD5869" i="5"/>
  <c r="AD5870" i="5"/>
  <c r="AD5871" i="5"/>
  <c r="AD5872" i="5"/>
  <c r="AD5873" i="5"/>
  <c r="AD5874" i="5"/>
  <c r="AD5875" i="5"/>
  <c r="AD5876" i="5"/>
  <c r="AD5877" i="5"/>
  <c r="AD5878" i="5"/>
  <c r="AD5879" i="5"/>
  <c r="AD5880" i="5"/>
  <c r="AD5881" i="5"/>
  <c r="AD5882" i="5"/>
  <c r="AD5883" i="5"/>
  <c r="AD5884" i="5"/>
  <c r="AD5885" i="5"/>
  <c r="AD5886" i="5"/>
  <c r="AD5887" i="5"/>
  <c r="AD5888" i="5"/>
  <c r="AD5889" i="5"/>
  <c r="AD5890" i="5"/>
  <c r="AD5891" i="5"/>
  <c r="AD5892" i="5"/>
  <c r="AD5893" i="5"/>
  <c r="AD5894" i="5"/>
  <c r="AD5895" i="5"/>
  <c r="AD5896" i="5"/>
  <c r="AD5897" i="5"/>
  <c r="AD5898" i="5"/>
  <c r="AD5899" i="5"/>
  <c r="AD5900" i="5"/>
  <c r="AD5901" i="5"/>
  <c r="AD5902" i="5"/>
  <c r="AD5903" i="5"/>
  <c r="AD5904" i="5"/>
  <c r="AD5905" i="5"/>
  <c r="AD5906" i="5"/>
  <c r="AD5907" i="5"/>
  <c r="AD5908" i="5"/>
  <c r="AD5909" i="5"/>
  <c r="AD5910" i="5"/>
  <c r="AD5911" i="5"/>
  <c r="AD5912" i="5"/>
  <c r="AD5913" i="5"/>
  <c r="AD5914" i="5"/>
  <c r="AD5915" i="5"/>
  <c r="AD5916" i="5"/>
  <c r="AD5917" i="5"/>
  <c r="AD5918" i="5"/>
  <c r="AD5919" i="5"/>
  <c r="AD5920" i="5"/>
  <c r="AD5921" i="5"/>
  <c r="AD5922" i="5"/>
  <c r="AD5923" i="5"/>
  <c r="AD5924" i="5"/>
  <c r="AD5925" i="5"/>
  <c r="AD5926" i="5"/>
  <c r="AD5927" i="5"/>
  <c r="AD5928" i="5"/>
  <c r="AD5929" i="5"/>
  <c r="AD5930" i="5"/>
  <c r="AD5931" i="5"/>
  <c r="AD5932" i="5"/>
  <c r="AD5933" i="5"/>
  <c r="AD5934" i="5"/>
  <c r="AD5935" i="5"/>
  <c r="AD5936" i="5"/>
  <c r="AD5937" i="5"/>
  <c r="AD5938" i="5"/>
  <c r="AD5939" i="5"/>
  <c r="AD5940" i="5"/>
  <c r="AD5941" i="5"/>
  <c r="AD5942" i="5"/>
  <c r="AD5943" i="5"/>
  <c r="AD5944" i="5"/>
  <c r="AD5945" i="5"/>
  <c r="AD5946" i="5"/>
  <c r="AD5947" i="5"/>
  <c r="AD5948" i="5"/>
  <c r="AD5949" i="5"/>
  <c r="AD5950" i="5"/>
  <c r="AD5951" i="5"/>
  <c r="AD5952" i="5"/>
  <c r="AD5953" i="5"/>
  <c r="AD5954" i="5"/>
  <c r="AD5955" i="5"/>
  <c r="AD5956" i="5"/>
  <c r="AD5957" i="5"/>
  <c r="AD5958" i="5"/>
  <c r="AD5959" i="5"/>
  <c r="AD5960" i="5"/>
  <c r="AD5961" i="5"/>
  <c r="AD5962" i="5"/>
  <c r="AD5963" i="5"/>
  <c r="AD5964" i="5"/>
  <c r="AD5965" i="5"/>
  <c r="AD5966" i="5"/>
  <c r="AD5967" i="5"/>
  <c r="AD5968" i="5"/>
  <c r="AD5969" i="5"/>
  <c r="AD5970" i="5"/>
  <c r="AD5971" i="5"/>
  <c r="AD5972" i="5"/>
  <c r="AD5973" i="5"/>
  <c r="AD5974" i="5"/>
  <c r="AD5975" i="5"/>
  <c r="AD5976" i="5"/>
  <c r="AD5977" i="5"/>
  <c r="AD5978" i="5"/>
  <c r="AD5979" i="5"/>
  <c r="AD5980" i="5"/>
  <c r="AD5981" i="5"/>
  <c r="AD5982" i="5"/>
  <c r="AD5983" i="5"/>
  <c r="AD5984" i="5"/>
  <c r="AD5985" i="5"/>
  <c r="AD5986" i="5"/>
  <c r="AD5987" i="5"/>
  <c r="AD5988" i="5"/>
  <c r="AD5989" i="5"/>
  <c r="AD5990" i="5"/>
  <c r="AD5991" i="5"/>
  <c r="AD5992" i="5"/>
  <c r="AD5993" i="5"/>
  <c r="AD5994" i="5"/>
  <c r="AD5995" i="5"/>
  <c r="AD5996" i="5"/>
  <c r="AD5997" i="5"/>
  <c r="AD5998" i="5"/>
  <c r="AD5999" i="5"/>
  <c r="AD6000" i="5"/>
  <c r="AD6001" i="5"/>
  <c r="AD6002" i="5"/>
  <c r="AD6003" i="5"/>
  <c r="AD6004" i="5"/>
  <c r="AD6005" i="5"/>
  <c r="AD6006" i="5"/>
  <c r="AD6007" i="5"/>
  <c r="AD6008" i="5"/>
  <c r="AD6009" i="5"/>
  <c r="AD6010" i="5"/>
  <c r="AD6011" i="5"/>
  <c r="AD6012" i="5"/>
  <c r="AD6013" i="5"/>
  <c r="AD6014" i="5"/>
  <c r="AD6015" i="5"/>
  <c r="AD6016" i="5"/>
  <c r="AD6017" i="5"/>
  <c r="AD6018" i="5"/>
  <c r="AD6019" i="5"/>
  <c r="AD6020" i="5"/>
  <c r="AD6021" i="5"/>
  <c r="AD6022" i="5"/>
  <c r="AD6023" i="5"/>
  <c r="AD6024" i="5"/>
  <c r="AD6025" i="5"/>
  <c r="AD6026" i="5"/>
  <c r="AD6027" i="5"/>
  <c r="AD6028" i="5"/>
  <c r="AD6029" i="5"/>
  <c r="AD6030" i="5"/>
  <c r="AD6031" i="5"/>
  <c r="AD6032" i="5"/>
  <c r="AD6033" i="5"/>
  <c r="AD6034" i="5"/>
  <c r="AD6035" i="5"/>
  <c r="AD6036" i="5"/>
  <c r="AD6037" i="5"/>
  <c r="AD6038" i="5"/>
  <c r="AD6039" i="5"/>
  <c r="AD6040" i="5"/>
  <c r="AD6041" i="5"/>
  <c r="AD6042" i="5"/>
  <c r="AD6043" i="5"/>
  <c r="AD6044" i="5"/>
  <c r="AD6045" i="5"/>
  <c r="AD6046" i="5"/>
  <c r="AD6047" i="5"/>
  <c r="AD6048" i="5"/>
  <c r="AD6049" i="5"/>
  <c r="AD6050" i="5"/>
  <c r="AD6051" i="5"/>
  <c r="AD6052" i="5"/>
  <c r="AD6053" i="5"/>
  <c r="AD6054" i="5"/>
  <c r="AD6055" i="5"/>
  <c r="AD6056" i="5"/>
  <c r="AD6057" i="5"/>
  <c r="AD6058" i="5"/>
  <c r="AD6059" i="5"/>
  <c r="AD6060" i="5"/>
  <c r="AD6061" i="5"/>
  <c r="AD6062" i="5"/>
  <c r="AD6063" i="5"/>
  <c r="AD6064" i="5"/>
  <c r="AD6065" i="5"/>
  <c r="AD6066" i="5"/>
  <c r="AD6067" i="5"/>
  <c r="AD6068" i="5"/>
  <c r="AD6069" i="5"/>
  <c r="AD6070" i="5"/>
  <c r="AD6071" i="5"/>
  <c r="AD6072" i="5"/>
  <c r="AD6073" i="5"/>
  <c r="AD6074" i="5"/>
  <c r="AD6075" i="5"/>
  <c r="AD6076" i="5"/>
  <c r="AD6077" i="5"/>
  <c r="AD6078" i="5"/>
  <c r="AD6079" i="5"/>
  <c r="AD6080" i="5"/>
  <c r="AD6081" i="5"/>
  <c r="AD6082" i="5"/>
  <c r="AD6083" i="5"/>
  <c r="AD6084" i="5"/>
  <c r="AD6085" i="5"/>
  <c r="AD6086" i="5"/>
  <c r="AD6087" i="5"/>
  <c r="AD6088" i="5"/>
  <c r="AD6089" i="5"/>
  <c r="AD6090" i="5"/>
  <c r="AD6091" i="5"/>
  <c r="AD6092" i="5"/>
  <c r="AD6093" i="5"/>
  <c r="AD6094" i="5"/>
  <c r="AD6095" i="5"/>
  <c r="AD6096" i="5"/>
  <c r="AD6097" i="5"/>
  <c r="AD6098" i="5"/>
  <c r="AD6099" i="5"/>
  <c r="AD6100" i="5"/>
  <c r="AD6101" i="5"/>
  <c r="AD6102" i="5"/>
  <c r="AD6103" i="5"/>
  <c r="AD6104" i="5"/>
  <c r="AD6105" i="5"/>
  <c r="AD6106" i="5"/>
  <c r="AD6107" i="5"/>
  <c r="AD6108" i="5"/>
  <c r="AD6109" i="5"/>
  <c r="AD6110" i="5"/>
  <c r="AD6111" i="5"/>
  <c r="AD6112" i="5"/>
  <c r="AD6113" i="5"/>
  <c r="AD6114" i="5"/>
  <c r="AD6115" i="5"/>
  <c r="AD6116" i="5"/>
  <c r="AD6117" i="5"/>
  <c r="AD6118" i="5"/>
  <c r="AD6119" i="5"/>
  <c r="AD6120" i="5"/>
  <c r="AD6121" i="5"/>
  <c r="AD6122" i="5"/>
  <c r="AD6123" i="5"/>
  <c r="AD6124" i="5"/>
  <c r="AD6125" i="5"/>
  <c r="AD6126" i="5"/>
  <c r="AD6127" i="5"/>
  <c r="AD6128" i="5"/>
  <c r="AD6129" i="5"/>
  <c r="AD6130" i="5"/>
  <c r="AD6131" i="5"/>
  <c r="AD6132" i="5"/>
  <c r="AD6133" i="5"/>
  <c r="AD6134" i="5"/>
  <c r="AD6135" i="5"/>
  <c r="AD6136" i="5"/>
  <c r="AD6137" i="5"/>
  <c r="AD6138" i="5"/>
  <c r="AD6139" i="5"/>
  <c r="AD6140" i="5"/>
  <c r="AD6141" i="5"/>
  <c r="AD6142" i="5"/>
  <c r="AD6143" i="5"/>
  <c r="AD6144" i="5"/>
  <c r="AD6145" i="5"/>
  <c r="AD6146" i="5"/>
  <c r="AD6147" i="5"/>
  <c r="AD6148" i="5"/>
  <c r="AD6149" i="5"/>
  <c r="AD6150" i="5"/>
  <c r="AD6151" i="5"/>
  <c r="AD6152" i="5"/>
  <c r="AD6153" i="5"/>
  <c r="AE6153" i="5"/>
  <c r="AD6154" i="5"/>
  <c r="AD6155" i="5"/>
  <c r="AD6156" i="5"/>
  <c r="AD6157" i="5"/>
  <c r="AD6158" i="5"/>
  <c r="AD6159" i="5"/>
  <c r="AD6160" i="5"/>
  <c r="AD6161" i="5"/>
  <c r="AD6162" i="5"/>
  <c r="AD6163" i="5"/>
  <c r="AD6164" i="5"/>
  <c r="AD6165" i="5"/>
  <c r="AD6166" i="5"/>
  <c r="AD6167" i="5"/>
  <c r="AD6168" i="5"/>
  <c r="AD6169" i="5"/>
  <c r="AD6170" i="5"/>
  <c r="AD6171" i="5"/>
  <c r="AD6172" i="5"/>
  <c r="AD6173" i="5"/>
  <c r="AD6174" i="5"/>
  <c r="AD6175" i="5"/>
  <c r="AE6175" i="5"/>
  <c r="AD6176" i="5"/>
  <c r="AD6177" i="5"/>
  <c r="AD6178" i="5"/>
  <c r="AD6179" i="5"/>
  <c r="AD6180" i="5"/>
  <c r="AD6181" i="5"/>
  <c r="AD6182" i="5"/>
  <c r="AD6183" i="5"/>
  <c r="AD6184" i="5"/>
  <c r="AD6185" i="5"/>
  <c r="AD6186" i="5"/>
  <c r="AD6187" i="5"/>
  <c r="AD6188" i="5"/>
  <c r="AD6189" i="5"/>
  <c r="AD6190" i="5"/>
  <c r="AD6191" i="5"/>
  <c r="AD6192" i="5"/>
  <c r="AD6193" i="5"/>
  <c r="AD6194" i="5"/>
  <c r="AD6195" i="5"/>
  <c r="AD6196" i="5"/>
  <c r="AD6197" i="5"/>
  <c r="AD6198" i="5"/>
  <c r="AD6199" i="5"/>
  <c r="AD6200" i="5"/>
  <c r="AD6201" i="5"/>
  <c r="AD6202" i="5"/>
  <c r="AD6203" i="5"/>
  <c r="AD6204" i="5"/>
  <c r="AD6205" i="5"/>
  <c r="AD6206" i="5"/>
  <c r="AD6207" i="5"/>
  <c r="AD6208" i="5"/>
  <c r="AD6209" i="5"/>
  <c r="AD6210" i="5"/>
  <c r="AD6211" i="5"/>
  <c r="AD6212" i="5"/>
  <c r="AD6213" i="5"/>
  <c r="AD6214" i="5"/>
  <c r="AD6215" i="5"/>
  <c r="AD6216" i="5"/>
  <c r="AD6217" i="5"/>
  <c r="AD6218" i="5"/>
  <c r="AE6218" i="5"/>
  <c r="AD6219" i="5"/>
  <c r="AD6220" i="5"/>
  <c r="AD6221" i="5"/>
  <c r="AD6222" i="5"/>
  <c r="AD6223" i="5"/>
  <c r="AD6224" i="5"/>
  <c r="AD6225" i="5"/>
  <c r="AD6226" i="5"/>
  <c r="AD6227" i="5"/>
  <c r="AD6228" i="5"/>
  <c r="AD6229" i="5"/>
  <c r="AD6230" i="5"/>
  <c r="AD6231" i="5"/>
  <c r="AD6232" i="5"/>
  <c r="AD6233" i="5"/>
  <c r="AD6234" i="5"/>
  <c r="AD6235" i="5"/>
  <c r="AD6236" i="5"/>
  <c r="AD6237" i="5"/>
  <c r="AD6238" i="5"/>
  <c r="AD6239" i="5"/>
  <c r="AD6240" i="5"/>
  <c r="AD6241" i="5"/>
  <c r="AD6242" i="5"/>
  <c r="AD6243" i="5"/>
  <c r="AD6244" i="5"/>
  <c r="AD6245" i="5"/>
  <c r="AD6246" i="5"/>
  <c r="AD6247" i="5"/>
  <c r="AD6248" i="5"/>
  <c r="AD6249" i="5"/>
  <c r="AD6250" i="5"/>
  <c r="AD6251" i="5"/>
  <c r="AD6252" i="5"/>
  <c r="AD6253" i="5"/>
  <c r="AD6254" i="5"/>
  <c r="AD6255" i="5"/>
  <c r="AD6256" i="5"/>
  <c r="AD6257" i="5"/>
  <c r="AD6258" i="5"/>
  <c r="AD6259" i="5"/>
  <c r="AD6260" i="5"/>
  <c r="AD6261" i="5"/>
  <c r="AE6261" i="5"/>
  <c r="AD6262" i="5"/>
  <c r="AD6263" i="5"/>
  <c r="AD6264" i="5"/>
  <c r="AD6265" i="5"/>
  <c r="AD6266" i="5"/>
  <c r="AD6267" i="5"/>
  <c r="AD6268" i="5"/>
  <c r="AD6269" i="5"/>
  <c r="AD6270" i="5"/>
  <c r="AD6271" i="5"/>
  <c r="AD6272" i="5"/>
  <c r="AD6273" i="5"/>
  <c r="AD6274" i="5"/>
  <c r="AD6275" i="5"/>
  <c r="AD6276" i="5"/>
  <c r="AD6277" i="5"/>
  <c r="AD6278" i="5"/>
  <c r="AD6279" i="5"/>
  <c r="AD6280" i="5"/>
  <c r="AD6281" i="5"/>
  <c r="AD6282" i="5"/>
  <c r="AD6283" i="5"/>
  <c r="AE6283" i="5"/>
  <c r="AD6284" i="5"/>
  <c r="AD6285" i="5"/>
  <c r="AD6286" i="5"/>
  <c r="AD6287" i="5"/>
  <c r="AD6288" i="5"/>
  <c r="AD6289" i="5"/>
  <c r="AD6290" i="5"/>
  <c r="AD6291" i="5"/>
  <c r="AD6292" i="5"/>
  <c r="AD6293" i="5"/>
  <c r="AD6294" i="5"/>
  <c r="AD6295" i="5"/>
  <c r="AD6296" i="5"/>
  <c r="AD6297" i="5"/>
  <c r="AD6298" i="5"/>
  <c r="AD6299" i="5"/>
  <c r="AD6300" i="5"/>
  <c r="AD6301" i="5"/>
  <c r="AD6302" i="5"/>
  <c r="AD6303" i="5"/>
  <c r="AD6304" i="5"/>
  <c r="AD6305" i="5"/>
  <c r="AD6306" i="5"/>
  <c r="AD6307" i="5"/>
  <c r="AD6308" i="5"/>
  <c r="AD6309" i="5"/>
  <c r="AD6310" i="5"/>
  <c r="AD6311" i="5"/>
  <c r="AD6312" i="5"/>
  <c r="AD6313" i="5"/>
  <c r="AD6314" i="5"/>
  <c r="AD6315" i="5"/>
  <c r="AD6316" i="5"/>
  <c r="AD6317" i="5"/>
  <c r="AD6318" i="5"/>
  <c r="AD6319" i="5"/>
  <c r="AD6320" i="5"/>
  <c r="AD6321" i="5"/>
  <c r="AD6322" i="5"/>
  <c r="AD6323" i="5"/>
  <c r="AD6324" i="5"/>
  <c r="AD6325" i="5"/>
  <c r="AD6326" i="5"/>
  <c r="AE6326" i="5"/>
  <c r="AD6327" i="5"/>
  <c r="AD6328" i="5"/>
  <c r="AD6329" i="5"/>
  <c r="AD6330" i="5"/>
  <c r="AD6331" i="5"/>
  <c r="AD6332" i="5"/>
  <c r="AD6333" i="5"/>
  <c r="AD6334" i="5"/>
  <c r="AD6335" i="5"/>
  <c r="AD6336" i="5"/>
  <c r="AD6337" i="5"/>
  <c r="AD6338" i="5"/>
  <c r="AD6339" i="5"/>
  <c r="AD6340" i="5"/>
  <c r="AD6341" i="5"/>
  <c r="AD6342" i="5"/>
  <c r="AD6343" i="5"/>
  <c r="AD6344" i="5"/>
  <c r="AD6345" i="5"/>
  <c r="AD6346" i="5"/>
  <c r="AD6347" i="5"/>
  <c r="AD6348" i="5"/>
  <c r="AD6349" i="5"/>
  <c r="AD6350" i="5"/>
  <c r="AD6351" i="5"/>
  <c r="AD6352" i="5"/>
  <c r="AD6353" i="5"/>
  <c r="AD6354" i="5"/>
  <c r="AD6355" i="5"/>
  <c r="AD6356" i="5"/>
  <c r="AD6357" i="5"/>
  <c r="AD6358" i="5"/>
  <c r="AD6359" i="5"/>
  <c r="AD6360" i="5"/>
  <c r="AD6361" i="5"/>
  <c r="AD6362" i="5"/>
  <c r="AD6363" i="5"/>
  <c r="AD6364" i="5"/>
  <c r="AD6365" i="5"/>
  <c r="AD6366" i="5"/>
  <c r="AD6367" i="5"/>
  <c r="AD6368" i="5"/>
  <c r="AD6369" i="5"/>
  <c r="AE6369" i="5"/>
  <c r="AD6370" i="5"/>
  <c r="AD6371" i="5"/>
  <c r="AD6372" i="5"/>
  <c r="AD6373" i="5"/>
  <c r="AD6374" i="5"/>
  <c r="AD6375" i="5"/>
  <c r="AD6376" i="5"/>
  <c r="AD6377" i="5"/>
  <c r="AD6378" i="5"/>
  <c r="AD6379" i="5"/>
  <c r="AD6380" i="5"/>
  <c r="AD6381" i="5"/>
  <c r="AD6382" i="5"/>
  <c r="AD6383" i="5"/>
  <c r="AD6384" i="5"/>
  <c r="AD6385" i="5"/>
  <c r="AD6386" i="5"/>
  <c r="AD6387" i="5"/>
  <c r="AD6388" i="5"/>
  <c r="AD6389" i="5"/>
  <c r="AD6390" i="5"/>
  <c r="AD6391" i="5"/>
  <c r="AE6391" i="5"/>
  <c r="AD6392" i="5"/>
  <c r="AD6393" i="5"/>
  <c r="AD6394" i="5"/>
  <c r="AD6395" i="5"/>
  <c r="AD6396" i="5"/>
  <c r="AD6397" i="5"/>
  <c r="AD6398" i="5"/>
  <c r="AD6399" i="5"/>
  <c r="AD6400" i="5"/>
  <c r="AD6401" i="5"/>
  <c r="AD6402" i="5"/>
  <c r="AD6403" i="5"/>
  <c r="AD6404" i="5"/>
  <c r="AD6405" i="5"/>
  <c r="AD6406" i="5"/>
  <c r="AD6407" i="5"/>
  <c r="AD6408" i="5"/>
  <c r="AD6409" i="5"/>
  <c r="AD6410" i="5"/>
  <c r="AD6411" i="5"/>
  <c r="AD6412" i="5"/>
  <c r="AD6413" i="5"/>
  <c r="AD6414" i="5"/>
  <c r="AD6415" i="5"/>
  <c r="AD6416" i="5"/>
  <c r="AD6417" i="5"/>
  <c r="AD6418" i="5"/>
  <c r="AD6419" i="5"/>
  <c r="AD6420" i="5"/>
  <c r="AD6421" i="5"/>
  <c r="AD6422" i="5"/>
  <c r="AD6423" i="5"/>
  <c r="AD6424" i="5"/>
  <c r="AD6425" i="5"/>
  <c r="AD6426" i="5"/>
  <c r="AD6427" i="5"/>
  <c r="AD6428" i="5"/>
  <c r="AD6429" i="5"/>
  <c r="AD6430" i="5"/>
  <c r="AD6431" i="5"/>
  <c r="AD6432" i="5"/>
  <c r="AD6433" i="5"/>
  <c r="AD6434" i="5"/>
  <c r="AE6434" i="5"/>
  <c r="AD6435" i="5"/>
  <c r="AD6436" i="5"/>
  <c r="AD6437" i="5"/>
  <c r="AD6438" i="5"/>
  <c r="AD6439" i="5"/>
  <c r="AD6440" i="5"/>
  <c r="AD6441" i="5"/>
  <c r="AD6442" i="5"/>
  <c r="AD6443" i="5"/>
  <c r="AD6444" i="5"/>
  <c r="AD6445" i="5"/>
  <c r="AD6446" i="5"/>
  <c r="AD6447" i="5"/>
  <c r="AD6448" i="5"/>
  <c r="AD6449" i="5"/>
  <c r="AD6450" i="5"/>
  <c r="AD6451" i="5"/>
  <c r="AD6452" i="5"/>
  <c r="AD6453" i="5"/>
  <c r="AD6454" i="5"/>
  <c r="AD6455" i="5"/>
  <c r="AD6456" i="5"/>
  <c r="AD6457" i="5"/>
  <c r="AD6458" i="5"/>
  <c r="AD6459" i="5"/>
  <c r="AD6460" i="5"/>
  <c r="AD6461" i="5"/>
  <c r="AD6462" i="5"/>
  <c r="AD6463" i="5"/>
  <c r="AD6464" i="5"/>
  <c r="AD6465" i="5"/>
  <c r="AD6466" i="5"/>
  <c r="AD6467" i="5"/>
  <c r="AD6468" i="5"/>
  <c r="AD6469" i="5"/>
  <c r="AD6470" i="5"/>
  <c r="AD6471" i="5"/>
  <c r="AD6472" i="5"/>
  <c r="AD6473" i="5"/>
  <c r="AD6474" i="5"/>
  <c r="AD6475" i="5"/>
  <c r="AD6476" i="5"/>
  <c r="AD6477" i="5"/>
  <c r="AE6477" i="5"/>
  <c r="AD6478" i="5"/>
  <c r="AD6479" i="5"/>
  <c r="AD6480" i="5"/>
  <c r="AD6481" i="5"/>
  <c r="AD6482" i="5"/>
  <c r="AD6483" i="5"/>
  <c r="AD6484" i="5"/>
  <c r="AD6485" i="5"/>
  <c r="AD6486" i="5"/>
  <c r="AD6487" i="5"/>
  <c r="AD6488" i="5"/>
  <c r="AD6489" i="5"/>
  <c r="AD6490" i="5"/>
  <c r="AD6491" i="5"/>
  <c r="AD6492" i="5"/>
  <c r="AD6493" i="5"/>
  <c r="AD6494" i="5"/>
  <c r="AD6495" i="5"/>
  <c r="AD6496" i="5"/>
  <c r="AD6497" i="5"/>
  <c r="AD6498" i="5"/>
  <c r="AD6499" i="5"/>
  <c r="AE6499" i="5"/>
  <c r="AD6500" i="5"/>
  <c r="AD6501" i="5"/>
  <c r="AD6502" i="5"/>
  <c r="AD6503" i="5"/>
  <c r="AD6504" i="5"/>
  <c r="AD6505" i="5"/>
  <c r="AD6506" i="5"/>
  <c r="AD6507" i="5"/>
  <c r="AD6508" i="5"/>
  <c r="AD6509" i="5"/>
  <c r="AD6510" i="5"/>
  <c r="AD6511" i="5"/>
  <c r="AE6511" i="5"/>
  <c r="AD6512" i="5"/>
  <c r="AD6513" i="5"/>
  <c r="AD6514" i="5"/>
  <c r="AD6515" i="5"/>
  <c r="AD6516" i="5"/>
  <c r="AD6517" i="5"/>
  <c r="AD6518" i="5"/>
  <c r="AD6519" i="5"/>
  <c r="AD6520" i="5"/>
  <c r="AD6521" i="5"/>
  <c r="AD6522" i="5"/>
  <c r="AD6523" i="5"/>
  <c r="AD6524" i="5"/>
  <c r="AD6525" i="5"/>
  <c r="AD6526" i="5"/>
  <c r="AD6527" i="5"/>
  <c r="AD6528" i="5"/>
  <c r="AD6529" i="5"/>
  <c r="AD6530" i="5"/>
  <c r="AD6531" i="5"/>
  <c r="AD6532" i="5"/>
  <c r="AD6533" i="5"/>
  <c r="AD6534" i="5"/>
  <c r="AD6535" i="5"/>
  <c r="AD6536" i="5"/>
  <c r="AD6537" i="5"/>
  <c r="AD6538" i="5"/>
  <c r="AD6539" i="5"/>
  <c r="AD6540" i="5"/>
  <c r="AD6541" i="5"/>
  <c r="AD6542" i="5"/>
  <c r="AD6543" i="5"/>
  <c r="AD6544" i="5"/>
  <c r="AD6545" i="5"/>
  <c r="AD6546" i="5"/>
  <c r="AD6547" i="5"/>
  <c r="AD6548" i="5"/>
  <c r="AD6549" i="5"/>
  <c r="AD6550" i="5"/>
  <c r="AD6551" i="5"/>
  <c r="AD6552" i="5"/>
  <c r="AD6553" i="5"/>
  <c r="AD6554" i="5"/>
  <c r="AD6555" i="5"/>
  <c r="AE6555" i="5"/>
  <c r="AD6556" i="5"/>
  <c r="AD6557" i="5"/>
  <c r="AD6558" i="5"/>
  <c r="AD4" i="5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3" i="5"/>
  <c r="AH8" i="5"/>
  <c r="AH9" i="5"/>
  <c r="AH10" i="5"/>
  <c r="C918" i="6"/>
  <c r="C917" i="6"/>
  <c r="C916" i="6"/>
  <c r="C915" i="6"/>
  <c r="C914" i="6"/>
  <c r="C913" i="6"/>
  <c r="C912" i="6"/>
  <c r="C911" i="6"/>
  <c r="C910" i="6"/>
  <c r="C909" i="6"/>
  <c r="C908" i="6"/>
  <c r="C907" i="6"/>
  <c r="C906" i="6"/>
  <c r="C905" i="6"/>
  <c r="C904" i="6"/>
  <c r="C903" i="6"/>
  <c r="C902" i="6"/>
  <c r="C901" i="6"/>
  <c r="C900" i="6"/>
  <c r="C899" i="6"/>
  <c r="C898" i="6"/>
  <c r="C897" i="6"/>
  <c r="C896" i="6"/>
  <c r="C895" i="6"/>
  <c r="C894" i="6"/>
  <c r="C893" i="6"/>
  <c r="C892" i="6"/>
  <c r="C891" i="6"/>
  <c r="C890" i="6"/>
  <c r="C889" i="6"/>
  <c r="C888" i="6"/>
  <c r="C887" i="6"/>
  <c r="C886" i="6"/>
  <c r="C885" i="6"/>
  <c r="C884" i="6"/>
  <c r="C883" i="6"/>
  <c r="C882" i="6"/>
  <c r="C881" i="6"/>
  <c r="C880" i="6"/>
  <c r="C879" i="6"/>
  <c r="C878" i="6"/>
  <c r="C877" i="6"/>
  <c r="C876" i="6"/>
  <c r="C875" i="6"/>
  <c r="C874" i="6"/>
  <c r="C873" i="6"/>
  <c r="C872" i="6"/>
  <c r="C871" i="6"/>
  <c r="C870" i="6"/>
  <c r="C869" i="6"/>
  <c r="C868" i="6"/>
  <c r="C867" i="6"/>
  <c r="C866" i="6"/>
  <c r="C865" i="6"/>
  <c r="C864" i="6"/>
  <c r="C863" i="6"/>
  <c r="C862" i="6"/>
  <c r="C861" i="6"/>
  <c r="C860" i="6"/>
  <c r="C859" i="6"/>
  <c r="C858" i="6"/>
  <c r="C857" i="6"/>
  <c r="C856" i="6"/>
  <c r="C855" i="6"/>
  <c r="C854" i="6"/>
  <c r="C853" i="6"/>
  <c r="C852" i="6"/>
  <c r="C851" i="6"/>
  <c r="C850" i="6"/>
  <c r="C849" i="6"/>
  <c r="C848" i="6"/>
  <c r="C847" i="6"/>
  <c r="C846" i="6"/>
  <c r="C845" i="6"/>
  <c r="C844" i="6"/>
  <c r="C843" i="6"/>
  <c r="C842" i="6"/>
  <c r="C841" i="6"/>
  <c r="C840" i="6"/>
  <c r="C839" i="6"/>
  <c r="C838" i="6"/>
  <c r="C837" i="6"/>
  <c r="C836" i="6"/>
  <c r="C835" i="6"/>
  <c r="C834" i="6"/>
  <c r="C833" i="6"/>
  <c r="C832" i="6"/>
  <c r="C831" i="6"/>
  <c r="C830" i="6"/>
  <c r="C829" i="6"/>
  <c r="C828" i="6"/>
  <c r="C827" i="6"/>
  <c r="C826" i="6"/>
  <c r="C825" i="6"/>
  <c r="C824" i="6"/>
  <c r="C823" i="6"/>
  <c r="C822" i="6"/>
  <c r="C821" i="6"/>
  <c r="C820" i="6"/>
  <c r="C819" i="6"/>
  <c r="C818" i="6"/>
  <c r="C817" i="6"/>
  <c r="C816" i="6"/>
  <c r="C815" i="6"/>
  <c r="C814" i="6"/>
  <c r="C813" i="6"/>
  <c r="C812" i="6"/>
  <c r="C811" i="6"/>
  <c r="C810" i="6"/>
  <c r="C809" i="6"/>
  <c r="C808" i="6"/>
  <c r="C807" i="6"/>
  <c r="C806" i="6"/>
  <c r="C805" i="6"/>
  <c r="C804" i="6"/>
  <c r="C803" i="6"/>
  <c r="C802" i="6"/>
  <c r="C801" i="6"/>
  <c r="C800" i="6"/>
  <c r="C799" i="6"/>
  <c r="C798" i="6"/>
  <c r="C797" i="6"/>
  <c r="C796" i="6"/>
  <c r="C795" i="6"/>
  <c r="C794" i="6"/>
  <c r="C793" i="6"/>
  <c r="C792" i="6"/>
  <c r="C791" i="6"/>
  <c r="C790" i="6"/>
  <c r="C789" i="6"/>
  <c r="C788" i="6"/>
  <c r="C787" i="6"/>
  <c r="C786" i="6"/>
  <c r="C785" i="6"/>
  <c r="C784" i="6"/>
  <c r="C783" i="6"/>
  <c r="C782" i="6"/>
  <c r="C781" i="6"/>
  <c r="C780" i="6"/>
  <c r="C779" i="6"/>
  <c r="C778" i="6"/>
  <c r="C777" i="6"/>
  <c r="C776" i="6"/>
  <c r="C775" i="6"/>
  <c r="C774" i="6"/>
  <c r="C773" i="6"/>
  <c r="C772" i="6"/>
  <c r="C771" i="6"/>
  <c r="C770" i="6"/>
  <c r="C769" i="6"/>
  <c r="C768" i="6"/>
  <c r="C767" i="6"/>
  <c r="C766" i="6"/>
  <c r="C765" i="6"/>
  <c r="C764" i="6"/>
  <c r="C763" i="6"/>
  <c r="C762" i="6"/>
  <c r="C761" i="6"/>
  <c r="C760" i="6"/>
  <c r="C759" i="6"/>
  <c r="C758" i="6"/>
  <c r="C757" i="6"/>
  <c r="C756" i="6"/>
  <c r="C755" i="6"/>
  <c r="C754" i="6"/>
  <c r="C753" i="6"/>
  <c r="C752" i="6"/>
  <c r="C751" i="6"/>
  <c r="C750" i="6"/>
  <c r="C749" i="6"/>
  <c r="C748" i="6"/>
  <c r="C747" i="6"/>
  <c r="C746" i="6"/>
  <c r="C745" i="6"/>
  <c r="C744" i="6"/>
  <c r="C743" i="6"/>
  <c r="C742" i="6"/>
  <c r="C741" i="6"/>
  <c r="C740" i="6"/>
  <c r="C739" i="6"/>
  <c r="C738" i="6"/>
  <c r="C737" i="6"/>
  <c r="C736" i="6"/>
  <c r="C735" i="6"/>
  <c r="C734" i="6"/>
  <c r="C733" i="6"/>
  <c r="C732" i="6"/>
  <c r="C731" i="6"/>
  <c r="C730" i="6"/>
  <c r="C729" i="6"/>
  <c r="C728" i="6"/>
  <c r="C727" i="6"/>
  <c r="C726" i="6"/>
  <c r="C725" i="6"/>
  <c r="C724" i="6"/>
  <c r="C723" i="6"/>
  <c r="C722" i="6"/>
  <c r="C721" i="6"/>
  <c r="C720" i="6"/>
  <c r="C719" i="6"/>
  <c r="C718" i="6"/>
  <c r="C717" i="6"/>
  <c r="C716" i="6"/>
  <c r="C715" i="6"/>
  <c r="C714" i="6"/>
  <c r="C713" i="6"/>
  <c r="C712" i="6"/>
  <c r="C711" i="6"/>
  <c r="C710" i="6"/>
  <c r="C709" i="6"/>
  <c r="C708" i="6"/>
  <c r="C707" i="6"/>
  <c r="C706" i="6"/>
  <c r="C705" i="6"/>
  <c r="C704" i="6"/>
  <c r="C703" i="6"/>
  <c r="C702" i="6"/>
  <c r="C701" i="6"/>
  <c r="C700" i="6"/>
  <c r="C699" i="6"/>
  <c r="C698" i="6"/>
  <c r="C697" i="6"/>
  <c r="C696" i="6"/>
  <c r="C695" i="6"/>
  <c r="C694" i="6"/>
  <c r="C693" i="6"/>
  <c r="C692" i="6"/>
  <c r="C691" i="6"/>
  <c r="C690" i="6"/>
  <c r="C689" i="6"/>
  <c r="C688" i="6"/>
  <c r="C687" i="6"/>
  <c r="C686" i="6"/>
  <c r="C685" i="6"/>
  <c r="C684" i="6"/>
  <c r="C683" i="6"/>
  <c r="C682" i="6"/>
  <c r="C681" i="6"/>
  <c r="C680" i="6"/>
  <c r="C679" i="6"/>
  <c r="C678" i="6"/>
  <c r="C677" i="6"/>
  <c r="C676" i="6"/>
  <c r="C675" i="6"/>
  <c r="C674" i="6"/>
  <c r="C673" i="6"/>
  <c r="C672" i="6"/>
  <c r="C671" i="6"/>
  <c r="C670" i="6"/>
  <c r="C669" i="6"/>
  <c r="C668" i="6"/>
  <c r="C667" i="6"/>
  <c r="C666" i="6"/>
  <c r="C665" i="6"/>
  <c r="C664" i="6"/>
  <c r="C663" i="6"/>
  <c r="C662" i="6"/>
  <c r="C661" i="6"/>
  <c r="C660" i="6"/>
  <c r="C659" i="6"/>
  <c r="C658" i="6"/>
  <c r="C657" i="6"/>
  <c r="C656" i="6"/>
  <c r="C655" i="6"/>
  <c r="C654" i="6"/>
  <c r="C653" i="6"/>
  <c r="C652" i="6"/>
  <c r="C651" i="6"/>
  <c r="C650" i="6"/>
  <c r="C649" i="6"/>
  <c r="C648" i="6"/>
  <c r="C647" i="6"/>
  <c r="C646" i="6"/>
  <c r="C645" i="6"/>
  <c r="C644" i="6"/>
  <c r="C643" i="6"/>
  <c r="C642" i="6"/>
  <c r="C641" i="6"/>
  <c r="C640" i="6"/>
  <c r="C639" i="6"/>
  <c r="C638" i="6"/>
  <c r="C637" i="6"/>
  <c r="C636" i="6"/>
  <c r="C635" i="6"/>
  <c r="C634" i="6"/>
  <c r="C633" i="6"/>
  <c r="C632" i="6"/>
  <c r="C631" i="6"/>
  <c r="C630" i="6"/>
  <c r="C629" i="6"/>
  <c r="C628" i="6"/>
  <c r="C627" i="6"/>
  <c r="C626" i="6"/>
  <c r="C625" i="6"/>
  <c r="C624" i="6"/>
  <c r="C623" i="6"/>
  <c r="C622" i="6"/>
  <c r="C621" i="6"/>
  <c r="C620" i="6"/>
  <c r="C619" i="6"/>
  <c r="C618" i="6"/>
  <c r="C617" i="6"/>
  <c r="C616" i="6"/>
  <c r="C615" i="6"/>
  <c r="C614" i="6"/>
  <c r="C613" i="6"/>
  <c r="C612" i="6"/>
  <c r="C611" i="6"/>
  <c r="C610" i="6"/>
  <c r="C609" i="6"/>
  <c r="C608" i="6"/>
  <c r="C607" i="6"/>
  <c r="C606" i="6"/>
  <c r="C605" i="6"/>
  <c r="C604" i="6"/>
  <c r="C603" i="6"/>
  <c r="C602" i="6"/>
  <c r="C601" i="6"/>
  <c r="C600" i="6"/>
  <c r="C599" i="6"/>
  <c r="C598" i="6"/>
  <c r="C597" i="6"/>
  <c r="C596" i="6"/>
  <c r="C595" i="6"/>
  <c r="C594" i="6"/>
  <c r="C593" i="6"/>
  <c r="C592" i="6"/>
  <c r="C591" i="6"/>
  <c r="C590" i="6"/>
  <c r="C589" i="6"/>
  <c r="C588" i="6"/>
  <c r="C587" i="6"/>
  <c r="C586" i="6"/>
  <c r="C585" i="6"/>
  <c r="C584" i="6"/>
  <c r="C583" i="6"/>
  <c r="C582" i="6"/>
  <c r="C581" i="6"/>
  <c r="C580" i="6"/>
  <c r="C579" i="6"/>
  <c r="C578" i="6"/>
  <c r="C577" i="6"/>
  <c r="C576" i="6"/>
  <c r="C575" i="6"/>
  <c r="C574" i="6"/>
  <c r="C573" i="6"/>
  <c r="C572" i="6"/>
  <c r="C571" i="6"/>
  <c r="C570" i="6"/>
  <c r="C569" i="6"/>
  <c r="C568" i="6"/>
  <c r="C567" i="6"/>
  <c r="C566" i="6"/>
  <c r="C565" i="6"/>
  <c r="C564" i="6"/>
  <c r="C563" i="6"/>
  <c r="C562" i="6"/>
  <c r="C561" i="6"/>
  <c r="C560" i="6"/>
  <c r="C559" i="6"/>
  <c r="C558" i="6"/>
  <c r="C557" i="6"/>
  <c r="C556" i="6"/>
  <c r="C555" i="6"/>
  <c r="C554" i="6"/>
  <c r="C553" i="6"/>
  <c r="C552" i="6"/>
  <c r="C551" i="6"/>
  <c r="C550" i="6"/>
  <c r="C549" i="6"/>
  <c r="C548" i="6"/>
  <c r="C547" i="6"/>
  <c r="C546" i="6"/>
  <c r="C545" i="6"/>
  <c r="C544" i="6"/>
  <c r="C543" i="6"/>
  <c r="C542" i="6"/>
  <c r="C541" i="6"/>
  <c r="C540" i="6"/>
  <c r="C539" i="6"/>
  <c r="C538" i="6"/>
  <c r="C537" i="6"/>
  <c r="C536" i="6"/>
  <c r="C535" i="6"/>
  <c r="C534" i="6"/>
  <c r="C533" i="6"/>
  <c r="C532" i="6"/>
  <c r="C531" i="6"/>
  <c r="C530" i="6"/>
  <c r="C529" i="6"/>
  <c r="C528" i="6"/>
  <c r="C527" i="6"/>
  <c r="C526" i="6"/>
  <c r="C525" i="6"/>
  <c r="C524" i="6"/>
  <c r="C523" i="6"/>
  <c r="C522" i="6"/>
  <c r="C521" i="6"/>
  <c r="C520" i="6"/>
  <c r="C519" i="6"/>
  <c r="C518" i="6"/>
  <c r="C517" i="6"/>
  <c r="C516" i="6"/>
  <c r="C515" i="6"/>
  <c r="C514" i="6"/>
  <c r="C513" i="6"/>
  <c r="C512" i="6"/>
  <c r="C511" i="6"/>
  <c r="C510" i="6"/>
  <c r="C509" i="6"/>
  <c r="C508" i="6"/>
  <c r="C507" i="6"/>
  <c r="C506" i="6"/>
  <c r="C505" i="6"/>
  <c r="C504" i="6"/>
  <c r="C503" i="6"/>
  <c r="C502" i="6"/>
  <c r="C501" i="6"/>
  <c r="C500" i="6"/>
  <c r="C499" i="6"/>
  <c r="C498" i="6"/>
  <c r="C497" i="6"/>
  <c r="C496" i="6"/>
  <c r="C495" i="6"/>
  <c r="C494" i="6"/>
  <c r="C493" i="6"/>
  <c r="C492" i="6"/>
  <c r="C491" i="6"/>
  <c r="C490" i="6"/>
  <c r="C489" i="6"/>
  <c r="C488" i="6"/>
  <c r="C487" i="6"/>
  <c r="C486" i="6"/>
  <c r="C485" i="6"/>
  <c r="C484" i="6"/>
  <c r="C483" i="6"/>
  <c r="C482" i="6"/>
  <c r="C481" i="6"/>
  <c r="C480" i="6"/>
  <c r="C479" i="6"/>
  <c r="C478" i="6"/>
  <c r="C477" i="6"/>
  <c r="C476" i="6"/>
  <c r="C475" i="6"/>
  <c r="C474" i="6"/>
  <c r="C473" i="6"/>
  <c r="C472" i="6"/>
  <c r="C471" i="6"/>
  <c r="C470" i="6"/>
  <c r="C469" i="6"/>
  <c r="C468" i="6"/>
  <c r="C467" i="6"/>
  <c r="C466" i="6"/>
  <c r="C465" i="6"/>
  <c r="C464" i="6"/>
  <c r="C463" i="6"/>
  <c r="C462" i="6"/>
  <c r="C461" i="6"/>
  <c r="C460" i="6"/>
  <c r="C459" i="6"/>
  <c r="C458" i="6"/>
  <c r="C457" i="6"/>
  <c r="C456" i="6"/>
  <c r="C455" i="6"/>
  <c r="C454" i="6"/>
  <c r="C453" i="6"/>
  <c r="C452" i="6"/>
  <c r="C451" i="6"/>
  <c r="C450" i="6"/>
  <c r="C449" i="6"/>
  <c r="C448" i="6"/>
  <c r="C447" i="6"/>
  <c r="C446" i="6"/>
  <c r="C445" i="6"/>
  <c r="C444" i="6"/>
  <c r="C443" i="6"/>
  <c r="C442" i="6"/>
  <c r="C441" i="6"/>
  <c r="C440" i="6"/>
  <c r="C439" i="6"/>
  <c r="C438" i="6"/>
  <c r="C437" i="6"/>
  <c r="C436" i="6"/>
  <c r="C435" i="6"/>
  <c r="C434" i="6"/>
  <c r="C433" i="6"/>
  <c r="C432" i="6"/>
  <c r="C431" i="6"/>
  <c r="C430" i="6"/>
  <c r="C429" i="6"/>
  <c r="C428" i="6"/>
  <c r="C427" i="6"/>
  <c r="C426" i="6"/>
  <c r="C425" i="6"/>
  <c r="C424" i="6"/>
  <c r="C423" i="6"/>
  <c r="C422" i="6"/>
  <c r="C421" i="6"/>
  <c r="C420" i="6"/>
  <c r="C419" i="6"/>
  <c r="C418" i="6"/>
  <c r="C417" i="6"/>
  <c r="C416" i="6"/>
  <c r="C415" i="6"/>
  <c r="C414" i="6"/>
  <c r="C413" i="6"/>
  <c r="C412" i="6"/>
  <c r="C411" i="6"/>
  <c r="C410" i="6"/>
  <c r="C409" i="6"/>
  <c r="C408" i="6"/>
  <c r="C407" i="6"/>
  <c r="C406" i="6"/>
  <c r="C405" i="6"/>
  <c r="C404" i="6"/>
  <c r="C403" i="6"/>
  <c r="C402" i="6"/>
  <c r="C401" i="6"/>
  <c r="C400" i="6"/>
  <c r="C399" i="6"/>
  <c r="C398" i="6"/>
  <c r="C397" i="6"/>
  <c r="C396" i="6"/>
  <c r="C395" i="6"/>
  <c r="C394" i="6"/>
  <c r="C393" i="6"/>
  <c r="C392" i="6"/>
  <c r="C391" i="6"/>
  <c r="C390" i="6"/>
  <c r="C389" i="6"/>
  <c r="C388" i="6"/>
  <c r="C387" i="6"/>
  <c r="C386" i="6"/>
  <c r="C385" i="6"/>
  <c r="C384" i="6"/>
  <c r="C383" i="6"/>
  <c r="C382" i="6"/>
  <c r="C381" i="6"/>
  <c r="C380" i="6"/>
  <c r="C379" i="6"/>
  <c r="C378" i="6"/>
  <c r="C377" i="6"/>
  <c r="C376" i="6"/>
  <c r="C375" i="6"/>
  <c r="C374" i="6"/>
  <c r="C373" i="6"/>
  <c r="C372" i="6"/>
  <c r="C371" i="6"/>
  <c r="C370" i="6"/>
  <c r="C369" i="6"/>
  <c r="C368" i="6"/>
  <c r="C367" i="6"/>
  <c r="C366" i="6"/>
  <c r="C365" i="6"/>
  <c r="C364" i="6"/>
  <c r="C363" i="6"/>
  <c r="C362" i="6"/>
  <c r="C361" i="6"/>
  <c r="C360" i="6"/>
  <c r="C359" i="6"/>
  <c r="C358" i="6"/>
  <c r="C357" i="6"/>
  <c r="C356" i="6"/>
  <c r="C355" i="6"/>
  <c r="C354" i="6"/>
  <c r="C353" i="6"/>
  <c r="C352" i="6"/>
  <c r="C351" i="6"/>
  <c r="C350" i="6"/>
  <c r="C349" i="6"/>
  <c r="C348" i="6"/>
  <c r="C347" i="6"/>
  <c r="C346" i="6"/>
  <c r="C345" i="6"/>
  <c r="C344" i="6"/>
  <c r="C343" i="6"/>
  <c r="C342" i="6"/>
  <c r="C341" i="6"/>
  <c r="C340" i="6"/>
  <c r="C339" i="6"/>
  <c r="C338" i="6"/>
  <c r="C337" i="6"/>
  <c r="C336" i="6"/>
  <c r="C335" i="6"/>
  <c r="C334" i="6"/>
  <c r="C333" i="6"/>
  <c r="C332" i="6"/>
  <c r="C331" i="6"/>
  <c r="C330" i="6"/>
  <c r="C329" i="6"/>
  <c r="C328" i="6"/>
  <c r="C327" i="6"/>
  <c r="C326" i="6"/>
  <c r="C325" i="6"/>
  <c r="C324" i="6"/>
  <c r="C323" i="6"/>
  <c r="C322" i="6"/>
  <c r="C321" i="6"/>
  <c r="C320" i="6"/>
  <c r="C319" i="6"/>
  <c r="C318" i="6"/>
  <c r="C317" i="6"/>
  <c r="C316" i="6"/>
  <c r="C315" i="6"/>
  <c r="C314" i="6"/>
  <c r="C313" i="6"/>
  <c r="C312" i="6"/>
  <c r="C311" i="6"/>
  <c r="C310" i="6"/>
  <c r="C309" i="6"/>
  <c r="C308" i="6"/>
  <c r="C307" i="6"/>
  <c r="C306" i="6"/>
  <c r="C305" i="6"/>
  <c r="C304" i="6"/>
  <c r="C303" i="6"/>
  <c r="C302" i="6"/>
  <c r="C301" i="6"/>
  <c r="C300" i="6"/>
  <c r="C299" i="6"/>
  <c r="C298" i="6"/>
  <c r="C297" i="6"/>
  <c r="C296" i="6"/>
  <c r="C295" i="6"/>
  <c r="C294" i="6"/>
  <c r="C293" i="6"/>
  <c r="C292" i="6"/>
  <c r="C291" i="6"/>
  <c r="C290" i="6"/>
  <c r="C289" i="6"/>
  <c r="C288" i="6"/>
  <c r="C287" i="6"/>
  <c r="C286" i="6"/>
  <c r="C285" i="6"/>
  <c r="C284" i="6"/>
  <c r="C283" i="6"/>
  <c r="C282" i="6"/>
  <c r="C281" i="6"/>
  <c r="C280" i="6"/>
  <c r="C279" i="6"/>
  <c r="C278" i="6"/>
  <c r="C277" i="6"/>
  <c r="C276" i="6"/>
  <c r="C275" i="6"/>
  <c r="C274" i="6"/>
  <c r="C273" i="6"/>
  <c r="C272" i="6"/>
  <c r="C271" i="6"/>
  <c r="C270" i="6"/>
  <c r="C269" i="6"/>
  <c r="C268" i="6"/>
  <c r="C267" i="6"/>
  <c r="C266" i="6"/>
  <c r="C265" i="6"/>
  <c r="C264" i="6"/>
  <c r="C263" i="6"/>
  <c r="C262" i="6"/>
  <c r="C261" i="6"/>
  <c r="C260" i="6"/>
  <c r="C259" i="6"/>
  <c r="C258" i="6"/>
  <c r="C257" i="6"/>
  <c r="C256" i="6"/>
  <c r="C255" i="6"/>
  <c r="C254" i="6"/>
  <c r="C253" i="6"/>
  <c r="C252" i="6"/>
  <c r="C251" i="6"/>
  <c r="C250" i="6"/>
  <c r="C249" i="6"/>
  <c r="C248" i="6"/>
  <c r="C247" i="6"/>
  <c r="C246" i="6"/>
  <c r="C245" i="6"/>
  <c r="C244" i="6"/>
  <c r="C243" i="6"/>
  <c r="C242" i="6"/>
  <c r="C241" i="6"/>
  <c r="C240" i="6"/>
  <c r="C239" i="6"/>
  <c r="C238" i="6"/>
  <c r="C237" i="6"/>
  <c r="C236" i="6"/>
  <c r="C235" i="6"/>
  <c r="C234" i="6"/>
  <c r="C233" i="6"/>
  <c r="C232" i="6"/>
  <c r="C231" i="6"/>
  <c r="C230" i="6"/>
  <c r="C229" i="6"/>
  <c r="C228" i="6"/>
  <c r="C227" i="6"/>
  <c r="C226" i="6"/>
  <c r="C225" i="6"/>
  <c r="C224" i="6"/>
  <c r="C223" i="6"/>
  <c r="C222" i="6"/>
  <c r="C221" i="6"/>
  <c r="C220" i="6"/>
  <c r="C219" i="6"/>
  <c r="C218" i="6"/>
  <c r="C217" i="6"/>
  <c r="C216" i="6"/>
  <c r="C215" i="6"/>
  <c r="C214" i="6"/>
  <c r="C213" i="6"/>
  <c r="C212" i="6"/>
  <c r="C211" i="6"/>
  <c r="C210" i="6"/>
  <c r="C209" i="6"/>
  <c r="C208" i="6"/>
  <c r="C207" i="6"/>
  <c r="C206" i="6"/>
  <c r="C205" i="6"/>
  <c r="C204" i="6"/>
  <c r="C203" i="6"/>
  <c r="C202" i="6"/>
  <c r="C201" i="6"/>
  <c r="C200" i="6"/>
  <c r="C199" i="6"/>
  <c r="C198" i="6"/>
  <c r="C197" i="6"/>
  <c r="C196" i="6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132" i="6"/>
  <c r="C131" i="6"/>
  <c r="C130" i="6"/>
  <c r="C129" i="6"/>
  <c r="C128" i="6"/>
  <c r="C127" i="6"/>
  <c r="C126" i="6"/>
  <c r="C125" i="6"/>
  <c r="C124" i="6"/>
  <c r="C123" i="6"/>
  <c r="C122" i="6"/>
  <c r="C121" i="6"/>
  <c r="C120" i="6"/>
  <c r="C119" i="6"/>
  <c r="C118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AE6093" i="5"/>
  <c r="C9" i="6"/>
  <c r="C8" i="6"/>
  <c r="C7" i="6"/>
  <c r="C6" i="6"/>
  <c r="C5" i="6"/>
  <c r="C4" i="6"/>
  <c r="C3" i="6"/>
  <c r="C2" i="6"/>
  <c r="D59" i="19"/>
  <c r="C55" i="19"/>
  <c r="E55" i="19"/>
  <c r="C53" i="19"/>
  <c r="E53" i="19"/>
  <c r="C56" i="19"/>
  <c r="E56" i="19"/>
  <c r="C52" i="19"/>
  <c r="C54" i="19"/>
  <c r="E54" i="19"/>
  <c r="C57" i="19"/>
  <c r="E57" i="19"/>
  <c r="E52" i="19"/>
  <c r="AE6544" i="5"/>
  <c r="AE6456" i="5"/>
  <c r="AE6348" i="5"/>
  <c r="AE6240" i="5"/>
  <c r="AE6066" i="5"/>
  <c r="AE6030" i="5"/>
  <c r="AE5994" i="5"/>
  <c r="AE5838" i="5"/>
  <c r="AE5730" i="5"/>
  <c r="AE4866" i="5"/>
  <c r="AE4794" i="5"/>
  <c r="AE4410" i="5"/>
  <c r="AE3" i="5"/>
  <c r="AE11" i="5"/>
  <c r="AE6530" i="5"/>
  <c r="AE6519" i="5"/>
  <c r="AE6498" i="5"/>
  <c r="AE6476" i="5"/>
  <c r="AE6433" i="5"/>
  <c r="AE6411" i="5"/>
  <c r="AE6390" i="5"/>
  <c r="AE6368" i="5"/>
  <c r="AE6325" i="5"/>
  <c r="AE6303" i="5"/>
  <c r="AE6282" i="5"/>
  <c r="AE6260" i="5"/>
  <c r="AE6217" i="5"/>
  <c r="AE6195" i="5"/>
  <c r="AE6174" i="5"/>
  <c r="AE6152" i="5"/>
  <c r="AE6109" i="5"/>
  <c r="AE6087" i="5"/>
  <c r="AE20" i="5"/>
  <c r="AE6518" i="5"/>
  <c r="AE6497" i="5"/>
  <c r="AE6475" i="5"/>
  <c r="AE6453" i="5"/>
  <c r="AE6432" i="5"/>
  <c r="AE6410" i="5"/>
  <c r="AE6389" i="5"/>
  <c r="AE6367" i="5"/>
  <c r="AE6345" i="5"/>
  <c r="AE6324" i="5"/>
  <c r="AE6302" i="5"/>
  <c r="AE6281" i="5"/>
  <c r="AE6259" i="5"/>
  <c r="AE6237" i="5"/>
  <c r="AE6216" i="5"/>
  <c r="AE6194" i="5"/>
  <c r="AE6173" i="5"/>
  <c r="AE6151" i="5"/>
  <c r="AE6129" i="5"/>
  <c r="AE6108" i="5"/>
  <c r="AE6086" i="5"/>
  <c r="AE6051" i="5"/>
  <c r="AE6015" i="5"/>
  <c r="AE5979" i="5"/>
  <c r="AE5823" i="5"/>
  <c r="AE5715" i="5"/>
  <c r="AE5079" i="5"/>
  <c r="AE4647" i="5"/>
  <c r="AE4419" i="5"/>
  <c r="AE4323" i="5"/>
  <c r="AE4610" i="5"/>
  <c r="AE6420" i="5"/>
  <c r="AE6312" i="5"/>
  <c r="AE5906" i="5"/>
  <c r="AE5582" i="5"/>
  <c r="AE5258" i="5"/>
  <c r="AE6551" i="5"/>
  <c r="AE6506" i="5"/>
  <c r="AE6463" i="5"/>
  <c r="AE6441" i="5"/>
  <c r="AE6398" i="5"/>
  <c r="AE6355" i="5"/>
  <c r="AE6333" i="5"/>
  <c r="AE6290" i="5"/>
  <c r="AE6247" i="5"/>
  <c r="AE6225" i="5"/>
  <c r="AE6182" i="5"/>
  <c r="AE6073" i="5"/>
  <c r="AE6037" i="5"/>
  <c r="AE6001" i="5"/>
  <c r="AE5965" i="5"/>
  <c r="AE5773" i="5"/>
  <c r="AE5665" i="5"/>
  <c r="AE5221" i="5"/>
  <c r="AE4957" i="5"/>
  <c r="AE6388" i="5"/>
  <c r="AE5870" i="5"/>
  <c r="AE5798" i="5"/>
  <c r="AE5366" i="5"/>
  <c r="AE4180" i="5"/>
  <c r="AE18" i="5"/>
  <c r="AE7" i="5"/>
  <c r="AE6526" i="5"/>
  <c r="AE6505" i="5"/>
  <c r="AE6483" i="5"/>
  <c r="AE6462" i="5"/>
  <c r="AE6440" i="5"/>
  <c r="AE6397" i="5"/>
  <c r="AE6375" i="5"/>
  <c r="AE6354" i="5"/>
  <c r="AE6332" i="5"/>
  <c r="AE6289" i="5"/>
  <c r="AE6267" i="5"/>
  <c r="AE6246" i="5"/>
  <c r="AE6224" i="5"/>
  <c r="AE6181" i="5"/>
  <c r="AE6159" i="5"/>
  <c r="AE6138" i="5"/>
  <c r="AE6116" i="5"/>
  <c r="AE5856" i="5"/>
  <c r="AE5748" i="5"/>
  <c r="AE5640" i="5"/>
  <c r="AE5532" i="5"/>
  <c r="AE5424" i="5"/>
  <c r="AE5316" i="5"/>
  <c r="AE5160" i="5"/>
  <c r="AE6540" i="5"/>
  <c r="AE6204" i="5"/>
  <c r="AE5690" i="5"/>
  <c r="AE6537" i="5"/>
  <c r="AE6525" i="5"/>
  <c r="AE6504" i="5"/>
  <c r="AE6482" i="5"/>
  <c r="AE6461" i="5"/>
  <c r="AE6439" i="5"/>
  <c r="AE6417" i="5"/>
  <c r="AE6396" i="5"/>
  <c r="AE6374" i="5"/>
  <c r="AE6353" i="5"/>
  <c r="AE6331" i="5"/>
  <c r="AE6309" i="5"/>
  <c r="AE6288" i="5"/>
  <c r="AE6266" i="5"/>
  <c r="AE6245" i="5"/>
  <c r="AE6223" i="5"/>
  <c r="AE6201" i="5"/>
  <c r="AE6180" i="5"/>
  <c r="AE6158" i="5"/>
  <c r="AE6137" i="5"/>
  <c r="AE6115" i="5"/>
  <c r="AE4223" i="5"/>
  <c r="AE6527" i="5"/>
  <c r="AE6548" i="5"/>
  <c r="AE6492" i="5"/>
  <c r="AE6384" i="5"/>
  <c r="AE6276" i="5"/>
  <c r="AE6168" i="5"/>
  <c r="AE6186" i="5"/>
  <c r="AE5294" i="5"/>
  <c r="AE6114" i="5"/>
  <c r="AE6157" i="5"/>
  <c r="AE5127" i="5"/>
  <c r="AE97" i="5"/>
  <c r="AE4338" i="5"/>
  <c r="AE4391" i="5"/>
  <c r="AE4511" i="5"/>
  <c r="AE4915" i="5"/>
  <c r="AE5195" i="5"/>
  <c r="AE5301" i="5"/>
  <c r="AE5409" i="5"/>
  <c r="AE5517" i="5"/>
  <c r="AE5551" i="5"/>
  <c r="AE5659" i="5"/>
  <c r="AE5934" i="5"/>
  <c r="AE6020" i="5"/>
  <c r="AE6042" i="5"/>
  <c r="AE6063" i="5"/>
  <c r="AE6085" i="5"/>
  <c r="AE6121" i="5"/>
  <c r="AE6150" i="5"/>
  <c r="AE6193" i="5"/>
  <c r="AE6222" i="5"/>
  <c r="AE6265" i="5"/>
  <c r="AE6294" i="5"/>
  <c r="AE6315" i="5"/>
  <c r="AE6351" i="5"/>
  <c r="AE6380" i="5"/>
  <c r="AE6409" i="5"/>
  <c r="AE6481" i="5"/>
  <c r="AE6517" i="5"/>
  <c r="AE5277" i="5"/>
  <c r="AE5394" i="5"/>
  <c r="AE5436" i="5"/>
  <c r="AE5485" i="5"/>
  <c r="AE5510" i="5"/>
  <c r="AE5559" i="5"/>
  <c r="AE5593" i="5"/>
  <c r="AE5643" i="5"/>
  <c r="AE5676" i="5"/>
  <c r="AE5709" i="5"/>
  <c r="AE5726" i="5"/>
  <c r="AE5775" i="5"/>
  <c r="AE5905" i="5"/>
  <c r="AE6539" i="5"/>
  <c r="AE6" i="5"/>
  <c r="AE26" i="5"/>
  <c r="AE455" i="5"/>
  <c r="AE4457" i="5"/>
  <c r="AE4628" i="5"/>
  <c r="AE4755" i="5"/>
  <c r="AE5335" i="5"/>
  <c r="AE5767" i="5"/>
  <c r="AE5841" i="5"/>
  <c r="AE5874" i="5"/>
  <c r="AE5919" i="5"/>
  <c r="AE5948" i="5"/>
  <c r="AE5977" i="5"/>
  <c r="AE6049" i="5"/>
  <c r="AE6078" i="5"/>
  <c r="AE6171" i="5"/>
  <c r="AE6207" i="5"/>
  <c r="AE6243" i="5"/>
  <c r="AE6272" i="5"/>
  <c r="AE6308" i="5"/>
  <c r="AE6330" i="5"/>
  <c r="AE6416" i="5"/>
  <c r="AE6438" i="5"/>
  <c r="AE6510" i="5"/>
  <c r="AE444" i="5"/>
  <c r="AE4380" i="5"/>
  <c r="AE4882" i="5"/>
  <c r="AE5148" i="5"/>
  <c r="AE5625" i="5"/>
  <c r="AE5955" i="5"/>
  <c r="AE5984" i="5"/>
  <c r="AE6013" i="5"/>
  <c r="AE6092" i="5"/>
  <c r="AE6128" i="5"/>
  <c r="AE6164" i="5"/>
  <c r="AE6200" i="5"/>
  <c r="AE6229" i="5"/>
  <c r="AE6258" i="5"/>
  <c r="AE6344" i="5"/>
  <c r="AE6373" i="5"/>
  <c r="AE6459" i="5"/>
  <c r="AE6495" i="5"/>
  <c r="AE5286" i="5"/>
  <c r="AE5402" i="5"/>
  <c r="AE5451" i="5"/>
  <c r="AE5493" i="5"/>
  <c r="AE5535" i="5"/>
  <c r="AE5568" i="5"/>
  <c r="AE5610" i="5"/>
  <c r="AE5652" i="5"/>
  <c r="AE5760" i="5"/>
  <c r="AE5809" i="5"/>
  <c r="AE5826" i="5"/>
  <c r="AE4924" i="5"/>
  <c r="AE5063" i="5"/>
  <c r="AE5157" i="5"/>
  <c r="AE5443" i="5"/>
  <c r="AE5733" i="5"/>
  <c r="AE5881" i="5"/>
  <c r="AE5912" i="5"/>
  <c r="AE5941" i="5"/>
  <c r="AE5970" i="5"/>
  <c r="AE5991" i="5"/>
  <c r="AE6027" i="5"/>
  <c r="AE6135" i="5"/>
  <c r="AE6301" i="5"/>
  <c r="AE6337" i="5"/>
  <c r="AE6366" i="5"/>
  <c r="AE6387" i="5"/>
  <c r="AE6423" i="5"/>
  <c r="AE6445" i="5"/>
  <c r="AE6474" i="5"/>
  <c r="AE3725" i="5"/>
  <c r="AE4043" i="5"/>
  <c r="AE4193" i="5"/>
  <c r="AE4272" i="5"/>
  <c r="AE4503" i="5"/>
  <c r="AE4535" i="5"/>
  <c r="AE4682" i="5"/>
  <c r="AE4873" i="5"/>
  <c r="AE4966" i="5"/>
  <c r="AE5046" i="5"/>
  <c r="AE5055" i="5"/>
  <c r="AE5095" i="5"/>
  <c r="AE5167" i="5"/>
  <c r="AE5235" i="5"/>
  <c r="AE5244" i="5"/>
  <c r="AE5269" i="5"/>
  <c r="AE5319" i="5"/>
  <c r="AE5328" i="5"/>
  <c r="AE5343" i="5"/>
  <c r="AE5352" i="5"/>
  <c r="AE5377" i="5"/>
  <c r="AE5385" i="5"/>
  <c r="AE5427" i="5"/>
  <c r="AE5460" i="5"/>
  <c r="AE5502" i="5"/>
  <c r="AE5544" i="5"/>
  <c r="AE5601" i="5"/>
  <c r="AE5618" i="5"/>
  <c r="AE5667" i="5"/>
  <c r="AE5701" i="5"/>
  <c r="AE5718" i="5"/>
  <c r="AE5751" i="5"/>
  <c r="AE5784" i="5"/>
  <c r="AE5817" i="5"/>
  <c r="AE5834" i="5"/>
  <c r="AE5889" i="5"/>
  <c r="AE6532" i="5"/>
  <c r="AE6554" i="5"/>
  <c r="AE3643" i="5"/>
  <c r="AE4033" i="5"/>
  <c r="AE4371" i="5"/>
  <c r="AE4588" i="5"/>
  <c r="AE4672" i="5"/>
  <c r="AE4767" i="5"/>
  <c r="AE4777" i="5"/>
  <c r="AE4865" i="5"/>
  <c r="AE5149" i="5"/>
  <c r="AE5196" i="5"/>
  <c r="AE5206" i="5"/>
  <c r="AE5262" i="5"/>
  <c r="AE5336" i="5"/>
  <c r="AE5370" i="5"/>
  <c r="AE5444" i="5"/>
  <c r="AE5478" i="5"/>
  <c r="AE5552" i="5"/>
  <c r="AE5586" i="5"/>
  <c r="AE5660" i="5"/>
  <c r="AE5694" i="5"/>
  <c r="AE5768" i="5"/>
  <c r="AE5802" i="5"/>
  <c r="AE5859" i="5"/>
  <c r="AE5875" i="5"/>
  <c r="AE5882" i="5"/>
  <c r="AE5898" i="5"/>
  <c r="AE5913" i="5"/>
  <c r="AE5928" i="5"/>
  <c r="AE5935" i="5"/>
  <c r="AE5942" i="5"/>
  <c r="AE5949" i="5"/>
  <c r="AE5964" i="5"/>
  <c r="AE5971" i="5"/>
  <c r="AE5978" i="5"/>
  <c r="AE5985" i="5"/>
  <c r="AE6000" i="5"/>
  <c r="AE6007" i="5"/>
  <c r="AE6014" i="5"/>
  <c r="AE6021" i="5"/>
  <c r="AE6036" i="5"/>
  <c r="AE6043" i="5"/>
  <c r="AE6050" i="5"/>
  <c r="AE6057" i="5"/>
  <c r="AE6072" i="5"/>
  <c r="AE6079" i="5"/>
  <c r="AE4348" i="5"/>
  <c r="AE5026" i="5"/>
  <c r="AE5858" i="5"/>
  <c r="AE6006" i="5"/>
  <c r="AE6056" i="5"/>
  <c r="AE6099" i="5"/>
  <c r="AE6236" i="5"/>
  <c r="AE6279" i="5"/>
  <c r="AE6402" i="5"/>
  <c r="AE6452" i="5"/>
  <c r="AE6488" i="5"/>
  <c r="AE5474" i="5"/>
  <c r="AE6547" i="5"/>
  <c r="AE6513" i="5"/>
  <c r="AE6470" i="5"/>
  <c r="AE6427" i="5"/>
  <c r="AE6405" i="5"/>
  <c r="AE6362" i="5"/>
  <c r="AE6319" i="5"/>
  <c r="AE6297" i="5"/>
  <c r="AE6254" i="5"/>
  <c r="AE6211" i="5"/>
  <c r="AE6189" i="5"/>
  <c r="AE5877" i="5"/>
  <c r="AE5769" i="5"/>
  <c r="AE5661" i="5"/>
  <c r="AE5553" i="5"/>
  <c r="AE5445" i="5"/>
  <c r="AE5337" i="5"/>
  <c r="AE4821" i="5"/>
  <c r="AE14" i="5"/>
  <c r="AE6512" i="5"/>
  <c r="AE6469" i="5"/>
  <c r="AE6447" i="5"/>
  <c r="AE6426" i="5"/>
  <c r="AE6404" i="5"/>
  <c r="AE6361" i="5"/>
  <c r="AE6339" i="5"/>
  <c r="AE6318" i="5"/>
  <c r="AE6296" i="5"/>
  <c r="AE6253" i="5"/>
  <c r="AE6231" i="5"/>
  <c r="AE6210" i="5"/>
  <c r="AE6188" i="5"/>
  <c r="AE6145" i="5"/>
  <c r="AE6123" i="5"/>
  <c r="AE6102" i="5"/>
  <c r="AE6080" i="5"/>
  <c r="AE6044" i="5"/>
  <c r="AE6008" i="5"/>
  <c r="AE5972" i="5"/>
  <c r="AE5852" i="5"/>
  <c r="AE5780" i="5"/>
  <c r="AE5744" i="5"/>
  <c r="AE5672" i="5"/>
  <c r="AE5636" i="5"/>
  <c r="AE13" i="5"/>
  <c r="AE6533" i="5"/>
  <c r="AE6489" i="5"/>
  <c r="AE6468" i="5"/>
  <c r="AE6446" i="5"/>
  <c r="AE6425" i="5"/>
  <c r="AE6403" i="5"/>
  <c r="AE6381" i="5"/>
  <c r="AE6360" i="5"/>
  <c r="AE6338" i="5"/>
  <c r="AE6317" i="5"/>
  <c r="AE6295" i="5"/>
  <c r="AE6273" i="5"/>
  <c r="AE6252" i="5"/>
  <c r="AE6230" i="5"/>
  <c r="AE6209" i="5"/>
  <c r="AE6187" i="5"/>
  <c r="AE6165" i="5"/>
  <c r="AE6144" i="5"/>
  <c r="AE6122" i="5"/>
  <c r="AE6101" i="5"/>
  <c r="AE5899" i="5"/>
  <c r="AE5827" i="5"/>
  <c r="AE5755" i="5"/>
  <c r="AE5719" i="5"/>
  <c r="AE5647" i="5"/>
  <c r="AE5611" i="5"/>
  <c r="AE5539" i="5"/>
  <c r="AE5503" i="5"/>
  <c r="AE5431" i="5"/>
  <c r="AE5395" i="5"/>
  <c r="AE5323" i="5"/>
  <c r="AE5287" i="5"/>
  <c r="AE3319" i="5"/>
  <c r="AE6323" i="5"/>
  <c r="AE6143" i="5"/>
  <c r="AE5927" i="5"/>
  <c r="AE5176" i="5"/>
  <c r="AE6541" i="5"/>
  <c r="AE6490" i="5"/>
  <c r="AE6454" i="5"/>
  <c r="AE6418" i="5"/>
  <c r="AE6382" i="5"/>
  <c r="AE6346" i="5"/>
  <c r="AE6310" i="5"/>
  <c r="AE6274" i="5"/>
  <c r="AE6238" i="5"/>
  <c r="AE6202" i="5"/>
  <c r="AE6166" i="5"/>
  <c r="AE6130" i="5"/>
  <c r="AE6094" i="5"/>
  <c r="AE6058" i="5"/>
  <c r="AE6022" i="5"/>
  <c r="AE5986" i="5"/>
  <c r="AE5891" i="5"/>
  <c r="AE5868" i="5"/>
  <c r="AE5819" i="5"/>
  <c r="AE5810" i="5"/>
  <c r="AE5795" i="5"/>
  <c r="AE5777" i="5"/>
  <c r="AE5761" i="5"/>
  <c r="AE5753" i="5"/>
  <c r="AE5711" i="5"/>
  <c r="AE5702" i="5"/>
  <c r="AE5687" i="5"/>
  <c r="AE5669" i="5"/>
  <c r="AE5653" i="5"/>
  <c r="AE5645" i="5"/>
  <c r="AE5603" i="5"/>
  <c r="AE5594" i="5"/>
  <c r="AE5579" i="5"/>
  <c r="AE5561" i="5"/>
  <c r="AE5545" i="5"/>
  <c r="AE5537" i="5"/>
  <c r="AE5528" i="5"/>
  <c r="AE5495" i="5"/>
  <c r="AE5486" i="5"/>
  <c r="AE5471" i="5"/>
  <c r="AE5453" i="5"/>
  <c r="AE5437" i="5"/>
  <c r="AE5429" i="5"/>
  <c r="AE5420" i="5"/>
  <c r="AE5387" i="5"/>
  <c r="AE5378" i="5"/>
  <c r="AE5363" i="5"/>
  <c r="AE5345" i="5"/>
  <c r="AE5329" i="5"/>
  <c r="AE5321" i="5"/>
  <c r="AE5312" i="5"/>
  <c r="AE5279" i="5"/>
  <c r="AE5270" i="5"/>
  <c r="AE5255" i="5"/>
  <c r="AE5237" i="5"/>
  <c r="AE5207" i="5"/>
  <c r="AE5188" i="5"/>
  <c r="AE5118" i="5"/>
  <c r="AE5087" i="5"/>
  <c r="AE5076" i="5"/>
  <c r="AE5038" i="5"/>
  <c r="AE4990" i="5"/>
  <c r="AE4958" i="5"/>
  <c r="AE4875" i="5"/>
  <c r="AE4845" i="5"/>
  <c r="AE4812" i="5"/>
  <c r="AE4800" i="5"/>
  <c r="AE4748" i="5"/>
  <c r="AE4706" i="5"/>
  <c r="AE4673" i="5"/>
  <c r="AE4643" i="5"/>
  <c r="AE4580" i="5"/>
  <c r="AE4569" i="5"/>
  <c r="AE4526" i="5"/>
  <c r="AE4504" i="5"/>
  <c r="AE4449" i="5"/>
  <c r="AE4438" i="5"/>
  <c r="AE4372" i="5"/>
  <c r="AE4362" i="5"/>
  <c r="AE4251" i="5"/>
  <c r="AE4149" i="5"/>
  <c r="AE4045" i="5"/>
  <c r="AE3928" i="5"/>
  <c r="AE3610" i="5"/>
  <c r="AE3587" i="5"/>
  <c r="AE6065" i="5"/>
  <c r="AE6029" i="5"/>
  <c r="AE5993" i="5"/>
  <c r="AE5957" i="5"/>
  <c r="AE5921" i="5"/>
  <c r="AE5794" i="5"/>
  <c r="AE5776" i="5"/>
  <c r="AE5686" i="5"/>
  <c r="AE5668" i="5"/>
  <c r="AE5560" i="5"/>
  <c r="AE5452" i="5"/>
  <c r="AE5344" i="5"/>
  <c r="AE5236" i="5"/>
  <c r="AE5228" i="5"/>
  <c r="AE5187" i="5"/>
  <c r="AE5168" i="5"/>
  <c r="AE5159" i="5"/>
  <c r="AE5128" i="5"/>
  <c r="AE5108" i="5"/>
  <c r="AE5086" i="5"/>
  <c r="AE5075" i="5"/>
  <c r="AE5028" i="5"/>
  <c r="AE5019" i="5"/>
  <c r="AE4917" i="5"/>
  <c r="AE4884" i="5"/>
  <c r="AE4854" i="5"/>
  <c r="AE4811" i="5"/>
  <c r="AE4788" i="5"/>
  <c r="AE4757" i="5"/>
  <c r="AE4683" i="5"/>
  <c r="AE4662" i="5"/>
  <c r="AE4546" i="5"/>
  <c r="AE4426" i="5"/>
  <c r="AE4330" i="5"/>
  <c r="AE4172" i="5"/>
  <c r="AE3679" i="5"/>
  <c r="AE6496" i="5"/>
  <c r="AE6460" i="5"/>
  <c r="AE6424" i="5"/>
  <c r="AE6316" i="5"/>
  <c r="AE6244" i="5"/>
  <c r="AE6100" i="5"/>
  <c r="AE6064" i="5"/>
  <c r="AE6028" i="5"/>
  <c r="AE5992" i="5"/>
  <c r="AE5227" i="5"/>
  <c r="AE5116" i="5"/>
  <c r="AE5037" i="5"/>
  <c r="AE4977" i="5"/>
  <c r="AE4883" i="5"/>
  <c r="AE4853" i="5"/>
  <c r="AE4787" i="5"/>
  <c r="AE4661" i="5"/>
  <c r="AE4458" i="5"/>
  <c r="AE4381" i="5"/>
  <c r="AE4318" i="5"/>
  <c r="AE4239" i="5"/>
  <c r="AE4171" i="5"/>
  <c r="AE3986" i="5"/>
  <c r="AE3974" i="5"/>
  <c r="AE3737" i="5"/>
  <c r="AE3430" i="5"/>
  <c r="AE6503" i="5"/>
  <c r="AE6251" i="5"/>
  <c r="AE6179" i="5"/>
  <c r="AE6071" i="5"/>
  <c r="AE4905" i="5"/>
  <c r="AE4609" i="5"/>
  <c r="AE4282" i="5"/>
  <c r="AE4089" i="5"/>
  <c r="AE995" i="5"/>
  <c r="AE6352" i="5"/>
  <c r="AE6280" i="5"/>
  <c r="AE6172" i="5"/>
  <c r="AE5956" i="5"/>
  <c r="AE5920" i="5"/>
  <c r="AE5867" i="5"/>
  <c r="AE6395" i="5"/>
  <c r="AE6287" i="5"/>
  <c r="AE6035" i="5"/>
  <c r="AE5897" i="5"/>
  <c r="AE5226" i="5"/>
  <c r="AE4945" i="5"/>
  <c r="AE4692" i="5"/>
  <c r="AE4181" i="5"/>
  <c r="AE3760" i="5"/>
  <c r="AE19" i="5"/>
  <c r="AE12" i="5"/>
  <c r="AE5" i="5"/>
  <c r="AE6553" i="5"/>
  <c r="AE6545" i="5"/>
  <c r="AE6538" i="5"/>
  <c r="AE6531" i="5"/>
  <c r="AE6524" i="5"/>
  <c r="AE5904" i="5"/>
  <c r="AE5888" i="5"/>
  <c r="AE5865" i="5"/>
  <c r="AE5849" i="5"/>
  <c r="AE5833" i="5"/>
  <c r="AE5825" i="5"/>
  <c r="AE5816" i="5"/>
  <c r="AE5791" i="5"/>
  <c r="AE5783" i="5"/>
  <c r="AE5774" i="5"/>
  <c r="AE5759" i="5"/>
  <c r="AE5741" i="5"/>
  <c r="AE5725" i="5"/>
  <c r="AE5717" i="5"/>
  <c r="AE5708" i="5"/>
  <c r="AE5683" i="5"/>
  <c r="AE5675" i="5"/>
  <c r="AE5666" i="5"/>
  <c r="AE5651" i="5"/>
  <c r="AE5633" i="5"/>
  <c r="AE5617" i="5"/>
  <c r="AE5609" i="5"/>
  <c r="AE5600" i="5"/>
  <c r="AE5575" i="5"/>
  <c r="AE5567" i="5"/>
  <c r="AE5558" i="5"/>
  <c r="AE5543" i="5"/>
  <c r="AE5525" i="5"/>
  <c r="AE5509" i="5"/>
  <c r="AE5501" i="5"/>
  <c r="AE5492" i="5"/>
  <c r="AE5467" i="5"/>
  <c r="AE5459" i="5"/>
  <c r="AE5450" i="5"/>
  <c r="AE5435" i="5"/>
  <c r="AE5417" i="5"/>
  <c r="AE5401" i="5"/>
  <c r="AE5393" i="5"/>
  <c r="AE5384" i="5"/>
  <c r="AE5359" i="5"/>
  <c r="AE5351" i="5"/>
  <c r="AE5342" i="5"/>
  <c r="AE5327" i="5"/>
  <c r="AE5309" i="5"/>
  <c r="AE5293" i="5"/>
  <c r="AE5285" i="5"/>
  <c r="AE5276" i="5"/>
  <c r="AE5251" i="5"/>
  <c r="AE5243" i="5"/>
  <c r="AE5234" i="5"/>
  <c r="AE5214" i="5"/>
  <c r="AE5175" i="5"/>
  <c r="AE5094" i="5"/>
  <c r="AE5083" i="5"/>
  <c r="AE5045" i="5"/>
  <c r="AE5035" i="5"/>
  <c r="AE4997" i="5"/>
  <c r="AE4987" i="5"/>
  <c r="AE4965" i="5"/>
  <c r="AE4955" i="5"/>
  <c r="AE4944" i="5"/>
  <c r="AE4933" i="5"/>
  <c r="AE4892" i="5"/>
  <c r="AE4872" i="5"/>
  <c r="AE4830" i="5"/>
  <c r="AE4819" i="5"/>
  <c r="AE4808" i="5"/>
  <c r="AE4785" i="5"/>
  <c r="AE4775" i="5"/>
  <c r="AE4713" i="5"/>
  <c r="AE4702" i="5"/>
  <c r="AE4617" i="5"/>
  <c r="AE4534" i="5"/>
  <c r="AE4434" i="5"/>
  <c r="AE4281" i="5"/>
  <c r="AE4271" i="5"/>
  <c r="AE4248" i="5"/>
  <c r="AE4099" i="5"/>
  <c r="AE3853" i="5"/>
  <c r="AE3759" i="5"/>
  <c r="AE3652" i="5"/>
  <c r="AE3058" i="5"/>
  <c r="AE3046" i="5"/>
  <c r="AE6467" i="5"/>
  <c r="AE6359" i="5"/>
  <c r="AE6107" i="5"/>
  <c r="AE5999" i="5"/>
  <c r="AE5007" i="5"/>
  <c r="AE4893" i="5"/>
  <c r="AE4054" i="5"/>
  <c r="AE6561" i="5"/>
  <c r="AE6573" i="5"/>
  <c r="AE6559" i="5"/>
  <c r="AE6571" i="5"/>
  <c r="AE6560" i="5"/>
  <c r="AE6574" i="5"/>
  <c r="AE6569" i="5"/>
  <c r="AE6564" i="5"/>
  <c r="AE6562" i="5"/>
  <c r="AE6579" i="5"/>
  <c r="AE6565" i="5"/>
  <c r="AE6576" i="5"/>
  <c r="AE66" i="5"/>
  <c r="AE92" i="5"/>
  <c r="AE138" i="5"/>
  <c r="AE164" i="5"/>
  <c r="AE210" i="5"/>
  <c r="AE236" i="5"/>
  <c r="AE308" i="5"/>
  <c r="AE380" i="5"/>
  <c r="AE426" i="5"/>
  <c r="AE498" i="5"/>
  <c r="AE570" i="5"/>
  <c r="AE642" i="5"/>
  <c r="AE714" i="5"/>
  <c r="AE786" i="5"/>
  <c r="AE60" i="5"/>
  <c r="AE86" i="5"/>
  <c r="AE132" i="5"/>
  <c r="AE158" i="5"/>
  <c r="AE204" i="5"/>
  <c r="AE230" i="5"/>
  <c r="AE302" i="5"/>
  <c r="AE374" i="5"/>
  <c r="AE420" i="5"/>
  <c r="AE492" i="5"/>
  <c r="AE564" i="5"/>
  <c r="AE636" i="5"/>
  <c r="AE708" i="5"/>
  <c r="AE780" i="5"/>
  <c r="AE852" i="5"/>
  <c r="AE924" i="5"/>
  <c r="AE996" i="5"/>
  <c r="AE34" i="5"/>
  <c r="AE54" i="5"/>
  <c r="AE67" i="5"/>
  <c r="AE80" i="5"/>
  <c r="AE93" i="5"/>
  <c r="AE106" i="5"/>
  <c r="AE126" i="5"/>
  <c r="AE139" i="5"/>
  <c r="AE152" i="5"/>
  <c r="AE165" i="5"/>
  <c r="AE178" i="5"/>
  <c r="AE198" i="5"/>
  <c r="AE211" i="5"/>
  <c r="AE224" i="5"/>
  <c r="AE237" i="5"/>
  <c r="AE250" i="5"/>
  <c r="AE270" i="5"/>
  <c r="AE283" i="5"/>
  <c r="AE296" i="5"/>
  <c r="AE309" i="5"/>
  <c r="AE322" i="5"/>
  <c r="AE342" i="5"/>
  <c r="AE355" i="5"/>
  <c r="AE368" i="5"/>
  <c r="AE381" i="5"/>
  <c r="AE401" i="5"/>
  <c r="AE414" i="5"/>
  <c r="AE427" i="5"/>
  <c r="AE447" i="5"/>
  <c r="AE460" i="5"/>
  <c r="AE473" i="5"/>
  <c r="AE486" i="5"/>
  <c r="AE499" i="5"/>
  <c r="AE519" i="5"/>
  <c r="AE532" i="5"/>
  <c r="AE545" i="5"/>
  <c r="AE558" i="5"/>
  <c r="AE571" i="5"/>
  <c r="AE591" i="5"/>
  <c r="AE604" i="5"/>
  <c r="AE617" i="5"/>
  <c r="AE630" i="5"/>
  <c r="AE643" i="5"/>
  <c r="AE663" i="5"/>
  <c r="AE676" i="5"/>
  <c r="AE689" i="5"/>
  <c r="AE702" i="5"/>
  <c r="AE715" i="5"/>
  <c r="AE735" i="5"/>
  <c r="AE748" i="5"/>
  <c r="AE761" i="5"/>
  <c r="AE774" i="5"/>
  <c r="AE787" i="5"/>
  <c r="AE807" i="5"/>
  <c r="AE820" i="5"/>
  <c r="AE833" i="5"/>
  <c r="AE846" i="5"/>
  <c r="AE859" i="5"/>
  <c r="AE879" i="5"/>
  <c r="AE892" i="5"/>
  <c r="AE905" i="5"/>
  <c r="AE918" i="5"/>
  <c r="AE48" i="5"/>
  <c r="AE74" i="5"/>
  <c r="AE120" i="5"/>
  <c r="AE146" i="5"/>
  <c r="AE192" i="5"/>
  <c r="AE218" i="5"/>
  <c r="AE290" i="5"/>
  <c r="AE362" i="5"/>
  <c r="AE408" i="5"/>
  <c r="AE480" i="5"/>
  <c r="AE552" i="5"/>
  <c r="AE624" i="5"/>
  <c r="AE696" i="5"/>
  <c r="AE768" i="5"/>
  <c r="AE840" i="5"/>
  <c r="AE912" i="5"/>
  <c r="AE984" i="5"/>
  <c r="AE42" i="5"/>
  <c r="AE68" i="5"/>
  <c r="AE114" i="5"/>
  <c r="AE140" i="5"/>
  <c r="AE186" i="5"/>
  <c r="AE212" i="5"/>
  <c r="AE284" i="5"/>
  <c r="AE356" i="5"/>
  <c r="AE402" i="5"/>
  <c r="AE474" i="5"/>
  <c r="AE546" i="5"/>
  <c r="AE618" i="5"/>
  <c r="AE690" i="5"/>
  <c r="AE762" i="5"/>
  <c r="AE834" i="5"/>
  <c r="AE906" i="5"/>
  <c r="AE978" i="5"/>
  <c r="AE30" i="5"/>
  <c r="AE44" i="5"/>
  <c r="AE174" i="5"/>
  <c r="AE254" i="5"/>
  <c r="AE278" i="5"/>
  <c r="AE432" i="5"/>
  <c r="AE456" i="5"/>
  <c r="AE481" i="5"/>
  <c r="AE586" i="5"/>
  <c r="AE666" i="5"/>
  <c r="AE828" i="5"/>
  <c r="AE936" i="5"/>
  <c r="AE951" i="5"/>
  <c r="AE959" i="5"/>
  <c r="AE966" i="5"/>
  <c r="AE1003" i="5"/>
  <c r="AE1018" i="5"/>
  <c r="AE1075" i="5"/>
  <c r="AE1167" i="5"/>
  <c r="AE1252" i="5"/>
  <c r="AE1337" i="5"/>
  <c r="AE1378" i="5"/>
  <c r="AE1548" i="5"/>
  <c r="AE1725" i="5"/>
  <c r="AE1895" i="5"/>
  <c r="AE37" i="5"/>
  <c r="AE52" i="5"/>
  <c r="AE69" i="5"/>
  <c r="AE85" i="5"/>
  <c r="AE102" i="5"/>
  <c r="AE117" i="5"/>
  <c r="AE182" i="5"/>
  <c r="AE206" i="5"/>
  <c r="AE214" i="5"/>
  <c r="AE222" i="5"/>
  <c r="AE247" i="5"/>
  <c r="AE312" i="5"/>
  <c r="AE327" i="5"/>
  <c r="AE351" i="5"/>
  <c r="AE376" i="5"/>
  <c r="AE409" i="5"/>
  <c r="AE425" i="5"/>
  <c r="AE449" i="5"/>
  <c r="AE465" i="5"/>
  <c r="AE490" i="5"/>
  <c r="AE514" i="5"/>
  <c r="AE529" i="5"/>
  <c r="AE594" i="5"/>
  <c r="AE619" i="5"/>
  <c r="AE627" i="5"/>
  <c r="AE635" i="5"/>
  <c r="AE659" i="5"/>
  <c r="AE724" i="5"/>
  <c r="AE739" i="5"/>
  <c r="AE756" i="5"/>
  <c r="AE772" i="5"/>
  <c r="AE789" i="5"/>
  <c r="AE804" i="5"/>
  <c r="AE837" i="5"/>
  <c r="AE861" i="5"/>
  <c r="AE883" i="5"/>
  <c r="AE891" i="5"/>
  <c r="AE907" i="5"/>
  <c r="AE915" i="5"/>
  <c r="AE930" i="5"/>
  <c r="AE989" i="5"/>
  <c r="AE1033" i="5"/>
  <c r="AE1069" i="5"/>
  <c r="AE1090" i="5"/>
  <c r="AE1097" i="5"/>
  <c r="AE1104" i="5"/>
  <c r="AE1111" i="5"/>
  <c r="AE1161" i="5"/>
  <c r="AE1175" i="5"/>
  <c r="AE1182" i="5"/>
  <c r="AE1189" i="5"/>
  <c r="AE1224" i="5"/>
  <c r="AE1246" i="5"/>
  <c r="AE1260" i="5"/>
  <c r="AE1267" i="5"/>
  <c r="AE1295" i="5"/>
  <c r="AE1309" i="5"/>
  <c r="AE1331" i="5"/>
  <c r="AE1365" i="5"/>
  <c r="AE1372" i="5"/>
  <c r="AE1392" i="5"/>
  <c r="AE1399" i="5"/>
  <c r="AE1413" i="5"/>
  <c r="AE1433" i="5"/>
  <c r="AE1453" i="5"/>
  <c r="AE1467" i="5"/>
  <c r="AE1474" i="5"/>
  <c r="AE1494" i="5"/>
  <c r="AE1501" i="5"/>
  <c r="AE1535" i="5"/>
  <c r="AE1542" i="5"/>
  <c r="AE1576" i="5"/>
  <c r="AE1596" i="5"/>
  <c r="AE1603" i="5"/>
  <c r="AE45" i="5"/>
  <c r="AE110" i="5"/>
  <c r="AE134" i="5"/>
  <c r="AE142" i="5"/>
  <c r="AE150" i="5"/>
  <c r="AE175" i="5"/>
  <c r="AE240" i="5"/>
  <c r="AE255" i="5"/>
  <c r="AE279" i="5"/>
  <c r="AE304" i="5"/>
  <c r="AE320" i="5"/>
  <c r="AE344" i="5"/>
  <c r="AE360" i="5"/>
  <c r="AE385" i="5"/>
  <c r="AE393" i="5"/>
  <c r="AE418" i="5"/>
  <c r="AE442" i="5"/>
  <c r="AE457" i="5"/>
  <c r="AE522" i="5"/>
  <c r="AE547" i="5"/>
  <c r="AE555" i="5"/>
  <c r="AE563" i="5"/>
  <c r="AE587" i="5"/>
  <c r="AE652" i="5"/>
  <c r="AE667" i="5"/>
  <c r="AE684" i="5"/>
  <c r="AE700" i="5"/>
  <c r="AE717" i="5"/>
  <c r="AE732" i="5"/>
  <c r="AE765" i="5"/>
  <c r="AE797" i="5"/>
  <c r="AE829" i="5"/>
  <c r="AE869" i="5"/>
  <c r="AE876" i="5"/>
  <c r="AE900" i="5"/>
  <c r="AE923" i="5"/>
  <c r="AE960" i="5"/>
  <c r="AE967" i="5"/>
  <c r="AE975" i="5"/>
  <c r="AE982" i="5"/>
  <c r="AE1012" i="5"/>
  <c r="AE1019" i="5"/>
  <c r="AE1026" i="5"/>
  <c r="AE1041" i="5"/>
  <c r="AE1048" i="5"/>
  <c r="AE1062" i="5"/>
  <c r="AE1084" i="5"/>
  <c r="AE1119" i="5"/>
  <c r="AE1126" i="5"/>
  <c r="AE1133" i="5"/>
  <c r="AE1147" i="5"/>
  <c r="AE1197" i="5"/>
  <c r="AE1204" i="5"/>
  <c r="AE1211" i="5"/>
  <c r="AE1218" i="5"/>
  <c r="AE1239" i="5"/>
  <c r="AE1275" i="5"/>
  <c r="AE1282" i="5"/>
  <c r="AE1289" i="5"/>
  <c r="AE1303" i="5"/>
  <c r="AE38" i="5"/>
  <c r="AE62" i="5"/>
  <c r="AE70" i="5"/>
  <c r="AE78" i="5"/>
  <c r="AE103" i="5"/>
  <c r="AE168" i="5"/>
  <c r="AE183" i="5"/>
  <c r="AE207" i="5"/>
  <c r="AE232" i="5"/>
  <c r="AE248" i="5"/>
  <c r="AE272" i="5"/>
  <c r="AE288" i="5"/>
  <c r="AE313" i="5"/>
  <c r="AE337" i="5"/>
  <c r="AE352" i="5"/>
  <c r="AE450" i="5"/>
  <c r="AE475" i="5"/>
  <c r="AE483" i="5"/>
  <c r="AE491" i="5"/>
  <c r="AE515" i="5"/>
  <c r="AE580" i="5"/>
  <c r="AE595" i="5"/>
  <c r="AE612" i="5"/>
  <c r="AE628" i="5"/>
  <c r="AE645" i="5"/>
  <c r="AE660" i="5"/>
  <c r="AE693" i="5"/>
  <c r="AE725" i="5"/>
  <c r="AE757" i="5"/>
  <c r="AE790" i="5"/>
  <c r="AE805" i="5"/>
  <c r="AE822" i="5"/>
  <c r="AE838" i="5"/>
  <c r="AE855" i="5"/>
  <c r="AE862" i="5"/>
  <c r="AE916" i="5"/>
  <c r="AE931" i="5"/>
  <c r="AE946" i="5"/>
  <c r="AE953" i="5"/>
  <c r="AE990" i="5"/>
  <c r="AE1005" i="5"/>
  <c r="AE1056" i="5"/>
  <c r="AE1077" i="5"/>
  <c r="AE1091" i="5"/>
  <c r="AE1098" i="5"/>
  <c r="AE1105" i="5"/>
  <c r="AE1141" i="5"/>
  <c r="AE1162" i="5"/>
  <c r="AE1169" i="5"/>
  <c r="AE1176" i="5"/>
  <c r="AE1183" i="5"/>
  <c r="AE31" i="5"/>
  <c r="AE96" i="5"/>
  <c r="AE111" i="5"/>
  <c r="AE135" i="5"/>
  <c r="AE160" i="5"/>
  <c r="AE176" i="5"/>
  <c r="AE200" i="5"/>
  <c r="AE241" i="5"/>
  <c r="AE265" i="5"/>
  <c r="AE280" i="5"/>
  <c r="AE386" i="5"/>
  <c r="AE540" i="5"/>
  <c r="AE573" i="5"/>
  <c r="AE588" i="5"/>
  <c r="AE750" i="5"/>
  <c r="AE798" i="5"/>
  <c r="AE870" i="5"/>
  <c r="AE1020" i="5"/>
  <c r="AE1049" i="5"/>
  <c r="AE1134" i="5"/>
  <c r="AE1219" i="5"/>
  <c r="AE1311" i="5"/>
  <c r="AE88" i="5"/>
  <c r="AE104" i="5"/>
  <c r="AE128" i="5"/>
  <c r="AE144" i="5"/>
  <c r="AE193" i="5"/>
  <c r="AE314" i="5"/>
  <c r="AE338" i="5"/>
  <c r="AE468" i="5"/>
  <c r="AE501" i="5"/>
  <c r="AE516" i="5"/>
  <c r="AE678" i="5"/>
  <c r="AE726" i="5"/>
  <c r="AE815" i="5"/>
  <c r="AE894" i="5"/>
  <c r="AE954" i="5"/>
  <c r="AE1057" i="5"/>
  <c r="AE1149" i="5"/>
  <c r="AE1234" i="5"/>
  <c r="AE1319" i="5"/>
  <c r="AE1476" i="5"/>
  <c r="AE1653" i="5"/>
  <c r="AE1823" i="5"/>
  <c r="AE1993" i="5"/>
  <c r="AE49" i="5"/>
  <c r="AE162" i="5"/>
  <c r="AE170" i="5"/>
  <c r="AE194" i="5"/>
  <c r="AE291" i="5"/>
  <c r="AE324" i="5"/>
  <c r="AE534" i="5"/>
  <c r="AE582" i="5"/>
  <c r="AE671" i="5"/>
  <c r="AE792" i="5"/>
  <c r="AE816" i="5"/>
  <c r="AE841" i="5"/>
  <c r="AE864" i="5"/>
  <c r="AE948" i="5"/>
  <c r="AE50" i="5"/>
  <c r="AE147" i="5"/>
  <c r="AE180" i="5"/>
  <c r="AE260" i="5"/>
  <c r="AE438" i="5"/>
  <c r="AE527" i="5"/>
  <c r="AE648" i="5"/>
  <c r="AE672" i="5"/>
  <c r="AE697" i="5"/>
  <c r="AE802" i="5"/>
  <c r="AE858" i="5"/>
  <c r="AE942" i="5"/>
  <c r="AE964" i="5"/>
  <c r="AE972" i="5"/>
  <c r="AE1008" i="5"/>
  <c r="AE1023" i="5"/>
  <c r="AE1031" i="5"/>
  <c r="AE1038" i="5"/>
  <c r="AE1116" i="5"/>
  <c r="AE1201" i="5"/>
  <c r="AE1293" i="5"/>
  <c r="AE1417" i="5"/>
  <c r="AE1594" i="5"/>
  <c r="AE1764" i="5"/>
  <c r="AE1941" i="5"/>
  <c r="AE36" i="5"/>
  <c r="AE84" i="5"/>
  <c r="AE116" i="5"/>
  <c r="AE188" i="5"/>
  <c r="AE220" i="5"/>
  <c r="AE268" i="5"/>
  <c r="AE301" i="5"/>
  <c r="AE477" i="5"/>
  <c r="AE850" i="5"/>
  <c r="AE882" i="5"/>
  <c r="AE933" i="5"/>
  <c r="AE1379" i="5"/>
  <c r="AE1524" i="5"/>
  <c r="AE1531" i="5"/>
  <c r="AE1547" i="5"/>
  <c r="AE1908" i="5"/>
  <c r="AE1991" i="5"/>
  <c r="AE2014" i="5"/>
  <c r="AE2045" i="5"/>
  <c r="AE2130" i="5"/>
  <c r="AE91" i="5"/>
  <c r="AE122" i="5"/>
  <c r="AE333" i="5"/>
  <c r="AE364" i="5"/>
  <c r="AE396" i="5"/>
  <c r="AE541" i="5"/>
  <c r="AE593" i="5"/>
  <c r="AE622" i="5"/>
  <c r="AE641" i="5"/>
  <c r="AE673" i="5"/>
  <c r="AE706" i="5"/>
  <c r="AE738" i="5"/>
  <c r="AE809" i="5"/>
  <c r="AE913" i="5"/>
  <c r="AE943" i="5"/>
  <c r="AE977" i="5"/>
  <c r="AE1066" i="5"/>
  <c r="AE1074" i="5"/>
  <c r="AE1093" i="5"/>
  <c r="AE1103" i="5"/>
  <c r="AE1121" i="5"/>
  <c r="AE1131" i="5"/>
  <c r="AE1158" i="5"/>
  <c r="AE1195" i="5"/>
  <c r="AE1215" i="5"/>
  <c r="AE1259" i="5"/>
  <c r="AE1313" i="5"/>
  <c r="AE1339" i="5"/>
  <c r="AE1355" i="5"/>
  <c r="AE1389" i="5"/>
  <c r="AE1404" i="5"/>
  <c r="AE1421" i="5"/>
  <c r="AE1437" i="5"/>
  <c r="AE1461" i="5"/>
  <c r="AE1468" i="5"/>
  <c r="AE1540" i="5"/>
  <c r="AE1557" i="5"/>
  <c r="AE1572" i="5"/>
  <c r="AE1595" i="5"/>
  <c r="AE1611" i="5"/>
  <c r="AE1627" i="5"/>
  <c r="AE1649" i="5"/>
  <c r="AE1657" i="5"/>
  <c r="AE1679" i="5"/>
  <c r="AE1695" i="5"/>
  <c r="AE1710" i="5"/>
  <c r="AE1717" i="5"/>
  <c r="AE1733" i="5"/>
  <c r="AE1740" i="5"/>
  <c r="AE1779" i="5"/>
  <c r="AE72" i="5"/>
  <c r="AE82" i="5"/>
  <c r="AE156" i="5"/>
  <c r="AE201" i="5"/>
  <c r="AE478" i="5"/>
  <c r="AE509" i="5"/>
  <c r="AE553" i="5"/>
  <c r="AE574" i="5"/>
  <c r="AE851" i="5"/>
  <c r="AE934" i="5"/>
  <c r="AE1206" i="5"/>
  <c r="AE1233" i="5"/>
  <c r="AE1251" i="5"/>
  <c r="AE1277" i="5"/>
  <c r="AE1363" i="5"/>
  <c r="AE1429" i="5"/>
  <c r="AE1445" i="5"/>
  <c r="AE1509" i="5"/>
  <c r="AE1565" i="5"/>
  <c r="AE1588" i="5"/>
  <c r="AE1666" i="5"/>
  <c r="AE1810" i="5"/>
  <c r="AE1841" i="5"/>
  <c r="AE1871" i="5"/>
  <c r="AE1878" i="5"/>
  <c r="AE1909" i="5"/>
  <c r="AE1923" i="5"/>
  <c r="AE2039" i="5"/>
  <c r="AE2117" i="5"/>
  <c r="AE123" i="5"/>
  <c r="AE242" i="5"/>
  <c r="AE252" i="5"/>
  <c r="AE326" i="5"/>
  <c r="AE346" i="5"/>
  <c r="AE397" i="5"/>
  <c r="AE429" i="5"/>
  <c r="AE634" i="5"/>
  <c r="AE654" i="5"/>
  <c r="AE719" i="5"/>
  <c r="AE759" i="5"/>
  <c r="AE769" i="5"/>
  <c r="AE779" i="5"/>
  <c r="AE810" i="5"/>
  <c r="AE843" i="5"/>
  <c r="AE874" i="5"/>
  <c r="AE1039" i="5"/>
  <c r="AE1067" i="5"/>
  <c r="AE1086" i="5"/>
  <c r="AE1159" i="5"/>
  <c r="AE1188" i="5"/>
  <c r="AE1216" i="5"/>
  <c r="AE1287" i="5"/>
  <c r="AE1296" i="5"/>
  <c r="AE1332" i="5"/>
  <c r="AE1348" i="5"/>
  <c r="AE1373" i="5"/>
  <c r="AE1381" i="5"/>
  <c r="AE1422" i="5"/>
  <c r="AE1438" i="5"/>
  <c r="AE1549" i="5"/>
  <c r="AE1581" i="5"/>
  <c r="AE1620" i="5"/>
  <c r="AE1749" i="5"/>
  <c r="AE1780" i="5"/>
  <c r="AE1849" i="5"/>
  <c r="AE1954" i="5"/>
  <c r="AE1962" i="5"/>
  <c r="AE2001" i="5"/>
  <c r="AE2023" i="5"/>
  <c r="AE2061" i="5"/>
  <c r="AE2075" i="5"/>
  <c r="AE2089" i="5"/>
  <c r="AE2111" i="5"/>
  <c r="AE2125" i="5"/>
  <c r="AE2146" i="5"/>
  <c r="AE2153" i="5"/>
  <c r="AE2166" i="5"/>
  <c r="AE2173" i="5"/>
  <c r="AE2187" i="5"/>
  <c r="AE2207" i="5"/>
  <c r="AE2214" i="5"/>
  <c r="AE2227" i="5"/>
  <c r="AE2247" i="5"/>
  <c r="AE2260" i="5"/>
  <c r="AE2273" i="5"/>
  <c r="AE2286" i="5"/>
  <c r="AE2299" i="5"/>
  <c r="AE2319" i="5"/>
  <c r="AE2332" i="5"/>
  <c r="AE2345" i="5"/>
  <c r="AE2358" i="5"/>
  <c r="AE2371" i="5"/>
  <c r="AE2391" i="5"/>
  <c r="AE2404" i="5"/>
  <c r="AE2417" i="5"/>
  <c r="AE202" i="5"/>
  <c r="AE510" i="5"/>
  <c r="AE575" i="5"/>
  <c r="AE665" i="5"/>
  <c r="AE730" i="5"/>
  <c r="AE935" i="5"/>
  <c r="AE1000" i="5"/>
  <c r="AE1095" i="5"/>
  <c r="AE1143" i="5"/>
  <c r="AE1261" i="5"/>
  <c r="AE1278" i="5"/>
  <c r="AE1306" i="5"/>
  <c r="AE1324" i="5"/>
  <c r="AE1341" i="5"/>
  <c r="AE1391" i="5"/>
  <c r="AE1470" i="5"/>
  <c r="AE1486" i="5"/>
  <c r="AE1629" i="5"/>
  <c r="AE1644" i="5"/>
  <c r="AE1667" i="5"/>
  <c r="AE1674" i="5"/>
  <c r="AE1705" i="5"/>
  <c r="AE1719" i="5"/>
  <c r="AE1894" i="5"/>
  <c r="AE1939" i="5"/>
  <c r="AE2016" i="5"/>
  <c r="AE2104" i="5"/>
  <c r="AE32" i="5"/>
  <c r="AE43" i="5"/>
  <c r="AE136" i="5"/>
  <c r="AE234" i="5"/>
  <c r="AE253" i="5"/>
  <c r="AE430" i="5"/>
  <c r="AE471" i="5"/>
  <c r="AE606" i="5"/>
  <c r="AE615" i="5"/>
  <c r="AE625" i="5"/>
  <c r="AE720" i="5"/>
  <c r="AE1060" i="5"/>
  <c r="AE1180" i="5"/>
  <c r="AE1270" i="5"/>
  <c r="AE1447" i="5"/>
  <c r="AE1463" i="5"/>
  <c r="AE1590" i="5"/>
  <c r="AE1606" i="5"/>
  <c r="AE1637" i="5"/>
  <c r="AE1690" i="5"/>
  <c r="AE1735" i="5"/>
  <c r="AE1758" i="5"/>
  <c r="AE1797" i="5"/>
  <c r="AE1819" i="5"/>
  <c r="AE1858" i="5"/>
  <c r="AE1887" i="5"/>
  <c r="AE1955" i="5"/>
  <c r="AE2133" i="5"/>
  <c r="AE2215" i="5"/>
  <c r="AE24" i="5"/>
  <c r="AE75" i="5"/>
  <c r="AE285" i="5"/>
  <c r="AE318" i="5"/>
  <c r="AE379" i="5"/>
  <c r="AE399" i="5"/>
  <c r="AE462" i="5"/>
  <c r="AE576" i="5"/>
  <c r="AE751" i="5"/>
  <c r="AE771" i="5"/>
  <c r="AE803" i="5"/>
  <c r="AE835" i="5"/>
  <c r="AE887" i="5"/>
  <c r="AE1001" i="5"/>
  <c r="AE1021" i="5"/>
  <c r="AE1032" i="5"/>
  <c r="AE1107" i="5"/>
  <c r="AE1144" i="5"/>
  <c r="AE1209" i="5"/>
  <c r="AE1228" i="5"/>
  <c r="AE1254" i="5"/>
  <c r="AE1342" i="5"/>
  <c r="AE1350" i="5"/>
  <c r="AE1366" i="5"/>
  <c r="AE1375" i="5"/>
  <c r="AE1416" i="5"/>
  <c r="AE1432" i="5"/>
  <c r="AE1440" i="5"/>
  <c r="AE1471" i="5"/>
  <c r="AE1479" i="5"/>
  <c r="AE1504" i="5"/>
  <c r="AE1575" i="5"/>
  <c r="AE1583" i="5"/>
  <c r="AE1645" i="5"/>
  <c r="AE1661" i="5"/>
  <c r="AE1668" i="5"/>
  <c r="AE1675" i="5"/>
  <c r="AE1720" i="5"/>
  <c r="AE1728" i="5"/>
  <c r="AE1767" i="5"/>
  <c r="AE1775" i="5"/>
  <c r="AE1812" i="5"/>
  <c r="AE1828" i="5"/>
  <c r="AE1836" i="5"/>
  <c r="AE1851" i="5"/>
  <c r="AE1873" i="5"/>
  <c r="AE1933" i="5"/>
  <c r="AE1949" i="5"/>
  <c r="AE1972" i="5"/>
  <c r="AE1980" i="5"/>
  <c r="AE1987" i="5"/>
  <c r="AE1995" i="5"/>
  <c r="AE2025" i="5"/>
  <c r="AE2041" i="5"/>
  <c r="AE2049" i="5"/>
  <c r="AE2056" i="5"/>
  <c r="AE2070" i="5"/>
  <c r="AE2091" i="5"/>
  <c r="AE2105" i="5"/>
  <c r="AE2127" i="5"/>
  <c r="AE2141" i="5"/>
  <c r="AE2161" i="5"/>
  <c r="AE2175" i="5"/>
  <c r="AE2202" i="5"/>
  <c r="AE2209" i="5"/>
  <c r="AE2229" i="5"/>
  <c r="AE2242" i="5"/>
  <c r="AE2255" i="5"/>
  <c r="AE2268" i="5"/>
  <c r="AE2281" i="5"/>
  <c r="AE2301" i="5"/>
  <c r="AE2314" i="5"/>
  <c r="AE2327" i="5"/>
  <c r="AE2340" i="5"/>
  <c r="AE2353" i="5"/>
  <c r="AE2373" i="5"/>
  <c r="AE2386" i="5"/>
  <c r="AE2399" i="5"/>
  <c r="AE2412" i="5"/>
  <c r="AE2425" i="5"/>
  <c r="AE2840" i="5"/>
  <c r="AE2846" i="5"/>
  <c r="AE2852" i="5"/>
  <c r="AE2858" i="5"/>
  <c r="AE2864" i="5"/>
  <c r="AE2870" i="5"/>
  <c r="AE2876" i="5"/>
  <c r="AE2882" i="5"/>
  <c r="AE2888" i="5"/>
  <c r="AE2894" i="5"/>
  <c r="AE2900" i="5"/>
  <c r="AE2906" i="5"/>
  <c r="AE2912" i="5"/>
  <c r="AE2918" i="5"/>
  <c r="AE2924" i="5"/>
  <c r="AE2930" i="5"/>
  <c r="AE2936" i="5"/>
  <c r="AE2942" i="5"/>
  <c r="AE2948" i="5"/>
  <c r="AE2954" i="5"/>
  <c r="AE2960" i="5"/>
  <c r="AE2966" i="5"/>
  <c r="AE2972" i="5"/>
  <c r="AE2978" i="5"/>
  <c r="AE2984" i="5"/>
  <c r="AE2990" i="5"/>
  <c r="AE2996" i="5"/>
  <c r="AE3002" i="5"/>
  <c r="AE3008" i="5"/>
  <c r="AE3014" i="5"/>
  <c r="AE3020" i="5"/>
  <c r="AE56" i="5"/>
  <c r="AE226" i="5"/>
  <c r="AE235" i="5"/>
  <c r="AE391" i="5"/>
  <c r="AE431" i="5"/>
  <c r="AE607" i="5"/>
  <c r="AE743" i="5"/>
  <c r="AE825" i="5"/>
  <c r="AE897" i="5"/>
  <c r="AE929" i="5"/>
  <c r="AE1079" i="5"/>
  <c r="AE1200" i="5"/>
  <c r="AE1263" i="5"/>
  <c r="AE1308" i="5"/>
  <c r="AE1335" i="5"/>
  <c r="AE1359" i="5"/>
  <c r="AE1393" i="5"/>
  <c r="AE1401" i="5"/>
  <c r="AE1425" i="5"/>
  <c r="AE1457" i="5"/>
  <c r="AE1464" i="5"/>
  <c r="AE1488" i="5"/>
  <c r="AE1536" i="5"/>
  <c r="AE1552" i="5"/>
  <c r="AE1561" i="5"/>
  <c r="AE1591" i="5"/>
  <c r="AE1599" i="5"/>
  <c r="AE1607" i="5"/>
  <c r="AE1615" i="5"/>
  <c r="AE1631" i="5"/>
  <c r="AE1638" i="5"/>
  <c r="AE1683" i="5"/>
  <c r="AE1699" i="5"/>
  <c r="AE1707" i="5"/>
  <c r="AE1714" i="5"/>
  <c r="AE1751" i="5"/>
  <c r="AE1791" i="5"/>
  <c r="AE1806" i="5"/>
  <c r="AE1859" i="5"/>
  <c r="AE1867" i="5"/>
  <c r="AE1881" i="5"/>
  <c r="AE1896" i="5"/>
  <c r="AE1912" i="5"/>
  <c r="AE1919" i="5"/>
  <c r="AE1926" i="5"/>
  <c r="AE1965" i="5"/>
  <c r="AE2003" i="5"/>
  <c r="AE2011" i="5"/>
  <c r="AE2063" i="5"/>
  <c r="AE2085" i="5"/>
  <c r="AE2099" i="5"/>
  <c r="AE2113" i="5"/>
  <c r="AE2134" i="5"/>
  <c r="AE2148" i="5"/>
  <c r="AE2155" i="5"/>
  <c r="AE2189" i="5"/>
  <c r="AE2196" i="5"/>
  <c r="AE2223" i="5"/>
  <c r="AE2236" i="5"/>
  <c r="AE2249" i="5"/>
  <c r="AE2262" i="5"/>
  <c r="AE2275" i="5"/>
  <c r="AE2295" i="5"/>
  <c r="AE2308" i="5"/>
  <c r="AE2321" i="5"/>
  <c r="AE2334" i="5"/>
  <c r="AE2347" i="5"/>
  <c r="AE2367" i="5"/>
  <c r="AE2380" i="5"/>
  <c r="AE2393" i="5"/>
  <c r="AE2406" i="5"/>
  <c r="AE2419" i="5"/>
  <c r="AE2432" i="5"/>
  <c r="AE2438" i="5"/>
  <c r="AE2444" i="5"/>
  <c r="AE2450" i="5"/>
  <c r="AE2456" i="5"/>
  <c r="AE2462" i="5"/>
  <c r="AE2468" i="5"/>
  <c r="AE2474" i="5"/>
  <c r="AE2480" i="5"/>
  <c r="AE2486" i="5"/>
  <c r="AE2492" i="5"/>
  <c r="AE2498" i="5"/>
  <c r="AE58" i="5"/>
  <c r="AE90" i="5"/>
  <c r="AE121" i="5"/>
  <c r="AE332" i="5"/>
  <c r="AE363" i="5"/>
  <c r="AE445" i="5"/>
  <c r="AE496" i="5"/>
  <c r="AE528" i="5"/>
  <c r="AE561" i="5"/>
  <c r="AE640" i="5"/>
  <c r="AE705" i="5"/>
  <c r="AE745" i="5"/>
  <c r="AE785" i="5"/>
  <c r="AE871" i="5"/>
  <c r="AE1015" i="5"/>
  <c r="AE1036" i="5"/>
  <c r="AE1065" i="5"/>
  <c r="AE1157" i="5"/>
  <c r="AE1185" i="5"/>
  <c r="AE1265" i="5"/>
  <c r="AE1329" i="5"/>
  <c r="AE1345" i="5"/>
  <c r="AE1411" i="5"/>
  <c r="AE1420" i="5"/>
  <c r="AE1633" i="5"/>
  <c r="AE1671" i="5"/>
  <c r="AE1678" i="5"/>
  <c r="AE98" i="5"/>
  <c r="AE412" i="5"/>
  <c r="AE1044" i="5"/>
  <c r="AE1089" i="5"/>
  <c r="AE1427" i="5"/>
  <c r="AE1522" i="5"/>
  <c r="AE1617" i="5"/>
  <c r="AE1692" i="5"/>
  <c r="AE1921" i="5"/>
  <c r="AE1969" i="5"/>
  <c r="AE2037" i="5"/>
  <c r="AE2213" i="5"/>
  <c r="AE2239" i="5"/>
  <c r="AE2302" i="5"/>
  <c r="AE331" i="5"/>
  <c r="AE1395" i="5"/>
  <c r="AE1481" i="5"/>
  <c r="AE1585" i="5"/>
  <c r="AE1745" i="5"/>
  <c r="AE1833" i="5"/>
  <c r="AE1852" i="5"/>
  <c r="AE1882" i="5"/>
  <c r="AE1942" i="5"/>
  <c r="AE2057" i="5"/>
  <c r="AE2142" i="5"/>
  <c r="AE2285" i="5"/>
  <c r="AE2311" i="5"/>
  <c r="AE2374" i="5"/>
  <c r="AE2435" i="5"/>
  <c r="AE2442" i="5"/>
  <c r="AE2471" i="5"/>
  <c r="AE2478" i="5"/>
  <c r="AE2513" i="5"/>
  <c r="AE504" i="5"/>
  <c r="AE1145" i="5"/>
  <c r="AE1450" i="5"/>
  <c r="AE1513" i="5"/>
  <c r="AE1608" i="5"/>
  <c r="AE1715" i="5"/>
  <c r="AE1776" i="5"/>
  <c r="AE1824" i="5"/>
  <c r="AE1961" i="5"/>
  <c r="AE1981" i="5"/>
  <c r="AE2206" i="5"/>
  <c r="AE2357" i="5"/>
  <c r="AE2383" i="5"/>
  <c r="AE2507" i="5"/>
  <c r="AE2540" i="5"/>
  <c r="AE2579" i="5"/>
  <c r="AE2612" i="5"/>
  <c r="AE2651" i="5"/>
  <c r="AE2684" i="5"/>
  <c r="AE2723" i="5"/>
  <c r="AE2756" i="5"/>
  <c r="AE2795" i="5"/>
  <c r="AE2828" i="5"/>
  <c r="AE888" i="5"/>
  <c r="AE910" i="5"/>
  <c r="AE921" i="5"/>
  <c r="AE1300" i="5"/>
  <c r="AE1343" i="5"/>
  <c r="AE1386" i="5"/>
  <c r="AE1545" i="5"/>
  <c r="AE1577" i="5"/>
  <c r="AE1746" i="5"/>
  <c r="AE1845" i="5"/>
  <c r="AE1853" i="5"/>
  <c r="AE1863" i="5"/>
  <c r="AE1883" i="5"/>
  <c r="AE1943" i="5"/>
  <c r="AE2021" i="5"/>
  <c r="AE2050" i="5"/>
  <c r="AE2058" i="5"/>
  <c r="AE2087" i="5"/>
  <c r="AE2095" i="5"/>
  <c r="AE2115" i="5"/>
  <c r="AE2124" i="5"/>
  <c r="AE2143" i="5"/>
  <c r="AE2152" i="5"/>
  <c r="AE2259" i="5"/>
  <c r="AE2269" i="5"/>
  <c r="AE2296" i="5"/>
  <c r="AE2322" i="5"/>
  <c r="AE2349" i="5"/>
  <c r="AE2375" i="5"/>
  <c r="AE219" i="5"/>
  <c r="AE495" i="5"/>
  <c r="AE599" i="5"/>
  <c r="AE609" i="5"/>
  <c r="AE1002" i="5"/>
  <c r="AE1137" i="5"/>
  <c r="AE1192" i="5"/>
  <c r="AE1257" i="5"/>
  <c r="AE57" i="5"/>
  <c r="AE266" i="5"/>
  <c r="AE300" i="5"/>
  <c r="AE589" i="5"/>
  <c r="AE784" i="5"/>
  <c r="AE889" i="5"/>
  <c r="AE1014" i="5"/>
  <c r="AE1247" i="5"/>
  <c r="AE1291" i="5"/>
  <c r="AE1301" i="5"/>
  <c r="AE1377" i="5"/>
  <c r="AE1409" i="5"/>
  <c r="AE1935" i="5"/>
  <c r="AE2013" i="5"/>
  <c r="AE2022" i="5"/>
  <c r="AE2088" i="5"/>
  <c r="AE2217" i="5"/>
  <c r="AE2243" i="5"/>
  <c r="AE2403" i="5"/>
  <c r="AE2413" i="5"/>
  <c r="AE2430" i="5"/>
  <c r="AE2459" i="5"/>
  <c r="AE2466" i="5"/>
  <c r="AE2495" i="5"/>
  <c r="AE2522" i="5"/>
  <c r="AE2561" i="5"/>
  <c r="AE2594" i="5"/>
  <c r="AE2633" i="5"/>
  <c r="AE2666" i="5"/>
  <c r="AE2705" i="5"/>
  <c r="AE2738" i="5"/>
  <c r="AE2777" i="5"/>
  <c r="AE2810" i="5"/>
  <c r="AE600" i="5"/>
  <c r="AE1072" i="5"/>
  <c r="AE1117" i="5"/>
  <c r="AE1138" i="5"/>
  <c r="AE1193" i="5"/>
  <c r="AE1237" i="5"/>
  <c r="AE1506" i="5"/>
  <c r="AE1654" i="5"/>
  <c r="AE1708" i="5"/>
  <c r="AE1729" i="5"/>
  <c r="AE1739" i="5"/>
  <c r="AE1769" i="5"/>
  <c r="AE1799" i="5"/>
  <c r="AE1837" i="5"/>
  <c r="AE2071" i="5"/>
  <c r="AE2145" i="5"/>
  <c r="AE2172" i="5"/>
  <c r="AE2226" i="5"/>
  <c r="AE2289" i="5"/>
  <c r="AE2315" i="5"/>
  <c r="AE2516" i="5"/>
  <c r="AE2555" i="5"/>
  <c r="AE2588" i="5"/>
  <c r="AE2627" i="5"/>
  <c r="AE2660" i="5"/>
  <c r="AE2699" i="5"/>
  <c r="AE2732" i="5"/>
  <c r="AE2771" i="5"/>
  <c r="AE2804" i="5"/>
  <c r="AE2965" i="5"/>
  <c r="AE2985" i="5"/>
  <c r="AE2998" i="5"/>
  <c r="AE3011" i="5"/>
  <c r="AE3024" i="5"/>
  <c r="AE3030" i="5"/>
  <c r="AE3036" i="5"/>
  <c r="AE3042" i="5"/>
  <c r="AE3048" i="5"/>
  <c r="AE3054" i="5"/>
  <c r="AE3060" i="5"/>
  <c r="AE3066" i="5"/>
  <c r="AE3072" i="5"/>
  <c r="AE3078" i="5"/>
  <c r="AE3084" i="5"/>
  <c r="AE3090" i="5"/>
  <c r="AE3096" i="5"/>
  <c r="AE3102" i="5"/>
  <c r="AE3108" i="5"/>
  <c r="AE3114" i="5"/>
  <c r="AE3120" i="5"/>
  <c r="AE3126" i="5"/>
  <c r="AE3132" i="5"/>
  <c r="AE3138" i="5"/>
  <c r="AE3144" i="5"/>
  <c r="AE3150" i="5"/>
  <c r="AE3156" i="5"/>
  <c r="AE108" i="5"/>
  <c r="AE639" i="5"/>
  <c r="AE744" i="5"/>
  <c r="AE849" i="5"/>
  <c r="AE1221" i="5"/>
  <c r="AE1318" i="5"/>
  <c r="AE1361" i="5"/>
  <c r="AE1563" i="5"/>
  <c r="AE1584" i="5"/>
  <c r="AE1669" i="5"/>
  <c r="AE1860" i="5"/>
  <c r="AE1930" i="5"/>
  <c r="AE1950" i="5"/>
  <c r="AE2074" i="5"/>
  <c r="AE2176" i="5"/>
  <c r="AE2230" i="5"/>
  <c r="AE1336" i="5"/>
  <c r="AE1792" i="5"/>
  <c r="AE1869" i="5"/>
  <c r="AE2026" i="5"/>
  <c r="AE2263" i="5"/>
  <c r="AE2284" i="5"/>
  <c r="AE2394" i="5"/>
  <c r="AE2415" i="5"/>
  <c r="AE2441" i="5"/>
  <c r="AE2458" i="5"/>
  <c r="AE2475" i="5"/>
  <c r="AE2483" i="5"/>
  <c r="AE2523" i="5"/>
  <c r="AE2530" i="5"/>
  <c r="AE2537" i="5"/>
  <c r="AE2552" i="5"/>
  <c r="AE2567" i="5"/>
  <c r="AE2582" i="5"/>
  <c r="AE2589" i="5"/>
  <c r="AE2626" i="5"/>
  <c r="AE2670" i="5"/>
  <c r="AE2685" i="5"/>
  <c r="AE2729" i="5"/>
  <c r="AE2744" i="5"/>
  <c r="AE2759" i="5"/>
  <c r="AE2774" i="5"/>
  <c r="AE2811" i="5"/>
  <c r="AE2871" i="5"/>
  <c r="AE2902" i="5"/>
  <c r="AE187" i="5"/>
  <c r="AE246" i="5"/>
  <c r="AE1108" i="5"/>
  <c r="AE1489" i="5"/>
  <c r="AE1817" i="5"/>
  <c r="AE1996" i="5"/>
  <c r="AE2163" i="5"/>
  <c r="AE2225" i="5"/>
  <c r="AE2256" i="5"/>
  <c r="AE2298" i="5"/>
  <c r="AE2368" i="5"/>
  <c r="AE2436" i="5"/>
  <c r="AE2477" i="5"/>
  <c r="AE2494" i="5"/>
  <c r="AE2510" i="5"/>
  <c r="AE2525" i="5"/>
  <c r="AE2547" i="5"/>
  <c r="AE2562" i="5"/>
  <c r="AE2570" i="5"/>
  <c r="AE2591" i="5"/>
  <c r="AE2606" i="5"/>
  <c r="AE2621" i="5"/>
  <c r="AE2636" i="5"/>
  <c r="AE2680" i="5"/>
  <c r="AE2717" i="5"/>
  <c r="AE2776" i="5"/>
  <c r="AE2835" i="5"/>
  <c r="AE2866" i="5"/>
  <c r="AE1570" i="5"/>
  <c r="AE1807" i="5"/>
  <c r="AE1953" i="5"/>
  <c r="AE2453" i="5"/>
  <c r="AE2658" i="5"/>
  <c r="AE2747" i="5"/>
  <c r="AE2762" i="5"/>
  <c r="AE2792" i="5"/>
  <c r="AE2859" i="5"/>
  <c r="AE2928" i="5"/>
  <c r="AE2959" i="5"/>
  <c r="AE3003" i="5"/>
  <c r="AE3018" i="5"/>
  <c r="AE1787" i="5"/>
  <c r="AE1897" i="5"/>
  <c r="AE1920" i="5"/>
  <c r="AE2053" i="5"/>
  <c r="AE2121" i="5"/>
  <c r="AE2310" i="5"/>
  <c r="AE2331" i="5"/>
  <c r="AE2341" i="5"/>
  <c r="AE2429" i="5"/>
  <c r="AE2446" i="5"/>
  <c r="AE2487" i="5"/>
  <c r="AE2504" i="5"/>
  <c r="AE2511" i="5"/>
  <c r="AE2526" i="5"/>
  <c r="AE2541" i="5"/>
  <c r="AE2556" i="5"/>
  <c r="AE2571" i="5"/>
  <c r="AE2578" i="5"/>
  <c r="AE2585" i="5"/>
  <c r="AE2600" i="5"/>
  <c r="AE2615" i="5"/>
  <c r="AE2622" i="5"/>
  <c r="AE2630" i="5"/>
  <c r="AE2637" i="5"/>
  <c r="AE2652" i="5"/>
  <c r="AE2667" i="5"/>
  <c r="AE2674" i="5"/>
  <c r="AE2681" i="5"/>
  <c r="AE2696" i="5"/>
  <c r="AE2711" i="5"/>
  <c r="AE25" i="5"/>
  <c r="AE1273" i="5"/>
  <c r="AE1663" i="5"/>
  <c r="AE1777" i="5"/>
  <c r="AE2165" i="5"/>
  <c r="AE2361" i="5"/>
  <c r="AE2370" i="5"/>
  <c r="AE2400" i="5"/>
  <c r="AE2454" i="5"/>
  <c r="AE2496" i="5"/>
  <c r="AE2519" i="5"/>
  <c r="AE2534" i="5"/>
  <c r="AE2549" i="5"/>
  <c r="AE2564" i="5"/>
  <c r="AE2608" i="5"/>
  <c r="AE2645" i="5"/>
  <c r="AE2704" i="5"/>
  <c r="AE2741" i="5"/>
  <c r="AE2763" i="5"/>
  <c r="AE2778" i="5"/>
  <c r="AE2786" i="5"/>
  <c r="AE2822" i="5"/>
  <c r="AE2837" i="5"/>
  <c r="AE2914" i="5"/>
  <c r="AE2945" i="5"/>
  <c r="AE1230" i="5"/>
  <c r="AE1473" i="5"/>
  <c r="AE1529" i="5"/>
  <c r="AE2092" i="5"/>
  <c r="AE2344" i="5"/>
  <c r="AE2490" i="5"/>
  <c r="AE2514" i="5"/>
  <c r="AE2603" i="5"/>
  <c r="AE2618" i="5"/>
  <c r="AE2648" i="5"/>
  <c r="AE2802" i="5"/>
  <c r="AE2878" i="5"/>
  <c r="AE658" i="5"/>
  <c r="AE681" i="5"/>
  <c r="AE1505" i="5"/>
  <c r="AE1624" i="5"/>
  <c r="AE2073" i="5"/>
  <c r="AE2356" i="5"/>
  <c r="AE2451" i="5"/>
  <c r="AE2624" i="5"/>
  <c r="AE2642" i="5"/>
  <c r="AE2694" i="5"/>
  <c r="AE2721" i="5"/>
  <c r="AE2746" i="5"/>
  <c r="AE2801" i="5"/>
  <c r="AE2829" i="5"/>
  <c r="AE2838" i="5"/>
  <c r="AE2892" i="5"/>
  <c r="AE2910" i="5"/>
  <c r="AE2952" i="5"/>
  <c r="AE2969" i="5"/>
  <c r="AE2986" i="5"/>
  <c r="AE2994" i="5"/>
  <c r="AE3010" i="5"/>
  <c r="AE3071" i="5"/>
  <c r="AE3079" i="5"/>
  <c r="AE3101" i="5"/>
  <c r="AE3116" i="5"/>
  <c r="AE3131" i="5"/>
  <c r="AE3153" i="5"/>
  <c r="AE3161" i="5"/>
  <c r="AE3287" i="5"/>
  <c r="AE3295" i="5"/>
  <c r="AE3317" i="5"/>
  <c r="AE3332" i="5"/>
  <c r="AE3347" i="5"/>
  <c r="AE3369" i="5"/>
  <c r="AE3377" i="5"/>
  <c r="AE1402" i="5"/>
  <c r="AE1647" i="5"/>
  <c r="AE1831" i="5"/>
  <c r="AE1889" i="5"/>
  <c r="AE2005" i="5"/>
  <c r="AE2244" i="5"/>
  <c r="AE2472" i="5"/>
  <c r="AE2482" i="5"/>
  <c r="AE2531" i="5"/>
  <c r="AE2550" i="5"/>
  <c r="AE2597" i="5"/>
  <c r="AE2669" i="5"/>
  <c r="AE2687" i="5"/>
  <c r="AE2765" i="5"/>
  <c r="AE2783" i="5"/>
  <c r="AE2812" i="5"/>
  <c r="AE2847" i="5"/>
  <c r="AE2856" i="5"/>
  <c r="AE2884" i="5"/>
  <c r="AE2961" i="5"/>
  <c r="AE3027" i="5"/>
  <c r="AE3050" i="5"/>
  <c r="AE3057" i="5"/>
  <c r="AE3087" i="5"/>
  <c r="AE3109" i="5"/>
  <c r="AE3139" i="5"/>
  <c r="AE3146" i="5"/>
  <c r="AE3169" i="5"/>
  <c r="AE3176" i="5"/>
  <c r="AE3183" i="5"/>
  <c r="AE3199" i="5"/>
  <c r="AE3206" i="5"/>
  <c r="AE3213" i="5"/>
  <c r="AE3229" i="5"/>
  <c r="AE3236" i="5"/>
  <c r="AE3243" i="5"/>
  <c r="AE1368" i="5"/>
  <c r="AE1625" i="5"/>
  <c r="AE1821" i="5"/>
  <c r="AE1800" i="5"/>
  <c r="AE2100" i="5"/>
  <c r="AE2191" i="5"/>
  <c r="AE2465" i="5"/>
  <c r="AE2484" i="5"/>
  <c r="AE2505" i="5"/>
  <c r="AE2543" i="5"/>
  <c r="AE2572" i="5"/>
  <c r="AE2654" i="5"/>
  <c r="AE2814" i="5"/>
  <c r="AE2841" i="5"/>
  <c r="AE2849" i="5"/>
  <c r="AE2868" i="5"/>
  <c r="AE2895" i="5"/>
  <c r="AE2931" i="5"/>
  <c r="AE3005" i="5"/>
  <c r="AE3044" i="5"/>
  <c r="AE3260" i="5"/>
  <c r="AE1053" i="5"/>
  <c r="AE1229" i="5"/>
  <c r="AE1441" i="5"/>
  <c r="AE2203" i="5"/>
  <c r="AE2316" i="5"/>
  <c r="AE2416" i="5"/>
  <c r="AE2609" i="5"/>
  <c r="AE2628" i="5"/>
  <c r="AE2663" i="5"/>
  <c r="AE2672" i="5"/>
  <c r="AE2690" i="5"/>
  <c r="AE2698" i="5"/>
  <c r="AE2716" i="5"/>
  <c r="AE2750" i="5"/>
  <c r="AE2768" i="5"/>
  <c r="AE2805" i="5"/>
  <c r="AE2824" i="5"/>
  <c r="AE2939" i="5"/>
  <c r="AE3037" i="5"/>
  <c r="AE3067" i="5"/>
  <c r="AE3074" i="5"/>
  <c r="AE3097" i="5"/>
  <c r="AE3104" i="5"/>
  <c r="AE3111" i="5"/>
  <c r="AE3127" i="5"/>
  <c r="AE3134" i="5"/>
  <c r="AE3141" i="5"/>
  <c r="AE3157" i="5"/>
  <c r="AE569" i="5"/>
  <c r="AE973" i="5"/>
  <c r="AE1465" i="5"/>
  <c r="AE1722" i="5"/>
  <c r="AE2044" i="5"/>
  <c r="AE2171" i="5"/>
  <c r="AE2328" i="5"/>
  <c r="AE2447" i="5"/>
  <c r="AE2573" i="5"/>
  <c r="AE2619" i="5"/>
  <c r="AE2708" i="5"/>
  <c r="AE2733" i="5"/>
  <c r="AE2842" i="5"/>
  <c r="AE3224" i="5"/>
  <c r="AE267" i="5"/>
  <c r="AE350" i="5"/>
  <c r="AE763" i="5"/>
  <c r="AE1738" i="5"/>
  <c r="AE1761" i="5"/>
  <c r="AE2421" i="5"/>
  <c r="AE2501" i="5"/>
  <c r="AE2558" i="5"/>
  <c r="AE2586" i="5"/>
  <c r="AE2604" i="5"/>
  <c r="AE2632" i="5"/>
  <c r="AE2668" i="5"/>
  <c r="AE2883" i="5"/>
  <c r="AE2943" i="5"/>
  <c r="AE3026" i="5"/>
  <c r="AE3033" i="5"/>
  <c r="AE3049" i="5"/>
  <c r="AE3056" i="5"/>
  <c r="AE3063" i="5"/>
  <c r="AE3086" i="5"/>
  <c r="AE3182" i="5"/>
  <c r="AE3212" i="5"/>
  <c r="AE3235" i="5"/>
  <c r="AE3242" i="5"/>
  <c r="AE3249" i="5"/>
  <c r="AE3265" i="5"/>
  <c r="AE3272" i="5"/>
  <c r="AE3279" i="5"/>
  <c r="AE3302" i="5"/>
  <c r="AE985" i="5"/>
  <c r="AE1174" i="5"/>
  <c r="AE2183" i="5"/>
  <c r="AE2639" i="5"/>
  <c r="AE2649" i="5"/>
  <c r="AE2720" i="5"/>
  <c r="AE2789" i="5"/>
  <c r="AE2983" i="5"/>
  <c r="AE3031" i="5"/>
  <c r="AE3068" i="5"/>
  <c r="AE3122" i="5"/>
  <c r="AE3158" i="5"/>
  <c r="AE3193" i="5"/>
  <c r="AE3290" i="5"/>
  <c r="AE3308" i="5"/>
  <c r="AE3380" i="5"/>
  <c r="AE3387" i="5"/>
  <c r="AE1129" i="5"/>
  <c r="AE1164" i="5"/>
  <c r="AE1677" i="5"/>
  <c r="AE1984" i="5"/>
  <c r="AE2218" i="5"/>
  <c r="AE2469" i="5"/>
  <c r="AE2691" i="5"/>
  <c r="AE2730" i="5"/>
  <c r="AE2739" i="5"/>
  <c r="AE2925" i="5"/>
  <c r="AE3105" i="5"/>
  <c r="AE3140" i="5"/>
  <c r="AE3201" i="5"/>
  <c r="AE3230" i="5"/>
  <c r="AE3248" i="5"/>
  <c r="AE3266" i="5"/>
  <c r="AE3283" i="5"/>
  <c r="AE3356" i="5"/>
  <c r="AE3373" i="5"/>
  <c r="AE2448" i="5"/>
  <c r="AE2536" i="5"/>
  <c r="AE2546" i="5"/>
  <c r="AE2631" i="5"/>
  <c r="AE2702" i="5"/>
  <c r="AE2770" i="5"/>
  <c r="AE2780" i="5"/>
  <c r="AE2844" i="5"/>
  <c r="AE2885" i="5"/>
  <c r="AE2916" i="5"/>
  <c r="AE3032" i="5"/>
  <c r="AE3061" i="5"/>
  <c r="AE3069" i="5"/>
  <c r="AE3194" i="5"/>
  <c r="AE3291" i="5"/>
  <c r="AE3301" i="5"/>
  <c r="AE3325" i="5"/>
  <c r="AE3381" i="5"/>
  <c r="AE3636" i="5"/>
  <c r="AE3653" i="5"/>
  <c r="AE3678" i="5"/>
  <c r="AE3695" i="5"/>
  <c r="AE2128" i="5"/>
  <c r="AE2439" i="5"/>
  <c r="AE2460" i="5"/>
  <c r="AE2661" i="5"/>
  <c r="AE2682" i="5"/>
  <c r="AE2760" i="5"/>
  <c r="AE2834" i="5"/>
  <c r="AE2907" i="5"/>
  <c r="AE2926" i="5"/>
  <c r="AE3098" i="5"/>
  <c r="AE3133" i="5"/>
  <c r="AE3151" i="5"/>
  <c r="AE3231" i="5"/>
  <c r="AE3267" i="5"/>
  <c r="AE463" i="5"/>
  <c r="AE2035" i="5"/>
  <c r="AE2407" i="5"/>
  <c r="AE2528" i="5"/>
  <c r="AE2560" i="5"/>
  <c r="AE2643" i="5"/>
  <c r="AE2714" i="5"/>
  <c r="AE2742" i="5"/>
  <c r="AE2987" i="5"/>
  <c r="AE3043" i="5"/>
  <c r="AE3091" i="5"/>
  <c r="AE3099" i="5"/>
  <c r="AE3117" i="5"/>
  <c r="AE3152" i="5"/>
  <c r="AE3188" i="5"/>
  <c r="AE3285" i="5"/>
  <c r="AE3303" i="5"/>
  <c r="AE3351" i="5"/>
  <c r="AE3399" i="5"/>
  <c r="AE1848" i="5"/>
  <c r="AE2212" i="5"/>
  <c r="AE2362" i="5"/>
  <c r="AE2508" i="5"/>
  <c r="AE2634" i="5"/>
  <c r="AE2675" i="5"/>
  <c r="AE2734" i="5"/>
  <c r="AE2753" i="5"/>
  <c r="AE2816" i="5"/>
  <c r="AE2909" i="5"/>
  <c r="AE2938" i="5"/>
  <c r="AE2957" i="5"/>
  <c r="AE3016" i="5"/>
  <c r="AE3035" i="5"/>
  <c r="AE3135" i="5"/>
  <c r="AE3170" i="5"/>
  <c r="AE3278" i="5"/>
  <c r="AE3320" i="5"/>
  <c r="AE3327" i="5"/>
  <c r="AE3344" i="5"/>
  <c r="AE3409" i="5"/>
  <c r="AE3416" i="5"/>
  <c r="AE3423" i="5"/>
  <c r="AE1967" i="5"/>
  <c r="AE2706" i="5"/>
  <c r="AE2726" i="5"/>
  <c r="AE2979" i="5"/>
  <c r="AE3055" i="5"/>
  <c r="AE3092" i="5"/>
  <c r="AE3163" i="5"/>
  <c r="AE3313" i="5"/>
  <c r="AE3337" i="5"/>
  <c r="AE3368" i="5"/>
  <c r="AE3392" i="5"/>
  <c r="AE1768" i="5"/>
  <c r="AE2272" i="5"/>
  <c r="AE2283" i="5"/>
  <c r="AE2434" i="5"/>
  <c r="AE2595" i="5"/>
  <c r="AE2727" i="5"/>
  <c r="AE2861" i="5"/>
  <c r="AE2940" i="5"/>
  <c r="AE2970" i="5"/>
  <c r="AE2999" i="5"/>
  <c r="AE3164" i="5"/>
  <c r="AE3207" i="5"/>
  <c r="AE3217" i="5"/>
  <c r="AE3314" i="5"/>
  <c r="AE3338" i="5"/>
  <c r="AE3393" i="5"/>
  <c r="AE1957" i="5"/>
  <c r="AE2880" i="5"/>
  <c r="AE2903" i="5"/>
  <c r="AE3241" i="5"/>
  <c r="AE3534" i="5"/>
  <c r="AE3599" i="5"/>
  <c r="AE3682" i="5"/>
  <c r="AE3815" i="5"/>
  <c r="AE3938" i="5"/>
  <c r="AE4049" i="5"/>
  <c r="AE4108" i="5"/>
  <c r="AE2387" i="5"/>
  <c r="AE3015" i="5"/>
  <c r="AE3038" i="5"/>
  <c r="AE3103" i="5"/>
  <c r="AE3273" i="5"/>
  <c r="AE3343" i="5"/>
  <c r="AE3617" i="5"/>
  <c r="AE3673" i="5"/>
  <c r="AE3833" i="5"/>
  <c r="AE3893" i="5"/>
  <c r="AE3917" i="5"/>
  <c r="AE3976" i="5"/>
  <c r="AE4035" i="5"/>
  <c r="AE4094" i="5"/>
  <c r="AE4153" i="5"/>
  <c r="AE2565" i="5"/>
  <c r="AE2576" i="5"/>
  <c r="AE2656" i="5"/>
  <c r="AE2678" i="5"/>
  <c r="AE2735" i="5"/>
  <c r="AE2757" i="5"/>
  <c r="AE2949" i="5"/>
  <c r="AE3062" i="5"/>
  <c r="AE3177" i="5"/>
  <c r="AE3253" i="5"/>
  <c r="AE3323" i="5"/>
  <c r="AE3353" i="5"/>
  <c r="AE3362" i="5"/>
  <c r="AE3404" i="5"/>
  <c r="AE3422" i="5"/>
  <c r="AE3442" i="5"/>
  <c r="AE3480" i="5"/>
  <c r="AE3516" i="5"/>
  <c r="AE3535" i="5"/>
  <c r="AE3544" i="5"/>
  <c r="AE3563" i="5"/>
  <c r="AE3600" i="5"/>
  <c r="AE3637" i="5"/>
  <c r="AE3646" i="5"/>
  <c r="AE3772" i="5"/>
  <c r="AE3781" i="5"/>
  <c r="AE3790" i="5"/>
  <c r="AE3816" i="5"/>
  <c r="AE3910" i="5"/>
  <c r="AE3925" i="5"/>
  <c r="AE3939" i="5"/>
  <c r="AE2873" i="5"/>
  <c r="AE2995" i="5"/>
  <c r="AE3125" i="5"/>
  <c r="AE3200" i="5"/>
  <c r="AE3284" i="5"/>
  <c r="AE3315" i="5"/>
  <c r="AE3374" i="5"/>
  <c r="AE3499" i="5"/>
  <c r="AE3508" i="5"/>
  <c r="AE3703" i="5"/>
  <c r="AE3918" i="5"/>
  <c r="AE3977" i="5"/>
  <c r="AE4036" i="5"/>
  <c r="AE4095" i="5"/>
  <c r="AE4154" i="5"/>
  <c r="AE2343" i="5"/>
  <c r="AE2657" i="5"/>
  <c r="AE2950" i="5"/>
  <c r="AE3095" i="5"/>
  <c r="AE3147" i="5"/>
  <c r="AE3254" i="5"/>
  <c r="AE3345" i="5"/>
  <c r="AE3385" i="5"/>
  <c r="AE3415" i="5"/>
  <c r="AE3433" i="5"/>
  <c r="AE3443" i="5"/>
  <c r="AE3463" i="5"/>
  <c r="AE3472" i="5"/>
  <c r="AE3491" i="5"/>
  <c r="AE3574" i="5"/>
  <c r="AE3593" i="5"/>
  <c r="AE3601" i="5"/>
  <c r="AE3629" i="5"/>
  <c r="AE3685" i="5"/>
  <c r="AE3817" i="5"/>
  <c r="AE3926" i="5"/>
  <c r="AE3940" i="5"/>
  <c r="AE3955" i="5"/>
  <c r="AE3963" i="5"/>
  <c r="AE4007" i="5"/>
  <c r="AE4022" i="5"/>
  <c r="AE4059" i="5"/>
  <c r="AE4066" i="5"/>
  <c r="AE4081" i="5"/>
  <c r="AE4103" i="5"/>
  <c r="AE4118" i="5"/>
  <c r="AE4125" i="5"/>
  <c r="AE4133" i="5"/>
  <c r="AE4148" i="5"/>
  <c r="AE4162" i="5"/>
  <c r="AE4169" i="5"/>
  <c r="AE4176" i="5"/>
  <c r="AE1327" i="5"/>
  <c r="AE3075" i="5"/>
  <c r="AE3085" i="5"/>
  <c r="AE3296" i="5"/>
  <c r="AE3307" i="5"/>
  <c r="AE3355" i="5"/>
  <c r="AE3509" i="5"/>
  <c r="AE3565" i="5"/>
  <c r="AE3658" i="5"/>
  <c r="AE3757" i="5"/>
  <c r="AE3766" i="5"/>
  <c r="AE3905" i="5"/>
  <c r="AE4141" i="5"/>
  <c r="AE2693" i="5"/>
  <c r="AE3065" i="5"/>
  <c r="AE3107" i="5"/>
  <c r="AE3171" i="5"/>
  <c r="AE3277" i="5"/>
  <c r="AE3326" i="5"/>
  <c r="AE3386" i="5"/>
  <c r="AE3492" i="5"/>
  <c r="AE3649" i="5"/>
  <c r="AE3732" i="5"/>
  <c r="AE3889" i="5"/>
  <c r="AE3964" i="5"/>
  <c r="AE4023" i="5"/>
  <c r="AE4082" i="5"/>
  <c r="AE2583" i="5"/>
  <c r="AE2992" i="5"/>
  <c r="AE3080" i="5"/>
  <c r="AE3165" i="5"/>
  <c r="AE3218" i="5"/>
  <c r="AE3281" i="5"/>
  <c r="AE3321" i="5"/>
  <c r="AE3411" i="5"/>
  <c r="AE3487" i="5"/>
  <c r="AE3551" i="5"/>
  <c r="AE3607" i="5"/>
  <c r="AE3616" i="5"/>
  <c r="AE3823" i="5"/>
  <c r="AE3832" i="5"/>
  <c r="AE3858" i="5"/>
  <c r="AE3875" i="5"/>
  <c r="AE3892" i="5"/>
  <c r="AE3997" i="5"/>
  <c r="AE3000" i="5"/>
  <c r="AE3289" i="5"/>
  <c r="AE3357" i="5"/>
  <c r="AE3502" i="5"/>
  <c r="AE3613" i="5"/>
  <c r="AE3751" i="5"/>
  <c r="AE3846" i="5"/>
  <c r="AE3890" i="5"/>
  <c r="AE3920" i="5"/>
  <c r="AE3980" i="5"/>
  <c r="AE3989" i="5"/>
  <c r="AE4009" i="5"/>
  <c r="AE4018" i="5"/>
  <c r="AE4046" i="5"/>
  <c r="AE4091" i="5"/>
  <c r="AE4109" i="5"/>
  <c r="AE4156" i="5"/>
  <c r="AE4216" i="5"/>
  <c r="AE4233" i="5"/>
  <c r="AE4241" i="5"/>
  <c r="AE4258" i="5"/>
  <c r="AE4266" i="5"/>
  <c r="AE4283" i="5"/>
  <c r="AE4324" i="5"/>
  <c r="AE4341" i="5"/>
  <c r="AE4349" i="5"/>
  <c r="AE4366" i="5"/>
  <c r="AE4374" i="5"/>
  <c r="AE4390" i="5"/>
  <c r="AE4397" i="5"/>
  <c r="AE4413" i="5"/>
  <c r="AE4428" i="5"/>
  <c r="AE4467" i="5"/>
  <c r="AE4482" i="5"/>
  <c r="AE4498" i="5"/>
  <c r="AE4505" i="5"/>
  <c r="AE4521" i="5"/>
  <c r="AE4536" i="5"/>
  <c r="AE4582" i="5"/>
  <c r="AE4589" i="5"/>
  <c r="AE4596" i="5"/>
  <c r="AE4604" i="5"/>
  <c r="AE4634" i="5"/>
  <c r="AE4648" i="5"/>
  <c r="AE4715" i="5"/>
  <c r="AE4736" i="5"/>
  <c r="AE4750" i="5"/>
  <c r="AE4763" i="5"/>
  <c r="AE4776" i="5"/>
  <c r="AE4789" i="5"/>
  <c r="AE4809" i="5"/>
  <c r="AE4822" i="5"/>
  <c r="AE4835" i="5"/>
  <c r="AE4848" i="5"/>
  <c r="AE4861" i="5"/>
  <c r="AE4881" i="5"/>
  <c r="AE4894" i="5"/>
  <c r="AE4907" i="5"/>
  <c r="AE2580" i="5"/>
  <c r="AE3129" i="5"/>
  <c r="AE3624" i="5"/>
  <c r="AE3951" i="5"/>
  <c r="AE4065" i="5"/>
  <c r="AE4175" i="5"/>
  <c r="AE4421" i="5"/>
  <c r="AE4529" i="5"/>
  <c r="AE4744" i="5"/>
  <c r="AE4816" i="5"/>
  <c r="AE4888" i="5"/>
  <c r="AE4960" i="5"/>
  <c r="AE2616" i="5"/>
  <c r="AE2921" i="5"/>
  <c r="AE3493" i="5"/>
  <c r="AE3743" i="5"/>
  <c r="AE3838" i="5"/>
  <c r="AE3981" i="5"/>
  <c r="AE4010" i="5"/>
  <c r="AE4039" i="5"/>
  <c r="AE3110" i="5"/>
  <c r="AE3121" i="5"/>
  <c r="AE3426" i="5"/>
  <c r="AE3550" i="5"/>
  <c r="AE3913" i="5"/>
  <c r="AE4048" i="5"/>
  <c r="AE4058" i="5"/>
  <c r="AE4218" i="5"/>
  <c r="AE4227" i="5"/>
  <c r="AE4326" i="5"/>
  <c r="AE4335" i="5"/>
  <c r="AE4384" i="5"/>
  <c r="AE4407" i="5"/>
  <c r="AE4515" i="5"/>
  <c r="AE4731" i="5"/>
  <c r="AE4804" i="5"/>
  <c r="AE4876" i="5"/>
  <c r="AE2489" i="5"/>
  <c r="AE2512" i="5"/>
  <c r="AE3247" i="5"/>
  <c r="AE3350" i="5"/>
  <c r="AE3417" i="5"/>
  <c r="AE3659" i="5"/>
  <c r="AE3829" i="5"/>
  <c r="AE4031" i="5"/>
  <c r="AE4076" i="5"/>
  <c r="AE4112" i="5"/>
  <c r="AE4121" i="5"/>
  <c r="AE4168" i="5"/>
  <c r="AE4211" i="5"/>
  <c r="AE4269" i="5"/>
  <c r="AE4277" i="5"/>
  <c r="AE4319" i="5"/>
  <c r="AE4377" i="5"/>
  <c r="AE4392" i="5"/>
  <c r="AE4500" i="5"/>
  <c r="AE4798" i="5"/>
  <c r="AE4870" i="5"/>
  <c r="AE4942" i="5"/>
  <c r="AE2251" i="5"/>
  <c r="AE2831" i="5"/>
  <c r="AE2877" i="5"/>
  <c r="AE2946" i="5"/>
  <c r="AE3237" i="5"/>
  <c r="AE3271" i="5"/>
  <c r="AE3541" i="5"/>
  <c r="AE3595" i="5"/>
  <c r="AE3724" i="5"/>
  <c r="AE3840" i="5"/>
  <c r="AE4344" i="5"/>
  <c r="AE4353" i="5"/>
  <c r="AE4385" i="5"/>
  <c r="AE4416" i="5"/>
  <c r="AE4439" i="5"/>
  <c r="AE4455" i="5"/>
  <c r="AE4493" i="5"/>
  <c r="AE4524" i="5"/>
  <c r="AE4547" i="5"/>
  <c r="AE4563" i="5"/>
  <c r="AE4577" i="5"/>
  <c r="AE4592" i="5"/>
  <c r="AE4600" i="5"/>
  <c r="AE4607" i="5"/>
  <c r="AE4622" i="5"/>
  <c r="AE4644" i="5"/>
  <c r="AE4659" i="5"/>
  <c r="AE4666" i="5"/>
  <c r="AE4703" i="5"/>
  <c r="AE4718" i="5"/>
  <c r="AE4732" i="5"/>
  <c r="AE4739" i="5"/>
  <c r="AE4746" i="5"/>
  <c r="AE4759" i="5"/>
  <c r="AE4779" i="5"/>
  <c r="AE4792" i="5"/>
  <c r="AE4805" i="5"/>
  <c r="AE4818" i="5"/>
  <c r="AE4831" i="5"/>
  <c r="AE4851" i="5"/>
  <c r="AE4864" i="5"/>
  <c r="AE4877" i="5"/>
  <c r="AE4890" i="5"/>
  <c r="AE4903" i="5"/>
  <c r="AE4923" i="5"/>
  <c r="AE4936" i="5"/>
  <c r="AE4949" i="5"/>
  <c r="AE4962" i="5"/>
  <c r="AE4975" i="5"/>
  <c r="AE4995" i="5"/>
  <c r="AE5008" i="5"/>
  <c r="AE5021" i="5"/>
  <c r="AE5034" i="5"/>
  <c r="AE5047" i="5"/>
  <c r="AE5067" i="5"/>
  <c r="AE5080" i="5"/>
  <c r="AE5093" i="5"/>
  <c r="AE5106" i="5"/>
  <c r="AE5119" i="5"/>
  <c r="AE5139" i="5"/>
  <c r="AE5152" i="5"/>
  <c r="AE5165" i="5"/>
  <c r="AE5178" i="5"/>
  <c r="AE5191" i="5"/>
  <c r="AE5211" i="5"/>
  <c r="AE5224" i="5"/>
  <c r="AE2867" i="5"/>
  <c r="AE3203" i="5"/>
  <c r="AE3586" i="5"/>
  <c r="AE3660" i="5"/>
  <c r="AE3671" i="5"/>
  <c r="AE3767" i="5"/>
  <c r="AE3874" i="5"/>
  <c r="AE3906" i="5"/>
  <c r="AE3935" i="5"/>
  <c r="AE3965" i="5"/>
  <c r="AE3994" i="5"/>
  <c r="AE4069" i="5"/>
  <c r="AE4077" i="5"/>
  <c r="AE4105" i="5"/>
  <c r="AE4142" i="5"/>
  <c r="AE4151" i="5"/>
  <c r="AE4179" i="5"/>
  <c r="AE4187" i="5"/>
  <c r="AE4204" i="5"/>
  <c r="AE4212" i="5"/>
  <c r="AE4229" i="5"/>
  <c r="AE4270" i="5"/>
  <c r="AE4287" i="5"/>
  <c r="AE4295" i="5"/>
  <c r="AE4312" i="5"/>
  <c r="AE4320" i="5"/>
  <c r="AE4337" i="5"/>
  <c r="AE4378" i="5"/>
  <c r="AE4409" i="5"/>
  <c r="AE4425" i="5"/>
  <c r="AE4432" i="5"/>
  <c r="AE4463" i="5"/>
  <c r="AE4486" i="5"/>
  <c r="AE4630" i="5"/>
  <c r="AE4674" i="5"/>
  <c r="AE4786" i="5"/>
  <c r="AE4858" i="5"/>
  <c r="AE4930" i="5"/>
  <c r="AE3128" i="5"/>
  <c r="AE3379" i="5"/>
  <c r="AE3457" i="5"/>
  <c r="AE3708" i="5"/>
  <c r="AE3803" i="5"/>
  <c r="AE3950" i="5"/>
  <c r="AE4072" i="5"/>
  <c r="AE4182" i="5"/>
  <c r="AE4191" i="5"/>
  <c r="AE4290" i="5"/>
  <c r="AE4299" i="5"/>
  <c r="AE4420" i="5"/>
  <c r="AE4443" i="5"/>
  <c r="AE4551" i="5"/>
  <c r="AE4574" i="5"/>
  <c r="AE4618" i="5"/>
  <c r="AE4626" i="5"/>
  <c r="AE4677" i="5"/>
  <c r="AE4685" i="5"/>
  <c r="AE4756" i="5"/>
  <c r="AE4828" i="5"/>
  <c r="AE4900" i="5"/>
  <c r="AE4972" i="5"/>
  <c r="AE3750" i="5"/>
  <c r="AE3958" i="5"/>
  <c r="AE4025" i="5"/>
  <c r="AE4090" i="5"/>
  <c r="AE4120" i="5"/>
  <c r="AE4173" i="5"/>
  <c r="AE4215" i="5"/>
  <c r="AE4254" i="5"/>
  <c r="AE4355" i="5"/>
  <c r="AE4373" i="5"/>
  <c r="AE4402" i="5"/>
  <c r="AE4450" i="5"/>
  <c r="AE4518" i="5"/>
  <c r="AE4557" i="5"/>
  <c r="AE4594" i="5"/>
  <c r="AE4620" i="5"/>
  <c r="AE4733" i="5"/>
  <c r="AE4823" i="5"/>
  <c r="AE4833" i="5"/>
  <c r="AE4859" i="5"/>
  <c r="AE4885" i="5"/>
  <c r="AE4911" i="5"/>
  <c r="AE4919" i="5"/>
  <c r="AE4935" i="5"/>
  <c r="AE4951" i="5"/>
  <c r="AE4967" i="5"/>
  <c r="AE5016" i="5"/>
  <c r="AE5049" i="5"/>
  <c r="AE5056" i="5"/>
  <c r="AE5064" i="5"/>
  <c r="AE5105" i="5"/>
  <c r="AE5153" i="5"/>
  <c r="AE5161" i="5"/>
  <c r="AE5169" i="5"/>
  <c r="AE5177" i="5"/>
  <c r="AE5193" i="5"/>
  <c r="AE5200" i="5"/>
  <c r="AE5223" i="5"/>
  <c r="AE5238" i="5"/>
  <c r="AE5245" i="5"/>
  <c r="AE5252" i="5"/>
  <c r="AE5259" i="5"/>
  <c r="AE5274" i="5"/>
  <c r="AE5281" i="5"/>
  <c r="AE5288" i="5"/>
  <c r="AE5295" i="5"/>
  <c r="AE5310" i="5"/>
  <c r="AE5317" i="5"/>
  <c r="AE5324" i="5"/>
  <c r="AE5331" i="5"/>
  <c r="AE5346" i="5"/>
  <c r="AE5353" i="5"/>
  <c r="AE5360" i="5"/>
  <c r="AE5367" i="5"/>
  <c r="AE5382" i="5"/>
  <c r="AE5389" i="5"/>
  <c r="AE5396" i="5"/>
  <c r="AE5403" i="5"/>
  <c r="AE5418" i="5"/>
  <c r="AE5425" i="5"/>
  <c r="AE5432" i="5"/>
  <c r="AE5439" i="5"/>
  <c r="AE5454" i="5"/>
  <c r="AE5461" i="5"/>
  <c r="AE5468" i="5"/>
  <c r="AE5475" i="5"/>
  <c r="AE5490" i="5"/>
  <c r="AE5497" i="5"/>
  <c r="AE5504" i="5"/>
  <c r="AE5511" i="5"/>
  <c r="AE5526" i="5"/>
  <c r="AE5533" i="5"/>
  <c r="AE5540" i="5"/>
  <c r="AE5547" i="5"/>
  <c r="AE5562" i="5"/>
  <c r="AE5569" i="5"/>
  <c r="AE5576" i="5"/>
  <c r="AE5583" i="5"/>
  <c r="AE5598" i="5"/>
  <c r="AE5605" i="5"/>
  <c r="AE5612" i="5"/>
  <c r="AE5619" i="5"/>
  <c r="AE5634" i="5"/>
  <c r="AE5641" i="5"/>
  <c r="AE5648" i="5"/>
  <c r="AE5655" i="5"/>
  <c r="AE5670" i="5"/>
  <c r="AE5677" i="5"/>
  <c r="AE5684" i="5"/>
  <c r="AE5691" i="5"/>
  <c r="AE5706" i="5"/>
  <c r="AE5713" i="5"/>
  <c r="AE5720" i="5"/>
  <c r="AE5727" i="5"/>
  <c r="AE5742" i="5"/>
  <c r="AE5749" i="5"/>
  <c r="AE5756" i="5"/>
  <c r="AE5763" i="5"/>
  <c r="AE5778" i="5"/>
  <c r="AE5785" i="5"/>
  <c r="AE5792" i="5"/>
  <c r="AE5799" i="5"/>
  <c r="AE5814" i="5"/>
  <c r="AE5821" i="5"/>
  <c r="AE5828" i="5"/>
  <c r="AE5835" i="5"/>
  <c r="AE5850" i="5"/>
  <c r="AE5857" i="5"/>
  <c r="AE5864" i="5"/>
  <c r="AE5871" i="5"/>
  <c r="AE5886" i="5"/>
  <c r="AE5893" i="5"/>
  <c r="AE5900" i="5"/>
  <c r="AE5907" i="5"/>
  <c r="AE3521" i="5"/>
  <c r="AE4205" i="5"/>
  <c r="AE4284" i="5"/>
  <c r="AE4305" i="5"/>
  <c r="AE4548" i="5"/>
  <c r="AE4649" i="5"/>
  <c r="AE4667" i="5"/>
  <c r="AE4762" i="5"/>
  <c r="AE4797" i="5"/>
  <c r="AE4806" i="5"/>
  <c r="AE4984" i="5"/>
  <c r="AE4992" i="5"/>
  <c r="AE5081" i="5"/>
  <c r="AE5097" i="5"/>
  <c r="AE5137" i="5"/>
  <c r="AE2752" i="5"/>
  <c r="AE2775" i="5"/>
  <c r="AE2798" i="5"/>
  <c r="AE3707" i="5"/>
  <c r="AE3937" i="5"/>
  <c r="AE4006" i="5"/>
  <c r="AE4017" i="5"/>
  <c r="AE4247" i="5"/>
  <c r="AE4265" i="5"/>
  <c r="AE4356" i="5"/>
  <c r="AE4395" i="5"/>
  <c r="AE4403" i="5"/>
  <c r="AE4433" i="5"/>
  <c r="AE4461" i="5"/>
  <c r="AE4481" i="5"/>
  <c r="AE4510" i="5"/>
  <c r="AE4558" i="5"/>
  <c r="AE4587" i="5"/>
  <c r="AE4595" i="5"/>
  <c r="AE4613" i="5"/>
  <c r="AE4631" i="5"/>
  <c r="AE4716" i="5"/>
  <c r="AE4734" i="5"/>
  <c r="AE4780" i="5"/>
  <c r="AE4834" i="5"/>
  <c r="AE4860" i="5"/>
  <c r="AE4869" i="5"/>
  <c r="AE4878" i="5"/>
  <c r="AE4895" i="5"/>
  <c r="AE4912" i="5"/>
  <c r="AE4920" i="5"/>
  <c r="AE4961" i="5"/>
  <c r="AE5009" i="5"/>
  <c r="AE5017" i="5"/>
  <c r="AE5025" i="5"/>
  <c r="AE5050" i="5"/>
  <c r="AE5065" i="5"/>
  <c r="AE5147" i="5"/>
  <c r="AE5154" i="5"/>
  <c r="AE5170" i="5"/>
  <c r="AE5194" i="5"/>
  <c r="AE5201" i="5"/>
  <c r="AE5232" i="5"/>
  <c r="AE5239" i="5"/>
  <c r="AE5246" i="5"/>
  <c r="AE5253" i="5"/>
  <c r="AE5268" i="5"/>
  <c r="AE5275" i="5"/>
  <c r="AE5282" i="5"/>
  <c r="AE5289" i="5"/>
  <c r="AE5304" i="5"/>
  <c r="AE5311" i="5"/>
  <c r="AE5318" i="5"/>
  <c r="AE5325" i="5"/>
  <c r="AE5340" i="5"/>
  <c r="AE5347" i="5"/>
  <c r="AE5354" i="5"/>
  <c r="AE5361" i="5"/>
  <c r="AE5376" i="5"/>
  <c r="AE5383" i="5"/>
  <c r="AE5390" i="5"/>
  <c r="AE5397" i="5"/>
  <c r="AE5412" i="5"/>
  <c r="AE5419" i="5"/>
  <c r="AE5426" i="5"/>
  <c r="AE5433" i="5"/>
  <c r="AE5448" i="5"/>
  <c r="AE5455" i="5"/>
  <c r="AE5462" i="5"/>
  <c r="AE5469" i="5"/>
  <c r="AE5484" i="5"/>
  <c r="AE5491" i="5"/>
  <c r="AE5498" i="5"/>
  <c r="AE5505" i="5"/>
  <c r="AE5520" i="5"/>
  <c r="AE5527" i="5"/>
  <c r="AE5534" i="5"/>
  <c r="AE5541" i="5"/>
  <c r="AE5556" i="5"/>
  <c r="AE5563" i="5"/>
  <c r="AE5570" i="5"/>
  <c r="AE5577" i="5"/>
  <c r="AE5592" i="5"/>
  <c r="AE5599" i="5"/>
  <c r="AE5606" i="5"/>
  <c r="AE5613" i="5"/>
  <c r="AE5628" i="5"/>
  <c r="AE5635" i="5"/>
  <c r="AE5642" i="5"/>
  <c r="AE5649" i="5"/>
  <c r="AE5664" i="5"/>
  <c r="AE5671" i="5"/>
  <c r="AE5678" i="5"/>
  <c r="AE5685" i="5"/>
  <c r="AE5700" i="5"/>
  <c r="AE5707" i="5"/>
  <c r="AE5714" i="5"/>
  <c r="AE5721" i="5"/>
  <c r="AE5736" i="5"/>
  <c r="AE5743" i="5"/>
  <c r="AE5750" i="5"/>
  <c r="AE5757" i="5"/>
  <c r="AE5772" i="5"/>
  <c r="AE5779" i="5"/>
  <c r="AE5786" i="5"/>
  <c r="AE5793" i="5"/>
  <c r="AE5808" i="5"/>
  <c r="AE5815" i="5"/>
  <c r="AE5822" i="5"/>
  <c r="AE5829" i="5"/>
  <c r="AE5844" i="5"/>
  <c r="AE5851" i="5"/>
  <c r="AE4102" i="5"/>
  <c r="AE4197" i="5"/>
  <c r="AE4276" i="5"/>
  <c r="AE4306" i="5"/>
  <c r="AE4414" i="5"/>
  <c r="AE4605" i="5"/>
  <c r="AE4660" i="5"/>
  <c r="AE4852" i="5"/>
  <c r="AE4937" i="5"/>
  <c r="AE4953" i="5"/>
  <c r="AE4978" i="5"/>
  <c r="AE4993" i="5"/>
  <c r="AE5098" i="5"/>
  <c r="AE5107" i="5"/>
  <c r="AE5123" i="5"/>
  <c r="AE5179" i="5"/>
  <c r="AE5209" i="5"/>
  <c r="AE5225" i="5"/>
  <c r="AE3195" i="5"/>
  <c r="AE3419" i="5"/>
  <c r="AE3466" i="5"/>
  <c r="AE4124" i="5"/>
  <c r="AE4198" i="5"/>
  <c r="AE4445" i="5"/>
  <c r="AE4522" i="5"/>
  <c r="AE4679" i="5"/>
  <c r="AE4747" i="5"/>
  <c r="AE4774" i="5"/>
  <c r="AE4836" i="5"/>
  <c r="AE4906" i="5"/>
  <c r="AE4954" i="5"/>
  <c r="AE4963" i="5"/>
  <c r="AE4979" i="5"/>
  <c r="AE5124" i="5"/>
  <c r="AE5140" i="5"/>
  <c r="AE3642" i="5"/>
  <c r="AE3987" i="5"/>
  <c r="AE4135" i="5"/>
  <c r="AE4157" i="5"/>
  <c r="AE4240" i="5"/>
  <c r="AE4259" i="5"/>
  <c r="AE4359" i="5"/>
  <c r="AE4464" i="5"/>
  <c r="AE3410" i="5"/>
  <c r="AE4053" i="5"/>
  <c r="AE4063" i="5"/>
  <c r="AE4398" i="5"/>
  <c r="AE4427" i="5"/>
  <c r="AE4456" i="5"/>
  <c r="AE4553" i="5"/>
  <c r="AE4590" i="5"/>
  <c r="AE4608" i="5"/>
  <c r="AE4635" i="5"/>
  <c r="AE4793" i="5"/>
  <c r="AE4810" i="5"/>
  <c r="AE4948" i="5"/>
  <c r="AE4980" i="5"/>
  <c r="AE4996" i="5"/>
  <c r="AE5077" i="5"/>
  <c r="AE5085" i="5"/>
  <c r="AE5166" i="5"/>
  <c r="AE5212" i="5"/>
  <c r="AE3715" i="5"/>
  <c r="AE3865" i="5"/>
  <c r="AE4129" i="5"/>
  <c r="AE4161" i="5"/>
  <c r="AE4234" i="5"/>
  <c r="AE4263" i="5"/>
  <c r="AE4313" i="5"/>
  <c r="AE4440" i="5"/>
  <c r="AE4468" i="5"/>
  <c r="AE4479" i="5"/>
  <c r="AE4499" i="5"/>
  <c r="AE4565" i="5"/>
  <c r="AE4694" i="5"/>
  <c r="AE4751" i="5"/>
  <c r="AE4840" i="5"/>
  <c r="AE4849" i="5"/>
  <c r="AE4983" i="5"/>
  <c r="AE5039" i="5"/>
  <c r="AE5136" i="5"/>
  <c r="AE6552" i="5"/>
  <c r="AE6516" i="5"/>
  <c r="AE6509" i="5"/>
  <c r="AE6501" i="5"/>
  <c r="AE6494" i="5"/>
  <c r="AE6487" i="5"/>
  <c r="AE6480" i="5"/>
  <c r="AE6473" i="5"/>
  <c r="AE6465" i="5"/>
  <c r="AE6458" i="5"/>
  <c r="AE6451" i="5"/>
  <c r="AE6444" i="5"/>
  <c r="AE6437" i="5"/>
  <c r="AE6429" i="5"/>
  <c r="AE6422" i="5"/>
  <c r="AE6415" i="5"/>
  <c r="AE6408" i="5"/>
  <c r="AE6401" i="5"/>
  <c r="AE6393" i="5"/>
  <c r="AE6386" i="5"/>
  <c r="AE6379" i="5"/>
  <c r="AE6372" i="5"/>
  <c r="AE6365" i="5"/>
  <c r="AE6357" i="5"/>
  <c r="AE6350" i="5"/>
  <c r="AE6343" i="5"/>
  <c r="AE6336" i="5"/>
  <c r="AE6329" i="5"/>
  <c r="AE6321" i="5"/>
  <c r="AE6314" i="5"/>
  <c r="AE6307" i="5"/>
  <c r="AE6300" i="5"/>
  <c r="AE6293" i="5"/>
  <c r="AE6285" i="5"/>
  <c r="AE6278" i="5"/>
  <c r="AE6271" i="5"/>
  <c r="AE6264" i="5"/>
  <c r="AE6257" i="5"/>
  <c r="AE6249" i="5"/>
  <c r="AE6242" i="5"/>
  <c r="AE6235" i="5"/>
  <c r="AE6228" i="5"/>
  <c r="AE6221" i="5"/>
  <c r="AE6213" i="5"/>
  <c r="AE6206" i="5"/>
  <c r="AE6199" i="5"/>
  <c r="AE6192" i="5"/>
  <c r="AE6185" i="5"/>
  <c r="AE6177" i="5"/>
  <c r="AE6170" i="5"/>
  <c r="AE6163" i="5"/>
  <c r="AE6156" i="5"/>
  <c r="AE6149" i="5"/>
  <c r="AE6141" i="5"/>
  <c r="AE6134" i="5"/>
  <c r="AE6127" i="5"/>
  <c r="AE6120" i="5"/>
  <c r="AE6113" i="5"/>
  <c r="AE6105" i="5"/>
  <c r="AE6098" i="5"/>
  <c r="AE6091" i="5"/>
  <c r="AE6084" i="5"/>
  <c r="AE6077" i="5"/>
  <c r="AE6069" i="5"/>
  <c r="AE6062" i="5"/>
  <c r="AE6055" i="5"/>
  <c r="AE6048" i="5"/>
  <c r="AE6041" i="5"/>
  <c r="AE6033" i="5"/>
  <c r="AE6026" i="5"/>
  <c r="AE6019" i="5"/>
  <c r="AE6012" i="5"/>
  <c r="AE6005" i="5"/>
  <c r="AE5997" i="5"/>
  <c r="AE5990" i="5"/>
  <c r="AE5983" i="5"/>
  <c r="AE5976" i="5"/>
  <c r="AE5969" i="5"/>
  <c r="AE5961" i="5"/>
  <c r="AE5954" i="5"/>
  <c r="AE5947" i="5"/>
  <c r="AE5940" i="5"/>
  <c r="AE5933" i="5"/>
  <c r="AE5925" i="5"/>
  <c r="AE5918" i="5"/>
  <c r="AE5911" i="5"/>
  <c r="AE5895" i="5"/>
  <c r="AE5880" i="5"/>
  <c r="AE5873" i="5"/>
  <c r="AE5848" i="5"/>
  <c r="AE5840" i="5"/>
  <c r="AE5766" i="5"/>
  <c r="AE5758" i="5"/>
  <c r="AE5740" i="5"/>
  <c r="AE5732" i="5"/>
  <c r="AE5658" i="5"/>
  <c r="AE5650" i="5"/>
  <c r="AE5632" i="5"/>
  <c r="AE5624" i="5"/>
  <c r="AE5550" i="5"/>
  <c r="AE5524" i="5"/>
  <c r="AE5516" i="5"/>
  <c r="AE5442" i="5"/>
  <c r="AE5416" i="5"/>
  <c r="AE5408" i="5"/>
  <c r="AE5334" i="5"/>
  <c r="AE5308" i="5"/>
  <c r="AE5300" i="5"/>
  <c r="AE5213" i="5"/>
  <c r="AE5203" i="5"/>
  <c r="AE5183" i="5"/>
  <c r="AE5156" i="5"/>
  <c r="AE5135" i="5"/>
  <c r="AE5125" i="5"/>
  <c r="AE5104" i="5"/>
  <c r="AE5082" i="5"/>
  <c r="AE5071" i="5"/>
  <c r="AE5062" i="5"/>
  <c r="AE5015" i="5"/>
  <c r="AE5005" i="5"/>
  <c r="AE4974" i="5"/>
  <c r="AE4914" i="5"/>
  <c r="AE4891" i="5"/>
  <c r="AE4807" i="5"/>
  <c r="AE4795" i="5"/>
  <c r="AE4764" i="5"/>
  <c r="AE4690" i="5"/>
  <c r="AE4680" i="5"/>
  <c r="AE4669" i="5"/>
  <c r="AE4554" i="5"/>
  <c r="AE4542" i="5"/>
  <c r="AE4144" i="5"/>
  <c r="AE4098" i="5"/>
  <c r="AE3900" i="5"/>
  <c r="AE3876" i="5"/>
  <c r="AE3769" i="5"/>
  <c r="AE3021" i="5"/>
  <c r="AE6208" i="5"/>
  <c r="AE6136" i="5"/>
  <c r="AE6546" i="5"/>
  <c r="AE6431" i="5"/>
  <c r="AE5963" i="5"/>
  <c r="AE5866" i="5"/>
  <c r="AE5115" i="5"/>
  <c r="AE4998" i="5"/>
  <c r="AE4714" i="5"/>
  <c r="AE4640" i="5"/>
  <c r="AE3477" i="5"/>
  <c r="AE1811" i="5"/>
  <c r="AE4" i="5"/>
  <c r="AE6523" i="5"/>
  <c r="AE5903" i="5"/>
  <c r="AE5887" i="5"/>
  <c r="AE5847" i="5"/>
  <c r="AE5832" i="5"/>
  <c r="AE5790" i="5"/>
  <c r="AE5781" i="5"/>
  <c r="AE5739" i="5"/>
  <c r="AE5724" i="5"/>
  <c r="AE5682" i="5"/>
  <c r="AE5673" i="5"/>
  <c r="AE5631" i="5"/>
  <c r="AE5616" i="5"/>
  <c r="AE5607" i="5"/>
  <c r="AE5574" i="5"/>
  <c r="AE5565" i="5"/>
  <c r="AE5557" i="5"/>
  <c r="AE5523" i="5"/>
  <c r="AE5508" i="5"/>
  <c r="AE5499" i="5"/>
  <c r="AE5466" i="5"/>
  <c r="AE5457" i="5"/>
  <c r="AE5449" i="5"/>
  <c r="AE5415" i="5"/>
  <c r="AE5400" i="5"/>
  <c r="AE5391" i="5"/>
  <c r="AE5358" i="5"/>
  <c r="AE5349" i="5"/>
  <c r="AE5341" i="5"/>
  <c r="AE5307" i="5"/>
  <c r="AE5292" i="5"/>
  <c r="AE5283" i="5"/>
  <c r="AE5250" i="5"/>
  <c r="AE5241" i="5"/>
  <c r="AE5233" i="5"/>
  <c r="AE5164" i="5"/>
  <c r="AE5103" i="5"/>
  <c r="AE5070" i="5"/>
  <c r="AE5052" i="5"/>
  <c r="AE5043" i="5"/>
  <c r="AE5014" i="5"/>
  <c r="AE4964" i="5"/>
  <c r="AE4932" i="5"/>
  <c r="AE4902" i="5"/>
  <c r="AE4871" i="5"/>
  <c r="AE4839" i="5"/>
  <c r="AE4783" i="5"/>
  <c r="AE4721" i="5"/>
  <c r="AE4700" i="5"/>
  <c r="AE4668" i="5"/>
  <c r="AE4616" i="5"/>
  <c r="AE4584" i="5"/>
  <c r="AE4564" i="5"/>
  <c r="AE4389" i="5"/>
  <c r="AE4367" i="5"/>
  <c r="AE4302" i="5"/>
  <c r="AE4201" i="5"/>
  <c r="AE4143" i="5"/>
  <c r="AE4097" i="5"/>
  <c r="AE4040" i="5"/>
  <c r="AE3899" i="5"/>
  <c r="AE3887" i="5"/>
  <c r="AE3804" i="5"/>
  <c r="AE3768" i="5"/>
  <c r="AE3367" i="5"/>
  <c r="AE3331" i="5"/>
  <c r="AE6558" i="5"/>
  <c r="AE6522" i="5"/>
  <c r="AE6515" i="5"/>
  <c r="AE6507" i="5"/>
  <c r="AE6500" i="5"/>
  <c r="AE6493" i="5"/>
  <c r="AE6486" i="5"/>
  <c r="AE6479" i="5"/>
  <c r="AE6471" i="5"/>
  <c r="AE6464" i="5"/>
  <c r="AE6457" i="5"/>
  <c r="AE6450" i="5"/>
  <c r="AE6443" i="5"/>
  <c r="AE6435" i="5"/>
  <c r="AE6428" i="5"/>
  <c r="AE6421" i="5"/>
  <c r="AE6414" i="5"/>
  <c r="AE6407" i="5"/>
  <c r="AE6399" i="5"/>
  <c r="AE6392" i="5"/>
  <c r="AE6385" i="5"/>
  <c r="AE6378" i="5"/>
  <c r="AE6371" i="5"/>
  <c r="AE6363" i="5"/>
  <c r="AE6356" i="5"/>
  <c r="AE6349" i="5"/>
  <c r="AE6342" i="5"/>
  <c r="AE6335" i="5"/>
  <c r="AE6327" i="5"/>
  <c r="AE6320" i="5"/>
  <c r="AE6313" i="5"/>
  <c r="AE6306" i="5"/>
  <c r="AE6299" i="5"/>
  <c r="AE6291" i="5"/>
  <c r="AE6284" i="5"/>
  <c r="AE6277" i="5"/>
  <c r="AE6270" i="5"/>
  <c r="AE6263" i="5"/>
  <c r="AE6255" i="5"/>
  <c r="AE6248" i="5"/>
  <c r="AE6241" i="5"/>
  <c r="AE6234" i="5"/>
  <c r="AE6227" i="5"/>
  <c r="AE6219" i="5"/>
  <c r="AE6212" i="5"/>
  <c r="AE6205" i="5"/>
  <c r="AE6198" i="5"/>
  <c r="AE6191" i="5"/>
  <c r="AE6183" i="5"/>
  <c r="AE6176" i="5"/>
  <c r="AE6169" i="5"/>
  <c r="AE6162" i="5"/>
  <c r="AE6155" i="5"/>
  <c r="AE6147" i="5"/>
  <c r="AE6140" i="5"/>
  <c r="AE6133" i="5"/>
  <c r="AE6126" i="5"/>
  <c r="AE6119" i="5"/>
  <c r="AE6111" i="5"/>
  <c r="AE6104" i="5"/>
  <c r="AE6097" i="5"/>
  <c r="AE6090" i="5"/>
  <c r="AE6083" i="5"/>
  <c r="AE6075" i="5"/>
  <c r="AE6068" i="5"/>
  <c r="AE6061" i="5"/>
  <c r="AE6054" i="5"/>
  <c r="AE6047" i="5"/>
  <c r="AE6039" i="5"/>
  <c r="AE6032" i="5"/>
  <c r="AE6025" i="5"/>
  <c r="AE6018" i="5"/>
  <c r="AE6011" i="5"/>
  <c r="AE6003" i="5"/>
  <c r="AE5996" i="5"/>
  <c r="AE5989" i="5"/>
  <c r="AE5982" i="5"/>
  <c r="AE5975" i="5"/>
  <c r="AE5967" i="5"/>
  <c r="AE5960" i="5"/>
  <c r="AE5953" i="5"/>
  <c r="AE5946" i="5"/>
  <c r="AE5939" i="5"/>
  <c r="AE5931" i="5"/>
  <c r="AE5924" i="5"/>
  <c r="AE5917" i="5"/>
  <c r="AE5910" i="5"/>
  <c r="AE5902" i="5"/>
  <c r="AE5894" i="5"/>
  <c r="AE5863" i="5"/>
  <c r="AE5839" i="5"/>
  <c r="AE5805" i="5"/>
  <c r="AE5731" i="5"/>
  <c r="AE5697" i="5"/>
  <c r="AE5623" i="5"/>
  <c r="AE5589" i="5"/>
  <c r="AE5515" i="5"/>
  <c r="AE5481" i="5"/>
  <c r="AE5407" i="5"/>
  <c r="AE5373" i="5"/>
  <c r="AE5299" i="5"/>
  <c r="AE5265" i="5"/>
  <c r="AE5182" i="5"/>
  <c r="AE5173" i="5"/>
  <c r="AE5134" i="5"/>
  <c r="AE5111" i="5"/>
  <c r="AE5102" i="5"/>
  <c r="AE5092" i="5"/>
  <c r="AE5069" i="5"/>
  <c r="AE5061" i="5"/>
  <c r="AE5033" i="5"/>
  <c r="AE5023" i="5"/>
  <c r="AE5013" i="5"/>
  <c r="AE5004" i="5"/>
  <c r="AE4941" i="5"/>
  <c r="AE4931" i="5"/>
  <c r="AE4921" i="5"/>
  <c r="AE4901" i="5"/>
  <c r="AE4879" i="5"/>
  <c r="AE4827" i="5"/>
  <c r="AE4741" i="5"/>
  <c r="AE4730" i="5"/>
  <c r="AE4720" i="5"/>
  <c r="AE4689" i="5"/>
  <c r="AE4656" i="5"/>
  <c r="AE4636" i="5"/>
  <c r="AE4625" i="5"/>
  <c r="AE4583" i="5"/>
  <c r="AE4541" i="5"/>
  <c r="AE4488" i="5"/>
  <c r="AE4388" i="5"/>
  <c r="AE4301" i="5"/>
  <c r="AE4107" i="5"/>
  <c r="AE4061" i="5"/>
  <c r="AE3922" i="5"/>
  <c r="AE3898" i="5"/>
  <c r="AE3389" i="5"/>
  <c r="AE3378" i="5"/>
  <c r="AE2683" i="5"/>
  <c r="AE17" i="5"/>
  <c r="AE10" i="5"/>
  <c r="AE6557" i="5"/>
  <c r="AE6550" i="5"/>
  <c r="AE6543" i="5"/>
  <c r="AE6536" i="5"/>
  <c r="AE6529" i="5"/>
  <c r="AE6521" i="5"/>
  <c r="AE6514" i="5"/>
  <c r="AE6478" i="5"/>
  <c r="AE6442" i="5"/>
  <c r="AE6406" i="5"/>
  <c r="AE6370" i="5"/>
  <c r="AE6334" i="5"/>
  <c r="AE6298" i="5"/>
  <c r="AE6262" i="5"/>
  <c r="AE6226" i="5"/>
  <c r="AE6190" i="5"/>
  <c r="AE6154" i="5"/>
  <c r="AE6118" i="5"/>
  <c r="AE6082" i="5"/>
  <c r="AE6046" i="5"/>
  <c r="AE6010" i="5"/>
  <c r="AE5974" i="5"/>
  <c r="AE5938" i="5"/>
  <c r="AE5901" i="5"/>
  <c r="AE5855" i="5"/>
  <c r="AE5846" i="5"/>
  <c r="AE5831" i="5"/>
  <c r="AE5813" i="5"/>
  <c r="AE5797" i="5"/>
  <c r="AE5789" i="5"/>
  <c r="AE5747" i="5"/>
  <c r="AE5738" i="5"/>
  <c r="AE5723" i="5"/>
  <c r="AE5705" i="5"/>
  <c r="AE5689" i="5"/>
  <c r="AE5681" i="5"/>
  <c r="AE5639" i="5"/>
  <c r="AE5630" i="5"/>
  <c r="AE5615" i="5"/>
  <c r="AE5597" i="5"/>
  <c r="AE5581" i="5"/>
  <c r="AE5573" i="5"/>
  <c r="AE5564" i="5"/>
  <c r="AE5531" i="5"/>
  <c r="AE5522" i="5"/>
  <c r="AE5507" i="5"/>
  <c r="AE5489" i="5"/>
  <c r="AE5473" i="5"/>
  <c r="AE5465" i="5"/>
  <c r="AE5456" i="5"/>
  <c r="AE5423" i="5"/>
  <c r="AE5414" i="5"/>
  <c r="AE5399" i="5"/>
  <c r="AE5381" i="5"/>
  <c r="AE5365" i="5"/>
  <c r="AE5357" i="5"/>
  <c r="AE5348" i="5"/>
  <c r="AE5315" i="5"/>
  <c r="AE5306" i="5"/>
  <c r="AE5291" i="5"/>
  <c r="AE5273" i="5"/>
  <c r="AE5257" i="5"/>
  <c r="AE5249" i="5"/>
  <c r="AE5240" i="5"/>
  <c r="AE5144" i="5"/>
  <c r="AE5122" i="5"/>
  <c r="AE5101" i="5"/>
  <c r="AE5051" i="5"/>
  <c r="AE5022" i="5"/>
  <c r="AE4994" i="5"/>
  <c r="AE4889" i="5"/>
  <c r="AE4847" i="5"/>
  <c r="AE4781" i="5"/>
  <c r="AE4740" i="5"/>
  <c r="AE4698" i="5"/>
  <c r="AE4655" i="5"/>
  <c r="AE4646" i="5"/>
  <c r="AE4572" i="5"/>
  <c r="AE4222" i="5"/>
  <c r="AE4188" i="5"/>
  <c r="AE4117" i="5"/>
  <c r="AE3968" i="5"/>
  <c r="AE9" i="5"/>
  <c r="AE6528" i="5"/>
  <c r="AE6485" i="5"/>
  <c r="AE6449" i="5"/>
  <c r="AE6413" i="5"/>
  <c r="AE6377" i="5"/>
  <c r="AE6341" i="5"/>
  <c r="AE6305" i="5"/>
  <c r="AE6269" i="5"/>
  <c r="AE6233" i="5"/>
  <c r="AE6197" i="5"/>
  <c r="AE6161" i="5"/>
  <c r="AE6146" i="5"/>
  <c r="AE6139" i="5"/>
  <c r="AE6132" i="5"/>
  <c r="AE6125" i="5"/>
  <c r="AE6117" i="5"/>
  <c r="AE6110" i="5"/>
  <c r="AE6103" i="5"/>
  <c r="AE6096" i="5"/>
  <c r="AE6089" i="5"/>
  <c r="AE6081" i="5"/>
  <c r="AE6074" i="5"/>
  <c r="AE6067" i="5"/>
  <c r="AE6060" i="5"/>
  <c r="AE6053" i="5"/>
  <c r="AE6045" i="5"/>
  <c r="AE6038" i="5"/>
  <c r="AE6031" i="5"/>
  <c r="AE6024" i="5"/>
  <c r="AE6017" i="5"/>
  <c r="AE6009" i="5"/>
  <c r="AE6002" i="5"/>
  <c r="AE5995" i="5"/>
  <c r="AE5988" i="5"/>
  <c r="AE5981" i="5"/>
  <c r="AE5973" i="5"/>
  <c r="AE5966" i="5"/>
  <c r="AE5959" i="5"/>
  <c r="AE5952" i="5"/>
  <c r="AE5945" i="5"/>
  <c r="AE5937" i="5"/>
  <c r="AE5930" i="5"/>
  <c r="AE5923" i="5"/>
  <c r="AE5916" i="5"/>
  <c r="AE5909" i="5"/>
  <c r="AE5885" i="5"/>
  <c r="AE5862" i="5"/>
  <c r="AE5830" i="5"/>
  <c r="AE5812" i="5"/>
  <c r="AE5804" i="5"/>
  <c r="AE5722" i="5"/>
  <c r="AE5704" i="5"/>
  <c r="AE5696" i="5"/>
  <c r="AE5622" i="5"/>
  <c r="AE5596" i="5"/>
  <c r="AE5588" i="5"/>
  <c r="AE5514" i="5"/>
  <c r="AE5488" i="5"/>
  <c r="AE5480" i="5"/>
  <c r="AE5406" i="5"/>
  <c r="AE5380" i="5"/>
  <c r="AE5372" i="5"/>
  <c r="AE5298" i="5"/>
  <c r="AE5272" i="5"/>
  <c r="AE5264" i="5"/>
  <c r="AE5210" i="5"/>
  <c r="AE5199" i="5"/>
  <c r="AE5190" i="5"/>
  <c r="AE5181" i="5"/>
  <c r="AE5172" i="5"/>
  <c r="AE5143" i="5"/>
  <c r="AE5121" i="5"/>
  <c r="AE5110" i="5"/>
  <c r="AE5068" i="5"/>
  <c r="AE5059" i="5"/>
  <c r="AE5031" i="5"/>
  <c r="AE5012" i="5"/>
  <c r="AE5003" i="5"/>
  <c r="AE4971" i="5"/>
  <c r="AE4950" i="5"/>
  <c r="AE4899" i="5"/>
  <c r="AE4837" i="5"/>
  <c r="AE4803" i="5"/>
  <c r="AE4761" i="5"/>
  <c r="AE4728" i="5"/>
  <c r="AE4719" i="5"/>
  <c r="AE4709" i="5"/>
  <c r="AE4676" i="5"/>
  <c r="AE4654" i="5"/>
  <c r="AE4623" i="5"/>
  <c r="AE4517" i="5"/>
  <c r="AE4506" i="5"/>
  <c r="AE4497" i="5"/>
  <c r="AE4487" i="5"/>
  <c r="AE4396" i="5"/>
  <c r="AE4288" i="5"/>
  <c r="AE4083" i="5"/>
  <c r="AE4071" i="5"/>
  <c r="AE3979" i="5"/>
  <c r="AE3967" i="5"/>
  <c r="AE3173" i="5"/>
  <c r="AE6215" i="5"/>
  <c r="AE16" i="5"/>
  <c r="AE8" i="5"/>
  <c r="AE6556" i="5"/>
  <c r="AE6549" i="5"/>
  <c r="AE6542" i="5"/>
  <c r="AE6535" i="5"/>
  <c r="AE6520" i="5"/>
  <c r="AE6484" i="5"/>
  <c r="AE6448" i="5"/>
  <c r="AE6412" i="5"/>
  <c r="AE6376" i="5"/>
  <c r="AE6340" i="5"/>
  <c r="AE6304" i="5"/>
  <c r="AE6268" i="5"/>
  <c r="AE6232" i="5"/>
  <c r="AE6196" i="5"/>
  <c r="AE6160" i="5"/>
  <c r="AE5892" i="5"/>
  <c r="AE5884" i="5"/>
  <c r="AE5869" i="5"/>
  <c r="AE5853" i="5"/>
  <c r="AE5845" i="5"/>
  <c r="AE5820" i="5"/>
  <c r="AE5811" i="5"/>
  <c r="AE5796" i="5"/>
  <c r="AE5787" i="5"/>
  <c r="AE5762" i="5"/>
  <c r="AE5754" i="5"/>
  <c r="AE5745" i="5"/>
  <c r="AE5737" i="5"/>
  <c r="AE5712" i="5"/>
  <c r="AE5703" i="5"/>
  <c r="AE5688" i="5"/>
  <c r="AE5679" i="5"/>
  <c r="AE5654" i="5"/>
  <c r="AE5646" i="5"/>
  <c r="AE5637" i="5"/>
  <c r="AE5629" i="5"/>
  <c r="AE5604" i="5"/>
  <c r="AE5595" i="5"/>
  <c r="AE5580" i="5"/>
  <c r="AE5571" i="5"/>
  <c r="AE5546" i="5"/>
  <c r="AE5538" i="5"/>
  <c r="AE5529" i="5"/>
  <c r="AE5521" i="5"/>
  <c r="AE5496" i="5"/>
  <c r="AE5487" i="5"/>
  <c r="AE5472" i="5"/>
  <c r="AE5463" i="5"/>
  <c r="AE5438" i="5"/>
  <c r="AE5430" i="5"/>
  <c r="AE5421" i="5"/>
  <c r="AE5413" i="5"/>
  <c r="AE5388" i="5"/>
  <c r="AE5379" i="5"/>
  <c r="AE5364" i="5"/>
  <c r="AE5355" i="5"/>
  <c r="AE5330" i="5"/>
  <c r="AE5322" i="5"/>
  <c r="AE5313" i="5"/>
  <c r="AE5305" i="5"/>
  <c r="AE5280" i="5"/>
  <c r="AE5271" i="5"/>
  <c r="AE5256" i="5"/>
  <c r="AE5247" i="5"/>
  <c r="AE5220" i="5"/>
  <c r="AE5151" i="5"/>
  <c r="AE5142" i="5"/>
  <c r="AE5131" i="5"/>
  <c r="AE5099" i="5"/>
  <c r="AE5089" i="5"/>
  <c r="AE5030" i="5"/>
  <c r="AE4981" i="5"/>
  <c r="AE4939" i="5"/>
  <c r="AE4909" i="5"/>
  <c r="AE4857" i="5"/>
  <c r="AE4846" i="5"/>
  <c r="AE4791" i="5"/>
  <c r="AE4749" i="5"/>
  <c r="AE4664" i="5"/>
  <c r="AE4633" i="5"/>
  <c r="AE4602" i="5"/>
  <c r="AE4581" i="5"/>
  <c r="AE4571" i="5"/>
  <c r="AE4342" i="5"/>
  <c r="AE4243" i="5"/>
  <c r="AE4139" i="5"/>
  <c r="AE4070" i="5"/>
  <c r="AE3966" i="5"/>
  <c r="AE3907" i="5"/>
  <c r="AE3811" i="5"/>
  <c r="AE3588" i="5"/>
  <c r="AE3577" i="5"/>
  <c r="AE15" i="5"/>
  <c r="AE6534" i="5"/>
  <c r="AE6491" i="5"/>
  <c r="AE6455" i="5"/>
  <c r="AE6419" i="5"/>
  <c r="AE6383" i="5"/>
  <c r="AE6347" i="5"/>
  <c r="AE6311" i="5"/>
  <c r="AE6275" i="5"/>
  <c r="AE6239" i="5"/>
  <c r="AE6203" i="5"/>
  <c r="AE6167" i="5"/>
  <c r="AE6131" i="5"/>
  <c r="AE6095" i="5"/>
  <c r="AE6059" i="5"/>
  <c r="AE6023" i="5"/>
  <c r="AE5987" i="5"/>
  <c r="AE5958" i="5"/>
  <c r="AE5951" i="5"/>
  <c r="AE5943" i="5"/>
  <c r="AE5936" i="5"/>
  <c r="AE5929" i="5"/>
  <c r="AE5922" i="5"/>
  <c r="AE5915" i="5"/>
  <c r="AE5883" i="5"/>
  <c r="AE5876" i="5"/>
  <c r="AE5861" i="5"/>
  <c r="AE5803" i="5"/>
  <c r="AE5695" i="5"/>
  <c r="AE5587" i="5"/>
  <c r="AE5479" i="5"/>
  <c r="AE5371" i="5"/>
  <c r="AE5263" i="5"/>
  <c r="AE5229" i="5"/>
  <c r="AE5219" i="5"/>
  <c r="AE5208" i="5"/>
  <c r="AE5189" i="5"/>
  <c r="AE5180" i="5"/>
  <c r="AE5141" i="5"/>
  <c r="AE5109" i="5"/>
  <c r="AE5088" i="5"/>
  <c r="AE5029" i="5"/>
  <c r="AE5020" i="5"/>
  <c r="AE5010" i="5"/>
  <c r="AE4991" i="5"/>
  <c r="AE4938" i="5"/>
  <c r="AE4918" i="5"/>
  <c r="AE4908" i="5"/>
  <c r="AE4897" i="5"/>
  <c r="AE4856" i="5"/>
  <c r="AE4813" i="5"/>
  <c r="AE4801" i="5"/>
  <c r="AE4768" i="5"/>
  <c r="AE4738" i="5"/>
  <c r="AE4727" i="5"/>
  <c r="AE4653" i="5"/>
  <c r="AE4601" i="5"/>
  <c r="AE4560" i="5"/>
  <c r="AE4527" i="5"/>
  <c r="AE4496" i="5"/>
  <c r="AE4473" i="5"/>
  <c r="AE4331" i="5"/>
  <c r="AE4298" i="5"/>
  <c r="AE4252" i="5"/>
  <c r="AE4230" i="5"/>
  <c r="AE4150" i="5"/>
  <c r="AE4024" i="5"/>
  <c r="AE3622" i="5"/>
  <c r="AE5950" i="5"/>
  <c r="AE5914" i="5"/>
  <c r="AE5878" i="5"/>
  <c r="AE5842" i="5"/>
  <c r="AE5806" i="5"/>
  <c r="AE5770" i="5"/>
  <c r="AE5734" i="5"/>
  <c r="AE5698" i="5"/>
  <c r="AE5662" i="5"/>
  <c r="AE5626" i="5"/>
  <c r="AE5590" i="5"/>
  <c r="AE5554" i="5"/>
  <c r="AE5518" i="5"/>
  <c r="AE5482" i="5"/>
  <c r="AE5446" i="5"/>
  <c r="AE5410" i="5"/>
  <c r="AE5374" i="5"/>
  <c r="AE5338" i="5"/>
  <c r="AE5302" i="5"/>
  <c r="AE5266" i="5"/>
  <c r="AE5230" i="5"/>
  <c r="AE5184" i="5"/>
  <c r="AE5145" i="5"/>
  <c r="AE5112" i="5"/>
  <c r="AE5096" i="5"/>
  <c r="AE5072" i="5"/>
  <c r="AE5032" i="5"/>
  <c r="AE4999" i="5"/>
  <c r="AE4959" i="5"/>
  <c r="AE4943" i="5"/>
  <c r="AE4926" i="5"/>
  <c r="AE4867" i="5"/>
  <c r="AE4769" i="5"/>
  <c r="AE4742" i="5"/>
  <c r="AE4705" i="5"/>
  <c r="AE4684" i="5"/>
  <c r="AE4675" i="5"/>
  <c r="AE4629" i="5"/>
  <c r="AE4575" i="5"/>
  <c r="AE4489" i="5"/>
  <c r="AE4431" i="5"/>
  <c r="AE4411" i="5"/>
  <c r="AE4383" i="5"/>
  <c r="AE4293" i="5"/>
  <c r="AE4273" i="5"/>
  <c r="AE4245" i="5"/>
  <c r="AE4194" i="5"/>
  <c r="AE4078" i="5"/>
  <c r="AE4004" i="5"/>
  <c r="AE3969" i="5"/>
  <c r="AE3738" i="5"/>
  <c r="AE3726" i="5"/>
  <c r="AE3567" i="5"/>
  <c r="AE6502" i="5"/>
  <c r="AE6466" i="5"/>
  <c r="AE6430" i="5"/>
  <c r="AE6394" i="5"/>
  <c r="AE6358" i="5"/>
  <c r="AE6322" i="5"/>
  <c r="AE6286" i="5"/>
  <c r="AE6250" i="5"/>
  <c r="AE6214" i="5"/>
  <c r="AE6178" i="5"/>
  <c r="AE6142" i="5"/>
  <c r="AE6106" i="5"/>
  <c r="AE6070" i="5"/>
  <c r="AE6034" i="5"/>
  <c r="AE5998" i="5"/>
  <c r="AE5962" i="5"/>
  <c r="AE5926" i="5"/>
  <c r="AE5890" i="5"/>
  <c r="AE5854" i="5"/>
  <c r="AE5818" i="5"/>
  <c r="AE5782" i="5"/>
  <c r="AE5746" i="5"/>
  <c r="AE5710" i="5"/>
  <c r="AE5674" i="5"/>
  <c r="AE5638" i="5"/>
  <c r="AE5602" i="5"/>
  <c r="AE5566" i="5"/>
  <c r="AE5530" i="5"/>
  <c r="AE5494" i="5"/>
  <c r="AE5458" i="5"/>
  <c r="AE5422" i="5"/>
  <c r="AE5386" i="5"/>
  <c r="AE5350" i="5"/>
  <c r="AE5314" i="5"/>
  <c r="AE5278" i="5"/>
  <c r="AE5242" i="5"/>
  <c r="AE5205" i="5"/>
  <c r="AE5197" i="5"/>
  <c r="AE5174" i="5"/>
  <c r="AE5158" i="5"/>
  <c r="AE5053" i="5"/>
  <c r="AE4989" i="5"/>
  <c r="AE4973" i="5"/>
  <c r="AE4956" i="5"/>
  <c r="AE4940" i="5"/>
  <c r="AE4855" i="5"/>
  <c r="AE4829" i="5"/>
  <c r="AE4820" i="5"/>
  <c r="AE4784" i="5"/>
  <c r="AE4758" i="5"/>
  <c r="AE4712" i="5"/>
  <c r="AE4701" i="5"/>
  <c r="AE4691" i="5"/>
  <c r="AE4476" i="5"/>
  <c r="AE4418" i="5"/>
  <c r="AE4360" i="5"/>
  <c r="AE4351" i="5"/>
  <c r="AE4289" i="5"/>
  <c r="AE4280" i="5"/>
  <c r="AE4200" i="5"/>
  <c r="AE4136" i="5"/>
  <c r="AE4106" i="5"/>
  <c r="AE3988" i="5"/>
  <c r="AE3908" i="5"/>
  <c r="AE3779" i="5"/>
  <c r="AE3632" i="5"/>
  <c r="AE2290" i="5"/>
  <c r="AE4485" i="5"/>
  <c r="AE4475" i="5"/>
  <c r="AE4446" i="5"/>
  <c r="AE4379" i="5"/>
  <c r="AE4309" i="5"/>
  <c r="AE4210" i="5"/>
  <c r="AE4190" i="5"/>
  <c r="AE3919" i="5"/>
  <c r="AE3802" i="5"/>
  <c r="AE3688" i="5"/>
  <c r="AE3456" i="5"/>
  <c r="AE3398" i="5"/>
  <c r="AE6508" i="5"/>
  <c r="AE6472" i="5"/>
  <c r="AE6436" i="5"/>
  <c r="AE6400" i="5"/>
  <c r="AE6364" i="5"/>
  <c r="AE6328" i="5"/>
  <c r="AE6292" i="5"/>
  <c r="AE6256" i="5"/>
  <c r="AE6220" i="5"/>
  <c r="AE6184" i="5"/>
  <c r="AE6148" i="5"/>
  <c r="AE6112" i="5"/>
  <c r="AE6076" i="5"/>
  <c r="AE6040" i="5"/>
  <c r="AE6004" i="5"/>
  <c r="AE5968" i="5"/>
  <c r="AE5932" i="5"/>
  <c r="AE5896" i="5"/>
  <c r="AE5860" i="5"/>
  <c r="AE5824" i="5"/>
  <c r="AE5788" i="5"/>
  <c r="AE5752" i="5"/>
  <c r="AE5716" i="5"/>
  <c r="AE5680" i="5"/>
  <c r="AE5644" i="5"/>
  <c r="AE5608" i="5"/>
  <c r="AE5572" i="5"/>
  <c r="AE5536" i="5"/>
  <c r="AE5500" i="5"/>
  <c r="AE5464" i="5"/>
  <c r="AE5428" i="5"/>
  <c r="AE5392" i="5"/>
  <c r="AE5356" i="5"/>
  <c r="AE5320" i="5"/>
  <c r="AE5284" i="5"/>
  <c r="AE5248" i="5"/>
  <c r="AE5133" i="5"/>
  <c r="AE5117" i="5"/>
  <c r="AE5100" i="5"/>
  <c r="AE5084" i="5"/>
  <c r="AE5044" i="5"/>
  <c r="AE5036" i="5"/>
  <c r="AE5027" i="5"/>
  <c r="AE5011" i="5"/>
  <c r="AE4947" i="5"/>
  <c r="AE4922" i="5"/>
  <c r="AE4898" i="5"/>
  <c r="AE4880" i="5"/>
  <c r="AE4863" i="5"/>
  <c r="AE4782" i="5"/>
  <c r="AE4765" i="5"/>
  <c r="AE4699" i="5"/>
  <c r="AE4624" i="5"/>
  <c r="AE4598" i="5"/>
  <c r="AE4570" i="5"/>
  <c r="AE4561" i="5"/>
  <c r="AE4533" i="5"/>
  <c r="AE4512" i="5"/>
  <c r="AE4495" i="5"/>
  <c r="AE4484" i="5"/>
  <c r="AE4474" i="5"/>
  <c r="AE4339" i="5"/>
  <c r="AE4308" i="5"/>
  <c r="AE4209" i="5"/>
  <c r="AE4167" i="5"/>
  <c r="AE4115" i="5"/>
  <c r="AE4084" i="5"/>
  <c r="AE4052" i="5"/>
  <c r="AE3998" i="5"/>
  <c r="AE3883" i="5"/>
  <c r="AE3812" i="5"/>
  <c r="AE3478" i="5"/>
  <c r="AE3455" i="5"/>
  <c r="AE2933" i="5"/>
  <c r="AE5614" i="5"/>
  <c r="AE5578" i="5"/>
  <c r="AE5542" i="5"/>
  <c r="AE5506" i="5"/>
  <c r="AE5470" i="5"/>
  <c r="AE5434" i="5"/>
  <c r="AE5398" i="5"/>
  <c r="AE5362" i="5"/>
  <c r="AE5326" i="5"/>
  <c r="AE5290" i="5"/>
  <c r="AE5254" i="5"/>
  <c r="AE5218" i="5"/>
  <c r="AE5202" i="5"/>
  <c r="AE5171" i="5"/>
  <c r="AE5155" i="5"/>
  <c r="AE5091" i="5"/>
  <c r="AE5066" i="5"/>
  <c r="AE4986" i="5"/>
  <c r="AE4970" i="5"/>
  <c r="AE4913" i="5"/>
  <c r="AE4896" i="5"/>
  <c r="AE4826" i="5"/>
  <c r="AE4817" i="5"/>
  <c r="AE4799" i="5"/>
  <c r="AE4773" i="5"/>
  <c r="AE4735" i="5"/>
  <c r="AE4708" i="5"/>
  <c r="AE4688" i="5"/>
  <c r="AE4642" i="5"/>
  <c r="AE4632" i="5"/>
  <c r="AE4614" i="5"/>
  <c r="AE4579" i="5"/>
  <c r="AE4550" i="5"/>
  <c r="AE4472" i="5"/>
  <c r="AE4462" i="5"/>
  <c r="AE4453" i="5"/>
  <c r="AE4404" i="5"/>
  <c r="AE4387" i="5"/>
  <c r="AE4376" i="5"/>
  <c r="AE4317" i="5"/>
  <c r="AE4257" i="5"/>
  <c r="AE4238" i="5"/>
  <c r="AE4207" i="5"/>
  <c r="AE4155" i="5"/>
  <c r="AE3996" i="5"/>
  <c r="AE3973" i="5"/>
  <c r="AE3822" i="5"/>
  <c r="AE3787" i="5"/>
  <c r="AE3559" i="5"/>
  <c r="AE3523" i="5"/>
  <c r="AE2788" i="5"/>
  <c r="AE5837" i="5"/>
  <c r="AE5801" i="5"/>
  <c r="AE5765" i="5"/>
  <c r="AE5729" i="5"/>
  <c r="AE5693" i="5"/>
  <c r="AE5657" i="5"/>
  <c r="AE5621" i="5"/>
  <c r="AE5585" i="5"/>
  <c r="AE5549" i="5"/>
  <c r="AE5513" i="5"/>
  <c r="AE5477" i="5"/>
  <c r="AE5441" i="5"/>
  <c r="AE5405" i="5"/>
  <c r="AE5369" i="5"/>
  <c r="AE5333" i="5"/>
  <c r="AE5297" i="5"/>
  <c r="AE5261" i="5"/>
  <c r="AE5217" i="5"/>
  <c r="AE5163" i="5"/>
  <c r="AE5138" i="5"/>
  <c r="AE5058" i="5"/>
  <c r="AE5042" i="5"/>
  <c r="AE5002" i="5"/>
  <c r="AE4985" i="5"/>
  <c r="AE4969" i="5"/>
  <c r="AE4929" i="5"/>
  <c r="AE4887" i="5"/>
  <c r="AE4843" i="5"/>
  <c r="AE4825" i="5"/>
  <c r="AE4754" i="5"/>
  <c r="AE4745" i="5"/>
  <c r="AE4726" i="5"/>
  <c r="AE4707" i="5"/>
  <c r="AE4687" i="5"/>
  <c r="AE4641" i="5"/>
  <c r="AE4549" i="5"/>
  <c r="AE4540" i="5"/>
  <c r="AE4530" i="5"/>
  <c r="AE4520" i="5"/>
  <c r="AE4492" i="5"/>
  <c r="AE4452" i="5"/>
  <c r="AE4347" i="5"/>
  <c r="AE4296" i="5"/>
  <c r="AE4256" i="5"/>
  <c r="AE4206" i="5"/>
  <c r="AE4186" i="5"/>
  <c r="AE4164" i="5"/>
  <c r="AE3995" i="5"/>
  <c r="AE3927" i="5"/>
  <c r="AE3845" i="5"/>
  <c r="AE3821" i="5"/>
  <c r="AE3810" i="5"/>
  <c r="AE3786" i="5"/>
  <c r="AE3718" i="5"/>
  <c r="AE3696" i="5"/>
  <c r="AE3522" i="5"/>
  <c r="AE3511" i="5"/>
  <c r="AE3288" i="5"/>
  <c r="AE6124" i="5"/>
  <c r="AE6088" i="5"/>
  <c r="AE6052" i="5"/>
  <c r="AE6016" i="5"/>
  <c r="AE5980" i="5"/>
  <c r="AE5944" i="5"/>
  <c r="AE5908" i="5"/>
  <c r="AE5872" i="5"/>
  <c r="AE5836" i="5"/>
  <c r="AE5800" i="5"/>
  <c r="AE5764" i="5"/>
  <c r="AE5728" i="5"/>
  <c r="AE5692" i="5"/>
  <c r="AE5656" i="5"/>
  <c r="AE5620" i="5"/>
  <c r="AE5584" i="5"/>
  <c r="AE5548" i="5"/>
  <c r="AE5512" i="5"/>
  <c r="AE5476" i="5"/>
  <c r="AE5440" i="5"/>
  <c r="AE5404" i="5"/>
  <c r="AE5368" i="5"/>
  <c r="AE5332" i="5"/>
  <c r="AE5296" i="5"/>
  <c r="AE5260" i="5"/>
  <c r="AE5216" i="5"/>
  <c r="AE5186" i="5"/>
  <c r="AE5162" i="5"/>
  <c r="AE5130" i="5"/>
  <c r="AE5114" i="5"/>
  <c r="AE5074" i="5"/>
  <c r="AE5057" i="5"/>
  <c r="AE5041" i="5"/>
  <c r="AE5001" i="5"/>
  <c r="AE4968" i="5"/>
  <c r="AE4952" i="5"/>
  <c r="AE4928" i="5"/>
  <c r="AE4886" i="5"/>
  <c r="AE4842" i="5"/>
  <c r="AE4824" i="5"/>
  <c r="AE4815" i="5"/>
  <c r="AE4771" i="5"/>
  <c r="AE4753" i="5"/>
  <c r="AE4725" i="5"/>
  <c r="AE4686" i="5"/>
  <c r="AE4539" i="5"/>
  <c r="AE4519" i="5"/>
  <c r="AE4491" i="5"/>
  <c r="AE4470" i="5"/>
  <c r="AE4442" i="5"/>
  <c r="AE4365" i="5"/>
  <c r="AE4346" i="5"/>
  <c r="AE4315" i="5"/>
  <c r="AE4236" i="5"/>
  <c r="AE4185" i="5"/>
  <c r="AE4163" i="5"/>
  <c r="AE4111" i="5"/>
  <c r="AE3959" i="5"/>
  <c r="AE3914" i="5"/>
  <c r="AE3844" i="5"/>
  <c r="AE3717" i="5"/>
  <c r="AE3533" i="5"/>
  <c r="AE3311" i="5"/>
  <c r="AE2857" i="5"/>
  <c r="AE5879" i="5"/>
  <c r="AE5843" i="5"/>
  <c r="AE5807" i="5"/>
  <c r="AE5771" i="5"/>
  <c r="AE5735" i="5"/>
  <c r="AE5699" i="5"/>
  <c r="AE5663" i="5"/>
  <c r="AE5627" i="5"/>
  <c r="AE5591" i="5"/>
  <c r="AE5555" i="5"/>
  <c r="AE5519" i="5"/>
  <c r="AE5483" i="5"/>
  <c r="AE5447" i="5"/>
  <c r="AE5411" i="5"/>
  <c r="AE5375" i="5"/>
  <c r="AE5339" i="5"/>
  <c r="AE5303" i="5"/>
  <c r="AE5267" i="5"/>
  <c r="AE5231" i="5"/>
  <c r="AE5215" i="5"/>
  <c r="AE5185" i="5"/>
  <c r="AE5146" i="5"/>
  <c r="AE5129" i="5"/>
  <c r="AE5113" i="5"/>
  <c r="AE5073" i="5"/>
  <c r="AE5040" i="5"/>
  <c r="AE5024" i="5"/>
  <c r="AE5000" i="5"/>
  <c r="AE4927" i="5"/>
  <c r="AE4841" i="5"/>
  <c r="AE4814" i="5"/>
  <c r="AE4770" i="5"/>
  <c r="AE4752" i="5"/>
  <c r="AE4743" i="5"/>
  <c r="AE4724" i="5"/>
  <c r="AE4695" i="5"/>
  <c r="AE4603" i="5"/>
  <c r="AE4576" i="5"/>
  <c r="AE4566" i="5"/>
  <c r="AE4528" i="5"/>
  <c r="AE4480" i="5"/>
  <c r="AE4469" i="5"/>
  <c r="AE4422" i="5"/>
  <c r="AE4412" i="5"/>
  <c r="AE4364" i="5"/>
  <c r="AE4314" i="5"/>
  <c r="AE4294" i="5"/>
  <c r="AE4264" i="5"/>
  <c r="AE4079" i="5"/>
  <c r="AE3947" i="5"/>
  <c r="AE3796" i="5"/>
  <c r="AE3694" i="5"/>
  <c r="AE3568" i="5"/>
  <c r="AE3485" i="5"/>
  <c r="AE3298" i="5"/>
  <c r="AE5090" i="5"/>
  <c r="AE5018" i="5"/>
  <c r="AE4946" i="5"/>
  <c r="AE4874" i="5"/>
  <c r="AE4802" i="5"/>
  <c r="AE4670" i="5"/>
  <c r="AE4611" i="5"/>
  <c r="AE4567" i="5"/>
  <c r="AE4559" i="5"/>
  <c r="AE4490" i="5"/>
  <c r="AE4459" i="5"/>
  <c r="AE4451" i="5"/>
  <c r="AE4382" i="5"/>
  <c r="AE4332" i="5"/>
  <c r="AE4316" i="5"/>
  <c r="AE4307" i="5"/>
  <c r="AE4274" i="5"/>
  <c r="AE4224" i="5"/>
  <c r="AE4208" i="5"/>
  <c r="AE4199" i="5"/>
  <c r="AE4174" i="5"/>
  <c r="AE4064" i="5"/>
  <c r="AE4055" i="5"/>
  <c r="AE4037" i="5"/>
  <c r="AE4027" i="5"/>
  <c r="AE3999" i="5"/>
  <c r="AE3929" i="5"/>
  <c r="AE3868" i="5"/>
  <c r="AE3857" i="5"/>
  <c r="AE3793" i="5"/>
  <c r="AE3761" i="5"/>
  <c r="AE3634" i="5"/>
  <c r="AE3623" i="5"/>
  <c r="AE3580" i="5"/>
  <c r="AE3569" i="5"/>
  <c r="AE3558" i="5"/>
  <c r="AE3468" i="5"/>
  <c r="AE3059" i="5"/>
  <c r="AE2709" i="5"/>
  <c r="AE5192" i="5"/>
  <c r="AE5120" i="5"/>
  <c r="AE5048" i="5"/>
  <c r="AE4976" i="5"/>
  <c r="AE4904" i="5"/>
  <c r="AE4832" i="5"/>
  <c r="AE4760" i="5"/>
  <c r="AE4704" i="5"/>
  <c r="AE4697" i="5"/>
  <c r="AE4638" i="5"/>
  <c r="AE4593" i="5"/>
  <c r="AE4586" i="5"/>
  <c r="AE4578" i="5"/>
  <c r="AE4556" i="5"/>
  <c r="AE4525" i="5"/>
  <c r="AE4494" i="5"/>
  <c r="AE4448" i="5"/>
  <c r="AE4417" i="5"/>
  <c r="AE4386" i="5"/>
  <c r="AE4354" i="5"/>
  <c r="AE4345" i="5"/>
  <c r="AE4329" i="5"/>
  <c r="AE4279" i="5"/>
  <c r="AE4246" i="5"/>
  <c r="AE4237" i="5"/>
  <c r="AE4221" i="5"/>
  <c r="AE4170" i="5"/>
  <c r="AE4123" i="5"/>
  <c r="AE4114" i="5"/>
  <c r="AE4087" i="5"/>
  <c r="AE4051" i="5"/>
  <c r="AE4005" i="5"/>
  <c r="AE3985" i="5"/>
  <c r="AE3946" i="5"/>
  <c r="AE3915" i="5"/>
  <c r="AE3852" i="5"/>
  <c r="AE3820" i="5"/>
  <c r="AE3809" i="5"/>
  <c r="AE3778" i="5"/>
  <c r="AE3736" i="5"/>
  <c r="AE3651" i="5"/>
  <c r="AE3596" i="5"/>
  <c r="AE3486" i="5"/>
  <c r="AE3475" i="5"/>
  <c r="AE3341" i="5"/>
  <c r="AE3329" i="5"/>
  <c r="AE2890" i="5"/>
  <c r="AE2809" i="5"/>
  <c r="AE2538" i="5"/>
  <c r="AE2157" i="5"/>
  <c r="AE5198" i="5"/>
  <c r="AE5126" i="5"/>
  <c r="AE5054" i="5"/>
  <c r="AE4982" i="5"/>
  <c r="AE4910" i="5"/>
  <c r="AE4838" i="5"/>
  <c r="AE4766" i="5"/>
  <c r="AE4696" i="5"/>
  <c r="AE4681" i="5"/>
  <c r="AE4652" i="5"/>
  <c r="AE4637" i="5"/>
  <c r="AE4615" i="5"/>
  <c r="AE4555" i="5"/>
  <c r="AE4509" i="5"/>
  <c r="AE4478" i="5"/>
  <c r="AE4447" i="5"/>
  <c r="AE4401" i="5"/>
  <c r="AE4370" i="5"/>
  <c r="AE4361" i="5"/>
  <c r="AE4328" i="5"/>
  <c r="AE4303" i="5"/>
  <c r="AE4278" i="5"/>
  <c r="AE4262" i="5"/>
  <c r="AE4253" i="5"/>
  <c r="AE4220" i="5"/>
  <c r="AE4132" i="5"/>
  <c r="AE4122" i="5"/>
  <c r="AE4113" i="5"/>
  <c r="AE4096" i="5"/>
  <c r="AE4032" i="5"/>
  <c r="AE4013" i="5"/>
  <c r="AE3945" i="5"/>
  <c r="AE3851" i="5"/>
  <c r="AE3830" i="5"/>
  <c r="AE3552" i="5"/>
  <c r="AE3226" i="5"/>
  <c r="AE2913" i="5"/>
  <c r="AE2889" i="5"/>
  <c r="AE5204" i="5"/>
  <c r="AE5132" i="5"/>
  <c r="AE5060" i="5"/>
  <c r="AE4988" i="5"/>
  <c r="AE4916" i="5"/>
  <c r="AE4844" i="5"/>
  <c r="AE4772" i="5"/>
  <c r="AE4651" i="5"/>
  <c r="AE4532" i="5"/>
  <c r="AE4516" i="5"/>
  <c r="AE4508" i="5"/>
  <c r="AE4477" i="5"/>
  <c r="AE4424" i="5"/>
  <c r="AE4408" i="5"/>
  <c r="AE4400" i="5"/>
  <c r="AE4336" i="5"/>
  <c r="AE4311" i="5"/>
  <c r="AE4228" i="5"/>
  <c r="AE4203" i="5"/>
  <c r="AE4131" i="5"/>
  <c r="AE4085" i="5"/>
  <c r="AE4012" i="5"/>
  <c r="AE3993" i="5"/>
  <c r="AE3954" i="5"/>
  <c r="AE3944" i="5"/>
  <c r="AE3934" i="5"/>
  <c r="AE3894" i="5"/>
  <c r="AE3862" i="5"/>
  <c r="AE3776" i="5"/>
  <c r="AE3745" i="5"/>
  <c r="AE3734" i="5"/>
  <c r="AE3606" i="5"/>
  <c r="AE3529" i="5"/>
  <c r="AE3451" i="5"/>
  <c r="AE3439" i="5"/>
  <c r="AE3427" i="5"/>
  <c r="AE3339" i="5"/>
  <c r="AE3259" i="5"/>
  <c r="AE2934" i="5"/>
  <c r="AE4850" i="5"/>
  <c r="AE4778" i="5"/>
  <c r="AE4710" i="5"/>
  <c r="AE4665" i="5"/>
  <c r="AE4658" i="5"/>
  <c r="AE4650" i="5"/>
  <c r="AE4621" i="5"/>
  <c r="AE4606" i="5"/>
  <c r="AE4599" i="5"/>
  <c r="AE4591" i="5"/>
  <c r="AE4562" i="5"/>
  <c r="AE4531" i="5"/>
  <c r="AE4523" i="5"/>
  <c r="AE4454" i="5"/>
  <c r="AE4423" i="5"/>
  <c r="AE4415" i="5"/>
  <c r="AE4368" i="5"/>
  <c r="AE4352" i="5"/>
  <c r="AE4343" i="5"/>
  <c r="AE4310" i="5"/>
  <c r="AE4260" i="5"/>
  <c r="AE4244" i="5"/>
  <c r="AE4235" i="5"/>
  <c r="AE4202" i="5"/>
  <c r="AE4158" i="5"/>
  <c r="AE4130" i="5"/>
  <c r="AE4021" i="5"/>
  <c r="AE4011" i="5"/>
  <c r="AE4003" i="5"/>
  <c r="AE3992" i="5"/>
  <c r="AE3953" i="5"/>
  <c r="AE3943" i="5"/>
  <c r="AE3933" i="5"/>
  <c r="AE3839" i="5"/>
  <c r="AE3775" i="5"/>
  <c r="AE3754" i="5"/>
  <c r="AE3744" i="5"/>
  <c r="AE3605" i="5"/>
  <c r="AE3505" i="5"/>
  <c r="AE3438" i="5"/>
  <c r="AE2980" i="5"/>
  <c r="AE2956" i="5"/>
  <c r="AE2617" i="5"/>
  <c r="AE4030" i="5"/>
  <c r="AE3991" i="5"/>
  <c r="AE3962" i="5"/>
  <c r="AE3952" i="5"/>
  <c r="AE3942" i="5"/>
  <c r="AE3932" i="5"/>
  <c r="AE3882" i="5"/>
  <c r="AE3848" i="5"/>
  <c r="AE3805" i="5"/>
  <c r="AE3701" i="5"/>
  <c r="AE3689" i="5"/>
  <c r="AE3604" i="5"/>
  <c r="AE3560" i="5"/>
  <c r="AE3527" i="5"/>
  <c r="AE3449" i="5"/>
  <c r="AE3437" i="5"/>
  <c r="AE3359" i="5"/>
  <c r="AE3349" i="5"/>
  <c r="AE3130" i="5"/>
  <c r="AE5222" i="5"/>
  <c r="AE5150" i="5"/>
  <c r="AE5078" i="5"/>
  <c r="AE5006" i="5"/>
  <c r="AE4934" i="5"/>
  <c r="AE4862" i="5"/>
  <c r="AE4790" i="5"/>
  <c r="AE4737" i="5"/>
  <c r="AE4723" i="5"/>
  <c r="AE4597" i="5"/>
  <c r="AE4545" i="5"/>
  <c r="AE4514" i="5"/>
  <c r="AE4483" i="5"/>
  <c r="AE4437" i="5"/>
  <c r="AE4406" i="5"/>
  <c r="AE4375" i="5"/>
  <c r="AE4350" i="5"/>
  <c r="AE4334" i="5"/>
  <c r="AE4325" i="5"/>
  <c r="AE4292" i="5"/>
  <c r="AE4242" i="5"/>
  <c r="AE4226" i="5"/>
  <c r="AE4217" i="5"/>
  <c r="AE4184" i="5"/>
  <c r="AE4166" i="5"/>
  <c r="AE4138" i="5"/>
  <c r="AE4092" i="5"/>
  <c r="AE4057" i="5"/>
  <c r="AE4047" i="5"/>
  <c r="AE4019" i="5"/>
  <c r="AE3961" i="5"/>
  <c r="AE3941" i="5"/>
  <c r="AE3921" i="5"/>
  <c r="AE3912" i="5"/>
  <c r="AE3891" i="5"/>
  <c r="AE3881" i="5"/>
  <c r="AE3859" i="5"/>
  <c r="AE3847" i="5"/>
  <c r="AE3795" i="5"/>
  <c r="AE3752" i="5"/>
  <c r="AE3721" i="5"/>
  <c r="AE3700" i="5"/>
  <c r="AE3667" i="5"/>
  <c r="AE3571" i="5"/>
  <c r="AE3538" i="5"/>
  <c r="AE3448" i="5"/>
  <c r="AE3436" i="5"/>
  <c r="AE3348" i="5"/>
  <c r="AE4868" i="5"/>
  <c r="AE4796" i="5"/>
  <c r="AE4722" i="5"/>
  <c r="AE4693" i="5"/>
  <c r="AE4678" i="5"/>
  <c r="AE4671" i="5"/>
  <c r="AE4663" i="5"/>
  <c r="AE4627" i="5"/>
  <c r="AE4619" i="5"/>
  <c r="AE4612" i="5"/>
  <c r="AE4568" i="5"/>
  <c r="AE4552" i="5"/>
  <c r="AE4544" i="5"/>
  <c r="AE4513" i="5"/>
  <c r="AE4460" i="5"/>
  <c r="AE4444" i="5"/>
  <c r="AE4436" i="5"/>
  <c r="AE4300" i="5"/>
  <c r="AE4275" i="5"/>
  <c r="AE4192" i="5"/>
  <c r="AE4165" i="5"/>
  <c r="AE4147" i="5"/>
  <c r="AE4137" i="5"/>
  <c r="AE4128" i="5"/>
  <c r="AE4056" i="5"/>
  <c r="AE4028" i="5"/>
  <c r="AE4000" i="5"/>
  <c r="AE3971" i="5"/>
  <c r="AE3901" i="5"/>
  <c r="AE3880" i="5"/>
  <c r="AE3869" i="5"/>
  <c r="AE3826" i="5"/>
  <c r="AE3794" i="5"/>
  <c r="AE3742" i="5"/>
  <c r="AE3730" i="5"/>
  <c r="AE3709" i="5"/>
  <c r="AE3635" i="5"/>
  <c r="AE3570" i="5"/>
  <c r="AE3514" i="5"/>
  <c r="AE3469" i="5"/>
  <c r="AE2977" i="5"/>
  <c r="AE2662" i="5"/>
  <c r="AE4267" i="5"/>
  <c r="AE4231" i="5"/>
  <c r="AE4195" i="5"/>
  <c r="AE4159" i="5"/>
  <c r="AE4100" i="5"/>
  <c r="AE4093" i="5"/>
  <c r="AE4041" i="5"/>
  <c r="AE4034" i="5"/>
  <c r="AE4026" i="5"/>
  <c r="AE3982" i="5"/>
  <c r="AE3975" i="5"/>
  <c r="AE3960" i="5"/>
  <c r="AE3931" i="5"/>
  <c r="AE3923" i="5"/>
  <c r="AE3916" i="5"/>
  <c r="AE3884" i="5"/>
  <c r="AE3867" i="5"/>
  <c r="AE3850" i="5"/>
  <c r="AE3797" i="5"/>
  <c r="AE3788" i="5"/>
  <c r="AE3770" i="5"/>
  <c r="AE3753" i="5"/>
  <c r="AE3727" i="5"/>
  <c r="AE3691" i="5"/>
  <c r="AE3672" i="5"/>
  <c r="AE3524" i="5"/>
  <c r="AE3496" i="5"/>
  <c r="AE3459" i="5"/>
  <c r="AE3450" i="5"/>
  <c r="AE3390" i="5"/>
  <c r="AE3371" i="5"/>
  <c r="AE3251" i="5"/>
  <c r="AE3197" i="5"/>
  <c r="AE3143" i="5"/>
  <c r="AE3025" i="5"/>
  <c r="AE1968" i="5"/>
  <c r="AE1573" i="5"/>
  <c r="AE1369" i="5"/>
  <c r="AE4711" i="5"/>
  <c r="AE4639" i="5"/>
  <c r="AE4538" i="5"/>
  <c r="AE4502" i="5"/>
  <c r="AE4466" i="5"/>
  <c r="AE4430" i="5"/>
  <c r="AE4394" i="5"/>
  <c r="AE4358" i="5"/>
  <c r="AE4322" i="5"/>
  <c r="AE4286" i="5"/>
  <c r="AE4250" i="5"/>
  <c r="AE4214" i="5"/>
  <c r="AE4178" i="5"/>
  <c r="AE4127" i="5"/>
  <c r="AE4068" i="5"/>
  <c r="AE4038" i="5"/>
  <c r="AE4016" i="5"/>
  <c r="AE4001" i="5"/>
  <c r="AE3972" i="5"/>
  <c r="AE3957" i="5"/>
  <c r="AE3897" i="5"/>
  <c r="AE3872" i="5"/>
  <c r="AE3863" i="5"/>
  <c r="AE3854" i="5"/>
  <c r="AE3819" i="5"/>
  <c r="AE3785" i="5"/>
  <c r="AE3668" i="5"/>
  <c r="AE3641" i="5"/>
  <c r="AE3631" i="5"/>
  <c r="AE3576" i="5"/>
  <c r="AE3557" i="5"/>
  <c r="AE3520" i="5"/>
  <c r="AE3510" i="5"/>
  <c r="AE3484" i="5"/>
  <c r="AE3435" i="5"/>
  <c r="AE3408" i="5"/>
  <c r="AE3397" i="5"/>
  <c r="AE3225" i="5"/>
  <c r="AE3181" i="5"/>
  <c r="AE2898" i="5"/>
  <c r="AE2854" i="5"/>
  <c r="AE2807" i="5"/>
  <c r="AE2761" i="5"/>
  <c r="AE2728" i="5"/>
  <c r="AE2602" i="5"/>
  <c r="AE2499" i="5"/>
  <c r="AE2476" i="5"/>
  <c r="AE2440" i="5"/>
  <c r="AE1328" i="5"/>
  <c r="AE4717" i="5"/>
  <c r="AE4645" i="5"/>
  <c r="AE4573" i="5"/>
  <c r="AE4537" i="5"/>
  <c r="AE4501" i="5"/>
  <c r="AE4465" i="5"/>
  <c r="AE4429" i="5"/>
  <c r="AE4393" i="5"/>
  <c r="AE4357" i="5"/>
  <c r="AE4321" i="5"/>
  <c r="AE4285" i="5"/>
  <c r="AE4249" i="5"/>
  <c r="AE4213" i="5"/>
  <c r="AE4177" i="5"/>
  <c r="AE4126" i="5"/>
  <c r="AE4119" i="5"/>
  <c r="AE4104" i="5"/>
  <c r="AE4075" i="5"/>
  <c r="AE4067" i="5"/>
  <c r="AE4060" i="5"/>
  <c r="AE4015" i="5"/>
  <c r="AE3956" i="5"/>
  <c r="AE3949" i="5"/>
  <c r="AE3896" i="5"/>
  <c r="AE3871" i="5"/>
  <c r="AE3837" i="5"/>
  <c r="AE3828" i="5"/>
  <c r="AE3818" i="5"/>
  <c r="AE3784" i="5"/>
  <c r="AE3749" i="5"/>
  <c r="AE3740" i="5"/>
  <c r="AE3714" i="5"/>
  <c r="AE3677" i="5"/>
  <c r="AE3630" i="5"/>
  <c r="AE3594" i="5"/>
  <c r="AE3585" i="5"/>
  <c r="AE3556" i="5"/>
  <c r="AE3547" i="5"/>
  <c r="AE3501" i="5"/>
  <c r="AE3473" i="5"/>
  <c r="AE3444" i="5"/>
  <c r="AE3425" i="5"/>
  <c r="AE3407" i="5"/>
  <c r="AE3255" i="5"/>
  <c r="AE3137" i="5"/>
  <c r="AE2951" i="5"/>
  <c r="AE2908" i="5"/>
  <c r="AE2853" i="5"/>
  <c r="AE2818" i="5"/>
  <c r="AE2772" i="5"/>
  <c r="AE2613" i="5"/>
  <c r="AE2309" i="5"/>
  <c r="AE2297" i="5"/>
  <c r="AE2094" i="5"/>
  <c r="AE2046" i="5"/>
  <c r="AE1747" i="5"/>
  <c r="AE4014" i="5"/>
  <c r="AE3978" i="5"/>
  <c r="AE3948" i="5"/>
  <c r="AE3895" i="5"/>
  <c r="AE3888" i="5"/>
  <c r="AE3870" i="5"/>
  <c r="AE3836" i="5"/>
  <c r="AE3827" i="5"/>
  <c r="AE3792" i="5"/>
  <c r="AE3783" i="5"/>
  <c r="AE3774" i="5"/>
  <c r="AE3739" i="5"/>
  <c r="AE3731" i="5"/>
  <c r="AE3713" i="5"/>
  <c r="AE3704" i="5"/>
  <c r="AE3676" i="5"/>
  <c r="AE3546" i="5"/>
  <c r="AE3528" i="5"/>
  <c r="AE3518" i="5"/>
  <c r="AE3395" i="5"/>
  <c r="AE3375" i="5"/>
  <c r="AE3245" i="5"/>
  <c r="AE3223" i="5"/>
  <c r="AE3159" i="5"/>
  <c r="AE3053" i="5"/>
  <c r="AE3007" i="5"/>
  <c r="AE2962" i="5"/>
  <c r="AE2941" i="5"/>
  <c r="AE2794" i="5"/>
  <c r="AE2355" i="5"/>
  <c r="AE2129" i="5"/>
  <c r="AE4729" i="5"/>
  <c r="AE4657" i="5"/>
  <c r="AE4585" i="5"/>
  <c r="AE4543" i="5"/>
  <c r="AE4507" i="5"/>
  <c r="AE4471" i="5"/>
  <c r="AE4435" i="5"/>
  <c r="AE4399" i="5"/>
  <c r="AE4363" i="5"/>
  <c r="AE4327" i="5"/>
  <c r="AE4291" i="5"/>
  <c r="AE4255" i="5"/>
  <c r="AE4219" i="5"/>
  <c r="AE4183" i="5"/>
  <c r="AE4140" i="5"/>
  <c r="AE4110" i="5"/>
  <c r="AE4088" i="5"/>
  <c r="AE4073" i="5"/>
  <c r="AE4044" i="5"/>
  <c r="AE4029" i="5"/>
  <c r="AE3970" i="5"/>
  <c r="AE3904" i="5"/>
  <c r="AE3878" i="5"/>
  <c r="AE3861" i="5"/>
  <c r="AE3835" i="5"/>
  <c r="AE3801" i="5"/>
  <c r="AE3773" i="5"/>
  <c r="AE3712" i="5"/>
  <c r="AE3675" i="5"/>
  <c r="AE3666" i="5"/>
  <c r="AE3619" i="5"/>
  <c r="AE3583" i="5"/>
  <c r="AE3564" i="5"/>
  <c r="AE3545" i="5"/>
  <c r="AE3405" i="5"/>
  <c r="AE3363" i="5"/>
  <c r="AE3334" i="5"/>
  <c r="AE3306" i="5"/>
  <c r="AE3211" i="5"/>
  <c r="AE3115" i="5"/>
  <c r="AE2748" i="5"/>
  <c r="AE2679" i="5"/>
  <c r="AE3877" i="5"/>
  <c r="AE3860" i="5"/>
  <c r="AE3834" i="5"/>
  <c r="AE3764" i="5"/>
  <c r="AE3755" i="5"/>
  <c r="AE3746" i="5"/>
  <c r="AE3684" i="5"/>
  <c r="AE3665" i="5"/>
  <c r="AE3628" i="5"/>
  <c r="AE3618" i="5"/>
  <c r="AE3592" i="5"/>
  <c r="AE3462" i="5"/>
  <c r="AE3452" i="5"/>
  <c r="AE3333" i="5"/>
  <c r="AE3264" i="5"/>
  <c r="AE3233" i="5"/>
  <c r="AE3189" i="5"/>
  <c r="AE3073" i="5"/>
  <c r="AE3051" i="5"/>
  <c r="AE3039" i="5"/>
  <c r="AE3028" i="5"/>
  <c r="AE2862" i="5"/>
  <c r="AE2724" i="5"/>
  <c r="AE2598" i="5"/>
  <c r="AE2554" i="5"/>
  <c r="AE2318" i="5"/>
  <c r="AE4441" i="5"/>
  <c r="AE4405" i="5"/>
  <c r="AE4369" i="5"/>
  <c r="AE4333" i="5"/>
  <c r="AE4297" i="5"/>
  <c r="AE4261" i="5"/>
  <c r="AE4225" i="5"/>
  <c r="AE4189" i="5"/>
  <c r="AE4086" i="5"/>
  <c r="AE4050" i="5"/>
  <c r="AE4020" i="5"/>
  <c r="AE3984" i="5"/>
  <c r="AE3902" i="5"/>
  <c r="AE3886" i="5"/>
  <c r="AE3825" i="5"/>
  <c r="AE3808" i="5"/>
  <c r="AE3799" i="5"/>
  <c r="AE3763" i="5"/>
  <c r="AE3729" i="5"/>
  <c r="AE3720" i="5"/>
  <c r="AE3702" i="5"/>
  <c r="AE3693" i="5"/>
  <c r="AE3664" i="5"/>
  <c r="AE3655" i="5"/>
  <c r="AE3609" i="5"/>
  <c r="AE3581" i="5"/>
  <c r="AE3526" i="5"/>
  <c r="AE3498" i="5"/>
  <c r="AE3461" i="5"/>
  <c r="AE3413" i="5"/>
  <c r="AE3383" i="5"/>
  <c r="AE3293" i="5"/>
  <c r="AE3209" i="5"/>
  <c r="AE3167" i="5"/>
  <c r="AE3113" i="5"/>
  <c r="AE3093" i="5"/>
  <c r="AE2971" i="5"/>
  <c r="AE2927" i="5"/>
  <c r="AE2904" i="5"/>
  <c r="AE2826" i="5"/>
  <c r="AE2700" i="5"/>
  <c r="AE2517" i="5"/>
  <c r="AE2376" i="5"/>
  <c r="AE1815" i="5"/>
  <c r="AE4340" i="5"/>
  <c r="AE4304" i="5"/>
  <c r="AE4268" i="5"/>
  <c r="AE4232" i="5"/>
  <c r="AE4196" i="5"/>
  <c r="AE4160" i="5"/>
  <c r="AE4145" i="5"/>
  <c r="AE4116" i="5"/>
  <c r="AE4101" i="5"/>
  <c r="AE4042" i="5"/>
  <c r="AE3983" i="5"/>
  <c r="AE3924" i="5"/>
  <c r="AE3842" i="5"/>
  <c r="AE3780" i="5"/>
  <c r="AE3762" i="5"/>
  <c r="AE3728" i="5"/>
  <c r="AE3654" i="5"/>
  <c r="AE3626" i="5"/>
  <c r="AE3543" i="5"/>
  <c r="AE3515" i="5"/>
  <c r="AE3497" i="5"/>
  <c r="AE3488" i="5"/>
  <c r="AE3479" i="5"/>
  <c r="AE3460" i="5"/>
  <c r="AE3421" i="5"/>
  <c r="AE3412" i="5"/>
  <c r="AE3382" i="5"/>
  <c r="AE3372" i="5"/>
  <c r="AE3361" i="5"/>
  <c r="AE3282" i="5"/>
  <c r="AE3262" i="5"/>
  <c r="AE3155" i="5"/>
  <c r="AE2993" i="5"/>
  <c r="AE2767" i="5"/>
  <c r="AE2745" i="5"/>
  <c r="AE2245" i="5"/>
  <c r="AE4134" i="5"/>
  <c r="AE4062" i="5"/>
  <c r="AE3990" i="5"/>
  <c r="AE3911" i="5"/>
  <c r="AE3866" i="5"/>
  <c r="AE3841" i="5"/>
  <c r="AE3824" i="5"/>
  <c r="AE3800" i="5"/>
  <c r="AE3791" i="5"/>
  <c r="AE3782" i="5"/>
  <c r="AE3758" i="5"/>
  <c r="AE3733" i="5"/>
  <c r="AE3716" i="5"/>
  <c r="AE3692" i="5"/>
  <c r="AE3683" i="5"/>
  <c r="AE3674" i="5"/>
  <c r="AE3650" i="5"/>
  <c r="AE3625" i="5"/>
  <c r="AE3608" i="5"/>
  <c r="AE3584" i="5"/>
  <c r="AE3575" i="5"/>
  <c r="AE3566" i="5"/>
  <c r="AE3542" i="5"/>
  <c r="AE3517" i="5"/>
  <c r="AE3500" i="5"/>
  <c r="AE3476" i="5"/>
  <c r="AE3467" i="5"/>
  <c r="AE3458" i="5"/>
  <c r="AE3434" i="5"/>
  <c r="AE3403" i="5"/>
  <c r="AE3370" i="5"/>
  <c r="AE3346" i="5"/>
  <c r="AE3330" i="5"/>
  <c r="AE3297" i="5"/>
  <c r="AE3263" i="5"/>
  <c r="AE3246" i="5"/>
  <c r="AE3227" i="5"/>
  <c r="AE3047" i="5"/>
  <c r="AE3029" i="5"/>
  <c r="AE3009" i="5"/>
  <c r="AE2932" i="5"/>
  <c r="AE2891" i="5"/>
  <c r="AE2881" i="5"/>
  <c r="AE2872" i="5"/>
  <c r="AE2819" i="5"/>
  <c r="AE2808" i="5"/>
  <c r="AE2787" i="5"/>
  <c r="AE2766" i="5"/>
  <c r="AE2688" i="5"/>
  <c r="AE2584" i="5"/>
  <c r="AE2532" i="5"/>
  <c r="AE2250" i="5"/>
  <c r="AE1434" i="5"/>
  <c r="AE1398" i="5"/>
  <c r="AE1315" i="5"/>
  <c r="AE4146" i="5"/>
  <c r="AE4074" i="5"/>
  <c r="AE4002" i="5"/>
  <c r="AE3930" i="5"/>
  <c r="AE3903" i="5"/>
  <c r="AE3856" i="5"/>
  <c r="AE3798" i="5"/>
  <c r="AE3748" i="5"/>
  <c r="AE3690" i="5"/>
  <c r="AE3640" i="5"/>
  <c r="AE3582" i="5"/>
  <c r="AE3532" i="5"/>
  <c r="AE3474" i="5"/>
  <c r="AE3401" i="5"/>
  <c r="AE3360" i="5"/>
  <c r="AE3305" i="5"/>
  <c r="AE3261" i="5"/>
  <c r="AE3244" i="5"/>
  <c r="AE3234" i="5"/>
  <c r="AE3216" i="5"/>
  <c r="AE3180" i="5"/>
  <c r="AE3145" i="5"/>
  <c r="AE3136" i="5"/>
  <c r="AE3045" i="5"/>
  <c r="AE3017" i="5"/>
  <c r="AE2958" i="5"/>
  <c r="AE2817" i="5"/>
  <c r="AE2676" i="5"/>
  <c r="AE2665" i="5"/>
  <c r="AE2635" i="5"/>
  <c r="AE2551" i="5"/>
  <c r="AE2464" i="5"/>
  <c r="AE2363" i="5"/>
  <c r="AE2329" i="5"/>
  <c r="AE2002" i="5"/>
  <c r="AE1990" i="5"/>
  <c r="AE1838" i="5"/>
  <c r="AE4152" i="5"/>
  <c r="AE4080" i="5"/>
  <c r="AE4008" i="5"/>
  <c r="AE3936" i="5"/>
  <c r="AE3909" i="5"/>
  <c r="AE3873" i="5"/>
  <c r="AE3864" i="5"/>
  <c r="AE3855" i="5"/>
  <c r="AE3831" i="5"/>
  <c r="AE3814" i="5"/>
  <c r="AE3806" i="5"/>
  <c r="AE3789" i="5"/>
  <c r="AE3765" i="5"/>
  <c r="AE3756" i="5"/>
  <c r="AE3747" i="5"/>
  <c r="AE3723" i="5"/>
  <c r="AE3706" i="5"/>
  <c r="AE3698" i="5"/>
  <c r="AE3681" i="5"/>
  <c r="AE3657" i="5"/>
  <c r="AE3648" i="5"/>
  <c r="AE3639" i="5"/>
  <c r="AE3615" i="5"/>
  <c r="AE3598" i="5"/>
  <c r="AE3590" i="5"/>
  <c r="AE3573" i="5"/>
  <c r="AE3549" i="5"/>
  <c r="AE3540" i="5"/>
  <c r="AE3531" i="5"/>
  <c r="AE3507" i="5"/>
  <c r="AE3490" i="5"/>
  <c r="AE3482" i="5"/>
  <c r="AE3465" i="5"/>
  <c r="AE3441" i="5"/>
  <c r="AE3432" i="5"/>
  <c r="AE3376" i="5"/>
  <c r="AE3352" i="5"/>
  <c r="AE3304" i="5"/>
  <c r="AE3270" i="5"/>
  <c r="AE3252" i="5"/>
  <c r="AE3215" i="5"/>
  <c r="AE3205" i="5"/>
  <c r="AE3179" i="5"/>
  <c r="AE3118" i="5"/>
  <c r="AE3100" i="5"/>
  <c r="AE2988" i="5"/>
  <c r="AE2968" i="5"/>
  <c r="AE2848" i="5"/>
  <c r="AE2827" i="5"/>
  <c r="AE2715" i="5"/>
  <c r="AE2644" i="5"/>
  <c r="AE2529" i="5"/>
  <c r="AE2518" i="5"/>
  <c r="AE2397" i="5"/>
  <c r="AE2072" i="5"/>
  <c r="AE1978" i="5"/>
  <c r="AE1539" i="5"/>
  <c r="AE1455" i="5"/>
  <c r="AE3722" i="5"/>
  <c r="AE3697" i="5"/>
  <c r="AE3680" i="5"/>
  <c r="AE3656" i="5"/>
  <c r="AE3647" i="5"/>
  <c r="AE3638" i="5"/>
  <c r="AE3614" i="5"/>
  <c r="AE3589" i="5"/>
  <c r="AE3572" i="5"/>
  <c r="AE3548" i="5"/>
  <c r="AE3539" i="5"/>
  <c r="AE3530" i="5"/>
  <c r="AE3506" i="5"/>
  <c r="AE3481" i="5"/>
  <c r="AE3464" i="5"/>
  <c r="AE3440" i="5"/>
  <c r="AE3431" i="5"/>
  <c r="AE3391" i="5"/>
  <c r="AE3336" i="5"/>
  <c r="AE3312" i="5"/>
  <c r="AE3294" i="5"/>
  <c r="AE3269" i="5"/>
  <c r="AE3204" i="5"/>
  <c r="AE3196" i="5"/>
  <c r="AE3081" i="5"/>
  <c r="AE3006" i="5"/>
  <c r="AE2967" i="5"/>
  <c r="AE2919" i="5"/>
  <c r="AE2473" i="5"/>
  <c r="AE2303" i="5"/>
  <c r="AE2291" i="5"/>
  <c r="AE2083" i="5"/>
  <c r="AE1538" i="5"/>
  <c r="AE1466" i="5"/>
  <c r="AE3222" i="5"/>
  <c r="AE3187" i="5"/>
  <c r="AE3160" i="5"/>
  <c r="AE3004" i="5"/>
  <c r="AE2976" i="5"/>
  <c r="AE2955" i="5"/>
  <c r="AE2917" i="5"/>
  <c r="AE2897" i="5"/>
  <c r="AE2781" i="5"/>
  <c r="AE2590" i="5"/>
  <c r="AE2506" i="5"/>
  <c r="AE2337" i="5"/>
  <c r="AE2325" i="5"/>
  <c r="AE2140" i="5"/>
  <c r="AE1822" i="5"/>
  <c r="AE1632" i="5"/>
  <c r="AE3711" i="5"/>
  <c r="AE3687" i="5"/>
  <c r="AE3670" i="5"/>
  <c r="AE3662" i="5"/>
  <c r="AE3645" i="5"/>
  <c r="AE3621" i="5"/>
  <c r="AE3612" i="5"/>
  <c r="AE3603" i="5"/>
  <c r="AE3579" i="5"/>
  <c r="AE3562" i="5"/>
  <c r="AE3554" i="5"/>
  <c r="AE3537" i="5"/>
  <c r="AE3513" i="5"/>
  <c r="AE3504" i="5"/>
  <c r="AE3495" i="5"/>
  <c r="AE3471" i="5"/>
  <c r="AE3454" i="5"/>
  <c r="AE3446" i="5"/>
  <c r="AE3429" i="5"/>
  <c r="AE3414" i="5"/>
  <c r="AE3365" i="5"/>
  <c r="AE3342" i="5"/>
  <c r="AE3318" i="5"/>
  <c r="AE3276" i="5"/>
  <c r="AE3240" i="5"/>
  <c r="AE3089" i="5"/>
  <c r="AE3023" i="5"/>
  <c r="AE2975" i="5"/>
  <c r="AE2964" i="5"/>
  <c r="AE2896" i="5"/>
  <c r="AE2813" i="5"/>
  <c r="AE2731" i="5"/>
  <c r="AE2620" i="5"/>
  <c r="AE2493" i="5"/>
  <c r="AE2470" i="5"/>
  <c r="AE2382" i="5"/>
  <c r="AE2151" i="5"/>
  <c r="AE1655" i="5"/>
  <c r="AE3719" i="5"/>
  <c r="AE3710" i="5"/>
  <c r="AE3686" i="5"/>
  <c r="AE3661" i="5"/>
  <c r="AE3644" i="5"/>
  <c r="AE3620" i="5"/>
  <c r="AE3611" i="5"/>
  <c r="AE3602" i="5"/>
  <c r="AE3578" i="5"/>
  <c r="AE3553" i="5"/>
  <c r="AE3536" i="5"/>
  <c r="AE3512" i="5"/>
  <c r="AE3503" i="5"/>
  <c r="AE3494" i="5"/>
  <c r="AE3470" i="5"/>
  <c r="AE3445" i="5"/>
  <c r="AE3428" i="5"/>
  <c r="AE3309" i="5"/>
  <c r="AE3275" i="5"/>
  <c r="AE3239" i="5"/>
  <c r="AE3185" i="5"/>
  <c r="AE3175" i="5"/>
  <c r="AE3123" i="5"/>
  <c r="AE3088" i="5"/>
  <c r="AE3013" i="5"/>
  <c r="AE2974" i="5"/>
  <c r="AE2823" i="5"/>
  <c r="AE2800" i="5"/>
  <c r="AE2790" i="5"/>
  <c r="AE2650" i="5"/>
  <c r="AE2640" i="5"/>
  <c r="AE2427" i="5"/>
  <c r="AE2381" i="5"/>
  <c r="AE2184" i="5"/>
  <c r="AE2138" i="5"/>
  <c r="AE1951" i="5"/>
  <c r="AE1701" i="5"/>
  <c r="AE1689" i="5"/>
  <c r="AE1498" i="5"/>
  <c r="AE963" i="5"/>
  <c r="AE3420" i="5"/>
  <c r="AE3396" i="5"/>
  <c r="AE3316" i="5"/>
  <c r="AE3300" i="5"/>
  <c r="AE3274" i="5"/>
  <c r="AE3219" i="5"/>
  <c r="AE3210" i="5"/>
  <c r="AE3174" i="5"/>
  <c r="AE3166" i="5"/>
  <c r="AE3077" i="5"/>
  <c r="AE3012" i="5"/>
  <c r="AE3001" i="5"/>
  <c r="AE2973" i="5"/>
  <c r="AE2799" i="5"/>
  <c r="AE2779" i="5"/>
  <c r="AE2749" i="5"/>
  <c r="AE2701" i="5"/>
  <c r="AE2566" i="5"/>
  <c r="AE2524" i="5"/>
  <c r="AE2264" i="5"/>
  <c r="AE1938" i="5"/>
  <c r="AE1700" i="5"/>
  <c r="AE1152" i="5"/>
  <c r="AE3406" i="5"/>
  <c r="AE3384" i="5"/>
  <c r="AE3354" i="5"/>
  <c r="AE3324" i="5"/>
  <c r="AE3257" i="5"/>
  <c r="AE3228" i="5"/>
  <c r="AE3198" i="5"/>
  <c r="AE3190" i="5"/>
  <c r="AE3168" i="5"/>
  <c r="AE3041" i="5"/>
  <c r="AE2901" i="5"/>
  <c r="AE2874" i="5"/>
  <c r="AE2865" i="5"/>
  <c r="AE2855" i="5"/>
  <c r="AE2782" i="5"/>
  <c r="AE2764" i="5"/>
  <c r="AE2754" i="5"/>
  <c r="AE2703" i="5"/>
  <c r="AE2686" i="5"/>
  <c r="AE2596" i="5"/>
  <c r="AE2577" i="5"/>
  <c r="AE2568" i="5"/>
  <c r="AE2539" i="5"/>
  <c r="AE2520" i="5"/>
  <c r="AE2481" i="5"/>
  <c r="AE2388" i="5"/>
  <c r="AE2265" i="5"/>
  <c r="AE2231" i="5"/>
  <c r="AE2219" i="5"/>
  <c r="AE2107" i="5"/>
  <c r="AE1899" i="5"/>
  <c r="AE1750" i="5"/>
  <c r="AE3879" i="5"/>
  <c r="AE3843" i="5"/>
  <c r="AE3807" i="5"/>
  <c r="AE3771" i="5"/>
  <c r="AE3735" i="5"/>
  <c r="AE3699" i="5"/>
  <c r="AE3663" i="5"/>
  <c r="AE3627" i="5"/>
  <c r="AE3591" i="5"/>
  <c r="AE3555" i="5"/>
  <c r="AE3519" i="5"/>
  <c r="AE3483" i="5"/>
  <c r="AE3447" i="5"/>
  <c r="AE3418" i="5"/>
  <c r="AE3388" i="5"/>
  <c r="AE3366" i="5"/>
  <c r="AE3299" i="5"/>
  <c r="AE3232" i="5"/>
  <c r="AE3202" i="5"/>
  <c r="AE3172" i="5"/>
  <c r="AE3083" i="5"/>
  <c r="AE2991" i="5"/>
  <c r="AE2982" i="5"/>
  <c r="AE2825" i="5"/>
  <c r="AE2806" i="5"/>
  <c r="AE2664" i="5"/>
  <c r="AE2610" i="5"/>
  <c r="AE2497" i="5"/>
  <c r="AE2457" i="5"/>
  <c r="AE2395" i="5"/>
  <c r="AE2317" i="5"/>
  <c r="AE2238" i="5"/>
  <c r="AE2204" i="5"/>
  <c r="AE2193" i="5"/>
  <c r="AE2079" i="5"/>
  <c r="AE1918" i="5"/>
  <c r="AE1906" i="5"/>
  <c r="AE1477" i="5"/>
  <c r="AE950" i="5"/>
  <c r="AE3149" i="5"/>
  <c r="AE3082" i="5"/>
  <c r="AE2981" i="5"/>
  <c r="AE2915" i="5"/>
  <c r="AE2869" i="5"/>
  <c r="AE2860" i="5"/>
  <c r="AE2850" i="5"/>
  <c r="AE2796" i="5"/>
  <c r="AE2655" i="5"/>
  <c r="AE2646" i="5"/>
  <c r="AE2544" i="5"/>
  <c r="AE2535" i="5"/>
  <c r="AE2485" i="5"/>
  <c r="AE2293" i="5"/>
  <c r="AE2271" i="5"/>
  <c r="AE2237" i="5"/>
  <c r="AE2101" i="5"/>
  <c r="AE2055" i="5"/>
  <c r="AE1929" i="5"/>
  <c r="AE1801" i="5"/>
  <c r="AE1499" i="5"/>
  <c r="AE3885" i="5"/>
  <c r="AE3849" i="5"/>
  <c r="AE3813" i="5"/>
  <c r="AE3777" i="5"/>
  <c r="AE3741" i="5"/>
  <c r="AE3705" i="5"/>
  <c r="AE3669" i="5"/>
  <c r="AE3633" i="5"/>
  <c r="AE3597" i="5"/>
  <c r="AE3561" i="5"/>
  <c r="AE3525" i="5"/>
  <c r="AE3489" i="5"/>
  <c r="AE3453" i="5"/>
  <c r="AE3424" i="5"/>
  <c r="AE3402" i="5"/>
  <c r="AE3335" i="5"/>
  <c r="AE3268" i="5"/>
  <c r="AE3238" i="5"/>
  <c r="AE3208" i="5"/>
  <c r="AE3186" i="5"/>
  <c r="AE3119" i="5"/>
  <c r="AE3052" i="5"/>
  <c r="AE3022" i="5"/>
  <c r="AE2997" i="5"/>
  <c r="AE2989" i="5"/>
  <c r="AE2963" i="5"/>
  <c r="AE2947" i="5"/>
  <c r="AE2886" i="5"/>
  <c r="AE2832" i="5"/>
  <c r="AE2758" i="5"/>
  <c r="AE2740" i="5"/>
  <c r="AE2553" i="5"/>
  <c r="AE2455" i="5"/>
  <c r="AE2338" i="5"/>
  <c r="AE2292" i="5"/>
  <c r="AE2224" i="5"/>
  <c r="AE2158" i="5"/>
  <c r="AE2147" i="5"/>
  <c r="AE2135" i="5"/>
  <c r="AE1593" i="5"/>
  <c r="AE1264" i="5"/>
  <c r="AE1890" i="5"/>
  <c r="AE1879" i="5"/>
  <c r="AE1403" i="5"/>
  <c r="AE3221" i="5"/>
  <c r="AE3192" i="5"/>
  <c r="AE3162" i="5"/>
  <c r="AE3154" i="5"/>
  <c r="AE2937" i="5"/>
  <c r="AE2929" i="5"/>
  <c r="AE2911" i="5"/>
  <c r="AE2893" i="5"/>
  <c r="AE2793" i="5"/>
  <c r="AE2722" i="5"/>
  <c r="AE2625" i="5"/>
  <c r="AE2463" i="5"/>
  <c r="AE2452" i="5"/>
  <c r="AE2346" i="5"/>
  <c r="AE2335" i="5"/>
  <c r="AE2211" i="5"/>
  <c r="AE2167" i="5"/>
  <c r="AE2051" i="5"/>
  <c r="AE1983" i="5"/>
  <c r="AE1913" i="5"/>
  <c r="AE1854" i="5"/>
  <c r="AE1763" i="5"/>
  <c r="AE1752" i="5"/>
  <c r="AE1636" i="5"/>
  <c r="AE1614" i="5"/>
  <c r="AE1602" i="5"/>
  <c r="AE1578" i="5"/>
  <c r="AE1426" i="5"/>
  <c r="AE1414" i="5"/>
  <c r="AE3340" i="5"/>
  <c r="AE3310" i="5"/>
  <c r="AE3280" i="5"/>
  <c r="AE3258" i="5"/>
  <c r="AE3191" i="5"/>
  <c r="AE3124" i="5"/>
  <c r="AE3094" i="5"/>
  <c r="AE3064" i="5"/>
  <c r="AE3019" i="5"/>
  <c r="AE2920" i="5"/>
  <c r="AE2875" i="5"/>
  <c r="AE2820" i="5"/>
  <c r="AE2773" i="5"/>
  <c r="AE2755" i="5"/>
  <c r="AE2713" i="5"/>
  <c r="AE2605" i="5"/>
  <c r="AE2587" i="5"/>
  <c r="AE2569" i="5"/>
  <c r="AE2559" i="5"/>
  <c r="AE2521" i="5"/>
  <c r="AE2502" i="5"/>
  <c r="AE2433" i="5"/>
  <c r="AE2401" i="5"/>
  <c r="AE2323" i="5"/>
  <c r="AE2277" i="5"/>
  <c r="AE2254" i="5"/>
  <c r="AE2220" i="5"/>
  <c r="AE2199" i="5"/>
  <c r="AE2177" i="5"/>
  <c r="AE2062" i="5"/>
  <c r="AE2028" i="5"/>
  <c r="AE1877" i="5"/>
  <c r="AE1762" i="5"/>
  <c r="AE1693" i="5"/>
  <c r="AE753" i="5"/>
  <c r="AE340" i="5"/>
  <c r="AE2751" i="5"/>
  <c r="AE2736" i="5"/>
  <c r="AE2707" i="5"/>
  <c r="AE2692" i="5"/>
  <c r="AE2677" i="5"/>
  <c r="AE2641" i="5"/>
  <c r="AE2574" i="5"/>
  <c r="AE2449" i="5"/>
  <c r="AE2424" i="5"/>
  <c r="AE2364" i="5"/>
  <c r="AE2326" i="5"/>
  <c r="AE2305" i="5"/>
  <c r="AE2221" i="5"/>
  <c r="AE2190" i="5"/>
  <c r="AE2081" i="5"/>
  <c r="AE2036" i="5"/>
  <c r="AE1992" i="5"/>
  <c r="AE1958" i="5"/>
  <c r="AE1857" i="5"/>
  <c r="AE1846" i="5"/>
  <c r="AE1802" i="5"/>
  <c r="AE1781" i="5"/>
  <c r="AE1770" i="5"/>
  <c r="AE1656" i="5"/>
  <c r="AE1518" i="5"/>
  <c r="AE1150" i="5"/>
  <c r="AE940" i="5"/>
  <c r="AE560" i="5"/>
  <c r="AE464" i="5"/>
  <c r="AE454" i="5"/>
  <c r="AE3394" i="5"/>
  <c r="AE3358" i="5"/>
  <c r="AE3322" i="5"/>
  <c r="AE3286" i="5"/>
  <c r="AE3250" i="5"/>
  <c r="AE3214" i="5"/>
  <c r="AE3178" i="5"/>
  <c r="AE3142" i="5"/>
  <c r="AE3106" i="5"/>
  <c r="AE3070" i="5"/>
  <c r="AE3034" i="5"/>
  <c r="AE2953" i="5"/>
  <c r="AE2922" i="5"/>
  <c r="AE2845" i="5"/>
  <c r="AE2830" i="5"/>
  <c r="AE2712" i="5"/>
  <c r="AE2697" i="5"/>
  <c r="AE2638" i="5"/>
  <c r="AE2623" i="5"/>
  <c r="AE2601" i="5"/>
  <c r="AE2557" i="5"/>
  <c r="AE2542" i="5"/>
  <c r="AE2488" i="5"/>
  <c r="AE2390" i="5"/>
  <c r="AE2270" i="5"/>
  <c r="AE2197" i="5"/>
  <c r="AE2144" i="5"/>
  <c r="AE2122" i="5"/>
  <c r="AE1966" i="5"/>
  <c r="AE1944" i="5"/>
  <c r="AE1876" i="5"/>
  <c r="AE1459" i="5"/>
  <c r="AE1285" i="5"/>
  <c r="AE2689" i="5"/>
  <c r="AE2659" i="5"/>
  <c r="AE2593" i="5"/>
  <c r="AE2389" i="5"/>
  <c r="AE2110" i="5"/>
  <c r="AE2065" i="5"/>
  <c r="AE1998" i="5"/>
  <c r="AE1976" i="5"/>
  <c r="AE1830" i="5"/>
  <c r="AE1743" i="5"/>
  <c r="AE1732" i="5"/>
  <c r="AE1709" i="5"/>
  <c r="AE1685" i="5"/>
  <c r="AE1571" i="5"/>
  <c r="AE1525" i="5"/>
  <c r="AE1458" i="5"/>
  <c r="AE1435" i="5"/>
  <c r="AE1249" i="5"/>
  <c r="AE1110" i="5"/>
  <c r="AE1099" i="5"/>
  <c r="AE1087" i="5"/>
  <c r="AE130" i="5"/>
  <c r="AE3400" i="5"/>
  <c r="AE3364" i="5"/>
  <c r="AE3328" i="5"/>
  <c r="AE3292" i="5"/>
  <c r="AE3256" i="5"/>
  <c r="AE3220" i="5"/>
  <c r="AE3184" i="5"/>
  <c r="AE3148" i="5"/>
  <c r="AE3112" i="5"/>
  <c r="AE3076" i="5"/>
  <c r="AE3040" i="5"/>
  <c r="AE2944" i="5"/>
  <c r="AE2905" i="5"/>
  <c r="AE2836" i="5"/>
  <c r="AE2821" i="5"/>
  <c r="AE2785" i="5"/>
  <c r="AE2718" i="5"/>
  <c r="AE2607" i="5"/>
  <c r="AE2592" i="5"/>
  <c r="AE2563" i="5"/>
  <c r="AE2548" i="5"/>
  <c r="AE2533" i="5"/>
  <c r="AE2437" i="5"/>
  <c r="AE2409" i="5"/>
  <c r="AE2369" i="5"/>
  <c r="AE2350" i="5"/>
  <c r="AE2320" i="5"/>
  <c r="AE2279" i="5"/>
  <c r="AE2257" i="5"/>
  <c r="AE2164" i="5"/>
  <c r="AE2109" i="5"/>
  <c r="AE2064" i="5"/>
  <c r="AE2020" i="5"/>
  <c r="AE1997" i="5"/>
  <c r="AE1975" i="5"/>
  <c r="AE1840" i="5"/>
  <c r="AE1731" i="5"/>
  <c r="AE1605" i="5"/>
  <c r="AE1353" i="5"/>
  <c r="AE1283" i="5"/>
  <c r="AE1051" i="5"/>
  <c r="AE755" i="5"/>
  <c r="AE649" i="5"/>
  <c r="AE141" i="5"/>
  <c r="AE129" i="5"/>
  <c r="AE2843" i="5"/>
  <c r="AE2784" i="5"/>
  <c r="AE2769" i="5"/>
  <c r="AE2710" i="5"/>
  <c r="AE2695" i="5"/>
  <c r="AE2673" i="5"/>
  <c r="AE2629" i="5"/>
  <c r="AE2614" i="5"/>
  <c r="AE2461" i="5"/>
  <c r="AE2445" i="5"/>
  <c r="AE2428" i="5"/>
  <c r="AE2418" i="5"/>
  <c r="AE2408" i="5"/>
  <c r="AE2398" i="5"/>
  <c r="AE2379" i="5"/>
  <c r="AE2359" i="5"/>
  <c r="AE2246" i="5"/>
  <c r="AE2205" i="5"/>
  <c r="AE2194" i="5"/>
  <c r="AE2108" i="5"/>
  <c r="AE2086" i="5"/>
  <c r="AE2052" i="5"/>
  <c r="AE1985" i="5"/>
  <c r="AE1974" i="5"/>
  <c r="AE1907" i="5"/>
  <c r="AE1839" i="5"/>
  <c r="AE1786" i="5"/>
  <c r="AE1753" i="5"/>
  <c r="AE1616" i="5"/>
  <c r="AE1546" i="5"/>
  <c r="AE1523" i="5"/>
  <c r="AE1500" i="5"/>
  <c r="AE1444" i="5"/>
  <c r="AE1387" i="5"/>
  <c r="AE1294" i="5"/>
  <c r="AE1073" i="5"/>
  <c r="AE754" i="5"/>
  <c r="AE424" i="5"/>
  <c r="AE2879" i="5"/>
  <c r="AE2833" i="5"/>
  <c r="AE2803" i="5"/>
  <c r="AE2737" i="5"/>
  <c r="AE2611" i="5"/>
  <c r="AE2545" i="5"/>
  <c r="AE2515" i="5"/>
  <c r="AE2500" i="5"/>
  <c r="AE2491" i="5"/>
  <c r="AE2405" i="5"/>
  <c r="AE2385" i="5"/>
  <c r="AE2365" i="5"/>
  <c r="AE2336" i="5"/>
  <c r="AE2274" i="5"/>
  <c r="AE2170" i="5"/>
  <c r="AE2149" i="5"/>
  <c r="AE2137" i="5"/>
  <c r="AE2116" i="5"/>
  <c r="AE2082" i="5"/>
  <c r="AE2059" i="5"/>
  <c r="AE2015" i="5"/>
  <c r="AE1937" i="5"/>
  <c r="AE1915" i="5"/>
  <c r="AE1847" i="5"/>
  <c r="AE1530" i="5"/>
  <c r="AE1452" i="5"/>
  <c r="AE1360" i="5"/>
  <c r="AE881" i="5"/>
  <c r="AE857" i="5"/>
  <c r="AE489" i="5"/>
  <c r="AE372" i="5"/>
  <c r="AE2266" i="5"/>
  <c r="AE2248" i="5"/>
  <c r="AE2185" i="5"/>
  <c r="AE2159" i="5"/>
  <c r="AE2150" i="5"/>
  <c r="AE2112" i="5"/>
  <c r="AE2093" i="5"/>
  <c r="AE2027" i="5"/>
  <c r="AE2008" i="5"/>
  <c r="AE1979" i="5"/>
  <c r="AE1959" i="5"/>
  <c r="AE1911" i="5"/>
  <c r="AE1900" i="5"/>
  <c r="AE1870" i="5"/>
  <c r="AE1832" i="5"/>
  <c r="AE1814" i="5"/>
  <c r="AE1793" i="5"/>
  <c r="AE1784" i="5"/>
  <c r="AE1774" i="5"/>
  <c r="AE1734" i="5"/>
  <c r="AE1723" i="5"/>
  <c r="AE1713" i="5"/>
  <c r="AE1702" i="5"/>
  <c r="AE1648" i="5"/>
  <c r="AE1511" i="5"/>
  <c r="AE1394" i="5"/>
  <c r="AE1242" i="5"/>
  <c r="AE1165" i="5"/>
  <c r="AE1100" i="5"/>
  <c r="AE1054" i="5"/>
  <c r="AE941" i="5"/>
  <c r="AE549" i="5"/>
  <c r="AE537" i="5"/>
  <c r="AE261" i="5"/>
  <c r="AE238" i="5"/>
  <c r="AE2923" i="5"/>
  <c r="AE2887" i="5"/>
  <c r="AE2851" i="5"/>
  <c r="AE2791" i="5"/>
  <c r="AE2719" i="5"/>
  <c r="AE2647" i="5"/>
  <c r="AE2575" i="5"/>
  <c r="AE2503" i="5"/>
  <c r="AE2467" i="5"/>
  <c r="AE2431" i="5"/>
  <c r="AE2423" i="5"/>
  <c r="AE2414" i="5"/>
  <c r="AE2352" i="5"/>
  <c r="AE2333" i="5"/>
  <c r="AE2307" i="5"/>
  <c r="AE2253" i="5"/>
  <c r="AE2201" i="5"/>
  <c r="AE2136" i="5"/>
  <c r="AE2118" i="5"/>
  <c r="AE2098" i="5"/>
  <c r="AE2080" i="5"/>
  <c r="AE2043" i="5"/>
  <c r="AE2033" i="5"/>
  <c r="AE2004" i="5"/>
  <c r="AE1936" i="5"/>
  <c r="AE1927" i="5"/>
  <c r="AE1917" i="5"/>
  <c r="AE1856" i="5"/>
  <c r="AE1809" i="5"/>
  <c r="AE1697" i="5"/>
  <c r="AE1665" i="5"/>
  <c r="AE1601" i="5"/>
  <c r="AE1559" i="5"/>
  <c r="AE1537" i="5"/>
  <c r="AE1527" i="5"/>
  <c r="AE1475" i="5"/>
  <c r="AE1443" i="5"/>
  <c r="AE1410" i="5"/>
  <c r="AE1357" i="5"/>
  <c r="AE1292" i="5"/>
  <c r="AE1248" i="5"/>
  <c r="AE994" i="5"/>
  <c r="AE704" i="5"/>
  <c r="AE383" i="5"/>
  <c r="AE163" i="5"/>
  <c r="AE2797" i="5"/>
  <c r="AE2725" i="5"/>
  <c r="AE2653" i="5"/>
  <c r="AE2581" i="5"/>
  <c r="AE2509" i="5"/>
  <c r="AE2422" i="5"/>
  <c r="AE2377" i="5"/>
  <c r="AE2351" i="5"/>
  <c r="AE2342" i="5"/>
  <c r="AE2280" i="5"/>
  <c r="AE2261" i="5"/>
  <c r="AE2235" i="5"/>
  <c r="AE2200" i="5"/>
  <c r="AE2181" i="5"/>
  <c r="AE2154" i="5"/>
  <c r="AE2060" i="5"/>
  <c r="AE1945" i="5"/>
  <c r="AE1885" i="5"/>
  <c r="AE1865" i="5"/>
  <c r="AE1818" i="5"/>
  <c r="AE1808" i="5"/>
  <c r="AE1788" i="5"/>
  <c r="AE1686" i="5"/>
  <c r="AE1643" i="5"/>
  <c r="AE1600" i="5"/>
  <c r="AE1579" i="5"/>
  <c r="AE1516" i="5"/>
  <c r="AE1485" i="5"/>
  <c r="AE1171" i="5"/>
  <c r="AE1128" i="5"/>
  <c r="AE796" i="5"/>
  <c r="AE691" i="5"/>
  <c r="AE680" i="5"/>
  <c r="AE485" i="5"/>
  <c r="AE370" i="5"/>
  <c r="AE358" i="5"/>
  <c r="AE277" i="5"/>
  <c r="AE1344" i="5"/>
  <c r="AE1203" i="5"/>
  <c r="AE1082" i="5"/>
  <c r="AE1059" i="5"/>
  <c r="AE1025" i="5"/>
  <c r="AE795" i="5"/>
  <c r="AE484" i="5"/>
  <c r="AE311" i="5"/>
  <c r="AE208" i="5"/>
  <c r="AE196" i="5"/>
  <c r="AE2402" i="5"/>
  <c r="AE2313" i="5"/>
  <c r="AE2304" i="5"/>
  <c r="AE2287" i="5"/>
  <c r="AE2278" i="5"/>
  <c r="AE2233" i="5"/>
  <c r="AE2198" i="5"/>
  <c r="AE2179" i="5"/>
  <c r="AE2069" i="5"/>
  <c r="AE2040" i="5"/>
  <c r="AE2030" i="5"/>
  <c r="AE2012" i="5"/>
  <c r="AE1924" i="5"/>
  <c r="AE1893" i="5"/>
  <c r="AE1835" i="5"/>
  <c r="AE1727" i="5"/>
  <c r="AE1716" i="5"/>
  <c r="AE1684" i="5"/>
  <c r="AE1673" i="5"/>
  <c r="AE1641" i="5"/>
  <c r="AE1609" i="5"/>
  <c r="AE1534" i="5"/>
  <c r="AE1462" i="5"/>
  <c r="AE1451" i="5"/>
  <c r="AE1419" i="5"/>
  <c r="AE1235" i="5"/>
  <c r="AE1202" i="5"/>
  <c r="AE1146" i="5"/>
  <c r="AE1115" i="5"/>
  <c r="AE1081" i="5"/>
  <c r="AE1024" i="5"/>
  <c r="AE713" i="5"/>
  <c r="AE310" i="5"/>
  <c r="AE299" i="5"/>
  <c r="AE2935" i="5"/>
  <c r="AE2899" i="5"/>
  <c r="AE2863" i="5"/>
  <c r="AE2815" i="5"/>
  <c r="AE2743" i="5"/>
  <c r="AE2671" i="5"/>
  <c r="AE2599" i="5"/>
  <c r="AE2527" i="5"/>
  <c r="AE2479" i="5"/>
  <c r="AE2443" i="5"/>
  <c r="AE2420" i="5"/>
  <c r="AE2411" i="5"/>
  <c r="AE2330" i="5"/>
  <c r="AE2241" i="5"/>
  <c r="AE2232" i="5"/>
  <c r="AE2188" i="5"/>
  <c r="AE2178" i="5"/>
  <c r="AE2068" i="5"/>
  <c r="AE2000" i="5"/>
  <c r="AE1971" i="5"/>
  <c r="AE1952" i="5"/>
  <c r="AE1903" i="5"/>
  <c r="AE1816" i="5"/>
  <c r="AE1756" i="5"/>
  <c r="AE1726" i="5"/>
  <c r="AE1651" i="5"/>
  <c r="AE1597" i="5"/>
  <c r="AE1566" i="5"/>
  <c r="AE1555" i="5"/>
  <c r="AE1493" i="5"/>
  <c r="AE1482" i="5"/>
  <c r="AE1418" i="5"/>
  <c r="AE1407" i="5"/>
  <c r="AE1396" i="5"/>
  <c r="AE1256" i="5"/>
  <c r="AE1213" i="5"/>
  <c r="AE1179" i="5"/>
  <c r="AE1080" i="5"/>
  <c r="AE1035" i="5"/>
  <c r="AE898" i="5"/>
  <c r="AE817" i="5"/>
  <c r="AE403" i="5"/>
  <c r="AE229" i="5"/>
  <c r="AE2410" i="5"/>
  <c r="AE2392" i="5"/>
  <c r="AE2348" i="5"/>
  <c r="AE2339" i="5"/>
  <c r="AE2258" i="5"/>
  <c r="AE2123" i="5"/>
  <c r="AE2114" i="5"/>
  <c r="AE2103" i="5"/>
  <c r="AE2076" i="5"/>
  <c r="AE2010" i="5"/>
  <c r="AE1891" i="5"/>
  <c r="AE1872" i="5"/>
  <c r="AE1795" i="5"/>
  <c r="AE1704" i="5"/>
  <c r="AE1639" i="5"/>
  <c r="AE1618" i="5"/>
  <c r="AE1554" i="5"/>
  <c r="AE1503" i="5"/>
  <c r="AE1428" i="5"/>
  <c r="AE1320" i="5"/>
  <c r="AE1223" i="5"/>
  <c r="AE1212" i="5"/>
  <c r="AE1156" i="5"/>
  <c r="AE1045" i="5"/>
  <c r="AE920" i="5"/>
  <c r="AE723" i="5"/>
  <c r="AE366" i="5"/>
  <c r="AE228" i="5"/>
  <c r="AE89" i="5"/>
  <c r="AE2276" i="5"/>
  <c r="AE2267" i="5"/>
  <c r="AE2186" i="5"/>
  <c r="AE2160" i="5"/>
  <c r="AE2131" i="5"/>
  <c r="AE2066" i="5"/>
  <c r="AE1989" i="5"/>
  <c r="AE1960" i="5"/>
  <c r="AE1931" i="5"/>
  <c r="AE1861" i="5"/>
  <c r="AE1843" i="5"/>
  <c r="AE1804" i="5"/>
  <c r="AE1794" i="5"/>
  <c r="AE1785" i="5"/>
  <c r="AE1765" i="5"/>
  <c r="AE1754" i="5"/>
  <c r="AE1681" i="5"/>
  <c r="AE1670" i="5"/>
  <c r="AE1564" i="5"/>
  <c r="AE1553" i="5"/>
  <c r="AE1543" i="5"/>
  <c r="AE1491" i="5"/>
  <c r="AE1362" i="5"/>
  <c r="AE1222" i="5"/>
  <c r="AE1101" i="5"/>
  <c r="AE988" i="5"/>
  <c r="AE827" i="5"/>
  <c r="AE550" i="5"/>
  <c r="AE109" i="5"/>
  <c r="AE1724" i="5"/>
  <c r="AE1586" i="5"/>
  <c r="AE1507" i="5"/>
  <c r="AE1483" i="5"/>
  <c r="AE1436" i="5"/>
  <c r="AE1370" i="5"/>
  <c r="AE1354" i="5"/>
  <c r="AE1302" i="5"/>
  <c r="AE1240" i="5"/>
  <c r="AE1231" i="5"/>
  <c r="AE1166" i="5"/>
  <c r="AE1139" i="5"/>
  <c r="AE1130" i="5"/>
  <c r="AE1120" i="5"/>
  <c r="AE1102" i="5"/>
  <c r="AE1092" i="5"/>
  <c r="AE1046" i="5"/>
  <c r="AE976" i="5"/>
  <c r="AE965" i="5"/>
  <c r="AE922" i="5"/>
  <c r="AE901" i="5"/>
  <c r="AE890" i="5"/>
  <c r="AE818" i="5"/>
  <c r="AE808" i="5"/>
  <c r="AE766" i="5"/>
  <c r="AE737" i="5"/>
  <c r="AE694" i="5"/>
  <c r="AE682" i="5"/>
  <c r="AE661" i="5"/>
  <c r="AE631" i="5"/>
  <c r="AE621" i="5"/>
  <c r="AE601" i="5"/>
  <c r="AE581" i="5"/>
  <c r="AE551" i="5"/>
  <c r="AE517" i="5"/>
  <c r="AE487" i="5"/>
  <c r="AE384" i="5"/>
  <c r="AE373" i="5"/>
  <c r="AE259" i="5"/>
  <c r="AE209" i="5"/>
  <c r="AE154" i="5"/>
  <c r="AE131" i="5"/>
  <c r="AE2426" i="5"/>
  <c r="AE2354" i="5"/>
  <c r="AE2282" i="5"/>
  <c r="AE2210" i="5"/>
  <c r="AE2169" i="5"/>
  <c r="AE2162" i="5"/>
  <c r="AE2106" i="5"/>
  <c r="AE2078" i="5"/>
  <c r="AE2042" i="5"/>
  <c r="AE2019" i="5"/>
  <c r="AE1988" i="5"/>
  <c r="AE1905" i="5"/>
  <c r="AE1874" i="5"/>
  <c r="AE1829" i="5"/>
  <c r="AE1813" i="5"/>
  <c r="AE1783" i="5"/>
  <c r="AE1760" i="5"/>
  <c r="AE1737" i="5"/>
  <c r="AE1721" i="5"/>
  <c r="AE1662" i="5"/>
  <c r="AE1569" i="5"/>
  <c r="AE1497" i="5"/>
  <c r="AE1480" i="5"/>
  <c r="AE1449" i="5"/>
  <c r="AE1385" i="5"/>
  <c r="AE1376" i="5"/>
  <c r="AE1367" i="5"/>
  <c r="AE1281" i="5"/>
  <c r="AE1272" i="5"/>
  <c r="AE1255" i="5"/>
  <c r="AE1210" i="5"/>
  <c r="AE1163" i="5"/>
  <c r="AE1071" i="5"/>
  <c r="AE1043" i="5"/>
  <c r="AE1013" i="5"/>
  <c r="AE993" i="5"/>
  <c r="AE961" i="5"/>
  <c r="AE949" i="5"/>
  <c r="AE909" i="5"/>
  <c r="AE868" i="5"/>
  <c r="AE856" i="5"/>
  <c r="AE836" i="5"/>
  <c r="AE793" i="5"/>
  <c r="AE783" i="5"/>
  <c r="AE733" i="5"/>
  <c r="AE712" i="5"/>
  <c r="AE679" i="5"/>
  <c r="AE647" i="5"/>
  <c r="AE577" i="5"/>
  <c r="AE536" i="5"/>
  <c r="AE525" i="5"/>
  <c r="AE513" i="5"/>
  <c r="AE443" i="5"/>
  <c r="AE423" i="5"/>
  <c r="AE339" i="5"/>
  <c r="AE319" i="5"/>
  <c r="AE298" i="5"/>
  <c r="AE286" i="5"/>
  <c r="AE275" i="5"/>
  <c r="AE195" i="5"/>
  <c r="AE76" i="5"/>
  <c r="AE2360" i="5"/>
  <c r="AE2288" i="5"/>
  <c r="AE2216" i="5"/>
  <c r="AE2182" i="5"/>
  <c r="AE2168" i="5"/>
  <c r="AE2120" i="5"/>
  <c r="AE2077" i="5"/>
  <c r="AE2034" i="5"/>
  <c r="AE2018" i="5"/>
  <c r="AE1956" i="5"/>
  <c r="AE1904" i="5"/>
  <c r="AE1888" i="5"/>
  <c r="AE1820" i="5"/>
  <c r="AE1798" i="5"/>
  <c r="AE1782" i="5"/>
  <c r="AE1759" i="5"/>
  <c r="AE1736" i="5"/>
  <c r="AE1691" i="5"/>
  <c r="AE1623" i="5"/>
  <c r="AE1568" i="5"/>
  <c r="AE1544" i="5"/>
  <c r="AE1521" i="5"/>
  <c r="AE1512" i="5"/>
  <c r="AE1496" i="5"/>
  <c r="AE1448" i="5"/>
  <c r="AE1408" i="5"/>
  <c r="AE1384" i="5"/>
  <c r="AE1326" i="5"/>
  <c r="AE1299" i="5"/>
  <c r="AE1290" i="5"/>
  <c r="AE1280" i="5"/>
  <c r="AE1271" i="5"/>
  <c r="AE1236" i="5"/>
  <c r="AE1191" i="5"/>
  <c r="AE1181" i="5"/>
  <c r="AE1172" i="5"/>
  <c r="AE1136" i="5"/>
  <c r="AE1061" i="5"/>
  <c r="AE1052" i="5"/>
  <c r="AE877" i="5"/>
  <c r="AE867" i="5"/>
  <c r="AE711" i="5"/>
  <c r="AE646" i="5"/>
  <c r="AE626" i="5"/>
  <c r="AE598" i="5"/>
  <c r="AE568" i="5"/>
  <c r="AE535" i="5"/>
  <c r="AE503" i="5"/>
  <c r="AE472" i="5"/>
  <c r="AE452" i="5"/>
  <c r="AE411" i="5"/>
  <c r="AE307" i="5"/>
  <c r="AE274" i="5"/>
  <c r="AE216" i="5"/>
  <c r="AE65" i="5"/>
  <c r="AE2366" i="5"/>
  <c r="AE2294" i="5"/>
  <c r="AE2222" i="5"/>
  <c r="AE2195" i="5"/>
  <c r="AE2119" i="5"/>
  <c r="AE2017" i="5"/>
  <c r="AE1964" i="5"/>
  <c r="AE1940" i="5"/>
  <c r="AE1925" i="5"/>
  <c r="AE1866" i="5"/>
  <c r="AE1805" i="5"/>
  <c r="AE1706" i="5"/>
  <c r="AE1682" i="5"/>
  <c r="AE1652" i="5"/>
  <c r="AE1630" i="5"/>
  <c r="AE1622" i="5"/>
  <c r="AE1598" i="5"/>
  <c r="AE1560" i="5"/>
  <c r="AE1551" i="5"/>
  <c r="AE1520" i="5"/>
  <c r="AE1495" i="5"/>
  <c r="AE1487" i="5"/>
  <c r="AE1424" i="5"/>
  <c r="AE1400" i="5"/>
  <c r="AE1383" i="5"/>
  <c r="AE1334" i="5"/>
  <c r="AE1325" i="5"/>
  <c r="AE1307" i="5"/>
  <c r="AE1245" i="5"/>
  <c r="AE1125" i="5"/>
  <c r="AE1096" i="5"/>
  <c r="AE1078" i="5"/>
  <c r="AE981" i="5"/>
  <c r="AE947" i="5"/>
  <c r="AE928" i="5"/>
  <c r="AE917" i="5"/>
  <c r="AE896" i="5"/>
  <c r="AE824" i="5"/>
  <c r="AE791" i="5"/>
  <c r="AE731" i="5"/>
  <c r="AE688" i="5"/>
  <c r="AE567" i="5"/>
  <c r="AE556" i="5"/>
  <c r="AE523" i="5"/>
  <c r="AE502" i="5"/>
  <c r="AE451" i="5"/>
  <c r="AE421" i="5"/>
  <c r="AE390" i="5"/>
  <c r="AE348" i="5"/>
  <c r="AE306" i="5"/>
  <c r="AE273" i="5"/>
  <c r="AE244" i="5"/>
  <c r="AE171" i="5"/>
  <c r="AE148" i="5"/>
  <c r="AE105" i="5"/>
  <c r="AE64" i="5"/>
  <c r="AE2839" i="5"/>
  <c r="AE2372" i="5"/>
  <c r="AE2300" i="5"/>
  <c r="AE2228" i="5"/>
  <c r="AE2208" i="5"/>
  <c r="AE2174" i="5"/>
  <c r="AE2090" i="5"/>
  <c r="AE2048" i="5"/>
  <c r="AE2024" i="5"/>
  <c r="AE1994" i="5"/>
  <c r="AE1986" i="5"/>
  <c r="AE1963" i="5"/>
  <c r="AE1948" i="5"/>
  <c r="AE1932" i="5"/>
  <c r="AE1850" i="5"/>
  <c r="AE1827" i="5"/>
  <c r="AE1789" i="5"/>
  <c r="AE1660" i="5"/>
  <c r="AE1621" i="5"/>
  <c r="AE1582" i="5"/>
  <c r="AE1550" i="5"/>
  <c r="AE1519" i="5"/>
  <c r="AE1478" i="5"/>
  <c r="AE1439" i="5"/>
  <c r="AE1431" i="5"/>
  <c r="AE1423" i="5"/>
  <c r="AE1415" i="5"/>
  <c r="AE1382" i="5"/>
  <c r="AE1374" i="5"/>
  <c r="AE1349" i="5"/>
  <c r="AE1333" i="5"/>
  <c r="AE1288" i="5"/>
  <c r="AE1244" i="5"/>
  <c r="AE1217" i="5"/>
  <c r="AE1208" i="5"/>
  <c r="AE1198" i="5"/>
  <c r="AE1124" i="5"/>
  <c r="AE1068" i="5"/>
  <c r="AE1010" i="5"/>
  <c r="AE980" i="5"/>
  <c r="AE970" i="5"/>
  <c r="AE958" i="5"/>
  <c r="AE927" i="5"/>
  <c r="AE895" i="5"/>
  <c r="AE875" i="5"/>
  <c r="AE865" i="5"/>
  <c r="AE844" i="5"/>
  <c r="AE823" i="5"/>
  <c r="AE811" i="5"/>
  <c r="AE699" i="5"/>
  <c r="AE687" i="5"/>
  <c r="AE544" i="5"/>
  <c r="AE461" i="5"/>
  <c r="AE378" i="5"/>
  <c r="AE124" i="5"/>
  <c r="AE115" i="5"/>
  <c r="AE63" i="5"/>
  <c r="AE2378" i="5"/>
  <c r="AE2306" i="5"/>
  <c r="AE2234" i="5"/>
  <c r="AE2180" i="5"/>
  <c r="AE2132" i="5"/>
  <c r="AE2097" i="5"/>
  <c r="AE2047" i="5"/>
  <c r="AE2032" i="5"/>
  <c r="AE2009" i="5"/>
  <c r="AE1947" i="5"/>
  <c r="AE1910" i="5"/>
  <c r="AE1902" i="5"/>
  <c r="AE1886" i="5"/>
  <c r="AE1842" i="5"/>
  <c r="AE1826" i="5"/>
  <c r="AE1757" i="5"/>
  <c r="AE1742" i="5"/>
  <c r="AE1659" i="5"/>
  <c r="AE1613" i="5"/>
  <c r="AE1589" i="5"/>
  <c r="AE1510" i="5"/>
  <c r="AE1446" i="5"/>
  <c r="AE1364" i="5"/>
  <c r="AE1269" i="5"/>
  <c r="AE1243" i="5"/>
  <c r="AE1226" i="5"/>
  <c r="AE1207" i="5"/>
  <c r="AE1170" i="5"/>
  <c r="AE1151" i="5"/>
  <c r="AE1123" i="5"/>
  <c r="AE1009" i="5"/>
  <c r="AE979" i="5"/>
  <c r="AE969" i="5"/>
  <c r="AE698" i="5"/>
  <c r="AE614" i="5"/>
  <c r="AE585" i="5"/>
  <c r="AE543" i="5"/>
  <c r="AE521" i="5"/>
  <c r="AE470" i="5"/>
  <c r="AE439" i="5"/>
  <c r="AE419" i="5"/>
  <c r="AE388" i="5"/>
  <c r="AE357" i="5"/>
  <c r="AE294" i="5"/>
  <c r="AE213" i="5"/>
  <c r="AE181" i="5"/>
  <c r="AE169" i="5"/>
  <c r="AE157" i="5"/>
  <c r="AE2384" i="5"/>
  <c r="AE2312" i="5"/>
  <c r="AE2240" i="5"/>
  <c r="AE2139" i="5"/>
  <c r="AE2096" i="5"/>
  <c r="AE2031" i="5"/>
  <c r="AE1946" i="5"/>
  <c r="AE1901" i="5"/>
  <c r="AE1864" i="5"/>
  <c r="AE1834" i="5"/>
  <c r="AE1825" i="5"/>
  <c r="AE1773" i="5"/>
  <c r="AE1741" i="5"/>
  <c r="AE1711" i="5"/>
  <c r="AE1696" i="5"/>
  <c r="AE1680" i="5"/>
  <c r="AE1658" i="5"/>
  <c r="AE1650" i="5"/>
  <c r="AE1628" i="5"/>
  <c r="AE1612" i="5"/>
  <c r="AE1558" i="5"/>
  <c r="AE1541" i="5"/>
  <c r="AE1533" i="5"/>
  <c r="AE1469" i="5"/>
  <c r="AE1454" i="5"/>
  <c r="AE1405" i="5"/>
  <c r="AE1390" i="5"/>
  <c r="AE1356" i="5"/>
  <c r="AE1323" i="5"/>
  <c r="AE1314" i="5"/>
  <c r="AE1305" i="5"/>
  <c r="AE1132" i="5"/>
  <c r="AE1122" i="5"/>
  <c r="AE1113" i="5"/>
  <c r="AE1094" i="5"/>
  <c r="AE1029" i="5"/>
  <c r="AE999" i="5"/>
  <c r="AE956" i="5"/>
  <c r="AE914" i="5"/>
  <c r="AE904" i="5"/>
  <c r="AE863" i="5"/>
  <c r="AE832" i="5"/>
  <c r="AE729" i="5"/>
  <c r="AE707" i="5"/>
  <c r="AE685" i="5"/>
  <c r="AE664" i="5"/>
  <c r="AE613" i="5"/>
  <c r="AE520" i="5"/>
  <c r="AE469" i="5"/>
  <c r="AE448" i="5"/>
  <c r="AE407" i="5"/>
  <c r="AE334" i="5"/>
  <c r="AE315" i="5"/>
  <c r="AE293" i="5"/>
  <c r="AE282" i="5"/>
  <c r="AE145" i="5"/>
  <c r="AE1772" i="5"/>
  <c r="AE1748" i="5"/>
  <c r="AE1688" i="5"/>
  <c r="AE1635" i="5"/>
  <c r="AE1619" i="5"/>
  <c r="AE1604" i="5"/>
  <c r="AE1580" i="5"/>
  <c r="AE1532" i="5"/>
  <c r="AE1517" i="5"/>
  <c r="AE1492" i="5"/>
  <c r="AE1380" i="5"/>
  <c r="AE1347" i="5"/>
  <c r="AE1322" i="5"/>
  <c r="AE1187" i="5"/>
  <c r="AE1178" i="5"/>
  <c r="AE1085" i="5"/>
  <c r="AE1058" i="5"/>
  <c r="AE1017" i="5"/>
  <c r="AE1007" i="5"/>
  <c r="AE955" i="5"/>
  <c r="AE903" i="5"/>
  <c r="AE873" i="5"/>
  <c r="AE842" i="5"/>
  <c r="AE831" i="5"/>
  <c r="AE778" i="5"/>
  <c r="AE718" i="5"/>
  <c r="AE653" i="5"/>
  <c r="AE633" i="5"/>
  <c r="AE583" i="5"/>
  <c r="AE437" i="5"/>
  <c r="AE417" i="5"/>
  <c r="AE406" i="5"/>
  <c r="AE375" i="5"/>
  <c r="AE345" i="5"/>
  <c r="AE325" i="5"/>
  <c r="AE292" i="5"/>
  <c r="AE221" i="5"/>
  <c r="AE189" i="5"/>
  <c r="AE51" i="5"/>
  <c r="AE40" i="5"/>
  <c r="AE2396" i="5"/>
  <c r="AE2324" i="5"/>
  <c r="AE2252" i="5"/>
  <c r="AE2192" i="5"/>
  <c r="AE2102" i="5"/>
  <c r="AE2067" i="5"/>
  <c r="AE2038" i="5"/>
  <c r="AE2029" i="5"/>
  <c r="AE2007" i="5"/>
  <c r="AE1999" i="5"/>
  <c r="AE1977" i="5"/>
  <c r="AE1922" i="5"/>
  <c r="AE1892" i="5"/>
  <c r="AE1884" i="5"/>
  <c r="AE1855" i="5"/>
  <c r="AE1771" i="5"/>
  <c r="AE1755" i="5"/>
  <c r="AE1703" i="5"/>
  <c r="AE1687" i="5"/>
  <c r="AE1672" i="5"/>
  <c r="AE1642" i="5"/>
  <c r="AE1634" i="5"/>
  <c r="AE1587" i="5"/>
  <c r="AE1484" i="5"/>
  <c r="AE1412" i="5"/>
  <c r="AE1371" i="5"/>
  <c r="AE1346" i="5"/>
  <c r="AE1330" i="5"/>
  <c r="AE1321" i="5"/>
  <c r="AE1276" i="5"/>
  <c r="AE1266" i="5"/>
  <c r="AE1250" i="5"/>
  <c r="AE1241" i="5"/>
  <c r="AE1205" i="5"/>
  <c r="AE1186" i="5"/>
  <c r="AE1177" i="5"/>
  <c r="AE1047" i="5"/>
  <c r="AE1027" i="5"/>
  <c r="AE1006" i="5"/>
  <c r="AE987" i="5"/>
  <c r="AE819" i="5"/>
  <c r="AE777" i="5"/>
  <c r="AE746" i="5"/>
  <c r="AE727" i="5"/>
  <c r="AE695" i="5"/>
  <c r="AE562" i="5"/>
  <c r="AE508" i="5"/>
  <c r="AE497" i="5"/>
  <c r="AE436" i="5"/>
  <c r="AE416" i="5"/>
  <c r="AE405" i="5"/>
  <c r="AE155" i="5"/>
  <c r="AE100" i="5"/>
  <c r="AE81" i="5"/>
  <c r="AE39" i="5"/>
  <c r="AE205" i="5"/>
  <c r="AE59" i="5"/>
  <c r="AE27" i="5"/>
  <c r="AE1982" i="5"/>
  <c r="AE1928" i="5"/>
  <c r="AE1914" i="5"/>
  <c r="AE1880" i="5"/>
  <c r="AE1778" i="5"/>
  <c r="AE1744" i="5"/>
  <c r="AE1730" i="5"/>
  <c r="AE1676" i="5"/>
  <c r="AE1567" i="5"/>
  <c r="AE1526" i="5"/>
  <c r="AE1472" i="5"/>
  <c r="AE1397" i="5"/>
  <c r="AE1279" i="5"/>
  <c r="AE1258" i="5"/>
  <c r="AE1194" i="5"/>
  <c r="AE1173" i="5"/>
  <c r="AE1109" i="5"/>
  <c r="AE957" i="5"/>
  <c r="AE826" i="5"/>
  <c r="AE770" i="5"/>
  <c r="AE721" i="5"/>
  <c r="AE657" i="5"/>
  <c r="AE616" i="5"/>
  <c r="AE608" i="5"/>
  <c r="AE592" i="5"/>
  <c r="AE511" i="5"/>
  <c r="AE488" i="5"/>
  <c r="AE479" i="5"/>
  <c r="AE415" i="5"/>
  <c r="AE398" i="5"/>
  <c r="AE382" i="5"/>
  <c r="AE365" i="5"/>
  <c r="AE349" i="5"/>
  <c r="AE276" i="5"/>
  <c r="AE203" i="5"/>
  <c r="AE172" i="5"/>
  <c r="AE99" i="5"/>
  <c r="AE83" i="5"/>
  <c r="AE1037" i="5"/>
  <c r="AE1030" i="5"/>
  <c r="AE1022" i="5"/>
  <c r="AE986" i="5"/>
  <c r="AE971" i="5"/>
  <c r="AE919" i="5"/>
  <c r="AE911" i="5"/>
  <c r="AE880" i="5"/>
  <c r="AE801" i="5"/>
  <c r="AE760" i="5"/>
  <c r="AE752" i="5"/>
  <c r="AE736" i="5"/>
  <c r="AE655" i="5"/>
  <c r="AE632" i="5"/>
  <c r="AE623" i="5"/>
  <c r="AE559" i="5"/>
  <c r="AE542" i="5"/>
  <c r="AE526" i="5"/>
  <c r="AE453" i="5"/>
  <c r="AE413" i="5"/>
  <c r="AE347" i="5"/>
  <c r="AE316" i="5"/>
  <c r="AE243" i="5"/>
  <c r="AE227" i="5"/>
  <c r="AE137" i="5"/>
  <c r="AE73" i="5"/>
  <c r="AE33" i="5"/>
  <c r="AE2126" i="5"/>
  <c r="AE2054" i="5"/>
  <c r="AE1973" i="5"/>
  <c r="AE1898" i="5"/>
  <c r="AE1844" i="5"/>
  <c r="AE1803" i="5"/>
  <c r="AE1796" i="5"/>
  <c r="AE1694" i="5"/>
  <c r="AE1640" i="5"/>
  <c r="AE1626" i="5"/>
  <c r="AE1592" i="5"/>
  <c r="AE1490" i="5"/>
  <c r="AE1456" i="5"/>
  <c r="AE1442" i="5"/>
  <c r="AE1388" i="5"/>
  <c r="AE1312" i="5"/>
  <c r="AE1298" i="5"/>
  <c r="AE1284" i="5"/>
  <c r="AE1220" i="5"/>
  <c r="AE1199" i="5"/>
  <c r="AE1135" i="5"/>
  <c r="AE1114" i="5"/>
  <c r="AE1050" i="5"/>
  <c r="AE1028" i="5"/>
  <c r="AE992" i="5"/>
  <c r="AE962" i="5"/>
  <c r="AE902" i="5"/>
  <c r="AE878" i="5"/>
  <c r="AE799" i="5"/>
  <c r="AE776" i="5"/>
  <c r="AE767" i="5"/>
  <c r="AE703" i="5"/>
  <c r="AE686" i="5"/>
  <c r="AE670" i="5"/>
  <c r="AE597" i="5"/>
  <c r="AE557" i="5"/>
  <c r="AE533" i="5"/>
  <c r="AE524" i="5"/>
  <c r="AE493" i="5"/>
  <c r="AE404" i="5"/>
  <c r="AE387" i="5"/>
  <c r="AE371" i="5"/>
  <c r="AE354" i="5"/>
  <c r="AE281" i="5"/>
  <c r="AE258" i="5"/>
  <c r="AE217" i="5"/>
  <c r="AE177" i="5"/>
  <c r="AE161" i="5"/>
  <c r="AE153" i="5"/>
  <c r="AE112" i="5"/>
  <c r="AE1340" i="5"/>
  <c r="AE1297" i="5"/>
  <c r="AE1262" i="5"/>
  <c r="AE1227" i="5"/>
  <c r="AE1184" i="5"/>
  <c r="AE1106" i="5"/>
  <c r="AE1064" i="5"/>
  <c r="AE991" i="5"/>
  <c r="AE925" i="5"/>
  <c r="AE886" i="5"/>
  <c r="AE848" i="5"/>
  <c r="AE839" i="5"/>
  <c r="AE775" i="5"/>
  <c r="AE758" i="5"/>
  <c r="AE742" i="5"/>
  <c r="AE669" i="5"/>
  <c r="AE629" i="5"/>
  <c r="AE605" i="5"/>
  <c r="AE596" i="5"/>
  <c r="AE565" i="5"/>
  <c r="AE476" i="5"/>
  <c r="AE459" i="5"/>
  <c r="AE395" i="5"/>
  <c r="AE353" i="5"/>
  <c r="AE330" i="5"/>
  <c r="AE289" i="5"/>
  <c r="AE249" i="5"/>
  <c r="AE233" i="5"/>
  <c r="AE225" i="5"/>
  <c r="AE184" i="5"/>
  <c r="AE79" i="5"/>
  <c r="AE71" i="5"/>
  <c r="AE55" i="5"/>
  <c r="AE23" i="5"/>
  <c r="AE1148" i="5"/>
  <c r="AE1127" i="5"/>
  <c r="AE1063" i="5"/>
  <c r="AE1042" i="5"/>
  <c r="AE983" i="5"/>
  <c r="AE968" i="5"/>
  <c r="AE939" i="5"/>
  <c r="AE893" i="5"/>
  <c r="AE885" i="5"/>
  <c r="AE847" i="5"/>
  <c r="AE830" i="5"/>
  <c r="AE814" i="5"/>
  <c r="AE741" i="5"/>
  <c r="AE701" i="5"/>
  <c r="AE677" i="5"/>
  <c r="AE668" i="5"/>
  <c r="AE637" i="5"/>
  <c r="AE548" i="5"/>
  <c r="AE531" i="5"/>
  <c r="AE467" i="5"/>
  <c r="AE458" i="5"/>
  <c r="AE435" i="5"/>
  <c r="AE394" i="5"/>
  <c r="AE361" i="5"/>
  <c r="AE321" i="5"/>
  <c r="AE305" i="5"/>
  <c r="AE297" i="5"/>
  <c r="AE256" i="5"/>
  <c r="AE151" i="5"/>
  <c r="AE143" i="5"/>
  <c r="AE127" i="5"/>
  <c r="AE87" i="5"/>
  <c r="AE46" i="5"/>
  <c r="AE22" i="5"/>
  <c r="AE1310" i="5"/>
  <c r="AE1268" i="5"/>
  <c r="AE1225" i="5"/>
  <c r="AE1190" i="5"/>
  <c r="AE1155" i="5"/>
  <c r="AE1112" i="5"/>
  <c r="AE1034" i="5"/>
  <c r="AE938" i="5"/>
  <c r="AE908" i="5"/>
  <c r="AE884" i="5"/>
  <c r="AE813" i="5"/>
  <c r="AE773" i="5"/>
  <c r="AE749" i="5"/>
  <c r="AE740" i="5"/>
  <c r="AE709" i="5"/>
  <c r="AE620" i="5"/>
  <c r="AE603" i="5"/>
  <c r="AE539" i="5"/>
  <c r="AE530" i="5"/>
  <c r="AE507" i="5"/>
  <c r="AE466" i="5"/>
  <c r="AE410" i="5"/>
  <c r="AE377" i="5"/>
  <c r="AE369" i="5"/>
  <c r="AE328" i="5"/>
  <c r="AE264" i="5"/>
  <c r="AE223" i="5"/>
  <c r="AE215" i="5"/>
  <c r="AE199" i="5"/>
  <c r="AE159" i="5"/>
  <c r="AE118" i="5"/>
  <c r="AE95" i="5"/>
  <c r="AE1610" i="5"/>
  <c r="AE1556" i="5"/>
  <c r="AE1515" i="5"/>
  <c r="AE1508" i="5"/>
  <c r="AE1406" i="5"/>
  <c r="AE1352" i="5"/>
  <c r="AE1338" i="5"/>
  <c r="AE1317" i="5"/>
  <c r="AE1253" i="5"/>
  <c r="AE1168" i="5"/>
  <c r="AE1154" i="5"/>
  <c r="AE1140" i="5"/>
  <c r="AE1076" i="5"/>
  <c r="AE1055" i="5"/>
  <c r="AE997" i="5"/>
  <c r="AE952" i="5"/>
  <c r="AE945" i="5"/>
  <c r="AE937" i="5"/>
  <c r="AE845" i="5"/>
  <c r="AE821" i="5"/>
  <c r="AE812" i="5"/>
  <c r="AE781" i="5"/>
  <c r="AE692" i="5"/>
  <c r="AE675" i="5"/>
  <c r="AE611" i="5"/>
  <c r="AE602" i="5"/>
  <c r="AE579" i="5"/>
  <c r="AE538" i="5"/>
  <c r="AE482" i="5"/>
  <c r="AE433" i="5"/>
  <c r="AE336" i="5"/>
  <c r="AE295" i="5"/>
  <c r="AE287" i="5"/>
  <c r="AE271" i="5"/>
  <c r="AE231" i="5"/>
  <c r="AE190" i="5"/>
  <c r="AE167" i="5"/>
  <c r="AE94" i="5"/>
  <c r="AE77" i="5"/>
  <c r="AE61" i="5"/>
  <c r="AE2156" i="5"/>
  <c r="AE2084" i="5"/>
  <c r="AE1970" i="5"/>
  <c r="AE1916" i="5"/>
  <c r="AE1875" i="5"/>
  <c r="AE1868" i="5"/>
  <c r="AE1766" i="5"/>
  <c r="AE1712" i="5"/>
  <c r="AE1698" i="5"/>
  <c r="AE1664" i="5"/>
  <c r="AE1562" i="5"/>
  <c r="AE1528" i="5"/>
  <c r="AE1514" i="5"/>
  <c r="AE1460" i="5"/>
  <c r="AE1351" i="5"/>
  <c r="AE1316" i="5"/>
  <c r="AE1274" i="5"/>
  <c r="AE1238" i="5"/>
  <c r="AE1196" i="5"/>
  <c r="AE1153" i="5"/>
  <c r="AE1118" i="5"/>
  <c r="AE1083" i="5"/>
  <c r="AE1040" i="5"/>
  <c r="AE1011" i="5"/>
  <c r="AE974" i="5"/>
  <c r="AE899" i="5"/>
  <c r="AE853" i="5"/>
  <c r="AE764" i="5"/>
  <c r="AE747" i="5"/>
  <c r="AE683" i="5"/>
  <c r="AE674" i="5"/>
  <c r="AE651" i="5"/>
  <c r="AE610" i="5"/>
  <c r="AE554" i="5"/>
  <c r="AE505" i="5"/>
  <c r="AE441" i="5"/>
  <c r="AE400" i="5"/>
  <c r="AE392" i="5"/>
  <c r="AE367" i="5"/>
  <c r="AE359" i="5"/>
  <c r="AE343" i="5"/>
  <c r="AE303" i="5"/>
  <c r="AE262" i="5"/>
  <c r="AE239" i="5"/>
  <c r="AE166" i="5"/>
  <c r="AE149" i="5"/>
  <c r="AE133" i="5"/>
  <c r="AE28" i="5"/>
  <c r="AE2006" i="5"/>
  <c r="AE1934" i="5"/>
  <c r="AE1862" i="5"/>
  <c r="AE1790" i="5"/>
  <c r="AE1718" i="5"/>
  <c r="AE1646" i="5"/>
  <c r="AE1574" i="5"/>
  <c r="AE1502" i="5"/>
  <c r="AE1430" i="5"/>
  <c r="AE1358" i="5"/>
  <c r="AE1286" i="5"/>
  <c r="AE1214" i="5"/>
  <c r="AE1142" i="5"/>
  <c r="AE1070" i="5"/>
  <c r="AE998" i="5"/>
  <c r="AE926" i="5"/>
  <c r="AE854" i="5"/>
  <c r="AE782" i="5"/>
  <c r="AE710" i="5"/>
  <c r="AE638" i="5"/>
  <c r="AE566" i="5"/>
  <c r="AE494" i="5"/>
  <c r="AE422" i="5"/>
  <c r="AE389" i="5"/>
  <c r="AE317" i="5"/>
  <c r="AE245" i="5"/>
  <c r="AE173" i="5"/>
  <c r="AE101" i="5"/>
  <c r="AE29" i="5"/>
  <c r="AE1004" i="5"/>
  <c r="AE932" i="5"/>
  <c r="AE860" i="5"/>
  <c r="AE788" i="5"/>
  <c r="AE716" i="5"/>
  <c r="AE644" i="5"/>
  <c r="AE572" i="5"/>
  <c r="AE500" i="5"/>
  <c r="AE428" i="5"/>
  <c r="AE323" i="5"/>
  <c r="AE251" i="5"/>
  <c r="AE179" i="5"/>
  <c r="AE107" i="5"/>
  <c r="AE35" i="5"/>
  <c r="AE866" i="5"/>
  <c r="AE794" i="5"/>
  <c r="AE722" i="5"/>
  <c r="AE650" i="5"/>
  <c r="AE578" i="5"/>
  <c r="AE506" i="5"/>
  <c r="AE434" i="5"/>
  <c r="AE329" i="5"/>
  <c r="AE257" i="5"/>
  <c r="AE185" i="5"/>
  <c r="AE113" i="5"/>
  <c r="AE41" i="5"/>
  <c r="AE21" i="5"/>
  <c r="AE1304" i="5"/>
  <c r="AE1232" i="5"/>
  <c r="AE1160" i="5"/>
  <c r="AE1088" i="5"/>
  <c r="AE1016" i="5"/>
  <c r="AE944" i="5"/>
  <c r="AE872" i="5"/>
  <c r="AE800" i="5"/>
  <c r="AE728" i="5"/>
  <c r="AE656" i="5"/>
  <c r="AE584" i="5"/>
  <c r="AE512" i="5"/>
  <c r="AE440" i="5"/>
  <c r="AE335" i="5"/>
  <c r="AE263" i="5"/>
  <c r="AE191" i="5"/>
  <c r="AE119" i="5"/>
  <c r="AE47" i="5"/>
  <c r="AE806" i="5"/>
  <c r="AE734" i="5"/>
  <c r="AE662" i="5"/>
  <c r="AE590" i="5"/>
  <c r="AE518" i="5"/>
  <c r="AE446" i="5"/>
  <c r="AE341" i="5"/>
  <c r="AE269" i="5"/>
  <c r="AE197" i="5"/>
  <c r="AE125" i="5"/>
  <c r="AE53" i="5"/>
  <c r="C58" i="19"/>
  <c r="E58" i="19"/>
  <c r="E59" i="19"/>
  <c r="AE6570" i="5"/>
  <c r="F59" i="19"/>
  <c r="AE6568" i="5"/>
  <c r="AE6577" i="5"/>
  <c r="AE6567" i="5"/>
  <c r="AE6572" i="5"/>
  <c r="AE6578" i="5"/>
  <c r="AE6575" i="5"/>
  <c r="AE6566" i="5"/>
  <c r="AE6563" i="5"/>
  <c r="G52" i="19"/>
  <c r="G59" i="19"/>
  <c r="C59" i="19"/>
  <c r="E13" i="21"/>
  <c r="E32" i="21"/>
  <c r="E51" i="21"/>
  <c r="M7" i="7"/>
  <c r="E40" i="21"/>
  <c r="E42" i="21"/>
  <c r="E38" i="21"/>
  <c r="E52" i="21"/>
  <c r="E47" i="21"/>
  <c r="E46" i="21"/>
  <c r="E18" i="21"/>
  <c r="E14" i="21"/>
  <c r="E37" i="21"/>
  <c r="E9" i="21"/>
  <c r="F46" i="7"/>
  <c r="E27" i="21"/>
  <c r="E10" i="21"/>
  <c r="E21" i="21"/>
  <c r="E23" i="21"/>
  <c r="E48" i="21"/>
  <c r="E16" i="21"/>
  <c r="E31" i="21"/>
  <c r="E34" i="21"/>
  <c r="E26" i="21"/>
  <c r="E20" i="21"/>
  <c r="E45" i="21"/>
  <c r="E11" i="21"/>
  <c r="E24" i="21"/>
  <c r="E25" i="21"/>
  <c r="E43" i="21"/>
  <c r="E12" i="21"/>
  <c r="E33" i="21"/>
  <c r="E35" i="21"/>
  <c r="E15" i="21"/>
  <c r="E50" i="21"/>
  <c r="E30" i="21"/>
  <c r="E8" i="21"/>
  <c r="E41" i="21"/>
  <c r="E28" i="21"/>
  <c r="E22" i="21"/>
  <c r="E53" i="21"/>
  <c r="E17" i="21"/>
  <c r="E44" i="21"/>
  <c r="E29" i="21"/>
  <c r="E54" i="21"/>
  <c r="E36" i="21"/>
  <c r="E49" i="21"/>
  <c r="E19" i="21"/>
  <c r="E39" i="21"/>
  <c r="E55" i="21"/>
  <c r="E57" i="21" s="1"/>
  <c r="A6" i="3" l="1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</calcChain>
</file>

<file path=xl/sharedStrings.xml><?xml version="1.0" encoding="utf-8"?>
<sst xmlns="http://schemas.openxmlformats.org/spreadsheetml/2006/main" count="194502" uniqueCount="32757">
  <si>
    <t>Liberty Utilities</t>
  </si>
  <si>
    <t>Missouri Water</t>
  </si>
  <si>
    <t>Miscellaneous Revenue Summary</t>
  </si>
  <si>
    <t>Profit Center Description</t>
  </si>
  <si>
    <t>Reg Acct</t>
  </si>
  <si>
    <t>Reg Account Description</t>
  </si>
  <si>
    <t>Line Item Description</t>
  </si>
  <si>
    <t>Sum of Amount</t>
  </si>
  <si>
    <t>All Other Water</t>
  </si>
  <si>
    <t>21471003</t>
  </si>
  <si>
    <t>Late Payment Fee</t>
  </si>
  <si>
    <t>Late Payment (Adj.Cr)</t>
  </si>
  <si>
    <t>LPC from invoicing</t>
  </si>
  <si>
    <t>21471004</t>
  </si>
  <si>
    <t>Returned Check Charge</t>
  </si>
  <si>
    <t>Return Fee</t>
  </si>
  <si>
    <t>21474000</t>
  </si>
  <si>
    <t>Othr Wtr Rev-Othr OpRvs-NAW76</t>
  </si>
  <si>
    <t>MIsc. Charge</t>
  </si>
  <si>
    <t>Misc. Credit</t>
  </si>
  <si>
    <t>Move Out / Turn Off  Fee</t>
  </si>
  <si>
    <t>21471002</t>
  </si>
  <si>
    <t>Establishment Fees</t>
  </si>
  <si>
    <t>Initiation Fee</t>
  </si>
  <si>
    <t>Connection Charge</t>
  </si>
  <si>
    <t>Bolivar Water</t>
  </si>
  <si>
    <t>After Hrs Connection Charge</t>
  </si>
  <si>
    <t>Bolivar Sewer</t>
  </si>
  <si>
    <t>22526003</t>
  </si>
  <si>
    <t>22526002</t>
  </si>
  <si>
    <t>22536000</t>
  </si>
  <si>
    <t>Misc OpRvs-Othr OpRvs-NAWW76</t>
  </si>
  <si>
    <t>All Other Sewer</t>
  </si>
  <si>
    <t>Silverleaf Sewer</t>
  </si>
  <si>
    <t>Prairie Heights Sewer</t>
  </si>
  <si>
    <t>TB</t>
  </si>
  <si>
    <t>Variance</t>
  </si>
  <si>
    <t>200014607895</t>
  </si>
  <si>
    <t>Footnotes:</t>
  </si>
  <si>
    <t>(1) Please note that the Company is still working towards full consolidation for GL Reporting</t>
  </si>
  <si>
    <t>Reviewed By:</t>
  </si>
  <si>
    <t>Kendra Billings</t>
  </si>
  <si>
    <t xml:space="preserve">Reviewed On: </t>
  </si>
  <si>
    <t xml:space="preserve"> 4AM_FICA_BILLING_QUERY</t>
  </si>
  <si>
    <t/>
  </si>
  <si>
    <t>Measures</t>
  </si>
  <si>
    <t>BilledAmount</t>
  </si>
  <si>
    <t>PostingMonth</t>
  </si>
  <si>
    <t>ProfitCenter</t>
  </si>
  <si>
    <t>GLAccount</t>
  </si>
  <si>
    <t>RegulatoryAccount</t>
  </si>
  <si>
    <t>Main-SubTrans</t>
  </si>
  <si>
    <t>NameofSubtransaction</t>
  </si>
  <si>
    <t>Reclassed Profit Center</t>
  </si>
  <si>
    <t>GL Account</t>
  </si>
  <si>
    <t>Regulatory Account</t>
  </si>
  <si>
    <t>Regulatory Account Text</t>
  </si>
  <si>
    <t>430410 Reg Waste Rev Establishment Fees</t>
  </si>
  <si>
    <t>22526002 Establishment Fees</t>
  </si>
  <si>
    <t>10-44</t>
  </si>
  <si>
    <t>10224 Timbercreek Water</t>
  </si>
  <si>
    <t>420500 Reg Water Rev Other / Misc Water Income</t>
  </si>
  <si>
    <t>21474000 Othr Wtr Rev-Othr OpRvs-NAW76</t>
  </si>
  <si>
    <t>6000-110</t>
  </si>
  <si>
    <t>420540 Reg Water Rev Returned Check Charge</t>
  </si>
  <si>
    <t>21471004 Returned Check Charge</t>
  </si>
  <si>
    <t>70-20</t>
  </si>
  <si>
    <t>420510 Reg Water Rev Establishment Fees</t>
  </si>
  <si>
    <t>21471002 Establishment Fees</t>
  </si>
  <si>
    <t>420520 Reg Water Rev Late Payment Fee</t>
  </si>
  <si>
    <t>21471003 Late Payment Fee</t>
  </si>
  <si>
    <t>10-60</t>
  </si>
  <si>
    <t>10251 Missouri Water West-Empire Water</t>
  </si>
  <si>
    <t>10-26</t>
  </si>
  <si>
    <t>10469 City of Bolivar Water</t>
  </si>
  <si>
    <t>10-23</t>
  </si>
  <si>
    <t>10-50</t>
  </si>
  <si>
    <t>430420 Reg Waste Rev Late Payment Fee</t>
  </si>
  <si>
    <t>22526003 Late Payment Fee</t>
  </si>
  <si>
    <t>10514 City of Bolivar Sewer</t>
  </si>
  <si>
    <t>22536000 Misc OpRvs-Othr OpRvs-NAWW76</t>
  </si>
  <si>
    <t>10636 Prairie Heights Sewer</t>
  </si>
  <si>
    <t>10719 All Other Water</t>
  </si>
  <si>
    <t>10720 All Other Sewer</t>
  </si>
  <si>
    <t>10721 Silverleaf Sewer</t>
  </si>
  <si>
    <t>Total</t>
  </si>
  <si>
    <t>Installation</t>
  </si>
  <si>
    <t>ADID</t>
  </si>
  <si>
    <t>ContractAccount</t>
  </si>
  <si>
    <t>R1</t>
  </si>
  <si>
    <t>RE</t>
  </si>
  <si>
    <t>200011630072</t>
  </si>
  <si>
    <t>200012460875</t>
  </si>
  <si>
    <t>200015584713</t>
  </si>
  <si>
    <t>200015930437</t>
  </si>
  <si>
    <t>200016138881</t>
  </si>
  <si>
    <t>200016474526</t>
  </si>
  <si>
    <t>200011798028</t>
  </si>
  <si>
    <t>200013511965</t>
  </si>
  <si>
    <t>C1</t>
  </si>
  <si>
    <t>Commercial</t>
  </si>
  <si>
    <t>200016136125</t>
  </si>
  <si>
    <t>200016489706</t>
  </si>
  <si>
    <t>200016541209</t>
  </si>
  <si>
    <t>200016177087</t>
  </si>
  <si>
    <t>200016287969</t>
  </si>
  <si>
    <t>200016139491</t>
  </si>
  <si>
    <t>200016390698</t>
  </si>
  <si>
    <t>7001083575</t>
  </si>
  <si>
    <t>200016236479</t>
  </si>
  <si>
    <t>7001066058</t>
  </si>
  <si>
    <t>200012458143</t>
  </si>
  <si>
    <t>200015259142</t>
  </si>
  <si>
    <t>200015195619</t>
  </si>
  <si>
    <t>200011054257</t>
  </si>
  <si>
    <t>200012916389</t>
  </si>
  <si>
    <t>200011198161</t>
  </si>
  <si>
    <t>200013164104</t>
  </si>
  <si>
    <t>200015815620</t>
  </si>
  <si>
    <t>200015472570</t>
  </si>
  <si>
    <t>200013797424</t>
  </si>
  <si>
    <t>200013977612</t>
  </si>
  <si>
    <t>200012758955</t>
  </si>
  <si>
    <t>200014334110</t>
  </si>
  <si>
    <t>200012063091</t>
  </si>
  <si>
    <t>200014038901</t>
  </si>
  <si>
    <t>200015040104</t>
  </si>
  <si>
    <t>200015436005</t>
  </si>
  <si>
    <t>200015564350</t>
  </si>
  <si>
    <t>200011730005</t>
  </si>
  <si>
    <t>200015933365</t>
  </si>
  <si>
    <t>200013231697</t>
  </si>
  <si>
    <t>200012496986</t>
  </si>
  <si>
    <t>200011594039</t>
  </si>
  <si>
    <t>200016014975</t>
  </si>
  <si>
    <t>200012687667</t>
  </si>
  <si>
    <t>200015047356</t>
  </si>
  <si>
    <t>200014534776</t>
  </si>
  <si>
    <t>200013550369</t>
  </si>
  <si>
    <t>200011911233</t>
  </si>
  <si>
    <t>200013838137</t>
  </si>
  <si>
    <t>200012946113</t>
  </si>
  <si>
    <t>7000830247</t>
  </si>
  <si>
    <t>200013290156</t>
  </si>
  <si>
    <t>200012111114</t>
  </si>
  <si>
    <t>200015570910</t>
  </si>
  <si>
    <t>200012238818</t>
  </si>
  <si>
    <t>200013516618</t>
  </si>
  <si>
    <t>200011121999</t>
  </si>
  <si>
    <t>200013350521</t>
  </si>
  <si>
    <t>200011186091</t>
  </si>
  <si>
    <t>200016169472</t>
  </si>
  <si>
    <t>200013021346</t>
  </si>
  <si>
    <t>200014552679</t>
  </si>
  <si>
    <t>7000873539</t>
  </si>
  <si>
    <t>200012652398</t>
  </si>
  <si>
    <t>200013778937</t>
  </si>
  <si>
    <t>200015268481</t>
  </si>
  <si>
    <t>7000878698</t>
  </si>
  <si>
    <t>200016160513</t>
  </si>
  <si>
    <t>200015258979</t>
  </si>
  <si>
    <t>200016516649</t>
  </si>
  <si>
    <t>200014087809</t>
  </si>
  <si>
    <t>200014029033</t>
  </si>
  <si>
    <t>200011716277</t>
  </si>
  <si>
    <t>200010921324</t>
  </si>
  <si>
    <t>200014805416</t>
  </si>
  <si>
    <t>200011969561</t>
  </si>
  <si>
    <t>200011101801</t>
  </si>
  <si>
    <t>200011254188</t>
  </si>
  <si>
    <t>200013405929</t>
  </si>
  <si>
    <t>200013615238</t>
  </si>
  <si>
    <t>200014274431</t>
  </si>
  <si>
    <t>200015637248</t>
  </si>
  <si>
    <t>200012659419</t>
  </si>
  <si>
    <t>200014808618</t>
  </si>
  <si>
    <t>200011308893</t>
  </si>
  <si>
    <t>200014173567</t>
  </si>
  <si>
    <t>200013311333</t>
  </si>
  <si>
    <t>200014496000</t>
  </si>
  <si>
    <t>200014746735</t>
  </si>
  <si>
    <t>7000917902</t>
  </si>
  <si>
    <t>200015875442</t>
  </si>
  <si>
    <t>200015722776</t>
  </si>
  <si>
    <t>7000921783</t>
  </si>
  <si>
    <t>200014901231</t>
  </si>
  <si>
    <t>200011342728</t>
  </si>
  <si>
    <t>200012661480</t>
  </si>
  <si>
    <t>7000924759</t>
  </si>
  <si>
    <t>200012454753</t>
  </si>
  <si>
    <t>200012503450</t>
  </si>
  <si>
    <t>200011612054</t>
  </si>
  <si>
    <t>7000935297</t>
  </si>
  <si>
    <t>200015504745</t>
  </si>
  <si>
    <t>200013610890</t>
  </si>
  <si>
    <t>200012303372</t>
  </si>
  <si>
    <t>200011702673</t>
  </si>
  <si>
    <t>7000943029</t>
  </si>
  <si>
    <t>200012246902</t>
  </si>
  <si>
    <t>7000943777</t>
  </si>
  <si>
    <t>200016107357</t>
  </si>
  <si>
    <t>200011848187</t>
  </si>
  <si>
    <t>200012570822</t>
  </si>
  <si>
    <t>200015711852</t>
  </si>
  <si>
    <t>200013396847</t>
  </si>
  <si>
    <t>200013836388</t>
  </si>
  <si>
    <t>200016253060</t>
  </si>
  <si>
    <t>200015210640</t>
  </si>
  <si>
    <t>200012979064</t>
  </si>
  <si>
    <t>200014571398</t>
  </si>
  <si>
    <t>200011818107</t>
  </si>
  <si>
    <t>200014593459</t>
  </si>
  <si>
    <t>200016144616</t>
  </si>
  <si>
    <t>200014800185</t>
  </si>
  <si>
    <t>200015693258</t>
  </si>
  <si>
    <t>200010883748</t>
  </si>
  <si>
    <t>200014339093</t>
  </si>
  <si>
    <t>200014319244</t>
  </si>
  <si>
    <t>200010966618</t>
  </si>
  <si>
    <t>200011309578</t>
  </si>
  <si>
    <t>200014035238</t>
  </si>
  <si>
    <t>200012863300</t>
  </si>
  <si>
    <t>200015948538</t>
  </si>
  <si>
    <t>200012919847</t>
  </si>
  <si>
    <t>200013621822</t>
  </si>
  <si>
    <t>200015657279</t>
  </si>
  <si>
    <t>200013066606</t>
  </si>
  <si>
    <t>200016105948</t>
  </si>
  <si>
    <t>200013831611</t>
  </si>
  <si>
    <t>200016228120</t>
  </si>
  <si>
    <t>200015468537</t>
  </si>
  <si>
    <t>200011623887</t>
  </si>
  <si>
    <t>200011067606</t>
  </si>
  <si>
    <t>200012915456</t>
  </si>
  <si>
    <t>200015900638</t>
  </si>
  <si>
    <t>200011183775</t>
  </si>
  <si>
    <t>200012639957</t>
  </si>
  <si>
    <t>200012955395</t>
  </si>
  <si>
    <t>200011993892</t>
  </si>
  <si>
    <t>200010946834</t>
  </si>
  <si>
    <t>200014184945</t>
  </si>
  <si>
    <t>200012624678</t>
  </si>
  <si>
    <t>200011767684</t>
  </si>
  <si>
    <t>200013992918</t>
  </si>
  <si>
    <t>200011508278</t>
  </si>
  <si>
    <t>200013576687</t>
  </si>
  <si>
    <t>200014534131</t>
  </si>
  <si>
    <t>200015457274</t>
  </si>
  <si>
    <t>200014851600</t>
  </si>
  <si>
    <t>200013454356</t>
  </si>
  <si>
    <t>200013353830</t>
  </si>
  <si>
    <t>200012249633</t>
  </si>
  <si>
    <t>200015104868</t>
  </si>
  <si>
    <t>200012177040</t>
  </si>
  <si>
    <t>200015957869</t>
  </si>
  <si>
    <t>200014643387</t>
  </si>
  <si>
    <t>200014637959</t>
  </si>
  <si>
    <t>200013297011</t>
  </si>
  <si>
    <t>200011157449</t>
  </si>
  <si>
    <t>200015890888</t>
  </si>
  <si>
    <t>200014275263</t>
  </si>
  <si>
    <t>200011224041</t>
  </si>
  <si>
    <t>7000804189</t>
  </si>
  <si>
    <t>200016421048</t>
  </si>
  <si>
    <t>200016503977</t>
  </si>
  <si>
    <t>200016554905</t>
  </si>
  <si>
    <t>7000849377</t>
  </si>
  <si>
    <t>200016374437</t>
  </si>
  <si>
    <t>200016326197</t>
  </si>
  <si>
    <t>200012203234</t>
  </si>
  <si>
    <t>200016496412</t>
  </si>
  <si>
    <t>7000902083</t>
  </si>
  <si>
    <t>200016473379</t>
  </si>
  <si>
    <t>200016394351</t>
  </si>
  <si>
    <t>200016436293</t>
  </si>
  <si>
    <t>200016422525</t>
  </si>
  <si>
    <t>200016534345</t>
  </si>
  <si>
    <t>200016481778</t>
  </si>
  <si>
    <t>200016407922</t>
  </si>
  <si>
    <t>200016542009</t>
  </si>
  <si>
    <t>200016548907</t>
  </si>
  <si>
    <t>200016248797</t>
  </si>
  <si>
    <t>200016484079</t>
  </si>
  <si>
    <t>200016590834</t>
  </si>
  <si>
    <t>200011145998</t>
  </si>
  <si>
    <t>200012916793</t>
  </si>
  <si>
    <t>200013457839</t>
  </si>
  <si>
    <t>200012143703</t>
  </si>
  <si>
    <t>200011223811</t>
  </si>
  <si>
    <t>200013182403</t>
  </si>
  <si>
    <t>200013182312</t>
  </si>
  <si>
    <t>200011624471</t>
  </si>
  <si>
    <t>200011629025</t>
  </si>
  <si>
    <t>200011151681</t>
  </si>
  <si>
    <t>200011148604</t>
  </si>
  <si>
    <t>200011972052</t>
  </si>
  <si>
    <t>200012801060</t>
  </si>
  <si>
    <t>200011148802</t>
  </si>
  <si>
    <t>200011148885</t>
  </si>
  <si>
    <t>200012627861</t>
  </si>
  <si>
    <t>200014615344</t>
  </si>
  <si>
    <t>200013957499</t>
  </si>
  <si>
    <t>200011624554</t>
  </si>
  <si>
    <t>200012475816</t>
  </si>
  <si>
    <t>200011153364</t>
  </si>
  <si>
    <t>200012776585</t>
  </si>
  <si>
    <t>200013516238</t>
  </si>
  <si>
    <t>200011186216</t>
  </si>
  <si>
    <t>200014190215</t>
  </si>
  <si>
    <t>200011624646</t>
  </si>
  <si>
    <t>200015295203</t>
  </si>
  <si>
    <t>200011954696</t>
  </si>
  <si>
    <t>200011629074</t>
  </si>
  <si>
    <t>200012622474</t>
  </si>
  <si>
    <t>200015195544</t>
  </si>
  <si>
    <t>200013516097</t>
  </si>
  <si>
    <t>200014959429</t>
  </si>
  <si>
    <t>200011374804</t>
  </si>
  <si>
    <t>200013895020</t>
  </si>
  <si>
    <t>200011163504</t>
  </si>
  <si>
    <t>200011159874</t>
  </si>
  <si>
    <t>200011624810</t>
  </si>
  <si>
    <t>200011488984</t>
  </si>
  <si>
    <t>200011629132</t>
  </si>
  <si>
    <t>200011624745</t>
  </si>
  <si>
    <t>200011624950</t>
  </si>
  <si>
    <t>200014022483</t>
  </si>
  <si>
    <t>200016089977</t>
  </si>
  <si>
    <t>200012621369</t>
  </si>
  <si>
    <t>7000796954</t>
  </si>
  <si>
    <t>200015254440</t>
  </si>
  <si>
    <t>7000797323</t>
  </si>
  <si>
    <t>200010883961</t>
  </si>
  <si>
    <t>200014294371</t>
  </si>
  <si>
    <t>200013343419</t>
  </si>
  <si>
    <t>200012833626</t>
  </si>
  <si>
    <t>200012775868</t>
  </si>
  <si>
    <t>200012886434</t>
  </si>
  <si>
    <t>200012886533</t>
  </si>
  <si>
    <t>200012754848</t>
  </si>
  <si>
    <t>7000798312</t>
  </si>
  <si>
    <t>200014058032</t>
  </si>
  <si>
    <t>7000799097</t>
  </si>
  <si>
    <t>200012407991</t>
  </si>
  <si>
    <t>200015935329</t>
  </si>
  <si>
    <t>200014660613</t>
  </si>
  <si>
    <t>7000799732</t>
  </si>
  <si>
    <t>200011652498</t>
  </si>
  <si>
    <t>200013596784</t>
  </si>
  <si>
    <t>7000800368</t>
  </si>
  <si>
    <t>200012373912</t>
  </si>
  <si>
    <t>200014345249</t>
  </si>
  <si>
    <t>200013442260</t>
  </si>
  <si>
    <t>200014288266</t>
  </si>
  <si>
    <t>200012852584</t>
  </si>
  <si>
    <t>200011000623</t>
  </si>
  <si>
    <t>200014744748</t>
  </si>
  <si>
    <t>200011951395</t>
  </si>
  <si>
    <t>200011277650</t>
  </si>
  <si>
    <t>200011989528</t>
  </si>
  <si>
    <t>200011729486</t>
  </si>
  <si>
    <t>200014595850</t>
  </si>
  <si>
    <t>200012097065</t>
  </si>
  <si>
    <t>200015462985</t>
  </si>
  <si>
    <t>200011900087</t>
  </si>
  <si>
    <t>7000804371</t>
  </si>
  <si>
    <t>200013753831</t>
  </si>
  <si>
    <t>7000804960</t>
  </si>
  <si>
    <t>200012565186</t>
  </si>
  <si>
    <t>7000805115</t>
  </si>
  <si>
    <t>200012887697</t>
  </si>
  <si>
    <t>200012731937</t>
  </si>
  <si>
    <t>200013715103</t>
  </si>
  <si>
    <t>7000806522</t>
  </si>
  <si>
    <t>200014699710</t>
  </si>
  <si>
    <t>200010888887</t>
  </si>
  <si>
    <t>200015210970</t>
  </si>
  <si>
    <t>7000807563</t>
  </si>
  <si>
    <t>200014260489</t>
  </si>
  <si>
    <t>200012243909</t>
  </si>
  <si>
    <t>200010972822</t>
  </si>
  <si>
    <t>200014241570</t>
  </si>
  <si>
    <t>200012703654</t>
  </si>
  <si>
    <t>200013148586</t>
  </si>
  <si>
    <t>7000812582</t>
  </si>
  <si>
    <t>200012678617</t>
  </si>
  <si>
    <t>200013650151</t>
  </si>
  <si>
    <t>200010916993</t>
  </si>
  <si>
    <t>200014539320</t>
  </si>
  <si>
    <t>200014519892</t>
  </si>
  <si>
    <t>200012389900</t>
  </si>
  <si>
    <t>7000814346</t>
  </si>
  <si>
    <t>200011540099</t>
  </si>
  <si>
    <t>7000814488</t>
  </si>
  <si>
    <t>200012750838</t>
  </si>
  <si>
    <t>200013829961</t>
  </si>
  <si>
    <t>200015799444</t>
  </si>
  <si>
    <t>200013204157</t>
  </si>
  <si>
    <t>200013512054</t>
  </si>
  <si>
    <t>200014065706</t>
  </si>
  <si>
    <t>200016160687</t>
  </si>
  <si>
    <t>200014482299</t>
  </si>
  <si>
    <t>200013881236</t>
  </si>
  <si>
    <t>200016158343</t>
  </si>
  <si>
    <t>200012954216</t>
  </si>
  <si>
    <t>200014658278</t>
  </si>
  <si>
    <t>7000819197</t>
  </si>
  <si>
    <t>200012098469</t>
  </si>
  <si>
    <t>200013881319</t>
  </si>
  <si>
    <t>200014278556</t>
  </si>
  <si>
    <t>200016005445</t>
  </si>
  <si>
    <t>200015206382</t>
  </si>
  <si>
    <t>200012613945</t>
  </si>
  <si>
    <t>200013196460</t>
  </si>
  <si>
    <t>200012133100</t>
  </si>
  <si>
    <t>200014294454</t>
  </si>
  <si>
    <t>7000824661</t>
  </si>
  <si>
    <t>200011749427</t>
  </si>
  <si>
    <t>200012250631</t>
  </si>
  <si>
    <t>200013652876</t>
  </si>
  <si>
    <t>200014459537</t>
  </si>
  <si>
    <t>200014029181</t>
  </si>
  <si>
    <t>200016164234</t>
  </si>
  <si>
    <t>200014515510</t>
  </si>
  <si>
    <t>200012186108</t>
  </si>
  <si>
    <t>200012651507</t>
  </si>
  <si>
    <t>200012613150</t>
  </si>
  <si>
    <t>200011661853</t>
  </si>
  <si>
    <t>200012756108</t>
  </si>
  <si>
    <t>200013691775</t>
  </si>
  <si>
    <t>200013372038</t>
  </si>
  <si>
    <t>200015705573</t>
  </si>
  <si>
    <t>200012047391</t>
  </si>
  <si>
    <t>200011836224</t>
  </si>
  <si>
    <t>200012879017</t>
  </si>
  <si>
    <t>7000831628</t>
  </si>
  <si>
    <t>200012763963</t>
  </si>
  <si>
    <t>200016505105</t>
  </si>
  <si>
    <t>200014294553</t>
  </si>
  <si>
    <t>200010969216</t>
  </si>
  <si>
    <t>200011811193</t>
  </si>
  <si>
    <t>200014182394</t>
  </si>
  <si>
    <t>200012267627</t>
  </si>
  <si>
    <t>200013732009</t>
  </si>
  <si>
    <t>200011257330</t>
  </si>
  <si>
    <t>200011847361</t>
  </si>
  <si>
    <t>7000836099</t>
  </si>
  <si>
    <t>200015123397</t>
  </si>
  <si>
    <t>7000836153</t>
  </si>
  <si>
    <t>200014522102</t>
  </si>
  <si>
    <t>7000836287</t>
  </si>
  <si>
    <t>200011176241</t>
  </si>
  <si>
    <t>200014818229</t>
  </si>
  <si>
    <t>200013288176</t>
  </si>
  <si>
    <t>200011028384</t>
  </si>
  <si>
    <t>200013114810</t>
  </si>
  <si>
    <t>200011641947</t>
  </si>
  <si>
    <t>200011674153</t>
  </si>
  <si>
    <t>200013509209</t>
  </si>
  <si>
    <t>200014529941</t>
  </si>
  <si>
    <t>200012026429</t>
  </si>
  <si>
    <t>200013492596</t>
  </si>
  <si>
    <t>200015782895</t>
  </si>
  <si>
    <t>200015524040</t>
  </si>
  <si>
    <t>200011640238</t>
  </si>
  <si>
    <t>200015454040</t>
  </si>
  <si>
    <t>200014350751</t>
  </si>
  <si>
    <t>200014478982</t>
  </si>
  <si>
    <t>200015006113</t>
  </si>
  <si>
    <t>7000843244</t>
  </si>
  <si>
    <t>200015275460</t>
  </si>
  <si>
    <t>200012191918</t>
  </si>
  <si>
    <t>200014072553</t>
  </si>
  <si>
    <t>200012155434</t>
  </si>
  <si>
    <t>200012595142</t>
  </si>
  <si>
    <t>200014376822</t>
  </si>
  <si>
    <t>200013041575</t>
  </si>
  <si>
    <t>200010928923</t>
  </si>
  <si>
    <t>200014418566</t>
  </si>
  <si>
    <t>200011644990</t>
  </si>
  <si>
    <t>200014324269</t>
  </si>
  <si>
    <t>200016131704</t>
  </si>
  <si>
    <t>200012019911</t>
  </si>
  <si>
    <t>200013460791</t>
  </si>
  <si>
    <t>200011371719</t>
  </si>
  <si>
    <t>200016165785</t>
  </si>
  <si>
    <t>200013379322</t>
  </si>
  <si>
    <t>7000849512</t>
  </si>
  <si>
    <t>200013610171</t>
  </si>
  <si>
    <t>200014538579</t>
  </si>
  <si>
    <t>200016177129</t>
  </si>
  <si>
    <t>200016119352</t>
  </si>
  <si>
    <t>200013329335</t>
  </si>
  <si>
    <t>200012269144</t>
  </si>
  <si>
    <t>7000852572</t>
  </si>
  <si>
    <t>200013357518</t>
  </si>
  <si>
    <t>200013622945</t>
  </si>
  <si>
    <t>200012175564</t>
  </si>
  <si>
    <t>200011370125</t>
  </si>
  <si>
    <t>200012134116</t>
  </si>
  <si>
    <t>200013738436</t>
  </si>
  <si>
    <t>200014911149</t>
  </si>
  <si>
    <t>200015372747</t>
  </si>
  <si>
    <t>200012517492</t>
  </si>
  <si>
    <t>200012132326</t>
  </si>
  <si>
    <t>7000856848</t>
  </si>
  <si>
    <t>200012338071</t>
  </si>
  <si>
    <t>200014045245</t>
  </si>
  <si>
    <t>200015238740</t>
  </si>
  <si>
    <t>200013504002</t>
  </si>
  <si>
    <t>7000858494</t>
  </si>
  <si>
    <t>200012163669</t>
  </si>
  <si>
    <t>200016043958</t>
  </si>
  <si>
    <t>200015259928</t>
  </si>
  <si>
    <t>200014869354</t>
  </si>
  <si>
    <t>200012252934</t>
  </si>
  <si>
    <t>200012245672</t>
  </si>
  <si>
    <t>200013084450</t>
  </si>
  <si>
    <t>200011364979</t>
  </si>
  <si>
    <t>200015108794</t>
  </si>
  <si>
    <t>200010964456</t>
  </si>
  <si>
    <t>200013951617</t>
  </si>
  <si>
    <t>200013350646</t>
  </si>
  <si>
    <t>200011175235</t>
  </si>
  <si>
    <t>200011474042</t>
  </si>
  <si>
    <t>200015537448</t>
  </si>
  <si>
    <t>200015900406</t>
  </si>
  <si>
    <t>200015315936</t>
  </si>
  <si>
    <t>200013724543</t>
  </si>
  <si>
    <t>200013488602</t>
  </si>
  <si>
    <t>7000864121</t>
  </si>
  <si>
    <t>200012332553</t>
  </si>
  <si>
    <t>200013901406</t>
  </si>
  <si>
    <t>200012762460</t>
  </si>
  <si>
    <t>200011955115</t>
  </si>
  <si>
    <t>200015918796</t>
  </si>
  <si>
    <t>200016126472</t>
  </si>
  <si>
    <t>7000866287</t>
  </si>
  <si>
    <t>200011003502</t>
  </si>
  <si>
    <t>200013761925</t>
  </si>
  <si>
    <t>200011150451</t>
  </si>
  <si>
    <t>7000867236</t>
  </si>
  <si>
    <t>200011493398</t>
  </si>
  <si>
    <t>200013127721</t>
  </si>
  <si>
    <t>200013778705</t>
  </si>
  <si>
    <t>7000868815</t>
  </si>
  <si>
    <t>200014632257</t>
  </si>
  <si>
    <t>200011178353</t>
  </si>
  <si>
    <t>200013407982</t>
  </si>
  <si>
    <t>200013343518</t>
  </si>
  <si>
    <t>200013913849</t>
  </si>
  <si>
    <t>200011842669</t>
  </si>
  <si>
    <t>200011340557</t>
  </si>
  <si>
    <t>200014603894</t>
  </si>
  <si>
    <t>200012764862</t>
  </si>
  <si>
    <t>200012664500</t>
  </si>
  <si>
    <t>200010899983</t>
  </si>
  <si>
    <t>200015338417</t>
  </si>
  <si>
    <t>200012408312</t>
  </si>
  <si>
    <t>200013088337</t>
  </si>
  <si>
    <t>200012375578</t>
  </si>
  <si>
    <t>200012956757</t>
  </si>
  <si>
    <t>200012415804</t>
  </si>
  <si>
    <t>200012050973</t>
  </si>
  <si>
    <t>200014696005</t>
  </si>
  <si>
    <t>200012465726</t>
  </si>
  <si>
    <t>200013844911</t>
  </si>
  <si>
    <t>200016264422</t>
  </si>
  <si>
    <t>200013653031</t>
  </si>
  <si>
    <t>200013146663</t>
  </si>
  <si>
    <t>200014430884</t>
  </si>
  <si>
    <t>7000876324</t>
  </si>
  <si>
    <t>200013593930</t>
  </si>
  <si>
    <t>200012649857</t>
  </si>
  <si>
    <t>200013358334</t>
  </si>
  <si>
    <t>200011236524</t>
  </si>
  <si>
    <t>200011236581</t>
  </si>
  <si>
    <t>7000878197</t>
  </si>
  <si>
    <t>200012120115</t>
  </si>
  <si>
    <t>200013075235</t>
  </si>
  <si>
    <t>200014185058</t>
  </si>
  <si>
    <t>200014318626</t>
  </si>
  <si>
    <t>200014605154</t>
  </si>
  <si>
    <t>200011872047</t>
  </si>
  <si>
    <t>200012926230</t>
  </si>
  <si>
    <t>200013779034</t>
  </si>
  <si>
    <t>200013779109</t>
  </si>
  <si>
    <t>200011046790</t>
  </si>
  <si>
    <t>200011653157</t>
  </si>
  <si>
    <t>200011246994</t>
  </si>
  <si>
    <t>200015351162</t>
  </si>
  <si>
    <t>200012043267</t>
  </si>
  <si>
    <t>200012839508</t>
  </si>
  <si>
    <t>7000882592</t>
  </si>
  <si>
    <t>200011164700</t>
  </si>
  <si>
    <t>200015714559</t>
  </si>
  <si>
    <t>200011750409</t>
  </si>
  <si>
    <t>7000883472</t>
  </si>
  <si>
    <t>200014897561</t>
  </si>
  <si>
    <t>200012607517</t>
  </si>
  <si>
    <t>200010983936</t>
  </si>
  <si>
    <t>200011146467</t>
  </si>
  <si>
    <t>200013414103</t>
  </si>
  <si>
    <t>200011038052</t>
  </si>
  <si>
    <t>7000884448</t>
  </si>
  <si>
    <t>200012796948</t>
  </si>
  <si>
    <t>200013148818</t>
  </si>
  <si>
    <t>200012235590</t>
  </si>
  <si>
    <t>200012912701</t>
  </si>
  <si>
    <t>7000885110</t>
  </si>
  <si>
    <t>200010957104</t>
  </si>
  <si>
    <t>200015061605</t>
  </si>
  <si>
    <t>200013274663</t>
  </si>
  <si>
    <t>200013595406</t>
  </si>
  <si>
    <t>200014474353</t>
  </si>
  <si>
    <t>200015674712</t>
  </si>
  <si>
    <t>200014031286</t>
  </si>
  <si>
    <t>200011823685</t>
  </si>
  <si>
    <t>7000887714</t>
  </si>
  <si>
    <t>200013027038</t>
  </si>
  <si>
    <t>200016178259</t>
  </si>
  <si>
    <t>200014265918</t>
  </si>
  <si>
    <t>200014057810</t>
  </si>
  <si>
    <t>200012808727</t>
  </si>
  <si>
    <t>200012647075</t>
  </si>
  <si>
    <t>200012284218</t>
  </si>
  <si>
    <t>200013341868</t>
  </si>
  <si>
    <t>200013084252</t>
  </si>
  <si>
    <t>200014570028</t>
  </si>
  <si>
    <t>200013881558</t>
  </si>
  <si>
    <t>200013965971</t>
  </si>
  <si>
    <t>200015036581</t>
  </si>
  <si>
    <t>200016252492</t>
  </si>
  <si>
    <t>200011345630</t>
  </si>
  <si>
    <t>200012174393</t>
  </si>
  <si>
    <t>200014993048</t>
  </si>
  <si>
    <t>200013114687</t>
  </si>
  <si>
    <t>200012259970</t>
  </si>
  <si>
    <t>200011106826</t>
  </si>
  <si>
    <t>200014158634</t>
  </si>
  <si>
    <t>200015358407</t>
  </si>
  <si>
    <t>200015228709</t>
  </si>
  <si>
    <t>200013786492</t>
  </si>
  <si>
    <t>7000897571</t>
  </si>
  <si>
    <t>200014260083</t>
  </si>
  <si>
    <t>200011762396</t>
  </si>
  <si>
    <t>7000897674</t>
  </si>
  <si>
    <t>200012751877</t>
  </si>
  <si>
    <t>200012881724</t>
  </si>
  <si>
    <t>200013702614</t>
  </si>
  <si>
    <t>200012740847</t>
  </si>
  <si>
    <t>7000899042</t>
  </si>
  <si>
    <t>200014418145</t>
  </si>
  <si>
    <t>200012610321</t>
  </si>
  <si>
    <t>200012161515</t>
  </si>
  <si>
    <t>200015184688</t>
  </si>
  <si>
    <t>200014328377</t>
  </si>
  <si>
    <t>200012395006</t>
  </si>
  <si>
    <t>7000900332</t>
  </si>
  <si>
    <t>200013813429</t>
  </si>
  <si>
    <t>200010946131</t>
  </si>
  <si>
    <t>200013958760</t>
  </si>
  <si>
    <t>200016257954</t>
  </si>
  <si>
    <t>200015412766</t>
  </si>
  <si>
    <t>200014294678</t>
  </si>
  <si>
    <t>200015292663</t>
  </si>
  <si>
    <t>200015796770</t>
  </si>
  <si>
    <t>200015411545</t>
  </si>
  <si>
    <t>7000903399</t>
  </si>
  <si>
    <t>200014936666</t>
  </si>
  <si>
    <t>200011578024</t>
  </si>
  <si>
    <t>200013214461</t>
  </si>
  <si>
    <t>200014261024</t>
  </si>
  <si>
    <t>200015598739</t>
  </si>
  <si>
    <t>200013070509</t>
  </si>
  <si>
    <t>200015703859</t>
  </si>
  <si>
    <t>200012147829</t>
  </si>
  <si>
    <t>200015873454</t>
  </si>
  <si>
    <t>200013179391</t>
  </si>
  <si>
    <t>7000904867</t>
  </si>
  <si>
    <t>200015374719</t>
  </si>
  <si>
    <t>7000905244</t>
  </si>
  <si>
    <t>200014355974</t>
  </si>
  <si>
    <t>200015255231</t>
  </si>
  <si>
    <t>200013553512</t>
  </si>
  <si>
    <t>200013434655</t>
  </si>
  <si>
    <t>200014549220</t>
  </si>
  <si>
    <t>200014058453</t>
  </si>
  <si>
    <t>7000906023</t>
  </si>
  <si>
    <t>200012643264</t>
  </si>
  <si>
    <t>200014057752</t>
  </si>
  <si>
    <t>200013566597</t>
  </si>
  <si>
    <t>200014577064</t>
  </si>
  <si>
    <t>200014961482</t>
  </si>
  <si>
    <t>200014737379</t>
  </si>
  <si>
    <t>200014911917</t>
  </si>
  <si>
    <t>200011091861</t>
  </si>
  <si>
    <t>200013990656</t>
  </si>
  <si>
    <t>200015490523</t>
  </si>
  <si>
    <t>200014980771</t>
  </si>
  <si>
    <t>200013046079</t>
  </si>
  <si>
    <t>7000912246</t>
  </si>
  <si>
    <t>200012904328</t>
  </si>
  <si>
    <t>200014314252</t>
  </si>
  <si>
    <t>200012748634</t>
  </si>
  <si>
    <t>200014314369</t>
  </si>
  <si>
    <t>200013360991</t>
  </si>
  <si>
    <t>7000913424</t>
  </si>
  <si>
    <t>200012822645</t>
  </si>
  <si>
    <t>200013881723</t>
  </si>
  <si>
    <t>200013757865</t>
  </si>
  <si>
    <t>200014093047</t>
  </si>
  <si>
    <t>200013293945</t>
  </si>
  <si>
    <t>200012255317</t>
  </si>
  <si>
    <t>200012659518</t>
  </si>
  <si>
    <t>200012181570</t>
  </si>
  <si>
    <t>7000915379</t>
  </si>
  <si>
    <t>200011044613</t>
  </si>
  <si>
    <t>200012590853</t>
  </si>
  <si>
    <t>7000915608</t>
  </si>
  <si>
    <t>200013499336</t>
  </si>
  <si>
    <t>200012240780</t>
  </si>
  <si>
    <t>7000915960</t>
  </si>
  <si>
    <t>200015635465</t>
  </si>
  <si>
    <t>200016159945</t>
  </si>
  <si>
    <t>200011965312</t>
  </si>
  <si>
    <t>200013074733</t>
  </si>
  <si>
    <t>200011275456</t>
  </si>
  <si>
    <t>200011275480</t>
  </si>
  <si>
    <t>200011361652</t>
  </si>
  <si>
    <t>7000917916</t>
  </si>
  <si>
    <t>200011498652</t>
  </si>
  <si>
    <t>200012008633</t>
  </si>
  <si>
    <t>200012384133</t>
  </si>
  <si>
    <t>200015679133</t>
  </si>
  <si>
    <t>200011890916</t>
  </si>
  <si>
    <t>200012562274</t>
  </si>
  <si>
    <t>200014474627</t>
  </si>
  <si>
    <t>200015141480</t>
  </si>
  <si>
    <t>200014718155</t>
  </si>
  <si>
    <t>200014087742</t>
  </si>
  <si>
    <t>7000920082</t>
  </si>
  <si>
    <t>200015307586</t>
  </si>
  <si>
    <t>200015106855</t>
  </si>
  <si>
    <t>7000921495</t>
  </si>
  <si>
    <t>200015640010</t>
  </si>
  <si>
    <t>200015496256</t>
  </si>
  <si>
    <t>200012555989</t>
  </si>
  <si>
    <t>7000921891</t>
  </si>
  <si>
    <t>200015189232</t>
  </si>
  <si>
    <t>200010976849</t>
  </si>
  <si>
    <t>200012803660</t>
  </si>
  <si>
    <t>200013900846</t>
  </si>
  <si>
    <t>200016237287</t>
  </si>
  <si>
    <t>200013609967</t>
  </si>
  <si>
    <t>200014983791</t>
  </si>
  <si>
    <t>200011975972</t>
  </si>
  <si>
    <t>200015211069</t>
  </si>
  <si>
    <t>200013274580</t>
  </si>
  <si>
    <t>200011184484</t>
  </si>
  <si>
    <t>7000923663</t>
  </si>
  <si>
    <t>200015083492</t>
  </si>
  <si>
    <t>200012187064</t>
  </si>
  <si>
    <t>200012519308</t>
  </si>
  <si>
    <t>200015658483</t>
  </si>
  <si>
    <t>200014567297</t>
  </si>
  <si>
    <t>200015270297</t>
  </si>
  <si>
    <t>200011384613</t>
  </si>
  <si>
    <t>200013866609</t>
  </si>
  <si>
    <t>200013140021</t>
  </si>
  <si>
    <t>200013225780</t>
  </si>
  <si>
    <t>200014849927</t>
  </si>
  <si>
    <t>200010976161</t>
  </si>
  <si>
    <t>7000927259</t>
  </si>
  <si>
    <t>200015092063</t>
  </si>
  <si>
    <t>200016319283</t>
  </si>
  <si>
    <t>200013379736</t>
  </si>
  <si>
    <t>200014640102</t>
  </si>
  <si>
    <t>200013338831</t>
  </si>
  <si>
    <t>200014870485</t>
  </si>
  <si>
    <t>200015828771</t>
  </si>
  <si>
    <t>200014795781</t>
  </si>
  <si>
    <t>200013751942</t>
  </si>
  <si>
    <t>200015104579</t>
  </si>
  <si>
    <t>200014253054</t>
  </si>
  <si>
    <t>200012448912</t>
  </si>
  <si>
    <t>200011444078</t>
  </si>
  <si>
    <t>200011554280</t>
  </si>
  <si>
    <t>200015881242</t>
  </si>
  <si>
    <t>200012806366</t>
  </si>
  <si>
    <t>7000933533</t>
  </si>
  <si>
    <t>200012283301</t>
  </si>
  <si>
    <t>200014259606</t>
  </si>
  <si>
    <t>200011902265</t>
  </si>
  <si>
    <t>200013948746</t>
  </si>
  <si>
    <t>200013852666</t>
  </si>
  <si>
    <t>200013618141</t>
  </si>
  <si>
    <t>200011517543</t>
  </si>
  <si>
    <t>200016003192</t>
  </si>
  <si>
    <t>200012713638</t>
  </si>
  <si>
    <t>200013361403</t>
  </si>
  <si>
    <t>7000936557</t>
  </si>
  <si>
    <t>200013066739</t>
  </si>
  <si>
    <t>7000936714</t>
  </si>
  <si>
    <t>200015183185</t>
  </si>
  <si>
    <t>200014385823</t>
  </si>
  <si>
    <t>200012466740</t>
  </si>
  <si>
    <t>200011883770</t>
  </si>
  <si>
    <t>200014182469</t>
  </si>
  <si>
    <t>200015600568</t>
  </si>
  <si>
    <t>200011413586</t>
  </si>
  <si>
    <t>200011772866</t>
  </si>
  <si>
    <t>200011430101</t>
  </si>
  <si>
    <t>7000939102</t>
  </si>
  <si>
    <t>200013091190</t>
  </si>
  <si>
    <t>200014984823</t>
  </si>
  <si>
    <t>200015798784</t>
  </si>
  <si>
    <t>200015054899</t>
  </si>
  <si>
    <t>200015981588</t>
  </si>
  <si>
    <t>200015305705</t>
  </si>
  <si>
    <t>7000941621</t>
  </si>
  <si>
    <t>200016075174</t>
  </si>
  <si>
    <t>200012900425</t>
  </si>
  <si>
    <t>200011589112</t>
  </si>
  <si>
    <t>200011094741</t>
  </si>
  <si>
    <t>200012616088</t>
  </si>
  <si>
    <t>200012608416</t>
  </si>
  <si>
    <t>200012608580</t>
  </si>
  <si>
    <t>200014495739</t>
  </si>
  <si>
    <t>200014640110</t>
  </si>
  <si>
    <t>200014853002</t>
  </si>
  <si>
    <t>200013259664</t>
  </si>
  <si>
    <t>200014143180</t>
  </si>
  <si>
    <t>200013259946</t>
  </si>
  <si>
    <t>200016293355</t>
  </si>
  <si>
    <t>200014349241</t>
  </si>
  <si>
    <t>200011867138</t>
  </si>
  <si>
    <t>7000947453</t>
  </si>
  <si>
    <t>200011665847</t>
  </si>
  <si>
    <t>200011933088</t>
  </si>
  <si>
    <t>200015139872</t>
  </si>
  <si>
    <t>200010950679</t>
  </si>
  <si>
    <t>200014188839</t>
  </si>
  <si>
    <t>200014004135</t>
  </si>
  <si>
    <t>7000948334</t>
  </si>
  <si>
    <t>200015811181</t>
  </si>
  <si>
    <t>200016046340</t>
  </si>
  <si>
    <t>7000949258</t>
  </si>
  <si>
    <t>200014630392</t>
  </si>
  <si>
    <t>200011761299</t>
  </si>
  <si>
    <t>200015341379</t>
  </si>
  <si>
    <t>200012252900</t>
  </si>
  <si>
    <t>200011402043</t>
  </si>
  <si>
    <t>7000951798</t>
  </si>
  <si>
    <t>200012811440</t>
  </si>
  <si>
    <t>200013300955</t>
  </si>
  <si>
    <t>200015831387</t>
  </si>
  <si>
    <t>200014949495</t>
  </si>
  <si>
    <t>200011546294</t>
  </si>
  <si>
    <t>7000953411</t>
  </si>
  <si>
    <t>200014559674</t>
  </si>
  <si>
    <t>200015463686</t>
  </si>
  <si>
    <t>200015609296</t>
  </si>
  <si>
    <t>200014801985</t>
  </si>
  <si>
    <t>200011096332</t>
  </si>
  <si>
    <t>200011049984</t>
  </si>
  <si>
    <t>200013821018</t>
  </si>
  <si>
    <t>200015189182</t>
  </si>
  <si>
    <t>200012873994</t>
  </si>
  <si>
    <t>200013656125</t>
  </si>
  <si>
    <t>200014138057</t>
  </si>
  <si>
    <t>7000956972</t>
  </si>
  <si>
    <t>200013992769</t>
  </si>
  <si>
    <t>200013307075</t>
  </si>
  <si>
    <t>200012253445</t>
  </si>
  <si>
    <t>200011363625</t>
  </si>
  <si>
    <t>7000959343</t>
  </si>
  <si>
    <t>200014321778</t>
  </si>
  <si>
    <t>200013343625</t>
  </si>
  <si>
    <t>200014885046</t>
  </si>
  <si>
    <t>200015141365</t>
  </si>
  <si>
    <t>200011619489</t>
  </si>
  <si>
    <t>200011235161</t>
  </si>
  <si>
    <t>200013242413</t>
  </si>
  <si>
    <t>200012014144</t>
  </si>
  <si>
    <t>200012985277</t>
  </si>
  <si>
    <t>200016111649</t>
  </si>
  <si>
    <t>200015303338</t>
  </si>
  <si>
    <t>200013976549</t>
  </si>
  <si>
    <t>200015264837</t>
  </si>
  <si>
    <t>200016043537</t>
  </si>
  <si>
    <t>200014112474</t>
  </si>
  <si>
    <t>200016336097</t>
  </si>
  <si>
    <t>7000965231</t>
  </si>
  <si>
    <t>200012995391</t>
  </si>
  <si>
    <t>7000966169</t>
  </si>
  <si>
    <t>200011256159</t>
  </si>
  <si>
    <t>200012428757</t>
  </si>
  <si>
    <t>200012538753</t>
  </si>
  <si>
    <t>200015662303</t>
  </si>
  <si>
    <t>200013156365</t>
  </si>
  <si>
    <t>200014532036</t>
  </si>
  <si>
    <t>7000969238</t>
  </si>
  <si>
    <t>200014791657</t>
  </si>
  <si>
    <t>200013283961</t>
  </si>
  <si>
    <t>200011651169</t>
  </si>
  <si>
    <t>200011740616</t>
  </si>
  <si>
    <t>200014465484</t>
  </si>
  <si>
    <t>200016298024</t>
  </si>
  <si>
    <t>200013619495</t>
  </si>
  <si>
    <t>200016101905</t>
  </si>
  <si>
    <t>200015078146</t>
  </si>
  <si>
    <t>200015209477</t>
  </si>
  <si>
    <t>7000973010</t>
  </si>
  <si>
    <t>200012256208</t>
  </si>
  <si>
    <t>200011787732</t>
  </si>
  <si>
    <t>200014466201</t>
  </si>
  <si>
    <t>200012400392</t>
  </si>
  <si>
    <t>200013561697</t>
  </si>
  <si>
    <t>200016264000</t>
  </si>
  <si>
    <t>200012162141</t>
  </si>
  <si>
    <t>200015251123</t>
  </si>
  <si>
    <t>200013567801</t>
  </si>
  <si>
    <t>200013350398</t>
  </si>
  <si>
    <t>200012199317</t>
  </si>
  <si>
    <t>200012919631</t>
  </si>
  <si>
    <t>200012199408</t>
  </si>
  <si>
    <t>200012664203</t>
  </si>
  <si>
    <t>200015053925</t>
  </si>
  <si>
    <t>7000975812</t>
  </si>
  <si>
    <t>200015645068</t>
  </si>
  <si>
    <t>200011425812</t>
  </si>
  <si>
    <t>7000976467</t>
  </si>
  <si>
    <t>200015032473</t>
  </si>
  <si>
    <t>200015492826</t>
  </si>
  <si>
    <t>200013026113</t>
  </si>
  <si>
    <t>200015149376</t>
  </si>
  <si>
    <t>200014137455</t>
  </si>
  <si>
    <t>200011057250</t>
  </si>
  <si>
    <t>200015964113</t>
  </si>
  <si>
    <t>200015240829</t>
  </si>
  <si>
    <t>200011232465</t>
  </si>
  <si>
    <t>200016075018</t>
  </si>
  <si>
    <t>200011012222</t>
  </si>
  <si>
    <t>200014083113</t>
  </si>
  <si>
    <t>200016217008</t>
  </si>
  <si>
    <t>200013894056</t>
  </si>
  <si>
    <t>200014164103</t>
  </si>
  <si>
    <t>7000981234</t>
  </si>
  <si>
    <t>200015009463</t>
  </si>
  <si>
    <t>7000981525</t>
  </si>
  <si>
    <t>200013200890</t>
  </si>
  <si>
    <t>7000981966</t>
  </si>
  <si>
    <t>200014708164</t>
  </si>
  <si>
    <t>200013584798</t>
  </si>
  <si>
    <t>200015666338</t>
  </si>
  <si>
    <t>200015117886</t>
  </si>
  <si>
    <t>200014955633</t>
  </si>
  <si>
    <t>200015236009</t>
  </si>
  <si>
    <t>200015736313</t>
  </si>
  <si>
    <t>200011610694</t>
  </si>
  <si>
    <t>200012607137</t>
  </si>
  <si>
    <t>200015697895</t>
  </si>
  <si>
    <t>200011726342</t>
  </si>
  <si>
    <t>7000984729</t>
  </si>
  <si>
    <t>200013930769</t>
  </si>
  <si>
    <t>7000984736</t>
  </si>
  <si>
    <t>200015796119</t>
  </si>
  <si>
    <t>200010916456</t>
  </si>
  <si>
    <t>200010916274</t>
  </si>
  <si>
    <t>200010916357</t>
  </si>
  <si>
    <t>200011532088</t>
  </si>
  <si>
    <t>200013275421</t>
  </si>
  <si>
    <t>200016252708</t>
  </si>
  <si>
    <t>200014298687</t>
  </si>
  <si>
    <t>200015997469</t>
  </si>
  <si>
    <t>200015059468</t>
  </si>
  <si>
    <t>200011433774</t>
  </si>
  <si>
    <t>200011915077</t>
  </si>
  <si>
    <t>7000988325</t>
  </si>
  <si>
    <t>200014287789</t>
  </si>
  <si>
    <t>200013054602</t>
  </si>
  <si>
    <t>7000989157</t>
  </si>
  <si>
    <t>200011244072</t>
  </si>
  <si>
    <t>200014466441</t>
  </si>
  <si>
    <t>7000990281</t>
  </si>
  <si>
    <t>200011773823</t>
  </si>
  <si>
    <t>200012738056</t>
  </si>
  <si>
    <t>200014016808</t>
  </si>
  <si>
    <t>200013204090</t>
  </si>
  <si>
    <t>200015750819</t>
  </si>
  <si>
    <t>200011498710</t>
  </si>
  <si>
    <t>200013237447</t>
  </si>
  <si>
    <t>200013233081</t>
  </si>
  <si>
    <t>200013233768</t>
  </si>
  <si>
    <t>200013233180</t>
  </si>
  <si>
    <t>200014227660</t>
  </si>
  <si>
    <t>200013233354</t>
  </si>
  <si>
    <t>200013233578</t>
  </si>
  <si>
    <t>200013233669</t>
  </si>
  <si>
    <t>200015288125</t>
  </si>
  <si>
    <t>200013233974</t>
  </si>
  <si>
    <t>200012113896</t>
  </si>
  <si>
    <t>200015208040</t>
  </si>
  <si>
    <t>200013237074</t>
  </si>
  <si>
    <t>200015818244</t>
  </si>
  <si>
    <t>200015950161</t>
  </si>
  <si>
    <t>200013233867</t>
  </si>
  <si>
    <t>200013237181</t>
  </si>
  <si>
    <t>200013237272</t>
  </si>
  <si>
    <t>200013233461</t>
  </si>
  <si>
    <t>200013237363</t>
  </si>
  <si>
    <t>200014001040</t>
  </si>
  <si>
    <t>200013233289</t>
  </si>
  <si>
    <t>200014940106</t>
  </si>
  <si>
    <t>200015910397</t>
  </si>
  <si>
    <t>200014751750</t>
  </si>
  <si>
    <t>200011482193</t>
  </si>
  <si>
    <t>200016286516</t>
  </si>
  <si>
    <t>200014610246</t>
  </si>
  <si>
    <t>200015175801</t>
  </si>
  <si>
    <t>200015483858</t>
  </si>
  <si>
    <t>200013414624</t>
  </si>
  <si>
    <t>200011038748</t>
  </si>
  <si>
    <t>7000998009</t>
  </si>
  <si>
    <t>200011264070</t>
  </si>
  <si>
    <t>200015299247</t>
  </si>
  <si>
    <t>7000998299</t>
  </si>
  <si>
    <t>200014126854</t>
  </si>
  <si>
    <t>200014446252</t>
  </si>
  <si>
    <t>200012151110</t>
  </si>
  <si>
    <t>200015827724</t>
  </si>
  <si>
    <t>7000998983</t>
  </si>
  <si>
    <t>200016432599</t>
  </si>
  <si>
    <t>200011281512</t>
  </si>
  <si>
    <t>200012020745</t>
  </si>
  <si>
    <t>200011156375</t>
  </si>
  <si>
    <t>200014968685</t>
  </si>
  <si>
    <t>200012583890</t>
  </si>
  <si>
    <t>200013057563</t>
  </si>
  <si>
    <t>200011842438</t>
  </si>
  <si>
    <t>200015233188</t>
  </si>
  <si>
    <t>7001000864</t>
  </si>
  <si>
    <t>200012078081</t>
  </si>
  <si>
    <t>200012141434</t>
  </si>
  <si>
    <t>200012970501</t>
  </si>
  <si>
    <t>200012337560</t>
  </si>
  <si>
    <t>7001004845</t>
  </si>
  <si>
    <t>200012654428</t>
  </si>
  <si>
    <t>200012611949</t>
  </si>
  <si>
    <t>200012957185</t>
  </si>
  <si>
    <t>200014056416</t>
  </si>
  <si>
    <t>200011892474</t>
  </si>
  <si>
    <t>200013736752</t>
  </si>
  <si>
    <t>200012490831</t>
  </si>
  <si>
    <t>200012547978</t>
  </si>
  <si>
    <t>200011535602</t>
  </si>
  <si>
    <t>200013136599</t>
  </si>
  <si>
    <t>200014949867</t>
  </si>
  <si>
    <t>200011684863</t>
  </si>
  <si>
    <t>200012608861</t>
  </si>
  <si>
    <t>200013231994</t>
  </si>
  <si>
    <t>7001007976</t>
  </si>
  <si>
    <t>200015422690</t>
  </si>
  <si>
    <t>200015695162</t>
  </si>
  <si>
    <t>200014294835</t>
  </si>
  <si>
    <t>200011962442</t>
  </si>
  <si>
    <t>200013849589</t>
  </si>
  <si>
    <t>200013053505</t>
  </si>
  <si>
    <t>200013326661</t>
  </si>
  <si>
    <t>200012961534</t>
  </si>
  <si>
    <t>200015331685</t>
  </si>
  <si>
    <t>200013765363</t>
  </si>
  <si>
    <t>7001011014</t>
  </si>
  <si>
    <t>200015089200</t>
  </si>
  <si>
    <t>200014294751</t>
  </si>
  <si>
    <t>7001011594</t>
  </si>
  <si>
    <t>200011866312</t>
  </si>
  <si>
    <t>200013325978</t>
  </si>
  <si>
    <t>200016284925</t>
  </si>
  <si>
    <t>200013619271</t>
  </si>
  <si>
    <t>200013031444</t>
  </si>
  <si>
    <t>7001014129</t>
  </si>
  <si>
    <t>200012647380</t>
  </si>
  <si>
    <t>200014331322</t>
  </si>
  <si>
    <t>200011426059</t>
  </si>
  <si>
    <t>200012878324</t>
  </si>
  <si>
    <t>200012089393</t>
  </si>
  <si>
    <t>200012154122</t>
  </si>
  <si>
    <t>200016139467</t>
  </si>
  <si>
    <t>200014163550</t>
  </si>
  <si>
    <t>200014261032</t>
  </si>
  <si>
    <t>200013394537</t>
  </si>
  <si>
    <t>7001016658</t>
  </si>
  <si>
    <t>200013320151</t>
  </si>
  <si>
    <t>7001016951</t>
  </si>
  <si>
    <t>200016367456</t>
  </si>
  <si>
    <t>200012742561</t>
  </si>
  <si>
    <t>200013483868</t>
  </si>
  <si>
    <t>200011482243</t>
  </si>
  <si>
    <t>200011108616</t>
  </si>
  <si>
    <t>200012485559</t>
  </si>
  <si>
    <t>200013907478</t>
  </si>
  <si>
    <t>200011259245</t>
  </si>
  <si>
    <t>200012618985</t>
  </si>
  <si>
    <t>200013737586</t>
  </si>
  <si>
    <t>200013663444</t>
  </si>
  <si>
    <t>200015358027</t>
  </si>
  <si>
    <t>200012914251</t>
  </si>
  <si>
    <t>7001022309</t>
  </si>
  <si>
    <t>200012298259</t>
  </si>
  <si>
    <t>7001023152</t>
  </si>
  <si>
    <t>200015491984</t>
  </si>
  <si>
    <t>7001024058</t>
  </si>
  <si>
    <t>200013593450</t>
  </si>
  <si>
    <t>200011756141</t>
  </si>
  <si>
    <t>200012892945</t>
  </si>
  <si>
    <t>200015885557</t>
  </si>
  <si>
    <t>7001025690</t>
  </si>
  <si>
    <t>200015494285</t>
  </si>
  <si>
    <t>200011546203</t>
  </si>
  <si>
    <t>200010913214</t>
  </si>
  <si>
    <t>200014001081</t>
  </si>
  <si>
    <t>200013451642</t>
  </si>
  <si>
    <t>200013866690</t>
  </si>
  <si>
    <t>200012801599</t>
  </si>
  <si>
    <t>200013881798</t>
  </si>
  <si>
    <t>200012431561</t>
  </si>
  <si>
    <t>200011844392</t>
  </si>
  <si>
    <t>200013716473</t>
  </si>
  <si>
    <t>200015826080</t>
  </si>
  <si>
    <t>7001030313</t>
  </si>
  <si>
    <t>200013131004</t>
  </si>
  <si>
    <t>200016416014</t>
  </si>
  <si>
    <t>200011133838</t>
  </si>
  <si>
    <t>200016289395</t>
  </si>
  <si>
    <t>200011580632</t>
  </si>
  <si>
    <t>7001031778</t>
  </si>
  <si>
    <t>200013417643</t>
  </si>
  <si>
    <t>7001032326</t>
  </si>
  <si>
    <t>200014917393</t>
  </si>
  <si>
    <t>7001032380</t>
  </si>
  <si>
    <t>200015538586</t>
  </si>
  <si>
    <t>200014013409</t>
  </si>
  <si>
    <t>200012715559</t>
  </si>
  <si>
    <t>200012435117</t>
  </si>
  <si>
    <t>200011728744</t>
  </si>
  <si>
    <t>200015330661</t>
  </si>
  <si>
    <t>200014595090</t>
  </si>
  <si>
    <t>200014030742</t>
  </si>
  <si>
    <t>200012544975</t>
  </si>
  <si>
    <t>200012544900</t>
  </si>
  <si>
    <t>200012192056</t>
  </si>
  <si>
    <t>200012834590</t>
  </si>
  <si>
    <t>200015736867</t>
  </si>
  <si>
    <t>200011043409</t>
  </si>
  <si>
    <t>200014519264</t>
  </si>
  <si>
    <t>200015324805</t>
  </si>
  <si>
    <t>200012586869</t>
  </si>
  <si>
    <t>200012586885</t>
  </si>
  <si>
    <t>200012479784</t>
  </si>
  <si>
    <t>200012147035</t>
  </si>
  <si>
    <t>200012745960</t>
  </si>
  <si>
    <t>200015910694</t>
  </si>
  <si>
    <t>200012656878</t>
  </si>
  <si>
    <t>200013849290</t>
  </si>
  <si>
    <t>200015861756</t>
  </si>
  <si>
    <t>200015686229</t>
  </si>
  <si>
    <t>200015303809</t>
  </si>
  <si>
    <t>200010920193</t>
  </si>
  <si>
    <t>200014257428</t>
  </si>
  <si>
    <t>200014207944</t>
  </si>
  <si>
    <t>200011989676</t>
  </si>
  <si>
    <t>200011989858</t>
  </si>
  <si>
    <t>200011989585</t>
  </si>
  <si>
    <t>200011564271</t>
  </si>
  <si>
    <t>200011989767</t>
  </si>
  <si>
    <t>200015476050</t>
  </si>
  <si>
    <t>7001044218</t>
  </si>
  <si>
    <t>200011405848</t>
  </si>
  <si>
    <t>200010948103</t>
  </si>
  <si>
    <t>200012197527</t>
  </si>
  <si>
    <t>200016007839</t>
  </si>
  <si>
    <t>7001045583</t>
  </si>
  <si>
    <t>200014835447</t>
  </si>
  <si>
    <t>200011352701</t>
  </si>
  <si>
    <t>200014298026</t>
  </si>
  <si>
    <t>200013518523</t>
  </si>
  <si>
    <t>200012463457</t>
  </si>
  <si>
    <t>200013981515</t>
  </si>
  <si>
    <t>200012876534</t>
  </si>
  <si>
    <t>200014130054</t>
  </si>
  <si>
    <t>200012282394</t>
  </si>
  <si>
    <t>200016106201</t>
  </si>
  <si>
    <t>200014204800</t>
  </si>
  <si>
    <t>200016213320</t>
  </si>
  <si>
    <t>200013740143</t>
  </si>
  <si>
    <t>200011889884</t>
  </si>
  <si>
    <t>200011889785</t>
  </si>
  <si>
    <t>200015352566</t>
  </si>
  <si>
    <t>200013240409</t>
  </si>
  <si>
    <t>200013087156</t>
  </si>
  <si>
    <t>200016151298</t>
  </si>
  <si>
    <t>200016365302</t>
  </si>
  <si>
    <t>200016298115</t>
  </si>
  <si>
    <t>200013753427</t>
  </si>
  <si>
    <t>200014469320</t>
  </si>
  <si>
    <t>7001055160</t>
  </si>
  <si>
    <t>200015454057</t>
  </si>
  <si>
    <t>7001056205</t>
  </si>
  <si>
    <t>200013576166</t>
  </si>
  <si>
    <t>7001056673</t>
  </si>
  <si>
    <t>200014779785</t>
  </si>
  <si>
    <t>200011709207</t>
  </si>
  <si>
    <t>200011618218</t>
  </si>
  <si>
    <t>200016315034</t>
  </si>
  <si>
    <t>200013597899</t>
  </si>
  <si>
    <t>7001057707</t>
  </si>
  <si>
    <t>200011111032</t>
  </si>
  <si>
    <t>200011037260</t>
  </si>
  <si>
    <t>7001058709</t>
  </si>
  <si>
    <t>200013701533</t>
  </si>
  <si>
    <t>200012127433</t>
  </si>
  <si>
    <t>200013387911</t>
  </si>
  <si>
    <t>200013419680</t>
  </si>
  <si>
    <t>200013724378</t>
  </si>
  <si>
    <t>7001059946</t>
  </si>
  <si>
    <t>200013923772</t>
  </si>
  <si>
    <t>7001060144</t>
  </si>
  <si>
    <t>200011777311</t>
  </si>
  <si>
    <t>200013881871</t>
  </si>
  <si>
    <t>200016001246</t>
  </si>
  <si>
    <t>200013521774</t>
  </si>
  <si>
    <t>200011444417</t>
  </si>
  <si>
    <t>200014263681</t>
  </si>
  <si>
    <t>200013571951</t>
  </si>
  <si>
    <t>200013401688</t>
  </si>
  <si>
    <t>200011958879</t>
  </si>
  <si>
    <t>200011346117</t>
  </si>
  <si>
    <t>200015413947</t>
  </si>
  <si>
    <t>200013274085</t>
  </si>
  <si>
    <t>7001065350</t>
  </si>
  <si>
    <t>200012741076</t>
  </si>
  <si>
    <t>200013841933</t>
  </si>
  <si>
    <t>7001065473</t>
  </si>
  <si>
    <t>200016135473</t>
  </si>
  <si>
    <t>200011818008</t>
  </si>
  <si>
    <t>7001066762</t>
  </si>
  <si>
    <t>200012986853</t>
  </si>
  <si>
    <t>200014656124</t>
  </si>
  <si>
    <t>200012302036</t>
  </si>
  <si>
    <t>7001067831</t>
  </si>
  <si>
    <t>200011466071</t>
  </si>
  <si>
    <t>200013174780</t>
  </si>
  <si>
    <t>200016386944</t>
  </si>
  <si>
    <t>200013170184</t>
  </si>
  <si>
    <t>200012385072</t>
  </si>
  <si>
    <t>200016097772</t>
  </si>
  <si>
    <t>200016504165</t>
  </si>
  <si>
    <t>200014432112</t>
  </si>
  <si>
    <t>200011782865</t>
  </si>
  <si>
    <t>200014294934</t>
  </si>
  <si>
    <t>200011965528</t>
  </si>
  <si>
    <t>200015946755</t>
  </si>
  <si>
    <t>200014796573</t>
  </si>
  <si>
    <t>200012206518</t>
  </si>
  <si>
    <t>7001073176</t>
  </si>
  <si>
    <t>200011131915</t>
  </si>
  <si>
    <t>200011833353</t>
  </si>
  <si>
    <t>200012137861</t>
  </si>
  <si>
    <t>200012400483</t>
  </si>
  <si>
    <t>200011833247</t>
  </si>
  <si>
    <t>200011596000</t>
  </si>
  <si>
    <t>7001074996</t>
  </si>
  <si>
    <t>200012607707</t>
  </si>
  <si>
    <t>7001075182</t>
  </si>
  <si>
    <t>200010971691</t>
  </si>
  <si>
    <t>200011520158</t>
  </si>
  <si>
    <t>200011448780</t>
  </si>
  <si>
    <t>200011741028</t>
  </si>
  <si>
    <t>200010965958</t>
  </si>
  <si>
    <t>200012439325</t>
  </si>
  <si>
    <t>200014064709</t>
  </si>
  <si>
    <t>7001077518</t>
  </si>
  <si>
    <t>200013896622</t>
  </si>
  <si>
    <t>200013233982</t>
  </si>
  <si>
    <t>200014225169</t>
  </si>
  <si>
    <t>7001078609</t>
  </si>
  <si>
    <t>200015118140</t>
  </si>
  <si>
    <t>200016554731</t>
  </si>
  <si>
    <t>200012243883</t>
  </si>
  <si>
    <t>200015302223</t>
  </si>
  <si>
    <t>200015704352</t>
  </si>
  <si>
    <t>200015070457</t>
  </si>
  <si>
    <t>7001080541</t>
  </si>
  <si>
    <t>200014171777</t>
  </si>
  <si>
    <t>200013921669</t>
  </si>
  <si>
    <t>200016118800</t>
  </si>
  <si>
    <t>200016504637</t>
  </si>
  <si>
    <t>200011259070</t>
  </si>
  <si>
    <t>200015599778</t>
  </si>
  <si>
    <t>200016253375</t>
  </si>
  <si>
    <t>200016197564</t>
  </si>
  <si>
    <t>I1</t>
  </si>
  <si>
    <t>200016278562</t>
  </si>
  <si>
    <t>200016425023</t>
  </si>
  <si>
    <t>200014079574</t>
  </si>
  <si>
    <t>7000862322</t>
  </si>
  <si>
    <t>200014855429</t>
  </si>
  <si>
    <t>200013251679</t>
  </si>
  <si>
    <t>200014900654</t>
  </si>
  <si>
    <t>200015491836</t>
  </si>
  <si>
    <t>200014468512</t>
  </si>
  <si>
    <t>200015104876</t>
  </si>
  <si>
    <t>200016114262</t>
  </si>
  <si>
    <t>200014937342</t>
  </si>
  <si>
    <t>200013228552</t>
  </si>
  <si>
    <t>7000797050</t>
  </si>
  <si>
    <t>7000797227</t>
  </si>
  <si>
    <t>7000798504</t>
  </si>
  <si>
    <t>7000799193</t>
  </si>
  <si>
    <t>7000799924</t>
  </si>
  <si>
    <t>7000800464</t>
  </si>
  <si>
    <t>7000801161</t>
  </si>
  <si>
    <t>7000804093</t>
  </si>
  <si>
    <t>7000804275</t>
  </si>
  <si>
    <t>7000805019</t>
  </si>
  <si>
    <t>7000805152</t>
  </si>
  <si>
    <t>7000806426</t>
  </si>
  <si>
    <t>7000807467</t>
  </si>
  <si>
    <t>7000809707</t>
  </si>
  <si>
    <t>7000812678</t>
  </si>
  <si>
    <t>7000814250</t>
  </si>
  <si>
    <t>7000814392</t>
  </si>
  <si>
    <t>200013231598</t>
  </si>
  <si>
    <t>7000819005</t>
  </si>
  <si>
    <t>7000819012</t>
  </si>
  <si>
    <t>200015189638</t>
  </si>
  <si>
    <t>7000824757</t>
  </si>
  <si>
    <t>7000830151</t>
  </si>
  <si>
    <t>7000831436</t>
  </si>
  <si>
    <t>7000836249</t>
  </si>
  <si>
    <t>7000836291</t>
  </si>
  <si>
    <t>7000836383</t>
  </si>
  <si>
    <t>7000838567</t>
  </si>
  <si>
    <t>7000843421</t>
  </si>
  <si>
    <t>200016283000</t>
  </si>
  <si>
    <t>7000849320</t>
  </si>
  <si>
    <t>7000852764</t>
  </si>
  <si>
    <t>7000856944</t>
  </si>
  <si>
    <t>200015406651</t>
  </si>
  <si>
    <t>7000858590</t>
  </si>
  <si>
    <t>7000861773</t>
  </si>
  <si>
    <t>7000866095</t>
  </si>
  <si>
    <t>7000867140</t>
  </si>
  <si>
    <t>7000868719</t>
  </si>
  <si>
    <t>7000873443</t>
  </si>
  <si>
    <t>7000876420</t>
  </si>
  <si>
    <t>7000878293</t>
  </si>
  <si>
    <t>7000878506</t>
  </si>
  <si>
    <t>7000882400</t>
  </si>
  <si>
    <t>7000883376</t>
  </si>
  <si>
    <t>7000884352</t>
  </si>
  <si>
    <t>7000885206</t>
  </si>
  <si>
    <t>7000887522</t>
  </si>
  <si>
    <t>200013881640</t>
  </si>
  <si>
    <t>200016252500</t>
  </si>
  <si>
    <t>200012220956</t>
  </si>
  <si>
    <t>7000897379</t>
  </si>
  <si>
    <t>7000897770</t>
  </si>
  <si>
    <t>7000900236</t>
  </si>
  <si>
    <t>7000901123</t>
  </si>
  <si>
    <t>7000901891</t>
  </si>
  <si>
    <t>7000903303</t>
  </si>
  <si>
    <t>200012699209</t>
  </si>
  <si>
    <t>7000905052</t>
  </si>
  <si>
    <t>7000905927</t>
  </si>
  <si>
    <t>200013598244</t>
  </si>
  <si>
    <t>7000912150</t>
  </si>
  <si>
    <t>7000913328</t>
  </si>
  <si>
    <t>7000915187</t>
  </si>
  <si>
    <t>7000915416</t>
  </si>
  <si>
    <t>7000915864</t>
  </si>
  <si>
    <t>200011337082</t>
  </si>
  <si>
    <t>7000917724</t>
  </si>
  <si>
    <t>7000917998</t>
  </si>
  <si>
    <t>7000919591</t>
  </si>
  <si>
    <t>200012103384</t>
  </si>
  <si>
    <t>200015593649</t>
  </si>
  <si>
    <t>7000921356</t>
  </si>
  <si>
    <t>200015043595</t>
  </si>
  <si>
    <t>7000921687</t>
  </si>
  <si>
    <t>7000921987</t>
  </si>
  <si>
    <t>200016235984</t>
  </si>
  <si>
    <t>200012519282</t>
  </si>
  <si>
    <t>7000924855</t>
  </si>
  <si>
    <t>7000927067</t>
  </si>
  <si>
    <t>7000933437</t>
  </si>
  <si>
    <t>200014870162</t>
  </si>
  <si>
    <t>7000935119</t>
  </si>
  <si>
    <t>7000936810</t>
  </si>
  <si>
    <t>7000938916</t>
  </si>
  <si>
    <t>7000941717</t>
  </si>
  <si>
    <t>7000944257</t>
  </si>
  <si>
    <t>200013259755</t>
  </si>
  <si>
    <t>7000947645</t>
  </si>
  <si>
    <t>200011786874</t>
  </si>
  <si>
    <t>7000948075</t>
  </si>
  <si>
    <t>7000948430</t>
  </si>
  <si>
    <t>7000949284</t>
  </si>
  <si>
    <t>7000949450</t>
  </si>
  <si>
    <t>7000951894</t>
  </si>
  <si>
    <t>7000953507</t>
  </si>
  <si>
    <t>7000957164</t>
  </si>
  <si>
    <t>7000959151</t>
  </si>
  <si>
    <t>7000961406</t>
  </si>
  <si>
    <t>200014492553</t>
  </si>
  <si>
    <t>7000965423</t>
  </si>
  <si>
    <t>7000966073</t>
  </si>
  <si>
    <t>7000969142</t>
  </si>
  <si>
    <t>7000973106</t>
  </si>
  <si>
    <t>7000975908</t>
  </si>
  <si>
    <t>200011259161</t>
  </si>
  <si>
    <t>200016030518</t>
  </si>
  <si>
    <t>7000981138</t>
  </si>
  <si>
    <t>7000981621</t>
  </si>
  <si>
    <t>7000981774</t>
  </si>
  <si>
    <t>7000984640</t>
  </si>
  <si>
    <t>7000984825</t>
  </si>
  <si>
    <t>200014253476</t>
  </si>
  <si>
    <t>7000988045</t>
  </si>
  <si>
    <t>7000988133</t>
  </si>
  <si>
    <t>7000989253</t>
  </si>
  <si>
    <t>7000990843</t>
  </si>
  <si>
    <t>7000991145</t>
  </si>
  <si>
    <t>7000997817</t>
  </si>
  <si>
    <t>7000998203</t>
  </si>
  <si>
    <t>200012151094</t>
  </si>
  <si>
    <t>200015127083</t>
  </si>
  <si>
    <t>7000999079</t>
  </si>
  <si>
    <t>200015298603</t>
  </si>
  <si>
    <t>7001001056</t>
  </si>
  <si>
    <t>7001004653</t>
  </si>
  <si>
    <t>7001005243</t>
  </si>
  <si>
    <t>200013231911</t>
  </si>
  <si>
    <t>7001007880</t>
  </si>
  <si>
    <t>7001011110</t>
  </si>
  <si>
    <t>7001011690</t>
  </si>
  <si>
    <t>7001014033</t>
  </si>
  <si>
    <t>7001016276</t>
  </si>
  <si>
    <t>7001016466</t>
  </si>
  <si>
    <t>7001017143</t>
  </si>
  <si>
    <t>7001021098</t>
  </si>
  <si>
    <t>7001022501</t>
  </si>
  <si>
    <t>7001023248</t>
  </si>
  <si>
    <t>7001025017</t>
  </si>
  <si>
    <t>7001025594</t>
  </si>
  <si>
    <t>200013866773</t>
  </si>
  <si>
    <t>7001030217</t>
  </si>
  <si>
    <t>7001031873</t>
  </si>
  <si>
    <t>7001031996</t>
  </si>
  <si>
    <t>7001032134</t>
  </si>
  <si>
    <t>200014492652</t>
  </si>
  <si>
    <t>7001038850</t>
  </si>
  <si>
    <t>7001041085</t>
  </si>
  <si>
    <t>7001044122</t>
  </si>
  <si>
    <t>7001045775</t>
  </si>
  <si>
    <t>7001055352</t>
  </si>
  <si>
    <t>7001056109</t>
  </si>
  <si>
    <t>7001057515</t>
  </si>
  <si>
    <t>7001058805</t>
  </si>
  <si>
    <t>7001060042</t>
  </si>
  <si>
    <t>7001060048</t>
  </si>
  <si>
    <t>7001065446</t>
  </si>
  <si>
    <t>7001065569</t>
  </si>
  <si>
    <t>7001066666</t>
  </si>
  <si>
    <t>7001067639</t>
  </si>
  <si>
    <t>200016007292</t>
  </si>
  <si>
    <t>7001073080</t>
  </si>
  <si>
    <t>7001074900</t>
  </si>
  <si>
    <t>7001074990</t>
  </si>
  <si>
    <t>7001077422</t>
  </si>
  <si>
    <t>200016467926</t>
  </si>
  <si>
    <t>200013006552</t>
  </si>
  <si>
    <t>200016161131</t>
  </si>
  <si>
    <t>200012432023</t>
  </si>
  <si>
    <t>200011616725</t>
  </si>
  <si>
    <t>200011503295</t>
  </si>
  <si>
    <t>200012047409</t>
  </si>
  <si>
    <t>200013706516</t>
  </si>
  <si>
    <t>200012763401</t>
  </si>
  <si>
    <t>200015535848</t>
  </si>
  <si>
    <t>200015923861</t>
  </si>
  <si>
    <t>200016593002</t>
  </si>
  <si>
    <t>200013257312</t>
  </si>
  <si>
    <t>200012613127</t>
  </si>
  <si>
    <t>200011528102</t>
  </si>
  <si>
    <t>200014818096</t>
  </si>
  <si>
    <t>200013894452</t>
  </si>
  <si>
    <t>200016017812</t>
  </si>
  <si>
    <t>200010918932</t>
  </si>
  <si>
    <t>200012863060</t>
  </si>
  <si>
    <t>200015154947</t>
  </si>
  <si>
    <t>200012724395</t>
  </si>
  <si>
    <t>200016026060</t>
  </si>
  <si>
    <t>200015501642</t>
  </si>
  <si>
    <t>200012072761</t>
  </si>
  <si>
    <t>200015335603</t>
  </si>
  <si>
    <t>200015569011</t>
  </si>
  <si>
    <t>200013932450</t>
  </si>
  <si>
    <t>200011556715</t>
  </si>
  <si>
    <t>200014304139</t>
  </si>
  <si>
    <t>200015098755</t>
  </si>
  <si>
    <t>200011303878</t>
  </si>
  <si>
    <t>200011355175</t>
  </si>
  <si>
    <t>200015401769</t>
  </si>
  <si>
    <t>200013312752</t>
  </si>
  <si>
    <t>200012758716</t>
  </si>
  <si>
    <t>200013100694</t>
  </si>
  <si>
    <t>200013465642</t>
  </si>
  <si>
    <t>200014335968</t>
  </si>
  <si>
    <t>200012277188</t>
  </si>
  <si>
    <t>200012323255</t>
  </si>
  <si>
    <t>200014659839</t>
  </si>
  <si>
    <t>200014399444</t>
  </si>
  <si>
    <t>200015117431</t>
  </si>
  <si>
    <t>200013281353</t>
  </si>
  <si>
    <t>200015999580</t>
  </si>
  <si>
    <t>200012153314</t>
  </si>
  <si>
    <t>200016119956</t>
  </si>
  <si>
    <t>200013033788</t>
  </si>
  <si>
    <t>200013194101</t>
  </si>
  <si>
    <t>200013147190</t>
  </si>
  <si>
    <t>200012276230</t>
  </si>
  <si>
    <t>200013061037</t>
  </si>
  <si>
    <t>200012509796</t>
  </si>
  <si>
    <t>200014704155</t>
  </si>
  <si>
    <t>200011648868</t>
  </si>
  <si>
    <t>200013710617</t>
  </si>
  <si>
    <t>200011014400</t>
  </si>
  <si>
    <t>200015029230</t>
  </si>
  <si>
    <t>200013683293</t>
  </si>
  <si>
    <t>200012305856</t>
  </si>
  <si>
    <t>200011340862</t>
  </si>
  <si>
    <t>200015345792</t>
  </si>
  <si>
    <t>200012956948</t>
  </si>
  <si>
    <t>200012348179</t>
  </si>
  <si>
    <t>200014867796</t>
  </si>
  <si>
    <t>200013480781</t>
  </si>
  <si>
    <t>200014166231</t>
  </si>
  <si>
    <t>200013554825</t>
  </si>
  <si>
    <t>7000845816</t>
  </si>
  <si>
    <t>200014600841</t>
  </si>
  <si>
    <t>200014058495</t>
  </si>
  <si>
    <t>200015621549</t>
  </si>
  <si>
    <t>200012361628</t>
  </si>
  <si>
    <t>200011176639</t>
  </si>
  <si>
    <t>200013455015</t>
  </si>
  <si>
    <t>200013899659</t>
  </si>
  <si>
    <t>200012216152</t>
  </si>
  <si>
    <t>200012718215</t>
  </si>
  <si>
    <t>200013893041</t>
  </si>
  <si>
    <t>200012525727</t>
  </si>
  <si>
    <t>200012694291</t>
  </si>
  <si>
    <t>200011742810</t>
  </si>
  <si>
    <t>200013949520</t>
  </si>
  <si>
    <t>200012702904</t>
  </si>
  <si>
    <t>200014859637</t>
  </si>
  <si>
    <t>200011291289</t>
  </si>
  <si>
    <t>200011021330</t>
  </si>
  <si>
    <t>200011972458</t>
  </si>
  <si>
    <t>200012288227</t>
  </si>
  <si>
    <t>200014267856</t>
  </si>
  <si>
    <t>200011237191</t>
  </si>
  <si>
    <t>200013911348</t>
  </si>
  <si>
    <t>200011261910</t>
  </si>
  <si>
    <t>200014713149</t>
  </si>
  <si>
    <t>200011699101</t>
  </si>
  <si>
    <t>200011381361</t>
  </si>
  <si>
    <t>200015142611</t>
  </si>
  <si>
    <t>200012267205</t>
  </si>
  <si>
    <t>200012393480</t>
  </si>
  <si>
    <t>200016028710</t>
  </si>
  <si>
    <t>200013516055</t>
  </si>
  <si>
    <t>200013571134</t>
  </si>
  <si>
    <t>200014333641</t>
  </si>
  <si>
    <t>200012915555</t>
  </si>
  <si>
    <t>200015288349</t>
  </si>
  <si>
    <t>200013701186</t>
  </si>
  <si>
    <t>200015433036</t>
  </si>
  <si>
    <t>200012553893</t>
  </si>
  <si>
    <t>200010904056</t>
  </si>
  <si>
    <t>200011337330</t>
  </si>
  <si>
    <t>200011310774</t>
  </si>
  <si>
    <t>200013965658</t>
  </si>
  <si>
    <t>200013482647</t>
  </si>
  <si>
    <t>200015394618</t>
  </si>
  <si>
    <t>200016178978</t>
  </si>
  <si>
    <t>200011586332</t>
  </si>
  <si>
    <t>200011355027</t>
  </si>
  <si>
    <t>200014559591</t>
  </si>
  <si>
    <t>200013848417</t>
  </si>
  <si>
    <t>200011794712</t>
  </si>
  <si>
    <t>200014602763</t>
  </si>
  <si>
    <t>200014476341</t>
  </si>
  <si>
    <t>7000887305</t>
  </si>
  <si>
    <t>200012372997</t>
  </si>
  <si>
    <t>200012354839</t>
  </si>
  <si>
    <t>200015491174</t>
  </si>
  <si>
    <t>7000889881</t>
  </si>
  <si>
    <t>200011879547</t>
  </si>
  <si>
    <t>200012414419</t>
  </si>
  <si>
    <t>200012171704</t>
  </si>
  <si>
    <t>200012976813</t>
  </si>
  <si>
    <t>200013293226</t>
  </si>
  <si>
    <t>200013823931</t>
  </si>
  <si>
    <t>200015980200</t>
  </si>
  <si>
    <t>200012874083</t>
  </si>
  <si>
    <t>200016000172</t>
  </si>
  <si>
    <t>200011363872</t>
  </si>
  <si>
    <t>200016140010</t>
  </si>
  <si>
    <t>200011863996</t>
  </si>
  <si>
    <t>200012588345</t>
  </si>
  <si>
    <t>200014197350</t>
  </si>
  <si>
    <t>200014420349</t>
  </si>
  <si>
    <t>200014567156</t>
  </si>
  <si>
    <t>200011789191</t>
  </si>
  <si>
    <t>200011508591</t>
  </si>
  <si>
    <t>200015002765</t>
  </si>
  <si>
    <t>200014658120</t>
  </si>
  <si>
    <t>7000901519</t>
  </si>
  <si>
    <t>200014304634</t>
  </si>
  <si>
    <t>200015490168</t>
  </si>
  <si>
    <t>200015897271</t>
  </si>
  <si>
    <t>200011992423</t>
  </si>
  <si>
    <t>200013069493</t>
  </si>
  <si>
    <t>200011023872</t>
  </si>
  <si>
    <t>200011259625</t>
  </si>
  <si>
    <t>200015697598</t>
  </si>
  <si>
    <t>200014105114</t>
  </si>
  <si>
    <t>200013272741</t>
  </si>
  <si>
    <t>200013601147</t>
  </si>
  <si>
    <t>200012439606</t>
  </si>
  <si>
    <t>M1</t>
  </si>
  <si>
    <t>200012939803</t>
  </si>
  <si>
    <t>200011957970</t>
  </si>
  <si>
    <t>200012781536</t>
  </si>
  <si>
    <t>200014819904</t>
  </si>
  <si>
    <t>200013225210</t>
  </si>
  <si>
    <t>200012308165</t>
  </si>
  <si>
    <t>200014194944</t>
  </si>
  <si>
    <t>200014264846</t>
  </si>
  <si>
    <t>7000914924</t>
  </si>
  <si>
    <t>200011256787</t>
  </si>
  <si>
    <t>7000915352</t>
  </si>
  <si>
    <t>200015741057</t>
  </si>
  <si>
    <t>200012729063</t>
  </si>
  <si>
    <t>200011451941</t>
  </si>
  <si>
    <t>200012152464</t>
  </si>
  <si>
    <t>200014473496</t>
  </si>
  <si>
    <t>200013691932</t>
  </si>
  <si>
    <t>200015262419</t>
  </si>
  <si>
    <t>200014004226</t>
  </si>
  <si>
    <t>200014252247</t>
  </si>
  <si>
    <t>200014034199</t>
  </si>
  <si>
    <t>200012940876</t>
  </si>
  <si>
    <t>200014012112</t>
  </si>
  <si>
    <t>200012089823</t>
  </si>
  <si>
    <t>200013164690</t>
  </si>
  <si>
    <t>200011128622</t>
  </si>
  <si>
    <t>200011095664</t>
  </si>
  <si>
    <t>200011112295</t>
  </si>
  <si>
    <t>200011106693</t>
  </si>
  <si>
    <t>200015124312</t>
  </si>
  <si>
    <t>200012917510</t>
  </si>
  <si>
    <t>200014293225</t>
  </si>
  <si>
    <t>200014114900</t>
  </si>
  <si>
    <t>200013411794</t>
  </si>
  <si>
    <t>200014431486</t>
  </si>
  <si>
    <t>200014710830</t>
  </si>
  <si>
    <t>200012406654</t>
  </si>
  <si>
    <t>200014187492</t>
  </si>
  <si>
    <t>200013491846</t>
  </si>
  <si>
    <t>200012599938</t>
  </si>
  <si>
    <t>200014515023</t>
  </si>
  <si>
    <t>200013849936</t>
  </si>
  <si>
    <t>200012467359</t>
  </si>
  <si>
    <t>200011381635</t>
  </si>
  <si>
    <t>200012891046</t>
  </si>
  <si>
    <t>200014206011</t>
  </si>
  <si>
    <t>200013550260</t>
  </si>
  <si>
    <t>200011057268</t>
  </si>
  <si>
    <t>200014498477</t>
  </si>
  <si>
    <t>200013475708</t>
  </si>
  <si>
    <t>200015691781</t>
  </si>
  <si>
    <t>200012195166</t>
  </si>
  <si>
    <t>200014228817</t>
  </si>
  <si>
    <t>200014095869</t>
  </si>
  <si>
    <t>200013845140</t>
  </si>
  <si>
    <t>200014593145</t>
  </si>
  <si>
    <t>200012891079</t>
  </si>
  <si>
    <t>200014176107</t>
  </si>
  <si>
    <t>200013505421</t>
  </si>
  <si>
    <t>200012809188</t>
  </si>
  <si>
    <t>200013874827</t>
  </si>
  <si>
    <t>200011378037</t>
  </si>
  <si>
    <t>200012447641</t>
  </si>
  <si>
    <t>200014528224</t>
  </si>
  <si>
    <t>200011666126</t>
  </si>
  <si>
    <t>200012754673</t>
  </si>
  <si>
    <t>200014741017</t>
  </si>
  <si>
    <t>7000969605</t>
  </si>
  <si>
    <t>200012271371</t>
  </si>
  <si>
    <t>200011530645</t>
  </si>
  <si>
    <t>200014336487</t>
  </si>
  <si>
    <t>200012760050</t>
  </si>
  <si>
    <t>200012959710</t>
  </si>
  <si>
    <t>200014141101</t>
  </si>
  <si>
    <t>200011365349</t>
  </si>
  <si>
    <t>200013282062</t>
  </si>
  <si>
    <t>200011300916</t>
  </si>
  <si>
    <t>200013683681</t>
  </si>
  <si>
    <t>200013760257</t>
  </si>
  <si>
    <t>200011853773</t>
  </si>
  <si>
    <t>200011476500</t>
  </si>
  <si>
    <t>200014536672</t>
  </si>
  <si>
    <t>200016030245</t>
  </si>
  <si>
    <t>200012804783</t>
  </si>
  <si>
    <t>200011852528</t>
  </si>
  <si>
    <t>200012428633</t>
  </si>
  <si>
    <t>200014861682</t>
  </si>
  <si>
    <t>200014437772</t>
  </si>
  <si>
    <t>200013084542</t>
  </si>
  <si>
    <t>200014251215</t>
  </si>
  <si>
    <t>200012320053</t>
  </si>
  <si>
    <t>200015335785</t>
  </si>
  <si>
    <t>200013353152</t>
  </si>
  <si>
    <t>200013545237</t>
  </si>
  <si>
    <t>200014133082</t>
  </si>
  <si>
    <t>200014179499</t>
  </si>
  <si>
    <t>7000993350</t>
  </si>
  <si>
    <t>200015533041</t>
  </si>
  <si>
    <t>200013823808</t>
  </si>
  <si>
    <t>200012383663</t>
  </si>
  <si>
    <t>200014818310</t>
  </si>
  <si>
    <t>200015977461</t>
  </si>
  <si>
    <t>200013633058</t>
  </si>
  <si>
    <t>200013432360</t>
  </si>
  <si>
    <t>200016023901</t>
  </si>
  <si>
    <t>200016024727</t>
  </si>
  <si>
    <t>200015207471</t>
  </si>
  <si>
    <t>200012439416</t>
  </si>
  <si>
    <t>200013292491</t>
  </si>
  <si>
    <t>200013055831</t>
  </si>
  <si>
    <t>200012368862</t>
  </si>
  <si>
    <t>7001004987</t>
  </si>
  <si>
    <t>200013999350</t>
  </si>
  <si>
    <t>200011066541</t>
  </si>
  <si>
    <t>200013006487</t>
  </si>
  <si>
    <t>200014019513</t>
  </si>
  <si>
    <t>7001007716</t>
  </si>
  <si>
    <t>200011836968</t>
  </si>
  <si>
    <t>200013064833</t>
  </si>
  <si>
    <t>200011243579</t>
  </si>
  <si>
    <t>200014195198</t>
  </si>
  <si>
    <t>200013240599</t>
  </si>
  <si>
    <t>7001010674</t>
  </si>
  <si>
    <t>200015325943</t>
  </si>
  <si>
    <t>200011672348</t>
  </si>
  <si>
    <t>200011121783</t>
  </si>
  <si>
    <t>200013754938</t>
  </si>
  <si>
    <t>200011750375</t>
  </si>
  <si>
    <t>200013483967</t>
  </si>
  <si>
    <t>200012626293</t>
  </si>
  <si>
    <t>200013935727</t>
  </si>
  <si>
    <t>200013523226</t>
  </si>
  <si>
    <t>200012308926</t>
  </si>
  <si>
    <t>200011450653</t>
  </si>
  <si>
    <t>200014581736</t>
  </si>
  <si>
    <t>200011610975</t>
  </si>
  <si>
    <t>200012724353</t>
  </si>
  <si>
    <t>200014369322</t>
  </si>
  <si>
    <t>200015007509</t>
  </si>
  <si>
    <t>200015183391</t>
  </si>
  <si>
    <t>200013376229</t>
  </si>
  <si>
    <t>200013563446</t>
  </si>
  <si>
    <t>200013787227</t>
  </si>
  <si>
    <t>200012333817</t>
  </si>
  <si>
    <t>200014098103</t>
  </si>
  <si>
    <t>200012322570</t>
  </si>
  <si>
    <t>200011935927</t>
  </si>
  <si>
    <t>7001030348</t>
  </si>
  <si>
    <t>200012563470</t>
  </si>
  <si>
    <t>200014206870</t>
  </si>
  <si>
    <t>200011789829</t>
  </si>
  <si>
    <t>200014712158</t>
  </si>
  <si>
    <t>200013553645</t>
  </si>
  <si>
    <t>200011964182</t>
  </si>
  <si>
    <t>200015679703</t>
  </si>
  <si>
    <t>200012964264</t>
  </si>
  <si>
    <t>200011455694</t>
  </si>
  <si>
    <t>200015862689</t>
  </si>
  <si>
    <t>200014479485</t>
  </si>
  <si>
    <t>200013123464</t>
  </si>
  <si>
    <t>200015049006</t>
  </si>
  <si>
    <t>200013031634</t>
  </si>
  <si>
    <t>200011138373</t>
  </si>
  <si>
    <t>200015205616</t>
  </si>
  <si>
    <t>200012540189</t>
  </si>
  <si>
    <t>200011331069</t>
  </si>
  <si>
    <t>200011471600</t>
  </si>
  <si>
    <t>200012994352</t>
  </si>
  <si>
    <t>200011768682</t>
  </si>
  <si>
    <t>200012629396</t>
  </si>
  <si>
    <t>200014198804</t>
  </si>
  <si>
    <t>7001049339</t>
  </si>
  <si>
    <t>200013254319</t>
  </si>
  <si>
    <t>200014642090</t>
  </si>
  <si>
    <t>200013003559</t>
  </si>
  <si>
    <t>200012305666</t>
  </si>
  <si>
    <t>200012478877</t>
  </si>
  <si>
    <t>200013100108</t>
  </si>
  <si>
    <t>200014862995</t>
  </si>
  <si>
    <t>200011699135</t>
  </si>
  <si>
    <t>200012691388</t>
  </si>
  <si>
    <t>200013030164</t>
  </si>
  <si>
    <t>200012112112</t>
  </si>
  <si>
    <t>200011858848</t>
  </si>
  <si>
    <t>200013655341</t>
  </si>
  <si>
    <t>200016225639</t>
  </si>
  <si>
    <t>200013452905</t>
  </si>
  <si>
    <t>200014432161</t>
  </si>
  <si>
    <t>200014749903</t>
  </si>
  <si>
    <t>200014724492</t>
  </si>
  <si>
    <t>200015071521</t>
  </si>
  <si>
    <t>7001064820</t>
  </si>
  <si>
    <t>200015215417</t>
  </si>
  <si>
    <t>200014422972</t>
  </si>
  <si>
    <t>200012410284</t>
  </si>
  <si>
    <t>200014096685</t>
  </si>
  <si>
    <t>200014426551</t>
  </si>
  <si>
    <t>200016045581</t>
  </si>
  <si>
    <t>200013781121</t>
  </si>
  <si>
    <t>200013327818</t>
  </si>
  <si>
    <t>200014456046</t>
  </si>
  <si>
    <t>200013946765</t>
  </si>
  <si>
    <t>200014639765</t>
  </si>
  <si>
    <t>200011316748</t>
  </si>
  <si>
    <t>200013856188</t>
  </si>
  <si>
    <t>200013679457</t>
  </si>
  <si>
    <t>200011197726</t>
  </si>
  <si>
    <t>200013443623</t>
  </si>
  <si>
    <t>200014859454</t>
  </si>
  <si>
    <t>200013575291</t>
  </si>
  <si>
    <t>7001081893</t>
  </si>
  <si>
    <t>200015508407</t>
  </si>
  <si>
    <t>200014804948</t>
  </si>
  <si>
    <t>200013268129</t>
  </si>
  <si>
    <t>200015242353</t>
  </si>
  <si>
    <t>200014113555</t>
  </si>
  <si>
    <t>200013948290</t>
  </si>
  <si>
    <t>7001083327</t>
  </si>
  <si>
    <t>200015717412</t>
  </si>
  <si>
    <t>200011215775</t>
  </si>
  <si>
    <t>200015795236</t>
  </si>
  <si>
    <t>200011161458</t>
  </si>
  <si>
    <t>200015554385</t>
  </si>
  <si>
    <t>200015884006</t>
  </si>
  <si>
    <t>200015138684</t>
  </si>
  <si>
    <t>200016195899</t>
  </si>
  <si>
    <t>200014804922</t>
  </si>
  <si>
    <t>7001084548</t>
  </si>
  <si>
    <t>200012425456</t>
  </si>
  <si>
    <t>200014899716</t>
  </si>
  <si>
    <t>200015157668</t>
  </si>
  <si>
    <t>200015719277</t>
  </si>
  <si>
    <t>200015817907</t>
  </si>
  <si>
    <t>200015946268</t>
  </si>
  <si>
    <t>200016270346</t>
  </si>
  <si>
    <t>200016603249</t>
  </si>
  <si>
    <t>200016525400</t>
  </si>
  <si>
    <t>200016501823</t>
  </si>
  <si>
    <t>200016581064</t>
  </si>
  <si>
    <t>7000882519</t>
  </si>
  <si>
    <t>200016606119</t>
  </si>
  <si>
    <t>200016529527</t>
  </si>
  <si>
    <t>200016383321</t>
  </si>
  <si>
    <t>200016364206</t>
  </si>
  <si>
    <t>200016536753</t>
  </si>
  <si>
    <t>200016441491</t>
  </si>
  <si>
    <t>200016584415</t>
  </si>
  <si>
    <t>200016500601</t>
  </si>
  <si>
    <t>200016462612</t>
  </si>
  <si>
    <t>200016477461</t>
  </si>
  <si>
    <t>200016497071</t>
  </si>
  <si>
    <t>200014002360</t>
  </si>
  <si>
    <t>200014002451</t>
  </si>
  <si>
    <t>7000869897</t>
  </si>
  <si>
    <t>200013607201</t>
  </si>
  <si>
    <t>200011237217</t>
  </si>
  <si>
    <t>200016208171</t>
  </si>
  <si>
    <t>200013033622</t>
  </si>
  <si>
    <t>200013607664</t>
  </si>
  <si>
    <t>200013350851</t>
  </si>
  <si>
    <t>200015318435</t>
  </si>
  <si>
    <t>200014382523</t>
  </si>
  <si>
    <t>200011712565</t>
  </si>
  <si>
    <t>200011067663</t>
  </si>
  <si>
    <t>200013246984</t>
  </si>
  <si>
    <t>200012661498</t>
  </si>
  <si>
    <t>200012640872</t>
  </si>
  <si>
    <t>200014889402</t>
  </si>
  <si>
    <t>200014340596</t>
  </si>
  <si>
    <t>200012624553</t>
  </si>
  <si>
    <t>200011981558</t>
  </si>
  <si>
    <t>200016492023</t>
  </si>
  <si>
    <t>200014106344</t>
  </si>
  <si>
    <t>200013954348</t>
  </si>
  <si>
    <t>200012644817</t>
  </si>
  <si>
    <t>200014647636</t>
  </si>
  <si>
    <t>200010948566</t>
  </si>
  <si>
    <t>200011384761</t>
  </si>
  <si>
    <t>200014527770</t>
  </si>
  <si>
    <t>200011750029</t>
  </si>
  <si>
    <t>200011450984</t>
  </si>
  <si>
    <t>200011446636</t>
  </si>
  <si>
    <t>200013949330</t>
  </si>
  <si>
    <t>200012283772</t>
  </si>
  <si>
    <t>200014438200</t>
  </si>
  <si>
    <t>200011774896</t>
  </si>
  <si>
    <t>200013747924</t>
  </si>
  <si>
    <t>7000806982</t>
  </si>
  <si>
    <t>200015099795</t>
  </si>
  <si>
    <t>200011335029</t>
  </si>
  <si>
    <t>200012405649</t>
  </si>
  <si>
    <t>200016316198</t>
  </si>
  <si>
    <t>200013604190</t>
  </si>
  <si>
    <t>200012212524</t>
  </si>
  <si>
    <t>200011612351</t>
  </si>
  <si>
    <t>200012373441</t>
  </si>
  <si>
    <t>200014332650</t>
  </si>
  <si>
    <t>200012790081</t>
  </si>
  <si>
    <t>200014737064</t>
  </si>
  <si>
    <t>200015048008</t>
  </si>
  <si>
    <t>7000814054</t>
  </si>
  <si>
    <t>200011149628</t>
  </si>
  <si>
    <t>200012833170</t>
  </si>
  <si>
    <t>200014684969</t>
  </si>
  <si>
    <t>200011248115</t>
  </si>
  <si>
    <t>7000816253</t>
  </si>
  <si>
    <t>200014555326</t>
  </si>
  <si>
    <t>7000816903</t>
  </si>
  <si>
    <t>200012624595</t>
  </si>
  <si>
    <t>200011106396</t>
  </si>
  <si>
    <t>200014027698</t>
  </si>
  <si>
    <t>200013832429</t>
  </si>
  <si>
    <t>200010963771</t>
  </si>
  <si>
    <t>7000820321</t>
  </si>
  <si>
    <t>200011150691</t>
  </si>
  <si>
    <t>200012483281</t>
  </si>
  <si>
    <t>200014473686</t>
  </si>
  <si>
    <t>200012023517</t>
  </si>
  <si>
    <t>7000825910</t>
  </si>
  <si>
    <t>200011601412</t>
  </si>
  <si>
    <t>200014311266</t>
  </si>
  <si>
    <t>200014023887</t>
  </si>
  <si>
    <t>7000828171</t>
  </si>
  <si>
    <t>200011561194</t>
  </si>
  <si>
    <t>7000828267</t>
  </si>
  <si>
    <t>200015465368</t>
  </si>
  <si>
    <t>200014503474</t>
  </si>
  <si>
    <t>200011209117</t>
  </si>
  <si>
    <t>200011898067</t>
  </si>
  <si>
    <t>200012570293</t>
  </si>
  <si>
    <t>200011560279</t>
  </si>
  <si>
    <t>200013938101</t>
  </si>
  <si>
    <t>200012995144</t>
  </si>
  <si>
    <t>200012637712</t>
  </si>
  <si>
    <t>200011226384</t>
  </si>
  <si>
    <t>7000837512</t>
  </si>
  <si>
    <t>200013213844</t>
  </si>
  <si>
    <t>200012128142</t>
  </si>
  <si>
    <t>200011794498</t>
  </si>
  <si>
    <t>200011741523</t>
  </si>
  <si>
    <t>7000838464</t>
  </si>
  <si>
    <t>200011234156</t>
  </si>
  <si>
    <t>200012383887</t>
  </si>
  <si>
    <t>200016032126</t>
  </si>
  <si>
    <t>200013729898</t>
  </si>
  <si>
    <t>200011754872</t>
  </si>
  <si>
    <t>200011629256</t>
  </si>
  <si>
    <t>200014917427</t>
  </si>
  <si>
    <t>7000841508</t>
  </si>
  <si>
    <t>200014714923</t>
  </si>
  <si>
    <t>7000841543</t>
  </si>
  <si>
    <t>200011156383</t>
  </si>
  <si>
    <t>200011748726</t>
  </si>
  <si>
    <t>200012641458</t>
  </si>
  <si>
    <t>200011925621</t>
  </si>
  <si>
    <t>200014639476</t>
  </si>
  <si>
    <t>200015909738</t>
  </si>
  <si>
    <t>200014639567</t>
  </si>
  <si>
    <t>200014473884</t>
  </si>
  <si>
    <t>200011245897</t>
  </si>
  <si>
    <t>200014660282</t>
  </si>
  <si>
    <t>200016097806</t>
  </si>
  <si>
    <t>200011923667</t>
  </si>
  <si>
    <t>200010947683</t>
  </si>
  <si>
    <t>200014079467</t>
  </si>
  <si>
    <t>200011985922</t>
  </si>
  <si>
    <t>200013395070</t>
  </si>
  <si>
    <t>200012107393</t>
  </si>
  <si>
    <t>200011782139</t>
  </si>
  <si>
    <t>200014262527</t>
  </si>
  <si>
    <t>7000852501</t>
  </si>
  <si>
    <t>200013075276</t>
  </si>
  <si>
    <t>200016349520</t>
  </si>
  <si>
    <t>200013830035</t>
  </si>
  <si>
    <t>200013254590</t>
  </si>
  <si>
    <t>7000856587</t>
  </si>
  <si>
    <t>200014751131</t>
  </si>
  <si>
    <t>7000857426</t>
  </si>
  <si>
    <t>200013251695</t>
  </si>
  <si>
    <t>200012107690</t>
  </si>
  <si>
    <t>200011994619</t>
  </si>
  <si>
    <t>200012028821</t>
  </si>
  <si>
    <t>200012987398</t>
  </si>
  <si>
    <t>200014974725</t>
  </si>
  <si>
    <t>200013857095</t>
  </si>
  <si>
    <t>200014623041</t>
  </si>
  <si>
    <t>200011735285</t>
  </si>
  <si>
    <t>200012044364</t>
  </si>
  <si>
    <t>200014140368</t>
  </si>
  <si>
    <t>200015083765</t>
  </si>
  <si>
    <t>200011158496</t>
  </si>
  <si>
    <t>200011396955</t>
  </si>
  <si>
    <t>200012679508</t>
  </si>
  <si>
    <t>200012662314</t>
  </si>
  <si>
    <t>200012544447</t>
  </si>
  <si>
    <t>7000859834</t>
  </si>
  <si>
    <t>200012900961</t>
  </si>
  <si>
    <t>200016149847</t>
  </si>
  <si>
    <t>200011123052</t>
  </si>
  <si>
    <t>200011129307</t>
  </si>
  <si>
    <t>200012013450</t>
  </si>
  <si>
    <t>200011260581</t>
  </si>
  <si>
    <t>200015004092</t>
  </si>
  <si>
    <t>200013435488</t>
  </si>
  <si>
    <t>7000861182</t>
  </si>
  <si>
    <t>200013552274</t>
  </si>
  <si>
    <t>200014262329</t>
  </si>
  <si>
    <t>200015205533</t>
  </si>
  <si>
    <t>200011957327</t>
  </si>
  <si>
    <t>7000861557</t>
  </si>
  <si>
    <t>200011731656</t>
  </si>
  <si>
    <t>200013411620</t>
  </si>
  <si>
    <t>7000861899</t>
  </si>
  <si>
    <t>200016166031</t>
  </si>
  <si>
    <t>200013177064</t>
  </si>
  <si>
    <t>200011535297</t>
  </si>
  <si>
    <t>200012329930</t>
  </si>
  <si>
    <t>200013648676</t>
  </si>
  <si>
    <t>200010925721</t>
  </si>
  <si>
    <t>200011799505</t>
  </si>
  <si>
    <t>200012844466</t>
  </si>
  <si>
    <t>200011637325</t>
  </si>
  <si>
    <t>200014232975</t>
  </si>
  <si>
    <t>200014471029</t>
  </si>
  <si>
    <t>200010921225</t>
  </si>
  <si>
    <t>200013527896</t>
  </si>
  <si>
    <t>200016221539</t>
  </si>
  <si>
    <t>7000864320</t>
  </si>
  <si>
    <t>200012151359</t>
  </si>
  <si>
    <t>200014234070</t>
  </si>
  <si>
    <t>200011149701</t>
  </si>
  <si>
    <t>200012525065</t>
  </si>
  <si>
    <t>200015063239</t>
  </si>
  <si>
    <t>200014019794</t>
  </si>
  <si>
    <t>200015844570</t>
  </si>
  <si>
    <t>200012731440</t>
  </si>
  <si>
    <t>200014353920</t>
  </si>
  <si>
    <t>7000866676</t>
  </si>
  <si>
    <t>200011030885</t>
  </si>
  <si>
    <t>200014507111</t>
  </si>
  <si>
    <t>200014486068</t>
  </si>
  <si>
    <t>7000867069</t>
  </si>
  <si>
    <t>200014071795</t>
  </si>
  <si>
    <t>200015635804</t>
  </si>
  <si>
    <t>7000867156</t>
  </si>
  <si>
    <t>200014225060</t>
  </si>
  <si>
    <t>200013980426</t>
  </si>
  <si>
    <t>7000867681</t>
  </si>
  <si>
    <t>200014449926</t>
  </si>
  <si>
    <t>200011819063</t>
  </si>
  <si>
    <t>200012213126</t>
  </si>
  <si>
    <t>200011621659</t>
  </si>
  <si>
    <t>200011052723</t>
  </si>
  <si>
    <t>200012419608</t>
  </si>
  <si>
    <t>200013229006</t>
  </si>
  <si>
    <t>200012090961</t>
  </si>
  <si>
    <t>200011177579</t>
  </si>
  <si>
    <t>200014374108</t>
  </si>
  <si>
    <t>200012517047</t>
  </si>
  <si>
    <t>200011956725</t>
  </si>
  <si>
    <t>7000870232</t>
  </si>
  <si>
    <t>200011111404</t>
  </si>
  <si>
    <t>200011495658</t>
  </si>
  <si>
    <t>200013091877</t>
  </si>
  <si>
    <t>200012005035</t>
  </si>
  <si>
    <t>200014689679</t>
  </si>
  <si>
    <t>200014111914</t>
  </si>
  <si>
    <t>200015469865</t>
  </si>
  <si>
    <t>200013380312</t>
  </si>
  <si>
    <t>200014123042</t>
  </si>
  <si>
    <t>200013465576</t>
  </si>
  <si>
    <t>200012617193</t>
  </si>
  <si>
    <t>200011529902</t>
  </si>
  <si>
    <t>200013874991</t>
  </si>
  <si>
    <t>7000873406</t>
  </si>
  <si>
    <t>200014202317</t>
  </si>
  <si>
    <t>200011428253</t>
  </si>
  <si>
    <t>200013143751</t>
  </si>
  <si>
    <t>200016074672</t>
  </si>
  <si>
    <t>200012231763</t>
  </si>
  <si>
    <t>7000873962</t>
  </si>
  <si>
    <t>200015787647</t>
  </si>
  <si>
    <t>200015619170</t>
  </si>
  <si>
    <t>200013871187</t>
  </si>
  <si>
    <t>200015258367</t>
  </si>
  <si>
    <t>200013829508</t>
  </si>
  <si>
    <t>200012986473</t>
  </si>
  <si>
    <t>200015487354</t>
  </si>
  <si>
    <t>200014807164</t>
  </si>
  <si>
    <t>200011571771</t>
  </si>
  <si>
    <t>200012871378</t>
  </si>
  <si>
    <t>200012509150</t>
  </si>
  <si>
    <t>200013599184</t>
  </si>
  <si>
    <t>7000877169</t>
  </si>
  <si>
    <t>200015312545</t>
  </si>
  <si>
    <t>200013100140</t>
  </si>
  <si>
    <t>200011098395</t>
  </si>
  <si>
    <t>200011865967</t>
  </si>
  <si>
    <t>200012593360</t>
  </si>
  <si>
    <t>200012995169</t>
  </si>
  <si>
    <t>200011402514</t>
  </si>
  <si>
    <t>200014581637</t>
  </si>
  <si>
    <t>200011735913</t>
  </si>
  <si>
    <t>200014551325</t>
  </si>
  <si>
    <t>200012631749</t>
  </si>
  <si>
    <t>200015137967</t>
  </si>
  <si>
    <t>200014998120</t>
  </si>
  <si>
    <t>200016271542</t>
  </si>
  <si>
    <t>200012897480</t>
  </si>
  <si>
    <t>200012577371</t>
  </si>
  <si>
    <t>200012992158</t>
  </si>
  <si>
    <t>200011314040</t>
  </si>
  <si>
    <t>200012274235</t>
  </si>
  <si>
    <t>200015673904</t>
  </si>
  <si>
    <t>200015309590</t>
  </si>
  <si>
    <t>200012638694</t>
  </si>
  <si>
    <t>200013497553</t>
  </si>
  <si>
    <t>200011093933</t>
  </si>
  <si>
    <t>7000884277</t>
  </si>
  <si>
    <t>200012006132</t>
  </si>
  <si>
    <t>200014010728</t>
  </si>
  <si>
    <t>200011645229</t>
  </si>
  <si>
    <t>200013905704</t>
  </si>
  <si>
    <t>200013854340</t>
  </si>
  <si>
    <t>7000885616</t>
  </si>
  <si>
    <t>200015949601</t>
  </si>
  <si>
    <t>7000885658</t>
  </si>
  <si>
    <t>200016056042</t>
  </si>
  <si>
    <t>200012978025</t>
  </si>
  <si>
    <t>7000886149</t>
  </si>
  <si>
    <t>200015180363</t>
  </si>
  <si>
    <t>200012590796</t>
  </si>
  <si>
    <t>200013974676</t>
  </si>
  <si>
    <t>200012221426</t>
  </si>
  <si>
    <t>200013303447</t>
  </si>
  <si>
    <t>200016043990</t>
  </si>
  <si>
    <t>7000886837</t>
  </si>
  <si>
    <t>200013554536</t>
  </si>
  <si>
    <t>200011233182</t>
  </si>
  <si>
    <t>200014639641</t>
  </si>
  <si>
    <t>200012667511</t>
  </si>
  <si>
    <t>7000887685</t>
  </si>
  <si>
    <t>200012033979</t>
  </si>
  <si>
    <t>200012312985</t>
  </si>
  <si>
    <t>7000887763</t>
  </si>
  <si>
    <t>200015603455</t>
  </si>
  <si>
    <t>200012916207</t>
  </si>
  <si>
    <t>200011598055</t>
  </si>
  <si>
    <t>200012096984</t>
  </si>
  <si>
    <t>200015587278</t>
  </si>
  <si>
    <t>7000889324</t>
  </si>
  <si>
    <t>200015161496</t>
  </si>
  <si>
    <t>7000889334</t>
  </si>
  <si>
    <t>200015211655</t>
  </si>
  <si>
    <t>200014641753</t>
  </si>
  <si>
    <t>200013391780</t>
  </si>
  <si>
    <t>200011592728</t>
  </si>
  <si>
    <t>200015407600</t>
  </si>
  <si>
    <t>200014519074</t>
  </si>
  <si>
    <t>7000891051</t>
  </si>
  <si>
    <t>200013024258</t>
  </si>
  <si>
    <t>200015675123</t>
  </si>
  <si>
    <t>200014018564</t>
  </si>
  <si>
    <t>200012831406</t>
  </si>
  <si>
    <t>200015230176</t>
  </si>
  <si>
    <t>7000892890</t>
  </si>
  <si>
    <t>200013335100</t>
  </si>
  <si>
    <t>200010942528</t>
  </si>
  <si>
    <t>7000893580</t>
  </si>
  <si>
    <t>200013429341</t>
  </si>
  <si>
    <t>200014184069</t>
  </si>
  <si>
    <t>200011687684</t>
  </si>
  <si>
    <t>7000894127</t>
  </si>
  <si>
    <t>200014602342</t>
  </si>
  <si>
    <t>200011268949</t>
  </si>
  <si>
    <t>200014352336</t>
  </si>
  <si>
    <t>200016027423</t>
  </si>
  <si>
    <t>200015043249</t>
  </si>
  <si>
    <t>200015353721</t>
  </si>
  <si>
    <t>200011690381</t>
  </si>
  <si>
    <t>7000895379</t>
  </si>
  <si>
    <t>200011183528</t>
  </si>
  <si>
    <t>200013197666</t>
  </si>
  <si>
    <t>200016101392</t>
  </si>
  <si>
    <t>200013352774</t>
  </si>
  <si>
    <t>200013233685</t>
  </si>
  <si>
    <t>7000895818</t>
  </si>
  <si>
    <t>200014028217</t>
  </si>
  <si>
    <t>200011540172</t>
  </si>
  <si>
    <t>200014552208</t>
  </si>
  <si>
    <t>200013636390</t>
  </si>
  <si>
    <t>200011865025</t>
  </si>
  <si>
    <t>7000896590</t>
  </si>
  <si>
    <t>200013511585</t>
  </si>
  <si>
    <t>200011908635</t>
  </si>
  <si>
    <t>200012733164</t>
  </si>
  <si>
    <t>200011470602</t>
  </si>
  <si>
    <t>200013375155</t>
  </si>
  <si>
    <t>200015190982</t>
  </si>
  <si>
    <t>200014765206</t>
  </si>
  <si>
    <t>200011909005</t>
  </si>
  <si>
    <t>200011354475</t>
  </si>
  <si>
    <t>200011586951</t>
  </si>
  <si>
    <t>200011582257</t>
  </si>
  <si>
    <t>200013381831</t>
  </si>
  <si>
    <t>200012776643</t>
  </si>
  <si>
    <t>200011870736</t>
  </si>
  <si>
    <t>200013306200</t>
  </si>
  <si>
    <t>200013940941</t>
  </si>
  <si>
    <t>200014351148</t>
  </si>
  <si>
    <t>200013451949</t>
  </si>
  <si>
    <t>200011395130</t>
  </si>
  <si>
    <t>200014785436</t>
  </si>
  <si>
    <t>200012323651</t>
  </si>
  <si>
    <t>200013631003</t>
  </si>
  <si>
    <t>200015728492</t>
  </si>
  <si>
    <t>200010978472</t>
  </si>
  <si>
    <t>200011455264</t>
  </si>
  <si>
    <t>7000901055</t>
  </si>
  <si>
    <t>200012129108</t>
  </si>
  <si>
    <t>200012177313</t>
  </si>
  <si>
    <t>200012083313</t>
  </si>
  <si>
    <t>200014597914</t>
  </si>
  <si>
    <t>200013788316</t>
  </si>
  <si>
    <t>200011772452</t>
  </si>
  <si>
    <t>200012236622</t>
  </si>
  <si>
    <t>200013805169</t>
  </si>
  <si>
    <t>200012793531</t>
  </si>
  <si>
    <t>200014303255</t>
  </si>
  <si>
    <t>200016205755</t>
  </si>
  <si>
    <t>200014417345</t>
  </si>
  <si>
    <t>200011824311</t>
  </si>
  <si>
    <t>200011889066</t>
  </si>
  <si>
    <t>200013133323</t>
  </si>
  <si>
    <t>200016208247</t>
  </si>
  <si>
    <t>200013452947</t>
  </si>
  <si>
    <t>200011743651</t>
  </si>
  <si>
    <t>200014635102</t>
  </si>
  <si>
    <t>200016218444</t>
  </si>
  <si>
    <t>200013258567</t>
  </si>
  <si>
    <t>7000903986</t>
  </si>
  <si>
    <t>200012274037</t>
  </si>
  <si>
    <t>200011851355</t>
  </si>
  <si>
    <t>200014753897</t>
  </si>
  <si>
    <t>200015453729</t>
  </si>
  <si>
    <t>200011352875</t>
  </si>
  <si>
    <t>200013653114</t>
  </si>
  <si>
    <t>7000904910</t>
  </si>
  <si>
    <t>200014763961</t>
  </si>
  <si>
    <t>200012455016</t>
  </si>
  <si>
    <t>200012748121</t>
  </si>
  <si>
    <t>7000905734</t>
  </si>
  <si>
    <t>200016460723</t>
  </si>
  <si>
    <t>200014246710</t>
  </si>
  <si>
    <t>200011217102</t>
  </si>
  <si>
    <t>200013040122</t>
  </si>
  <si>
    <t>200010962039</t>
  </si>
  <si>
    <t>200011110299</t>
  </si>
  <si>
    <t>200011255706</t>
  </si>
  <si>
    <t>200016029502</t>
  </si>
  <si>
    <t>7000907364</t>
  </si>
  <si>
    <t>200014149427</t>
  </si>
  <si>
    <t>200012103293</t>
  </si>
  <si>
    <t>200016395309</t>
  </si>
  <si>
    <t>200015421460</t>
  </si>
  <si>
    <t>200014600767</t>
  </si>
  <si>
    <t>200011707698</t>
  </si>
  <si>
    <t>200015607779</t>
  </si>
  <si>
    <t>7000909646</t>
  </si>
  <si>
    <t>200010912901</t>
  </si>
  <si>
    <t>200014295006</t>
  </si>
  <si>
    <t>7000910572</t>
  </si>
  <si>
    <t>200011598691</t>
  </si>
  <si>
    <t>200014921874</t>
  </si>
  <si>
    <t>200011486681</t>
  </si>
  <si>
    <t>7000911013</t>
  </si>
  <si>
    <t>200012560864</t>
  </si>
  <si>
    <t>7000911124</t>
  </si>
  <si>
    <t>200014921114</t>
  </si>
  <si>
    <t>200014190991</t>
  </si>
  <si>
    <t>200014631903</t>
  </si>
  <si>
    <t>200014192062</t>
  </si>
  <si>
    <t>200013267188</t>
  </si>
  <si>
    <t>7000911971</t>
  </si>
  <si>
    <t>200013370917</t>
  </si>
  <si>
    <t>200012857310</t>
  </si>
  <si>
    <t>200012995185</t>
  </si>
  <si>
    <t>200011356892</t>
  </si>
  <si>
    <t>200015627637</t>
  </si>
  <si>
    <t>200012476665</t>
  </si>
  <si>
    <t>200012320947</t>
  </si>
  <si>
    <t>200013126616</t>
  </si>
  <si>
    <t>200015480185</t>
  </si>
  <si>
    <t>200013486838</t>
  </si>
  <si>
    <t>7000913402</t>
  </si>
  <si>
    <t>200013027517</t>
  </si>
  <si>
    <t>200013178674</t>
  </si>
  <si>
    <t>200012951212</t>
  </si>
  <si>
    <t>200013037490</t>
  </si>
  <si>
    <t>200012594350</t>
  </si>
  <si>
    <t>200013463308</t>
  </si>
  <si>
    <t>200015588904</t>
  </si>
  <si>
    <t>200012949265</t>
  </si>
  <si>
    <t>7000914935</t>
  </si>
  <si>
    <t>200012555427</t>
  </si>
  <si>
    <t>200013792573</t>
  </si>
  <si>
    <t>7000915401</t>
  </si>
  <si>
    <t>200015634328</t>
  </si>
  <si>
    <t>200011415821</t>
  </si>
  <si>
    <t>200015530559</t>
  </si>
  <si>
    <t>200014131219</t>
  </si>
  <si>
    <t>200012001901</t>
  </si>
  <si>
    <t>200012585663</t>
  </si>
  <si>
    <t>7000916757</t>
  </si>
  <si>
    <t>200010910343</t>
  </si>
  <si>
    <t>200011733827</t>
  </si>
  <si>
    <t>200014249334</t>
  </si>
  <si>
    <t>200012276792</t>
  </si>
  <si>
    <t>200012278236</t>
  </si>
  <si>
    <t>200013971516</t>
  </si>
  <si>
    <t>200011431778</t>
  </si>
  <si>
    <t>200014578138</t>
  </si>
  <si>
    <t>200013748914</t>
  </si>
  <si>
    <t>200013040767</t>
  </si>
  <si>
    <t>200011511553</t>
  </si>
  <si>
    <t>200016493393</t>
  </si>
  <si>
    <t>200013168345</t>
  </si>
  <si>
    <t>200013984436</t>
  </si>
  <si>
    <t>200015001536</t>
  </si>
  <si>
    <t>200012855512</t>
  </si>
  <si>
    <t>200013106808</t>
  </si>
  <si>
    <t>200016150605</t>
  </si>
  <si>
    <t>200016120822</t>
  </si>
  <si>
    <t>200016025880</t>
  </si>
  <si>
    <t>200013463787</t>
  </si>
  <si>
    <t>200013114950</t>
  </si>
  <si>
    <t>200011139181</t>
  </si>
  <si>
    <t>200011548225</t>
  </si>
  <si>
    <t>200013500133</t>
  </si>
  <si>
    <t>200011298813</t>
  </si>
  <si>
    <t>200013845108</t>
  </si>
  <si>
    <t>200013507823</t>
  </si>
  <si>
    <t>200015517119</t>
  </si>
  <si>
    <t>200010923858</t>
  </si>
  <si>
    <t>200013684549</t>
  </si>
  <si>
    <t>200015321454</t>
  </si>
  <si>
    <t>200015543446</t>
  </si>
  <si>
    <t>200011805427</t>
  </si>
  <si>
    <t>200012437196</t>
  </si>
  <si>
    <t>200011756836</t>
  </si>
  <si>
    <t>7000922160</t>
  </si>
  <si>
    <t>200011352867</t>
  </si>
  <si>
    <t>200013160920</t>
  </si>
  <si>
    <t>200016323426</t>
  </si>
  <si>
    <t>200014544957</t>
  </si>
  <si>
    <t>200013508144</t>
  </si>
  <si>
    <t>7000922857</t>
  </si>
  <si>
    <t>200012834780</t>
  </si>
  <si>
    <t>200012903163</t>
  </si>
  <si>
    <t>200011634124</t>
  </si>
  <si>
    <t>200012049785</t>
  </si>
  <si>
    <t>200015405901</t>
  </si>
  <si>
    <t>200014753343</t>
  </si>
  <si>
    <t>7000923924</t>
  </si>
  <si>
    <t>200011424898</t>
  </si>
  <si>
    <t>200011771546</t>
  </si>
  <si>
    <t>200014817437</t>
  </si>
  <si>
    <t>200013363961</t>
  </si>
  <si>
    <t>200011684988</t>
  </si>
  <si>
    <t>200013262445</t>
  </si>
  <si>
    <t>200016247963</t>
  </si>
  <si>
    <t>200014133983</t>
  </si>
  <si>
    <t>200011095953</t>
  </si>
  <si>
    <t>200011714462</t>
  </si>
  <si>
    <t>200013798943</t>
  </si>
  <si>
    <t>200012228314</t>
  </si>
  <si>
    <t>200012162281</t>
  </si>
  <si>
    <t>200011497753</t>
  </si>
  <si>
    <t>200012941395</t>
  </si>
  <si>
    <t>7000926851</t>
  </si>
  <si>
    <t>200012645939</t>
  </si>
  <si>
    <t>200013105537</t>
  </si>
  <si>
    <t>200015092659</t>
  </si>
  <si>
    <t>200013831850</t>
  </si>
  <si>
    <t>200012407769</t>
  </si>
  <si>
    <t>200011355605</t>
  </si>
  <si>
    <t>200011497654</t>
  </si>
  <si>
    <t>200014361568</t>
  </si>
  <si>
    <t>200012615312</t>
  </si>
  <si>
    <t>200011509441</t>
  </si>
  <si>
    <t>200012790180</t>
  </si>
  <si>
    <t>200013655762</t>
  </si>
  <si>
    <t>200016171924</t>
  </si>
  <si>
    <t>200013596461</t>
  </si>
  <si>
    <t>200014234179</t>
  </si>
  <si>
    <t>7000928789</t>
  </si>
  <si>
    <t>200011707037</t>
  </si>
  <si>
    <t>200014667287</t>
  </si>
  <si>
    <t>200011029598</t>
  </si>
  <si>
    <t>7000929359</t>
  </si>
  <si>
    <t>200011660467</t>
  </si>
  <si>
    <t>200011947468</t>
  </si>
  <si>
    <t>7000930001</t>
  </si>
  <si>
    <t>200011757495</t>
  </si>
  <si>
    <t>7000930627</t>
  </si>
  <si>
    <t>200016487403</t>
  </si>
  <si>
    <t>200012884991</t>
  </si>
  <si>
    <t>7000930889</t>
  </si>
  <si>
    <t>200015308766</t>
  </si>
  <si>
    <t>200015534155</t>
  </si>
  <si>
    <t>200015578566</t>
  </si>
  <si>
    <t>7000931302</t>
  </si>
  <si>
    <t>200016151611</t>
  </si>
  <si>
    <t>200015978055</t>
  </si>
  <si>
    <t>200011514979</t>
  </si>
  <si>
    <t>200013189697</t>
  </si>
  <si>
    <t>200014593640</t>
  </si>
  <si>
    <t>200012883852</t>
  </si>
  <si>
    <t>200011220288</t>
  </si>
  <si>
    <t>7000932506</t>
  </si>
  <si>
    <t>200014168195</t>
  </si>
  <si>
    <t>200015548205</t>
  </si>
  <si>
    <t>7000932911</t>
  </si>
  <si>
    <t>200011093685</t>
  </si>
  <si>
    <t>200013333428</t>
  </si>
  <si>
    <t>200011547458</t>
  </si>
  <si>
    <t>7000933531</t>
  </si>
  <si>
    <t>200011813611</t>
  </si>
  <si>
    <t>200013948696</t>
  </si>
  <si>
    <t>200011902448</t>
  </si>
  <si>
    <t>200011365091</t>
  </si>
  <si>
    <t>200011021231</t>
  </si>
  <si>
    <t>200015006253</t>
  </si>
  <si>
    <t>200012548505</t>
  </si>
  <si>
    <t>200012015323</t>
  </si>
  <si>
    <t>200014384859</t>
  </si>
  <si>
    <t>200011959323</t>
  </si>
  <si>
    <t>200011931868</t>
  </si>
  <si>
    <t>200011209133</t>
  </si>
  <si>
    <t>200012548935</t>
  </si>
  <si>
    <t>200012886384</t>
  </si>
  <si>
    <t>200011516214</t>
  </si>
  <si>
    <t>7000938481</t>
  </si>
  <si>
    <t>200014791509</t>
  </si>
  <si>
    <t>200014726505</t>
  </si>
  <si>
    <t>200013910423</t>
  </si>
  <si>
    <t>200011368665</t>
  </si>
  <si>
    <t>200015607464</t>
  </si>
  <si>
    <t>200013691387</t>
  </si>
  <si>
    <t>200012095812</t>
  </si>
  <si>
    <t>7000939295</t>
  </si>
  <si>
    <t>200016358091</t>
  </si>
  <si>
    <t>200012570228</t>
  </si>
  <si>
    <t>200011306749</t>
  </si>
  <si>
    <t>200011747793</t>
  </si>
  <si>
    <t>200012945727</t>
  </si>
  <si>
    <t>7000939873</t>
  </si>
  <si>
    <t>200014305615</t>
  </si>
  <si>
    <t>200011589922</t>
  </si>
  <si>
    <t>200011921703</t>
  </si>
  <si>
    <t>200014717520</t>
  </si>
  <si>
    <t>200016128080</t>
  </si>
  <si>
    <t>200013835703</t>
  </si>
  <si>
    <t>200013107798</t>
  </si>
  <si>
    <t>200013600776</t>
  </si>
  <si>
    <t>200012717043</t>
  </si>
  <si>
    <t>200014444661</t>
  </si>
  <si>
    <t>200012939688</t>
  </si>
  <si>
    <t>200013908252</t>
  </si>
  <si>
    <t>200014045609</t>
  </si>
  <si>
    <t>200013646365</t>
  </si>
  <si>
    <t>200016134625</t>
  </si>
  <si>
    <t>200013692872</t>
  </si>
  <si>
    <t>200013286030</t>
  </si>
  <si>
    <t>200011176894</t>
  </si>
  <si>
    <t>200014157792</t>
  </si>
  <si>
    <t>200014536706</t>
  </si>
  <si>
    <t>200013161845</t>
  </si>
  <si>
    <t>200012264269</t>
  </si>
  <si>
    <t>200014202085</t>
  </si>
  <si>
    <t>200013739335</t>
  </si>
  <si>
    <t>200015221423</t>
  </si>
  <si>
    <t>200013203290</t>
  </si>
  <si>
    <t>200015691211</t>
  </si>
  <si>
    <t>200014585232</t>
  </si>
  <si>
    <t>200013163460</t>
  </si>
  <si>
    <t>200016309748</t>
  </si>
  <si>
    <t>200011723802</t>
  </si>
  <si>
    <t>200013619321</t>
  </si>
  <si>
    <t>7000948035</t>
  </si>
  <si>
    <t>200015229509</t>
  </si>
  <si>
    <t>200012786816</t>
  </si>
  <si>
    <t>200013337858</t>
  </si>
  <si>
    <t>200015051101</t>
  </si>
  <si>
    <t>7000948491</t>
  </si>
  <si>
    <t>200012026197</t>
  </si>
  <si>
    <t>200011783046</t>
  </si>
  <si>
    <t>200011389802</t>
  </si>
  <si>
    <t>200011578164</t>
  </si>
  <si>
    <t>200015321389</t>
  </si>
  <si>
    <t>200013546607</t>
  </si>
  <si>
    <t>200012867772</t>
  </si>
  <si>
    <t>200011925209</t>
  </si>
  <si>
    <t>7000951302</t>
  </si>
  <si>
    <t>200012086043</t>
  </si>
  <si>
    <t>200012363368</t>
  </si>
  <si>
    <t>200015155969</t>
  </si>
  <si>
    <t>200013161001</t>
  </si>
  <si>
    <t>200012718975</t>
  </si>
  <si>
    <t>200014566109</t>
  </si>
  <si>
    <t>7000952980</t>
  </si>
  <si>
    <t>200013443789</t>
  </si>
  <si>
    <t>7000953086</t>
  </si>
  <si>
    <t>200011018963</t>
  </si>
  <si>
    <t>200015231307</t>
  </si>
  <si>
    <t>200015252253</t>
  </si>
  <si>
    <t>200014443267</t>
  </si>
  <si>
    <t>7000954417</t>
  </si>
  <si>
    <t>200016003440</t>
  </si>
  <si>
    <t>200013337296</t>
  </si>
  <si>
    <t>200015621010</t>
  </si>
  <si>
    <t>200014221119</t>
  </si>
  <si>
    <t>200012590739</t>
  </si>
  <si>
    <t>200015855329</t>
  </si>
  <si>
    <t>200010976377</t>
  </si>
  <si>
    <t>200016091817</t>
  </si>
  <si>
    <t>200012075285</t>
  </si>
  <si>
    <t>200014768846</t>
  </si>
  <si>
    <t>200013219452</t>
  </si>
  <si>
    <t>200011296684</t>
  </si>
  <si>
    <t>200011619364</t>
  </si>
  <si>
    <t>200013724238</t>
  </si>
  <si>
    <t>200012913998</t>
  </si>
  <si>
    <t>200014808105</t>
  </si>
  <si>
    <t>200013936238</t>
  </si>
  <si>
    <t>200013625526</t>
  </si>
  <si>
    <t>200013673690</t>
  </si>
  <si>
    <t>200013521170</t>
  </si>
  <si>
    <t>7000957644</t>
  </si>
  <si>
    <t>200013289562</t>
  </si>
  <si>
    <t>200014179937</t>
  </si>
  <si>
    <t>200012176018</t>
  </si>
  <si>
    <t>200016349140</t>
  </si>
  <si>
    <t>7000958015</t>
  </si>
  <si>
    <t>200012511925</t>
  </si>
  <si>
    <t>200014547117</t>
  </si>
  <si>
    <t>200014716498</t>
  </si>
  <si>
    <t>7000958529</t>
  </si>
  <si>
    <t>200015581032</t>
  </si>
  <si>
    <t>200013321183</t>
  </si>
  <si>
    <t>200011377047</t>
  </si>
  <si>
    <t>200013681057</t>
  </si>
  <si>
    <t>200014671636</t>
  </si>
  <si>
    <t>200012395964</t>
  </si>
  <si>
    <t>200013397001</t>
  </si>
  <si>
    <t>200012327751</t>
  </si>
  <si>
    <t>200012411746</t>
  </si>
  <si>
    <t>200012509465</t>
  </si>
  <si>
    <t>200012215576</t>
  </si>
  <si>
    <t>200011190572</t>
  </si>
  <si>
    <t>200013389495</t>
  </si>
  <si>
    <t>200011457104</t>
  </si>
  <si>
    <t>200013621715</t>
  </si>
  <si>
    <t>200011035520</t>
  </si>
  <si>
    <t>200016409373</t>
  </si>
  <si>
    <t>200013240110</t>
  </si>
  <si>
    <t>200011186760</t>
  </si>
  <si>
    <t>7000961231</t>
  </si>
  <si>
    <t>200014080234</t>
  </si>
  <si>
    <t>7000961440</t>
  </si>
  <si>
    <t>200013549270</t>
  </si>
  <si>
    <t>7000961453</t>
  </si>
  <si>
    <t>200013351537</t>
  </si>
  <si>
    <t>200015819309</t>
  </si>
  <si>
    <t>200014441808</t>
  </si>
  <si>
    <t>200013703885</t>
  </si>
  <si>
    <t>200015341981</t>
  </si>
  <si>
    <t>200012427593</t>
  </si>
  <si>
    <t>200012487092</t>
  </si>
  <si>
    <t>7000963308</t>
  </si>
  <si>
    <t>200015382605</t>
  </si>
  <si>
    <t>200012139578</t>
  </si>
  <si>
    <t>200014047746</t>
  </si>
  <si>
    <t>200014481952</t>
  </si>
  <si>
    <t>200014929042</t>
  </si>
  <si>
    <t>7000963725</t>
  </si>
  <si>
    <t>200014025429</t>
  </si>
  <si>
    <t>200014895847</t>
  </si>
  <si>
    <t>200011425440</t>
  </si>
  <si>
    <t>200011502339</t>
  </si>
  <si>
    <t>200012239329</t>
  </si>
  <si>
    <t>200013481714</t>
  </si>
  <si>
    <t>7000965994</t>
  </si>
  <si>
    <t>200014564476</t>
  </si>
  <si>
    <t>7000966104</t>
  </si>
  <si>
    <t>200014620567</t>
  </si>
  <si>
    <t>200013778028</t>
  </si>
  <si>
    <t>200015429224</t>
  </si>
  <si>
    <t>200011979800</t>
  </si>
  <si>
    <t>200011193469</t>
  </si>
  <si>
    <t>200011784713</t>
  </si>
  <si>
    <t>200014426254</t>
  </si>
  <si>
    <t>200011659907</t>
  </si>
  <si>
    <t>200015144799</t>
  </si>
  <si>
    <t>200014470849</t>
  </si>
  <si>
    <t>200011310089</t>
  </si>
  <si>
    <t>200013133711</t>
  </si>
  <si>
    <t>200013890898</t>
  </si>
  <si>
    <t>7000968675</t>
  </si>
  <si>
    <t>200012401937</t>
  </si>
  <si>
    <t>200011185697</t>
  </si>
  <si>
    <t>200014122085</t>
  </si>
  <si>
    <t>200012720716</t>
  </si>
  <si>
    <t>200013114349</t>
  </si>
  <si>
    <t>200013618919</t>
  </si>
  <si>
    <t>200013760877</t>
  </si>
  <si>
    <t>200011942873</t>
  </si>
  <si>
    <t>200012693921</t>
  </si>
  <si>
    <t>200012566200</t>
  </si>
  <si>
    <t>200011228992</t>
  </si>
  <si>
    <t>200014159624</t>
  </si>
  <si>
    <t>200013319963</t>
  </si>
  <si>
    <t>7000972384</t>
  </si>
  <si>
    <t>200010945968</t>
  </si>
  <si>
    <t>200012294324</t>
  </si>
  <si>
    <t>7000972582</t>
  </si>
  <si>
    <t>200012622904</t>
  </si>
  <si>
    <t>7000972669</t>
  </si>
  <si>
    <t>200016089589</t>
  </si>
  <si>
    <t>200012157133</t>
  </si>
  <si>
    <t>200012995227</t>
  </si>
  <si>
    <t>7000973145</t>
  </si>
  <si>
    <t>200011728314</t>
  </si>
  <si>
    <t>200012203671</t>
  </si>
  <si>
    <t>200014978817</t>
  </si>
  <si>
    <t>200011878267</t>
  </si>
  <si>
    <t>200015362581</t>
  </si>
  <si>
    <t>200011793995</t>
  </si>
  <si>
    <t>200015765262</t>
  </si>
  <si>
    <t>200011365174</t>
  </si>
  <si>
    <t>7000974499</t>
  </si>
  <si>
    <t>200013926247</t>
  </si>
  <si>
    <t>200013982919</t>
  </si>
  <si>
    <t>200013463068</t>
  </si>
  <si>
    <t>200016065035</t>
  </si>
  <si>
    <t>200015002518</t>
  </si>
  <si>
    <t>200011934771</t>
  </si>
  <si>
    <t>200012376055</t>
  </si>
  <si>
    <t>200012187601</t>
  </si>
  <si>
    <t>200011753197</t>
  </si>
  <si>
    <t>200012627655</t>
  </si>
  <si>
    <t>200014000281</t>
  </si>
  <si>
    <t>200015829167</t>
  </si>
  <si>
    <t>200014427450</t>
  </si>
  <si>
    <t>7000976629</t>
  </si>
  <si>
    <t>200015127828</t>
  </si>
  <si>
    <t>200014547810</t>
  </si>
  <si>
    <t>200011664253</t>
  </si>
  <si>
    <t>200012677247</t>
  </si>
  <si>
    <t>200013615568</t>
  </si>
  <si>
    <t>200011971161</t>
  </si>
  <si>
    <t>200011305378</t>
  </si>
  <si>
    <t>7000978065</t>
  </si>
  <si>
    <t>200016403194</t>
  </si>
  <si>
    <t>200012141210</t>
  </si>
  <si>
    <t>200015477942</t>
  </si>
  <si>
    <t>200010970495</t>
  </si>
  <si>
    <t>200013342056</t>
  </si>
  <si>
    <t>200011858814</t>
  </si>
  <si>
    <t>200012030843</t>
  </si>
  <si>
    <t>200014476150</t>
  </si>
  <si>
    <t>200011516818</t>
  </si>
  <si>
    <t>7000980550</t>
  </si>
  <si>
    <t>200013925413</t>
  </si>
  <si>
    <t>7000980638</t>
  </si>
  <si>
    <t>200011505480</t>
  </si>
  <si>
    <t>200014515007</t>
  </si>
  <si>
    <t>200016174647</t>
  </si>
  <si>
    <t>200011666910</t>
  </si>
  <si>
    <t>200015330935</t>
  </si>
  <si>
    <t>7000981408</t>
  </si>
  <si>
    <t>200014643148</t>
  </si>
  <si>
    <t>200012591000</t>
  </si>
  <si>
    <t>200012477085</t>
  </si>
  <si>
    <t>200011960982</t>
  </si>
  <si>
    <t>200015209196</t>
  </si>
  <si>
    <t>200013312299</t>
  </si>
  <si>
    <t>200014474213</t>
  </si>
  <si>
    <t>200011729932</t>
  </si>
  <si>
    <t>200012784076</t>
  </si>
  <si>
    <t>200011261969</t>
  </si>
  <si>
    <t>200011746043</t>
  </si>
  <si>
    <t>200012570749</t>
  </si>
  <si>
    <t>7000983830</t>
  </si>
  <si>
    <t>200015385830</t>
  </si>
  <si>
    <t>200014407767</t>
  </si>
  <si>
    <t>200014131706</t>
  </si>
  <si>
    <t>200011436017</t>
  </si>
  <si>
    <t>200013927377</t>
  </si>
  <si>
    <t>200013272832</t>
  </si>
  <si>
    <t>200013272931</t>
  </si>
  <si>
    <t>200016332708</t>
  </si>
  <si>
    <t>200015307974</t>
  </si>
  <si>
    <t>200015605476</t>
  </si>
  <si>
    <t>200012956690</t>
  </si>
  <si>
    <t>200014119040</t>
  </si>
  <si>
    <t>200011540354</t>
  </si>
  <si>
    <t>200012270639</t>
  </si>
  <si>
    <t>7000986955</t>
  </si>
  <si>
    <t>200014331553</t>
  </si>
  <si>
    <t>200015842327</t>
  </si>
  <si>
    <t>200011389919</t>
  </si>
  <si>
    <t>200012986184</t>
  </si>
  <si>
    <t>200013835885</t>
  </si>
  <si>
    <t>200013704669</t>
  </si>
  <si>
    <t>200015022854</t>
  </si>
  <si>
    <t>7000988790</t>
  </si>
  <si>
    <t>200014329763</t>
  </si>
  <si>
    <t>200015282854</t>
  </si>
  <si>
    <t>200012078263</t>
  </si>
  <si>
    <t>200014208884</t>
  </si>
  <si>
    <t>200012649717</t>
  </si>
  <si>
    <t>7000990493</t>
  </si>
  <si>
    <t>200016271948</t>
  </si>
  <si>
    <t>200012595399</t>
  </si>
  <si>
    <t>200016149052</t>
  </si>
  <si>
    <t>200016399541</t>
  </si>
  <si>
    <t>200010973523</t>
  </si>
  <si>
    <t>200011029861</t>
  </si>
  <si>
    <t>200013357674</t>
  </si>
  <si>
    <t>200014766527</t>
  </si>
  <si>
    <t>200014033985</t>
  </si>
  <si>
    <t>7000992714</t>
  </si>
  <si>
    <t>200016421444</t>
  </si>
  <si>
    <t>200012463994</t>
  </si>
  <si>
    <t>200011389299</t>
  </si>
  <si>
    <t>200015178474</t>
  </si>
  <si>
    <t>200012453433</t>
  </si>
  <si>
    <t>200014094342</t>
  </si>
  <si>
    <t>200012334153</t>
  </si>
  <si>
    <t>200011123599</t>
  </si>
  <si>
    <t>200011945041</t>
  </si>
  <si>
    <t>200012083099</t>
  </si>
  <si>
    <t>200013214701</t>
  </si>
  <si>
    <t>200013233016</t>
  </si>
  <si>
    <t>200013231903</t>
  </si>
  <si>
    <t>7000996314</t>
  </si>
  <si>
    <t>200013356270</t>
  </si>
  <si>
    <t>7000996361</t>
  </si>
  <si>
    <t>200012381501</t>
  </si>
  <si>
    <t>200011299274</t>
  </si>
  <si>
    <t>200016087617</t>
  </si>
  <si>
    <t>200012086118</t>
  </si>
  <si>
    <t>200012389330</t>
  </si>
  <si>
    <t>200013739046</t>
  </si>
  <si>
    <t>200014452227</t>
  </si>
  <si>
    <t>200011649171</t>
  </si>
  <si>
    <t>200014499335</t>
  </si>
  <si>
    <t>200012797128</t>
  </si>
  <si>
    <t>200014876003</t>
  </si>
  <si>
    <t>200016493922</t>
  </si>
  <si>
    <t>200011146947</t>
  </si>
  <si>
    <t>200013834755</t>
  </si>
  <si>
    <t>200014561332</t>
  </si>
  <si>
    <t>200014201467</t>
  </si>
  <si>
    <t>200015935188</t>
  </si>
  <si>
    <t>7000999682</t>
  </si>
  <si>
    <t>200011174949</t>
  </si>
  <si>
    <t>200011660095</t>
  </si>
  <si>
    <t>200015777267</t>
  </si>
  <si>
    <t>200012882193</t>
  </si>
  <si>
    <t>200013390311</t>
  </si>
  <si>
    <t>200011906225</t>
  </si>
  <si>
    <t>200011150790</t>
  </si>
  <si>
    <t>200013055948</t>
  </si>
  <si>
    <t>200011649148</t>
  </si>
  <si>
    <t>200012594871</t>
  </si>
  <si>
    <t>200011896483</t>
  </si>
  <si>
    <t>200012668782</t>
  </si>
  <si>
    <t>200011150535</t>
  </si>
  <si>
    <t>200012374738</t>
  </si>
  <si>
    <t>200012575466</t>
  </si>
  <si>
    <t>200015469204</t>
  </si>
  <si>
    <t>200013863762</t>
  </si>
  <si>
    <t>7001002456</t>
  </si>
  <si>
    <t>200011699184</t>
  </si>
  <si>
    <t>200015907419</t>
  </si>
  <si>
    <t>200012671455</t>
  </si>
  <si>
    <t>200011673858</t>
  </si>
  <si>
    <t>200014280651</t>
  </si>
  <si>
    <t>200015874528</t>
  </si>
  <si>
    <t>200014702076</t>
  </si>
  <si>
    <t>200013268020</t>
  </si>
  <si>
    <t>7001003790</t>
  </si>
  <si>
    <t>200015533462</t>
  </si>
  <si>
    <t>200011726946</t>
  </si>
  <si>
    <t>200012559072</t>
  </si>
  <si>
    <t>200012998593</t>
  </si>
  <si>
    <t>7001004602</t>
  </si>
  <si>
    <t>200011083579</t>
  </si>
  <si>
    <t>200012619264</t>
  </si>
  <si>
    <t>200011052673</t>
  </si>
  <si>
    <t>200013250739</t>
  </si>
  <si>
    <t>200014497206</t>
  </si>
  <si>
    <t>7001004985</t>
  </si>
  <si>
    <t>200014311233</t>
  </si>
  <si>
    <t>7001005109</t>
  </si>
  <si>
    <t>200012992729</t>
  </si>
  <si>
    <t>7001005147</t>
  </si>
  <si>
    <t>200014016121</t>
  </si>
  <si>
    <t>7001005360</t>
  </si>
  <si>
    <t>200012704686</t>
  </si>
  <si>
    <t>200016337731</t>
  </si>
  <si>
    <t>200012407751</t>
  </si>
  <si>
    <t>200016181048</t>
  </si>
  <si>
    <t>7001006100</t>
  </si>
  <si>
    <t>200013089343</t>
  </si>
  <si>
    <t>200015518059</t>
  </si>
  <si>
    <t>200012335044</t>
  </si>
  <si>
    <t>200013817487</t>
  </si>
  <si>
    <t>200014985796</t>
  </si>
  <si>
    <t>200012850323</t>
  </si>
  <si>
    <t>200015222694</t>
  </si>
  <si>
    <t>200012061319</t>
  </si>
  <si>
    <t>200015371319</t>
  </si>
  <si>
    <t>200012842866</t>
  </si>
  <si>
    <t>200011088636</t>
  </si>
  <si>
    <t>200012879991</t>
  </si>
  <si>
    <t>200014181149</t>
  </si>
  <si>
    <t>200011179211</t>
  </si>
  <si>
    <t>200011263890</t>
  </si>
  <si>
    <t>200014377747</t>
  </si>
  <si>
    <t>200012537441</t>
  </si>
  <si>
    <t>200012078727</t>
  </si>
  <si>
    <t>200014337212</t>
  </si>
  <si>
    <t>200012841959</t>
  </si>
  <si>
    <t>200012285603</t>
  </si>
  <si>
    <t>200014401307</t>
  </si>
  <si>
    <t>200015828276</t>
  </si>
  <si>
    <t>200013131806</t>
  </si>
  <si>
    <t>200016314466</t>
  </si>
  <si>
    <t>200013331794</t>
  </si>
  <si>
    <t>200014525808</t>
  </si>
  <si>
    <t>7001011931</t>
  </si>
  <si>
    <t>200013905217</t>
  </si>
  <si>
    <t>7001012306</t>
  </si>
  <si>
    <t>200015109834</t>
  </si>
  <si>
    <t>200011645732</t>
  </si>
  <si>
    <t>200011939390</t>
  </si>
  <si>
    <t>200013052382</t>
  </si>
  <si>
    <t>200013726589</t>
  </si>
  <si>
    <t>200014737221</t>
  </si>
  <si>
    <t>200015292796</t>
  </si>
  <si>
    <t>200015571959</t>
  </si>
  <si>
    <t>200011548365</t>
  </si>
  <si>
    <t>200012627630</t>
  </si>
  <si>
    <t>200012855975</t>
  </si>
  <si>
    <t>200013211889</t>
  </si>
  <si>
    <t>7001013966</t>
  </si>
  <si>
    <t>200011347065</t>
  </si>
  <si>
    <t>7001014154</t>
  </si>
  <si>
    <t>200013966169</t>
  </si>
  <si>
    <t>200015716646</t>
  </si>
  <si>
    <t>7001014218</t>
  </si>
  <si>
    <t>200012850612</t>
  </si>
  <si>
    <t>200013107913</t>
  </si>
  <si>
    <t>200011859994</t>
  </si>
  <si>
    <t>200014260174</t>
  </si>
  <si>
    <t>200011449754</t>
  </si>
  <si>
    <t>200015431089</t>
  </si>
  <si>
    <t>200014056481</t>
  </si>
  <si>
    <t>200011384860</t>
  </si>
  <si>
    <t>200013131640</t>
  </si>
  <si>
    <t>200013681107</t>
  </si>
  <si>
    <t>200016251924</t>
  </si>
  <si>
    <t>200011548134</t>
  </si>
  <si>
    <t>200011548316</t>
  </si>
  <si>
    <t>200013161936</t>
  </si>
  <si>
    <t>200013841214</t>
  </si>
  <si>
    <t>7001017193</t>
  </si>
  <si>
    <t>200013225640</t>
  </si>
  <si>
    <t>200011447956</t>
  </si>
  <si>
    <t>200011410434</t>
  </si>
  <si>
    <t>200013302571</t>
  </si>
  <si>
    <t>200012992224</t>
  </si>
  <si>
    <t>200015413350</t>
  </si>
  <si>
    <t>200013707134</t>
  </si>
  <si>
    <t>7001018139</t>
  </si>
  <si>
    <t>200013822883</t>
  </si>
  <si>
    <t>200013445974</t>
  </si>
  <si>
    <t>200011869928</t>
  </si>
  <si>
    <t>7001018411</t>
  </si>
  <si>
    <t>200015386291</t>
  </si>
  <si>
    <t>200011118656</t>
  </si>
  <si>
    <t>7001018923</t>
  </si>
  <si>
    <t>200012749707</t>
  </si>
  <si>
    <t>200011858665</t>
  </si>
  <si>
    <t>200013073446</t>
  </si>
  <si>
    <t>200013128786</t>
  </si>
  <si>
    <t>200013707480</t>
  </si>
  <si>
    <t>200013487869</t>
  </si>
  <si>
    <t>200011902158</t>
  </si>
  <si>
    <t>200014070037</t>
  </si>
  <si>
    <t>7001019648</t>
  </si>
  <si>
    <t>200013903089</t>
  </si>
  <si>
    <t>200013763541</t>
  </si>
  <si>
    <t>200014034835</t>
  </si>
  <si>
    <t>200015533231</t>
  </si>
  <si>
    <t>7001021139</t>
  </si>
  <si>
    <t>200011280076</t>
  </si>
  <si>
    <t>200011331291</t>
  </si>
  <si>
    <t>200011670185</t>
  </si>
  <si>
    <t>200013672726</t>
  </si>
  <si>
    <t>200011651664</t>
  </si>
  <si>
    <t>200011460397</t>
  </si>
  <si>
    <t>7001021941</t>
  </si>
  <si>
    <t>200014542373</t>
  </si>
  <si>
    <t>200013949678</t>
  </si>
  <si>
    <t>200013717836</t>
  </si>
  <si>
    <t>200012541559</t>
  </si>
  <si>
    <t>7001022615</t>
  </si>
  <si>
    <t>200014947952</t>
  </si>
  <si>
    <t>200012382822</t>
  </si>
  <si>
    <t>200015933894</t>
  </si>
  <si>
    <t>200012996985</t>
  </si>
  <si>
    <t>200012325870</t>
  </si>
  <si>
    <t>200013736455</t>
  </si>
  <si>
    <t>200013306598</t>
  </si>
  <si>
    <t>200013406455</t>
  </si>
  <si>
    <t>200012375735</t>
  </si>
  <si>
    <t>200011009640</t>
  </si>
  <si>
    <t>200011585342</t>
  </si>
  <si>
    <t>200016204378</t>
  </si>
  <si>
    <t>200014577890</t>
  </si>
  <si>
    <t>200011190101</t>
  </si>
  <si>
    <t>200014365007</t>
  </si>
  <si>
    <t>200012737983</t>
  </si>
  <si>
    <t>200012790404</t>
  </si>
  <si>
    <t>200013823733</t>
  </si>
  <si>
    <t>200015736339</t>
  </si>
  <si>
    <t>200016032035</t>
  </si>
  <si>
    <t>200012879074</t>
  </si>
  <si>
    <t>200010902126</t>
  </si>
  <si>
    <t>200011274277</t>
  </si>
  <si>
    <t>200013794769</t>
  </si>
  <si>
    <t>200011595457</t>
  </si>
  <si>
    <t>7001028782</t>
  </si>
  <si>
    <t>200011708795</t>
  </si>
  <si>
    <t>200014822510</t>
  </si>
  <si>
    <t>200013431172</t>
  </si>
  <si>
    <t>7001029388</t>
  </si>
  <si>
    <t>200014809020</t>
  </si>
  <si>
    <t>200012929291</t>
  </si>
  <si>
    <t>7001029830</t>
  </si>
  <si>
    <t>200014526483</t>
  </si>
  <si>
    <t>200016176642</t>
  </si>
  <si>
    <t>200012739344</t>
  </si>
  <si>
    <t>200012698706</t>
  </si>
  <si>
    <t>200014173690</t>
  </si>
  <si>
    <t>200015145713</t>
  </si>
  <si>
    <t>200014376392</t>
  </si>
  <si>
    <t>7001031486</t>
  </si>
  <si>
    <t>200014592782</t>
  </si>
  <si>
    <t>200011462898</t>
  </si>
  <si>
    <t>200015387240</t>
  </si>
  <si>
    <t>200011220445</t>
  </si>
  <si>
    <t>200011400138</t>
  </si>
  <si>
    <t>200013607458</t>
  </si>
  <si>
    <t>7001033089</t>
  </si>
  <si>
    <t>200012776619</t>
  </si>
  <si>
    <t>200015790724</t>
  </si>
  <si>
    <t>200016346450</t>
  </si>
  <si>
    <t>200012084220</t>
  </si>
  <si>
    <t>200013916354</t>
  </si>
  <si>
    <t>200011691447</t>
  </si>
  <si>
    <t>200012066680</t>
  </si>
  <si>
    <t>200014483909</t>
  </si>
  <si>
    <t>200012000143</t>
  </si>
  <si>
    <t>200011974579</t>
  </si>
  <si>
    <t>200015021161</t>
  </si>
  <si>
    <t>200013522137</t>
  </si>
  <si>
    <t>200014919191</t>
  </si>
  <si>
    <t>200014549394</t>
  </si>
  <si>
    <t>200011901622</t>
  </si>
  <si>
    <t>200011332331</t>
  </si>
  <si>
    <t>200011319908</t>
  </si>
  <si>
    <t>200011004559</t>
  </si>
  <si>
    <t>200015495555</t>
  </si>
  <si>
    <t>200015867621</t>
  </si>
  <si>
    <t>200013536822</t>
  </si>
  <si>
    <t>200012382236</t>
  </si>
  <si>
    <t>200015393339</t>
  </si>
  <si>
    <t>200012120313</t>
  </si>
  <si>
    <t>7001036528</t>
  </si>
  <si>
    <t>200016415776</t>
  </si>
  <si>
    <t>200012726978</t>
  </si>
  <si>
    <t>200011924541</t>
  </si>
  <si>
    <t>7001036835</t>
  </si>
  <si>
    <t>200012884777</t>
  </si>
  <si>
    <t>200012995243</t>
  </si>
  <si>
    <t>7001037138</t>
  </si>
  <si>
    <t>200014303966</t>
  </si>
  <si>
    <t>200014241133</t>
  </si>
  <si>
    <t>200014064956</t>
  </si>
  <si>
    <t>7001037487</t>
  </si>
  <si>
    <t>200016178739</t>
  </si>
  <si>
    <t>200012882185</t>
  </si>
  <si>
    <t>7001037645</t>
  </si>
  <si>
    <t>200011461999</t>
  </si>
  <si>
    <t>200013782988</t>
  </si>
  <si>
    <t>200011772932</t>
  </si>
  <si>
    <t>200012776734</t>
  </si>
  <si>
    <t>200015499383</t>
  </si>
  <si>
    <t>200013895665</t>
  </si>
  <si>
    <t>200016141026</t>
  </si>
  <si>
    <t>200015024355</t>
  </si>
  <si>
    <t>7001039552</t>
  </si>
  <si>
    <t>200012102089</t>
  </si>
  <si>
    <t>200014619882</t>
  </si>
  <si>
    <t>200016313708</t>
  </si>
  <si>
    <t>200012480931</t>
  </si>
  <si>
    <t>200013950056</t>
  </si>
  <si>
    <t>200011205503</t>
  </si>
  <si>
    <t>200012883936</t>
  </si>
  <si>
    <t>200011444334</t>
  </si>
  <si>
    <t>7001041103</t>
  </si>
  <si>
    <t>200015327261</t>
  </si>
  <si>
    <t>200013628157</t>
  </si>
  <si>
    <t>200014178905</t>
  </si>
  <si>
    <t>200011811185</t>
  </si>
  <si>
    <t>200014181099</t>
  </si>
  <si>
    <t>200014105510</t>
  </si>
  <si>
    <t>200014661710</t>
  </si>
  <si>
    <t>200012806481</t>
  </si>
  <si>
    <t>200011699267</t>
  </si>
  <si>
    <t>200013914904</t>
  </si>
  <si>
    <t>200013268632</t>
  </si>
  <si>
    <t>7001044742</t>
  </si>
  <si>
    <t>200012248783</t>
  </si>
  <si>
    <t>200015181197</t>
  </si>
  <si>
    <t>200014613935</t>
  </si>
  <si>
    <t>200016111482</t>
  </si>
  <si>
    <t>200012245185</t>
  </si>
  <si>
    <t>200012690125</t>
  </si>
  <si>
    <t>200014167460</t>
  </si>
  <si>
    <t>200013655556</t>
  </si>
  <si>
    <t>200014567180</t>
  </si>
  <si>
    <t>200011818776</t>
  </si>
  <si>
    <t>200012965568</t>
  </si>
  <si>
    <t>200014469601</t>
  </si>
  <si>
    <t>200011734999</t>
  </si>
  <si>
    <t>200011126642</t>
  </si>
  <si>
    <t>200011818784</t>
  </si>
  <si>
    <t>7001046233</t>
  </si>
  <si>
    <t>200013716812</t>
  </si>
  <si>
    <t>200011538986</t>
  </si>
  <si>
    <t>200010895049</t>
  </si>
  <si>
    <t>200010928600</t>
  </si>
  <si>
    <t>200012392680</t>
  </si>
  <si>
    <t>200012072423</t>
  </si>
  <si>
    <t>7001047855</t>
  </si>
  <si>
    <t>200013081258</t>
  </si>
  <si>
    <t>200014831735</t>
  </si>
  <si>
    <t>7001048023</t>
  </si>
  <si>
    <t>200014574442</t>
  </si>
  <si>
    <t>200011509219</t>
  </si>
  <si>
    <t>7001048132</t>
  </si>
  <si>
    <t>200011848765</t>
  </si>
  <si>
    <t>200013605437</t>
  </si>
  <si>
    <t>200012384679</t>
  </si>
  <si>
    <t>200013896614</t>
  </si>
  <si>
    <t>200014458190</t>
  </si>
  <si>
    <t>200013607011</t>
  </si>
  <si>
    <t>200013043480</t>
  </si>
  <si>
    <t>200011801251</t>
  </si>
  <si>
    <t>200014966739</t>
  </si>
  <si>
    <t>200012305823</t>
  </si>
  <si>
    <t>7001049962</t>
  </si>
  <si>
    <t>200012274755</t>
  </si>
  <si>
    <t>200016179620</t>
  </si>
  <si>
    <t>200014328401</t>
  </si>
  <si>
    <t>200013519208</t>
  </si>
  <si>
    <t>200012226383</t>
  </si>
  <si>
    <t>7001051357</t>
  </si>
  <si>
    <t>200013071077</t>
  </si>
  <si>
    <t>200011160690</t>
  </si>
  <si>
    <t>200015740695</t>
  </si>
  <si>
    <t>200016264653</t>
  </si>
  <si>
    <t>200013052671</t>
  </si>
  <si>
    <t>200015508662</t>
  </si>
  <si>
    <t>7001052173</t>
  </si>
  <si>
    <t>200012199564</t>
  </si>
  <si>
    <t>7001052246</t>
  </si>
  <si>
    <t>200011515893</t>
  </si>
  <si>
    <t>7001052468</t>
  </si>
  <si>
    <t>200014089466</t>
  </si>
  <si>
    <t>200014761213</t>
  </si>
  <si>
    <t>7001052621</t>
  </si>
  <si>
    <t>200011574890</t>
  </si>
  <si>
    <t>200011726185</t>
  </si>
  <si>
    <t>200014286716</t>
  </si>
  <si>
    <t>200016192102</t>
  </si>
  <si>
    <t>7001053273</t>
  </si>
  <si>
    <t>200014596643</t>
  </si>
  <si>
    <t>200012572661</t>
  </si>
  <si>
    <t>200014137059</t>
  </si>
  <si>
    <t>200014508994</t>
  </si>
  <si>
    <t>7001053885</t>
  </si>
  <si>
    <t>200012557894</t>
  </si>
  <si>
    <t>200013321357</t>
  </si>
  <si>
    <t>7001054356</t>
  </si>
  <si>
    <t>200011338759</t>
  </si>
  <si>
    <t>200011399033</t>
  </si>
  <si>
    <t>7001054569</t>
  </si>
  <si>
    <t>200014774471</t>
  </si>
  <si>
    <t>7001055383</t>
  </si>
  <si>
    <t>200013413485</t>
  </si>
  <si>
    <t>200011762453</t>
  </si>
  <si>
    <t>200012040024</t>
  </si>
  <si>
    <t>7001055678</t>
  </si>
  <si>
    <t>200012216897</t>
  </si>
  <si>
    <t>7001055707</t>
  </si>
  <si>
    <t>200011662414</t>
  </si>
  <si>
    <t>200013817644</t>
  </si>
  <si>
    <t>200014901595</t>
  </si>
  <si>
    <t>200011440746</t>
  </si>
  <si>
    <t>200011356538</t>
  </si>
  <si>
    <t>200012974172</t>
  </si>
  <si>
    <t>200014484782</t>
  </si>
  <si>
    <t>200014800946</t>
  </si>
  <si>
    <t>200015855378</t>
  </si>
  <si>
    <t>7001058847</t>
  </si>
  <si>
    <t>200011289135</t>
  </si>
  <si>
    <t>200013041633</t>
  </si>
  <si>
    <t>200014894014</t>
  </si>
  <si>
    <t>200010972095</t>
  </si>
  <si>
    <t>200015826684</t>
  </si>
  <si>
    <t>200013857707</t>
  </si>
  <si>
    <t>7001059942</t>
  </si>
  <si>
    <t>200014376145</t>
  </si>
  <si>
    <t>200013903907</t>
  </si>
  <si>
    <t>200011964943</t>
  </si>
  <si>
    <t>7001060389</t>
  </si>
  <si>
    <t>200012359341</t>
  </si>
  <si>
    <t>200011776412</t>
  </si>
  <si>
    <t>200013658832</t>
  </si>
  <si>
    <t>200011123706</t>
  </si>
  <si>
    <t>200013684861</t>
  </si>
  <si>
    <t>200011783202</t>
  </si>
  <si>
    <t>200012480980</t>
  </si>
  <si>
    <t>200012735367</t>
  </si>
  <si>
    <t>7001061675</t>
  </si>
  <si>
    <t>200015887561</t>
  </si>
  <si>
    <t>200012901126</t>
  </si>
  <si>
    <t>200010896302</t>
  </si>
  <si>
    <t>7001062510</t>
  </si>
  <si>
    <t>200015554187</t>
  </si>
  <si>
    <t>200014250985</t>
  </si>
  <si>
    <t>200014409607</t>
  </si>
  <si>
    <t>200013850942</t>
  </si>
  <si>
    <t>7001063553</t>
  </si>
  <si>
    <t>200014817551</t>
  </si>
  <si>
    <t>7001063822</t>
  </si>
  <si>
    <t>200013339573</t>
  </si>
  <si>
    <t>200016125144</t>
  </si>
  <si>
    <t>200014080523</t>
  </si>
  <si>
    <t>200013935263</t>
  </si>
  <si>
    <t>200011183312</t>
  </si>
  <si>
    <t>200016330405</t>
  </si>
  <si>
    <t>200012134702</t>
  </si>
  <si>
    <t>200013985045</t>
  </si>
  <si>
    <t>200012641649</t>
  </si>
  <si>
    <t>200012724767</t>
  </si>
  <si>
    <t>200012475071</t>
  </si>
  <si>
    <t>200013604414</t>
  </si>
  <si>
    <t>200013834342</t>
  </si>
  <si>
    <t>7001066284</t>
  </si>
  <si>
    <t>200014236430</t>
  </si>
  <si>
    <t>200013072893</t>
  </si>
  <si>
    <t>200014722470</t>
  </si>
  <si>
    <t>200016350601</t>
  </si>
  <si>
    <t>200015109776</t>
  </si>
  <si>
    <t>200014218289</t>
  </si>
  <si>
    <t>200015497502</t>
  </si>
  <si>
    <t>7001066919</t>
  </si>
  <si>
    <t>200015890839</t>
  </si>
  <si>
    <t>200013701343</t>
  </si>
  <si>
    <t>200011529928</t>
  </si>
  <si>
    <t>200010946214</t>
  </si>
  <si>
    <t>200011836455</t>
  </si>
  <si>
    <t>7001067661</t>
  </si>
  <si>
    <t>200012693475</t>
  </si>
  <si>
    <t>200011837826</t>
  </si>
  <si>
    <t>200011623481</t>
  </si>
  <si>
    <t>200011388077</t>
  </si>
  <si>
    <t>200011647761</t>
  </si>
  <si>
    <t>200014926071</t>
  </si>
  <si>
    <t>200012649212</t>
  </si>
  <si>
    <t>200011428543</t>
  </si>
  <si>
    <t>200014537548</t>
  </si>
  <si>
    <t>200015072107</t>
  </si>
  <si>
    <t>200016105799</t>
  </si>
  <si>
    <t>200015243500</t>
  </si>
  <si>
    <t>200013777418</t>
  </si>
  <si>
    <t>200013783127</t>
  </si>
  <si>
    <t>200012405722</t>
  </si>
  <si>
    <t>200010967897</t>
  </si>
  <si>
    <t>200011239007</t>
  </si>
  <si>
    <t>200013946294</t>
  </si>
  <si>
    <t>200011254683</t>
  </si>
  <si>
    <t>200016506442</t>
  </si>
  <si>
    <t>200015609056</t>
  </si>
  <si>
    <t>7001070795</t>
  </si>
  <si>
    <t>200011922610</t>
  </si>
  <si>
    <t>200011657513</t>
  </si>
  <si>
    <t>200013883562</t>
  </si>
  <si>
    <t>200011992381</t>
  </si>
  <si>
    <t>200011056880</t>
  </si>
  <si>
    <t>7001072322</t>
  </si>
  <si>
    <t>200012215030</t>
  </si>
  <si>
    <t>7001072520</t>
  </si>
  <si>
    <t>200013670720</t>
  </si>
  <si>
    <t>200012436222</t>
  </si>
  <si>
    <t>200011521230</t>
  </si>
  <si>
    <t>200011326846</t>
  </si>
  <si>
    <t>200013761883</t>
  </si>
  <si>
    <t>200011453491</t>
  </si>
  <si>
    <t>200016147916</t>
  </si>
  <si>
    <t>200012963423</t>
  </si>
  <si>
    <t>200012442626</t>
  </si>
  <si>
    <t>200012710592</t>
  </si>
  <si>
    <t>200012763252</t>
  </si>
  <si>
    <t>200014007609</t>
  </si>
  <si>
    <t>200011030828</t>
  </si>
  <si>
    <t>200014544528</t>
  </si>
  <si>
    <t>200012917270</t>
  </si>
  <si>
    <t>200013238338</t>
  </si>
  <si>
    <t>7001075059</t>
  </si>
  <si>
    <t>200014333419</t>
  </si>
  <si>
    <t>200012777195</t>
  </si>
  <si>
    <t>200015039585</t>
  </si>
  <si>
    <t>200012750986</t>
  </si>
  <si>
    <t>200012124562</t>
  </si>
  <si>
    <t>200015789866</t>
  </si>
  <si>
    <t>7001077544</t>
  </si>
  <si>
    <t>200012855850</t>
  </si>
  <si>
    <t>200013153149</t>
  </si>
  <si>
    <t>200012562498</t>
  </si>
  <si>
    <t>200012382194</t>
  </si>
  <si>
    <t>200013021866</t>
  </si>
  <si>
    <t>7001078227</t>
  </si>
  <si>
    <t>200011451636</t>
  </si>
  <si>
    <t>200011589500</t>
  </si>
  <si>
    <t>200016002517</t>
  </si>
  <si>
    <t>200011363880</t>
  </si>
  <si>
    <t>200011384431</t>
  </si>
  <si>
    <t>200013441601</t>
  </si>
  <si>
    <t>200015476357</t>
  </si>
  <si>
    <t>200011434947</t>
  </si>
  <si>
    <t>200011656044</t>
  </si>
  <si>
    <t>200011418213</t>
  </si>
  <si>
    <t>200011358302</t>
  </si>
  <si>
    <t>200012238156</t>
  </si>
  <si>
    <t>200011708860</t>
  </si>
  <si>
    <t>7001081695</t>
  </si>
  <si>
    <t>200014609560</t>
  </si>
  <si>
    <t>200013683335</t>
  </si>
  <si>
    <t>200013576323</t>
  </si>
  <si>
    <t>7001082884</t>
  </si>
  <si>
    <t>200012677205</t>
  </si>
  <si>
    <t>7001082894</t>
  </si>
  <si>
    <t>200015294073</t>
  </si>
  <si>
    <t>200012455982</t>
  </si>
  <si>
    <t>200014763904</t>
  </si>
  <si>
    <t>200011930993</t>
  </si>
  <si>
    <t>200012458424</t>
  </si>
  <si>
    <t>200010994883</t>
  </si>
  <si>
    <t>7001082951</t>
  </si>
  <si>
    <t>200013858374</t>
  </si>
  <si>
    <t>7001082954</t>
  </si>
  <si>
    <t>200014446617</t>
  </si>
  <si>
    <t>200016163749</t>
  </si>
  <si>
    <t>7001082972</t>
  </si>
  <si>
    <t>200012179400</t>
  </si>
  <si>
    <t>200012458507</t>
  </si>
  <si>
    <t>200013085465</t>
  </si>
  <si>
    <t>7001082978</t>
  </si>
  <si>
    <t>200011824246</t>
  </si>
  <si>
    <t>7001082979</t>
  </si>
  <si>
    <t>200013708397</t>
  </si>
  <si>
    <t>200014709683</t>
  </si>
  <si>
    <t>200014709733</t>
  </si>
  <si>
    <t>7001082988</t>
  </si>
  <si>
    <t>200011283211</t>
  </si>
  <si>
    <t>7001082990</t>
  </si>
  <si>
    <t>200011811425</t>
  </si>
  <si>
    <t>200012085250</t>
  </si>
  <si>
    <t>200014376509</t>
  </si>
  <si>
    <t>7001083000</t>
  </si>
  <si>
    <t>200010967061</t>
  </si>
  <si>
    <t>200011700255</t>
  </si>
  <si>
    <t>200012668543</t>
  </si>
  <si>
    <t>200013201971</t>
  </si>
  <si>
    <t>200013306242</t>
  </si>
  <si>
    <t>7001083023</t>
  </si>
  <si>
    <t>200013067729</t>
  </si>
  <si>
    <t>7001083030</t>
  </si>
  <si>
    <t>200010960850</t>
  </si>
  <si>
    <t>200011838055</t>
  </si>
  <si>
    <t>200012846107</t>
  </si>
  <si>
    <t>200011057169</t>
  </si>
  <si>
    <t>200014442350</t>
  </si>
  <si>
    <t>200012176539</t>
  </si>
  <si>
    <t>7001083051</t>
  </si>
  <si>
    <t>200014178632</t>
  </si>
  <si>
    <t>200012404451</t>
  </si>
  <si>
    <t>200014014522</t>
  </si>
  <si>
    <t>200014372391</t>
  </si>
  <si>
    <t>200014004812</t>
  </si>
  <si>
    <t>200015338722</t>
  </si>
  <si>
    <t>200014076190</t>
  </si>
  <si>
    <t>200013686288</t>
  </si>
  <si>
    <t>200014500280</t>
  </si>
  <si>
    <t>200012173940</t>
  </si>
  <si>
    <t>200011966047</t>
  </si>
  <si>
    <t>7001083110</t>
  </si>
  <si>
    <t>200015337799</t>
  </si>
  <si>
    <t>200013344227</t>
  </si>
  <si>
    <t>7001083117</t>
  </si>
  <si>
    <t>200013514241</t>
  </si>
  <si>
    <t>200011549751</t>
  </si>
  <si>
    <t>200014544262</t>
  </si>
  <si>
    <t>200012760480</t>
  </si>
  <si>
    <t>200012497745</t>
  </si>
  <si>
    <t>7001083140</t>
  </si>
  <si>
    <t>200011616071</t>
  </si>
  <si>
    <t>200014376400</t>
  </si>
  <si>
    <t>200013155045</t>
  </si>
  <si>
    <t>200011732696</t>
  </si>
  <si>
    <t>200013288390</t>
  </si>
  <si>
    <t>200012639817</t>
  </si>
  <si>
    <t>7001083191</t>
  </si>
  <si>
    <t>200011056765</t>
  </si>
  <si>
    <t>200014005322</t>
  </si>
  <si>
    <t>200014894428</t>
  </si>
  <si>
    <t>200014100768</t>
  </si>
  <si>
    <t>200012331894</t>
  </si>
  <si>
    <t>200013378589</t>
  </si>
  <si>
    <t>200013213190</t>
  </si>
  <si>
    <t>7001083204</t>
  </si>
  <si>
    <t>200015645076</t>
  </si>
  <si>
    <t>7001083205</t>
  </si>
  <si>
    <t>200016185361</t>
  </si>
  <si>
    <t>200014928754</t>
  </si>
  <si>
    <t>200011696636</t>
  </si>
  <si>
    <t>200011992258</t>
  </si>
  <si>
    <t>200014570291</t>
  </si>
  <si>
    <t>200014598144</t>
  </si>
  <si>
    <t>7001083223</t>
  </si>
  <si>
    <t>200012106445</t>
  </si>
  <si>
    <t>200014551580</t>
  </si>
  <si>
    <t>200011677073</t>
  </si>
  <si>
    <t>200016255107</t>
  </si>
  <si>
    <t>200013107582</t>
  </si>
  <si>
    <t>7001083236</t>
  </si>
  <si>
    <t>200012596686</t>
  </si>
  <si>
    <t>200012966954</t>
  </si>
  <si>
    <t>200011373178</t>
  </si>
  <si>
    <t>200013357849</t>
  </si>
  <si>
    <t>200011836869</t>
  </si>
  <si>
    <t>200015424258</t>
  </si>
  <si>
    <t>200011936636</t>
  </si>
  <si>
    <t>200011022387</t>
  </si>
  <si>
    <t>200014412643</t>
  </si>
  <si>
    <t>7001083305</t>
  </si>
  <si>
    <t>200010923411</t>
  </si>
  <si>
    <t>200013767369</t>
  </si>
  <si>
    <t>200010939904</t>
  </si>
  <si>
    <t>200013505561</t>
  </si>
  <si>
    <t>7001083336</t>
  </si>
  <si>
    <t>200012739401</t>
  </si>
  <si>
    <t>200011812506</t>
  </si>
  <si>
    <t>200011540255</t>
  </si>
  <si>
    <t>200012398331</t>
  </si>
  <si>
    <t>7001083346</t>
  </si>
  <si>
    <t>200013019837</t>
  </si>
  <si>
    <t>200012825309</t>
  </si>
  <si>
    <t>200011957335</t>
  </si>
  <si>
    <t>200013032756</t>
  </si>
  <si>
    <t>200013816158</t>
  </si>
  <si>
    <t>7001083413</t>
  </si>
  <si>
    <t>200013262999</t>
  </si>
  <si>
    <t>200012268732</t>
  </si>
  <si>
    <t>200012008971</t>
  </si>
  <si>
    <t>7001083425</t>
  </si>
  <si>
    <t>200012391062</t>
  </si>
  <si>
    <t>200013657685</t>
  </si>
  <si>
    <t>200013908567</t>
  </si>
  <si>
    <t>7001083439</t>
  </si>
  <si>
    <t>200012466609</t>
  </si>
  <si>
    <t>7001083441</t>
  </si>
  <si>
    <t>200012019770</t>
  </si>
  <si>
    <t>200014472498</t>
  </si>
  <si>
    <t>200013662396</t>
  </si>
  <si>
    <t>7001083467</t>
  </si>
  <si>
    <t>200014482620</t>
  </si>
  <si>
    <t>200014443549</t>
  </si>
  <si>
    <t>200015451426</t>
  </si>
  <si>
    <t>7001083495</t>
  </si>
  <si>
    <t>200012554446</t>
  </si>
  <si>
    <t>200014538140</t>
  </si>
  <si>
    <t>200015725449</t>
  </si>
  <si>
    <t>200012369225</t>
  </si>
  <si>
    <t>200013984212</t>
  </si>
  <si>
    <t>200015733815</t>
  </si>
  <si>
    <t>7001083506</t>
  </si>
  <si>
    <t>200014041749</t>
  </si>
  <si>
    <t>200015446988</t>
  </si>
  <si>
    <t>200015996784</t>
  </si>
  <si>
    <t>7001083522</t>
  </si>
  <si>
    <t>200012193971</t>
  </si>
  <si>
    <t>200013284548</t>
  </si>
  <si>
    <t>200014173716</t>
  </si>
  <si>
    <t>200012944027</t>
  </si>
  <si>
    <t>200014290379</t>
  </si>
  <si>
    <t>200014122648</t>
  </si>
  <si>
    <t>200010922041</t>
  </si>
  <si>
    <t>200011632227</t>
  </si>
  <si>
    <t>7001083574</t>
  </si>
  <si>
    <t>200012655896</t>
  </si>
  <si>
    <t>200013024878</t>
  </si>
  <si>
    <t>200011444003</t>
  </si>
  <si>
    <t>200011869423</t>
  </si>
  <si>
    <t>200014626598</t>
  </si>
  <si>
    <t>7001083592</t>
  </si>
  <si>
    <t>200012485096</t>
  </si>
  <si>
    <t>200014172080</t>
  </si>
  <si>
    <t>200013564204</t>
  </si>
  <si>
    <t>200012122079</t>
  </si>
  <si>
    <t>200013349671</t>
  </si>
  <si>
    <t>200015956085</t>
  </si>
  <si>
    <t>200012137952</t>
  </si>
  <si>
    <t>200016300630</t>
  </si>
  <si>
    <t>200012107617</t>
  </si>
  <si>
    <t>200014660050</t>
  </si>
  <si>
    <t>200013891284</t>
  </si>
  <si>
    <t>7001083671</t>
  </si>
  <si>
    <t>200012291619</t>
  </si>
  <si>
    <t>200012609836</t>
  </si>
  <si>
    <t>7001083683</t>
  </si>
  <si>
    <t>200011137896</t>
  </si>
  <si>
    <t>200013823576</t>
  </si>
  <si>
    <t>200011441058</t>
  </si>
  <si>
    <t>200015584234</t>
  </si>
  <si>
    <t>200016031672</t>
  </si>
  <si>
    <t>200012227050</t>
  </si>
  <si>
    <t>200013856477</t>
  </si>
  <si>
    <t>200016304384</t>
  </si>
  <si>
    <t>200011291164</t>
  </si>
  <si>
    <t>200014045369</t>
  </si>
  <si>
    <t>200015234483</t>
  </si>
  <si>
    <t>200013742131</t>
  </si>
  <si>
    <t>200015883974</t>
  </si>
  <si>
    <t>200011428626</t>
  </si>
  <si>
    <t>200013095050</t>
  </si>
  <si>
    <t>200012855728</t>
  </si>
  <si>
    <t>200011324700</t>
  </si>
  <si>
    <t>200016268357</t>
  </si>
  <si>
    <t>200012138406</t>
  </si>
  <si>
    <t>7001083786</t>
  </si>
  <si>
    <t>200013799073</t>
  </si>
  <si>
    <t>200016173516</t>
  </si>
  <si>
    <t>200012030173</t>
  </si>
  <si>
    <t>200014924506</t>
  </si>
  <si>
    <t>7001083810</t>
  </si>
  <si>
    <t>200014438697</t>
  </si>
  <si>
    <t>200013911967</t>
  </si>
  <si>
    <t>200013141193</t>
  </si>
  <si>
    <t>200012684318</t>
  </si>
  <si>
    <t>200013088881</t>
  </si>
  <si>
    <t>200012832560</t>
  </si>
  <si>
    <t>200012348013</t>
  </si>
  <si>
    <t>200014217315</t>
  </si>
  <si>
    <t>200012292237</t>
  </si>
  <si>
    <t>200012812786</t>
  </si>
  <si>
    <t>7001083863</t>
  </si>
  <si>
    <t>200011871981</t>
  </si>
  <si>
    <t>200011002397</t>
  </si>
  <si>
    <t>200011757743</t>
  </si>
  <si>
    <t>7001083880</t>
  </si>
  <si>
    <t>200015265040</t>
  </si>
  <si>
    <t>200012680902</t>
  </si>
  <si>
    <t>200014565960</t>
  </si>
  <si>
    <t>200011646581</t>
  </si>
  <si>
    <t>200011420961</t>
  </si>
  <si>
    <t>200014257881</t>
  </si>
  <si>
    <t>7001083918</t>
  </si>
  <si>
    <t>200016369254</t>
  </si>
  <si>
    <t>200012690182</t>
  </si>
  <si>
    <t>200013207937</t>
  </si>
  <si>
    <t>200013113515</t>
  </si>
  <si>
    <t>200011984172</t>
  </si>
  <si>
    <t>200014115162</t>
  </si>
  <si>
    <t>200011941651</t>
  </si>
  <si>
    <t>200012111601</t>
  </si>
  <si>
    <t>200015570183</t>
  </si>
  <si>
    <t>200012353013</t>
  </si>
  <si>
    <t>200015753045</t>
  </si>
  <si>
    <t>200012458598</t>
  </si>
  <si>
    <t>200014333583</t>
  </si>
  <si>
    <t>200012559833</t>
  </si>
  <si>
    <t>200012159592</t>
  </si>
  <si>
    <t>200014573402</t>
  </si>
  <si>
    <t>200014053975</t>
  </si>
  <si>
    <t>7001084026</t>
  </si>
  <si>
    <t>200011627581</t>
  </si>
  <si>
    <t>7001084030</t>
  </si>
  <si>
    <t>200011953615</t>
  </si>
  <si>
    <t>7001084034</t>
  </si>
  <si>
    <t>200013471079</t>
  </si>
  <si>
    <t>200011745086</t>
  </si>
  <si>
    <t>200013353251</t>
  </si>
  <si>
    <t>200014096271</t>
  </si>
  <si>
    <t>200013397365</t>
  </si>
  <si>
    <t>200014455410</t>
  </si>
  <si>
    <t>200011052939</t>
  </si>
  <si>
    <t>200015581602</t>
  </si>
  <si>
    <t>7001084329</t>
  </si>
  <si>
    <t>200014696203</t>
  </si>
  <si>
    <t>7001084689</t>
  </si>
  <si>
    <t>200016182707</t>
  </si>
  <si>
    <t>200013061961</t>
  </si>
  <si>
    <t>200014193458</t>
  </si>
  <si>
    <t>200013612680</t>
  </si>
  <si>
    <t>200010964035</t>
  </si>
  <si>
    <t>200015155738</t>
  </si>
  <si>
    <t>200016401198</t>
  </si>
  <si>
    <t>7001092884</t>
  </si>
  <si>
    <t>200015676055</t>
  </si>
  <si>
    <t>200015750561</t>
  </si>
  <si>
    <t>200016057321</t>
  </si>
  <si>
    <t>200015934553</t>
  </si>
  <si>
    <t>7001096023</t>
  </si>
  <si>
    <t>200015949346</t>
  </si>
  <si>
    <t>200015946649</t>
  </si>
  <si>
    <t>200016025328</t>
  </si>
  <si>
    <t>200016534311</t>
  </si>
  <si>
    <t>200013192261</t>
  </si>
  <si>
    <t>200013463217</t>
  </si>
  <si>
    <t>200013260373</t>
  </si>
  <si>
    <t>200014004929</t>
  </si>
  <si>
    <t>200014509828</t>
  </si>
  <si>
    <t>200014298497</t>
  </si>
  <si>
    <t>200015869239</t>
  </si>
  <si>
    <t>200011541113</t>
  </si>
  <si>
    <t>200013473422</t>
  </si>
  <si>
    <t>200011687262</t>
  </si>
  <si>
    <t>200014273763</t>
  </si>
  <si>
    <t>200014194829</t>
  </si>
  <si>
    <t>200011677735</t>
  </si>
  <si>
    <t>200013574062</t>
  </si>
  <si>
    <t>200011523004</t>
  </si>
  <si>
    <t>200011878101</t>
  </si>
  <si>
    <t>200011413677</t>
  </si>
  <si>
    <t>200011759145</t>
  </si>
  <si>
    <t>200013268871</t>
  </si>
  <si>
    <t>200013828153</t>
  </si>
  <si>
    <t>200013295809</t>
  </si>
  <si>
    <t>200010959324</t>
  </si>
  <si>
    <t>200013350232</t>
  </si>
  <si>
    <t>200014240051</t>
  </si>
  <si>
    <t>7001011817</t>
  </si>
  <si>
    <t>200013241241</t>
  </si>
  <si>
    <t>200014080846</t>
  </si>
  <si>
    <t>7001020938</t>
  </si>
  <si>
    <t>200013650664</t>
  </si>
  <si>
    <t>7001024007</t>
  </si>
  <si>
    <t>200014613497</t>
  </si>
  <si>
    <t>200013801911</t>
  </si>
  <si>
    <t>200010952675</t>
  </si>
  <si>
    <t>200011253990</t>
  </si>
  <si>
    <t>200011796717</t>
  </si>
  <si>
    <t>200011361447</t>
  </si>
  <si>
    <t>7001046516</t>
  </si>
  <si>
    <t>200011353683</t>
  </si>
  <si>
    <t>7001052937</t>
  </si>
  <si>
    <t>200014192021</t>
  </si>
  <si>
    <t>200014906107</t>
  </si>
  <si>
    <t>200013680612</t>
  </si>
  <si>
    <t>7001065417</t>
  </si>
  <si>
    <t>200012845695</t>
  </si>
  <si>
    <t>200012341638</t>
  </si>
  <si>
    <t>200013899279</t>
  </si>
  <si>
    <t>200014246348</t>
  </si>
  <si>
    <t>200012999096</t>
  </si>
  <si>
    <t>7001078367</t>
  </si>
  <si>
    <t>200014095760</t>
  </si>
  <si>
    <t>200012877938</t>
  </si>
  <si>
    <t>200013133380</t>
  </si>
  <si>
    <t>7001083983</t>
  </si>
  <si>
    <t>200012219925</t>
  </si>
  <si>
    <t>200011716392</t>
  </si>
  <si>
    <t>200012103012</t>
  </si>
  <si>
    <t>200013345174</t>
  </si>
  <si>
    <t>200011270549</t>
  </si>
  <si>
    <t>200010062327</t>
  </si>
  <si>
    <t>200010358220</t>
  </si>
  <si>
    <t>200015035369</t>
  </si>
  <si>
    <t>200010130199</t>
  </si>
  <si>
    <t>200010115497</t>
  </si>
  <si>
    <t>200010241525</t>
  </si>
  <si>
    <t>200010052732</t>
  </si>
  <si>
    <t>200010251409</t>
  </si>
  <si>
    <t>200010194567</t>
  </si>
  <si>
    <t>200010352504</t>
  </si>
  <si>
    <t>200010274831</t>
  </si>
  <si>
    <t>200009896842</t>
  </si>
  <si>
    <t>200010095293</t>
  </si>
  <si>
    <t>200009723954</t>
  </si>
  <si>
    <t>7000840340</t>
  </si>
  <si>
    <t>200014646000</t>
  </si>
  <si>
    <t>7000850350</t>
  </si>
  <si>
    <t>200014007476</t>
  </si>
  <si>
    <t>7000852902</t>
  </si>
  <si>
    <t>200014219360</t>
  </si>
  <si>
    <t>200014339416</t>
  </si>
  <si>
    <t>7000864126</t>
  </si>
  <si>
    <t>200014652198</t>
  </si>
  <si>
    <t>200013918178</t>
  </si>
  <si>
    <t>200012199630</t>
  </si>
  <si>
    <t>200013839556</t>
  </si>
  <si>
    <t>7000889378</t>
  </si>
  <si>
    <t>200012324873</t>
  </si>
  <si>
    <t>200011462070</t>
  </si>
  <si>
    <t>200013346156</t>
  </si>
  <si>
    <t>200011291610</t>
  </si>
  <si>
    <t>200013554866</t>
  </si>
  <si>
    <t>7000954548</t>
  </si>
  <si>
    <t>200014671883</t>
  </si>
  <si>
    <t>200014002287</t>
  </si>
  <si>
    <t>200011166739</t>
  </si>
  <si>
    <t>200013292194</t>
  </si>
  <si>
    <t>200011886666</t>
  </si>
  <si>
    <t>200014614404</t>
  </si>
  <si>
    <t>200014509919</t>
  </si>
  <si>
    <t>200014002378</t>
  </si>
  <si>
    <t>7001004780</t>
  </si>
  <si>
    <t>200013085937</t>
  </si>
  <si>
    <t>200012109597</t>
  </si>
  <si>
    <t>200013494618</t>
  </si>
  <si>
    <t>200011085152</t>
  </si>
  <si>
    <t>7001040228</t>
  </si>
  <si>
    <t>200012247199</t>
  </si>
  <si>
    <t>200013065459</t>
  </si>
  <si>
    <t>7001048578</t>
  </si>
  <si>
    <t>200013937434</t>
  </si>
  <si>
    <t>200012285306</t>
  </si>
  <si>
    <t>7001058337</t>
  </si>
  <si>
    <t>200013566548</t>
  </si>
  <si>
    <t>200013948704</t>
  </si>
  <si>
    <t>200014444026</t>
  </si>
  <si>
    <t>200011021595</t>
  </si>
  <si>
    <t>7001075046</t>
  </si>
  <si>
    <t>200014520544</t>
  </si>
  <si>
    <t>7001077784</t>
  </si>
  <si>
    <t>200014042812</t>
  </si>
  <si>
    <t>7001084977</t>
  </si>
  <si>
    <t>200014302125</t>
  </si>
  <si>
    <t>200011384977</t>
  </si>
  <si>
    <t>200011391063</t>
  </si>
  <si>
    <t>G/L acct</t>
  </si>
  <si>
    <t>GL Account Description</t>
  </si>
  <si>
    <t>430420</t>
  </si>
  <si>
    <t>Wst Rev Late Payment</t>
  </si>
  <si>
    <t>430410</t>
  </si>
  <si>
    <t>Wst Rev Establish</t>
  </si>
  <si>
    <t>430400</t>
  </si>
  <si>
    <t>Wst Rev Other/Misc</t>
  </si>
  <si>
    <t>420520</t>
  </si>
  <si>
    <t>Wtr Rev Late Payment</t>
  </si>
  <si>
    <t>420540</t>
  </si>
  <si>
    <t>Wtr Rev Returned Chk</t>
  </si>
  <si>
    <t>Return Fee (Adj.Cr)</t>
  </si>
  <si>
    <t>420500</t>
  </si>
  <si>
    <t>Wtr Rev Other/Misc</t>
  </si>
  <si>
    <t>420510</t>
  </si>
  <si>
    <t>Wtr Rev Establish</t>
  </si>
  <si>
    <t>Grand Total</t>
  </si>
  <si>
    <t>GL</t>
  </si>
  <si>
    <t>ZFICA</t>
  </si>
  <si>
    <t>Trial Balance</t>
  </si>
  <si>
    <t>Ganesh Misc Detail Extract</t>
  </si>
  <si>
    <t>Company Code</t>
  </si>
  <si>
    <t>Regulatory Acc</t>
  </si>
  <si>
    <t>G/L Account</t>
  </si>
  <si>
    <t>Debit Balance in Company Code Currency</t>
  </si>
  <si>
    <t>Credit Balance in Company Code Currency</t>
  </si>
  <si>
    <t>Activity</t>
  </si>
  <si>
    <t>3106</t>
  </si>
  <si>
    <t>LU (Missouri Water) LLC</t>
  </si>
  <si>
    <t>OCOA/420510</t>
  </si>
  <si>
    <t>OCOA/420520</t>
  </si>
  <si>
    <t>OCOA/420540</t>
  </si>
  <si>
    <t>OCOA/420500</t>
  </si>
  <si>
    <t>OCOA/430410</t>
  </si>
  <si>
    <t>OCOA/430420</t>
  </si>
  <si>
    <t>OCOA/430400</t>
  </si>
  <si>
    <t>Overall Result</t>
  </si>
  <si>
    <t>10719</t>
  </si>
  <si>
    <t>1071995023</t>
  </si>
  <si>
    <t>HVORG</t>
  </si>
  <si>
    <t>TVORG</t>
  </si>
  <si>
    <t>Subtransaction</t>
  </si>
  <si>
    <t>Dunning Charge (Stat)</t>
  </si>
  <si>
    <t>Opt. In/Out Credit (AMI Meter)</t>
  </si>
  <si>
    <t>Connect Chrg Seasonal (Adj.Cr)</t>
  </si>
  <si>
    <t>Move Out / Turn Off  Adj.Cr</t>
  </si>
  <si>
    <t>DNP Reconnect Chrg (Adj.Cr)</t>
  </si>
  <si>
    <t>Connection Credit</t>
  </si>
  <si>
    <t>After Hrs Connection Credit</t>
  </si>
  <si>
    <t>Dunning Charge (Real)</t>
  </si>
  <si>
    <t>Opt. In/Out Fee (AMI Meter)</t>
  </si>
  <si>
    <t>Connect Charges (Seasonal)</t>
  </si>
  <si>
    <t>DNP Reconnect Charges(Regular)</t>
  </si>
  <si>
    <t>Charge for Item in Inst.Plan</t>
  </si>
  <si>
    <t>After Hrs Reconnection Credit</t>
  </si>
  <si>
    <t>Initiation Credit</t>
  </si>
  <si>
    <t>Host Grp Net Metering Credit</t>
  </si>
  <si>
    <t>Net Metering 2.0 Credit (Mkt)</t>
  </si>
  <si>
    <t>After Hrs Reconnection Charge</t>
  </si>
  <si>
    <t>Host Grp Net Metering Charge</t>
  </si>
  <si>
    <t>Net Metering 2.0 Charge (Mkt)</t>
  </si>
  <si>
    <t>After Hrs Low Income Con Cred</t>
  </si>
  <si>
    <t>Low Income Reconnect Cred</t>
  </si>
  <si>
    <t>Net Metering Credit</t>
  </si>
  <si>
    <t>Marketer Intervl Use Data Cred</t>
  </si>
  <si>
    <t>LPC (Marketer) from invoicing</t>
  </si>
  <si>
    <t>After Hrs Low Income Con Chrg</t>
  </si>
  <si>
    <t>Low Income Reconnect Chrg</t>
  </si>
  <si>
    <t>Net Metering Charge</t>
  </si>
  <si>
    <t>Marketer Interval Use Data Fee</t>
  </si>
  <si>
    <t>Low Income Reconnection Credit</t>
  </si>
  <si>
    <t>Stat. Charge for Argentinia</t>
  </si>
  <si>
    <t>Low Income Reconnection Fee</t>
  </si>
  <si>
    <t>Charge for Argentina</t>
  </si>
  <si>
    <t>Meter Reading Credit</t>
  </si>
  <si>
    <t>Meter Reading Fee</t>
  </si>
  <si>
    <t>Marketer Late Payment (Adj.Cr)</t>
  </si>
  <si>
    <t>Marketer LPC from invoicing</t>
  </si>
  <si>
    <t>Security Deposit Payment</t>
  </si>
  <si>
    <t>Security Deposit Request</t>
  </si>
  <si>
    <t>Sec. Deposit Tax Request</t>
  </si>
  <si>
    <t>Interest for Cash Sec.Deposit</t>
  </si>
  <si>
    <t>Carryf. Interest on Cash Dep.</t>
  </si>
  <si>
    <t>Interest Request (Statistical)</t>
  </si>
  <si>
    <t>Interest Receivable</t>
  </si>
  <si>
    <t>Interest credit memo</t>
  </si>
  <si>
    <t>Interest for Installment Plan</t>
  </si>
  <si>
    <t>Inst.Plan: Inter.Credit Memo</t>
  </si>
  <si>
    <t>Loan interest</t>
  </si>
  <si>
    <t>YAP Request (Stat.)</t>
  </si>
  <si>
    <t>Actual YAP Bonus Posting</t>
  </si>
  <si>
    <t>Dowm Pymt on Yearly Adv. Paymt</t>
  </si>
  <si>
    <t>YAP BB Req. Reduction (Stat.)</t>
  </si>
  <si>
    <t>YAP BudgBillDownPaytReduction</t>
  </si>
  <si>
    <t>Budget Billing Payment</t>
  </si>
  <si>
    <t>BB Payment: Transfer Posting</t>
  </si>
  <si>
    <t>Budget Billing Payment Info</t>
  </si>
  <si>
    <t>Budget billing request</t>
  </si>
  <si>
    <t>Budget Billing: Partial Bill</t>
  </si>
  <si>
    <t>Credit for Partial Bill</t>
  </si>
  <si>
    <t>Receivable for Partial Bill</t>
  </si>
  <si>
    <t>Payment Request for Part. Bill</t>
  </si>
  <si>
    <t>Request for Partial Bill</t>
  </si>
  <si>
    <t>Budget Billing: Payment Plan</t>
  </si>
  <si>
    <t>Payment on Account</t>
  </si>
  <si>
    <t>Manual Return</t>
  </si>
  <si>
    <t>Collective Bill Request</t>
  </si>
  <si>
    <t>Collective Bill: PartBill Req.</t>
  </si>
  <si>
    <t>Coll.Bill: Budget Billing Req.</t>
  </si>
  <si>
    <t>Collective Bill Payment</t>
  </si>
  <si>
    <t>Coll.Bill: Credit Bill</t>
  </si>
  <si>
    <t>Coll.Bill: Credit Partial Bill</t>
  </si>
  <si>
    <t>Coll.Bill: BB Payment Request</t>
  </si>
  <si>
    <t>CB Request Interest</t>
  </si>
  <si>
    <t>CB Credit Interest</t>
  </si>
  <si>
    <t>CB Req. security deposit req</t>
  </si>
  <si>
    <t>CB Req. Down Payment Request</t>
  </si>
  <si>
    <t>Installment Receivable</t>
  </si>
  <si>
    <t>Installment Plan Charges</t>
  </si>
  <si>
    <t>Real Installment Plan Charges</t>
  </si>
  <si>
    <t>Payment Schema: Installment</t>
  </si>
  <si>
    <t>Receivable (for repaymnt plan)</t>
  </si>
  <si>
    <t>Credit Memo for Payment</t>
  </si>
  <si>
    <t>B010</t>
  </si>
  <si>
    <t>Receivable (Repay. plan BTLN)</t>
  </si>
  <si>
    <t>B011</t>
  </si>
  <si>
    <t>Credit Memo for Payment-BTLN</t>
  </si>
  <si>
    <t>B100</t>
  </si>
  <si>
    <t>Rec.-Loan IP Line item - BTLN</t>
  </si>
  <si>
    <t>E010</t>
  </si>
  <si>
    <t>Receivable (Repay. plan ELEE)</t>
  </si>
  <si>
    <t>E011</t>
  </si>
  <si>
    <t>Credit Memo for Payment-ELEE</t>
  </si>
  <si>
    <t>E100</t>
  </si>
  <si>
    <t>Rec.-Loan IP Line item - ELEE</t>
  </si>
  <si>
    <t>G010</t>
  </si>
  <si>
    <t>Receivable (Repay. plan GSEE)</t>
  </si>
  <si>
    <t>G011</t>
  </si>
  <si>
    <t>Credit Memo for Payment-GSEE</t>
  </si>
  <si>
    <t>G020</t>
  </si>
  <si>
    <t>Receivable (Repay. plan GSLN)</t>
  </si>
  <si>
    <t>G021</t>
  </si>
  <si>
    <t>Credit Memo for Payment-GSLN</t>
  </si>
  <si>
    <t>G100</t>
  </si>
  <si>
    <t>Rec.-Loan IP Line item - GSEE</t>
  </si>
  <si>
    <t>G200</t>
  </si>
  <si>
    <t>Rec.-Loan IP Line item - GSLN</t>
  </si>
  <si>
    <t>Receivable Write-Off</t>
  </si>
  <si>
    <t>Credit Write-Off</t>
  </si>
  <si>
    <t>Mass Write-Off of Receivables</t>
  </si>
  <si>
    <t>Mass Write-Off of Credits</t>
  </si>
  <si>
    <t>Consumption Billing Credit</t>
  </si>
  <si>
    <t>Fixed Credit</t>
  </si>
  <si>
    <t>Pass Through Credit</t>
  </si>
  <si>
    <t>Usage Credit</t>
  </si>
  <si>
    <t>Revenue Other</t>
  </si>
  <si>
    <t>Revenue Discount</t>
  </si>
  <si>
    <t>Imbalance Credit</t>
  </si>
  <si>
    <t>Capacity Credit</t>
  </si>
  <si>
    <t>Net Metering Credit (Adj)</t>
  </si>
  <si>
    <t>Net Metering Credit (Refund)</t>
  </si>
  <si>
    <t>Consumption Billing Receivable</t>
  </si>
  <si>
    <t>Fixed Charge</t>
  </si>
  <si>
    <t>Pass Through Charge</t>
  </si>
  <si>
    <t>Usage Charge</t>
  </si>
  <si>
    <t>Imbalance Charge</t>
  </si>
  <si>
    <t>Capacity Charge</t>
  </si>
  <si>
    <t>Net Metering Debit (Adj)</t>
  </si>
  <si>
    <t>Net Metering Debit (Refund)</t>
  </si>
  <si>
    <t>System Benefit Credit</t>
  </si>
  <si>
    <t>Storm Cost Credit</t>
  </si>
  <si>
    <t>Conservation Credit (LDAC)</t>
  </si>
  <si>
    <t>Capital Credit (COG) - Winter</t>
  </si>
  <si>
    <t>Capital Credit (COG) - Summer</t>
  </si>
  <si>
    <t>Bad Debt Credit (COG) - Summer</t>
  </si>
  <si>
    <t>Bad Debt Credit (COG) - Winter</t>
  </si>
  <si>
    <t>RDAF Price Credit</t>
  </si>
  <si>
    <t>Environmental Surcharge Credit</t>
  </si>
  <si>
    <t>System Benefit Charge</t>
  </si>
  <si>
    <t>Storm Cost</t>
  </si>
  <si>
    <t>Conservation Charges (LDAC)</t>
  </si>
  <si>
    <t>Capital Charge (COG) - Winter</t>
  </si>
  <si>
    <t>Capital Charge (COG) - Summer</t>
  </si>
  <si>
    <t>Bad Debt Charge (COG) - Summer</t>
  </si>
  <si>
    <t>Bad Debt Charge (COG) - Winter</t>
  </si>
  <si>
    <t>RDAF Price</t>
  </si>
  <si>
    <t>Environmental Surcharge</t>
  </si>
  <si>
    <t>Property Tax Adj Mechansm Cred</t>
  </si>
  <si>
    <t>Low Inc Assis Program/GAP Cred</t>
  </si>
  <si>
    <t>Rate Case Cost Recovery Credit</t>
  </si>
  <si>
    <t>Carbon Credit</t>
  </si>
  <si>
    <t>Capitalized COVID 19 Expenses</t>
  </si>
  <si>
    <t>Renewable Energy Purch Prog Cr</t>
  </si>
  <si>
    <t>Property Tax Adjstmnt Mechansm</t>
  </si>
  <si>
    <t>Low Inc Assis Program/GAP</t>
  </si>
  <si>
    <t>Rate Case Cost Recovery</t>
  </si>
  <si>
    <t>Carbon Charge</t>
  </si>
  <si>
    <t>Renewable Energy Purch Prog Db</t>
  </si>
  <si>
    <t>Fixed Transport Sales</t>
  </si>
  <si>
    <t>Usage Transport Sales</t>
  </si>
  <si>
    <t>Passthrough Transport Sales</t>
  </si>
  <si>
    <t>MARBA credit</t>
  </si>
  <si>
    <t>SBEDR discount</t>
  </si>
  <si>
    <t>MARBA</t>
  </si>
  <si>
    <t>California Lynwood Surcharge</t>
  </si>
  <si>
    <t>California Compton Surcharge</t>
  </si>
  <si>
    <t>California Norwalk Surcharge</t>
  </si>
  <si>
    <t>CIS Customer Surcharge Other</t>
  </si>
  <si>
    <t>CIS Customer Surcredit Other</t>
  </si>
  <si>
    <t>ACC / TCEQ / CPUC Reg Credit</t>
  </si>
  <si>
    <t>WW Effluent</t>
  </si>
  <si>
    <t>Fed Universal Service Credit</t>
  </si>
  <si>
    <t>Securitization Credit</t>
  </si>
  <si>
    <t>ACC / TCEQ / CPUC Reg Fee</t>
  </si>
  <si>
    <t>Fed Universal Service Fee</t>
  </si>
  <si>
    <t>Securitization Fee</t>
  </si>
  <si>
    <t>CPUC Cr</t>
  </si>
  <si>
    <t>CEC Cr</t>
  </si>
  <si>
    <t>Solar Incentive Program Cr</t>
  </si>
  <si>
    <t>Climate Cr &amp; Carbon Pollut Cr</t>
  </si>
  <si>
    <t>GRCMA Cr</t>
  </si>
  <si>
    <t>LTRA Customer Prog EE Cr</t>
  </si>
  <si>
    <t>WINDRRBA Cr</t>
  </si>
  <si>
    <t>Energy Savings (ESA) Cr</t>
  </si>
  <si>
    <t>CARE/Low Income Cr</t>
  </si>
  <si>
    <t>CPUC Fee</t>
  </si>
  <si>
    <t>CEC Fee</t>
  </si>
  <si>
    <t>Solar Incentive Program Fee</t>
  </si>
  <si>
    <t>Climate Cr &amp; Carbon Pollut Fee</t>
  </si>
  <si>
    <t>GRCMA Fee</t>
  </si>
  <si>
    <t>LTRA Customer Prog EE Fee</t>
  </si>
  <si>
    <t>WINDRRBA Fee</t>
  </si>
  <si>
    <t>Energy Savings (ESA) Fee</t>
  </si>
  <si>
    <t>CARE/Low Income Fee</t>
  </si>
  <si>
    <t>Facility Usage Credit</t>
  </si>
  <si>
    <t>Facility Usage Charge</t>
  </si>
  <si>
    <t>CF10</t>
  </si>
  <si>
    <t>Cellular Fee (Credit)</t>
  </si>
  <si>
    <t>CF20</t>
  </si>
  <si>
    <t>Cellular Fee</t>
  </si>
  <si>
    <t>CI10</t>
  </si>
  <si>
    <t>CIAC Credit</t>
  </si>
  <si>
    <t>CI20</t>
  </si>
  <si>
    <t>CIAC Debit</t>
  </si>
  <si>
    <t>D011</t>
  </si>
  <si>
    <t>Fixed Credit Discount</t>
  </si>
  <si>
    <t>D012</t>
  </si>
  <si>
    <t>Pass Through Credit Discount</t>
  </si>
  <si>
    <t>D013</t>
  </si>
  <si>
    <t>Usage Credit Discount</t>
  </si>
  <si>
    <t>D016</t>
  </si>
  <si>
    <t>Imbalance Credit - Dereg</t>
  </si>
  <si>
    <t>D017</t>
  </si>
  <si>
    <t>Capacity Credit - Dereg</t>
  </si>
  <si>
    <t>D021</t>
  </si>
  <si>
    <t>Fixed Charge Discount</t>
  </si>
  <si>
    <t>D022</t>
  </si>
  <si>
    <t>Pass Through Charge Discount</t>
  </si>
  <si>
    <t>D023</t>
  </si>
  <si>
    <t>Usage Charge Discount</t>
  </si>
  <si>
    <t>D026</t>
  </si>
  <si>
    <t>Imbalance Charge - Dereg</t>
  </si>
  <si>
    <t>D027</t>
  </si>
  <si>
    <t>Capacity Charge - Dereg</t>
  </si>
  <si>
    <t>D030</t>
  </si>
  <si>
    <t>EAP Discount Credit</t>
  </si>
  <si>
    <t>D031</t>
  </si>
  <si>
    <t>EAP Discount Credit - Marketer</t>
  </si>
  <si>
    <t>D040</t>
  </si>
  <si>
    <t>EAP Discount</t>
  </si>
  <si>
    <t>D041</t>
  </si>
  <si>
    <t>EAP Discount  - Marketer</t>
  </si>
  <si>
    <t>D071</t>
  </si>
  <si>
    <t>Fixed Transport Sales Discount</t>
  </si>
  <si>
    <t>D072</t>
  </si>
  <si>
    <t>Usage Transport Sales Discount</t>
  </si>
  <si>
    <t>D073</t>
  </si>
  <si>
    <t>Passthrough Transport Discount</t>
  </si>
  <si>
    <t>D074</t>
  </si>
  <si>
    <t>Low Income Discount, Given</t>
  </si>
  <si>
    <t>D075</t>
  </si>
  <si>
    <t>Low Income Surcharge, Collecti</t>
  </si>
  <si>
    <t>D076</t>
  </si>
  <si>
    <t>Non-Recoverable LI Discount Li</t>
  </si>
  <si>
    <t>D077</t>
  </si>
  <si>
    <t>MO Electric LI Disc - Credit</t>
  </si>
  <si>
    <t>D078</t>
  </si>
  <si>
    <t>Low Income Discount Given P&amp;L</t>
  </si>
  <si>
    <t>D081</t>
  </si>
  <si>
    <t>D082</t>
  </si>
  <si>
    <t>D083</t>
  </si>
  <si>
    <t>D084</t>
  </si>
  <si>
    <t>D085</t>
  </si>
  <si>
    <t>D086</t>
  </si>
  <si>
    <t>D087</t>
  </si>
  <si>
    <t>MO Electric LI Disc - Debit</t>
  </si>
  <si>
    <t>D088</t>
  </si>
  <si>
    <t>F010</t>
  </si>
  <si>
    <t>Franchise Cr</t>
  </si>
  <si>
    <t>F011</t>
  </si>
  <si>
    <t>Norwalk Surcharge Cr</t>
  </si>
  <si>
    <t>F012</t>
  </si>
  <si>
    <t>F020</t>
  </si>
  <si>
    <t>Franchise Fee</t>
  </si>
  <si>
    <t>F021</t>
  </si>
  <si>
    <t>Norwalk Surcharge</t>
  </si>
  <si>
    <t>F022</t>
  </si>
  <si>
    <t>Rider GUA - Cr</t>
  </si>
  <si>
    <t>Rider GUA Charge</t>
  </si>
  <si>
    <t>L010</t>
  </si>
  <si>
    <t>LTRA Other Reg Assets - Cr</t>
  </si>
  <si>
    <t>L011</t>
  </si>
  <si>
    <t>LTRA Vegetation Mgmt - Cr</t>
  </si>
  <si>
    <t>L012</t>
  </si>
  <si>
    <t>LTRA Misc Deferred Debits - Cr</t>
  </si>
  <si>
    <t>L013</t>
  </si>
  <si>
    <t>LTRA Storm Costs - Cr</t>
  </si>
  <si>
    <t>L014</t>
  </si>
  <si>
    <t>LTRA Cost of Removal - Credit</t>
  </si>
  <si>
    <t>L020</t>
  </si>
  <si>
    <t>LTRA Other Regulatory Assets</t>
  </si>
  <si>
    <t>L021</t>
  </si>
  <si>
    <t>LTRA Vegetation Management</t>
  </si>
  <si>
    <t>L022</t>
  </si>
  <si>
    <t>LTRA Misc Deferred Debits</t>
  </si>
  <si>
    <t>L023</t>
  </si>
  <si>
    <t>LTRA Storm Costs</t>
  </si>
  <si>
    <t>L024</t>
  </si>
  <si>
    <t>LTRA Cost of Removal</t>
  </si>
  <si>
    <t>N011</t>
  </si>
  <si>
    <t>Fixed Credit - NONPOR</t>
  </si>
  <si>
    <t>N021</t>
  </si>
  <si>
    <t>Fixed Charge - NONPOR</t>
  </si>
  <si>
    <t>P011</t>
  </si>
  <si>
    <t>Fixed Credit - POR</t>
  </si>
  <si>
    <t>P021</t>
  </si>
  <si>
    <t>Fixed Charge - POR</t>
  </si>
  <si>
    <t>R010</t>
  </si>
  <si>
    <t>Rental Credit</t>
  </si>
  <si>
    <t>R011</t>
  </si>
  <si>
    <t>LU - Rental Credit</t>
  </si>
  <si>
    <t>R012</t>
  </si>
  <si>
    <t>TP - Rental Credit</t>
  </si>
  <si>
    <t>R020</t>
  </si>
  <si>
    <t>Rental Charges</t>
  </si>
  <si>
    <t>R021</t>
  </si>
  <si>
    <t>LU - Rental Charges</t>
  </si>
  <si>
    <t>R022</t>
  </si>
  <si>
    <t>TP - Rental Charges</t>
  </si>
  <si>
    <t>RD10</t>
  </si>
  <si>
    <t>Rev Distribution Cr - Classic</t>
  </si>
  <si>
    <t>RD12</t>
  </si>
  <si>
    <t>Rev Distribution Cr - Enhanced</t>
  </si>
  <si>
    <t>RD20</t>
  </si>
  <si>
    <t>Rev Distribution - Classic</t>
  </si>
  <si>
    <t>RD22</t>
  </si>
  <si>
    <t>Rev Distribution - Enhanced</t>
  </si>
  <si>
    <t>S010</t>
  </si>
  <si>
    <t>Service Credit</t>
  </si>
  <si>
    <t>S020</t>
  </si>
  <si>
    <t>Service Fee</t>
  </si>
  <si>
    <t>SD10</t>
  </si>
  <si>
    <t>Service Credit - Dereg</t>
  </si>
  <si>
    <t>SD20</t>
  </si>
  <si>
    <t>Service Fee - Dereg</t>
  </si>
  <si>
    <t>T010</t>
  </si>
  <si>
    <t>MUT Cr</t>
  </si>
  <si>
    <t>T012</t>
  </si>
  <si>
    <t>GRT Cr</t>
  </si>
  <si>
    <t>T013</t>
  </si>
  <si>
    <t>ADEQ (Tax on Water Sold)</t>
  </si>
  <si>
    <t>T014</t>
  </si>
  <si>
    <t>Accrued Prop Taxes Payable Cr</t>
  </si>
  <si>
    <t>T015</t>
  </si>
  <si>
    <t>Accrued City and County Rev Cr</t>
  </si>
  <si>
    <t>T016</t>
  </si>
  <si>
    <t>Tax Cuts &amp; Jobs Act (TCJA)</t>
  </si>
  <si>
    <t>T020</t>
  </si>
  <si>
    <t>MUT Fee</t>
  </si>
  <si>
    <t>T022</t>
  </si>
  <si>
    <t>GRT Fee</t>
  </si>
  <si>
    <t>T023</t>
  </si>
  <si>
    <t>T024</t>
  </si>
  <si>
    <t>Accrued Property Taxes Payable</t>
  </si>
  <si>
    <t>T025</t>
  </si>
  <si>
    <t>Accrued City and County Revenu</t>
  </si>
  <si>
    <t>T026</t>
  </si>
  <si>
    <t>W010</t>
  </si>
  <si>
    <t>Fixed Fire Protection Credit</t>
  </si>
  <si>
    <t>W011</t>
  </si>
  <si>
    <t>Variable Fire Protect Credit</t>
  </si>
  <si>
    <t>W012</t>
  </si>
  <si>
    <t>Variable Irrigation Credit</t>
  </si>
  <si>
    <t>W013</t>
  </si>
  <si>
    <t>Recycled Water, Fixed</t>
  </si>
  <si>
    <t>W014</t>
  </si>
  <si>
    <t>Recycled Water, Variable</t>
  </si>
  <si>
    <t>W015</t>
  </si>
  <si>
    <t>Water Irrigation, Fixed</t>
  </si>
  <si>
    <t>W020</t>
  </si>
  <si>
    <t>Fixed Fire Protection Charge</t>
  </si>
  <si>
    <t>W021</t>
  </si>
  <si>
    <t>Variable Fire Protect Charge</t>
  </si>
  <si>
    <t>W022</t>
  </si>
  <si>
    <t>Variable Irrigation Charge</t>
  </si>
  <si>
    <t>W023</t>
  </si>
  <si>
    <t>W024</t>
  </si>
  <si>
    <t>W025</t>
  </si>
  <si>
    <t>Consumption Billing Credit POR</t>
  </si>
  <si>
    <t>Consumption Billing Recble POR</t>
  </si>
  <si>
    <t>Consumption Billing Cr Non POR</t>
  </si>
  <si>
    <t>Consumption Bill Rec Non POR</t>
  </si>
  <si>
    <t>RD Consump Bill Cr - Classic</t>
  </si>
  <si>
    <t>RD Securitization Cr - Classic</t>
  </si>
  <si>
    <t>RD Consump Bill - Classic</t>
  </si>
  <si>
    <t>RD Securitization - Classic</t>
  </si>
  <si>
    <t>RD Consump Bill Cr - Enhanced</t>
  </si>
  <si>
    <t>RD Consump Bill - Enhanced</t>
  </si>
  <si>
    <t>Difference Amount: Credit</t>
  </si>
  <si>
    <t>Difference Amount: Receivable</t>
  </si>
  <si>
    <t>Adjust Credit</t>
  </si>
  <si>
    <t>Adjust Receivable</t>
  </si>
  <si>
    <t>Credit for Final Billing</t>
  </si>
  <si>
    <t>Final billing receivable</t>
  </si>
  <si>
    <t>Final Billing Credit</t>
  </si>
  <si>
    <t>Final Billing Receivable</t>
  </si>
  <si>
    <t>WW Effluent Credit</t>
  </si>
  <si>
    <t>GRCMAFee</t>
  </si>
  <si>
    <t>WS10</t>
  </si>
  <si>
    <t>Reg Waste Rev Fx Unmtrd Com Cr</t>
  </si>
  <si>
    <t>WS11</t>
  </si>
  <si>
    <t>Reg Waste Rev Fx Unmtrd Res Cr</t>
  </si>
  <si>
    <t>WS20</t>
  </si>
  <si>
    <t>Reg Waste Rev Fx Unmetered Com</t>
  </si>
  <si>
    <t>WS21</t>
  </si>
  <si>
    <t>Reg Waste Rev Fx Unmetered Res</t>
  </si>
  <si>
    <t>Final Billing Credit POR</t>
  </si>
  <si>
    <t>Final Billing Receivable POR</t>
  </si>
  <si>
    <t>Final Billing Credit Non POR</t>
  </si>
  <si>
    <t>Final Billing Recble Non POR</t>
  </si>
  <si>
    <t>RD Final Billing Cr - Classic</t>
  </si>
  <si>
    <t>RD Final Billing - Classic</t>
  </si>
  <si>
    <t>RD Final Billing Cr - Enhanced</t>
  </si>
  <si>
    <t>RD Final Billing - Enhanced</t>
  </si>
  <si>
    <t>Credit fm Tfr Pstg of BillgDoc</t>
  </si>
  <si>
    <t>Rec. from Trans. Post. Inv.</t>
  </si>
  <si>
    <t>Credit Memo for Backbilling</t>
  </si>
  <si>
    <t>Backbilling Receivable</t>
  </si>
  <si>
    <t>Manual Billing Credit</t>
  </si>
  <si>
    <t>Revenue - Fixed</t>
  </si>
  <si>
    <t>Revenue - Pass Through</t>
  </si>
  <si>
    <t>Revenue - Usage</t>
  </si>
  <si>
    <t>Manual Billing Receivable</t>
  </si>
  <si>
    <t>Manual Billing Credit POR</t>
  </si>
  <si>
    <t>Manual Billing Receivable POR</t>
  </si>
  <si>
    <t>Manual Billing Credit Non POR</t>
  </si>
  <si>
    <t>Manual Billing Recble Non POR</t>
  </si>
  <si>
    <t>RD Manual Billing Cr - Classic</t>
  </si>
  <si>
    <t>RD Manual Billing - Classic</t>
  </si>
  <si>
    <t>RD Manual Billing Cr- Enhanced</t>
  </si>
  <si>
    <t>RD Manual Billing - Enhanced</t>
  </si>
  <si>
    <t>Incoming payment</t>
  </si>
  <si>
    <t>Outgoing Payment</t>
  </si>
  <si>
    <t>Reversal</t>
  </si>
  <si>
    <t>Payment Reversal</t>
  </si>
  <si>
    <t>Account maintenance</t>
  </si>
  <si>
    <t>Returns</t>
  </si>
  <si>
    <t>Transfer</t>
  </si>
  <si>
    <t>Reset cleared items</t>
  </si>
  <si>
    <t>Write-Off</t>
  </si>
  <si>
    <t>Transfer Credit</t>
  </si>
  <si>
    <t>Receivable for Tax Adjustment</t>
  </si>
  <si>
    <t>Credit for Tax Adjustment</t>
  </si>
  <si>
    <t>Conv AR Credit</t>
  </si>
  <si>
    <t>Conv Securitization AR Credit</t>
  </si>
  <si>
    <t>Conv AR Debit</t>
  </si>
  <si>
    <t>Conv Securitization AR Debit</t>
  </si>
  <si>
    <t>Conv POR AR Credit</t>
  </si>
  <si>
    <t>Conv POR AR Debit</t>
  </si>
  <si>
    <t>Conv NONPOR AR Credit</t>
  </si>
  <si>
    <t>Conv NONPOR AR Debit</t>
  </si>
  <si>
    <t>Conv RD Classic Credit</t>
  </si>
  <si>
    <t>Conv RD Securitization Clas Cr</t>
  </si>
  <si>
    <t>Conv RD Classic Debit</t>
  </si>
  <si>
    <t>Conv RD Securitization Clas Bd</t>
  </si>
  <si>
    <t>Conv RD Enhanced Credit</t>
  </si>
  <si>
    <t>Conv RD Enhanced Debit</t>
  </si>
  <si>
    <t>Conv Bad Debt Debit</t>
  </si>
  <si>
    <t>Pay Recover (Bad Debt Cr)</t>
  </si>
  <si>
    <t>Conv Bankruptcy Bad Debt</t>
  </si>
  <si>
    <t>Conv. Bankruptcy BD Payment</t>
  </si>
  <si>
    <t>Down payment request</t>
  </si>
  <si>
    <t>Down payment</t>
  </si>
  <si>
    <t>SD Request for Down Payment</t>
  </si>
  <si>
    <t>Down Payment at SD Request</t>
  </si>
  <si>
    <t>Down Payment Info, Ind. Cust.</t>
  </si>
  <si>
    <t>Down Pmnt at Request, Ind. Cst</t>
  </si>
  <si>
    <t>Down Pmt Request, Pmt Schema</t>
  </si>
  <si>
    <t>Down Payment - Negative</t>
  </si>
  <si>
    <t>Bollo Statistically</t>
  </si>
  <si>
    <t>Bollo - Actual</t>
  </si>
  <si>
    <t>Receivable from Inv.ServPr.</t>
  </si>
  <si>
    <t>Rev.Receivable from Inv.ServPr</t>
  </si>
  <si>
    <t>Credit from Inv.ServPr.</t>
  </si>
  <si>
    <t>Rev. Credit from Inv.ServPr.</t>
  </si>
  <si>
    <t>Receivable on Acct.from Inv.SP</t>
  </si>
  <si>
    <t>Receivable from Budg.Bill.Plan</t>
  </si>
  <si>
    <t>Payable from Budget Bill. Plan</t>
  </si>
  <si>
    <t>Receivable from Write Off</t>
  </si>
  <si>
    <t>Credit from Write Off</t>
  </si>
  <si>
    <t>Aggregated Bill Request</t>
  </si>
  <si>
    <t>Aggregated Bill Payable</t>
  </si>
  <si>
    <t>Aggregated Budget Bill.Request</t>
  </si>
  <si>
    <t>Aggr. BB Request Payable</t>
  </si>
  <si>
    <t>BBP Stat. Request Serv. Prov.</t>
  </si>
  <si>
    <t>BBP Rev. Stat. Req. Serv.Prov.</t>
  </si>
  <si>
    <t>BBP Repayment Serv. Prov.</t>
  </si>
  <si>
    <t>BBP Reversal Repayt Serv.Prov.</t>
  </si>
  <si>
    <t>IDEX Charge</t>
  </si>
  <si>
    <t>IDEX Credit</t>
  </si>
  <si>
    <t>Receivable Aggr.Bill + Taxes</t>
  </si>
  <si>
    <t>Credit Aggr. Bill + Taxes</t>
  </si>
  <si>
    <t>Aggr. BBP Posting Debit Tax</t>
  </si>
  <si>
    <t>Aggr. BBP Posting Credit Tax</t>
  </si>
  <si>
    <t>Write Off Cred. from Inv.SP Tx</t>
  </si>
  <si>
    <t>Write Off Rec. from Inv.SP Tax</t>
  </si>
  <si>
    <t>Other credit memos</t>
  </si>
  <si>
    <t>Tampering Credit</t>
  </si>
  <si>
    <t>Non-Access Credit</t>
  </si>
  <si>
    <t>Attorney/Court Credit</t>
  </si>
  <si>
    <t>Missed Appointment</t>
  </si>
  <si>
    <t>Curb Cut-Off Credit</t>
  </si>
  <si>
    <t>Dispatch Credit</t>
  </si>
  <si>
    <t>Meter Test Credit</t>
  </si>
  <si>
    <t>PN Control Install Credit</t>
  </si>
  <si>
    <t>Misc Shrd Propane Srv Credit</t>
  </si>
  <si>
    <t>Other receivables</t>
  </si>
  <si>
    <t>Tampering Charges</t>
  </si>
  <si>
    <t>Non-Access Fee</t>
  </si>
  <si>
    <t>Attorney/Court Fees</t>
  </si>
  <si>
    <t>Curb Cut-Off Charge</t>
  </si>
  <si>
    <t>Dispatch Charge</t>
  </si>
  <si>
    <t>Meter Test Charge</t>
  </si>
  <si>
    <t>PN Control Install Charge</t>
  </si>
  <si>
    <t>Misc Shrd Propane Srv Fee</t>
  </si>
  <si>
    <t>Energy Relief Credit</t>
  </si>
  <si>
    <t>Renewable EnerPurPrg TrueUp Cr</t>
  </si>
  <si>
    <t>Company Use Bill Credit</t>
  </si>
  <si>
    <t>Energy Relief Charge</t>
  </si>
  <si>
    <t>Renewable EnerPurPrg TrueUp Db</t>
  </si>
  <si>
    <t>Company Use Bill Charge</t>
  </si>
  <si>
    <t>Billing Conversion Credit</t>
  </si>
  <si>
    <t>Conversion Incentive Cr</t>
  </si>
  <si>
    <t>Billing Conversion Charge</t>
  </si>
  <si>
    <t>One-time Billing Adj.</t>
  </si>
  <si>
    <t>Low Income Discount Adjustment</t>
  </si>
  <si>
    <t>CIAC MISC Credit</t>
  </si>
  <si>
    <t>CIAC MISC Debit</t>
  </si>
  <si>
    <t>CL10</t>
  </si>
  <si>
    <t>Climate Credit</t>
  </si>
  <si>
    <t>CL20</t>
  </si>
  <si>
    <t>Climate Debit Adj</t>
  </si>
  <si>
    <t>PGA R Refund CR</t>
  </si>
  <si>
    <t>PGA R Refund DR</t>
  </si>
  <si>
    <t>D032</t>
  </si>
  <si>
    <t>PGA C Refund CR</t>
  </si>
  <si>
    <t>D042</t>
  </si>
  <si>
    <t>PGA C Refund DR</t>
  </si>
  <si>
    <t>D052</t>
  </si>
  <si>
    <t>PGA I Refund CR</t>
  </si>
  <si>
    <t>D062</t>
  </si>
  <si>
    <t>PGA I Refund DR</t>
  </si>
  <si>
    <t>EA10</t>
  </si>
  <si>
    <t>Energy Affordability Prog Cr</t>
  </si>
  <si>
    <t>EA20</t>
  </si>
  <si>
    <t>Energy Affordability Prog Adj</t>
  </si>
  <si>
    <t>EA30</t>
  </si>
  <si>
    <t>NYS Energy Bill Credt</t>
  </si>
  <si>
    <t>EA40</t>
  </si>
  <si>
    <t>NYS Energy Bill debit</t>
  </si>
  <si>
    <t>FF10</t>
  </si>
  <si>
    <t>Fuel for the Future Incentive</t>
  </si>
  <si>
    <t>FF20</t>
  </si>
  <si>
    <t>Fuel for the Future Adjustment</t>
  </si>
  <si>
    <t>LE10</t>
  </si>
  <si>
    <t>New York Water Leak Adjustment</t>
  </si>
  <si>
    <t>LE20</t>
  </si>
  <si>
    <t>New York Water Leak Adj Debit</t>
  </si>
  <si>
    <t>Gas Plant Alt/Damages Credit</t>
  </si>
  <si>
    <t>Cust Satisfct Srv Cr Encare</t>
  </si>
  <si>
    <t>Cust Rental Service Cr LU</t>
  </si>
  <si>
    <t>R013</t>
  </si>
  <si>
    <t>Cust Protection Plan Srv Cred</t>
  </si>
  <si>
    <t>R014</t>
  </si>
  <si>
    <t>Red Unlock Credit</t>
  </si>
  <si>
    <t>R015</t>
  </si>
  <si>
    <t>Meter Removal Credit</t>
  </si>
  <si>
    <t>R016</t>
  </si>
  <si>
    <t>CustomerOwned SvcChrg-Adjust</t>
  </si>
  <si>
    <t>Gas Plant Alt/Damages Fee</t>
  </si>
  <si>
    <t>Customer Service Fee Encare</t>
  </si>
  <si>
    <t>Cust Rental Service Fee LU</t>
  </si>
  <si>
    <t>R023</t>
  </si>
  <si>
    <t>Cust Protection Plan Srv Fee</t>
  </si>
  <si>
    <t>R024</t>
  </si>
  <si>
    <t>Red Unlock Charge</t>
  </si>
  <si>
    <t>R025</t>
  </si>
  <si>
    <t>Meter Removal Fee</t>
  </si>
  <si>
    <t>R026</t>
  </si>
  <si>
    <t>Customer Service Charges</t>
  </si>
  <si>
    <t>RE10</t>
  </si>
  <si>
    <t>Incentive / Rebate</t>
  </si>
  <si>
    <t>RE20</t>
  </si>
  <si>
    <t>Incentive / Rebate Adjustment</t>
  </si>
  <si>
    <t>RI10</t>
  </si>
  <si>
    <t>Referral Incentive</t>
  </si>
  <si>
    <t>RI20</t>
  </si>
  <si>
    <t>Referral Incentive Adjustment</t>
  </si>
  <si>
    <t>Classic Rev Distribution Crd</t>
  </si>
  <si>
    <t>Enhanced Rev Distribution Crd</t>
  </si>
  <si>
    <t>Classic Rev DistributionFee</t>
  </si>
  <si>
    <t>Enhanced Rev DistributionFee</t>
  </si>
  <si>
    <t>Escheatment Cr</t>
  </si>
  <si>
    <t>Escheatment Dr</t>
  </si>
  <si>
    <t>Request Quilmes (Arg)</t>
  </si>
  <si>
    <t>Perception: Incoming payment</t>
  </si>
  <si>
    <t>Perception: Outgoing payment</t>
  </si>
  <si>
    <t>Receivable Amount ET Household</t>
  </si>
  <si>
    <t>Credit Memo Amt - ET Household</t>
  </si>
  <si>
    <t>Receivable: Settlmt per ET/HH</t>
  </si>
  <si>
    <t>Credit Memo per SRM Household</t>
  </si>
  <si>
    <t>Donation (Adj. Cr.)</t>
  </si>
  <si>
    <t>Donation Request</t>
  </si>
  <si>
    <t>Donation Payment</t>
  </si>
  <si>
    <t>Donation: Inbound Payment</t>
  </si>
  <si>
    <t>Regular Charges Statistical WO</t>
  </si>
  <si>
    <t>Regular Charges Recovery</t>
  </si>
  <si>
    <t>Securitization Statistical WO</t>
  </si>
  <si>
    <t>Securitization Fee Recovery</t>
  </si>
  <si>
    <t>CIAC Statistical WO</t>
  </si>
  <si>
    <t>CI21</t>
  </si>
  <si>
    <t>CIAC Recovery</t>
  </si>
  <si>
    <t>Franchise Fee Statistical WO</t>
  </si>
  <si>
    <t>Franchise Fee Recovery</t>
  </si>
  <si>
    <t>MUT Statistical WO</t>
  </si>
  <si>
    <t>T021</t>
  </si>
  <si>
    <t>MUT Recovery</t>
  </si>
  <si>
    <t>GRT Statistical WO</t>
  </si>
  <si>
    <t>GRT Recovery</t>
  </si>
  <si>
    <t>POR Statistical WO</t>
  </si>
  <si>
    <t>POR Recovery</t>
  </si>
  <si>
    <t>CRD Statistical WO</t>
  </si>
  <si>
    <t>CRD Recovery</t>
  </si>
  <si>
    <t>Payment</t>
  </si>
  <si>
    <t>Payment to Company</t>
  </si>
  <si>
    <t>Old PC</t>
  </si>
  <si>
    <t>Cl.</t>
  </si>
  <si>
    <t>CoCd</t>
  </si>
  <si>
    <t>Dv</t>
  </si>
  <si>
    <t>Service Area</t>
  </si>
  <si>
    <t>Profit Ctr</t>
  </si>
  <si>
    <t>Cost Ctr</t>
  </si>
  <si>
    <t>COact.asgn</t>
  </si>
  <si>
    <t>Valid From Date</t>
  </si>
  <si>
    <t>Valid To Date</t>
  </si>
  <si>
    <t>Profit Center</t>
  </si>
  <si>
    <t>100</t>
  </si>
  <si>
    <t>30</t>
  </si>
  <si>
    <t>AURORA MO</t>
  </si>
  <si>
    <t>1071995025</t>
  </si>
  <si>
    <t>LU_MOEA</t>
  </si>
  <si>
    <t>BILYEU RIDGE MO</t>
  </si>
  <si>
    <t>1071995014</t>
  </si>
  <si>
    <t>LU_MOBIR</t>
  </si>
  <si>
    <t>CEDAR HILL ESTATES MO</t>
  </si>
  <si>
    <t>1071995004</t>
  </si>
  <si>
    <t>LU_MOKMC</t>
  </si>
  <si>
    <t>CITY OF BOLIVAR MO</t>
  </si>
  <si>
    <t>1046995000</t>
  </si>
  <si>
    <t>LU_MOCBW</t>
  </si>
  <si>
    <t>CITY OF BOLIVAR-SOUTH TOWN MO</t>
  </si>
  <si>
    <t>1046995001</t>
  </si>
  <si>
    <t>LU_MOCBWST</t>
  </si>
  <si>
    <t>CRESTVIEW ACRES MO</t>
  </si>
  <si>
    <t>1071995007</t>
  </si>
  <si>
    <t>LU_MOKMR</t>
  </si>
  <si>
    <t>HIDDEN MEADOWS ESTATES MO</t>
  </si>
  <si>
    <t>1071995013</t>
  </si>
  <si>
    <t>LU_MOMLW</t>
  </si>
  <si>
    <t>HIGH RIDGE MANOR MO</t>
  </si>
  <si>
    <t>1071995005</t>
  </si>
  <si>
    <t>LU_MOKMH</t>
  </si>
  <si>
    <t>HILLSHIRE ACRES MO</t>
  </si>
  <si>
    <t>1071995003</t>
  </si>
  <si>
    <t>LU_MOKC</t>
  </si>
  <si>
    <t>HOLIDAY HILLS MO</t>
  </si>
  <si>
    <t>1071995011</t>
  </si>
  <si>
    <t>LU_MOHOH</t>
  </si>
  <si>
    <t>KISSEE MILLS MO</t>
  </si>
  <si>
    <t>1071995021</t>
  </si>
  <si>
    <t>LU_MOTL</t>
  </si>
  <si>
    <t>LAKE ST. CLAIR MO</t>
  </si>
  <si>
    <t>LU_MOFRC</t>
  </si>
  <si>
    <t>LAKELAND HEIGHTS MO</t>
  </si>
  <si>
    <t>1071995028</t>
  </si>
  <si>
    <t>LU_MOLAK</t>
  </si>
  <si>
    <t>LAKEWOOD HILLS MO</t>
  </si>
  <si>
    <t>1071995008</t>
  </si>
  <si>
    <t>LU_MOKML</t>
  </si>
  <si>
    <t>MARIONVILLE MO</t>
  </si>
  <si>
    <t>1071995027</t>
  </si>
  <si>
    <t>LU_MOEM</t>
  </si>
  <si>
    <t>MOORE BEND MO</t>
  </si>
  <si>
    <t>1071995015</t>
  </si>
  <si>
    <t>LU_MOMOB</t>
  </si>
  <si>
    <t>NOEL MO</t>
  </si>
  <si>
    <t>1071995012</t>
  </si>
  <si>
    <t>LU_MONW</t>
  </si>
  <si>
    <t>OAK BRIAR MO</t>
  </si>
  <si>
    <t>1071995030</t>
  </si>
  <si>
    <t>LU_MOOAB</t>
  </si>
  <si>
    <t>OZARK MOUNTAIN MO</t>
  </si>
  <si>
    <t>1071995001</t>
  </si>
  <si>
    <t>LU_MOOMW</t>
  </si>
  <si>
    <t>RIVERFORK MO</t>
  </si>
  <si>
    <t>1071995016</t>
  </si>
  <si>
    <t>LU_MORIW</t>
  </si>
  <si>
    <t>ROCKAWAY BEACH-HONEY LANE MO</t>
  </si>
  <si>
    <t>1071995019</t>
  </si>
  <si>
    <t>LU_MOTAH</t>
  </si>
  <si>
    <t>ROCKAWAY BEACH-RED ROCK MO</t>
  </si>
  <si>
    <t>1071995018</t>
  </si>
  <si>
    <t>LU_MOTAR</t>
  </si>
  <si>
    <t>TIMBERCREEK MO</t>
  </si>
  <si>
    <t>1071995000</t>
  </si>
  <si>
    <t>LU_MOTIW</t>
  </si>
  <si>
    <t>TOWN OF SCOTTSDALE MO</t>
  </si>
  <si>
    <t>1071995009</t>
  </si>
  <si>
    <t>LU_MOKS</t>
  </si>
  <si>
    <t>VALLEY VIEW MO</t>
  </si>
  <si>
    <t>1071995020</t>
  </si>
  <si>
    <t>LU_MOTAV</t>
  </si>
  <si>
    <t>VALLEY WOOD MO</t>
  </si>
  <si>
    <t>1071995022</t>
  </si>
  <si>
    <t>LU_MOVAW</t>
  </si>
  <si>
    <t>VERONA MO</t>
  </si>
  <si>
    <t>1071995026</t>
  </si>
  <si>
    <t>LU_MOEV</t>
  </si>
  <si>
    <t>WARREN WOODS SUB MO</t>
  </si>
  <si>
    <t>1071995006</t>
  </si>
  <si>
    <t>LU_MOKMW</t>
  </si>
  <si>
    <t>WHISPERING HILLS MO</t>
  </si>
  <si>
    <t>1071995029</t>
  </si>
  <si>
    <t>LU_MOWHH</t>
  </si>
  <si>
    <t>40</t>
  </si>
  <si>
    <t>1051495000</t>
  </si>
  <si>
    <t>LU_MOE2S</t>
  </si>
  <si>
    <t>1054195001</t>
  </si>
  <si>
    <t>LU_MOE2SST</t>
  </si>
  <si>
    <t>KMB SEWER MO</t>
  </si>
  <si>
    <t>1072095001</t>
  </si>
  <si>
    <t>LU_MOKMS</t>
  </si>
  <si>
    <t>1072195001</t>
  </si>
  <si>
    <t>LU_MOOMS</t>
  </si>
  <si>
    <t>PRARIE HEIGHTS SEWER MO</t>
  </si>
  <si>
    <t>1063695000</t>
  </si>
  <si>
    <t>LU_MOPHS</t>
  </si>
  <si>
    <t>R.D. SEWER MO</t>
  </si>
  <si>
    <t>1072095005</t>
  </si>
  <si>
    <t>LU_MORDC</t>
  </si>
  <si>
    <t>SAVER FARM MO</t>
  </si>
  <si>
    <t>1072095000</t>
  </si>
  <si>
    <t>LU_MOSAF</t>
  </si>
  <si>
    <t>1072195000</t>
  </si>
  <si>
    <t>LU_MOTCS</t>
  </si>
  <si>
    <t>1072095003</t>
  </si>
  <si>
    <t>LU_MOVWS</t>
  </si>
  <si>
    <t>Provided By: Ganesh Chelamalla; CIS Integration Analyst</t>
  </si>
  <si>
    <t>Doc. No.</t>
  </si>
  <si>
    <t>Reconcil. Key</t>
  </si>
  <si>
    <t>DT</t>
  </si>
  <si>
    <t>OK</t>
  </si>
  <si>
    <t>Post. Date</t>
  </si>
  <si>
    <t>Rev. Doc.</t>
  </si>
  <si>
    <t>L</t>
  </si>
  <si>
    <t>Loc.curr.amount</t>
  </si>
  <si>
    <t>Crcy</t>
  </si>
  <si>
    <t>Amount</t>
  </si>
  <si>
    <t>Tx</t>
  </si>
  <si>
    <t>Tax Jur.</t>
  </si>
  <si>
    <t>Doc. No.Profit Ctr</t>
  </si>
  <si>
    <t>CTyp</t>
  </si>
  <si>
    <t>Created By</t>
  </si>
  <si>
    <t>Entry Dte</t>
  </si>
  <si>
    <t>Tax Date</t>
  </si>
  <si>
    <t>Tax Base</t>
  </si>
  <si>
    <t>Orig.jurisdict.</t>
  </si>
  <si>
    <t>Contract</t>
  </si>
  <si>
    <t>Contract Account</t>
  </si>
  <si>
    <t>Main Transaction</t>
  </si>
  <si>
    <t>Account determin. ID</t>
  </si>
  <si>
    <t>Main/Sub</t>
  </si>
  <si>
    <t>10535669707</t>
  </si>
  <si>
    <t>25175INV01AW</t>
  </si>
  <si>
    <t>FA</t>
  </si>
  <si>
    <t>R4</t>
  </si>
  <si>
    <t>52000480645</t>
  </si>
  <si>
    <t>0</t>
  </si>
  <si>
    <t>USD</t>
  </si>
  <si>
    <t>O1</t>
  </si>
  <si>
    <t>USMO6560526870</t>
  </si>
  <si>
    <t>1053566970710719</t>
  </si>
  <si>
    <t>BATCH_ID</t>
  </si>
  <si>
    <t>3102244784</t>
  </si>
  <si>
    <t>0010</t>
  </si>
  <si>
    <t>0060</t>
  </si>
  <si>
    <t>11200643865</t>
  </si>
  <si>
    <t>25162INV01AP</t>
  </si>
  <si>
    <t>52000481568</t>
  </si>
  <si>
    <t>10514</t>
  </si>
  <si>
    <t>USMO6561328120</t>
  </si>
  <si>
    <t>1120064386510514</t>
  </si>
  <si>
    <t>3102042384</t>
  </si>
  <si>
    <t>10469</t>
  </si>
  <si>
    <t>1120064386510469</t>
  </si>
  <si>
    <t>3102042383</t>
  </si>
  <si>
    <t>11770599597</t>
  </si>
  <si>
    <t>25178INV01AJ</t>
  </si>
  <si>
    <t>52000480801</t>
  </si>
  <si>
    <t>USMO6574096531</t>
  </si>
  <si>
    <t>1177059959710719</t>
  </si>
  <si>
    <t>3101582315</t>
  </si>
  <si>
    <t>12625662574</t>
  </si>
  <si>
    <t>25181INV01BN</t>
  </si>
  <si>
    <t>USMO6561333430</t>
  </si>
  <si>
    <t>1262566257410514</t>
  </si>
  <si>
    <t>3102256359</t>
  </si>
  <si>
    <t>200016095644</t>
  </si>
  <si>
    <t>1262566257410469</t>
  </si>
  <si>
    <t>3102256358</t>
  </si>
  <si>
    <t>13195654385</t>
  </si>
  <si>
    <t>25181INV01AY</t>
  </si>
  <si>
    <t>USMO6561328910</t>
  </si>
  <si>
    <t>1319565438510469</t>
  </si>
  <si>
    <t>3102330753</t>
  </si>
  <si>
    <t>13670652227</t>
  </si>
  <si>
    <t>25181INV01BE</t>
  </si>
  <si>
    <t>USMO6574094551</t>
  </si>
  <si>
    <t>1367065222710719</t>
  </si>
  <si>
    <t>3102291204</t>
  </si>
  <si>
    <t>14525647224</t>
  </si>
  <si>
    <t>25181INV01BD</t>
  </si>
  <si>
    <t>USMO6561329830</t>
  </si>
  <si>
    <t>1452564722410469</t>
  </si>
  <si>
    <t>3102322690</t>
  </si>
  <si>
    <t>200016427094</t>
  </si>
  <si>
    <t>14810639803</t>
  </si>
  <si>
    <t>25181INV01AG</t>
  </si>
  <si>
    <t>USMO6561328330</t>
  </si>
  <si>
    <t>1481063980310469</t>
  </si>
  <si>
    <t>3101545017</t>
  </si>
  <si>
    <t>1481063980310514</t>
  </si>
  <si>
    <t>3101544921</t>
  </si>
  <si>
    <t>10001652163</t>
  </si>
  <si>
    <t>R4-250601-00</t>
  </si>
  <si>
    <t>USMO6561316080</t>
  </si>
  <si>
    <t>1000165216310469</t>
  </si>
  <si>
    <t>MBOLICK</t>
  </si>
  <si>
    <t>3101692202</t>
  </si>
  <si>
    <t>1000165216310514</t>
  </si>
  <si>
    <t>3101692283</t>
  </si>
  <si>
    <t>10001652166</t>
  </si>
  <si>
    <t>1000165216610469</t>
  </si>
  <si>
    <t>1000165216610514</t>
  </si>
  <si>
    <t>10001652170</t>
  </si>
  <si>
    <t>USMO6561316100</t>
  </si>
  <si>
    <t>1000165217010469</t>
  </si>
  <si>
    <t>3101579759</t>
  </si>
  <si>
    <t>10001652190</t>
  </si>
  <si>
    <t>USMO6561323270</t>
  </si>
  <si>
    <t>1000165219010469</t>
  </si>
  <si>
    <t>KPINTAL</t>
  </si>
  <si>
    <t>3102013293</t>
  </si>
  <si>
    <t>200014907501</t>
  </si>
  <si>
    <t>1000165219010514</t>
  </si>
  <si>
    <t>3102013294</t>
  </si>
  <si>
    <t>10001652192</t>
  </si>
  <si>
    <t>USMO6565300001</t>
  </si>
  <si>
    <t>1000165219210719</t>
  </si>
  <si>
    <t>3101639078</t>
  </si>
  <si>
    <t>200013923004</t>
  </si>
  <si>
    <t>10001652195</t>
  </si>
  <si>
    <t>USMO6561321340</t>
  </si>
  <si>
    <t>1000165219510469</t>
  </si>
  <si>
    <t>3101609341</t>
  </si>
  <si>
    <t>200013964032</t>
  </si>
  <si>
    <t>10001652196</t>
  </si>
  <si>
    <t>USMO6561311390</t>
  </si>
  <si>
    <t>1000165219610514</t>
  </si>
  <si>
    <t>3101680293</t>
  </si>
  <si>
    <t>200013950965</t>
  </si>
  <si>
    <t>1000165219610469</t>
  </si>
  <si>
    <t>3101680131</t>
  </si>
  <si>
    <t>10001652197</t>
  </si>
  <si>
    <t>1000165219710514</t>
  </si>
  <si>
    <t>1000165219710469</t>
  </si>
  <si>
    <t>10001652198</t>
  </si>
  <si>
    <t>1000165219810469</t>
  </si>
  <si>
    <t>1000165219810514</t>
  </si>
  <si>
    <t>10001652212</t>
  </si>
  <si>
    <t>USMO6561371110</t>
  </si>
  <si>
    <t>1000165221210514</t>
  </si>
  <si>
    <t>KKELLEY2</t>
  </si>
  <si>
    <t>3101636963</t>
  </si>
  <si>
    <t>200014402016</t>
  </si>
  <si>
    <t>1000165221210469</t>
  </si>
  <si>
    <t>3101636868</t>
  </si>
  <si>
    <t>10001652213</t>
  </si>
  <si>
    <t>1000165221310514</t>
  </si>
  <si>
    <t>1000165221310469</t>
  </si>
  <si>
    <t>10001652219</t>
  </si>
  <si>
    <t>USMO6561371070</t>
  </si>
  <si>
    <t>1000165221910514</t>
  </si>
  <si>
    <t>3101618425</t>
  </si>
  <si>
    <t>1000165221910469</t>
  </si>
  <si>
    <t>3101618333</t>
  </si>
  <si>
    <t>10001652220</t>
  </si>
  <si>
    <t>USMO6561324430</t>
  </si>
  <si>
    <t>1000165222010469</t>
  </si>
  <si>
    <t>3102264161</t>
  </si>
  <si>
    <t>200016134534</t>
  </si>
  <si>
    <t>1000165222010514</t>
  </si>
  <si>
    <t>3102264162</t>
  </si>
  <si>
    <t>10001652221</t>
  </si>
  <si>
    <t>1000165222110514</t>
  </si>
  <si>
    <t>1000165222110469</t>
  </si>
  <si>
    <t>10001652222</t>
  </si>
  <si>
    <t>USMO6561326110</t>
  </si>
  <si>
    <t>1000165222210469</t>
  </si>
  <si>
    <t>3101693121</t>
  </si>
  <si>
    <t>200013639634</t>
  </si>
  <si>
    <t>1000165222210514</t>
  </si>
  <si>
    <t>3101693201</t>
  </si>
  <si>
    <t>10001652230</t>
  </si>
  <si>
    <t>USMO6561391490</t>
  </si>
  <si>
    <t>1000165223010514</t>
  </si>
  <si>
    <t>3101619673</t>
  </si>
  <si>
    <t>200014401380</t>
  </si>
  <si>
    <t>1000165223010469</t>
  </si>
  <si>
    <t>3101619578</t>
  </si>
  <si>
    <t>10001652231</t>
  </si>
  <si>
    <t>USMO6561321040</t>
  </si>
  <si>
    <t>1000165223110514</t>
  </si>
  <si>
    <t>3101692336</t>
  </si>
  <si>
    <t>10001652232</t>
  </si>
  <si>
    <t>1000165223210514</t>
  </si>
  <si>
    <t>10001652237</t>
  </si>
  <si>
    <t>USMO6561320570</t>
  </si>
  <si>
    <t>1000165223710469</t>
  </si>
  <si>
    <t>3101654955</t>
  </si>
  <si>
    <t>200014709238</t>
  </si>
  <si>
    <t>1000165223710514</t>
  </si>
  <si>
    <t>3101655151</t>
  </si>
  <si>
    <t>10001652434</t>
  </si>
  <si>
    <t>R4-250602-00</t>
  </si>
  <si>
    <t>USMO6561333130</t>
  </si>
  <si>
    <t>1000165243410514</t>
  </si>
  <si>
    <t>TROSS2</t>
  </si>
  <si>
    <t>3102063965</t>
  </si>
  <si>
    <t>10001652490</t>
  </si>
  <si>
    <t>52000469095</t>
  </si>
  <si>
    <t>USMO6561360230</t>
  </si>
  <si>
    <t>1000165249010514</t>
  </si>
  <si>
    <t>SLONERO</t>
  </si>
  <si>
    <t>3102266883</t>
  </si>
  <si>
    <t>200016150084</t>
  </si>
  <si>
    <t>1000165249010469</t>
  </si>
  <si>
    <t>3102266882</t>
  </si>
  <si>
    <t>10001652955</t>
  </si>
  <si>
    <t>USMO6561333660</t>
  </si>
  <si>
    <t>1000165295510469</t>
  </si>
  <si>
    <t>LJOHNSON3</t>
  </si>
  <si>
    <t>3102265362</t>
  </si>
  <si>
    <t>200016139293</t>
  </si>
  <si>
    <t>1000165295510514</t>
  </si>
  <si>
    <t>3102265363</t>
  </si>
  <si>
    <t>10001653020</t>
  </si>
  <si>
    <t>USMO6561333790</t>
  </si>
  <si>
    <t>1000165302010514</t>
  </si>
  <si>
    <t>3101621165</t>
  </si>
  <si>
    <t>200014111765</t>
  </si>
  <si>
    <t>10001653181</t>
  </si>
  <si>
    <t>R4-250603-00</t>
  </si>
  <si>
    <t>10720</t>
  </si>
  <si>
    <t>USMO6375541350</t>
  </si>
  <si>
    <t>1000165318110720</t>
  </si>
  <si>
    <t>ESCHOENBERG</t>
  </si>
  <si>
    <t>3101227411</t>
  </si>
  <si>
    <t>10001653201</t>
  </si>
  <si>
    <t>1000165320110469</t>
  </si>
  <si>
    <t>LDAWSON</t>
  </si>
  <si>
    <t>3101621552</t>
  </si>
  <si>
    <t>10001653264</t>
  </si>
  <si>
    <t>USMO6560584430</t>
  </si>
  <si>
    <t>1000165326410719</t>
  </si>
  <si>
    <t>3101489466</t>
  </si>
  <si>
    <t>10001653293</t>
  </si>
  <si>
    <t>USMO6576981690</t>
  </si>
  <si>
    <t>1000165329310719</t>
  </si>
  <si>
    <t>3101553151</t>
  </si>
  <si>
    <t>10001653305</t>
  </si>
  <si>
    <t>USMO6576973520</t>
  </si>
  <si>
    <t>1000165330510719</t>
  </si>
  <si>
    <t>3101592590</t>
  </si>
  <si>
    <t>10001653391</t>
  </si>
  <si>
    <t>USMO6485492210</t>
  </si>
  <si>
    <t>1000165339110719</t>
  </si>
  <si>
    <t>3101496800</t>
  </si>
  <si>
    <t>10001653407</t>
  </si>
  <si>
    <t>USMO6560527170</t>
  </si>
  <si>
    <t>1000165340710719</t>
  </si>
  <si>
    <t>3101680269</t>
  </si>
  <si>
    <t>10001653432</t>
  </si>
  <si>
    <t>USMO6576981680</t>
  </si>
  <si>
    <t>1000165343210719</t>
  </si>
  <si>
    <t>3101672475</t>
  </si>
  <si>
    <t>200013829920</t>
  </si>
  <si>
    <t>10001653436</t>
  </si>
  <si>
    <t>USMO6560513250</t>
  </si>
  <si>
    <t>1000165343610719</t>
  </si>
  <si>
    <t>3101518610</t>
  </si>
  <si>
    <t>10001653569</t>
  </si>
  <si>
    <t>1000165356910719</t>
  </si>
  <si>
    <t>3101698895</t>
  </si>
  <si>
    <t>10001653570</t>
  </si>
  <si>
    <t>USMO6485491420</t>
  </si>
  <si>
    <t>1000165357010719</t>
  </si>
  <si>
    <t>3101701574</t>
  </si>
  <si>
    <t>10001653572</t>
  </si>
  <si>
    <t>USMO6560597861</t>
  </si>
  <si>
    <t>1000165357210719</t>
  </si>
  <si>
    <t>3101611776</t>
  </si>
  <si>
    <t>10001653711</t>
  </si>
  <si>
    <t>USMO6561071091</t>
  </si>
  <si>
    <t>1000165371110719</t>
  </si>
  <si>
    <t>3101705846</t>
  </si>
  <si>
    <t>200013249947</t>
  </si>
  <si>
    <t>10001653781</t>
  </si>
  <si>
    <t>USMO6560520800</t>
  </si>
  <si>
    <t>1000165378110719</t>
  </si>
  <si>
    <t>3101615334</t>
  </si>
  <si>
    <t>10001653805</t>
  </si>
  <si>
    <t>USMO6561314840</t>
  </si>
  <si>
    <t>1000165380510469</t>
  </si>
  <si>
    <t>3102048101</t>
  </si>
  <si>
    <t>200015067230</t>
  </si>
  <si>
    <t>1000165380510514</t>
  </si>
  <si>
    <t>3102048102</t>
  </si>
  <si>
    <t>10001653806</t>
  </si>
  <si>
    <t>USMO6561317150</t>
  </si>
  <si>
    <t>1000165380610469</t>
  </si>
  <si>
    <t>3102282247</t>
  </si>
  <si>
    <t>10001653810</t>
  </si>
  <si>
    <t>USMO6570594070</t>
  </si>
  <si>
    <t>1000165381010719</t>
  </si>
  <si>
    <t>3101647116</t>
  </si>
  <si>
    <t>200012279259</t>
  </si>
  <si>
    <t>10001653864</t>
  </si>
  <si>
    <t>USMO6560519960</t>
  </si>
  <si>
    <t>1000165386410719</t>
  </si>
  <si>
    <t>3101683262</t>
  </si>
  <si>
    <t>10001653869</t>
  </si>
  <si>
    <t>1000165386910719</t>
  </si>
  <si>
    <t>3101659237</t>
  </si>
  <si>
    <t>10001653871</t>
  </si>
  <si>
    <t>USMO6574096591</t>
  </si>
  <si>
    <t>1000165387110719</t>
  </si>
  <si>
    <t>3101634761</t>
  </si>
  <si>
    <t>10001653971</t>
  </si>
  <si>
    <t>USMO6384189241</t>
  </si>
  <si>
    <t>1000165397110720</t>
  </si>
  <si>
    <t>3101685808</t>
  </si>
  <si>
    <t>10001653974</t>
  </si>
  <si>
    <t>USMO6384185151</t>
  </si>
  <si>
    <t>1000165397410720</t>
  </si>
  <si>
    <t>3101545519</t>
  </si>
  <si>
    <t>10001653975</t>
  </si>
  <si>
    <t>USMO6561333780</t>
  </si>
  <si>
    <t>1000165397510514</t>
  </si>
  <si>
    <t>3101552451</t>
  </si>
  <si>
    <t>10001653980</t>
  </si>
  <si>
    <t>USMO6384185061</t>
  </si>
  <si>
    <t>1000165398010720</t>
  </si>
  <si>
    <t>3101696358</t>
  </si>
  <si>
    <t>10001653981</t>
  </si>
  <si>
    <t>USMO6370120361</t>
  </si>
  <si>
    <t>1000165398110720</t>
  </si>
  <si>
    <t>3101523622</t>
  </si>
  <si>
    <t>10001653983</t>
  </si>
  <si>
    <t>USMO6384185241</t>
  </si>
  <si>
    <t>1000165398310720</t>
  </si>
  <si>
    <t>3101699703</t>
  </si>
  <si>
    <t>10001653984</t>
  </si>
  <si>
    <t>USMO6370127071</t>
  </si>
  <si>
    <t>1000165398410720</t>
  </si>
  <si>
    <t>3101592842</t>
  </si>
  <si>
    <t>10001653985</t>
  </si>
  <si>
    <t>USMO6384191491</t>
  </si>
  <si>
    <t>1000165398510720</t>
  </si>
  <si>
    <t>3101485228</t>
  </si>
  <si>
    <t>10001653986</t>
  </si>
  <si>
    <t>USMO6384189251</t>
  </si>
  <si>
    <t>1000165398610720</t>
  </si>
  <si>
    <t>3101696213</t>
  </si>
  <si>
    <t>10001653987</t>
  </si>
  <si>
    <t>USMO6561311150</t>
  </si>
  <si>
    <t>1000165398710514</t>
  </si>
  <si>
    <t>3101603568</t>
  </si>
  <si>
    <t>10001653993</t>
  </si>
  <si>
    <t>USMO6561314500</t>
  </si>
  <si>
    <t>1000165399310514</t>
  </si>
  <si>
    <t>3101589222</t>
  </si>
  <si>
    <t>10001653995</t>
  </si>
  <si>
    <t>USMO6561330260</t>
  </si>
  <si>
    <t>1000165399510514</t>
  </si>
  <si>
    <t>3101520599</t>
  </si>
  <si>
    <t>10001654001</t>
  </si>
  <si>
    <t>USMO6561330270</t>
  </si>
  <si>
    <t>1000165400110514</t>
  </si>
  <si>
    <t>3101656664</t>
  </si>
  <si>
    <t>10001654002</t>
  </si>
  <si>
    <t>10721</t>
  </si>
  <si>
    <t>USMO6302000001</t>
  </si>
  <si>
    <t>1000165400210721</t>
  </si>
  <si>
    <t>3101674438</t>
  </si>
  <si>
    <t>10001654009</t>
  </si>
  <si>
    <t>USMO6384189301</t>
  </si>
  <si>
    <t>1000165400910720</t>
  </si>
  <si>
    <t>3101644947</t>
  </si>
  <si>
    <t>10001654010</t>
  </si>
  <si>
    <t>USMO6560518220</t>
  </si>
  <si>
    <t>1000165401010719</t>
  </si>
  <si>
    <t>3101618952</t>
  </si>
  <si>
    <t>200014325035</t>
  </si>
  <si>
    <t>10001654028</t>
  </si>
  <si>
    <t>USMO6568694341</t>
  </si>
  <si>
    <t>1000165402810719</t>
  </si>
  <si>
    <t>3101602132</t>
  </si>
  <si>
    <t>1000165402810721</t>
  </si>
  <si>
    <t>3101602231</t>
  </si>
  <si>
    <t>10001654030</t>
  </si>
  <si>
    <t>1000165403010721</t>
  </si>
  <si>
    <t>3101689058</t>
  </si>
  <si>
    <t>10001654032</t>
  </si>
  <si>
    <t>USMO6561324510</t>
  </si>
  <si>
    <t>1000165403210514</t>
  </si>
  <si>
    <t>3101544358</t>
  </si>
  <si>
    <t>1000165403210469</t>
  </si>
  <si>
    <t>3101544265</t>
  </si>
  <si>
    <t>10001654034</t>
  </si>
  <si>
    <t>USMO6561326200</t>
  </si>
  <si>
    <t>1000165403410514</t>
  </si>
  <si>
    <t>3101631695</t>
  </si>
  <si>
    <t>1000165403410469</t>
  </si>
  <si>
    <t>3101631791</t>
  </si>
  <si>
    <t>10001654035</t>
  </si>
  <si>
    <t>USMO6561330230</t>
  </si>
  <si>
    <t>1000165403510469</t>
  </si>
  <si>
    <t>3101619823</t>
  </si>
  <si>
    <t>1000165403510514</t>
  </si>
  <si>
    <t>3101665903</t>
  </si>
  <si>
    <t>10001654036</t>
  </si>
  <si>
    <t>USMO6561328640</t>
  </si>
  <si>
    <t>1000165403610469</t>
  </si>
  <si>
    <t>3101544723</t>
  </si>
  <si>
    <t>1000165403610514</t>
  </si>
  <si>
    <t>3101544818</t>
  </si>
  <si>
    <t>10001654037</t>
  </si>
  <si>
    <t>USMO6561335120</t>
  </si>
  <si>
    <t>1000165403710514</t>
  </si>
  <si>
    <t>3101568819</t>
  </si>
  <si>
    <t>1000165403710469</t>
  </si>
  <si>
    <t>3101568727</t>
  </si>
  <si>
    <t>10001654039</t>
  </si>
  <si>
    <t>USMO6561324950</t>
  </si>
  <si>
    <t>1000165403910469</t>
  </si>
  <si>
    <t>3101566611</t>
  </si>
  <si>
    <t>200014069591</t>
  </si>
  <si>
    <t>1000165403910514</t>
  </si>
  <si>
    <t>3101567671</t>
  </si>
  <si>
    <t>10001654041</t>
  </si>
  <si>
    <t>USMO6561314800</t>
  </si>
  <si>
    <t>1000165404110469</t>
  </si>
  <si>
    <t>3101659276</t>
  </si>
  <si>
    <t>1000165404110514</t>
  </si>
  <si>
    <t>3101659373</t>
  </si>
  <si>
    <t>10001654042</t>
  </si>
  <si>
    <t>USMO6561323820</t>
  </si>
  <si>
    <t>1000165404210514</t>
  </si>
  <si>
    <t>3101589236</t>
  </si>
  <si>
    <t>1000165404210469</t>
  </si>
  <si>
    <t>3101589330</t>
  </si>
  <si>
    <t>10001654044</t>
  </si>
  <si>
    <t>USMO6561317610</t>
  </si>
  <si>
    <t>1000165404410514</t>
  </si>
  <si>
    <t>3101682624</t>
  </si>
  <si>
    <t>1000165404410469</t>
  </si>
  <si>
    <t>3101682709</t>
  </si>
  <si>
    <t>10001654046</t>
  </si>
  <si>
    <t>USMO6561319570</t>
  </si>
  <si>
    <t>1000165404610514</t>
  </si>
  <si>
    <t>3101488791</t>
  </si>
  <si>
    <t>200013333477</t>
  </si>
  <si>
    <t>1000165404610469</t>
  </si>
  <si>
    <t>3101488979</t>
  </si>
  <si>
    <t>10001654048</t>
  </si>
  <si>
    <t>USMO6561321480</t>
  </si>
  <si>
    <t>1000165404810469</t>
  </si>
  <si>
    <t>3101618758</t>
  </si>
  <si>
    <t>1000165404810514</t>
  </si>
  <si>
    <t>3101618672</t>
  </si>
  <si>
    <t>10001654054</t>
  </si>
  <si>
    <t>USMO6561326420</t>
  </si>
  <si>
    <t>1000165405410514</t>
  </si>
  <si>
    <t>3101615593</t>
  </si>
  <si>
    <t>1000165405410469</t>
  </si>
  <si>
    <t>3101615496</t>
  </si>
  <si>
    <t>10001654093</t>
  </si>
  <si>
    <t>USMO6561320830</t>
  </si>
  <si>
    <t>1000165409310469</t>
  </si>
  <si>
    <t>3101490883</t>
  </si>
  <si>
    <t>1000165409310514</t>
  </si>
  <si>
    <t>3101490980</t>
  </si>
  <si>
    <t>10001654095</t>
  </si>
  <si>
    <t>1000165409510469</t>
  </si>
  <si>
    <t>3101567384</t>
  </si>
  <si>
    <t>1000165409510514</t>
  </si>
  <si>
    <t>3101568351</t>
  </si>
  <si>
    <t>10001654097</t>
  </si>
  <si>
    <t>USMO6561314890</t>
  </si>
  <si>
    <t>1000165409710469</t>
  </si>
  <si>
    <t>3101687178</t>
  </si>
  <si>
    <t>1000165409710514</t>
  </si>
  <si>
    <t>3101687098</t>
  </si>
  <si>
    <t>10001654099</t>
  </si>
  <si>
    <t>USMO6561320120</t>
  </si>
  <si>
    <t>1000165409910469</t>
  </si>
  <si>
    <t>3101622291</t>
  </si>
  <si>
    <t>1000165409910514</t>
  </si>
  <si>
    <t>3101622194</t>
  </si>
  <si>
    <t>10001654100</t>
  </si>
  <si>
    <t>USMO6561333830</t>
  </si>
  <si>
    <t>1000165410010469</t>
  </si>
  <si>
    <t>3101572756</t>
  </si>
  <si>
    <t>1000165410010514</t>
  </si>
  <si>
    <t>3101572661</t>
  </si>
  <si>
    <t>10001654101</t>
  </si>
  <si>
    <t>USMO6561329880</t>
  </si>
  <si>
    <t>1000165410110514</t>
  </si>
  <si>
    <t>3101538742</t>
  </si>
  <si>
    <t>1000165410110469</t>
  </si>
  <si>
    <t>3101538837</t>
  </si>
  <si>
    <t>10001654103</t>
  </si>
  <si>
    <t>USMO6561300000</t>
  </si>
  <si>
    <t>1000165410310469</t>
  </si>
  <si>
    <t>3101670601</t>
  </si>
  <si>
    <t>1000165410310514</t>
  </si>
  <si>
    <t>3101670680</t>
  </si>
  <si>
    <t>10001654107</t>
  </si>
  <si>
    <t>USMO6560515260</t>
  </si>
  <si>
    <t>1000165410710719</t>
  </si>
  <si>
    <t>3101684375</t>
  </si>
  <si>
    <t>10001654129</t>
  </si>
  <si>
    <t>1000165412910514</t>
  </si>
  <si>
    <t>3101567578</t>
  </si>
  <si>
    <t>1000165412910469</t>
  </si>
  <si>
    <t>3101567483</t>
  </si>
  <si>
    <t>10001654133</t>
  </si>
  <si>
    <t>1000165413310514</t>
  </si>
  <si>
    <t>3101568447</t>
  </si>
  <si>
    <t>1000165413310469</t>
  </si>
  <si>
    <t>3101568254</t>
  </si>
  <si>
    <t>10001654135</t>
  </si>
  <si>
    <t>USMO6561313080</t>
  </si>
  <si>
    <t>1000165413510514</t>
  </si>
  <si>
    <t>3101652976</t>
  </si>
  <si>
    <t>1000165413510469</t>
  </si>
  <si>
    <t>3101653073</t>
  </si>
  <si>
    <t>10001654139</t>
  </si>
  <si>
    <t>USMO6561323030</t>
  </si>
  <si>
    <t>1000165413910469</t>
  </si>
  <si>
    <t>3101698634</t>
  </si>
  <si>
    <t>1000165413910514</t>
  </si>
  <si>
    <t>3101699750</t>
  </si>
  <si>
    <t>10001654141</t>
  </si>
  <si>
    <t>USMO6561315170</t>
  </si>
  <si>
    <t>1000165414110514</t>
  </si>
  <si>
    <t>3101622265</t>
  </si>
  <si>
    <t>1000165414110469</t>
  </si>
  <si>
    <t>3101622362</t>
  </si>
  <si>
    <t>10001654143</t>
  </si>
  <si>
    <t>USMO6561328780</t>
  </si>
  <si>
    <t>1000165414310514</t>
  </si>
  <si>
    <t>3101548226</t>
  </si>
  <si>
    <t>1000165414310469</t>
  </si>
  <si>
    <t>3101548321</t>
  </si>
  <si>
    <t>10001654152</t>
  </si>
  <si>
    <t>USMO6561325150</t>
  </si>
  <si>
    <t>1000165415210514</t>
  </si>
  <si>
    <t>3101502325</t>
  </si>
  <si>
    <t>1000165415210469</t>
  </si>
  <si>
    <t>3101502516</t>
  </si>
  <si>
    <t>10001654156</t>
  </si>
  <si>
    <t>USMO6561323900</t>
  </si>
  <si>
    <t>1000165415610514</t>
  </si>
  <si>
    <t>3101605002</t>
  </si>
  <si>
    <t>1000165415610469</t>
  </si>
  <si>
    <t>3101605098</t>
  </si>
  <si>
    <t>10001654160</t>
  </si>
  <si>
    <t>USMO6561327740</t>
  </si>
  <si>
    <t>1000165416010469</t>
  </si>
  <si>
    <t>3101560587</t>
  </si>
  <si>
    <t>1000165416010514</t>
  </si>
  <si>
    <t>3101560783</t>
  </si>
  <si>
    <t>10001654162</t>
  </si>
  <si>
    <t>USMO6561314880</t>
  </si>
  <si>
    <t>1000165416210514</t>
  </si>
  <si>
    <t>3101533081</t>
  </si>
  <si>
    <t>1000165416210469</t>
  </si>
  <si>
    <t>3101533176</t>
  </si>
  <si>
    <t>10001654275</t>
  </si>
  <si>
    <t>USMO6301622380</t>
  </si>
  <si>
    <t>1000165427510719</t>
  </si>
  <si>
    <t>TCRAGG</t>
  </si>
  <si>
    <t>3102273489</t>
  </si>
  <si>
    <t>10001654782</t>
  </si>
  <si>
    <t>1000165478210469</t>
  </si>
  <si>
    <t>3102293688</t>
  </si>
  <si>
    <t>200016280758</t>
  </si>
  <si>
    <t>10001654888</t>
  </si>
  <si>
    <t>USMO6561316710</t>
  </si>
  <si>
    <t>1000165488810469</t>
  </si>
  <si>
    <t>3101599413</t>
  </si>
  <si>
    <t>1000165488810514</t>
  </si>
  <si>
    <t>3101599604</t>
  </si>
  <si>
    <t>10001654932</t>
  </si>
  <si>
    <t>10001656806</t>
  </si>
  <si>
    <t>USMO6561311240</t>
  </si>
  <si>
    <t>1000165493210469</t>
  </si>
  <si>
    <t>3102277310</t>
  </si>
  <si>
    <t>200016201531</t>
  </si>
  <si>
    <t>10001655222</t>
  </si>
  <si>
    <t>R4-250604-00</t>
  </si>
  <si>
    <t>1000165522210719</t>
  </si>
  <si>
    <t>10001655229</t>
  </si>
  <si>
    <t>USMO6560521480</t>
  </si>
  <si>
    <t>1000165522910719</t>
  </si>
  <si>
    <t>3101664186</t>
  </si>
  <si>
    <t>10001655265</t>
  </si>
  <si>
    <t>USMO6560596170</t>
  </si>
  <si>
    <t>1000165526510719</t>
  </si>
  <si>
    <t>3101483902</t>
  </si>
  <si>
    <t>10001655271</t>
  </si>
  <si>
    <t>USMO6571471451</t>
  </si>
  <si>
    <t>1000165527110719</t>
  </si>
  <si>
    <t>3101599274</t>
  </si>
  <si>
    <t>10001655277</t>
  </si>
  <si>
    <t>USMO6396686971</t>
  </si>
  <si>
    <t>1000165527710719</t>
  </si>
  <si>
    <t>3101486443</t>
  </si>
  <si>
    <t>10001655301</t>
  </si>
  <si>
    <t>USMO6396688211</t>
  </si>
  <si>
    <t>1000165530110719</t>
  </si>
  <si>
    <t>3101567208</t>
  </si>
  <si>
    <t>10001655410</t>
  </si>
  <si>
    <t>1000165541010469</t>
  </si>
  <si>
    <t>1000165541010514</t>
  </si>
  <si>
    <t>10001655454</t>
  </si>
  <si>
    <t>USMO6561322620</t>
  </si>
  <si>
    <t>1000165545410469</t>
  </si>
  <si>
    <t>3102055873</t>
  </si>
  <si>
    <t>10001655513</t>
  </si>
  <si>
    <t>48050448975</t>
  </si>
  <si>
    <t>USMO6561329320</t>
  </si>
  <si>
    <t>1000165551310514</t>
  </si>
  <si>
    <t>3101596159</t>
  </si>
  <si>
    <t>1000165551310469</t>
  </si>
  <si>
    <t>3101596063</t>
  </si>
  <si>
    <t>10001655514</t>
  </si>
  <si>
    <t>48050448974</t>
  </si>
  <si>
    <t>1000165551410514</t>
  </si>
  <si>
    <t>1000165551410469</t>
  </si>
  <si>
    <t>10001655690</t>
  </si>
  <si>
    <t>USMO6561322540</t>
  </si>
  <si>
    <t>1000165569010514</t>
  </si>
  <si>
    <t>3101575587</t>
  </si>
  <si>
    <t>1000165569010469</t>
  </si>
  <si>
    <t>3101575491</t>
  </si>
  <si>
    <t>10001656050</t>
  </si>
  <si>
    <t>52000470621</t>
  </si>
  <si>
    <t>USMO6561319610</t>
  </si>
  <si>
    <t>1000165605010469</t>
  </si>
  <si>
    <t>3102248088</t>
  </si>
  <si>
    <t>10001656051</t>
  </si>
  <si>
    <t>52000470620</t>
  </si>
  <si>
    <t>1000165605110469</t>
  </si>
  <si>
    <t>10001656052</t>
  </si>
  <si>
    <t>52000470599</t>
  </si>
  <si>
    <t>1000165605210469</t>
  </si>
  <si>
    <t>10001656059</t>
  </si>
  <si>
    <t>USMO6561321070</t>
  </si>
  <si>
    <t>1000165605910514</t>
  </si>
  <si>
    <t>3102125388</t>
  </si>
  <si>
    <t>200015452135</t>
  </si>
  <si>
    <t>1000165605910469</t>
  </si>
  <si>
    <t>3102125387</t>
  </si>
  <si>
    <t>10001656424</t>
  </si>
  <si>
    <t>R4-250605-00</t>
  </si>
  <si>
    <t>USMO6562773951</t>
  </si>
  <si>
    <t>1000165642410719</t>
  </si>
  <si>
    <t>3101604028</t>
  </si>
  <si>
    <t>10001656436</t>
  </si>
  <si>
    <t>USMO6560511250</t>
  </si>
  <si>
    <t>1000165643610719</t>
  </si>
  <si>
    <t>3101695892</t>
  </si>
  <si>
    <t>200010966790</t>
  </si>
  <si>
    <t>10001656517</t>
  </si>
  <si>
    <t>52000471177</t>
  </si>
  <si>
    <t>USMO6561321300</t>
  </si>
  <si>
    <t>1000165651710514</t>
  </si>
  <si>
    <t>JPARRISH</t>
  </si>
  <si>
    <t>3102281314</t>
  </si>
  <si>
    <t>200016223535</t>
  </si>
  <si>
    <t>10001656530</t>
  </si>
  <si>
    <t>52000471174</t>
  </si>
  <si>
    <t>1000165653010514</t>
  </si>
  <si>
    <t>10001656705</t>
  </si>
  <si>
    <t>USMO6561317400</t>
  </si>
  <si>
    <t>1000165670510514</t>
  </si>
  <si>
    <t>MSTALLINGS</t>
  </si>
  <si>
    <t>3101581016</t>
  </si>
  <si>
    <t>200013316456</t>
  </si>
  <si>
    <t>1000165670510469</t>
  </si>
  <si>
    <t>3101580920</t>
  </si>
  <si>
    <t>10001656706</t>
  </si>
  <si>
    <t>1000165670610514</t>
  </si>
  <si>
    <t>1000165670610469</t>
  </si>
  <si>
    <t>10001656707</t>
  </si>
  <si>
    <t>1000165670710514</t>
  </si>
  <si>
    <t>1000165670710469</t>
  </si>
  <si>
    <t>10001656708</t>
  </si>
  <si>
    <t>1000165670810469</t>
  </si>
  <si>
    <t>1000165670810514</t>
  </si>
  <si>
    <t>10001656709</t>
  </si>
  <si>
    <t>1000165670910514</t>
  </si>
  <si>
    <t>1000165670910469</t>
  </si>
  <si>
    <t>R9-250605-00</t>
  </si>
  <si>
    <t>R9</t>
  </si>
  <si>
    <t>1000165680610469</t>
  </si>
  <si>
    <t>FF_MD_03</t>
  </si>
  <si>
    <t>10001656939</t>
  </si>
  <si>
    <t>1000165693910469</t>
  </si>
  <si>
    <t>3101494679</t>
  </si>
  <si>
    <t>10001657129</t>
  </si>
  <si>
    <t>USMO6561326370</t>
  </si>
  <si>
    <t>1000165712910469</t>
  </si>
  <si>
    <t>3101530877</t>
  </si>
  <si>
    <t>1000165712910514</t>
  </si>
  <si>
    <t>3101530782</t>
  </si>
  <si>
    <t>10001657138</t>
  </si>
  <si>
    <t>USMO6561311120</t>
  </si>
  <si>
    <t>1000165713810514</t>
  </si>
  <si>
    <t>3101680748</t>
  </si>
  <si>
    <t>200012890303</t>
  </si>
  <si>
    <t>10001657139</t>
  </si>
  <si>
    <t>1000165713910514</t>
  </si>
  <si>
    <t>10001657150</t>
  </si>
  <si>
    <t>1000165715010514</t>
  </si>
  <si>
    <t>10001657170</t>
  </si>
  <si>
    <t>1000165717010469</t>
  </si>
  <si>
    <t>1000165717010514</t>
  </si>
  <si>
    <t>10001657171</t>
  </si>
  <si>
    <t>1000165717110469</t>
  </si>
  <si>
    <t>1000165717110514</t>
  </si>
  <si>
    <t>10001657193</t>
  </si>
  <si>
    <t>USMO6561690901</t>
  </si>
  <si>
    <t>1000165719310719</t>
  </si>
  <si>
    <t>3101529198</t>
  </si>
  <si>
    <t>10001657509</t>
  </si>
  <si>
    <t>R4-250606-00</t>
  </si>
  <si>
    <t>USMO6576962280</t>
  </si>
  <si>
    <t>1000165750910719</t>
  </si>
  <si>
    <t>3101549222</t>
  </si>
  <si>
    <t>10001657512</t>
  </si>
  <si>
    <t>USMO6576962260</t>
  </si>
  <si>
    <t>1000165751210719</t>
  </si>
  <si>
    <t>3101651420</t>
  </si>
  <si>
    <t>10001657516</t>
  </si>
  <si>
    <t>USMO6570590360</t>
  </si>
  <si>
    <t>1000165751610719</t>
  </si>
  <si>
    <t>3101654674</t>
  </si>
  <si>
    <t>10001657519</t>
  </si>
  <si>
    <t>USMO6570582351</t>
  </si>
  <si>
    <t>1000165751910719</t>
  </si>
  <si>
    <t>3101485630</t>
  </si>
  <si>
    <t>10001657522</t>
  </si>
  <si>
    <t>USMO6576962070</t>
  </si>
  <si>
    <t>1000165752210719</t>
  </si>
  <si>
    <t>3101584088</t>
  </si>
  <si>
    <t>10001657539</t>
  </si>
  <si>
    <t>USMO6560513710</t>
  </si>
  <si>
    <t>1000165753910719</t>
  </si>
  <si>
    <t>3101639792</t>
  </si>
  <si>
    <t>10001657608</t>
  </si>
  <si>
    <t>USMO6574096461</t>
  </si>
  <si>
    <t>1000165760810719</t>
  </si>
  <si>
    <t>3101694804</t>
  </si>
  <si>
    <t>10001657701</t>
  </si>
  <si>
    <t>1000165770110719</t>
  </si>
  <si>
    <t>10001657702</t>
  </si>
  <si>
    <t>1000165770210719</t>
  </si>
  <si>
    <t>10001657799</t>
  </si>
  <si>
    <t>USMO6561316230</t>
  </si>
  <si>
    <t>1000165779910514</t>
  </si>
  <si>
    <t>3102089802</t>
  </si>
  <si>
    <t>200015276294</t>
  </si>
  <si>
    <t>1000165779910469</t>
  </si>
  <si>
    <t>3102089801</t>
  </si>
  <si>
    <t>10001657820</t>
  </si>
  <si>
    <t>1000165782010469</t>
  </si>
  <si>
    <t>1000165782010514</t>
  </si>
  <si>
    <t>10001658055</t>
  </si>
  <si>
    <t>USMO6562774021</t>
  </si>
  <si>
    <t>1000165805510719</t>
  </si>
  <si>
    <t>3101673839</t>
  </si>
  <si>
    <t>200011516057</t>
  </si>
  <si>
    <t>10001658122</t>
  </si>
  <si>
    <t>48050452252</t>
  </si>
  <si>
    <t>USMO6574093221</t>
  </si>
  <si>
    <t>1000165812210719</t>
  </si>
  <si>
    <t>3101578857</t>
  </si>
  <si>
    <t>200014159236</t>
  </si>
  <si>
    <t>10001658124</t>
  </si>
  <si>
    <t>48050452251</t>
  </si>
  <si>
    <t>1000165812410719</t>
  </si>
  <si>
    <t>10001658355</t>
  </si>
  <si>
    <t>R4-250607-00</t>
  </si>
  <si>
    <t>USMO6561600000</t>
  </si>
  <si>
    <t>1000165835510719</t>
  </si>
  <si>
    <t>3101629531</t>
  </si>
  <si>
    <t>200011900806</t>
  </si>
  <si>
    <t>10001658368</t>
  </si>
  <si>
    <t>USMO6561091991</t>
  </si>
  <si>
    <t>1000165836810719</t>
  </si>
  <si>
    <t>3101523301</t>
  </si>
  <si>
    <t>10001658370</t>
  </si>
  <si>
    <t>1000165837010719</t>
  </si>
  <si>
    <t>10001659003</t>
  </si>
  <si>
    <t>R4-250609-00</t>
  </si>
  <si>
    <t>USMO6576982931</t>
  </si>
  <si>
    <t>1000165900310719</t>
  </si>
  <si>
    <t>3101647143</t>
  </si>
  <si>
    <t>200013497058</t>
  </si>
  <si>
    <t>10001659088</t>
  </si>
  <si>
    <t>48050452250</t>
  </si>
  <si>
    <t>USMO6561320800</t>
  </si>
  <si>
    <t>1000165908810469</t>
  </si>
  <si>
    <t>3101536986</t>
  </si>
  <si>
    <t>10001659694</t>
  </si>
  <si>
    <t>R4-250610-00</t>
  </si>
  <si>
    <t>USMO6560562590</t>
  </si>
  <si>
    <t>1000165969410719</t>
  </si>
  <si>
    <t>3102131325</t>
  </si>
  <si>
    <t>200015482975</t>
  </si>
  <si>
    <t>10001660117</t>
  </si>
  <si>
    <t>USMO6561324000</t>
  </si>
  <si>
    <t>1000166011710469</t>
  </si>
  <si>
    <t>3102287766</t>
  </si>
  <si>
    <t>200016254084</t>
  </si>
  <si>
    <t>1000166011710514</t>
  </si>
  <si>
    <t>3102287767</t>
  </si>
  <si>
    <t>10001660118</t>
  </si>
  <si>
    <t>1000166011810514</t>
  </si>
  <si>
    <t>1000166011810469</t>
  </si>
  <si>
    <t>10001660119</t>
  </si>
  <si>
    <t>1000166011910514</t>
  </si>
  <si>
    <t>1000166011910469</t>
  </si>
  <si>
    <t>10001660401</t>
  </si>
  <si>
    <t>USMO6561313430</t>
  </si>
  <si>
    <t>1000166040110469</t>
  </si>
  <si>
    <t>3101635987</t>
  </si>
  <si>
    <t>1000166040110514</t>
  </si>
  <si>
    <t>3101635892</t>
  </si>
  <si>
    <t>10001660404</t>
  </si>
  <si>
    <t>1000166040410469</t>
  </si>
  <si>
    <t>1000166040410514</t>
  </si>
  <si>
    <t>10001660405</t>
  </si>
  <si>
    <t>1000166040510469</t>
  </si>
  <si>
    <t>1000166040510514</t>
  </si>
  <si>
    <t>10001660412</t>
  </si>
  <si>
    <t>1000166041210514</t>
  </si>
  <si>
    <t>1000166041210469</t>
  </si>
  <si>
    <t>10001660742</t>
  </si>
  <si>
    <t>R4-250611-00</t>
  </si>
  <si>
    <t>USMO6561322570</t>
  </si>
  <si>
    <t>1000166074210514</t>
  </si>
  <si>
    <t>3101530528</t>
  </si>
  <si>
    <t>1000166074210469</t>
  </si>
  <si>
    <t>3101530624</t>
  </si>
  <si>
    <t>10001660745</t>
  </si>
  <si>
    <t>USMO6560514500</t>
  </si>
  <si>
    <t>1000166074510719</t>
  </si>
  <si>
    <t>3101639777</t>
  </si>
  <si>
    <t>10001660772</t>
  </si>
  <si>
    <t>USMO6561320720</t>
  </si>
  <si>
    <t>1000166077210469</t>
  </si>
  <si>
    <t>3102018606</t>
  </si>
  <si>
    <t>1000166077210514</t>
  </si>
  <si>
    <t>3102018607</t>
  </si>
  <si>
    <t>10001660773</t>
  </si>
  <si>
    <t>USMO6561315620</t>
  </si>
  <si>
    <t>1000166077310514</t>
  </si>
  <si>
    <t>3102052894</t>
  </si>
  <si>
    <t>1000166077310469</t>
  </si>
  <si>
    <t>3102067750</t>
  </si>
  <si>
    <t>10001660775</t>
  </si>
  <si>
    <t>USMO6561322710</t>
  </si>
  <si>
    <t>1000166077510469</t>
  </si>
  <si>
    <t>3101589075</t>
  </si>
  <si>
    <t>1000166077510514</t>
  </si>
  <si>
    <t>3101589172</t>
  </si>
  <si>
    <t>10001660776</t>
  </si>
  <si>
    <t>USMO6561321090</t>
  </si>
  <si>
    <t>1000166077610469</t>
  </si>
  <si>
    <t>3101682753</t>
  </si>
  <si>
    <t>1000166077610514</t>
  </si>
  <si>
    <t>3101682835</t>
  </si>
  <si>
    <t>10001660783</t>
  </si>
  <si>
    <t>USMO6561324100</t>
  </si>
  <si>
    <t>1000166078310514</t>
  </si>
  <si>
    <t>3101621978</t>
  </si>
  <si>
    <t>10001660784</t>
  </si>
  <si>
    <t>USMO6561333160</t>
  </si>
  <si>
    <t>1000166078410514</t>
  </si>
  <si>
    <t>3101535937</t>
  </si>
  <si>
    <t>1000166078410469</t>
  </si>
  <si>
    <t>3101535844</t>
  </si>
  <si>
    <t>10001660788</t>
  </si>
  <si>
    <t>1000166078810514</t>
  </si>
  <si>
    <t>3101536345</t>
  </si>
  <si>
    <t>1000166078810469</t>
  </si>
  <si>
    <t>3101536633</t>
  </si>
  <si>
    <t>10001660791</t>
  </si>
  <si>
    <t>USMO6561333350</t>
  </si>
  <si>
    <t>1000166079110514</t>
  </si>
  <si>
    <t>3101598539</t>
  </si>
  <si>
    <t>1000166079110469</t>
  </si>
  <si>
    <t>3101598634</t>
  </si>
  <si>
    <t>10001660813</t>
  </si>
  <si>
    <t>USMO6561324250</t>
  </si>
  <si>
    <t>1000166081310469</t>
  </si>
  <si>
    <t>3101638071</t>
  </si>
  <si>
    <t>1000166081310514</t>
  </si>
  <si>
    <t>3101638261</t>
  </si>
  <si>
    <t>10001660814</t>
  </si>
  <si>
    <t>USMO6561312180</t>
  </si>
  <si>
    <t>1000166081410469</t>
  </si>
  <si>
    <t>3101633665</t>
  </si>
  <si>
    <t>1000166081410514</t>
  </si>
  <si>
    <t>3101633571</t>
  </si>
  <si>
    <t>10001660815</t>
  </si>
  <si>
    <t>USMO6561333110</t>
  </si>
  <si>
    <t>1000166081510469</t>
  </si>
  <si>
    <t>3101605407</t>
  </si>
  <si>
    <t>1000166081510514</t>
  </si>
  <si>
    <t>3101605504</t>
  </si>
  <si>
    <t>10001660817</t>
  </si>
  <si>
    <t>USMO6561318160</t>
  </si>
  <si>
    <t>1000166081710469</t>
  </si>
  <si>
    <t>3101583133</t>
  </si>
  <si>
    <t>1000166081710514</t>
  </si>
  <si>
    <t>3101583239</t>
  </si>
  <si>
    <t>10001660822</t>
  </si>
  <si>
    <t>USMO6561322740</t>
  </si>
  <si>
    <t>1000166082210469</t>
  </si>
  <si>
    <t>3101530112</t>
  </si>
  <si>
    <t>1000166082210514</t>
  </si>
  <si>
    <t>3101530208</t>
  </si>
  <si>
    <t>10001660823</t>
  </si>
  <si>
    <t>1000166082310514</t>
  </si>
  <si>
    <t>3101479036</t>
  </si>
  <si>
    <t>1000166082310469</t>
  </si>
  <si>
    <t>3101479131</t>
  </si>
  <si>
    <t>10001660824</t>
  </si>
  <si>
    <t>USMO6561313730</t>
  </si>
  <si>
    <t>1000166082410469</t>
  </si>
  <si>
    <t>3101605378</t>
  </si>
  <si>
    <t>1000166082410514</t>
  </si>
  <si>
    <t>3101605571</t>
  </si>
  <si>
    <t>10001661021</t>
  </si>
  <si>
    <t>USMO6560526660</t>
  </si>
  <si>
    <t>1000166102110719</t>
  </si>
  <si>
    <t>3102277973</t>
  </si>
  <si>
    <t>200016204162</t>
  </si>
  <si>
    <t>10001661024</t>
  </si>
  <si>
    <t>1000166102410719</t>
  </si>
  <si>
    <t>10001661508</t>
  </si>
  <si>
    <t>R4-250612-00</t>
  </si>
  <si>
    <t>USMO6560516480</t>
  </si>
  <si>
    <t>1000166150810719</t>
  </si>
  <si>
    <t>3101676470</t>
  </si>
  <si>
    <t>10001661671</t>
  </si>
  <si>
    <t>USMO6560516080</t>
  </si>
  <si>
    <t>1000166167110719</t>
  </si>
  <si>
    <t>3101521827</t>
  </si>
  <si>
    <t>10001661699</t>
  </si>
  <si>
    <t>USMO6560515280</t>
  </si>
  <si>
    <t>1000166169910719</t>
  </si>
  <si>
    <t>3101540361</t>
  </si>
  <si>
    <t>10001661700</t>
  </si>
  <si>
    <t>USMO6560514180</t>
  </si>
  <si>
    <t>1000166170010719</t>
  </si>
  <si>
    <t>3101586229</t>
  </si>
  <si>
    <t>10001661701</t>
  </si>
  <si>
    <t>USMO6561371041</t>
  </si>
  <si>
    <t>1000166170110514</t>
  </si>
  <si>
    <t>3101603541</t>
  </si>
  <si>
    <t>1000166170110469</t>
  </si>
  <si>
    <t>3101603446</t>
  </si>
  <si>
    <t>10001661702</t>
  </si>
  <si>
    <t>USMO6561386140</t>
  </si>
  <si>
    <t>1000166170210514</t>
  </si>
  <si>
    <t>3101484023</t>
  </si>
  <si>
    <t>1000166170210469</t>
  </si>
  <si>
    <t>3101484122</t>
  </si>
  <si>
    <t>10001661722</t>
  </si>
  <si>
    <t>1000166172210469</t>
  </si>
  <si>
    <t>1000166172210514</t>
  </si>
  <si>
    <t>10001663022</t>
  </si>
  <si>
    <t>R4-250613-00</t>
  </si>
  <si>
    <t>USMO6560514270</t>
  </si>
  <si>
    <t>1000166302210719</t>
  </si>
  <si>
    <t>ASTILES</t>
  </si>
  <si>
    <t>3101543056</t>
  </si>
  <si>
    <t>10001663057</t>
  </si>
  <si>
    <t>USMO6561315290</t>
  </si>
  <si>
    <t>1000166305710469</t>
  </si>
  <si>
    <t>3101645062</t>
  </si>
  <si>
    <t>1000166305710514</t>
  </si>
  <si>
    <t>3101645159</t>
  </si>
  <si>
    <t>10001663110</t>
  </si>
  <si>
    <t>USMO6560523640</t>
  </si>
  <si>
    <t>1000166311010719</t>
  </si>
  <si>
    <t>3101679977</t>
  </si>
  <si>
    <t>10001663126</t>
  </si>
  <si>
    <t>USMO6307720190</t>
  </si>
  <si>
    <t>1000166312610719</t>
  </si>
  <si>
    <t>3101539141</t>
  </si>
  <si>
    <t>200014090068</t>
  </si>
  <si>
    <t>10001663147</t>
  </si>
  <si>
    <t>USMO6560527450</t>
  </si>
  <si>
    <t>1000166314710719</t>
  </si>
  <si>
    <t>3102264815</t>
  </si>
  <si>
    <t>10001663148</t>
  </si>
  <si>
    <t>1000166314810719</t>
  </si>
  <si>
    <t>10001663149</t>
  </si>
  <si>
    <t>1000166314910719</t>
  </si>
  <si>
    <t>10001663220</t>
  </si>
  <si>
    <t>USMO6562773861</t>
  </si>
  <si>
    <t>1000166322010719</t>
  </si>
  <si>
    <t>3101648971</t>
  </si>
  <si>
    <t>200014573873</t>
  </si>
  <si>
    <t>10001663251</t>
  </si>
  <si>
    <t>USMO6574096551</t>
  </si>
  <si>
    <t>1000166325110719</t>
  </si>
  <si>
    <t>3101685669</t>
  </si>
  <si>
    <t>10001663258</t>
  </si>
  <si>
    <t>USMO6307720250</t>
  </si>
  <si>
    <t>1000166325810719</t>
  </si>
  <si>
    <t>3101634511</t>
  </si>
  <si>
    <t>10001663312</t>
  </si>
  <si>
    <t>48050452218</t>
  </si>
  <si>
    <t>USMO6561323380</t>
  </si>
  <si>
    <t>1000166331210469</t>
  </si>
  <si>
    <t>3101518049</t>
  </si>
  <si>
    <t>1000166331210514</t>
  </si>
  <si>
    <t>3101518145</t>
  </si>
  <si>
    <t>10001663314</t>
  </si>
  <si>
    <t>48050452217</t>
  </si>
  <si>
    <t>1000166331410469</t>
  </si>
  <si>
    <t>1000166331410514</t>
  </si>
  <si>
    <t>10001663317</t>
  </si>
  <si>
    <t>1000166331710514</t>
  </si>
  <si>
    <t>3101691623</t>
  </si>
  <si>
    <t>1000166331710469</t>
  </si>
  <si>
    <t>3101691703</t>
  </si>
  <si>
    <t>10001663320</t>
  </si>
  <si>
    <t>USMO6485493740</t>
  </si>
  <si>
    <t>1000166332010719</t>
  </si>
  <si>
    <t>3101542579</t>
  </si>
  <si>
    <t>200014350124</t>
  </si>
  <si>
    <t>10001663321</t>
  </si>
  <si>
    <t>USMO6307739131</t>
  </si>
  <si>
    <t>1000166332110719</t>
  </si>
  <si>
    <t>3101521767</t>
  </si>
  <si>
    <t>10001663351</t>
  </si>
  <si>
    <t>USMO6570573580</t>
  </si>
  <si>
    <t>1000166335110719</t>
  </si>
  <si>
    <t>3101554957</t>
  </si>
  <si>
    <t>10001663354</t>
  </si>
  <si>
    <t>USMO6560510540</t>
  </si>
  <si>
    <t>1000166335410719</t>
  </si>
  <si>
    <t>3101612564</t>
  </si>
  <si>
    <t>10001663409</t>
  </si>
  <si>
    <t>USMO6570593350</t>
  </si>
  <si>
    <t>1000166340910719</t>
  </si>
  <si>
    <t>3102278414</t>
  </si>
  <si>
    <t>10001663423</t>
  </si>
  <si>
    <t>USMO6568600001</t>
  </si>
  <si>
    <t>1000166342310721</t>
  </si>
  <si>
    <t>3102225305</t>
  </si>
  <si>
    <t>10001663424</t>
  </si>
  <si>
    <t>1000166342410721</t>
  </si>
  <si>
    <t>10001663430</t>
  </si>
  <si>
    <t>1000166343010719</t>
  </si>
  <si>
    <t>10001663431</t>
  </si>
  <si>
    <t>USMO6570592290</t>
  </si>
  <si>
    <t>1000166343110719</t>
  </si>
  <si>
    <t>3102015891</t>
  </si>
  <si>
    <t>10001663436</t>
  </si>
  <si>
    <t>1000166343610719</t>
  </si>
  <si>
    <t>10001663437</t>
  </si>
  <si>
    <t>1000166343710719</t>
  </si>
  <si>
    <t>10001663817</t>
  </si>
  <si>
    <t>USMO6560510200</t>
  </si>
  <si>
    <t>1000166381710719</t>
  </si>
  <si>
    <t>JMOJICA</t>
  </si>
  <si>
    <t>3102244230</t>
  </si>
  <si>
    <t>10001663864</t>
  </si>
  <si>
    <t>48050452216</t>
  </si>
  <si>
    <t>USMO6574093161</t>
  </si>
  <si>
    <t>1000166386410719</t>
  </si>
  <si>
    <t>3101633726</t>
  </si>
  <si>
    <t>10001663947</t>
  </si>
  <si>
    <t>48050452206</t>
  </si>
  <si>
    <t>USMO6561311000</t>
  </si>
  <si>
    <t>1000166394710469</t>
  </si>
  <si>
    <t>3101588736</t>
  </si>
  <si>
    <t>200011402852</t>
  </si>
  <si>
    <t>1000166394710514</t>
  </si>
  <si>
    <t>3101588546</t>
  </si>
  <si>
    <t>10001663949</t>
  </si>
  <si>
    <t>48050452205</t>
  </si>
  <si>
    <t>1000166394910514</t>
  </si>
  <si>
    <t>1000166394910469</t>
  </si>
  <si>
    <t>10001663960</t>
  </si>
  <si>
    <t>USMO6561329930</t>
  </si>
  <si>
    <t>1000166396010469</t>
  </si>
  <si>
    <t>3102125420</t>
  </si>
  <si>
    <t>10001664080</t>
  </si>
  <si>
    <t>R4-250614-00</t>
  </si>
  <si>
    <t>1000166408010469</t>
  </si>
  <si>
    <t>1000166408010514</t>
  </si>
  <si>
    <t>10001664083</t>
  </si>
  <si>
    <t>USMO6560573481</t>
  </si>
  <si>
    <t>1000166408310719</t>
  </si>
  <si>
    <t>3101675752</t>
  </si>
  <si>
    <t>10001664092</t>
  </si>
  <si>
    <t>USMO6561317530</t>
  </si>
  <si>
    <t>1000166409210514</t>
  </si>
  <si>
    <t>3101640759</t>
  </si>
  <si>
    <t>1000166409210469</t>
  </si>
  <si>
    <t>3101640856</t>
  </si>
  <si>
    <t>10001664103</t>
  </si>
  <si>
    <t>1000166410310514</t>
  </si>
  <si>
    <t>1000166410310469</t>
  </si>
  <si>
    <t>10001664107</t>
  </si>
  <si>
    <t>48050452202</t>
  </si>
  <si>
    <t>1000166410710719</t>
  </si>
  <si>
    <t>10001664108</t>
  </si>
  <si>
    <t>10636</t>
  </si>
  <si>
    <t>USMO6561396351</t>
  </si>
  <si>
    <t>1000166410810636</t>
  </si>
  <si>
    <t>3101540938</t>
  </si>
  <si>
    <t>10001664109</t>
  </si>
  <si>
    <t>USMO6561396081</t>
  </si>
  <si>
    <t>1000166410910636</t>
  </si>
  <si>
    <t>3101582955</t>
  </si>
  <si>
    <t>10001664112</t>
  </si>
  <si>
    <t>USMO65613XXXX0</t>
  </si>
  <si>
    <t>1000166411210636</t>
  </si>
  <si>
    <t>3102225266</t>
  </si>
  <si>
    <t>10001664113</t>
  </si>
  <si>
    <t>USMO6561371001</t>
  </si>
  <si>
    <t>1000166411310636</t>
  </si>
  <si>
    <t>3102143123</t>
  </si>
  <si>
    <t>10001664567</t>
  </si>
  <si>
    <t>R4-250616-00</t>
  </si>
  <si>
    <t>1000166456710719</t>
  </si>
  <si>
    <t>10001665078</t>
  </si>
  <si>
    <t>1000166507810514</t>
  </si>
  <si>
    <t>3101536729</t>
  </si>
  <si>
    <t>1000166507810469</t>
  </si>
  <si>
    <t>3101535577</t>
  </si>
  <si>
    <t>10001665218</t>
  </si>
  <si>
    <t>USMO6560511490</t>
  </si>
  <si>
    <t>1000166521810719</t>
  </si>
  <si>
    <t>3101496409</t>
  </si>
  <si>
    <t>10001665388</t>
  </si>
  <si>
    <t>R4-250617-00</t>
  </si>
  <si>
    <t>USMO6561321320</t>
  </si>
  <si>
    <t>1000166538810469</t>
  </si>
  <si>
    <t>3101705580</t>
  </si>
  <si>
    <t>1000166538810514</t>
  </si>
  <si>
    <t>3101705628</t>
  </si>
  <si>
    <t>10001665477</t>
  </si>
  <si>
    <t>USMO6561320560</t>
  </si>
  <si>
    <t>1000166547710514</t>
  </si>
  <si>
    <t>3101655684</t>
  </si>
  <si>
    <t>1000166547710469</t>
  </si>
  <si>
    <t>3101655880</t>
  </si>
  <si>
    <t>10001665494</t>
  </si>
  <si>
    <t>1000166549410514</t>
  </si>
  <si>
    <t>1000166549410469</t>
  </si>
  <si>
    <t>10001665495</t>
  </si>
  <si>
    <t>USMO6560516160</t>
  </si>
  <si>
    <t>1000166549510719</t>
  </si>
  <si>
    <t>3101495807</t>
  </si>
  <si>
    <t>10001665631</t>
  </si>
  <si>
    <t>1000166563110719</t>
  </si>
  <si>
    <t>3101489892</t>
  </si>
  <si>
    <t>200012670473</t>
  </si>
  <si>
    <t>10001665856</t>
  </si>
  <si>
    <t>52000480035</t>
  </si>
  <si>
    <t>USMO6560511800</t>
  </si>
  <si>
    <t>1000166585610719</t>
  </si>
  <si>
    <t>3101980470</t>
  </si>
  <si>
    <t>10001666129</t>
  </si>
  <si>
    <t>USMO6560517190</t>
  </si>
  <si>
    <t>1000166612910719</t>
  </si>
  <si>
    <t>3101631646</t>
  </si>
  <si>
    <t>10001666148</t>
  </si>
  <si>
    <t>1000166614810719</t>
  </si>
  <si>
    <t>10001666272</t>
  </si>
  <si>
    <t>USMO6570591410</t>
  </si>
  <si>
    <t>1000166627210719</t>
  </si>
  <si>
    <t>3101687339</t>
  </si>
  <si>
    <t>200011114267</t>
  </si>
  <si>
    <t>10001666274</t>
  </si>
  <si>
    <t>1000166627410719</t>
  </si>
  <si>
    <t>10001666275</t>
  </si>
  <si>
    <t>1000166627510719</t>
  </si>
  <si>
    <t>3101687176</t>
  </si>
  <si>
    <t>200011114382</t>
  </si>
  <si>
    <t>10001666276</t>
  </si>
  <si>
    <t>1000166627610719</t>
  </si>
  <si>
    <t>3101563141</t>
  </si>
  <si>
    <t>200011114150</t>
  </si>
  <si>
    <t>10001666277</t>
  </si>
  <si>
    <t>1000166627710719</t>
  </si>
  <si>
    <t>10001666539</t>
  </si>
  <si>
    <t>R4-250618-00</t>
  </si>
  <si>
    <t>USMO6560523030</t>
  </si>
  <si>
    <t>1000166653910719</t>
  </si>
  <si>
    <t>3101565020</t>
  </si>
  <si>
    <t>10001666630</t>
  </si>
  <si>
    <t>USMO6560515190</t>
  </si>
  <si>
    <t>1000166663010719</t>
  </si>
  <si>
    <t>3101670800</t>
  </si>
  <si>
    <t>200013845314</t>
  </si>
  <si>
    <t>10001666638</t>
  </si>
  <si>
    <t>USMO6370120061</t>
  </si>
  <si>
    <t>1000166663810720</t>
  </si>
  <si>
    <t>3101528554</t>
  </si>
  <si>
    <t>10001666646</t>
  </si>
  <si>
    <t>USMO6561329390</t>
  </si>
  <si>
    <t>1000166664610469</t>
  </si>
  <si>
    <t>3101496911</t>
  </si>
  <si>
    <t>1000166664610514</t>
  </si>
  <si>
    <t>3101497007</t>
  </si>
  <si>
    <t>10001666653</t>
  </si>
  <si>
    <t>USMO6560522040</t>
  </si>
  <si>
    <t>1000166665310719</t>
  </si>
  <si>
    <t>3101597652</t>
  </si>
  <si>
    <t>10001666656</t>
  </si>
  <si>
    <t>USMO6370120071</t>
  </si>
  <si>
    <t>1000166665610720</t>
  </si>
  <si>
    <t>3101630908</t>
  </si>
  <si>
    <t>10001666659</t>
  </si>
  <si>
    <t>USMO6370120051</t>
  </si>
  <si>
    <t>1000166665910720</t>
  </si>
  <si>
    <t>3101554914</t>
  </si>
  <si>
    <t>10001666679</t>
  </si>
  <si>
    <t>USMO6370120021</t>
  </si>
  <si>
    <t>1000166667910720</t>
  </si>
  <si>
    <t>3101517990</t>
  </si>
  <si>
    <t>10001666680</t>
  </si>
  <si>
    <t>USMO6370120121</t>
  </si>
  <si>
    <t>1000166668010720</t>
  </si>
  <si>
    <t>3101486118</t>
  </si>
  <si>
    <t>200011277205</t>
  </si>
  <si>
    <t>10001666681</t>
  </si>
  <si>
    <t>USMO6370120091</t>
  </si>
  <si>
    <t>1000166668110720</t>
  </si>
  <si>
    <t>3101668327</t>
  </si>
  <si>
    <t>200012542318</t>
  </si>
  <si>
    <t>10001666682</t>
  </si>
  <si>
    <t>USMO6370120331</t>
  </si>
  <si>
    <t>1000166668210720</t>
  </si>
  <si>
    <t>3101689897</t>
  </si>
  <si>
    <t>10001666683</t>
  </si>
  <si>
    <t>USMO6370120271</t>
  </si>
  <si>
    <t>1000166668310720</t>
  </si>
  <si>
    <t>3101636377</t>
  </si>
  <si>
    <t>10001666686</t>
  </si>
  <si>
    <t>USMO6370120381</t>
  </si>
  <si>
    <t>1000166668610720</t>
  </si>
  <si>
    <t>3101541410</t>
  </si>
  <si>
    <t>10001666885</t>
  </si>
  <si>
    <t>USMO6561319020</t>
  </si>
  <si>
    <t>1000166688510469</t>
  </si>
  <si>
    <t>3102237905</t>
  </si>
  <si>
    <t>1000166688510514</t>
  </si>
  <si>
    <t>3102237906</t>
  </si>
  <si>
    <t>10001666886</t>
  </si>
  <si>
    <t>1000166688610469</t>
  </si>
  <si>
    <t>1000166688610514</t>
  </si>
  <si>
    <t>10001666887</t>
  </si>
  <si>
    <t>1000166688710469</t>
  </si>
  <si>
    <t>1000166688710514</t>
  </si>
  <si>
    <t>10001666973</t>
  </si>
  <si>
    <t>USMO6561319390</t>
  </si>
  <si>
    <t>1000166697310469</t>
  </si>
  <si>
    <t>3101683872</t>
  </si>
  <si>
    <t>200014302190</t>
  </si>
  <si>
    <t>1000166697310514</t>
  </si>
  <si>
    <t>3101683954</t>
  </si>
  <si>
    <t>10001667337</t>
  </si>
  <si>
    <t>USMO6307720260</t>
  </si>
  <si>
    <t>1000166733710719</t>
  </si>
  <si>
    <t>3101698580</t>
  </si>
  <si>
    <t>200012232910</t>
  </si>
  <si>
    <t>10001667343</t>
  </si>
  <si>
    <t>USMO6307721080</t>
  </si>
  <si>
    <t>1000166734310719</t>
  </si>
  <si>
    <t>3101570871</t>
  </si>
  <si>
    <t>200014474825</t>
  </si>
  <si>
    <t>10001667344</t>
  </si>
  <si>
    <t>1000166734410719</t>
  </si>
  <si>
    <t>10001667920</t>
  </si>
  <si>
    <t>R4-250619-00</t>
  </si>
  <si>
    <t>USMO6561376000</t>
  </si>
  <si>
    <t>1000166792010469</t>
  </si>
  <si>
    <t>3101547417</t>
  </si>
  <si>
    <t>200014486779</t>
  </si>
  <si>
    <t>1000166792010514</t>
  </si>
  <si>
    <t>3101547128</t>
  </si>
  <si>
    <t>10001667928</t>
  </si>
  <si>
    <t>USMO6574094561</t>
  </si>
  <si>
    <t>1000166792810719</t>
  </si>
  <si>
    <t>3101498300</t>
  </si>
  <si>
    <t>10001667947</t>
  </si>
  <si>
    <t>USMO6561313660</t>
  </si>
  <si>
    <t>1000166794710469</t>
  </si>
  <si>
    <t>3101675764</t>
  </si>
  <si>
    <t>1000166794710514</t>
  </si>
  <si>
    <t>3101675846</t>
  </si>
  <si>
    <t>10001667950</t>
  </si>
  <si>
    <t>USMO6574096631</t>
  </si>
  <si>
    <t>1000166795010719</t>
  </si>
  <si>
    <t>3101699870</t>
  </si>
  <si>
    <t>10001667952</t>
  </si>
  <si>
    <t>USMO6561318270</t>
  </si>
  <si>
    <t>1000166795210469</t>
  </si>
  <si>
    <t>3101673097</t>
  </si>
  <si>
    <t>1000166795210514</t>
  </si>
  <si>
    <t>3101673015</t>
  </si>
  <si>
    <t>10001667965</t>
  </si>
  <si>
    <t>USMO6570596020</t>
  </si>
  <si>
    <t>1000166796510719</t>
  </si>
  <si>
    <t>3101480786</t>
  </si>
  <si>
    <t>200011748072</t>
  </si>
  <si>
    <t>10001667968</t>
  </si>
  <si>
    <t>USMO6560524540</t>
  </si>
  <si>
    <t>1000166796810719</t>
  </si>
  <si>
    <t>3101576822</t>
  </si>
  <si>
    <t>10001667971</t>
  </si>
  <si>
    <t>USMO6574094481</t>
  </si>
  <si>
    <t>1000166797110719</t>
  </si>
  <si>
    <t>3101532938</t>
  </si>
  <si>
    <t>10001667993</t>
  </si>
  <si>
    <t>1000166799310720</t>
  </si>
  <si>
    <t>3101608844</t>
  </si>
  <si>
    <t>10001667998</t>
  </si>
  <si>
    <t>USMO6574075101</t>
  </si>
  <si>
    <t>1000166799810719</t>
  </si>
  <si>
    <t>3101626908</t>
  </si>
  <si>
    <t>10001667999</t>
  </si>
  <si>
    <t>USMO6574095911</t>
  </si>
  <si>
    <t>1000166799910719</t>
  </si>
  <si>
    <t>3101509752</t>
  </si>
  <si>
    <t>10001668002</t>
  </si>
  <si>
    <t>USMO6574096881</t>
  </si>
  <si>
    <t>1000166800210719</t>
  </si>
  <si>
    <t>3101681399</t>
  </si>
  <si>
    <t>10001668003</t>
  </si>
  <si>
    <t>USMO6560522520</t>
  </si>
  <si>
    <t>1000166800310719</t>
  </si>
  <si>
    <t>3101677593</t>
  </si>
  <si>
    <t>10001668013</t>
  </si>
  <si>
    <t>USMO6560527201</t>
  </si>
  <si>
    <t>1000166801310719</t>
  </si>
  <si>
    <t>3102233613</t>
  </si>
  <si>
    <t>10001668016</t>
  </si>
  <si>
    <t>1000166801610719</t>
  </si>
  <si>
    <t>10001668017</t>
  </si>
  <si>
    <t>1000166801710719</t>
  </si>
  <si>
    <t>10001668149</t>
  </si>
  <si>
    <t>1000166814910514</t>
  </si>
  <si>
    <t>3102322043</t>
  </si>
  <si>
    <t>1000166814910469</t>
  </si>
  <si>
    <t>3102322042</t>
  </si>
  <si>
    <t>10001668256</t>
  </si>
  <si>
    <t>52000477081</t>
  </si>
  <si>
    <t>USMO6561316880</t>
  </si>
  <si>
    <t>1000166825610514</t>
  </si>
  <si>
    <t>3101487827</t>
  </si>
  <si>
    <t>1000166825610469</t>
  </si>
  <si>
    <t>3101487729</t>
  </si>
  <si>
    <t>10001668356</t>
  </si>
  <si>
    <t>USMO6561317480</t>
  </si>
  <si>
    <t>1000166835610514</t>
  </si>
  <si>
    <t>3101572748</t>
  </si>
  <si>
    <t>200011222250</t>
  </si>
  <si>
    <t>1000166835610469</t>
  </si>
  <si>
    <t>3101572844</t>
  </si>
  <si>
    <t>10001668388</t>
  </si>
  <si>
    <t>USMO6561333760</t>
  </si>
  <si>
    <t>1000166838810469</t>
  </si>
  <si>
    <t>3102286896</t>
  </si>
  <si>
    <t>10001668468</t>
  </si>
  <si>
    <t>USMO6561325620</t>
  </si>
  <si>
    <t>1000166846810469</t>
  </si>
  <si>
    <t>3102088806</t>
  </si>
  <si>
    <t>1000166846810514</t>
  </si>
  <si>
    <t>3102088807</t>
  </si>
  <si>
    <t>10001668474</t>
  </si>
  <si>
    <t>USMO6561329770</t>
  </si>
  <si>
    <t>1000166847410469</t>
  </si>
  <si>
    <t>3102319432</t>
  </si>
  <si>
    <t>200016412047</t>
  </si>
  <si>
    <t>1000166847410514</t>
  </si>
  <si>
    <t>3102319433</t>
  </si>
  <si>
    <t>10001668480</t>
  </si>
  <si>
    <t>1000166848010514</t>
  </si>
  <si>
    <t>3102063798</t>
  </si>
  <si>
    <t>1000166848010469</t>
  </si>
  <si>
    <t>3102063797</t>
  </si>
  <si>
    <t>10001668481</t>
  </si>
  <si>
    <t>1000166848110469</t>
  </si>
  <si>
    <t>1000166848110514</t>
  </si>
  <si>
    <t>10001668482</t>
  </si>
  <si>
    <t>1000166848210514</t>
  </si>
  <si>
    <t>1000166848210469</t>
  </si>
  <si>
    <t>10001668483</t>
  </si>
  <si>
    <t>1000166848310469</t>
  </si>
  <si>
    <t>1000166848310514</t>
  </si>
  <si>
    <t>10001668484</t>
  </si>
  <si>
    <t>1000166848410514</t>
  </si>
  <si>
    <t>1000166848410469</t>
  </si>
  <si>
    <t>10001668541</t>
  </si>
  <si>
    <t>USMO6561329240</t>
  </si>
  <si>
    <t>1000166854110514</t>
  </si>
  <si>
    <t>3102029061</t>
  </si>
  <si>
    <t>1000166854110469</t>
  </si>
  <si>
    <t>3102029060</t>
  </si>
  <si>
    <t>10001668719</t>
  </si>
  <si>
    <t>R4-250620-00</t>
  </si>
  <si>
    <t>USMO6561319450</t>
  </si>
  <si>
    <t>1000166871910514</t>
  </si>
  <si>
    <t>3101629628</t>
  </si>
  <si>
    <t>200013877317</t>
  </si>
  <si>
    <t>1000166871910469</t>
  </si>
  <si>
    <t>3101629534</t>
  </si>
  <si>
    <t>10001668730</t>
  </si>
  <si>
    <t>USMO6574096501</t>
  </si>
  <si>
    <t>1000166873010719</t>
  </si>
  <si>
    <t>3101555979</t>
  </si>
  <si>
    <t>10001668731</t>
  </si>
  <si>
    <t>1000166873110719</t>
  </si>
  <si>
    <t>10001668752</t>
  </si>
  <si>
    <t>USMO6560523240</t>
  </si>
  <si>
    <t>1000166875210719</t>
  </si>
  <si>
    <t>3101611542</t>
  </si>
  <si>
    <t>10001668792</t>
  </si>
  <si>
    <t>USMO6560523580</t>
  </si>
  <si>
    <t>1000166879210719</t>
  </si>
  <si>
    <t>3101519155</t>
  </si>
  <si>
    <t>10001668809</t>
  </si>
  <si>
    <t>USMO6560526980</t>
  </si>
  <si>
    <t>1000166880910719</t>
  </si>
  <si>
    <t>3101728272</t>
  </si>
  <si>
    <t>10001668813</t>
  </si>
  <si>
    <t>USMO6560526910</t>
  </si>
  <si>
    <t>1000166881310719</t>
  </si>
  <si>
    <t>3101685687</t>
  </si>
  <si>
    <t>200012408668</t>
  </si>
  <si>
    <t>10001668859</t>
  </si>
  <si>
    <t>USMO6568694191</t>
  </si>
  <si>
    <t>1000166885910721</t>
  </si>
  <si>
    <t>3101683632</t>
  </si>
  <si>
    <t>200012259830</t>
  </si>
  <si>
    <t>1000166885910719</t>
  </si>
  <si>
    <t>3101683712</t>
  </si>
  <si>
    <t>10001668862</t>
  </si>
  <si>
    <t>USMO6568674061</t>
  </si>
  <si>
    <t>1000166886210719</t>
  </si>
  <si>
    <t>3101573198</t>
  </si>
  <si>
    <t>1000166886210721</t>
  </si>
  <si>
    <t>3101573296</t>
  </si>
  <si>
    <t>10001668875</t>
  </si>
  <si>
    <t>USMO6568691041</t>
  </si>
  <si>
    <t>1000166887510719</t>
  </si>
  <si>
    <t>3101569762</t>
  </si>
  <si>
    <t>1000166887510721</t>
  </si>
  <si>
    <t>3101569860</t>
  </si>
  <si>
    <t>10001668877</t>
  </si>
  <si>
    <t>USMO6568699151</t>
  </si>
  <si>
    <t>1000166887710719</t>
  </si>
  <si>
    <t>3101527848</t>
  </si>
  <si>
    <t>1000166887710721</t>
  </si>
  <si>
    <t>3101527944</t>
  </si>
  <si>
    <t>10001668878</t>
  </si>
  <si>
    <t>USMO6568691171</t>
  </si>
  <si>
    <t>1000166887810721</t>
  </si>
  <si>
    <t>3101606025</t>
  </si>
  <si>
    <t>200011780588</t>
  </si>
  <si>
    <t>1000166887810719</t>
  </si>
  <si>
    <t>3101606120</t>
  </si>
  <si>
    <t>10001668885</t>
  </si>
  <si>
    <t>1000166888510721</t>
  </si>
  <si>
    <t>3102084030</t>
  </si>
  <si>
    <t>200015245893</t>
  </si>
  <si>
    <t>10001669427</t>
  </si>
  <si>
    <t>USMO6396600001</t>
  </si>
  <si>
    <t>1000166942710719</t>
  </si>
  <si>
    <t>3101636601</t>
  </si>
  <si>
    <t>200012803991</t>
  </si>
  <si>
    <t>10001669864</t>
  </si>
  <si>
    <t>R4-250623-00</t>
  </si>
  <si>
    <t>USMO6570573560</t>
  </si>
  <si>
    <t>1000166986410719</t>
  </si>
  <si>
    <t>3101641783</t>
  </si>
  <si>
    <t>200014547315</t>
  </si>
  <si>
    <t>10001669866</t>
  </si>
  <si>
    <t>1000166986610719</t>
  </si>
  <si>
    <t>3101641687</t>
  </si>
  <si>
    <t>200014547083</t>
  </si>
  <si>
    <t>10001669867</t>
  </si>
  <si>
    <t>USMO6561318260</t>
  </si>
  <si>
    <t>1000166986710469</t>
  </si>
  <si>
    <t>3102320416</t>
  </si>
  <si>
    <t>200015042118</t>
  </si>
  <si>
    <t>10001669869</t>
  </si>
  <si>
    <t>1000166986910469</t>
  </si>
  <si>
    <t>10001669902</t>
  </si>
  <si>
    <t>1000166990210469</t>
  </si>
  <si>
    <t>10001669903</t>
  </si>
  <si>
    <t>1000166990310469</t>
  </si>
  <si>
    <t>10001669904</t>
  </si>
  <si>
    <t>1000166990410469</t>
  </si>
  <si>
    <t>10001669905</t>
  </si>
  <si>
    <t>1000166990510469</t>
  </si>
  <si>
    <t>10001669906</t>
  </si>
  <si>
    <t>1000166990610469</t>
  </si>
  <si>
    <t>10001669907</t>
  </si>
  <si>
    <t>1000166990710469</t>
  </si>
  <si>
    <t>10001669920</t>
  </si>
  <si>
    <t>USMO6561323350</t>
  </si>
  <si>
    <t>1000166992010469</t>
  </si>
  <si>
    <t>3101528397</t>
  </si>
  <si>
    <t>1000166992010514</t>
  </si>
  <si>
    <t>3101528493</t>
  </si>
  <si>
    <t>10001669927</t>
  </si>
  <si>
    <t>USMO6561319030</t>
  </si>
  <si>
    <t>1000166992710469</t>
  </si>
  <si>
    <t>3101518387</t>
  </si>
  <si>
    <t>1000166992710514</t>
  </si>
  <si>
    <t>3101518483</t>
  </si>
  <si>
    <t>10001669937</t>
  </si>
  <si>
    <t>USMO6565351661</t>
  </si>
  <si>
    <t>1000166993710719</t>
  </si>
  <si>
    <t>3101687404</t>
  </si>
  <si>
    <t>10001669940</t>
  </si>
  <si>
    <t>USMO6306950221</t>
  </si>
  <si>
    <t>1000166994010719</t>
  </si>
  <si>
    <t>3101528942</t>
  </si>
  <si>
    <t>10001669961</t>
  </si>
  <si>
    <t>USMO6306960081</t>
  </si>
  <si>
    <t>1000166996110719</t>
  </si>
  <si>
    <t>3101622546</t>
  </si>
  <si>
    <t>10001669963</t>
  </si>
  <si>
    <t>USMO6301622040</t>
  </si>
  <si>
    <t>1000166996310719</t>
  </si>
  <si>
    <t>3101681251</t>
  </si>
  <si>
    <t>10001669966</t>
  </si>
  <si>
    <t>USMO6301622230</t>
  </si>
  <si>
    <t>1000166996610719</t>
  </si>
  <si>
    <t>3101536449</t>
  </si>
  <si>
    <t>10001669967</t>
  </si>
  <si>
    <t>USMO6301622100</t>
  </si>
  <si>
    <t>1000166996710719</t>
  </si>
  <si>
    <t>3101537582</t>
  </si>
  <si>
    <t>10001670066</t>
  </si>
  <si>
    <t>52000477577</t>
  </si>
  <si>
    <t>1000167006610514</t>
  </si>
  <si>
    <t>3102126134</t>
  </si>
  <si>
    <t>200015455104</t>
  </si>
  <si>
    <t>1000167006610469</t>
  </si>
  <si>
    <t>3102126133</t>
  </si>
  <si>
    <t>10001670915</t>
  </si>
  <si>
    <t>R4-250624-01</t>
  </si>
  <si>
    <t>USMO6570571330</t>
  </si>
  <si>
    <t>1000167091510719</t>
  </si>
  <si>
    <t>3101632188</t>
  </si>
  <si>
    <t>10001670918</t>
  </si>
  <si>
    <t>USMO6560523020</t>
  </si>
  <si>
    <t>1000167091810719</t>
  </si>
  <si>
    <t>3101532971</t>
  </si>
  <si>
    <t>10001670931</t>
  </si>
  <si>
    <t>USMO6560525120</t>
  </si>
  <si>
    <t>1000167093110719</t>
  </si>
  <si>
    <t>3101485807</t>
  </si>
  <si>
    <t>10001670969</t>
  </si>
  <si>
    <t>1000167096910469</t>
  </si>
  <si>
    <t>1000167096910514</t>
  </si>
  <si>
    <t>10001671012</t>
  </si>
  <si>
    <t>USMO6560525710</t>
  </si>
  <si>
    <t>1000167101210719</t>
  </si>
  <si>
    <t>3101656788</t>
  </si>
  <si>
    <t>10001671041</t>
  </si>
  <si>
    <t>USMO6561323240</t>
  </si>
  <si>
    <t>1000167104110469</t>
  </si>
  <si>
    <t>3101991617</t>
  </si>
  <si>
    <t>1000167104110514</t>
  </si>
  <si>
    <t>3101991618</t>
  </si>
  <si>
    <t>10001671050</t>
  </si>
  <si>
    <t>USMO6561323120</t>
  </si>
  <si>
    <t>1000167105010469</t>
  </si>
  <si>
    <t>3101560246</t>
  </si>
  <si>
    <t>1000167105010514</t>
  </si>
  <si>
    <t>3101560439</t>
  </si>
  <si>
    <t>10001671061</t>
  </si>
  <si>
    <t>USMO6561333220</t>
  </si>
  <si>
    <t>1000167106110514</t>
  </si>
  <si>
    <t>3101642730</t>
  </si>
  <si>
    <t>1000167106110469</t>
  </si>
  <si>
    <t>3101642539</t>
  </si>
  <si>
    <t>10001671213</t>
  </si>
  <si>
    <t>USMO6570574020</t>
  </si>
  <si>
    <t>1000167121310719</t>
  </si>
  <si>
    <t>3101511902</t>
  </si>
  <si>
    <t>200012601221</t>
  </si>
  <si>
    <t>10001671746</t>
  </si>
  <si>
    <t>USMO6305100001</t>
  </si>
  <si>
    <t>1000167174610719</t>
  </si>
  <si>
    <t>3101695936</t>
  </si>
  <si>
    <t>10001671747</t>
  </si>
  <si>
    <t>1000167174710719</t>
  </si>
  <si>
    <t>10001671748</t>
  </si>
  <si>
    <t>1000167174810719</t>
  </si>
  <si>
    <t>10001671929</t>
  </si>
  <si>
    <t>R4-250625-00</t>
  </si>
  <si>
    <t>USMO6560518070</t>
  </si>
  <si>
    <t>1000167192910719</t>
  </si>
  <si>
    <t>3101510020</t>
  </si>
  <si>
    <t>10001671950</t>
  </si>
  <si>
    <t>USMO6560517150</t>
  </si>
  <si>
    <t>1000167195010719</t>
  </si>
  <si>
    <t>3101661385</t>
  </si>
  <si>
    <t>10001671997</t>
  </si>
  <si>
    <t>USMO6560526780</t>
  </si>
  <si>
    <t>1000167199710719</t>
  </si>
  <si>
    <t>3101552794</t>
  </si>
  <si>
    <t>10001672000</t>
  </si>
  <si>
    <t>USMO6560526640</t>
  </si>
  <si>
    <t>1000167200010719</t>
  </si>
  <si>
    <t>3101696495</t>
  </si>
  <si>
    <t>10001672003</t>
  </si>
  <si>
    <t>USMO6560515460</t>
  </si>
  <si>
    <t>1000167200310719</t>
  </si>
  <si>
    <t>3101561882</t>
  </si>
  <si>
    <t>10001672020</t>
  </si>
  <si>
    <t>USMO6305114361</t>
  </si>
  <si>
    <t>1000167202010719</t>
  </si>
  <si>
    <t>3101500779</t>
  </si>
  <si>
    <t>10001672264</t>
  </si>
  <si>
    <t>USMO6560523510</t>
  </si>
  <si>
    <t>1000167226410719</t>
  </si>
  <si>
    <t>3101652755</t>
  </si>
  <si>
    <t>200012802407</t>
  </si>
  <si>
    <t>10001672267</t>
  </si>
  <si>
    <t>1000167226710719</t>
  </si>
  <si>
    <t>10001672268</t>
  </si>
  <si>
    <t>1000167226810719</t>
  </si>
  <si>
    <t>10001672577</t>
  </si>
  <si>
    <t>USMO6485491840</t>
  </si>
  <si>
    <t>1000167257710719</t>
  </si>
  <si>
    <t>3101644799</t>
  </si>
  <si>
    <t>10001672926</t>
  </si>
  <si>
    <t>R4-250626-00</t>
  </si>
  <si>
    <t>USMO6485493730</t>
  </si>
  <si>
    <t>1000167292610719</t>
  </si>
  <si>
    <t>3101659481</t>
  </si>
  <si>
    <t>10001672938</t>
  </si>
  <si>
    <t>USMO6485492070</t>
  </si>
  <si>
    <t>1000167293810719</t>
  </si>
  <si>
    <t>3101698848</t>
  </si>
  <si>
    <t>10001672942</t>
  </si>
  <si>
    <t>USMO6485497990</t>
  </si>
  <si>
    <t>1000167294210719</t>
  </si>
  <si>
    <t>3101650527</t>
  </si>
  <si>
    <t>10001672945</t>
  </si>
  <si>
    <t>USMO6485473340</t>
  </si>
  <si>
    <t>1000167294510719</t>
  </si>
  <si>
    <t>3101667872</t>
  </si>
  <si>
    <t>10001673802</t>
  </si>
  <si>
    <t>R4-250627-00</t>
  </si>
  <si>
    <t>1000167380210719</t>
  </si>
  <si>
    <t>3101531276</t>
  </si>
  <si>
    <t>200012703407</t>
  </si>
  <si>
    <t>10001673824</t>
  </si>
  <si>
    <t>USMO6485493470</t>
  </si>
  <si>
    <t>1000167382410719</t>
  </si>
  <si>
    <t>3101576079</t>
  </si>
  <si>
    <t>200013783283</t>
  </si>
  <si>
    <t>10001673829</t>
  </si>
  <si>
    <t>USMO6561319520</t>
  </si>
  <si>
    <t>1000167382910469</t>
  </si>
  <si>
    <t>3101526030</t>
  </si>
  <si>
    <t>200014169235</t>
  </si>
  <si>
    <t>1000167382910514</t>
  </si>
  <si>
    <t>3101525932</t>
  </si>
  <si>
    <t>10001673843</t>
  </si>
  <si>
    <t>1000167384310514</t>
  </si>
  <si>
    <t>3101593838</t>
  </si>
  <si>
    <t>1000167384310469</t>
  </si>
  <si>
    <t>3101593648</t>
  </si>
  <si>
    <t>10001673847</t>
  </si>
  <si>
    <t>1000167384710719</t>
  </si>
  <si>
    <t>10001673861</t>
  </si>
  <si>
    <t>USMO6561324260</t>
  </si>
  <si>
    <t>1000167386110469</t>
  </si>
  <si>
    <t>3101595424</t>
  </si>
  <si>
    <t>1000167386110514</t>
  </si>
  <si>
    <t>3101595519</t>
  </si>
  <si>
    <t>10001673869</t>
  </si>
  <si>
    <t>USMO6485492010</t>
  </si>
  <si>
    <t>1000167386910719</t>
  </si>
  <si>
    <t>3101625171</t>
  </si>
  <si>
    <t>10001673872</t>
  </si>
  <si>
    <t>USMO6485497620</t>
  </si>
  <si>
    <t>1000167387210719</t>
  </si>
  <si>
    <t>3101512010</t>
  </si>
  <si>
    <t>10001674377</t>
  </si>
  <si>
    <t>USMO6568084371</t>
  </si>
  <si>
    <t>1000167437710719</t>
  </si>
  <si>
    <t>3101571393</t>
  </si>
  <si>
    <t>10001674553</t>
  </si>
  <si>
    <t>R4-250628-00</t>
  </si>
  <si>
    <t>USMO6485491340</t>
  </si>
  <si>
    <t>1000167455310719</t>
  </si>
  <si>
    <t>3101511636</t>
  </si>
  <si>
    <t>10001674563</t>
  </si>
  <si>
    <t>USMO6562773971</t>
  </si>
  <si>
    <t>1000167456310719</t>
  </si>
  <si>
    <t>3101519936</t>
  </si>
  <si>
    <t>200012894487</t>
  </si>
  <si>
    <t>10001674568</t>
  </si>
  <si>
    <t>USMO6560519881</t>
  </si>
  <si>
    <t>1000167456810719</t>
  </si>
  <si>
    <t>3101559984</t>
  </si>
  <si>
    <t>200012972218</t>
  </si>
  <si>
    <t>10001674569</t>
  </si>
  <si>
    <t>USMO6561090041</t>
  </si>
  <si>
    <t>1000167456910719</t>
  </si>
  <si>
    <t>3101553620</t>
  </si>
  <si>
    <t>10001674575</t>
  </si>
  <si>
    <t>USMO6571471431</t>
  </si>
  <si>
    <t>1000167457510719</t>
  </si>
  <si>
    <t>3101649845</t>
  </si>
  <si>
    <t>10001674577</t>
  </si>
  <si>
    <t>USMO6571485051</t>
  </si>
  <si>
    <t>1000167457710719</t>
  </si>
  <si>
    <t>3101671971</t>
  </si>
  <si>
    <t>10001674599</t>
  </si>
  <si>
    <t>1000167459910719</t>
  </si>
  <si>
    <t>3101530425</t>
  </si>
  <si>
    <t>10001674602</t>
  </si>
  <si>
    <t>USMO6568082901</t>
  </si>
  <si>
    <t>1000167460210719</t>
  </si>
  <si>
    <t>3101672028</t>
  </si>
  <si>
    <t>200011664667</t>
  </si>
  <si>
    <t>10001674936</t>
  </si>
  <si>
    <t>R4-250630-00</t>
  </si>
  <si>
    <t>USMO6568000001</t>
  </si>
  <si>
    <t>1000167493610719</t>
  </si>
  <si>
    <t>3101698757</t>
  </si>
  <si>
    <t>10001675393</t>
  </si>
  <si>
    <t>USMO6561326130</t>
  </si>
  <si>
    <t>1000167539310514</t>
  </si>
  <si>
    <t>3101610207</t>
  </si>
  <si>
    <t>200012108565</t>
  </si>
  <si>
    <t>1000167539310469</t>
  </si>
  <si>
    <t>3101610395</t>
  </si>
  <si>
    <t>10250677675</t>
  </si>
  <si>
    <t>25153COCH1AA</t>
  </si>
  <si>
    <t>USMO6561325460</t>
  </si>
  <si>
    <t>1025067767510469</t>
  </si>
  <si>
    <t>FF_MD_07</t>
  </si>
  <si>
    <t>3101522566</t>
  </si>
  <si>
    <t>1025067767510514</t>
  </si>
  <si>
    <t>3101522480</t>
  </si>
  <si>
    <t>10250680067</t>
  </si>
  <si>
    <t>25153INV01BL</t>
  </si>
  <si>
    <t>USMO6561324020</t>
  </si>
  <si>
    <t>1025068006710469</t>
  </si>
  <si>
    <t>3102075385</t>
  </si>
  <si>
    <t>200015202431</t>
  </si>
  <si>
    <t>1025068006710514</t>
  </si>
  <si>
    <t>3102075388</t>
  </si>
  <si>
    <t>10250680297</t>
  </si>
  <si>
    <t>25154COCH2AG</t>
  </si>
  <si>
    <t>48050450676</t>
  </si>
  <si>
    <t>USMO6560519391</t>
  </si>
  <si>
    <t>1025068029710719</t>
  </si>
  <si>
    <t>3101561646</t>
  </si>
  <si>
    <t>10250680300</t>
  </si>
  <si>
    <t>USMO6560519370</t>
  </si>
  <si>
    <t>1025068030010719</t>
  </si>
  <si>
    <t>3101617453</t>
  </si>
  <si>
    <t>10250682117</t>
  </si>
  <si>
    <t>25155INV01AJ</t>
  </si>
  <si>
    <t>USMO6560511440</t>
  </si>
  <si>
    <t>1025068211710719</t>
  </si>
  <si>
    <t>3101983949</t>
  </si>
  <si>
    <t>10250682217</t>
  </si>
  <si>
    <t>25155INV01AX</t>
  </si>
  <si>
    <t>USMO6560511660</t>
  </si>
  <si>
    <t>1025068221710719</t>
  </si>
  <si>
    <t>3102188197</t>
  </si>
  <si>
    <t>10250682963</t>
  </si>
  <si>
    <t>25156INV01AQ</t>
  </si>
  <si>
    <t>USMO6560510121</t>
  </si>
  <si>
    <t>1025068296310719</t>
  </si>
  <si>
    <t>3101557507</t>
  </si>
  <si>
    <t>10250683057</t>
  </si>
  <si>
    <t>USMO6561315180</t>
  </si>
  <si>
    <t>1025068305710469</t>
  </si>
  <si>
    <t>3101529368</t>
  </si>
  <si>
    <t>200011542566</t>
  </si>
  <si>
    <t>1025068305710514</t>
  </si>
  <si>
    <t>3101529462</t>
  </si>
  <si>
    <t>10250685595</t>
  </si>
  <si>
    <t>25157INV01AV</t>
  </si>
  <si>
    <t>USMO6570593750</t>
  </si>
  <si>
    <t>1025068559510719</t>
  </si>
  <si>
    <t>3101700511</t>
  </si>
  <si>
    <t>10250685631</t>
  </si>
  <si>
    <t>USMO6574094371</t>
  </si>
  <si>
    <t>1025068563110719</t>
  </si>
  <si>
    <t>3101622521</t>
  </si>
  <si>
    <t>10250685699</t>
  </si>
  <si>
    <t>USMO6485492160</t>
  </si>
  <si>
    <t>1025068569910719</t>
  </si>
  <si>
    <t>3101580637</t>
  </si>
  <si>
    <t>10250685899</t>
  </si>
  <si>
    <t>25157INV01AR</t>
  </si>
  <si>
    <t>USMO6576962210</t>
  </si>
  <si>
    <t>1025068589910719</t>
  </si>
  <si>
    <t>3101712331</t>
  </si>
  <si>
    <t>200013609272</t>
  </si>
  <si>
    <t>10250686253</t>
  </si>
  <si>
    <t>USMO6485492400</t>
  </si>
  <si>
    <t>1025068625310719</t>
  </si>
  <si>
    <t>3102291855</t>
  </si>
  <si>
    <t>200016271724</t>
  </si>
  <si>
    <t>10250686254</t>
  </si>
  <si>
    <t>1025068625410719</t>
  </si>
  <si>
    <t>10250688919</t>
  </si>
  <si>
    <t>25162INV01AV</t>
  </si>
  <si>
    <t>1025068891910469</t>
  </si>
  <si>
    <t>3102128481</t>
  </si>
  <si>
    <t>1025068891910514</t>
  </si>
  <si>
    <t>3102128482</t>
  </si>
  <si>
    <t>10250689020</t>
  </si>
  <si>
    <t>25162INV01BI</t>
  </si>
  <si>
    <t>USMO6561385891</t>
  </si>
  <si>
    <t>1025068902010514</t>
  </si>
  <si>
    <t>3101657778</t>
  </si>
  <si>
    <t>1025068902010469</t>
  </si>
  <si>
    <t>3101657875</t>
  </si>
  <si>
    <t>10250690470</t>
  </si>
  <si>
    <t>25163INV01AV</t>
  </si>
  <si>
    <t>USMO6560515210</t>
  </si>
  <si>
    <t>1025069047010719</t>
  </si>
  <si>
    <t>3101666554</t>
  </si>
  <si>
    <t>10250690795</t>
  </si>
  <si>
    <t>25163INV01AT</t>
  </si>
  <si>
    <t>USMO6561314240</t>
  </si>
  <si>
    <t>1025069079510514</t>
  </si>
  <si>
    <t>3101630309</t>
  </si>
  <si>
    <t>200014263442</t>
  </si>
  <si>
    <t>1025069079510469</t>
  </si>
  <si>
    <t>3101630405</t>
  </si>
  <si>
    <t>10250692405</t>
  </si>
  <si>
    <t>25164INV01AH</t>
  </si>
  <si>
    <t>USMO6561316720</t>
  </si>
  <si>
    <t>1025069240510469</t>
  </si>
  <si>
    <t>3101635530</t>
  </si>
  <si>
    <t>1025069240510514</t>
  </si>
  <si>
    <t>3101635435</t>
  </si>
  <si>
    <t>10250692992</t>
  </si>
  <si>
    <t>25164INV01A5</t>
  </si>
  <si>
    <t>USMO6561311230</t>
  </si>
  <si>
    <t>1025069299210514</t>
  </si>
  <si>
    <t>3101496524</t>
  </si>
  <si>
    <t>200014040154</t>
  </si>
  <si>
    <t>1025069299210469</t>
  </si>
  <si>
    <t>3101496428</t>
  </si>
  <si>
    <t>10250693044</t>
  </si>
  <si>
    <t>USMO6561311010</t>
  </si>
  <si>
    <t>1025069304410469</t>
  </si>
  <si>
    <t>3102052533</t>
  </si>
  <si>
    <t>200015087527</t>
  </si>
  <si>
    <t>1025069304410514</t>
  </si>
  <si>
    <t>3102052534</t>
  </si>
  <si>
    <t>10250693055</t>
  </si>
  <si>
    <t>USMO6561316600</t>
  </si>
  <si>
    <t>1025069305510514</t>
  </si>
  <si>
    <t>3101604865</t>
  </si>
  <si>
    <t>1025069305510469</t>
  </si>
  <si>
    <t>3101605054</t>
  </si>
  <si>
    <t>10250694247</t>
  </si>
  <si>
    <t>25167INV01BG</t>
  </si>
  <si>
    <t>USMO6561317250</t>
  </si>
  <si>
    <t>1025069424710469</t>
  </si>
  <si>
    <t>3101653593</t>
  </si>
  <si>
    <t>1025069424710514</t>
  </si>
  <si>
    <t>3101653689</t>
  </si>
  <si>
    <t>10250694254</t>
  </si>
  <si>
    <t>USMO6561321030</t>
  </si>
  <si>
    <t>1025069425410514</t>
  </si>
  <si>
    <t>3101651404</t>
  </si>
  <si>
    <t>200011758816</t>
  </si>
  <si>
    <t>1025069425410469</t>
  </si>
  <si>
    <t>3101651500</t>
  </si>
  <si>
    <t>10250694285</t>
  </si>
  <si>
    <t>USMO6561321160</t>
  </si>
  <si>
    <t>1025069428510514</t>
  </si>
  <si>
    <t>3101625027</t>
  </si>
  <si>
    <t>1025069428510469</t>
  </si>
  <si>
    <t>3101625122</t>
  </si>
  <si>
    <t>10250694418</t>
  </si>
  <si>
    <t>1025069441810514</t>
  </si>
  <si>
    <t>3101527559</t>
  </si>
  <si>
    <t>1025069441810469</t>
  </si>
  <si>
    <t>3101527947</t>
  </si>
  <si>
    <t>10250694437</t>
  </si>
  <si>
    <t>USMO6561317200</t>
  </si>
  <si>
    <t>1025069443710514</t>
  </si>
  <si>
    <t>3101577472</t>
  </si>
  <si>
    <t>1025069443710469</t>
  </si>
  <si>
    <t>3101577376</t>
  </si>
  <si>
    <t>10250694459</t>
  </si>
  <si>
    <t>USMO6561329250</t>
  </si>
  <si>
    <t>1025069445910469</t>
  </si>
  <si>
    <t>3101626457</t>
  </si>
  <si>
    <t>200013961285</t>
  </si>
  <si>
    <t>1025069445910514</t>
  </si>
  <si>
    <t>3101626551</t>
  </si>
  <si>
    <t>10250694559</t>
  </si>
  <si>
    <t>1025069455910514</t>
  </si>
  <si>
    <t>3102005340</t>
  </si>
  <si>
    <t>1025069455910469</t>
  </si>
  <si>
    <t>3102005338</t>
  </si>
  <si>
    <t>10250695696</t>
  </si>
  <si>
    <t>25168INV01A4</t>
  </si>
  <si>
    <t>USMO6370120141</t>
  </si>
  <si>
    <t>1025069569610720</t>
  </si>
  <si>
    <t>3101580297</t>
  </si>
  <si>
    <t>200011664923</t>
  </si>
  <si>
    <t>10250695705</t>
  </si>
  <si>
    <t>USMO6561314270</t>
  </si>
  <si>
    <t>1025069570510514</t>
  </si>
  <si>
    <t>3101629416</t>
  </si>
  <si>
    <t>1025069570510469</t>
  </si>
  <si>
    <t>3101629224</t>
  </si>
  <si>
    <t>10250695818</t>
  </si>
  <si>
    <t>USMO6561394910</t>
  </si>
  <si>
    <t>1025069581810469</t>
  </si>
  <si>
    <t>3101646663</t>
  </si>
  <si>
    <t>1025069581810514</t>
  </si>
  <si>
    <t>3101646568</t>
  </si>
  <si>
    <t>10250695883</t>
  </si>
  <si>
    <t>1025069588310720</t>
  </si>
  <si>
    <t>3101482340</t>
  </si>
  <si>
    <t>200012914160</t>
  </si>
  <si>
    <t>10250696037</t>
  </si>
  <si>
    <t>USMO6561312490</t>
  </si>
  <si>
    <t>1025069603710514</t>
  </si>
  <si>
    <t>3102074931</t>
  </si>
  <si>
    <t>1025069603710469</t>
  </si>
  <si>
    <t>3102074930</t>
  </si>
  <si>
    <t>10250698455</t>
  </si>
  <si>
    <t>25169INV01AY</t>
  </si>
  <si>
    <t>USMO6561318390</t>
  </si>
  <si>
    <t>1025069845510469</t>
  </si>
  <si>
    <t>3101521234</t>
  </si>
  <si>
    <t>1025069845510514</t>
  </si>
  <si>
    <t>3101521140</t>
  </si>
  <si>
    <t>10250698538</t>
  </si>
  <si>
    <t>25169INV01AV</t>
  </si>
  <si>
    <t>USMO6561318340</t>
  </si>
  <si>
    <t>1025069853810469</t>
  </si>
  <si>
    <t>3101636043</t>
  </si>
  <si>
    <t>200012381204</t>
  </si>
  <si>
    <t>1025069853810514</t>
  </si>
  <si>
    <t>3101635851</t>
  </si>
  <si>
    <t>10250698542</t>
  </si>
  <si>
    <t>USMO6561313650</t>
  </si>
  <si>
    <t>1025069854210514</t>
  </si>
  <si>
    <t>3101624244</t>
  </si>
  <si>
    <t>1025069854210469</t>
  </si>
  <si>
    <t>3101624148</t>
  </si>
  <si>
    <t>10250698544</t>
  </si>
  <si>
    <t>USMO6560526690</t>
  </si>
  <si>
    <t>1025069854410719</t>
  </si>
  <si>
    <t>3101588739</t>
  </si>
  <si>
    <t>10250698560</t>
  </si>
  <si>
    <t>USMO6560526570</t>
  </si>
  <si>
    <t>1025069856010719</t>
  </si>
  <si>
    <t>3101540306</t>
  </si>
  <si>
    <t>200012393449</t>
  </si>
  <si>
    <t>10250698576</t>
  </si>
  <si>
    <t>USMO6574094491</t>
  </si>
  <si>
    <t>1025069857610719</t>
  </si>
  <si>
    <t>3101665906</t>
  </si>
  <si>
    <t>10250698629</t>
  </si>
  <si>
    <t>1025069862910719</t>
  </si>
  <si>
    <t>3101677693</t>
  </si>
  <si>
    <t>10250698716</t>
  </si>
  <si>
    <t>USMO6560524560</t>
  </si>
  <si>
    <t>1025069871610719</t>
  </si>
  <si>
    <t>3101602270</t>
  </si>
  <si>
    <t>10250698735</t>
  </si>
  <si>
    <t>USMO6560526500</t>
  </si>
  <si>
    <t>1025069873510719</t>
  </si>
  <si>
    <t>3101674893</t>
  </si>
  <si>
    <t>10250698855</t>
  </si>
  <si>
    <t>USMO6561313420</t>
  </si>
  <si>
    <t>1025069885510469</t>
  </si>
  <si>
    <t>3102056671</t>
  </si>
  <si>
    <t>1025069885510514</t>
  </si>
  <si>
    <t>3102056659</t>
  </si>
  <si>
    <t>10250699089</t>
  </si>
  <si>
    <t>1025069908910719</t>
  </si>
  <si>
    <t>10250700966</t>
  </si>
  <si>
    <t>25170INV01AB</t>
  </si>
  <si>
    <t>USMO6561333680</t>
  </si>
  <si>
    <t>1025070096610514</t>
  </si>
  <si>
    <t>3101618223</t>
  </si>
  <si>
    <t>1025070096610469</t>
  </si>
  <si>
    <t>3101618318</t>
  </si>
  <si>
    <t>10250700983</t>
  </si>
  <si>
    <t>1025070098310719</t>
  </si>
  <si>
    <t>3101603769</t>
  </si>
  <si>
    <t>10250701166</t>
  </si>
  <si>
    <t>25170INV01AG</t>
  </si>
  <si>
    <t>USMO6560527580</t>
  </si>
  <si>
    <t>1025070116610719</t>
  </si>
  <si>
    <t>3101534504</t>
  </si>
  <si>
    <t>10250701191</t>
  </si>
  <si>
    <t>USMO6560526770</t>
  </si>
  <si>
    <t>1025070119110719</t>
  </si>
  <si>
    <t>3101631737</t>
  </si>
  <si>
    <t>200013069758</t>
  </si>
  <si>
    <t>10250701256</t>
  </si>
  <si>
    <t>1025070125610719</t>
  </si>
  <si>
    <t>3101544027</t>
  </si>
  <si>
    <t>10250701346</t>
  </si>
  <si>
    <t>USMO6560523190</t>
  </si>
  <si>
    <t>1025070134610719</t>
  </si>
  <si>
    <t>3101504292</t>
  </si>
  <si>
    <t>200014441816</t>
  </si>
  <si>
    <t>10250701391</t>
  </si>
  <si>
    <t>USMO6561333800</t>
  </si>
  <si>
    <t>1025070139110514</t>
  </si>
  <si>
    <t>3101618689</t>
  </si>
  <si>
    <t>1025070139110469</t>
  </si>
  <si>
    <t>3101618772</t>
  </si>
  <si>
    <t>10250701568</t>
  </si>
  <si>
    <t>USMO6560527550</t>
  </si>
  <si>
    <t>1025070156810719</t>
  </si>
  <si>
    <t>3102238641</t>
  </si>
  <si>
    <t>10250701614</t>
  </si>
  <si>
    <t>1025070161410721</t>
  </si>
  <si>
    <t>10250701662</t>
  </si>
  <si>
    <t>1025070166210721</t>
  </si>
  <si>
    <t>3102243041</t>
  </si>
  <si>
    <t>1025070166210719</t>
  </si>
  <si>
    <t>3102243040</t>
  </si>
  <si>
    <t>10250701663</t>
  </si>
  <si>
    <t>1025070166310721</t>
  </si>
  <si>
    <t>3102243047</t>
  </si>
  <si>
    <t>10250703618</t>
  </si>
  <si>
    <t>25171INV01AE</t>
  </si>
  <si>
    <t>USMO6306946301</t>
  </si>
  <si>
    <t>1025070361810719</t>
  </si>
  <si>
    <t>3101632680</t>
  </si>
  <si>
    <t>10250703637</t>
  </si>
  <si>
    <t>USMO6560520450</t>
  </si>
  <si>
    <t>1025070363710719</t>
  </si>
  <si>
    <t>3101535965</t>
  </si>
  <si>
    <t>10250703729</t>
  </si>
  <si>
    <t>USMO6561319110</t>
  </si>
  <si>
    <t>1025070372910514</t>
  </si>
  <si>
    <t>3101519174</t>
  </si>
  <si>
    <t>1025070372910469</t>
  </si>
  <si>
    <t>3101519273</t>
  </si>
  <si>
    <t>10250703770</t>
  </si>
  <si>
    <t>25171INV01BB</t>
  </si>
  <si>
    <t>USMO6306960731</t>
  </si>
  <si>
    <t>1025070377010719</t>
  </si>
  <si>
    <t>3101509965</t>
  </si>
  <si>
    <t>10250703779</t>
  </si>
  <si>
    <t>USMO6560520860</t>
  </si>
  <si>
    <t>1025070377910719</t>
  </si>
  <si>
    <t>3101497176</t>
  </si>
  <si>
    <t>10250703807</t>
  </si>
  <si>
    <t>USMO6305117331</t>
  </si>
  <si>
    <t>1025070380710719</t>
  </si>
  <si>
    <t>3101623746</t>
  </si>
  <si>
    <t>10250703968</t>
  </si>
  <si>
    <t>USMO6305117261</t>
  </si>
  <si>
    <t>1025070396810719</t>
  </si>
  <si>
    <t>3101482792</t>
  </si>
  <si>
    <t>10250704010</t>
  </si>
  <si>
    <t>USMO6306960541</t>
  </si>
  <si>
    <t>1025070401010719</t>
  </si>
  <si>
    <t>3101626646</t>
  </si>
  <si>
    <t>10250704027</t>
  </si>
  <si>
    <t>1025070402710719</t>
  </si>
  <si>
    <t>3101504314</t>
  </si>
  <si>
    <t>10250704079</t>
  </si>
  <si>
    <t>USMO6305117431</t>
  </si>
  <si>
    <t>1025070407910719</t>
  </si>
  <si>
    <t>3101649708</t>
  </si>
  <si>
    <t>10250704103</t>
  </si>
  <si>
    <t>USMO6306950091</t>
  </si>
  <si>
    <t>1025070410310719</t>
  </si>
  <si>
    <t>3101489659</t>
  </si>
  <si>
    <t>10250704304</t>
  </si>
  <si>
    <t>USMO6560521610</t>
  </si>
  <si>
    <t>1025070430410719</t>
  </si>
  <si>
    <t>3102197101</t>
  </si>
  <si>
    <t>10250705483</t>
  </si>
  <si>
    <t>25174INV01BH</t>
  </si>
  <si>
    <t>USMO6560525560</t>
  </si>
  <si>
    <t>1025070548310719</t>
  </si>
  <si>
    <t>3101490914</t>
  </si>
  <si>
    <t>10250705489</t>
  </si>
  <si>
    <t>1025070548910469</t>
  </si>
  <si>
    <t>3101689581</t>
  </si>
  <si>
    <t>1025070548910514</t>
  </si>
  <si>
    <t>3101689499</t>
  </si>
  <si>
    <t>10250705549</t>
  </si>
  <si>
    <t>USMO6561323420</t>
  </si>
  <si>
    <t>1025070554910469</t>
  </si>
  <si>
    <t>3101488677</t>
  </si>
  <si>
    <t>1025070554910514</t>
  </si>
  <si>
    <t>3101488579</t>
  </si>
  <si>
    <t>10250705565</t>
  </si>
  <si>
    <t>1025070556510719</t>
  </si>
  <si>
    <t>3101661597</t>
  </si>
  <si>
    <t>10250705620</t>
  </si>
  <si>
    <t>USMO6560524490</t>
  </si>
  <si>
    <t>1025070562010719</t>
  </si>
  <si>
    <t>3101496052</t>
  </si>
  <si>
    <t>10250705785</t>
  </si>
  <si>
    <t>1025070578510514</t>
  </si>
  <si>
    <t>3102231204</t>
  </si>
  <si>
    <t>1025070578510469</t>
  </si>
  <si>
    <t>3102231203</t>
  </si>
  <si>
    <t>10250706807</t>
  </si>
  <si>
    <t>25175INV01BD</t>
  </si>
  <si>
    <t>USMO6560526670</t>
  </si>
  <si>
    <t>1025070680710719</t>
  </si>
  <si>
    <t>3101559069</t>
  </si>
  <si>
    <t>10250706867</t>
  </si>
  <si>
    <t>USMO6560526800</t>
  </si>
  <si>
    <t>1025070686710719</t>
  </si>
  <si>
    <t>3101567360</t>
  </si>
  <si>
    <t>10250706888</t>
  </si>
  <si>
    <t>USMO6306950151</t>
  </si>
  <si>
    <t>1025070688810719</t>
  </si>
  <si>
    <t>3101599800</t>
  </si>
  <si>
    <t>200011656200</t>
  </si>
  <si>
    <t>10250707023</t>
  </si>
  <si>
    <t>1025070702310719</t>
  </si>
  <si>
    <t>3101557088</t>
  </si>
  <si>
    <t>200013242108</t>
  </si>
  <si>
    <t>10250707793</t>
  </si>
  <si>
    <t>25178INV01AY</t>
  </si>
  <si>
    <t>USMO6574096861</t>
  </si>
  <si>
    <t>1025070779310719</t>
  </si>
  <si>
    <t>3101634195</t>
  </si>
  <si>
    <t>10250708858</t>
  </si>
  <si>
    <t>25181INV01AP</t>
  </si>
  <si>
    <t>USMO6561329990</t>
  </si>
  <si>
    <t>1025070885810514</t>
  </si>
  <si>
    <t>3101522541</t>
  </si>
  <si>
    <t>200011647415</t>
  </si>
  <si>
    <t>1025070885810469</t>
  </si>
  <si>
    <t>3101522368</t>
  </si>
  <si>
    <t>10250708906</t>
  </si>
  <si>
    <t>25181INV01AO</t>
  </si>
  <si>
    <t>USMO6561328110</t>
  </si>
  <si>
    <t>1025070890610514</t>
  </si>
  <si>
    <t>3101533741</t>
  </si>
  <si>
    <t>1025070890610469</t>
  </si>
  <si>
    <t>3101533644</t>
  </si>
  <si>
    <t>10250709037</t>
  </si>
  <si>
    <t>USMO6561329650</t>
  </si>
  <si>
    <t>1025070903710514</t>
  </si>
  <si>
    <t>3101570278</t>
  </si>
  <si>
    <t>1025070903710469</t>
  </si>
  <si>
    <t>3101570358</t>
  </si>
  <si>
    <t>10345622506</t>
  </si>
  <si>
    <t>25153INV01A0</t>
  </si>
  <si>
    <t>USMO6384189211</t>
  </si>
  <si>
    <t>1034562250610720</t>
  </si>
  <si>
    <t>3101655204</t>
  </si>
  <si>
    <t>10345622507</t>
  </si>
  <si>
    <t>USMO6384185141</t>
  </si>
  <si>
    <t>1034562250710720</t>
  </si>
  <si>
    <t>3101645422</t>
  </si>
  <si>
    <t>10345622508</t>
  </si>
  <si>
    <t>USMO6561385301</t>
  </si>
  <si>
    <t>1034562250810469</t>
  </si>
  <si>
    <t>3101586426</t>
  </si>
  <si>
    <t>1034562250810514</t>
  </si>
  <si>
    <t>3101586519</t>
  </si>
  <si>
    <t>10345622544</t>
  </si>
  <si>
    <t>1034562254410719</t>
  </si>
  <si>
    <t>3101630878</t>
  </si>
  <si>
    <t>10345622557</t>
  </si>
  <si>
    <t>25153INV01BD</t>
  </si>
  <si>
    <t>1034562255710719</t>
  </si>
  <si>
    <t>3101679816</t>
  </si>
  <si>
    <t>10345622562</t>
  </si>
  <si>
    <t>USMO6384189191</t>
  </si>
  <si>
    <t>1034562256210720</t>
  </si>
  <si>
    <t>3101518459</t>
  </si>
  <si>
    <t>10345622586</t>
  </si>
  <si>
    <t>USMO6396686851</t>
  </si>
  <si>
    <t>1034562258610719</t>
  </si>
  <si>
    <t>3101510703</t>
  </si>
  <si>
    <t>10345622651</t>
  </si>
  <si>
    <t>USMO6390100001</t>
  </si>
  <si>
    <t>1034562265110719</t>
  </si>
  <si>
    <t>3101482428</t>
  </si>
  <si>
    <t>10345622653</t>
  </si>
  <si>
    <t>USMO6384189331</t>
  </si>
  <si>
    <t>1034562265310720</t>
  </si>
  <si>
    <t>3101556442</t>
  </si>
  <si>
    <t>200013477621</t>
  </si>
  <si>
    <t>10345622655</t>
  </si>
  <si>
    <t>USMO6384185091</t>
  </si>
  <si>
    <t>1034562265510720</t>
  </si>
  <si>
    <t>3101636732</t>
  </si>
  <si>
    <t>10345623842</t>
  </si>
  <si>
    <t>25154INV01AL</t>
  </si>
  <si>
    <t>USMO6307720490</t>
  </si>
  <si>
    <t>1034562384210719</t>
  </si>
  <si>
    <t>3101672554</t>
  </si>
  <si>
    <t>200011235690</t>
  </si>
  <si>
    <t>10345623869</t>
  </si>
  <si>
    <t>USMO6562773931</t>
  </si>
  <si>
    <t>1034562386910719</t>
  </si>
  <si>
    <t>3101640035</t>
  </si>
  <si>
    <t>10345623870</t>
  </si>
  <si>
    <t>1034562387010719</t>
  </si>
  <si>
    <t>10345623871</t>
  </si>
  <si>
    <t>1034562387110719</t>
  </si>
  <si>
    <t>10345623879</t>
  </si>
  <si>
    <t>USMO6307720230</t>
  </si>
  <si>
    <t>1034562387910719</t>
  </si>
  <si>
    <t>3101672423</t>
  </si>
  <si>
    <t>10345623886</t>
  </si>
  <si>
    <t>USMO6396686881</t>
  </si>
  <si>
    <t>1034562388610719</t>
  </si>
  <si>
    <t>3101552618</t>
  </si>
  <si>
    <t>10345623900</t>
  </si>
  <si>
    <t>USMO6307720170</t>
  </si>
  <si>
    <t>1034562390010719</t>
  </si>
  <si>
    <t>3101545731</t>
  </si>
  <si>
    <t>10345624745</t>
  </si>
  <si>
    <t>25156INV01BD</t>
  </si>
  <si>
    <t>USMO6560512570</t>
  </si>
  <si>
    <t>1034562474510719</t>
  </si>
  <si>
    <t>3101602619</t>
  </si>
  <si>
    <t>10345624885</t>
  </si>
  <si>
    <t>USMO6560513470</t>
  </si>
  <si>
    <t>1034562488510719</t>
  </si>
  <si>
    <t>3101660999</t>
  </si>
  <si>
    <t>10345625196</t>
  </si>
  <si>
    <t>USMO6560513730</t>
  </si>
  <si>
    <t>1034562519610719</t>
  </si>
  <si>
    <t>3102287784</t>
  </si>
  <si>
    <t>200016254217</t>
  </si>
  <si>
    <t>10345626579</t>
  </si>
  <si>
    <t>25157INV01BI</t>
  </si>
  <si>
    <t>USMO6574094871</t>
  </si>
  <si>
    <t>1034562657910719</t>
  </si>
  <si>
    <t>3102157118</t>
  </si>
  <si>
    <t>10345630209</t>
  </si>
  <si>
    <t>25161INV01AX</t>
  </si>
  <si>
    <t>USMO6561311700</t>
  </si>
  <si>
    <t>1034563020910514</t>
  </si>
  <si>
    <t>3101639284</t>
  </si>
  <si>
    <t>1034563020910469</t>
  </si>
  <si>
    <t>3101639380</t>
  </si>
  <si>
    <t>10345630326</t>
  </si>
  <si>
    <t>USMO6561331300</t>
  </si>
  <si>
    <t>1034563032610514</t>
  </si>
  <si>
    <t>3101550523</t>
  </si>
  <si>
    <t>200011103039</t>
  </si>
  <si>
    <t>10345630449</t>
  </si>
  <si>
    <t>25161INV01BC</t>
  </si>
  <si>
    <t>USMO6560516320</t>
  </si>
  <si>
    <t>1034563044910719</t>
  </si>
  <si>
    <t>3101702588</t>
  </si>
  <si>
    <t>200011347990</t>
  </si>
  <si>
    <t>10345630466</t>
  </si>
  <si>
    <t>USMO6561320290</t>
  </si>
  <si>
    <t>1034563046610469</t>
  </si>
  <si>
    <t>3101673323</t>
  </si>
  <si>
    <t>200011105802</t>
  </si>
  <si>
    <t>1034563046610514</t>
  </si>
  <si>
    <t>3101673240</t>
  </si>
  <si>
    <t>10345630885</t>
  </si>
  <si>
    <t>25161INV01AN</t>
  </si>
  <si>
    <t>USMO6561312220</t>
  </si>
  <si>
    <t>1034563088510514</t>
  </si>
  <si>
    <t>3101502546</t>
  </si>
  <si>
    <t>200012002396</t>
  </si>
  <si>
    <t>1034563088510469</t>
  </si>
  <si>
    <t>3101502642</t>
  </si>
  <si>
    <t>10345630888</t>
  </si>
  <si>
    <t>USMO6570590190</t>
  </si>
  <si>
    <t>1034563088810719</t>
  </si>
  <si>
    <t>3101484471</t>
  </si>
  <si>
    <t>10345631049</t>
  </si>
  <si>
    <t>25161INV01A0</t>
  </si>
  <si>
    <t>1034563104910469</t>
  </si>
  <si>
    <t>3101502958</t>
  </si>
  <si>
    <t>1034563104910514</t>
  </si>
  <si>
    <t>3101502859</t>
  </si>
  <si>
    <t>10345631391</t>
  </si>
  <si>
    <t>USMO6561319310</t>
  </si>
  <si>
    <t>1034563139110469</t>
  </si>
  <si>
    <t>3101611277</t>
  </si>
  <si>
    <t>200012028441</t>
  </si>
  <si>
    <t>1034563139110514</t>
  </si>
  <si>
    <t>3101611373</t>
  </si>
  <si>
    <t>10345631423</t>
  </si>
  <si>
    <t>USMO6561310560</t>
  </si>
  <si>
    <t>1034563142310469</t>
  </si>
  <si>
    <t>3101514661</t>
  </si>
  <si>
    <t>1034563142310514</t>
  </si>
  <si>
    <t>3101514566</t>
  </si>
  <si>
    <t>10345631516</t>
  </si>
  <si>
    <t>USMO6561322720</t>
  </si>
  <si>
    <t>1034563151610514</t>
  </si>
  <si>
    <t>3101663522</t>
  </si>
  <si>
    <t>1034563151610469</t>
  </si>
  <si>
    <t>3101663430</t>
  </si>
  <si>
    <t>10345631612</t>
  </si>
  <si>
    <t>USMO6570590200</t>
  </si>
  <si>
    <t>1034563161210719</t>
  </si>
  <si>
    <t>3101633750</t>
  </si>
  <si>
    <t>10345631629</t>
  </si>
  <si>
    <t>USMO6561310250</t>
  </si>
  <si>
    <t>1034563162910514</t>
  </si>
  <si>
    <t>3101584955</t>
  </si>
  <si>
    <t>1034563162910469</t>
  </si>
  <si>
    <t>3101584763</t>
  </si>
  <si>
    <t>10345632105</t>
  </si>
  <si>
    <t>1034563210510469</t>
  </si>
  <si>
    <t>3101547322</t>
  </si>
  <si>
    <t>10345632254</t>
  </si>
  <si>
    <t>USMO6561319350</t>
  </si>
  <si>
    <t>1034563225410469</t>
  </si>
  <si>
    <t>3102023721</t>
  </si>
  <si>
    <t>1034563225410514</t>
  </si>
  <si>
    <t>3102023722</t>
  </si>
  <si>
    <t>10345632342</t>
  </si>
  <si>
    <t>USMO6561313880</t>
  </si>
  <si>
    <t>1034563234210514</t>
  </si>
  <si>
    <t>3102029556</t>
  </si>
  <si>
    <t>1034563234210469</t>
  </si>
  <si>
    <t>3102022720</t>
  </si>
  <si>
    <t>10345632458</t>
  </si>
  <si>
    <t>USMO6561321100</t>
  </si>
  <si>
    <t>1034563245810469</t>
  </si>
  <si>
    <t>3102025875</t>
  </si>
  <si>
    <t>1034563245810514</t>
  </si>
  <si>
    <t>3102025876</t>
  </si>
  <si>
    <t>10345632467</t>
  </si>
  <si>
    <t>USMO6561317300</t>
  </si>
  <si>
    <t>1034563246710514</t>
  </si>
  <si>
    <t>3102110303</t>
  </si>
  <si>
    <t>200015375070</t>
  </si>
  <si>
    <t>10345632540</t>
  </si>
  <si>
    <t>USMO6561323440</t>
  </si>
  <si>
    <t>1034563254010514</t>
  </si>
  <si>
    <t>3102085012</t>
  </si>
  <si>
    <t>1034563254010469</t>
  </si>
  <si>
    <t>3102085010</t>
  </si>
  <si>
    <t>10345632693</t>
  </si>
  <si>
    <t>USMO6561329110</t>
  </si>
  <si>
    <t>1034563269310514</t>
  </si>
  <si>
    <t>3102240025</t>
  </si>
  <si>
    <t>1034563269310469</t>
  </si>
  <si>
    <t>3102240024</t>
  </si>
  <si>
    <t>10345632735</t>
  </si>
  <si>
    <t>USMO6561321250</t>
  </si>
  <si>
    <t>1034563273510514</t>
  </si>
  <si>
    <t>3102239848</t>
  </si>
  <si>
    <t>10345632738</t>
  </si>
  <si>
    <t>1034563273810514</t>
  </si>
  <si>
    <t>3102241701</t>
  </si>
  <si>
    <t>1034563273810469</t>
  </si>
  <si>
    <t>3102241699</t>
  </si>
  <si>
    <t>10345632808</t>
  </si>
  <si>
    <t>USMO6561320110</t>
  </si>
  <si>
    <t>1034563280810514</t>
  </si>
  <si>
    <t>3102238564</t>
  </si>
  <si>
    <t>1034563280810469</t>
  </si>
  <si>
    <t>3102238565</t>
  </si>
  <si>
    <t>10345632873</t>
  </si>
  <si>
    <t>USMO6561334140</t>
  </si>
  <si>
    <t>1034563287310514</t>
  </si>
  <si>
    <t>3102283525</t>
  </si>
  <si>
    <t>200016232825</t>
  </si>
  <si>
    <t>10345633022</t>
  </si>
  <si>
    <t>1034563302210514</t>
  </si>
  <si>
    <t>3102234675</t>
  </si>
  <si>
    <t>1034563302210469</t>
  </si>
  <si>
    <t>3102234674</t>
  </si>
  <si>
    <t>10345633773</t>
  </si>
  <si>
    <t>25163INV01BL</t>
  </si>
  <si>
    <t>USMO6561315780</t>
  </si>
  <si>
    <t>1034563377310469</t>
  </si>
  <si>
    <t>3101546460</t>
  </si>
  <si>
    <t>10345633953</t>
  </si>
  <si>
    <t>USMO6561683841</t>
  </si>
  <si>
    <t>1034563395310719</t>
  </si>
  <si>
    <t>3102201859</t>
  </si>
  <si>
    <t>10345634099</t>
  </si>
  <si>
    <t>USMO6560515270</t>
  </si>
  <si>
    <t>1034563409910719</t>
  </si>
  <si>
    <t>3102261315</t>
  </si>
  <si>
    <t>10345636058</t>
  </si>
  <si>
    <t>25164INV01A4</t>
  </si>
  <si>
    <t>USMO6561685951</t>
  </si>
  <si>
    <t>1034563605810719</t>
  </si>
  <si>
    <t>3101518711</t>
  </si>
  <si>
    <t>10345636525</t>
  </si>
  <si>
    <t>USMO6561381041</t>
  </si>
  <si>
    <t>1034563652510636</t>
  </si>
  <si>
    <t>3101504304</t>
  </si>
  <si>
    <t>10345636787</t>
  </si>
  <si>
    <t>25164INV01AS</t>
  </si>
  <si>
    <t>USMO6561381031</t>
  </si>
  <si>
    <t>1034563678710636</t>
  </si>
  <si>
    <t>3101632572</t>
  </si>
  <si>
    <t>10345636896</t>
  </si>
  <si>
    <t>USMO6561313480</t>
  </si>
  <si>
    <t>1034563689610469</t>
  </si>
  <si>
    <t>3102008316</t>
  </si>
  <si>
    <t>1034563689610514</t>
  </si>
  <si>
    <t>3102008317</t>
  </si>
  <si>
    <t>10345637229</t>
  </si>
  <si>
    <t>25164INV01BL</t>
  </si>
  <si>
    <t>1034563722910514</t>
  </si>
  <si>
    <t>3102129242</t>
  </si>
  <si>
    <t>1034563722910469</t>
  </si>
  <si>
    <t>3102129241</t>
  </si>
  <si>
    <t>10345637466</t>
  </si>
  <si>
    <t>USMO6561683881</t>
  </si>
  <si>
    <t>1034563746610719</t>
  </si>
  <si>
    <t>3102305986</t>
  </si>
  <si>
    <t>10345638553</t>
  </si>
  <si>
    <t>25168INV01AV</t>
  </si>
  <si>
    <t>USMO6561329190</t>
  </si>
  <si>
    <t>1034563855310514</t>
  </si>
  <si>
    <t>3101550438</t>
  </si>
  <si>
    <t>1034563855310469</t>
  </si>
  <si>
    <t>3101550247</t>
  </si>
  <si>
    <t>10345638616</t>
  </si>
  <si>
    <t>USMO6560519000</t>
  </si>
  <si>
    <t>1034563861610719</t>
  </si>
  <si>
    <t>3101536280</t>
  </si>
  <si>
    <t>200014376368</t>
  </si>
  <si>
    <t>10345638617</t>
  </si>
  <si>
    <t>USMO6560522350</t>
  </si>
  <si>
    <t>1034563861710719</t>
  </si>
  <si>
    <t>3101634705</t>
  </si>
  <si>
    <t>10345638618</t>
  </si>
  <si>
    <t>USMO6560516580</t>
  </si>
  <si>
    <t>1034563861810719</t>
  </si>
  <si>
    <t>3101486880</t>
  </si>
  <si>
    <t>10345638619</t>
  </si>
  <si>
    <t>USMO6560516230</t>
  </si>
  <si>
    <t>1034563861910719</t>
  </si>
  <si>
    <t>3101487104</t>
  </si>
  <si>
    <t>10345638620</t>
  </si>
  <si>
    <t>USMO6560519800</t>
  </si>
  <si>
    <t>1034563862010719</t>
  </si>
  <si>
    <t>3101525301</t>
  </si>
  <si>
    <t>200014376608</t>
  </si>
  <si>
    <t>10345641465</t>
  </si>
  <si>
    <t>25171INV01AG</t>
  </si>
  <si>
    <t>USMO6570573620</t>
  </si>
  <si>
    <t>1034564146510719</t>
  </si>
  <si>
    <t>3101685551</t>
  </si>
  <si>
    <t>10345641483</t>
  </si>
  <si>
    <t>25171INV01AA</t>
  </si>
  <si>
    <t>USMO6305121070</t>
  </si>
  <si>
    <t>1034564148310719</t>
  </si>
  <si>
    <t>3101606552</t>
  </si>
  <si>
    <t>10345641556</t>
  </si>
  <si>
    <t>USMO6561314660</t>
  </si>
  <si>
    <t>1034564155610514</t>
  </si>
  <si>
    <t>3101617189</t>
  </si>
  <si>
    <t>200010941207</t>
  </si>
  <si>
    <t>1034564155610469</t>
  </si>
  <si>
    <t>3101617378</t>
  </si>
  <si>
    <t>10345641560</t>
  </si>
  <si>
    <t>USMO6574094071</t>
  </si>
  <si>
    <t>1034564156010719</t>
  </si>
  <si>
    <t>3101555568</t>
  </si>
  <si>
    <t>10345641562</t>
  </si>
  <si>
    <t>1034564156210719</t>
  </si>
  <si>
    <t>3101499651</t>
  </si>
  <si>
    <t>10345641574</t>
  </si>
  <si>
    <t>25171INV01AX</t>
  </si>
  <si>
    <t>USMO6305117501</t>
  </si>
  <si>
    <t>1034564157410719</t>
  </si>
  <si>
    <t>3101643478</t>
  </si>
  <si>
    <t>10345641599</t>
  </si>
  <si>
    <t>USMO6560520110</t>
  </si>
  <si>
    <t>1034564159910719</t>
  </si>
  <si>
    <t>3101677079</t>
  </si>
  <si>
    <t>10345641719</t>
  </si>
  <si>
    <t>USMO6561323340</t>
  </si>
  <si>
    <t>1034564171910514</t>
  </si>
  <si>
    <t>3101669118</t>
  </si>
  <si>
    <t>1034564171910469</t>
  </si>
  <si>
    <t>3101669202</t>
  </si>
  <si>
    <t>10345641720</t>
  </si>
  <si>
    <t>USMO6560520680</t>
  </si>
  <si>
    <t>1034564172010719</t>
  </si>
  <si>
    <t>3101647437</t>
  </si>
  <si>
    <t>10345641765</t>
  </si>
  <si>
    <t>USMO6561320140</t>
  </si>
  <si>
    <t>1034564176510514</t>
  </si>
  <si>
    <t>3101553403</t>
  </si>
  <si>
    <t>1034564176510469</t>
  </si>
  <si>
    <t>3101553306</t>
  </si>
  <si>
    <t>10345641786</t>
  </si>
  <si>
    <t>USMO6560520910</t>
  </si>
  <si>
    <t>1034564178610719</t>
  </si>
  <si>
    <t>3101613142</t>
  </si>
  <si>
    <t>200012750028</t>
  </si>
  <si>
    <t>10345641788</t>
  </si>
  <si>
    <t>1034564178810719</t>
  </si>
  <si>
    <t>3101622779</t>
  </si>
  <si>
    <t>200012201725</t>
  </si>
  <si>
    <t>10345641911</t>
  </si>
  <si>
    <t>USMO6301622000</t>
  </si>
  <si>
    <t>1034564191110719</t>
  </si>
  <si>
    <t>3101703323</t>
  </si>
  <si>
    <t>10345641955</t>
  </si>
  <si>
    <t>USMO6305117801</t>
  </si>
  <si>
    <t>1034564195510719</t>
  </si>
  <si>
    <t>3101699022</t>
  </si>
  <si>
    <t>10345641977</t>
  </si>
  <si>
    <t>USMO6561319270</t>
  </si>
  <si>
    <t>1034564197710469</t>
  </si>
  <si>
    <t>3101499845</t>
  </si>
  <si>
    <t>1034564197710514</t>
  </si>
  <si>
    <t>3101499747</t>
  </si>
  <si>
    <t>10345642074</t>
  </si>
  <si>
    <t>USMO6301513601</t>
  </si>
  <si>
    <t>1034564207410719</t>
  </si>
  <si>
    <t>3101489355</t>
  </si>
  <si>
    <t>10345642191</t>
  </si>
  <si>
    <t>USMO6301500001</t>
  </si>
  <si>
    <t>1034564219110719</t>
  </si>
  <si>
    <t>3101581454</t>
  </si>
  <si>
    <t>10345642227</t>
  </si>
  <si>
    <t>USMO6560512550</t>
  </si>
  <si>
    <t>1034564222710719</t>
  </si>
  <si>
    <t>3102281014</t>
  </si>
  <si>
    <t>10345642400</t>
  </si>
  <si>
    <t>USMO6560518000</t>
  </si>
  <si>
    <t>1034564240010719</t>
  </si>
  <si>
    <t>3102204273</t>
  </si>
  <si>
    <t>200015829159</t>
  </si>
  <si>
    <t>10345644383</t>
  </si>
  <si>
    <t>25174INV01AM</t>
  </si>
  <si>
    <t>USMO6560525470</t>
  </si>
  <si>
    <t>1034564438310719</t>
  </si>
  <si>
    <t>3101532651</t>
  </si>
  <si>
    <t>10345644448</t>
  </si>
  <si>
    <t>25174INV01A5</t>
  </si>
  <si>
    <t>USMO6561333500</t>
  </si>
  <si>
    <t>1034564444810469</t>
  </si>
  <si>
    <t>3101522638</t>
  </si>
  <si>
    <t>1034564444810514</t>
  </si>
  <si>
    <t>3101522547</t>
  </si>
  <si>
    <t>10345644517</t>
  </si>
  <si>
    <t>USMO6560525480</t>
  </si>
  <si>
    <t>1034564451710719</t>
  </si>
  <si>
    <t>3101571257</t>
  </si>
  <si>
    <t>10345644725</t>
  </si>
  <si>
    <t>USMO6560523060</t>
  </si>
  <si>
    <t>1034564472510719</t>
  </si>
  <si>
    <t>3102271677</t>
  </si>
  <si>
    <t>10345645346</t>
  </si>
  <si>
    <t>25175INV01AZ</t>
  </si>
  <si>
    <t>1034564534610719</t>
  </si>
  <si>
    <t>3101652032</t>
  </si>
  <si>
    <t>10345645398</t>
  </si>
  <si>
    <t>USMO6560525580</t>
  </si>
  <si>
    <t>1034564539810719</t>
  </si>
  <si>
    <t>3101533969</t>
  </si>
  <si>
    <t>200012406092</t>
  </si>
  <si>
    <t>10345645545</t>
  </si>
  <si>
    <t>USMO6485491500</t>
  </si>
  <si>
    <t>1034564554510719</t>
  </si>
  <si>
    <t>3102067239</t>
  </si>
  <si>
    <t>10345646490</t>
  </si>
  <si>
    <t>25176INV01AC</t>
  </si>
  <si>
    <t>1034564649010719</t>
  </si>
  <si>
    <t>3101532429</t>
  </si>
  <si>
    <t>10345646638</t>
  </si>
  <si>
    <t>USMO6561314920</t>
  </si>
  <si>
    <t>1034564663810469</t>
  </si>
  <si>
    <t>3102309020</t>
  </si>
  <si>
    <t>1034564663810514</t>
  </si>
  <si>
    <t>3102309021</t>
  </si>
  <si>
    <t>10345646965</t>
  </si>
  <si>
    <t>25181COCH1AG</t>
  </si>
  <si>
    <t>USMO6560510370</t>
  </si>
  <si>
    <t>1034564696510719</t>
  </si>
  <si>
    <t>FF_MD_02</t>
  </si>
  <si>
    <t>3101652257</t>
  </si>
  <si>
    <t>10345647120</t>
  </si>
  <si>
    <t>USMO6561683861</t>
  </si>
  <si>
    <t>1034564712010719</t>
  </si>
  <si>
    <t>3101688900</t>
  </si>
  <si>
    <t>10345647123</t>
  </si>
  <si>
    <t>USMO6576982011</t>
  </si>
  <si>
    <t>1034564712310719</t>
  </si>
  <si>
    <t>3101620288</t>
  </si>
  <si>
    <t>10345647208</t>
  </si>
  <si>
    <t>USMO6561314870</t>
  </si>
  <si>
    <t>1034564720810514</t>
  </si>
  <si>
    <t>3101586478</t>
  </si>
  <si>
    <t>1034564720810469</t>
  </si>
  <si>
    <t>3101586574</t>
  </si>
  <si>
    <t>10345647291</t>
  </si>
  <si>
    <t>USMO6560526850</t>
  </si>
  <si>
    <t>1034564729110719</t>
  </si>
  <si>
    <t>3101639390</t>
  </si>
  <si>
    <t>10345647316</t>
  </si>
  <si>
    <t>1034564731610469</t>
  </si>
  <si>
    <t>3101489626</t>
  </si>
  <si>
    <t>1034564731610514</t>
  </si>
  <si>
    <t>3101488569</t>
  </si>
  <si>
    <t>10345647387</t>
  </si>
  <si>
    <t>USMO6561324420</t>
  </si>
  <si>
    <t>1034564738710514</t>
  </si>
  <si>
    <t>3101647676</t>
  </si>
  <si>
    <t>200011781412</t>
  </si>
  <si>
    <t>10345647606</t>
  </si>
  <si>
    <t>USMO6561320080</t>
  </si>
  <si>
    <t>1034564760610514</t>
  </si>
  <si>
    <t>3101580871</t>
  </si>
  <si>
    <t>200012577959</t>
  </si>
  <si>
    <t>10345647631</t>
  </si>
  <si>
    <t>USMO6560512150</t>
  </si>
  <si>
    <t>1034564763110719</t>
  </si>
  <si>
    <t>3101639906</t>
  </si>
  <si>
    <t>200011781073</t>
  </si>
  <si>
    <t>10345648111</t>
  </si>
  <si>
    <t>USMO6561685131</t>
  </si>
  <si>
    <t>1034564811110719</t>
  </si>
  <si>
    <t>3101493440</t>
  </si>
  <si>
    <t>10345648240</t>
  </si>
  <si>
    <t>USMO6574094721</t>
  </si>
  <si>
    <t>1034564824010719</t>
  </si>
  <si>
    <t>3101506049</t>
  </si>
  <si>
    <t>200011173875</t>
  </si>
  <si>
    <t>10345648277</t>
  </si>
  <si>
    <t>USMO6570591050</t>
  </si>
  <si>
    <t>1034564827710719</t>
  </si>
  <si>
    <t>3101598009</t>
  </si>
  <si>
    <t>200011340938</t>
  </si>
  <si>
    <t>10345648289</t>
  </si>
  <si>
    <t>USMO6561684201</t>
  </si>
  <si>
    <t>1034564828910719</t>
  </si>
  <si>
    <t>3101562339</t>
  </si>
  <si>
    <t>10345648291</t>
  </si>
  <si>
    <t>1034564829110719</t>
  </si>
  <si>
    <t>3101561084</t>
  </si>
  <si>
    <t>10345648800</t>
  </si>
  <si>
    <t>USMO6574096921</t>
  </si>
  <si>
    <t>1034564880010719</t>
  </si>
  <si>
    <t>3101495161</t>
  </si>
  <si>
    <t>10345648945</t>
  </si>
  <si>
    <t>USMO6485492100</t>
  </si>
  <si>
    <t>1034564894510719</t>
  </si>
  <si>
    <t>3101475917</t>
  </si>
  <si>
    <t>10345649088</t>
  </si>
  <si>
    <t>USMO6560527030</t>
  </si>
  <si>
    <t>1034564908810719</t>
  </si>
  <si>
    <t>3101498655</t>
  </si>
  <si>
    <t>10345649114</t>
  </si>
  <si>
    <t>USMO6560519900</t>
  </si>
  <si>
    <t>1034564911410719</t>
  </si>
  <si>
    <t>3101508016</t>
  </si>
  <si>
    <t>200011109689</t>
  </si>
  <si>
    <t>10345649115</t>
  </si>
  <si>
    <t>1034564911510719</t>
  </si>
  <si>
    <t>3101508112</t>
  </si>
  <si>
    <t>200011109770</t>
  </si>
  <si>
    <t>10345649381</t>
  </si>
  <si>
    <t>USMO6560519751</t>
  </si>
  <si>
    <t>1034564938110719</t>
  </si>
  <si>
    <t>3101526659</t>
  </si>
  <si>
    <t>200011040637</t>
  </si>
  <si>
    <t>10345649383</t>
  </si>
  <si>
    <t>1034564938310719</t>
  </si>
  <si>
    <t>3101526956</t>
  </si>
  <si>
    <t>200011040660</t>
  </si>
  <si>
    <t>10345649443</t>
  </si>
  <si>
    <t>USMO6561322910</t>
  </si>
  <si>
    <t>1034564944310469</t>
  </si>
  <si>
    <t>3101555322</t>
  </si>
  <si>
    <t>10345649537</t>
  </si>
  <si>
    <t>USMO6561396950</t>
  </si>
  <si>
    <t>1034564953710514</t>
  </si>
  <si>
    <t>3101697784</t>
  </si>
  <si>
    <t>1034564953710469</t>
  </si>
  <si>
    <t>3101697703</t>
  </si>
  <si>
    <t>10345649839</t>
  </si>
  <si>
    <t>USMO6560519270</t>
  </si>
  <si>
    <t>1034564983910719</t>
  </si>
  <si>
    <t>3101499753</t>
  </si>
  <si>
    <t>200012966590</t>
  </si>
  <si>
    <t>10345649843</t>
  </si>
  <si>
    <t>USMO6561333010</t>
  </si>
  <si>
    <t>1034564984310469</t>
  </si>
  <si>
    <t>3101681451</t>
  </si>
  <si>
    <t>1034564984310514</t>
  </si>
  <si>
    <t>3101681369</t>
  </si>
  <si>
    <t>10345649849</t>
  </si>
  <si>
    <t>USMO6561683851</t>
  </si>
  <si>
    <t>1034564984910719</t>
  </si>
  <si>
    <t>3101528618</t>
  </si>
  <si>
    <t>10345649859</t>
  </si>
  <si>
    <t>1034564985910719</t>
  </si>
  <si>
    <t>3101611324</t>
  </si>
  <si>
    <t>10345649922</t>
  </si>
  <si>
    <t>USMO6574096721</t>
  </si>
  <si>
    <t>1034564992210719</t>
  </si>
  <si>
    <t>3101496406</t>
  </si>
  <si>
    <t>200011471121</t>
  </si>
  <si>
    <t>10345649949</t>
  </si>
  <si>
    <t>1034564994910719</t>
  </si>
  <si>
    <t>3101658788</t>
  </si>
  <si>
    <t>200011596877</t>
  </si>
  <si>
    <t>10345650043</t>
  </si>
  <si>
    <t>1034565004310469</t>
  </si>
  <si>
    <t>3101552545</t>
  </si>
  <si>
    <t>10345650153</t>
  </si>
  <si>
    <t>USMO6561323330</t>
  </si>
  <si>
    <t>1034565015310469</t>
  </si>
  <si>
    <t>3101617109</t>
  </si>
  <si>
    <t>200013066929</t>
  </si>
  <si>
    <t>1034565015310514</t>
  </si>
  <si>
    <t>3101617015</t>
  </si>
  <si>
    <t>10345650328</t>
  </si>
  <si>
    <t>USMO6561332190</t>
  </si>
  <si>
    <t>1034565032810514</t>
  </si>
  <si>
    <t>3101526582</t>
  </si>
  <si>
    <t>1034565032810469</t>
  </si>
  <si>
    <t>3101526679</t>
  </si>
  <si>
    <t>10345650331</t>
  </si>
  <si>
    <t>USMO6561327920</t>
  </si>
  <si>
    <t>1034565033110514</t>
  </si>
  <si>
    <t>3101545473</t>
  </si>
  <si>
    <t>1034565033110469</t>
  </si>
  <si>
    <t>3101545286</t>
  </si>
  <si>
    <t>10345650408</t>
  </si>
  <si>
    <t>USMO6560514490</t>
  </si>
  <si>
    <t>1034565040810719</t>
  </si>
  <si>
    <t>3101727165</t>
  </si>
  <si>
    <t>200013283482</t>
  </si>
  <si>
    <t>10345650434</t>
  </si>
  <si>
    <t>USMO6560515690</t>
  </si>
  <si>
    <t>1034565043410719</t>
  </si>
  <si>
    <t>3101493008</t>
  </si>
  <si>
    <t>10345650588</t>
  </si>
  <si>
    <t>USMO6561325900</t>
  </si>
  <si>
    <t>1034565058810514</t>
  </si>
  <si>
    <t>3101681033</t>
  </si>
  <si>
    <t>1034565058810469</t>
  </si>
  <si>
    <t>3101681114</t>
  </si>
  <si>
    <t>10345650652</t>
  </si>
  <si>
    <t>USMO6560516440</t>
  </si>
  <si>
    <t>1034565065210719</t>
  </si>
  <si>
    <t>3101543285</t>
  </si>
  <si>
    <t>10345650862</t>
  </si>
  <si>
    <t>USMO6562773871</t>
  </si>
  <si>
    <t>1034565086210719</t>
  </si>
  <si>
    <t>3101529491</t>
  </si>
  <si>
    <t>200014093484</t>
  </si>
  <si>
    <t>10345650864</t>
  </si>
  <si>
    <t>1034565086410719</t>
  </si>
  <si>
    <t>10345650865</t>
  </si>
  <si>
    <t>1034565086510719</t>
  </si>
  <si>
    <t>3101684012</t>
  </si>
  <si>
    <t>200014093542</t>
  </si>
  <si>
    <t>10345650867</t>
  </si>
  <si>
    <t>USMO6561326220</t>
  </si>
  <si>
    <t>1034565086710514</t>
  </si>
  <si>
    <t>3101526869</t>
  </si>
  <si>
    <t>200014329748</t>
  </si>
  <si>
    <t>1034565086710469</t>
  </si>
  <si>
    <t>3101526775</t>
  </si>
  <si>
    <t>10345650886</t>
  </si>
  <si>
    <t>USMO6561683911</t>
  </si>
  <si>
    <t>1034565088610719</t>
  </si>
  <si>
    <t>3101592710</t>
  </si>
  <si>
    <t>10345651106</t>
  </si>
  <si>
    <t>USMO6307720390</t>
  </si>
  <si>
    <t>1034565110610719</t>
  </si>
  <si>
    <t>3101496762</t>
  </si>
  <si>
    <t>10345651108</t>
  </si>
  <si>
    <t>1034565110810719</t>
  </si>
  <si>
    <t>3101690632</t>
  </si>
  <si>
    <t>200014023960</t>
  </si>
  <si>
    <t>10345651238</t>
  </si>
  <si>
    <t>1034565123810719</t>
  </si>
  <si>
    <t>3101530489</t>
  </si>
  <si>
    <t>10345651240</t>
  </si>
  <si>
    <t>USMO6485497630</t>
  </si>
  <si>
    <t>1034565124010719</t>
  </si>
  <si>
    <t>3101532345</t>
  </si>
  <si>
    <t>200014567255</t>
  </si>
  <si>
    <t>10345651667</t>
  </si>
  <si>
    <t>USMO6485496490</t>
  </si>
  <si>
    <t>1034565166710719</t>
  </si>
  <si>
    <t>3101657465</t>
  </si>
  <si>
    <t>10345652081</t>
  </si>
  <si>
    <t>USMO6561320270</t>
  </si>
  <si>
    <t>1034565208110469</t>
  </si>
  <si>
    <t>3101614343</t>
  </si>
  <si>
    <t>1034565208110514</t>
  </si>
  <si>
    <t>3101614248</t>
  </si>
  <si>
    <t>10345652083</t>
  </si>
  <si>
    <t>USMO6561320370</t>
  </si>
  <si>
    <t>1034565208310469</t>
  </si>
  <si>
    <t>3101630675</t>
  </si>
  <si>
    <t>10345652084</t>
  </si>
  <si>
    <t>1034565208410514</t>
  </si>
  <si>
    <t>3101630771</t>
  </si>
  <si>
    <t>10345652204</t>
  </si>
  <si>
    <t>USMO6485492090</t>
  </si>
  <si>
    <t>1034565220410719</t>
  </si>
  <si>
    <t>3101664806</t>
  </si>
  <si>
    <t>10345652322</t>
  </si>
  <si>
    <t>1034565232210469</t>
  </si>
  <si>
    <t>3101621455</t>
  </si>
  <si>
    <t>200014111674</t>
  </si>
  <si>
    <t>1034565232210514</t>
  </si>
  <si>
    <t>3101621261</t>
  </si>
  <si>
    <t>10345652324</t>
  </si>
  <si>
    <t>1034565232410514</t>
  </si>
  <si>
    <t>1034565232410469</t>
  </si>
  <si>
    <t>3101621358</t>
  </si>
  <si>
    <t>10345652331</t>
  </si>
  <si>
    <t>USMO6485492300</t>
  </si>
  <si>
    <t>1034565233110719</t>
  </si>
  <si>
    <t>3101489573</t>
  </si>
  <si>
    <t>10345652333</t>
  </si>
  <si>
    <t>USMO6485492290</t>
  </si>
  <si>
    <t>1034565233310719</t>
  </si>
  <si>
    <t>3101562417</t>
  </si>
  <si>
    <t>10345652334</t>
  </si>
  <si>
    <t>USMO6485497520</t>
  </si>
  <si>
    <t>1034565233410719</t>
  </si>
  <si>
    <t>3101585359</t>
  </si>
  <si>
    <t>10345652335</t>
  </si>
  <si>
    <t>USMO6485492220</t>
  </si>
  <si>
    <t>1034565233510719</t>
  </si>
  <si>
    <t>3101633069</t>
  </si>
  <si>
    <t>200014234385</t>
  </si>
  <si>
    <t>10345652363</t>
  </si>
  <si>
    <t>1034565236310719</t>
  </si>
  <si>
    <t>3101517523</t>
  </si>
  <si>
    <t>10345652422</t>
  </si>
  <si>
    <t>USMO6561324570</t>
  </si>
  <si>
    <t>1034565242210469</t>
  </si>
  <si>
    <t>3101538025</t>
  </si>
  <si>
    <t>1034565242210514</t>
  </si>
  <si>
    <t>3101538216</t>
  </si>
  <si>
    <t>10345652448</t>
  </si>
  <si>
    <t>1034565244810469</t>
  </si>
  <si>
    <t>3101587784</t>
  </si>
  <si>
    <t>1034565244810514</t>
  </si>
  <si>
    <t>3101588744</t>
  </si>
  <si>
    <t>10345652450</t>
  </si>
  <si>
    <t>1034565245010514</t>
  </si>
  <si>
    <t>3101588650</t>
  </si>
  <si>
    <t>1034565245010469</t>
  </si>
  <si>
    <t>3101588072</t>
  </si>
  <si>
    <t>10345652549</t>
  </si>
  <si>
    <t>USMO6570583010</t>
  </si>
  <si>
    <t>1034565254910719</t>
  </si>
  <si>
    <t>3101505077</t>
  </si>
  <si>
    <t>10345652553</t>
  </si>
  <si>
    <t>1034565255310719</t>
  </si>
  <si>
    <t>3101505173</t>
  </si>
  <si>
    <t>10345652560</t>
  </si>
  <si>
    <t>1034565256010719</t>
  </si>
  <si>
    <t>3101537082</t>
  </si>
  <si>
    <t>10345652640</t>
  </si>
  <si>
    <t>1034565264010719</t>
  </si>
  <si>
    <t>3102086641</t>
  </si>
  <si>
    <t>10345652700</t>
  </si>
  <si>
    <t>USMO6561317260</t>
  </si>
  <si>
    <t>1034565270010514</t>
  </si>
  <si>
    <t>3101493751</t>
  </si>
  <si>
    <t>1034565270010469</t>
  </si>
  <si>
    <t>3101493655</t>
  </si>
  <si>
    <t>10345652721</t>
  </si>
  <si>
    <t>1034565272110719</t>
  </si>
  <si>
    <t>3101484732</t>
  </si>
  <si>
    <t>10345652722</t>
  </si>
  <si>
    <t>1034565272210719</t>
  </si>
  <si>
    <t>3101485202</t>
  </si>
  <si>
    <t>10345652723</t>
  </si>
  <si>
    <t>1034565272310719</t>
  </si>
  <si>
    <t>3101543169</t>
  </si>
  <si>
    <t>10345652727</t>
  </si>
  <si>
    <t>USMO6561683891</t>
  </si>
  <si>
    <t>1034565272710719</t>
  </si>
  <si>
    <t>3102145521</t>
  </si>
  <si>
    <t>10345652738</t>
  </si>
  <si>
    <t>1034565273810514</t>
  </si>
  <si>
    <t>3102011843</t>
  </si>
  <si>
    <t>10345653529</t>
  </si>
  <si>
    <t>25181INV01AH</t>
  </si>
  <si>
    <t>1034565352910469</t>
  </si>
  <si>
    <t>1034565352910514</t>
  </si>
  <si>
    <t>10345653570</t>
  </si>
  <si>
    <t>USMO6560528510</t>
  </si>
  <si>
    <t>1034565357010719</t>
  </si>
  <si>
    <t>3101486716</t>
  </si>
  <si>
    <t>10345653954</t>
  </si>
  <si>
    <t>25181INV01BK</t>
  </si>
  <si>
    <t>USMO6565351991</t>
  </si>
  <si>
    <t>1034565395410719</t>
  </si>
  <si>
    <t>3102244057</t>
  </si>
  <si>
    <t>10440613608</t>
  </si>
  <si>
    <t>25154INV01BJ</t>
  </si>
  <si>
    <t>USMO6560512560</t>
  </si>
  <si>
    <t>1044061360810719</t>
  </si>
  <si>
    <t>3102054215</t>
  </si>
  <si>
    <t>10440613620</t>
  </si>
  <si>
    <t>USMO6560521130</t>
  </si>
  <si>
    <t>1044061362010719</t>
  </si>
  <si>
    <t>3102048753</t>
  </si>
  <si>
    <t>200015067693</t>
  </si>
  <si>
    <t>10440613659</t>
  </si>
  <si>
    <t>25154INV01A6</t>
  </si>
  <si>
    <t>USMO6560512070</t>
  </si>
  <si>
    <t>1044061365910719</t>
  </si>
  <si>
    <t>3102196593</t>
  </si>
  <si>
    <t>10440613781</t>
  </si>
  <si>
    <t>USMO6396682191</t>
  </si>
  <si>
    <t>1044061378110719</t>
  </si>
  <si>
    <t>3102056761</t>
  </si>
  <si>
    <t>10440614612</t>
  </si>
  <si>
    <t>25156INV01BG</t>
  </si>
  <si>
    <t>USMO6570590250</t>
  </si>
  <si>
    <t>1044061461210719</t>
  </si>
  <si>
    <t>3101521054</t>
  </si>
  <si>
    <t>10440614887</t>
  </si>
  <si>
    <t>USMO6560511580</t>
  </si>
  <si>
    <t>1044061488710719</t>
  </si>
  <si>
    <t>3101591065</t>
  </si>
  <si>
    <t>10440614930</t>
  </si>
  <si>
    <t>1044061493010719</t>
  </si>
  <si>
    <t>10440615113</t>
  </si>
  <si>
    <t>USMO6560512500</t>
  </si>
  <si>
    <t>1044061511310719</t>
  </si>
  <si>
    <t>3102255698</t>
  </si>
  <si>
    <t>200016091460</t>
  </si>
  <si>
    <t>10440617652</t>
  </si>
  <si>
    <t>25160INV01AH</t>
  </si>
  <si>
    <t>USMO6570591440</t>
  </si>
  <si>
    <t>1044061765210719</t>
  </si>
  <si>
    <t>3101599477</t>
  </si>
  <si>
    <t>10440617912</t>
  </si>
  <si>
    <t>25160INV01A7</t>
  </si>
  <si>
    <t>USMO6560514450</t>
  </si>
  <si>
    <t>1044061791210719</t>
  </si>
  <si>
    <t>3102043765</t>
  </si>
  <si>
    <t>10440620548</t>
  </si>
  <si>
    <t>25161INV01A1</t>
  </si>
  <si>
    <t>USMO6561316560</t>
  </si>
  <si>
    <t>1044062054810469</t>
  </si>
  <si>
    <t>3101523665</t>
  </si>
  <si>
    <t>1044062054810514</t>
  </si>
  <si>
    <t>3101523569</t>
  </si>
  <si>
    <t>10440620661</t>
  </si>
  <si>
    <t>USMO6560514430</t>
  </si>
  <si>
    <t>1044062066110719</t>
  </si>
  <si>
    <t>3102128602</t>
  </si>
  <si>
    <t>10440620683</t>
  </si>
  <si>
    <t>USMO6561317310</t>
  </si>
  <si>
    <t>1044062068310469</t>
  </si>
  <si>
    <t>3102129377</t>
  </si>
  <si>
    <t>1044062068310514</t>
  </si>
  <si>
    <t>3102129378</t>
  </si>
  <si>
    <t>10440620779</t>
  </si>
  <si>
    <t>1044062077910719</t>
  </si>
  <si>
    <t>3102298033</t>
  </si>
  <si>
    <t>200016302800</t>
  </si>
  <si>
    <t>10440621679</t>
  </si>
  <si>
    <t>25162INV01BA</t>
  </si>
  <si>
    <t>USMO6560514170</t>
  </si>
  <si>
    <t>1044062167910719</t>
  </si>
  <si>
    <t>3101718868</t>
  </si>
  <si>
    <t>200013376575</t>
  </si>
  <si>
    <t>10440621708</t>
  </si>
  <si>
    <t>USMO6561335100</t>
  </si>
  <si>
    <t>1044062170810469</t>
  </si>
  <si>
    <t>3101605771</t>
  </si>
  <si>
    <t>1044062170810514</t>
  </si>
  <si>
    <t>3101605584</t>
  </si>
  <si>
    <t>10440621847</t>
  </si>
  <si>
    <t>USMO6561328900</t>
  </si>
  <si>
    <t>1044062184710469</t>
  </si>
  <si>
    <t>3102063872</t>
  </si>
  <si>
    <t>1044062184710514</t>
  </si>
  <si>
    <t>3102063873</t>
  </si>
  <si>
    <t>10440621863</t>
  </si>
  <si>
    <t>1044062186310469</t>
  </si>
  <si>
    <t>3102062488</t>
  </si>
  <si>
    <t>200015132646</t>
  </si>
  <si>
    <t>1044062186310514</t>
  </si>
  <si>
    <t>3102062489</t>
  </si>
  <si>
    <t>10440623071</t>
  </si>
  <si>
    <t>25164INV01A6</t>
  </si>
  <si>
    <t>USMO6561324690</t>
  </si>
  <si>
    <t>1044062307110514</t>
  </si>
  <si>
    <t>3102013581</t>
  </si>
  <si>
    <t>1044062307110469</t>
  </si>
  <si>
    <t>3102013580</t>
  </si>
  <si>
    <t>10440623075</t>
  </si>
  <si>
    <t>USMO6561317220</t>
  </si>
  <si>
    <t>1044062307510514</t>
  </si>
  <si>
    <t>3102014394</t>
  </si>
  <si>
    <t>1044062307510469</t>
  </si>
  <si>
    <t>3102014393</t>
  </si>
  <si>
    <t>10440623215</t>
  </si>
  <si>
    <t>USMO6561684181</t>
  </si>
  <si>
    <t>1044062321510719</t>
  </si>
  <si>
    <t>3102254804</t>
  </si>
  <si>
    <t>200016089720</t>
  </si>
  <si>
    <t>10440625101</t>
  </si>
  <si>
    <t>25168INV01AK</t>
  </si>
  <si>
    <t>USMO6561311710</t>
  </si>
  <si>
    <t>1044062510110514</t>
  </si>
  <si>
    <t>3101545686</t>
  </si>
  <si>
    <t>200012884397</t>
  </si>
  <si>
    <t>1044062510110469</t>
  </si>
  <si>
    <t>3101545782</t>
  </si>
  <si>
    <t>10440625446</t>
  </si>
  <si>
    <t>1044062544610719</t>
  </si>
  <si>
    <t>3101566520</t>
  </si>
  <si>
    <t>200014344713</t>
  </si>
  <si>
    <t>10440628363</t>
  </si>
  <si>
    <t>25169INV01A9</t>
  </si>
  <si>
    <t>1044062836310719</t>
  </si>
  <si>
    <t>3101610406</t>
  </si>
  <si>
    <t>10440628397</t>
  </si>
  <si>
    <t>25169INV01BE</t>
  </si>
  <si>
    <t>1044062839710469</t>
  </si>
  <si>
    <t>3101640221</t>
  </si>
  <si>
    <t>1044062839710514</t>
  </si>
  <si>
    <t>3101641091</t>
  </si>
  <si>
    <t>10440628429</t>
  </si>
  <si>
    <t>1044062842910719</t>
  </si>
  <si>
    <t>3101488778</t>
  </si>
  <si>
    <t>200012075319</t>
  </si>
  <si>
    <t>10440628441</t>
  </si>
  <si>
    <t>1044062844110469</t>
  </si>
  <si>
    <t>3101666618</t>
  </si>
  <si>
    <t>1044062844110514</t>
  </si>
  <si>
    <t>3101666803</t>
  </si>
  <si>
    <t>10440628488</t>
  </si>
  <si>
    <t>USMO6560524550</t>
  </si>
  <si>
    <t>1044062848810719</t>
  </si>
  <si>
    <t>3101728151</t>
  </si>
  <si>
    <t>200012092645</t>
  </si>
  <si>
    <t>10440628497</t>
  </si>
  <si>
    <t>1044062849710719</t>
  </si>
  <si>
    <t>3101564381</t>
  </si>
  <si>
    <t>200012948788</t>
  </si>
  <si>
    <t>10440628515</t>
  </si>
  <si>
    <t>USMO6560526400</t>
  </si>
  <si>
    <t>1044062851510719</t>
  </si>
  <si>
    <t>3101696207</t>
  </si>
  <si>
    <t>10440628585</t>
  </si>
  <si>
    <t>USMO6574096571</t>
  </si>
  <si>
    <t>1044062858510719</t>
  </si>
  <si>
    <t>3101569671</t>
  </si>
  <si>
    <t>10440628611</t>
  </si>
  <si>
    <t>USMO6561318420</t>
  </si>
  <si>
    <t>1044062861110514</t>
  </si>
  <si>
    <t>3101511541</t>
  </si>
  <si>
    <t>1044062861110469</t>
  </si>
  <si>
    <t>3101511348</t>
  </si>
  <si>
    <t>10440628625</t>
  </si>
  <si>
    <t>USMO6574075161</t>
  </si>
  <si>
    <t>1044062862510719</t>
  </si>
  <si>
    <t>3101597782</t>
  </si>
  <si>
    <t>200013458514</t>
  </si>
  <si>
    <t>10440628714</t>
  </si>
  <si>
    <t>USMO6560524470</t>
  </si>
  <si>
    <t>1044062871410719</t>
  </si>
  <si>
    <t>3101507239</t>
  </si>
  <si>
    <t>10440631072</t>
  </si>
  <si>
    <t>25170INV01BF</t>
  </si>
  <si>
    <t>USMO6561333700</t>
  </si>
  <si>
    <t>1044063107210514</t>
  </si>
  <si>
    <t>3101559357</t>
  </si>
  <si>
    <t>1044063107210469</t>
  </si>
  <si>
    <t>3101559454</t>
  </si>
  <si>
    <t>10440631091</t>
  </si>
  <si>
    <t>USMO6561333250</t>
  </si>
  <si>
    <t>1044063109110514</t>
  </si>
  <si>
    <t>3101565540</t>
  </si>
  <si>
    <t>1044063109110469</t>
  </si>
  <si>
    <t>3101565346</t>
  </si>
  <si>
    <t>10440631114</t>
  </si>
  <si>
    <t>1044063111410469</t>
  </si>
  <si>
    <t>3101563984</t>
  </si>
  <si>
    <t>1044063111410514</t>
  </si>
  <si>
    <t>3101564080</t>
  </si>
  <si>
    <t>10440631117</t>
  </si>
  <si>
    <t>25170INV01BB</t>
  </si>
  <si>
    <t>USMO6561322180</t>
  </si>
  <si>
    <t>1044063111710469</t>
  </si>
  <si>
    <t>3101572203</t>
  </si>
  <si>
    <t>1044063111710514</t>
  </si>
  <si>
    <t>3101572301</t>
  </si>
  <si>
    <t>10440631177</t>
  </si>
  <si>
    <t>1044063117710514</t>
  </si>
  <si>
    <t>3101681284</t>
  </si>
  <si>
    <t>1044063117710469</t>
  </si>
  <si>
    <t>3101681365</t>
  </si>
  <si>
    <t>10440631208</t>
  </si>
  <si>
    <t>USMO6561322560</t>
  </si>
  <si>
    <t>1044063120810469</t>
  </si>
  <si>
    <t>3101674264</t>
  </si>
  <si>
    <t>1044063120810514</t>
  </si>
  <si>
    <t>3101674347</t>
  </si>
  <si>
    <t>10440631265</t>
  </si>
  <si>
    <t>USMO6561333650</t>
  </si>
  <si>
    <t>1044063126510514</t>
  </si>
  <si>
    <t>3101627714</t>
  </si>
  <si>
    <t>1044063126510469</t>
  </si>
  <si>
    <t>3101627808</t>
  </si>
  <si>
    <t>10440631271</t>
  </si>
  <si>
    <t>USMO6561331140</t>
  </si>
  <si>
    <t>1044063127110514</t>
  </si>
  <si>
    <t>3101588939</t>
  </si>
  <si>
    <t>1044063127110469</t>
  </si>
  <si>
    <t>3101588745</t>
  </si>
  <si>
    <t>10440631297</t>
  </si>
  <si>
    <t>USMO6561331160</t>
  </si>
  <si>
    <t>1044063129710514</t>
  </si>
  <si>
    <t>3101554160</t>
  </si>
  <si>
    <t>200013245002</t>
  </si>
  <si>
    <t>1044063129710469</t>
  </si>
  <si>
    <t>3101553968</t>
  </si>
  <si>
    <t>10440631331</t>
  </si>
  <si>
    <t>USMO6561332210</t>
  </si>
  <si>
    <t>1044063133110469</t>
  </si>
  <si>
    <t>3101670773</t>
  </si>
  <si>
    <t>1044063133110514</t>
  </si>
  <si>
    <t>3101670612</t>
  </si>
  <si>
    <t>10440634031</t>
  </si>
  <si>
    <t>25174INV01A3</t>
  </si>
  <si>
    <t>USMO6560525400</t>
  </si>
  <si>
    <t>1044063403110719</t>
  </si>
  <si>
    <t>3101587274</t>
  </si>
  <si>
    <t>10440634126</t>
  </si>
  <si>
    <t>25174INV01BL</t>
  </si>
  <si>
    <t>USMO6561328580</t>
  </si>
  <si>
    <t>1044063412610469</t>
  </si>
  <si>
    <t>3101600497</t>
  </si>
  <si>
    <t>200012301681</t>
  </si>
  <si>
    <t>1044063412610514</t>
  </si>
  <si>
    <t>3101600293</t>
  </si>
  <si>
    <t>10440634138</t>
  </si>
  <si>
    <t>USMO6560523540</t>
  </si>
  <si>
    <t>1044063413810719</t>
  </si>
  <si>
    <t>3101597958</t>
  </si>
  <si>
    <t>10440634172</t>
  </si>
  <si>
    <t>25174INV01BM</t>
  </si>
  <si>
    <t>USMO6560525540</t>
  </si>
  <si>
    <t>1044063417210719</t>
  </si>
  <si>
    <t>3101640690</t>
  </si>
  <si>
    <t>10440634205</t>
  </si>
  <si>
    <t>1044063420510514</t>
  </si>
  <si>
    <t>3101575531</t>
  </si>
  <si>
    <t>200012467557</t>
  </si>
  <si>
    <t>1044063420510469</t>
  </si>
  <si>
    <t>3101575434</t>
  </si>
  <si>
    <t>10440634319</t>
  </si>
  <si>
    <t>1044063431910514</t>
  </si>
  <si>
    <t>3101586025</t>
  </si>
  <si>
    <t>1044063431910469</t>
  </si>
  <si>
    <t>3101588440</t>
  </si>
  <si>
    <t>10440634323</t>
  </si>
  <si>
    <t>USMO6561322050</t>
  </si>
  <si>
    <t>1044063432310469</t>
  </si>
  <si>
    <t>3101673500</t>
  </si>
  <si>
    <t>1044063432310514</t>
  </si>
  <si>
    <t>3101673579</t>
  </si>
  <si>
    <t>10440634374</t>
  </si>
  <si>
    <t>USMO6560525030</t>
  </si>
  <si>
    <t>1044063437410719</t>
  </si>
  <si>
    <t>3101663927</t>
  </si>
  <si>
    <t>10440634387</t>
  </si>
  <si>
    <t>USMO6560525010</t>
  </si>
  <si>
    <t>1044063438710719</t>
  </si>
  <si>
    <t>3101577724</t>
  </si>
  <si>
    <t>200012305013</t>
  </si>
  <si>
    <t>10440634435</t>
  </si>
  <si>
    <t>USMO6560524080</t>
  </si>
  <si>
    <t>1044063443510719</t>
  </si>
  <si>
    <t>3101554016</t>
  </si>
  <si>
    <t>200012485369</t>
  </si>
  <si>
    <t>10440634449</t>
  </si>
  <si>
    <t>USMO6560523520</t>
  </si>
  <si>
    <t>1044063444910719</t>
  </si>
  <si>
    <t>3101484671</t>
  </si>
  <si>
    <t>10440634451</t>
  </si>
  <si>
    <t>USMO6570573001</t>
  </si>
  <si>
    <t>1044063445110719</t>
  </si>
  <si>
    <t>3101569238</t>
  </si>
  <si>
    <t>10440634573</t>
  </si>
  <si>
    <t>USMO6561323790</t>
  </si>
  <si>
    <t>1044063457310469</t>
  </si>
  <si>
    <t>3101600383</t>
  </si>
  <si>
    <t>1044063457310514</t>
  </si>
  <si>
    <t>3101600480</t>
  </si>
  <si>
    <t>10440634603</t>
  </si>
  <si>
    <t>USMO6561327780</t>
  </si>
  <si>
    <t>1044063460310469</t>
  </si>
  <si>
    <t>3101685365</t>
  </si>
  <si>
    <t>1044063460310514</t>
  </si>
  <si>
    <t>3101685445</t>
  </si>
  <si>
    <t>10440634641</t>
  </si>
  <si>
    <t>USMO6560525530</t>
  </si>
  <si>
    <t>1044063464110719</t>
  </si>
  <si>
    <t>3101533920</t>
  </si>
  <si>
    <t>10440634666</t>
  </si>
  <si>
    <t>USMO6560523070</t>
  </si>
  <si>
    <t>1044063466610719</t>
  </si>
  <si>
    <t>3101681952</t>
  </si>
  <si>
    <t>10440634738</t>
  </si>
  <si>
    <t>USMO6560522530</t>
  </si>
  <si>
    <t>1044063473810719</t>
  </si>
  <si>
    <t>3101565088</t>
  </si>
  <si>
    <t>10440634791</t>
  </si>
  <si>
    <t>1044063479110719</t>
  </si>
  <si>
    <t>3101620970</t>
  </si>
  <si>
    <t>200014239343</t>
  </si>
  <si>
    <t>10440634897</t>
  </si>
  <si>
    <t>USMO6560526200</t>
  </si>
  <si>
    <t>1044063489710719</t>
  </si>
  <si>
    <t>3102111971</t>
  </si>
  <si>
    <t>10440634917</t>
  </si>
  <si>
    <t>1044063491710469</t>
  </si>
  <si>
    <t>3102018787</t>
  </si>
  <si>
    <t>1044063491710514</t>
  </si>
  <si>
    <t>3102018788</t>
  </si>
  <si>
    <t>10440637773</t>
  </si>
  <si>
    <t>25177INV01A2</t>
  </si>
  <si>
    <t>USMO6560521240</t>
  </si>
  <si>
    <t>1044063777310719</t>
  </si>
  <si>
    <t>3101514145</t>
  </si>
  <si>
    <t>10440637928</t>
  </si>
  <si>
    <t>USMO6570592010</t>
  </si>
  <si>
    <t>1044063792810719</t>
  </si>
  <si>
    <t>3101633812</t>
  </si>
  <si>
    <t>10440638047</t>
  </si>
  <si>
    <t>25177INV01BN</t>
  </si>
  <si>
    <t>USMO6570597090</t>
  </si>
  <si>
    <t>1044063804710719</t>
  </si>
  <si>
    <t>3101493160</t>
  </si>
  <si>
    <t>10440638057</t>
  </si>
  <si>
    <t>25177INV01AI</t>
  </si>
  <si>
    <t>1044063805710719</t>
  </si>
  <si>
    <t>3101686469</t>
  </si>
  <si>
    <t>10440638096</t>
  </si>
  <si>
    <t>USMO6560518290</t>
  </si>
  <si>
    <t>1044063809610719</t>
  </si>
  <si>
    <t>3101634312</t>
  </si>
  <si>
    <t>10440638237</t>
  </si>
  <si>
    <t>USMO6560518260</t>
  </si>
  <si>
    <t>1044063823710719</t>
  </si>
  <si>
    <t>3101726655</t>
  </si>
  <si>
    <t>200013292889</t>
  </si>
  <si>
    <t>10440638947</t>
  </si>
  <si>
    <t>25181COCH1AI</t>
  </si>
  <si>
    <t>USMO6560512610</t>
  </si>
  <si>
    <t>1044063894710719</t>
  </si>
  <si>
    <t>3101576830</t>
  </si>
  <si>
    <t>10440638948</t>
  </si>
  <si>
    <t>USMO6560512050</t>
  </si>
  <si>
    <t>1044063894810719</t>
  </si>
  <si>
    <t>3101638590</t>
  </si>
  <si>
    <t>10440638985</t>
  </si>
  <si>
    <t>1044063898510719</t>
  </si>
  <si>
    <t>3101599219</t>
  </si>
  <si>
    <t>10440639008</t>
  </si>
  <si>
    <t>USMO6561690851</t>
  </si>
  <si>
    <t>1044063900810719</t>
  </si>
  <si>
    <t>3101688472</t>
  </si>
  <si>
    <t>10440639021</t>
  </si>
  <si>
    <t>1044063902110719</t>
  </si>
  <si>
    <t>3101631989</t>
  </si>
  <si>
    <t>10440639065</t>
  </si>
  <si>
    <t>USMO6560515200</t>
  </si>
  <si>
    <t>1044063906510719</t>
  </si>
  <si>
    <t>3101599246</t>
  </si>
  <si>
    <t>10440639071</t>
  </si>
  <si>
    <t>USMO6560515640</t>
  </si>
  <si>
    <t>1044063907110719</t>
  </si>
  <si>
    <t>3101673158</t>
  </si>
  <si>
    <t>10440639199</t>
  </si>
  <si>
    <t>USMO6561327220</t>
  </si>
  <si>
    <t>1044063919910469</t>
  </si>
  <si>
    <t>3101697342</t>
  </si>
  <si>
    <t>1044063919910514</t>
  </si>
  <si>
    <t>3101697422</t>
  </si>
  <si>
    <t>10440639415</t>
  </si>
  <si>
    <t>USMO6561318520</t>
  </si>
  <si>
    <t>1044063941510514</t>
  </si>
  <si>
    <t>3101515831</t>
  </si>
  <si>
    <t>1044063941510469</t>
  </si>
  <si>
    <t>3101515928</t>
  </si>
  <si>
    <t>10440639676</t>
  </si>
  <si>
    <t>1044063967610719</t>
  </si>
  <si>
    <t>3101555032</t>
  </si>
  <si>
    <t>10440639735</t>
  </si>
  <si>
    <t>USMO6560511040</t>
  </si>
  <si>
    <t>1044063973510719</t>
  </si>
  <si>
    <t>3101539787</t>
  </si>
  <si>
    <t>10440639811</t>
  </si>
  <si>
    <t>USMO6561328600</t>
  </si>
  <si>
    <t>1044063981110469</t>
  </si>
  <si>
    <t>3101700625</t>
  </si>
  <si>
    <t>1044063981110514</t>
  </si>
  <si>
    <t>3101700706</t>
  </si>
  <si>
    <t>10440640049</t>
  </si>
  <si>
    <t>USMO6561329170</t>
  </si>
  <si>
    <t>1044064004910469</t>
  </si>
  <si>
    <t>3101512328</t>
  </si>
  <si>
    <t>200012630386</t>
  </si>
  <si>
    <t>1044064004910514</t>
  </si>
  <si>
    <t>3101512614</t>
  </si>
  <si>
    <t>10440640064</t>
  </si>
  <si>
    <t>1044064006410469</t>
  </si>
  <si>
    <t>3101495640</t>
  </si>
  <si>
    <t>10440640068</t>
  </si>
  <si>
    <t>1044064006810469</t>
  </si>
  <si>
    <t>10440640069</t>
  </si>
  <si>
    <t>1044064006910469</t>
  </si>
  <si>
    <t>10440640168</t>
  </si>
  <si>
    <t>1044064016810469</t>
  </si>
  <si>
    <t>1044064016810514</t>
  </si>
  <si>
    <t>10440640170</t>
  </si>
  <si>
    <t>1044064017010514</t>
  </si>
  <si>
    <t>1044064017010469</t>
  </si>
  <si>
    <t>10440640333</t>
  </si>
  <si>
    <t>USMO6561333710</t>
  </si>
  <si>
    <t>1044064033310469</t>
  </si>
  <si>
    <t>3101526281</t>
  </si>
  <si>
    <t>10440640517</t>
  </si>
  <si>
    <t>USMO6570592490</t>
  </si>
  <si>
    <t>1044064051710719</t>
  </si>
  <si>
    <t>3101718363</t>
  </si>
  <si>
    <t>10440640571</t>
  </si>
  <si>
    <t>USMO6560528140</t>
  </si>
  <si>
    <t>1044064057110719</t>
  </si>
  <si>
    <t>3101704114</t>
  </si>
  <si>
    <t>10440640579</t>
  </si>
  <si>
    <t>USMO6561314230</t>
  </si>
  <si>
    <t>1044064057910514</t>
  </si>
  <si>
    <t>3101689866</t>
  </si>
  <si>
    <t>1044064057910469</t>
  </si>
  <si>
    <t>3101689946</t>
  </si>
  <si>
    <t>10440640599</t>
  </si>
  <si>
    <t>USMO6560500000</t>
  </si>
  <si>
    <t>1044064059910719</t>
  </si>
  <si>
    <t>3101638844</t>
  </si>
  <si>
    <t>10440640621</t>
  </si>
  <si>
    <t>USMO6561318620</t>
  </si>
  <si>
    <t>1044064062110514</t>
  </si>
  <si>
    <t>3101567344</t>
  </si>
  <si>
    <t>200012959215</t>
  </si>
  <si>
    <t>1044064062110469</t>
  </si>
  <si>
    <t>3101567439</t>
  </si>
  <si>
    <t>10440640680</t>
  </si>
  <si>
    <t>USMO6561380950</t>
  </si>
  <si>
    <t>1044064068010514</t>
  </si>
  <si>
    <t>3101496567</t>
  </si>
  <si>
    <t>1044064068010469</t>
  </si>
  <si>
    <t>3101496471</t>
  </si>
  <si>
    <t>10440640682</t>
  </si>
  <si>
    <t>1044064068210469</t>
  </si>
  <si>
    <t>3101496663</t>
  </si>
  <si>
    <t>10440640785</t>
  </si>
  <si>
    <t>USMO6561323810</t>
  </si>
  <si>
    <t>1044064078510514</t>
  </si>
  <si>
    <t>3101500133</t>
  </si>
  <si>
    <t>200013176025</t>
  </si>
  <si>
    <t>1044064078510469</t>
  </si>
  <si>
    <t>3101500328</t>
  </si>
  <si>
    <t>10440640804</t>
  </si>
  <si>
    <t>USMO6561323910</t>
  </si>
  <si>
    <t>1044064080410469</t>
  </si>
  <si>
    <t>3101596304</t>
  </si>
  <si>
    <t>200013315227</t>
  </si>
  <si>
    <t>1044064080410514</t>
  </si>
  <si>
    <t>3101596111</t>
  </si>
  <si>
    <t>10440640890</t>
  </si>
  <si>
    <t>1044064089010719</t>
  </si>
  <si>
    <t>3101667734</t>
  </si>
  <si>
    <t>10440641025</t>
  </si>
  <si>
    <t>USMO6561319480</t>
  </si>
  <si>
    <t>1044064102510469</t>
  </si>
  <si>
    <t>3101475704</t>
  </si>
  <si>
    <t>200010965172</t>
  </si>
  <si>
    <t>1044064102510514</t>
  </si>
  <si>
    <t>3101475609</t>
  </si>
  <si>
    <t>10440641027</t>
  </si>
  <si>
    <t>USMO6561317290</t>
  </si>
  <si>
    <t>1044064102710514</t>
  </si>
  <si>
    <t>3101586538</t>
  </si>
  <si>
    <t>200010965495</t>
  </si>
  <si>
    <t>1044064102710469</t>
  </si>
  <si>
    <t>3101586442</t>
  </si>
  <si>
    <t>10440641029</t>
  </si>
  <si>
    <t>1044064102910514</t>
  </si>
  <si>
    <t>3101691245</t>
  </si>
  <si>
    <t>1044064102910469</t>
  </si>
  <si>
    <t>3101691165</t>
  </si>
  <si>
    <t>10440641055</t>
  </si>
  <si>
    <t>USMO6570593590</t>
  </si>
  <si>
    <t>1044064105510719</t>
  </si>
  <si>
    <t>3101646400</t>
  </si>
  <si>
    <t>10440641099</t>
  </si>
  <si>
    <t>1044064109910719</t>
  </si>
  <si>
    <t>3101587725</t>
  </si>
  <si>
    <t>10440641334</t>
  </si>
  <si>
    <t>USMO6560515220</t>
  </si>
  <si>
    <t>1044064133410719</t>
  </si>
  <si>
    <t>3101533508</t>
  </si>
  <si>
    <t>10440641337</t>
  </si>
  <si>
    <t>1044064133710719</t>
  </si>
  <si>
    <t>3101524641</t>
  </si>
  <si>
    <t>10440641419</t>
  </si>
  <si>
    <t>1044064141910469</t>
  </si>
  <si>
    <t>3101573483</t>
  </si>
  <si>
    <t>1044064141910514</t>
  </si>
  <si>
    <t>3101573957</t>
  </si>
  <si>
    <t>10440641446</t>
  </si>
  <si>
    <t>1044064144610719</t>
  </si>
  <si>
    <t>3101986275</t>
  </si>
  <si>
    <t>10440641586</t>
  </si>
  <si>
    <t>1044064158610469</t>
  </si>
  <si>
    <t>3101670762</t>
  </si>
  <si>
    <t>10440641596</t>
  </si>
  <si>
    <t>USMO6561332160</t>
  </si>
  <si>
    <t>1044064159610469</t>
  </si>
  <si>
    <t>3101643736</t>
  </si>
  <si>
    <t>200013106931</t>
  </si>
  <si>
    <t>1044064159610514</t>
  </si>
  <si>
    <t>3101643640</t>
  </si>
  <si>
    <t>10440641763</t>
  </si>
  <si>
    <t>USMO6560514300</t>
  </si>
  <si>
    <t>1044064176310719</t>
  </si>
  <si>
    <t>3101610100</t>
  </si>
  <si>
    <t>10440641936</t>
  </si>
  <si>
    <t>USMO6561690861</t>
  </si>
  <si>
    <t>1044064193610719</t>
  </si>
  <si>
    <t>3101627914</t>
  </si>
  <si>
    <t>200012218216</t>
  </si>
  <si>
    <t>10440642187</t>
  </si>
  <si>
    <t>USMO6560524670</t>
  </si>
  <si>
    <t>1044064218710719</t>
  </si>
  <si>
    <t>3101614087</t>
  </si>
  <si>
    <t>200013679903</t>
  </si>
  <si>
    <t>10440642348</t>
  </si>
  <si>
    <t>1044064234810514</t>
  </si>
  <si>
    <t>3101628162</t>
  </si>
  <si>
    <t>1044064234810469</t>
  </si>
  <si>
    <t>3101628357</t>
  </si>
  <si>
    <t>10440642573</t>
  </si>
  <si>
    <t>USMO6561386000</t>
  </si>
  <si>
    <t>1044064257310469</t>
  </si>
  <si>
    <t>3101488210</t>
  </si>
  <si>
    <t>10440642575</t>
  </si>
  <si>
    <t>1044064257510469</t>
  </si>
  <si>
    <t>3101521657</t>
  </si>
  <si>
    <t>1044064257510514</t>
  </si>
  <si>
    <t>3101521748</t>
  </si>
  <si>
    <t>10440642576</t>
  </si>
  <si>
    <t>1044064257610469</t>
  </si>
  <si>
    <t>3101514740</t>
  </si>
  <si>
    <t>1044064257610514</t>
  </si>
  <si>
    <t>3101514835</t>
  </si>
  <si>
    <t>10440642577</t>
  </si>
  <si>
    <t>1044064257710514</t>
  </si>
  <si>
    <t>3101602839</t>
  </si>
  <si>
    <t>1044064257710469</t>
  </si>
  <si>
    <t>3101602935</t>
  </si>
  <si>
    <t>10440642578</t>
  </si>
  <si>
    <t>1044064257810469</t>
  </si>
  <si>
    <t>3101643566</t>
  </si>
  <si>
    <t>1044064257810514</t>
  </si>
  <si>
    <t>3101643661</t>
  </si>
  <si>
    <t>10440642579</t>
  </si>
  <si>
    <t>1044064257910514</t>
  </si>
  <si>
    <t>3101634189</t>
  </si>
  <si>
    <t>1044064257910469</t>
  </si>
  <si>
    <t>3101634285</t>
  </si>
  <si>
    <t>10440642580</t>
  </si>
  <si>
    <t>1044064258010514</t>
  </si>
  <si>
    <t>3101691407</t>
  </si>
  <si>
    <t>1044064258010469</t>
  </si>
  <si>
    <t>3101691486</t>
  </si>
  <si>
    <t>10440642581</t>
  </si>
  <si>
    <t>1044064258110514</t>
  </si>
  <si>
    <t>3101675246</t>
  </si>
  <si>
    <t>1044064258110469</t>
  </si>
  <si>
    <t>3101675327</t>
  </si>
  <si>
    <t>10440642586</t>
  </si>
  <si>
    <t>1044064258610719</t>
  </si>
  <si>
    <t>10440642587</t>
  </si>
  <si>
    <t>1044064258710719</t>
  </si>
  <si>
    <t>10440642588</t>
  </si>
  <si>
    <t>1044064258810719</t>
  </si>
  <si>
    <t>10440642871</t>
  </si>
  <si>
    <t>USMO6301622170</t>
  </si>
  <si>
    <t>1044064287110719</t>
  </si>
  <si>
    <t>3101688331</t>
  </si>
  <si>
    <t>200013604158</t>
  </si>
  <si>
    <t>10440642982</t>
  </si>
  <si>
    <t>USMO6485493810</t>
  </si>
  <si>
    <t>1044064298210719</t>
  </si>
  <si>
    <t>3101657076</t>
  </si>
  <si>
    <t>10440643020</t>
  </si>
  <si>
    <t>USMO6560524300</t>
  </si>
  <si>
    <t>1044064302010719</t>
  </si>
  <si>
    <t>3101559973</t>
  </si>
  <si>
    <t>200014391029</t>
  </si>
  <si>
    <t>10440643079</t>
  </si>
  <si>
    <t>USMO6560519401</t>
  </si>
  <si>
    <t>1044064307910719</t>
  </si>
  <si>
    <t>3101510781</t>
  </si>
  <si>
    <t>200014518274</t>
  </si>
  <si>
    <t>10440643081</t>
  </si>
  <si>
    <t>1044064308110719</t>
  </si>
  <si>
    <t>3101510879</t>
  </si>
  <si>
    <t>200014518357</t>
  </si>
  <si>
    <t>10440643115</t>
  </si>
  <si>
    <t>USMO6485491351</t>
  </si>
  <si>
    <t>1044064311510719</t>
  </si>
  <si>
    <t>3101582737</t>
  </si>
  <si>
    <t>10440643144</t>
  </si>
  <si>
    <t>1044064314410469</t>
  </si>
  <si>
    <t>3101475904</t>
  </si>
  <si>
    <t>1044064314410514</t>
  </si>
  <si>
    <t>3101475807</t>
  </si>
  <si>
    <t>10440643147</t>
  </si>
  <si>
    <t>1044064314710514</t>
  </si>
  <si>
    <t>3101538761</t>
  </si>
  <si>
    <t>1044064314710469</t>
  </si>
  <si>
    <t>3101538866</t>
  </si>
  <si>
    <t>10440643148</t>
  </si>
  <si>
    <t>1044064314810514</t>
  </si>
  <si>
    <t>3101577825</t>
  </si>
  <si>
    <t>1044064314810469</t>
  </si>
  <si>
    <t>3101577921</t>
  </si>
  <si>
    <t>10440643306</t>
  </si>
  <si>
    <t>USMO6574075031</t>
  </si>
  <si>
    <t>1044064330610719</t>
  </si>
  <si>
    <t>3101634717</t>
  </si>
  <si>
    <t>10440643405</t>
  </si>
  <si>
    <t>USMO6561690891</t>
  </si>
  <si>
    <t>1044064340510719</t>
  </si>
  <si>
    <t>3101649066</t>
  </si>
  <si>
    <t>10440643484</t>
  </si>
  <si>
    <t>USMO6560525240</t>
  </si>
  <si>
    <t>1044064348410719</t>
  </si>
  <si>
    <t>3101507475</t>
  </si>
  <si>
    <t>200013467143</t>
  </si>
  <si>
    <t>10440644056</t>
  </si>
  <si>
    <t>1044064405610469</t>
  </si>
  <si>
    <t>3102287484</t>
  </si>
  <si>
    <t>10440644058</t>
  </si>
  <si>
    <t>1044064405810469</t>
  </si>
  <si>
    <t>3101640027</t>
  </si>
  <si>
    <t>10440644310</t>
  </si>
  <si>
    <t>USMO6560518380</t>
  </si>
  <si>
    <t>1044064431010719</t>
  </si>
  <si>
    <t>3101498782</t>
  </si>
  <si>
    <t>10535651414</t>
  </si>
  <si>
    <t>25154INV01AI</t>
  </si>
  <si>
    <t>USMO6396682651</t>
  </si>
  <si>
    <t>1053565141410719</t>
  </si>
  <si>
    <t>3102067570</t>
  </si>
  <si>
    <t>10535652066</t>
  </si>
  <si>
    <t>25156INV01AB</t>
  </si>
  <si>
    <t>USMO6570591590</t>
  </si>
  <si>
    <t>1053565206610719</t>
  </si>
  <si>
    <t>3101670928</t>
  </si>
  <si>
    <t>10535652103</t>
  </si>
  <si>
    <t>USMO6560513380</t>
  </si>
  <si>
    <t>1053565210310719</t>
  </si>
  <si>
    <t>3101486139</t>
  </si>
  <si>
    <t>200011150782</t>
  </si>
  <si>
    <t>10535652291</t>
  </si>
  <si>
    <t>USMO6576981650</t>
  </si>
  <si>
    <t>1053565229110719</t>
  </si>
  <si>
    <t>3101642219</t>
  </si>
  <si>
    <t>10535653845</t>
  </si>
  <si>
    <t>25157INV01BN</t>
  </si>
  <si>
    <t>1053565384510719</t>
  </si>
  <si>
    <t>3101615992</t>
  </si>
  <si>
    <t>10535653855</t>
  </si>
  <si>
    <t>52000472492</t>
  </si>
  <si>
    <t>1053565385510719</t>
  </si>
  <si>
    <t>3101624446</t>
  </si>
  <si>
    <t>200014368571</t>
  </si>
  <si>
    <t>10535656556</t>
  </si>
  <si>
    <t>25161INV01A3</t>
  </si>
  <si>
    <t>USMO6561322830</t>
  </si>
  <si>
    <t>1053565655610514</t>
  </si>
  <si>
    <t>3101544139</t>
  </si>
  <si>
    <t>10535656758</t>
  </si>
  <si>
    <t>USMO6560514550</t>
  </si>
  <si>
    <t>1053565675810719</t>
  </si>
  <si>
    <t>3101479356</t>
  </si>
  <si>
    <t>10535656957</t>
  </si>
  <si>
    <t>25161INV01AM</t>
  </si>
  <si>
    <t>USMO6570591550</t>
  </si>
  <si>
    <t>1053565695710719</t>
  </si>
  <si>
    <t>3101537888</t>
  </si>
  <si>
    <t>10535657090</t>
  </si>
  <si>
    <t>25161INV01A9</t>
  </si>
  <si>
    <t>1053565709010719</t>
  </si>
  <si>
    <t>3101488842</t>
  </si>
  <si>
    <t>10535657095</t>
  </si>
  <si>
    <t>USMO6561333100</t>
  </si>
  <si>
    <t>1053565709510469</t>
  </si>
  <si>
    <t>3101620029</t>
  </si>
  <si>
    <t>1053565709510514</t>
  </si>
  <si>
    <t>3101619932</t>
  </si>
  <si>
    <t>10535657118</t>
  </si>
  <si>
    <t>1053565711810469</t>
  </si>
  <si>
    <t>3101510761</t>
  </si>
  <si>
    <t>1053565711810514</t>
  </si>
  <si>
    <t>3101510857</t>
  </si>
  <si>
    <t>10535657382</t>
  </si>
  <si>
    <t>USMO6560514520</t>
  </si>
  <si>
    <t>1053565738210719</t>
  </si>
  <si>
    <t>3101685046</t>
  </si>
  <si>
    <t>200013925561</t>
  </si>
  <si>
    <t>10535657392</t>
  </si>
  <si>
    <t>USMO6561333330</t>
  </si>
  <si>
    <t>1053565739210514</t>
  </si>
  <si>
    <t>3101620296</t>
  </si>
  <si>
    <t>1053565739210469</t>
  </si>
  <si>
    <t>3101620199</t>
  </si>
  <si>
    <t>10535657559</t>
  </si>
  <si>
    <t>USMO6570592120</t>
  </si>
  <si>
    <t>1053565755910719</t>
  </si>
  <si>
    <t>3101646556</t>
  </si>
  <si>
    <t>10535657634</t>
  </si>
  <si>
    <t>USMO6561324190</t>
  </si>
  <si>
    <t>1053565763410469</t>
  </si>
  <si>
    <t>3102015665</t>
  </si>
  <si>
    <t>200014921171</t>
  </si>
  <si>
    <t>1053565763410514</t>
  </si>
  <si>
    <t>3102015666</t>
  </si>
  <si>
    <t>10535657734</t>
  </si>
  <si>
    <t>1053565773410469</t>
  </si>
  <si>
    <t>1053565773410514</t>
  </si>
  <si>
    <t>10535657742</t>
  </si>
  <si>
    <t>1053565774210719</t>
  </si>
  <si>
    <t>3102015885</t>
  </si>
  <si>
    <t>10535657825</t>
  </si>
  <si>
    <t>USMO6561310190</t>
  </si>
  <si>
    <t>1053565782510469</t>
  </si>
  <si>
    <t>3102087241</t>
  </si>
  <si>
    <t>200015263011</t>
  </si>
  <si>
    <t>1053565782510514</t>
  </si>
  <si>
    <t>3102087242</t>
  </si>
  <si>
    <t>10535657841</t>
  </si>
  <si>
    <t>USMO6561329120</t>
  </si>
  <si>
    <t>1053565784110469</t>
  </si>
  <si>
    <t>3102087508</t>
  </si>
  <si>
    <t>1053565784110514</t>
  </si>
  <si>
    <t>3102087509</t>
  </si>
  <si>
    <t>10535657842</t>
  </si>
  <si>
    <t>USMO6560516330</t>
  </si>
  <si>
    <t>1053565784210719</t>
  </si>
  <si>
    <t>3102087547</t>
  </si>
  <si>
    <t>10535657850</t>
  </si>
  <si>
    <t>USMO6561333240</t>
  </si>
  <si>
    <t>1053565785010514</t>
  </si>
  <si>
    <t>3102018509</t>
  </si>
  <si>
    <t>10535658025</t>
  </si>
  <si>
    <t>1053565802510469</t>
  </si>
  <si>
    <t>3102228218</t>
  </si>
  <si>
    <t>1053565802510514</t>
  </si>
  <si>
    <t>3102228219</t>
  </si>
  <si>
    <t>10535658096</t>
  </si>
  <si>
    <t>USMO6561329900</t>
  </si>
  <si>
    <t>1053565809610469</t>
  </si>
  <si>
    <t>3102164704</t>
  </si>
  <si>
    <t>1053565809610514</t>
  </si>
  <si>
    <t>3102164705</t>
  </si>
  <si>
    <t>10535658097</t>
  </si>
  <si>
    <t>1053565809710469</t>
  </si>
  <si>
    <t>3102162964</t>
  </si>
  <si>
    <t>1053565809710514</t>
  </si>
  <si>
    <t>3102162965</t>
  </si>
  <si>
    <t>10535658173</t>
  </si>
  <si>
    <t>USMO6561333620</t>
  </si>
  <si>
    <t>1053565817310514</t>
  </si>
  <si>
    <t>3102209949</t>
  </si>
  <si>
    <t>200015856186</t>
  </si>
  <si>
    <t>10535658242</t>
  </si>
  <si>
    <t>1053565824210469</t>
  </si>
  <si>
    <t>3102162734</t>
  </si>
  <si>
    <t>1053565824210514</t>
  </si>
  <si>
    <t>3102162736</t>
  </si>
  <si>
    <t>10535660379</t>
  </si>
  <si>
    <t>25162INV01BC</t>
  </si>
  <si>
    <t>USMO6560528340</t>
  </si>
  <si>
    <t>1053566037910719</t>
  </si>
  <si>
    <t>3101502107</t>
  </si>
  <si>
    <t>200011188899</t>
  </si>
  <si>
    <t>10535660759</t>
  </si>
  <si>
    <t>25162INV01BK</t>
  </si>
  <si>
    <t>1053566075910719</t>
  </si>
  <si>
    <t>3101510446</t>
  </si>
  <si>
    <t>10535661000</t>
  </si>
  <si>
    <t>25162INV01AK</t>
  </si>
  <si>
    <t>1053566100010514</t>
  </si>
  <si>
    <t>3101575870</t>
  </si>
  <si>
    <t>200012799363</t>
  </si>
  <si>
    <t>1053566100010469</t>
  </si>
  <si>
    <t>3101573672</t>
  </si>
  <si>
    <t>10535661186</t>
  </si>
  <si>
    <t>USMO6561323090</t>
  </si>
  <si>
    <t>1053566118610514</t>
  </si>
  <si>
    <t>3101678804</t>
  </si>
  <si>
    <t>1053566118610469</t>
  </si>
  <si>
    <t>3101678723</t>
  </si>
  <si>
    <t>10535661207</t>
  </si>
  <si>
    <t>USMO6561381771</t>
  </si>
  <si>
    <t>1053566120710514</t>
  </si>
  <si>
    <t>3101640078</t>
  </si>
  <si>
    <t>200013966193</t>
  </si>
  <si>
    <t>10535661432</t>
  </si>
  <si>
    <t>USMO6560515510</t>
  </si>
  <si>
    <t>1053566143210719</t>
  </si>
  <si>
    <t>3101605246</t>
  </si>
  <si>
    <t>200014474411</t>
  </si>
  <si>
    <t>10535661468</t>
  </si>
  <si>
    <t>USMO6561382241</t>
  </si>
  <si>
    <t>1053566146810469</t>
  </si>
  <si>
    <t>3101515778</t>
  </si>
  <si>
    <t>1053566146810514</t>
  </si>
  <si>
    <t>3101515681</t>
  </si>
  <si>
    <t>10535661481</t>
  </si>
  <si>
    <t>USMO6560515310</t>
  </si>
  <si>
    <t>1053566148110719</t>
  </si>
  <si>
    <t>3101480029</t>
  </si>
  <si>
    <t>10535661484</t>
  </si>
  <si>
    <t>1053566148410469</t>
  </si>
  <si>
    <t>3101706208</t>
  </si>
  <si>
    <t>1053566148410514</t>
  </si>
  <si>
    <t>3101706170</t>
  </si>
  <si>
    <t>10535661772</t>
  </si>
  <si>
    <t>USMO6561327650</t>
  </si>
  <si>
    <t>1053566177210469</t>
  </si>
  <si>
    <t>3102056777</t>
  </si>
  <si>
    <t>10535661777</t>
  </si>
  <si>
    <t>1053566177710514</t>
  </si>
  <si>
    <t>3102056779</t>
  </si>
  <si>
    <t>10535661809</t>
  </si>
  <si>
    <t>1053566180910514</t>
  </si>
  <si>
    <t>3102133189</t>
  </si>
  <si>
    <t>10535661811</t>
  </si>
  <si>
    <t>1053566181110469</t>
  </si>
  <si>
    <t>3102133188</t>
  </si>
  <si>
    <t>10535661819</t>
  </si>
  <si>
    <t>USMO6561327690</t>
  </si>
  <si>
    <t>1053566181910514</t>
  </si>
  <si>
    <t>3102133065</t>
  </si>
  <si>
    <t>1053566181910469</t>
  </si>
  <si>
    <t>3102133064</t>
  </si>
  <si>
    <t>10535661886</t>
  </si>
  <si>
    <t>25162INV01A2</t>
  </si>
  <si>
    <t>1053566188610469</t>
  </si>
  <si>
    <t>3102120945</t>
  </si>
  <si>
    <t>200015428408</t>
  </si>
  <si>
    <t>1053566188610514</t>
  </si>
  <si>
    <t>3102120947</t>
  </si>
  <si>
    <t>10535661957</t>
  </si>
  <si>
    <t>USMO6561310150</t>
  </si>
  <si>
    <t>1053566195710514</t>
  </si>
  <si>
    <t>3102136868</t>
  </si>
  <si>
    <t>1053566195710469</t>
  </si>
  <si>
    <t>3102136867</t>
  </si>
  <si>
    <t>10535662235</t>
  </si>
  <si>
    <t>1053566223510514</t>
  </si>
  <si>
    <t>3102252142</t>
  </si>
  <si>
    <t>200016073203</t>
  </si>
  <si>
    <t>1053566223510469</t>
  </si>
  <si>
    <t>3102252143</t>
  </si>
  <si>
    <t>10535663677</t>
  </si>
  <si>
    <t>25167INV01AX</t>
  </si>
  <si>
    <t>1053566367710514</t>
  </si>
  <si>
    <t>10535663788</t>
  </si>
  <si>
    <t>USMO6561326190</t>
  </si>
  <si>
    <t>1053566378810514</t>
  </si>
  <si>
    <t>3102294667</t>
  </si>
  <si>
    <t>1053566378810469</t>
  </si>
  <si>
    <t>3102294663</t>
  </si>
  <si>
    <t>10535663791</t>
  </si>
  <si>
    <t>USMO6561321060</t>
  </si>
  <si>
    <t>1053566379110514</t>
  </si>
  <si>
    <t>3102294651</t>
  </si>
  <si>
    <t>1053566379110469</t>
  </si>
  <si>
    <t>3102294650</t>
  </si>
  <si>
    <t>10535664606</t>
  </si>
  <si>
    <t>25168INV01BE</t>
  </si>
  <si>
    <t>1053566460610720</t>
  </si>
  <si>
    <t>3101561293</t>
  </si>
  <si>
    <t>10535664673</t>
  </si>
  <si>
    <t>USMO6560516120</t>
  </si>
  <si>
    <t>1053566467310719</t>
  </si>
  <si>
    <t>3101600986</t>
  </si>
  <si>
    <t>10535664688</t>
  </si>
  <si>
    <t>USMO6560518030</t>
  </si>
  <si>
    <t>1053566468810719</t>
  </si>
  <si>
    <t>3101663301</t>
  </si>
  <si>
    <t>10535664727</t>
  </si>
  <si>
    <t>USMO6560516590</t>
  </si>
  <si>
    <t>1053566472710719</t>
  </si>
  <si>
    <t>3101730794</t>
  </si>
  <si>
    <t>10535664850</t>
  </si>
  <si>
    <t>USMO6561314520</t>
  </si>
  <si>
    <t>1053566485010514</t>
  </si>
  <si>
    <t>3101495587</t>
  </si>
  <si>
    <t>1053566485010469</t>
  </si>
  <si>
    <t>3101495399</t>
  </si>
  <si>
    <t>10535667023</t>
  </si>
  <si>
    <t>25171INV01AM</t>
  </si>
  <si>
    <t>1053566702310719</t>
  </si>
  <si>
    <t>3101674313</t>
  </si>
  <si>
    <t>10535667043</t>
  </si>
  <si>
    <t>25171INV01AI</t>
  </si>
  <si>
    <t>USMO6305117221</t>
  </si>
  <si>
    <t>1053566704310719</t>
  </si>
  <si>
    <t>3101514957</t>
  </si>
  <si>
    <t>10535667130</t>
  </si>
  <si>
    <t>USMO6560520900</t>
  </si>
  <si>
    <t>1053566713010719</t>
  </si>
  <si>
    <t>3101726922</t>
  </si>
  <si>
    <t>200012344673</t>
  </si>
  <si>
    <t>10535667184</t>
  </si>
  <si>
    <t>USMO6306960071</t>
  </si>
  <si>
    <t>1053566718410719</t>
  </si>
  <si>
    <t>3101538976</t>
  </si>
  <si>
    <t>10535667189</t>
  </si>
  <si>
    <t>USMO6560520630</t>
  </si>
  <si>
    <t>1053566718910719</t>
  </si>
  <si>
    <t>3101709698</t>
  </si>
  <si>
    <t>200013846676</t>
  </si>
  <si>
    <t>10535667264</t>
  </si>
  <si>
    <t>1053566726410719</t>
  </si>
  <si>
    <t>3101634730</t>
  </si>
  <si>
    <t>10535667325</t>
  </si>
  <si>
    <t>1053566732510719</t>
  </si>
  <si>
    <t>3101492841</t>
  </si>
  <si>
    <t>200014111393</t>
  </si>
  <si>
    <t>10535667334</t>
  </si>
  <si>
    <t>1053566733410719</t>
  </si>
  <si>
    <t>3101702124</t>
  </si>
  <si>
    <t>10535667344</t>
  </si>
  <si>
    <t>1053566734410719</t>
  </si>
  <si>
    <t>3101497902</t>
  </si>
  <si>
    <t>10535667374</t>
  </si>
  <si>
    <t>USMO6305117951</t>
  </si>
  <si>
    <t>1053566737410719</t>
  </si>
  <si>
    <t>3101639904</t>
  </si>
  <si>
    <t>10535667388</t>
  </si>
  <si>
    <t>1053566738810514</t>
  </si>
  <si>
    <t>3101641757</t>
  </si>
  <si>
    <t>1053566738810469</t>
  </si>
  <si>
    <t>3101641852</t>
  </si>
  <si>
    <t>10535667392</t>
  </si>
  <si>
    <t>1053566739210719</t>
  </si>
  <si>
    <t>3102160885</t>
  </si>
  <si>
    <t>10535667408</t>
  </si>
  <si>
    <t>1053566740810469</t>
  </si>
  <si>
    <t>1053566740810514</t>
  </si>
  <si>
    <t>10535667481</t>
  </si>
  <si>
    <t>USMO6301622240</t>
  </si>
  <si>
    <t>1053566748110719</t>
  </si>
  <si>
    <t>3102276964</t>
  </si>
  <si>
    <t>200016195949</t>
  </si>
  <si>
    <t>10535668645</t>
  </si>
  <si>
    <t>25174INV01AF</t>
  </si>
  <si>
    <t>USMO6561333480</t>
  </si>
  <si>
    <t>1053566864510469</t>
  </si>
  <si>
    <t>3101608655</t>
  </si>
  <si>
    <t>1053566864510514</t>
  </si>
  <si>
    <t>3101608846</t>
  </si>
  <si>
    <t>10535668673</t>
  </si>
  <si>
    <t>1053566867310719</t>
  </si>
  <si>
    <t>10535668705</t>
  </si>
  <si>
    <t>USMO6561333530</t>
  </si>
  <si>
    <t>1053566870510514</t>
  </si>
  <si>
    <t>3101539941</t>
  </si>
  <si>
    <t>1053566870510469</t>
  </si>
  <si>
    <t>3101540037</t>
  </si>
  <si>
    <t>10535668807</t>
  </si>
  <si>
    <t>1053566880710719</t>
  </si>
  <si>
    <t>3101703916</t>
  </si>
  <si>
    <t>10535668823</t>
  </si>
  <si>
    <t>USMO6560526140</t>
  </si>
  <si>
    <t>1053566882310719</t>
  </si>
  <si>
    <t>3101515923</t>
  </si>
  <si>
    <t>10535668826</t>
  </si>
  <si>
    <t>1053566882610469</t>
  </si>
  <si>
    <t>3101637410</t>
  </si>
  <si>
    <t>1053566882610514</t>
  </si>
  <si>
    <t>3101636353</t>
  </si>
  <si>
    <t>10535669473</t>
  </si>
  <si>
    <t>1053566947310719</t>
  </si>
  <si>
    <t>3101695684</t>
  </si>
  <si>
    <t>10535669537</t>
  </si>
  <si>
    <t>USMO6560524180</t>
  </si>
  <si>
    <t>1053566953710719</t>
  </si>
  <si>
    <t>3101662035</t>
  </si>
  <si>
    <t>10535669589</t>
  </si>
  <si>
    <t>1053566958910719</t>
  </si>
  <si>
    <t>3101718720</t>
  </si>
  <si>
    <t>10535669927</t>
  </si>
  <si>
    <t>25178INV01A6</t>
  </si>
  <si>
    <t>USMO6561081981</t>
  </si>
  <si>
    <t>1053566992710719</t>
  </si>
  <si>
    <t>3101504614</t>
  </si>
  <si>
    <t>10535669946</t>
  </si>
  <si>
    <t>USMO6561326240</t>
  </si>
  <si>
    <t>1053566994610514</t>
  </si>
  <si>
    <t>3101567282</t>
  </si>
  <si>
    <t>200011105554</t>
  </si>
  <si>
    <t>1053566994610469</t>
  </si>
  <si>
    <t>3101567186</t>
  </si>
  <si>
    <t>10535669954</t>
  </si>
  <si>
    <t>1053566995410719</t>
  </si>
  <si>
    <t>10535670024</t>
  </si>
  <si>
    <t>USMO6574093131</t>
  </si>
  <si>
    <t>1053567002410719</t>
  </si>
  <si>
    <t>3102038904</t>
  </si>
  <si>
    <t>10535670713</t>
  </si>
  <si>
    <t>25181INV01A7</t>
  </si>
  <si>
    <t>USMO6561371150</t>
  </si>
  <si>
    <t>1053567071310469</t>
  </si>
  <si>
    <t>3101518357</t>
  </si>
  <si>
    <t>1053567071310514</t>
  </si>
  <si>
    <t>3101518452</t>
  </si>
  <si>
    <t>10535670873</t>
  </si>
  <si>
    <t>USMO6561322590</t>
  </si>
  <si>
    <t>1053567087310469</t>
  </si>
  <si>
    <t>3102118335</t>
  </si>
  <si>
    <t>1053567087310514</t>
  </si>
  <si>
    <t>3102118336</t>
  </si>
  <si>
    <t>10630591445</t>
  </si>
  <si>
    <t>25153INV01BC</t>
  </si>
  <si>
    <t>1063059144510514</t>
  </si>
  <si>
    <t>3102296908</t>
  </si>
  <si>
    <t>200016297653</t>
  </si>
  <si>
    <t>10630592758</t>
  </si>
  <si>
    <t>25156INV01A5</t>
  </si>
  <si>
    <t>USMO6576962080</t>
  </si>
  <si>
    <t>1063059275810719</t>
  </si>
  <si>
    <t>3101729541</t>
  </si>
  <si>
    <t>200010930671</t>
  </si>
  <si>
    <t>10630592792</t>
  </si>
  <si>
    <t>USMO6576970000</t>
  </si>
  <si>
    <t>1063059279210719</t>
  </si>
  <si>
    <t>3101521135</t>
  </si>
  <si>
    <t>10630593004</t>
  </si>
  <si>
    <t>USMO6560511450</t>
  </si>
  <si>
    <t>1063059300410719</t>
  </si>
  <si>
    <t>3101629448</t>
  </si>
  <si>
    <t>10630593028</t>
  </si>
  <si>
    <t>USMO6570591010</t>
  </si>
  <si>
    <t>1063059302810719</t>
  </si>
  <si>
    <t>3101494617</t>
  </si>
  <si>
    <t>200012930463</t>
  </si>
  <si>
    <t>10630596147</t>
  </si>
  <si>
    <t>25157INV01AT</t>
  </si>
  <si>
    <t>USMO6576997600</t>
  </si>
  <si>
    <t>1063059614710719</t>
  </si>
  <si>
    <t>3101568305</t>
  </si>
  <si>
    <t>10630596294</t>
  </si>
  <si>
    <t>USMO6576962290</t>
  </si>
  <si>
    <t>1063059629410719</t>
  </si>
  <si>
    <t>3101665235</t>
  </si>
  <si>
    <t>200011459472</t>
  </si>
  <si>
    <t>10630598071</t>
  </si>
  <si>
    <t>25160INV01AX</t>
  </si>
  <si>
    <t>USMO6560510111</t>
  </si>
  <si>
    <t>1063059807110719</t>
  </si>
  <si>
    <t>3101485123</t>
  </si>
  <si>
    <t>10630599835</t>
  </si>
  <si>
    <t>25162INV01AL</t>
  </si>
  <si>
    <t>1063059983510469</t>
  </si>
  <si>
    <t>3101632574</t>
  </si>
  <si>
    <t>1063059983510514</t>
  </si>
  <si>
    <t>3101632669</t>
  </si>
  <si>
    <t>10630599958</t>
  </si>
  <si>
    <t>USMO6561385581</t>
  </si>
  <si>
    <t>1063059995810514</t>
  </si>
  <si>
    <t>3101521061</t>
  </si>
  <si>
    <t>200012412801</t>
  </si>
  <si>
    <t>1063059995810469</t>
  </si>
  <si>
    <t>3101521153</t>
  </si>
  <si>
    <t>10630600183</t>
  </si>
  <si>
    <t>25162INV01AS</t>
  </si>
  <si>
    <t>1063060018310469</t>
  </si>
  <si>
    <t>3101562628</t>
  </si>
  <si>
    <t>1063060018310514</t>
  </si>
  <si>
    <t>3101562532</t>
  </si>
  <si>
    <t>10630600266</t>
  </si>
  <si>
    <t>USMO6561328861</t>
  </si>
  <si>
    <t>1063060026610469</t>
  </si>
  <si>
    <t>3101611555</t>
  </si>
  <si>
    <t>1063060026610514</t>
  </si>
  <si>
    <t>3101611651</t>
  </si>
  <si>
    <t>10630600486</t>
  </si>
  <si>
    <t>USMO6561396930</t>
  </si>
  <si>
    <t>1063060048610469</t>
  </si>
  <si>
    <t>3101994484</t>
  </si>
  <si>
    <t>1063060048610514</t>
  </si>
  <si>
    <t>3101994485</t>
  </si>
  <si>
    <t>10630600510</t>
  </si>
  <si>
    <t>1063060051010469</t>
  </si>
  <si>
    <t>3101991870</t>
  </si>
  <si>
    <t>1063060051010514</t>
  </si>
  <si>
    <t>3101991871</t>
  </si>
  <si>
    <t>10630600557</t>
  </si>
  <si>
    <t>1063060055710469</t>
  </si>
  <si>
    <t>1063060055710514</t>
  </si>
  <si>
    <t>10630600651</t>
  </si>
  <si>
    <t>USMO6560514140</t>
  </si>
  <si>
    <t>1063060065110719</t>
  </si>
  <si>
    <t>3102207516</t>
  </si>
  <si>
    <t>200015845189</t>
  </si>
  <si>
    <t>10630601502</t>
  </si>
  <si>
    <t>25163INV01AS</t>
  </si>
  <si>
    <t>1063060150210469</t>
  </si>
  <si>
    <t>3101670209</t>
  </si>
  <si>
    <t>1063060150210514</t>
  </si>
  <si>
    <t>3101670124</t>
  </si>
  <si>
    <t>10630601744</t>
  </si>
  <si>
    <t>USMO6560514290</t>
  </si>
  <si>
    <t>1063060174410719</t>
  </si>
  <si>
    <t>3102183656</t>
  </si>
  <si>
    <t>10630602749</t>
  </si>
  <si>
    <t>25167INV01A5</t>
  </si>
  <si>
    <t>USMO6561320910</t>
  </si>
  <si>
    <t>1063060274910469</t>
  </si>
  <si>
    <t>3101666469</t>
  </si>
  <si>
    <t>200012683237</t>
  </si>
  <si>
    <t>1063060274910514</t>
  </si>
  <si>
    <t>3101666278</t>
  </si>
  <si>
    <t>10630604043</t>
  </si>
  <si>
    <t>25168INV01AA</t>
  </si>
  <si>
    <t>USMO6370120101</t>
  </si>
  <si>
    <t>1063060404310720</t>
  </si>
  <si>
    <t>3101609429</t>
  </si>
  <si>
    <t>200011940174</t>
  </si>
  <si>
    <t>10630604055</t>
  </si>
  <si>
    <t>USMO6560515110</t>
  </si>
  <si>
    <t>1063060405510719</t>
  </si>
  <si>
    <t>3101632351</t>
  </si>
  <si>
    <t>10630604173</t>
  </si>
  <si>
    <t>USMO6561310690</t>
  </si>
  <si>
    <t>1063060417310514</t>
  </si>
  <si>
    <t>3101607138</t>
  </si>
  <si>
    <t>200013303959</t>
  </si>
  <si>
    <t>1063060417310469</t>
  </si>
  <si>
    <t>3101607042</t>
  </si>
  <si>
    <t>10630604187</t>
  </si>
  <si>
    <t>USMO6561311630</t>
  </si>
  <si>
    <t>1063060418710469</t>
  </si>
  <si>
    <t>3101581590</t>
  </si>
  <si>
    <t>200014664474</t>
  </si>
  <si>
    <t>1063060418710514</t>
  </si>
  <si>
    <t>3101581689</t>
  </si>
  <si>
    <t>10630606327</t>
  </si>
  <si>
    <t>25169INV01BI</t>
  </si>
  <si>
    <t>USMO6574096611</t>
  </si>
  <si>
    <t>1063060632710719</t>
  </si>
  <si>
    <t>3101633567</t>
  </si>
  <si>
    <t>10630606369</t>
  </si>
  <si>
    <t>1063060636910514</t>
  </si>
  <si>
    <t>3101513828</t>
  </si>
  <si>
    <t>1063060636910469</t>
  </si>
  <si>
    <t>3101514208</t>
  </si>
  <si>
    <t>10630606383</t>
  </si>
  <si>
    <t>USMO6560561000</t>
  </si>
  <si>
    <t>1063060638310719</t>
  </si>
  <si>
    <t>3101604742</t>
  </si>
  <si>
    <t>10630606506</t>
  </si>
  <si>
    <t>USMO6574092121</t>
  </si>
  <si>
    <t>1063060650610719</t>
  </si>
  <si>
    <t>3101513953</t>
  </si>
  <si>
    <t>10630606723</t>
  </si>
  <si>
    <t>1063060672310719</t>
  </si>
  <si>
    <t>3101484643</t>
  </si>
  <si>
    <t>200013222886</t>
  </si>
  <si>
    <t>10630607229</t>
  </si>
  <si>
    <t>USMO6560526630</t>
  </si>
  <si>
    <t>1063060722910719</t>
  </si>
  <si>
    <t>3102252319</t>
  </si>
  <si>
    <t>10630607347</t>
  </si>
  <si>
    <t>25169INV01AK</t>
  </si>
  <si>
    <t>USMO6561318350</t>
  </si>
  <si>
    <t>1063060734710514</t>
  </si>
  <si>
    <t>3102295075</t>
  </si>
  <si>
    <t>1063060734710469</t>
  </si>
  <si>
    <t>3102295074</t>
  </si>
  <si>
    <t>10630608232</t>
  </si>
  <si>
    <t>25178INV01A4</t>
  </si>
  <si>
    <t>1063060823210719</t>
  </si>
  <si>
    <t>3101543785</t>
  </si>
  <si>
    <t>200011339955</t>
  </si>
  <si>
    <t>10630608236</t>
  </si>
  <si>
    <t>USMO6574096481</t>
  </si>
  <si>
    <t>1063060823610719</t>
  </si>
  <si>
    <t>3101666821</t>
  </si>
  <si>
    <t>10630608310</t>
  </si>
  <si>
    <t>USMO6572179461</t>
  </si>
  <si>
    <t>1063060831010719</t>
  </si>
  <si>
    <t>3101549548</t>
  </si>
  <si>
    <t>200011343759</t>
  </si>
  <si>
    <t>10630608314</t>
  </si>
  <si>
    <t>USMO6575491761</t>
  </si>
  <si>
    <t>1063060831410720</t>
  </si>
  <si>
    <t>3101685021</t>
  </si>
  <si>
    <t>1063060831410719</t>
  </si>
  <si>
    <t>3101685102</t>
  </si>
  <si>
    <t>10630608327</t>
  </si>
  <si>
    <t>USMO6571471401</t>
  </si>
  <si>
    <t>1063060832710719</t>
  </si>
  <si>
    <t>3101570841</t>
  </si>
  <si>
    <t>200011320203</t>
  </si>
  <si>
    <t>10630608328</t>
  </si>
  <si>
    <t>USMO6574091181</t>
  </si>
  <si>
    <t>1063060832810719</t>
  </si>
  <si>
    <t>3101671344</t>
  </si>
  <si>
    <t>10630608343</t>
  </si>
  <si>
    <t>USMO6571461221</t>
  </si>
  <si>
    <t>1063060834310719</t>
  </si>
  <si>
    <t>3101560683</t>
  </si>
  <si>
    <t>10630608409</t>
  </si>
  <si>
    <t>USMO6568084401</t>
  </si>
  <si>
    <t>1063060840910719</t>
  </si>
  <si>
    <t>3101518341</t>
  </si>
  <si>
    <t>10630608478</t>
  </si>
  <si>
    <t>USMO6560519160</t>
  </si>
  <si>
    <t>1063060847810719</t>
  </si>
  <si>
    <t>3101995647</t>
  </si>
  <si>
    <t>10630608482</t>
  </si>
  <si>
    <t>1063060848210514</t>
  </si>
  <si>
    <t>1063060848210469</t>
  </si>
  <si>
    <t>10630608535</t>
  </si>
  <si>
    <t>USMO6561329950</t>
  </si>
  <si>
    <t>1063060853510469</t>
  </si>
  <si>
    <t>3102094036</t>
  </si>
  <si>
    <t>1063060853510514</t>
  </si>
  <si>
    <t>3102094038</t>
  </si>
  <si>
    <t>10630608903</t>
  </si>
  <si>
    <t>25181INV01BJ</t>
  </si>
  <si>
    <t>USMO6561328920</t>
  </si>
  <si>
    <t>1063060890310514</t>
  </si>
  <si>
    <t>3101486561</t>
  </si>
  <si>
    <t>200013963661</t>
  </si>
  <si>
    <t>1063060890310469</t>
  </si>
  <si>
    <t>3101486464</t>
  </si>
  <si>
    <t>10630608973</t>
  </si>
  <si>
    <t>USMO6561328270</t>
  </si>
  <si>
    <t>1063060897310514</t>
  </si>
  <si>
    <t>3101535820</t>
  </si>
  <si>
    <t>1063060897310469</t>
  </si>
  <si>
    <t>3101536014</t>
  </si>
  <si>
    <t>10725585531</t>
  </si>
  <si>
    <t>25153INV01AF</t>
  </si>
  <si>
    <t>1072558553110720</t>
  </si>
  <si>
    <t>3101538290</t>
  </si>
  <si>
    <t>10725585537</t>
  </si>
  <si>
    <t>USMO6384189261</t>
  </si>
  <si>
    <t>1072558553710720</t>
  </si>
  <si>
    <t>3101692626</t>
  </si>
  <si>
    <t>10725585685</t>
  </si>
  <si>
    <t>1072558568510514</t>
  </si>
  <si>
    <t>3102111690</t>
  </si>
  <si>
    <t>200015367705</t>
  </si>
  <si>
    <t>1072558568510469</t>
  </si>
  <si>
    <t>3102111689</t>
  </si>
  <si>
    <t>10725587386</t>
  </si>
  <si>
    <t>25156INV01A2</t>
  </si>
  <si>
    <t>USMO6560513270</t>
  </si>
  <si>
    <t>1072558738610719</t>
  </si>
  <si>
    <t>3101642533</t>
  </si>
  <si>
    <t>10725587727</t>
  </si>
  <si>
    <t>USMO6576962831</t>
  </si>
  <si>
    <t>1072558772710719</t>
  </si>
  <si>
    <t>3101585184</t>
  </si>
  <si>
    <t>10725587766</t>
  </si>
  <si>
    <t>1072558776610719</t>
  </si>
  <si>
    <t>3101487761</t>
  </si>
  <si>
    <t>10725587785</t>
  </si>
  <si>
    <t>USMO6570593100</t>
  </si>
  <si>
    <t>1072558778510719</t>
  </si>
  <si>
    <t>3101488495</t>
  </si>
  <si>
    <t>10725589366</t>
  </si>
  <si>
    <t>25160INV01A2</t>
  </si>
  <si>
    <t>USMO6560526760</t>
  </si>
  <si>
    <t>1072558936610719</t>
  </si>
  <si>
    <t>3102191007</t>
  </si>
  <si>
    <t>10725590227</t>
  </si>
  <si>
    <t>25162INV01AF</t>
  </si>
  <si>
    <t>1072559022710719</t>
  </si>
  <si>
    <t>3101597680</t>
  </si>
  <si>
    <t>200010901672</t>
  </si>
  <si>
    <t>10725590291</t>
  </si>
  <si>
    <t>USMO6561385841</t>
  </si>
  <si>
    <t>1072559029110469</t>
  </si>
  <si>
    <t>3101532985</t>
  </si>
  <si>
    <t>1072559029110514</t>
  </si>
  <si>
    <t>3101533082</t>
  </si>
  <si>
    <t>10725590371</t>
  </si>
  <si>
    <t>1072559037110719</t>
  </si>
  <si>
    <t>3101589158</t>
  </si>
  <si>
    <t>10725592621</t>
  </si>
  <si>
    <t>25164INV01BM</t>
  </si>
  <si>
    <t>USMO6561317640</t>
  </si>
  <si>
    <t>1072559262110469</t>
  </si>
  <si>
    <t>3101565009</t>
  </si>
  <si>
    <t>200013101148</t>
  </si>
  <si>
    <t>1072559262110514</t>
  </si>
  <si>
    <t>3101565201</t>
  </si>
  <si>
    <t>10725594086</t>
  </si>
  <si>
    <t>25167INV01AS</t>
  </si>
  <si>
    <t>USMO6561329220</t>
  </si>
  <si>
    <t>1072559408610514</t>
  </si>
  <si>
    <t>3101687668</t>
  </si>
  <si>
    <t>200012120040</t>
  </si>
  <si>
    <t>1072559408610469</t>
  </si>
  <si>
    <t>3101687751</t>
  </si>
  <si>
    <t>10725594217</t>
  </si>
  <si>
    <t>USMO6560525100</t>
  </si>
  <si>
    <t>1072559421710719</t>
  </si>
  <si>
    <t>3101521111</t>
  </si>
  <si>
    <t>200013080110</t>
  </si>
  <si>
    <t>10725594254</t>
  </si>
  <si>
    <t>USMO6561326410</t>
  </si>
  <si>
    <t>1072559425410469</t>
  </si>
  <si>
    <t>3101704567</t>
  </si>
  <si>
    <t>200014039115</t>
  </si>
  <si>
    <t>1072559425410514</t>
  </si>
  <si>
    <t>3101704453</t>
  </si>
  <si>
    <t>10725594440</t>
  </si>
  <si>
    <t>1072559444010469</t>
  </si>
  <si>
    <t>3102035302</t>
  </si>
  <si>
    <t>1072559444010514</t>
  </si>
  <si>
    <t>3102035303</t>
  </si>
  <si>
    <t>10725595878</t>
  </si>
  <si>
    <t>25169INV01BN</t>
  </si>
  <si>
    <t>USMO6560524580</t>
  </si>
  <si>
    <t>1072559587810719</t>
  </si>
  <si>
    <t>3101513998</t>
  </si>
  <si>
    <t>10725595943</t>
  </si>
  <si>
    <t>USMO6561318000</t>
  </si>
  <si>
    <t>1072559594310469</t>
  </si>
  <si>
    <t>3102127600</t>
  </si>
  <si>
    <t>1072559594310514</t>
  </si>
  <si>
    <t>3102127601</t>
  </si>
  <si>
    <t>10725597687</t>
  </si>
  <si>
    <t>25170INV01BK</t>
  </si>
  <si>
    <t>USMO6561318680</t>
  </si>
  <si>
    <t>1072559768710469</t>
  </si>
  <si>
    <t>3101678197</t>
  </si>
  <si>
    <t>200012205569</t>
  </si>
  <si>
    <t>1072559768710514</t>
  </si>
  <si>
    <t>3101678280</t>
  </si>
  <si>
    <t>10725597690</t>
  </si>
  <si>
    <t>25170INV01BM</t>
  </si>
  <si>
    <t>USMO6561332220</t>
  </si>
  <si>
    <t>1072559769010469</t>
  </si>
  <si>
    <t>3101509634</t>
  </si>
  <si>
    <t>1072559769010514</t>
  </si>
  <si>
    <t>3101509730</t>
  </si>
  <si>
    <t>10725597932</t>
  </si>
  <si>
    <t>USMO6560572901</t>
  </si>
  <si>
    <t>1072559793210719</t>
  </si>
  <si>
    <t>3101582134</t>
  </si>
  <si>
    <t>10725598034</t>
  </si>
  <si>
    <t>1072559803410719</t>
  </si>
  <si>
    <t>3102121782</t>
  </si>
  <si>
    <t>10725599097</t>
  </si>
  <si>
    <t>25174INV01AI</t>
  </si>
  <si>
    <t>USMO6560525790</t>
  </si>
  <si>
    <t>1072559909710719</t>
  </si>
  <si>
    <t>3101520823</t>
  </si>
  <si>
    <t>10725599160</t>
  </si>
  <si>
    <t>USMO6561327910</t>
  </si>
  <si>
    <t>1072559916010469</t>
  </si>
  <si>
    <t>3101536734</t>
  </si>
  <si>
    <t>200014555763</t>
  </si>
  <si>
    <t>1072559916010514</t>
  </si>
  <si>
    <t>3101536541</t>
  </si>
  <si>
    <t>10725599225</t>
  </si>
  <si>
    <t>1072559922510719</t>
  </si>
  <si>
    <t>3101661790</t>
  </si>
  <si>
    <t>10725599287</t>
  </si>
  <si>
    <t>1072559928710514</t>
  </si>
  <si>
    <t>3102137215</t>
  </si>
  <si>
    <t>200015509538</t>
  </si>
  <si>
    <t>10725599289</t>
  </si>
  <si>
    <t>1072559928910469</t>
  </si>
  <si>
    <t>3102137210</t>
  </si>
  <si>
    <t>200015511039</t>
  </si>
  <si>
    <t>10725599303</t>
  </si>
  <si>
    <t>USMO6560521120</t>
  </si>
  <si>
    <t>1072559930310719</t>
  </si>
  <si>
    <t>3102139208</t>
  </si>
  <si>
    <t>10725600619</t>
  </si>
  <si>
    <t>25176INV01AB</t>
  </si>
  <si>
    <t>USMO6485492190</t>
  </si>
  <si>
    <t>1072560061910719</t>
  </si>
  <si>
    <t>3101540752</t>
  </si>
  <si>
    <t>10725600674</t>
  </si>
  <si>
    <t>USMO6560519460</t>
  </si>
  <si>
    <t>1072560067410719</t>
  </si>
  <si>
    <t>3101674383</t>
  </si>
  <si>
    <t>10725600768</t>
  </si>
  <si>
    <t>USMO6570591300</t>
  </si>
  <si>
    <t>1072560076810719</t>
  </si>
  <si>
    <t>3101482762</t>
  </si>
  <si>
    <t>200012025579</t>
  </si>
  <si>
    <t>10725600792</t>
  </si>
  <si>
    <t>USMO6570573590</t>
  </si>
  <si>
    <t>1072560079210719</t>
  </si>
  <si>
    <t>3101599071</t>
  </si>
  <si>
    <t>10725600856</t>
  </si>
  <si>
    <t>USMO6485494160</t>
  </si>
  <si>
    <t>1072560085610719</t>
  </si>
  <si>
    <t>3101640252</t>
  </si>
  <si>
    <t>10725600884</t>
  </si>
  <si>
    <t>1072560088410719</t>
  </si>
  <si>
    <t>3101627490</t>
  </si>
  <si>
    <t>10725601028</t>
  </si>
  <si>
    <t>25176INV01BG</t>
  </si>
  <si>
    <t>USMO6485492540</t>
  </si>
  <si>
    <t>1072560102810719</t>
  </si>
  <si>
    <t>3102076440</t>
  </si>
  <si>
    <t>10725601029</t>
  </si>
  <si>
    <t>1072560102910719</t>
  </si>
  <si>
    <t>10725601040</t>
  </si>
  <si>
    <t>1072560104010719</t>
  </si>
  <si>
    <t>3102077538</t>
  </si>
  <si>
    <t>10725602035</t>
  </si>
  <si>
    <t>25177INV01AZ</t>
  </si>
  <si>
    <t>USMO6560518160</t>
  </si>
  <si>
    <t>1072560203510719</t>
  </si>
  <si>
    <t>3101496748</t>
  </si>
  <si>
    <t>200011941156</t>
  </si>
  <si>
    <t>10725602164</t>
  </si>
  <si>
    <t>1072560216410719</t>
  </si>
  <si>
    <t>3101558177</t>
  </si>
  <si>
    <t>10725602173</t>
  </si>
  <si>
    <t>USMO6560528270</t>
  </si>
  <si>
    <t>1072560217310719</t>
  </si>
  <si>
    <t>3101699500</t>
  </si>
  <si>
    <t>200013498387</t>
  </si>
  <si>
    <t>10725602201</t>
  </si>
  <si>
    <t>USMO6570592390</t>
  </si>
  <si>
    <t>1072560220110719</t>
  </si>
  <si>
    <t>3101687916</t>
  </si>
  <si>
    <t>10725602235</t>
  </si>
  <si>
    <t>1072560223510719</t>
  </si>
  <si>
    <t>3101695989</t>
  </si>
  <si>
    <t>200013503202</t>
  </si>
  <si>
    <t>10725602318</t>
  </si>
  <si>
    <t>USMO6561319180</t>
  </si>
  <si>
    <t>1072560231810514</t>
  </si>
  <si>
    <t>3102047459</t>
  </si>
  <si>
    <t>1072560231810469</t>
  </si>
  <si>
    <t>3102047457</t>
  </si>
  <si>
    <t>10725602351</t>
  </si>
  <si>
    <t>USMO6485494070</t>
  </si>
  <si>
    <t>1072560235110719</t>
  </si>
  <si>
    <t>3102048991</t>
  </si>
  <si>
    <t>200015072123</t>
  </si>
  <si>
    <t>10725602916</t>
  </si>
  <si>
    <t>25178INV01A8</t>
  </si>
  <si>
    <t>USMO6560519530</t>
  </si>
  <si>
    <t>1072560291610719</t>
  </si>
  <si>
    <t>3101621807</t>
  </si>
  <si>
    <t>200012627507</t>
  </si>
  <si>
    <t>10725603021</t>
  </si>
  <si>
    <t>USMO6572175301</t>
  </si>
  <si>
    <t>1072560302110719</t>
  </si>
  <si>
    <t>3101674472</t>
  </si>
  <si>
    <t>10725603059</t>
  </si>
  <si>
    <t>1072560305910719</t>
  </si>
  <si>
    <t>3101620148</t>
  </si>
  <si>
    <t>10725603078</t>
  </si>
  <si>
    <t>USMO6571471391</t>
  </si>
  <si>
    <t>1072560307810719</t>
  </si>
  <si>
    <t>3101576924</t>
  </si>
  <si>
    <t>10725603087</t>
  </si>
  <si>
    <t>25178INV01BL</t>
  </si>
  <si>
    <t>USMO6575481031</t>
  </si>
  <si>
    <t>1072560308710720</t>
  </si>
  <si>
    <t>3101475117</t>
  </si>
  <si>
    <t>1072560308710719</t>
  </si>
  <si>
    <t>3101475213</t>
  </si>
  <si>
    <t>10725603114</t>
  </si>
  <si>
    <t>1072560311410719</t>
  </si>
  <si>
    <t>10725603127</t>
  </si>
  <si>
    <t>USMO6570591520</t>
  </si>
  <si>
    <t>1072560312710719</t>
  </si>
  <si>
    <t>3101651290</t>
  </si>
  <si>
    <t>10725603185</t>
  </si>
  <si>
    <t>USMO6575492181</t>
  </si>
  <si>
    <t>1072560318510719</t>
  </si>
  <si>
    <t>3101537794</t>
  </si>
  <si>
    <t>1072560318510720</t>
  </si>
  <si>
    <t>3101537696</t>
  </si>
  <si>
    <t>10725603219</t>
  </si>
  <si>
    <t>USMO6561326290</t>
  </si>
  <si>
    <t>1072560321910469</t>
  </si>
  <si>
    <t>3101482842</t>
  </si>
  <si>
    <t>1072560321910514</t>
  </si>
  <si>
    <t>3101482649</t>
  </si>
  <si>
    <t>10725603247</t>
  </si>
  <si>
    <t>USMO6561325760</t>
  </si>
  <si>
    <t>1072560324710469</t>
  </si>
  <si>
    <t>3102280128</t>
  </si>
  <si>
    <t>1072560324710514</t>
  </si>
  <si>
    <t>3102280129</t>
  </si>
  <si>
    <t>10725603284</t>
  </si>
  <si>
    <t>USMO6560520770</t>
  </si>
  <si>
    <t>1072560328410719</t>
  </si>
  <si>
    <t>3102278161</t>
  </si>
  <si>
    <t>10725603888</t>
  </si>
  <si>
    <t>25181INV01BF</t>
  </si>
  <si>
    <t>USMO6561321580</t>
  </si>
  <si>
    <t>1072560388810514</t>
  </si>
  <si>
    <t>3102070549</t>
  </si>
  <si>
    <t>1072560388810469</t>
  </si>
  <si>
    <t>3102070548</t>
  </si>
  <si>
    <t>10725603901</t>
  </si>
  <si>
    <t>USMO6560521060</t>
  </si>
  <si>
    <t>1072560390110719</t>
  </si>
  <si>
    <t>3102071703</t>
  </si>
  <si>
    <t>10820613088</t>
  </si>
  <si>
    <t>25153COCH1AJ</t>
  </si>
  <si>
    <t>1082061308810719</t>
  </si>
  <si>
    <t>3101683172</t>
  </si>
  <si>
    <t>200012951485</t>
  </si>
  <si>
    <t>10820614177</t>
  </si>
  <si>
    <t>25153INV01BG</t>
  </si>
  <si>
    <t>1082061417710720</t>
  </si>
  <si>
    <t>3101657274</t>
  </si>
  <si>
    <t>10820614178</t>
  </si>
  <si>
    <t>1082061417810720</t>
  </si>
  <si>
    <t>3101512041</t>
  </si>
  <si>
    <t>10820614183</t>
  </si>
  <si>
    <t>1082061418310720</t>
  </si>
  <si>
    <t>3101591821</t>
  </si>
  <si>
    <t>10820615656</t>
  </si>
  <si>
    <t>25154INV01A7</t>
  </si>
  <si>
    <t>1082061565610719</t>
  </si>
  <si>
    <t>3101675643</t>
  </si>
  <si>
    <t>10820615689</t>
  </si>
  <si>
    <t>1082061568910719</t>
  </si>
  <si>
    <t>3101485203</t>
  </si>
  <si>
    <t>10820615696</t>
  </si>
  <si>
    <t>1082061569610719</t>
  </si>
  <si>
    <t>10820615714</t>
  </si>
  <si>
    <t>25154INV01AN</t>
  </si>
  <si>
    <t>1082061571410719</t>
  </si>
  <si>
    <t>3101601978</t>
  </si>
  <si>
    <t>10820615722</t>
  </si>
  <si>
    <t>USMO6560521170</t>
  </si>
  <si>
    <t>1082061572210719</t>
  </si>
  <si>
    <t>3101676634</t>
  </si>
  <si>
    <t>200013879834</t>
  </si>
  <si>
    <t>10820615728</t>
  </si>
  <si>
    <t>1082061572810719</t>
  </si>
  <si>
    <t>3101695495</t>
  </si>
  <si>
    <t>10820615735</t>
  </si>
  <si>
    <t>USMO6307721110</t>
  </si>
  <si>
    <t>1082061573510719</t>
  </si>
  <si>
    <t>3101632738</t>
  </si>
  <si>
    <t>200013375916</t>
  </si>
  <si>
    <t>10820615736</t>
  </si>
  <si>
    <t>1082061573610719</t>
  </si>
  <si>
    <t>3101667809</t>
  </si>
  <si>
    <t>200013841107</t>
  </si>
  <si>
    <t>10820615744</t>
  </si>
  <si>
    <t>USMO6560521070</t>
  </si>
  <si>
    <t>1082061574410719</t>
  </si>
  <si>
    <t>3101717268</t>
  </si>
  <si>
    <t>10820615746</t>
  </si>
  <si>
    <t>USMO6560513160</t>
  </si>
  <si>
    <t>1082061574610719</t>
  </si>
  <si>
    <t>3101698821</t>
  </si>
  <si>
    <t>10820615754</t>
  </si>
  <si>
    <t>USMO6307720020</t>
  </si>
  <si>
    <t>1082061575410719</t>
  </si>
  <si>
    <t>3101638965</t>
  </si>
  <si>
    <t>10820615776</t>
  </si>
  <si>
    <t>USMO6560518100</t>
  </si>
  <si>
    <t>1082061577610719</t>
  </si>
  <si>
    <t>3101632090</t>
  </si>
  <si>
    <t>10820615781</t>
  </si>
  <si>
    <t>1082061578110719</t>
  </si>
  <si>
    <t>3101680915</t>
  </si>
  <si>
    <t>10820615782</t>
  </si>
  <si>
    <t>USMO6560521510</t>
  </si>
  <si>
    <t>1082061578210719</t>
  </si>
  <si>
    <t>3101547446</t>
  </si>
  <si>
    <t>10820615797</t>
  </si>
  <si>
    <t>USMO6571474821</t>
  </si>
  <si>
    <t>1082061579710719</t>
  </si>
  <si>
    <t>3101531739</t>
  </si>
  <si>
    <t>200013861246</t>
  </si>
  <si>
    <t>10820615887</t>
  </si>
  <si>
    <t>USMO6560512080</t>
  </si>
  <si>
    <t>1082061588710719</t>
  </si>
  <si>
    <t>3102212259</t>
  </si>
  <si>
    <t>10820615903</t>
  </si>
  <si>
    <t>USMO6560513440</t>
  </si>
  <si>
    <t>1082061590310719</t>
  </si>
  <si>
    <t>3102216512</t>
  </si>
  <si>
    <t>10820615906</t>
  </si>
  <si>
    <t>1082061590610469</t>
  </si>
  <si>
    <t>3102217006</t>
  </si>
  <si>
    <t>200015889567</t>
  </si>
  <si>
    <t>1082061590610514</t>
  </si>
  <si>
    <t>3102217007</t>
  </si>
  <si>
    <t>10820616006</t>
  </si>
  <si>
    <t>1082061600610719</t>
  </si>
  <si>
    <t>3102246875</t>
  </si>
  <si>
    <t>10820619145</t>
  </si>
  <si>
    <t>25156INV01AW</t>
  </si>
  <si>
    <t>USMO6576962821</t>
  </si>
  <si>
    <t>1082061914510719</t>
  </si>
  <si>
    <t>3101603195</t>
  </si>
  <si>
    <t>10820619271</t>
  </si>
  <si>
    <t>25156INV01AD</t>
  </si>
  <si>
    <t>1082061927110719</t>
  </si>
  <si>
    <t>3101624103</t>
  </si>
  <si>
    <t>10820619434</t>
  </si>
  <si>
    <t>USMO6576962801</t>
  </si>
  <si>
    <t>1082061943410719</t>
  </si>
  <si>
    <t>3101525119</t>
  </si>
  <si>
    <t>10820620237</t>
  </si>
  <si>
    <t>1082062023710719</t>
  </si>
  <si>
    <t>3102204282</t>
  </si>
  <si>
    <t>10820620240</t>
  </si>
  <si>
    <t>USMO6570593070</t>
  </si>
  <si>
    <t>1082062024010719</t>
  </si>
  <si>
    <t>3102096531</t>
  </si>
  <si>
    <t>10820622767</t>
  </si>
  <si>
    <t>25157INV01BJ</t>
  </si>
  <si>
    <t>USMO6574063001</t>
  </si>
  <si>
    <t>1082062276710719</t>
  </si>
  <si>
    <t>3101565137</t>
  </si>
  <si>
    <t>200010896617</t>
  </si>
  <si>
    <t>10820624562</t>
  </si>
  <si>
    <t>25160INV01BK</t>
  </si>
  <si>
    <t>USMO6570593450</t>
  </si>
  <si>
    <t>1082062456210719</t>
  </si>
  <si>
    <t>3101633939</t>
  </si>
  <si>
    <t>200012031320</t>
  </si>
  <si>
    <t>10820627986</t>
  </si>
  <si>
    <t>25161INV01AQ</t>
  </si>
  <si>
    <t>USMO6560514410</t>
  </si>
  <si>
    <t>1082062798610719</t>
  </si>
  <si>
    <t>3101678736</t>
  </si>
  <si>
    <t>10820628400</t>
  </si>
  <si>
    <t>25161INV01AU</t>
  </si>
  <si>
    <t>1082062840010719</t>
  </si>
  <si>
    <t>10820628514</t>
  </si>
  <si>
    <t>USMO6561379020</t>
  </si>
  <si>
    <t>1082062851410469</t>
  </si>
  <si>
    <t>3102202856</t>
  </si>
  <si>
    <t>1082062851410514</t>
  </si>
  <si>
    <t>3102202857</t>
  </si>
  <si>
    <t>10820628839</t>
  </si>
  <si>
    <t>USMO6561382390</t>
  </si>
  <si>
    <t>1082062883910514</t>
  </si>
  <si>
    <t>3101556428</t>
  </si>
  <si>
    <t>10820629464</t>
  </si>
  <si>
    <t>USMO6560514570</t>
  </si>
  <si>
    <t>1082062946410719</t>
  </si>
  <si>
    <t>3102038526</t>
  </si>
  <si>
    <t>10820629585</t>
  </si>
  <si>
    <t>1082062958510469</t>
  </si>
  <si>
    <t>3102093225</t>
  </si>
  <si>
    <t>1082062958510514</t>
  </si>
  <si>
    <t>3102093226</t>
  </si>
  <si>
    <t>10820629855</t>
  </si>
  <si>
    <t>25161INV01BI</t>
  </si>
  <si>
    <t>USMO6561314570</t>
  </si>
  <si>
    <t>1082062985510469</t>
  </si>
  <si>
    <t>3102159931</t>
  </si>
  <si>
    <t>200015622786</t>
  </si>
  <si>
    <t>1082062985510514</t>
  </si>
  <si>
    <t>3102159932</t>
  </si>
  <si>
    <t>10820629937</t>
  </si>
  <si>
    <t>USMO6561310120</t>
  </si>
  <si>
    <t>1082062993710469</t>
  </si>
  <si>
    <t>3102228352</t>
  </si>
  <si>
    <t>1082062993710514</t>
  </si>
  <si>
    <t>3102228353</t>
  </si>
  <si>
    <t>10820629958</t>
  </si>
  <si>
    <t>USMO6561317320</t>
  </si>
  <si>
    <t>1082062995810514</t>
  </si>
  <si>
    <t>3102265454</t>
  </si>
  <si>
    <t>1082062995810469</t>
  </si>
  <si>
    <t>3102265453</t>
  </si>
  <si>
    <t>10820630070</t>
  </si>
  <si>
    <t>USMO6561311200</t>
  </si>
  <si>
    <t>1082063007010469</t>
  </si>
  <si>
    <t>3102288910</t>
  </si>
  <si>
    <t>10820630149</t>
  </si>
  <si>
    <t>USMO6560514090</t>
  </si>
  <si>
    <t>1082063014910719</t>
  </si>
  <si>
    <t>3102266621</t>
  </si>
  <si>
    <t>10820630714</t>
  </si>
  <si>
    <t>25162INV01A8</t>
  </si>
  <si>
    <t>USMO6561381561</t>
  </si>
  <si>
    <t>1082063071410514</t>
  </si>
  <si>
    <t>3101570075</t>
  </si>
  <si>
    <t>1082063071410469</t>
  </si>
  <si>
    <t>3101569983</t>
  </si>
  <si>
    <t>10820630733</t>
  </si>
  <si>
    <t>USMO6560515320</t>
  </si>
  <si>
    <t>1082063073310719</t>
  </si>
  <si>
    <t>3101632834</t>
  </si>
  <si>
    <t>10820630741</t>
  </si>
  <si>
    <t>1082063074110469</t>
  </si>
  <si>
    <t>3101575812</t>
  </si>
  <si>
    <t>1082063074110514</t>
  </si>
  <si>
    <t>3101575716</t>
  </si>
  <si>
    <t>10820630852</t>
  </si>
  <si>
    <t>USMO6561391480</t>
  </si>
  <si>
    <t>1082063085210469</t>
  </si>
  <si>
    <t>3101478619</t>
  </si>
  <si>
    <t>1082063085210514</t>
  </si>
  <si>
    <t>3101478714</t>
  </si>
  <si>
    <t>10820631024</t>
  </si>
  <si>
    <t>1082063102410719</t>
  </si>
  <si>
    <t>3101589781</t>
  </si>
  <si>
    <t>10820631142</t>
  </si>
  <si>
    <t>1082063114210514</t>
  </si>
  <si>
    <t>3102110540</t>
  </si>
  <si>
    <t>1082063114210469</t>
  </si>
  <si>
    <t>3102110539</t>
  </si>
  <si>
    <t>10820632066</t>
  </si>
  <si>
    <t>25164INV01AM</t>
  </si>
  <si>
    <t>USMO6561317550</t>
  </si>
  <si>
    <t>1082063206610514</t>
  </si>
  <si>
    <t>3101651746</t>
  </si>
  <si>
    <t>1082063206610469</t>
  </si>
  <si>
    <t>3101651554</t>
  </si>
  <si>
    <t>10820632085</t>
  </si>
  <si>
    <t>USMO6561322530</t>
  </si>
  <si>
    <t>1082063208510469</t>
  </si>
  <si>
    <t>3101485913</t>
  </si>
  <si>
    <t>200011823776</t>
  </si>
  <si>
    <t>1082063208510514</t>
  </si>
  <si>
    <t>3101485820</t>
  </si>
  <si>
    <t>10820632152</t>
  </si>
  <si>
    <t>USMO6561311320</t>
  </si>
  <si>
    <t>1082063215210514</t>
  </si>
  <si>
    <t>3101491893</t>
  </si>
  <si>
    <t>200012769754</t>
  </si>
  <si>
    <t>1082063215210469</t>
  </si>
  <si>
    <t>3101491697</t>
  </si>
  <si>
    <t>10820632163</t>
  </si>
  <si>
    <t>USMO6561317760</t>
  </si>
  <si>
    <t>1082063216310469</t>
  </si>
  <si>
    <t>3101529682</t>
  </si>
  <si>
    <t>1082063216310514</t>
  </si>
  <si>
    <t>3101529587</t>
  </si>
  <si>
    <t>10820632213</t>
  </si>
  <si>
    <t>USMO6561396101</t>
  </si>
  <si>
    <t>1082063221310636</t>
  </si>
  <si>
    <t>3101680899</t>
  </si>
  <si>
    <t>10820632307</t>
  </si>
  <si>
    <t>USMO6561316740</t>
  </si>
  <si>
    <t>1082063230710514</t>
  </si>
  <si>
    <t>3101602970</t>
  </si>
  <si>
    <t>1082063230710469</t>
  </si>
  <si>
    <t>3101602778</t>
  </si>
  <si>
    <t>10820632342</t>
  </si>
  <si>
    <t>1082063234210719</t>
  </si>
  <si>
    <t>10820632372</t>
  </si>
  <si>
    <t>USMO6561328741</t>
  </si>
  <si>
    <t>1082063237210636</t>
  </si>
  <si>
    <t>3101994408</t>
  </si>
  <si>
    <t>10820634123</t>
  </si>
  <si>
    <t>25167INV01A2</t>
  </si>
  <si>
    <t>USMO6560511500</t>
  </si>
  <si>
    <t>1082063412310719</t>
  </si>
  <si>
    <t>3101519161</t>
  </si>
  <si>
    <t>10820634542</t>
  </si>
  <si>
    <t>25167INV01AG</t>
  </si>
  <si>
    <t>USMO6561317470</t>
  </si>
  <si>
    <t>1082063454210469</t>
  </si>
  <si>
    <t>3101492368</t>
  </si>
  <si>
    <t>200013814351</t>
  </si>
  <si>
    <t>1082063454210514</t>
  </si>
  <si>
    <t>3101492463</t>
  </si>
  <si>
    <t>10820634822</t>
  </si>
  <si>
    <t>USMO6561317490</t>
  </si>
  <si>
    <t>1082063482210469</t>
  </si>
  <si>
    <t>3102065989</t>
  </si>
  <si>
    <t>1082063482210514</t>
  </si>
  <si>
    <t>3102065990</t>
  </si>
  <si>
    <t>10820635100</t>
  </si>
  <si>
    <t>USMO6561326330</t>
  </si>
  <si>
    <t>1082063510010469</t>
  </si>
  <si>
    <t>3102246721</t>
  </si>
  <si>
    <t>200016042141</t>
  </si>
  <si>
    <t>1082063510010514</t>
  </si>
  <si>
    <t>3102246722</t>
  </si>
  <si>
    <t>10820637898</t>
  </si>
  <si>
    <t>25169INV01AO</t>
  </si>
  <si>
    <t>USMO6560526110</t>
  </si>
  <si>
    <t>1082063789810719</t>
  </si>
  <si>
    <t>3101583147</t>
  </si>
  <si>
    <t>200011005317</t>
  </si>
  <si>
    <t>10820637949</t>
  </si>
  <si>
    <t>USMO6574096031</t>
  </si>
  <si>
    <t>1082063794910719</t>
  </si>
  <si>
    <t>3101616766</t>
  </si>
  <si>
    <t>10820638010</t>
  </si>
  <si>
    <t>USMO6560524630</t>
  </si>
  <si>
    <t>1082063801010719</t>
  </si>
  <si>
    <t>3101623608</t>
  </si>
  <si>
    <t>10820638016</t>
  </si>
  <si>
    <t>1082063801610719</t>
  </si>
  <si>
    <t>3101631933</t>
  </si>
  <si>
    <t>10820638382</t>
  </si>
  <si>
    <t>USMO6560527371</t>
  </si>
  <si>
    <t>1082063838210719</t>
  </si>
  <si>
    <t>3101508177</t>
  </si>
  <si>
    <t>200013228396</t>
  </si>
  <si>
    <t>10820638585</t>
  </si>
  <si>
    <t>25169INV01BF</t>
  </si>
  <si>
    <t>1082063858510469</t>
  </si>
  <si>
    <t>1082063858510514</t>
  </si>
  <si>
    <t>10820638803</t>
  </si>
  <si>
    <t>USMO6565361001</t>
  </si>
  <si>
    <t>1082063880310719</t>
  </si>
  <si>
    <t>3102092305</t>
  </si>
  <si>
    <t>10820642456</t>
  </si>
  <si>
    <t>25174INV01AX</t>
  </si>
  <si>
    <t>USMO6561323410</t>
  </si>
  <si>
    <t>1082064245610514</t>
  </si>
  <si>
    <t>3101702289</t>
  </si>
  <si>
    <t>200011914922</t>
  </si>
  <si>
    <t>1082064245610469</t>
  </si>
  <si>
    <t>3101702208</t>
  </si>
  <si>
    <t>10820642609</t>
  </si>
  <si>
    <t>USMO6561327830</t>
  </si>
  <si>
    <t>1082064260910514</t>
  </si>
  <si>
    <t>3101546881</t>
  </si>
  <si>
    <t>1082064260910469</t>
  </si>
  <si>
    <t>3101547070</t>
  </si>
  <si>
    <t>10820642657</t>
  </si>
  <si>
    <t>25174INV01BI</t>
  </si>
  <si>
    <t>USMO6306950131</t>
  </si>
  <si>
    <t>1082064265710719</t>
  </si>
  <si>
    <t>3101701776</t>
  </si>
  <si>
    <t>10820642666</t>
  </si>
  <si>
    <t>USMO6561323430</t>
  </si>
  <si>
    <t>1082064266610469</t>
  </si>
  <si>
    <t>3101487801</t>
  </si>
  <si>
    <t>200013339201</t>
  </si>
  <si>
    <t>1082064266610514</t>
  </si>
  <si>
    <t>3101487896</t>
  </si>
  <si>
    <t>10820642686</t>
  </si>
  <si>
    <t>USMO6560524480</t>
  </si>
  <si>
    <t>1082064268610719</t>
  </si>
  <si>
    <t>3101557522</t>
  </si>
  <si>
    <t>10820642727</t>
  </si>
  <si>
    <t>USMO6560526190</t>
  </si>
  <si>
    <t>1082064272710719</t>
  </si>
  <si>
    <t>3101479444</t>
  </si>
  <si>
    <t>10820642736</t>
  </si>
  <si>
    <t>USMO6560525390</t>
  </si>
  <si>
    <t>1082064273610719</t>
  </si>
  <si>
    <t>3101715199</t>
  </si>
  <si>
    <t>10820642785</t>
  </si>
  <si>
    <t>USMO6560524600</t>
  </si>
  <si>
    <t>1082064278510719</t>
  </si>
  <si>
    <t>3101559974</t>
  </si>
  <si>
    <t>200014716605</t>
  </si>
  <si>
    <t>10820642870</t>
  </si>
  <si>
    <t>USMO6561327570</t>
  </si>
  <si>
    <t>1082064287010469</t>
  </si>
  <si>
    <t>3102086177</t>
  </si>
  <si>
    <t>1082064287010514</t>
  </si>
  <si>
    <t>3102086178</t>
  </si>
  <si>
    <t>10820642879</t>
  </si>
  <si>
    <t>1082064287910469</t>
  </si>
  <si>
    <t>3102081853</t>
  </si>
  <si>
    <t>1082064287910514</t>
  </si>
  <si>
    <t>3102081855</t>
  </si>
  <si>
    <t>10820643030</t>
  </si>
  <si>
    <t>1082064303010469</t>
  </si>
  <si>
    <t>1082064303010514</t>
  </si>
  <si>
    <t>10820644868</t>
  </si>
  <si>
    <t>25176INV01BJ</t>
  </si>
  <si>
    <t>1082064486810719</t>
  </si>
  <si>
    <t>3101612785</t>
  </si>
  <si>
    <t>10820644900</t>
  </si>
  <si>
    <t>USMO6560519450</t>
  </si>
  <si>
    <t>1082064490010719</t>
  </si>
  <si>
    <t>3102242564</t>
  </si>
  <si>
    <t>200012243511</t>
  </si>
  <si>
    <t>10820645010</t>
  </si>
  <si>
    <t>25176INV01AN</t>
  </si>
  <si>
    <t>1082064501010719</t>
  </si>
  <si>
    <t>3101506961</t>
  </si>
  <si>
    <t>200012636623</t>
  </si>
  <si>
    <t>10820645040</t>
  </si>
  <si>
    <t>USMO6570573600</t>
  </si>
  <si>
    <t>1082064504010719</t>
  </si>
  <si>
    <t>3101683435</t>
  </si>
  <si>
    <t>200012650368</t>
  </si>
  <si>
    <t>10820645140</t>
  </si>
  <si>
    <t>USMO6485493530</t>
  </si>
  <si>
    <t>1082064514010719</t>
  </si>
  <si>
    <t>3101628090</t>
  </si>
  <si>
    <t>200012649667</t>
  </si>
  <si>
    <t>10820645203</t>
  </si>
  <si>
    <t>USMO6570591660</t>
  </si>
  <si>
    <t>1082064520310719</t>
  </si>
  <si>
    <t>3101563053</t>
  </si>
  <si>
    <t>10820645357</t>
  </si>
  <si>
    <t>USMO6485492330</t>
  </si>
  <si>
    <t>1082064535710719</t>
  </si>
  <si>
    <t>3101982667</t>
  </si>
  <si>
    <t>10820645376</t>
  </si>
  <si>
    <t>USMO6485445010</t>
  </si>
  <si>
    <t>1082064537610719</t>
  </si>
  <si>
    <t>3101982072</t>
  </si>
  <si>
    <t>10820645391</t>
  </si>
  <si>
    <t>25176INV01BC</t>
  </si>
  <si>
    <t>USMO6485492350</t>
  </si>
  <si>
    <t>1082064539110719</t>
  </si>
  <si>
    <t>3101484503</t>
  </si>
  <si>
    <t>10820645491</t>
  </si>
  <si>
    <t>USMO6560518200</t>
  </si>
  <si>
    <t>1082064549110719</t>
  </si>
  <si>
    <t>3102061788</t>
  </si>
  <si>
    <t>10820645729</t>
  </si>
  <si>
    <t>USMO6485492510</t>
  </si>
  <si>
    <t>1082064572910719</t>
  </si>
  <si>
    <t>3102256747</t>
  </si>
  <si>
    <t>10820645784</t>
  </si>
  <si>
    <t>1082064578410719</t>
  </si>
  <si>
    <t>3102288968</t>
  </si>
  <si>
    <t>200016260156</t>
  </si>
  <si>
    <t>10820645817</t>
  </si>
  <si>
    <t>USMO6560519860</t>
  </si>
  <si>
    <t>1082064581710719</t>
  </si>
  <si>
    <t>3102290949</t>
  </si>
  <si>
    <t>10820645829</t>
  </si>
  <si>
    <t>1082064582910719</t>
  </si>
  <si>
    <t>3102257230</t>
  </si>
  <si>
    <t>10820646789</t>
  </si>
  <si>
    <t>25178INV01BJ</t>
  </si>
  <si>
    <t>USMO6572179421</t>
  </si>
  <si>
    <t>1082064678910719</t>
  </si>
  <si>
    <t>3101505889</t>
  </si>
  <si>
    <t>10820646817</t>
  </si>
  <si>
    <t>USMO6561323400</t>
  </si>
  <si>
    <t>1082064681710514</t>
  </si>
  <si>
    <t>3101643008</t>
  </si>
  <si>
    <t>1082064681710469</t>
  </si>
  <si>
    <t>3101643203</t>
  </si>
  <si>
    <t>10820646852</t>
  </si>
  <si>
    <t>25178INV01AF</t>
  </si>
  <si>
    <t>USMO6560520360</t>
  </si>
  <si>
    <t>1082064685210719</t>
  </si>
  <si>
    <t>3101669104</t>
  </si>
  <si>
    <t>200012068306</t>
  </si>
  <si>
    <t>10820647126</t>
  </si>
  <si>
    <t>25178INV01AB</t>
  </si>
  <si>
    <t>1082064712610719</t>
  </si>
  <si>
    <t>10820647145</t>
  </si>
  <si>
    <t>USMO6561084041</t>
  </si>
  <si>
    <t>1082064714510719</t>
  </si>
  <si>
    <t>3101586027</t>
  </si>
  <si>
    <t>10820647314</t>
  </si>
  <si>
    <t>USMO6574096541</t>
  </si>
  <si>
    <t>1082064731410719</t>
  </si>
  <si>
    <t>3101560706</t>
  </si>
  <si>
    <t>200014712091</t>
  </si>
  <si>
    <t>10820647324</t>
  </si>
  <si>
    <t>USMO6574092111</t>
  </si>
  <si>
    <t>1082064732410719</t>
  </si>
  <si>
    <t>3101541608</t>
  </si>
  <si>
    <t>10820647381</t>
  </si>
  <si>
    <t>USMO6571461131</t>
  </si>
  <si>
    <t>1082064738110719</t>
  </si>
  <si>
    <t>3101675261</t>
  </si>
  <si>
    <t>10820647425</t>
  </si>
  <si>
    <t>USMO6561327060</t>
  </si>
  <si>
    <t>1082064742510514</t>
  </si>
  <si>
    <t>3102269593</t>
  </si>
  <si>
    <t>1082064742510469</t>
  </si>
  <si>
    <t>3102269591</t>
  </si>
  <si>
    <t>10820647463</t>
  </si>
  <si>
    <t>USMO6571471421</t>
  </si>
  <si>
    <t>1082064746310719</t>
  </si>
  <si>
    <t>3102175612</t>
  </si>
  <si>
    <t>10820647486</t>
  </si>
  <si>
    <t>1082064748610719</t>
  </si>
  <si>
    <t>3102272437</t>
  </si>
  <si>
    <t>10820647863</t>
  </si>
  <si>
    <t>25181COCH1AC</t>
  </si>
  <si>
    <t>USMO6570591200</t>
  </si>
  <si>
    <t>1082064786310719</t>
  </si>
  <si>
    <t>3102288484</t>
  </si>
  <si>
    <t>10820648084</t>
  </si>
  <si>
    <t>25181COCH1AA</t>
  </si>
  <si>
    <t>USMO6560526990</t>
  </si>
  <si>
    <t>1082064808410719</t>
  </si>
  <si>
    <t>3101654528</t>
  </si>
  <si>
    <t>10820648088</t>
  </si>
  <si>
    <t>USMO6560513070</t>
  </si>
  <si>
    <t>1082064808810719</t>
  </si>
  <si>
    <t>3101640026</t>
  </si>
  <si>
    <t>10820648204</t>
  </si>
  <si>
    <t>USMO6561320400</t>
  </si>
  <si>
    <t>1082064820410514</t>
  </si>
  <si>
    <t>3101584201</t>
  </si>
  <si>
    <t>1082064820410469</t>
  </si>
  <si>
    <t>3101584298</t>
  </si>
  <si>
    <t>10820648250</t>
  </si>
  <si>
    <t>1082064825010719</t>
  </si>
  <si>
    <t>3101647463</t>
  </si>
  <si>
    <t>200011648629</t>
  </si>
  <si>
    <t>10820648536</t>
  </si>
  <si>
    <t>USMO6561320440</t>
  </si>
  <si>
    <t>1082064853610514</t>
  </si>
  <si>
    <t>3101493585</t>
  </si>
  <si>
    <t>1082064853610469</t>
  </si>
  <si>
    <t>3101493490</t>
  </si>
  <si>
    <t>10820648676</t>
  </si>
  <si>
    <t>USMO6561320820</t>
  </si>
  <si>
    <t>1082064867610469</t>
  </si>
  <si>
    <t>3101631840</t>
  </si>
  <si>
    <t>1082064867610514</t>
  </si>
  <si>
    <t>3101631936</t>
  </si>
  <si>
    <t>10820648926</t>
  </si>
  <si>
    <t>USMO6561323800</t>
  </si>
  <si>
    <t>1082064892610514</t>
  </si>
  <si>
    <t>3101539747</t>
  </si>
  <si>
    <t>1082064892610469</t>
  </si>
  <si>
    <t>3101539649</t>
  </si>
  <si>
    <t>10820649155</t>
  </si>
  <si>
    <t>USMO6560562670</t>
  </si>
  <si>
    <t>1082064915510719</t>
  </si>
  <si>
    <t>3101696906</t>
  </si>
  <si>
    <t>200011077746</t>
  </si>
  <si>
    <t>10820649161</t>
  </si>
  <si>
    <t>USMO6560519020</t>
  </si>
  <si>
    <t>1082064916110719</t>
  </si>
  <si>
    <t>3101593912</t>
  </si>
  <si>
    <t>200012872897</t>
  </si>
  <si>
    <t>10820649253</t>
  </si>
  <si>
    <t>USMO6560510400</t>
  </si>
  <si>
    <t>1082064925310719</t>
  </si>
  <si>
    <t>3101623253</t>
  </si>
  <si>
    <t>10820649617</t>
  </si>
  <si>
    <t>1082064961710719</t>
  </si>
  <si>
    <t>3101634514</t>
  </si>
  <si>
    <t>10820649622</t>
  </si>
  <si>
    <t>1082064962210719</t>
  </si>
  <si>
    <t>3101642080</t>
  </si>
  <si>
    <t>10820649705</t>
  </si>
  <si>
    <t>USMO6561316040</t>
  </si>
  <si>
    <t>1082064970510514</t>
  </si>
  <si>
    <t>3101565214</t>
  </si>
  <si>
    <t>1082064970510469</t>
  </si>
  <si>
    <t>3101565021</t>
  </si>
  <si>
    <t>10820649794</t>
  </si>
  <si>
    <t>1082064979410469</t>
  </si>
  <si>
    <t>3101650746</t>
  </si>
  <si>
    <t>200011795529</t>
  </si>
  <si>
    <t>1082064979410514</t>
  </si>
  <si>
    <t>3101650842</t>
  </si>
  <si>
    <t>10820649902</t>
  </si>
  <si>
    <t>USMO6565351871</t>
  </si>
  <si>
    <t>1082064990210719</t>
  </si>
  <si>
    <t>3101584090</t>
  </si>
  <si>
    <t>200013246877</t>
  </si>
  <si>
    <t>10820649903</t>
  </si>
  <si>
    <t>1082064990310719</t>
  </si>
  <si>
    <t>3101695700</t>
  </si>
  <si>
    <t>10820650068</t>
  </si>
  <si>
    <t>USMO6574072001</t>
  </si>
  <si>
    <t>1082065006810719</t>
  </si>
  <si>
    <t>3101621260</t>
  </si>
  <si>
    <t>200012913717</t>
  </si>
  <si>
    <t>10820650121</t>
  </si>
  <si>
    <t>USMO6561312990</t>
  </si>
  <si>
    <t>1082065012110514</t>
  </si>
  <si>
    <t>3101569667</t>
  </si>
  <si>
    <t>1082065012110469</t>
  </si>
  <si>
    <t>3101569767</t>
  </si>
  <si>
    <t>10820650247</t>
  </si>
  <si>
    <t>USMO6574096651</t>
  </si>
  <si>
    <t>1082065024710719</t>
  </si>
  <si>
    <t>3101561638</t>
  </si>
  <si>
    <t>10820650273</t>
  </si>
  <si>
    <t>USMO6568083921</t>
  </si>
  <si>
    <t>1082065027310719</t>
  </si>
  <si>
    <t>3101589368</t>
  </si>
  <si>
    <t>200012695066</t>
  </si>
  <si>
    <t>10820650385</t>
  </si>
  <si>
    <t>USMO6560511120</t>
  </si>
  <si>
    <t>1082065038510719</t>
  </si>
  <si>
    <t>3101508073</t>
  </si>
  <si>
    <t>200013088808</t>
  </si>
  <si>
    <t>10820650597</t>
  </si>
  <si>
    <t>USMO6561683901</t>
  </si>
  <si>
    <t>1082065059710719</t>
  </si>
  <si>
    <t>3101654908</t>
  </si>
  <si>
    <t>10820650617</t>
  </si>
  <si>
    <t>USMO6560526050</t>
  </si>
  <si>
    <t>1082065061710719</t>
  </si>
  <si>
    <t>3101691421</t>
  </si>
  <si>
    <t>10820651064</t>
  </si>
  <si>
    <t>USMO6560524160</t>
  </si>
  <si>
    <t>1082065106410719</t>
  </si>
  <si>
    <t>3101654103</t>
  </si>
  <si>
    <t>10820651340</t>
  </si>
  <si>
    <t>USMO6485491281</t>
  </si>
  <si>
    <t>1082065134010719</t>
  </si>
  <si>
    <t>3101581861</t>
  </si>
  <si>
    <t>10820651362</t>
  </si>
  <si>
    <t>USMO6561313930</t>
  </si>
  <si>
    <t>1082065136210469</t>
  </si>
  <si>
    <t>3101654737</t>
  </si>
  <si>
    <t>1082065136210514</t>
  </si>
  <si>
    <t>3101654641</t>
  </si>
  <si>
    <t>10820651377</t>
  </si>
  <si>
    <t>USMO6561315160</t>
  </si>
  <si>
    <t>1082065137710469</t>
  </si>
  <si>
    <t>3101573176</t>
  </si>
  <si>
    <t>1082065137710514</t>
  </si>
  <si>
    <t>3101572983</t>
  </si>
  <si>
    <t>10820651452</t>
  </si>
  <si>
    <t>USMO6561312280</t>
  </si>
  <si>
    <t>1082065145210469</t>
  </si>
  <si>
    <t>3101534513</t>
  </si>
  <si>
    <t>1082065145210514</t>
  </si>
  <si>
    <t>3101534608</t>
  </si>
  <si>
    <t>10820651638</t>
  </si>
  <si>
    <t>USMO6570593400</t>
  </si>
  <si>
    <t>1082065163810719</t>
  </si>
  <si>
    <t>3101530218</t>
  </si>
  <si>
    <t>10820651660</t>
  </si>
  <si>
    <t>USMO6560518500</t>
  </si>
  <si>
    <t>1082065166010719</t>
  </si>
  <si>
    <t>3101719913</t>
  </si>
  <si>
    <t>10820651808</t>
  </si>
  <si>
    <t>USMO6570597001</t>
  </si>
  <si>
    <t>1082065180810719</t>
  </si>
  <si>
    <t>3101724285</t>
  </si>
  <si>
    <t>200011991888</t>
  </si>
  <si>
    <t>10820651878</t>
  </si>
  <si>
    <t>USMO6561318780</t>
  </si>
  <si>
    <t>1082065187810469</t>
  </si>
  <si>
    <t>3101550952</t>
  </si>
  <si>
    <t>1082065187810514</t>
  </si>
  <si>
    <t>3101550857</t>
  </si>
  <si>
    <t>10820651937</t>
  </si>
  <si>
    <t>USMO6561329330</t>
  </si>
  <si>
    <t>1082065193710514</t>
  </si>
  <si>
    <t>3101545961</t>
  </si>
  <si>
    <t>1082065193710469</t>
  </si>
  <si>
    <t>3101545867</t>
  </si>
  <si>
    <t>10820652048</t>
  </si>
  <si>
    <t>USMO6560523680</t>
  </si>
  <si>
    <t>1082065204810719</t>
  </si>
  <si>
    <t>3101697634</t>
  </si>
  <si>
    <t>200012568651</t>
  </si>
  <si>
    <t>10820652215</t>
  </si>
  <si>
    <t>1082065221510719</t>
  </si>
  <si>
    <t>10820652217</t>
  </si>
  <si>
    <t>1082065221710719</t>
  </si>
  <si>
    <t>10820652520</t>
  </si>
  <si>
    <t>1082065252010719</t>
  </si>
  <si>
    <t>3101501328</t>
  </si>
  <si>
    <t>200012055212</t>
  </si>
  <si>
    <t>10820652612</t>
  </si>
  <si>
    <t>USMO6560515180</t>
  </si>
  <si>
    <t>1082065261210719</t>
  </si>
  <si>
    <t>3101608722</t>
  </si>
  <si>
    <t>200012381626</t>
  </si>
  <si>
    <t>10820652616</t>
  </si>
  <si>
    <t>1082065261610719</t>
  </si>
  <si>
    <t>3101544575</t>
  </si>
  <si>
    <t>200012466583</t>
  </si>
  <si>
    <t>10820652983</t>
  </si>
  <si>
    <t>1082065298310719</t>
  </si>
  <si>
    <t>3101530795</t>
  </si>
  <si>
    <t>10820653086</t>
  </si>
  <si>
    <t>USMO6561323860</t>
  </si>
  <si>
    <t>1082065308610469</t>
  </si>
  <si>
    <t>3101695428</t>
  </si>
  <si>
    <t>200012128001</t>
  </si>
  <si>
    <t>1082065308610514</t>
  </si>
  <si>
    <t>3101695181</t>
  </si>
  <si>
    <t>10820653101</t>
  </si>
  <si>
    <t>USMO6560526610</t>
  </si>
  <si>
    <t>1082065310110719</t>
  </si>
  <si>
    <t>3101518196</t>
  </si>
  <si>
    <t>10820653198</t>
  </si>
  <si>
    <t>USMO6560523170</t>
  </si>
  <si>
    <t>1082065319810719</t>
  </si>
  <si>
    <t>3101636980</t>
  </si>
  <si>
    <t>200012369605</t>
  </si>
  <si>
    <t>10820653202</t>
  </si>
  <si>
    <t>USMO6485493820</t>
  </si>
  <si>
    <t>1082065320210719</t>
  </si>
  <si>
    <t>3101578905</t>
  </si>
  <si>
    <t>10820653236</t>
  </si>
  <si>
    <t>1082065323610719</t>
  </si>
  <si>
    <t>10820653308</t>
  </si>
  <si>
    <t>USMO6576963030</t>
  </si>
  <si>
    <t>1082065330810719</t>
  </si>
  <si>
    <t>3101559308</t>
  </si>
  <si>
    <t>10820653324</t>
  </si>
  <si>
    <t>USMO6560516490</t>
  </si>
  <si>
    <t>1082065332410719</t>
  </si>
  <si>
    <t>3101575537</t>
  </si>
  <si>
    <t>200012562431</t>
  </si>
  <si>
    <t>10820653326</t>
  </si>
  <si>
    <t>1082065332610719</t>
  </si>
  <si>
    <t>10820653338</t>
  </si>
  <si>
    <t>USMO6561313690</t>
  </si>
  <si>
    <t>1082065333810514</t>
  </si>
  <si>
    <t>3101698755</t>
  </si>
  <si>
    <t>1082065333810469</t>
  </si>
  <si>
    <t>3101699002</t>
  </si>
  <si>
    <t>10820653360</t>
  </si>
  <si>
    <t>1082065336010469</t>
  </si>
  <si>
    <t>3101698921</t>
  </si>
  <si>
    <t>10820653405</t>
  </si>
  <si>
    <t>USMO6560518840</t>
  </si>
  <si>
    <t>1082065340510719</t>
  </si>
  <si>
    <t>3101516615</t>
  </si>
  <si>
    <t>200011326507</t>
  </si>
  <si>
    <t>10820653408</t>
  </si>
  <si>
    <t>USMO6560518590</t>
  </si>
  <si>
    <t>1082065340810719</t>
  </si>
  <si>
    <t>3101524011</t>
  </si>
  <si>
    <t>200011326986</t>
  </si>
  <si>
    <t>10820653506</t>
  </si>
  <si>
    <t>USMO6561333670</t>
  </si>
  <si>
    <t>1082065350610514</t>
  </si>
  <si>
    <t>3101672625</t>
  </si>
  <si>
    <t>200011868789</t>
  </si>
  <si>
    <t>1082065350610469</t>
  </si>
  <si>
    <t>3101672465</t>
  </si>
  <si>
    <t>10820653689</t>
  </si>
  <si>
    <t>USMO6561316260</t>
  </si>
  <si>
    <t>1082065368910514</t>
  </si>
  <si>
    <t>3101564787</t>
  </si>
  <si>
    <t>1082065368910469</t>
  </si>
  <si>
    <t>3101564691</t>
  </si>
  <si>
    <t>10820653703</t>
  </si>
  <si>
    <t>USMO6560520780</t>
  </si>
  <si>
    <t>1082065370310719</t>
  </si>
  <si>
    <t>3101566297</t>
  </si>
  <si>
    <t>10820653947</t>
  </si>
  <si>
    <t>USMO6561381611</t>
  </si>
  <si>
    <t>1082065394710514</t>
  </si>
  <si>
    <t>3101487384</t>
  </si>
  <si>
    <t>1082065394710469</t>
  </si>
  <si>
    <t>3101487482</t>
  </si>
  <si>
    <t>10820653949</t>
  </si>
  <si>
    <t>1082065394910514</t>
  </si>
  <si>
    <t>3101685758</t>
  </si>
  <si>
    <t>1082065394910469</t>
  </si>
  <si>
    <t>3101685838</t>
  </si>
  <si>
    <t>10820653970</t>
  </si>
  <si>
    <t>1082065397010469</t>
  </si>
  <si>
    <t>3101685597</t>
  </si>
  <si>
    <t>1082065397010514</t>
  </si>
  <si>
    <t>3101685999</t>
  </si>
  <si>
    <t>10820653971</t>
  </si>
  <si>
    <t>1082065397110469</t>
  </si>
  <si>
    <t>3101685920</t>
  </si>
  <si>
    <t>1082065397110514</t>
  </si>
  <si>
    <t>3101686080</t>
  </si>
  <si>
    <t>10820653972</t>
  </si>
  <si>
    <t>1082065397210469</t>
  </si>
  <si>
    <t>3101685677</t>
  </si>
  <si>
    <t>1082065397210514</t>
  </si>
  <si>
    <t>3101686158</t>
  </si>
  <si>
    <t>10820654227</t>
  </si>
  <si>
    <t>USMO6560524140</t>
  </si>
  <si>
    <t>1082065422710719</t>
  </si>
  <si>
    <t>3101602277</t>
  </si>
  <si>
    <t>10820654279</t>
  </si>
  <si>
    <t>1082065427910469</t>
  </si>
  <si>
    <t>3101584137</t>
  </si>
  <si>
    <t>10820654301</t>
  </si>
  <si>
    <t>1082065430110514</t>
  </si>
  <si>
    <t>3101584618</t>
  </si>
  <si>
    <t>10820654303</t>
  </si>
  <si>
    <t>1082065430310469</t>
  </si>
  <si>
    <t>3101584426</t>
  </si>
  <si>
    <t>10820654581</t>
  </si>
  <si>
    <t>USMO6485493411</t>
  </si>
  <si>
    <t>1082065458110719</t>
  </si>
  <si>
    <t>3101488206</t>
  </si>
  <si>
    <t>200011531494</t>
  </si>
  <si>
    <t>10820654583</t>
  </si>
  <si>
    <t>1082065458310719</t>
  </si>
  <si>
    <t>10820654606</t>
  </si>
  <si>
    <t>USMO6561328690</t>
  </si>
  <si>
    <t>1082065460610514</t>
  </si>
  <si>
    <t>3101495962</t>
  </si>
  <si>
    <t>1082065460610469</t>
  </si>
  <si>
    <t>3101496059</t>
  </si>
  <si>
    <t>10820654660</t>
  </si>
  <si>
    <t>USMO6560512480</t>
  </si>
  <si>
    <t>1082065466010719</t>
  </si>
  <si>
    <t>3101644223</t>
  </si>
  <si>
    <t>10820654684</t>
  </si>
  <si>
    <t>USMO6560517230</t>
  </si>
  <si>
    <t>1082065468410719</t>
  </si>
  <si>
    <t>3101475855</t>
  </si>
  <si>
    <t>10820654744</t>
  </si>
  <si>
    <t>USMO6370120481</t>
  </si>
  <si>
    <t>1082065474410720</t>
  </si>
  <si>
    <t>3101487784</t>
  </si>
  <si>
    <t>200012231706</t>
  </si>
  <si>
    <t>10820654746</t>
  </si>
  <si>
    <t>USMO6370120341</t>
  </si>
  <si>
    <t>1082065474610720</t>
  </si>
  <si>
    <t>3101598125</t>
  </si>
  <si>
    <t>200012231789</t>
  </si>
  <si>
    <t>10820654747</t>
  </si>
  <si>
    <t>1082065474710720</t>
  </si>
  <si>
    <t>3101639056</t>
  </si>
  <si>
    <t>200012231870</t>
  </si>
  <si>
    <t>10820654772</t>
  </si>
  <si>
    <t>1082065477210719</t>
  </si>
  <si>
    <t>3101546031</t>
  </si>
  <si>
    <t>10820654825</t>
  </si>
  <si>
    <t>USMO6570574010</t>
  </si>
  <si>
    <t>1082065482510719</t>
  </si>
  <si>
    <t>3101534728</t>
  </si>
  <si>
    <t>200011714595</t>
  </si>
  <si>
    <t>10820654827</t>
  </si>
  <si>
    <t>USMO6570583000</t>
  </si>
  <si>
    <t>1082065482710719</t>
  </si>
  <si>
    <t>3101617211</t>
  </si>
  <si>
    <t>200011718075</t>
  </si>
  <si>
    <t>10820654923</t>
  </si>
  <si>
    <t>USMO6560525090</t>
  </si>
  <si>
    <t>1082065492310719</t>
  </si>
  <si>
    <t>3101595295</t>
  </si>
  <si>
    <t>200012575862</t>
  </si>
  <si>
    <t>10820654931</t>
  </si>
  <si>
    <t>USMO6485493231</t>
  </si>
  <si>
    <t>1082065493110719</t>
  </si>
  <si>
    <t>3101527665</t>
  </si>
  <si>
    <t>200011315039</t>
  </si>
  <si>
    <t>10820654998</t>
  </si>
  <si>
    <t>USMO6561316250</t>
  </si>
  <si>
    <t>1082065499810514</t>
  </si>
  <si>
    <t>3101684781</t>
  </si>
  <si>
    <t>1082065499810469</t>
  </si>
  <si>
    <t>3101684942</t>
  </si>
  <si>
    <t>10820655259</t>
  </si>
  <si>
    <t>1082065525910514</t>
  </si>
  <si>
    <t>3101491064</t>
  </si>
  <si>
    <t>1082065525910469</t>
  </si>
  <si>
    <t>3101491258</t>
  </si>
  <si>
    <t>10820655412</t>
  </si>
  <si>
    <t>USMO6560516240</t>
  </si>
  <si>
    <t>1082065541210719</t>
  </si>
  <si>
    <t>3101527240</t>
  </si>
  <si>
    <t>10820655414</t>
  </si>
  <si>
    <t>1082065541410719</t>
  </si>
  <si>
    <t>3101527334</t>
  </si>
  <si>
    <t>10820655475</t>
  </si>
  <si>
    <t>USMO6576997540</t>
  </si>
  <si>
    <t>1082065547510719</t>
  </si>
  <si>
    <t>3101535812</t>
  </si>
  <si>
    <t>10820655517</t>
  </si>
  <si>
    <t>1082065551710514</t>
  </si>
  <si>
    <t>3101659552</t>
  </si>
  <si>
    <t>200012597361</t>
  </si>
  <si>
    <t>1082065551710469</t>
  </si>
  <si>
    <t>3101659646</t>
  </si>
  <si>
    <t>10820655519</t>
  </si>
  <si>
    <t>USMO6561320410</t>
  </si>
  <si>
    <t>1082065551910469</t>
  </si>
  <si>
    <t>3101646156</t>
  </si>
  <si>
    <t>200012597445</t>
  </si>
  <si>
    <t>10820655520</t>
  </si>
  <si>
    <t>1082065552010514</t>
  </si>
  <si>
    <t>3101646060</t>
  </si>
  <si>
    <t>200012597510</t>
  </si>
  <si>
    <t>1082065552010469</t>
  </si>
  <si>
    <t>3101646252</t>
  </si>
  <si>
    <t>10820655613</t>
  </si>
  <si>
    <t>USMO6561312210</t>
  </si>
  <si>
    <t>1082065561310514</t>
  </si>
  <si>
    <t>3101651225</t>
  </si>
  <si>
    <t>1082065561310469</t>
  </si>
  <si>
    <t>3101651028</t>
  </si>
  <si>
    <t>10820655730</t>
  </si>
  <si>
    <t>USMO6561320030</t>
  </si>
  <si>
    <t>1082065573010514</t>
  </si>
  <si>
    <t>3101538839</t>
  </si>
  <si>
    <t>200013978792</t>
  </si>
  <si>
    <t>1082065573010469</t>
  </si>
  <si>
    <t>3101539032</t>
  </si>
  <si>
    <t>10820655743</t>
  </si>
  <si>
    <t>USMO6560513040</t>
  </si>
  <si>
    <t>1082065574310719</t>
  </si>
  <si>
    <t>3101688397</t>
  </si>
  <si>
    <t>200014111138</t>
  </si>
  <si>
    <t>10820656177</t>
  </si>
  <si>
    <t>USMO6561316450</t>
  </si>
  <si>
    <t>1082065617710514</t>
  </si>
  <si>
    <t>3101518528</t>
  </si>
  <si>
    <t>1082065617710469</t>
  </si>
  <si>
    <t>3101518625</t>
  </si>
  <si>
    <t>10820656179</t>
  </si>
  <si>
    <t>USMO6561327500</t>
  </si>
  <si>
    <t>1082065617910514</t>
  </si>
  <si>
    <t>3101497570</t>
  </si>
  <si>
    <t>1082065617910469</t>
  </si>
  <si>
    <t>3101497474</t>
  </si>
  <si>
    <t>10820656181</t>
  </si>
  <si>
    <t>USMO6561315530</t>
  </si>
  <si>
    <t>1082065618110469</t>
  </si>
  <si>
    <t>3101548291</t>
  </si>
  <si>
    <t>10820656182</t>
  </si>
  <si>
    <t>1082065618210514</t>
  </si>
  <si>
    <t>3101548197</t>
  </si>
  <si>
    <t>10820656183</t>
  </si>
  <si>
    <t>USMO6561316440</t>
  </si>
  <si>
    <t>1082065618310514</t>
  </si>
  <si>
    <t>3101586995</t>
  </si>
  <si>
    <t>1082065618310469</t>
  </si>
  <si>
    <t>3101586899</t>
  </si>
  <si>
    <t>10820656184</t>
  </si>
  <si>
    <t>USMO6561315590</t>
  </si>
  <si>
    <t>1082065618410469</t>
  </si>
  <si>
    <t>3101654192</t>
  </si>
  <si>
    <t>1082065618410514</t>
  </si>
  <si>
    <t>3101654096</t>
  </si>
  <si>
    <t>10820656185</t>
  </si>
  <si>
    <t>USMO6561315860</t>
  </si>
  <si>
    <t>1082065618510469</t>
  </si>
  <si>
    <t>3101671085</t>
  </si>
  <si>
    <t>1082065618510514</t>
  </si>
  <si>
    <t>3101671002</t>
  </si>
  <si>
    <t>10820656186</t>
  </si>
  <si>
    <t>USMO6561316790</t>
  </si>
  <si>
    <t>1082065618610469</t>
  </si>
  <si>
    <t>3101688175</t>
  </si>
  <si>
    <t>200013881954</t>
  </si>
  <si>
    <t>1082065618610514</t>
  </si>
  <si>
    <t>3101688007</t>
  </si>
  <si>
    <t>10820656205</t>
  </si>
  <si>
    <t>1082065620510719</t>
  </si>
  <si>
    <t>3101519293</t>
  </si>
  <si>
    <t>10820656509</t>
  </si>
  <si>
    <t>USMO6561313280</t>
  </si>
  <si>
    <t>1082065650910469</t>
  </si>
  <si>
    <t>3101535959</t>
  </si>
  <si>
    <t>1082065650910514</t>
  </si>
  <si>
    <t>3101536055</t>
  </si>
  <si>
    <t>10820656711</t>
  </si>
  <si>
    <t>1082065671110719</t>
  </si>
  <si>
    <t>3101616865</t>
  </si>
  <si>
    <t>200013635665</t>
  </si>
  <si>
    <t>10820656863</t>
  </si>
  <si>
    <t>USMO6561327290</t>
  </si>
  <si>
    <t>1082065686310514</t>
  </si>
  <si>
    <t>3101545458</t>
  </si>
  <si>
    <t>200013926767</t>
  </si>
  <si>
    <t>1082065686310469</t>
  </si>
  <si>
    <t>3101545361</t>
  </si>
  <si>
    <t>10820656938</t>
  </si>
  <si>
    <t>USMO6561313410</t>
  </si>
  <si>
    <t>1082065693810514</t>
  </si>
  <si>
    <t>3101623753</t>
  </si>
  <si>
    <t>1082065693810469</t>
  </si>
  <si>
    <t>3101623658</t>
  </si>
  <si>
    <t>10820657134</t>
  </si>
  <si>
    <t>USMO6560524060</t>
  </si>
  <si>
    <t>1082065713410719</t>
  </si>
  <si>
    <t>3101589462</t>
  </si>
  <si>
    <t>10820657135</t>
  </si>
  <si>
    <t>1082065713510719</t>
  </si>
  <si>
    <t>3101589556</t>
  </si>
  <si>
    <t>10820657654</t>
  </si>
  <si>
    <t>USMO6561683831</t>
  </si>
  <si>
    <t>1082065765410719</t>
  </si>
  <si>
    <t>3101484233</t>
  </si>
  <si>
    <t>200013573288</t>
  </si>
  <si>
    <t>10820657836</t>
  </si>
  <si>
    <t>USMO6570593940</t>
  </si>
  <si>
    <t>1082065783610719</t>
  </si>
  <si>
    <t>3101678007</t>
  </si>
  <si>
    <t>200014103838</t>
  </si>
  <si>
    <t>10820658034</t>
  </si>
  <si>
    <t>USMO6560520150</t>
  </si>
  <si>
    <t>1082065803410719</t>
  </si>
  <si>
    <t>3101651013</t>
  </si>
  <si>
    <t>200014150193</t>
  </si>
  <si>
    <t>10820658280</t>
  </si>
  <si>
    <t>1082065828010469</t>
  </si>
  <si>
    <t>3101540113</t>
  </si>
  <si>
    <t>200014161646</t>
  </si>
  <si>
    <t>1082065828010514</t>
  </si>
  <si>
    <t>3101540303</t>
  </si>
  <si>
    <t>10820658333</t>
  </si>
  <si>
    <t>USMO6574096601</t>
  </si>
  <si>
    <t>1082065833310719</t>
  </si>
  <si>
    <t>3101557520</t>
  </si>
  <si>
    <t>10820658336</t>
  </si>
  <si>
    <t>USMO6574096001</t>
  </si>
  <si>
    <t>1082065833610719</t>
  </si>
  <si>
    <t>3101522170</t>
  </si>
  <si>
    <t>10915637817</t>
  </si>
  <si>
    <t>25153INV01AS</t>
  </si>
  <si>
    <t>USMO6375541430</t>
  </si>
  <si>
    <t>1091563781710720</t>
  </si>
  <si>
    <t>3101223946</t>
  </si>
  <si>
    <t>10915637830</t>
  </si>
  <si>
    <t>USMO6375541660</t>
  </si>
  <si>
    <t>1091563783010720</t>
  </si>
  <si>
    <t>3101242430</t>
  </si>
  <si>
    <t>10915637889</t>
  </si>
  <si>
    <t>USMO6375541320</t>
  </si>
  <si>
    <t>1091563788910720</t>
  </si>
  <si>
    <t>3101237616</t>
  </si>
  <si>
    <t>10915637955</t>
  </si>
  <si>
    <t>1091563795510720</t>
  </si>
  <si>
    <t>3101689697</t>
  </si>
  <si>
    <t>10915637997</t>
  </si>
  <si>
    <t>1091563799710720</t>
  </si>
  <si>
    <t>3101541135</t>
  </si>
  <si>
    <t>10915638041</t>
  </si>
  <si>
    <t>1091563804110720</t>
  </si>
  <si>
    <t>3101699086</t>
  </si>
  <si>
    <t>10915639088</t>
  </si>
  <si>
    <t>25154INV01BF</t>
  </si>
  <si>
    <t>USMO6571471461</t>
  </si>
  <si>
    <t>1091563908810719</t>
  </si>
  <si>
    <t>3101619136</t>
  </si>
  <si>
    <t>10915639099</t>
  </si>
  <si>
    <t>USMO6390196791</t>
  </si>
  <si>
    <t>1091563909910719</t>
  </si>
  <si>
    <t>3101487246</t>
  </si>
  <si>
    <t>10915639108</t>
  </si>
  <si>
    <t>1091563910810719</t>
  </si>
  <si>
    <t>3101536635</t>
  </si>
  <si>
    <t>10915639136</t>
  </si>
  <si>
    <t>USMO6560513290</t>
  </si>
  <si>
    <t>1091563913610719</t>
  </si>
  <si>
    <t>3102076609</t>
  </si>
  <si>
    <t>10915639149</t>
  </si>
  <si>
    <t>USMO6396686791</t>
  </si>
  <si>
    <t>1091563914910719</t>
  </si>
  <si>
    <t>3102076470</t>
  </si>
  <si>
    <t>10915639204</t>
  </si>
  <si>
    <t>USMO6560512460</t>
  </si>
  <si>
    <t>1091563920410719</t>
  </si>
  <si>
    <t>3102079711</t>
  </si>
  <si>
    <t>200015226380</t>
  </si>
  <si>
    <t>10915640104</t>
  </si>
  <si>
    <t>25155INV01BE</t>
  </si>
  <si>
    <t>1091564010410719</t>
  </si>
  <si>
    <t>3102285528</t>
  </si>
  <si>
    <t>10915642098</t>
  </si>
  <si>
    <t>25161INV01AG</t>
  </si>
  <si>
    <t>1091564209810514</t>
  </si>
  <si>
    <t>3101658541</t>
  </si>
  <si>
    <t>1091564209810469</t>
  </si>
  <si>
    <t>3101658636</t>
  </si>
  <si>
    <t>10915642132</t>
  </si>
  <si>
    <t>USMO6561330180</t>
  </si>
  <si>
    <t>1091564213210514</t>
  </si>
  <si>
    <t>3101609377</t>
  </si>
  <si>
    <t>1091564213210469</t>
  </si>
  <si>
    <t>3101608893</t>
  </si>
  <si>
    <t>10915642154</t>
  </si>
  <si>
    <t>USMO6561326650</t>
  </si>
  <si>
    <t>1091564215410514</t>
  </si>
  <si>
    <t>3101536278</t>
  </si>
  <si>
    <t>1091564215410469</t>
  </si>
  <si>
    <t>3101536373</t>
  </si>
  <si>
    <t>10915642156</t>
  </si>
  <si>
    <t>USMO6561376220</t>
  </si>
  <si>
    <t>1091564215610514</t>
  </si>
  <si>
    <t>3101499902</t>
  </si>
  <si>
    <t>1091564215610469</t>
  </si>
  <si>
    <t>3101499996</t>
  </si>
  <si>
    <t>10915642184</t>
  </si>
  <si>
    <t>USMO6560514480</t>
  </si>
  <si>
    <t>1091564218410719</t>
  </si>
  <si>
    <t>3101667491</t>
  </si>
  <si>
    <t>10915642187</t>
  </si>
  <si>
    <t>25161INV01AC</t>
  </si>
  <si>
    <t>1091564218710514</t>
  </si>
  <si>
    <t>3101690993</t>
  </si>
  <si>
    <t>200010965032</t>
  </si>
  <si>
    <t>1091564218710469</t>
  </si>
  <si>
    <t>3101690095</t>
  </si>
  <si>
    <t>10915642193</t>
  </si>
  <si>
    <t>USMO6561312570</t>
  </si>
  <si>
    <t>1091564219310514</t>
  </si>
  <si>
    <t>3101484196</t>
  </si>
  <si>
    <t>200010965354</t>
  </si>
  <si>
    <t>1091564219310469</t>
  </si>
  <si>
    <t>3101484100</t>
  </si>
  <si>
    <t>10915642194</t>
  </si>
  <si>
    <t>USMO6561329370</t>
  </si>
  <si>
    <t>1091564219410514</t>
  </si>
  <si>
    <t>3101490385</t>
  </si>
  <si>
    <t>1091564219410469</t>
  </si>
  <si>
    <t>3101490292</t>
  </si>
  <si>
    <t>10915642591</t>
  </si>
  <si>
    <t>1091564259110719</t>
  </si>
  <si>
    <t>3101566638</t>
  </si>
  <si>
    <t>10915642694</t>
  </si>
  <si>
    <t>USMO6561313560</t>
  </si>
  <si>
    <t>1091564269410469</t>
  </si>
  <si>
    <t>3101544408</t>
  </si>
  <si>
    <t>200014109579</t>
  </si>
  <si>
    <t>1091564269410514</t>
  </si>
  <si>
    <t>3101544505</t>
  </si>
  <si>
    <t>10915642697</t>
  </si>
  <si>
    <t>1091564269710469</t>
  </si>
  <si>
    <t>3101570488</t>
  </si>
  <si>
    <t>1091564269710514</t>
  </si>
  <si>
    <t>3101570731</t>
  </si>
  <si>
    <t>10915642743</t>
  </si>
  <si>
    <t>USMO6570590040</t>
  </si>
  <si>
    <t>1091564274310719</t>
  </si>
  <si>
    <t>3101620978</t>
  </si>
  <si>
    <t>200014108662</t>
  </si>
  <si>
    <t>10915642947</t>
  </si>
  <si>
    <t>1091564294710514</t>
  </si>
  <si>
    <t>3102043950</t>
  </si>
  <si>
    <t>10915642976</t>
  </si>
  <si>
    <t>1091564297610514</t>
  </si>
  <si>
    <t>3102176812</t>
  </si>
  <si>
    <t>1091564297610469</t>
  </si>
  <si>
    <t>3102039920</t>
  </si>
  <si>
    <t>10915642985</t>
  </si>
  <si>
    <t>USMO6561324200</t>
  </si>
  <si>
    <t>1091564298510469</t>
  </si>
  <si>
    <t>3102059307</t>
  </si>
  <si>
    <t>10915642992</t>
  </si>
  <si>
    <t>USMO6561324070</t>
  </si>
  <si>
    <t>1091564299210514</t>
  </si>
  <si>
    <t>3102057903</t>
  </si>
  <si>
    <t>1091564299210469</t>
  </si>
  <si>
    <t>3102057902</t>
  </si>
  <si>
    <t>10915643010</t>
  </si>
  <si>
    <t>1091564301010514</t>
  </si>
  <si>
    <t>1091564301010469</t>
  </si>
  <si>
    <t>10915643058</t>
  </si>
  <si>
    <t>USMO6561331120</t>
  </si>
  <si>
    <t>1091564305810469</t>
  </si>
  <si>
    <t>3102043846</t>
  </si>
  <si>
    <t>1091564305810514</t>
  </si>
  <si>
    <t>3102043847</t>
  </si>
  <si>
    <t>10915643137</t>
  </si>
  <si>
    <t>USMO6561331260</t>
  </si>
  <si>
    <t>1091564313710469</t>
  </si>
  <si>
    <t>3102059507</t>
  </si>
  <si>
    <t>1091564313710514</t>
  </si>
  <si>
    <t>3102059508</t>
  </si>
  <si>
    <t>10915643274</t>
  </si>
  <si>
    <t>1091564327410469</t>
  </si>
  <si>
    <t>3102252051</t>
  </si>
  <si>
    <t>1091564327410514</t>
  </si>
  <si>
    <t>3102252053</t>
  </si>
  <si>
    <t>10915644283</t>
  </si>
  <si>
    <t>25164INV01BC</t>
  </si>
  <si>
    <t>USMO6561317670</t>
  </si>
  <si>
    <t>1091564428310514</t>
  </si>
  <si>
    <t>3101528191</t>
  </si>
  <si>
    <t>200014518027</t>
  </si>
  <si>
    <t>1091564428310469</t>
  </si>
  <si>
    <t>3101528288</t>
  </si>
  <si>
    <t>10915644330</t>
  </si>
  <si>
    <t>USMO6560569860</t>
  </si>
  <si>
    <t>1091564433010719</t>
  </si>
  <si>
    <t>3101601957</t>
  </si>
  <si>
    <t>200014519603</t>
  </si>
  <si>
    <t>10915644517</t>
  </si>
  <si>
    <t>25167CHCH1AI</t>
  </si>
  <si>
    <t>USMO6560528750</t>
  </si>
  <si>
    <t>1091564451710719</t>
  </si>
  <si>
    <t>FF_MD_08</t>
  </si>
  <si>
    <t>3101644797</t>
  </si>
  <si>
    <t>10915644642</t>
  </si>
  <si>
    <t>1091564464210469</t>
  </si>
  <si>
    <t>3101673936</t>
  </si>
  <si>
    <t>1091564464210514</t>
  </si>
  <si>
    <t>3101674018</t>
  </si>
  <si>
    <t>10915644648</t>
  </si>
  <si>
    <t>USMO6560520330</t>
  </si>
  <si>
    <t>1091564464810719</t>
  </si>
  <si>
    <t>3101639026</t>
  </si>
  <si>
    <t>10915644651</t>
  </si>
  <si>
    <t>USMO6485496240</t>
  </si>
  <si>
    <t>1091564465110719</t>
  </si>
  <si>
    <t>3101513761</t>
  </si>
  <si>
    <t>200014305482</t>
  </si>
  <si>
    <t>10915646639</t>
  </si>
  <si>
    <t>25167INV01AD</t>
  </si>
  <si>
    <t>1091564663910514</t>
  </si>
  <si>
    <t>3101595954</t>
  </si>
  <si>
    <t>1091564663910469</t>
  </si>
  <si>
    <t>3101596049</t>
  </si>
  <si>
    <t>10915648123</t>
  </si>
  <si>
    <t>25168INV01BN</t>
  </si>
  <si>
    <t>USMO6561376410</t>
  </si>
  <si>
    <t>1091564812310514</t>
  </si>
  <si>
    <t>3101579601</t>
  </si>
  <si>
    <t>1091564812310469</t>
  </si>
  <si>
    <t>3101579411</t>
  </si>
  <si>
    <t>10915648134</t>
  </si>
  <si>
    <t>USMO6561311190</t>
  </si>
  <si>
    <t>1091564813410469</t>
  </si>
  <si>
    <t>3101687061</t>
  </si>
  <si>
    <t>1091564813410514</t>
  </si>
  <si>
    <t>3101687143</t>
  </si>
  <si>
    <t>10915648170</t>
  </si>
  <si>
    <t>1091564817010469</t>
  </si>
  <si>
    <t>1091564817010514</t>
  </si>
  <si>
    <t>10915650047</t>
  </si>
  <si>
    <t>25170INV01A1</t>
  </si>
  <si>
    <t>USMO6560526890</t>
  </si>
  <si>
    <t>1091565004710719</t>
  </si>
  <si>
    <t>3101711761</t>
  </si>
  <si>
    <t>10915650093</t>
  </si>
  <si>
    <t>25170INV01AH</t>
  </si>
  <si>
    <t>1091565009310719</t>
  </si>
  <si>
    <t>3101521717</t>
  </si>
  <si>
    <t>10915650096</t>
  </si>
  <si>
    <t>1091565009610719</t>
  </si>
  <si>
    <t>3101655510</t>
  </si>
  <si>
    <t>10915650186</t>
  </si>
  <si>
    <t>USMO6560526970</t>
  </si>
  <si>
    <t>1091565018610719</t>
  </si>
  <si>
    <t>3101662326</t>
  </si>
  <si>
    <t>10915650241</t>
  </si>
  <si>
    <t>USMO6560527480</t>
  </si>
  <si>
    <t>1091565024110719</t>
  </si>
  <si>
    <t>3101563512</t>
  </si>
  <si>
    <t>10915650257</t>
  </si>
  <si>
    <t>USMO6561333740</t>
  </si>
  <si>
    <t>1091565025710514</t>
  </si>
  <si>
    <t>3101691062</t>
  </si>
  <si>
    <t>1091565025710469</t>
  </si>
  <si>
    <t>3101690980</t>
  </si>
  <si>
    <t>10915650369</t>
  </si>
  <si>
    <t>USMO6560527520</t>
  </si>
  <si>
    <t>1091565036910719</t>
  </si>
  <si>
    <t>3102096492</t>
  </si>
  <si>
    <t>10915650399</t>
  </si>
  <si>
    <t>1091565039910469</t>
  </si>
  <si>
    <t>3102097381</t>
  </si>
  <si>
    <t>10915652658</t>
  </si>
  <si>
    <t>25176INV01A0</t>
  </si>
  <si>
    <t>USMO6485493910</t>
  </si>
  <si>
    <t>1091565265810719</t>
  </si>
  <si>
    <t>3101477952</t>
  </si>
  <si>
    <t>10915652713</t>
  </si>
  <si>
    <t>25176INV01BA</t>
  </si>
  <si>
    <t>USMO6570573570</t>
  </si>
  <si>
    <t>1091565271310719</t>
  </si>
  <si>
    <t>3101632054</t>
  </si>
  <si>
    <t>10915652739</t>
  </si>
  <si>
    <t>1091565273910719</t>
  </si>
  <si>
    <t>3101693699</t>
  </si>
  <si>
    <t>10915652767</t>
  </si>
  <si>
    <t>25176INV01AM</t>
  </si>
  <si>
    <t>1091565276710719</t>
  </si>
  <si>
    <t>3101534854</t>
  </si>
  <si>
    <t>10915652781</t>
  </si>
  <si>
    <t>1091565278110719</t>
  </si>
  <si>
    <t>3101698436</t>
  </si>
  <si>
    <t>10915652798</t>
  </si>
  <si>
    <t>1091565279810719</t>
  </si>
  <si>
    <t>3101584425</t>
  </si>
  <si>
    <t>200011823354</t>
  </si>
  <si>
    <t>10915652854</t>
  </si>
  <si>
    <t>1091565285410719</t>
  </si>
  <si>
    <t>3101671511</t>
  </si>
  <si>
    <t>10915652859</t>
  </si>
  <si>
    <t>USMO6561330150</t>
  </si>
  <si>
    <t>1091565285910514</t>
  </si>
  <si>
    <t>3101690510</t>
  </si>
  <si>
    <t>1091565285910469</t>
  </si>
  <si>
    <t>3101690591</t>
  </si>
  <si>
    <t>10915652906</t>
  </si>
  <si>
    <t>1091565290610719</t>
  </si>
  <si>
    <t>3101638938</t>
  </si>
  <si>
    <t>10915652969</t>
  </si>
  <si>
    <t>USMO6485492480</t>
  </si>
  <si>
    <t>1091565296910719</t>
  </si>
  <si>
    <t>3101524968</t>
  </si>
  <si>
    <t>10915653003</t>
  </si>
  <si>
    <t>1091565300310719</t>
  </si>
  <si>
    <t>3101669995</t>
  </si>
  <si>
    <t>10915653080</t>
  </si>
  <si>
    <t>1091565308010719</t>
  </si>
  <si>
    <t>3101509423</t>
  </si>
  <si>
    <t>10915653110</t>
  </si>
  <si>
    <t>1091565311010719</t>
  </si>
  <si>
    <t>3101496113</t>
  </si>
  <si>
    <t>10915653156</t>
  </si>
  <si>
    <t>USMO6560519680</t>
  </si>
  <si>
    <t>1091565315610719</t>
  </si>
  <si>
    <t>3101640335</t>
  </si>
  <si>
    <t>200013432535</t>
  </si>
  <si>
    <t>10915653159</t>
  </si>
  <si>
    <t>1091565315910719</t>
  </si>
  <si>
    <t>3101687631</t>
  </si>
  <si>
    <t>10915653166</t>
  </si>
  <si>
    <t>USMO6485492140</t>
  </si>
  <si>
    <t>1091565316610719</t>
  </si>
  <si>
    <t>3101498950</t>
  </si>
  <si>
    <t>10915653201</t>
  </si>
  <si>
    <t>1091565320110719</t>
  </si>
  <si>
    <t>3101600356</t>
  </si>
  <si>
    <t>200013979535</t>
  </si>
  <si>
    <t>10915653291</t>
  </si>
  <si>
    <t>USMO6560519060</t>
  </si>
  <si>
    <t>1091565329110719</t>
  </si>
  <si>
    <t>3102086238</t>
  </si>
  <si>
    <t>200015258052</t>
  </si>
  <si>
    <t>10915653549</t>
  </si>
  <si>
    <t>1091565354910719</t>
  </si>
  <si>
    <t>3102100619</t>
  </si>
  <si>
    <t>10915654569</t>
  </si>
  <si>
    <t>25177INV01AR</t>
  </si>
  <si>
    <t>USMO6560521220</t>
  </si>
  <si>
    <t>1091565456910719</t>
  </si>
  <si>
    <t>3101717292</t>
  </si>
  <si>
    <t>10915654592</t>
  </si>
  <si>
    <t>1091565459210719</t>
  </si>
  <si>
    <t>3101619496</t>
  </si>
  <si>
    <t>10915655180</t>
  </si>
  <si>
    <t>25178INV01BN</t>
  </si>
  <si>
    <t>USMO6568083951</t>
  </si>
  <si>
    <t>1091565518010719</t>
  </si>
  <si>
    <t>3101513983</t>
  </si>
  <si>
    <t>10915655242</t>
  </si>
  <si>
    <t>1091565524210719</t>
  </si>
  <si>
    <t>3101565402</t>
  </si>
  <si>
    <t>10915655255</t>
  </si>
  <si>
    <t>1091565525510719</t>
  </si>
  <si>
    <t>3101622413</t>
  </si>
  <si>
    <t>10915655974</t>
  </si>
  <si>
    <t>25181INV01BL</t>
  </si>
  <si>
    <t>USMO6561360140</t>
  </si>
  <si>
    <t>1091565597410514</t>
  </si>
  <si>
    <t>3102277018</t>
  </si>
  <si>
    <t>200016196913</t>
  </si>
  <si>
    <t>1091565597410469</t>
  </si>
  <si>
    <t>3102277017</t>
  </si>
  <si>
    <t>11010601265</t>
  </si>
  <si>
    <t>25156INV01AT</t>
  </si>
  <si>
    <t>1101060126510719</t>
  </si>
  <si>
    <t>3101636035</t>
  </si>
  <si>
    <t>200011073984</t>
  </si>
  <si>
    <t>11010601550</t>
  </si>
  <si>
    <t>25156INV01BM</t>
  </si>
  <si>
    <t>USMO6570592020</t>
  </si>
  <si>
    <t>1101060155010719</t>
  </si>
  <si>
    <t>3101558435</t>
  </si>
  <si>
    <t>11010601627</t>
  </si>
  <si>
    <t>25156INV01BL</t>
  </si>
  <si>
    <t>1101060162710719</t>
  </si>
  <si>
    <t>3101667508</t>
  </si>
  <si>
    <t>11010601632</t>
  </si>
  <si>
    <t>USMO6560510330</t>
  </si>
  <si>
    <t>1101060163210719</t>
  </si>
  <si>
    <t>3101579793</t>
  </si>
  <si>
    <t>11010601833</t>
  </si>
  <si>
    <t>1101060183310719</t>
  </si>
  <si>
    <t>3101575990</t>
  </si>
  <si>
    <t>200012055501</t>
  </si>
  <si>
    <t>11010602155</t>
  </si>
  <si>
    <t>USMO6570593080</t>
  </si>
  <si>
    <t>1101060215510719</t>
  </si>
  <si>
    <t>3101569685</t>
  </si>
  <si>
    <t>11010602266</t>
  </si>
  <si>
    <t>1101060226610719</t>
  </si>
  <si>
    <t>3101503261</t>
  </si>
  <si>
    <t>11010602558</t>
  </si>
  <si>
    <t>USMO6560511820</t>
  </si>
  <si>
    <t>1101060255810719</t>
  </si>
  <si>
    <t>3101630694</t>
  </si>
  <si>
    <t>11010602621</t>
  </si>
  <si>
    <t>USMO6561315560</t>
  </si>
  <si>
    <t>1101060262110469</t>
  </si>
  <si>
    <t>3101498957</t>
  </si>
  <si>
    <t>1101060262110514</t>
  </si>
  <si>
    <t>3101499148</t>
  </si>
  <si>
    <t>11010602625</t>
  </si>
  <si>
    <t>1101060262510514</t>
  </si>
  <si>
    <t>1101060262510469</t>
  </si>
  <si>
    <t>11010602688</t>
  </si>
  <si>
    <t>1101060268810719</t>
  </si>
  <si>
    <t>3101548400</t>
  </si>
  <si>
    <t>11010603161</t>
  </si>
  <si>
    <t>USMO6560512130</t>
  </si>
  <si>
    <t>1101060316110719</t>
  </si>
  <si>
    <t>3102162653</t>
  </si>
  <si>
    <t>11010603229</t>
  </si>
  <si>
    <t>USMO6560513080</t>
  </si>
  <si>
    <t>1101060322910719</t>
  </si>
  <si>
    <t>3102301418</t>
  </si>
  <si>
    <t>11010605876</t>
  </si>
  <si>
    <t>25161INV01BN</t>
  </si>
  <si>
    <t>1101060587610514</t>
  </si>
  <si>
    <t>3101641661</t>
  </si>
  <si>
    <t>200013666389</t>
  </si>
  <si>
    <t>1101060587610469</t>
  </si>
  <si>
    <t>3101641565</t>
  </si>
  <si>
    <t>11010606135</t>
  </si>
  <si>
    <t>USMO6561317210</t>
  </si>
  <si>
    <t>1101060613510514</t>
  </si>
  <si>
    <t>3102148566</t>
  </si>
  <si>
    <t>1101060613510469</t>
  </si>
  <si>
    <t>3102148563</t>
  </si>
  <si>
    <t>11010606851</t>
  </si>
  <si>
    <t>25162INV01AR</t>
  </si>
  <si>
    <t>USMO6561371060</t>
  </si>
  <si>
    <t>1101060685110514</t>
  </si>
  <si>
    <t>3101489325</t>
  </si>
  <si>
    <t>1101060685110469</t>
  </si>
  <si>
    <t>3101489420</t>
  </si>
  <si>
    <t>11010606873</t>
  </si>
  <si>
    <t>USMO6560515570</t>
  </si>
  <si>
    <t>1101060687310719</t>
  </si>
  <si>
    <t>3101579349</t>
  </si>
  <si>
    <t>11010607003</t>
  </si>
  <si>
    <t>1101060700310469</t>
  </si>
  <si>
    <t>3101636667</t>
  </si>
  <si>
    <t>1101060700310514</t>
  </si>
  <si>
    <t>3101636572</t>
  </si>
  <si>
    <t>11010607033</t>
  </si>
  <si>
    <t>1101060703310469</t>
  </si>
  <si>
    <t>3101628647</t>
  </si>
  <si>
    <t>1101060703310514</t>
  </si>
  <si>
    <t>3101628742</t>
  </si>
  <si>
    <t>11010607120</t>
  </si>
  <si>
    <t>USMO6560514160</t>
  </si>
  <si>
    <t>1101060712010719</t>
  </si>
  <si>
    <t>3101506735</t>
  </si>
  <si>
    <t>200013958273</t>
  </si>
  <si>
    <t>11010607224</t>
  </si>
  <si>
    <t>1101060722410469</t>
  </si>
  <si>
    <t>3102093250</t>
  </si>
  <si>
    <t>1101060722410514</t>
  </si>
  <si>
    <t>3102205511</t>
  </si>
  <si>
    <t>11010607248</t>
  </si>
  <si>
    <t>1101060724810514</t>
  </si>
  <si>
    <t>3102094083</t>
  </si>
  <si>
    <t>11010607249</t>
  </si>
  <si>
    <t>1101060724910469</t>
  </si>
  <si>
    <t>3102094081</t>
  </si>
  <si>
    <t>11010607269</t>
  </si>
  <si>
    <t>USMO6561324830</t>
  </si>
  <si>
    <t>1101060726910469</t>
  </si>
  <si>
    <t>3102095538</t>
  </si>
  <si>
    <t>1101060726910514</t>
  </si>
  <si>
    <t>3102095539</t>
  </si>
  <si>
    <t>11010607277</t>
  </si>
  <si>
    <t>1101060727710469</t>
  </si>
  <si>
    <t>11010607302</t>
  </si>
  <si>
    <t>USMO6561323540</t>
  </si>
  <si>
    <t>1101060730210469</t>
  </si>
  <si>
    <t>3102284913</t>
  </si>
  <si>
    <t>11010607997</t>
  </si>
  <si>
    <t>25163INV01A7</t>
  </si>
  <si>
    <t>USMO6561315690</t>
  </si>
  <si>
    <t>1101060799710469</t>
  </si>
  <si>
    <t>3101578915</t>
  </si>
  <si>
    <t>1101060799710514</t>
  </si>
  <si>
    <t>3101578816</t>
  </si>
  <si>
    <t>11010607999</t>
  </si>
  <si>
    <t>USMO6560517440</t>
  </si>
  <si>
    <t>1101060799910719</t>
  </si>
  <si>
    <t>3101481378</t>
  </si>
  <si>
    <t>11010608267</t>
  </si>
  <si>
    <t>USMO6561314810</t>
  </si>
  <si>
    <t>1101060826710469</t>
  </si>
  <si>
    <t>3102247185</t>
  </si>
  <si>
    <t>1101060826710514</t>
  </si>
  <si>
    <t>3102247186</t>
  </si>
  <si>
    <t>11010609141</t>
  </si>
  <si>
    <t>25164INV01AY</t>
  </si>
  <si>
    <t>USMO6561316060</t>
  </si>
  <si>
    <t>1101060914110514</t>
  </si>
  <si>
    <t>3101571201</t>
  </si>
  <si>
    <t>1101060914110469</t>
  </si>
  <si>
    <t>3101571009</t>
  </si>
  <si>
    <t>11010609319</t>
  </si>
  <si>
    <t>USMO6561316020</t>
  </si>
  <si>
    <t>1101060931910469</t>
  </si>
  <si>
    <t>3101528756</t>
  </si>
  <si>
    <t>1101060931910514</t>
  </si>
  <si>
    <t>3101528946</t>
  </si>
  <si>
    <t>11010609544</t>
  </si>
  <si>
    <t>1101060954410469</t>
  </si>
  <si>
    <t>3101991727</t>
  </si>
  <si>
    <t>200014795906</t>
  </si>
  <si>
    <t>1101060954410514</t>
  </si>
  <si>
    <t>3101991728</t>
  </si>
  <si>
    <t>11010609738</t>
  </si>
  <si>
    <t>25164INV01BG</t>
  </si>
  <si>
    <t>USMO6561371021</t>
  </si>
  <si>
    <t>1101060973810636</t>
  </si>
  <si>
    <t>3102241814</t>
  </si>
  <si>
    <t>11010609967</t>
  </si>
  <si>
    <t>25167CHCH1AH</t>
  </si>
  <si>
    <t>1101060996710514</t>
  </si>
  <si>
    <t>1101060996710469</t>
  </si>
  <si>
    <t>11010610445</t>
  </si>
  <si>
    <t>25167INV01BC</t>
  </si>
  <si>
    <t>USMO6561326230</t>
  </si>
  <si>
    <t>1101061044510469</t>
  </si>
  <si>
    <t>3101541492</t>
  </si>
  <si>
    <t>1101061044510514</t>
  </si>
  <si>
    <t>3101541387</t>
  </si>
  <si>
    <t>11010610623</t>
  </si>
  <si>
    <t>USMO6561321020</t>
  </si>
  <si>
    <t>1101061062310469</t>
  </si>
  <si>
    <t>3101597872</t>
  </si>
  <si>
    <t>1101061062310514</t>
  </si>
  <si>
    <t>3101597967</t>
  </si>
  <si>
    <t>11010610999</t>
  </si>
  <si>
    <t>USMO6561320470</t>
  </si>
  <si>
    <t>1101061099910469</t>
  </si>
  <si>
    <t>3102256725</t>
  </si>
  <si>
    <t>1101061099910514</t>
  </si>
  <si>
    <t>3102256726</t>
  </si>
  <si>
    <t>11010612784</t>
  </si>
  <si>
    <t>25168INV01BH</t>
  </si>
  <si>
    <t>USMO6561311690</t>
  </si>
  <si>
    <t>1101061278410514</t>
  </si>
  <si>
    <t>3101497546</t>
  </si>
  <si>
    <t>200010934590</t>
  </si>
  <si>
    <t>1101061278410469</t>
  </si>
  <si>
    <t>3101497643</t>
  </si>
  <si>
    <t>11010612851</t>
  </si>
  <si>
    <t>25168INV01AC</t>
  </si>
  <si>
    <t>USMO6561311480</t>
  </si>
  <si>
    <t>1101061285110469</t>
  </si>
  <si>
    <t>3101630507</t>
  </si>
  <si>
    <t>200011535099</t>
  </si>
  <si>
    <t>1101061285110514</t>
  </si>
  <si>
    <t>3101630315</t>
  </si>
  <si>
    <t>11010612864</t>
  </si>
  <si>
    <t>USMO6561310040</t>
  </si>
  <si>
    <t>1101061286410469</t>
  </si>
  <si>
    <t>3101673079</t>
  </si>
  <si>
    <t>1101061286410514</t>
  </si>
  <si>
    <t>3101672997</t>
  </si>
  <si>
    <t>11010613012</t>
  </si>
  <si>
    <t>USMO6560516220</t>
  </si>
  <si>
    <t>1101061301210719</t>
  </si>
  <si>
    <t>3101627600</t>
  </si>
  <si>
    <t>200012819674</t>
  </si>
  <si>
    <t>11010613267</t>
  </si>
  <si>
    <t>USMO6485492590</t>
  </si>
  <si>
    <t>1101061326710719</t>
  </si>
  <si>
    <t>3101590758</t>
  </si>
  <si>
    <t>200014182584</t>
  </si>
  <si>
    <t>11010615792</t>
  </si>
  <si>
    <t>25169INV01A5</t>
  </si>
  <si>
    <t>USMO6560526600</t>
  </si>
  <si>
    <t>1101061579210719</t>
  </si>
  <si>
    <t>3101721069</t>
  </si>
  <si>
    <t>11010615810</t>
  </si>
  <si>
    <t>25169INV01AH</t>
  </si>
  <si>
    <t>1101061581010514</t>
  </si>
  <si>
    <t>3101731231</t>
  </si>
  <si>
    <t>1101061581010469</t>
  </si>
  <si>
    <t>3101731418</t>
  </si>
  <si>
    <t>11010615935</t>
  </si>
  <si>
    <t>1101061593510719</t>
  </si>
  <si>
    <t>3101599135</t>
  </si>
  <si>
    <t>11010615973</t>
  </si>
  <si>
    <t>1101061597310469</t>
  </si>
  <si>
    <t>3101578150</t>
  </si>
  <si>
    <t>1101061597310514</t>
  </si>
  <si>
    <t>3101576633</t>
  </si>
  <si>
    <t>11010616073</t>
  </si>
  <si>
    <t>USMO6307721050</t>
  </si>
  <si>
    <t>1101061607310719</t>
  </si>
  <si>
    <t>3101507592</t>
  </si>
  <si>
    <t>11010616244</t>
  </si>
  <si>
    <t>USMO6561318450</t>
  </si>
  <si>
    <t>1101061624410469</t>
  </si>
  <si>
    <t>3101502874</t>
  </si>
  <si>
    <t>1101061624410514</t>
  </si>
  <si>
    <t>3101502778</t>
  </si>
  <si>
    <t>11010616301</t>
  </si>
  <si>
    <t>USMO6574092091</t>
  </si>
  <si>
    <t>1101061630110719</t>
  </si>
  <si>
    <t>3101499138</t>
  </si>
  <si>
    <t>11010616389</t>
  </si>
  <si>
    <t>USMO6560522510</t>
  </si>
  <si>
    <t>1101061638910719</t>
  </si>
  <si>
    <t>3102073855</t>
  </si>
  <si>
    <t>11010617417</t>
  </si>
  <si>
    <t>25170INV01AD</t>
  </si>
  <si>
    <t>1101061741710719</t>
  </si>
  <si>
    <t>3101685303</t>
  </si>
  <si>
    <t>11010617446</t>
  </si>
  <si>
    <t>USMO6560526720</t>
  </si>
  <si>
    <t>1101061744610719</t>
  </si>
  <si>
    <t>3101580226</t>
  </si>
  <si>
    <t>11010617495</t>
  </si>
  <si>
    <t>USMO6561331080</t>
  </si>
  <si>
    <t>1101061749510469</t>
  </si>
  <si>
    <t>3101562084</t>
  </si>
  <si>
    <t>1101061749510514</t>
  </si>
  <si>
    <t>3101562181</t>
  </si>
  <si>
    <t>11010617591</t>
  </si>
  <si>
    <t>USMO6560572911</t>
  </si>
  <si>
    <t>1101061759110719</t>
  </si>
  <si>
    <t>3101657764</t>
  </si>
  <si>
    <t>11010617686</t>
  </si>
  <si>
    <t>USMO6560527460</t>
  </si>
  <si>
    <t>1101061768610719</t>
  </si>
  <si>
    <t>3102230301</t>
  </si>
  <si>
    <t>11010617712</t>
  </si>
  <si>
    <t>USMO6560527381</t>
  </si>
  <si>
    <t>1101061771210719</t>
  </si>
  <si>
    <t>3102229421</t>
  </si>
  <si>
    <t>200015951854</t>
  </si>
  <si>
    <t>11010618778</t>
  </si>
  <si>
    <t>25171INV01AP</t>
  </si>
  <si>
    <t>1101061877810719</t>
  </si>
  <si>
    <t>3101521648</t>
  </si>
  <si>
    <t>11010618925</t>
  </si>
  <si>
    <t>USMO6570590520</t>
  </si>
  <si>
    <t>1101061892510719</t>
  </si>
  <si>
    <t>3101584185</t>
  </si>
  <si>
    <t>200013245903</t>
  </si>
  <si>
    <t>11010618929</t>
  </si>
  <si>
    <t>1101061892910719</t>
  </si>
  <si>
    <t>3101609616</t>
  </si>
  <si>
    <t>11010619697</t>
  </si>
  <si>
    <t>25175INV01BM</t>
  </si>
  <si>
    <t>1101061969710719</t>
  </si>
  <si>
    <t>3101645102</t>
  </si>
  <si>
    <t>11010619701</t>
  </si>
  <si>
    <t>USMO6560517120</t>
  </si>
  <si>
    <t>1101061970110719</t>
  </si>
  <si>
    <t>3101480611</t>
  </si>
  <si>
    <t>11010619723</t>
  </si>
  <si>
    <t>1101061972310719</t>
  </si>
  <si>
    <t>3101706707</t>
  </si>
  <si>
    <t>11010619804</t>
  </si>
  <si>
    <t>USMO6560526790</t>
  </si>
  <si>
    <t>1101061980410719</t>
  </si>
  <si>
    <t>3101554059</t>
  </si>
  <si>
    <t>11010619949</t>
  </si>
  <si>
    <t>USMO6560522150</t>
  </si>
  <si>
    <t>1101061994910719</t>
  </si>
  <si>
    <t>3102299545</t>
  </si>
  <si>
    <t>11010620162</t>
  </si>
  <si>
    <t>25178INV01BF</t>
  </si>
  <si>
    <t>USMO6560519200</t>
  </si>
  <si>
    <t>1101062016210719</t>
  </si>
  <si>
    <t>3101712774</t>
  </si>
  <si>
    <t>200011423304</t>
  </si>
  <si>
    <t>11010620198</t>
  </si>
  <si>
    <t>USMO6561072711</t>
  </si>
  <si>
    <t>1101062019810719</t>
  </si>
  <si>
    <t>3101665348</t>
  </si>
  <si>
    <t>200011396609</t>
  </si>
  <si>
    <t>11010620245</t>
  </si>
  <si>
    <t>USMO6572179661</t>
  </si>
  <si>
    <t>1101062024510719</t>
  </si>
  <si>
    <t>3101694300</t>
  </si>
  <si>
    <t>11010620390</t>
  </si>
  <si>
    <t>USMO6561326460</t>
  </si>
  <si>
    <t>1101062039010514</t>
  </si>
  <si>
    <t>3102060507</t>
  </si>
  <si>
    <t>1101062039010469</t>
  </si>
  <si>
    <t>3102060504</t>
  </si>
  <si>
    <t>11010620407</t>
  </si>
  <si>
    <t>USMO6574094381</t>
  </si>
  <si>
    <t>1101062040710719</t>
  </si>
  <si>
    <t>3102059349</t>
  </si>
  <si>
    <t>11010620443</t>
  </si>
  <si>
    <t>1101062044310719</t>
  </si>
  <si>
    <t>3102063653</t>
  </si>
  <si>
    <t>11010620715</t>
  </si>
  <si>
    <t>25181COCH1AD</t>
  </si>
  <si>
    <t>1101062071510469</t>
  </si>
  <si>
    <t>3101567875</t>
  </si>
  <si>
    <t>200012387763</t>
  </si>
  <si>
    <t>1101062071510514</t>
  </si>
  <si>
    <t>3101567684</t>
  </si>
  <si>
    <t>11010621054</t>
  </si>
  <si>
    <t>USMO6570591620</t>
  </si>
  <si>
    <t>1101062105410719</t>
  </si>
  <si>
    <t>3101488694</t>
  </si>
  <si>
    <t>200011707052</t>
  </si>
  <si>
    <t>11010621236</t>
  </si>
  <si>
    <t>USMO6561312470</t>
  </si>
  <si>
    <t>1101062123610469</t>
  </si>
  <si>
    <t>3101677251</t>
  </si>
  <si>
    <t>1101062123610514</t>
  </si>
  <si>
    <t>3101677493</t>
  </si>
  <si>
    <t>11010621276</t>
  </si>
  <si>
    <t>USMO6561313960</t>
  </si>
  <si>
    <t>1101062127610469</t>
  </si>
  <si>
    <t>3101618293</t>
  </si>
  <si>
    <t>1101062127610514</t>
  </si>
  <si>
    <t>3101618199</t>
  </si>
  <si>
    <t>11010621291</t>
  </si>
  <si>
    <t>1101062129110719</t>
  </si>
  <si>
    <t>3101487118</t>
  </si>
  <si>
    <t>11010621484</t>
  </si>
  <si>
    <t>1101062148410514</t>
  </si>
  <si>
    <t>3101630876</t>
  </si>
  <si>
    <t>1101062148410469</t>
  </si>
  <si>
    <t>3101631161</t>
  </si>
  <si>
    <t>11010621486</t>
  </si>
  <si>
    <t>1101062148610469</t>
  </si>
  <si>
    <t>3101631256</t>
  </si>
  <si>
    <t>1101062148610514</t>
  </si>
  <si>
    <t>3101631350</t>
  </si>
  <si>
    <t>11010621487</t>
  </si>
  <si>
    <t>1101062148710469</t>
  </si>
  <si>
    <t>3101630972</t>
  </si>
  <si>
    <t>1101062148710514</t>
  </si>
  <si>
    <t>3101631066</t>
  </si>
  <si>
    <t>11010621514</t>
  </si>
  <si>
    <t>USMO6561332240</t>
  </si>
  <si>
    <t>1101062151410514</t>
  </si>
  <si>
    <t>3101665074</t>
  </si>
  <si>
    <t>1101062151410469</t>
  </si>
  <si>
    <t>3101664976</t>
  </si>
  <si>
    <t>11010621531</t>
  </si>
  <si>
    <t>USMO6576997590</t>
  </si>
  <si>
    <t>1101062153110719</t>
  </si>
  <si>
    <t>3101686485</t>
  </si>
  <si>
    <t>11010621810</t>
  </si>
  <si>
    <t>1101062181010719</t>
  </si>
  <si>
    <t>3101522803</t>
  </si>
  <si>
    <t>11010622054</t>
  </si>
  <si>
    <t>1101062205410469</t>
  </si>
  <si>
    <t>3101579230</t>
  </si>
  <si>
    <t>1101062205410514</t>
  </si>
  <si>
    <t>3101579135</t>
  </si>
  <si>
    <t>11010622103</t>
  </si>
  <si>
    <t>1101062210310514</t>
  </si>
  <si>
    <t>3101659506</t>
  </si>
  <si>
    <t>1101062210310469</t>
  </si>
  <si>
    <t>3101659603</t>
  </si>
  <si>
    <t>11010622143</t>
  </si>
  <si>
    <t>USMO6561325920</t>
  </si>
  <si>
    <t>1101062214310469</t>
  </si>
  <si>
    <t>3101657914</t>
  </si>
  <si>
    <t>200013223926</t>
  </si>
  <si>
    <t>1101062214310514</t>
  </si>
  <si>
    <t>3101657814</t>
  </si>
  <si>
    <t>11010622198</t>
  </si>
  <si>
    <t>1101062219810719</t>
  </si>
  <si>
    <t>3101626444</t>
  </si>
  <si>
    <t>200011114390</t>
  </si>
  <si>
    <t>11010622535</t>
  </si>
  <si>
    <t>USMO6561310430</t>
  </si>
  <si>
    <t>1101062253510469</t>
  </si>
  <si>
    <t>3101705750</t>
  </si>
  <si>
    <t>1101062253510514</t>
  </si>
  <si>
    <t>3101705796</t>
  </si>
  <si>
    <t>11010622799</t>
  </si>
  <si>
    <t>USMO6576910010</t>
  </si>
  <si>
    <t>1101062279910719</t>
  </si>
  <si>
    <t>3101636462</t>
  </si>
  <si>
    <t>200013268327</t>
  </si>
  <si>
    <t>11010623026</t>
  </si>
  <si>
    <t>1101062302610719</t>
  </si>
  <si>
    <t>3101703770</t>
  </si>
  <si>
    <t>11010623030</t>
  </si>
  <si>
    <t>1101062303010719</t>
  </si>
  <si>
    <t>3101704134</t>
  </si>
  <si>
    <t>11010623145</t>
  </si>
  <si>
    <t>USMO6560520750</t>
  </si>
  <si>
    <t>1101062314510719</t>
  </si>
  <si>
    <t>3101530420</t>
  </si>
  <si>
    <t>11010623196</t>
  </si>
  <si>
    <t>USMO6561324460</t>
  </si>
  <si>
    <t>1101062319610514</t>
  </si>
  <si>
    <t>3101491442</t>
  </si>
  <si>
    <t>1101062319610469</t>
  </si>
  <si>
    <t>3101491634</t>
  </si>
  <si>
    <t>11010623235</t>
  </si>
  <si>
    <t>USMO6561317580</t>
  </si>
  <si>
    <t>1101062323510514</t>
  </si>
  <si>
    <t>3101541894</t>
  </si>
  <si>
    <t>1101062323510469</t>
  </si>
  <si>
    <t>3101541990</t>
  </si>
  <si>
    <t>11010623281</t>
  </si>
  <si>
    <t>1101062328110719</t>
  </si>
  <si>
    <t>3101689228</t>
  </si>
  <si>
    <t>11010623443</t>
  </si>
  <si>
    <t>USMO6576981960</t>
  </si>
  <si>
    <t>1101062344310719</t>
  </si>
  <si>
    <t>3101562295</t>
  </si>
  <si>
    <t>200011278237</t>
  </si>
  <si>
    <t>11010623616</t>
  </si>
  <si>
    <t>USMO6561320790</t>
  </si>
  <si>
    <t>1101062361610469</t>
  </si>
  <si>
    <t>3101613161</t>
  </si>
  <si>
    <t>1101062361610514</t>
  </si>
  <si>
    <t>3101612966</t>
  </si>
  <si>
    <t>11010624173</t>
  </si>
  <si>
    <t>1101062417310719</t>
  </si>
  <si>
    <t>3101643899</t>
  </si>
  <si>
    <t>11010624199</t>
  </si>
  <si>
    <t>1101062419910719</t>
  </si>
  <si>
    <t>3101675161</t>
  </si>
  <si>
    <t>11010624560</t>
  </si>
  <si>
    <t>USMO6370120491</t>
  </si>
  <si>
    <t>1101062456010720</t>
  </si>
  <si>
    <t>3101653107</t>
  </si>
  <si>
    <t>11010624561</t>
  </si>
  <si>
    <t>USMO6370120501</t>
  </si>
  <si>
    <t>1101062456110720</t>
  </si>
  <si>
    <t>3101651216</t>
  </si>
  <si>
    <t>11010624734</t>
  </si>
  <si>
    <t>1101062473410469</t>
  </si>
  <si>
    <t>3101514114</t>
  </si>
  <si>
    <t>200013776691</t>
  </si>
  <si>
    <t>11010624735</t>
  </si>
  <si>
    <t>USMO6561324590</t>
  </si>
  <si>
    <t>1101062473510469</t>
  </si>
  <si>
    <t>3101534354</t>
  </si>
  <si>
    <t>1101062473510514</t>
  </si>
  <si>
    <t>3101534260</t>
  </si>
  <si>
    <t>11010624737</t>
  </si>
  <si>
    <t>1101062473710469</t>
  </si>
  <si>
    <t>3101534545</t>
  </si>
  <si>
    <t>1101062473710514</t>
  </si>
  <si>
    <t>3101534642</t>
  </si>
  <si>
    <t>11010624862</t>
  </si>
  <si>
    <t>USMO6561318650</t>
  </si>
  <si>
    <t>1101062486210469</t>
  </si>
  <si>
    <t>3101634855</t>
  </si>
  <si>
    <t>1101062486210514</t>
  </si>
  <si>
    <t>3101635236</t>
  </si>
  <si>
    <t>11010625410</t>
  </si>
  <si>
    <t>USMO6576982911</t>
  </si>
  <si>
    <t>1101062541010719</t>
  </si>
  <si>
    <t>3101703221</t>
  </si>
  <si>
    <t>11010625727</t>
  </si>
  <si>
    <t>1101062572710469</t>
  </si>
  <si>
    <t>3101514009</t>
  </si>
  <si>
    <t>200014262006</t>
  </si>
  <si>
    <t>1101062572710514</t>
  </si>
  <si>
    <t>3101513912</t>
  </si>
  <si>
    <t>11010625809</t>
  </si>
  <si>
    <t>USMO6561683931</t>
  </si>
  <si>
    <t>1101062580910719</t>
  </si>
  <si>
    <t>3101689690</t>
  </si>
  <si>
    <t>200014642769</t>
  </si>
  <si>
    <t>11010625860</t>
  </si>
  <si>
    <t>USMO6560524750</t>
  </si>
  <si>
    <t>1101062586010719</t>
  </si>
  <si>
    <t>3101483791</t>
  </si>
  <si>
    <t>200014448514</t>
  </si>
  <si>
    <t>11010626325</t>
  </si>
  <si>
    <t>25181INV01AI</t>
  </si>
  <si>
    <t>USMO6561328810</t>
  </si>
  <si>
    <t>1101062632510514</t>
  </si>
  <si>
    <t>3101674394</t>
  </si>
  <si>
    <t>1101062632510469</t>
  </si>
  <si>
    <t>3101674473</t>
  </si>
  <si>
    <t>11010626525</t>
  </si>
  <si>
    <t>USMO6561371090</t>
  </si>
  <si>
    <t>1101062652510514</t>
  </si>
  <si>
    <t>3101658126</t>
  </si>
  <si>
    <t>1101062652510469</t>
  </si>
  <si>
    <t>3101658030</t>
  </si>
  <si>
    <t>11010626630</t>
  </si>
  <si>
    <t>USMO6560596750</t>
  </si>
  <si>
    <t>1101062663010719</t>
  </si>
  <si>
    <t>3102138115</t>
  </si>
  <si>
    <t>11105583865</t>
  </si>
  <si>
    <t>25153INV01AX</t>
  </si>
  <si>
    <t>1110558386510719</t>
  </si>
  <si>
    <t>3102280448</t>
  </si>
  <si>
    <t>11105584754</t>
  </si>
  <si>
    <t>25154INV01AY</t>
  </si>
  <si>
    <t>1110558475410719</t>
  </si>
  <si>
    <t>3101594340</t>
  </si>
  <si>
    <t>11105584758</t>
  </si>
  <si>
    <t>USMO6396695331</t>
  </si>
  <si>
    <t>1110558475810719</t>
  </si>
  <si>
    <t>3101698085</t>
  </si>
  <si>
    <t>11105584806</t>
  </si>
  <si>
    <t>1110558480610719</t>
  </si>
  <si>
    <t>3101648342</t>
  </si>
  <si>
    <t>11105588501</t>
  </si>
  <si>
    <t>25157INV01AL</t>
  </si>
  <si>
    <t>USMO6576997570</t>
  </si>
  <si>
    <t>1110558850110719</t>
  </si>
  <si>
    <t>3101630751</t>
  </si>
  <si>
    <t>11105588565</t>
  </si>
  <si>
    <t>USMO6576952120</t>
  </si>
  <si>
    <t>1110558856510719</t>
  </si>
  <si>
    <t>3101533062</t>
  </si>
  <si>
    <t>11105588630</t>
  </si>
  <si>
    <t>USMO6576962010</t>
  </si>
  <si>
    <t>1110558863010719</t>
  </si>
  <si>
    <t>3101480663</t>
  </si>
  <si>
    <t>11105588645</t>
  </si>
  <si>
    <t>25157INV01AZ</t>
  </si>
  <si>
    <t>USMO6570500000</t>
  </si>
  <si>
    <t>1110558864510719</t>
  </si>
  <si>
    <t>3101635652</t>
  </si>
  <si>
    <t>11105589081</t>
  </si>
  <si>
    <t>USMO6565353020</t>
  </si>
  <si>
    <t>1110558908110719</t>
  </si>
  <si>
    <t>3102098624</t>
  </si>
  <si>
    <t>11105589346</t>
  </si>
  <si>
    <t>25157INV01BK</t>
  </si>
  <si>
    <t>USMO6576962240</t>
  </si>
  <si>
    <t>1110558934610719</t>
  </si>
  <si>
    <t>3102128129</t>
  </si>
  <si>
    <t>200015463678</t>
  </si>
  <si>
    <t>11105590884</t>
  </si>
  <si>
    <t>25160INV01A6</t>
  </si>
  <si>
    <t>USMO6570591420</t>
  </si>
  <si>
    <t>1110559088410719</t>
  </si>
  <si>
    <t>3101641652</t>
  </si>
  <si>
    <t>11105592951</t>
  </si>
  <si>
    <t>25161INV01BJ</t>
  </si>
  <si>
    <t>1110559295110514</t>
  </si>
  <si>
    <t>3101492276</t>
  </si>
  <si>
    <t>200011601594</t>
  </si>
  <si>
    <t>1110559295110469</t>
  </si>
  <si>
    <t>3101492371</t>
  </si>
  <si>
    <t>11105593109</t>
  </si>
  <si>
    <t>25161INV01BD</t>
  </si>
  <si>
    <t>USMO6561333370</t>
  </si>
  <si>
    <t>1110559310910469</t>
  </si>
  <si>
    <t>3101490477</t>
  </si>
  <si>
    <t>1110559310910514</t>
  </si>
  <si>
    <t>3101490571</t>
  </si>
  <si>
    <t>11105593190</t>
  </si>
  <si>
    <t>1110559319010469</t>
  </si>
  <si>
    <t>3101652882</t>
  </si>
  <si>
    <t>11105593252</t>
  </si>
  <si>
    <t>USMO6561324580</t>
  </si>
  <si>
    <t>1110559325210514</t>
  </si>
  <si>
    <t>3101574251</t>
  </si>
  <si>
    <t>1110559325210469</t>
  </si>
  <si>
    <t>3101574060</t>
  </si>
  <si>
    <t>11105593483</t>
  </si>
  <si>
    <t>1110559348310719</t>
  </si>
  <si>
    <t>3101561791</t>
  </si>
  <si>
    <t>11105593579</t>
  </si>
  <si>
    <t>1110559357910469</t>
  </si>
  <si>
    <t>3101488283</t>
  </si>
  <si>
    <t>11105593711</t>
  </si>
  <si>
    <t>USMO6560514460</t>
  </si>
  <si>
    <t>1110559371110719</t>
  </si>
  <si>
    <t>3101677903</t>
  </si>
  <si>
    <t>11105593718</t>
  </si>
  <si>
    <t>1110559371810719</t>
  </si>
  <si>
    <t>3101607187</t>
  </si>
  <si>
    <t>11105593733</t>
  </si>
  <si>
    <t>USMO6561322650</t>
  </si>
  <si>
    <t>1110559373310514</t>
  </si>
  <si>
    <t>3101486603</t>
  </si>
  <si>
    <t>1110559373310469</t>
  </si>
  <si>
    <t>3101486505</t>
  </si>
  <si>
    <t>11105593766</t>
  </si>
  <si>
    <t>USMO6561317000</t>
  </si>
  <si>
    <t>1110559376610514</t>
  </si>
  <si>
    <t>3102028010</t>
  </si>
  <si>
    <t>1110559376610469</t>
  </si>
  <si>
    <t>3102028009</t>
  </si>
  <si>
    <t>11105593786</t>
  </si>
  <si>
    <t>USMO6561311380</t>
  </si>
  <si>
    <t>1110559378610514</t>
  </si>
  <si>
    <t>3102028290</t>
  </si>
  <si>
    <t>1110559378610469</t>
  </si>
  <si>
    <t>3102028289</t>
  </si>
  <si>
    <t>11105593852</t>
  </si>
  <si>
    <t>1110559385210469</t>
  </si>
  <si>
    <t>3102027824</t>
  </si>
  <si>
    <t>200014979278</t>
  </si>
  <si>
    <t>1110559385210514</t>
  </si>
  <si>
    <t>3102027825</t>
  </si>
  <si>
    <t>11105593891</t>
  </si>
  <si>
    <t>1110559389110514</t>
  </si>
  <si>
    <t>3102122721</t>
  </si>
  <si>
    <t>1110559389110469</t>
  </si>
  <si>
    <t>3102122720</t>
  </si>
  <si>
    <t>11105594030</t>
  </si>
  <si>
    <t>1110559403010719</t>
  </si>
  <si>
    <t>3102243092</t>
  </si>
  <si>
    <t>11105594048</t>
  </si>
  <si>
    <t>USMO6561319790</t>
  </si>
  <si>
    <t>1110559404810514</t>
  </si>
  <si>
    <t>3102272469</t>
  </si>
  <si>
    <t>1110559404810469</t>
  </si>
  <si>
    <t>3102272468</t>
  </si>
  <si>
    <t>11105596036</t>
  </si>
  <si>
    <t>25162INV01AW</t>
  </si>
  <si>
    <t>1110559603610514</t>
  </si>
  <si>
    <t>3101560405</t>
  </si>
  <si>
    <t>200011417975</t>
  </si>
  <si>
    <t>11105596099</t>
  </si>
  <si>
    <t>1110559609910514</t>
  </si>
  <si>
    <t>3101683901</t>
  </si>
  <si>
    <t>1110559609910469</t>
  </si>
  <si>
    <t>3101683980</t>
  </si>
  <si>
    <t>11105596932</t>
  </si>
  <si>
    <t>USMO6561328210</t>
  </si>
  <si>
    <t>1110559693210469</t>
  </si>
  <si>
    <t>3102198702</t>
  </si>
  <si>
    <t>1110559693210514</t>
  </si>
  <si>
    <t>3102198703</t>
  </si>
  <si>
    <t>11105598180</t>
  </si>
  <si>
    <t>25169INV01AM</t>
  </si>
  <si>
    <t>1110559818010719</t>
  </si>
  <si>
    <t>3101480238</t>
  </si>
  <si>
    <t>200011608821</t>
  </si>
  <si>
    <t>11105598296</t>
  </si>
  <si>
    <t>USMO6560526240</t>
  </si>
  <si>
    <t>1110559829610719</t>
  </si>
  <si>
    <t>3101677455</t>
  </si>
  <si>
    <t>11105598301</t>
  </si>
  <si>
    <t>USMO6561313450</t>
  </si>
  <si>
    <t>1110559830110469</t>
  </si>
  <si>
    <t>3101661235</t>
  </si>
  <si>
    <t>1110559830110514</t>
  </si>
  <si>
    <t>3101661332</t>
  </si>
  <si>
    <t>11105599754</t>
  </si>
  <si>
    <t>25170INV01A0</t>
  </si>
  <si>
    <t>1110559975410719</t>
  </si>
  <si>
    <t>3101663286</t>
  </si>
  <si>
    <t>200011024714</t>
  </si>
  <si>
    <t>11105599852</t>
  </si>
  <si>
    <t>25170INV01A7</t>
  </si>
  <si>
    <t>USMO6561331070</t>
  </si>
  <si>
    <t>1110559985210514</t>
  </si>
  <si>
    <t>3101550855</t>
  </si>
  <si>
    <t>1110559985210469</t>
  </si>
  <si>
    <t>3101550949</t>
  </si>
  <si>
    <t>11105599883</t>
  </si>
  <si>
    <t>USMO6561331010</t>
  </si>
  <si>
    <t>1110559988310469</t>
  </si>
  <si>
    <t>3101634364</t>
  </si>
  <si>
    <t>1110559988310514</t>
  </si>
  <si>
    <t>3101634554</t>
  </si>
  <si>
    <t>11105599929</t>
  </si>
  <si>
    <t>USMO6561318860</t>
  </si>
  <si>
    <t>1110559992910469</t>
  </si>
  <si>
    <t>3101620175</t>
  </si>
  <si>
    <t>1110559992910514</t>
  </si>
  <si>
    <t>3101620079</t>
  </si>
  <si>
    <t>11105599980</t>
  </si>
  <si>
    <t>USMO6560523210</t>
  </si>
  <si>
    <t>1110559998010719</t>
  </si>
  <si>
    <t>3102243906</t>
  </si>
  <si>
    <t>11105600783</t>
  </si>
  <si>
    <t>25171INV01AW</t>
  </si>
  <si>
    <t>1110560078310469</t>
  </si>
  <si>
    <t>3101585748</t>
  </si>
  <si>
    <t>1110560078310514</t>
  </si>
  <si>
    <t>3101585948</t>
  </si>
  <si>
    <t>11105600930</t>
  </si>
  <si>
    <t>USMO6560520120</t>
  </si>
  <si>
    <t>1110560093010719</t>
  </si>
  <si>
    <t>3101661783</t>
  </si>
  <si>
    <t>200013826413</t>
  </si>
  <si>
    <t>11105602122</t>
  </si>
  <si>
    <t>25174INV01AW</t>
  </si>
  <si>
    <t>1110560212210719</t>
  </si>
  <si>
    <t>3101634532</t>
  </si>
  <si>
    <t>11105602261</t>
  </si>
  <si>
    <t>USMO6561333410</t>
  </si>
  <si>
    <t>1110560226110514</t>
  </si>
  <si>
    <t>3101684433</t>
  </si>
  <si>
    <t>200014434720</t>
  </si>
  <si>
    <t>1110560226110469</t>
  </si>
  <si>
    <t>3101684598</t>
  </si>
  <si>
    <t>11105602311</t>
  </si>
  <si>
    <t>USMO6561328100</t>
  </si>
  <si>
    <t>1110560231110469</t>
  </si>
  <si>
    <t>3101518642</t>
  </si>
  <si>
    <t>1110560231110514</t>
  </si>
  <si>
    <t>3101518737</t>
  </si>
  <si>
    <t>11105602354</t>
  </si>
  <si>
    <t>1110560235410469</t>
  </si>
  <si>
    <t>3102157107</t>
  </si>
  <si>
    <t>1110560235410514</t>
  </si>
  <si>
    <t>3102157108</t>
  </si>
  <si>
    <t>11105603076</t>
  </si>
  <si>
    <t>25175INV01AG</t>
  </si>
  <si>
    <t>USMO6560517060</t>
  </si>
  <si>
    <t>1110560307610719</t>
  </si>
  <si>
    <t>3101649695</t>
  </si>
  <si>
    <t>200011014079</t>
  </si>
  <si>
    <t>11105603230</t>
  </si>
  <si>
    <t>1110560323010719</t>
  </si>
  <si>
    <t>3101548936</t>
  </si>
  <si>
    <t>200012302812</t>
  </si>
  <si>
    <t>11105603266</t>
  </si>
  <si>
    <t>USMO6560517490</t>
  </si>
  <si>
    <t>1110560326610719</t>
  </si>
  <si>
    <t>3101514037</t>
  </si>
  <si>
    <t>11105603274</t>
  </si>
  <si>
    <t>1110560327410719</t>
  </si>
  <si>
    <t>3101498726</t>
  </si>
  <si>
    <t>200013787581</t>
  </si>
  <si>
    <t>11105603279</t>
  </si>
  <si>
    <t>USMO6560526680</t>
  </si>
  <si>
    <t>1110560327910719</t>
  </si>
  <si>
    <t>3101498831</t>
  </si>
  <si>
    <t>11105603311</t>
  </si>
  <si>
    <t>USMO6560515470</t>
  </si>
  <si>
    <t>1110560331110719</t>
  </si>
  <si>
    <t>3101484063</t>
  </si>
  <si>
    <t>11105603347</t>
  </si>
  <si>
    <t>USMO6560517030</t>
  </si>
  <si>
    <t>1110560334710719</t>
  </si>
  <si>
    <t>3101701649</t>
  </si>
  <si>
    <t>11105603396</t>
  </si>
  <si>
    <t>USMO6560522190</t>
  </si>
  <si>
    <t>1110560339610719</t>
  </si>
  <si>
    <t>3102126088</t>
  </si>
  <si>
    <t>11105603986</t>
  </si>
  <si>
    <t>25176INV01BM</t>
  </si>
  <si>
    <t>1110560398610719</t>
  </si>
  <si>
    <t>3101618284</t>
  </si>
  <si>
    <t>11105604002</t>
  </si>
  <si>
    <t>USMO6560581570</t>
  </si>
  <si>
    <t>1110560400210719</t>
  </si>
  <si>
    <t>3101613125</t>
  </si>
  <si>
    <t>11105604120</t>
  </si>
  <si>
    <t>1110560412010719</t>
  </si>
  <si>
    <t>3101695635</t>
  </si>
  <si>
    <t>200013202128</t>
  </si>
  <si>
    <t>11105604150</t>
  </si>
  <si>
    <t>1110560415010469</t>
  </si>
  <si>
    <t>3101630490</t>
  </si>
  <si>
    <t>1110560415010514</t>
  </si>
  <si>
    <t>3101630394</t>
  </si>
  <si>
    <t>11105604257</t>
  </si>
  <si>
    <t>1110560425710719</t>
  </si>
  <si>
    <t>3102033935</t>
  </si>
  <si>
    <t>11105604264</t>
  </si>
  <si>
    <t>1110560426410719</t>
  </si>
  <si>
    <t>3102034026</t>
  </si>
  <si>
    <t>11105604289</t>
  </si>
  <si>
    <t>1110560428910719</t>
  </si>
  <si>
    <t>3102280336</t>
  </si>
  <si>
    <t>200016215838</t>
  </si>
  <si>
    <t>11105604724</t>
  </si>
  <si>
    <t>25181INV01BH</t>
  </si>
  <si>
    <t>USMO6561328250</t>
  </si>
  <si>
    <t>1110560472410514</t>
  </si>
  <si>
    <t>3101647619</t>
  </si>
  <si>
    <t>1110560472410469</t>
  </si>
  <si>
    <t>3101647524</t>
  </si>
  <si>
    <t>11105604839</t>
  </si>
  <si>
    <t>USMO6561328010</t>
  </si>
  <si>
    <t>1110560483910514</t>
  </si>
  <si>
    <t>3102027856</t>
  </si>
  <si>
    <t>200014977934</t>
  </si>
  <si>
    <t>1110560483910469</t>
  </si>
  <si>
    <t>3102027855</t>
  </si>
  <si>
    <t>11105605004</t>
  </si>
  <si>
    <t>USMO6561328320</t>
  </si>
  <si>
    <t>1110560500410469</t>
  </si>
  <si>
    <t>3102301610</t>
  </si>
  <si>
    <t>11200636458</t>
  </si>
  <si>
    <t>25156INV01AX</t>
  </si>
  <si>
    <t>USMO6576981600</t>
  </si>
  <si>
    <t>1120063645810719</t>
  </si>
  <si>
    <t>3101526678</t>
  </si>
  <si>
    <t>11200636573</t>
  </si>
  <si>
    <t>USMO6576982121</t>
  </si>
  <si>
    <t>1120063657310719</t>
  </si>
  <si>
    <t>3101573512</t>
  </si>
  <si>
    <t>11200636575</t>
  </si>
  <si>
    <t>USMO6560511630</t>
  </si>
  <si>
    <t>1120063657510719</t>
  </si>
  <si>
    <t>3101555099</t>
  </si>
  <si>
    <t>11200636600</t>
  </si>
  <si>
    <t>USMO6576962220</t>
  </si>
  <si>
    <t>1120063660010719</t>
  </si>
  <si>
    <t>3101722954</t>
  </si>
  <si>
    <t>200013041690</t>
  </si>
  <si>
    <t>11200636677</t>
  </si>
  <si>
    <t>USMO6560511780</t>
  </si>
  <si>
    <t>1120063667710719</t>
  </si>
  <si>
    <t>3101507357</t>
  </si>
  <si>
    <t>200013775230</t>
  </si>
  <si>
    <t>11200636915</t>
  </si>
  <si>
    <t>USMO6560511130</t>
  </si>
  <si>
    <t>1120063691510719</t>
  </si>
  <si>
    <t>3101653064</t>
  </si>
  <si>
    <t>11200636939</t>
  </si>
  <si>
    <t>USMO6560513430</t>
  </si>
  <si>
    <t>1120063693910719</t>
  </si>
  <si>
    <t>3101487345</t>
  </si>
  <si>
    <t>200014713693</t>
  </si>
  <si>
    <t>11200637074</t>
  </si>
  <si>
    <t>1120063707410719</t>
  </si>
  <si>
    <t>3101677992</t>
  </si>
  <si>
    <t>11200637215</t>
  </si>
  <si>
    <t>1120063721510719</t>
  </si>
  <si>
    <t>11200639743</t>
  </si>
  <si>
    <t>25157INV01BB</t>
  </si>
  <si>
    <t>USMO6570591170</t>
  </si>
  <si>
    <t>1120063974310719</t>
  </si>
  <si>
    <t>3101579974</t>
  </si>
  <si>
    <t>11200639775</t>
  </si>
  <si>
    <t>USMO6576991201</t>
  </si>
  <si>
    <t>1120063977510719</t>
  </si>
  <si>
    <t>3101511381</t>
  </si>
  <si>
    <t>11200641215</t>
  </si>
  <si>
    <t>25160INV01AR</t>
  </si>
  <si>
    <t>1120064121510719</t>
  </si>
  <si>
    <t>3101572821</t>
  </si>
  <si>
    <t>200011392954</t>
  </si>
  <si>
    <t>11200641281</t>
  </si>
  <si>
    <t>USMO6570592450</t>
  </si>
  <si>
    <t>1120064128110719</t>
  </si>
  <si>
    <t>3101546006</t>
  </si>
  <si>
    <t>11200641297</t>
  </si>
  <si>
    <t>1120064129710719</t>
  </si>
  <si>
    <t>3101608931</t>
  </si>
  <si>
    <t>200011393986</t>
  </si>
  <si>
    <t>11200641691</t>
  </si>
  <si>
    <t>USMO6570593440</t>
  </si>
  <si>
    <t>1120064169110719</t>
  </si>
  <si>
    <t>3102184780</t>
  </si>
  <si>
    <t>200015735034</t>
  </si>
  <si>
    <t>11200642879</t>
  </si>
  <si>
    <t>1120064287910469</t>
  </si>
  <si>
    <t>3101514278</t>
  </si>
  <si>
    <t>1120064287910514</t>
  </si>
  <si>
    <t>3101514181</t>
  </si>
  <si>
    <t>11200643609</t>
  </si>
  <si>
    <t>25162INV01AB</t>
  </si>
  <si>
    <t>USMO6560514210</t>
  </si>
  <si>
    <t>1120064360910719</t>
  </si>
  <si>
    <t>3101984326</t>
  </si>
  <si>
    <t>11200643803</t>
  </si>
  <si>
    <t>1120064380310469</t>
  </si>
  <si>
    <t>3101987336</t>
  </si>
  <si>
    <t>11200643814</t>
  </si>
  <si>
    <t>1120064381410719</t>
  </si>
  <si>
    <t>3102039030</t>
  </si>
  <si>
    <t>200015027739</t>
  </si>
  <si>
    <t>11200643881</t>
  </si>
  <si>
    <t>USMO6561328070</t>
  </si>
  <si>
    <t>1120064388110469</t>
  </si>
  <si>
    <t>3102042498</t>
  </si>
  <si>
    <t>1120064388110514</t>
  </si>
  <si>
    <t>3102042499</t>
  </si>
  <si>
    <t>11200643915</t>
  </si>
  <si>
    <t>1120064391510469</t>
  </si>
  <si>
    <t>3102279417</t>
  </si>
  <si>
    <t>1120064391510514</t>
  </si>
  <si>
    <t>3102279418</t>
  </si>
  <si>
    <t>11200643917</t>
  </si>
  <si>
    <t>1120064391710514</t>
  </si>
  <si>
    <t>1120064391710469</t>
  </si>
  <si>
    <t>11200644774</t>
  </si>
  <si>
    <t>25163INV01A0</t>
  </si>
  <si>
    <t>USMO6561314330</t>
  </si>
  <si>
    <t>1120064477410514</t>
  </si>
  <si>
    <t>3101644843</t>
  </si>
  <si>
    <t>1120064477410469</t>
  </si>
  <si>
    <t>3101644745</t>
  </si>
  <si>
    <t>11200644783</t>
  </si>
  <si>
    <t>USMO6561314680</t>
  </si>
  <si>
    <t>1120064478310514</t>
  </si>
  <si>
    <t>3101482059</t>
  </si>
  <si>
    <t>1120064478310469</t>
  </si>
  <si>
    <t>3101481868</t>
  </si>
  <si>
    <t>11200644894</t>
  </si>
  <si>
    <t>USMO6561315520</t>
  </si>
  <si>
    <t>1120064489410514</t>
  </si>
  <si>
    <t>3101656200</t>
  </si>
  <si>
    <t>1120064489410469</t>
  </si>
  <si>
    <t>3101656299</t>
  </si>
  <si>
    <t>11200644972</t>
  </si>
  <si>
    <t>USMO6561314110</t>
  </si>
  <si>
    <t>1120064497210469</t>
  </si>
  <si>
    <t>3101506180</t>
  </si>
  <si>
    <t>1120064497210514</t>
  </si>
  <si>
    <t>3101506082</t>
  </si>
  <si>
    <t>11200645900</t>
  </si>
  <si>
    <t>25167INV01A9</t>
  </si>
  <si>
    <t>1120064590010469</t>
  </si>
  <si>
    <t>1120064590010514</t>
  </si>
  <si>
    <t>11200646288</t>
  </si>
  <si>
    <t>1120064628810469</t>
  </si>
  <si>
    <t>3101569637</t>
  </si>
  <si>
    <t>1120064628810514</t>
  </si>
  <si>
    <t>3101569730</t>
  </si>
  <si>
    <t>11200646297</t>
  </si>
  <si>
    <t>USMO6561317110</t>
  </si>
  <si>
    <t>1120064629710514</t>
  </si>
  <si>
    <t>3101726868</t>
  </si>
  <si>
    <t>1120064629710469</t>
  </si>
  <si>
    <t>3101726960</t>
  </si>
  <si>
    <t>11200648450</t>
  </si>
  <si>
    <t>25168INV01AY</t>
  </si>
  <si>
    <t>USMO6560518020</t>
  </si>
  <si>
    <t>1120064845010719</t>
  </si>
  <si>
    <t>3101630435</t>
  </si>
  <si>
    <t>200010903447</t>
  </si>
  <si>
    <t>11200648792</t>
  </si>
  <si>
    <t>25168INV01AM</t>
  </si>
  <si>
    <t>USMO6560516470</t>
  </si>
  <si>
    <t>1120064879210719</t>
  </si>
  <si>
    <t>3101503615</t>
  </si>
  <si>
    <t>200012315046</t>
  </si>
  <si>
    <t>11200648794</t>
  </si>
  <si>
    <t>25168INV01AU</t>
  </si>
  <si>
    <t>USMO6560515170</t>
  </si>
  <si>
    <t>1120064879410719</t>
  </si>
  <si>
    <t>3101599415</t>
  </si>
  <si>
    <t>200012087918</t>
  </si>
  <si>
    <t>11200648806</t>
  </si>
  <si>
    <t>USMO6370120511</t>
  </si>
  <si>
    <t>1120064880610720</t>
  </si>
  <si>
    <t>3101539955</t>
  </si>
  <si>
    <t>11200648919</t>
  </si>
  <si>
    <t>USMO6560518080</t>
  </si>
  <si>
    <t>1120064891910719</t>
  </si>
  <si>
    <t>3101654315</t>
  </si>
  <si>
    <t>11200649151</t>
  </si>
  <si>
    <t>1120064915110719</t>
  </si>
  <si>
    <t>11200649201</t>
  </si>
  <si>
    <t>USMO6370120301</t>
  </si>
  <si>
    <t>1120064920110720</t>
  </si>
  <si>
    <t>3101576967</t>
  </si>
  <si>
    <t>11200649218</t>
  </si>
  <si>
    <t>1120064921810720</t>
  </si>
  <si>
    <t>3101703821</t>
  </si>
  <si>
    <t>11200649296</t>
  </si>
  <si>
    <t>USMO6561329040</t>
  </si>
  <si>
    <t>1120064929610514</t>
  </si>
  <si>
    <t>3101591069</t>
  </si>
  <si>
    <t>1120064929610469</t>
  </si>
  <si>
    <t>3101591258</t>
  </si>
  <si>
    <t>11200649824</t>
  </si>
  <si>
    <t>USMO6560528940</t>
  </si>
  <si>
    <t>1120064982410719</t>
  </si>
  <si>
    <t>3102267402</t>
  </si>
  <si>
    <t>11200650945</t>
  </si>
  <si>
    <t>25171INV01AJ</t>
  </si>
  <si>
    <t>1120065094510719</t>
  </si>
  <si>
    <t>3101526766</t>
  </si>
  <si>
    <t>11200651060</t>
  </si>
  <si>
    <t>USMO6301622070</t>
  </si>
  <si>
    <t>1120065106010719</t>
  </si>
  <si>
    <t>3101611152</t>
  </si>
  <si>
    <t>11200651068</t>
  </si>
  <si>
    <t>1120065106810719</t>
  </si>
  <si>
    <t>3101687456</t>
  </si>
  <si>
    <t>11200651087</t>
  </si>
  <si>
    <t>1120065108710514</t>
  </si>
  <si>
    <t>3101571760</t>
  </si>
  <si>
    <t>200014457937</t>
  </si>
  <si>
    <t>1120065108710469</t>
  </si>
  <si>
    <t>3101571567</t>
  </si>
  <si>
    <t>11200651864</t>
  </si>
  <si>
    <t>25175INV01AE</t>
  </si>
  <si>
    <t>USMO6560518110</t>
  </si>
  <si>
    <t>1120065186410719</t>
  </si>
  <si>
    <t>3101662160</t>
  </si>
  <si>
    <t>200011790389</t>
  </si>
  <si>
    <t>11200651869</t>
  </si>
  <si>
    <t>USMO6560517110</t>
  </si>
  <si>
    <t>1120065186910719</t>
  </si>
  <si>
    <t>3101599559</t>
  </si>
  <si>
    <t>11200651965</t>
  </si>
  <si>
    <t>USMO6560517500</t>
  </si>
  <si>
    <t>1120065196510719</t>
  </si>
  <si>
    <t>3101530837</t>
  </si>
  <si>
    <t>11200652055</t>
  </si>
  <si>
    <t>USMO6560517040</t>
  </si>
  <si>
    <t>1120065205510719</t>
  </si>
  <si>
    <t>3102103169</t>
  </si>
  <si>
    <t>200015343268</t>
  </si>
  <si>
    <t>11200652098</t>
  </si>
  <si>
    <t>1120065209810719</t>
  </si>
  <si>
    <t>3102102059</t>
  </si>
  <si>
    <t>11200653548</t>
  </si>
  <si>
    <t>25176INV01A2</t>
  </si>
  <si>
    <t>USMO6485492170</t>
  </si>
  <si>
    <t>1120065354810719</t>
  </si>
  <si>
    <t>3101705736</t>
  </si>
  <si>
    <t>11200653645</t>
  </si>
  <si>
    <t>USMO6485492000</t>
  </si>
  <si>
    <t>1120065364510719</t>
  </si>
  <si>
    <t>3101512584</t>
  </si>
  <si>
    <t>11200653650</t>
  </si>
  <si>
    <t>1120065365010719</t>
  </si>
  <si>
    <t>3101687146</t>
  </si>
  <si>
    <t>11200653658</t>
  </si>
  <si>
    <t>USMO6570573550</t>
  </si>
  <si>
    <t>1120065365810719</t>
  </si>
  <si>
    <t>3101642026</t>
  </si>
  <si>
    <t>11200653755</t>
  </si>
  <si>
    <t>1120065375510719</t>
  </si>
  <si>
    <t>3101490113</t>
  </si>
  <si>
    <t>11200653813</t>
  </si>
  <si>
    <t>1120065381310719</t>
  </si>
  <si>
    <t>3102009367</t>
  </si>
  <si>
    <t>11200653821</t>
  </si>
  <si>
    <t>1120065382110719</t>
  </si>
  <si>
    <t>3102010430</t>
  </si>
  <si>
    <t>11200654056</t>
  </si>
  <si>
    <t>1120065405610719</t>
  </si>
  <si>
    <t>3102278075</t>
  </si>
  <si>
    <t>11200654493</t>
  </si>
  <si>
    <t>25178INV01A9</t>
  </si>
  <si>
    <t>USMO6561326440</t>
  </si>
  <si>
    <t>1120065449310469</t>
  </si>
  <si>
    <t>3101667141</t>
  </si>
  <si>
    <t>1120065449310514</t>
  </si>
  <si>
    <t>3101667299</t>
  </si>
  <si>
    <t>11200654512</t>
  </si>
  <si>
    <t>USMO6561326360</t>
  </si>
  <si>
    <t>1120065451210469</t>
  </si>
  <si>
    <t>3101551476</t>
  </si>
  <si>
    <t>1120065451210514</t>
  </si>
  <si>
    <t>3101551381</t>
  </si>
  <si>
    <t>11200654731</t>
  </si>
  <si>
    <t>25178INV01AI</t>
  </si>
  <si>
    <t>USMO6560519690</t>
  </si>
  <si>
    <t>1120065473110719</t>
  </si>
  <si>
    <t>3101574547</t>
  </si>
  <si>
    <t>200012135295</t>
  </si>
  <si>
    <t>11200654749</t>
  </si>
  <si>
    <t>USMO6561323940</t>
  </si>
  <si>
    <t>1120065474910469</t>
  </si>
  <si>
    <t>3101504768</t>
  </si>
  <si>
    <t>1120065474910514</t>
  </si>
  <si>
    <t>3101504574</t>
  </si>
  <si>
    <t>11200654772</t>
  </si>
  <si>
    <t>USMO6561335050</t>
  </si>
  <si>
    <t>1120065477210469</t>
  </si>
  <si>
    <t>3101547868</t>
  </si>
  <si>
    <t>1120065477210514</t>
  </si>
  <si>
    <t>3101547772</t>
  </si>
  <si>
    <t>11200654803</t>
  </si>
  <si>
    <t>USMO6568082911</t>
  </si>
  <si>
    <t>1120065480310719</t>
  </si>
  <si>
    <t>3101508811</t>
  </si>
  <si>
    <t>11200654805</t>
  </si>
  <si>
    <t>USMO6561071161</t>
  </si>
  <si>
    <t>1120065480510719</t>
  </si>
  <si>
    <t>3101578782</t>
  </si>
  <si>
    <t>11200654888</t>
  </si>
  <si>
    <t>USMO6561325800</t>
  </si>
  <si>
    <t>1120065488810469</t>
  </si>
  <si>
    <t>3101565743</t>
  </si>
  <si>
    <t>200014632018</t>
  </si>
  <si>
    <t>1120065488810514</t>
  </si>
  <si>
    <t>3101565647</t>
  </si>
  <si>
    <t>11200654927</t>
  </si>
  <si>
    <t>1120065492710719</t>
  </si>
  <si>
    <t>3102080411</t>
  </si>
  <si>
    <t>11200655627</t>
  </si>
  <si>
    <t>25181INV01AN</t>
  </si>
  <si>
    <t>1120065562710514</t>
  </si>
  <si>
    <t>1120065562710469</t>
  </si>
  <si>
    <t>11200655669</t>
  </si>
  <si>
    <t>1120065566910514</t>
  </si>
  <si>
    <t>1120065566910469</t>
  </si>
  <si>
    <t>11200655713</t>
  </si>
  <si>
    <t>USMO6560511720</t>
  </si>
  <si>
    <t>1120065571310719</t>
  </si>
  <si>
    <t>3102316378</t>
  </si>
  <si>
    <t>11295599371</t>
  </si>
  <si>
    <t>25154COCH2AD</t>
  </si>
  <si>
    <t>48050450554</t>
  </si>
  <si>
    <t>1129559937110719</t>
  </si>
  <si>
    <t>3101509056</t>
  </si>
  <si>
    <t>200011893126</t>
  </si>
  <si>
    <t>11295599374</t>
  </si>
  <si>
    <t>48050450538</t>
  </si>
  <si>
    <t>1129559937410719</t>
  </si>
  <si>
    <t>3101515975</t>
  </si>
  <si>
    <t>200011893373</t>
  </si>
  <si>
    <t>11295599376</t>
  </si>
  <si>
    <t>48050450520</t>
  </si>
  <si>
    <t>1129559937610719</t>
  </si>
  <si>
    <t>3101479793</t>
  </si>
  <si>
    <t>200011893589</t>
  </si>
  <si>
    <t>11295599378</t>
  </si>
  <si>
    <t>48050450488</t>
  </si>
  <si>
    <t>USMO6570573520</t>
  </si>
  <si>
    <t>1129559937810719</t>
  </si>
  <si>
    <t>3101522580</t>
  </si>
  <si>
    <t>200011897176</t>
  </si>
  <si>
    <t>11295599383</t>
  </si>
  <si>
    <t>48050450429</t>
  </si>
  <si>
    <t>1129559938310719</t>
  </si>
  <si>
    <t>3101726756</t>
  </si>
  <si>
    <t>200011904758</t>
  </si>
  <si>
    <t>11295599385</t>
  </si>
  <si>
    <t>48050450409</t>
  </si>
  <si>
    <t>1129559938510719</t>
  </si>
  <si>
    <t>3101640678</t>
  </si>
  <si>
    <t>200011908239</t>
  </si>
  <si>
    <t>11295599387</t>
  </si>
  <si>
    <t>48050450376</t>
  </si>
  <si>
    <t>1129559938710719</t>
  </si>
  <si>
    <t>3101699539</t>
  </si>
  <si>
    <t>200011912116</t>
  </si>
  <si>
    <t>11295599453</t>
  </si>
  <si>
    <t>USMO6560519771</t>
  </si>
  <si>
    <t>1129559945310719</t>
  </si>
  <si>
    <t>3101620649</t>
  </si>
  <si>
    <t>11295599500</t>
  </si>
  <si>
    <t>48050449905</t>
  </si>
  <si>
    <t>USMO6485490001</t>
  </si>
  <si>
    <t>1129559950010719</t>
  </si>
  <si>
    <t>3101582650</t>
  </si>
  <si>
    <t>200013743360</t>
  </si>
  <si>
    <t>11295602048</t>
  </si>
  <si>
    <t>25156INV01A4</t>
  </si>
  <si>
    <t>USMO6560512540</t>
  </si>
  <si>
    <t>1129560204810719</t>
  </si>
  <si>
    <t>3101695991</t>
  </si>
  <si>
    <t>11295602155</t>
  </si>
  <si>
    <t>USMO6570590330</t>
  </si>
  <si>
    <t>1129560215510719</t>
  </si>
  <si>
    <t>3101695163</t>
  </si>
  <si>
    <t>11295602162</t>
  </si>
  <si>
    <t>1129560216210719</t>
  </si>
  <si>
    <t>3101578869</t>
  </si>
  <si>
    <t>11295602385</t>
  </si>
  <si>
    <t>USMO6576983211</t>
  </si>
  <si>
    <t>1129560238510719</t>
  </si>
  <si>
    <t>3101651159</t>
  </si>
  <si>
    <t>11295602653</t>
  </si>
  <si>
    <t>USMO6561324150</t>
  </si>
  <si>
    <t>1129560265310469</t>
  </si>
  <si>
    <t>3102245200</t>
  </si>
  <si>
    <t>200016036002</t>
  </si>
  <si>
    <t>1129560265310514</t>
  </si>
  <si>
    <t>3102245201</t>
  </si>
  <si>
    <t>11295603683</t>
  </si>
  <si>
    <t>25160INV01AO</t>
  </si>
  <si>
    <t>USMO6570591430</t>
  </si>
  <si>
    <t>1129560368310719</t>
  </si>
  <si>
    <t>3101600565</t>
  </si>
  <si>
    <t>11295604004</t>
  </si>
  <si>
    <t>USMO6570592310</t>
  </si>
  <si>
    <t>1129560400410719</t>
  </si>
  <si>
    <t>3101546141</t>
  </si>
  <si>
    <t>11295604970</t>
  </si>
  <si>
    <t>25161INV01AJ</t>
  </si>
  <si>
    <t>1129560497010514</t>
  </si>
  <si>
    <t>1129560497010469</t>
  </si>
  <si>
    <t>11295605045</t>
  </si>
  <si>
    <t>1129560504510719</t>
  </si>
  <si>
    <t>3101620597</t>
  </si>
  <si>
    <t>11295605071</t>
  </si>
  <si>
    <t>1129560507110719</t>
  </si>
  <si>
    <t>3101624404</t>
  </si>
  <si>
    <t>11295605073</t>
  </si>
  <si>
    <t>USMO6561311780</t>
  </si>
  <si>
    <t>1129560507310514</t>
  </si>
  <si>
    <t>3101569391</t>
  </si>
  <si>
    <t>1129560507310469</t>
  </si>
  <si>
    <t>3101569489</t>
  </si>
  <si>
    <t>11295605083</t>
  </si>
  <si>
    <t>USMO6570590510</t>
  </si>
  <si>
    <t>1129560508310719</t>
  </si>
  <si>
    <t>3101565739</t>
  </si>
  <si>
    <t>200012377681</t>
  </si>
  <si>
    <t>11295605294</t>
  </si>
  <si>
    <t>1129560529410469</t>
  </si>
  <si>
    <t>3102051371</t>
  </si>
  <si>
    <t>1129560529410514</t>
  </si>
  <si>
    <t>3102051372</t>
  </si>
  <si>
    <t>11295605322</t>
  </si>
  <si>
    <t>USMO6561326520</t>
  </si>
  <si>
    <t>1129560532210514</t>
  </si>
  <si>
    <t>3102052756</t>
  </si>
  <si>
    <t>200015090174</t>
  </si>
  <si>
    <t>11295605398</t>
  </si>
  <si>
    <t>1129560539810469</t>
  </si>
  <si>
    <t>3102278262</t>
  </si>
  <si>
    <t>200016206829</t>
  </si>
  <si>
    <t>1129560539810514</t>
  </si>
  <si>
    <t>3102278266</t>
  </si>
  <si>
    <t>11295607636</t>
  </si>
  <si>
    <t>25162INV01BM</t>
  </si>
  <si>
    <t>USMO6561386150</t>
  </si>
  <si>
    <t>1129560763610514</t>
  </si>
  <si>
    <t>3101628894</t>
  </si>
  <si>
    <t>1129560763610469</t>
  </si>
  <si>
    <t>3101628990</t>
  </si>
  <si>
    <t>11295607678</t>
  </si>
  <si>
    <t>25162INV01BJ</t>
  </si>
  <si>
    <t>USMO6560516500</t>
  </si>
  <si>
    <t>1129560767810719</t>
  </si>
  <si>
    <t>3101628909</t>
  </si>
  <si>
    <t>11295607917</t>
  </si>
  <si>
    <t>1129560791710514</t>
  </si>
  <si>
    <t>3101675711</t>
  </si>
  <si>
    <t>1129560791710469</t>
  </si>
  <si>
    <t>3101675630</t>
  </si>
  <si>
    <t>11295608018</t>
  </si>
  <si>
    <t>1129560801810514</t>
  </si>
  <si>
    <t>3102230443</t>
  </si>
  <si>
    <t>1129560801810469</t>
  </si>
  <si>
    <t>3102230442</t>
  </si>
  <si>
    <t>11295608054</t>
  </si>
  <si>
    <t>1129560805410469</t>
  </si>
  <si>
    <t>3101618697</t>
  </si>
  <si>
    <t>1129560805410514</t>
  </si>
  <si>
    <t>3101618609</t>
  </si>
  <si>
    <t>11295608199</t>
  </si>
  <si>
    <t>25162INV01AH</t>
  </si>
  <si>
    <t>1129560819910719</t>
  </si>
  <si>
    <t>3101517828</t>
  </si>
  <si>
    <t>11295608425</t>
  </si>
  <si>
    <t>1129560842510469</t>
  </si>
  <si>
    <t>3102075335</t>
  </si>
  <si>
    <t>1129560842510514</t>
  </si>
  <si>
    <t>3102075337</t>
  </si>
  <si>
    <t>11295608454</t>
  </si>
  <si>
    <t>USMO6561328940</t>
  </si>
  <si>
    <t>1129560845410514</t>
  </si>
  <si>
    <t>3102250020</t>
  </si>
  <si>
    <t>11295608534</t>
  </si>
  <si>
    <t>1129560853410719</t>
  </si>
  <si>
    <t>3102154795</t>
  </si>
  <si>
    <t>200015592922</t>
  </si>
  <si>
    <t>11295608535</t>
  </si>
  <si>
    <t>1129560853510514</t>
  </si>
  <si>
    <t>3102154879</t>
  </si>
  <si>
    <t>1129560853510469</t>
  </si>
  <si>
    <t>3102154878</t>
  </si>
  <si>
    <t>11295608570</t>
  </si>
  <si>
    <t>1129560857010469</t>
  </si>
  <si>
    <t>1129560857010514</t>
  </si>
  <si>
    <t>11295608618</t>
  </si>
  <si>
    <t>USMO6561328140</t>
  </si>
  <si>
    <t>1129560861810469</t>
  </si>
  <si>
    <t>3102156120</t>
  </si>
  <si>
    <t>1129560861810514</t>
  </si>
  <si>
    <t>3102156121</t>
  </si>
  <si>
    <t>11295608701</t>
  </si>
  <si>
    <t>1129560870110469</t>
  </si>
  <si>
    <t>3102075251</t>
  </si>
  <si>
    <t>11295608785</t>
  </si>
  <si>
    <t>USMO6561323480</t>
  </si>
  <si>
    <t>1129560878510469</t>
  </si>
  <si>
    <t>3102157342</t>
  </si>
  <si>
    <t>1129560878510514</t>
  </si>
  <si>
    <t>3102157343</t>
  </si>
  <si>
    <t>11295608796</t>
  </si>
  <si>
    <t>1129560879610514</t>
  </si>
  <si>
    <t>11295610528</t>
  </si>
  <si>
    <t>25163INV01AI</t>
  </si>
  <si>
    <t>USMO6560522230</t>
  </si>
  <si>
    <t>1129561052810719</t>
  </si>
  <si>
    <t>3101654700</t>
  </si>
  <si>
    <t>11295610742</t>
  </si>
  <si>
    <t>USMO6561314210</t>
  </si>
  <si>
    <t>1129561074210514</t>
  </si>
  <si>
    <t>3102129633</t>
  </si>
  <si>
    <t>1129561074210469</t>
  </si>
  <si>
    <t>3102129632</t>
  </si>
  <si>
    <t>11295610745</t>
  </si>
  <si>
    <t>USMO6560514260</t>
  </si>
  <si>
    <t>1129561074510719</t>
  </si>
  <si>
    <t>3102125394</t>
  </si>
  <si>
    <t>11295610782</t>
  </si>
  <si>
    <t>USMO6560514620</t>
  </si>
  <si>
    <t>1129561078210719</t>
  </si>
  <si>
    <t>3102125289</t>
  </si>
  <si>
    <t>200015450626</t>
  </si>
  <si>
    <t>11295612080</t>
  </si>
  <si>
    <t>25164INV01AG</t>
  </si>
  <si>
    <t>USMO6561316650</t>
  </si>
  <si>
    <t>1129561208010469</t>
  </si>
  <si>
    <t>3102095348</t>
  </si>
  <si>
    <t>1129561208010514</t>
  </si>
  <si>
    <t>3102095349</t>
  </si>
  <si>
    <t>11295612090</t>
  </si>
  <si>
    <t>USMO6561684001</t>
  </si>
  <si>
    <t>1129561209010719</t>
  </si>
  <si>
    <t>3102099069</t>
  </si>
  <si>
    <t>11295614964</t>
  </si>
  <si>
    <t>25168INV01A1</t>
  </si>
  <si>
    <t>1129561496410720</t>
  </si>
  <si>
    <t>3101540402</t>
  </si>
  <si>
    <t>11295615016</t>
  </si>
  <si>
    <t>1129561501610720</t>
  </si>
  <si>
    <t>3101628688</t>
  </si>
  <si>
    <t>200011447279</t>
  </si>
  <si>
    <t>11295615041</t>
  </si>
  <si>
    <t>25168INV01A9</t>
  </si>
  <si>
    <t>1129561504110719</t>
  </si>
  <si>
    <t>3101572724</t>
  </si>
  <si>
    <t>11295615119</t>
  </si>
  <si>
    <t>1129561511910719</t>
  </si>
  <si>
    <t>3101575708</t>
  </si>
  <si>
    <t>200012024432</t>
  </si>
  <si>
    <t>11295615155</t>
  </si>
  <si>
    <t>USMO6561396020</t>
  </si>
  <si>
    <t>1129561515510469</t>
  </si>
  <si>
    <t>3101570510</t>
  </si>
  <si>
    <t>1129561515510514</t>
  </si>
  <si>
    <t>3101570425</t>
  </si>
  <si>
    <t>11295615183</t>
  </si>
  <si>
    <t>USMO6561310160</t>
  </si>
  <si>
    <t>1129561518310469</t>
  </si>
  <si>
    <t>3101558643</t>
  </si>
  <si>
    <t>1129561518310514</t>
  </si>
  <si>
    <t>3101558739</t>
  </si>
  <si>
    <t>11295615201</t>
  </si>
  <si>
    <t>1129561520110720</t>
  </si>
  <si>
    <t>3101583844</t>
  </si>
  <si>
    <t>11295615250</t>
  </si>
  <si>
    <t>USMO6370120161</t>
  </si>
  <si>
    <t>1129561525010720</t>
  </si>
  <si>
    <t>3101477406</t>
  </si>
  <si>
    <t>11295615300</t>
  </si>
  <si>
    <t>1129561530010720</t>
  </si>
  <si>
    <t>3101685470</t>
  </si>
  <si>
    <t>11295615362</t>
  </si>
  <si>
    <t>USMO6561330020</t>
  </si>
  <si>
    <t>1129561536210514</t>
  </si>
  <si>
    <t>3101648556</t>
  </si>
  <si>
    <t>200013270646</t>
  </si>
  <si>
    <t>1129561536210469</t>
  </si>
  <si>
    <t>3101648745</t>
  </si>
  <si>
    <t>11295615402</t>
  </si>
  <si>
    <t>USMO6560515610</t>
  </si>
  <si>
    <t>1129561540210719</t>
  </si>
  <si>
    <t>3101497762</t>
  </si>
  <si>
    <t>11295615447</t>
  </si>
  <si>
    <t>USMO6561326500</t>
  </si>
  <si>
    <t>1129561544710469</t>
  </si>
  <si>
    <t>3102022100</t>
  </si>
  <si>
    <t>11295618378</t>
  </si>
  <si>
    <t>25169INV01A8</t>
  </si>
  <si>
    <t>1129561837810719</t>
  </si>
  <si>
    <t>3101535865</t>
  </si>
  <si>
    <t>11295618498</t>
  </si>
  <si>
    <t>25169INV01AA</t>
  </si>
  <si>
    <t>USMO6560527250</t>
  </si>
  <si>
    <t>1129561849810719</t>
  </si>
  <si>
    <t>3101675202</t>
  </si>
  <si>
    <t>11295618499</t>
  </si>
  <si>
    <t>USMO6561313050</t>
  </si>
  <si>
    <t>1129561849910514</t>
  </si>
  <si>
    <t>3101596986</t>
  </si>
  <si>
    <t>1129561849910469</t>
  </si>
  <si>
    <t>3101597177</t>
  </si>
  <si>
    <t>11295618541</t>
  </si>
  <si>
    <t>1129561854110469</t>
  </si>
  <si>
    <t>3101607804</t>
  </si>
  <si>
    <t>1129561854110514</t>
  </si>
  <si>
    <t>3101607511</t>
  </si>
  <si>
    <t>11295618569</t>
  </si>
  <si>
    <t>USMO6560527191</t>
  </si>
  <si>
    <t>1129561856910719</t>
  </si>
  <si>
    <t>3101617228</t>
  </si>
  <si>
    <t>11295618628</t>
  </si>
  <si>
    <t>1129561862810719</t>
  </si>
  <si>
    <t>3101730774</t>
  </si>
  <si>
    <t>11295618772</t>
  </si>
  <si>
    <t>USMO6561313540</t>
  </si>
  <si>
    <t>1129561877210469</t>
  </si>
  <si>
    <t>3102021020</t>
  </si>
  <si>
    <t>1129561877210514</t>
  </si>
  <si>
    <t>3102021022</t>
  </si>
  <si>
    <t>11295619250</t>
  </si>
  <si>
    <t>1129561925010514</t>
  </si>
  <si>
    <t>3102321821</t>
  </si>
  <si>
    <t>1129561925010469</t>
  </si>
  <si>
    <t>3102321820</t>
  </si>
  <si>
    <t>11295620070</t>
  </si>
  <si>
    <t>25171INV01AB</t>
  </si>
  <si>
    <t>USMO6301622370</t>
  </si>
  <si>
    <t>1129562007010719</t>
  </si>
  <si>
    <t>3101490887</t>
  </si>
  <si>
    <t>11295620074</t>
  </si>
  <si>
    <t>USMO6306950371</t>
  </si>
  <si>
    <t>1129562007410719</t>
  </si>
  <si>
    <t>3101529938</t>
  </si>
  <si>
    <t>11295620152</t>
  </si>
  <si>
    <t>USMO6305117981</t>
  </si>
  <si>
    <t>1129562015210719</t>
  </si>
  <si>
    <t>3101554744</t>
  </si>
  <si>
    <t>200011194574</t>
  </si>
  <si>
    <t>11295620164</t>
  </si>
  <si>
    <t>USMO6560520880</t>
  </si>
  <si>
    <t>1129562016410719</t>
  </si>
  <si>
    <t>3101693586</t>
  </si>
  <si>
    <t>200012550246</t>
  </si>
  <si>
    <t>11295620224</t>
  </si>
  <si>
    <t>USMO6306950411</t>
  </si>
  <si>
    <t>1129562022410719</t>
  </si>
  <si>
    <t>3101695501</t>
  </si>
  <si>
    <t>11295620238</t>
  </si>
  <si>
    <t>USMO6560520620</t>
  </si>
  <si>
    <t>1129562023810719</t>
  </si>
  <si>
    <t>3101506213</t>
  </si>
  <si>
    <t>200012546871</t>
  </si>
  <si>
    <t>11295620241</t>
  </si>
  <si>
    <t>1129562024110719</t>
  </si>
  <si>
    <t>3101556079</t>
  </si>
  <si>
    <t>11295620292</t>
  </si>
  <si>
    <t>USMO6570590540</t>
  </si>
  <si>
    <t>1129562029210719</t>
  </si>
  <si>
    <t>3102066634</t>
  </si>
  <si>
    <t>11295620299</t>
  </si>
  <si>
    <t>USMO6560528970</t>
  </si>
  <si>
    <t>1129562029910719</t>
  </si>
  <si>
    <t>3102064826</t>
  </si>
  <si>
    <t>11295620321</t>
  </si>
  <si>
    <t>1129562032110719</t>
  </si>
  <si>
    <t>3102063876</t>
  </si>
  <si>
    <t>200015140870</t>
  </si>
  <si>
    <t>11295621526</t>
  </si>
  <si>
    <t>25174INV01AH</t>
  </si>
  <si>
    <t>1129562152610514</t>
  </si>
  <si>
    <t>3101646623</t>
  </si>
  <si>
    <t>200011541956</t>
  </si>
  <si>
    <t>1129562152610469</t>
  </si>
  <si>
    <t>3101644982</t>
  </si>
  <si>
    <t>11295621554</t>
  </si>
  <si>
    <t>USMO6561323500</t>
  </si>
  <si>
    <t>1129562155410469</t>
  </si>
  <si>
    <t>3101529573</t>
  </si>
  <si>
    <t>200011551161</t>
  </si>
  <si>
    <t>1129562155410514</t>
  </si>
  <si>
    <t>3101529668</t>
  </si>
  <si>
    <t>11295621566</t>
  </si>
  <si>
    <t>1129562156610719</t>
  </si>
  <si>
    <t>3101511611</t>
  </si>
  <si>
    <t>200011552995</t>
  </si>
  <si>
    <t>11295621573</t>
  </si>
  <si>
    <t>USMO6560525600</t>
  </si>
  <si>
    <t>1129562157310719</t>
  </si>
  <si>
    <t>3101514194</t>
  </si>
  <si>
    <t>11295621617</t>
  </si>
  <si>
    <t>USMO6560525720</t>
  </si>
  <si>
    <t>1129562161710719</t>
  </si>
  <si>
    <t>3101543852</t>
  </si>
  <si>
    <t>11295621632</t>
  </si>
  <si>
    <t>USMO6561322380</t>
  </si>
  <si>
    <t>1129562163210514</t>
  </si>
  <si>
    <t>3101511089</t>
  </si>
  <si>
    <t>200013440751</t>
  </si>
  <si>
    <t>11295621726</t>
  </si>
  <si>
    <t>1129562172610514</t>
  </si>
  <si>
    <t>1129562172610469</t>
  </si>
  <si>
    <t>11295623953</t>
  </si>
  <si>
    <t>25176INV01BH</t>
  </si>
  <si>
    <t>1129562395310469</t>
  </si>
  <si>
    <t>3101531056</t>
  </si>
  <si>
    <t>200011355845</t>
  </si>
  <si>
    <t>1129562395310514</t>
  </si>
  <si>
    <t>3101530961</t>
  </si>
  <si>
    <t>11295624019</t>
  </si>
  <si>
    <t>1129562401910719</t>
  </si>
  <si>
    <t>3101506265</t>
  </si>
  <si>
    <t>200011360456</t>
  </si>
  <si>
    <t>11295624064</t>
  </si>
  <si>
    <t>25176INV01AV</t>
  </si>
  <si>
    <t>USMO6560528030</t>
  </si>
  <si>
    <t>1129562406410719</t>
  </si>
  <si>
    <t>3101533892</t>
  </si>
  <si>
    <t>11295624090</t>
  </si>
  <si>
    <t>1129562409010719</t>
  </si>
  <si>
    <t>3101599177</t>
  </si>
  <si>
    <t>11295624092</t>
  </si>
  <si>
    <t>USMO6570591310</t>
  </si>
  <si>
    <t>1129562409210719</t>
  </si>
  <si>
    <t>3101636212</t>
  </si>
  <si>
    <t>11295624139</t>
  </si>
  <si>
    <t>1129562413910719</t>
  </si>
  <si>
    <t>3101604074</t>
  </si>
  <si>
    <t>11295624167</t>
  </si>
  <si>
    <t>USMO6485492360</t>
  </si>
  <si>
    <t>1129562416710719</t>
  </si>
  <si>
    <t>3101578740</t>
  </si>
  <si>
    <t>11295624274</t>
  </si>
  <si>
    <t>USMO6485482311</t>
  </si>
  <si>
    <t>1129562427410719</t>
  </si>
  <si>
    <t>3102014815</t>
  </si>
  <si>
    <t>11295624379</t>
  </si>
  <si>
    <t>USMO6560519010</t>
  </si>
  <si>
    <t>1129562437910719</t>
  </si>
  <si>
    <t>3102313379</t>
  </si>
  <si>
    <t>11295624776</t>
  </si>
  <si>
    <t>25181INV01A4</t>
  </si>
  <si>
    <t>USMO6561371220</t>
  </si>
  <si>
    <t>1129562477610514</t>
  </si>
  <si>
    <t>3101620701</t>
  </si>
  <si>
    <t>1129562477610469</t>
  </si>
  <si>
    <t>3101620607</t>
  </si>
  <si>
    <t>11295624854</t>
  </si>
  <si>
    <t>1129562485410514</t>
  </si>
  <si>
    <t>3101579662</t>
  </si>
  <si>
    <t>1129562485410469</t>
  </si>
  <si>
    <t>11295625008</t>
  </si>
  <si>
    <t>1129562500810469</t>
  </si>
  <si>
    <t>3102223219</t>
  </si>
  <si>
    <t>11390600207</t>
  </si>
  <si>
    <t>25153COCH1AC</t>
  </si>
  <si>
    <t>USMO6570597030</t>
  </si>
  <si>
    <t>1139060020710719</t>
  </si>
  <si>
    <t>3101473992</t>
  </si>
  <si>
    <t>11390600209</t>
  </si>
  <si>
    <t>1139060020910719</t>
  </si>
  <si>
    <t>11390600220</t>
  </si>
  <si>
    <t>1139060022010719</t>
  </si>
  <si>
    <t>11390600221</t>
  </si>
  <si>
    <t>1139060022110719</t>
  </si>
  <si>
    <t>3101649545</t>
  </si>
  <si>
    <t>11390600222</t>
  </si>
  <si>
    <t>1139060022210719</t>
  </si>
  <si>
    <t>11390600223</t>
  </si>
  <si>
    <t>1139060022310719</t>
  </si>
  <si>
    <t>11390602296</t>
  </si>
  <si>
    <t>25153INV01AC</t>
  </si>
  <si>
    <t>1139060229610720</t>
  </si>
  <si>
    <t>3101557134</t>
  </si>
  <si>
    <t>11390602299</t>
  </si>
  <si>
    <t>1139060229910720</t>
  </si>
  <si>
    <t>3101596413</t>
  </si>
  <si>
    <t>11390602309</t>
  </si>
  <si>
    <t>25153INV01BN</t>
  </si>
  <si>
    <t>USMO6375534170</t>
  </si>
  <si>
    <t>1139060230910720</t>
  </si>
  <si>
    <t>3101235990</t>
  </si>
  <si>
    <t>11390602413</t>
  </si>
  <si>
    <t>USMO6396682611</t>
  </si>
  <si>
    <t>1139060241310719</t>
  </si>
  <si>
    <t>3101587237</t>
  </si>
  <si>
    <t>11390602414</t>
  </si>
  <si>
    <t>1139060241410514</t>
  </si>
  <si>
    <t>3101541174</t>
  </si>
  <si>
    <t>1139060241410469</t>
  </si>
  <si>
    <t>3101541079</t>
  </si>
  <si>
    <t>11390602417</t>
  </si>
  <si>
    <t>1139060241710719</t>
  </si>
  <si>
    <t>3101534374</t>
  </si>
  <si>
    <t>200011640584</t>
  </si>
  <si>
    <t>11390602583</t>
  </si>
  <si>
    <t>USMO6561310410</t>
  </si>
  <si>
    <t>1139060258310514</t>
  </si>
  <si>
    <t>3102240128</t>
  </si>
  <si>
    <t>200016011195</t>
  </si>
  <si>
    <t>1139060258310469</t>
  </si>
  <si>
    <t>3102240127</t>
  </si>
  <si>
    <t>11390605223</t>
  </si>
  <si>
    <t>25154INV01BN</t>
  </si>
  <si>
    <t>USMO6571482621</t>
  </si>
  <si>
    <t>1139060522310719</t>
  </si>
  <si>
    <t>3101659422</t>
  </si>
  <si>
    <t>11390605244</t>
  </si>
  <si>
    <t>25154INV01BK</t>
  </si>
  <si>
    <t>1139060524410719</t>
  </si>
  <si>
    <t>3101594071</t>
  </si>
  <si>
    <t>200012009789</t>
  </si>
  <si>
    <t>11390605252</t>
  </si>
  <si>
    <t>USMO6307721020</t>
  </si>
  <si>
    <t>1139060525210719</t>
  </si>
  <si>
    <t>3101641643</t>
  </si>
  <si>
    <t>200012290561</t>
  </si>
  <si>
    <t>11390605274</t>
  </si>
  <si>
    <t>USMO6307721070</t>
  </si>
  <si>
    <t>1139060527410719</t>
  </si>
  <si>
    <t>3101575430</t>
  </si>
  <si>
    <t>11390605277</t>
  </si>
  <si>
    <t>USMO6560521180</t>
  </si>
  <si>
    <t>1139060527710719</t>
  </si>
  <si>
    <t>3101683203</t>
  </si>
  <si>
    <t>11390605287</t>
  </si>
  <si>
    <t>USMO6307720040</t>
  </si>
  <si>
    <t>1139060528710719</t>
  </si>
  <si>
    <t>3101498497</t>
  </si>
  <si>
    <t>11390605337</t>
  </si>
  <si>
    <t>25154INV01BD</t>
  </si>
  <si>
    <t>1139060533710719</t>
  </si>
  <si>
    <t>3101505867</t>
  </si>
  <si>
    <t>200014282251</t>
  </si>
  <si>
    <t>11390605351</t>
  </si>
  <si>
    <t>USMO6560518300</t>
  </si>
  <si>
    <t>1139060535110719</t>
  </si>
  <si>
    <t>3101629184</t>
  </si>
  <si>
    <t>11390605369</t>
  </si>
  <si>
    <t>USMO6307720520</t>
  </si>
  <si>
    <t>1139060536910719</t>
  </si>
  <si>
    <t>3101519644</t>
  </si>
  <si>
    <t>11390605385</t>
  </si>
  <si>
    <t>USMO6307720630</t>
  </si>
  <si>
    <t>1139060538510719</t>
  </si>
  <si>
    <t>3101619862</t>
  </si>
  <si>
    <t>11390605392</t>
  </si>
  <si>
    <t>USMO6571471901</t>
  </si>
  <si>
    <t>1139060539210719</t>
  </si>
  <si>
    <t>3101544603</t>
  </si>
  <si>
    <t>11390605412</t>
  </si>
  <si>
    <t>USMO6561328530</t>
  </si>
  <si>
    <t>1139060541210514</t>
  </si>
  <si>
    <t>3101618766</t>
  </si>
  <si>
    <t>200012040537</t>
  </si>
  <si>
    <t>1139060541210469</t>
  </si>
  <si>
    <t>3101618594</t>
  </si>
  <si>
    <t>11390605431</t>
  </si>
  <si>
    <t>1139060543110719</t>
  </si>
  <si>
    <t>3101594319</t>
  </si>
  <si>
    <t>11390605450</t>
  </si>
  <si>
    <t>USMO6307720600</t>
  </si>
  <si>
    <t>1139060545010719</t>
  </si>
  <si>
    <t>3101681782</t>
  </si>
  <si>
    <t>11390605456</t>
  </si>
  <si>
    <t>USMO6396686821</t>
  </si>
  <si>
    <t>1139060545610719</t>
  </si>
  <si>
    <t>3101488339</t>
  </si>
  <si>
    <t>11390607952</t>
  </si>
  <si>
    <t>25156INV01AK</t>
  </si>
  <si>
    <t>1139060795210719</t>
  </si>
  <si>
    <t>3101638178</t>
  </si>
  <si>
    <t>11390608011</t>
  </si>
  <si>
    <t>25156INV01BI</t>
  </si>
  <si>
    <t>USMO6570582451</t>
  </si>
  <si>
    <t>1139060801110719</t>
  </si>
  <si>
    <t>3101704697</t>
  </si>
  <si>
    <t>11390608064</t>
  </si>
  <si>
    <t>USMO6560510060</t>
  </si>
  <si>
    <t>1139060806410719</t>
  </si>
  <si>
    <t>3101634812</t>
  </si>
  <si>
    <t>11390608090</t>
  </si>
  <si>
    <t>USMO6570590560</t>
  </si>
  <si>
    <t>1139060809010719</t>
  </si>
  <si>
    <t>3101541251</t>
  </si>
  <si>
    <t>200011417736</t>
  </si>
  <si>
    <t>11390608182</t>
  </si>
  <si>
    <t>USMO6560512270</t>
  </si>
  <si>
    <t>1139060818210719</t>
  </si>
  <si>
    <t>3101518747</t>
  </si>
  <si>
    <t>11390608397</t>
  </si>
  <si>
    <t>USMO6560510100</t>
  </si>
  <si>
    <t>1139060839710719</t>
  </si>
  <si>
    <t>3101618566</t>
  </si>
  <si>
    <t>11390608519</t>
  </si>
  <si>
    <t>1139060851910719</t>
  </si>
  <si>
    <t>3101522497</t>
  </si>
  <si>
    <t>11390608620</t>
  </si>
  <si>
    <t>1139060862010719</t>
  </si>
  <si>
    <t>3101547027</t>
  </si>
  <si>
    <t>200013840414</t>
  </si>
  <si>
    <t>11390608804</t>
  </si>
  <si>
    <t>USMO6560510410</t>
  </si>
  <si>
    <t>1139060880410719</t>
  </si>
  <si>
    <t>3101672855</t>
  </si>
  <si>
    <t>200014431676</t>
  </si>
  <si>
    <t>11390610338</t>
  </si>
  <si>
    <t>25157INV01BG</t>
  </si>
  <si>
    <t>1139061033810719</t>
  </si>
  <si>
    <t>3101534674</t>
  </si>
  <si>
    <t>11390610611</t>
  </si>
  <si>
    <t>USMO6560513060</t>
  </si>
  <si>
    <t>1139061061110719</t>
  </si>
  <si>
    <t>3102117275</t>
  </si>
  <si>
    <t>11390613305</t>
  </si>
  <si>
    <t>25160INV01AB</t>
  </si>
  <si>
    <t>USMO65740XXXX0</t>
  </si>
  <si>
    <t>1139061330510719</t>
  </si>
  <si>
    <t>3102248785</t>
  </si>
  <si>
    <t>11390613307</t>
  </si>
  <si>
    <t>1139061330710719</t>
  </si>
  <si>
    <t>11390613309</t>
  </si>
  <si>
    <t>1139061330910719</t>
  </si>
  <si>
    <t>11390614040</t>
  </si>
  <si>
    <t>25163INV01AJ</t>
  </si>
  <si>
    <t>1139061404010719</t>
  </si>
  <si>
    <t>3101596470</t>
  </si>
  <si>
    <t>11390615252</t>
  </si>
  <si>
    <t>25174INV01BA</t>
  </si>
  <si>
    <t>USMO6560525570</t>
  </si>
  <si>
    <t>1139061525210719</t>
  </si>
  <si>
    <t>3101700705</t>
  </si>
  <si>
    <t>11390615299</t>
  </si>
  <si>
    <t>USMO6560525250</t>
  </si>
  <si>
    <t>1139061529910719</t>
  </si>
  <si>
    <t>3101600979</t>
  </si>
  <si>
    <t>200011433360</t>
  </si>
  <si>
    <t>11390615309</t>
  </si>
  <si>
    <t>USMO6561328310</t>
  </si>
  <si>
    <t>1139061530910514</t>
  </si>
  <si>
    <t>3101624461</t>
  </si>
  <si>
    <t>1139061530910469</t>
  </si>
  <si>
    <t>3101624364</t>
  </si>
  <si>
    <t>11390615346</t>
  </si>
  <si>
    <t>1139061534610514</t>
  </si>
  <si>
    <t>3101619924</t>
  </si>
  <si>
    <t>200012916058</t>
  </si>
  <si>
    <t>1139061534610469</t>
  </si>
  <si>
    <t>3101621085</t>
  </si>
  <si>
    <t>11390615404</t>
  </si>
  <si>
    <t>1139061540410719</t>
  </si>
  <si>
    <t>3101609188</t>
  </si>
  <si>
    <t>11390615463</t>
  </si>
  <si>
    <t>1139061546310469</t>
  </si>
  <si>
    <t>3101498932</t>
  </si>
  <si>
    <t>1139061546310514</t>
  </si>
  <si>
    <t>3101499029</t>
  </si>
  <si>
    <t>11390615490</t>
  </si>
  <si>
    <t>USMO6560522640</t>
  </si>
  <si>
    <t>1139061549010719</t>
  </si>
  <si>
    <t>3101624374</t>
  </si>
  <si>
    <t>11390615648</t>
  </si>
  <si>
    <t>1139061564810469</t>
  </si>
  <si>
    <t>3102131273</t>
  </si>
  <si>
    <t>1139061564810514</t>
  </si>
  <si>
    <t>3102131274</t>
  </si>
  <si>
    <t>11390615685</t>
  </si>
  <si>
    <t>1139061568510719</t>
  </si>
  <si>
    <t>3102297569</t>
  </si>
  <si>
    <t>11390615698</t>
  </si>
  <si>
    <t>USMO6570583020</t>
  </si>
  <si>
    <t>1139061569810719</t>
  </si>
  <si>
    <t>3102297917</t>
  </si>
  <si>
    <t>11390615715</t>
  </si>
  <si>
    <t>1139061571510514</t>
  </si>
  <si>
    <t>3102296665</t>
  </si>
  <si>
    <t>1139061571510469</t>
  </si>
  <si>
    <t>3102296664</t>
  </si>
  <si>
    <t>11390616491</t>
  </si>
  <si>
    <t>25175INV01AM</t>
  </si>
  <si>
    <t>USMO6560524380</t>
  </si>
  <si>
    <t>1139061649110719</t>
  </si>
  <si>
    <t>3101479396</t>
  </si>
  <si>
    <t>11390616875</t>
  </si>
  <si>
    <t>25178INV01AZ</t>
  </si>
  <si>
    <t>USMO6574096751</t>
  </si>
  <si>
    <t>1139061687510719</t>
  </si>
  <si>
    <t>3101610709</t>
  </si>
  <si>
    <t>11390616882</t>
  </si>
  <si>
    <t>1139061688210719</t>
  </si>
  <si>
    <t>3101594770</t>
  </si>
  <si>
    <t>11390617055</t>
  </si>
  <si>
    <t>USMO6568083831</t>
  </si>
  <si>
    <t>1139061705510719</t>
  </si>
  <si>
    <t>3102034056</t>
  </si>
  <si>
    <t>11485655186</t>
  </si>
  <si>
    <t>25154COCH2AF</t>
  </si>
  <si>
    <t>48050449729</t>
  </si>
  <si>
    <t>1148565518610719</t>
  </si>
  <si>
    <t>11485657379</t>
  </si>
  <si>
    <t>25156INV01BJ</t>
  </si>
  <si>
    <t>USMO6560512470</t>
  </si>
  <si>
    <t>1148565737910719</t>
  </si>
  <si>
    <t>3101635459</t>
  </si>
  <si>
    <t>11485657503</t>
  </si>
  <si>
    <t>1148565750310719</t>
  </si>
  <si>
    <t>3101692649</t>
  </si>
  <si>
    <t>11485657535</t>
  </si>
  <si>
    <t>25156INV01AG</t>
  </si>
  <si>
    <t>USMO6570593090</t>
  </si>
  <si>
    <t>1148565753510719</t>
  </si>
  <si>
    <t>3101565619</t>
  </si>
  <si>
    <t>11485658034</t>
  </si>
  <si>
    <t>1148565803410719</t>
  </si>
  <si>
    <t>3101598374</t>
  </si>
  <si>
    <t>11485658040</t>
  </si>
  <si>
    <t>1148565804010514</t>
  </si>
  <si>
    <t>3101578058</t>
  </si>
  <si>
    <t>200013836859</t>
  </si>
  <si>
    <t>11485658295</t>
  </si>
  <si>
    <t>52000475809</t>
  </si>
  <si>
    <t>1148565829510719</t>
  </si>
  <si>
    <t>11485660863</t>
  </si>
  <si>
    <t>25161INV01AO</t>
  </si>
  <si>
    <t>USMO6561317390</t>
  </si>
  <si>
    <t>1148566086310469</t>
  </si>
  <si>
    <t>3101517797</t>
  </si>
  <si>
    <t>1148566086310514</t>
  </si>
  <si>
    <t>3101517989</t>
  </si>
  <si>
    <t>11485661163</t>
  </si>
  <si>
    <t>USMO6570591570</t>
  </si>
  <si>
    <t>1148566116310719</t>
  </si>
  <si>
    <t>3101501314</t>
  </si>
  <si>
    <t>200013802752</t>
  </si>
  <si>
    <t>11485661333</t>
  </si>
  <si>
    <t>1148566133310514</t>
  </si>
  <si>
    <t>3102258803</t>
  </si>
  <si>
    <t>1148566133310469</t>
  </si>
  <si>
    <t>3102258802</t>
  </si>
  <si>
    <t>11485661346</t>
  </si>
  <si>
    <t>1148566134610469</t>
  </si>
  <si>
    <t>3102257679</t>
  </si>
  <si>
    <t>1148566134610514</t>
  </si>
  <si>
    <t>3102257680</t>
  </si>
  <si>
    <t>11485661385</t>
  </si>
  <si>
    <t>USMO6561319380</t>
  </si>
  <si>
    <t>1148566138510469</t>
  </si>
  <si>
    <t>3102258213</t>
  </si>
  <si>
    <t>1148566138510514</t>
  </si>
  <si>
    <t>3102258215</t>
  </si>
  <si>
    <t>11485662662</t>
  </si>
  <si>
    <t>25162INV01BB</t>
  </si>
  <si>
    <t>1148566266210719</t>
  </si>
  <si>
    <t>3101623387</t>
  </si>
  <si>
    <t>200011338841</t>
  </si>
  <si>
    <t>11485663262</t>
  </si>
  <si>
    <t>1148566326210514</t>
  </si>
  <si>
    <t>3101565906</t>
  </si>
  <si>
    <t>1148566326210469</t>
  </si>
  <si>
    <t>3101565813</t>
  </si>
  <si>
    <t>11485663387</t>
  </si>
  <si>
    <t>USMO6560515580</t>
  </si>
  <si>
    <t>1148566338710719</t>
  </si>
  <si>
    <t>3102012160</t>
  </si>
  <si>
    <t>200014902676</t>
  </si>
  <si>
    <t>11485663706</t>
  </si>
  <si>
    <t>25162INV01BH</t>
  </si>
  <si>
    <t>1148566370610514</t>
  </si>
  <si>
    <t>3102172555</t>
  </si>
  <si>
    <t>200015683523</t>
  </si>
  <si>
    <t>1148566370610469</t>
  </si>
  <si>
    <t>3102172554</t>
  </si>
  <si>
    <t>11485667149</t>
  </si>
  <si>
    <t>25164INV01AZ</t>
  </si>
  <si>
    <t>USMO6561317710</t>
  </si>
  <si>
    <t>1148566714910514</t>
  </si>
  <si>
    <t>3101624375</t>
  </si>
  <si>
    <t>1148566714910469</t>
  </si>
  <si>
    <t>3101624277</t>
  </si>
  <si>
    <t>11485667445</t>
  </si>
  <si>
    <t>25164INV01AK</t>
  </si>
  <si>
    <t>USMO6561317230</t>
  </si>
  <si>
    <t>1148566744510469</t>
  </si>
  <si>
    <t>3101540927</t>
  </si>
  <si>
    <t>200012131690</t>
  </si>
  <si>
    <t>1148566744510514</t>
  </si>
  <si>
    <t>3101540736</t>
  </si>
  <si>
    <t>11485667486</t>
  </si>
  <si>
    <t>USMO6561311090</t>
  </si>
  <si>
    <t>1148566748610514</t>
  </si>
  <si>
    <t>3101546663</t>
  </si>
  <si>
    <t>1148566748610469</t>
  </si>
  <si>
    <t>3101546284</t>
  </si>
  <si>
    <t>11485667707</t>
  </si>
  <si>
    <t>25164INV01BD</t>
  </si>
  <si>
    <t>USMO6561311260</t>
  </si>
  <si>
    <t>1148566770710514</t>
  </si>
  <si>
    <t>3101610006</t>
  </si>
  <si>
    <t>1148566770710469</t>
  </si>
  <si>
    <t>3101609910</t>
  </si>
  <si>
    <t>11485667873</t>
  </si>
  <si>
    <t>1148566787310514</t>
  </si>
  <si>
    <t>3101647632</t>
  </si>
  <si>
    <t>200013253642</t>
  </si>
  <si>
    <t>1148566787310469</t>
  </si>
  <si>
    <t>3101647727</t>
  </si>
  <si>
    <t>11485668264</t>
  </si>
  <si>
    <t>25164INV01AO</t>
  </si>
  <si>
    <t>1148566826410469</t>
  </si>
  <si>
    <t>3101664660</t>
  </si>
  <si>
    <t>1148566826410514</t>
  </si>
  <si>
    <t>3101664755</t>
  </si>
  <si>
    <t>11485668470</t>
  </si>
  <si>
    <t>1148566847010514</t>
  </si>
  <si>
    <t>3101598095</t>
  </si>
  <si>
    <t>1148566847010469</t>
  </si>
  <si>
    <t>3101598289</t>
  </si>
  <si>
    <t>11485668608</t>
  </si>
  <si>
    <t>25164INV01AV</t>
  </si>
  <si>
    <t>USMO6561317050</t>
  </si>
  <si>
    <t>1148566860810469</t>
  </si>
  <si>
    <t>3101686108</t>
  </si>
  <si>
    <t>200014434886</t>
  </si>
  <si>
    <t>1148566860810514</t>
  </si>
  <si>
    <t>3101686276</t>
  </si>
  <si>
    <t>11485668778</t>
  </si>
  <si>
    <t>1148566877810514</t>
  </si>
  <si>
    <t>3102244927</t>
  </si>
  <si>
    <t>200016033280</t>
  </si>
  <si>
    <t>1148566877810469</t>
  </si>
  <si>
    <t>3102244926</t>
  </si>
  <si>
    <t>11485668811</t>
  </si>
  <si>
    <t>USMO6561325930</t>
  </si>
  <si>
    <t>1148566881110469</t>
  </si>
  <si>
    <t>3102245055</t>
  </si>
  <si>
    <t>200016034510</t>
  </si>
  <si>
    <t>1148566881110514</t>
  </si>
  <si>
    <t>3102245056</t>
  </si>
  <si>
    <t>11485670019</t>
  </si>
  <si>
    <t>25167INV01AH</t>
  </si>
  <si>
    <t>USMO6561321120</t>
  </si>
  <si>
    <t>1148567001910469</t>
  </si>
  <si>
    <t>3101592750</t>
  </si>
  <si>
    <t>200011013147</t>
  </si>
  <si>
    <t>1148567001910514</t>
  </si>
  <si>
    <t>3101592843</t>
  </si>
  <si>
    <t>11485670202</t>
  </si>
  <si>
    <t>USMO6560511480</t>
  </si>
  <si>
    <t>1148567020210719</t>
  </si>
  <si>
    <t>3101721964</t>
  </si>
  <si>
    <t>200012948481</t>
  </si>
  <si>
    <t>11485670483</t>
  </si>
  <si>
    <t>USMO6561324780</t>
  </si>
  <si>
    <t>1148567048310469</t>
  </si>
  <si>
    <t>3102228132</t>
  </si>
  <si>
    <t>200015946565</t>
  </si>
  <si>
    <t>1148567048310514</t>
  </si>
  <si>
    <t>3102228133</t>
  </si>
  <si>
    <t>11485672469</t>
  </si>
  <si>
    <t>25168INV01AP</t>
  </si>
  <si>
    <t>USMO6560516450</t>
  </si>
  <si>
    <t>1148567246910719</t>
  </si>
  <si>
    <t>3101606563</t>
  </si>
  <si>
    <t>11485672551</t>
  </si>
  <si>
    <t>25168INV01AZ</t>
  </si>
  <si>
    <t>1148567255110469</t>
  </si>
  <si>
    <t>3101682648</t>
  </si>
  <si>
    <t>1148567255110514</t>
  </si>
  <si>
    <t>3101682483</t>
  </si>
  <si>
    <t>11485672568</t>
  </si>
  <si>
    <t>USMO6370120201</t>
  </si>
  <si>
    <t>1148567256810720</t>
  </si>
  <si>
    <t>3101627123</t>
  </si>
  <si>
    <t>11485672753</t>
  </si>
  <si>
    <t>USMO6560515130</t>
  </si>
  <si>
    <t>1148567275310719</t>
  </si>
  <si>
    <t>3102082059</t>
  </si>
  <si>
    <t>11485672840</t>
  </si>
  <si>
    <t>USMO6574065001</t>
  </si>
  <si>
    <t>1148567284010719</t>
  </si>
  <si>
    <t>3102096784</t>
  </si>
  <si>
    <t>11485673007</t>
  </si>
  <si>
    <t>USMO6560516170</t>
  </si>
  <si>
    <t>1148567300710719</t>
  </si>
  <si>
    <t>3102274412</t>
  </si>
  <si>
    <t>11485674379</t>
  </si>
  <si>
    <t>25169INV01A6</t>
  </si>
  <si>
    <t>USMO6560524720</t>
  </si>
  <si>
    <t>1148567437910719</t>
  </si>
  <si>
    <t>3101562634</t>
  </si>
  <si>
    <t>11485674383</t>
  </si>
  <si>
    <t>USMO6561313020</t>
  </si>
  <si>
    <t>1148567438310514</t>
  </si>
  <si>
    <t>3101697227</t>
  </si>
  <si>
    <t>1148567438310469</t>
  </si>
  <si>
    <t>3101697146</t>
  </si>
  <si>
    <t>11485674416</t>
  </si>
  <si>
    <t>USMO6561313860</t>
  </si>
  <si>
    <t>1148567441610469</t>
  </si>
  <si>
    <t>3101603241</t>
  </si>
  <si>
    <t>1148567441610514</t>
  </si>
  <si>
    <t>3101603144</t>
  </si>
  <si>
    <t>11485674422</t>
  </si>
  <si>
    <t>1148567442210719</t>
  </si>
  <si>
    <t>3101659670</t>
  </si>
  <si>
    <t>200012891723</t>
  </si>
  <si>
    <t>11485674491</t>
  </si>
  <si>
    <t>USMO6565351921</t>
  </si>
  <si>
    <t>1148567449110719</t>
  </si>
  <si>
    <t>3101698575</t>
  </si>
  <si>
    <t>11485675683</t>
  </si>
  <si>
    <t>25170INV01A9</t>
  </si>
  <si>
    <t>USMO6561332140</t>
  </si>
  <si>
    <t>1148567568310514</t>
  </si>
  <si>
    <t>3101610712</t>
  </si>
  <si>
    <t>1148567568310469</t>
  </si>
  <si>
    <t>3101610808</t>
  </si>
  <si>
    <t>11485675725</t>
  </si>
  <si>
    <t>1148567572510719</t>
  </si>
  <si>
    <t>3101718309</t>
  </si>
  <si>
    <t>11485677771</t>
  </si>
  <si>
    <t>25171INV01BI</t>
  </si>
  <si>
    <t>USMO6560520950</t>
  </si>
  <si>
    <t>1148567777110719</t>
  </si>
  <si>
    <t>3101480532</t>
  </si>
  <si>
    <t>11485677825</t>
  </si>
  <si>
    <t>1148567782510719</t>
  </si>
  <si>
    <t>3101503358</t>
  </si>
  <si>
    <t>11485677963</t>
  </si>
  <si>
    <t>USMO6561320350</t>
  </si>
  <si>
    <t>1148567796310514</t>
  </si>
  <si>
    <t>3101531621</t>
  </si>
  <si>
    <t>200012991945</t>
  </si>
  <si>
    <t>1148567796310469</t>
  </si>
  <si>
    <t>3101531716</t>
  </si>
  <si>
    <t>11485678002</t>
  </si>
  <si>
    <t>1148567800210719</t>
  </si>
  <si>
    <t>3101997209</t>
  </si>
  <si>
    <t>11485679970</t>
  </si>
  <si>
    <t>25174INV01BF</t>
  </si>
  <si>
    <t>USMO6560523260</t>
  </si>
  <si>
    <t>1148567997010719</t>
  </si>
  <si>
    <t>3101510497</t>
  </si>
  <si>
    <t>11485679990</t>
  </si>
  <si>
    <t>USMO6560523050</t>
  </si>
  <si>
    <t>1148567999010719</t>
  </si>
  <si>
    <t>3101686797</t>
  </si>
  <si>
    <t>200012026205</t>
  </si>
  <si>
    <t>11485680101</t>
  </si>
  <si>
    <t>USMO6561324650</t>
  </si>
  <si>
    <t>1148568010110469</t>
  </si>
  <si>
    <t>3101651095</t>
  </si>
  <si>
    <t>1148568010110514</t>
  </si>
  <si>
    <t>3101651001</t>
  </si>
  <si>
    <t>11485680146</t>
  </si>
  <si>
    <t>1148568014610514</t>
  </si>
  <si>
    <t>3101619693</t>
  </si>
  <si>
    <t>1148568014610469</t>
  </si>
  <si>
    <t>3101619792</t>
  </si>
  <si>
    <t>11485680214</t>
  </si>
  <si>
    <t>USMO6561327640</t>
  </si>
  <si>
    <t>1148568021410469</t>
  </si>
  <si>
    <t>3101533183</t>
  </si>
  <si>
    <t>1148568021410514</t>
  </si>
  <si>
    <t>3101533279</t>
  </si>
  <si>
    <t>11485680466</t>
  </si>
  <si>
    <t>25174INV01AV</t>
  </si>
  <si>
    <t>1148568046610514</t>
  </si>
  <si>
    <t>3102037643</t>
  </si>
  <si>
    <t>1148568046610469</t>
  </si>
  <si>
    <t>3102037642</t>
  </si>
  <si>
    <t>11485680576</t>
  </si>
  <si>
    <t>1148568057610514</t>
  </si>
  <si>
    <t>3102222989</t>
  </si>
  <si>
    <t>200015917178</t>
  </si>
  <si>
    <t>1148568057610469</t>
  </si>
  <si>
    <t>3102222988</t>
  </si>
  <si>
    <t>11485680581</t>
  </si>
  <si>
    <t>USMO6560525020</t>
  </si>
  <si>
    <t>1148568058110719</t>
  </si>
  <si>
    <t>3102243204</t>
  </si>
  <si>
    <t>11485680593</t>
  </si>
  <si>
    <t>1148568059310719</t>
  </si>
  <si>
    <t>3102243713</t>
  </si>
  <si>
    <t>11485680616</t>
  </si>
  <si>
    <t>1148568061610719</t>
  </si>
  <si>
    <t>3102218466</t>
  </si>
  <si>
    <t>11485680676</t>
  </si>
  <si>
    <t>1148568067610719</t>
  </si>
  <si>
    <t>3102244068</t>
  </si>
  <si>
    <t>11485681604</t>
  </si>
  <si>
    <t>25177INV01A3</t>
  </si>
  <si>
    <t>USMO6570591490</t>
  </si>
  <si>
    <t>1148568160410719</t>
  </si>
  <si>
    <t>3101668375</t>
  </si>
  <si>
    <t>11485682358</t>
  </si>
  <si>
    <t>25178INV01AG</t>
  </si>
  <si>
    <t>USMO6561326560</t>
  </si>
  <si>
    <t>1148568235810469</t>
  </si>
  <si>
    <t>3101616584</t>
  </si>
  <si>
    <t>200011307945</t>
  </si>
  <si>
    <t>1148568235810514</t>
  </si>
  <si>
    <t>3101616679</t>
  </si>
  <si>
    <t>11485682362</t>
  </si>
  <si>
    <t>USMO6572175351</t>
  </si>
  <si>
    <t>1148568236210719</t>
  </si>
  <si>
    <t>3101525800</t>
  </si>
  <si>
    <t>11485682434</t>
  </si>
  <si>
    <t>USMO6561335130</t>
  </si>
  <si>
    <t>1148568243410469</t>
  </si>
  <si>
    <t>3101642796</t>
  </si>
  <si>
    <t>200012959611</t>
  </si>
  <si>
    <t>1148568243410514</t>
  </si>
  <si>
    <t>3101642700</t>
  </si>
  <si>
    <t>11485682492</t>
  </si>
  <si>
    <t>25178INV01BG</t>
  </si>
  <si>
    <t>USMO6562774361</t>
  </si>
  <si>
    <t>1148568249210719</t>
  </si>
  <si>
    <t>3101588353</t>
  </si>
  <si>
    <t>200012020752</t>
  </si>
  <si>
    <t>11485682498</t>
  </si>
  <si>
    <t>USMO6561326430</t>
  </si>
  <si>
    <t>1148568249810469</t>
  </si>
  <si>
    <t>3101508053</t>
  </si>
  <si>
    <t>1148568249810514</t>
  </si>
  <si>
    <t>3101507955</t>
  </si>
  <si>
    <t>11485682530</t>
  </si>
  <si>
    <t>USMO6575481001</t>
  </si>
  <si>
    <t>1148568253010720</t>
  </si>
  <si>
    <t>3101609031</t>
  </si>
  <si>
    <t>1148568253010719</t>
  </si>
  <si>
    <t>3101609127</t>
  </si>
  <si>
    <t>11485682556</t>
  </si>
  <si>
    <t>USMO6560520740</t>
  </si>
  <si>
    <t>1148568255610719</t>
  </si>
  <si>
    <t>3101569022</t>
  </si>
  <si>
    <t>11485682565</t>
  </si>
  <si>
    <t>USMO6571471381</t>
  </si>
  <si>
    <t>1148568256510719</t>
  </si>
  <si>
    <t>3101693802</t>
  </si>
  <si>
    <t>11485682581</t>
  </si>
  <si>
    <t>USMO6571471891</t>
  </si>
  <si>
    <t>1148568258110719</t>
  </si>
  <si>
    <t>3101688104</t>
  </si>
  <si>
    <t>200014532176</t>
  </si>
  <si>
    <t>11485682606</t>
  </si>
  <si>
    <t>USMO6562773011</t>
  </si>
  <si>
    <t>1148568260610719</t>
  </si>
  <si>
    <t>3101640708</t>
  </si>
  <si>
    <t>11485682666</t>
  </si>
  <si>
    <t>USMO6560519190</t>
  </si>
  <si>
    <t>1148568266610719</t>
  </si>
  <si>
    <t>3101481466</t>
  </si>
  <si>
    <t>200014526608</t>
  </si>
  <si>
    <t>11485682678</t>
  </si>
  <si>
    <t>USMO6561091981</t>
  </si>
  <si>
    <t>1148568267810719</t>
  </si>
  <si>
    <t>3102202067</t>
  </si>
  <si>
    <t>11485682685</t>
  </si>
  <si>
    <t>USMO6561327490</t>
  </si>
  <si>
    <t>1148568268510514</t>
  </si>
  <si>
    <t>3102204474</t>
  </si>
  <si>
    <t>1148568268510469</t>
  </si>
  <si>
    <t>3102204473</t>
  </si>
  <si>
    <t>11485682692</t>
  </si>
  <si>
    <t>1148568269210469</t>
  </si>
  <si>
    <t>3101513325</t>
  </si>
  <si>
    <t>1148568269210514</t>
  </si>
  <si>
    <t>3101513422</t>
  </si>
  <si>
    <t>11485682714</t>
  </si>
  <si>
    <t>1148568271410719</t>
  </si>
  <si>
    <t>3101498097</t>
  </si>
  <si>
    <t>11485682827</t>
  </si>
  <si>
    <t>1148568282710719</t>
  </si>
  <si>
    <t>11485682842</t>
  </si>
  <si>
    <t>USMO6561323930</t>
  </si>
  <si>
    <t>1148568284210469</t>
  </si>
  <si>
    <t>3102290044</t>
  </si>
  <si>
    <t>1148568284210514</t>
  </si>
  <si>
    <t>3102290045</t>
  </si>
  <si>
    <t>11580622092</t>
  </si>
  <si>
    <t>25154INV01BA</t>
  </si>
  <si>
    <t>USMO6571471491</t>
  </si>
  <si>
    <t>1158062209210719</t>
  </si>
  <si>
    <t>3101585652</t>
  </si>
  <si>
    <t>200013096371</t>
  </si>
  <si>
    <t>11580622102</t>
  </si>
  <si>
    <t>USMO6571474631</t>
  </si>
  <si>
    <t>1158062210210719</t>
  </si>
  <si>
    <t>3101538200</t>
  </si>
  <si>
    <t>200013121286</t>
  </si>
  <si>
    <t>11580622125</t>
  </si>
  <si>
    <t>USMO6560596190</t>
  </si>
  <si>
    <t>1158062212510719</t>
  </si>
  <si>
    <t>3101508181</t>
  </si>
  <si>
    <t>11580622159</t>
  </si>
  <si>
    <t>USMO6307720130</t>
  </si>
  <si>
    <t>1158062215910719</t>
  </si>
  <si>
    <t>3101627533</t>
  </si>
  <si>
    <t>200013123944</t>
  </si>
  <si>
    <t>11580622173</t>
  </si>
  <si>
    <t>1158062217310719</t>
  </si>
  <si>
    <t>3101578481</t>
  </si>
  <si>
    <t>200013240912</t>
  </si>
  <si>
    <t>11580622249</t>
  </si>
  <si>
    <t>USMO6560511090</t>
  </si>
  <si>
    <t>1158062224910719</t>
  </si>
  <si>
    <t>3102210051</t>
  </si>
  <si>
    <t>11580623429</t>
  </si>
  <si>
    <t>25157INV01AE</t>
  </si>
  <si>
    <t>USMO6576962040</t>
  </si>
  <si>
    <t>1158062342910719</t>
  </si>
  <si>
    <t>3101693672</t>
  </si>
  <si>
    <t>11580624667</t>
  </si>
  <si>
    <t>25160INV01AL</t>
  </si>
  <si>
    <t>1158062466710719</t>
  </si>
  <si>
    <t>3101530315</t>
  </si>
  <si>
    <t>11580624702</t>
  </si>
  <si>
    <t>1158062470210719</t>
  </si>
  <si>
    <t>3101555477</t>
  </si>
  <si>
    <t>11580627099</t>
  </si>
  <si>
    <t>25161INV01AH</t>
  </si>
  <si>
    <t>USMO6570592260</t>
  </si>
  <si>
    <t>1158062709910719</t>
  </si>
  <si>
    <t>3101697644</t>
  </si>
  <si>
    <t>11580627243</t>
  </si>
  <si>
    <t>USMO6560514470</t>
  </si>
  <si>
    <t>1158062724310719</t>
  </si>
  <si>
    <t>3101564195</t>
  </si>
  <si>
    <t>11580627407</t>
  </si>
  <si>
    <t>1158062740710514</t>
  </si>
  <si>
    <t>3101991027</t>
  </si>
  <si>
    <t>1158062740710469</t>
  </si>
  <si>
    <t>3101991026</t>
  </si>
  <si>
    <t>11580627443</t>
  </si>
  <si>
    <t>1158062744310469</t>
  </si>
  <si>
    <t>3101990503</t>
  </si>
  <si>
    <t>1158062744310514</t>
  </si>
  <si>
    <t>3101990504</t>
  </si>
  <si>
    <t>11580627449</t>
  </si>
  <si>
    <t>1158062744910469</t>
  </si>
  <si>
    <t>3101989707</t>
  </si>
  <si>
    <t>1158062744910514</t>
  </si>
  <si>
    <t>3101989708</t>
  </si>
  <si>
    <t>11580627536</t>
  </si>
  <si>
    <t>1158062753610514</t>
  </si>
  <si>
    <t>3101991551</t>
  </si>
  <si>
    <t>200014801431</t>
  </si>
  <si>
    <t>1158062753610469</t>
  </si>
  <si>
    <t>3101991550</t>
  </si>
  <si>
    <t>11580627542</t>
  </si>
  <si>
    <t>1158062754210469</t>
  </si>
  <si>
    <t>3101992365</t>
  </si>
  <si>
    <t>1158062754210514</t>
  </si>
  <si>
    <t>3101992366</t>
  </si>
  <si>
    <t>11580627550</t>
  </si>
  <si>
    <t>25161INV01AZ</t>
  </si>
  <si>
    <t>USMO6561317540</t>
  </si>
  <si>
    <t>1158062755010469</t>
  </si>
  <si>
    <t>3102120026</t>
  </si>
  <si>
    <t>1158062755010514</t>
  </si>
  <si>
    <t>3102120027</t>
  </si>
  <si>
    <t>11580627572</t>
  </si>
  <si>
    <t>1158062757210514</t>
  </si>
  <si>
    <t>3101993008</t>
  </si>
  <si>
    <t>1158062757210469</t>
  </si>
  <si>
    <t>3101993010</t>
  </si>
  <si>
    <t>11580627627</t>
  </si>
  <si>
    <t>USMO6561313330</t>
  </si>
  <si>
    <t>1158062762710514</t>
  </si>
  <si>
    <t>3102198084</t>
  </si>
  <si>
    <t>1158062762710469</t>
  </si>
  <si>
    <t>3102198086</t>
  </si>
  <si>
    <t>11580627650</t>
  </si>
  <si>
    <t>USMO6561319420</t>
  </si>
  <si>
    <t>1158062765010514</t>
  </si>
  <si>
    <t>3102198629</t>
  </si>
  <si>
    <t>1158062765010469</t>
  </si>
  <si>
    <t>3102198628</t>
  </si>
  <si>
    <t>11580627652</t>
  </si>
  <si>
    <t>USMO6570590030</t>
  </si>
  <si>
    <t>1158062765210719</t>
  </si>
  <si>
    <t>3102199421</t>
  </si>
  <si>
    <t>200015800895</t>
  </si>
  <si>
    <t>11580627693</t>
  </si>
  <si>
    <t>USMO6560514440</t>
  </si>
  <si>
    <t>1158062769310719</t>
  </si>
  <si>
    <t>3102198060</t>
  </si>
  <si>
    <t>11580627784</t>
  </si>
  <si>
    <t>1158062778410469</t>
  </si>
  <si>
    <t>3102287758</t>
  </si>
  <si>
    <t>11580627785</t>
  </si>
  <si>
    <t>1158062778510514</t>
  </si>
  <si>
    <t>3102287763</t>
  </si>
  <si>
    <t>11580627807</t>
  </si>
  <si>
    <t>USMO6561316500</t>
  </si>
  <si>
    <t>1158062780710514</t>
  </si>
  <si>
    <t>3102287842</t>
  </si>
  <si>
    <t>1158062780710469</t>
  </si>
  <si>
    <t>3102287841</t>
  </si>
  <si>
    <t>11580627849</t>
  </si>
  <si>
    <t>USMO6561327160</t>
  </si>
  <si>
    <t>1158062784910514</t>
  </si>
  <si>
    <t>3102199838</t>
  </si>
  <si>
    <t>200015809003</t>
  </si>
  <si>
    <t>1158062784910469</t>
  </si>
  <si>
    <t>3102199837</t>
  </si>
  <si>
    <t>11580627880</t>
  </si>
  <si>
    <t>52000479504</t>
  </si>
  <si>
    <t>USMO6561321050</t>
  </si>
  <si>
    <t>1158062788010514</t>
  </si>
  <si>
    <t>3102287696</t>
  </si>
  <si>
    <t>1158062788010469</t>
  </si>
  <si>
    <t>3102287695</t>
  </si>
  <si>
    <t>11580627884</t>
  </si>
  <si>
    <t>USMO6560514540</t>
  </si>
  <si>
    <t>1158062788410719</t>
  </si>
  <si>
    <t>3102287799</t>
  </si>
  <si>
    <t>11580629827</t>
  </si>
  <si>
    <t>25164INV01BF</t>
  </si>
  <si>
    <t>1158062982710514</t>
  </si>
  <si>
    <t>3101589014</t>
  </si>
  <si>
    <t>1158062982710469</t>
  </si>
  <si>
    <t>3101588920</t>
  </si>
  <si>
    <t>11580630069</t>
  </si>
  <si>
    <t>25164INV01A8</t>
  </si>
  <si>
    <t>1158063006910514</t>
  </si>
  <si>
    <t>3101597294</t>
  </si>
  <si>
    <t>1158063006910469</t>
  </si>
  <si>
    <t>3101597102</t>
  </si>
  <si>
    <t>11580630081</t>
  </si>
  <si>
    <t>USMO6561311400</t>
  </si>
  <si>
    <t>1158063008110514</t>
  </si>
  <si>
    <t>3101556804</t>
  </si>
  <si>
    <t>1158063008110469</t>
  </si>
  <si>
    <t>3101556615</t>
  </si>
  <si>
    <t>11580630099</t>
  </si>
  <si>
    <t>1158063009910636</t>
  </si>
  <si>
    <t>3101689964</t>
  </si>
  <si>
    <t>11580630664</t>
  </si>
  <si>
    <t>USMO6561316800</t>
  </si>
  <si>
    <t>1158063066410514</t>
  </si>
  <si>
    <t>3101706393</t>
  </si>
  <si>
    <t>200013454455</t>
  </si>
  <si>
    <t>1158063066410469</t>
  </si>
  <si>
    <t>3101706350</t>
  </si>
  <si>
    <t>11580630679</t>
  </si>
  <si>
    <t>1158063067910469</t>
  </si>
  <si>
    <t>3101685387</t>
  </si>
  <si>
    <t>1158063067910514</t>
  </si>
  <si>
    <t>3101685472</t>
  </si>
  <si>
    <t>11580630779</t>
  </si>
  <si>
    <t>1158063077910469</t>
  </si>
  <si>
    <t>1158063077910514</t>
  </si>
  <si>
    <t>11580630912</t>
  </si>
  <si>
    <t>USMO6561320190</t>
  </si>
  <si>
    <t>1158063091210469</t>
  </si>
  <si>
    <t>3102030267</t>
  </si>
  <si>
    <t>11580632926</t>
  </si>
  <si>
    <t>25167INV01AM</t>
  </si>
  <si>
    <t>1158063292610469</t>
  </si>
  <si>
    <t>1158063292610514</t>
  </si>
  <si>
    <t>11580633513</t>
  </si>
  <si>
    <t>25167INV01BA</t>
  </si>
  <si>
    <t>USMO6561317450</t>
  </si>
  <si>
    <t>1158063351310469</t>
  </si>
  <si>
    <t>3101634751</t>
  </si>
  <si>
    <t>1158063351310514</t>
  </si>
  <si>
    <t>3101634845</t>
  </si>
  <si>
    <t>11580633655</t>
  </si>
  <si>
    <t>1158063365510469</t>
  </si>
  <si>
    <t>1158063365510514</t>
  </si>
  <si>
    <t>11580633950</t>
  </si>
  <si>
    <t>1158063395010469</t>
  </si>
  <si>
    <t>3102177219</t>
  </si>
  <si>
    <t>1158063395010514</t>
  </si>
  <si>
    <t>3102177220</t>
  </si>
  <si>
    <t>11580635222</t>
  </si>
  <si>
    <t>25168INV01AG</t>
  </si>
  <si>
    <t>USMO6485492450</t>
  </si>
  <si>
    <t>1158063522210719</t>
  </si>
  <si>
    <t>3101672346</t>
  </si>
  <si>
    <t>200012984320</t>
  </si>
  <si>
    <t>11580635240</t>
  </si>
  <si>
    <t>USMO6485496890</t>
  </si>
  <si>
    <t>1158063524010719</t>
  </si>
  <si>
    <t>3101607096</t>
  </si>
  <si>
    <t>11580636222</t>
  </si>
  <si>
    <t>25170INV01A2</t>
  </si>
  <si>
    <t>1158063622210719</t>
  </si>
  <si>
    <t>3101563563</t>
  </si>
  <si>
    <t>11580636238</t>
  </si>
  <si>
    <t>USMO6561333360</t>
  </si>
  <si>
    <t>1158063623810514</t>
  </si>
  <si>
    <t>3101555102</t>
  </si>
  <si>
    <t>1158063623810469</t>
  </si>
  <si>
    <t>3101555291</t>
  </si>
  <si>
    <t>11580636378</t>
  </si>
  <si>
    <t>USMO6561322360</t>
  </si>
  <si>
    <t>1158063637810514</t>
  </si>
  <si>
    <t>3101700441</t>
  </si>
  <si>
    <t>1158063637810469</t>
  </si>
  <si>
    <t>3101700523</t>
  </si>
  <si>
    <t>11580636403</t>
  </si>
  <si>
    <t>1158063640310719</t>
  </si>
  <si>
    <t>3101671500</t>
  </si>
  <si>
    <t>200014417691</t>
  </si>
  <si>
    <t>11580637810</t>
  </si>
  <si>
    <t>25171INV01BJ</t>
  </si>
  <si>
    <t>USMO6306950081</t>
  </si>
  <si>
    <t>1158063781010719</t>
  </si>
  <si>
    <t>3101541775</t>
  </si>
  <si>
    <t>200013713413</t>
  </si>
  <si>
    <t>11580639083</t>
  </si>
  <si>
    <t>25174INV01AT</t>
  </si>
  <si>
    <t>USMO6560525230</t>
  </si>
  <si>
    <t>1158063908310719</t>
  </si>
  <si>
    <t>3101495940</t>
  </si>
  <si>
    <t>11580639260</t>
  </si>
  <si>
    <t>1158063926010469</t>
  </si>
  <si>
    <t>3102188249</t>
  </si>
  <si>
    <t>1158063926010514</t>
  </si>
  <si>
    <t>3102188250</t>
  </si>
  <si>
    <t>11580639264</t>
  </si>
  <si>
    <t>USMO65605XXXX0</t>
  </si>
  <si>
    <t>1158063926410719</t>
  </si>
  <si>
    <t>3102188143</t>
  </si>
  <si>
    <t>11580640367</t>
  </si>
  <si>
    <t>25181COCH1AH</t>
  </si>
  <si>
    <t>1158064036710719</t>
  </si>
  <si>
    <t>3101585913</t>
  </si>
  <si>
    <t>11580640386</t>
  </si>
  <si>
    <t>1158064038610719</t>
  </si>
  <si>
    <t>3101520717</t>
  </si>
  <si>
    <t>11580640570</t>
  </si>
  <si>
    <t>1158064057010719</t>
  </si>
  <si>
    <t>3101516432</t>
  </si>
  <si>
    <t>11580640572</t>
  </si>
  <si>
    <t>1158064057210719</t>
  </si>
  <si>
    <t>3101624814</t>
  </si>
  <si>
    <t>11580640720</t>
  </si>
  <si>
    <t>USMO6560514630</t>
  </si>
  <si>
    <t>1158064072010719</t>
  </si>
  <si>
    <t>3101523012</t>
  </si>
  <si>
    <t>11580641280</t>
  </si>
  <si>
    <t>USMO6560528280</t>
  </si>
  <si>
    <t>1158064128010719</t>
  </si>
  <si>
    <t>3101520410</t>
  </si>
  <si>
    <t>11580641289</t>
  </si>
  <si>
    <t>1158064128910719</t>
  </si>
  <si>
    <t>3101569357</t>
  </si>
  <si>
    <t>11580641668</t>
  </si>
  <si>
    <t>USMO6561310800</t>
  </si>
  <si>
    <t>1158064166810469</t>
  </si>
  <si>
    <t>3102017386</t>
  </si>
  <si>
    <t>200012511693</t>
  </si>
  <si>
    <t>1158064166810514</t>
  </si>
  <si>
    <t>3102017387</t>
  </si>
  <si>
    <t>11580641696</t>
  </si>
  <si>
    <t>1158064169610719</t>
  </si>
  <si>
    <t>3101525648</t>
  </si>
  <si>
    <t>11580642145</t>
  </si>
  <si>
    <t>1158064214510719</t>
  </si>
  <si>
    <t>3102293476</t>
  </si>
  <si>
    <t>200012719239</t>
  </si>
  <si>
    <t>11580642146</t>
  </si>
  <si>
    <t>1158064214610719</t>
  </si>
  <si>
    <t>3101689162</t>
  </si>
  <si>
    <t>200012719338</t>
  </si>
  <si>
    <t>11580642309</t>
  </si>
  <si>
    <t>USMO6370120351</t>
  </si>
  <si>
    <t>1158064230910720</t>
  </si>
  <si>
    <t>3101702940</t>
  </si>
  <si>
    <t>11580642336</t>
  </si>
  <si>
    <t>USMO6485472951</t>
  </si>
  <si>
    <t>1158064233610719</t>
  </si>
  <si>
    <t>3101615642</t>
  </si>
  <si>
    <t>11580642337</t>
  </si>
  <si>
    <t>USMO6570593210</t>
  </si>
  <si>
    <t>1158064233710719</t>
  </si>
  <si>
    <t>3101515425</t>
  </si>
  <si>
    <t>200012949992</t>
  </si>
  <si>
    <t>11580642341</t>
  </si>
  <si>
    <t>1158064234110719</t>
  </si>
  <si>
    <t>3101569265</t>
  </si>
  <si>
    <t>11580642476</t>
  </si>
  <si>
    <t>1158064247610719</t>
  </si>
  <si>
    <t>3101534236</t>
  </si>
  <si>
    <t>11580642479</t>
  </si>
  <si>
    <t>USMO6561310530</t>
  </si>
  <si>
    <t>1158064247910469</t>
  </si>
  <si>
    <t>3101613516</t>
  </si>
  <si>
    <t>1158064247910514</t>
  </si>
  <si>
    <t>3101613322</t>
  </si>
  <si>
    <t>11580642544</t>
  </si>
  <si>
    <t>USMO6560514610</t>
  </si>
  <si>
    <t>1158064254410719</t>
  </si>
  <si>
    <t>3101560064</t>
  </si>
  <si>
    <t>200011255136</t>
  </si>
  <si>
    <t>11580642821</t>
  </si>
  <si>
    <t>1158064282110469</t>
  </si>
  <si>
    <t>3101584959</t>
  </si>
  <si>
    <t>1158064282110514</t>
  </si>
  <si>
    <t>3101584861</t>
  </si>
  <si>
    <t>11580642973</t>
  </si>
  <si>
    <t>1158064297310719</t>
  </si>
  <si>
    <t>3101688132</t>
  </si>
  <si>
    <t>11580642999</t>
  </si>
  <si>
    <t>USMO6560520610</t>
  </si>
  <si>
    <t>1158064299910719</t>
  </si>
  <si>
    <t>3101548883</t>
  </si>
  <si>
    <t>11580643074</t>
  </si>
  <si>
    <t>1158064307410719</t>
  </si>
  <si>
    <t>3101628854</t>
  </si>
  <si>
    <t>11580643519</t>
  </si>
  <si>
    <t>USMO6560517090</t>
  </si>
  <si>
    <t>1158064351910719</t>
  </si>
  <si>
    <t>3101688100</t>
  </si>
  <si>
    <t>200012235707</t>
  </si>
  <si>
    <t>11580643582</t>
  </si>
  <si>
    <t>1158064358210719</t>
  </si>
  <si>
    <t>3101622870</t>
  </si>
  <si>
    <t>200012537946</t>
  </si>
  <si>
    <t>11580643764</t>
  </si>
  <si>
    <t>1158064376410719</t>
  </si>
  <si>
    <t>3101682823</t>
  </si>
  <si>
    <t>11580643927</t>
  </si>
  <si>
    <t>1158064392710719</t>
  </si>
  <si>
    <t>3101620381</t>
  </si>
  <si>
    <t>11580643928</t>
  </si>
  <si>
    <t>1158064392810719</t>
  </si>
  <si>
    <t>11580643929</t>
  </si>
  <si>
    <t>1158064392910719</t>
  </si>
  <si>
    <t>11580643930</t>
  </si>
  <si>
    <t>1158064393010719</t>
  </si>
  <si>
    <t>11580643934</t>
  </si>
  <si>
    <t>1158064393410719</t>
  </si>
  <si>
    <t>3101619056</t>
  </si>
  <si>
    <t>200012082703</t>
  </si>
  <si>
    <t>11580643936</t>
  </si>
  <si>
    <t>USMO6485493980</t>
  </si>
  <si>
    <t>1158064393610719</t>
  </si>
  <si>
    <t>3101684065</t>
  </si>
  <si>
    <t>200012082810</t>
  </si>
  <si>
    <t>11580644069</t>
  </si>
  <si>
    <t>USMO6560522420</t>
  </si>
  <si>
    <t>1158064406910719</t>
  </si>
  <si>
    <t>3101627476</t>
  </si>
  <si>
    <t>200012693558</t>
  </si>
  <si>
    <t>11580644271</t>
  </si>
  <si>
    <t>USMO6570573020</t>
  </si>
  <si>
    <t>1158064427110719</t>
  </si>
  <si>
    <t>3101720392</t>
  </si>
  <si>
    <t>11580644318</t>
  </si>
  <si>
    <t>1158064431810719</t>
  </si>
  <si>
    <t>3101663168</t>
  </si>
  <si>
    <t>200013942772</t>
  </si>
  <si>
    <t>11580644319</t>
  </si>
  <si>
    <t>1158064431910719</t>
  </si>
  <si>
    <t>3101517362</t>
  </si>
  <si>
    <t>11580644328</t>
  </si>
  <si>
    <t>1158064432810719</t>
  </si>
  <si>
    <t>3101627353</t>
  </si>
  <si>
    <t>11580644454</t>
  </si>
  <si>
    <t>USMO6560517570</t>
  </si>
  <si>
    <t>1158064445410719</t>
  </si>
  <si>
    <t>3101522066</t>
  </si>
  <si>
    <t>200013663832</t>
  </si>
  <si>
    <t>11580644938</t>
  </si>
  <si>
    <t>USMO6561335160</t>
  </si>
  <si>
    <t>1158064493810469</t>
  </si>
  <si>
    <t>3101522922</t>
  </si>
  <si>
    <t>1158064493810514</t>
  </si>
  <si>
    <t>3101522824</t>
  </si>
  <si>
    <t>11580645027</t>
  </si>
  <si>
    <t>USMO6560520030</t>
  </si>
  <si>
    <t>1158064502710719</t>
  </si>
  <si>
    <t>3101504969</t>
  </si>
  <si>
    <t>200013731795</t>
  </si>
  <si>
    <t>11580645028</t>
  </si>
  <si>
    <t>1158064502810719</t>
  </si>
  <si>
    <t>3101505064</t>
  </si>
  <si>
    <t>200013731878</t>
  </si>
  <si>
    <t>11580645080</t>
  </si>
  <si>
    <t>1158064508010719</t>
  </si>
  <si>
    <t>3101634931</t>
  </si>
  <si>
    <t>11580645642</t>
  </si>
  <si>
    <t>USMO6561329050</t>
  </si>
  <si>
    <t>1158064564210514</t>
  </si>
  <si>
    <t>3101672292</t>
  </si>
  <si>
    <t>1158064564210469</t>
  </si>
  <si>
    <t>3101672373</t>
  </si>
  <si>
    <t>11580645860</t>
  </si>
  <si>
    <t>1158064586010514</t>
  </si>
  <si>
    <t>3101552220</t>
  </si>
  <si>
    <t>1158064586010469</t>
  </si>
  <si>
    <t>3101552125</t>
  </si>
  <si>
    <t>11580645865</t>
  </si>
  <si>
    <t>1158064586510719</t>
  </si>
  <si>
    <t>3101616465</t>
  </si>
  <si>
    <t>200014397497</t>
  </si>
  <si>
    <t>11580645955</t>
  </si>
  <si>
    <t>USMO6561310740</t>
  </si>
  <si>
    <t>1158064595510469</t>
  </si>
  <si>
    <t>3101555422</t>
  </si>
  <si>
    <t>1158064595510514</t>
  </si>
  <si>
    <t>3101555611</t>
  </si>
  <si>
    <t>11580645971</t>
  </si>
  <si>
    <t>USMO6560522540</t>
  </si>
  <si>
    <t>1158064597110719</t>
  </si>
  <si>
    <t>3101482524</t>
  </si>
  <si>
    <t>11580645980</t>
  </si>
  <si>
    <t>USMO6485491481</t>
  </si>
  <si>
    <t>1158064598010719</t>
  </si>
  <si>
    <t>3101693625</t>
  </si>
  <si>
    <t>11580645984</t>
  </si>
  <si>
    <t>1158064598410719</t>
  </si>
  <si>
    <t>11580646015</t>
  </si>
  <si>
    <t>USMO6561313440</t>
  </si>
  <si>
    <t>1158064601510514</t>
  </si>
  <si>
    <t>3101474062</t>
  </si>
  <si>
    <t>1158064601510469</t>
  </si>
  <si>
    <t>3101521941</t>
  </si>
  <si>
    <t>11580646077</t>
  </si>
  <si>
    <t>USMO6560514040</t>
  </si>
  <si>
    <t>1158064607710719</t>
  </si>
  <si>
    <t>3101500514</t>
  </si>
  <si>
    <t>200014443101</t>
  </si>
  <si>
    <t>11580646118</t>
  </si>
  <si>
    <t>USMO6561318140</t>
  </si>
  <si>
    <t>1158064611810514</t>
  </si>
  <si>
    <t>3101519006</t>
  </si>
  <si>
    <t>1158064611810469</t>
  </si>
  <si>
    <t>3101518904</t>
  </si>
  <si>
    <t>11580646119</t>
  </si>
  <si>
    <t>USMO6561321440</t>
  </si>
  <si>
    <t>1158064611910469</t>
  </si>
  <si>
    <t>3101513481</t>
  </si>
  <si>
    <t>1158064611910514</t>
  </si>
  <si>
    <t>3101513579</t>
  </si>
  <si>
    <t>11580646317</t>
  </si>
  <si>
    <t>1158064631710719</t>
  </si>
  <si>
    <t>3101646012</t>
  </si>
  <si>
    <t>200014336701</t>
  </si>
  <si>
    <t>11675625595</t>
  </si>
  <si>
    <t>25153INV01BM</t>
  </si>
  <si>
    <t>USMO6375541610</t>
  </si>
  <si>
    <t>1167562559510720</t>
  </si>
  <si>
    <t>3101221927</t>
  </si>
  <si>
    <t>11675625662</t>
  </si>
  <si>
    <t>USMO6375534230</t>
  </si>
  <si>
    <t>1167562566210720</t>
  </si>
  <si>
    <t>3101232162</t>
  </si>
  <si>
    <t>11675625730</t>
  </si>
  <si>
    <t>USMO6375515460</t>
  </si>
  <si>
    <t>1167562573010720</t>
  </si>
  <si>
    <t>3101222224</t>
  </si>
  <si>
    <t>11675625738</t>
  </si>
  <si>
    <t>USMO6375541330</t>
  </si>
  <si>
    <t>1167562573810720</t>
  </si>
  <si>
    <t>3101245011</t>
  </si>
  <si>
    <t>11675625812</t>
  </si>
  <si>
    <t>1167562581210720</t>
  </si>
  <si>
    <t>3101671031</t>
  </si>
  <si>
    <t>11675625929</t>
  </si>
  <si>
    <t>USMO6384187161</t>
  </si>
  <si>
    <t>1167562592910720</t>
  </si>
  <si>
    <t>3101677322</t>
  </si>
  <si>
    <t>11675625951</t>
  </si>
  <si>
    <t>1167562595110719</t>
  </si>
  <si>
    <t>3101515348</t>
  </si>
  <si>
    <t>11675627171</t>
  </si>
  <si>
    <t>25155INV01AO</t>
  </si>
  <si>
    <t>USMO6307720050</t>
  </si>
  <si>
    <t>1167562717110719</t>
  </si>
  <si>
    <t>3102228143</t>
  </si>
  <si>
    <t>11675627899</t>
  </si>
  <si>
    <t>25156INV01AJ</t>
  </si>
  <si>
    <t>USMO6570591960</t>
  </si>
  <si>
    <t>1167562789910719</t>
  </si>
  <si>
    <t>3101608990</t>
  </si>
  <si>
    <t>11675628012</t>
  </si>
  <si>
    <t>1167562801210719</t>
  </si>
  <si>
    <t>3101511287</t>
  </si>
  <si>
    <t>200011556616</t>
  </si>
  <si>
    <t>11675628064</t>
  </si>
  <si>
    <t>USMO6560512260</t>
  </si>
  <si>
    <t>1167562806410719</t>
  </si>
  <si>
    <t>3101631149</t>
  </si>
  <si>
    <t>11675628106</t>
  </si>
  <si>
    <t>USMO6560512720</t>
  </si>
  <si>
    <t>1167562810610719</t>
  </si>
  <si>
    <t>3101642875</t>
  </si>
  <si>
    <t>11675628229</t>
  </si>
  <si>
    <t>1167562822910469</t>
  </si>
  <si>
    <t>3101495063</t>
  </si>
  <si>
    <t>200014003343</t>
  </si>
  <si>
    <t>11675628363</t>
  </si>
  <si>
    <t>USMO6560511600</t>
  </si>
  <si>
    <t>1167562836310719</t>
  </si>
  <si>
    <t>3102121105</t>
  </si>
  <si>
    <t>11675630523</t>
  </si>
  <si>
    <t>25157INV01AY</t>
  </si>
  <si>
    <t>1167563052310719</t>
  </si>
  <si>
    <t>3102267876</t>
  </si>
  <si>
    <t>200016151926</t>
  </si>
  <si>
    <t>11675631681</t>
  </si>
  <si>
    <t>25161INV01AV</t>
  </si>
  <si>
    <t>1167563168110514</t>
  </si>
  <si>
    <t>3101540716</t>
  </si>
  <si>
    <t>1167563168110469</t>
  </si>
  <si>
    <t>3101540813</t>
  </si>
  <si>
    <t>11675631845</t>
  </si>
  <si>
    <t>USMO6561325210</t>
  </si>
  <si>
    <t>1167563184510469</t>
  </si>
  <si>
    <t>3101684237</t>
  </si>
  <si>
    <t>1167563184510514</t>
  </si>
  <si>
    <t>3101684319</t>
  </si>
  <si>
    <t>11675631939</t>
  </si>
  <si>
    <t>USMO6561319050</t>
  </si>
  <si>
    <t>1167563193910469</t>
  </si>
  <si>
    <t>3101538260</t>
  </si>
  <si>
    <t>1167563193910514</t>
  </si>
  <si>
    <t>3101538071</t>
  </si>
  <si>
    <t>11675633020</t>
  </si>
  <si>
    <t>25163INV01BE</t>
  </si>
  <si>
    <t>USMO6560515680</t>
  </si>
  <si>
    <t>1167563302010719</t>
  </si>
  <si>
    <t>3101673827</t>
  </si>
  <si>
    <t>11675633061</t>
  </si>
  <si>
    <t>1167563306110719</t>
  </si>
  <si>
    <t>3102230245</t>
  </si>
  <si>
    <t>200015949759</t>
  </si>
  <si>
    <t>11675633876</t>
  </si>
  <si>
    <t>25164INV01AL</t>
  </si>
  <si>
    <t>USMO6561317570</t>
  </si>
  <si>
    <t>1167563387610469</t>
  </si>
  <si>
    <t>3101638670</t>
  </si>
  <si>
    <t>200012336786</t>
  </si>
  <si>
    <t>1167563387610514</t>
  </si>
  <si>
    <t>3101638765</t>
  </si>
  <si>
    <t>11675633942</t>
  </si>
  <si>
    <t>USMO6561320240</t>
  </si>
  <si>
    <t>1167563394210514</t>
  </si>
  <si>
    <t>3101648453</t>
  </si>
  <si>
    <t>1167563394210469</t>
  </si>
  <si>
    <t>3101648546</t>
  </si>
  <si>
    <t>11675634020</t>
  </si>
  <si>
    <t>USMO6561317240</t>
  </si>
  <si>
    <t>1167563402010469</t>
  </si>
  <si>
    <t>3101578852</t>
  </si>
  <si>
    <t>200014252486</t>
  </si>
  <si>
    <t>1167563402010514</t>
  </si>
  <si>
    <t>3101579043</t>
  </si>
  <si>
    <t>11675634054</t>
  </si>
  <si>
    <t>1167563405410469</t>
  </si>
  <si>
    <t>1167563405410514</t>
  </si>
  <si>
    <t>11675635402</t>
  </si>
  <si>
    <t>25167INV01BD</t>
  </si>
  <si>
    <t>USMO6561321200</t>
  </si>
  <si>
    <t>1167563540210514</t>
  </si>
  <si>
    <t>3101556672</t>
  </si>
  <si>
    <t>1167563540210469</t>
  </si>
  <si>
    <t>3101556767</t>
  </si>
  <si>
    <t>11675635539</t>
  </si>
  <si>
    <t>25167INV01A3</t>
  </si>
  <si>
    <t>USMO6561329360</t>
  </si>
  <si>
    <t>1167563553910514</t>
  </si>
  <si>
    <t>3101540987</t>
  </si>
  <si>
    <t>1167563553910469</t>
  </si>
  <si>
    <t>3101540892</t>
  </si>
  <si>
    <t>11675635568</t>
  </si>
  <si>
    <t>1167563556810469</t>
  </si>
  <si>
    <t>3101673916</t>
  </si>
  <si>
    <t>1167563556810514</t>
  </si>
  <si>
    <t>3101673835</t>
  </si>
  <si>
    <t>11675635716</t>
  </si>
  <si>
    <t>USMO6561326400</t>
  </si>
  <si>
    <t>1167563571610514</t>
  </si>
  <si>
    <t>3101702976</t>
  </si>
  <si>
    <t>1167563571610469</t>
  </si>
  <si>
    <t>3101702895</t>
  </si>
  <si>
    <t>11675635823</t>
  </si>
  <si>
    <t>USMO6561316380</t>
  </si>
  <si>
    <t>1167563582310514</t>
  </si>
  <si>
    <t>3102080187</t>
  </si>
  <si>
    <t>1167563582310469</t>
  </si>
  <si>
    <t>3102080185</t>
  </si>
  <si>
    <t>11675635848</t>
  </si>
  <si>
    <t>USMO6561320480</t>
  </si>
  <si>
    <t>1167563584810514</t>
  </si>
  <si>
    <t>3102077303</t>
  </si>
  <si>
    <t>1167563584810469</t>
  </si>
  <si>
    <t>3102077301</t>
  </si>
  <si>
    <t>11675635851</t>
  </si>
  <si>
    <t>USMO6561326490</t>
  </si>
  <si>
    <t>1167563585110514</t>
  </si>
  <si>
    <t>3102103016</t>
  </si>
  <si>
    <t>1167563585110469</t>
  </si>
  <si>
    <t>3102103015</t>
  </si>
  <si>
    <t>11675638593</t>
  </si>
  <si>
    <t>25168INV01AO</t>
  </si>
  <si>
    <t>USMO6560515150</t>
  </si>
  <si>
    <t>1167563859310719</t>
  </si>
  <si>
    <t>3101489981</t>
  </si>
  <si>
    <t>11675638666</t>
  </si>
  <si>
    <t>USMO6370120081</t>
  </si>
  <si>
    <t>1167563866610720</t>
  </si>
  <si>
    <t>3101703891</t>
  </si>
  <si>
    <t>11675638917</t>
  </si>
  <si>
    <t>25168INV01AI</t>
  </si>
  <si>
    <t>USMO6560516040</t>
  </si>
  <si>
    <t>1167563891710719</t>
  </si>
  <si>
    <t>3101674163</t>
  </si>
  <si>
    <t>11675639035</t>
  </si>
  <si>
    <t>25168INV01A5</t>
  </si>
  <si>
    <t>USMO6561310310</t>
  </si>
  <si>
    <t>1167563903510469</t>
  </si>
  <si>
    <t>3101551018</t>
  </si>
  <si>
    <t>1167563903510514</t>
  </si>
  <si>
    <t>3101550824</t>
  </si>
  <si>
    <t>11675639212</t>
  </si>
  <si>
    <t>1167563921210514</t>
  </si>
  <si>
    <t>3101671672</t>
  </si>
  <si>
    <t>1167563921210469</t>
  </si>
  <si>
    <t>3101671752</t>
  </si>
  <si>
    <t>11675639268</t>
  </si>
  <si>
    <t>USMO6561312320</t>
  </si>
  <si>
    <t>1167563926810469</t>
  </si>
  <si>
    <t>3101546716</t>
  </si>
  <si>
    <t>1167563926810514</t>
  </si>
  <si>
    <t>3101546523</t>
  </si>
  <si>
    <t>11675639422</t>
  </si>
  <si>
    <t>1167563942210469</t>
  </si>
  <si>
    <t>3101537130</t>
  </si>
  <si>
    <t>1167563942210514</t>
  </si>
  <si>
    <t>3101537032</t>
  </si>
  <si>
    <t>11675639705</t>
  </si>
  <si>
    <t>1167563970510719</t>
  </si>
  <si>
    <t>3102273872</t>
  </si>
  <si>
    <t>11675639718</t>
  </si>
  <si>
    <t>USMO6370120131</t>
  </si>
  <si>
    <t>1167563971810720</t>
  </si>
  <si>
    <t>3102212458</t>
  </si>
  <si>
    <t>11675639786</t>
  </si>
  <si>
    <t>USMO6560522030</t>
  </si>
  <si>
    <t>1167563978610719</t>
  </si>
  <si>
    <t>3102214929</t>
  </si>
  <si>
    <t>11675642024</t>
  </si>
  <si>
    <t>25169INV01A2</t>
  </si>
  <si>
    <t>USMO6560524740</t>
  </si>
  <si>
    <t>1167564202410719</t>
  </si>
  <si>
    <t>3101587387</t>
  </si>
  <si>
    <t>200012460883</t>
  </si>
  <si>
    <t>11675642110</t>
  </si>
  <si>
    <t>25169INV01AI</t>
  </si>
  <si>
    <t>USMO6560526300</t>
  </si>
  <si>
    <t>1167564211010719</t>
  </si>
  <si>
    <t>3101546739</t>
  </si>
  <si>
    <t>11675642189</t>
  </si>
  <si>
    <t>1167564218910469</t>
  </si>
  <si>
    <t>3101474439</t>
  </si>
  <si>
    <t>1167564218910514</t>
  </si>
  <si>
    <t>3101474631</t>
  </si>
  <si>
    <t>11675642356</t>
  </si>
  <si>
    <t>USMO6560524460</t>
  </si>
  <si>
    <t>1167564235610719</t>
  </si>
  <si>
    <t>3102044887</t>
  </si>
  <si>
    <t>11675642661</t>
  </si>
  <si>
    <t>1167564266110719</t>
  </si>
  <si>
    <t>3102244251</t>
  </si>
  <si>
    <t>11675643594</t>
  </si>
  <si>
    <t>25170INV01BH</t>
  </si>
  <si>
    <t>USMO6561332010</t>
  </si>
  <si>
    <t>1167564359410514</t>
  </si>
  <si>
    <t>3101564577</t>
  </si>
  <si>
    <t>200012833428</t>
  </si>
  <si>
    <t>1167564359410469</t>
  </si>
  <si>
    <t>3101564479</t>
  </si>
  <si>
    <t>11675643696</t>
  </si>
  <si>
    <t>USMO6561333690</t>
  </si>
  <si>
    <t>1167564369610469</t>
  </si>
  <si>
    <t>3101517298</t>
  </si>
  <si>
    <t>200014548222</t>
  </si>
  <si>
    <t>1167564369610514</t>
  </si>
  <si>
    <t>3101517393</t>
  </si>
  <si>
    <t>11675643772</t>
  </si>
  <si>
    <t>1167564377210719</t>
  </si>
  <si>
    <t>3102237773</t>
  </si>
  <si>
    <t>1167564377210721</t>
  </si>
  <si>
    <t>3102237774</t>
  </si>
  <si>
    <t>11675644711</t>
  </si>
  <si>
    <t>25171INV01AS</t>
  </si>
  <si>
    <t>USMO6306950521</t>
  </si>
  <si>
    <t>1167564471110719</t>
  </si>
  <si>
    <t>3101689217</t>
  </si>
  <si>
    <t>11675644754</t>
  </si>
  <si>
    <t>USMO6301622670</t>
  </si>
  <si>
    <t>1167564475410719</t>
  </si>
  <si>
    <t>3101593143</t>
  </si>
  <si>
    <t>11675644844</t>
  </si>
  <si>
    <t>1167564484410719</t>
  </si>
  <si>
    <t>3101565913</t>
  </si>
  <si>
    <t>11675644846</t>
  </si>
  <si>
    <t>1167564484610719</t>
  </si>
  <si>
    <t>3101483700</t>
  </si>
  <si>
    <t>11675644857</t>
  </si>
  <si>
    <t>USMO6560520240</t>
  </si>
  <si>
    <t>1167564485710719</t>
  </si>
  <si>
    <t>3101707237</t>
  </si>
  <si>
    <t>200013499872</t>
  </si>
  <si>
    <t>11675644868</t>
  </si>
  <si>
    <t>1167564486810719</t>
  </si>
  <si>
    <t>3101667812</t>
  </si>
  <si>
    <t>200013494568</t>
  </si>
  <si>
    <t>11675646445</t>
  </si>
  <si>
    <t>25174INV01AU</t>
  </si>
  <si>
    <t>1167564644510719</t>
  </si>
  <si>
    <t>3101481979</t>
  </si>
  <si>
    <t>200012963514</t>
  </si>
  <si>
    <t>11675646478</t>
  </si>
  <si>
    <t>25174INV01BD</t>
  </si>
  <si>
    <t>1167564647810514</t>
  </si>
  <si>
    <t>3101577182</t>
  </si>
  <si>
    <t>1167564647810469</t>
  </si>
  <si>
    <t>3101578344</t>
  </si>
  <si>
    <t>11675646499</t>
  </si>
  <si>
    <t>USMO6561322300</t>
  </si>
  <si>
    <t>1167564649910514</t>
  </si>
  <si>
    <t>3101608963</t>
  </si>
  <si>
    <t>200012672313</t>
  </si>
  <si>
    <t>1167564649910469</t>
  </si>
  <si>
    <t>3101609155</t>
  </si>
  <si>
    <t>11675646510</t>
  </si>
  <si>
    <t>USMO6561327880</t>
  </si>
  <si>
    <t>1167564651010514</t>
  </si>
  <si>
    <t>3101544966</t>
  </si>
  <si>
    <t>1167564651010469</t>
  </si>
  <si>
    <t>3101544870</t>
  </si>
  <si>
    <t>11675646530</t>
  </si>
  <si>
    <t>1167564653010719</t>
  </si>
  <si>
    <t>3101494346</t>
  </si>
  <si>
    <t>11675646593</t>
  </si>
  <si>
    <t>USMO6560525330</t>
  </si>
  <si>
    <t>1167564659310719</t>
  </si>
  <si>
    <t>3101670226</t>
  </si>
  <si>
    <t>200014268409</t>
  </si>
  <si>
    <t>11675646701</t>
  </si>
  <si>
    <t>1167564670110719</t>
  </si>
  <si>
    <t>3101721240</t>
  </si>
  <si>
    <t>11675646745</t>
  </si>
  <si>
    <t>1167564674510514</t>
  </si>
  <si>
    <t>3101482533</t>
  </si>
  <si>
    <t>1167564674510469</t>
  </si>
  <si>
    <t>3101482337</t>
  </si>
  <si>
    <t>11675646756</t>
  </si>
  <si>
    <t>USMO6561327590</t>
  </si>
  <si>
    <t>1167564675610469</t>
  </si>
  <si>
    <t>3101655364</t>
  </si>
  <si>
    <t>1167564675610514</t>
  </si>
  <si>
    <t>3101655556</t>
  </si>
  <si>
    <t>11675648531</t>
  </si>
  <si>
    <t>25175INV01A3</t>
  </si>
  <si>
    <t>USMO6560522340</t>
  </si>
  <si>
    <t>1167564853110719</t>
  </si>
  <si>
    <t>3101613826</t>
  </si>
  <si>
    <t>11675648600</t>
  </si>
  <si>
    <t>1167564860010719</t>
  </si>
  <si>
    <t>3101613435</t>
  </si>
  <si>
    <t>200013529348</t>
  </si>
  <si>
    <t>11675648657</t>
  </si>
  <si>
    <t>25175INV01AA</t>
  </si>
  <si>
    <t>USMO6560515440</t>
  </si>
  <si>
    <t>1167564865710719</t>
  </si>
  <si>
    <t>3101570900</t>
  </si>
  <si>
    <t>11675648715</t>
  </si>
  <si>
    <t>1167564871510719</t>
  </si>
  <si>
    <t>3101482914</t>
  </si>
  <si>
    <t>11675648741</t>
  </si>
  <si>
    <t>1167564874110719</t>
  </si>
  <si>
    <t>3101670983</t>
  </si>
  <si>
    <t>200013541822</t>
  </si>
  <si>
    <t>11675648918</t>
  </si>
  <si>
    <t>USMO6560517170</t>
  </si>
  <si>
    <t>1167564891810719</t>
  </si>
  <si>
    <t>3102207872</t>
  </si>
  <si>
    <t>200015847326</t>
  </si>
  <si>
    <t>11675648932</t>
  </si>
  <si>
    <t>1167564893210719</t>
  </si>
  <si>
    <t>3102128095</t>
  </si>
  <si>
    <t>11675649831</t>
  </si>
  <si>
    <t>25176INV01A6</t>
  </si>
  <si>
    <t>1167564983110719</t>
  </si>
  <si>
    <t>3101654116</t>
  </si>
  <si>
    <t>11675649882</t>
  </si>
  <si>
    <t>1167564988210719</t>
  </si>
  <si>
    <t>3101670166</t>
  </si>
  <si>
    <t>11675649896</t>
  </si>
  <si>
    <t>USMO6560545010</t>
  </si>
  <si>
    <t>1167564989610719</t>
  </si>
  <si>
    <t>3101711686</t>
  </si>
  <si>
    <t>11675649947</t>
  </si>
  <si>
    <t>25176INV01BL</t>
  </si>
  <si>
    <t>1167564994710719</t>
  </si>
  <si>
    <t>3101634650</t>
  </si>
  <si>
    <t>11675649951</t>
  </si>
  <si>
    <t>USMO6561312710</t>
  </si>
  <si>
    <t>1167564995110469</t>
  </si>
  <si>
    <t>3101692476</t>
  </si>
  <si>
    <t>200012257271</t>
  </si>
  <si>
    <t>1167564995110514</t>
  </si>
  <si>
    <t>3101692395</t>
  </si>
  <si>
    <t>11675649992</t>
  </si>
  <si>
    <t>USMO6560529000</t>
  </si>
  <si>
    <t>1167564999210719</t>
  </si>
  <si>
    <t>3101593061</t>
  </si>
  <si>
    <t>11675649993</t>
  </si>
  <si>
    <t>1167564999310719</t>
  </si>
  <si>
    <t>3101686644</t>
  </si>
  <si>
    <t>11675650065</t>
  </si>
  <si>
    <t>1167565006510719</t>
  </si>
  <si>
    <t>3101586466</t>
  </si>
  <si>
    <t>11675650168</t>
  </si>
  <si>
    <t>1167565016810719</t>
  </si>
  <si>
    <t>3102038608</t>
  </si>
  <si>
    <t>11675650231</t>
  </si>
  <si>
    <t>1167565023110719</t>
  </si>
  <si>
    <t>3101545877</t>
  </si>
  <si>
    <t>11675650269</t>
  </si>
  <si>
    <t>USMO6570592580</t>
  </si>
  <si>
    <t>1167565026910719</t>
  </si>
  <si>
    <t>3101644326</t>
  </si>
  <si>
    <t>11675650316</t>
  </si>
  <si>
    <t>1167565031610719</t>
  </si>
  <si>
    <t>3102258401</t>
  </si>
  <si>
    <t>11675651130</t>
  </si>
  <si>
    <t>25177INV01AD</t>
  </si>
  <si>
    <t>USMO6561327720</t>
  </si>
  <si>
    <t>1167565113010514</t>
  </si>
  <si>
    <t>3101525211</t>
  </si>
  <si>
    <t>1167565113010469</t>
  </si>
  <si>
    <t>3101525893</t>
  </si>
  <si>
    <t>11675651191</t>
  </si>
  <si>
    <t>USMO6560521230</t>
  </si>
  <si>
    <t>1167565119110719</t>
  </si>
  <si>
    <t>3101531115</t>
  </si>
  <si>
    <t>11675651217</t>
  </si>
  <si>
    <t>1167565121710719</t>
  </si>
  <si>
    <t>11675651281</t>
  </si>
  <si>
    <t>USMO6570593360</t>
  </si>
  <si>
    <t>1167565128110719</t>
  </si>
  <si>
    <t>3101680152</t>
  </si>
  <si>
    <t>200013638248</t>
  </si>
  <si>
    <t>11675651359</t>
  </si>
  <si>
    <t>1167565135910719</t>
  </si>
  <si>
    <t>11675651432</t>
  </si>
  <si>
    <t>1167565143210719</t>
  </si>
  <si>
    <t>3102078588</t>
  </si>
  <si>
    <t>11675651465</t>
  </si>
  <si>
    <t>1167565146510719</t>
  </si>
  <si>
    <t>3102315131</t>
  </si>
  <si>
    <t>200016390235</t>
  </si>
  <si>
    <t>11675651729</t>
  </si>
  <si>
    <t>25178INV01BK</t>
  </si>
  <si>
    <t>USMO6561327230</t>
  </si>
  <si>
    <t>1167565172910514</t>
  </si>
  <si>
    <t>3101505066</t>
  </si>
  <si>
    <t>1167565172910469</t>
  </si>
  <si>
    <t>3101505257</t>
  </si>
  <si>
    <t>11675651802</t>
  </si>
  <si>
    <t>1167565180210719</t>
  </si>
  <si>
    <t>3101521859</t>
  </si>
  <si>
    <t>11675651837</t>
  </si>
  <si>
    <t>1167565183710719</t>
  </si>
  <si>
    <t>3101689487</t>
  </si>
  <si>
    <t>200012684946</t>
  </si>
  <si>
    <t>11675651846</t>
  </si>
  <si>
    <t>USMO6561071121</t>
  </si>
  <si>
    <t>1167565184610719</t>
  </si>
  <si>
    <t>3101607239</t>
  </si>
  <si>
    <t>11675651946</t>
  </si>
  <si>
    <t>USMO6561327080</t>
  </si>
  <si>
    <t>1167565194610469</t>
  </si>
  <si>
    <t>3101528894</t>
  </si>
  <si>
    <t>1167565194610514</t>
  </si>
  <si>
    <t>3101528799</t>
  </si>
  <si>
    <t>11675651956</t>
  </si>
  <si>
    <t>1167565195610719</t>
  </si>
  <si>
    <t>11675653154</t>
  </si>
  <si>
    <t>25181INV01A1</t>
  </si>
  <si>
    <t>USMO6561328200</t>
  </si>
  <si>
    <t>1167565315410514</t>
  </si>
  <si>
    <t>3101705297</t>
  </si>
  <si>
    <t>1167565315410469</t>
  </si>
  <si>
    <t>3101705205</t>
  </si>
  <si>
    <t>11675653218</t>
  </si>
  <si>
    <t>25181INV01BM</t>
  </si>
  <si>
    <t>1167565321810514</t>
  </si>
  <si>
    <t>3101626313</t>
  </si>
  <si>
    <t>200012381907</t>
  </si>
  <si>
    <t>1167565321810469</t>
  </si>
  <si>
    <t>3101626508</t>
  </si>
  <si>
    <t>11675653531</t>
  </si>
  <si>
    <t>25181INV01AU</t>
  </si>
  <si>
    <t>1167565353110514</t>
  </si>
  <si>
    <t>3101686076</t>
  </si>
  <si>
    <t>1167565353110469</t>
  </si>
  <si>
    <t>3101686242</t>
  </si>
  <si>
    <t>11675653536</t>
  </si>
  <si>
    <t>USMO6561328230</t>
  </si>
  <si>
    <t>1167565353610469</t>
  </si>
  <si>
    <t>3101539464</t>
  </si>
  <si>
    <t>1167565353610514</t>
  </si>
  <si>
    <t>3101539654</t>
  </si>
  <si>
    <t>11675653584</t>
  </si>
  <si>
    <t>1167565358410469</t>
  </si>
  <si>
    <t>3101539969</t>
  </si>
  <si>
    <t>1167565358410514</t>
  </si>
  <si>
    <t>3101540067</t>
  </si>
  <si>
    <t>11675653851</t>
  </si>
  <si>
    <t>1167565385110469</t>
  </si>
  <si>
    <t>3102324113</t>
  </si>
  <si>
    <t>11770586948</t>
  </si>
  <si>
    <t>25154INV01AU</t>
  </si>
  <si>
    <t>USMO6307721330</t>
  </si>
  <si>
    <t>1177058694810719</t>
  </si>
  <si>
    <t>3101588712</t>
  </si>
  <si>
    <t>11770587059</t>
  </si>
  <si>
    <t>1177058705910514</t>
  </si>
  <si>
    <t>3101574488</t>
  </si>
  <si>
    <t>200011588692</t>
  </si>
  <si>
    <t>1177058705910469</t>
  </si>
  <si>
    <t>3101575547</t>
  </si>
  <si>
    <t>11770587061</t>
  </si>
  <si>
    <t>25154INV01BE</t>
  </si>
  <si>
    <t>1177058706110719</t>
  </si>
  <si>
    <t>3101518749</t>
  </si>
  <si>
    <t>11770587068</t>
  </si>
  <si>
    <t>USMO6561316580</t>
  </si>
  <si>
    <t>1177058706810514</t>
  </si>
  <si>
    <t>3101494225</t>
  </si>
  <si>
    <t>200014597419</t>
  </si>
  <si>
    <t>1177058706810469</t>
  </si>
  <si>
    <t>3101494321</t>
  </si>
  <si>
    <t>11770587083</t>
  </si>
  <si>
    <t>USMO6390195371</t>
  </si>
  <si>
    <t>1177058708310719</t>
  </si>
  <si>
    <t>3101642462</t>
  </si>
  <si>
    <t>11770587094</t>
  </si>
  <si>
    <t>1177058709410719</t>
  </si>
  <si>
    <t>3101498587</t>
  </si>
  <si>
    <t>11770587112</t>
  </si>
  <si>
    <t>USMO6396682591</t>
  </si>
  <si>
    <t>1177058711210719</t>
  </si>
  <si>
    <t>3101530121</t>
  </si>
  <si>
    <t>11770587134</t>
  </si>
  <si>
    <t>USMO6307720060</t>
  </si>
  <si>
    <t>1177058713410719</t>
  </si>
  <si>
    <t>3101555159</t>
  </si>
  <si>
    <t>11770587144</t>
  </si>
  <si>
    <t>1177058714410719</t>
  </si>
  <si>
    <t>3101540338</t>
  </si>
  <si>
    <t>11770587162</t>
  </si>
  <si>
    <t>USMO6390187951</t>
  </si>
  <si>
    <t>1177058716210719</t>
  </si>
  <si>
    <t>3101610057</t>
  </si>
  <si>
    <t>11770587181</t>
  </si>
  <si>
    <t>USMO6571491070</t>
  </si>
  <si>
    <t>1177058718110719</t>
  </si>
  <si>
    <t>3101657143</t>
  </si>
  <si>
    <t>11770587190</t>
  </si>
  <si>
    <t>USMO6571471471</t>
  </si>
  <si>
    <t>1177058719010719</t>
  </si>
  <si>
    <t>3101582905</t>
  </si>
  <si>
    <t>200014668087</t>
  </si>
  <si>
    <t>11770591013</t>
  </si>
  <si>
    <t>25157INV01AP</t>
  </si>
  <si>
    <t>USMO6570591000</t>
  </si>
  <si>
    <t>1177059101310719</t>
  </si>
  <si>
    <t>3102015632</t>
  </si>
  <si>
    <t>11770592472</t>
  </si>
  <si>
    <t>25162INV01AE</t>
  </si>
  <si>
    <t>1177059247210514</t>
  </si>
  <si>
    <t>3101595027</t>
  </si>
  <si>
    <t>1177059247210469</t>
  </si>
  <si>
    <t>3101594838</t>
  </si>
  <si>
    <t>11770592998</t>
  </si>
  <si>
    <t>1177059299810719</t>
  </si>
  <si>
    <t>3101511563</t>
  </si>
  <si>
    <t>11770593057</t>
  </si>
  <si>
    <t>1177059305710469</t>
  </si>
  <si>
    <t>3101690398</t>
  </si>
  <si>
    <t>1177059305710514</t>
  </si>
  <si>
    <t>3101690319</t>
  </si>
  <si>
    <t>11770593125</t>
  </si>
  <si>
    <t>25162INV01AC</t>
  </si>
  <si>
    <t>USMO6561391240</t>
  </si>
  <si>
    <t>1177059312510469</t>
  </si>
  <si>
    <t>3101513879</t>
  </si>
  <si>
    <t>1177059312510514</t>
  </si>
  <si>
    <t>3101514074</t>
  </si>
  <si>
    <t>11770593285</t>
  </si>
  <si>
    <t>1177059328510469</t>
  </si>
  <si>
    <t>3102046643</t>
  </si>
  <si>
    <t>200015060482</t>
  </si>
  <si>
    <t>1177059328510514</t>
  </si>
  <si>
    <t>3102046644</t>
  </si>
  <si>
    <t>11770593287</t>
  </si>
  <si>
    <t>USMO6561326990</t>
  </si>
  <si>
    <t>1177059328710469</t>
  </si>
  <si>
    <t>3102046559</t>
  </si>
  <si>
    <t>1177059328710514</t>
  </si>
  <si>
    <t>3102046561</t>
  </si>
  <si>
    <t>11770593289</t>
  </si>
  <si>
    <t>1177059328910469</t>
  </si>
  <si>
    <t>3102046109</t>
  </si>
  <si>
    <t>1177059328910514</t>
  </si>
  <si>
    <t>3102046110</t>
  </si>
  <si>
    <t>11770593404</t>
  </si>
  <si>
    <t>1177059340410469</t>
  </si>
  <si>
    <t>3102047599</t>
  </si>
  <si>
    <t>1177059340410514</t>
  </si>
  <si>
    <t>3102047600</t>
  </si>
  <si>
    <t>11770593428</t>
  </si>
  <si>
    <t>1177059342810469</t>
  </si>
  <si>
    <t>1177059342810514</t>
  </si>
  <si>
    <t>11770593478</t>
  </si>
  <si>
    <t>1177059347810469</t>
  </si>
  <si>
    <t>1177059347810514</t>
  </si>
  <si>
    <t>11770593519</t>
  </si>
  <si>
    <t>1177059351910514</t>
  </si>
  <si>
    <t>3102230978</t>
  </si>
  <si>
    <t>1177059351910469</t>
  </si>
  <si>
    <t>3102230977</t>
  </si>
  <si>
    <t>11770593522</t>
  </si>
  <si>
    <t>USMO6560514230</t>
  </si>
  <si>
    <t>1177059352210719</t>
  </si>
  <si>
    <t>3102204260</t>
  </si>
  <si>
    <t>11770593547</t>
  </si>
  <si>
    <t>1177059354710469</t>
  </si>
  <si>
    <t>3102204719</t>
  </si>
  <si>
    <t>1177059354710514</t>
  </si>
  <si>
    <t>3102204720</t>
  </si>
  <si>
    <t>11770594343</t>
  </si>
  <si>
    <t>25163INV01AH</t>
  </si>
  <si>
    <t>1177059434310719</t>
  </si>
  <si>
    <t>3101650111</t>
  </si>
  <si>
    <t>11770594658</t>
  </si>
  <si>
    <t>1177059465810719</t>
  </si>
  <si>
    <t>3102142002</t>
  </si>
  <si>
    <t>11770594677</t>
  </si>
  <si>
    <t>USMO6561682441</t>
  </si>
  <si>
    <t>1177059467710719</t>
  </si>
  <si>
    <t>3102142035</t>
  </si>
  <si>
    <t>11770596948</t>
  </si>
  <si>
    <t>25170INV01AI</t>
  </si>
  <si>
    <t>1177059694810514</t>
  </si>
  <si>
    <t>3101565627</t>
  </si>
  <si>
    <t>1177059694810469</t>
  </si>
  <si>
    <t>3101565532</t>
  </si>
  <si>
    <t>11770597022</t>
  </si>
  <si>
    <t>1177059702210719</t>
  </si>
  <si>
    <t>3102070844</t>
  </si>
  <si>
    <t>11770597037</t>
  </si>
  <si>
    <t>USMO6561332120</t>
  </si>
  <si>
    <t>1177059703710514</t>
  </si>
  <si>
    <t>3102072137</t>
  </si>
  <si>
    <t>1177059703710469</t>
  </si>
  <si>
    <t>3102072136</t>
  </si>
  <si>
    <t>11770598131</t>
  </si>
  <si>
    <t>25174INV01A1</t>
  </si>
  <si>
    <t>USMO6561327890</t>
  </si>
  <si>
    <t>1177059813110469</t>
  </si>
  <si>
    <t>3101658496</t>
  </si>
  <si>
    <t>1177059813110514</t>
  </si>
  <si>
    <t>3101658399</t>
  </si>
  <si>
    <t>11770598262</t>
  </si>
  <si>
    <t>1177059826210469</t>
  </si>
  <si>
    <t>3102133241</t>
  </si>
  <si>
    <t>1177059826210514</t>
  </si>
  <si>
    <t>3102133242</t>
  </si>
  <si>
    <t>11770598286</t>
  </si>
  <si>
    <t>1177059828610469</t>
  </si>
  <si>
    <t>1177059828610514</t>
  </si>
  <si>
    <t>11770598961</t>
  </si>
  <si>
    <t>25176INV01A8</t>
  </si>
  <si>
    <t>1177059896110719</t>
  </si>
  <si>
    <t>3101563295</t>
  </si>
  <si>
    <t>11770598966</t>
  </si>
  <si>
    <t>USMO6485492120</t>
  </si>
  <si>
    <t>1177059896610719</t>
  </si>
  <si>
    <t>3101477213</t>
  </si>
  <si>
    <t>11770599418</t>
  </si>
  <si>
    <t>1177059941810719</t>
  </si>
  <si>
    <t>3101559002</t>
  </si>
  <si>
    <t>11770599487</t>
  </si>
  <si>
    <t>USMO6560519821</t>
  </si>
  <si>
    <t>1177059948710719</t>
  </si>
  <si>
    <t>3101549739</t>
  </si>
  <si>
    <t>200012710980</t>
  </si>
  <si>
    <t>11770599509</t>
  </si>
  <si>
    <t>USMO6568084501</t>
  </si>
  <si>
    <t>1177059950910719</t>
  </si>
  <si>
    <t>3101687551</t>
  </si>
  <si>
    <t>11770599568</t>
  </si>
  <si>
    <t>USMO6572179141</t>
  </si>
  <si>
    <t>1177059956810719</t>
  </si>
  <si>
    <t>3101485801</t>
  </si>
  <si>
    <t>11770599604</t>
  </si>
  <si>
    <t>1177059960410719</t>
  </si>
  <si>
    <t>3101499492</t>
  </si>
  <si>
    <t>200014305284</t>
  </si>
  <si>
    <t>11770599636</t>
  </si>
  <si>
    <t>USMO6561071131</t>
  </si>
  <si>
    <t>1177059963610719</t>
  </si>
  <si>
    <t>3102261106</t>
  </si>
  <si>
    <t>11770599642</t>
  </si>
  <si>
    <t>USMO6574096901</t>
  </si>
  <si>
    <t>1177059964210719</t>
  </si>
  <si>
    <t>3102268769</t>
  </si>
  <si>
    <t>200016156701</t>
  </si>
  <si>
    <t>11865614002</t>
  </si>
  <si>
    <t>25160INV01AC</t>
  </si>
  <si>
    <t>1186561400210719</t>
  </si>
  <si>
    <t>11865615423</t>
  </si>
  <si>
    <t>25164INV01AA</t>
  </si>
  <si>
    <t>USMO6561381801</t>
  </si>
  <si>
    <t>1186561542310636</t>
  </si>
  <si>
    <t>3101574406</t>
  </si>
  <si>
    <t>11865615677</t>
  </si>
  <si>
    <t>1186561567710514</t>
  </si>
  <si>
    <t>3101679421</t>
  </si>
  <si>
    <t>1186561567710469</t>
  </si>
  <si>
    <t>3101679341</t>
  </si>
  <si>
    <t>11865615710</t>
  </si>
  <si>
    <t>USMO6560569870</t>
  </si>
  <si>
    <t>1186561571010719</t>
  </si>
  <si>
    <t>3101645453</t>
  </si>
  <si>
    <t>11865615756</t>
  </si>
  <si>
    <t>25164INV01AP</t>
  </si>
  <si>
    <t>USMO6561313590</t>
  </si>
  <si>
    <t>1186561575610469</t>
  </si>
  <si>
    <t>3101512446</t>
  </si>
  <si>
    <t>1186561575610514</t>
  </si>
  <si>
    <t>3101512348</t>
  </si>
  <si>
    <t>11865615842</t>
  </si>
  <si>
    <t>USMO6561322550</t>
  </si>
  <si>
    <t>1186561584210514</t>
  </si>
  <si>
    <t>3101611302</t>
  </si>
  <si>
    <t>200014279695</t>
  </si>
  <si>
    <t>1186561584210469</t>
  </si>
  <si>
    <t>3101611207</t>
  </si>
  <si>
    <t>11865618020</t>
  </si>
  <si>
    <t>25168INV01BG</t>
  </si>
  <si>
    <t>USMO6561312340</t>
  </si>
  <si>
    <t>1186561802010469</t>
  </si>
  <si>
    <t>3101701073</t>
  </si>
  <si>
    <t>11865618249</t>
  </si>
  <si>
    <t>25168INV01AQ</t>
  </si>
  <si>
    <t>1186561824910720</t>
  </si>
  <si>
    <t>3101585533</t>
  </si>
  <si>
    <t>11865618261</t>
  </si>
  <si>
    <t>USMO6560523100</t>
  </si>
  <si>
    <t>1186561826110719</t>
  </si>
  <si>
    <t>3101646776</t>
  </si>
  <si>
    <t>200013280769</t>
  </si>
  <si>
    <t>11865618388</t>
  </si>
  <si>
    <t>1186561838810514</t>
  </si>
  <si>
    <t>3101525577</t>
  </si>
  <si>
    <t>200014601237</t>
  </si>
  <si>
    <t>1186561838810469</t>
  </si>
  <si>
    <t>3101525674</t>
  </si>
  <si>
    <t>11865618597</t>
  </si>
  <si>
    <t>USMO6560515530</t>
  </si>
  <si>
    <t>1186561859710719</t>
  </si>
  <si>
    <t>3102151733</t>
  </si>
  <si>
    <t>11865618899</t>
  </si>
  <si>
    <t>1186561889910469</t>
  </si>
  <si>
    <t>11865619865</t>
  </si>
  <si>
    <t>25169INV01AU</t>
  </si>
  <si>
    <t>1186561986510719</t>
  </si>
  <si>
    <t>3101578723</t>
  </si>
  <si>
    <t>11865619952</t>
  </si>
  <si>
    <t>1186561995210719</t>
  </si>
  <si>
    <t>3101579756</t>
  </si>
  <si>
    <t>11865619980</t>
  </si>
  <si>
    <t>1186561998010514</t>
  </si>
  <si>
    <t>3101495872</t>
  </si>
  <si>
    <t>200013761156</t>
  </si>
  <si>
    <t>11865620042</t>
  </si>
  <si>
    <t>1186562004210719</t>
  </si>
  <si>
    <t>3102078984</t>
  </si>
  <si>
    <t>11865620076</t>
  </si>
  <si>
    <t>USMO6574093271</t>
  </si>
  <si>
    <t>1186562007610719</t>
  </si>
  <si>
    <t>3102080384</t>
  </si>
  <si>
    <t>11865622020</t>
  </si>
  <si>
    <t>25171INV01BC</t>
  </si>
  <si>
    <t>1186562202010514</t>
  </si>
  <si>
    <t>1186562202010469</t>
  </si>
  <si>
    <t>11865622024</t>
  </si>
  <si>
    <t>USMO6561323750</t>
  </si>
  <si>
    <t>1186562202410469</t>
  </si>
  <si>
    <t>3101712459</t>
  </si>
  <si>
    <t>1186562202410514</t>
  </si>
  <si>
    <t>3101712545</t>
  </si>
  <si>
    <t>11865622149</t>
  </si>
  <si>
    <t>USMO6306946251</t>
  </si>
  <si>
    <t>1186562214910719</t>
  </si>
  <si>
    <t>3101527468</t>
  </si>
  <si>
    <t>200012121998</t>
  </si>
  <si>
    <t>11865622227</t>
  </si>
  <si>
    <t>1186562222710719</t>
  </si>
  <si>
    <t>3101650061</t>
  </si>
  <si>
    <t>11865622237</t>
  </si>
  <si>
    <t>25171INV01AF</t>
  </si>
  <si>
    <t>USMO6561323220</t>
  </si>
  <si>
    <t>1186562223710514</t>
  </si>
  <si>
    <t>3101534672</t>
  </si>
  <si>
    <t>1186562223710469</t>
  </si>
  <si>
    <t>3101534577</t>
  </si>
  <si>
    <t>11865622459</t>
  </si>
  <si>
    <t>1186562245910719</t>
  </si>
  <si>
    <t>3102056429</t>
  </si>
  <si>
    <t>11865623031</t>
  </si>
  <si>
    <t>25174INV01BB</t>
  </si>
  <si>
    <t>1186562303110719</t>
  </si>
  <si>
    <t>3101597094</t>
  </si>
  <si>
    <t>11865623061</t>
  </si>
  <si>
    <t>USMO6560525610</t>
  </si>
  <si>
    <t>1186562306110719</t>
  </si>
  <si>
    <t>3101712151</t>
  </si>
  <si>
    <t>11865623169</t>
  </si>
  <si>
    <t>1186562316910719</t>
  </si>
  <si>
    <t>3102093081</t>
  </si>
  <si>
    <t>11865623325</t>
  </si>
  <si>
    <t>1186562332510469</t>
  </si>
  <si>
    <t>3102247305</t>
  </si>
  <si>
    <t>1186562332510514</t>
  </si>
  <si>
    <t>3102247306</t>
  </si>
  <si>
    <t>11865623574</t>
  </si>
  <si>
    <t>25176INV01A1</t>
  </si>
  <si>
    <t>USMO6561312870</t>
  </si>
  <si>
    <t>1186562357410514</t>
  </si>
  <si>
    <t>3101558834</t>
  </si>
  <si>
    <t>200012202038</t>
  </si>
  <si>
    <t>1186562357410469</t>
  </si>
  <si>
    <t>3101558931</t>
  </si>
  <si>
    <t>11865623575</t>
  </si>
  <si>
    <t>1186562357510719</t>
  </si>
  <si>
    <t>3101631416</t>
  </si>
  <si>
    <t>11865623613</t>
  </si>
  <si>
    <t>1186562361310719</t>
  </si>
  <si>
    <t>3101634482</t>
  </si>
  <si>
    <t>200014552513</t>
  </si>
  <si>
    <t>11865623617</t>
  </si>
  <si>
    <t>1186562361710719</t>
  </si>
  <si>
    <t>3101585458</t>
  </si>
  <si>
    <t>11865623640</t>
  </si>
  <si>
    <t>USMO6485492410</t>
  </si>
  <si>
    <t>1186562364010719</t>
  </si>
  <si>
    <t>3101585561</t>
  </si>
  <si>
    <t>11865623733</t>
  </si>
  <si>
    <t>1186562373310719</t>
  </si>
  <si>
    <t>3102270430</t>
  </si>
  <si>
    <t>11865623794</t>
  </si>
  <si>
    <t>1186562379410719</t>
  </si>
  <si>
    <t>3102269890</t>
  </si>
  <si>
    <t>200016162691</t>
  </si>
  <si>
    <t>11865624597</t>
  </si>
  <si>
    <t>25177INV01AA</t>
  </si>
  <si>
    <t>1186562459710719</t>
  </si>
  <si>
    <t>3101475340</t>
  </si>
  <si>
    <t>11865624617</t>
  </si>
  <si>
    <t>USMO6485493540</t>
  </si>
  <si>
    <t>1186562461710719</t>
  </si>
  <si>
    <t>3101515318</t>
  </si>
  <si>
    <t>200011002900</t>
  </si>
  <si>
    <t>11865624645</t>
  </si>
  <si>
    <t>USMO6560518710</t>
  </si>
  <si>
    <t>1186562464510719</t>
  </si>
  <si>
    <t>3101647737</t>
  </si>
  <si>
    <t>200012384034</t>
  </si>
  <si>
    <t>11865624738</t>
  </si>
  <si>
    <t>USMO6560518350</t>
  </si>
  <si>
    <t>1186562473810719</t>
  </si>
  <si>
    <t>3101626768</t>
  </si>
  <si>
    <t>200012406977</t>
  </si>
  <si>
    <t>11865624757</t>
  </si>
  <si>
    <t>1186562475710719</t>
  </si>
  <si>
    <t>3102206901</t>
  </si>
  <si>
    <t>200014689901</t>
  </si>
  <si>
    <t>11865624812</t>
  </si>
  <si>
    <t>USMO6570591460</t>
  </si>
  <si>
    <t>1186562481210719</t>
  </si>
  <si>
    <t>3101628263</t>
  </si>
  <si>
    <t>11865625418</t>
  </si>
  <si>
    <t>25178INV01A3</t>
  </si>
  <si>
    <t>USMO6561323890</t>
  </si>
  <si>
    <t>1186562541810469</t>
  </si>
  <si>
    <t>3101666034</t>
  </si>
  <si>
    <t>1186562541810514</t>
  </si>
  <si>
    <t>3101665848</t>
  </si>
  <si>
    <t>11865625428</t>
  </si>
  <si>
    <t>25178INV01AO</t>
  </si>
  <si>
    <t>1186562542810719</t>
  </si>
  <si>
    <t>3101560006</t>
  </si>
  <si>
    <t>11865625441</t>
  </si>
  <si>
    <t>USMO6561084770</t>
  </si>
  <si>
    <t>1186562544110719</t>
  </si>
  <si>
    <t>3101619242</t>
  </si>
  <si>
    <t>200011628787</t>
  </si>
  <si>
    <t>11865625457</t>
  </si>
  <si>
    <t>1186562545710719</t>
  </si>
  <si>
    <t>3101645778</t>
  </si>
  <si>
    <t>11865625458</t>
  </si>
  <si>
    <t>USMO6561326070</t>
  </si>
  <si>
    <t>1186562545810469</t>
  </si>
  <si>
    <t>3101482903</t>
  </si>
  <si>
    <t>1186562545810514</t>
  </si>
  <si>
    <t>3101482809</t>
  </si>
  <si>
    <t>11865625461</t>
  </si>
  <si>
    <t>1186562546110719</t>
  </si>
  <si>
    <t>3101525448</t>
  </si>
  <si>
    <t>11865625490</t>
  </si>
  <si>
    <t>1186562549010514</t>
  </si>
  <si>
    <t>3101523089</t>
  </si>
  <si>
    <t>1186562549010469</t>
  </si>
  <si>
    <t>3101522993</t>
  </si>
  <si>
    <t>11865625498</t>
  </si>
  <si>
    <t>USMO6560519490</t>
  </si>
  <si>
    <t>1186562549810719</t>
  </si>
  <si>
    <t>3101665672</t>
  </si>
  <si>
    <t>200011962509</t>
  </si>
  <si>
    <t>11865625499</t>
  </si>
  <si>
    <t>1186562549910719</t>
  </si>
  <si>
    <t>3101620237</t>
  </si>
  <si>
    <t>200011966476</t>
  </si>
  <si>
    <t>11865625518</t>
  </si>
  <si>
    <t>USMO6561090061</t>
  </si>
  <si>
    <t>1186562551810719</t>
  </si>
  <si>
    <t>3101544070</t>
  </si>
  <si>
    <t>11865625707</t>
  </si>
  <si>
    <t>1186562570710719</t>
  </si>
  <si>
    <t>3101696996</t>
  </si>
  <si>
    <t>11865625737</t>
  </si>
  <si>
    <t>1186562573710719</t>
  </si>
  <si>
    <t>3102103099</t>
  </si>
  <si>
    <t>11865625752</t>
  </si>
  <si>
    <t>USMO6568082861</t>
  </si>
  <si>
    <t>1186562575210719</t>
  </si>
  <si>
    <t>3101587979</t>
  </si>
  <si>
    <t>11865626869</t>
  </si>
  <si>
    <t>25181INV01AQ</t>
  </si>
  <si>
    <t>1186562686910514</t>
  </si>
  <si>
    <t>3101674968</t>
  </si>
  <si>
    <t>1186562686910469</t>
  </si>
  <si>
    <t>3101674885</t>
  </si>
  <si>
    <t>11960578134</t>
  </si>
  <si>
    <t>25153INV01AW</t>
  </si>
  <si>
    <t>1196057813410720</t>
  </si>
  <si>
    <t>3101483245</t>
  </si>
  <si>
    <t>200012418865</t>
  </si>
  <si>
    <t>11960578484</t>
  </si>
  <si>
    <t>25153INV01AH</t>
  </si>
  <si>
    <t>1196057848410719</t>
  </si>
  <si>
    <t>11960579417</t>
  </si>
  <si>
    <t>25154INV01AJ</t>
  </si>
  <si>
    <t>USMO6560511610</t>
  </si>
  <si>
    <t>1196057941710719</t>
  </si>
  <si>
    <t>3102011956</t>
  </si>
  <si>
    <t>11960579469</t>
  </si>
  <si>
    <t>52000472458</t>
  </si>
  <si>
    <t>USMO6560511210</t>
  </si>
  <si>
    <t>1196057946910719</t>
  </si>
  <si>
    <t>3102014858</t>
  </si>
  <si>
    <t>11960580697</t>
  </si>
  <si>
    <t>25155INV01AL</t>
  </si>
  <si>
    <t>USMO6560511570</t>
  </si>
  <si>
    <t>1196058069710719</t>
  </si>
  <si>
    <t>3101569563</t>
  </si>
  <si>
    <t>11960580708</t>
  </si>
  <si>
    <t>25155INV01A6</t>
  </si>
  <si>
    <t>USMO6560510130</t>
  </si>
  <si>
    <t>1196058070810719</t>
  </si>
  <si>
    <t>3101489751</t>
  </si>
  <si>
    <t>11960580895</t>
  </si>
  <si>
    <t>1196058089510719</t>
  </si>
  <si>
    <t>11960582653</t>
  </si>
  <si>
    <t>25156INV01A9</t>
  </si>
  <si>
    <t>USMO6570591610</t>
  </si>
  <si>
    <t>1196058265310719</t>
  </si>
  <si>
    <t>3101486734</t>
  </si>
  <si>
    <t>200011176472</t>
  </si>
  <si>
    <t>11960582690</t>
  </si>
  <si>
    <t>25156INV01AA</t>
  </si>
  <si>
    <t>1196058269010719</t>
  </si>
  <si>
    <t>3101608284</t>
  </si>
  <si>
    <t>11960582728</t>
  </si>
  <si>
    <t>USMO6560511200</t>
  </si>
  <si>
    <t>1196058272810719</t>
  </si>
  <si>
    <t>3101572493</t>
  </si>
  <si>
    <t>11960582881</t>
  </si>
  <si>
    <t>USMO6560512310</t>
  </si>
  <si>
    <t>1196058288110719</t>
  </si>
  <si>
    <t>3101475239</t>
  </si>
  <si>
    <t>200010950182</t>
  </si>
  <si>
    <t>11960583130</t>
  </si>
  <si>
    <t>1196058313010719</t>
  </si>
  <si>
    <t>3101545886</t>
  </si>
  <si>
    <t>11960583277</t>
  </si>
  <si>
    <t>USMO6576962811</t>
  </si>
  <si>
    <t>1196058327710719</t>
  </si>
  <si>
    <t>3101516841</t>
  </si>
  <si>
    <t>200012149056</t>
  </si>
  <si>
    <t>11960583405</t>
  </si>
  <si>
    <t>USMO6560510310</t>
  </si>
  <si>
    <t>1196058340510719</t>
  </si>
  <si>
    <t>3101695311</t>
  </si>
  <si>
    <t>11960583429</t>
  </si>
  <si>
    <t>USMO6560511590</t>
  </si>
  <si>
    <t>1196058342910719</t>
  </si>
  <si>
    <t>3101563213</t>
  </si>
  <si>
    <t>200012982530</t>
  </si>
  <si>
    <t>11960583517</t>
  </si>
  <si>
    <t>USMO6560510270</t>
  </si>
  <si>
    <t>1196058351710719</t>
  </si>
  <si>
    <t>3101476730</t>
  </si>
  <si>
    <t>11960583581</t>
  </si>
  <si>
    <t>USMO6560513050</t>
  </si>
  <si>
    <t>1196058358110719</t>
  </si>
  <si>
    <t>3101510690</t>
  </si>
  <si>
    <t>11960583811</t>
  </si>
  <si>
    <t>USMO6560510050</t>
  </si>
  <si>
    <t>1196058381110719</t>
  </si>
  <si>
    <t>3101637117</t>
  </si>
  <si>
    <t>11960583858</t>
  </si>
  <si>
    <t>25156INV01AE</t>
  </si>
  <si>
    <t>USMO6570582331</t>
  </si>
  <si>
    <t>1196058385810719</t>
  </si>
  <si>
    <t>3101699962</t>
  </si>
  <si>
    <t>11960584481</t>
  </si>
  <si>
    <t>1196058448110719</t>
  </si>
  <si>
    <t>3102089650</t>
  </si>
  <si>
    <t>200015274448</t>
  </si>
  <si>
    <t>11960587969</t>
  </si>
  <si>
    <t>25161INV01AT</t>
  </si>
  <si>
    <t>1196058796910514</t>
  </si>
  <si>
    <t>3101560624</t>
  </si>
  <si>
    <t>200011075708</t>
  </si>
  <si>
    <t>11960588055</t>
  </si>
  <si>
    <t>USMO6561313210</t>
  </si>
  <si>
    <t>1196058805510514</t>
  </si>
  <si>
    <t>3101620441</t>
  </si>
  <si>
    <t>1196058805510469</t>
  </si>
  <si>
    <t>3101620538</t>
  </si>
  <si>
    <t>11960588727</t>
  </si>
  <si>
    <t>1196058872710469</t>
  </si>
  <si>
    <t>3101701713</t>
  </si>
  <si>
    <t>1196058872710514</t>
  </si>
  <si>
    <t>3101701632</t>
  </si>
  <si>
    <t>11960588763</t>
  </si>
  <si>
    <t>25161INV01AI</t>
  </si>
  <si>
    <t>1196058876310469</t>
  </si>
  <si>
    <t>1196058876310514</t>
  </si>
  <si>
    <t>11960588858</t>
  </si>
  <si>
    <t>USMO6561321540</t>
  </si>
  <si>
    <t>1196058885810514</t>
  </si>
  <si>
    <t>3101588681</t>
  </si>
  <si>
    <t>1196058885810469</t>
  </si>
  <si>
    <t>3101588777</t>
  </si>
  <si>
    <t>11960588970</t>
  </si>
  <si>
    <t>1196058897010469</t>
  </si>
  <si>
    <t>3102136812</t>
  </si>
  <si>
    <t>200015506278</t>
  </si>
  <si>
    <t>11960588971</t>
  </si>
  <si>
    <t>1196058897110514</t>
  </si>
  <si>
    <t>3102136819</t>
  </si>
  <si>
    <t>200015506294</t>
  </si>
  <si>
    <t>11960588978</t>
  </si>
  <si>
    <t>1196058897810514</t>
  </si>
  <si>
    <t>3102134716</t>
  </si>
  <si>
    <t>1196058897810469</t>
  </si>
  <si>
    <t>3102134715</t>
  </si>
  <si>
    <t>11960589051</t>
  </si>
  <si>
    <t>USMO6561324670</t>
  </si>
  <si>
    <t>1196058905110514</t>
  </si>
  <si>
    <t>3102143185</t>
  </si>
  <si>
    <t>1196058905110469</t>
  </si>
  <si>
    <t>3102143184</t>
  </si>
  <si>
    <t>11960589104</t>
  </si>
  <si>
    <t>1196058910410469</t>
  </si>
  <si>
    <t>1196058910410514</t>
  </si>
  <si>
    <t>11960590352</t>
  </si>
  <si>
    <t>25162INV01AT</t>
  </si>
  <si>
    <t>USMO6560515250</t>
  </si>
  <si>
    <t>1196059035210719</t>
  </si>
  <si>
    <t>3101495533</t>
  </si>
  <si>
    <t>11960590475</t>
  </si>
  <si>
    <t>1196059047510469</t>
  </si>
  <si>
    <t>3101501088</t>
  </si>
  <si>
    <t>1196059047510514</t>
  </si>
  <si>
    <t>3101500992</t>
  </si>
  <si>
    <t>11960590771</t>
  </si>
  <si>
    <t>USMO6561322430</t>
  </si>
  <si>
    <t>1196059077110514</t>
  </si>
  <si>
    <t>3102060600</t>
  </si>
  <si>
    <t>200015123629</t>
  </si>
  <si>
    <t>1196059077110469</t>
  </si>
  <si>
    <t>3102060602</t>
  </si>
  <si>
    <t>11960590788</t>
  </si>
  <si>
    <t>25162INV01AU</t>
  </si>
  <si>
    <t>1196059078810469</t>
  </si>
  <si>
    <t>3102105745</t>
  </si>
  <si>
    <t>1196059078810514</t>
  </si>
  <si>
    <t>3102105746</t>
  </si>
  <si>
    <t>11960590877</t>
  </si>
  <si>
    <t>1196059087710469</t>
  </si>
  <si>
    <t>3102105594</t>
  </si>
  <si>
    <t>1196059087710514</t>
  </si>
  <si>
    <t>3102105595</t>
  </si>
  <si>
    <t>11960590956</t>
  </si>
  <si>
    <t>1196059095610469</t>
  </si>
  <si>
    <t>3102292968</t>
  </si>
  <si>
    <t>11960591185</t>
  </si>
  <si>
    <t>25163R040001</t>
  </si>
  <si>
    <t>1196059118510719</t>
  </si>
  <si>
    <t>FF_MC_06</t>
  </si>
  <si>
    <t>11960591374</t>
  </si>
  <si>
    <t>1196059137410719</t>
  </si>
  <si>
    <t>11960591377</t>
  </si>
  <si>
    <t>1196059137710719</t>
  </si>
  <si>
    <t>11960591379</t>
  </si>
  <si>
    <t>1196059137910719</t>
  </si>
  <si>
    <t>11960591381</t>
  </si>
  <si>
    <t>1196059138110719</t>
  </si>
  <si>
    <t>11960591383</t>
  </si>
  <si>
    <t>1196059138310719</t>
  </si>
  <si>
    <t>11960591385</t>
  </si>
  <si>
    <t>1196059138510719</t>
  </si>
  <si>
    <t>11960591387</t>
  </si>
  <si>
    <t>1196059138710719</t>
  </si>
  <si>
    <t>11960592551</t>
  </si>
  <si>
    <t>1196059255110719</t>
  </si>
  <si>
    <t>11960592911</t>
  </si>
  <si>
    <t>1196059291110719</t>
  </si>
  <si>
    <t>11960593165</t>
  </si>
  <si>
    <t>USMO6560517610</t>
  </si>
  <si>
    <t>1196059316510719</t>
  </si>
  <si>
    <t>3101516438</t>
  </si>
  <si>
    <t>11960594264</t>
  </si>
  <si>
    <t>25170INV01AY</t>
  </si>
  <si>
    <t>1196059426410514</t>
  </si>
  <si>
    <t>1196059426410469</t>
  </si>
  <si>
    <t>11960594338</t>
  </si>
  <si>
    <t>1196059433810719</t>
  </si>
  <si>
    <t>3101711621</t>
  </si>
  <si>
    <t>11960594507</t>
  </si>
  <si>
    <t>1196059450710719</t>
  </si>
  <si>
    <t>3102149640</t>
  </si>
  <si>
    <t>11960594511</t>
  </si>
  <si>
    <t>1196059451110719</t>
  </si>
  <si>
    <t>3102149868</t>
  </si>
  <si>
    <t>11960596752</t>
  </si>
  <si>
    <t>25174INV01AB</t>
  </si>
  <si>
    <t>1196059675210719</t>
  </si>
  <si>
    <t>3101559864</t>
  </si>
  <si>
    <t>11960596760</t>
  </si>
  <si>
    <t>25174INV01AO</t>
  </si>
  <si>
    <t>1196059676010719</t>
  </si>
  <si>
    <t>3101683517</t>
  </si>
  <si>
    <t>11960596833</t>
  </si>
  <si>
    <t>1196059683310719</t>
  </si>
  <si>
    <t>3101503725</t>
  </si>
  <si>
    <t>11960597157</t>
  </si>
  <si>
    <t>1196059715710469</t>
  </si>
  <si>
    <t>1196059715710514</t>
  </si>
  <si>
    <t>11960597210</t>
  </si>
  <si>
    <t>USMO6560525420</t>
  </si>
  <si>
    <t>1196059721010719</t>
  </si>
  <si>
    <t>3102286475</t>
  </si>
  <si>
    <t>200016247583</t>
  </si>
  <si>
    <t>11960598702</t>
  </si>
  <si>
    <t>25175INV01AN</t>
  </si>
  <si>
    <t>USMO6560527300</t>
  </si>
  <si>
    <t>1196059870210719</t>
  </si>
  <si>
    <t>3101589494</t>
  </si>
  <si>
    <t>11960598828</t>
  </si>
  <si>
    <t>1196059882810719</t>
  </si>
  <si>
    <t>3102097339</t>
  </si>
  <si>
    <t>11960598851</t>
  </si>
  <si>
    <t>1196059885110719</t>
  </si>
  <si>
    <t>3102093285</t>
  </si>
  <si>
    <t>11960599834</t>
  </si>
  <si>
    <t>25177INV01BA</t>
  </si>
  <si>
    <t>1196059983410719</t>
  </si>
  <si>
    <t>11960600025</t>
  </si>
  <si>
    <t>25181COCH1AF</t>
  </si>
  <si>
    <t>USMO6560522630</t>
  </si>
  <si>
    <t>1196060002510719</t>
  </si>
  <si>
    <t>3101667019</t>
  </si>
  <si>
    <t>11960600099</t>
  </si>
  <si>
    <t>1196060009910719</t>
  </si>
  <si>
    <t>3101529388</t>
  </si>
  <si>
    <t>200012001489</t>
  </si>
  <si>
    <t>11960600361</t>
  </si>
  <si>
    <t>USMO6561325640</t>
  </si>
  <si>
    <t>1196060036110469</t>
  </si>
  <si>
    <t>3101564378</t>
  </si>
  <si>
    <t>200012346876</t>
  </si>
  <si>
    <t>1196060036110514</t>
  </si>
  <si>
    <t>3101564280</t>
  </si>
  <si>
    <t>11960600363</t>
  </si>
  <si>
    <t>1196060036310469</t>
  </si>
  <si>
    <t>3101564571</t>
  </si>
  <si>
    <t>200012346975</t>
  </si>
  <si>
    <t>11960600568</t>
  </si>
  <si>
    <t>USMO6562773921</t>
  </si>
  <si>
    <t>1196060056810719</t>
  </si>
  <si>
    <t>3101678546</t>
  </si>
  <si>
    <t>200011327026</t>
  </si>
  <si>
    <t>11960600570</t>
  </si>
  <si>
    <t>1196060057010719</t>
  </si>
  <si>
    <t>3101682141</t>
  </si>
  <si>
    <t>200011327091</t>
  </si>
  <si>
    <t>11960600571</t>
  </si>
  <si>
    <t>1196060057110719</t>
  </si>
  <si>
    <t>11960600633</t>
  </si>
  <si>
    <t>1196060063310719</t>
  </si>
  <si>
    <t>3101533960</t>
  </si>
  <si>
    <t>11960600749</t>
  </si>
  <si>
    <t>1196060074910719</t>
  </si>
  <si>
    <t>3101588964</t>
  </si>
  <si>
    <t>11960600809</t>
  </si>
  <si>
    <t>USMO6560510430</t>
  </si>
  <si>
    <t>1196060080910719</t>
  </si>
  <si>
    <t>3101710561</t>
  </si>
  <si>
    <t>11960600951</t>
  </si>
  <si>
    <t>1196060095110719</t>
  </si>
  <si>
    <t>3101629392</t>
  </si>
  <si>
    <t>11960601154</t>
  </si>
  <si>
    <t>1196060115410719</t>
  </si>
  <si>
    <t>3101543900</t>
  </si>
  <si>
    <t>11960601279</t>
  </si>
  <si>
    <t>USMO6485493770</t>
  </si>
  <si>
    <t>1196060127910719</t>
  </si>
  <si>
    <t>3101571326</t>
  </si>
  <si>
    <t>11960601281</t>
  </si>
  <si>
    <t>1196060128110719</t>
  </si>
  <si>
    <t>3101649326</t>
  </si>
  <si>
    <t>11960601282</t>
  </si>
  <si>
    <t>1196060128210719</t>
  </si>
  <si>
    <t>3101685961</t>
  </si>
  <si>
    <t>11960601419</t>
  </si>
  <si>
    <t>1196060141910719</t>
  </si>
  <si>
    <t>3101530123</t>
  </si>
  <si>
    <t>11960601740</t>
  </si>
  <si>
    <t>1196060174010719</t>
  </si>
  <si>
    <t>11960601744</t>
  </si>
  <si>
    <t>1196060174410719</t>
  </si>
  <si>
    <t>11960601921</t>
  </si>
  <si>
    <t>1196060192110719</t>
  </si>
  <si>
    <t>3101501071</t>
  </si>
  <si>
    <t>11960601992</t>
  </si>
  <si>
    <t>USMO6561312360</t>
  </si>
  <si>
    <t>1196060199210514</t>
  </si>
  <si>
    <t>3101512671</t>
  </si>
  <si>
    <t>1196060199210469</t>
  </si>
  <si>
    <t>3101512478</t>
  </si>
  <si>
    <t>11960601994</t>
  </si>
  <si>
    <t>1196060199410469</t>
  </si>
  <si>
    <t>3101513686</t>
  </si>
  <si>
    <t>1196060199410514</t>
  </si>
  <si>
    <t>3101513591</t>
  </si>
  <si>
    <t>11960601995</t>
  </si>
  <si>
    <t>USMO6561324180</t>
  </si>
  <si>
    <t>1196060199510514</t>
  </si>
  <si>
    <t>3101543914</t>
  </si>
  <si>
    <t>1196060199510469</t>
  </si>
  <si>
    <t>3101543818</t>
  </si>
  <si>
    <t>11960601996</t>
  </si>
  <si>
    <t>1196060199610469</t>
  </si>
  <si>
    <t>3101544008</t>
  </si>
  <si>
    <t>1196060199610514</t>
  </si>
  <si>
    <t>3101544103</t>
  </si>
  <si>
    <t>11960601997</t>
  </si>
  <si>
    <t>USMO6561324920</t>
  </si>
  <si>
    <t>1196060199710469</t>
  </si>
  <si>
    <t>3101554124</t>
  </si>
  <si>
    <t>1196060199710514</t>
  </si>
  <si>
    <t>3101554318</t>
  </si>
  <si>
    <t>11960601998</t>
  </si>
  <si>
    <t>USMO6561317630</t>
  </si>
  <si>
    <t>1196060199810514</t>
  </si>
  <si>
    <t>3101584398</t>
  </si>
  <si>
    <t>1196060199810469</t>
  </si>
  <si>
    <t>3101584589</t>
  </si>
  <si>
    <t>11960602003</t>
  </si>
  <si>
    <t>USMO6561318530</t>
  </si>
  <si>
    <t>1196060200310514</t>
  </si>
  <si>
    <t>3101667144</t>
  </si>
  <si>
    <t>1196060200310469</t>
  </si>
  <si>
    <t>3101666690</t>
  </si>
  <si>
    <t>11960602006</t>
  </si>
  <si>
    <t>USMO6561323970</t>
  </si>
  <si>
    <t>1196060200610469</t>
  </si>
  <si>
    <t>3101685865</t>
  </si>
  <si>
    <t>1196060200610514</t>
  </si>
  <si>
    <t>3101685699</t>
  </si>
  <si>
    <t>11960602028</t>
  </si>
  <si>
    <t>1196060202810719</t>
  </si>
  <si>
    <t>3101511964</t>
  </si>
  <si>
    <t>11960602122</t>
  </si>
  <si>
    <t>USMO6396682671</t>
  </si>
  <si>
    <t>1196060212210719</t>
  </si>
  <si>
    <t>3101589461</t>
  </si>
  <si>
    <t>11960602347</t>
  </si>
  <si>
    <t>1196060234710719</t>
  </si>
  <si>
    <t>3101688856</t>
  </si>
  <si>
    <t>11960602457</t>
  </si>
  <si>
    <t>1196060245710719</t>
  </si>
  <si>
    <t>3101477901</t>
  </si>
  <si>
    <t>11960602459</t>
  </si>
  <si>
    <t>1196060245910719</t>
  </si>
  <si>
    <t>3101686862</t>
  </si>
  <si>
    <t>1196060245910721</t>
  </si>
  <si>
    <t>3101686943</t>
  </si>
  <si>
    <t>11960602460</t>
  </si>
  <si>
    <t>1196060246010721</t>
  </si>
  <si>
    <t>3101686241</t>
  </si>
  <si>
    <t>1196060246010719</t>
  </si>
  <si>
    <t>3101686159</t>
  </si>
  <si>
    <t>11960602525</t>
  </si>
  <si>
    <t>USMO6561320230</t>
  </si>
  <si>
    <t>1196060252510514</t>
  </si>
  <si>
    <t>3101688796</t>
  </si>
  <si>
    <t>1196060252510469</t>
  </si>
  <si>
    <t>3101688879</t>
  </si>
  <si>
    <t>11960602532</t>
  </si>
  <si>
    <t>1196060253210469</t>
  </si>
  <si>
    <t>3101534626</t>
  </si>
  <si>
    <t>1196060253210514</t>
  </si>
  <si>
    <t>3101534818</t>
  </si>
  <si>
    <t>11960602615</t>
  </si>
  <si>
    <t>1196060261510719</t>
  </si>
  <si>
    <t>3101642564</t>
  </si>
  <si>
    <t>200013654823</t>
  </si>
  <si>
    <t>11960602621</t>
  </si>
  <si>
    <t>USMO6561327960</t>
  </si>
  <si>
    <t>1196060262110514</t>
  </si>
  <si>
    <t>3101698238</t>
  </si>
  <si>
    <t>1196060262110469</t>
  </si>
  <si>
    <t>3101698318</t>
  </si>
  <si>
    <t>11960602690</t>
  </si>
  <si>
    <t>1196060269010719</t>
  </si>
  <si>
    <t>3101573663</t>
  </si>
  <si>
    <t>11960602841</t>
  </si>
  <si>
    <t>1196060284110719</t>
  </si>
  <si>
    <t>11960603359</t>
  </si>
  <si>
    <t>USMO6570510000</t>
  </si>
  <si>
    <t>1196060335910719</t>
  </si>
  <si>
    <t>3101558777</t>
  </si>
  <si>
    <t>200013922410</t>
  </si>
  <si>
    <t>11960603389</t>
  </si>
  <si>
    <t>1196060338910719</t>
  </si>
  <si>
    <t>3101661554</t>
  </si>
  <si>
    <t>11960603410</t>
  </si>
  <si>
    <t>1196060341010719</t>
  </si>
  <si>
    <t>3101484638</t>
  </si>
  <si>
    <t>11960603769</t>
  </si>
  <si>
    <t>USMO6560511020</t>
  </si>
  <si>
    <t>1196060376910719</t>
  </si>
  <si>
    <t>3101560817</t>
  </si>
  <si>
    <t>11960603900</t>
  </si>
  <si>
    <t>1196060390010719</t>
  </si>
  <si>
    <t>3101608210</t>
  </si>
  <si>
    <t>200013927203</t>
  </si>
  <si>
    <t>11960603902</t>
  </si>
  <si>
    <t>USMO6561385871</t>
  </si>
  <si>
    <t>1196060390210514</t>
  </si>
  <si>
    <t>3101525663</t>
  </si>
  <si>
    <t>200014182436</t>
  </si>
  <si>
    <t>1196060390210469</t>
  </si>
  <si>
    <t>3101525758</t>
  </si>
  <si>
    <t>11960603910</t>
  </si>
  <si>
    <t>USMO6561322290</t>
  </si>
  <si>
    <t>1196060391010469</t>
  </si>
  <si>
    <t>3101488332</t>
  </si>
  <si>
    <t>1196060391010514</t>
  </si>
  <si>
    <t>3101714557</t>
  </si>
  <si>
    <t>11960604312</t>
  </si>
  <si>
    <t>1196060431210719</t>
  </si>
  <si>
    <t>3101494194</t>
  </si>
  <si>
    <t>11960604316</t>
  </si>
  <si>
    <t>1196060431610719</t>
  </si>
  <si>
    <t>3101646560</t>
  </si>
  <si>
    <t>200013604281</t>
  </si>
  <si>
    <t>11960604324</t>
  </si>
  <si>
    <t>1196060432410719</t>
  </si>
  <si>
    <t>3101639523</t>
  </si>
  <si>
    <t>11960604355</t>
  </si>
  <si>
    <t>USMO6561326020</t>
  </si>
  <si>
    <t>1196060435510469</t>
  </si>
  <si>
    <t>3101613683</t>
  </si>
  <si>
    <t>200013887811</t>
  </si>
  <si>
    <t>1196060435510514</t>
  </si>
  <si>
    <t>3101613587</t>
  </si>
  <si>
    <t>11960604398</t>
  </si>
  <si>
    <t>1196060439810719</t>
  </si>
  <si>
    <t>3101564805</t>
  </si>
  <si>
    <t>200014019919</t>
  </si>
  <si>
    <t>12055629520</t>
  </si>
  <si>
    <t>25155COCH1AH</t>
  </si>
  <si>
    <t>1205562952010719</t>
  </si>
  <si>
    <t>3101633008</t>
  </si>
  <si>
    <t>200012948002</t>
  </si>
  <si>
    <t>12055630397</t>
  </si>
  <si>
    <t>25155INV01AY</t>
  </si>
  <si>
    <t>USMO6560510140</t>
  </si>
  <si>
    <t>1205563039710719</t>
  </si>
  <si>
    <t>3102230797</t>
  </si>
  <si>
    <t>12055631124</t>
  </si>
  <si>
    <t>25156INV01BN</t>
  </si>
  <si>
    <t>1205563112410719</t>
  </si>
  <si>
    <t>3101681953</t>
  </si>
  <si>
    <t>200011131188</t>
  </si>
  <si>
    <t>12055631229</t>
  </si>
  <si>
    <t>1205563122910719</t>
  </si>
  <si>
    <t>3101528134</t>
  </si>
  <si>
    <t>12055631279</t>
  </si>
  <si>
    <t>USMO6560510530</t>
  </si>
  <si>
    <t>1205563127910719</t>
  </si>
  <si>
    <t>3101621841</t>
  </si>
  <si>
    <t>12055631467</t>
  </si>
  <si>
    <t>USMO6570592030</t>
  </si>
  <si>
    <t>1205563146710719</t>
  </si>
  <si>
    <t>3101658420</t>
  </si>
  <si>
    <t>12055631472</t>
  </si>
  <si>
    <t>USMO6560513760</t>
  </si>
  <si>
    <t>1205563147210719</t>
  </si>
  <si>
    <t>3101672600</t>
  </si>
  <si>
    <t>12055631697</t>
  </si>
  <si>
    <t>1205563169710719</t>
  </si>
  <si>
    <t>12055631710</t>
  </si>
  <si>
    <t>1205563171010719</t>
  </si>
  <si>
    <t>3102212447</t>
  </si>
  <si>
    <t>200015868728</t>
  </si>
  <si>
    <t>12055631740</t>
  </si>
  <si>
    <t>1205563174010719</t>
  </si>
  <si>
    <t>12055633240</t>
  </si>
  <si>
    <t>25157INV01A9</t>
  </si>
  <si>
    <t>USMO6576982111</t>
  </si>
  <si>
    <t>1205563324010719</t>
  </si>
  <si>
    <t>3101705000</t>
  </si>
  <si>
    <t>200012337701</t>
  </si>
  <si>
    <t>12055633247</t>
  </si>
  <si>
    <t>1205563324710719</t>
  </si>
  <si>
    <t>3101604825</t>
  </si>
  <si>
    <t>200012352429</t>
  </si>
  <si>
    <t>12055633262</t>
  </si>
  <si>
    <t>USMO6570590450</t>
  </si>
  <si>
    <t>1205563326210719</t>
  </si>
  <si>
    <t>3101522065</t>
  </si>
  <si>
    <t>12055633336</t>
  </si>
  <si>
    <t>USMO6570591150</t>
  </si>
  <si>
    <t>1205563333610719</t>
  </si>
  <si>
    <t>3101713788</t>
  </si>
  <si>
    <t>200014628685</t>
  </si>
  <si>
    <t>12055636536</t>
  </si>
  <si>
    <t>25160INV01BG</t>
  </si>
  <si>
    <t>1205563653610719</t>
  </si>
  <si>
    <t>3101587418</t>
  </si>
  <si>
    <t>12055636728</t>
  </si>
  <si>
    <t>25160INV01AY</t>
  </si>
  <si>
    <t>1205563672810719</t>
  </si>
  <si>
    <t>3101524688</t>
  </si>
  <si>
    <t>12055637849</t>
  </si>
  <si>
    <t>USMO6560511240</t>
  </si>
  <si>
    <t>1205563784910719</t>
  </si>
  <si>
    <t>3101667557</t>
  </si>
  <si>
    <t>12055638714</t>
  </si>
  <si>
    <t>USMO6570593700</t>
  </si>
  <si>
    <t>1205563871410719</t>
  </si>
  <si>
    <t>3102149778</t>
  </si>
  <si>
    <t>200015569458</t>
  </si>
  <si>
    <t>12055638767</t>
  </si>
  <si>
    <t>25160INV01BN</t>
  </si>
  <si>
    <t>1205563876710719</t>
  </si>
  <si>
    <t>3102318750</t>
  </si>
  <si>
    <t>12055640213</t>
  </si>
  <si>
    <t>25163INV01BG</t>
  </si>
  <si>
    <t>USMO6560517460</t>
  </si>
  <si>
    <t>1205564021310719</t>
  </si>
  <si>
    <t>3101493204</t>
  </si>
  <si>
    <t>200011915697</t>
  </si>
  <si>
    <t>12055640303</t>
  </si>
  <si>
    <t>1205564030310469</t>
  </si>
  <si>
    <t>3101483645</t>
  </si>
  <si>
    <t>1205564030310514</t>
  </si>
  <si>
    <t>3101483547</t>
  </si>
  <si>
    <t>12055640660</t>
  </si>
  <si>
    <t>USMO6561315080</t>
  </si>
  <si>
    <t>1205564066010469</t>
  </si>
  <si>
    <t>3102001892</t>
  </si>
  <si>
    <t>1205564066010514</t>
  </si>
  <si>
    <t>3102001894</t>
  </si>
  <si>
    <t>12055640728</t>
  </si>
  <si>
    <t>USMO6561314320</t>
  </si>
  <si>
    <t>1205564072810469</t>
  </si>
  <si>
    <t>3102001919</t>
  </si>
  <si>
    <t>1205564072810514</t>
  </si>
  <si>
    <t>3102001920</t>
  </si>
  <si>
    <t>12055640842</t>
  </si>
  <si>
    <t>25163INV01AA</t>
  </si>
  <si>
    <t>USMO6560514420</t>
  </si>
  <si>
    <t>1205564084210719</t>
  </si>
  <si>
    <t>3102196940</t>
  </si>
  <si>
    <t>12055640913</t>
  </si>
  <si>
    <t>1205564091310514</t>
  </si>
  <si>
    <t>1205564091310469</t>
  </si>
  <si>
    <t>12055640969</t>
  </si>
  <si>
    <t>1205564096910469</t>
  </si>
  <si>
    <t>1205564096910514</t>
  </si>
  <si>
    <t>12055641050</t>
  </si>
  <si>
    <t>25167CHCH1AA</t>
  </si>
  <si>
    <t>1205564105010719</t>
  </si>
  <si>
    <t>12055641641</t>
  </si>
  <si>
    <t>25167INV01BF</t>
  </si>
  <si>
    <t>USMO6561321240</t>
  </si>
  <si>
    <t>1205564164110514</t>
  </si>
  <si>
    <t>3101579770</t>
  </si>
  <si>
    <t>1205564164110469</t>
  </si>
  <si>
    <t>3101579576</t>
  </si>
  <si>
    <t>12055641685</t>
  </si>
  <si>
    <t>1205564168510514</t>
  </si>
  <si>
    <t>3101603804</t>
  </si>
  <si>
    <t>1205564168510469</t>
  </si>
  <si>
    <t>3101603709</t>
  </si>
  <si>
    <t>12055642645</t>
  </si>
  <si>
    <t>25170INV01AQ</t>
  </si>
  <si>
    <t>1205564264510719</t>
  </si>
  <si>
    <t>3101542118</t>
  </si>
  <si>
    <t>12055642717</t>
  </si>
  <si>
    <t>USMO6561322490</t>
  </si>
  <si>
    <t>1205564271710469</t>
  </si>
  <si>
    <t>3101495497</t>
  </si>
  <si>
    <t>1205564271710514</t>
  </si>
  <si>
    <t>3101495592</t>
  </si>
  <si>
    <t>12055642862</t>
  </si>
  <si>
    <t>USMO6561394900</t>
  </si>
  <si>
    <t>1205564286210469</t>
  </si>
  <si>
    <t>3102321595</t>
  </si>
  <si>
    <t>12055643784</t>
  </si>
  <si>
    <t>25174INV01BJ</t>
  </si>
  <si>
    <t>1205564378410719</t>
  </si>
  <si>
    <t>3101532686</t>
  </si>
  <si>
    <t>12055643833</t>
  </si>
  <si>
    <t>1205564383310719</t>
  </si>
  <si>
    <t>3101529565</t>
  </si>
  <si>
    <t>12055643973</t>
  </si>
  <si>
    <t>1205564397310469</t>
  </si>
  <si>
    <t>3102050126</t>
  </si>
  <si>
    <t>1205564397310514</t>
  </si>
  <si>
    <t>3102050127</t>
  </si>
  <si>
    <t>12055644084</t>
  </si>
  <si>
    <t>1205564408410469</t>
  </si>
  <si>
    <t>3102269763</t>
  </si>
  <si>
    <t>200016161941</t>
  </si>
  <si>
    <t>1205564408410514</t>
  </si>
  <si>
    <t>3102269764</t>
  </si>
  <si>
    <t>12055645545</t>
  </si>
  <si>
    <t>25177INV01BC</t>
  </si>
  <si>
    <t>USMO6485492020</t>
  </si>
  <si>
    <t>1205564554510719</t>
  </si>
  <si>
    <t>3101732180</t>
  </si>
  <si>
    <t>12055645575</t>
  </si>
  <si>
    <t>USMO6560518150</t>
  </si>
  <si>
    <t>1205564557510719</t>
  </si>
  <si>
    <t>3101529243</t>
  </si>
  <si>
    <t>12055645582</t>
  </si>
  <si>
    <t>25177INV01AX</t>
  </si>
  <si>
    <t>USMO6570596030</t>
  </si>
  <si>
    <t>1205564558210719</t>
  </si>
  <si>
    <t>3101590878</t>
  </si>
  <si>
    <t>200012128712</t>
  </si>
  <si>
    <t>12055645627</t>
  </si>
  <si>
    <t>1205564562710719</t>
  </si>
  <si>
    <t>3101539637</t>
  </si>
  <si>
    <t>12055645715</t>
  </si>
  <si>
    <t>USMO6570593410</t>
  </si>
  <si>
    <t>1205564571510719</t>
  </si>
  <si>
    <t>3101568292</t>
  </si>
  <si>
    <t>12055645777</t>
  </si>
  <si>
    <t>1205564577710719</t>
  </si>
  <si>
    <t>3101727752</t>
  </si>
  <si>
    <t>12055645798</t>
  </si>
  <si>
    <t>1205564579810719</t>
  </si>
  <si>
    <t>3101659199</t>
  </si>
  <si>
    <t>200013451626</t>
  </si>
  <si>
    <t>12055646686</t>
  </si>
  <si>
    <t>25181INV01A3</t>
  </si>
  <si>
    <t>USMO6571471481</t>
  </si>
  <si>
    <t>1205564668610719</t>
  </si>
  <si>
    <t>3101555727</t>
  </si>
  <si>
    <t>200012627317</t>
  </si>
  <si>
    <t>12150623199</t>
  </si>
  <si>
    <t>25153COCH1AE</t>
  </si>
  <si>
    <t>1215062319910719</t>
  </si>
  <si>
    <t>12150623324</t>
  </si>
  <si>
    <t>USMO6576900000</t>
  </si>
  <si>
    <t>1215062332410719</t>
  </si>
  <si>
    <t>3101547991</t>
  </si>
  <si>
    <t>200012828238</t>
  </si>
  <si>
    <t>12150624356</t>
  </si>
  <si>
    <t>25153INV01A1</t>
  </si>
  <si>
    <t>USMO6485473510</t>
  </si>
  <si>
    <t>1215062435610719</t>
  </si>
  <si>
    <t>3101700331</t>
  </si>
  <si>
    <t>200014710053</t>
  </si>
  <si>
    <t>12150625267</t>
  </si>
  <si>
    <t>25156INV01A6</t>
  </si>
  <si>
    <t>1215062526710719</t>
  </si>
  <si>
    <t>12150625419</t>
  </si>
  <si>
    <t>1215062541910719</t>
  </si>
  <si>
    <t>3101731933</t>
  </si>
  <si>
    <t>12150625641</t>
  </si>
  <si>
    <t>USMO6576981720</t>
  </si>
  <si>
    <t>1215062564110719</t>
  </si>
  <si>
    <t>3101679032</t>
  </si>
  <si>
    <t>12150625646</t>
  </si>
  <si>
    <t>1215062564610719</t>
  </si>
  <si>
    <t>3101701933</t>
  </si>
  <si>
    <t>12150625914</t>
  </si>
  <si>
    <t>USMO6570591210</t>
  </si>
  <si>
    <t>1215062591410719</t>
  </si>
  <si>
    <t>3102181036</t>
  </si>
  <si>
    <t>12150627168</t>
  </si>
  <si>
    <t>25157INV01AX</t>
  </si>
  <si>
    <t>USMO6570590350</t>
  </si>
  <si>
    <t>1215062716810719</t>
  </si>
  <si>
    <t>3101687302</t>
  </si>
  <si>
    <t>12150630395</t>
  </si>
  <si>
    <t>25161INV01AR</t>
  </si>
  <si>
    <t>1215063039510469</t>
  </si>
  <si>
    <t>1215063039510514</t>
  </si>
  <si>
    <t>12150630836</t>
  </si>
  <si>
    <t>25161INV01BM</t>
  </si>
  <si>
    <t>1215063083610719</t>
  </si>
  <si>
    <t>3101690027</t>
  </si>
  <si>
    <t>12150630855</t>
  </si>
  <si>
    <t>1215063085510719</t>
  </si>
  <si>
    <t>3101524890</t>
  </si>
  <si>
    <t>12150631427</t>
  </si>
  <si>
    <t>USMO6561310070</t>
  </si>
  <si>
    <t>1215063142710469</t>
  </si>
  <si>
    <t>3101569963</t>
  </si>
  <si>
    <t>1215063142710514</t>
  </si>
  <si>
    <t>3101569777</t>
  </si>
  <si>
    <t>12150631468</t>
  </si>
  <si>
    <t>USMO6561321110</t>
  </si>
  <si>
    <t>1215063146810469</t>
  </si>
  <si>
    <t>3102104654</t>
  </si>
  <si>
    <t>1215063146810514</t>
  </si>
  <si>
    <t>3102104655</t>
  </si>
  <si>
    <t>12150631469</t>
  </si>
  <si>
    <t>USMO6561319710</t>
  </si>
  <si>
    <t>1215063146910469</t>
  </si>
  <si>
    <t>3102102405</t>
  </si>
  <si>
    <t>1215063146910514</t>
  </si>
  <si>
    <t>3102102406</t>
  </si>
  <si>
    <t>12150631473</t>
  </si>
  <si>
    <t>1215063147310469</t>
  </si>
  <si>
    <t>1215063147310514</t>
  </si>
  <si>
    <t>12150631555</t>
  </si>
  <si>
    <t>1215063155510469</t>
  </si>
  <si>
    <t>3102105220</t>
  </si>
  <si>
    <t>1215063155510514</t>
  </si>
  <si>
    <t>3102105222</t>
  </si>
  <si>
    <t>12150631650</t>
  </si>
  <si>
    <t>1215063165010469</t>
  </si>
  <si>
    <t>3102190137</t>
  </si>
  <si>
    <t>200015758325</t>
  </si>
  <si>
    <t>1215063165010514</t>
  </si>
  <si>
    <t>3102190138</t>
  </si>
  <si>
    <t>12150631739</t>
  </si>
  <si>
    <t>1215063173910514</t>
  </si>
  <si>
    <t>1215063173910469</t>
  </si>
  <si>
    <t>12150633011</t>
  </si>
  <si>
    <t>25163INV01A1</t>
  </si>
  <si>
    <t>1215063301110719</t>
  </si>
  <si>
    <t>3101696302</t>
  </si>
  <si>
    <t>12150633107</t>
  </si>
  <si>
    <t>USMO6560517430</t>
  </si>
  <si>
    <t>1215063310710719</t>
  </si>
  <si>
    <t>3101667383</t>
  </si>
  <si>
    <t>12150633472</t>
  </si>
  <si>
    <t>USMO6560515730</t>
  </si>
  <si>
    <t>1215063347210719</t>
  </si>
  <si>
    <t>3101575266</t>
  </si>
  <si>
    <t>12150635895</t>
  </si>
  <si>
    <t>25164INV01AE</t>
  </si>
  <si>
    <t>USMO6561311350</t>
  </si>
  <si>
    <t>1215063589510514</t>
  </si>
  <si>
    <t>3101518329</t>
  </si>
  <si>
    <t>200011981145</t>
  </si>
  <si>
    <t>1215063589510469</t>
  </si>
  <si>
    <t>3101518521</t>
  </si>
  <si>
    <t>12150636074</t>
  </si>
  <si>
    <t>25164INV01AX</t>
  </si>
  <si>
    <t>1215063607410514</t>
  </si>
  <si>
    <t>1215063607410469</t>
  </si>
  <si>
    <t>12150636103</t>
  </si>
  <si>
    <t>1215063610310469</t>
  </si>
  <si>
    <t>3101570715</t>
  </si>
  <si>
    <t>1215063610310514</t>
  </si>
  <si>
    <t>3101570802</t>
  </si>
  <si>
    <t>12150636404</t>
  </si>
  <si>
    <t>25164INV01BI</t>
  </si>
  <si>
    <t>USMO6561311360</t>
  </si>
  <si>
    <t>1215063640410469</t>
  </si>
  <si>
    <t>3101643851</t>
  </si>
  <si>
    <t>1215063640410514</t>
  </si>
  <si>
    <t>3101643658</t>
  </si>
  <si>
    <t>12150636505</t>
  </si>
  <si>
    <t>1215063650510719</t>
  </si>
  <si>
    <t>3101657101</t>
  </si>
  <si>
    <t>12150636576</t>
  </si>
  <si>
    <t>1215063657610514</t>
  </si>
  <si>
    <t>3101652219</t>
  </si>
  <si>
    <t>1215063657610469</t>
  </si>
  <si>
    <t>3101652124</t>
  </si>
  <si>
    <t>12150639322</t>
  </si>
  <si>
    <t>25167INV01A7</t>
  </si>
  <si>
    <t>USMO6561317360</t>
  </si>
  <si>
    <t>1215063932210469</t>
  </si>
  <si>
    <t>3101523773</t>
  </si>
  <si>
    <t>200011427198</t>
  </si>
  <si>
    <t>1215063932210514</t>
  </si>
  <si>
    <t>3101523970</t>
  </si>
  <si>
    <t>12150639462</t>
  </si>
  <si>
    <t>25167INV01AY</t>
  </si>
  <si>
    <t>USMO6561323290</t>
  </si>
  <si>
    <t>1215063946210514</t>
  </si>
  <si>
    <t>3101546032</t>
  </si>
  <si>
    <t>200011641533</t>
  </si>
  <si>
    <t>1215063946210469</t>
  </si>
  <si>
    <t>3101546128</t>
  </si>
  <si>
    <t>12150639473</t>
  </si>
  <si>
    <t>1215063947310469</t>
  </si>
  <si>
    <t>1215063947310514</t>
  </si>
  <si>
    <t>12150639517</t>
  </si>
  <si>
    <t>1215063951710469</t>
  </si>
  <si>
    <t>3101475507</t>
  </si>
  <si>
    <t>1215063951710514</t>
  </si>
  <si>
    <t>3101475317</t>
  </si>
  <si>
    <t>12150639650</t>
  </si>
  <si>
    <t>USMO6561317070</t>
  </si>
  <si>
    <t>1215063965010469</t>
  </si>
  <si>
    <t>3101555921</t>
  </si>
  <si>
    <t>1215063965010514</t>
  </si>
  <si>
    <t>3101555824</t>
  </si>
  <si>
    <t>12150640054</t>
  </si>
  <si>
    <t>USMO6561317720</t>
  </si>
  <si>
    <t>1215064005410469</t>
  </si>
  <si>
    <t>3101529636</t>
  </si>
  <si>
    <t>1215064005410514</t>
  </si>
  <si>
    <t>3101529827</t>
  </si>
  <si>
    <t>12150642639</t>
  </si>
  <si>
    <t>25169INV01BB</t>
  </si>
  <si>
    <t>USMO6574094941</t>
  </si>
  <si>
    <t>1215064263910719</t>
  </si>
  <si>
    <t>3101615146</t>
  </si>
  <si>
    <t>12150642691</t>
  </si>
  <si>
    <t>USMO6560526450</t>
  </si>
  <si>
    <t>1215064269110719</t>
  </si>
  <si>
    <t>3101577188</t>
  </si>
  <si>
    <t>200010962336</t>
  </si>
  <si>
    <t>12150642713</t>
  </si>
  <si>
    <t>USMO6561318490</t>
  </si>
  <si>
    <t>1215064271310469</t>
  </si>
  <si>
    <t>3101617982</t>
  </si>
  <si>
    <t>200010962419</t>
  </si>
  <si>
    <t>1215064271310514</t>
  </si>
  <si>
    <t>3101617789</t>
  </si>
  <si>
    <t>12150642856</t>
  </si>
  <si>
    <t>25169INV01AP</t>
  </si>
  <si>
    <t>USMO6560527100</t>
  </si>
  <si>
    <t>1215064285610719</t>
  </si>
  <si>
    <t>3101719415</t>
  </si>
  <si>
    <t>12150642870</t>
  </si>
  <si>
    <t>USMO6574000000</t>
  </si>
  <si>
    <t>1215064287010719</t>
  </si>
  <si>
    <t>3101551083</t>
  </si>
  <si>
    <t>200011473986</t>
  </si>
  <si>
    <t>12150642907</t>
  </si>
  <si>
    <t>1215064290710469</t>
  </si>
  <si>
    <t>3101683292</t>
  </si>
  <si>
    <t>1215064290710514</t>
  </si>
  <si>
    <t>3101683374</t>
  </si>
  <si>
    <t>12150643078</t>
  </si>
  <si>
    <t>1215064307810719</t>
  </si>
  <si>
    <t>3101557462</t>
  </si>
  <si>
    <t>12150643136</t>
  </si>
  <si>
    <t>USMO6561318230</t>
  </si>
  <si>
    <t>1215064313610514</t>
  </si>
  <si>
    <t>3101663533</t>
  </si>
  <si>
    <t>200012689515</t>
  </si>
  <si>
    <t>1215064313610469</t>
  </si>
  <si>
    <t>3101663627</t>
  </si>
  <si>
    <t>12150643207</t>
  </si>
  <si>
    <t>1215064320710719</t>
  </si>
  <si>
    <t>3101495769</t>
  </si>
  <si>
    <t>200014567875</t>
  </si>
  <si>
    <t>12150643261</t>
  </si>
  <si>
    <t>USMO6560526100</t>
  </si>
  <si>
    <t>1215064326110719</t>
  </si>
  <si>
    <t>3101688666</t>
  </si>
  <si>
    <t>12150643312</t>
  </si>
  <si>
    <t>1215064331210469</t>
  </si>
  <si>
    <t>3101589825</t>
  </si>
  <si>
    <t>1215064331210514</t>
  </si>
  <si>
    <t>3101589920</t>
  </si>
  <si>
    <t>12150644555</t>
  </si>
  <si>
    <t>25170INV01BN</t>
  </si>
  <si>
    <t>USMO6560523200</t>
  </si>
  <si>
    <t>1215064455510719</t>
  </si>
  <si>
    <t>3101608547</t>
  </si>
  <si>
    <t>12150644827</t>
  </si>
  <si>
    <t>1215064482710719</t>
  </si>
  <si>
    <t>3102287914</t>
  </si>
  <si>
    <t>12150644865</t>
  </si>
  <si>
    <t>1215064486510469</t>
  </si>
  <si>
    <t>3102287847</t>
  </si>
  <si>
    <t>1215064486510514</t>
  </si>
  <si>
    <t>3102287846</t>
  </si>
  <si>
    <t>12150645905</t>
  </si>
  <si>
    <t>25171INV01AY</t>
  </si>
  <si>
    <t>USMO6560528190</t>
  </si>
  <si>
    <t>1215064590510719</t>
  </si>
  <si>
    <t>3101636251</t>
  </si>
  <si>
    <t>12150645906</t>
  </si>
  <si>
    <t>1215064590610719</t>
  </si>
  <si>
    <t>3101694373</t>
  </si>
  <si>
    <t>12150645927</t>
  </si>
  <si>
    <t>1215064592710469</t>
  </si>
  <si>
    <t>3101657898</t>
  </si>
  <si>
    <t>1215064592710514</t>
  </si>
  <si>
    <t>3101657995</t>
  </si>
  <si>
    <t>12150645991</t>
  </si>
  <si>
    <t>1215064599110469</t>
  </si>
  <si>
    <t>3101641817</t>
  </si>
  <si>
    <t>200013378746</t>
  </si>
  <si>
    <t>1215064599110514</t>
  </si>
  <si>
    <t>3101641719</t>
  </si>
  <si>
    <t>12150646022</t>
  </si>
  <si>
    <t>1215064602210719</t>
  </si>
  <si>
    <t>3101650304</t>
  </si>
  <si>
    <t>12150646047</t>
  </si>
  <si>
    <t>1215064604710719</t>
  </si>
  <si>
    <t>3101604193</t>
  </si>
  <si>
    <t>12150646050</t>
  </si>
  <si>
    <t>USMO6560521580</t>
  </si>
  <si>
    <t>1215064605010719</t>
  </si>
  <si>
    <t>3101607615</t>
  </si>
  <si>
    <t>200013386210</t>
  </si>
  <si>
    <t>12150646090</t>
  </si>
  <si>
    <t>1215064609010719</t>
  </si>
  <si>
    <t>3101984241</t>
  </si>
  <si>
    <t>12150646106</t>
  </si>
  <si>
    <t>USMO6301513681</t>
  </si>
  <si>
    <t>1215064610610719</t>
  </si>
  <si>
    <t>3101979643</t>
  </si>
  <si>
    <t>12150647564</t>
  </si>
  <si>
    <t>25175INV01A0</t>
  </si>
  <si>
    <t>USMO6560517510</t>
  </si>
  <si>
    <t>1215064756410719</t>
  </si>
  <si>
    <t>3101676195</t>
  </si>
  <si>
    <t>200014674796</t>
  </si>
  <si>
    <t>12150648508</t>
  </si>
  <si>
    <t>25176INV01AE</t>
  </si>
  <si>
    <t>USMO6485472890</t>
  </si>
  <si>
    <t>1215064850810719</t>
  </si>
  <si>
    <t>3101552709</t>
  </si>
  <si>
    <t>200012998825</t>
  </si>
  <si>
    <t>12150648541</t>
  </si>
  <si>
    <t>1215064854110719</t>
  </si>
  <si>
    <t>3101596013</t>
  </si>
  <si>
    <t>12150648619</t>
  </si>
  <si>
    <t>1215064861910719</t>
  </si>
  <si>
    <t>3102137900</t>
  </si>
  <si>
    <t>12150648676</t>
  </si>
  <si>
    <t>USMO6485491220</t>
  </si>
  <si>
    <t>1215064867610719</t>
  </si>
  <si>
    <t>3102135824</t>
  </si>
  <si>
    <t>12150649345</t>
  </si>
  <si>
    <t>25177INV01AK</t>
  </si>
  <si>
    <t>1215064934510469</t>
  </si>
  <si>
    <t>1215064934510514</t>
  </si>
  <si>
    <t>12150649373</t>
  </si>
  <si>
    <t>USMO6560520300</t>
  </si>
  <si>
    <t>1215064937310719</t>
  </si>
  <si>
    <t>3102256290</t>
  </si>
  <si>
    <t>12150650139</t>
  </si>
  <si>
    <t>25178INV01AX</t>
  </si>
  <si>
    <t>USMO6568084411</t>
  </si>
  <si>
    <t>1215065013910719</t>
  </si>
  <si>
    <t>3101598951</t>
  </si>
  <si>
    <t>12150650142</t>
  </si>
  <si>
    <t>25178INV01AT</t>
  </si>
  <si>
    <t>1215065014210719</t>
  </si>
  <si>
    <t>12150650145</t>
  </si>
  <si>
    <t>USMO6568084811</t>
  </si>
  <si>
    <t>1215065014510719</t>
  </si>
  <si>
    <t>3101701464</t>
  </si>
  <si>
    <t>200012225930</t>
  </si>
  <si>
    <t>12150650200</t>
  </si>
  <si>
    <t>1215065020010719</t>
  </si>
  <si>
    <t>3101585767</t>
  </si>
  <si>
    <t>12150650387</t>
  </si>
  <si>
    <t>USMO6571482631</t>
  </si>
  <si>
    <t>1215065038710719</t>
  </si>
  <si>
    <t>3101531427</t>
  </si>
  <si>
    <t>12150650441</t>
  </si>
  <si>
    <t>1215065044110514</t>
  </si>
  <si>
    <t>3102299403</t>
  </si>
  <si>
    <t>1215065044110469</t>
  </si>
  <si>
    <t>3102299402</t>
  </si>
  <si>
    <t>12150650472</t>
  </si>
  <si>
    <t>USMO6562773891</t>
  </si>
  <si>
    <t>1215065047210719</t>
  </si>
  <si>
    <t>3102296037</t>
  </si>
  <si>
    <t>200016295301</t>
  </si>
  <si>
    <t>12150650518</t>
  </si>
  <si>
    <t>USMO6574096521</t>
  </si>
  <si>
    <t>1215065051810719</t>
  </si>
  <si>
    <t>3102302638</t>
  </si>
  <si>
    <t>12150651432</t>
  </si>
  <si>
    <t>25181INV01AK</t>
  </si>
  <si>
    <t>USMO6561323870</t>
  </si>
  <si>
    <t>1215065143210469</t>
  </si>
  <si>
    <t>3101617398</t>
  </si>
  <si>
    <t>1215065143210514</t>
  </si>
  <si>
    <t>3101617203</t>
  </si>
  <si>
    <t>12150651801</t>
  </si>
  <si>
    <t>25181INV01A6</t>
  </si>
  <si>
    <t>1215065180110469</t>
  </si>
  <si>
    <t>3101580382</t>
  </si>
  <si>
    <t>1215065180110514</t>
  </si>
  <si>
    <t>3101580191</t>
  </si>
  <si>
    <t>12150651815</t>
  </si>
  <si>
    <t>1215065181510469</t>
  </si>
  <si>
    <t>3101574881</t>
  </si>
  <si>
    <t>1215065181510514</t>
  </si>
  <si>
    <t>3101574975</t>
  </si>
  <si>
    <t>12150651829</t>
  </si>
  <si>
    <t>25181INV01AV</t>
  </si>
  <si>
    <t>1215065182910514</t>
  </si>
  <si>
    <t>3101603807</t>
  </si>
  <si>
    <t>1215065182910469</t>
  </si>
  <si>
    <t>3101603710</t>
  </si>
  <si>
    <t>12150651833</t>
  </si>
  <si>
    <t>1215065183310469</t>
  </si>
  <si>
    <t>3101544558</t>
  </si>
  <si>
    <t>200012712994</t>
  </si>
  <si>
    <t>1215065183310514</t>
  </si>
  <si>
    <t>3101544463</t>
  </si>
  <si>
    <t>12150651839</t>
  </si>
  <si>
    <t>USMO6561328500</t>
  </si>
  <si>
    <t>1215065183910469</t>
  </si>
  <si>
    <t>3101485887</t>
  </si>
  <si>
    <t>1215065183910514</t>
  </si>
  <si>
    <t>3101486080</t>
  </si>
  <si>
    <t>12150651944</t>
  </si>
  <si>
    <t>1215065194410719</t>
  </si>
  <si>
    <t>3101627731</t>
  </si>
  <si>
    <t>12150652190</t>
  </si>
  <si>
    <t>1215065219010514</t>
  </si>
  <si>
    <t>1215065219010469</t>
  </si>
  <si>
    <t>12245659510</t>
  </si>
  <si>
    <t>25153INV01AL</t>
  </si>
  <si>
    <t>48050451080</t>
  </si>
  <si>
    <t>USMO6560513740</t>
  </si>
  <si>
    <t>1224565951010719</t>
  </si>
  <si>
    <t>3102226268</t>
  </si>
  <si>
    <t>200015936384</t>
  </si>
  <si>
    <t>12245660719</t>
  </si>
  <si>
    <t>25156INV01A3</t>
  </si>
  <si>
    <t>USMO6560513570</t>
  </si>
  <si>
    <t>1224566071910719</t>
  </si>
  <si>
    <t>3101640860</t>
  </si>
  <si>
    <t>12245660859</t>
  </si>
  <si>
    <t>25156INV01AP</t>
  </si>
  <si>
    <t>USMO6576982871</t>
  </si>
  <si>
    <t>1224566085910719</t>
  </si>
  <si>
    <t>3101725966</t>
  </si>
  <si>
    <t>12245660937</t>
  </si>
  <si>
    <t>1224566093710719</t>
  </si>
  <si>
    <t>3101614103</t>
  </si>
  <si>
    <t>12245661170</t>
  </si>
  <si>
    <t>USMO6560510210</t>
  </si>
  <si>
    <t>1224566117010719</t>
  </si>
  <si>
    <t>3101523272</t>
  </si>
  <si>
    <t>12245663024</t>
  </si>
  <si>
    <t>25157INV01AF</t>
  </si>
  <si>
    <t>USMO6570594140</t>
  </si>
  <si>
    <t>1224566302410719</t>
  </si>
  <si>
    <t>3101664544</t>
  </si>
  <si>
    <t>12245665062</t>
  </si>
  <si>
    <t>25162INV01AY</t>
  </si>
  <si>
    <t>1224566506210719</t>
  </si>
  <si>
    <t>3101517811</t>
  </si>
  <si>
    <t>12245665123</t>
  </si>
  <si>
    <t>1224566512310514</t>
  </si>
  <si>
    <t>3101589080</t>
  </si>
  <si>
    <t>1224566512310469</t>
  </si>
  <si>
    <t>3101589177</t>
  </si>
  <si>
    <t>12245665637</t>
  </si>
  <si>
    <t>USMO6561327670</t>
  </si>
  <si>
    <t>1224566563710514</t>
  </si>
  <si>
    <t>3101535657</t>
  </si>
  <si>
    <t>1224566563710469</t>
  </si>
  <si>
    <t>3101535563</t>
  </si>
  <si>
    <t>12245665902</t>
  </si>
  <si>
    <t>USMO6561325790</t>
  </si>
  <si>
    <t>1224566590210469</t>
  </si>
  <si>
    <t>3101679793</t>
  </si>
  <si>
    <t>200014283341</t>
  </si>
  <si>
    <t>1224566590210514</t>
  </si>
  <si>
    <t>3101679712</t>
  </si>
  <si>
    <t>12245666098</t>
  </si>
  <si>
    <t>USMO6560516350</t>
  </si>
  <si>
    <t>1224566609810719</t>
  </si>
  <si>
    <t>3101522139</t>
  </si>
  <si>
    <t>12245666144</t>
  </si>
  <si>
    <t>25162INV01BE</t>
  </si>
  <si>
    <t>1224566614410719</t>
  </si>
  <si>
    <t>3101687573</t>
  </si>
  <si>
    <t>200014376442</t>
  </si>
  <si>
    <t>12245666147</t>
  </si>
  <si>
    <t>1224566614710719</t>
  </si>
  <si>
    <t>3101488313</t>
  </si>
  <si>
    <t>200014376541</t>
  </si>
  <si>
    <t>12245666298</t>
  </si>
  <si>
    <t>1224566629810469</t>
  </si>
  <si>
    <t>3102081875</t>
  </si>
  <si>
    <t>12245666305</t>
  </si>
  <si>
    <t>1224566630510719</t>
  </si>
  <si>
    <t>12245666307</t>
  </si>
  <si>
    <t>1224566630710469</t>
  </si>
  <si>
    <t>1224566630710514</t>
  </si>
  <si>
    <t>12245666323</t>
  </si>
  <si>
    <t>1224566632310514</t>
  </si>
  <si>
    <t>3102079727</t>
  </si>
  <si>
    <t>200015226406</t>
  </si>
  <si>
    <t>12245666386</t>
  </si>
  <si>
    <t>1224566638610514</t>
  </si>
  <si>
    <t>3102089767</t>
  </si>
  <si>
    <t>1224566638610469</t>
  </si>
  <si>
    <t>3102089765</t>
  </si>
  <si>
    <t>12245666441</t>
  </si>
  <si>
    <t>1224566644110469</t>
  </si>
  <si>
    <t>3102091879</t>
  </si>
  <si>
    <t>1224566644110514</t>
  </si>
  <si>
    <t>3102091880</t>
  </si>
  <si>
    <t>12245666585</t>
  </si>
  <si>
    <t>25162INV01A4</t>
  </si>
  <si>
    <t>1224566658510469</t>
  </si>
  <si>
    <t>1224566658510514</t>
  </si>
  <si>
    <t>12245666586</t>
  </si>
  <si>
    <t>1224566658610469</t>
  </si>
  <si>
    <t>3102269758</t>
  </si>
  <si>
    <t>200016163020</t>
  </si>
  <si>
    <t>1224566658610514</t>
  </si>
  <si>
    <t>3102269759</t>
  </si>
  <si>
    <t>12245666589</t>
  </si>
  <si>
    <t>48050451273</t>
  </si>
  <si>
    <t>1224566658910469</t>
  </si>
  <si>
    <t>3102270705</t>
  </si>
  <si>
    <t>200016168201</t>
  </si>
  <si>
    <t>1224566658910514</t>
  </si>
  <si>
    <t>3102270706</t>
  </si>
  <si>
    <t>12245666604</t>
  </si>
  <si>
    <t>1224566660410514</t>
  </si>
  <si>
    <t>1224566660410469</t>
  </si>
  <si>
    <t>12245666620</t>
  </si>
  <si>
    <t>USMO6561325750</t>
  </si>
  <si>
    <t>1224566662010514</t>
  </si>
  <si>
    <t>3102272638</t>
  </si>
  <si>
    <t>1224566662010469</t>
  </si>
  <si>
    <t>3102272637</t>
  </si>
  <si>
    <t>12245666627</t>
  </si>
  <si>
    <t>1224566662710514</t>
  </si>
  <si>
    <t>3102270833</t>
  </si>
  <si>
    <t>1224566662710469</t>
  </si>
  <si>
    <t>3102270832</t>
  </si>
  <si>
    <t>12245666648</t>
  </si>
  <si>
    <t>1224566664810469</t>
  </si>
  <si>
    <t>3102266422</t>
  </si>
  <si>
    <t>1224566664810514</t>
  </si>
  <si>
    <t>3102266423</t>
  </si>
  <si>
    <t>12245666780</t>
  </si>
  <si>
    <t>1224566678010719</t>
  </si>
  <si>
    <t>3102244091</t>
  </si>
  <si>
    <t>12245666800</t>
  </si>
  <si>
    <t>1224566680010469</t>
  </si>
  <si>
    <t>3102244225</t>
  </si>
  <si>
    <t>1224566680010514</t>
  </si>
  <si>
    <t>3102244226</t>
  </si>
  <si>
    <t>12245667944</t>
  </si>
  <si>
    <t>25164INV01AC</t>
  </si>
  <si>
    <t>1224566794410719</t>
  </si>
  <si>
    <t>12245670026</t>
  </si>
  <si>
    <t>25167INV01AI</t>
  </si>
  <si>
    <t>1224567002610514</t>
  </si>
  <si>
    <t>1224567002610469</t>
  </si>
  <si>
    <t>12245673342</t>
  </si>
  <si>
    <t>25169INV01AR</t>
  </si>
  <si>
    <t>USMO6561313630</t>
  </si>
  <si>
    <t>1224567334210514</t>
  </si>
  <si>
    <t>3101532340</t>
  </si>
  <si>
    <t>1224567334210469</t>
  </si>
  <si>
    <t>3101532437</t>
  </si>
  <si>
    <t>12245673575</t>
  </si>
  <si>
    <t>25169INV01AC</t>
  </si>
  <si>
    <t>USMO6560526550</t>
  </si>
  <si>
    <t>1224567357510719</t>
  </si>
  <si>
    <t>3101712106</t>
  </si>
  <si>
    <t>12245673741</t>
  </si>
  <si>
    <t>25169INV01AN</t>
  </si>
  <si>
    <t>USMO6560522660</t>
  </si>
  <si>
    <t>1224567374110719</t>
  </si>
  <si>
    <t>3101668545</t>
  </si>
  <si>
    <t>12245673771</t>
  </si>
  <si>
    <t>1224567377110469</t>
  </si>
  <si>
    <t>3101637196</t>
  </si>
  <si>
    <t>1224567377110514</t>
  </si>
  <si>
    <t>3101637388</t>
  </si>
  <si>
    <t>12245673810</t>
  </si>
  <si>
    <t>1224567381010719</t>
  </si>
  <si>
    <t>3101562953</t>
  </si>
  <si>
    <t>12245673869</t>
  </si>
  <si>
    <t>1224567386910719</t>
  </si>
  <si>
    <t>3101644990</t>
  </si>
  <si>
    <t>12245673878</t>
  </si>
  <si>
    <t>USMO6560527341</t>
  </si>
  <si>
    <t>1224567387810719</t>
  </si>
  <si>
    <t>3101476351</t>
  </si>
  <si>
    <t>12245673951</t>
  </si>
  <si>
    <t>1224567395110514</t>
  </si>
  <si>
    <t>3101539373</t>
  </si>
  <si>
    <t>1224567395110469</t>
  </si>
  <si>
    <t>3101539468</t>
  </si>
  <si>
    <t>12245673952</t>
  </si>
  <si>
    <t>USMO6561313040</t>
  </si>
  <si>
    <t>1224567395210469</t>
  </si>
  <si>
    <t>3101544117</t>
  </si>
  <si>
    <t>1224567395210514</t>
  </si>
  <si>
    <t>3101544019</t>
  </si>
  <si>
    <t>12245673977</t>
  </si>
  <si>
    <t>1224567397710719</t>
  </si>
  <si>
    <t>3101674957</t>
  </si>
  <si>
    <t>12245673989</t>
  </si>
  <si>
    <t>USMO6574094730</t>
  </si>
  <si>
    <t>1224567398910719</t>
  </si>
  <si>
    <t>3101478603</t>
  </si>
  <si>
    <t>12245674020</t>
  </si>
  <si>
    <t>USMO6560526260</t>
  </si>
  <si>
    <t>1224567402010719</t>
  </si>
  <si>
    <t>3101480431</t>
  </si>
  <si>
    <t>200013671462</t>
  </si>
  <si>
    <t>12245674226</t>
  </si>
  <si>
    <t>1224567422610719</t>
  </si>
  <si>
    <t>12245674358</t>
  </si>
  <si>
    <t>1224567435810719</t>
  </si>
  <si>
    <t>3102132531</t>
  </si>
  <si>
    <t>12245674375</t>
  </si>
  <si>
    <t>1224567437510719</t>
  </si>
  <si>
    <t>3102099099</t>
  </si>
  <si>
    <t>12245675918</t>
  </si>
  <si>
    <t>25171INV01BL</t>
  </si>
  <si>
    <t>1224567591810469</t>
  </si>
  <si>
    <t>3101568956</t>
  </si>
  <si>
    <t>1224567591810514</t>
  </si>
  <si>
    <t>3101568871</t>
  </si>
  <si>
    <t>12245675931</t>
  </si>
  <si>
    <t>1224567593110719</t>
  </si>
  <si>
    <t>3101663042</t>
  </si>
  <si>
    <t>12245675985</t>
  </si>
  <si>
    <t>1224567598510719</t>
  </si>
  <si>
    <t>3101688771</t>
  </si>
  <si>
    <t>12245675990</t>
  </si>
  <si>
    <t>1224567599010719</t>
  </si>
  <si>
    <t>3101605715</t>
  </si>
  <si>
    <t>200013780289</t>
  </si>
  <si>
    <t>12245676000</t>
  </si>
  <si>
    <t>1224567600010719</t>
  </si>
  <si>
    <t>3101627333</t>
  </si>
  <si>
    <t>12245676004</t>
  </si>
  <si>
    <t>USMO6560521560</t>
  </si>
  <si>
    <t>1224567600410719</t>
  </si>
  <si>
    <t>3101732875</t>
  </si>
  <si>
    <t>200013755901</t>
  </si>
  <si>
    <t>12245676184</t>
  </si>
  <si>
    <t>1224567618410514</t>
  </si>
  <si>
    <t>1224567618410469</t>
  </si>
  <si>
    <t>12245676779</t>
  </si>
  <si>
    <t>25176INV01AP</t>
  </si>
  <si>
    <t>1224567677910719</t>
  </si>
  <si>
    <t>3101601610</t>
  </si>
  <si>
    <t>200011791726</t>
  </si>
  <si>
    <t>12245676794</t>
  </si>
  <si>
    <t>USMO6485491440</t>
  </si>
  <si>
    <t>1224567679410719</t>
  </si>
  <si>
    <t>3101679563</t>
  </si>
  <si>
    <t>12245676823</t>
  </si>
  <si>
    <t>USMO6560519630</t>
  </si>
  <si>
    <t>1224567682310719</t>
  </si>
  <si>
    <t>3101611025</t>
  </si>
  <si>
    <t>12245676837</t>
  </si>
  <si>
    <t>1224567683710719</t>
  </si>
  <si>
    <t>3101481884</t>
  </si>
  <si>
    <t>12245676894</t>
  </si>
  <si>
    <t>1224567689410719</t>
  </si>
  <si>
    <t>3101690920</t>
  </si>
  <si>
    <t>12245677008</t>
  </si>
  <si>
    <t>1224567700810719</t>
  </si>
  <si>
    <t>3102125028</t>
  </si>
  <si>
    <t>12245679474</t>
  </si>
  <si>
    <t>25177INV01BK</t>
  </si>
  <si>
    <t>USMO6560518170</t>
  </si>
  <si>
    <t>1224567947410719</t>
  </si>
  <si>
    <t>3101617303</t>
  </si>
  <si>
    <t>12245679645</t>
  </si>
  <si>
    <t>USMO6560518630</t>
  </si>
  <si>
    <t>1224567964510719</t>
  </si>
  <si>
    <t>3101500027</t>
  </si>
  <si>
    <t>200010980676</t>
  </si>
  <si>
    <t>12245679986</t>
  </si>
  <si>
    <t>25177INV01BL</t>
  </si>
  <si>
    <t>USMO6560518860</t>
  </si>
  <si>
    <t>1224567998610719</t>
  </si>
  <si>
    <t>3101657951</t>
  </si>
  <si>
    <t>200011674898</t>
  </si>
  <si>
    <t>12245680067</t>
  </si>
  <si>
    <t>25177INV01A5</t>
  </si>
  <si>
    <t>1224568006710719</t>
  </si>
  <si>
    <t>3101513731</t>
  </si>
  <si>
    <t>12245680129</t>
  </si>
  <si>
    <t>1224568012910719</t>
  </si>
  <si>
    <t>3101674946</t>
  </si>
  <si>
    <t>12245680147</t>
  </si>
  <si>
    <t>USMO6560518580</t>
  </si>
  <si>
    <t>1224568014710719</t>
  </si>
  <si>
    <t>3101531944</t>
  </si>
  <si>
    <t>12245680192</t>
  </si>
  <si>
    <t>USMO6570591700</t>
  </si>
  <si>
    <t>1224568019210719</t>
  </si>
  <si>
    <t>3101639175</t>
  </si>
  <si>
    <t>12245680206</t>
  </si>
  <si>
    <t>USMO6560518690</t>
  </si>
  <si>
    <t>1224568020610719</t>
  </si>
  <si>
    <t>3101560898</t>
  </si>
  <si>
    <t>12245680251</t>
  </si>
  <si>
    <t>25177INV01AE</t>
  </si>
  <si>
    <t>USMO6560518190</t>
  </si>
  <si>
    <t>1224568025110719</t>
  </si>
  <si>
    <t>3101679450</t>
  </si>
  <si>
    <t>12245680472</t>
  </si>
  <si>
    <t>1224568047210719</t>
  </si>
  <si>
    <t>12245680482</t>
  </si>
  <si>
    <t>1224568048210469</t>
  </si>
  <si>
    <t>1224568048210514</t>
  </si>
  <si>
    <t>12245680486</t>
  </si>
  <si>
    <t>USMO6561325290</t>
  </si>
  <si>
    <t>1224568048610469</t>
  </si>
  <si>
    <t>3102058265</t>
  </si>
  <si>
    <t>1224568048610514</t>
  </si>
  <si>
    <t>3102058266</t>
  </si>
  <si>
    <t>12245680602</t>
  </si>
  <si>
    <t>USMO6570597170</t>
  </si>
  <si>
    <t>1224568060210719</t>
  </si>
  <si>
    <t>3102060663</t>
  </si>
  <si>
    <t>12245680916</t>
  </si>
  <si>
    <t>1224568091610514</t>
  </si>
  <si>
    <t>12245681472</t>
  </si>
  <si>
    <t>25178INV01AA</t>
  </si>
  <si>
    <t>USMO6574094401</t>
  </si>
  <si>
    <t>1224568147210719</t>
  </si>
  <si>
    <t>3101705833</t>
  </si>
  <si>
    <t>12245681507</t>
  </si>
  <si>
    <t>25178INV01BA</t>
  </si>
  <si>
    <t>1224568150710719</t>
  </si>
  <si>
    <t>3101576134</t>
  </si>
  <si>
    <t>12245681539</t>
  </si>
  <si>
    <t>USMO6560519761</t>
  </si>
  <si>
    <t>1224568153910719</t>
  </si>
  <si>
    <t>3101678325</t>
  </si>
  <si>
    <t>12245681543</t>
  </si>
  <si>
    <t>USMO6565351981</t>
  </si>
  <si>
    <t>1224568154310719</t>
  </si>
  <si>
    <t>3101509671</t>
  </si>
  <si>
    <t>12245681574</t>
  </si>
  <si>
    <t>USMO6568083721</t>
  </si>
  <si>
    <t>1224568157410719</t>
  </si>
  <si>
    <t>3101574172</t>
  </si>
  <si>
    <t>12245681611</t>
  </si>
  <si>
    <t>USMO6562773001</t>
  </si>
  <si>
    <t>1224568161110719</t>
  </si>
  <si>
    <t>3101584765</t>
  </si>
  <si>
    <t>12245681737</t>
  </si>
  <si>
    <t>1224568173710469</t>
  </si>
  <si>
    <t>3101605678</t>
  </si>
  <si>
    <t>1224568173710514</t>
  </si>
  <si>
    <t>3101605774</t>
  </si>
  <si>
    <t>12245681773</t>
  </si>
  <si>
    <t>1224568177310719</t>
  </si>
  <si>
    <t>3101628020</t>
  </si>
  <si>
    <t>12245681818</t>
  </si>
  <si>
    <t>USMO6562773881</t>
  </si>
  <si>
    <t>1224568181810719</t>
  </si>
  <si>
    <t>3101531063</t>
  </si>
  <si>
    <t>200013465154</t>
  </si>
  <si>
    <t>12245681977</t>
  </si>
  <si>
    <t>1224568197710719</t>
  </si>
  <si>
    <t>3102306814</t>
  </si>
  <si>
    <t>12245681985</t>
  </si>
  <si>
    <t>1224568198510514</t>
  </si>
  <si>
    <t>3102303524</t>
  </si>
  <si>
    <t>1224568198510469</t>
  </si>
  <si>
    <t>3102303523</t>
  </si>
  <si>
    <t>12245682022</t>
  </si>
  <si>
    <t>1224568202210469</t>
  </si>
  <si>
    <t>3102186844</t>
  </si>
  <si>
    <t>200015747054</t>
  </si>
  <si>
    <t>1224568202210514</t>
  </si>
  <si>
    <t>3102186845</t>
  </si>
  <si>
    <t>12245682542</t>
  </si>
  <si>
    <t>25181INV01AE</t>
  </si>
  <si>
    <t>1224568254210719</t>
  </si>
  <si>
    <t>12245682710</t>
  </si>
  <si>
    <t>1224568271010469</t>
  </si>
  <si>
    <t>1224568271010514</t>
  </si>
  <si>
    <t>12340592735</t>
  </si>
  <si>
    <t>25153INV01A5</t>
  </si>
  <si>
    <t>1234059273510720</t>
  </si>
  <si>
    <t>3101526269</t>
  </si>
  <si>
    <t>200013801903</t>
  </si>
  <si>
    <t>12340592748</t>
  </si>
  <si>
    <t>1234059274810719</t>
  </si>
  <si>
    <t>3101504905</t>
  </si>
  <si>
    <t>200013753534</t>
  </si>
  <si>
    <t>12340592765</t>
  </si>
  <si>
    <t>USMO6384185251</t>
  </si>
  <si>
    <t>1234059276510720</t>
  </si>
  <si>
    <t>3101606748</t>
  </si>
  <si>
    <t>12340592770</t>
  </si>
  <si>
    <t>1234059277010720</t>
  </si>
  <si>
    <t>3101558795</t>
  </si>
  <si>
    <t>12340592779</t>
  </si>
  <si>
    <t>1234059277910719</t>
  </si>
  <si>
    <t>3101503829</t>
  </si>
  <si>
    <t>12340594404</t>
  </si>
  <si>
    <t>25154INV01A1</t>
  </si>
  <si>
    <t>USMO6307720000</t>
  </si>
  <si>
    <t>1234059440410719</t>
  </si>
  <si>
    <t>3101662630</t>
  </si>
  <si>
    <t>12340594407</t>
  </si>
  <si>
    <t>1234059440710719</t>
  </si>
  <si>
    <t>3101665165</t>
  </si>
  <si>
    <t>12340594408</t>
  </si>
  <si>
    <t>USMO6307720200</t>
  </si>
  <si>
    <t>1234059440810719</t>
  </si>
  <si>
    <t>3101592008</t>
  </si>
  <si>
    <t>12340594436</t>
  </si>
  <si>
    <t>1234059443610719</t>
  </si>
  <si>
    <t>3101577797</t>
  </si>
  <si>
    <t>12340594491</t>
  </si>
  <si>
    <t>1234059449110719</t>
  </si>
  <si>
    <t>3101702018</t>
  </si>
  <si>
    <t>12340594501</t>
  </si>
  <si>
    <t>1234059450110719</t>
  </si>
  <si>
    <t>3101489842</t>
  </si>
  <si>
    <t>12340594640</t>
  </si>
  <si>
    <t>1234059464010719</t>
  </si>
  <si>
    <t>12340597268</t>
  </si>
  <si>
    <t>25155INV01AA</t>
  </si>
  <si>
    <t>1234059726810719</t>
  </si>
  <si>
    <t>3102029387</t>
  </si>
  <si>
    <t>12340600050</t>
  </si>
  <si>
    <t>25160INV01A5</t>
  </si>
  <si>
    <t>USMO6570593280</t>
  </si>
  <si>
    <t>1234060005010719</t>
  </si>
  <si>
    <t>3102305716</t>
  </si>
  <si>
    <t>12340602381</t>
  </si>
  <si>
    <t>25161INV01AS</t>
  </si>
  <si>
    <t>USMO6561385180</t>
  </si>
  <si>
    <t>1234060238110469</t>
  </si>
  <si>
    <t>3101575962</t>
  </si>
  <si>
    <t>1234060238110514</t>
  </si>
  <si>
    <t>3101575865</t>
  </si>
  <si>
    <t>12340602394</t>
  </si>
  <si>
    <t>25161INV01AF</t>
  </si>
  <si>
    <t>1234060239410514</t>
  </si>
  <si>
    <t>3101596866</t>
  </si>
  <si>
    <t>1234060239410469</t>
  </si>
  <si>
    <t>3101596960</t>
  </si>
  <si>
    <t>12340602449</t>
  </si>
  <si>
    <t>USMO6561326300</t>
  </si>
  <si>
    <t>1234060244910469</t>
  </si>
  <si>
    <t>3101569362</t>
  </si>
  <si>
    <t>200012563348</t>
  </si>
  <si>
    <t>1234060244910514</t>
  </si>
  <si>
    <t>3101569457</t>
  </si>
  <si>
    <t>12340602499</t>
  </si>
  <si>
    <t>USMO6561315190</t>
  </si>
  <si>
    <t>1234060249910514</t>
  </si>
  <si>
    <t>3101629113</t>
  </si>
  <si>
    <t>1234060249910469</t>
  </si>
  <si>
    <t>3101629209</t>
  </si>
  <si>
    <t>12340602717</t>
  </si>
  <si>
    <t>1234060271710469</t>
  </si>
  <si>
    <t>1234060271710514</t>
  </si>
  <si>
    <t>12340602830</t>
  </si>
  <si>
    <t>1234060283010719</t>
  </si>
  <si>
    <t>3101649422</t>
  </si>
  <si>
    <t>200014497446</t>
  </si>
  <si>
    <t>12340602840</t>
  </si>
  <si>
    <t>USMO6561312040</t>
  </si>
  <si>
    <t>1234060284010469</t>
  </si>
  <si>
    <t>3102002010</t>
  </si>
  <si>
    <t>1234060284010514</t>
  </si>
  <si>
    <t>3102002011</t>
  </si>
  <si>
    <t>12340603131</t>
  </si>
  <si>
    <t>USMO6561319410</t>
  </si>
  <si>
    <t>1234060313110469</t>
  </si>
  <si>
    <t>3102139848</t>
  </si>
  <si>
    <t>12340604041</t>
  </si>
  <si>
    <t>25163INV01AO</t>
  </si>
  <si>
    <t>1234060404110719</t>
  </si>
  <si>
    <t>3101688224</t>
  </si>
  <si>
    <t>12340604929</t>
  </si>
  <si>
    <t>25167INV01A1</t>
  </si>
  <si>
    <t>1234060492910469</t>
  </si>
  <si>
    <t>1234060492910514</t>
  </si>
  <si>
    <t>12340605939</t>
  </si>
  <si>
    <t>25168INV01A0</t>
  </si>
  <si>
    <t>1234060593910719</t>
  </si>
  <si>
    <t>3101546688</t>
  </si>
  <si>
    <t>12340606063</t>
  </si>
  <si>
    <t>1234060606310720</t>
  </si>
  <si>
    <t>3101680654</t>
  </si>
  <si>
    <t>200012606477</t>
  </si>
  <si>
    <t>12340607244</t>
  </si>
  <si>
    <t>25170INV01AF</t>
  </si>
  <si>
    <t>USMO6561318890</t>
  </si>
  <si>
    <t>1234060724410514</t>
  </si>
  <si>
    <t>3101515347</t>
  </si>
  <si>
    <t>1234060724410469</t>
  </si>
  <si>
    <t>3101515156</t>
  </si>
  <si>
    <t>12340607268</t>
  </si>
  <si>
    <t>1234060726810719</t>
  </si>
  <si>
    <t>3101646232</t>
  </si>
  <si>
    <t>12340607371</t>
  </si>
  <si>
    <t>USMO6561333640</t>
  </si>
  <si>
    <t>1234060737110469</t>
  </si>
  <si>
    <t>3101546438</t>
  </si>
  <si>
    <t>1234060737110514</t>
  </si>
  <si>
    <t>3101546532</t>
  </si>
  <si>
    <t>12340607416</t>
  </si>
  <si>
    <t>1234060741610719</t>
  </si>
  <si>
    <t>3102134382</t>
  </si>
  <si>
    <t>12340607427</t>
  </si>
  <si>
    <t>1234060742710719</t>
  </si>
  <si>
    <t>3102135596</t>
  </si>
  <si>
    <t>12340607466</t>
  </si>
  <si>
    <t>1234060746610719</t>
  </si>
  <si>
    <t>3102132898</t>
  </si>
  <si>
    <t>1234060746610721</t>
  </si>
  <si>
    <t>3102132897</t>
  </si>
  <si>
    <t>12340609325</t>
  </si>
  <si>
    <t>25171INV01AR</t>
  </si>
  <si>
    <t>1234060932510719</t>
  </si>
  <si>
    <t>3101624589</t>
  </si>
  <si>
    <t>12340609326</t>
  </si>
  <si>
    <t>25171INV01AC</t>
  </si>
  <si>
    <t>USMO6560520530</t>
  </si>
  <si>
    <t>1234060932610719</t>
  </si>
  <si>
    <t>3101557372</t>
  </si>
  <si>
    <t>12340609333</t>
  </si>
  <si>
    <t>USMO6305117001</t>
  </si>
  <si>
    <t>1234060933310719</t>
  </si>
  <si>
    <t>3101692574</t>
  </si>
  <si>
    <t>12340609340</t>
  </si>
  <si>
    <t>USMO6561320520</t>
  </si>
  <si>
    <t>1234060934010469</t>
  </si>
  <si>
    <t>3101593385</t>
  </si>
  <si>
    <t>1234060934010514</t>
  </si>
  <si>
    <t>3101593481</t>
  </si>
  <si>
    <t>12340609416</t>
  </si>
  <si>
    <t>1234060941610719</t>
  </si>
  <si>
    <t>3101630956</t>
  </si>
  <si>
    <t>12340609444</t>
  </si>
  <si>
    <t>1234060944410719</t>
  </si>
  <si>
    <t>3101698016</t>
  </si>
  <si>
    <t>12340609478</t>
  </si>
  <si>
    <t>1234060947810719</t>
  </si>
  <si>
    <t>3101593879</t>
  </si>
  <si>
    <t>12340609499</t>
  </si>
  <si>
    <t>USMO6301622610</t>
  </si>
  <si>
    <t>1234060949910719</t>
  </si>
  <si>
    <t>3101484093</t>
  </si>
  <si>
    <t>200013297094</t>
  </si>
  <si>
    <t>12340609574</t>
  </si>
  <si>
    <t>1234060957410514</t>
  </si>
  <si>
    <t>3101611230</t>
  </si>
  <si>
    <t>1234060957410469</t>
  </si>
  <si>
    <t>3101611134</t>
  </si>
  <si>
    <t>12340609629</t>
  </si>
  <si>
    <t>USMO6305117471</t>
  </si>
  <si>
    <t>1234060962910719</t>
  </si>
  <si>
    <t>3101533295</t>
  </si>
  <si>
    <t>12340609635</t>
  </si>
  <si>
    <t>USMO6301622020</t>
  </si>
  <si>
    <t>1234060963510719</t>
  </si>
  <si>
    <t>3101675780</t>
  </si>
  <si>
    <t>12340609688</t>
  </si>
  <si>
    <t>1234060968810719</t>
  </si>
  <si>
    <t>3101515465</t>
  </si>
  <si>
    <t>12340609933</t>
  </si>
  <si>
    <t>USMO6301622210</t>
  </si>
  <si>
    <t>1234060993310719</t>
  </si>
  <si>
    <t>3102141780</t>
  </si>
  <si>
    <t>12340610037</t>
  </si>
  <si>
    <t>1234061003710719</t>
  </si>
  <si>
    <t>3102258718</t>
  </si>
  <si>
    <t>12340610964</t>
  </si>
  <si>
    <t>25174INV01BK</t>
  </si>
  <si>
    <t>1234061096410514</t>
  </si>
  <si>
    <t>3101692319</t>
  </si>
  <si>
    <t>1234061096410469</t>
  </si>
  <si>
    <t>3101692400</t>
  </si>
  <si>
    <t>12340611143</t>
  </si>
  <si>
    <t>USMO6560526220</t>
  </si>
  <si>
    <t>1234061114310719</t>
  </si>
  <si>
    <t>3101635727</t>
  </si>
  <si>
    <t>12340611258</t>
  </si>
  <si>
    <t>1234061125810514</t>
  </si>
  <si>
    <t>3102077317</t>
  </si>
  <si>
    <t>1234061125810469</t>
  </si>
  <si>
    <t>3102077316</t>
  </si>
  <si>
    <t>12340611306</t>
  </si>
  <si>
    <t>1234061130610514</t>
  </si>
  <si>
    <t>3102076569</t>
  </si>
  <si>
    <t>1234061130610469</t>
  </si>
  <si>
    <t>3102076568</t>
  </si>
  <si>
    <t>12340611377</t>
  </si>
  <si>
    <t>1234061137710719</t>
  </si>
  <si>
    <t>3102264308</t>
  </si>
  <si>
    <t>12340611378</t>
  </si>
  <si>
    <t>1234061137810719</t>
  </si>
  <si>
    <t>12340611379</t>
  </si>
  <si>
    <t>1234061137910719</t>
  </si>
  <si>
    <t>12340613244</t>
  </si>
  <si>
    <t>25178INV01A0</t>
  </si>
  <si>
    <t>USMO6560520350</t>
  </si>
  <si>
    <t>1234061324410719</t>
  </si>
  <si>
    <t>3101642547</t>
  </si>
  <si>
    <t>12340613266</t>
  </si>
  <si>
    <t>1234061326610719</t>
  </si>
  <si>
    <t>3101556534</t>
  </si>
  <si>
    <t>12340613368</t>
  </si>
  <si>
    <t>25178INV01AV</t>
  </si>
  <si>
    <t>USMO6561090071</t>
  </si>
  <si>
    <t>1234061336810719</t>
  </si>
  <si>
    <t>3101509819</t>
  </si>
  <si>
    <t>12340613406</t>
  </si>
  <si>
    <t>1234061340610719</t>
  </si>
  <si>
    <t>3101654792</t>
  </si>
  <si>
    <t>12340613418</t>
  </si>
  <si>
    <t>1234061341810719</t>
  </si>
  <si>
    <t>3101553474</t>
  </si>
  <si>
    <t>12340613479</t>
  </si>
  <si>
    <t>USMO6561326570</t>
  </si>
  <si>
    <t>1234061347910514</t>
  </si>
  <si>
    <t>3101678922</t>
  </si>
  <si>
    <t>1234061347910469</t>
  </si>
  <si>
    <t>3101678756</t>
  </si>
  <si>
    <t>12340613522</t>
  </si>
  <si>
    <t>USMO6565354601</t>
  </si>
  <si>
    <t>1234061352210719</t>
  </si>
  <si>
    <t>3101482873</t>
  </si>
  <si>
    <t>12340613549</t>
  </si>
  <si>
    <t>USMO6560519380</t>
  </si>
  <si>
    <t>1234061354910719</t>
  </si>
  <si>
    <t>3101570244</t>
  </si>
  <si>
    <t>12340613755</t>
  </si>
  <si>
    <t>USMO6562773991</t>
  </si>
  <si>
    <t>1234061375510719</t>
  </si>
  <si>
    <t>3102317378</t>
  </si>
  <si>
    <t>12435608180</t>
  </si>
  <si>
    <t>25155INV01AQ</t>
  </si>
  <si>
    <t>USMO6560510380</t>
  </si>
  <si>
    <t>1243560818010719</t>
  </si>
  <si>
    <t>3101992224</t>
  </si>
  <si>
    <t>12435608974</t>
  </si>
  <si>
    <t>25156INV01AO</t>
  </si>
  <si>
    <t>USMO6560513690</t>
  </si>
  <si>
    <t>1243560897410719</t>
  </si>
  <si>
    <t>3101498873</t>
  </si>
  <si>
    <t>12435609102</t>
  </si>
  <si>
    <t>USMO6570591020</t>
  </si>
  <si>
    <t>1243560910210719</t>
  </si>
  <si>
    <t>3101500812</t>
  </si>
  <si>
    <t>12435609380</t>
  </si>
  <si>
    <t>1243560938010719</t>
  </si>
  <si>
    <t>3101541636</t>
  </si>
  <si>
    <t>200013986548</t>
  </si>
  <si>
    <t>12435609573</t>
  </si>
  <si>
    <t>USMO6570591030</t>
  </si>
  <si>
    <t>1243560957310719</t>
  </si>
  <si>
    <t>3102107041</t>
  </si>
  <si>
    <t>12435611270</t>
  </si>
  <si>
    <t>25157INV01BL</t>
  </si>
  <si>
    <t>USMO6570593770</t>
  </si>
  <si>
    <t>1243561127010719</t>
  </si>
  <si>
    <t>3102264228</t>
  </si>
  <si>
    <t>12435612265</t>
  </si>
  <si>
    <t>25160INV01AA</t>
  </si>
  <si>
    <t>USMO6570593330</t>
  </si>
  <si>
    <t>1243561226510719</t>
  </si>
  <si>
    <t>3101683081</t>
  </si>
  <si>
    <t>12435614685</t>
  </si>
  <si>
    <t>25161INV01BF</t>
  </si>
  <si>
    <t>USMO6561317170</t>
  </si>
  <si>
    <t>1243561468510514</t>
  </si>
  <si>
    <t>3101503419</t>
  </si>
  <si>
    <t>1243561468510469</t>
  </si>
  <si>
    <t>3101503516</t>
  </si>
  <si>
    <t>12435614780</t>
  </si>
  <si>
    <t>1243561478010514</t>
  </si>
  <si>
    <t>1243561478010469</t>
  </si>
  <si>
    <t>12435614875</t>
  </si>
  <si>
    <t>USMO6561318280</t>
  </si>
  <si>
    <t>1243561487510469</t>
  </si>
  <si>
    <t>3101505388</t>
  </si>
  <si>
    <t>200012185647</t>
  </si>
  <si>
    <t>1243561487510514</t>
  </si>
  <si>
    <t>3101505575</t>
  </si>
  <si>
    <t>12435614953</t>
  </si>
  <si>
    <t>1243561495310514</t>
  </si>
  <si>
    <t>1243561495310469</t>
  </si>
  <si>
    <t>12435614973</t>
  </si>
  <si>
    <t>25161INV01BA</t>
  </si>
  <si>
    <t>USMO6561315470</t>
  </si>
  <si>
    <t>1243561497310514</t>
  </si>
  <si>
    <t>3101652389</t>
  </si>
  <si>
    <t>1243561497310469</t>
  </si>
  <si>
    <t>3101652483</t>
  </si>
  <si>
    <t>12435615051</t>
  </si>
  <si>
    <t>USMO6561314080</t>
  </si>
  <si>
    <t>1243561505110469</t>
  </si>
  <si>
    <t>3101545890</t>
  </si>
  <si>
    <t>200012770547</t>
  </si>
  <si>
    <t>1243561505110514</t>
  </si>
  <si>
    <t>3101545986</t>
  </si>
  <si>
    <t>12435615209</t>
  </si>
  <si>
    <t>USMO6561331290</t>
  </si>
  <si>
    <t>1243561520910514</t>
  </si>
  <si>
    <t>3101552601</t>
  </si>
  <si>
    <t>1243561520910469</t>
  </si>
  <si>
    <t>3101552408</t>
  </si>
  <si>
    <t>12435615225</t>
  </si>
  <si>
    <t>USMO6561333170</t>
  </si>
  <si>
    <t>1243561522510514</t>
  </si>
  <si>
    <t>3101491959</t>
  </si>
  <si>
    <t>1243561522510469</t>
  </si>
  <si>
    <t>3101492055</t>
  </si>
  <si>
    <t>12435615400</t>
  </si>
  <si>
    <t>1243561540010719</t>
  </si>
  <si>
    <t>3101527649</t>
  </si>
  <si>
    <t>200013956913</t>
  </si>
  <si>
    <t>12435615476</t>
  </si>
  <si>
    <t>1243561547610514</t>
  </si>
  <si>
    <t>3101622119</t>
  </si>
  <si>
    <t>1243561547610469</t>
  </si>
  <si>
    <t>3101622308</t>
  </si>
  <si>
    <t>12435615533</t>
  </si>
  <si>
    <t>1243561553310469</t>
  </si>
  <si>
    <t>3102005016</t>
  </si>
  <si>
    <t>1243561553310514</t>
  </si>
  <si>
    <t>3102005018</t>
  </si>
  <si>
    <t>12435615536</t>
  </si>
  <si>
    <t>USMO6561322410</t>
  </si>
  <si>
    <t>1243561553610469</t>
  </si>
  <si>
    <t>3102005196</t>
  </si>
  <si>
    <t>1243561553610514</t>
  </si>
  <si>
    <t>3102005197</t>
  </si>
  <si>
    <t>12435615817</t>
  </si>
  <si>
    <t>USMO6561326210</t>
  </si>
  <si>
    <t>1243561581710514</t>
  </si>
  <si>
    <t>3102185057</t>
  </si>
  <si>
    <t>1243561581710469</t>
  </si>
  <si>
    <t>3102185056</t>
  </si>
  <si>
    <t>12435615847</t>
  </si>
  <si>
    <t>USMO6561329020</t>
  </si>
  <si>
    <t>1243561584710514</t>
  </si>
  <si>
    <t>3102171391</t>
  </si>
  <si>
    <t>1243561584710469</t>
  </si>
  <si>
    <t>3102171390</t>
  </si>
  <si>
    <t>12435615873</t>
  </si>
  <si>
    <t>USMO6560516310</t>
  </si>
  <si>
    <t>1243561587310719</t>
  </si>
  <si>
    <t>3102170834</t>
  </si>
  <si>
    <t>12435615886</t>
  </si>
  <si>
    <t>USMO6561319150</t>
  </si>
  <si>
    <t>1243561588610469</t>
  </si>
  <si>
    <t>3102182190</t>
  </si>
  <si>
    <t>1243561588610514</t>
  </si>
  <si>
    <t>3102182191</t>
  </si>
  <si>
    <t>12435615915</t>
  </si>
  <si>
    <t>1243561591510469</t>
  </si>
  <si>
    <t>3102169213</t>
  </si>
  <si>
    <t>1243561591510514</t>
  </si>
  <si>
    <t>3102169214</t>
  </si>
  <si>
    <t>12435616845</t>
  </si>
  <si>
    <t>25162INV01A0</t>
  </si>
  <si>
    <t>USMO6560515230</t>
  </si>
  <si>
    <t>1243561684510719</t>
  </si>
  <si>
    <t>3101577213</t>
  </si>
  <si>
    <t>12435616951</t>
  </si>
  <si>
    <t>1243561695110469</t>
  </si>
  <si>
    <t>3101474150</t>
  </si>
  <si>
    <t>1243561695110514</t>
  </si>
  <si>
    <t>3101474098</t>
  </si>
  <si>
    <t>12435617037</t>
  </si>
  <si>
    <t>1243561703710469</t>
  </si>
  <si>
    <t>3102088580</t>
  </si>
  <si>
    <t>1243561703710514</t>
  </si>
  <si>
    <t>3102088581</t>
  </si>
  <si>
    <t>12435617040</t>
  </si>
  <si>
    <t>1243561704010469</t>
  </si>
  <si>
    <t>1243561704010514</t>
  </si>
  <si>
    <t>12435617044</t>
  </si>
  <si>
    <t>1243561704410469</t>
  </si>
  <si>
    <t>3102085382</t>
  </si>
  <si>
    <t>1243561704410514</t>
  </si>
  <si>
    <t>3102085385</t>
  </si>
  <si>
    <t>12435617110</t>
  </si>
  <si>
    <t>1243561711010469</t>
  </si>
  <si>
    <t>3102087720</t>
  </si>
  <si>
    <t>200015264613</t>
  </si>
  <si>
    <t>1243561711010514</t>
  </si>
  <si>
    <t>3102087721</t>
  </si>
  <si>
    <t>12435617116</t>
  </si>
  <si>
    <t>1243561711610469</t>
  </si>
  <si>
    <t>3102087803</t>
  </si>
  <si>
    <t>1243561711610514</t>
  </si>
  <si>
    <t>3102087804</t>
  </si>
  <si>
    <t>12435617142</t>
  </si>
  <si>
    <t>USMO6561323630</t>
  </si>
  <si>
    <t>1243561714210469</t>
  </si>
  <si>
    <t>3102260011</t>
  </si>
  <si>
    <t>1243561714210514</t>
  </si>
  <si>
    <t>3102260012</t>
  </si>
  <si>
    <t>12435617154</t>
  </si>
  <si>
    <t>USMO6561319590</t>
  </si>
  <si>
    <t>1243561715410469</t>
  </si>
  <si>
    <t>3102259416</t>
  </si>
  <si>
    <t>200016114585</t>
  </si>
  <si>
    <t>1243561715410514</t>
  </si>
  <si>
    <t>3102259417</t>
  </si>
  <si>
    <t>12435617169</t>
  </si>
  <si>
    <t>1243561716910514</t>
  </si>
  <si>
    <t>3102307230</t>
  </si>
  <si>
    <t>1243561716910469</t>
  </si>
  <si>
    <t>3102260045</t>
  </si>
  <si>
    <t>12435617201</t>
  </si>
  <si>
    <t>USMO6561328180</t>
  </si>
  <si>
    <t>1243561720110514</t>
  </si>
  <si>
    <t>3102258472</t>
  </si>
  <si>
    <t>1243561720110469</t>
  </si>
  <si>
    <t>3102258471</t>
  </si>
  <si>
    <t>12435617212</t>
  </si>
  <si>
    <t>USMO6561360150</t>
  </si>
  <si>
    <t>1243561721210514</t>
  </si>
  <si>
    <t>3102258822</t>
  </si>
  <si>
    <t>12435618930</t>
  </si>
  <si>
    <t>25163INV01AC</t>
  </si>
  <si>
    <t>USMO6561684191</t>
  </si>
  <si>
    <t>1243561893010719</t>
  </si>
  <si>
    <t>3101576271</t>
  </si>
  <si>
    <t>12435618992</t>
  </si>
  <si>
    <t>25163INV01A3</t>
  </si>
  <si>
    <t>1243561899210469</t>
  </si>
  <si>
    <t>1243561899210514</t>
  </si>
  <si>
    <t>12435619161</t>
  </si>
  <si>
    <t>USMO6561314640</t>
  </si>
  <si>
    <t>1243561916110469</t>
  </si>
  <si>
    <t>3101660702</t>
  </si>
  <si>
    <t>1243561916110514</t>
  </si>
  <si>
    <t>3101660896</t>
  </si>
  <si>
    <t>12435619331</t>
  </si>
  <si>
    <t>USMO6560522220</t>
  </si>
  <si>
    <t>1243561933110719</t>
  </si>
  <si>
    <t>3101498179</t>
  </si>
  <si>
    <t>12435619521</t>
  </si>
  <si>
    <t>USMO6561314530</t>
  </si>
  <si>
    <t>1243561952110514</t>
  </si>
  <si>
    <t>3101652241</t>
  </si>
  <si>
    <t>200012284655</t>
  </si>
  <si>
    <t>1243561952110469</t>
  </si>
  <si>
    <t>3101652334</t>
  </si>
  <si>
    <t>12435619703</t>
  </si>
  <si>
    <t>USMO6561310370</t>
  </si>
  <si>
    <t>1243561970310469</t>
  </si>
  <si>
    <t>3101584099</t>
  </si>
  <si>
    <t>200014156620</t>
  </si>
  <si>
    <t>1243561970310514</t>
  </si>
  <si>
    <t>3101584292</t>
  </si>
  <si>
    <t>12435619866</t>
  </si>
  <si>
    <t>1243561986610469</t>
  </si>
  <si>
    <t>1243561986610514</t>
  </si>
  <si>
    <t>12435621683</t>
  </si>
  <si>
    <t>25170INV01AZ</t>
  </si>
  <si>
    <t>1243562168310469</t>
  </si>
  <si>
    <t>3101479508</t>
  </si>
  <si>
    <t>1243562168310514</t>
  </si>
  <si>
    <t>3101479700</t>
  </si>
  <si>
    <t>12435621739</t>
  </si>
  <si>
    <t>25170INV01BJ</t>
  </si>
  <si>
    <t>USMO6561332260</t>
  </si>
  <si>
    <t>1243562173910469</t>
  </si>
  <si>
    <t>3101574564</t>
  </si>
  <si>
    <t>1243562173910514</t>
  </si>
  <si>
    <t>3101574470</t>
  </si>
  <si>
    <t>12435621798</t>
  </si>
  <si>
    <t>USMO6561333180</t>
  </si>
  <si>
    <t>1243562179810469</t>
  </si>
  <si>
    <t>3101645292</t>
  </si>
  <si>
    <t>1243562179810514</t>
  </si>
  <si>
    <t>3101645388</t>
  </si>
  <si>
    <t>12435621881</t>
  </si>
  <si>
    <t>USMO6560527500</t>
  </si>
  <si>
    <t>1243562188110719</t>
  </si>
  <si>
    <t>3102031370</t>
  </si>
  <si>
    <t>12435623555</t>
  </si>
  <si>
    <t>25176INV01AS</t>
  </si>
  <si>
    <t>USMO6485491300</t>
  </si>
  <si>
    <t>1243562355510719</t>
  </si>
  <si>
    <t>3101491261</t>
  </si>
  <si>
    <t>12435623594</t>
  </si>
  <si>
    <t>USMO6570591630</t>
  </si>
  <si>
    <t>1243562359410719</t>
  </si>
  <si>
    <t>3101601528</t>
  </si>
  <si>
    <t>12435623607</t>
  </si>
  <si>
    <t>25176INV01AK</t>
  </si>
  <si>
    <t>1243562360710719</t>
  </si>
  <si>
    <t>3101598437</t>
  </si>
  <si>
    <t>200012542698</t>
  </si>
  <si>
    <t>12435623669</t>
  </si>
  <si>
    <t>1243562366910719</t>
  </si>
  <si>
    <t>3101566764</t>
  </si>
  <si>
    <t>200013821125</t>
  </si>
  <si>
    <t>12435623703</t>
  </si>
  <si>
    <t>1243562370310719</t>
  </si>
  <si>
    <t>3101560717</t>
  </si>
  <si>
    <t>12435623754</t>
  </si>
  <si>
    <t>1243562375410719</t>
  </si>
  <si>
    <t>3101501933</t>
  </si>
  <si>
    <t>12435623763</t>
  </si>
  <si>
    <t>1243562376310719</t>
  </si>
  <si>
    <t>3101707331</t>
  </si>
  <si>
    <t>200013835026</t>
  </si>
  <si>
    <t>12435623814</t>
  </si>
  <si>
    <t>USMO6560519790</t>
  </si>
  <si>
    <t>1243562381410719</t>
  </si>
  <si>
    <t>3101505071</t>
  </si>
  <si>
    <t>12435623836</t>
  </si>
  <si>
    <t>1243562383610719</t>
  </si>
  <si>
    <t>12435623839</t>
  </si>
  <si>
    <t>1243562383910719</t>
  </si>
  <si>
    <t>12435623909</t>
  </si>
  <si>
    <t>1243562390910719</t>
  </si>
  <si>
    <t>3102157258</t>
  </si>
  <si>
    <t>200015609072</t>
  </si>
  <si>
    <t>12435624064</t>
  </si>
  <si>
    <t>USMO6485473350</t>
  </si>
  <si>
    <t>1243562406410719</t>
  </si>
  <si>
    <t>3102156105</t>
  </si>
  <si>
    <t>12435624081</t>
  </si>
  <si>
    <t>USMO6485496930</t>
  </si>
  <si>
    <t>1243562408110719</t>
  </si>
  <si>
    <t>3102157267</t>
  </si>
  <si>
    <t>12435624815</t>
  </si>
  <si>
    <t>25177INV01AO</t>
  </si>
  <si>
    <t>USMO6570597700</t>
  </si>
  <si>
    <t>1243562481510719</t>
  </si>
  <si>
    <t>3101688910</t>
  </si>
  <si>
    <t>200011058209</t>
  </si>
  <si>
    <t>12435624836</t>
  </si>
  <si>
    <t>USMO6561319470</t>
  </si>
  <si>
    <t>1243562483610514</t>
  </si>
  <si>
    <t>3101593704</t>
  </si>
  <si>
    <t>200011040595</t>
  </si>
  <si>
    <t>1243562483610469</t>
  </si>
  <si>
    <t>3101593610</t>
  </si>
  <si>
    <t>12435625390</t>
  </si>
  <si>
    <t>25178INV01AK</t>
  </si>
  <si>
    <t>USMO6568084831</t>
  </si>
  <si>
    <t>1243562539010719</t>
  </si>
  <si>
    <t>3101543189</t>
  </si>
  <si>
    <t>12435625418</t>
  </si>
  <si>
    <t>1243562541810719</t>
  </si>
  <si>
    <t>3101489532</t>
  </si>
  <si>
    <t>12435625539</t>
  </si>
  <si>
    <t>USMO6561327200</t>
  </si>
  <si>
    <t>1243562553910514</t>
  </si>
  <si>
    <t>3101517818</t>
  </si>
  <si>
    <t>1243562553910469</t>
  </si>
  <si>
    <t>3101517629</t>
  </si>
  <si>
    <t>12435625668</t>
  </si>
  <si>
    <t>1243562566810719</t>
  </si>
  <si>
    <t>3102132922</t>
  </si>
  <si>
    <t>1243562566810720</t>
  </si>
  <si>
    <t>3102132923</t>
  </si>
  <si>
    <t>12530633148</t>
  </si>
  <si>
    <t>25153INV01AA</t>
  </si>
  <si>
    <t>1253063314810719</t>
  </si>
  <si>
    <t>3101567382</t>
  </si>
  <si>
    <t>12530633157</t>
  </si>
  <si>
    <t>1253063315710720</t>
  </si>
  <si>
    <t>3101694198</t>
  </si>
  <si>
    <t>12530633162</t>
  </si>
  <si>
    <t>1253063316210469</t>
  </si>
  <si>
    <t>3101700776</t>
  </si>
  <si>
    <t>200013088618</t>
  </si>
  <si>
    <t>1253063316210514</t>
  </si>
  <si>
    <t>3101700696</t>
  </si>
  <si>
    <t>12530633166</t>
  </si>
  <si>
    <t>USMO6384189201</t>
  </si>
  <si>
    <t>1253063316610720</t>
  </si>
  <si>
    <t>3101502731</t>
  </si>
  <si>
    <t>12530633204</t>
  </si>
  <si>
    <t>1253063320410719</t>
  </si>
  <si>
    <t>3101522236</t>
  </si>
  <si>
    <t>200013278243</t>
  </si>
  <si>
    <t>12530633335</t>
  </si>
  <si>
    <t>25154COCH2AH</t>
  </si>
  <si>
    <t>48050452267</t>
  </si>
  <si>
    <t>1253063333510719</t>
  </si>
  <si>
    <t>3101684734</t>
  </si>
  <si>
    <t>12530633410</t>
  </si>
  <si>
    <t>48050452262</t>
  </si>
  <si>
    <t>1253063341010719</t>
  </si>
  <si>
    <t>12530633483</t>
  </si>
  <si>
    <t>1253063348310469</t>
  </si>
  <si>
    <t>12530635977</t>
  </si>
  <si>
    <t>25156INV01AI</t>
  </si>
  <si>
    <t>USMO6560510090</t>
  </si>
  <si>
    <t>1253063597710719</t>
  </si>
  <si>
    <t>3101634941</t>
  </si>
  <si>
    <t>12530636107</t>
  </si>
  <si>
    <t>USMO6560512020</t>
  </si>
  <si>
    <t>1253063610710719</t>
  </si>
  <si>
    <t>3101508722</t>
  </si>
  <si>
    <t>200012082562</t>
  </si>
  <si>
    <t>12530636354</t>
  </si>
  <si>
    <t>1253063635410719</t>
  </si>
  <si>
    <t>3101638350</t>
  </si>
  <si>
    <t>12530638672</t>
  </si>
  <si>
    <t>25163INV01AW</t>
  </si>
  <si>
    <t>1253063867210719</t>
  </si>
  <si>
    <t>3101561660</t>
  </si>
  <si>
    <t>12530638693</t>
  </si>
  <si>
    <t>1253063869310719</t>
  </si>
  <si>
    <t>3101577302</t>
  </si>
  <si>
    <t>12530638775</t>
  </si>
  <si>
    <t>1253063877510514</t>
  </si>
  <si>
    <t>1253063877510469</t>
  </si>
  <si>
    <t>12530638889</t>
  </si>
  <si>
    <t>USMO6561314770</t>
  </si>
  <si>
    <t>1253063888910514</t>
  </si>
  <si>
    <t>3102204128</t>
  </si>
  <si>
    <t>1253063888910469</t>
  </si>
  <si>
    <t>3102204125</t>
  </si>
  <si>
    <t>12530639595</t>
  </si>
  <si>
    <t>25164INV01BB</t>
  </si>
  <si>
    <t>1253063959510469</t>
  </si>
  <si>
    <t>3101603218</t>
  </si>
  <si>
    <t>200011317365</t>
  </si>
  <si>
    <t>1253063959510514</t>
  </si>
  <si>
    <t>3101603314</t>
  </si>
  <si>
    <t>12530641505</t>
  </si>
  <si>
    <t>25167INV01BN</t>
  </si>
  <si>
    <t>1253064150510469</t>
  </si>
  <si>
    <t>3101520215</t>
  </si>
  <si>
    <t>200010945729</t>
  </si>
  <si>
    <t>1253064150510514</t>
  </si>
  <si>
    <t>3101520120</t>
  </si>
  <si>
    <t>12530641634</t>
  </si>
  <si>
    <t>25167INV01AP</t>
  </si>
  <si>
    <t>USMO6561317600</t>
  </si>
  <si>
    <t>1253064163410469</t>
  </si>
  <si>
    <t>3101557110</t>
  </si>
  <si>
    <t>200011473879</t>
  </si>
  <si>
    <t>1253064163410514</t>
  </si>
  <si>
    <t>3101557297</t>
  </si>
  <si>
    <t>12530641829</t>
  </si>
  <si>
    <t>1253064182910469</t>
  </si>
  <si>
    <t>3101533016</t>
  </si>
  <si>
    <t>1253064182910514</t>
  </si>
  <si>
    <t>3101532923</t>
  </si>
  <si>
    <t>12530644465</t>
  </si>
  <si>
    <t>25168INV01AR</t>
  </si>
  <si>
    <t>1253064446510720</t>
  </si>
  <si>
    <t>3101701069</t>
  </si>
  <si>
    <t>12530644528</t>
  </si>
  <si>
    <t>25168INV01A6</t>
  </si>
  <si>
    <t>USMO6561311210</t>
  </si>
  <si>
    <t>1253064452810514</t>
  </si>
  <si>
    <t>3101573030</t>
  </si>
  <si>
    <t>1253064452810469</t>
  </si>
  <si>
    <t>3101573224</t>
  </si>
  <si>
    <t>12530644582</t>
  </si>
  <si>
    <t>1253064458210719</t>
  </si>
  <si>
    <t>3101634462</t>
  </si>
  <si>
    <t>200011085368</t>
  </si>
  <si>
    <t>12530644936</t>
  </si>
  <si>
    <t>1253064493610719</t>
  </si>
  <si>
    <t>12530645037</t>
  </si>
  <si>
    <t>1253064503710719</t>
  </si>
  <si>
    <t>3102066533</t>
  </si>
  <si>
    <t>12530645105</t>
  </si>
  <si>
    <t>1253064510510719</t>
  </si>
  <si>
    <t>3102135734</t>
  </si>
  <si>
    <t>12530647010</t>
  </si>
  <si>
    <t>25170INV01A5</t>
  </si>
  <si>
    <t>USMO6561322930</t>
  </si>
  <si>
    <t>1253064701010469</t>
  </si>
  <si>
    <t>3101480610</t>
  </si>
  <si>
    <t>1253064701010514</t>
  </si>
  <si>
    <t>3101480512</t>
  </si>
  <si>
    <t>12530647080</t>
  </si>
  <si>
    <t>USMO6561322890</t>
  </si>
  <si>
    <t>1253064708010469</t>
  </si>
  <si>
    <t>3101655210</t>
  </si>
  <si>
    <t>200014363754</t>
  </si>
  <si>
    <t>1253064708010514</t>
  </si>
  <si>
    <t>3101655113</t>
  </si>
  <si>
    <t>12530647159</t>
  </si>
  <si>
    <t>25170INV01A4</t>
  </si>
  <si>
    <t>1253064715910469</t>
  </si>
  <si>
    <t>3101535472</t>
  </si>
  <si>
    <t>200014566125</t>
  </si>
  <si>
    <t>1253064715910514</t>
  </si>
  <si>
    <t>3101535567</t>
  </si>
  <si>
    <t>12530647183</t>
  </si>
  <si>
    <t>1253064718310719</t>
  </si>
  <si>
    <t>3101524951</t>
  </si>
  <si>
    <t>200014345405</t>
  </si>
  <si>
    <t>12530647272</t>
  </si>
  <si>
    <t>1253064727210719</t>
  </si>
  <si>
    <t>12530647274</t>
  </si>
  <si>
    <t>1253064727410719</t>
  </si>
  <si>
    <t>3102265470</t>
  </si>
  <si>
    <t>12530647275</t>
  </si>
  <si>
    <t>1253064727510719</t>
  </si>
  <si>
    <t>12530647276</t>
  </si>
  <si>
    <t>1253064727610719</t>
  </si>
  <si>
    <t>12530647277</t>
  </si>
  <si>
    <t>1253064727710719</t>
  </si>
  <si>
    <t>12530647303</t>
  </si>
  <si>
    <t>USMO6568694041</t>
  </si>
  <si>
    <t>1253064730310721</t>
  </si>
  <si>
    <t>3102264739</t>
  </si>
  <si>
    <t>1253064730310719</t>
  </si>
  <si>
    <t>3102264738</t>
  </si>
  <si>
    <t>12530649280</t>
  </si>
  <si>
    <t>25171INV01A2</t>
  </si>
  <si>
    <t>1253064928010469</t>
  </si>
  <si>
    <t>3101482486</t>
  </si>
  <si>
    <t>1253064928010514</t>
  </si>
  <si>
    <t>3101482390</t>
  </si>
  <si>
    <t>12530649321</t>
  </si>
  <si>
    <t>USMO6561320150</t>
  </si>
  <si>
    <t>1253064932110514</t>
  </si>
  <si>
    <t>3101652667</t>
  </si>
  <si>
    <t>12530649322</t>
  </si>
  <si>
    <t>1253064932210469</t>
  </si>
  <si>
    <t>3101652570</t>
  </si>
  <si>
    <t>1253064932210514</t>
  </si>
  <si>
    <t>3101652857</t>
  </si>
  <si>
    <t>12530649360</t>
  </si>
  <si>
    <t>1253064936010719</t>
  </si>
  <si>
    <t>3101525360</t>
  </si>
  <si>
    <t>12530649367</t>
  </si>
  <si>
    <t>USMO6306960051</t>
  </si>
  <si>
    <t>1253064936710719</t>
  </si>
  <si>
    <t>3101501835</t>
  </si>
  <si>
    <t>12530649372</t>
  </si>
  <si>
    <t>25171INV01AZ</t>
  </si>
  <si>
    <t>1253064937210719</t>
  </si>
  <si>
    <t>3101602068</t>
  </si>
  <si>
    <t>12530649399</t>
  </si>
  <si>
    <t>USMO6305117631</t>
  </si>
  <si>
    <t>1253064939910719</t>
  </si>
  <si>
    <t>3101638927</t>
  </si>
  <si>
    <t>200012152753</t>
  </si>
  <si>
    <t>12530649428</t>
  </si>
  <si>
    <t>1253064942810719</t>
  </si>
  <si>
    <t>3101693919</t>
  </si>
  <si>
    <t>12530649433</t>
  </si>
  <si>
    <t>USMO6301622010</t>
  </si>
  <si>
    <t>1253064943310719</t>
  </si>
  <si>
    <t>3101543897</t>
  </si>
  <si>
    <t>12530649534</t>
  </si>
  <si>
    <t>USMO6560520420</t>
  </si>
  <si>
    <t>1253064953410719</t>
  </si>
  <si>
    <t>3101591756</t>
  </si>
  <si>
    <t>12530649626</t>
  </si>
  <si>
    <t>USMO6305117291</t>
  </si>
  <si>
    <t>1253064962610719</t>
  </si>
  <si>
    <t>3101556938</t>
  </si>
  <si>
    <t>12530649650</t>
  </si>
  <si>
    <t>USMO6560520130</t>
  </si>
  <si>
    <t>1253064965010719</t>
  </si>
  <si>
    <t>3101491567</t>
  </si>
  <si>
    <t>12530649696</t>
  </si>
  <si>
    <t>1253064969610514</t>
  </si>
  <si>
    <t>1253064969610469</t>
  </si>
  <si>
    <t>12530649796</t>
  </si>
  <si>
    <t>USMO6560520310</t>
  </si>
  <si>
    <t>1253064979610719</t>
  </si>
  <si>
    <t>3102094163</t>
  </si>
  <si>
    <t>200015298769</t>
  </si>
  <si>
    <t>12530649802</t>
  </si>
  <si>
    <t>1253064980210719</t>
  </si>
  <si>
    <t>3102182480</t>
  </si>
  <si>
    <t>12530650035</t>
  </si>
  <si>
    <t>USMO6560518510</t>
  </si>
  <si>
    <t>1253065003510719</t>
  </si>
  <si>
    <t>3102301341</t>
  </si>
  <si>
    <t>200016321651</t>
  </si>
  <si>
    <t>12530652242</t>
  </si>
  <si>
    <t>25175INV01A2</t>
  </si>
  <si>
    <t>1253065224210719</t>
  </si>
  <si>
    <t>3101628702</t>
  </si>
  <si>
    <t>12530652246</t>
  </si>
  <si>
    <t>25175INV01AY</t>
  </si>
  <si>
    <t>1253065224610719</t>
  </si>
  <si>
    <t>3101546072</t>
  </si>
  <si>
    <t>12530652297</t>
  </si>
  <si>
    <t>USMO6560522130</t>
  </si>
  <si>
    <t>1253065229710719</t>
  </si>
  <si>
    <t>3101643971</t>
  </si>
  <si>
    <t>12530652406</t>
  </si>
  <si>
    <t>25175INV01AH</t>
  </si>
  <si>
    <t>1253065240610719</t>
  </si>
  <si>
    <t>3101667765</t>
  </si>
  <si>
    <t>12530652431</t>
  </si>
  <si>
    <t>USMO6560517050</t>
  </si>
  <si>
    <t>1253065243110719</t>
  </si>
  <si>
    <t>3101601695</t>
  </si>
  <si>
    <t>12530652436</t>
  </si>
  <si>
    <t>USMO6560515340</t>
  </si>
  <si>
    <t>1253065243610719</t>
  </si>
  <si>
    <t>3101633512</t>
  </si>
  <si>
    <t>12530652438</t>
  </si>
  <si>
    <t>1253065243810719</t>
  </si>
  <si>
    <t>3101633608</t>
  </si>
  <si>
    <t>12530652471</t>
  </si>
  <si>
    <t>1253065247110719</t>
  </si>
  <si>
    <t>12530652559</t>
  </si>
  <si>
    <t>1253065255910719</t>
  </si>
  <si>
    <t>3101484966</t>
  </si>
  <si>
    <t>12530652587</t>
  </si>
  <si>
    <t>USMO6560517210</t>
  </si>
  <si>
    <t>1253065258710719</t>
  </si>
  <si>
    <t>3102186203</t>
  </si>
  <si>
    <t>12530652601</t>
  </si>
  <si>
    <t>25175INV01A8</t>
  </si>
  <si>
    <t>USMO6560522140</t>
  </si>
  <si>
    <t>1253065260110719</t>
  </si>
  <si>
    <t>3101603447</t>
  </si>
  <si>
    <t>12530652701</t>
  </si>
  <si>
    <t>1253065270110719</t>
  </si>
  <si>
    <t>3101605182</t>
  </si>
  <si>
    <t>12530653088</t>
  </si>
  <si>
    <t>1253065308810719</t>
  </si>
  <si>
    <t>3102180741</t>
  </si>
  <si>
    <t>12530653222</t>
  </si>
  <si>
    <t>1253065322210719</t>
  </si>
  <si>
    <t>3102272536</t>
  </si>
  <si>
    <t>200016178010</t>
  </si>
  <si>
    <t>12530653229</t>
  </si>
  <si>
    <t>1253065322910719</t>
  </si>
  <si>
    <t>3102273500</t>
  </si>
  <si>
    <t>12530653257</t>
  </si>
  <si>
    <t>1253065325710719</t>
  </si>
  <si>
    <t>3102273420</t>
  </si>
  <si>
    <t>12530653362</t>
  </si>
  <si>
    <t>1253065336210719</t>
  </si>
  <si>
    <t>3102270387</t>
  </si>
  <si>
    <t>12530653480</t>
  </si>
  <si>
    <t>USMO6560517180</t>
  </si>
  <si>
    <t>1253065348010719</t>
  </si>
  <si>
    <t>3102216906</t>
  </si>
  <si>
    <t>12530655050</t>
  </si>
  <si>
    <t>25176INV01AH</t>
  </si>
  <si>
    <t>1253065505010719</t>
  </si>
  <si>
    <t>3101492524</t>
  </si>
  <si>
    <t>200011527690</t>
  </si>
  <si>
    <t>12530655207</t>
  </si>
  <si>
    <t>25176INV01AF</t>
  </si>
  <si>
    <t>1253065520710719</t>
  </si>
  <si>
    <t>3101606182</t>
  </si>
  <si>
    <t>200012808990</t>
  </si>
  <si>
    <t>12530655238</t>
  </si>
  <si>
    <t>USMO6560545000</t>
  </si>
  <si>
    <t>1253065523810719</t>
  </si>
  <si>
    <t>3101549156</t>
  </si>
  <si>
    <t>200012801904</t>
  </si>
  <si>
    <t>12530655242</t>
  </si>
  <si>
    <t>1253065524210719</t>
  </si>
  <si>
    <t>3101638003</t>
  </si>
  <si>
    <t>12530655294</t>
  </si>
  <si>
    <t>USMO6485497600</t>
  </si>
  <si>
    <t>1253065529410719</t>
  </si>
  <si>
    <t>3101543494</t>
  </si>
  <si>
    <t>12530655299</t>
  </si>
  <si>
    <t>1253065529910719</t>
  </si>
  <si>
    <t>3101550835</t>
  </si>
  <si>
    <t>12530655309</t>
  </si>
  <si>
    <t>1253065530910719</t>
  </si>
  <si>
    <t>3101667145</t>
  </si>
  <si>
    <t>12530655311</t>
  </si>
  <si>
    <t>1253065531110719</t>
  </si>
  <si>
    <t>3101625747</t>
  </si>
  <si>
    <t>12530655503</t>
  </si>
  <si>
    <t>1253065550310719</t>
  </si>
  <si>
    <t>3102103367</t>
  </si>
  <si>
    <t>12530655591</t>
  </si>
  <si>
    <t>1253065559110719</t>
  </si>
  <si>
    <t>3102320665</t>
  </si>
  <si>
    <t>12530655592</t>
  </si>
  <si>
    <t>1253065559210469</t>
  </si>
  <si>
    <t>3102322028</t>
  </si>
  <si>
    <t>200016422996</t>
  </si>
  <si>
    <t>1253065559210514</t>
  </si>
  <si>
    <t>3102322029</t>
  </si>
  <si>
    <t>12530655593</t>
  </si>
  <si>
    <t>1253065559310469</t>
  </si>
  <si>
    <t>3102322007</t>
  </si>
  <si>
    <t>200016423036</t>
  </si>
  <si>
    <t>1253065559310514</t>
  </si>
  <si>
    <t>3102322008</t>
  </si>
  <si>
    <t>12530657769</t>
  </si>
  <si>
    <t>25177INV01BB</t>
  </si>
  <si>
    <t>1253065776910719</t>
  </si>
  <si>
    <t>3101642286</t>
  </si>
  <si>
    <t>12530658046</t>
  </si>
  <si>
    <t>USMO6561319670</t>
  </si>
  <si>
    <t>1253065804610514</t>
  </si>
  <si>
    <t>3101637521</t>
  </si>
  <si>
    <t>1253065804610469</t>
  </si>
  <si>
    <t>3101636563</t>
  </si>
  <si>
    <t>12530658059</t>
  </si>
  <si>
    <t>25177INV01AW</t>
  </si>
  <si>
    <t>1253065805910719</t>
  </si>
  <si>
    <t>3101667595</t>
  </si>
  <si>
    <t>12530658073</t>
  </si>
  <si>
    <t>1253065807310719</t>
  </si>
  <si>
    <t>3101549648</t>
  </si>
  <si>
    <t>12530658223</t>
  </si>
  <si>
    <t>USMO6561324450</t>
  </si>
  <si>
    <t>1253065822310469</t>
  </si>
  <si>
    <t>3101716588</t>
  </si>
  <si>
    <t>1253065822310514</t>
  </si>
  <si>
    <t>3101716401</t>
  </si>
  <si>
    <t>12530658469</t>
  </si>
  <si>
    <t>25177INV01AQ</t>
  </si>
  <si>
    <t>USMO6560511140</t>
  </si>
  <si>
    <t>1253065846910719</t>
  </si>
  <si>
    <t>3102227171</t>
  </si>
  <si>
    <t>200015941400</t>
  </si>
  <si>
    <t>12530658591</t>
  </si>
  <si>
    <t>1253065859110719</t>
  </si>
  <si>
    <t>3102226175</t>
  </si>
  <si>
    <t>12625635442</t>
  </si>
  <si>
    <t>25153INV01AT</t>
  </si>
  <si>
    <t>1262563544210719</t>
  </si>
  <si>
    <t>3101655721</t>
  </si>
  <si>
    <t>12625636884</t>
  </si>
  <si>
    <t>25154INV01BH</t>
  </si>
  <si>
    <t>1262563688410719</t>
  </si>
  <si>
    <t>3101607342</t>
  </si>
  <si>
    <t>12625636903</t>
  </si>
  <si>
    <t>1262563690310719</t>
  </si>
  <si>
    <t>3101574393</t>
  </si>
  <si>
    <t>12625636923</t>
  </si>
  <si>
    <t>1262563692310719</t>
  </si>
  <si>
    <t>12625636935</t>
  </si>
  <si>
    <t>25154INV01BM</t>
  </si>
  <si>
    <t>1262563693510719</t>
  </si>
  <si>
    <t>3101599391</t>
  </si>
  <si>
    <t>12625636988</t>
  </si>
  <si>
    <t>1262563698810719</t>
  </si>
  <si>
    <t>3101545581</t>
  </si>
  <si>
    <t>12625636989</t>
  </si>
  <si>
    <t>1262563698910719</t>
  </si>
  <si>
    <t>12625637270</t>
  </si>
  <si>
    <t>USMO6571471411</t>
  </si>
  <si>
    <t>1262563727010719</t>
  </si>
  <si>
    <t>3102282265</t>
  </si>
  <si>
    <t>12625639189</t>
  </si>
  <si>
    <t>25156INV01AZ</t>
  </si>
  <si>
    <t>1262563918910719</t>
  </si>
  <si>
    <t>3101505111</t>
  </si>
  <si>
    <t>12625640360</t>
  </si>
  <si>
    <t>25157INV01AN</t>
  </si>
  <si>
    <t>USMO6570590420</t>
  </si>
  <si>
    <t>1262564036010719</t>
  </si>
  <si>
    <t>3101686514</t>
  </si>
  <si>
    <t>200011029333</t>
  </si>
  <si>
    <t>12625640585</t>
  </si>
  <si>
    <t>USMO6562773941</t>
  </si>
  <si>
    <t>1262564058510719</t>
  </si>
  <si>
    <t>3102091260</t>
  </si>
  <si>
    <t>200015285519</t>
  </si>
  <si>
    <t>12625640624</t>
  </si>
  <si>
    <t>1262564062410719</t>
  </si>
  <si>
    <t>3102091981</t>
  </si>
  <si>
    <t>12625642831</t>
  </si>
  <si>
    <t>25162INV01AD</t>
  </si>
  <si>
    <t>1262564283110469</t>
  </si>
  <si>
    <t>3101605834</t>
  </si>
  <si>
    <t>1262564283110514</t>
  </si>
  <si>
    <t>3101605931</t>
  </si>
  <si>
    <t>12625643116</t>
  </si>
  <si>
    <t>1262564311610469</t>
  </si>
  <si>
    <t>3101478115</t>
  </si>
  <si>
    <t>1262564311610514</t>
  </si>
  <si>
    <t>3101478018</t>
  </si>
  <si>
    <t>12625643127</t>
  </si>
  <si>
    <t>USMO6561328630</t>
  </si>
  <si>
    <t>1262564312710469</t>
  </si>
  <si>
    <t>3101658878</t>
  </si>
  <si>
    <t>1262564312710514</t>
  </si>
  <si>
    <t>3101658781</t>
  </si>
  <si>
    <t>12625643207</t>
  </si>
  <si>
    <t>1262564320710719</t>
  </si>
  <si>
    <t>3102102267</t>
  </si>
  <si>
    <t>12625643286</t>
  </si>
  <si>
    <t>1262564328610719</t>
  </si>
  <si>
    <t>12625643287</t>
  </si>
  <si>
    <t>1262564328710514</t>
  </si>
  <si>
    <t>3102284920</t>
  </si>
  <si>
    <t>12625645331</t>
  </si>
  <si>
    <t>25163INV01AN</t>
  </si>
  <si>
    <t>1262564533110719</t>
  </si>
  <si>
    <t>3101596170</t>
  </si>
  <si>
    <t>12625645435</t>
  </si>
  <si>
    <t>25163INV01AF</t>
  </si>
  <si>
    <t>USMO6561315330</t>
  </si>
  <si>
    <t>1262564543510514</t>
  </si>
  <si>
    <t>3101640301</t>
  </si>
  <si>
    <t>1262564543510469</t>
  </si>
  <si>
    <t>3101640494</t>
  </si>
  <si>
    <t>12625645639</t>
  </si>
  <si>
    <t>25163INV01BJ</t>
  </si>
  <si>
    <t>USMO6560528610</t>
  </si>
  <si>
    <t>1262564563910719</t>
  </si>
  <si>
    <t>3101484753</t>
  </si>
  <si>
    <t>200013203696</t>
  </si>
  <si>
    <t>12625645744</t>
  </si>
  <si>
    <t>USMO6561314790</t>
  </si>
  <si>
    <t>1262564574410469</t>
  </si>
  <si>
    <t>3101567517</t>
  </si>
  <si>
    <t>1262564574410514</t>
  </si>
  <si>
    <t>3101567330</t>
  </si>
  <si>
    <t>12625646131</t>
  </si>
  <si>
    <t>USMO6561314370</t>
  </si>
  <si>
    <t>1262564613110514</t>
  </si>
  <si>
    <t>3101575463</t>
  </si>
  <si>
    <t>1262564613110469</t>
  </si>
  <si>
    <t>3101575269</t>
  </si>
  <si>
    <t>12625647152</t>
  </si>
  <si>
    <t>25164INV01A0</t>
  </si>
  <si>
    <t>1262564715210514</t>
  </si>
  <si>
    <t>3101640828</t>
  </si>
  <si>
    <t>1262564715210469</t>
  </si>
  <si>
    <t>3101640732</t>
  </si>
  <si>
    <t>12625647155</t>
  </si>
  <si>
    <t>1262564715510636</t>
  </si>
  <si>
    <t>3101595673</t>
  </si>
  <si>
    <t>12625647273</t>
  </si>
  <si>
    <t>1262564727310514</t>
  </si>
  <si>
    <t>3101686686</t>
  </si>
  <si>
    <t>1262564727310469</t>
  </si>
  <si>
    <t>3101686770</t>
  </si>
  <si>
    <t>12625647568</t>
  </si>
  <si>
    <t>1262564756810469</t>
  </si>
  <si>
    <t>3102287800</t>
  </si>
  <si>
    <t>200016254258</t>
  </si>
  <si>
    <t>1262564756810514</t>
  </si>
  <si>
    <t>3102287801</t>
  </si>
  <si>
    <t>12625647569</t>
  </si>
  <si>
    <t>1262564756910469</t>
  </si>
  <si>
    <t>1262564756910514</t>
  </si>
  <si>
    <t>12625647582</t>
  </si>
  <si>
    <t>1262564758210469</t>
  </si>
  <si>
    <t>1262564758210514</t>
  </si>
  <si>
    <t>12625648503</t>
  </si>
  <si>
    <t>25167INV01BB</t>
  </si>
  <si>
    <t>USMO6561312300</t>
  </si>
  <si>
    <t>1262564850310514</t>
  </si>
  <si>
    <t>3101640936</t>
  </si>
  <si>
    <t>200013448846</t>
  </si>
  <si>
    <t>1262564850310469</t>
  </si>
  <si>
    <t>3101641031</t>
  </si>
  <si>
    <t>12625649759</t>
  </si>
  <si>
    <t>25168INV01AH</t>
  </si>
  <si>
    <t>1262564975910719</t>
  </si>
  <si>
    <t>3101654594</t>
  </si>
  <si>
    <t>12625649775</t>
  </si>
  <si>
    <t>USMO6370120191</t>
  </si>
  <si>
    <t>1262564977510720</t>
  </si>
  <si>
    <t>3101576713</t>
  </si>
  <si>
    <t>12625649819</t>
  </si>
  <si>
    <t>1262564981910720</t>
  </si>
  <si>
    <t>3101661059</t>
  </si>
  <si>
    <t>12625653216</t>
  </si>
  <si>
    <t>25169INV01AZ</t>
  </si>
  <si>
    <t>USMO6560522610</t>
  </si>
  <si>
    <t>1262565321610719</t>
  </si>
  <si>
    <t>3101477077</t>
  </si>
  <si>
    <t>12625653338</t>
  </si>
  <si>
    <t>USMO6561318210</t>
  </si>
  <si>
    <t>1262565333810514</t>
  </si>
  <si>
    <t>3101551598</t>
  </si>
  <si>
    <t>1262565333810469</t>
  </si>
  <si>
    <t>3101551402</t>
  </si>
  <si>
    <t>12625653462</t>
  </si>
  <si>
    <t>1262565346210719</t>
  </si>
  <si>
    <t>3101675827</t>
  </si>
  <si>
    <t>200012926933</t>
  </si>
  <si>
    <t>12625653548</t>
  </si>
  <si>
    <t>25169INV01AL</t>
  </si>
  <si>
    <t>1262565354810514</t>
  </si>
  <si>
    <t>3101531443</t>
  </si>
  <si>
    <t>200012856411</t>
  </si>
  <si>
    <t>1262565354810469</t>
  </si>
  <si>
    <t>3101531347</t>
  </si>
  <si>
    <t>12625653597</t>
  </si>
  <si>
    <t>USMO6560522460</t>
  </si>
  <si>
    <t>1262565359710719</t>
  </si>
  <si>
    <t>3101535842</t>
  </si>
  <si>
    <t>200012871022</t>
  </si>
  <si>
    <t>12625653654</t>
  </si>
  <si>
    <t>1262565365410719</t>
  </si>
  <si>
    <t>3101654242</t>
  </si>
  <si>
    <t>12625653657</t>
  </si>
  <si>
    <t>25169INV01A3</t>
  </si>
  <si>
    <t>USMO6574094811</t>
  </si>
  <si>
    <t>1262565365710719</t>
  </si>
  <si>
    <t>3101597821</t>
  </si>
  <si>
    <t>12625653671</t>
  </si>
  <si>
    <t>USMO6560522430</t>
  </si>
  <si>
    <t>1262565367110719</t>
  </si>
  <si>
    <t>3101608250</t>
  </si>
  <si>
    <t>12625653740</t>
  </si>
  <si>
    <t>1262565374010469</t>
  </si>
  <si>
    <t>1262565374010514</t>
  </si>
  <si>
    <t>12625653755</t>
  </si>
  <si>
    <t>USMO6560527121</t>
  </si>
  <si>
    <t>1262565375510719</t>
  </si>
  <si>
    <t>3101559032</t>
  </si>
  <si>
    <t>12625653840</t>
  </si>
  <si>
    <t>1262565384010719</t>
  </si>
  <si>
    <t>3101488789</t>
  </si>
  <si>
    <t>12625653974</t>
  </si>
  <si>
    <t>USMO6560526580</t>
  </si>
  <si>
    <t>1262565397410719</t>
  </si>
  <si>
    <t>3101593908</t>
  </si>
  <si>
    <t>12625653990</t>
  </si>
  <si>
    <t>USMO6574094541</t>
  </si>
  <si>
    <t>1262565399010719</t>
  </si>
  <si>
    <t>3101690299</t>
  </si>
  <si>
    <t>12625654181</t>
  </si>
  <si>
    <t>USMO6561318790</t>
  </si>
  <si>
    <t>1262565418110469</t>
  </si>
  <si>
    <t>3102118729</t>
  </si>
  <si>
    <t>1262565418110514</t>
  </si>
  <si>
    <t>3102118730</t>
  </si>
  <si>
    <t>12625654255</t>
  </si>
  <si>
    <t>USMO6560526120</t>
  </si>
  <si>
    <t>1262565425510719</t>
  </si>
  <si>
    <t>3102120044</t>
  </si>
  <si>
    <t>12625654424</t>
  </si>
  <si>
    <t>USMO6561318540</t>
  </si>
  <si>
    <t>1262565442410469</t>
  </si>
  <si>
    <t>3102301371</t>
  </si>
  <si>
    <t>200016324499</t>
  </si>
  <si>
    <t>12625655368</t>
  </si>
  <si>
    <t>25170INV01BD</t>
  </si>
  <si>
    <t>USMO6561332000</t>
  </si>
  <si>
    <t>1262565536810469</t>
  </si>
  <si>
    <t>3101529036</t>
  </si>
  <si>
    <t>1262565536810514</t>
  </si>
  <si>
    <t>3101528940</t>
  </si>
  <si>
    <t>12625655392</t>
  </si>
  <si>
    <t>USMO6561318910</t>
  </si>
  <si>
    <t>1262565539210469</t>
  </si>
  <si>
    <t>3101683356</t>
  </si>
  <si>
    <t>1262565539210514</t>
  </si>
  <si>
    <t>3101683192</t>
  </si>
  <si>
    <t>12625655432</t>
  </si>
  <si>
    <t>USMO6561332040</t>
  </si>
  <si>
    <t>1262565543210514</t>
  </si>
  <si>
    <t>3101666669</t>
  </si>
  <si>
    <t>1262565543210469</t>
  </si>
  <si>
    <t>3101666575</t>
  </si>
  <si>
    <t>12625655501</t>
  </si>
  <si>
    <t>1262565550110719</t>
  </si>
  <si>
    <t>3101678691</t>
  </si>
  <si>
    <t>12625655614</t>
  </si>
  <si>
    <t>USMO6560527510</t>
  </si>
  <si>
    <t>1262565561410719</t>
  </si>
  <si>
    <t>3102194224</t>
  </si>
  <si>
    <t>12625655630</t>
  </si>
  <si>
    <t>1262565563010719</t>
  </si>
  <si>
    <t>3102193939</t>
  </si>
  <si>
    <t>200015771716</t>
  </si>
  <si>
    <t>12625655663</t>
  </si>
  <si>
    <t>1262565566310719</t>
  </si>
  <si>
    <t>12625656767</t>
  </si>
  <si>
    <t>25174INV01A0</t>
  </si>
  <si>
    <t>USMO6561322110</t>
  </si>
  <si>
    <t>1262565676710514</t>
  </si>
  <si>
    <t>3101533666</t>
  </si>
  <si>
    <t>200011227325</t>
  </si>
  <si>
    <t>1262565676710469</t>
  </si>
  <si>
    <t>3101533859</t>
  </si>
  <si>
    <t>12625656981</t>
  </si>
  <si>
    <t>1262565698110469</t>
  </si>
  <si>
    <t>1262565698110514</t>
  </si>
  <si>
    <t>12625656994</t>
  </si>
  <si>
    <t>1262565699410719</t>
  </si>
  <si>
    <t>3102043683</t>
  </si>
  <si>
    <t>12625658403</t>
  </si>
  <si>
    <t>25175INV01AP</t>
  </si>
  <si>
    <t>USMO6560522200</t>
  </si>
  <si>
    <t>1262565840310719</t>
  </si>
  <si>
    <t>3101483377</t>
  </si>
  <si>
    <t>12625658438</t>
  </si>
  <si>
    <t>1262565843810719</t>
  </si>
  <si>
    <t>3101503245</t>
  </si>
  <si>
    <t>12625658584</t>
  </si>
  <si>
    <t>1262565858410719</t>
  </si>
  <si>
    <t>3101990705</t>
  </si>
  <si>
    <t>200014798363</t>
  </si>
  <si>
    <t>12625658833</t>
  </si>
  <si>
    <t>USMO6560518140</t>
  </si>
  <si>
    <t>1262565883310719</t>
  </si>
  <si>
    <t>3102254729</t>
  </si>
  <si>
    <t>12625658848</t>
  </si>
  <si>
    <t>1262565884810719</t>
  </si>
  <si>
    <t>3102254771</t>
  </si>
  <si>
    <t>12625660837</t>
  </si>
  <si>
    <t>25177INV01A0</t>
  </si>
  <si>
    <t>USMO6570597810</t>
  </si>
  <si>
    <t>1262566083710719</t>
  </si>
  <si>
    <t>3101572148</t>
  </si>
  <si>
    <t>200011265275</t>
  </si>
  <si>
    <t>12625660901</t>
  </si>
  <si>
    <t>USMO6561324340</t>
  </si>
  <si>
    <t>1262566090110514</t>
  </si>
  <si>
    <t>3101689022</t>
  </si>
  <si>
    <t>200011306509</t>
  </si>
  <si>
    <t>1262566090110469</t>
  </si>
  <si>
    <t>3101689104</t>
  </si>
  <si>
    <t>12625660906</t>
  </si>
  <si>
    <t>1262566090610719</t>
  </si>
  <si>
    <t>3101727673</t>
  </si>
  <si>
    <t>12625660975</t>
  </si>
  <si>
    <t>25177INV01AL</t>
  </si>
  <si>
    <t>1262566097510719</t>
  </si>
  <si>
    <t>3101557860</t>
  </si>
  <si>
    <t>12625661155</t>
  </si>
  <si>
    <t>1262566115510719</t>
  </si>
  <si>
    <t>3101511677</t>
  </si>
  <si>
    <t>12625661161</t>
  </si>
  <si>
    <t>USMO6570591260</t>
  </si>
  <si>
    <t>1262566116110719</t>
  </si>
  <si>
    <t>3101515908</t>
  </si>
  <si>
    <t>12625661180</t>
  </si>
  <si>
    <t>1262566118010719</t>
  </si>
  <si>
    <t>3101613224</t>
  </si>
  <si>
    <t>12625661186</t>
  </si>
  <si>
    <t>USMO6560528290</t>
  </si>
  <si>
    <t>1262566118610719</t>
  </si>
  <si>
    <t>3101683939</t>
  </si>
  <si>
    <t>12625661393</t>
  </si>
  <si>
    <t>1262566139310719</t>
  </si>
  <si>
    <t>3101650353</t>
  </si>
  <si>
    <t>12625661422</t>
  </si>
  <si>
    <t>25177INV01BE</t>
  </si>
  <si>
    <t>USMO6485491400</t>
  </si>
  <si>
    <t>1262566142210719</t>
  </si>
  <si>
    <t>3101994196</t>
  </si>
  <si>
    <t>200014816504</t>
  </si>
  <si>
    <t>12625661501</t>
  </si>
  <si>
    <t>1262566150110719</t>
  </si>
  <si>
    <t>12625661547</t>
  </si>
  <si>
    <t>USMO6560518090</t>
  </si>
  <si>
    <t>1262566154710719</t>
  </si>
  <si>
    <t>3101991683</t>
  </si>
  <si>
    <t>12625661680</t>
  </si>
  <si>
    <t>USMO6560528710</t>
  </si>
  <si>
    <t>1262566168010719</t>
  </si>
  <si>
    <t>3102210026</t>
  </si>
  <si>
    <t>12625661761</t>
  </si>
  <si>
    <t>1262566176110719</t>
  </si>
  <si>
    <t>12625661769</t>
  </si>
  <si>
    <t>USMO6560518370</t>
  </si>
  <si>
    <t>1262566176910719</t>
  </si>
  <si>
    <t>3102278386</t>
  </si>
  <si>
    <t>12625661892</t>
  </si>
  <si>
    <t>1262566189210719</t>
  </si>
  <si>
    <t>12625662393</t>
  </si>
  <si>
    <t>1262566239310469</t>
  </si>
  <si>
    <t>3101611719</t>
  </si>
  <si>
    <t>1262566239310514</t>
  </si>
  <si>
    <t>3101611624</t>
  </si>
  <si>
    <t>12625662422</t>
  </si>
  <si>
    <t>1262566242210719</t>
  </si>
  <si>
    <t>12625662510</t>
  </si>
  <si>
    <t>USMO6561320060</t>
  </si>
  <si>
    <t>1262566251010469</t>
  </si>
  <si>
    <t>3102335747</t>
  </si>
  <si>
    <t>1262566251010514</t>
  </si>
  <si>
    <t>3102335748</t>
  </si>
  <si>
    <t>12720632071</t>
  </si>
  <si>
    <t>25157INV01AC</t>
  </si>
  <si>
    <t>1272063207110719</t>
  </si>
  <si>
    <t>12720636710</t>
  </si>
  <si>
    <t>25160INV01AF</t>
  </si>
  <si>
    <t>USMO6570592300</t>
  </si>
  <si>
    <t>1272063671010719</t>
  </si>
  <si>
    <t>3101540179</t>
  </si>
  <si>
    <t>12720637297</t>
  </si>
  <si>
    <t>1272063729710719</t>
  </si>
  <si>
    <t>3102072839</t>
  </si>
  <si>
    <t>12720637832</t>
  </si>
  <si>
    <t>25160INV01AM</t>
  </si>
  <si>
    <t>USMO6560525000</t>
  </si>
  <si>
    <t>1272063783210719</t>
  </si>
  <si>
    <t>3102296754</t>
  </si>
  <si>
    <t>200016298198</t>
  </si>
  <si>
    <t>12720639060</t>
  </si>
  <si>
    <t>25161INV01AK</t>
  </si>
  <si>
    <t>1272063906010469</t>
  </si>
  <si>
    <t>1272063906010514</t>
  </si>
  <si>
    <t>12720639420</t>
  </si>
  <si>
    <t>1272063942010469</t>
  </si>
  <si>
    <t>3102034339</t>
  </si>
  <si>
    <t>1272063942010514</t>
  </si>
  <si>
    <t>3102034340</t>
  </si>
  <si>
    <t>12720639483</t>
  </si>
  <si>
    <t>1272063948310719</t>
  </si>
  <si>
    <t>3102034449</t>
  </si>
  <si>
    <t>12720639491</t>
  </si>
  <si>
    <t>1272063949110469</t>
  </si>
  <si>
    <t>1272063949110514</t>
  </si>
  <si>
    <t>12720640294</t>
  </si>
  <si>
    <t>25162INV01A7</t>
  </si>
  <si>
    <t>USMO6560515620</t>
  </si>
  <si>
    <t>1272064029410719</t>
  </si>
  <si>
    <t>3101605013</t>
  </si>
  <si>
    <t>200012075640</t>
  </si>
  <si>
    <t>12720640315</t>
  </si>
  <si>
    <t>USMO6561385201</t>
  </si>
  <si>
    <t>1272064031510469</t>
  </si>
  <si>
    <t>3101517505</t>
  </si>
  <si>
    <t>1272064031510514</t>
  </si>
  <si>
    <t>3101517406</t>
  </si>
  <si>
    <t>12720640481</t>
  </si>
  <si>
    <t>1272064048110719</t>
  </si>
  <si>
    <t>3101702863</t>
  </si>
  <si>
    <t>12720640553</t>
  </si>
  <si>
    <t>1272064055310469</t>
  </si>
  <si>
    <t>3101498629</t>
  </si>
  <si>
    <t>12720640653</t>
  </si>
  <si>
    <t>1272064065310719</t>
  </si>
  <si>
    <t>3101484623</t>
  </si>
  <si>
    <t>12720640711</t>
  </si>
  <si>
    <t>USMO6561335010</t>
  </si>
  <si>
    <t>1272064071110469</t>
  </si>
  <si>
    <t>3102163070</t>
  </si>
  <si>
    <t>1272064071110514</t>
  </si>
  <si>
    <t>3102163071</t>
  </si>
  <si>
    <t>12720640787</t>
  </si>
  <si>
    <t>USMO6561327460</t>
  </si>
  <si>
    <t>1272064078710469</t>
  </si>
  <si>
    <t>3102167251</t>
  </si>
  <si>
    <t>1272064078710514</t>
  </si>
  <si>
    <t>3102167252</t>
  </si>
  <si>
    <t>12720640788</t>
  </si>
  <si>
    <t>1272064078810514</t>
  </si>
  <si>
    <t>3102167335</t>
  </si>
  <si>
    <t>1272064078810469</t>
  </si>
  <si>
    <t>3102167333</t>
  </si>
  <si>
    <t>12720641328</t>
  </si>
  <si>
    <t>25163INV01BA</t>
  </si>
  <si>
    <t>1272064132810469</t>
  </si>
  <si>
    <t>3101543747</t>
  </si>
  <si>
    <t>1272064132810514</t>
  </si>
  <si>
    <t>3101543651</t>
  </si>
  <si>
    <t>12720641686</t>
  </si>
  <si>
    <t>1272064168610514</t>
  </si>
  <si>
    <t>3102213626</t>
  </si>
  <si>
    <t>1272064168610469</t>
  </si>
  <si>
    <t>3102213625</t>
  </si>
  <si>
    <t>12720642801</t>
  </si>
  <si>
    <t>25167INV01AQ</t>
  </si>
  <si>
    <t>USMO6561316680</t>
  </si>
  <si>
    <t>1272064280110514</t>
  </si>
  <si>
    <t>3101521575</t>
  </si>
  <si>
    <t>200011962418</t>
  </si>
  <si>
    <t>1272064280110469</t>
  </si>
  <si>
    <t>3101521414</t>
  </si>
  <si>
    <t>12720642854</t>
  </si>
  <si>
    <t>USMO6561326350</t>
  </si>
  <si>
    <t>1272064285410469</t>
  </si>
  <si>
    <t>3101551874</t>
  </si>
  <si>
    <t>1272064285410514</t>
  </si>
  <si>
    <t>3101551778</t>
  </si>
  <si>
    <t>12720642883</t>
  </si>
  <si>
    <t>USMO6561320740</t>
  </si>
  <si>
    <t>1272064288310469</t>
  </si>
  <si>
    <t>3101571587</t>
  </si>
  <si>
    <t>1272064288310514</t>
  </si>
  <si>
    <t>3101571492</t>
  </si>
  <si>
    <t>12720644353</t>
  </si>
  <si>
    <t>25168INV01AN</t>
  </si>
  <si>
    <t>USMO6561311670</t>
  </si>
  <si>
    <t>1272064435310469</t>
  </si>
  <si>
    <t>3101478319</t>
  </si>
  <si>
    <t>1272064435310514</t>
  </si>
  <si>
    <t>3101478509</t>
  </si>
  <si>
    <t>12720644441</t>
  </si>
  <si>
    <t>1272064444110720</t>
  </si>
  <si>
    <t>3101691562</t>
  </si>
  <si>
    <t>12720646624</t>
  </si>
  <si>
    <t>25171INV01BM</t>
  </si>
  <si>
    <t>USMO6560518660</t>
  </si>
  <si>
    <t>1272064662410719</t>
  </si>
  <si>
    <t>3101491082</t>
  </si>
  <si>
    <t>200013655663</t>
  </si>
  <si>
    <t>12720646626</t>
  </si>
  <si>
    <t>USMO6306946311</t>
  </si>
  <si>
    <t>1272064662610719</t>
  </si>
  <si>
    <t>3101641310</t>
  </si>
  <si>
    <t>200013672536</t>
  </si>
  <si>
    <t>12720646641</t>
  </si>
  <si>
    <t>1272064664110719</t>
  </si>
  <si>
    <t>3101678512</t>
  </si>
  <si>
    <t>12720646677</t>
  </si>
  <si>
    <t>1272064667710469</t>
  </si>
  <si>
    <t>3101634014</t>
  </si>
  <si>
    <t>200013648312</t>
  </si>
  <si>
    <t>1272064667710514</t>
  </si>
  <si>
    <t>3101633918</t>
  </si>
  <si>
    <t>12720646751</t>
  </si>
  <si>
    <t>USMO6305117771</t>
  </si>
  <si>
    <t>1272064675110719</t>
  </si>
  <si>
    <t>3101681859</t>
  </si>
  <si>
    <t>12720646764</t>
  </si>
  <si>
    <t>25171INV01AN</t>
  </si>
  <si>
    <t>USMO6560520270</t>
  </si>
  <si>
    <t>1272064676410719</t>
  </si>
  <si>
    <t>3102232612</t>
  </si>
  <si>
    <t>12720646802</t>
  </si>
  <si>
    <t>1272064680210719</t>
  </si>
  <si>
    <t>3101671534</t>
  </si>
  <si>
    <t>200014312116</t>
  </si>
  <si>
    <t>12720647026</t>
  </si>
  <si>
    <t>1272064702610719</t>
  </si>
  <si>
    <t>3102156975</t>
  </si>
  <si>
    <t>12720648934</t>
  </si>
  <si>
    <t>25174INV01AY</t>
  </si>
  <si>
    <t>USMO6560525340</t>
  </si>
  <si>
    <t>1272064893410719</t>
  </si>
  <si>
    <t>3101590379</t>
  </si>
  <si>
    <t>12720649017</t>
  </si>
  <si>
    <t>1272064901710719</t>
  </si>
  <si>
    <t>3101511274</t>
  </si>
  <si>
    <t>200011391758</t>
  </si>
  <si>
    <t>12720649132</t>
  </si>
  <si>
    <t>1272064913210514</t>
  </si>
  <si>
    <t>3101660391</t>
  </si>
  <si>
    <t>1272064913210469</t>
  </si>
  <si>
    <t>3101660199</t>
  </si>
  <si>
    <t>12720649225</t>
  </si>
  <si>
    <t>USMO6561323700</t>
  </si>
  <si>
    <t>1272064922510469</t>
  </si>
  <si>
    <t>3101475912</t>
  </si>
  <si>
    <t>1272064922510514</t>
  </si>
  <si>
    <t>3101475817</t>
  </si>
  <si>
    <t>12720649253</t>
  </si>
  <si>
    <t>25174INV01AS</t>
  </si>
  <si>
    <t>USMO6561322190</t>
  </si>
  <si>
    <t>1272064925310469</t>
  </si>
  <si>
    <t>3101660625</t>
  </si>
  <si>
    <t>200013006859</t>
  </si>
  <si>
    <t>1272064925310514</t>
  </si>
  <si>
    <t>3101660526</t>
  </si>
  <si>
    <t>12720649394</t>
  </si>
  <si>
    <t>USMO6561327660</t>
  </si>
  <si>
    <t>1272064939410469</t>
  </si>
  <si>
    <t>3101582329</t>
  </si>
  <si>
    <t>200014676486</t>
  </si>
  <si>
    <t>1272064939410514</t>
  </si>
  <si>
    <t>3101582426</t>
  </si>
  <si>
    <t>12720649454</t>
  </si>
  <si>
    <t>USMO6560525830</t>
  </si>
  <si>
    <t>1272064945410719</t>
  </si>
  <si>
    <t>3101550555</t>
  </si>
  <si>
    <t>200014671859</t>
  </si>
  <si>
    <t>12720649459</t>
  </si>
  <si>
    <t>1272064945910719</t>
  </si>
  <si>
    <t>3101700032</t>
  </si>
  <si>
    <t>200014677989</t>
  </si>
  <si>
    <t>12720649629</t>
  </si>
  <si>
    <t>1272064962910469</t>
  </si>
  <si>
    <t>3102257555</t>
  </si>
  <si>
    <t>1272064962910514</t>
  </si>
  <si>
    <t>3102257556</t>
  </si>
  <si>
    <t>12720649660</t>
  </si>
  <si>
    <t>1272064966010469</t>
  </si>
  <si>
    <t>1272064966010514</t>
  </si>
  <si>
    <t>12720650365</t>
  </si>
  <si>
    <t>25175INV01BC</t>
  </si>
  <si>
    <t>1272065036510719</t>
  </si>
  <si>
    <t>3101543044</t>
  </si>
  <si>
    <t>12720650414</t>
  </si>
  <si>
    <t>1272065041410719</t>
  </si>
  <si>
    <t>3101646930</t>
  </si>
  <si>
    <t>12720650475</t>
  </si>
  <si>
    <t>1272065047510719</t>
  </si>
  <si>
    <t>3101586971</t>
  </si>
  <si>
    <t>12720650612</t>
  </si>
  <si>
    <t>1272065061210719</t>
  </si>
  <si>
    <t>12720650987</t>
  </si>
  <si>
    <t>25181INV01AT</t>
  </si>
  <si>
    <t>1272065098710469</t>
  </si>
  <si>
    <t>1272065098710514</t>
  </si>
  <si>
    <t>12720650990</t>
  </si>
  <si>
    <t>1272065099010514</t>
  </si>
  <si>
    <t>3101662749</t>
  </si>
  <si>
    <t>1272065099010469</t>
  </si>
  <si>
    <t>3101662843</t>
  </si>
  <si>
    <t>12720651033</t>
  </si>
  <si>
    <t>1272065103310719</t>
  </si>
  <si>
    <t>3101655944</t>
  </si>
  <si>
    <t>12720651092</t>
  </si>
  <si>
    <t>USMO6561371160</t>
  </si>
  <si>
    <t>1272065109210469</t>
  </si>
  <si>
    <t>3101531453</t>
  </si>
  <si>
    <t>1272065109210514</t>
  </si>
  <si>
    <t>3101531643</t>
  </si>
  <si>
    <t>12815596934</t>
  </si>
  <si>
    <t>25153INV01A2</t>
  </si>
  <si>
    <t>USMO6375541450</t>
  </si>
  <si>
    <t>1281559693410720</t>
  </si>
  <si>
    <t>3101222234</t>
  </si>
  <si>
    <t>12815596950</t>
  </si>
  <si>
    <t>USMO6375541420</t>
  </si>
  <si>
    <t>1281559695010720</t>
  </si>
  <si>
    <t>3101237804</t>
  </si>
  <si>
    <t>200010262471</t>
  </si>
  <si>
    <t>12815596955</t>
  </si>
  <si>
    <t>USMO6375541650</t>
  </si>
  <si>
    <t>1281559695510720</t>
  </si>
  <si>
    <t>3101218864</t>
  </si>
  <si>
    <t>12815596966</t>
  </si>
  <si>
    <t>USMO6375541590</t>
  </si>
  <si>
    <t>1281559696610720</t>
  </si>
  <si>
    <t>3101222846</t>
  </si>
  <si>
    <t>12815596969</t>
  </si>
  <si>
    <t>USMO6375541370</t>
  </si>
  <si>
    <t>1281559696910720</t>
  </si>
  <si>
    <t>3101223386</t>
  </si>
  <si>
    <t>12815596971</t>
  </si>
  <si>
    <t>USMO6375541600</t>
  </si>
  <si>
    <t>1281559697110720</t>
  </si>
  <si>
    <t>3101238178</t>
  </si>
  <si>
    <t>200010114987</t>
  </si>
  <si>
    <t>12815600025</t>
  </si>
  <si>
    <t>25157INV01BE</t>
  </si>
  <si>
    <t>USMO6306900000</t>
  </si>
  <si>
    <t>1281560002510719</t>
  </si>
  <si>
    <t>3102281131</t>
  </si>
  <si>
    <t>12815601013</t>
  </si>
  <si>
    <t>25160INV01A8</t>
  </si>
  <si>
    <t>USMO6570593520</t>
  </si>
  <si>
    <t>1281560101310719</t>
  </si>
  <si>
    <t>3101630222</t>
  </si>
  <si>
    <t>12815601214</t>
  </si>
  <si>
    <t>USMO6485491370</t>
  </si>
  <si>
    <t>1281560121410719</t>
  </si>
  <si>
    <t>3101568669</t>
  </si>
  <si>
    <t>200013910936</t>
  </si>
  <si>
    <t>12815602056</t>
  </si>
  <si>
    <t>25162INV01BN</t>
  </si>
  <si>
    <t>USMO6561322130</t>
  </si>
  <si>
    <t>1281560205610469</t>
  </si>
  <si>
    <t>3101508002</t>
  </si>
  <si>
    <t>1281560205610514</t>
  </si>
  <si>
    <t>3101507908</t>
  </si>
  <si>
    <t>12815603137</t>
  </si>
  <si>
    <t>25163INV01AP</t>
  </si>
  <si>
    <t>USMO6561315740</t>
  </si>
  <si>
    <t>1281560313710514</t>
  </si>
  <si>
    <t>3101599480</t>
  </si>
  <si>
    <t>200012411563</t>
  </si>
  <si>
    <t>1281560313710469</t>
  </si>
  <si>
    <t>3101599675</t>
  </si>
  <si>
    <t>12815603287</t>
  </si>
  <si>
    <t>1281560328710719</t>
  </si>
  <si>
    <t>3102076504</t>
  </si>
  <si>
    <t>12815603326</t>
  </si>
  <si>
    <t>USMO6561315800</t>
  </si>
  <si>
    <t>1281560332610514</t>
  </si>
  <si>
    <t>3102076829</t>
  </si>
  <si>
    <t>1281560332610469</t>
  </si>
  <si>
    <t>3102076828</t>
  </si>
  <si>
    <t>12815603366</t>
  </si>
  <si>
    <t>1281560336610719</t>
  </si>
  <si>
    <t>12815605404</t>
  </si>
  <si>
    <t>25167INV01AW</t>
  </si>
  <si>
    <t>1281560540410514</t>
  </si>
  <si>
    <t>3101531229</t>
  </si>
  <si>
    <t>1281560540410469</t>
  </si>
  <si>
    <t>3101531419</t>
  </si>
  <si>
    <t>12815605437</t>
  </si>
  <si>
    <t>1281560543710514</t>
  </si>
  <si>
    <t>3101579710</t>
  </si>
  <si>
    <t>1281560543710469</t>
  </si>
  <si>
    <t>3101579611</t>
  </si>
  <si>
    <t>12815605632</t>
  </si>
  <si>
    <t>1281560563210469</t>
  </si>
  <si>
    <t>3101585947</t>
  </si>
  <si>
    <t>1281560563210514</t>
  </si>
  <si>
    <t>3101585852</t>
  </si>
  <si>
    <t>12815605828</t>
  </si>
  <si>
    <t>25167INV01AU</t>
  </si>
  <si>
    <t>USMO6561317420</t>
  </si>
  <si>
    <t>1281560582810514</t>
  </si>
  <si>
    <t>3101586604</t>
  </si>
  <si>
    <t>1281560582810469</t>
  </si>
  <si>
    <t>3101586414</t>
  </si>
  <si>
    <t>12815605985</t>
  </si>
  <si>
    <t>1281560598510469</t>
  </si>
  <si>
    <t>3101612848</t>
  </si>
  <si>
    <t>1281560598510514</t>
  </si>
  <si>
    <t>3101613040</t>
  </si>
  <si>
    <t>12815606345</t>
  </si>
  <si>
    <t>USMO6561317270</t>
  </si>
  <si>
    <t>1281560634510514</t>
  </si>
  <si>
    <t>3101640272</t>
  </si>
  <si>
    <t>1281560634510469</t>
  </si>
  <si>
    <t>3101640174</t>
  </si>
  <si>
    <t>12815606513</t>
  </si>
  <si>
    <t>1281560651310514</t>
  </si>
  <si>
    <t>3101522189</t>
  </si>
  <si>
    <t>1281560651310469</t>
  </si>
  <si>
    <t>3101522260</t>
  </si>
  <si>
    <t>12815606671</t>
  </si>
  <si>
    <t>25167INV01AN</t>
  </si>
  <si>
    <t>USMO6561329350</t>
  </si>
  <si>
    <t>1281560667110514</t>
  </si>
  <si>
    <t>3101506780</t>
  </si>
  <si>
    <t>1281560667110469</t>
  </si>
  <si>
    <t>3101506686</t>
  </si>
  <si>
    <t>12815608306</t>
  </si>
  <si>
    <t>25168INV01A8</t>
  </si>
  <si>
    <t>USMO6560515540</t>
  </si>
  <si>
    <t>1281560830610719</t>
  </si>
  <si>
    <t>3101637007</t>
  </si>
  <si>
    <t>12815608329</t>
  </si>
  <si>
    <t>USMO6370120111</t>
  </si>
  <si>
    <t>1281560832910720</t>
  </si>
  <si>
    <t>3101639131</t>
  </si>
  <si>
    <t>200013688144</t>
  </si>
  <si>
    <t>12815608350</t>
  </si>
  <si>
    <t>USMO6560515990</t>
  </si>
  <si>
    <t>1281560835010719</t>
  </si>
  <si>
    <t>3101691380</t>
  </si>
  <si>
    <t>12815608544</t>
  </si>
  <si>
    <t>1281560854410719</t>
  </si>
  <si>
    <t>3102286658</t>
  </si>
  <si>
    <t>12815610609</t>
  </si>
  <si>
    <t>25169INV01BG</t>
  </si>
  <si>
    <t>USMO6560526290</t>
  </si>
  <si>
    <t>1281561060910719</t>
  </si>
  <si>
    <t>3101510419</t>
  </si>
  <si>
    <t>12815610612</t>
  </si>
  <si>
    <t>25169INV01A4</t>
  </si>
  <si>
    <t>USMO6574075091</t>
  </si>
  <si>
    <t>1281561061210719</t>
  </si>
  <si>
    <t>3101706092</t>
  </si>
  <si>
    <t>12815610668</t>
  </si>
  <si>
    <t>1281561066810719</t>
  </si>
  <si>
    <t>3101630674</t>
  </si>
  <si>
    <t>12815610686</t>
  </si>
  <si>
    <t>USMO6560514350</t>
  </si>
  <si>
    <t>1281561068610719</t>
  </si>
  <si>
    <t>3101710791</t>
  </si>
  <si>
    <t>12815610786</t>
  </si>
  <si>
    <t>USMO6560522450</t>
  </si>
  <si>
    <t>1281561078610719</t>
  </si>
  <si>
    <t>3101711031</t>
  </si>
  <si>
    <t>12815611040</t>
  </si>
  <si>
    <t>1281561104010469</t>
  </si>
  <si>
    <t>3101483249</t>
  </si>
  <si>
    <t>1281561104010514</t>
  </si>
  <si>
    <t>3101483055</t>
  </si>
  <si>
    <t>12815613486</t>
  </si>
  <si>
    <t>25171INV01BH</t>
  </si>
  <si>
    <t>USMO6560528980</t>
  </si>
  <si>
    <t>1281561348610719</t>
  </si>
  <si>
    <t>3101608227</t>
  </si>
  <si>
    <t>12815613526</t>
  </si>
  <si>
    <t>1281561352610719</t>
  </si>
  <si>
    <t>3101512684</t>
  </si>
  <si>
    <t>12815613594</t>
  </si>
  <si>
    <t>25171INV01AO</t>
  </si>
  <si>
    <t>1281561359410719</t>
  </si>
  <si>
    <t>3101658958</t>
  </si>
  <si>
    <t>12815613674</t>
  </si>
  <si>
    <t>USMO6560528350</t>
  </si>
  <si>
    <t>1281561367410719</t>
  </si>
  <si>
    <t>3101642427</t>
  </si>
  <si>
    <t>12815613697</t>
  </si>
  <si>
    <t>1281561369710719</t>
  </si>
  <si>
    <t>3101668258</t>
  </si>
  <si>
    <t>12815613727</t>
  </si>
  <si>
    <t>USMO6560521570</t>
  </si>
  <si>
    <t>1281561372710719</t>
  </si>
  <si>
    <t>3101674474</t>
  </si>
  <si>
    <t>12815613787</t>
  </si>
  <si>
    <t>USMO6305117761</t>
  </si>
  <si>
    <t>1281561378710719</t>
  </si>
  <si>
    <t>3101662313</t>
  </si>
  <si>
    <t>12815613924</t>
  </si>
  <si>
    <t>USMO6306960061</t>
  </si>
  <si>
    <t>1281561392410719</t>
  </si>
  <si>
    <t>3102121943</t>
  </si>
  <si>
    <t>12815617695</t>
  </si>
  <si>
    <t>25174INV01AA</t>
  </si>
  <si>
    <t>USMO6560522550</t>
  </si>
  <si>
    <t>1281561769510719</t>
  </si>
  <si>
    <t>3101636506</t>
  </si>
  <si>
    <t>12815617895</t>
  </si>
  <si>
    <t>25174INV01AG</t>
  </si>
  <si>
    <t>USMO6570573031</t>
  </si>
  <si>
    <t>1281561789510719</t>
  </si>
  <si>
    <t>3101527408</t>
  </si>
  <si>
    <t>200011973449</t>
  </si>
  <si>
    <t>12815618089</t>
  </si>
  <si>
    <t>25174INV01BE</t>
  </si>
  <si>
    <t>USMO6560525070</t>
  </si>
  <si>
    <t>1281561808910719</t>
  </si>
  <si>
    <t>3101559479</t>
  </si>
  <si>
    <t>12815618300</t>
  </si>
  <si>
    <t>USMO6560525410</t>
  </si>
  <si>
    <t>1281561830010719</t>
  </si>
  <si>
    <t>3101569406</t>
  </si>
  <si>
    <t>200013555087</t>
  </si>
  <si>
    <t>12815618340</t>
  </si>
  <si>
    <t>1281561834010469</t>
  </si>
  <si>
    <t>3101573928</t>
  </si>
  <si>
    <t>1281561834010514</t>
  </si>
  <si>
    <t>3101574022</t>
  </si>
  <si>
    <t>12815618464</t>
  </si>
  <si>
    <t>USMO6570573011</t>
  </si>
  <si>
    <t>1281561846410719</t>
  </si>
  <si>
    <t>3101597459</t>
  </si>
  <si>
    <t>12815618537</t>
  </si>
  <si>
    <t>USMO6560525520</t>
  </si>
  <si>
    <t>1281561853710719</t>
  </si>
  <si>
    <t>3101590921</t>
  </si>
  <si>
    <t>12815618606</t>
  </si>
  <si>
    <t>1281561860610719</t>
  </si>
  <si>
    <t>3101558138</t>
  </si>
  <si>
    <t>200013568080</t>
  </si>
  <si>
    <t>12815618802</t>
  </si>
  <si>
    <t>1281561880210719</t>
  </si>
  <si>
    <t>3102006371</t>
  </si>
  <si>
    <t>12815619005</t>
  </si>
  <si>
    <t>1281561900510469</t>
  </si>
  <si>
    <t>3102177029</t>
  </si>
  <si>
    <t>1281561900510514</t>
  </si>
  <si>
    <t>3102177030</t>
  </si>
  <si>
    <t>12815619054</t>
  </si>
  <si>
    <t>1281561905410514</t>
  </si>
  <si>
    <t>3102179301</t>
  </si>
  <si>
    <t>1281561905410469</t>
  </si>
  <si>
    <t>3102179300</t>
  </si>
  <si>
    <t>12815619369</t>
  </si>
  <si>
    <t>1281561936910469</t>
  </si>
  <si>
    <t>1281561936910514</t>
  </si>
  <si>
    <t>12815619390</t>
  </si>
  <si>
    <t>25174INV01AC</t>
  </si>
  <si>
    <t>1281561939010719</t>
  </si>
  <si>
    <t>3102300061</t>
  </si>
  <si>
    <t>12815620680</t>
  </si>
  <si>
    <t>25175INV01AQ</t>
  </si>
  <si>
    <t>USMO6485492200</t>
  </si>
  <si>
    <t>1281562068010719</t>
  </si>
  <si>
    <t>3101652958</t>
  </si>
  <si>
    <t>12815621079</t>
  </si>
  <si>
    <t>25175INV01AB</t>
  </si>
  <si>
    <t>USMO6485492420</t>
  </si>
  <si>
    <t>1281562107910719</t>
  </si>
  <si>
    <t>3102113061</t>
  </si>
  <si>
    <t>12815621171</t>
  </si>
  <si>
    <t>USMO6560524110</t>
  </si>
  <si>
    <t>1281562117110719</t>
  </si>
  <si>
    <t>3102109222</t>
  </si>
  <si>
    <t>12815622595</t>
  </si>
  <si>
    <t>25176INV01A9</t>
  </si>
  <si>
    <t>1281562259510719</t>
  </si>
  <si>
    <t>3101685118</t>
  </si>
  <si>
    <t>200012344384</t>
  </si>
  <si>
    <t>12815622602</t>
  </si>
  <si>
    <t>25176INV01AD</t>
  </si>
  <si>
    <t>1281562260210719</t>
  </si>
  <si>
    <t>3101640480</t>
  </si>
  <si>
    <t>12815622646</t>
  </si>
  <si>
    <t>1281562264610719</t>
  </si>
  <si>
    <t>3101520731</t>
  </si>
  <si>
    <t>12815622701</t>
  </si>
  <si>
    <t>1281562270110719</t>
  </si>
  <si>
    <t>3101660360</t>
  </si>
  <si>
    <t>12815622767</t>
  </si>
  <si>
    <t>1281562276710719</t>
  </si>
  <si>
    <t>3101506573</t>
  </si>
  <si>
    <t>200014672584</t>
  </si>
  <si>
    <t>12815622775</t>
  </si>
  <si>
    <t>1281562277510719</t>
  </si>
  <si>
    <t>3101477263</t>
  </si>
  <si>
    <t>200014489633</t>
  </si>
  <si>
    <t>12815622869</t>
  </si>
  <si>
    <t>USMO6570594040</t>
  </si>
  <si>
    <t>1281562286910719</t>
  </si>
  <si>
    <t>3101676645</t>
  </si>
  <si>
    <t>200014689646</t>
  </si>
  <si>
    <t>12815622928</t>
  </si>
  <si>
    <t>USMO6485493440</t>
  </si>
  <si>
    <t>1281562292810719</t>
  </si>
  <si>
    <t>3101694386</t>
  </si>
  <si>
    <t>200014668145</t>
  </si>
  <si>
    <t>12815622955</t>
  </si>
  <si>
    <t>USMO6570591040</t>
  </si>
  <si>
    <t>1281562295510719</t>
  </si>
  <si>
    <t>3101608072</t>
  </si>
  <si>
    <t>12815622989</t>
  </si>
  <si>
    <t>1281562298910719</t>
  </si>
  <si>
    <t>3102204090</t>
  </si>
  <si>
    <t>12815622998</t>
  </si>
  <si>
    <t>1281562299810719</t>
  </si>
  <si>
    <t>3102207635</t>
  </si>
  <si>
    <t>12815624897</t>
  </si>
  <si>
    <t>25177INV01AV</t>
  </si>
  <si>
    <t>USMO6485483920</t>
  </si>
  <si>
    <t>1281562489710719</t>
  </si>
  <si>
    <t>3101683371</t>
  </si>
  <si>
    <t>12815625062</t>
  </si>
  <si>
    <t>25177INV01A6</t>
  </si>
  <si>
    <t>USMO6560521210</t>
  </si>
  <si>
    <t>1281562506210719</t>
  </si>
  <si>
    <t>3101612086</t>
  </si>
  <si>
    <t>12815625094</t>
  </si>
  <si>
    <t>1281562509410719</t>
  </si>
  <si>
    <t>3101594398</t>
  </si>
  <si>
    <t>12815625171</t>
  </si>
  <si>
    <t>25177INV01AN</t>
  </si>
  <si>
    <t>USMO6560518780</t>
  </si>
  <si>
    <t>1281562517110719</t>
  </si>
  <si>
    <t>3101699175</t>
  </si>
  <si>
    <t>200012800450</t>
  </si>
  <si>
    <t>12815625365</t>
  </si>
  <si>
    <t>USMO6485491210</t>
  </si>
  <si>
    <t>1281562536510719</t>
  </si>
  <si>
    <t>3101482888</t>
  </si>
  <si>
    <t>200013843384</t>
  </si>
  <si>
    <t>12815625432</t>
  </si>
  <si>
    <t>USMO6561325190</t>
  </si>
  <si>
    <t>1281562543210469</t>
  </si>
  <si>
    <t>3101483726</t>
  </si>
  <si>
    <t>200014219964</t>
  </si>
  <si>
    <t>1281562543210514</t>
  </si>
  <si>
    <t>3101483918</t>
  </si>
  <si>
    <t>12815625509</t>
  </si>
  <si>
    <t>1281562550910719</t>
  </si>
  <si>
    <t>3101479748</t>
  </si>
  <si>
    <t>12815625675</t>
  </si>
  <si>
    <t>1281562567510719</t>
  </si>
  <si>
    <t>3102170900</t>
  </si>
  <si>
    <t>12815625954</t>
  </si>
  <si>
    <t>USMO6485493590</t>
  </si>
  <si>
    <t>1281562595410719</t>
  </si>
  <si>
    <t>3102308531</t>
  </si>
  <si>
    <t>12815626561</t>
  </si>
  <si>
    <t>25178INV01BI</t>
  </si>
  <si>
    <t>USMO6560519570</t>
  </si>
  <si>
    <t>1281562656110719</t>
  </si>
  <si>
    <t>3101496669</t>
  </si>
  <si>
    <t>12815626563</t>
  </si>
  <si>
    <t>USMO6562772091</t>
  </si>
  <si>
    <t>1281562656310719</t>
  </si>
  <si>
    <t>3101497417</t>
  </si>
  <si>
    <t>12815626608</t>
  </si>
  <si>
    <t>USMO6560519091</t>
  </si>
  <si>
    <t>1281562660810719</t>
  </si>
  <si>
    <t>3101671359</t>
  </si>
  <si>
    <t>12815626699</t>
  </si>
  <si>
    <t>USMO6575430001</t>
  </si>
  <si>
    <t>1281562669910719</t>
  </si>
  <si>
    <t>3101611295</t>
  </si>
  <si>
    <t>1281562669910720</t>
  </si>
  <si>
    <t>3101611389</t>
  </si>
  <si>
    <t>12815626757</t>
  </si>
  <si>
    <t>1281562675710719</t>
  </si>
  <si>
    <t>12815626769</t>
  </si>
  <si>
    <t>USMO6561327030</t>
  </si>
  <si>
    <t>1281562676910469</t>
  </si>
  <si>
    <t>3101625538</t>
  </si>
  <si>
    <t>1281562676910514</t>
  </si>
  <si>
    <t>3101625728</t>
  </si>
  <si>
    <t>12815626838</t>
  </si>
  <si>
    <t>25178INV01A5</t>
  </si>
  <si>
    <t>1281562683810719</t>
  </si>
  <si>
    <t>3101491848</t>
  </si>
  <si>
    <t>200013391830</t>
  </si>
  <si>
    <t>12815626840</t>
  </si>
  <si>
    <t>USMO6561325630</t>
  </si>
  <si>
    <t>1281562684010469</t>
  </si>
  <si>
    <t>3101584456</t>
  </si>
  <si>
    <t>1281562684010514</t>
  </si>
  <si>
    <t>3101584647</t>
  </si>
  <si>
    <t>12815626851</t>
  </si>
  <si>
    <t>USMO6568084651</t>
  </si>
  <si>
    <t>1281562685110719</t>
  </si>
  <si>
    <t>3101613638</t>
  </si>
  <si>
    <t>12815626906</t>
  </si>
  <si>
    <t>1281562690610719</t>
  </si>
  <si>
    <t>3101581450</t>
  </si>
  <si>
    <t>12815626958</t>
  </si>
  <si>
    <t>USMO6560519510</t>
  </si>
  <si>
    <t>1281562695810719</t>
  </si>
  <si>
    <t>3102319386</t>
  </si>
  <si>
    <t>12815626983</t>
  </si>
  <si>
    <t>1281562698310514</t>
  </si>
  <si>
    <t>12910572825</t>
  </si>
  <si>
    <t>25153INV01AR</t>
  </si>
  <si>
    <t>USMO6384187061</t>
  </si>
  <si>
    <t>1291057282510720</t>
  </si>
  <si>
    <t>3101503896</t>
  </si>
  <si>
    <t>12910572840</t>
  </si>
  <si>
    <t>1291057284010720</t>
  </si>
  <si>
    <t>3101675910</t>
  </si>
  <si>
    <t>12910572860</t>
  </si>
  <si>
    <t>1291057286010719</t>
  </si>
  <si>
    <t>3101583771</t>
  </si>
  <si>
    <t>12910572897</t>
  </si>
  <si>
    <t>1291057289710720</t>
  </si>
  <si>
    <t>3101673286</t>
  </si>
  <si>
    <t>12910573081</t>
  </si>
  <si>
    <t>1291057308110469</t>
  </si>
  <si>
    <t>3102183618</t>
  </si>
  <si>
    <t>200015730225</t>
  </si>
  <si>
    <t>1291057308110514</t>
  </si>
  <si>
    <t>3102183619</t>
  </si>
  <si>
    <t>12910573910</t>
  </si>
  <si>
    <t>25156INV01AM</t>
  </si>
  <si>
    <t>USMO6576981640</t>
  </si>
  <si>
    <t>1291057391010719</t>
  </si>
  <si>
    <t>3101481529</t>
  </si>
  <si>
    <t>12910574423</t>
  </si>
  <si>
    <t>1291057442310719</t>
  </si>
  <si>
    <t>3102138091</t>
  </si>
  <si>
    <t>200015507532</t>
  </si>
  <si>
    <t>12910576817</t>
  </si>
  <si>
    <t>25163INV01AU</t>
  </si>
  <si>
    <t>USMO6561314090</t>
  </si>
  <si>
    <t>1291057681710469</t>
  </si>
  <si>
    <t>3101521383</t>
  </si>
  <si>
    <t>1291057681710514</t>
  </si>
  <si>
    <t>3101521295</t>
  </si>
  <si>
    <t>12910579773</t>
  </si>
  <si>
    <t>25167INV01BM</t>
  </si>
  <si>
    <t>1291057977310469</t>
  </si>
  <si>
    <t>3101573491</t>
  </si>
  <si>
    <t>200012080228</t>
  </si>
  <si>
    <t>1291057977310514</t>
  </si>
  <si>
    <t>3101573680</t>
  </si>
  <si>
    <t>12910579960</t>
  </si>
  <si>
    <t>1291057996010514</t>
  </si>
  <si>
    <t>3101662118</t>
  </si>
  <si>
    <t>1291057996010469</t>
  </si>
  <si>
    <t>3101661923</t>
  </si>
  <si>
    <t>12910579982</t>
  </si>
  <si>
    <t>1291057998210514</t>
  </si>
  <si>
    <t>3101652623</t>
  </si>
  <si>
    <t>200013064924</t>
  </si>
  <si>
    <t>1291057998210469</t>
  </si>
  <si>
    <t>3101652528</t>
  </si>
  <si>
    <t>12910580113</t>
  </si>
  <si>
    <t>1291058011310469</t>
  </si>
  <si>
    <t>3101671795</t>
  </si>
  <si>
    <t>200014586560</t>
  </si>
  <si>
    <t>1291058011310514</t>
  </si>
  <si>
    <t>3101671714</t>
  </si>
  <si>
    <t>12910581862</t>
  </si>
  <si>
    <t>25168INV01BL</t>
  </si>
  <si>
    <t>1291058186210720</t>
  </si>
  <si>
    <t>3101687982</t>
  </si>
  <si>
    <t>12910581887</t>
  </si>
  <si>
    <t>USMO6560528950</t>
  </si>
  <si>
    <t>1291058188710719</t>
  </si>
  <si>
    <t>3101671916</t>
  </si>
  <si>
    <t>12910581949</t>
  </si>
  <si>
    <t>1291058194910469</t>
  </si>
  <si>
    <t>3101655853</t>
  </si>
  <si>
    <t>1291058194910514</t>
  </si>
  <si>
    <t>3101655948</t>
  </si>
  <si>
    <t>12910582019</t>
  </si>
  <si>
    <t>25168INV01BA</t>
  </si>
  <si>
    <t>1291058201910514</t>
  </si>
  <si>
    <t>3101629293</t>
  </si>
  <si>
    <t>1291058201910469</t>
  </si>
  <si>
    <t>3101629479</t>
  </si>
  <si>
    <t>12910582024</t>
  </si>
  <si>
    <t>1291058202410719</t>
  </si>
  <si>
    <t>3101517076</t>
  </si>
  <si>
    <t>12910582109</t>
  </si>
  <si>
    <t>1291058210910720</t>
  </si>
  <si>
    <t>3101515379</t>
  </si>
  <si>
    <t>200012293268</t>
  </si>
  <si>
    <t>12910582111</t>
  </si>
  <si>
    <t>USMO6370120291</t>
  </si>
  <si>
    <t>1291058211110720</t>
  </si>
  <si>
    <t>3101652747</t>
  </si>
  <si>
    <t>12910582209</t>
  </si>
  <si>
    <t>USMO6561311790</t>
  </si>
  <si>
    <t>1291058220910514</t>
  </si>
  <si>
    <t>3101687005</t>
  </si>
  <si>
    <t>1291058220910469</t>
  </si>
  <si>
    <t>3101686840</t>
  </si>
  <si>
    <t>12910582255</t>
  </si>
  <si>
    <t>USMO6565351541</t>
  </si>
  <si>
    <t>1291058225510719</t>
  </si>
  <si>
    <t>3101556532</t>
  </si>
  <si>
    <t>12910582295</t>
  </si>
  <si>
    <t>1291058229510720</t>
  </si>
  <si>
    <t>3101646443</t>
  </si>
  <si>
    <t>12910582564</t>
  </si>
  <si>
    <t>USMO6561312190</t>
  </si>
  <si>
    <t>1291058256410469</t>
  </si>
  <si>
    <t>3101700557</t>
  </si>
  <si>
    <t>1291058256410514</t>
  </si>
  <si>
    <t>3101700396</t>
  </si>
  <si>
    <t>12910584674</t>
  </si>
  <si>
    <t>25176INV01AJ</t>
  </si>
  <si>
    <t>1291058467410719</t>
  </si>
  <si>
    <t>3101587392</t>
  </si>
  <si>
    <t>200012462962</t>
  </si>
  <si>
    <t>12910584717</t>
  </si>
  <si>
    <t>1291058471710719</t>
  </si>
  <si>
    <t>3102060296</t>
  </si>
  <si>
    <t>200015111939</t>
  </si>
  <si>
    <t>12910584729</t>
  </si>
  <si>
    <t>1291058472910719</t>
  </si>
  <si>
    <t>3102053204</t>
  </si>
  <si>
    <t>200015089333</t>
  </si>
  <si>
    <t>12910584816</t>
  </si>
  <si>
    <t>1291058481610719</t>
  </si>
  <si>
    <t>12910584820</t>
  </si>
  <si>
    <t>1291058482010719</t>
  </si>
  <si>
    <t>12910584828</t>
  </si>
  <si>
    <t>1291058482810719</t>
  </si>
  <si>
    <t>3102272362</t>
  </si>
  <si>
    <t>12910584829</t>
  </si>
  <si>
    <t>USMO6560526440</t>
  </si>
  <si>
    <t>1291058482910719</t>
  </si>
  <si>
    <t>3102271690</t>
  </si>
  <si>
    <t>12910584830</t>
  </si>
  <si>
    <t>USMO6560581580</t>
  </si>
  <si>
    <t>1291058483010719</t>
  </si>
  <si>
    <t>3102272635</t>
  </si>
  <si>
    <t>12910585555</t>
  </si>
  <si>
    <t>25177INV01AS</t>
  </si>
  <si>
    <t>USMO6560518180</t>
  </si>
  <si>
    <t>1291058555510719</t>
  </si>
  <si>
    <t>3101547708</t>
  </si>
  <si>
    <t>12910585592</t>
  </si>
  <si>
    <t>USMO6561325220</t>
  </si>
  <si>
    <t>1291058559210514</t>
  </si>
  <si>
    <t>3101659668</t>
  </si>
  <si>
    <t>1291058559210469</t>
  </si>
  <si>
    <t>3101659859</t>
  </si>
  <si>
    <t>12910585681</t>
  </si>
  <si>
    <t>USMO6570591470</t>
  </si>
  <si>
    <t>1291058568110719</t>
  </si>
  <si>
    <t>3101629252</t>
  </si>
  <si>
    <t>12910585705</t>
  </si>
  <si>
    <t>1291058570510514</t>
  </si>
  <si>
    <t>3101630716</t>
  </si>
  <si>
    <t>1291058570510469</t>
  </si>
  <si>
    <t>3101630521</t>
  </si>
  <si>
    <t>12910585760</t>
  </si>
  <si>
    <t>1291058576010514</t>
  </si>
  <si>
    <t>3102109412</t>
  </si>
  <si>
    <t>1291058576010469</t>
  </si>
  <si>
    <t>3102109410</t>
  </si>
  <si>
    <t>12910586246</t>
  </si>
  <si>
    <t>25178INV01AH</t>
  </si>
  <si>
    <t>USMO6561327120</t>
  </si>
  <si>
    <t>1291058624610469</t>
  </si>
  <si>
    <t>3101676590</t>
  </si>
  <si>
    <t>1291058624610514</t>
  </si>
  <si>
    <t>3101676670</t>
  </si>
  <si>
    <t>12910586277</t>
  </si>
  <si>
    <t>1291058627710469</t>
  </si>
  <si>
    <t>3101548859</t>
  </si>
  <si>
    <t>1291058627710514</t>
  </si>
  <si>
    <t>3101548954</t>
  </si>
  <si>
    <t>12910586298</t>
  </si>
  <si>
    <t>1291058629810719</t>
  </si>
  <si>
    <t>3101676114</t>
  </si>
  <si>
    <t>12910586308</t>
  </si>
  <si>
    <t>USMO6561090021</t>
  </si>
  <si>
    <t>1291058630810719</t>
  </si>
  <si>
    <t>3101681383</t>
  </si>
  <si>
    <t>12910586313</t>
  </si>
  <si>
    <t>USMO6561327170</t>
  </si>
  <si>
    <t>1291058631310514</t>
  </si>
  <si>
    <t>3101480203</t>
  </si>
  <si>
    <t>200013032616</t>
  </si>
  <si>
    <t>1291058631310469</t>
  </si>
  <si>
    <t>3101480015</t>
  </si>
  <si>
    <t>12910586318</t>
  </si>
  <si>
    <t>1291058631810719</t>
  </si>
  <si>
    <t>3101631970</t>
  </si>
  <si>
    <t>12910586394</t>
  </si>
  <si>
    <t>1291058639410719</t>
  </si>
  <si>
    <t>3101655888</t>
  </si>
  <si>
    <t>200013005240</t>
  </si>
  <si>
    <t>12910586407</t>
  </si>
  <si>
    <t>USMO6560520440</t>
  </si>
  <si>
    <t>1291058640710719</t>
  </si>
  <si>
    <t>3101589779</t>
  </si>
  <si>
    <t>200013026600</t>
  </si>
  <si>
    <t>12910586548</t>
  </si>
  <si>
    <t>25178INV01AU</t>
  </si>
  <si>
    <t>USMO6574096851</t>
  </si>
  <si>
    <t>1291058654810719</t>
  </si>
  <si>
    <t>3102003534</t>
  </si>
  <si>
    <t>12910586565</t>
  </si>
  <si>
    <t>1291058656510719</t>
  </si>
  <si>
    <t>3102012391</t>
  </si>
  <si>
    <t>12910586618</t>
  </si>
  <si>
    <t>1291058661810719</t>
  </si>
  <si>
    <t>3102003487</t>
  </si>
  <si>
    <t>12910586631</t>
  </si>
  <si>
    <t>1291058663110719</t>
  </si>
  <si>
    <t>3102003730</t>
  </si>
  <si>
    <t>12910586637</t>
  </si>
  <si>
    <t>USMO6568089001</t>
  </si>
  <si>
    <t>1291058663710719</t>
  </si>
  <si>
    <t>3102004888</t>
  </si>
  <si>
    <t>12910586736</t>
  </si>
  <si>
    <t>1291058673610719</t>
  </si>
  <si>
    <t>3102315454</t>
  </si>
  <si>
    <t>200016393403</t>
  </si>
  <si>
    <t>12910587746</t>
  </si>
  <si>
    <t>25181INV01A5</t>
  </si>
  <si>
    <t>USMO6561371140</t>
  </si>
  <si>
    <t>1291058774610514</t>
  </si>
  <si>
    <t>3101692808</t>
  </si>
  <si>
    <t>200012779332</t>
  </si>
  <si>
    <t>1291058774610469</t>
  </si>
  <si>
    <t>3101692726</t>
  </si>
  <si>
    <t>12910587871</t>
  </si>
  <si>
    <t>1291058787110469</t>
  </si>
  <si>
    <t>3102102032</t>
  </si>
  <si>
    <t>1291058787110514</t>
  </si>
  <si>
    <t>3102102038</t>
  </si>
  <si>
    <t>12910587943</t>
  </si>
  <si>
    <t>1291058794310514</t>
  </si>
  <si>
    <t>1291058794310469</t>
  </si>
  <si>
    <t>12910587979</t>
  </si>
  <si>
    <t>1291058797910469</t>
  </si>
  <si>
    <t>12910587992</t>
  </si>
  <si>
    <t>1291058799210514</t>
  </si>
  <si>
    <t>3102097902</t>
  </si>
  <si>
    <t>1291058799210469</t>
  </si>
  <si>
    <t>3102097901</t>
  </si>
  <si>
    <t>13005621990</t>
  </si>
  <si>
    <t>25155INV01AM</t>
  </si>
  <si>
    <t>1300562199010719</t>
  </si>
  <si>
    <t>3101638400</t>
  </si>
  <si>
    <t>200011288830</t>
  </si>
  <si>
    <t>13005622082</t>
  </si>
  <si>
    <t>1300562208210719</t>
  </si>
  <si>
    <t>13005622102</t>
  </si>
  <si>
    <t>25155INV01AC</t>
  </si>
  <si>
    <t>1300562210210719</t>
  </si>
  <si>
    <t>3101995357</t>
  </si>
  <si>
    <t>13005625221</t>
  </si>
  <si>
    <t>25157INV01BM</t>
  </si>
  <si>
    <t>1300562522110719</t>
  </si>
  <si>
    <t>13005626287</t>
  </si>
  <si>
    <t>25160INV01AQ</t>
  </si>
  <si>
    <t>1300562628710719</t>
  </si>
  <si>
    <t>3101580648</t>
  </si>
  <si>
    <t>13005628270</t>
  </si>
  <si>
    <t>25162INV01A3</t>
  </si>
  <si>
    <t>1300562827010469</t>
  </si>
  <si>
    <t>3101477743</t>
  </si>
  <si>
    <t>1300562827010514</t>
  </si>
  <si>
    <t>3101477839</t>
  </si>
  <si>
    <t>13005628423</t>
  </si>
  <si>
    <t>25162INV01BL</t>
  </si>
  <si>
    <t>USMO6561385261</t>
  </si>
  <si>
    <t>1300562842310469</t>
  </si>
  <si>
    <t>3101680475</t>
  </si>
  <si>
    <t>1300562842310514</t>
  </si>
  <si>
    <t>3101680393</t>
  </si>
  <si>
    <t>13005628482</t>
  </si>
  <si>
    <t>1300562848210469</t>
  </si>
  <si>
    <t>3101509639</t>
  </si>
  <si>
    <t>1300562848210514</t>
  </si>
  <si>
    <t>3101509545</t>
  </si>
  <si>
    <t>13005628713</t>
  </si>
  <si>
    <t>1300562871310514</t>
  </si>
  <si>
    <t>1300562871310469</t>
  </si>
  <si>
    <t>13005628749</t>
  </si>
  <si>
    <t>USMO6561328790</t>
  </si>
  <si>
    <t>1300562874910514</t>
  </si>
  <si>
    <t>3102175899</t>
  </si>
  <si>
    <t>200015699461</t>
  </si>
  <si>
    <t>13005628766</t>
  </si>
  <si>
    <t>1300562876610469</t>
  </si>
  <si>
    <t>3102174206</t>
  </si>
  <si>
    <t>1300562876610514</t>
  </si>
  <si>
    <t>3102174207</t>
  </si>
  <si>
    <t>13005628780</t>
  </si>
  <si>
    <t>1300562878010469</t>
  </si>
  <si>
    <t>3102174226</t>
  </si>
  <si>
    <t>1300562878010514</t>
  </si>
  <si>
    <t>3102174227</t>
  </si>
  <si>
    <t>13005628796</t>
  </si>
  <si>
    <t>1300562879610514</t>
  </si>
  <si>
    <t>13005628829</t>
  </si>
  <si>
    <t>1300562882910469</t>
  </si>
  <si>
    <t>3102215324</t>
  </si>
  <si>
    <t>200015881549</t>
  </si>
  <si>
    <t>1300562882910514</t>
  </si>
  <si>
    <t>3102215325</t>
  </si>
  <si>
    <t>13005628878</t>
  </si>
  <si>
    <t>1300562887810469</t>
  </si>
  <si>
    <t>3102215195</t>
  </si>
  <si>
    <t>1300562887810514</t>
  </si>
  <si>
    <t>3102215197</t>
  </si>
  <si>
    <t>13005628903</t>
  </si>
  <si>
    <t>1300562890310514</t>
  </si>
  <si>
    <t>3102175808</t>
  </si>
  <si>
    <t>13005629855</t>
  </si>
  <si>
    <t>25163INV01AX</t>
  </si>
  <si>
    <t>USMO6560524220</t>
  </si>
  <si>
    <t>1300562985510719</t>
  </si>
  <si>
    <t>3101555553</t>
  </si>
  <si>
    <t>200012668295</t>
  </si>
  <si>
    <t>13005629975</t>
  </si>
  <si>
    <t>USMO6561315270</t>
  </si>
  <si>
    <t>1300562997510514</t>
  </si>
  <si>
    <t>3101701930</t>
  </si>
  <si>
    <t>1300562997510469</t>
  </si>
  <si>
    <t>3101702010</t>
  </si>
  <si>
    <t>13005632084</t>
  </si>
  <si>
    <t>25164INV01BE</t>
  </si>
  <si>
    <t>USMO6561311130</t>
  </si>
  <si>
    <t>1300563208410514</t>
  </si>
  <si>
    <t>3101675451</t>
  </si>
  <si>
    <t>1300563208410469</t>
  </si>
  <si>
    <t>3101675370</t>
  </si>
  <si>
    <t>13005632487</t>
  </si>
  <si>
    <t>25164INV01AT</t>
  </si>
  <si>
    <t>USMO6561316590</t>
  </si>
  <si>
    <t>1300563248710469</t>
  </si>
  <si>
    <t>3101476915</t>
  </si>
  <si>
    <t>1300563248710514</t>
  </si>
  <si>
    <t>3101477011</t>
  </si>
  <si>
    <t>13005632622</t>
  </si>
  <si>
    <t>USMO6561311740</t>
  </si>
  <si>
    <t>1300563262210469</t>
  </si>
  <si>
    <t>3101483306</t>
  </si>
  <si>
    <t>1300563262210514</t>
  </si>
  <si>
    <t>3101483496</t>
  </si>
  <si>
    <t>13005632867</t>
  </si>
  <si>
    <t>1300563286710514</t>
  </si>
  <si>
    <t>3101649213</t>
  </si>
  <si>
    <t>1300563286710469</t>
  </si>
  <si>
    <t>3101649309</t>
  </si>
  <si>
    <t>13005632892</t>
  </si>
  <si>
    <t>25164INV01BK</t>
  </si>
  <si>
    <t>USMO6561313270</t>
  </si>
  <si>
    <t>1300563289210469</t>
  </si>
  <si>
    <t>3101678231</t>
  </si>
  <si>
    <t>200014412304</t>
  </si>
  <si>
    <t>1300563289210514</t>
  </si>
  <si>
    <t>3101678150</t>
  </si>
  <si>
    <t>13005633292</t>
  </si>
  <si>
    <t>1300563329210719</t>
  </si>
  <si>
    <t>13005636622</t>
  </si>
  <si>
    <t>25167INV01AT</t>
  </si>
  <si>
    <t>1300563662210469</t>
  </si>
  <si>
    <t>3101643442</t>
  </si>
  <si>
    <t>1300563662210514</t>
  </si>
  <si>
    <t>3101643538</t>
  </si>
  <si>
    <t>13005637032</t>
  </si>
  <si>
    <t>USMO6561320920</t>
  </si>
  <si>
    <t>1300563703210514</t>
  </si>
  <si>
    <t>3101517237</t>
  </si>
  <si>
    <t>1300563703210469</t>
  </si>
  <si>
    <t>3101517333</t>
  </si>
  <si>
    <t>13005638001</t>
  </si>
  <si>
    <t>25167INV01AC</t>
  </si>
  <si>
    <t>1300563800110514</t>
  </si>
  <si>
    <t>3101535463</t>
  </si>
  <si>
    <t>1300563800110469</t>
  </si>
  <si>
    <t>3101535655</t>
  </si>
  <si>
    <t>13005638296</t>
  </si>
  <si>
    <t>25167INV01A6</t>
  </si>
  <si>
    <t>1300563829610514</t>
  </si>
  <si>
    <t>3101597618</t>
  </si>
  <si>
    <t>1300563829610469</t>
  </si>
  <si>
    <t>3101597810</t>
  </si>
  <si>
    <t>13005638451</t>
  </si>
  <si>
    <t>1300563845110514</t>
  </si>
  <si>
    <t>3102084824</t>
  </si>
  <si>
    <t>1300563845110469</t>
  </si>
  <si>
    <t>3102084832</t>
  </si>
  <si>
    <t>13005638469</t>
  </si>
  <si>
    <t>1300563846910514</t>
  </si>
  <si>
    <t>13005638807</t>
  </si>
  <si>
    <t>52000475544</t>
  </si>
  <si>
    <t>1300563880710514</t>
  </si>
  <si>
    <t>3102266877</t>
  </si>
  <si>
    <t>200016150050</t>
  </si>
  <si>
    <t>1300563880710469</t>
  </si>
  <si>
    <t>3102266876</t>
  </si>
  <si>
    <t>13005639038</t>
  </si>
  <si>
    <t>USMO6561329910</t>
  </si>
  <si>
    <t>1300563903810469</t>
  </si>
  <si>
    <t>3102270575</t>
  </si>
  <si>
    <t>13005639178</t>
  </si>
  <si>
    <t>1300563917810719</t>
  </si>
  <si>
    <t>3102282343</t>
  </si>
  <si>
    <t>200016226595</t>
  </si>
  <si>
    <t>13005639179</t>
  </si>
  <si>
    <t>1300563917910719</t>
  </si>
  <si>
    <t>13005640931</t>
  </si>
  <si>
    <t>25168INV01AB</t>
  </si>
  <si>
    <t>1300564093110514</t>
  </si>
  <si>
    <t>3101579164</t>
  </si>
  <si>
    <t>1300564093110469</t>
  </si>
  <si>
    <t>3101579356</t>
  </si>
  <si>
    <t>13005641028</t>
  </si>
  <si>
    <t>25168INV01AT</t>
  </si>
  <si>
    <t>1300564102810469</t>
  </si>
  <si>
    <t>3101505959</t>
  </si>
  <si>
    <t>1300564102810514</t>
  </si>
  <si>
    <t>3101505763</t>
  </si>
  <si>
    <t>13005641087</t>
  </si>
  <si>
    <t>1300564108710719</t>
  </si>
  <si>
    <t>3101493466</t>
  </si>
  <si>
    <t>13005641129</t>
  </si>
  <si>
    <t>1300564112910719</t>
  </si>
  <si>
    <t>3101505905</t>
  </si>
  <si>
    <t>13005641220</t>
  </si>
  <si>
    <t>1300564122010719</t>
  </si>
  <si>
    <t>3101635550</t>
  </si>
  <si>
    <t>13005641321</t>
  </si>
  <si>
    <t>USMO6561376290</t>
  </si>
  <si>
    <t>1300564132110469</t>
  </si>
  <si>
    <t>3101611154</t>
  </si>
  <si>
    <t>1300564132110514</t>
  </si>
  <si>
    <t>3101611349</t>
  </si>
  <si>
    <t>13005641438</t>
  </si>
  <si>
    <t>1300564143810719</t>
  </si>
  <si>
    <t>3102009835</t>
  </si>
  <si>
    <t>13005642729</t>
  </si>
  <si>
    <t>25171INV01AT</t>
  </si>
  <si>
    <t>1300564272910469</t>
  </si>
  <si>
    <t>3101582976</t>
  </si>
  <si>
    <t>1300564272910514</t>
  </si>
  <si>
    <t>3101583074</t>
  </si>
  <si>
    <t>13005642758</t>
  </si>
  <si>
    <t>1300564275810719</t>
  </si>
  <si>
    <t>3101613643</t>
  </si>
  <si>
    <t>13005642791</t>
  </si>
  <si>
    <t>1300564279110469</t>
  </si>
  <si>
    <t>3101522924</t>
  </si>
  <si>
    <t>1300564279110514</t>
  </si>
  <si>
    <t>3101522640</t>
  </si>
  <si>
    <t>13005642917</t>
  </si>
  <si>
    <t>USMO6560528240</t>
  </si>
  <si>
    <t>1300564291710719</t>
  </si>
  <si>
    <t>3101642844</t>
  </si>
  <si>
    <t>13005643681</t>
  </si>
  <si>
    <t>25175INV01A6</t>
  </si>
  <si>
    <t>USMO6560517300</t>
  </si>
  <si>
    <t>1300564368110719</t>
  </si>
  <si>
    <t>3101587040</t>
  </si>
  <si>
    <t>13005643725</t>
  </si>
  <si>
    <t>1300564372510719</t>
  </si>
  <si>
    <t>3101524307</t>
  </si>
  <si>
    <t>13005643754</t>
  </si>
  <si>
    <t>USMO6560524310</t>
  </si>
  <si>
    <t>1300564375410719</t>
  </si>
  <si>
    <t>3101655035</t>
  </si>
  <si>
    <t>13005643933</t>
  </si>
  <si>
    <t>USMO6560526710</t>
  </si>
  <si>
    <t>1300564393310719</t>
  </si>
  <si>
    <t>3102249973</t>
  </si>
  <si>
    <t>13005645601</t>
  </si>
  <si>
    <t>25177INV01A1</t>
  </si>
  <si>
    <t>USMO6485493520</t>
  </si>
  <si>
    <t>1300564560110719</t>
  </si>
  <si>
    <t>3101632684</t>
  </si>
  <si>
    <t>13005645622</t>
  </si>
  <si>
    <t>1300564562210719</t>
  </si>
  <si>
    <t>3101653545</t>
  </si>
  <si>
    <t>13005645629</t>
  </si>
  <si>
    <t>1300564562910719</t>
  </si>
  <si>
    <t>3101719115</t>
  </si>
  <si>
    <t>13005645669</t>
  </si>
  <si>
    <t>1300564566910719</t>
  </si>
  <si>
    <t>3101513721</t>
  </si>
  <si>
    <t>13005645687</t>
  </si>
  <si>
    <t>USMO6561324050</t>
  </si>
  <si>
    <t>1300564568710514</t>
  </si>
  <si>
    <t>3101512091</t>
  </si>
  <si>
    <t>1300564568710469</t>
  </si>
  <si>
    <t>3101512187</t>
  </si>
  <si>
    <t>13005645735</t>
  </si>
  <si>
    <t>1300564573510719</t>
  </si>
  <si>
    <t>3101653499</t>
  </si>
  <si>
    <t>13005645816</t>
  </si>
  <si>
    <t>25177INV01AJ</t>
  </si>
  <si>
    <t>1300564581610719</t>
  </si>
  <si>
    <t>13005645950</t>
  </si>
  <si>
    <t>1300564595010719</t>
  </si>
  <si>
    <t>13100663054</t>
  </si>
  <si>
    <t>25156INV01BE</t>
  </si>
  <si>
    <t>USMO6560511510</t>
  </si>
  <si>
    <t>1310066305410719</t>
  </si>
  <si>
    <t>3101613451</t>
  </si>
  <si>
    <t>200011059462</t>
  </si>
  <si>
    <t>13100663178</t>
  </si>
  <si>
    <t>1310066317810719</t>
  </si>
  <si>
    <t>3101619863</t>
  </si>
  <si>
    <t>13100663214</t>
  </si>
  <si>
    <t>USMO6560511540</t>
  </si>
  <si>
    <t>1310066321410719</t>
  </si>
  <si>
    <t>3101573881</t>
  </si>
  <si>
    <t>13100663265</t>
  </si>
  <si>
    <t>1310066326510719</t>
  </si>
  <si>
    <t>3101502348</t>
  </si>
  <si>
    <t>13100669311</t>
  </si>
  <si>
    <t>25160INV01A0</t>
  </si>
  <si>
    <t>1310066931110719</t>
  </si>
  <si>
    <t>13100670203</t>
  </si>
  <si>
    <t>25163INV01AY</t>
  </si>
  <si>
    <t>1310067020310514</t>
  </si>
  <si>
    <t>3101640010</t>
  </si>
  <si>
    <t>200011953698</t>
  </si>
  <si>
    <t>1310067020310469</t>
  </si>
  <si>
    <t>3101639915</t>
  </si>
  <si>
    <t>13100670452</t>
  </si>
  <si>
    <t>USMO6560515720</t>
  </si>
  <si>
    <t>1310067045210719</t>
  </si>
  <si>
    <t>3101584165</t>
  </si>
  <si>
    <t>13100672067</t>
  </si>
  <si>
    <t>25164INV01A1</t>
  </si>
  <si>
    <t>USMO6561311040</t>
  </si>
  <si>
    <t>1310067206710514</t>
  </si>
  <si>
    <t>3101523237</t>
  </si>
  <si>
    <t>1310067206710469</t>
  </si>
  <si>
    <t>3101523044</t>
  </si>
  <si>
    <t>13100672169</t>
  </si>
  <si>
    <t>25164INV01AN</t>
  </si>
  <si>
    <t>USMO6561328220</t>
  </si>
  <si>
    <t>1310067216910514</t>
  </si>
  <si>
    <t>3101642118</t>
  </si>
  <si>
    <t>1310067216910469</t>
  </si>
  <si>
    <t>3101642021</t>
  </si>
  <si>
    <t>13100672275</t>
  </si>
  <si>
    <t>USMO6561317700</t>
  </si>
  <si>
    <t>1310067227510514</t>
  </si>
  <si>
    <t>3101672639</t>
  </si>
  <si>
    <t>1310067227510469</t>
  </si>
  <si>
    <t>3101672556</t>
  </si>
  <si>
    <t>13100672402</t>
  </si>
  <si>
    <t>1310067240210636</t>
  </si>
  <si>
    <t>3101700903</t>
  </si>
  <si>
    <t>13100672733</t>
  </si>
  <si>
    <t>USMO6561311370</t>
  </si>
  <si>
    <t>1310067273310469</t>
  </si>
  <si>
    <t>3102269747</t>
  </si>
  <si>
    <t>13100672797</t>
  </si>
  <si>
    <t>1310067279710636</t>
  </si>
  <si>
    <t>3102268949</t>
  </si>
  <si>
    <t>13100673550</t>
  </si>
  <si>
    <t>25170INV01AJ</t>
  </si>
  <si>
    <t>USMO6561333030</t>
  </si>
  <si>
    <t>1310067355010469</t>
  </si>
  <si>
    <t>3101522556</t>
  </si>
  <si>
    <t>1310067355010514</t>
  </si>
  <si>
    <t>3101522469</t>
  </si>
  <si>
    <t>13100673665</t>
  </si>
  <si>
    <t>1310067366510514</t>
  </si>
  <si>
    <t>1310067366510469</t>
  </si>
  <si>
    <t>13100673693</t>
  </si>
  <si>
    <t>1310067369310719</t>
  </si>
  <si>
    <t>3102303295</t>
  </si>
  <si>
    <t>13100675813</t>
  </si>
  <si>
    <t>25171INV01A5</t>
  </si>
  <si>
    <t>1310067581310719</t>
  </si>
  <si>
    <t>3101676216</t>
  </si>
  <si>
    <t>13100675815</t>
  </si>
  <si>
    <t>1310067581510719</t>
  </si>
  <si>
    <t>3101638933</t>
  </si>
  <si>
    <t>13100675868</t>
  </si>
  <si>
    <t>25171INV01A7</t>
  </si>
  <si>
    <t>USMO6301622030</t>
  </si>
  <si>
    <t>1310067586810719</t>
  </si>
  <si>
    <t>3101538133</t>
  </si>
  <si>
    <t>13100675901</t>
  </si>
  <si>
    <t>1310067590110469</t>
  </si>
  <si>
    <t>3101501990</t>
  </si>
  <si>
    <t>200012676314</t>
  </si>
  <si>
    <t>1310067590110514</t>
  </si>
  <si>
    <t>3101501796</t>
  </si>
  <si>
    <t>13100675998</t>
  </si>
  <si>
    <t>1310067599810719</t>
  </si>
  <si>
    <t>3102043666</t>
  </si>
  <si>
    <t>13100676013</t>
  </si>
  <si>
    <t>1310067601310719</t>
  </si>
  <si>
    <t>3102040342</t>
  </si>
  <si>
    <t>200015037522</t>
  </si>
  <si>
    <t>13100676101</t>
  </si>
  <si>
    <t>USMO6306960661</t>
  </si>
  <si>
    <t>1310067610110719</t>
  </si>
  <si>
    <t>3102043857</t>
  </si>
  <si>
    <t>13100676119</t>
  </si>
  <si>
    <t>USMO6305117511</t>
  </si>
  <si>
    <t>1310067611910719</t>
  </si>
  <si>
    <t>3102102145</t>
  </si>
  <si>
    <t>13100676382</t>
  </si>
  <si>
    <t>1310067638210514</t>
  </si>
  <si>
    <t>3102319379</t>
  </si>
  <si>
    <t>1310067638210469</t>
  </si>
  <si>
    <t>3102319378</t>
  </si>
  <si>
    <t>13100678297</t>
  </si>
  <si>
    <t>25174INV01AL</t>
  </si>
  <si>
    <t>USMO6560525550</t>
  </si>
  <si>
    <t>1310067829710719</t>
  </si>
  <si>
    <t>3101635152</t>
  </si>
  <si>
    <t>13100678375</t>
  </si>
  <si>
    <t>USMO6561323600</t>
  </si>
  <si>
    <t>1310067837510469</t>
  </si>
  <si>
    <t>3101609292</t>
  </si>
  <si>
    <t>1310067837510514</t>
  </si>
  <si>
    <t>3101609387</t>
  </si>
  <si>
    <t>13100678430</t>
  </si>
  <si>
    <t>1310067843010514</t>
  </si>
  <si>
    <t>3101586888</t>
  </si>
  <si>
    <t>200013596511</t>
  </si>
  <si>
    <t>1310067843010469</t>
  </si>
  <si>
    <t>3101588344</t>
  </si>
  <si>
    <t>13100678436</t>
  </si>
  <si>
    <t>USMO6560525730</t>
  </si>
  <si>
    <t>1310067843610719</t>
  </si>
  <si>
    <t>3101554047</t>
  </si>
  <si>
    <t>13100678603</t>
  </si>
  <si>
    <t>1310067860310469</t>
  </si>
  <si>
    <t>3101543157</t>
  </si>
  <si>
    <t>1310067860310514</t>
  </si>
  <si>
    <t>3101543251</t>
  </si>
  <si>
    <t>13100678734</t>
  </si>
  <si>
    <t>1310067873410719</t>
  </si>
  <si>
    <t>3102146676</t>
  </si>
  <si>
    <t>13100679496</t>
  </si>
  <si>
    <t>25175INV01AC</t>
  </si>
  <si>
    <t>USMO6560524020</t>
  </si>
  <si>
    <t>1310067949610719</t>
  </si>
  <si>
    <t>3101493525</t>
  </si>
  <si>
    <t>13100679578</t>
  </si>
  <si>
    <t>USMO6560517470</t>
  </si>
  <si>
    <t>1310067957810719</t>
  </si>
  <si>
    <t>3101604633</t>
  </si>
  <si>
    <t>200011005952</t>
  </si>
  <si>
    <t>13100679657</t>
  </si>
  <si>
    <t>USMO6560515430</t>
  </si>
  <si>
    <t>1310067965710719</t>
  </si>
  <si>
    <t>3101635254</t>
  </si>
  <si>
    <t>13100679919</t>
  </si>
  <si>
    <t>1310067991910719</t>
  </si>
  <si>
    <t>3102184930</t>
  </si>
  <si>
    <t>13100681413</t>
  </si>
  <si>
    <t>25177INV01BI</t>
  </si>
  <si>
    <t>USMO6561321290</t>
  </si>
  <si>
    <t>1310068141310514</t>
  </si>
  <si>
    <t>3101571591</t>
  </si>
  <si>
    <t>200012169773</t>
  </si>
  <si>
    <t>1310068141310469</t>
  </si>
  <si>
    <t>3101571396</t>
  </si>
  <si>
    <t>13100681442</t>
  </si>
  <si>
    <t>25177INV01AH</t>
  </si>
  <si>
    <t>USMO6560528320</t>
  </si>
  <si>
    <t>1310068144210719</t>
  </si>
  <si>
    <t>3101651398</t>
  </si>
  <si>
    <t>13100681448</t>
  </si>
  <si>
    <t>1310068144810719</t>
  </si>
  <si>
    <t>3101504323</t>
  </si>
  <si>
    <t>13100681496</t>
  </si>
  <si>
    <t>1310068149610719</t>
  </si>
  <si>
    <t>3101552350</t>
  </si>
  <si>
    <t>13100681501</t>
  </si>
  <si>
    <t>1310068150110719</t>
  </si>
  <si>
    <t>3101585512</t>
  </si>
  <si>
    <t>200012609851</t>
  </si>
  <si>
    <t>13195623643</t>
  </si>
  <si>
    <t>25153INV01A6</t>
  </si>
  <si>
    <t>1319562364310469</t>
  </si>
  <si>
    <t>13195623647</t>
  </si>
  <si>
    <t>1319562364710469</t>
  </si>
  <si>
    <t>13195628788</t>
  </si>
  <si>
    <t>25154INV01AK</t>
  </si>
  <si>
    <t>1319562878810719</t>
  </si>
  <si>
    <t>3101686342</t>
  </si>
  <si>
    <t>13195628842</t>
  </si>
  <si>
    <t>1319562884210719</t>
  </si>
  <si>
    <t>13195628844</t>
  </si>
  <si>
    <t>1319562884410719</t>
  </si>
  <si>
    <t>3101485420</t>
  </si>
  <si>
    <t>13195628847</t>
  </si>
  <si>
    <t>USMO6307720140</t>
  </si>
  <si>
    <t>1319562884710719</t>
  </si>
  <si>
    <t>3101570444</t>
  </si>
  <si>
    <t>13195628925</t>
  </si>
  <si>
    <t>25154INV01AZ</t>
  </si>
  <si>
    <t>USMO6307720180</t>
  </si>
  <si>
    <t>1319562892510719</t>
  </si>
  <si>
    <t>3101642166</t>
  </si>
  <si>
    <t>13195628970</t>
  </si>
  <si>
    <t>USMO6307720680</t>
  </si>
  <si>
    <t>1319562897010719</t>
  </si>
  <si>
    <t>3101627070</t>
  </si>
  <si>
    <t>13195628980</t>
  </si>
  <si>
    <t>25154INV01AT</t>
  </si>
  <si>
    <t>USMO6560512390</t>
  </si>
  <si>
    <t>1319562898010719</t>
  </si>
  <si>
    <t>3101992343</t>
  </si>
  <si>
    <t>13195628982</t>
  </si>
  <si>
    <t>USMO6560526040</t>
  </si>
  <si>
    <t>1319562898210719</t>
  </si>
  <si>
    <t>3101992213</t>
  </si>
  <si>
    <t>13195629032</t>
  </si>
  <si>
    <t>1319562903210719</t>
  </si>
  <si>
    <t>3101613622</t>
  </si>
  <si>
    <t>13195629053</t>
  </si>
  <si>
    <t>1319562905310719</t>
  </si>
  <si>
    <t>13195629070</t>
  </si>
  <si>
    <t>1319562907010719</t>
  </si>
  <si>
    <t>3101577286</t>
  </si>
  <si>
    <t>13195629166</t>
  </si>
  <si>
    <t>1319562916610719</t>
  </si>
  <si>
    <t>3101475430</t>
  </si>
  <si>
    <t>13195629344</t>
  </si>
  <si>
    <t>USMO6561371100</t>
  </si>
  <si>
    <t>1319562934410514</t>
  </si>
  <si>
    <t>3101605292</t>
  </si>
  <si>
    <t>200013993916</t>
  </si>
  <si>
    <t>1319562934410469</t>
  </si>
  <si>
    <t>3101605196</t>
  </si>
  <si>
    <t>13195629348</t>
  </si>
  <si>
    <t>USMO6560521150</t>
  </si>
  <si>
    <t>1319562934810719</t>
  </si>
  <si>
    <t>3101513587</t>
  </si>
  <si>
    <t>13195629682</t>
  </si>
  <si>
    <t>1319562968210719</t>
  </si>
  <si>
    <t>3102290191</t>
  </si>
  <si>
    <t>13195629725</t>
  </si>
  <si>
    <t>1319562972510719</t>
  </si>
  <si>
    <t>13195632172</t>
  </si>
  <si>
    <t>25155INV01AW</t>
  </si>
  <si>
    <t>1319563217210719</t>
  </si>
  <si>
    <t>13195632218</t>
  </si>
  <si>
    <t>1319563221810719</t>
  </si>
  <si>
    <t>13195632370</t>
  </si>
  <si>
    <t>25155INV01BK</t>
  </si>
  <si>
    <t>1319563237010719</t>
  </si>
  <si>
    <t>13195632377</t>
  </si>
  <si>
    <t>1319563237710719</t>
  </si>
  <si>
    <t>3102206774</t>
  </si>
  <si>
    <t>13195633858</t>
  </si>
  <si>
    <t>25156INV01BC</t>
  </si>
  <si>
    <t>1319563385810719</t>
  </si>
  <si>
    <t>3101572959</t>
  </si>
  <si>
    <t>13195633876</t>
  </si>
  <si>
    <t>1319563387610719</t>
  </si>
  <si>
    <t>3101692335</t>
  </si>
  <si>
    <t>13195633926</t>
  </si>
  <si>
    <t>USMO6560512380</t>
  </si>
  <si>
    <t>1319563392610719</t>
  </si>
  <si>
    <t>3101598531</t>
  </si>
  <si>
    <t>13195634035</t>
  </si>
  <si>
    <t>25156INV01BH</t>
  </si>
  <si>
    <t>1319563403510719</t>
  </si>
  <si>
    <t>3101572804</t>
  </si>
  <si>
    <t>13195634193</t>
  </si>
  <si>
    <t>1319563419310719</t>
  </si>
  <si>
    <t>3101699077</t>
  </si>
  <si>
    <t>13195634207</t>
  </si>
  <si>
    <t>USMO6560513680</t>
  </si>
  <si>
    <t>1319563420710719</t>
  </si>
  <si>
    <t>3101494242</t>
  </si>
  <si>
    <t>200012344764</t>
  </si>
  <si>
    <t>13195634619</t>
  </si>
  <si>
    <t>USMO6570590370</t>
  </si>
  <si>
    <t>1319563461910719</t>
  </si>
  <si>
    <t>3101488575</t>
  </si>
  <si>
    <t>13195634729</t>
  </si>
  <si>
    <t>1319563472910719</t>
  </si>
  <si>
    <t>3101593760</t>
  </si>
  <si>
    <t>200013661851</t>
  </si>
  <si>
    <t>13195634902</t>
  </si>
  <si>
    <t>1319563490210719</t>
  </si>
  <si>
    <t>3102016719</t>
  </si>
  <si>
    <t>13195634924</t>
  </si>
  <si>
    <t>1319563492410719</t>
  </si>
  <si>
    <t>13195635002</t>
  </si>
  <si>
    <t>1319563500210719</t>
  </si>
  <si>
    <t>3102016958</t>
  </si>
  <si>
    <t>13195637659</t>
  </si>
  <si>
    <t>25160INV01AJ</t>
  </si>
  <si>
    <t>1319563765910719</t>
  </si>
  <si>
    <t>3101474085</t>
  </si>
  <si>
    <t>13195637734</t>
  </si>
  <si>
    <t>1319563773410719</t>
  </si>
  <si>
    <t>3101655707</t>
  </si>
  <si>
    <t>13195637774</t>
  </si>
  <si>
    <t>25160INV01BD</t>
  </si>
  <si>
    <t>USMO6570590300</t>
  </si>
  <si>
    <t>1319563777410719</t>
  </si>
  <si>
    <t>3102034267</t>
  </si>
  <si>
    <t>13195637777</t>
  </si>
  <si>
    <t>1319563777710719</t>
  </si>
  <si>
    <t>13195637862</t>
  </si>
  <si>
    <t>1319563786210514</t>
  </si>
  <si>
    <t>1319563786210469</t>
  </si>
  <si>
    <t>13195637869</t>
  </si>
  <si>
    <t>1319563786910719</t>
  </si>
  <si>
    <t>3102267489</t>
  </si>
  <si>
    <t>13195638621</t>
  </si>
  <si>
    <t>25162INV01AI</t>
  </si>
  <si>
    <t>USMO6561328620</t>
  </si>
  <si>
    <t>1319563862110514</t>
  </si>
  <si>
    <t>3101491944</t>
  </si>
  <si>
    <t>200011440357</t>
  </si>
  <si>
    <t>13195638718</t>
  </si>
  <si>
    <t>USMO6560514010</t>
  </si>
  <si>
    <t>1319563871810719</t>
  </si>
  <si>
    <t>3101611922</t>
  </si>
  <si>
    <t>13195638734</t>
  </si>
  <si>
    <t>1319563873410469</t>
  </si>
  <si>
    <t>3101654502</t>
  </si>
  <si>
    <t>1319563873410514</t>
  </si>
  <si>
    <t>3101654211</t>
  </si>
  <si>
    <t>13195638974</t>
  </si>
  <si>
    <t>USMO6560528210</t>
  </si>
  <si>
    <t>1319563897410719</t>
  </si>
  <si>
    <t>3102016930</t>
  </si>
  <si>
    <t>200014931337</t>
  </si>
  <si>
    <t>13195639049</t>
  </si>
  <si>
    <t>1319563904910514</t>
  </si>
  <si>
    <t>1319563904910469</t>
  </si>
  <si>
    <t>13195639095</t>
  </si>
  <si>
    <t>1319563909510469</t>
  </si>
  <si>
    <t>3102263482</t>
  </si>
  <si>
    <t>1319563909510514</t>
  </si>
  <si>
    <t>3102263483</t>
  </si>
  <si>
    <t>13195639135</t>
  </si>
  <si>
    <t>1319563913510719</t>
  </si>
  <si>
    <t>13195639141</t>
  </si>
  <si>
    <t>USMO6561328300</t>
  </si>
  <si>
    <t>1319563914110514</t>
  </si>
  <si>
    <t>3102261574</t>
  </si>
  <si>
    <t>1319563914110469</t>
  </si>
  <si>
    <t>3102261575</t>
  </si>
  <si>
    <t>13195639181</t>
  </si>
  <si>
    <t>1319563918110469</t>
  </si>
  <si>
    <t>3102270536</t>
  </si>
  <si>
    <t>1319563918110514</t>
  </si>
  <si>
    <t>3102270535</t>
  </si>
  <si>
    <t>13195641765</t>
  </si>
  <si>
    <t>25163INV01BH</t>
  </si>
  <si>
    <t>1319564176510719</t>
  </si>
  <si>
    <t>3101663387</t>
  </si>
  <si>
    <t>13195642296</t>
  </si>
  <si>
    <t>25167CHCH1AC</t>
  </si>
  <si>
    <t>1319564229610719</t>
  </si>
  <si>
    <t>13195643235</t>
  </si>
  <si>
    <t>25167INV01AB</t>
  </si>
  <si>
    <t>1319564323510469</t>
  </si>
  <si>
    <t>3101477727</t>
  </si>
  <si>
    <t>1319564323510514</t>
  </si>
  <si>
    <t>3101477532</t>
  </si>
  <si>
    <t>13195643512</t>
  </si>
  <si>
    <t>USMO6561326390</t>
  </si>
  <si>
    <t>1319564351210514</t>
  </si>
  <si>
    <t>3101570832</t>
  </si>
  <si>
    <t>1319564351210469</t>
  </si>
  <si>
    <t>3101571014</t>
  </si>
  <si>
    <t>13195643526</t>
  </si>
  <si>
    <t>1319564352610469</t>
  </si>
  <si>
    <t>3101544842</t>
  </si>
  <si>
    <t>1319564352610514</t>
  </si>
  <si>
    <t>3101545035</t>
  </si>
  <si>
    <t>13195643579</t>
  </si>
  <si>
    <t>USMO6561329300</t>
  </si>
  <si>
    <t>1319564357910514</t>
  </si>
  <si>
    <t>3101630794</t>
  </si>
  <si>
    <t>1319564357910469</t>
  </si>
  <si>
    <t>3101630985</t>
  </si>
  <si>
    <t>13195644688</t>
  </si>
  <si>
    <t>25168INV01BJ</t>
  </si>
  <si>
    <t>USMO6561310170</t>
  </si>
  <si>
    <t>1319564468810469</t>
  </si>
  <si>
    <t>3101476748</t>
  </si>
  <si>
    <t>200011285265</t>
  </si>
  <si>
    <t>1319564468810514</t>
  </si>
  <si>
    <t>3101476651</t>
  </si>
  <si>
    <t>13195644742</t>
  </si>
  <si>
    <t>1319564474210719</t>
  </si>
  <si>
    <t>3101583689</t>
  </si>
  <si>
    <t>13195644842</t>
  </si>
  <si>
    <t>1319564484210720</t>
  </si>
  <si>
    <t>3101601404</t>
  </si>
  <si>
    <t>200013635145</t>
  </si>
  <si>
    <t>13195644960</t>
  </si>
  <si>
    <t>USMO6570590500</t>
  </si>
  <si>
    <t>1319564496010719</t>
  </si>
  <si>
    <t>3101701234</t>
  </si>
  <si>
    <t>200014595538</t>
  </si>
  <si>
    <t>13195646355</t>
  </si>
  <si>
    <t>25169INV01A0</t>
  </si>
  <si>
    <t>USMO6561313390</t>
  </si>
  <si>
    <t>1319564635510469</t>
  </si>
  <si>
    <t>3101530451</t>
  </si>
  <si>
    <t>13195646381</t>
  </si>
  <si>
    <t>1319564638110719</t>
  </si>
  <si>
    <t>3101625019</t>
  </si>
  <si>
    <t>13195646523</t>
  </si>
  <si>
    <t>USMO6560526270</t>
  </si>
  <si>
    <t>1319564652310719</t>
  </si>
  <si>
    <t>3101667703</t>
  </si>
  <si>
    <t>200014404442</t>
  </si>
  <si>
    <t>13195646605</t>
  </si>
  <si>
    <t>1319564660510719</t>
  </si>
  <si>
    <t>3102144300</t>
  </si>
  <si>
    <t>13195647313</t>
  </si>
  <si>
    <t>25170INV01AR</t>
  </si>
  <si>
    <t>1319564731310514</t>
  </si>
  <si>
    <t>3101564450</t>
  </si>
  <si>
    <t>1319564731310469</t>
  </si>
  <si>
    <t>3101564548</t>
  </si>
  <si>
    <t>13195647362</t>
  </si>
  <si>
    <t>1319564736210469</t>
  </si>
  <si>
    <t>1319564736210514</t>
  </si>
  <si>
    <t>13195647452</t>
  </si>
  <si>
    <t>1319564745210469</t>
  </si>
  <si>
    <t>3101525200</t>
  </si>
  <si>
    <t>1319564745210514</t>
  </si>
  <si>
    <t>3101525104</t>
  </si>
  <si>
    <t>13195647507</t>
  </si>
  <si>
    <t>1319564750710719</t>
  </si>
  <si>
    <t>3101693250</t>
  </si>
  <si>
    <t>13195647575</t>
  </si>
  <si>
    <t>1319564757510719</t>
  </si>
  <si>
    <t>3102173912</t>
  </si>
  <si>
    <t>13195647595</t>
  </si>
  <si>
    <t>1319564759510719</t>
  </si>
  <si>
    <t>3102175377</t>
  </si>
  <si>
    <t>13195649600</t>
  </si>
  <si>
    <t>25176INV01BD</t>
  </si>
  <si>
    <t>1319564960010719</t>
  </si>
  <si>
    <t>3101497505</t>
  </si>
  <si>
    <t>13195649601</t>
  </si>
  <si>
    <t>1319564960110719</t>
  </si>
  <si>
    <t>13195649673</t>
  </si>
  <si>
    <t>1319564967310719</t>
  </si>
  <si>
    <t>3101560023</t>
  </si>
  <si>
    <t>13195649847</t>
  </si>
  <si>
    <t>1319564984710719</t>
  </si>
  <si>
    <t>3101530679</t>
  </si>
  <si>
    <t>13195649856</t>
  </si>
  <si>
    <t>25176INV01AZ</t>
  </si>
  <si>
    <t>1319564985610719</t>
  </si>
  <si>
    <t>3101531849</t>
  </si>
  <si>
    <t>200012576639</t>
  </si>
  <si>
    <t>13195649910</t>
  </si>
  <si>
    <t>1319564991010719</t>
  </si>
  <si>
    <t>3101610987</t>
  </si>
  <si>
    <t>13195649960</t>
  </si>
  <si>
    <t>25176INV01BN</t>
  </si>
  <si>
    <t>1319564996010719</t>
  </si>
  <si>
    <t>3101716251</t>
  </si>
  <si>
    <t>13195649964</t>
  </si>
  <si>
    <t>USMO6570591790</t>
  </si>
  <si>
    <t>1319564996410719</t>
  </si>
  <si>
    <t>3101570801</t>
  </si>
  <si>
    <t>200012551830</t>
  </si>
  <si>
    <t>13195649980</t>
  </si>
  <si>
    <t>USMO6561312020</t>
  </si>
  <si>
    <t>1319564998010514</t>
  </si>
  <si>
    <t>3101700136</t>
  </si>
  <si>
    <t>200012571259</t>
  </si>
  <si>
    <t>1319564998010469</t>
  </si>
  <si>
    <t>3101700053</t>
  </si>
  <si>
    <t>13195650013</t>
  </si>
  <si>
    <t>USMO6560519070</t>
  </si>
  <si>
    <t>1319565001310719</t>
  </si>
  <si>
    <t>3101550961</t>
  </si>
  <si>
    <t>13195650023</t>
  </si>
  <si>
    <t>1319565002310719</t>
  </si>
  <si>
    <t>3101694020</t>
  </si>
  <si>
    <t>13195650062</t>
  </si>
  <si>
    <t>1319565006210719</t>
  </si>
  <si>
    <t>3101600511</t>
  </si>
  <si>
    <t>13195650085</t>
  </si>
  <si>
    <t>1319565008510719</t>
  </si>
  <si>
    <t>13195650176</t>
  </si>
  <si>
    <t>USMO6560528200</t>
  </si>
  <si>
    <t>1319565017610719</t>
  </si>
  <si>
    <t>3101551312</t>
  </si>
  <si>
    <t>13195650178</t>
  </si>
  <si>
    <t>1319565017810719</t>
  </si>
  <si>
    <t>3101612002</t>
  </si>
  <si>
    <t>13195650271</t>
  </si>
  <si>
    <t>1319565027110719</t>
  </si>
  <si>
    <t>3101722048</t>
  </si>
  <si>
    <t>13195650289</t>
  </si>
  <si>
    <t>1319565028910719</t>
  </si>
  <si>
    <t>3101499969</t>
  </si>
  <si>
    <t>13195650490</t>
  </si>
  <si>
    <t>1319565049010719</t>
  </si>
  <si>
    <t>3102210232</t>
  </si>
  <si>
    <t>200015855808</t>
  </si>
  <si>
    <t>13195651386</t>
  </si>
  <si>
    <t>25177INV01A4</t>
  </si>
  <si>
    <t>USMO6570573680</t>
  </si>
  <si>
    <t>1319565138610719</t>
  </si>
  <si>
    <t>3101617951</t>
  </si>
  <si>
    <t>200012693004</t>
  </si>
  <si>
    <t>13195651427</t>
  </si>
  <si>
    <t>1319565142710719</t>
  </si>
  <si>
    <t>3101572372</t>
  </si>
  <si>
    <t>13195651449</t>
  </si>
  <si>
    <t>1319565144910719</t>
  </si>
  <si>
    <t>3101696897</t>
  </si>
  <si>
    <t>13195651492</t>
  </si>
  <si>
    <t>1319565149210719</t>
  </si>
  <si>
    <t>3102015969</t>
  </si>
  <si>
    <t>13195653208</t>
  </si>
  <si>
    <t>25181INV01AA</t>
  </si>
  <si>
    <t>USMO6561321620</t>
  </si>
  <si>
    <t>1319565320810514</t>
  </si>
  <si>
    <t>3101640406</t>
  </si>
  <si>
    <t>1319565320810469</t>
  </si>
  <si>
    <t>3101640310</t>
  </si>
  <si>
    <t>13195653423</t>
  </si>
  <si>
    <t>25181INV01BI</t>
  </si>
  <si>
    <t>1319565342310469</t>
  </si>
  <si>
    <t>3101676713</t>
  </si>
  <si>
    <t>200012337602</t>
  </si>
  <si>
    <t>1319565342310514</t>
  </si>
  <si>
    <t>3101676629</t>
  </si>
  <si>
    <t>13195653544</t>
  </si>
  <si>
    <t>1319565354410469</t>
  </si>
  <si>
    <t>3101703055</t>
  </si>
  <si>
    <t>1319565354410514</t>
  </si>
  <si>
    <t>3101702899</t>
  </si>
  <si>
    <t>13195653650</t>
  </si>
  <si>
    <t>USMO6561371120</t>
  </si>
  <si>
    <t>1319565365010514</t>
  </si>
  <si>
    <t>3101476177</t>
  </si>
  <si>
    <t>1319565365010469</t>
  </si>
  <si>
    <t>3101476082</t>
  </si>
  <si>
    <t>13195654142</t>
  </si>
  <si>
    <t>25181INV01AL</t>
  </si>
  <si>
    <t>1319565414210469</t>
  </si>
  <si>
    <t>1319565414210514</t>
  </si>
  <si>
    <t>13195654270</t>
  </si>
  <si>
    <t>1319565427010514</t>
  </si>
  <si>
    <t>1319565427010469</t>
  </si>
  <si>
    <t>13290623279</t>
  </si>
  <si>
    <t>25154INV01AV</t>
  </si>
  <si>
    <t>1329062327910719</t>
  </si>
  <si>
    <t>3101667522</t>
  </si>
  <si>
    <t>13290623284</t>
  </si>
  <si>
    <t>USMO6396682641</t>
  </si>
  <si>
    <t>1329062328410719</t>
  </si>
  <si>
    <t>3101508251</t>
  </si>
  <si>
    <t>200014080937</t>
  </si>
  <si>
    <t>13290623291</t>
  </si>
  <si>
    <t>USMO6307720240</t>
  </si>
  <si>
    <t>1329062329110719</t>
  </si>
  <si>
    <t>3101618486</t>
  </si>
  <si>
    <t>13290623295</t>
  </si>
  <si>
    <t>USMO6560596780</t>
  </si>
  <si>
    <t>1329062329510719</t>
  </si>
  <si>
    <t>3101636086</t>
  </si>
  <si>
    <t>200014165142</t>
  </si>
  <si>
    <t>13290623312</t>
  </si>
  <si>
    <t>USMO6390191711</t>
  </si>
  <si>
    <t>1329062331210719</t>
  </si>
  <si>
    <t>3101702314</t>
  </si>
  <si>
    <t>13290623317</t>
  </si>
  <si>
    <t>1329062331710719</t>
  </si>
  <si>
    <t>13290623322</t>
  </si>
  <si>
    <t>1329062332210719</t>
  </si>
  <si>
    <t>3101605091</t>
  </si>
  <si>
    <t>200014220103</t>
  </si>
  <si>
    <t>13290624107</t>
  </si>
  <si>
    <t>25156INV01AU</t>
  </si>
  <si>
    <t>1329062410710719</t>
  </si>
  <si>
    <t>13290624229</t>
  </si>
  <si>
    <t>1329062422910719</t>
  </si>
  <si>
    <t>3101496583</t>
  </si>
  <si>
    <t>13290624458</t>
  </si>
  <si>
    <t>1329062445810719</t>
  </si>
  <si>
    <t>3101607660</t>
  </si>
  <si>
    <t>13290624543</t>
  </si>
  <si>
    <t>USMO6570582441</t>
  </si>
  <si>
    <t>1329062454310719</t>
  </si>
  <si>
    <t>3101606100</t>
  </si>
  <si>
    <t>13290628161</t>
  </si>
  <si>
    <t>25157INV01A0</t>
  </si>
  <si>
    <t>USMO6570590110</t>
  </si>
  <si>
    <t>1329062816110719</t>
  </si>
  <si>
    <t>3101604068</t>
  </si>
  <si>
    <t>13290628219</t>
  </si>
  <si>
    <t>25157INV01AU</t>
  </si>
  <si>
    <t>1329062821910469</t>
  </si>
  <si>
    <t>1329062821910514</t>
  </si>
  <si>
    <t>13290628366</t>
  </si>
  <si>
    <t>25157INV01AW</t>
  </si>
  <si>
    <t>USMO6570594000</t>
  </si>
  <si>
    <t>1329062836610719</t>
  </si>
  <si>
    <t>3101594444</t>
  </si>
  <si>
    <t>13290628436</t>
  </si>
  <si>
    <t>USMO6570590270</t>
  </si>
  <si>
    <t>1329062843610719</t>
  </si>
  <si>
    <t>3101549657</t>
  </si>
  <si>
    <t>13290629948</t>
  </si>
  <si>
    <t>25161INV01BG</t>
  </si>
  <si>
    <t>USMO6570592480</t>
  </si>
  <si>
    <t>1329062994810719</t>
  </si>
  <si>
    <t>3101614690</t>
  </si>
  <si>
    <t>13290630265</t>
  </si>
  <si>
    <t>USMO6561315360</t>
  </si>
  <si>
    <t>1329063026510514</t>
  </si>
  <si>
    <t>3101656637</t>
  </si>
  <si>
    <t>200013550328</t>
  </si>
  <si>
    <t>13290630374</t>
  </si>
  <si>
    <t>1329063037410514</t>
  </si>
  <si>
    <t>3101494718</t>
  </si>
  <si>
    <t>1329063037410469</t>
  </si>
  <si>
    <t>3101494621</t>
  </si>
  <si>
    <t>13290630474</t>
  </si>
  <si>
    <t>USMO6561320330</t>
  </si>
  <si>
    <t>1329063047410514</t>
  </si>
  <si>
    <t>3102077374</t>
  </si>
  <si>
    <t>1329063047410469</t>
  </si>
  <si>
    <t>3102077372</t>
  </si>
  <si>
    <t>13290630477</t>
  </si>
  <si>
    <t>1329063047710469</t>
  </si>
  <si>
    <t>3102077532</t>
  </si>
  <si>
    <t>1329063047710514</t>
  </si>
  <si>
    <t>3102077533</t>
  </si>
  <si>
    <t>13290630490</t>
  </si>
  <si>
    <t>1329063049010469</t>
  </si>
  <si>
    <t>1329063049010514</t>
  </si>
  <si>
    <t>13290630584</t>
  </si>
  <si>
    <t>USMO6561326380</t>
  </si>
  <si>
    <t>1329063058410469</t>
  </si>
  <si>
    <t>3102221819</t>
  </si>
  <si>
    <t>1329063058410514</t>
  </si>
  <si>
    <t>3102221820</t>
  </si>
  <si>
    <t>13290630592</t>
  </si>
  <si>
    <t>1329063059210514</t>
  </si>
  <si>
    <t>3102222983</t>
  </si>
  <si>
    <t>200015915453</t>
  </si>
  <si>
    <t>1329063059210469</t>
  </si>
  <si>
    <t>3102222982</t>
  </si>
  <si>
    <t>13290630593</t>
  </si>
  <si>
    <t>1329063059310469</t>
  </si>
  <si>
    <t>3102221208</t>
  </si>
  <si>
    <t>1329063059310514</t>
  </si>
  <si>
    <t>3102221209</t>
  </si>
  <si>
    <t>13290630599</t>
  </si>
  <si>
    <t>USMO6561313900</t>
  </si>
  <si>
    <t>1329063059910514</t>
  </si>
  <si>
    <t>3102221827</t>
  </si>
  <si>
    <t>200015912443</t>
  </si>
  <si>
    <t>13290632143</t>
  </si>
  <si>
    <t>25163INV01AB</t>
  </si>
  <si>
    <t>USMO6560522210</t>
  </si>
  <si>
    <t>1329063214310719</t>
  </si>
  <si>
    <t>3101717746</t>
  </si>
  <si>
    <t>200013361502</t>
  </si>
  <si>
    <t>13290632238</t>
  </si>
  <si>
    <t>25163INV01A8</t>
  </si>
  <si>
    <t>1329063223810514</t>
  </si>
  <si>
    <t>1329063223810469</t>
  </si>
  <si>
    <t>13290632249</t>
  </si>
  <si>
    <t>USMO6560524350</t>
  </si>
  <si>
    <t>1329063224910719</t>
  </si>
  <si>
    <t>3101538393</t>
  </si>
  <si>
    <t>13290632383</t>
  </si>
  <si>
    <t>1329063238310719</t>
  </si>
  <si>
    <t>3101540816</t>
  </si>
  <si>
    <t>13290633643</t>
  </si>
  <si>
    <t>25168INV01AL</t>
  </si>
  <si>
    <t>USMO6561312250</t>
  </si>
  <si>
    <t>1329063364310469</t>
  </si>
  <si>
    <t>3101502104</t>
  </si>
  <si>
    <t>1329063364310514</t>
  </si>
  <si>
    <t>3101501914</t>
  </si>
  <si>
    <t>13290633723</t>
  </si>
  <si>
    <t>USMO6370120281</t>
  </si>
  <si>
    <t>1329063372310720</t>
  </si>
  <si>
    <t>3101555583</t>
  </si>
  <si>
    <t>13290637021</t>
  </si>
  <si>
    <t>25169INV01BA</t>
  </si>
  <si>
    <t>1329063702110719</t>
  </si>
  <si>
    <t>3101507305</t>
  </si>
  <si>
    <t>13290637056</t>
  </si>
  <si>
    <t>1329063705610719</t>
  </si>
  <si>
    <t>3101557114</t>
  </si>
  <si>
    <t>13290637069</t>
  </si>
  <si>
    <t>25169INV01AW</t>
  </si>
  <si>
    <t>USMO6574096730</t>
  </si>
  <si>
    <t>1329063706910719</t>
  </si>
  <si>
    <t>3101559099</t>
  </si>
  <si>
    <t>13290637141</t>
  </si>
  <si>
    <t>25169INV01AX</t>
  </si>
  <si>
    <t>1329063714110719</t>
  </si>
  <si>
    <t>3101619207</t>
  </si>
  <si>
    <t>13290637144</t>
  </si>
  <si>
    <t>USMO6561322850</t>
  </si>
  <si>
    <t>1329063714410514</t>
  </si>
  <si>
    <t>3101603098</t>
  </si>
  <si>
    <t>1329063714410469</t>
  </si>
  <si>
    <t>3101604348</t>
  </si>
  <si>
    <t>13290637176</t>
  </si>
  <si>
    <t>USMO6561318170</t>
  </si>
  <si>
    <t>1329063717610469</t>
  </si>
  <si>
    <t>3101627564</t>
  </si>
  <si>
    <t>1329063717610514</t>
  </si>
  <si>
    <t>3101627468</t>
  </si>
  <si>
    <t>13290637269</t>
  </si>
  <si>
    <t>USMO6560526560</t>
  </si>
  <si>
    <t>1329063726910719</t>
  </si>
  <si>
    <t>3101638301</t>
  </si>
  <si>
    <t>13290637603</t>
  </si>
  <si>
    <t>1329063760310514</t>
  </si>
  <si>
    <t>3101477218</t>
  </si>
  <si>
    <t>1329063760310469</t>
  </si>
  <si>
    <t>3101477024</t>
  </si>
  <si>
    <t>13290638230</t>
  </si>
  <si>
    <t>USMO6574092031</t>
  </si>
  <si>
    <t>1329063823010719</t>
  </si>
  <si>
    <t>3102273704</t>
  </si>
  <si>
    <t>200016180925</t>
  </si>
  <si>
    <t>13290639166</t>
  </si>
  <si>
    <t>25171INV01A4</t>
  </si>
  <si>
    <t>1329063916610719</t>
  </si>
  <si>
    <t>3101667175</t>
  </si>
  <si>
    <t>13290639210</t>
  </si>
  <si>
    <t>1329063921010719</t>
  </si>
  <si>
    <t>3101562160</t>
  </si>
  <si>
    <t>13290639247</t>
  </si>
  <si>
    <t>USMO6560520970</t>
  </si>
  <si>
    <t>1329063924710719</t>
  </si>
  <si>
    <t>3101549473</t>
  </si>
  <si>
    <t>13290639297</t>
  </si>
  <si>
    <t>1329063929710719</t>
  </si>
  <si>
    <t>3101548922</t>
  </si>
  <si>
    <t>13290639314</t>
  </si>
  <si>
    <t>1329063931410719</t>
  </si>
  <si>
    <t>3101507863</t>
  </si>
  <si>
    <t>13290640076</t>
  </si>
  <si>
    <t>25174INV01BC</t>
  </si>
  <si>
    <t>1329064007610469</t>
  </si>
  <si>
    <t>3102201807</t>
  </si>
  <si>
    <t>1329064007610514</t>
  </si>
  <si>
    <t>3102201808</t>
  </si>
  <si>
    <t>13290640087</t>
  </si>
  <si>
    <t>1329064008710719</t>
  </si>
  <si>
    <t>3102202039</t>
  </si>
  <si>
    <t>200015818764</t>
  </si>
  <si>
    <t>13290640131</t>
  </si>
  <si>
    <t>1329064013110469</t>
  </si>
  <si>
    <t>1329064013110514</t>
  </si>
  <si>
    <t>13290642075</t>
  </si>
  <si>
    <t>25176INV01AT</t>
  </si>
  <si>
    <t>1329064207510719</t>
  </si>
  <si>
    <t>3101511120</t>
  </si>
  <si>
    <t>13290642104</t>
  </si>
  <si>
    <t>1329064210410719</t>
  </si>
  <si>
    <t>3101675178</t>
  </si>
  <si>
    <t>200011743073</t>
  </si>
  <si>
    <t>13290642290</t>
  </si>
  <si>
    <t>USMO6485492370</t>
  </si>
  <si>
    <t>1329064229010719</t>
  </si>
  <si>
    <t>3101671972</t>
  </si>
  <si>
    <t>200011761240</t>
  </si>
  <si>
    <t>13290642304</t>
  </si>
  <si>
    <t>25176INV01AG</t>
  </si>
  <si>
    <t>USMO6485492550</t>
  </si>
  <si>
    <t>1329064230410719</t>
  </si>
  <si>
    <t>3101593277</t>
  </si>
  <si>
    <t>13290642362</t>
  </si>
  <si>
    <t>1329064236210719</t>
  </si>
  <si>
    <t>3101509069</t>
  </si>
  <si>
    <t>13290642366</t>
  </si>
  <si>
    <t>25176INV01A5</t>
  </si>
  <si>
    <t>1329064236610719</t>
  </si>
  <si>
    <t>3101536324</t>
  </si>
  <si>
    <t>13290642419</t>
  </si>
  <si>
    <t>USMO6561312660</t>
  </si>
  <si>
    <t>1329064241910469</t>
  </si>
  <si>
    <t>3101533497</t>
  </si>
  <si>
    <t>1329064241910514</t>
  </si>
  <si>
    <t>3101533307</t>
  </si>
  <si>
    <t>13290642494</t>
  </si>
  <si>
    <t>1329064249410719</t>
  </si>
  <si>
    <t>3101630073</t>
  </si>
  <si>
    <t>13290642543</t>
  </si>
  <si>
    <t>1329064254310719</t>
  </si>
  <si>
    <t>3101599342</t>
  </si>
  <si>
    <t>13290642682</t>
  </si>
  <si>
    <t>1329064268210719</t>
  </si>
  <si>
    <t>3101594841</t>
  </si>
  <si>
    <t>13290642686</t>
  </si>
  <si>
    <t>1329064268610719</t>
  </si>
  <si>
    <t>3101575905</t>
  </si>
  <si>
    <t>13290642703</t>
  </si>
  <si>
    <t>1329064270310719</t>
  </si>
  <si>
    <t>3101679947</t>
  </si>
  <si>
    <t>13290642743</t>
  </si>
  <si>
    <t>1329064274310719</t>
  </si>
  <si>
    <t>3102162892</t>
  </si>
  <si>
    <t>13290642746</t>
  </si>
  <si>
    <t>1329064274610719</t>
  </si>
  <si>
    <t>3102159620</t>
  </si>
  <si>
    <t>13290642830</t>
  </si>
  <si>
    <t>1329064283010719</t>
  </si>
  <si>
    <t>3102220798</t>
  </si>
  <si>
    <t>13290644803</t>
  </si>
  <si>
    <t>25177INV01BJ</t>
  </si>
  <si>
    <t>1329064480310514</t>
  </si>
  <si>
    <t>3101592296</t>
  </si>
  <si>
    <t>1329064480310469</t>
  </si>
  <si>
    <t>3101592391</t>
  </si>
  <si>
    <t>13290644903</t>
  </si>
  <si>
    <t>25177INV01A9</t>
  </si>
  <si>
    <t>1329064490310719</t>
  </si>
  <si>
    <t>3101485341</t>
  </si>
  <si>
    <t>13290645109</t>
  </si>
  <si>
    <t>1329064510910469</t>
  </si>
  <si>
    <t>1329064510910514</t>
  </si>
  <si>
    <t>13290645944</t>
  </si>
  <si>
    <t>25178INV01AE</t>
  </si>
  <si>
    <t>1329064594410719</t>
  </si>
  <si>
    <t>3101520964</t>
  </si>
  <si>
    <t>13290646062</t>
  </si>
  <si>
    <t>25178INV01A1</t>
  </si>
  <si>
    <t>1329064606210719</t>
  </si>
  <si>
    <t>3101570984</t>
  </si>
  <si>
    <t>13290646082</t>
  </si>
  <si>
    <t>25178INV01BD</t>
  </si>
  <si>
    <t>1329064608210719</t>
  </si>
  <si>
    <t>13290646210</t>
  </si>
  <si>
    <t>25178INV01BH</t>
  </si>
  <si>
    <t>1329064621010719</t>
  </si>
  <si>
    <t>3101610805</t>
  </si>
  <si>
    <t>13290646331</t>
  </si>
  <si>
    <t>1329064633110719</t>
  </si>
  <si>
    <t>3101534735</t>
  </si>
  <si>
    <t>13290646338</t>
  </si>
  <si>
    <t>52000480181</t>
  </si>
  <si>
    <t>1329064633810469</t>
  </si>
  <si>
    <t>1329064633810514</t>
  </si>
  <si>
    <t>13290646365</t>
  </si>
  <si>
    <t>1329064636510719</t>
  </si>
  <si>
    <t>3101564513</t>
  </si>
  <si>
    <t>13290646480</t>
  </si>
  <si>
    <t>USMO6568083711</t>
  </si>
  <si>
    <t>1329064648010719</t>
  </si>
  <si>
    <t>3101560032</t>
  </si>
  <si>
    <t>13290646496</t>
  </si>
  <si>
    <t>1329064649610719</t>
  </si>
  <si>
    <t>3101703500</t>
  </si>
  <si>
    <t>13290646554</t>
  </si>
  <si>
    <t>1329064655410720</t>
  </si>
  <si>
    <t>3101585038</t>
  </si>
  <si>
    <t>1329064655410719</t>
  </si>
  <si>
    <t>3101584944</t>
  </si>
  <si>
    <t>13290646584</t>
  </si>
  <si>
    <t>USMO6560519781</t>
  </si>
  <si>
    <t>1329064658410719</t>
  </si>
  <si>
    <t>3101735153</t>
  </si>
  <si>
    <t>13290646644</t>
  </si>
  <si>
    <t>1329064664410719</t>
  </si>
  <si>
    <t>3101546875</t>
  </si>
  <si>
    <t>13290646696</t>
  </si>
  <si>
    <t>1329064669610469</t>
  </si>
  <si>
    <t>3101605566</t>
  </si>
  <si>
    <t>200013589490</t>
  </si>
  <si>
    <t>1329064669610514</t>
  </si>
  <si>
    <t>3101605377</t>
  </si>
  <si>
    <t>13290646697</t>
  </si>
  <si>
    <t>USMO6572178460</t>
  </si>
  <si>
    <t>1329064669710719</t>
  </si>
  <si>
    <t>3101638131</t>
  </si>
  <si>
    <t>13290646782</t>
  </si>
  <si>
    <t>1329064678210719</t>
  </si>
  <si>
    <t>3101489543</t>
  </si>
  <si>
    <t>13290646832</t>
  </si>
  <si>
    <t>USMO6561090051</t>
  </si>
  <si>
    <t>1329064683210719</t>
  </si>
  <si>
    <t>3101523387</t>
  </si>
  <si>
    <t>13290646966</t>
  </si>
  <si>
    <t>USMO6560519520</t>
  </si>
  <si>
    <t>1329064696610719</t>
  </si>
  <si>
    <t>3102152559</t>
  </si>
  <si>
    <t>13290646969</t>
  </si>
  <si>
    <t>USMO6560519220</t>
  </si>
  <si>
    <t>1329064696910719</t>
  </si>
  <si>
    <t>3102152682</t>
  </si>
  <si>
    <t>13290647069</t>
  </si>
  <si>
    <t>1329064706910719</t>
  </si>
  <si>
    <t>3102152901</t>
  </si>
  <si>
    <t>13290647136</t>
  </si>
  <si>
    <t>USMO6574096511</t>
  </si>
  <si>
    <t>1329064713610719</t>
  </si>
  <si>
    <t>3101652272</t>
  </si>
  <si>
    <t>13290647532</t>
  </si>
  <si>
    <t>25181INV01AR</t>
  </si>
  <si>
    <t>1329064753210514</t>
  </si>
  <si>
    <t>3101670127</t>
  </si>
  <si>
    <t>1329064753210469</t>
  </si>
  <si>
    <t>3101670208</t>
  </si>
  <si>
    <t>13290647582</t>
  </si>
  <si>
    <t>USMO6561328820</t>
  </si>
  <si>
    <t>1329064758210514</t>
  </si>
  <si>
    <t>3101521762</t>
  </si>
  <si>
    <t>1329064758210469</t>
  </si>
  <si>
    <t>3101521673</t>
  </si>
  <si>
    <t>13290647599</t>
  </si>
  <si>
    <t>USMO6561371230</t>
  </si>
  <si>
    <t>1329064759910514</t>
  </si>
  <si>
    <t>3101685153</t>
  </si>
  <si>
    <t>1329064759910469</t>
  </si>
  <si>
    <t>3101685318</t>
  </si>
  <si>
    <t>13385583005</t>
  </si>
  <si>
    <t>25157INV01BF</t>
  </si>
  <si>
    <t>1338558300510719</t>
  </si>
  <si>
    <t>13385585582</t>
  </si>
  <si>
    <t>25160INV01BL</t>
  </si>
  <si>
    <t>USMO6570590170</t>
  </si>
  <si>
    <t>1338558558210719</t>
  </si>
  <si>
    <t>3101666667</t>
  </si>
  <si>
    <t>13385589014</t>
  </si>
  <si>
    <t>25161INV01AW</t>
  </si>
  <si>
    <t>USMO6561313670</t>
  </si>
  <si>
    <t>1338558901410514</t>
  </si>
  <si>
    <t>3101689021</t>
  </si>
  <si>
    <t>1338558901410469</t>
  </si>
  <si>
    <t>3101689184</t>
  </si>
  <si>
    <t>13385589167</t>
  </si>
  <si>
    <t>25161INV01AE</t>
  </si>
  <si>
    <t>USMO6561312240</t>
  </si>
  <si>
    <t>1338558916710469</t>
  </si>
  <si>
    <t>3101517211</t>
  </si>
  <si>
    <t>1338558916710514</t>
  </si>
  <si>
    <t>3101517116</t>
  </si>
  <si>
    <t>13385589273</t>
  </si>
  <si>
    <t>1338558927310469</t>
  </si>
  <si>
    <t>1338558927310514</t>
  </si>
  <si>
    <t>13385589344</t>
  </si>
  <si>
    <t>25161INV01A7</t>
  </si>
  <si>
    <t>1338558934410514</t>
  </si>
  <si>
    <t>3101585916</t>
  </si>
  <si>
    <t>1338558934410469</t>
  </si>
  <si>
    <t>3101586105</t>
  </si>
  <si>
    <t>13385589361</t>
  </si>
  <si>
    <t>USMO6561322510</t>
  </si>
  <si>
    <t>1338558936110514</t>
  </si>
  <si>
    <t>3101550510</t>
  </si>
  <si>
    <t>1338558936110469</t>
  </si>
  <si>
    <t>3101550414</t>
  </si>
  <si>
    <t>13385589592</t>
  </si>
  <si>
    <t>1338558959210514</t>
  </si>
  <si>
    <t>3101542423</t>
  </si>
  <si>
    <t>1338558959210469</t>
  </si>
  <si>
    <t>3101542519</t>
  </si>
  <si>
    <t>13385589749</t>
  </si>
  <si>
    <t>1338558974910514</t>
  </si>
  <si>
    <t>3101600464</t>
  </si>
  <si>
    <t>13385590238</t>
  </si>
  <si>
    <t>1338559023810469</t>
  </si>
  <si>
    <t>3102100805</t>
  </si>
  <si>
    <t>1338559023810514</t>
  </si>
  <si>
    <t>3102100806</t>
  </si>
  <si>
    <t>13385590338</t>
  </si>
  <si>
    <t>1338559033810469</t>
  </si>
  <si>
    <t>3102100879</t>
  </si>
  <si>
    <t>1338559033810514</t>
  </si>
  <si>
    <t>3102100880</t>
  </si>
  <si>
    <t>13385590358</t>
  </si>
  <si>
    <t>USMO6561318670</t>
  </si>
  <si>
    <t>1338559035810469</t>
  </si>
  <si>
    <t>3102203204</t>
  </si>
  <si>
    <t>1338559035810514</t>
  </si>
  <si>
    <t>3102203205</t>
  </si>
  <si>
    <t>13385590377</t>
  </si>
  <si>
    <t>1338559037710469</t>
  </si>
  <si>
    <t>3102200564</t>
  </si>
  <si>
    <t>1338559037710514</t>
  </si>
  <si>
    <t>3102200565</t>
  </si>
  <si>
    <t>13385590462</t>
  </si>
  <si>
    <t>USMO6561326450</t>
  </si>
  <si>
    <t>1338559046210469</t>
  </si>
  <si>
    <t>3102275524</t>
  </si>
  <si>
    <t>200016190643</t>
  </si>
  <si>
    <t>1338559046210514</t>
  </si>
  <si>
    <t>3102275525</t>
  </si>
  <si>
    <t>13385590491</t>
  </si>
  <si>
    <t>USMO6561314950</t>
  </si>
  <si>
    <t>1338559049110514</t>
  </si>
  <si>
    <t>3102276458</t>
  </si>
  <si>
    <t>1338559049110469</t>
  </si>
  <si>
    <t>3102276457</t>
  </si>
  <si>
    <t>13385590555</t>
  </si>
  <si>
    <t>USMO6560514400</t>
  </si>
  <si>
    <t>1338559055510719</t>
  </si>
  <si>
    <t>3102276939</t>
  </si>
  <si>
    <t>13385590594</t>
  </si>
  <si>
    <t>1338559059410514</t>
  </si>
  <si>
    <t>1338559059410469</t>
  </si>
  <si>
    <t>13385590622</t>
  </si>
  <si>
    <t>1338559062210514</t>
  </si>
  <si>
    <t>3102061486</t>
  </si>
  <si>
    <t>13385591266</t>
  </si>
  <si>
    <t>25164INV01BH</t>
  </si>
  <si>
    <t>1338559126610469</t>
  </si>
  <si>
    <t>3101673831</t>
  </si>
  <si>
    <t>1338559126610514</t>
  </si>
  <si>
    <t>3101673751</t>
  </si>
  <si>
    <t>13385591584</t>
  </si>
  <si>
    <t>25167CHCH1AB</t>
  </si>
  <si>
    <t>USMO6560526010</t>
  </si>
  <si>
    <t>1338559158410719</t>
  </si>
  <si>
    <t>3101565851</t>
  </si>
  <si>
    <t>13385591620</t>
  </si>
  <si>
    <t>USMO6561326550</t>
  </si>
  <si>
    <t>1338559162010469</t>
  </si>
  <si>
    <t>3101543205</t>
  </si>
  <si>
    <t>1338559162010514</t>
  </si>
  <si>
    <t>3101543109</t>
  </si>
  <si>
    <t>13385594541</t>
  </si>
  <si>
    <t>25168INV01A2</t>
  </si>
  <si>
    <t>USMO6561312050</t>
  </si>
  <si>
    <t>1338559454110469</t>
  </si>
  <si>
    <t>3101617071</t>
  </si>
  <si>
    <t>200011952419</t>
  </si>
  <si>
    <t>1338559454110514</t>
  </si>
  <si>
    <t>3101616876</t>
  </si>
  <si>
    <t>13385594625</t>
  </si>
  <si>
    <t>25168INV01AJ</t>
  </si>
  <si>
    <t>1338559462510720</t>
  </si>
  <si>
    <t>3101514973</t>
  </si>
  <si>
    <t>200012227415</t>
  </si>
  <si>
    <t>13385594647</t>
  </si>
  <si>
    <t>25168INV01A7</t>
  </si>
  <si>
    <t>1338559464710514</t>
  </si>
  <si>
    <t>1338559464710469</t>
  </si>
  <si>
    <t>13385594684</t>
  </si>
  <si>
    <t>USMO6561311660</t>
  </si>
  <si>
    <t>1338559468410514</t>
  </si>
  <si>
    <t>3101608087</t>
  </si>
  <si>
    <t>1338559468410469</t>
  </si>
  <si>
    <t>3101608182</t>
  </si>
  <si>
    <t>13385594811</t>
  </si>
  <si>
    <t>USMO6370120471</t>
  </si>
  <si>
    <t>1338559481110720</t>
  </si>
  <si>
    <t>3101569168</t>
  </si>
  <si>
    <t>13385594855</t>
  </si>
  <si>
    <t>USMO6561312060</t>
  </si>
  <si>
    <t>1338559485510514</t>
  </si>
  <si>
    <t>3101476173</t>
  </si>
  <si>
    <t>1338559485510469</t>
  </si>
  <si>
    <t>3101475981</t>
  </si>
  <si>
    <t>13385594886</t>
  </si>
  <si>
    <t>USMO6560516600</t>
  </si>
  <si>
    <t>1338559488610719</t>
  </si>
  <si>
    <t>3101566355</t>
  </si>
  <si>
    <t>13385595396</t>
  </si>
  <si>
    <t>USMO6561683921</t>
  </si>
  <si>
    <t>1338559539610719</t>
  </si>
  <si>
    <t>3101984261</t>
  </si>
  <si>
    <t>13385596848</t>
  </si>
  <si>
    <t>25169INV01BK</t>
  </si>
  <si>
    <t>1338559684810719</t>
  </si>
  <si>
    <t>3101603984</t>
  </si>
  <si>
    <t>13385596880</t>
  </si>
  <si>
    <t>USMO6560526080</t>
  </si>
  <si>
    <t>1338559688010719</t>
  </si>
  <si>
    <t>3101582830</t>
  </si>
  <si>
    <t>200012537680</t>
  </si>
  <si>
    <t>13385596885</t>
  </si>
  <si>
    <t>1338559688510719</t>
  </si>
  <si>
    <t>3101556281</t>
  </si>
  <si>
    <t>13385596994</t>
  </si>
  <si>
    <t>USMO6561314860</t>
  </si>
  <si>
    <t>1338559699410514</t>
  </si>
  <si>
    <t>3101671942</t>
  </si>
  <si>
    <t>1338559699410469</t>
  </si>
  <si>
    <t>3101672023</t>
  </si>
  <si>
    <t>13385598824</t>
  </si>
  <si>
    <t>25170INV01BA</t>
  </si>
  <si>
    <t>1338559882410719</t>
  </si>
  <si>
    <t>3102007450</t>
  </si>
  <si>
    <t>13385599032</t>
  </si>
  <si>
    <t>25170INV01AW</t>
  </si>
  <si>
    <t>1338559903210719</t>
  </si>
  <si>
    <t>3102040393</t>
  </si>
  <si>
    <t>13385599169</t>
  </si>
  <si>
    <t>1338559916910719</t>
  </si>
  <si>
    <t>3101988250</t>
  </si>
  <si>
    <t>13385599696</t>
  </si>
  <si>
    <t>25171INV01AK</t>
  </si>
  <si>
    <t>1338559969610719</t>
  </si>
  <si>
    <t>3101589140</t>
  </si>
  <si>
    <t>13385599712</t>
  </si>
  <si>
    <t>1338559971210719</t>
  </si>
  <si>
    <t>3101698370</t>
  </si>
  <si>
    <t>13385599726</t>
  </si>
  <si>
    <t>1338559972610719</t>
  </si>
  <si>
    <t>3101632023</t>
  </si>
  <si>
    <t>13385599782</t>
  </si>
  <si>
    <t>1338559978210719</t>
  </si>
  <si>
    <t>3102036343</t>
  </si>
  <si>
    <t>200015014414</t>
  </si>
  <si>
    <t>13385599812</t>
  </si>
  <si>
    <t>USMO6305117021</t>
  </si>
  <si>
    <t>1338559981210719</t>
  </si>
  <si>
    <t>3102034539</t>
  </si>
  <si>
    <t>13385601160</t>
  </si>
  <si>
    <t>25176INV01A4</t>
  </si>
  <si>
    <t>1338560116010719</t>
  </si>
  <si>
    <t>3101511916</t>
  </si>
  <si>
    <t>13385601180</t>
  </si>
  <si>
    <t>1338560118010719</t>
  </si>
  <si>
    <t>3101618751</t>
  </si>
  <si>
    <t>13385601187</t>
  </si>
  <si>
    <t>1338560118710719</t>
  </si>
  <si>
    <t>13385601196</t>
  </si>
  <si>
    <t>USMO6485492460</t>
  </si>
  <si>
    <t>1338560119610719</t>
  </si>
  <si>
    <t>3101636444</t>
  </si>
  <si>
    <t>13385601200</t>
  </si>
  <si>
    <t>1338560120010719</t>
  </si>
  <si>
    <t>3101541218</t>
  </si>
  <si>
    <t>13385601224</t>
  </si>
  <si>
    <t>1338560122410719</t>
  </si>
  <si>
    <t>3101696331</t>
  </si>
  <si>
    <t>13385601267</t>
  </si>
  <si>
    <t>1338560126710719</t>
  </si>
  <si>
    <t>3101698261</t>
  </si>
  <si>
    <t>200013294265</t>
  </si>
  <si>
    <t>13385601309</t>
  </si>
  <si>
    <t>USMO6570591180</t>
  </si>
  <si>
    <t>1338560130910719</t>
  </si>
  <si>
    <t>3102142715</t>
  </si>
  <si>
    <t>13385601326</t>
  </si>
  <si>
    <t>1338560132610719</t>
  </si>
  <si>
    <t>3102138177</t>
  </si>
  <si>
    <t>200015513241</t>
  </si>
  <si>
    <t>13385601375</t>
  </si>
  <si>
    <t>1338560137510719</t>
  </si>
  <si>
    <t>3102142072</t>
  </si>
  <si>
    <t>13385603217</t>
  </si>
  <si>
    <t>25177INV01AF</t>
  </si>
  <si>
    <t>USMO6485492130</t>
  </si>
  <si>
    <t>1338560321710719</t>
  </si>
  <si>
    <t>3101519916</t>
  </si>
  <si>
    <t>200013559592</t>
  </si>
  <si>
    <t>13385603259</t>
  </si>
  <si>
    <t>1338560325910719</t>
  </si>
  <si>
    <t>3102150508</t>
  </si>
  <si>
    <t>13385603278</t>
  </si>
  <si>
    <t>1338560327810719</t>
  </si>
  <si>
    <t>3101598034</t>
  </si>
  <si>
    <t>200013537390</t>
  </si>
  <si>
    <t>13385603333</t>
  </si>
  <si>
    <t>25177INV01BG</t>
  </si>
  <si>
    <t>1338560333310719</t>
  </si>
  <si>
    <t>13385603600</t>
  </si>
  <si>
    <t>USMO6560518050</t>
  </si>
  <si>
    <t>1338560360010719</t>
  </si>
  <si>
    <t>3102169559</t>
  </si>
  <si>
    <t>200015666932</t>
  </si>
  <si>
    <t>13385604018</t>
  </si>
  <si>
    <t>25181COCH1AB</t>
  </si>
  <si>
    <t>USMO6570597820</t>
  </si>
  <si>
    <t>1338560401810719</t>
  </si>
  <si>
    <t>3101706175</t>
  </si>
  <si>
    <t>200013180126</t>
  </si>
  <si>
    <t>13385604157</t>
  </si>
  <si>
    <t>USMO6561327580</t>
  </si>
  <si>
    <t>1338560415710469</t>
  </si>
  <si>
    <t>3101519520</t>
  </si>
  <si>
    <t>200012425761</t>
  </si>
  <si>
    <t>1338560415710514</t>
  </si>
  <si>
    <t>3101519617</t>
  </si>
  <si>
    <t>13385604183</t>
  </si>
  <si>
    <t>USMO6561314010</t>
  </si>
  <si>
    <t>1338560418310469</t>
  </si>
  <si>
    <t>3101704662</t>
  </si>
  <si>
    <t>13385604185</t>
  </si>
  <si>
    <t>1338560418510469</t>
  </si>
  <si>
    <t>3101704610</t>
  </si>
  <si>
    <t>1338560418510514</t>
  </si>
  <si>
    <t>3101704554</t>
  </si>
  <si>
    <t>13385604186</t>
  </si>
  <si>
    <t>1338560418610514</t>
  </si>
  <si>
    <t>3101650747</t>
  </si>
  <si>
    <t>1338560418610469</t>
  </si>
  <si>
    <t>3101650167</t>
  </si>
  <si>
    <t>13385604296</t>
  </si>
  <si>
    <t>USMO6561315750</t>
  </si>
  <si>
    <t>1338560429610514</t>
  </si>
  <si>
    <t>3101696859</t>
  </si>
  <si>
    <t>1338560429610469</t>
  </si>
  <si>
    <t>3101696698</t>
  </si>
  <si>
    <t>13385604541</t>
  </si>
  <si>
    <t>USMO6561321260</t>
  </si>
  <si>
    <t>1338560454110514</t>
  </si>
  <si>
    <t>3101681740</t>
  </si>
  <si>
    <t>1338560454110469</t>
  </si>
  <si>
    <t>3101682143</t>
  </si>
  <si>
    <t>13385604606</t>
  </si>
  <si>
    <t>USMO6561683811</t>
  </si>
  <si>
    <t>1338560460610719</t>
  </si>
  <si>
    <t>3101500028</t>
  </si>
  <si>
    <t>13385604676</t>
  </si>
  <si>
    <t>1338560467610719</t>
  </si>
  <si>
    <t>13385604856</t>
  </si>
  <si>
    <t>USMO6561685151</t>
  </si>
  <si>
    <t>1338560485610719</t>
  </si>
  <si>
    <t>3101529566</t>
  </si>
  <si>
    <t>200012370918</t>
  </si>
  <si>
    <t>13385605073</t>
  </si>
  <si>
    <t>USMO6560514310</t>
  </si>
  <si>
    <t>1338560507310719</t>
  </si>
  <si>
    <t>3101494426</t>
  </si>
  <si>
    <t>200013357617</t>
  </si>
  <si>
    <t>13385605115</t>
  </si>
  <si>
    <t>1338560511510719</t>
  </si>
  <si>
    <t>3101575454</t>
  </si>
  <si>
    <t>13385605116</t>
  </si>
  <si>
    <t>USMO6560528330</t>
  </si>
  <si>
    <t>1338560511610719</t>
  </si>
  <si>
    <t>3101640422</t>
  </si>
  <si>
    <t>13385605184</t>
  </si>
  <si>
    <t>1338560518410514</t>
  </si>
  <si>
    <t>3101587544</t>
  </si>
  <si>
    <t>13385605288</t>
  </si>
  <si>
    <t>USMO6561327870</t>
  </si>
  <si>
    <t>1338560528810469</t>
  </si>
  <si>
    <t>3101496735</t>
  </si>
  <si>
    <t>200011080229</t>
  </si>
  <si>
    <t>13385605290</t>
  </si>
  <si>
    <t>1338560529010514</t>
  </si>
  <si>
    <t>3101631247</t>
  </si>
  <si>
    <t>200011080252</t>
  </si>
  <si>
    <t>1338560529010469</t>
  </si>
  <si>
    <t>3101631345</t>
  </si>
  <si>
    <t>13385605357</t>
  </si>
  <si>
    <t>USMO6561683871</t>
  </si>
  <si>
    <t>1338560535710719</t>
  </si>
  <si>
    <t>3101498542</t>
  </si>
  <si>
    <t>13385605360</t>
  </si>
  <si>
    <t>USMO6561683821</t>
  </si>
  <si>
    <t>1338560536010719</t>
  </si>
  <si>
    <t>3101612039</t>
  </si>
  <si>
    <t>13385605671</t>
  </si>
  <si>
    <t>USMO6561319010</t>
  </si>
  <si>
    <t>1338560567110469</t>
  </si>
  <si>
    <t>3101695233</t>
  </si>
  <si>
    <t>1338560567110514</t>
  </si>
  <si>
    <t>3101695314</t>
  </si>
  <si>
    <t>13385605765</t>
  </si>
  <si>
    <t>USMO6574093061</t>
  </si>
  <si>
    <t>1338560576510719</t>
  </si>
  <si>
    <t>3101692831</t>
  </si>
  <si>
    <t>13385605790</t>
  </si>
  <si>
    <t>1338560579010514</t>
  </si>
  <si>
    <t>3101699832</t>
  </si>
  <si>
    <t>1338560579010469</t>
  </si>
  <si>
    <t>3101699913</t>
  </si>
  <si>
    <t>13385605798</t>
  </si>
  <si>
    <t>USMO6560528960</t>
  </si>
  <si>
    <t>1338560579810719</t>
  </si>
  <si>
    <t>3101633614</t>
  </si>
  <si>
    <t>13385605800</t>
  </si>
  <si>
    <t>1338560580010719</t>
  </si>
  <si>
    <t>3101633517</t>
  </si>
  <si>
    <t>13385605860</t>
  </si>
  <si>
    <t>1338560586010469</t>
  </si>
  <si>
    <t>3101538828</t>
  </si>
  <si>
    <t>1338560586010514</t>
  </si>
  <si>
    <t>3101538924</t>
  </si>
  <si>
    <t>13385605896</t>
  </si>
  <si>
    <t>USMO6560520560</t>
  </si>
  <si>
    <t>1338560589610719</t>
  </si>
  <si>
    <t>3101592909</t>
  </si>
  <si>
    <t>13385606068</t>
  </si>
  <si>
    <t>1338560606810469</t>
  </si>
  <si>
    <t>3101520887</t>
  </si>
  <si>
    <t>13385606070</t>
  </si>
  <si>
    <t>1338560607010469</t>
  </si>
  <si>
    <t>3101657150</t>
  </si>
  <si>
    <t>13385606071</t>
  </si>
  <si>
    <t>1338560607110469</t>
  </si>
  <si>
    <t>3101665617</t>
  </si>
  <si>
    <t>1338560607110514</t>
  </si>
  <si>
    <t>3101666289</t>
  </si>
  <si>
    <t>13385606072</t>
  </si>
  <si>
    <t>1338560607210514</t>
  </si>
  <si>
    <t>3101619441</t>
  </si>
  <si>
    <t>1338560607210469</t>
  </si>
  <si>
    <t>3101665809</t>
  </si>
  <si>
    <t>13385606073</t>
  </si>
  <si>
    <t>1338560607310514</t>
  </si>
  <si>
    <t>1338560607310469</t>
  </si>
  <si>
    <t>13385606074</t>
  </si>
  <si>
    <t>1338560607410469</t>
  </si>
  <si>
    <t>3101665998</t>
  </si>
  <si>
    <t>1338560607410514</t>
  </si>
  <si>
    <t>3101618906</t>
  </si>
  <si>
    <t>13385606075</t>
  </si>
  <si>
    <t>1338560607510514</t>
  </si>
  <si>
    <t>3101666093</t>
  </si>
  <si>
    <t>1338560607510469</t>
  </si>
  <si>
    <t>3101619346</t>
  </si>
  <si>
    <t>13385606076</t>
  </si>
  <si>
    <t>1338560607610469</t>
  </si>
  <si>
    <t>3101666193</t>
  </si>
  <si>
    <t>1338560607610514</t>
  </si>
  <si>
    <t>3101618992</t>
  </si>
  <si>
    <t>13385606077</t>
  </si>
  <si>
    <t>1338560607710514</t>
  </si>
  <si>
    <t>3101666860</t>
  </si>
  <si>
    <t>1338560607710469</t>
  </si>
  <si>
    <t>3101666384</t>
  </si>
  <si>
    <t>13385606078</t>
  </si>
  <si>
    <t>1338560607810469</t>
  </si>
  <si>
    <t>3101665712</t>
  </si>
  <si>
    <t>1338560607810514</t>
  </si>
  <si>
    <t>3101666577</t>
  </si>
  <si>
    <t>13385606079</t>
  </si>
  <si>
    <t>1338560607910469</t>
  </si>
  <si>
    <t>3101619076</t>
  </si>
  <si>
    <t>1338560607910514</t>
  </si>
  <si>
    <t>3101666670</t>
  </si>
  <si>
    <t>13385606080</t>
  </si>
  <si>
    <t>1338560608010514</t>
  </si>
  <si>
    <t>3101666957</t>
  </si>
  <si>
    <t>1338560608010469</t>
  </si>
  <si>
    <t>3101666765</t>
  </si>
  <si>
    <t>13385606081</t>
  </si>
  <si>
    <t>1338560608110469</t>
  </si>
  <si>
    <t>3101667050</t>
  </si>
  <si>
    <t>1338560608110514</t>
  </si>
  <si>
    <t>3101666481</t>
  </si>
  <si>
    <t>13385606082</t>
  </si>
  <si>
    <t>1338560608210514</t>
  </si>
  <si>
    <t>3101619920</t>
  </si>
  <si>
    <t>1338560608210469</t>
  </si>
  <si>
    <t>3101619155</t>
  </si>
  <si>
    <t>13385606083</t>
  </si>
  <si>
    <t>1338560608310469</t>
  </si>
  <si>
    <t>3101619251</t>
  </si>
  <si>
    <t>1338560608310514</t>
  </si>
  <si>
    <t>3101667138</t>
  </si>
  <si>
    <t>13385606084</t>
  </si>
  <si>
    <t>1338560608410469</t>
  </si>
  <si>
    <t>3101619536</t>
  </si>
  <si>
    <t>1338560608410514</t>
  </si>
  <si>
    <t>3101619633</t>
  </si>
  <si>
    <t>13385606085</t>
  </si>
  <si>
    <t>1338560608510514</t>
  </si>
  <si>
    <t>3101619727</t>
  </si>
  <si>
    <t>1338560608510469</t>
  </si>
  <si>
    <t>3101665427</t>
  </si>
  <si>
    <t>13385606107</t>
  </si>
  <si>
    <t>USMO6570594990</t>
  </si>
  <si>
    <t>1338560610710719</t>
  </si>
  <si>
    <t>3101490205</t>
  </si>
  <si>
    <t>13385606133</t>
  </si>
  <si>
    <t>USMO6561328970</t>
  </si>
  <si>
    <t>1338560613310469</t>
  </si>
  <si>
    <t>3101691824</t>
  </si>
  <si>
    <t>1338560613310514</t>
  </si>
  <si>
    <t>3101691906</t>
  </si>
  <si>
    <t>13385606156</t>
  </si>
  <si>
    <t>1338560615610514</t>
  </si>
  <si>
    <t>3101492385</t>
  </si>
  <si>
    <t>1338560615610469</t>
  </si>
  <si>
    <t>3101492291</t>
  </si>
  <si>
    <t>13385606158</t>
  </si>
  <si>
    <t>1338560615810469</t>
  </si>
  <si>
    <t>3101603999</t>
  </si>
  <si>
    <t>1338560615810514</t>
  </si>
  <si>
    <t>3101604093</t>
  </si>
  <si>
    <t>13385606159</t>
  </si>
  <si>
    <t>1338560615910469</t>
  </si>
  <si>
    <t>3101628341</t>
  </si>
  <si>
    <t>1338560615910514</t>
  </si>
  <si>
    <t>3101628435</t>
  </si>
  <si>
    <t>13385606160</t>
  </si>
  <si>
    <t>1338560616010514</t>
  </si>
  <si>
    <t>3101671754</t>
  </si>
  <si>
    <t>1338560616010469</t>
  </si>
  <si>
    <t>3101671835</t>
  </si>
  <si>
    <t>13385606161</t>
  </si>
  <si>
    <t>1338560616110514</t>
  </si>
  <si>
    <t>3101674878</t>
  </si>
  <si>
    <t>1338560616110469</t>
  </si>
  <si>
    <t>3101674960</t>
  </si>
  <si>
    <t>13385606162</t>
  </si>
  <si>
    <t>USMO6561385080</t>
  </si>
  <si>
    <t>1338560616210469</t>
  </si>
  <si>
    <t>3101672042</t>
  </si>
  <si>
    <t>13385606272</t>
  </si>
  <si>
    <t>USMO6576962060</t>
  </si>
  <si>
    <t>1338560627210719</t>
  </si>
  <si>
    <t>3101546851</t>
  </si>
  <si>
    <t>13385606325</t>
  </si>
  <si>
    <t>1338560632510719</t>
  </si>
  <si>
    <t>3101487651</t>
  </si>
  <si>
    <t>13385606347</t>
  </si>
  <si>
    <t>1338560634710719</t>
  </si>
  <si>
    <t>3101641701</t>
  </si>
  <si>
    <t>13385606640</t>
  </si>
  <si>
    <t>USMO6561328470</t>
  </si>
  <si>
    <t>1338560664010469</t>
  </si>
  <si>
    <t>3101705072</t>
  </si>
  <si>
    <t>200012331563</t>
  </si>
  <si>
    <t>1338560664010514</t>
  </si>
  <si>
    <t>3101705119</t>
  </si>
  <si>
    <t>13385606767</t>
  </si>
  <si>
    <t>1338560676710719</t>
  </si>
  <si>
    <t>3101689771</t>
  </si>
  <si>
    <t>200012286387</t>
  </si>
  <si>
    <t>13385606768</t>
  </si>
  <si>
    <t>1338560676810719</t>
  </si>
  <si>
    <t>13385606914</t>
  </si>
  <si>
    <t>USMO6485482331</t>
  </si>
  <si>
    <t>1338560691410719</t>
  </si>
  <si>
    <t>3101630445</t>
  </si>
  <si>
    <t>200012095168</t>
  </si>
  <si>
    <t>13385606968</t>
  </si>
  <si>
    <t>USMO6574096781</t>
  </si>
  <si>
    <t>1338560696810719</t>
  </si>
  <si>
    <t>3101640674</t>
  </si>
  <si>
    <t>13385607007</t>
  </si>
  <si>
    <t>1338560700710719</t>
  </si>
  <si>
    <t>3101475834</t>
  </si>
  <si>
    <t>13385607194</t>
  </si>
  <si>
    <t>USMO6561320300</t>
  </si>
  <si>
    <t>1338560719410469</t>
  </si>
  <si>
    <t>3101489487</t>
  </si>
  <si>
    <t>200013814153</t>
  </si>
  <si>
    <t>13385607199</t>
  </si>
  <si>
    <t>1338560719910469</t>
  </si>
  <si>
    <t>3101568890</t>
  </si>
  <si>
    <t>200013814252</t>
  </si>
  <si>
    <t>13385607200</t>
  </si>
  <si>
    <t>USMO6561329400</t>
  </si>
  <si>
    <t>1338560720010469</t>
  </si>
  <si>
    <t>3101548779</t>
  </si>
  <si>
    <t>200013814302</t>
  </si>
  <si>
    <t>13385607201</t>
  </si>
  <si>
    <t>USMO6561310420</t>
  </si>
  <si>
    <t>1338560720110469</t>
  </si>
  <si>
    <t>3101592193</t>
  </si>
  <si>
    <t>200013814328</t>
  </si>
  <si>
    <t>1338560720110514</t>
  </si>
  <si>
    <t>3101592289</t>
  </si>
  <si>
    <t>13385607204</t>
  </si>
  <si>
    <t>USMO6561331310</t>
  </si>
  <si>
    <t>1338560720410469</t>
  </si>
  <si>
    <t>3101613080</t>
  </si>
  <si>
    <t>200013814427</t>
  </si>
  <si>
    <t>13385607208</t>
  </si>
  <si>
    <t>1338560720810469</t>
  </si>
  <si>
    <t>3101633120</t>
  </si>
  <si>
    <t>200013814500</t>
  </si>
  <si>
    <t>1338560720810514</t>
  </si>
  <si>
    <t>3101633219</t>
  </si>
  <si>
    <t>13385607209</t>
  </si>
  <si>
    <t>1338560720910469</t>
  </si>
  <si>
    <t>3101633315</t>
  </si>
  <si>
    <t>200013814526</t>
  </si>
  <si>
    <t>13385607210</t>
  </si>
  <si>
    <t>USMO6561330300</t>
  </si>
  <si>
    <t>1338560721010469</t>
  </si>
  <si>
    <t>3101637391</t>
  </si>
  <si>
    <t>200013814542</t>
  </si>
  <si>
    <t>13385607211</t>
  </si>
  <si>
    <t>1338560721110469</t>
  </si>
  <si>
    <t>13385607452</t>
  </si>
  <si>
    <t>1338560745210514</t>
  </si>
  <si>
    <t>3101604852</t>
  </si>
  <si>
    <t>200014280313</t>
  </si>
  <si>
    <t>1338560745210469</t>
  </si>
  <si>
    <t>3101604755</t>
  </si>
  <si>
    <t>13385607454</t>
  </si>
  <si>
    <t>1338560745410469</t>
  </si>
  <si>
    <t>3101604949</t>
  </si>
  <si>
    <t>200014280388</t>
  </si>
  <si>
    <t>1338560745410514</t>
  </si>
  <si>
    <t>3101605046</t>
  </si>
  <si>
    <t>13385607609</t>
  </si>
  <si>
    <t>USMO6561310360</t>
  </si>
  <si>
    <t>1338560760910469</t>
  </si>
  <si>
    <t>3101695731</t>
  </si>
  <si>
    <t>200013951245</t>
  </si>
  <si>
    <t>1338560760910514</t>
  </si>
  <si>
    <t>3101695652</t>
  </si>
  <si>
    <t>13385607689</t>
  </si>
  <si>
    <t>USMO6561315730</t>
  </si>
  <si>
    <t>1338560768910514</t>
  </si>
  <si>
    <t>3101591542</t>
  </si>
  <si>
    <t>1338560768910469</t>
  </si>
  <si>
    <t>3101591447</t>
  </si>
  <si>
    <t>13385607976</t>
  </si>
  <si>
    <t>1338560797610514</t>
  </si>
  <si>
    <t>3101698554</t>
  </si>
  <si>
    <t>1338560797610469</t>
  </si>
  <si>
    <t>3101699270</t>
  </si>
  <si>
    <t>13385607985</t>
  </si>
  <si>
    <t>USMO6485492150</t>
  </si>
  <si>
    <t>1338560798510719</t>
  </si>
  <si>
    <t>3101486095</t>
  </si>
  <si>
    <t>13385608057</t>
  </si>
  <si>
    <t>USMO6561333720</t>
  </si>
  <si>
    <t>1338560805710469</t>
  </si>
  <si>
    <t>3101566004</t>
  </si>
  <si>
    <t>1338560805710514</t>
  </si>
  <si>
    <t>3101566100</t>
  </si>
  <si>
    <t>13385608093</t>
  </si>
  <si>
    <t>1338560809310514</t>
  </si>
  <si>
    <t>1338560809310469</t>
  </si>
  <si>
    <t>13385608095</t>
  </si>
  <si>
    <t>1338560809510514</t>
  </si>
  <si>
    <t>3101595315</t>
  </si>
  <si>
    <t>1338560809510469</t>
  </si>
  <si>
    <t>3101595411</t>
  </si>
  <si>
    <t>13385608096</t>
  </si>
  <si>
    <t>1338560809610514</t>
  </si>
  <si>
    <t>1338560809610469</t>
  </si>
  <si>
    <t>13385608233</t>
  </si>
  <si>
    <t>USMO6560516090</t>
  </si>
  <si>
    <t>1338560823310719</t>
  </si>
  <si>
    <t>3101483635</t>
  </si>
  <si>
    <t>200013732348</t>
  </si>
  <si>
    <t>13385608423</t>
  </si>
  <si>
    <t>1338560842310719</t>
  </si>
  <si>
    <t>3101539826</t>
  </si>
  <si>
    <t>200014142620</t>
  </si>
  <si>
    <t>13385608467</t>
  </si>
  <si>
    <t>USMO6560522500</t>
  </si>
  <si>
    <t>1338560846710719</t>
  </si>
  <si>
    <t>3101568114</t>
  </si>
  <si>
    <t>200014121137</t>
  </si>
  <si>
    <t>13385608521</t>
  </si>
  <si>
    <t>USMO6561391230</t>
  </si>
  <si>
    <t>1338560852110469</t>
  </si>
  <si>
    <t>3101652116</t>
  </si>
  <si>
    <t>200013497074</t>
  </si>
  <si>
    <t>13385608620</t>
  </si>
  <si>
    <t>USMO6560527130</t>
  </si>
  <si>
    <t>1338560862010719</t>
  </si>
  <si>
    <t>3101692061</t>
  </si>
  <si>
    <t>13385608624</t>
  </si>
  <si>
    <t>1338560862410719</t>
  </si>
  <si>
    <t>3101692224</t>
  </si>
  <si>
    <t>13385608745</t>
  </si>
  <si>
    <t>USMO6485492490</t>
  </si>
  <si>
    <t>1338560874510719</t>
  </si>
  <si>
    <t>3101572587</t>
  </si>
  <si>
    <t>13385608890</t>
  </si>
  <si>
    <t>1338560889010719</t>
  </si>
  <si>
    <t>3101622471</t>
  </si>
  <si>
    <t>200014719492</t>
  </si>
  <si>
    <t>13480604747</t>
  </si>
  <si>
    <t>25154INV01A3</t>
  </si>
  <si>
    <t>USMO6560521080</t>
  </si>
  <si>
    <t>1348060474710719</t>
  </si>
  <si>
    <t>3101582659</t>
  </si>
  <si>
    <t>13480604752</t>
  </si>
  <si>
    <t>1348060475210719</t>
  </si>
  <si>
    <t>3101711461</t>
  </si>
  <si>
    <t>13480604794</t>
  </si>
  <si>
    <t>1348060479410719</t>
  </si>
  <si>
    <t>3101598671</t>
  </si>
  <si>
    <t>13480604801</t>
  </si>
  <si>
    <t>1348060480110719</t>
  </si>
  <si>
    <t>3101690558</t>
  </si>
  <si>
    <t>13480604807</t>
  </si>
  <si>
    <t>1348060480710719</t>
  </si>
  <si>
    <t>3101604053</t>
  </si>
  <si>
    <t>13480604837</t>
  </si>
  <si>
    <t>USMO6307720220</t>
  </si>
  <si>
    <t>1348060483710719</t>
  </si>
  <si>
    <t>3101613837</t>
  </si>
  <si>
    <t>13480604838</t>
  </si>
  <si>
    <t>USMO6561324370</t>
  </si>
  <si>
    <t>1348060483810469</t>
  </si>
  <si>
    <t>3101595927</t>
  </si>
  <si>
    <t>200011944424</t>
  </si>
  <si>
    <t>1348060483810514</t>
  </si>
  <si>
    <t>3101596120</t>
  </si>
  <si>
    <t>13480604885</t>
  </si>
  <si>
    <t>USMO6307720160</t>
  </si>
  <si>
    <t>1348060488510719</t>
  </si>
  <si>
    <t>3102229336</t>
  </si>
  <si>
    <t>200015949445</t>
  </si>
  <si>
    <t>13480604894</t>
  </si>
  <si>
    <t>1348060489410719</t>
  </si>
  <si>
    <t>13480606345</t>
  </si>
  <si>
    <t>25156INV01AY</t>
  </si>
  <si>
    <t>USMO6570593150</t>
  </si>
  <si>
    <t>1348060634510719</t>
  </si>
  <si>
    <t>3101507704</t>
  </si>
  <si>
    <t>13480606575</t>
  </si>
  <si>
    <t>USMO6560511460</t>
  </si>
  <si>
    <t>1348060657510719</t>
  </si>
  <si>
    <t>3102130693</t>
  </si>
  <si>
    <t>13480607833</t>
  </si>
  <si>
    <t>25157INV01A6</t>
  </si>
  <si>
    <t>USMO6576962250</t>
  </si>
  <si>
    <t>1348060783310719</t>
  </si>
  <si>
    <t>3102216750</t>
  </si>
  <si>
    <t>200015885961</t>
  </si>
  <si>
    <t>13480610533</t>
  </si>
  <si>
    <t>25162INV01A6</t>
  </si>
  <si>
    <t>1348061053310469</t>
  </si>
  <si>
    <t>3101572845</t>
  </si>
  <si>
    <t>1348061053310514</t>
  </si>
  <si>
    <t>3101572941</t>
  </si>
  <si>
    <t>13480610755</t>
  </si>
  <si>
    <t>25162INV01AN</t>
  </si>
  <si>
    <t>USMO6561396910</t>
  </si>
  <si>
    <t>1348061075510469</t>
  </si>
  <si>
    <t>3101702232</t>
  </si>
  <si>
    <t>1348061075510514</t>
  </si>
  <si>
    <t>3101702312</t>
  </si>
  <si>
    <t>13480610922</t>
  </si>
  <si>
    <t>1348061092210469</t>
  </si>
  <si>
    <t>3102127477</t>
  </si>
  <si>
    <t>200015463371</t>
  </si>
  <si>
    <t>1348061092210514</t>
  </si>
  <si>
    <t>3102205522</t>
  </si>
  <si>
    <t>13480611081</t>
  </si>
  <si>
    <t>1348061108110514</t>
  </si>
  <si>
    <t>3102195763</t>
  </si>
  <si>
    <t>1348061108110469</t>
  </si>
  <si>
    <t>3102195762</t>
  </si>
  <si>
    <t>13480611198</t>
  </si>
  <si>
    <t>1348061119810514</t>
  </si>
  <si>
    <t>3102198478</t>
  </si>
  <si>
    <t>1348061119810469</t>
  </si>
  <si>
    <t>3102198477</t>
  </si>
  <si>
    <t>13480613215</t>
  </si>
  <si>
    <t>25167CHCH1AF</t>
  </si>
  <si>
    <t>1348061321510719</t>
  </si>
  <si>
    <t>13480613217</t>
  </si>
  <si>
    <t>1348061321710719</t>
  </si>
  <si>
    <t>13480613297</t>
  </si>
  <si>
    <t>1348061329710514</t>
  </si>
  <si>
    <t>3101535772</t>
  </si>
  <si>
    <t>200012994105</t>
  </si>
  <si>
    <t>13480614784</t>
  </si>
  <si>
    <t>25167INV01BK</t>
  </si>
  <si>
    <t>USMO6561329260</t>
  </si>
  <si>
    <t>1348061478410514</t>
  </si>
  <si>
    <t>3101669525</t>
  </si>
  <si>
    <t>1348061478410469</t>
  </si>
  <si>
    <t>3101669358</t>
  </si>
  <si>
    <t>13480614930</t>
  </si>
  <si>
    <t>25167INV01BJ</t>
  </si>
  <si>
    <t>1348061493010514</t>
  </si>
  <si>
    <t>3101535974</t>
  </si>
  <si>
    <t>200011789605</t>
  </si>
  <si>
    <t>13480616766</t>
  </si>
  <si>
    <t>25169INV01AB</t>
  </si>
  <si>
    <t>1348061676610719</t>
  </si>
  <si>
    <t>3101673952</t>
  </si>
  <si>
    <t>200013354341</t>
  </si>
  <si>
    <t>13480616806</t>
  </si>
  <si>
    <t>1348061680610719</t>
  </si>
  <si>
    <t>3101634480</t>
  </si>
  <si>
    <t>13480616834</t>
  </si>
  <si>
    <t>1348061683410719</t>
  </si>
  <si>
    <t>3101608832</t>
  </si>
  <si>
    <t>13480617872</t>
  </si>
  <si>
    <t>25170INV01AK</t>
  </si>
  <si>
    <t>USMO6561313530</t>
  </si>
  <si>
    <t>1348061787210469</t>
  </si>
  <si>
    <t>3101649473</t>
  </si>
  <si>
    <t>1348061787210514</t>
  </si>
  <si>
    <t>3101649568</t>
  </si>
  <si>
    <t>13480618164</t>
  </si>
  <si>
    <t>1348061816410719</t>
  </si>
  <si>
    <t>13480620054</t>
  </si>
  <si>
    <t>25171INV01AL</t>
  </si>
  <si>
    <t>1348062005410719</t>
  </si>
  <si>
    <t>3101526114</t>
  </si>
  <si>
    <t>13480620156</t>
  </si>
  <si>
    <t>1348062015610719</t>
  </si>
  <si>
    <t>3101702821</t>
  </si>
  <si>
    <t>13480620236</t>
  </si>
  <si>
    <t>25171INV01A1</t>
  </si>
  <si>
    <t>USMO6305121140</t>
  </si>
  <si>
    <t>1348062023610719</t>
  </si>
  <si>
    <t>3101548691</t>
  </si>
  <si>
    <t>200011553134</t>
  </si>
  <si>
    <t>13480620241</t>
  </si>
  <si>
    <t>1348062024110719</t>
  </si>
  <si>
    <t>3101478157</t>
  </si>
  <si>
    <t>200011082373</t>
  </si>
  <si>
    <t>13480620281</t>
  </si>
  <si>
    <t>USMO6561323690</t>
  </si>
  <si>
    <t>1348062028110514</t>
  </si>
  <si>
    <t>3101622130</t>
  </si>
  <si>
    <t>1348062028110469</t>
  </si>
  <si>
    <t>3101622321</t>
  </si>
  <si>
    <t>13480620321</t>
  </si>
  <si>
    <t>1348062032110719</t>
  </si>
  <si>
    <t>3101659060</t>
  </si>
  <si>
    <t>200012819401</t>
  </si>
  <si>
    <t>13480620331</t>
  </si>
  <si>
    <t>USMO6301622260</t>
  </si>
  <si>
    <t>1348062033110719</t>
  </si>
  <si>
    <t>3101495613</t>
  </si>
  <si>
    <t>13480620367</t>
  </si>
  <si>
    <t>1348062036710719</t>
  </si>
  <si>
    <t>3101533965</t>
  </si>
  <si>
    <t>13480620382</t>
  </si>
  <si>
    <t>1348062038210469</t>
  </si>
  <si>
    <t>3101600878</t>
  </si>
  <si>
    <t>200012837601</t>
  </si>
  <si>
    <t>1348062038210514</t>
  </si>
  <si>
    <t>3101600781</t>
  </si>
  <si>
    <t>13480620551</t>
  </si>
  <si>
    <t>1348062055110719</t>
  </si>
  <si>
    <t>3101609097</t>
  </si>
  <si>
    <t>13480620575</t>
  </si>
  <si>
    <t>USMO6301622050</t>
  </si>
  <si>
    <t>1348062057510719</t>
  </si>
  <si>
    <t>3101525334</t>
  </si>
  <si>
    <t>13480620589</t>
  </si>
  <si>
    <t>USMO6306950351</t>
  </si>
  <si>
    <t>1348062058910719</t>
  </si>
  <si>
    <t>3101685599</t>
  </si>
  <si>
    <t>13480620592</t>
  </si>
  <si>
    <t>1348062059210719</t>
  </si>
  <si>
    <t>3101678523</t>
  </si>
  <si>
    <t>13480620670</t>
  </si>
  <si>
    <t>USMO6301513631</t>
  </si>
  <si>
    <t>1348062067010719</t>
  </si>
  <si>
    <t>3102207890</t>
  </si>
  <si>
    <t>200014955674</t>
  </si>
  <si>
    <t>13480620804</t>
  </si>
  <si>
    <t>1348062080410469</t>
  </si>
  <si>
    <t>3102315307</t>
  </si>
  <si>
    <t>13480622303</t>
  </si>
  <si>
    <t>25175INV01AJ</t>
  </si>
  <si>
    <t>1348062230310719</t>
  </si>
  <si>
    <t>3101615699</t>
  </si>
  <si>
    <t>13480622333</t>
  </si>
  <si>
    <t>USMO6485491310</t>
  </si>
  <si>
    <t>1348062233310719</t>
  </si>
  <si>
    <t>3101979591</t>
  </si>
  <si>
    <t>13480622962</t>
  </si>
  <si>
    <t>25178INV01BB</t>
  </si>
  <si>
    <t>USMO6561071181</t>
  </si>
  <si>
    <t>1348062296210719</t>
  </si>
  <si>
    <t>3101567636</t>
  </si>
  <si>
    <t>13480622968</t>
  </si>
  <si>
    <t>1348062296810719</t>
  </si>
  <si>
    <t>3101625511</t>
  </si>
  <si>
    <t>13480623015</t>
  </si>
  <si>
    <t>USMO6307720660</t>
  </si>
  <si>
    <t>1348062301510719</t>
  </si>
  <si>
    <t>3101485976</t>
  </si>
  <si>
    <t>13480623056</t>
  </si>
  <si>
    <t>1348062305610719</t>
  </si>
  <si>
    <t>3101679827</t>
  </si>
  <si>
    <t>200013827635</t>
  </si>
  <si>
    <t>13480623060</t>
  </si>
  <si>
    <t>1348062306010719</t>
  </si>
  <si>
    <t>3101584397</t>
  </si>
  <si>
    <t>13480623077</t>
  </si>
  <si>
    <t>USMO6572179581</t>
  </si>
  <si>
    <t>1348062307710719</t>
  </si>
  <si>
    <t>3101592198</t>
  </si>
  <si>
    <t>13480623080</t>
  </si>
  <si>
    <t>USMO6561071111</t>
  </si>
  <si>
    <t>1348062308010719</t>
  </si>
  <si>
    <t>3101624232</t>
  </si>
  <si>
    <t>13480623186</t>
  </si>
  <si>
    <t>1348062318610469</t>
  </si>
  <si>
    <t>3102211175</t>
  </si>
  <si>
    <t>1348062318610514</t>
  </si>
  <si>
    <t>3102211177</t>
  </si>
  <si>
    <t>13480623191</t>
  </si>
  <si>
    <t>1348062319110719</t>
  </si>
  <si>
    <t>3102211464</t>
  </si>
  <si>
    <t>13575605310</t>
  </si>
  <si>
    <t>25154INV01A4</t>
  </si>
  <si>
    <t>USMO6396678021</t>
  </si>
  <si>
    <t>1357560531010719</t>
  </si>
  <si>
    <t>3101631413</t>
  </si>
  <si>
    <t>13575605319</t>
  </si>
  <si>
    <t>1357560531910719</t>
  </si>
  <si>
    <t>3101675009</t>
  </si>
  <si>
    <t>13575605337</t>
  </si>
  <si>
    <t>1357560533710719</t>
  </si>
  <si>
    <t>3101513007</t>
  </si>
  <si>
    <t>13575605376</t>
  </si>
  <si>
    <t>1357560537610719</t>
  </si>
  <si>
    <t>3101544977</t>
  </si>
  <si>
    <t>13575605391</t>
  </si>
  <si>
    <t>1357560539110719</t>
  </si>
  <si>
    <t>3101645125</t>
  </si>
  <si>
    <t>13575607157</t>
  </si>
  <si>
    <t>25156INV01AL</t>
  </si>
  <si>
    <t>1357560715710719</t>
  </si>
  <si>
    <t>3101500492</t>
  </si>
  <si>
    <t>13575607183</t>
  </si>
  <si>
    <t>1357560718310719</t>
  </si>
  <si>
    <t>3101632007</t>
  </si>
  <si>
    <t>200011682826</t>
  </si>
  <si>
    <t>13575607281</t>
  </si>
  <si>
    <t>1357560728110719</t>
  </si>
  <si>
    <t>3101492632</t>
  </si>
  <si>
    <t>13575607748</t>
  </si>
  <si>
    <t>1357560774810719</t>
  </si>
  <si>
    <t>13575608793</t>
  </si>
  <si>
    <t>25157INV01A1</t>
  </si>
  <si>
    <t>USMO6570593800</t>
  </si>
  <si>
    <t>1357560879310719</t>
  </si>
  <si>
    <t>3101992972</t>
  </si>
  <si>
    <t>13575608830</t>
  </si>
  <si>
    <t>1357560883010719</t>
  </si>
  <si>
    <t>3101983116</t>
  </si>
  <si>
    <t>13575610854</t>
  </si>
  <si>
    <t>25161INV01BK</t>
  </si>
  <si>
    <t>USMO6561310340</t>
  </si>
  <si>
    <t>1357561085410469</t>
  </si>
  <si>
    <t>3101539741</t>
  </si>
  <si>
    <t>200010912661</t>
  </si>
  <si>
    <t>1357561085410514</t>
  </si>
  <si>
    <t>3101539647</t>
  </si>
  <si>
    <t>13575610884</t>
  </si>
  <si>
    <t>25161INV01A8</t>
  </si>
  <si>
    <t>1357561088410469</t>
  </si>
  <si>
    <t>3101685858</t>
  </si>
  <si>
    <t>1357561088410514</t>
  </si>
  <si>
    <t>3101685777</t>
  </si>
  <si>
    <t>13575611104</t>
  </si>
  <si>
    <t>USMO6561322350</t>
  </si>
  <si>
    <t>1357561110410469</t>
  </si>
  <si>
    <t>3101512930</t>
  </si>
  <si>
    <t>1357561110410514</t>
  </si>
  <si>
    <t>3101512835</t>
  </si>
  <si>
    <t>13575611487</t>
  </si>
  <si>
    <t>USMO6561333340</t>
  </si>
  <si>
    <t>1357561148710469</t>
  </si>
  <si>
    <t>3101632991</t>
  </si>
  <si>
    <t>1357561148710514</t>
  </si>
  <si>
    <t>3101633088</t>
  </si>
  <si>
    <t>13575611494</t>
  </si>
  <si>
    <t>1357561149410469</t>
  </si>
  <si>
    <t>3101576612</t>
  </si>
  <si>
    <t>1357561149410514</t>
  </si>
  <si>
    <t>3101576995</t>
  </si>
  <si>
    <t>13575611570</t>
  </si>
  <si>
    <t>USMO6561320220</t>
  </si>
  <si>
    <t>1357561157010469</t>
  </si>
  <si>
    <t>3101604679</t>
  </si>
  <si>
    <t>200014363044</t>
  </si>
  <si>
    <t>1357561157010514</t>
  </si>
  <si>
    <t>3101604775</t>
  </si>
  <si>
    <t>13575611709</t>
  </si>
  <si>
    <t>USMO6570592040</t>
  </si>
  <si>
    <t>1357561170910719</t>
  </si>
  <si>
    <t>3101695291</t>
  </si>
  <si>
    <t>13575611876</t>
  </si>
  <si>
    <t>1357561187610469</t>
  </si>
  <si>
    <t>3102125423</t>
  </si>
  <si>
    <t>1357561187610514</t>
  </si>
  <si>
    <t>3102125425</t>
  </si>
  <si>
    <t>13575611899</t>
  </si>
  <si>
    <t>1357561189910469</t>
  </si>
  <si>
    <t>3102071666</t>
  </si>
  <si>
    <t>200015174564</t>
  </si>
  <si>
    <t>1357561189910514</t>
  </si>
  <si>
    <t>3102071667</t>
  </si>
  <si>
    <t>13575611904</t>
  </si>
  <si>
    <t>1357561190410469</t>
  </si>
  <si>
    <t>1357561190410514</t>
  </si>
  <si>
    <t>13575611917</t>
  </si>
  <si>
    <t>1357561191710514</t>
  </si>
  <si>
    <t>1357561191710469</t>
  </si>
  <si>
    <t>13575612010</t>
  </si>
  <si>
    <t>1357561201010514</t>
  </si>
  <si>
    <t>1357561201010469</t>
  </si>
  <si>
    <t>13575612025</t>
  </si>
  <si>
    <t>1357561202510469</t>
  </si>
  <si>
    <t>1357561202510514</t>
  </si>
  <si>
    <t>13575612045</t>
  </si>
  <si>
    <t>1357561204510469</t>
  </si>
  <si>
    <t>3102072962</t>
  </si>
  <si>
    <t>1357561204510514</t>
  </si>
  <si>
    <t>3102072963</t>
  </si>
  <si>
    <t>13575612087</t>
  </si>
  <si>
    <t>1357561208710469</t>
  </si>
  <si>
    <t>3102270755</t>
  </si>
  <si>
    <t>200016167617</t>
  </si>
  <si>
    <t>13575612118</t>
  </si>
  <si>
    <t>1357561211810514</t>
  </si>
  <si>
    <t>3102293763</t>
  </si>
  <si>
    <t>13575612123</t>
  </si>
  <si>
    <t>USMO6561313460</t>
  </si>
  <si>
    <t>1357561212310514</t>
  </si>
  <si>
    <t>3102295845</t>
  </si>
  <si>
    <t>1357561212310469</t>
  </si>
  <si>
    <t>3102295844</t>
  </si>
  <si>
    <t>13575612195</t>
  </si>
  <si>
    <t>1357561219510514</t>
  </si>
  <si>
    <t>1357561219510469</t>
  </si>
  <si>
    <t>13575612202</t>
  </si>
  <si>
    <t>1357561220210469</t>
  </si>
  <si>
    <t>1357561220210514</t>
  </si>
  <si>
    <t>13575612239</t>
  </si>
  <si>
    <t>1357561223910514</t>
  </si>
  <si>
    <t>1357561223910469</t>
  </si>
  <si>
    <t>13575612861</t>
  </si>
  <si>
    <t>25162INV01AG</t>
  </si>
  <si>
    <t>1357561286110469</t>
  </si>
  <si>
    <t>3101653595</t>
  </si>
  <si>
    <t>1357561286110514</t>
  </si>
  <si>
    <t>3101653500</t>
  </si>
  <si>
    <t>13575613364</t>
  </si>
  <si>
    <t>1357561336410469</t>
  </si>
  <si>
    <t>3102225164</t>
  </si>
  <si>
    <t>200015929371</t>
  </si>
  <si>
    <t>1357561336410514</t>
  </si>
  <si>
    <t>3102225165</t>
  </si>
  <si>
    <t>13575613419</t>
  </si>
  <si>
    <t>1357561341910514</t>
  </si>
  <si>
    <t>3102228230</t>
  </si>
  <si>
    <t>1357561341910469</t>
  </si>
  <si>
    <t>3102228229</t>
  </si>
  <si>
    <t>13575614079</t>
  </si>
  <si>
    <t>25163INV01AZ</t>
  </si>
  <si>
    <t>USMO6485492380</t>
  </si>
  <si>
    <t>1357561407910719</t>
  </si>
  <si>
    <t>3101583827</t>
  </si>
  <si>
    <t>200012352908</t>
  </si>
  <si>
    <t>13575614245</t>
  </si>
  <si>
    <t>1357561424510469</t>
  </si>
  <si>
    <t>3101981178</t>
  </si>
  <si>
    <t>1357561424510514</t>
  </si>
  <si>
    <t>3101981179</t>
  </si>
  <si>
    <t>13575614338</t>
  </si>
  <si>
    <t>1357561433810719</t>
  </si>
  <si>
    <t>13575617624</t>
  </si>
  <si>
    <t>25170INV01BC</t>
  </si>
  <si>
    <t>1357561762410514</t>
  </si>
  <si>
    <t>3102224083</t>
  </si>
  <si>
    <t>1357561762410469</t>
  </si>
  <si>
    <t>3102224082</t>
  </si>
  <si>
    <t>13575617634</t>
  </si>
  <si>
    <t>1357561763410719</t>
  </si>
  <si>
    <t>3101532648</t>
  </si>
  <si>
    <t>13575617698</t>
  </si>
  <si>
    <t>1357561769810719</t>
  </si>
  <si>
    <t>3101538277</t>
  </si>
  <si>
    <t>13575617771</t>
  </si>
  <si>
    <t>1357561777110469</t>
  </si>
  <si>
    <t>3101669679</t>
  </si>
  <si>
    <t>200011095284</t>
  </si>
  <si>
    <t>1357561777110514</t>
  </si>
  <si>
    <t>3101669842</t>
  </si>
  <si>
    <t>13575617794</t>
  </si>
  <si>
    <t>25170INV01BI</t>
  </si>
  <si>
    <t>1357561779410514</t>
  </si>
  <si>
    <t>3101584419</t>
  </si>
  <si>
    <t>1357561779410469</t>
  </si>
  <si>
    <t>3101584324</t>
  </si>
  <si>
    <t>13575617826</t>
  </si>
  <si>
    <t>USMO6561333090</t>
  </si>
  <si>
    <t>1357561782610469</t>
  </si>
  <si>
    <t>3101499786</t>
  </si>
  <si>
    <t>1357561782610514</t>
  </si>
  <si>
    <t>3101499691</t>
  </si>
  <si>
    <t>13575617833</t>
  </si>
  <si>
    <t>USMO6560523460</t>
  </si>
  <si>
    <t>1357561783310719</t>
  </si>
  <si>
    <t>3101494786</t>
  </si>
  <si>
    <t>13575617836</t>
  </si>
  <si>
    <t>1357561783610469</t>
  </si>
  <si>
    <t>3101704999</t>
  </si>
  <si>
    <t>1357561783610514</t>
  </si>
  <si>
    <t>3101705046</t>
  </si>
  <si>
    <t>13575617840</t>
  </si>
  <si>
    <t>25170INV01AO</t>
  </si>
  <si>
    <t>1357561784010469</t>
  </si>
  <si>
    <t>3101648578</t>
  </si>
  <si>
    <t>1357561784010514</t>
  </si>
  <si>
    <t>3101648482</t>
  </si>
  <si>
    <t>13575617886</t>
  </si>
  <si>
    <t>1357561788610719</t>
  </si>
  <si>
    <t>3101665979</t>
  </si>
  <si>
    <t>13575618267</t>
  </si>
  <si>
    <t>USMO6561334010</t>
  </si>
  <si>
    <t>1357561826710469</t>
  </si>
  <si>
    <t>3101486690</t>
  </si>
  <si>
    <t>1357561826710514</t>
  </si>
  <si>
    <t>3101486503</t>
  </si>
  <si>
    <t>13575618640</t>
  </si>
  <si>
    <t>USMO6561317430</t>
  </si>
  <si>
    <t>1357561864010514</t>
  </si>
  <si>
    <t>3102310414</t>
  </si>
  <si>
    <t>1357561864010469</t>
  </si>
  <si>
    <t>3102310413</t>
  </si>
  <si>
    <t>13575618643</t>
  </si>
  <si>
    <t>1357561864310719</t>
  </si>
  <si>
    <t>3102299038</t>
  </si>
  <si>
    <t>200016309300</t>
  </si>
  <si>
    <t>13575621585</t>
  </si>
  <si>
    <t>25174INV01AQ</t>
  </si>
  <si>
    <t>USMO6561322280</t>
  </si>
  <si>
    <t>1357562158510514</t>
  </si>
  <si>
    <t>3101529735</t>
  </si>
  <si>
    <t>13575621843</t>
  </si>
  <si>
    <t>25174INV01AD</t>
  </si>
  <si>
    <t>1357562184310719</t>
  </si>
  <si>
    <t>3101475956</t>
  </si>
  <si>
    <t>13575621865</t>
  </si>
  <si>
    <t>USMO6561323370</t>
  </si>
  <si>
    <t>1357562186510514</t>
  </si>
  <si>
    <t>3101653605</t>
  </si>
  <si>
    <t>200012835589</t>
  </si>
  <si>
    <t>1357562186510469</t>
  </si>
  <si>
    <t>3101653508</t>
  </si>
  <si>
    <t>13575621915</t>
  </si>
  <si>
    <t>25174INV01A4</t>
  </si>
  <si>
    <t>USMO6560524780</t>
  </si>
  <si>
    <t>1357562191510719</t>
  </si>
  <si>
    <t>3101528897</t>
  </si>
  <si>
    <t>200013043928</t>
  </si>
  <si>
    <t>13575621948</t>
  </si>
  <si>
    <t>USMO6560525650</t>
  </si>
  <si>
    <t>1357562194810719</t>
  </si>
  <si>
    <t>3101595065</t>
  </si>
  <si>
    <t>13575622412</t>
  </si>
  <si>
    <t>1357562241210469</t>
  </si>
  <si>
    <t>3102238837</t>
  </si>
  <si>
    <t>1357562241210514</t>
  </si>
  <si>
    <t>3102238838</t>
  </si>
  <si>
    <t>13575622455</t>
  </si>
  <si>
    <t>1357562245510719</t>
  </si>
  <si>
    <t>3102237787</t>
  </si>
  <si>
    <t>13575623772</t>
  </si>
  <si>
    <t>25175INV01BG</t>
  </si>
  <si>
    <t>1357562377210719</t>
  </si>
  <si>
    <t>3101677738</t>
  </si>
  <si>
    <t>13575623801</t>
  </si>
  <si>
    <t>25175INV01AI</t>
  </si>
  <si>
    <t>USMO6560515420</t>
  </si>
  <si>
    <t>1357562380110719</t>
  </si>
  <si>
    <t>3101594222</t>
  </si>
  <si>
    <t>13575623852</t>
  </si>
  <si>
    <t>USMO6560521450</t>
  </si>
  <si>
    <t>1357562385210719</t>
  </si>
  <si>
    <t>3101705107</t>
  </si>
  <si>
    <t>13575623916</t>
  </si>
  <si>
    <t>1357562391610719</t>
  </si>
  <si>
    <t>3101495597</t>
  </si>
  <si>
    <t>13575624156</t>
  </si>
  <si>
    <t>USMO6560515080</t>
  </si>
  <si>
    <t>1357562415610719</t>
  </si>
  <si>
    <t>3101642036</t>
  </si>
  <si>
    <t>13575624383</t>
  </si>
  <si>
    <t>1357562438310719</t>
  </si>
  <si>
    <t>3102238547</t>
  </si>
  <si>
    <t>13575625105</t>
  </si>
  <si>
    <t>25176INV01AO</t>
  </si>
  <si>
    <t>1357562510510719</t>
  </si>
  <si>
    <t>3101559435</t>
  </si>
  <si>
    <t>13575625143</t>
  </si>
  <si>
    <t>USMO6485491200</t>
  </si>
  <si>
    <t>1357562514310719</t>
  </si>
  <si>
    <t>3101523592</t>
  </si>
  <si>
    <t>13575625149</t>
  </si>
  <si>
    <t>1357562514910719</t>
  </si>
  <si>
    <t>3101669034</t>
  </si>
  <si>
    <t>13575625926</t>
  </si>
  <si>
    <t>25178INV01AN</t>
  </si>
  <si>
    <t>1357562592610719</t>
  </si>
  <si>
    <t>13575626079</t>
  </si>
  <si>
    <t>25178INV01AC</t>
  </si>
  <si>
    <t>USMO6560520670</t>
  </si>
  <si>
    <t>1357562607910719</t>
  </si>
  <si>
    <t>3101619884</t>
  </si>
  <si>
    <t>13575626188</t>
  </si>
  <si>
    <t>USMO6561325810</t>
  </si>
  <si>
    <t>1357562618810514</t>
  </si>
  <si>
    <t>3101528402</t>
  </si>
  <si>
    <t>200013765975</t>
  </si>
  <si>
    <t>1357562618810469</t>
  </si>
  <si>
    <t>3101528211</t>
  </si>
  <si>
    <t>13575626272</t>
  </si>
  <si>
    <t>1357562627210719</t>
  </si>
  <si>
    <t>13575626276</t>
  </si>
  <si>
    <t>1357562627610469</t>
  </si>
  <si>
    <t>3102020888</t>
  </si>
  <si>
    <t>1357562627610514</t>
  </si>
  <si>
    <t>3102020889</t>
  </si>
  <si>
    <t>13575626377</t>
  </si>
  <si>
    <t>USMO6570592350</t>
  </si>
  <si>
    <t>1357562637710719</t>
  </si>
  <si>
    <t>3102022210</t>
  </si>
  <si>
    <t>13575626817</t>
  </si>
  <si>
    <t>25181INV01AC</t>
  </si>
  <si>
    <t>USMO6560521260</t>
  </si>
  <si>
    <t>1357562681710719</t>
  </si>
  <si>
    <t>3101726527</t>
  </si>
  <si>
    <t>200013131236</t>
  </si>
  <si>
    <t>13670628187</t>
  </si>
  <si>
    <t>25153INV01AG</t>
  </si>
  <si>
    <t>1367062818710720</t>
  </si>
  <si>
    <t>3102040087</t>
  </si>
  <si>
    <t>13670628786</t>
  </si>
  <si>
    <t>25154COCH2AJ</t>
  </si>
  <si>
    <t>48050449350</t>
  </si>
  <si>
    <t>1367062878610719</t>
  </si>
  <si>
    <t>13670631563</t>
  </si>
  <si>
    <t>25154INV01A9</t>
  </si>
  <si>
    <t>1367063156310719</t>
  </si>
  <si>
    <t>3101642561</t>
  </si>
  <si>
    <t>13670631607</t>
  </si>
  <si>
    <t>USMO6307720670</t>
  </si>
  <si>
    <t>1367063160710719</t>
  </si>
  <si>
    <t>3101663007</t>
  </si>
  <si>
    <t>13670631617</t>
  </si>
  <si>
    <t>1367063161710719</t>
  </si>
  <si>
    <t>3101549244</t>
  </si>
  <si>
    <t>200013531815</t>
  </si>
  <si>
    <t>13670631692</t>
  </si>
  <si>
    <t>1367063169210719</t>
  </si>
  <si>
    <t>3101524675</t>
  </si>
  <si>
    <t>13670631698</t>
  </si>
  <si>
    <t>USMO6390121701</t>
  </si>
  <si>
    <t>1367063169810719</t>
  </si>
  <si>
    <t>3101695594</t>
  </si>
  <si>
    <t>13670631731</t>
  </si>
  <si>
    <t>1367063173110719</t>
  </si>
  <si>
    <t>3101668860</t>
  </si>
  <si>
    <t>200013588336</t>
  </si>
  <si>
    <t>13670631811</t>
  </si>
  <si>
    <t>25154INV01AA</t>
  </si>
  <si>
    <t>USMO6307720290</t>
  </si>
  <si>
    <t>1367063181110719</t>
  </si>
  <si>
    <t>3102104054</t>
  </si>
  <si>
    <t>13670631885</t>
  </si>
  <si>
    <t>1367063188510719</t>
  </si>
  <si>
    <t>13670631918</t>
  </si>
  <si>
    <t>USMO6560521160</t>
  </si>
  <si>
    <t>1367063191810719</t>
  </si>
  <si>
    <t>3102164423</t>
  </si>
  <si>
    <t>200015643121</t>
  </si>
  <si>
    <t>13670631994</t>
  </si>
  <si>
    <t>25154INV01A5</t>
  </si>
  <si>
    <t>1367063199410719</t>
  </si>
  <si>
    <t>13670633470</t>
  </si>
  <si>
    <t>25161INV01AA</t>
  </si>
  <si>
    <t>1367063347010514</t>
  </si>
  <si>
    <t>1367063347010469</t>
  </si>
  <si>
    <t>13670633513</t>
  </si>
  <si>
    <t>USMO6561333440</t>
  </si>
  <si>
    <t>1367063351310514</t>
  </si>
  <si>
    <t>3102095070</t>
  </si>
  <si>
    <t>1367063351310469</t>
  </si>
  <si>
    <t>3102095069</t>
  </si>
  <si>
    <t>13670633545</t>
  </si>
  <si>
    <t>1367063354510514</t>
  </si>
  <si>
    <t>3102096372</t>
  </si>
  <si>
    <t>1367063354510469</t>
  </si>
  <si>
    <t>3102096371</t>
  </si>
  <si>
    <t>13670633560</t>
  </si>
  <si>
    <t>1367063356010719</t>
  </si>
  <si>
    <t>3102097509</t>
  </si>
  <si>
    <t>200015315035</t>
  </si>
  <si>
    <t>13670633604</t>
  </si>
  <si>
    <t>1367063360410719</t>
  </si>
  <si>
    <t>3102264284</t>
  </si>
  <si>
    <t>200016133916</t>
  </si>
  <si>
    <t>13670633636</t>
  </si>
  <si>
    <t>1367063363610719</t>
  </si>
  <si>
    <t>13670634325</t>
  </si>
  <si>
    <t>25163INV01A4</t>
  </si>
  <si>
    <t>USMO6561314450</t>
  </si>
  <si>
    <t>1367063432510514</t>
  </si>
  <si>
    <t>3101558778</t>
  </si>
  <si>
    <t>1367063432510469</t>
  </si>
  <si>
    <t>3101558680</t>
  </si>
  <si>
    <t>13670634454</t>
  </si>
  <si>
    <t>USMO6560524230</t>
  </si>
  <si>
    <t>1367063445410719</t>
  </si>
  <si>
    <t>3101605347</t>
  </si>
  <si>
    <t>200012785701</t>
  </si>
  <si>
    <t>13670634677</t>
  </si>
  <si>
    <t>1367063467710719</t>
  </si>
  <si>
    <t>13670636018</t>
  </si>
  <si>
    <t>25164INV01AJ</t>
  </si>
  <si>
    <t>1367063601810514</t>
  </si>
  <si>
    <t>3101661503</t>
  </si>
  <si>
    <t>200011150816</t>
  </si>
  <si>
    <t>1367063601810469</t>
  </si>
  <si>
    <t>3101661601</t>
  </si>
  <si>
    <t>13670636078</t>
  </si>
  <si>
    <t>25164INV01AI</t>
  </si>
  <si>
    <t>1367063607810514</t>
  </si>
  <si>
    <t>3101503483</t>
  </si>
  <si>
    <t>1367063607810469</t>
  </si>
  <si>
    <t>3101503290</t>
  </si>
  <si>
    <t>13670636241</t>
  </si>
  <si>
    <t>USMO6561317010</t>
  </si>
  <si>
    <t>1367063624110514</t>
  </si>
  <si>
    <t>3101686973</t>
  </si>
  <si>
    <t>1367063624110469</t>
  </si>
  <si>
    <t>3101686892</t>
  </si>
  <si>
    <t>13670636276</t>
  </si>
  <si>
    <t>1367063627610469</t>
  </si>
  <si>
    <t>3101582113</t>
  </si>
  <si>
    <t>200012795163</t>
  </si>
  <si>
    <t>1367063627610514</t>
  </si>
  <si>
    <t>3101582211</t>
  </si>
  <si>
    <t>13670636542</t>
  </si>
  <si>
    <t>USMO6561316610</t>
  </si>
  <si>
    <t>1367063654210469</t>
  </si>
  <si>
    <t>3101537687</t>
  </si>
  <si>
    <t>200013767518</t>
  </si>
  <si>
    <t>1367063654210514</t>
  </si>
  <si>
    <t>3101537782</t>
  </si>
  <si>
    <t>13670638088</t>
  </si>
  <si>
    <t>25167INV01A8</t>
  </si>
  <si>
    <t>1367063808810514</t>
  </si>
  <si>
    <t>3101660521</t>
  </si>
  <si>
    <t>1367063808810469</t>
  </si>
  <si>
    <t>3101660615</t>
  </si>
  <si>
    <t>13670638245</t>
  </si>
  <si>
    <t>25167INV01AL</t>
  </si>
  <si>
    <t>1367063824510514</t>
  </si>
  <si>
    <t>3101616602</t>
  </si>
  <si>
    <t>13670638803</t>
  </si>
  <si>
    <t>USMO6561321140</t>
  </si>
  <si>
    <t>1367063880310514</t>
  </si>
  <si>
    <t>3101982680</t>
  </si>
  <si>
    <t>1367063880310469</t>
  </si>
  <si>
    <t>3101982679</t>
  </si>
  <si>
    <t>13670639968</t>
  </si>
  <si>
    <t>25169INV01AG</t>
  </si>
  <si>
    <t>USMO6561318570</t>
  </si>
  <si>
    <t>1367063996810514</t>
  </si>
  <si>
    <t>3101631587</t>
  </si>
  <si>
    <t>1367063996810469</t>
  </si>
  <si>
    <t>3101631684</t>
  </si>
  <si>
    <t>13670640031</t>
  </si>
  <si>
    <t>USMO6560526070</t>
  </si>
  <si>
    <t>1367064003110719</t>
  </si>
  <si>
    <t>3101644821</t>
  </si>
  <si>
    <t>13670642481</t>
  </si>
  <si>
    <t>25170INV01AL</t>
  </si>
  <si>
    <t>1367064248110514</t>
  </si>
  <si>
    <t>3101550538</t>
  </si>
  <si>
    <t>200011353345</t>
  </si>
  <si>
    <t>1367064248110469</t>
  </si>
  <si>
    <t>3101550346</t>
  </si>
  <si>
    <t>13670642488</t>
  </si>
  <si>
    <t>1367064248810514</t>
  </si>
  <si>
    <t>3101578154</t>
  </si>
  <si>
    <t>1367064248810469</t>
  </si>
  <si>
    <t>3101578057</t>
  </si>
  <si>
    <t>13670642493</t>
  </si>
  <si>
    <t>25170INV01AU</t>
  </si>
  <si>
    <t>1367064249310514</t>
  </si>
  <si>
    <t>3101478807</t>
  </si>
  <si>
    <t>1367064249310469</t>
  </si>
  <si>
    <t>3101478711</t>
  </si>
  <si>
    <t>13670642560</t>
  </si>
  <si>
    <t>USMO6561313680</t>
  </si>
  <si>
    <t>1367064256010469</t>
  </si>
  <si>
    <t>3101538860</t>
  </si>
  <si>
    <t>1367064256010514</t>
  </si>
  <si>
    <t>3101538956</t>
  </si>
  <si>
    <t>13670642676</t>
  </si>
  <si>
    <t>25170INV01A3</t>
  </si>
  <si>
    <t>1367064267610514</t>
  </si>
  <si>
    <t>3101642402</t>
  </si>
  <si>
    <t>200013594961</t>
  </si>
  <si>
    <t>1367064267610469</t>
  </si>
  <si>
    <t>3101642305</t>
  </si>
  <si>
    <t>13670643147</t>
  </si>
  <si>
    <t>1367064314710469</t>
  </si>
  <si>
    <t>1367064314710514</t>
  </si>
  <si>
    <t>13670643152</t>
  </si>
  <si>
    <t>1367064315210721</t>
  </si>
  <si>
    <t>3102172205</t>
  </si>
  <si>
    <t>1367064315210719</t>
  </si>
  <si>
    <t>3102172204</t>
  </si>
  <si>
    <t>13670643193</t>
  </si>
  <si>
    <t>1367064319310719</t>
  </si>
  <si>
    <t>3102295135</t>
  </si>
  <si>
    <t>200016288926</t>
  </si>
  <si>
    <t>13670643256</t>
  </si>
  <si>
    <t>USMO6560527560</t>
  </si>
  <si>
    <t>1367064325610719</t>
  </si>
  <si>
    <t>3102295138</t>
  </si>
  <si>
    <t>13670644981</t>
  </si>
  <si>
    <t>25171INV01A8</t>
  </si>
  <si>
    <t>1367064498110719</t>
  </si>
  <si>
    <t>3101669591</t>
  </si>
  <si>
    <t>13670645063</t>
  </si>
  <si>
    <t>USMO6560528570</t>
  </si>
  <si>
    <t>1367064506310719</t>
  </si>
  <si>
    <t>3101550244</t>
  </si>
  <si>
    <t>200011724974</t>
  </si>
  <si>
    <t>13670645073</t>
  </si>
  <si>
    <t>25171INV01BE</t>
  </si>
  <si>
    <t>USMO6305121760</t>
  </si>
  <si>
    <t>1367064507310719</t>
  </si>
  <si>
    <t>3101592838</t>
  </si>
  <si>
    <t>13670645202</t>
  </si>
  <si>
    <t>1367064520210469</t>
  </si>
  <si>
    <t>3101616811</t>
  </si>
  <si>
    <t>200013159781</t>
  </si>
  <si>
    <t>1367064520210514</t>
  </si>
  <si>
    <t>3101616716</t>
  </si>
  <si>
    <t>13670645225</t>
  </si>
  <si>
    <t>USMO6560520960</t>
  </si>
  <si>
    <t>1367064522510719</t>
  </si>
  <si>
    <t>3101643401</t>
  </si>
  <si>
    <t>13670645261</t>
  </si>
  <si>
    <t>USMO6560520840</t>
  </si>
  <si>
    <t>1367064526110719</t>
  </si>
  <si>
    <t>3101609676</t>
  </si>
  <si>
    <t>13670645291</t>
  </si>
  <si>
    <t>1367064529110719</t>
  </si>
  <si>
    <t>3101516133</t>
  </si>
  <si>
    <t>13670645332</t>
  </si>
  <si>
    <t>1367064533210719</t>
  </si>
  <si>
    <t>3101554875</t>
  </si>
  <si>
    <t>13670645475</t>
  </si>
  <si>
    <t>1367064547510719</t>
  </si>
  <si>
    <t>3102129363</t>
  </si>
  <si>
    <t>13670647560</t>
  </si>
  <si>
    <t>25174INV01A6</t>
  </si>
  <si>
    <t>1367064756010719</t>
  </si>
  <si>
    <t>3101509778</t>
  </si>
  <si>
    <t>13670647634</t>
  </si>
  <si>
    <t>25174INV01BG</t>
  </si>
  <si>
    <t>1367064763410469</t>
  </si>
  <si>
    <t>3101577579</t>
  </si>
  <si>
    <t>1367064763410514</t>
  </si>
  <si>
    <t>3101575006</t>
  </si>
  <si>
    <t>13670647656</t>
  </si>
  <si>
    <t>USMO6561322310</t>
  </si>
  <si>
    <t>1367064765610514</t>
  </si>
  <si>
    <t>3101635941</t>
  </si>
  <si>
    <t>1367064765610469</t>
  </si>
  <si>
    <t>3101635847</t>
  </si>
  <si>
    <t>13670647715</t>
  </si>
  <si>
    <t>USMO6561333490</t>
  </si>
  <si>
    <t>1367064771510469</t>
  </si>
  <si>
    <t>3101531559</t>
  </si>
  <si>
    <t>200013209909</t>
  </si>
  <si>
    <t>1367064771510514</t>
  </si>
  <si>
    <t>3101531655</t>
  </si>
  <si>
    <t>13670647805</t>
  </si>
  <si>
    <t>1367064780510719</t>
  </si>
  <si>
    <t>3101489498</t>
  </si>
  <si>
    <t>13670647825</t>
  </si>
  <si>
    <t>1367064782510719</t>
  </si>
  <si>
    <t>3101644404</t>
  </si>
  <si>
    <t>200013200361</t>
  </si>
  <si>
    <t>13670647883</t>
  </si>
  <si>
    <t>1367064788310469</t>
  </si>
  <si>
    <t>1367064788310514</t>
  </si>
  <si>
    <t>13670647976</t>
  </si>
  <si>
    <t>1367064797610469</t>
  </si>
  <si>
    <t>1367064797610514</t>
  </si>
  <si>
    <t>13670648300</t>
  </si>
  <si>
    <t>1367064830010719</t>
  </si>
  <si>
    <t>3102226207</t>
  </si>
  <si>
    <t>13670649003</t>
  </si>
  <si>
    <t>25175INV01A9</t>
  </si>
  <si>
    <t>1367064900310719</t>
  </si>
  <si>
    <t>3101487097</t>
  </si>
  <si>
    <t>13670649171</t>
  </si>
  <si>
    <t>1367064917110719</t>
  </si>
  <si>
    <t>3101637557</t>
  </si>
  <si>
    <t>13670650012</t>
  </si>
  <si>
    <t>25176INV01AL</t>
  </si>
  <si>
    <t>1367065001210719</t>
  </si>
  <si>
    <t>3101992391</t>
  </si>
  <si>
    <t>13670650014</t>
  </si>
  <si>
    <t>1367065001410719</t>
  </si>
  <si>
    <t>3101992330</t>
  </si>
  <si>
    <t>13670650015</t>
  </si>
  <si>
    <t>1367065001510719</t>
  </si>
  <si>
    <t>13670650125</t>
  </si>
  <si>
    <t>USMO6485497461</t>
  </si>
  <si>
    <t>1367065012510719</t>
  </si>
  <si>
    <t>3102299499</t>
  </si>
  <si>
    <t>13670650753</t>
  </si>
  <si>
    <t>25178INV01AW</t>
  </si>
  <si>
    <t>1367065075310514</t>
  </si>
  <si>
    <t>3101703728</t>
  </si>
  <si>
    <t>1367065075310469</t>
  </si>
  <si>
    <t>3101703801</t>
  </si>
  <si>
    <t>13670650818</t>
  </si>
  <si>
    <t>25178INV01AD</t>
  </si>
  <si>
    <t>USMO6560519841</t>
  </si>
  <si>
    <t>1367065081810719</t>
  </si>
  <si>
    <t>3101651152</t>
  </si>
  <si>
    <t>13670650839</t>
  </si>
  <si>
    <t>USMO6561084381</t>
  </si>
  <si>
    <t>1367065083910719</t>
  </si>
  <si>
    <t>3101487948</t>
  </si>
  <si>
    <t>13670650863</t>
  </si>
  <si>
    <t>1367065086310719</t>
  </si>
  <si>
    <t>3101501185</t>
  </si>
  <si>
    <t>13670650961</t>
  </si>
  <si>
    <t>1367065096110719</t>
  </si>
  <si>
    <t>13670651058</t>
  </si>
  <si>
    <t>1367065105810719</t>
  </si>
  <si>
    <t>3101674576</t>
  </si>
  <si>
    <t>200014409599</t>
  </si>
  <si>
    <t>13670651156</t>
  </si>
  <si>
    <t>1367065115610514</t>
  </si>
  <si>
    <t>3101515189</t>
  </si>
  <si>
    <t>200014390252</t>
  </si>
  <si>
    <t>1367065115610469</t>
  </si>
  <si>
    <t>3101515286</t>
  </si>
  <si>
    <t>13670651162</t>
  </si>
  <si>
    <t>USMO6561327630</t>
  </si>
  <si>
    <t>1367065116210469</t>
  </si>
  <si>
    <t>3101578345</t>
  </si>
  <si>
    <t>1367065116210514</t>
  </si>
  <si>
    <t>3101578250</t>
  </si>
  <si>
    <t>13670651174</t>
  </si>
  <si>
    <t>1367065117410719</t>
  </si>
  <si>
    <t>3101486949</t>
  </si>
  <si>
    <t>13670651369</t>
  </si>
  <si>
    <t>USMO6574096761</t>
  </si>
  <si>
    <t>1367065136910719</t>
  </si>
  <si>
    <t>3102234306</t>
  </si>
  <si>
    <t>13670651925</t>
  </si>
  <si>
    <t>1367065192510719</t>
  </si>
  <si>
    <t>13670652137</t>
  </si>
  <si>
    <t>1367065213710469</t>
  </si>
  <si>
    <t>3102289856</t>
  </si>
  <si>
    <t>1367065213710514</t>
  </si>
  <si>
    <t>3102289857</t>
  </si>
  <si>
    <t>13670652141</t>
  </si>
  <si>
    <t>1367065214110719</t>
  </si>
  <si>
    <t>13670652187</t>
  </si>
  <si>
    <t>1367065218710514</t>
  </si>
  <si>
    <t>1367065218710469</t>
  </si>
  <si>
    <t>13670652210</t>
  </si>
  <si>
    <t>1367065221010719</t>
  </si>
  <si>
    <t>13765585420</t>
  </si>
  <si>
    <t>25153COCH1AI</t>
  </si>
  <si>
    <t>1376558542010719</t>
  </si>
  <si>
    <t>13765587257</t>
  </si>
  <si>
    <t>25153INV01AD</t>
  </si>
  <si>
    <t>48050451113</t>
  </si>
  <si>
    <t>1376558725710720</t>
  </si>
  <si>
    <t>3101444116</t>
  </si>
  <si>
    <t>200010727085</t>
  </si>
  <si>
    <t>13765588886</t>
  </si>
  <si>
    <t>25155INV01A8</t>
  </si>
  <si>
    <t>1376558888610719</t>
  </si>
  <si>
    <t>13765590300</t>
  </si>
  <si>
    <t>25160INV01BA</t>
  </si>
  <si>
    <t>1376559030010719</t>
  </si>
  <si>
    <t>3101514411</t>
  </si>
  <si>
    <t>13765591288</t>
  </si>
  <si>
    <t>25162INV01AJ</t>
  </si>
  <si>
    <t>USMO6560514200</t>
  </si>
  <si>
    <t>1376559128810719</t>
  </si>
  <si>
    <t>3101646943</t>
  </si>
  <si>
    <t>200013235292</t>
  </si>
  <si>
    <t>13765591472</t>
  </si>
  <si>
    <t>USMO6560514600</t>
  </si>
  <si>
    <t>1376559147210719</t>
  </si>
  <si>
    <t>3102027915</t>
  </si>
  <si>
    <t>13765591546</t>
  </si>
  <si>
    <t>1376559154610469</t>
  </si>
  <si>
    <t>13765592349</t>
  </si>
  <si>
    <t>25163INV01BK</t>
  </si>
  <si>
    <t>USMO6561315790</t>
  </si>
  <si>
    <t>1376559234910514</t>
  </si>
  <si>
    <t>3101495252</t>
  </si>
  <si>
    <t>1376559234910469</t>
  </si>
  <si>
    <t>3101495348</t>
  </si>
  <si>
    <t>13765593481</t>
  </si>
  <si>
    <t>25167INV01AJ</t>
  </si>
  <si>
    <t>USMO6561321310</t>
  </si>
  <si>
    <t>1376559348110469</t>
  </si>
  <si>
    <t>3101553693</t>
  </si>
  <si>
    <t>1376559348110514</t>
  </si>
  <si>
    <t>3101553885</t>
  </si>
  <si>
    <t>13765595033</t>
  </si>
  <si>
    <t>25168INV01BD</t>
  </si>
  <si>
    <t>1376559503310719</t>
  </si>
  <si>
    <t>3101498729</t>
  </si>
  <si>
    <t>13765595098</t>
  </si>
  <si>
    <t>1376559509810720</t>
  </si>
  <si>
    <t>3101509478</t>
  </si>
  <si>
    <t>13765595151</t>
  </si>
  <si>
    <t>1376559515110719</t>
  </si>
  <si>
    <t>3101985372</t>
  </si>
  <si>
    <t>13765596406</t>
  </si>
  <si>
    <t>25169INV01BM</t>
  </si>
  <si>
    <t>USMO6574096341</t>
  </si>
  <si>
    <t>1376559640610719</t>
  </si>
  <si>
    <t>3101628089</t>
  </si>
  <si>
    <t>200013520594</t>
  </si>
  <si>
    <t>13765597798</t>
  </si>
  <si>
    <t>25171INV01AH</t>
  </si>
  <si>
    <t>1376559779810719</t>
  </si>
  <si>
    <t>3101574974</t>
  </si>
  <si>
    <t>13765597822</t>
  </si>
  <si>
    <t>USMO6305121080</t>
  </si>
  <si>
    <t>1376559782210719</t>
  </si>
  <si>
    <t>3101697532</t>
  </si>
  <si>
    <t>13765597832</t>
  </si>
  <si>
    <t>1376559783210719</t>
  </si>
  <si>
    <t>3101618660</t>
  </si>
  <si>
    <t>13765597840</t>
  </si>
  <si>
    <t>USMO6560520940</t>
  </si>
  <si>
    <t>1376559784010719</t>
  </si>
  <si>
    <t>3101507084</t>
  </si>
  <si>
    <t>13765597852</t>
  </si>
  <si>
    <t>USMO6561323740</t>
  </si>
  <si>
    <t>1376559785210469</t>
  </si>
  <si>
    <t>3101657416</t>
  </si>
  <si>
    <t>200011448806</t>
  </si>
  <si>
    <t>1376559785210514</t>
  </si>
  <si>
    <t>3101657513</t>
  </si>
  <si>
    <t>13765597908</t>
  </si>
  <si>
    <t>1376559790810719</t>
  </si>
  <si>
    <t>3101537316</t>
  </si>
  <si>
    <t>200012872590</t>
  </si>
  <si>
    <t>13765597933</t>
  </si>
  <si>
    <t>1376559793310719</t>
  </si>
  <si>
    <t>3101719473</t>
  </si>
  <si>
    <t>13765597947</t>
  </si>
  <si>
    <t>1376559794710719</t>
  </si>
  <si>
    <t>3101600140</t>
  </si>
  <si>
    <t>13765597955</t>
  </si>
  <si>
    <t>1376559795510514</t>
  </si>
  <si>
    <t>3101604869</t>
  </si>
  <si>
    <t>1376559795510469</t>
  </si>
  <si>
    <t>3101604772</t>
  </si>
  <si>
    <t>13765597958</t>
  </si>
  <si>
    <t>USMO6305117681</t>
  </si>
  <si>
    <t>1376559795810719</t>
  </si>
  <si>
    <t>3101572378</t>
  </si>
  <si>
    <t>13765598066</t>
  </si>
  <si>
    <t>USMO6301622080</t>
  </si>
  <si>
    <t>1376559806610719</t>
  </si>
  <si>
    <t>3102005124</t>
  </si>
  <si>
    <t>13765599087</t>
  </si>
  <si>
    <t>25174INV01AE</t>
  </si>
  <si>
    <t>1376559908710719</t>
  </si>
  <si>
    <t>3101560727</t>
  </si>
  <si>
    <t>13765599129</t>
  </si>
  <si>
    <t>1376559912910469</t>
  </si>
  <si>
    <t>3101678103</t>
  </si>
  <si>
    <t>200014120402</t>
  </si>
  <si>
    <t>1376559912910514</t>
  </si>
  <si>
    <t>3101678022</t>
  </si>
  <si>
    <t>13765599170</t>
  </si>
  <si>
    <t>1376559917010514</t>
  </si>
  <si>
    <t>3102117662</t>
  </si>
  <si>
    <t>1376559917010469</t>
  </si>
  <si>
    <t>3102117661</t>
  </si>
  <si>
    <t>13765599847</t>
  </si>
  <si>
    <t>25175INV01A1</t>
  </si>
  <si>
    <t>1376559984710719</t>
  </si>
  <si>
    <t>3101573377</t>
  </si>
  <si>
    <t>13765600650</t>
  </si>
  <si>
    <t>25181INV01AB</t>
  </si>
  <si>
    <t>1376560065010514</t>
  </si>
  <si>
    <t>3101530597</t>
  </si>
  <si>
    <t>1376560065010469</t>
  </si>
  <si>
    <t>3101530695</t>
  </si>
  <si>
    <t>13765600826</t>
  </si>
  <si>
    <t>1376560082610719</t>
  </si>
  <si>
    <t>13765600880</t>
  </si>
  <si>
    <t>1376560088010514</t>
  </si>
  <si>
    <t>1376560088010469</t>
  </si>
  <si>
    <t>3102175807</t>
  </si>
  <si>
    <t>13860596199</t>
  </si>
  <si>
    <t>25156INV01A0</t>
  </si>
  <si>
    <t>USMO6560512590</t>
  </si>
  <si>
    <t>1386059619910719</t>
  </si>
  <si>
    <t>3101507181</t>
  </si>
  <si>
    <t>200013030198</t>
  </si>
  <si>
    <t>13860596516</t>
  </si>
  <si>
    <t>1386059651610719</t>
  </si>
  <si>
    <t>3102145977</t>
  </si>
  <si>
    <t>13860597561</t>
  </si>
  <si>
    <t>25157INV01AQ</t>
  </si>
  <si>
    <t>USMO6576997550</t>
  </si>
  <si>
    <t>1386059756110719</t>
  </si>
  <si>
    <t>3101526460</t>
  </si>
  <si>
    <t>200011271877</t>
  </si>
  <si>
    <t>13860597621</t>
  </si>
  <si>
    <t>USMO6576981610</t>
  </si>
  <si>
    <t>1386059762110719</t>
  </si>
  <si>
    <t>3101701382</t>
  </si>
  <si>
    <t>13860597888</t>
  </si>
  <si>
    <t>1386059788810719</t>
  </si>
  <si>
    <t>13860600921</t>
  </si>
  <si>
    <t>25162INV01AO</t>
  </si>
  <si>
    <t>USMO6561332030</t>
  </si>
  <si>
    <t>1386060092110514</t>
  </si>
  <si>
    <t>3101617969</t>
  </si>
  <si>
    <t>1386060092110469</t>
  </si>
  <si>
    <t>3101618065</t>
  </si>
  <si>
    <t>13860601287</t>
  </si>
  <si>
    <t>1386060128710514</t>
  </si>
  <si>
    <t>3101613188</t>
  </si>
  <si>
    <t>1386060128710469</t>
  </si>
  <si>
    <t>3101613284</t>
  </si>
  <si>
    <t>13860601316</t>
  </si>
  <si>
    <t>25162INV01A5</t>
  </si>
  <si>
    <t>1386060131610514</t>
  </si>
  <si>
    <t>3102117575</t>
  </si>
  <si>
    <t>13860601317</t>
  </si>
  <si>
    <t>1386060131710514</t>
  </si>
  <si>
    <t>1386060131710469</t>
  </si>
  <si>
    <t>13860601404</t>
  </si>
  <si>
    <t>USMO6561385701</t>
  </si>
  <si>
    <t>1386060140410514</t>
  </si>
  <si>
    <t>3102150214</t>
  </si>
  <si>
    <t>1386060140410469</t>
  </si>
  <si>
    <t>3102150213</t>
  </si>
  <si>
    <t>13860601457</t>
  </si>
  <si>
    <t>1386060145710469</t>
  </si>
  <si>
    <t>1386060145710514</t>
  </si>
  <si>
    <t>13860601519</t>
  </si>
  <si>
    <t>USMO6561327850</t>
  </si>
  <si>
    <t>1386060151910469</t>
  </si>
  <si>
    <t>3102296705</t>
  </si>
  <si>
    <t>13860602538</t>
  </si>
  <si>
    <t>25168INV01AD</t>
  </si>
  <si>
    <t>1386060253810514</t>
  </si>
  <si>
    <t>3101511554</t>
  </si>
  <si>
    <t>200012844177</t>
  </si>
  <si>
    <t>1386060253810469</t>
  </si>
  <si>
    <t>3101511459</t>
  </si>
  <si>
    <t>13860602551</t>
  </si>
  <si>
    <t>1386060255110469</t>
  </si>
  <si>
    <t>3101479194</t>
  </si>
  <si>
    <t>1386060255110514</t>
  </si>
  <si>
    <t>3101479100</t>
  </si>
  <si>
    <t>13860604012</t>
  </si>
  <si>
    <t>25169INV01AS</t>
  </si>
  <si>
    <t>USMO6560524570</t>
  </si>
  <si>
    <t>1386060401210719</t>
  </si>
  <si>
    <t>3101729236</t>
  </si>
  <si>
    <t>13860604211</t>
  </si>
  <si>
    <t>1386060421110514</t>
  </si>
  <si>
    <t>1386060421110469</t>
  </si>
  <si>
    <t>13860604222</t>
  </si>
  <si>
    <t>1386060422210514</t>
  </si>
  <si>
    <t>1386060422210469</t>
  </si>
  <si>
    <t>13860605326</t>
  </si>
  <si>
    <t>25170INV01AC</t>
  </si>
  <si>
    <t>USMO6561332270</t>
  </si>
  <si>
    <t>1386060532610514</t>
  </si>
  <si>
    <t>3101528158</t>
  </si>
  <si>
    <t>200011970155</t>
  </si>
  <si>
    <t>1386060532610469</t>
  </si>
  <si>
    <t>3101528063</t>
  </si>
  <si>
    <t>13860605420</t>
  </si>
  <si>
    <t>1386060542010719</t>
  </si>
  <si>
    <t>3101498490</t>
  </si>
  <si>
    <t>13860605462</t>
  </si>
  <si>
    <t>USMO6561318500</t>
  </si>
  <si>
    <t>1386060546210514</t>
  </si>
  <si>
    <t>3102011857</t>
  </si>
  <si>
    <t>200014902064</t>
  </si>
  <si>
    <t>1386060546210469</t>
  </si>
  <si>
    <t>3102011856</t>
  </si>
  <si>
    <t>13860605545</t>
  </si>
  <si>
    <t>1386060554510514</t>
  </si>
  <si>
    <t>1386060554510469</t>
  </si>
  <si>
    <t>13860605546</t>
  </si>
  <si>
    <t>1386060554610514</t>
  </si>
  <si>
    <t>1386060554610469</t>
  </si>
  <si>
    <t>13860605550</t>
  </si>
  <si>
    <t>1386060555010469</t>
  </si>
  <si>
    <t>3102270533</t>
  </si>
  <si>
    <t>13860605551</t>
  </si>
  <si>
    <t>1386060555110469</t>
  </si>
  <si>
    <t>13860608950</t>
  </si>
  <si>
    <t>25171INV01BA</t>
  </si>
  <si>
    <t>1386060895010719</t>
  </si>
  <si>
    <t>3101600217</t>
  </si>
  <si>
    <t>13860608953</t>
  </si>
  <si>
    <t>1386060895310719</t>
  </si>
  <si>
    <t>3101667428</t>
  </si>
  <si>
    <t>13860608963</t>
  </si>
  <si>
    <t>25171INV01BK</t>
  </si>
  <si>
    <t>1386060896310719</t>
  </si>
  <si>
    <t>3101636916</t>
  </si>
  <si>
    <t>13860609014</t>
  </si>
  <si>
    <t>25171INV01BF</t>
  </si>
  <si>
    <t>1386060901410719</t>
  </si>
  <si>
    <t>3101477513</t>
  </si>
  <si>
    <t>13860609094</t>
  </si>
  <si>
    <t>1386060909410719</t>
  </si>
  <si>
    <t>3101692858</t>
  </si>
  <si>
    <t>13860609114</t>
  </si>
  <si>
    <t>USMO6301513611</t>
  </si>
  <si>
    <t>1386060911410719</t>
  </si>
  <si>
    <t>3101558530</t>
  </si>
  <si>
    <t>13860609122</t>
  </si>
  <si>
    <t>USMO6306950381</t>
  </si>
  <si>
    <t>1386060912210719</t>
  </si>
  <si>
    <t>3101684266</t>
  </si>
  <si>
    <t>13860609126</t>
  </si>
  <si>
    <t>1386060912610719</t>
  </si>
  <si>
    <t>3101487241</t>
  </si>
  <si>
    <t>13860609162</t>
  </si>
  <si>
    <t>1386060916210719</t>
  </si>
  <si>
    <t>3101650415</t>
  </si>
  <si>
    <t>13860609177</t>
  </si>
  <si>
    <t>USMO6560528080</t>
  </si>
  <si>
    <t>1386060917710719</t>
  </si>
  <si>
    <t>3101612705</t>
  </si>
  <si>
    <t>13860609242</t>
  </si>
  <si>
    <t>USMO6570592000</t>
  </si>
  <si>
    <t>1386060924210719</t>
  </si>
  <si>
    <t>3101646445</t>
  </si>
  <si>
    <t>13860609271</t>
  </si>
  <si>
    <t>1386060927110719</t>
  </si>
  <si>
    <t>3101527865</t>
  </si>
  <si>
    <t>13860609275</t>
  </si>
  <si>
    <t>USMO6561319170</t>
  </si>
  <si>
    <t>1386060927510469</t>
  </si>
  <si>
    <t>3101521904</t>
  </si>
  <si>
    <t>1386060927510514</t>
  </si>
  <si>
    <t>3101521730</t>
  </si>
  <si>
    <t>13860609283</t>
  </si>
  <si>
    <t>1386060928310719</t>
  </si>
  <si>
    <t>3101639658</t>
  </si>
  <si>
    <t>13860609291</t>
  </si>
  <si>
    <t>1386060929110719</t>
  </si>
  <si>
    <t>3101697173</t>
  </si>
  <si>
    <t>13860609308</t>
  </si>
  <si>
    <t>USMO6561320700</t>
  </si>
  <si>
    <t>1386060930810469</t>
  </si>
  <si>
    <t>3101585937</t>
  </si>
  <si>
    <t>1386060930810514</t>
  </si>
  <si>
    <t>3101586128</t>
  </si>
  <si>
    <t>13860609309</t>
  </si>
  <si>
    <t>1386060930910469</t>
  </si>
  <si>
    <t>3101517753</t>
  </si>
  <si>
    <t>1386060930910514</t>
  </si>
  <si>
    <t>3101517943</t>
  </si>
  <si>
    <t>13860609311</t>
  </si>
  <si>
    <t>USMO6561323300</t>
  </si>
  <si>
    <t>1386060931110469</t>
  </si>
  <si>
    <t>3101671722</t>
  </si>
  <si>
    <t>1386060931110514</t>
  </si>
  <si>
    <t>3101671639</t>
  </si>
  <si>
    <t>13860609324</t>
  </si>
  <si>
    <t>1386060932410719</t>
  </si>
  <si>
    <t>3101549379</t>
  </si>
  <si>
    <t>13860609409</t>
  </si>
  <si>
    <t>1386060940910514</t>
  </si>
  <si>
    <t>3101556365</t>
  </si>
  <si>
    <t>1386060940910469</t>
  </si>
  <si>
    <t>3101556555</t>
  </si>
  <si>
    <t>13860609422</t>
  </si>
  <si>
    <t>USMO6560520640</t>
  </si>
  <si>
    <t>1386060942210719</t>
  </si>
  <si>
    <t>3101543830</t>
  </si>
  <si>
    <t>200014069138</t>
  </si>
  <si>
    <t>13860609448</t>
  </si>
  <si>
    <t>USMO6560520080</t>
  </si>
  <si>
    <t>1386060944810719</t>
  </si>
  <si>
    <t>3101648035</t>
  </si>
  <si>
    <t>200014579045</t>
  </si>
  <si>
    <t>13860609488</t>
  </si>
  <si>
    <t>USMO6305121130</t>
  </si>
  <si>
    <t>1386060948810719</t>
  </si>
  <si>
    <t>3101608725</t>
  </si>
  <si>
    <t>13860609499</t>
  </si>
  <si>
    <t>USMO6560528630</t>
  </si>
  <si>
    <t>1386060949910719</t>
  </si>
  <si>
    <t>3101559261</t>
  </si>
  <si>
    <t>13860609527</t>
  </si>
  <si>
    <t>USMO6560520760</t>
  </si>
  <si>
    <t>1386060952710719</t>
  </si>
  <si>
    <t>3101665687</t>
  </si>
  <si>
    <t>200014056515</t>
  </si>
  <si>
    <t>13860609687</t>
  </si>
  <si>
    <t>USMO6306960591</t>
  </si>
  <si>
    <t>1386060968710719</t>
  </si>
  <si>
    <t>3101665675</t>
  </si>
  <si>
    <t>13860609800</t>
  </si>
  <si>
    <t>USMO6560521530</t>
  </si>
  <si>
    <t>1386060980010719</t>
  </si>
  <si>
    <t>3101561906</t>
  </si>
  <si>
    <t>200014581298</t>
  </si>
  <si>
    <t>13860609895</t>
  </si>
  <si>
    <t>25171INV01A6</t>
  </si>
  <si>
    <t>USMO6561319550</t>
  </si>
  <si>
    <t>1386060989510469</t>
  </si>
  <si>
    <t>3102180684</t>
  </si>
  <si>
    <t>1386060989510514</t>
  </si>
  <si>
    <t>3102328010</t>
  </si>
  <si>
    <t>13860610820</t>
  </si>
  <si>
    <t>25174INV01AK</t>
  </si>
  <si>
    <t>1386061082010719</t>
  </si>
  <si>
    <t>3101584218</t>
  </si>
  <si>
    <t>13860610929</t>
  </si>
  <si>
    <t>1386061092910719</t>
  </si>
  <si>
    <t>3101511708</t>
  </si>
  <si>
    <t>13860611007</t>
  </si>
  <si>
    <t>1386061100710719</t>
  </si>
  <si>
    <t>3102159548</t>
  </si>
  <si>
    <t>13860611033</t>
  </si>
  <si>
    <t>1386061103310514</t>
  </si>
  <si>
    <t>1386061103310469</t>
  </si>
  <si>
    <t>13860612349</t>
  </si>
  <si>
    <t>25177INV01AM</t>
  </si>
  <si>
    <t>USMO6560518680</t>
  </si>
  <si>
    <t>1386061234910719</t>
  </si>
  <si>
    <t>3101487481</t>
  </si>
  <si>
    <t>13860612354</t>
  </si>
  <si>
    <t>1386061235410719</t>
  </si>
  <si>
    <t>3101705549</t>
  </si>
  <si>
    <t>200012290363</t>
  </si>
  <si>
    <t>13860612918</t>
  </si>
  <si>
    <t>25181INV01BA</t>
  </si>
  <si>
    <t>USMO6561328550</t>
  </si>
  <si>
    <t>1386061291810469</t>
  </si>
  <si>
    <t>3101509817</t>
  </si>
  <si>
    <t>1386061291810514</t>
  </si>
  <si>
    <t>3101509719</t>
  </si>
  <si>
    <t>13860612941</t>
  </si>
  <si>
    <t>1386061294110719</t>
  </si>
  <si>
    <t>3101658000</t>
  </si>
  <si>
    <t>200012202145</t>
  </si>
  <si>
    <t>13860612966</t>
  </si>
  <si>
    <t>USMO6560521040</t>
  </si>
  <si>
    <t>1386061296610719</t>
  </si>
  <si>
    <t>3101604945</t>
  </si>
  <si>
    <t>13955603047</t>
  </si>
  <si>
    <t>25155INV01A9</t>
  </si>
  <si>
    <t>1395560304710719</t>
  </si>
  <si>
    <t>3102011944</t>
  </si>
  <si>
    <t>13955603873</t>
  </si>
  <si>
    <t>25156INV01AN</t>
  </si>
  <si>
    <t>1395560387310719</t>
  </si>
  <si>
    <t>3101576597</t>
  </si>
  <si>
    <t>13955604184</t>
  </si>
  <si>
    <t>USMO6560522250</t>
  </si>
  <si>
    <t>1395560418410719</t>
  </si>
  <si>
    <t>3101994537</t>
  </si>
  <si>
    <t>13955606701</t>
  </si>
  <si>
    <t>25160INV01BM</t>
  </si>
  <si>
    <t>USMO6570593420</t>
  </si>
  <si>
    <t>1395560670110719</t>
  </si>
  <si>
    <t>3101592423</t>
  </si>
  <si>
    <t>13955609165</t>
  </si>
  <si>
    <t>25161INV01AD</t>
  </si>
  <si>
    <t>1395560916510719</t>
  </si>
  <si>
    <t>3101733131</t>
  </si>
  <si>
    <t>13955609304</t>
  </si>
  <si>
    <t>USMO6561332050</t>
  </si>
  <si>
    <t>1395560930410514</t>
  </si>
  <si>
    <t>3101699120</t>
  </si>
  <si>
    <t>1395560930410469</t>
  </si>
  <si>
    <t>3101698960</t>
  </si>
  <si>
    <t>13955609344</t>
  </si>
  <si>
    <t>USMO6570591090</t>
  </si>
  <si>
    <t>1395560934410719</t>
  </si>
  <si>
    <t>3101484211</t>
  </si>
  <si>
    <t>200011757784</t>
  </si>
  <si>
    <t>13955609512</t>
  </si>
  <si>
    <t>USMO6561321470</t>
  </si>
  <si>
    <t>1395560951210514</t>
  </si>
  <si>
    <t>3101599216</t>
  </si>
  <si>
    <t>1395560951210469</t>
  </si>
  <si>
    <t>3101599312</t>
  </si>
  <si>
    <t>13955609530</t>
  </si>
  <si>
    <t>USMO6561326270</t>
  </si>
  <si>
    <t>1395560953010469</t>
  </si>
  <si>
    <t>3101606722</t>
  </si>
  <si>
    <t>1395560953010514</t>
  </si>
  <si>
    <t>3101606816</t>
  </si>
  <si>
    <t>13955609803</t>
  </si>
  <si>
    <t>1395560980310514</t>
  </si>
  <si>
    <t>3101504172</t>
  </si>
  <si>
    <t>200013709957</t>
  </si>
  <si>
    <t>1395560980310469</t>
  </si>
  <si>
    <t>3101504364</t>
  </si>
  <si>
    <t>13955609887</t>
  </si>
  <si>
    <t>USMO6561322520</t>
  </si>
  <si>
    <t>1395560988710514</t>
  </si>
  <si>
    <t>3101665780</t>
  </si>
  <si>
    <t>1395560988710469</t>
  </si>
  <si>
    <t>3101665873</t>
  </si>
  <si>
    <t>13955609952</t>
  </si>
  <si>
    <t>USMO6561312590</t>
  </si>
  <si>
    <t>1395560995210469</t>
  </si>
  <si>
    <t>3101524610</t>
  </si>
  <si>
    <t>200014632232</t>
  </si>
  <si>
    <t>1395560995210514</t>
  </si>
  <si>
    <t>3101524806</t>
  </si>
  <si>
    <t>13955609996</t>
  </si>
  <si>
    <t>1395560999610514</t>
  </si>
  <si>
    <t>1395560999610469</t>
  </si>
  <si>
    <t>13955611240</t>
  </si>
  <si>
    <t>25167INV01AA</t>
  </si>
  <si>
    <t>USMO6561321220</t>
  </si>
  <si>
    <t>1395561124010469</t>
  </si>
  <si>
    <t>3101648500</t>
  </si>
  <si>
    <t>200010984264</t>
  </si>
  <si>
    <t>1395561124010514</t>
  </si>
  <si>
    <t>3101648693</t>
  </si>
  <si>
    <t>13955611517</t>
  </si>
  <si>
    <t>1395561151710469</t>
  </si>
  <si>
    <t>3101516467</t>
  </si>
  <si>
    <t>1395561151710514</t>
  </si>
  <si>
    <t>3101516371</t>
  </si>
  <si>
    <t>13955612844</t>
  </si>
  <si>
    <t>25168INV01AX</t>
  </si>
  <si>
    <t>1395561284410719</t>
  </si>
  <si>
    <t>3101647865</t>
  </si>
  <si>
    <t>200011904428</t>
  </si>
  <si>
    <t>13955612848</t>
  </si>
  <si>
    <t>USMO6561684071</t>
  </si>
  <si>
    <t>1395561284810719</t>
  </si>
  <si>
    <t>3101595879</t>
  </si>
  <si>
    <t>200011904691</t>
  </si>
  <si>
    <t>13955612850</t>
  </si>
  <si>
    <t>1395561285010719</t>
  </si>
  <si>
    <t>3101627782</t>
  </si>
  <si>
    <t>200011904998</t>
  </si>
  <si>
    <t>13955612859</t>
  </si>
  <si>
    <t>1395561285910719</t>
  </si>
  <si>
    <t>3101720644</t>
  </si>
  <si>
    <t>200011908916</t>
  </si>
  <si>
    <t>13955612871</t>
  </si>
  <si>
    <t>USMO6561621600</t>
  </si>
  <si>
    <t>1395561287110719</t>
  </si>
  <si>
    <t>3101639141</t>
  </si>
  <si>
    <t>200011916174</t>
  </si>
  <si>
    <t>13955612887</t>
  </si>
  <si>
    <t>1395561288710719</t>
  </si>
  <si>
    <t>3101703411</t>
  </si>
  <si>
    <t>200011919392</t>
  </si>
  <si>
    <t>13955612961</t>
  </si>
  <si>
    <t>1395561296110720</t>
  </si>
  <si>
    <t>3101510303</t>
  </si>
  <si>
    <t>13955614340</t>
  </si>
  <si>
    <t>25169INV01AF</t>
  </si>
  <si>
    <t>1395561434010514</t>
  </si>
  <si>
    <t>3101672857</t>
  </si>
  <si>
    <t>1395561434010469</t>
  </si>
  <si>
    <t>3101673021</t>
  </si>
  <si>
    <t>13955614566</t>
  </si>
  <si>
    <t>1395561456610719</t>
  </si>
  <si>
    <t>3101539500</t>
  </si>
  <si>
    <t>13955614602</t>
  </si>
  <si>
    <t>1395561460210514</t>
  </si>
  <si>
    <t>3101600712</t>
  </si>
  <si>
    <t>1395561460210469</t>
  </si>
  <si>
    <t>3101599451</t>
  </si>
  <si>
    <t>13955614715</t>
  </si>
  <si>
    <t>1395561471510719</t>
  </si>
  <si>
    <t>3101994169</t>
  </si>
  <si>
    <t>13955614832</t>
  </si>
  <si>
    <t>1395561483210514</t>
  </si>
  <si>
    <t>1395561483210469</t>
  </si>
  <si>
    <t>13955616435</t>
  </si>
  <si>
    <t>25170INV01A8</t>
  </si>
  <si>
    <t>USMO6560526740</t>
  </si>
  <si>
    <t>1395561643510719</t>
  </si>
  <si>
    <t>3101544572</t>
  </si>
  <si>
    <t>200013509712</t>
  </si>
  <si>
    <t>13955616439</t>
  </si>
  <si>
    <t>25170INV01BG</t>
  </si>
  <si>
    <t>USMO6561322900</t>
  </si>
  <si>
    <t>1395561643910469</t>
  </si>
  <si>
    <t>3101488402</t>
  </si>
  <si>
    <t>1395561643910514</t>
  </si>
  <si>
    <t>3101488304</t>
  </si>
  <si>
    <t>13955616466</t>
  </si>
  <si>
    <t>1395561646610514</t>
  </si>
  <si>
    <t>3101597368</t>
  </si>
  <si>
    <t>1395561646610469</t>
  </si>
  <si>
    <t>3101597557</t>
  </si>
  <si>
    <t>13955616469</t>
  </si>
  <si>
    <t>1395561646910719</t>
  </si>
  <si>
    <t>3101680948</t>
  </si>
  <si>
    <t>13955616494</t>
  </si>
  <si>
    <t>1395561649410469</t>
  </si>
  <si>
    <t>3101620755</t>
  </si>
  <si>
    <t>200013449422</t>
  </si>
  <si>
    <t>1395561649410514</t>
  </si>
  <si>
    <t>3101620949</t>
  </si>
  <si>
    <t>13955616559</t>
  </si>
  <si>
    <t>1395561655910719</t>
  </si>
  <si>
    <t>3101989648</t>
  </si>
  <si>
    <t>13955616757</t>
  </si>
  <si>
    <t>1395561675710719</t>
  </si>
  <si>
    <t>13955616758</t>
  </si>
  <si>
    <t>1395561675810719</t>
  </si>
  <si>
    <t>13955617506</t>
  </si>
  <si>
    <t>25175INV01AV</t>
  </si>
  <si>
    <t>USMO6560515670</t>
  </si>
  <si>
    <t>1395561750610719</t>
  </si>
  <si>
    <t>3101723561</t>
  </si>
  <si>
    <t>200014048744</t>
  </si>
  <si>
    <t>13955618244</t>
  </si>
  <si>
    <t>25176INV01BI</t>
  </si>
  <si>
    <t>1395561824410719</t>
  </si>
  <si>
    <t>3101592502</t>
  </si>
  <si>
    <t>13955618298</t>
  </si>
  <si>
    <t>1395561829810719</t>
  </si>
  <si>
    <t>3101699139</t>
  </si>
  <si>
    <t>13955618311</t>
  </si>
  <si>
    <t>USMO6561382270</t>
  </si>
  <si>
    <t>1395561831110514</t>
  </si>
  <si>
    <t>3101538740</t>
  </si>
  <si>
    <t>200012098808</t>
  </si>
  <si>
    <t>1395561831110469</t>
  </si>
  <si>
    <t>3101538644</t>
  </si>
  <si>
    <t>13955618395</t>
  </si>
  <si>
    <t>USMO6560519640</t>
  </si>
  <si>
    <t>1395561839510719</t>
  </si>
  <si>
    <t>3101513469</t>
  </si>
  <si>
    <t>13955618438</t>
  </si>
  <si>
    <t>1395561843810719</t>
  </si>
  <si>
    <t>3101497868</t>
  </si>
  <si>
    <t>13955618526</t>
  </si>
  <si>
    <t>1395561852610719</t>
  </si>
  <si>
    <t>3102119694</t>
  </si>
  <si>
    <t>13955620016</t>
  </si>
  <si>
    <t>25177INV01AY</t>
  </si>
  <si>
    <t>1395562001610719</t>
  </si>
  <si>
    <t>13955620249</t>
  </si>
  <si>
    <t>25177INV01AT</t>
  </si>
  <si>
    <t>1395562024910469</t>
  </si>
  <si>
    <t>1395562024910514</t>
  </si>
  <si>
    <t>13955620483</t>
  </si>
  <si>
    <t>25178INV01BC</t>
  </si>
  <si>
    <t>1395562048310719</t>
  </si>
  <si>
    <t>3101626680</t>
  </si>
  <si>
    <t>13955620488</t>
  </si>
  <si>
    <t>1395562048810514</t>
  </si>
  <si>
    <t>1395562048810469</t>
  </si>
  <si>
    <t>13955620561</t>
  </si>
  <si>
    <t>USMO6560519580</t>
  </si>
  <si>
    <t>1395562056110719</t>
  </si>
  <si>
    <t>3101661088</t>
  </si>
  <si>
    <t>200011194830</t>
  </si>
  <si>
    <t>13955620693</t>
  </si>
  <si>
    <t>1395562069310719</t>
  </si>
  <si>
    <t>13955620727</t>
  </si>
  <si>
    <t>1395562072710719</t>
  </si>
  <si>
    <t>3102087367</t>
  </si>
  <si>
    <t>14050587088</t>
  </si>
  <si>
    <t>25153INV01BF</t>
  </si>
  <si>
    <t>1405058708810720</t>
  </si>
  <si>
    <t>3101543741</t>
  </si>
  <si>
    <t>200011336480</t>
  </si>
  <si>
    <t>14050587093</t>
  </si>
  <si>
    <t>1405058709310720</t>
  </si>
  <si>
    <t>3101680753</t>
  </si>
  <si>
    <t>14050587118</t>
  </si>
  <si>
    <t>1405058711810720</t>
  </si>
  <si>
    <t>3101596530</t>
  </si>
  <si>
    <t>14050587134</t>
  </si>
  <si>
    <t>1405058713410720</t>
  </si>
  <si>
    <t>3101607954</t>
  </si>
  <si>
    <t>14050587139</t>
  </si>
  <si>
    <t>1405058713910720</t>
  </si>
  <si>
    <t>3101669606</t>
  </si>
  <si>
    <t>14050589897</t>
  </si>
  <si>
    <t>25155INV01BL</t>
  </si>
  <si>
    <t>USMO6396678001</t>
  </si>
  <si>
    <t>1405058989710719</t>
  </si>
  <si>
    <t>3101676532</t>
  </si>
  <si>
    <t>14050590538</t>
  </si>
  <si>
    <t>25156INV01AV</t>
  </si>
  <si>
    <t>1405059053810514</t>
  </si>
  <si>
    <t>3101513089</t>
  </si>
  <si>
    <t>1405059053810469</t>
  </si>
  <si>
    <t>3101513185</t>
  </si>
  <si>
    <t>14050590709</t>
  </si>
  <si>
    <t>1405059070910719</t>
  </si>
  <si>
    <t>3101545079</t>
  </si>
  <si>
    <t>14050590885</t>
  </si>
  <si>
    <t>1405059088510719</t>
  </si>
  <si>
    <t>3101477197</t>
  </si>
  <si>
    <t>14050591077</t>
  </si>
  <si>
    <t>1405059107710719</t>
  </si>
  <si>
    <t>14050594524</t>
  </si>
  <si>
    <t>25161INV01A2</t>
  </si>
  <si>
    <t>1405059452410514</t>
  </si>
  <si>
    <t>3101703058</t>
  </si>
  <si>
    <t>1405059452410469</t>
  </si>
  <si>
    <t>3101702818</t>
  </si>
  <si>
    <t>14050594604</t>
  </si>
  <si>
    <t>1405059460410719</t>
  </si>
  <si>
    <t>3101692869</t>
  </si>
  <si>
    <t>14050594623</t>
  </si>
  <si>
    <t>USMO6561376210</t>
  </si>
  <si>
    <t>1405059462310514</t>
  </si>
  <si>
    <t>3101525709</t>
  </si>
  <si>
    <t>1405059462310469</t>
  </si>
  <si>
    <t>3101525612</t>
  </si>
  <si>
    <t>14050594821</t>
  </si>
  <si>
    <t>1405059482110719</t>
  </si>
  <si>
    <t>3101479354</t>
  </si>
  <si>
    <t>14050595037</t>
  </si>
  <si>
    <t>1405059503710514</t>
  </si>
  <si>
    <t>1405059503710469</t>
  </si>
  <si>
    <t>14050595086</t>
  </si>
  <si>
    <t>1405059508610469</t>
  </si>
  <si>
    <t>1405059508610514</t>
  </si>
  <si>
    <t>14050595134</t>
  </si>
  <si>
    <t>1405059513410469</t>
  </si>
  <si>
    <t>1405059513410514</t>
  </si>
  <si>
    <t>14050596358</t>
  </si>
  <si>
    <t>25162INV01A1</t>
  </si>
  <si>
    <t>1405059635810514</t>
  </si>
  <si>
    <t>3101616774</t>
  </si>
  <si>
    <t>1405059635810469</t>
  </si>
  <si>
    <t>3101616678</t>
  </si>
  <si>
    <t>14050596605</t>
  </si>
  <si>
    <t>1405059660510514</t>
  </si>
  <si>
    <t>3101570227</t>
  </si>
  <si>
    <t>1405059660510469</t>
  </si>
  <si>
    <t>3101618289</t>
  </si>
  <si>
    <t>14050597144</t>
  </si>
  <si>
    <t>USMO6561315120</t>
  </si>
  <si>
    <t>1405059714410469</t>
  </si>
  <si>
    <t>3102219637</t>
  </si>
  <si>
    <t>1405059714410514</t>
  </si>
  <si>
    <t>3102219638</t>
  </si>
  <si>
    <t>14050597252</t>
  </si>
  <si>
    <t>25162INV01AX</t>
  </si>
  <si>
    <t>1405059725210469</t>
  </si>
  <si>
    <t>1405059725210514</t>
  </si>
  <si>
    <t>14050597265</t>
  </si>
  <si>
    <t>1405059726510514</t>
  </si>
  <si>
    <t>1405059726510469</t>
  </si>
  <si>
    <t>14050602208</t>
  </si>
  <si>
    <t>25169INV01AT</t>
  </si>
  <si>
    <t>1405060220810719</t>
  </si>
  <si>
    <t>3101618592</t>
  </si>
  <si>
    <t>200011502636</t>
  </si>
  <si>
    <t>14050602283</t>
  </si>
  <si>
    <t>25169INV01AD</t>
  </si>
  <si>
    <t>USMO6561313110</t>
  </si>
  <si>
    <t>1405060228310469</t>
  </si>
  <si>
    <t>3101620928</t>
  </si>
  <si>
    <t>1405060228310514</t>
  </si>
  <si>
    <t>3101620734</t>
  </si>
  <si>
    <t>14050602310</t>
  </si>
  <si>
    <t>1405060231010514</t>
  </si>
  <si>
    <t>3101603483</t>
  </si>
  <si>
    <t>1405060231010469</t>
  </si>
  <si>
    <t>3101602810</t>
  </si>
  <si>
    <t>14050602506</t>
  </si>
  <si>
    <t>25169INV01BD</t>
  </si>
  <si>
    <t>1405060250610514</t>
  </si>
  <si>
    <t>3101479902</t>
  </si>
  <si>
    <t>1405060250610469</t>
  </si>
  <si>
    <t>3101480095</t>
  </si>
  <si>
    <t>14050602522</t>
  </si>
  <si>
    <t>1405060252210719</t>
  </si>
  <si>
    <t>3101478722</t>
  </si>
  <si>
    <t>14050602533</t>
  </si>
  <si>
    <t>USMO6561334130</t>
  </si>
  <si>
    <t>1405060253310514</t>
  </si>
  <si>
    <t>3101622288</t>
  </si>
  <si>
    <t>1405060253310469</t>
  </si>
  <si>
    <t>3101622383</t>
  </si>
  <si>
    <t>14050602552</t>
  </si>
  <si>
    <t>1405060255210514</t>
  </si>
  <si>
    <t>1405060255210469</t>
  </si>
  <si>
    <t>14050602604</t>
  </si>
  <si>
    <t>1405060260410719</t>
  </si>
  <si>
    <t>3101653853</t>
  </si>
  <si>
    <t>14050602772</t>
  </si>
  <si>
    <t>1405060277210514</t>
  </si>
  <si>
    <t>3101695126</t>
  </si>
  <si>
    <t>200014206326</t>
  </si>
  <si>
    <t>1405060277210469</t>
  </si>
  <si>
    <t>3101695044</t>
  </si>
  <si>
    <t>14050602874</t>
  </si>
  <si>
    <t>USMO6561313640</t>
  </si>
  <si>
    <t>1405060287410514</t>
  </si>
  <si>
    <t>3101650457</t>
  </si>
  <si>
    <t>200014606988</t>
  </si>
  <si>
    <t>1405060287410469</t>
  </si>
  <si>
    <t>3101650262</t>
  </si>
  <si>
    <t>14050603162</t>
  </si>
  <si>
    <t>USMO6560527070</t>
  </si>
  <si>
    <t>1405060316210719</t>
  </si>
  <si>
    <t>3102170892</t>
  </si>
  <si>
    <t>14050603260</t>
  </si>
  <si>
    <t>1405060326010719</t>
  </si>
  <si>
    <t>3102170782</t>
  </si>
  <si>
    <t>200015674043</t>
  </si>
  <si>
    <t>14050604494</t>
  </si>
  <si>
    <t>25170INV01AP</t>
  </si>
  <si>
    <t>USMO6561322000</t>
  </si>
  <si>
    <t>1405060449410469</t>
  </si>
  <si>
    <t>3101486053</t>
  </si>
  <si>
    <t>1405060449410514</t>
  </si>
  <si>
    <t>3101485956</t>
  </si>
  <si>
    <t>14050604655</t>
  </si>
  <si>
    <t>1405060465510721</t>
  </si>
  <si>
    <t>3102159755</t>
  </si>
  <si>
    <t>1405060465510719</t>
  </si>
  <si>
    <t>3102159754</t>
  </si>
  <si>
    <t>14050605198</t>
  </si>
  <si>
    <t>25171INV01BG</t>
  </si>
  <si>
    <t>USMO6305117991</t>
  </si>
  <si>
    <t>1405060519810719</t>
  </si>
  <si>
    <t>3101609451</t>
  </si>
  <si>
    <t>14050605242</t>
  </si>
  <si>
    <t>1405060524210719</t>
  </si>
  <si>
    <t>3101679974</t>
  </si>
  <si>
    <t>14050605278</t>
  </si>
  <si>
    <t>1405060527810719</t>
  </si>
  <si>
    <t>3101696519</t>
  </si>
  <si>
    <t>14050605332</t>
  </si>
  <si>
    <t>1405060533210719</t>
  </si>
  <si>
    <t>3101487379</t>
  </si>
  <si>
    <t>200013050667</t>
  </si>
  <si>
    <t>14050606396</t>
  </si>
  <si>
    <t>25174INV01AN</t>
  </si>
  <si>
    <t>1405060639610719</t>
  </si>
  <si>
    <t>3101529901</t>
  </si>
  <si>
    <t>14050606480</t>
  </si>
  <si>
    <t>1405060648010719</t>
  </si>
  <si>
    <t>3101707417</t>
  </si>
  <si>
    <t>14050606544</t>
  </si>
  <si>
    <t>1405060654410719</t>
  </si>
  <si>
    <t>14050606545</t>
  </si>
  <si>
    <t>1405060654510719</t>
  </si>
  <si>
    <t>14050606605</t>
  </si>
  <si>
    <t>USMO6561323060</t>
  </si>
  <si>
    <t>1405060660510514</t>
  </si>
  <si>
    <t>3101553986</t>
  </si>
  <si>
    <t>200014333245</t>
  </si>
  <si>
    <t>1405060660510469</t>
  </si>
  <si>
    <t>3101554179</t>
  </si>
  <si>
    <t>14050606641</t>
  </si>
  <si>
    <t>USMO6561323080</t>
  </si>
  <si>
    <t>1405060664110514</t>
  </si>
  <si>
    <t>3101502567</t>
  </si>
  <si>
    <t>1405060664110469</t>
  </si>
  <si>
    <t>3101502182</t>
  </si>
  <si>
    <t>14050606688</t>
  </si>
  <si>
    <t>1405060668810469</t>
  </si>
  <si>
    <t>3102151204</t>
  </si>
  <si>
    <t>200015576594</t>
  </si>
  <si>
    <t>1405060668810514</t>
  </si>
  <si>
    <t>3102151205</t>
  </si>
  <si>
    <t>14050606689</t>
  </si>
  <si>
    <t>USMO6560525320</t>
  </si>
  <si>
    <t>1405060668910719</t>
  </si>
  <si>
    <t>3102150248</t>
  </si>
  <si>
    <t>14050608729</t>
  </si>
  <si>
    <t>25176INV01AX</t>
  </si>
  <si>
    <t>USMO6485492340</t>
  </si>
  <si>
    <t>1405060872910719</t>
  </si>
  <si>
    <t>3101490475</t>
  </si>
  <si>
    <t>14050608762</t>
  </si>
  <si>
    <t>USMO6485493941</t>
  </si>
  <si>
    <t>1405060876210719</t>
  </si>
  <si>
    <t>3101624707</t>
  </si>
  <si>
    <t>14050608767</t>
  </si>
  <si>
    <t>1405060876710719</t>
  </si>
  <si>
    <t>3101541748</t>
  </si>
  <si>
    <t>14050608770</t>
  </si>
  <si>
    <t>25176INV01BK</t>
  </si>
  <si>
    <t>1405060877010719</t>
  </si>
  <si>
    <t>3101583876</t>
  </si>
  <si>
    <t>14050608792</t>
  </si>
  <si>
    <t>1405060879210719</t>
  </si>
  <si>
    <t>3101673373</t>
  </si>
  <si>
    <t>14050608821</t>
  </si>
  <si>
    <t>1405060882110719</t>
  </si>
  <si>
    <t>3101533122</t>
  </si>
  <si>
    <t>14050608842</t>
  </si>
  <si>
    <t>1405060884210719</t>
  </si>
  <si>
    <t>3101516628</t>
  </si>
  <si>
    <t>14050608898</t>
  </si>
  <si>
    <t>25176INV01A3</t>
  </si>
  <si>
    <t>1405060889810719</t>
  </si>
  <si>
    <t>3101572578</t>
  </si>
  <si>
    <t>14050608953</t>
  </si>
  <si>
    <t>USMO6485491330</t>
  </si>
  <si>
    <t>1405060895310719</t>
  </si>
  <si>
    <t>3101498230</t>
  </si>
  <si>
    <t>14050608989</t>
  </si>
  <si>
    <t>1405060898910719</t>
  </si>
  <si>
    <t>3101664588</t>
  </si>
  <si>
    <t>14050609027</t>
  </si>
  <si>
    <t>1405060902710719</t>
  </si>
  <si>
    <t>3101478793</t>
  </si>
  <si>
    <t>14050609059</t>
  </si>
  <si>
    <t>1405060905910719</t>
  </si>
  <si>
    <t>3101625729</t>
  </si>
  <si>
    <t>14050609087</t>
  </si>
  <si>
    <t>USMO6560519970</t>
  </si>
  <si>
    <t>1405060908710719</t>
  </si>
  <si>
    <t>3101629888</t>
  </si>
  <si>
    <t>14050609115</t>
  </si>
  <si>
    <t>USMO6561312530</t>
  </si>
  <si>
    <t>1405060911510469</t>
  </si>
  <si>
    <t>3101565586</t>
  </si>
  <si>
    <t>1405060911510514</t>
  </si>
  <si>
    <t>3101565683</t>
  </si>
  <si>
    <t>14050609155</t>
  </si>
  <si>
    <t>1405060915510719</t>
  </si>
  <si>
    <t>3101519630</t>
  </si>
  <si>
    <t>200013386236</t>
  </si>
  <si>
    <t>14050609217</t>
  </si>
  <si>
    <t>1405060921710719</t>
  </si>
  <si>
    <t>3101556811</t>
  </si>
  <si>
    <t>14050609276</t>
  </si>
  <si>
    <t>1405060927610719</t>
  </si>
  <si>
    <t>3102073133</t>
  </si>
  <si>
    <t>14050609543</t>
  </si>
  <si>
    <t>1405060954310719</t>
  </si>
  <si>
    <t>3102304426</t>
  </si>
  <si>
    <t>14050609553</t>
  </si>
  <si>
    <t>1405060955310719</t>
  </si>
  <si>
    <t>3102267526</t>
  </si>
  <si>
    <t>14050610224</t>
  </si>
  <si>
    <t>25178INV01AM</t>
  </si>
  <si>
    <t>1405061022410719</t>
  </si>
  <si>
    <t>3101527686</t>
  </si>
  <si>
    <t>14050610299</t>
  </si>
  <si>
    <t>USMO6561327360</t>
  </si>
  <si>
    <t>1405061029910514</t>
  </si>
  <si>
    <t>3101494213</t>
  </si>
  <si>
    <t>200012550014</t>
  </si>
  <si>
    <t>1405061029910469</t>
  </si>
  <si>
    <t>3101494023</t>
  </si>
  <si>
    <t>14050610418</t>
  </si>
  <si>
    <t>1405061041810469</t>
  </si>
  <si>
    <t>3101574722</t>
  </si>
  <si>
    <t>1405061041810514</t>
  </si>
  <si>
    <t>3101574528</t>
  </si>
  <si>
    <t>14050610518</t>
  </si>
  <si>
    <t>25178INV01A7</t>
  </si>
  <si>
    <t>1405061051810719</t>
  </si>
  <si>
    <t>3101661789</t>
  </si>
  <si>
    <t>14050610528</t>
  </si>
  <si>
    <t>1405061052810719</t>
  </si>
  <si>
    <t>3101671029</t>
  </si>
  <si>
    <t>14050610559</t>
  </si>
  <si>
    <t>USMO6572175291</t>
  </si>
  <si>
    <t>1405061055910719</t>
  </si>
  <si>
    <t>3101574119</t>
  </si>
  <si>
    <t>14050610605</t>
  </si>
  <si>
    <t>1405061060510719</t>
  </si>
  <si>
    <t>14050610617</t>
  </si>
  <si>
    <t>USMO6561335080</t>
  </si>
  <si>
    <t>1405061061710514</t>
  </si>
  <si>
    <t>3102251921</t>
  </si>
  <si>
    <t>1405061061710469</t>
  </si>
  <si>
    <t>3102251920</t>
  </si>
  <si>
    <t>14050610694</t>
  </si>
  <si>
    <t>USMO6561327000</t>
  </si>
  <si>
    <t>1405061069410514</t>
  </si>
  <si>
    <t>3101588342</t>
  </si>
  <si>
    <t>1405061069410469</t>
  </si>
  <si>
    <t>3101588438</t>
  </si>
  <si>
    <t>14050610698</t>
  </si>
  <si>
    <t>1405061069810719</t>
  </si>
  <si>
    <t>3101493654</t>
  </si>
  <si>
    <t>14050611049</t>
  </si>
  <si>
    <t>25181INV01AD</t>
  </si>
  <si>
    <t>1405061104910514</t>
  </si>
  <si>
    <t>3101685223</t>
  </si>
  <si>
    <t>200011884919</t>
  </si>
  <si>
    <t>1405061104910469</t>
  </si>
  <si>
    <t>3101685306</t>
  </si>
  <si>
    <t>14050611210</t>
  </si>
  <si>
    <t>1405061121010514</t>
  </si>
  <si>
    <t>3101630328</t>
  </si>
  <si>
    <t>200014296533</t>
  </si>
  <si>
    <t>1405061121010469</t>
  </si>
  <si>
    <t>3101630426</t>
  </si>
  <si>
    <t>14145602847</t>
  </si>
  <si>
    <t>25154INV01AE</t>
  </si>
  <si>
    <t>1414560284710514</t>
  </si>
  <si>
    <t>1414560284710469</t>
  </si>
  <si>
    <t>14145605404</t>
  </si>
  <si>
    <t>25156INV01A8</t>
  </si>
  <si>
    <t>1414560540410719</t>
  </si>
  <si>
    <t>3101717649</t>
  </si>
  <si>
    <t>200011935216</t>
  </si>
  <si>
    <t>14145605413</t>
  </si>
  <si>
    <t>25156INV01A1</t>
  </si>
  <si>
    <t>1414560541310719</t>
  </si>
  <si>
    <t>3101537483</t>
  </si>
  <si>
    <t>14145605436</t>
  </si>
  <si>
    <t>USMO6560511810</t>
  </si>
  <si>
    <t>1414560543610719</t>
  </si>
  <si>
    <t>3101524054</t>
  </si>
  <si>
    <t>14145605566</t>
  </si>
  <si>
    <t>1414560556610719</t>
  </si>
  <si>
    <t>3101537476</t>
  </si>
  <si>
    <t>14145605791</t>
  </si>
  <si>
    <t>USMO6560510230</t>
  </si>
  <si>
    <t>1414560579110719</t>
  </si>
  <si>
    <t>3101639160</t>
  </si>
  <si>
    <t>14145605958</t>
  </si>
  <si>
    <t>1414560595810719</t>
  </si>
  <si>
    <t>3101671786</t>
  </si>
  <si>
    <t>200013597543</t>
  </si>
  <si>
    <t>14145606045</t>
  </si>
  <si>
    <t>USMO6560510180</t>
  </si>
  <si>
    <t>1414560604510719</t>
  </si>
  <si>
    <t>3101632335</t>
  </si>
  <si>
    <t>14145606162</t>
  </si>
  <si>
    <t>USMO6560512220</t>
  </si>
  <si>
    <t>1414560616210719</t>
  </si>
  <si>
    <t>3101655817</t>
  </si>
  <si>
    <t>14145606511</t>
  </si>
  <si>
    <t>1414560651110719</t>
  </si>
  <si>
    <t>14145609223</t>
  </si>
  <si>
    <t>25157INV01AJ</t>
  </si>
  <si>
    <t>USMO6570593780</t>
  </si>
  <si>
    <t>1414560922310719</t>
  </si>
  <si>
    <t>3101699465</t>
  </si>
  <si>
    <t>200012097131</t>
  </si>
  <si>
    <t>14145609320</t>
  </si>
  <si>
    <t>25157INV01A8</t>
  </si>
  <si>
    <t>USMO6576997560</t>
  </si>
  <si>
    <t>1414560932010719</t>
  </si>
  <si>
    <t>3101590663</t>
  </si>
  <si>
    <t>14145609412</t>
  </si>
  <si>
    <t>1414560941210719</t>
  </si>
  <si>
    <t>3101597833</t>
  </si>
  <si>
    <t>14145609853</t>
  </si>
  <si>
    <t>1414560985310719</t>
  </si>
  <si>
    <t>3102295869</t>
  </si>
  <si>
    <t>200016291821</t>
  </si>
  <si>
    <t>14145609917</t>
  </si>
  <si>
    <t>1414560991710719</t>
  </si>
  <si>
    <t>14145611386</t>
  </si>
  <si>
    <t>25161INV01AY</t>
  </si>
  <si>
    <t>1414561138610514</t>
  </si>
  <si>
    <t>1414561138610469</t>
  </si>
  <si>
    <t>14145611429</t>
  </si>
  <si>
    <t>USMO6561314350</t>
  </si>
  <si>
    <t>1414561142910469</t>
  </si>
  <si>
    <t>3102269493</t>
  </si>
  <si>
    <t>1414561142910514</t>
  </si>
  <si>
    <t>3102269494</t>
  </si>
  <si>
    <t>14145611434</t>
  </si>
  <si>
    <t>52000475545</t>
  </si>
  <si>
    <t>1414561143410514</t>
  </si>
  <si>
    <t>1414561143410469</t>
  </si>
  <si>
    <t>14145611447</t>
  </si>
  <si>
    <t>1414561144710469</t>
  </si>
  <si>
    <t>14145611456</t>
  </si>
  <si>
    <t>1414561145610469</t>
  </si>
  <si>
    <t>14145611485</t>
  </si>
  <si>
    <t>1414561148510514</t>
  </si>
  <si>
    <t>3102268786</t>
  </si>
  <si>
    <t>1414561148510469</t>
  </si>
  <si>
    <t>3102268785</t>
  </si>
  <si>
    <t>14145612255</t>
  </si>
  <si>
    <t>25162INV01BF</t>
  </si>
  <si>
    <t>1414561225510514</t>
  </si>
  <si>
    <t>3101548364</t>
  </si>
  <si>
    <t>1414561225510469</t>
  </si>
  <si>
    <t>3101548269</t>
  </si>
  <si>
    <t>14145612541</t>
  </si>
  <si>
    <t>1414561254110469</t>
  </si>
  <si>
    <t>1414561254110514</t>
  </si>
  <si>
    <t>14145612613</t>
  </si>
  <si>
    <t>1414561261310469</t>
  </si>
  <si>
    <t>3102237537</t>
  </si>
  <si>
    <t>1414561261310514</t>
  </si>
  <si>
    <t>3102237539</t>
  </si>
  <si>
    <t>14145613347</t>
  </si>
  <si>
    <t>25163INV01AG</t>
  </si>
  <si>
    <t>1414561334710719</t>
  </si>
  <si>
    <t>3101474845</t>
  </si>
  <si>
    <t>200011440688</t>
  </si>
  <si>
    <t>14145613364</t>
  </si>
  <si>
    <t>USMO6561314360</t>
  </si>
  <si>
    <t>1414561336410469</t>
  </si>
  <si>
    <t>3101539785</t>
  </si>
  <si>
    <t>1414561336410514</t>
  </si>
  <si>
    <t>3101539978</t>
  </si>
  <si>
    <t>14145613375</t>
  </si>
  <si>
    <t>1414561337510719</t>
  </si>
  <si>
    <t>3101614424</t>
  </si>
  <si>
    <t>200012625527</t>
  </si>
  <si>
    <t>14145613384</t>
  </si>
  <si>
    <t>USMO6561699451</t>
  </si>
  <si>
    <t>1414561338410719</t>
  </si>
  <si>
    <t>3101588564</t>
  </si>
  <si>
    <t>200012642613</t>
  </si>
  <si>
    <t>14145613570</t>
  </si>
  <si>
    <t>1414561357010719</t>
  </si>
  <si>
    <t>3102107281</t>
  </si>
  <si>
    <t>200015351923</t>
  </si>
  <si>
    <t>14145613574</t>
  </si>
  <si>
    <t>1414561357410469</t>
  </si>
  <si>
    <t>1414561357410514</t>
  </si>
  <si>
    <t>14145614294</t>
  </si>
  <si>
    <t>25164INV01AF</t>
  </si>
  <si>
    <t>USMO6561311330</t>
  </si>
  <si>
    <t>1414561429410514</t>
  </si>
  <si>
    <t>3101570480</t>
  </si>
  <si>
    <t>1414561429410469</t>
  </si>
  <si>
    <t>3101570559</t>
  </si>
  <si>
    <t>14145614459</t>
  </si>
  <si>
    <t>USMO6561316090</t>
  </si>
  <si>
    <t>1414561445910469</t>
  </si>
  <si>
    <t>3101682924</t>
  </si>
  <si>
    <t>1414561445910514</t>
  </si>
  <si>
    <t>3101683087</t>
  </si>
  <si>
    <t>14145614679</t>
  </si>
  <si>
    <t>1414561467910469</t>
  </si>
  <si>
    <t>3101981449</t>
  </si>
  <si>
    <t>1414561467910514</t>
  </si>
  <si>
    <t>3101981450</t>
  </si>
  <si>
    <t>14145615563</t>
  </si>
  <si>
    <t>25167INV01A0</t>
  </si>
  <si>
    <t>USMO6561320780</t>
  </si>
  <si>
    <t>1414561556310469</t>
  </si>
  <si>
    <t>3101577711</t>
  </si>
  <si>
    <t>200011434772</t>
  </si>
  <si>
    <t>1414561556310514</t>
  </si>
  <si>
    <t>3101577521</t>
  </si>
  <si>
    <t>14145615837</t>
  </si>
  <si>
    <t>USMO6561317410</t>
  </si>
  <si>
    <t>1414561583710469</t>
  </si>
  <si>
    <t>3101576606</t>
  </si>
  <si>
    <t>1414561583710514</t>
  </si>
  <si>
    <t>3101576408</t>
  </si>
  <si>
    <t>14145617204</t>
  </si>
  <si>
    <t>25174INV01A8</t>
  </si>
  <si>
    <t>USMO6560525140</t>
  </si>
  <si>
    <t>1414561720410719</t>
  </si>
  <si>
    <t>3101538894</t>
  </si>
  <si>
    <t>14145617211</t>
  </si>
  <si>
    <t>1414561721110719</t>
  </si>
  <si>
    <t>3101636160</t>
  </si>
  <si>
    <t>14145617239</t>
  </si>
  <si>
    <t>1414561723910719</t>
  </si>
  <si>
    <t>3101531257</t>
  </si>
  <si>
    <t>200012064248</t>
  </si>
  <si>
    <t>14145617263</t>
  </si>
  <si>
    <t>1414561726310719</t>
  </si>
  <si>
    <t>3101651069</t>
  </si>
  <si>
    <t>14145617270</t>
  </si>
  <si>
    <t>1414561727010719</t>
  </si>
  <si>
    <t>3101632813</t>
  </si>
  <si>
    <t>14145617407</t>
  </si>
  <si>
    <t>1414561740710719</t>
  </si>
  <si>
    <t>3101569977</t>
  </si>
  <si>
    <t>200013921032</t>
  </si>
  <si>
    <t>14145619118</t>
  </si>
  <si>
    <t>25175INV01BK</t>
  </si>
  <si>
    <t>USMO6560522300</t>
  </si>
  <si>
    <t>1414561911810719</t>
  </si>
  <si>
    <t>3101484382</t>
  </si>
  <si>
    <t>14145619119</t>
  </si>
  <si>
    <t>USMO6560517550</t>
  </si>
  <si>
    <t>1414561911910719</t>
  </si>
  <si>
    <t>3101649808</t>
  </si>
  <si>
    <t>14145619187</t>
  </si>
  <si>
    <t>1414561918710719</t>
  </si>
  <si>
    <t>3101475665</t>
  </si>
  <si>
    <t>14145619520</t>
  </si>
  <si>
    <t>25175INV01AR</t>
  </si>
  <si>
    <t>USMO6560526000</t>
  </si>
  <si>
    <t>1414561952010719</t>
  </si>
  <si>
    <t>3101482863</t>
  </si>
  <si>
    <t>14145619576</t>
  </si>
  <si>
    <t>25175INV01BF</t>
  </si>
  <si>
    <t>USMO6560524130</t>
  </si>
  <si>
    <t>1414561957610719</t>
  </si>
  <si>
    <t>3102083549</t>
  </si>
  <si>
    <t>14145619720</t>
  </si>
  <si>
    <t>USMO6560515480</t>
  </si>
  <si>
    <t>1414561972010719</t>
  </si>
  <si>
    <t>3102085241</t>
  </si>
  <si>
    <t>14145619734</t>
  </si>
  <si>
    <t>1414561973410719</t>
  </si>
  <si>
    <t>3102086378</t>
  </si>
  <si>
    <t>14145619825</t>
  </si>
  <si>
    <t>1414561982510719</t>
  </si>
  <si>
    <t>14145620566</t>
  </si>
  <si>
    <t>25176INV01BE</t>
  </si>
  <si>
    <t>1414562056610719</t>
  </si>
  <si>
    <t>3101558724</t>
  </si>
  <si>
    <t>14145620611</t>
  </si>
  <si>
    <t>1414562061110719</t>
  </si>
  <si>
    <t>14145620751</t>
  </si>
  <si>
    <t>1414562075110719</t>
  </si>
  <si>
    <t>3101684692</t>
  </si>
  <si>
    <t>14145620793</t>
  </si>
  <si>
    <t>USMO6570592410</t>
  </si>
  <si>
    <t>1414562079310719</t>
  </si>
  <si>
    <t>3102112008</t>
  </si>
  <si>
    <t>200015383413</t>
  </si>
  <si>
    <t>14145622259</t>
  </si>
  <si>
    <t>25177INV01BD</t>
  </si>
  <si>
    <t>1414562225910469</t>
  </si>
  <si>
    <t>3101651206</t>
  </si>
  <si>
    <t>200011769581</t>
  </si>
  <si>
    <t>1414562225910514</t>
  </si>
  <si>
    <t>3101651303</t>
  </si>
  <si>
    <t>14145622301</t>
  </si>
  <si>
    <t>25177INV01BM</t>
  </si>
  <si>
    <t>USMO6570581000</t>
  </si>
  <si>
    <t>1414562230110719</t>
  </si>
  <si>
    <t>3101718016</t>
  </si>
  <si>
    <t>14145622403</t>
  </si>
  <si>
    <t>1414562240310719</t>
  </si>
  <si>
    <t>3101674737</t>
  </si>
  <si>
    <t>200013931221</t>
  </si>
  <si>
    <t>14145622566</t>
  </si>
  <si>
    <t>1414562256610719</t>
  </si>
  <si>
    <t>3101678796</t>
  </si>
  <si>
    <t>14145623100</t>
  </si>
  <si>
    <t>25178INV01AP</t>
  </si>
  <si>
    <t>1414562310010719</t>
  </si>
  <si>
    <t>14145623116</t>
  </si>
  <si>
    <t>1414562311610719</t>
  </si>
  <si>
    <t>3101640535</t>
  </si>
  <si>
    <t>200010894463</t>
  </si>
  <si>
    <t>14145623142</t>
  </si>
  <si>
    <t>USMO6561327330</t>
  </si>
  <si>
    <t>1414562314210514</t>
  </si>
  <si>
    <t>3101562811</t>
  </si>
  <si>
    <t>200012413122</t>
  </si>
  <si>
    <t>14145623193</t>
  </si>
  <si>
    <t>USMO6561326160</t>
  </si>
  <si>
    <t>1414562319310514</t>
  </si>
  <si>
    <t>3101641910</t>
  </si>
  <si>
    <t>1414562319310469</t>
  </si>
  <si>
    <t>3101642007</t>
  </si>
  <si>
    <t>14145623199</t>
  </si>
  <si>
    <t>USMO6568083851</t>
  </si>
  <si>
    <t>1414562319910719</t>
  </si>
  <si>
    <t>3101589693</t>
  </si>
  <si>
    <t>14145623214</t>
  </si>
  <si>
    <t>1414562321410719</t>
  </si>
  <si>
    <t>3101583318</t>
  </si>
  <si>
    <t>14145623293</t>
  </si>
  <si>
    <t>USMO6560519550</t>
  </si>
  <si>
    <t>1414562329310719</t>
  </si>
  <si>
    <t>3101605773</t>
  </si>
  <si>
    <t>14145623310</t>
  </si>
  <si>
    <t>1414562331010719</t>
  </si>
  <si>
    <t>3101663114</t>
  </si>
  <si>
    <t>200014144147</t>
  </si>
  <si>
    <t>14145623320</t>
  </si>
  <si>
    <t>1414562332010514</t>
  </si>
  <si>
    <t>1414562332010469</t>
  </si>
  <si>
    <t>14145623346</t>
  </si>
  <si>
    <t>USMO6574094921</t>
  </si>
  <si>
    <t>1414562334610719</t>
  </si>
  <si>
    <t>3101570094</t>
  </si>
  <si>
    <t>200014165670</t>
  </si>
  <si>
    <t>14240619303</t>
  </si>
  <si>
    <t>25154INV01AC</t>
  </si>
  <si>
    <t>USMO6396686801</t>
  </si>
  <si>
    <t>1424061930310719</t>
  </si>
  <si>
    <t>3101485766</t>
  </si>
  <si>
    <t>14240619316</t>
  </si>
  <si>
    <t>1424061931610719</t>
  </si>
  <si>
    <t>3101544434</t>
  </si>
  <si>
    <t>14240619339</t>
  </si>
  <si>
    <t>USMO6390195491</t>
  </si>
  <si>
    <t>1424061933910719</t>
  </si>
  <si>
    <t>3101646385</t>
  </si>
  <si>
    <t>14240619348</t>
  </si>
  <si>
    <t>1424061934810719</t>
  </si>
  <si>
    <t>14240619359</t>
  </si>
  <si>
    <t>1424061935910719</t>
  </si>
  <si>
    <t>3101592025</t>
  </si>
  <si>
    <t>200012505422</t>
  </si>
  <si>
    <t>14240619363</t>
  </si>
  <si>
    <t>1424061936310719</t>
  </si>
  <si>
    <t>3101589166</t>
  </si>
  <si>
    <t>14240619366</t>
  </si>
  <si>
    <t>USMO6396682541</t>
  </si>
  <si>
    <t>1424061936610719</t>
  </si>
  <si>
    <t>3101651047</t>
  </si>
  <si>
    <t>14240619438</t>
  </si>
  <si>
    <t>1424061943810719</t>
  </si>
  <si>
    <t>3102157249</t>
  </si>
  <si>
    <t>14240619498</t>
  </si>
  <si>
    <t>25155COCH1AC</t>
  </si>
  <si>
    <t>USMO6560596630</t>
  </si>
  <si>
    <t>1424061949810719</t>
  </si>
  <si>
    <t>3101594101</t>
  </si>
  <si>
    <t>14240621255</t>
  </si>
  <si>
    <t>25155INV01AV</t>
  </si>
  <si>
    <t>52000471593</t>
  </si>
  <si>
    <t>1424062125510514</t>
  </si>
  <si>
    <t>14240622070</t>
  </si>
  <si>
    <t>25160INV01A9</t>
  </si>
  <si>
    <t>1424062207010719</t>
  </si>
  <si>
    <t>3101558250</t>
  </si>
  <si>
    <t>14240622326</t>
  </si>
  <si>
    <t>USMO6570593690</t>
  </si>
  <si>
    <t>1424062232610719</t>
  </si>
  <si>
    <t>3101594727</t>
  </si>
  <si>
    <t>14240622418</t>
  </si>
  <si>
    <t>1424062241810719</t>
  </si>
  <si>
    <t>14240624537</t>
  </si>
  <si>
    <t>25161INV01AL</t>
  </si>
  <si>
    <t>USMO6561319190</t>
  </si>
  <si>
    <t>1424062453710469</t>
  </si>
  <si>
    <t>3101500460</t>
  </si>
  <si>
    <t>1424062453710514</t>
  </si>
  <si>
    <t>3101500362</t>
  </si>
  <si>
    <t>14240624574</t>
  </si>
  <si>
    <t>25161INV01BL</t>
  </si>
  <si>
    <t>USMO6561330170</t>
  </si>
  <si>
    <t>1424062457410514</t>
  </si>
  <si>
    <t>3101663077</t>
  </si>
  <si>
    <t>1424062457410469</t>
  </si>
  <si>
    <t>3101662883</t>
  </si>
  <si>
    <t>14240624868</t>
  </si>
  <si>
    <t>1424062486810719</t>
  </si>
  <si>
    <t>3101729801</t>
  </si>
  <si>
    <t>14240624945</t>
  </si>
  <si>
    <t>USMO6561324270</t>
  </si>
  <si>
    <t>1424062494510469</t>
  </si>
  <si>
    <t>3101624062</t>
  </si>
  <si>
    <t>1424062494510514</t>
  </si>
  <si>
    <t>3101623870</t>
  </si>
  <si>
    <t>14240625012</t>
  </si>
  <si>
    <t>USMO6570592530</t>
  </si>
  <si>
    <t>1424062501210719</t>
  </si>
  <si>
    <t>3101630984</t>
  </si>
  <si>
    <t>14240625087</t>
  </si>
  <si>
    <t>1424062508710719</t>
  </si>
  <si>
    <t>3101593004</t>
  </si>
  <si>
    <t>200014071316</t>
  </si>
  <si>
    <t>14240625156</t>
  </si>
  <si>
    <t>USMO6561316130</t>
  </si>
  <si>
    <t>1424062515610469</t>
  </si>
  <si>
    <t>3101615125</t>
  </si>
  <si>
    <t>1424062515610514</t>
  </si>
  <si>
    <t>3101615314</t>
  </si>
  <si>
    <t>14240625397</t>
  </si>
  <si>
    <t>USMO6561318300</t>
  </si>
  <si>
    <t>1424062539710469</t>
  </si>
  <si>
    <t>3102155769</t>
  </si>
  <si>
    <t>1424062539710514</t>
  </si>
  <si>
    <t>3102155770</t>
  </si>
  <si>
    <t>14240625540</t>
  </si>
  <si>
    <t>USMO6561324710</t>
  </si>
  <si>
    <t>1424062554010469</t>
  </si>
  <si>
    <t>3102300388</t>
  </si>
  <si>
    <t>1424062554010514</t>
  </si>
  <si>
    <t>3102300389</t>
  </si>
  <si>
    <t>14240625564</t>
  </si>
  <si>
    <t>1424062556410469</t>
  </si>
  <si>
    <t>3102300492</t>
  </si>
  <si>
    <t>200016320455</t>
  </si>
  <si>
    <t>1424062556410514</t>
  </si>
  <si>
    <t>3102300498</t>
  </si>
  <si>
    <t>14240626692</t>
  </si>
  <si>
    <t>25162INV01AA</t>
  </si>
  <si>
    <t>USMO6560514190</t>
  </si>
  <si>
    <t>1424062669210719</t>
  </si>
  <si>
    <t>3101591315</t>
  </si>
  <si>
    <t>14240626741</t>
  </si>
  <si>
    <t>USMO6560514370</t>
  </si>
  <si>
    <t>1424062674110719</t>
  </si>
  <si>
    <t>3101495386</t>
  </si>
  <si>
    <t>14240626751</t>
  </si>
  <si>
    <t>1424062675110719</t>
  </si>
  <si>
    <t>3101665065</t>
  </si>
  <si>
    <t>14240627066</t>
  </si>
  <si>
    <t>25162INV01AM</t>
  </si>
  <si>
    <t>1424062706610514</t>
  </si>
  <si>
    <t>3101690161</t>
  </si>
  <si>
    <t>1424062706610469</t>
  </si>
  <si>
    <t>3101690241</t>
  </si>
  <si>
    <t>14240627069</t>
  </si>
  <si>
    <t>USMO6561325690</t>
  </si>
  <si>
    <t>1424062706910469</t>
  </si>
  <si>
    <t>3101696529</t>
  </si>
  <si>
    <t>1424062706910514</t>
  </si>
  <si>
    <t>3101696609</t>
  </si>
  <si>
    <t>14240627337</t>
  </si>
  <si>
    <t>1424062733710514</t>
  </si>
  <si>
    <t>3101987447</t>
  </si>
  <si>
    <t>200014782037</t>
  </si>
  <si>
    <t>14240627492</t>
  </si>
  <si>
    <t>1424062749210514</t>
  </si>
  <si>
    <t>1424062749210469</t>
  </si>
  <si>
    <t>14240627500</t>
  </si>
  <si>
    <t>1424062750010514</t>
  </si>
  <si>
    <t>3102158608</t>
  </si>
  <si>
    <t>200015615699</t>
  </si>
  <si>
    <t>1424062750010469</t>
  </si>
  <si>
    <t>3102158607</t>
  </si>
  <si>
    <t>14240627753</t>
  </si>
  <si>
    <t>25167CHCH1AD</t>
  </si>
  <si>
    <t>1424062775310719</t>
  </si>
  <si>
    <t>3101630284</t>
  </si>
  <si>
    <t>14240627783</t>
  </si>
  <si>
    <t>1424062778310719</t>
  </si>
  <si>
    <t>3101499553</t>
  </si>
  <si>
    <t>200011656317</t>
  </si>
  <si>
    <t>14240627784</t>
  </si>
  <si>
    <t>1424062778410719</t>
  </si>
  <si>
    <t>3101671401</t>
  </si>
  <si>
    <t>200011656382</t>
  </si>
  <si>
    <t>14240627791</t>
  </si>
  <si>
    <t>1424062779110469</t>
  </si>
  <si>
    <t>1424062779110514</t>
  </si>
  <si>
    <t>14240627798</t>
  </si>
  <si>
    <t>USMO6485497540</t>
  </si>
  <si>
    <t>1424062779810719</t>
  </si>
  <si>
    <t>3101664850</t>
  </si>
  <si>
    <t>14240627844</t>
  </si>
  <si>
    <t>1424062784410719</t>
  </si>
  <si>
    <t>3101476590</t>
  </si>
  <si>
    <t>14240627845</t>
  </si>
  <si>
    <t>1424062784510719</t>
  </si>
  <si>
    <t>3101538512</t>
  </si>
  <si>
    <t>14240627846</t>
  </si>
  <si>
    <t>1424062784610719</t>
  </si>
  <si>
    <t>14240627848</t>
  </si>
  <si>
    <t>1424062784810719</t>
  </si>
  <si>
    <t>14240627849</t>
  </si>
  <si>
    <t>1424062784910719</t>
  </si>
  <si>
    <t>14240628439</t>
  </si>
  <si>
    <t>25167INV01BL</t>
  </si>
  <si>
    <t>1424062843910719</t>
  </si>
  <si>
    <t>3101541879</t>
  </si>
  <si>
    <t>200011540081</t>
  </si>
  <si>
    <t>14240628517</t>
  </si>
  <si>
    <t>USMO6561329230</t>
  </si>
  <si>
    <t>1424062851710514</t>
  </si>
  <si>
    <t>3101625803</t>
  </si>
  <si>
    <t>1424062851710469</t>
  </si>
  <si>
    <t>3101625996</t>
  </si>
  <si>
    <t>14240628649</t>
  </si>
  <si>
    <t>1424062864910469</t>
  </si>
  <si>
    <t>3101658670</t>
  </si>
  <si>
    <t>1424062864910514</t>
  </si>
  <si>
    <t>3101658572</t>
  </si>
  <si>
    <t>14240630519</t>
  </si>
  <si>
    <t>25168INV01BC</t>
  </si>
  <si>
    <t>USMO6561311770</t>
  </si>
  <si>
    <t>1424063051910469</t>
  </si>
  <si>
    <t>3101661372</t>
  </si>
  <si>
    <t>1424063051910514</t>
  </si>
  <si>
    <t>3101661273</t>
  </si>
  <si>
    <t>14240630647</t>
  </si>
  <si>
    <t>25168INV01A3</t>
  </si>
  <si>
    <t>1424063064710719</t>
  </si>
  <si>
    <t>3101677419</t>
  </si>
  <si>
    <t>14240630671</t>
  </si>
  <si>
    <t>USMO6560515160</t>
  </si>
  <si>
    <t>1424063067110719</t>
  </si>
  <si>
    <t>3101479978</t>
  </si>
  <si>
    <t>14240630814</t>
  </si>
  <si>
    <t>1424063081410720</t>
  </si>
  <si>
    <t>3101625461</t>
  </si>
  <si>
    <t>200013501750</t>
  </si>
  <si>
    <t>14240630862</t>
  </si>
  <si>
    <t>1424063086210720</t>
  </si>
  <si>
    <t>3101633958</t>
  </si>
  <si>
    <t>14240630957</t>
  </si>
  <si>
    <t>1424063095710719</t>
  </si>
  <si>
    <t>14240630972</t>
  </si>
  <si>
    <t>1424063097210720</t>
  </si>
  <si>
    <t>3101693493</t>
  </si>
  <si>
    <t>200013516774</t>
  </si>
  <si>
    <t>14240630989</t>
  </si>
  <si>
    <t>1424063098910720</t>
  </si>
  <si>
    <t>3101681568</t>
  </si>
  <si>
    <t>14240631139</t>
  </si>
  <si>
    <t>1424063113910469</t>
  </si>
  <si>
    <t>3102172087</t>
  </si>
  <si>
    <t>1424063113910514</t>
  </si>
  <si>
    <t>3102171355</t>
  </si>
  <si>
    <t>14240631171</t>
  </si>
  <si>
    <t>1424063117110514</t>
  </si>
  <si>
    <t>1424063117110469</t>
  </si>
  <si>
    <t>14240632480</t>
  </si>
  <si>
    <t>25171INV01AD</t>
  </si>
  <si>
    <t>1424063248010719</t>
  </si>
  <si>
    <t>3101505631</t>
  </si>
  <si>
    <t>14240632506</t>
  </si>
  <si>
    <t>1424063250610719</t>
  </si>
  <si>
    <t>3101497002</t>
  </si>
  <si>
    <t>14240632541</t>
  </si>
  <si>
    <t>1424063254110719</t>
  </si>
  <si>
    <t>3101571073</t>
  </si>
  <si>
    <t>200013983685</t>
  </si>
  <si>
    <t>14240632668</t>
  </si>
  <si>
    <t>1424063266810469</t>
  </si>
  <si>
    <t>3102086623</t>
  </si>
  <si>
    <t>1424063266810514</t>
  </si>
  <si>
    <t>3102086625</t>
  </si>
  <si>
    <t>14240632737</t>
  </si>
  <si>
    <t>1424063273710719</t>
  </si>
  <si>
    <t>14240632738</t>
  </si>
  <si>
    <t>1424063273810719</t>
  </si>
  <si>
    <t>14240632739</t>
  </si>
  <si>
    <t>1424063273910719</t>
  </si>
  <si>
    <t>14240633370</t>
  </si>
  <si>
    <t>25175INV01AX</t>
  </si>
  <si>
    <t>USMO6560517140</t>
  </si>
  <si>
    <t>1424063337010719</t>
  </si>
  <si>
    <t>3101579345</t>
  </si>
  <si>
    <t>14240633424</t>
  </si>
  <si>
    <t>USMO6560521110</t>
  </si>
  <si>
    <t>1424063342410719</t>
  </si>
  <si>
    <t>3101562670</t>
  </si>
  <si>
    <t>200013039546</t>
  </si>
  <si>
    <t>14240633428</t>
  </si>
  <si>
    <t>USMO6560524800</t>
  </si>
  <si>
    <t>1424063342810719</t>
  </si>
  <si>
    <t>3101659251</t>
  </si>
  <si>
    <t>14240634307</t>
  </si>
  <si>
    <t>25176INV01A7</t>
  </si>
  <si>
    <t>1424063430710719</t>
  </si>
  <si>
    <t>3101702924</t>
  </si>
  <si>
    <t>14240634327</t>
  </si>
  <si>
    <t>USMO6561312830</t>
  </si>
  <si>
    <t>1424063432710469</t>
  </si>
  <si>
    <t>3101626668</t>
  </si>
  <si>
    <t>1424063432710514</t>
  </si>
  <si>
    <t>3101626573</t>
  </si>
  <si>
    <t>14240634394</t>
  </si>
  <si>
    <t>1424063439410719</t>
  </si>
  <si>
    <t>14240634434</t>
  </si>
  <si>
    <t>USMO6560519230</t>
  </si>
  <si>
    <t>1424063443410719</t>
  </si>
  <si>
    <t>3101505727</t>
  </si>
  <si>
    <t>14240634520</t>
  </si>
  <si>
    <t>1424063452010719</t>
  </si>
  <si>
    <t>3102185535</t>
  </si>
  <si>
    <t>14240634523</t>
  </si>
  <si>
    <t>1424063452310719</t>
  </si>
  <si>
    <t>3102185072</t>
  </si>
  <si>
    <t>14240634864</t>
  </si>
  <si>
    <t>25178INV01AQ</t>
  </si>
  <si>
    <t>1424063486410719</t>
  </si>
  <si>
    <t>3101680185</t>
  </si>
  <si>
    <t>14240634924</t>
  </si>
  <si>
    <t>1424063492410719</t>
  </si>
  <si>
    <t>3101619413</t>
  </si>
  <si>
    <t>14240634958</t>
  </si>
  <si>
    <t>1424063495810719</t>
  </si>
  <si>
    <t>3101487938</t>
  </si>
  <si>
    <t>14240635030</t>
  </si>
  <si>
    <t>USMO6574094431</t>
  </si>
  <si>
    <t>1424063503010719</t>
  </si>
  <si>
    <t>3101565957</t>
  </si>
  <si>
    <t>14240635060</t>
  </si>
  <si>
    <t>1424063506010719</t>
  </si>
  <si>
    <t>3101621340</t>
  </si>
  <si>
    <t>14240635176</t>
  </si>
  <si>
    <t>1424063517610719</t>
  </si>
  <si>
    <t>14240636574</t>
  </si>
  <si>
    <t>25181INV01AZ</t>
  </si>
  <si>
    <t>1424063657410514</t>
  </si>
  <si>
    <t>3101575062</t>
  </si>
  <si>
    <t>1424063657410469</t>
  </si>
  <si>
    <t>3101574964</t>
  </si>
  <si>
    <t>14240636640</t>
  </si>
  <si>
    <t>25181INV01A0</t>
  </si>
  <si>
    <t>1424063664010469</t>
  </si>
  <si>
    <t>3101520714</t>
  </si>
  <si>
    <t>1424063664010514</t>
  </si>
  <si>
    <t>3101520618</t>
  </si>
  <si>
    <t>14240636669</t>
  </si>
  <si>
    <t>25181INV01A8</t>
  </si>
  <si>
    <t>1424063666910469</t>
  </si>
  <si>
    <t>3101519098</t>
  </si>
  <si>
    <t>1424063666910514</t>
  </si>
  <si>
    <t>3101518911</t>
  </si>
  <si>
    <t>14240636805</t>
  </si>
  <si>
    <t>1424063680510514</t>
  </si>
  <si>
    <t>1424063680510469</t>
  </si>
  <si>
    <t>14240636978</t>
  </si>
  <si>
    <t>1424063697810469</t>
  </si>
  <si>
    <t>3101551356</t>
  </si>
  <si>
    <t>1424063697810514</t>
  </si>
  <si>
    <t>3101551450</t>
  </si>
  <si>
    <t>14240636984</t>
  </si>
  <si>
    <t>1424063698410514</t>
  </si>
  <si>
    <t>1424063698410469</t>
  </si>
  <si>
    <t>14335610310</t>
  </si>
  <si>
    <t>25153INV01AY</t>
  </si>
  <si>
    <t>1433561031010469</t>
  </si>
  <si>
    <t>1433561031010514</t>
  </si>
  <si>
    <t>14335610864</t>
  </si>
  <si>
    <t>25155INV01AG</t>
  </si>
  <si>
    <t>USMO6560513580</t>
  </si>
  <si>
    <t>1433561086410719</t>
  </si>
  <si>
    <t>3101622036</t>
  </si>
  <si>
    <t>14335610867</t>
  </si>
  <si>
    <t>1433561086710719</t>
  </si>
  <si>
    <t>3101610390</t>
  </si>
  <si>
    <t>200014086017</t>
  </si>
  <si>
    <t>14335610870</t>
  </si>
  <si>
    <t>USMO6560511300</t>
  </si>
  <si>
    <t>1433561087010719</t>
  </si>
  <si>
    <t>3101510995</t>
  </si>
  <si>
    <t>14335610887</t>
  </si>
  <si>
    <t>1433561088710719</t>
  </si>
  <si>
    <t>3101697145</t>
  </si>
  <si>
    <t>14335610901</t>
  </si>
  <si>
    <t>1433561090110719</t>
  </si>
  <si>
    <t>14335612127</t>
  </si>
  <si>
    <t>25156INV01BA</t>
  </si>
  <si>
    <t>1433561212710719</t>
  </si>
  <si>
    <t>3101505616</t>
  </si>
  <si>
    <t>200011003668</t>
  </si>
  <si>
    <t>14335612321</t>
  </si>
  <si>
    <t>25156INV01BF</t>
  </si>
  <si>
    <t>USMO6560513030</t>
  </si>
  <si>
    <t>1433561232110719</t>
  </si>
  <si>
    <t>3101649455</t>
  </si>
  <si>
    <t>14335612415</t>
  </si>
  <si>
    <t>1433561241510719</t>
  </si>
  <si>
    <t>3101526252</t>
  </si>
  <si>
    <t>14335612614</t>
  </si>
  <si>
    <t>1433561261410719</t>
  </si>
  <si>
    <t>3101708044</t>
  </si>
  <si>
    <t>14335612732</t>
  </si>
  <si>
    <t>1433561273210719</t>
  </si>
  <si>
    <t>3101673574</t>
  </si>
  <si>
    <t>14335612927</t>
  </si>
  <si>
    <t>USMO6560510300</t>
  </si>
  <si>
    <t>1433561292710719</t>
  </si>
  <si>
    <t>3102037362</t>
  </si>
  <si>
    <t>14335613197</t>
  </si>
  <si>
    <t>1433561319710719</t>
  </si>
  <si>
    <t>3101474990</t>
  </si>
  <si>
    <t>14335615665</t>
  </si>
  <si>
    <t>25160INV01BF</t>
  </si>
  <si>
    <t>1433561566510469</t>
  </si>
  <si>
    <t>14335616893</t>
  </si>
  <si>
    <t>25161INV01A4</t>
  </si>
  <si>
    <t>1433561689310469</t>
  </si>
  <si>
    <t>3101674233</t>
  </si>
  <si>
    <t>14335616961</t>
  </si>
  <si>
    <t>1433561696110719</t>
  </si>
  <si>
    <t>3101575692</t>
  </si>
  <si>
    <t>14335617059</t>
  </si>
  <si>
    <t>1433561705910719</t>
  </si>
  <si>
    <t>3101556586</t>
  </si>
  <si>
    <t>14335617114</t>
  </si>
  <si>
    <t>USMO6560514100</t>
  </si>
  <si>
    <t>1433561711410719</t>
  </si>
  <si>
    <t>3101667804</t>
  </si>
  <si>
    <t>200013274283</t>
  </si>
  <si>
    <t>14335617336</t>
  </si>
  <si>
    <t>1433561733610469</t>
  </si>
  <si>
    <t>3102048786</t>
  </si>
  <si>
    <t>1433561733610514</t>
  </si>
  <si>
    <t>3102048787</t>
  </si>
  <si>
    <t>14335617362</t>
  </si>
  <si>
    <t>1433561736210514</t>
  </si>
  <si>
    <t>1433561736210469</t>
  </si>
  <si>
    <t>14335618203</t>
  </si>
  <si>
    <t>25162INV01AQ</t>
  </si>
  <si>
    <t>USMO6560514120</t>
  </si>
  <si>
    <t>1433561820310719</t>
  </si>
  <si>
    <t>3101632198</t>
  </si>
  <si>
    <t>14335619203</t>
  </si>
  <si>
    <t>25163INV01A6</t>
  </si>
  <si>
    <t>USMO6561314300</t>
  </si>
  <si>
    <t>1433561920310514</t>
  </si>
  <si>
    <t>3101620959</t>
  </si>
  <si>
    <t>1433561920310469</t>
  </si>
  <si>
    <t>3101621056</t>
  </si>
  <si>
    <t>14335619386</t>
  </si>
  <si>
    <t>1433561938610719</t>
  </si>
  <si>
    <t>3101590512</t>
  </si>
  <si>
    <t>14335622170</t>
  </si>
  <si>
    <t>25169INV01AJ</t>
  </si>
  <si>
    <t>1433562217010719</t>
  </si>
  <si>
    <t>3101507884</t>
  </si>
  <si>
    <t>14335622236</t>
  </si>
  <si>
    <t>USMO6560526280</t>
  </si>
  <si>
    <t>1433562223610719</t>
  </si>
  <si>
    <t>3101606005</t>
  </si>
  <si>
    <t>14335622351</t>
  </si>
  <si>
    <t>25169INV01BJ</t>
  </si>
  <si>
    <t>1433562235110719</t>
  </si>
  <si>
    <t>3101653768</t>
  </si>
  <si>
    <t>14335622399</t>
  </si>
  <si>
    <t>1433562239910719</t>
  </si>
  <si>
    <t>3101606173</t>
  </si>
  <si>
    <t>14335622419</t>
  </si>
  <si>
    <t>USMO6561318240</t>
  </si>
  <si>
    <t>1433562241910514</t>
  </si>
  <si>
    <t>3101480471</t>
  </si>
  <si>
    <t>1433562241910469</t>
  </si>
  <si>
    <t>3101480374</t>
  </si>
  <si>
    <t>14335622448</t>
  </si>
  <si>
    <t>1433562244810719</t>
  </si>
  <si>
    <t>3101674686</t>
  </si>
  <si>
    <t>14335622516</t>
  </si>
  <si>
    <t>1433562251610719</t>
  </si>
  <si>
    <t>3101671855</t>
  </si>
  <si>
    <t>14335622606</t>
  </si>
  <si>
    <t>1433562260610469</t>
  </si>
  <si>
    <t>3101577108</t>
  </si>
  <si>
    <t>1433562260610514</t>
  </si>
  <si>
    <t>3101576917</t>
  </si>
  <si>
    <t>14335622661</t>
  </si>
  <si>
    <t>1433562266110719</t>
  </si>
  <si>
    <t>14335622797</t>
  </si>
  <si>
    <t>USMO6574096711</t>
  </si>
  <si>
    <t>1433562279710719</t>
  </si>
  <si>
    <t>3102051482</t>
  </si>
  <si>
    <t>14335622973</t>
  </si>
  <si>
    <t>1433562297310719</t>
  </si>
  <si>
    <t>3102222082</t>
  </si>
  <si>
    <t>14335623010</t>
  </si>
  <si>
    <t>1433562301010719</t>
  </si>
  <si>
    <t>3102201915</t>
  </si>
  <si>
    <t>14335625149</t>
  </si>
  <si>
    <t>25170INV01AE</t>
  </si>
  <si>
    <t>1433562514910514</t>
  </si>
  <si>
    <t>3101617502</t>
  </si>
  <si>
    <t>200011468440</t>
  </si>
  <si>
    <t>1433562514910469</t>
  </si>
  <si>
    <t>3101617407</t>
  </si>
  <si>
    <t>14335625194</t>
  </si>
  <si>
    <t>1433562519410719</t>
  </si>
  <si>
    <t>3101506771</t>
  </si>
  <si>
    <t>200011469661</t>
  </si>
  <si>
    <t>14335625207</t>
  </si>
  <si>
    <t>25170INV01AV</t>
  </si>
  <si>
    <t>USMO6561328710</t>
  </si>
  <si>
    <t>1433562520710514</t>
  </si>
  <si>
    <t>3101605692</t>
  </si>
  <si>
    <t>1433562520710469</t>
  </si>
  <si>
    <t>3101605597</t>
  </si>
  <si>
    <t>14335625240</t>
  </si>
  <si>
    <t>25170INV01AS</t>
  </si>
  <si>
    <t>1433562524010514</t>
  </si>
  <si>
    <t>3101686366</t>
  </si>
  <si>
    <t>1433562524010469</t>
  </si>
  <si>
    <t>3101686448</t>
  </si>
  <si>
    <t>14335625445</t>
  </si>
  <si>
    <t>USMO6560527470</t>
  </si>
  <si>
    <t>1433562544510719</t>
  </si>
  <si>
    <t>3101488314</t>
  </si>
  <si>
    <t>14335625518</t>
  </si>
  <si>
    <t>USMO6561332070</t>
  </si>
  <si>
    <t>1433562551810514</t>
  </si>
  <si>
    <t>3101658189</t>
  </si>
  <si>
    <t>1433562551810469</t>
  </si>
  <si>
    <t>3101657991</t>
  </si>
  <si>
    <t>14335625634</t>
  </si>
  <si>
    <t>USMO6561313790</t>
  </si>
  <si>
    <t>1433562563410514</t>
  </si>
  <si>
    <t>3101527833</t>
  </si>
  <si>
    <t>1433562563410469</t>
  </si>
  <si>
    <t>3101527641</t>
  </si>
  <si>
    <t>14335625770</t>
  </si>
  <si>
    <t>USMO6560527440</t>
  </si>
  <si>
    <t>1433562577010719</t>
  </si>
  <si>
    <t>3102066511</t>
  </si>
  <si>
    <t>14335625901</t>
  </si>
  <si>
    <t>1433562590110719</t>
  </si>
  <si>
    <t>3102153521</t>
  </si>
  <si>
    <t>14335625938</t>
  </si>
  <si>
    <t>1433562593810469</t>
  </si>
  <si>
    <t>3102292978</t>
  </si>
  <si>
    <t>200016277796</t>
  </si>
  <si>
    <t>1433562593810514</t>
  </si>
  <si>
    <t>3102292980</t>
  </si>
  <si>
    <t>14335625939</t>
  </si>
  <si>
    <t>1433562593910514</t>
  </si>
  <si>
    <t>1433562593910469</t>
  </si>
  <si>
    <t>14335625954</t>
  </si>
  <si>
    <t>USMO65613XXXX1</t>
  </si>
  <si>
    <t>1433562595410469</t>
  </si>
  <si>
    <t>3102292957</t>
  </si>
  <si>
    <t>200016278539</t>
  </si>
  <si>
    <t>14335625957</t>
  </si>
  <si>
    <t>1433562595710469</t>
  </si>
  <si>
    <t>14335626011</t>
  </si>
  <si>
    <t>1433562601110719</t>
  </si>
  <si>
    <t>3102291776</t>
  </si>
  <si>
    <t>14335627785</t>
  </si>
  <si>
    <t>25176INV01BF</t>
  </si>
  <si>
    <t>1433562778510719</t>
  </si>
  <si>
    <t>3101651586</t>
  </si>
  <si>
    <t>14335627809</t>
  </si>
  <si>
    <t>25176INV01AR</t>
  </si>
  <si>
    <t>USMO6485493550</t>
  </si>
  <si>
    <t>1433562780910719</t>
  </si>
  <si>
    <t>3101498738</t>
  </si>
  <si>
    <t>14335627816</t>
  </si>
  <si>
    <t>1433562781610514</t>
  </si>
  <si>
    <t>3101552249</t>
  </si>
  <si>
    <t>1433562781610469</t>
  </si>
  <si>
    <t>3101552155</t>
  </si>
  <si>
    <t>14335627872</t>
  </si>
  <si>
    <t>1433562787210719</t>
  </si>
  <si>
    <t>3101511090</t>
  </si>
  <si>
    <t>14335627909</t>
  </si>
  <si>
    <t>1433562790910719</t>
  </si>
  <si>
    <t>3101478155</t>
  </si>
  <si>
    <t>14335627998</t>
  </si>
  <si>
    <t>25176INV01AA</t>
  </si>
  <si>
    <t>1433562799810719</t>
  </si>
  <si>
    <t>3101535552</t>
  </si>
  <si>
    <t>200012955098</t>
  </si>
  <si>
    <t>14335628181</t>
  </si>
  <si>
    <t>1433562818110719</t>
  </si>
  <si>
    <t>3101683373</t>
  </si>
  <si>
    <t>14335628255</t>
  </si>
  <si>
    <t>1433562825510719</t>
  </si>
  <si>
    <t>14335628264</t>
  </si>
  <si>
    <t>USMO6560528370</t>
  </si>
  <si>
    <t>1433562826410719</t>
  </si>
  <si>
    <t>3101698101</t>
  </si>
  <si>
    <t>14335628398</t>
  </si>
  <si>
    <t>1433562839810719</t>
  </si>
  <si>
    <t>3101721779</t>
  </si>
  <si>
    <t>14335628475</t>
  </si>
  <si>
    <t>1433562847510719</t>
  </si>
  <si>
    <t>3102048982</t>
  </si>
  <si>
    <t>14335628482</t>
  </si>
  <si>
    <t>1433562848210719</t>
  </si>
  <si>
    <t>14335628706</t>
  </si>
  <si>
    <t>1433562870610719</t>
  </si>
  <si>
    <t>3102306183</t>
  </si>
  <si>
    <t>14335629309</t>
  </si>
  <si>
    <t>25178INV01BM</t>
  </si>
  <si>
    <t>USMO6568083781</t>
  </si>
  <si>
    <t>1433562930910719</t>
  </si>
  <si>
    <t>3101550818</t>
  </si>
  <si>
    <t>200011832686</t>
  </si>
  <si>
    <t>14335629323</t>
  </si>
  <si>
    <t>25178INV01BE</t>
  </si>
  <si>
    <t>1433562932310719</t>
  </si>
  <si>
    <t>3101580202</t>
  </si>
  <si>
    <t>14335629368</t>
  </si>
  <si>
    <t>1433562936810719</t>
  </si>
  <si>
    <t>3101613849</t>
  </si>
  <si>
    <t>14335629386</t>
  </si>
  <si>
    <t>USMO6568083971</t>
  </si>
  <si>
    <t>1433562938610719</t>
  </si>
  <si>
    <t>3101620603</t>
  </si>
  <si>
    <t>14335629529</t>
  </si>
  <si>
    <t>1433562952910719</t>
  </si>
  <si>
    <t>3101476255</t>
  </si>
  <si>
    <t>14335629545</t>
  </si>
  <si>
    <t>1433562954510719</t>
  </si>
  <si>
    <t>3101505314</t>
  </si>
  <si>
    <t>14335629609</t>
  </si>
  <si>
    <t>USMO6561396860</t>
  </si>
  <si>
    <t>1433562960910514</t>
  </si>
  <si>
    <t>3101535599</t>
  </si>
  <si>
    <t>1433562960910469</t>
  </si>
  <si>
    <t>3101535011</t>
  </si>
  <si>
    <t>14335629682</t>
  </si>
  <si>
    <t>1433562968210719</t>
  </si>
  <si>
    <t>3101561701</t>
  </si>
  <si>
    <t>14335629691</t>
  </si>
  <si>
    <t>USMO6561325610</t>
  </si>
  <si>
    <t>1433562969110469</t>
  </si>
  <si>
    <t>3101638649</t>
  </si>
  <si>
    <t>1433562969110514</t>
  </si>
  <si>
    <t>3101638745</t>
  </si>
  <si>
    <t>14335629701</t>
  </si>
  <si>
    <t>1433562970110719</t>
  </si>
  <si>
    <t>3101500565</t>
  </si>
  <si>
    <t>14335629791</t>
  </si>
  <si>
    <t>1433562979110719</t>
  </si>
  <si>
    <t>3102226115</t>
  </si>
  <si>
    <t>14335629794</t>
  </si>
  <si>
    <t>1433562979410719</t>
  </si>
  <si>
    <t>3102229243</t>
  </si>
  <si>
    <t>14335629863</t>
  </si>
  <si>
    <t>1433562986310514</t>
  </si>
  <si>
    <t>3102226276</t>
  </si>
  <si>
    <t>1433562986310469</t>
  </si>
  <si>
    <t>3102226275</t>
  </si>
  <si>
    <t>14335629964</t>
  </si>
  <si>
    <t>25181COCH1AE</t>
  </si>
  <si>
    <t>USMO6570592380</t>
  </si>
  <si>
    <t>1433562996410719</t>
  </si>
  <si>
    <t>3101696562</t>
  </si>
  <si>
    <t>14335630027</t>
  </si>
  <si>
    <t>USMO6560514320</t>
  </si>
  <si>
    <t>1433563002710719</t>
  </si>
  <si>
    <t>3101541005</t>
  </si>
  <si>
    <t>200010931026</t>
  </si>
  <si>
    <t>14335630061</t>
  </si>
  <si>
    <t>1433563006110514</t>
  </si>
  <si>
    <t>3101518491</t>
  </si>
  <si>
    <t>1433563006110469</t>
  </si>
  <si>
    <t>3101518588</t>
  </si>
  <si>
    <t>14335630340</t>
  </si>
  <si>
    <t>1433563034010719</t>
  </si>
  <si>
    <t>3101697615</t>
  </si>
  <si>
    <t>14335630432</t>
  </si>
  <si>
    <t>1433563043210469</t>
  </si>
  <si>
    <t>3101566804</t>
  </si>
  <si>
    <t>200012000663</t>
  </si>
  <si>
    <t>1433563043210514</t>
  </si>
  <si>
    <t>3101566706</t>
  </si>
  <si>
    <t>14335630450</t>
  </si>
  <si>
    <t>1433563045010469</t>
  </si>
  <si>
    <t>3101674934</t>
  </si>
  <si>
    <t>200012070625</t>
  </si>
  <si>
    <t>1433563045010514</t>
  </si>
  <si>
    <t>3101674768</t>
  </si>
  <si>
    <t>14335630526</t>
  </si>
  <si>
    <t>1433563052610469</t>
  </si>
  <si>
    <t>3101589595</t>
  </si>
  <si>
    <t>14335630612</t>
  </si>
  <si>
    <t>USMO6560528500</t>
  </si>
  <si>
    <t>1433563061210719</t>
  </si>
  <si>
    <t>3101492928</t>
  </si>
  <si>
    <t>200012548752</t>
  </si>
  <si>
    <t>14335630618</t>
  </si>
  <si>
    <t>1433563061810719</t>
  </si>
  <si>
    <t>3101540108</t>
  </si>
  <si>
    <t>200012548943</t>
  </si>
  <si>
    <t>14335630619</t>
  </si>
  <si>
    <t>1433563061910719</t>
  </si>
  <si>
    <t>3101542434</t>
  </si>
  <si>
    <t>200012548968</t>
  </si>
  <si>
    <t>14335630623</t>
  </si>
  <si>
    <t>USMO6560514340</t>
  </si>
  <si>
    <t>1433563062310719</t>
  </si>
  <si>
    <t>3101603200</t>
  </si>
  <si>
    <t>200012562076</t>
  </si>
  <si>
    <t>14335630625</t>
  </si>
  <si>
    <t>1433563062510719</t>
  </si>
  <si>
    <t>3101575106</t>
  </si>
  <si>
    <t>200012562118</t>
  </si>
  <si>
    <t>14335630627</t>
  </si>
  <si>
    <t>1433563062710719</t>
  </si>
  <si>
    <t>3101575391</t>
  </si>
  <si>
    <t>200012562167</t>
  </si>
  <si>
    <t>14335630630</t>
  </si>
  <si>
    <t>1433563063010719</t>
  </si>
  <si>
    <t>3101594742</t>
  </si>
  <si>
    <t>200012562225</t>
  </si>
  <si>
    <t>14335630633</t>
  </si>
  <si>
    <t>USMO6560518240</t>
  </si>
  <si>
    <t>1433563063310719</t>
  </si>
  <si>
    <t>3101590992</t>
  </si>
  <si>
    <t>200012562332</t>
  </si>
  <si>
    <t>14335630638</t>
  </si>
  <si>
    <t>USMO6560514220</t>
  </si>
  <si>
    <t>1433563063810719</t>
  </si>
  <si>
    <t>3101630821</t>
  </si>
  <si>
    <t>200012562449</t>
  </si>
  <si>
    <t>14335630817</t>
  </si>
  <si>
    <t>1433563081710719</t>
  </si>
  <si>
    <t>3101676384</t>
  </si>
  <si>
    <t>14335630972</t>
  </si>
  <si>
    <t>USMO6561326960</t>
  </si>
  <si>
    <t>1433563097210514</t>
  </si>
  <si>
    <t>3101541881</t>
  </si>
  <si>
    <t>200011175490</t>
  </si>
  <si>
    <t>14335630975</t>
  </si>
  <si>
    <t>1433563097510514</t>
  </si>
  <si>
    <t>3101625833</t>
  </si>
  <si>
    <t>200011175722</t>
  </si>
  <si>
    <t>1433563097510469</t>
  </si>
  <si>
    <t>3101625929</t>
  </si>
  <si>
    <t>14335631099</t>
  </si>
  <si>
    <t>USMO6561316290</t>
  </si>
  <si>
    <t>1433563109910514</t>
  </si>
  <si>
    <t>3101556053</t>
  </si>
  <si>
    <t>200011400567</t>
  </si>
  <si>
    <t>1433563109910469</t>
  </si>
  <si>
    <t>3101556346</t>
  </si>
  <si>
    <t>14335631101</t>
  </si>
  <si>
    <t>1433563110110514</t>
  </si>
  <si>
    <t>3101577507</t>
  </si>
  <si>
    <t>200011400617</t>
  </si>
  <si>
    <t>1433563110110469</t>
  </si>
  <si>
    <t>3101577703</t>
  </si>
  <si>
    <t>14335631199</t>
  </si>
  <si>
    <t>1433563119910719</t>
  </si>
  <si>
    <t>3101531017</t>
  </si>
  <si>
    <t>200011053416</t>
  </si>
  <si>
    <t>14335631211</t>
  </si>
  <si>
    <t>1433563121110719</t>
  </si>
  <si>
    <t>3101690339</t>
  </si>
  <si>
    <t>14335631245</t>
  </si>
  <si>
    <t>1433563124510719</t>
  </si>
  <si>
    <t>3101620191</t>
  </si>
  <si>
    <t>200011026446</t>
  </si>
  <si>
    <t>14335631450</t>
  </si>
  <si>
    <t>1433563145010719</t>
  </si>
  <si>
    <t>3101609423</t>
  </si>
  <si>
    <t>14335631497</t>
  </si>
  <si>
    <t>1433563149710719</t>
  </si>
  <si>
    <t>3101547258</t>
  </si>
  <si>
    <t>14335631568</t>
  </si>
  <si>
    <t>USMO6560515120</t>
  </si>
  <si>
    <t>1433563156810719</t>
  </si>
  <si>
    <t>3101545261</t>
  </si>
  <si>
    <t>200012787608</t>
  </si>
  <si>
    <t>14335631730</t>
  </si>
  <si>
    <t>1433563173010719</t>
  </si>
  <si>
    <t>14335631801</t>
  </si>
  <si>
    <t>1433563180110719</t>
  </si>
  <si>
    <t>3101645725</t>
  </si>
  <si>
    <t>14335631862</t>
  </si>
  <si>
    <t>USMO6570593920</t>
  </si>
  <si>
    <t>1433563186210719</t>
  </si>
  <si>
    <t>3101563142</t>
  </si>
  <si>
    <t>14335632258</t>
  </si>
  <si>
    <t>USMO6561315010</t>
  </si>
  <si>
    <t>1433563225810469</t>
  </si>
  <si>
    <t>3101542931</t>
  </si>
  <si>
    <t>1433563225810514</t>
  </si>
  <si>
    <t>3101542835</t>
  </si>
  <si>
    <t>14335632260</t>
  </si>
  <si>
    <t>USMO6561396840</t>
  </si>
  <si>
    <t>1433563226010469</t>
  </si>
  <si>
    <t>3101624029</t>
  </si>
  <si>
    <t>1433563226010514</t>
  </si>
  <si>
    <t>3101624125</t>
  </si>
  <si>
    <t>14335632261</t>
  </si>
  <si>
    <t>USMO6561325120</t>
  </si>
  <si>
    <t>1433563226110469</t>
  </si>
  <si>
    <t>3101678993</t>
  </si>
  <si>
    <t>1433563226110514</t>
  </si>
  <si>
    <t>3101679239</t>
  </si>
  <si>
    <t>14335632386</t>
  </si>
  <si>
    <t>USMO6561311550</t>
  </si>
  <si>
    <t>1433563238610469</t>
  </si>
  <si>
    <t>3101529907</t>
  </si>
  <si>
    <t>1433563238610514</t>
  </si>
  <si>
    <t>3101529716</t>
  </si>
  <si>
    <t>14335632495</t>
  </si>
  <si>
    <t>1433563249510469</t>
  </si>
  <si>
    <t>3101596493</t>
  </si>
  <si>
    <t>1433563249510514</t>
  </si>
  <si>
    <t>3101596395</t>
  </si>
  <si>
    <t>14335632554</t>
  </si>
  <si>
    <t>1433563255410719</t>
  </si>
  <si>
    <t>3101513719</t>
  </si>
  <si>
    <t>14335632830</t>
  </si>
  <si>
    <t>USMO6561320180</t>
  </si>
  <si>
    <t>1433563283010469</t>
  </si>
  <si>
    <t>3101524027</t>
  </si>
  <si>
    <t>14335632832</t>
  </si>
  <si>
    <t>1433563283210514</t>
  </si>
  <si>
    <t>3101524220</t>
  </si>
  <si>
    <t>1433563283210469</t>
  </si>
  <si>
    <t>3101524122</t>
  </si>
  <si>
    <t>14335632852</t>
  </si>
  <si>
    <t>1433563285210719</t>
  </si>
  <si>
    <t>3101552894</t>
  </si>
  <si>
    <t>14335632949</t>
  </si>
  <si>
    <t>USMO6570574030</t>
  </si>
  <si>
    <t>1433563294910719</t>
  </si>
  <si>
    <t>3101630367</t>
  </si>
  <si>
    <t>200011710304</t>
  </si>
  <si>
    <t>14335632951</t>
  </si>
  <si>
    <t>1433563295110719</t>
  </si>
  <si>
    <t>3101704062</t>
  </si>
  <si>
    <t>200011710551</t>
  </si>
  <si>
    <t>14335633000</t>
  </si>
  <si>
    <t>1433563300010719</t>
  </si>
  <si>
    <t>3101613996</t>
  </si>
  <si>
    <t>200013574666</t>
  </si>
  <si>
    <t>14335633035</t>
  </si>
  <si>
    <t>USMO6561319540</t>
  </si>
  <si>
    <t>1433563303510469</t>
  </si>
  <si>
    <t>3101524784</t>
  </si>
  <si>
    <t>200013938333</t>
  </si>
  <si>
    <t>1433563303510514</t>
  </si>
  <si>
    <t>3101524690</t>
  </si>
  <si>
    <t>14335633065</t>
  </si>
  <si>
    <t>1433563306510719</t>
  </si>
  <si>
    <t>3101515414</t>
  </si>
  <si>
    <t>14335633525</t>
  </si>
  <si>
    <t>USMO6570593630</t>
  </si>
  <si>
    <t>1433563352510719</t>
  </si>
  <si>
    <t>3101722112</t>
  </si>
  <si>
    <t>14335633582</t>
  </si>
  <si>
    <t>1433563358210719</t>
  </si>
  <si>
    <t>3101723208</t>
  </si>
  <si>
    <t>14335633675</t>
  </si>
  <si>
    <t>1433563367510719</t>
  </si>
  <si>
    <t>3101493003</t>
  </si>
  <si>
    <t>200013305228</t>
  </si>
  <si>
    <t>14335633762</t>
  </si>
  <si>
    <t>USMO6574095551</t>
  </si>
  <si>
    <t>1433563376210719</t>
  </si>
  <si>
    <t>3101518192</t>
  </si>
  <si>
    <t>14335633811</t>
  </si>
  <si>
    <t>USMO6560516570</t>
  </si>
  <si>
    <t>1433563381110719</t>
  </si>
  <si>
    <t>3101633873</t>
  </si>
  <si>
    <t>200014632430</t>
  </si>
  <si>
    <t>14335634426</t>
  </si>
  <si>
    <t>1433563442610469</t>
  </si>
  <si>
    <t>3101599355</t>
  </si>
  <si>
    <t>1433563442610514</t>
  </si>
  <si>
    <t>3101599259</t>
  </si>
  <si>
    <t>14335634460</t>
  </si>
  <si>
    <t>1433563446010719</t>
  </si>
  <si>
    <t>3101649112</t>
  </si>
  <si>
    <t>200013697616</t>
  </si>
  <si>
    <t>14335634630</t>
  </si>
  <si>
    <t>1433563463010719</t>
  </si>
  <si>
    <t>3101529893</t>
  </si>
  <si>
    <t>200014332049</t>
  </si>
  <si>
    <t>14335634633</t>
  </si>
  <si>
    <t>1433563463310719</t>
  </si>
  <si>
    <t>14335634649</t>
  </si>
  <si>
    <t>1433563464910469</t>
  </si>
  <si>
    <t>3101513231</t>
  </si>
  <si>
    <t>200014494328</t>
  </si>
  <si>
    <t>1433563464910514</t>
  </si>
  <si>
    <t>3101513135</t>
  </si>
  <si>
    <t>14335634651</t>
  </si>
  <si>
    <t>1433563465110514</t>
  </si>
  <si>
    <t>3101513420</t>
  </si>
  <si>
    <t>200014494419</t>
  </si>
  <si>
    <t>1433563465110469</t>
  </si>
  <si>
    <t>3101513326</t>
  </si>
  <si>
    <t>14335634813</t>
  </si>
  <si>
    <t>1433563481310719</t>
  </si>
  <si>
    <t>3101561039</t>
  </si>
  <si>
    <t>14335634939</t>
  </si>
  <si>
    <t>1433563493910719</t>
  </si>
  <si>
    <t>3101530580</t>
  </si>
  <si>
    <t>14335634941</t>
  </si>
  <si>
    <t>1433563494110719</t>
  </si>
  <si>
    <t>3101637308</t>
  </si>
  <si>
    <t>200014012203</t>
  </si>
  <si>
    <t>14335634994</t>
  </si>
  <si>
    <t>1433563499410719</t>
  </si>
  <si>
    <t>14335635263</t>
  </si>
  <si>
    <t>1433563526310719</t>
  </si>
  <si>
    <t>3101542981</t>
  </si>
  <si>
    <t>200014271080</t>
  </si>
  <si>
    <t>14335635295</t>
  </si>
  <si>
    <t>USMO6485491490</t>
  </si>
  <si>
    <t>1433563529510719</t>
  </si>
  <si>
    <t>3101524173</t>
  </si>
  <si>
    <t>200014497917</t>
  </si>
  <si>
    <t>14335635344</t>
  </si>
  <si>
    <t>USMO6560522260</t>
  </si>
  <si>
    <t>1433563534410719</t>
  </si>
  <si>
    <t>3101698592</t>
  </si>
  <si>
    <t>14335635372</t>
  </si>
  <si>
    <t>USMO6561391161</t>
  </si>
  <si>
    <t>1433563537210514</t>
  </si>
  <si>
    <t>3101632760</t>
  </si>
  <si>
    <t>14335635374</t>
  </si>
  <si>
    <t>1433563537410514</t>
  </si>
  <si>
    <t>3101635972</t>
  </si>
  <si>
    <t>14335635395</t>
  </si>
  <si>
    <t>1433563539510719</t>
  </si>
  <si>
    <t>3101567160</t>
  </si>
  <si>
    <t>14335635898</t>
  </si>
  <si>
    <t>25181INV01AW</t>
  </si>
  <si>
    <t>1433563589810719</t>
  </si>
  <si>
    <t>14335636114</t>
  </si>
  <si>
    <t>1433563611410469</t>
  </si>
  <si>
    <t>3102310671</t>
  </si>
  <si>
    <t>200015816487</t>
  </si>
  <si>
    <t>14335636147</t>
  </si>
  <si>
    <t>1433563614710469</t>
  </si>
  <si>
    <t>1433563614710514</t>
  </si>
  <si>
    <t>14430694963</t>
  </si>
  <si>
    <t>25153INV01A4</t>
  </si>
  <si>
    <t>1443069496310720</t>
  </si>
  <si>
    <t>3101591382</t>
  </si>
  <si>
    <t>14430695227</t>
  </si>
  <si>
    <t>25153INV01A3</t>
  </si>
  <si>
    <t>1443069522710469</t>
  </si>
  <si>
    <t>3102216567</t>
  </si>
  <si>
    <t>14430697949</t>
  </si>
  <si>
    <t>25155INV01A0</t>
  </si>
  <si>
    <t>1443069794910514</t>
  </si>
  <si>
    <t>3101634716</t>
  </si>
  <si>
    <t>200011662133</t>
  </si>
  <si>
    <t>1443069794910469</t>
  </si>
  <si>
    <t>3101634137</t>
  </si>
  <si>
    <t>14430698013</t>
  </si>
  <si>
    <t>USMO6396686861</t>
  </si>
  <si>
    <t>1443069801310719</t>
  </si>
  <si>
    <t>3101582630</t>
  </si>
  <si>
    <t>14430698255</t>
  </si>
  <si>
    <t>25155INV01BB</t>
  </si>
  <si>
    <t>1443069825510469</t>
  </si>
  <si>
    <t>14430698256</t>
  </si>
  <si>
    <t>1443069825610469</t>
  </si>
  <si>
    <t>14430698257</t>
  </si>
  <si>
    <t>1443069825710469</t>
  </si>
  <si>
    <t>14430698396</t>
  </si>
  <si>
    <t>25155INV01BJ</t>
  </si>
  <si>
    <t>1443069839610719</t>
  </si>
  <si>
    <t>14430699613</t>
  </si>
  <si>
    <t>25156INV01AH</t>
  </si>
  <si>
    <t>1443069961310719</t>
  </si>
  <si>
    <t>3101734821</t>
  </si>
  <si>
    <t>14430699637</t>
  </si>
  <si>
    <t>1443069963710719</t>
  </si>
  <si>
    <t>14430699666</t>
  </si>
  <si>
    <t>1443069966610719</t>
  </si>
  <si>
    <t>3101703329</t>
  </si>
  <si>
    <t>14430699880</t>
  </si>
  <si>
    <t>25156INV01A7</t>
  </si>
  <si>
    <t>1443069988010719</t>
  </si>
  <si>
    <t>3101629621</t>
  </si>
  <si>
    <t>14430700018</t>
  </si>
  <si>
    <t>USMO6560511320</t>
  </si>
  <si>
    <t>1443070001810719</t>
  </si>
  <si>
    <t>3101641754</t>
  </si>
  <si>
    <t>200013190455</t>
  </si>
  <si>
    <t>14430700286</t>
  </si>
  <si>
    <t>USMO6560513460</t>
  </si>
  <si>
    <t>1443070028610719</t>
  </si>
  <si>
    <t>3101584650</t>
  </si>
  <si>
    <t>14430700299</t>
  </si>
  <si>
    <t>1443070029910719</t>
  </si>
  <si>
    <t>3101637525</t>
  </si>
  <si>
    <t>14430700399</t>
  </si>
  <si>
    <t>1443070039910719</t>
  </si>
  <si>
    <t>14430700407</t>
  </si>
  <si>
    <t>1443070040710719</t>
  </si>
  <si>
    <t>3101722269</t>
  </si>
  <si>
    <t>14430700816</t>
  </si>
  <si>
    <t>1443070081610719</t>
  </si>
  <si>
    <t>3102275423</t>
  </si>
  <si>
    <t>14430705371</t>
  </si>
  <si>
    <t>25161INV01AP</t>
  </si>
  <si>
    <t>USMO6570591250</t>
  </si>
  <si>
    <t>1443070537110719</t>
  </si>
  <si>
    <t>3101697221</t>
  </si>
  <si>
    <t>14430705393</t>
  </si>
  <si>
    <t>1443070539310469</t>
  </si>
  <si>
    <t>3101559203</t>
  </si>
  <si>
    <t>1443070539310514</t>
  </si>
  <si>
    <t>3101559298</t>
  </si>
  <si>
    <t>14430705424</t>
  </si>
  <si>
    <t>1443070542410719</t>
  </si>
  <si>
    <t>3101551395</t>
  </si>
  <si>
    <t>14430705692</t>
  </si>
  <si>
    <t>25161INV01A5</t>
  </si>
  <si>
    <t>1443070569210719</t>
  </si>
  <si>
    <t>3101714143</t>
  </si>
  <si>
    <t>14430705716</t>
  </si>
  <si>
    <t>1443070571610514</t>
  </si>
  <si>
    <t>3101499121</t>
  </si>
  <si>
    <t>200011922487</t>
  </si>
  <si>
    <t>1443070571610469</t>
  </si>
  <si>
    <t>3101498930</t>
  </si>
  <si>
    <t>14430705844</t>
  </si>
  <si>
    <t>USMO6561332060</t>
  </si>
  <si>
    <t>1443070584410469</t>
  </si>
  <si>
    <t>3101588526</t>
  </si>
  <si>
    <t>1443070584410514</t>
  </si>
  <si>
    <t>3101588621</t>
  </si>
  <si>
    <t>14430705967</t>
  </si>
  <si>
    <t>USMO6561330160</t>
  </si>
  <si>
    <t>1443070596710469</t>
  </si>
  <si>
    <t>3101478300</t>
  </si>
  <si>
    <t>1443070596710514</t>
  </si>
  <si>
    <t>3101478397</t>
  </si>
  <si>
    <t>14430706129</t>
  </si>
  <si>
    <t>USMO6561313750</t>
  </si>
  <si>
    <t>1443070612910469</t>
  </si>
  <si>
    <t>3101544106</t>
  </si>
  <si>
    <t>1443070612910514</t>
  </si>
  <si>
    <t>3101544009</t>
  </si>
  <si>
    <t>14430706169</t>
  </si>
  <si>
    <t>USMO6561331100</t>
  </si>
  <si>
    <t>1443070616910514</t>
  </si>
  <si>
    <t>3101611191</t>
  </si>
  <si>
    <t>1443070616910469</t>
  </si>
  <si>
    <t>3101611288</t>
  </si>
  <si>
    <t>14430706289</t>
  </si>
  <si>
    <t>USMO6561320320</t>
  </si>
  <si>
    <t>1443070628910469</t>
  </si>
  <si>
    <t>3101979677</t>
  </si>
  <si>
    <t>1443070628910514</t>
  </si>
  <si>
    <t>3101979678</t>
  </si>
  <si>
    <t>14430706342</t>
  </si>
  <si>
    <t>1443070634210469</t>
  </si>
  <si>
    <t>3101579113</t>
  </si>
  <si>
    <t>1443070634210514</t>
  </si>
  <si>
    <t>3101579208</t>
  </si>
  <si>
    <t>14430706396</t>
  </si>
  <si>
    <t>1443070639610719</t>
  </si>
  <si>
    <t>3101529593</t>
  </si>
  <si>
    <t>14430706591</t>
  </si>
  <si>
    <t>1443070659110514</t>
  </si>
  <si>
    <t>3102213343</t>
  </si>
  <si>
    <t>200015870518</t>
  </si>
  <si>
    <t>14430706597</t>
  </si>
  <si>
    <t>1443070659710469</t>
  </si>
  <si>
    <t>1443070659710514</t>
  </si>
  <si>
    <t>14430706707</t>
  </si>
  <si>
    <t>1443070670710469</t>
  </si>
  <si>
    <t>3102213685</t>
  </si>
  <si>
    <t>1443070670710514</t>
  </si>
  <si>
    <t>3102213686</t>
  </si>
  <si>
    <t>14430708773</t>
  </si>
  <si>
    <t>25163INV01AL</t>
  </si>
  <si>
    <t>USMO6561315300</t>
  </si>
  <si>
    <t>1443070877310469</t>
  </si>
  <si>
    <t>3101702807</t>
  </si>
  <si>
    <t>1443070877310514</t>
  </si>
  <si>
    <t>3101702646</t>
  </si>
  <si>
    <t>14430708921</t>
  </si>
  <si>
    <t>1443070892110719</t>
  </si>
  <si>
    <t>3101577221</t>
  </si>
  <si>
    <t>200011474687</t>
  </si>
  <si>
    <t>14430709514</t>
  </si>
  <si>
    <t>1443070951410719</t>
  </si>
  <si>
    <t>3102066611</t>
  </si>
  <si>
    <t>200015157213</t>
  </si>
  <si>
    <t>14430709573</t>
  </si>
  <si>
    <t>1443070957310719</t>
  </si>
  <si>
    <t>3102064686</t>
  </si>
  <si>
    <t>14430709601</t>
  </si>
  <si>
    <t>USMO6561685141</t>
  </si>
  <si>
    <t>1443070960110719</t>
  </si>
  <si>
    <t>3102064986</t>
  </si>
  <si>
    <t>14430709701</t>
  </si>
  <si>
    <t>25163INV01A2</t>
  </si>
  <si>
    <t>USMO6561683511</t>
  </si>
  <si>
    <t>1443070970110719</t>
  </si>
  <si>
    <t>3102233577</t>
  </si>
  <si>
    <t>14430709903</t>
  </si>
  <si>
    <t>1443070990310719</t>
  </si>
  <si>
    <t>3102299199</t>
  </si>
  <si>
    <t>14430712239</t>
  </si>
  <si>
    <t>25164INV01A3</t>
  </si>
  <si>
    <t>1443071223910469</t>
  </si>
  <si>
    <t>3101662134</t>
  </si>
  <si>
    <t>200011103476</t>
  </si>
  <si>
    <t>1443071223910514</t>
  </si>
  <si>
    <t>3101662231</t>
  </si>
  <si>
    <t>14430712444</t>
  </si>
  <si>
    <t>25164INV01A2</t>
  </si>
  <si>
    <t>1443071244410514</t>
  </si>
  <si>
    <t>3101488943</t>
  </si>
  <si>
    <t>1443071244410469</t>
  </si>
  <si>
    <t>3101489037</t>
  </si>
  <si>
    <t>14430712452</t>
  </si>
  <si>
    <t>25164INV01A9</t>
  </si>
  <si>
    <t>USMO6561311170</t>
  </si>
  <si>
    <t>1443071245210469</t>
  </si>
  <si>
    <t>3101612640</t>
  </si>
  <si>
    <t>1443071245210514</t>
  </si>
  <si>
    <t>3101612737</t>
  </si>
  <si>
    <t>14430712705</t>
  </si>
  <si>
    <t>1443071270510514</t>
  </si>
  <si>
    <t>3101514627</t>
  </si>
  <si>
    <t>200011381197</t>
  </si>
  <si>
    <t>1443071270510469</t>
  </si>
  <si>
    <t>3101514529</t>
  </si>
  <si>
    <t>14430712736</t>
  </si>
  <si>
    <t>1443071273610514</t>
  </si>
  <si>
    <t>3101528470</t>
  </si>
  <si>
    <t>1443071273610469</t>
  </si>
  <si>
    <t>3101528375</t>
  </si>
  <si>
    <t>14430713233</t>
  </si>
  <si>
    <t>USMO6561317620</t>
  </si>
  <si>
    <t>1443071323310469</t>
  </si>
  <si>
    <t>3101584590</t>
  </si>
  <si>
    <t>1443071323310514</t>
  </si>
  <si>
    <t>3101584496</t>
  </si>
  <si>
    <t>14430713240</t>
  </si>
  <si>
    <t>25164INV01AU</t>
  </si>
  <si>
    <t>USMO6561311220</t>
  </si>
  <si>
    <t>1443071324010514</t>
  </si>
  <si>
    <t>3101481362</t>
  </si>
  <si>
    <t>1443071324010469</t>
  </si>
  <si>
    <t>3101481560</t>
  </si>
  <si>
    <t>14430713317</t>
  </si>
  <si>
    <t>USMO6561316140</t>
  </si>
  <si>
    <t>1443071331710514</t>
  </si>
  <si>
    <t>3101500016</t>
  </si>
  <si>
    <t>1443071331710469</t>
  </si>
  <si>
    <t>3101499824</t>
  </si>
  <si>
    <t>14430713335</t>
  </si>
  <si>
    <t>1443071333510514</t>
  </si>
  <si>
    <t>3101483915</t>
  </si>
  <si>
    <t>200013301953</t>
  </si>
  <si>
    <t>1443071333510469</t>
  </si>
  <si>
    <t>3101483821</t>
  </si>
  <si>
    <t>14430715208</t>
  </si>
  <si>
    <t>25167INV01AF</t>
  </si>
  <si>
    <t>USMO6561321330</t>
  </si>
  <si>
    <t>1443071520810514</t>
  </si>
  <si>
    <t>3101666470</t>
  </si>
  <si>
    <t>1443071520810469</t>
  </si>
  <si>
    <t>3101666567</t>
  </si>
  <si>
    <t>14430715223</t>
  </si>
  <si>
    <t>1443071522310469</t>
  </si>
  <si>
    <t>3101496923</t>
  </si>
  <si>
    <t>1443071522310514</t>
  </si>
  <si>
    <t>3101497018</t>
  </si>
  <si>
    <t>14430715723</t>
  </si>
  <si>
    <t>1443071572310469</t>
  </si>
  <si>
    <t>1443071572310514</t>
  </si>
  <si>
    <t>14430716493</t>
  </si>
  <si>
    <t>25168INV01BM</t>
  </si>
  <si>
    <t>1443071649310469</t>
  </si>
  <si>
    <t>3101555464</t>
  </si>
  <si>
    <t>200011429889</t>
  </si>
  <si>
    <t>1443071649310514</t>
  </si>
  <si>
    <t>3101555367</t>
  </si>
  <si>
    <t>14430716570</t>
  </si>
  <si>
    <t>1443071657010719</t>
  </si>
  <si>
    <t>3101724137</t>
  </si>
  <si>
    <t>200012648073</t>
  </si>
  <si>
    <t>14430716575</t>
  </si>
  <si>
    <t>1443071657510719</t>
  </si>
  <si>
    <t>3101578957</t>
  </si>
  <si>
    <t>200012648495</t>
  </si>
  <si>
    <t>14430716579</t>
  </si>
  <si>
    <t>1443071657910719</t>
  </si>
  <si>
    <t>3101646016</t>
  </si>
  <si>
    <t>200012648966</t>
  </si>
  <si>
    <t>14430716582</t>
  </si>
  <si>
    <t>1443071658210719</t>
  </si>
  <si>
    <t>3101657171</t>
  </si>
  <si>
    <t>200012652190</t>
  </si>
  <si>
    <t>14430716597</t>
  </si>
  <si>
    <t>1443071659710719</t>
  </si>
  <si>
    <t>3101513564</t>
  </si>
  <si>
    <t>200012655516</t>
  </si>
  <si>
    <t>14430716659</t>
  </si>
  <si>
    <t>1443071665910469</t>
  </si>
  <si>
    <t>3101675379</t>
  </si>
  <si>
    <t>1443071665910514</t>
  </si>
  <si>
    <t>3101675297</t>
  </si>
  <si>
    <t>14430718765</t>
  </si>
  <si>
    <t>25169INV01BC</t>
  </si>
  <si>
    <t>USMO6560526700</t>
  </si>
  <si>
    <t>1443071876510719</t>
  </si>
  <si>
    <t>3101588345</t>
  </si>
  <si>
    <t>14430718897</t>
  </si>
  <si>
    <t>1443071889710514</t>
  </si>
  <si>
    <t>3101556470</t>
  </si>
  <si>
    <t>1443071889710469</t>
  </si>
  <si>
    <t>3101556564</t>
  </si>
  <si>
    <t>14430718969</t>
  </si>
  <si>
    <t>1443071896910469</t>
  </si>
  <si>
    <t>3101603864</t>
  </si>
  <si>
    <t>1443071896910514</t>
  </si>
  <si>
    <t>3101603673</t>
  </si>
  <si>
    <t>14430719108</t>
  </si>
  <si>
    <t>1443071910810719</t>
  </si>
  <si>
    <t>3101681458</t>
  </si>
  <si>
    <t>14430719245</t>
  </si>
  <si>
    <t>25169INV01AQ</t>
  </si>
  <si>
    <t>1443071924510469</t>
  </si>
  <si>
    <t>3101500353</t>
  </si>
  <si>
    <t>1443071924510514</t>
  </si>
  <si>
    <t>3101500545</t>
  </si>
  <si>
    <t>14430719385</t>
  </si>
  <si>
    <t>1443071938510719</t>
  </si>
  <si>
    <t>3102057852</t>
  </si>
  <si>
    <t>14430719699</t>
  </si>
  <si>
    <t>1443071969910514</t>
  </si>
  <si>
    <t>14430720796</t>
  </si>
  <si>
    <t>25170INV01AT</t>
  </si>
  <si>
    <t>1443072079610469</t>
  </si>
  <si>
    <t>3101627891</t>
  </si>
  <si>
    <t>14430720835</t>
  </si>
  <si>
    <t>1443072083510469</t>
  </si>
  <si>
    <t>3101679502</t>
  </si>
  <si>
    <t>200014065813</t>
  </si>
  <si>
    <t>1443072083510514</t>
  </si>
  <si>
    <t>3101679336</t>
  </si>
  <si>
    <t>14430720859</t>
  </si>
  <si>
    <t>1443072085910719</t>
  </si>
  <si>
    <t>3101669494</t>
  </si>
  <si>
    <t>14430721469</t>
  </si>
  <si>
    <t>25171INV01BN</t>
  </si>
  <si>
    <t>USMO6306950111</t>
  </si>
  <si>
    <t>1443072146910719</t>
  </si>
  <si>
    <t>3101476554</t>
  </si>
  <si>
    <t>14430721509</t>
  </si>
  <si>
    <t>1443072150910719</t>
  </si>
  <si>
    <t>3101587460</t>
  </si>
  <si>
    <t>14430721538</t>
  </si>
  <si>
    <t>1443072153810719</t>
  </si>
  <si>
    <t>3101647177</t>
  </si>
  <si>
    <t>14430721542</t>
  </si>
  <si>
    <t>1443072154210719</t>
  </si>
  <si>
    <t>3101614937</t>
  </si>
  <si>
    <t>14430721834</t>
  </si>
  <si>
    <t>1443072183410719</t>
  </si>
  <si>
    <t>3102318611</t>
  </si>
  <si>
    <t>14430722519</t>
  </si>
  <si>
    <t>25175INV01AD</t>
  </si>
  <si>
    <t>1443072251910719</t>
  </si>
  <si>
    <t>3101508618</t>
  </si>
  <si>
    <t>14430722641</t>
  </si>
  <si>
    <t>USMO6560522290</t>
  </si>
  <si>
    <t>1443072264110719</t>
  </si>
  <si>
    <t>3102026662</t>
  </si>
  <si>
    <t>14430723617</t>
  </si>
  <si>
    <t>25177INV01BH</t>
  </si>
  <si>
    <t>USMO6561324220</t>
  </si>
  <si>
    <t>1443072361710514</t>
  </si>
  <si>
    <t>3101602850</t>
  </si>
  <si>
    <t>1443072361710469</t>
  </si>
  <si>
    <t>3101602754</t>
  </si>
  <si>
    <t>14430723645</t>
  </si>
  <si>
    <t>1443072364510719</t>
  </si>
  <si>
    <t>3101520455</t>
  </si>
  <si>
    <t>14430723707</t>
  </si>
  <si>
    <t>USMO6570593870</t>
  </si>
  <si>
    <t>1443072370710719</t>
  </si>
  <si>
    <t>3101591084</t>
  </si>
  <si>
    <t>14430723722</t>
  </si>
  <si>
    <t>1443072372210514</t>
  </si>
  <si>
    <t>3101621311</t>
  </si>
  <si>
    <t>200013977539</t>
  </si>
  <si>
    <t>1443072372210469</t>
  </si>
  <si>
    <t>3101621505</t>
  </si>
  <si>
    <t>14430723818</t>
  </si>
  <si>
    <t>1443072381810469</t>
  </si>
  <si>
    <t>1443072381810514</t>
  </si>
  <si>
    <t>14430724127</t>
  </si>
  <si>
    <t>25178INV01AR</t>
  </si>
  <si>
    <t>USMO6561327130</t>
  </si>
  <si>
    <t>1443072412710469</t>
  </si>
  <si>
    <t>3101545508</t>
  </si>
  <si>
    <t>1443072412710514</t>
  </si>
  <si>
    <t>3101545605</t>
  </si>
  <si>
    <t>14430724158</t>
  </si>
  <si>
    <t>1443072415810719</t>
  </si>
  <si>
    <t>3101514778</t>
  </si>
  <si>
    <t>14430724171</t>
  </si>
  <si>
    <t>1443072417110719</t>
  </si>
  <si>
    <t>3101644758</t>
  </si>
  <si>
    <t>14430724174</t>
  </si>
  <si>
    <t>1443072417410719</t>
  </si>
  <si>
    <t>3101625750</t>
  </si>
  <si>
    <t>14430724177</t>
  </si>
  <si>
    <t>USMO6568083771</t>
  </si>
  <si>
    <t>1443072417710719</t>
  </si>
  <si>
    <t>3101565527</t>
  </si>
  <si>
    <t>200013050410</t>
  </si>
  <si>
    <t>14430724299</t>
  </si>
  <si>
    <t>1443072429910719</t>
  </si>
  <si>
    <t>3102057821</t>
  </si>
  <si>
    <t>14430725076</t>
  </si>
  <si>
    <t>25181INV01BG</t>
  </si>
  <si>
    <t>USMO6574096701</t>
  </si>
  <si>
    <t>1443072507610719</t>
  </si>
  <si>
    <t>3101516960</t>
  </si>
  <si>
    <t>14430725118</t>
  </si>
  <si>
    <t>1443072511810469</t>
  </si>
  <si>
    <t>1443072511810514</t>
  </si>
  <si>
    <t>14430725119</t>
  </si>
  <si>
    <t>1443072511910469</t>
  </si>
  <si>
    <t>3101696440</t>
  </si>
  <si>
    <t>200010900088</t>
  </si>
  <si>
    <t>1443072511910514</t>
  </si>
  <si>
    <t>3101696359</t>
  </si>
  <si>
    <t>14430725218</t>
  </si>
  <si>
    <t>25181INV01AM</t>
  </si>
  <si>
    <t>USMO6561371080</t>
  </si>
  <si>
    <t>1443072521810469</t>
  </si>
  <si>
    <t>3101503783</t>
  </si>
  <si>
    <t>1443072521810514</t>
  </si>
  <si>
    <t>3101503685</t>
  </si>
  <si>
    <t>14430725324</t>
  </si>
  <si>
    <t>USMO6560521030</t>
  </si>
  <si>
    <t>1443072532410719</t>
  </si>
  <si>
    <t>3101619659</t>
  </si>
  <si>
    <t>14430725333</t>
  </si>
  <si>
    <t>1443072533310719</t>
  </si>
  <si>
    <t>3101510058</t>
  </si>
  <si>
    <t>14430725462</t>
  </si>
  <si>
    <t>1443072546210514</t>
  </si>
  <si>
    <t>3102072955</t>
  </si>
  <si>
    <t>1443072546210469</t>
  </si>
  <si>
    <t>3102072954</t>
  </si>
  <si>
    <t>14430725467</t>
  </si>
  <si>
    <t>1443072546710514</t>
  </si>
  <si>
    <t>1443072546710469</t>
  </si>
  <si>
    <t>14430725496</t>
  </si>
  <si>
    <t>1443072549610514</t>
  </si>
  <si>
    <t>14430725652</t>
  </si>
  <si>
    <t>1443072565210514</t>
  </si>
  <si>
    <t>3102269867</t>
  </si>
  <si>
    <t>1443072565210469</t>
  </si>
  <si>
    <t>3102269866</t>
  </si>
  <si>
    <t>14525619681</t>
  </si>
  <si>
    <t>25155INV01AP</t>
  </si>
  <si>
    <t>1452561968110469</t>
  </si>
  <si>
    <t>3101547323</t>
  </si>
  <si>
    <t>200011010002</t>
  </si>
  <si>
    <t>1452561968110514</t>
  </si>
  <si>
    <t>3101547422</t>
  </si>
  <si>
    <t>14525619768</t>
  </si>
  <si>
    <t>1452561976810719</t>
  </si>
  <si>
    <t>14525619769</t>
  </si>
  <si>
    <t>1452561976910719</t>
  </si>
  <si>
    <t>14525619770</t>
  </si>
  <si>
    <t>1452561977010719</t>
  </si>
  <si>
    <t>3102261139</t>
  </si>
  <si>
    <t>14525623546</t>
  </si>
  <si>
    <t>25157INV01AM</t>
  </si>
  <si>
    <t>1452562354610719</t>
  </si>
  <si>
    <t>14525625558</t>
  </si>
  <si>
    <t>25161INV01A6</t>
  </si>
  <si>
    <t>1452562555810514</t>
  </si>
  <si>
    <t>3102219754</t>
  </si>
  <si>
    <t>1452562555810469</t>
  </si>
  <si>
    <t>3102219752</t>
  </si>
  <si>
    <t>14525626402</t>
  </si>
  <si>
    <t>25163INV01AM</t>
  </si>
  <si>
    <t>USMO6561310600</t>
  </si>
  <si>
    <t>1452562640210514</t>
  </si>
  <si>
    <t>3101506582</t>
  </si>
  <si>
    <t>200011580897</t>
  </si>
  <si>
    <t>1452562640210469</t>
  </si>
  <si>
    <t>3101506392</t>
  </si>
  <si>
    <t>14525626458</t>
  </si>
  <si>
    <t>1452562645810719</t>
  </si>
  <si>
    <t>3101603448</t>
  </si>
  <si>
    <t>14525626607</t>
  </si>
  <si>
    <t>1452562660710514</t>
  </si>
  <si>
    <t>1452562660710469</t>
  </si>
  <si>
    <t>14525627757</t>
  </si>
  <si>
    <t>25164INV01BN</t>
  </si>
  <si>
    <t>1452562775710636</t>
  </si>
  <si>
    <t>3101580694</t>
  </si>
  <si>
    <t>14525627885</t>
  </si>
  <si>
    <t>USMO6561312170</t>
  </si>
  <si>
    <t>1452562788510469</t>
  </si>
  <si>
    <t>3101636625</t>
  </si>
  <si>
    <t>1452562788510514</t>
  </si>
  <si>
    <t>3101636720</t>
  </si>
  <si>
    <t>14525628067</t>
  </si>
  <si>
    <t>USMO6561311720</t>
  </si>
  <si>
    <t>1452562806710469</t>
  </si>
  <si>
    <t>3101662203</t>
  </si>
  <si>
    <t>200013940289</t>
  </si>
  <si>
    <t>1452562806710514</t>
  </si>
  <si>
    <t>3101662300</t>
  </si>
  <si>
    <t>14525628305</t>
  </si>
  <si>
    <t>25164INV01A7</t>
  </si>
  <si>
    <t>1452562830510514</t>
  </si>
  <si>
    <t>3102086693</t>
  </si>
  <si>
    <t>200015262005</t>
  </si>
  <si>
    <t>14525628390</t>
  </si>
  <si>
    <t>1452562839010469</t>
  </si>
  <si>
    <t>1452562839010514</t>
  </si>
  <si>
    <t>14525628784</t>
  </si>
  <si>
    <t>25167CHCH1AG</t>
  </si>
  <si>
    <t>1452562878410719</t>
  </si>
  <si>
    <t>3101571376</t>
  </si>
  <si>
    <t>14525630254</t>
  </si>
  <si>
    <t>25167INV01BI</t>
  </si>
  <si>
    <t>USMO6561329090</t>
  </si>
  <si>
    <t>1452563025410469</t>
  </si>
  <si>
    <t>3101567707</t>
  </si>
  <si>
    <t>1452563025410514</t>
  </si>
  <si>
    <t>3101567802</t>
  </si>
  <si>
    <t>14525630278</t>
  </si>
  <si>
    <t>1452563027810514</t>
  </si>
  <si>
    <t>3101588684</t>
  </si>
  <si>
    <t>1452563027810469</t>
  </si>
  <si>
    <t>3101588779</t>
  </si>
  <si>
    <t>14525631075</t>
  </si>
  <si>
    <t>1452563107510514</t>
  </si>
  <si>
    <t>1452563107510469</t>
  </si>
  <si>
    <t>14525631205</t>
  </si>
  <si>
    <t>25167INV01BH</t>
  </si>
  <si>
    <t>1452563120510719</t>
  </si>
  <si>
    <t>3102159835</t>
  </si>
  <si>
    <t>200015622547</t>
  </si>
  <si>
    <t>14525631463</t>
  </si>
  <si>
    <t>1452563146310469</t>
  </si>
  <si>
    <t>1452563146310514</t>
  </si>
  <si>
    <t>14525632457</t>
  </si>
  <si>
    <t>25168INV01BI</t>
  </si>
  <si>
    <t>1452563245710469</t>
  </si>
  <si>
    <t>3101566705</t>
  </si>
  <si>
    <t>200010987333</t>
  </si>
  <si>
    <t>1452563245710514</t>
  </si>
  <si>
    <t>3101566608</t>
  </si>
  <si>
    <t>14525632489</t>
  </si>
  <si>
    <t>1452563248910719</t>
  </si>
  <si>
    <t>14525632546</t>
  </si>
  <si>
    <t>1452563254610469</t>
  </si>
  <si>
    <t>3101616622</t>
  </si>
  <si>
    <t>1452563254610514</t>
  </si>
  <si>
    <t>3101616813</t>
  </si>
  <si>
    <t>14525632649</t>
  </si>
  <si>
    <t>USMO6561310210</t>
  </si>
  <si>
    <t>1452563264910469</t>
  </si>
  <si>
    <t>3101595154</t>
  </si>
  <si>
    <t>1452563264910514</t>
  </si>
  <si>
    <t>3101594963</t>
  </si>
  <si>
    <t>14525633269</t>
  </si>
  <si>
    <t>25171INV01BD</t>
  </si>
  <si>
    <t>1452563326910719</t>
  </si>
  <si>
    <t>3101579913</t>
  </si>
  <si>
    <t>14525633313</t>
  </si>
  <si>
    <t>USMO6560520050</t>
  </si>
  <si>
    <t>1452563331310719</t>
  </si>
  <si>
    <t>3101530921</t>
  </si>
  <si>
    <t>200014476192</t>
  </si>
  <si>
    <t>14525633348</t>
  </si>
  <si>
    <t>1452563334810719</t>
  </si>
  <si>
    <t>3101524774</t>
  </si>
  <si>
    <t>14525633349</t>
  </si>
  <si>
    <t>1452563334910719</t>
  </si>
  <si>
    <t>3101689365</t>
  </si>
  <si>
    <t>14525635622</t>
  </si>
  <si>
    <t>25174INV01AR</t>
  </si>
  <si>
    <t>USMO6560525130</t>
  </si>
  <si>
    <t>1452563562210719</t>
  </si>
  <si>
    <t>3101661389</t>
  </si>
  <si>
    <t>14525635675</t>
  </si>
  <si>
    <t>USMO6560527020</t>
  </si>
  <si>
    <t>1452563567510719</t>
  </si>
  <si>
    <t>3101646513</t>
  </si>
  <si>
    <t>14525635790</t>
  </si>
  <si>
    <t>25174INV01BN</t>
  </si>
  <si>
    <t>1452563579010514</t>
  </si>
  <si>
    <t>1452563579010469</t>
  </si>
  <si>
    <t>14525635807</t>
  </si>
  <si>
    <t>1452563580710514</t>
  </si>
  <si>
    <t>1452563580710469</t>
  </si>
  <si>
    <t>14525635854</t>
  </si>
  <si>
    <t>1452563585410514</t>
  </si>
  <si>
    <t>1452563585410469</t>
  </si>
  <si>
    <t>14525635910</t>
  </si>
  <si>
    <t>1452563591010719</t>
  </si>
  <si>
    <t>3102105276</t>
  </si>
  <si>
    <t>14525635968</t>
  </si>
  <si>
    <t>1452563596810719</t>
  </si>
  <si>
    <t>3102262801</t>
  </si>
  <si>
    <t>14525636858</t>
  </si>
  <si>
    <t>25175INV01AT</t>
  </si>
  <si>
    <t>USMO6560522110</t>
  </si>
  <si>
    <t>1452563685810719</t>
  </si>
  <si>
    <t>3101698594</t>
  </si>
  <si>
    <t>14525636908</t>
  </si>
  <si>
    <t>USMO6560524100</t>
  </si>
  <si>
    <t>1452563690810719</t>
  </si>
  <si>
    <t>3101529813</t>
  </si>
  <si>
    <t>14525637110</t>
  </si>
  <si>
    <t>1452563711010719</t>
  </si>
  <si>
    <t>3102229571</t>
  </si>
  <si>
    <t>14525639606</t>
  </si>
  <si>
    <t>25177INV01A7</t>
  </si>
  <si>
    <t>1452563960610719</t>
  </si>
  <si>
    <t>3101552065</t>
  </si>
  <si>
    <t>200013192105</t>
  </si>
  <si>
    <t>14525639633</t>
  </si>
  <si>
    <t>25177INV01AP</t>
  </si>
  <si>
    <t>USMO6561324110</t>
  </si>
  <si>
    <t>1452563963310469</t>
  </si>
  <si>
    <t>3101562475</t>
  </si>
  <si>
    <t>1452563963310514</t>
  </si>
  <si>
    <t>3101562287</t>
  </si>
  <si>
    <t>14525639661</t>
  </si>
  <si>
    <t>1452563966110719</t>
  </si>
  <si>
    <t>3101595819</t>
  </si>
  <si>
    <t>14525639704</t>
  </si>
  <si>
    <t>USMO6560528740</t>
  </si>
  <si>
    <t>1452563970410719</t>
  </si>
  <si>
    <t>3101507974</t>
  </si>
  <si>
    <t>14525639745</t>
  </si>
  <si>
    <t>1452563974510719</t>
  </si>
  <si>
    <t>3101547565</t>
  </si>
  <si>
    <t>200013195827</t>
  </si>
  <si>
    <t>14525640384</t>
  </si>
  <si>
    <t>25181COCH1AJ</t>
  </si>
  <si>
    <t>USMO6560522050</t>
  </si>
  <si>
    <t>1452564038410719</t>
  </si>
  <si>
    <t>3101534752</t>
  </si>
  <si>
    <t>14525640387</t>
  </si>
  <si>
    <t>USMO6560511270</t>
  </si>
  <si>
    <t>1452564038710719</t>
  </si>
  <si>
    <t>3101704722</t>
  </si>
  <si>
    <t>14525640449</t>
  </si>
  <si>
    <t>1452564044910469</t>
  </si>
  <si>
    <t>3101644891</t>
  </si>
  <si>
    <t>1452564044910514</t>
  </si>
  <si>
    <t>3101645080</t>
  </si>
  <si>
    <t>14525640451</t>
  </si>
  <si>
    <t>1452564045110514</t>
  </si>
  <si>
    <t>3101649378</t>
  </si>
  <si>
    <t>1452564045110469</t>
  </si>
  <si>
    <t>3101649472</t>
  </si>
  <si>
    <t>14525640602</t>
  </si>
  <si>
    <t>1452564060210469</t>
  </si>
  <si>
    <t>3101524461</t>
  </si>
  <si>
    <t>1452564060210514</t>
  </si>
  <si>
    <t>3101524557</t>
  </si>
  <si>
    <t>14525640603</t>
  </si>
  <si>
    <t>1452564060310514</t>
  </si>
  <si>
    <t>1452564060310469</t>
  </si>
  <si>
    <t>14525640622</t>
  </si>
  <si>
    <t>1452564062210719</t>
  </si>
  <si>
    <t>3101700709</t>
  </si>
  <si>
    <t>14525640846</t>
  </si>
  <si>
    <t>1452564084610514</t>
  </si>
  <si>
    <t>3101590647</t>
  </si>
  <si>
    <t>1452564084610469</t>
  </si>
  <si>
    <t>3101590549</t>
  </si>
  <si>
    <t>14525640848</t>
  </si>
  <si>
    <t>USMO6561328930</t>
  </si>
  <si>
    <t>1452564084810469</t>
  </si>
  <si>
    <t>3101591323</t>
  </si>
  <si>
    <t>1452564084810514</t>
  </si>
  <si>
    <t>3101591226</t>
  </si>
  <si>
    <t>14525640850</t>
  </si>
  <si>
    <t>1452564085010469</t>
  </si>
  <si>
    <t>3101663523</t>
  </si>
  <si>
    <t>1452564085010514</t>
  </si>
  <si>
    <t>3101663429</t>
  </si>
  <si>
    <t>14525640978</t>
  </si>
  <si>
    <t>USMO6560513190</t>
  </si>
  <si>
    <t>1452564097810719</t>
  </si>
  <si>
    <t>3101554519</t>
  </si>
  <si>
    <t>14525640980</t>
  </si>
  <si>
    <t>1452564098010719</t>
  </si>
  <si>
    <t>3101672910</t>
  </si>
  <si>
    <t>14525641275</t>
  </si>
  <si>
    <t>1452564127510469</t>
  </si>
  <si>
    <t>3101603472</t>
  </si>
  <si>
    <t>14525641277</t>
  </si>
  <si>
    <t>1452564127710514</t>
  </si>
  <si>
    <t>14525641278</t>
  </si>
  <si>
    <t>1452564127810514</t>
  </si>
  <si>
    <t>1452564127810469</t>
  </si>
  <si>
    <t>14525641399</t>
  </si>
  <si>
    <t>1452564139910719</t>
  </si>
  <si>
    <t>3101627066</t>
  </si>
  <si>
    <t>14525641734</t>
  </si>
  <si>
    <t>1452564173410719</t>
  </si>
  <si>
    <t>3101515497</t>
  </si>
  <si>
    <t>14525641738</t>
  </si>
  <si>
    <t>1452564173810719</t>
  </si>
  <si>
    <t>3101558703</t>
  </si>
  <si>
    <t>14525641788</t>
  </si>
  <si>
    <t>1452564178810719</t>
  </si>
  <si>
    <t>3101584046</t>
  </si>
  <si>
    <t>200012685943</t>
  </si>
  <si>
    <t>14525641789</t>
  </si>
  <si>
    <t>USMO6560573680</t>
  </si>
  <si>
    <t>1452564178910719</t>
  </si>
  <si>
    <t>3101653721</t>
  </si>
  <si>
    <t>200012688053</t>
  </si>
  <si>
    <t>14525642191</t>
  </si>
  <si>
    <t>1452564219110719</t>
  </si>
  <si>
    <t>3101500782</t>
  </si>
  <si>
    <t>14525642192</t>
  </si>
  <si>
    <t>1452564219210719</t>
  </si>
  <si>
    <t>3101562724</t>
  </si>
  <si>
    <t>14525642196</t>
  </si>
  <si>
    <t>1452564219610719</t>
  </si>
  <si>
    <t>3101664197</t>
  </si>
  <si>
    <t>14525642462</t>
  </si>
  <si>
    <t>1452564246210469</t>
  </si>
  <si>
    <t>3101490748</t>
  </si>
  <si>
    <t>14525642464</t>
  </si>
  <si>
    <t>1452564246410469</t>
  </si>
  <si>
    <t>3101490652</t>
  </si>
  <si>
    <t>1452564246410514</t>
  </si>
  <si>
    <t>3101490844</t>
  </si>
  <si>
    <t>14525642529</t>
  </si>
  <si>
    <t>USMO6561310300</t>
  </si>
  <si>
    <t>1452564252910514</t>
  </si>
  <si>
    <t>3101663604</t>
  </si>
  <si>
    <t>1452564252910469</t>
  </si>
  <si>
    <t>3101663509</t>
  </si>
  <si>
    <t>14525642610</t>
  </si>
  <si>
    <t>1452564261010469</t>
  </si>
  <si>
    <t>3101577997</t>
  </si>
  <si>
    <t>14525642638</t>
  </si>
  <si>
    <t>1452564263810719</t>
  </si>
  <si>
    <t>3101700223</t>
  </si>
  <si>
    <t>200012772204</t>
  </si>
  <si>
    <t>14525642796</t>
  </si>
  <si>
    <t>1452564279610719</t>
  </si>
  <si>
    <t>3101627354</t>
  </si>
  <si>
    <t>14525642898</t>
  </si>
  <si>
    <t>1452564289810719</t>
  </si>
  <si>
    <t>3101598840</t>
  </si>
  <si>
    <t>200011319858</t>
  </si>
  <si>
    <t>14525642899</t>
  </si>
  <si>
    <t>1452564289910719</t>
  </si>
  <si>
    <t>14525642900</t>
  </si>
  <si>
    <t>1452564290010719</t>
  </si>
  <si>
    <t>14525642901</t>
  </si>
  <si>
    <t>1452564290110719</t>
  </si>
  <si>
    <t>14525643076</t>
  </si>
  <si>
    <t>1452564307610719</t>
  </si>
  <si>
    <t>3101625449</t>
  </si>
  <si>
    <t>14525643308</t>
  </si>
  <si>
    <t>USMO6565352801</t>
  </si>
  <si>
    <t>1452564330810719</t>
  </si>
  <si>
    <t>3101546049</t>
  </si>
  <si>
    <t>14525643411</t>
  </si>
  <si>
    <t>1452564341110469</t>
  </si>
  <si>
    <t>3101571636</t>
  </si>
  <si>
    <t>14525643413</t>
  </si>
  <si>
    <t>1452564341310469</t>
  </si>
  <si>
    <t>3101571733</t>
  </si>
  <si>
    <t>1452564341310514</t>
  </si>
  <si>
    <t>3101572021</t>
  </si>
  <si>
    <t>14525643536</t>
  </si>
  <si>
    <t>USMO6560518440</t>
  </si>
  <si>
    <t>1452564353610719</t>
  </si>
  <si>
    <t>3101613196</t>
  </si>
  <si>
    <t>200011735657</t>
  </si>
  <si>
    <t>14525643625</t>
  </si>
  <si>
    <t>1452564362510469</t>
  </si>
  <si>
    <t>14525643631</t>
  </si>
  <si>
    <t>1452564363110514</t>
  </si>
  <si>
    <t>3101537083</t>
  </si>
  <si>
    <t>1452564363110469</t>
  </si>
  <si>
    <t>3101537179</t>
  </si>
  <si>
    <t>14525643777</t>
  </si>
  <si>
    <t>1452564377710719</t>
  </si>
  <si>
    <t>3101579048</t>
  </si>
  <si>
    <t>200011923618</t>
  </si>
  <si>
    <t>14525644137</t>
  </si>
  <si>
    <t>USMO6561333610</t>
  </si>
  <si>
    <t>1452564413710514</t>
  </si>
  <si>
    <t>3101561171</t>
  </si>
  <si>
    <t>200013642141</t>
  </si>
  <si>
    <t>1452564413710469</t>
  </si>
  <si>
    <t>3101561074</t>
  </si>
  <si>
    <t>14525644138</t>
  </si>
  <si>
    <t>1452564413810469</t>
  </si>
  <si>
    <t>3101561264</t>
  </si>
  <si>
    <t>200013642232</t>
  </si>
  <si>
    <t>1452564413810514</t>
  </si>
  <si>
    <t>3101561455</t>
  </si>
  <si>
    <t>14525644223</t>
  </si>
  <si>
    <t>1452564422310469</t>
  </si>
  <si>
    <t>3101547350</t>
  </si>
  <si>
    <t>200014057968</t>
  </si>
  <si>
    <t>1452564422310514</t>
  </si>
  <si>
    <t>3101547545</t>
  </si>
  <si>
    <t>14525644467</t>
  </si>
  <si>
    <t>1452564446710719</t>
  </si>
  <si>
    <t>3101668048</t>
  </si>
  <si>
    <t>200014367714</t>
  </si>
  <si>
    <t>14525644579</t>
  </si>
  <si>
    <t>USMO6561333080</t>
  </si>
  <si>
    <t>1452564457910469</t>
  </si>
  <si>
    <t>3101645079</t>
  </si>
  <si>
    <t>200013504994</t>
  </si>
  <si>
    <t>1452564457910514</t>
  </si>
  <si>
    <t>3101645174</t>
  </si>
  <si>
    <t>14525644679</t>
  </si>
  <si>
    <t>1452564467910719</t>
  </si>
  <si>
    <t>3101513586</t>
  </si>
  <si>
    <t>14525644682</t>
  </si>
  <si>
    <t>1452564468210719</t>
  </si>
  <si>
    <t>3101558660</t>
  </si>
  <si>
    <t>14525644684</t>
  </si>
  <si>
    <t>1452564468410719</t>
  </si>
  <si>
    <t>3101575603</t>
  </si>
  <si>
    <t>14525644728</t>
  </si>
  <si>
    <t>USMO6561391321</t>
  </si>
  <si>
    <t>1452564472810514</t>
  </si>
  <si>
    <t>3101520472</t>
  </si>
  <si>
    <t>200013684804</t>
  </si>
  <si>
    <t>14525644730</t>
  </si>
  <si>
    <t>1452564473010469</t>
  </si>
  <si>
    <t>3101590833</t>
  </si>
  <si>
    <t>200013689043</t>
  </si>
  <si>
    <t>1452564473010514</t>
  </si>
  <si>
    <t>3101590738</t>
  </si>
  <si>
    <t>14525644751</t>
  </si>
  <si>
    <t>USMO6560591140</t>
  </si>
  <si>
    <t>1452564475110719</t>
  </si>
  <si>
    <t>3101520745</t>
  </si>
  <si>
    <t>14525644833</t>
  </si>
  <si>
    <t>1452564483310514</t>
  </si>
  <si>
    <t>3101540294</t>
  </si>
  <si>
    <t>1452564483310469</t>
  </si>
  <si>
    <t>3101540197</t>
  </si>
  <si>
    <t>14525644961</t>
  </si>
  <si>
    <t>USMO6560513330</t>
  </si>
  <si>
    <t>1452564496110719</t>
  </si>
  <si>
    <t>3101567245</t>
  </si>
  <si>
    <t>14525645262</t>
  </si>
  <si>
    <t>1452564526210469</t>
  </si>
  <si>
    <t>3101702841</t>
  </si>
  <si>
    <t>1452564526210514</t>
  </si>
  <si>
    <t>3101702759</t>
  </si>
  <si>
    <t>14525645270</t>
  </si>
  <si>
    <t>1452564527010719</t>
  </si>
  <si>
    <t>3101547260</t>
  </si>
  <si>
    <t>14525645282</t>
  </si>
  <si>
    <t>USMO6561327950</t>
  </si>
  <si>
    <t>1452564528210514</t>
  </si>
  <si>
    <t>3101651681</t>
  </si>
  <si>
    <t>200013926833</t>
  </si>
  <si>
    <t>1452564528210469</t>
  </si>
  <si>
    <t>3101651587</t>
  </si>
  <si>
    <t>14525645286</t>
  </si>
  <si>
    <t>USMO6561325260</t>
  </si>
  <si>
    <t>1452564528610514</t>
  </si>
  <si>
    <t>3101660207</t>
  </si>
  <si>
    <t>200013929092</t>
  </si>
  <si>
    <t>1452564528610469</t>
  </si>
  <si>
    <t>3101660404</t>
  </si>
  <si>
    <t>14525645287</t>
  </si>
  <si>
    <t>1452564528710514</t>
  </si>
  <si>
    <t>3101660302</t>
  </si>
  <si>
    <t>200013929167</t>
  </si>
  <si>
    <t>1452564528710469</t>
  </si>
  <si>
    <t>3101660597</t>
  </si>
  <si>
    <t>14525645379</t>
  </si>
  <si>
    <t>1452564537910514</t>
  </si>
  <si>
    <t>3101501394</t>
  </si>
  <si>
    <t>1452564537910469</t>
  </si>
  <si>
    <t>3101501297</t>
  </si>
  <si>
    <t>14525645662</t>
  </si>
  <si>
    <t>USMO6570582461</t>
  </si>
  <si>
    <t>1452564566210719</t>
  </si>
  <si>
    <t>3101685047</t>
  </si>
  <si>
    <t>14525646700</t>
  </si>
  <si>
    <t>25181INV01BC</t>
  </si>
  <si>
    <t>USMO6301622700</t>
  </si>
  <si>
    <t>1452564670010719</t>
  </si>
  <si>
    <t>3101658902</t>
  </si>
  <si>
    <t>14525646712</t>
  </si>
  <si>
    <t>1452564671210719</t>
  </si>
  <si>
    <t>14525646908</t>
  </si>
  <si>
    <t>1452564690810514</t>
  </si>
  <si>
    <t>3101528791</t>
  </si>
  <si>
    <t>1452564690810469</t>
  </si>
  <si>
    <t>3101528885</t>
  </si>
  <si>
    <t>14525647023</t>
  </si>
  <si>
    <t>1452564702310719</t>
  </si>
  <si>
    <t>14525647072</t>
  </si>
  <si>
    <t>1452564707210719</t>
  </si>
  <si>
    <t>14525647093</t>
  </si>
  <si>
    <t>1452564709310469</t>
  </si>
  <si>
    <t>1452564709310514</t>
  </si>
  <si>
    <t>14620602444</t>
  </si>
  <si>
    <t>25154INV01AP</t>
  </si>
  <si>
    <t>1462060244410719</t>
  </si>
  <si>
    <t>14620602519</t>
  </si>
  <si>
    <t>25154INV01A2</t>
  </si>
  <si>
    <t>1462060251910719</t>
  </si>
  <si>
    <t>14620602523</t>
  </si>
  <si>
    <t>1462060252310719</t>
  </si>
  <si>
    <t>3101547539</t>
  </si>
  <si>
    <t>14620602564</t>
  </si>
  <si>
    <t>1462060256410719</t>
  </si>
  <si>
    <t>14620602573</t>
  </si>
  <si>
    <t>1462060257310719</t>
  </si>
  <si>
    <t>14620602583</t>
  </si>
  <si>
    <t>1462060258310719</t>
  </si>
  <si>
    <t>3101606720</t>
  </si>
  <si>
    <t>14620602588</t>
  </si>
  <si>
    <t>1462060258810719</t>
  </si>
  <si>
    <t>3101689298</t>
  </si>
  <si>
    <t>14620602613</t>
  </si>
  <si>
    <t>1462060261310719</t>
  </si>
  <si>
    <t>3101681595</t>
  </si>
  <si>
    <t>14620602614</t>
  </si>
  <si>
    <t>1462060261410719</t>
  </si>
  <si>
    <t>3101635768</t>
  </si>
  <si>
    <t>14620602617</t>
  </si>
  <si>
    <t>1462060261710719</t>
  </si>
  <si>
    <t>14620602619</t>
  </si>
  <si>
    <t>USMO6307721030</t>
  </si>
  <si>
    <t>1462060261910719</t>
  </si>
  <si>
    <t>3101507643</t>
  </si>
  <si>
    <t>14620604522</t>
  </si>
  <si>
    <t>25156INV01BK</t>
  </si>
  <si>
    <t>1462060452210719</t>
  </si>
  <si>
    <t>3101688811</t>
  </si>
  <si>
    <t>14620604560</t>
  </si>
  <si>
    <t>USMO6560511550</t>
  </si>
  <si>
    <t>1462060456010719</t>
  </si>
  <si>
    <t>3101518679</t>
  </si>
  <si>
    <t>14620604635</t>
  </si>
  <si>
    <t>1462060463510719</t>
  </si>
  <si>
    <t>3101505370</t>
  </si>
  <si>
    <t>14620604705</t>
  </si>
  <si>
    <t>1462060470510719</t>
  </si>
  <si>
    <t>3101631017</t>
  </si>
  <si>
    <t>200012689317</t>
  </si>
  <si>
    <t>14620604716</t>
  </si>
  <si>
    <t>USMO6560513310</t>
  </si>
  <si>
    <t>1462060471610719</t>
  </si>
  <si>
    <t>3101613992</t>
  </si>
  <si>
    <t>14620604919</t>
  </si>
  <si>
    <t>1462060491910719</t>
  </si>
  <si>
    <t>3102024289</t>
  </si>
  <si>
    <t>14620608057</t>
  </si>
  <si>
    <t>25157INV01A5</t>
  </si>
  <si>
    <t>USMO6576981570</t>
  </si>
  <si>
    <t>1462060805710719</t>
  </si>
  <si>
    <t>3102065090</t>
  </si>
  <si>
    <t>14620608292</t>
  </si>
  <si>
    <t>1462060829210469</t>
  </si>
  <si>
    <t>1462060829210514</t>
  </si>
  <si>
    <t>14620608298</t>
  </si>
  <si>
    <t>1462060829810719</t>
  </si>
  <si>
    <t>14620610118</t>
  </si>
  <si>
    <t>25161INV01BH</t>
  </si>
  <si>
    <t>USMO6561315660</t>
  </si>
  <si>
    <t>1462061011810469</t>
  </si>
  <si>
    <t>3101568311</t>
  </si>
  <si>
    <t>200011436090</t>
  </si>
  <si>
    <t>1462061011810514</t>
  </si>
  <si>
    <t>3101568216</t>
  </si>
  <si>
    <t>14620610154</t>
  </si>
  <si>
    <t>USMO6560514530</t>
  </si>
  <si>
    <t>1462061015410719</t>
  </si>
  <si>
    <t>3101642737</t>
  </si>
  <si>
    <t>14620610345</t>
  </si>
  <si>
    <t>1462061034510469</t>
  </si>
  <si>
    <t>3101636504</t>
  </si>
  <si>
    <t>1462061034510514</t>
  </si>
  <si>
    <t>3101636598</t>
  </si>
  <si>
    <t>14620610473</t>
  </si>
  <si>
    <t>1462061047310514</t>
  </si>
  <si>
    <t>3101638309</t>
  </si>
  <si>
    <t>1462061047310469</t>
  </si>
  <si>
    <t>3101638213</t>
  </si>
  <si>
    <t>14620610711</t>
  </si>
  <si>
    <t>1462061071110469</t>
  </si>
  <si>
    <t>1462061071110514</t>
  </si>
  <si>
    <t>14620610811</t>
  </si>
  <si>
    <t>1462061081110514</t>
  </si>
  <si>
    <t>3102225936</t>
  </si>
  <si>
    <t>1462061081110469</t>
  </si>
  <si>
    <t>3102225935</t>
  </si>
  <si>
    <t>14620612069</t>
  </si>
  <si>
    <t>25162INV01BD</t>
  </si>
  <si>
    <t>1462061206910469</t>
  </si>
  <si>
    <t>14620612102</t>
  </si>
  <si>
    <t>1462061210210514</t>
  </si>
  <si>
    <t>1462061210210469</t>
  </si>
  <si>
    <t>14620612130</t>
  </si>
  <si>
    <t>1462061213010469</t>
  </si>
  <si>
    <t>3102248894</t>
  </si>
  <si>
    <t>200016058618</t>
  </si>
  <si>
    <t>1462061213010514</t>
  </si>
  <si>
    <t>3102248895</t>
  </si>
  <si>
    <t>14620615316</t>
  </si>
  <si>
    <t>25168INV01AE</t>
  </si>
  <si>
    <t>USMO6561314020</t>
  </si>
  <si>
    <t>1462061531610514</t>
  </si>
  <si>
    <t>3101525658</t>
  </si>
  <si>
    <t>1462061531610469</t>
  </si>
  <si>
    <t>3101525562</t>
  </si>
  <si>
    <t>14620615401</t>
  </si>
  <si>
    <t>25168INV01BB</t>
  </si>
  <si>
    <t>1462061540110469</t>
  </si>
  <si>
    <t>3101551543</t>
  </si>
  <si>
    <t>1462061540110514</t>
  </si>
  <si>
    <t>3101551638</t>
  </si>
  <si>
    <t>14620615419</t>
  </si>
  <si>
    <t>USMO6560515600</t>
  </si>
  <si>
    <t>1462061541910719</t>
  </si>
  <si>
    <t>3101565694</t>
  </si>
  <si>
    <t>14620615456</t>
  </si>
  <si>
    <t>1462061545610514</t>
  </si>
  <si>
    <t>3101543971</t>
  </si>
  <si>
    <t>1462061545610469</t>
  </si>
  <si>
    <t>3101544068</t>
  </si>
  <si>
    <t>14620615534</t>
  </si>
  <si>
    <t>1462061553410720</t>
  </si>
  <si>
    <t>3102017857</t>
  </si>
  <si>
    <t>200014934869</t>
  </si>
  <si>
    <t>14620616588</t>
  </si>
  <si>
    <t>25170INV01BL</t>
  </si>
  <si>
    <t>1462061658810469</t>
  </si>
  <si>
    <t>3101696560</t>
  </si>
  <si>
    <t>1462061658810514</t>
  </si>
  <si>
    <t>3101696641</t>
  </si>
  <si>
    <t>14620616668</t>
  </si>
  <si>
    <t>1462061666810514</t>
  </si>
  <si>
    <t>3101660150</t>
  </si>
  <si>
    <t>1462061666810469</t>
  </si>
  <si>
    <t>3101660248</t>
  </si>
  <si>
    <t>14620618637</t>
  </si>
  <si>
    <t>25171INV01AQ</t>
  </si>
  <si>
    <t>1462061863710719</t>
  </si>
  <si>
    <t>3101573707</t>
  </si>
  <si>
    <t>14620618657</t>
  </si>
  <si>
    <t>1462061865710719</t>
  </si>
  <si>
    <t>3101481179</t>
  </si>
  <si>
    <t>14620618699</t>
  </si>
  <si>
    <t>1462061869910719</t>
  </si>
  <si>
    <t>3101516325</t>
  </si>
  <si>
    <t>200011365505</t>
  </si>
  <si>
    <t>14620618713</t>
  </si>
  <si>
    <t>1462061871310469</t>
  </si>
  <si>
    <t>3101560273</t>
  </si>
  <si>
    <t>1462061871310514</t>
  </si>
  <si>
    <t>3101560368</t>
  </si>
  <si>
    <t>14620618753</t>
  </si>
  <si>
    <t>1462061875310719</t>
  </si>
  <si>
    <t>3101697132</t>
  </si>
  <si>
    <t>14620618777</t>
  </si>
  <si>
    <t>1462061877710719</t>
  </si>
  <si>
    <t>3101478312</t>
  </si>
  <si>
    <t>14620618868</t>
  </si>
  <si>
    <t>25171INV01AV</t>
  </si>
  <si>
    <t>1462061886810719</t>
  </si>
  <si>
    <t>3101627881</t>
  </si>
  <si>
    <t>14620618915</t>
  </si>
  <si>
    <t>USMO6305117751</t>
  </si>
  <si>
    <t>1462061891510719</t>
  </si>
  <si>
    <t>3101646939</t>
  </si>
  <si>
    <t>14620618921</t>
  </si>
  <si>
    <t>1462061892110719</t>
  </si>
  <si>
    <t>3101621529</t>
  </si>
  <si>
    <t>200013730086</t>
  </si>
  <si>
    <t>14620618965</t>
  </si>
  <si>
    <t>1462061896510719</t>
  </si>
  <si>
    <t>3101509973</t>
  </si>
  <si>
    <t>14620619065</t>
  </si>
  <si>
    <t>1462061906510719</t>
  </si>
  <si>
    <t>3102078912</t>
  </si>
  <si>
    <t>14620619085</t>
  </si>
  <si>
    <t>1462061908510514</t>
  </si>
  <si>
    <t>3102082223</t>
  </si>
  <si>
    <t>200015237940</t>
  </si>
  <si>
    <t>14620619086</t>
  </si>
  <si>
    <t>1462061908610514</t>
  </si>
  <si>
    <t>14620619087</t>
  </si>
  <si>
    <t>1462061908710469</t>
  </si>
  <si>
    <t>3102082197</t>
  </si>
  <si>
    <t>14620619088</t>
  </si>
  <si>
    <t>1462061908810469</t>
  </si>
  <si>
    <t>14620619300</t>
  </si>
  <si>
    <t>1462061930010469</t>
  </si>
  <si>
    <t>1462061930010514</t>
  </si>
  <si>
    <t>14620620061</t>
  </si>
  <si>
    <t>25175INV01BA</t>
  </si>
  <si>
    <t>USMO6560515090</t>
  </si>
  <si>
    <t>1462062006110719</t>
  </si>
  <si>
    <t>3101721785</t>
  </si>
  <si>
    <t>200013252800</t>
  </si>
  <si>
    <t>14620620074</t>
  </si>
  <si>
    <t>USMO6560524040</t>
  </si>
  <si>
    <t>1462062007410719</t>
  </si>
  <si>
    <t>3101511579</t>
  </si>
  <si>
    <t>200013256090</t>
  </si>
  <si>
    <t>14620620122</t>
  </si>
  <si>
    <t>1462062012210719</t>
  </si>
  <si>
    <t>3101609305</t>
  </si>
  <si>
    <t>200013270083</t>
  </si>
  <si>
    <t>14620620125</t>
  </si>
  <si>
    <t>1462062012510719</t>
  </si>
  <si>
    <t>3101493894</t>
  </si>
  <si>
    <t>14620620205</t>
  </si>
  <si>
    <t>1462062020510719</t>
  </si>
  <si>
    <t>3102151554</t>
  </si>
  <si>
    <t>14620620279</t>
  </si>
  <si>
    <t>USMO6560518130</t>
  </si>
  <si>
    <t>1462062027910719</t>
  </si>
  <si>
    <t>3102154847</t>
  </si>
  <si>
    <t>14620621016</t>
  </si>
  <si>
    <t>25176INV01BB</t>
  </si>
  <si>
    <t>1462062101610719</t>
  </si>
  <si>
    <t>3101645413</t>
  </si>
  <si>
    <t>200011313265</t>
  </si>
  <si>
    <t>14620621022</t>
  </si>
  <si>
    <t>1462062102210719</t>
  </si>
  <si>
    <t>3102160640</t>
  </si>
  <si>
    <t>14620621042</t>
  </si>
  <si>
    <t>1462062104210719</t>
  </si>
  <si>
    <t>3101502074</t>
  </si>
  <si>
    <t>14620621150</t>
  </si>
  <si>
    <t>1462062115010719</t>
  </si>
  <si>
    <t>3101592459</t>
  </si>
  <si>
    <t>14620621151</t>
  </si>
  <si>
    <t>USMO6485491411</t>
  </si>
  <si>
    <t>1462062115110719</t>
  </si>
  <si>
    <t>3101666028</t>
  </si>
  <si>
    <t>14620621182</t>
  </si>
  <si>
    <t>1462062118210719</t>
  </si>
  <si>
    <t>3101477572</t>
  </si>
  <si>
    <t>200013109885</t>
  </si>
  <si>
    <t>14620622151</t>
  </si>
  <si>
    <t>25177INV01AC</t>
  </si>
  <si>
    <t>1462062215110719</t>
  </si>
  <si>
    <t>3102129795</t>
  </si>
  <si>
    <t>200015476514</t>
  </si>
  <si>
    <t>14715621042</t>
  </si>
  <si>
    <t>25153INV01A7</t>
  </si>
  <si>
    <t>1471562104210720</t>
  </si>
  <si>
    <t>3101671157</t>
  </si>
  <si>
    <t>14715621043</t>
  </si>
  <si>
    <t>USMO6384187171</t>
  </si>
  <si>
    <t>1471562104310720</t>
  </si>
  <si>
    <t>3101607351</t>
  </si>
  <si>
    <t>14715621050</t>
  </si>
  <si>
    <t>25153INV01BE</t>
  </si>
  <si>
    <t>USMO6384100000</t>
  </si>
  <si>
    <t>1471562105010720</t>
  </si>
  <si>
    <t>3101605221</t>
  </si>
  <si>
    <t>14715621109</t>
  </si>
  <si>
    <t>1471562110910720</t>
  </si>
  <si>
    <t>3101549007</t>
  </si>
  <si>
    <t>14715621140</t>
  </si>
  <si>
    <t>USMO6384185211</t>
  </si>
  <si>
    <t>1471562114010720</t>
  </si>
  <si>
    <t>3101647746</t>
  </si>
  <si>
    <t>200011863558</t>
  </si>
  <si>
    <t>14715621171</t>
  </si>
  <si>
    <t>1471562117110720</t>
  </si>
  <si>
    <t>3101663158</t>
  </si>
  <si>
    <t>14715621179</t>
  </si>
  <si>
    <t>1471562117910720</t>
  </si>
  <si>
    <t>3101574973</t>
  </si>
  <si>
    <t>14715621211</t>
  </si>
  <si>
    <t>USMO6384185231</t>
  </si>
  <si>
    <t>1471562121110720</t>
  </si>
  <si>
    <t>3101529794</t>
  </si>
  <si>
    <t>14715621212</t>
  </si>
  <si>
    <t>1471562121210720</t>
  </si>
  <si>
    <t>3101660183</t>
  </si>
  <si>
    <t>14715621251</t>
  </si>
  <si>
    <t>USMO6384185081</t>
  </si>
  <si>
    <t>1471562125110720</t>
  </si>
  <si>
    <t>3101543255</t>
  </si>
  <si>
    <t>14715622725</t>
  </si>
  <si>
    <t>25154INV01AG</t>
  </si>
  <si>
    <t>1471562272510719</t>
  </si>
  <si>
    <t>14715624490</t>
  </si>
  <si>
    <t>25155INV01BH</t>
  </si>
  <si>
    <t>1471562449010719</t>
  </si>
  <si>
    <t>3102215275</t>
  </si>
  <si>
    <t>14715625349</t>
  </si>
  <si>
    <t>25156INV01BB</t>
  </si>
  <si>
    <t>1471562534910719</t>
  </si>
  <si>
    <t>3101540490</t>
  </si>
  <si>
    <t>14715625478</t>
  </si>
  <si>
    <t>1471562547810719</t>
  </si>
  <si>
    <t>3101575247</t>
  </si>
  <si>
    <t>14715625590</t>
  </si>
  <si>
    <t>1471562559010719</t>
  </si>
  <si>
    <t>3101484248</t>
  </si>
  <si>
    <t>14715626999</t>
  </si>
  <si>
    <t>25157INV01A2</t>
  </si>
  <si>
    <t>1471562699910719</t>
  </si>
  <si>
    <t>3101496464</t>
  </si>
  <si>
    <t>200014717561</t>
  </si>
  <si>
    <t>14715628431</t>
  </si>
  <si>
    <t>25161INV01BB</t>
  </si>
  <si>
    <t>1471562843110719</t>
  </si>
  <si>
    <t>3101624522</t>
  </si>
  <si>
    <t>200011793771</t>
  </si>
  <si>
    <t>14715628559</t>
  </si>
  <si>
    <t>USMO6560514380</t>
  </si>
  <si>
    <t>1471562855910719</t>
  </si>
  <si>
    <t>3101570831</t>
  </si>
  <si>
    <t>200012530446</t>
  </si>
  <si>
    <t>14715628745</t>
  </si>
  <si>
    <t>1471562874510469</t>
  </si>
  <si>
    <t>1471562874510514</t>
  </si>
  <si>
    <t>14715628754</t>
  </si>
  <si>
    <t>USMO6570591080</t>
  </si>
  <si>
    <t>1471562875410719</t>
  </si>
  <si>
    <t>3101587189</t>
  </si>
  <si>
    <t>14715628897</t>
  </si>
  <si>
    <t>1471562889710469</t>
  </si>
  <si>
    <t>14715629006</t>
  </si>
  <si>
    <t>1471562900610514</t>
  </si>
  <si>
    <t>1471562900610469</t>
  </si>
  <si>
    <t>14715629013</t>
  </si>
  <si>
    <t>USMO6570592470</t>
  </si>
  <si>
    <t>1471562901310719</t>
  </si>
  <si>
    <t>3102186268</t>
  </si>
  <si>
    <t>14715630522</t>
  </si>
  <si>
    <t>25164INV01AQ</t>
  </si>
  <si>
    <t>USMO6561320250</t>
  </si>
  <si>
    <t>1471563052210514</t>
  </si>
  <si>
    <t>3101703600</t>
  </si>
  <si>
    <t>1471563052210469</t>
  </si>
  <si>
    <t>3101703525</t>
  </si>
  <si>
    <t>14715630683</t>
  </si>
  <si>
    <t>25164INV01BJ</t>
  </si>
  <si>
    <t>1471563068310636</t>
  </si>
  <si>
    <t>3101547799</t>
  </si>
  <si>
    <t>14715630772</t>
  </si>
  <si>
    <t>1471563077210469</t>
  </si>
  <si>
    <t>3101524520</t>
  </si>
  <si>
    <t>1471563077210514</t>
  </si>
  <si>
    <t>3101524714</t>
  </si>
  <si>
    <t>14715632276</t>
  </si>
  <si>
    <t>25168INV01AW</t>
  </si>
  <si>
    <t>USMO6561311490</t>
  </si>
  <si>
    <t>1471563227610514</t>
  </si>
  <si>
    <t>3101512896</t>
  </si>
  <si>
    <t>1471563227610469</t>
  </si>
  <si>
    <t>3101512706</t>
  </si>
  <si>
    <t>14715632288</t>
  </si>
  <si>
    <t>1471563228810720</t>
  </si>
  <si>
    <t>3101642682</t>
  </si>
  <si>
    <t>14715633637</t>
  </si>
  <si>
    <t>25169INV01BL</t>
  </si>
  <si>
    <t>USMO6561313300</t>
  </si>
  <si>
    <t>1471563363710469</t>
  </si>
  <si>
    <t>3101553989</t>
  </si>
  <si>
    <t>200011345911</t>
  </si>
  <si>
    <t>1471563363710514</t>
  </si>
  <si>
    <t>3101553890</t>
  </si>
  <si>
    <t>14715633657</t>
  </si>
  <si>
    <t>1471563365710469</t>
  </si>
  <si>
    <t>3101693392</t>
  </si>
  <si>
    <t>1471563365710514</t>
  </si>
  <si>
    <t>3101693310</t>
  </si>
  <si>
    <t>14715635708</t>
  </si>
  <si>
    <t>25170INV01AM</t>
  </si>
  <si>
    <t>1471563570810719</t>
  </si>
  <si>
    <t>3101611812</t>
  </si>
  <si>
    <t>200011943723</t>
  </si>
  <si>
    <t>14715635965</t>
  </si>
  <si>
    <t>USMO6561333590</t>
  </si>
  <si>
    <t>1471563596510469</t>
  </si>
  <si>
    <t>3101475870</t>
  </si>
  <si>
    <t>1471563596510514</t>
  </si>
  <si>
    <t>3101475776</t>
  </si>
  <si>
    <t>14715635969</t>
  </si>
  <si>
    <t>25170INV01BE</t>
  </si>
  <si>
    <t>USMO6560523310</t>
  </si>
  <si>
    <t>1471563596910719</t>
  </si>
  <si>
    <t>3101662016</t>
  </si>
  <si>
    <t>14715636063</t>
  </si>
  <si>
    <t>USMO6560526750</t>
  </si>
  <si>
    <t>1471563606310719</t>
  </si>
  <si>
    <t>3102138536</t>
  </si>
  <si>
    <t>14715637235</t>
  </si>
  <si>
    <t>25171INV01AU</t>
  </si>
  <si>
    <t>1471563723510719</t>
  </si>
  <si>
    <t>3101634093</t>
  </si>
  <si>
    <t>200012415788</t>
  </si>
  <si>
    <t>14715637249</t>
  </si>
  <si>
    <t>USMO6561319200</t>
  </si>
  <si>
    <t>1471563724910514</t>
  </si>
  <si>
    <t>3101474129</t>
  </si>
  <si>
    <t>1471563724910469</t>
  </si>
  <si>
    <t>3101474081</t>
  </si>
  <si>
    <t>14715637265</t>
  </si>
  <si>
    <t>USMO6305117211</t>
  </si>
  <si>
    <t>1471563726510719</t>
  </si>
  <si>
    <t>3101596992</t>
  </si>
  <si>
    <t>200012434292</t>
  </si>
  <si>
    <t>14715637269</t>
  </si>
  <si>
    <t>1471563726910719</t>
  </si>
  <si>
    <t>3101527418</t>
  </si>
  <si>
    <t>14715637299</t>
  </si>
  <si>
    <t>1471563729910719</t>
  </si>
  <si>
    <t>3101536869</t>
  </si>
  <si>
    <t>200012432320</t>
  </si>
  <si>
    <t>14715637304</t>
  </si>
  <si>
    <t>1471563730410719</t>
  </si>
  <si>
    <t>3101582989</t>
  </si>
  <si>
    <t>14715637310</t>
  </si>
  <si>
    <t>1471563731010719</t>
  </si>
  <si>
    <t>3101690717</t>
  </si>
  <si>
    <t>14715637324</t>
  </si>
  <si>
    <t>1471563732410719</t>
  </si>
  <si>
    <t>3101524869</t>
  </si>
  <si>
    <t>14715637396</t>
  </si>
  <si>
    <t>1471563739610719</t>
  </si>
  <si>
    <t>3101612552</t>
  </si>
  <si>
    <t>14715637459</t>
  </si>
  <si>
    <t>USMO6560513510</t>
  </si>
  <si>
    <t>1471563745910719</t>
  </si>
  <si>
    <t>3102170933</t>
  </si>
  <si>
    <t>14715637476</t>
  </si>
  <si>
    <t>1471563747610719</t>
  </si>
  <si>
    <t>3102169756</t>
  </si>
  <si>
    <t>200015669464</t>
  </si>
  <si>
    <t>14715637480</t>
  </si>
  <si>
    <t>1471563748010514</t>
  </si>
  <si>
    <t>1471563748010469</t>
  </si>
  <si>
    <t>14715638527</t>
  </si>
  <si>
    <t>25174INV01AP</t>
  </si>
  <si>
    <t>1471563852710469</t>
  </si>
  <si>
    <t>3101626682</t>
  </si>
  <si>
    <t>1471563852710514</t>
  </si>
  <si>
    <t>3101626775</t>
  </si>
  <si>
    <t>14715638553</t>
  </si>
  <si>
    <t>1471563855310719</t>
  </si>
  <si>
    <t>3101706056</t>
  </si>
  <si>
    <t>200013276585</t>
  </si>
  <si>
    <t>14715638617</t>
  </si>
  <si>
    <t>USMO6561322330</t>
  </si>
  <si>
    <t>1471563861710514</t>
  </si>
  <si>
    <t>3101619854</t>
  </si>
  <si>
    <t>200014631358</t>
  </si>
  <si>
    <t>1471563861710469</t>
  </si>
  <si>
    <t>3101619663</t>
  </si>
  <si>
    <t>14715638650</t>
  </si>
  <si>
    <t>USMO6560525160</t>
  </si>
  <si>
    <t>1471563865010719</t>
  </si>
  <si>
    <t>3101602429</t>
  </si>
  <si>
    <t>14715638754</t>
  </si>
  <si>
    <t>1471563875410514</t>
  </si>
  <si>
    <t>3102143101</t>
  </si>
  <si>
    <t>1471563875410469</t>
  </si>
  <si>
    <t>3102143100</t>
  </si>
  <si>
    <t>14715639553</t>
  </si>
  <si>
    <t>25175INV01A5</t>
  </si>
  <si>
    <t>USMO6560517560</t>
  </si>
  <si>
    <t>1471563955310719</t>
  </si>
  <si>
    <t>3101488427</t>
  </si>
  <si>
    <t>200013395872</t>
  </si>
  <si>
    <t>14715639611</t>
  </si>
  <si>
    <t>USMO6560524120</t>
  </si>
  <si>
    <t>1471563961110719</t>
  </si>
  <si>
    <t>3102015978</t>
  </si>
  <si>
    <t>200014918755</t>
  </si>
  <si>
    <t>14715641375</t>
  </si>
  <si>
    <t>25176INV01AW</t>
  </si>
  <si>
    <t>1471564137510719</t>
  </si>
  <si>
    <t>3101651379</t>
  </si>
  <si>
    <t>200013998139</t>
  </si>
  <si>
    <t>14715641381</t>
  </si>
  <si>
    <t>25176INV01AQ</t>
  </si>
  <si>
    <t>1471564138110719</t>
  </si>
  <si>
    <t>3101514842</t>
  </si>
  <si>
    <t>200014289181</t>
  </si>
  <si>
    <t>14715641431</t>
  </si>
  <si>
    <t>1471564143110719</t>
  </si>
  <si>
    <t>3101559167</t>
  </si>
  <si>
    <t>14715641438</t>
  </si>
  <si>
    <t>1471564143810719</t>
  </si>
  <si>
    <t>3101484818</t>
  </si>
  <si>
    <t>14715641455</t>
  </si>
  <si>
    <t>1471564145510719</t>
  </si>
  <si>
    <t>3101691854</t>
  </si>
  <si>
    <t>200014004028</t>
  </si>
  <si>
    <t>14715641470</t>
  </si>
  <si>
    <t>USMO6485482321</t>
  </si>
  <si>
    <t>1471564147010719</t>
  </si>
  <si>
    <t>3101693125</t>
  </si>
  <si>
    <t>14715641583</t>
  </si>
  <si>
    <t>1471564158310719</t>
  </si>
  <si>
    <t>3102108633</t>
  </si>
  <si>
    <t>200015367069</t>
  </si>
  <si>
    <t>14715641596</t>
  </si>
  <si>
    <t>1471564159610719</t>
  </si>
  <si>
    <t>3102129738</t>
  </si>
  <si>
    <t>14715641612</t>
  </si>
  <si>
    <t>1471564161210719</t>
  </si>
  <si>
    <t>3102128589</t>
  </si>
  <si>
    <t>200015470137</t>
  </si>
  <si>
    <t>14715641711</t>
  </si>
  <si>
    <t>1471564171110719</t>
  </si>
  <si>
    <t>3102130863</t>
  </si>
  <si>
    <t>14715642631</t>
  </si>
  <si>
    <t>25177INV01AB</t>
  </si>
  <si>
    <t>1471564263110719</t>
  </si>
  <si>
    <t>3101581563</t>
  </si>
  <si>
    <t>14715642633</t>
  </si>
  <si>
    <t>1471564263310719</t>
  </si>
  <si>
    <t>3101591922</t>
  </si>
  <si>
    <t>14715642693</t>
  </si>
  <si>
    <t>1471564269310719</t>
  </si>
  <si>
    <t>3101717116</t>
  </si>
  <si>
    <t>200013045378</t>
  </si>
  <si>
    <t>14715642728</t>
  </si>
  <si>
    <t>1471564272810719</t>
  </si>
  <si>
    <t>3101691345</t>
  </si>
  <si>
    <t>14715642764</t>
  </si>
  <si>
    <t>1471564276410719</t>
  </si>
  <si>
    <t>3101678768</t>
  </si>
  <si>
    <t>14715642848</t>
  </si>
  <si>
    <t>1471564284810719</t>
  </si>
  <si>
    <t>3101548055</t>
  </si>
  <si>
    <t>14715643215</t>
  </si>
  <si>
    <t>25178INV01AS</t>
  </si>
  <si>
    <t>USMO6572179231</t>
  </si>
  <si>
    <t>1471564321510719</t>
  </si>
  <si>
    <t>3101620800</t>
  </si>
  <si>
    <t>14715643219</t>
  </si>
  <si>
    <t>1471564321910719</t>
  </si>
  <si>
    <t>14715643230</t>
  </si>
  <si>
    <t>1471564323010514</t>
  </si>
  <si>
    <t>3101496239</t>
  </si>
  <si>
    <t>1471564323010469</t>
  </si>
  <si>
    <t>3101496335</t>
  </si>
  <si>
    <t>14715643315</t>
  </si>
  <si>
    <t>USMO6572179241</t>
  </si>
  <si>
    <t>1471564331510719</t>
  </si>
  <si>
    <t>3101479825</t>
  </si>
  <si>
    <t>14715643371</t>
  </si>
  <si>
    <t>1471564337110719</t>
  </si>
  <si>
    <t>14715643388</t>
  </si>
  <si>
    <t>1471564338810469</t>
  </si>
  <si>
    <t>1471564338810514</t>
  </si>
  <si>
    <t>14715643887</t>
  </si>
  <si>
    <t>25181INV01A9</t>
  </si>
  <si>
    <t>USMO6561328680</t>
  </si>
  <si>
    <t>1471564388710514</t>
  </si>
  <si>
    <t>3101526724</t>
  </si>
  <si>
    <t>1471564388710469</t>
  </si>
  <si>
    <t>3101526821</t>
  </si>
  <si>
    <t>14715643951</t>
  </si>
  <si>
    <t>1471564395110514</t>
  </si>
  <si>
    <t>3101510521</t>
  </si>
  <si>
    <t>1471564395110469</t>
  </si>
  <si>
    <t>3101510423</t>
  </si>
  <si>
    <t>14810627400</t>
  </si>
  <si>
    <t>25154INV01BI</t>
  </si>
  <si>
    <t>1481062740010719</t>
  </si>
  <si>
    <t>14810627407</t>
  </si>
  <si>
    <t>USMO6575491741</t>
  </si>
  <si>
    <t>1481062740710719</t>
  </si>
  <si>
    <t>3101596626</t>
  </si>
  <si>
    <t>200011712508</t>
  </si>
  <si>
    <t>14810629088</t>
  </si>
  <si>
    <t>25156INV01AR</t>
  </si>
  <si>
    <t>1481062908810719</t>
  </si>
  <si>
    <t>3101629108</t>
  </si>
  <si>
    <t>14810629289</t>
  </si>
  <si>
    <t>1481062928910719</t>
  </si>
  <si>
    <t>3101650738</t>
  </si>
  <si>
    <t>14810629429</t>
  </si>
  <si>
    <t>USMO6560511830</t>
  </si>
  <si>
    <t>1481062942910719</t>
  </si>
  <si>
    <t>3101617943</t>
  </si>
  <si>
    <t>200012903510</t>
  </si>
  <si>
    <t>14810629901</t>
  </si>
  <si>
    <t>25156INV01AF</t>
  </si>
  <si>
    <t>USMO6560512740</t>
  </si>
  <si>
    <t>1481062990110719</t>
  </si>
  <si>
    <t>3101671391</t>
  </si>
  <si>
    <t>14810629982</t>
  </si>
  <si>
    <t>1481062998210719</t>
  </si>
  <si>
    <t>14810629990</t>
  </si>
  <si>
    <t>USMO6576962200</t>
  </si>
  <si>
    <t>1481062999010719</t>
  </si>
  <si>
    <t>3101984520</t>
  </si>
  <si>
    <t>14810629999</t>
  </si>
  <si>
    <t>1481062999910719</t>
  </si>
  <si>
    <t>3101632448</t>
  </si>
  <si>
    <t>200014543546</t>
  </si>
  <si>
    <t>14810630080</t>
  </si>
  <si>
    <t>1481063008010719</t>
  </si>
  <si>
    <t>3101483339</t>
  </si>
  <si>
    <t>14810630129</t>
  </si>
  <si>
    <t>1481063012910719</t>
  </si>
  <si>
    <t>14810632106</t>
  </si>
  <si>
    <t>25168INV01BK</t>
  </si>
  <si>
    <t>1481063210610720</t>
  </si>
  <si>
    <t>3101560805</t>
  </si>
  <si>
    <t>14810632297</t>
  </si>
  <si>
    <t>1481063229710469</t>
  </si>
  <si>
    <t>1481063229710514</t>
  </si>
  <si>
    <t>14810632350</t>
  </si>
  <si>
    <t>25168INV01AS</t>
  </si>
  <si>
    <t>USMO6370120421</t>
  </si>
  <si>
    <t>1481063235010720</t>
  </si>
  <si>
    <t>3102012333</t>
  </si>
  <si>
    <t>14810632381</t>
  </si>
  <si>
    <t>1481063238110719</t>
  </si>
  <si>
    <t>3101992048</t>
  </si>
  <si>
    <t>200014803643</t>
  </si>
  <si>
    <t>14810634590</t>
  </si>
  <si>
    <t>25171INV01A3</t>
  </si>
  <si>
    <t>USMO6560521630</t>
  </si>
  <si>
    <t>1481063459010719</t>
  </si>
  <si>
    <t>3101615242</t>
  </si>
  <si>
    <t>14810634648</t>
  </si>
  <si>
    <t>25171INV01A0</t>
  </si>
  <si>
    <t>1481063464810719</t>
  </si>
  <si>
    <t>3101618072</t>
  </si>
  <si>
    <t>14810634705</t>
  </si>
  <si>
    <t>1481063470510719</t>
  </si>
  <si>
    <t>3101481180</t>
  </si>
  <si>
    <t>14810634944</t>
  </si>
  <si>
    <t>1481063494410719</t>
  </si>
  <si>
    <t>3102047589</t>
  </si>
  <si>
    <t>14810635021</t>
  </si>
  <si>
    <t>1481063502110719</t>
  </si>
  <si>
    <t>3102049075</t>
  </si>
  <si>
    <t>14810635079</t>
  </si>
  <si>
    <t>1481063507910719</t>
  </si>
  <si>
    <t>14810635778</t>
  </si>
  <si>
    <t>25175INV01BB</t>
  </si>
  <si>
    <t>1481063577810719</t>
  </si>
  <si>
    <t>3101723491</t>
  </si>
  <si>
    <t>14810635918</t>
  </si>
  <si>
    <t>USMO6560517260</t>
  </si>
  <si>
    <t>1481063591810719</t>
  </si>
  <si>
    <t>3102114271</t>
  </si>
  <si>
    <t>14810635919</t>
  </si>
  <si>
    <t>1481063591910719</t>
  </si>
  <si>
    <t>14810635920</t>
  </si>
  <si>
    <t>1481063592010719</t>
  </si>
  <si>
    <t>14810635926</t>
  </si>
  <si>
    <t>USMO6570591400</t>
  </si>
  <si>
    <t>1481063592610719</t>
  </si>
  <si>
    <t>3102117323</t>
  </si>
  <si>
    <t>14810635981</t>
  </si>
  <si>
    <t>1481063598110719</t>
  </si>
  <si>
    <t>3102118491</t>
  </si>
  <si>
    <t>14810636666</t>
  </si>
  <si>
    <t>25176INV01AI</t>
  </si>
  <si>
    <t>USMO6485497930</t>
  </si>
  <si>
    <t>1481063666610719</t>
  </si>
  <si>
    <t>3101615819</t>
  </si>
  <si>
    <t>14810636675</t>
  </si>
  <si>
    <t>1481063667510719</t>
  </si>
  <si>
    <t>3101613349</t>
  </si>
  <si>
    <t>200011957079</t>
  </si>
  <si>
    <t>14810636702</t>
  </si>
  <si>
    <t>1481063670210719</t>
  </si>
  <si>
    <t>3101557202</t>
  </si>
  <si>
    <t>14810636709</t>
  </si>
  <si>
    <t>1481063670910719</t>
  </si>
  <si>
    <t>3101703565</t>
  </si>
  <si>
    <t>14810636737</t>
  </si>
  <si>
    <t>1481063673710719</t>
  </si>
  <si>
    <t>3101702882</t>
  </si>
  <si>
    <t>14810636738</t>
  </si>
  <si>
    <t>1481063673810719</t>
  </si>
  <si>
    <t>3101610002</t>
  </si>
  <si>
    <t>14810637782</t>
  </si>
  <si>
    <t>25177INV01AG</t>
  </si>
  <si>
    <t>USMO6570592370</t>
  </si>
  <si>
    <t>1481063778210719</t>
  </si>
  <si>
    <t>3101726033</t>
  </si>
  <si>
    <t>14810637784</t>
  </si>
  <si>
    <t>USMO6561325310</t>
  </si>
  <si>
    <t>1481063778410469</t>
  </si>
  <si>
    <t>3101532263</t>
  </si>
  <si>
    <t>200012740896</t>
  </si>
  <si>
    <t>1481063778410514</t>
  </si>
  <si>
    <t>3101532067</t>
  </si>
  <si>
    <t>14810637785</t>
  </si>
  <si>
    <t>1481063778510719</t>
  </si>
  <si>
    <t>3101648645</t>
  </si>
  <si>
    <t>14810637790</t>
  </si>
  <si>
    <t>1481063779010719</t>
  </si>
  <si>
    <t>3101719308</t>
  </si>
  <si>
    <t>200012725798</t>
  </si>
  <si>
    <t>14810637800</t>
  </si>
  <si>
    <t>1481063780010719</t>
  </si>
  <si>
    <t>3101681689</t>
  </si>
  <si>
    <t>14810637804</t>
  </si>
  <si>
    <t>1481063780410469</t>
  </si>
  <si>
    <t>3101642472</t>
  </si>
  <si>
    <t>1481063780410514</t>
  </si>
  <si>
    <t>3101642567</t>
  </si>
  <si>
    <t>14810637816</t>
  </si>
  <si>
    <t>USMO6560520210</t>
  </si>
  <si>
    <t>1481063781610719</t>
  </si>
  <si>
    <t>3101704879</t>
  </si>
  <si>
    <t>14810638301</t>
  </si>
  <si>
    <t>25178INV01AL</t>
  </si>
  <si>
    <t>1481063830110719</t>
  </si>
  <si>
    <t>3101612731</t>
  </si>
  <si>
    <t>200011646300</t>
  </si>
  <si>
    <t>14810638310</t>
  </si>
  <si>
    <t>USMO6560519500</t>
  </si>
  <si>
    <t>1481063831010719</t>
  </si>
  <si>
    <t>3101613364</t>
  </si>
  <si>
    <t>14810638353</t>
  </si>
  <si>
    <t>1481063835310719</t>
  </si>
  <si>
    <t>3101657945</t>
  </si>
  <si>
    <t>14810638376</t>
  </si>
  <si>
    <t>1481063837610719</t>
  </si>
  <si>
    <t>3101616655</t>
  </si>
  <si>
    <t>14810638416</t>
  </si>
  <si>
    <t>1481063841610719</t>
  </si>
  <si>
    <t>3101477672</t>
  </si>
  <si>
    <t>14810638431</t>
  </si>
  <si>
    <t>1481063843110469</t>
  </si>
  <si>
    <t>3101508796</t>
  </si>
  <si>
    <t>1481063843110514</t>
  </si>
  <si>
    <t>3101508892</t>
  </si>
  <si>
    <t>14810638436</t>
  </si>
  <si>
    <t>1481063843610719</t>
  </si>
  <si>
    <t>3101620730</t>
  </si>
  <si>
    <t>14810638462</t>
  </si>
  <si>
    <t>1481063846210719</t>
  </si>
  <si>
    <t>3101657253</t>
  </si>
  <si>
    <t>1481063846210720</t>
  </si>
  <si>
    <t>3101657348</t>
  </si>
  <si>
    <t>14810638543</t>
  </si>
  <si>
    <t>1481063854310514</t>
  </si>
  <si>
    <t>14810638576</t>
  </si>
  <si>
    <t>1481063857610719</t>
  </si>
  <si>
    <t>3102115747</t>
  </si>
  <si>
    <t>14810639278</t>
  </si>
  <si>
    <t>25181INV01AF</t>
  </si>
  <si>
    <t>1481063927810514</t>
  </si>
  <si>
    <t>3101540403</t>
  </si>
  <si>
    <t>1481063927810469</t>
  </si>
  <si>
    <t>3101540310</t>
  </si>
  <si>
    <t>14810639342</t>
  </si>
  <si>
    <t>1481063934210514</t>
  </si>
  <si>
    <t>3101695997</t>
  </si>
  <si>
    <t>1481063934210469</t>
  </si>
  <si>
    <t>3101696080</t>
  </si>
  <si>
    <t>14810639528</t>
  </si>
  <si>
    <t>1481063952810514</t>
  </si>
  <si>
    <t>3101605507</t>
  </si>
  <si>
    <t>1481063952810469</t>
  </si>
  <si>
    <t>3101605409</t>
  </si>
  <si>
    <t>14905583247</t>
  </si>
  <si>
    <t>25153COCH1AH</t>
  </si>
  <si>
    <t>1490558324710719</t>
  </si>
  <si>
    <t>14905583249</t>
  </si>
  <si>
    <t>1490558324910719</t>
  </si>
  <si>
    <t>14905583250</t>
  </si>
  <si>
    <t>1490558325010719</t>
  </si>
  <si>
    <t>14905584570</t>
  </si>
  <si>
    <t>25153INV01AB</t>
  </si>
  <si>
    <t>USMO6384187071</t>
  </si>
  <si>
    <t>1490558457010720</t>
  </si>
  <si>
    <t>3101617240</t>
  </si>
  <si>
    <t>14905584677</t>
  </si>
  <si>
    <t>1490558467710719</t>
  </si>
  <si>
    <t>3102083249</t>
  </si>
  <si>
    <t>14905585536</t>
  </si>
  <si>
    <t>25156INV01AS</t>
  </si>
  <si>
    <t>USMO6560511760</t>
  </si>
  <si>
    <t>1490558553610719</t>
  </si>
  <si>
    <t>3101549559</t>
  </si>
  <si>
    <t>200012460172</t>
  </si>
  <si>
    <t>14905585672</t>
  </si>
  <si>
    <t>USMO6570590020</t>
  </si>
  <si>
    <t>1490558567210719</t>
  </si>
  <si>
    <t>3101724693</t>
  </si>
  <si>
    <t>14905585733</t>
  </si>
  <si>
    <t>USMO6560511560</t>
  </si>
  <si>
    <t>1490558573310719</t>
  </si>
  <si>
    <t>3101551516</t>
  </si>
  <si>
    <t>14905585842</t>
  </si>
  <si>
    <t>USMO6576982901</t>
  </si>
  <si>
    <t>1490558584210719</t>
  </si>
  <si>
    <t>3102000278</t>
  </si>
  <si>
    <t>14905588013</t>
  </si>
  <si>
    <t>25161INV01BE</t>
  </si>
  <si>
    <t>USMO6561330120</t>
  </si>
  <si>
    <t>1490558801310514</t>
  </si>
  <si>
    <t>3101506195</t>
  </si>
  <si>
    <t>1490558801310469</t>
  </si>
  <si>
    <t>3101506292</t>
  </si>
  <si>
    <t>14905588019</t>
  </si>
  <si>
    <t>1490558801910469</t>
  </si>
  <si>
    <t>3101672730</t>
  </si>
  <si>
    <t>1490558801910514</t>
  </si>
  <si>
    <t>3101672648</t>
  </si>
  <si>
    <t>14905588176</t>
  </si>
  <si>
    <t>1490558817610469</t>
  </si>
  <si>
    <t>3101619049</t>
  </si>
  <si>
    <t>1490558817610514</t>
  </si>
  <si>
    <t>3101618961</t>
  </si>
  <si>
    <t>14905588290</t>
  </si>
  <si>
    <t>1490558829010719</t>
  </si>
  <si>
    <t>3101715693</t>
  </si>
  <si>
    <t>200013391822</t>
  </si>
  <si>
    <t>14905588508</t>
  </si>
  <si>
    <t>USMO6561326150</t>
  </si>
  <si>
    <t>1490558850810469</t>
  </si>
  <si>
    <t>3102011071</t>
  </si>
  <si>
    <t>1490558850810514</t>
  </si>
  <si>
    <t>3102011072</t>
  </si>
  <si>
    <t>14905588605</t>
  </si>
  <si>
    <t>USMO6561316210</t>
  </si>
  <si>
    <t>1490558860510469</t>
  </si>
  <si>
    <t>3102172837</t>
  </si>
  <si>
    <t>14905590162</t>
  </si>
  <si>
    <t>25164INV01AW</t>
  </si>
  <si>
    <t>USMO6561381021</t>
  </si>
  <si>
    <t>1490559016210636</t>
  </si>
  <si>
    <t>3101606411</t>
  </si>
  <si>
    <t>200011384019</t>
  </si>
  <si>
    <t>14905590191</t>
  </si>
  <si>
    <t>1490559019110514</t>
  </si>
  <si>
    <t>3101636370</t>
  </si>
  <si>
    <t>200011399678</t>
  </si>
  <si>
    <t>1490559019110469</t>
  </si>
  <si>
    <t>3101636466</t>
  </si>
  <si>
    <t>14905590211</t>
  </si>
  <si>
    <t>1490559021110514</t>
  </si>
  <si>
    <t>3101613106</t>
  </si>
  <si>
    <t>1490559021110469</t>
  </si>
  <si>
    <t>3101613201</t>
  </si>
  <si>
    <t>14905590801</t>
  </si>
  <si>
    <t>25164INV01AD</t>
  </si>
  <si>
    <t>1490559080110469</t>
  </si>
  <si>
    <t>1490559080110514</t>
  </si>
  <si>
    <t>14905590868</t>
  </si>
  <si>
    <t>1490559086810514</t>
  </si>
  <si>
    <t>1490559086810469</t>
  </si>
  <si>
    <t>14905592629</t>
  </si>
  <si>
    <t>25167INV01AE</t>
  </si>
  <si>
    <t>52000477023</t>
  </si>
  <si>
    <t>1490559262910469</t>
  </si>
  <si>
    <t>1490559262910514</t>
  </si>
  <si>
    <t>14905592890</t>
  </si>
  <si>
    <t>25167INV01AO</t>
  </si>
  <si>
    <t>USMO6561320090</t>
  </si>
  <si>
    <t>1490559289010514</t>
  </si>
  <si>
    <t>3101522456</t>
  </si>
  <si>
    <t>1490559289010469</t>
  </si>
  <si>
    <t>3101522543</t>
  </si>
  <si>
    <t>14905592896</t>
  </si>
  <si>
    <t>USMO6561320490</t>
  </si>
  <si>
    <t>1490559289610469</t>
  </si>
  <si>
    <t>3101476129</t>
  </si>
  <si>
    <t>1490559289610514</t>
  </si>
  <si>
    <t>3101476227</t>
  </si>
  <si>
    <t>14905593100</t>
  </si>
  <si>
    <t>1490559310010514</t>
  </si>
  <si>
    <t>3101669325</t>
  </si>
  <si>
    <t>200013115429</t>
  </si>
  <si>
    <t>14905593177</t>
  </si>
  <si>
    <t>1490559317710469</t>
  </si>
  <si>
    <t>3101699548</t>
  </si>
  <si>
    <t>1490559317710514</t>
  </si>
  <si>
    <t>3101699469</t>
  </si>
  <si>
    <t>14905593447</t>
  </si>
  <si>
    <t>USMO6561317190</t>
  </si>
  <si>
    <t>1490559344710469</t>
  </si>
  <si>
    <t>3101681831</t>
  </si>
  <si>
    <t>1490559344710514</t>
  </si>
  <si>
    <t>3101681996</t>
  </si>
  <si>
    <t>14905593674</t>
  </si>
  <si>
    <t>1490559367410514</t>
  </si>
  <si>
    <t>1490559367410469</t>
  </si>
  <si>
    <t>14905593683</t>
  </si>
  <si>
    <t>1490559368310514</t>
  </si>
  <si>
    <t>1490559368310469</t>
  </si>
  <si>
    <t>14905594670</t>
  </si>
  <si>
    <t>25168INV01BF</t>
  </si>
  <si>
    <t>USMO6560522380</t>
  </si>
  <si>
    <t>1490559467010719</t>
  </si>
  <si>
    <t>3101554969</t>
  </si>
  <si>
    <t>200013412214</t>
  </si>
  <si>
    <t>14905596115</t>
  </si>
  <si>
    <t>25169INV01A1</t>
  </si>
  <si>
    <t>1490559611510719</t>
  </si>
  <si>
    <t>3101634286</t>
  </si>
  <si>
    <t>200012610222</t>
  </si>
  <si>
    <t>14905596224</t>
  </si>
  <si>
    <t>1490559622410719</t>
  </si>
  <si>
    <t>3101615666</t>
  </si>
  <si>
    <t>14905597016</t>
  </si>
  <si>
    <t>25170INV01A6</t>
  </si>
  <si>
    <t>1490559701610514</t>
  </si>
  <si>
    <t>1490559701610469</t>
  </si>
  <si>
    <t>14905600944</t>
  </si>
  <si>
    <t>25174INV01A7</t>
  </si>
  <si>
    <t>1490560094410719</t>
  </si>
  <si>
    <t>3101500683</t>
  </si>
  <si>
    <t>14905600966</t>
  </si>
  <si>
    <t>25174INV01AJ</t>
  </si>
  <si>
    <t>1490560096610719</t>
  </si>
  <si>
    <t>3101542784</t>
  </si>
  <si>
    <t>14905601002</t>
  </si>
  <si>
    <t>USMO6561322340</t>
  </si>
  <si>
    <t>1490560100210514</t>
  </si>
  <si>
    <t>3101624390</t>
  </si>
  <si>
    <t>1490560100210469</t>
  </si>
  <si>
    <t>3101624486</t>
  </si>
  <si>
    <t>14905601099</t>
  </si>
  <si>
    <t>25174INV01A2</t>
  </si>
  <si>
    <t>1490560109910719</t>
  </si>
  <si>
    <t>3101512746</t>
  </si>
  <si>
    <t>14905601138</t>
  </si>
  <si>
    <t>1490560113810719</t>
  </si>
  <si>
    <t>3101600363</t>
  </si>
  <si>
    <t>14905601205</t>
  </si>
  <si>
    <t>USMO6561328090</t>
  </si>
  <si>
    <t>1490560120510469</t>
  </si>
  <si>
    <t>3101514519</t>
  </si>
  <si>
    <t>1490560120510514</t>
  </si>
  <si>
    <t>3101514712</t>
  </si>
  <si>
    <t>14905601237</t>
  </si>
  <si>
    <t>USMO6560525680</t>
  </si>
  <si>
    <t>1490560123710719</t>
  </si>
  <si>
    <t>3101591329</t>
  </si>
  <si>
    <t>200012632283</t>
  </si>
  <si>
    <t>14905601334</t>
  </si>
  <si>
    <t>USMO6560525690</t>
  </si>
  <si>
    <t>1490560133410719</t>
  </si>
  <si>
    <t>3101590807</t>
  </si>
  <si>
    <t>14905601442</t>
  </si>
  <si>
    <t>1490560144210514</t>
  </si>
  <si>
    <t>3101609106</t>
  </si>
  <si>
    <t>200013658667</t>
  </si>
  <si>
    <t>1490560144210469</t>
  </si>
  <si>
    <t>3101609203</t>
  </si>
  <si>
    <t>14905601514</t>
  </si>
  <si>
    <t>25174INV01A9</t>
  </si>
  <si>
    <t>1490560151410719</t>
  </si>
  <si>
    <t>3101703311</t>
  </si>
  <si>
    <t>200013510231</t>
  </si>
  <si>
    <t>14905601703</t>
  </si>
  <si>
    <t>1490560170310719</t>
  </si>
  <si>
    <t>3101630931</t>
  </si>
  <si>
    <t>14905601913</t>
  </si>
  <si>
    <t>1490560191310514</t>
  </si>
  <si>
    <t>14905601914</t>
  </si>
  <si>
    <t>1490560191410514</t>
  </si>
  <si>
    <t>1490560191410469</t>
  </si>
  <si>
    <t>14905602108</t>
  </si>
  <si>
    <t>1490560210810469</t>
  </si>
  <si>
    <t>1490560210810514</t>
  </si>
  <si>
    <t>14905602172</t>
  </si>
  <si>
    <t>1490560217210514</t>
  </si>
  <si>
    <t>3102168345</t>
  </si>
  <si>
    <t>1490560217210469</t>
  </si>
  <si>
    <t>3102168344</t>
  </si>
  <si>
    <t>14905602209</t>
  </si>
  <si>
    <t>1490560220910514</t>
  </si>
  <si>
    <t>1490560220910469</t>
  </si>
  <si>
    <t>14905602379</t>
  </si>
  <si>
    <t>1490560237910719</t>
  </si>
  <si>
    <t>3102248683</t>
  </si>
  <si>
    <t>14905602386</t>
  </si>
  <si>
    <t>1490560238610514</t>
  </si>
  <si>
    <t>1490560238610469</t>
  </si>
  <si>
    <t>14905602579</t>
  </si>
  <si>
    <t>1490560257910719</t>
  </si>
  <si>
    <t>3102236764</t>
  </si>
  <si>
    <t>200015993781</t>
  </si>
  <si>
    <t>14905603776</t>
  </si>
  <si>
    <t>25175INV01BE</t>
  </si>
  <si>
    <t>1490560377610719</t>
  </si>
  <si>
    <t>3101650698</t>
  </si>
  <si>
    <t>14905603963</t>
  </si>
  <si>
    <t>25175INV01AS</t>
  </si>
  <si>
    <t>USMO6560524400</t>
  </si>
  <si>
    <t>1490560396310719</t>
  </si>
  <si>
    <t>3101659515</t>
  </si>
  <si>
    <t>14905603972</t>
  </si>
  <si>
    <t>1490560397210719</t>
  </si>
  <si>
    <t>3101516994</t>
  </si>
  <si>
    <t>14905604038</t>
  </si>
  <si>
    <t>1490560403810719</t>
  </si>
  <si>
    <t>3101478395</t>
  </si>
  <si>
    <t>14905604220</t>
  </si>
  <si>
    <t>USMO6570590290</t>
  </si>
  <si>
    <t>1490560422010719</t>
  </si>
  <si>
    <t>3102075117</t>
  </si>
  <si>
    <t>200015197912</t>
  </si>
  <si>
    <t>14905604289</t>
  </si>
  <si>
    <t>1490560428910719</t>
  </si>
  <si>
    <t>3102080043</t>
  </si>
  <si>
    <t>14905604906</t>
  </si>
  <si>
    <t>25176INV01AU</t>
  </si>
  <si>
    <t>1490560490610719</t>
  </si>
  <si>
    <t>3101676489</t>
  </si>
  <si>
    <t>14905604915</t>
  </si>
  <si>
    <t>USMO6560519480</t>
  </si>
  <si>
    <t>1490560491510719</t>
  </si>
  <si>
    <t>3101485570</t>
  </si>
  <si>
    <t>14905604990</t>
  </si>
  <si>
    <t>USMO6561310780</t>
  </si>
  <si>
    <t>1490560499010469</t>
  </si>
  <si>
    <t>3101636279</t>
  </si>
  <si>
    <t>200011676364</t>
  </si>
  <si>
    <t>1490560499010514</t>
  </si>
  <si>
    <t>3101636374</t>
  </si>
  <si>
    <t>14905605041</t>
  </si>
  <si>
    <t>1490560504110719</t>
  </si>
  <si>
    <t>3101702437</t>
  </si>
  <si>
    <t>200013925488</t>
  </si>
  <si>
    <t>14905605048</t>
  </si>
  <si>
    <t>1490560504810719</t>
  </si>
  <si>
    <t>3101491738</t>
  </si>
  <si>
    <t>200013915414</t>
  </si>
  <si>
    <t>14905605052</t>
  </si>
  <si>
    <t>USMO6561312890</t>
  </si>
  <si>
    <t>1490560505210469</t>
  </si>
  <si>
    <t>3101669708</t>
  </si>
  <si>
    <t>1490560505210514</t>
  </si>
  <si>
    <t>3101669789</t>
  </si>
  <si>
    <t>14905605061</t>
  </si>
  <si>
    <t>USMO6485484140</t>
  </si>
  <si>
    <t>1490560506110719</t>
  </si>
  <si>
    <t>3101525685</t>
  </si>
  <si>
    <t>200013888959</t>
  </si>
  <si>
    <t>14905605082</t>
  </si>
  <si>
    <t>1490560508210719</t>
  </si>
  <si>
    <t>3101497221</t>
  </si>
  <si>
    <t>200013901083</t>
  </si>
  <si>
    <t>14905605094</t>
  </si>
  <si>
    <t>1490560509410719</t>
  </si>
  <si>
    <t>3101578042</t>
  </si>
  <si>
    <t>14905605170</t>
  </si>
  <si>
    <t>1490560517010719</t>
  </si>
  <si>
    <t>3102248232</t>
  </si>
  <si>
    <t>25161R090009</t>
  </si>
  <si>
    <t>ST</t>
  </si>
  <si>
    <t>4805044897410514</t>
  </si>
  <si>
    <t>4805044897410469</t>
  </si>
  <si>
    <t>4805044897510514</t>
  </si>
  <si>
    <t>4805044897510469</t>
  </si>
  <si>
    <t>48050448977</t>
  </si>
  <si>
    <t>4805044897710469</t>
  </si>
  <si>
    <t>4805044897710514</t>
  </si>
  <si>
    <t>48050448983</t>
  </si>
  <si>
    <t>25158R090004</t>
  </si>
  <si>
    <t>10230</t>
  </si>
  <si>
    <t>4805044898310230</t>
  </si>
  <si>
    <t>48050448987</t>
  </si>
  <si>
    <t>4805044898710230</t>
  </si>
  <si>
    <t>48050449000</t>
  </si>
  <si>
    <t>25160R090003</t>
  </si>
  <si>
    <t>USMO6561314650</t>
  </si>
  <si>
    <t>4805044900010469</t>
  </si>
  <si>
    <t>3101506634</t>
  </si>
  <si>
    <t>4805044900010514</t>
  </si>
  <si>
    <t>3101506536</t>
  </si>
  <si>
    <t>48050449001</t>
  </si>
  <si>
    <t>4805044900110514</t>
  </si>
  <si>
    <t>4805044900110469</t>
  </si>
  <si>
    <t>48050449003</t>
  </si>
  <si>
    <t>4805044900310469</t>
  </si>
  <si>
    <t>4805044900310514</t>
  </si>
  <si>
    <t>48050449004</t>
  </si>
  <si>
    <t>4805044900410514</t>
  </si>
  <si>
    <t>4805044900410469</t>
  </si>
  <si>
    <t>48050449005</t>
  </si>
  <si>
    <t>4805044900510469</t>
  </si>
  <si>
    <t>4805044900510514</t>
  </si>
  <si>
    <t>48050449006</t>
  </si>
  <si>
    <t>4805044900610469</t>
  </si>
  <si>
    <t>4805044900610514</t>
  </si>
  <si>
    <t>48050449007</t>
  </si>
  <si>
    <t>25160R090004</t>
  </si>
  <si>
    <t>4805044900710514</t>
  </si>
  <si>
    <t>4805044900710469</t>
  </si>
  <si>
    <t>48050449008</t>
  </si>
  <si>
    <t>4805044900810469</t>
  </si>
  <si>
    <t>4805044900810514</t>
  </si>
  <si>
    <t>48050449009</t>
  </si>
  <si>
    <t>4805044900910514</t>
  </si>
  <si>
    <t>4805044900910469</t>
  </si>
  <si>
    <t>48050449010</t>
  </si>
  <si>
    <t>4805044901010469</t>
  </si>
  <si>
    <t>4805044901010514</t>
  </si>
  <si>
    <t>48050449039</t>
  </si>
  <si>
    <t>25160R090007</t>
  </si>
  <si>
    <t>4805044903910469</t>
  </si>
  <si>
    <t>25162R090008</t>
  </si>
  <si>
    <t>4805044935010719</t>
  </si>
  <si>
    <t>4805044972910719</t>
  </si>
  <si>
    <t>4805044990510719</t>
  </si>
  <si>
    <t>4805045037610719</t>
  </si>
  <si>
    <t>4805045040910719</t>
  </si>
  <si>
    <t>4805045042910719</t>
  </si>
  <si>
    <t>4805045048810719</t>
  </si>
  <si>
    <t>4805045052010719</t>
  </si>
  <si>
    <t>4805045053810719</t>
  </si>
  <si>
    <t>4805045055410719</t>
  </si>
  <si>
    <t>4805045067610719</t>
  </si>
  <si>
    <t>25167R090005</t>
  </si>
  <si>
    <t>4805045108010719</t>
  </si>
  <si>
    <t>48050451081</t>
  </si>
  <si>
    <t>4805045108110719</t>
  </si>
  <si>
    <t>48050451090</t>
  </si>
  <si>
    <t>25167R090006</t>
  </si>
  <si>
    <t>USMO6574096671</t>
  </si>
  <si>
    <t>4805045109010719</t>
  </si>
  <si>
    <t>3101643536</t>
  </si>
  <si>
    <t>200010932875</t>
  </si>
  <si>
    <t>48050451093</t>
  </si>
  <si>
    <t>10236</t>
  </si>
  <si>
    <t>4805045109310236</t>
  </si>
  <si>
    <t>48050451094</t>
  </si>
  <si>
    <t>4805045109410236</t>
  </si>
  <si>
    <t>48050451095</t>
  </si>
  <si>
    <t>4805045109510236</t>
  </si>
  <si>
    <t>48050451107</t>
  </si>
  <si>
    <t>25168R090005</t>
  </si>
  <si>
    <t>USMO6561328540</t>
  </si>
  <si>
    <t>4805045110710514</t>
  </si>
  <si>
    <t>3101490371</t>
  </si>
  <si>
    <t>25168R090013</t>
  </si>
  <si>
    <t>4805045111310720</t>
  </si>
  <si>
    <t>TSTCIN</t>
  </si>
  <si>
    <t>48050451115</t>
  </si>
  <si>
    <t>10201</t>
  </si>
  <si>
    <t>4805045111510201</t>
  </si>
  <si>
    <t>48050451126</t>
  </si>
  <si>
    <t>25168R090006</t>
  </si>
  <si>
    <t>4805045112610230</t>
  </si>
  <si>
    <t>48050451173</t>
  </si>
  <si>
    <t>25168R090014</t>
  </si>
  <si>
    <t>4805045117310201</t>
  </si>
  <si>
    <t>48050451175</t>
  </si>
  <si>
    <t>4805045117510201</t>
  </si>
  <si>
    <t>48050451177</t>
  </si>
  <si>
    <t>4805045117710201</t>
  </si>
  <si>
    <t>48050451179</t>
  </si>
  <si>
    <t>4805045117910201</t>
  </si>
  <si>
    <t>48050451181</t>
  </si>
  <si>
    <t>4805045118110201</t>
  </si>
  <si>
    <t>48050451183</t>
  </si>
  <si>
    <t>4805045118310201</t>
  </si>
  <si>
    <t>25170R090006</t>
  </si>
  <si>
    <t>4805045127310469</t>
  </si>
  <si>
    <t>4805045127310514</t>
  </si>
  <si>
    <t>48050451274</t>
  </si>
  <si>
    <t>4805045127410469</t>
  </si>
  <si>
    <t>4805045127410514</t>
  </si>
  <si>
    <t>48050451569</t>
  </si>
  <si>
    <t>25174R090006</t>
  </si>
  <si>
    <t>10227</t>
  </si>
  <si>
    <t>4805045156910227</t>
  </si>
  <si>
    <t>3101617694</t>
  </si>
  <si>
    <t>200013919457</t>
  </si>
  <si>
    <t>10226</t>
  </si>
  <si>
    <t>4805045156910226</t>
  </si>
  <si>
    <t>3101617786</t>
  </si>
  <si>
    <t>25181R090007</t>
  </si>
  <si>
    <t>4805045220210719</t>
  </si>
  <si>
    <t>4805045220510469</t>
  </si>
  <si>
    <t>4805045220510514</t>
  </si>
  <si>
    <t>4805045220610514</t>
  </si>
  <si>
    <t>4805045220610469</t>
  </si>
  <si>
    <t>4805045221610719</t>
  </si>
  <si>
    <t>4805045221710469</t>
  </si>
  <si>
    <t>4805045221710514</t>
  </si>
  <si>
    <t>4805045221810469</t>
  </si>
  <si>
    <t>4805045221810514</t>
  </si>
  <si>
    <t>4805045225010469</t>
  </si>
  <si>
    <t>4805045225110719</t>
  </si>
  <si>
    <t>4805045225210719</t>
  </si>
  <si>
    <t>4805045226210719</t>
  </si>
  <si>
    <t>4805045226710719</t>
  </si>
  <si>
    <t>48620004231</t>
  </si>
  <si>
    <t>RKUMO2506241</t>
  </si>
  <si>
    <t>RN</t>
  </si>
  <si>
    <t>08</t>
  </si>
  <si>
    <t>10224</t>
  </si>
  <si>
    <t>USFL3220711240</t>
  </si>
  <si>
    <t>4862000423110224</t>
  </si>
  <si>
    <t>0070</t>
  </si>
  <si>
    <t>48658003918</t>
  </si>
  <si>
    <t>RKUMO2506052</t>
  </si>
  <si>
    <t>4865800391810224</t>
  </si>
  <si>
    <t>48696003781</t>
  </si>
  <si>
    <t>RFLMO2506051</t>
  </si>
  <si>
    <t>4869600378110224</t>
  </si>
  <si>
    <t>48962004440</t>
  </si>
  <si>
    <t>RKUMO2506252</t>
  </si>
  <si>
    <t>4896200444010224</t>
  </si>
  <si>
    <t>3101567724</t>
  </si>
  <si>
    <t>52000468920</t>
  </si>
  <si>
    <t>R9-250601-00</t>
  </si>
  <si>
    <t>USMO6561328860</t>
  </si>
  <si>
    <t>5200046892010469</t>
  </si>
  <si>
    <t>3102126408</t>
  </si>
  <si>
    <t>5200046892010514</t>
  </si>
  <si>
    <t>3102126409</t>
  </si>
  <si>
    <t>52000469031</t>
  </si>
  <si>
    <t>R9-250602-00</t>
  </si>
  <si>
    <t>5200046903110514</t>
  </si>
  <si>
    <t>5200046909510514</t>
  </si>
  <si>
    <t>5200046909510469</t>
  </si>
  <si>
    <t>52000469109</t>
  </si>
  <si>
    <t>5200046910910514</t>
  </si>
  <si>
    <t>3102266897</t>
  </si>
  <si>
    <t>200016147809</t>
  </si>
  <si>
    <t>52000469152</t>
  </si>
  <si>
    <t>RC-250602-00</t>
  </si>
  <si>
    <t>RC</t>
  </si>
  <si>
    <t>O0</t>
  </si>
  <si>
    <t>5200046915210514</t>
  </si>
  <si>
    <t>C4C_S4H</t>
  </si>
  <si>
    <t>0044</t>
  </si>
  <si>
    <t>52000469160</t>
  </si>
  <si>
    <t>5200046916010514</t>
  </si>
  <si>
    <t>52000469363</t>
  </si>
  <si>
    <t>USMO6561380930</t>
  </si>
  <si>
    <t>5200046936310469</t>
  </si>
  <si>
    <t>3101651529</t>
  </si>
  <si>
    <t>200012072357</t>
  </si>
  <si>
    <t>52000469365</t>
  </si>
  <si>
    <t>5200046936510469</t>
  </si>
  <si>
    <t>52000469367</t>
  </si>
  <si>
    <t>5200046936710469</t>
  </si>
  <si>
    <t>52000469369</t>
  </si>
  <si>
    <t>5200046936910469</t>
  </si>
  <si>
    <t>52000469371</t>
  </si>
  <si>
    <t>5200046937110469</t>
  </si>
  <si>
    <t>52000469373</t>
  </si>
  <si>
    <t>5200046937310469</t>
  </si>
  <si>
    <t>52000469384</t>
  </si>
  <si>
    <t>5200046938410469</t>
  </si>
  <si>
    <t>52000469399</t>
  </si>
  <si>
    <t>5200046939910469</t>
  </si>
  <si>
    <t>3101651433</t>
  </si>
  <si>
    <t>200012072431</t>
  </si>
  <si>
    <t>5200046939910514</t>
  </si>
  <si>
    <t>3101651624</t>
  </si>
  <si>
    <t>52000469431</t>
  </si>
  <si>
    <t>5200046943110514</t>
  </si>
  <si>
    <t>5200046943110469</t>
  </si>
  <si>
    <t>52000469433</t>
  </si>
  <si>
    <t>5200046943310469</t>
  </si>
  <si>
    <t>5200046943310514</t>
  </si>
  <si>
    <t>52000469435</t>
  </si>
  <si>
    <t>5200046943510469</t>
  </si>
  <si>
    <t>5200046943510514</t>
  </si>
  <si>
    <t>52000469438</t>
  </si>
  <si>
    <t>5200046943810514</t>
  </si>
  <si>
    <t>5200046943810469</t>
  </si>
  <si>
    <t>52000469440</t>
  </si>
  <si>
    <t>5200046944010469</t>
  </si>
  <si>
    <t>5200046944010514</t>
  </si>
  <si>
    <t>52000469442</t>
  </si>
  <si>
    <t>5200046944210469</t>
  </si>
  <si>
    <t>5200046944210514</t>
  </si>
  <si>
    <t>52000469553</t>
  </si>
  <si>
    <t>R9-250603-00</t>
  </si>
  <si>
    <t>USMO6561319780</t>
  </si>
  <si>
    <t>5200046955310469</t>
  </si>
  <si>
    <t>3101569090</t>
  </si>
  <si>
    <t>200013125170</t>
  </si>
  <si>
    <t>5200046955310514</t>
  </si>
  <si>
    <t>3101569185</t>
  </si>
  <si>
    <t>52000469713</t>
  </si>
  <si>
    <t>5200046971310514</t>
  </si>
  <si>
    <t>3102185311</t>
  </si>
  <si>
    <t>52000469744</t>
  </si>
  <si>
    <t>5200046974410469</t>
  </si>
  <si>
    <t>5200046974410514</t>
  </si>
  <si>
    <t>52000469874</t>
  </si>
  <si>
    <t>10228</t>
  </si>
  <si>
    <t>5200046987410228</t>
  </si>
  <si>
    <t>3102114691</t>
  </si>
  <si>
    <t>52000469985</t>
  </si>
  <si>
    <t>RC-250603-01</t>
  </si>
  <si>
    <t>USMO6561327110</t>
  </si>
  <si>
    <t>5200046998510469</t>
  </si>
  <si>
    <t>3102334324</t>
  </si>
  <si>
    <t>52000470559</t>
  </si>
  <si>
    <t>RC-250604-01</t>
  </si>
  <si>
    <t>5200047055910719</t>
  </si>
  <si>
    <t>3102337308</t>
  </si>
  <si>
    <t>200011981467</t>
  </si>
  <si>
    <t>R9-250604-00</t>
  </si>
  <si>
    <t>5200047059910469</t>
  </si>
  <si>
    <t>52000470605</t>
  </si>
  <si>
    <t>5200047060510514</t>
  </si>
  <si>
    <t>52000470608</t>
  </si>
  <si>
    <t>5200047060810514</t>
  </si>
  <si>
    <t>5200047062010469</t>
  </si>
  <si>
    <t>5200047062110469</t>
  </si>
  <si>
    <t>52000470625</t>
  </si>
  <si>
    <t>5200047062510469</t>
  </si>
  <si>
    <t>5200047062510514</t>
  </si>
  <si>
    <t>5200047117410514</t>
  </si>
  <si>
    <t>5200047117710514</t>
  </si>
  <si>
    <t>52000471303</t>
  </si>
  <si>
    <t>5200047130310230</t>
  </si>
  <si>
    <t>52000471524</t>
  </si>
  <si>
    <t>02-250606-00</t>
  </si>
  <si>
    <t>02</t>
  </si>
  <si>
    <t>10231</t>
  </si>
  <si>
    <t>5200047152410231</t>
  </si>
  <si>
    <t>KSTARCHMAN</t>
  </si>
  <si>
    <t>3102087365</t>
  </si>
  <si>
    <t>200015262401</t>
  </si>
  <si>
    <t>R9-250606-00</t>
  </si>
  <si>
    <t>5200047159310514</t>
  </si>
  <si>
    <t>52000471650</t>
  </si>
  <si>
    <t>5200047165010469</t>
  </si>
  <si>
    <t>52000471687</t>
  </si>
  <si>
    <t>5200047168710469</t>
  </si>
  <si>
    <t>3102144330</t>
  </si>
  <si>
    <t>200015542778</t>
  </si>
  <si>
    <t>5200047168710514</t>
  </si>
  <si>
    <t>3102144331</t>
  </si>
  <si>
    <t>52000471749</t>
  </si>
  <si>
    <t>5200047174910469</t>
  </si>
  <si>
    <t>5200047174910514</t>
  </si>
  <si>
    <t>52000471765</t>
  </si>
  <si>
    <t>5200047176510469</t>
  </si>
  <si>
    <t>3102101697</t>
  </si>
  <si>
    <t>200015333517</t>
  </si>
  <si>
    <t>5200047176510514</t>
  </si>
  <si>
    <t>3102101698</t>
  </si>
  <si>
    <t>52000471768</t>
  </si>
  <si>
    <t>5200047176810719</t>
  </si>
  <si>
    <t>52000472074</t>
  </si>
  <si>
    <t>5200047207410719</t>
  </si>
  <si>
    <t>52000472078</t>
  </si>
  <si>
    <t>5200047207810719</t>
  </si>
  <si>
    <t>52000472239</t>
  </si>
  <si>
    <t>R9-250607-00</t>
  </si>
  <si>
    <t>10232</t>
  </si>
  <si>
    <t>5200047223910232</t>
  </si>
  <si>
    <t>R9-250609-00</t>
  </si>
  <si>
    <t>5200047245810719</t>
  </si>
  <si>
    <t>52000472473</t>
  </si>
  <si>
    <t>02-250609-00</t>
  </si>
  <si>
    <t>USMO6485493791</t>
  </si>
  <si>
    <t>5200047247310224</t>
  </si>
  <si>
    <t>AELLIS</t>
  </si>
  <si>
    <t>6000</t>
  </si>
  <si>
    <t>0120</t>
  </si>
  <si>
    <t>5200047249210719</t>
  </si>
  <si>
    <t>52000472531</t>
  </si>
  <si>
    <t>5200047253110719</t>
  </si>
  <si>
    <t>52000472662</t>
  </si>
  <si>
    <t>RC-250609-00</t>
  </si>
  <si>
    <t>5200047266210469</t>
  </si>
  <si>
    <t>3102334601</t>
  </si>
  <si>
    <t>200016486389</t>
  </si>
  <si>
    <t>52000472905</t>
  </si>
  <si>
    <t>R9-250610-00</t>
  </si>
  <si>
    <t>5200047290510514</t>
  </si>
  <si>
    <t>JFIEKER</t>
  </si>
  <si>
    <t>3102282363</t>
  </si>
  <si>
    <t>200016225837</t>
  </si>
  <si>
    <t>5200047290510469</t>
  </si>
  <si>
    <t>3102282362</t>
  </si>
  <si>
    <t>52000473003</t>
  </si>
  <si>
    <t>RC-250610-01</t>
  </si>
  <si>
    <t>5200047300310469</t>
  </si>
  <si>
    <t>3102341820</t>
  </si>
  <si>
    <t>200016517548</t>
  </si>
  <si>
    <t>52000473097</t>
  </si>
  <si>
    <t>5200047309710514</t>
  </si>
  <si>
    <t>5200047309710469</t>
  </si>
  <si>
    <t>52000473098</t>
  </si>
  <si>
    <t>5200047309810514</t>
  </si>
  <si>
    <t>5200047309810469</t>
  </si>
  <si>
    <t>52000473153</t>
  </si>
  <si>
    <t>5200047315310514</t>
  </si>
  <si>
    <t>5200047315310469</t>
  </si>
  <si>
    <t>52000473811</t>
  </si>
  <si>
    <t>02-250612-00</t>
  </si>
  <si>
    <t>USMO6560515450</t>
  </si>
  <si>
    <t>5200047381110719</t>
  </si>
  <si>
    <t>3101697658</t>
  </si>
  <si>
    <t>200012459018</t>
  </si>
  <si>
    <t>52000473955</t>
  </si>
  <si>
    <t>R9-250612-00</t>
  </si>
  <si>
    <t>5200047395510469</t>
  </si>
  <si>
    <t>3101596466</t>
  </si>
  <si>
    <t>200013669086</t>
  </si>
  <si>
    <t>5200047395510514</t>
  </si>
  <si>
    <t>3101596659</t>
  </si>
  <si>
    <t>52000473973</t>
  </si>
  <si>
    <t>5200047397310514</t>
  </si>
  <si>
    <t>5200047397310469</t>
  </si>
  <si>
    <t>52000474133</t>
  </si>
  <si>
    <t>5200047413310721</t>
  </si>
  <si>
    <t>KBYASSEE</t>
  </si>
  <si>
    <t>5200047413310719</t>
  </si>
  <si>
    <t>3102225304</t>
  </si>
  <si>
    <t>52000474415</t>
  </si>
  <si>
    <t>R9-250613-00</t>
  </si>
  <si>
    <t>5200047441510514</t>
  </si>
  <si>
    <t>5200047441510469</t>
  </si>
  <si>
    <t>52000474534</t>
  </si>
  <si>
    <t>5200047453410719</t>
  </si>
  <si>
    <t>3102274421</t>
  </si>
  <si>
    <t>200016185114</t>
  </si>
  <si>
    <t>52000474630</t>
  </si>
  <si>
    <t>RC-250613-01</t>
  </si>
  <si>
    <t>5200047463010719</t>
  </si>
  <si>
    <t>3102343486</t>
  </si>
  <si>
    <t>52000474691</t>
  </si>
  <si>
    <t>5200047469110719</t>
  </si>
  <si>
    <t>3102344799</t>
  </si>
  <si>
    <t>200012865180</t>
  </si>
  <si>
    <t>52000474741</t>
  </si>
  <si>
    <t>5200047474110469</t>
  </si>
  <si>
    <t>52000474810</t>
  </si>
  <si>
    <t>R9-250614-00</t>
  </si>
  <si>
    <t>5200047481010514</t>
  </si>
  <si>
    <t>3102078915</t>
  </si>
  <si>
    <t>200015215896</t>
  </si>
  <si>
    <t>5200047481010469</t>
  </si>
  <si>
    <t>3102078913</t>
  </si>
  <si>
    <t>52000474812</t>
  </si>
  <si>
    <t>5200047481210514</t>
  </si>
  <si>
    <t>5200047481210469</t>
  </si>
  <si>
    <t>52000475461</t>
  </si>
  <si>
    <t>02-250616-00</t>
  </si>
  <si>
    <t>5200047546110636</t>
  </si>
  <si>
    <t>JYOUNGBLOOD</t>
  </si>
  <si>
    <t>3102346157</t>
  </si>
  <si>
    <t>200016543072</t>
  </si>
  <si>
    <t>52000475519</t>
  </si>
  <si>
    <t>02-250617-00</t>
  </si>
  <si>
    <t>5200047551910224</t>
  </si>
  <si>
    <t>0110</t>
  </si>
  <si>
    <t>R9-250617-00</t>
  </si>
  <si>
    <t>5200047554410514</t>
  </si>
  <si>
    <t>5200047554410469</t>
  </si>
  <si>
    <t>5200047554510514</t>
  </si>
  <si>
    <t>5200047554510469</t>
  </si>
  <si>
    <t>52000475546</t>
  </si>
  <si>
    <t>5200047554610469</t>
  </si>
  <si>
    <t>52000475550</t>
  </si>
  <si>
    <t>RC-250617-01</t>
  </si>
  <si>
    <t>5200047555010469</t>
  </si>
  <si>
    <t>5200047580910719</t>
  </si>
  <si>
    <t>52000476087</t>
  </si>
  <si>
    <t>5200047608710201</t>
  </si>
  <si>
    <t>52000476089</t>
  </si>
  <si>
    <t>5200047608910201</t>
  </si>
  <si>
    <t>52000476182</t>
  </si>
  <si>
    <t>R9-250618-00</t>
  </si>
  <si>
    <t>USMO6560517250</t>
  </si>
  <si>
    <t>5200047618210719</t>
  </si>
  <si>
    <t>3102227931</t>
  </si>
  <si>
    <t>52000476443</t>
  </si>
  <si>
    <t>02-250618-00</t>
  </si>
  <si>
    <t>USMO6561317780</t>
  </si>
  <si>
    <t>5200047644310469</t>
  </si>
  <si>
    <t>3102348188</t>
  </si>
  <si>
    <t>200016548782</t>
  </si>
  <si>
    <t>52000476470</t>
  </si>
  <si>
    <t>RC-250618-01</t>
  </si>
  <si>
    <t>5200047647010236</t>
  </si>
  <si>
    <t>3102346143</t>
  </si>
  <si>
    <t>200016541357</t>
  </si>
  <si>
    <t>R9-250619-00</t>
  </si>
  <si>
    <t>5200047702310514</t>
  </si>
  <si>
    <t>5200047702310469</t>
  </si>
  <si>
    <t>5200047708110469</t>
  </si>
  <si>
    <t>5200047708110514</t>
  </si>
  <si>
    <t>52000477140</t>
  </si>
  <si>
    <t>5200047714010469</t>
  </si>
  <si>
    <t>5200047714010514</t>
  </si>
  <si>
    <t>52000477141</t>
  </si>
  <si>
    <t>5200047714110514</t>
  </si>
  <si>
    <t>5200047714110469</t>
  </si>
  <si>
    <t>52000477144</t>
  </si>
  <si>
    <t>5200047714410514</t>
  </si>
  <si>
    <t>5200047714410469</t>
  </si>
  <si>
    <t>52000477147</t>
  </si>
  <si>
    <t>5200047714710469</t>
  </si>
  <si>
    <t>3101566265</t>
  </si>
  <si>
    <t>200011175581</t>
  </si>
  <si>
    <t>5200047714710514</t>
  </si>
  <si>
    <t>3101566168</t>
  </si>
  <si>
    <t>52000477439</t>
  </si>
  <si>
    <t>02-250620-00</t>
  </si>
  <si>
    <t>USMO6561314160</t>
  </si>
  <si>
    <t>5200047743910469</t>
  </si>
  <si>
    <t>SFOHEY</t>
  </si>
  <si>
    <t>3102334348</t>
  </si>
  <si>
    <t>0026</t>
  </si>
  <si>
    <t>52000477452</t>
  </si>
  <si>
    <t>R9-250620-00</t>
  </si>
  <si>
    <t>USMO6561318580</t>
  </si>
  <si>
    <t>5200047745210469</t>
  </si>
  <si>
    <t>3101477489</t>
  </si>
  <si>
    <t>200013348848</t>
  </si>
  <si>
    <t>5200047745210514</t>
  </si>
  <si>
    <t>3101477585</t>
  </si>
  <si>
    <t>R9-250623-00</t>
  </si>
  <si>
    <t>5200047757710469</t>
  </si>
  <si>
    <t>5200047757710514</t>
  </si>
  <si>
    <t>52000478300</t>
  </si>
  <si>
    <t>02-250624-00</t>
  </si>
  <si>
    <t>USMO6576962030</t>
  </si>
  <si>
    <t>5200047830010719</t>
  </si>
  <si>
    <t>FZAERR</t>
  </si>
  <si>
    <t>3101477007</t>
  </si>
  <si>
    <t>200012825820</t>
  </si>
  <si>
    <t>0050</t>
  </si>
  <si>
    <t>52000478330</t>
  </si>
  <si>
    <t>RC-250624-01</t>
  </si>
  <si>
    <t>5200047833010469</t>
  </si>
  <si>
    <t>52000478461</t>
  </si>
  <si>
    <t>02-250625-00</t>
  </si>
  <si>
    <t>10251</t>
  </si>
  <si>
    <t>5200047846110251</t>
  </si>
  <si>
    <t>3102347105</t>
  </si>
  <si>
    <t>200016546141</t>
  </si>
  <si>
    <t>52000479094</t>
  </si>
  <si>
    <t>02-250626-00</t>
  </si>
  <si>
    <t>USMO6560516270</t>
  </si>
  <si>
    <t>5200047909410719</t>
  </si>
  <si>
    <t>SBATEMAN</t>
  </si>
  <si>
    <t>3101575168</t>
  </si>
  <si>
    <t>200012773244</t>
  </si>
  <si>
    <t>52000479095</t>
  </si>
  <si>
    <t>5200047909510719</t>
  </si>
  <si>
    <t>52000479096</t>
  </si>
  <si>
    <t>5200047909610224</t>
  </si>
  <si>
    <t>CO</t>
  </si>
  <si>
    <t>52000479133</t>
  </si>
  <si>
    <t>R9-250626-00</t>
  </si>
  <si>
    <t>USMO6561329820</t>
  </si>
  <si>
    <t>5200047913310469</t>
  </si>
  <si>
    <t>3101555318</t>
  </si>
  <si>
    <t>200013893330</t>
  </si>
  <si>
    <t>5200047913310514</t>
  </si>
  <si>
    <t>3101555509</t>
  </si>
  <si>
    <t>52000479140</t>
  </si>
  <si>
    <t>5200047914010469</t>
  </si>
  <si>
    <t>5200047914010514</t>
  </si>
  <si>
    <t>52000479143</t>
  </si>
  <si>
    <t>5200047914310469</t>
  </si>
  <si>
    <t>5200047914310514</t>
  </si>
  <si>
    <t>52000479146</t>
  </si>
  <si>
    <t>5200047914610469</t>
  </si>
  <si>
    <t>5200047914610514</t>
  </si>
  <si>
    <t>52000479364</t>
  </si>
  <si>
    <t>RC-250627-01</t>
  </si>
  <si>
    <t>5200047936410514</t>
  </si>
  <si>
    <t>3102356342</t>
  </si>
  <si>
    <t>200016591261</t>
  </si>
  <si>
    <t>52000479455</t>
  </si>
  <si>
    <t>R9-250627-00</t>
  </si>
  <si>
    <t>5200047945510514</t>
  </si>
  <si>
    <t>5200047945510469</t>
  </si>
  <si>
    <t>52000479457</t>
  </si>
  <si>
    <t>5200047945710469</t>
  </si>
  <si>
    <t>5200047945710514</t>
  </si>
  <si>
    <t>52000479458</t>
  </si>
  <si>
    <t>5200047945810514</t>
  </si>
  <si>
    <t>5200047945810469</t>
  </si>
  <si>
    <t>52000479459</t>
  </si>
  <si>
    <t>5200047945910514</t>
  </si>
  <si>
    <t>5200047945910469</t>
  </si>
  <si>
    <t>52000479493</t>
  </si>
  <si>
    <t>5200047949310469</t>
  </si>
  <si>
    <t>3102356341</t>
  </si>
  <si>
    <t>52000479500</t>
  </si>
  <si>
    <t>5200047950010469</t>
  </si>
  <si>
    <t>5200047950010514</t>
  </si>
  <si>
    <t>52000479501</t>
  </si>
  <si>
    <t>5200047950110514</t>
  </si>
  <si>
    <t>5200047950110469</t>
  </si>
  <si>
    <t>52000479502</t>
  </si>
  <si>
    <t>5200047950210469</t>
  </si>
  <si>
    <t>5200047950210514</t>
  </si>
  <si>
    <t>5200047950410469</t>
  </si>
  <si>
    <t>5200047950410514</t>
  </si>
  <si>
    <t>52000479509</t>
  </si>
  <si>
    <t>5200047950910514</t>
  </si>
  <si>
    <t>5200047950910469</t>
  </si>
  <si>
    <t>52000479510</t>
  </si>
  <si>
    <t>5200047951010469</t>
  </si>
  <si>
    <t>5200047951010514</t>
  </si>
  <si>
    <t>52000479511</t>
  </si>
  <si>
    <t>5200047951110469</t>
  </si>
  <si>
    <t>5200047951110514</t>
  </si>
  <si>
    <t>52000479512</t>
  </si>
  <si>
    <t>5200047951210514</t>
  </si>
  <si>
    <t>5200047951210469</t>
  </si>
  <si>
    <t>52000479513</t>
  </si>
  <si>
    <t>5200047951310469</t>
  </si>
  <si>
    <t>5200047951310514</t>
  </si>
  <si>
    <t>52000479514</t>
  </si>
  <si>
    <t>5200047951410469</t>
  </si>
  <si>
    <t>5200047951410514</t>
  </si>
  <si>
    <t>52000479515</t>
  </si>
  <si>
    <t>5200047951510469</t>
  </si>
  <si>
    <t>5200047951510514</t>
  </si>
  <si>
    <t>52000479703</t>
  </si>
  <si>
    <t>5200047970310719</t>
  </si>
  <si>
    <t>52000479921</t>
  </si>
  <si>
    <t>R9-250630-00</t>
  </si>
  <si>
    <t>5200047992110236</t>
  </si>
  <si>
    <t>52000479930</t>
  </si>
  <si>
    <t>RC-250630-00</t>
  </si>
  <si>
    <t>5200047993010719</t>
  </si>
  <si>
    <t>3102356291</t>
  </si>
  <si>
    <t>200016590511</t>
  </si>
  <si>
    <t>52000479946</t>
  </si>
  <si>
    <t>02-250630-00</t>
  </si>
  <si>
    <t>USMO6561379030</t>
  </si>
  <si>
    <t>5200047994610469</t>
  </si>
  <si>
    <t>KBARNES</t>
  </si>
  <si>
    <t>3102291263</t>
  </si>
  <si>
    <t>200016271252</t>
  </si>
  <si>
    <t>0028</t>
  </si>
  <si>
    <t>5200048003510719</t>
  </si>
  <si>
    <t>R9-250630-01</t>
  </si>
  <si>
    <t>5200048018110514</t>
  </si>
  <si>
    <t>5200048018110469</t>
  </si>
  <si>
    <t>60001024588</t>
  </si>
  <si>
    <t>RC-200602-03</t>
  </si>
  <si>
    <t>CH</t>
  </si>
  <si>
    <t>01</t>
  </si>
  <si>
    <t>6000102458810719</t>
  </si>
  <si>
    <t>SAP_WFRT</t>
  </si>
  <si>
    <t>0023</t>
  </si>
  <si>
    <t>60001024593</t>
  </si>
  <si>
    <t>6000102459310719</t>
  </si>
  <si>
    <t>3102332609</t>
  </si>
  <si>
    <t>60001024601</t>
  </si>
  <si>
    <t>6000102460110719</t>
  </si>
  <si>
    <t>3102190913</t>
  </si>
  <si>
    <t>200015764778</t>
  </si>
  <si>
    <t>60001024603</t>
  </si>
  <si>
    <t>USMO6561319440</t>
  </si>
  <si>
    <t>6000102460310469</t>
  </si>
  <si>
    <t>3102023847</t>
  </si>
  <si>
    <t>200014964064</t>
  </si>
  <si>
    <t>60001024610</t>
  </si>
  <si>
    <t>6000102461010719</t>
  </si>
  <si>
    <t>3102329624</t>
  </si>
  <si>
    <t>60001024613</t>
  </si>
  <si>
    <t>6000102461310469</t>
  </si>
  <si>
    <t>3101492042</t>
  </si>
  <si>
    <t>200012185548</t>
  </si>
  <si>
    <t>60001024627</t>
  </si>
  <si>
    <t>6000102462710469</t>
  </si>
  <si>
    <t>60001024644</t>
  </si>
  <si>
    <t>6000102464410469</t>
  </si>
  <si>
    <t>60001024646</t>
  </si>
  <si>
    <t>6000102464610469</t>
  </si>
  <si>
    <t>3102096461</t>
  </si>
  <si>
    <t>200015308717</t>
  </si>
  <si>
    <t>60001024647</t>
  </si>
  <si>
    <t>6000102464710469</t>
  </si>
  <si>
    <t>3102334090</t>
  </si>
  <si>
    <t>200016483238</t>
  </si>
  <si>
    <t>60001024665</t>
  </si>
  <si>
    <t>01-250602-00</t>
  </si>
  <si>
    <t>USMO6570699191</t>
  </si>
  <si>
    <t>6000102466510469</t>
  </si>
  <si>
    <t>3101495949</t>
  </si>
  <si>
    <t>200013403460</t>
  </si>
  <si>
    <t>6000102466510514</t>
  </si>
  <si>
    <t>3101496045</t>
  </si>
  <si>
    <t>60001024671</t>
  </si>
  <si>
    <t>6000102467110469</t>
  </si>
  <si>
    <t>60001024673</t>
  </si>
  <si>
    <t>6000102467310719</t>
  </si>
  <si>
    <t>3102334018</t>
  </si>
  <si>
    <t>60001024694</t>
  </si>
  <si>
    <t>6000102469410719</t>
  </si>
  <si>
    <t>3102332176</t>
  </si>
  <si>
    <t>60001024698</t>
  </si>
  <si>
    <t>6000102469810469</t>
  </si>
  <si>
    <t>3102332072</t>
  </si>
  <si>
    <t>60001024703</t>
  </si>
  <si>
    <t>6000102470310469</t>
  </si>
  <si>
    <t>KHIVELY</t>
  </si>
  <si>
    <t>60001024705</t>
  </si>
  <si>
    <t>6000102470510719</t>
  </si>
  <si>
    <t>60001024706</t>
  </si>
  <si>
    <t>USMO6560526410</t>
  </si>
  <si>
    <t>6000102470610719</t>
  </si>
  <si>
    <t>3101569696</t>
  </si>
  <si>
    <t>200014581124</t>
  </si>
  <si>
    <t>60001024707</t>
  </si>
  <si>
    <t>USMO6560528550</t>
  </si>
  <si>
    <t>6000102470710719</t>
  </si>
  <si>
    <t>3101499994</t>
  </si>
  <si>
    <t>200013480344</t>
  </si>
  <si>
    <t>60001024708</t>
  </si>
  <si>
    <t>6000102470810719</t>
  </si>
  <si>
    <t>3101694672</t>
  </si>
  <si>
    <t>60001024709</t>
  </si>
  <si>
    <t>6000102470910719</t>
  </si>
  <si>
    <t>3101507938</t>
  </si>
  <si>
    <t>200013033564</t>
  </si>
  <si>
    <t>60001024720</t>
  </si>
  <si>
    <t>USMO6561323170</t>
  </si>
  <si>
    <t>6000102472010469</t>
  </si>
  <si>
    <t>3101566243</t>
  </si>
  <si>
    <t>200013091927</t>
  </si>
  <si>
    <t>60001024727</t>
  </si>
  <si>
    <t>USMO6561391481</t>
  </si>
  <si>
    <t>6000102472710469</t>
  </si>
  <si>
    <t>3102299457</t>
  </si>
  <si>
    <t>200016316123</t>
  </si>
  <si>
    <t>60001024732</t>
  </si>
  <si>
    <t>6000102473210719</t>
  </si>
  <si>
    <t>3101724215</t>
  </si>
  <si>
    <t>200011161623</t>
  </si>
  <si>
    <t>60001024757</t>
  </si>
  <si>
    <t>USMO6561333630</t>
  </si>
  <si>
    <t>6000102475710469</t>
  </si>
  <si>
    <t>3102334302</t>
  </si>
  <si>
    <t>200016483758</t>
  </si>
  <si>
    <t>60001024764</t>
  </si>
  <si>
    <t>6000102476410469</t>
  </si>
  <si>
    <t>3102334266</t>
  </si>
  <si>
    <t>60001024765</t>
  </si>
  <si>
    <t>6000102476510514</t>
  </si>
  <si>
    <t>3102334267</t>
  </si>
  <si>
    <t>60001024772</t>
  </si>
  <si>
    <t>6000102477210469</t>
  </si>
  <si>
    <t>3101541859</t>
  </si>
  <si>
    <t>60001024780</t>
  </si>
  <si>
    <t>6000102478010469</t>
  </si>
  <si>
    <t>60001024803</t>
  </si>
  <si>
    <t>6000102480310469</t>
  </si>
  <si>
    <t>60001024810</t>
  </si>
  <si>
    <t>6000102481010469</t>
  </si>
  <si>
    <t>60001024820</t>
  </si>
  <si>
    <t>6000102482010469</t>
  </si>
  <si>
    <t>3102334364</t>
  </si>
  <si>
    <t>200016483352</t>
  </si>
  <si>
    <t>60001024858</t>
  </si>
  <si>
    <t>6000102485810469</t>
  </si>
  <si>
    <t>3102334537</t>
  </si>
  <si>
    <t>200016484509</t>
  </si>
  <si>
    <t>60001024859</t>
  </si>
  <si>
    <t>6000102485910514</t>
  </si>
  <si>
    <t>3102334538</t>
  </si>
  <si>
    <t>60001024914</t>
  </si>
  <si>
    <t>6000102491410469</t>
  </si>
  <si>
    <t>60001025017</t>
  </si>
  <si>
    <t>6000102501710514</t>
  </si>
  <si>
    <t>60001025105</t>
  </si>
  <si>
    <t>RC-200603-03</t>
  </si>
  <si>
    <t>6000102510510719</t>
  </si>
  <si>
    <t>3101671166</t>
  </si>
  <si>
    <t>200011191752</t>
  </si>
  <si>
    <t>60001025109</t>
  </si>
  <si>
    <t>6000102510910719</t>
  </si>
  <si>
    <t>60001025141</t>
  </si>
  <si>
    <t>6000102514110469</t>
  </si>
  <si>
    <t>60001025212</t>
  </si>
  <si>
    <t>6000102521210469</t>
  </si>
  <si>
    <t>60001025213</t>
  </si>
  <si>
    <t>6000102521310514</t>
  </si>
  <si>
    <t>60001025226</t>
  </si>
  <si>
    <t>6000102522610719</t>
  </si>
  <si>
    <t>3102335801</t>
  </si>
  <si>
    <t>200016489334</t>
  </si>
  <si>
    <t>60001025307</t>
  </si>
  <si>
    <t>10237</t>
  </si>
  <si>
    <t>USMO6575490021</t>
  </si>
  <si>
    <t>6000102530710237</t>
  </si>
  <si>
    <t>3102335960</t>
  </si>
  <si>
    <t>60001026172</t>
  </si>
  <si>
    <t>6000102617210719</t>
  </si>
  <si>
    <t>3102336082</t>
  </si>
  <si>
    <t>60001026173</t>
  </si>
  <si>
    <t>6000102617310469</t>
  </si>
  <si>
    <t>3102336087</t>
  </si>
  <si>
    <t>200016490845</t>
  </si>
  <si>
    <t>60001026220</t>
  </si>
  <si>
    <t>6000102622010469</t>
  </si>
  <si>
    <t>3102336163</t>
  </si>
  <si>
    <t>60001026233</t>
  </si>
  <si>
    <t>6000102623310719</t>
  </si>
  <si>
    <t>3102336214</t>
  </si>
  <si>
    <t>200016492254</t>
  </si>
  <si>
    <t>60001026244</t>
  </si>
  <si>
    <t>6000102624410469</t>
  </si>
  <si>
    <t>60001026267</t>
  </si>
  <si>
    <t>6000102626710719</t>
  </si>
  <si>
    <t>3102336302</t>
  </si>
  <si>
    <t>60001026337</t>
  </si>
  <si>
    <t>RC-200604-01</t>
  </si>
  <si>
    <t>6000102633710719</t>
  </si>
  <si>
    <t>60001026344</t>
  </si>
  <si>
    <t>6000102634410719</t>
  </si>
  <si>
    <t>3102308911</t>
  </si>
  <si>
    <t>60001026361</t>
  </si>
  <si>
    <t>6000102636110469</t>
  </si>
  <si>
    <t>3102337020</t>
  </si>
  <si>
    <t>200016495448</t>
  </si>
  <si>
    <t>60001026362</t>
  </si>
  <si>
    <t>6000102636210514</t>
  </si>
  <si>
    <t>3102337021</t>
  </si>
  <si>
    <t>60001026372</t>
  </si>
  <si>
    <t>6000102637210719</t>
  </si>
  <si>
    <t>3101575134</t>
  </si>
  <si>
    <t>200011444433</t>
  </si>
  <si>
    <t>60001026405</t>
  </si>
  <si>
    <t>01-250604-00</t>
  </si>
  <si>
    <t>6000102640510514</t>
  </si>
  <si>
    <t>3101637468</t>
  </si>
  <si>
    <t>200011197734</t>
  </si>
  <si>
    <t>60001026412</t>
  </si>
  <si>
    <t>6000102641210469</t>
  </si>
  <si>
    <t>3101637373</t>
  </si>
  <si>
    <t>60001026413</t>
  </si>
  <si>
    <t>6000102641310469</t>
  </si>
  <si>
    <t>60001026420</t>
  </si>
  <si>
    <t>6000102642010514</t>
  </si>
  <si>
    <t>60001026452</t>
  </si>
  <si>
    <t>6000102645210469</t>
  </si>
  <si>
    <t>3102218191</t>
  </si>
  <si>
    <t>60001026456</t>
  </si>
  <si>
    <t>6000102645610469</t>
  </si>
  <si>
    <t>60001026471</t>
  </si>
  <si>
    <t>6000102647110469</t>
  </si>
  <si>
    <t>60001026483</t>
  </si>
  <si>
    <t>6000102648310719</t>
  </si>
  <si>
    <t>3102337211</t>
  </si>
  <si>
    <t>60001026487</t>
  </si>
  <si>
    <t>6000102648710719</t>
  </si>
  <si>
    <t>3102337228</t>
  </si>
  <si>
    <t>200016495810</t>
  </si>
  <si>
    <t>60001026539</t>
  </si>
  <si>
    <t>6000102653910719</t>
  </si>
  <si>
    <t>3102337299</t>
  </si>
  <si>
    <t>60001026541</t>
  </si>
  <si>
    <t>6000102654110719</t>
  </si>
  <si>
    <t>3102337294</t>
  </si>
  <si>
    <t>200016496040</t>
  </si>
  <si>
    <t>60001026544</t>
  </si>
  <si>
    <t>6000102654410719</t>
  </si>
  <si>
    <t>60001026562</t>
  </si>
  <si>
    <t>6000102656210719</t>
  </si>
  <si>
    <t>3102337312</t>
  </si>
  <si>
    <t>60001026616</t>
  </si>
  <si>
    <t>6000102661610719</t>
  </si>
  <si>
    <t>3101669644</t>
  </si>
  <si>
    <t>200014033555</t>
  </si>
  <si>
    <t>60001026626</t>
  </si>
  <si>
    <t>6000102662610469</t>
  </si>
  <si>
    <t>3102337462</t>
  </si>
  <si>
    <t>60001026658</t>
  </si>
  <si>
    <t>6000102665810719</t>
  </si>
  <si>
    <t>3102337519</t>
  </si>
  <si>
    <t>60001026688</t>
  </si>
  <si>
    <t>6000102668810514</t>
  </si>
  <si>
    <t>60001026755</t>
  </si>
  <si>
    <t>01-250605-00</t>
  </si>
  <si>
    <t>6000102675510469</t>
  </si>
  <si>
    <t>60001026756</t>
  </si>
  <si>
    <t>6000102675610514</t>
  </si>
  <si>
    <t>60001026762</t>
  </si>
  <si>
    <t>RC-200605-02</t>
  </si>
  <si>
    <t>6000102676210469</t>
  </si>
  <si>
    <t>60001026768</t>
  </si>
  <si>
    <t>6000102676810469</t>
  </si>
  <si>
    <t>60001026770</t>
  </si>
  <si>
    <t>6000102677010719</t>
  </si>
  <si>
    <t>60001026771</t>
  </si>
  <si>
    <t>6000102677110719</t>
  </si>
  <si>
    <t>3102338135</t>
  </si>
  <si>
    <t>200016498699</t>
  </si>
  <si>
    <t>60001026779</t>
  </si>
  <si>
    <t>6000102677910719</t>
  </si>
  <si>
    <t>3102330447</t>
  </si>
  <si>
    <t>200011867823</t>
  </si>
  <si>
    <t>60001026800</t>
  </si>
  <si>
    <t>6000102680010514</t>
  </si>
  <si>
    <t>60001026802</t>
  </si>
  <si>
    <t>RC-250605-01</t>
  </si>
  <si>
    <t>6000102680210469</t>
  </si>
  <si>
    <t>3102338189</t>
  </si>
  <si>
    <t>60001026910</t>
  </si>
  <si>
    <t>USMO6570593370</t>
  </si>
  <si>
    <t>6000102691010719</t>
  </si>
  <si>
    <t>3102338426</t>
  </si>
  <si>
    <t>200016500395</t>
  </si>
  <si>
    <t>60001026939</t>
  </si>
  <si>
    <t>6000102693910719</t>
  </si>
  <si>
    <t>3102338596</t>
  </si>
  <si>
    <t>200016502888</t>
  </si>
  <si>
    <t>60001026953</t>
  </si>
  <si>
    <t>6000102695310514</t>
  </si>
  <si>
    <t>60001026961</t>
  </si>
  <si>
    <t>6000102696110469</t>
  </si>
  <si>
    <t>60001026968</t>
  </si>
  <si>
    <t>USMO6561316640</t>
  </si>
  <si>
    <t>6000102696810469</t>
  </si>
  <si>
    <t>3102338579</t>
  </si>
  <si>
    <t>200016502839</t>
  </si>
  <si>
    <t>60001026969</t>
  </si>
  <si>
    <t>6000102696910514</t>
  </si>
  <si>
    <t>3102338581</t>
  </si>
  <si>
    <t>60001026997</t>
  </si>
  <si>
    <t>6000102699710719</t>
  </si>
  <si>
    <t>3102338562</t>
  </si>
  <si>
    <t>60001027050</t>
  </si>
  <si>
    <t>6000102705010719</t>
  </si>
  <si>
    <t>3102338633</t>
  </si>
  <si>
    <t>60001027139</t>
  </si>
  <si>
    <t>6000102713910719</t>
  </si>
  <si>
    <t>60001027172</t>
  </si>
  <si>
    <t>RC-250606-01</t>
  </si>
  <si>
    <t>6000102717210469</t>
  </si>
  <si>
    <t>3102339264</t>
  </si>
  <si>
    <t>60001027175</t>
  </si>
  <si>
    <t>RC-200606-03</t>
  </si>
  <si>
    <t>6000102717510719</t>
  </si>
  <si>
    <t>60001027182</t>
  </si>
  <si>
    <t>6000102718210469</t>
  </si>
  <si>
    <t>3102339271</t>
  </si>
  <si>
    <t>60001027188</t>
  </si>
  <si>
    <t>6000102718810469</t>
  </si>
  <si>
    <t>3102339295</t>
  </si>
  <si>
    <t>60001027194</t>
  </si>
  <si>
    <t>01-250606-00</t>
  </si>
  <si>
    <t>USMO6561328870</t>
  </si>
  <si>
    <t>6000102719410514</t>
  </si>
  <si>
    <t>3101618213</t>
  </si>
  <si>
    <t>200012513517</t>
  </si>
  <si>
    <t>60001027195</t>
  </si>
  <si>
    <t>6000102719510469</t>
  </si>
  <si>
    <t>3101618308</t>
  </si>
  <si>
    <t>60001027218</t>
  </si>
  <si>
    <t>USMO6561310020</t>
  </si>
  <si>
    <t>6000102721810469</t>
  </si>
  <si>
    <t>3102339457</t>
  </si>
  <si>
    <t>60001027231</t>
  </si>
  <si>
    <t>6000102723110719</t>
  </si>
  <si>
    <t>3102339344</t>
  </si>
  <si>
    <t>200016504330</t>
  </si>
  <si>
    <t>60001027232</t>
  </si>
  <si>
    <t>6000102723210469</t>
  </si>
  <si>
    <t>3101581943</t>
  </si>
  <si>
    <t>200011040140</t>
  </si>
  <si>
    <t>60001027262</t>
  </si>
  <si>
    <t>6000102726210719</t>
  </si>
  <si>
    <t>60001027264</t>
  </si>
  <si>
    <t>6000102726410719</t>
  </si>
  <si>
    <t>60001027267</t>
  </si>
  <si>
    <t>6000102726710719</t>
  </si>
  <si>
    <t>60001027281</t>
  </si>
  <si>
    <t>6000102728110719</t>
  </si>
  <si>
    <t>3102339437</t>
  </si>
  <si>
    <t>60001027330</t>
  </si>
  <si>
    <t>6000102733010236</t>
  </si>
  <si>
    <t>3102339525</t>
  </si>
  <si>
    <t>200016506665</t>
  </si>
  <si>
    <t>60001027336</t>
  </si>
  <si>
    <t>6000102733610719</t>
  </si>
  <si>
    <t>3102339594</t>
  </si>
  <si>
    <t>200016506848</t>
  </si>
  <si>
    <t>60001027346</t>
  </si>
  <si>
    <t>6000102734610514</t>
  </si>
  <si>
    <t>60001027395</t>
  </si>
  <si>
    <t>6000102739510469</t>
  </si>
  <si>
    <t>60001027408</t>
  </si>
  <si>
    <t>6000102740810719</t>
  </si>
  <si>
    <t>3101517314</t>
  </si>
  <si>
    <t>60001027433</t>
  </si>
  <si>
    <t>USMO6561334070</t>
  </si>
  <si>
    <t>6000102743310469</t>
  </si>
  <si>
    <t>3102180831</t>
  </si>
  <si>
    <t>60001027434</t>
  </si>
  <si>
    <t>6000102743410514</t>
  </si>
  <si>
    <t>3102180832</t>
  </si>
  <si>
    <t>60001027443</t>
  </si>
  <si>
    <t>USMO6561333200</t>
  </si>
  <si>
    <t>6000102744310224</t>
  </si>
  <si>
    <t>200013233735</t>
  </si>
  <si>
    <t>60001027537</t>
  </si>
  <si>
    <t>6000102753710469</t>
  </si>
  <si>
    <t>3102340431</t>
  </si>
  <si>
    <t>200016035491</t>
  </si>
  <si>
    <t>60001027540</t>
  </si>
  <si>
    <t>RC-200609-03</t>
  </si>
  <si>
    <t>6000102754010719</t>
  </si>
  <si>
    <t>60001027546</t>
  </si>
  <si>
    <t>6000102754610469</t>
  </si>
  <si>
    <t>60001027548</t>
  </si>
  <si>
    <t>6000102754810469</t>
  </si>
  <si>
    <t>60001027631</t>
  </si>
  <si>
    <t>01-250609-00</t>
  </si>
  <si>
    <t>6000102763110224</t>
  </si>
  <si>
    <t>60001027636</t>
  </si>
  <si>
    <t>6000102763610719</t>
  </si>
  <si>
    <t>60001027756</t>
  </si>
  <si>
    <t>6000102775610719</t>
  </si>
  <si>
    <t>60001027762</t>
  </si>
  <si>
    <t>6000102776210719</t>
  </si>
  <si>
    <t>60001027798</t>
  </si>
  <si>
    <t>6000102779810719</t>
  </si>
  <si>
    <t>3102341009</t>
  </si>
  <si>
    <t>200016514636</t>
  </si>
  <si>
    <t>60001027804</t>
  </si>
  <si>
    <t>6000102780410469</t>
  </si>
  <si>
    <t>60001027805</t>
  </si>
  <si>
    <t>6000102780510514</t>
  </si>
  <si>
    <t>60001027815</t>
  </si>
  <si>
    <t>6000102781510469</t>
  </si>
  <si>
    <t>3102340982</t>
  </si>
  <si>
    <t>200016513729</t>
  </si>
  <si>
    <t>60001027826</t>
  </si>
  <si>
    <t>6000102782610719</t>
  </si>
  <si>
    <t>60001027984</t>
  </si>
  <si>
    <t>01-250610-00</t>
  </si>
  <si>
    <t>6000102798410719</t>
  </si>
  <si>
    <t>60001027994</t>
  </si>
  <si>
    <t>6000102799410720</t>
  </si>
  <si>
    <t>60001028031</t>
  </si>
  <si>
    <t>RC-200610-03</t>
  </si>
  <si>
    <t>6000102803110719</t>
  </si>
  <si>
    <t>60001028071</t>
  </si>
  <si>
    <t>6000102807110469</t>
  </si>
  <si>
    <t>60001028086</t>
  </si>
  <si>
    <t>6000102808610469</t>
  </si>
  <si>
    <t>3102341856</t>
  </si>
  <si>
    <t>60001028164</t>
  </si>
  <si>
    <t>USMO6561360190</t>
  </si>
  <si>
    <t>6000102816410469</t>
  </si>
  <si>
    <t>3102341992</t>
  </si>
  <si>
    <t>200016519486</t>
  </si>
  <si>
    <t>60001028165</t>
  </si>
  <si>
    <t>6000102816510514</t>
  </si>
  <si>
    <t>3102341993</t>
  </si>
  <si>
    <t>60001028166</t>
  </si>
  <si>
    <t>6000102816610720</t>
  </si>
  <si>
    <t>60001028173</t>
  </si>
  <si>
    <t>6000102817310469</t>
  </si>
  <si>
    <t>3102341996</t>
  </si>
  <si>
    <t>200016516920</t>
  </si>
  <si>
    <t>60001028175</t>
  </si>
  <si>
    <t>6000102817510514</t>
  </si>
  <si>
    <t>3102341997</t>
  </si>
  <si>
    <t>60001028225</t>
  </si>
  <si>
    <t>6000102822510719</t>
  </si>
  <si>
    <t>3101483666</t>
  </si>
  <si>
    <t>200012159048</t>
  </si>
  <si>
    <t>60001028231</t>
  </si>
  <si>
    <t>6000102823110720</t>
  </si>
  <si>
    <t>60001028247</t>
  </si>
  <si>
    <t>6000102824710719</t>
  </si>
  <si>
    <t>3101623389</t>
  </si>
  <si>
    <t>200012828956</t>
  </si>
  <si>
    <t>60001028249</t>
  </si>
  <si>
    <t>USMO6576900070</t>
  </si>
  <si>
    <t>6000102824910719</t>
  </si>
  <si>
    <t>3101573467</t>
  </si>
  <si>
    <t>200012828428</t>
  </si>
  <si>
    <t>60001028252</t>
  </si>
  <si>
    <t>6000102825210469</t>
  </si>
  <si>
    <t>3102342148</t>
  </si>
  <si>
    <t>200016503654</t>
  </si>
  <si>
    <t>60001028253</t>
  </si>
  <si>
    <t>6000102825310514</t>
  </si>
  <si>
    <t>3102342149</t>
  </si>
  <si>
    <t>60001028300</t>
  </si>
  <si>
    <t>USMO6576952130</t>
  </si>
  <si>
    <t>6000102830010719</t>
  </si>
  <si>
    <t>3101507332</t>
  </si>
  <si>
    <t>200012825937</t>
  </si>
  <si>
    <t>60001028301</t>
  </si>
  <si>
    <t>6000102830110719</t>
  </si>
  <si>
    <t>3101573374</t>
  </si>
  <si>
    <t>200012828329</t>
  </si>
  <si>
    <t>60001028305</t>
  </si>
  <si>
    <t>6000102830510719</t>
  </si>
  <si>
    <t>3101581440</t>
  </si>
  <si>
    <t>200012828642</t>
  </si>
  <si>
    <t>60001028311</t>
  </si>
  <si>
    <t>6000102831110719</t>
  </si>
  <si>
    <t>3101507425</t>
  </si>
  <si>
    <t>200012828014</t>
  </si>
  <si>
    <t>60001028312</t>
  </si>
  <si>
    <t>6000102831210719</t>
  </si>
  <si>
    <t>3101507614</t>
  </si>
  <si>
    <t>60001028332</t>
  </si>
  <si>
    <t>RC-200611-01</t>
  </si>
  <si>
    <t>6000102833210469</t>
  </si>
  <si>
    <t>60001028342</t>
  </si>
  <si>
    <t>01-250611-00</t>
  </si>
  <si>
    <t>6000102834210720</t>
  </si>
  <si>
    <t>60001028415</t>
  </si>
  <si>
    <t>6000102841510719</t>
  </si>
  <si>
    <t>60001028471</t>
  </si>
  <si>
    <t>6000102847110719</t>
  </si>
  <si>
    <t>60001028476</t>
  </si>
  <si>
    <t>6000102847610224</t>
  </si>
  <si>
    <t>60001028507</t>
  </si>
  <si>
    <t>6000102850710719</t>
  </si>
  <si>
    <t>60001028509</t>
  </si>
  <si>
    <t>6000102850910719</t>
  </si>
  <si>
    <t>3101680674</t>
  </si>
  <si>
    <t>60001029345</t>
  </si>
  <si>
    <t>6000102934510224</t>
  </si>
  <si>
    <t>60001029390</t>
  </si>
  <si>
    <t>RC-250611-01</t>
  </si>
  <si>
    <t>6000102939010469</t>
  </si>
  <si>
    <t>3102343014</t>
  </si>
  <si>
    <t>200016523876</t>
  </si>
  <si>
    <t>60001029392</t>
  </si>
  <si>
    <t>6000102939210469</t>
  </si>
  <si>
    <t>3102343031</t>
  </si>
  <si>
    <t>200016526085</t>
  </si>
  <si>
    <t>60001029406</t>
  </si>
  <si>
    <t>6000102940610719</t>
  </si>
  <si>
    <t>60001029407</t>
  </si>
  <si>
    <t>6000102940710719</t>
  </si>
  <si>
    <t>60001029421</t>
  </si>
  <si>
    <t>6000102942110719</t>
  </si>
  <si>
    <t>60001029431</t>
  </si>
  <si>
    <t>6000102943110719</t>
  </si>
  <si>
    <t>60001029432</t>
  </si>
  <si>
    <t>6000102943210719</t>
  </si>
  <si>
    <t>60001029436</t>
  </si>
  <si>
    <t>6000102943610719</t>
  </si>
  <si>
    <t>60001029441</t>
  </si>
  <si>
    <t>6000102944110719</t>
  </si>
  <si>
    <t>60001029474</t>
  </si>
  <si>
    <t>RC-200612-02</t>
  </si>
  <si>
    <t>6000102947410719</t>
  </si>
  <si>
    <t>60001029477</t>
  </si>
  <si>
    <t>6000102947710719</t>
  </si>
  <si>
    <t>3102343468</t>
  </si>
  <si>
    <t>200016526291</t>
  </si>
  <si>
    <t>60001029479</t>
  </si>
  <si>
    <t>RC-250612-01</t>
  </si>
  <si>
    <t>6000102947910719</t>
  </si>
  <si>
    <t>3102343485</t>
  </si>
  <si>
    <t>60001029480</t>
  </si>
  <si>
    <t>6000102948010469</t>
  </si>
  <si>
    <t>3102343453</t>
  </si>
  <si>
    <t>200016520435</t>
  </si>
  <si>
    <t>60001029487</t>
  </si>
  <si>
    <t>01-250612-00</t>
  </si>
  <si>
    <t>6000102948710469</t>
  </si>
  <si>
    <t>3102079726</t>
  </si>
  <si>
    <t>60001029489</t>
  </si>
  <si>
    <t>6000102948910719</t>
  </si>
  <si>
    <t>60001029495</t>
  </si>
  <si>
    <t>6000102949510719</t>
  </si>
  <si>
    <t>60001029496</t>
  </si>
  <si>
    <t>6000102949610719</t>
  </si>
  <si>
    <t>60001029720</t>
  </si>
  <si>
    <t>USMO6473018490</t>
  </si>
  <si>
    <t>6000102972010224</t>
  </si>
  <si>
    <t>200013686155</t>
  </si>
  <si>
    <t>60001029725</t>
  </si>
  <si>
    <t>USMO6570592090</t>
  </si>
  <si>
    <t>6000102972510251</t>
  </si>
  <si>
    <t>3102343847</t>
  </si>
  <si>
    <t>200016528230</t>
  </si>
  <si>
    <t>60001029765</t>
  </si>
  <si>
    <t>6000102976510719</t>
  </si>
  <si>
    <t>60001029818</t>
  </si>
  <si>
    <t>6000102981810719</t>
  </si>
  <si>
    <t>60001029862</t>
  </si>
  <si>
    <t>6000102986210719</t>
  </si>
  <si>
    <t>3102344509</t>
  </si>
  <si>
    <t>60001029876</t>
  </si>
  <si>
    <t>01-250613-00</t>
  </si>
  <si>
    <t>6000102987610469</t>
  </si>
  <si>
    <t>3101631086</t>
  </si>
  <si>
    <t>200013972274</t>
  </si>
  <si>
    <t>60001029878</t>
  </si>
  <si>
    <t>6000102987810469</t>
  </si>
  <si>
    <t>3101624464</t>
  </si>
  <si>
    <t>200013972415</t>
  </si>
  <si>
    <t>60001029881</t>
  </si>
  <si>
    <t>RC-200613-03</t>
  </si>
  <si>
    <t>6000102988110469</t>
  </si>
  <si>
    <t>60001029887</t>
  </si>
  <si>
    <t>6000102988710514</t>
  </si>
  <si>
    <t>3101631183</t>
  </si>
  <si>
    <t>60001029888</t>
  </si>
  <si>
    <t>6000102988810469</t>
  </si>
  <si>
    <t>60001029892</t>
  </si>
  <si>
    <t>6000102989210514</t>
  </si>
  <si>
    <t>3101490618</t>
  </si>
  <si>
    <t>200013968868</t>
  </si>
  <si>
    <t>60001029894</t>
  </si>
  <si>
    <t>6000102989410469</t>
  </si>
  <si>
    <t>3101491014</t>
  </si>
  <si>
    <t>60001029896</t>
  </si>
  <si>
    <t>6000102989610514</t>
  </si>
  <si>
    <t>3101624366</t>
  </si>
  <si>
    <t>60001029898</t>
  </si>
  <si>
    <t>6000102989810514</t>
  </si>
  <si>
    <t>3101634009</t>
  </si>
  <si>
    <t>200013972332</t>
  </si>
  <si>
    <t>60001029901</t>
  </si>
  <si>
    <t>6000102990110469</t>
  </si>
  <si>
    <t>3101634106</t>
  </si>
  <si>
    <t>60001029924</t>
  </si>
  <si>
    <t>USMO6561333000</t>
  </si>
  <si>
    <t>6000102992410469</t>
  </si>
  <si>
    <t>3101570038</t>
  </si>
  <si>
    <t>200013972217</t>
  </si>
  <si>
    <t>60001029926</t>
  </si>
  <si>
    <t>6000102992610514</t>
  </si>
  <si>
    <t>3101570130</t>
  </si>
  <si>
    <t>60001030001</t>
  </si>
  <si>
    <t>6000103000110719</t>
  </si>
  <si>
    <t>3102344697</t>
  </si>
  <si>
    <t>200016530830</t>
  </si>
  <si>
    <t>60001030016</t>
  </si>
  <si>
    <t>USNH0307915021</t>
  </si>
  <si>
    <t>6000103001610719</t>
  </si>
  <si>
    <t>60001030018</t>
  </si>
  <si>
    <t>6000103001810719</t>
  </si>
  <si>
    <t>3101479949</t>
  </si>
  <si>
    <t>200011205651</t>
  </si>
  <si>
    <t>60001030047</t>
  </si>
  <si>
    <t>6000103004710469</t>
  </si>
  <si>
    <t>3102344769</t>
  </si>
  <si>
    <t>200016530947</t>
  </si>
  <si>
    <t>60001030083</t>
  </si>
  <si>
    <t>6000103008310719</t>
  </si>
  <si>
    <t>60001030096</t>
  </si>
  <si>
    <t>USMO6565351841</t>
  </si>
  <si>
    <t>6000103009610719</t>
  </si>
  <si>
    <t>3102344861</t>
  </si>
  <si>
    <t>60001030101</t>
  </si>
  <si>
    <t>6000103010110469</t>
  </si>
  <si>
    <t>3102344871</t>
  </si>
  <si>
    <t>60001030121</t>
  </si>
  <si>
    <t>6000103012110719</t>
  </si>
  <si>
    <t>60001030122</t>
  </si>
  <si>
    <t>6000103012210719</t>
  </si>
  <si>
    <t>60001030124</t>
  </si>
  <si>
    <t>6000103012410719</t>
  </si>
  <si>
    <t>60001030136</t>
  </si>
  <si>
    <t>6000103013610719</t>
  </si>
  <si>
    <t>3102344975</t>
  </si>
  <si>
    <t>60001030140</t>
  </si>
  <si>
    <t>6000103014010719</t>
  </si>
  <si>
    <t>60001030169</t>
  </si>
  <si>
    <t>6000103016910469</t>
  </si>
  <si>
    <t>3102018508</t>
  </si>
  <si>
    <t>60001030225</t>
  </si>
  <si>
    <t>01-250614-00</t>
  </si>
  <si>
    <t>USMO6561321350</t>
  </si>
  <si>
    <t>6000103022510514</t>
  </si>
  <si>
    <t>3101547713</t>
  </si>
  <si>
    <t>60001030230</t>
  </si>
  <si>
    <t>6000103023010469</t>
  </si>
  <si>
    <t>3101643966</t>
  </si>
  <si>
    <t>200013463050</t>
  </si>
  <si>
    <t>60001030231</t>
  </si>
  <si>
    <t>6000103023110514</t>
  </si>
  <si>
    <t>3101644063</t>
  </si>
  <si>
    <t>60001030290</t>
  </si>
  <si>
    <t>RC-200616-02</t>
  </si>
  <si>
    <t>USMO6560519101</t>
  </si>
  <si>
    <t>6000103029010719</t>
  </si>
  <si>
    <t>3101587126</t>
  </si>
  <si>
    <t>200013187840</t>
  </si>
  <si>
    <t>60001030298</t>
  </si>
  <si>
    <t>6000103029810469</t>
  </si>
  <si>
    <t>60001030302</t>
  </si>
  <si>
    <t>6000103030210719</t>
  </si>
  <si>
    <t>60001030315</t>
  </si>
  <si>
    <t>6000103031510469</t>
  </si>
  <si>
    <t>3102324197</t>
  </si>
  <si>
    <t>200016436442</t>
  </si>
  <si>
    <t>60001030384</t>
  </si>
  <si>
    <t>01-250616-00</t>
  </si>
  <si>
    <t>6000103038410224</t>
  </si>
  <si>
    <t>60001030423</t>
  </si>
  <si>
    <t>6000103042310469</t>
  </si>
  <si>
    <t>60001030424</t>
  </si>
  <si>
    <t>6000103042410514</t>
  </si>
  <si>
    <t>60001030437</t>
  </si>
  <si>
    <t>RC-250616-00</t>
  </si>
  <si>
    <t>6000103043710719</t>
  </si>
  <si>
    <t>3102345923</t>
  </si>
  <si>
    <t>60001030457</t>
  </si>
  <si>
    <t>USMO6560522440</t>
  </si>
  <si>
    <t>6000103045710719</t>
  </si>
  <si>
    <t>3102345979</t>
  </si>
  <si>
    <t>200016540011</t>
  </si>
  <si>
    <t>60001030489</t>
  </si>
  <si>
    <t>6000103048910236</t>
  </si>
  <si>
    <t>60001030496</t>
  </si>
  <si>
    <t>6000103049610469</t>
  </si>
  <si>
    <t>3102346048</t>
  </si>
  <si>
    <t>60001030505</t>
  </si>
  <si>
    <t>6000103050510469</t>
  </si>
  <si>
    <t>3101505780</t>
  </si>
  <si>
    <t>200013739723</t>
  </si>
  <si>
    <t>60001030506</t>
  </si>
  <si>
    <t>6000103050610514</t>
  </si>
  <si>
    <t>3101505878</t>
  </si>
  <si>
    <t>60001030530</t>
  </si>
  <si>
    <t>USMO6570590000</t>
  </si>
  <si>
    <t>6000103053010251</t>
  </si>
  <si>
    <t>3102346083</t>
  </si>
  <si>
    <t>60001030563</t>
  </si>
  <si>
    <t>6000103056310469</t>
  </si>
  <si>
    <t>60001030570</t>
  </si>
  <si>
    <t>6000103057010514</t>
  </si>
  <si>
    <t>60001030572</t>
  </si>
  <si>
    <t>6000103057210636</t>
  </si>
  <si>
    <t>60001030580</t>
  </si>
  <si>
    <t>6000103058010719</t>
  </si>
  <si>
    <t>3101573111</t>
  </si>
  <si>
    <t>60001030595</t>
  </si>
  <si>
    <t>USMO6561328650</t>
  </si>
  <si>
    <t>6000103059510469</t>
  </si>
  <si>
    <t>3102346222</t>
  </si>
  <si>
    <t>200016541514</t>
  </si>
  <si>
    <t>60001030620</t>
  </si>
  <si>
    <t>6000103062010719</t>
  </si>
  <si>
    <t>60001030672</t>
  </si>
  <si>
    <t>RC-200617-03</t>
  </si>
  <si>
    <t>6000103067210469</t>
  </si>
  <si>
    <t>60001030682</t>
  </si>
  <si>
    <t>6000103068210719</t>
  </si>
  <si>
    <t>60001030715</t>
  </si>
  <si>
    <t>01-250617-00</t>
  </si>
  <si>
    <t>USMO6380149050</t>
  </si>
  <si>
    <t>6000103071510224</t>
  </si>
  <si>
    <t>200016518769</t>
  </si>
  <si>
    <t>60001030746</t>
  </si>
  <si>
    <t>USMO6561324030</t>
  </si>
  <si>
    <t>6000103074610469</t>
  </si>
  <si>
    <t>3102233540</t>
  </si>
  <si>
    <t>200015974898</t>
  </si>
  <si>
    <t>60001030801</t>
  </si>
  <si>
    <t>6000103080110719</t>
  </si>
  <si>
    <t>60001030808</t>
  </si>
  <si>
    <t>USMO6561333820</t>
  </si>
  <si>
    <t>6000103080810469</t>
  </si>
  <si>
    <t>3101506403</t>
  </si>
  <si>
    <t>200012041766</t>
  </si>
  <si>
    <t>60001030811</t>
  </si>
  <si>
    <t>6000103081110514</t>
  </si>
  <si>
    <t>3101506497</t>
  </si>
  <si>
    <t>60001030812</t>
  </si>
  <si>
    <t>6000103081210251</t>
  </si>
  <si>
    <t>60001030820</t>
  </si>
  <si>
    <t>6000103082010469</t>
  </si>
  <si>
    <t>3102347125</t>
  </si>
  <si>
    <t>200016543817</t>
  </si>
  <si>
    <t>60001030845</t>
  </si>
  <si>
    <t>6000103084510719</t>
  </si>
  <si>
    <t>3102347149</t>
  </si>
  <si>
    <t>200016546273</t>
  </si>
  <si>
    <t>60001030850</t>
  </si>
  <si>
    <t>USMO6561322500</t>
  </si>
  <si>
    <t>6000103085010224</t>
  </si>
  <si>
    <t>200011536253</t>
  </si>
  <si>
    <t>60001030906</t>
  </si>
  <si>
    <t>6000103090610719</t>
  </si>
  <si>
    <t>60001030915</t>
  </si>
  <si>
    <t>6000103091510251</t>
  </si>
  <si>
    <t>60001030942</t>
  </si>
  <si>
    <t>6000103094210719</t>
  </si>
  <si>
    <t>60001030954</t>
  </si>
  <si>
    <t>6000103095410719</t>
  </si>
  <si>
    <t>60001030956</t>
  </si>
  <si>
    <t>6000103095610719</t>
  </si>
  <si>
    <t>60001031010</t>
  </si>
  <si>
    <t>6000103101010719</t>
  </si>
  <si>
    <t>60001031024</t>
  </si>
  <si>
    <t>6000103102410514</t>
  </si>
  <si>
    <t>60001031074</t>
  </si>
  <si>
    <t>01-250618-00</t>
  </si>
  <si>
    <t>6000103107410469</t>
  </si>
  <si>
    <t>60001031091</t>
  </si>
  <si>
    <t>6000103109110514</t>
  </si>
  <si>
    <t>60001031163</t>
  </si>
  <si>
    <t>RC-200618-01</t>
  </si>
  <si>
    <t>6000103116310719</t>
  </si>
  <si>
    <t>60001031164</t>
  </si>
  <si>
    <t>01-250618-01</t>
  </si>
  <si>
    <t>6000103116410514</t>
  </si>
  <si>
    <t>3101492163</t>
  </si>
  <si>
    <t>200013961764</t>
  </si>
  <si>
    <t>6000103116410469</t>
  </si>
  <si>
    <t>3101492258</t>
  </si>
  <si>
    <t>60001031259</t>
  </si>
  <si>
    <t>6000103125910514</t>
  </si>
  <si>
    <t>60001031283</t>
  </si>
  <si>
    <t>6000103128310514</t>
  </si>
  <si>
    <t>60001031284</t>
  </si>
  <si>
    <t>6000103128410469</t>
  </si>
  <si>
    <t>3102316104</t>
  </si>
  <si>
    <t>60001031303</t>
  </si>
  <si>
    <t>6000103130310469</t>
  </si>
  <si>
    <t>60001031304</t>
  </si>
  <si>
    <t>6000103130410469</t>
  </si>
  <si>
    <t>60001031305</t>
  </si>
  <si>
    <t>6000103130510469</t>
  </si>
  <si>
    <t>60001031306</t>
  </si>
  <si>
    <t>6000103130610514</t>
  </si>
  <si>
    <t>60001031323</t>
  </si>
  <si>
    <t>6000103132310469</t>
  </si>
  <si>
    <t>60001031345</t>
  </si>
  <si>
    <t>6000103134510719</t>
  </si>
  <si>
    <t>3102348204</t>
  </si>
  <si>
    <t>200016549566</t>
  </si>
  <si>
    <t>60001031379</t>
  </si>
  <si>
    <t>6000103137910469</t>
  </si>
  <si>
    <t>3102348302</t>
  </si>
  <si>
    <t>60001031392</t>
  </si>
  <si>
    <t>6000103139210719</t>
  </si>
  <si>
    <t>3101531532</t>
  </si>
  <si>
    <t>60001031404</t>
  </si>
  <si>
    <t>6000103140410719</t>
  </si>
  <si>
    <t>60001031420</t>
  </si>
  <si>
    <t>6000103142010719</t>
  </si>
  <si>
    <t>3101589267</t>
  </si>
  <si>
    <t>60001031432</t>
  </si>
  <si>
    <t>6000103143210469</t>
  </si>
  <si>
    <t>3102348378</t>
  </si>
  <si>
    <t>200016552305</t>
  </si>
  <si>
    <t>60001031433</t>
  </si>
  <si>
    <t>6000103143310514</t>
  </si>
  <si>
    <t>3102348380</t>
  </si>
  <si>
    <t>60001031444</t>
  </si>
  <si>
    <t>6000103144410469</t>
  </si>
  <si>
    <t>3102296992</t>
  </si>
  <si>
    <t>200016300390</t>
  </si>
  <si>
    <t>60001031469</t>
  </si>
  <si>
    <t>USMO6561323230</t>
  </si>
  <si>
    <t>6000103146910469</t>
  </si>
  <si>
    <t>3102348440</t>
  </si>
  <si>
    <t>200016553220</t>
  </si>
  <si>
    <t>60001031483</t>
  </si>
  <si>
    <t>6000103148310719</t>
  </si>
  <si>
    <t>3102285038</t>
  </si>
  <si>
    <t>200016238624</t>
  </si>
  <si>
    <t>60001031490</t>
  </si>
  <si>
    <t>6000103149010514</t>
  </si>
  <si>
    <t>3102348441</t>
  </si>
  <si>
    <t>60001031491</t>
  </si>
  <si>
    <t>USMO6570593510</t>
  </si>
  <si>
    <t>6000103149110251</t>
  </si>
  <si>
    <t>3102315320</t>
  </si>
  <si>
    <t>60001031542</t>
  </si>
  <si>
    <t>RC-200619-02</t>
  </si>
  <si>
    <t>6000103154210469</t>
  </si>
  <si>
    <t>60001031543</t>
  </si>
  <si>
    <t>6000103154310469</t>
  </si>
  <si>
    <t>3102339518</t>
  </si>
  <si>
    <t>200016504769</t>
  </si>
  <si>
    <t>60001031577</t>
  </si>
  <si>
    <t>RC-250619-01</t>
  </si>
  <si>
    <t>6000103157710514</t>
  </si>
  <si>
    <t>3102349195</t>
  </si>
  <si>
    <t>200016554434</t>
  </si>
  <si>
    <t>60001031616</t>
  </si>
  <si>
    <t>6000103161610469</t>
  </si>
  <si>
    <t>3102349194</t>
  </si>
  <si>
    <t>200016553592</t>
  </si>
  <si>
    <t>60001031625</t>
  </si>
  <si>
    <t>USMO63755XXXX1</t>
  </si>
  <si>
    <t>6000103162510201</t>
  </si>
  <si>
    <t>3102349202</t>
  </si>
  <si>
    <t>200016555076</t>
  </si>
  <si>
    <t>60001031675</t>
  </si>
  <si>
    <t>6000103167510469</t>
  </si>
  <si>
    <t>3102349332</t>
  </si>
  <si>
    <t>60001031676</t>
  </si>
  <si>
    <t>6000103167610514</t>
  </si>
  <si>
    <t>3102349335</t>
  </si>
  <si>
    <t>60001031741</t>
  </si>
  <si>
    <t>6000103174110469</t>
  </si>
  <si>
    <t>3102349399</t>
  </si>
  <si>
    <t>60001031795</t>
  </si>
  <si>
    <t>USMO6561317280</t>
  </si>
  <si>
    <t>6000103179510514</t>
  </si>
  <si>
    <t>3102349547</t>
  </si>
  <si>
    <t>200016558096</t>
  </si>
  <si>
    <t>60001031796</t>
  </si>
  <si>
    <t>6000103179610469</t>
  </si>
  <si>
    <t>3102349548</t>
  </si>
  <si>
    <t>60001031959</t>
  </si>
  <si>
    <t>RC-200620-03</t>
  </si>
  <si>
    <t>6000103195910719</t>
  </si>
  <si>
    <t>60001031992</t>
  </si>
  <si>
    <t>01-250620-00</t>
  </si>
  <si>
    <t>6000103199210469</t>
  </si>
  <si>
    <t>60001032000</t>
  </si>
  <si>
    <t>6000103200010514</t>
  </si>
  <si>
    <t>60001032012</t>
  </si>
  <si>
    <t>6000103201210469</t>
  </si>
  <si>
    <t>60001032123</t>
  </si>
  <si>
    <t>RC-250620-01</t>
  </si>
  <si>
    <t>6000103212310469</t>
  </si>
  <si>
    <t>3102350517</t>
  </si>
  <si>
    <t>200016559615</t>
  </si>
  <si>
    <t>60001032168</t>
  </si>
  <si>
    <t>6000103216810514</t>
  </si>
  <si>
    <t>6000103216810469</t>
  </si>
  <si>
    <t>60001032176</t>
  </si>
  <si>
    <t>6000103217610469</t>
  </si>
  <si>
    <t>3102350571</t>
  </si>
  <si>
    <t>200016560472</t>
  </si>
  <si>
    <t>60001032222</t>
  </si>
  <si>
    <t>6000103222210719</t>
  </si>
  <si>
    <t>60001033596</t>
  </si>
  <si>
    <t>01-250623-00</t>
  </si>
  <si>
    <t>6000103359610514</t>
  </si>
  <si>
    <t>60001033604</t>
  </si>
  <si>
    <t>6000103360410469</t>
  </si>
  <si>
    <t>60001033618</t>
  </si>
  <si>
    <t>6000103361810514</t>
  </si>
  <si>
    <t>60001033619</t>
  </si>
  <si>
    <t>6000103361910469</t>
  </si>
  <si>
    <t>60001033628</t>
  </si>
  <si>
    <t>6000103362810514</t>
  </si>
  <si>
    <t>60001033629</t>
  </si>
  <si>
    <t>6000103362910469</t>
  </si>
  <si>
    <t>60001033631</t>
  </si>
  <si>
    <t>6000103363110514</t>
  </si>
  <si>
    <t>60001033633</t>
  </si>
  <si>
    <t>6000103363310469</t>
  </si>
  <si>
    <t>60001033646</t>
  </si>
  <si>
    <t>RC-200623-02</t>
  </si>
  <si>
    <t>6000103364610469</t>
  </si>
  <si>
    <t>3101695141</t>
  </si>
  <si>
    <t>200010917371</t>
  </si>
  <si>
    <t>60001033658</t>
  </si>
  <si>
    <t>6000103365810469</t>
  </si>
  <si>
    <t>3102077248</t>
  </si>
  <si>
    <t>200015210293</t>
  </si>
  <si>
    <t>60001033660</t>
  </si>
  <si>
    <t>RC-250623-00</t>
  </si>
  <si>
    <t>6000103366010719</t>
  </si>
  <si>
    <t>3102351417</t>
  </si>
  <si>
    <t>200016564128</t>
  </si>
  <si>
    <t>60001033672</t>
  </si>
  <si>
    <t>6000103367210469</t>
  </si>
  <si>
    <t>3101476458</t>
  </si>
  <si>
    <t>200013253451</t>
  </si>
  <si>
    <t>60001033799</t>
  </si>
  <si>
    <t>6000103379910469</t>
  </si>
  <si>
    <t>3102351801</t>
  </si>
  <si>
    <t>200016568061</t>
  </si>
  <si>
    <t>60001033824</t>
  </si>
  <si>
    <t>6000103382410226</t>
  </si>
  <si>
    <t>3102351797</t>
  </si>
  <si>
    <t>200016569036</t>
  </si>
  <si>
    <t>60001033853</t>
  </si>
  <si>
    <t>6000103385310469</t>
  </si>
  <si>
    <t>3102351837</t>
  </si>
  <si>
    <t>200016570018</t>
  </si>
  <si>
    <t>60001033891</t>
  </si>
  <si>
    <t>6000103389110469</t>
  </si>
  <si>
    <t>3102351921</t>
  </si>
  <si>
    <t>200016570216</t>
  </si>
  <si>
    <t>60001033898</t>
  </si>
  <si>
    <t>USMO6561322970</t>
  </si>
  <si>
    <t>6000103389810469</t>
  </si>
  <si>
    <t>3102352000</t>
  </si>
  <si>
    <t>200016570356</t>
  </si>
  <si>
    <t>60001033899</t>
  </si>
  <si>
    <t>6000103389910514</t>
  </si>
  <si>
    <t>3102352001</t>
  </si>
  <si>
    <t>60001033927</t>
  </si>
  <si>
    <t>6000103392710469</t>
  </si>
  <si>
    <t>3102351979</t>
  </si>
  <si>
    <t>200016571347</t>
  </si>
  <si>
    <t>60001033928</t>
  </si>
  <si>
    <t>6000103392810719</t>
  </si>
  <si>
    <t>60001033933</t>
  </si>
  <si>
    <t>6000103393310719</t>
  </si>
  <si>
    <t>60001033953</t>
  </si>
  <si>
    <t>6000103395310719</t>
  </si>
  <si>
    <t>3101576051</t>
  </si>
  <si>
    <t>200014462036</t>
  </si>
  <si>
    <t>60001034031</t>
  </si>
  <si>
    <t>RC-200624-03</t>
  </si>
  <si>
    <t>6000103403110469</t>
  </si>
  <si>
    <t>60001034034</t>
  </si>
  <si>
    <t>6000103403410719</t>
  </si>
  <si>
    <t>60001034049</t>
  </si>
  <si>
    <t>01-250624-00</t>
  </si>
  <si>
    <t>6000103404910469</t>
  </si>
  <si>
    <t>3102228095</t>
  </si>
  <si>
    <t>200015946524</t>
  </si>
  <si>
    <t>60001034066</t>
  </si>
  <si>
    <t>6000103406610514</t>
  </si>
  <si>
    <t>3102228097</t>
  </si>
  <si>
    <t>60001034081</t>
  </si>
  <si>
    <t>6000103408110469</t>
  </si>
  <si>
    <t>3102352626</t>
  </si>
  <si>
    <t>200016569838</t>
  </si>
  <si>
    <t>60001034099</t>
  </si>
  <si>
    <t>USMO6560517130</t>
  </si>
  <si>
    <t>6000103409910719</t>
  </si>
  <si>
    <t>3102352728</t>
  </si>
  <si>
    <t>200016332328</t>
  </si>
  <si>
    <t>60001034105</t>
  </si>
  <si>
    <t>6000103410510719</t>
  </si>
  <si>
    <t>3102352680</t>
  </si>
  <si>
    <t>200016573012</t>
  </si>
  <si>
    <t>60001034152</t>
  </si>
  <si>
    <t>6000103415210719</t>
  </si>
  <si>
    <t>60001034171</t>
  </si>
  <si>
    <t>6000103417110514</t>
  </si>
  <si>
    <t>60001034247</t>
  </si>
  <si>
    <t>USMO6564992280</t>
  </si>
  <si>
    <t>6000103424710469</t>
  </si>
  <si>
    <t>3101526600</t>
  </si>
  <si>
    <t>200011980360</t>
  </si>
  <si>
    <t>60001034259</t>
  </si>
  <si>
    <t>6000103425910469</t>
  </si>
  <si>
    <t>3102353070</t>
  </si>
  <si>
    <t>200016572923</t>
  </si>
  <si>
    <t>60001034315</t>
  </si>
  <si>
    <t>6000103431510469</t>
  </si>
  <si>
    <t>3102353078</t>
  </si>
  <si>
    <t>200016576023</t>
  </si>
  <si>
    <t>60001034316</t>
  </si>
  <si>
    <t>6000103431610514</t>
  </si>
  <si>
    <t>3102353079</t>
  </si>
  <si>
    <t>60001034322</t>
  </si>
  <si>
    <t>6000103432210469</t>
  </si>
  <si>
    <t>3102353074</t>
  </si>
  <si>
    <t>200016572931</t>
  </si>
  <si>
    <t>60001034327</t>
  </si>
  <si>
    <t>6000103432710469</t>
  </si>
  <si>
    <t>60001034351</t>
  </si>
  <si>
    <t>USMO6568694201</t>
  </si>
  <si>
    <t>6000103435110719</t>
  </si>
  <si>
    <t>3101545364</t>
  </si>
  <si>
    <t>60001034352</t>
  </si>
  <si>
    <t>USMO6561321430</t>
  </si>
  <si>
    <t>6000103435210469</t>
  </si>
  <si>
    <t>3102353115</t>
  </si>
  <si>
    <t>200016576098</t>
  </si>
  <si>
    <t>60001034353</t>
  </si>
  <si>
    <t>6000103435310514</t>
  </si>
  <si>
    <t>3102353116</t>
  </si>
  <si>
    <t>60001034356</t>
  </si>
  <si>
    <t>6000103435610251</t>
  </si>
  <si>
    <t>3102353142</t>
  </si>
  <si>
    <t>200016575991</t>
  </si>
  <si>
    <t>60001034407</t>
  </si>
  <si>
    <t>01-250625-00</t>
  </si>
  <si>
    <t>6000103440710720</t>
  </si>
  <si>
    <t>60001034460</t>
  </si>
  <si>
    <t>6000103446010720</t>
  </si>
  <si>
    <t>60001034461</t>
  </si>
  <si>
    <t>RC-250625-02</t>
  </si>
  <si>
    <t>USMO6560516260</t>
  </si>
  <si>
    <t>6000103446110251</t>
  </si>
  <si>
    <t>3102353737</t>
  </si>
  <si>
    <t>200016578375</t>
  </si>
  <si>
    <t>60001034479</t>
  </si>
  <si>
    <t>RC-200625-02</t>
  </si>
  <si>
    <t>6000103447910719</t>
  </si>
  <si>
    <t>3102141761</t>
  </si>
  <si>
    <t>200015526599</t>
  </si>
  <si>
    <t>60001034482</t>
  </si>
  <si>
    <t>USMO6572191970</t>
  </si>
  <si>
    <t>6000103448210719</t>
  </si>
  <si>
    <t>3101598632</t>
  </si>
  <si>
    <t>200013697970</t>
  </si>
  <si>
    <t>60001034483</t>
  </si>
  <si>
    <t>6000103448310719</t>
  </si>
  <si>
    <t>60001034489</t>
  </si>
  <si>
    <t>6000103448910719</t>
  </si>
  <si>
    <t>3101518502</t>
  </si>
  <si>
    <t>60001034491</t>
  </si>
  <si>
    <t>6000103449110469</t>
  </si>
  <si>
    <t>3102353809</t>
  </si>
  <si>
    <t>200016578532</t>
  </si>
  <si>
    <t>60001034521</t>
  </si>
  <si>
    <t>6000103452110720</t>
  </si>
  <si>
    <t>60001034524</t>
  </si>
  <si>
    <t>6000103452410719</t>
  </si>
  <si>
    <t>60001034530</t>
  </si>
  <si>
    <t>6000103453010721</t>
  </si>
  <si>
    <t>60001034559</t>
  </si>
  <si>
    <t>6000103455910719</t>
  </si>
  <si>
    <t>3102354013</t>
  </si>
  <si>
    <t>60001034571</t>
  </si>
  <si>
    <t>USMO6561317440</t>
  </si>
  <si>
    <t>6000103457110469</t>
  </si>
  <si>
    <t>3101678596</t>
  </si>
  <si>
    <t>200014641860</t>
  </si>
  <si>
    <t>60001034574</t>
  </si>
  <si>
    <t>6000103457410469</t>
  </si>
  <si>
    <t>3101503231</t>
  </si>
  <si>
    <t>200012360307</t>
  </si>
  <si>
    <t>6000103457410514</t>
  </si>
  <si>
    <t>3101503327</t>
  </si>
  <si>
    <t>60001034609</t>
  </si>
  <si>
    <t>6000103460910719</t>
  </si>
  <si>
    <t>60001034616</t>
  </si>
  <si>
    <t>6000103461610719</t>
  </si>
  <si>
    <t>3102354109</t>
  </si>
  <si>
    <t>60001034629</t>
  </si>
  <si>
    <t>6000103462910719</t>
  </si>
  <si>
    <t>60001034631</t>
  </si>
  <si>
    <t>USMO6580108680</t>
  </si>
  <si>
    <t>6000103463110514</t>
  </si>
  <si>
    <t>60001034640</t>
  </si>
  <si>
    <t>6000103464010721</t>
  </si>
  <si>
    <t>60001034714</t>
  </si>
  <si>
    <t>6000103471410719</t>
  </si>
  <si>
    <t>60001034716</t>
  </si>
  <si>
    <t>6000103471610719</t>
  </si>
  <si>
    <t>3101487821</t>
  </si>
  <si>
    <t>60001034719</t>
  </si>
  <si>
    <t>6000103471910719</t>
  </si>
  <si>
    <t>60001034726</t>
  </si>
  <si>
    <t>6000103472610469</t>
  </si>
  <si>
    <t>3101593793</t>
  </si>
  <si>
    <t>200012780462</t>
  </si>
  <si>
    <t>60001034742</t>
  </si>
  <si>
    <t>6000103474210719</t>
  </si>
  <si>
    <t>3101587464</t>
  </si>
  <si>
    <t>60001034743</t>
  </si>
  <si>
    <t>6000103474310719</t>
  </si>
  <si>
    <t>60001034744</t>
  </si>
  <si>
    <t>USMO6560524150</t>
  </si>
  <si>
    <t>6000103474410719</t>
  </si>
  <si>
    <t>3101527983</t>
  </si>
  <si>
    <t>200011263965</t>
  </si>
  <si>
    <t>60001034745</t>
  </si>
  <si>
    <t>6000103474510719</t>
  </si>
  <si>
    <t>3101673476</t>
  </si>
  <si>
    <t>200014218800</t>
  </si>
  <si>
    <t>60001034747</t>
  </si>
  <si>
    <t>6000103474710719</t>
  </si>
  <si>
    <t>60001034748</t>
  </si>
  <si>
    <t>6000103474810719</t>
  </si>
  <si>
    <t>3102005154</t>
  </si>
  <si>
    <t>200014870436</t>
  </si>
  <si>
    <t>60001034749</t>
  </si>
  <si>
    <t>6000103474910719</t>
  </si>
  <si>
    <t>3101525783</t>
  </si>
  <si>
    <t>200012294191</t>
  </si>
  <si>
    <t>60001034759</t>
  </si>
  <si>
    <t>01-250626-00</t>
  </si>
  <si>
    <t>6000103475910719</t>
  </si>
  <si>
    <t>60001034761</t>
  </si>
  <si>
    <t>6000103476110719</t>
  </si>
  <si>
    <t>60001034806</t>
  </si>
  <si>
    <t>RC-200626-2</t>
  </si>
  <si>
    <t>6000103480610719</t>
  </si>
  <si>
    <t>3102330845</t>
  </si>
  <si>
    <t>200016471035</t>
  </si>
  <si>
    <t>60001034807</t>
  </si>
  <si>
    <t>6000103480710719</t>
  </si>
  <si>
    <t>3101598044</t>
  </si>
  <si>
    <t>200013462458</t>
  </si>
  <si>
    <t>60001034809</t>
  </si>
  <si>
    <t>6000103480910469</t>
  </si>
  <si>
    <t>60001034820</t>
  </si>
  <si>
    <t>6000103482010719</t>
  </si>
  <si>
    <t>60001034846</t>
  </si>
  <si>
    <t>RC-250626-01</t>
  </si>
  <si>
    <t>6000103484610469</t>
  </si>
  <si>
    <t>3102354831</t>
  </si>
  <si>
    <t>200016581940</t>
  </si>
  <si>
    <t>60001034848</t>
  </si>
  <si>
    <t>6000103484810514</t>
  </si>
  <si>
    <t>3102354838</t>
  </si>
  <si>
    <t>200016580843</t>
  </si>
  <si>
    <t>60001034863</t>
  </si>
  <si>
    <t>6000103486310720</t>
  </si>
  <si>
    <t>60001034869</t>
  </si>
  <si>
    <t>USMO6561386141</t>
  </si>
  <si>
    <t>6000103486910469</t>
  </si>
  <si>
    <t>3102354828</t>
  </si>
  <si>
    <t>200016584001</t>
  </si>
  <si>
    <t>60001034873</t>
  </si>
  <si>
    <t>6000103487310469</t>
  </si>
  <si>
    <t>3102354885</t>
  </si>
  <si>
    <t>200016580959</t>
  </si>
  <si>
    <t>60001034883</t>
  </si>
  <si>
    <t>6000103488310469</t>
  </si>
  <si>
    <t>3102354866</t>
  </si>
  <si>
    <t>200016580918</t>
  </si>
  <si>
    <t>60001034885</t>
  </si>
  <si>
    <t>6000103488510514</t>
  </si>
  <si>
    <t>3102354868</t>
  </si>
  <si>
    <t>200016580934</t>
  </si>
  <si>
    <t>60001034888</t>
  </si>
  <si>
    <t>6000103488810514</t>
  </si>
  <si>
    <t>3102354890</t>
  </si>
  <si>
    <t>200016583813</t>
  </si>
  <si>
    <t>60001034889</t>
  </si>
  <si>
    <t>6000103488910719</t>
  </si>
  <si>
    <t>60001034910</t>
  </si>
  <si>
    <t>6000103491010224</t>
  </si>
  <si>
    <t>60001034915</t>
  </si>
  <si>
    <t>6000103491510719</t>
  </si>
  <si>
    <t>60001034917</t>
  </si>
  <si>
    <t>6000103491710224</t>
  </si>
  <si>
    <t>60001034919</t>
  </si>
  <si>
    <t>6000103491910224</t>
  </si>
  <si>
    <t>60001034928</t>
  </si>
  <si>
    <t>USMO6560516710</t>
  </si>
  <si>
    <t>6000103492810719</t>
  </si>
  <si>
    <t>3102355010</t>
  </si>
  <si>
    <t>60001034932</t>
  </si>
  <si>
    <t>USMO6561312650</t>
  </si>
  <si>
    <t>6000103493210469</t>
  </si>
  <si>
    <t>3101703356</t>
  </si>
  <si>
    <t>200014404731</t>
  </si>
  <si>
    <t>60001034940</t>
  </si>
  <si>
    <t>6000103494010224</t>
  </si>
  <si>
    <t>60001034941</t>
  </si>
  <si>
    <t>6000103494110224</t>
  </si>
  <si>
    <t>60001034942</t>
  </si>
  <si>
    <t>6000103494210719</t>
  </si>
  <si>
    <t>3101657586</t>
  </si>
  <si>
    <t>200012562670</t>
  </si>
  <si>
    <t>60001034949</t>
  </si>
  <si>
    <t>6000103494910224</t>
  </si>
  <si>
    <t>60001034983</t>
  </si>
  <si>
    <t>6000103498310719</t>
  </si>
  <si>
    <t>60001035157</t>
  </si>
  <si>
    <t>6000103515710719</t>
  </si>
  <si>
    <t>3102325182</t>
  </si>
  <si>
    <t>60001035158</t>
  </si>
  <si>
    <t>6000103515810469</t>
  </si>
  <si>
    <t>3102355368</t>
  </si>
  <si>
    <t>200016587731</t>
  </si>
  <si>
    <t>60001035227</t>
  </si>
  <si>
    <t>RC-200627-03</t>
  </si>
  <si>
    <t>6000103522710719</t>
  </si>
  <si>
    <t>60001035253</t>
  </si>
  <si>
    <t>6000103525310469</t>
  </si>
  <si>
    <t>3101512474</t>
  </si>
  <si>
    <t>200011902075</t>
  </si>
  <si>
    <t>60001035319</t>
  </si>
  <si>
    <t>6000103531910719</t>
  </si>
  <si>
    <t>60001035325</t>
  </si>
  <si>
    <t>6000103532510469</t>
  </si>
  <si>
    <t>3102356335</t>
  </si>
  <si>
    <t>200016591253</t>
  </si>
  <si>
    <t>60001035348</t>
  </si>
  <si>
    <t>6000103534810469</t>
  </si>
  <si>
    <t>3102356379</t>
  </si>
  <si>
    <t>200016591345</t>
  </si>
  <si>
    <t>60001035349</t>
  </si>
  <si>
    <t>6000103534910514</t>
  </si>
  <si>
    <t>3102356380</t>
  </si>
  <si>
    <t>60001035350</t>
  </si>
  <si>
    <t>6000103535010469</t>
  </si>
  <si>
    <t>60001035351</t>
  </si>
  <si>
    <t>6000103535110514</t>
  </si>
  <si>
    <t>60001035356</t>
  </si>
  <si>
    <t>6000103535610469</t>
  </si>
  <si>
    <t>3102356395</t>
  </si>
  <si>
    <t>200016590750</t>
  </si>
  <si>
    <t>60001035357</t>
  </si>
  <si>
    <t>6000103535710514</t>
  </si>
  <si>
    <t>3102356396</t>
  </si>
  <si>
    <t>60001035358</t>
  </si>
  <si>
    <t>6000103535810469</t>
  </si>
  <si>
    <t>3102356412</t>
  </si>
  <si>
    <t>200016588820</t>
  </si>
  <si>
    <t>60001035359</t>
  </si>
  <si>
    <t>6000103535910469</t>
  </si>
  <si>
    <t>3102356417</t>
  </si>
  <si>
    <t>200016591402</t>
  </si>
  <si>
    <t>60001035364</t>
  </si>
  <si>
    <t>6000103536410469</t>
  </si>
  <si>
    <t>3102356393</t>
  </si>
  <si>
    <t>200016590743</t>
  </si>
  <si>
    <t>60001035366</t>
  </si>
  <si>
    <t>6000103536610469</t>
  </si>
  <si>
    <t>3102356399</t>
  </si>
  <si>
    <t>200016591386</t>
  </si>
  <si>
    <t>60001035367</t>
  </si>
  <si>
    <t>6000103536710514</t>
  </si>
  <si>
    <t>3102356400</t>
  </si>
  <si>
    <t>60001035370</t>
  </si>
  <si>
    <t>6000103537010469</t>
  </si>
  <si>
    <t>3102356385</t>
  </si>
  <si>
    <t>200016588788</t>
  </si>
  <si>
    <t>60001035371</t>
  </si>
  <si>
    <t>6000103537110514</t>
  </si>
  <si>
    <t>3102356386</t>
  </si>
  <si>
    <t>60001035379</t>
  </si>
  <si>
    <t>6000103537910469</t>
  </si>
  <si>
    <t>3102356408</t>
  </si>
  <si>
    <t>200016590784</t>
  </si>
  <si>
    <t>60001035380</t>
  </si>
  <si>
    <t>6000103538010514</t>
  </si>
  <si>
    <t>3102356409</t>
  </si>
  <si>
    <t>60001035390</t>
  </si>
  <si>
    <t>6000103539010469</t>
  </si>
  <si>
    <t>3102356414</t>
  </si>
  <si>
    <t>200016588838</t>
  </si>
  <si>
    <t>60001035391</t>
  </si>
  <si>
    <t>6000103539110514</t>
  </si>
  <si>
    <t>3102356415</t>
  </si>
  <si>
    <t>60001035394</t>
  </si>
  <si>
    <t>6000103539410469</t>
  </si>
  <si>
    <t>3102356424</t>
  </si>
  <si>
    <t>200016591436</t>
  </si>
  <si>
    <t>60001035395</t>
  </si>
  <si>
    <t>6000103539510514</t>
  </si>
  <si>
    <t>3102356425</t>
  </si>
  <si>
    <t>60001035400</t>
  </si>
  <si>
    <t>6000103540010514</t>
  </si>
  <si>
    <t>3102356418</t>
  </si>
  <si>
    <t>60001035411</t>
  </si>
  <si>
    <t>6000103541110469</t>
  </si>
  <si>
    <t>3102356429</t>
  </si>
  <si>
    <t>60001035412</t>
  </si>
  <si>
    <t>6000103541210514</t>
  </si>
  <si>
    <t>3102356430</t>
  </si>
  <si>
    <t>60001035462</t>
  </si>
  <si>
    <t>6000103546210636</t>
  </si>
  <si>
    <t>3102356526</t>
  </si>
  <si>
    <t>60001035466</t>
  </si>
  <si>
    <t>6000103546610719</t>
  </si>
  <si>
    <t>3102356558</t>
  </si>
  <si>
    <t>200016592202</t>
  </si>
  <si>
    <t>60001035513</t>
  </si>
  <si>
    <t>6000103551310719</t>
  </si>
  <si>
    <t>3102356696</t>
  </si>
  <si>
    <t>200016594372</t>
  </si>
  <si>
    <t>60001035561</t>
  </si>
  <si>
    <t>01-250627-00</t>
  </si>
  <si>
    <t>6000103556110720</t>
  </si>
  <si>
    <t>60001035636</t>
  </si>
  <si>
    <t>RC-200630-02</t>
  </si>
  <si>
    <t>6000103563610719</t>
  </si>
  <si>
    <t>3102043802</t>
  </si>
  <si>
    <t>200015043439</t>
  </si>
  <si>
    <t>60001035638</t>
  </si>
  <si>
    <t>6000103563810469</t>
  </si>
  <si>
    <t>60001035639</t>
  </si>
  <si>
    <t>6000103563910719</t>
  </si>
  <si>
    <t>3101561943</t>
  </si>
  <si>
    <t>60001035643</t>
  </si>
  <si>
    <t>6000103564310719</t>
  </si>
  <si>
    <t>3101496808</t>
  </si>
  <si>
    <t>200013532714</t>
  </si>
  <si>
    <t>60001035672</t>
  </si>
  <si>
    <t>6000103567210719</t>
  </si>
  <si>
    <t>3101733686</t>
  </si>
  <si>
    <t>200013329863</t>
  </si>
  <si>
    <t>60001035675</t>
  </si>
  <si>
    <t>USMO6560519210</t>
  </si>
  <si>
    <t>6000103567510719</t>
  </si>
  <si>
    <t>3102021132</t>
  </si>
  <si>
    <t>200014952218</t>
  </si>
  <si>
    <t>60001035681</t>
  </si>
  <si>
    <t>6000103568110469</t>
  </si>
  <si>
    <t>3102357670</t>
  </si>
  <si>
    <t>200016597052</t>
  </si>
  <si>
    <t>60001035696</t>
  </si>
  <si>
    <t>6000103569610469</t>
  </si>
  <si>
    <t>3102357767</t>
  </si>
  <si>
    <t>200016598191</t>
  </si>
  <si>
    <t>60001035753</t>
  </si>
  <si>
    <t>01-250630-00</t>
  </si>
  <si>
    <t>6000103575310719</t>
  </si>
  <si>
    <t>60001035763</t>
  </si>
  <si>
    <t>6000103576310719</t>
  </si>
  <si>
    <t>3102357831</t>
  </si>
  <si>
    <t>200016599066</t>
  </si>
  <si>
    <t>60001035774</t>
  </si>
  <si>
    <t>6000103577410720</t>
  </si>
  <si>
    <t>60001035790</t>
  </si>
  <si>
    <t>6000103579010514</t>
  </si>
  <si>
    <t>60001035798</t>
  </si>
  <si>
    <t>6000103579810719</t>
  </si>
  <si>
    <t>60001035806</t>
  </si>
  <si>
    <t>USMO6570591480</t>
  </si>
  <si>
    <t>6000103580610719</t>
  </si>
  <si>
    <t>3101488096</t>
  </si>
  <si>
    <t>200014114561</t>
  </si>
  <si>
    <t>60001035809</t>
  </si>
  <si>
    <t>6000103580910719</t>
  </si>
  <si>
    <t>60001035827</t>
  </si>
  <si>
    <t>6000103582710469</t>
  </si>
  <si>
    <t>60001035847</t>
  </si>
  <si>
    <t>6000103584710469</t>
  </si>
  <si>
    <t>3101575683</t>
  </si>
  <si>
    <t>60001035877</t>
  </si>
  <si>
    <t>USMO6561322780</t>
  </si>
  <si>
    <t>6000103587710469</t>
  </si>
  <si>
    <t>3101493572</t>
  </si>
  <si>
    <t>60001035892</t>
  </si>
  <si>
    <t>6000103589210719</t>
  </si>
  <si>
    <t>60001035901</t>
  </si>
  <si>
    <t>6000103590110469</t>
  </si>
  <si>
    <t>60001035903</t>
  </si>
  <si>
    <t>6000103590310469</t>
  </si>
  <si>
    <t>60001036012</t>
  </si>
  <si>
    <t>RC-250630-01</t>
  </si>
  <si>
    <t>USMO6485493760</t>
  </si>
  <si>
    <t>6000103601210231</t>
  </si>
  <si>
    <t>3102358396</t>
  </si>
  <si>
    <t>200016555332</t>
  </si>
  <si>
    <t>60001036041</t>
  </si>
  <si>
    <t>6000103604110719</t>
  </si>
  <si>
    <t>3102358399</t>
  </si>
  <si>
    <t>Residential</t>
  </si>
  <si>
    <t>200016817765</t>
  </si>
  <si>
    <t>200016815496</t>
  </si>
  <si>
    <t>7000827936</t>
  </si>
  <si>
    <t>7000832276</t>
  </si>
  <si>
    <t>7000852256</t>
  </si>
  <si>
    <t>200016551273</t>
  </si>
  <si>
    <t>7000891667</t>
  </si>
  <si>
    <t>200016508612</t>
  </si>
  <si>
    <t>7000903427</t>
  </si>
  <si>
    <t>200016459071</t>
  </si>
  <si>
    <t>7000907424</t>
  </si>
  <si>
    <t>7000924514</t>
  </si>
  <si>
    <t>200014515346</t>
  </si>
  <si>
    <t>7000926006</t>
  </si>
  <si>
    <t>200016445104</t>
  </si>
  <si>
    <t>7000934308</t>
  </si>
  <si>
    <t>200011014095</t>
  </si>
  <si>
    <t>200016516748</t>
  </si>
  <si>
    <t>7000964093</t>
  </si>
  <si>
    <t>200014327080</t>
  </si>
  <si>
    <t>7000974826</t>
  </si>
  <si>
    <t>200015221043</t>
  </si>
  <si>
    <t>7000993691</t>
  </si>
  <si>
    <t>200016474328</t>
  </si>
  <si>
    <t>200016542462</t>
  </si>
  <si>
    <t>7001064736</t>
  </si>
  <si>
    <t>200014041616</t>
  </si>
  <si>
    <t>7001097608</t>
  </si>
  <si>
    <t>200016522357</t>
  </si>
  <si>
    <t>7001100177</t>
  </si>
  <si>
    <t>7000817678</t>
  </si>
  <si>
    <t>200016538783</t>
  </si>
  <si>
    <t>7000828032</t>
  </si>
  <si>
    <t>7000832180</t>
  </si>
  <si>
    <t>7000848705</t>
  </si>
  <si>
    <t>7000852064</t>
  </si>
  <si>
    <t>7000891571</t>
  </si>
  <si>
    <t>7000905347</t>
  </si>
  <si>
    <t>7000907328</t>
  </si>
  <si>
    <t>7000924418</t>
  </si>
  <si>
    <t>7000926102</t>
  </si>
  <si>
    <t>200016444180</t>
  </si>
  <si>
    <t>7000934404</t>
  </si>
  <si>
    <t>7000935105</t>
  </si>
  <si>
    <t>7000949279</t>
  </si>
  <si>
    <t>200016544146</t>
  </si>
  <si>
    <t>7000964189</t>
  </si>
  <si>
    <t>7000974922</t>
  </si>
  <si>
    <t>7000993499</t>
  </si>
  <si>
    <t>200016471936</t>
  </si>
  <si>
    <t>7001011022</t>
  </si>
  <si>
    <t>7001064640</t>
  </si>
  <si>
    <t>7001100178</t>
  </si>
  <si>
    <t>7001002162</t>
  </si>
  <si>
    <t>200016826410</t>
  </si>
  <si>
    <t>7000857604</t>
  </si>
  <si>
    <t>7000859535</t>
  </si>
  <si>
    <t>7000861957</t>
  </si>
  <si>
    <t>200016271633</t>
  </si>
  <si>
    <t>7000865425</t>
  </si>
  <si>
    <t>200013730151</t>
  </si>
  <si>
    <t>7000873771</t>
  </si>
  <si>
    <t>7000879011</t>
  </si>
  <si>
    <t>7000896503</t>
  </si>
  <si>
    <t>200016584167</t>
  </si>
  <si>
    <t>7000907156</t>
  </si>
  <si>
    <t>7000932939</t>
  </si>
  <si>
    <t>200016518132</t>
  </si>
  <si>
    <t>7000967332</t>
  </si>
  <si>
    <t>7001000650</t>
  </si>
  <si>
    <t>7001008714</t>
  </si>
  <si>
    <t>7001012409</t>
  </si>
  <si>
    <t>200016457547</t>
  </si>
  <si>
    <t>7001038521</t>
  </si>
  <si>
    <t>7001039129</t>
  </si>
  <si>
    <t>7001057745</t>
  </si>
  <si>
    <t>200011250673</t>
  </si>
  <si>
    <t>7001060368</t>
  </si>
  <si>
    <t>200011058795</t>
  </si>
  <si>
    <t>7001080943</t>
  </si>
  <si>
    <t>7001083387</t>
  </si>
  <si>
    <t>7001083415</t>
  </si>
  <si>
    <t>7001083665</t>
  </si>
  <si>
    <t>7001083908</t>
  </si>
  <si>
    <t>200016462703</t>
  </si>
  <si>
    <t>7001084066</t>
  </si>
  <si>
    <t>200016481547</t>
  </si>
  <si>
    <t>7000916324</t>
  </si>
  <si>
    <t>200012301772</t>
  </si>
  <si>
    <t>TEXT</t>
  </si>
  <si>
    <t>7000869617</t>
  </si>
  <si>
    <t>200016626257</t>
  </si>
  <si>
    <t>200016858470</t>
  </si>
  <si>
    <t>7000897176</t>
  </si>
  <si>
    <t>7000797563</t>
  </si>
  <si>
    <t>7000801065</t>
  </si>
  <si>
    <t>7000817774</t>
  </si>
  <si>
    <t>7000845405</t>
  </si>
  <si>
    <t>200013174681</t>
  </si>
  <si>
    <t>7000876951</t>
  </si>
  <si>
    <t>7000913422</t>
  </si>
  <si>
    <t>200016551927</t>
  </si>
  <si>
    <t>7000919719</t>
  </si>
  <si>
    <t>7000924143</t>
  </si>
  <si>
    <t>7000927494</t>
  </si>
  <si>
    <t>7000934419</t>
  </si>
  <si>
    <t>200016625358</t>
  </si>
  <si>
    <t>7000959710</t>
  </si>
  <si>
    <t>200016657476</t>
  </si>
  <si>
    <t>7000962593</t>
  </si>
  <si>
    <t>7000967717</t>
  </si>
  <si>
    <t>200016650729</t>
  </si>
  <si>
    <t>7000982995</t>
  </si>
  <si>
    <t>7000996890</t>
  </si>
  <si>
    <t>7001009641</t>
  </si>
  <si>
    <t>200016193068</t>
  </si>
  <si>
    <t>7001019649</t>
  </si>
  <si>
    <t>7001037189</t>
  </si>
  <si>
    <t>7001038658</t>
  </si>
  <si>
    <t>7001040701</t>
  </si>
  <si>
    <t>7001050825</t>
  </si>
  <si>
    <t>7001084692</t>
  </si>
  <si>
    <t>7000797371</t>
  </si>
  <si>
    <t>7000845501</t>
  </si>
  <si>
    <t>7000871318</t>
  </si>
  <si>
    <t>7000877047</t>
  </si>
  <si>
    <t>7000896984</t>
  </si>
  <si>
    <t>7000899138</t>
  </si>
  <si>
    <t>7000913230</t>
  </si>
  <si>
    <t>7000919527</t>
  </si>
  <si>
    <t>7000921879</t>
  </si>
  <si>
    <t>7000923471</t>
  </si>
  <si>
    <t>7000927302</t>
  </si>
  <si>
    <t>7000934323</t>
  </si>
  <si>
    <t>7000959518</t>
  </si>
  <si>
    <t>7000966705</t>
  </si>
  <si>
    <t>7000967621</t>
  </si>
  <si>
    <t>7000978278</t>
  </si>
  <si>
    <t>7000978686</t>
  </si>
  <si>
    <t>7000996794</t>
  </si>
  <si>
    <t>7001009545</t>
  </si>
  <si>
    <t>7001019553</t>
  </si>
  <si>
    <t>7001050729</t>
  </si>
  <si>
    <t>7000949369</t>
  </si>
  <si>
    <t>200016879591</t>
  </si>
  <si>
    <t>7000796397</t>
  </si>
  <si>
    <t>7000797679</t>
  </si>
  <si>
    <t>7000806840</t>
  </si>
  <si>
    <t>200015771062</t>
  </si>
  <si>
    <t>7000808984</t>
  </si>
  <si>
    <t>7000812315</t>
  </si>
  <si>
    <t>7000828667</t>
  </si>
  <si>
    <t>7000833948</t>
  </si>
  <si>
    <t>7000838730</t>
  </si>
  <si>
    <t>200016705044</t>
  </si>
  <si>
    <t>7000849101</t>
  </si>
  <si>
    <t>7000860880</t>
  </si>
  <si>
    <t>200016777332</t>
  </si>
  <si>
    <t>7000862157</t>
  </si>
  <si>
    <t>7000866053</t>
  </si>
  <si>
    <t>7000876012</t>
  </si>
  <si>
    <t>7000876465</t>
  </si>
  <si>
    <t>7000895323</t>
  </si>
  <si>
    <t>200014294231</t>
  </si>
  <si>
    <t>7000900952</t>
  </si>
  <si>
    <t>200011798358</t>
  </si>
  <si>
    <t>7000901671</t>
  </si>
  <si>
    <t>7000905014</t>
  </si>
  <si>
    <t>200012840225</t>
  </si>
  <si>
    <t>7000909546</t>
  </si>
  <si>
    <t>200013228453</t>
  </si>
  <si>
    <t>7000916673</t>
  </si>
  <si>
    <t>7000918908</t>
  </si>
  <si>
    <t>7000920209</t>
  </si>
  <si>
    <t>200013949512</t>
  </si>
  <si>
    <t>7000924547</t>
  </si>
  <si>
    <t>7000937654</t>
  </si>
  <si>
    <t>7000938239</t>
  </si>
  <si>
    <t>7000948732</t>
  </si>
  <si>
    <t>7000950362</t>
  </si>
  <si>
    <t>7000951515</t>
  </si>
  <si>
    <t>7000951533</t>
  </si>
  <si>
    <t>7000975379</t>
  </si>
  <si>
    <t>7000978985</t>
  </si>
  <si>
    <t>7000990280</t>
  </si>
  <si>
    <t>7001003687</t>
  </si>
  <si>
    <t>7001017106</t>
  </si>
  <si>
    <t>7001021611</t>
  </si>
  <si>
    <t>7001033567</t>
  </si>
  <si>
    <t>7001047383</t>
  </si>
  <si>
    <t>7001048957</t>
  </si>
  <si>
    <t>7001059296</t>
  </si>
  <si>
    <t>7001073209</t>
  </si>
  <si>
    <t>7001075865</t>
  </si>
  <si>
    <t>7001083041</t>
  </si>
  <si>
    <t>200014255968</t>
  </si>
  <si>
    <t>7001083120</t>
  </si>
  <si>
    <t>7001083163</t>
  </si>
  <si>
    <t>7001083323</t>
  </si>
  <si>
    <t>7001083525</t>
  </si>
  <si>
    <t>7001083579</t>
  </si>
  <si>
    <t>7001083600</t>
  </si>
  <si>
    <t>200015123025</t>
  </si>
  <si>
    <t>7001083765</t>
  </si>
  <si>
    <t>7001083839</t>
  </si>
  <si>
    <t>7001084020</t>
  </si>
  <si>
    <t>200016502367</t>
  </si>
  <si>
    <t>7001084932</t>
  </si>
  <si>
    <t>7000852266</t>
  </si>
  <si>
    <t>7000937396</t>
  </si>
  <si>
    <t>7000976784</t>
  </si>
  <si>
    <t>7001075598</t>
  </si>
  <si>
    <t>7000930209</t>
  </si>
  <si>
    <t>200011047855</t>
  </si>
  <si>
    <t>7000966241</t>
  </si>
  <si>
    <t>200016749273</t>
  </si>
  <si>
    <t>7001089459</t>
  </si>
  <si>
    <t>200017030277</t>
  </si>
  <si>
    <t>7000796484</t>
  </si>
  <si>
    <t>200012132847</t>
  </si>
  <si>
    <t>7000802133</t>
  </si>
  <si>
    <t>7000810944</t>
  </si>
  <si>
    <t>7000825436</t>
  </si>
  <si>
    <t>7000839511</t>
  </si>
  <si>
    <t>7000844834</t>
  </si>
  <si>
    <t>200014473892</t>
  </si>
  <si>
    <t>200016803203</t>
  </si>
  <si>
    <t>200016410447</t>
  </si>
  <si>
    <t>7000872861</t>
  </si>
  <si>
    <t>7000874928</t>
  </si>
  <si>
    <t>7000881682</t>
  </si>
  <si>
    <t>200011874217</t>
  </si>
  <si>
    <t>7000897755</t>
  </si>
  <si>
    <t>7000900694</t>
  </si>
  <si>
    <t>7000901779</t>
  </si>
  <si>
    <t>7000940257</t>
  </si>
  <si>
    <t>7000947520</t>
  </si>
  <si>
    <t>7000949929</t>
  </si>
  <si>
    <t>200013919952</t>
  </si>
  <si>
    <t>7000951251</t>
  </si>
  <si>
    <t>200012747339</t>
  </si>
  <si>
    <t>200011446602</t>
  </si>
  <si>
    <t>7000953187</t>
  </si>
  <si>
    <t>7000955414</t>
  </si>
  <si>
    <t>7000963638</t>
  </si>
  <si>
    <t>7000978182</t>
  </si>
  <si>
    <t>7001016372</t>
  </si>
  <si>
    <t>7001029179</t>
  </si>
  <si>
    <t>200016262574</t>
  </si>
  <si>
    <t>7001037333</t>
  </si>
  <si>
    <t>200016763878</t>
  </si>
  <si>
    <t>7001054890</t>
  </si>
  <si>
    <t>7001059819</t>
  </si>
  <si>
    <t>7001060567</t>
  </si>
  <si>
    <t>200014719435</t>
  </si>
  <si>
    <t>7001064056</t>
  </si>
  <si>
    <t>200016296051</t>
  </si>
  <si>
    <t>7001068365</t>
  </si>
  <si>
    <t>200012612905</t>
  </si>
  <si>
    <t>7001074888</t>
  </si>
  <si>
    <t>200016697639</t>
  </si>
  <si>
    <t>7001080316</t>
  </si>
  <si>
    <t>200016719359</t>
  </si>
  <si>
    <t>7001081987</t>
  </si>
  <si>
    <t>7001097844</t>
  </si>
  <si>
    <t>200016750651</t>
  </si>
  <si>
    <t>7001100139</t>
  </si>
  <si>
    <t>430400 Reg Waste Rev Other / Misc Water Income</t>
  </si>
  <si>
    <t>7000802037</t>
  </si>
  <si>
    <t>7000811136</t>
  </si>
  <si>
    <t>7000825340</t>
  </si>
  <si>
    <t>7000826411</t>
  </si>
  <si>
    <t>7000839607</t>
  </si>
  <si>
    <t>7000844738</t>
  </si>
  <si>
    <t>7000864313</t>
  </si>
  <si>
    <t>7000868444</t>
  </si>
  <si>
    <t>7000872669</t>
  </si>
  <si>
    <t>7000875024</t>
  </si>
  <si>
    <t>7000881778</t>
  </si>
  <si>
    <t>7000897851</t>
  </si>
  <si>
    <t>7000900790</t>
  </si>
  <si>
    <t>7000909536</t>
  </si>
  <si>
    <t>200016775302</t>
  </si>
  <si>
    <t>7000940449</t>
  </si>
  <si>
    <t>7000947616</t>
  </si>
  <si>
    <t>7000949737</t>
  </si>
  <si>
    <t>7000951347</t>
  </si>
  <si>
    <t>7000951465</t>
  </si>
  <si>
    <t>7000952995</t>
  </si>
  <si>
    <t>7000955510</t>
  </si>
  <si>
    <t>7000961057</t>
  </si>
  <si>
    <t>7000963265</t>
  </si>
  <si>
    <t>7000963446</t>
  </si>
  <si>
    <t>7000976371</t>
  </si>
  <si>
    <t>7001037141</t>
  </si>
  <si>
    <t>7001055082</t>
  </si>
  <si>
    <t>7001059915</t>
  </si>
  <si>
    <t>7001060663</t>
  </si>
  <si>
    <t>7001063960</t>
  </si>
  <si>
    <t>7001068557</t>
  </si>
  <si>
    <t>7001074792</t>
  </si>
  <si>
    <t>7001076371</t>
  </si>
  <si>
    <t>7001080124</t>
  </si>
  <si>
    <t>7001080732</t>
  </si>
  <si>
    <t>7001081986</t>
  </si>
  <si>
    <t>7001084279</t>
  </si>
  <si>
    <t>7001095262</t>
  </si>
  <si>
    <t>7001095264</t>
  </si>
  <si>
    <t>7001097845</t>
  </si>
  <si>
    <t>200017071800</t>
  </si>
  <si>
    <t>7001083231</t>
  </si>
  <si>
    <t>200016997781</t>
  </si>
  <si>
    <t>7000815092</t>
  </si>
  <si>
    <t>200014534917</t>
  </si>
  <si>
    <t>7000820826</t>
  </si>
  <si>
    <t>7000871499</t>
  </si>
  <si>
    <t>7000904326</t>
  </si>
  <si>
    <t>7000906232</t>
  </si>
  <si>
    <t>7000908988</t>
  </si>
  <si>
    <t>7000913698</t>
  </si>
  <si>
    <t>200016523363</t>
  </si>
  <si>
    <t>7000920531</t>
  </si>
  <si>
    <t>7000931815</t>
  </si>
  <si>
    <t>7000941841</t>
  </si>
  <si>
    <t>200014241141</t>
  </si>
  <si>
    <t>7000945849</t>
  </si>
  <si>
    <t>7000958551</t>
  </si>
  <si>
    <t>7000961067</t>
  </si>
  <si>
    <t>7000963742</t>
  </si>
  <si>
    <t>200012782054</t>
  </si>
  <si>
    <t>7000969825</t>
  </si>
  <si>
    <t>7000975646</t>
  </si>
  <si>
    <t>7000986628</t>
  </si>
  <si>
    <t>200012013773</t>
  </si>
  <si>
    <t>7000989040</t>
  </si>
  <si>
    <t>7000999993</t>
  </si>
  <si>
    <t>200014624932</t>
  </si>
  <si>
    <t>7001009109</t>
  </si>
  <si>
    <t>7001009750</t>
  </si>
  <si>
    <t>7001013492</t>
  </si>
  <si>
    <t>7001017827</t>
  </si>
  <si>
    <t>7001025894</t>
  </si>
  <si>
    <t>200016849479</t>
  </si>
  <si>
    <t>7001033865</t>
  </si>
  <si>
    <t>7001036433</t>
  </si>
  <si>
    <t>7001039991</t>
  </si>
  <si>
    <t>7001045363</t>
  </si>
  <si>
    <t>7001048448</t>
  </si>
  <si>
    <t>7001059563</t>
  </si>
  <si>
    <t>200013551995</t>
  </si>
  <si>
    <t>7001067080</t>
  </si>
  <si>
    <t>7001068512</t>
  </si>
  <si>
    <t>7001075561</t>
  </si>
  <si>
    <t>200014193375</t>
  </si>
  <si>
    <t>7001077234</t>
  </si>
  <si>
    <t>200016753051</t>
  </si>
  <si>
    <t>7001081091</t>
  </si>
  <si>
    <t>7001081317</t>
  </si>
  <si>
    <t>200014981662</t>
  </si>
  <si>
    <t>7001082906</t>
  </si>
  <si>
    <t>7001083073</t>
  </si>
  <si>
    <t>7001083161</t>
  </si>
  <si>
    <t>200016541399</t>
  </si>
  <si>
    <t>7001083177</t>
  </si>
  <si>
    <t>200011198310</t>
  </si>
  <si>
    <t>7001083208</t>
  </si>
  <si>
    <t>7001083237</t>
  </si>
  <si>
    <t>7001083258</t>
  </si>
  <si>
    <t>200011590896</t>
  </si>
  <si>
    <t>7001084076</t>
  </si>
  <si>
    <t>7000953648</t>
  </si>
  <si>
    <t>7001069211</t>
  </si>
  <si>
    <t>200013163809</t>
  </si>
  <si>
    <t>7001100126</t>
  </si>
  <si>
    <t>200016861086</t>
  </si>
  <si>
    <t>7000805756</t>
  </si>
  <si>
    <t>200013135369</t>
  </si>
  <si>
    <t>7000822144</t>
  </si>
  <si>
    <t>7000840225</t>
  </si>
  <si>
    <t>200010955298</t>
  </si>
  <si>
    <t>7000845666</t>
  </si>
  <si>
    <t>7000846504</t>
  </si>
  <si>
    <t>7000849905</t>
  </si>
  <si>
    <t>7000852959</t>
  </si>
  <si>
    <t>7000853937</t>
  </si>
  <si>
    <t>7000854175</t>
  </si>
  <si>
    <t>200016715654</t>
  </si>
  <si>
    <t>7000858829</t>
  </si>
  <si>
    <t>7000864916</t>
  </si>
  <si>
    <t>200016941474</t>
  </si>
  <si>
    <t>7000870569</t>
  </si>
  <si>
    <t>7000871287</t>
  </si>
  <si>
    <t>200016986784</t>
  </si>
  <si>
    <t>7000886497</t>
  </si>
  <si>
    <t>7000888152</t>
  </si>
  <si>
    <t>200016528198</t>
  </si>
  <si>
    <t>7000892331</t>
  </si>
  <si>
    <t>200012131062</t>
  </si>
  <si>
    <t>7000894194</t>
  </si>
  <si>
    <t>7000899568</t>
  </si>
  <si>
    <t>7000899807</t>
  </si>
  <si>
    <t>7000907692</t>
  </si>
  <si>
    <t>200013892985</t>
  </si>
  <si>
    <t>7000909077</t>
  </si>
  <si>
    <t>7000909440</t>
  </si>
  <si>
    <t>7000923519</t>
  </si>
  <si>
    <t>7000930320</t>
  </si>
  <si>
    <t>7000945121</t>
  </si>
  <si>
    <t>7000961214</t>
  </si>
  <si>
    <t>7000963362</t>
  </si>
  <si>
    <t>7000966511</t>
  </si>
  <si>
    <t>200014001016</t>
  </si>
  <si>
    <t>7000970735</t>
  </si>
  <si>
    <t>200016936177</t>
  </si>
  <si>
    <t>7000986849</t>
  </si>
  <si>
    <t>200014001065</t>
  </si>
  <si>
    <t>7000992079</t>
  </si>
  <si>
    <t>7000993600</t>
  </si>
  <si>
    <t>200013058975</t>
  </si>
  <si>
    <t>7000994865</t>
  </si>
  <si>
    <t>7000998811</t>
  </si>
  <si>
    <t>7001021576</t>
  </si>
  <si>
    <t>200015897115</t>
  </si>
  <si>
    <t>7001027197</t>
  </si>
  <si>
    <t>7001031686</t>
  </si>
  <si>
    <t>7001041249</t>
  </si>
  <si>
    <t>7001042625</t>
  </si>
  <si>
    <t>200014001115</t>
  </si>
  <si>
    <t>7001043155</t>
  </si>
  <si>
    <t>7001046335</t>
  </si>
  <si>
    <t>7001057529</t>
  </si>
  <si>
    <t>7001069426</t>
  </si>
  <si>
    <t>7001070404</t>
  </si>
  <si>
    <t>200016544252</t>
  </si>
  <si>
    <t>7001082085</t>
  </si>
  <si>
    <t>200010948509</t>
  </si>
  <si>
    <t>7001100148</t>
  </si>
  <si>
    <t>200016721256</t>
  </si>
  <si>
    <t>7001100228</t>
  </si>
  <si>
    <t>200016971703</t>
  </si>
  <si>
    <t>7000822048</t>
  </si>
  <si>
    <t>7000840321</t>
  </si>
  <si>
    <t>7001021480</t>
  </si>
  <si>
    <t>7001027101</t>
  </si>
  <si>
    <t>7001031782</t>
  </si>
  <si>
    <t>7001041345</t>
  </si>
  <si>
    <t>7001042529</t>
  </si>
  <si>
    <t>7001043059</t>
  </si>
  <si>
    <t>7001046239</t>
  </si>
  <si>
    <t>7001056577</t>
  </si>
  <si>
    <t>200016855179</t>
  </si>
  <si>
    <t>7001057433</t>
  </si>
  <si>
    <t>7001069330</t>
  </si>
  <si>
    <t>7001070596</t>
  </si>
  <si>
    <t>7001082084</t>
  </si>
  <si>
    <t>7001100149</t>
  </si>
  <si>
    <t>7001100229</t>
  </si>
  <si>
    <t>7000911745</t>
  </si>
  <si>
    <t>200017120839</t>
  </si>
  <si>
    <t>7000805229</t>
  </si>
  <si>
    <t>7000858223</t>
  </si>
  <si>
    <t>7000859850</t>
  </si>
  <si>
    <t>200016901601</t>
  </si>
  <si>
    <t>7000866891</t>
  </si>
  <si>
    <t>200016891349</t>
  </si>
  <si>
    <t>7000873426</t>
  </si>
  <si>
    <t>200016581577</t>
  </si>
  <si>
    <t>7000845570</t>
  </si>
  <si>
    <t>7000846408</t>
  </si>
  <si>
    <t>7000849809</t>
  </si>
  <si>
    <t>7000853055</t>
  </si>
  <si>
    <t>7000854017</t>
  </si>
  <si>
    <t>7000854033</t>
  </si>
  <si>
    <t>7000854271</t>
  </si>
  <si>
    <t>7000858925</t>
  </si>
  <si>
    <t>7000864820</t>
  </si>
  <si>
    <t>7000870761</t>
  </si>
  <si>
    <t>7000871383</t>
  </si>
  <si>
    <t>7000886593</t>
  </si>
  <si>
    <t>7000888248</t>
  </si>
  <si>
    <t>7000892235</t>
  </si>
  <si>
    <t>7000894098</t>
  </si>
  <si>
    <t>7000899664</t>
  </si>
  <si>
    <t>7000907788</t>
  </si>
  <si>
    <t>7000909173</t>
  </si>
  <si>
    <t>7000916064</t>
  </si>
  <si>
    <t>7000923327</t>
  </si>
  <si>
    <t>7000930224</t>
  </si>
  <si>
    <t>7000945025</t>
  </si>
  <si>
    <t>7000963266</t>
  </si>
  <si>
    <t>7000966415</t>
  </si>
  <si>
    <t>7000970543</t>
  </si>
  <si>
    <t>7000986945</t>
  </si>
  <si>
    <t>7000991983</t>
  </si>
  <si>
    <t>7000993696</t>
  </si>
  <si>
    <t>7000994961</t>
  </si>
  <si>
    <t>7000995394</t>
  </si>
  <si>
    <t>200016890010</t>
  </si>
  <si>
    <t>7000998619</t>
  </si>
  <si>
    <t>7000892718</t>
  </si>
  <si>
    <t>200014981381</t>
  </si>
  <si>
    <t>7000910348</t>
  </si>
  <si>
    <t>200013734922</t>
  </si>
  <si>
    <t>7000921653</t>
  </si>
  <si>
    <t>200016324960</t>
  </si>
  <si>
    <t>7000924325</t>
  </si>
  <si>
    <t>7000924774</t>
  </si>
  <si>
    <t>7000931521</t>
  </si>
  <si>
    <t>7000940507</t>
  </si>
  <si>
    <t>7000942258</t>
  </si>
  <si>
    <t>7000948020</t>
  </si>
  <si>
    <t>7000958259</t>
  </si>
  <si>
    <t>7000958379</t>
  </si>
  <si>
    <t>7000961090</t>
  </si>
  <si>
    <t>7000976720</t>
  </si>
  <si>
    <t>7000984315</t>
  </si>
  <si>
    <t>200012920498</t>
  </si>
  <si>
    <t>7000996494</t>
  </si>
  <si>
    <t>7000998999</t>
  </si>
  <si>
    <t>7001013189</t>
  </si>
  <si>
    <t>7001016664</t>
  </si>
  <si>
    <t>7001018994</t>
  </si>
  <si>
    <t>7001020687</t>
  </si>
  <si>
    <t>200011172679</t>
  </si>
  <si>
    <t>7001022013</t>
  </si>
  <si>
    <t>7001043185</t>
  </si>
  <si>
    <t>7001056729</t>
  </si>
  <si>
    <t>7001056934</t>
  </si>
  <si>
    <t>7001059006</t>
  </si>
  <si>
    <t>200012645814</t>
  </si>
  <si>
    <t>7001067517</t>
  </si>
  <si>
    <t>7001076174</t>
  </si>
  <si>
    <t>200011992498</t>
  </si>
  <si>
    <t>200017036167</t>
  </si>
  <si>
    <t>7001082949</t>
  </si>
  <si>
    <t>7001083095</t>
  </si>
  <si>
    <t>200016883288</t>
  </si>
  <si>
    <t>7001083277</t>
  </si>
  <si>
    <t>7001083291</t>
  </si>
  <si>
    <t>200013891649</t>
  </si>
  <si>
    <t>7001083695</t>
  </si>
  <si>
    <t>7001083938</t>
  </si>
  <si>
    <t>7000985629</t>
  </si>
  <si>
    <t>7001002585</t>
  </si>
  <si>
    <t>200012625972</t>
  </si>
  <si>
    <t>7000801658</t>
  </si>
  <si>
    <t>200016941649</t>
  </si>
  <si>
    <t>7000809781</t>
  </si>
  <si>
    <t>200013133174</t>
  </si>
  <si>
    <t>7000815948</t>
  </si>
  <si>
    <t>7000818380</t>
  </si>
  <si>
    <t>7000831398</t>
  </si>
  <si>
    <t>200013402314</t>
  </si>
  <si>
    <t>7000841474</t>
  </si>
  <si>
    <t>7000850019</t>
  </si>
  <si>
    <t>7000851166</t>
  </si>
  <si>
    <t>7000867990</t>
  </si>
  <si>
    <t>7000885074</t>
  </si>
  <si>
    <t>200015789601</t>
  </si>
  <si>
    <t>7000888137</t>
  </si>
  <si>
    <t>7000900991</t>
  </si>
  <si>
    <t>7000908011</t>
  </si>
  <si>
    <t>200016742435</t>
  </si>
  <si>
    <t>7000915938</t>
  </si>
  <si>
    <t>200011267743</t>
  </si>
  <si>
    <t>7000920237</t>
  </si>
  <si>
    <t>200015116532</t>
  </si>
  <si>
    <t>7000943873</t>
  </si>
  <si>
    <t>200016458586</t>
  </si>
  <si>
    <t>7000947730</t>
  </si>
  <si>
    <t>7000948679</t>
  </si>
  <si>
    <t>200016079911</t>
  </si>
  <si>
    <t>7000951932</t>
  </si>
  <si>
    <t>7000954831</t>
  </si>
  <si>
    <t>7000965052</t>
  </si>
  <si>
    <t>200016943876</t>
  </si>
  <si>
    <t>7000986223</t>
  </si>
  <si>
    <t>200017075777</t>
  </si>
  <si>
    <t>7000986511</t>
  </si>
  <si>
    <t>7000990783</t>
  </si>
  <si>
    <t>7000994821</t>
  </si>
  <si>
    <t>200016868552</t>
  </si>
  <si>
    <t>7000999950</t>
  </si>
  <si>
    <t>7001012973</t>
  </si>
  <si>
    <t>7001014165</t>
  </si>
  <si>
    <t>7001021896</t>
  </si>
  <si>
    <t>7001046498</t>
  </si>
  <si>
    <t>7001046584</t>
  </si>
  <si>
    <t>7001056719</t>
  </si>
  <si>
    <t>7001061882</t>
  </si>
  <si>
    <t>7001078344</t>
  </si>
  <si>
    <t>7001079030</t>
  </si>
  <si>
    <t>200017028529</t>
  </si>
  <si>
    <t>7001100141</t>
  </si>
  <si>
    <t>200016879260</t>
  </si>
  <si>
    <t>7000801562</t>
  </si>
  <si>
    <t>7000805852</t>
  </si>
  <si>
    <t>7000809685</t>
  </si>
  <si>
    <t>7000816044</t>
  </si>
  <si>
    <t>7000818092</t>
  </si>
  <si>
    <t>7000831494</t>
  </si>
  <si>
    <t>7001021800</t>
  </si>
  <si>
    <t>7001046402</t>
  </si>
  <si>
    <t>7001046680</t>
  </si>
  <si>
    <t>7001056911</t>
  </si>
  <si>
    <t>7001061690</t>
  </si>
  <si>
    <t>7001078152</t>
  </si>
  <si>
    <t>7001079126</t>
  </si>
  <si>
    <t>7001089460</t>
  </si>
  <si>
    <t>7001097609</t>
  </si>
  <si>
    <t>200016442846</t>
  </si>
  <si>
    <t>7001100142</t>
  </si>
  <si>
    <t>7000970712</t>
  </si>
  <si>
    <t>200010941157</t>
  </si>
  <si>
    <t>7000796364</t>
  </si>
  <si>
    <t>7000802646</t>
  </si>
  <si>
    <t>200011198740</t>
  </si>
  <si>
    <t>7000821169</t>
  </si>
  <si>
    <t>200010915565</t>
  </si>
  <si>
    <t>7000845700</t>
  </si>
  <si>
    <t>7000845796</t>
  </si>
  <si>
    <t>7000846276</t>
  </si>
  <si>
    <t>7000865205</t>
  </si>
  <si>
    <t>7000879216</t>
  </si>
  <si>
    <t>7000886202</t>
  </si>
  <si>
    <t>200017113057</t>
  </si>
  <si>
    <t>7000887048</t>
  </si>
  <si>
    <t>7000851070</t>
  </si>
  <si>
    <t>7000861584</t>
  </si>
  <si>
    <t>7000868086</t>
  </si>
  <si>
    <t>7000879978</t>
  </si>
  <si>
    <t>7000884882</t>
  </si>
  <si>
    <t>7000888329</t>
  </si>
  <si>
    <t>7000900895</t>
  </si>
  <si>
    <t>7000908107</t>
  </si>
  <si>
    <t>7000915842</t>
  </si>
  <si>
    <t>7000920333</t>
  </si>
  <si>
    <t>7000944161</t>
  </si>
  <si>
    <t>7000947826</t>
  </si>
  <si>
    <t>7000948775</t>
  </si>
  <si>
    <t>7000952124</t>
  </si>
  <si>
    <t>7000955023</t>
  </si>
  <si>
    <t>7000973814</t>
  </si>
  <si>
    <t>7000986597</t>
  </si>
  <si>
    <t>7000986605</t>
  </si>
  <si>
    <t>7000990879</t>
  </si>
  <si>
    <t>7000997605</t>
  </si>
  <si>
    <t>7001002489</t>
  </si>
  <si>
    <t>7001012877</t>
  </si>
  <si>
    <t>7001014357</t>
  </si>
  <si>
    <t>7000894121</t>
  </si>
  <si>
    <t>200013256215</t>
  </si>
  <si>
    <t>7000902080</t>
  </si>
  <si>
    <t>200011691363</t>
  </si>
  <si>
    <t>7000908590</t>
  </si>
  <si>
    <t>200013520701</t>
  </si>
  <si>
    <t>7000917825</t>
  </si>
  <si>
    <t>7000918891</t>
  </si>
  <si>
    <t>7000922512</t>
  </si>
  <si>
    <t>7000928758</t>
  </si>
  <si>
    <t>200011778038</t>
  </si>
  <si>
    <t>7000932896</t>
  </si>
  <si>
    <t>7000937766</t>
  </si>
  <si>
    <t>200012257677</t>
  </si>
  <si>
    <t>7000938632</t>
  </si>
  <si>
    <t>7000939489</t>
  </si>
  <si>
    <t>7000941017</t>
  </si>
  <si>
    <t>7000946537</t>
  </si>
  <si>
    <t>7000947243</t>
  </si>
  <si>
    <t>7000963659</t>
  </si>
  <si>
    <t>200017038353</t>
  </si>
  <si>
    <t>7000973711</t>
  </si>
  <si>
    <t>7000975669</t>
  </si>
  <si>
    <t>200013475013</t>
  </si>
  <si>
    <t>7000979369</t>
  </si>
  <si>
    <t>200017104155</t>
  </si>
  <si>
    <t>7000980534</t>
  </si>
  <si>
    <t>7000980946</t>
  </si>
  <si>
    <t>200016979722</t>
  </si>
  <si>
    <t>7000984806</t>
  </si>
  <si>
    <t>200012335010</t>
  </si>
  <si>
    <t>7000991188</t>
  </si>
  <si>
    <t>200016902070</t>
  </si>
  <si>
    <t>7000992433</t>
  </si>
  <si>
    <t>7000995703</t>
  </si>
  <si>
    <t>200015889393</t>
  </si>
  <si>
    <t>7000999851</t>
  </si>
  <si>
    <t>200011368087</t>
  </si>
  <si>
    <t>7001014215</t>
  </si>
  <si>
    <t>7001017338</t>
  </si>
  <si>
    <t>200016414563</t>
  </si>
  <si>
    <t>7001022536</t>
  </si>
  <si>
    <t>7001025675</t>
  </si>
  <si>
    <t>7001039107</t>
  </si>
  <si>
    <t>7001061187</t>
  </si>
  <si>
    <t>200014211425</t>
  </si>
  <si>
    <t>7001074839</t>
  </si>
  <si>
    <t>7001079733</t>
  </si>
  <si>
    <t>7001082069</t>
  </si>
  <si>
    <t>200011922784</t>
  </si>
  <si>
    <t>7001082993</t>
  </si>
  <si>
    <t>7001083008</t>
  </si>
  <si>
    <t>7001083037</t>
  </si>
  <si>
    <t>7001083103</t>
  </si>
  <si>
    <t>7001083144</t>
  </si>
  <si>
    <t>7001083207</t>
  </si>
  <si>
    <t>200016965481</t>
  </si>
  <si>
    <t>7001083312</t>
  </si>
  <si>
    <t>200012634917</t>
  </si>
  <si>
    <t>7001083437</t>
  </si>
  <si>
    <t>200013169400</t>
  </si>
  <si>
    <t>7001083547</t>
  </si>
  <si>
    <t>200015912955</t>
  </si>
  <si>
    <t>7001083571</t>
  </si>
  <si>
    <t>7001083640</t>
  </si>
  <si>
    <t>200012825119</t>
  </si>
  <si>
    <t>7001083704</t>
  </si>
  <si>
    <t>7001083732</t>
  </si>
  <si>
    <t>7001084931</t>
  </si>
  <si>
    <t>7000802580</t>
  </si>
  <si>
    <t>7000839449</t>
  </si>
  <si>
    <t>7000856231</t>
  </si>
  <si>
    <t>200017190360</t>
  </si>
  <si>
    <t>7000862184</t>
  </si>
  <si>
    <t>7000864296</t>
  </si>
  <si>
    <t>7000877453</t>
  </si>
  <si>
    <t>200011069768</t>
  </si>
  <si>
    <t>7000880059</t>
  </si>
  <si>
    <t>7000880499</t>
  </si>
  <si>
    <t>200014700989</t>
  </si>
  <si>
    <t>7000881657</t>
  </si>
  <si>
    <t>200017124906</t>
  </si>
  <si>
    <t>7000889133</t>
  </si>
  <si>
    <t>7000904463</t>
  </si>
  <si>
    <t>200011151079</t>
  </si>
  <si>
    <t>7000915644</t>
  </si>
  <si>
    <t>7000921915</t>
  </si>
  <si>
    <t>200017207057</t>
  </si>
  <si>
    <t>7000928171</t>
  </si>
  <si>
    <t>7000939410</t>
  </si>
  <si>
    <t>200016770659</t>
  </si>
  <si>
    <t>7000954482</t>
  </si>
  <si>
    <t>200012377855</t>
  </si>
  <si>
    <t>7000967908</t>
  </si>
  <si>
    <t>200015627363</t>
  </si>
  <si>
    <t>7000970334</t>
  </si>
  <si>
    <t>7000973718</t>
  </si>
  <si>
    <t>7000981211</t>
  </si>
  <si>
    <t>200017227733</t>
  </si>
  <si>
    <t>7001031228</t>
  </si>
  <si>
    <t>200017187903</t>
  </si>
  <si>
    <t>7001044172</t>
  </si>
  <si>
    <t>200011075500</t>
  </si>
  <si>
    <t>7001053488</t>
  </si>
  <si>
    <t>200014236588</t>
  </si>
  <si>
    <t>7001054252</t>
  </si>
  <si>
    <t>7001060370</t>
  </si>
  <si>
    <t>200013824939</t>
  </si>
  <si>
    <t>7001091363</t>
  </si>
  <si>
    <t>7001099037</t>
  </si>
  <si>
    <t>200017088507</t>
  </si>
  <si>
    <t>200017209046</t>
  </si>
  <si>
    <t>7000802388</t>
  </si>
  <si>
    <t>7000828393</t>
  </si>
  <si>
    <t>7000839257</t>
  </si>
  <si>
    <t>7000841282</t>
  </si>
  <si>
    <t>7000856327</t>
  </si>
  <si>
    <t>7000862088</t>
  </si>
  <si>
    <t>7000864392</t>
  </si>
  <si>
    <t>7000877357</t>
  </si>
  <si>
    <t>7000880155</t>
  </si>
  <si>
    <t>7000880403</t>
  </si>
  <si>
    <t>7000881849</t>
  </si>
  <si>
    <t>7000889229</t>
  </si>
  <si>
    <t>7000904559</t>
  </si>
  <si>
    <t>7000905633</t>
  </si>
  <si>
    <t>7000914087</t>
  </si>
  <si>
    <t>7000922107</t>
  </si>
  <si>
    <t>7000928075</t>
  </si>
  <si>
    <t>7000929627</t>
  </si>
  <si>
    <t>200012538357</t>
  </si>
  <si>
    <t>7000954386</t>
  </si>
  <si>
    <t>7000964956</t>
  </si>
  <si>
    <t>7000968100</t>
  </si>
  <si>
    <t>7000970238</t>
  </si>
  <si>
    <t>7000980764</t>
  </si>
  <si>
    <t>200016284420</t>
  </si>
  <si>
    <t>7000981403</t>
  </si>
  <si>
    <t>7001031132</t>
  </si>
  <si>
    <t>7000900228</t>
  </si>
  <si>
    <t>200017031804</t>
  </si>
  <si>
    <t>7000901490</t>
  </si>
  <si>
    <t>7000901844</t>
  </si>
  <si>
    <t>7000907139</t>
  </si>
  <si>
    <t>7000907962</t>
  </si>
  <si>
    <t>200014580654</t>
  </si>
  <si>
    <t>7000908410</t>
  </si>
  <si>
    <t>200014180000</t>
  </si>
  <si>
    <t>7000909060</t>
  </si>
  <si>
    <t>7000915494</t>
  </si>
  <si>
    <t>7000916075</t>
  </si>
  <si>
    <t>7000922604</t>
  </si>
  <si>
    <t>7000925671</t>
  </si>
  <si>
    <t>200013787995</t>
  </si>
  <si>
    <t>7000927483</t>
  </si>
  <si>
    <t>200011262413</t>
  </si>
  <si>
    <t>7000928467</t>
  </si>
  <si>
    <t>200014695627</t>
  </si>
  <si>
    <t>7000928793</t>
  </si>
  <si>
    <t>200011973407</t>
  </si>
  <si>
    <t>7000937222</t>
  </si>
  <si>
    <t>7000946349</t>
  </si>
  <si>
    <t>7000950361</t>
  </si>
  <si>
    <t>7000957562</t>
  </si>
  <si>
    <t>7000958962</t>
  </si>
  <si>
    <t>200017116712</t>
  </si>
  <si>
    <t>7000966688</t>
  </si>
  <si>
    <t>7000970578</t>
  </si>
  <si>
    <t>200015374800</t>
  </si>
  <si>
    <t>7000973481</t>
  </si>
  <si>
    <t>7000975244</t>
  </si>
  <si>
    <t>7000978699</t>
  </si>
  <si>
    <t>7000979068</t>
  </si>
  <si>
    <t>7000983646</t>
  </si>
  <si>
    <t>7000983834</t>
  </si>
  <si>
    <t>200015957612</t>
  </si>
  <si>
    <t>7000984630</t>
  </si>
  <si>
    <t>7000986134</t>
  </si>
  <si>
    <t>7000988715</t>
  </si>
  <si>
    <t>7000991490</t>
  </si>
  <si>
    <t>200011005556</t>
  </si>
  <si>
    <t>7000992478</t>
  </si>
  <si>
    <t>7000994468</t>
  </si>
  <si>
    <t>200012821746</t>
  </si>
  <si>
    <t>7001000822</t>
  </si>
  <si>
    <t>7001044076</t>
  </si>
  <si>
    <t>7001054060</t>
  </si>
  <si>
    <t>7001054332</t>
  </si>
  <si>
    <t>7001060466</t>
  </si>
  <si>
    <t>7001086383</t>
  </si>
  <si>
    <t>7001091365</t>
  </si>
  <si>
    <t>7001099038</t>
  </si>
  <si>
    <t>7001100239</t>
  </si>
  <si>
    <t>7001080368</t>
  </si>
  <si>
    <t>200017360930</t>
  </si>
  <si>
    <t>7000798110</t>
  </si>
  <si>
    <t>7000806970</t>
  </si>
  <si>
    <t>7000812085</t>
  </si>
  <si>
    <t>7000813728</t>
  </si>
  <si>
    <t>7000814172</t>
  </si>
  <si>
    <t>7000830568</t>
  </si>
  <si>
    <t>200013526070</t>
  </si>
  <si>
    <t>7000836770</t>
  </si>
  <si>
    <t>200014379412</t>
  </si>
  <si>
    <t>7000838848</t>
  </si>
  <si>
    <t>7000844243</t>
  </si>
  <si>
    <t>200012424343</t>
  </si>
  <si>
    <t>7000849098</t>
  </si>
  <si>
    <t>7000854507</t>
  </si>
  <si>
    <t>7000864906</t>
  </si>
  <si>
    <t>7000870463</t>
  </si>
  <si>
    <t>7000871641</t>
  </si>
  <si>
    <t>7000878801</t>
  </si>
  <si>
    <t>200012610230</t>
  </si>
  <si>
    <t>7000884281</t>
  </si>
  <si>
    <t>7000885046</t>
  </si>
  <si>
    <t>7000887436</t>
  </si>
  <si>
    <t>200016387777</t>
  </si>
  <si>
    <t>7000890861</t>
  </si>
  <si>
    <t>200013602368</t>
  </si>
  <si>
    <t>7000895150</t>
  </si>
  <si>
    <t>200016841906</t>
  </si>
  <si>
    <t>7000897020</t>
  </si>
  <si>
    <t>200012754590</t>
  </si>
  <si>
    <t>7001013262</t>
  </si>
  <si>
    <t>7001016662</t>
  </si>
  <si>
    <t>7001017034</t>
  </si>
  <si>
    <t>7001021573</t>
  </si>
  <si>
    <t>7001025636</t>
  </si>
  <si>
    <t>7001025941</t>
  </si>
  <si>
    <t>7001028828</t>
  </si>
  <si>
    <t>200014317636</t>
  </si>
  <si>
    <t>7001034790</t>
  </si>
  <si>
    <t>7001036001</t>
  </si>
  <si>
    <t>7001041598</t>
  </si>
  <si>
    <t>200012238784</t>
  </si>
  <si>
    <t>7001042098</t>
  </si>
  <si>
    <t>7001042588</t>
  </si>
  <si>
    <t>7001047994</t>
  </si>
  <si>
    <t>7001058854</t>
  </si>
  <si>
    <t>7001068322</t>
  </si>
  <si>
    <t>7001070269</t>
  </si>
  <si>
    <t>7001070906</t>
  </si>
  <si>
    <t>7001073458</t>
  </si>
  <si>
    <t>7001074017</t>
  </si>
  <si>
    <t>7001077553</t>
  </si>
  <si>
    <t>7001077837</t>
  </si>
  <si>
    <t>200016519387</t>
  </si>
  <si>
    <t>7001079418</t>
  </si>
  <si>
    <t>7001083015</t>
  </si>
  <si>
    <t>200011689433</t>
  </si>
  <si>
    <t>7001083046</t>
  </si>
  <si>
    <t>7001083228</t>
  </si>
  <si>
    <t>7001083620</t>
  </si>
  <si>
    <t>7001083678</t>
  </si>
  <si>
    <t>22999999</t>
  </si>
  <si>
    <t>Default-NAWW76</t>
  </si>
  <si>
    <t>200017475308</t>
  </si>
  <si>
    <t>200017500014</t>
  </si>
  <si>
    <t>7000806914</t>
  </si>
  <si>
    <t>200015426238</t>
  </si>
  <si>
    <t>7000807232</t>
  </si>
  <si>
    <t>7000810531</t>
  </si>
  <si>
    <t>7000810648</t>
  </si>
  <si>
    <t>200015029537</t>
  </si>
  <si>
    <t>7000816370</t>
  </si>
  <si>
    <t>7000837032</t>
  </si>
  <si>
    <t>200013130402</t>
  </si>
  <si>
    <t>7000848930</t>
  </si>
  <si>
    <t>7000879220</t>
  </si>
  <si>
    <t>7000885585</t>
  </si>
  <si>
    <t>200017265634</t>
  </si>
  <si>
    <t>7000890999</t>
  </si>
  <si>
    <t>7000894142</t>
  </si>
  <si>
    <t>200016298396</t>
  </si>
  <si>
    <t>7000894929</t>
  </si>
  <si>
    <t>7000921799</t>
  </si>
  <si>
    <t>7000926188</t>
  </si>
  <si>
    <t>7000934643</t>
  </si>
  <si>
    <t>200016481380</t>
  </si>
  <si>
    <t>7000944225</t>
  </si>
  <si>
    <t>200016334621</t>
  </si>
  <si>
    <t>7000946631</t>
  </si>
  <si>
    <t>200016646545</t>
  </si>
  <si>
    <t>7000956222</t>
  </si>
  <si>
    <t>200016819910</t>
  </si>
  <si>
    <t>7000966253</t>
  </si>
  <si>
    <t>7000968386</t>
  </si>
  <si>
    <t>200017327418</t>
  </si>
  <si>
    <t>7000973922</t>
  </si>
  <si>
    <t>200014264713</t>
  </si>
  <si>
    <t>7000986258</t>
  </si>
  <si>
    <t>200016435139</t>
  </si>
  <si>
    <t>7000992312</t>
  </si>
  <si>
    <t>7000992920</t>
  </si>
  <si>
    <t>200017177599</t>
  </si>
  <si>
    <t>7000993304</t>
  </si>
  <si>
    <t>200016776458</t>
  </si>
  <si>
    <t>7001000578</t>
  </si>
  <si>
    <t>200016964583</t>
  </si>
  <si>
    <t>7001000602</t>
  </si>
  <si>
    <t>7001012040</t>
  </si>
  <si>
    <t>7001013346</t>
  </si>
  <si>
    <t>7001029629</t>
  </si>
  <si>
    <t>7001044598</t>
  </si>
  <si>
    <t>200017351335</t>
  </si>
  <si>
    <t>7001052107</t>
  </si>
  <si>
    <t>7001097846</t>
  </si>
  <si>
    <t>200016751311</t>
  </si>
  <si>
    <t>7000807010</t>
  </si>
  <si>
    <t>7000807328</t>
  </si>
  <si>
    <t>7000810723</t>
  </si>
  <si>
    <t>7000810840</t>
  </si>
  <si>
    <t>7000816562</t>
  </si>
  <si>
    <t>7000836840</t>
  </si>
  <si>
    <t>7000879124</t>
  </si>
  <si>
    <t>7000885777</t>
  </si>
  <si>
    <t>7000890911</t>
  </si>
  <si>
    <t>7000894737</t>
  </si>
  <si>
    <t>7000897531</t>
  </si>
  <si>
    <t>7000921703</t>
  </si>
  <si>
    <t>7000923087</t>
  </si>
  <si>
    <t>7000926284</t>
  </si>
  <si>
    <t>7000934547</t>
  </si>
  <si>
    <t>7000944321</t>
  </si>
  <si>
    <t>7000956320</t>
  </si>
  <si>
    <t>7000966445</t>
  </si>
  <si>
    <t>7000968290</t>
  </si>
  <si>
    <t>7000974018</t>
  </si>
  <si>
    <t>7000986351</t>
  </si>
  <si>
    <t>7000989848</t>
  </si>
  <si>
    <t>7000993957</t>
  </si>
  <si>
    <t>7001000482</t>
  </si>
  <si>
    <t>7001000698</t>
  </si>
  <si>
    <t>7001012136</t>
  </si>
  <si>
    <t>7001013541</t>
  </si>
  <si>
    <t>7001029821</t>
  </si>
  <si>
    <t>7001047753</t>
  </si>
  <si>
    <t>7001052203</t>
  </si>
  <si>
    <t>7001097847</t>
  </si>
  <si>
    <t>7000801085</t>
  </si>
  <si>
    <t>200013527870</t>
  </si>
  <si>
    <t>7000806421</t>
  </si>
  <si>
    <t>200015483445</t>
  </si>
  <si>
    <t>7000830124</t>
  </si>
  <si>
    <t>200017281052</t>
  </si>
  <si>
    <t>7000831569</t>
  </si>
  <si>
    <t>7000840488</t>
  </si>
  <si>
    <t>200013456021</t>
  </si>
  <si>
    <t>7000847685</t>
  </si>
  <si>
    <t>7000849051</t>
  </si>
  <si>
    <t>200012261547</t>
  </si>
  <si>
    <t>7000864467</t>
  </si>
  <si>
    <t>200017411659</t>
  </si>
  <si>
    <t>7000865546</t>
  </si>
  <si>
    <t>7000867680</t>
  </si>
  <si>
    <t>7000869169</t>
  </si>
  <si>
    <t>200017326568</t>
  </si>
  <si>
    <t>7000869841</t>
  </si>
  <si>
    <t>7000873706</t>
  </si>
  <si>
    <t>7000877656</t>
  </si>
  <si>
    <t>7000879242</t>
  </si>
  <si>
    <t>200016591485</t>
  </si>
  <si>
    <t>7000883013</t>
  </si>
  <si>
    <t>7000890603</t>
  </si>
  <si>
    <t>200017266855</t>
  </si>
  <si>
    <t>7000896174</t>
  </si>
  <si>
    <t>7000901283</t>
  </si>
  <si>
    <t>7000907684</t>
  </si>
  <si>
    <t>7000917833</t>
  </si>
  <si>
    <t>7000920411</t>
  </si>
  <si>
    <t>200016975878</t>
  </si>
  <si>
    <t>7000923723</t>
  </si>
  <si>
    <t>7000930852</t>
  </si>
  <si>
    <t>7000930930</t>
  </si>
  <si>
    <t>7000933762</t>
  </si>
  <si>
    <t>7000933978</t>
  </si>
  <si>
    <t>200017219441</t>
  </si>
  <si>
    <t>7000940986</t>
  </si>
  <si>
    <t>200017359874</t>
  </si>
  <si>
    <t>7000945342</t>
  </si>
  <si>
    <t>7000947621</t>
  </si>
  <si>
    <t>200017261880</t>
  </si>
  <si>
    <t>7000954915</t>
  </si>
  <si>
    <t>200011480940</t>
  </si>
  <si>
    <t>7000956284</t>
  </si>
  <si>
    <t>7000956634</t>
  </si>
  <si>
    <t>7000959214</t>
  </si>
  <si>
    <t>7000959552</t>
  </si>
  <si>
    <t>200011837552</t>
  </si>
  <si>
    <t>7000960059</t>
  </si>
  <si>
    <t>7000962873</t>
  </si>
  <si>
    <t>7000967582</t>
  </si>
  <si>
    <t>7000967814</t>
  </si>
  <si>
    <t>7000970711</t>
  </si>
  <si>
    <t>7000972440</t>
  </si>
  <si>
    <t>200011539141</t>
  </si>
  <si>
    <t>7000977629</t>
  </si>
  <si>
    <t>7000978211</t>
  </si>
  <si>
    <t>7000978491</t>
  </si>
  <si>
    <t>7000981573</t>
  </si>
  <si>
    <t>7000989510</t>
  </si>
  <si>
    <t>200016447837</t>
  </si>
  <si>
    <t>7000993736</t>
  </si>
  <si>
    <t>7000998976</t>
  </si>
  <si>
    <t>200014580712</t>
  </si>
  <si>
    <t>7001001281</t>
  </si>
  <si>
    <t>7001002439</t>
  </si>
  <si>
    <t>7001016592</t>
  </si>
  <si>
    <t>200016578359</t>
  </si>
  <si>
    <t>7001022165</t>
  </si>
  <si>
    <t>200012925463</t>
  </si>
  <si>
    <t>7001027850</t>
  </si>
  <si>
    <t>200017329950</t>
  </si>
  <si>
    <t>7001030324</t>
  </si>
  <si>
    <t>200017240199</t>
  </si>
  <si>
    <t>7001037225</t>
  </si>
  <si>
    <t>7001040694</t>
  </si>
  <si>
    <t>7001043086</t>
  </si>
  <si>
    <t>7001046455</t>
  </si>
  <si>
    <t>7001052092</t>
  </si>
  <si>
    <t>200013913161</t>
  </si>
  <si>
    <t>7001052798</t>
  </si>
  <si>
    <t>200016901510</t>
  </si>
  <si>
    <t>7001057378</t>
  </si>
  <si>
    <t>7001061367</t>
  </si>
  <si>
    <t>200014259077</t>
  </si>
  <si>
    <t>7001062109</t>
  </si>
  <si>
    <t>200011633753</t>
  </si>
  <si>
    <t>7001063679</t>
  </si>
  <si>
    <t>200017194479</t>
  </si>
  <si>
    <t>7001064027</t>
  </si>
  <si>
    <t>7001070784</t>
  </si>
  <si>
    <t>200014389528</t>
  </si>
  <si>
    <t>7001072691</t>
  </si>
  <si>
    <t>7001074456</t>
  </si>
  <si>
    <t>200012908535</t>
  </si>
  <si>
    <t>7001078854</t>
  </si>
  <si>
    <t>7001080504</t>
  </si>
  <si>
    <t>200017088531</t>
  </si>
  <si>
    <t>7001082895</t>
  </si>
  <si>
    <t>7001082950</t>
  </si>
  <si>
    <t>200017233954</t>
  </si>
  <si>
    <t>7001083193</t>
  </si>
  <si>
    <t>200011763865</t>
  </si>
  <si>
    <t>7001083218</t>
  </si>
  <si>
    <t>200017327632</t>
  </si>
  <si>
    <t>7001083378</t>
  </si>
  <si>
    <t>200016660728</t>
  </si>
  <si>
    <t>7001083501</t>
  </si>
  <si>
    <t>7001083537</t>
  </si>
  <si>
    <t>200014378752</t>
  </si>
  <si>
    <t>7001083597</t>
  </si>
  <si>
    <t>7001083793</t>
  </si>
  <si>
    <t>200013830167</t>
  </si>
  <si>
    <t>7001083860</t>
  </si>
  <si>
    <t>200011745433</t>
  </si>
  <si>
    <t>7001084005</t>
  </si>
  <si>
    <t>200013817537</t>
  </si>
  <si>
    <t>7001084911</t>
  </si>
  <si>
    <t>200016522308</t>
  </si>
  <si>
    <t>7001085576</t>
  </si>
  <si>
    <t>7001098083</t>
  </si>
  <si>
    <t>200016998219</t>
  </si>
  <si>
    <t>7001103294</t>
  </si>
  <si>
    <t>200016702124</t>
  </si>
  <si>
    <t>7000780100</t>
  </si>
  <si>
    <t>7000781308</t>
  </si>
  <si>
    <t>200010757546</t>
  </si>
  <si>
    <t>7000790693</t>
  </si>
  <si>
    <t>200010309066</t>
  </si>
  <si>
    <t>7000990061</t>
  </si>
  <si>
    <t>200013690116</t>
  </si>
  <si>
    <t>7001041589</t>
  </si>
  <si>
    <t>Reclassed</t>
  </si>
  <si>
    <t>CS Entries only - does not show SA reclass adjustments</t>
  </si>
  <si>
    <t>7000924590</t>
  </si>
  <si>
    <t>200017591666</t>
  </si>
  <si>
    <t>7000812963</t>
  </si>
  <si>
    <t>7000821075</t>
  </si>
  <si>
    <t>7000828489</t>
  </si>
  <si>
    <t>7000831536</t>
  </si>
  <si>
    <t>200016093748</t>
  </si>
  <si>
    <t>7000861680</t>
  </si>
  <si>
    <t>7000861965</t>
  </si>
  <si>
    <t>7000880170</t>
  </si>
  <si>
    <t>7000881922</t>
  </si>
  <si>
    <t>200017308558</t>
  </si>
  <si>
    <t>7000884751</t>
  </si>
  <si>
    <t>200012306169</t>
  </si>
  <si>
    <t>7000885730</t>
  </si>
  <si>
    <t>7000887016</t>
  </si>
  <si>
    <t>200012707598</t>
  </si>
  <si>
    <t>7000896746</t>
  </si>
  <si>
    <t>7000903807</t>
  </si>
  <si>
    <t>7000912587</t>
  </si>
  <si>
    <t>200015776152</t>
  </si>
  <si>
    <t>7000914333</t>
  </si>
  <si>
    <t>7000919366</t>
  </si>
  <si>
    <t>200014177071</t>
  </si>
  <si>
    <t>200017395241</t>
  </si>
  <si>
    <t>7000936950</t>
  </si>
  <si>
    <t>200017419843</t>
  </si>
  <si>
    <t>7000942869</t>
  </si>
  <si>
    <t>200012022147</t>
  </si>
  <si>
    <t>7000943316</t>
  </si>
  <si>
    <t>200017346889</t>
  </si>
  <si>
    <t>7000947625</t>
  </si>
  <si>
    <t>7000948171</t>
  </si>
  <si>
    <t>7000949476</t>
  </si>
  <si>
    <t>7000949578</t>
  </si>
  <si>
    <t>200016363687</t>
  </si>
  <si>
    <t>7000951561</t>
  </si>
  <si>
    <t>7000972692</t>
  </si>
  <si>
    <t>200017426640</t>
  </si>
  <si>
    <t>7000973581</t>
  </si>
  <si>
    <t>7000973877</t>
  </si>
  <si>
    <t>7000977546</t>
  </si>
  <si>
    <t>200017343365</t>
  </si>
  <si>
    <t>7000980860</t>
  </si>
  <si>
    <t>7000984538</t>
  </si>
  <si>
    <t>200017056819</t>
  </si>
  <si>
    <t>7000997837</t>
  </si>
  <si>
    <t>200016663896</t>
  </si>
  <si>
    <t>7000998277</t>
  </si>
  <si>
    <t>200017061256</t>
  </si>
  <si>
    <t>7001007856</t>
  </si>
  <si>
    <t>7001009302</t>
  </si>
  <si>
    <t>7001022776</t>
  </si>
  <si>
    <t>200017340205</t>
  </si>
  <si>
    <t>7001025203</t>
  </si>
  <si>
    <t>7001041372</t>
  </si>
  <si>
    <t>200017144938</t>
  </si>
  <si>
    <t>7000973685</t>
  </si>
  <si>
    <t>7000973773</t>
  </si>
  <si>
    <t>7000977204</t>
  </si>
  <si>
    <t>7000977642</t>
  </si>
  <si>
    <t>7000984346</t>
  </si>
  <si>
    <t>7000994725</t>
  </si>
  <si>
    <t>7000998029</t>
  </si>
  <si>
    <t>7001000196</t>
  </si>
  <si>
    <t>7001005058</t>
  </si>
  <si>
    <t>7001007952</t>
  </si>
  <si>
    <t>7001009110</t>
  </si>
  <si>
    <t>7001022872</t>
  </si>
  <si>
    <t>7001025299</t>
  </si>
  <si>
    <t>7001039239</t>
  </si>
  <si>
    <t>200014331512</t>
  </si>
  <si>
    <t>7001040797</t>
  </si>
  <si>
    <t>7001046435</t>
  </si>
  <si>
    <t>200016101566</t>
  </si>
  <si>
    <t>7001048942</t>
  </si>
  <si>
    <t>7001058586</t>
  </si>
  <si>
    <t>7001059137</t>
  </si>
  <si>
    <t>7001073073</t>
  </si>
  <si>
    <t>7001076839</t>
  </si>
  <si>
    <t>200016737948</t>
  </si>
  <si>
    <t>7001086408</t>
  </si>
  <si>
    <t>7001097620</t>
  </si>
  <si>
    <t>200017351293</t>
  </si>
  <si>
    <t>7001097625</t>
  </si>
  <si>
    <t>7000863299</t>
  </si>
  <si>
    <t>200017550738</t>
  </si>
  <si>
    <t>7000836024</t>
  </si>
  <si>
    <t>200011575970</t>
  </si>
  <si>
    <t>7000844912</t>
  </si>
  <si>
    <t>7000847535</t>
  </si>
  <si>
    <t>200017364478</t>
  </si>
  <si>
    <t>7000848673</t>
  </si>
  <si>
    <t>7000848828</t>
  </si>
  <si>
    <t>7000852897</t>
  </si>
  <si>
    <t>7000858519</t>
  </si>
  <si>
    <t>7000859762</t>
  </si>
  <si>
    <t>7000860571</t>
  </si>
  <si>
    <t>200010927495</t>
  </si>
  <si>
    <t>7000866336</t>
  </si>
  <si>
    <t>7000870258</t>
  </si>
  <si>
    <t>200017584463</t>
  </si>
  <si>
    <t>7000873143</t>
  </si>
  <si>
    <t>200017493178</t>
  </si>
  <si>
    <t>7000878695</t>
  </si>
  <si>
    <t>200013323684</t>
  </si>
  <si>
    <t>7001046339</t>
  </si>
  <si>
    <t>7001049038</t>
  </si>
  <si>
    <t>7001058490</t>
  </si>
  <si>
    <t>7001059233</t>
  </si>
  <si>
    <t>7001072977</t>
  </si>
  <si>
    <t>7001076563</t>
  </si>
  <si>
    <t>7001076935</t>
  </si>
  <si>
    <t>7001097619</t>
  </si>
  <si>
    <t>7001097623</t>
  </si>
  <si>
    <t>7001100127</t>
  </si>
  <si>
    <t>7001100129</t>
  </si>
  <si>
    <t>7000798057</t>
  </si>
  <si>
    <t>7000799087</t>
  </si>
  <si>
    <t>7000811948</t>
  </si>
  <si>
    <t>200016571891</t>
  </si>
  <si>
    <t>7000813059</t>
  </si>
  <si>
    <t>7000820979</t>
  </si>
  <si>
    <t>7000821909</t>
  </si>
  <si>
    <t>7000831632</t>
  </si>
  <si>
    <t>7000881730</t>
  </si>
  <si>
    <t>7000884655</t>
  </si>
  <si>
    <t>7000885922</t>
  </si>
  <si>
    <t>7000886920</t>
  </si>
  <si>
    <t>7000896650</t>
  </si>
  <si>
    <t>7000903903</t>
  </si>
  <si>
    <t>7000914429</t>
  </si>
  <si>
    <t>7000915543</t>
  </si>
  <si>
    <t>7000918181</t>
  </si>
  <si>
    <t>7000919558</t>
  </si>
  <si>
    <t>7000921026</t>
  </si>
  <si>
    <t>7000923116</t>
  </si>
  <si>
    <t>7000924686</t>
  </si>
  <si>
    <t>7000924790</t>
  </si>
  <si>
    <t>7000934147</t>
  </si>
  <si>
    <t>7000936854</t>
  </si>
  <si>
    <t>7000942773</t>
  </si>
  <si>
    <t>7000947529</t>
  </si>
  <si>
    <t>7000949386</t>
  </si>
  <si>
    <t>7000950654</t>
  </si>
  <si>
    <t>7000971847</t>
  </si>
  <si>
    <t>200010928634</t>
  </si>
  <si>
    <t>7000879564</t>
  </si>
  <si>
    <t>7000882649</t>
  </si>
  <si>
    <t>200013273111</t>
  </si>
  <si>
    <t>7000883963</t>
  </si>
  <si>
    <t>7000889767</t>
  </si>
  <si>
    <t>7000892689</t>
  </si>
  <si>
    <t>200010967244</t>
  </si>
  <si>
    <t>7000898563</t>
  </si>
  <si>
    <t>7000899982</t>
  </si>
  <si>
    <t>7000900179</t>
  </si>
  <si>
    <t>7000901451</t>
  </si>
  <si>
    <t>200016461960</t>
  </si>
  <si>
    <t>7000903948</t>
  </si>
  <si>
    <t>7000907220</t>
  </si>
  <si>
    <t>7000908118</t>
  </si>
  <si>
    <t>200012961427</t>
  </si>
  <si>
    <t>7000916802</t>
  </si>
  <si>
    <t>7000918238</t>
  </si>
  <si>
    <t>7000919776</t>
  </si>
  <si>
    <t>7000921460</t>
  </si>
  <si>
    <t>7000922992</t>
  </si>
  <si>
    <t>7000927650</t>
  </si>
  <si>
    <t>7000941095</t>
  </si>
  <si>
    <t>200016541167</t>
  </si>
  <si>
    <t>7000949054</t>
  </si>
  <si>
    <t>7000951899</t>
  </si>
  <si>
    <t>7000957124</t>
  </si>
  <si>
    <t>7000957539</t>
  </si>
  <si>
    <t>7000961113</t>
  </si>
  <si>
    <t>200016836971</t>
  </si>
  <si>
    <t>7000962847</t>
  </si>
  <si>
    <t>7000973288</t>
  </si>
  <si>
    <t>7000982385</t>
  </si>
  <si>
    <t>7000989879</t>
  </si>
  <si>
    <t>200017411162</t>
  </si>
  <si>
    <t>7000990241</t>
  </si>
  <si>
    <t>200017123361</t>
  </si>
  <si>
    <t>7000990388</t>
  </si>
  <si>
    <t>7001000792</t>
  </si>
  <si>
    <t>7001002793</t>
  </si>
  <si>
    <t>7001006728</t>
  </si>
  <si>
    <t>7001007893</t>
  </si>
  <si>
    <t>200014808287</t>
  </si>
  <si>
    <t>7001009581</t>
  </si>
  <si>
    <t>200013527292</t>
  </si>
  <si>
    <t>7001013745</t>
  </si>
  <si>
    <t>7001016881</t>
  </si>
  <si>
    <t>7001024728</t>
  </si>
  <si>
    <t>7001032557</t>
  </si>
  <si>
    <t>7001036441</t>
  </si>
  <si>
    <t>200015391747</t>
  </si>
  <si>
    <t>7001037427</t>
  </si>
  <si>
    <t>200015918937</t>
  </si>
  <si>
    <t>7001052722</t>
  </si>
  <si>
    <t>7001060360</t>
  </si>
  <si>
    <t>7001060411</t>
  </si>
  <si>
    <t>7001067409</t>
  </si>
  <si>
    <t>7001078928</t>
  </si>
  <si>
    <t>200015565696</t>
  </si>
  <si>
    <t>7001080085</t>
  </si>
  <si>
    <t>200016735629</t>
  </si>
  <si>
    <t>7001083052</t>
  </si>
  <si>
    <t>200016036713</t>
  </si>
  <si>
    <t>7001083195</t>
  </si>
  <si>
    <t>200014544775</t>
  </si>
  <si>
    <t>7001083598</t>
  </si>
  <si>
    <t>200013231788</t>
  </si>
  <si>
    <t>7001083634</t>
  </si>
  <si>
    <t>7001083670</t>
  </si>
  <si>
    <t>7001083764</t>
  </si>
  <si>
    <t>7001083845</t>
  </si>
  <si>
    <t>7001083869</t>
  </si>
  <si>
    <t>7001083913</t>
  </si>
  <si>
    <t>7001083925</t>
  </si>
  <si>
    <t>200014346775</t>
  </si>
  <si>
    <t>7001083962</t>
  </si>
  <si>
    <t>7001084648</t>
  </si>
  <si>
    <t>200017481470</t>
  </si>
  <si>
    <t>7000951527</t>
  </si>
  <si>
    <t>200010909048</t>
  </si>
  <si>
    <t>Difference</t>
  </si>
  <si>
    <t>Audrey Sobolesky</t>
  </si>
  <si>
    <t>10226 Ozark Mountain Water</t>
  </si>
  <si>
    <t>6000-111</t>
  </si>
  <si>
    <t>7000809428</t>
  </si>
  <si>
    <t>200017282928</t>
  </si>
  <si>
    <t>7001082968</t>
  </si>
  <si>
    <t>200014796953</t>
  </si>
  <si>
    <t>7000863769</t>
  </si>
  <si>
    <t>200017689155</t>
  </si>
  <si>
    <t>7000864060</t>
  </si>
  <si>
    <t>200017494077</t>
  </si>
  <si>
    <t>7001100260</t>
  </si>
  <si>
    <t>200017725546</t>
  </si>
  <si>
    <t>7000840349</t>
  </si>
  <si>
    <t>200017499100</t>
  </si>
  <si>
    <t>7001100058</t>
  </si>
  <si>
    <t>7000798153</t>
  </si>
  <si>
    <t>7000800814</t>
  </si>
  <si>
    <t>7000805889</t>
  </si>
  <si>
    <t>7000806099</t>
  </si>
  <si>
    <t>200014319160</t>
  </si>
  <si>
    <t>7000808077</t>
  </si>
  <si>
    <t>200012845844</t>
  </si>
  <si>
    <t>7000809995</t>
  </si>
  <si>
    <t>7000812140</t>
  </si>
  <si>
    <t>7000815037</t>
  </si>
  <si>
    <t>200017383338</t>
  </si>
  <si>
    <t>7000818820</t>
  </si>
  <si>
    <t>7000821717</t>
  </si>
  <si>
    <t>7000825456</t>
  </si>
  <si>
    <t>7000827889</t>
  </si>
  <si>
    <t>7000837097</t>
  </si>
  <si>
    <t>7000838759</t>
  </si>
  <si>
    <t>7000842384</t>
  </si>
  <si>
    <t>7000844255</t>
  </si>
  <si>
    <t>200011336944</t>
  </si>
  <si>
    <t>7000856244</t>
  </si>
  <si>
    <t>7000856721</t>
  </si>
  <si>
    <t>200013695875</t>
  </si>
  <si>
    <t>7000860878</t>
  </si>
  <si>
    <t>7000866638</t>
  </si>
  <si>
    <t>200016237600</t>
  </si>
  <si>
    <t>7000869065</t>
  </si>
  <si>
    <t>7000869903</t>
  </si>
  <si>
    <t>200014640037</t>
  </si>
  <si>
    <t>7000871229</t>
  </si>
  <si>
    <t>200016552255</t>
  </si>
  <si>
    <t>7000874006</t>
  </si>
  <si>
    <t>7000874089</t>
  </si>
  <si>
    <t>200013011552</t>
  </si>
  <si>
    <t>7000875776</t>
  </si>
  <si>
    <t>200016774537</t>
  </si>
  <si>
    <t>7000877959</t>
  </si>
  <si>
    <t>200011263155</t>
  </si>
  <si>
    <t>7000878255</t>
  </si>
  <si>
    <t>200012591083</t>
  </si>
  <si>
    <t>7000881776</t>
  </si>
  <si>
    <t>200017474863</t>
  </si>
  <si>
    <t>7000888487</t>
  </si>
  <si>
    <t>7000895299</t>
  </si>
  <si>
    <t>200012025306</t>
  </si>
  <si>
    <t>7000897627</t>
  </si>
  <si>
    <t>7000900451</t>
  </si>
  <si>
    <t>7000905708</t>
  </si>
  <si>
    <t>200013018649</t>
  </si>
  <si>
    <t>7000905729</t>
  </si>
  <si>
    <t>7000905941</t>
  </si>
  <si>
    <t>7000905998</t>
  </si>
  <si>
    <t>7000910057</t>
  </si>
  <si>
    <t>200017382975</t>
  </si>
  <si>
    <t>7000911910</t>
  </si>
  <si>
    <t>7000916836</t>
  </si>
  <si>
    <t>7000920930</t>
  </si>
  <si>
    <t>7000924694</t>
  </si>
  <si>
    <t>7000924890</t>
  </si>
  <si>
    <t>7000929531</t>
  </si>
  <si>
    <t>7000931294</t>
  </si>
  <si>
    <t>7000934051</t>
  </si>
  <si>
    <t>7000934713</t>
  </si>
  <si>
    <t>200014127308</t>
  </si>
  <si>
    <t>7000934912</t>
  </si>
  <si>
    <t>7000936141</t>
  </si>
  <si>
    <t>7000937049</t>
  </si>
  <si>
    <t>200017406303</t>
  </si>
  <si>
    <t>7000955330</t>
  </si>
  <si>
    <t>200014319541</t>
  </si>
  <si>
    <t>7000964321</t>
  </si>
  <si>
    <t>200017163771</t>
  </si>
  <si>
    <t>7000965095</t>
  </si>
  <si>
    <t>200011856354</t>
  </si>
  <si>
    <t>7000970936</t>
  </si>
  <si>
    <t>7000971943</t>
  </si>
  <si>
    <t>7000972596</t>
  </si>
  <si>
    <t>200016769016</t>
  </si>
  <si>
    <t>7000987949</t>
  </si>
  <si>
    <t>7000992412</t>
  </si>
  <si>
    <t>200015220011</t>
  </si>
  <si>
    <t>7000993357</t>
  </si>
  <si>
    <t>7000994053</t>
  </si>
  <si>
    <t>7000996549</t>
  </si>
  <si>
    <t>7001004962</t>
  </si>
  <si>
    <t>7001005435</t>
  </si>
  <si>
    <t>7001005704</t>
  </si>
  <si>
    <t>200017445855</t>
  </si>
  <si>
    <t>7001009812</t>
  </si>
  <si>
    <t>7001010176</t>
  </si>
  <si>
    <t>7001010734</t>
  </si>
  <si>
    <t>7001011258</t>
  </si>
  <si>
    <t>200013695982</t>
  </si>
  <si>
    <t>7001019913</t>
  </si>
  <si>
    <t>7001023745</t>
  </si>
  <si>
    <t>7001029257</t>
  </si>
  <si>
    <t>200015114578</t>
  </si>
  <si>
    <t>7001035725</t>
  </si>
  <si>
    <t>200017260486</t>
  </si>
  <si>
    <t>7001036250</t>
  </si>
  <si>
    <t>200016471811</t>
  </si>
  <si>
    <t>7001037902</t>
  </si>
  <si>
    <t>200017379997</t>
  </si>
  <si>
    <t>7001039143</t>
  </si>
  <si>
    <t>7001040766</t>
  </si>
  <si>
    <t>7001043146</t>
  </si>
  <si>
    <t>7001045254</t>
  </si>
  <si>
    <t>200016946754</t>
  </si>
  <si>
    <t>7001047849</t>
  </si>
  <si>
    <t>7001049563</t>
  </si>
  <si>
    <t>200016432086</t>
  </si>
  <si>
    <t>7001050779</t>
  </si>
  <si>
    <t>200016837243</t>
  </si>
  <si>
    <t>7001054236</t>
  </si>
  <si>
    <t>7001057225</t>
  </si>
  <si>
    <t>200012746364</t>
  </si>
  <si>
    <t>7001067194</t>
  </si>
  <si>
    <t>7001096942</t>
  </si>
  <si>
    <t>200016244143</t>
  </si>
  <si>
    <t>7001100152</t>
  </si>
  <si>
    <t>200016733293</t>
  </si>
  <si>
    <t>7000801006</t>
  </si>
  <si>
    <t>7000805697</t>
  </si>
  <si>
    <t>7000806195</t>
  </si>
  <si>
    <t>7000808173</t>
  </si>
  <si>
    <t>7000809899</t>
  </si>
  <si>
    <t>7000815133</t>
  </si>
  <si>
    <t>7000827793</t>
  </si>
  <si>
    <t>7000837193</t>
  </si>
  <si>
    <t>7000842480</t>
  </si>
  <si>
    <t>7000844351</t>
  </si>
  <si>
    <t>7000849827</t>
  </si>
  <si>
    <t>7000856436</t>
  </si>
  <si>
    <t>7000857009</t>
  </si>
  <si>
    <t>7000860782</t>
  </si>
  <si>
    <t>7000866926</t>
  </si>
  <si>
    <t>7000868969</t>
  </si>
  <si>
    <t>7000869999</t>
  </si>
  <si>
    <t>7000871133</t>
  </si>
  <si>
    <t>7000873993</t>
  </si>
  <si>
    <t>7000874102</t>
  </si>
  <si>
    <t>7000875680</t>
  </si>
  <si>
    <t>7000877863</t>
  </si>
  <si>
    <t>7000878351</t>
  </si>
  <si>
    <t>7000881968</t>
  </si>
  <si>
    <t>7000888295</t>
  </si>
  <si>
    <t>7000895491</t>
  </si>
  <si>
    <t>7000900931</t>
  </si>
  <si>
    <t>7000905804</t>
  </si>
  <si>
    <t>7000906037</t>
  </si>
  <si>
    <t>7000906094</t>
  </si>
  <si>
    <t>7000910153</t>
  </si>
  <si>
    <t>7000912006</t>
  </si>
  <si>
    <t>7000916932</t>
  </si>
  <si>
    <t>7000924794</t>
  </si>
  <si>
    <t>7000931390</t>
  </si>
  <si>
    <t>7000934816</t>
  </si>
  <si>
    <t>7000936332</t>
  </si>
  <si>
    <t>7000936953</t>
  </si>
  <si>
    <t>7000946727</t>
  </si>
  <si>
    <t>7000955042</t>
  </si>
  <si>
    <t>7000961441</t>
  </si>
  <si>
    <t>7000965287</t>
  </si>
  <si>
    <t>7000970744</t>
  </si>
  <si>
    <t>7000976052</t>
  </si>
  <si>
    <t>7000992120</t>
  </si>
  <si>
    <t>7000992316</t>
  </si>
  <si>
    <t>7000993261</t>
  </si>
  <si>
    <t>7001005608</t>
  </si>
  <si>
    <t>7001009908</t>
  </si>
  <si>
    <t>7001010080</t>
  </si>
  <si>
    <t>7001019817</t>
  </si>
  <si>
    <t>7001023649</t>
  </si>
  <si>
    <t>7001029065</t>
  </si>
  <si>
    <t>7001035629</t>
  </si>
  <si>
    <t>7001036442</t>
  </si>
  <si>
    <t>7001037998</t>
  </si>
  <si>
    <t>7001040478</t>
  </si>
  <si>
    <t>7001042954</t>
  </si>
  <si>
    <t>7001044502</t>
  </si>
  <si>
    <t>7001045158</t>
  </si>
  <si>
    <t>7001049755</t>
  </si>
  <si>
    <t>7001050683</t>
  </si>
  <si>
    <t>7001057129</t>
  </si>
  <si>
    <t>7001067290</t>
  </si>
  <si>
    <t>7001084993</t>
  </si>
  <si>
    <t>7001096943</t>
  </si>
  <si>
    <t>7001100140</t>
  </si>
  <si>
    <t>7001100156</t>
  </si>
  <si>
    <t>7000933729</t>
  </si>
  <si>
    <t>7001072763</t>
  </si>
  <si>
    <t>7001100610</t>
  </si>
  <si>
    <t>200017250008</t>
  </si>
  <si>
    <t>7000995868</t>
  </si>
  <si>
    <t>7000947743</t>
  </si>
  <si>
    <t>200016940856</t>
  </si>
  <si>
    <t>7000952111</t>
  </si>
  <si>
    <t>7000954429</t>
  </si>
  <si>
    <t>200017548252</t>
  </si>
  <si>
    <t>7000954645</t>
  </si>
  <si>
    <t>7000957088</t>
  </si>
  <si>
    <t>200015504430</t>
  </si>
  <si>
    <t>7000958646</t>
  </si>
  <si>
    <t>200016675213</t>
  </si>
  <si>
    <t>7000963465</t>
  </si>
  <si>
    <t>7000967789</t>
  </si>
  <si>
    <t>7000973517</t>
  </si>
  <si>
    <t>200017485968</t>
  </si>
  <si>
    <t>7000978900</t>
  </si>
  <si>
    <t>7000983715</t>
  </si>
  <si>
    <t>200012592040</t>
  </si>
  <si>
    <t>7000987687</t>
  </si>
  <si>
    <t>7000996779</t>
  </si>
  <si>
    <t>7000996851</t>
  </si>
  <si>
    <t>200017522422</t>
  </si>
  <si>
    <t>7000999361</t>
  </si>
  <si>
    <t>200014165555</t>
  </si>
  <si>
    <t>7001004695</t>
  </si>
  <si>
    <t>7001009384</t>
  </si>
  <si>
    <t>7001018415</t>
  </si>
  <si>
    <t>7001018642</t>
  </si>
  <si>
    <t>7001027040</t>
  </si>
  <si>
    <t>7001030190</t>
  </si>
  <si>
    <t>7001032209</t>
  </si>
  <si>
    <t>200017427622</t>
  </si>
  <si>
    <t>7001033961</t>
  </si>
  <si>
    <t>7001036083</t>
  </si>
  <si>
    <t>7001036700</t>
  </si>
  <si>
    <t>7001038207</t>
  </si>
  <si>
    <t>200017324324</t>
  </si>
  <si>
    <t>7001042292</t>
  </si>
  <si>
    <t>200017487337</t>
  </si>
  <si>
    <t>7001045111</t>
  </si>
  <si>
    <t>7001059948</t>
  </si>
  <si>
    <t>7001063458</t>
  </si>
  <si>
    <t>7001067331</t>
  </si>
  <si>
    <t>7001068482</t>
  </si>
  <si>
    <t>7001071569</t>
  </si>
  <si>
    <t>200011204035</t>
  </si>
  <si>
    <t>7001072197</t>
  </si>
  <si>
    <t>7001074336</t>
  </si>
  <si>
    <t>200016972123</t>
  </si>
  <si>
    <t>7001083747</t>
  </si>
  <si>
    <t>7000809698</t>
  </si>
  <si>
    <t>200017717477</t>
  </si>
  <si>
    <t>7000837158</t>
  </si>
  <si>
    <t>200017697570</t>
  </si>
  <si>
    <t>7001084913</t>
  </si>
  <si>
    <t>200016575199</t>
  </si>
  <si>
    <t>7000796208</t>
  </si>
  <si>
    <t>200016558583</t>
  </si>
  <si>
    <t>7000796777</t>
  </si>
  <si>
    <t>200012455198</t>
  </si>
  <si>
    <t>7000808089</t>
  </si>
  <si>
    <t>7000820730</t>
  </si>
  <si>
    <t>200014390641</t>
  </si>
  <si>
    <t>7000830531</t>
  </si>
  <si>
    <t>7000836143</t>
  </si>
  <si>
    <t>7000846541</t>
  </si>
  <si>
    <t>7000856765</t>
  </si>
  <si>
    <t>200014269936</t>
  </si>
  <si>
    <t>7000857010</t>
  </si>
  <si>
    <t>200014051094</t>
  </si>
  <si>
    <t>7000862222</t>
  </si>
  <si>
    <t>7000862951</t>
  </si>
  <si>
    <t>7000863308</t>
  </si>
  <si>
    <t>7000864066</t>
  </si>
  <si>
    <t>7000864339</t>
  </si>
  <si>
    <t>7000865258</t>
  </si>
  <si>
    <t>7000866580</t>
  </si>
  <si>
    <t>200015820927</t>
  </si>
  <si>
    <t>7000867574</t>
  </si>
  <si>
    <t>7000872006</t>
  </si>
  <si>
    <t>200015356971</t>
  </si>
  <si>
    <t>7000873266</t>
  </si>
  <si>
    <t>200016774057</t>
  </si>
  <si>
    <t>7000877425</t>
  </si>
  <si>
    <t>7000879007</t>
  </si>
  <si>
    <t>200017468287</t>
  </si>
  <si>
    <t>7000879674</t>
  </si>
  <si>
    <t>200016958999</t>
  </si>
  <si>
    <t>7000880028</t>
  </si>
  <si>
    <t>7000884085</t>
  </si>
  <si>
    <t>7000885135</t>
  </si>
  <si>
    <t>7000887834</t>
  </si>
  <si>
    <t>7000887996</t>
  </si>
  <si>
    <t>7000888965</t>
  </si>
  <si>
    <t>200014445171</t>
  </si>
  <si>
    <t>7000890065</t>
  </si>
  <si>
    <t>7000892106</t>
  </si>
  <si>
    <t>7000893751</t>
  </si>
  <si>
    <t>7000894821</t>
  </si>
  <si>
    <t>7000895246</t>
  </si>
  <si>
    <t>200016864783</t>
  </si>
  <si>
    <t>7000895251</t>
  </si>
  <si>
    <t>7000895924</t>
  </si>
  <si>
    <t>7000896159</t>
  </si>
  <si>
    <t>7000898707</t>
  </si>
  <si>
    <t>7000902194</t>
  </si>
  <si>
    <t>200017493590</t>
  </si>
  <si>
    <t>7000902650</t>
  </si>
  <si>
    <t>7000903140</t>
  </si>
  <si>
    <t>200011669583</t>
  </si>
  <si>
    <t>7000905860</t>
  </si>
  <si>
    <t>200016835064</t>
  </si>
  <si>
    <t>7000909271</t>
  </si>
  <si>
    <t>200016794519</t>
  </si>
  <si>
    <t>7000913535</t>
  </si>
  <si>
    <t>7000914395</t>
  </si>
  <si>
    <t>200017538923</t>
  </si>
  <si>
    <t>7000918739</t>
  </si>
  <si>
    <t>7000923636</t>
  </si>
  <si>
    <t>200014137729</t>
  </si>
  <si>
    <t>7000927798</t>
  </si>
  <si>
    <t>200017518370</t>
  </si>
  <si>
    <t>7000928722</t>
  </si>
  <si>
    <t>7000928776</t>
  </si>
  <si>
    <t>7000932052</t>
  </si>
  <si>
    <t>200017504305</t>
  </si>
  <si>
    <t>7000939215</t>
  </si>
  <si>
    <t>200013202250</t>
  </si>
  <si>
    <t>7001075658</t>
  </si>
  <si>
    <t>200017550753</t>
  </si>
  <si>
    <t>7001078531</t>
  </si>
  <si>
    <t>7001080159</t>
  </si>
  <si>
    <t>200012606238</t>
  </si>
  <si>
    <t>7001082961</t>
  </si>
  <si>
    <t>7001083026</t>
  </si>
  <si>
    <t>200012187643</t>
  </si>
  <si>
    <t>7001083085</t>
  </si>
  <si>
    <t>7001083089</t>
  </si>
  <si>
    <t>200017539202</t>
  </si>
  <si>
    <t>7001083131</t>
  </si>
  <si>
    <t>200011979909</t>
  </si>
  <si>
    <t>7001083251</t>
  </si>
  <si>
    <t>200014365296</t>
  </si>
  <si>
    <t>7001083333</t>
  </si>
  <si>
    <t>200016717619</t>
  </si>
  <si>
    <t>7001083573</t>
  </si>
  <si>
    <t>200011234370</t>
  </si>
  <si>
    <t>7001083692</t>
  </si>
  <si>
    <t>7001083694</t>
  </si>
  <si>
    <t>200016656254</t>
  </si>
  <si>
    <t>7001083719</t>
  </si>
  <si>
    <t>7001083815</t>
  </si>
  <si>
    <t>7001083977</t>
  </si>
  <si>
    <t>7001084016</t>
  </si>
  <si>
    <t>7001095621</t>
  </si>
  <si>
    <t>200017579646</t>
  </si>
  <si>
    <t>7001101239</t>
  </si>
  <si>
    <t>200016926467</t>
  </si>
  <si>
    <t>7000778257</t>
  </si>
  <si>
    <t>200017070356</t>
  </si>
  <si>
    <t>7000782654</t>
  </si>
  <si>
    <t>7000874647</t>
  </si>
  <si>
    <t>7000898803</t>
  </si>
  <si>
    <t>7000970088</t>
  </si>
  <si>
    <t>7001017176</t>
  </si>
  <si>
    <t>200011064132</t>
  </si>
  <si>
    <t>7001075562</t>
  </si>
  <si>
    <t>Note: Added (null) to misc. credit line on MOPSC summary</t>
  </si>
  <si>
    <t>7000777712</t>
  </si>
  <si>
    <t>200010288500</t>
  </si>
  <si>
    <t>7001100241</t>
  </si>
  <si>
    <t>200017885217</t>
  </si>
  <si>
    <t>200017842697</t>
  </si>
  <si>
    <t>7001100117</t>
  </si>
  <si>
    <t>7000810263</t>
  </si>
  <si>
    <t>7000799183</t>
  </si>
  <si>
    <t>200017648276</t>
  </si>
  <si>
    <t>7000801982</t>
  </si>
  <si>
    <t>200013866906</t>
  </si>
  <si>
    <t>7000810091</t>
  </si>
  <si>
    <t>7000818284</t>
  </si>
  <si>
    <t>7000829053</t>
  </si>
  <si>
    <t>200011710528</t>
  </si>
  <si>
    <t>7000829656</t>
  </si>
  <si>
    <t>7000833148</t>
  </si>
  <si>
    <t>200016485027</t>
  </si>
  <si>
    <t>7000839342</t>
  </si>
  <si>
    <t>7000844360</t>
  </si>
  <si>
    <t>7000848294</t>
  </si>
  <si>
    <t>7000854009</t>
  </si>
  <si>
    <t>7000855660</t>
  </si>
  <si>
    <t>200014518878</t>
  </si>
  <si>
    <t>7000856792</t>
  </si>
  <si>
    <t>7000857078</t>
  </si>
  <si>
    <t>7000863497</t>
  </si>
  <si>
    <t>200015866862</t>
  </si>
  <si>
    <t>7000867677</t>
  </si>
  <si>
    <t>200016742906</t>
  </si>
  <si>
    <t>7000871414</t>
  </si>
  <si>
    <t>7000876620</t>
  </si>
  <si>
    <t>200016753580</t>
  </si>
  <si>
    <t>7000884890</t>
  </si>
  <si>
    <t>200011967532</t>
  </si>
  <si>
    <t>7000886859</t>
  </si>
  <si>
    <t>7000888822</t>
  </si>
  <si>
    <t>200017165859</t>
  </si>
  <si>
    <t>7000899573</t>
  </si>
  <si>
    <t>7000909420</t>
  </si>
  <si>
    <t>200017075918</t>
  </si>
  <si>
    <t>7000918277</t>
  </si>
  <si>
    <t>7000921725</t>
  </si>
  <si>
    <t>200017602018</t>
  </si>
  <si>
    <t>7000923192</t>
  </si>
  <si>
    <t>7000923442</t>
  </si>
  <si>
    <t>7000923450</t>
  </si>
  <si>
    <t>7000923644</t>
  </si>
  <si>
    <t>200017099413</t>
  </si>
  <si>
    <t>7000925229</t>
  </si>
  <si>
    <t>7000927440</t>
  </si>
  <si>
    <t>7000929696</t>
  </si>
  <si>
    <t>7000930665</t>
  </si>
  <si>
    <t>200017582756</t>
  </si>
  <si>
    <t>7000933159</t>
  </si>
  <si>
    <t>200017123148</t>
  </si>
  <si>
    <t>7000946528</t>
  </si>
  <si>
    <t>200017565447</t>
  </si>
  <si>
    <t>7000951496</t>
  </si>
  <si>
    <t>200017568391</t>
  </si>
  <si>
    <t>7000953164</t>
  </si>
  <si>
    <t>200017609716</t>
  </si>
  <si>
    <t>7000953479</t>
  </si>
  <si>
    <t>7000959670</t>
  </si>
  <si>
    <t>7000960405</t>
  </si>
  <si>
    <t>200015024199</t>
  </si>
  <si>
    <t>7000961634</t>
  </si>
  <si>
    <t>200017245040</t>
  </si>
  <si>
    <t>7000968911</t>
  </si>
  <si>
    <t>7000969333</t>
  </si>
  <si>
    <t>7000969584</t>
  </si>
  <si>
    <t>200017624350</t>
  </si>
  <si>
    <t>7000973652</t>
  </si>
  <si>
    <t>200017574936</t>
  </si>
  <si>
    <t>7000978724</t>
  </si>
  <si>
    <t>7000982594</t>
  </si>
  <si>
    <t>200017642972</t>
  </si>
  <si>
    <t>7000989079</t>
  </si>
  <si>
    <t>200017638707</t>
  </si>
  <si>
    <t>7000989820</t>
  </si>
  <si>
    <t>200014299933</t>
  </si>
  <si>
    <t>7000995109</t>
  </si>
  <si>
    <t>200017472743</t>
  </si>
  <si>
    <t>7000999690</t>
  </si>
  <si>
    <t>7001003193</t>
  </si>
  <si>
    <t>7001004822</t>
  </si>
  <si>
    <t>200013529538</t>
  </si>
  <si>
    <t>7001006475</t>
  </si>
  <si>
    <t>7001007839</t>
  </si>
  <si>
    <t>200017589132</t>
  </si>
  <si>
    <t>7001018823</t>
  </si>
  <si>
    <t>7001021194</t>
  </si>
  <si>
    <t>7001027647</t>
  </si>
  <si>
    <t>200013253485</t>
  </si>
  <si>
    <t>7001034958</t>
  </si>
  <si>
    <t>200016088581</t>
  </si>
  <si>
    <t>7001036775</t>
  </si>
  <si>
    <t>200016991123</t>
  </si>
  <si>
    <t>7001063038</t>
  </si>
  <si>
    <t>7001066846</t>
  </si>
  <si>
    <t>200017151347</t>
  </si>
  <si>
    <t>7001067134</t>
  </si>
  <si>
    <t>200017572146</t>
  </si>
  <si>
    <t>7001069786</t>
  </si>
  <si>
    <t>200017365103</t>
  </si>
  <si>
    <t>7001070771</t>
  </si>
  <si>
    <t>7001073417</t>
  </si>
  <si>
    <t>200012861973</t>
  </si>
  <si>
    <t>7001075414</t>
  </si>
  <si>
    <t>200012612111</t>
  </si>
  <si>
    <t>7001084440</t>
  </si>
  <si>
    <t>200016358075</t>
  </si>
  <si>
    <t>7001098719</t>
  </si>
  <si>
    <t>200017633567</t>
  </si>
  <si>
    <t>7001099000</t>
  </si>
  <si>
    <t>200017659554</t>
  </si>
  <si>
    <t>7001104474</t>
  </si>
  <si>
    <t>200017605417</t>
  </si>
  <si>
    <t>7000863964</t>
  </si>
  <si>
    <t>7000802078</t>
  </si>
  <si>
    <t>7000818188</t>
  </si>
  <si>
    <t>7000825806</t>
  </si>
  <si>
    <t>7000829149</t>
  </si>
  <si>
    <t>7000829560</t>
  </si>
  <si>
    <t>7000833052</t>
  </si>
  <si>
    <t>7000839438</t>
  </si>
  <si>
    <t>7000842108</t>
  </si>
  <si>
    <t>200012006314</t>
  </si>
  <si>
    <t>7000844456</t>
  </si>
  <si>
    <t>7000846529</t>
  </si>
  <si>
    <t>200016713881</t>
  </si>
  <si>
    <t>7000848390</t>
  </si>
  <si>
    <t>7000848883</t>
  </si>
  <si>
    <t>200013203662</t>
  </si>
  <si>
    <t>7000854105</t>
  </si>
  <si>
    <t>7000855756</t>
  </si>
  <si>
    <t>7000856886</t>
  </si>
  <si>
    <t>7000856984</t>
  </si>
  <si>
    <t>7000860315</t>
  </si>
  <si>
    <t>7000863401</t>
  </si>
  <si>
    <t>7000867869</t>
  </si>
  <si>
    <t>7000876044</t>
  </si>
  <si>
    <t>7000884698</t>
  </si>
  <si>
    <t>7000887051</t>
  </si>
  <si>
    <t>7000889014</t>
  </si>
  <si>
    <t>7000894079</t>
  </si>
  <si>
    <t>7000899669</t>
  </si>
  <si>
    <t>7000909228</t>
  </si>
  <si>
    <t>7000921533</t>
  </si>
  <si>
    <t>7000923346</t>
  </si>
  <si>
    <t>7000923384</t>
  </si>
  <si>
    <t>7000923546</t>
  </si>
  <si>
    <t>7000923740</t>
  </si>
  <si>
    <t>7000925133</t>
  </si>
  <si>
    <t>7000927152</t>
  </si>
  <si>
    <t>7000929888</t>
  </si>
  <si>
    <t>7000930761</t>
  </si>
  <si>
    <t>7000933351</t>
  </si>
  <si>
    <t>7000946336</t>
  </si>
  <si>
    <t>7000951304</t>
  </si>
  <si>
    <t>7000953068</t>
  </si>
  <si>
    <t>7000953959</t>
  </si>
  <si>
    <t>7000959766</t>
  </si>
  <si>
    <t>7000960501</t>
  </si>
  <si>
    <t>7000961442</t>
  </si>
  <si>
    <t>7000965533</t>
  </si>
  <si>
    <t>200011241029</t>
  </si>
  <si>
    <t>7000965569</t>
  </si>
  <si>
    <t>7000968815</t>
  </si>
  <si>
    <t>7000969429</t>
  </si>
  <si>
    <t>7000969776</t>
  </si>
  <si>
    <t>7000971252</t>
  </si>
  <si>
    <t>7000978820</t>
  </si>
  <si>
    <t>7000982498</t>
  </si>
  <si>
    <t>7000989628</t>
  </si>
  <si>
    <t>7000999594</t>
  </si>
  <si>
    <t>7001000580</t>
  </si>
  <si>
    <t>7001003289</t>
  </si>
  <si>
    <t>7001004918</t>
  </si>
  <si>
    <t>7001006571</t>
  </si>
  <si>
    <t>7001007935</t>
  </si>
  <si>
    <t>7001018919</t>
  </si>
  <si>
    <t>7001027551</t>
  </si>
  <si>
    <t>7001032929</t>
  </si>
  <si>
    <t>200016673101</t>
  </si>
  <si>
    <t>7001034862</t>
  </si>
  <si>
    <t>7001036583</t>
  </si>
  <si>
    <t>7001047790</t>
  </si>
  <si>
    <t>200016602860</t>
  </si>
  <si>
    <t>7001063134</t>
  </si>
  <si>
    <t>7001066366</t>
  </si>
  <si>
    <t>7001068670</t>
  </si>
  <si>
    <t>7001069690</t>
  </si>
  <si>
    <t>7001070675</t>
  </si>
  <si>
    <t>7001073321</t>
  </si>
  <si>
    <t>7001075222</t>
  </si>
  <si>
    <t>7001079917</t>
  </si>
  <si>
    <t>7001098721</t>
  </si>
  <si>
    <t>7001099001</t>
  </si>
  <si>
    <t>7001100138</t>
  </si>
  <si>
    <t>7001104475</t>
  </si>
  <si>
    <t>7000934438</t>
  </si>
  <si>
    <t>7000976821</t>
  </si>
  <si>
    <t>7001066634</t>
  </si>
  <si>
    <t>7000902978</t>
  </si>
  <si>
    <t>200016455459</t>
  </si>
  <si>
    <t>7000920480</t>
  </si>
  <si>
    <t>200017871621</t>
  </si>
  <si>
    <t>7000879781</t>
  </si>
  <si>
    <t>200017801255</t>
  </si>
  <si>
    <t>7000811977</t>
  </si>
  <si>
    <t>7000818968</t>
  </si>
  <si>
    <t>7000820166</t>
  </si>
  <si>
    <t>200017165651</t>
  </si>
  <si>
    <t>7000830357</t>
  </si>
  <si>
    <t>200014689158</t>
  </si>
  <si>
    <t>7000843219</t>
  </si>
  <si>
    <t>7000848352</t>
  </si>
  <si>
    <t>7000857432</t>
  </si>
  <si>
    <t>200017130036</t>
  </si>
  <si>
    <t>7000858006</t>
  </si>
  <si>
    <t>7000858446</t>
  </si>
  <si>
    <t>7000859313</t>
  </si>
  <si>
    <t>7000861907</t>
  </si>
  <si>
    <t>200011737240</t>
  </si>
  <si>
    <t>7000862012</t>
  </si>
  <si>
    <t>7000862771</t>
  </si>
  <si>
    <t>200017604840</t>
  </si>
  <si>
    <t>7000863425</t>
  </si>
  <si>
    <t>200015574938</t>
  </si>
  <si>
    <t>7000870221</t>
  </si>
  <si>
    <t>7000871921</t>
  </si>
  <si>
    <t>200013410515</t>
  </si>
  <si>
    <t>7000874641</t>
  </si>
  <si>
    <t>7000882571</t>
  </si>
  <si>
    <t>200011427339</t>
  </si>
  <si>
    <t>7000884564</t>
  </si>
  <si>
    <t>7000886164</t>
  </si>
  <si>
    <t>7000887956</t>
  </si>
  <si>
    <t>200014101154</t>
  </si>
  <si>
    <t>7000890283</t>
  </si>
  <si>
    <t>7000891733</t>
  </si>
  <si>
    <t>7000893352</t>
  </si>
  <si>
    <t>7000898281</t>
  </si>
  <si>
    <t>200017026259</t>
  </si>
  <si>
    <t>7000903770</t>
  </si>
  <si>
    <t>7000911228</t>
  </si>
  <si>
    <t>200017244522</t>
  </si>
  <si>
    <t>7000911753</t>
  </si>
  <si>
    <t>200016832814</t>
  </si>
  <si>
    <t>7000912656</t>
  </si>
  <si>
    <t>200012495707</t>
  </si>
  <si>
    <t>7000913704</t>
  </si>
  <si>
    <t>200016035939</t>
  </si>
  <si>
    <t>7000917075</t>
  </si>
  <si>
    <t>200011406622</t>
  </si>
  <si>
    <t>7000917131</t>
  </si>
  <si>
    <t>200017354412</t>
  </si>
  <si>
    <t>7000917379</t>
  </si>
  <si>
    <t>7000917961</t>
  </si>
  <si>
    <t>7000923811</t>
  </si>
  <si>
    <t>200013420290</t>
  </si>
  <si>
    <t>7000924226</t>
  </si>
  <si>
    <t>7000924688</t>
  </si>
  <si>
    <t>7000926398</t>
  </si>
  <si>
    <t>7000927646</t>
  </si>
  <si>
    <t>7000927702</t>
  </si>
  <si>
    <t>200017437662</t>
  </si>
  <si>
    <t>7000937600</t>
  </si>
  <si>
    <t>7000941285</t>
  </si>
  <si>
    <t>200017632189</t>
  </si>
  <si>
    <t>7000956179</t>
  </si>
  <si>
    <t>7000966671</t>
  </si>
  <si>
    <t>200014671495</t>
  </si>
  <si>
    <t>7000967591</t>
  </si>
  <si>
    <t>200016421865</t>
  </si>
  <si>
    <t>7000968643</t>
  </si>
  <si>
    <t>200017292323</t>
  </si>
  <si>
    <t>7000971361</t>
  </si>
  <si>
    <t>200014540641</t>
  </si>
  <si>
    <t>7000973171</t>
  </si>
  <si>
    <t>7000976890</t>
  </si>
  <si>
    <t>200016538767</t>
  </si>
  <si>
    <t>7000978025</t>
  </si>
  <si>
    <t>7000981571</t>
  </si>
  <si>
    <t>200013623075</t>
  </si>
  <si>
    <t>7000983320</t>
  </si>
  <si>
    <t>200016604288</t>
  </si>
  <si>
    <t>7000984400</t>
  </si>
  <si>
    <t>7000987698</t>
  </si>
  <si>
    <t>200016259190</t>
  </si>
  <si>
    <t>7000990859</t>
  </si>
  <si>
    <t>7000992540</t>
  </si>
  <si>
    <t>7000993972</t>
  </si>
  <si>
    <t>200017492253</t>
  </si>
  <si>
    <t>7000997743</t>
  </si>
  <si>
    <t>200016837516</t>
  </si>
  <si>
    <t>7000997886</t>
  </si>
  <si>
    <t>200012959934</t>
  </si>
  <si>
    <t>7000998994</t>
  </si>
  <si>
    <t>7000999707</t>
  </si>
  <si>
    <t>7000999987</t>
  </si>
  <si>
    <t>7001002346</t>
  </si>
  <si>
    <t>7001002637</t>
  </si>
  <si>
    <t>7001004942</t>
  </si>
  <si>
    <t>7001005931</t>
  </si>
  <si>
    <t>200013367046</t>
  </si>
  <si>
    <t>7001009478</t>
  </si>
  <si>
    <t>7001011131</t>
  </si>
  <si>
    <t>7001011281</t>
  </si>
  <si>
    <t>7001013073</t>
  </si>
  <si>
    <t>7001013126</t>
  </si>
  <si>
    <t>7001013513</t>
  </si>
  <si>
    <t>200015350685</t>
  </si>
  <si>
    <t>7001015912</t>
  </si>
  <si>
    <t>200017602158</t>
  </si>
  <si>
    <t>7001021299</t>
  </si>
  <si>
    <t>7001025084</t>
  </si>
  <si>
    <t>7001027174</t>
  </si>
  <si>
    <t>7001028630</t>
  </si>
  <si>
    <t>7001033905</t>
  </si>
  <si>
    <t>7001035505</t>
  </si>
  <si>
    <t>200011294754</t>
  </si>
  <si>
    <t>7001045329</t>
  </si>
  <si>
    <t>200017162187</t>
  </si>
  <si>
    <t>7001046559</t>
  </si>
  <si>
    <t>7001046693</t>
  </si>
  <si>
    <t>200014720383</t>
  </si>
  <si>
    <t>7001047167</t>
  </si>
  <si>
    <t>200017599362</t>
  </si>
  <si>
    <t>7001048097</t>
  </si>
  <si>
    <t>7001049110</t>
  </si>
  <si>
    <t>200012245920</t>
  </si>
  <si>
    <t>7001049647</t>
  </si>
  <si>
    <t>7001051223</t>
  </si>
  <si>
    <t>200015721539</t>
  </si>
  <si>
    <t>7001051955</t>
  </si>
  <si>
    <t>200016663904</t>
  </si>
  <si>
    <t>7001053514</t>
  </si>
  <si>
    <t>7001053817</t>
  </si>
  <si>
    <t>7001057456</t>
  </si>
  <si>
    <t>200017597077</t>
  </si>
  <si>
    <t>7001059271</t>
  </si>
  <si>
    <t>7001060515</t>
  </si>
  <si>
    <t>7001061658</t>
  </si>
  <si>
    <t>7001065432</t>
  </si>
  <si>
    <t>7001066484</t>
  </si>
  <si>
    <t>7001072609</t>
  </si>
  <si>
    <t>7001078441</t>
  </si>
  <si>
    <t>200017631967</t>
  </si>
  <si>
    <t>7001082921</t>
  </si>
  <si>
    <t>200016036408</t>
  </si>
  <si>
    <t>7001082985</t>
  </si>
  <si>
    <t>200017247913</t>
  </si>
  <si>
    <t>7001083004</t>
  </si>
  <si>
    <t>200017561206</t>
  </si>
  <si>
    <t>7001083031</t>
  </si>
  <si>
    <t>200012542516</t>
  </si>
  <si>
    <t>7001083093</t>
  </si>
  <si>
    <t>7001083169</t>
  </si>
  <si>
    <t>200017404480</t>
  </si>
  <si>
    <t>7001083226</t>
  </si>
  <si>
    <t>7001083244</t>
  </si>
  <si>
    <t>200017622750</t>
  </si>
  <si>
    <t>7001083320</t>
  </si>
  <si>
    <t>200011803182</t>
  </si>
  <si>
    <t>7001083326</t>
  </si>
  <si>
    <t>200016838175</t>
  </si>
  <si>
    <t>7001083538</t>
  </si>
  <si>
    <t>7001083843</t>
  </si>
  <si>
    <t>200017653060</t>
  </si>
  <si>
    <t>7001083866</t>
  </si>
  <si>
    <t>200016494433</t>
  </si>
  <si>
    <t>7001083883</t>
  </si>
  <si>
    <t>200017215779</t>
  </si>
  <si>
    <t>7001083887</t>
  </si>
  <si>
    <t>7001083888</t>
  </si>
  <si>
    <t>200014507046</t>
  </si>
  <si>
    <t>7001083924</t>
  </si>
  <si>
    <t>200011363377</t>
  </si>
  <si>
    <t>7001083932</t>
  </si>
  <si>
    <t>200012794547</t>
  </si>
  <si>
    <t>7001083936</t>
  </si>
  <si>
    <t>200016843902</t>
  </si>
  <si>
    <t>7001083939</t>
  </si>
  <si>
    <t>200016044204</t>
  </si>
  <si>
    <t>7001083941</t>
  </si>
  <si>
    <t>7001083968</t>
  </si>
  <si>
    <t>7000780913</t>
  </si>
  <si>
    <t>200010736144</t>
  </si>
  <si>
    <t>7000883417</t>
  </si>
  <si>
    <t>200012437303</t>
  </si>
  <si>
    <t>7000928130</t>
  </si>
  <si>
    <t>200016945640</t>
  </si>
  <si>
    <t>7000959871</t>
  </si>
  <si>
    <t>7001083082</t>
  </si>
  <si>
    <t>Manual Adjust. With TAX Credit</t>
  </si>
  <si>
    <t>Manual Adjust. With TAX</t>
  </si>
  <si>
    <t>7000999039</t>
  </si>
  <si>
    <t>200016676708</t>
  </si>
  <si>
    <t>7001061876</t>
  </si>
  <si>
    <t>200016678126</t>
  </si>
  <si>
    <t>7000942021</t>
  </si>
  <si>
    <t>200011751167</t>
  </si>
  <si>
    <t>7000930053</t>
  </si>
  <si>
    <t>200017763729</t>
  </si>
  <si>
    <t>7000946372</t>
  </si>
  <si>
    <t>200017769676</t>
  </si>
  <si>
    <t>200017908142</t>
  </si>
  <si>
    <t>7000832051</t>
  </si>
  <si>
    <t>200017419611</t>
  </si>
  <si>
    <t>7000844797</t>
  </si>
  <si>
    <t>7000861737</t>
  </si>
  <si>
    <t>7001027649</t>
  </si>
  <si>
    <t>200017493871</t>
  </si>
  <si>
    <t>7001047694</t>
  </si>
  <si>
    <t>7001097554</t>
  </si>
  <si>
    <t>200017938099</t>
  </si>
  <si>
    <t>7000796478</t>
  </si>
  <si>
    <t>7000813732</t>
  </si>
  <si>
    <t>200017756822</t>
  </si>
  <si>
    <t>7000822979</t>
  </si>
  <si>
    <t>7000824243</t>
  </si>
  <si>
    <t>200016483188</t>
  </si>
  <si>
    <t>7000825193</t>
  </si>
  <si>
    <t>7000825786</t>
  </si>
  <si>
    <t>200014710277</t>
  </si>
  <si>
    <t>7000827334</t>
  </si>
  <si>
    <t>7000832323</t>
  </si>
  <si>
    <t>200016546414</t>
  </si>
  <si>
    <t>7000837545</t>
  </si>
  <si>
    <t>7000839812</t>
  </si>
  <si>
    <t>200017059755</t>
  </si>
  <si>
    <t>7000841515</t>
  </si>
  <si>
    <t>7000843962</t>
  </si>
  <si>
    <t>200011341480</t>
  </si>
  <si>
    <t>7000845682</t>
  </si>
  <si>
    <t>7000846721</t>
  </si>
  <si>
    <t>7000847429</t>
  </si>
  <si>
    <t>7000851421</t>
  </si>
  <si>
    <t>7000858330</t>
  </si>
  <si>
    <t>200017726676</t>
  </si>
  <si>
    <t>7000860366</t>
  </si>
  <si>
    <t>7000871139</t>
  </si>
  <si>
    <t>200011507742</t>
  </si>
  <si>
    <t>7000872863</t>
  </si>
  <si>
    <t>200014457770</t>
  </si>
  <si>
    <t>7000874892</t>
  </si>
  <si>
    <t>200016753416</t>
  </si>
  <si>
    <t>7000877584</t>
  </si>
  <si>
    <t>200016555571</t>
  </si>
  <si>
    <t>7000883699</t>
  </si>
  <si>
    <t>7000885075</t>
  </si>
  <si>
    <t>200017414448</t>
  </si>
  <si>
    <t>7000885144</t>
  </si>
  <si>
    <t>7000887152</t>
  </si>
  <si>
    <t>200013219841</t>
  </si>
  <si>
    <t>7000887989</t>
  </si>
  <si>
    <t>200016436525</t>
  </si>
  <si>
    <t>7000890528</t>
  </si>
  <si>
    <t>200016241149</t>
  </si>
  <si>
    <t>7000891799</t>
  </si>
  <si>
    <t>200017638699</t>
  </si>
  <si>
    <t>7000894363</t>
  </si>
  <si>
    <t>200012070336</t>
  </si>
  <si>
    <t>7000896858</t>
  </si>
  <si>
    <t>200017425436</t>
  </si>
  <si>
    <t>7000899792</t>
  </si>
  <si>
    <t>200017303542</t>
  </si>
  <si>
    <t>7000904298</t>
  </si>
  <si>
    <t>200017728128</t>
  </si>
  <si>
    <t>7000908421</t>
  </si>
  <si>
    <t>7000909431</t>
  </si>
  <si>
    <t>200012547853</t>
  </si>
  <si>
    <t>7000912360</t>
  </si>
  <si>
    <t>200016744092</t>
  </si>
  <si>
    <t>7000913284</t>
  </si>
  <si>
    <t>200013967431</t>
  </si>
  <si>
    <t>7000916732</t>
  </si>
  <si>
    <t>7000917817</t>
  </si>
  <si>
    <t>200011168735</t>
  </si>
  <si>
    <t>7000929671</t>
  </si>
  <si>
    <t>200011123425</t>
  </si>
  <si>
    <t>7000934831</t>
  </si>
  <si>
    <t>7000935897</t>
  </si>
  <si>
    <t>200016863876</t>
  </si>
  <si>
    <t>7000938269</t>
  </si>
  <si>
    <t>7000938296</t>
  </si>
  <si>
    <t>200017668753</t>
  </si>
  <si>
    <t>7000939170</t>
  </si>
  <si>
    <t>200012586802</t>
  </si>
  <si>
    <t>7000953615</t>
  </si>
  <si>
    <t>7000955816</t>
  </si>
  <si>
    <t>200016315323</t>
  </si>
  <si>
    <t>7000964609</t>
  </si>
  <si>
    <t>7000964959</t>
  </si>
  <si>
    <t>7000972013</t>
  </si>
  <si>
    <t>200017640489</t>
  </si>
  <si>
    <t>7000983169</t>
  </si>
  <si>
    <t>7000987799</t>
  </si>
  <si>
    <t>7000987936</t>
  </si>
  <si>
    <t>200012900631</t>
  </si>
  <si>
    <t>7000992699</t>
  </si>
  <si>
    <t>7001000910</t>
  </si>
  <si>
    <t>200017265295</t>
  </si>
  <si>
    <t>7001008979</t>
  </si>
  <si>
    <t>200011575475</t>
  </si>
  <si>
    <t>7001011415</t>
  </si>
  <si>
    <t>200016609048</t>
  </si>
  <si>
    <t>7001017886</t>
  </si>
  <si>
    <t>7001020623</t>
  </si>
  <si>
    <t>200013813189</t>
  </si>
  <si>
    <t>7001023456</t>
  </si>
  <si>
    <t>200017335858</t>
  </si>
  <si>
    <t>7001032167</t>
  </si>
  <si>
    <t>200011308729</t>
  </si>
  <si>
    <t>7001034550</t>
  </si>
  <si>
    <t>200017574993</t>
  </si>
  <si>
    <t>7001039467</t>
  </si>
  <si>
    <t>200015842368</t>
  </si>
  <si>
    <t>7001039971</t>
  </si>
  <si>
    <t>200017425584</t>
  </si>
  <si>
    <t>7001041945</t>
  </si>
  <si>
    <t>7001050641</t>
  </si>
  <si>
    <t>200017495058</t>
  </si>
  <si>
    <t>7001056967</t>
  </si>
  <si>
    <t>200017652971</t>
  </si>
  <si>
    <t>7001066654</t>
  </si>
  <si>
    <t>7001076148</t>
  </si>
  <si>
    <t>200014437053</t>
  </si>
  <si>
    <t>7001079177</t>
  </si>
  <si>
    <t>200017715711</t>
  </si>
  <si>
    <t>7001085962</t>
  </si>
  <si>
    <t>200016139103</t>
  </si>
  <si>
    <t>7001090980</t>
  </si>
  <si>
    <t>200015851633</t>
  </si>
  <si>
    <t>7001092829</t>
  </si>
  <si>
    <t>200016352201</t>
  </si>
  <si>
    <t>200017544731</t>
  </si>
  <si>
    <t>7001099311</t>
  </si>
  <si>
    <t>200017466448</t>
  </si>
  <si>
    <t>7001099665</t>
  </si>
  <si>
    <t>200016813376</t>
  </si>
  <si>
    <t>200017789237</t>
  </si>
  <si>
    <t>7001100226</t>
  </si>
  <si>
    <t>200016969459</t>
  </si>
  <si>
    <t>7001100237</t>
  </si>
  <si>
    <t>200017769643</t>
  </si>
  <si>
    <t>7001105382</t>
  </si>
  <si>
    <t>200017645231</t>
  </si>
  <si>
    <t>7001100128</t>
  </si>
  <si>
    <t>7000796288</t>
  </si>
  <si>
    <t>7000810359</t>
  </si>
  <si>
    <t>7000824435</t>
  </si>
  <si>
    <t>7000825001</t>
  </si>
  <si>
    <t>7000825690</t>
  </si>
  <si>
    <t>7000827430</t>
  </si>
  <si>
    <t>7000831955</t>
  </si>
  <si>
    <t>7000832131</t>
  </si>
  <si>
    <t>7000837353</t>
  </si>
  <si>
    <t>7000839908</t>
  </si>
  <si>
    <t>7000840253</t>
  </si>
  <si>
    <t>7000841419</t>
  </si>
  <si>
    <t>7000843866</t>
  </si>
  <si>
    <t>7000845586</t>
  </si>
  <si>
    <t>7000847621</t>
  </si>
  <si>
    <t>7000851805</t>
  </si>
  <si>
    <t>7000858426</t>
  </si>
  <si>
    <t>7000860174</t>
  </si>
  <si>
    <t>7000871331</t>
  </si>
  <si>
    <t>7000872959</t>
  </si>
  <si>
    <t>7000874796</t>
  </si>
  <si>
    <t>7000877680</t>
  </si>
  <si>
    <t>7000883507</t>
  </si>
  <si>
    <t>7000884787</t>
  </si>
  <si>
    <t>7000885048</t>
  </si>
  <si>
    <t>7000887056</t>
  </si>
  <si>
    <t>7000888181</t>
  </si>
  <si>
    <t>7000890620</t>
  </si>
  <si>
    <t>7000891895</t>
  </si>
  <si>
    <t>7000894267</t>
  </si>
  <si>
    <t>7000896954</t>
  </si>
  <si>
    <t>7000899984</t>
  </si>
  <si>
    <t>7000904202</t>
  </si>
  <si>
    <t>7000908517</t>
  </si>
  <si>
    <t>7000909527</t>
  </si>
  <si>
    <t>7000912168</t>
  </si>
  <si>
    <t>7000913188</t>
  </si>
  <si>
    <t>7000916828</t>
  </si>
  <si>
    <t>7000917913</t>
  </si>
  <si>
    <t>7000929575</t>
  </si>
  <si>
    <t>7000935503</t>
  </si>
  <si>
    <t>7000936089</t>
  </si>
  <si>
    <t>7000938104</t>
  </si>
  <si>
    <t>7000939266</t>
  </si>
  <si>
    <t>7000953423</t>
  </si>
  <si>
    <t>7000955720</t>
  </si>
  <si>
    <t>7000959340</t>
  </si>
  <si>
    <t>7000960349</t>
  </si>
  <si>
    <t>200011352784</t>
  </si>
  <si>
    <t>7000961921</t>
  </si>
  <si>
    <t>7000964767</t>
  </si>
  <si>
    <t>7000971241</t>
  </si>
  <si>
    <t>200017758224</t>
  </si>
  <si>
    <t>7000971917</t>
  </si>
  <si>
    <t>7000983073</t>
  </si>
  <si>
    <t>7000985782</t>
  </si>
  <si>
    <t>7000987607</t>
  </si>
  <si>
    <t>7000987840</t>
  </si>
  <si>
    <t>7000987843</t>
  </si>
  <si>
    <t>200016217131</t>
  </si>
  <si>
    <t>7000992795</t>
  </si>
  <si>
    <t>7001000814</t>
  </si>
  <si>
    <t>7001009075</t>
  </si>
  <si>
    <t>7001011223</t>
  </si>
  <si>
    <t>7001017791</t>
  </si>
  <si>
    <t>7001020527</t>
  </si>
  <si>
    <t>7001023360</t>
  </si>
  <si>
    <t>7001027745</t>
  </si>
  <si>
    <t>7001032071</t>
  </si>
  <si>
    <t>7001034459</t>
  </si>
  <si>
    <t>7001039275</t>
  </si>
  <si>
    <t>7001040163</t>
  </si>
  <si>
    <t>7001042137</t>
  </si>
  <si>
    <t>7001045104</t>
  </si>
  <si>
    <t>7001050736</t>
  </si>
  <si>
    <t>7001057063</t>
  </si>
  <si>
    <t>7001067373</t>
  </si>
  <si>
    <t>200016903425</t>
  </si>
  <si>
    <t>7001067998</t>
  </si>
  <si>
    <t>7001076244</t>
  </si>
  <si>
    <t>7001079081</t>
  </si>
  <si>
    <t>7001090981</t>
  </si>
  <si>
    <t>7001092830</t>
  </si>
  <si>
    <t>7001099283</t>
  </si>
  <si>
    <t>7001099312</t>
  </si>
  <si>
    <t>7001099666</t>
  </si>
  <si>
    <t>7001100118</t>
  </si>
  <si>
    <t>7001100227</t>
  </si>
  <si>
    <t>7001100242</t>
  </si>
  <si>
    <t>7001100261</t>
  </si>
  <si>
    <t>7001105383</t>
  </si>
  <si>
    <t>7000897134</t>
  </si>
  <si>
    <t>200017758166</t>
  </si>
  <si>
    <t>7001076564</t>
  </si>
  <si>
    <t>7000932993</t>
  </si>
  <si>
    <t>200017028834</t>
  </si>
  <si>
    <t>7000935488</t>
  </si>
  <si>
    <t>200017719002</t>
  </si>
  <si>
    <t>7000935920</t>
  </si>
  <si>
    <t>7000935986</t>
  </si>
  <si>
    <t>7000936233</t>
  </si>
  <si>
    <t>200011673213</t>
  </si>
  <si>
    <t>7000942577</t>
  </si>
  <si>
    <t>200017730348</t>
  </si>
  <si>
    <t>7000943889</t>
  </si>
  <si>
    <t>7000945207</t>
  </si>
  <si>
    <t>200014130906</t>
  </si>
  <si>
    <t>7000946988</t>
  </si>
  <si>
    <t>200017776168</t>
  </si>
  <si>
    <t>7000949624</t>
  </si>
  <si>
    <t>200017372133</t>
  </si>
  <si>
    <t>7000952850</t>
  </si>
  <si>
    <t>7000955261</t>
  </si>
  <si>
    <t>200012485427</t>
  </si>
  <si>
    <t>7000955740</t>
  </si>
  <si>
    <t>200012787152</t>
  </si>
  <si>
    <t>7000956210</t>
  </si>
  <si>
    <t>7000956794</t>
  </si>
  <si>
    <t>200017494192</t>
  </si>
  <si>
    <t>7000958199</t>
  </si>
  <si>
    <t>7000959629</t>
  </si>
  <si>
    <t>200017570272</t>
  </si>
  <si>
    <t>7000960299</t>
  </si>
  <si>
    <t>7000962483</t>
  </si>
  <si>
    <t>200016044295</t>
  </si>
  <si>
    <t>7000964046</t>
  </si>
  <si>
    <t>200017675667</t>
  </si>
  <si>
    <t>7000968787</t>
  </si>
  <si>
    <t>200016457349</t>
  </si>
  <si>
    <t>7000969611</t>
  </si>
  <si>
    <t>7000969983</t>
  </si>
  <si>
    <t>200017684404</t>
  </si>
  <si>
    <t>7000970524</t>
  </si>
  <si>
    <t>200013470022</t>
  </si>
  <si>
    <t>7000972489</t>
  </si>
  <si>
    <t>7000973235</t>
  </si>
  <si>
    <t>7000973439</t>
  </si>
  <si>
    <t>200017746930</t>
  </si>
  <si>
    <t>7000974752</t>
  </si>
  <si>
    <t>7000974813</t>
  </si>
  <si>
    <t>200017106614</t>
  </si>
  <si>
    <t>7000976375</t>
  </si>
  <si>
    <t>200016297257</t>
  </si>
  <si>
    <t>200017783537</t>
  </si>
  <si>
    <t>7000981600</t>
  </si>
  <si>
    <t>7000986984</t>
  </si>
  <si>
    <t>200016680353</t>
  </si>
  <si>
    <t>7000988417</t>
  </si>
  <si>
    <t>200013627894</t>
  </si>
  <si>
    <t>7000989872</t>
  </si>
  <si>
    <t>200017747771</t>
  </si>
  <si>
    <t>7000990644</t>
  </si>
  <si>
    <t>7000992948</t>
  </si>
  <si>
    <t>7000993088</t>
  </si>
  <si>
    <t>7000994310</t>
  </si>
  <si>
    <t>200012999872</t>
  </si>
  <si>
    <t>7000994730</t>
  </si>
  <si>
    <t>7000996024</t>
  </si>
  <si>
    <t>200013154196</t>
  </si>
  <si>
    <t>7000996170</t>
  </si>
  <si>
    <t>200011649593</t>
  </si>
  <si>
    <t>7000996751</t>
  </si>
  <si>
    <t>7000997419</t>
  </si>
  <si>
    <t>200011144991</t>
  </si>
  <si>
    <t>7001000254</t>
  </si>
  <si>
    <t>200014129007</t>
  </si>
  <si>
    <t>7001002240</t>
  </si>
  <si>
    <t>7001002291</t>
  </si>
  <si>
    <t>7001003936</t>
  </si>
  <si>
    <t>200014493510</t>
  </si>
  <si>
    <t>7001007697</t>
  </si>
  <si>
    <t>200013080169</t>
  </si>
  <si>
    <t>7001008348</t>
  </si>
  <si>
    <t>200017589694</t>
  </si>
  <si>
    <t>7001009536</t>
  </si>
  <si>
    <t>7001010644</t>
  </si>
  <si>
    <t>7001011314</t>
  </si>
  <si>
    <t>200014998583</t>
  </si>
  <si>
    <t>7001013577</t>
  </si>
  <si>
    <t>7001016727</t>
  </si>
  <si>
    <t>7001016823</t>
  </si>
  <si>
    <t>7001018163</t>
  </si>
  <si>
    <t>7001018291</t>
  </si>
  <si>
    <t>200012152324</t>
  </si>
  <si>
    <t>7001023245</t>
  </si>
  <si>
    <t>7001024324</t>
  </si>
  <si>
    <t>200017566791</t>
  </si>
  <si>
    <t>7001024619</t>
  </si>
  <si>
    <t>7001032639</t>
  </si>
  <si>
    <t>7001033827</t>
  </si>
  <si>
    <t>7001034354</t>
  </si>
  <si>
    <t>200017746500</t>
  </si>
  <si>
    <t>7001035489</t>
  </si>
  <si>
    <t>200017353406</t>
  </si>
  <si>
    <t>7001037801</t>
  </si>
  <si>
    <t>7001040506</t>
  </si>
  <si>
    <t>200017162666</t>
  </si>
  <si>
    <t>7001042894</t>
  </si>
  <si>
    <t>7001044982</t>
  </si>
  <si>
    <t>200012084964</t>
  </si>
  <si>
    <t>7001048870</t>
  </si>
  <si>
    <t>200014966861</t>
  </si>
  <si>
    <t>7001049888</t>
  </si>
  <si>
    <t>200012212656</t>
  </si>
  <si>
    <t>7001052510</t>
  </si>
  <si>
    <t>7001052993</t>
  </si>
  <si>
    <t>7001055455</t>
  </si>
  <si>
    <t>7001056538</t>
  </si>
  <si>
    <t>7001059893</t>
  </si>
  <si>
    <t>7001060134</t>
  </si>
  <si>
    <t>200011700495</t>
  </si>
  <si>
    <t>7001060324</t>
  </si>
  <si>
    <t>200017022910</t>
  </si>
  <si>
    <t>7001025150</t>
  </si>
  <si>
    <t>7001045041</t>
  </si>
  <si>
    <t>7001098084</t>
  </si>
  <si>
    <t>200017943750</t>
  </si>
  <si>
    <t>200017904240</t>
  </si>
  <si>
    <t>200017925799</t>
  </si>
  <si>
    <t>7000864443</t>
  </si>
  <si>
    <t>7000867109</t>
  </si>
  <si>
    <t>200017670577</t>
  </si>
  <si>
    <t>7000908678</t>
  </si>
  <si>
    <t>200016806123</t>
  </si>
  <si>
    <t>7001075804</t>
  </si>
  <si>
    <t>200017638566</t>
  </si>
  <si>
    <t>7001083338</t>
  </si>
  <si>
    <t>200017645363</t>
  </si>
  <si>
    <t>7000963176</t>
  </si>
  <si>
    <t>7000805434</t>
  </si>
  <si>
    <t>7000806354</t>
  </si>
  <si>
    <t>7000816512</t>
  </si>
  <si>
    <t>200017014974</t>
  </si>
  <si>
    <t>7000822784</t>
  </si>
  <si>
    <t>200017638855</t>
  </si>
  <si>
    <t>7000829125</t>
  </si>
  <si>
    <t>200014632711</t>
  </si>
  <si>
    <t>7000831909</t>
  </si>
  <si>
    <t>7000834890</t>
  </si>
  <si>
    <t>200012091266</t>
  </si>
  <si>
    <t>7000840820</t>
  </si>
  <si>
    <t>200017585247</t>
  </si>
  <si>
    <t>7000850045</t>
  </si>
  <si>
    <t>200012323271</t>
  </si>
  <si>
    <t>7000856786</t>
  </si>
  <si>
    <t>200017656261</t>
  </si>
  <si>
    <t>7000857494</t>
  </si>
  <si>
    <t>200012861007</t>
  </si>
  <si>
    <t>7000861218</t>
  </si>
  <si>
    <t>7000865465</t>
  </si>
  <si>
    <t>200017485398</t>
  </si>
  <si>
    <t>7000866051</t>
  </si>
  <si>
    <t>200015599166</t>
  </si>
  <si>
    <t>7000866779</t>
  </si>
  <si>
    <t>7000866868</t>
  </si>
  <si>
    <t>200017300035</t>
  </si>
  <si>
    <t>7000870441</t>
  </si>
  <si>
    <t>7000875603</t>
  </si>
  <si>
    <t>200017648417</t>
  </si>
  <si>
    <t>7000878910</t>
  </si>
  <si>
    <t>7000883516</t>
  </si>
  <si>
    <t>7000884460</t>
  </si>
  <si>
    <t>7000887720</t>
  </si>
  <si>
    <t>7000888791</t>
  </si>
  <si>
    <t>200011398985</t>
  </si>
  <si>
    <t>7000891552</t>
  </si>
  <si>
    <t>7000895633</t>
  </si>
  <si>
    <t>7000895740</t>
  </si>
  <si>
    <t>200016895894</t>
  </si>
  <si>
    <t>7000896898</t>
  </si>
  <si>
    <t>7000897386</t>
  </si>
  <si>
    <t>7000899413</t>
  </si>
  <si>
    <t>200010985337</t>
  </si>
  <si>
    <t>7000899654</t>
  </si>
  <si>
    <t>200016916757</t>
  </si>
  <si>
    <t>7000901657</t>
  </si>
  <si>
    <t>200016778744</t>
  </si>
  <si>
    <t>7000902067</t>
  </si>
  <si>
    <t>7000902214</t>
  </si>
  <si>
    <t>7000902688</t>
  </si>
  <si>
    <t>200017558715</t>
  </si>
  <si>
    <t>7000902903</t>
  </si>
  <si>
    <t>7000903161</t>
  </si>
  <si>
    <t>200016465326</t>
  </si>
  <si>
    <t>7000904630</t>
  </si>
  <si>
    <t>200016091346</t>
  </si>
  <si>
    <t>7000907819</t>
  </si>
  <si>
    <t>200015713411</t>
  </si>
  <si>
    <t>7000908205</t>
  </si>
  <si>
    <t>7000908544</t>
  </si>
  <si>
    <t>7000917156</t>
  </si>
  <si>
    <t>7000925970</t>
  </si>
  <si>
    <t>7000926920</t>
  </si>
  <si>
    <t>200012947038</t>
  </si>
  <si>
    <t>7000929713</t>
  </si>
  <si>
    <t>7000929877</t>
  </si>
  <si>
    <t>7000931119</t>
  </si>
  <si>
    <t>7001064265</t>
  </si>
  <si>
    <t>200011677628</t>
  </si>
  <si>
    <t>7001064556</t>
  </si>
  <si>
    <t>200016186062</t>
  </si>
  <si>
    <t>7001065157</t>
  </si>
  <si>
    <t>7001070184</t>
  </si>
  <si>
    <t>7001073013</t>
  </si>
  <si>
    <t>7001074029</t>
  </si>
  <si>
    <t>200016063162</t>
  </si>
  <si>
    <t>7001074196</t>
  </si>
  <si>
    <t>7001074263</t>
  </si>
  <si>
    <t>200011677453</t>
  </si>
  <si>
    <t>7001074791</t>
  </si>
  <si>
    <t>7001078954</t>
  </si>
  <si>
    <t>7001082922</t>
  </si>
  <si>
    <t>200015952241</t>
  </si>
  <si>
    <t>7001083016</t>
  </si>
  <si>
    <t>200016837946</t>
  </si>
  <si>
    <t>7001083035</t>
  </si>
  <si>
    <t>200017572278</t>
  </si>
  <si>
    <t>7001083044</t>
  </si>
  <si>
    <t>7001083198</t>
  </si>
  <si>
    <t>200016833325</t>
  </si>
  <si>
    <t>7001083248</t>
  </si>
  <si>
    <t>7001083260</t>
  </si>
  <si>
    <t>7001083335</t>
  </si>
  <si>
    <t>200017746807</t>
  </si>
  <si>
    <t>7001083428</t>
  </si>
  <si>
    <t>7001083450</t>
  </si>
  <si>
    <t>200012107955</t>
  </si>
  <si>
    <t>7001083527</t>
  </si>
  <si>
    <t>200017725066</t>
  </si>
  <si>
    <t>7001083561</t>
  </si>
  <si>
    <t>7001083703</t>
  </si>
  <si>
    <t>200017535820</t>
  </si>
  <si>
    <t>7001083823</t>
  </si>
  <si>
    <t>200017695160</t>
  </si>
  <si>
    <t>7001083899</t>
  </si>
  <si>
    <t>200016875052</t>
  </si>
  <si>
    <t>7001083980</t>
  </si>
  <si>
    <t>200017403789</t>
  </si>
  <si>
    <t>7001083982</t>
  </si>
  <si>
    <t>200017625571</t>
  </si>
  <si>
    <t>7001083993</t>
  </si>
  <si>
    <t>200017584539</t>
  </si>
  <si>
    <t>7001096881</t>
  </si>
  <si>
    <t>200016074466</t>
  </si>
  <si>
    <t>7001099751</t>
  </si>
  <si>
    <t>200017295821</t>
  </si>
  <si>
    <t>7000780636</t>
  </si>
  <si>
    <t>200015699404</t>
  </si>
  <si>
    <t>7000782906</t>
  </si>
  <si>
    <t>7000787530</t>
  </si>
  <si>
    <t>7000787606</t>
  </si>
  <si>
    <t>200009835964</t>
  </si>
  <si>
    <t>7000839031</t>
  </si>
  <si>
    <t>7000892676</t>
  </si>
  <si>
    <t>200013863143</t>
  </si>
  <si>
    <t>7000913880</t>
  </si>
  <si>
    <t>7000920841</t>
  </si>
  <si>
    <t>200013280744</t>
  </si>
  <si>
    <t>7000947170</t>
  </si>
  <si>
    <t>200012324527</t>
  </si>
  <si>
    <t>7000971291</t>
  </si>
  <si>
    <t>200016576700</t>
  </si>
  <si>
    <t>7001055691</t>
  </si>
  <si>
    <t>7001056429</t>
  </si>
  <si>
    <t>7001064415</t>
  </si>
  <si>
    <t>7000857112</t>
  </si>
  <si>
    <t>7000798245</t>
  </si>
  <si>
    <t>7001100131</t>
  </si>
  <si>
    <t>7001090481</t>
  </si>
  <si>
    <t>200017760436</t>
  </si>
  <si>
    <t>7001100263</t>
  </si>
  <si>
    <t>7001109870</t>
  </si>
  <si>
    <t>200018056529</t>
  </si>
  <si>
    <t>7000881322</t>
  </si>
  <si>
    <t>7001006867</t>
  </si>
  <si>
    <t>200013779182</t>
  </si>
  <si>
    <t>7000801211</t>
  </si>
  <si>
    <t>7000803314</t>
  </si>
  <si>
    <t>7000811799</t>
  </si>
  <si>
    <t>7000820241</t>
  </si>
  <si>
    <t>200017454436</t>
  </si>
  <si>
    <t>7000829690</t>
  </si>
  <si>
    <t>200012873739</t>
  </si>
  <si>
    <t>7000839083</t>
  </si>
  <si>
    <t>7000844486</t>
  </si>
  <si>
    <t>200017374733</t>
  </si>
  <si>
    <t>7000845797</t>
  </si>
  <si>
    <t>200017790524</t>
  </si>
  <si>
    <t>7000847673</t>
  </si>
  <si>
    <t>7000848893</t>
  </si>
  <si>
    <t>200015951144</t>
  </si>
  <si>
    <t>7000853498</t>
  </si>
  <si>
    <t>200017321387</t>
  </si>
  <si>
    <t>7000854547</t>
  </si>
  <si>
    <t>200011181001</t>
  </si>
  <si>
    <t>7000855697</t>
  </si>
  <si>
    <t>200016131811</t>
  </si>
  <si>
    <t>7000860208</t>
  </si>
  <si>
    <t>200012764060</t>
  </si>
  <si>
    <t>200017510096</t>
  </si>
  <si>
    <t>7000864029</t>
  </si>
  <si>
    <t>200017808292</t>
  </si>
  <si>
    <t>7000864842</t>
  </si>
  <si>
    <t>200017114543</t>
  </si>
  <si>
    <t>7000869345</t>
  </si>
  <si>
    <t>200013350752</t>
  </si>
  <si>
    <t>7000878866</t>
  </si>
  <si>
    <t>200014809541</t>
  </si>
  <si>
    <t>7000880212</t>
  </si>
  <si>
    <t>7000884599</t>
  </si>
  <si>
    <t>7000885438</t>
  </si>
  <si>
    <t>200017279007</t>
  </si>
  <si>
    <t>7000888737</t>
  </si>
  <si>
    <t>7000893053</t>
  </si>
  <si>
    <t>7000894175</t>
  </si>
  <si>
    <t>7000894560</t>
  </si>
  <si>
    <t>7000899619</t>
  </si>
  <si>
    <t>200017794211</t>
  </si>
  <si>
    <t>7000900290</t>
  </si>
  <si>
    <t>200012607947</t>
  </si>
  <si>
    <t>7000904924</t>
  </si>
  <si>
    <t>7000905251</t>
  </si>
  <si>
    <t>200017749892</t>
  </si>
  <si>
    <t>7000905731</t>
  </si>
  <si>
    <t>200017678224</t>
  </si>
  <si>
    <t>7000906191</t>
  </si>
  <si>
    <t>7000906227</t>
  </si>
  <si>
    <t>200014127829</t>
  </si>
  <si>
    <t>7000906501</t>
  </si>
  <si>
    <t>200017756921</t>
  </si>
  <si>
    <t>7000908709</t>
  </si>
  <si>
    <t>200017294584</t>
  </si>
  <si>
    <t>7000912759</t>
  </si>
  <si>
    <t>7000913047</t>
  </si>
  <si>
    <t>7000916516</t>
  </si>
  <si>
    <t>200012994634</t>
  </si>
  <si>
    <t>7000919075</t>
  </si>
  <si>
    <t>7000919617</t>
  </si>
  <si>
    <t>7000921559</t>
  </si>
  <si>
    <t>200011874019</t>
  </si>
  <si>
    <t>200014662841</t>
  </si>
  <si>
    <t>7000929150</t>
  </si>
  <si>
    <t>7000931599</t>
  </si>
  <si>
    <t>7000936157</t>
  </si>
  <si>
    <t>7000937962</t>
  </si>
  <si>
    <t>200017244811</t>
  </si>
  <si>
    <t>7000941830</t>
  </si>
  <si>
    <t>200014607622</t>
  </si>
  <si>
    <t>200017858792</t>
  </si>
  <si>
    <t>7000949785</t>
  </si>
  <si>
    <t>200014583419</t>
  </si>
  <si>
    <t>7000950558</t>
  </si>
  <si>
    <t>7000951273</t>
  </si>
  <si>
    <t>200011464126</t>
  </si>
  <si>
    <t>7000951842</t>
  </si>
  <si>
    <t>200015257195</t>
  </si>
  <si>
    <t>7000952007</t>
  </si>
  <si>
    <t>200017753712</t>
  </si>
  <si>
    <t>7000953385</t>
  </si>
  <si>
    <t>200014279513</t>
  </si>
  <si>
    <t>7000962407</t>
  </si>
  <si>
    <t>200014579219</t>
  </si>
  <si>
    <t>7000965437</t>
  </si>
  <si>
    <t>7000967009</t>
  </si>
  <si>
    <t>7000968065</t>
  </si>
  <si>
    <t>200013537408</t>
  </si>
  <si>
    <t>7000969977</t>
  </si>
  <si>
    <t>200014761353</t>
  </si>
  <si>
    <t>7000971145</t>
  </si>
  <si>
    <t>7000977012</t>
  </si>
  <si>
    <t>200016283976</t>
  </si>
  <si>
    <t>7000978555</t>
  </si>
  <si>
    <t>7000981425</t>
  </si>
  <si>
    <t>200017677234</t>
  </si>
  <si>
    <t>7000982169</t>
  </si>
  <si>
    <t>7000988396</t>
  </si>
  <si>
    <t>200017783842</t>
  </si>
  <si>
    <t>7000994355</t>
  </si>
  <si>
    <t>200012006165</t>
  </si>
  <si>
    <t>7001005526</t>
  </si>
  <si>
    <t>200017341732</t>
  </si>
  <si>
    <t>7001006806</t>
  </si>
  <si>
    <t>7001012465</t>
  </si>
  <si>
    <t>200014270918</t>
  </si>
  <si>
    <t>7001016935</t>
  </si>
  <si>
    <t>200017290806</t>
  </si>
  <si>
    <t>7001017386</t>
  </si>
  <si>
    <t>7001017795</t>
  </si>
  <si>
    <t>200017763422</t>
  </si>
  <si>
    <t>7001019675</t>
  </si>
  <si>
    <t>7001021040</t>
  </si>
  <si>
    <t>200017664281</t>
  </si>
  <si>
    <t>7001022391</t>
  </si>
  <si>
    <t>200016911550</t>
  </si>
  <si>
    <t>7001022506</t>
  </si>
  <si>
    <t>200015268218</t>
  </si>
  <si>
    <t>7001023334</t>
  </si>
  <si>
    <t>7001023926</t>
  </si>
  <si>
    <t>200016847051</t>
  </si>
  <si>
    <t>200012803363</t>
  </si>
  <si>
    <t>7001025920</t>
  </si>
  <si>
    <t>7001026906</t>
  </si>
  <si>
    <t>200017647351</t>
  </si>
  <si>
    <t>7001027724</t>
  </si>
  <si>
    <t>7001027851</t>
  </si>
  <si>
    <t>200011934581</t>
  </si>
  <si>
    <t>7001029174</t>
  </si>
  <si>
    <t>7001029548</t>
  </si>
  <si>
    <t>200013182148</t>
  </si>
  <si>
    <t>7001030979</t>
  </si>
  <si>
    <t>7001031466</t>
  </si>
  <si>
    <t>200016838811</t>
  </si>
  <si>
    <t>7001032446</t>
  </si>
  <si>
    <t>200012422701</t>
  </si>
  <si>
    <t>7001034153</t>
  </si>
  <si>
    <t>7001037804</t>
  </si>
  <si>
    <t>200013828500</t>
  </si>
  <si>
    <t>7001041359</t>
  </si>
  <si>
    <t>7001042009</t>
  </si>
  <si>
    <t>200014565499</t>
  </si>
  <si>
    <t>7001046746</t>
  </si>
  <si>
    <t>200015998467</t>
  </si>
  <si>
    <t>7001048323</t>
  </si>
  <si>
    <t>200017742699</t>
  </si>
  <si>
    <t>7001049992</t>
  </si>
  <si>
    <t>200016521151</t>
  </si>
  <si>
    <t>7001055514</t>
  </si>
  <si>
    <t>200016583193</t>
  </si>
  <si>
    <t>7001055700</t>
  </si>
  <si>
    <t>200016799799</t>
  </si>
  <si>
    <t>7001057656</t>
  </si>
  <si>
    <t>200015625482</t>
  </si>
  <si>
    <t>7001061472</t>
  </si>
  <si>
    <t>7001061501</t>
  </si>
  <si>
    <t>200015283712</t>
  </si>
  <si>
    <t>7001067003</t>
  </si>
  <si>
    <t>200012366833</t>
  </si>
  <si>
    <t>7001067277</t>
  </si>
  <si>
    <t>7001068190</t>
  </si>
  <si>
    <t>7001074304</t>
  </si>
  <si>
    <t>200017860905</t>
  </si>
  <si>
    <t>7001077858</t>
  </si>
  <si>
    <t>7001079652</t>
  </si>
  <si>
    <t>200016997237</t>
  </si>
  <si>
    <t>7001084484</t>
  </si>
  <si>
    <t>200015899327</t>
  </si>
  <si>
    <t>7001090984</t>
  </si>
  <si>
    <t>200017693199</t>
  </si>
  <si>
    <t>7001097610</t>
  </si>
  <si>
    <t>7001099033</t>
  </si>
  <si>
    <t>200017673761</t>
  </si>
  <si>
    <t>7001100133</t>
  </si>
  <si>
    <t>200017039732</t>
  </si>
  <si>
    <t>7001101105</t>
  </si>
  <si>
    <t>200017787215</t>
  </si>
  <si>
    <t>7001102203</t>
  </si>
  <si>
    <t>200016701233</t>
  </si>
  <si>
    <t>7001104298</t>
  </si>
  <si>
    <t>200016958403</t>
  </si>
  <si>
    <t>7001104715</t>
  </si>
  <si>
    <t>200017501632</t>
  </si>
  <si>
    <t>7001105159</t>
  </si>
  <si>
    <t>200017735701</t>
  </si>
  <si>
    <t>200017881257</t>
  </si>
  <si>
    <t>7001105428</t>
  </si>
  <si>
    <t>200017595329</t>
  </si>
  <si>
    <t>7001106515</t>
  </si>
  <si>
    <t>200017695566</t>
  </si>
  <si>
    <t>7001108538</t>
  </si>
  <si>
    <t>200017445525</t>
  </si>
  <si>
    <t>7001110406</t>
  </si>
  <si>
    <t>200017807179</t>
  </si>
  <si>
    <t>7001100064</t>
  </si>
  <si>
    <t>7001109871</t>
  </si>
  <si>
    <t>7000881418</t>
  </si>
  <si>
    <t>7001006963</t>
  </si>
  <si>
    <t>7000801307</t>
  </si>
  <si>
    <t>7000803410</t>
  </si>
  <si>
    <t>7000811607</t>
  </si>
  <si>
    <t>7000813828</t>
  </si>
  <si>
    <t>7000820049</t>
  </si>
  <si>
    <t>7000823215</t>
  </si>
  <si>
    <t>200014528190</t>
  </si>
  <si>
    <t>7000829786</t>
  </si>
  <si>
    <t>7000839179</t>
  </si>
  <si>
    <t>7000844390</t>
  </si>
  <si>
    <t>7000844701</t>
  </si>
  <si>
    <t>7000845605</t>
  </si>
  <si>
    <t>7000847865</t>
  </si>
  <si>
    <t>7000849085</t>
  </si>
  <si>
    <t>7000853402</t>
  </si>
  <si>
    <t>7000854643</t>
  </si>
  <si>
    <t>7000855601</t>
  </si>
  <si>
    <t>7000860304</t>
  </si>
  <si>
    <t>7000861833</t>
  </si>
  <si>
    <t>7000863933</t>
  </si>
  <si>
    <t>7000865034</t>
  </si>
  <si>
    <t>7000869441</t>
  </si>
  <si>
    <t>7000880016</t>
  </si>
  <si>
    <t>7000884503</t>
  </si>
  <si>
    <t>7000885534</t>
  </si>
  <si>
    <t>7000888833</t>
  </si>
  <si>
    <t>7000893245</t>
  </si>
  <si>
    <t>7000894656</t>
  </si>
  <si>
    <t>7000899523</t>
  </si>
  <si>
    <t>7000900194</t>
  </si>
  <si>
    <t>7000900547</t>
  </si>
  <si>
    <t>7000904732</t>
  </si>
  <si>
    <t>7000905539</t>
  </si>
  <si>
    <t>7000906095</t>
  </si>
  <si>
    <t>7000906405</t>
  </si>
  <si>
    <t>7000908613</t>
  </si>
  <si>
    <t>7000913623</t>
  </si>
  <si>
    <t>7000913719</t>
  </si>
  <si>
    <t>7000916612</t>
  </si>
  <si>
    <t>7000918979</t>
  </si>
  <si>
    <t>7000921463</t>
  </si>
  <si>
    <t>7000923852</t>
  </si>
  <si>
    <t>7000927516</t>
  </si>
  <si>
    <t>7000928958</t>
  </si>
  <si>
    <t>7000931887</t>
  </si>
  <si>
    <t>7000936061</t>
  </si>
  <si>
    <t>7000938054</t>
  </si>
  <si>
    <t>7000941734</t>
  </si>
  <si>
    <t>7000942818</t>
  </si>
  <si>
    <t>7000946439</t>
  </si>
  <si>
    <t>7000949593</t>
  </si>
  <si>
    <t>7000951081</t>
  </si>
  <si>
    <t>7000951938</t>
  </si>
  <si>
    <t>7000953289</t>
  </si>
  <si>
    <t>7000962311</t>
  </si>
  <si>
    <t>7000969881</t>
  </si>
  <si>
    <t>7000970255</t>
  </si>
  <si>
    <t>200017283041</t>
  </si>
  <si>
    <t>7000975092</t>
  </si>
  <si>
    <t>7000978459</t>
  </si>
  <si>
    <t>7000981137</t>
  </si>
  <si>
    <t>7000988589</t>
  </si>
  <si>
    <t>7000994451</t>
  </si>
  <si>
    <t>7000995224</t>
  </si>
  <si>
    <t>200017046935</t>
  </si>
  <si>
    <t>7001006614</t>
  </si>
  <si>
    <t>7001016839</t>
  </si>
  <si>
    <t>7001017482</t>
  </si>
  <si>
    <t>7001017891</t>
  </si>
  <si>
    <t>7001019579</t>
  </si>
  <si>
    <t>7001021232</t>
  </si>
  <si>
    <t>7001022199</t>
  </si>
  <si>
    <t>7001022314</t>
  </si>
  <si>
    <t>7001023430</t>
  </si>
  <si>
    <t>7001023830</t>
  </si>
  <si>
    <t>7001024057</t>
  </si>
  <si>
    <t>7001026016</t>
  </si>
  <si>
    <t>7001027098</t>
  </si>
  <si>
    <t>7001027820</t>
  </si>
  <si>
    <t>7001028043</t>
  </si>
  <si>
    <t>7001029078</t>
  </si>
  <si>
    <t>7001029644</t>
  </si>
  <si>
    <t>7001030883</t>
  </si>
  <si>
    <t>7001031370</t>
  </si>
  <si>
    <t>7001032350</t>
  </si>
  <si>
    <t>7001034242</t>
  </si>
  <si>
    <t>7001037900</t>
  </si>
  <si>
    <t>7001041263</t>
  </si>
  <si>
    <t>7001041913</t>
  </si>
  <si>
    <t>7001046842</t>
  </si>
  <si>
    <t>7001055322</t>
  </si>
  <si>
    <t>7001055604</t>
  </si>
  <si>
    <t>7001057560</t>
  </si>
  <si>
    <t>7001061309</t>
  </si>
  <si>
    <t>7001061664</t>
  </si>
  <si>
    <t>7001067195</t>
  </si>
  <si>
    <t>7001068094</t>
  </si>
  <si>
    <t>7001074496</t>
  </si>
  <si>
    <t>7001078050</t>
  </si>
  <si>
    <t>7001079748</t>
  </si>
  <si>
    <t>7001084751</t>
  </si>
  <si>
    <t>7001086577</t>
  </si>
  <si>
    <t>7001090482</t>
  </si>
  <si>
    <t>7001090985</t>
  </si>
  <si>
    <t>7001099034</t>
  </si>
  <si>
    <t>7001099271</t>
  </si>
  <si>
    <t>200017527801</t>
  </si>
  <si>
    <t>7001100134</t>
  </si>
  <si>
    <t>7001101106</t>
  </si>
  <si>
    <t>7001102205</t>
  </si>
  <si>
    <t>7001104299</t>
  </si>
  <si>
    <t>7001104716</t>
  </si>
  <si>
    <t>7001105160</t>
  </si>
  <si>
    <t>7001105421</t>
  </si>
  <si>
    <t>7001105429</t>
  </si>
  <si>
    <t>7001106516</t>
  </si>
  <si>
    <t>7001108539</t>
  </si>
  <si>
    <t>7001110407</t>
  </si>
  <si>
    <t>200017899747</t>
  </si>
  <si>
    <t>7001100612</t>
  </si>
  <si>
    <t>200016739613</t>
  </si>
  <si>
    <t>7001100618</t>
  </si>
  <si>
    <t>200016820587</t>
  </si>
  <si>
    <t>7000867974</t>
  </si>
  <si>
    <t>200018038568</t>
  </si>
  <si>
    <t>200018021200</t>
  </si>
  <si>
    <t>7001076013</t>
  </si>
  <si>
    <t>7000798433</t>
  </si>
  <si>
    <t>7000815856</t>
  </si>
  <si>
    <t>7000822568</t>
  </si>
  <si>
    <t>7000823835</t>
  </si>
  <si>
    <t>7000824299</t>
  </si>
  <si>
    <t>200016920056</t>
  </si>
  <si>
    <t>7000827891</t>
  </si>
  <si>
    <t>7000841155</t>
  </si>
  <si>
    <t>7000843053</t>
  </si>
  <si>
    <t>200013283466</t>
  </si>
  <si>
    <t>7000848618</t>
  </si>
  <si>
    <t>200017910833</t>
  </si>
  <si>
    <t>7000852886</t>
  </si>
  <si>
    <t>200011396823</t>
  </si>
  <si>
    <t>7000858648</t>
  </si>
  <si>
    <t>7000859399</t>
  </si>
  <si>
    <t>200012967564</t>
  </si>
  <si>
    <t>7000861168</t>
  </si>
  <si>
    <t>200016872448</t>
  </si>
  <si>
    <t>200017874823</t>
  </si>
  <si>
    <t>7000865773</t>
  </si>
  <si>
    <t>200015211408</t>
  </si>
  <si>
    <t>7000867464</t>
  </si>
  <si>
    <t>200017518321</t>
  </si>
  <si>
    <t>7000867645</t>
  </si>
  <si>
    <t>200012809402</t>
  </si>
  <si>
    <t>7000867996</t>
  </si>
  <si>
    <t>7000872993</t>
  </si>
  <si>
    <t>7000873839</t>
  </si>
  <si>
    <t>200013024126</t>
  </si>
  <si>
    <t>7000874995</t>
  </si>
  <si>
    <t>200017764859</t>
  </si>
  <si>
    <t>7000875359</t>
  </si>
  <si>
    <t>200014753418</t>
  </si>
  <si>
    <t>7000876291</t>
  </si>
  <si>
    <t>200012288292</t>
  </si>
  <si>
    <t>7000876573</t>
  </si>
  <si>
    <t>7000884002</t>
  </si>
  <si>
    <t>200017920196</t>
  </si>
  <si>
    <t>7000886520</t>
  </si>
  <si>
    <t>200011197833</t>
  </si>
  <si>
    <t>7000888348</t>
  </si>
  <si>
    <t>200015824705</t>
  </si>
  <si>
    <t>7000889517</t>
  </si>
  <si>
    <t>200017148632</t>
  </si>
  <si>
    <t>7000893542</t>
  </si>
  <si>
    <t>200013671207</t>
  </si>
  <si>
    <t>7000893678</t>
  </si>
  <si>
    <t>200017712536</t>
  </si>
  <si>
    <t>7000893721</t>
  </si>
  <si>
    <t>200017719648</t>
  </si>
  <si>
    <t>7000895571</t>
  </si>
  <si>
    <t>7000895605</t>
  </si>
  <si>
    <t>200011356702</t>
  </si>
  <si>
    <t>7000895918</t>
  </si>
  <si>
    <t>200013588575</t>
  </si>
  <si>
    <t>7000895941</t>
  </si>
  <si>
    <t>200017248390</t>
  </si>
  <si>
    <t>7000897839</t>
  </si>
  <si>
    <t>7000900158</t>
  </si>
  <si>
    <t>7000900591</t>
  </si>
  <si>
    <t>200013440678</t>
  </si>
  <si>
    <t>7000900861</t>
  </si>
  <si>
    <t>200014062521</t>
  </si>
  <si>
    <t>7000901286</t>
  </si>
  <si>
    <t>7000901360</t>
  </si>
  <si>
    <t>200017718558</t>
  </si>
  <si>
    <t>7000903165</t>
  </si>
  <si>
    <t>200017421591</t>
  </si>
  <si>
    <t>7000903671</t>
  </si>
  <si>
    <t>200017811585</t>
  </si>
  <si>
    <t>7000906701</t>
  </si>
  <si>
    <t>7000912250</t>
  </si>
  <si>
    <t>7000912552</t>
  </si>
  <si>
    <t>200011265291</t>
  </si>
  <si>
    <t>7000913689</t>
  </si>
  <si>
    <t>200013343146</t>
  </si>
  <si>
    <t>7000917728</t>
  </si>
  <si>
    <t>7000918569</t>
  </si>
  <si>
    <t>7000919384</t>
  </si>
  <si>
    <t>200017780459</t>
  </si>
  <si>
    <t>7000922181</t>
  </si>
  <si>
    <t>7000923295</t>
  </si>
  <si>
    <t>7000926974</t>
  </si>
  <si>
    <t>7000929094</t>
  </si>
  <si>
    <t>200016313823</t>
  </si>
  <si>
    <t>7000936603</t>
  </si>
  <si>
    <t>200016953115</t>
  </si>
  <si>
    <t>7000940416</t>
  </si>
  <si>
    <t>200011361421</t>
  </si>
  <si>
    <t>7000941150</t>
  </si>
  <si>
    <t>200011901564</t>
  </si>
  <si>
    <t>7000941219</t>
  </si>
  <si>
    <t>7000941583</t>
  </si>
  <si>
    <t>200016432870</t>
  </si>
  <si>
    <t>7000944775</t>
  </si>
  <si>
    <t>7000946438</t>
  </si>
  <si>
    <t>7000947107</t>
  </si>
  <si>
    <t>7000949165</t>
  </si>
  <si>
    <t>200013674318</t>
  </si>
  <si>
    <t>7000950314</t>
  </si>
  <si>
    <t>200017415254</t>
  </si>
  <si>
    <t>7000950940</t>
  </si>
  <si>
    <t>7000953133</t>
  </si>
  <si>
    <t>7000956668</t>
  </si>
  <si>
    <t>200017859410</t>
  </si>
  <si>
    <t>7000959325</t>
  </si>
  <si>
    <t>200014544288</t>
  </si>
  <si>
    <t>7000959934</t>
  </si>
  <si>
    <t>7000960827</t>
  </si>
  <si>
    <t>7000960864</t>
  </si>
  <si>
    <t>200017838018</t>
  </si>
  <si>
    <t>7000962511</t>
  </si>
  <si>
    <t>7000963724</t>
  </si>
  <si>
    <t>7000966930</t>
  </si>
  <si>
    <t>7000970114</t>
  </si>
  <si>
    <t>200011032758</t>
  </si>
  <si>
    <t>7000972497</t>
  </si>
  <si>
    <t>200012530735</t>
  </si>
  <si>
    <t>7000973906</t>
  </si>
  <si>
    <t>200014770818</t>
  </si>
  <si>
    <t>7000974606</t>
  </si>
  <si>
    <t>200014618421</t>
  </si>
  <si>
    <t>7000978394</t>
  </si>
  <si>
    <t>7000985796</t>
  </si>
  <si>
    <t>7000986632</t>
  </si>
  <si>
    <t>200013094871</t>
  </si>
  <si>
    <t>200017864907</t>
  </si>
  <si>
    <t>7000997807</t>
  </si>
  <si>
    <t>7000998903</t>
  </si>
  <si>
    <t>200017782661</t>
  </si>
  <si>
    <t>7001004890</t>
  </si>
  <si>
    <t>200011489297</t>
  </si>
  <si>
    <t>7001007137</t>
  </si>
  <si>
    <t>200012592222</t>
  </si>
  <si>
    <t>7001007941</t>
  </si>
  <si>
    <t>7001008888</t>
  </si>
  <si>
    <t>200013681446</t>
  </si>
  <si>
    <t>7001009067</t>
  </si>
  <si>
    <t>7001009465</t>
  </si>
  <si>
    <t>200017819984</t>
  </si>
  <si>
    <t>7001010322</t>
  </si>
  <si>
    <t>7001010376</t>
  </si>
  <si>
    <t>7001012222</t>
  </si>
  <si>
    <t>200013204579</t>
  </si>
  <si>
    <t>7001015801</t>
  </si>
  <si>
    <t>7001018001</t>
  </si>
  <si>
    <t>200017752102</t>
  </si>
  <si>
    <t>7001019163</t>
  </si>
  <si>
    <t>7001019535</t>
  </si>
  <si>
    <t>7001020291</t>
  </si>
  <si>
    <t>7001021021</t>
  </si>
  <si>
    <t>7001021577</t>
  </si>
  <si>
    <t>200013772260</t>
  </si>
  <si>
    <t>7001023189</t>
  </si>
  <si>
    <t>7001024742</t>
  </si>
  <si>
    <t>7001026293</t>
  </si>
  <si>
    <t>7001026720</t>
  </si>
  <si>
    <t>200012489056</t>
  </si>
  <si>
    <t>7001027605</t>
  </si>
  <si>
    <t>7001028277</t>
  </si>
  <si>
    <t>200017839214</t>
  </si>
  <si>
    <t>7001028677</t>
  </si>
  <si>
    <t>200011160252</t>
  </si>
  <si>
    <t>7001030863</t>
  </si>
  <si>
    <t>200011340300</t>
  </si>
  <si>
    <t>7001034398</t>
  </si>
  <si>
    <t>7001035032</t>
  </si>
  <si>
    <t>200015952498</t>
  </si>
  <si>
    <t>7001038473</t>
  </si>
  <si>
    <t>200015346980</t>
  </si>
  <si>
    <t>7001039279</t>
  </si>
  <si>
    <t>200014544783</t>
  </si>
  <si>
    <t>7001040158</t>
  </si>
  <si>
    <t>200017328903</t>
  </si>
  <si>
    <t>7001040946</t>
  </si>
  <si>
    <t>7001044951</t>
  </si>
  <si>
    <t>200017892460</t>
  </si>
  <si>
    <t>7001045377</t>
  </si>
  <si>
    <t>200017768520</t>
  </si>
  <si>
    <t>7001045547</t>
  </si>
  <si>
    <t>200017845633</t>
  </si>
  <si>
    <t>7001045565</t>
  </si>
  <si>
    <t>7001045755</t>
  </si>
  <si>
    <t>7001045783</t>
  </si>
  <si>
    <t>7001046065</t>
  </si>
  <si>
    <t>7001046641</t>
  </si>
  <si>
    <t>7001048746</t>
  </si>
  <si>
    <t>7001050949</t>
  </si>
  <si>
    <t>7001051950</t>
  </si>
  <si>
    <t>200014705103</t>
  </si>
  <si>
    <t>7001059275</t>
  </si>
  <si>
    <t>7001061561</t>
  </si>
  <si>
    <t>200017845559</t>
  </si>
  <si>
    <t>7001062884</t>
  </si>
  <si>
    <t>200012351405</t>
  </si>
  <si>
    <t>7001066076</t>
  </si>
  <si>
    <t>7001066370</t>
  </si>
  <si>
    <t>7001068361</t>
  </si>
  <si>
    <t>7001069830</t>
  </si>
  <si>
    <t>7001070012</t>
  </si>
  <si>
    <t>200017432705</t>
  </si>
  <si>
    <t>7001070148</t>
  </si>
  <si>
    <t>7001074754</t>
  </si>
  <si>
    <t>7001075373</t>
  </si>
  <si>
    <t>200017878048</t>
  </si>
  <si>
    <t>7001076394</t>
  </si>
  <si>
    <t>7001076680</t>
  </si>
  <si>
    <t>200014153643</t>
  </si>
  <si>
    <t>7001077431</t>
  </si>
  <si>
    <t>200013861394</t>
  </si>
  <si>
    <t>7001077983</t>
  </si>
  <si>
    <t>200017858834</t>
  </si>
  <si>
    <t>7001078500</t>
  </si>
  <si>
    <t>7001078578</t>
  </si>
  <si>
    <t>200011669450</t>
  </si>
  <si>
    <t>7001080474</t>
  </si>
  <si>
    <t>7001082909</t>
  </si>
  <si>
    <t>200015998608</t>
  </si>
  <si>
    <t>7001082919</t>
  </si>
  <si>
    <t>200013226051</t>
  </si>
  <si>
    <t>7001082925</t>
  </si>
  <si>
    <t>7001083088</t>
  </si>
  <si>
    <t>7001083123</t>
  </si>
  <si>
    <t>7001083125</t>
  </si>
  <si>
    <t>200013210790</t>
  </si>
  <si>
    <t>7001083134</t>
  </si>
  <si>
    <t>200017550027</t>
  </si>
  <si>
    <t>7001083150</t>
  </si>
  <si>
    <t>200016905750</t>
  </si>
  <si>
    <t>7001083199</t>
  </si>
  <si>
    <t>7001083213</t>
  </si>
  <si>
    <t>200017793502</t>
  </si>
  <si>
    <t>7001083232</t>
  </si>
  <si>
    <t>7001083266</t>
  </si>
  <si>
    <t>200017828068</t>
  </si>
  <si>
    <t>7001083370</t>
  </si>
  <si>
    <t>200011959505</t>
  </si>
  <si>
    <t>7001083416</t>
  </si>
  <si>
    <t>7001083431</t>
  </si>
  <si>
    <t>200011148349</t>
  </si>
  <si>
    <t>7001083586</t>
  </si>
  <si>
    <t>200017788437</t>
  </si>
  <si>
    <t>7001083641</t>
  </si>
  <si>
    <t>200017199155</t>
  </si>
  <si>
    <t>7001083688</t>
  </si>
  <si>
    <t>200016513760</t>
  </si>
  <si>
    <t>7001083730</t>
  </si>
  <si>
    <t>200011519796</t>
  </si>
  <si>
    <t>7001083738</t>
  </si>
  <si>
    <t>7001083762</t>
  </si>
  <si>
    <t>7001083772</t>
  </si>
  <si>
    <t>200016967875</t>
  </si>
  <si>
    <t>7001083835</t>
  </si>
  <si>
    <t>7001083857</t>
  </si>
  <si>
    <t>200010916712</t>
  </si>
  <si>
    <t>7001083858</t>
  </si>
  <si>
    <t>7001083878</t>
  </si>
  <si>
    <t>200017834041</t>
  </si>
  <si>
    <t>7001083914</t>
  </si>
  <si>
    <t>200011107469</t>
  </si>
  <si>
    <t>7001083929</t>
  </si>
  <si>
    <t>7001083995</t>
  </si>
  <si>
    <t>200011414774</t>
  </si>
  <si>
    <t>7001084049</t>
  </si>
  <si>
    <t>200016752186</t>
  </si>
  <si>
    <t>7001084070</t>
  </si>
  <si>
    <t>200017778800</t>
  </si>
  <si>
    <t>7001092883</t>
  </si>
  <si>
    <t>200015781335</t>
  </si>
  <si>
    <t>7001107251</t>
  </si>
  <si>
    <t>200017402633</t>
  </si>
  <si>
    <t>7001108169</t>
  </si>
  <si>
    <t>200017776788</t>
  </si>
  <si>
    <t>7001108309</t>
  </si>
  <si>
    <t>200017507415</t>
  </si>
  <si>
    <t>7000785449</t>
  </si>
  <si>
    <t>200010186738</t>
  </si>
  <si>
    <t>7000787298</t>
  </si>
  <si>
    <t>7000787550</t>
  </si>
  <si>
    <t>7000787944</t>
  </si>
  <si>
    <t>200016326809</t>
  </si>
  <si>
    <t>7000861824</t>
  </si>
  <si>
    <t>7000887870</t>
  </si>
  <si>
    <t>7000899902</t>
  </si>
  <si>
    <t>7001027388</t>
  </si>
  <si>
    <t>7001034319</t>
  </si>
  <si>
    <t>7001093685</t>
  </si>
  <si>
    <t>7001045451</t>
  </si>
  <si>
    <t>7000940148</t>
  </si>
  <si>
    <t>200014600528</t>
  </si>
  <si>
    <t>7000967878</t>
  </si>
  <si>
    <t>200011768070</t>
  </si>
  <si>
    <t>7001071152</t>
  </si>
  <si>
    <t>200011794704</t>
  </si>
  <si>
    <t>7000862547</t>
  </si>
  <si>
    <t>200018276564</t>
  </si>
  <si>
    <t>10231 Noel Water</t>
  </si>
  <si>
    <t>7000864590</t>
  </si>
  <si>
    <t>200018259636</t>
  </si>
  <si>
    <t>7000894627</t>
  </si>
  <si>
    <t>7000942427</t>
  </si>
  <si>
    <t>200016996825</t>
  </si>
  <si>
    <t>7000978970</t>
  </si>
  <si>
    <t>7000993401</t>
  </si>
  <si>
    <t>7001071168</t>
  </si>
  <si>
    <t>7001090910</t>
  </si>
  <si>
    <t>7001096107</t>
  </si>
  <si>
    <t>7001030581</t>
  </si>
  <si>
    <t>200011099658</t>
  </si>
  <si>
    <t>7001100270</t>
  </si>
  <si>
    <t>200018174298</t>
  </si>
  <si>
    <t>7000820031</t>
  </si>
  <si>
    <t>7000875372</t>
  </si>
  <si>
    <t>200018056693</t>
  </si>
  <si>
    <t>7000945902</t>
  </si>
  <si>
    <t>200018244794</t>
  </si>
  <si>
    <t>200018276507</t>
  </si>
  <si>
    <t>7001099017</t>
  </si>
  <si>
    <t>7000796262</t>
  </si>
  <si>
    <t>7000802301</t>
  </si>
  <si>
    <t>7000803353</t>
  </si>
  <si>
    <t>7000804030</t>
  </si>
  <si>
    <t>200015695733</t>
  </si>
  <si>
    <t>7000811732</t>
  </si>
  <si>
    <t>200018030375</t>
  </si>
  <si>
    <t>7000814773</t>
  </si>
  <si>
    <t>7000816853</t>
  </si>
  <si>
    <t>200012344657</t>
  </si>
  <si>
    <t>7000820215</t>
  </si>
  <si>
    <t>200016238095</t>
  </si>
  <si>
    <t>7000820266</t>
  </si>
  <si>
    <t>7000820835</t>
  </si>
  <si>
    <t>200017589058</t>
  </si>
  <si>
    <t>7000821930</t>
  </si>
  <si>
    <t>200016534014</t>
  </si>
  <si>
    <t>7000821951</t>
  </si>
  <si>
    <t>200016680007</t>
  </si>
  <si>
    <t>7000822513</t>
  </si>
  <si>
    <t>200017914348</t>
  </si>
  <si>
    <t>7000825710</t>
  </si>
  <si>
    <t>7000829026</t>
  </si>
  <si>
    <t>200017996436</t>
  </si>
  <si>
    <t>7000833133</t>
  </si>
  <si>
    <t>200016593911</t>
  </si>
  <si>
    <t>7000833451</t>
  </si>
  <si>
    <t>200011132475</t>
  </si>
  <si>
    <t>7000834174</t>
  </si>
  <si>
    <t>7000835679</t>
  </si>
  <si>
    <t>200016572477</t>
  </si>
  <si>
    <t>7000837410</t>
  </si>
  <si>
    <t>200014485425</t>
  </si>
  <si>
    <t>7000837879</t>
  </si>
  <si>
    <t>200010927404</t>
  </si>
  <si>
    <t>7000840590</t>
  </si>
  <si>
    <t>200017131356</t>
  </si>
  <si>
    <t>7000843874</t>
  </si>
  <si>
    <t>200014043968</t>
  </si>
  <si>
    <t>7000844509</t>
  </si>
  <si>
    <t>7000846531</t>
  </si>
  <si>
    <t>200017758448</t>
  </si>
  <si>
    <t>7000846863</t>
  </si>
  <si>
    <t>200016701431</t>
  </si>
  <si>
    <t>7000849282</t>
  </si>
  <si>
    <t>200017757572</t>
  </si>
  <si>
    <t>7000849758</t>
  </si>
  <si>
    <t>7000851470</t>
  </si>
  <si>
    <t>200011151798</t>
  </si>
  <si>
    <t>7000853574</t>
  </si>
  <si>
    <t>200011528144</t>
  </si>
  <si>
    <t>7000853825</t>
  </si>
  <si>
    <t>7000854813</t>
  </si>
  <si>
    <t>200016473585</t>
  </si>
  <si>
    <t>7000856738</t>
  </si>
  <si>
    <t>200014450866</t>
  </si>
  <si>
    <t>7000859580</t>
  </si>
  <si>
    <t>200017104627</t>
  </si>
  <si>
    <t>7000860050</t>
  </si>
  <si>
    <t>7000861230</t>
  </si>
  <si>
    <t>200017863347</t>
  </si>
  <si>
    <t>7000861946</t>
  </si>
  <si>
    <t>200017304532</t>
  </si>
  <si>
    <t>7000862128</t>
  </si>
  <si>
    <t>7000863893</t>
  </si>
  <si>
    <t>7000864043</t>
  </si>
  <si>
    <t>200017628070</t>
  </si>
  <si>
    <t>7000865795</t>
  </si>
  <si>
    <t>7000872141</t>
  </si>
  <si>
    <t>7000873027</t>
  </si>
  <si>
    <t>7000873196</t>
  </si>
  <si>
    <t>200017999620</t>
  </si>
  <si>
    <t>7000873894</t>
  </si>
  <si>
    <t>7000875324</t>
  </si>
  <si>
    <t>200012938318</t>
  </si>
  <si>
    <t>7000875806</t>
  </si>
  <si>
    <t>200017625951</t>
  </si>
  <si>
    <t>7000875984</t>
  </si>
  <si>
    <t>7000876236</t>
  </si>
  <si>
    <t>200017930666</t>
  </si>
  <si>
    <t>7000876313</t>
  </si>
  <si>
    <t>7000877740</t>
  </si>
  <si>
    <t>200016618452</t>
  </si>
  <si>
    <t>7000885559</t>
  </si>
  <si>
    <t>200015228345</t>
  </si>
  <si>
    <t>7000888906</t>
  </si>
  <si>
    <t>7000889784</t>
  </si>
  <si>
    <t>200017759362</t>
  </si>
  <si>
    <t>7000903370</t>
  </si>
  <si>
    <t>200017628286</t>
  </si>
  <si>
    <t>7000903454</t>
  </si>
  <si>
    <t>7000905889</t>
  </si>
  <si>
    <t>200014213371</t>
  </si>
  <si>
    <t>7000907291</t>
  </si>
  <si>
    <t>200014625947</t>
  </si>
  <si>
    <t>7000909497</t>
  </si>
  <si>
    <t>200015182997</t>
  </si>
  <si>
    <t>7000909838</t>
  </si>
  <si>
    <t>200017754520</t>
  </si>
  <si>
    <t>7000915448</t>
  </si>
  <si>
    <t>7000921232</t>
  </si>
  <si>
    <t>200012180598</t>
  </si>
  <si>
    <t>7000921922</t>
  </si>
  <si>
    <t>7000922035</t>
  </si>
  <si>
    <t>200017933082</t>
  </si>
  <si>
    <t>7000923708</t>
  </si>
  <si>
    <t>7000923756</t>
  </si>
  <si>
    <t>7000924239</t>
  </si>
  <si>
    <t>200017955911</t>
  </si>
  <si>
    <t>7000929171</t>
  </si>
  <si>
    <t>7000929982</t>
  </si>
  <si>
    <t>200017835550</t>
  </si>
  <si>
    <t>7000930742</t>
  </si>
  <si>
    <t>200016670206</t>
  </si>
  <si>
    <t>7000933447</t>
  </si>
  <si>
    <t>200017952363</t>
  </si>
  <si>
    <t>7000934196</t>
  </si>
  <si>
    <t>7000934493</t>
  </si>
  <si>
    <t>200012635864</t>
  </si>
  <si>
    <t>7000934727</t>
  </si>
  <si>
    <t>7000934853</t>
  </si>
  <si>
    <t>200016458958</t>
  </si>
  <si>
    <t>7000934873</t>
  </si>
  <si>
    <t>200016849057</t>
  </si>
  <si>
    <t>7000937820</t>
  </si>
  <si>
    <t>7000938346</t>
  </si>
  <si>
    <t>200016491017</t>
  </si>
  <si>
    <t>7000939006</t>
  </si>
  <si>
    <t>200017981602</t>
  </si>
  <si>
    <t>7000941572</t>
  </si>
  <si>
    <t>200017652039</t>
  </si>
  <si>
    <t>7000941886</t>
  </si>
  <si>
    <t>200017919008</t>
  </si>
  <si>
    <t>7000942987</t>
  </si>
  <si>
    <t>7000946021</t>
  </si>
  <si>
    <t>200013471699</t>
  </si>
  <si>
    <t>7000946486</t>
  </si>
  <si>
    <t>200017440443</t>
  </si>
  <si>
    <t>7000947942</t>
  </si>
  <si>
    <t>200011826670</t>
  </si>
  <si>
    <t>7000948016</t>
  </si>
  <si>
    <t>7000954214</t>
  </si>
  <si>
    <t>200017936010</t>
  </si>
  <si>
    <t>7000966863</t>
  </si>
  <si>
    <t>200011428923</t>
  </si>
  <si>
    <t>7000967201</t>
  </si>
  <si>
    <t>200017886074</t>
  </si>
  <si>
    <t>7000969618</t>
  </si>
  <si>
    <t>7000970351</t>
  </si>
  <si>
    <t>7000973617</t>
  </si>
  <si>
    <t>200017871456</t>
  </si>
  <si>
    <t>7000974669</t>
  </si>
  <si>
    <t>200017469558</t>
  </si>
  <si>
    <t>200013083189</t>
  </si>
  <si>
    <t>7000976421</t>
  </si>
  <si>
    <t>200017899663</t>
  </si>
  <si>
    <t>7000979094</t>
  </si>
  <si>
    <t>200017661576</t>
  </si>
  <si>
    <t>7000979239</t>
  </si>
  <si>
    <t>7000979658</t>
  </si>
  <si>
    <t>200016961910</t>
  </si>
  <si>
    <t>7000982083</t>
  </si>
  <si>
    <t>7000983167</t>
  </si>
  <si>
    <t>200015827468</t>
  </si>
  <si>
    <t>7000985505</t>
  </si>
  <si>
    <t>200013346123</t>
  </si>
  <si>
    <t>7000987673</t>
  </si>
  <si>
    <t>200017909900</t>
  </si>
  <si>
    <t>7000987763</t>
  </si>
  <si>
    <t>200017133063</t>
  </si>
  <si>
    <t>7000990040</t>
  </si>
  <si>
    <t>7000990712</t>
  </si>
  <si>
    <t>200018030789</t>
  </si>
  <si>
    <t>7000990805</t>
  </si>
  <si>
    <t>200017305398</t>
  </si>
  <si>
    <t>7000993717</t>
  </si>
  <si>
    <t>200017376720</t>
  </si>
  <si>
    <t>7000994033</t>
  </si>
  <si>
    <t>200017463874</t>
  </si>
  <si>
    <t>7000994533</t>
  </si>
  <si>
    <t>200016473619</t>
  </si>
  <si>
    <t>7000997701</t>
  </si>
  <si>
    <t>200017139458</t>
  </si>
  <si>
    <t>7001000131</t>
  </si>
  <si>
    <t>7001004387</t>
  </si>
  <si>
    <t>200012009458</t>
  </si>
  <si>
    <t>7001004626</t>
  </si>
  <si>
    <t>200017959889</t>
  </si>
  <si>
    <t>7001007268</t>
  </si>
  <si>
    <t>7001008817</t>
  </si>
  <si>
    <t>200014270785</t>
  </si>
  <si>
    <t>7001008960</t>
  </si>
  <si>
    <t>7001013713</t>
  </si>
  <si>
    <t>200014270827</t>
  </si>
  <si>
    <t>7001014097</t>
  </si>
  <si>
    <t>200017102159</t>
  </si>
  <si>
    <t>7001014289</t>
  </si>
  <si>
    <t>200013230376</t>
  </si>
  <si>
    <t>7001015166</t>
  </si>
  <si>
    <t>7001019076</t>
  </si>
  <si>
    <t>200017272051</t>
  </si>
  <si>
    <t>7001019693</t>
  </si>
  <si>
    <t>200014409086</t>
  </si>
  <si>
    <t>7001021266</t>
  </si>
  <si>
    <t>200014338624</t>
  </si>
  <si>
    <t>7001021360</t>
  </si>
  <si>
    <t>200017987013</t>
  </si>
  <si>
    <t>7001023691</t>
  </si>
  <si>
    <t>200014228007</t>
  </si>
  <si>
    <t>7001028957</t>
  </si>
  <si>
    <t>200011484314</t>
  </si>
  <si>
    <t>7001032490</t>
  </si>
  <si>
    <t>200013168717</t>
  </si>
  <si>
    <t>7001033121</t>
  </si>
  <si>
    <t>7001035046</t>
  </si>
  <si>
    <t>200017899044</t>
  </si>
  <si>
    <t>7001035754</t>
  </si>
  <si>
    <t>200017108867</t>
  </si>
  <si>
    <t>7001037088</t>
  </si>
  <si>
    <t>200012279721</t>
  </si>
  <si>
    <t>7001038108</t>
  </si>
  <si>
    <t>7001038786</t>
  </si>
  <si>
    <t>200017910015</t>
  </si>
  <si>
    <t>7001040627</t>
  </si>
  <si>
    <t>200011566755</t>
  </si>
  <si>
    <t>7001047633</t>
  </si>
  <si>
    <t>7001051449</t>
  </si>
  <si>
    <t>200017975885</t>
  </si>
  <si>
    <t>7001054894</t>
  </si>
  <si>
    <t>200017721354</t>
  </si>
  <si>
    <t>7001056397</t>
  </si>
  <si>
    <t>7001059349</t>
  </si>
  <si>
    <t>200017842424</t>
  </si>
  <si>
    <t>7001061711</t>
  </si>
  <si>
    <t>7001062363</t>
  </si>
  <si>
    <t>200011438088</t>
  </si>
  <si>
    <t>7001063607</t>
  </si>
  <si>
    <t>200014368225</t>
  </si>
  <si>
    <t>7001066947</t>
  </si>
  <si>
    <t>7001068672</t>
  </si>
  <si>
    <t>200017813938</t>
  </si>
  <si>
    <t>7001069284</t>
  </si>
  <si>
    <t>200017017100</t>
  </si>
  <si>
    <t>7001070717</t>
  </si>
  <si>
    <t>7001071097</t>
  </si>
  <si>
    <t>200017366275</t>
  </si>
  <si>
    <t>200017196656</t>
  </si>
  <si>
    <t>7001073150</t>
  </si>
  <si>
    <t>200017928603</t>
  </si>
  <si>
    <t>7001074474</t>
  </si>
  <si>
    <t>7001078366</t>
  </si>
  <si>
    <t>200012225682</t>
  </si>
  <si>
    <t>7001080013</t>
  </si>
  <si>
    <t>7001090914</t>
  </si>
  <si>
    <t>200017543436</t>
  </si>
  <si>
    <t>200016642015</t>
  </si>
  <si>
    <t>7001097616</t>
  </si>
  <si>
    <t>200016042075</t>
  </si>
  <si>
    <t>7001097837</t>
  </si>
  <si>
    <t>200017692175</t>
  </si>
  <si>
    <t>7001097841</t>
  </si>
  <si>
    <t>200016652584</t>
  </si>
  <si>
    <t>7001099021</t>
  </si>
  <si>
    <t>200016863785</t>
  </si>
  <si>
    <t>7001099035</t>
  </si>
  <si>
    <t>200017853785</t>
  </si>
  <si>
    <t>7001099268</t>
  </si>
  <si>
    <t>200017786928</t>
  </si>
  <si>
    <t>7001099270</t>
  </si>
  <si>
    <t>7001099276</t>
  </si>
  <si>
    <t>200017524550</t>
  </si>
  <si>
    <t>7001099322</t>
  </si>
  <si>
    <t>200016905693</t>
  </si>
  <si>
    <t>200017809092</t>
  </si>
  <si>
    <t>200017919149</t>
  </si>
  <si>
    <t>200018008348</t>
  </si>
  <si>
    <t>7001100119</t>
  </si>
  <si>
    <t>200017930518</t>
  </si>
  <si>
    <t>200017957867</t>
  </si>
  <si>
    <t>200017912011</t>
  </si>
  <si>
    <t>7001100137</t>
  </si>
  <si>
    <t>200018063038</t>
  </si>
  <si>
    <t>7001100235</t>
  </si>
  <si>
    <t>200016861987</t>
  </si>
  <si>
    <t>7001101712</t>
  </si>
  <si>
    <t>200017995347</t>
  </si>
  <si>
    <t>7001103403</t>
  </si>
  <si>
    <t>200018007779</t>
  </si>
  <si>
    <t>200017732799</t>
  </si>
  <si>
    <t>7001105380</t>
  </si>
  <si>
    <t>200017778636</t>
  </si>
  <si>
    <t>7001110213</t>
  </si>
  <si>
    <t>200017909579</t>
  </si>
  <si>
    <t>7001110502</t>
  </si>
  <si>
    <t>200017805264</t>
  </si>
  <si>
    <t>7000802109</t>
  </si>
  <si>
    <t>7000803257</t>
  </si>
  <si>
    <t>7000803934</t>
  </si>
  <si>
    <t>7000811924</t>
  </si>
  <si>
    <t>7000817045</t>
  </si>
  <si>
    <t>7000820311</t>
  </si>
  <si>
    <t>7000820362</t>
  </si>
  <si>
    <t>7000820643</t>
  </si>
  <si>
    <t>7000822026</t>
  </si>
  <si>
    <t>7000822047</t>
  </si>
  <si>
    <t>7000822321</t>
  </si>
  <si>
    <t>7000825297</t>
  </si>
  <si>
    <t>7000826777</t>
  </si>
  <si>
    <t>200017646726</t>
  </si>
  <si>
    <t>7000829218</t>
  </si>
  <si>
    <t>7000833037</t>
  </si>
  <si>
    <t>7000833355</t>
  </si>
  <si>
    <t>7000833982</t>
  </si>
  <si>
    <t>7000835487</t>
  </si>
  <si>
    <t>7000837602</t>
  </si>
  <si>
    <t>7000837783</t>
  </si>
  <si>
    <t>7000840398</t>
  </si>
  <si>
    <t>7000842805</t>
  </si>
  <si>
    <t>7000843778</t>
  </si>
  <si>
    <t>7000844811</t>
  </si>
  <si>
    <t>7000846959</t>
  </si>
  <si>
    <t>7000849662</t>
  </si>
  <si>
    <t>7000851278</t>
  </si>
  <si>
    <t>7000851509</t>
  </si>
  <si>
    <t>200017758216</t>
  </si>
  <si>
    <t>7000853478</t>
  </si>
  <si>
    <t>7000854717</t>
  </si>
  <si>
    <t>7000856834</t>
  </si>
  <si>
    <t>7000859484</t>
  </si>
  <si>
    <t>7000859954</t>
  </si>
  <si>
    <t>7000861326</t>
  </si>
  <si>
    <t>7000861936</t>
  </si>
  <si>
    <t>7000863797</t>
  </si>
  <si>
    <t>7000864523</t>
  </si>
  <si>
    <t>7000865699</t>
  </si>
  <si>
    <t>7000867911</t>
  </si>
  <si>
    <t>7000872429</t>
  </si>
  <si>
    <t>7000872931</t>
  </si>
  <si>
    <t>7000873100</t>
  </si>
  <si>
    <t>7000873798</t>
  </si>
  <si>
    <t>7000875420</t>
  </si>
  <si>
    <t>7000875888</t>
  </si>
  <si>
    <t>7000875998</t>
  </si>
  <si>
    <t>7000876409</t>
  </si>
  <si>
    <t>7000876428</t>
  </si>
  <si>
    <t>7000877644</t>
  </si>
  <si>
    <t>7000885463</t>
  </si>
  <si>
    <t>7000888523</t>
  </si>
  <si>
    <t>7000889880</t>
  </si>
  <si>
    <t>7000903274</t>
  </si>
  <si>
    <t>7000903550</t>
  </si>
  <si>
    <t>7000906081</t>
  </si>
  <si>
    <t>7000907483</t>
  </si>
  <si>
    <t>7000909401</t>
  </si>
  <si>
    <t>7000909934</t>
  </si>
  <si>
    <t>7000919425</t>
  </si>
  <si>
    <t>7000921136</t>
  </si>
  <si>
    <t>7000921939</t>
  </si>
  <si>
    <t>7000922114</t>
  </si>
  <si>
    <t>7000923077</t>
  </si>
  <si>
    <t>200013149162</t>
  </si>
  <si>
    <t>7000923759</t>
  </si>
  <si>
    <t>7000928979</t>
  </si>
  <si>
    <t>7000929886</t>
  </si>
  <si>
    <t>7000930838</t>
  </si>
  <si>
    <t>7000933543</t>
  </si>
  <si>
    <t>7000934292</t>
  </si>
  <si>
    <t>7000934397</t>
  </si>
  <si>
    <t>7000934919</t>
  </si>
  <si>
    <t>7000934949</t>
  </si>
  <si>
    <t>7000935065</t>
  </si>
  <si>
    <t>7000935718</t>
  </si>
  <si>
    <t>200017914645</t>
  </si>
  <si>
    <t>7000937915</t>
  </si>
  <si>
    <t>7000938436</t>
  </si>
  <si>
    <t>7000939101</t>
  </si>
  <si>
    <t>7000941764</t>
  </si>
  <si>
    <t>7000941982</t>
  </si>
  <si>
    <t>7000942619</t>
  </si>
  <si>
    <t>7000942891</t>
  </si>
  <si>
    <t>7000945925</t>
  </si>
  <si>
    <t>7000946582</t>
  </si>
  <si>
    <t>7000947750</t>
  </si>
  <si>
    <t>7000948208</t>
  </si>
  <si>
    <t>7000954310</t>
  </si>
  <si>
    <t>7000964897</t>
  </si>
  <si>
    <t>7000966959</t>
  </si>
  <si>
    <t>7000969714</t>
  </si>
  <si>
    <t>7000973521</t>
  </si>
  <si>
    <t>7000974477</t>
  </si>
  <si>
    <t>7000974705</t>
  </si>
  <si>
    <t>7000977093</t>
  </si>
  <si>
    <t>7000979286</t>
  </si>
  <si>
    <t>7000979431</t>
  </si>
  <si>
    <t>7000979754</t>
  </si>
  <si>
    <t>7000981891</t>
  </si>
  <si>
    <t>7000983071</t>
  </si>
  <si>
    <t>7000984621</t>
  </si>
  <si>
    <t>200012438970</t>
  </si>
  <si>
    <t>7000985409</t>
  </si>
  <si>
    <t>7000987667</t>
  </si>
  <si>
    <t>7000987865</t>
  </si>
  <si>
    <t>7000990901</t>
  </si>
  <si>
    <t>7000991960</t>
  </si>
  <si>
    <t>7000993525</t>
  </si>
  <si>
    <t>7000994129</t>
  </si>
  <si>
    <t>7000995512</t>
  </si>
  <si>
    <t>7000995781</t>
  </si>
  <si>
    <t>7000998948</t>
  </si>
  <si>
    <t>7001000323</t>
  </si>
  <si>
    <t>7001004434</t>
  </si>
  <si>
    <t>7001004483</t>
  </si>
  <si>
    <t>7001007460</t>
  </si>
  <si>
    <t>7001008864</t>
  </si>
  <si>
    <t>7001011889</t>
  </si>
  <si>
    <t>7001014193</t>
  </si>
  <si>
    <t>7001015262</t>
  </si>
  <si>
    <t>7001016209</t>
  </si>
  <si>
    <t>7001019268</t>
  </si>
  <si>
    <t>7001019501</t>
  </si>
  <si>
    <t>7001021554</t>
  </si>
  <si>
    <t>7001023883</t>
  </si>
  <si>
    <t>7001025852</t>
  </si>
  <si>
    <t>7001028765</t>
  </si>
  <si>
    <t>7001032681</t>
  </si>
  <si>
    <t>7001035142</t>
  </si>
  <si>
    <t>7001035658</t>
  </si>
  <si>
    <t>7001036896</t>
  </si>
  <si>
    <t>7001038012</t>
  </si>
  <si>
    <t>7001038690</t>
  </si>
  <si>
    <t>7001040531</t>
  </si>
  <si>
    <t>7001047729</t>
  </si>
  <si>
    <t>7001051641</t>
  </si>
  <si>
    <t>7001056046</t>
  </si>
  <si>
    <t>7001056301</t>
  </si>
  <si>
    <t>7001059445</t>
  </si>
  <si>
    <t>7001061615</t>
  </si>
  <si>
    <t>7001062172</t>
  </si>
  <si>
    <t>7001063703</t>
  </si>
  <si>
    <t>7001066851</t>
  </si>
  <si>
    <t>7001069152</t>
  </si>
  <si>
    <t>7001069188</t>
  </si>
  <si>
    <t>7001070621</t>
  </si>
  <si>
    <t>7001071001</t>
  </si>
  <si>
    <t>7001072960</t>
  </si>
  <si>
    <t>7001073246</t>
  </si>
  <si>
    <t>7001078270</t>
  </si>
  <si>
    <t>7001084638</t>
  </si>
  <si>
    <t>7001086157</t>
  </si>
  <si>
    <t>7001090915</t>
  </si>
  <si>
    <t>7001097617</t>
  </si>
  <si>
    <t>7001097838</t>
  </si>
  <si>
    <t>7001097842</t>
  </si>
  <si>
    <t>7001099022</t>
  </si>
  <si>
    <t>7001099036</t>
  </si>
  <si>
    <t>7001099269</t>
  </si>
  <si>
    <t>7001099323</t>
  </si>
  <si>
    <t>7001100099</t>
  </si>
  <si>
    <t>7001100120</t>
  </si>
  <si>
    <t>7001100130</t>
  </si>
  <si>
    <t>7001100132</t>
  </si>
  <si>
    <t>7001100236</t>
  </si>
  <si>
    <t>7001101990</t>
  </si>
  <si>
    <t>200016584217</t>
  </si>
  <si>
    <t>7001103404</t>
  </si>
  <si>
    <t>7001105381</t>
  </si>
  <si>
    <t>7001105386</t>
  </si>
  <si>
    <t>200017596426</t>
  </si>
  <si>
    <t>7001109908</t>
  </si>
  <si>
    <t>7000834312</t>
  </si>
  <si>
    <t>200016527810</t>
  </si>
  <si>
    <t>7000838076</t>
  </si>
  <si>
    <t>200016433241</t>
  </si>
  <si>
    <t>7000888793</t>
  </si>
  <si>
    <t>200018041513</t>
  </si>
  <si>
    <t>7000979139</t>
  </si>
  <si>
    <t>200017749132</t>
  </si>
  <si>
    <t>7000980786</t>
  </si>
  <si>
    <t>7001095821</t>
  </si>
  <si>
    <t>200015927961</t>
  </si>
  <si>
    <t>7001100615</t>
  </si>
  <si>
    <t>200017289501</t>
  </si>
  <si>
    <t>7000830837</t>
  </si>
  <si>
    <t>200018194155</t>
  </si>
  <si>
    <t>7001017972</t>
  </si>
  <si>
    <t>7001066527</t>
  </si>
  <si>
    <t>7001061945</t>
  </si>
  <si>
    <t>200017945847</t>
  </si>
  <si>
    <t>7000823910</t>
  </si>
  <si>
    <t>200018200234</t>
  </si>
  <si>
    <t>200018193397</t>
  </si>
  <si>
    <t>200018162541</t>
  </si>
  <si>
    <t>200018245387</t>
  </si>
  <si>
    <t>7000973609</t>
  </si>
  <si>
    <t>200018167052</t>
  </si>
  <si>
    <t>7000911591</t>
  </si>
  <si>
    <t>200018038808</t>
  </si>
  <si>
    <t>7000945776</t>
  </si>
  <si>
    <t>200011285802</t>
  </si>
  <si>
    <t>7000797313</t>
  </si>
  <si>
    <t>200012408437</t>
  </si>
  <si>
    <t>7000798755</t>
  </si>
  <si>
    <t>200012572091</t>
  </si>
  <si>
    <t>7000800520</t>
  </si>
  <si>
    <t>7000805918</t>
  </si>
  <si>
    <t>7000812498</t>
  </si>
  <si>
    <t>200015327113</t>
  </si>
  <si>
    <t>7000814064</t>
  </si>
  <si>
    <t>200011582059</t>
  </si>
  <si>
    <t>7000815917</t>
  </si>
  <si>
    <t>7000819974</t>
  </si>
  <si>
    <t>7000820578</t>
  </si>
  <si>
    <t>200011588304</t>
  </si>
  <si>
    <t>7000825299</t>
  </si>
  <si>
    <t>7000827159</t>
  </si>
  <si>
    <t>200011059892</t>
  </si>
  <si>
    <t>7000827752</t>
  </si>
  <si>
    <t>200014445874</t>
  </si>
  <si>
    <t>7000831348</t>
  </si>
  <si>
    <t>200012182248</t>
  </si>
  <si>
    <t>7000833551</t>
  </si>
  <si>
    <t>200012913162</t>
  </si>
  <si>
    <t>7000835517</t>
  </si>
  <si>
    <t>7000836466</t>
  </si>
  <si>
    <t>7000837325</t>
  </si>
  <si>
    <t>200013866005</t>
  </si>
  <si>
    <t>7000837934</t>
  </si>
  <si>
    <t>7000840171</t>
  </si>
  <si>
    <t>200014537589</t>
  </si>
  <si>
    <t>7000847156</t>
  </si>
  <si>
    <t>7000848544</t>
  </si>
  <si>
    <t>7000849336</t>
  </si>
  <si>
    <t>7000857509</t>
  </si>
  <si>
    <t>200014016279</t>
  </si>
  <si>
    <t>7000857953</t>
  </si>
  <si>
    <t>200014610253</t>
  </si>
  <si>
    <t>7000859475</t>
  </si>
  <si>
    <t>7000860268</t>
  </si>
  <si>
    <t>200017972700</t>
  </si>
  <si>
    <t>7000860287</t>
  </si>
  <si>
    <t>7000862015</t>
  </si>
  <si>
    <t>200016575249</t>
  </si>
  <si>
    <t>7000862036</t>
  </si>
  <si>
    <t>7000864387</t>
  </si>
  <si>
    <t>200016789394</t>
  </si>
  <si>
    <t>7000866784</t>
  </si>
  <si>
    <t>7000867708</t>
  </si>
  <si>
    <t>200013936741</t>
  </si>
  <si>
    <t>7000868600</t>
  </si>
  <si>
    <t>200012785305</t>
  </si>
  <si>
    <t>7000871470</t>
  </si>
  <si>
    <t>200014272062</t>
  </si>
  <si>
    <t>7000871917</t>
  </si>
  <si>
    <t>200018037008</t>
  </si>
  <si>
    <t>7000872516</t>
  </si>
  <si>
    <t>7000873666</t>
  </si>
  <si>
    <t>7000874084</t>
  </si>
  <si>
    <t>200018064218</t>
  </si>
  <si>
    <t>7000876034</t>
  </si>
  <si>
    <t>200017606670</t>
  </si>
  <si>
    <t>7000876986</t>
  </si>
  <si>
    <t>200013133000</t>
  </si>
  <si>
    <t>7000877234</t>
  </si>
  <si>
    <t>7000878295</t>
  </si>
  <si>
    <t>7000881996</t>
  </si>
  <si>
    <t>200013474636</t>
  </si>
  <si>
    <t>7000883780</t>
  </si>
  <si>
    <t>7000884391</t>
  </si>
  <si>
    <t>200015940709</t>
  </si>
  <si>
    <t>7000884977</t>
  </si>
  <si>
    <t>7000885798</t>
  </si>
  <si>
    <t>7000886317</t>
  </si>
  <si>
    <t>200016863736</t>
  </si>
  <si>
    <t>7000886782</t>
  </si>
  <si>
    <t>200012627770</t>
  </si>
  <si>
    <t>7000889316</t>
  </si>
  <si>
    <t>200018010351</t>
  </si>
  <si>
    <t>7000889491</t>
  </si>
  <si>
    <t>200017554417</t>
  </si>
  <si>
    <t>7000890158</t>
  </si>
  <si>
    <t>7000890925</t>
  </si>
  <si>
    <t>7000891334</t>
  </si>
  <si>
    <t>7000891379</t>
  </si>
  <si>
    <t>200017949294</t>
  </si>
  <si>
    <t>7000892527</t>
  </si>
  <si>
    <t>7000894293</t>
  </si>
  <si>
    <t>7000894862</t>
  </si>
  <si>
    <t>7000895904</t>
  </si>
  <si>
    <t>200011645476</t>
  </si>
  <si>
    <t>7000896428</t>
  </si>
  <si>
    <t>7000896454</t>
  </si>
  <si>
    <t>200016602126</t>
  </si>
  <si>
    <t>7000897875</t>
  </si>
  <si>
    <t>200017118601</t>
  </si>
  <si>
    <t>7000898463</t>
  </si>
  <si>
    <t>200013146929</t>
  </si>
  <si>
    <t>7000900784</t>
  </si>
  <si>
    <t>200015847565</t>
  </si>
  <si>
    <t>7000901159</t>
  </si>
  <si>
    <t>7000901705</t>
  </si>
  <si>
    <t>7000902085</t>
  </si>
  <si>
    <t>7000902497</t>
  </si>
  <si>
    <t>200017578788</t>
  </si>
  <si>
    <t>7000903195</t>
  </si>
  <si>
    <t>200017170669</t>
  </si>
  <si>
    <t>7000905159</t>
  </si>
  <si>
    <t>200017272101</t>
  </si>
  <si>
    <t>7000905343</t>
  </si>
  <si>
    <t>200016891588</t>
  </si>
  <si>
    <t>7000908140</t>
  </si>
  <si>
    <t>200016589125</t>
  </si>
  <si>
    <t>7000908312</t>
  </si>
  <si>
    <t>200011555279</t>
  </si>
  <si>
    <t>7000908553</t>
  </si>
  <si>
    <t>200013712035</t>
  </si>
  <si>
    <t>7000908639</t>
  </si>
  <si>
    <t>7000910187</t>
  </si>
  <si>
    <t>200014029520</t>
  </si>
  <si>
    <t>7000912489</t>
  </si>
  <si>
    <t>200017847555</t>
  </si>
  <si>
    <t>7000912508</t>
  </si>
  <si>
    <t>200016018950</t>
  </si>
  <si>
    <t>7000912543</t>
  </si>
  <si>
    <t>200017898095</t>
  </si>
  <si>
    <t>7000916985</t>
  </si>
  <si>
    <t>200017748894</t>
  </si>
  <si>
    <t>7000917729</t>
  </si>
  <si>
    <t>7000918164</t>
  </si>
  <si>
    <t>200017997699</t>
  </si>
  <si>
    <t>7000918275</t>
  </si>
  <si>
    <t>200017413176</t>
  </si>
  <si>
    <t>7000919125</t>
  </si>
  <si>
    <t>200016725281</t>
  </si>
  <si>
    <t>7000919226</t>
  </si>
  <si>
    <t>200012797151</t>
  </si>
  <si>
    <t>7000919585</t>
  </si>
  <si>
    <t>200011324130</t>
  </si>
  <si>
    <t>7000920353</t>
  </si>
  <si>
    <t>7000920865</t>
  </si>
  <si>
    <t>200012119653</t>
  </si>
  <si>
    <t>7000920923</t>
  </si>
  <si>
    <t>7000923378</t>
  </si>
  <si>
    <t>7000924342</t>
  </si>
  <si>
    <t>7000924676</t>
  </si>
  <si>
    <t>200014325860</t>
  </si>
  <si>
    <t>7000926928</t>
  </si>
  <si>
    <t>200016461291</t>
  </si>
  <si>
    <t>7000927209</t>
  </si>
  <si>
    <t>200014059204</t>
  </si>
  <si>
    <t>7000927681</t>
  </si>
  <si>
    <t>7000928674</t>
  </si>
  <si>
    <t>200018043204</t>
  </si>
  <si>
    <t>7000930630</t>
  </si>
  <si>
    <t>200017808995</t>
  </si>
  <si>
    <t>7000931318</t>
  </si>
  <si>
    <t>200015327287</t>
  </si>
  <si>
    <t>7000932916</t>
  </si>
  <si>
    <t>7000934934</t>
  </si>
  <si>
    <t>200011872831</t>
  </si>
  <si>
    <t>7000935611</t>
  </si>
  <si>
    <t>200017278272</t>
  </si>
  <si>
    <t>7000937187</t>
  </si>
  <si>
    <t>200017508827</t>
  </si>
  <si>
    <t>7000938874</t>
  </si>
  <si>
    <t>7000939177</t>
  </si>
  <si>
    <t>200017939873</t>
  </si>
  <si>
    <t>7000939404</t>
  </si>
  <si>
    <t>200013750456</t>
  </si>
  <si>
    <t>7000939518</t>
  </si>
  <si>
    <t>7000940635</t>
  </si>
  <si>
    <t>200013794975</t>
  </si>
  <si>
    <t>7000944213</t>
  </si>
  <si>
    <t>200018009239</t>
  </si>
  <si>
    <t>7000945072</t>
  </si>
  <si>
    <t>7000946006</t>
  </si>
  <si>
    <t>200010918403</t>
  </si>
  <si>
    <t>7000946544</t>
  </si>
  <si>
    <t>200011289069</t>
  </si>
  <si>
    <t>7000947637</t>
  </si>
  <si>
    <t>200012586448</t>
  </si>
  <si>
    <t>7000948480</t>
  </si>
  <si>
    <t>200017247178</t>
  </si>
  <si>
    <t>7000949248</t>
  </si>
  <si>
    <t>7000950251</t>
  </si>
  <si>
    <t>7000951841</t>
  </si>
  <si>
    <t>7000953660</t>
  </si>
  <si>
    <t>7000954942</t>
  </si>
  <si>
    <t>200013424839</t>
  </si>
  <si>
    <t>7000955892</t>
  </si>
  <si>
    <t>200013007915</t>
  </si>
  <si>
    <t>7000956744</t>
  </si>
  <si>
    <t>200011635733</t>
  </si>
  <si>
    <t>7000956885</t>
  </si>
  <si>
    <t>7000957803</t>
  </si>
  <si>
    <t>200012135386</t>
  </si>
  <si>
    <t>7000957859</t>
  </si>
  <si>
    <t>200017274438</t>
  </si>
  <si>
    <t>7000958501</t>
  </si>
  <si>
    <t>200017098019</t>
  </si>
  <si>
    <t>7000959577</t>
  </si>
  <si>
    <t>200018014031</t>
  </si>
  <si>
    <t>7000959883</t>
  </si>
  <si>
    <t>7000960504</t>
  </si>
  <si>
    <t>7000961262</t>
  </si>
  <si>
    <t>200014714782</t>
  </si>
  <si>
    <t>7000962573</t>
  </si>
  <si>
    <t>200014712851</t>
  </si>
  <si>
    <t>7000962649</t>
  </si>
  <si>
    <t>200017138815</t>
  </si>
  <si>
    <t>7000963712</t>
  </si>
  <si>
    <t>200017540283</t>
  </si>
  <si>
    <t>7000963923</t>
  </si>
  <si>
    <t>200011422595</t>
  </si>
  <si>
    <t>7000964533</t>
  </si>
  <si>
    <t>200017873452</t>
  </si>
  <si>
    <t>7000964899</t>
  </si>
  <si>
    <t>200017312113</t>
  </si>
  <si>
    <t>7000967019</t>
  </si>
  <si>
    <t>7000968300</t>
  </si>
  <si>
    <t>7000969953</t>
  </si>
  <si>
    <t>200017779956</t>
  </si>
  <si>
    <t>7000970010</t>
  </si>
  <si>
    <t>200013256538</t>
  </si>
  <si>
    <t>7000971268</t>
  </si>
  <si>
    <t>7000971321</t>
  </si>
  <si>
    <t>200016319135</t>
  </si>
  <si>
    <t>7000974019</t>
  </si>
  <si>
    <t>200013654989</t>
  </si>
  <si>
    <t>7000976397</t>
  </si>
  <si>
    <t>200012481558</t>
  </si>
  <si>
    <t>7000976966</t>
  </si>
  <si>
    <t>200011882566</t>
  </si>
  <si>
    <t>7000978433</t>
  </si>
  <si>
    <t>200017829009</t>
  </si>
  <si>
    <t>7000980610</t>
  </si>
  <si>
    <t>200017925468</t>
  </si>
  <si>
    <t>7000980875</t>
  </si>
  <si>
    <t>200017960796</t>
  </si>
  <si>
    <t>7000983069</t>
  </si>
  <si>
    <t>7000983748</t>
  </si>
  <si>
    <t>200012593550</t>
  </si>
  <si>
    <t>7000984099</t>
  </si>
  <si>
    <t>7000985281</t>
  </si>
  <si>
    <t>7000987173</t>
  </si>
  <si>
    <t>200017618469</t>
  </si>
  <si>
    <t>7000988259</t>
  </si>
  <si>
    <t>200016100295</t>
  </si>
  <si>
    <t>7000991200</t>
  </si>
  <si>
    <t>7000991596</t>
  </si>
  <si>
    <t>200012354490</t>
  </si>
  <si>
    <t>7000992695</t>
  </si>
  <si>
    <t>200016317394</t>
  </si>
  <si>
    <t>7000994786</t>
  </si>
  <si>
    <t>200012549149</t>
  </si>
  <si>
    <t>7000994882</t>
  </si>
  <si>
    <t>7000995161</t>
  </si>
  <si>
    <t>200012289811</t>
  </si>
  <si>
    <t>7000996268</t>
  </si>
  <si>
    <t>200012466518</t>
  </si>
  <si>
    <t>7000996366</t>
  </si>
  <si>
    <t>7000996624</t>
  </si>
  <si>
    <t>7000997195</t>
  </si>
  <si>
    <t>200012019754</t>
  </si>
  <si>
    <t>7000997902</t>
  </si>
  <si>
    <t>200012902611</t>
  </si>
  <si>
    <t>7000998177</t>
  </si>
  <si>
    <t>200017949492</t>
  </si>
  <si>
    <t>7000999646</t>
  </si>
  <si>
    <t>7000999759</t>
  </si>
  <si>
    <t>7001000261</t>
  </si>
  <si>
    <t>200012454324</t>
  </si>
  <si>
    <t>7001000559</t>
  </si>
  <si>
    <t>200014861864</t>
  </si>
  <si>
    <t>7001002543</t>
  </si>
  <si>
    <t>7001002551</t>
  </si>
  <si>
    <t>200017244084</t>
  </si>
  <si>
    <t>7001003150</t>
  </si>
  <si>
    <t>7001006554</t>
  </si>
  <si>
    <t>7001007285</t>
  </si>
  <si>
    <t>200012947509</t>
  </si>
  <si>
    <t>7001009223</t>
  </si>
  <si>
    <t>200013883158</t>
  </si>
  <si>
    <t>7001010241</t>
  </si>
  <si>
    <t>7001010866</t>
  </si>
  <si>
    <t>200017750999</t>
  </si>
  <si>
    <t>7001010940</t>
  </si>
  <si>
    <t>7001010952</t>
  </si>
  <si>
    <t>7001011911</t>
  </si>
  <si>
    <t>7001014586</t>
  </si>
  <si>
    <t>200010917009</t>
  </si>
  <si>
    <t>7001015170</t>
  </si>
  <si>
    <t>200011746829</t>
  </si>
  <si>
    <t>7001016328</t>
  </si>
  <si>
    <t>200011393978</t>
  </si>
  <si>
    <t>7001017730</t>
  </si>
  <si>
    <t>7001018512</t>
  </si>
  <si>
    <t>200012423030</t>
  </si>
  <si>
    <t>7001019545</t>
  </si>
  <si>
    <t>200017944840</t>
  </si>
  <si>
    <t>7001019949</t>
  </si>
  <si>
    <t>200017890522</t>
  </si>
  <si>
    <t>7001020908</t>
  </si>
  <si>
    <t>200017903838</t>
  </si>
  <si>
    <t>7001020968</t>
  </si>
  <si>
    <t>7001021501</t>
  </si>
  <si>
    <t>200012424863</t>
  </si>
  <si>
    <t>7001021548</t>
  </si>
  <si>
    <t>200013580309</t>
  </si>
  <si>
    <t>7001023167</t>
  </si>
  <si>
    <t>200013399163</t>
  </si>
  <si>
    <t>7001024237</t>
  </si>
  <si>
    <t>7001024644</t>
  </si>
  <si>
    <t>200017244183</t>
  </si>
  <si>
    <t>7001024886</t>
  </si>
  <si>
    <t>7001025459</t>
  </si>
  <si>
    <t>200015649169</t>
  </si>
  <si>
    <t>7001025797</t>
  </si>
  <si>
    <t>200014857409</t>
  </si>
  <si>
    <t>7001026490</t>
  </si>
  <si>
    <t>7001026508</t>
  </si>
  <si>
    <t>200016723658</t>
  </si>
  <si>
    <t>7001027772</t>
  </si>
  <si>
    <t>7001027805</t>
  </si>
  <si>
    <t>7001030416</t>
  </si>
  <si>
    <t>7001031961</t>
  </si>
  <si>
    <t>7001032922</t>
  </si>
  <si>
    <t>7001035442</t>
  </si>
  <si>
    <t>7001035671</t>
  </si>
  <si>
    <t>7001036632</t>
  </si>
  <si>
    <t>200011927742</t>
  </si>
  <si>
    <t>7001036869</t>
  </si>
  <si>
    <t>200011638794</t>
  </si>
  <si>
    <t>7001037021</t>
  </si>
  <si>
    <t>200012461162</t>
  </si>
  <si>
    <t>7001037521</t>
  </si>
  <si>
    <t>7001037846</t>
  </si>
  <si>
    <t>200015621911</t>
  </si>
  <si>
    <t>7001039356</t>
  </si>
  <si>
    <t>7001040480</t>
  </si>
  <si>
    <t>200017997020</t>
  </si>
  <si>
    <t>7001041703</t>
  </si>
  <si>
    <t>200012306334</t>
  </si>
  <si>
    <t>7001042031</t>
  </si>
  <si>
    <t>200015402072</t>
  </si>
  <si>
    <t>7001042216</t>
  </si>
  <si>
    <t>7001045559</t>
  </si>
  <si>
    <t>7001047737</t>
  </si>
  <si>
    <t>7001048426</t>
  </si>
  <si>
    <t>7001048509</t>
  </si>
  <si>
    <t>7001049760</t>
  </si>
  <si>
    <t>7001049921</t>
  </si>
  <si>
    <t>Industrial</t>
  </si>
  <si>
    <t>200013680463</t>
  </si>
  <si>
    <t>7001050864</t>
  </si>
  <si>
    <t>7001051756</t>
  </si>
  <si>
    <t>200016595890</t>
  </si>
  <si>
    <t>7001053807</t>
  </si>
  <si>
    <t>7001054533</t>
  </si>
  <si>
    <t>200011975352</t>
  </si>
  <si>
    <t>7001055721</t>
  </si>
  <si>
    <t>200018009429</t>
  </si>
  <si>
    <t>7001056415</t>
  </si>
  <si>
    <t>7001056641</t>
  </si>
  <si>
    <t>200016804334</t>
  </si>
  <si>
    <t>7001058005</t>
  </si>
  <si>
    <t>200013518135</t>
  </si>
  <si>
    <t>7001059117</t>
  </si>
  <si>
    <t>200014439190</t>
  </si>
  <si>
    <t>7001060434</t>
  </si>
  <si>
    <t>200016869774</t>
  </si>
  <si>
    <t>7001062314</t>
  </si>
  <si>
    <t>200017114840</t>
  </si>
  <si>
    <t>7001062985</t>
  </si>
  <si>
    <t>200012612772</t>
  </si>
  <si>
    <t>7001063246</t>
  </si>
  <si>
    <t>7001065224</t>
  </si>
  <si>
    <t>7001066049</t>
  </si>
  <si>
    <t>200012327447</t>
  </si>
  <si>
    <t>7001068938</t>
  </si>
  <si>
    <t>200017769114</t>
  </si>
  <si>
    <t>7001069839</t>
  </si>
  <si>
    <t>200017809225</t>
  </si>
  <si>
    <t>7001070001</t>
  </si>
  <si>
    <t>200017958824</t>
  </si>
  <si>
    <t>7001070279</t>
  </si>
  <si>
    <t>200012216947</t>
  </si>
  <si>
    <t>7001070703</t>
  </si>
  <si>
    <t>200017117728</t>
  </si>
  <si>
    <t>7001072355</t>
  </si>
  <si>
    <t>200014577874</t>
  </si>
  <si>
    <t>7001073126</t>
  </si>
  <si>
    <t>200016992188</t>
  </si>
  <si>
    <t>7001073610</t>
  </si>
  <si>
    <t>200012865669</t>
  </si>
  <si>
    <t>7001074968</t>
  </si>
  <si>
    <t>7001075671</t>
  </si>
  <si>
    <t>7001076692</t>
  </si>
  <si>
    <t>200018088746</t>
  </si>
  <si>
    <t>7001076800</t>
  </si>
  <si>
    <t>200012192676</t>
  </si>
  <si>
    <t>7001077635</t>
  </si>
  <si>
    <t>7001078434</t>
  </si>
  <si>
    <t>200013097023</t>
  </si>
  <si>
    <t>7001082885</t>
  </si>
  <si>
    <t>200012906885</t>
  </si>
  <si>
    <t>7001082928</t>
  </si>
  <si>
    <t>200016822054</t>
  </si>
  <si>
    <t>7001082957</t>
  </si>
  <si>
    <t>7001082959</t>
  </si>
  <si>
    <t>200017907656</t>
  </si>
  <si>
    <t>7001083034</t>
  </si>
  <si>
    <t>200016527851</t>
  </si>
  <si>
    <t>7001083065</t>
  </si>
  <si>
    <t>7001083069</t>
  </si>
  <si>
    <t>200016330520</t>
  </si>
  <si>
    <t>7001083084</t>
  </si>
  <si>
    <t>200018012910</t>
  </si>
  <si>
    <t>7001083107</t>
  </si>
  <si>
    <t>200013554668</t>
  </si>
  <si>
    <t>7001083119</t>
  </si>
  <si>
    <t>200016038057</t>
  </si>
  <si>
    <t>7001083132</t>
  </si>
  <si>
    <t>200017801503</t>
  </si>
  <si>
    <t>7001083147</t>
  </si>
  <si>
    <t>200017863412</t>
  </si>
  <si>
    <t>7001083202</t>
  </si>
  <si>
    <t>7001083235</t>
  </si>
  <si>
    <t>200013383373</t>
  </si>
  <si>
    <t>7001083257</t>
  </si>
  <si>
    <t>200015916048</t>
  </si>
  <si>
    <t>7001083287</t>
  </si>
  <si>
    <t>7001083313</t>
  </si>
  <si>
    <t>7001083513</t>
  </si>
  <si>
    <t>200016975365</t>
  </si>
  <si>
    <t>7001083548</t>
  </si>
  <si>
    <t>7001083560</t>
  </si>
  <si>
    <t>7001083576</t>
  </si>
  <si>
    <t>7001083643</t>
  </si>
  <si>
    <t>200012213266</t>
  </si>
  <si>
    <t>7001083711</t>
  </si>
  <si>
    <t>200012647489</t>
  </si>
  <si>
    <t>7001083721</t>
  </si>
  <si>
    <t>200011777964</t>
  </si>
  <si>
    <t>7001083724</t>
  </si>
  <si>
    <t>200017932597</t>
  </si>
  <si>
    <t>7001083748</t>
  </si>
  <si>
    <t>7001083767</t>
  </si>
  <si>
    <t>200016976256</t>
  </si>
  <si>
    <t>7001083783</t>
  </si>
  <si>
    <t>200012197642</t>
  </si>
  <si>
    <t>7001083787</t>
  </si>
  <si>
    <t>200017382850</t>
  </si>
  <si>
    <t>7001083817</t>
  </si>
  <si>
    <t>7001083822</t>
  </si>
  <si>
    <t>200013098211</t>
  </si>
  <si>
    <t>7001083836</t>
  </si>
  <si>
    <t>200017895471</t>
  </si>
  <si>
    <t>7001083861</t>
  </si>
  <si>
    <t>200017857604</t>
  </si>
  <si>
    <t>7001083927</t>
  </si>
  <si>
    <t>7001083940</t>
  </si>
  <si>
    <t>200014115063</t>
  </si>
  <si>
    <t>7001083975</t>
  </si>
  <si>
    <t>200017596541</t>
  </si>
  <si>
    <t>7001083989</t>
  </si>
  <si>
    <t>200012146268</t>
  </si>
  <si>
    <t>7001093891</t>
  </si>
  <si>
    <t>200015442086</t>
  </si>
  <si>
    <t>7000778785</t>
  </si>
  <si>
    <t>7000789034</t>
  </si>
  <si>
    <t>200015598788</t>
  </si>
  <si>
    <t>7000828227</t>
  </si>
  <si>
    <t>200014205534</t>
  </si>
  <si>
    <t>7000887569</t>
  </si>
  <si>
    <t>7000902401</t>
  </si>
  <si>
    <t>7000910192</t>
  </si>
  <si>
    <t>200012481913</t>
  </si>
  <si>
    <t>7000930057</t>
  </si>
  <si>
    <t>200014500314</t>
  </si>
  <si>
    <t>7000930393</t>
  </si>
  <si>
    <t>200011400112</t>
  </si>
  <si>
    <t>7000941517</t>
  </si>
  <si>
    <t>200011933450</t>
  </si>
  <si>
    <t>7000960600</t>
  </si>
  <si>
    <t>7000964141</t>
  </si>
  <si>
    <t>200014374231</t>
  </si>
  <si>
    <t>7000987203</t>
  </si>
  <si>
    <t>7001000357</t>
  </si>
  <si>
    <t>7001036925</t>
  </si>
  <si>
    <t>7001061248</t>
  </si>
  <si>
    <t>200012665150</t>
  </si>
  <si>
    <t>7001104108</t>
  </si>
  <si>
    <t>200017376464</t>
  </si>
  <si>
    <t>7000798851</t>
  </si>
  <si>
    <t>2026-09</t>
  </si>
  <si>
    <t>10-34</t>
  </si>
  <si>
    <t>7000796348</t>
  </si>
  <si>
    <t>200011865553</t>
  </si>
  <si>
    <t>7000916772</t>
  </si>
  <si>
    <t>200012987133</t>
  </si>
  <si>
    <t>7000966250</t>
  </si>
  <si>
    <t>7000980295</t>
  </si>
  <si>
    <t>200017384641</t>
  </si>
  <si>
    <t>7000990567</t>
  </si>
  <si>
    <t>200013637208</t>
  </si>
  <si>
    <t>7001005776</t>
  </si>
  <si>
    <t>200016036564</t>
  </si>
  <si>
    <t>7001005968</t>
  </si>
  <si>
    <t>200016037505</t>
  </si>
  <si>
    <t>7000862355</t>
  </si>
  <si>
    <t>200018379756</t>
  </si>
  <si>
    <t>7000915812</t>
  </si>
  <si>
    <t>200018124293</t>
  </si>
  <si>
    <t>7000916100</t>
  </si>
  <si>
    <t>200018136289</t>
  </si>
  <si>
    <t>7001072001</t>
  </si>
  <si>
    <t>200018128997</t>
  </si>
  <si>
    <t>7001083109</t>
  </si>
  <si>
    <t>200017814613</t>
  </si>
  <si>
    <t>7001083854</t>
  </si>
  <si>
    <t>200015877844</t>
  </si>
  <si>
    <t>7001083928</t>
  </si>
  <si>
    <t>200012447047</t>
  </si>
  <si>
    <t>7000838082</t>
  </si>
  <si>
    <t>200017183258</t>
  </si>
  <si>
    <t>7000858593</t>
  </si>
  <si>
    <t>200018097747</t>
  </si>
  <si>
    <t>7000888925</t>
  </si>
  <si>
    <t>200015915826</t>
  </si>
  <si>
    <t>7000936749</t>
  </si>
  <si>
    <t>200011869050</t>
  </si>
  <si>
    <t>7000950146</t>
  </si>
  <si>
    <t>200015581784</t>
  </si>
  <si>
    <t>7000950617</t>
  </si>
  <si>
    <t>7000956887</t>
  </si>
  <si>
    <t>200017706231</t>
  </si>
  <si>
    <t>7000969435</t>
  </si>
  <si>
    <t>200017705480</t>
  </si>
  <si>
    <t>7000978053</t>
  </si>
  <si>
    <t>200018254439</t>
  </si>
  <si>
    <t>7001000076</t>
  </si>
  <si>
    <t>200011115769</t>
  </si>
  <si>
    <t>7001005557</t>
  </si>
  <si>
    <t>200017708740</t>
  </si>
  <si>
    <t>7001099023</t>
  </si>
  <si>
    <t>200017638442</t>
  </si>
  <si>
    <t>200018194403</t>
  </si>
  <si>
    <t>7001104374</t>
  </si>
  <si>
    <t>200016926632</t>
  </si>
  <si>
    <t>7001109694</t>
  </si>
  <si>
    <t>200018342713</t>
  </si>
  <si>
    <t>7001065357</t>
  </si>
  <si>
    <t>200018283222</t>
  </si>
  <si>
    <t>7000835324</t>
  </si>
  <si>
    <t>200018289807</t>
  </si>
  <si>
    <t>7000841872</t>
  </si>
  <si>
    <t>200018357539</t>
  </si>
  <si>
    <t>200018293882</t>
  </si>
  <si>
    <t>7000909787</t>
  </si>
  <si>
    <t>200018289179</t>
  </si>
  <si>
    <t>200018299707</t>
  </si>
  <si>
    <t>7000932775</t>
  </si>
  <si>
    <t>200018378113</t>
  </si>
  <si>
    <t>200018365631</t>
  </si>
  <si>
    <t>200018390498</t>
  </si>
  <si>
    <t>200018378626</t>
  </si>
  <si>
    <t>200018289682</t>
  </si>
  <si>
    <t>200018390571</t>
  </si>
  <si>
    <t>200018325304</t>
  </si>
  <si>
    <t>200018322780</t>
  </si>
  <si>
    <t>200015240563</t>
  </si>
  <si>
    <t>200018324638</t>
  </si>
  <si>
    <t>200018391660</t>
  </si>
  <si>
    <t>7000808707</t>
  </si>
  <si>
    <t>200012756702</t>
  </si>
  <si>
    <t>200018385472</t>
  </si>
  <si>
    <t>200018294724</t>
  </si>
  <si>
    <t>200018388526</t>
  </si>
  <si>
    <t>7000904195</t>
  </si>
  <si>
    <t>200018365144</t>
  </si>
  <si>
    <t>200018283545</t>
  </si>
  <si>
    <t>200018305231</t>
  </si>
  <si>
    <t>7000977780</t>
  </si>
  <si>
    <t>200018113965</t>
  </si>
  <si>
    <t>7000991274</t>
  </si>
  <si>
    <t>200018345971</t>
  </si>
  <si>
    <t>7000992056</t>
  </si>
  <si>
    <t>200018371712</t>
  </si>
  <si>
    <t>200018249215</t>
  </si>
  <si>
    <t>7000995807</t>
  </si>
  <si>
    <t>200018320685</t>
  </si>
  <si>
    <t>7001040523</t>
  </si>
  <si>
    <t>200017975612</t>
  </si>
  <si>
    <t>200018408027</t>
  </si>
  <si>
    <t>200018292413</t>
  </si>
  <si>
    <t>7001086001</t>
  </si>
  <si>
    <t>200018337408</t>
  </si>
  <si>
    <t>200018353165</t>
  </si>
  <si>
    <t>200018350021</t>
  </si>
  <si>
    <t>200018390738</t>
  </si>
  <si>
    <t>200018361820</t>
  </si>
  <si>
    <t>7001105647</t>
  </si>
  <si>
    <t>200016699833</t>
  </si>
  <si>
    <t>7001111801</t>
  </si>
  <si>
    <t>200013468398</t>
  </si>
  <si>
    <t>7001112829</t>
  </si>
  <si>
    <t>200018226981</t>
  </si>
  <si>
    <t>7001112831</t>
  </si>
  <si>
    <t>200018226544</t>
  </si>
  <si>
    <t>7001112841</t>
  </si>
  <si>
    <t>200018230272</t>
  </si>
  <si>
    <t>7001113162</t>
  </si>
  <si>
    <t>7001113388</t>
  </si>
  <si>
    <t>200018378469</t>
  </si>
  <si>
    <t>7000810155</t>
  </si>
  <si>
    <t>200017421039</t>
  </si>
  <si>
    <t>200017421013</t>
  </si>
  <si>
    <t>7000948104</t>
  </si>
  <si>
    <t>200017644747</t>
  </si>
  <si>
    <t>7000981828</t>
  </si>
  <si>
    <t>200017759412</t>
  </si>
  <si>
    <t>7001053187</t>
  </si>
  <si>
    <t>200017561883</t>
  </si>
  <si>
    <t>7001110698</t>
  </si>
  <si>
    <t>200018135323</t>
  </si>
  <si>
    <t>7000799486</t>
  </si>
  <si>
    <t>7000799580</t>
  </si>
  <si>
    <t>7000802211</t>
  </si>
  <si>
    <t>7000802573</t>
  </si>
  <si>
    <t>7000804021</t>
  </si>
  <si>
    <t>7000805554</t>
  </si>
  <si>
    <t>200018078762</t>
  </si>
  <si>
    <t>7000806583</t>
  </si>
  <si>
    <t>200017726122</t>
  </si>
  <si>
    <t>7000807125</t>
  </si>
  <si>
    <t>200014482901</t>
  </si>
  <si>
    <t>7000807209</t>
  </si>
  <si>
    <t>200017950888</t>
  </si>
  <si>
    <t>7000807609</t>
  </si>
  <si>
    <t>200012407140</t>
  </si>
  <si>
    <t>7000807651</t>
  </si>
  <si>
    <t>7000808218</t>
  </si>
  <si>
    <t>200011197460</t>
  </si>
  <si>
    <t>7000812035</t>
  </si>
  <si>
    <t>7000813573</t>
  </si>
  <si>
    <t>200016787315</t>
  </si>
  <si>
    <t>7000814167</t>
  </si>
  <si>
    <t>7000814927</t>
  </si>
  <si>
    <t>200015320381</t>
  </si>
  <si>
    <t>7000816142</t>
  </si>
  <si>
    <t>200017281490</t>
  </si>
  <si>
    <t>7000817617</t>
  </si>
  <si>
    <t>7000818780</t>
  </si>
  <si>
    <t>200015187525</t>
  </si>
  <si>
    <t>7000819140</t>
  </si>
  <si>
    <t>200011299597</t>
  </si>
  <si>
    <t>7000819363</t>
  </si>
  <si>
    <t>200016493831</t>
  </si>
  <si>
    <t>200015996123</t>
  </si>
  <si>
    <t>7000820495</t>
  </si>
  <si>
    <t>7000821522</t>
  </si>
  <si>
    <t>200017529880</t>
  </si>
  <si>
    <t>7000822062</t>
  </si>
  <si>
    <t>200013554486</t>
  </si>
  <si>
    <t>7000823964</t>
  </si>
  <si>
    <t>200016692333</t>
  </si>
  <si>
    <t>7000824044</t>
  </si>
  <si>
    <t>200014126870</t>
  </si>
  <si>
    <t>7000825086</t>
  </si>
  <si>
    <t>200017822285</t>
  </si>
  <si>
    <t>7000825201</t>
  </si>
  <si>
    <t>7000827996</t>
  </si>
  <si>
    <t>7000829034</t>
  </si>
  <si>
    <t>200018055992</t>
  </si>
  <si>
    <t>7000829869</t>
  </si>
  <si>
    <t>200015658947</t>
  </si>
  <si>
    <t>7000832937</t>
  </si>
  <si>
    <t>7000833012</t>
  </si>
  <si>
    <t>200017896677</t>
  </si>
  <si>
    <t>7000833840</t>
  </si>
  <si>
    <t>200012036857</t>
  </si>
  <si>
    <t>7000834753</t>
  </si>
  <si>
    <t>7000836779</t>
  </si>
  <si>
    <t>200018018479</t>
  </si>
  <si>
    <t>7000839451</t>
  </si>
  <si>
    <t>200012879116</t>
  </si>
  <si>
    <t>7000840120</t>
  </si>
  <si>
    <t>200011197031</t>
  </si>
  <si>
    <t>7000841065</t>
  </si>
  <si>
    <t>7000842084</t>
  </si>
  <si>
    <t>200016385375</t>
  </si>
  <si>
    <t>7000843973</t>
  </si>
  <si>
    <t>200014253625</t>
  </si>
  <si>
    <t>7000846341</t>
  </si>
  <si>
    <t>7000848156</t>
  </si>
  <si>
    <t>7000849472</t>
  </si>
  <si>
    <t>200013619719</t>
  </si>
  <si>
    <t>7000850726</t>
  </si>
  <si>
    <t>200018033056</t>
  </si>
  <si>
    <t>7000851613</t>
  </si>
  <si>
    <t>200017779402</t>
  </si>
  <si>
    <t>7000851690</t>
  </si>
  <si>
    <t>200017171139</t>
  </si>
  <si>
    <t>7000854159</t>
  </si>
  <si>
    <t>200017924396</t>
  </si>
  <si>
    <t>7000854567</t>
  </si>
  <si>
    <t>200018121414</t>
  </si>
  <si>
    <t>7000856271</t>
  </si>
  <si>
    <t>7000856793</t>
  </si>
  <si>
    <t>200013853037</t>
  </si>
  <si>
    <t>7000858315</t>
  </si>
  <si>
    <t>200015298447</t>
  </si>
  <si>
    <t>7000858599</t>
  </si>
  <si>
    <t>7000858801</t>
  </si>
  <si>
    <t>200017964533</t>
  </si>
  <si>
    <t>7000859277</t>
  </si>
  <si>
    <t>200017811130</t>
  </si>
  <si>
    <t>7000859356</t>
  </si>
  <si>
    <t>7000860002</t>
  </si>
  <si>
    <t>7000861221</t>
  </si>
  <si>
    <t>200014356980</t>
  </si>
  <si>
    <t>7000861959</t>
  </si>
  <si>
    <t>200016898088</t>
  </si>
  <si>
    <t>7000862902</t>
  </si>
  <si>
    <t>200018214565</t>
  </si>
  <si>
    <t>7000865946</t>
  </si>
  <si>
    <t>200018039160</t>
  </si>
  <si>
    <t>7000866480</t>
  </si>
  <si>
    <t>200018088878</t>
  </si>
  <si>
    <t>7000867621</t>
  </si>
  <si>
    <t>200017001542</t>
  </si>
  <si>
    <t>7000867824</t>
  </si>
  <si>
    <t>200016616837</t>
  </si>
  <si>
    <t>7000868291</t>
  </si>
  <si>
    <t>200018134995</t>
  </si>
  <si>
    <t>7000868711</t>
  </si>
  <si>
    <t>7000869035</t>
  </si>
  <si>
    <t>200015272269</t>
  </si>
  <si>
    <t>7000869541</t>
  </si>
  <si>
    <t>7000870651</t>
  </si>
  <si>
    <t>200016998565</t>
  </si>
  <si>
    <t>7000872224</t>
  </si>
  <si>
    <t>7000873279</t>
  </si>
  <si>
    <t>7000873668</t>
  </si>
  <si>
    <t>200015052679</t>
  </si>
  <si>
    <t>7000874147</t>
  </si>
  <si>
    <t>7000874700</t>
  </si>
  <si>
    <t>200016410785</t>
  </si>
  <si>
    <t>7000874924</t>
  </si>
  <si>
    <t>200017155108</t>
  </si>
  <si>
    <t>7000875468</t>
  </si>
  <si>
    <t>200017848942</t>
  </si>
  <si>
    <t>7000875564</t>
  </si>
  <si>
    <t>200018089504</t>
  </si>
  <si>
    <t>7000878498</t>
  </si>
  <si>
    <t>200012921645</t>
  </si>
  <si>
    <t>7000878636</t>
  </si>
  <si>
    <t>200013740382</t>
  </si>
  <si>
    <t>7000878956</t>
  </si>
  <si>
    <t>7000880337</t>
  </si>
  <si>
    <t>7000880374</t>
  </si>
  <si>
    <t>200018115804</t>
  </si>
  <si>
    <t>7000880766</t>
  </si>
  <si>
    <t>200011259641</t>
  </si>
  <si>
    <t>7000881979</t>
  </si>
  <si>
    <t>7000883664</t>
  </si>
  <si>
    <t>200011387079</t>
  </si>
  <si>
    <t>7000884386</t>
  </si>
  <si>
    <t>7000886733</t>
  </si>
  <si>
    <t>200018082574</t>
  </si>
  <si>
    <t>7000889523</t>
  </si>
  <si>
    <t>200013862541</t>
  </si>
  <si>
    <t>7000890748</t>
  </si>
  <si>
    <t>200011458375</t>
  </si>
  <si>
    <t>7000893280</t>
  </si>
  <si>
    <t>200011710395</t>
  </si>
  <si>
    <t>7000893790</t>
  </si>
  <si>
    <t>200013463357</t>
  </si>
  <si>
    <t>7000893967</t>
  </si>
  <si>
    <t>7000896845</t>
  </si>
  <si>
    <t>200016580868</t>
  </si>
  <si>
    <t>7000897883</t>
  </si>
  <si>
    <t>200016261741</t>
  </si>
  <si>
    <t>7000898860</t>
  </si>
  <si>
    <t>7000900634</t>
  </si>
  <si>
    <t>200017339611</t>
  </si>
  <si>
    <t>7000901795</t>
  </si>
  <si>
    <t>7000901843</t>
  </si>
  <si>
    <t>200011274632</t>
  </si>
  <si>
    <t>7000902540</t>
  </si>
  <si>
    <t>200012797995</t>
  </si>
  <si>
    <t>7000902851</t>
  </si>
  <si>
    <t>200017581089</t>
  </si>
  <si>
    <t>7000902942</t>
  </si>
  <si>
    <t>200014126185</t>
  </si>
  <si>
    <t>7000903978</t>
  </si>
  <si>
    <t>200012152910</t>
  </si>
  <si>
    <t>7000904099</t>
  </si>
  <si>
    <t>200018051819</t>
  </si>
  <si>
    <t>7000904301</t>
  </si>
  <si>
    <t>7000904523</t>
  </si>
  <si>
    <t>200012195521</t>
  </si>
  <si>
    <t>7000906573</t>
  </si>
  <si>
    <t>200017337607</t>
  </si>
  <si>
    <t>7000906847</t>
  </si>
  <si>
    <t>200012051922</t>
  </si>
  <si>
    <t>7000907303</t>
  </si>
  <si>
    <t>200011164593</t>
  </si>
  <si>
    <t>7000908178</t>
  </si>
  <si>
    <t>200013272923</t>
  </si>
  <si>
    <t>7000910388</t>
  </si>
  <si>
    <t>7000911121</t>
  </si>
  <si>
    <t>7000911545</t>
  </si>
  <si>
    <t>200011260896</t>
  </si>
  <si>
    <t>7000911950</t>
  </si>
  <si>
    <t>7000914324</t>
  </si>
  <si>
    <t>200014330233</t>
  </si>
  <si>
    <t>7000914785</t>
  </si>
  <si>
    <t>7000915335</t>
  </si>
  <si>
    <t>200017549896</t>
  </si>
  <si>
    <t>7000918893</t>
  </si>
  <si>
    <t>7000919551</t>
  </si>
  <si>
    <t>200014586065</t>
  </si>
  <si>
    <t>7000919913</t>
  </si>
  <si>
    <t>7000920060</t>
  </si>
  <si>
    <t>7000921368</t>
  </si>
  <si>
    <t>7000921451</t>
  </si>
  <si>
    <t>200011439235</t>
  </si>
  <si>
    <t>7000922682</t>
  </si>
  <si>
    <t>200017720489</t>
  </si>
  <si>
    <t>7000923020</t>
  </si>
  <si>
    <t>7000923173</t>
  </si>
  <si>
    <t>7000925738</t>
  </si>
  <si>
    <t>200013824863</t>
  </si>
  <si>
    <t>7000926155</t>
  </si>
  <si>
    <t>200017203973</t>
  </si>
  <si>
    <t>7000926263</t>
  </si>
  <si>
    <t>200014014993</t>
  </si>
  <si>
    <t>7000927973</t>
  </si>
  <si>
    <t>200011980469</t>
  </si>
  <si>
    <t>7000930829</t>
  </si>
  <si>
    <t>200013992363</t>
  </si>
  <si>
    <t>7000932487</t>
  </si>
  <si>
    <t>200018035614</t>
  </si>
  <si>
    <t>7000932649</t>
  </si>
  <si>
    <t>200017374410</t>
  </si>
  <si>
    <t>7000933086</t>
  </si>
  <si>
    <t>7000933692</t>
  </si>
  <si>
    <t>200014159871</t>
  </si>
  <si>
    <t>7000934894</t>
  </si>
  <si>
    <t>200018005468</t>
  </si>
  <si>
    <t>7000935115</t>
  </si>
  <si>
    <t>200012793093</t>
  </si>
  <si>
    <t>7000935130</t>
  </si>
  <si>
    <t>200016459204</t>
  </si>
  <si>
    <t>7000936970</t>
  </si>
  <si>
    <t>200013615253</t>
  </si>
  <si>
    <t>7000939558</t>
  </si>
  <si>
    <t>7000940114</t>
  </si>
  <si>
    <t>200018107561</t>
  </si>
  <si>
    <t>7000941170</t>
  </si>
  <si>
    <t>200011905284</t>
  </si>
  <si>
    <t>7000941658</t>
  </si>
  <si>
    <t>200013179136</t>
  </si>
  <si>
    <t>7000942040</t>
  </si>
  <si>
    <t>200017535788</t>
  </si>
  <si>
    <t>7000942280</t>
  </si>
  <si>
    <t>200018032538</t>
  </si>
  <si>
    <t>7000944153</t>
  </si>
  <si>
    <t>200017874054</t>
  </si>
  <si>
    <t>7000944839</t>
  </si>
  <si>
    <t>200014807032</t>
  </si>
  <si>
    <t>7000944920</t>
  </si>
  <si>
    <t>200015561182</t>
  </si>
  <si>
    <t>7000945309</t>
  </si>
  <si>
    <t>200015605005</t>
  </si>
  <si>
    <t>7000946535</t>
  </si>
  <si>
    <t>7000949023</t>
  </si>
  <si>
    <t>200012354698</t>
  </si>
  <si>
    <t>7000950882</t>
  </si>
  <si>
    <t>7000950942</t>
  </si>
  <si>
    <t>200012336190</t>
  </si>
  <si>
    <t>7000951144</t>
  </si>
  <si>
    <t>7000952843</t>
  </si>
  <si>
    <t>200017915642</t>
  </si>
  <si>
    <t>7000953248</t>
  </si>
  <si>
    <t>200013210097</t>
  </si>
  <si>
    <t>7000954024</t>
  </si>
  <si>
    <t>7000954328</t>
  </si>
  <si>
    <t>200018093001</t>
  </si>
  <si>
    <t>7000958835</t>
  </si>
  <si>
    <t>200014318642</t>
  </si>
  <si>
    <t>7000959532</t>
  </si>
  <si>
    <t>7000959776</t>
  </si>
  <si>
    <t>200013867698</t>
  </si>
  <si>
    <t>7000960036</t>
  </si>
  <si>
    <t>7000960141</t>
  </si>
  <si>
    <t>200016312544</t>
  </si>
  <si>
    <t>7000964033</t>
  </si>
  <si>
    <t>200018140562</t>
  </si>
  <si>
    <t>7000966457</t>
  </si>
  <si>
    <t>200018021051</t>
  </si>
  <si>
    <t>7000966514</t>
  </si>
  <si>
    <t>7000966844</t>
  </si>
  <si>
    <t>200018034187</t>
  </si>
  <si>
    <t>7000966965</t>
  </si>
  <si>
    <t>200017281359</t>
  </si>
  <si>
    <t>7000967016</t>
  </si>
  <si>
    <t>7000967585</t>
  </si>
  <si>
    <t>200017244324</t>
  </si>
  <si>
    <t>7000969726</t>
  </si>
  <si>
    <t>200013957259</t>
  </si>
  <si>
    <t>7000970089</t>
  </si>
  <si>
    <t>200013831231</t>
  </si>
  <si>
    <t>7000971224</t>
  </si>
  <si>
    <t>200018130910</t>
  </si>
  <si>
    <t>7000971830</t>
  </si>
  <si>
    <t>200018099073</t>
  </si>
  <si>
    <t>7000972035</t>
  </si>
  <si>
    <t>7000972920</t>
  </si>
  <si>
    <t>200011928906</t>
  </si>
  <si>
    <t>7000973016</t>
  </si>
  <si>
    <t>200013970070</t>
  </si>
  <si>
    <t>7000973172</t>
  </si>
  <si>
    <t>200017412137</t>
  </si>
  <si>
    <t>7000973255</t>
  </si>
  <si>
    <t>200013586934</t>
  </si>
  <si>
    <t>7000974197</t>
  </si>
  <si>
    <t>200018077889</t>
  </si>
  <si>
    <t>7000978446</t>
  </si>
  <si>
    <t>200011356298</t>
  </si>
  <si>
    <t>7000978700</t>
  </si>
  <si>
    <t>200018057741</t>
  </si>
  <si>
    <t>7000979397</t>
  </si>
  <si>
    <t>200016669513</t>
  </si>
  <si>
    <t>7000980111</t>
  </si>
  <si>
    <t>7000980409</t>
  </si>
  <si>
    <t>200015364058</t>
  </si>
  <si>
    <t>7000982860</t>
  </si>
  <si>
    <t>200014515486</t>
  </si>
  <si>
    <t>7000983792</t>
  </si>
  <si>
    <t>200013270794</t>
  </si>
  <si>
    <t>7000986149</t>
  </si>
  <si>
    <t>7000986214</t>
  </si>
  <si>
    <t>7000986218</t>
  </si>
  <si>
    <t>200013710559</t>
  </si>
  <si>
    <t>7000986820</t>
  </si>
  <si>
    <t>200017772639</t>
  </si>
  <si>
    <t>7000987134</t>
  </si>
  <si>
    <t>7000987369</t>
  </si>
  <si>
    <t>200015984699</t>
  </si>
  <si>
    <t>7000991947</t>
  </si>
  <si>
    <t>200016715183</t>
  </si>
  <si>
    <t>7000992060</t>
  </si>
  <si>
    <t>200013150236</t>
  </si>
  <si>
    <t>7000992440</t>
  </si>
  <si>
    <t>200017245909</t>
  </si>
  <si>
    <t>200018141958</t>
  </si>
  <si>
    <t>7000993312</t>
  </si>
  <si>
    <t>200018073227</t>
  </si>
  <si>
    <t>7000993570</t>
  </si>
  <si>
    <t>200011052541</t>
  </si>
  <si>
    <t>7000993765</t>
  </si>
  <si>
    <t>200018116547</t>
  </si>
  <si>
    <t>7000995877</t>
  </si>
  <si>
    <t>200017196821</t>
  </si>
  <si>
    <t>7000996011</t>
  </si>
  <si>
    <t>200012614471</t>
  </si>
  <si>
    <t>7000997797</t>
  </si>
  <si>
    <t>200018051850</t>
  </si>
  <si>
    <t>7000998241</t>
  </si>
  <si>
    <t>200017986551</t>
  </si>
  <si>
    <t>7000998351</t>
  </si>
  <si>
    <t>200011084353</t>
  </si>
  <si>
    <t>7000999400</t>
  </si>
  <si>
    <t>7000999464</t>
  </si>
  <si>
    <t>200012526840</t>
  </si>
  <si>
    <t>7000999749</t>
  </si>
  <si>
    <t>200017602380</t>
  </si>
  <si>
    <t>7001000484</t>
  </si>
  <si>
    <t>200017792306</t>
  </si>
  <si>
    <t>7001000681</t>
  </si>
  <si>
    <t>200017154234</t>
  </si>
  <si>
    <t>7001001122</t>
  </si>
  <si>
    <t>7001003899</t>
  </si>
  <si>
    <t>200018113593</t>
  </si>
  <si>
    <t>7001006341</t>
  </si>
  <si>
    <t>200014198366</t>
  </si>
  <si>
    <t>7001006638</t>
  </si>
  <si>
    <t>7001009635</t>
  </si>
  <si>
    <t>200016126514</t>
  </si>
  <si>
    <t>7001012042</t>
  </si>
  <si>
    <t>7001012176</t>
  </si>
  <si>
    <t>200011580806</t>
  </si>
  <si>
    <t>7001013407</t>
  </si>
  <si>
    <t>200013562398</t>
  </si>
  <si>
    <t>7001015131</t>
  </si>
  <si>
    <t>200014671198</t>
  </si>
  <si>
    <t>7001015450</t>
  </si>
  <si>
    <t>200012054140</t>
  </si>
  <si>
    <t>7001015806</t>
  </si>
  <si>
    <t>7001016140</t>
  </si>
  <si>
    <t>200017211109</t>
  </si>
  <si>
    <t>7001016340</t>
  </si>
  <si>
    <t>200017858768</t>
  </si>
  <si>
    <t>7001016817</t>
  </si>
  <si>
    <t>200018061248</t>
  </si>
  <si>
    <t>7001018406</t>
  </si>
  <si>
    <t>7001019363</t>
  </si>
  <si>
    <t>200014724302</t>
  </si>
  <si>
    <t>7001020323</t>
  </si>
  <si>
    <t>200017753472</t>
  </si>
  <si>
    <t>7001021188</t>
  </si>
  <si>
    <t>200011972987</t>
  </si>
  <si>
    <t>7001021268</t>
  </si>
  <si>
    <t>7001021425</t>
  </si>
  <si>
    <t>200017204849</t>
  </si>
  <si>
    <t>7001022038</t>
  </si>
  <si>
    <t>200017978806</t>
  </si>
  <si>
    <t>7001023837</t>
  </si>
  <si>
    <t>7001024153</t>
  </si>
  <si>
    <t>7001024634</t>
  </si>
  <si>
    <t>200011012602</t>
  </si>
  <si>
    <t>7001026404</t>
  </si>
  <si>
    <t>200012306797</t>
  </si>
  <si>
    <t>7001027473</t>
  </si>
  <si>
    <t>200010931950</t>
  </si>
  <si>
    <t>7001028367</t>
  </si>
  <si>
    <t>200011504004</t>
  </si>
  <si>
    <t>7001028633</t>
  </si>
  <si>
    <t>7001030761</t>
  </si>
  <si>
    <t>200016802692</t>
  </si>
  <si>
    <t>7001031374</t>
  </si>
  <si>
    <t>200016651123</t>
  </si>
  <si>
    <t>7001031998</t>
  </si>
  <si>
    <t>200018060893</t>
  </si>
  <si>
    <t>7001032432</t>
  </si>
  <si>
    <t>200014343418</t>
  </si>
  <si>
    <t>7001034130</t>
  </si>
  <si>
    <t>200016459378</t>
  </si>
  <si>
    <t>7001035858</t>
  </si>
  <si>
    <t>7001036997</t>
  </si>
  <si>
    <t>200018017067</t>
  </si>
  <si>
    <t>7001037754</t>
  </si>
  <si>
    <t>200014594721</t>
  </si>
  <si>
    <t>7001039820</t>
  </si>
  <si>
    <t>7001039964</t>
  </si>
  <si>
    <t>200018046256</t>
  </si>
  <si>
    <t>7001040026</t>
  </si>
  <si>
    <t>200014423368</t>
  </si>
  <si>
    <t>7001040119</t>
  </si>
  <si>
    <t>7001040378</t>
  </si>
  <si>
    <t>200017361813</t>
  </si>
  <si>
    <t>7001040544</t>
  </si>
  <si>
    <t>200016009694</t>
  </si>
  <si>
    <t>7001040678</t>
  </si>
  <si>
    <t>200011014665</t>
  </si>
  <si>
    <t>7001040774</t>
  </si>
  <si>
    <t>7001041373</t>
  </si>
  <si>
    <t>200012195208</t>
  </si>
  <si>
    <t>7001043127</t>
  </si>
  <si>
    <t>7001043717</t>
  </si>
  <si>
    <t>7001044834</t>
  </si>
  <si>
    <t>200013344987</t>
  </si>
  <si>
    <t>7001045008</t>
  </si>
  <si>
    <t>7001046152</t>
  </si>
  <si>
    <t>200012539629</t>
  </si>
  <si>
    <t>7001048826</t>
  </si>
  <si>
    <t>200012398190</t>
  </si>
  <si>
    <t>7001049481</t>
  </si>
  <si>
    <t>200017817871</t>
  </si>
  <si>
    <t>7001049495</t>
  </si>
  <si>
    <t>200017854957</t>
  </si>
  <si>
    <t>7001052526</t>
  </si>
  <si>
    <t>7001053695</t>
  </si>
  <si>
    <t>200013279688</t>
  </si>
  <si>
    <t>7001055086</t>
  </si>
  <si>
    <t>200017147543</t>
  </si>
  <si>
    <t>7001055865</t>
  </si>
  <si>
    <t>200018128500</t>
  </si>
  <si>
    <t>7001057178</t>
  </si>
  <si>
    <t>200013282187</t>
  </si>
  <si>
    <t>7001057798</t>
  </si>
  <si>
    <t>200016763688</t>
  </si>
  <si>
    <t>7001060998</t>
  </si>
  <si>
    <t>200011826316</t>
  </si>
  <si>
    <t>7001061377</t>
  </si>
  <si>
    <t>200012305898</t>
  </si>
  <si>
    <t>7001061454</t>
  </si>
  <si>
    <t>200017413184</t>
  </si>
  <si>
    <t>7001063092</t>
  </si>
  <si>
    <t>200018087623</t>
  </si>
  <si>
    <t>7001063758</t>
  </si>
  <si>
    <t>200014431791</t>
  </si>
  <si>
    <t>7001064804</t>
  </si>
  <si>
    <t>200011723844</t>
  </si>
  <si>
    <t>7001065832</t>
  </si>
  <si>
    <t>200016114817</t>
  </si>
  <si>
    <t>7001066267</t>
  </si>
  <si>
    <t>200014561068</t>
  </si>
  <si>
    <t>7001066308</t>
  </si>
  <si>
    <t>200017720794</t>
  </si>
  <si>
    <t>7001066750</t>
  </si>
  <si>
    <t>200014337824</t>
  </si>
  <si>
    <t>7001067180</t>
  </si>
  <si>
    <t>200017842309</t>
  </si>
  <si>
    <t>7001067422</t>
  </si>
  <si>
    <t>200017913522</t>
  </si>
  <si>
    <t>7001067434</t>
  </si>
  <si>
    <t>200016883205</t>
  </si>
  <si>
    <t>7001068914</t>
  </si>
  <si>
    <t>200017600939</t>
  </si>
  <si>
    <t>7001069180</t>
  </si>
  <si>
    <t>200011135460</t>
  </si>
  <si>
    <t>7001072687</t>
  </si>
  <si>
    <t>7001073701</t>
  </si>
  <si>
    <t>200018078333</t>
  </si>
  <si>
    <t>7001074079</t>
  </si>
  <si>
    <t>200015011931</t>
  </si>
  <si>
    <t>7001074283</t>
  </si>
  <si>
    <t>200017923042</t>
  </si>
  <si>
    <t>7001075433</t>
  </si>
  <si>
    <t>200012791709</t>
  </si>
  <si>
    <t>7001075591</t>
  </si>
  <si>
    <t>200012037244</t>
  </si>
  <si>
    <t>7001075674</t>
  </si>
  <si>
    <t>200011640428</t>
  </si>
  <si>
    <t>7001075828</t>
  </si>
  <si>
    <t>200013245143</t>
  </si>
  <si>
    <t>7001076230</t>
  </si>
  <si>
    <t>200016643302</t>
  </si>
  <si>
    <t>7001076817</t>
  </si>
  <si>
    <t>200014494690</t>
  </si>
  <si>
    <t>7001077967</t>
  </si>
  <si>
    <t>200015016286</t>
  </si>
  <si>
    <t>7001078940</t>
  </si>
  <si>
    <t>7001079091</t>
  </si>
  <si>
    <t>200017652757</t>
  </si>
  <si>
    <t>7001079106</t>
  </si>
  <si>
    <t>7001079461</t>
  </si>
  <si>
    <t>200017966090</t>
  </si>
  <si>
    <t>7001079705</t>
  </si>
  <si>
    <t>200015538578</t>
  </si>
  <si>
    <t>7001080151</t>
  </si>
  <si>
    <t>7001081219</t>
  </si>
  <si>
    <t>200015471374</t>
  </si>
  <si>
    <t>7001083315</t>
  </si>
  <si>
    <t>200018024071</t>
  </si>
  <si>
    <t>7001090986</t>
  </si>
  <si>
    <t>200016799757</t>
  </si>
  <si>
    <t>7001092010</t>
  </si>
  <si>
    <t>200017929304</t>
  </si>
  <si>
    <t>7001092012</t>
  </si>
  <si>
    <t>200018144028</t>
  </si>
  <si>
    <t>7001092016</t>
  </si>
  <si>
    <t>200018019113</t>
  </si>
  <si>
    <t>7001097599</t>
  </si>
  <si>
    <t>200016657302</t>
  </si>
  <si>
    <t>7001097606</t>
  </si>
  <si>
    <t>200016596724</t>
  </si>
  <si>
    <t>7001097839</t>
  </si>
  <si>
    <t>200018069001</t>
  </si>
  <si>
    <t>7001098998</t>
  </si>
  <si>
    <t>200017769825</t>
  </si>
  <si>
    <t>7001099015</t>
  </si>
  <si>
    <t>200018027421</t>
  </si>
  <si>
    <t>7001099019</t>
  </si>
  <si>
    <t>200017424371</t>
  </si>
  <si>
    <t>7001099254</t>
  </si>
  <si>
    <t>200016704518</t>
  </si>
  <si>
    <t>7001099261</t>
  </si>
  <si>
    <t>200017602562</t>
  </si>
  <si>
    <t>200016278919</t>
  </si>
  <si>
    <t>7001099282</t>
  </si>
  <si>
    <t>7001099756</t>
  </si>
  <si>
    <t>200016842821</t>
  </si>
  <si>
    <t>7001100100</t>
  </si>
  <si>
    <t>200018107728</t>
  </si>
  <si>
    <t>7001100135</t>
  </si>
  <si>
    <t>200016848364</t>
  </si>
  <si>
    <t>7001100143</t>
  </si>
  <si>
    <t>200017004942</t>
  </si>
  <si>
    <t>7001100146</t>
  </si>
  <si>
    <t>200017292901</t>
  </si>
  <si>
    <t>7001100224</t>
  </si>
  <si>
    <t>200016867208</t>
  </si>
  <si>
    <t>7001100250</t>
  </si>
  <si>
    <t>200017965563</t>
  </si>
  <si>
    <t>200018073011</t>
  </si>
  <si>
    <t>7001100267</t>
  </si>
  <si>
    <t>200018103867</t>
  </si>
  <si>
    <t>7001101667</t>
  </si>
  <si>
    <t>200017280237</t>
  </si>
  <si>
    <t>7001101669</t>
  </si>
  <si>
    <t>200017194875</t>
  </si>
  <si>
    <t>7001101989</t>
  </si>
  <si>
    <t>7001104713</t>
  </si>
  <si>
    <t>200017962651</t>
  </si>
  <si>
    <t>7001105161</t>
  </si>
  <si>
    <t>200017811429</t>
  </si>
  <si>
    <t>7001105385</t>
  </si>
  <si>
    <t>7001105426</t>
  </si>
  <si>
    <t>200017596525</t>
  </si>
  <si>
    <t>7001106681</t>
  </si>
  <si>
    <t>200017524493</t>
  </si>
  <si>
    <t>7001106711</t>
  </si>
  <si>
    <t>200017623873</t>
  </si>
  <si>
    <t>7001105648</t>
  </si>
  <si>
    <t>7001112830</t>
  </si>
  <si>
    <t>7001112832</t>
  </si>
  <si>
    <t>7001112843</t>
  </si>
  <si>
    <t>7001113389</t>
  </si>
  <si>
    <t>7000810251</t>
  </si>
  <si>
    <t>7000829799</t>
  </si>
  <si>
    <t>200013968702</t>
  </si>
  <si>
    <t>7000981924</t>
  </si>
  <si>
    <t>7001110699</t>
  </si>
  <si>
    <t>7000799004</t>
  </si>
  <si>
    <t>200017853652</t>
  </si>
  <si>
    <t>7000799390</t>
  </si>
  <si>
    <t>7000799676</t>
  </si>
  <si>
    <t>7000802115</t>
  </si>
  <si>
    <t>7000802125</t>
  </si>
  <si>
    <t>7000802765</t>
  </si>
  <si>
    <t>7000803925</t>
  </si>
  <si>
    <t>7000805362</t>
  </si>
  <si>
    <t>7000806775</t>
  </si>
  <si>
    <t>7000807401</t>
  </si>
  <si>
    <t>7000807555</t>
  </si>
  <si>
    <t>7000807801</t>
  </si>
  <si>
    <t>7000807930</t>
  </si>
  <si>
    <t>7000811939</t>
  </si>
  <si>
    <t>7000813669</t>
  </si>
  <si>
    <t>7000814359</t>
  </si>
  <si>
    <t>7000815119</t>
  </si>
  <si>
    <t>7000815662</t>
  </si>
  <si>
    <t>7000817809</t>
  </si>
  <si>
    <t>7000818732</t>
  </si>
  <si>
    <t>200017849924</t>
  </si>
  <si>
    <t>7000818876</t>
  </si>
  <si>
    <t>7000819044</t>
  </si>
  <si>
    <t>7000819267</t>
  </si>
  <si>
    <t>7000819839</t>
  </si>
  <si>
    <t>7000820687</t>
  </si>
  <si>
    <t>7000821618</t>
  </si>
  <si>
    <t>7000822158</t>
  </si>
  <si>
    <t>7000823868</t>
  </si>
  <si>
    <t>7000824236</t>
  </si>
  <si>
    <t>7000827900</t>
  </si>
  <si>
    <t>7000828938</t>
  </si>
  <si>
    <t>7000830061</t>
  </si>
  <si>
    <t>7000832916</t>
  </si>
  <si>
    <t>7000833033</t>
  </si>
  <si>
    <t>7000833744</t>
  </si>
  <si>
    <t>7000834657</t>
  </si>
  <si>
    <t>7000836875</t>
  </si>
  <si>
    <t>7000840024</t>
  </si>
  <si>
    <t>7000841893</t>
  </si>
  <si>
    <t>7000843877</t>
  </si>
  <si>
    <t>7000846149</t>
  </si>
  <si>
    <t>7000848060</t>
  </si>
  <si>
    <t>7000849568</t>
  </si>
  <si>
    <t>7000850918</t>
  </si>
  <si>
    <t>7000851594</t>
  </si>
  <si>
    <t>7000851709</t>
  </si>
  <si>
    <t>7000854063</t>
  </si>
  <si>
    <t>7000856175</t>
  </si>
  <si>
    <t>7000856985</t>
  </si>
  <si>
    <t>7000858411</t>
  </si>
  <si>
    <t>7000858497</t>
  </si>
  <si>
    <t>7000858503</t>
  </si>
  <si>
    <t>7000858897</t>
  </si>
  <si>
    <t>7000859260</t>
  </si>
  <si>
    <t>7000859469</t>
  </si>
  <si>
    <t>7000859906</t>
  </si>
  <si>
    <t>7000861317</t>
  </si>
  <si>
    <t>7000862055</t>
  </si>
  <si>
    <t>7000862244</t>
  </si>
  <si>
    <t>7000862806</t>
  </si>
  <si>
    <t>7000865754</t>
  </si>
  <si>
    <t>7000866384</t>
  </si>
  <si>
    <t>7000867525</t>
  </si>
  <si>
    <t>7000867728</t>
  </si>
  <si>
    <t>7000868387</t>
  </si>
  <si>
    <t>7000868843</t>
  </si>
  <si>
    <t>7000868903</t>
  </si>
  <si>
    <t>7000869637</t>
  </si>
  <si>
    <t>7000869883</t>
  </si>
  <si>
    <t>7000872128</t>
  </si>
  <si>
    <t>7000873087</t>
  </si>
  <si>
    <t>7000873860</t>
  </si>
  <si>
    <t>7000874051</t>
  </si>
  <si>
    <t>7000874508</t>
  </si>
  <si>
    <t>7000874828</t>
  </si>
  <si>
    <t>7000876332</t>
  </si>
  <si>
    <t>7000878210</t>
  </si>
  <si>
    <t>7000878444</t>
  </si>
  <si>
    <t>7000878764</t>
  </si>
  <si>
    <t>7000879334</t>
  </si>
  <si>
    <t>200016660264</t>
  </si>
  <si>
    <t>7000880433</t>
  </si>
  <si>
    <t>7000880758</t>
  </si>
  <si>
    <t>7000880862</t>
  </si>
  <si>
    <t>7000882075</t>
  </si>
  <si>
    <t>7000883760</t>
  </si>
  <si>
    <t>7000884482</t>
  </si>
  <si>
    <t>7000886829</t>
  </si>
  <si>
    <t>7000889619</t>
  </si>
  <si>
    <t>7000890836</t>
  </si>
  <si>
    <t>7000893184</t>
  </si>
  <si>
    <t>7000893598</t>
  </si>
  <si>
    <t>7000896941</t>
  </si>
  <si>
    <t>7000898075</t>
  </si>
  <si>
    <t>7000898668</t>
  </si>
  <si>
    <t>7000900826</t>
  </si>
  <si>
    <t>7000900835</t>
  </si>
  <si>
    <t>7000901939</t>
  </si>
  <si>
    <t>7000902636</t>
  </si>
  <si>
    <t>7000902750</t>
  </si>
  <si>
    <t>7000902992</t>
  </si>
  <si>
    <t>200012314031</t>
  </si>
  <si>
    <t>7000903882</t>
  </si>
  <si>
    <t>7000884813</t>
  </si>
  <si>
    <t>200011301443</t>
  </si>
  <si>
    <t>7000905414</t>
  </si>
  <si>
    <t>200011374903</t>
  </si>
  <si>
    <t>7000933739</t>
  </si>
  <si>
    <t>7000962398</t>
  </si>
  <si>
    <t>200012957037</t>
  </si>
  <si>
    <t>7000980252</t>
  </si>
  <si>
    <t>200014807966</t>
  </si>
  <si>
    <t>7000998847</t>
  </si>
  <si>
    <t>200017343977</t>
  </si>
  <si>
    <t>7001004531</t>
  </si>
  <si>
    <t>200017820800</t>
  </si>
  <si>
    <t>7001029145</t>
  </si>
  <si>
    <t>200013308693</t>
  </si>
  <si>
    <t>7001055032</t>
  </si>
  <si>
    <t>200017558319</t>
  </si>
  <si>
    <t>7001064854</t>
  </si>
  <si>
    <t>7001068110</t>
  </si>
  <si>
    <t>200012649568</t>
  </si>
  <si>
    <t>7001083689</t>
  </si>
  <si>
    <t>200017996584</t>
  </si>
  <si>
    <t>7001101235</t>
  </si>
  <si>
    <t>200017525672</t>
  </si>
  <si>
    <t>7000874908</t>
  </si>
  <si>
    <t>200017857554</t>
  </si>
  <si>
    <t>7000995721</t>
  </si>
  <si>
    <t>7000822275</t>
  </si>
  <si>
    <t>200013205337</t>
  </si>
  <si>
    <t>7001082934</t>
  </si>
  <si>
    <t>200013888710</t>
  </si>
  <si>
    <t>7001084861</t>
  </si>
  <si>
    <t>7000859949</t>
  </si>
  <si>
    <t>200018403820</t>
  </si>
  <si>
    <t>7000973000</t>
  </si>
  <si>
    <t>200018374963</t>
  </si>
  <si>
    <t>200018379061</t>
  </si>
  <si>
    <t>200018287504</t>
  </si>
  <si>
    <t>200018296422</t>
  </si>
  <si>
    <t>7000999329</t>
  </si>
  <si>
    <t>200018298154</t>
  </si>
  <si>
    <t>200018282869</t>
  </si>
  <si>
    <t>7001073317</t>
  </si>
  <si>
    <t>200018353397</t>
  </si>
  <si>
    <t>200018095170</t>
  </si>
  <si>
    <t>7001079303</t>
  </si>
  <si>
    <t>200018315081</t>
  </si>
  <si>
    <t>200018332821</t>
  </si>
  <si>
    <t>200018296398</t>
  </si>
  <si>
    <t>7000798920</t>
  </si>
  <si>
    <t>200018367660</t>
  </si>
  <si>
    <t>7000859185</t>
  </si>
  <si>
    <t>200018324547</t>
  </si>
  <si>
    <t>200018405122</t>
  </si>
  <si>
    <t>7000866004</t>
  </si>
  <si>
    <t>200018319513</t>
  </si>
  <si>
    <t>200018351912</t>
  </si>
  <si>
    <t>7000881012</t>
  </si>
  <si>
    <t>200018380903</t>
  </si>
  <si>
    <t>7000897528</t>
  </si>
  <si>
    <t>200018296570</t>
  </si>
  <si>
    <t>7000897689</t>
  </si>
  <si>
    <t>200017908209</t>
  </si>
  <si>
    <t>7000910685</t>
  </si>
  <si>
    <t>200018262440</t>
  </si>
  <si>
    <t>7000928683</t>
  </si>
  <si>
    <t>200018396321</t>
  </si>
  <si>
    <t>200018375788</t>
  </si>
  <si>
    <t>200018329223</t>
  </si>
  <si>
    <t>200018364550</t>
  </si>
  <si>
    <t>200018343893</t>
  </si>
  <si>
    <t>7000994764</t>
  </si>
  <si>
    <t>200018299954</t>
  </si>
  <si>
    <t>7000997297</t>
  </si>
  <si>
    <t>200018284766</t>
  </si>
  <si>
    <t>7001000845</t>
  </si>
  <si>
    <t>200018398715</t>
  </si>
  <si>
    <t>7001024534</t>
  </si>
  <si>
    <t>200018291951</t>
  </si>
  <si>
    <t>7001028216</t>
  </si>
  <si>
    <t>200018302238</t>
  </si>
  <si>
    <t>7001054768</t>
  </si>
  <si>
    <t>200018379574</t>
  </si>
  <si>
    <t>200018371258</t>
  </si>
  <si>
    <t>7001068006</t>
  </si>
  <si>
    <t>200018350294</t>
  </si>
  <si>
    <t>7001083402</t>
  </si>
  <si>
    <t>200018362620</t>
  </si>
  <si>
    <t>7001083723</t>
  </si>
  <si>
    <t>200018328795</t>
  </si>
  <si>
    <t>7001083811</t>
  </si>
  <si>
    <t>200018319109</t>
  </si>
  <si>
    <t>7001083812</t>
  </si>
  <si>
    <t>200018399283</t>
  </si>
  <si>
    <t>7001083894</t>
  </si>
  <si>
    <t>200018308441</t>
  </si>
  <si>
    <t>7001107495</t>
  </si>
  <si>
    <t>200015576099</t>
  </si>
  <si>
    <t>7001108671</t>
  </si>
  <si>
    <t>200018347944</t>
  </si>
  <si>
    <t>7001110402</t>
  </si>
  <si>
    <t>200015936343</t>
  </si>
  <si>
    <t>7001110411</t>
  </si>
  <si>
    <t>200018214003</t>
  </si>
  <si>
    <t>7001111594</t>
  </si>
  <si>
    <t>200011167448</t>
  </si>
  <si>
    <t>7001111800</t>
  </si>
  <si>
    <t>200018139556</t>
  </si>
  <si>
    <t>7001111829</t>
  </si>
  <si>
    <t>200018378485</t>
  </si>
  <si>
    <t>7001112603</t>
  </si>
  <si>
    <t>200018338703</t>
  </si>
  <si>
    <t>7001112911</t>
  </si>
  <si>
    <t>200018387353</t>
  </si>
  <si>
    <t>7001112912</t>
  </si>
  <si>
    <t>200018377719</t>
  </si>
  <si>
    <t>7001112913</t>
  </si>
  <si>
    <t>200017024262</t>
  </si>
  <si>
    <t>7001113028</t>
  </si>
  <si>
    <t>200018348751</t>
  </si>
  <si>
    <t>7001113273</t>
  </si>
  <si>
    <t>200018384848</t>
  </si>
  <si>
    <t>7000952128</t>
  </si>
  <si>
    <t>200012399503</t>
  </si>
  <si>
    <t>7000956474</t>
  </si>
  <si>
    <t>200013966714</t>
  </si>
  <si>
    <t>7000967283</t>
  </si>
  <si>
    <t>200018026670</t>
  </si>
  <si>
    <t>7000797915</t>
  </si>
  <si>
    <t>200017841293</t>
  </si>
  <si>
    <t>7000798106</t>
  </si>
  <si>
    <t>200017992138</t>
  </si>
  <si>
    <t>7000799836</t>
  </si>
  <si>
    <t>7000802926</t>
  </si>
  <si>
    <t>200017273075</t>
  </si>
  <si>
    <t>7000805064</t>
  </si>
  <si>
    <t>7000805235</t>
  </si>
  <si>
    <t>200011706120</t>
  </si>
  <si>
    <t>7000807008</t>
  </si>
  <si>
    <t>200017589520</t>
  </si>
  <si>
    <t>7000807703</t>
  </si>
  <si>
    <t>200017692498</t>
  </si>
  <si>
    <t>7000808257</t>
  </si>
  <si>
    <t>200013237603</t>
  </si>
  <si>
    <t>7000808397</t>
  </si>
  <si>
    <t>7000808670</t>
  </si>
  <si>
    <t>7000812046</t>
  </si>
  <si>
    <t>200013082926</t>
  </si>
  <si>
    <t>7000816246</t>
  </si>
  <si>
    <t>200012396772</t>
  </si>
  <si>
    <t>7000818731</t>
  </si>
  <si>
    <t>200011160666</t>
  </si>
  <si>
    <t>7000821339</t>
  </si>
  <si>
    <t>200014047514</t>
  </si>
  <si>
    <t>7000821399</t>
  </si>
  <si>
    <t>7000822084</t>
  </si>
  <si>
    <t>7000822562</t>
  </si>
  <si>
    <t>200011980576</t>
  </si>
  <si>
    <t>7000823534</t>
  </si>
  <si>
    <t>200013286212</t>
  </si>
  <si>
    <t>7000825879</t>
  </si>
  <si>
    <t>7000828397</t>
  </si>
  <si>
    <t>7000830695</t>
  </si>
  <si>
    <t>200017210424</t>
  </si>
  <si>
    <t>7000831155</t>
  </si>
  <si>
    <t>200017375060</t>
  </si>
  <si>
    <t>7000833167</t>
  </si>
  <si>
    <t>7000833398</t>
  </si>
  <si>
    <t>7000834465</t>
  </si>
  <si>
    <t>7000834894</t>
  </si>
  <si>
    <t>200012720153</t>
  </si>
  <si>
    <t>7000836404</t>
  </si>
  <si>
    <t>200012350696</t>
  </si>
  <si>
    <t>7000837081</t>
  </si>
  <si>
    <t>200018074787</t>
  </si>
  <si>
    <t>7000837156</t>
  </si>
  <si>
    <t>7000837338</t>
  </si>
  <si>
    <t>200011117880</t>
  </si>
  <si>
    <t>7000838574</t>
  </si>
  <si>
    <t>200018012530</t>
  </si>
  <si>
    <t>7000841024</t>
  </si>
  <si>
    <t>7000843093</t>
  </si>
  <si>
    <t>200017163946</t>
  </si>
  <si>
    <t>7000844676</t>
  </si>
  <si>
    <t>7000844822</t>
  </si>
  <si>
    <t>7000849043</t>
  </si>
  <si>
    <t>7000852062</t>
  </si>
  <si>
    <t>200011838295</t>
  </si>
  <si>
    <t>7000852855</t>
  </si>
  <si>
    <t>7000857677</t>
  </si>
  <si>
    <t>200013297813</t>
  </si>
  <si>
    <t>7000858821</t>
  </si>
  <si>
    <t>7000859044</t>
  </si>
  <si>
    <t>200013503848</t>
  </si>
  <si>
    <t>7000859214</t>
  </si>
  <si>
    <t>7000859738</t>
  </si>
  <si>
    <t>7000861353</t>
  </si>
  <si>
    <t>200012974719</t>
  </si>
  <si>
    <t>7000861696</t>
  </si>
  <si>
    <t>7000862101</t>
  </si>
  <si>
    <t>7000862202</t>
  </si>
  <si>
    <t>200016432383</t>
  </si>
  <si>
    <t>7000862817</t>
  </si>
  <si>
    <t>200016631570</t>
  </si>
  <si>
    <t>7000863244</t>
  </si>
  <si>
    <t>7000863523</t>
  </si>
  <si>
    <t>200016277218</t>
  </si>
  <si>
    <t>7000863829</t>
  </si>
  <si>
    <t>200016084564</t>
  </si>
  <si>
    <t>7000866241</t>
  </si>
  <si>
    <t>200017037074</t>
  </si>
  <si>
    <t>7000866320</t>
  </si>
  <si>
    <t>200017832219</t>
  </si>
  <si>
    <t>7000867341</t>
  </si>
  <si>
    <t>200017748779</t>
  </si>
  <si>
    <t>7000868783</t>
  </si>
  <si>
    <t>7000869033</t>
  </si>
  <si>
    <t>7000869364</t>
  </si>
  <si>
    <t>7000869955</t>
  </si>
  <si>
    <t>200017932373</t>
  </si>
  <si>
    <t>7000869985</t>
  </si>
  <si>
    <t>7000870527</t>
  </si>
  <si>
    <t>200012507998</t>
  </si>
  <si>
    <t>7000871588</t>
  </si>
  <si>
    <t>200014877456</t>
  </si>
  <si>
    <t>7000871603</t>
  </si>
  <si>
    <t>7000871992</t>
  </si>
  <si>
    <t>200015991272</t>
  </si>
  <si>
    <t>7000872095</t>
  </si>
  <si>
    <t>7000872119</t>
  </si>
  <si>
    <t>7000872136</t>
  </si>
  <si>
    <t>7000872427</t>
  </si>
  <si>
    <t>200017311511</t>
  </si>
  <si>
    <t>7000873350</t>
  </si>
  <si>
    <t>200011724420</t>
  </si>
  <si>
    <t>7000874957</t>
  </si>
  <si>
    <t>200012320145</t>
  </si>
  <si>
    <t>7000875055</t>
  </si>
  <si>
    <t>200016925584</t>
  </si>
  <si>
    <t>7000875331</t>
  </si>
  <si>
    <t>200018167318</t>
  </si>
  <si>
    <t>7000875844</t>
  </si>
  <si>
    <t>200017538410</t>
  </si>
  <si>
    <t>7000876104</t>
  </si>
  <si>
    <t>200011401730</t>
  </si>
  <si>
    <t>7000876473</t>
  </si>
  <si>
    <t>200017449899</t>
  </si>
  <si>
    <t>7000876563</t>
  </si>
  <si>
    <t>7000877000</t>
  </si>
  <si>
    <t>7000877355</t>
  </si>
  <si>
    <t>200018076931</t>
  </si>
  <si>
    <t>7000877610</t>
  </si>
  <si>
    <t>7000877667</t>
  </si>
  <si>
    <t>200012632119</t>
  </si>
  <si>
    <t>7000880775</t>
  </si>
  <si>
    <t>7000880833</t>
  </si>
  <si>
    <t>200017176609</t>
  </si>
  <si>
    <t>7000881575</t>
  </si>
  <si>
    <t>200013896523</t>
  </si>
  <si>
    <t>7000882045</t>
  </si>
  <si>
    <t>7000882737</t>
  </si>
  <si>
    <t>7000882849</t>
  </si>
  <si>
    <t>7000885050</t>
  </si>
  <si>
    <t>200015306703</t>
  </si>
  <si>
    <t>7000885555</t>
  </si>
  <si>
    <t>7000885669</t>
  </si>
  <si>
    <t>7000886303</t>
  </si>
  <si>
    <t>200015029438</t>
  </si>
  <si>
    <t>7000886957</t>
  </si>
  <si>
    <t>7000887086</t>
  </si>
  <si>
    <t>7000887663</t>
  </si>
  <si>
    <t>200013019829</t>
  </si>
  <si>
    <t>7000891420</t>
  </si>
  <si>
    <t>7000891830</t>
  </si>
  <si>
    <t>200012094047</t>
  </si>
  <si>
    <t>7000892491</t>
  </si>
  <si>
    <t>200012148074</t>
  </si>
  <si>
    <t>7000892629</t>
  </si>
  <si>
    <t>7000892639</t>
  </si>
  <si>
    <t>200017373792</t>
  </si>
  <si>
    <t>7000893038</t>
  </si>
  <si>
    <t>200012753287</t>
  </si>
  <si>
    <t>7000894057</t>
  </si>
  <si>
    <t>7000894766</t>
  </si>
  <si>
    <t>200017667748</t>
  </si>
  <si>
    <t>7000894913</t>
  </si>
  <si>
    <t>200013881731</t>
  </si>
  <si>
    <t>7000895144</t>
  </si>
  <si>
    <t>200012450389</t>
  </si>
  <si>
    <t>7000895635</t>
  </si>
  <si>
    <t>7000896828</t>
  </si>
  <si>
    <t>7000896912</t>
  </si>
  <si>
    <t>200012599748</t>
  </si>
  <si>
    <t>7000897456</t>
  </si>
  <si>
    <t>200017043742</t>
  </si>
  <si>
    <t>7000897827</t>
  </si>
  <si>
    <t>200011687239</t>
  </si>
  <si>
    <t>7000898447</t>
  </si>
  <si>
    <t>200013879107</t>
  </si>
  <si>
    <t>7000898490</t>
  </si>
  <si>
    <t>200013914045</t>
  </si>
  <si>
    <t>7000898497</t>
  </si>
  <si>
    <t>7000898674</t>
  </si>
  <si>
    <t>7000899086</t>
  </si>
  <si>
    <t>200012264517</t>
  </si>
  <si>
    <t>7000899404</t>
  </si>
  <si>
    <t>200013430901</t>
  </si>
  <si>
    <t>7000899652</t>
  </si>
  <si>
    <t>7000900074</t>
  </si>
  <si>
    <t>200015188945</t>
  </si>
  <si>
    <t>7000900198</t>
  </si>
  <si>
    <t>7000900606</t>
  </si>
  <si>
    <t>200012509937</t>
  </si>
  <si>
    <t>7000900804</t>
  </si>
  <si>
    <t>200017191384</t>
  </si>
  <si>
    <t>7000901049</t>
  </si>
  <si>
    <t>200012293011</t>
  </si>
  <si>
    <t>7000901154</t>
  </si>
  <si>
    <t>200012603318</t>
  </si>
  <si>
    <t>7000901168</t>
  </si>
  <si>
    <t>200015366434</t>
  </si>
  <si>
    <t>7000901736</t>
  </si>
  <si>
    <t>200012337362</t>
  </si>
  <si>
    <t>7000901996</t>
  </si>
  <si>
    <t>200012098006</t>
  </si>
  <si>
    <t>7000902264</t>
  </si>
  <si>
    <t>7000902569</t>
  </si>
  <si>
    <t>200017202868</t>
  </si>
  <si>
    <t>7000903018</t>
  </si>
  <si>
    <t>200017446002</t>
  </si>
  <si>
    <t>7000903387</t>
  </si>
  <si>
    <t>7000903438</t>
  </si>
  <si>
    <t>7000903675</t>
  </si>
  <si>
    <t>200014144477</t>
  </si>
  <si>
    <t>7000904043</t>
  </si>
  <si>
    <t>7000904432</t>
  </si>
  <si>
    <t>200016679132</t>
  </si>
  <si>
    <t>7000905404</t>
  </si>
  <si>
    <t>200017729431</t>
  </si>
  <si>
    <t>7000907522</t>
  </si>
  <si>
    <t>200013820309</t>
  </si>
  <si>
    <t>7000909128</t>
  </si>
  <si>
    <t>7000910069</t>
  </si>
  <si>
    <t>7000910653</t>
  </si>
  <si>
    <t>200014408583</t>
  </si>
  <si>
    <t>7000910721</t>
  </si>
  <si>
    <t>7000910750</t>
  </si>
  <si>
    <t>200017675618</t>
  </si>
  <si>
    <t>200018087631</t>
  </si>
  <si>
    <t>7000910753</t>
  </si>
  <si>
    <t>200011251242</t>
  </si>
  <si>
    <t>7000910845</t>
  </si>
  <si>
    <t>200014408799</t>
  </si>
  <si>
    <t>7000911037</t>
  </si>
  <si>
    <t>200014408674</t>
  </si>
  <si>
    <t>7000911133</t>
  </si>
  <si>
    <t>200014408468</t>
  </si>
  <si>
    <t>7000911315</t>
  </si>
  <si>
    <t>200014265736</t>
  </si>
  <si>
    <t>7000911469</t>
  </si>
  <si>
    <t>7000911565</t>
  </si>
  <si>
    <t>7000911697</t>
  </si>
  <si>
    <t>200017688843</t>
  </si>
  <si>
    <t>7000911841</t>
  </si>
  <si>
    <t>7000912183</t>
  </si>
  <si>
    <t>200016953743</t>
  </si>
  <si>
    <t>7000913283</t>
  </si>
  <si>
    <t>7000913427</t>
  </si>
  <si>
    <t>200011784010</t>
  </si>
  <si>
    <t>7000913800</t>
  </si>
  <si>
    <t>200017921384</t>
  </si>
  <si>
    <t>7000914069</t>
  </si>
  <si>
    <t>200014577395</t>
  </si>
  <si>
    <t>7000914196</t>
  </si>
  <si>
    <t>200010921688</t>
  </si>
  <si>
    <t>7000914579</t>
  </si>
  <si>
    <t>7000914910</t>
  </si>
  <si>
    <t>200017722667</t>
  </si>
  <si>
    <t>7000914947</t>
  </si>
  <si>
    <t>7000915374</t>
  </si>
  <si>
    <t>200017876414</t>
  </si>
  <si>
    <t>7000915521</t>
  </si>
  <si>
    <t>200014047852</t>
  </si>
  <si>
    <t>7000915595</t>
  </si>
  <si>
    <t>200011837727</t>
  </si>
  <si>
    <t>7000916546</t>
  </si>
  <si>
    <t>200011829617</t>
  </si>
  <si>
    <t>7000917074</t>
  </si>
  <si>
    <t>200010897219</t>
  </si>
  <si>
    <t>7000917101</t>
  </si>
  <si>
    <t>200014537704</t>
  </si>
  <si>
    <t>7000917638</t>
  </si>
  <si>
    <t>200017014305</t>
  </si>
  <si>
    <t>7000918107</t>
  </si>
  <si>
    <t>200015413582</t>
  </si>
  <si>
    <t>7000918209</t>
  </si>
  <si>
    <t>200010961072</t>
  </si>
  <si>
    <t>7000918240</t>
  </si>
  <si>
    <t>7000918299</t>
  </si>
  <si>
    <t>200017946530</t>
  </si>
  <si>
    <t>7000918313</t>
  </si>
  <si>
    <t>200017562501</t>
  </si>
  <si>
    <t>7000919215</t>
  </si>
  <si>
    <t>200016921153</t>
  </si>
  <si>
    <t>7000919391</t>
  </si>
  <si>
    <t>200016434876</t>
  </si>
  <si>
    <t>7000919604</t>
  </si>
  <si>
    <t>7000919717</t>
  </si>
  <si>
    <t>7000919827</t>
  </si>
  <si>
    <t>200011663453</t>
  </si>
  <si>
    <t>7000919930</t>
  </si>
  <si>
    <t>200011528367</t>
  </si>
  <si>
    <t>7000920486</t>
  </si>
  <si>
    <t>7000920523</t>
  </si>
  <si>
    <t>200012218752</t>
  </si>
  <si>
    <t>7000920705</t>
  </si>
  <si>
    <t>200016920205</t>
  </si>
  <si>
    <t>7000920811</t>
  </si>
  <si>
    <t>200016597516</t>
  </si>
  <si>
    <t>7000921195</t>
  </si>
  <si>
    <t>7000921312</t>
  </si>
  <si>
    <t>200018060158</t>
  </si>
  <si>
    <t>7000921993</t>
  </si>
  <si>
    <t>200012035024</t>
  </si>
  <si>
    <t>7000922340</t>
  </si>
  <si>
    <t>200018012431</t>
  </si>
  <si>
    <t>7000922692</t>
  </si>
  <si>
    <t>7000922763</t>
  </si>
  <si>
    <t>200012288680</t>
  </si>
  <si>
    <t>7000923750</t>
  </si>
  <si>
    <t>200014823526</t>
  </si>
  <si>
    <t>7000924528</t>
  </si>
  <si>
    <t>200014411488</t>
  </si>
  <si>
    <t>7000924655</t>
  </si>
  <si>
    <t>200016243244</t>
  </si>
  <si>
    <t>7000924816</t>
  </si>
  <si>
    <t>200014408369</t>
  </si>
  <si>
    <t>7000924824</t>
  </si>
  <si>
    <t>200017905239</t>
  </si>
  <si>
    <t>7000925157</t>
  </si>
  <si>
    <t>200011024169</t>
  </si>
  <si>
    <t>7000925462</t>
  </si>
  <si>
    <t>200016715472</t>
  </si>
  <si>
    <t>7000925780</t>
  </si>
  <si>
    <t>200013217290</t>
  </si>
  <si>
    <t>7000926177</t>
  </si>
  <si>
    <t>7000926618</t>
  </si>
  <si>
    <t>200013958406</t>
  </si>
  <si>
    <t>7000926895</t>
  </si>
  <si>
    <t>7000927233</t>
  </si>
  <si>
    <t>200016928844</t>
  </si>
  <si>
    <t>7000927584</t>
  </si>
  <si>
    <t>7000927657</t>
  </si>
  <si>
    <t>7000927738</t>
  </si>
  <si>
    <t>7000928104</t>
  </si>
  <si>
    <t>200016600450</t>
  </si>
  <si>
    <t>7000928631</t>
  </si>
  <si>
    <t>200012187270</t>
  </si>
  <si>
    <t>7000928729</t>
  </si>
  <si>
    <t>200011319015</t>
  </si>
  <si>
    <t>7000929013</t>
  </si>
  <si>
    <t>7000930244</t>
  </si>
  <si>
    <t>200018114062</t>
  </si>
  <si>
    <t>7000930753</t>
  </si>
  <si>
    <t>200015409382</t>
  </si>
  <si>
    <t>7000931297</t>
  </si>
  <si>
    <t>200018157400</t>
  </si>
  <si>
    <t>7000932085</t>
  </si>
  <si>
    <t>200014408245</t>
  </si>
  <si>
    <t>7000932291</t>
  </si>
  <si>
    <t>200016924801</t>
  </si>
  <si>
    <t>7000932373</t>
  </si>
  <si>
    <t>200014408138</t>
  </si>
  <si>
    <t>7000932641</t>
  </si>
  <si>
    <t>200016024453</t>
  </si>
  <si>
    <t>7000933069</t>
  </si>
  <si>
    <t>7000933079</t>
  </si>
  <si>
    <t>7000935673</t>
  </si>
  <si>
    <t>200015131341</t>
  </si>
  <si>
    <t>7000935809</t>
  </si>
  <si>
    <t>200010989834</t>
  </si>
  <si>
    <t>7000904397</t>
  </si>
  <si>
    <t>7000904483</t>
  </si>
  <si>
    <t>7000904619</t>
  </si>
  <si>
    <t>7000905155</t>
  </si>
  <si>
    <t>7000906381</t>
  </si>
  <si>
    <t>7000906655</t>
  </si>
  <si>
    <t>7000907111</t>
  </si>
  <si>
    <t>7000908082</t>
  </si>
  <si>
    <t>7000910196</t>
  </si>
  <si>
    <t>7000911025</t>
  </si>
  <si>
    <t>7000911641</t>
  </si>
  <si>
    <t>7000911854</t>
  </si>
  <si>
    <t>7000914228</t>
  </si>
  <si>
    <t>7000915073</t>
  </si>
  <si>
    <t>7000915740</t>
  </si>
  <si>
    <t>7000918673</t>
  </si>
  <si>
    <t>200017900792</t>
  </si>
  <si>
    <t>7000918797</t>
  </si>
  <si>
    <t>7000919647</t>
  </si>
  <si>
    <t>7000920009</t>
  </si>
  <si>
    <t>7000920252</t>
  </si>
  <si>
    <t>7000920519</t>
  </si>
  <si>
    <t>200017182409</t>
  </si>
  <si>
    <t>7000921464</t>
  </si>
  <si>
    <t>7000921643</t>
  </si>
  <si>
    <t>7000922490</t>
  </si>
  <si>
    <t>7000925642</t>
  </si>
  <si>
    <t>7000926167</t>
  </si>
  <si>
    <t>7000926251</t>
  </si>
  <si>
    <t>7000927877</t>
  </si>
  <si>
    <t>7000928570</t>
  </si>
  <si>
    <t>7000931021</t>
  </si>
  <si>
    <t>7000932553</t>
  </si>
  <si>
    <t>7000933255</t>
  </si>
  <si>
    <t>7000933278</t>
  </si>
  <si>
    <t>7000933788</t>
  </si>
  <si>
    <t>7000934798</t>
  </si>
  <si>
    <t>7000935019</t>
  </si>
  <si>
    <t>7000935034</t>
  </si>
  <si>
    <t>7000939654</t>
  </si>
  <si>
    <t>7000940306</t>
  </si>
  <si>
    <t>7000941074</t>
  </si>
  <si>
    <t>7000941753</t>
  </si>
  <si>
    <t>7000942136</t>
  </si>
  <si>
    <t>7000942472</t>
  </si>
  <si>
    <t>7000943961</t>
  </si>
  <si>
    <t>7000944647</t>
  </si>
  <si>
    <t>7000945016</t>
  </si>
  <si>
    <t>7000945117</t>
  </si>
  <si>
    <t>7000948008</t>
  </si>
  <si>
    <t>7000949119</t>
  </si>
  <si>
    <t>7000950786</t>
  </si>
  <si>
    <t>7000950846</t>
  </si>
  <si>
    <t>7000951240</t>
  </si>
  <si>
    <t>7000952651</t>
  </si>
  <si>
    <t>7000953344</t>
  </si>
  <si>
    <t>7000953928</t>
  </si>
  <si>
    <t>7000954232</t>
  </si>
  <si>
    <t>7000958931</t>
  </si>
  <si>
    <t>7000959872</t>
  </si>
  <si>
    <t>7000960045</t>
  </si>
  <si>
    <t>7000960132</t>
  </si>
  <si>
    <t>7000962017</t>
  </si>
  <si>
    <t>7000962497</t>
  </si>
  <si>
    <t>7000964058</t>
  </si>
  <si>
    <t>7000966265</t>
  </si>
  <si>
    <t>7000966748</t>
  </si>
  <si>
    <t>7000966824</t>
  </si>
  <si>
    <t>7000967061</t>
  </si>
  <si>
    <t>7000969339</t>
  </si>
  <si>
    <t>7000969630</t>
  </si>
  <si>
    <t>7000970185</t>
  </si>
  <si>
    <t>7000971032</t>
  </si>
  <si>
    <t>7000971734</t>
  </si>
  <si>
    <t>7000971939</t>
  </si>
  <si>
    <t>7000972824</t>
  </si>
  <si>
    <t>7000973112</t>
  </si>
  <si>
    <t>7000973159</t>
  </si>
  <si>
    <t>7000976724</t>
  </si>
  <si>
    <t>7000978254</t>
  </si>
  <si>
    <t>7000978527</t>
  </si>
  <si>
    <t>200016634806</t>
  </si>
  <si>
    <t>7000978796</t>
  </si>
  <si>
    <t>7000979493</t>
  </si>
  <si>
    <t>7000980015</t>
  </si>
  <si>
    <t>7000980313</t>
  </si>
  <si>
    <t>7000982764</t>
  </si>
  <si>
    <t>7000983600</t>
  </si>
  <si>
    <t>7000983810</t>
  </si>
  <si>
    <t>200017351970</t>
  </si>
  <si>
    <t>7000985958</t>
  </si>
  <si>
    <t>7000986027</t>
  </si>
  <si>
    <t>7000986119</t>
  </si>
  <si>
    <t>7000987326</t>
  </si>
  <si>
    <t>7000987561</t>
  </si>
  <si>
    <t>7000988301</t>
  </si>
  <si>
    <t>7000992252</t>
  </si>
  <si>
    <t>7000992331</t>
  </si>
  <si>
    <t>7000993474</t>
  </si>
  <si>
    <t>7000993504</t>
  </si>
  <si>
    <t>7000994552</t>
  </si>
  <si>
    <t>7000996107</t>
  </si>
  <si>
    <t>7000996453</t>
  </si>
  <si>
    <t>7000998159</t>
  </si>
  <si>
    <t>7000998337</t>
  </si>
  <si>
    <t>7000998565</t>
  </si>
  <si>
    <t>7000999304</t>
  </si>
  <si>
    <t>7000999653</t>
  </si>
  <si>
    <t>7000999656</t>
  </si>
  <si>
    <t>7000999908</t>
  </si>
  <si>
    <t>7001000100</t>
  </si>
  <si>
    <t>7001000585</t>
  </si>
  <si>
    <t>7001000930</t>
  </si>
  <si>
    <t>7001003995</t>
  </si>
  <si>
    <t>7001006149</t>
  </si>
  <si>
    <t>7001006734</t>
  </si>
  <si>
    <t>7001009443</t>
  </si>
  <si>
    <t>7001011946</t>
  </si>
  <si>
    <t>7001012080</t>
  </si>
  <si>
    <t>7001012179</t>
  </si>
  <si>
    <t>200016951671</t>
  </si>
  <si>
    <t>7001013311</t>
  </si>
  <si>
    <t>7001015323</t>
  </si>
  <si>
    <t>7001015546</t>
  </si>
  <si>
    <t>7001015902</t>
  </si>
  <si>
    <t>7001016236</t>
  </si>
  <si>
    <t>7001016436</t>
  </si>
  <si>
    <t>7001016913</t>
  </si>
  <si>
    <t>7001018502</t>
  </si>
  <si>
    <t>7001019267</t>
  </si>
  <si>
    <t>7001020227</t>
  </si>
  <si>
    <t>7001021092</t>
  </si>
  <si>
    <t>7001021172</t>
  </si>
  <si>
    <t>7001021521</t>
  </si>
  <si>
    <t>7001022230</t>
  </si>
  <si>
    <t>7001023741</t>
  </si>
  <si>
    <t>7001024538</t>
  </si>
  <si>
    <t>7001026500</t>
  </si>
  <si>
    <t>7001027377</t>
  </si>
  <si>
    <t>7001028463</t>
  </si>
  <si>
    <t>7001028729</t>
  </si>
  <si>
    <t>7001030665</t>
  </si>
  <si>
    <t>7001030677</t>
  </si>
  <si>
    <t>7001031278</t>
  </si>
  <si>
    <t>7001032094</t>
  </si>
  <si>
    <t>7001032336</t>
  </si>
  <si>
    <t>7001033863</t>
  </si>
  <si>
    <t>7001034222</t>
  </si>
  <si>
    <t>7001035666</t>
  </si>
  <si>
    <t>7001037093</t>
  </si>
  <si>
    <t>7001037946</t>
  </si>
  <si>
    <t>7001039916</t>
  </si>
  <si>
    <t>7001040060</t>
  </si>
  <si>
    <t>7001040090</t>
  </si>
  <si>
    <t>7001040122</t>
  </si>
  <si>
    <t>7001040407</t>
  </si>
  <si>
    <t>7001040448</t>
  </si>
  <si>
    <t>7001040486</t>
  </si>
  <si>
    <t>7001041661</t>
  </si>
  <si>
    <t>7001043223</t>
  </si>
  <si>
    <t>7001043813</t>
  </si>
  <si>
    <t>7001044738</t>
  </si>
  <si>
    <t>7001046248</t>
  </si>
  <si>
    <t>7001048922</t>
  </si>
  <si>
    <t>7001049303</t>
  </si>
  <si>
    <t>7001049385</t>
  </si>
  <si>
    <t>7001052622</t>
  </si>
  <si>
    <t>7001054367</t>
  </si>
  <si>
    <t>7001055278</t>
  </si>
  <si>
    <t>7001055769</t>
  </si>
  <si>
    <t>7001057274</t>
  </si>
  <si>
    <t>7001057702</t>
  </si>
  <si>
    <t>7001059566</t>
  </si>
  <si>
    <t>200017240520</t>
  </si>
  <si>
    <t>7001060902</t>
  </si>
  <si>
    <t>7001061473</t>
  </si>
  <si>
    <t>7001061550</t>
  </si>
  <si>
    <t>7001063188</t>
  </si>
  <si>
    <t>7001063854</t>
  </si>
  <si>
    <t>7001064612</t>
  </si>
  <si>
    <t>7001065453</t>
  </si>
  <si>
    <t>7001065640</t>
  </si>
  <si>
    <t>7001066459</t>
  </si>
  <si>
    <t>7001066462</t>
  </si>
  <si>
    <t>7001066596</t>
  </si>
  <si>
    <t>7001067276</t>
  </si>
  <si>
    <t>7001067530</t>
  </si>
  <si>
    <t>7001069010</t>
  </si>
  <si>
    <t>7001069084</t>
  </si>
  <si>
    <t>7001069515</t>
  </si>
  <si>
    <t>200012355232</t>
  </si>
  <si>
    <t>7001072783</t>
  </si>
  <si>
    <t>7001073605</t>
  </si>
  <si>
    <t>7001073887</t>
  </si>
  <si>
    <t>7001074187</t>
  </si>
  <si>
    <t>7001075495</t>
  </si>
  <si>
    <t>7001075529</t>
  </si>
  <si>
    <t>7001075578</t>
  </si>
  <si>
    <t>7001075732</t>
  </si>
  <si>
    <t>7001076038</t>
  </si>
  <si>
    <t>7001076721</t>
  </si>
  <si>
    <t>7001078063</t>
  </si>
  <si>
    <t>7001079010</t>
  </si>
  <si>
    <t>7001079132</t>
  </si>
  <si>
    <t>7001079187</t>
  </si>
  <si>
    <t>7001079897</t>
  </si>
  <si>
    <t>7001079959</t>
  </si>
  <si>
    <t>7001084432</t>
  </si>
  <si>
    <t>7001084877</t>
  </si>
  <si>
    <t>7001086580</t>
  </si>
  <si>
    <t>7001090987</t>
  </si>
  <si>
    <t>7001092011</t>
  </si>
  <si>
    <t>7001092017</t>
  </si>
  <si>
    <t>7001097555</t>
  </si>
  <si>
    <t>7001097600</t>
  </si>
  <si>
    <t>7001097607</t>
  </si>
  <si>
    <t>200016280204</t>
  </si>
  <si>
    <t>7001098999</t>
  </si>
  <si>
    <t>7001099016</t>
  </si>
  <si>
    <t>7001099020</t>
  </si>
  <si>
    <t>7001099256</t>
  </si>
  <si>
    <t>7001099262</t>
  </si>
  <si>
    <t>7001099278</t>
  </si>
  <si>
    <t>7001099757</t>
  </si>
  <si>
    <t>7001100101</t>
  </si>
  <si>
    <t>7001100136</t>
  </si>
  <si>
    <t>7001100144</t>
  </si>
  <si>
    <t>7001100147</t>
  </si>
  <si>
    <t>7001100214</t>
  </si>
  <si>
    <t>7001100225</t>
  </si>
  <si>
    <t>7001100240</t>
  </si>
  <si>
    <t>7001100251</t>
  </si>
  <si>
    <t>7001100265</t>
  </si>
  <si>
    <t>7001100269</t>
  </si>
  <si>
    <t>7001100271</t>
  </si>
  <si>
    <t>7001101668</t>
  </si>
  <si>
    <t>7001101670</t>
  </si>
  <si>
    <t>7001104714</t>
  </si>
  <si>
    <t>7001105162</t>
  </si>
  <si>
    <t>7001105427</t>
  </si>
  <si>
    <t>7001106682</t>
  </si>
  <si>
    <t>7001106712</t>
  </si>
  <si>
    <t>7000819960</t>
  </si>
  <si>
    <t>7000870863</t>
  </si>
  <si>
    <t>200011521123</t>
  </si>
  <si>
    <t>7000871090</t>
  </si>
  <si>
    <t>200011719719</t>
  </si>
  <si>
    <t>7000899780</t>
  </si>
  <si>
    <t>7000918354</t>
  </si>
  <si>
    <t>200012805699</t>
  </si>
  <si>
    <t>7000973835</t>
  </si>
  <si>
    <t>7001034031</t>
  </si>
  <si>
    <t>200013537325</t>
  </si>
  <si>
    <t>7001100622</t>
  </si>
  <si>
    <t>200017304763</t>
  </si>
  <si>
    <t>7001100627</t>
  </si>
  <si>
    <t>200017384351</t>
  </si>
  <si>
    <t>7001109213</t>
  </si>
  <si>
    <t>200017613254</t>
  </si>
  <si>
    <t>7000808598</t>
  </si>
  <si>
    <t>200011932239</t>
  </si>
  <si>
    <t>7000878024</t>
  </si>
  <si>
    <t>200014634105</t>
  </si>
  <si>
    <t>7000938756</t>
  </si>
  <si>
    <t>200014944298</t>
  </si>
  <si>
    <t>7000938965</t>
  </si>
  <si>
    <t>7000939117</t>
  </si>
  <si>
    <t>200012476616</t>
  </si>
  <si>
    <t>7000941240</t>
  </si>
  <si>
    <t>7000941613</t>
  </si>
  <si>
    <t>7000942372</t>
  </si>
  <si>
    <t>200013527425</t>
  </si>
  <si>
    <t>7000943114</t>
  </si>
  <si>
    <t>200012648875</t>
  </si>
  <si>
    <t>7000943376</t>
  </si>
  <si>
    <t>200012161572</t>
  </si>
  <si>
    <t>7000943626</t>
  </si>
  <si>
    <t>200012105371</t>
  </si>
  <si>
    <t>7000944377</t>
  </si>
  <si>
    <t>200018166468</t>
  </si>
  <si>
    <t>7000944554</t>
  </si>
  <si>
    <t>7000945049</t>
  </si>
  <si>
    <t>7000947079</t>
  </si>
  <si>
    <t>200016768331</t>
  </si>
  <si>
    <t>7000947138</t>
  </si>
  <si>
    <t>200011649346</t>
  </si>
  <si>
    <t>7000947209</t>
  </si>
  <si>
    <t>7000947330</t>
  </si>
  <si>
    <t>7000948324</t>
  </si>
  <si>
    <t>7000948756</t>
  </si>
  <si>
    <t>200016725299</t>
  </si>
  <si>
    <t>7000948970</t>
  </si>
  <si>
    <t>200017626603</t>
  </si>
  <si>
    <t>7000950345</t>
  </si>
  <si>
    <t>200012906778</t>
  </si>
  <si>
    <t>7000950564</t>
  </si>
  <si>
    <t>200014830018</t>
  </si>
  <si>
    <t>7000950790</t>
  </si>
  <si>
    <t>7000951417</t>
  </si>
  <si>
    <t>200012609349</t>
  </si>
  <si>
    <t>7000952241</t>
  </si>
  <si>
    <t>7000952379</t>
  </si>
  <si>
    <t>200014411835</t>
  </si>
  <si>
    <t>7000952475</t>
  </si>
  <si>
    <t>200014414557</t>
  </si>
  <si>
    <t>7000952667</t>
  </si>
  <si>
    <t>200014411710</t>
  </si>
  <si>
    <t>7000952875</t>
  </si>
  <si>
    <t>7000952931</t>
  </si>
  <si>
    <t>200016041044</t>
  </si>
  <si>
    <t>7000953051</t>
  </si>
  <si>
    <t>200014414060</t>
  </si>
  <si>
    <t>7000954181</t>
  </si>
  <si>
    <t>200013558347</t>
  </si>
  <si>
    <t>7000954635</t>
  </si>
  <si>
    <t>200015287648</t>
  </si>
  <si>
    <t>7000954850</t>
  </si>
  <si>
    <t>200016742070</t>
  </si>
  <si>
    <t>7000955525</t>
  </si>
  <si>
    <t>7000955549</t>
  </si>
  <si>
    <t>7000955627</t>
  </si>
  <si>
    <t>7000956221</t>
  </si>
  <si>
    <t>200016778785</t>
  </si>
  <si>
    <t>7000956311</t>
  </si>
  <si>
    <t>200014397455</t>
  </si>
  <si>
    <t>7000956433</t>
  </si>
  <si>
    <t>200015444249</t>
  </si>
  <si>
    <t>7000956503</t>
  </si>
  <si>
    <t>7000957391</t>
  </si>
  <si>
    <t>7000957664</t>
  </si>
  <si>
    <t>200017841848</t>
  </si>
  <si>
    <t>7000958816</t>
  </si>
  <si>
    <t>7000958895</t>
  </si>
  <si>
    <t>7000959785</t>
  </si>
  <si>
    <t>200011241516</t>
  </si>
  <si>
    <t>7000959992</t>
  </si>
  <si>
    <t>7000960305</t>
  </si>
  <si>
    <t>200016500874</t>
  </si>
  <si>
    <t>7000960401</t>
  </si>
  <si>
    <t>200016504041</t>
  </si>
  <si>
    <t>7000960626</t>
  </si>
  <si>
    <t>7000960707</t>
  </si>
  <si>
    <t>200018068052</t>
  </si>
  <si>
    <t>7000960809</t>
  </si>
  <si>
    <t>200012012148</t>
  </si>
  <si>
    <t>7000961260</t>
  </si>
  <si>
    <t>7000961567</t>
  </si>
  <si>
    <t>200012662876</t>
  </si>
  <si>
    <t>7000963529</t>
  </si>
  <si>
    <t>200013295478</t>
  </si>
  <si>
    <t>7000964256</t>
  </si>
  <si>
    <t>200014460709</t>
  </si>
  <si>
    <t>7000964545</t>
  </si>
  <si>
    <t>200011088974</t>
  </si>
  <si>
    <t>7000966643</t>
  </si>
  <si>
    <t>7000966661</t>
  </si>
  <si>
    <t>7000967271</t>
  </si>
  <si>
    <t>200018097838</t>
  </si>
  <si>
    <t>7000967595</t>
  </si>
  <si>
    <t>200017692332</t>
  </si>
  <si>
    <t>7000967666</t>
  </si>
  <si>
    <t>200011921141</t>
  </si>
  <si>
    <t>7000968936</t>
  </si>
  <si>
    <t>200018044244</t>
  </si>
  <si>
    <t>7000973072</t>
  </si>
  <si>
    <t>200012401028</t>
  </si>
  <si>
    <t>7000973387</t>
  </si>
  <si>
    <t>200013553587</t>
  </si>
  <si>
    <t>7000973712</t>
  </si>
  <si>
    <t>7000974577</t>
  </si>
  <si>
    <t>200017919321</t>
  </si>
  <si>
    <t>7000975034</t>
  </si>
  <si>
    <t>200013697459</t>
  </si>
  <si>
    <t>7000975263</t>
  </si>
  <si>
    <t>7000976384</t>
  </si>
  <si>
    <t>200017569498</t>
  </si>
  <si>
    <t>7000976597</t>
  </si>
  <si>
    <t>200011756455</t>
  </si>
  <si>
    <t>7000977045</t>
  </si>
  <si>
    <t>7000977690</t>
  </si>
  <si>
    <t>200014651414</t>
  </si>
  <si>
    <t>7000978240</t>
  </si>
  <si>
    <t>7000978684</t>
  </si>
  <si>
    <t>7000978919</t>
  </si>
  <si>
    <t>7000979221</t>
  </si>
  <si>
    <t>200016620870</t>
  </si>
  <si>
    <t>7000979358</t>
  </si>
  <si>
    <t>200017149366</t>
  </si>
  <si>
    <t>7000979479</t>
  </si>
  <si>
    <t>200015988914</t>
  </si>
  <si>
    <t>7000979545</t>
  </si>
  <si>
    <t>200014529503</t>
  </si>
  <si>
    <t>7000980198</t>
  </si>
  <si>
    <t>200016400034</t>
  </si>
  <si>
    <t>7000980337</t>
  </si>
  <si>
    <t>7000980724</t>
  </si>
  <si>
    <t>200011496896</t>
  </si>
  <si>
    <t>7000980807</t>
  </si>
  <si>
    <t>200018087888</t>
  </si>
  <si>
    <t>7000981417</t>
  </si>
  <si>
    <t>200014777334</t>
  </si>
  <si>
    <t>7000981658</t>
  </si>
  <si>
    <t>7000981699</t>
  </si>
  <si>
    <t>200016918423</t>
  </si>
  <si>
    <t>7000981846</t>
  </si>
  <si>
    <t>200017628435</t>
  </si>
  <si>
    <t>7000981862</t>
  </si>
  <si>
    <t>200018017398</t>
  </si>
  <si>
    <t>7000981957</t>
  </si>
  <si>
    <t>200012659922</t>
  </si>
  <si>
    <t>7000982033</t>
  </si>
  <si>
    <t>200016861326</t>
  </si>
  <si>
    <t>7000983764</t>
  </si>
  <si>
    <t>200014199794</t>
  </si>
  <si>
    <t>7000984264</t>
  </si>
  <si>
    <t>7000984429</t>
  </si>
  <si>
    <t>200014556837</t>
  </si>
  <si>
    <t>7000984814</t>
  </si>
  <si>
    <t>7000985595</t>
  </si>
  <si>
    <t>7000986147</t>
  </si>
  <si>
    <t>200014992123</t>
  </si>
  <si>
    <t>7000986880</t>
  </si>
  <si>
    <t>200012722118</t>
  </si>
  <si>
    <t>7000987062</t>
  </si>
  <si>
    <t>200014405456</t>
  </si>
  <si>
    <t>7000987552</t>
  </si>
  <si>
    <t>200018111506</t>
  </si>
  <si>
    <t>7000987841</t>
  </si>
  <si>
    <t>7000988271</t>
  </si>
  <si>
    <t>200013385030</t>
  </si>
  <si>
    <t>7000988413</t>
  </si>
  <si>
    <t>7000989119</t>
  </si>
  <si>
    <t>7000989738</t>
  </si>
  <si>
    <t>200017846045</t>
  </si>
  <si>
    <t>7000990465</t>
  </si>
  <si>
    <t>200011426547</t>
  </si>
  <si>
    <t>7000991083</t>
  </si>
  <si>
    <t>200011648892</t>
  </si>
  <si>
    <t>7000991434</t>
  </si>
  <si>
    <t>200013268251</t>
  </si>
  <si>
    <t>7000992858</t>
  </si>
  <si>
    <t>7000993029</t>
  </si>
  <si>
    <t>7000993267</t>
  </si>
  <si>
    <t>200014616474</t>
  </si>
  <si>
    <t>7000993387</t>
  </si>
  <si>
    <t>200012307902</t>
  </si>
  <si>
    <t>7000993555</t>
  </si>
  <si>
    <t>200015417518</t>
  </si>
  <si>
    <t>7000993613</t>
  </si>
  <si>
    <t>200010897292</t>
  </si>
  <si>
    <t>7000994923</t>
  </si>
  <si>
    <t>7000994995</t>
  </si>
  <si>
    <t>7000995354</t>
  </si>
  <si>
    <t>7000995580</t>
  </si>
  <si>
    <t>200013121583</t>
  </si>
  <si>
    <t>7000995919</t>
  </si>
  <si>
    <t>200012990012</t>
  </si>
  <si>
    <t>7000995938</t>
  </si>
  <si>
    <t>200018130100</t>
  </si>
  <si>
    <t>7000996146</t>
  </si>
  <si>
    <t>7000996232</t>
  </si>
  <si>
    <t>200014759142</t>
  </si>
  <si>
    <t>7000996519</t>
  </si>
  <si>
    <t>7000996557</t>
  </si>
  <si>
    <t>200016623320</t>
  </si>
  <si>
    <t>7000998390</t>
  </si>
  <si>
    <t>7000999387</t>
  </si>
  <si>
    <t>200014016725</t>
  </si>
  <si>
    <t>7000999717</t>
  </si>
  <si>
    <t>200014312371</t>
  </si>
  <si>
    <t>7000999788</t>
  </si>
  <si>
    <t>200016897668</t>
  </si>
  <si>
    <t>7001000647</t>
  </si>
  <si>
    <t>200012480790</t>
  </si>
  <si>
    <t>7001002230</t>
  </si>
  <si>
    <t>7001002472</t>
  </si>
  <si>
    <t>200012086456</t>
  </si>
  <si>
    <t>7001002660</t>
  </si>
  <si>
    <t>200013140278</t>
  </si>
  <si>
    <t>7001003116</t>
  </si>
  <si>
    <t>200012998312</t>
  </si>
  <si>
    <t>7001003457</t>
  </si>
  <si>
    <t>200018028932</t>
  </si>
  <si>
    <t>7001003498</t>
  </si>
  <si>
    <t>200017629185</t>
  </si>
  <si>
    <t>7001005443</t>
  </si>
  <si>
    <t>200012542557</t>
  </si>
  <si>
    <t>7001005874</t>
  </si>
  <si>
    <t>200017290376</t>
  </si>
  <si>
    <t>7001006044</t>
  </si>
  <si>
    <t>200016653939</t>
  </si>
  <si>
    <t>7001006112</t>
  </si>
  <si>
    <t>7001006228</t>
  </si>
  <si>
    <t>200011841695</t>
  </si>
  <si>
    <t>7001007255</t>
  </si>
  <si>
    <t>200014414623</t>
  </si>
  <si>
    <t>7001007351</t>
  </si>
  <si>
    <t>200014414763</t>
  </si>
  <si>
    <t>7001007639</t>
  </si>
  <si>
    <t>200014414961</t>
  </si>
  <si>
    <t>7001007831</t>
  </si>
  <si>
    <t>200014414847</t>
  </si>
  <si>
    <t>7001008326</t>
  </si>
  <si>
    <t>7001008363</t>
  </si>
  <si>
    <t>200017682259</t>
  </si>
  <si>
    <t>7001009407</t>
  </si>
  <si>
    <t>200013487026</t>
  </si>
  <si>
    <t>7001009722</t>
  </si>
  <si>
    <t>200017981537</t>
  </si>
  <si>
    <t>7001009816</t>
  </si>
  <si>
    <t>200015491133</t>
  </si>
  <si>
    <t>7001011153</t>
  </si>
  <si>
    <t>7001011161</t>
  </si>
  <si>
    <t>200017673902</t>
  </si>
  <si>
    <t>200018157129</t>
  </si>
  <si>
    <t>7001011969</t>
  </si>
  <si>
    <t>200013826090</t>
  </si>
  <si>
    <t>7001012254</t>
  </si>
  <si>
    <t>200014497107</t>
  </si>
  <si>
    <t>7001012618</t>
  </si>
  <si>
    <t>200018123832</t>
  </si>
  <si>
    <t>7001012641</t>
  </si>
  <si>
    <t>200013914755</t>
  </si>
  <si>
    <t>7001012859</t>
  </si>
  <si>
    <t>200013790247</t>
  </si>
  <si>
    <t>7001013684</t>
  </si>
  <si>
    <t>7001014404</t>
  </si>
  <si>
    <t>7001014924</t>
  </si>
  <si>
    <t>200012807760</t>
  </si>
  <si>
    <t>7001015140</t>
  </si>
  <si>
    <t>200015912930</t>
  </si>
  <si>
    <t>7001015416</t>
  </si>
  <si>
    <t>7001015739</t>
  </si>
  <si>
    <t>200017036258</t>
  </si>
  <si>
    <t>7001016225</t>
  </si>
  <si>
    <t>7001017314</t>
  </si>
  <si>
    <t>200018079067</t>
  </si>
  <si>
    <t>7001017536</t>
  </si>
  <si>
    <t>200011552607</t>
  </si>
  <si>
    <t>7001019147</t>
  </si>
  <si>
    <t>200015216167</t>
  </si>
  <si>
    <t>7001019148</t>
  </si>
  <si>
    <t>200011164809</t>
  </si>
  <si>
    <t>7001020900</t>
  </si>
  <si>
    <t>200016893873</t>
  </si>
  <si>
    <t>7001021247</t>
  </si>
  <si>
    <t>200012142895</t>
  </si>
  <si>
    <t>7001021401</t>
  </si>
  <si>
    <t>7001021513</t>
  </si>
  <si>
    <t>200013433756</t>
  </si>
  <si>
    <t>7001022148</t>
  </si>
  <si>
    <t>200017006053</t>
  </si>
  <si>
    <t>7001022500</t>
  </si>
  <si>
    <t>200011945140</t>
  </si>
  <si>
    <t>7001022773</t>
  </si>
  <si>
    <t>200014600262</t>
  </si>
  <si>
    <t>7001024624</t>
  </si>
  <si>
    <t>7001024802</t>
  </si>
  <si>
    <t>7001025436</t>
  </si>
  <si>
    <t>200011794696</t>
  </si>
  <si>
    <t>7001025825</t>
  </si>
  <si>
    <t>200015307198</t>
  </si>
  <si>
    <t>7001025879</t>
  </si>
  <si>
    <t>7001025921</t>
  </si>
  <si>
    <t>200016139434</t>
  </si>
  <si>
    <t>7001026110</t>
  </si>
  <si>
    <t>7001026904</t>
  </si>
  <si>
    <t>7001027431</t>
  </si>
  <si>
    <t>200016155463</t>
  </si>
  <si>
    <t>7001027710</t>
  </si>
  <si>
    <t>200014316760</t>
  </si>
  <si>
    <t>7001029832</t>
  </si>
  <si>
    <t>200015293315</t>
  </si>
  <si>
    <t>7001029856</t>
  </si>
  <si>
    <t>200013199142</t>
  </si>
  <si>
    <t>7001030118</t>
  </si>
  <si>
    <t>200016922540</t>
  </si>
  <si>
    <t>7001030413</t>
  </si>
  <si>
    <t>7001030959</t>
  </si>
  <si>
    <t>200011353030</t>
  </si>
  <si>
    <t>7001031214</t>
  </si>
  <si>
    <t>7001032593</t>
  </si>
  <si>
    <t>7001032973</t>
  </si>
  <si>
    <t>200010926950</t>
  </si>
  <si>
    <t>7001033642</t>
  </si>
  <si>
    <t>7001033688</t>
  </si>
  <si>
    <t>200013632324</t>
  </si>
  <si>
    <t>7001033849</t>
  </si>
  <si>
    <t>7001034338</t>
  </si>
  <si>
    <t>200017734878</t>
  </si>
  <si>
    <t>7001034781</t>
  </si>
  <si>
    <t>7001034910</t>
  </si>
  <si>
    <t>7001035404</t>
  </si>
  <si>
    <t>200012673386</t>
  </si>
  <si>
    <t>7001036906</t>
  </si>
  <si>
    <t>7001037369</t>
  </si>
  <si>
    <t>200017887726</t>
  </si>
  <si>
    <t>7001037428</t>
  </si>
  <si>
    <t>200014211938</t>
  </si>
  <si>
    <t>7001037449</t>
  </si>
  <si>
    <t>200018023370</t>
  </si>
  <si>
    <t>7001039691</t>
  </si>
  <si>
    <t>200016376002</t>
  </si>
  <si>
    <t>7001040367</t>
  </si>
  <si>
    <t>7001040368</t>
  </si>
  <si>
    <t>200014155408</t>
  </si>
  <si>
    <t>7001040943</t>
  </si>
  <si>
    <t>7001041602</t>
  </si>
  <si>
    <t>200011606296</t>
  </si>
  <si>
    <t>7001041604</t>
  </si>
  <si>
    <t>200011040546</t>
  </si>
  <si>
    <t>7001041624</t>
  </si>
  <si>
    <t>200018018545</t>
  </si>
  <si>
    <t>7001042214</t>
  </si>
  <si>
    <t>200011827942</t>
  </si>
  <si>
    <t>7001042655</t>
  </si>
  <si>
    <t>200011042666</t>
  </si>
  <si>
    <t>7001042846</t>
  </si>
  <si>
    <t>200011730328</t>
  </si>
  <si>
    <t>7001043175</t>
  </si>
  <si>
    <t>200017900214</t>
  </si>
  <si>
    <t>7001043394</t>
  </si>
  <si>
    <t>200016975241</t>
  </si>
  <si>
    <t>7001043607</t>
  </si>
  <si>
    <t>7001043962</t>
  </si>
  <si>
    <t>200014254912</t>
  </si>
  <si>
    <t>7001044239</t>
  </si>
  <si>
    <t>200017853017</t>
  </si>
  <si>
    <t>7001044666</t>
  </si>
  <si>
    <t>7001044801</t>
  </si>
  <si>
    <t>200017842200</t>
  </si>
  <si>
    <t>7001044814</t>
  </si>
  <si>
    <t>200018119822</t>
  </si>
  <si>
    <t>7001044960</t>
  </si>
  <si>
    <t>200015843226</t>
  </si>
  <si>
    <t>7001045420</t>
  </si>
  <si>
    <t>200018066437</t>
  </si>
  <si>
    <t>7001045455</t>
  </si>
  <si>
    <t>200011101991</t>
  </si>
  <si>
    <t>7001045625</t>
  </si>
  <si>
    <t>7001046888</t>
  </si>
  <si>
    <t>200013645987</t>
  </si>
  <si>
    <t>7001046966</t>
  </si>
  <si>
    <t>200012073702</t>
  </si>
  <si>
    <t>7001047232</t>
  </si>
  <si>
    <t>200013897414</t>
  </si>
  <si>
    <t>7001048804</t>
  </si>
  <si>
    <t>200017041159</t>
  </si>
  <si>
    <t>7001048959</t>
  </si>
  <si>
    <t>7001049148</t>
  </si>
  <si>
    <t>200017814852</t>
  </si>
  <si>
    <t>7001049286</t>
  </si>
  <si>
    <t>200018126017</t>
  </si>
  <si>
    <t>7001049596</t>
  </si>
  <si>
    <t>200016570380</t>
  </si>
  <si>
    <t>7001050383</t>
  </si>
  <si>
    <t>200013441338</t>
  </si>
  <si>
    <t>7001050843</t>
  </si>
  <si>
    <t>200016566164</t>
  </si>
  <si>
    <t>7001050906</t>
  </si>
  <si>
    <t>200012230393</t>
  </si>
  <si>
    <t>7001051011</t>
  </si>
  <si>
    <t>7001051118</t>
  </si>
  <si>
    <t>7001051276</t>
  </si>
  <si>
    <t>200017552965</t>
  </si>
  <si>
    <t>7001051412</t>
  </si>
  <si>
    <t>200013169459</t>
  </si>
  <si>
    <t>7001051480</t>
  </si>
  <si>
    <t>200014411082</t>
  </si>
  <si>
    <t>7001052434</t>
  </si>
  <si>
    <t>7001052464</t>
  </si>
  <si>
    <t>7001053194</t>
  </si>
  <si>
    <t>7001053529</t>
  </si>
  <si>
    <t>200017993433</t>
  </si>
  <si>
    <t>7001054875</t>
  </si>
  <si>
    <t>200017687381</t>
  </si>
  <si>
    <t>7001055405</t>
  </si>
  <si>
    <t>200014436881</t>
  </si>
  <si>
    <t>7001055777</t>
  </si>
  <si>
    <t>200012445322</t>
  </si>
  <si>
    <t>7001056084</t>
  </si>
  <si>
    <t>200014313999</t>
  </si>
  <si>
    <t>7001056317</t>
  </si>
  <si>
    <t>200017447059</t>
  </si>
  <si>
    <t>7001056909</t>
  </si>
  <si>
    <t>7001057091</t>
  </si>
  <si>
    <t>7001057322</t>
  </si>
  <si>
    <t>7001057909</t>
  </si>
  <si>
    <t>7001058675</t>
  </si>
  <si>
    <t>200012436206</t>
  </si>
  <si>
    <t>7001058995</t>
  </si>
  <si>
    <t>200015183300</t>
  </si>
  <si>
    <t>7001059129</t>
  </si>
  <si>
    <t>200011840176</t>
  </si>
  <si>
    <t>7001059561</t>
  </si>
  <si>
    <t>7001059742</t>
  </si>
  <si>
    <t>200018175477</t>
  </si>
  <si>
    <t>7001060060</t>
  </si>
  <si>
    <t>200012629909</t>
  </si>
  <si>
    <t>7001060062</t>
  </si>
  <si>
    <t>200017069630</t>
  </si>
  <si>
    <t>7001060235</t>
  </si>
  <si>
    <t>200017927951</t>
  </si>
  <si>
    <t>7001061059</t>
  </si>
  <si>
    <t>200011524887</t>
  </si>
  <si>
    <t>7001061768</t>
  </si>
  <si>
    <t>7001062512</t>
  </si>
  <si>
    <t>200011835838</t>
  </si>
  <si>
    <t>7001063501</t>
  </si>
  <si>
    <t>200017431145</t>
  </si>
  <si>
    <t>7001063653</t>
  </si>
  <si>
    <t>200012788994</t>
  </si>
  <si>
    <t>7001063902</t>
  </si>
  <si>
    <t>200018076923</t>
  </si>
  <si>
    <t>7001064103</t>
  </si>
  <si>
    <t>200012216715</t>
  </si>
  <si>
    <t>7001064166</t>
  </si>
  <si>
    <t>200017960812</t>
  </si>
  <si>
    <t>7001064572</t>
  </si>
  <si>
    <t>200013763913</t>
  </si>
  <si>
    <t>7001065036</t>
  </si>
  <si>
    <t>200016218717</t>
  </si>
  <si>
    <t>7001065486</t>
  </si>
  <si>
    <t>200017190394</t>
  </si>
  <si>
    <t>7001066243</t>
  </si>
  <si>
    <t>7001066288</t>
  </si>
  <si>
    <t>200011726698</t>
  </si>
  <si>
    <t>7001066529</t>
  </si>
  <si>
    <t>7001067098</t>
  </si>
  <si>
    <t>200017699923</t>
  </si>
  <si>
    <t>7001067182</t>
  </si>
  <si>
    <t>200013271685</t>
  </si>
  <si>
    <t>7001067304</t>
  </si>
  <si>
    <t>200017977881</t>
  </si>
  <si>
    <t>7001068517</t>
  </si>
  <si>
    <t>7001068735</t>
  </si>
  <si>
    <t>7001068838</t>
  </si>
  <si>
    <t>200017394830</t>
  </si>
  <si>
    <t>7001069345</t>
  </si>
  <si>
    <t>200018152187</t>
  </si>
  <si>
    <t>7001069487</t>
  </si>
  <si>
    <t>200014976779</t>
  </si>
  <si>
    <t>7001070025</t>
  </si>
  <si>
    <t>200014249417</t>
  </si>
  <si>
    <t>7001070597</t>
  </si>
  <si>
    <t>7001070959</t>
  </si>
  <si>
    <t>7001071173</t>
  </si>
  <si>
    <t>200012018798</t>
  </si>
  <si>
    <t>7001071579</t>
  </si>
  <si>
    <t>7001071920</t>
  </si>
  <si>
    <t>200013370164</t>
  </si>
  <si>
    <t>7001073480</t>
  </si>
  <si>
    <t>200011745276</t>
  </si>
  <si>
    <t>7001073845</t>
  </si>
  <si>
    <t>7001074394</t>
  </si>
  <si>
    <t>200014294546</t>
  </si>
  <si>
    <t>7001075253</t>
  </si>
  <si>
    <t>200017730322</t>
  </si>
  <si>
    <t>7001075765</t>
  </si>
  <si>
    <t>7001076075</t>
  </si>
  <si>
    <t>200010940076</t>
  </si>
  <si>
    <t>7001076180</t>
  </si>
  <si>
    <t>200015271485</t>
  </si>
  <si>
    <t>7001076301</t>
  </si>
  <si>
    <t>200013725979</t>
  </si>
  <si>
    <t>7001076906</t>
  </si>
  <si>
    <t>200016292647</t>
  </si>
  <si>
    <t>7001077760</t>
  </si>
  <si>
    <t>7001078210</t>
  </si>
  <si>
    <t>200017842234</t>
  </si>
  <si>
    <t>7001079281</t>
  </si>
  <si>
    <t>200014125765</t>
  </si>
  <si>
    <t>7001080321</t>
  </si>
  <si>
    <t>200016157386</t>
  </si>
  <si>
    <t>7001080325</t>
  </si>
  <si>
    <t>7001081347</t>
  </si>
  <si>
    <t>7001081402</t>
  </si>
  <si>
    <t>200016735330</t>
  </si>
  <si>
    <t>7001082883</t>
  </si>
  <si>
    <t>7001083005</t>
  </si>
  <si>
    <t>200012034159</t>
  </si>
  <si>
    <t>7001083047</t>
  </si>
  <si>
    <t>200013351271</t>
  </si>
  <si>
    <t>7001083071</t>
  </si>
  <si>
    <t>7001083072</t>
  </si>
  <si>
    <t>200015276864</t>
  </si>
  <si>
    <t>7001083078</t>
  </si>
  <si>
    <t>200012643967</t>
  </si>
  <si>
    <t>7001083086</t>
  </si>
  <si>
    <t>7001083087</t>
  </si>
  <si>
    <t>7001083101</t>
  </si>
  <si>
    <t>200010951735</t>
  </si>
  <si>
    <t>7001083108</t>
  </si>
  <si>
    <t>7001083121</t>
  </si>
  <si>
    <t>200017332152</t>
  </si>
  <si>
    <t>7001083126</t>
  </si>
  <si>
    <t>200017660479</t>
  </si>
  <si>
    <t>7001083138</t>
  </si>
  <si>
    <t>7001083166</t>
  </si>
  <si>
    <t>7001083171</t>
  </si>
  <si>
    <t>200017593761</t>
  </si>
  <si>
    <t>7001083241</t>
  </si>
  <si>
    <t>200015998863</t>
  </si>
  <si>
    <t>7001083249</t>
  </si>
  <si>
    <t>7001083282</t>
  </si>
  <si>
    <t>7001083283</t>
  </si>
  <si>
    <t>200012771065</t>
  </si>
  <si>
    <t>7001083300</t>
  </si>
  <si>
    <t>200011012552</t>
  </si>
  <si>
    <t>7001083317</t>
  </si>
  <si>
    <t>7001083319</t>
  </si>
  <si>
    <t>7001083324</t>
  </si>
  <si>
    <t>200016092229</t>
  </si>
  <si>
    <t>7001083337</t>
  </si>
  <si>
    <t>7001083343</t>
  </si>
  <si>
    <t>200017853421</t>
  </si>
  <si>
    <t>7001083344</t>
  </si>
  <si>
    <t>200014511063</t>
  </si>
  <si>
    <t>7001083371</t>
  </si>
  <si>
    <t>200017198462</t>
  </si>
  <si>
    <t>7001083427</t>
  </si>
  <si>
    <t>200017633146</t>
  </si>
  <si>
    <t>7001083430</t>
  </si>
  <si>
    <t>200016806933</t>
  </si>
  <si>
    <t>7001083463</t>
  </si>
  <si>
    <t>200011070675</t>
  </si>
  <si>
    <t>7001083464</t>
  </si>
  <si>
    <t>7001083518</t>
  </si>
  <si>
    <t>200017581634</t>
  </si>
  <si>
    <t>7001083540</t>
  </si>
  <si>
    <t>200013734617</t>
  </si>
  <si>
    <t>7001083541</t>
  </si>
  <si>
    <t>7001083555</t>
  </si>
  <si>
    <t>200013018417</t>
  </si>
  <si>
    <t>7001083565</t>
  </si>
  <si>
    <t>200017556941</t>
  </si>
  <si>
    <t>7001083570</t>
  </si>
  <si>
    <t>200012598997</t>
  </si>
  <si>
    <t>7001083609</t>
  </si>
  <si>
    <t>7001083625</t>
  </si>
  <si>
    <t>200011552771</t>
  </si>
  <si>
    <t>7001083629</t>
  </si>
  <si>
    <t>200012898454</t>
  </si>
  <si>
    <t>7001083642</t>
  </si>
  <si>
    <t>7001083646</t>
  </si>
  <si>
    <t>7001083651</t>
  </si>
  <si>
    <t>200017854320</t>
  </si>
  <si>
    <t>7001083656</t>
  </si>
  <si>
    <t>200013616392</t>
  </si>
  <si>
    <t>7001083659</t>
  </si>
  <si>
    <t>200011621246</t>
  </si>
  <si>
    <t>7001083663</t>
  </si>
  <si>
    <t>7001083701</t>
  </si>
  <si>
    <t>200017239464</t>
  </si>
  <si>
    <t>7001083702</t>
  </si>
  <si>
    <t>7001083706</t>
  </si>
  <si>
    <t>200010956353</t>
  </si>
  <si>
    <t>7001083708</t>
  </si>
  <si>
    <t>200013984667</t>
  </si>
  <si>
    <t>7001083727</t>
  </si>
  <si>
    <t>200011204431</t>
  </si>
  <si>
    <t>7001083741</t>
  </si>
  <si>
    <t>200016617181</t>
  </si>
  <si>
    <t>7001083746</t>
  </si>
  <si>
    <t>7001083774</t>
  </si>
  <si>
    <t>200014526699</t>
  </si>
  <si>
    <t>7001083790</t>
  </si>
  <si>
    <t>7001083807</t>
  </si>
  <si>
    <t>7001083821</t>
  </si>
  <si>
    <t>200018125043</t>
  </si>
  <si>
    <t>7001083832</t>
  </si>
  <si>
    <t>7001083833</t>
  </si>
  <si>
    <t>7001083853</t>
  </si>
  <si>
    <t>7001083865</t>
  </si>
  <si>
    <t>200014257527</t>
  </si>
  <si>
    <t>7001083909</t>
  </si>
  <si>
    <t>200014496471</t>
  </si>
  <si>
    <t>7001083912</t>
  </si>
  <si>
    <t>7001083948</t>
  </si>
  <si>
    <t>200013709627</t>
  </si>
  <si>
    <t>7001083967</t>
  </si>
  <si>
    <t>200011180094</t>
  </si>
  <si>
    <t>7001084019</t>
  </si>
  <si>
    <t>200017867421</t>
  </si>
  <si>
    <t>7001084023</t>
  </si>
  <si>
    <t>200017987971</t>
  </si>
  <si>
    <t>7001084040</t>
  </si>
  <si>
    <t>7001084072</t>
  </si>
  <si>
    <t>200011740541</t>
  </si>
  <si>
    <t>7001084074</t>
  </si>
  <si>
    <t>7001084581</t>
  </si>
  <si>
    <t>200012691156</t>
  </si>
  <si>
    <t>7001084865</t>
  </si>
  <si>
    <t>200011434350</t>
  </si>
  <si>
    <t>7001084912</t>
  </si>
  <si>
    <t>200016574168</t>
  </si>
  <si>
    <t>7001089396</t>
  </si>
  <si>
    <t>200018082871</t>
  </si>
  <si>
    <t>7001090277</t>
  </si>
  <si>
    <t>200015228147</t>
  </si>
  <si>
    <t>7001090574</t>
  </si>
  <si>
    <t>200015290238</t>
  </si>
  <si>
    <t>7001096936</t>
  </si>
  <si>
    <t>200016931186</t>
  </si>
  <si>
    <t>7001098085</t>
  </si>
  <si>
    <t>200016393031</t>
  </si>
  <si>
    <t>7001101237</t>
  </si>
  <si>
    <t>200016978526</t>
  </si>
  <si>
    <t>7001104479</t>
  </si>
  <si>
    <t>200017264363</t>
  </si>
  <si>
    <t>7001105628</t>
  </si>
  <si>
    <t>200018032017</t>
  </si>
  <si>
    <t>7001105629</t>
  </si>
  <si>
    <t>200018152054</t>
  </si>
  <si>
    <t>7001106222</t>
  </si>
  <si>
    <t>200017970712</t>
  </si>
  <si>
    <t>7001106223</t>
  </si>
  <si>
    <t>200017971603</t>
  </si>
  <si>
    <t>7001106325</t>
  </si>
  <si>
    <t>200017454048</t>
  </si>
  <si>
    <t>7001107571</t>
  </si>
  <si>
    <t>200018082103</t>
  </si>
  <si>
    <t>7001108163</t>
  </si>
  <si>
    <t>200017936564</t>
  </si>
  <si>
    <t>7001110067</t>
  </si>
  <si>
    <t>200017857877</t>
  </si>
  <si>
    <t>7001112218</t>
  </si>
  <si>
    <t>200018118170</t>
  </si>
  <si>
    <t>7000777585</t>
  </si>
  <si>
    <t>200009702388</t>
  </si>
  <si>
    <t>7000777763</t>
  </si>
  <si>
    <t>200017708906</t>
  </si>
  <si>
    <t>7000778063</t>
  </si>
  <si>
    <t>7000778121</t>
  </si>
  <si>
    <t>200010325161</t>
  </si>
  <si>
    <t>7000780408</t>
  </si>
  <si>
    <t>200010305320</t>
  </si>
  <si>
    <t>7000780944</t>
  </si>
  <si>
    <t>7000789199</t>
  </si>
  <si>
    <t>200010006159</t>
  </si>
  <si>
    <t>7000789538</t>
  </si>
  <si>
    <t>200010168439</t>
  </si>
  <si>
    <t>7000860900</t>
  </si>
  <si>
    <t>200011367451</t>
  </si>
  <si>
    <t>7000868715</t>
  </si>
  <si>
    <t>200011237035</t>
  </si>
  <si>
    <t>7000922596</t>
  </si>
  <si>
    <t>7000938923</t>
  </si>
  <si>
    <t>200017717311</t>
  </si>
  <si>
    <t>7000948341</t>
  </si>
  <si>
    <t>7001017867</t>
  </si>
  <si>
    <t>200017861754</t>
  </si>
  <si>
    <t>7001019173</t>
  </si>
  <si>
    <t>200015074459</t>
  </si>
  <si>
    <t>7001067235</t>
  </si>
  <si>
    <t>7001077264</t>
  </si>
  <si>
    <t>7000943018</t>
  </si>
  <si>
    <t>7000999135</t>
  </si>
  <si>
    <t>(AS) 10/21/26 - reviewed parameters</t>
  </si>
  <si>
    <t>(AS) 10/21/26 - noted</t>
  </si>
  <si>
    <t xml:space="preserve">(AS) 10/21/26 - noted </t>
  </si>
  <si>
    <t>(AS) 10/21/26 - noted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</si>
</sst>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##,000"/>
    <numFmt numFmtId="165" formatCode="dddd\,\ mmmm\ d\,\ yyyy\ h:mm:ss\ AM/PM"/>
    <numFmt numFmtId="166" formatCode="dddd\,\ mmmm\ d\,\ yyyy"/>
    <numFmt numFmtId="167" formatCode="&quot;$ &quot;#,##0.00;&quot;$ &quot;\-#,##0.00;&quot;$ &quot;#,##0.00"/>
    <numFmt numFmtId="168" formatCode="#,##0.00;\-#,##0.00;#,##0.00"/>
  </numFmts>
  <fonts count="38" x14ac:knownFonts="1">
    <font>
      <sz val="10"/>
      <name val="Arial"/>
    </font>
    <font>
      <sz val="10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0"/>
      <color rgb="FF999999"/>
      <name val="Calibri"/>
      <family val="2"/>
    </font>
    <font>
      <i/>
      <sz val="10"/>
      <color rgb="FF999999"/>
      <name val="Calibri"/>
      <family val="2"/>
    </font>
    <font>
      <sz val="10"/>
      <color rgb="FF333333"/>
      <name val="Calibri"/>
      <family val="2"/>
    </font>
    <font>
      <i/>
      <sz val="10"/>
      <color rgb="FF333333"/>
      <name val="Calibri"/>
      <family val="2"/>
    </font>
    <font>
      <b/>
      <sz val="10"/>
      <color rgb="FF333333"/>
      <name val="Calibri"/>
      <family val="2"/>
    </font>
    <font>
      <b/>
      <sz val="10"/>
      <color rgb="FF999999"/>
      <name val="Calibri"/>
      <family val="2"/>
    </font>
    <font>
      <sz val="10"/>
      <color rgb="FF58595B"/>
      <name val="Calibri"/>
      <family val="2"/>
    </font>
    <font>
      <sz val="12"/>
      <color rgb="FF58595B"/>
      <name val="Calibri"/>
      <family val="2"/>
    </font>
    <font>
      <i/>
      <sz val="12"/>
      <color rgb="FF595959"/>
      <name val="Calibri"/>
      <family val="2"/>
    </font>
    <font>
      <sz val="12"/>
      <color rgb="FFFFFFFF"/>
      <name val="Calibri"/>
      <family val="2"/>
    </font>
    <font>
      <b/>
      <sz val="10"/>
      <color rgb="FF2B7D2B"/>
      <name val="Calibri"/>
      <family val="2"/>
    </font>
    <font>
      <b/>
      <sz val="10"/>
      <color rgb="FFE78C07"/>
      <name val="Calibri"/>
      <family val="2"/>
    </font>
    <font>
      <b/>
      <sz val="10"/>
      <color rgb="FFBB0000"/>
      <name val="Calibri"/>
      <family val="2"/>
    </font>
    <font>
      <sz val="10"/>
      <color rgb="FF0000FF"/>
      <name val="Arial"/>
      <family val="2"/>
    </font>
    <font>
      <b/>
      <sz val="10"/>
      <color rgb="FF0000FF"/>
      <name val="Calibri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color rgb="FF333333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rgb="FFFFFFFF"/>
      </patternFill>
    </fill>
    <fill>
      <patternFill patternType="solid">
        <fgColor rgb="FFE7E7E7"/>
      </patternFill>
    </fill>
    <fill>
      <patternFill patternType="solid">
        <fgColor rgb="FFFBE7AA"/>
      </patternFill>
    </fill>
    <fill>
      <patternFill patternType="solid">
        <fgColor rgb="FF9CD7FF"/>
      </patternFill>
    </fill>
    <fill>
      <patternFill patternType="solid">
        <fgColor rgb="FFE4F6E4"/>
      </patternFill>
    </fill>
    <fill>
      <patternFill patternType="solid">
        <fgColor rgb="FFFEF0DB"/>
      </patternFill>
    </fill>
    <fill>
      <patternFill patternType="solid">
        <fgColor rgb="FFFFE4E4"/>
      </patternFill>
    </fill>
    <fill>
      <patternFill patternType="solid">
        <fgColor rgb="FFECECEC"/>
      </patternFill>
    </fill>
    <fill>
      <patternFill patternType="solid">
        <fgColor rgb="FFF1F1F1"/>
      </patternFill>
    </fill>
    <fill>
      <patternFill patternType="solid">
        <fgColor rgb="FFF5F5F5"/>
      </patternFill>
    </fill>
    <fill>
      <patternFill patternType="solid">
        <fgColor rgb="FFFAFAFA"/>
      </patternFill>
    </fill>
    <fill>
      <patternFill patternType="solid">
        <fgColor theme="7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A8A8A8"/>
      </bottom>
      <diagonal/>
    </border>
    <border>
      <left/>
      <right/>
      <top style="thin">
        <color rgb="FFA8A8A8"/>
      </top>
      <bottom/>
      <diagonal/>
    </border>
    <border>
      <left style="thin">
        <color rgb="FFA8A8A8"/>
      </left>
      <right/>
      <top style="thin">
        <color rgb="FFA8A8A8"/>
      </top>
      <bottom/>
      <diagonal/>
    </border>
    <border>
      <left style="thin">
        <color rgb="FFA8A8A8"/>
      </left>
      <right/>
      <top/>
      <bottom style="thin">
        <color rgb="FFA8A8A8"/>
      </bottom>
      <diagonal/>
    </border>
    <border>
      <left/>
      <right style="thin">
        <color rgb="FFA8A8A8"/>
      </right>
      <top style="thin">
        <color rgb="FFA8A8A8"/>
      </top>
      <bottom/>
      <diagonal/>
    </border>
    <border>
      <left/>
      <right style="thin">
        <color rgb="FFA8A8A8"/>
      </right>
      <top/>
      <bottom style="thin">
        <color rgb="FFA8A8A8"/>
      </bottom>
      <diagonal/>
    </border>
    <border>
      <left style="thin">
        <color rgb="FFA8A8A8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A8A8A8"/>
      </right>
      <top style="thin">
        <color rgb="FFD3D3D3"/>
      </top>
      <bottom style="thin">
        <color rgb="FFD3D3D3"/>
      </bottom>
      <diagonal/>
    </border>
    <border>
      <left style="thin">
        <color rgb="FFA8A8A8"/>
      </left>
      <right style="thin">
        <color rgb="FFD3D3D3"/>
      </right>
      <top style="thin">
        <color rgb="FFD3D3D3"/>
      </top>
      <bottom style="thin">
        <color rgb="FFA8A8A8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A8A8A8"/>
      </bottom>
      <diagonal/>
    </border>
    <border>
      <left style="thin">
        <color rgb="FFD3D3D3"/>
      </left>
      <right style="thin">
        <color rgb="FFA8A8A8"/>
      </right>
      <top style="thin">
        <color rgb="FFD3D3D3"/>
      </top>
      <bottom style="thin">
        <color rgb="FFA8A8A8"/>
      </bottom>
      <diagonal/>
    </border>
    <border>
      <left style="thin">
        <color rgb="FFA8A8A8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A8A8A8"/>
      </right>
      <top/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76">
    <xf numFmtId="0" fontId="0" fillId="0" borderId="0"/>
    <xf numFmtId="0" fontId="2" fillId="4" borderId="2" applyNumberFormat="0" applyAlignment="0" applyProtection="0">
      <alignment horizontal="left" vertical="center" indent="1"/>
    </xf>
    <xf numFmtId="164" fontId="3" fillId="0" borderId="3" applyNumberFormat="0" applyProtection="0">
      <alignment horizontal="right" vertical="center"/>
    </xf>
    <xf numFmtId="164" fontId="2" fillId="0" borderId="4" applyNumberFormat="0" applyProtection="0">
      <alignment horizontal="right" vertical="center"/>
    </xf>
    <xf numFmtId="164" fontId="3" fillId="5" borderId="2" applyNumberFormat="0" applyAlignment="0" applyProtection="0">
      <alignment horizontal="left" vertical="center" indent="1"/>
    </xf>
    <xf numFmtId="0" fontId="4" fillId="6" borderId="4" applyNumberFormat="0" applyAlignment="0">
      <alignment horizontal="left" vertical="center" indent="1"/>
      <protection locked="0"/>
    </xf>
    <xf numFmtId="0" fontId="4" fillId="7" borderId="4" applyNumberFormat="0" applyAlignment="0" applyProtection="0">
      <alignment horizontal="left" vertical="center" indent="1"/>
    </xf>
    <xf numFmtId="164" fontId="3" fillId="8" borderId="3" applyNumberFormat="0" applyBorder="0">
      <alignment horizontal="right" vertical="center"/>
      <protection locked="0"/>
    </xf>
    <xf numFmtId="0" fontId="4" fillId="6" borderId="4" applyNumberFormat="0" applyAlignment="0">
      <alignment horizontal="left" vertical="center" indent="1"/>
      <protection locked="0"/>
    </xf>
    <xf numFmtId="164" fontId="2" fillId="7" borderId="4" applyNumberFormat="0" applyProtection="0">
      <alignment horizontal="right" vertical="center"/>
    </xf>
    <xf numFmtId="164" fontId="2" fillId="8" borderId="4" applyNumberFormat="0" applyBorder="0">
      <alignment horizontal="right" vertical="center"/>
      <protection locked="0"/>
    </xf>
    <xf numFmtId="164" fontId="5" fillId="9" borderId="5" applyNumberFormat="0" applyBorder="0" applyAlignment="0" applyProtection="0">
      <alignment horizontal="right" vertical="center" indent="1"/>
    </xf>
    <xf numFmtId="164" fontId="6" fillId="10" borderId="5" applyNumberFormat="0" applyBorder="0" applyAlignment="0" applyProtection="0">
      <alignment horizontal="right" vertical="center" indent="1"/>
    </xf>
    <xf numFmtId="164" fontId="6" fillId="11" borderId="5" applyNumberFormat="0" applyBorder="0" applyAlignment="0" applyProtection="0">
      <alignment horizontal="right" vertical="center" indent="1"/>
    </xf>
    <xf numFmtId="164" fontId="7" fillId="12" borderId="5" applyNumberFormat="0" applyBorder="0" applyAlignment="0" applyProtection="0">
      <alignment horizontal="right" vertical="center" indent="1"/>
    </xf>
    <xf numFmtId="164" fontId="7" fillId="13" borderId="5" applyNumberFormat="0" applyBorder="0" applyAlignment="0" applyProtection="0">
      <alignment horizontal="right" vertical="center" indent="1"/>
    </xf>
    <xf numFmtId="164" fontId="7" fillId="14" borderId="5" applyNumberFormat="0" applyBorder="0" applyAlignment="0" applyProtection="0">
      <alignment horizontal="right" vertical="center" indent="1"/>
    </xf>
    <xf numFmtId="164" fontId="8" fillId="15" borderId="5" applyNumberFormat="0" applyBorder="0" applyAlignment="0" applyProtection="0">
      <alignment horizontal="right" vertical="center" indent="1"/>
    </xf>
    <xf numFmtId="164" fontId="8" fillId="16" borderId="5" applyNumberFormat="0" applyBorder="0" applyAlignment="0" applyProtection="0">
      <alignment horizontal="right" vertical="center" indent="1"/>
    </xf>
    <xf numFmtId="164" fontId="8" fillId="17" borderId="5" applyNumberFormat="0" applyBorder="0" applyAlignment="0" applyProtection="0">
      <alignment horizontal="right" vertical="center" indent="1"/>
    </xf>
    <xf numFmtId="0" fontId="9" fillId="0" borderId="2" applyNumberFormat="0" applyFont="0" applyFill="0" applyAlignment="0" applyProtection="0"/>
    <xf numFmtId="164" fontId="10" fillId="5" borderId="0" applyNumberFormat="0" applyAlignment="0" applyProtection="0">
      <alignment horizontal="left" vertical="center" indent="1"/>
    </xf>
    <xf numFmtId="0" fontId="9" fillId="0" borderId="6" applyNumberFormat="0" applyFont="0" applyFill="0" applyAlignment="0" applyProtection="0"/>
    <xf numFmtId="164" fontId="3" fillId="0" borderId="3" applyNumberFormat="0" applyFill="0" applyBorder="0" applyAlignment="0" applyProtection="0">
      <alignment horizontal="right" vertical="center"/>
    </xf>
    <xf numFmtId="164" fontId="3" fillId="5" borderId="2" applyNumberFormat="0" applyAlignment="0" applyProtection="0">
      <alignment horizontal="left" vertical="center" indent="1"/>
    </xf>
    <xf numFmtId="0" fontId="2" fillId="4" borderId="4" applyNumberFormat="0" applyAlignment="0" applyProtection="0">
      <alignment horizontal="left" vertical="center" indent="1"/>
    </xf>
    <xf numFmtId="0" fontId="4" fillId="18" borderId="2" applyNumberFormat="0" applyAlignment="0" applyProtection="0">
      <alignment horizontal="left" vertical="center" indent="1"/>
    </xf>
    <xf numFmtId="0" fontId="4" fillId="19" borderId="2" applyNumberFormat="0" applyAlignment="0" applyProtection="0">
      <alignment horizontal="left" vertical="center" indent="1"/>
    </xf>
    <xf numFmtId="0" fontId="4" fillId="20" borderId="2" applyNumberFormat="0" applyAlignment="0" applyProtection="0">
      <alignment horizontal="left" vertical="center" indent="1"/>
    </xf>
    <xf numFmtId="0" fontId="4" fillId="8" borderId="2" applyNumberFormat="0" applyAlignment="0" applyProtection="0">
      <alignment horizontal="left" vertical="center" indent="1"/>
    </xf>
    <xf numFmtId="0" fontId="4" fillId="7" borderId="4" applyNumberFormat="0" applyAlignment="0" applyProtection="0">
      <alignment horizontal="left" vertical="center" indent="1"/>
    </xf>
    <xf numFmtId="0" fontId="11" fillId="0" borderId="7" applyNumberFormat="0" applyFill="0" applyBorder="0" applyAlignment="0" applyProtection="0"/>
    <xf numFmtId="0" fontId="12" fillId="0" borderId="7" applyNumberFormat="0" applyBorder="0" applyAlignment="0" applyProtection="0"/>
    <xf numFmtId="0" fontId="11" fillId="6" borderId="4" applyNumberFormat="0" applyAlignment="0">
      <alignment horizontal="left" vertical="center" indent="1"/>
      <protection locked="0"/>
    </xf>
    <xf numFmtId="0" fontId="11" fillId="6" borderId="4" applyNumberFormat="0" applyAlignment="0">
      <alignment horizontal="left" vertical="center" indent="1"/>
      <protection locked="0"/>
    </xf>
    <xf numFmtId="0" fontId="11" fillId="7" borderId="4" applyNumberFormat="0" applyAlignment="0" applyProtection="0">
      <alignment horizontal="left" vertical="center" indent="1"/>
    </xf>
    <xf numFmtId="164" fontId="13" fillId="7" borderId="4" applyNumberFormat="0" applyProtection="0">
      <alignment horizontal="right" vertical="center"/>
    </xf>
    <xf numFmtId="164" fontId="14" fillId="8" borderId="3" applyNumberFormat="0" applyBorder="0">
      <alignment horizontal="right" vertical="center"/>
      <protection locked="0"/>
    </xf>
    <xf numFmtId="164" fontId="13" fillId="8" borderId="4" applyNumberFormat="0" applyBorder="0">
      <alignment horizontal="right" vertical="center"/>
      <protection locked="0"/>
    </xf>
    <xf numFmtId="164" fontId="3" fillId="0" borderId="3" applyNumberFormat="0" applyFill="0" applyBorder="0" applyAlignment="0" applyProtection="0">
      <alignment horizontal="right" vertical="center"/>
    </xf>
    <xf numFmtId="43" fontId="19" fillId="0" borderId="0" applyFont="0" applyFill="0" applyBorder="0" applyAlignment="0" applyProtection="0"/>
    <xf numFmtId="0" fontId="21" fillId="21" borderId="0" applyNumberFormat="0" applyBorder="0" applyProtection="0">
      <alignment horizontal="left"/>
    </xf>
    <xf numFmtId="0" fontId="21" fillId="21" borderId="0" applyNumberFormat="0" applyBorder="0" applyProtection="0">
      <alignment horizontal="right"/>
    </xf>
    <xf numFmtId="0" fontId="23" fillId="22" borderId="0" applyNumberFormat="0" applyBorder="0" applyProtection="0">
      <alignment horizontal="left"/>
    </xf>
    <xf numFmtId="0" fontId="22" fillId="21" borderId="0" applyNumberFormat="0" applyBorder="0" applyProtection="0">
      <alignment horizontal="right"/>
    </xf>
    <xf numFmtId="0" fontId="24" fillId="21" borderId="0" applyNumberFormat="0" applyBorder="0" applyProtection="0">
      <alignment horizontal="right"/>
    </xf>
    <xf numFmtId="0" fontId="24" fillId="21" borderId="0" applyNumberFormat="0" applyBorder="0" applyProtection="0">
      <alignment horizontal="left"/>
    </xf>
    <xf numFmtId="0" fontId="24" fillId="21" borderId="0" applyNumberFormat="0" applyBorder="0" applyProtection="0">
      <alignment horizontal="right"/>
    </xf>
    <xf numFmtId="0" fontId="22" fillId="22" borderId="0" applyNumberFormat="0" applyBorder="0" applyProtection="0">
      <alignment horizontal="left"/>
    </xf>
    <xf numFmtId="0" fontId="24" fillId="22" borderId="0" applyNumberFormat="0" applyBorder="0" applyProtection="0">
      <alignment horizontal="left"/>
    </xf>
    <xf numFmtId="0" fontId="20" fillId="21" borderId="0" applyNumberFormat="0" applyBorder="0" applyProtection="0">
      <alignment horizontal="right"/>
    </xf>
    <xf numFmtId="0" fontId="25" fillId="21" borderId="0" applyNumberFormat="0" applyBorder="0" applyProtection="0">
      <alignment horizontal="right"/>
    </xf>
    <xf numFmtId="0" fontId="26" fillId="21" borderId="0" applyNumberFormat="0" applyBorder="0" applyProtection="0"/>
    <xf numFmtId="0" fontId="27" fillId="21" borderId="0" applyNumberFormat="0" applyBorder="0" applyProtection="0">
      <alignment vertical="center"/>
    </xf>
    <xf numFmtId="0" fontId="28" fillId="21" borderId="0" applyNumberFormat="0" applyBorder="0" applyProtection="0">
      <alignment vertical="center"/>
    </xf>
    <xf numFmtId="0" fontId="22" fillId="23" borderId="0" applyNumberFormat="0" applyBorder="0" applyProtection="0">
      <alignment horizontal="right"/>
    </xf>
    <xf numFmtId="0" fontId="24" fillId="23" borderId="0" applyNumberFormat="0" applyBorder="0" applyProtection="0">
      <alignment horizontal="right"/>
    </xf>
    <xf numFmtId="0" fontId="20" fillId="23" borderId="0" applyNumberFormat="0" applyBorder="0" applyProtection="0">
      <alignment horizontal="right"/>
    </xf>
    <xf numFmtId="0" fontId="25" fillId="23" borderId="0" applyNumberFormat="0" applyBorder="0" applyProtection="0">
      <alignment horizontal="right"/>
    </xf>
    <xf numFmtId="0" fontId="22" fillId="21" borderId="0" applyNumberFormat="0" applyBorder="0" applyProtection="0">
      <alignment horizontal="right"/>
    </xf>
    <xf numFmtId="0" fontId="22" fillId="21" borderId="0" applyNumberFormat="0" applyBorder="0" applyProtection="0">
      <alignment horizontal="right"/>
    </xf>
    <xf numFmtId="0" fontId="20" fillId="21" borderId="0" applyNumberFormat="0" applyBorder="0" applyProtection="0">
      <alignment vertical="center"/>
    </xf>
    <xf numFmtId="0" fontId="29" fillId="24" borderId="0" applyNumberFormat="0" applyBorder="0" applyProtection="0">
      <alignment horizontal="center" vertical="center"/>
    </xf>
    <xf numFmtId="0" fontId="27" fillId="21" borderId="0" applyNumberFormat="0" applyBorder="0" applyProtection="0">
      <alignment vertical="center"/>
    </xf>
    <xf numFmtId="0" fontId="20" fillId="21" borderId="0" applyNumberFormat="0" applyBorder="0" applyProtection="0">
      <alignment vertical="center"/>
    </xf>
    <xf numFmtId="0" fontId="30" fillId="25" borderId="0" applyNumberFormat="0" applyBorder="0" applyProtection="0">
      <alignment horizontal="right"/>
    </xf>
    <xf numFmtId="0" fontId="31" fillId="26" borderId="0" applyNumberFormat="0" applyBorder="0" applyProtection="0">
      <alignment horizontal="right"/>
    </xf>
    <xf numFmtId="0" fontId="32" fillId="27" borderId="0" applyNumberFormat="0" applyBorder="0" applyProtection="0">
      <alignment horizontal="right"/>
    </xf>
    <xf numFmtId="0" fontId="22" fillId="22" borderId="0" applyNumberFormat="0" applyBorder="0" applyProtection="0">
      <alignment horizontal="left"/>
    </xf>
    <xf numFmtId="0" fontId="22" fillId="21" borderId="0" applyNumberFormat="0" applyBorder="0" applyProtection="0">
      <alignment horizontal="left"/>
    </xf>
    <xf numFmtId="0" fontId="22" fillId="22" borderId="0" applyNumberFormat="0" applyBorder="0" applyProtection="0">
      <alignment horizontal="left"/>
    </xf>
    <xf numFmtId="0" fontId="22" fillId="28" borderId="0" applyNumberFormat="0" applyBorder="0" applyProtection="0">
      <alignment horizontal="left"/>
    </xf>
    <xf numFmtId="0" fontId="22" fillId="29" borderId="0" applyNumberFormat="0" applyBorder="0" applyProtection="0">
      <alignment horizontal="left"/>
    </xf>
    <xf numFmtId="0" fontId="22" fillId="30" borderId="0" applyNumberFormat="0" applyBorder="0" applyProtection="0">
      <alignment horizontal="left"/>
    </xf>
    <xf numFmtId="0" fontId="22" fillId="31" borderId="0" applyNumberFormat="0" applyBorder="0" applyProtection="0">
      <alignment horizontal="left"/>
    </xf>
    <xf numFmtId="44" fontId="35" fillId="0" borderId="0" applyFont="0" applyFill="0" applyBorder="0" applyAlignment="0" applyProtection="0"/>
  </cellStyleXfs>
  <cellXfs count="80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2" fillId="4" borderId="8" xfId="25" applyNumberFormat="1" applyBorder="1" applyAlignment="1">
      <alignment vertical="top"/>
    </xf>
    <xf numFmtId="0" fontId="2" fillId="4" borderId="11" xfId="25" applyNumberFormat="1" applyBorder="1" applyAlignment="1">
      <alignment vertical="top"/>
    </xf>
    <xf numFmtId="0" fontId="3" fillId="5" borderId="2" xfId="24" quotePrefix="1" applyNumberFormat="1" applyAlignment="1">
      <alignment vertical="top"/>
    </xf>
    <xf numFmtId="0" fontId="2" fillId="4" borderId="9" xfId="25" quotePrefix="1" applyNumberFormat="1" applyBorder="1" applyAlignment="1">
      <alignment vertical="top"/>
    </xf>
    <xf numFmtId="0" fontId="3" fillId="0" borderId="0" xfId="39" applyNumberFormat="1" applyBorder="1" applyAlignment="1">
      <alignment vertical="top"/>
    </xf>
    <xf numFmtId="165" fontId="3" fillId="0" borderId="0" xfId="39" applyNumberFormat="1" applyBorder="1" applyAlignment="1">
      <alignment vertical="top"/>
    </xf>
    <xf numFmtId="166" fontId="3" fillId="0" borderId="0" xfId="39" applyNumberFormat="1" applyBorder="1" applyAlignment="1">
      <alignment vertical="top"/>
    </xf>
    <xf numFmtId="0" fontId="0" fillId="3" borderId="0" xfId="0" applyFill="1" applyAlignment="1">
      <alignment vertical="top"/>
    </xf>
    <xf numFmtId="0" fontId="1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quotePrefix="1" applyAlignment="1">
      <alignment horizontal="center" vertical="top"/>
    </xf>
    <xf numFmtId="0" fontId="0" fillId="3" borderId="0" xfId="0" applyFill="1" applyAlignment="1">
      <alignment horizontal="center" vertical="top"/>
    </xf>
    <xf numFmtId="44" fontId="0" fillId="0" borderId="0" xfId="0" applyNumberFormat="1" applyAlignment="1">
      <alignment vertical="top"/>
    </xf>
    <xf numFmtId="0" fontId="16" fillId="0" borderId="0" xfId="0" applyFont="1" applyAlignment="1">
      <alignment vertical="top"/>
    </xf>
    <xf numFmtId="0" fontId="17" fillId="0" borderId="0" xfId="0" applyFont="1" applyAlignment="1">
      <alignment vertical="top"/>
    </xf>
    <xf numFmtId="14" fontId="0" fillId="0" borderId="0" xfId="0" applyNumberFormat="1" applyAlignment="1">
      <alignment horizontal="left" vertical="top"/>
    </xf>
    <xf numFmtId="0" fontId="18" fillId="0" borderId="0" xfId="0" applyFont="1" applyAlignment="1">
      <alignment vertical="top"/>
    </xf>
    <xf numFmtId="49" fontId="1" fillId="0" borderId="0" xfId="0" applyNumberFormat="1" applyFont="1" applyAlignment="1">
      <alignment horizontal="left" vertical="top"/>
    </xf>
    <xf numFmtId="167" fontId="3" fillId="0" borderId="3" xfId="2" applyNumberFormat="1">
      <alignment horizontal="right" vertical="center"/>
    </xf>
    <xf numFmtId="167" fontId="2" fillId="0" borderId="8" xfId="3" applyNumberFormat="1" applyBorder="1">
      <alignment horizontal="right" vertical="center"/>
    </xf>
    <xf numFmtId="167" fontId="3" fillId="0" borderId="10" xfId="2" applyNumberFormat="1" applyBorder="1">
      <alignment horizontal="right" vertical="center"/>
    </xf>
    <xf numFmtId="167" fontId="2" fillId="0" borderId="11" xfId="3" applyNumberFormat="1" applyBorder="1">
      <alignment horizontal="right" vertical="center"/>
    </xf>
    <xf numFmtId="0" fontId="1" fillId="2" borderId="0" xfId="0" applyFont="1" applyFill="1" applyAlignment="1">
      <alignment vertical="top"/>
    </xf>
    <xf numFmtId="1" fontId="0" fillId="0" borderId="0" xfId="0" applyNumberFormat="1" applyAlignment="1">
      <alignment horizontal="right" vertical="top"/>
    </xf>
    <xf numFmtId="0" fontId="0" fillId="0" borderId="0" xfId="0" applyAlignment="1">
      <alignment horizontal="right" vertical="top"/>
    </xf>
    <xf numFmtId="44" fontId="0" fillId="3" borderId="0" xfId="0" applyNumberFormat="1" applyFill="1" applyAlignment="1">
      <alignment vertical="top"/>
    </xf>
    <xf numFmtId="14" fontId="1" fillId="0" borderId="0" xfId="0" applyNumberFormat="1" applyFont="1" applyAlignment="1">
      <alignment horizontal="left" vertical="top"/>
    </xf>
    <xf numFmtId="0" fontId="0" fillId="0" borderId="0" xfId="0" quotePrefix="1" applyAlignment="1">
      <alignment vertical="top"/>
    </xf>
    <xf numFmtId="49" fontId="26" fillId="21" borderId="21" xfId="52" applyNumberFormat="1" applyBorder="1"/>
    <xf numFmtId="49" fontId="24" fillId="21" borderId="19" xfId="46" applyNumberFormat="1" applyBorder="1">
      <alignment horizontal="left"/>
    </xf>
    <xf numFmtId="49" fontId="24" fillId="21" borderId="20" xfId="46" applyNumberFormat="1" applyBorder="1">
      <alignment horizontal="left"/>
    </xf>
    <xf numFmtId="49" fontId="22" fillId="22" borderId="19" xfId="48" applyNumberFormat="1" applyBorder="1">
      <alignment horizontal="left"/>
    </xf>
    <xf numFmtId="49" fontId="22" fillId="22" borderId="20" xfId="48" applyNumberFormat="1" applyBorder="1">
      <alignment horizontal="left"/>
    </xf>
    <xf numFmtId="49" fontId="22" fillId="22" borderId="22" xfId="48" applyNumberFormat="1" applyBorder="1">
      <alignment horizontal="left"/>
    </xf>
    <xf numFmtId="49" fontId="22" fillId="22" borderId="23" xfId="48" applyNumberFormat="1" applyBorder="1">
      <alignment horizontal="left"/>
    </xf>
    <xf numFmtId="49" fontId="26" fillId="21" borderId="25" xfId="52" applyNumberFormat="1" applyBorder="1"/>
    <xf numFmtId="49" fontId="26" fillId="21" borderId="26" xfId="52" applyNumberFormat="1" applyBorder="1"/>
    <xf numFmtId="49" fontId="24" fillId="21" borderId="26" xfId="47" applyNumberFormat="1" applyBorder="1">
      <alignment horizontal="right"/>
    </xf>
    <xf numFmtId="49" fontId="22" fillId="22" borderId="27" xfId="48" applyNumberFormat="1" applyBorder="1">
      <alignment horizontal="left"/>
    </xf>
    <xf numFmtId="43" fontId="33" fillId="0" borderId="0" xfId="40" applyFont="1" applyAlignment="1">
      <alignment vertical="top"/>
    </xf>
    <xf numFmtId="0" fontId="33" fillId="0" borderId="0" xfId="0" applyFont="1" applyAlignment="1">
      <alignment vertical="top"/>
    </xf>
    <xf numFmtId="43" fontId="33" fillId="0" borderId="12" xfId="40" applyFont="1" applyBorder="1" applyAlignment="1">
      <alignment vertical="top"/>
    </xf>
    <xf numFmtId="49" fontId="22" fillId="22" borderId="21" xfId="48" applyNumberFormat="1" applyBorder="1">
      <alignment horizontal="left"/>
    </xf>
    <xf numFmtId="49" fontId="26" fillId="21" borderId="19" xfId="52" applyNumberFormat="1" applyBorder="1"/>
    <xf numFmtId="49" fontId="24" fillId="21" borderId="20" xfId="47" applyNumberFormat="1" applyBorder="1">
      <alignment horizontal="right"/>
    </xf>
    <xf numFmtId="49" fontId="26" fillId="21" borderId="20" xfId="52" applyNumberFormat="1" applyBorder="1"/>
    <xf numFmtId="49" fontId="34" fillId="32" borderId="19" xfId="46" applyNumberFormat="1" applyFont="1" applyFill="1" applyBorder="1">
      <alignment horizontal="left"/>
    </xf>
    <xf numFmtId="49" fontId="34" fillId="32" borderId="28" xfId="46" applyNumberFormat="1" applyFont="1" applyFill="1" applyBorder="1">
      <alignment horizontal="left"/>
    </xf>
    <xf numFmtId="44" fontId="0" fillId="0" borderId="29" xfId="75" applyFont="1" applyBorder="1" applyAlignment="1">
      <alignment vertical="top"/>
    </xf>
    <xf numFmtId="43" fontId="0" fillId="0" borderId="0" xfId="0" applyNumberFormat="1" applyAlignment="1">
      <alignment vertical="top"/>
    </xf>
    <xf numFmtId="44" fontId="16" fillId="3" borderId="0" xfId="0" applyNumberFormat="1" applyFont="1" applyFill="1" applyAlignment="1">
      <alignment vertical="top"/>
    </xf>
    <xf numFmtId="0" fontId="16" fillId="3" borderId="0" xfId="0" applyFont="1" applyFill="1" applyAlignment="1">
      <alignment vertical="top"/>
    </xf>
    <xf numFmtId="44" fontId="16" fillId="0" borderId="0" xfId="75" applyFont="1" applyAlignment="1">
      <alignment vertical="top"/>
    </xf>
    <xf numFmtId="44" fontId="0" fillId="0" borderId="0" xfId="75" applyFont="1" applyFill="1" applyAlignment="1">
      <alignment vertical="top"/>
    </xf>
    <xf numFmtId="0" fontId="36" fillId="0" borderId="0" xfId="0" applyFont="1" applyAlignment="1">
      <alignment vertical="top"/>
    </xf>
    <xf numFmtId="49" fontId="24" fillId="21" borderId="21" xfId="47" applyNumberFormat="1" applyBorder="1">
      <alignment horizontal="right"/>
    </xf>
    <xf numFmtId="49" fontId="24" fillId="21" borderId="22" xfId="46" applyNumberFormat="1" applyBorder="1">
      <alignment horizontal="left"/>
    </xf>
    <xf numFmtId="49" fontId="24" fillId="21" borderId="23" xfId="46" applyNumberFormat="1" applyBorder="1">
      <alignment horizontal="left"/>
    </xf>
    <xf numFmtId="49" fontId="24" fillId="21" borderId="24" xfId="46" applyNumberFormat="1" applyBorder="1">
      <alignment horizontal="left"/>
    </xf>
    <xf numFmtId="49" fontId="24" fillId="21" borderId="27" xfId="47" applyNumberFormat="1" applyBorder="1">
      <alignment horizontal="right"/>
    </xf>
    <xf numFmtId="49" fontId="22" fillId="0" borderId="0" xfId="48" applyNumberFormat="1" applyFill="1" applyBorder="1">
      <alignment horizontal="left"/>
    </xf>
    <xf numFmtId="168" fontId="22" fillId="0" borderId="0" xfId="44" applyNumberFormat="1" applyFill="1" applyBorder="1">
      <alignment horizontal="right"/>
    </xf>
    <xf numFmtId="49" fontId="22" fillId="3" borderId="0" xfId="48" applyNumberFormat="1" applyFill="1" applyBorder="1">
      <alignment horizontal="left"/>
    </xf>
    <xf numFmtId="49" fontId="37" fillId="3" borderId="0" xfId="48" applyNumberFormat="1" applyFont="1" applyFill="1" applyBorder="1" applyAlignment="1">
      <alignment horizontal="right"/>
    </xf>
    <xf numFmtId="168" fontId="22" fillId="21" borderId="21" xfId="44" applyNumberFormat="1" applyBorder="1">
      <alignment horizontal="right"/>
    </xf>
    <xf numFmtId="168" fontId="22" fillId="21" borderId="24" xfId="44" applyNumberFormat="1" applyBorder="1">
      <alignment horizontal="right"/>
    </xf>
    <xf numFmtId="0" fontId="2" fillId="4" borderId="2" xfId="1" quotePrefix="1" applyNumberFormat="1" applyAlignment="1">
      <alignment vertical="top"/>
    </xf>
    <xf numFmtId="0" fontId="27" fillId="21" borderId="15" xfId="53" applyNumberFormat="1" applyBorder="1">
      <alignment vertical="center"/>
    </xf>
    <xf numFmtId="0" fontId="27" fillId="21" borderId="14" xfId="53" applyBorder="1">
      <alignment vertical="center"/>
    </xf>
    <xf numFmtId="0" fontId="27" fillId="21" borderId="17" xfId="53" applyBorder="1">
      <alignment vertical="center"/>
    </xf>
    <xf numFmtId="0" fontId="27" fillId="21" borderId="16" xfId="53" applyBorder="1">
      <alignment vertical="center"/>
    </xf>
    <xf numFmtId="0" fontId="27" fillId="21" borderId="13" xfId="53" applyBorder="1">
      <alignment vertical="center"/>
    </xf>
    <xf numFmtId="0" fontId="27" fillId="21" borderId="18" xfId="53" applyBorder="1">
      <alignment vertical="center"/>
    </xf>
  </cellXfs>
  <cellStyles count="76">
    <cellStyle name="Comma" xfId="40" builtinId="3"/>
    <cellStyle name="Currency" xfId="75" builtinId="4"/>
    <cellStyle name="Normal" xfId="0" builtinId="0"/>
    <cellStyle name="SACAttributeColumnHeaderCell" xfId="42" xr:uid="{BFD43A85-B243-40A7-BAEC-3FAA1066B3E8}"/>
    <cellStyle name="SACAttributeMemberCell" xfId="43" xr:uid="{8D6BAF80-CBAF-4269-83BF-D537B4057BEC}"/>
    <cellStyle name="SACAttributeRowHeaderCell" xfId="41" xr:uid="{ADD74CE9-34F3-4D3C-BB12-33A65D42F5E3}"/>
    <cellStyle name="SACChangedDataCell" xfId="55" xr:uid="{E717DEEB-7759-4E53-9CA8-F71EA8A9C4B0}"/>
    <cellStyle name="SACChangedDataTotalCell" xfId="56" xr:uid="{610AF7AC-68E6-4814-A34C-3725B6C9B5F8}"/>
    <cellStyle name="SACChangedReadonlyDataCell" xfId="57" xr:uid="{13AD5C42-9AE4-469E-A368-76B1C25BF35C}"/>
    <cellStyle name="SACChangedReadonlyDataTotalCell" xfId="58" xr:uid="{03B54E9F-1D2F-4C6B-A957-A59E1A447C5C}"/>
    <cellStyle name="SACColumnScalingCell" xfId="60" xr:uid="{740E770F-72C9-4F6C-9124-349FA42B0191}"/>
    <cellStyle name="SACCrosstabHeader" xfId="53" xr:uid="{41106ED0-7717-454A-91C3-996C36129370}"/>
    <cellStyle name="SACCrosstabHeaderInProgress" xfId="54" xr:uid="{651F4A21-0393-4FF6-B26B-3CC857099491}"/>
    <cellStyle name="SACCrosstabSubHeader" xfId="61" xr:uid="{F8E4ABFC-6789-4A3B-BF8B-428325113642}"/>
    <cellStyle name="SACDataCell" xfId="44" xr:uid="{8CA9A540-0180-4753-9D45-DB67D8582DDA}"/>
    <cellStyle name="SACDataTotalCell" xfId="45" xr:uid="{C3873819-871F-4C54-93BE-692FEBF2C551}"/>
    <cellStyle name="SACDimensionColumnHeaderCell" xfId="47" xr:uid="{D8E6974C-4D38-45E0-B2B3-DE23CCABA3A8}"/>
    <cellStyle name="SACDimensionRowHeaderCell" xfId="46" xr:uid="{E3436341-7BD2-49FF-8B2F-836F47957808}"/>
    <cellStyle name="SACEmptyHeaderCell" xfId="52" xr:uid="{4C9C70BC-F43B-4256-8E3C-23F89809BE02}"/>
    <cellStyle name="SACHierarchyAlternatingA" xfId="68" xr:uid="{02F051B5-F648-4BA7-8D45-EA9E9827BC82}"/>
    <cellStyle name="SACHierarchyAlternatingB" xfId="69" xr:uid="{1A15ABCA-2866-4D86-9BC8-AF70235E0572}"/>
    <cellStyle name="SACHierarchyLevel1" xfId="70" xr:uid="{C22D0FB9-9B14-42C8-81F8-80D15A6D7F61}"/>
    <cellStyle name="SACHierarchyLevel2" xfId="71" xr:uid="{9C5A0966-5561-47A2-A757-8949EAA811EB}"/>
    <cellStyle name="SACHierarchyLevel3" xfId="72" xr:uid="{F22EB413-1C7E-490E-A450-2C0C634159B8}"/>
    <cellStyle name="SACHierarchyLevel4" xfId="73" xr:uid="{82739735-0D54-44AC-B81B-81DBF160F813}"/>
    <cellStyle name="SACHierarchyLevel5" xfId="74" xr:uid="{C7582B7F-8DC7-40B0-8A8B-79549858849C}"/>
    <cellStyle name="SACMemberCell" xfId="48" xr:uid="{23F9F52F-41FA-4883-BEF1-95E89ACCFD90}"/>
    <cellStyle name="SACMemberTotalCell" xfId="49" xr:uid="{1C9BF317-1D72-4658-89FA-BB53E286DE05}"/>
    <cellStyle name="SACPlanningTriggerButtonCell" xfId="62" xr:uid="{B77E9D61-A4F3-4E84-B38F-0B6349394E7E}"/>
    <cellStyle name="SACPlanningTriggerDescriptionCell" xfId="64" xr:uid="{AAA0D467-0659-4654-97FF-B792F3F8A241}"/>
    <cellStyle name="SACPlanningTriggerLabelCell" xfId="63" xr:uid="{E6912F5E-8A30-4DEC-876D-D8B414AAB9DC}"/>
    <cellStyle name="SACReadonlyDataCell" xfId="50" xr:uid="{392363BE-5C2A-46E4-BE24-ADF65485E222}"/>
    <cellStyle name="SACReadonlyDataTotalCell" xfId="51" xr:uid="{10F3471D-6450-4AED-BA59-AF51C50A177B}"/>
    <cellStyle name="SACRowScalingCell" xfId="59" xr:uid="{A0E0BB66-52B1-491B-8A5E-C91E15509412}"/>
    <cellStyle name="SACThresholdCritical" xfId="67" xr:uid="{D013D803-14CA-4ED0-801B-46C04EA6A00D}"/>
    <cellStyle name="SACThresholdGood" xfId="65" xr:uid="{B6184477-9258-43E8-99B0-FA6400741F94}"/>
    <cellStyle name="SACThresholdWarning" xfId="66" xr:uid="{73561969-829F-4E58-8D90-67B4C7475EE0}"/>
    <cellStyle name="SAPBorder" xfId="20" xr:uid="{D4F98690-0358-4CDE-BC83-444265089E1F}"/>
    <cellStyle name="SAPDataCell" xfId="2" xr:uid="{EB80FFDB-ACC3-46DF-9B78-EB4A724907F4}"/>
    <cellStyle name="SAPDataRemoved" xfId="21" xr:uid="{4C9B8B91-33DA-40EF-BF28-F020AF4A403A}"/>
    <cellStyle name="SAPDataTotalCell" xfId="3" xr:uid="{4DA92469-F4FE-4A58-B6F5-5F31980CB93B}"/>
    <cellStyle name="SAPDimensionCell" xfId="1" xr:uid="{AB03D611-394B-4E85-91BF-10E2F630DFB4}"/>
    <cellStyle name="SAPEditableDataCell" xfId="5" xr:uid="{DDAF852B-8822-4B75-B9C0-2622C80F6E39}"/>
    <cellStyle name="SAPEditableDataTotalCell" xfId="8" xr:uid="{455863DE-EC53-4B74-B922-9A69446A8025}"/>
    <cellStyle name="SAPEmphasized" xfId="31" xr:uid="{EAC1821E-E073-4B7E-8D71-90A80F41337B}"/>
    <cellStyle name="SAPEmphasizedEditableDataCell" xfId="33" xr:uid="{D5D0B970-B0B5-48D5-B899-DA0C7BD600CA}"/>
    <cellStyle name="SAPEmphasizedEditableDataTotalCell" xfId="34" xr:uid="{0E5E834C-4EE7-4476-91AB-4087F6B05B06}"/>
    <cellStyle name="SAPEmphasizedLockedDataCell" xfId="37" xr:uid="{5BE60E82-6147-4328-82D5-5A213F583A2F}"/>
    <cellStyle name="SAPEmphasizedLockedDataTotalCell" xfId="38" xr:uid="{E718D797-0DD9-4D6F-9940-6513BB04802F}"/>
    <cellStyle name="SAPEmphasizedReadonlyDataCell" xfId="35" xr:uid="{DF0E2464-13FA-42FE-99B6-64162EA357A4}"/>
    <cellStyle name="SAPEmphasizedReadonlyDataTotalCell" xfId="36" xr:uid="{A99751FE-B413-49A3-B1E0-7B79D4F2AB53}"/>
    <cellStyle name="SAPEmphasizedTotal" xfId="32" xr:uid="{FA9F8A5F-767E-4071-AA6F-E670D06E76BF}"/>
    <cellStyle name="SAPError" xfId="22" xr:uid="{62D143F9-9DA0-4985-AD57-42C4962643DE}"/>
    <cellStyle name="SAPExceptionLevel1" xfId="11" xr:uid="{843C6E00-48BD-46C3-971B-0EF872100411}"/>
    <cellStyle name="SAPExceptionLevel2" xfId="12" xr:uid="{228C9918-8D73-48C8-9D87-1EA726ADE3E9}"/>
    <cellStyle name="SAPExceptionLevel3" xfId="13" xr:uid="{3D018722-BBB3-4758-9C40-B321C26DE45A}"/>
    <cellStyle name="SAPExceptionLevel4" xfId="14" xr:uid="{F62285A3-25DA-4865-8308-77D0412AB1E9}"/>
    <cellStyle name="SAPExceptionLevel5" xfId="15" xr:uid="{58334583-E4BC-4055-93E0-F1D4B578CC9E}"/>
    <cellStyle name="SAPExceptionLevel6" xfId="16" xr:uid="{70012D32-3F0B-464F-9664-74C71C19B3D1}"/>
    <cellStyle name="SAPExceptionLevel7" xfId="17" xr:uid="{DC74467A-832A-4BE8-8503-9D6805CBD257}"/>
    <cellStyle name="SAPExceptionLevel8" xfId="18" xr:uid="{D570423E-E41A-45A1-BCE0-38BFCA997C58}"/>
    <cellStyle name="SAPExceptionLevel9" xfId="19" xr:uid="{464CCD46-8AE2-40B1-A2AC-CAF70A80EA55}"/>
    <cellStyle name="SAPFormula" xfId="39" xr:uid="{1A893BA4-822A-408F-A3B0-B7B925B39858}"/>
    <cellStyle name="SAPGroupingFillCell" xfId="4" xr:uid="{9BF38962-93D9-4109-89FB-10C8E7B2236E}"/>
    <cellStyle name="SAPHierarchyCell0" xfId="26" xr:uid="{1FDAFA03-76E5-4302-9DAD-D18F243DE3D9}"/>
    <cellStyle name="SAPHierarchyCell1" xfId="27" xr:uid="{BB5EB78C-F1D0-4730-A437-25C69E63A6DC}"/>
    <cellStyle name="SAPHierarchyCell2" xfId="28" xr:uid="{94BFC26A-70F0-4BA6-BE9F-CFA260C96611}"/>
    <cellStyle name="SAPHierarchyCell3" xfId="29" xr:uid="{50513707-F901-46F2-B17F-6048DB68CC08}"/>
    <cellStyle name="SAPHierarchyCell4" xfId="30" xr:uid="{37C991F7-8E20-44A7-8C32-AE5FFAA81A57}"/>
    <cellStyle name="SAPLockedDataCell" xfId="7" xr:uid="{055D2B9E-0944-4489-AB92-D2BCC76535C5}"/>
    <cellStyle name="SAPLockedDataTotalCell" xfId="10" xr:uid="{408326E2-7E57-4F83-AD20-90F2DDE56E10}"/>
    <cellStyle name="SAPMemberCell" xfId="24" xr:uid="{66E5CB27-9CCB-4E84-9EFB-5D12F5A5A9A6}"/>
    <cellStyle name="SAPMemberTotalCell" xfId="25" xr:uid="{FFD9EAC9-CC3C-49F6-96EA-A0775EE99254}"/>
    <cellStyle name="SAPMessageText" xfId="23" xr:uid="{F25B2990-77FA-4105-88F2-4C4378562E44}"/>
    <cellStyle name="SAPReadonlyDataCell" xfId="6" xr:uid="{1860E018-CC94-4FF6-B5D1-0E9C89D265FD}"/>
    <cellStyle name="SAPReadonlyDataTotalCell" xfId="9" xr:uid="{6BD5A3B4-01BC-4F54-8C58-324919979D57}"/>
  </cellStyles>
  <dxfs count="1">
    <dxf>
      <numFmt numFmtId="34" formatCode="_(&quot;$&quot;* #,##0.00_);_(&quot;$&quot;* \(#,##0.00\);_(&quot;$&quot;* &quot;-&quot;??_);_(@_)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sh Gilbert" refreshedDate="45852.580476388888" createdVersion="8" refreshedVersion="8" minRefreshableVersion="3" recordCount="6577" xr:uid="{2EAC1D10-AC2F-4BCF-BD26-4B295F73396A}">
  <cacheSource type="worksheet">
    <worksheetSource ref="A2:AH6579" sheet="Misc Detail_Old"/>
  </cacheSource>
  <cacheFields count="34">
    <cacheField name="Doc. No." numFmtId="0">
      <sharedItems/>
    </cacheField>
    <cacheField name="Reconcil. Key" numFmtId="0">
      <sharedItems/>
    </cacheField>
    <cacheField name="DT" numFmtId="0">
      <sharedItems/>
    </cacheField>
    <cacheField name="OK" numFmtId="0">
      <sharedItems/>
    </cacheField>
    <cacheField name="Post. Date" numFmtId="14">
      <sharedItems containsSemiMixedTypes="0" containsNonDate="0" containsDate="1" containsString="0" minDate="2025-06-01T00:00:00" maxDate="2025-07-01T00:00:00"/>
    </cacheField>
    <cacheField name="Rev. Doc." numFmtId="0">
      <sharedItems/>
    </cacheField>
    <cacheField name="CoCd" numFmtId="0">
      <sharedItems/>
    </cacheField>
    <cacheField name="G/L acct" numFmtId="0">
      <sharedItems count="7">
        <s v="420520"/>
        <s v="430420"/>
        <s v="420540"/>
        <s v="430410"/>
        <s v="420510"/>
        <s v="420500"/>
        <s v="430400"/>
      </sharedItems>
    </cacheField>
    <cacheField name="Profit Ctr" numFmtId="0">
      <sharedItems/>
    </cacheField>
    <cacheField name="L" numFmtId="0">
      <sharedItems/>
    </cacheField>
    <cacheField name="Loc.curr.amount" numFmtId="4">
      <sharedItems containsSemiMixedTypes="0" containsString="0" containsNumber="1" minValue="-472.03" maxValue="1041.48"/>
    </cacheField>
    <cacheField name="Crcy" numFmtId="0">
      <sharedItems/>
    </cacheField>
    <cacheField name="Amount" numFmtId="4">
      <sharedItems containsSemiMixedTypes="0" containsString="0" containsNumber="1" minValue="-472.03" maxValue="1041.48"/>
    </cacheField>
    <cacheField name="Crcy2" numFmtId="0">
      <sharedItems/>
    </cacheField>
    <cacheField name="Tx" numFmtId="0">
      <sharedItems/>
    </cacheField>
    <cacheField name="Tax Jur." numFmtId="0">
      <sharedItems/>
    </cacheField>
    <cacheField name="Doc. No.Profit Ctr" numFmtId="0">
      <sharedItems/>
    </cacheField>
    <cacheField name="CTyp" numFmtId="0">
      <sharedItems/>
    </cacheField>
    <cacheField name="Created By" numFmtId="0">
      <sharedItems/>
    </cacheField>
    <cacheField name="Entry Dte" numFmtId="14">
      <sharedItems containsSemiMixedTypes="0" containsNonDate="0" containsDate="1" containsString="0" minDate="2025-06-01T00:00:00" maxDate="2025-07-01T00:00:00"/>
    </cacheField>
    <cacheField name="Tax Date" numFmtId="14">
      <sharedItems containsNonDate="0" containsDate="1" containsString="0" containsBlank="1" minDate="2024-06-04T00:00:00" maxDate="2025-07-08T00:00:00"/>
    </cacheField>
    <cacheField name="Tax Base" numFmtId="4">
      <sharedItems containsSemiMixedTypes="0" containsString="0" containsNumber="1" containsInteger="1" minValue="0" maxValue="0"/>
    </cacheField>
    <cacheField name="Crcy3" numFmtId="0">
      <sharedItems/>
    </cacheField>
    <cacheField name="Orig.jurisdict." numFmtId="0">
      <sharedItems/>
    </cacheField>
    <cacheField name="Contract" numFmtId="0">
      <sharedItems/>
    </cacheField>
    <cacheField name="Contract Account" numFmtId="0">
      <sharedItems/>
    </cacheField>
    <cacheField name="Main Transaction" numFmtId="0">
      <sharedItems/>
    </cacheField>
    <cacheField name="Subtransaction" numFmtId="0">
      <sharedItems/>
    </cacheField>
    <cacheField name="Account determin. ID" numFmtId="0">
      <sharedItems/>
    </cacheField>
    <cacheField name="Main/Sub" numFmtId="0">
      <sharedItems/>
    </cacheField>
    <cacheField name="Line Item Description" numFmtId="0">
      <sharedItems count="9">
        <s v="LPC from invoicing"/>
        <s v="Return Fee (Adj.Cr)"/>
        <s v="Initiation Fee"/>
        <s v="MIsc. Charge"/>
        <s v="Misc. Credit"/>
        <s v="Connection Charge"/>
        <s v="Late Payment (Adj.Cr)"/>
        <s v="After Hrs Connection Charge"/>
        <s v="Move Out / Turn Off  Fee"/>
      </sharedItems>
    </cacheField>
    <cacheField name="GL Account Description" numFmtId="0">
      <sharedItems count="7">
        <s v="Wtr Rev Late Payment"/>
        <s v="Wst Rev Late Payment"/>
        <s v="Wtr Rev Returned Chk"/>
        <s v="Wst Rev Establish"/>
        <s v="Wtr Rev Establish"/>
        <s v="Wtr Rev Other/Misc"/>
        <s v="Wst Rev Other/Misc"/>
      </sharedItems>
    </cacheField>
    <cacheField name="Profit Center" numFmtId="0">
      <sharedItems containsSemiMixedTypes="0" containsString="0" containsNumber="1" containsInteger="1" minValue="10469" maxValue="10721"/>
    </cacheField>
    <cacheField name="Profit Center Description" numFmtId="0">
      <sharedItems count="6">
        <s v="All Other Water"/>
        <s v="Bolivar Water"/>
        <s v="Bolivar Sewer"/>
        <s v="All Other Sewer"/>
        <s v="Silverleaf Sewer"/>
        <s v="Prairie Heights Sewer"/>
      </sharedItems>
    </cacheField>
  </cacheFields>
  <extLst>
    <ext xmlns:x14="http://schemas.microsoft.com/office/spreadsheetml/2009/9/main" uri="{725AE2AE-9491-48be-B2B4-4EB974FC3084}">
      <x14:pivotCacheDefinition/>
    </ext>
    <ext xmlns:xlpdsc="http://schemas.microsoft.com/office/spreadsheetml/2026/pivotDataSourceClean" uri="{F4336242-56EE-4DD3-A5F7-E900642BF6E9}">
      <xlpdsc:dataSourceClean>1</xlpdsc:dataSourceClean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77">
  <r>
    <s v="10535669707"/>
    <s v="25175INV01AW"/>
    <s v="FA"/>
    <s v="R4"/>
    <d v="2025-06-24T00:00:00"/>
    <s v="52000480645"/>
    <s v="3106"/>
    <x v="0"/>
    <s v="10719"/>
    <s v="0"/>
    <n v="-5"/>
    <s v=""/>
    <n v="-5"/>
    <s v="USD"/>
    <s v="O1"/>
    <s v="USMO6560526870"/>
    <s v="1053566970710719"/>
    <s v=""/>
    <s v="BATCH_ID"/>
    <d v="2025-06-24T00:00:00"/>
    <d v="2025-06-25T00:00:00"/>
    <n v="0"/>
    <s v=""/>
    <s v=""/>
    <s v="3102244784"/>
    <s v="200016031672"/>
    <s v="0010"/>
    <s v="0060"/>
    <s v="R1"/>
    <s v="10-60"/>
    <x v="0"/>
    <x v="0"/>
    <n v="10719"/>
    <x v="0"/>
  </r>
  <r>
    <s v="11200643865"/>
    <s v="25162INV01AP"/>
    <s v="FA"/>
    <s v="R4"/>
    <d v="2025-06-11T00:00:00"/>
    <s v="52000481568"/>
    <s v="3106"/>
    <x v="1"/>
    <s v="10514"/>
    <s v="0"/>
    <n v="-5"/>
    <s v=""/>
    <n v="-5"/>
    <s v="USD"/>
    <s v="O1"/>
    <s v="USMO6561328120"/>
    <s v="1120064386510514"/>
    <s v=""/>
    <s v="BATCH_ID"/>
    <d v="2025-06-11T00:00:00"/>
    <d v="2025-06-12T00:00:00"/>
    <n v="0"/>
    <s v=""/>
    <s v=""/>
    <s v="3102042384"/>
    <s v="200015040104"/>
    <s v="0010"/>
    <s v="0060"/>
    <s v="R1"/>
    <s v="10-60"/>
    <x v="0"/>
    <x v="1"/>
    <n v="10514"/>
    <x v="1"/>
  </r>
  <r>
    <s v="11200643865"/>
    <s v="25162INV01AP"/>
    <s v="FA"/>
    <s v="R4"/>
    <d v="2025-06-11T00:00:00"/>
    <s v="52000481568"/>
    <s v="3106"/>
    <x v="0"/>
    <s v="10469"/>
    <s v="0"/>
    <n v="-5"/>
    <s v=""/>
    <n v="-5"/>
    <s v="USD"/>
    <s v="O1"/>
    <s v="USMO6561328120"/>
    <s v="1120064386510469"/>
    <s v=""/>
    <s v="BATCH_ID"/>
    <d v="2025-06-11T00:00:00"/>
    <d v="2025-06-12T00:00:00"/>
    <n v="0"/>
    <s v=""/>
    <s v=""/>
    <s v="3102042383"/>
    <s v="200015040104"/>
    <s v="0010"/>
    <s v="0060"/>
    <s v="R1"/>
    <s v="10-60"/>
    <x v="0"/>
    <x v="0"/>
    <n v="10469"/>
    <x v="2"/>
  </r>
  <r>
    <s v="11770599597"/>
    <s v="25178INV01AJ"/>
    <s v="FA"/>
    <s v="R4"/>
    <d v="2025-06-27T00:00:00"/>
    <s v="52000480801"/>
    <s v="3106"/>
    <x v="0"/>
    <s v="10719"/>
    <s v="0"/>
    <n v="-9.6"/>
    <s v=""/>
    <n v="-9.6"/>
    <s v="USD"/>
    <s v="O1"/>
    <s v="USMO6574096531"/>
    <s v="1177059959710719"/>
    <s v=""/>
    <s v="BATCH_ID"/>
    <d v="2025-06-27T00:00:00"/>
    <d v="2025-06-30T00:00:00"/>
    <n v="0"/>
    <s v=""/>
    <s v=""/>
    <s v="3101582315"/>
    <s v="200014295006"/>
    <s v="0010"/>
    <s v="0060"/>
    <s v="R1"/>
    <s v="10-60"/>
    <x v="0"/>
    <x v="0"/>
    <n v="10719"/>
    <x v="0"/>
  </r>
  <r>
    <s v="12625662574"/>
    <s v="25181INV01BN"/>
    <s v="FA"/>
    <s v="R4"/>
    <d v="2025-06-30T00:00:00"/>
    <s v=""/>
    <s v="3106"/>
    <x v="1"/>
    <s v="10514"/>
    <s v="0"/>
    <n v="-5"/>
    <s v=""/>
    <n v="-5"/>
    <s v="USD"/>
    <s v="O1"/>
    <s v="USMO6561333430"/>
    <s v="1262566257410514"/>
    <s v=""/>
    <s v="BATCH_ID"/>
    <d v="2025-06-30T00:00:00"/>
    <d v="2025-07-01T00:00:00"/>
    <n v="0"/>
    <s v=""/>
    <s v=""/>
    <s v="3102256359"/>
    <s v="200016095644"/>
    <s v="0010"/>
    <s v="0060"/>
    <s v="R1"/>
    <s v="10-60"/>
    <x v="0"/>
    <x v="1"/>
    <n v="10514"/>
    <x v="1"/>
  </r>
  <r>
    <s v="12625662574"/>
    <s v="25181INV01BN"/>
    <s v="FA"/>
    <s v="R4"/>
    <d v="2025-06-30T00:00:00"/>
    <s v=""/>
    <s v="3106"/>
    <x v="0"/>
    <s v="10469"/>
    <s v="0"/>
    <n v="-5"/>
    <s v=""/>
    <n v="-5"/>
    <s v="USD"/>
    <s v="O1"/>
    <s v="USMO6561333430"/>
    <s v="1262566257410469"/>
    <s v=""/>
    <s v="BATCH_ID"/>
    <d v="2025-06-30T00:00:00"/>
    <d v="2025-07-01T00:00:00"/>
    <n v="0"/>
    <s v=""/>
    <s v=""/>
    <s v="3102256358"/>
    <s v="200016095644"/>
    <s v="0010"/>
    <s v="0060"/>
    <s v="R1"/>
    <s v="10-60"/>
    <x v="0"/>
    <x v="0"/>
    <n v="10469"/>
    <x v="2"/>
  </r>
  <r>
    <s v="13195654385"/>
    <s v="25181INV01AY"/>
    <s v="FA"/>
    <s v="R4"/>
    <d v="2025-06-30T00:00:00"/>
    <s v=""/>
    <s v="3106"/>
    <x v="0"/>
    <s v="10469"/>
    <s v="0"/>
    <n v="-5"/>
    <s v=""/>
    <n v="-5"/>
    <s v="USD"/>
    <s v="O1"/>
    <s v="USMO6561328910"/>
    <s v="1319565438510469"/>
    <s v=""/>
    <s v="BATCH_ID"/>
    <d v="2025-06-30T00:00:00"/>
    <d v="2025-07-01T00:00:00"/>
    <n v="0"/>
    <s v=""/>
    <s v=""/>
    <s v="3102330753"/>
    <s v="200016467926"/>
    <s v="0010"/>
    <s v="0060"/>
    <s v="R1"/>
    <s v="10-60"/>
    <x v="0"/>
    <x v="0"/>
    <n v="10469"/>
    <x v="2"/>
  </r>
  <r>
    <s v="13670652227"/>
    <s v="25181INV01BE"/>
    <s v="FA"/>
    <s v="R4"/>
    <d v="2025-06-30T00:00:00"/>
    <s v=""/>
    <s v="3106"/>
    <x v="0"/>
    <s v="10719"/>
    <s v="0"/>
    <n v="-5"/>
    <s v=""/>
    <n v="-5"/>
    <s v="USD"/>
    <s v="O1"/>
    <s v="USMO6574094551"/>
    <s v="1367065222710719"/>
    <s v=""/>
    <s v="BATCH_ID"/>
    <d v="2025-06-30T00:00:00"/>
    <d v="2025-07-01T00:00:00"/>
    <n v="0"/>
    <s v=""/>
    <s v=""/>
    <s v="3102291204"/>
    <s v="200016270346"/>
    <s v="0010"/>
    <s v="0060"/>
    <s v="R1"/>
    <s v="10-60"/>
    <x v="0"/>
    <x v="0"/>
    <n v="10719"/>
    <x v="0"/>
  </r>
  <r>
    <s v="14525647224"/>
    <s v="25181INV01BD"/>
    <s v="FA"/>
    <s v="R4"/>
    <d v="2025-06-30T00:00:00"/>
    <s v=""/>
    <s v="3106"/>
    <x v="0"/>
    <s v="10469"/>
    <s v="0"/>
    <n v="-5"/>
    <s v=""/>
    <n v="-5"/>
    <s v="USD"/>
    <s v="O1"/>
    <s v="USMO6561329830"/>
    <s v="1452564722410469"/>
    <s v=""/>
    <s v="BATCH_ID"/>
    <d v="2025-06-30T00:00:00"/>
    <d v="2025-07-01T00:00:00"/>
    <n v="0"/>
    <s v=""/>
    <s v=""/>
    <s v="3102322690"/>
    <s v="200016427094"/>
    <s v="0010"/>
    <s v="0060"/>
    <s v="R1"/>
    <s v="10-60"/>
    <x v="0"/>
    <x v="0"/>
    <n v="10469"/>
    <x v="2"/>
  </r>
  <r>
    <s v="14810639803"/>
    <s v="25181INV01AG"/>
    <s v="FA"/>
    <s v="R4"/>
    <d v="2025-06-30T00:00:00"/>
    <s v=""/>
    <s v="3106"/>
    <x v="0"/>
    <s v="10469"/>
    <s v="0"/>
    <n v="-5"/>
    <s v=""/>
    <n v="-5"/>
    <s v="USD"/>
    <s v="O1"/>
    <s v="USMO6561328330"/>
    <s v="1481063980310469"/>
    <s v=""/>
    <s v="BATCH_ID"/>
    <d v="2025-06-30T00:00:00"/>
    <d v="2025-07-01T00:00:00"/>
    <n v="0"/>
    <s v=""/>
    <s v=""/>
    <s v="3101545017"/>
    <s v="200013598244"/>
    <s v="0010"/>
    <s v="0060"/>
    <s v="R1"/>
    <s v="10-60"/>
    <x v="0"/>
    <x v="0"/>
    <n v="10469"/>
    <x v="2"/>
  </r>
  <r>
    <s v="14810639803"/>
    <s v="25181INV01AG"/>
    <s v="FA"/>
    <s v="R4"/>
    <d v="2025-06-30T00:00:00"/>
    <s v=""/>
    <s v="3106"/>
    <x v="1"/>
    <s v="10514"/>
    <s v="0"/>
    <n v="-5"/>
    <s v=""/>
    <n v="-5"/>
    <s v="USD"/>
    <s v="O1"/>
    <s v="USMO6561328330"/>
    <s v="1481063980310514"/>
    <s v=""/>
    <s v="BATCH_ID"/>
    <d v="2025-06-30T00:00:00"/>
    <d v="2025-07-01T00:00:00"/>
    <n v="0"/>
    <s v=""/>
    <s v=""/>
    <s v="3101544921"/>
    <s v="200013598244"/>
    <s v="0010"/>
    <s v="0060"/>
    <s v="R1"/>
    <s v="10-60"/>
    <x v="0"/>
    <x v="1"/>
    <n v="10514"/>
    <x v="1"/>
  </r>
  <r>
    <s v="10001652163"/>
    <s v="R4-250601-00"/>
    <s v="FA"/>
    <s v="R4"/>
    <d v="2025-06-01T00:00:00"/>
    <s v=""/>
    <s v="3106"/>
    <x v="0"/>
    <s v="10469"/>
    <s v="0"/>
    <n v="-34.99"/>
    <s v=""/>
    <n v="-34.99"/>
    <s v="USD"/>
    <s v="O1"/>
    <s v="USMO6561316080"/>
    <s v="1000165216310469"/>
    <s v=""/>
    <s v="MBOLICK"/>
    <d v="2025-06-01T00:00:00"/>
    <d v="2025-06-02T00:00:00"/>
    <n v="0"/>
    <s v=""/>
    <s v=""/>
    <s v="3101692202"/>
    <s v="200013164104"/>
    <s v="0010"/>
    <s v="0060"/>
    <s v="R1"/>
    <s v="10-60"/>
    <x v="0"/>
    <x v="0"/>
    <n v="10469"/>
    <x v="2"/>
  </r>
  <r>
    <s v="10001652163"/>
    <s v="R4-250601-00"/>
    <s v="FA"/>
    <s v="R4"/>
    <d v="2025-06-01T00:00:00"/>
    <s v=""/>
    <s v="3106"/>
    <x v="1"/>
    <s v="10514"/>
    <s v="0"/>
    <n v="-42.31"/>
    <s v=""/>
    <n v="-42.31"/>
    <s v="USD"/>
    <s v="O1"/>
    <s v="USMO6561316080"/>
    <s v="1000165216310514"/>
    <s v=""/>
    <s v="MBOLICK"/>
    <d v="2025-06-01T00:00:00"/>
    <d v="2025-06-02T00:00:00"/>
    <n v="0"/>
    <s v=""/>
    <s v=""/>
    <s v="3101692283"/>
    <s v="200013164104"/>
    <s v="0010"/>
    <s v="0060"/>
    <s v="R1"/>
    <s v="10-60"/>
    <x v="0"/>
    <x v="1"/>
    <n v="10514"/>
    <x v="1"/>
  </r>
  <r>
    <s v="10001652166"/>
    <s v="R4-250601-00"/>
    <s v="FA"/>
    <s v="R4"/>
    <d v="2025-06-01T00:00:00"/>
    <s v=""/>
    <s v="3106"/>
    <x v="0"/>
    <s v="10469"/>
    <s v="0"/>
    <n v="-34.99"/>
    <s v=""/>
    <n v="-34.99"/>
    <s v="USD"/>
    <s v="O1"/>
    <s v="USMO6561316080"/>
    <s v="1000165216610469"/>
    <s v=""/>
    <s v="MBOLICK"/>
    <d v="2025-06-01T00:00:00"/>
    <d v="2025-06-02T00:00:00"/>
    <n v="0"/>
    <s v=""/>
    <s v=""/>
    <s v="3101692202"/>
    <s v="200013164104"/>
    <s v="0010"/>
    <s v="0060"/>
    <s v="R1"/>
    <s v="10-60"/>
    <x v="0"/>
    <x v="0"/>
    <n v="10469"/>
    <x v="2"/>
  </r>
  <r>
    <s v="10001652166"/>
    <s v="R4-250601-00"/>
    <s v="FA"/>
    <s v="R4"/>
    <d v="2025-06-01T00:00:00"/>
    <s v=""/>
    <s v="3106"/>
    <x v="1"/>
    <s v="10514"/>
    <s v="0"/>
    <n v="-42.31"/>
    <s v=""/>
    <n v="-42.31"/>
    <s v="USD"/>
    <s v="O1"/>
    <s v="USMO6561316080"/>
    <s v="1000165216610514"/>
    <s v=""/>
    <s v="MBOLICK"/>
    <d v="2025-06-01T00:00:00"/>
    <d v="2025-06-02T00:00:00"/>
    <n v="0"/>
    <s v=""/>
    <s v=""/>
    <s v="3101692283"/>
    <s v="200013164104"/>
    <s v="0010"/>
    <s v="0060"/>
    <s v="R1"/>
    <s v="10-60"/>
    <x v="0"/>
    <x v="1"/>
    <n v="10514"/>
    <x v="1"/>
  </r>
  <r>
    <s v="10001652170"/>
    <s v="R4-250601-00"/>
    <s v="FA"/>
    <s v="R4"/>
    <d v="2025-06-01T00:00:00"/>
    <s v=""/>
    <s v="3106"/>
    <x v="0"/>
    <s v="10469"/>
    <s v="0"/>
    <n v="-5"/>
    <s v=""/>
    <n v="-5"/>
    <s v="USD"/>
    <s v="O1"/>
    <s v="USMO6561316100"/>
    <s v="1000165217010469"/>
    <s v=""/>
    <s v="MBOLICK"/>
    <d v="2025-06-01T00:00:00"/>
    <d v="2025-06-02T00:00:00"/>
    <n v="0"/>
    <s v=""/>
    <s v=""/>
    <s v="3101579759"/>
    <s v="200013350398"/>
    <s v="0010"/>
    <s v="0060"/>
    <s v="R1"/>
    <s v="10-60"/>
    <x v="0"/>
    <x v="0"/>
    <n v="10469"/>
    <x v="2"/>
  </r>
  <r>
    <s v="10001652190"/>
    <s v="R4-250601-00"/>
    <s v="FA"/>
    <s v="R4"/>
    <d v="2025-06-01T00:00:00"/>
    <s v=""/>
    <s v="3106"/>
    <x v="0"/>
    <s v="10469"/>
    <s v="0"/>
    <n v="-7.44"/>
    <s v=""/>
    <n v="-7.44"/>
    <s v="USD"/>
    <s v="O1"/>
    <s v="USMO6561323270"/>
    <s v="1000165219010469"/>
    <s v=""/>
    <s v="KPINTAL"/>
    <d v="2025-06-01T00:00:00"/>
    <d v="2025-06-02T00:00:00"/>
    <n v="0"/>
    <s v=""/>
    <s v=""/>
    <s v="3102013293"/>
    <s v="200014907501"/>
    <s v="0010"/>
    <s v="0060"/>
    <s v="R1"/>
    <s v="10-60"/>
    <x v="0"/>
    <x v="0"/>
    <n v="10469"/>
    <x v="2"/>
  </r>
  <r>
    <s v="10001652190"/>
    <s v="R4-250601-00"/>
    <s v="FA"/>
    <s v="R4"/>
    <d v="2025-06-01T00:00:00"/>
    <s v=""/>
    <s v="3106"/>
    <x v="1"/>
    <s v="10514"/>
    <s v="0"/>
    <n v="-12.14"/>
    <s v=""/>
    <n v="-12.14"/>
    <s v="USD"/>
    <s v="O1"/>
    <s v="USMO6561323270"/>
    <s v="1000165219010514"/>
    <s v=""/>
    <s v="KPINTAL"/>
    <d v="2025-06-01T00:00:00"/>
    <d v="2025-06-02T00:00:00"/>
    <n v="0"/>
    <s v=""/>
    <s v=""/>
    <s v="3102013294"/>
    <s v="200014907501"/>
    <s v="0010"/>
    <s v="0060"/>
    <s v="R1"/>
    <s v="10-60"/>
    <x v="0"/>
    <x v="1"/>
    <n v="10514"/>
    <x v="1"/>
  </r>
  <r>
    <s v="10001652192"/>
    <s v="R4-250601-00"/>
    <s v="FA"/>
    <s v="R4"/>
    <d v="2025-06-01T00:00:00"/>
    <s v=""/>
    <s v="3106"/>
    <x v="0"/>
    <s v="10719"/>
    <s v="0"/>
    <n v="-71.38"/>
    <s v=""/>
    <n v="-71.38"/>
    <s v="USD"/>
    <s v="O1"/>
    <s v="USMO6565300001"/>
    <s v="1000165219210719"/>
    <s v=""/>
    <s v="KPINTAL"/>
    <d v="2025-06-01T00:00:00"/>
    <d v="2025-06-02T00:00:00"/>
    <n v="0"/>
    <s v=""/>
    <s v=""/>
    <s v="3101639078"/>
    <s v="200013923004"/>
    <s v="0010"/>
    <s v="0060"/>
    <s v="R1"/>
    <s v="10-60"/>
    <x v="0"/>
    <x v="0"/>
    <n v="10719"/>
    <x v="0"/>
  </r>
  <r>
    <s v="10001652195"/>
    <s v="R4-250601-00"/>
    <s v="FA"/>
    <s v="R4"/>
    <d v="2025-06-01T00:00:00"/>
    <s v=""/>
    <s v="3106"/>
    <x v="0"/>
    <s v="10469"/>
    <s v="0"/>
    <n v="-5"/>
    <s v=""/>
    <n v="-5"/>
    <s v="USD"/>
    <s v="O1"/>
    <s v="USMO6561321340"/>
    <s v="1000165219510469"/>
    <s v=""/>
    <s v="KPINTAL"/>
    <d v="2025-06-01T00:00:00"/>
    <d v="2025-06-02T00:00:00"/>
    <n v="0"/>
    <s v=""/>
    <s v=""/>
    <s v="3101609341"/>
    <s v="200013964032"/>
    <s v="0010"/>
    <s v="0060"/>
    <s v="R1"/>
    <s v="10-60"/>
    <x v="0"/>
    <x v="0"/>
    <n v="10469"/>
    <x v="2"/>
  </r>
  <r>
    <s v="10001652196"/>
    <s v="R4-250601-00"/>
    <s v="FA"/>
    <s v="R4"/>
    <d v="2025-06-01T00:00:00"/>
    <s v=""/>
    <s v="3106"/>
    <x v="1"/>
    <s v="10514"/>
    <s v="0"/>
    <n v="-21"/>
    <s v=""/>
    <n v="-21"/>
    <s v="USD"/>
    <s v="O1"/>
    <s v="USMO6561311390"/>
    <s v="1000165219610514"/>
    <s v=""/>
    <s v="KPINTAL"/>
    <d v="2025-06-01T00:00:00"/>
    <d v="2025-06-02T00:00:00"/>
    <n v="0"/>
    <s v=""/>
    <s v=""/>
    <s v="3101680293"/>
    <s v="200013950965"/>
    <s v="0010"/>
    <s v="0060"/>
    <s v="R1"/>
    <s v="10-60"/>
    <x v="0"/>
    <x v="1"/>
    <n v="10514"/>
    <x v="1"/>
  </r>
  <r>
    <s v="10001652196"/>
    <s v="R4-250601-00"/>
    <s v="FA"/>
    <s v="R4"/>
    <d v="2025-06-01T00:00:00"/>
    <s v=""/>
    <s v="3106"/>
    <x v="0"/>
    <s v="10469"/>
    <s v="0"/>
    <n v="-12.45"/>
    <s v=""/>
    <n v="-12.45"/>
    <s v="USD"/>
    <s v="O1"/>
    <s v="USMO6561311390"/>
    <s v="1000165219610469"/>
    <s v=""/>
    <s v="KPINTAL"/>
    <d v="2025-06-01T00:00:00"/>
    <d v="2025-06-02T00:00:00"/>
    <n v="0"/>
    <s v=""/>
    <s v=""/>
    <s v="3101680131"/>
    <s v="200013950965"/>
    <s v="0010"/>
    <s v="0060"/>
    <s v="R1"/>
    <s v="10-60"/>
    <x v="0"/>
    <x v="0"/>
    <n v="10469"/>
    <x v="2"/>
  </r>
  <r>
    <s v="10001652197"/>
    <s v="R4-250601-00"/>
    <s v="FA"/>
    <s v="R4"/>
    <d v="2025-06-01T00:00:00"/>
    <s v=""/>
    <s v="3106"/>
    <x v="1"/>
    <s v="10514"/>
    <s v="0"/>
    <n v="-21"/>
    <s v=""/>
    <n v="-21"/>
    <s v="USD"/>
    <s v="O1"/>
    <s v="USMO6561311390"/>
    <s v="1000165219710514"/>
    <s v=""/>
    <s v="KPINTAL"/>
    <d v="2025-06-01T00:00:00"/>
    <d v="2025-06-02T00:00:00"/>
    <n v="0"/>
    <s v=""/>
    <s v=""/>
    <s v="3101680293"/>
    <s v="200013950965"/>
    <s v="0010"/>
    <s v="0060"/>
    <s v="R1"/>
    <s v="10-60"/>
    <x v="0"/>
    <x v="1"/>
    <n v="10514"/>
    <x v="1"/>
  </r>
  <r>
    <s v="10001652197"/>
    <s v="R4-250601-00"/>
    <s v="FA"/>
    <s v="R4"/>
    <d v="2025-06-01T00:00:00"/>
    <s v=""/>
    <s v="3106"/>
    <x v="0"/>
    <s v="10469"/>
    <s v="0"/>
    <n v="-12.45"/>
    <s v=""/>
    <n v="-12.45"/>
    <s v="USD"/>
    <s v="O1"/>
    <s v="USMO6561311390"/>
    <s v="1000165219710469"/>
    <s v=""/>
    <s v="KPINTAL"/>
    <d v="2025-06-01T00:00:00"/>
    <d v="2025-06-02T00:00:00"/>
    <n v="0"/>
    <s v=""/>
    <s v=""/>
    <s v="3101680131"/>
    <s v="200013950965"/>
    <s v="0010"/>
    <s v="0060"/>
    <s v="R1"/>
    <s v="10-60"/>
    <x v="0"/>
    <x v="0"/>
    <n v="10469"/>
    <x v="2"/>
  </r>
  <r>
    <s v="10001652198"/>
    <s v="R4-250601-00"/>
    <s v="FA"/>
    <s v="R4"/>
    <d v="2025-06-01T00:00:00"/>
    <s v=""/>
    <s v="3106"/>
    <x v="0"/>
    <s v="10469"/>
    <s v="0"/>
    <n v="-12.45"/>
    <s v=""/>
    <n v="-12.45"/>
    <s v="USD"/>
    <s v="O1"/>
    <s v="USMO6561311390"/>
    <s v="1000165219810469"/>
    <s v=""/>
    <s v="KPINTAL"/>
    <d v="2025-06-01T00:00:00"/>
    <d v="2025-06-02T00:00:00"/>
    <n v="0"/>
    <s v=""/>
    <s v=""/>
    <s v="3101680131"/>
    <s v="200013950965"/>
    <s v="0010"/>
    <s v="0060"/>
    <s v="R1"/>
    <s v="10-60"/>
    <x v="0"/>
    <x v="0"/>
    <n v="10469"/>
    <x v="2"/>
  </r>
  <r>
    <s v="10001652198"/>
    <s v="R4-250601-00"/>
    <s v="FA"/>
    <s v="R4"/>
    <d v="2025-06-01T00:00:00"/>
    <s v=""/>
    <s v="3106"/>
    <x v="1"/>
    <s v="10514"/>
    <s v="0"/>
    <n v="-21"/>
    <s v=""/>
    <n v="-21"/>
    <s v="USD"/>
    <s v="O1"/>
    <s v="USMO6561311390"/>
    <s v="1000165219810514"/>
    <s v=""/>
    <s v="KPINTAL"/>
    <d v="2025-06-01T00:00:00"/>
    <d v="2025-06-02T00:00:00"/>
    <n v="0"/>
    <s v=""/>
    <s v=""/>
    <s v="3101680293"/>
    <s v="200013950965"/>
    <s v="0010"/>
    <s v="0060"/>
    <s v="R1"/>
    <s v="10-60"/>
    <x v="0"/>
    <x v="1"/>
    <n v="10514"/>
    <x v="1"/>
  </r>
  <r>
    <s v="10001652212"/>
    <s v="R4-250601-00"/>
    <s v="FA"/>
    <s v="R4"/>
    <d v="2025-06-01T00:00:00"/>
    <s v=""/>
    <s v="3106"/>
    <x v="1"/>
    <s v="10514"/>
    <s v="0"/>
    <n v="-5"/>
    <s v=""/>
    <n v="-5"/>
    <s v="USD"/>
    <s v="O1"/>
    <s v="USMO6561371110"/>
    <s v="1000165221210514"/>
    <s v=""/>
    <s v="KKELLEY2"/>
    <d v="2025-06-01T00:00:00"/>
    <d v="2025-06-02T00:00:00"/>
    <n v="0"/>
    <s v=""/>
    <s v=""/>
    <s v="3101636963"/>
    <s v="200014402016"/>
    <s v="0010"/>
    <s v="0060"/>
    <s v="R1"/>
    <s v="10-60"/>
    <x v="0"/>
    <x v="1"/>
    <n v="10514"/>
    <x v="1"/>
  </r>
  <r>
    <s v="10001652212"/>
    <s v="R4-250601-00"/>
    <s v="FA"/>
    <s v="R4"/>
    <d v="2025-06-01T00:00:00"/>
    <s v=""/>
    <s v="3106"/>
    <x v="0"/>
    <s v="10469"/>
    <s v="0"/>
    <n v="-5"/>
    <s v=""/>
    <n v="-5"/>
    <s v="USD"/>
    <s v="O1"/>
    <s v="USMO6561371110"/>
    <s v="1000165221210469"/>
    <s v=""/>
    <s v="KKELLEY2"/>
    <d v="2025-06-01T00:00:00"/>
    <d v="2025-06-02T00:00:00"/>
    <n v="0"/>
    <s v=""/>
    <s v=""/>
    <s v="3101636868"/>
    <s v="200014402016"/>
    <s v="0010"/>
    <s v="0060"/>
    <s v="R1"/>
    <s v="10-60"/>
    <x v="0"/>
    <x v="0"/>
    <n v="10469"/>
    <x v="2"/>
  </r>
  <r>
    <s v="10001652213"/>
    <s v="R4-250601-00"/>
    <s v="FA"/>
    <s v="R4"/>
    <d v="2025-06-01T00:00:00"/>
    <s v=""/>
    <s v="3106"/>
    <x v="1"/>
    <s v="10514"/>
    <s v="0"/>
    <n v="-5"/>
    <s v=""/>
    <n v="-5"/>
    <s v="USD"/>
    <s v="O1"/>
    <s v="USMO6561371110"/>
    <s v="1000165221310514"/>
    <s v=""/>
    <s v="KKELLEY2"/>
    <d v="2025-06-01T00:00:00"/>
    <d v="2025-06-02T00:00:00"/>
    <n v="0"/>
    <s v=""/>
    <s v=""/>
    <s v="3101636963"/>
    <s v="200014402016"/>
    <s v="0010"/>
    <s v="0060"/>
    <s v="R1"/>
    <s v="10-60"/>
    <x v="0"/>
    <x v="1"/>
    <n v="10514"/>
    <x v="1"/>
  </r>
  <r>
    <s v="10001652213"/>
    <s v="R4-250601-00"/>
    <s v="FA"/>
    <s v="R4"/>
    <d v="2025-06-01T00:00:00"/>
    <s v=""/>
    <s v="3106"/>
    <x v="0"/>
    <s v="10469"/>
    <s v="0"/>
    <n v="-5"/>
    <s v=""/>
    <n v="-5"/>
    <s v="USD"/>
    <s v="O1"/>
    <s v="USMO6561371110"/>
    <s v="1000165221310469"/>
    <s v=""/>
    <s v="KKELLEY2"/>
    <d v="2025-06-01T00:00:00"/>
    <d v="2025-06-02T00:00:00"/>
    <n v="0"/>
    <s v=""/>
    <s v=""/>
    <s v="3101636868"/>
    <s v="200014402016"/>
    <s v="0010"/>
    <s v="0060"/>
    <s v="R1"/>
    <s v="10-60"/>
    <x v="0"/>
    <x v="0"/>
    <n v="10469"/>
    <x v="2"/>
  </r>
  <r>
    <s v="10001652219"/>
    <s v="R4-250601-00"/>
    <s v="FA"/>
    <s v="R4"/>
    <d v="2025-06-01T00:00:00"/>
    <s v=""/>
    <s v="3106"/>
    <x v="1"/>
    <s v="10514"/>
    <s v="0"/>
    <n v="-24.79"/>
    <s v=""/>
    <n v="-24.79"/>
    <s v="USD"/>
    <s v="O1"/>
    <s v="USMO6561371070"/>
    <s v="1000165221910514"/>
    <s v=""/>
    <s v="KKELLEY2"/>
    <d v="2025-06-01T00:00:00"/>
    <d v="2025-06-02T00:00:00"/>
    <n v="0"/>
    <s v=""/>
    <s v=""/>
    <s v="3101618425"/>
    <s v="200014331322"/>
    <s v="0010"/>
    <s v="0060"/>
    <s v="R1"/>
    <s v="10-60"/>
    <x v="0"/>
    <x v="1"/>
    <n v="10514"/>
    <x v="1"/>
  </r>
  <r>
    <s v="10001652219"/>
    <s v="R4-250601-00"/>
    <s v="FA"/>
    <s v="R4"/>
    <d v="2025-06-01T00:00:00"/>
    <s v=""/>
    <s v="3106"/>
    <x v="0"/>
    <s v="10469"/>
    <s v="0"/>
    <n v="-17.170000000000002"/>
    <s v=""/>
    <n v="-17.170000000000002"/>
    <s v="USD"/>
    <s v="O1"/>
    <s v="USMO6561371070"/>
    <s v="1000165221910469"/>
    <s v=""/>
    <s v="KKELLEY2"/>
    <d v="2025-06-01T00:00:00"/>
    <d v="2025-06-02T00:00:00"/>
    <n v="0"/>
    <s v=""/>
    <s v=""/>
    <s v="3101618333"/>
    <s v="200014331322"/>
    <s v="0010"/>
    <s v="0060"/>
    <s v="R1"/>
    <s v="10-60"/>
    <x v="0"/>
    <x v="0"/>
    <n v="10469"/>
    <x v="2"/>
  </r>
  <r>
    <s v="10001652220"/>
    <s v="R4-250601-00"/>
    <s v="FA"/>
    <s v="R4"/>
    <d v="2025-06-01T00:00:00"/>
    <s v=""/>
    <s v="3106"/>
    <x v="0"/>
    <s v="10469"/>
    <s v="0"/>
    <n v="-5"/>
    <s v=""/>
    <n v="-5"/>
    <s v="USD"/>
    <s v="O1"/>
    <s v="USMO6561324430"/>
    <s v="1000165222010469"/>
    <s v=""/>
    <s v="MBOLICK"/>
    <d v="2025-06-01T00:00:00"/>
    <d v="2025-06-02T00:00:00"/>
    <n v="0"/>
    <s v=""/>
    <s v=""/>
    <s v="3102264161"/>
    <s v="200016134534"/>
    <s v="0010"/>
    <s v="0060"/>
    <s v="R1"/>
    <s v="10-60"/>
    <x v="0"/>
    <x v="0"/>
    <n v="10469"/>
    <x v="2"/>
  </r>
  <r>
    <s v="10001652220"/>
    <s v="R4-250601-00"/>
    <s v="FA"/>
    <s v="R4"/>
    <d v="2025-06-01T00:00:00"/>
    <s v=""/>
    <s v="3106"/>
    <x v="1"/>
    <s v="10514"/>
    <s v="0"/>
    <n v="-5"/>
    <s v=""/>
    <n v="-5"/>
    <s v="USD"/>
    <s v="O1"/>
    <s v="USMO6561324430"/>
    <s v="1000165222010514"/>
    <s v=""/>
    <s v="MBOLICK"/>
    <d v="2025-06-01T00:00:00"/>
    <d v="2025-06-02T00:00:00"/>
    <n v="0"/>
    <s v=""/>
    <s v=""/>
    <s v="3102264162"/>
    <s v="200016134534"/>
    <s v="0010"/>
    <s v="0060"/>
    <s v="R1"/>
    <s v="10-60"/>
    <x v="0"/>
    <x v="1"/>
    <n v="10514"/>
    <x v="1"/>
  </r>
  <r>
    <s v="10001652221"/>
    <s v="R4-250601-00"/>
    <s v="FA"/>
    <s v="R4"/>
    <d v="2025-06-01T00:00:00"/>
    <s v=""/>
    <s v="3106"/>
    <x v="1"/>
    <s v="10514"/>
    <s v="0"/>
    <n v="-5"/>
    <s v=""/>
    <n v="-5"/>
    <s v="USD"/>
    <s v="O1"/>
    <s v="USMO6561324430"/>
    <s v="1000165222110514"/>
    <s v=""/>
    <s v="MBOLICK"/>
    <d v="2025-06-01T00:00:00"/>
    <d v="2025-06-02T00:00:00"/>
    <n v="0"/>
    <s v=""/>
    <s v=""/>
    <s v="3102264162"/>
    <s v="200016134534"/>
    <s v="0010"/>
    <s v="0060"/>
    <s v="R1"/>
    <s v="10-60"/>
    <x v="0"/>
    <x v="1"/>
    <n v="10514"/>
    <x v="1"/>
  </r>
  <r>
    <s v="10001652221"/>
    <s v="R4-250601-00"/>
    <s v="FA"/>
    <s v="R4"/>
    <d v="2025-06-01T00:00:00"/>
    <s v=""/>
    <s v="3106"/>
    <x v="0"/>
    <s v="10469"/>
    <s v="0"/>
    <n v="-5"/>
    <s v=""/>
    <n v="-5"/>
    <s v="USD"/>
    <s v="O1"/>
    <s v="USMO6561324430"/>
    <s v="1000165222110469"/>
    <s v=""/>
    <s v="MBOLICK"/>
    <d v="2025-06-01T00:00:00"/>
    <d v="2025-06-02T00:00:00"/>
    <n v="0"/>
    <s v=""/>
    <s v=""/>
    <s v="3102264161"/>
    <s v="200016134534"/>
    <s v="0010"/>
    <s v="0060"/>
    <s v="R1"/>
    <s v="10-60"/>
    <x v="0"/>
    <x v="0"/>
    <n v="10469"/>
    <x v="2"/>
  </r>
  <r>
    <s v="10001652222"/>
    <s v="R4-250601-00"/>
    <s v="FA"/>
    <s v="R4"/>
    <d v="2025-06-01T00:00:00"/>
    <s v=""/>
    <s v="3106"/>
    <x v="0"/>
    <s v="10469"/>
    <s v="0"/>
    <n v="-5"/>
    <s v=""/>
    <n v="-5"/>
    <s v="USD"/>
    <s v="O1"/>
    <s v="USMO6561326110"/>
    <s v="1000165222210469"/>
    <s v=""/>
    <s v="MBOLICK"/>
    <d v="2025-06-01T00:00:00"/>
    <d v="2025-06-02T00:00:00"/>
    <n v="0"/>
    <s v=""/>
    <s v=""/>
    <s v="3101693121"/>
    <s v="200013639634"/>
    <s v="0010"/>
    <s v="0060"/>
    <s v="R1"/>
    <s v="10-60"/>
    <x v="0"/>
    <x v="0"/>
    <n v="10469"/>
    <x v="2"/>
  </r>
  <r>
    <s v="10001652222"/>
    <s v="R4-250601-00"/>
    <s v="FA"/>
    <s v="R4"/>
    <d v="2025-06-01T00:00:00"/>
    <s v=""/>
    <s v="3106"/>
    <x v="1"/>
    <s v="10514"/>
    <s v="0"/>
    <n v="-5.22"/>
    <s v=""/>
    <n v="-5.22"/>
    <s v="USD"/>
    <s v="O1"/>
    <s v="USMO6561326110"/>
    <s v="1000165222210514"/>
    <s v=""/>
    <s v="MBOLICK"/>
    <d v="2025-06-01T00:00:00"/>
    <d v="2025-06-02T00:00:00"/>
    <n v="0"/>
    <s v=""/>
    <s v=""/>
    <s v="3101693201"/>
    <s v="200013639634"/>
    <s v="0010"/>
    <s v="0060"/>
    <s v="R1"/>
    <s v="10-60"/>
    <x v="0"/>
    <x v="1"/>
    <n v="10514"/>
    <x v="1"/>
  </r>
  <r>
    <s v="10001652230"/>
    <s v="R4-250601-00"/>
    <s v="FA"/>
    <s v="R4"/>
    <d v="2025-06-01T00:00:00"/>
    <s v=""/>
    <s v="3106"/>
    <x v="1"/>
    <s v="10514"/>
    <s v="0"/>
    <n v="-10.58"/>
    <s v=""/>
    <n v="-10.58"/>
    <s v="USD"/>
    <s v="O1"/>
    <s v="USMO6561391490"/>
    <s v="1000165223010514"/>
    <s v=""/>
    <s v="KKELLEY2"/>
    <d v="2025-06-01T00:00:00"/>
    <d v="2025-06-02T00:00:00"/>
    <n v="0"/>
    <s v=""/>
    <s v=""/>
    <s v="3101619673"/>
    <s v="200014401380"/>
    <s v="0010"/>
    <s v="0060"/>
    <s v="C1"/>
    <s v="10-60"/>
    <x v="0"/>
    <x v="1"/>
    <n v="10514"/>
    <x v="1"/>
  </r>
  <r>
    <s v="10001652230"/>
    <s v="R4-250601-00"/>
    <s v="FA"/>
    <s v="R4"/>
    <d v="2025-06-01T00:00:00"/>
    <s v=""/>
    <s v="3106"/>
    <x v="0"/>
    <s v="10469"/>
    <s v="0"/>
    <n v="-5.71"/>
    <s v=""/>
    <n v="-5.71"/>
    <s v="USD"/>
    <s v="O1"/>
    <s v="USMO6561391490"/>
    <s v="1000165223010469"/>
    <s v=""/>
    <s v="KKELLEY2"/>
    <d v="2025-06-01T00:00:00"/>
    <d v="2025-06-02T00:00:00"/>
    <n v="0"/>
    <s v=""/>
    <s v=""/>
    <s v="3101619578"/>
    <s v="200014401380"/>
    <s v="0010"/>
    <s v="0060"/>
    <s v="C1"/>
    <s v="10-60"/>
    <x v="0"/>
    <x v="0"/>
    <n v="10469"/>
    <x v="2"/>
  </r>
  <r>
    <s v="10001652231"/>
    <s v="R4-250601-00"/>
    <s v="FA"/>
    <s v="R4"/>
    <d v="2025-06-01T00:00:00"/>
    <s v=""/>
    <s v="3106"/>
    <x v="1"/>
    <s v="10514"/>
    <s v="0"/>
    <n v="-5"/>
    <s v=""/>
    <n v="-5"/>
    <s v="USD"/>
    <s v="O1"/>
    <s v="USMO6561321040"/>
    <s v="1000165223110514"/>
    <s v=""/>
    <s v="KKELLEY2"/>
    <d v="2025-06-01T00:00:00"/>
    <d v="2025-06-02T00:00:00"/>
    <n v="0"/>
    <s v=""/>
    <s v=""/>
    <s v="3101692336"/>
    <s v="200014534131"/>
    <s v="0010"/>
    <s v="0060"/>
    <s v="R1"/>
    <s v="10-60"/>
    <x v="0"/>
    <x v="1"/>
    <n v="10514"/>
    <x v="1"/>
  </r>
  <r>
    <s v="10001652232"/>
    <s v="R4-250601-00"/>
    <s v="FA"/>
    <s v="R4"/>
    <d v="2025-06-01T00:00:00"/>
    <s v=""/>
    <s v="3106"/>
    <x v="1"/>
    <s v="10514"/>
    <s v="0"/>
    <n v="-5"/>
    <s v=""/>
    <n v="-5"/>
    <s v="USD"/>
    <s v="O1"/>
    <s v="USMO6561321040"/>
    <s v="1000165223210514"/>
    <s v=""/>
    <s v="KKELLEY2"/>
    <d v="2025-06-01T00:00:00"/>
    <d v="2025-06-02T00:00:00"/>
    <n v="0"/>
    <s v=""/>
    <s v=""/>
    <s v="3101692336"/>
    <s v="200014534131"/>
    <s v="0010"/>
    <s v="0060"/>
    <s v="R1"/>
    <s v="10-60"/>
    <x v="0"/>
    <x v="1"/>
    <n v="10514"/>
    <x v="1"/>
  </r>
  <r>
    <s v="10001652237"/>
    <s v="R4-250601-00"/>
    <s v="FA"/>
    <s v="R4"/>
    <d v="2025-06-01T00:00:00"/>
    <s v=""/>
    <s v="3106"/>
    <x v="0"/>
    <s v="10469"/>
    <s v="0"/>
    <n v="-5"/>
    <s v=""/>
    <n v="-5"/>
    <s v="USD"/>
    <s v="O1"/>
    <s v="USMO6561320570"/>
    <s v="1000165223710469"/>
    <s v=""/>
    <s v="KKELLEY2"/>
    <d v="2025-06-01T00:00:00"/>
    <d v="2025-06-02T00:00:00"/>
    <n v="0"/>
    <s v=""/>
    <s v=""/>
    <s v="3101654955"/>
    <s v="200014709238"/>
    <s v="0010"/>
    <s v="0060"/>
    <s v="R1"/>
    <s v="10-60"/>
    <x v="0"/>
    <x v="0"/>
    <n v="10469"/>
    <x v="2"/>
  </r>
  <r>
    <s v="10001652237"/>
    <s v="R4-250601-00"/>
    <s v="FA"/>
    <s v="R4"/>
    <d v="2025-06-01T00:00:00"/>
    <s v=""/>
    <s v="3106"/>
    <x v="1"/>
    <s v="10514"/>
    <s v="0"/>
    <n v="-5"/>
    <s v=""/>
    <n v="-5"/>
    <s v="USD"/>
    <s v="O1"/>
    <s v="USMO6561320570"/>
    <s v="1000165223710514"/>
    <s v=""/>
    <s v="KKELLEY2"/>
    <d v="2025-06-01T00:00:00"/>
    <d v="2025-06-02T00:00:00"/>
    <n v="0"/>
    <s v=""/>
    <s v=""/>
    <s v="3101655151"/>
    <s v="200014709238"/>
    <s v="0010"/>
    <s v="0060"/>
    <s v="R1"/>
    <s v="10-60"/>
    <x v="0"/>
    <x v="1"/>
    <n v="10514"/>
    <x v="1"/>
  </r>
  <r>
    <s v="10001652434"/>
    <s v="R4-250602-00"/>
    <s v="FA"/>
    <s v="R4"/>
    <d v="2025-06-02T00:00:00"/>
    <s v=""/>
    <s v="3106"/>
    <x v="1"/>
    <s v="10514"/>
    <s v="0"/>
    <n v="-5"/>
    <s v=""/>
    <n v="-5"/>
    <s v="USD"/>
    <s v="O1"/>
    <s v="USMO6561333130"/>
    <s v="1000165243410514"/>
    <s v=""/>
    <s v="TROSS2"/>
    <d v="2025-06-02T00:00:00"/>
    <d v="2025-06-03T00:00:00"/>
    <n v="0"/>
    <s v=""/>
    <s v=""/>
    <s v="3102063965"/>
    <s v="200015139872"/>
    <s v="0010"/>
    <s v="0060"/>
    <s v="R1"/>
    <s v="10-60"/>
    <x v="0"/>
    <x v="1"/>
    <n v="10514"/>
    <x v="1"/>
  </r>
  <r>
    <s v="10001652490"/>
    <s v="R4-250602-00"/>
    <s v="FA"/>
    <s v="R4"/>
    <d v="2025-06-02T00:00:00"/>
    <s v="52000469095"/>
    <s v="3106"/>
    <x v="1"/>
    <s v="10514"/>
    <s v="0"/>
    <n v="-5"/>
    <s v=""/>
    <n v="-5"/>
    <s v="USD"/>
    <s v="O1"/>
    <s v="USMO6561360230"/>
    <s v="1000165249010514"/>
    <s v=""/>
    <s v="SLONERO"/>
    <d v="2025-06-02T00:00:00"/>
    <d v="2025-06-03T00:00:00"/>
    <n v="0"/>
    <s v=""/>
    <s v=""/>
    <s v="3102266883"/>
    <s v="200016150084"/>
    <s v="0010"/>
    <s v="0060"/>
    <s v="R1"/>
    <s v="10-60"/>
    <x v="0"/>
    <x v="1"/>
    <n v="10514"/>
    <x v="1"/>
  </r>
  <r>
    <s v="10001652490"/>
    <s v="R4-250602-00"/>
    <s v="FA"/>
    <s v="R4"/>
    <d v="2025-06-02T00:00:00"/>
    <s v="52000469095"/>
    <s v="3106"/>
    <x v="0"/>
    <s v="10469"/>
    <s v="0"/>
    <n v="-5"/>
    <s v=""/>
    <n v="-5"/>
    <s v="USD"/>
    <s v="O1"/>
    <s v="USMO6561360230"/>
    <s v="1000165249010469"/>
    <s v=""/>
    <s v="SLONERO"/>
    <d v="2025-06-02T00:00:00"/>
    <d v="2025-06-03T00:00:00"/>
    <n v="0"/>
    <s v=""/>
    <s v=""/>
    <s v="3102266882"/>
    <s v="200016150084"/>
    <s v="0010"/>
    <s v="0060"/>
    <s v="R1"/>
    <s v="10-60"/>
    <x v="0"/>
    <x v="0"/>
    <n v="10469"/>
    <x v="2"/>
  </r>
  <r>
    <s v="10001652955"/>
    <s v="R4-250602-00"/>
    <s v="FA"/>
    <s v="R4"/>
    <d v="2025-06-02T00:00:00"/>
    <s v=""/>
    <s v="3106"/>
    <x v="0"/>
    <s v="10469"/>
    <s v="0"/>
    <n v="-5"/>
    <s v=""/>
    <n v="-5"/>
    <s v="USD"/>
    <s v="O1"/>
    <s v="USMO6561333660"/>
    <s v="1000165295510469"/>
    <s v=""/>
    <s v="LJOHNSON3"/>
    <d v="2025-06-02T00:00:00"/>
    <d v="2025-06-03T00:00:00"/>
    <n v="0"/>
    <s v=""/>
    <s v=""/>
    <s v="3102265362"/>
    <s v="200016139293"/>
    <s v="0010"/>
    <s v="0060"/>
    <s v="R1"/>
    <s v="10-60"/>
    <x v="0"/>
    <x v="0"/>
    <n v="10469"/>
    <x v="2"/>
  </r>
  <r>
    <s v="10001652955"/>
    <s v="R4-250602-00"/>
    <s v="FA"/>
    <s v="R4"/>
    <d v="2025-06-02T00:00:00"/>
    <s v=""/>
    <s v="3106"/>
    <x v="1"/>
    <s v="10514"/>
    <s v="0"/>
    <n v="-5"/>
    <s v=""/>
    <n v="-5"/>
    <s v="USD"/>
    <s v="O1"/>
    <s v="USMO6561333660"/>
    <s v="1000165295510514"/>
    <s v=""/>
    <s v="LJOHNSON3"/>
    <d v="2025-06-02T00:00:00"/>
    <d v="2025-06-03T00:00:00"/>
    <n v="0"/>
    <s v=""/>
    <s v=""/>
    <s v="3102265363"/>
    <s v="200016139293"/>
    <s v="0010"/>
    <s v="0060"/>
    <s v="R1"/>
    <s v="10-60"/>
    <x v="0"/>
    <x v="1"/>
    <n v="10514"/>
    <x v="1"/>
  </r>
  <r>
    <s v="10001653020"/>
    <s v="R4-250602-00"/>
    <s v="FA"/>
    <s v="R4"/>
    <d v="2025-06-02T00:00:00"/>
    <s v=""/>
    <s v="3106"/>
    <x v="1"/>
    <s v="10514"/>
    <s v="0"/>
    <n v="-5"/>
    <s v=""/>
    <n v="-5"/>
    <s v="USD"/>
    <s v="O1"/>
    <s v="USMO6561333790"/>
    <s v="1000165302010514"/>
    <s v=""/>
    <s v="TROSS2"/>
    <d v="2025-06-02T00:00:00"/>
    <d v="2025-06-03T00:00:00"/>
    <n v="0"/>
    <s v=""/>
    <s v=""/>
    <s v="3101621165"/>
    <s v="200014111765"/>
    <s v="0010"/>
    <s v="0060"/>
    <s v="C1"/>
    <s v="10-60"/>
    <x v="0"/>
    <x v="1"/>
    <n v="10514"/>
    <x v="1"/>
  </r>
  <r>
    <s v="10001653181"/>
    <s v="R4-250603-00"/>
    <s v="FA"/>
    <s v="R4"/>
    <d v="2025-06-02T00:00:00"/>
    <s v=""/>
    <s v="3106"/>
    <x v="1"/>
    <s v="10720"/>
    <s v="0"/>
    <n v="-80.709999999999994"/>
    <s v=""/>
    <n v="-80.709999999999994"/>
    <s v="USD"/>
    <s v="O1"/>
    <s v="USMO6375541350"/>
    <s v="1000165318110720"/>
    <s v=""/>
    <s v="ESCHOENBERG"/>
    <d v="2025-06-03T00:00:00"/>
    <d v="2025-06-03T00:00:00"/>
    <n v="0"/>
    <s v=""/>
    <s v=""/>
    <s v="3101227411"/>
    <s v="200010115497"/>
    <s v="0010"/>
    <s v="0060"/>
    <s v="R1"/>
    <s v="10-60"/>
    <x v="0"/>
    <x v="1"/>
    <n v="10720"/>
    <x v="3"/>
  </r>
  <r>
    <s v="10001653201"/>
    <s v="R4-250603-00"/>
    <s v="FA"/>
    <s v="R4"/>
    <d v="2025-06-03T00:00:00"/>
    <s v=""/>
    <s v="3106"/>
    <x v="0"/>
    <s v="10469"/>
    <s v="0"/>
    <n v="-5"/>
    <s v=""/>
    <n v="-5"/>
    <s v="USD"/>
    <s v="O1"/>
    <s v="USMO6561333790"/>
    <s v="1000165320110469"/>
    <s v=""/>
    <s v="LDAWSON"/>
    <d v="2025-06-03T00:00:00"/>
    <d v="2025-06-04T00:00:00"/>
    <n v="0"/>
    <s v=""/>
    <s v=""/>
    <s v="3101621552"/>
    <s v="200013895020"/>
    <s v="0010"/>
    <s v="0060"/>
    <s v="C1"/>
    <s v="10-60"/>
    <x v="0"/>
    <x v="0"/>
    <n v="10469"/>
    <x v="2"/>
  </r>
  <r>
    <s v="10001653264"/>
    <s v="R4-250603-00"/>
    <s v="FA"/>
    <s v="R4"/>
    <d v="2025-06-02T00:00:00"/>
    <s v=""/>
    <s v="3106"/>
    <x v="0"/>
    <s v="10719"/>
    <s v="0"/>
    <n v="-25.86"/>
    <s v=""/>
    <n v="-25.86"/>
    <s v="USD"/>
    <s v="O1"/>
    <s v="USMO6560584430"/>
    <s v="1000165326410719"/>
    <s v=""/>
    <s v="SLONERO"/>
    <d v="2025-06-03T00:00:00"/>
    <d v="2025-06-03T00:00:00"/>
    <n v="0"/>
    <s v=""/>
    <s v=""/>
    <s v="3101489466"/>
    <s v="200012458507"/>
    <s v="0010"/>
    <s v="0060"/>
    <s v="C1"/>
    <s v="10-60"/>
    <x v="0"/>
    <x v="0"/>
    <n v="10719"/>
    <x v="0"/>
  </r>
  <r>
    <s v="10001653293"/>
    <s v="R4-250603-00"/>
    <s v="FA"/>
    <s v="R4"/>
    <d v="2025-06-02T00:00:00"/>
    <s v=""/>
    <s v="3106"/>
    <x v="0"/>
    <s v="10719"/>
    <s v="0"/>
    <n v="-165.77"/>
    <s v=""/>
    <n v="-165.77"/>
    <s v="USD"/>
    <s v="O1"/>
    <s v="USMO6576981690"/>
    <s v="1000165329310719"/>
    <s v=""/>
    <s v="SLONERO"/>
    <d v="2025-06-03T00:00:00"/>
    <d v="2025-06-03T00:00:00"/>
    <n v="0"/>
    <s v=""/>
    <s v=""/>
    <s v="3101553151"/>
    <s v="200013829508"/>
    <s v="0010"/>
    <s v="0060"/>
    <s v="I1"/>
    <s v="10-60"/>
    <x v="0"/>
    <x v="0"/>
    <n v="10719"/>
    <x v="0"/>
  </r>
  <r>
    <s v="10001653305"/>
    <s v="R4-250603-00"/>
    <s v="FA"/>
    <s v="R4"/>
    <d v="2025-06-02T00:00:00"/>
    <s v=""/>
    <s v="3106"/>
    <x v="0"/>
    <s v="10719"/>
    <s v="0"/>
    <n v="-71.760000000000005"/>
    <s v=""/>
    <n v="-71.760000000000005"/>
    <s v="USD"/>
    <s v="O1"/>
    <s v="USMO6576973520"/>
    <s v="1000165330510719"/>
    <s v=""/>
    <s v="SLONERO"/>
    <d v="2025-06-03T00:00:00"/>
    <d v="2025-06-03T00:00:00"/>
    <n v="0"/>
    <s v=""/>
    <s v=""/>
    <s v="3101592590"/>
    <s v="200012776643"/>
    <s v="0010"/>
    <s v="0060"/>
    <s v="I1"/>
    <s v="10-60"/>
    <x v="0"/>
    <x v="0"/>
    <n v="10719"/>
    <x v="0"/>
  </r>
  <r>
    <s v="10001653391"/>
    <s v="R4-250603-00"/>
    <s v="FA"/>
    <s v="R4"/>
    <d v="2025-06-02T00:00:00"/>
    <s v=""/>
    <s v="3106"/>
    <x v="0"/>
    <s v="10719"/>
    <s v="0"/>
    <n v="-9.92"/>
    <s v=""/>
    <n v="-9.92"/>
    <s v="USD"/>
    <s v="O1"/>
    <s v="USMO6485492210"/>
    <s v="1000165339110719"/>
    <s v=""/>
    <s v="SLONERO"/>
    <d v="2025-06-03T00:00:00"/>
    <d v="2025-06-03T00:00:00"/>
    <n v="0"/>
    <s v=""/>
    <s v=""/>
    <s v="3101496800"/>
    <s v="200013607201"/>
    <s v="0010"/>
    <s v="0060"/>
    <s v="C1"/>
    <s v="10-60"/>
    <x v="0"/>
    <x v="0"/>
    <n v="10719"/>
    <x v="0"/>
  </r>
  <r>
    <s v="10001653407"/>
    <s v="R4-250603-00"/>
    <s v="FA"/>
    <s v="R4"/>
    <d v="2025-06-02T00:00:00"/>
    <s v=""/>
    <s v="3106"/>
    <x v="0"/>
    <s v="10719"/>
    <s v="0"/>
    <n v="-128.74"/>
    <s v=""/>
    <n v="-128.74"/>
    <s v="USD"/>
    <s v="O1"/>
    <s v="USMO6560527170"/>
    <s v="1000165340710719"/>
    <s v=""/>
    <s v="SLONERO"/>
    <d v="2025-06-03T00:00:00"/>
    <d v="2025-06-03T00:00:00"/>
    <n v="0"/>
    <s v=""/>
    <s v=""/>
    <s v="3101680269"/>
    <s v="200011726185"/>
    <s v="0010"/>
    <s v="0060"/>
    <s v="C1"/>
    <s v="10-60"/>
    <x v="0"/>
    <x v="0"/>
    <n v="10719"/>
    <x v="0"/>
  </r>
  <r>
    <s v="10001653432"/>
    <s v="R4-250603-00"/>
    <s v="FA"/>
    <s v="R4"/>
    <d v="2025-06-02T00:00:00"/>
    <s v=""/>
    <s v="3106"/>
    <x v="0"/>
    <s v="10719"/>
    <s v="0"/>
    <n v="-20.38"/>
    <s v=""/>
    <n v="-20.38"/>
    <s v="USD"/>
    <s v="O1"/>
    <s v="USMO6576981680"/>
    <s v="1000165343210719"/>
    <s v=""/>
    <s v="SLONERO"/>
    <d v="2025-06-03T00:00:00"/>
    <d v="2025-06-03T00:00:00"/>
    <n v="0"/>
    <s v=""/>
    <s v=""/>
    <s v="3101672475"/>
    <s v="200013829920"/>
    <s v="0010"/>
    <s v="0060"/>
    <s v="I1"/>
    <s v="10-60"/>
    <x v="0"/>
    <x v="0"/>
    <n v="10719"/>
    <x v="0"/>
  </r>
  <r>
    <s v="10001653436"/>
    <s v="R4-250603-00"/>
    <s v="FA"/>
    <s v="R4"/>
    <d v="2025-06-02T00:00:00"/>
    <s v=""/>
    <s v="3106"/>
    <x v="0"/>
    <s v="10719"/>
    <s v="0"/>
    <n v="-15.93"/>
    <s v=""/>
    <n v="-15.93"/>
    <s v="USD"/>
    <s v="O1"/>
    <s v="USMO6560513250"/>
    <s v="1000165343610719"/>
    <s v=""/>
    <s v="SLONERO"/>
    <d v="2025-06-03T00:00:00"/>
    <d v="2025-06-03T00:00:00"/>
    <n v="0"/>
    <s v=""/>
    <s v=""/>
    <s v="3101518610"/>
    <s v="200012458424"/>
    <s v="0010"/>
    <s v="0060"/>
    <s v="C1"/>
    <s v="10-60"/>
    <x v="0"/>
    <x v="0"/>
    <n v="10719"/>
    <x v="0"/>
  </r>
  <r>
    <s v="10001653569"/>
    <s v="R4-250603-00"/>
    <s v="FA"/>
    <s v="R4"/>
    <d v="2025-06-02T00:00:00"/>
    <s v=""/>
    <s v="3106"/>
    <x v="0"/>
    <s v="10719"/>
    <s v="0"/>
    <n v="-47.11"/>
    <s v=""/>
    <n v="-47.11"/>
    <s v="USD"/>
    <s v="O1"/>
    <s v="USMO6576973520"/>
    <s v="1000165356910719"/>
    <s v=""/>
    <s v="SLONERO"/>
    <d v="2025-06-03T00:00:00"/>
    <d v="2025-06-03T00:00:00"/>
    <n v="0"/>
    <s v=""/>
    <s v=""/>
    <s v="3101698895"/>
    <s v="200012776734"/>
    <s v="0010"/>
    <s v="0060"/>
    <s v="I1"/>
    <s v="10-60"/>
    <x v="0"/>
    <x v="0"/>
    <n v="10719"/>
    <x v="0"/>
  </r>
  <r>
    <s v="10001653570"/>
    <s v="R4-250603-00"/>
    <s v="FA"/>
    <s v="R4"/>
    <d v="2025-06-02T00:00:00"/>
    <s v=""/>
    <s v="3106"/>
    <x v="0"/>
    <s v="10719"/>
    <s v="0"/>
    <n v="-5"/>
    <s v=""/>
    <n v="-5"/>
    <s v="USD"/>
    <s v="O1"/>
    <s v="USMO6485491420"/>
    <s v="1000165357010719"/>
    <s v=""/>
    <s v="SLONERO"/>
    <d v="2025-06-03T00:00:00"/>
    <d v="2025-06-03T00:00:00"/>
    <n v="0"/>
    <s v=""/>
    <s v=""/>
    <s v="3101701574"/>
    <s v="200011220445"/>
    <s v="0010"/>
    <s v="0060"/>
    <s v="C1"/>
    <s v="10-60"/>
    <x v="0"/>
    <x v="0"/>
    <n v="10719"/>
    <x v="0"/>
  </r>
  <r>
    <s v="10001653572"/>
    <s v="R4-250603-00"/>
    <s v="FA"/>
    <s v="R4"/>
    <d v="2025-06-02T00:00:00"/>
    <s v=""/>
    <s v="3106"/>
    <x v="0"/>
    <s v="10719"/>
    <s v="0"/>
    <n v="-29.67"/>
    <s v=""/>
    <n v="-29.67"/>
    <s v="USD"/>
    <s v="O1"/>
    <s v="USMO6560597861"/>
    <s v="1000165357210719"/>
    <s v=""/>
    <s v="SLONERO"/>
    <d v="2025-06-03T00:00:00"/>
    <d v="2025-06-03T00:00:00"/>
    <n v="0"/>
    <s v=""/>
    <s v=""/>
    <s v="3101611776"/>
    <s v="200012939803"/>
    <s v="0010"/>
    <s v="0060"/>
    <s v="M1"/>
    <s v="10-60"/>
    <x v="0"/>
    <x v="0"/>
    <n v="10719"/>
    <x v="0"/>
  </r>
  <r>
    <s v="10001653711"/>
    <s v="R4-250603-00"/>
    <s v="FA"/>
    <s v="R4"/>
    <d v="2025-06-02T00:00:00"/>
    <s v=""/>
    <s v="3106"/>
    <x v="0"/>
    <s v="10719"/>
    <s v="0"/>
    <n v="-5"/>
    <s v=""/>
    <n v="-5"/>
    <s v="USD"/>
    <s v="O1"/>
    <s v="USMO6561071091"/>
    <s v="1000165371110719"/>
    <s v=""/>
    <s v="SLONERO"/>
    <d v="2025-06-03T00:00:00"/>
    <d v="2025-06-03T00:00:00"/>
    <n v="0"/>
    <s v=""/>
    <s v=""/>
    <s v="3101705846"/>
    <s v="200013249947"/>
    <s v="0010"/>
    <s v="0060"/>
    <s v="R1"/>
    <s v="10-60"/>
    <x v="0"/>
    <x v="0"/>
    <n v="10719"/>
    <x v="0"/>
  </r>
  <r>
    <s v="10001653781"/>
    <s v="R4-250603-00"/>
    <s v="FA"/>
    <s v="R4"/>
    <d v="2025-06-02T00:00:00"/>
    <s v=""/>
    <s v="3106"/>
    <x v="0"/>
    <s v="10719"/>
    <s v="0"/>
    <n v="-19.91"/>
    <s v=""/>
    <n v="-19.91"/>
    <s v="USD"/>
    <s v="O1"/>
    <s v="USMO6560520800"/>
    <s v="1000165378110719"/>
    <s v=""/>
    <s v="SLONERO"/>
    <d v="2025-06-03T00:00:00"/>
    <d v="2025-06-03T00:00:00"/>
    <n v="0"/>
    <s v=""/>
    <s v=""/>
    <s v="3101615334"/>
    <s v="200011436017"/>
    <s v="0010"/>
    <s v="0060"/>
    <s v="C1"/>
    <s v="10-60"/>
    <x v="0"/>
    <x v="0"/>
    <n v="10719"/>
    <x v="0"/>
  </r>
  <r>
    <s v="10001653805"/>
    <s v="R4-250603-00"/>
    <s v="FA"/>
    <s v="R4"/>
    <d v="2025-06-03T00:00:00"/>
    <s v=""/>
    <s v="3106"/>
    <x v="0"/>
    <s v="10469"/>
    <s v="0"/>
    <n v="-5"/>
    <s v=""/>
    <n v="-5"/>
    <s v="USD"/>
    <s v="O1"/>
    <s v="USMO6561314840"/>
    <s v="1000165380510469"/>
    <s v=""/>
    <s v="TROSS2"/>
    <d v="2025-06-03T00:00:00"/>
    <d v="2025-06-04T00:00:00"/>
    <n v="0"/>
    <s v=""/>
    <s v=""/>
    <s v="3102048101"/>
    <s v="200015067230"/>
    <s v="0010"/>
    <s v="0060"/>
    <s v="R1"/>
    <s v="10-60"/>
    <x v="0"/>
    <x v="0"/>
    <n v="10469"/>
    <x v="2"/>
  </r>
  <r>
    <s v="10001653805"/>
    <s v="R4-250603-00"/>
    <s v="FA"/>
    <s v="R4"/>
    <d v="2025-06-03T00:00:00"/>
    <s v=""/>
    <s v="3106"/>
    <x v="1"/>
    <s v="10514"/>
    <s v="0"/>
    <n v="-5.42"/>
    <s v=""/>
    <n v="-5.42"/>
    <s v="USD"/>
    <s v="O1"/>
    <s v="USMO6561314840"/>
    <s v="1000165380510514"/>
    <s v=""/>
    <s v="TROSS2"/>
    <d v="2025-06-03T00:00:00"/>
    <d v="2025-06-04T00:00:00"/>
    <n v="0"/>
    <s v=""/>
    <s v=""/>
    <s v="3102048102"/>
    <s v="200015067230"/>
    <s v="0010"/>
    <s v="0060"/>
    <s v="R1"/>
    <s v="10-60"/>
    <x v="0"/>
    <x v="1"/>
    <n v="10514"/>
    <x v="1"/>
  </r>
  <r>
    <s v="10001653806"/>
    <s v="R4-250603-00"/>
    <s v="FA"/>
    <s v="R4"/>
    <d v="2025-06-03T00:00:00"/>
    <s v=""/>
    <s v="3106"/>
    <x v="0"/>
    <s v="10469"/>
    <s v="0"/>
    <n v="-5"/>
    <s v=""/>
    <n v="-5"/>
    <s v="USD"/>
    <s v="O1"/>
    <s v="USMO6561317150"/>
    <s v="1000165380610469"/>
    <s v=""/>
    <s v="TROSS2"/>
    <d v="2025-06-03T00:00:00"/>
    <d v="2025-06-04T00:00:00"/>
    <n v="0"/>
    <s v=""/>
    <s v=""/>
    <s v="3102282247"/>
    <s v="200016228120"/>
    <s v="0010"/>
    <s v="0060"/>
    <s v="R1"/>
    <s v="10-60"/>
    <x v="0"/>
    <x v="0"/>
    <n v="10469"/>
    <x v="2"/>
  </r>
  <r>
    <s v="10001653810"/>
    <s v="R4-250603-00"/>
    <s v="FA"/>
    <s v="R4"/>
    <d v="2025-06-02T00:00:00"/>
    <s v=""/>
    <s v="3106"/>
    <x v="0"/>
    <s v="10719"/>
    <s v="0"/>
    <n v="-5"/>
    <s v=""/>
    <n v="-5"/>
    <s v="USD"/>
    <s v="O1"/>
    <s v="USMO6570594070"/>
    <s v="1000165381010719"/>
    <s v=""/>
    <s v="SLONERO"/>
    <d v="2025-06-03T00:00:00"/>
    <d v="2025-06-03T00:00:00"/>
    <n v="0"/>
    <s v=""/>
    <s v=""/>
    <s v="3101647116"/>
    <s v="200012279259"/>
    <s v="0010"/>
    <s v="0060"/>
    <s v="C1"/>
    <s v="10-60"/>
    <x v="0"/>
    <x v="0"/>
    <n v="10719"/>
    <x v="0"/>
  </r>
  <r>
    <s v="10001653864"/>
    <s v="R4-250603-00"/>
    <s v="FA"/>
    <s v="R4"/>
    <d v="2025-06-02T00:00:00"/>
    <s v=""/>
    <s v="3106"/>
    <x v="0"/>
    <s v="10719"/>
    <s v="0"/>
    <n v="-13.27"/>
    <s v=""/>
    <n v="-13.27"/>
    <s v="USD"/>
    <s v="O1"/>
    <s v="USMO6560519960"/>
    <s v="1000165386410719"/>
    <s v=""/>
    <s v="SLONERO"/>
    <d v="2025-06-03T00:00:00"/>
    <d v="2025-06-03T00:00:00"/>
    <n v="0"/>
    <s v=""/>
    <s v=""/>
    <s v="3101683262"/>
    <s v="200012562498"/>
    <s v="0010"/>
    <s v="0060"/>
    <s v="C1"/>
    <s v="10-60"/>
    <x v="0"/>
    <x v="0"/>
    <n v="10719"/>
    <x v="0"/>
  </r>
  <r>
    <s v="10001653869"/>
    <s v="R4-250603-00"/>
    <s v="FA"/>
    <s v="R4"/>
    <d v="2025-06-02T00:00:00"/>
    <s v=""/>
    <s v="3106"/>
    <x v="0"/>
    <s v="10719"/>
    <s v="0"/>
    <n v="-10.35"/>
    <s v=""/>
    <n v="-10.35"/>
    <s v="USD"/>
    <s v="O1"/>
    <s v="USMO6560527170"/>
    <s v="1000165386910719"/>
    <s v=""/>
    <s v="SLONERO"/>
    <d v="2025-06-03T00:00:00"/>
    <d v="2025-06-03T00:00:00"/>
    <n v="0"/>
    <s v=""/>
    <s v=""/>
    <s v="3101659237"/>
    <s v="200012389330"/>
    <s v="0010"/>
    <s v="0060"/>
    <s v="C1"/>
    <s v="10-60"/>
    <x v="0"/>
    <x v="0"/>
    <n v="10719"/>
    <x v="0"/>
  </r>
  <r>
    <s v="10001653871"/>
    <s v="R4-250603-00"/>
    <s v="FA"/>
    <s v="R4"/>
    <d v="2025-06-02T00:00:00"/>
    <s v=""/>
    <s v="3106"/>
    <x v="0"/>
    <s v="10719"/>
    <s v="0"/>
    <n v="-20.86"/>
    <s v=""/>
    <n v="-20.86"/>
    <s v="USD"/>
    <s v="O1"/>
    <s v="USMO6574096591"/>
    <s v="1000165387110719"/>
    <s v=""/>
    <s v="SLONERO"/>
    <d v="2025-06-03T00:00:00"/>
    <d v="2025-06-03T00:00:00"/>
    <n v="0"/>
    <s v=""/>
    <s v=""/>
    <s v="3101634761"/>
    <s v="200013778028"/>
    <s v="0010"/>
    <s v="0060"/>
    <s v="R1"/>
    <s v="10-60"/>
    <x v="0"/>
    <x v="0"/>
    <n v="10719"/>
    <x v="0"/>
  </r>
  <r>
    <s v="10001653971"/>
    <s v="R4-250603-00"/>
    <s v="FA"/>
    <s v="R4"/>
    <d v="2025-06-02T00:00:00"/>
    <s v=""/>
    <s v="3106"/>
    <x v="1"/>
    <s v="10720"/>
    <s v="0"/>
    <n v="-9.0399999999999991"/>
    <s v=""/>
    <n v="-9.0399999999999991"/>
    <s v="USD"/>
    <s v="O1"/>
    <s v="USMO6384189241"/>
    <s v="1000165397110720"/>
    <s v=""/>
    <s v="SLONERO"/>
    <d v="2025-06-03T00:00:00"/>
    <d v="2025-06-03T00:00:00"/>
    <n v="0"/>
    <s v=""/>
    <s v=""/>
    <s v="3101685808"/>
    <s v="200012247199"/>
    <s v="0010"/>
    <s v="0060"/>
    <s v="R1"/>
    <s v="10-60"/>
    <x v="0"/>
    <x v="1"/>
    <n v="10720"/>
    <x v="3"/>
  </r>
  <r>
    <s v="10001653974"/>
    <s v="R4-250603-00"/>
    <s v="FA"/>
    <s v="R4"/>
    <d v="2025-06-02T00:00:00"/>
    <s v=""/>
    <s v="3106"/>
    <x v="1"/>
    <s v="10720"/>
    <s v="0"/>
    <n v="-11.7"/>
    <s v=""/>
    <n v="-11.7"/>
    <s v="USD"/>
    <s v="O1"/>
    <s v="USMO6384185151"/>
    <s v="1000165397410720"/>
    <s v=""/>
    <s v="SLONERO"/>
    <d v="2025-06-03T00:00:00"/>
    <d v="2025-06-03T00:00:00"/>
    <n v="0"/>
    <s v=""/>
    <s v=""/>
    <s v="3101545519"/>
    <s v="200012324873"/>
    <s v="0010"/>
    <s v="0060"/>
    <s v="R1"/>
    <s v="10-60"/>
    <x v="0"/>
    <x v="1"/>
    <n v="10720"/>
    <x v="3"/>
  </r>
  <r>
    <s v="10001653975"/>
    <s v="R4-250603-00"/>
    <s v="FA"/>
    <s v="R4"/>
    <d v="2025-06-02T00:00:00"/>
    <s v=""/>
    <s v="3106"/>
    <x v="1"/>
    <s v="10514"/>
    <s v="0"/>
    <n v="-14.62"/>
    <s v=""/>
    <n v="-14.62"/>
    <s v="USD"/>
    <s v="O1"/>
    <s v="USMO6561333780"/>
    <s v="1000165397510514"/>
    <s v=""/>
    <s v="SLONERO"/>
    <d v="2025-06-03T00:00:00"/>
    <d v="2025-06-03T00:00:00"/>
    <n v="0"/>
    <s v=""/>
    <s v=""/>
    <s v="3101552451"/>
    <s v="200011337082"/>
    <s v="0010"/>
    <s v="0060"/>
    <s v="R1"/>
    <s v="10-60"/>
    <x v="0"/>
    <x v="1"/>
    <n v="10514"/>
    <x v="1"/>
  </r>
  <r>
    <s v="10001653980"/>
    <s v="R4-250603-00"/>
    <s v="FA"/>
    <s v="R4"/>
    <d v="2025-06-02T00:00:00"/>
    <s v=""/>
    <s v="3106"/>
    <x v="1"/>
    <s v="10720"/>
    <s v="0"/>
    <n v="-15.44"/>
    <s v=""/>
    <n v="-15.44"/>
    <s v="USD"/>
    <s v="O1"/>
    <s v="USMO6384185061"/>
    <s v="1000165398010720"/>
    <s v=""/>
    <s v="SLONERO"/>
    <d v="2025-06-03T00:00:00"/>
    <d v="2025-06-03T00:00:00"/>
    <n v="0"/>
    <s v=""/>
    <s v=""/>
    <s v="3101696358"/>
    <s v="200014444026"/>
    <s v="0010"/>
    <s v="0060"/>
    <s v="R1"/>
    <s v="10-60"/>
    <x v="0"/>
    <x v="1"/>
    <n v="10720"/>
    <x v="3"/>
  </r>
  <r>
    <s v="10001653981"/>
    <s v="R4-250603-00"/>
    <s v="FA"/>
    <s v="R4"/>
    <d v="2025-06-02T00:00:00"/>
    <s v=""/>
    <s v="3106"/>
    <x v="1"/>
    <s v="10720"/>
    <s v="0"/>
    <n v="-17.07"/>
    <s v=""/>
    <n v="-17.07"/>
    <s v="USD"/>
    <s v="O1"/>
    <s v="USMO6370120361"/>
    <s v="1000165398110720"/>
    <s v=""/>
    <s v="SLONERO"/>
    <d v="2025-06-03T00:00:00"/>
    <d v="2025-06-03T00:00:00"/>
    <n v="0"/>
    <s v=""/>
    <s v=""/>
    <s v="3101523622"/>
    <s v="200014509828"/>
    <s v="0010"/>
    <s v="0060"/>
    <s v="R1"/>
    <s v="10-60"/>
    <x v="0"/>
    <x v="1"/>
    <n v="10720"/>
    <x v="3"/>
  </r>
  <r>
    <s v="10001653983"/>
    <s v="R4-250603-00"/>
    <s v="FA"/>
    <s v="R4"/>
    <d v="2025-06-02T00:00:00"/>
    <s v=""/>
    <s v="3106"/>
    <x v="1"/>
    <s v="10720"/>
    <s v="0"/>
    <n v="-17.25"/>
    <s v=""/>
    <n v="-17.25"/>
    <s v="USD"/>
    <s v="O1"/>
    <s v="USMO6384185241"/>
    <s v="1000165398310720"/>
    <s v=""/>
    <s v="SLONERO"/>
    <d v="2025-06-03T00:00:00"/>
    <d v="2025-06-03T00:00:00"/>
    <n v="0"/>
    <s v=""/>
    <s v=""/>
    <s v="3101699703"/>
    <s v="200014192021"/>
    <s v="0010"/>
    <s v="0060"/>
    <s v="R1"/>
    <s v="10-60"/>
    <x v="0"/>
    <x v="1"/>
    <n v="10720"/>
    <x v="3"/>
  </r>
  <r>
    <s v="10001653984"/>
    <s v="R4-250603-00"/>
    <s v="FA"/>
    <s v="R4"/>
    <d v="2025-06-02T00:00:00"/>
    <s v=""/>
    <s v="3106"/>
    <x v="1"/>
    <s v="10720"/>
    <s v="0"/>
    <n v="-20.86"/>
    <s v=""/>
    <n v="-20.86"/>
    <s v="USD"/>
    <s v="O1"/>
    <s v="USMO6370127071"/>
    <s v="1000165398410720"/>
    <s v=""/>
    <s v="SLONERO"/>
    <d v="2025-06-03T00:00:00"/>
    <d v="2025-06-03T00:00:00"/>
    <n v="0"/>
    <s v=""/>
    <s v=""/>
    <s v="3101592842"/>
    <s v="200014509919"/>
    <s v="0010"/>
    <s v="0060"/>
    <s v="R1"/>
    <s v="10-60"/>
    <x v="0"/>
    <x v="1"/>
    <n v="10720"/>
    <x v="3"/>
  </r>
  <r>
    <s v="10001653985"/>
    <s v="R4-250603-00"/>
    <s v="FA"/>
    <s v="R4"/>
    <d v="2025-06-02T00:00:00"/>
    <s v=""/>
    <s v="3106"/>
    <x v="1"/>
    <s v="10720"/>
    <s v="0"/>
    <n v="-18.53"/>
    <s v=""/>
    <n v="-18.53"/>
    <s v="USD"/>
    <s v="O1"/>
    <s v="USMO6384191491"/>
    <s v="1000165398510720"/>
    <s v=""/>
    <s v="SLONERO"/>
    <d v="2025-06-03T00:00:00"/>
    <d v="2025-06-03T00:00:00"/>
    <n v="0"/>
    <s v=""/>
    <s v=""/>
    <s v="3101485228"/>
    <s v="200014079574"/>
    <s v="0010"/>
    <s v="0060"/>
    <s v="R1"/>
    <s v="10-60"/>
    <x v="0"/>
    <x v="1"/>
    <n v="10720"/>
    <x v="3"/>
  </r>
  <r>
    <s v="10001653986"/>
    <s v="R4-250603-00"/>
    <s v="FA"/>
    <s v="R4"/>
    <d v="2025-06-02T00:00:00"/>
    <s v=""/>
    <s v="3106"/>
    <x v="1"/>
    <s v="10720"/>
    <s v="0"/>
    <n v="-23.39"/>
    <s v=""/>
    <n v="-23.39"/>
    <s v="USD"/>
    <s v="O1"/>
    <s v="USMO6384189251"/>
    <s v="1000165398610720"/>
    <s v=""/>
    <s v="SLONERO"/>
    <d v="2025-06-03T00:00:00"/>
    <d v="2025-06-03T00:00:00"/>
    <n v="0"/>
    <s v=""/>
    <s v=""/>
    <s v="3101696213"/>
    <s v="200012285306"/>
    <s v="0010"/>
    <s v="0060"/>
    <s v="R1"/>
    <s v="10-60"/>
    <x v="0"/>
    <x v="1"/>
    <n v="10720"/>
    <x v="3"/>
  </r>
  <r>
    <s v="10001653987"/>
    <s v="R4-250603-00"/>
    <s v="FA"/>
    <s v="R4"/>
    <d v="2025-06-02T00:00:00"/>
    <s v=""/>
    <s v="3106"/>
    <x v="1"/>
    <s v="10514"/>
    <s v="0"/>
    <n v="-27.03"/>
    <s v=""/>
    <n v="-27.03"/>
    <s v="USD"/>
    <s v="O1"/>
    <s v="USMO6561311150"/>
    <s v="1000165398710514"/>
    <s v=""/>
    <s v="SLONERO"/>
    <d v="2025-06-03T00:00:00"/>
    <d v="2025-06-03T00:00:00"/>
    <n v="0"/>
    <s v=""/>
    <s v=""/>
    <s v="3101603568"/>
    <s v="200011259161"/>
    <s v="0010"/>
    <s v="0060"/>
    <s v="R1"/>
    <s v="10-60"/>
    <x v="0"/>
    <x v="1"/>
    <n v="10514"/>
    <x v="1"/>
  </r>
  <r>
    <s v="10001653993"/>
    <s v="R4-250603-00"/>
    <s v="FA"/>
    <s v="R4"/>
    <d v="2025-06-02T00:00:00"/>
    <s v=""/>
    <s v="3106"/>
    <x v="1"/>
    <s v="10514"/>
    <s v="0"/>
    <n v="-36.880000000000003"/>
    <s v=""/>
    <n v="-36.880000000000003"/>
    <s v="USD"/>
    <s v="O1"/>
    <s v="USMO6561314500"/>
    <s v="1000165399310514"/>
    <s v=""/>
    <s v="SLONERO"/>
    <d v="2025-06-03T00:00:00"/>
    <d v="2025-06-03T00:00:00"/>
    <n v="0"/>
    <s v=""/>
    <s v=""/>
    <s v="3101589222"/>
    <s v="200012519282"/>
    <s v="0010"/>
    <s v="0060"/>
    <s v="R1"/>
    <s v="10-60"/>
    <x v="0"/>
    <x v="1"/>
    <n v="10514"/>
    <x v="1"/>
  </r>
  <r>
    <s v="10001653995"/>
    <s v="R4-250603-00"/>
    <s v="FA"/>
    <s v="R4"/>
    <d v="2025-06-02T00:00:00"/>
    <s v=""/>
    <s v="3106"/>
    <x v="1"/>
    <s v="10514"/>
    <s v="0"/>
    <n v="-32.020000000000003"/>
    <s v=""/>
    <n v="-32.020000000000003"/>
    <s v="USD"/>
    <s v="O1"/>
    <s v="USMO6561330260"/>
    <s v="1000165399510514"/>
    <s v=""/>
    <s v="SLONERO"/>
    <d v="2025-06-03T00:00:00"/>
    <d v="2025-06-03T00:00:00"/>
    <n v="0"/>
    <s v=""/>
    <s v=""/>
    <s v="3101520599"/>
    <s v="200013231598"/>
    <s v="0010"/>
    <s v="0060"/>
    <s v="R1"/>
    <s v="10-60"/>
    <x v="0"/>
    <x v="1"/>
    <n v="10514"/>
    <x v="1"/>
  </r>
  <r>
    <s v="10001654001"/>
    <s v="R4-250603-00"/>
    <s v="FA"/>
    <s v="R4"/>
    <d v="2025-06-02T00:00:00"/>
    <s v=""/>
    <s v="3106"/>
    <x v="1"/>
    <s v="10514"/>
    <s v="0"/>
    <n v="-35.76"/>
    <s v=""/>
    <n v="-35.76"/>
    <s v="USD"/>
    <s v="O1"/>
    <s v="USMO6561330270"/>
    <s v="1000165400110514"/>
    <s v=""/>
    <s v="SLONERO"/>
    <d v="2025-06-03T00:00:00"/>
    <d v="2025-06-03T00:00:00"/>
    <n v="0"/>
    <s v=""/>
    <s v=""/>
    <s v="3101656664"/>
    <s v="200013231911"/>
    <s v="0010"/>
    <s v="0060"/>
    <s v="R1"/>
    <s v="10-60"/>
    <x v="0"/>
    <x v="1"/>
    <n v="10514"/>
    <x v="1"/>
  </r>
  <r>
    <s v="10001654002"/>
    <s v="R4-250603-00"/>
    <s v="FA"/>
    <s v="R4"/>
    <d v="2025-06-02T00:00:00"/>
    <s v=""/>
    <s v="3106"/>
    <x v="1"/>
    <s v="10721"/>
    <s v="0"/>
    <n v="-37.54"/>
    <s v=""/>
    <n v="-37.54"/>
    <s v="USD"/>
    <s v="O1"/>
    <s v="USMO6302000001"/>
    <s v="1000165400210721"/>
    <s v=""/>
    <s v="SLONERO"/>
    <d v="2025-06-03T00:00:00"/>
    <d v="2025-06-03T00:00:00"/>
    <n v="0"/>
    <s v=""/>
    <s v=""/>
    <s v="3101674438"/>
    <s v="200011391063"/>
    <s v="0010"/>
    <s v="0060"/>
    <s v="R1"/>
    <s v="10-60"/>
    <x v="0"/>
    <x v="1"/>
    <n v="10721"/>
    <x v="4"/>
  </r>
  <r>
    <s v="10001654009"/>
    <s v="R4-250603-00"/>
    <s v="FA"/>
    <s v="R4"/>
    <d v="2025-06-02T00:00:00"/>
    <s v=""/>
    <s v="3106"/>
    <x v="1"/>
    <s v="10720"/>
    <s v="0"/>
    <n v="-100.29"/>
    <s v=""/>
    <n v="-100.29"/>
    <s v="USD"/>
    <s v="O1"/>
    <s v="USMO6384189301"/>
    <s v="1000165400910720"/>
    <s v=""/>
    <s v="SLONERO"/>
    <d v="2025-06-03T00:00:00"/>
    <d v="2025-06-03T00:00:00"/>
    <n v="0"/>
    <s v=""/>
    <s v=""/>
    <s v="3101644947"/>
    <s v="200013085937"/>
    <s v="0010"/>
    <s v="0060"/>
    <s v="R1"/>
    <s v="10-60"/>
    <x v="0"/>
    <x v="1"/>
    <n v="10720"/>
    <x v="3"/>
  </r>
  <r>
    <s v="10001654010"/>
    <s v="R4-250603-00"/>
    <s v="FA"/>
    <s v="R4"/>
    <d v="2025-06-02T00:00:00"/>
    <s v=""/>
    <s v="3106"/>
    <x v="0"/>
    <s v="10719"/>
    <s v="0"/>
    <n v="-22.47"/>
    <s v=""/>
    <n v="-22.47"/>
    <s v="USD"/>
    <s v="O1"/>
    <s v="USMO6560518220"/>
    <s v="1000165401010719"/>
    <s v=""/>
    <s v="SLONERO"/>
    <d v="2025-06-03T00:00:00"/>
    <d v="2025-06-03T00:00:00"/>
    <n v="0"/>
    <s v=""/>
    <s v=""/>
    <s v="3101618952"/>
    <s v="200014325035"/>
    <s v="0010"/>
    <s v="0060"/>
    <s v="R1"/>
    <s v="10-60"/>
    <x v="0"/>
    <x v="0"/>
    <n v="10719"/>
    <x v="0"/>
  </r>
  <r>
    <s v="10001654028"/>
    <s v="R4-250603-00"/>
    <s v="FA"/>
    <s v="R4"/>
    <d v="2025-06-02T00:00:00"/>
    <s v=""/>
    <s v="3106"/>
    <x v="0"/>
    <s v="10719"/>
    <s v="0"/>
    <n v="-5"/>
    <s v=""/>
    <n v="-5"/>
    <s v="USD"/>
    <s v="O1"/>
    <s v="USMO6568694341"/>
    <s v="1000165402810719"/>
    <s v=""/>
    <s v="SLONERO"/>
    <d v="2025-06-03T00:00:00"/>
    <d v="2025-06-03T00:00:00"/>
    <n v="0"/>
    <s v=""/>
    <s v=""/>
    <s v="3101602132"/>
    <s v="200013481714"/>
    <s v="0010"/>
    <s v="0060"/>
    <s v="R1"/>
    <s v="10-60"/>
    <x v="0"/>
    <x v="0"/>
    <n v="10719"/>
    <x v="0"/>
  </r>
  <r>
    <s v="10001654028"/>
    <s v="R4-250603-00"/>
    <s v="FA"/>
    <s v="R4"/>
    <d v="2025-06-02T00:00:00"/>
    <s v=""/>
    <s v="3106"/>
    <x v="1"/>
    <s v="10721"/>
    <s v="0"/>
    <n v="-5"/>
    <s v=""/>
    <n v="-5"/>
    <s v="USD"/>
    <s v="O1"/>
    <s v="USMO6568694341"/>
    <s v="1000165402810721"/>
    <s v=""/>
    <s v="SLONERO"/>
    <d v="2025-06-03T00:00:00"/>
    <d v="2025-06-03T00:00:00"/>
    <n v="0"/>
    <s v=""/>
    <s v=""/>
    <s v="3101602231"/>
    <s v="200013481714"/>
    <s v="0010"/>
    <s v="0060"/>
    <s v="R1"/>
    <s v="10-60"/>
    <x v="0"/>
    <x v="1"/>
    <n v="10721"/>
    <x v="4"/>
  </r>
  <r>
    <s v="10001654030"/>
    <s v="R4-250603-00"/>
    <s v="FA"/>
    <s v="R4"/>
    <d v="2025-06-02T00:00:00"/>
    <s v=""/>
    <s v="3106"/>
    <x v="1"/>
    <s v="10721"/>
    <s v="0"/>
    <n v="-9.0399999999999991"/>
    <s v=""/>
    <n v="-9.0399999999999991"/>
    <s v="USD"/>
    <s v="O1"/>
    <s v="USMO6302000001"/>
    <s v="1000165403010721"/>
    <s v=""/>
    <s v="SLONERO"/>
    <d v="2025-06-03T00:00:00"/>
    <d v="2025-06-03T00:00:00"/>
    <n v="0"/>
    <s v=""/>
    <s v=""/>
    <s v="3101689058"/>
    <s v="200011384977"/>
    <s v="0010"/>
    <s v="0060"/>
    <s v="R1"/>
    <s v="10-60"/>
    <x v="0"/>
    <x v="1"/>
    <n v="10721"/>
    <x v="4"/>
  </r>
  <r>
    <s v="10001654032"/>
    <s v="R4-250603-00"/>
    <s v="FA"/>
    <s v="R4"/>
    <d v="2025-06-02T00:00:00"/>
    <s v=""/>
    <s v="3106"/>
    <x v="1"/>
    <s v="10514"/>
    <s v="0"/>
    <n v="-5.41"/>
    <s v=""/>
    <n v="-5.41"/>
    <s v="USD"/>
    <s v="O1"/>
    <s v="USMO6561324510"/>
    <s v="1000165403210514"/>
    <s v=""/>
    <s v="SLONERO"/>
    <d v="2025-06-03T00:00:00"/>
    <d v="2025-06-03T00:00:00"/>
    <n v="0"/>
    <s v=""/>
    <s v=""/>
    <s v="3101544358"/>
    <s v="200013341868"/>
    <s v="0010"/>
    <s v="0060"/>
    <s v="R1"/>
    <s v="10-60"/>
    <x v="0"/>
    <x v="1"/>
    <n v="10514"/>
    <x v="1"/>
  </r>
  <r>
    <s v="10001654032"/>
    <s v="R4-250603-00"/>
    <s v="FA"/>
    <s v="R4"/>
    <d v="2025-06-02T00:00:00"/>
    <s v=""/>
    <s v="3106"/>
    <x v="0"/>
    <s v="10469"/>
    <s v="0"/>
    <n v="-5"/>
    <s v=""/>
    <n v="-5"/>
    <s v="USD"/>
    <s v="O1"/>
    <s v="USMO6561324510"/>
    <s v="1000165403210469"/>
    <s v=""/>
    <s v="SLONERO"/>
    <d v="2025-06-03T00:00:00"/>
    <d v="2025-06-03T00:00:00"/>
    <n v="0"/>
    <s v=""/>
    <s v=""/>
    <s v="3101544265"/>
    <s v="200013341868"/>
    <s v="0010"/>
    <s v="0060"/>
    <s v="R1"/>
    <s v="10-60"/>
    <x v="0"/>
    <x v="0"/>
    <n v="10469"/>
    <x v="2"/>
  </r>
  <r>
    <s v="10001654034"/>
    <s v="R4-250603-00"/>
    <s v="FA"/>
    <s v="R4"/>
    <d v="2025-06-02T00:00:00"/>
    <s v=""/>
    <s v="3106"/>
    <x v="1"/>
    <s v="10514"/>
    <s v="0"/>
    <n v="-6.74"/>
    <s v=""/>
    <n v="-6.74"/>
    <s v="USD"/>
    <s v="O1"/>
    <s v="USMO6561326200"/>
    <s v="1000165403410514"/>
    <s v=""/>
    <s v="SLONERO"/>
    <d v="2025-06-03T00:00:00"/>
    <d v="2025-06-03T00:00:00"/>
    <n v="0"/>
    <s v=""/>
    <s v=""/>
    <s v="3101631695"/>
    <s v="200014001081"/>
    <s v="0010"/>
    <s v="0060"/>
    <s v="R1"/>
    <s v="10-60"/>
    <x v="0"/>
    <x v="1"/>
    <n v="10514"/>
    <x v="1"/>
  </r>
  <r>
    <s v="10001654034"/>
    <s v="R4-250603-00"/>
    <s v="FA"/>
    <s v="R4"/>
    <d v="2025-06-02T00:00:00"/>
    <s v=""/>
    <s v="3106"/>
    <x v="0"/>
    <s v="10469"/>
    <s v="0"/>
    <n v="-5"/>
    <s v=""/>
    <n v="-5"/>
    <s v="USD"/>
    <s v="O1"/>
    <s v="USMO6561326200"/>
    <s v="1000165403410469"/>
    <s v=""/>
    <s v="SLONERO"/>
    <d v="2025-06-03T00:00:00"/>
    <d v="2025-06-03T00:00:00"/>
    <n v="0"/>
    <s v=""/>
    <s v=""/>
    <s v="3101631791"/>
    <s v="200014001081"/>
    <s v="0010"/>
    <s v="0060"/>
    <s v="R1"/>
    <s v="10-60"/>
    <x v="0"/>
    <x v="0"/>
    <n v="10469"/>
    <x v="2"/>
  </r>
  <r>
    <s v="10001654035"/>
    <s v="R4-250603-00"/>
    <s v="FA"/>
    <s v="R4"/>
    <d v="2025-06-02T00:00:00"/>
    <s v=""/>
    <s v="3106"/>
    <x v="0"/>
    <s v="10469"/>
    <s v="0"/>
    <n v="-5.49"/>
    <s v=""/>
    <n v="-5.49"/>
    <s v="USD"/>
    <s v="O1"/>
    <s v="USMO6561330230"/>
    <s v="1000165403510469"/>
    <s v=""/>
    <s v="SLONERO"/>
    <d v="2025-06-03T00:00:00"/>
    <d v="2025-06-03T00:00:00"/>
    <n v="0"/>
    <s v=""/>
    <s v=""/>
    <s v="3101619823"/>
    <s v="200013233289"/>
    <s v="0010"/>
    <s v="0060"/>
    <s v="R1"/>
    <s v="10-60"/>
    <x v="0"/>
    <x v="0"/>
    <n v="10469"/>
    <x v="2"/>
  </r>
  <r>
    <s v="10001654035"/>
    <s v="R4-250603-00"/>
    <s v="FA"/>
    <s v="R4"/>
    <d v="2025-06-02T00:00:00"/>
    <s v=""/>
    <s v="3106"/>
    <x v="1"/>
    <s v="10514"/>
    <s v="0"/>
    <n v="-6.81"/>
    <s v=""/>
    <n v="-6.81"/>
    <s v="USD"/>
    <s v="O1"/>
    <s v="USMO6561330230"/>
    <s v="1000165403510514"/>
    <s v=""/>
    <s v="SLONERO"/>
    <d v="2025-06-03T00:00:00"/>
    <d v="2025-06-03T00:00:00"/>
    <n v="0"/>
    <s v=""/>
    <s v=""/>
    <s v="3101665903"/>
    <s v="200013233289"/>
    <s v="0010"/>
    <s v="0060"/>
    <s v="R1"/>
    <s v="10-60"/>
    <x v="0"/>
    <x v="1"/>
    <n v="10514"/>
    <x v="1"/>
  </r>
  <r>
    <s v="10001654036"/>
    <s v="R4-250603-00"/>
    <s v="FA"/>
    <s v="R4"/>
    <d v="2025-06-02T00:00:00"/>
    <s v=""/>
    <s v="3106"/>
    <x v="0"/>
    <s v="10469"/>
    <s v="0"/>
    <n v="-5"/>
    <s v=""/>
    <n v="-5"/>
    <s v="USD"/>
    <s v="O1"/>
    <s v="USMO6561328640"/>
    <s v="1000165403610469"/>
    <s v=""/>
    <s v="SLONERO"/>
    <d v="2025-06-03T00:00:00"/>
    <d v="2025-06-03T00:00:00"/>
    <n v="0"/>
    <s v=""/>
    <s v=""/>
    <s v="3101544723"/>
    <s v="200013460791"/>
    <s v="0010"/>
    <s v="0060"/>
    <s v="R1"/>
    <s v="10-60"/>
    <x v="0"/>
    <x v="0"/>
    <n v="10469"/>
    <x v="2"/>
  </r>
  <r>
    <s v="10001654036"/>
    <s v="R4-250603-00"/>
    <s v="FA"/>
    <s v="R4"/>
    <d v="2025-06-02T00:00:00"/>
    <s v=""/>
    <s v="3106"/>
    <x v="1"/>
    <s v="10514"/>
    <s v="0"/>
    <n v="-5"/>
    <s v=""/>
    <n v="-5"/>
    <s v="USD"/>
    <s v="O1"/>
    <s v="USMO6561328640"/>
    <s v="1000165403610514"/>
    <s v=""/>
    <s v="SLONERO"/>
    <d v="2025-06-03T00:00:00"/>
    <d v="2025-06-03T00:00:00"/>
    <n v="0"/>
    <s v=""/>
    <s v=""/>
    <s v="3101544818"/>
    <s v="200013460791"/>
    <s v="0010"/>
    <s v="0060"/>
    <s v="R1"/>
    <s v="10-60"/>
    <x v="0"/>
    <x v="1"/>
    <n v="10514"/>
    <x v="1"/>
  </r>
  <r>
    <s v="10001654037"/>
    <s v="R4-250603-00"/>
    <s v="FA"/>
    <s v="R4"/>
    <d v="2025-06-02T00:00:00"/>
    <s v=""/>
    <s v="3106"/>
    <x v="1"/>
    <s v="10514"/>
    <s v="0"/>
    <n v="-7.86"/>
    <s v=""/>
    <n v="-7.86"/>
    <s v="USD"/>
    <s v="O1"/>
    <s v="USMO6561335120"/>
    <s v="1000165403710514"/>
    <s v=""/>
    <s v="SLONERO"/>
    <d v="2025-06-03T00:00:00"/>
    <d v="2025-06-03T00:00:00"/>
    <n v="0"/>
    <s v=""/>
    <s v=""/>
    <s v="3101568819"/>
    <s v="200012259970"/>
    <s v="0010"/>
    <s v="0060"/>
    <s v="R1"/>
    <s v="10-60"/>
    <x v="0"/>
    <x v="1"/>
    <n v="10514"/>
    <x v="1"/>
  </r>
  <r>
    <s v="10001654037"/>
    <s v="R4-250603-00"/>
    <s v="FA"/>
    <s v="R4"/>
    <d v="2025-06-02T00:00:00"/>
    <s v=""/>
    <s v="3106"/>
    <x v="0"/>
    <s v="10469"/>
    <s v="0"/>
    <n v="-5"/>
    <s v=""/>
    <n v="-5"/>
    <s v="USD"/>
    <s v="O1"/>
    <s v="USMO6561335120"/>
    <s v="1000165403710469"/>
    <s v=""/>
    <s v="SLONERO"/>
    <d v="2025-06-03T00:00:00"/>
    <d v="2025-06-03T00:00:00"/>
    <n v="0"/>
    <s v=""/>
    <s v=""/>
    <s v="3101568727"/>
    <s v="200012259970"/>
    <s v="0010"/>
    <s v="0060"/>
    <s v="R1"/>
    <s v="10-60"/>
    <x v="0"/>
    <x v="0"/>
    <n v="10469"/>
    <x v="2"/>
  </r>
  <r>
    <s v="10001654039"/>
    <s v="R4-250603-00"/>
    <s v="FA"/>
    <s v="R4"/>
    <d v="2025-06-02T00:00:00"/>
    <s v=""/>
    <s v="3106"/>
    <x v="0"/>
    <s v="10469"/>
    <s v="0"/>
    <n v="-6.19"/>
    <s v=""/>
    <n v="-6.19"/>
    <s v="USD"/>
    <s v="O1"/>
    <s v="USMO6561324950"/>
    <s v="1000165403910469"/>
    <s v=""/>
    <s v="SLONERO"/>
    <d v="2025-06-03T00:00:00"/>
    <d v="2025-06-03T00:00:00"/>
    <n v="0"/>
    <s v=""/>
    <s v=""/>
    <s v="3101566611"/>
    <s v="200014069591"/>
    <s v="0010"/>
    <s v="0060"/>
    <s v="R1"/>
    <s v="10-60"/>
    <x v="0"/>
    <x v="0"/>
    <n v="10469"/>
    <x v="2"/>
  </r>
  <r>
    <s v="10001654039"/>
    <s v="R4-250603-00"/>
    <s v="FA"/>
    <s v="R4"/>
    <d v="2025-06-02T00:00:00"/>
    <s v=""/>
    <s v="3106"/>
    <x v="1"/>
    <s v="10514"/>
    <s v="0"/>
    <n v="-9.3699999999999992"/>
    <s v=""/>
    <n v="-9.3699999999999992"/>
    <s v="USD"/>
    <s v="O1"/>
    <s v="USMO6561324950"/>
    <s v="1000165403910514"/>
    <s v=""/>
    <s v="SLONERO"/>
    <d v="2025-06-03T00:00:00"/>
    <d v="2025-06-03T00:00:00"/>
    <n v="0"/>
    <s v=""/>
    <s v=""/>
    <s v="3101567671"/>
    <s v="200014069591"/>
    <s v="0010"/>
    <s v="0060"/>
    <s v="R1"/>
    <s v="10-60"/>
    <x v="0"/>
    <x v="1"/>
    <n v="10514"/>
    <x v="1"/>
  </r>
  <r>
    <s v="10001654041"/>
    <s v="R4-250603-00"/>
    <s v="FA"/>
    <s v="R4"/>
    <d v="2025-06-02T00:00:00"/>
    <s v=""/>
    <s v="3106"/>
    <x v="0"/>
    <s v="10469"/>
    <s v="0"/>
    <n v="-5.56"/>
    <s v=""/>
    <n v="-5.56"/>
    <s v="USD"/>
    <s v="O1"/>
    <s v="USMO6561314800"/>
    <s v="1000165404110469"/>
    <s v=""/>
    <s v="SLONERO"/>
    <d v="2025-06-03T00:00:00"/>
    <d v="2025-06-03T00:00:00"/>
    <n v="0"/>
    <s v=""/>
    <s v=""/>
    <s v="3101659276"/>
    <s v="200014001040"/>
    <s v="0010"/>
    <s v="0060"/>
    <s v="R1"/>
    <s v="10-60"/>
    <x v="0"/>
    <x v="0"/>
    <n v="10469"/>
    <x v="2"/>
  </r>
  <r>
    <s v="10001654041"/>
    <s v="R4-250603-00"/>
    <s v="FA"/>
    <s v="R4"/>
    <d v="2025-06-02T00:00:00"/>
    <s v=""/>
    <s v="3106"/>
    <x v="1"/>
    <s v="10514"/>
    <s v="0"/>
    <n v="-7.81"/>
    <s v=""/>
    <n v="-7.81"/>
    <s v="USD"/>
    <s v="O1"/>
    <s v="USMO6561314800"/>
    <s v="1000165404110514"/>
    <s v=""/>
    <s v="SLONERO"/>
    <d v="2025-06-03T00:00:00"/>
    <d v="2025-06-03T00:00:00"/>
    <n v="0"/>
    <s v=""/>
    <s v=""/>
    <s v="3101659373"/>
    <s v="200014001040"/>
    <s v="0010"/>
    <s v="0060"/>
    <s v="R1"/>
    <s v="10-60"/>
    <x v="0"/>
    <x v="1"/>
    <n v="10514"/>
    <x v="1"/>
  </r>
  <r>
    <s v="10001654042"/>
    <s v="R4-250603-00"/>
    <s v="FA"/>
    <s v="R4"/>
    <d v="2025-06-02T00:00:00"/>
    <s v=""/>
    <s v="3106"/>
    <x v="1"/>
    <s v="10514"/>
    <s v="0"/>
    <n v="-8.57"/>
    <s v=""/>
    <n v="-8.57"/>
    <s v="USD"/>
    <s v="O1"/>
    <s v="USMO6561323820"/>
    <s v="1000165404210514"/>
    <s v=""/>
    <s v="SLONERO"/>
    <d v="2025-06-03T00:00:00"/>
    <d v="2025-06-03T00:00:00"/>
    <n v="0"/>
    <s v=""/>
    <s v=""/>
    <s v="3101589236"/>
    <s v="200011890916"/>
    <s v="0010"/>
    <s v="0060"/>
    <s v="R1"/>
    <s v="10-60"/>
    <x v="0"/>
    <x v="1"/>
    <n v="10514"/>
    <x v="1"/>
  </r>
  <r>
    <s v="10001654042"/>
    <s v="R4-250603-00"/>
    <s v="FA"/>
    <s v="R4"/>
    <d v="2025-06-02T00:00:00"/>
    <s v=""/>
    <s v="3106"/>
    <x v="0"/>
    <s v="10469"/>
    <s v="0"/>
    <n v="-6.38"/>
    <s v=""/>
    <n v="-6.38"/>
    <s v="USD"/>
    <s v="O1"/>
    <s v="USMO6561323820"/>
    <s v="1000165404210469"/>
    <s v=""/>
    <s v="SLONERO"/>
    <d v="2025-06-03T00:00:00"/>
    <d v="2025-06-03T00:00:00"/>
    <n v="0"/>
    <s v=""/>
    <s v=""/>
    <s v="3101589330"/>
    <s v="200011890916"/>
    <s v="0010"/>
    <s v="0060"/>
    <s v="R1"/>
    <s v="10-60"/>
    <x v="0"/>
    <x v="0"/>
    <n v="10469"/>
    <x v="2"/>
  </r>
  <r>
    <s v="10001654044"/>
    <s v="R4-250603-00"/>
    <s v="FA"/>
    <s v="R4"/>
    <d v="2025-06-02T00:00:00"/>
    <s v=""/>
    <s v="3106"/>
    <x v="1"/>
    <s v="10514"/>
    <s v="0"/>
    <n v="-8.5"/>
    <s v=""/>
    <n v="-8.5"/>
    <s v="USD"/>
    <s v="O1"/>
    <s v="USMO6561317610"/>
    <s v="1000165404410514"/>
    <s v=""/>
    <s v="SLONERO"/>
    <d v="2025-06-03T00:00:00"/>
    <d v="2025-06-03T00:00:00"/>
    <n v="0"/>
    <s v=""/>
    <s v=""/>
    <s v="3101682624"/>
    <s v="200012127433"/>
    <s v="0010"/>
    <s v="0060"/>
    <s v="R1"/>
    <s v="10-60"/>
    <x v="0"/>
    <x v="1"/>
    <n v="10514"/>
    <x v="1"/>
  </r>
  <r>
    <s v="10001654044"/>
    <s v="R4-250603-00"/>
    <s v="FA"/>
    <s v="R4"/>
    <d v="2025-06-02T00:00:00"/>
    <s v=""/>
    <s v="3106"/>
    <x v="0"/>
    <s v="10469"/>
    <s v="0"/>
    <n v="-6.03"/>
    <s v=""/>
    <n v="-6.03"/>
    <s v="USD"/>
    <s v="O1"/>
    <s v="USMO6561317610"/>
    <s v="1000165404410469"/>
    <s v=""/>
    <s v="SLONERO"/>
    <d v="2025-06-03T00:00:00"/>
    <d v="2025-06-03T00:00:00"/>
    <n v="0"/>
    <s v=""/>
    <s v=""/>
    <s v="3101682709"/>
    <s v="200012127433"/>
    <s v="0010"/>
    <s v="0060"/>
    <s v="R1"/>
    <s v="10-60"/>
    <x v="0"/>
    <x v="0"/>
    <n v="10469"/>
    <x v="2"/>
  </r>
  <r>
    <s v="10001654046"/>
    <s v="R4-250603-00"/>
    <s v="FA"/>
    <s v="R4"/>
    <d v="2025-06-02T00:00:00"/>
    <s v=""/>
    <s v="3106"/>
    <x v="1"/>
    <s v="10514"/>
    <s v="0"/>
    <n v="-8.1999999999999993"/>
    <s v=""/>
    <n v="-8.1999999999999993"/>
    <s v="USD"/>
    <s v="O1"/>
    <s v="USMO6561319570"/>
    <s v="1000165404610514"/>
    <s v=""/>
    <s v="SLONERO"/>
    <d v="2025-06-03T00:00:00"/>
    <d v="2025-06-03T00:00:00"/>
    <n v="0"/>
    <s v=""/>
    <s v=""/>
    <s v="3101488791"/>
    <s v="200013333477"/>
    <s v="0010"/>
    <s v="0060"/>
    <s v="R1"/>
    <s v="10-60"/>
    <x v="0"/>
    <x v="1"/>
    <n v="10514"/>
    <x v="1"/>
  </r>
  <r>
    <s v="10001654046"/>
    <s v="R4-250603-00"/>
    <s v="FA"/>
    <s v="R4"/>
    <d v="2025-06-02T00:00:00"/>
    <s v=""/>
    <s v="3106"/>
    <x v="0"/>
    <s v="10469"/>
    <s v="0"/>
    <n v="-6"/>
    <s v=""/>
    <n v="-6"/>
    <s v="USD"/>
    <s v="O1"/>
    <s v="USMO6561319570"/>
    <s v="1000165404610469"/>
    <s v=""/>
    <s v="SLONERO"/>
    <d v="2025-06-03T00:00:00"/>
    <d v="2025-06-03T00:00:00"/>
    <n v="0"/>
    <s v=""/>
    <s v=""/>
    <s v="3101488979"/>
    <s v="200013333477"/>
    <s v="0010"/>
    <s v="0060"/>
    <s v="R1"/>
    <s v="10-60"/>
    <x v="0"/>
    <x v="0"/>
    <n v="10469"/>
    <x v="2"/>
  </r>
  <r>
    <s v="10001654048"/>
    <s v="R4-250603-00"/>
    <s v="FA"/>
    <s v="R4"/>
    <d v="2025-06-02T00:00:00"/>
    <s v=""/>
    <s v="3106"/>
    <x v="0"/>
    <s v="10469"/>
    <s v="0"/>
    <n v="-8.2100000000000009"/>
    <s v=""/>
    <n v="-8.2100000000000009"/>
    <s v="USD"/>
    <s v="O1"/>
    <s v="USMO6561321480"/>
    <s v="1000165404810469"/>
    <s v=""/>
    <s v="SLONERO"/>
    <d v="2025-06-03T00:00:00"/>
    <d v="2025-06-03T00:00:00"/>
    <n v="0"/>
    <s v=""/>
    <s v=""/>
    <s v="3101618758"/>
    <s v="200014640110"/>
    <s v="0010"/>
    <s v="0060"/>
    <s v="R1"/>
    <s v="10-60"/>
    <x v="0"/>
    <x v="0"/>
    <n v="10469"/>
    <x v="2"/>
  </r>
  <r>
    <s v="10001654048"/>
    <s v="R4-250603-00"/>
    <s v="FA"/>
    <s v="R4"/>
    <d v="2025-06-02T00:00:00"/>
    <s v=""/>
    <s v="3106"/>
    <x v="1"/>
    <s v="10514"/>
    <s v="0"/>
    <n v="-12.25"/>
    <s v=""/>
    <n v="-12.25"/>
    <s v="USD"/>
    <s v="O1"/>
    <s v="USMO6561321480"/>
    <s v="1000165404810514"/>
    <s v=""/>
    <s v="SLONERO"/>
    <d v="2025-06-03T00:00:00"/>
    <d v="2025-06-03T00:00:00"/>
    <n v="0"/>
    <s v=""/>
    <s v=""/>
    <s v="3101618672"/>
    <s v="200014640110"/>
    <s v="0010"/>
    <s v="0060"/>
    <s v="R1"/>
    <s v="10-60"/>
    <x v="0"/>
    <x v="1"/>
    <n v="10514"/>
    <x v="1"/>
  </r>
  <r>
    <s v="10001654054"/>
    <s v="R4-250603-00"/>
    <s v="FA"/>
    <s v="R4"/>
    <d v="2025-06-02T00:00:00"/>
    <s v=""/>
    <s v="3106"/>
    <x v="1"/>
    <s v="10514"/>
    <s v="0"/>
    <n v="-69.03"/>
    <s v=""/>
    <n v="-69.03"/>
    <s v="USD"/>
    <s v="O1"/>
    <s v="USMO6561326420"/>
    <s v="1000165405410514"/>
    <s v=""/>
    <s v="SLONERO"/>
    <d v="2025-06-03T00:00:00"/>
    <d v="2025-06-03T00:00:00"/>
    <n v="0"/>
    <s v=""/>
    <s v=""/>
    <s v="3101615593"/>
    <s v="200011232465"/>
    <s v="0010"/>
    <s v="0060"/>
    <s v="R1"/>
    <s v="10-60"/>
    <x v="0"/>
    <x v="1"/>
    <n v="10514"/>
    <x v="1"/>
  </r>
  <r>
    <s v="10001654054"/>
    <s v="R4-250603-00"/>
    <s v="FA"/>
    <s v="R4"/>
    <d v="2025-06-02T00:00:00"/>
    <s v=""/>
    <s v="3106"/>
    <x v="0"/>
    <s v="10469"/>
    <s v="0"/>
    <n v="-49.67"/>
    <s v=""/>
    <n v="-49.67"/>
    <s v="USD"/>
    <s v="O1"/>
    <s v="USMO6561326420"/>
    <s v="1000165405410469"/>
    <s v=""/>
    <s v="SLONERO"/>
    <d v="2025-06-03T00:00:00"/>
    <d v="2025-06-03T00:00:00"/>
    <n v="0"/>
    <s v=""/>
    <s v=""/>
    <s v="3101615496"/>
    <s v="200011232465"/>
    <s v="0010"/>
    <s v="0060"/>
    <s v="R1"/>
    <s v="10-60"/>
    <x v="0"/>
    <x v="0"/>
    <n v="10469"/>
    <x v="2"/>
  </r>
  <r>
    <s v="10001654093"/>
    <s v="R4-250603-00"/>
    <s v="FA"/>
    <s v="R4"/>
    <d v="2025-06-02T00:00:00"/>
    <s v=""/>
    <s v="3106"/>
    <x v="0"/>
    <s v="10469"/>
    <s v="0"/>
    <n v="-7.22"/>
    <s v=""/>
    <n v="-7.22"/>
    <s v="USD"/>
    <s v="O1"/>
    <s v="USMO6561320830"/>
    <s v="1000165409310469"/>
    <s v=""/>
    <s v="SLONERO"/>
    <d v="2025-06-03T00:00:00"/>
    <d v="2025-06-03T00:00:00"/>
    <n v="0"/>
    <s v=""/>
    <s v=""/>
    <s v="3101490883"/>
    <s v="200014529941"/>
    <s v="0010"/>
    <s v="0060"/>
    <s v="R1"/>
    <s v="10-60"/>
    <x v="0"/>
    <x v="0"/>
    <n v="10469"/>
    <x v="2"/>
  </r>
  <r>
    <s v="10001654093"/>
    <s v="R4-250603-00"/>
    <s v="FA"/>
    <s v="R4"/>
    <d v="2025-06-02T00:00:00"/>
    <s v=""/>
    <s v="3106"/>
    <x v="1"/>
    <s v="10514"/>
    <s v="0"/>
    <n v="-14.2"/>
    <s v=""/>
    <n v="-14.2"/>
    <s v="USD"/>
    <s v="O1"/>
    <s v="USMO6561320830"/>
    <s v="1000165409310514"/>
    <s v=""/>
    <s v="SLONERO"/>
    <d v="2025-06-03T00:00:00"/>
    <d v="2025-06-03T00:00:00"/>
    <n v="0"/>
    <s v=""/>
    <s v=""/>
    <s v="3101490980"/>
    <s v="200014529941"/>
    <s v="0010"/>
    <s v="0060"/>
    <s v="R1"/>
    <s v="10-60"/>
    <x v="0"/>
    <x v="1"/>
    <n v="10514"/>
    <x v="1"/>
  </r>
  <r>
    <s v="10001654095"/>
    <s v="R4-250603-00"/>
    <s v="FA"/>
    <s v="R4"/>
    <d v="2025-06-02T00:00:00"/>
    <s v=""/>
    <s v="3106"/>
    <x v="0"/>
    <s v="10469"/>
    <s v="0"/>
    <n v="-9.76"/>
    <s v=""/>
    <n v="-9.76"/>
    <s v="USD"/>
    <s v="O1"/>
    <s v="USMO6561324950"/>
    <s v="1000165409510469"/>
    <s v=""/>
    <s v="SLONERO"/>
    <d v="2025-06-03T00:00:00"/>
    <d v="2025-06-03T00:00:00"/>
    <n v="0"/>
    <s v=""/>
    <s v=""/>
    <s v="3101567384"/>
    <s v="200014696005"/>
    <s v="0010"/>
    <s v="0060"/>
    <s v="R1"/>
    <s v="10-60"/>
    <x v="0"/>
    <x v="0"/>
    <n v="10469"/>
    <x v="2"/>
  </r>
  <r>
    <s v="10001654095"/>
    <s v="R4-250603-00"/>
    <s v="FA"/>
    <s v="R4"/>
    <d v="2025-06-02T00:00:00"/>
    <s v=""/>
    <s v="3106"/>
    <x v="1"/>
    <s v="10514"/>
    <s v="0"/>
    <n v="-14.93"/>
    <s v=""/>
    <n v="-14.93"/>
    <s v="USD"/>
    <s v="O1"/>
    <s v="USMO6561324950"/>
    <s v="1000165409510514"/>
    <s v=""/>
    <s v="SLONERO"/>
    <d v="2025-06-03T00:00:00"/>
    <d v="2025-06-03T00:00:00"/>
    <n v="0"/>
    <s v=""/>
    <s v=""/>
    <s v="3101568351"/>
    <s v="200014696005"/>
    <s v="0010"/>
    <s v="0060"/>
    <s v="R1"/>
    <s v="10-60"/>
    <x v="0"/>
    <x v="1"/>
    <n v="10514"/>
    <x v="1"/>
  </r>
  <r>
    <s v="10001654097"/>
    <s v="R4-250603-00"/>
    <s v="FA"/>
    <s v="R4"/>
    <d v="2025-06-02T00:00:00"/>
    <s v=""/>
    <s v="3106"/>
    <x v="0"/>
    <s v="10469"/>
    <s v="0"/>
    <n v="-10.119999999999999"/>
    <s v=""/>
    <n v="-10.119999999999999"/>
    <s v="USD"/>
    <s v="O1"/>
    <s v="USMO6561314890"/>
    <s v="1000165409710469"/>
    <s v=""/>
    <s v="SLONERO"/>
    <d v="2025-06-03T00:00:00"/>
    <d v="2025-06-03T00:00:00"/>
    <n v="0"/>
    <s v=""/>
    <s v=""/>
    <s v="3101687178"/>
    <s v="200013597899"/>
    <s v="0010"/>
    <s v="0060"/>
    <s v="R1"/>
    <s v="10-60"/>
    <x v="0"/>
    <x v="0"/>
    <n v="10469"/>
    <x v="2"/>
  </r>
  <r>
    <s v="10001654097"/>
    <s v="R4-250603-00"/>
    <s v="FA"/>
    <s v="R4"/>
    <d v="2025-06-02T00:00:00"/>
    <s v=""/>
    <s v="3106"/>
    <x v="1"/>
    <s v="10514"/>
    <s v="0"/>
    <n v="-15.08"/>
    <s v=""/>
    <n v="-15.08"/>
    <s v="USD"/>
    <s v="O1"/>
    <s v="USMO6561314890"/>
    <s v="1000165409710514"/>
    <s v=""/>
    <s v="SLONERO"/>
    <d v="2025-06-03T00:00:00"/>
    <d v="2025-06-03T00:00:00"/>
    <n v="0"/>
    <s v=""/>
    <s v=""/>
    <s v="3101687098"/>
    <s v="200013597899"/>
    <s v="0010"/>
    <s v="0060"/>
    <s v="R1"/>
    <s v="10-60"/>
    <x v="0"/>
    <x v="1"/>
    <n v="10514"/>
    <x v="1"/>
  </r>
  <r>
    <s v="10001654099"/>
    <s v="R4-250603-00"/>
    <s v="FA"/>
    <s v="R4"/>
    <d v="2025-06-02T00:00:00"/>
    <s v=""/>
    <s v="3106"/>
    <x v="0"/>
    <s v="10469"/>
    <s v="0"/>
    <n v="-10.11"/>
    <s v=""/>
    <n v="-10.11"/>
    <s v="USD"/>
    <s v="O1"/>
    <s v="USMO6561320120"/>
    <s v="1000165409910469"/>
    <s v=""/>
    <s v="SLONERO"/>
    <d v="2025-06-03T00:00:00"/>
    <d v="2025-06-03T00:00:00"/>
    <n v="0"/>
    <s v=""/>
    <s v=""/>
    <s v="3101622291"/>
    <s v="200011259245"/>
    <s v="0010"/>
    <s v="0060"/>
    <s v="C1"/>
    <s v="10-60"/>
    <x v="0"/>
    <x v="0"/>
    <n v="10469"/>
    <x v="2"/>
  </r>
  <r>
    <s v="10001654099"/>
    <s v="R4-250603-00"/>
    <s v="FA"/>
    <s v="R4"/>
    <d v="2025-06-02T00:00:00"/>
    <s v=""/>
    <s v="3106"/>
    <x v="1"/>
    <s v="10514"/>
    <s v="0"/>
    <n v="-16.100000000000001"/>
    <s v=""/>
    <n v="-16.100000000000001"/>
    <s v="USD"/>
    <s v="O1"/>
    <s v="USMO6561320120"/>
    <s v="1000165409910514"/>
    <s v=""/>
    <s v="SLONERO"/>
    <d v="2025-06-03T00:00:00"/>
    <d v="2025-06-03T00:00:00"/>
    <n v="0"/>
    <s v=""/>
    <s v=""/>
    <s v="3101622194"/>
    <s v="200011259245"/>
    <s v="0010"/>
    <s v="0060"/>
    <s v="C1"/>
    <s v="10-60"/>
    <x v="0"/>
    <x v="1"/>
    <n v="10514"/>
    <x v="1"/>
  </r>
  <r>
    <s v="10001654100"/>
    <s v="R4-250603-00"/>
    <s v="FA"/>
    <s v="R4"/>
    <d v="2025-06-02T00:00:00"/>
    <s v=""/>
    <s v="3106"/>
    <x v="0"/>
    <s v="10469"/>
    <s v="0"/>
    <n v="-9.69"/>
    <s v=""/>
    <n v="-9.69"/>
    <s v="USD"/>
    <s v="O1"/>
    <s v="USMO6561333830"/>
    <s v="1000165410010469"/>
    <s v=""/>
    <s v="SLONERO"/>
    <d v="2025-06-03T00:00:00"/>
    <d v="2025-06-03T00:00:00"/>
    <n v="0"/>
    <s v=""/>
    <s v=""/>
    <s v="3101572756"/>
    <s v="200011096332"/>
    <s v="0010"/>
    <s v="0060"/>
    <s v="C1"/>
    <s v="10-60"/>
    <x v="0"/>
    <x v="0"/>
    <n v="10469"/>
    <x v="2"/>
  </r>
  <r>
    <s v="10001654100"/>
    <s v="R4-250603-00"/>
    <s v="FA"/>
    <s v="R4"/>
    <d v="2025-06-02T00:00:00"/>
    <s v=""/>
    <s v="3106"/>
    <x v="1"/>
    <s v="10514"/>
    <s v="0"/>
    <n v="-12.63"/>
    <s v=""/>
    <n v="-12.63"/>
    <s v="USD"/>
    <s v="O1"/>
    <s v="USMO6561333830"/>
    <s v="1000165410010514"/>
    <s v=""/>
    <s v="SLONERO"/>
    <d v="2025-06-03T00:00:00"/>
    <d v="2025-06-03T00:00:00"/>
    <n v="0"/>
    <s v=""/>
    <s v=""/>
    <s v="3101572661"/>
    <s v="200011096332"/>
    <s v="0010"/>
    <s v="0060"/>
    <s v="C1"/>
    <s v="10-60"/>
    <x v="0"/>
    <x v="1"/>
    <n v="10514"/>
    <x v="1"/>
  </r>
  <r>
    <s v="10001654101"/>
    <s v="R4-250603-00"/>
    <s v="FA"/>
    <s v="R4"/>
    <d v="2025-06-02T00:00:00"/>
    <s v=""/>
    <s v="3106"/>
    <x v="1"/>
    <s v="10514"/>
    <s v="0"/>
    <n v="-18.34"/>
    <s v=""/>
    <n v="-18.34"/>
    <s v="USD"/>
    <s v="O1"/>
    <s v="USMO6561329880"/>
    <s v="1000165410110514"/>
    <s v=""/>
    <s v="SLONERO"/>
    <d v="2025-06-03T00:00:00"/>
    <d v="2025-06-03T00:00:00"/>
    <n v="0"/>
    <s v=""/>
    <s v=""/>
    <s v="3101538742"/>
    <s v="200013041575"/>
    <s v="0010"/>
    <s v="0060"/>
    <s v="R1"/>
    <s v="10-60"/>
    <x v="0"/>
    <x v="1"/>
    <n v="10514"/>
    <x v="1"/>
  </r>
  <r>
    <s v="10001654101"/>
    <s v="R4-250603-00"/>
    <s v="FA"/>
    <s v="R4"/>
    <d v="2025-06-02T00:00:00"/>
    <s v=""/>
    <s v="3106"/>
    <x v="0"/>
    <s v="10469"/>
    <s v="0"/>
    <n v="-12.12"/>
    <s v=""/>
    <n v="-12.12"/>
    <s v="USD"/>
    <s v="O1"/>
    <s v="USMO6561329880"/>
    <s v="1000165410110469"/>
    <s v=""/>
    <s v="SLONERO"/>
    <d v="2025-06-03T00:00:00"/>
    <d v="2025-06-03T00:00:00"/>
    <n v="0"/>
    <s v=""/>
    <s v=""/>
    <s v="3101538837"/>
    <s v="200013041575"/>
    <s v="0010"/>
    <s v="0060"/>
    <s v="R1"/>
    <s v="10-60"/>
    <x v="0"/>
    <x v="0"/>
    <n v="10469"/>
    <x v="2"/>
  </r>
  <r>
    <s v="10001654103"/>
    <s v="R4-250603-00"/>
    <s v="FA"/>
    <s v="R4"/>
    <d v="2025-06-02T00:00:00"/>
    <s v=""/>
    <s v="3106"/>
    <x v="0"/>
    <s v="10469"/>
    <s v="0"/>
    <n v="-46.97"/>
    <s v=""/>
    <n v="-46.97"/>
    <s v="USD"/>
    <s v="O1"/>
    <s v="USMO6561300000"/>
    <s v="1000165410310469"/>
    <s v=""/>
    <s v="SLONERO"/>
    <d v="2025-06-03T00:00:00"/>
    <d v="2025-06-03T00:00:00"/>
    <n v="0"/>
    <s v=""/>
    <s v=""/>
    <s v="3101670601"/>
    <s v="200012586869"/>
    <s v="0010"/>
    <s v="0060"/>
    <s v="R1"/>
    <s v="10-60"/>
    <x v="0"/>
    <x v="0"/>
    <n v="10469"/>
    <x v="2"/>
  </r>
  <r>
    <s v="10001654103"/>
    <s v="R4-250603-00"/>
    <s v="FA"/>
    <s v="R4"/>
    <d v="2025-06-02T00:00:00"/>
    <s v=""/>
    <s v="3106"/>
    <x v="1"/>
    <s v="10514"/>
    <s v="0"/>
    <n v="-81.81"/>
    <s v=""/>
    <n v="-81.81"/>
    <s v="USD"/>
    <s v="O1"/>
    <s v="USMO6561300000"/>
    <s v="1000165410310514"/>
    <s v=""/>
    <s v="SLONERO"/>
    <d v="2025-06-03T00:00:00"/>
    <d v="2025-06-03T00:00:00"/>
    <n v="0"/>
    <s v=""/>
    <s v=""/>
    <s v="3101670680"/>
    <s v="200012586869"/>
    <s v="0010"/>
    <s v="0060"/>
    <s v="R1"/>
    <s v="10-60"/>
    <x v="0"/>
    <x v="1"/>
    <n v="10514"/>
    <x v="1"/>
  </r>
  <r>
    <s v="10001654107"/>
    <s v="R4-250603-00"/>
    <s v="FA"/>
    <s v="R4"/>
    <d v="2025-06-02T00:00:00"/>
    <s v=""/>
    <s v="3106"/>
    <x v="0"/>
    <s v="10719"/>
    <s v="0"/>
    <n v="-29.04"/>
    <s v=""/>
    <n v="-29.04"/>
    <s v="USD"/>
    <s v="O1"/>
    <s v="USMO6560515260"/>
    <s v="1000165410710719"/>
    <s v=""/>
    <s v="SLONERO"/>
    <d v="2025-06-03T00:00:00"/>
    <d v="2025-06-03T00:00:00"/>
    <n v="0"/>
    <s v=""/>
    <s v=""/>
    <s v="3101684375"/>
    <s v="200012086118"/>
    <s v="0010"/>
    <s v="0060"/>
    <s v="R1"/>
    <s v="10-60"/>
    <x v="0"/>
    <x v="0"/>
    <n v="10719"/>
    <x v="0"/>
  </r>
  <r>
    <s v="10001654129"/>
    <s v="R4-250603-00"/>
    <s v="FA"/>
    <s v="R4"/>
    <d v="2025-06-02T00:00:00"/>
    <s v=""/>
    <s v="3106"/>
    <x v="1"/>
    <s v="10514"/>
    <s v="0"/>
    <n v="-19.38"/>
    <s v=""/>
    <n v="-19.38"/>
    <s v="USD"/>
    <s v="O1"/>
    <s v="USMO6561324950"/>
    <s v="1000165412910514"/>
    <s v=""/>
    <s v="SLONERO"/>
    <d v="2025-06-03T00:00:00"/>
    <d v="2025-06-03T00:00:00"/>
    <n v="0"/>
    <s v=""/>
    <s v=""/>
    <s v="3101567578"/>
    <s v="200012465726"/>
    <s v="0010"/>
    <s v="0060"/>
    <s v="R1"/>
    <s v="10-60"/>
    <x v="0"/>
    <x v="1"/>
    <n v="10514"/>
    <x v="1"/>
  </r>
  <r>
    <s v="10001654129"/>
    <s v="R4-250603-00"/>
    <s v="FA"/>
    <s v="R4"/>
    <d v="2025-06-02T00:00:00"/>
    <s v=""/>
    <s v="3106"/>
    <x v="0"/>
    <s v="10469"/>
    <s v="0"/>
    <n v="-12.97"/>
    <s v=""/>
    <n v="-12.97"/>
    <s v="USD"/>
    <s v="O1"/>
    <s v="USMO6561324950"/>
    <s v="1000165412910469"/>
    <s v=""/>
    <s v="SLONERO"/>
    <d v="2025-06-03T00:00:00"/>
    <d v="2025-06-03T00:00:00"/>
    <n v="0"/>
    <s v=""/>
    <s v=""/>
    <s v="3101567483"/>
    <s v="200012465726"/>
    <s v="0010"/>
    <s v="0060"/>
    <s v="R1"/>
    <s v="10-60"/>
    <x v="0"/>
    <x v="0"/>
    <n v="10469"/>
    <x v="2"/>
  </r>
  <r>
    <s v="10001654133"/>
    <s v="R4-250603-00"/>
    <s v="FA"/>
    <s v="R4"/>
    <d v="2025-06-02T00:00:00"/>
    <s v=""/>
    <s v="3106"/>
    <x v="1"/>
    <s v="10514"/>
    <s v="0"/>
    <n v="-19.559999999999999"/>
    <s v=""/>
    <n v="-19.559999999999999"/>
    <s v="USD"/>
    <s v="O1"/>
    <s v="USMO6561324950"/>
    <s v="1000165413310514"/>
    <s v=""/>
    <s v="SLONERO"/>
    <d v="2025-06-03T00:00:00"/>
    <d v="2025-06-03T00:00:00"/>
    <n v="0"/>
    <s v=""/>
    <s v=""/>
    <s v="3101568447"/>
    <s v="200013146663"/>
    <s v="0010"/>
    <s v="0060"/>
    <s v="R1"/>
    <s v="10-60"/>
    <x v="0"/>
    <x v="1"/>
    <n v="10514"/>
    <x v="1"/>
  </r>
  <r>
    <s v="10001654133"/>
    <s v="R4-250603-00"/>
    <s v="FA"/>
    <s v="R4"/>
    <d v="2025-06-02T00:00:00"/>
    <s v=""/>
    <s v="3106"/>
    <x v="0"/>
    <s v="10469"/>
    <s v="0"/>
    <n v="-12.9"/>
    <s v=""/>
    <n v="-12.9"/>
    <s v="USD"/>
    <s v="O1"/>
    <s v="USMO6561324950"/>
    <s v="1000165413310469"/>
    <s v=""/>
    <s v="SLONERO"/>
    <d v="2025-06-03T00:00:00"/>
    <d v="2025-06-03T00:00:00"/>
    <n v="0"/>
    <s v=""/>
    <s v=""/>
    <s v="3101568254"/>
    <s v="200013146663"/>
    <s v="0010"/>
    <s v="0060"/>
    <s v="R1"/>
    <s v="10-60"/>
    <x v="0"/>
    <x v="0"/>
    <n v="10469"/>
    <x v="2"/>
  </r>
  <r>
    <s v="10001654135"/>
    <s v="R4-250603-00"/>
    <s v="FA"/>
    <s v="R4"/>
    <d v="2025-06-02T00:00:00"/>
    <s v=""/>
    <s v="3106"/>
    <x v="1"/>
    <s v="10514"/>
    <s v="0"/>
    <n v="-19.399999999999999"/>
    <s v=""/>
    <n v="-19.399999999999999"/>
    <s v="USD"/>
    <s v="O1"/>
    <s v="USMO6561313080"/>
    <s v="1000165413510514"/>
    <s v=""/>
    <s v="SLONERO"/>
    <d v="2025-06-03T00:00:00"/>
    <d v="2025-06-03T00:00:00"/>
    <n v="0"/>
    <s v=""/>
    <s v=""/>
    <s v="3101652976"/>
    <s v="200012616088"/>
    <s v="0010"/>
    <s v="0060"/>
    <s v="R1"/>
    <s v="10-60"/>
    <x v="0"/>
    <x v="1"/>
    <n v="10514"/>
    <x v="1"/>
  </r>
  <r>
    <s v="10001654135"/>
    <s v="R4-250603-00"/>
    <s v="FA"/>
    <s v="R4"/>
    <d v="2025-06-02T00:00:00"/>
    <s v=""/>
    <s v="3106"/>
    <x v="0"/>
    <s v="10469"/>
    <s v="0"/>
    <n v="-13.05"/>
    <s v=""/>
    <n v="-13.05"/>
    <s v="USD"/>
    <s v="O1"/>
    <s v="USMO6561313080"/>
    <s v="1000165413510469"/>
    <s v=""/>
    <s v="SLONERO"/>
    <d v="2025-06-03T00:00:00"/>
    <d v="2025-06-03T00:00:00"/>
    <n v="0"/>
    <s v=""/>
    <s v=""/>
    <s v="3101653073"/>
    <s v="200012616088"/>
    <s v="0010"/>
    <s v="0060"/>
    <s v="R1"/>
    <s v="10-60"/>
    <x v="0"/>
    <x v="0"/>
    <n v="10469"/>
    <x v="2"/>
  </r>
  <r>
    <s v="10001654139"/>
    <s v="R4-250603-00"/>
    <s v="FA"/>
    <s v="R4"/>
    <d v="2025-06-02T00:00:00"/>
    <s v=""/>
    <s v="3106"/>
    <x v="0"/>
    <s v="10469"/>
    <s v="0"/>
    <n v="-12.88"/>
    <s v=""/>
    <n v="-12.88"/>
    <s v="USD"/>
    <s v="O1"/>
    <s v="USMO6561323030"/>
    <s v="1000165413910469"/>
    <s v=""/>
    <s v="SLONERO"/>
    <d v="2025-06-03T00:00:00"/>
    <d v="2025-06-03T00:00:00"/>
    <n v="0"/>
    <s v=""/>
    <s v=""/>
    <s v="3101698634"/>
    <s v="200011818008"/>
    <s v="0010"/>
    <s v="0060"/>
    <s v="R1"/>
    <s v="10-60"/>
    <x v="0"/>
    <x v="0"/>
    <n v="10469"/>
    <x v="2"/>
  </r>
  <r>
    <s v="10001654139"/>
    <s v="R4-250603-00"/>
    <s v="FA"/>
    <s v="R4"/>
    <d v="2025-06-02T00:00:00"/>
    <s v=""/>
    <s v="3106"/>
    <x v="1"/>
    <s v="10514"/>
    <s v="0"/>
    <n v="-20.29"/>
    <s v=""/>
    <n v="-20.29"/>
    <s v="USD"/>
    <s v="O1"/>
    <s v="USMO6561323030"/>
    <s v="1000165413910514"/>
    <s v=""/>
    <s v="SLONERO"/>
    <d v="2025-06-03T00:00:00"/>
    <d v="2025-06-03T00:00:00"/>
    <n v="0"/>
    <s v=""/>
    <s v=""/>
    <s v="3101699750"/>
    <s v="200011818008"/>
    <s v="0010"/>
    <s v="0060"/>
    <s v="R1"/>
    <s v="10-60"/>
    <x v="0"/>
    <x v="1"/>
    <n v="10514"/>
    <x v="1"/>
  </r>
  <r>
    <s v="10001654141"/>
    <s v="R4-250603-00"/>
    <s v="FA"/>
    <s v="R4"/>
    <d v="2025-06-02T00:00:00"/>
    <s v=""/>
    <s v="3106"/>
    <x v="1"/>
    <s v="10514"/>
    <s v="0"/>
    <n v="-21.4"/>
    <s v=""/>
    <n v="-21.4"/>
    <s v="USD"/>
    <s v="O1"/>
    <s v="USMO6561315170"/>
    <s v="1000165414110514"/>
    <s v=""/>
    <s v="SLONERO"/>
    <d v="2025-06-03T00:00:00"/>
    <d v="2025-06-03T00:00:00"/>
    <n v="0"/>
    <s v=""/>
    <s v=""/>
    <s v="3101622265"/>
    <s v="200011842438"/>
    <s v="0010"/>
    <s v="0060"/>
    <s v="C1"/>
    <s v="10-60"/>
    <x v="0"/>
    <x v="1"/>
    <n v="10514"/>
    <x v="1"/>
  </r>
  <r>
    <s v="10001654141"/>
    <s v="R4-250603-00"/>
    <s v="FA"/>
    <s v="R4"/>
    <d v="2025-06-02T00:00:00"/>
    <s v=""/>
    <s v="3106"/>
    <x v="0"/>
    <s v="10469"/>
    <s v="0"/>
    <n v="-15.14"/>
    <s v=""/>
    <n v="-15.14"/>
    <s v="USD"/>
    <s v="O1"/>
    <s v="USMO6561315170"/>
    <s v="1000165414110469"/>
    <s v=""/>
    <s v="SLONERO"/>
    <d v="2025-06-03T00:00:00"/>
    <d v="2025-06-03T00:00:00"/>
    <n v="0"/>
    <s v=""/>
    <s v=""/>
    <s v="3101622362"/>
    <s v="200011842438"/>
    <s v="0010"/>
    <s v="0060"/>
    <s v="C1"/>
    <s v="10-60"/>
    <x v="0"/>
    <x v="0"/>
    <n v="10469"/>
    <x v="2"/>
  </r>
  <r>
    <s v="10001654143"/>
    <s v="R4-250603-00"/>
    <s v="FA"/>
    <s v="R4"/>
    <d v="2025-06-02T00:00:00"/>
    <s v=""/>
    <s v="3106"/>
    <x v="1"/>
    <s v="10514"/>
    <s v="0"/>
    <n v="-22.28"/>
    <s v=""/>
    <n v="-22.28"/>
    <s v="USD"/>
    <s v="O1"/>
    <s v="USMO6561328780"/>
    <s v="1000165414310514"/>
    <s v=""/>
    <s v="SLONERO"/>
    <d v="2025-06-03T00:00:00"/>
    <d v="2025-06-03T00:00:00"/>
    <n v="0"/>
    <s v=""/>
    <s v=""/>
    <s v="3101548226"/>
    <s v="200013913849"/>
    <s v="0010"/>
    <s v="0060"/>
    <s v="R1"/>
    <s v="10-60"/>
    <x v="0"/>
    <x v="1"/>
    <n v="10514"/>
    <x v="1"/>
  </r>
  <r>
    <s v="10001654143"/>
    <s v="R4-250603-00"/>
    <s v="FA"/>
    <s v="R4"/>
    <d v="2025-06-02T00:00:00"/>
    <s v=""/>
    <s v="3106"/>
    <x v="0"/>
    <s v="10469"/>
    <s v="0"/>
    <n v="-16.64"/>
    <s v=""/>
    <n v="-16.64"/>
    <s v="USD"/>
    <s v="O1"/>
    <s v="USMO6561328780"/>
    <s v="1000165414310469"/>
    <s v=""/>
    <s v="SLONERO"/>
    <d v="2025-06-03T00:00:00"/>
    <d v="2025-06-03T00:00:00"/>
    <n v="0"/>
    <s v=""/>
    <s v=""/>
    <s v="3101548321"/>
    <s v="200013913849"/>
    <s v="0010"/>
    <s v="0060"/>
    <s v="R1"/>
    <s v="10-60"/>
    <x v="0"/>
    <x v="0"/>
    <n v="10469"/>
    <x v="2"/>
  </r>
  <r>
    <s v="10001654152"/>
    <s v="R4-250603-00"/>
    <s v="FA"/>
    <s v="R4"/>
    <d v="2025-06-02T00:00:00"/>
    <s v=""/>
    <s v="3106"/>
    <x v="1"/>
    <s v="10514"/>
    <s v="0"/>
    <n v="-41.67"/>
    <s v=""/>
    <n v="-41.67"/>
    <s v="USD"/>
    <s v="O1"/>
    <s v="USMO6561325150"/>
    <s v="1000165415210514"/>
    <s v=""/>
    <s v="SLONERO"/>
    <d v="2025-06-03T00:00:00"/>
    <d v="2025-06-03T00:00:00"/>
    <n v="0"/>
    <s v=""/>
    <s v=""/>
    <s v="3101502325"/>
    <s v="200013652876"/>
    <s v="0010"/>
    <s v="0060"/>
    <s v="R1"/>
    <s v="10-60"/>
    <x v="0"/>
    <x v="1"/>
    <n v="10514"/>
    <x v="1"/>
  </r>
  <r>
    <s v="10001654152"/>
    <s v="R4-250603-00"/>
    <s v="FA"/>
    <s v="R4"/>
    <d v="2025-06-02T00:00:00"/>
    <s v=""/>
    <s v="3106"/>
    <x v="0"/>
    <s v="10469"/>
    <s v="0"/>
    <n v="-28.18"/>
    <s v=""/>
    <n v="-28.18"/>
    <s v="USD"/>
    <s v="O1"/>
    <s v="USMO6561325150"/>
    <s v="1000165415210469"/>
    <s v=""/>
    <s v="SLONERO"/>
    <d v="2025-06-03T00:00:00"/>
    <d v="2025-06-03T00:00:00"/>
    <n v="0"/>
    <s v=""/>
    <s v=""/>
    <s v="3101502516"/>
    <s v="200013652876"/>
    <s v="0010"/>
    <s v="0060"/>
    <s v="R1"/>
    <s v="10-60"/>
    <x v="0"/>
    <x v="0"/>
    <n v="10469"/>
    <x v="2"/>
  </r>
  <r>
    <s v="10001654156"/>
    <s v="R4-250603-00"/>
    <s v="FA"/>
    <s v="R4"/>
    <d v="2025-06-02T00:00:00"/>
    <s v=""/>
    <s v="3106"/>
    <x v="1"/>
    <s v="10514"/>
    <s v="0"/>
    <n v="-26.32"/>
    <s v=""/>
    <n v="-26.32"/>
    <s v="USD"/>
    <s v="O1"/>
    <s v="USMO6561323900"/>
    <s v="1000165415610514"/>
    <s v=""/>
    <s v="SLONERO"/>
    <d v="2025-06-03T00:00:00"/>
    <d v="2025-06-03T00:00:00"/>
    <n v="0"/>
    <s v=""/>
    <s v=""/>
    <s v="3101605002"/>
    <s v="200014138057"/>
    <s v="0010"/>
    <s v="0060"/>
    <s v="R1"/>
    <s v="10-60"/>
    <x v="0"/>
    <x v="1"/>
    <n v="10514"/>
    <x v="1"/>
  </r>
  <r>
    <s v="10001654156"/>
    <s v="R4-250603-00"/>
    <s v="FA"/>
    <s v="R4"/>
    <d v="2025-06-02T00:00:00"/>
    <s v=""/>
    <s v="3106"/>
    <x v="0"/>
    <s v="10469"/>
    <s v="0"/>
    <n v="-18.079999999999998"/>
    <s v=""/>
    <n v="-18.079999999999998"/>
    <s v="USD"/>
    <s v="O1"/>
    <s v="USMO6561323900"/>
    <s v="1000165415610469"/>
    <s v=""/>
    <s v="SLONERO"/>
    <d v="2025-06-03T00:00:00"/>
    <d v="2025-06-03T00:00:00"/>
    <n v="0"/>
    <s v=""/>
    <s v=""/>
    <s v="3101605098"/>
    <s v="200014138057"/>
    <s v="0010"/>
    <s v="0060"/>
    <s v="R1"/>
    <s v="10-60"/>
    <x v="0"/>
    <x v="0"/>
    <n v="10469"/>
    <x v="2"/>
  </r>
  <r>
    <s v="10001654160"/>
    <s v="R4-250603-00"/>
    <s v="FA"/>
    <s v="R4"/>
    <d v="2025-06-02T00:00:00"/>
    <s v=""/>
    <s v="3106"/>
    <x v="0"/>
    <s v="10469"/>
    <s v="0"/>
    <n v="-15.21"/>
    <s v=""/>
    <n v="-15.21"/>
    <s v="USD"/>
    <s v="O1"/>
    <s v="USMO6561327740"/>
    <s v="1000165416010469"/>
    <s v=""/>
    <s v="SLONERO"/>
    <d v="2025-06-03T00:00:00"/>
    <d v="2025-06-03T00:00:00"/>
    <n v="0"/>
    <s v=""/>
    <s v=""/>
    <s v="3101560587"/>
    <s v="200012659518"/>
    <s v="0010"/>
    <s v="0060"/>
    <s v="R1"/>
    <s v="10-60"/>
    <x v="0"/>
    <x v="0"/>
    <n v="10469"/>
    <x v="2"/>
  </r>
  <r>
    <s v="10001654160"/>
    <s v="R4-250603-00"/>
    <s v="FA"/>
    <s v="R4"/>
    <d v="2025-06-02T00:00:00"/>
    <s v=""/>
    <s v="3106"/>
    <x v="1"/>
    <s v="10514"/>
    <s v="0"/>
    <n v="-26.34"/>
    <s v=""/>
    <n v="-26.34"/>
    <s v="USD"/>
    <s v="O1"/>
    <s v="USMO6561327740"/>
    <s v="1000165416010514"/>
    <s v=""/>
    <s v="SLONERO"/>
    <d v="2025-06-03T00:00:00"/>
    <d v="2025-06-03T00:00:00"/>
    <n v="0"/>
    <s v=""/>
    <s v=""/>
    <s v="3101560783"/>
    <s v="200012659518"/>
    <s v="0010"/>
    <s v="0060"/>
    <s v="R1"/>
    <s v="10-60"/>
    <x v="0"/>
    <x v="1"/>
    <n v="10514"/>
    <x v="1"/>
  </r>
  <r>
    <s v="10001654162"/>
    <s v="R4-250603-00"/>
    <s v="FA"/>
    <s v="R4"/>
    <d v="2025-06-02T00:00:00"/>
    <s v=""/>
    <s v="3106"/>
    <x v="1"/>
    <s v="10514"/>
    <s v="0"/>
    <n v="-19.850000000000001"/>
    <s v=""/>
    <n v="-19.850000000000001"/>
    <s v="USD"/>
    <s v="O1"/>
    <s v="USMO6561314880"/>
    <s v="1000165416210514"/>
    <s v=""/>
    <s v="SLONERO"/>
    <d v="2025-06-03T00:00:00"/>
    <d v="2025-06-03T00:00:00"/>
    <n v="0"/>
    <s v=""/>
    <s v=""/>
    <s v="3101533081"/>
    <s v="200013329335"/>
    <s v="0010"/>
    <s v="0060"/>
    <s v="C1"/>
    <s v="10-60"/>
    <x v="0"/>
    <x v="1"/>
    <n v="10514"/>
    <x v="1"/>
  </r>
  <r>
    <s v="10001654162"/>
    <s v="R4-250603-00"/>
    <s v="FA"/>
    <s v="R4"/>
    <d v="2025-06-02T00:00:00"/>
    <s v=""/>
    <s v="3106"/>
    <x v="0"/>
    <s v="10469"/>
    <s v="0"/>
    <n v="-17"/>
    <s v=""/>
    <n v="-17"/>
    <s v="USD"/>
    <s v="O1"/>
    <s v="USMO6561314880"/>
    <s v="1000165416210469"/>
    <s v=""/>
    <s v="SLONERO"/>
    <d v="2025-06-03T00:00:00"/>
    <d v="2025-06-03T00:00:00"/>
    <n v="0"/>
    <s v=""/>
    <s v=""/>
    <s v="3101533176"/>
    <s v="200013329335"/>
    <s v="0010"/>
    <s v="0060"/>
    <s v="C1"/>
    <s v="10-60"/>
    <x v="0"/>
    <x v="0"/>
    <n v="10469"/>
    <x v="2"/>
  </r>
  <r>
    <s v="10001654275"/>
    <s v="R4-250603-00"/>
    <s v="FA"/>
    <s v="R4"/>
    <d v="2025-06-03T00:00:00"/>
    <s v=""/>
    <s v="3106"/>
    <x v="0"/>
    <s v="10719"/>
    <s v="0"/>
    <n v="-5"/>
    <s v=""/>
    <n v="-5"/>
    <s v="USD"/>
    <s v="O1"/>
    <s v="USMO6301622380"/>
    <s v="1000165427510719"/>
    <s v=""/>
    <s v="TCRAGG"/>
    <d v="2025-06-03T00:00:00"/>
    <d v="2025-06-04T00:00:00"/>
    <n v="0"/>
    <s v=""/>
    <s v=""/>
    <s v="3102273489"/>
    <s v="200016178978"/>
    <s v="0010"/>
    <s v="0060"/>
    <s v="R1"/>
    <s v="10-60"/>
    <x v="0"/>
    <x v="0"/>
    <n v="10719"/>
    <x v="0"/>
  </r>
  <r>
    <s v="10001654782"/>
    <s v="R4-250603-00"/>
    <s v="FA"/>
    <s v="R4"/>
    <d v="2025-06-03T00:00:00"/>
    <s v=""/>
    <s v="3106"/>
    <x v="0"/>
    <s v="10469"/>
    <s v="0"/>
    <n v="-5"/>
    <s v=""/>
    <n v="-5"/>
    <s v="USD"/>
    <s v="O1"/>
    <s v="USMO6561311390"/>
    <s v="1000165478210469"/>
    <s v=""/>
    <s v="TROSS2"/>
    <d v="2025-06-03T00:00:00"/>
    <d v="2025-06-04T00:00:00"/>
    <n v="0"/>
    <s v=""/>
    <s v=""/>
    <s v="3102293688"/>
    <s v="200016280758"/>
    <s v="0010"/>
    <s v="0060"/>
    <s v="R1"/>
    <s v="10-60"/>
    <x v="0"/>
    <x v="0"/>
    <n v="10469"/>
    <x v="2"/>
  </r>
  <r>
    <s v="10001654888"/>
    <s v="R4-250603-00"/>
    <s v="FA"/>
    <s v="R4"/>
    <d v="2025-06-03T00:00:00"/>
    <s v=""/>
    <s v="3106"/>
    <x v="0"/>
    <s v="10469"/>
    <s v="0"/>
    <n v="-5"/>
    <s v=""/>
    <n v="-5"/>
    <s v="USD"/>
    <s v="O1"/>
    <s v="USMO6561316710"/>
    <s v="1000165488810469"/>
    <s v=""/>
    <s v="TROSS2"/>
    <d v="2025-06-03T00:00:00"/>
    <d v="2025-06-04T00:00:00"/>
    <n v="0"/>
    <s v=""/>
    <s v=""/>
    <s v="3101599413"/>
    <s v="200013618141"/>
    <s v="0010"/>
    <s v="0060"/>
    <s v="R1"/>
    <s v="10-60"/>
    <x v="0"/>
    <x v="0"/>
    <n v="10469"/>
    <x v="2"/>
  </r>
  <r>
    <s v="10001654888"/>
    <s v="R4-250603-00"/>
    <s v="FA"/>
    <s v="R4"/>
    <d v="2025-06-03T00:00:00"/>
    <s v=""/>
    <s v="3106"/>
    <x v="1"/>
    <s v="10514"/>
    <s v="0"/>
    <n v="-5"/>
    <s v=""/>
    <n v="-5"/>
    <s v="USD"/>
    <s v="O1"/>
    <s v="USMO6561316710"/>
    <s v="1000165488810514"/>
    <s v=""/>
    <s v="TROSS2"/>
    <d v="2025-06-03T00:00:00"/>
    <d v="2025-06-04T00:00:00"/>
    <n v="0"/>
    <s v=""/>
    <s v=""/>
    <s v="3101599604"/>
    <s v="200013618141"/>
    <s v="0010"/>
    <s v="0060"/>
    <s v="R1"/>
    <s v="10-60"/>
    <x v="0"/>
    <x v="1"/>
    <n v="10514"/>
    <x v="1"/>
  </r>
  <r>
    <s v="10001654932"/>
    <s v="R4-250603-00"/>
    <s v="FA"/>
    <s v="R4"/>
    <d v="2025-06-03T00:00:00"/>
    <s v="10001656806"/>
    <s v="3106"/>
    <x v="0"/>
    <s v="10469"/>
    <s v="0"/>
    <n v="-5"/>
    <s v=""/>
    <n v="-5"/>
    <s v="USD"/>
    <s v="O1"/>
    <s v="USMO6561311240"/>
    <s v="1000165493210469"/>
    <s v=""/>
    <s v="TROSS2"/>
    <d v="2025-06-03T00:00:00"/>
    <d v="2025-06-04T00:00:00"/>
    <n v="0"/>
    <s v=""/>
    <s v=""/>
    <s v="3102277310"/>
    <s v="200016201531"/>
    <s v="0010"/>
    <s v="0060"/>
    <s v="R1"/>
    <s v="10-60"/>
    <x v="0"/>
    <x v="0"/>
    <n v="10469"/>
    <x v="2"/>
  </r>
  <r>
    <s v="10001655222"/>
    <s v="R4-250604-00"/>
    <s v="FA"/>
    <s v="R4"/>
    <d v="2025-06-03T00:00:00"/>
    <s v=""/>
    <s v="3106"/>
    <x v="0"/>
    <s v="10719"/>
    <s v="0"/>
    <n v="-13.27"/>
    <s v=""/>
    <n v="-13.27"/>
    <s v="USD"/>
    <s v="O1"/>
    <s v="USMO6560519960"/>
    <s v="1000165522210719"/>
    <s v=""/>
    <s v="SLONERO"/>
    <d v="2025-06-04T00:00:00"/>
    <d v="2025-06-04T00:00:00"/>
    <n v="0"/>
    <s v=""/>
    <s v=""/>
    <s v="3101683262"/>
    <s v="200012562498"/>
    <s v="0010"/>
    <s v="0060"/>
    <s v="C1"/>
    <s v="10-60"/>
    <x v="0"/>
    <x v="0"/>
    <n v="10719"/>
    <x v="0"/>
  </r>
  <r>
    <s v="10001655229"/>
    <s v="R4-250604-00"/>
    <s v="FA"/>
    <s v="R4"/>
    <d v="2025-06-03T00:00:00"/>
    <s v=""/>
    <s v="3106"/>
    <x v="0"/>
    <s v="10719"/>
    <s v="0"/>
    <n v="-5"/>
    <s v=""/>
    <n v="-5"/>
    <s v="USD"/>
    <s v="O1"/>
    <s v="USMO6560521480"/>
    <s v="1000165522910719"/>
    <s v=""/>
    <s v="SLONERO"/>
    <d v="2025-06-04T00:00:00"/>
    <d v="2025-06-04T00:00:00"/>
    <n v="0"/>
    <s v=""/>
    <s v=""/>
    <s v="3101664186"/>
    <s v="200013321357"/>
    <s v="0010"/>
    <s v="0060"/>
    <s v="C1"/>
    <s v="10-60"/>
    <x v="0"/>
    <x v="0"/>
    <n v="10719"/>
    <x v="0"/>
  </r>
  <r>
    <s v="10001655265"/>
    <s v="R4-250604-00"/>
    <s v="FA"/>
    <s v="R4"/>
    <d v="2025-06-03T00:00:00"/>
    <s v=""/>
    <s v="3106"/>
    <x v="0"/>
    <s v="10719"/>
    <s v="0"/>
    <n v="-5"/>
    <s v=""/>
    <n v="-5"/>
    <s v="USD"/>
    <s v="O1"/>
    <s v="USMO6560596170"/>
    <s v="1000165526510719"/>
    <s v=""/>
    <s v="SLONERO"/>
    <d v="2025-06-04T00:00:00"/>
    <d v="2025-06-04T00:00:00"/>
    <n v="0"/>
    <s v=""/>
    <s v=""/>
    <s v="3101483902"/>
    <s v="200013284548"/>
    <s v="0010"/>
    <s v="0060"/>
    <s v="C1"/>
    <s v="10-60"/>
    <x v="0"/>
    <x v="0"/>
    <n v="10719"/>
    <x v="0"/>
  </r>
  <r>
    <s v="10001655271"/>
    <s v="R4-250604-00"/>
    <s v="FA"/>
    <s v="R4"/>
    <d v="2025-06-03T00:00:00"/>
    <s v=""/>
    <s v="3106"/>
    <x v="0"/>
    <s v="10719"/>
    <s v="0"/>
    <n v="-11.24"/>
    <s v=""/>
    <n v="-11.24"/>
    <s v="USD"/>
    <s v="O1"/>
    <s v="USMO6571471451"/>
    <s v="1000165527110719"/>
    <s v=""/>
    <s v="SLONERO"/>
    <d v="2025-06-04T00:00:00"/>
    <d v="2025-06-04T00:00:00"/>
    <n v="0"/>
    <s v=""/>
    <s v=""/>
    <s v="3101599274"/>
    <s v="200011666126"/>
    <s v="0010"/>
    <s v="0060"/>
    <s v="R1"/>
    <s v="10-60"/>
    <x v="0"/>
    <x v="0"/>
    <n v="10719"/>
    <x v="0"/>
  </r>
  <r>
    <s v="10001655277"/>
    <s v="R4-250604-00"/>
    <s v="FA"/>
    <s v="R4"/>
    <d v="2025-06-03T00:00:00"/>
    <s v=""/>
    <s v="3106"/>
    <x v="0"/>
    <s v="10719"/>
    <s v="0"/>
    <n v="-6.3"/>
    <s v=""/>
    <n v="-6.3"/>
    <s v="USD"/>
    <s v="O1"/>
    <s v="USMO6396686971"/>
    <s v="1000165527710719"/>
    <s v=""/>
    <s v="SLONERO"/>
    <d v="2025-06-04T00:00:00"/>
    <d v="2025-06-04T00:00:00"/>
    <n v="0"/>
    <s v=""/>
    <s v=""/>
    <s v="3101486443"/>
    <s v="200011150691"/>
    <s v="0010"/>
    <s v="0060"/>
    <s v="R1"/>
    <s v="10-60"/>
    <x v="0"/>
    <x v="0"/>
    <n v="10719"/>
    <x v="0"/>
  </r>
  <r>
    <s v="10001655301"/>
    <s v="R4-250604-00"/>
    <s v="FA"/>
    <s v="R4"/>
    <d v="2025-06-03T00:00:00"/>
    <s v=""/>
    <s v="3106"/>
    <x v="0"/>
    <s v="10719"/>
    <s v="0"/>
    <n v="-5"/>
    <s v=""/>
    <n v="-5"/>
    <s v="USD"/>
    <s v="O1"/>
    <s v="USMO6396688211"/>
    <s v="1000165530110719"/>
    <s v=""/>
    <s v="SLONERO"/>
    <d v="2025-06-04T00:00:00"/>
    <d v="2025-06-04T00:00:00"/>
    <n v="0"/>
    <s v=""/>
    <s v=""/>
    <s v="3101567208"/>
    <s v="200014559591"/>
    <s v="0010"/>
    <s v="0060"/>
    <s v="R1"/>
    <s v="10-60"/>
    <x v="0"/>
    <x v="0"/>
    <n v="10719"/>
    <x v="0"/>
  </r>
  <r>
    <s v="10001655410"/>
    <s v="R4-250604-00"/>
    <s v="FA"/>
    <s v="R4"/>
    <d v="2025-06-03T00:00:00"/>
    <s v=""/>
    <s v="3106"/>
    <x v="0"/>
    <s v="10469"/>
    <s v="0"/>
    <n v="-6.19"/>
    <s v=""/>
    <n v="-6.19"/>
    <s v="USD"/>
    <s v="O1"/>
    <s v="USMO6561324950"/>
    <s v="1000165541010469"/>
    <s v=""/>
    <s v="SLONERO"/>
    <d v="2025-06-04T00:00:00"/>
    <d v="2025-06-04T00:00:00"/>
    <n v="0"/>
    <s v=""/>
    <s v=""/>
    <s v="3101566611"/>
    <s v="200014069591"/>
    <s v="0010"/>
    <s v="0060"/>
    <s v="R1"/>
    <s v="10-60"/>
    <x v="0"/>
    <x v="0"/>
    <n v="10469"/>
    <x v="2"/>
  </r>
  <r>
    <s v="10001655410"/>
    <s v="R4-250604-00"/>
    <s v="FA"/>
    <s v="R4"/>
    <d v="2025-06-03T00:00:00"/>
    <s v=""/>
    <s v="3106"/>
    <x v="1"/>
    <s v="10514"/>
    <s v="0"/>
    <n v="-9.3699999999999992"/>
    <s v=""/>
    <n v="-9.3699999999999992"/>
    <s v="USD"/>
    <s v="O1"/>
    <s v="USMO6561324950"/>
    <s v="1000165541010514"/>
    <s v=""/>
    <s v="SLONERO"/>
    <d v="2025-06-04T00:00:00"/>
    <d v="2025-06-04T00:00:00"/>
    <n v="0"/>
    <s v=""/>
    <s v=""/>
    <s v="3101567671"/>
    <s v="200014069591"/>
    <s v="0010"/>
    <s v="0060"/>
    <s v="R1"/>
    <s v="10-60"/>
    <x v="0"/>
    <x v="1"/>
    <n v="10514"/>
    <x v="1"/>
  </r>
  <r>
    <s v="10001655454"/>
    <s v="R4-250604-00"/>
    <s v="FA"/>
    <s v="R4"/>
    <d v="2025-06-04T00:00:00"/>
    <s v=""/>
    <s v="3106"/>
    <x v="0"/>
    <s v="10469"/>
    <s v="0"/>
    <n v="-5"/>
    <s v=""/>
    <n v="-5"/>
    <s v="USD"/>
    <s v="O1"/>
    <s v="USMO6561322620"/>
    <s v="1000165545410469"/>
    <s v=""/>
    <s v="TROSS2"/>
    <d v="2025-06-04T00:00:00"/>
    <d v="2025-06-05T00:00:00"/>
    <n v="0"/>
    <s v=""/>
    <s v=""/>
    <s v="3102055873"/>
    <s v="200014466201"/>
    <s v="0010"/>
    <s v="0060"/>
    <s v="R1"/>
    <s v="10-60"/>
    <x v="0"/>
    <x v="0"/>
    <n v="10469"/>
    <x v="2"/>
  </r>
  <r>
    <s v="10001655513"/>
    <s v="R4-250604-00"/>
    <s v="FA"/>
    <s v="R4"/>
    <d v="2025-06-04T00:00:00"/>
    <s v="48050448975"/>
    <s v="3106"/>
    <x v="1"/>
    <s v="10514"/>
    <s v="0"/>
    <n v="-14.57"/>
    <s v=""/>
    <n v="-14.57"/>
    <s v="USD"/>
    <s v="O1"/>
    <s v="USMO6561329320"/>
    <s v="1000165551310514"/>
    <s v=""/>
    <s v="LJOHNSON3"/>
    <d v="2025-06-04T00:00:00"/>
    <d v="2025-06-05T00:00:00"/>
    <n v="0"/>
    <s v=""/>
    <s v=""/>
    <s v="3101596159"/>
    <s v="200012303372"/>
    <s v="0010"/>
    <s v="0060"/>
    <s v="R1"/>
    <s v="10-60"/>
    <x v="0"/>
    <x v="1"/>
    <n v="10514"/>
    <x v="1"/>
  </r>
  <r>
    <s v="10001655513"/>
    <s v="R4-250604-00"/>
    <s v="FA"/>
    <s v="R4"/>
    <d v="2025-06-04T00:00:00"/>
    <s v="48050448975"/>
    <s v="3106"/>
    <x v="0"/>
    <s v="10469"/>
    <s v="0"/>
    <n v="-10.210000000000001"/>
    <s v=""/>
    <n v="-10.210000000000001"/>
    <s v="USD"/>
    <s v="O1"/>
    <s v="USMO6561329320"/>
    <s v="1000165551310469"/>
    <s v=""/>
    <s v="LJOHNSON3"/>
    <d v="2025-06-04T00:00:00"/>
    <d v="2025-06-05T00:00:00"/>
    <n v="0"/>
    <s v=""/>
    <s v=""/>
    <s v="3101596063"/>
    <s v="200012303372"/>
    <s v="0010"/>
    <s v="0060"/>
    <s v="R1"/>
    <s v="10-60"/>
    <x v="0"/>
    <x v="0"/>
    <n v="10469"/>
    <x v="2"/>
  </r>
  <r>
    <s v="10001655514"/>
    <s v="R4-250604-00"/>
    <s v="FA"/>
    <s v="R4"/>
    <d v="2025-06-04T00:00:00"/>
    <s v="48050448974"/>
    <s v="3106"/>
    <x v="1"/>
    <s v="10514"/>
    <s v="0"/>
    <n v="-14.57"/>
    <s v=""/>
    <n v="-14.57"/>
    <s v="USD"/>
    <s v="O1"/>
    <s v="USMO6561329320"/>
    <s v="1000165551410514"/>
    <s v=""/>
    <s v="LJOHNSON3"/>
    <d v="2025-06-04T00:00:00"/>
    <d v="2025-06-05T00:00:00"/>
    <n v="0"/>
    <s v=""/>
    <s v=""/>
    <s v="3101596159"/>
    <s v="200012303372"/>
    <s v="0010"/>
    <s v="0060"/>
    <s v="R1"/>
    <s v="10-60"/>
    <x v="0"/>
    <x v="1"/>
    <n v="10514"/>
    <x v="1"/>
  </r>
  <r>
    <s v="10001655514"/>
    <s v="R4-250604-00"/>
    <s v="FA"/>
    <s v="R4"/>
    <d v="2025-06-04T00:00:00"/>
    <s v="48050448974"/>
    <s v="3106"/>
    <x v="0"/>
    <s v="10469"/>
    <s v="0"/>
    <n v="-10.210000000000001"/>
    <s v=""/>
    <n v="-10.210000000000001"/>
    <s v="USD"/>
    <s v="O1"/>
    <s v="USMO6561329320"/>
    <s v="1000165551410469"/>
    <s v=""/>
    <s v="LJOHNSON3"/>
    <d v="2025-06-04T00:00:00"/>
    <d v="2025-06-05T00:00:00"/>
    <n v="0"/>
    <s v=""/>
    <s v=""/>
    <s v="3101596063"/>
    <s v="200012303372"/>
    <s v="0010"/>
    <s v="0060"/>
    <s v="R1"/>
    <s v="10-60"/>
    <x v="0"/>
    <x v="0"/>
    <n v="10469"/>
    <x v="2"/>
  </r>
  <r>
    <s v="10001655690"/>
    <s v="R4-250604-00"/>
    <s v="FA"/>
    <s v="R4"/>
    <d v="2025-06-04T00:00:00"/>
    <s v=""/>
    <s v="3106"/>
    <x v="1"/>
    <s v="10514"/>
    <s v="0"/>
    <n v="-10"/>
    <s v=""/>
    <n v="-10"/>
    <s v="USD"/>
    <s v="O1"/>
    <s v="USMO6561322540"/>
    <s v="1000165569010514"/>
    <s v=""/>
    <s v="TROSS2"/>
    <d v="2025-06-04T00:00:00"/>
    <d v="2025-06-05T00:00:00"/>
    <n v="0"/>
    <s v=""/>
    <s v=""/>
    <s v="3101575587"/>
    <s v="200014182469"/>
    <s v="0010"/>
    <s v="0060"/>
    <s v="C1"/>
    <s v="10-60"/>
    <x v="0"/>
    <x v="1"/>
    <n v="10514"/>
    <x v="1"/>
  </r>
  <r>
    <s v="10001655690"/>
    <s v="R4-250604-00"/>
    <s v="FA"/>
    <s v="R4"/>
    <d v="2025-06-04T00:00:00"/>
    <s v=""/>
    <s v="3106"/>
    <x v="0"/>
    <s v="10469"/>
    <s v="0"/>
    <n v="-10"/>
    <s v=""/>
    <n v="-10"/>
    <s v="USD"/>
    <s v="O1"/>
    <s v="USMO6561322540"/>
    <s v="1000165569010469"/>
    <s v=""/>
    <s v="TROSS2"/>
    <d v="2025-06-04T00:00:00"/>
    <d v="2025-06-05T00:00:00"/>
    <n v="0"/>
    <s v=""/>
    <s v=""/>
    <s v="3101575491"/>
    <s v="200014182469"/>
    <s v="0010"/>
    <s v="0060"/>
    <s v="C1"/>
    <s v="10-60"/>
    <x v="0"/>
    <x v="0"/>
    <n v="10469"/>
    <x v="2"/>
  </r>
  <r>
    <s v="10001656050"/>
    <s v="R4-250604-00"/>
    <s v="FA"/>
    <s v="R4"/>
    <d v="2025-06-04T00:00:00"/>
    <s v="52000470621"/>
    <s v="3106"/>
    <x v="0"/>
    <s v="10469"/>
    <s v="0"/>
    <n v="-5"/>
    <s v=""/>
    <n v="-5"/>
    <s v="USD"/>
    <s v="O1"/>
    <s v="USMO6561319610"/>
    <s v="1000165605010469"/>
    <s v=""/>
    <s v="TROSS2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10001656051"/>
    <s v="R4-250604-00"/>
    <s v="FA"/>
    <s v="R4"/>
    <d v="2025-06-04T00:00:00"/>
    <s v="52000470620"/>
    <s v="3106"/>
    <x v="0"/>
    <s v="10469"/>
    <s v="0"/>
    <n v="-5"/>
    <s v=""/>
    <n v="-5"/>
    <s v="USD"/>
    <s v="O1"/>
    <s v="USMO6561319610"/>
    <s v="1000165605110469"/>
    <s v=""/>
    <s v="TROSS2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10001656052"/>
    <s v="R4-250604-00"/>
    <s v="FA"/>
    <s v="R4"/>
    <d v="2025-06-04T00:00:00"/>
    <s v="52000470599"/>
    <s v="3106"/>
    <x v="0"/>
    <s v="10469"/>
    <s v="0"/>
    <n v="-5"/>
    <s v=""/>
    <n v="-5"/>
    <s v="USD"/>
    <s v="O1"/>
    <s v="USMO6561319610"/>
    <s v="1000165605210469"/>
    <s v=""/>
    <s v="TROSS2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10001656059"/>
    <s v="R4-250604-00"/>
    <s v="FA"/>
    <s v="R4"/>
    <d v="2025-06-04T00:00:00"/>
    <s v=""/>
    <s v="3106"/>
    <x v="1"/>
    <s v="10514"/>
    <s v="0"/>
    <n v="-5"/>
    <s v=""/>
    <n v="-5"/>
    <s v="USD"/>
    <s v="O1"/>
    <s v="USMO6561321070"/>
    <s v="1000165605910514"/>
    <s v=""/>
    <s v="TROSS2"/>
    <d v="2025-06-04T00:00:00"/>
    <d v="2025-06-05T00:00:00"/>
    <n v="0"/>
    <s v=""/>
    <s v=""/>
    <s v="3102125388"/>
    <s v="200015452135"/>
    <s v="0010"/>
    <s v="0060"/>
    <s v="R1"/>
    <s v="10-60"/>
    <x v="0"/>
    <x v="1"/>
    <n v="10514"/>
    <x v="1"/>
  </r>
  <r>
    <s v="10001656059"/>
    <s v="R4-250604-00"/>
    <s v="FA"/>
    <s v="R4"/>
    <d v="2025-06-04T00:00:00"/>
    <s v=""/>
    <s v="3106"/>
    <x v="0"/>
    <s v="10469"/>
    <s v="0"/>
    <n v="-5"/>
    <s v=""/>
    <n v="-5"/>
    <s v="USD"/>
    <s v="O1"/>
    <s v="USMO6561321070"/>
    <s v="1000165605910469"/>
    <s v=""/>
    <s v="TROSS2"/>
    <d v="2025-06-04T00:00:00"/>
    <d v="2025-06-05T00:00:00"/>
    <n v="0"/>
    <s v=""/>
    <s v=""/>
    <s v="3102125387"/>
    <s v="200015452135"/>
    <s v="0010"/>
    <s v="0060"/>
    <s v="R1"/>
    <s v="10-60"/>
    <x v="0"/>
    <x v="0"/>
    <n v="10469"/>
    <x v="2"/>
  </r>
  <r>
    <s v="10001656424"/>
    <s v="R4-250605-00"/>
    <s v="FA"/>
    <s v="R4"/>
    <d v="2025-06-05T00:00:00"/>
    <s v=""/>
    <s v="3106"/>
    <x v="0"/>
    <s v="10719"/>
    <s v="0"/>
    <n v="-5"/>
    <s v=""/>
    <n v="-5"/>
    <s v="USD"/>
    <s v="O1"/>
    <s v="USMO6562773951"/>
    <s v="1000165642410719"/>
    <s v=""/>
    <s v="TROSS2"/>
    <d v="2025-06-05T00:00:00"/>
    <d v="2025-06-06T00:00:00"/>
    <n v="0"/>
    <s v=""/>
    <s v=""/>
    <s v="3101604028"/>
    <s v="200014187492"/>
    <s v="0010"/>
    <s v="0060"/>
    <s v="R1"/>
    <s v="10-60"/>
    <x v="0"/>
    <x v="0"/>
    <n v="10719"/>
    <x v="0"/>
  </r>
  <r>
    <s v="10001656436"/>
    <s v="R4-250605-00"/>
    <s v="FA"/>
    <s v="R4"/>
    <d v="2025-06-04T00:00:00"/>
    <s v=""/>
    <s v="3106"/>
    <x v="0"/>
    <s v="10719"/>
    <s v="0"/>
    <n v="-42.57"/>
    <s v=""/>
    <n v="-42.57"/>
    <s v="USD"/>
    <s v="O1"/>
    <s v="USMO6560511250"/>
    <s v="1000165643610719"/>
    <s v=""/>
    <s v="SLONERO"/>
    <d v="2025-06-05T00:00:00"/>
    <d v="2025-06-05T00:00:00"/>
    <n v="0"/>
    <s v=""/>
    <s v=""/>
    <s v="3101695892"/>
    <s v="200010966790"/>
    <s v="0010"/>
    <s v="0060"/>
    <s v="R1"/>
    <s v="10-60"/>
    <x v="0"/>
    <x v="0"/>
    <n v="10719"/>
    <x v="0"/>
  </r>
  <r>
    <s v="10001656517"/>
    <s v="R4-250605-00"/>
    <s v="FA"/>
    <s v="R4"/>
    <d v="2025-06-05T00:00:00"/>
    <s v="52000471177"/>
    <s v="3106"/>
    <x v="1"/>
    <s v="10514"/>
    <s v="0"/>
    <n v="-5"/>
    <s v=""/>
    <n v="-5"/>
    <s v="USD"/>
    <s v="O1"/>
    <s v="USMO6561321300"/>
    <s v="1000165651710514"/>
    <s v=""/>
    <s v="JPARRISH"/>
    <d v="2025-06-05T00:00:00"/>
    <d v="2025-06-06T00:00:00"/>
    <n v="0"/>
    <s v=""/>
    <s v=""/>
    <s v="3102281314"/>
    <s v="200016223535"/>
    <s v="0010"/>
    <s v="0060"/>
    <s v="C1"/>
    <s v="10-60"/>
    <x v="0"/>
    <x v="1"/>
    <n v="10514"/>
    <x v="1"/>
  </r>
  <r>
    <s v="10001656530"/>
    <s v="R4-250605-00"/>
    <s v="FA"/>
    <s v="R4"/>
    <d v="2025-06-05T00:00:00"/>
    <s v="52000471174"/>
    <s v="3106"/>
    <x v="1"/>
    <s v="10514"/>
    <s v="0"/>
    <n v="-5"/>
    <s v=""/>
    <n v="-5"/>
    <s v="USD"/>
    <s v="O1"/>
    <s v="USMO6561321300"/>
    <s v="1000165653010514"/>
    <s v=""/>
    <s v="JPARRISH"/>
    <d v="2025-06-05T00:00:00"/>
    <d v="2025-06-06T00:00:00"/>
    <n v="0"/>
    <s v=""/>
    <s v=""/>
    <s v="3102281314"/>
    <s v="200016223535"/>
    <s v="0010"/>
    <s v="0060"/>
    <s v="C1"/>
    <s v="10-60"/>
    <x v="0"/>
    <x v="1"/>
    <n v="10514"/>
    <x v="1"/>
  </r>
  <r>
    <s v="10001656705"/>
    <s v="R4-250605-00"/>
    <s v="FA"/>
    <s v="R4"/>
    <d v="2025-06-05T00:00:00"/>
    <s v=""/>
    <s v="3106"/>
    <x v="1"/>
    <s v="10514"/>
    <s v="0"/>
    <n v="-5"/>
    <s v=""/>
    <n v="-5"/>
    <s v="USD"/>
    <s v="O1"/>
    <s v="USMO6561317400"/>
    <s v="1000165670510514"/>
    <s v=""/>
    <s v="MSTALLINGS"/>
    <d v="2025-06-05T00:00:00"/>
    <d v="2025-06-06T00:00:00"/>
    <n v="0"/>
    <s v=""/>
    <s v=""/>
    <s v="3101581016"/>
    <s v="200013316456"/>
    <s v="0010"/>
    <s v="0060"/>
    <s v="R1"/>
    <s v="10-60"/>
    <x v="0"/>
    <x v="1"/>
    <n v="10514"/>
    <x v="1"/>
  </r>
  <r>
    <s v="10001656705"/>
    <s v="R4-250605-00"/>
    <s v="FA"/>
    <s v="R4"/>
    <d v="2025-06-05T00:00:00"/>
    <s v=""/>
    <s v="3106"/>
    <x v="0"/>
    <s v="10469"/>
    <s v="0"/>
    <n v="-5"/>
    <s v=""/>
    <n v="-5"/>
    <s v="USD"/>
    <s v="O1"/>
    <s v="USMO6561317400"/>
    <s v="1000165670510469"/>
    <s v=""/>
    <s v="MSTALLINGS"/>
    <d v="2025-06-05T00:00:00"/>
    <d v="2025-06-06T00:00:00"/>
    <n v="0"/>
    <s v=""/>
    <s v=""/>
    <s v="3101580920"/>
    <s v="200013316456"/>
    <s v="0010"/>
    <s v="0060"/>
    <s v="R1"/>
    <s v="10-60"/>
    <x v="0"/>
    <x v="0"/>
    <n v="10469"/>
    <x v="2"/>
  </r>
  <r>
    <s v="10001656706"/>
    <s v="R4-250605-00"/>
    <s v="FA"/>
    <s v="R4"/>
    <d v="2025-06-05T00:00:00"/>
    <s v=""/>
    <s v="3106"/>
    <x v="1"/>
    <s v="10514"/>
    <s v="0"/>
    <n v="-5"/>
    <s v=""/>
    <n v="-5"/>
    <s v="USD"/>
    <s v="O1"/>
    <s v="USMO6561317400"/>
    <s v="1000165670610514"/>
    <s v=""/>
    <s v="MSTALLINGS"/>
    <d v="2025-06-05T00:00:00"/>
    <d v="2025-06-06T00:00:00"/>
    <n v="0"/>
    <s v=""/>
    <s v=""/>
    <s v="3101581016"/>
    <s v="200013316456"/>
    <s v="0010"/>
    <s v="0060"/>
    <s v="R1"/>
    <s v="10-60"/>
    <x v="0"/>
    <x v="1"/>
    <n v="10514"/>
    <x v="1"/>
  </r>
  <r>
    <s v="10001656706"/>
    <s v="R4-250605-00"/>
    <s v="FA"/>
    <s v="R4"/>
    <d v="2025-06-05T00:00:00"/>
    <s v=""/>
    <s v="3106"/>
    <x v="0"/>
    <s v="10469"/>
    <s v="0"/>
    <n v="-5"/>
    <s v=""/>
    <n v="-5"/>
    <s v="USD"/>
    <s v="O1"/>
    <s v="USMO6561317400"/>
    <s v="1000165670610469"/>
    <s v=""/>
    <s v="MSTALLINGS"/>
    <d v="2025-06-05T00:00:00"/>
    <d v="2025-06-06T00:00:00"/>
    <n v="0"/>
    <s v=""/>
    <s v=""/>
    <s v="3101580920"/>
    <s v="200013316456"/>
    <s v="0010"/>
    <s v="0060"/>
    <s v="R1"/>
    <s v="10-60"/>
    <x v="0"/>
    <x v="0"/>
    <n v="10469"/>
    <x v="2"/>
  </r>
  <r>
    <s v="10001656707"/>
    <s v="R4-250605-00"/>
    <s v="FA"/>
    <s v="R4"/>
    <d v="2025-06-05T00:00:00"/>
    <s v=""/>
    <s v="3106"/>
    <x v="1"/>
    <s v="10514"/>
    <s v="0"/>
    <n v="-5"/>
    <s v=""/>
    <n v="-5"/>
    <s v="USD"/>
    <s v="O1"/>
    <s v="USMO6561317400"/>
    <s v="1000165670710514"/>
    <s v=""/>
    <s v="MSTALLINGS"/>
    <d v="2025-06-05T00:00:00"/>
    <d v="2025-06-06T00:00:00"/>
    <n v="0"/>
    <s v=""/>
    <s v=""/>
    <s v="3101581016"/>
    <s v="200013316456"/>
    <s v="0010"/>
    <s v="0060"/>
    <s v="R1"/>
    <s v="10-60"/>
    <x v="0"/>
    <x v="1"/>
    <n v="10514"/>
    <x v="1"/>
  </r>
  <r>
    <s v="10001656707"/>
    <s v="R4-250605-00"/>
    <s v="FA"/>
    <s v="R4"/>
    <d v="2025-06-05T00:00:00"/>
    <s v=""/>
    <s v="3106"/>
    <x v="0"/>
    <s v="10469"/>
    <s v="0"/>
    <n v="-5"/>
    <s v=""/>
    <n v="-5"/>
    <s v="USD"/>
    <s v="O1"/>
    <s v="USMO6561317400"/>
    <s v="1000165670710469"/>
    <s v=""/>
    <s v="MSTALLINGS"/>
    <d v="2025-06-05T00:00:00"/>
    <d v="2025-06-06T00:00:00"/>
    <n v="0"/>
    <s v=""/>
    <s v=""/>
    <s v="3101580920"/>
    <s v="200013316456"/>
    <s v="0010"/>
    <s v="0060"/>
    <s v="R1"/>
    <s v="10-60"/>
    <x v="0"/>
    <x v="0"/>
    <n v="10469"/>
    <x v="2"/>
  </r>
  <r>
    <s v="10001656708"/>
    <s v="R4-250605-00"/>
    <s v="FA"/>
    <s v="R4"/>
    <d v="2025-06-05T00:00:00"/>
    <s v=""/>
    <s v="3106"/>
    <x v="0"/>
    <s v="10469"/>
    <s v="0"/>
    <n v="-5"/>
    <s v=""/>
    <n v="-5"/>
    <s v="USD"/>
    <s v="O1"/>
    <s v="USMO6561317400"/>
    <s v="1000165670810469"/>
    <s v=""/>
    <s v="MSTALLINGS"/>
    <d v="2025-06-05T00:00:00"/>
    <d v="2025-06-06T00:00:00"/>
    <n v="0"/>
    <s v=""/>
    <s v=""/>
    <s v="3101580920"/>
    <s v="200013316456"/>
    <s v="0010"/>
    <s v="0060"/>
    <s v="R1"/>
    <s v="10-60"/>
    <x v="0"/>
    <x v="0"/>
    <n v="10469"/>
    <x v="2"/>
  </r>
  <r>
    <s v="10001656708"/>
    <s v="R4-250605-00"/>
    <s v="FA"/>
    <s v="R4"/>
    <d v="2025-06-05T00:00:00"/>
    <s v=""/>
    <s v="3106"/>
    <x v="1"/>
    <s v="10514"/>
    <s v="0"/>
    <n v="-5"/>
    <s v=""/>
    <n v="-5"/>
    <s v="USD"/>
    <s v="O1"/>
    <s v="USMO6561317400"/>
    <s v="1000165670810514"/>
    <s v=""/>
    <s v="MSTALLINGS"/>
    <d v="2025-06-05T00:00:00"/>
    <d v="2025-06-06T00:00:00"/>
    <n v="0"/>
    <s v=""/>
    <s v=""/>
    <s v="3101581016"/>
    <s v="200013316456"/>
    <s v="0010"/>
    <s v="0060"/>
    <s v="R1"/>
    <s v="10-60"/>
    <x v="0"/>
    <x v="1"/>
    <n v="10514"/>
    <x v="1"/>
  </r>
  <r>
    <s v="10001656709"/>
    <s v="R4-250605-00"/>
    <s v="FA"/>
    <s v="R4"/>
    <d v="2025-06-05T00:00:00"/>
    <s v=""/>
    <s v="3106"/>
    <x v="1"/>
    <s v="10514"/>
    <s v="0"/>
    <n v="-5"/>
    <s v=""/>
    <n v="-5"/>
    <s v="USD"/>
    <s v="O1"/>
    <s v="USMO6561317400"/>
    <s v="1000165670910514"/>
    <s v=""/>
    <s v="MSTALLINGS"/>
    <d v="2025-06-05T00:00:00"/>
    <d v="2025-06-06T00:00:00"/>
    <n v="0"/>
    <s v=""/>
    <s v=""/>
    <s v="3101581016"/>
    <s v="200013316456"/>
    <s v="0010"/>
    <s v="0060"/>
    <s v="R1"/>
    <s v="10-60"/>
    <x v="0"/>
    <x v="1"/>
    <n v="10514"/>
    <x v="1"/>
  </r>
  <r>
    <s v="10001656709"/>
    <s v="R4-250605-00"/>
    <s v="FA"/>
    <s v="R4"/>
    <d v="2025-06-05T00:00:00"/>
    <s v=""/>
    <s v="3106"/>
    <x v="0"/>
    <s v="10469"/>
    <s v="0"/>
    <n v="-5"/>
    <s v=""/>
    <n v="-5"/>
    <s v="USD"/>
    <s v="O1"/>
    <s v="USMO6561317400"/>
    <s v="1000165670910469"/>
    <s v=""/>
    <s v="MSTALLINGS"/>
    <d v="2025-06-05T00:00:00"/>
    <d v="2025-06-06T00:00:00"/>
    <n v="0"/>
    <s v=""/>
    <s v=""/>
    <s v="3101580920"/>
    <s v="200013316456"/>
    <s v="0010"/>
    <s v="0060"/>
    <s v="R1"/>
    <s v="10-60"/>
    <x v="0"/>
    <x v="0"/>
    <n v="10469"/>
    <x v="2"/>
  </r>
  <r>
    <s v="10001656806"/>
    <s v="R9-250605-00"/>
    <s v="FA"/>
    <s v="R9"/>
    <d v="2025-06-03T00:00:00"/>
    <s v=""/>
    <s v="3106"/>
    <x v="0"/>
    <s v="10469"/>
    <s v="0"/>
    <n v="5"/>
    <s v=""/>
    <n v="5"/>
    <s v="USD"/>
    <s v="O1"/>
    <s v="USMO6561311240"/>
    <s v="1000165680610469"/>
    <s v=""/>
    <s v="FF_MD_03"/>
    <d v="2025-06-05T00:00:00"/>
    <d v="2025-06-04T00:00:00"/>
    <n v="0"/>
    <s v=""/>
    <s v=""/>
    <s v="3102277310"/>
    <s v="200016201531"/>
    <s v="0010"/>
    <s v="0060"/>
    <s v="R1"/>
    <s v="10-60"/>
    <x v="0"/>
    <x v="0"/>
    <n v="10469"/>
    <x v="2"/>
  </r>
  <r>
    <s v="10001656939"/>
    <s v="R4-250605-00"/>
    <s v="FA"/>
    <s v="R4"/>
    <d v="2025-06-05T00:00:00"/>
    <s v=""/>
    <s v="3106"/>
    <x v="0"/>
    <s v="10469"/>
    <s v="0"/>
    <n v="-5"/>
    <s v=""/>
    <n v="-5"/>
    <s v="USD"/>
    <s v="O1"/>
    <s v="USMO6561300000"/>
    <s v="1000165693910469"/>
    <s v=""/>
    <s v="TCRAGG"/>
    <d v="2025-06-05T00:00:00"/>
    <d v="2025-06-06T00:00:00"/>
    <n v="0"/>
    <s v=""/>
    <s v=""/>
    <s v="3101494679"/>
    <s v="200013550369"/>
    <s v="0010"/>
    <s v="0060"/>
    <s v="C1"/>
    <s v="10-60"/>
    <x v="0"/>
    <x v="0"/>
    <n v="10469"/>
    <x v="2"/>
  </r>
  <r>
    <s v="10001657129"/>
    <s v="R4-250605-00"/>
    <s v="FA"/>
    <s v="R4"/>
    <d v="2025-06-05T00:00:00"/>
    <s v=""/>
    <s v="3106"/>
    <x v="0"/>
    <s v="10469"/>
    <s v="0"/>
    <n v="-5"/>
    <s v=""/>
    <n v="-5"/>
    <s v="USD"/>
    <s v="O1"/>
    <s v="USMO6561326370"/>
    <s v="1000165712910469"/>
    <s v=""/>
    <s v="TROSS2"/>
    <d v="2025-06-05T00:00:00"/>
    <d v="2025-06-06T00:00:00"/>
    <n v="0"/>
    <s v=""/>
    <s v=""/>
    <s v="3101530877"/>
    <s v="200012764862"/>
    <s v="0010"/>
    <s v="0060"/>
    <s v="R1"/>
    <s v="10-60"/>
    <x v="0"/>
    <x v="0"/>
    <n v="10469"/>
    <x v="2"/>
  </r>
  <r>
    <s v="10001657129"/>
    <s v="R4-250605-00"/>
    <s v="FA"/>
    <s v="R4"/>
    <d v="2025-06-05T00:00:00"/>
    <s v=""/>
    <s v="3106"/>
    <x v="1"/>
    <s v="10514"/>
    <s v="0"/>
    <n v="-5"/>
    <s v=""/>
    <n v="-5"/>
    <s v="USD"/>
    <s v="O1"/>
    <s v="USMO6561326370"/>
    <s v="1000165712910514"/>
    <s v=""/>
    <s v="TROSS2"/>
    <d v="2025-06-05T00:00:00"/>
    <d v="2025-06-06T00:00:00"/>
    <n v="0"/>
    <s v=""/>
    <s v=""/>
    <s v="3101530782"/>
    <s v="200012764862"/>
    <s v="0010"/>
    <s v="0060"/>
    <s v="R1"/>
    <s v="10-60"/>
    <x v="0"/>
    <x v="1"/>
    <n v="10514"/>
    <x v="1"/>
  </r>
  <r>
    <s v="10001657138"/>
    <s v="R4-250605-00"/>
    <s v="FA"/>
    <s v="R4"/>
    <d v="2025-06-05T00:00:00"/>
    <s v=""/>
    <s v="3106"/>
    <x v="1"/>
    <s v="10514"/>
    <s v="0"/>
    <n v="-5"/>
    <s v=""/>
    <n v="-5"/>
    <s v="USD"/>
    <s v="O1"/>
    <s v="USMO6561311120"/>
    <s v="1000165713810514"/>
    <s v=""/>
    <s v="SLONERO"/>
    <d v="2025-06-05T00:00:00"/>
    <d v="2025-06-06T00:00:00"/>
    <n v="0"/>
    <s v=""/>
    <s v=""/>
    <s v="3101680748"/>
    <s v="200012890303"/>
    <s v="0010"/>
    <s v="0060"/>
    <s v="R1"/>
    <s v="10-60"/>
    <x v="0"/>
    <x v="1"/>
    <n v="10514"/>
    <x v="1"/>
  </r>
  <r>
    <s v="10001657139"/>
    <s v="R4-250605-00"/>
    <s v="FA"/>
    <s v="R4"/>
    <d v="2025-06-05T00:00:00"/>
    <s v=""/>
    <s v="3106"/>
    <x v="1"/>
    <s v="10514"/>
    <s v="0"/>
    <n v="-5"/>
    <s v=""/>
    <n v="-5"/>
    <s v="USD"/>
    <s v="O1"/>
    <s v="USMO6561311120"/>
    <s v="1000165713910514"/>
    <s v=""/>
    <s v="SLONERO"/>
    <d v="2025-06-05T00:00:00"/>
    <d v="2025-06-06T00:00:00"/>
    <n v="0"/>
    <s v=""/>
    <s v=""/>
    <s v="3101680748"/>
    <s v="200012890303"/>
    <s v="0010"/>
    <s v="0060"/>
    <s v="R1"/>
    <s v="10-60"/>
    <x v="0"/>
    <x v="1"/>
    <n v="10514"/>
    <x v="1"/>
  </r>
  <r>
    <s v="10001657150"/>
    <s v="R4-250605-00"/>
    <s v="FA"/>
    <s v="R4"/>
    <d v="2025-06-05T00:00:00"/>
    <s v=""/>
    <s v="3106"/>
    <x v="1"/>
    <s v="10514"/>
    <s v="0"/>
    <n v="-5"/>
    <s v=""/>
    <n v="-5"/>
    <s v="USD"/>
    <s v="O1"/>
    <s v="USMO6561311120"/>
    <s v="1000165715010514"/>
    <s v=""/>
    <s v="SLONERO"/>
    <d v="2025-06-05T00:00:00"/>
    <d v="2025-06-06T00:00:00"/>
    <n v="0"/>
    <s v=""/>
    <s v=""/>
    <s v="3101680748"/>
    <s v="200012890303"/>
    <s v="0010"/>
    <s v="0060"/>
    <s v="R1"/>
    <s v="10-60"/>
    <x v="0"/>
    <x v="1"/>
    <n v="10514"/>
    <x v="1"/>
  </r>
  <r>
    <s v="10001657170"/>
    <s v="R4-250605-00"/>
    <s v="FA"/>
    <s v="R4"/>
    <d v="2025-06-05T00:00:00"/>
    <s v=""/>
    <s v="3106"/>
    <x v="0"/>
    <s v="10469"/>
    <s v="0"/>
    <n v="-5"/>
    <s v=""/>
    <n v="-5"/>
    <s v="USD"/>
    <s v="O1"/>
    <s v="USMO6561326370"/>
    <s v="1000165717010469"/>
    <s v=""/>
    <s v="TROSS2"/>
    <d v="2025-06-05T00:00:00"/>
    <d v="2025-06-06T00:00:00"/>
    <n v="0"/>
    <s v=""/>
    <s v=""/>
    <s v="3101530877"/>
    <s v="200012764862"/>
    <s v="0010"/>
    <s v="0060"/>
    <s v="R1"/>
    <s v="10-60"/>
    <x v="0"/>
    <x v="0"/>
    <n v="10469"/>
    <x v="2"/>
  </r>
  <r>
    <s v="10001657170"/>
    <s v="R4-250605-00"/>
    <s v="FA"/>
    <s v="R4"/>
    <d v="2025-06-05T00:00:00"/>
    <s v=""/>
    <s v="3106"/>
    <x v="1"/>
    <s v="10514"/>
    <s v="0"/>
    <n v="-5"/>
    <s v=""/>
    <n v="-5"/>
    <s v="USD"/>
    <s v="O1"/>
    <s v="USMO6561326370"/>
    <s v="1000165717010514"/>
    <s v=""/>
    <s v="TROSS2"/>
    <d v="2025-06-05T00:00:00"/>
    <d v="2025-06-06T00:00:00"/>
    <n v="0"/>
    <s v=""/>
    <s v=""/>
    <s v="3101530782"/>
    <s v="200012764862"/>
    <s v="0010"/>
    <s v="0060"/>
    <s v="R1"/>
    <s v="10-60"/>
    <x v="0"/>
    <x v="1"/>
    <n v="10514"/>
    <x v="1"/>
  </r>
  <r>
    <s v="10001657171"/>
    <s v="R4-250605-00"/>
    <s v="FA"/>
    <s v="R4"/>
    <d v="2025-06-05T00:00:00"/>
    <s v=""/>
    <s v="3106"/>
    <x v="0"/>
    <s v="10469"/>
    <s v="0"/>
    <n v="-5"/>
    <s v=""/>
    <n v="-5"/>
    <s v="USD"/>
    <s v="O1"/>
    <s v="USMO6561326370"/>
    <s v="1000165717110469"/>
    <s v=""/>
    <s v="TROSS2"/>
    <d v="2025-06-05T00:00:00"/>
    <d v="2025-06-06T00:00:00"/>
    <n v="0"/>
    <s v=""/>
    <s v=""/>
    <s v="3101530877"/>
    <s v="200012764862"/>
    <s v="0010"/>
    <s v="0060"/>
    <s v="R1"/>
    <s v="10-60"/>
    <x v="0"/>
    <x v="0"/>
    <n v="10469"/>
    <x v="2"/>
  </r>
  <r>
    <s v="10001657171"/>
    <s v="R4-250605-00"/>
    <s v="FA"/>
    <s v="R4"/>
    <d v="2025-06-05T00:00:00"/>
    <s v=""/>
    <s v="3106"/>
    <x v="1"/>
    <s v="10514"/>
    <s v="0"/>
    <n v="-5"/>
    <s v=""/>
    <n v="-5"/>
    <s v="USD"/>
    <s v="O1"/>
    <s v="USMO6561326370"/>
    <s v="1000165717110514"/>
    <s v=""/>
    <s v="TROSS2"/>
    <d v="2025-06-05T00:00:00"/>
    <d v="2025-06-06T00:00:00"/>
    <n v="0"/>
    <s v=""/>
    <s v=""/>
    <s v="3101530782"/>
    <s v="200012764862"/>
    <s v="0010"/>
    <s v="0060"/>
    <s v="R1"/>
    <s v="10-60"/>
    <x v="0"/>
    <x v="1"/>
    <n v="10514"/>
    <x v="1"/>
  </r>
  <r>
    <s v="10001657193"/>
    <s v="R4-250605-00"/>
    <s v="FA"/>
    <s v="R4"/>
    <d v="2025-06-05T00:00:00"/>
    <s v=""/>
    <s v="3106"/>
    <x v="0"/>
    <s v="10719"/>
    <s v="0"/>
    <n v="-5"/>
    <s v=""/>
    <n v="-5"/>
    <s v="USD"/>
    <s v="O1"/>
    <s v="USMO6561690901"/>
    <s v="1000165719310719"/>
    <s v=""/>
    <s v="TROSS2"/>
    <d v="2025-06-05T00:00:00"/>
    <d v="2025-06-06T00:00:00"/>
    <n v="0"/>
    <s v=""/>
    <s v=""/>
    <s v="3101529198"/>
    <s v="200012679508"/>
    <s v="0010"/>
    <s v="0060"/>
    <s v="R1"/>
    <s v="10-60"/>
    <x v="0"/>
    <x v="0"/>
    <n v="10719"/>
    <x v="0"/>
  </r>
  <r>
    <s v="10001657509"/>
    <s v="R4-250606-00"/>
    <s v="FA"/>
    <s v="R4"/>
    <d v="2025-06-05T00:00:00"/>
    <s v=""/>
    <s v="3106"/>
    <x v="0"/>
    <s v="10719"/>
    <s v="0"/>
    <n v="-13.84"/>
    <s v=""/>
    <n v="-13.84"/>
    <s v="USD"/>
    <s v="O1"/>
    <s v="USMO6576962280"/>
    <s v="1000165750910719"/>
    <s v=""/>
    <s v="SLONERO"/>
    <d v="2025-06-06T00:00:00"/>
    <d v="2025-06-06T00:00:00"/>
    <n v="0"/>
    <s v=""/>
    <s v=""/>
    <s v="3101549222"/>
    <s v="200013874991"/>
    <s v="0010"/>
    <s v="0060"/>
    <s v="R1"/>
    <s v="10-60"/>
    <x v="0"/>
    <x v="0"/>
    <n v="10719"/>
    <x v="0"/>
  </r>
  <r>
    <s v="10001657512"/>
    <s v="R4-250606-00"/>
    <s v="FA"/>
    <s v="R4"/>
    <d v="2025-06-05T00:00:00"/>
    <s v=""/>
    <s v="3106"/>
    <x v="0"/>
    <s v="10719"/>
    <s v="0"/>
    <n v="-18.86"/>
    <s v=""/>
    <n v="-18.86"/>
    <s v="USD"/>
    <s v="O1"/>
    <s v="USMO6576962260"/>
    <s v="1000165751210719"/>
    <s v=""/>
    <s v="SLONERO"/>
    <d v="2025-06-06T00:00:00"/>
    <d v="2025-06-06T00:00:00"/>
    <n v="0"/>
    <s v=""/>
    <s v=""/>
    <s v="3101651420"/>
    <s v="200014119040"/>
    <s v="0010"/>
    <s v="0060"/>
    <s v="R1"/>
    <s v="10-60"/>
    <x v="0"/>
    <x v="0"/>
    <n v="10719"/>
    <x v="0"/>
  </r>
  <r>
    <s v="10001657516"/>
    <s v="R4-250606-00"/>
    <s v="FA"/>
    <s v="R4"/>
    <d v="2025-06-05T00:00:00"/>
    <s v=""/>
    <s v="3106"/>
    <x v="0"/>
    <s v="10719"/>
    <s v="0"/>
    <n v="-15.79"/>
    <s v=""/>
    <n v="-15.79"/>
    <s v="USD"/>
    <s v="O1"/>
    <s v="USMO6570590360"/>
    <s v="1000165751610719"/>
    <s v=""/>
    <s v="SLONERO"/>
    <d v="2025-06-06T00:00:00"/>
    <d v="2025-06-06T00:00:00"/>
    <n v="0"/>
    <s v=""/>
    <s v=""/>
    <s v="3101654674"/>
    <s v="200011331291"/>
    <s v="0010"/>
    <s v="0060"/>
    <s v="R1"/>
    <s v="10-60"/>
    <x v="0"/>
    <x v="0"/>
    <n v="10719"/>
    <x v="0"/>
  </r>
  <r>
    <s v="10001657519"/>
    <s v="R4-250606-00"/>
    <s v="FA"/>
    <s v="R4"/>
    <d v="2025-06-05T00:00:00"/>
    <s v=""/>
    <s v="3106"/>
    <x v="0"/>
    <s v="10719"/>
    <s v="0"/>
    <n v="-18.79"/>
    <s v=""/>
    <n v="-18.79"/>
    <s v="USD"/>
    <s v="O1"/>
    <s v="USMO6570582351"/>
    <s v="1000165751910719"/>
    <s v=""/>
    <s v="SLONERO"/>
    <d v="2025-06-06T00:00:00"/>
    <d v="2025-06-06T00:00:00"/>
    <n v="0"/>
    <s v=""/>
    <s v=""/>
    <s v="3101485630"/>
    <s v="200011291164"/>
    <s v="0010"/>
    <s v="0060"/>
    <s v="R1"/>
    <s v="10-60"/>
    <x v="0"/>
    <x v="0"/>
    <n v="10719"/>
    <x v="0"/>
  </r>
  <r>
    <s v="10001657522"/>
    <s v="R4-250606-00"/>
    <s v="FA"/>
    <s v="R4"/>
    <d v="2025-06-05T00:00:00"/>
    <s v=""/>
    <s v="3106"/>
    <x v="0"/>
    <s v="10719"/>
    <s v="0"/>
    <n v="-21.27"/>
    <s v=""/>
    <n v="-21.27"/>
    <s v="USD"/>
    <s v="O1"/>
    <s v="USMO6576962070"/>
    <s v="1000165752210719"/>
    <s v=""/>
    <s v="SLONERO"/>
    <d v="2025-06-06T00:00:00"/>
    <d v="2025-06-06T00:00:00"/>
    <n v="0"/>
    <s v=""/>
    <s v=""/>
    <s v="3101584088"/>
    <s v="200011684988"/>
    <s v="0010"/>
    <s v="0060"/>
    <s v="R1"/>
    <s v="10-60"/>
    <x v="0"/>
    <x v="0"/>
    <n v="10719"/>
    <x v="0"/>
  </r>
  <r>
    <s v="10001657539"/>
    <s v="R4-250606-00"/>
    <s v="FA"/>
    <s v="R4"/>
    <d v="2025-06-05T00:00:00"/>
    <s v=""/>
    <s v="3106"/>
    <x v="0"/>
    <s v="10719"/>
    <s v="0"/>
    <n v="-11.03"/>
    <s v=""/>
    <n v="-11.03"/>
    <s v="USD"/>
    <s v="O1"/>
    <s v="USMO6560513710"/>
    <s v="1000165753910719"/>
    <s v=""/>
    <s v="SLONERO"/>
    <d v="2025-06-06T00:00:00"/>
    <d v="2025-06-06T00:00:00"/>
    <n v="0"/>
    <s v=""/>
    <s v=""/>
    <s v="3101639792"/>
    <s v="200011052673"/>
    <s v="0010"/>
    <s v="0060"/>
    <s v="R1"/>
    <s v="10-60"/>
    <x v="0"/>
    <x v="0"/>
    <n v="10719"/>
    <x v="0"/>
  </r>
  <r>
    <s v="10001657608"/>
    <s v="R4-250606-00"/>
    <s v="FA"/>
    <s v="R4"/>
    <d v="2025-06-06T00:00:00"/>
    <s v=""/>
    <s v="3106"/>
    <x v="0"/>
    <s v="10719"/>
    <s v="0"/>
    <n v="-5"/>
    <s v=""/>
    <n v="-5"/>
    <s v="USD"/>
    <s v="O1"/>
    <s v="USMO6574096461"/>
    <s v="1000165760810719"/>
    <s v=""/>
    <s v="TROSS2"/>
    <d v="2025-06-06T00:00:00"/>
    <d v="2025-06-09T00:00:00"/>
    <n v="0"/>
    <s v=""/>
    <s v=""/>
    <s v="3101694804"/>
    <s v="200013443623"/>
    <s v="0010"/>
    <s v="0060"/>
    <s v="R1"/>
    <s v="10-60"/>
    <x v="0"/>
    <x v="0"/>
    <n v="10719"/>
    <x v="0"/>
  </r>
  <r>
    <s v="10001657701"/>
    <s v="R4-250606-00"/>
    <s v="FA"/>
    <s v="R4"/>
    <d v="2025-06-06T00:00:00"/>
    <s v=""/>
    <s v="3106"/>
    <x v="0"/>
    <s v="10719"/>
    <s v="0"/>
    <n v="-5"/>
    <s v=""/>
    <n v="-5"/>
    <s v="USD"/>
    <s v="O1"/>
    <s v="USMO6574096461"/>
    <s v="1000165770110719"/>
    <s v=""/>
    <s v="TROSS2"/>
    <d v="2025-06-06T00:00:00"/>
    <d v="2025-06-09T00:00:00"/>
    <n v="0"/>
    <s v=""/>
    <s v=""/>
    <s v="3101694804"/>
    <s v="200013443623"/>
    <s v="0010"/>
    <s v="0060"/>
    <s v="R1"/>
    <s v="10-60"/>
    <x v="0"/>
    <x v="0"/>
    <n v="10719"/>
    <x v="0"/>
  </r>
  <r>
    <s v="10001657702"/>
    <s v="R4-250606-00"/>
    <s v="FA"/>
    <s v="R4"/>
    <d v="2025-06-06T00:00:00"/>
    <s v=""/>
    <s v="3106"/>
    <x v="0"/>
    <s v="10719"/>
    <s v="0"/>
    <n v="-5"/>
    <s v=""/>
    <n v="-5"/>
    <s v="USD"/>
    <s v="O1"/>
    <s v="USMO6574096461"/>
    <s v="1000165770210719"/>
    <s v=""/>
    <s v="TROSS2"/>
    <d v="2025-06-06T00:00:00"/>
    <d v="2025-06-09T00:00:00"/>
    <n v="0"/>
    <s v=""/>
    <s v=""/>
    <s v="3101694804"/>
    <s v="200013443623"/>
    <s v="0010"/>
    <s v="0060"/>
    <s v="R1"/>
    <s v="10-60"/>
    <x v="0"/>
    <x v="0"/>
    <n v="10719"/>
    <x v="0"/>
  </r>
  <r>
    <s v="10001657799"/>
    <s v="R4-250606-00"/>
    <s v="FA"/>
    <s v="R4"/>
    <d v="2025-06-06T00:00:00"/>
    <s v=""/>
    <s v="3106"/>
    <x v="1"/>
    <s v="10514"/>
    <s v="0"/>
    <n v="-9.33"/>
    <s v=""/>
    <n v="-9.33"/>
    <s v="USD"/>
    <s v="O1"/>
    <s v="USMO6561316230"/>
    <s v="1000165779910514"/>
    <s v=""/>
    <s v="TROSS2"/>
    <d v="2025-06-06T00:00:00"/>
    <d v="2025-06-09T00:00:00"/>
    <n v="0"/>
    <s v=""/>
    <s v=""/>
    <s v="3102089802"/>
    <s v="200015276294"/>
    <s v="0010"/>
    <s v="0060"/>
    <s v="C1"/>
    <s v="10-60"/>
    <x v="0"/>
    <x v="1"/>
    <n v="10514"/>
    <x v="1"/>
  </r>
  <r>
    <s v="10001657799"/>
    <s v="R4-250606-00"/>
    <s v="FA"/>
    <s v="R4"/>
    <d v="2025-06-06T00:00:00"/>
    <s v=""/>
    <s v="3106"/>
    <x v="0"/>
    <s v="10469"/>
    <s v="0"/>
    <n v="-6.6"/>
    <s v=""/>
    <n v="-6.6"/>
    <s v="USD"/>
    <s v="O1"/>
    <s v="USMO6561316230"/>
    <s v="1000165779910469"/>
    <s v=""/>
    <s v="TROSS2"/>
    <d v="2025-06-06T00:00:00"/>
    <d v="2025-06-09T00:00:00"/>
    <n v="0"/>
    <s v=""/>
    <s v=""/>
    <s v="3102089801"/>
    <s v="200015276294"/>
    <s v="0010"/>
    <s v="0060"/>
    <s v="C1"/>
    <s v="10-60"/>
    <x v="0"/>
    <x v="0"/>
    <n v="10469"/>
    <x v="2"/>
  </r>
  <r>
    <s v="10001657820"/>
    <s v="R4-250606-00"/>
    <s v="FA"/>
    <s v="R4"/>
    <d v="2025-06-06T00:00:00"/>
    <s v=""/>
    <s v="3106"/>
    <x v="0"/>
    <s v="10469"/>
    <s v="0"/>
    <n v="-6.6"/>
    <s v=""/>
    <n v="-6.6"/>
    <s v="USD"/>
    <s v="O1"/>
    <s v="USMO6561316230"/>
    <s v="1000165782010469"/>
    <s v=""/>
    <s v="TROSS2"/>
    <d v="2025-06-06T00:00:00"/>
    <d v="2025-06-09T00:00:00"/>
    <n v="0"/>
    <s v=""/>
    <s v=""/>
    <s v="3102089801"/>
    <s v="200015276294"/>
    <s v="0010"/>
    <s v="0060"/>
    <s v="C1"/>
    <s v="10-60"/>
    <x v="0"/>
    <x v="0"/>
    <n v="10469"/>
    <x v="2"/>
  </r>
  <r>
    <s v="10001657820"/>
    <s v="R4-250606-00"/>
    <s v="FA"/>
    <s v="R4"/>
    <d v="2025-06-06T00:00:00"/>
    <s v=""/>
    <s v="3106"/>
    <x v="1"/>
    <s v="10514"/>
    <s v="0"/>
    <n v="-9.33"/>
    <s v=""/>
    <n v="-9.33"/>
    <s v="USD"/>
    <s v="O1"/>
    <s v="USMO6561316230"/>
    <s v="1000165782010514"/>
    <s v=""/>
    <s v="TROSS2"/>
    <d v="2025-06-06T00:00:00"/>
    <d v="2025-06-09T00:00:00"/>
    <n v="0"/>
    <s v=""/>
    <s v=""/>
    <s v="3102089802"/>
    <s v="200015276294"/>
    <s v="0010"/>
    <s v="0060"/>
    <s v="C1"/>
    <s v="10-60"/>
    <x v="0"/>
    <x v="1"/>
    <n v="10514"/>
    <x v="1"/>
  </r>
  <r>
    <s v="10001658055"/>
    <s v="R4-250606-00"/>
    <s v="FA"/>
    <s v="R4"/>
    <d v="2025-06-06T00:00:00"/>
    <s v=""/>
    <s v="3106"/>
    <x v="0"/>
    <s v="10719"/>
    <s v="0"/>
    <n v="-5"/>
    <s v=""/>
    <n v="-5"/>
    <s v="USD"/>
    <s v="O1"/>
    <s v="USMO6562774021"/>
    <s v="1000165805510719"/>
    <s v=""/>
    <s v="TROSS2"/>
    <d v="2025-06-06T00:00:00"/>
    <d v="2025-06-09T00:00:00"/>
    <n v="0"/>
    <s v=""/>
    <s v=""/>
    <s v="3101673839"/>
    <s v="200011516057"/>
    <s v="0010"/>
    <s v="0060"/>
    <s v="R1"/>
    <s v="10-60"/>
    <x v="0"/>
    <x v="0"/>
    <n v="10719"/>
    <x v="0"/>
  </r>
  <r>
    <s v="10001658122"/>
    <s v="R4-250606-00"/>
    <s v="FA"/>
    <s v="R4"/>
    <d v="2025-06-06T00:00:00"/>
    <s v="48050452252"/>
    <s v="3106"/>
    <x v="0"/>
    <s v="10719"/>
    <s v="0"/>
    <n v="-5"/>
    <s v=""/>
    <n v="-5"/>
    <s v="USD"/>
    <s v="O1"/>
    <s v="USMO6574093221"/>
    <s v="1000165812210719"/>
    <s v=""/>
    <s v="TROSS2"/>
    <d v="2025-06-06T00:00:00"/>
    <d v="2025-06-09T00:00:00"/>
    <n v="0"/>
    <s v=""/>
    <s v=""/>
    <s v="3101578857"/>
    <s v="200014159236"/>
    <s v="0010"/>
    <s v="0060"/>
    <s v="R1"/>
    <s v="10-60"/>
    <x v="0"/>
    <x v="0"/>
    <n v="10719"/>
    <x v="0"/>
  </r>
  <r>
    <s v="10001658124"/>
    <s v="R4-250606-00"/>
    <s v="FA"/>
    <s v="R4"/>
    <d v="2025-06-06T00:00:00"/>
    <s v="48050452251"/>
    <s v="3106"/>
    <x v="0"/>
    <s v="10719"/>
    <s v="0"/>
    <n v="-5"/>
    <s v=""/>
    <n v="-5"/>
    <s v="USD"/>
    <s v="O1"/>
    <s v="USMO6574093221"/>
    <s v="1000165812410719"/>
    <s v=""/>
    <s v="TROSS2"/>
    <d v="2025-06-06T00:00:00"/>
    <d v="2025-06-09T00:00:00"/>
    <n v="0"/>
    <s v=""/>
    <s v=""/>
    <s v="3101578857"/>
    <s v="200014159236"/>
    <s v="0010"/>
    <s v="0060"/>
    <s v="R1"/>
    <s v="10-60"/>
    <x v="0"/>
    <x v="0"/>
    <n v="10719"/>
    <x v="0"/>
  </r>
  <r>
    <s v="10001658355"/>
    <s v="R4-250607-00"/>
    <s v="FA"/>
    <s v="R4"/>
    <d v="2025-06-07T00:00:00"/>
    <s v=""/>
    <s v="3106"/>
    <x v="0"/>
    <s v="10719"/>
    <s v="0"/>
    <n v="-5"/>
    <s v=""/>
    <n v="-5"/>
    <s v="USD"/>
    <s v="O1"/>
    <s v="USMO6561600000"/>
    <s v="1000165835510719"/>
    <s v=""/>
    <s v="TROSS2"/>
    <d v="2025-06-07T00:00:00"/>
    <d v="2025-06-09T00:00:00"/>
    <n v="0"/>
    <s v=""/>
    <s v=""/>
    <s v="3101629531"/>
    <s v="200011900806"/>
    <s v="0010"/>
    <s v="0060"/>
    <s v="R1"/>
    <s v="10-60"/>
    <x v="0"/>
    <x v="0"/>
    <n v="10719"/>
    <x v="0"/>
  </r>
  <r>
    <s v="10001658368"/>
    <s v="R4-250607-00"/>
    <s v="FA"/>
    <s v="R4"/>
    <d v="2025-06-07T00:00:00"/>
    <s v=""/>
    <s v="3106"/>
    <x v="0"/>
    <s v="10719"/>
    <s v="0"/>
    <n v="-5"/>
    <s v=""/>
    <n v="-5"/>
    <s v="USD"/>
    <s v="O1"/>
    <s v="USMO6561091991"/>
    <s v="1000165836810719"/>
    <s v=""/>
    <s v="TROSS2"/>
    <d v="2025-06-07T00:00:00"/>
    <d v="2025-06-09T00:00:00"/>
    <n v="0"/>
    <s v=""/>
    <s v=""/>
    <s v="3101523301"/>
    <s v="200014264846"/>
    <s v="0010"/>
    <s v="0060"/>
    <s v="R1"/>
    <s v="10-60"/>
    <x v="0"/>
    <x v="0"/>
    <n v="10719"/>
    <x v="0"/>
  </r>
  <r>
    <s v="10001658370"/>
    <s v="R4-250607-00"/>
    <s v="FA"/>
    <s v="R4"/>
    <d v="2025-06-07T00:00:00"/>
    <s v=""/>
    <s v="3106"/>
    <x v="0"/>
    <s v="10719"/>
    <s v="0"/>
    <n v="-5"/>
    <s v=""/>
    <n v="-5"/>
    <s v="USD"/>
    <s v="O1"/>
    <s v="USMO6561091991"/>
    <s v="1000165837010719"/>
    <s v=""/>
    <s v="TROSS2"/>
    <d v="2025-06-07T00:00:00"/>
    <d v="2025-06-09T00:00:00"/>
    <n v="0"/>
    <s v=""/>
    <s v=""/>
    <s v="3101523301"/>
    <s v="200014264846"/>
    <s v="0010"/>
    <s v="0060"/>
    <s v="R1"/>
    <s v="10-60"/>
    <x v="0"/>
    <x v="0"/>
    <n v="10719"/>
    <x v="0"/>
  </r>
  <r>
    <s v="10001659003"/>
    <s v="R4-250609-00"/>
    <s v="FA"/>
    <s v="R4"/>
    <d v="2025-06-06T00:00:00"/>
    <s v=""/>
    <s v="3106"/>
    <x v="0"/>
    <s v="10719"/>
    <s v="0"/>
    <n v="-7.64"/>
    <s v=""/>
    <n v="-7.64"/>
    <s v="USD"/>
    <s v="O1"/>
    <s v="USMO6576982931"/>
    <s v="1000165900310719"/>
    <s v=""/>
    <s v="SLONERO"/>
    <d v="2025-06-09T00:00:00"/>
    <d v="2025-06-09T00:00:00"/>
    <n v="0"/>
    <s v=""/>
    <s v=""/>
    <s v="3101647143"/>
    <s v="200013497058"/>
    <s v="0010"/>
    <s v="0060"/>
    <s v="R1"/>
    <s v="10-60"/>
    <x v="0"/>
    <x v="0"/>
    <n v="10719"/>
    <x v="0"/>
  </r>
  <r>
    <s v="10001659088"/>
    <s v="R4-250609-00"/>
    <s v="FA"/>
    <s v="R4"/>
    <d v="2025-06-09T00:00:00"/>
    <s v="48050452250"/>
    <s v="3106"/>
    <x v="0"/>
    <s v="10469"/>
    <s v="0"/>
    <n v="-5"/>
    <s v=""/>
    <n v="-5"/>
    <s v="USD"/>
    <s v="O1"/>
    <s v="USMO6561320800"/>
    <s v="1000165908810469"/>
    <s v=""/>
    <s v="TROSS2"/>
    <d v="2025-06-09T00:00:00"/>
    <d v="2025-06-10T00:00:00"/>
    <n v="0"/>
    <s v=""/>
    <s v=""/>
    <s v="3101536986"/>
    <s v="200011275456"/>
    <s v="0010"/>
    <s v="0060"/>
    <s v="R1"/>
    <s v="10-60"/>
    <x v="0"/>
    <x v="0"/>
    <n v="10469"/>
    <x v="2"/>
  </r>
  <r>
    <s v="10001659694"/>
    <s v="R4-250610-00"/>
    <s v="FA"/>
    <s v="R4"/>
    <d v="2025-06-10T00:00:00"/>
    <s v=""/>
    <s v="3106"/>
    <x v="0"/>
    <s v="10719"/>
    <s v="0"/>
    <n v="-8.0500000000000007"/>
    <s v=""/>
    <n v="-8.0500000000000007"/>
    <s v="USD"/>
    <s v="O1"/>
    <s v="USMO6560562590"/>
    <s v="1000165969410719"/>
    <s v=""/>
    <s v="TCRAGG"/>
    <d v="2025-06-10T00:00:00"/>
    <d v="2025-06-11T00:00:00"/>
    <n v="0"/>
    <s v=""/>
    <s v=""/>
    <s v="3102131325"/>
    <s v="200015482975"/>
    <s v="0010"/>
    <s v="0060"/>
    <s v="R1"/>
    <s v="10-60"/>
    <x v="0"/>
    <x v="0"/>
    <n v="10719"/>
    <x v="0"/>
  </r>
  <r>
    <s v="10001660117"/>
    <s v="R4-250610-00"/>
    <s v="FA"/>
    <s v="R4"/>
    <d v="2025-06-10T00:00:00"/>
    <s v=""/>
    <s v="3106"/>
    <x v="0"/>
    <s v="10469"/>
    <s v="0"/>
    <n v="-5"/>
    <s v=""/>
    <n v="-5"/>
    <s v="USD"/>
    <s v="O1"/>
    <s v="USMO6561324000"/>
    <s v="1000166011710469"/>
    <s v=""/>
    <s v="SLONERO"/>
    <d v="2025-06-10T00:00:00"/>
    <d v="2025-06-11T00:00:00"/>
    <n v="0"/>
    <s v=""/>
    <s v=""/>
    <s v="3102287766"/>
    <s v="200016254084"/>
    <s v="0010"/>
    <s v="0060"/>
    <s v="R1"/>
    <s v="10-60"/>
    <x v="0"/>
    <x v="0"/>
    <n v="10469"/>
    <x v="2"/>
  </r>
  <r>
    <s v="10001660117"/>
    <s v="R4-250610-00"/>
    <s v="FA"/>
    <s v="R4"/>
    <d v="2025-06-10T00:00:00"/>
    <s v=""/>
    <s v="3106"/>
    <x v="1"/>
    <s v="10514"/>
    <s v="0"/>
    <n v="-5"/>
    <s v=""/>
    <n v="-5"/>
    <s v="USD"/>
    <s v="O1"/>
    <s v="USMO6561324000"/>
    <s v="1000166011710514"/>
    <s v=""/>
    <s v="SLONERO"/>
    <d v="2025-06-10T00:00:00"/>
    <d v="2025-06-11T00:00:00"/>
    <n v="0"/>
    <s v=""/>
    <s v=""/>
    <s v="3102287767"/>
    <s v="200016254084"/>
    <s v="0010"/>
    <s v="0060"/>
    <s v="R1"/>
    <s v="10-60"/>
    <x v="0"/>
    <x v="1"/>
    <n v="10514"/>
    <x v="1"/>
  </r>
  <r>
    <s v="10001660118"/>
    <s v="R4-250610-00"/>
    <s v="FA"/>
    <s v="R4"/>
    <d v="2025-06-10T00:00:00"/>
    <s v=""/>
    <s v="3106"/>
    <x v="1"/>
    <s v="10514"/>
    <s v="0"/>
    <n v="-5"/>
    <s v=""/>
    <n v="-5"/>
    <s v="USD"/>
    <s v="O1"/>
    <s v="USMO6561324000"/>
    <s v="1000166011810514"/>
    <s v=""/>
    <s v="SLONERO"/>
    <d v="2025-06-10T00:00:00"/>
    <d v="2025-06-11T00:00:00"/>
    <n v="0"/>
    <s v=""/>
    <s v=""/>
    <s v="3102287767"/>
    <s v="200016254084"/>
    <s v="0010"/>
    <s v="0060"/>
    <s v="R1"/>
    <s v="10-60"/>
    <x v="0"/>
    <x v="1"/>
    <n v="10514"/>
    <x v="1"/>
  </r>
  <r>
    <s v="10001660118"/>
    <s v="R4-250610-00"/>
    <s v="FA"/>
    <s v="R4"/>
    <d v="2025-06-10T00:00:00"/>
    <s v=""/>
    <s v="3106"/>
    <x v="0"/>
    <s v="10469"/>
    <s v="0"/>
    <n v="-5"/>
    <s v=""/>
    <n v="-5"/>
    <s v="USD"/>
    <s v="O1"/>
    <s v="USMO6561324000"/>
    <s v="1000166011810469"/>
    <s v=""/>
    <s v="SLONERO"/>
    <d v="2025-06-10T00:00:00"/>
    <d v="2025-06-11T00:00:00"/>
    <n v="0"/>
    <s v=""/>
    <s v=""/>
    <s v="3102287766"/>
    <s v="200016254084"/>
    <s v="0010"/>
    <s v="0060"/>
    <s v="R1"/>
    <s v="10-60"/>
    <x v="0"/>
    <x v="0"/>
    <n v="10469"/>
    <x v="2"/>
  </r>
  <r>
    <s v="10001660119"/>
    <s v="R4-250610-00"/>
    <s v="FA"/>
    <s v="R4"/>
    <d v="2025-06-10T00:00:00"/>
    <s v=""/>
    <s v="3106"/>
    <x v="1"/>
    <s v="10514"/>
    <s v="0"/>
    <n v="-5"/>
    <s v=""/>
    <n v="-5"/>
    <s v="USD"/>
    <s v="O1"/>
    <s v="USMO6561324000"/>
    <s v="1000166011910514"/>
    <s v=""/>
    <s v="SLONERO"/>
    <d v="2025-06-10T00:00:00"/>
    <d v="2025-06-11T00:00:00"/>
    <n v="0"/>
    <s v=""/>
    <s v=""/>
    <s v="3102287767"/>
    <s v="200016254084"/>
    <s v="0010"/>
    <s v="0060"/>
    <s v="R1"/>
    <s v="10-60"/>
    <x v="0"/>
    <x v="1"/>
    <n v="10514"/>
    <x v="1"/>
  </r>
  <r>
    <s v="10001660119"/>
    <s v="R4-250610-00"/>
    <s v="FA"/>
    <s v="R4"/>
    <d v="2025-06-10T00:00:00"/>
    <s v=""/>
    <s v="3106"/>
    <x v="0"/>
    <s v="10469"/>
    <s v="0"/>
    <n v="-5"/>
    <s v=""/>
    <n v="-5"/>
    <s v="USD"/>
    <s v="O1"/>
    <s v="USMO6561324000"/>
    <s v="1000166011910469"/>
    <s v=""/>
    <s v="SLONERO"/>
    <d v="2025-06-10T00:00:00"/>
    <d v="2025-06-11T00:00:00"/>
    <n v="0"/>
    <s v=""/>
    <s v=""/>
    <s v="3102287766"/>
    <s v="200016254084"/>
    <s v="0010"/>
    <s v="0060"/>
    <s v="R1"/>
    <s v="10-60"/>
    <x v="0"/>
    <x v="0"/>
    <n v="10469"/>
    <x v="2"/>
  </r>
  <r>
    <s v="10001660401"/>
    <s v="R4-250610-00"/>
    <s v="FA"/>
    <s v="R4"/>
    <d v="2025-06-10T00:00:00"/>
    <s v=""/>
    <s v="3106"/>
    <x v="0"/>
    <s v="10469"/>
    <s v="0"/>
    <n v="-7.13"/>
    <s v=""/>
    <n v="-7.13"/>
    <s v="USD"/>
    <s v="O1"/>
    <s v="USMO6561313430"/>
    <s v="1000166040110469"/>
    <s v=""/>
    <s v="TROSS2"/>
    <d v="2025-06-10T00:00:00"/>
    <d v="2025-06-11T00:00:00"/>
    <n v="0"/>
    <s v=""/>
    <s v=""/>
    <s v="3101635987"/>
    <s v="200013156365"/>
    <s v="0010"/>
    <s v="0060"/>
    <s v="R1"/>
    <s v="10-60"/>
    <x v="0"/>
    <x v="0"/>
    <n v="10469"/>
    <x v="2"/>
  </r>
  <r>
    <s v="10001660401"/>
    <s v="R4-250610-00"/>
    <s v="FA"/>
    <s v="R4"/>
    <d v="2025-06-10T00:00:00"/>
    <s v=""/>
    <s v="3106"/>
    <x v="1"/>
    <s v="10514"/>
    <s v="0"/>
    <n v="-11.04"/>
    <s v=""/>
    <n v="-11.04"/>
    <s v="USD"/>
    <s v="O1"/>
    <s v="USMO6561313430"/>
    <s v="1000166040110514"/>
    <s v=""/>
    <s v="TROSS2"/>
    <d v="2025-06-10T00:00:00"/>
    <d v="2025-06-11T00:00:00"/>
    <n v="0"/>
    <s v=""/>
    <s v=""/>
    <s v="3101635892"/>
    <s v="200013156365"/>
    <s v="0010"/>
    <s v="0060"/>
    <s v="R1"/>
    <s v="10-60"/>
    <x v="0"/>
    <x v="1"/>
    <n v="10514"/>
    <x v="1"/>
  </r>
  <r>
    <s v="10001660404"/>
    <s v="R4-250610-00"/>
    <s v="FA"/>
    <s v="R4"/>
    <d v="2025-06-10T00:00:00"/>
    <s v=""/>
    <s v="3106"/>
    <x v="0"/>
    <s v="10469"/>
    <s v="0"/>
    <n v="-7.13"/>
    <s v=""/>
    <n v="-7.13"/>
    <s v="USD"/>
    <s v="O1"/>
    <s v="USMO6561313430"/>
    <s v="1000166040410469"/>
    <s v=""/>
    <s v="TROSS2"/>
    <d v="2025-06-10T00:00:00"/>
    <d v="2025-06-11T00:00:00"/>
    <n v="0"/>
    <s v=""/>
    <s v=""/>
    <s v="3101635987"/>
    <s v="200013156365"/>
    <s v="0010"/>
    <s v="0060"/>
    <s v="R1"/>
    <s v="10-60"/>
    <x v="0"/>
    <x v="0"/>
    <n v="10469"/>
    <x v="2"/>
  </r>
  <r>
    <s v="10001660404"/>
    <s v="R4-250610-00"/>
    <s v="FA"/>
    <s v="R4"/>
    <d v="2025-06-10T00:00:00"/>
    <s v=""/>
    <s v="3106"/>
    <x v="1"/>
    <s v="10514"/>
    <s v="0"/>
    <n v="-11.04"/>
    <s v=""/>
    <n v="-11.04"/>
    <s v="USD"/>
    <s v="O1"/>
    <s v="USMO6561313430"/>
    <s v="1000166040410514"/>
    <s v=""/>
    <s v="TROSS2"/>
    <d v="2025-06-10T00:00:00"/>
    <d v="2025-06-11T00:00:00"/>
    <n v="0"/>
    <s v=""/>
    <s v=""/>
    <s v="3101635892"/>
    <s v="200013156365"/>
    <s v="0010"/>
    <s v="0060"/>
    <s v="R1"/>
    <s v="10-60"/>
    <x v="0"/>
    <x v="1"/>
    <n v="10514"/>
    <x v="1"/>
  </r>
  <r>
    <s v="10001660405"/>
    <s v="R4-250610-00"/>
    <s v="FA"/>
    <s v="R4"/>
    <d v="2025-06-10T00:00:00"/>
    <s v=""/>
    <s v="3106"/>
    <x v="0"/>
    <s v="10469"/>
    <s v="0"/>
    <n v="-7.13"/>
    <s v=""/>
    <n v="-7.13"/>
    <s v="USD"/>
    <s v="O1"/>
    <s v="USMO6561313430"/>
    <s v="1000166040510469"/>
    <s v=""/>
    <s v="TROSS2"/>
    <d v="2025-06-10T00:00:00"/>
    <d v="2025-06-11T00:00:00"/>
    <n v="0"/>
    <s v=""/>
    <s v=""/>
    <s v="3101635987"/>
    <s v="200013156365"/>
    <s v="0010"/>
    <s v="0060"/>
    <s v="R1"/>
    <s v="10-60"/>
    <x v="0"/>
    <x v="0"/>
    <n v="10469"/>
    <x v="2"/>
  </r>
  <r>
    <s v="10001660405"/>
    <s v="R4-250610-00"/>
    <s v="FA"/>
    <s v="R4"/>
    <d v="2025-06-10T00:00:00"/>
    <s v=""/>
    <s v="3106"/>
    <x v="1"/>
    <s v="10514"/>
    <s v="0"/>
    <n v="-11.04"/>
    <s v=""/>
    <n v="-11.04"/>
    <s v="USD"/>
    <s v="O1"/>
    <s v="USMO6561313430"/>
    <s v="1000166040510514"/>
    <s v=""/>
    <s v="TROSS2"/>
    <d v="2025-06-10T00:00:00"/>
    <d v="2025-06-11T00:00:00"/>
    <n v="0"/>
    <s v=""/>
    <s v=""/>
    <s v="3101635892"/>
    <s v="200013156365"/>
    <s v="0010"/>
    <s v="0060"/>
    <s v="R1"/>
    <s v="10-60"/>
    <x v="0"/>
    <x v="1"/>
    <n v="10514"/>
    <x v="1"/>
  </r>
  <r>
    <s v="10001660412"/>
    <s v="R4-250610-00"/>
    <s v="FA"/>
    <s v="R4"/>
    <d v="2025-06-10T00:00:00"/>
    <s v=""/>
    <s v="3106"/>
    <x v="1"/>
    <s v="10514"/>
    <s v="0"/>
    <n v="-11.04"/>
    <s v=""/>
    <n v="-11.04"/>
    <s v="USD"/>
    <s v="O1"/>
    <s v="USMO6561313430"/>
    <s v="1000166041210514"/>
    <s v=""/>
    <s v="TROSS2"/>
    <d v="2025-06-10T00:00:00"/>
    <d v="2025-06-11T00:00:00"/>
    <n v="0"/>
    <s v=""/>
    <s v=""/>
    <s v="3101635892"/>
    <s v="200013156365"/>
    <s v="0010"/>
    <s v="0060"/>
    <s v="R1"/>
    <s v="10-60"/>
    <x v="0"/>
    <x v="1"/>
    <n v="10514"/>
    <x v="1"/>
  </r>
  <r>
    <s v="10001660412"/>
    <s v="R4-250610-00"/>
    <s v="FA"/>
    <s v="R4"/>
    <d v="2025-06-10T00:00:00"/>
    <s v=""/>
    <s v="3106"/>
    <x v="0"/>
    <s v="10469"/>
    <s v="0"/>
    <n v="-7.13"/>
    <s v=""/>
    <n v="-7.13"/>
    <s v="USD"/>
    <s v="O1"/>
    <s v="USMO6561313430"/>
    <s v="1000166041210469"/>
    <s v=""/>
    <s v="TROSS2"/>
    <d v="2025-06-10T00:00:00"/>
    <d v="2025-06-11T00:00:00"/>
    <n v="0"/>
    <s v=""/>
    <s v=""/>
    <s v="3101635987"/>
    <s v="200013156365"/>
    <s v="0010"/>
    <s v="0060"/>
    <s v="R1"/>
    <s v="10-60"/>
    <x v="0"/>
    <x v="0"/>
    <n v="10469"/>
    <x v="2"/>
  </r>
  <r>
    <s v="10001660742"/>
    <s v="R4-250611-00"/>
    <s v="FA"/>
    <s v="R4"/>
    <d v="2025-06-10T00:00:00"/>
    <s v=""/>
    <s v="3106"/>
    <x v="1"/>
    <s v="10514"/>
    <s v="0"/>
    <n v="-40.659999999999997"/>
    <s v=""/>
    <n v="-40.659999999999997"/>
    <s v="USD"/>
    <s v="O1"/>
    <s v="USMO6561322570"/>
    <s v="1000166074210514"/>
    <s v=""/>
    <s v="SLONERO"/>
    <d v="2025-06-11T00:00:00"/>
    <d v="2025-06-11T00:00:00"/>
    <n v="0"/>
    <s v=""/>
    <s v=""/>
    <s v="3101530528"/>
    <s v="200011554280"/>
    <s v="0010"/>
    <s v="0060"/>
    <s v="R1"/>
    <s v="10-60"/>
    <x v="0"/>
    <x v="1"/>
    <n v="10514"/>
    <x v="1"/>
  </r>
  <r>
    <s v="10001660742"/>
    <s v="R4-250611-00"/>
    <s v="FA"/>
    <s v="R4"/>
    <d v="2025-06-10T00:00:00"/>
    <s v=""/>
    <s v="3106"/>
    <x v="0"/>
    <s v="10469"/>
    <s v="0"/>
    <n v="-27.83"/>
    <s v=""/>
    <n v="-27.83"/>
    <s v="USD"/>
    <s v="O1"/>
    <s v="USMO6561322570"/>
    <s v="1000166074210469"/>
    <s v=""/>
    <s v="SLONERO"/>
    <d v="2025-06-11T00:00:00"/>
    <d v="2025-06-11T00:00:00"/>
    <n v="0"/>
    <s v=""/>
    <s v=""/>
    <s v="3101530624"/>
    <s v="200011554280"/>
    <s v="0010"/>
    <s v="0060"/>
    <s v="R1"/>
    <s v="10-60"/>
    <x v="0"/>
    <x v="0"/>
    <n v="10469"/>
    <x v="2"/>
  </r>
  <r>
    <s v="10001660745"/>
    <s v="R4-250611-00"/>
    <s v="FA"/>
    <s v="R4"/>
    <d v="2025-06-10T00:00:00"/>
    <s v=""/>
    <s v="3106"/>
    <x v="0"/>
    <s v="10719"/>
    <s v="0"/>
    <n v="-15.23"/>
    <s v=""/>
    <n v="-15.23"/>
    <s v="USD"/>
    <s v="O1"/>
    <s v="USMO6560514500"/>
    <s v="1000166074510719"/>
    <s v=""/>
    <s v="SLONERO"/>
    <d v="2025-06-11T00:00:00"/>
    <d v="2025-06-11T00:00:00"/>
    <n v="0"/>
    <s v=""/>
    <s v=""/>
    <s v="3101639777"/>
    <s v="200012850612"/>
    <s v="0010"/>
    <s v="0060"/>
    <s v="R1"/>
    <s v="10-60"/>
    <x v="0"/>
    <x v="0"/>
    <n v="10719"/>
    <x v="0"/>
  </r>
  <r>
    <s v="10001660772"/>
    <s v="R4-250611-00"/>
    <s v="FA"/>
    <s v="R4"/>
    <d v="2025-06-10T00:00:00"/>
    <s v=""/>
    <s v="3106"/>
    <x v="0"/>
    <s v="10469"/>
    <s v="0"/>
    <n v="-11.1"/>
    <s v=""/>
    <n v="-11.1"/>
    <s v="USD"/>
    <s v="O1"/>
    <s v="USMO6561320720"/>
    <s v="1000166077210469"/>
    <s v=""/>
    <s v="SLONERO"/>
    <d v="2025-06-11T00:00:00"/>
    <d v="2025-06-11T00:00:00"/>
    <n v="0"/>
    <s v=""/>
    <s v=""/>
    <s v="3102018606"/>
    <s v="200014936666"/>
    <s v="0010"/>
    <s v="0060"/>
    <s v="R1"/>
    <s v="10-60"/>
    <x v="0"/>
    <x v="0"/>
    <n v="10469"/>
    <x v="2"/>
  </r>
  <r>
    <s v="10001660772"/>
    <s v="R4-250611-00"/>
    <s v="FA"/>
    <s v="R4"/>
    <d v="2025-06-10T00:00:00"/>
    <s v=""/>
    <s v="3106"/>
    <x v="1"/>
    <s v="10514"/>
    <s v="0"/>
    <n v="-16.07"/>
    <s v=""/>
    <n v="-16.07"/>
    <s v="USD"/>
    <s v="O1"/>
    <s v="USMO6561320720"/>
    <s v="1000166077210514"/>
    <s v=""/>
    <s v="SLONERO"/>
    <d v="2025-06-11T00:00:00"/>
    <d v="2025-06-11T00:00:00"/>
    <n v="0"/>
    <s v=""/>
    <s v=""/>
    <s v="3102018607"/>
    <s v="200014936666"/>
    <s v="0010"/>
    <s v="0060"/>
    <s v="R1"/>
    <s v="10-60"/>
    <x v="0"/>
    <x v="1"/>
    <n v="10514"/>
    <x v="1"/>
  </r>
  <r>
    <s v="10001660773"/>
    <s v="R4-250611-00"/>
    <s v="FA"/>
    <s v="R4"/>
    <d v="2025-06-10T00:00:00"/>
    <s v=""/>
    <s v="3106"/>
    <x v="1"/>
    <s v="10514"/>
    <s v="0"/>
    <n v="-18.05"/>
    <s v=""/>
    <n v="-18.05"/>
    <s v="USD"/>
    <s v="O1"/>
    <s v="USMO6561315620"/>
    <s v="1000166077310514"/>
    <s v=""/>
    <s v="SLONERO"/>
    <d v="2025-06-11T00:00:00"/>
    <d v="2025-06-11T00:00:00"/>
    <n v="0"/>
    <s v=""/>
    <s v=""/>
    <s v="3102052894"/>
    <s v="200015092063"/>
    <s v="0010"/>
    <s v="0060"/>
    <s v="R1"/>
    <s v="10-60"/>
    <x v="0"/>
    <x v="1"/>
    <n v="10514"/>
    <x v="1"/>
  </r>
  <r>
    <s v="10001660773"/>
    <s v="R4-250611-00"/>
    <s v="FA"/>
    <s v="R4"/>
    <d v="2025-06-10T00:00:00"/>
    <s v=""/>
    <s v="3106"/>
    <x v="0"/>
    <s v="10469"/>
    <s v="0"/>
    <n v="-13.05"/>
    <s v=""/>
    <n v="-13.05"/>
    <s v="USD"/>
    <s v="O1"/>
    <s v="USMO6561315620"/>
    <s v="1000166077310469"/>
    <s v=""/>
    <s v="SLONERO"/>
    <d v="2025-06-11T00:00:00"/>
    <d v="2025-06-11T00:00:00"/>
    <n v="0"/>
    <s v=""/>
    <s v=""/>
    <s v="3102067750"/>
    <s v="200015092063"/>
    <s v="0010"/>
    <s v="0060"/>
    <s v="R1"/>
    <s v="10-60"/>
    <x v="0"/>
    <x v="0"/>
    <n v="10469"/>
    <x v="2"/>
  </r>
  <r>
    <s v="10001660775"/>
    <s v="R4-250611-00"/>
    <s v="FA"/>
    <s v="R4"/>
    <d v="2025-06-10T00:00:00"/>
    <s v=""/>
    <s v="3106"/>
    <x v="0"/>
    <s v="10469"/>
    <s v="0"/>
    <n v="-24.45"/>
    <s v=""/>
    <n v="-24.45"/>
    <s v="USD"/>
    <s v="O1"/>
    <s v="USMO6561322710"/>
    <s v="1000166077510469"/>
    <s v=""/>
    <s v="SLONERO"/>
    <d v="2025-06-11T00:00:00"/>
    <d v="2025-06-11T00:00:00"/>
    <n v="0"/>
    <s v=""/>
    <s v=""/>
    <s v="3101589075"/>
    <s v="200013930769"/>
    <s v="0010"/>
    <s v="0060"/>
    <s v="R1"/>
    <s v="10-60"/>
    <x v="0"/>
    <x v="0"/>
    <n v="10469"/>
    <x v="2"/>
  </r>
  <r>
    <s v="10001660775"/>
    <s v="R4-250611-00"/>
    <s v="FA"/>
    <s v="R4"/>
    <d v="2025-06-10T00:00:00"/>
    <s v=""/>
    <s v="3106"/>
    <x v="1"/>
    <s v="10514"/>
    <s v="0"/>
    <n v="-36.85"/>
    <s v=""/>
    <n v="-36.85"/>
    <s v="USD"/>
    <s v="O1"/>
    <s v="USMO6561322710"/>
    <s v="1000166077510514"/>
    <s v=""/>
    <s v="SLONERO"/>
    <d v="2025-06-11T00:00:00"/>
    <d v="2025-06-11T00:00:00"/>
    <n v="0"/>
    <s v=""/>
    <s v=""/>
    <s v="3101589172"/>
    <s v="200013930769"/>
    <s v="0010"/>
    <s v="0060"/>
    <s v="R1"/>
    <s v="10-60"/>
    <x v="0"/>
    <x v="1"/>
    <n v="10514"/>
    <x v="1"/>
  </r>
  <r>
    <s v="10001660776"/>
    <s v="R4-250611-00"/>
    <s v="FA"/>
    <s v="R4"/>
    <d v="2025-06-10T00:00:00"/>
    <s v=""/>
    <s v="3106"/>
    <x v="0"/>
    <s v="10469"/>
    <s v="0"/>
    <n v="-24.64"/>
    <s v=""/>
    <n v="-24.64"/>
    <s v="USD"/>
    <s v="O1"/>
    <s v="USMO6561321090"/>
    <s v="1000166077610469"/>
    <s v=""/>
    <s v="SLONERO"/>
    <d v="2025-06-11T00:00:00"/>
    <d v="2025-06-11T00:00:00"/>
    <n v="0"/>
    <s v=""/>
    <s v=""/>
    <s v="3101682753"/>
    <s v="200012741076"/>
    <s v="0010"/>
    <s v="0060"/>
    <s v="R1"/>
    <s v="10-60"/>
    <x v="0"/>
    <x v="0"/>
    <n v="10469"/>
    <x v="2"/>
  </r>
  <r>
    <s v="10001660776"/>
    <s v="R4-250611-00"/>
    <s v="FA"/>
    <s v="R4"/>
    <d v="2025-06-10T00:00:00"/>
    <s v=""/>
    <s v="3106"/>
    <x v="1"/>
    <s v="10514"/>
    <s v="0"/>
    <n v="-36.04"/>
    <s v=""/>
    <n v="-36.04"/>
    <s v="USD"/>
    <s v="O1"/>
    <s v="USMO6561321090"/>
    <s v="1000166077610514"/>
    <s v=""/>
    <s v="SLONERO"/>
    <d v="2025-06-11T00:00:00"/>
    <d v="2025-06-11T00:00:00"/>
    <n v="0"/>
    <s v=""/>
    <s v=""/>
    <s v="3101682835"/>
    <s v="200012741076"/>
    <s v="0010"/>
    <s v="0060"/>
    <s v="R1"/>
    <s v="10-60"/>
    <x v="0"/>
    <x v="1"/>
    <n v="10514"/>
    <x v="1"/>
  </r>
  <r>
    <s v="10001660783"/>
    <s v="R4-250611-00"/>
    <s v="FA"/>
    <s v="R4"/>
    <d v="2025-06-10T00:00:00"/>
    <s v=""/>
    <s v="3106"/>
    <x v="1"/>
    <s v="10514"/>
    <s v="0"/>
    <n v="-22.68"/>
    <s v=""/>
    <n v="-22.68"/>
    <s v="USD"/>
    <s v="O1"/>
    <s v="USMO6561324100"/>
    <s v="1000166078310514"/>
    <s v=""/>
    <s v="SLONERO"/>
    <d v="2025-06-11T00:00:00"/>
    <d v="2025-06-11T00:00:00"/>
    <n v="0"/>
    <s v=""/>
    <s v=""/>
    <s v="3101621978"/>
    <s v="200014468512"/>
    <s v="0010"/>
    <s v="0060"/>
    <s v="R1"/>
    <s v="10-60"/>
    <x v="0"/>
    <x v="1"/>
    <n v="10514"/>
    <x v="1"/>
  </r>
  <r>
    <s v="10001660784"/>
    <s v="R4-250611-00"/>
    <s v="FA"/>
    <s v="R4"/>
    <d v="2025-06-10T00:00:00"/>
    <s v=""/>
    <s v="3106"/>
    <x v="1"/>
    <s v="10514"/>
    <s v="0"/>
    <n v="-15.73"/>
    <s v=""/>
    <n v="-15.73"/>
    <s v="USD"/>
    <s v="O1"/>
    <s v="USMO6561333160"/>
    <s v="1000166078410514"/>
    <s v=""/>
    <s v="SLONERO"/>
    <d v="2025-06-11T00:00:00"/>
    <d v="2025-06-11T00:00:00"/>
    <n v="0"/>
    <s v=""/>
    <s v=""/>
    <s v="3101535937"/>
    <s v="200013593930"/>
    <s v="0010"/>
    <s v="0060"/>
    <s v="R1"/>
    <s v="10-60"/>
    <x v="0"/>
    <x v="1"/>
    <n v="10514"/>
    <x v="1"/>
  </r>
  <r>
    <s v="10001660784"/>
    <s v="R4-250611-00"/>
    <s v="FA"/>
    <s v="R4"/>
    <d v="2025-06-10T00:00:00"/>
    <s v=""/>
    <s v="3106"/>
    <x v="0"/>
    <s v="10469"/>
    <s v="0"/>
    <n v="-10.81"/>
    <s v=""/>
    <n v="-10.81"/>
    <s v="USD"/>
    <s v="O1"/>
    <s v="USMO6561333160"/>
    <s v="1000166078410469"/>
    <s v=""/>
    <s v="SLONERO"/>
    <d v="2025-06-11T00:00:00"/>
    <d v="2025-06-11T00:00:00"/>
    <n v="0"/>
    <s v=""/>
    <s v=""/>
    <s v="3101535844"/>
    <s v="200013593930"/>
    <s v="0010"/>
    <s v="0060"/>
    <s v="R1"/>
    <s v="10-60"/>
    <x v="0"/>
    <x v="0"/>
    <n v="10469"/>
    <x v="2"/>
  </r>
  <r>
    <s v="10001660788"/>
    <s v="R4-250611-00"/>
    <s v="FA"/>
    <s v="R4"/>
    <d v="2025-06-10T00:00:00"/>
    <s v=""/>
    <s v="3106"/>
    <x v="1"/>
    <s v="10514"/>
    <s v="0"/>
    <n v="-23.69"/>
    <s v=""/>
    <n v="-23.69"/>
    <s v="USD"/>
    <s v="O1"/>
    <s v="USMO6561324000"/>
    <s v="1000166078810514"/>
    <s v=""/>
    <s v="SLONERO"/>
    <d v="2025-06-11T00:00:00"/>
    <d v="2025-06-11T00:00:00"/>
    <n v="0"/>
    <s v=""/>
    <s v=""/>
    <s v="3101536345"/>
    <s v="200012926230"/>
    <s v="0010"/>
    <s v="0060"/>
    <s v="R1"/>
    <s v="10-60"/>
    <x v="0"/>
    <x v="1"/>
    <n v="10514"/>
    <x v="1"/>
  </r>
  <r>
    <s v="10001660788"/>
    <s v="R4-250611-00"/>
    <s v="FA"/>
    <s v="R4"/>
    <d v="2025-06-10T00:00:00"/>
    <s v=""/>
    <s v="3106"/>
    <x v="0"/>
    <s v="10469"/>
    <s v="0"/>
    <n v="-15.08"/>
    <s v=""/>
    <n v="-15.08"/>
    <s v="USD"/>
    <s v="O1"/>
    <s v="USMO6561324000"/>
    <s v="1000166078810469"/>
    <s v=""/>
    <s v="SLONERO"/>
    <d v="2025-06-11T00:00:00"/>
    <d v="2025-06-11T00:00:00"/>
    <n v="0"/>
    <s v=""/>
    <s v=""/>
    <s v="3101536633"/>
    <s v="200012926230"/>
    <s v="0010"/>
    <s v="0060"/>
    <s v="R1"/>
    <s v="10-60"/>
    <x v="0"/>
    <x v="0"/>
    <n v="10469"/>
    <x v="2"/>
  </r>
  <r>
    <s v="10001660791"/>
    <s v="R4-250611-00"/>
    <s v="FA"/>
    <s v="R4"/>
    <d v="2025-06-10T00:00:00"/>
    <s v=""/>
    <s v="3106"/>
    <x v="1"/>
    <s v="10514"/>
    <s v="0"/>
    <n v="-17.75"/>
    <s v=""/>
    <n v="-17.75"/>
    <s v="USD"/>
    <s v="O1"/>
    <s v="USMO6561333350"/>
    <s v="1000166079110514"/>
    <s v=""/>
    <s v="SLONERO"/>
    <d v="2025-06-11T00:00:00"/>
    <d v="2025-06-11T00:00:00"/>
    <n v="0"/>
    <s v=""/>
    <s v=""/>
    <s v="3101598539"/>
    <s v="200013813429"/>
    <s v="0010"/>
    <s v="0060"/>
    <s v="R1"/>
    <s v="10-60"/>
    <x v="0"/>
    <x v="1"/>
    <n v="10514"/>
    <x v="1"/>
  </r>
  <r>
    <s v="10001660791"/>
    <s v="R4-250611-00"/>
    <s v="FA"/>
    <s v="R4"/>
    <d v="2025-06-10T00:00:00"/>
    <s v=""/>
    <s v="3106"/>
    <x v="0"/>
    <s v="10469"/>
    <s v="0"/>
    <n v="-10.78"/>
    <s v=""/>
    <n v="-10.78"/>
    <s v="USD"/>
    <s v="O1"/>
    <s v="USMO6561333350"/>
    <s v="1000166079110469"/>
    <s v=""/>
    <s v="SLONERO"/>
    <d v="2025-06-11T00:00:00"/>
    <d v="2025-06-11T00:00:00"/>
    <n v="0"/>
    <s v=""/>
    <s v=""/>
    <s v="3101598634"/>
    <s v="200013813429"/>
    <s v="0010"/>
    <s v="0060"/>
    <s v="R1"/>
    <s v="10-60"/>
    <x v="0"/>
    <x v="0"/>
    <n v="10469"/>
    <x v="2"/>
  </r>
  <r>
    <s v="10001660813"/>
    <s v="R4-250611-00"/>
    <s v="FA"/>
    <s v="R4"/>
    <d v="2025-06-10T00:00:00"/>
    <s v=""/>
    <s v="3106"/>
    <x v="0"/>
    <s v="10469"/>
    <s v="0"/>
    <n v="-22.07"/>
    <s v=""/>
    <n v="-22.07"/>
    <s v="USD"/>
    <s v="O1"/>
    <s v="USMO6561324250"/>
    <s v="1000166081310469"/>
    <s v=""/>
    <s v="SLONERO"/>
    <d v="2025-06-11T00:00:00"/>
    <d v="2025-06-11T00:00:00"/>
    <n v="0"/>
    <s v=""/>
    <s v=""/>
    <s v="3101638071"/>
    <s v="200011665847"/>
    <s v="0010"/>
    <s v="0060"/>
    <s v="R1"/>
    <s v="10-60"/>
    <x v="0"/>
    <x v="0"/>
    <n v="10469"/>
    <x v="2"/>
  </r>
  <r>
    <s v="10001660813"/>
    <s v="R4-250611-00"/>
    <s v="FA"/>
    <s v="R4"/>
    <d v="2025-06-10T00:00:00"/>
    <s v=""/>
    <s v="3106"/>
    <x v="1"/>
    <s v="10514"/>
    <s v="0"/>
    <n v="-32.58"/>
    <s v=""/>
    <n v="-32.58"/>
    <s v="USD"/>
    <s v="O1"/>
    <s v="USMO6561324250"/>
    <s v="1000166081310514"/>
    <s v=""/>
    <s v="SLONERO"/>
    <d v="2025-06-11T00:00:00"/>
    <d v="2025-06-11T00:00:00"/>
    <n v="0"/>
    <s v=""/>
    <s v=""/>
    <s v="3101638261"/>
    <s v="200011665847"/>
    <s v="0010"/>
    <s v="0060"/>
    <s v="R1"/>
    <s v="10-60"/>
    <x v="0"/>
    <x v="1"/>
    <n v="10514"/>
    <x v="1"/>
  </r>
  <r>
    <s v="10001660814"/>
    <s v="R4-250611-00"/>
    <s v="FA"/>
    <s v="R4"/>
    <d v="2025-06-10T00:00:00"/>
    <s v=""/>
    <s v="3106"/>
    <x v="0"/>
    <s v="10469"/>
    <s v="0"/>
    <n v="-8.64"/>
    <s v=""/>
    <n v="-8.64"/>
    <s v="USD"/>
    <s v="O1"/>
    <s v="USMO6561312180"/>
    <s v="1000166081410469"/>
    <s v=""/>
    <s v="SLONERO"/>
    <d v="2025-06-11T00:00:00"/>
    <d v="2025-06-11T00:00:00"/>
    <n v="0"/>
    <s v=""/>
    <s v=""/>
    <s v="3101633665"/>
    <s v="200014287789"/>
    <s v="0010"/>
    <s v="0060"/>
    <s v="R1"/>
    <s v="10-60"/>
    <x v="0"/>
    <x v="0"/>
    <n v="10469"/>
    <x v="2"/>
  </r>
  <r>
    <s v="10001660814"/>
    <s v="R4-250611-00"/>
    <s v="FA"/>
    <s v="R4"/>
    <d v="2025-06-10T00:00:00"/>
    <s v=""/>
    <s v="3106"/>
    <x v="1"/>
    <s v="10514"/>
    <s v="0"/>
    <n v="-12.39"/>
    <s v=""/>
    <n v="-12.39"/>
    <s v="USD"/>
    <s v="O1"/>
    <s v="USMO6561312180"/>
    <s v="1000166081410514"/>
    <s v=""/>
    <s v="SLONERO"/>
    <d v="2025-06-11T00:00:00"/>
    <d v="2025-06-11T00:00:00"/>
    <n v="0"/>
    <s v=""/>
    <s v=""/>
    <s v="3101633571"/>
    <s v="200014287789"/>
    <s v="0010"/>
    <s v="0060"/>
    <s v="R1"/>
    <s v="10-60"/>
    <x v="0"/>
    <x v="1"/>
    <n v="10514"/>
    <x v="1"/>
  </r>
  <r>
    <s v="10001660815"/>
    <s v="R4-250611-00"/>
    <s v="FA"/>
    <s v="R4"/>
    <d v="2025-06-10T00:00:00"/>
    <s v=""/>
    <s v="3106"/>
    <x v="0"/>
    <s v="10469"/>
    <s v="0"/>
    <n v="-7.45"/>
    <s v=""/>
    <n v="-7.45"/>
    <s v="USD"/>
    <s v="O1"/>
    <s v="USMO6561333110"/>
    <s v="1000166081510469"/>
    <s v=""/>
    <s v="SLONERO"/>
    <d v="2025-06-11T00:00:00"/>
    <d v="2025-06-11T00:00:00"/>
    <n v="0"/>
    <s v=""/>
    <s v=""/>
    <s v="3101605407"/>
    <s v="200012900425"/>
    <s v="0010"/>
    <s v="0060"/>
    <s v="R1"/>
    <s v="10-60"/>
    <x v="0"/>
    <x v="0"/>
    <n v="10469"/>
    <x v="2"/>
  </r>
  <r>
    <s v="10001660815"/>
    <s v="R4-250611-00"/>
    <s v="FA"/>
    <s v="R4"/>
    <d v="2025-06-10T00:00:00"/>
    <s v=""/>
    <s v="3106"/>
    <x v="1"/>
    <s v="10514"/>
    <s v="0"/>
    <n v="-12.41"/>
    <s v=""/>
    <n v="-12.41"/>
    <s v="USD"/>
    <s v="O1"/>
    <s v="USMO6561333110"/>
    <s v="1000166081510514"/>
    <s v=""/>
    <s v="SLONERO"/>
    <d v="2025-06-11T00:00:00"/>
    <d v="2025-06-11T00:00:00"/>
    <n v="0"/>
    <s v=""/>
    <s v=""/>
    <s v="3101605504"/>
    <s v="200012900425"/>
    <s v="0010"/>
    <s v="0060"/>
    <s v="R1"/>
    <s v="10-60"/>
    <x v="0"/>
    <x v="1"/>
    <n v="10514"/>
    <x v="1"/>
  </r>
  <r>
    <s v="10001660817"/>
    <s v="R4-250611-00"/>
    <s v="FA"/>
    <s v="R4"/>
    <d v="2025-06-10T00:00:00"/>
    <s v=""/>
    <s v="3106"/>
    <x v="0"/>
    <s v="10469"/>
    <s v="0"/>
    <n v="-5"/>
    <s v=""/>
    <n v="-5"/>
    <s v="USD"/>
    <s v="O1"/>
    <s v="USMO6561318160"/>
    <s v="1000166081710469"/>
    <s v=""/>
    <s v="SLONERO"/>
    <d v="2025-06-11T00:00:00"/>
    <d v="2025-06-11T00:00:00"/>
    <n v="0"/>
    <s v=""/>
    <s v=""/>
    <s v="3101583133"/>
    <s v="200012863300"/>
    <s v="0010"/>
    <s v="0060"/>
    <s v="R1"/>
    <s v="10-60"/>
    <x v="0"/>
    <x v="0"/>
    <n v="10469"/>
    <x v="2"/>
  </r>
  <r>
    <s v="10001660817"/>
    <s v="R4-250611-00"/>
    <s v="FA"/>
    <s v="R4"/>
    <d v="2025-06-10T00:00:00"/>
    <s v=""/>
    <s v="3106"/>
    <x v="1"/>
    <s v="10514"/>
    <s v="0"/>
    <n v="-5"/>
    <s v=""/>
    <n v="-5"/>
    <s v="USD"/>
    <s v="O1"/>
    <s v="USMO6561318160"/>
    <s v="1000166081710514"/>
    <s v=""/>
    <s v="SLONERO"/>
    <d v="2025-06-11T00:00:00"/>
    <d v="2025-06-11T00:00:00"/>
    <n v="0"/>
    <s v=""/>
    <s v=""/>
    <s v="3101583239"/>
    <s v="200012863300"/>
    <s v="0010"/>
    <s v="0060"/>
    <s v="R1"/>
    <s v="10-60"/>
    <x v="0"/>
    <x v="1"/>
    <n v="10514"/>
    <x v="1"/>
  </r>
  <r>
    <s v="10001660822"/>
    <s v="R4-250611-00"/>
    <s v="FA"/>
    <s v="R4"/>
    <d v="2025-06-10T00:00:00"/>
    <s v=""/>
    <s v="3106"/>
    <x v="0"/>
    <s v="10469"/>
    <s v="0"/>
    <n v="-5"/>
    <s v=""/>
    <n v="-5"/>
    <s v="USD"/>
    <s v="O1"/>
    <s v="USMO6561322740"/>
    <s v="1000166082210469"/>
    <s v=""/>
    <s v="SLONERO"/>
    <d v="2025-06-11T00:00:00"/>
    <d v="2025-06-11T00:00:00"/>
    <n v="0"/>
    <s v=""/>
    <s v=""/>
    <s v="3101530112"/>
    <s v="200012163669"/>
    <s v="0010"/>
    <s v="0060"/>
    <s v="R1"/>
    <s v="10-60"/>
    <x v="0"/>
    <x v="0"/>
    <n v="10469"/>
    <x v="2"/>
  </r>
  <r>
    <s v="10001660822"/>
    <s v="R4-250611-00"/>
    <s v="FA"/>
    <s v="R4"/>
    <d v="2025-06-10T00:00:00"/>
    <s v=""/>
    <s v="3106"/>
    <x v="1"/>
    <s v="10514"/>
    <s v="0"/>
    <n v="-6.92"/>
    <s v=""/>
    <n v="-6.92"/>
    <s v="USD"/>
    <s v="O1"/>
    <s v="USMO6561322740"/>
    <s v="1000166082210514"/>
    <s v=""/>
    <s v="SLONERO"/>
    <d v="2025-06-11T00:00:00"/>
    <d v="2025-06-11T00:00:00"/>
    <n v="0"/>
    <s v=""/>
    <s v=""/>
    <s v="3101530208"/>
    <s v="200012163669"/>
    <s v="0010"/>
    <s v="0060"/>
    <s v="R1"/>
    <s v="10-60"/>
    <x v="0"/>
    <x v="1"/>
    <n v="10514"/>
    <x v="1"/>
  </r>
  <r>
    <s v="10001660823"/>
    <s v="R4-250611-00"/>
    <s v="FA"/>
    <s v="R4"/>
    <d v="2025-06-10T00:00:00"/>
    <s v=""/>
    <s v="3106"/>
    <x v="1"/>
    <s v="10514"/>
    <s v="0"/>
    <n v="-8.93"/>
    <s v=""/>
    <n v="-8.93"/>
    <s v="USD"/>
    <s v="O1"/>
    <s v="USMO6561333350"/>
    <s v="1000166082310514"/>
    <s v=""/>
    <s v="SLONERO"/>
    <d v="2025-06-11T00:00:00"/>
    <d v="2025-06-11T00:00:00"/>
    <n v="0"/>
    <s v=""/>
    <s v=""/>
    <s v="3101479036"/>
    <s v="200012756108"/>
    <s v="0010"/>
    <s v="0060"/>
    <s v="R1"/>
    <s v="10-60"/>
    <x v="0"/>
    <x v="1"/>
    <n v="10514"/>
    <x v="1"/>
  </r>
  <r>
    <s v="10001660823"/>
    <s v="R4-250611-00"/>
    <s v="FA"/>
    <s v="R4"/>
    <d v="2025-06-10T00:00:00"/>
    <s v=""/>
    <s v="3106"/>
    <x v="0"/>
    <s v="10469"/>
    <s v="0"/>
    <n v="-6.32"/>
    <s v=""/>
    <n v="-6.32"/>
    <s v="USD"/>
    <s v="O1"/>
    <s v="USMO6561333350"/>
    <s v="1000166082310469"/>
    <s v=""/>
    <s v="SLONERO"/>
    <d v="2025-06-11T00:00:00"/>
    <d v="2025-06-11T00:00:00"/>
    <n v="0"/>
    <s v=""/>
    <s v=""/>
    <s v="3101479131"/>
    <s v="200012756108"/>
    <s v="0010"/>
    <s v="0060"/>
    <s v="R1"/>
    <s v="10-60"/>
    <x v="0"/>
    <x v="0"/>
    <n v="10469"/>
    <x v="2"/>
  </r>
  <r>
    <s v="10001660824"/>
    <s v="R4-250611-00"/>
    <s v="FA"/>
    <s v="R4"/>
    <d v="2025-06-10T00:00:00"/>
    <s v=""/>
    <s v="3106"/>
    <x v="0"/>
    <s v="10469"/>
    <s v="0"/>
    <n v="-5.73"/>
    <s v=""/>
    <n v="-5.73"/>
    <s v="USD"/>
    <s v="O1"/>
    <s v="USMO6561313730"/>
    <s v="1000166082410469"/>
    <s v=""/>
    <s v="SLONERO"/>
    <d v="2025-06-11T00:00:00"/>
    <d v="2025-06-11T00:00:00"/>
    <n v="0"/>
    <s v=""/>
    <s v=""/>
    <s v="3101605378"/>
    <s v="200012995391"/>
    <s v="0010"/>
    <s v="0060"/>
    <s v="R1"/>
    <s v="10-60"/>
    <x v="0"/>
    <x v="0"/>
    <n v="10469"/>
    <x v="2"/>
  </r>
  <r>
    <s v="10001660824"/>
    <s v="R4-250611-00"/>
    <s v="FA"/>
    <s v="R4"/>
    <d v="2025-06-10T00:00:00"/>
    <s v=""/>
    <s v="3106"/>
    <x v="1"/>
    <s v="10514"/>
    <s v="0"/>
    <n v="-10.07"/>
    <s v=""/>
    <n v="-10.07"/>
    <s v="USD"/>
    <s v="O1"/>
    <s v="USMO6561313730"/>
    <s v="1000166082410514"/>
    <s v=""/>
    <s v="SLONERO"/>
    <d v="2025-06-11T00:00:00"/>
    <d v="2025-06-11T00:00:00"/>
    <n v="0"/>
    <s v=""/>
    <s v=""/>
    <s v="3101605571"/>
    <s v="200012995391"/>
    <s v="0010"/>
    <s v="0060"/>
    <s v="R1"/>
    <s v="10-60"/>
    <x v="0"/>
    <x v="1"/>
    <n v="10514"/>
    <x v="1"/>
  </r>
  <r>
    <s v="10001661021"/>
    <s v="R4-250611-00"/>
    <s v="FA"/>
    <s v="R4"/>
    <d v="2025-06-11T00:00:00"/>
    <s v=""/>
    <s v="3106"/>
    <x v="0"/>
    <s v="10719"/>
    <s v="0"/>
    <n v="-5"/>
    <s v=""/>
    <n v="-5"/>
    <s v="USD"/>
    <s v="O1"/>
    <s v="USMO6560526660"/>
    <s v="1000166102110719"/>
    <s v=""/>
    <s v="SLONERO"/>
    <d v="2025-06-11T00:00:00"/>
    <d v="2025-06-12T00:00:00"/>
    <n v="0"/>
    <s v=""/>
    <s v=""/>
    <s v="3102277973"/>
    <s v="200016204162"/>
    <s v="0010"/>
    <s v="0060"/>
    <s v="R1"/>
    <s v="10-60"/>
    <x v="0"/>
    <x v="0"/>
    <n v="10719"/>
    <x v="0"/>
  </r>
  <r>
    <s v="10001661024"/>
    <s v="R4-250611-00"/>
    <s v="FA"/>
    <s v="R4"/>
    <d v="2025-06-11T00:00:00"/>
    <s v=""/>
    <s v="3106"/>
    <x v="0"/>
    <s v="10719"/>
    <s v="0"/>
    <n v="-5"/>
    <s v=""/>
    <n v="-5"/>
    <s v="USD"/>
    <s v="O1"/>
    <s v="USMO6560526660"/>
    <s v="1000166102410719"/>
    <s v=""/>
    <s v="SLONERO"/>
    <d v="2025-06-11T00:00:00"/>
    <d v="2025-06-12T00:00:00"/>
    <n v="0"/>
    <s v=""/>
    <s v=""/>
    <s v="3102277973"/>
    <s v="200016204162"/>
    <s v="0010"/>
    <s v="0060"/>
    <s v="R1"/>
    <s v="10-60"/>
    <x v="0"/>
    <x v="0"/>
    <n v="10719"/>
    <x v="0"/>
  </r>
  <r>
    <s v="10001661508"/>
    <s v="R4-250612-00"/>
    <s v="FA"/>
    <s v="R4"/>
    <d v="2025-06-11T00:00:00"/>
    <s v=""/>
    <s v="3106"/>
    <x v="0"/>
    <s v="10719"/>
    <s v="0"/>
    <n v="-22.25"/>
    <s v=""/>
    <n v="-22.25"/>
    <s v="USD"/>
    <s v="O1"/>
    <s v="USMO6560516480"/>
    <s v="1000166150810719"/>
    <s v=""/>
    <s v="SLONERO"/>
    <d v="2025-06-12T00:00:00"/>
    <d v="2025-06-12T00:00:00"/>
    <n v="0"/>
    <s v=""/>
    <s v=""/>
    <s v="3101676470"/>
    <s v="200012392680"/>
    <s v="0010"/>
    <s v="0060"/>
    <s v="C1"/>
    <s v="10-60"/>
    <x v="0"/>
    <x v="0"/>
    <n v="10719"/>
    <x v="0"/>
  </r>
  <r>
    <s v="10001661671"/>
    <s v="R4-250612-00"/>
    <s v="FA"/>
    <s v="R4"/>
    <d v="2025-06-11T00:00:00"/>
    <s v=""/>
    <s v="3106"/>
    <x v="0"/>
    <s v="10719"/>
    <s v="0"/>
    <n v="-5"/>
    <s v=""/>
    <n v="-5"/>
    <s v="USD"/>
    <s v="O1"/>
    <s v="USMO6560516080"/>
    <s v="1000166167110719"/>
    <s v=""/>
    <s v="SLONERO"/>
    <d v="2025-06-12T00:00:00"/>
    <d v="2025-06-12T00:00:00"/>
    <n v="0"/>
    <s v=""/>
    <s v=""/>
    <s v="3101521827"/>
    <s v="200012497745"/>
    <s v="0010"/>
    <s v="0060"/>
    <s v="C1"/>
    <s v="10-60"/>
    <x v="0"/>
    <x v="0"/>
    <n v="10719"/>
    <x v="0"/>
  </r>
  <r>
    <s v="10001661699"/>
    <s v="R4-250612-00"/>
    <s v="FA"/>
    <s v="R4"/>
    <d v="2025-06-11T00:00:00"/>
    <s v=""/>
    <s v="3106"/>
    <x v="0"/>
    <s v="10719"/>
    <s v="0"/>
    <n v="-32.36"/>
    <s v=""/>
    <n v="-32.36"/>
    <s v="USD"/>
    <s v="O1"/>
    <s v="USMO6560515280"/>
    <s v="1000166169910719"/>
    <s v=""/>
    <s v="SLONERO"/>
    <d v="2025-06-12T00:00:00"/>
    <d v="2025-06-12T00:00:00"/>
    <n v="0"/>
    <s v=""/>
    <s v=""/>
    <s v="3101540361"/>
    <s v="200014552208"/>
    <s v="0010"/>
    <s v="0060"/>
    <s v="R1"/>
    <s v="10-60"/>
    <x v="0"/>
    <x v="0"/>
    <n v="10719"/>
    <x v="0"/>
  </r>
  <r>
    <s v="10001661700"/>
    <s v="R4-250612-00"/>
    <s v="FA"/>
    <s v="R4"/>
    <d v="2025-06-11T00:00:00"/>
    <s v=""/>
    <s v="3106"/>
    <x v="0"/>
    <s v="10719"/>
    <s v="0"/>
    <n v="-45.26"/>
    <s v=""/>
    <n v="-45.26"/>
    <s v="USD"/>
    <s v="O1"/>
    <s v="USMO6560514180"/>
    <s v="1000166170010719"/>
    <s v=""/>
    <s v="SLONERO"/>
    <d v="2025-06-12T00:00:00"/>
    <d v="2025-06-12T00:00:00"/>
    <n v="0"/>
    <s v=""/>
    <s v=""/>
    <s v="3101586229"/>
    <s v="200011268949"/>
    <s v="0010"/>
    <s v="0060"/>
    <s v="R1"/>
    <s v="10-60"/>
    <x v="0"/>
    <x v="0"/>
    <n v="10719"/>
    <x v="0"/>
  </r>
  <r>
    <s v="10001661701"/>
    <s v="R4-250612-00"/>
    <s v="FA"/>
    <s v="R4"/>
    <d v="2025-06-11T00:00:00"/>
    <s v=""/>
    <s v="3106"/>
    <x v="1"/>
    <s v="10514"/>
    <s v="0"/>
    <n v="-50.92"/>
    <s v=""/>
    <n v="-50.92"/>
    <s v="USD"/>
    <s v="O1"/>
    <s v="USMO6561371041"/>
    <s v="1000166170110514"/>
    <s v=""/>
    <s v="SLONERO"/>
    <d v="2025-06-12T00:00:00"/>
    <d v="2025-06-12T00:00:00"/>
    <n v="0"/>
    <s v=""/>
    <s v=""/>
    <s v="3101603541"/>
    <s v="200012256208"/>
    <s v="0010"/>
    <s v="0060"/>
    <s v="R1"/>
    <s v="10-60"/>
    <x v="0"/>
    <x v="1"/>
    <n v="10514"/>
    <x v="1"/>
  </r>
  <r>
    <s v="10001661701"/>
    <s v="R4-250612-00"/>
    <s v="FA"/>
    <s v="R4"/>
    <d v="2025-06-11T00:00:00"/>
    <s v=""/>
    <s v="3106"/>
    <x v="0"/>
    <s v="10469"/>
    <s v="0"/>
    <n v="-34.9"/>
    <s v=""/>
    <n v="-34.9"/>
    <s v="USD"/>
    <s v="O1"/>
    <s v="USMO6561371041"/>
    <s v="1000166170110469"/>
    <s v=""/>
    <s v="SLONERO"/>
    <d v="2025-06-12T00:00:00"/>
    <d v="2025-06-12T00:00:00"/>
    <n v="0"/>
    <s v=""/>
    <s v=""/>
    <s v="3101603446"/>
    <s v="200012256208"/>
    <s v="0010"/>
    <s v="0060"/>
    <s v="R1"/>
    <s v="10-60"/>
    <x v="0"/>
    <x v="0"/>
    <n v="10469"/>
    <x v="2"/>
  </r>
  <r>
    <s v="10001661702"/>
    <s v="R4-250612-00"/>
    <s v="FA"/>
    <s v="R4"/>
    <d v="2025-06-11T00:00:00"/>
    <s v=""/>
    <s v="3106"/>
    <x v="1"/>
    <s v="10514"/>
    <s v="0"/>
    <n v="-30.3"/>
    <s v=""/>
    <n v="-30.3"/>
    <s v="USD"/>
    <s v="O1"/>
    <s v="USMO6561386140"/>
    <s v="1000166170210514"/>
    <s v=""/>
    <s v="SLONERO"/>
    <d v="2025-06-12T00:00:00"/>
    <d v="2025-06-12T00:00:00"/>
    <n v="0"/>
    <s v=""/>
    <s v=""/>
    <s v="3101484023"/>
    <s v="200014478982"/>
    <s v="0010"/>
    <s v="0060"/>
    <s v="R1"/>
    <s v="10-60"/>
    <x v="0"/>
    <x v="1"/>
    <n v="10514"/>
    <x v="1"/>
  </r>
  <r>
    <s v="10001661702"/>
    <s v="R4-250612-00"/>
    <s v="FA"/>
    <s v="R4"/>
    <d v="2025-06-11T00:00:00"/>
    <s v=""/>
    <s v="3106"/>
    <x v="0"/>
    <s v="10469"/>
    <s v="0"/>
    <n v="-19.97"/>
    <s v=""/>
    <n v="-19.97"/>
    <s v="USD"/>
    <s v="O1"/>
    <s v="USMO6561386140"/>
    <s v="1000166170210469"/>
    <s v=""/>
    <s v="SLONERO"/>
    <d v="2025-06-12T00:00:00"/>
    <d v="2025-06-12T00:00:00"/>
    <n v="0"/>
    <s v=""/>
    <s v=""/>
    <s v="3101484122"/>
    <s v="200014478982"/>
    <s v="0010"/>
    <s v="0060"/>
    <s v="R1"/>
    <s v="10-60"/>
    <x v="0"/>
    <x v="0"/>
    <n v="10469"/>
    <x v="2"/>
  </r>
  <r>
    <s v="10001661722"/>
    <s v="R4-250612-00"/>
    <s v="FA"/>
    <s v="R4"/>
    <d v="2025-06-11T00:00:00"/>
    <s v=""/>
    <s v="3106"/>
    <x v="0"/>
    <s v="10469"/>
    <s v="0"/>
    <n v="-5"/>
    <s v=""/>
    <n v="-5"/>
    <s v="USD"/>
    <s v="O1"/>
    <s v="USMO6561328640"/>
    <s v="1000166172210469"/>
    <s v=""/>
    <s v="SLONERO"/>
    <d v="2025-06-12T00:00:00"/>
    <d v="2025-06-12T00:00:00"/>
    <n v="0"/>
    <s v=""/>
    <s v=""/>
    <s v="3101544723"/>
    <s v="200013460791"/>
    <s v="0010"/>
    <s v="0060"/>
    <s v="R1"/>
    <s v="10-60"/>
    <x v="0"/>
    <x v="0"/>
    <n v="10469"/>
    <x v="2"/>
  </r>
  <r>
    <s v="10001661722"/>
    <s v="R4-250612-00"/>
    <s v="FA"/>
    <s v="R4"/>
    <d v="2025-06-11T00:00:00"/>
    <s v=""/>
    <s v="3106"/>
    <x v="1"/>
    <s v="10514"/>
    <s v="0"/>
    <n v="-5"/>
    <s v=""/>
    <n v="-5"/>
    <s v="USD"/>
    <s v="O1"/>
    <s v="USMO6561328640"/>
    <s v="1000166172210514"/>
    <s v=""/>
    <s v="SLONERO"/>
    <d v="2025-06-12T00:00:00"/>
    <d v="2025-06-12T00:00:00"/>
    <n v="0"/>
    <s v=""/>
    <s v=""/>
    <s v="3101544818"/>
    <s v="200013460791"/>
    <s v="0010"/>
    <s v="0060"/>
    <s v="R1"/>
    <s v="10-60"/>
    <x v="0"/>
    <x v="1"/>
    <n v="10514"/>
    <x v="1"/>
  </r>
  <r>
    <s v="10001663022"/>
    <s v="R4-250613-00"/>
    <s v="FA"/>
    <s v="R4"/>
    <d v="2025-06-13T00:00:00"/>
    <s v=""/>
    <s v="3106"/>
    <x v="0"/>
    <s v="10719"/>
    <s v="0"/>
    <n v="-5"/>
    <s v=""/>
    <n v="-5"/>
    <s v="USD"/>
    <s v="O1"/>
    <s v="USMO6560514270"/>
    <s v="1000166302210719"/>
    <s v=""/>
    <s v="ASTILES"/>
    <d v="2025-06-13T00:00:00"/>
    <d v="2025-06-16T00:00:00"/>
    <n v="0"/>
    <s v=""/>
    <s v=""/>
    <s v="3101543056"/>
    <s v="200011994619"/>
    <s v="0010"/>
    <s v="0060"/>
    <s v="C1"/>
    <s v="10-60"/>
    <x v="0"/>
    <x v="0"/>
    <n v="10719"/>
    <x v="0"/>
  </r>
  <r>
    <s v="10001663057"/>
    <s v="R4-250613-00"/>
    <s v="FA"/>
    <s v="R4"/>
    <d v="2025-06-12T00:00:00"/>
    <s v=""/>
    <s v="3106"/>
    <x v="0"/>
    <s v="10469"/>
    <s v="0"/>
    <n v="-26.6"/>
    <s v=""/>
    <n v="-26.6"/>
    <s v="USD"/>
    <s v="O1"/>
    <s v="USMO6561315290"/>
    <s v="1000166305710469"/>
    <s v=""/>
    <s v="SLONERO"/>
    <d v="2025-06-13T00:00:00"/>
    <d v="2025-06-13T00:00:00"/>
    <n v="0"/>
    <s v=""/>
    <s v=""/>
    <s v="3101645062"/>
    <s v="200011866312"/>
    <s v="0010"/>
    <s v="0060"/>
    <s v="R1"/>
    <s v="10-60"/>
    <x v="0"/>
    <x v="0"/>
    <n v="10469"/>
    <x v="2"/>
  </r>
  <r>
    <s v="10001663057"/>
    <s v="R4-250613-00"/>
    <s v="FA"/>
    <s v="R4"/>
    <d v="2025-06-12T00:00:00"/>
    <s v=""/>
    <s v="3106"/>
    <x v="1"/>
    <s v="10514"/>
    <s v="0"/>
    <n v="-84.92"/>
    <s v=""/>
    <n v="-84.92"/>
    <s v="USD"/>
    <s v="O1"/>
    <s v="USMO6561315290"/>
    <s v="1000166305710514"/>
    <s v=""/>
    <s v="SLONERO"/>
    <d v="2025-06-13T00:00:00"/>
    <d v="2025-06-13T00:00:00"/>
    <n v="0"/>
    <s v=""/>
    <s v=""/>
    <s v="3101645159"/>
    <s v="200011866312"/>
    <s v="0010"/>
    <s v="0060"/>
    <s v="R1"/>
    <s v="10-60"/>
    <x v="0"/>
    <x v="1"/>
    <n v="10514"/>
    <x v="1"/>
  </r>
  <r>
    <s v="10001663110"/>
    <s v="R4-250613-00"/>
    <s v="FA"/>
    <s v="R4"/>
    <d v="2025-06-12T00:00:00"/>
    <s v=""/>
    <s v="3106"/>
    <x v="0"/>
    <s v="10719"/>
    <s v="0"/>
    <n v="-103.13"/>
    <s v=""/>
    <n v="-103.13"/>
    <s v="USD"/>
    <s v="O1"/>
    <s v="USMO6560523640"/>
    <s v="1000166311010719"/>
    <s v=""/>
    <s v="SLONERO"/>
    <d v="2025-06-13T00:00:00"/>
    <d v="2025-06-13T00:00:00"/>
    <n v="0"/>
    <s v=""/>
    <s v=""/>
    <s v="3101679977"/>
    <s v="200014508994"/>
    <s v="0010"/>
    <s v="0060"/>
    <s v="I1"/>
    <s v="10-60"/>
    <x v="0"/>
    <x v="0"/>
    <n v="10719"/>
    <x v="0"/>
  </r>
  <r>
    <s v="10001663126"/>
    <s v="R4-250613-00"/>
    <s v="FA"/>
    <s v="R4"/>
    <d v="2025-06-13T00:00:00"/>
    <s v=""/>
    <s v="3106"/>
    <x v="0"/>
    <s v="10719"/>
    <s v="0"/>
    <n v="-5"/>
    <s v=""/>
    <n v="-5"/>
    <s v="USD"/>
    <s v="O1"/>
    <s v="USMO6307720190"/>
    <s v="1000166312610719"/>
    <s v=""/>
    <s v="TCRAGG"/>
    <d v="2025-06-13T00:00:00"/>
    <d v="2025-06-16T00:00:00"/>
    <n v="0"/>
    <s v=""/>
    <s v=""/>
    <s v="3101539141"/>
    <s v="200014090068"/>
    <s v="0010"/>
    <s v="0060"/>
    <s v="R1"/>
    <s v="10-60"/>
    <x v="0"/>
    <x v="0"/>
    <n v="10719"/>
    <x v="0"/>
  </r>
  <r>
    <s v="10001663147"/>
    <s v="R4-250613-00"/>
    <s v="FA"/>
    <s v="R4"/>
    <d v="2025-06-13T00:00:00"/>
    <s v=""/>
    <s v="3106"/>
    <x v="0"/>
    <s v="10719"/>
    <s v="0"/>
    <n v="-5"/>
    <s v=""/>
    <n v="-5"/>
    <s v="USD"/>
    <s v="O1"/>
    <s v="USMO6560527450"/>
    <s v="1000166314710719"/>
    <s v=""/>
    <s v="LDAWSON"/>
    <d v="2025-06-13T00:00:00"/>
    <d v="2025-06-16T00:00:00"/>
    <n v="0"/>
    <s v=""/>
    <s v=""/>
    <s v="3102264815"/>
    <s v="200016141026"/>
    <s v="0010"/>
    <s v="0060"/>
    <s v="R1"/>
    <s v="10-60"/>
    <x v="0"/>
    <x v="0"/>
    <n v="10719"/>
    <x v="0"/>
  </r>
  <r>
    <s v="10001663148"/>
    <s v="R4-250613-00"/>
    <s v="FA"/>
    <s v="R4"/>
    <d v="2025-06-13T00:00:00"/>
    <s v=""/>
    <s v="3106"/>
    <x v="0"/>
    <s v="10719"/>
    <s v="0"/>
    <n v="-5"/>
    <s v=""/>
    <n v="-5"/>
    <s v="USD"/>
    <s v="O1"/>
    <s v="USMO6560527450"/>
    <s v="1000166314810719"/>
    <s v=""/>
    <s v="LDAWSON"/>
    <d v="2025-06-13T00:00:00"/>
    <d v="2025-06-16T00:00:00"/>
    <n v="0"/>
    <s v=""/>
    <s v=""/>
    <s v="3102264815"/>
    <s v="200016141026"/>
    <s v="0010"/>
    <s v="0060"/>
    <s v="R1"/>
    <s v="10-60"/>
    <x v="0"/>
    <x v="0"/>
    <n v="10719"/>
    <x v="0"/>
  </r>
  <r>
    <s v="10001663149"/>
    <s v="R4-250613-00"/>
    <s v="FA"/>
    <s v="R4"/>
    <d v="2025-06-13T00:00:00"/>
    <s v=""/>
    <s v="3106"/>
    <x v="0"/>
    <s v="10719"/>
    <s v="0"/>
    <n v="-5"/>
    <s v=""/>
    <n v="-5"/>
    <s v="USD"/>
    <s v="O1"/>
    <s v="USMO6560527450"/>
    <s v="1000166314910719"/>
    <s v=""/>
    <s v="LDAWSON"/>
    <d v="2025-06-13T00:00:00"/>
    <d v="2025-06-16T00:00:00"/>
    <n v="0"/>
    <s v=""/>
    <s v=""/>
    <s v="3102264815"/>
    <s v="200016141026"/>
    <s v="0010"/>
    <s v="0060"/>
    <s v="R1"/>
    <s v="10-60"/>
    <x v="0"/>
    <x v="0"/>
    <n v="10719"/>
    <x v="0"/>
  </r>
  <r>
    <s v="10001663220"/>
    <s v="R4-250613-00"/>
    <s v="FA"/>
    <s v="R4"/>
    <d v="2025-06-13T00:00:00"/>
    <s v=""/>
    <s v="3106"/>
    <x v="0"/>
    <s v="10719"/>
    <s v="0"/>
    <n v="-5.69"/>
    <s v=""/>
    <n v="-5.69"/>
    <s v="USD"/>
    <s v="O1"/>
    <s v="USMO6562773861"/>
    <s v="1000166322010719"/>
    <s v=""/>
    <s v="LDAWSON"/>
    <d v="2025-06-13T00:00:00"/>
    <d v="2025-06-16T00:00:00"/>
    <n v="0"/>
    <s v=""/>
    <s v=""/>
    <s v="3101648971"/>
    <s v="200014573873"/>
    <s v="0010"/>
    <s v="0060"/>
    <s v="R1"/>
    <s v="10-60"/>
    <x v="0"/>
    <x v="0"/>
    <n v="10719"/>
    <x v="0"/>
  </r>
  <r>
    <s v="10001663251"/>
    <s v="R4-250613-00"/>
    <s v="FA"/>
    <s v="R4"/>
    <d v="2025-06-13T00:00:00"/>
    <s v=""/>
    <s v="3106"/>
    <x v="0"/>
    <s v="10719"/>
    <s v="0"/>
    <n v="-7.87"/>
    <s v=""/>
    <n v="-7.87"/>
    <s v="USD"/>
    <s v="O1"/>
    <s v="USMO6574096551"/>
    <s v="1000166325110719"/>
    <s v=""/>
    <s v="TCRAGG"/>
    <d v="2025-06-13T00:00:00"/>
    <d v="2025-06-16T00:00:00"/>
    <n v="0"/>
    <s v=""/>
    <s v=""/>
    <s v="3101685669"/>
    <s v="200012112112"/>
    <s v="0010"/>
    <s v="0060"/>
    <s v="R1"/>
    <s v="10-60"/>
    <x v="0"/>
    <x v="0"/>
    <n v="10719"/>
    <x v="0"/>
  </r>
  <r>
    <s v="10001663258"/>
    <s v="R4-250613-00"/>
    <s v="FA"/>
    <s v="R4"/>
    <d v="2025-06-13T00:00:00"/>
    <s v=""/>
    <s v="3106"/>
    <x v="0"/>
    <s v="10719"/>
    <s v="0"/>
    <n v="-5.1100000000000003"/>
    <s v=""/>
    <n v="-5.1100000000000003"/>
    <s v="USD"/>
    <s v="O1"/>
    <s v="USMO6307720250"/>
    <s v="1000166325810719"/>
    <s v=""/>
    <s v="TCRAGG"/>
    <d v="2025-06-13T00:00:00"/>
    <d v="2025-06-16T00:00:00"/>
    <n v="0"/>
    <s v=""/>
    <s v=""/>
    <s v="3101634511"/>
    <s v="200011789829"/>
    <s v="0010"/>
    <s v="0060"/>
    <s v="R1"/>
    <s v="10-60"/>
    <x v="0"/>
    <x v="0"/>
    <n v="10719"/>
    <x v="0"/>
  </r>
  <r>
    <s v="10001663312"/>
    <s v="R4-250613-00"/>
    <s v="FA"/>
    <s v="R4"/>
    <d v="2025-06-13T00:00:00"/>
    <s v="48050452218"/>
    <s v="3106"/>
    <x v="0"/>
    <s v="10469"/>
    <s v="0"/>
    <n v="-5"/>
    <s v=""/>
    <n v="-5"/>
    <s v="USD"/>
    <s v="O1"/>
    <s v="USMO6561323380"/>
    <s v="1000166331210469"/>
    <s v=""/>
    <s v="TROSS2"/>
    <d v="2025-06-13T00:00:00"/>
    <d v="2025-06-16T00:00:00"/>
    <n v="0"/>
    <s v=""/>
    <s v=""/>
    <s v="3101518049"/>
    <s v="200011028384"/>
    <s v="0010"/>
    <s v="0060"/>
    <s v="R1"/>
    <s v="10-60"/>
    <x v="0"/>
    <x v="0"/>
    <n v="10469"/>
    <x v="2"/>
  </r>
  <r>
    <s v="10001663312"/>
    <s v="R4-250613-00"/>
    <s v="FA"/>
    <s v="R4"/>
    <d v="2025-06-13T00:00:00"/>
    <s v="48050452218"/>
    <s v="3106"/>
    <x v="1"/>
    <s v="10514"/>
    <s v="0"/>
    <n v="-5"/>
    <s v=""/>
    <n v="-5"/>
    <s v="USD"/>
    <s v="O1"/>
    <s v="USMO6561323380"/>
    <s v="1000166331210514"/>
    <s v=""/>
    <s v="TROSS2"/>
    <d v="2025-06-13T00:00:00"/>
    <d v="2025-06-16T00:00:00"/>
    <n v="0"/>
    <s v=""/>
    <s v=""/>
    <s v="3101518145"/>
    <s v="200011028384"/>
    <s v="0010"/>
    <s v="0060"/>
    <s v="R1"/>
    <s v="10-60"/>
    <x v="0"/>
    <x v="1"/>
    <n v="10514"/>
    <x v="1"/>
  </r>
  <r>
    <s v="10001663314"/>
    <s v="R4-250613-00"/>
    <s v="FA"/>
    <s v="R4"/>
    <d v="2025-06-13T00:00:00"/>
    <s v="48050452217"/>
    <s v="3106"/>
    <x v="0"/>
    <s v="10469"/>
    <s v="0"/>
    <n v="-5"/>
    <s v=""/>
    <n v="-5"/>
    <s v="USD"/>
    <s v="O1"/>
    <s v="USMO6561323380"/>
    <s v="1000166331410469"/>
    <s v=""/>
    <s v="TROSS2"/>
    <d v="2025-06-13T00:00:00"/>
    <d v="2025-06-16T00:00:00"/>
    <n v="0"/>
    <s v=""/>
    <s v=""/>
    <s v="3101518049"/>
    <s v="200011028384"/>
    <s v="0010"/>
    <s v="0060"/>
    <s v="R1"/>
    <s v="10-60"/>
    <x v="0"/>
    <x v="0"/>
    <n v="10469"/>
    <x v="2"/>
  </r>
  <r>
    <s v="10001663314"/>
    <s v="R4-250613-00"/>
    <s v="FA"/>
    <s v="R4"/>
    <d v="2025-06-13T00:00:00"/>
    <s v="48050452217"/>
    <s v="3106"/>
    <x v="1"/>
    <s v="10514"/>
    <s v="0"/>
    <n v="-5"/>
    <s v=""/>
    <n v="-5"/>
    <s v="USD"/>
    <s v="O1"/>
    <s v="USMO6561323380"/>
    <s v="1000166331410514"/>
    <s v=""/>
    <s v="TROSS2"/>
    <d v="2025-06-13T00:00:00"/>
    <d v="2025-06-16T00:00:00"/>
    <n v="0"/>
    <s v=""/>
    <s v=""/>
    <s v="3101518145"/>
    <s v="200011028384"/>
    <s v="0010"/>
    <s v="0060"/>
    <s v="R1"/>
    <s v="10-60"/>
    <x v="0"/>
    <x v="1"/>
    <n v="10514"/>
    <x v="1"/>
  </r>
  <r>
    <s v="10001663317"/>
    <s v="R4-250613-00"/>
    <s v="FA"/>
    <s v="R4"/>
    <d v="2025-06-13T00:00:00"/>
    <s v=""/>
    <s v="3106"/>
    <x v="1"/>
    <s v="10514"/>
    <s v="0"/>
    <n v="-5"/>
    <s v=""/>
    <n v="-5"/>
    <s v="USD"/>
    <s v="O1"/>
    <s v="USMO6561371041"/>
    <s v="1000166331710514"/>
    <s v=""/>
    <s v="TROSS2"/>
    <d v="2025-06-13T00:00:00"/>
    <d v="2025-06-16T00:00:00"/>
    <n v="0"/>
    <s v=""/>
    <s v=""/>
    <s v="3101691623"/>
    <s v="200012177040"/>
    <s v="0010"/>
    <s v="0060"/>
    <s v="R1"/>
    <s v="10-60"/>
    <x v="0"/>
    <x v="1"/>
    <n v="10514"/>
    <x v="1"/>
  </r>
  <r>
    <s v="10001663317"/>
    <s v="R4-250613-00"/>
    <s v="FA"/>
    <s v="R4"/>
    <d v="2025-06-13T00:00:00"/>
    <s v=""/>
    <s v="3106"/>
    <x v="0"/>
    <s v="10469"/>
    <s v="0"/>
    <n v="-5"/>
    <s v=""/>
    <n v="-5"/>
    <s v="USD"/>
    <s v="O1"/>
    <s v="USMO6561371041"/>
    <s v="1000166331710469"/>
    <s v=""/>
    <s v="TROSS2"/>
    <d v="2025-06-13T00:00:00"/>
    <d v="2025-06-16T00:00:00"/>
    <n v="0"/>
    <s v=""/>
    <s v=""/>
    <s v="3101691703"/>
    <s v="200012177040"/>
    <s v="0010"/>
    <s v="0060"/>
    <s v="R1"/>
    <s v="10-60"/>
    <x v="0"/>
    <x v="0"/>
    <n v="10469"/>
    <x v="2"/>
  </r>
  <r>
    <s v="10001663320"/>
    <s v="R4-250613-00"/>
    <s v="FA"/>
    <s v="R4"/>
    <d v="2025-06-13T00:00:00"/>
    <s v=""/>
    <s v="3106"/>
    <x v="0"/>
    <s v="10719"/>
    <s v="0"/>
    <n v="-7"/>
    <s v=""/>
    <n v="-7"/>
    <s v="USD"/>
    <s v="O1"/>
    <s v="USMO6485493740"/>
    <s v="1000166332010719"/>
    <s v=""/>
    <s v="TCRAGG"/>
    <d v="2025-06-13T00:00:00"/>
    <d v="2025-06-16T00:00:00"/>
    <n v="0"/>
    <s v=""/>
    <s v=""/>
    <s v="3101542579"/>
    <s v="200014350124"/>
    <s v="0010"/>
    <s v="0060"/>
    <s v="C1"/>
    <s v="10-60"/>
    <x v="0"/>
    <x v="0"/>
    <n v="10719"/>
    <x v="0"/>
  </r>
  <r>
    <s v="10001663321"/>
    <s v="R4-250613-00"/>
    <s v="FA"/>
    <s v="R4"/>
    <d v="2025-06-13T00:00:00"/>
    <s v=""/>
    <s v="3106"/>
    <x v="0"/>
    <s v="10719"/>
    <s v="0"/>
    <n v="-5"/>
    <s v=""/>
    <n v="-5"/>
    <s v="USD"/>
    <s v="O1"/>
    <s v="USMO6307739131"/>
    <s v="1000166332110719"/>
    <s v=""/>
    <s v="TCRAGG"/>
    <d v="2025-06-13T00:00:00"/>
    <d v="2025-06-16T00:00:00"/>
    <n v="0"/>
    <s v=""/>
    <s v=""/>
    <s v="3101521767"/>
    <s v="200013455015"/>
    <s v="0010"/>
    <s v="0060"/>
    <s v="R1"/>
    <s v="10-60"/>
    <x v="0"/>
    <x v="0"/>
    <n v="10719"/>
    <x v="0"/>
  </r>
  <r>
    <s v="10001663351"/>
    <s v="R4-250613-00"/>
    <s v="FA"/>
    <s v="R4"/>
    <d v="2025-06-13T00:00:00"/>
    <s v=""/>
    <s v="3106"/>
    <x v="0"/>
    <s v="10719"/>
    <s v="0"/>
    <n v="-5"/>
    <s v=""/>
    <n v="-5"/>
    <s v="USD"/>
    <s v="O1"/>
    <s v="USMO6570573580"/>
    <s v="1000166335110719"/>
    <s v=""/>
    <s v="LDAWSON"/>
    <d v="2025-06-13T00:00:00"/>
    <d v="2025-06-16T00:00:00"/>
    <n v="0"/>
    <s v=""/>
    <s v=""/>
    <s v="3101554957"/>
    <s v="200013258567"/>
    <s v="0010"/>
    <s v="0060"/>
    <s v="R1"/>
    <s v="10-60"/>
    <x v="0"/>
    <x v="0"/>
    <n v="10719"/>
    <x v="0"/>
  </r>
  <r>
    <s v="10001663354"/>
    <s v="R4-250613-00"/>
    <s v="FA"/>
    <s v="R4"/>
    <d v="2025-06-13T00:00:00"/>
    <s v=""/>
    <s v="3106"/>
    <x v="0"/>
    <s v="10719"/>
    <s v="0"/>
    <n v="-7.18"/>
    <s v=""/>
    <n v="-7.18"/>
    <s v="USD"/>
    <s v="O1"/>
    <s v="USMO6560510540"/>
    <s v="1000166335410719"/>
    <s v=""/>
    <s v="LDAWSON"/>
    <d v="2025-06-13T00:00:00"/>
    <d v="2025-06-16T00:00:00"/>
    <n v="0"/>
    <s v=""/>
    <s v=""/>
    <s v="3101612564"/>
    <s v="200012555427"/>
    <s v="0010"/>
    <s v="0060"/>
    <s v="R1"/>
    <s v="10-60"/>
    <x v="0"/>
    <x v="0"/>
    <n v="10719"/>
    <x v="0"/>
  </r>
  <r>
    <s v="10001663409"/>
    <s v="R4-250613-00"/>
    <s v="FA"/>
    <s v="R4"/>
    <d v="2025-06-13T00:00:00"/>
    <s v=""/>
    <s v="3106"/>
    <x v="0"/>
    <s v="10719"/>
    <s v="0"/>
    <n v="-5"/>
    <s v=""/>
    <n v="-5"/>
    <s v="USD"/>
    <s v="O1"/>
    <s v="USMO6570593350"/>
    <s v="1000166340910719"/>
    <s v=""/>
    <s v="LDAWSON"/>
    <d v="2025-06-13T00:00:00"/>
    <d v="2025-06-16T00:00:00"/>
    <n v="0"/>
    <s v=""/>
    <s v=""/>
    <s v="3102278414"/>
    <s v="200016208247"/>
    <s v="0010"/>
    <s v="0060"/>
    <s v="R1"/>
    <s v="10-60"/>
    <x v="0"/>
    <x v="0"/>
    <n v="10719"/>
    <x v="0"/>
  </r>
  <r>
    <s v="10001663423"/>
    <s v="R4-250613-00"/>
    <s v="FA"/>
    <s v="R4"/>
    <d v="2025-06-13T00:00:00"/>
    <s v=""/>
    <s v="3106"/>
    <x v="1"/>
    <s v="10721"/>
    <s v="0"/>
    <n v="-5"/>
    <s v=""/>
    <n v="-5"/>
    <s v="USD"/>
    <s v="O1"/>
    <s v="USMO6568600001"/>
    <s v="1000166342310721"/>
    <s v=""/>
    <s v="TCRAGG"/>
    <d v="2025-06-13T00:00:00"/>
    <d v="2025-06-16T00:00:00"/>
    <n v="0"/>
    <s v=""/>
    <s v=""/>
    <s v="3102225305"/>
    <s v="200015930437"/>
    <s v="0010"/>
    <s v="0060"/>
    <s v="R1"/>
    <s v="10-60"/>
    <x v="0"/>
    <x v="1"/>
    <n v="10721"/>
    <x v="4"/>
  </r>
  <r>
    <s v="10001663424"/>
    <s v="R4-250613-00"/>
    <s v="FA"/>
    <s v="R4"/>
    <d v="2025-06-13T00:00:00"/>
    <s v=""/>
    <s v="3106"/>
    <x v="1"/>
    <s v="10721"/>
    <s v="0"/>
    <n v="-5"/>
    <s v=""/>
    <n v="-5"/>
    <s v="USD"/>
    <s v="O1"/>
    <s v="USMO6568600001"/>
    <s v="1000166342410721"/>
    <s v=""/>
    <s v="TCRAGG"/>
    <d v="2025-06-13T00:00:00"/>
    <d v="2025-06-16T00:00:00"/>
    <n v="0"/>
    <s v=""/>
    <s v=""/>
    <s v="3102225305"/>
    <s v="200015930437"/>
    <s v="0010"/>
    <s v="0060"/>
    <s v="R1"/>
    <s v="10-60"/>
    <x v="0"/>
    <x v="1"/>
    <n v="10721"/>
    <x v="4"/>
  </r>
  <r>
    <s v="10001663430"/>
    <s v="R4-250613-00"/>
    <s v="FA"/>
    <s v="R4"/>
    <d v="2025-06-13T00:00:00"/>
    <s v=""/>
    <s v="3106"/>
    <x v="0"/>
    <s v="10719"/>
    <s v="0"/>
    <n v="-5"/>
    <s v=""/>
    <n v="-5"/>
    <s v="USD"/>
    <s v="O1"/>
    <s v="USMO6570593350"/>
    <s v="1000166343010719"/>
    <s v=""/>
    <s v="LDAWSON"/>
    <d v="2025-06-13T00:00:00"/>
    <d v="2025-06-16T00:00:00"/>
    <n v="0"/>
    <s v=""/>
    <s v=""/>
    <s v="3102278414"/>
    <s v="200016208247"/>
    <s v="0010"/>
    <s v="0060"/>
    <s v="R1"/>
    <s v="10-60"/>
    <x v="0"/>
    <x v="0"/>
    <n v="10719"/>
    <x v="0"/>
  </r>
  <r>
    <s v="10001663431"/>
    <s v="R4-250613-00"/>
    <s v="FA"/>
    <s v="R4"/>
    <d v="2025-06-13T00:00:00"/>
    <s v=""/>
    <s v="3106"/>
    <x v="0"/>
    <s v="10719"/>
    <s v="0"/>
    <n v="-47"/>
    <s v=""/>
    <n v="-47"/>
    <s v="USD"/>
    <s v="O1"/>
    <s v="USMO6570592290"/>
    <s v="1000166343110719"/>
    <s v=""/>
    <s v="LDAWSON"/>
    <d v="2025-06-13T00:00:00"/>
    <d v="2025-06-16T00:00:00"/>
    <n v="0"/>
    <s v=""/>
    <s v=""/>
    <s v="3102015891"/>
    <s v="200014921874"/>
    <s v="0010"/>
    <s v="0060"/>
    <s v="R1"/>
    <s v="10-60"/>
    <x v="0"/>
    <x v="0"/>
    <n v="10719"/>
    <x v="0"/>
  </r>
  <r>
    <s v="10001663436"/>
    <s v="R4-250613-00"/>
    <s v="FA"/>
    <s v="R4"/>
    <d v="2025-06-13T00:00:00"/>
    <s v=""/>
    <s v="3106"/>
    <x v="0"/>
    <s v="10719"/>
    <s v="0"/>
    <n v="-47"/>
    <s v=""/>
    <n v="-47"/>
    <s v="USD"/>
    <s v="O1"/>
    <s v="USMO6570592290"/>
    <s v="1000166343610719"/>
    <s v=""/>
    <s v="LDAWSON"/>
    <d v="2025-06-13T00:00:00"/>
    <d v="2025-06-16T00:00:00"/>
    <n v="0"/>
    <s v=""/>
    <s v=""/>
    <s v="3102015891"/>
    <s v="200014921874"/>
    <s v="0010"/>
    <s v="0060"/>
    <s v="R1"/>
    <s v="10-60"/>
    <x v="0"/>
    <x v="0"/>
    <n v="10719"/>
    <x v="0"/>
  </r>
  <r>
    <s v="10001663437"/>
    <s v="R4-250613-00"/>
    <s v="FA"/>
    <s v="R4"/>
    <d v="2025-06-13T00:00:00"/>
    <s v=""/>
    <s v="3106"/>
    <x v="0"/>
    <s v="10719"/>
    <s v="0"/>
    <n v="-47"/>
    <s v=""/>
    <n v="-47"/>
    <s v="USD"/>
    <s v="O1"/>
    <s v="USMO6570592290"/>
    <s v="1000166343710719"/>
    <s v=""/>
    <s v="LDAWSON"/>
    <d v="2025-06-13T00:00:00"/>
    <d v="2025-06-16T00:00:00"/>
    <n v="0"/>
    <s v=""/>
    <s v=""/>
    <s v="3102015891"/>
    <s v="200014921874"/>
    <s v="0010"/>
    <s v="0060"/>
    <s v="R1"/>
    <s v="10-60"/>
    <x v="0"/>
    <x v="0"/>
    <n v="10719"/>
    <x v="0"/>
  </r>
  <r>
    <s v="10001663817"/>
    <s v="R4-250613-00"/>
    <s v="FA"/>
    <s v="R4"/>
    <d v="2025-06-13T00:00:00"/>
    <s v=""/>
    <s v="3106"/>
    <x v="0"/>
    <s v="10719"/>
    <s v="0"/>
    <n v="-5"/>
    <s v=""/>
    <n v="-5"/>
    <s v="USD"/>
    <s v="O1"/>
    <s v="USMO6560510200"/>
    <s v="1000166381710719"/>
    <s v=""/>
    <s v="JMOJICA"/>
    <d v="2025-06-13T00:00:00"/>
    <d v="2025-06-16T00:00:00"/>
    <n v="0"/>
    <s v=""/>
    <s v=""/>
    <s v="3102244230"/>
    <s v="200016032035"/>
    <s v="0010"/>
    <s v="0060"/>
    <s v="R1"/>
    <s v="10-60"/>
    <x v="0"/>
    <x v="0"/>
    <n v="10719"/>
    <x v="0"/>
  </r>
  <r>
    <s v="10001663864"/>
    <s v="R4-250613-00"/>
    <s v="FA"/>
    <s v="R4"/>
    <d v="2025-06-13T00:00:00"/>
    <s v="48050452216"/>
    <s v="3106"/>
    <x v="0"/>
    <s v="10719"/>
    <s v="0"/>
    <n v="-84.8"/>
    <s v=""/>
    <n v="-84.8"/>
    <s v="USD"/>
    <s v="O1"/>
    <s v="USMO6574093161"/>
    <s v="1000166386410719"/>
    <s v=""/>
    <s v="TROSS2"/>
    <d v="2025-06-13T00:00:00"/>
    <d v="2025-06-16T00:00:00"/>
    <n v="0"/>
    <s v=""/>
    <s v=""/>
    <s v="3101633726"/>
    <s v="200014208884"/>
    <s v="0010"/>
    <s v="0060"/>
    <s v="R1"/>
    <s v="10-60"/>
    <x v="0"/>
    <x v="0"/>
    <n v="10719"/>
    <x v="0"/>
  </r>
  <r>
    <s v="10001663947"/>
    <s v="R4-250613-00"/>
    <s v="FA"/>
    <s v="R4"/>
    <d v="2025-06-13T00:00:00"/>
    <s v="48050452206"/>
    <s v="3106"/>
    <x v="0"/>
    <s v="10469"/>
    <s v="0"/>
    <n v="-5"/>
    <s v=""/>
    <n v="-5"/>
    <s v="USD"/>
    <s v="O1"/>
    <s v="USMO6561311000"/>
    <s v="1000166394710469"/>
    <s v=""/>
    <s v="TROSS2"/>
    <d v="2025-06-13T00:00:00"/>
    <d v="2025-06-16T00:00:00"/>
    <n v="0"/>
    <s v=""/>
    <s v=""/>
    <s v="3101588736"/>
    <s v="200011402852"/>
    <s v="0010"/>
    <s v="0060"/>
    <s v="R1"/>
    <s v="10-60"/>
    <x v="0"/>
    <x v="0"/>
    <n v="10469"/>
    <x v="2"/>
  </r>
  <r>
    <s v="10001663947"/>
    <s v="R4-250613-00"/>
    <s v="FA"/>
    <s v="R4"/>
    <d v="2025-06-13T00:00:00"/>
    <s v="48050452206"/>
    <s v="3106"/>
    <x v="1"/>
    <s v="10514"/>
    <s v="0"/>
    <n v="-5"/>
    <s v=""/>
    <n v="-5"/>
    <s v="USD"/>
    <s v="O1"/>
    <s v="USMO6561311000"/>
    <s v="1000166394710514"/>
    <s v=""/>
    <s v="TROSS2"/>
    <d v="2025-06-13T00:00:00"/>
    <d v="2025-06-16T00:00:00"/>
    <n v="0"/>
    <s v=""/>
    <s v=""/>
    <s v="3101588546"/>
    <s v="200011402852"/>
    <s v="0010"/>
    <s v="0060"/>
    <s v="R1"/>
    <s v="10-60"/>
    <x v="0"/>
    <x v="1"/>
    <n v="10514"/>
    <x v="1"/>
  </r>
  <r>
    <s v="10001663949"/>
    <s v="R4-250613-00"/>
    <s v="FA"/>
    <s v="R4"/>
    <d v="2025-06-13T00:00:00"/>
    <s v="48050452205"/>
    <s v="3106"/>
    <x v="1"/>
    <s v="10514"/>
    <s v="0"/>
    <n v="-5"/>
    <s v=""/>
    <n v="-5"/>
    <s v="USD"/>
    <s v="O1"/>
    <s v="USMO6561311000"/>
    <s v="1000166394910514"/>
    <s v=""/>
    <s v="TROSS2"/>
    <d v="2025-06-13T00:00:00"/>
    <d v="2025-06-16T00:00:00"/>
    <n v="0"/>
    <s v=""/>
    <s v=""/>
    <s v="3101588546"/>
    <s v="200011402852"/>
    <s v="0010"/>
    <s v="0060"/>
    <s v="R1"/>
    <s v="10-60"/>
    <x v="0"/>
    <x v="1"/>
    <n v="10514"/>
    <x v="1"/>
  </r>
  <r>
    <s v="10001663949"/>
    <s v="R4-250613-00"/>
    <s v="FA"/>
    <s v="R4"/>
    <d v="2025-06-13T00:00:00"/>
    <s v="48050452205"/>
    <s v="3106"/>
    <x v="0"/>
    <s v="10469"/>
    <s v="0"/>
    <n v="-5"/>
    <s v=""/>
    <n v="-5"/>
    <s v="USD"/>
    <s v="O1"/>
    <s v="USMO6561311000"/>
    <s v="1000166394910469"/>
    <s v=""/>
    <s v="TROSS2"/>
    <d v="2025-06-13T00:00:00"/>
    <d v="2025-06-16T00:00:00"/>
    <n v="0"/>
    <s v=""/>
    <s v=""/>
    <s v="3101588736"/>
    <s v="200011402852"/>
    <s v="0010"/>
    <s v="0060"/>
    <s v="R1"/>
    <s v="10-60"/>
    <x v="0"/>
    <x v="0"/>
    <n v="10469"/>
    <x v="2"/>
  </r>
  <r>
    <s v="10001663960"/>
    <s v="R4-250613-00"/>
    <s v="FA"/>
    <s v="R4"/>
    <d v="2025-06-13T00:00:00"/>
    <s v=""/>
    <s v="3106"/>
    <x v="0"/>
    <s v="10469"/>
    <s v="0"/>
    <n v="-5"/>
    <s v=""/>
    <n v="-5"/>
    <s v="USD"/>
    <s v="O1"/>
    <s v="USMO6561329930"/>
    <s v="1000166396010469"/>
    <s v=""/>
    <s v="TROSS2"/>
    <d v="2025-06-13T00:00:00"/>
    <d v="2025-06-16T00:00:00"/>
    <n v="0"/>
    <s v=""/>
    <s v=""/>
    <s v="3102125420"/>
    <s v="200015454040"/>
    <s v="0010"/>
    <s v="0060"/>
    <s v="R1"/>
    <s v="10-60"/>
    <x v="0"/>
    <x v="0"/>
    <n v="10469"/>
    <x v="2"/>
  </r>
  <r>
    <s v="10001664080"/>
    <s v="R4-250614-00"/>
    <s v="FA"/>
    <s v="R4"/>
    <d v="2025-06-13T00:00:00"/>
    <s v=""/>
    <s v="3106"/>
    <x v="0"/>
    <s v="10469"/>
    <s v="0"/>
    <n v="-34.99"/>
    <s v=""/>
    <n v="-34.99"/>
    <s v="USD"/>
    <s v="O1"/>
    <s v="USMO6561316080"/>
    <s v="1000166408010469"/>
    <s v=""/>
    <s v="SLONERO"/>
    <d v="2025-06-14T00:00:00"/>
    <d v="2025-06-16T00:00:00"/>
    <n v="0"/>
    <s v=""/>
    <s v=""/>
    <s v="3101692202"/>
    <s v="200013164104"/>
    <s v="0010"/>
    <s v="0060"/>
    <s v="R1"/>
    <s v="10-60"/>
    <x v="0"/>
    <x v="0"/>
    <n v="10469"/>
    <x v="2"/>
  </r>
  <r>
    <s v="10001664080"/>
    <s v="R4-250614-00"/>
    <s v="FA"/>
    <s v="R4"/>
    <d v="2025-06-13T00:00:00"/>
    <s v=""/>
    <s v="3106"/>
    <x v="1"/>
    <s v="10514"/>
    <s v="0"/>
    <n v="-42.31"/>
    <s v=""/>
    <n v="-42.31"/>
    <s v="USD"/>
    <s v="O1"/>
    <s v="USMO6561316080"/>
    <s v="1000166408010514"/>
    <s v=""/>
    <s v="SLONERO"/>
    <d v="2025-06-14T00:00:00"/>
    <d v="2025-06-16T00:00:00"/>
    <n v="0"/>
    <s v=""/>
    <s v=""/>
    <s v="3101692283"/>
    <s v="200013164104"/>
    <s v="0010"/>
    <s v="0060"/>
    <s v="R1"/>
    <s v="10-60"/>
    <x v="0"/>
    <x v="1"/>
    <n v="10514"/>
    <x v="1"/>
  </r>
  <r>
    <s v="10001664083"/>
    <s v="R4-250614-00"/>
    <s v="FA"/>
    <s v="R4"/>
    <d v="2025-06-13T00:00:00"/>
    <s v=""/>
    <s v="3106"/>
    <x v="0"/>
    <s v="10719"/>
    <s v="0"/>
    <n v="-29.51"/>
    <s v=""/>
    <n v="-29.51"/>
    <s v="USD"/>
    <s v="O1"/>
    <s v="USMO6560573481"/>
    <s v="1000166408310719"/>
    <s v=""/>
    <s v="SLONERO"/>
    <d v="2025-06-14T00:00:00"/>
    <d v="2025-06-16T00:00:00"/>
    <n v="0"/>
    <s v=""/>
    <s v=""/>
    <s v="3101675752"/>
    <s v="200012480980"/>
    <s v="0010"/>
    <s v="0060"/>
    <s v="R1"/>
    <s v="10-60"/>
    <x v="0"/>
    <x v="0"/>
    <n v="10719"/>
    <x v="0"/>
  </r>
  <r>
    <s v="10001664092"/>
    <s v="R4-250614-00"/>
    <s v="FA"/>
    <s v="R4"/>
    <d v="2025-06-13T00:00:00"/>
    <s v=""/>
    <s v="3106"/>
    <x v="1"/>
    <s v="10514"/>
    <s v="0"/>
    <n v="-21.05"/>
    <s v=""/>
    <n v="-21.05"/>
    <s v="USD"/>
    <s v="O1"/>
    <s v="USMO6561317530"/>
    <s v="1000166409210514"/>
    <s v=""/>
    <s v="SLONERO"/>
    <d v="2025-06-14T00:00:00"/>
    <d v="2025-06-16T00:00:00"/>
    <n v="0"/>
    <s v=""/>
    <s v=""/>
    <s v="3101640759"/>
    <s v="200012611949"/>
    <s v="0010"/>
    <s v="0060"/>
    <s v="R1"/>
    <s v="10-60"/>
    <x v="0"/>
    <x v="1"/>
    <n v="10514"/>
    <x v="1"/>
  </r>
  <r>
    <s v="10001664092"/>
    <s v="R4-250614-00"/>
    <s v="FA"/>
    <s v="R4"/>
    <d v="2025-06-13T00:00:00"/>
    <s v=""/>
    <s v="3106"/>
    <x v="0"/>
    <s v="10469"/>
    <s v="0"/>
    <n v="-14.07"/>
    <s v=""/>
    <n v="-14.07"/>
    <s v="USD"/>
    <s v="O1"/>
    <s v="USMO6561317530"/>
    <s v="1000166409210469"/>
    <s v=""/>
    <s v="SLONERO"/>
    <d v="2025-06-14T00:00:00"/>
    <d v="2025-06-16T00:00:00"/>
    <n v="0"/>
    <s v=""/>
    <s v=""/>
    <s v="3101640856"/>
    <s v="200012611949"/>
    <s v="0010"/>
    <s v="0060"/>
    <s v="R1"/>
    <s v="10-60"/>
    <x v="0"/>
    <x v="0"/>
    <n v="10469"/>
    <x v="2"/>
  </r>
  <r>
    <s v="10001664103"/>
    <s v="R4-250614-00"/>
    <s v="FA"/>
    <s v="R4"/>
    <d v="2025-06-13T00:00:00"/>
    <s v=""/>
    <s v="3106"/>
    <x v="1"/>
    <s v="10514"/>
    <s v="0"/>
    <n v="-18.05"/>
    <s v=""/>
    <n v="-18.05"/>
    <s v="USD"/>
    <s v="O1"/>
    <s v="USMO6561315620"/>
    <s v="1000166410310514"/>
    <s v=""/>
    <s v="SLONERO"/>
    <d v="2025-06-14T00:00:00"/>
    <d v="2025-06-16T00:00:00"/>
    <n v="0"/>
    <s v=""/>
    <s v=""/>
    <s v="3102052894"/>
    <s v="200015092063"/>
    <s v="0010"/>
    <s v="0060"/>
    <s v="R1"/>
    <s v="10-60"/>
    <x v="0"/>
    <x v="1"/>
    <n v="10514"/>
    <x v="1"/>
  </r>
  <r>
    <s v="10001664103"/>
    <s v="R4-250614-00"/>
    <s v="FA"/>
    <s v="R4"/>
    <d v="2025-06-13T00:00:00"/>
    <s v=""/>
    <s v="3106"/>
    <x v="0"/>
    <s v="10469"/>
    <s v="0"/>
    <n v="-13.05"/>
    <s v=""/>
    <n v="-13.05"/>
    <s v="USD"/>
    <s v="O1"/>
    <s v="USMO6561315620"/>
    <s v="1000166410310469"/>
    <s v=""/>
    <s v="SLONERO"/>
    <d v="2025-06-14T00:00:00"/>
    <d v="2025-06-16T00:00:00"/>
    <n v="0"/>
    <s v=""/>
    <s v=""/>
    <s v="3102067750"/>
    <s v="200015092063"/>
    <s v="0010"/>
    <s v="0060"/>
    <s v="R1"/>
    <s v="10-60"/>
    <x v="0"/>
    <x v="0"/>
    <n v="10469"/>
    <x v="2"/>
  </r>
  <r>
    <s v="10001664107"/>
    <s v="R4-250614-00"/>
    <s v="FA"/>
    <s v="R4"/>
    <d v="2025-06-13T00:00:00"/>
    <s v="48050452202"/>
    <s v="3106"/>
    <x v="0"/>
    <s v="10719"/>
    <s v="0"/>
    <n v="-84.76"/>
    <s v=""/>
    <n v="-84.76"/>
    <s v="USD"/>
    <s v="O1"/>
    <s v="USMO6574093161"/>
    <s v="1000166410710719"/>
    <s v=""/>
    <s v="SLONERO"/>
    <d v="2025-06-14T00:00:00"/>
    <d v="2025-06-16T00:00:00"/>
    <n v="0"/>
    <s v=""/>
    <s v=""/>
    <s v="3101633726"/>
    <s v="200014208884"/>
    <s v="0010"/>
    <s v="0060"/>
    <s v="R1"/>
    <s v="10-60"/>
    <x v="0"/>
    <x v="0"/>
    <n v="10719"/>
    <x v="0"/>
  </r>
  <r>
    <s v="10001664108"/>
    <s v="R4-250614-00"/>
    <s v="FA"/>
    <s v="R4"/>
    <d v="2025-06-13T00:00:00"/>
    <s v=""/>
    <s v="3106"/>
    <x v="1"/>
    <s v="10636"/>
    <s v="0"/>
    <n v="-24.02"/>
    <s v=""/>
    <n v="-24.02"/>
    <s v="USD"/>
    <s v="O1"/>
    <s v="USMO6561396351"/>
    <s v="1000166410810636"/>
    <s v=""/>
    <s v="SLONERO"/>
    <d v="2025-06-14T00:00:00"/>
    <d v="2025-06-16T00:00:00"/>
    <n v="0"/>
    <s v=""/>
    <s v=""/>
    <s v="3101540938"/>
    <s v="200013257312"/>
    <s v="0010"/>
    <s v="0060"/>
    <s v="R1"/>
    <s v="10-60"/>
    <x v="0"/>
    <x v="1"/>
    <n v="10636"/>
    <x v="5"/>
  </r>
  <r>
    <s v="10001664109"/>
    <s v="R4-250614-00"/>
    <s v="FA"/>
    <s v="R4"/>
    <d v="2025-06-13T00:00:00"/>
    <s v=""/>
    <s v="3106"/>
    <x v="1"/>
    <s v="10636"/>
    <s v="0"/>
    <n v="-8.4"/>
    <s v=""/>
    <n v="-8.4"/>
    <s v="USD"/>
    <s v="O1"/>
    <s v="USMO6561396081"/>
    <s v="1000166410910636"/>
    <s v=""/>
    <s v="SLONERO"/>
    <d v="2025-06-14T00:00:00"/>
    <d v="2025-06-16T00:00:00"/>
    <n v="0"/>
    <s v=""/>
    <s v=""/>
    <s v="3101582955"/>
    <s v="200012613127"/>
    <s v="0010"/>
    <s v="0060"/>
    <s v="R1"/>
    <s v="10-60"/>
    <x v="0"/>
    <x v="1"/>
    <n v="10636"/>
    <x v="5"/>
  </r>
  <r>
    <s v="10001664112"/>
    <s v="R4-250614-00"/>
    <s v="FA"/>
    <s v="R4"/>
    <d v="2025-06-13T00:00:00"/>
    <s v=""/>
    <s v="3106"/>
    <x v="1"/>
    <s v="10636"/>
    <s v="0"/>
    <n v="-5.93"/>
    <s v=""/>
    <n v="-5.93"/>
    <s v="USD"/>
    <s v="O1"/>
    <s v="USMO65613XXXX0"/>
    <s v="1000166411210636"/>
    <s v=""/>
    <s v="SLONERO"/>
    <d v="2025-06-14T00:00:00"/>
    <d v="2025-06-16T00:00:00"/>
    <n v="0"/>
    <s v=""/>
    <s v=""/>
    <s v="3102225266"/>
    <s v="200015923861"/>
    <s v="0010"/>
    <s v="0060"/>
    <s v="R1"/>
    <s v="10-60"/>
    <x v="0"/>
    <x v="1"/>
    <n v="10636"/>
    <x v="5"/>
  </r>
  <r>
    <s v="10001664113"/>
    <s v="R4-250614-00"/>
    <s v="FA"/>
    <s v="R4"/>
    <d v="2025-06-13T00:00:00"/>
    <s v=""/>
    <s v="3106"/>
    <x v="1"/>
    <s v="10636"/>
    <s v="0"/>
    <n v="-5.94"/>
    <s v=""/>
    <n v="-5.94"/>
    <s v="USD"/>
    <s v="O1"/>
    <s v="USMO6561371001"/>
    <s v="1000166411310636"/>
    <s v=""/>
    <s v="SLONERO"/>
    <d v="2025-06-14T00:00:00"/>
    <d v="2025-06-16T00:00:00"/>
    <n v="0"/>
    <s v=""/>
    <s v=""/>
    <s v="3102143123"/>
    <s v="200015535848"/>
    <s v="0010"/>
    <s v="0060"/>
    <s v="R1"/>
    <s v="10-60"/>
    <x v="0"/>
    <x v="1"/>
    <n v="10636"/>
    <x v="5"/>
  </r>
  <r>
    <s v="10001664567"/>
    <s v="R4-250616-00"/>
    <s v="FA"/>
    <s v="R4"/>
    <d v="2025-06-16T00:00:00"/>
    <s v=""/>
    <s v="3106"/>
    <x v="0"/>
    <s v="10719"/>
    <s v="0"/>
    <n v="-7.18"/>
    <s v=""/>
    <n v="-7.18"/>
    <s v="USD"/>
    <s v="O1"/>
    <s v="USMO6560510540"/>
    <s v="1000166456710719"/>
    <s v=""/>
    <s v="LDAWSON"/>
    <d v="2025-06-16T00:00:00"/>
    <d v="2025-06-17T00:00:00"/>
    <n v="0"/>
    <s v=""/>
    <s v=""/>
    <s v="3101612564"/>
    <s v="200012555427"/>
    <s v="0010"/>
    <s v="0060"/>
    <s v="R1"/>
    <s v="10-60"/>
    <x v="0"/>
    <x v="0"/>
    <n v="10719"/>
    <x v="0"/>
  </r>
  <r>
    <s v="10001665078"/>
    <s v="R4-250616-00"/>
    <s v="FA"/>
    <s v="R4"/>
    <d v="2025-06-16T00:00:00"/>
    <s v=""/>
    <s v="3106"/>
    <x v="1"/>
    <s v="10514"/>
    <s v="0"/>
    <n v="-9.68"/>
    <s v=""/>
    <n v="-9.68"/>
    <s v="USD"/>
    <s v="O1"/>
    <s v="USMO6561324000"/>
    <s v="1000166507810514"/>
    <s v=""/>
    <s v="SLONERO"/>
    <d v="2025-06-16T00:00:00"/>
    <d v="2025-06-17T00:00:00"/>
    <n v="0"/>
    <s v=""/>
    <s v=""/>
    <s v="3101536729"/>
    <s v="200014605154"/>
    <s v="0010"/>
    <s v="0060"/>
    <s v="R1"/>
    <s v="10-60"/>
    <x v="0"/>
    <x v="1"/>
    <n v="10514"/>
    <x v="1"/>
  </r>
  <r>
    <s v="10001665078"/>
    <s v="R4-250616-00"/>
    <s v="FA"/>
    <s v="R4"/>
    <d v="2025-06-16T00:00:00"/>
    <s v=""/>
    <s v="3106"/>
    <x v="0"/>
    <s v="10469"/>
    <s v="0"/>
    <n v="-5.78"/>
    <s v=""/>
    <n v="-5.78"/>
    <s v="USD"/>
    <s v="O1"/>
    <s v="USMO6561324000"/>
    <s v="1000166507810469"/>
    <s v=""/>
    <s v="SLONERO"/>
    <d v="2025-06-16T00:00:00"/>
    <d v="2025-06-17T00:00:00"/>
    <n v="0"/>
    <s v=""/>
    <s v=""/>
    <s v="3101535577"/>
    <s v="200014605154"/>
    <s v="0010"/>
    <s v="0060"/>
    <s v="R1"/>
    <s v="10-60"/>
    <x v="0"/>
    <x v="0"/>
    <n v="10469"/>
    <x v="2"/>
  </r>
  <r>
    <s v="10001665218"/>
    <s v="R4-250616-00"/>
    <s v="FA"/>
    <s v="R4"/>
    <d v="2025-06-16T00:00:00"/>
    <s v=""/>
    <s v="3106"/>
    <x v="0"/>
    <s v="10719"/>
    <s v="0"/>
    <n v="-6.17"/>
    <s v=""/>
    <n v="-6.17"/>
    <s v="USD"/>
    <s v="O1"/>
    <s v="USMO6560511490"/>
    <s v="1000166521810719"/>
    <s v=""/>
    <s v="LJOHNSON3"/>
    <d v="2025-06-16T00:00:00"/>
    <d v="2025-06-17T00:00:00"/>
    <n v="0"/>
    <s v=""/>
    <s v=""/>
    <s v="3101496409"/>
    <s v="200013858374"/>
    <s v="0010"/>
    <s v="0060"/>
    <s v="R1"/>
    <s v="10-60"/>
    <x v="0"/>
    <x v="0"/>
    <n v="10719"/>
    <x v="0"/>
  </r>
  <r>
    <s v="10001665388"/>
    <s v="R4-250617-00"/>
    <s v="FA"/>
    <s v="R4"/>
    <d v="2025-06-16T00:00:00"/>
    <s v=""/>
    <s v="3106"/>
    <x v="0"/>
    <s v="10469"/>
    <s v="0"/>
    <n v="-15.5"/>
    <s v=""/>
    <n v="-15.5"/>
    <s v="USD"/>
    <s v="O1"/>
    <s v="USMO6561321320"/>
    <s v="1000166538810469"/>
    <s v=""/>
    <s v="SLONERO"/>
    <d v="2025-06-17T00:00:00"/>
    <d v="2025-06-17T00:00:00"/>
    <n v="0"/>
    <s v=""/>
    <s v=""/>
    <s v="3101705580"/>
    <s v="200012243883"/>
    <s v="0010"/>
    <s v="0060"/>
    <s v="R1"/>
    <s v="10-60"/>
    <x v="0"/>
    <x v="0"/>
    <n v="10469"/>
    <x v="2"/>
  </r>
  <r>
    <s v="10001665388"/>
    <s v="R4-250617-00"/>
    <s v="FA"/>
    <s v="R4"/>
    <d v="2025-06-16T00:00:00"/>
    <s v=""/>
    <s v="3106"/>
    <x v="1"/>
    <s v="10514"/>
    <s v="0"/>
    <n v="-23.73"/>
    <s v=""/>
    <n v="-23.73"/>
    <s v="USD"/>
    <s v="O1"/>
    <s v="USMO6561321320"/>
    <s v="1000166538810514"/>
    <s v=""/>
    <s v="SLONERO"/>
    <d v="2025-06-17T00:00:00"/>
    <d v="2025-06-17T00:00:00"/>
    <n v="0"/>
    <s v=""/>
    <s v=""/>
    <s v="3101705628"/>
    <s v="200012243883"/>
    <s v="0010"/>
    <s v="0060"/>
    <s v="R1"/>
    <s v="10-60"/>
    <x v="0"/>
    <x v="1"/>
    <n v="10514"/>
    <x v="1"/>
  </r>
  <r>
    <s v="10001665477"/>
    <s v="R4-250617-00"/>
    <s v="FA"/>
    <s v="R4"/>
    <d v="2025-06-16T00:00:00"/>
    <s v=""/>
    <s v="3106"/>
    <x v="1"/>
    <s v="10514"/>
    <s v="0"/>
    <n v="-24.79"/>
    <s v=""/>
    <n v="-24.79"/>
    <s v="USD"/>
    <s v="O1"/>
    <s v="USMO6561320560"/>
    <s v="1000166547710514"/>
    <s v=""/>
    <s v="SLONERO"/>
    <d v="2025-06-17T00:00:00"/>
    <d v="2025-06-17T00:00:00"/>
    <n v="0"/>
    <s v=""/>
    <s v=""/>
    <s v="3101655684"/>
    <s v="200013320151"/>
    <s v="0010"/>
    <s v="0060"/>
    <s v="R1"/>
    <s v="10-60"/>
    <x v="0"/>
    <x v="1"/>
    <n v="10514"/>
    <x v="1"/>
  </r>
  <r>
    <s v="10001665477"/>
    <s v="R4-250617-00"/>
    <s v="FA"/>
    <s v="R4"/>
    <d v="2025-06-16T00:00:00"/>
    <s v=""/>
    <s v="3106"/>
    <x v="0"/>
    <s v="10469"/>
    <s v="0"/>
    <n v="-13.7"/>
    <s v=""/>
    <n v="-13.7"/>
    <s v="USD"/>
    <s v="O1"/>
    <s v="USMO6561320560"/>
    <s v="1000166547710469"/>
    <s v=""/>
    <s v="SLONERO"/>
    <d v="2025-06-17T00:00:00"/>
    <d v="2025-06-17T00:00:00"/>
    <n v="0"/>
    <s v=""/>
    <s v=""/>
    <s v="3101655880"/>
    <s v="200013320151"/>
    <s v="0010"/>
    <s v="0060"/>
    <s v="R1"/>
    <s v="10-60"/>
    <x v="0"/>
    <x v="0"/>
    <n v="10469"/>
    <x v="2"/>
  </r>
  <r>
    <s v="10001665494"/>
    <s v="R4-250617-00"/>
    <s v="FA"/>
    <s v="R4"/>
    <d v="2025-06-16T00:00:00"/>
    <s v=""/>
    <s v="3106"/>
    <x v="1"/>
    <s v="10514"/>
    <s v="0"/>
    <n v="-16.07"/>
    <s v=""/>
    <n v="-16.07"/>
    <s v="USD"/>
    <s v="O1"/>
    <s v="USMO6561320720"/>
    <s v="1000166549410514"/>
    <s v=""/>
    <s v="SLONERO"/>
    <d v="2025-06-17T00:00:00"/>
    <d v="2025-06-17T00:00:00"/>
    <n v="0"/>
    <s v=""/>
    <s v=""/>
    <s v="3102018607"/>
    <s v="200014936666"/>
    <s v="0010"/>
    <s v="0060"/>
    <s v="R1"/>
    <s v="10-60"/>
    <x v="0"/>
    <x v="1"/>
    <n v="10514"/>
    <x v="1"/>
  </r>
  <r>
    <s v="10001665494"/>
    <s v="R4-250617-00"/>
    <s v="FA"/>
    <s v="R4"/>
    <d v="2025-06-16T00:00:00"/>
    <s v=""/>
    <s v="3106"/>
    <x v="0"/>
    <s v="10469"/>
    <s v="0"/>
    <n v="-11.1"/>
    <s v=""/>
    <n v="-11.1"/>
    <s v="USD"/>
    <s v="O1"/>
    <s v="USMO6561320720"/>
    <s v="1000166549410469"/>
    <s v=""/>
    <s v="SLONERO"/>
    <d v="2025-06-17T00:00:00"/>
    <d v="2025-06-17T00:00:00"/>
    <n v="0"/>
    <s v=""/>
    <s v=""/>
    <s v="3102018606"/>
    <s v="200014936666"/>
    <s v="0010"/>
    <s v="0060"/>
    <s v="R1"/>
    <s v="10-60"/>
    <x v="0"/>
    <x v="0"/>
    <n v="10469"/>
    <x v="2"/>
  </r>
  <r>
    <s v="10001665495"/>
    <s v="R4-250617-00"/>
    <s v="FA"/>
    <s v="R4"/>
    <d v="2025-06-16T00:00:00"/>
    <s v=""/>
    <s v="3106"/>
    <x v="0"/>
    <s v="10719"/>
    <s v="0"/>
    <n v="-16.73"/>
    <s v=""/>
    <n v="-16.73"/>
    <s v="USD"/>
    <s v="O1"/>
    <s v="USMO6560516160"/>
    <s v="1000166549510719"/>
    <s v=""/>
    <s v="SLONERO"/>
    <d v="2025-06-17T00:00:00"/>
    <d v="2025-06-17T00:00:00"/>
    <n v="0"/>
    <s v=""/>
    <s v=""/>
    <s v="3101495807"/>
    <s v="200012739401"/>
    <s v="0010"/>
    <s v="0060"/>
    <s v="R1"/>
    <s v="10-60"/>
    <x v="0"/>
    <x v="0"/>
    <n v="10719"/>
    <x v="0"/>
  </r>
  <r>
    <s v="10001665631"/>
    <s v="R4-250617-00"/>
    <s v="FA"/>
    <s v="R4"/>
    <d v="2025-06-17T00:00:00"/>
    <s v=""/>
    <s v="3106"/>
    <x v="0"/>
    <s v="10719"/>
    <s v="0"/>
    <n v="-5"/>
    <s v=""/>
    <n v="-5"/>
    <s v="USD"/>
    <s v="O1"/>
    <s v="USMO6561600000"/>
    <s v="1000166563110719"/>
    <s v=""/>
    <s v="TROSS2"/>
    <d v="2025-06-17T00:00:00"/>
    <d v="2025-06-18T00:00:00"/>
    <n v="0"/>
    <s v=""/>
    <s v=""/>
    <s v="3101489892"/>
    <s v="200012670473"/>
    <s v="0010"/>
    <s v="0060"/>
    <s v="R1"/>
    <s v="10-60"/>
    <x v="0"/>
    <x v="0"/>
    <n v="10719"/>
    <x v="0"/>
  </r>
  <r>
    <s v="10001665856"/>
    <s v="R4-250617-00"/>
    <s v="FA"/>
    <s v="R4"/>
    <d v="2025-06-17T00:00:00"/>
    <s v="52000480035"/>
    <s v="3106"/>
    <x v="0"/>
    <s v="10719"/>
    <s v="0"/>
    <n v="-5"/>
    <s v=""/>
    <n v="-5"/>
    <s v="USD"/>
    <s v="O1"/>
    <s v="USMO6560511800"/>
    <s v="1000166585610719"/>
    <s v=""/>
    <s v="TROSS2"/>
    <d v="2025-06-17T00:00:00"/>
    <d v="2025-06-18T00:00:00"/>
    <n v="0"/>
    <s v=""/>
    <s v=""/>
    <s v="3101980470"/>
    <s v="200014741017"/>
    <s v="0010"/>
    <s v="0060"/>
    <s v="R1"/>
    <s v="10-60"/>
    <x v="0"/>
    <x v="0"/>
    <n v="10719"/>
    <x v="0"/>
  </r>
  <r>
    <s v="10001666129"/>
    <s v="R4-250617-00"/>
    <s v="FA"/>
    <s v="R4"/>
    <d v="2025-06-17T00:00:00"/>
    <s v=""/>
    <s v="3106"/>
    <x v="0"/>
    <s v="10719"/>
    <s v="0"/>
    <n v="-5"/>
    <s v=""/>
    <n v="-5"/>
    <s v="USD"/>
    <s v="O1"/>
    <s v="USMO6560517190"/>
    <s v="1000166612910719"/>
    <s v=""/>
    <s v="LJOHNSON3"/>
    <d v="2025-06-17T00:00:00"/>
    <d v="2025-06-18T00:00:00"/>
    <n v="0"/>
    <s v=""/>
    <s v=""/>
    <s v="3101631646"/>
    <s v="200011548365"/>
    <s v="0010"/>
    <s v="0060"/>
    <s v="R1"/>
    <s v="10-60"/>
    <x v="0"/>
    <x v="0"/>
    <n v="10719"/>
    <x v="0"/>
  </r>
  <r>
    <s v="10001666148"/>
    <s v="R4-250617-00"/>
    <s v="FA"/>
    <s v="R4"/>
    <d v="2025-06-17T00:00:00"/>
    <s v=""/>
    <s v="3106"/>
    <x v="0"/>
    <s v="10719"/>
    <s v="0"/>
    <n v="-5"/>
    <s v=""/>
    <n v="-5"/>
    <s v="USD"/>
    <s v="O1"/>
    <s v="USMO6560517190"/>
    <s v="1000166614810719"/>
    <s v=""/>
    <s v="LJOHNSON3"/>
    <d v="2025-06-17T00:00:00"/>
    <d v="2025-06-18T00:00:00"/>
    <n v="0"/>
    <s v=""/>
    <s v=""/>
    <s v="3101631646"/>
    <s v="200011548365"/>
    <s v="0010"/>
    <s v="0060"/>
    <s v="R1"/>
    <s v="10-60"/>
    <x v="0"/>
    <x v="0"/>
    <n v="10719"/>
    <x v="0"/>
  </r>
  <r>
    <s v="10001666272"/>
    <s v="R4-250617-00"/>
    <s v="FA"/>
    <s v="R4"/>
    <d v="2025-06-17T00:00:00"/>
    <s v=""/>
    <s v="3106"/>
    <x v="0"/>
    <s v="10719"/>
    <s v="0"/>
    <n v="-5"/>
    <s v=""/>
    <n v="-5"/>
    <s v="USD"/>
    <s v="O1"/>
    <s v="USMO6570591410"/>
    <s v="1000166627210719"/>
    <s v=""/>
    <s v="TCRAGG"/>
    <d v="2025-06-17T00:00:00"/>
    <d v="2025-06-18T00:00:00"/>
    <n v="0"/>
    <s v=""/>
    <s v=""/>
    <s v="3101687339"/>
    <s v="200011114267"/>
    <s v="0010"/>
    <s v="0060"/>
    <s v="C1"/>
    <s v="10-60"/>
    <x v="0"/>
    <x v="0"/>
    <n v="10719"/>
    <x v="0"/>
  </r>
  <r>
    <s v="10001666274"/>
    <s v="R4-250617-00"/>
    <s v="FA"/>
    <s v="R4"/>
    <d v="2025-06-17T00:00:00"/>
    <s v=""/>
    <s v="3106"/>
    <x v="0"/>
    <s v="10719"/>
    <s v="0"/>
    <n v="-5"/>
    <s v=""/>
    <n v="-5"/>
    <s v="USD"/>
    <s v="O1"/>
    <s v="USMO6570591410"/>
    <s v="1000166627410719"/>
    <s v=""/>
    <s v="TCRAGG"/>
    <d v="2025-06-17T00:00:00"/>
    <d v="2025-06-18T00:00:00"/>
    <n v="0"/>
    <s v=""/>
    <s v=""/>
    <s v="3101687339"/>
    <s v="200011114267"/>
    <s v="0010"/>
    <s v="0060"/>
    <s v="C1"/>
    <s v="10-60"/>
    <x v="0"/>
    <x v="0"/>
    <n v="10719"/>
    <x v="0"/>
  </r>
  <r>
    <s v="10001666275"/>
    <s v="R4-250617-00"/>
    <s v="FA"/>
    <s v="R4"/>
    <d v="2025-06-17T00:00:00"/>
    <s v=""/>
    <s v="3106"/>
    <x v="0"/>
    <s v="10719"/>
    <s v="0"/>
    <n v="-5"/>
    <s v=""/>
    <n v="-5"/>
    <s v="USD"/>
    <s v="O1"/>
    <s v="USMO6570591410"/>
    <s v="1000166627510719"/>
    <s v=""/>
    <s v="TCRAGG"/>
    <d v="2025-06-17T00:00:00"/>
    <d v="2025-06-18T00:00:00"/>
    <n v="0"/>
    <s v=""/>
    <s v=""/>
    <s v="3101687176"/>
    <s v="200011114382"/>
    <s v="0010"/>
    <s v="0060"/>
    <s v="C1"/>
    <s v="10-60"/>
    <x v="0"/>
    <x v="0"/>
    <n v="10719"/>
    <x v="0"/>
  </r>
  <r>
    <s v="10001666276"/>
    <s v="R4-250617-00"/>
    <s v="FA"/>
    <s v="R4"/>
    <d v="2025-06-17T00:00:00"/>
    <s v=""/>
    <s v="3106"/>
    <x v="0"/>
    <s v="10719"/>
    <s v="0"/>
    <n v="-6.59"/>
    <s v=""/>
    <n v="-6.59"/>
    <s v="USD"/>
    <s v="O1"/>
    <s v="USMO6570591410"/>
    <s v="1000166627610719"/>
    <s v=""/>
    <s v="TCRAGG"/>
    <d v="2025-06-17T00:00:00"/>
    <d v="2025-06-18T00:00:00"/>
    <n v="0"/>
    <s v=""/>
    <s v=""/>
    <s v="3101563141"/>
    <s v="200011114150"/>
    <s v="0010"/>
    <s v="0060"/>
    <s v="C1"/>
    <s v="10-60"/>
    <x v="0"/>
    <x v="0"/>
    <n v="10719"/>
    <x v="0"/>
  </r>
  <r>
    <s v="10001666277"/>
    <s v="R4-250617-00"/>
    <s v="FA"/>
    <s v="R4"/>
    <d v="2025-06-17T00:00:00"/>
    <s v=""/>
    <s v="3106"/>
    <x v="0"/>
    <s v="10719"/>
    <s v="0"/>
    <n v="-6.59"/>
    <s v=""/>
    <n v="-6.59"/>
    <s v="USD"/>
    <s v="O1"/>
    <s v="USMO6570591410"/>
    <s v="1000166627710719"/>
    <s v=""/>
    <s v="TCRAGG"/>
    <d v="2025-06-17T00:00:00"/>
    <d v="2025-06-18T00:00:00"/>
    <n v="0"/>
    <s v=""/>
    <s v=""/>
    <s v="3101563141"/>
    <s v="200011114150"/>
    <s v="0010"/>
    <s v="0060"/>
    <s v="C1"/>
    <s v="10-60"/>
    <x v="0"/>
    <x v="0"/>
    <n v="10719"/>
    <x v="0"/>
  </r>
  <r>
    <s v="10001666539"/>
    <s v="R4-250618-00"/>
    <s v="FA"/>
    <s v="R4"/>
    <d v="2025-06-17T00:00:00"/>
    <s v=""/>
    <s v="3106"/>
    <x v="0"/>
    <s v="10719"/>
    <s v="0"/>
    <n v="-36.43"/>
    <s v=""/>
    <n v="-36.43"/>
    <s v="USD"/>
    <s v="O1"/>
    <s v="USMO6560523030"/>
    <s v="1000166653910719"/>
    <s v=""/>
    <s v="SLONERO"/>
    <d v="2025-06-18T00:00:00"/>
    <d v="2025-06-18T00:00:00"/>
    <n v="0"/>
    <s v=""/>
    <s v=""/>
    <s v="3101565020"/>
    <s v="200014374108"/>
    <s v="0010"/>
    <s v="0060"/>
    <s v="C1"/>
    <s v="10-60"/>
    <x v="0"/>
    <x v="0"/>
    <n v="10719"/>
    <x v="0"/>
  </r>
  <r>
    <s v="10001666630"/>
    <s v="R4-250618-00"/>
    <s v="FA"/>
    <s v="R4"/>
    <d v="2025-06-17T00:00:00"/>
    <s v=""/>
    <s v="3106"/>
    <x v="0"/>
    <s v="10719"/>
    <s v="0"/>
    <n v="-5"/>
    <s v=""/>
    <n v="-5"/>
    <s v="USD"/>
    <s v="O1"/>
    <s v="USMO6560515190"/>
    <s v="1000166663010719"/>
    <s v=""/>
    <s v="SLONERO"/>
    <d v="2025-06-18T00:00:00"/>
    <d v="2025-06-18T00:00:00"/>
    <n v="0"/>
    <s v=""/>
    <s v=""/>
    <s v="3101670800"/>
    <s v="200013845314"/>
    <s v="0010"/>
    <s v="0060"/>
    <s v="C1"/>
    <s v="10-60"/>
    <x v="0"/>
    <x v="0"/>
    <n v="10719"/>
    <x v="0"/>
  </r>
  <r>
    <s v="10001666638"/>
    <s v="R4-250618-00"/>
    <s v="FA"/>
    <s v="R4"/>
    <d v="2025-06-17T00:00:00"/>
    <s v=""/>
    <s v="3106"/>
    <x v="1"/>
    <s v="10720"/>
    <s v="0"/>
    <n v="-257.7"/>
    <s v=""/>
    <n v="-257.7"/>
    <s v="USD"/>
    <s v="O1"/>
    <s v="USMO6370120061"/>
    <s v="1000166663810720"/>
    <s v=""/>
    <s v="SLONERO"/>
    <d v="2025-06-18T00:00:00"/>
    <d v="2025-06-18T00:00:00"/>
    <n v="0"/>
    <s v=""/>
    <s v=""/>
    <s v="3101528554"/>
    <s v="200014007476"/>
    <s v="0010"/>
    <s v="0060"/>
    <s v="R1"/>
    <s v="10-60"/>
    <x v="0"/>
    <x v="1"/>
    <n v="10720"/>
    <x v="3"/>
  </r>
  <r>
    <s v="10001666646"/>
    <s v="R4-250618-00"/>
    <s v="FA"/>
    <s v="R4"/>
    <d v="2025-06-17T00:00:00"/>
    <s v=""/>
    <s v="3106"/>
    <x v="0"/>
    <s v="10469"/>
    <s v="0"/>
    <n v="-24.15"/>
    <s v=""/>
    <n v="-24.15"/>
    <s v="USD"/>
    <s v="O1"/>
    <s v="USMO6561329390"/>
    <s v="1000166664610469"/>
    <s v=""/>
    <s v="SLONERO"/>
    <d v="2025-06-18T00:00:00"/>
    <d v="2025-06-18T00:00:00"/>
    <n v="0"/>
    <s v=""/>
    <s v=""/>
    <s v="3101496911"/>
    <s v="200010888887"/>
    <s v="0010"/>
    <s v="0060"/>
    <s v="R1"/>
    <s v="10-60"/>
    <x v="0"/>
    <x v="0"/>
    <n v="10469"/>
    <x v="2"/>
  </r>
  <r>
    <s v="10001666646"/>
    <s v="R4-250618-00"/>
    <s v="FA"/>
    <s v="R4"/>
    <d v="2025-06-17T00:00:00"/>
    <s v=""/>
    <s v="3106"/>
    <x v="1"/>
    <s v="10514"/>
    <s v="0"/>
    <n v="-34.26"/>
    <s v=""/>
    <n v="-34.26"/>
    <s v="USD"/>
    <s v="O1"/>
    <s v="USMO6561329390"/>
    <s v="1000166664610514"/>
    <s v=""/>
    <s v="SLONERO"/>
    <d v="2025-06-18T00:00:00"/>
    <d v="2025-06-18T00:00:00"/>
    <n v="0"/>
    <s v=""/>
    <s v=""/>
    <s v="3101497007"/>
    <s v="200010888887"/>
    <s v="0010"/>
    <s v="0060"/>
    <s v="R1"/>
    <s v="10-60"/>
    <x v="0"/>
    <x v="1"/>
    <n v="10514"/>
    <x v="1"/>
  </r>
  <r>
    <s v="10001666653"/>
    <s v="R4-250618-00"/>
    <s v="FA"/>
    <s v="R4"/>
    <d v="2025-06-17T00:00:00"/>
    <s v=""/>
    <s v="3106"/>
    <x v="0"/>
    <s v="10719"/>
    <s v="0"/>
    <n v="-5"/>
    <s v=""/>
    <n v="-5"/>
    <s v="USD"/>
    <s v="O1"/>
    <s v="USMO6560522040"/>
    <s v="1000166665310719"/>
    <s v=""/>
    <s v="SLONERO"/>
    <d v="2025-06-18T00:00:00"/>
    <d v="2025-06-18T00:00:00"/>
    <n v="0"/>
    <s v=""/>
    <s v=""/>
    <s v="3101597652"/>
    <s v="200013133711"/>
    <s v="0010"/>
    <s v="0060"/>
    <s v="C1"/>
    <s v="10-60"/>
    <x v="0"/>
    <x v="0"/>
    <n v="10719"/>
    <x v="0"/>
  </r>
  <r>
    <s v="10001666656"/>
    <s v="R4-250618-00"/>
    <s v="FA"/>
    <s v="R4"/>
    <d v="2025-06-17T00:00:00"/>
    <s v=""/>
    <s v="3106"/>
    <x v="1"/>
    <s v="10720"/>
    <s v="0"/>
    <n v="-46.5"/>
    <s v=""/>
    <n v="-46.5"/>
    <s v="USD"/>
    <s v="O1"/>
    <s v="USMO6370120071"/>
    <s v="1000166665610720"/>
    <s v=""/>
    <s v="SLONERO"/>
    <d v="2025-06-18T00:00:00"/>
    <d v="2025-06-18T00:00:00"/>
    <n v="0"/>
    <s v=""/>
    <s v=""/>
    <s v="3101630908"/>
    <s v="200014302125"/>
    <s v="0010"/>
    <s v="0060"/>
    <s v="R1"/>
    <s v="10-60"/>
    <x v="0"/>
    <x v="1"/>
    <n v="10720"/>
    <x v="3"/>
  </r>
  <r>
    <s v="10001666659"/>
    <s v="R4-250618-00"/>
    <s v="FA"/>
    <s v="R4"/>
    <d v="2025-06-17T00:00:00"/>
    <s v=""/>
    <s v="3106"/>
    <x v="1"/>
    <s v="10720"/>
    <s v="0"/>
    <n v="-30.44"/>
    <s v=""/>
    <n v="-30.44"/>
    <s v="USD"/>
    <s v="O1"/>
    <s v="USMO6370120051"/>
    <s v="1000166665910720"/>
    <s v=""/>
    <s v="SLONERO"/>
    <d v="2025-06-18T00:00:00"/>
    <d v="2025-06-18T00:00:00"/>
    <n v="0"/>
    <s v=""/>
    <s v=""/>
    <s v="3101554914"/>
    <s v="200014219360"/>
    <s v="0010"/>
    <s v="0060"/>
    <s v="R1"/>
    <s v="10-60"/>
    <x v="0"/>
    <x v="1"/>
    <n v="10720"/>
    <x v="3"/>
  </r>
  <r>
    <s v="10001666679"/>
    <s v="R4-250618-00"/>
    <s v="FA"/>
    <s v="R4"/>
    <d v="2025-06-17T00:00:00"/>
    <s v=""/>
    <s v="3106"/>
    <x v="1"/>
    <s v="10720"/>
    <s v="0"/>
    <n v="-9.24"/>
    <s v=""/>
    <n v="-9.24"/>
    <s v="USD"/>
    <s v="O1"/>
    <s v="USMO6370120021"/>
    <s v="1000166667910720"/>
    <s v=""/>
    <s v="SLONERO"/>
    <d v="2025-06-18T00:00:00"/>
    <d v="2025-06-18T00:00:00"/>
    <n v="0"/>
    <s v=""/>
    <s v=""/>
    <s v="3101517990"/>
    <s v="200014646000"/>
    <s v="0010"/>
    <s v="0060"/>
    <s v="R1"/>
    <s v="10-60"/>
    <x v="0"/>
    <x v="1"/>
    <n v="10720"/>
    <x v="3"/>
  </r>
  <r>
    <s v="10001666680"/>
    <s v="R4-250618-00"/>
    <s v="FA"/>
    <s v="R4"/>
    <d v="2025-06-17T00:00:00"/>
    <s v=""/>
    <s v="3106"/>
    <x v="1"/>
    <s v="10720"/>
    <s v="0"/>
    <n v="-12.41"/>
    <s v=""/>
    <n v="-12.41"/>
    <s v="USD"/>
    <s v="O1"/>
    <s v="USMO6370120121"/>
    <s v="1000166668010720"/>
    <s v=""/>
    <s v="SLONERO"/>
    <d v="2025-06-18T00:00:00"/>
    <d v="2025-06-18T00:00:00"/>
    <n v="0"/>
    <s v=""/>
    <s v=""/>
    <s v="3101486118"/>
    <s v="200011277205"/>
    <s v="0010"/>
    <s v="0060"/>
    <s v="R1"/>
    <s v="10-60"/>
    <x v="0"/>
    <x v="1"/>
    <n v="10720"/>
    <x v="3"/>
  </r>
  <r>
    <s v="10001666681"/>
    <s v="R4-250618-00"/>
    <s v="FA"/>
    <s v="R4"/>
    <d v="2025-06-17T00:00:00"/>
    <s v=""/>
    <s v="3106"/>
    <x v="1"/>
    <s v="10720"/>
    <s v="0"/>
    <n v="-15.8"/>
    <s v=""/>
    <n v="-15.8"/>
    <s v="USD"/>
    <s v="O1"/>
    <s v="USMO6370120091"/>
    <s v="1000166668110720"/>
    <s v=""/>
    <s v="SLONERO"/>
    <d v="2025-06-18T00:00:00"/>
    <d v="2025-06-18T00:00:00"/>
    <n v="0"/>
    <s v=""/>
    <s v=""/>
    <s v="3101668327"/>
    <s v="200012542318"/>
    <s v="0010"/>
    <s v="0060"/>
    <s v="R1"/>
    <s v="10-60"/>
    <x v="0"/>
    <x v="1"/>
    <n v="10720"/>
    <x v="3"/>
  </r>
  <r>
    <s v="10001666682"/>
    <s v="R4-250618-00"/>
    <s v="FA"/>
    <s v="R4"/>
    <d v="2025-06-17T00:00:00"/>
    <s v=""/>
    <s v="3106"/>
    <x v="1"/>
    <s v="10720"/>
    <s v="0"/>
    <n v="-17.3"/>
    <s v=""/>
    <n v="-17.3"/>
    <s v="USD"/>
    <s v="O1"/>
    <s v="USMO6370120331"/>
    <s v="1000166668210720"/>
    <s v=""/>
    <s v="SLONERO"/>
    <d v="2025-06-18T00:00:00"/>
    <d v="2025-06-18T00:00:00"/>
    <n v="0"/>
    <s v=""/>
    <s v=""/>
    <s v="3101689897"/>
    <s v="200014520544"/>
    <s v="0010"/>
    <s v="0060"/>
    <s v="R1"/>
    <s v="10-60"/>
    <x v="0"/>
    <x v="1"/>
    <n v="10720"/>
    <x v="3"/>
  </r>
  <r>
    <s v="10001666683"/>
    <s v="R4-250618-00"/>
    <s v="FA"/>
    <s v="R4"/>
    <d v="2025-06-17T00:00:00"/>
    <s v=""/>
    <s v="3106"/>
    <x v="1"/>
    <s v="10720"/>
    <s v="0"/>
    <n v="-21.63"/>
    <s v=""/>
    <n v="-21.63"/>
    <s v="USD"/>
    <s v="O1"/>
    <s v="USMO6370120271"/>
    <s v="1000166668310720"/>
    <s v=""/>
    <s v="SLONERO"/>
    <d v="2025-06-18T00:00:00"/>
    <d v="2025-06-18T00:00:00"/>
    <n v="0"/>
    <s v=""/>
    <s v=""/>
    <s v="3101636377"/>
    <s v="200013650664"/>
    <s v="0010"/>
    <s v="0060"/>
    <s v="R1"/>
    <s v="10-60"/>
    <x v="0"/>
    <x v="1"/>
    <n v="10720"/>
    <x v="3"/>
  </r>
  <r>
    <s v="10001666686"/>
    <s v="R4-250618-00"/>
    <s v="FA"/>
    <s v="R4"/>
    <d v="2025-06-17T00:00:00"/>
    <s v=""/>
    <s v="3106"/>
    <x v="1"/>
    <s v="10720"/>
    <s v="0"/>
    <n v="-29.75"/>
    <s v=""/>
    <n v="-29.75"/>
    <s v="USD"/>
    <s v="O1"/>
    <s v="USMO6370120381"/>
    <s v="1000166668610720"/>
    <s v=""/>
    <s v="SLONERO"/>
    <d v="2025-06-18T00:00:00"/>
    <d v="2025-06-18T00:00:00"/>
    <n v="0"/>
    <s v=""/>
    <s v=""/>
    <s v="3101541410"/>
    <s v="200013346156"/>
    <s v="0010"/>
    <s v="0060"/>
    <s v="R1"/>
    <s v="10-60"/>
    <x v="0"/>
    <x v="1"/>
    <n v="10720"/>
    <x v="3"/>
  </r>
  <r>
    <s v="10001666885"/>
    <s v="R4-250618-00"/>
    <s v="FA"/>
    <s v="R4"/>
    <d v="2025-06-18T00:00:00"/>
    <s v=""/>
    <s v="3106"/>
    <x v="0"/>
    <s v="10469"/>
    <s v="0"/>
    <n v="-5"/>
    <s v=""/>
    <n v="-5"/>
    <s v="USD"/>
    <s v="O1"/>
    <s v="USMO6561319020"/>
    <s v="1000166688510469"/>
    <s v=""/>
    <s v="TROSS2"/>
    <d v="2025-06-18T00:00:00"/>
    <d v="2025-06-19T00:00:00"/>
    <n v="0"/>
    <s v=""/>
    <s v=""/>
    <s v="3102237905"/>
    <s v="200016001246"/>
    <s v="0010"/>
    <s v="0060"/>
    <s v="R1"/>
    <s v="10-60"/>
    <x v="0"/>
    <x v="0"/>
    <n v="10469"/>
    <x v="2"/>
  </r>
  <r>
    <s v="10001666885"/>
    <s v="R4-250618-00"/>
    <s v="FA"/>
    <s v="R4"/>
    <d v="2025-06-18T00:00:00"/>
    <s v=""/>
    <s v="3106"/>
    <x v="1"/>
    <s v="10514"/>
    <s v="0"/>
    <n v="-5"/>
    <s v=""/>
    <n v="-5"/>
    <s v="USD"/>
    <s v="O1"/>
    <s v="USMO6561319020"/>
    <s v="1000166688510514"/>
    <s v=""/>
    <s v="TROSS2"/>
    <d v="2025-06-18T00:00:00"/>
    <d v="2025-06-19T00:00:00"/>
    <n v="0"/>
    <s v=""/>
    <s v=""/>
    <s v="3102237906"/>
    <s v="200016001246"/>
    <s v="0010"/>
    <s v="0060"/>
    <s v="R1"/>
    <s v="10-60"/>
    <x v="0"/>
    <x v="1"/>
    <n v="10514"/>
    <x v="1"/>
  </r>
  <r>
    <s v="10001666886"/>
    <s v="R4-250618-00"/>
    <s v="FA"/>
    <s v="R4"/>
    <d v="2025-06-18T00:00:00"/>
    <s v=""/>
    <s v="3106"/>
    <x v="0"/>
    <s v="10469"/>
    <s v="0"/>
    <n v="-5"/>
    <s v=""/>
    <n v="-5"/>
    <s v="USD"/>
    <s v="O1"/>
    <s v="USMO6561319020"/>
    <s v="1000166688610469"/>
    <s v=""/>
    <s v="TROSS2"/>
    <d v="2025-06-18T00:00:00"/>
    <d v="2025-06-19T00:00:00"/>
    <n v="0"/>
    <s v=""/>
    <s v=""/>
    <s v="3102237905"/>
    <s v="200016001246"/>
    <s v="0010"/>
    <s v="0060"/>
    <s v="R1"/>
    <s v="10-60"/>
    <x v="0"/>
    <x v="0"/>
    <n v="10469"/>
    <x v="2"/>
  </r>
  <r>
    <s v="10001666886"/>
    <s v="R4-250618-00"/>
    <s v="FA"/>
    <s v="R4"/>
    <d v="2025-06-18T00:00:00"/>
    <s v=""/>
    <s v="3106"/>
    <x v="1"/>
    <s v="10514"/>
    <s v="0"/>
    <n v="-5"/>
    <s v=""/>
    <n v="-5"/>
    <s v="USD"/>
    <s v="O1"/>
    <s v="USMO6561319020"/>
    <s v="1000166688610514"/>
    <s v=""/>
    <s v="TROSS2"/>
    <d v="2025-06-18T00:00:00"/>
    <d v="2025-06-19T00:00:00"/>
    <n v="0"/>
    <s v=""/>
    <s v=""/>
    <s v="3102237906"/>
    <s v="200016001246"/>
    <s v="0010"/>
    <s v="0060"/>
    <s v="R1"/>
    <s v="10-60"/>
    <x v="0"/>
    <x v="1"/>
    <n v="10514"/>
    <x v="1"/>
  </r>
  <r>
    <s v="10001666887"/>
    <s v="R4-250618-00"/>
    <s v="FA"/>
    <s v="R4"/>
    <d v="2025-06-18T00:00:00"/>
    <s v=""/>
    <s v="3106"/>
    <x v="0"/>
    <s v="10469"/>
    <s v="0"/>
    <n v="-5"/>
    <s v=""/>
    <n v="-5"/>
    <s v="USD"/>
    <s v="O1"/>
    <s v="USMO6561319020"/>
    <s v="1000166688710469"/>
    <s v=""/>
    <s v="TROSS2"/>
    <d v="2025-06-18T00:00:00"/>
    <d v="2025-06-19T00:00:00"/>
    <n v="0"/>
    <s v=""/>
    <s v=""/>
    <s v="3102237905"/>
    <s v="200016001246"/>
    <s v="0010"/>
    <s v="0060"/>
    <s v="R1"/>
    <s v="10-60"/>
    <x v="0"/>
    <x v="0"/>
    <n v="10469"/>
    <x v="2"/>
  </r>
  <r>
    <s v="10001666887"/>
    <s v="R4-250618-00"/>
    <s v="FA"/>
    <s v="R4"/>
    <d v="2025-06-18T00:00:00"/>
    <s v=""/>
    <s v="3106"/>
    <x v="1"/>
    <s v="10514"/>
    <s v="0"/>
    <n v="-5"/>
    <s v=""/>
    <n v="-5"/>
    <s v="USD"/>
    <s v="O1"/>
    <s v="USMO6561319020"/>
    <s v="1000166688710514"/>
    <s v=""/>
    <s v="TROSS2"/>
    <d v="2025-06-18T00:00:00"/>
    <d v="2025-06-19T00:00:00"/>
    <n v="0"/>
    <s v=""/>
    <s v=""/>
    <s v="3102237906"/>
    <s v="200016001246"/>
    <s v="0010"/>
    <s v="0060"/>
    <s v="R1"/>
    <s v="10-60"/>
    <x v="0"/>
    <x v="1"/>
    <n v="10514"/>
    <x v="1"/>
  </r>
  <r>
    <s v="10001666973"/>
    <s v="R4-250618-00"/>
    <s v="FA"/>
    <s v="R4"/>
    <d v="2025-06-18T00:00:00"/>
    <s v=""/>
    <s v="3106"/>
    <x v="0"/>
    <s v="10469"/>
    <s v="0"/>
    <n v="-5"/>
    <s v=""/>
    <n v="-5"/>
    <s v="USD"/>
    <s v="O1"/>
    <s v="USMO6561319390"/>
    <s v="1000166697310469"/>
    <s v=""/>
    <s v="TROSS2"/>
    <d v="2025-06-18T00:00:00"/>
    <d v="2025-06-19T00:00:00"/>
    <n v="0"/>
    <s v=""/>
    <s v=""/>
    <s v="3101683872"/>
    <s v="200014302190"/>
    <s v="0010"/>
    <s v="0060"/>
    <s v="R1"/>
    <s v="10-60"/>
    <x v="0"/>
    <x v="0"/>
    <n v="10469"/>
    <x v="2"/>
  </r>
  <r>
    <s v="10001666973"/>
    <s v="R4-250618-00"/>
    <s v="FA"/>
    <s v="R4"/>
    <d v="2025-06-18T00:00:00"/>
    <s v=""/>
    <s v="3106"/>
    <x v="1"/>
    <s v="10514"/>
    <s v="0"/>
    <n v="-5"/>
    <s v=""/>
    <n v="-5"/>
    <s v="USD"/>
    <s v="O1"/>
    <s v="USMO6561319390"/>
    <s v="1000166697310514"/>
    <s v=""/>
    <s v="TROSS2"/>
    <d v="2025-06-18T00:00:00"/>
    <d v="2025-06-19T00:00:00"/>
    <n v="0"/>
    <s v=""/>
    <s v=""/>
    <s v="3101683954"/>
    <s v="200014302190"/>
    <s v="0010"/>
    <s v="0060"/>
    <s v="R1"/>
    <s v="10-60"/>
    <x v="0"/>
    <x v="1"/>
    <n v="10514"/>
    <x v="1"/>
  </r>
  <r>
    <s v="10001667337"/>
    <s v="R4-250618-00"/>
    <s v="FA"/>
    <s v="R4"/>
    <d v="2025-06-18T00:00:00"/>
    <s v=""/>
    <s v="3106"/>
    <x v="0"/>
    <s v="10719"/>
    <s v="0"/>
    <n v="-5.2"/>
    <s v=""/>
    <n v="-5.2"/>
    <s v="USD"/>
    <s v="O1"/>
    <s v="USMO6307720260"/>
    <s v="1000166733710719"/>
    <s v=""/>
    <s v="TROSS2"/>
    <d v="2025-06-18T00:00:00"/>
    <d v="2025-06-19T00:00:00"/>
    <n v="0"/>
    <s v=""/>
    <s v=""/>
    <s v="3101698580"/>
    <s v="200012232910"/>
    <s v="0010"/>
    <s v="0060"/>
    <s v="R1"/>
    <s v="10-60"/>
    <x v="0"/>
    <x v="0"/>
    <n v="10719"/>
    <x v="0"/>
  </r>
  <r>
    <s v="10001667343"/>
    <s v="R4-250618-00"/>
    <s v="FA"/>
    <s v="R4"/>
    <d v="2025-06-18T00:00:00"/>
    <s v=""/>
    <s v="3106"/>
    <x v="0"/>
    <s v="10719"/>
    <s v="0"/>
    <n v="-5"/>
    <s v=""/>
    <n v="-5"/>
    <s v="USD"/>
    <s v="O1"/>
    <s v="USMO6307721080"/>
    <s v="1000166734310719"/>
    <s v=""/>
    <s v="TROSS2"/>
    <d v="2025-06-18T00:00:00"/>
    <d v="2025-06-19T00:00:00"/>
    <n v="0"/>
    <s v=""/>
    <s v=""/>
    <s v="3101570871"/>
    <s v="200014474825"/>
    <s v="0010"/>
    <s v="0060"/>
    <s v="R1"/>
    <s v="10-60"/>
    <x v="0"/>
    <x v="0"/>
    <n v="10719"/>
    <x v="0"/>
  </r>
  <r>
    <s v="10001667344"/>
    <s v="R4-250618-00"/>
    <s v="FA"/>
    <s v="R4"/>
    <d v="2025-06-18T00:00:00"/>
    <s v=""/>
    <s v="3106"/>
    <x v="0"/>
    <s v="10719"/>
    <s v="0"/>
    <n v="-5"/>
    <s v=""/>
    <n v="-5"/>
    <s v="USD"/>
    <s v="O1"/>
    <s v="USMO6307721080"/>
    <s v="1000166734410719"/>
    <s v=""/>
    <s v="TROSS2"/>
    <d v="2025-06-18T00:00:00"/>
    <d v="2025-06-19T00:00:00"/>
    <n v="0"/>
    <s v=""/>
    <s v=""/>
    <s v="3101570871"/>
    <s v="200014474825"/>
    <s v="0010"/>
    <s v="0060"/>
    <s v="R1"/>
    <s v="10-60"/>
    <x v="0"/>
    <x v="0"/>
    <n v="10719"/>
    <x v="0"/>
  </r>
  <r>
    <s v="10001667920"/>
    <s v="R4-250619-00"/>
    <s v="FA"/>
    <s v="R4"/>
    <d v="2025-06-18T00:00:00"/>
    <s v=""/>
    <s v="3106"/>
    <x v="0"/>
    <s v="10469"/>
    <s v="0"/>
    <n v="-5"/>
    <s v=""/>
    <n v="-5"/>
    <s v="USD"/>
    <s v="O1"/>
    <s v="USMO6561376000"/>
    <s v="1000166792010469"/>
    <s v=""/>
    <s v="SLONERO"/>
    <d v="2025-06-19T00:00:00"/>
    <d v="2025-06-19T00:00:00"/>
    <n v="0"/>
    <s v=""/>
    <s v=""/>
    <s v="3101547417"/>
    <s v="200014486779"/>
    <s v="0010"/>
    <s v="0060"/>
    <s v="C1"/>
    <s v="10-60"/>
    <x v="0"/>
    <x v="0"/>
    <n v="10469"/>
    <x v="2"/>
  </r>
  <r>
    <s v="10001667920"/>
    <s v="R4-250619-00"/>
    <s v="FA"/>
    <s v="R4"/>
    <d v="2025-06-18T00:00:00"/>
    <s v=""/>
    <s v="3106"/>
    <x v="1"/>
    <s v="10514"/>
    <s v="0"/>
    <n v="-13.54"/>
    <s v=""/>
    <n v="-13.54"/>
    <s v="USD"/>
    <s v="O1"/>
    <s v="USMO6561376000"/>
    <s v="1000166792010514"/>
    <s v=""/>
    <s v="SLONERO"/>
    <d v="2025-06-19T00:00:00"/>
    <d v="2025-06-19T00:00:00"/>
    <n v="0"/>
    <s v=""/>
    <s v=""/>
    <s v="3101547128"/>
    <s v="200014486779"/>
    <s v="0010"/>
    <s v="0060"/>
    <s v="C1"/>
    <s v="10-60"/>
    <x v="0"/>
    <x v="1"/>
    <n v="10514"/>
    <x v="1"/>
  </r>
  <r>
    <s v="10001667928"/>
    <s v="R4-250619-00"/>
    <s v="FA"/>
    <s v="R4"/>
    <d v="2025-06-18T00:00:00"/>
    <s v=""/>
    <s v="3106"/>
    <x v="0"/>
    <s v="10719"/>
    <s v="0"/>
    <n v="-5.47"/>
    <s v=""/>
    <n v="-5.47"/>
    <s v="USD"/>
    <s v="O1"/>
    <s v="USMO6574094561"/>
    <s v="1000166792810719"/>
    <s v=""/>
    <s v="SLONERO"/>
    <d v="2025-06-19T00:00:00"/>
    <d v="2025-06-19T00:00:00"/>
    <n v="0"/>
    <s v=""/>
    <s v=""/>
    <s v="3101498300"/>
    <s v="200011586332"/>
    <s v="0010"/>
    <s v="0060"/>
    <s v="R1"/>
    <s v="10-60"/>
    <x v="0"/>
    <x v="0"/>
    <n v="10719"/>
    <x v="0"/>
  </r>
  <r>
    <s v="10001667947"/>
    <s v="R4-250619-00"/>
    <s v="FA"/>
    <s v="R4"/>
    <d v="2025-06-18T00:00:00"/>
    <s v=""/>
    <s v="3106"/>
    <x v="0"/>
    <s v="10469"/>
    <s v="0"/>
    <n v="-23.4"/>
    <s v=""/>
    <n v="-23.4"/>
    <s v="USD"/>
    <s v="O1"/>
    <s v="USMO6561313660"/>
    <s v="1000166794710469"/>
    <s v=""/>
    <s v="SLONERO"/>
    <d v="2025-06-19T00:00:00"/>
    <d v="2025-06-19T00:00:00"/>
    <n v="0"/>
    <s v=""/>
    <s v=""/>
    <s v="3101675764"/>
    <s v="200013419680"/>
    <s v="0010"/>
    <s v="0060"/>
    <s v="R1"/>
    <s v="10-60"/>
    <x v="0"/>
    <x v="0"/>
    <n v="10469"/>
    <x v="2"/>
  </r>
  <r>
    <s v="10001667947"/>
    <s v="R4-250619-00"/>
    <s v="FA"/>
    <s v="R4"/>
    <d v="2025-06-18T00:00:00"/>
    <s v=""/>
    <s v="3106"/>
    <x v="1"/>
    <s v="10514"/>
    <s v="0"/>
    <n v="-33.47"/>
    <s v=""/>
    <n v="-33.47"/>
    <s v="USD"/>
    <s v="O1"/>
    <s v="USMO6561313660"/>
    <s v="1000166794710514"/>
    <s v=""/>
    <s v="SLONERO"/>
    <d v="2025-06-19T00:00:00"/>
    <d v="2025-06-19T00:00:00"/>
    <n v="0"/>
    <s v=""/>
    <s v=""/>
    <s v="3101675846"/>
    <s v="200013419680"/>
    <s v="0010"/>
    <s v="0060"/>
    <s v="R1"/>
    <s v="10-60"/>
    <x v="0"/>
    <x v="1"/>
    <n v="10514"/>
    <x v="1"/>
  </r>
  <r>
    <s v="10001667950"/>
    <s v="R4-250619-00"/>
    <s v="FA"/>
    <s v="R4"/>
    <d v="2025-06-18T00:00:00"/>
    <s v=""/>
    <s v="3106"/>
    <x v="0"/>
    <s v="10719"/>
    <s v="0"/>
    <n v="-36.51"/>
    <s v=""/>
    <n v="-36.51"/>
    <s v="USD"/>
    <s v="O1"/>
    <s v="USMO6574096631"/>
    <s v="1000166795010719"/>
    <s v=""/>
    <s v="SLONERO"/>
    <d v="2025-06-19T00:00:00"/>
    <d v="2025-06-19T00:00:00"/>
    <n v="0"/>
    <s v=""/>
    <s v=""/>
    <s v="3101699870"/>
    <s v="200011515893"/>
    <s v="0010"/>
    <s v="0060"/>
    <s v="R1"/>
    <s v="10-60"/>
    <x v="0"/>
    <x v="0"/>
    <n v="10719"/>
    <x v="0"/>
  </r>
  <r>
    <s v="10001667952"/>
    <s v="R4-250619-00"/>
    <s v="FA"/>
    <s v="R4"/>
    <d v="2025-06-18T00:00:00"/>
    <s v=""/>
    <s v="3106"/>
    <x v="0"/>
    <s v="10469"/>
    <s v="0"/>
    <n v="-21.32"/>
    <s v=""/>
    <n v="-21.32"/>
    <s v="USD"/>
    <s v="O1"/>
    <s v="USMO6561318270"/>
    <s v="1000166795210469"/>
    <s v=""/>
    <s v="SLONERO"/>
    <d v="2025-06-19T00:00:00"/>
    <d v="2025-06-19T00:00:00"/>
    <n v="0"/>
    <s v=""/>
    <s v=""/>
    <s v="3101673097"/>
    <s v="200012986853"/>
    <s v="0010"/>
    <s v="0060"/>
    <s v="R1"/>
    <s v="10-60"/>
    <x v="0"/>
    <x v="0"/>
    <n v="10469"/>
    <x v="2"/>
  </r>
  <r>
    <s v="10001667952"/>
    <s v="R4-250619-00"/>
    <s v="FA"/>
    <s v="R4"/>
    <d v="2025-06-18T00:00:00"/>
    <s v=""/>
    <s v="3106"/>
    <x v="1"/>
    <s v="10514"/>
    <s v="0"/>
    <n v="-31.89"/>
    <s v=""/>
    <n v="-31.89"/>
    <s v="USD"/>
    <s v="O1"/>
    <s v="USMO6561318270"/>
    <s v="1000166795210514"/>
    <s v=""/>
    <s v="SLONERO"/>
    <d v="2025-06-19T00:00:00"/>
    <d v="2025-06-19T00:00:00"/>
    <n v="0"/>
    <s v=""/>
    <s v=""/>
    <s v="3101673015"/>
    <s v="200012986853"/>
    <s v="0010"/>
    <s v="0060"/>
    <s v="R1"/>
    <s v="10-60"/>
    <x v="0"/>
    <x v="1"/>
    <n v="10514"/>
    <x v="1"/>
  </r>
  <r>
    <s v="10001667965"/>
    <s v="R4-250619-00"/>
    <s v="FA"/>
    <s v="R4"/>
    <d v="2025-06-18T00:00:00"/>
    <s v=""/>
    <s v="3106"/>
    <x v="0"/>
    <s v="10719"/>
    <s v="0"/>
    <n v="-23.11"/>
    <s v=""/>
    <n v="-23.11"/>
    <s v="USD"/>
    <s v="O1"/>
    <s v="USMO6570596020"/>
    <s v="1000166796510719"/>
    <s v=""/>
    <s v="SLONERO"/>
    <d v="2025-06-19T00:00:00"/>
    <d v="2025-06-19T00:00:00"/>
    <n v="0"/>
    <s v=""/>
    <s v=""/>
    <s v="3101480786"/>
    <s v="200011748072"/>
    <s v="0010"/>
    <s v="0060"/>
    <s v="R1"/>
    <s v="10-60"/>
    <x v="0"/>
    <x v="0"/>
    <n v="10719"/>
    <x v="0"/>
  </r>
  <r>
    <s v="10001667968"/>
    <s v="R4-250619-00"/>
    <s v="FA"/>
    <s v="R4"/>
    <d v="2025-06-18T00:00:00"/>
    <s v=""/>
    <s v="3106"/>
    <x v="0"/>
    <s v="10719"/>
    <s v="0"/>
    <n v="-17.96"/>
    <s v=""/>
    <n v="-17.96"/>
    <s v="USD"/>
    <s v="O1"/>
    <s v="USMO6560524540"/>
    <s v="1000166796810719"/>
    <s v=""/>
    <s v="SLONERO"/>
    <d v="2025-06-19T00:00:00"/>
    <d v="2025-06-19T00:00:00"/>
    <n v="0"/>
    <s v=""/>
    <s v=""/>
    <s v="3101576822"/>
    <s v="200011185697"/>
    <s v="0010"/>
    <s v="0060"/>
    <s v="R1"/>
    <s v="10-60"/>
    <x v="0"/>
    <x v="0"/>
    <n v="10719"/>
    <x v="0"/>
  </r>
  <r>
    <s v="10001667971"/>
    <s v="R4-250619-00"/>
    <s v="FA"/>
    <s v="R4"/>
    <d v="2025-06-18T00:00:00"/>
    <s v=""/>
    <s v="3106"/>
    <x v="0"/>
    <s v="10719"/>
    <s v="0"/>
    <n v="-18.04"/>
    <s v=""/>
    <n v="-18.04"/>
    <s v="USD"/>
    <s v="O1"/>
    <s v="USMO6574094481"/>
    <s v="1000166797110719"/>
    <s v=""/>
    <s v="SLONERO"/>
    <d v="2025-06-19T00:00:00"/>
    <d v="2025-06-19T00:00:00"/>
    <n v="0"/>
    <s v=""/>
    <s v=""/>
    <s v="3101532938"/>
    <s v="200014519074"/>
    <s v="0010"/>
    <s v="0060"/>
    <s v="R1"/>
    <s v="10-60"/>
    <x v="0"/>
    <x v="0"/>
    <n v="10719"/>
    <x v="0"/>
  </r>
  <r>
    <s v="10001667993"/>
    <s v="R4-250619-00"/>
    <s v="FA"/>
    <s v="R4"/>
    <d v="2025-06-18T00:00:00"/>
    <s v=""/>
    <s v="3106"/>
    <x v="1"/>
    <s v="10720"/>
    <s v="0"/>
    <n v="-31.42"/>
    <s v=""/>
    <n v="-31.42"/>
    <s v="USD"/>
    <s v="O1"/>
    <s v="USMO6370120271"/>
    <s v="1000166799310720"/>
    <s v=""/>
    <s v="SLONERO"/>
    <d v="2025-06-19T00:00:00"/>
    <d v="2025-06-19T00:00:00"/>
    <n v="0"/>
    <s v=""/>
    <s v=""/>
    <s v="3101608844"/>
    <s v="200014671883"/>
    <s v="0010"/>
    <s v="0060"/>
    <s v="R1"/>
    <s v="10-60"/>
    <x v="0"/>
    <x v="1"/>
    <n v="10720"/>
    <x v="3"/>
  </r>
  <r>
    <s v="10001667998"/>
    <s v="R4-250619-00"/>
    <s v="FA"/>
    <s v="R4"/>
    <d v="2025-06-18T00:00:00"/>
    <s v=""/>
    <s v="3106"/>
    <x v="0"/>
    <s v="10719"/>
    <s v="0"/>
    <n v="-26.56"/>
    <s v=""/>
    <n v="-26.56"/>
    <s v="USD"/>
    <s v="O1"/>
    <s v="USMO6574075101"/>
    <s v="1000166799810719"/>
    <s v=""/>
    <s v="SLONERO"/>
    <d v="2025-06-19T00:00:00"/>
    <d v="2025-06-19T00:00:00"/>
    <n v="0"/>
    <s v=""/>
    <s v=""/>
    <s v="3101626908"/>
    <s v="200012575466"/>
    <s v="0010"/>
    <s v="0060"/>
    <s v="R1"/>
    <s v="10-60"/>
    <x v="0"/>
    <x v="0"/>
    <n v="10719"/>
    <x v="0"/>
  </r>
  <r>
    <s v="10001667999"/>
    <s v="R4-250619-00"/>
    <s v="FA"/>
    <s v="R4"/>
    <d v="2025-06-18T00:00:00"/>
    <s v=""/>
    <s v="3106"/>
    <x v="0"/>
    <s v="10719"/>
    <s v="0"/>
    <n v="-23.46"/>
    <s v=""/>
    <n v="-23.46"/>
    <s v="USD"/>
    <s v="O1"/>
    <s v="USMO6574095911"/>
    <s v="1000166799910719"/>
    <s v=""/>
    <s v="SLONERO"/>
    <d v="2025-06-19T00:00:00"/>
    <d v="2025-06-19T00:00:00"/>
    <n v="0"/>
    <s v=""/>
    <s v=""/>
    <s v="3101509752"/>
    <s v="200013075276"/>
    <s v="0010"/>
    <s v="0060"/>
    <s v="R1"/>
    <s v="10-60"/>
    <x v="0"/>
    <x v="0"/>
    <n v="10719"/>
    <x v="0"/>
  </r>
  <r>
    <s v="10001668002"/>
    <s v="R4-250619-00"/>
    <s v="FA"/>
    <s v="R4"/>
    <d v="2025-06-18T00:00:00"/>
    <s v=""/>
    <s v="3106"/>
    <x v="0"/>
    <s v="10719"/>
    <s v="0"/>
    <n v="-29.92"/>
    <s v=""/>
    <n v="-29.92"/>
    <s v="USD"/>
    <s v="O1"/>
    <s v="USMO6574096881"/>
    <s v="1000166800210719"/>
    <s v=""/>
    <s v="SLONERO"/>
    <d v="2025-06-19T00:00:00"/>
    <d v="2025-06-19T00:00:00"/>
    <n v="0"/>
    <s v=""/>
    <s v=""/>
    <s v="3101681399"/>
    <s v="200014619882"/>
    <s v="0010"/>
    <s v="0060"/>
    <s v="R1"/>
    <s v="10-60"/>
    <x v="0"/>
    <x v="0"/>
    <n v="10719"/>
    <x v="0"/>
  </r>
  <r>
    <s v="10001668003"/>
    <s v="R4-250619-00"/>
    <s v="FA"/>
    <s v="R4"/>
    <d v="2025-06-18T00:00:00"/>
    <s v=""/>
    <s v="3106"/>
    <x v="0"/>
    <s v="10719"/>
    <s v="0"/>
    <n v="-24.07"/>
    <s v=""/>
    <n v="-24.07"/>
    <s v="USD"/>
    <s v="O1"/>
    <s v="USMO6560522520"/>
    <s v="1000166800310719"/>
    <s v=""/>
    <s v="SLONERO"/>
    <d v="2025-06-19T00:00:00"/>
    <d v="2025-06-19T00:00:00"/>
    <n v="0"/>
    <s v=""/>
    <s v=""/>
    <s v="3101677593"/>
    <s v="200012216897"/>
    <s v="0010"/>
    <s v="0060"/>
    <s v="R1"/>
    <s v="10-60"/>
    <x v="0"/>
    <x v="0"/>
    <n v="10719"/>
    <x v="0"/>
  </r>
  <r>
    <s v="10001668013"/>
    <s v="R4-250619-00"/>
    <s v="FA"/>
    <s v="R4"/>
    <d v="2025-06-19T00:00:00"/>
    <s v=""/>
    <s v="3106"/>
    <x v="0"/>
    <s v="10719"/>
    <s v="0"/>
    <n v="-5.18"/>
    <s v=""/>
    <n v="-5.18"/>
    <s v="USD"/>
    <s v="O1"/>
    <s v="USMO6560527201"/>
    <s v="1000166801310719"/>
    <s v=""/>
    <s v="LDAWSON"/>
    <d v="2025-06-19T00:00:00"/>
    <d v="2025-06-20T00:00:00"/>
    <n v="0"/>
    <s v=""/>
    <s v=""/>
    <s v="3102233613"/>
    <s v="200015978055"/>
    <s v="0010"/>
    <s v="0060"/>
    <s v="R1"/>
    <s v="10-60"/>
    <x v="0"/>
    <x v="0"/>
    <n v="10719"/>
    <x v="0"/>
  </r>
  <r>
    <s v="10001668016"/>
    <s v="R4-250619-00"/>
    <s v="FA"/>
    <s v="R4"/>
    <d v="2025-06-19T00:00:00"/>
    <s v=""/>
    <s v="3106"/>
    <x v="0"/>
    <s v="10719"/>
    <s v="0"/>
    <n v="-5.18"/>
    <s v=""/>
    <n v="-5.18"/>
    <s v="USD"/>
    <s v="O1"/>
    <s v="USMO6560527201"/>
    <s v="1000166801610719"/>
    <s v=""/>
    <s v="LDAWSON"/>
    <d v="2025-06-19T00:00:00"/>
    <d v="2025-06-20T00:00:00"/>
    <n v="0"/>
    <s v=""/>
    <s v=""/>
    <s v="3102233613"/>
    <s v="200015978055"/>
    <s v="0010"/>
    <s v="0060"/>
    <s v="R1"/>
    <s v="10-60"/>
    <x v="0"/>
    <x v="0"/>
    <n v="10719"/>
    <x v="0"/>
  </r>
  <r>
    <s v="10001668017"/>
    <s v="R4-250619-00"/>
    <s v="FA"/>
    <s v="R4"/>
    <d v="2025-06-19T00:00:00"/>
    <s v=""/>
    <s v="3106"/>
    <x v="0"/>
    <s v="10719"/>
    <s v="0"/>
    <n v="-5.18"/>
    <s v=""/>
    <n v="-5.18"/>
    <s v="USD"/>
    <s v="O1"/>
    <s v="USMO6560527201"/>
    <s v="1000166801710719"/>
    <s v=""/>
    <s v="LDAWSON"/>
    <d v="2025-06-19T00:00:00"/>
    <d v="2025-06-20T00:00:00"/>
    <n v="0"/>
    <s v=""/>
    <s v=""/>
    <s v="3102233613"/>
    <s v="200015978055"/>
    <s v="0010"/>
    <s v="0060"/>
    <s v="R1"/>
    <s v="10-60"/>
    <x v="0"/>
    <x v="0"/>
    <n v="10719"/>
    <x v="0"/>
  </r>
  <r>
    <s v="10001668149"/>
    <s v="R4-250619-00"/>
    <s v="FA"/>
    <s v="R4"/>
    <d v="2025-06-19T00:00:00"/>
    <s v=""/>
    <s v="3106"/>
    <x v="1"/>
    <s v="10514"/>
    <s v="0"/>
    <n v="-5"/>
    <s v=""/>
    <n v="-5"/>
    <s v="USD"/>
    <s v="O1"/>
    <s v="USMO65613XXXX0"/>
    <s v="1000166814910514"/>
    <s v=""/>
    <s v="LDAWSON"/>
    <d v="2025-06-19T00:00:00"/>
    <d v="2025-06-20T00:00:00"/>
    <n v="0"/>
    <s v=""/>
    <s v=""/>
    <s v="3102322043"/>
    <s v="200016425023"/>
    <s v="0010"/>
    <s v="0060"/>
    <s v="R1"/>
    <s v="10-60"/>
    <x v="0"/>
    <x v="1"/>
    <n v="10514"/>
    <x v="1"/>
  </r>
  <r>
    <s v="10001668149"/>
    <s v="R4-250619-00"/>
    <s v="FA"/>
    <s v="R4"/>
    <d v="2025-06-19T00:00:00"/>
    <s v=""/>
    <s v="3106"/>
    <x v="0"/>
    <s v="10469"/>
    <s v="0"/>
    <n v="-5"/>
    <s v=""/>
    <n v="-5"/>
    <s v="USD"/>
    <s v="O1"/>
    <s v="USMO65613XXXX0"/>
    <s v="1000166814910469"/>
    <s v=""/>
    <s v="LDAWSON"/>
    <d v="2025-06-19T00:00:00"/>
    <d v="2025-06-20T00:00:00"/>
    <n v="0"/>
    <s v=""/>
    <s v=""/>
    <s v="3102322042"/>
    <s v="200016425023"/>
    <s v="0010"/>
    <s v="0060"/>
    <s v="R1"/>
    <s v="10-60"/>
    <x v="0"/>
    <x v="0"/>
    <n v="10469"/>
    <x v="2"/>
  </r>
  <r>
    <s v="10001668256"/>
    <s v="R4-250619-00"/>
    <s v="FA"/>
    <s v="R4"/>
    <d v="2025-06-19T00:00:00"/>
    <s v="52000477081"/>
    <s v="3106"/>
    <x v="1"/>
    <s v="10514"/>
    <s v="0"/>
    <n v="-5"/>
    <s v=""/>
    <n v="-5"/>
    <s v="USD"/>
    <s v="O1"/>
    <s v="USMO6561316880"/>
    <s v="1000166825610514"/>
    <s v=""/>
    <s v="LJOHNSON3"/>
    <d v="2025-06-19T00:00:00"/>
    <d v="2025-06-20T00:00:00"/>
    <n v="0"/>
    <s v=""/>
    <s v=""/>
    <s v="3101487827"/>
    <s v="200012097065"/>
    <s v="0010"/>
    <s v="0060"/>
    <s v="C1"/>
    <s v="10-60"/>
    <x v="0"/>
    <x v="1"/>
    <n v="10514"/>
    <x v="1"/>
  </r>
  <r>
    <s v="10001668256"/>
    <s v="R4-250619-00"/>
    <s v="FA"/>
    <s v="R4"/>
    <d v="2025-06-19T00:00:00"/>
    <s v="52000477081"/>
    <s v="3106"/>
    <x v="0"/>
    <s v="10469"/>
    <s v="0"/>
    <n v="-5"/>
    <s v=""/>
    <n v="-5"/>
    <s v="USD"/>
    <s v="O1"/>
    <s v="USMO6561316880"/>
    <s v="1000166825610469"/>
    <s v=""/>
    <s v="LJOHNSON3"/>
    <d v="2025-06-19T00:00:00"/>
    <d v="2025-06-20T00:00:00"/>
    <n v="0"/>
    <s v=""/>
    <s v=""/>
    <s v="3101487729"/>
    <s v="200012097065"/>
    <s v="0010"/>
    <s v="0060"/>
    <s v="C1"/>
    <s v="10-60"/>
    <x v="0"/>
    <x v="0"/>
    <n v="10469"/>
    <x v="2"/>
  </r>
  <r>
    <s v="10001668356"/>
    <s v="R4-250619-00"/>
    <s v="FA"/>
    <s v="R4"/>
    <d v="2025-06-19T00:00:00"/>
    <s v=""/>
    <s v="3106"/>
    <x v="1"/>
    <s v="10514"/>
    <s v="0"/>
    <n v="-5.84"/>
    <s v=""/>
    <n v="-5.84"/>
    <s v="USD"/>
    <s v="O1"/>
    <s v="USMO6561317480"/>
    <s v="1000166835610514"/>
    <s v=""/>
    <s v="TROSS2"/>
    <d v="2025-06-19T00:00:00"/>
    <d v="2025-06-20T00:00:00"/>
    <n v="0"/>
    <s v=""/>
    <s v=""/>
    <s v="3101572748"/>
    <s v="200011222250"/>
    <s v="0010"/>
    <s v="0060"/>
    <s v="R1"/>
    <s v="10-60"/>
    <x v="0"/>
    <x v="1"/>
    <n v="10514"/>
    <x v="1"/>
  </r>
  <r>
    <s v="10001668356"/>
    <s v="R4-250619-00"/>
    <s v="FA"/>
    <s v="R4"/>
    <d v="2025-06-19T00:00:00"/>
    <s v=""/>
    <s v="3106"/>
    <x v="0"/>
    <s v="10469"/>
    <s v="0"/>
    <n v="-5"/>
    <s v=""/>
    <n v="-5"/>
    <s v="USD"/>
    <s v="O1"/>
    <s v="USMO6561317480"/>
    <s v="1000166835610469"/>
    <s v=""/>
    <s v="TROSS2"/>
    <d v="2025-06-19T00:00:00"/>
    <d v="2025-06-20T00:00:00"/>
    <n v="0"/>
    <s v=""/>
    <s v=""/>
    <s v="3101572844"/>
    <s v="200011222250"/>
    <s v="0010"/>
    <s v="0060"/>
    <s v="R1"/>
    <s v="10-60"/>
    <x v="0"/>
    <x v="0"/>
    <n v="10469"/>
    <x v="2"/>
  </r>
  <r>
    <s v="10001668388"/>
    <s v="R4-250619-00"/>
    <s v="FA"/>
    <s v="R4"/>
    <d v="2025-06-19T00:00:00"/>
    <s v=""/>
    <s v="3106"/>
    <x v="0"/>
    <s v="10469"/>
    <s v="0"/>
    <n v="-5"/>
    <s v=""/>
    <n v="-5"/>
    <s v="USD"/>
    <s v="O1"/>
    <s v="USMO6561333760"/>
    <s v="1000166838810469"/>
    <s v=""/>
    <s v="TCRAGG"/>
    <d v="2025-06-19T00:00:00"/>
    <d v="2025-06-20T00:00:00"/>
    <n v="0"/>
    <s v=""/>
    <s v=""/>
    <s v="3102286896"/>
    <s v="200016248797"/>
    <s v="0010"/>
    <s v="0060"/>
    <s v="C1"/>
    <s v="10-60"/>
    <x v="0"/>
    <x v="0"/>
    <n v="10469"/>
    <x v="2"/>
  </r>
  <r>
    <s v="10001668468"/>
    <s v="R4-250619-00"/>
    <s v="FA"/>
    <s v="R4"/>
    <d v="2025-06-19T00:00:00"/>
    <s v=""/>
    <s v="3106"/>
    <x v="0"/>
    <s v="10469"/>
    <s v="0"/>
    <n v="-5"/>
    <s v=""/>
    <n v="-5"/>
    <s v="USD"/>
    <s v="O1"/>
    <s v="USMO6561325620"/>
    <s v="1000166846810469"/>
    <s v=""/>
    <s v="TROSS2"/>
    <d v="2025-06-19T00:00:00"/>
    <d v="2025-06-20T00:00:00"/>
    <n v="0"/>
    <s v=""/>
    <s v=""/>
    <s v="3102088806"/>
    <s v="200015270297"/>
    <s v="0010"/>
    <s v="0060"/>
    <s v="R1"/>
    <s v="10-60"/>
    <x v="0"/>
    <x v="0"/>
    <n v="10469"/>
    <x v="2"/>
  </r>
  <r>
    <s v="10001668468"/>
    <s v="R4-250619-00"/>
    <s v="FA"/>
    <s v="R4"/>
    <d v="2025-06-19T00:00:00"/>
    <s v=""/>
    <s v="3106"/>
    <x v="1"/>
    <s v="10514"/>
    <s v="0"/>
    <n v="-5"/>
    <s v=""/>
    <n v="-5"/>
    <s v="USD"/>
    <s v="O1"/>
    <s v="USMO6561325620"/>
    <s v="1000166846810514"/>
    <s v=""/>
    <s v="TROSS2"/>
    <d v="2025-06-19T00:00:00"/>
    <d v="2025-06-20T00:00:00"/>
    <n v="0"/>
    <s v=""/>
    <s v=""/>
    <s v="3102088807"/>
    <s v="200015270297"/>
    <s v="0010"/>
    <s v="0060"/>
    <s v="R1"/>
    <s v="10-60"/>
    <x v="0"/>
    <x v="1"/>
    <n v="10514"/>
    <x v="1"/>
  </r>
  <r>
    <s v="10001668474"/>
    <s v="R4-250619-00"/>
    <s v="FA"/>
    <s v="R4"/>
    <d v="2025-06-19T00:00:00"/>
    <s v=""/>
    <s v="3106"/>
    <x v="0"/>
    <s v="10469"/>
    <s v="0"/>
    <n v="-5"/>
    <s v=""/>
    <n v="-5"/>
    <s v="USD"/>
    <s v="O1"/>
    <s v="USMO6561329770"/>
    <s v="1000166847410469"/>
    <s v=""/>
    <s v="LDAWSON"/>
    <d v="2025-06-19T00:00:00"/>
    <d v="2025-06-20T00:00:00"/>
    <n v="0"/>
    <s v=""/>
    <s v=""/>
    <s v="3102319432"/>
    <s v="200016412047"/>
    <s v="0010"/>
    <s v="0060"/>
    <s v="R1"/>
    <s v="10-60"/>
    <x v="0"/>
    <x v="0"/>
    <n v="10469"/>
    <x v="2"/>
  </r>
  <r>
    <s v="10001668474"/>
    <s v="R4-250619-00"/>
    <s v="FA"/>
    <s v="R4"/>
    <d v="2025-06-19T00:00:00"/>
    <s v=""/>
    <s v="3106"/>
    <x v="1"/>
    <s v="10514"/>
    <s v="0"/>
    <n v="-5"/>
    <s v=""/>
    <n v="-5"/>
    <s v="USD"/>
    <s v="O1"/>
    <s v="USMO6561329770"/>
    <s v="1000166847410514"/>
    <s v=""/>
    <s v="LDAWSON"/>
    <d v="2025-06-19T00:00:00"/>
    <d v="2025-06-20T00:00:00"/>
    <n v="0"/>
    <s v=""/>
    <s v=""/>
    <s v="3102319433"/>
    <s v="200016412047"/>
    <s v="0010"/>
    <s v="0060"/>
    <s v="R1"/>
    <s v="10-60"/>
    <x v="0"/>
    <x v="1"/>
    <n v="10514"/>
    <x v="1"/>
  </r>
  <r>
    <s v="10001668480"/>
    <s v="R4-250619-00"/>
    <s v="FA"/>
    <s v="R4"/>
    <d v="2025-06-19T00:00:00"/>
    <s v=""/>
    <s v="3106"/>
    <x v="1"/>
    <s v="10514"/>
    <s v="0"/>
    <n v="-8.36"/>
    <s v=""/>
    <n v="-8.36"/>
    <s v="USD"/>
    <s v="O1"/>
    <s v="USMO6561325620"/>
    <s v="1000166848010514"/>
    <s v=""/>
    <s v="TROSS2"/>
    <d v="2025-06-19T00:00:00"/>
    <d v="2025-06-20T00:00:00"/>
    <n v="0"/>
    <s v=""/>
    <s v=""/>
    <s v="3102063798"/>
    <s v="200015141365"/>
    <s v="0010"/>
    <s v="0060"/>
    <s v="R1"/>
    <s v="10-60"/>
    <x v="0"/>
    <x v="1"/>
    <n v="10514"/>
    <x v="1"/>
  </r>
  <r>
    <s v="10001668480"/>
    <s v="R4-250619-00"/>
    <s v="FA"/>
    <s v="R4"/>
    <d v="2025-06-19T00:00:00"/>
    <s v=""/>
    <s v="3106"/>
    <x v="0"/>
    <s v="10469"/>
    <s v="0"/>
    <n v="-6.06"/>
    <s v=""/>
    <n v="-6.06"/>
    <s v="USD"/>
    <s v="O1"/>
    <s v="USMO6561325620"/>
    <s v="1000166848010469"/>
    <s v=""/>
    <s v="TROSS2"/>
    <d v="2025-06-19T00:00:00"/>
    <d v="2025-06-20T00:00:00"/>
    <n v="0"/>
    <s v=""/>
    <s v=""/>
    <s v="3102063797"/>
    <s v="200015141365"/>
    <s v="0010"/>
    <s v="0060"/>
    <s v="R1"/>
    <s v="10-60"/>
    <x v="0"/>
    <x v="0"/>
    <n v="10469"/>
    <x v="2"/>
  </r>
  <r>
    <s v="10001668481"/>
    <s v="R4-250619-00"/>
    <s v="FA"/>
    <s v="R4"/>
    <d v="2025-06-19T00:00:00"/>
    <s v=""/>
    <s v="3106"/>
    <x v="0"/>
    <s v="10469"/>
    <s v="0"/>
    <n v="-6.06"/>
    <s v=""/>
    <n v="-6.06"/>
    <s v="USD"/>
    <s v="O1"/>
    <s v="USMO6561325620"/>
    <s v="1000166848110469"/>
    <s v=""/>
    <s v="TROSS2"/>
    <d v="2025-06-19T00:00:00"/>
    <d v="2025-06-20T00:00:00"/>
    <n v="0"/>
    <s v=""/>
    <s v=""/>
    <s v="3102063797"/>
    <s v="200015141365"/>
    <s v="0010"/>
    <s v="0060"/>
    <s v="R1"/>
    <s v="10-60"/>
    <x v="0"/>
    <x v="0"/>
    <n v="10469"/>
    <x v="2"/>
  </r>
  <r>
    <s v="10001668481"/>
    <s v="R4-250619-00"/>
    <s v="FA"/>
    <s v="R4"/>
    <d v="2025-06-19T00:00:00"/>
    <s v=""/>
    <s v="3106"/>
    <x v="1"/>
    <s v="10514"/>
    <s v="0"/>
    <n v="-8.36"/>
    <s v=""/>
    <n v="-8.36"/>
    <s v="USD"/>
    <s v="O1"/>
    <s v="USMO6561325620"/>
    <s v="1000166848110514"/>
    <s v=""/>
    <s v="TROSS2"/>
    <d v="2025-06-19T00:00:00"/>
    <d v="2025-06-20T00:00:00"/>
    <n v="0"/>
    <s v=""/>
    <s v=""/>
    <s v="3102063798"/>
    <s v="200015141365"/>
    <s v="0010"/>
    <s v="0060"/>
    <s v="R1"/>
    <s v="10-60"/>
    <x v="0"/>
    <x v="1"/>
    <n v="10514"/>
    <x v="1"/>
  </r>
  <r>
    <s v="10001668482"/>
    <s v="R4-250619-00"/>
    <s v="FA"/>
    <s v="R4"/>
    <d v="2025-06-19T00:00:00"/>
    <s v=""/>
    <s v="3106"/>
    <x v="1"/>
    <s v="10514"/>
    <s v="0"/>
    <n v="-8.36"/>
    <s v=""/>
    <n v="-8.36"/>
    <s v="USD"/>
    <s v="O1"/>
    <s v="USMO6561325620"/>
    <s v="1000166848210514"/>
    <s v=""/>
    <s v="TROSS2"/>
    <d v="2025-06-19T00:00:00"/>
    <d v="2025-06-20T00:00:00"/>
    <n v="0"/>
    <s v=""/>
    <s v=""/>
    <s v="3102063798"/>
    <s v="200015141365"/>
    <s v="0010"/>
    <s v="0060"/>
    <s v="R1"/>
    <s v="10-60"/>
    <x v="0"/>
    <x v="1"/>
    <n v="10514"/>
    <x v="1"/>
  </r>
  <r>
    <s v="10001668482"/>
    <s v="R4-250619-00"/>
    <s v="FA"/>
    <s v="R4"/>
    <d v="2025-06-19T00:00:00"/>
    <s v=""/>
    <s v="3106"/>
    <x v="0"/>
    <s v="10469"/>
    <s v="0"/>
    <n v="-6.06"/>
    <s v=""/>
    <n v="-6.06"/>
    <s v="USD"/>
    <s v="O1"/>
    <s v="USMO6561325620"/>
    <s v="1000166848210469"/>
    <s v=""/>
    <s v="TROSS2"/>
    <d v="2025-06-19T00:00:00"/>
    <d v="2025-06-20T00:00:00"/>
    <n v="0"/>
    <s v=""/>
    <s v=""/>
    <s v="3102063797"/>
    <s v="200015141365"/>
    <s v="0010"/>
    <s v="0060"/>
    <s v="R1"/>
    <s v="10-60"/>
    <x v="0"/>
    <x v="0"/>
    <n v="10469"/>
    <x v="2"/>
  </r>
  <r>
    <s v="10001668483"/>
    <s v="R4-250619-00"/>
    <s v="FA"/>
    <s v="R4"/>
    <d v="2025-06-19T00:00:00"/>
    <s v=""/>
    <s v="3106"/>
    <x v="0"/>
    <s v="10469"/>
    <s v="0"/>
    <n v="-6.06"/>
    <s v=""/>
    <n v="-6.06"/>
    <s v="USD"/>
    <s v="O1"/>
    <s v="USMO6561325620"/>
    <s v="1000166848310469"/>
    <s v=""/>
    <s v="TROSS2"/>
    <d v="2025-06-19T00:00:00"/>
    <d v="2025-06-20T00:00:00"/>
    <n v="0"/>
    <s v=""/>
    <s v=""/>
    <s v="3102063797"/>
    <s v="200015141365"/>
    <s v="0010"/>
    <s v="0060"/>
    <s v="R1"/>
    <s v="10-60"/>
    <x v="0"/>
    <x v="0"/>
    <n v="10469"/>
    <x v="2"/>
  </r>
  <r>
    <s v="10001668483"/>
    <s v="R4-250619-00"/>
    <s v="FA"/>
    <s v="R4"/>
    <d v="2025-06-19T00:00:00"/>
    <s v=""/>
    <s v="3106"/>
    <x v="1"/>
    <s v="10514"/>
    <s v="0"/>
    <n v="-8.36"/>
    <s v=""/>
    <n v="-8.36"/>
    <s v="USD"/>
    <s v="O1"/>
    <s v="USMO6561325620"/>
    <s v="1000166848310514"/>
    <s v=""/>
    <s v="TROSS2"/>
    <d v="2025-06-19T00:00:00"/>
    <d v="2025-06-20T00:00:00"/>
    <n v="0"/>
    <s v=""/>
    <s v=""/>
    <s v="3102063798"/>
    <s v="200015141365"/>
    <s v="0010"/>
    <s v="0060"/>
    <s v="R1"/>
    <s v="10-60"/>
    <x v="0"/>
    <x v="1"/>
    <n v="10514"/>
    <x v="1"/>
  </r>
  <r>
    <s v="10001668484"/>
    <s v="R4-250619-00"/>
    <s v="FA"/>
    <s v="R4"/>
    <d v="2025-06-19T00:00:00"/>
    <s v=""/>
    <s v="3106"/>
    <x v="1"/>
    <s v="10514"/>
    <s v="0"/>
    <n v="-8.36"/>
    <s v=""/>
    <n v="-8.36"/>
    <s v="USD"/>
    <s v="O1"/>
    <s v="USMO6561325620"/>
    <s v="1000166848410514"/>
    <s v=""/>
    <s v="TROSS2"/>
    <d v="2025-06-19T00:00:00"/>
    <d v="2025-06-20T00:00:00"/>
    <n v="0"/>
    <s v=""/>
    <s v=""/>
    <s v="3102063798"/>
    <s v="200015141365"/>
    <s v="0010"/>
    <s v="0060"/>
    <s v="R1"/>
    <s v="10-60"/>
    <x v="0"/>
    <x v="1"/>
    <n v="10514"/>
    <x v="1"/>
  </r>
  <r>
    <s v="10001668484"/>
    <s v="R4-250619-00"/>
    <s v="FA"/>
    <s v="R4"/>
    <d v="2025-06-19T00:00:00"/>
    <s v=""/>
    <s v="3106"/>
    <x v="0"/>
    <s v="10469"/>
    <s v="0"/>
    <n v="-6.06"/>
    <s v=""/>
    <n v="-6.06"/>
    <s v="USD"/>
    <s v="O1"/>
    <s v="USMO6561325620"/>
    <s v="1000166848410469"/>
    <s v=""/>
    <s v="TROSS2"/>
    <d v="2025-06-19T00:00:00"/>
    <d v="2025-06-20T00:00:00"/>
    <n v="0"/>
    <s v=""/>
    <s v=""/>
    <s v="3102063797"/>
    <s v="200015141365"/>
    <s v="0010"/>
    <s v="0060"/>
    <s v="R1"/>
    <s v="10-60"/>
    <x v="0"/>
    <x v="0"/>
    <n v="10469"/>
    <x v="2"/>
  </r>
  <r>
    <s v="10001668541"/>
    <s v="R4-250619-00"/>
    <s v="FA"/>
    <s v="R4"/>
    <d v="2025-06-19T00:00:00"/>
    <s v=""/>
    <s v="3106"/>
    <x v="1"/>
    <s v="10514"/>
    <s v="0"/>
    <n v="-5.5"/>
    <s v=""/>
    <n v="-5.5"/>
    <s v="USD"/>
    <s v="O1"/>
    <s v="USMO6561329240"/>
    <s v="1000166854110514"/>
    <s v=""/>
    <s v="TROSS2"/>
    <d v="2025-06-19T00:00:00"/>
    <d v="2025-06-20T00:00:00"/>
    <n v="0"/>
    <s v=""/>
    <s v=""/>
    <s v="3102029061"/>
    <s v="200014984823"/>
    <s v="0010"/>
    <s v="0060"/>
    <s v="R1"/>
    <s v="10-60"/>
    <x v="0"/>
    <x v="1"/>
    <n v="10514"/>
    <x v="1"/>
  </r>
  <r>
    <s v="10001668541"/>
    <s v="R4-250619-00"/>
    <s v="FA"/>
    <s v="R4"/>
    <d v="2025-06-19T00:00:00"/>
    <s v=""/>
    <s v="3106"/>
    <x v="0"/>
    <s v="10469"/>
    <s v="0"/>
    <n v="-5"/>
    <s v=""/>
    <n v="-5"/>
    <s v="USD"/>
    <s v="O1"/>
    <s v="USMO6561329240"/>
    <s v="1000166854110469"/>
    <s v=""/>
    <s v="TROSS2"/>
    <d v="2025-06-19T00:00:00"/>
    <d v="2025-06-20T00:00:00"/>
    <n v="0"/>
    <s v=""/>
    <s v=""/>
    <s v="3102029060"/>
    <s v="200014984823"/>
    <s v="0010"/>
    <s v="0060"/>
    <s v="R1"/>
    <s v="10-60"/>
    <x v="0"/>
    <x v="0"/>
    <n v="10469"/>
    <x v="2"/>
  </r>
  <r>
    <s v="10001668719"/>
    <s v="R4-250620-00"/>
    <s v="FA"/>
    <s v="R4"/>
    <d v="2025-06-20T00:00:00"/>
    <s v=""/>
    <s v="3106"/>
    <x v="1"/>
    <s v="10514"/>
    <s v="0"/>
    <n v="-5"/>
    <s v=""/>
    <n v="-5"/>
    <s v="USD"/>
    <s v="O1"/>
    <s v="USMO6561319450"/>
    <s v="1000166871910514"/>
    <s v=""/>
    <s v="TROSS2"/>
    <d v="2025-06-20T00:00:00"/>
    <d v="2025-06-23T00:00:00"/>
    <n v="0"/>
    <s v=""/>
    <s v=""/>
    <s v="3101629628"/>
    <s v="200013877317"/>
    <s v="0010"/>
    <s v="0060"/>
    <s v="C1"/>
    <s v="10-60"/>
    <x v="0"/>
    <x v="1"/>
    <n v="10514"/>
    <x v="1"/>
  </r>
  <r>
    <s v="10001668719"/>
    <s v="R4-250620-00"/>
    <s v="FA"/>
    <s v="R4"/>
    <d v="2025-06-20T00:00:00"/>
    <s v=""/>
    <s v="3106"/>
    <x v="0"/>
    <s v="10469"/>
    <s v="0"/>
    <n v="-5"/>
    <s v=""/>
    <n v="-5"/>
    <s v="USD"/>
    <s v="O1"/>
    <s v="USMO6561319450"/>
    <s v="1000166871910469"/>
    <s v=""/>
    <s v="TROSS2"/>
    <d v="2025-06-20T00:00:00"/>
    <d v="2025-06-23T00:00:00"/>
    <n v="0"/>
    <s v=""/>
    <s v=""/>
    <s v="3101629534"/>
    <s v="200013877317"/>
    <s v="0010"/>
    <s v="0060"/>
    <s v="C1"/>
    <s v="10-60"/>
    <x v="0"/>
    <x v="0"/>
    <n v="10469"/>
    <x v="2"/>
  </r>
  <r>
    <s v="10001668730"/>
    <s v="R4-250620-00"/>
    <s v="FA"/>
    <s v="R4"/>
    <d v="2025-06-20T00:00:00"/>
    <s v=""/>
    <s v="3106"/>
    <x v="0"/>
    <s v="10719"/>
    <s v="0"/>
    <n v="-5"/>
    <s v=""/>
    <n v="-5"/>
    <s v="USD"/>
    <s v="O1"/>
    <s v="USMO6574096501"/>
    <s v="1000166873010719"/>
    <s v=""/>
    <s v="LDAWSON"/>
    <d v="2025-06-20T00:00:00"/>
    <d v="2025-06-23T00:00:00"/>
    <n v="0"/>
    <s v=""/>
    <s v=""/>
    <s v="3101555979"/>
    <s v="200011112295"/>
    <s v="0010"/>
    <s v="0060"/>
    <s v="R1"/>
    <s v="10-60"/>
    <x v="0"/>
    <x v="0"/>
    <n v="10719"/>
    <x v="0"/>
  </r>
  <r>
    <s v="10001668731"/>
    <s v="R4-250620-00"/>
    <s v="FA"/>
    <s v="R4"/>
    <d v="2025-06-20T00:00:00"/>
    <s v=""/>
    <s v="3106"/>
    <x v="0"/>
    <s v="10719"/>
    <s v="0"/>
    <n v="-5"/>
    <s v=""/>
    <n v="-5"/>
    <s v="USD"/>
    <s v="O1"/>
    <s v="USMO6574096501"/>
    <s v="1000166873110719"/>
    <s v=""/>
    <s v="LDAWSON"/>
    <d v="2025-06-20T00:00:00"/>
    <d v="2025-06-23T00:00:00"/>
    <n v="0"/>
    <s v=""/>
    <s v=""/>
    <s v="3101555979"/>
    <s v="200011112295"/>
    <s v="0010"/>
    <s v="0060"/>
    <s v="R1"/>
    <s v="10-60"/>
    <x v="0"/>
    <x v="0"/>
    <n v="10719"/>
    <x v="0"/>
  </r>
  <r>
    <s v="10001668752"/>
    <s v="R4-250620-00"/>
    <s v="FA"/>
    <s v="R4"/>
    <d v="2025-06-19T00:00:00"/>
    <s v=""/>
    <s v="3106"/>
    <x v="0"/>
    <s v="10719"/>
    <s v="0"/>
    <n v="-5"/>
    <s v=""/>
    <n v="-5"/>
    <s v="USD"/>
    <s v="O1"/>
    <s v="USMO6560523240"/>
    <s v="1000166875210719"/>
    <s v=""/>
    <s v="SLONERO"/>
    <d v="2025-06-20T00:00:00"/>
    <d v="2025-06-20T00:00:00"/>
    <n v="0"/>
    <s v=""/>
    <s v=""/>
    <s v="3101611542"/>
    <s v="200014585232"/>
    <s v="0010"/>
    <s v="0060"/>
    <s v="C1"/>
    <s v="10-60"/>
    <x v="0"/>
    <x v="0"/>
    <n v="10719"/>
    <x v="0"/>
  </r>
  <r>
    <s v="10001668792"/>
    <s v="R4-250620-00"/>
    <s v="FA"/>
    <s v="R4"/>
    <d v="2025-06-19T00:00:00"/>
    <s v=""/>
    <s v="3106"/>
    <x v="0"/>
    <s v="10719"/>
    <s v="0"/>
    <n v="-28.75"/>
    <s v=""/>
    <n v="-28.75"/>
    <s v="USD"/>
    <s v="O1"/>
    <s v="USMO6560523580"/>
    <s v="1000166879210719"/>
    <s v=""/>
    <s v="SLONERO"/>
    <d v="2025-06-20T00:00:00"/>
    <d v="2025-06-20T00:00:00"/>
    <n v="0"/>
    <s v=""/>
    <s v=""/>
    <s v="3101519155"/>
    <s v="200011957335"/>
    <s v="0010"/>
    <s v="0060"/>
    <s v="C1"/>
    <s v="10-60"/>
    <x v="0"/>
    <x v="0"/>
    <n v="10719"/>
    <x v="0"/>
  </r>
  <r>
    <s v="10001668809"/>
    <s v="R4-250620-00"/>
    <s v="FA"/>
    <s v="R4"/>
    <d v="2025-06-19T00:00:00"/>
    <s v=""/>
    <s v="3106"/>
    <x v="0"/>
    <s v="10719"/>
    <s v="0"/>
    <n v="-38.06"/>
    <s v=""/>
    <n v="-38.06"/>
    <s v="USD"/>
    <s v="O1"/>
    <s v="USMO6560526980"/>
    <s v="1000166880910719"/>
    <s v=""/>
    <s v="SLONERO"/>
    <d v="2025-06-20T00:00:00"/>
    <d v="2025-06-20T00:00:00"/>
    <n v="0"/>
    <s v=""/>
    <s v=""/>
    <s v="3101728272"/>
    <s v="200013736455"/>
    <s v="0010"/>
    <s v="0060"/>
    <s v="R1"/>
    <s v="10-60"/>
    <x v="0"/>
    <x v="0"/>
    <n v="10719"/>
    <x v="0"/>
  </r>
  <r>
    <s v="10001668813"/>
    <s v="R4-250620-00"/>
    <s v="FA"/>
    <s v="R4"/>
    <d v="2025-06-19T00:00:00"/>
    <s v=""/>
    <s v="3106"/>
    <x v="0"/>
    <s v="10719"/>
    <s v="0"/>
    <n v="-10.61"/>
    <s v=""/>
    <n v="-10.61"/>
    <s v="USD"/>
    <s v="O1"/>
    <s v="USMO6560526910"/>
    <s v="1000166881310719"/>
    <s v=""/>
    <s v="SLONERO"/>
    <d v="2025-06-20T00:00:00"/>
    <d v="2025-06-20T00:00:00"/>
    <n v="0"/>
    <s v=""/>
    <s v=""/>
    <s v="3101685687"/>
    <s v="200012408668"/>
    <s v="0010"/>
    <s v="0060"/>
    <s v="R1"/>
    <s v="10-60"/>
    <x v="0"/>
    <x v="0"/>
    <n v="10719"/>
    <x v="0"/>
  </r>
  <r>
    <s v="10001668859"/>
    <s v="R4-250620-00"/>
    <s v="FA"/>
    <s v="R4"/>
    <d v="2025-06-19T00:00:00"/>
    <s v=""/>
    <s v="3106"/>
    <x v="1"/>
    <s v="10721"/>
    <s v="0"/>
    <n v="-5"/>
    <s v=""/>
    <n v="-5"/>
    <s v="USD"/>
    <s v="O1"/>
    <s v="USMO6568694191"/>
    <s v="1000166885910721"/>
    <s v=""/>
    <s v="SLONERO"/>
    <d v="2025-06-20T00:00:00"/>
    <d v="2025-06-20T00:00:00"/>
    <n v="0"/>
    <s v=""/>
    <s v=""/>
    <s v="3101683632"/>
    <s v="200012259830"/>
    <s v="0010"/>
    <s v="0060"/>
    <s v="R1"/>
    <s v="10-60"/>
    <x v="0"/>
    <x v="1"/>
    <n v="10721"/>
    <x v="4"/>
  </r>
  <r>
    <s v="10001668859"/>
    <s v="R4-250620-00"/>
    <s v="FA"/>
    <s v="R4"/>
    <d v="2025-06-19T00:00:00"/>
    <s v=""/>
    <s v="3106"/>
    <x v="0"/>
    <s v="10719"/>
    <s v="0"/>
    <n v="-5"/>
    <s v=""/>
    <n v="-5"/>
    <s v="USD"/>
    <s v="O1"/>
    <s v="USMO6568694191"/>
    <s v="1000166885910719"/>
    <s v=""/>
    <s v="SLONERO"/>
    <d v="2025-06-20T00:00:00"/>
    <d v="2025-06-20T00:00:00"/>
    <n v="0"/>
    <s v=""/>
    <s v=""/>
    <s v="3101683712"/>
    <s v="200012259830"/>
    <s v="0010"/>
    <s v="0060"/>
    <s v="R1"/>
    <s v="10-60"/>
    <x v="0"/>
    <x v="0"/>
    <n v="10719"/>
    <x v="0"/>
  </r>
  <r>
    <s v="10001668862"/>
    <s v="R4-250620-00"/>
    <s v="FA"/>
    <s v="R4"/>
    <d v="2025-06-19T00:00:00"/>
    <s v=""/>
    <s v="3106"/>
    <x v="0"/>
    <s v="10719"/>
    <s v="0"/>
    <n v="-5"/>
    <s v=""/>
    <n v="-5"/>
    <s v="USD"/>
    <s v="O1"/>
    <s v="USMO6568674061"/>
    <s v="1000166886210719"/>
    <s v=""/>
    <s v="SLONERO"/>
    <d v="2025-06-20T00:00:00"/>
    <d v="2025-06-20T00:00:00"/>
    <n v="0"/>
    <s v=""/>
    <s v=""/>
    <s v="3101573198"/>
    <s v="200013411794"/>
    <s v="0010"/>
    <s v="0060"/>
    <s v="R1"/>
    <s v="10-60"/>
    <x v="0"/>
    <x v="0"/>
    <n v="10719"/>
    <x v="0"/>
  </r>
  <r>
    <s v="10001668862"/>
    <s v="R4-250620-00"/>
    <s v="FA"/>
    <s v="R4"/>
    <d v="2025-06-19T00:00:00"/>
    <s v=""/>
    <s v="3106"/>
    <x v="1"/>
    <s v="10721"/>
    <s v="0"/>
    <n v="-5"/>
    <s v=""/>
    <n v="-5"/>
    <s v="USD"/>
    <s v="O1"/>
    <s v="USMO6568674061"/>
    <s v="1000166886210721"/>
    <s v=""/>
    <s v="SLONERO"/>
    <d v="2025-06-20T00:00:00"/>
    <d v="2025-06-20T00:00:00"/>
    <n v="0"/>
    <s v=""/>
    <s v=""/>
    <s v="3101573296"/>
    <s v="200013411794"/>
    <s v="0010"/>
    <s v="0060"/>
    <s v="R1"/>
    <s v="10-60"/>
    <x v="0"/>
    <x v="1"/>
    <n v="10721"/>
    <x v="4"/>
  </r>
  <r>
    <s v="10001668875"/>
    <s v="R4-250620-00"/>
    <s v="FA"/>
    <s v="R4"/>
    <d v="2025-06-19T00:00:00"/>
    <s v=""/>
    <s v="3106"/>
    <x v="0"/>
    <s v="10719"/>
    <s v="0"/>
    <n v="-5"/>
    <s v=""/>
    <n v="-5"/>
    <s v="USD"/>
    <s v="O1"/>
    <s v="USMO6568691041"/>
    <s v="1000166887510719"/>
    <s v=""/>
    <s v="SLONERO"/>
    <d v="2025-06-20T00:00:00"/>
    <d v="2025-06-20T00:00:00"/>
    <n v="0"/>
    <s v=""/>
    <s v=""/>
    <s v="3101569762"/>
    <s v="200013655762"/>
    <s v="0010"/>
    <s v="0060"/>
    <s v="R1"/>
    <s v="10-60"/>
    <x v="0"/>
    <x v="0"/>
    <n v="10719"/>
    <x v="0"/>
  </r>
  <r>
    <s v="10001668875"/>
    <s v="R4-250620-00"/>
    <s v="FA"/>
    <s v="R4"/>
    <d v="2025-06-19T00:00:00"/>
    <s v=""/>
    <s v="3106"/>
    <x v="1"/>
    <s v="10721"/>
    <s v="0"/>
    <n v="-5"/>
    <s v=""/>
    <n v="-5"/>
    <s v="USD"/>
    <s v="O1"/>
    <s v="USMO6568691041"/>
    <s v="1000166887510721"/>
    <s v=""/>
    <s v="SLONERO"/>
    <d v="2025-06-20T00:00:00"/>
    <d v="2025-06-20T00:00:00"/>
    <n v="0"/>
    <s v=""/>
    <s v=""/>
    <s v="3101569860"/>
    <s v="200013655762"/>
    <s v="0010"/>
    <s v="0060"/>
    <s v="R1"/>
    <s v="10-60"/>
    <x v="0"/>
    <x v="1"/>
    <n v="10721"/>
    <x v="4"/>
  </r>
  <r>
    <s v="10001668877"/>
    <s v="R4-250620-00"/>
    <s v="FA"/>
    <s v="R4"/>
    <d v="2025-06-19T00:00:00"/>
    <s v=""/>
    <s v="3106"/>
    <x v="0"/>
    <s v="10719"/>
    <s v="0"/>
    <n v="-5"/>
    <s v=""/>
    <n v="-5"/>
    <s v="USD"/>
    <s v="O1"/>
    <s v="USMO6568699151"/>
    <s v="1000166887710719"/>
    <s v=""/>
    <s v="SLONERO"/>
    <d v="2025-06-20T00:00:00"/>
    <d v="2025-06-20T00:00:00"/>
    <n v="0"/>
    <s v=""/>
    <s v=""/>
    <s v="3101527848"/>
    <s v="200011451941"/>
    <s v="0010"/>
    <s v="0060"/>
    <s v="R1"/>
    <s v="10-60"/>
    <x v="0"/>
    <x v="0"/>
    <n v="10719"/>
    <x v="0"/>
  </r>
  <r>
    <s v="10001668877"/>
    <s v="R4-250620-00"/>
    <s v="FA"/>
    <s v="R4"/>
    <d v="2025-06-19T00:00:00"/>
    <s v=""/>
    <s v="3106"/>
    <x v="1"/>
    <s v="10721"/>
    <s v="0"/>
    <n v="-5"/>
    <s v=""/>
    <n v="-5"/>
    <s v="USD"/>
    <s v="O1"/>
    <s v="USMO6568699151"/>
    <s v="1000166887710721"/>
    <s v=""/>
    <s v="SLONERO"/>
    <d v="2025-06-20T00:00:00"/>
    <d v="2025-06-20T00:00:00"/>
    <n v="0"/>
    <s v=""/>
    <s v=""/>
    <s v="3101527944"/>
    <s v="200011451941"/>
    <s v="0010"/>
    <s v="0060"/>
    <s v="R1"/>
    <s v="10-60"/>
    <x v="0"/>
    <x v="1"/>
    <n v="10721"/>
    <x v="4"/>
  </r>
  <r>
    <s v="10001668878"/>
    <s v="R4-250620-00"/>
    <s v="FA"/>
    <s v="R4"/>
    <d v="2025-06-19T00:00:00"/>
    <s v=""/>
    <s v="3106"/>
    <x v="1"/>
    <s v="10721"/>
    <s v="0"/>
    <n v="-5"/>
    <s v=""/>
    <n v="-5"/>
    <s v="USD"/>
    <s v="O1"/>
    <s v="USMO6568691171"/>
    <s v="1000166887810721"/>
    <s v=""/>
    <s v="SLONERO"/>
    <d v="2025-06-20T00:00:00"/>
    <d v="2025-06-20T00:00:00"/>
    <n v="0"/>
    <s v=""/>
    <s v=""/>
    <s v="3101606025"/>
    <s v="200011780588"/>
    <s v="0010"/>
    <s v="0060"/>
    <s v="R1"/>
    <s v="10-60"/>
    <x v="0"/>
    <x v="1"/>
    <n v="10721"/>
    <x v="4"/>
  </r>
  <r>
    <s v="10001668878"/>
    <s v="R4-250620-00"/>
    <s v="FA"/>
    <s v="R4"/>
    <d v="2025-06-19T00:00:00"/>
    <s v=""/>
    <s v="3106"/>
    <x v="0"/>
    <s v="10719"/>
    <s v="0"/>
    <n v="-5"/>
    <s v=""/>
    <n v="-5"/>
    <s v="USD"/>
    <s v="O1"/>
    <s v="USMO6568691171"/>
    <s v="1000166887810719"/>
    <s v=""/>
    <s v="SLONERO"/>
    <d v="2025-06-20T00:00:00"/>
    <d v="2025-06-20T00:00:00"/>
    <n v="0"/>
    <s v=""/>
    <s v=""/>
    <s v="3101606120"/>
    <s v="200011780588"/>
    <s v="0010"/>
    <s v="0060"/>
    <s v="R1"/>
    <s v="10-60"/>
    <x v="0"/>
    <x v="0"/>
    <n v="10719"/>
    <x v="0"/>
  </r>
  <r>
    <s v="10001668885"/>
    <s v="R4-250620-00"/>
    <s v="FA"/>
    <s v="R4"/>
    <d v="2025-06-19T00:00:00"/>
    <s v=""/>
    <s v="3106"/>
    <x v="1"/>
    <s v="10721"/>
    <s v="0"/>
    <n v="-6.14"/>
    <s v=""/>
    <n v="-6.14"/>
    <s v="USD"/>
    <s v="O1"/>
    <s v="USMO6568600001"/>
    <s v="1000166888510721"/>
    <s v=""/>
    <s v="SLONERO"/>
    <d v="2025-06-20T00:00:00"/>
    <d v="2025-06-20T00:00:00"/>
    <n v="0"/>
    <s v=""/>
    <s v=""/>
    <s v="3102084030"/>
    <s v="200015245893"/>
    <s v="0010"/>
    <s v="0060"/>
    <s v="R1"/>
    <s v="10-60"/>
    <x v="0"/>
    <x v="1"/>
    <n v="10721"/>
    <x v="4"/>
  </r>
  <r>
    <s v="10001669427"/>
    <s v="R4-250620-00"/>
    <s v="FA"/>
    <s v="R4"/>
    <d v="2025-06-20T00:00:00"/>
    <s v=""/>
    <s v="3106"/>
    <x v="0"/>
    <s v="10719"/>
    <s v="0"/>
    <n v="-5"/>
    <s v=""/>
    <n v="-5"/>
    <s v="USD"/>
    <s v="O1"/>
    <s v="USMO6396600001"/>
    <s v="1000166942710719"/>
    <s v=""/>
    <s v="TROSS2"/>
    <d v="2025-06-20T00:00:00"/>
    <d v="2025-06-23T00:00:00"/>
    <n v="0"/>
    <s v=""/>
    <s v=""/>
    <s v="3101636601"/>
    <s v="200012803991"/>
    <s v="0010"/>
    <s v="0060"/>
    <s v="R1"/>
    <s v="10-60"/>
    <x v="0"/>
    <x v="0"/>
    <n v="10719"/>
    <x v="0"/>
  </r>
  <r>
    <s v="10001669864"/>
    <s v="R4-250623-00"/>
    <s v="FA"/>
    <s v="R4"/>
    <d v="2025-06-20T00:00:00"/>
    <s v=""/>
    <s v="3106"/>
    <x v="0"/>
    <s v="10719"/>
    <s v="0"/>
    <n v="-5"/>
    <s v=""/>
    <n v="-5"/>
    <s v="USD"/>
    <s v="O1"/>
    <s v="USMO6570573560"/>
    <s v="1000166986410719"/>
    <s v=""/>
    <s v="SLONERO"/>
    <d v="2025-06-23T00:00:00"/>
    <d v="2025-06-23T00:00:00"/>
    <n v="0"/>
    <s v=""/>
    <s v=""/>
    <s v="3101641783"/>
    <s v="200014547315"/>
    <s v="0010"/>
    <s v="0060"/>
    <s v="C1"/>
    <s v="10-60"/>
    <x v="0"/>
    <x v="0"/>
    <n v="10719"/>
    <x v="0"/>
  </r>
  <r>
    <s v="10001669866"/>
    <s v="R4-250623-00"/>
    <s v="FA"/>
    <s v="R4"/>
    <d v="2025-06-20T00:00:00"/>
    <s v=""/>
    <s v="3106"/>
    <x v="0"/>
    <s v="10719"/>
    <s v="0"/>
    <n v="-5"/>
    <s v=""/>
    <n v="-5"/>
    <s v="USD"/>
    <s v="O1"/>
    <s v="USMO6570573560"/>
    <s v="1000166986610719"/>
    <s v=""/>
    <s v="SLONERO"/>
    <d v="2025-06-23T00:00:00"/>
    <d v="2025-06-23T00:00:00"/>
    <n v="0"/>
    <s v=""/>
    <s v=""/>
    <s v="3101641687"/>
    <s v="200014547083"/>
    <s v="0010"/>
    <s v="0060"/>
    <s v="C1"/>
    <s v="10-60"/>
    <x v="0"/>
    <x v="0"/>
    <n v="10719"/>
    <x v="0"/>
  </r>
  <r>
    <s v="10001669867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867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869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869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902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902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903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903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904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904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905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905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906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906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907"/>
    <s v="R4-250623-00"/>
    <s v="FA"/>
    <s v="R4"/>
    <d v="2025-06-23T00:00:00"/>
    <s v=""/>
    <s v="3106"/>
    <x v="0"/>
    <s v="10469"/>
    <s v="0"/>
    <n v="-5"/>
    <s v=""/>
    <n v="-5"/>
    <s v="USD"/>
    <s v="O1"/>
    <s v="USMO6561318260"/>
    <s v="1000166990710469"/>
    <s v=""/>
    <s v="TCRAGG"/>
    <d v="2025-06-23T00:00:00"/>
    <d v="2025-06-24T00:00:00"/>
    <n v="0"/>
    <s v=""/>
    <s v=""/>
    <s v="3102320416"/>
    <s v="200015042118"/>
    <s v="0010"/>
    <s v="0060"/>
    <s v="R1"/>
    <s v="10-60"/>
    <x v="0"/>
    <x v="0"/>
    <n v="10469"/>
    <x v="2"/>
  </r>
  <r>
    <s v="10001669920"/>
    <s v="R4-250623-00"/>
    <s v="FA"/>
    <s v="R4"/>
    <d v="2025-06-20T00:00:00"/>
    <s v=""/>
    <s v="3106"/>
    <x v="0"/>
    <s v="10469"/>
    <s v="0"/>
    <n v="-29.22"/>
    <s v=""/>
    <n v="-29.22"/>
    <s v="USD"/>
    <s v="O1"/>
    <s v="USMO6561323350"/>
    <s v="1000166992010469"/>
    <s v=""/>
    <s v="SLONERO"/>
    <d v="2025-06-23T00:00:00"/>
    <d v="2025-06-23T00:00:00"/>
    <n v="0"/>
    <s v=""/>
    <s v=""/>
    <s v="3101528397"/>
    <s v="200012338071"/>
    <s v="0010"/>
    <s v="0060"/>
    <s v="R1"/>
    <s v="10-60"/>
    <x v="0"/>
    <x v="0"/>
    <n v="10469"/>
    <x v="2"/>
  </r>
  <r>
    <s v="10001669920"/>
    <s v="R4-250623-00"/>
    <s v="FA"/>
    <s v="R4"/>
    <d v="2025-06-20T00:00:00"/>
    <s v=""/>
    <s v="3106"/>
    <x v="1"/>
    <s v="10514"/>
    <s v="0"/>
    <n v="-40.75"/>
    <s v=""/>
    <n v="-40.75"/>
    <s v="USD"/>
    <s v="O1"/>
    <s v="USMO6561323350"/>
    <s v="1000166992010514"/>
    <s v=""/>
    <s v="SLONERO"/>
    <d v="2025-06-23T00:00:00"/>
    <d v="2025-06-23T00:00:00"/>
    <n v="0"/>
    <s v=""/>
    <s v=""/>
    <s v="3101528493"/>
    <s v="200012338071"/>
    <s v="0010"/>
    <s v="0060"/>
    <s v="R1"/>
    <s v="10-60"/>
    <x v="0"/>
    <x v="1"/>
    <n v="10514"/>
    <x v="1"/>
  </r>
  <r>
    <s v="10001669927"/>
    <s v="R4-250623-00"/>
    <s v="FA"/>
    <s v="R4"/>
    <d v="2025-06-20T00:00:00"/>
    <s v=""/>
    <s v="3106"/>
    <x v="0"/>
    <s v="10469"/>
    <s v="0"/>
    <n v="-13.77"/>
    <s v=""/>
    <n v="-13.77"/>
    <s v="USD"/>
    <s v="O1"/>
    <s v="USMO6561319030"/>
    <s v="1000166992710469"/>
    <s v=""/>
    <s v="SLONERO"/>
    <d v="2025-06-23T00:00:00"/>
    <d v="2025-06-23T00:00:00"/>
    <n v="0"/>
    <s v=""/>
    <s v=""/>
    <s v="3101518387"/>
    <s v="200011749427"/>
    <s v="0010"/>
    <s v="0060"/>
    <s v="R1"/>
    <s v="10-60"/>
    <x v="0"/>
    <x v="0"/>
    <n v="10469"/>
    <x v="2"/>
  </r>
  <r>
    <s v="10001669927"/>
    <s v="R4-250623-00"/>
    <s v="FA"/>
    <s v="R4"/>
    <d v="2025-06-20T00:00:00"/>
    <s v=""/>
    <s v="3106"/>
    <x v="1"/>
    <s v="10514"/>
    <s v="0"/>
    <n v="-22.61"/>
    <s v=""/>
    <n v="-22.61"/>
    <s v="USD"/>
    <s v="O1"/>
    <s v="USMO6561319030"/>
    <s v="1000166992710514"/>
    <s v=""/>
    <s v="SLONERO"/>
    <d v="2025-06-23T00:00:00"/>
    <d v="2025-06-23T00:00:00"/>
    <n v="0"/>
    <s v=""/>
    <s v=""/>
    <s v="3101518483"/>
    <s v="200011749427"/>
    <s v="0010"/>
    <s v="0060"/>
    <s v="R1"/>
    <s v="10-60"/>
    <x v="0"/>
    <x v="1"/>
    <n v="10514"/>
    <x v="1"/>
  </r>
  <r>
    <s v="10001669937"/>
    <s v="R4-250623-00"/>
    <s v="FA"/>
    <s v="R4"/>
    <d v="2025-06-20T00:00:00"/>
    <s v=""/>
    <s v="3106"/>
    <x v="0"/>
    <s v="10719"/>
    <s v="0"/>
    <n v="-26.36"/>
    <s v=""/>
    <n v="-26.36"/>
    <s v="USD"/>
    <s v="O1"/>
    <s v="USMO6565351661"/>
    <s v="1000166993710719"/>
    <s v=""/>
    <s v="SLONERO"/>
    <d v="2025-06-23T00:00:00"/>
    <d v="2025-06-23T00:00:00"/>
    <n v="0"/>
    <s v=""/>
    <s v=""/>
    <s v="3101687404"/>
    <s v="200012199564"/>
    <s v="0010"/>
    <s v="0060"/>
    <s v="R1"/>
    <s v="10-60"/>
    <x v="0"/>
    <x v="0"/>
    <n v="10719"/>
    <x v="0"/>
  </r>
  <r>
    <s v="10001669940"/>
    <s v="R4-250623-00"/>
    <s v="FA"/>
    <s v="R4"/>
    <d v="2025-06-20T00:00:00"/>
    <s v=""/>
    <s v="3106"/>
    <x v="0"/>
    <s v="10719"/>
    <s v="0"/>
    <n v="-50.22"/>
    <s v=""/>
    <n v="-50.22"/>
    <s v="USD"/>
    <s v="O1"/>
    <s v="USMO6306950221"/>
    <s v="1000166994010719"/>
    <s v=""/>
    <s v="SLONERO"/>
    <d v="2025-06-23T00:00:00"/>
    <d v="2025-06-23T00:00:00"/>
    <n v="0"/>
    <s v=""/>
    <s v=""/>
    <s v="3101528942"/>
    <s v="200014417345"/>
    <s v="0010"/>
    <s v="0060"/>
    <s v="R1"/>
    <s v="10-60"/>
    <x v="0"/>
    <x v="0"/>
    <n v="10719"/>
    <x v="0"/>
  </r>
  <r>
    <s v="10001669961"/>
    <s v="R4-250623-00"/>
    <s v="FA"/>
    <s v="R4"/>
    <d v="2025-06-20T00:00:00"/>
    <s v=""/>
    <s v="3106"/>
    <x v="0"/>
    <s v="10719"/>
    <s v="0"/>
    <n v="-36.92"/>
    <s v=""/>
    <n v="-36.92"/>
    <s v="USD"/>
    <s v="O1"/>
    <s v="USMO6306960081"/>
    <s v="1000166996110719"/>
    <s v=""/>
    <s v="SLONERO"/>
    <d v="2025-06-23T00:00:00"/>
    <d v="2025-06-23T00:00:00"/>
    <n v="0"/>
    <s v=""/>
    <s v=""/>
    <s v="3101622546"/>
    <s v="200011649171"/>
    <s v="0010"/>
    <s v="0060"/>
    <s v="R1"/>
    <s v="10-60"/>
    <x v="0"/>
    <x v="0"/>
    <n v="10719"/>
    <x v="0"/>
  </r>
  <r>
    <s v="10001669963"/>
    <s v="R4-250623-00"/>
    <s v="FA"/>
    <s v="R4"/>
    <d v="2025-06-20T00:00:00"/>
    <s v=""/>
    <s v="3106"/>
    <x v="0"/>
    <s v="10719"/>
    <s v="0"/>
    <n v="-34.619999999999997"/>
    <s v=""/>
    <n v="-34.619999999999997"/>
    <s v="USD"/>
    <s v="O1"/>
    <s v="USMO6301622040"/>
    <s v="1000166996310719"/>
    <s v=""/>
    <s v="SLONERO"/>
    <d v="2025-06-23T00:00:00"/>
    <d v="2025-06-23T00:00:00"/>
    <n v="0"/>
    <s v=""/>
    <s v=""/>
    <s v="3101681251"/>
    <s v="200013153149"/>
    <s v="0010"/>
    <s v="0060"/>
    <s v="R1"/>
    <s v="10-60"/>
    <x v="0"/>
    <x v="0"/>
    <n v="10719"/>
    <x v="0"/>
  </r>
  <r>
    <s v="10001669966"/>
    <s v="R4-250623-00"/>
    <s v="FA"/>
    <s v="R4"/>
    <d v="2025-06-20T00:00:00"/>
    <s v=""/>
    <s v="3106"/>
    <x v="0"/>
    <s v="10719"/>
    <s v="0"/>
    <n v="-30.57"/>
    <s v=""/>
    <n v="-30.57"/>
    <s v="USD"/>
    <s v="O1"/>
    <s v="USMO6301622230"/>
    <s v="1000166996610719"/>
    <s v=""/>
    <s v="SLONERO"/>
    <d v="2025-06-23T00:00:00"/>
    <d v="2025-06-23T00:00:00"/>
    <n v="0"/>
    <s v=""/>
    <s v=""/>
    <s v="3101536449"/>
    <s v="200011863996"/>
    <s v="0010"/>
    <s v="0060"/>
    <s v="R1"/>
    <s v="10-60"/>
    <x v="0"/>
    <x v="0"/>
    <n v="10719"/>
    <x v="0"/>
  </r>
  <r>
    <s v="10001669967"/>
    <s v="R4-250623-00"/>
    <s v="FA"/>
    <s v="R4"/>
    <d v="2025-06-20T00:00:00"/>
    <s v=""/>
    <s v="3106"/>
    <x v="0"/>
    <s v="10719"/>
    <s v="0"/>
    <n v="-28.7"/>
    <s v=""/>
    <n v="-28.7"/>
    <s v="USD"/>
    <s v="O1"/>
    <s v="USMO6301622100"/>
    <s v="1000166996710719"/>
    <s v=""/>
    <s v="SLONERO"/>
    <d v="2025-06-23T00:00:00"/>
    <d v="2025-06-23T00:00:00"/>
    <n v="0"/>
    <s v=""/>
    <s v=""/>
    <s v="3101537582"/>
    <s v="200013395070"/>
    <s v="0010"/>
    <s v="0060"/>
    <s v="R1"/>
    <s v="10-60"/>
    <x v="0"/>
    <x v="0"/>
    <n v="10719"/>
    <x v="0"/>
  </r>
  <r>
    <s v="10001670066"/>
    <s v="R4-250623-00"/>
    <s v="FA"/>
    <s v="R4"/>
    <d v="2025-06-23T00:00:00"/>
    <s v="52000477577"/>
    <s v="3106"/>
    <x v="1"/>
    <s v="10514"/>
    <s v="0"/>
    <n v="-5"/>
    <s v=""/>
    <n v="-5"/>
    <s v="USD"/>
    <s v="O1"/>
    <s v="USMO6561329930"/>
    <s v="1000167006610514"/>
    <s v=""/>
    <s v="TCRAGG"/>
    <d v="2025-06-23T00:00:00"/>
    <d v="2025-06-24T00:00:00"/>
    <n v="0"/>
    <s v=""/>
    <s v=""/>
    <s v="3102126134"/>
    <s v="200015455104"/>
    <s v="0010"/>
    <s v="0060"/>
    <s v="R1"/>
    <s v="10-60"/>
    <x v="0"/>
    <x v="1"/>
    <n v="10514"/>
    <x v="1"/>
  </r>
  <r>
    <s v="10001670066"/>
    <s v="R4-250623-00"/>
    <s v="FA"/>
    <s v="R4"/>
    <d v="2025-06-23T00:00:00"/>
    <s v="52000477577"/>
    <s v="3106"/>
    <x v="0"/>
    <s v="10469"/>
    <s v="0"/>
    <n v="-5"/>
    <s v=""/>
    <n v="-5"/>
    <s v="USD"/>
    <s v="O1"/>
    <s v="USMO6561329930"/>
    <s v="1000167006610469"/>
    <s v=""/>
    <s v="TCRAGG"/>
    <d v="2025-06-23T00:00:00"/>
    <d v="2025-06-24T00:00:00"/>
    <n v="0"/>
    <s v=""/>
    <s v=""/>
    <s v="3102126133"/>
    <s v="200015455104"/>
    <s v="0010"/>
    <s v="0060"/>
    <s v="R1"/>
    <s v="10-60"/>
    <x v="0"/>
    <x v="0"/>
    <n v="10469"/>
    <x v="2"/>
  </r>
  <r>
    <s v="10001670915"/>
    <s v="R4-250624-01"/>
    <s v="FA"/>
    <s v="R4"/>
    <d v="2025-06-23T00:00:00"/>
    <s v=""/>
    <s v="3106"/>
    <x v="0"/>
    <s v="10719"/>
    <s v="0"/>
    <n v="-8.16"/>
    <s v=""/>
    <n v="-8.16"/>
    <s v="USD"/>
    <s v="O1"/>
    <s v="USMO6570571330"/>
    <s v="1000167091510719"/>
    <s v=""/>
    <s v="SLONERO"/>
    <d v="2025-06-24T00:00:00"/>
    <d v="2025-06-24T00:00:00"/>
    <n v="0"/>
    <s v=""/>
    <s v=""/>
    <s v="3101632188"/>
    <s v="200014526483"/>
    <s v="0010"/>
    <s v="0060"/>
    <s v="C1"/>
    <s v="10-60"/>
    <x v="0"/>
    <x v="0"/>
    <n v="10719"/>
    <x v="0"/>
  </r>
  <r>
    <s v="10001670918"/>
    <s v="R4-250624-01"/>
    <s v="FA"/>
    <s v="R4"/>
    <d v="2025-06-23T00:00:00"/>
    <s v=""/>
    <s v="3106"/>
    <x v="0"/>
    <s v="10719"/>
    <s v="0"/>
    <n v="-5.97"/>
    <s v=""/>
    <n v="-5.97"/>
    <s v="USD"/>
    <s v="O1"/>
    <s v="USMO6560523020"/>
    <s v="1000167091810719"/>
    <s v=""/>
    <s v="SLONERO"/>
    <d v="2025-06-24T00:00:00"/>
    <d v="2025-06-24T00:00:00"/>
    <n v="0"/>
    <s v=""/>
    <s v=""/>
    <s v="3101532971"/>
    <s v="200014018564"/>
    <s v="0010"/>
    <s v="0060"/>
    <s v="C1"/>
    <s v="10-60"/>
    <x v="0"/>
    <x v="0"/>
    <n v="10719"/>
    <x v="0"/>
  </r>
  <r>
    <s v="10001670931"/>
    <s v="R4-250624-01"/>
    <s v="FA"/>
    <s v="R4"/>
    <d v="2025-06-23T00:00:00"/>
    <s v=""/>
    <s v="3106"/>
    <x v="0"/>
    <s v="10719"/>
    <s v="0"/>
    <n v="-9.26"/>
    <s v=""/>
    <n v="-9.26"/>
    <s v="USD"/>
    <s v="O1"/>
    <s v="USMO6560525120"/>
    <s v="1000167093110719"/>
    <s v=""/>
    <s v="SLONERO"/>
    <d v="2025-06-24T00:00:00"/>
    <d v="2025-06-24T00:00:00"/>
    <n v="0"/>
    <s v=""/>
    <s v=""/>
    <s v="3101485807"/>
    <s v="200012391062"/>
    <s v="0010"/>
    <s v="0060"/>
    <s v="C1"/>
    <s v="10-60"/>
    <x v="0"/>
    <x v="0"/>
    <n v="10719"/>
    <x v="0"/>
  </r>
  <r>
    <s v="10001670969"/>
    <s v="R4-250624-01"/>
    <s v="FA"/>
    <s v="R4"/>
    <d v="2025-06-23T00:00:00"/>
    <s v=""/>
    <s v="3106"/>
    <x v="0"/>
    <s v="10469"/>
    <s v="0"/>
    <n v="-28.61"/>
    <s v=""/>
    <n v="-28.61"/>
    <s v="USD"/>
    <s v="O1"/>
    <s v="USMO6561322570"/>
    <s v="1000167096910469"/>
    <s v=""/>
    <s v="SLONERO"/>
    <d v="2025-06-24T00:00:00"/>
    <d v="2025-06-24T00:00:00"/>
    <n v="0"/>
    <s v=""/>
    <s v=""/>
    <s v="3101530624"/>
    <s v="200011554280"/>
    <s v="0010"/>
    <s v="0060"/>
    <s v="R1"/>
    <s v="10-60"/>
    <x v="0"/>
    <x v="0"/>
    <n v="10469"/>
    <x v="2"/>
  </r>
  <r>
    <s v="10001670969"/>
    <s v="R4-250624-01"/>
    <s v="FA"/>
    <s v="R4"/>
    <d v="2025-06-23T00:00:00"/>
    <s v=""/>
    <s v="3106"/>
    <x v="1"/>
    <s v="10514"/>
    <s v="0"/>
    <n v="-41.81"/>
    <s v=""/>
    <n v="-41.81"/>
    <s v="USD"/>
    <s v="O1"/>
    <s v="USMO6561322570"/>
    <s v="1000167096910514"/>
    <s v=""/>
    <s v="SLONERO"/>
    <d v="2025-06-24T00:00:00"/>
    <d v="2025-06-24T00:00:00"/>
    <n v="0"/>
    <s v=""/>
    <s v=""/>
    <s v="3101530528"/>
    <s v="200011554280"/>
    <s v="0010"/>
    <s v="0060"/>
    <s v="R1"/>
    <s v="10-60"/>
    <x v="0"/>
    <x v="1"/>
    <n v="10514"/>
    <x v="1"/>
  </r>
  <r>
    <s v="10001671012"/>
    <s v="R4-250624-01"/>
    <s v="FA"/>
    <s v="R4"/>
    <d v="2025-06-23T00:00:00"/>
    <s v=""/>
    <s v="3106"/>
    <x v="0"/>
    <s v="10719"/>
    <s v="0"/>
    <n v="-25.11"/>
    <s v=""/>
    <n v="-25.11"/>
    <s v="USD"/>
    <s v="O1"/>
    <s v="USMO6560525710"/>
    <s v="1000167101210719"/>
    <s v=""/>
    <s v="SLONERO"/>
    <d v="2025-06-24T00:00:00"/>
    <d v="2025-06-24T00:00:00"/>
    <n v="0"/>
    <s v=""/>
    <s v=""/>
    <s v="3101656788"/>
    <s v="200012453433"/>
    <s v="0010"/>
    <s v="0060"/>
    <s v="R1"/>
    <s v="10-60"/>
    <x v="0"/>
    <x v="0"/>
    <n v="10719"/>
    <x v="0"/>
  </r>
  <r>
    <s v="10001671041"/>
    <s v="R4-250624-01"/>
    <s v="FA"/>
    <s v="R4"/>
    <d v="2025-06-23T00:00:00"/>
    <s v=""/>
    <s v="3106"/>
    <x v="0"/>
    <s v="10469"/>
    <s v="0"/>
    <n v="-5.54"/>
    <s v=""/>
    <n v="-5.54"/>
    <s v="USD"/>
    <s v="O1"/>
    <s v="USMO6561323240"/>
    <s v="1000167104110469"/>
    <s v=""/>
    <s v="SLONERO"/>
    <d v="2025-06-24T00:00:00"/>
    <d v="2025-06-24T00:00:00"/>
    <n v="0"/>
    <s v=""/>
    <s v=""/>
    <s v="3101991617"/>
    <s v="200014795781"/>
    <s v="0010"/>
    <s v="0060"/>
    <s v="R1"/>
    <s v="10-60"/>
    <x v="0"/>
    <x v="0"/>
    <n v="10469"/>
    <x v="2"/>
  </r>
  <r>
    <s v="10001671041"/>
    <s v="R4-250624-01"/>
    <s v="FA"/>
    <s v="R4"/>
    <d v="2025-06-23T00:00:00"/>
    <s v=""/>
    <s v="3106"/>
    <x v="1"/>
    <s v="10514"/>
    <s v="0"/>
    <n v="-7.99"/>
    <s v=""/>
    <n v="-7.99"/>
    <s v="USD"/>
    <s v="O1"/>
    <s v="USMO6561323240"/>
    <s v="1000167104110514"/>
    <s v=""/>
    <s v="SLONERO"/>
    <d v="2025-06-24T00:00:00"/>
    <d v="2025-06-24T00:00:00"/>
    <n v="0"/>
    <s v=""/>
    <s v=""/>
    <s v="3101991618"/>
    <s v="200014795781"/>
    <s v="0010"/>
    <s v="0060"/>
    <s v="R1"/>
    <s v="10-60"/>
    <x v="0"/>
    <x v="1"/>
    <n v="10514"/>
    <x v="1"/>
  </r>
  <r>
    <s v="10001671050"/>
    <s v="R4-250624-01"/>
    <s v="FA"/>
    <s v="R4"/>
    <d v="2025-06-23T00:00:00"/>
    <s v=""/>
    <s v="3106"/>
    <x v="0"/>
    <s v="10469"/>
    <s v="0"/>
    <n v="-21.62"/>
    <s v=""/>
    <n v="-21.62"/>
    <s v="USD"/>
    <s v="O1"/>
    <s v="USMO6561323120"/>
    <s v="1000167105010469"/>
    <s v=""/>
    <s v="SLONERO"/>
    <d v="2025-06-24T00:00:00"/>
    <d v="2025-06-24T00:00:00"/>
    <n v="0"/>
    <s v=""/>
    <s v=""/>
    <s v="3101560246"/>
    <s v="200014328377"/>
    <s v="0010"/>
    <s v="0060"/>
    <s v="R1"/>
    <s v="10-60"/>
    <x v="0"/>
    <x v="0"/>
    <n v="10469"/>
    <x v="2"/>
  </r>
  <r>
    <s v="10001671050"/>
    <s v="R4-250624-01"/>
    <s v="FA"/>
    <s v="R4"/>
    <d v="2025-06-23T00:00:00"/>
    <s v=""/>
    <s v="3106"/>
    <x v="1"/>
    <s v="10514"/>
    <s v="0"/>
    <n v="-31.32"/>
    <s v=""/>
    <n v="-31.32"/>
    <s v="USD"/>
    <s v="O1"/>
    <s v="USMO6561323120"/>
    <s v="1000167105010514"/>
    <s v=""/>
    <s v="SLONERO"/>
    <d v="2025-06-24T00:00:00"/>
    <d v="2025-06-24T00:00:00"/>
    <n v="0"/>
    <s v=""/>
    <s v=""/>
    <s v="3101560439"/>
    <s v="200014328377"/>
    <s v="0010"/>
    <s v="0060"/>
    <s v="R1"/>
    <s v="10-60"/>
    <x v="0"/>
    <x v="1"/>
    <n v="10514"/>
    <x v="1"/>
  </r>
  <r>
    <s v="10001671061"/>
    <s v="R4-250624-01"/>
    <s v="FA"/>
    <s v="R4"/>
    <d v="2025-06-23T00:00:00"/>
    <s v=""/>
    <s v="3106"/>
    <x v="1"/>
    <s v="10514"/>
    <s v="0"/>
    <n v="-27.17"/>
    <s v=""/>
    <n v="-27.17"/>
    <s v="USD"/>
    <s v="O1"/>
    <s v="USMO6561333220"/>
    <s v="1000167106110514"/>
    <s v=""/>
    <s v="SLONERO"/>
    <d v="2025-06-24T00:00:00"/>
    <d v="2025-06-24T00:00:00"/>
    <n v="0"/>
    <s v=""/>
    <s v=""/>
    <s v="3101642730"/>
    <s v="200014083113"/>
    <s v="0010"/>
    <s v="0060"/>
    <s v="R1"/>
    <s v="10-60"/>
    <x v="0"/>
    <x v="1"/>
    <n v="10514"/>
    <x v="1"/>
  </r>
  <r>
    <s v="10001671061"/>
    <s v="R4-250624-01"/>
    <s v="FA"/>
    <s v="R4"/>
    <d v="2025-06-23T00:00:00"/>
    <s v=""/>
    <s v="3106"/>
    <x v="0"/>
    <s v="10469"/>
    <s v="0"/>
    <n v="-18.77"/>
    <s v=""/>
    <n v="-18.77"/>
    <s v="USD"/>
    <s v="O1"/>
    <s v="USMO6561333220"/>
    <s v="1000167106110469"/>
    <s v=""/>
    <s v="SLONERO"/>
    <d v="2025-06-24T00:00:00"/>
    <d v="2025-06-24T00:00:00"/>
    <n v="0"/>
    <s v=""/>
    <s v=""/>
    <s v="3101642539"/>
    <s v="200014083113"/>
    <s v="0010"/>
    <s v="0060"/>
    <s v="R1"/>
    <s v="10-60"/>
    <x v="0"/>
    <x v="0"/>
    <n v="10469"/>
    <x v="2"/>
  </r>
  <r>
    <s v="10001671213"/>
    <s v="R4-250624-01"/>
    <s v="FA"/>
    <s v="R4"/>
    <d v="2025-06-24T00:00:00"/>
    <s v=""/>
    <s v="3106"/>
    <x v="0"/>
    <s v="10719"/>
    <s v="0"/>
    <n v="-5"/>
    <s v=""/>
    <n v="-5"/>
    <s v="USD"/>
    <s v="O1"/>
    <s v="USMO6570574020"/>
    <s v="1000167121310719"/>
    <s v=""/>
    <s v="LJOHNSON3"/>
    <d v="2025-06-24T00:00:00"/>
    <d v="2025-06-25T00:00:00"/>
    <n v="0"/>
    <s v=""/>
    <s v=""/>
    <s v="3101511902"/>
    <s v="200012601221"/>
    <s v="0010"/>
    <s v="0060"/>
    <s v="R1"/>
    <s v="10-60"/>
    <x v="0"/>
    <x v="0"/>
    <n v="10719"/>
    <x v="0"/>
  </r>
  <r>
    <s v="10001671746"/>
    <s v="R4-250624-01"/>
    <s v="FA"/>
    <s v="R4"/>
    <d v="2025-06-24T00:00:00"/>
    <s v=""/>
    <s v="3106"/>
    <x v="0"/>
    <s v="10719"/>
    <s v="0"/>
    <n v="-17.78"/>
    <s v=""/>
    <n v="-17.78"/>
    <s v="USD"/>
    <s v="O1"/>
    <s v="USMO6305100001"/>
    <s v="1000167174610719"/>
    <s v=""/>
    <s v="TROSS2"/>
    <d v="2025-06-24T00:00:00"/>
    <d v="2025-06-25T00:00:00"/>
    <n v="0"/>
    <s v=""/>
    <s v=""/>
    <s v="3101695936"/>
    <s v="200013327818"/>
    <s v="0010"/>
    <s v="0060"/>
    <s v="R1"/>
    <s v="10-60"/>
    <x v="0"/>
    <x v="0"/>
    <n v="10719"/>
    <x v="0"/>
  </r>
  <r>
    <s v="10001671747"/>
    <s v="R4-250624-01"/>
    <s v="FA"/>
    <s v="R4"/>
    <d v="2025-06-24T00:00:00"/>
    <s v=""/>
    <s v="3106"/>
    <x v="0"/>
    <s v="10719"/>
    <s v="0"/>
    <n v="-17.78"/>
    <s v=""/>
    <n v="-17.78"/>
    <s v="USD"/>
    <s v="O1"/>
    <s v="USMO6305100001"/>
    <s v="1000167174710719"/>
    <s v=""/>
    <s v="TROSS2"/>
    <d v="2025-06-24T00:00:00"/>
    <d v="2025-06-25T00:00:00"/>
    <n v="0"/>
    <s v=""/>
    <s v=""/>
    <s v="3101695936"/>
    <s v="200013327818"/>
    <s v="0010"/>
    <s v="0060"/>
    <s v="R1"/>
    <s v="10-60"/>
    <x v="0"/>
    <x v="0"/>
    <n v="10719"/>
    <x v="0"/>
  </r>
  <r>
    <s v="10001671748"/>
    <s v="R4-250624-01"/>
    <s v="FA"/>
    <s v="R4"/>
    <d v="2025-06-24T00:00:00"/>
    <s v=""/>
    <s v="3106"/>
    <x v="0"/>
    <s v="10719"/>
    <s v="0"/>
    <n v="-17.78"/>
    <s v=""/>
    <n v="-17.78"/>
    <s v="USD"/>
    <s v="O1"/>
    <s v="USMO6305100001"/>
    <s v="1000167174810719"/>
    <s v=""/>
    <s v="TROSS2"/>
    <d v="2025-06-24T00:00:00"/>
    <d v="2025-06-25T00:00:00"/>
    <n v="0"/>
    <s v=""/>
    <s v=""/>
    <s v="3101695936"/>
    <s v="200013327818"/>
    <s v="0010"/>
    <s v="0060"/>
    <s v="R1"/>
    <s v="10-60"/>
    <x v="0"/>
    <x v="0"/>
    <n v="10719"/>
    <x v="0"/>
  </r>
  <r>
    <s v="10001671929"/>
    <s v="R4-250625-00"/>
    <s v="FA"/>
    <s v="R4"/>
    <d v="2025-06-24T00:00:00"/>
    <s v=""/>
    <s v="3106"/>
    <x v="0"/>
    <s v="10719"/>
    <s v="0"/>
    <n v="-28.22"/>
    <s v=""/>
    <n v="-28.22"/>
    <s v="USD"/>
    <s v="O1"/>
    <s v="USMO6560518070"/>
    <s v="1000167192910719"/>
    <s v=""/>
    <s v="SLONERO"/>
    <d v="2025-06-25T00:00:00"/>
    <d v="2025-06-25T00:00:00"/>
    <n v="0"/>
    <s v=""/>
    <s v=""/>
    <s v="3101510020"/>
    <s v="200010967061"/>
    <s v="0010"/>
    <s v="0060"/>
    <s v="R1"/>
    <s v="10-60"/>
    <x v="0"/>
    <x v="0"/>
    <n v="10719"/>
    <x v="0"/>
  </r>
  <r>
    <s v="10001671950"/>
    <s v="R4-250625-00"/>
    <s v="FA"/>
    <s v="R4"/>
    <d v="2025-06-24T00:00:00"/>
    <s v=""/>
    <s v="3106"/>
    <x v="0"/>
    <s v="10719"/>
    <s v="0"/>
    <n v="-21.63"/>
    <s v=""/>
    <n v="-21.63"/>
    <s v="USD"/>
    <s v="O1"/>
    <s v="USMO6560517150"/>
    <s v="1000167195010719"/>
    <s v=""/>
    <s v="SLONERO"/>
    <d v="2025-06-25T00:00:00"/>
    <d v="2025-06-25T00:00:00"/>
    <n v="0"/>
    <s v=""/>
    <s v=""/>
    <s v="3101661385"/>
    <s v="200011925209"/>
    <s v="0010"/>
    <s v="0060"/>
    <s v="C1"/>
    <s v="10-60"/>
    <x v="0"/>
    <x v="0"/>
    <n v="10719"/>
    <x v="0"/>
  </r>
  <r>
    <s v="10001671997"/>
    <s v="R4-250625-00"/>
    <s v="FA"/>
    <s v="R4"/>
    <d v="2025-06-24T00:00:00"/>
    <s v=""/>
    <s v="3106"/>
    <x v="0"/>
    <s v="10719"/>
    <s v="0"/>
    <n v="-20.49"/>
    <s v=""/>
    <n v="-20.49"/>
    <s v="USD"/>
    <s v="O1"/>
    <s v="USMO6560526780"/>
    <s v="1000167199710719"/>
    <s v=""/>
    <s v="SLONERO"/>
    <d v="2025-06-25T00:00:00"/>
    <d v="2025-06-25T00:00:00"/>
    <n v="0"/>
    <s v=""/>
    <s v=""/>
    <s v="3101552794"/>
    <s v="200014361568"/>
    <s v="0010"/>
    <s v="0060"/>
    <s v="R1"/>
    <s v="10-60"/>
    <x v="0"/>
    <x v="0"/>
    <n v="10719"/>
    <x v="0"/>
  </r>
  <r>
    <s v="10001672000"/>
    <s v="R4-250625-00"/>
    <s v="FA"/>
    <s v="R4"/>
    <d v="2025-06-24T00:00:00"/>
    <s v=""/>
    <s v="3106"/>
    <x v="0"/>
    <s v="10719"/>
    <s v="0"/>
    <n v="-15.1"/>
    <s v=""/>
    <n v="-15.1"/>
    <s v="USD"/>
    <s v="O1"/>
    <s v="USMO6560526640"/>
    <s v="1000167200010719"/>
    <s v=""/>
    <s v="SLONERO"/>
    <d v="2025-06-25T00:00:00"/>
    <d v="2025-06-25T00:00:00"/>
    <n v="0"/>
    <s v=""/>
    <s v=""/>
    <s v="3101696495"/>
    <s v="200013903907"/>
    <s v="0010"/>
    <s v="0060"/>
    <s v="R1"/>
    <s v="10-60"/>
    <x v="0"/>
    <x v="0"/>
    <n v="10719"/>
    <x v="0"/>
  </r>
  <r>
    <s v="10001672003"/>
    <s v="R4-250625-00"/>
    <s v="FA"/>
    <s v="R4"/>
    <d v="2025-06-24T00:00:00"/>
    <s v=""/>
    <s v="3106"/>
    <x v="0"/>
    <s v="10719"/>
    <s v="0"/>
    <n v="-17.82"/>
    <s v=""/>
    <n v="-17.82"/>
    <s v="USD"/>
    <s v="O1"/>
    <s v="USMO6560515460"/>
    <s v="1000167200310719"/>
    <s v=""/>
    <s v="SLONERO"/>
    <d v="2025-06-25T00:00:00"/>
    <d v="2025-06-25T00:00:00"/>
    <n v="0"/>
    <s v=""/>
    <s v=""/>
    <s v="3101561882"/>
    <s v="200012353013"/>
    <s v="0010"/>
    <s v="0060"/>
    <s v="R1"/>
    <s v="10-60"/>
    <x v="0"/>
    <x v="0"/>
    <n v="10719"/>
    <x v="0"/>
  </r>
  <r>
    <s v="10001672020"/>
    <s v="R4-250625-00"/>
    <s v="FA"/>
    <s v="R4"/>
    <d v="2025-06-24T00:00:00"/>
    <s v=""/>
    <s v="3106"/>
    <x v="0"/>
    <s v="10719"/>
    <s v="0"/>
    <n v="-35.159999999999997"/>
    <s v=""/>
    <n v="-35.159999999999997"/>
    <s v="USD"/>
    <s v="O1"/>
    <s v="USMO6305114361"/>
    <s v="1000167202010719"/>
    <s v=""/>
    <s v="SLONERO"/>
    <d v="2025-06-25T00:00:00"/>
    <d v="2025-06-25T00:00:00"/>
    <n v="0"/>
    <s v=""/>
    <s v=""/>
    <s v="3101500779"/>
    <s v="200014027698"/>
    <s v="0010"/>
    <s v="0060"/>
    <s v="R1"/>
    <s v="10-60"/>
    <x v="0"/>
    <x v="0"/>
    <n v="10719"/>
    <x v="0"/>
  </r>
  <r>
    <s v="10001672264"/>
    <s v="R4-250625-00"/>
    <s v="FA"/>
    <s v="R4"/>
    <d v="2025-06-25T00:00:00"/>
    <s v=""/>
    <s v="3106"/>
    <x v="0"/>
    <s v="10719"/>
    <s v="0"/>
    <n v="-5"/>
    <s v=""/>
    <n v="-5"/>
    <s v="USD"/>
    <s v="O1"/>
    <s v="USMO6560523510"/>
    <s v="1000167226410719"/>
    <s v=""/>
    <s v="JMOJICA"/>
    <d v="2025-06-25T00:00:00"/>
    <d v="2025-06-26T00:00:00"/>
    <n v="0"/>
    <s v=""/>
    <s v=""/>
    <s v="3101652755"/>
    <s v="200012802407"/>
    <s v="0010"/>
    <s v="0060"/>
    <s v="R1"/>
    <s v="10-60"/>
    <x v="0"/>
    <x v="0"/>
    <n v="10719"/>
    <x v="0"/>
  </r>
  <r>
    <s v="10001672267"/>
    <s v="R4-250625-00"/>
    <s v="FA"/>
    <s v="R4"/>
    <d v="2025-06-25T00:00:00"/>
    <s v=""/>
    <s v="3106"/>
    <x v="0"/>
    <s v="10719"/>
    <s v="0"/>
    <n v="-5"/>
    <s v=""/>
    <n v="-5"/>
    <s v="USD"/>
    <s v="O1"/>
    <s v="USMO6560523510"/>
    <s v="1000167226710719"/>
    <s v=""/>
    <s v="JMOJICA"/>
    <d v="2025-06-25T00:00:00"/>
    <d v="2025-06-26T00:00:00"/>
    <n v="0"/>
    <s v=""/>
    <s v=""/>
    <s v="3101652755"/>
    <s v="200012802407"/>
    <s v="0010"/>
    <s v="0060"/>
    <s v="R1"/>
    <s v="10-60"/>
    <x v="0"/>
    <x v="0"/>
    <n v="10719"/>
    <x v="0"/>
  </r>
  <r>
    <s v="10001672268"/>
    <s v="R4-250625-00"/>
    <s v="FA"/>
    <s v="R4"/>
    <d v="2025-06-25T00:00:00"/>
    <s v=""/>
    <s v="3106"/>
    <x v="0"/>
    <s v="10719"/>
    <s v="0"/>
    <n v="-5"/>
    <s v=""/>
    <n v="-5"/>
    <s v="USD"/>
    <s v="O1"/>
    <s v="USMO6560523510"/>
    <s v="1000167226810719"/>
    <s v=""/>
    <s v="JMOJICA"/>
    <d v="2025-06-25T00:00:00"/>
    <d v="2025-06-26T00:00:00"/>
    <n v="0"/>
    <s v=""/>
    <s v=""/>
    <s v="3101652755"/>
    <s v="200012802407"/>
    <s v="0010"/>
    <s v="0060"/>
    <s v="R1"/>
    <s v="10-60"/>
    <x v="0"/>
    <x v="0"/>
    <n v="10719"/>
    <x v="0"/>
  </r>
  <r>
    <s v="10001672577"/>
    <s v="R4-250625-00"/>
    <s v="FA"/>
    <s v="R4"/>
    <d v="2025-06-25T00:00:00"/>
    <s v=""/>
    <s v="3106"/>
    <x v="0"/>
    <s v="10719"/>
    <s v="0"/>
    <n v="-16.43"/>
    <s v=""/>
    <n v="-16.43"/>
    <s v="USD"/>
    <s v="O1"/>
    <s v="USMO6485491840"/>
    <s v="1000167257710719"/>
    <s v=""/>
    <s v="TROSS2"/>
    <d v="2025-06-25T00:00:00"/>
    <d v="2025-06-26T00:00:00"/>
    <n v="0"/>
    <s v=""/>
    <s v=""/>
    <s v="3101644799"/>
    <s v="200011462898"/>
    <s v="0010"/>
    <s v="0060"/>
    <s v="R1"/>
    <s v="10-60"/>
    <x v="0"/>
    <x v="0"/>
    <n v="10719"/>
    <x v="0"/>
  </r>
  <r>
    <s v="10001672926"/>
    <s v="R4-250626-00"/>
    <s v="FA"/>
    <s v="R4"/>
    <d v="2025-06-25T00:00:00"/>
    <s v=""/>
    <s v="3106"/>
    <x v="0"/>
    <s v="10719"/>
    <s v="0"/>
    <n v="-31.13"/>
    <s v=""/>
    <n v="-31.13"/>
    <s v="USD"/>
    <s v="O1"/>
    <s v="USMO6485493730"/>
    <s v="1000167292610719"/>
    <s v=""/>
    <s v="SLONERO"/>
    <d v="2025-06-26T00:00:00"/>
    <d v="2025-06-26T00:00:00"/>
    <n v="0"/>
    <s v=""/>
    <s v=""/>
    <s v="3101659481"/>
    <s v="200014260174"/>
    <s v="0010"/>
    <s v="0060"/>
    <s v="R1"/>
    <s v="10-60"/>
    <x v="0"/>
    <x v="0"/>
    <n v="10719"/>
    <x v="0"/>
  </r>
  <r>
    <s v="10001672938"/>
    <s v="R4-250626-00"/>
    <s v="FA"/>
    <s v="R4"/>
    <d v="2025-06-25T00:00:00"/>
    <s v=""/>
    <s v="3106"/>
    <x v="0"/>
    <s v="10719"/>
    <s v="0"/>
    <n v="-29.25"/>
    <s v=""/>
    <n v="-29.25"/>
    <s v="USD"/>
    <s v="O1"/>
    <s v="USMO6485492070"/>
    <s v="1000167293810719"/>
    <s v=""/>
    <s v="SLONERO"/>
    <d v="2025-06-26T00:00:00"/>
    <d v="2025-06-26T00:00:00"/>
    <n v="0"/>
    <s v=""/>
    <s v=""/>
    <s v="3101698848"/>
    <s v="200012480931"/>
    <s v="0010"/>
    <s v="0060"/>
    <s v="R1"/>
    <s v="10-60"/>
    <x v="0"/>
    <x v="0"/>
    <n v="10719"/>
    <x v="0"/>
  </r>
  <r>
    <s v="10001672942"/>
    <s v="R4-250626-00"/>
    <s v="FA"/>
    <s v="R4"/>
    <d v="2025-06-25T00:00:00"/>
    <s v=""/>
    <s v="3106"/>
    <x v="0"/>
    <s v="10719"/>
    <s v="0"/>
    <n v="-26.08"/>
    <s v=""/>
    <n v="-26.08"/>
    <s v="USD"/>
    <s v="O1"/>
    <s v="USMO6485497990"/>
    <s v="1000167294210719"/>
    <s v=""/>
    <s v="SLONERO"/>
    <d v="2025-06-26T00:00:00"/>
    <d v="2025-06-26T00:00:00"/>
    <n v="0"/>
    <s v=""/>
    <s v=""/>
    <s v="3101650527"/>
    <s v="200013763541"/>
    <s v="0010"/>
    <s v="0060"/>
    <s v="R1"/>
    <s v="10-60"/>
    <x v="0"/>
    <x v="0"/>
    <n v="10719"/>
    <x v="0"/>
  </r>
  <r>
    <s v="10001672945"/>
    <s v="R4-250626-00"/>
    <s v="FA"/>
    <s v="R4"/>
    <d v="2025-06-25T00:00:00"/>
    <s v=""/>
    <s v="3106"/>
    <x v="0"/>
    <s v="10719"/>
    <s v="0"/>
    <n v="-36.14"/>
    <s v=""/>
    <n v="-36.14"/>
    <s v="USD"/>
    <s v="O1"/>
    <s v="USMO6485473340"/>
    <s v="1000167294510719"/>
    <s v=""/>
    <s v="SLONERO"/>
    <d v="2025-06-26T00:00:00"/>
    <d v="2025-06-26T00:00:00"/>
    <n v="0"/>
    <s v=""/>
    <s v=""/>
    <s v="3101667872"/>
    <s v="200014105510"/>
    <s v="0010"/>
    <s v="0060"/>
    <s v="R1"/>
    <s v="10-60"/>
    <x v="0"/>
    <x v="0"/>
    <n v="10719"/>
    <x v="0"/>
  </r>
  <r>
    <s v="10001673802"/>
    <s v="R4-250627-00"/>
    <s v="FA"/>
    <s v="R4"/>
    <d v="2025-06-26T00:00:00"/>
    <s v=""/>
    <s v="3106"/>
    <x v="0"/>
    <s v="10719"/>
    <s v="0"/>
    <n v="-7.59"/>
    <s v=""/>
    <n v="-7.59"/>
    <s v="USD"/>
    <s v="O1"/>
    <s v="USMO6485493740"/>
    <s v="1000167380210719"/>
    <s v=""/>
    <s v="SLONERO"/>
    <d v="2025-06-27T00:00:00"/>
    <d v="2025-06-27T00:00:00"/>
    <n v="0"/>
    <s v=""/>
    <s v=""/>
    <s v="3101531276"/>
    <s v="200012703407"/>
    <s v="0010"/>
    <s v="0060"/>
    <s v="C1"/>
    <s v="10-60"/>
    <x v="0"/>
    <x v="0"/>
    <n v="10719"/>
    <x v="0"/>
  </r>
  <r>
    <s v="10001673824"/>
    <s v="R4-250627-00"/>
    <s v="FA"/>
    <s v="R4"/>
    <d v="2025-06-26T00:00:00"/>
    <s v=""/>
    <s v="3106"/>
    <x v="0"/>
    <s v="10719"/>
    <s v="0"/>
    <n v="-5"/>
    <s v=""/>
    <n v="-5"/>
    <s v="USD"/>
    <s v="O1"/>
    <s v="USMO6485493470"/>
    <s v="1000167382410719"/>
    <s v=""/>
    <s v="SLONERO"/>
    <d v="2025-06-27T00:00:00"/>
    <d v="2025-06-27T00:00:00"/>
    <n v="0"/>
    <s v=""/>
    <s v=""/>
    <s v="3101576079"/>
    <s v="200013783283"/>
    <s v="0010"/>
    <s v="0060"/>
    <s v="R1"/>
    <s v="10-60"/>
    <x v="0"/>
    <x v="0"/>
    <n v="10719"/>
    <x v="0"/>
  </r>
  <r>
    <s v="10001673829"/>
    <s v="R4-250627-00"/>
    <s v="FA"/>
    <s v="R4"/>
    <d v="2025-06-26T00:00:00"/>
    <s v=""/>
    <s v="3106"/>
    <x v="0"/>
    <s v="10469"/>
    <s v="0"/>
    <n v="-24.17"/>
    <s v=""/>
    <n v="-24.17"/>
    <s v="USD"/>
    <s v="O1"/>
    <s v="USMO6561319520"/>
    <s v="1000167382910469"/>
    <s v=""/>
    <s v="SLONERO"/>
    <d v="2025-06-27T00:00:00"/>
    <d v="2025-06-27T00:00:00"/>
    <n v="0"/>
    <s v=""/>
    <s v=""/>
    <s v="3101526030"/>
    <s v="200014169235"/>
    <s v="0010"/>
    <s v="0060"/>
    <s v="R1"/>
    <s v="10-60"/>
    <x v="0"/>
    <x v="0"/>
    <n v="10469"/>
    <x v="2"/>
  </r>
  <r>
    <s v="10001673829"/>
    <s v="R4-250627-00"/>
    <s v="FA"/>
    <s v="R4"/>
    <d v="2025-06-26T00:00:00"/>
    <s v=""/>
    <s v="3106"/>
    <x v="1"/>
    <s v="10514"/>
    <s v="0"/>
    <n v="-35.51"/>
    <s v=""/>
    <n v="-35.51"/>
    <s v="USD"/>
    <s v="O1"/>
    <s v="USMO6561319520"/>
    <s v="1000167382910514"/>
    <s v=""/>
    <s v="SLONERO"/>
    <d v="2025-06-27T00:00:00"/>
    <d v="2025-06-27T00:00:00"/>
    <n v="0"/>
    <s v=""/>
    <s v=""/>
    <s v="3101525932"/>
    <s v="200014169235"/>
    <s v="0010"/>
    <s v="0060"/>
    <s v="R1"/>
    <s v="10-60"/>
    <x v="0"/>
    <x v="1"/>
    <n v="10514"/>
    <x v="1"/>
  </r>
  <r>
    <s v="10001673843"/>
    <s v="R4-250627-00"/>
    <s v="FA"/>
    <s v="R4"/>
    <d v="2025-06-26T00:00:00"/>
    <s v=""/>
    <s v="3106"/>
    <x v="1"/>
    <s v="10514"/>
    <s v="0"/>
    <n v="-16.79"/>
    <s v=""/>
    <n v="-16.79"/>
    <s v="USD"/>
    <s v="O1"/>
    <s v="USMO6561324430"/>
    <s v="1000167384310514"/>
    <s v=""/>
    <s v="SLONERO"/>
    <d v="2025-06-27T00:00:00"/>
    <d v="2025-06-27T00:00:00"/>
    <n v="0"/>
    <s v=""/>
    <s v=""/>
    <s v="3101593838"/>
    <s v="200013821018"/>
    <s v="0010"/>
    <s v="0060"/>
    <s v="R1"/>
    <s v="10-60"/>
    <x v="0"/>
    <x v="1"/>
    <n v="10514"/>
    <x v="1"/>
  </r>
  <r>
    <s v="10001673843"/>
    <s v="R4-250627-00"/>
    <s v="FA"/>
    <s v="R4"/>
    <d v="2025-06-26T00:00:00"/>
    <s v=""/>
    <s v="3106"/>
    <x v="0"/>
    <s v="10469"/>
    <s v="0"/>
    <n v="-11.38"/>
    <s v=""/>
    <n v="-11.38"/>
    <s v="USD"/>
    <s v="O1"/>
    <s v="USMO6561324430"/>
    <s v="1000167384310469"/>
    <s v=""/>
    <s v="SLONERO"/>
    <d v="2025-06-27T00:00:00"/>
    <d v="2025-06-27T00:00:00"/>
    <n v="0"/>
    <s v=""/>
    <s v=""/>
    <s v="3101593648"/>
    <s v="200013821018"/>
    <s v="0010"/>
    <s v="0060"/>
    <s v="R1"/>
    <s v="10-60"/>
    <x v="0"/>
    <x v="0"/>
    <n v="10469"/>
    <x v="2"/>
  </r>
  <r>
    <s v="10001673847"/>
    <s v="R4-250627-00"/>
    <s v="FA"/>
    <s v="R4"/>
    <d v="2025-06-26T00:00:00"/>
    <s v=""/>
    <s v="3106"/>
    <x v="0"/>
    <s v="10719"/>
    <s v="0"/>
    <n v="-16.43"/>
    <s v=""/>
    <n v="-16.43"/>
    <s v="USD"/>
    <s v="O1"/>
    <s v="USMO6485491840"/>
    <s v="1000167384710719"/>
    <s v=""/>
    <s v="SLONERO"/>
    <d v="2025-06-27T00:00:00"/>
    <d v="2025-06-27T00:00:00"/>
    <n v="0"/>
    <s v=""/>
    <s v=""/>
    <s v="3101644799"/>
    <s v="200011462898"/>
    <s v="0010"/>
    <s v="0060"/>
    <s v="R1"/>
    <s v="10-60"/>
    <x v="0"/>
    <x v="0"/>
    <n v="10719"/>
    <x v="0"/>
  </r>
  <r>
    <s v="10001673861"/>
    <s v="R4-250627-00"/>
    <s v="FA"/>
    <s v="R4"/>
    <d v="2025-06-26T00:00:00"/>
    <s v=""/>
    <s v="3106"/>
    <x v="0"/>
    <s v="10469"/>
    <s v="0"/>
    <n v="-22.62"/>
    <s v=""/>
    <n v="-22.62"/>
    <s v="USD"/>
    <s v="O1"/>
    <s v="USMO6561324260"/>
    <s v="1000167386110469"/>
    <s v=""/>
    <s v="SLONERO"/>
    <d v="2025-06-27T00:00:00"/>
    <d v="2025-06-27T00:00:00"/>
    <n v="0"/>
    <s v=""/>
    <s v=""/>
    <s v="3101595424"/>
    <s v="200013566597"/>
    <s v="0010"/>
    <s v="0060"/>
    <s v="R1"/>
    <s v="10-60"/>
    <x v="0"/>
    <x v="0"/>
    <n v="10469"/>
    <x v="2"/>
  </r>
  <r>
    <s v="10001673861"/>
    <s v="R4-250627-00"/>
    <s v="FA"/>
    <s v="R4"/>
    <d v="2025-06-26T00:00:00"/>
    <s v=""/>
    <s v="3106"/>
    <x v="1"/>
    <s v="10514"/>
    <s v="0"/>
    <n v="-33.299999999999997"/>
    <s v=""/>
    <n v="-33.299999999999997"/>
    <s v="USD"/>
    <s v="O1"/>
    <s v="USMO6561324260"/>
    <s v="1000167386110514"/>
    <s v=""/>
    <s v="SLONERO"/>
    <d v="2025-06-27T00:00:00"/>
    <d v="2025-06-27T00:00:00"/>
    <n v="0"/>
    <s v=""/>
    <s v=""/>
    <s v="3101595519"/>
    <s v="200013566597"/>
    <s v="0010"/>
    <s v="0060"/>
    <s v="R1"/>
    <s v="10-60"/>
    <x v="0"/>
    <x v="1"/>
    <n v="10514"/>
    <x v="1"/>
  </r>
  <r>
    <s v="10001673869"/>
    <s v="R4-250627-00"/>
    <s v="FA"/>
    <s v="R4"/>
    <d v="2025-06-26T00:00:00"/>
    <s v=""/>
    <s v="3106"/>
    <x v="0"/>
    <s v="10719"/>
    <s v="0"/>
    <n v="-24.03"/>
    <s v=""/>
    <n v="-24.03"/>
    <s v="USD"/>
    <s v="O1"/>
    <s v="USMO6485492010"/>
    <s v="1000167386910719"/>
    <s v=""/>
    <s v="SLONERO"/>
    <d v="2025-06-27T00:00:00"/>
    <d v="2025-06-27T00:00:00"/>
    <n v="0"/>
    <s v=""/>
    <s v=""/>
    <s v="3101625171"/>
    <s v="200014426254"/>
    <s v="0010"/>
    <s v="0060"/>
    <s v="R1"/>
    <s v="10-60"/>
    <x v="0"/>
    <x v="0"/>
    <n v="10719"/>
    <x v="0"/>
  </r>
  <r>
    <s v="10001673872"/>
    <s v="R4-250627-00"/>
    <s v="FA"/>
    <s v="R4"/>
    <d v="2025-06-26T00:00:00"/>
    <s v=""/>
    <s v="3106"/>
    <x v="0"/>
    <s v="10719"/>
    <s v="0"/>
    <n v="-33.92"/>
    <s v=""/>
    <n v="-33.92"/>
    <s v="USD"/>
    <s v="O1"/>
    <s v="USMO6485497620"/>
    <s v="1000167387210719"/>
    <s v=""/>
    <s v="SLONERO"/>
    <d v="2025-06-27T00:00:00"/>
    <d v="2025-06-27T00:00:00"/>
    <n v="0"/>
    <s v=""/>
    <s v=""/>
    <s v="3101512010"/>
    <s v="200011898067"/>
    <s v="0010"/>
    <s v="0060"/>
    <s v="R1"/>
    <s v="10-60"/>
    <x v="0"/>
    <x v="0"/>
    <n v="10719"/>
    <x v="0"/>
  </r>
  <r>
    <s v="10001674377"/>
    <s v="R4-250627-00"/>
    <s v="FA"/>
    <s v="R4"/>
    <d v="2025-06-27T00:00:00"/>
    <s v=""/>
    <s v="3106"/>
    <x v="0"/>
    <s v="10719"/>
    <s v="0"/>
    <n v="-5"/>
    <s v=""/>
    <n v="-5"/>
    <s v="USD"/>
    <s v="O1"/>
    <s v="USMO6568084371"/>
    <s v="1000167437710719"/>
    <s v=""/>
    <s v="TROSS2"/>
    <d v="2025-06-27T00:00:00"/>
    <d v="2025-06-30T00:00:00"/>
    <n v="0"/>
    <s v=""/>
    <s v=""/>
    <s v="3101571393"/>
    <s v="200011176894"/>
    <s v="0010"/>
    <s v="0060"/>
    <s v="R1"/>
    <s v="10-60"/>
    <x v="0"/>
    <x v="0"/>
    <n v="10719"/>
    <x v="0"/>
  </r>
  <r>
    <s v="10001674553"/>
    <s v="R4-250628-00"/>
    <s v="FA"/>
    <s v="R4"/>
    <d v="2025-06-27T00:00:00"/>
    <s v=""/>
    <s v="3106"/>
    <x v="0"/>
    <s v="10719"/>
    <s v="0"/>
    <n v="-5"/>
    <s v=""/>
    <n v="-5"/>
    <s v="USD"/>
    <s v="O1"/>
    <s v="USMO6485491340"/>
    <s v="1000167455310719"/>
    <s v=""/>
    <s v="SLONERO"/>
    <d v="2025-06-28T00:00:00"/>
    <d v="2025-06-30T00:00:00"/>
    <n v="0"/>
    <s v=""/>
    <s v=""/>
    <s v="3101511636"/>
    <s v="200014106344"/>
    <s v="0010"/>
    <s v="0060"/>
    <s v="C1"/>
    <s v="10-60"/>
    <x v="0"/>
    <x v="0"/>
    <n v="10719"/>
    <x v="0"/>
  </r>
  <r>
    <s v="10001674563"/>
    <s v="R4-250628-00"/>
    <s v="FA"/>
    <s v="R4"/>
    <d v="2025-06-27T00:00:00"/>
    <s v=""/>
    <s v="3106"/>
    <x v="0"/>
    <s v="10719"/>
    <s v="0"/>
    <n v="-79.36"/>
    <s v=""/>
    <n v="-79.36"/>
    <s v="USD"/>
    <s v="O1"/>
    <s v="USMO6562773971"/>
    <s v="1000167456310719"/>
    <s v=""/>
    <s v="SLONERO"/>
    <d v="2025-06-28T00:00:00"/>
    <d v="2025-06-30T00:00:00"/>
    <n v="0"/>
    <s v=""/>
    <s v=""/>
    <s v="3101519936"/>
    <s v="200012894487"/>
    <s v="0010"/>
    <s v="0060"/>
    <s v="R1"/>
    <s v="10-60"/>
    <x v="0"/>
    <x v="0"/>
    <n v="10719"/>
    <x v="0"/>
  </r>
  <r>
    <s v="10001674568"/>
    <s v="R4-250628-00"/>
    <s v="FA"/>
    <s v="R4"/>
    <d v="2025-06-27T00:00:00"/>
    <s v=""/>
    <s v="3106"/>
    <x v="0"/>
    <s v="10719"/>
    <s v="0"/>
    <n v="-5"/>
    <s v=""/>
    <n v="-5"/>
    <s v="USD"/>
    <s v="O1"/>
    <s v="USMO6560519881"/>
    <s v="1000167456810719"/>
    <s v=""/>
    <s v="SLONERO"/>
    <d v="2025-06-28T00:00:00"/>
    <d v="2025-06-30T00:00:00"/>
    <n v="0"/>
    <s v=""/>
    <s v=""/>
    <s v="3101559984"/>
    <s v="200012972218"/>
    <s v="0010"/>
    <s v="0060"/>
    <s v="R1"/>
    <s v="10-60"/>
    <x v="0"/>
    <x v="0"/>
    <n v="10719"/>
    <x v="0"/>
  </r>
  <r>
    <s v="10001674569"/>
    <s v="R4-250628-00"/>
    <s v="FA"/>
    <s v="R4"/>
    <d v="2025-06-27T00:00:00"/>
    <s v=""/>
    <s v="3106"/>
    <x v="0"/>
    <s v="10719"/>
    <s v="0"/>
    <n v="-13.9"/>
    <s v=""/>
    <n v="-13.9"/>
    <s v="USD"/>
    <s v="O1"/>
    <s v="USMO6561090041"/>
    <s v="1000167456910719"/>
    <s v=""/>
    <s v="SLONERO"/>
    <d v="2025-06-28T00:00:00"/>
    <d v="2025-06-30T00:00:00"/>
    <n v="0"/>
    <s v=""/>
    <s v=""/>
    <s v="3101553620"/>
    <s v="200011699101"/>
    <s v="0010"/>
    <s v="0060"/>
    <s v="R1"/>
    <s v="10-60"/>
    <x v="0"/>
    <x v="0"/>
    <n v="10719"/>
    <x v="0"/>
  </r>
  <r>
    <s v="10001674575"/>
    <s v="R4-250628-00"/>
    <s v="FA"/>
    <s v="R4"/>
    <d v="2025-06-27T00:00:00"/>
    <s v=""/>
    <s v="3106"/>
    <x v="0"/>
    <s v="10719"/>
    <s v="0"/>
    <n v="-7.71"/>
    <s v=""/>
    <n v="-7.71"/>
    <s v="USD"/>
    <s v="O1"/>
    <s v="USMO6571471431"/>
    <s v="1000167457510719"/>
    <s v=""/>
    <s v="SLONERO"/>
    <d v="2025-06-28T00:00:00"/>
    <d v="2025-06-30T00:00:00"/>
    <n v="0"/>
    <s v=""/>
    <s v=""/>
    <s v="3101649845"/>
    <s v="200014098103"/>
    <s v="0010"/>
    <s v="0060"/>
    <s v="R1"/>
    <s v="10-60"/>
    <x v="0"/>
    <x v="0"/>
    <n v="10719"/>
    <x v="0"/>
  </r>
  <r>
    <s v="10001674577"/>
    <s v="R4-250628-00"/>
    <s v="FA"/>
    <s v="R4"/>
    <d v="2025-06-27T00:00:00"/>
    <s v=""/>
    <s v="3106"/>
    <x v="0"/>
    <s v="10719"/>
    <s v="0"/>
    <n v="-5"/>
    <s v=""/>
    <n v="-5"/>
    <s v="USD"/>
    <s v="O1"/>
    <s v="USMO6571485051"/>
    <s v="1000167457710719"/>
    <s v=""/>
    <s v="SLONERO"/>
    <d v="2025-06-28T00:00:00"/>
    <d v="2025-06-30T00:00:00"/>
    <n v="0"/>
    <s v=""/>
    <s v=""/>
    <s v="3101671971"/>
    <s v="200012478877"/>
    <s v="0010"/>
    <s v="0060"/>
    <s v="R1"/>
    <s v="10-60"/>
    <x v="0"/>
    <x v="0"/>
    <n v="10719"/>
    <x v="0"/>
  </r>
  <r>
    <s v="10001674599"/>
    <s v="R4-250628-00"/>
    <s v="FA"/>
    <s v="R4"/>
    <d v="2025-06-27T00:00:00"/>
    <s v=""/>
    <s v="3106"/>
    <x v="0"/>
    <s v="10719"/>
    <s v="0"/>
    <n v="-107.76"/>
    <s v=""/>
    <n v="-107.76"/>
    <s v="USD"/>
    <s v="O1"/>
    <s v="USMO6561090041"/>
    <s v="1000167459910719"/>
    <s v=""/>
    <s v="SLONERO"/>
    <d v="2025-06-28T00:00:00"/>
    <d v="2025-06-30T00:00:00"/>
    <n v="0"/>
    <s v=""/>
    <s v=""/>
    <s v="3101530425"/>
    <s v="200012590796"/>
    <s v="0010"/>
    <s v="0060"/>
    <s v="R1"/>
    <s v="10-60"/>
    <x v="0"/>
    <x v="0"/>
    <n v="10719"/>
    <x v="0"/>
  </r>
  <r>
    <s v="10001674602"/>
    <s v="R4-250628-00"/>
    <s v="FA"/>
    <s v="R4"/>
    <d v="2025-06-27T00:00:00"/>
    <s v=""/>
    <s v="3106"/>
    <x v="0"/>
    <s v="10719"/>
    <s v="0"/>
    <n v="-87.65"/>
    <s v=""/>
    <n v="-87.65"/>
    <s v="USD"/>
    <s v="O1"/>
    <s v="USMO6568082901"/>
    <s v="1000167460210719"/>
    <s v=""/>
    <s v="SLONERO"/>
    <d v="2025-06-28T00:00:00"/>
    <d v="2025-06-30T00:00:00"/>
    <n v="0"/>
    <s v=""/>
    <s v=""/>
    <s v="3101672028"/>
    <s v="200011664667"/>
    <s v="0010"/>
    <s v="0060"/>
    <s v="R1"/>
    <s v="10-60"/>
    <x v="0"/>
    <x v="0"/>
    <n v="10719"/>
    <x v="0"/>
  </r>
  <r>
    <s v="10001674936"/>
    <s v="R4-250630-00"/>
    <s v="FA"/>
    <s v="R4"/>
    <d v="2025-06-30T00:00:00"/>
    <s v=""/>
    <s v="3106"/>
    <x v="0"/>
    <s v="10719"/>
    <s v="0"/>
    <n v="-5"/>
    <s v=""/>
    <n v="-5"/>
    <s v="USD"/>
    <s v="O1"/>
    <s v="USMO6568000001"/>
    <s v="1000167493610719"/>
    <s v=""/>
    <s v="TROSS2"/>
    <d v="2025-06-30T00:00:00"/>
    <d v="2025-07-01T00:00:00"/>
    <n v="0"/>
    <s v=""/>
    <s v=""/>
    <s v="3101698757"/>
    <s v="200011160690"/>
    <s v="0010"/>
    <s v="0060"/>
    <s v="C1"/>
    <s v="10-60"/>
    <x v="0"/>
    <x v="0"/>
    <n v="10719"/>
    <x v="0"/>
  </r>
  <r>
    <s v="10001675393"/>
    <s v="R4-250630-00"/>
    <s v="FA"/>
    <s v="R4"/>
    <d v="2025-06-30T00:00:00"/>
    <s v=""/>
    <s v="3106"/>
    <x v="1"/>
    <s v="10514"/>
    <s v="0"/>
    <n v="-5"/>
    <s v=""/>
    <n v="-5"/>
    <s v="USD"/>
    <s v="O1"/>
    <s v="USMO6561326130"/>
    <s v="1000167539310514"/>
    <s v=""/>
    <s v="TROSS2"/>
    <d v="2025-06-30T00:00:00"/>
    <d v="2025-07-01T00:00:00"/>
    <n v="0"/>
    <s v=""/>
    <s v=""/>
    <s v="3101610207"/>
    <s v="200012108565"/>
    <s v="0010"/>
    <s v="0060"/>
    <s v="R1"/>
    <s v="10-60"/>
    <x v="0"/>
    <x v="1"/>
    <n v="10514"/>
    <x v="1"/>
  </r>
  <r>
    <s v="10001675393"/>
    <s v="R4-250630-00"/>
    <s v="FA"/>
    <s v="R4"/>
    <d v="2025-06-30T00:00:00"/>
    <s v=""/>
    <s v="3106"/>
    <x v="0"/>
    <s v="10469"/>
    <s v="0"/>
    <n v="-5"/>
    <s v=""/>
    <n v="-5"/>
    <s v="USD"/>
    <s v="O1"/>
    <s v="USMO6561326130"/>
    <s v="1000167539310469"/>
    <s v=""/>
    <s v="TROSS2"/>
    <d v="2025-06-30T00:00:00"/>
    <d v="2025-07-01T00:00:00"/>
    <n v="0"/>
    <s v=""/>
    <s v=""/>
    <s v="3101610395"/>
    <s v="200012108565"/>
    <s v="0010"/>
    <s v="0060"/>
    <s v="R1"/>
    <s v="10-60"/>
    <x v="0"/>
    <x v="0"/>
    <n v="10469"/>
    <x v="2"/>
  </r>
  <r>
    <s v="10250677675"/>
    <s v="25153COCH1AA"/>
    <s v="FA"/>
    <s v="R4"/>
    <d v="2025-06-02T00:00:00"/>
    <s v=""/>
    <s v="3106"/>
    <x v="0"/>
    <s v="10469"/>
    <s v="0"/>
    <n v="-7.7"/>
    <s v=""/>
    <n v="-7.7"/>
    <s v="USD"/>
    <s v="O1"/>
    <s v="USMO6561325460"/>
    <s v="1025067767510469"/>
    <s v=""/>
    <s v="FF_MD_07"/>
    <d v="2025-06-02T00:00:00"/>
    <d v="2025-06-05T00:00:00"/>
    <n v="0"/>
    <s v=""/>
    <s v=""/>
    <s v="3101522566"/>
    <s v="200013084450"/>
    <s v="0010"/>
    <s v="0060"/>
    <s v="C1"/>
    <s v="10-60"/>
    <x v="0"/>
    <x v="0"/>
    <n v="10469"/>
    <x v="2"/>
  </r>
  <r>
    <s v="10250677675"/>
    <s v="25153COCH1AA"/>
    <s v="FA"/>
    <s v="R4"/>
    <d v="2025-06-02T00:00:00"/>
    <s v=""/>
    <s v="3106"/>
    <x v="1"/>
    <s v="10514"/>
    <s v="0"/>
    <n v="-7.12"/>
    <s v=""/>
    <n v="-7.12"/>
    <s v="USD"/>
    <s v="O1"/>
    <s v="USMO6561325460"/>
    <s v="1025067767510514"/>
    <s v=""/>
    <s v="FF_MD_07"/>
    <d v="2025-06-02T00:00:00"/>
    <d v="2025-06-05T00:00:00"/>
    <n v="0"/>
    <s v=""/>
    <s v=""/>
    <s v="3101522480"/>
    <s v="200013084450"/>
    <s v="0010"/>
    <s v="0060"/>
    <s v="C1"/>
    <s v="10-60"/>
    <x v="0"/>
    <x v="1"/>
    <n v="10514"/>
    <x v="1"/>
  </r>
  <r>
    <s v="10250680067"/>
    <s v="25153INV01BL"/>
    <s v="FA"/>
    <s v="R4"/>
    <d v="2025-06-02T00:00:00"/>
    <s v=""/>
    <s v="3106"/>
    <x v="0"/>
    <s v="10469"/>
    <s v="0"/>
    <n v="-5"/>
    <s v=""/>
    <n v="-5"/>
    <s v="USD"/>
    <s v="O1"/>
    <s v="USMO6561324020"/>
    <s v="1025068006710469"/>
    <s v=""/>
    <s v="BATCH_ID"/>
    <d v="2025-06-02T00:00:00"/>
    <d v="2025-06-03T00:00:00"/>
    <n v="0"/>
    <s v=""/>
    <s v=""/>
    <s v="3102075385"/>
    <s v="200015202431"/>
    <s v="0010"/>
    <s v="0060"/>
    <s v="R1"/>
    <s v="10-60"/>
    <x v="0"/>
    <x v="0"/>
    <n v="10469"/>
    <x v="2"/>
  </r>
  <r>
    <s v="10250680067"/>
    <s v="25153INV01BL"/>
    <s v="FA"/>
    <s v="R4"/>
    <d v="2025-06-02T00:00:00"/>
    <s v=""/>
    <s v="3106"/>
    <x v="1"/>
    <s v="10514"/>
    <s v="0"/>
    <n v="-5"/>
    <s v=""/>
    <n v="-5"/>
    <s v="USD"/>
    <s v="O1"/>
    <s v="USMO6561324020"/>
    <s v="1025068006710514"/>
    <s v=""/>
    <s v="BATCH_ID"/>
    <d v="2025-06-02T00:00:00"/>
    <d v="2025-06-03T00:00:00"/>
    <n v="0"/>
    <s v=""/>
    <s v=""/>
    <s v="3102075388"/>
    <s v="200015202431"/>
    <s v="0010"/>
    <s v="0060"/>
    <s v="R1"/>
    <s v="10-60"/>
    <x v="0"/>
    <x v="1"/>
    <n v="10514"/>
    <x v="1"/>
  </r>
  <r>
    <s v="10250680297"/>
    <s v="25154COCH2AG"/>
    <s v="FA"/>
    <s v="R4"/>
    <d v="2025-06-03T00:00:00"/>
    <s v="48050450676"/>
    <s v="3106"/>
    <x v="0"/>
    <s v="10719"/>
    <s v="0"/>
    <n v="-5"/>
    <s v=""/>
    <n v="-5"/>
    <s v="USD"/>
    <s v="O1"/>
    <s v="USMO6560519391"/>
    <s v="1025068029710719"/>
    <s v=""/>
    <s v="FF_MD_07"/>
    <d v="2025-06-03T00:00:00"/>
    <d v="2025-06-05T00:00:00"/>
    <n v="0"/>
    <s v=""/>
    <s v=""/>
    <s v="3101561646"/>
    <s v="200011237191"/>
    <s v="0010"/>
    <s v="0060"/>
    <s v="R1"/>
    <s v="10-60"/>
    <x v="0"/>
    <x v="0"/>
    <n v="10719"/>
    <x v="0"/>
  </r>
  <r>
    <s v="10250680300"/>
    <s v="25154COCH2AG"/>
    <s v="FA"/>
    <s v="R4"/>
    <d v="2025-06-03T00:00:00"/>
    <s v=""/>
    <s v="3106"/>
    <x v="0"/>
    <s v="10719"/>
    <s v="0"/>
    <n v="-5"/>
    <s v=""/>
    <n v="-5"/>
    <s v="USD"/>
    <s v="O1"/>
    <s v="USMO6560519370"/>
    <s v="1025068030010719"/>
    <s v=""/>
    <s v="FF_MD_07"/>
    <d v="2025-06-03T00:00:00"/>
    <d v="2025-06-05T00:00:00"/>
    <n v="0"/>
    <s v=""/>
    <s v=""/>
    <s v="3101617453"/>
    <s v="200011237217"/>
    <s v="0010"/>
    <s v="0060"/>
    <s v="C1"/>
    <s v="10-60"/>
    <x v="0"/>
    <x v="0"/>
    <n v="10719"/>
    <x v="0"/>
  </r>
  <r>
    <s v="10250682117"/>
    <s v="25155INV01AJ"/>
    <s v="FA"/>
    <s v="R4"/>
    <d v="2025-06-04T00:00:00"/>
    <s v=""/>
    <s v="3106"/>
    <x v="0"/>
    <s v="10719"/>
    <s v="0"/>
    <n v="-5"/>
    <s v=""/>
    <n v="-5"/>
    <s v="USD"/>
    <s v="O1"/>
    <s v="USMO6560511440"/>
    <s v="1025068211710719"/>
    <s v=""/>
    <s v="BATCH_ID"/>
    <d v="2025-06-04T00:00:00"/>
    <d v="2025-06-05T00:00:00"/>
    <n v="0"/>
    <s v=""/>
    <s v=""/>
    <s v="3101983949"/>
    <s v="200014761213"/>
    <s v="0010"/>
    <s v="0060"/>
    <s v="R1"/>
    <s v="10-60"/>
    <x v="0"/>
    <x v="0"/>
    <n v="10719"/>
    <x v="0"/>
  </r>
  <r>
    <s v="10250682217"/>
    <s v="25155INV01AX"/>
    <s v="FA"/>
    <s v="R4"/>
    <d v="2025-06-04T00:00:00"/>
    <s v=""/>
    <s v="3106"/>
    <x v="0"/>
    <s v="10719"/>
    <s v="0"/>
    <n v="-5"/>
    <s v=""/>
    <n v="-5"/>
    <s v="USD"/>
    <s v="O1"/>
    <s v="USMO6560511660"/>
    <s v="1025068221710719"/>
    <s v=""/>
    <s v="BATCH_ID"/>
    <d v="2025-06-04T00:00:00"/>
    <d v="2025-06-05T00:00:00"/>
    <n v="0"/>
    <s v=""/>
    <s v=""/>
    <s v="3102188197"/>
    <s v="200015753045"/>
    <s v="0010"/>
    <s v="0060"/>
    <s v="R1"/>
    <s v="10-60"/>
    <x v="0"/>
    <x v="0"/>
    <n v="10719"/>
    <x v="0"/>
  </r>
  <r>
    <s v="10250682963"/>
    <s v="25156INV01AQ"/>
    <s v="FA"/>
    <s v="R4"/>
    <d v="2025-06-05T00:00:00"/>
    <s v=""/>
    <s v="3106"/>
    <x v="0"/>
    <s v="10719"/>
    <s v="0"/>
    <n v="-7.33"/>
    <s v=""/>
    <n v="-7.33"/>
    <s v="USD"/>
    <s v="O1"/>
    <s v="USMO6560510121"/>
    <s v="1025068296310719"/>
    <s v=""/>
    <s v="BATCH_ID"/>
    <d v="2025-06-05T00:00:00"/>
    <d v="2025-06-06T00:00:00"/>
    <n v="0"/>
    <s v=""/>
    <s v=""/>
    <s v="3101557507"/>
    <s v="200011529902"/>
    <s v="0010"/>
    <s v="0060"/>
    <s v="R1"/>
    <s v="10-60"/>
    <x v="0"/>
    <x v="0"/>
    <n v="10719"/>
    <x v="0"/>
  </r>
  <r>
    <s v="10250683057"/>
    <s v="25156INV01AQ"/>
    <s v="FA"/>
    <s v="R4"/>
    <d v="2025-06-05T00:00:00"/>
    <s v=""/>
    <s v="3106"/>
    <x v="0"/>
    <s v="10469"/>
    <s v="0"/>
    <n v="-6.04"/>
    <s v=""/>
    <n v="-6.04"/>
    <s v="USD"/>
    <s v="O1"/>
    <s v="USMO6561315180"/>
    <s v="1025068305710469"/>
    <s v=""/>
    <s v="BATCH_ID"/>
    <d v="2025-06-05T00:00:00"/>
    <d v="2025-06-06T00:00:00"/>
    <n v="0"/>
    <s v=""/>
    <s v=""/>
    <s v="3101529368"/>
    <s v="200011542566"/>
    <s v="0010"/>
    <s v="0060"/>
    <s v="C1"/>
    <s v="10-60"/>
    <x v="0"/>
    <x v="0"/>
    <n v="10469"/>
    <x v="2"/>
  </r>
  <r>
    <s v="10250683057"/>
    <s v="25156INV01AQ"/>
    <s v="FA"/>
    <s v="R4"/>
    <d v="2025-06-05T00:00:00"/>
    <s v=""/>
    <s v="3106"/>
    <x v="1"/>
    <s v="10514"/>
    <s v="0"/>
    <n v="-8.77"/>
    <s v=""/>
    <n v="-8.77"/>
    <s v="USD"/>
    <s v="O1"/>
    <s v="USMO6561315180"/>
    <s v="1025068305710514"/>
    <s v=""/>
    <s v="BATCH_ID"/>
    <d v="2025-06-05T00:00:00"/>
    <d v="2025-06-06T00:00:00"/>
    <n v="0"/>
    <s v=""/>
    <s v=""/>
    <s v="3101529462"/>
    <s v="200011542566"/>
    <s v="0010"/>
    <s v="0060"/>
    <s v="C1"/>
    <s v="10-60"/>
    <x v="0"/>
    <x v="1"/>
    <n v="10514"/>
    <x v="1"/>
  </r>
  <r>
    <s v="10250685595"/>
    <s v="25157INV01AV"/>
    <s v="FA"/>
    <s v="R4"/>
    <d v="2025-06-06T00:00:00"/>
    <s v=""/>
    <s v="3106"/>
    <x v="0"/>
    <s v="10719"/>
    <s v="0"/>
    <n v="-5"/>
    <s v=""/>
    <n v="-5"/>
    <s v="USD"/>
    <s v="O1"/>
    <s v="USMO6570593750"/>
    <s v="1025068559510719"/>
    <s v=""/>
    <s v="BATCH_ID"/>
    <d v="2025-06-06T00:00:00"/>
    <d v="2025-06-09T00:00:00"/>
    <n v="0"/>
    <s v=""/>
    <s v=""/>
    <s v="3101700511"/>
    <s v="200011922610"/>
    <s v="0010"/>
    <s v="0060"/>
    <s v="R1"/>
    <s v="10-60"/>
    <x v="0"/>
    <x v="0"/>
    <n v="10719"/>
    <x v="0"/>
  </r>
  <r>
    <s v="10250685631"/>
    <s v="25157INV01AV"/>
    <s v="FA"/>
    <s v="R4"/>
    <d v="2025-06-06T00:00:00"/>
    <s v=""/>
    <s v="3106"/>
    <x v="0"/>
    <s v="10719"/>
    <s v="0"/>
    <n v="-5"/>
    <s v=""/>
    <n v="-5"/>
    <s v="USD"/>
    <s v="O1"/>
    <s v="USMO6574094371"/>
    <s v="1025068563110719"/>
    <s v=""/>
    <s v="BATCH_ID"/>
    <d v="2025-06-06T00:00:00"/>
    <d v="2025-06-09T00:00:00"/>
    <n v="0"/>
    <s v=""/>
    <s v=""/>
    <s v="3101622521"/>
    <s v="200011935927"/>
    <s v="0010"/>
    <s v="0060"/>
    <s v="R1"/>
    <s v="10-60"/>
    <x v="0"/>
    <x v="0"/>
    <n v="10719"/>
    <x v="0"/>
  </r>
  <r>
    <s v="10250685699"/>
    <s v="25157INV01AV"/>
    <s v="FA"/>
    <s v="R4"/>
    <d v="2025-06-06T00:00:00"/>
    <s v=""/>
    <s v="3106"/>
    <x v="0"/>
    <s v="10719"/>
    <s v="0"/>
    <n v="-5"/>
    <s v=""/>
    <n v="-5"/>
    <s v="USD"/>
    <s v="O1"/>
    <s v="USMO6485492160"/>
    <s v="1025068569910719"/>
    <s v=""/>
    <s v="BATCH_ID"/>
    <d v="2025-06-06T00:00:00"/>
    <d v="2025-06-09T00:00:00"/>
    <n v="0"/>
    <s v=""/>
    <s v=""/>
    <s v="3101580637"/>
    <s v="200011921703"/>
    <s v="0010"/>
    <s v="0060"/>
    <s v="R1"/>
    <s v="10-60"/>
    <x v="0"/>
    <x v="0"/>
    <n v="10719"/>
    <x v="0"/>
  </r>
  <r>
    <s v="10250685899"/>
    <s v="25157INV01AR"/>
    <s v="FA"/>
    <s v="R4"/>
    <d v="2025-06-06T00:00:00"/>
    <s v=""/>
    <s v="3106"/>
    <x v="0"/>
    <s v="10719"/>
    <s v="0"/>
    <n v="-5"/>
    <s v=""/>
    <n v="-5"/>
    <s v="USD"/>
    <s v="O1"/>
    <s v="USMO6576962210"/>
    <s v="1025068589910719"/>
    <s v=""/>
    <s v="BATCH_ID"/>
    <d v="2025-06-06T00:00:00"/>
    <d v="2025-06-09T00:00:00"/>
    <n v="0"/>
    <s v=""/>
    <s v=""/>
    <s v="3101712331"/>
    <s v="200013609272"/>
    <s v="0010"/>
    <s v="0060"/>
    <s v="R1"/>
    <s v="10-60"/>
    <x v="0"/>
    <x v="0"/>
    <n v="10719"/>
    <x v="0"/>
  </r>
  <r>
    <s v="10250686253"/>
    <s v="25157INV01AR"/>
    <s v="FA"/>
    <s v="R4"/>
    <d v="2025-06-06T00:00:00"/>
    <s v=""/>
    <s v="3106"/>
    <x v="0"/>
    <s v="10719"/>
    <s v="0"/>
    <n v="-5"/>
    <s v=""/>
    <n v="-5"/>
    <s v="USD"/>
    <s v="O1"/>
    <s v="USMO6485492400"/>
    <s v="1025068625310719"/>
    <s v=""/>
    <s v="BATCH_ID"/>
    <d v="2025-06-06T00:00:00"/>
    <d v="2025-06-09T00:00:00"/>
    <n v="0"/>
    <s v=""/>
    <s v=""/>
    <s v="3102291855"/>
    <s v="200016271724"/>
    <s v="0010"/>
    <s v="0060"/>
    <s v="R1"/>
    <s v="10-60"/>
    <x v="0"/>
    <x v="0"/>
    <n v="10719"/>
    <x v="0"/>
  </r>
  <r>
    <s v="10250686254"/>
    <s v="25157INV01AR"/>
    <s v="FA"/>
    <s v="R4"/>
    <d v="2025-06-06T00:00:00"/>
    <s v=""/>
    <s v="3106"/>
    <x v="0"/>
    <s v="10719"/>
    <s v="0"/>
    <n v="-5"/>
    <s v=""/>
    <n v="-5"/>
    <s v="USD"/>
    <s v="O1"/>
    <s v="USMO6485492400"/>
    <s v="1025068625410719"/>
    <s v=""/>
    <s v="BATCH_ID"/>
    <d v="2025-06-06T00:00:00"/>
    <d v="2025-06-09T00:00:00"/>
    <n v="0"/>
    <s v=""/>
    <s v=""/>
    <s v="3102291855"/>
    <s v="200016271724"/>
    <s v="0010"/>
    <s v="0060"/>
    <s v="R1"/>
    <s v="10-60"/>
    <x v="0"/>
    <x v="0"/>
    <n v="10719"/>
    <x v="0"/>
  </r>
  <r>
    <s v="10250688919"/>
    <s v="25162INV01AV"/>
    <s v="FA"/>
    <s v="R4"/>
    <d v="2025-06-11T00:00:00"/>
    <s v=""/>
    <s v="3106"/>
    <x v="0"/>
    <s v="10469"/>
    <s v="0"/>
    <n v="-5"/>
    <s v=""/>
    <n v="-5"/>
    <s v="USD"/>
    <s v="O1"/>
    <s v="USMO6561300000"/>
    <s v="1025068891910469"/>
    <s v=""/>
    <s v="BATCH_ID"/>
    <d v="2025-06-11T00:00:00"/>
    <d v="2025-06-12T00:00:00"/>
    <n v="0"/>
    <s v=""/>
    <s v=""/>
    <s v="3102128481"/>
    <s v="200015468537"/>
    <s v="0010"/>
    <s v="0060"/>
    <s v="R1"/>
    <s v="10-60"/>
    <x v="0"/>
    <x v="0"/>
    <n v="10469"/>
    <x v="2"/>
  </r>
  <r>
    <s v="10250688919"/>
    <s v="25162INV01AV"/>
    <s v="FA"/>
    <s v="R4"/>
    <d v="2025-06-11T00:00:00"/>
    <s v=""/>
    <s v="3106"/>
    <x v="1"/>
    <s v="10514"/>
    <s v="0"/>
    <n v="-5"/>
    <s v=""/>
    <n v="-5"/>
    <s v="USD"/>
    <s v="O1"/>
    <s v="USMO6561300000"/>
    <s v="1025068891910514"/>
    <s v=""/>
    <s v="BATCH_ID"/>
    <d v="2025-06-11T00:00:00"/>
    <d v="2025-06-12T00:00:00"/>
    <n v="0"/>
    <s v=""/>
    <s v=""/>
    <s v="3102128482"/>
    <s v="200015468537"/>
    <s v="0010"/>
    <s v="0060"/>
    <s v="R1"/>
    <s v="10-60"/>
    <x v="0"/>
    <x v="1"/>
    <n v="10514"/>
    <x v="1"/>
  </r>
  <r>
    <s v="10250689020"/>
    <s v="25162INV01BI"/>
    <s v="FA"/>
    <s v="R4"/>
    <d v="2025-06-11T00:00:00"/>
    <s v=""/>
    <s v="3106"/>
    <x v="1"/>
    <s v="10514"/>
    <s v="0"/>
    <n v="-5"/>
    <s v=""/>
    <n v="-5"/>
    <s v="USD"/>
    <s v="O1"/>
    <s v="USMO6561385891"/>
    <s v="1025068902010514"/>
    <s v=""/>
    <s v="BATCH_ID"/>
    <d v="2025-06-11T00:00:00"/>
    <d v="2025-06-12T00:00:00"/>
    <n v="0"/>
    <s v=""/>
    <s v=""/>
    <s v="3101657778"/>
    <s v="200010946834"/>
    <s v="0010"/>
    <s v="0060"/>
    <s v="R1"/>
    <s v="10-60"/>
    <x v="0"/>
    <x v="1"/>
    <n v="10514"/>
    <x v="1"/>
  </r>
  <r>
    <s v="10250689020"/>
    <s v="25162INV01BI"/>
    <s v="FA"/>
    <s v="R4"/>
    <d v="2025-06-11T00:00:00"/>
    <s v=""/>
    <s v="3106"/>
    <x v="0"/>
    <s v="10469"/>
    <s v="0"/>
    <n v="-5"/>
    <s v=""/>
    <n v="-5"/>
    <s v="USD"/>
    <s v="O1"/>
    <s v="USMO6561385891"/>
    <s v="1025068902010469"/>
    <s v=""/>
    <s v="BATCH_ID"/>
    <d v="2025-06-11T00:00:00"/>
    <d v="2025-06-12T00:00:00"/>
    <n v="0"/>
    <s v=""/>
    <s v=""/>
    <s v="3101657875"/>
    <s v="200010946834"/>
    <s v="0010"/>
    <s v="0060"/>
    <s v="R1"/>
    <s v="10-60"/>
    <x v="0"/>
    <x v="0"/>
    <n v="10469"/>
    <x v="2"/>
  </r>
  <r>
    <s v="10250690470"/>
    <s v="25163INV01AV"/>
    <s v="FA"/>
    <s v="R4"/>
    <d v="2025-06-12T00:00:00"/>
    <s v=""/>
    <s v="3106"/>
    <x v="0"/>
    <s v="10719"/>
    <s v="0"/>
    <n v="-9.7799999999999994"/>
    <s v=""/>
    <n v="-9.7799999999999994"/>
    <s v="USD"/>
    <s v="O1"/>
    <s v="USMO6560515210"/>
    <s v="1025069047010719"/>
    <s v=""/>
    <s v="BATCH_ID"/>
    <d v="2025-06-12T00:00:00"/>
    <d v="2025-06-13T00:00:00"/>
    <n v="0"/>
    <s v=""/>
    <s v=""/>
    <s v="3101666554"/>
    <s v="200011811185"/>
    <s v="0010"/>
    <s v="0060"/>
    <s v="R1"/>
    <s v="10-60"/>
    <x v="0"/>
    <x v="0"/>
    <n v="10719"/>
    <x v="0"/>
  </r>
  <r>
    <s v="10250690795"/>
    <s v="25163INV01AT"/>
    <s v="FA"/>
    <s v="R4"/>
    <d v="2025-06-12T00:00:00"/>
    <s v=""/>
    <s v="3106"/>
    <x v="1"/>
    <s v="10514"/>
    <s v="0"/>
    <n v="-5.8"/>
    <s v=""/>
    <n v="-5.8"/>
    <s v="USD"/>
    <s v="O1"/>
    <s v="USMO6561314240"/>
    <s v="1025069079510514"/>
    <s v=""/>
    <s v="BATCH_ID"/>
    <d v="2025-06-12T00:00:00"/>
    <d v="2025-06-13T00:00:00"/>
    <n v="0"/>
    <s v=""/>
    <s v=""/>
    <s v="3101630309"/>
    <s v="200014263442"/>
    <s v="0010"/>
    <s v="0060"/>
    <s v="R1"/>
    <s v="10-60"/>
    <x v="0"/>
    <x v="1"/>
    <n v="10514"/>
    <x v="1"/>
  </r>
  <r>
    <s v="10250690795"/>
    <s v="25163INV01AT"/>
    <s v="FA"/>
    <s v="R4"/>
    <d v="2025-06-12T00:00:00"/>
    <s v=""/>
    <s v="3106"/>
    <x v="0"/>
    <s v="10469"/>
    <s v="0"/>
    <n v="-5"/>
    <s v=""/>
    <n v="-5"/>
    <s v="USD"/>
    <s v="O1"/>
    <s v="USMO6561314240"/>
    <s v="1025069079510469"/>
    <s v=""/>
    <s v="BATCH_ID"/>
    <d v="2025-06-12T00:00:00"/>
    <d v="2025-06-13T00:00:00"/>
    <n v="0"/>
    <s v=""/>
    <s v=""/>
    <s v="3101630405"/>
    <s v="200014263442"/>
    <s v="0010"/>
    <s v="0060"/>
    <s v="R1"/>
    <s v="10-60"/>
    <x v="0"/>
    <x v="0"/>
    <n v="10469"/>
    <x v="2"/>
  </r>
  <r>
    <s v="10250692405"/>
    <s v="25164INV01AH"/>
    <s v="FA"/>
    <s v="R4"/>
    <d v="2025-06-13T00:00:00"/>
    <s v=""/>
    <s v="3106"/>
    <x v="0"/>
    <s v="10469"/>
    <s v="0"/>
    <n v="-11.23"/>
    <s v=""/>
    <n v="-11.23"/>
    <s v="USD"/>
    <s v="O1"/>
    <s v="USMO6561316720"/>
    <s v="1025069240510469"/>
    <s v=""/>
    <s v="BATCH_ID"/>
    <d v="2025-06-13T00:00:00"/>
    <d v="2025-06-16T00:00:00"/>
    <n v="0"/>
    <s v=""/>
    <s v=""/>
    <s v="3101635530"/>
    <s v="200011546203"/>
    <s v="0010"/>
    <s v="0060"/>
    <s v="R1"/>
    <s v="10-60"/>
    <x v="0"/>
    <x v="0"/>
    <n v="10469"/>
    <x v="2"/>
  </r>
  <r>
    <s v="10250692405"/>
    <s v="25164INV01AH"/>
    <s v="FA"/>
    <s v="R4"/>
    <d v="2025-06-13T00:00:00"/>
    <s v=""/>
    <s v="3106"/>
    <x v="1"/>
    <s v="10514"/>
    <s v="0"/>
    <n v="-11.57"/>
    <s v=""/>
    <n v="-11.57"/>
    <s v="USD"/>
    <s v="O1"/>
    <s v="USMO6561316720"/>
    <s v="1025069240510514"/>
    <s v=""/>
    <s v="BATCH_ID"/>
    <d v="2025-06-13T00:00:00"/>
    <d v="2025-06-16T00:00:00"/>
    <n v="0"/>
    <s v=""/>
    <s v=""/>
    <s v="3101635435"/>
    <s v="200011546203"/>
    <s v="0010"/>
    <s v="0060"/>
    <s v="R1"/>
    <s v="10-60"/>
    <x v="0"/>
    <x v="1"/>
    <n v="10514"/>
    <x v="1"/>
  </r>
  <r>
    <s v="10250692992"/>
    <s v="25164INV01A5"/>
    <s v="FA"/>
    <s v="R4"/>
    <d v="2025-06-13T00:00:00"/>
    <s v=""/>
    <s v="3106"/>
    <x v="1"/>
    <s v="10514"/>
    <s v="0"/>
    <n v="-5"/>
    <s v=""/>
    <n v="-5"/>
    <s v="USD"/>
    <s v="O1"/>
    <s v="USMO6561311230"/>
    <s v="1025069299210514"/>
    <s v=""/>
    <s v="BATCH_ID"/>
    <d v="2025-06-13T00:00:00"/>
    <d v="2025-06-16T00:00:00"/>
    <n v="0"/>
    <s v=""/>
    <s v=""/>
    <s v="3101496524"/>
    <s v="200014040154"/>
    <s v="0010"/>
    <s v="0060"/>
    <s v="R1"/>
    <s v="10-60"/>
    <x v="0"/>
    <x v="1"/>
    <n v="10514"/>
    <x v="1"/>
  </r>
  <r>
    <s v="10250692992"/>
    <s v="25164INV01A5"/>
    <s v="FA"/>
    <s v="R4"/>
    <d v="2025-06-13T00:00:00"/>
    <s v=""/>
    <s v="3106"/>
    <x v="0"/>
    <s v="10469"/>
    <s v="0"/>
    <n v="-5"/>
    <s v=""/>
    <n v="-5"/>
    <s v="USD"/>
    <s v="O1"/>
    <s v="USMO6561311230"/>
    <s v="1025069299210469"/>
    <s v=""/>
    <s v="BATCH_ID"/>
    <d v="2025-06-13T00:00:00"/>
    <d v="2025-06-16T00:00:00"/>
    <n v="0"/>
    <s v=""/>
    <s v=""/>
    <s v="3101496428"/>
    <s v="200014040154"/>
    <s v="0010"/>
    <s v="0060"/>
    <s v="R1"/>
    <s v="10-60"/>
    <x v="0"/>
    <x v="0"/>
    <n v="10469"/>
    <x v="2"/>
  </r>
  <r>
    <s v="10250693044"/>
    <s v="25164INV01A5"/>
    <s v="FA"/>
    <s v="R4"/>
    <d v="2025-06-13T00:00:00"/>
    <s v=""/>
    <s v="3106"/>
    <x v="0"/>
    <s v="10469"/>
    <s v="0"/>
    <n v="-5"/>
    <s v=""/>
    <n v="-5"/>
    <s v="USD"/>
    <s v="O1"/>
    <s v="USMO6561311010"/>
    <s v="1025069304410469"/>
    <s v=""/>
    <s v="BATCH_ID"/>
    <d v="2025-06-13T00:00:00"/>
    <d v="2025-06-16T00:00:00"/>
    <n v="0"/>
    <s v=""/>
    <s v=""/>
    <s v="3102052533"/>
    <s v="200015087527"/>
    <s v="0010"/>
    <s v="0060"/>
    <s v="R1"/>
    <s v="10-60"/>
    <x v="0"/>
    <x v="0"/>
    <n v="10469"/>
    <x v="2"/>
  </r>
  <r>
    <s v="10250693044"/>
    <s v="25164INV01A5"/>
    <s v="FA"/>
    <s v="R4"/>
    <d v="2025-06-13T00:00:00"/>
    <s v=""/>
    <s v="3106"/>
    <x v="1"/>
    <s v="10514"/>
    <s v="0"/>
    <n v="-5"/>
    <s v=""/>
    <n v="-5"/>
    <s v="USD"/>
    <s v="O1"/>
    <s v="USMO6561311010"/>
    <s v="1025069304410514"/>
    <s v=""/>
    <s v="BATCH_ID"/>
    <d v="2025-06-13T00:00:00"/>
    <d v="2025-06-16T00:00:00"/>
    <n v="0"/>
    <s v=""/>
    <s v=""/>
    <s v="3102052534"/>
    <s v="200015087527"/>
    <s v="0010"/>
    <s v="0060"/>
    <s v="R1"/>
    <s v="10-60"/>
    <x v="0"/>
    <x v="1"/>
    <n v="10514"/>
    <x v="1"/>
  </r>
  <r>
    <s v="10250693055"/>
    <s v="25164INV01AH"/>
    <s v="FA"/>
    <s v="R4"/>
    <d v="2025-06-13T00:00:00"/>
    <s v=""/>
    <s v="3106"/>
    <x v="1"/>
    <s v="10514"/>
    <s v="0"/>
    <n v="-5"/>
    <s v=""/>
    <n v="-5"/>
    <s v="USD"/>
    <s v="O1"/>
    <s v="USMO6561316600"/>
    <s v="1025069305510514"/>
    <s v=""/>
    <s v="BATCH_ID"/>
    <d v="2025-06-13T00:00:00"/>
    <d v="2025-06-16T00:00:00"/>
    <n v="0"/>
    <s v=""/>
    <s v=""/>
    <s v="3101604865"/>
    <s v="200014640102"/>
    <s v="0010"/>
    <s v="0060"/>
    <s v="R1"/>
    <s v="10-60"/>
    <x v="0"/>
    <x v="1"/>
    <n v="10514"/>
    <x v="1"/>
  </r>
  <r>
    <s v="10250693055"/>
    <s v="25164INV01AH"/>
    <s v="FA"/>
    <s v="R4"/>
    <d v="2025-06-13T00:00:00"/>
    <s v=""/>
    <s v="3106"/>
    <x v="0"/>
    <s v="10469"/>
    <s v="0"/>
    <n v="-5"/>
    <s v=""/>
    <n v="-5"/>
    <s v="USD"/>
    <s v="O1"/>
    <s v="USMO6561316600"/>
    <s v="1025069305510469"/>
    <s v=""/>
    <s v="BATCH_ID"/>
    <d v="2025-06-13T00:00:00"/>
    <d v="2025-06-16T00:00:00"/>
    <n v="0"/>
    <s v=""/>
    <s v=""/>
    <s v="3101605054"/>
    <s v="200014640102"/>
    <s v="0010"/>
    <s v="0060"/>
    <s v="R1"/>
    <s v="10-60"/>
    <x v="0"/>
    <x v="0"/>
    <n v="10469"/>
    <x v="2"/>
  </r>
  <r>
    <s v="10250694247"/>
    <s v="25167INV01BG"/>
    <s v="FA"/>
    <s v="R4"/>
    <d v="2025-06-16T00:00:00"/>
    <s v=""/>
    <s v="3106"/>
    <x v="0"/>
    <s v="10469"/>
    <s v="0"/>
    <n v="-5"/>
    <s v=""/>
    <n v="-5"/>
    <s v="USD"/>
    <s v="O1"/>
    <s v="USMO6561317250"/>
    <s v="1025069424710469"/>
    <s v=""/>
    <s v="BATCH_ID"/>
    <d v="2025-06-16T00:00:00"/>
    <d v="2025-06-17T00:00:00"/>
    <n v="0"/>
    <s v=""/>
    <s v=""/>
    <s v="3101653593"/>
    <s v="200011756141"/>
    <s v="0010"/>
    <s v="0060"/>
    <s v="R1"/>
    <s v="10-60"/>
    <x v="0"/>
    <x v="0"/>
    <n v="10469"/>
    <x v="2"/>
  </r>
  <r>
    <s v="10250694247"/>
    <s v="25167INV01BG"/>
    <s v="FA"/>
    <s v="R4"/>
    <d v="2025-06-16T00:00:00"/>
    <s v=""/>
    <s v="3106"/>
    <x v="1"/>
    <s v="10514"/>
    <s v="0"/>
    <n v="-5"/>
    <s v=""/>
    <n v="-5"/>
    <s v="USD"/>
    <s v="O1"/>
    <s v="USMO6561317250"/>
    <s v="1025069424710514"/>
    <s v=""/>
    <s v="BATCH_ID"/>
    <d v="2025-06-16T00:00:00"/>
    <d v="2025-06-17T00:00:00"/>
    <n v="0"/>
    <s v=""/>
    <s v=""/>
    <s v="3101653689"/>
    <s v="200011756141"/>
    <s v="0010"/>
    <s v="0060"/>
    <s v="R1"/>
    <s v="10-60"/>
    <x v="0"/>
    <x v="1"/>
    <n v="10514"/>
    <x v="1"/>
  </r>
  <r>
    <s v="10250694254"/>
    <s v="25167INV01BG"/>
    <s v="FA"/>
    <s v="R4"/>
    <d v="2025-06-16T00:00:00"/>
    <s v=""/>
    <s v="3106"/>
    <x v="1"/>
    <s v="10514"/>
    <s v="0"/>
    <n v="-5"/>
    <s v=""/>
    <n v="-5"/>
    <s v="USD"/>
    <s v="O1"/>
    <s v="USMO6561321030"/>
    <s v="1025069425410514"/>
    <s v=""/>
    <s v="BATCH_ID"/>
    <d v="2025-06-16T00:00:00"/>
    <d v="2025-06-17T00:00:00"/>
    <n v="0"/>
    <s v=""/>
    <s v=""/>
    <s v="3101651404"/>
    <s v="200011758816"/>
    <s v="0010"/>
    <s v="0060"/>
    <s v="R1"/>
    <s v="10-60"/>
    <x v="0"/>
    <x v="1"/>
    <n v="10514"/>
    <x v="1"/>
  </r>
  <r>
    <s v="10250694254"/>
    <s v="25167INV01BG"/>
    <s v="FA"/>
    <s v="R4"/>
    <d v="2025-06-16T00:00:00"/>
    <s v=""/>
    <s v="3106"/>
    <x v="0"/>
    <s v="10469"/>
    <s v="0"/>
    <n v="-5"/>
    <s v=""/>
    <n v="-5"/>
    <s v="USD"/>
    <s v="O1"/>
    <s v="USMO6561321030"/>
    <s v="1025069425410469"/>
    <s v=""/>
    <s v="BATCH_ID"/>
    <d v="2025-06-16T00:00:00"/>
    <d v="2025-06-17T00:00:00"/>
    <n v="0"/>
    <s v=""/>
    <s v=""/>
    <s v="3101651500"/>
    <s v="200011758816"/>
    <s v="0010"/>
    <s v="0060"/>
    <s v="R1"/>
    <s v="10-60"/>
    <x v="0"/>
    <x v="0"/>
    <n v="10469"/>
    <x v="2"/>
  </r>
  <r>
    <s v="10250694285"/>
    <s v="25167INV01BG"/>
    <s v="FA"/>
    <s v="R4"/>
    <d v="2025-06-16T00:00:00"/>
    <s v=""/>
    <s v="3106"/>
    <x v="1"/>
    <s v="10514"/>
    <s v="0"/>
    <n v="-5"/>
    <s v=""/>
    <n v="-5"/>
    <s v="USD"/>
    <s v="O1"/>
    <s v="USMO6561321160"/>
    <s v="1025069428510514"/>
    <s v=""/>
    <s v="BATCH_ID"/>
    <d v="2025-06-16T00:00:00"/>
    <d v="2025-06-17T00:00:00"/>
    <n v="0"/>
    <s v=""/>
    <s v=""/>
    <s v="3101625027"/>
    <s v="200012618985"/>
    <s v="0010"/>
    <s v="0060"/>
    <s v="C1"/>
    <s v="10-60"/>
    <x v="0"/>
    <x v="1"/>
    <n v="10514"/>
    <x v="1"/>
  </r>
  <r>
    <s v="10250694285"/>
    <s v="25167INV01BG"/>
    <s v="FA"/>
    <s v="R4"/>
    <d v="2025-06-16T00:00:00"/>
    <s v=""/>
    <s v="3106"/>
    <x v="0"/>
    <s v="10469"/>
    <s v="0"/>
    <n v="-5"/>
    <s v=""/>
    <n v="-5"/>
    <s v="USD"/>
    <s v="O1"/>
    <s v="USMO6561321160"/>
    <s v="1025069428510469"/>
    <s v=""/>
    <s v="BATCH_ID"/>
    <d v="2025-06-16T00:00:00"/>
    <d v="2025-06-17T00:00:00"/>
    <n v="0"/>
    <s v=""/>
    <s v=""/>
    <s v="3101625122"/>
    <s v="200012618985"/>
    <s v="0010"/>
    <s v="0060"/>
    <s v="C1"/>
    <s v="10-60"/>
    <x v="0"/>
    <x v="0"/>
    <n v="10469"/>
    <x v="2"/>
  </r>
  <r>
    <s v="10250694418"/>
    <s v="25167INV01BG"/>
    <s v="FA"/>
    <s v="R4"/>
    <d v="2025-06-16T00:00:00"/>
    <s v=""/>
    <s v="3106"/>
    <x v="1"/>
    <s v="10514"/>
    <s v="0"/>
    <n v="-5"/>
    <s v=""/>
    <n v="-5"/>
    <s v="USD"/>
    <s v="O1"/>
    <s v="USMO6561321070"/>
    <s v="1025069441810514"/>
    <s v=""/>
    <s v="BATCH_ID"/>
    <d v="2025-06-16T00:00:00"/>
    <d v="2025-06-17T00:00:00"/>
    <n v="0"/>
    <s v=""/>
    <s v=""/>
    <s v="3101527559"/>
    <s v="200013948746"/>
    <s v="0010"/>
    <s v="0060"/>
    <s v="R1"/>
    <s v="10-60"/>
    <x v="0"/>
    <x v="1"/>
    <n v="10514"/>
    <x v="1"/>
  </r>
  <r>
    <s v="10250694418"/>
    <s v="25167INV01BG"/>
    <s v="FA"/>
    <s v="R4"/>
    <d v="2025-06-16T00:00:00"/>
    <s v=""/>
    <s v="3106"/>
    <x v="0"/>
    <s v="10469"/>
    <s v="0"/>
    <n v="-5"/>
    <s v=""/>
    <n v="-5"/>
    <s v="USD"/>
    <s v="O1"/>
    <s v="USMO6561321070"/>
    <s v="1025069441810469"/>
    <s v=""/>
    <s v="BATCH_ID"/>
    <d v="2025-06-16T00:00:00"/>
    <d v="2025-06-17T00:00:00"/>
    <n v="0"/>
    <s v=""/>
    <s v=""/>
    <s v="3101527947"/>
    <s v="200013948746"/>
    <s v="0010"/>
    <s v="0060"/>
    <s v="R1"/>
    <s v="10-60"/>
    <x v="0"/>
    <x v="0"/>
    <n v="10469"/>
    <x v="2"/>
  </r>
  <r>
    <s v="10250694437"/>
    <s v="25167INV01BG"/>
    <s v="FA"/>
    <s v="R4"/>
    <d v="2025-06-16T00:00:00"/>
    <s v=""/>
    <s v="3106"/>
    <x v="1"/>
    <s v="10514"/>
    <s v="0"/>
    <n v="-5"/>
    <s v=""/>
    <n v="-5"/>
    <s v="USD"/>
    <s v="O1"/>
    <s v="USMO6561317200"/>
    <s v="1025069443710514"/>
    <s v=""/>
    <s v="BATCH_ID"/>
    <d v="2025-06-16T00:00:00"/>
    <d v="2025-06-17T00:00:00"/>
    <n v="0"/>
    <s v=""/>
    <s v=""/>
    <s v="3101577472"/>
    <s v="200013958760"/>
    <s v="0010"/>
    <s v="0060"/>
    <s v="R1"/>
    <s v="10-60"/>
    <x v="0"/>
    <x v="1"/>
    <n v="10514"/>
    <x v="1"/>
  </r>
  <r>
    <s v="10250694437"/>
    <s v="25167INV01BG"/>
    <s v="FA"/>
    <s v="R4"/>
    <d v="2025-06-16T00:00:00"/>
    <s v=""/>
    <s v="3106"/>
    <x v="0"/>
    <s v="10469"/>
    <s v="0"/>
    <n v="-5"/>
    <s v=""/>
    <n v="-5"/>
    <s v="USD"/>
    <s v="O1"/>
    <s v="USMO6561317200"/>
    <s v="1025069443710469"/>
    <s v=""/>
    <s v="BATCH_ID"/>
    <d v="2025-06-16T00:00:00"/>
    <d v="2025-06-17T00:00:00"/>
    <n v="0"/>
    <s v=""/>
    <s v=""/>
    <s v="3101577376"/>
    <s v="200013958760"/>
    <s v="0010"/>
    <s v="0060"/>
    <s v="R1"/>
    <s v="10-60"/>
    <x v="0"/>
    <x v="0"/>
    <n v="10469"/>
    <x v="2"/>
  </r>
  <r>
    <s v="10250694459"/>
    <s v="25167INV01BG"/>
    <s v="FA"/>
    <s v="R4"/>
    <d v="2025-06-16T00:00:00"/>
    <s v=""/>
    <s v="3106"/>
    <x v="0"/>
    <s v="10469"/>
    <s v="0"/>
    <n v="-5"/>
    <s v=""/>
    <n v="-5"/>
    <s v="USD"/>
    <s v="O1"/>
    <s v="USMO6561329250"/>
    <s v="1025069445910469"/>
    <s v=""/>
    <s v="BATCH_ID"/>
    <d v="2025-06-16T00:00:00"/>
    <d v="2025-06-17T00:00:00"/>
    <n v="0"/>
    <s v=""/>
    <s v=""/>
    <s v="3101626457"/>
    <s v="200013961285"/>
    <s v="0010"/>
    <s v="0060"/>
    <s v="R1"/>
    <s v="10-60"/>
    <x v="0"/>
    <x v="0"/>
    <n v="10469"/>
    <x v="2"/>
  </r>
  <r>
    <s v="10250694459"/>
    <s v="25167INV01BG"/>
    <s v="FA"/>
    <s v="R4"/>
    <d v="2025-06-16T00:00:00"/>
    <s v=""/>
    <s v="3106"/>
    <x v="1"/>
    <s v="10514"/>
    <s v="0"/>
    <n v="-5"/>
    <s v=""/>
    <n v="-5"/>
    <s v="USD"/>
    <s v="O1"/>
    <s v="USMO6561329250"/>
    <s v="1025069445910514"/>
    <s v=""/>
    <s v="BATCH_ID"/>
    <d v="2025-06-16T00:00:00"/>
    <d v="2025-06-17T00:00:00"/>
    <n v="0"/>
    <s v=""/>
    <s v=""/>
    <s v="3101626551"/>
    <s v="200013961285"/>
    <s v="0010"/>
    <s v="0060"/>
    <s v="R1"/>
    <s v="10-60"/>
    <x v="0"/>
    <x v="1"/>
    <n v="10514"/>
    <x v="1"/>
  </r>
  <r>
    <s v="10250694559"/>
    <s v="25167INV01BG"/>
    <s v="FA"/>
    <s v="R4"/>
    <d v="2025-06-16T00:00:00"/>
    <s v=""/>
    <s v="3106"/>
    <x v="1"/>
    <s v="10514"/>
    <s v="0"/>
    <n v="-9.26"/>
    <s v=""/>
    <n v="-9.26"/>
    <s v="USD"/>
    <s v="O1"/>
    <s v="USMO6561321300"/>
    <s v="1025069455910514"/>
    <s v=""/>
    <s v="BATCH_ID"/>
    <d v="2025-06-16T00:00:00"/>
    <d v="2025-06-17T00:00:00"/>
    <n v="0"/>
    <s v=""/>
    <s v=""/>
    <s v="3102005340"/>
    <s v="200014869354"/>
    <s v="0010"/>
    <s v="0060"/>
    <s v="C1"/>
    <s v="10-60"/>
    <x v="0"/>
    <x v="1"/>
    <n v="10514"/>
    <x v="1"/>
  </r>
  <r>
    <s v="10250694559"/>
    <s v="25167INV01BG"/>
    <s v="FA"/>
    <s v="R4"/>
    <d v="2025-06-16T00:00:00"/>
    <s v=""/>
    <s v="3106"/>
    <x v="0"/>
    <s v="10469"/>
    <s v="0"/>
    <n v="-6.33"/>
    <s v=""/>
    <n v="-6.33"/>
    <s v="USD"/>
    <s v="O1"/>
    <s v="USMO6561321300"/>
    <s v="1025069455910469"/>
    <s v=""/>
    <s v="BATCH_ID"/>
    <d v="2025-06-16T00:00:00"/>
    <d v="2025-06-17T00:00:00"/>
    <n v="0"/>
    <s v=""/>
    <s v=""/>
    <s v="3102005338"/>
    <s v="200014869354"/>
    <s v="0010"/>
    <s v="0060"/>
    <s v="C1"/>
    <s v="10-60"/>
    <x v="0"/>
    <x v="0"/>
    <n v="10469"/>
    <x v="2"/>
  </r>
  <r>
    <s v="10250695696"/>
    <s v="25168INV01A4"/>
    <s v="FA"/>
    <s v="R4"/>
    <d v="2025-06-17T00:00:00"/>
    <s v=""/>
    <s v="3106"/>
    <x v="1"/>
    <s v="10720"/>
    <s v="0"/>
    <n v="-5"/>
    <s v=""/>
    <n v="-5"/>
    <s v="USD"/>
    <s v="O1"/>
    <s v="USMO6370120141"/>
    <s v="1025069569610720"/>
    <s v=""/>
    <s v="BATCH_ID"/>
    <d v="2025-06-17T00:00:00"/>
    <d v="2025-06-18T00:00:00"/>
    <n v="0"/>
    <s v=""/>
    <s v=""/>
    <s v="3101580297"/>
    <s v="200011664923"/>
    <s v="0010"/>
    <s v="0060"/>
    <s v="R1"/>
    <s v="10-60"/>
    <x v="0"/>
    <x v="1"/>
    <n v="10720"/>
    <x v="3"/>
  </r>
  <r>
    <s v="10250695705"/>
    <s v="25168INV01A4"/>
    <s v="FA"/>
    <s v="R4"/>
    <d v="2025-06-17T00:00:00"/>
    <s v=""/>
    <s v="3106"/>
    <x v="1"/>
    <s v="10514"/>
    <s v="0"/>
    <n v="-5"/>
    <s v=""/>
    <n v="-5"/>
    <s v="USD"/>
    <s v="O1"/>
    <s v="USMO6561314270"/>
    <s v="1025069570510514"/>
    <s v=""/>
    <s v="BATCH_ID"/>
    <d v="2025-06-17T00:00:00"/>
    <d v="2025-06-18T00:00:00"/>
    <n v="0"/>
    <s v=""/>
    <s v=""/>
    <s v="3101629416"/>
    <s v="200011684863"/>
    <s v="0010"/>
    <s v="0060"/>
    <s v="R1"/>
    <s v="10-60"/>
    <x v="0"/>
    <x v="1"/>
    <n v="10514"/>
    <x v="1"/>
  </r>
  <r>
    <s v="10250695705"/>
    <s v="25168INV01A4"/>
    <s v="FA"/>
    <s v="R4"/>
    <d v="2025-06-17T00:00:00"/>
    <s v=""/>
    <s v="3106"/>
    <x v="0"/>
    <s v="10469"/>
    <s v="0"/>
    <n v="-5"/>
    <s v=""/>
    <n v="-5"/>
    <s v="USD"/>
    <s v="O1"/>
    <s v="USMO6561314270"/>
    <s v="1025069570510469"/>
    <s v=""/>
    <s v="BATCH_ID"/>
    <d v="2025-06-17T00:00:00"/>
    <d v="2025-06-18T00:00:00"/>
    <n v="0"/>
    <s v=""/>
    <s v=""/>
    <s v="3101629224"/>
    <s v="200011684863"/>
    <s v="0010"/>
    <s v="0060"/>
    <s v="R1"/>
    <s v="10-60"/>
    <x v="0"/>
    <x v="0"/>
    <n v="10469"/>
    <x v="2"/>
  </r>
  <r>
    <s v="10250695818"/>
    <s v="25168INV01A4"/>
    <s v="FA"/>
    <s v="R4"/>
    <d v="2025-06-17T00:00:00"/>
    <s v=""/>
    <s v="3106"/>
    <x v="0"/>
    <s v="10469"/>
    <s v="0"/>
    <n v="-5"/>
    <s v=""/>
    <n v="-5"/>
    <s v="USD"/>
    <s v="O1"/>
    <s v="USMO6561394910"/>
    <s v="1025069581810469"/>
    <s v=""/>
    <s v="BATCH_ID"/>
    <d v="2025-06-17T00:00:00"/>
    <d v="2025-06-18T00:00:00"/>
    <n v="0"/>
    <s v=""/>
    <s v=""/>
    <s v="3101646663"/>
    <s v="200012914251"/>
    <s v="0010"/>
    <s v="0060"/>
    <s v="R1"/>
    <s v="10-60"/>
    <x v="0"/>
    <x v="0"/>
    <n v="10469"/>
    <x v="2"/>
  </r>
  <r>
    <s v="10250695818"/>
    <s v="25168INV01A4"/>
    <s v="FA"/>
    <s v="R4"/>
    <d v="2025-06-17T00:00:00"/>
    <s v=""/>
    <s v="3106"/>
    <x v="1"/>
    <s v="10514"/>
    <s v="0"/>
    <n v="-5"/>
    <s v=""/>
    <n v="-5"/>
    <s v="USD"/>
    <s v="O1"/>
    <s v="USMO6561394910"/>
    <s v="1025069581810514"/>
    <s v=""/>
    <s v="BATCH_ID"/>
    <d v="2025-06-17T00:00:00"/>
    <d v="2025-06-18T00:00:00"/>
    <n v="0"/>
    <s v=""/>
    <s v=""/>
    <s v="3101646568"/>
    <s v="200012914251"/>
    <s v="0010"/>
    <s v="0060"/>
    <s v="R1"/>
    <s v="10-60"/>
    <x v="0"/>
    <x v="1"/>
    <n v="10514"/>
    <x v="1"/>
  </r>
  <r>
    <s v="10250695883"/>
    <s v="25168INV01A4"/>
    <s v="FA"/>
    <s v="R4"/>
    <d v="2025-06-17T00:00:00"/>
    <s v=""/>
    <s v="3106"/>
    <x v="1"/>
    <s v="10720"/>
    <s v="0"/>
    <n v="-5"/>
    <s v=""/>
    <n v="-5"/>
    <s v="USD"/>
    <s v="O1"/>
    <s v="USMO6370120121"/>
    <s v="1025069588310720"/>
    <s v=""/>
    <s v="BATCH_ID"/>
    <d v="2025-06-17T00:00:00"/>
    <d v="2025-06-18T00:00:00"/>
    <n v="0"/>
    <s v=""/>
    <s v=""/>
    <s v="3101482340"/>
    <s v="200012914160"/>
    <s v="0010"/>
    <s v="0060"/>
    <s v="R1"/>
    <s v="10-60"/>
    <x v="0"/>
    <x v="1"/>
    <n v="10720"/>
    <x v="3"/>
  </r>
  <r>
    <s v="10250696037"/>
    <s v="25168INV01A4"/>
    <s v="FA"/>
    <s v="R4"/>
    <d v="2025-06-17T00:00:00"/>
    <s v=""/>
    <s v="3106"/>
    <x v="1"/>
    <s v="10514"/>
    <s v="0"/>
    <n v="-6.12"/>
    <s v=""/>
    <n v="-6.12"/>
    <s v="USD"/>
    <s v="O1"/>
    <s v="USMO6561312490"/>
    <s v="1025069603710514"/>
    <s v=""/>
    <s v="BATCH_ID"/>
    <d v="2025-06-17T00:00:00"/>
    <d v="2025-06-18T00:00:00"/>
    <n v="0"/>
    <s v=""/>
    <s v=""/>
    <s v="3102074931"/>
    <s v="200015184688"/>
    <s v="0010"/>
    <s v="0060"/>
    <s v="R1"/>
    <s v="10-60"/>
    <x v="0"/>
    <x v="1"/>
    <n v="10514"/>
    <x v="1"/>
  </r>
  <r>
    <s v="10250696037"/>
    <s v="25168INV01A4"/>
    <s v="FA"/>
    <s v="R4"/>
    <d v="2025-06-17T00:00:00"/>
    <s v=""/>
    <s v="3106"/>
    <x v="0"/>
    <s v="10469"/>
    <s v="0"/>
    <n v="-5"/>
    <s v=""/>
    <n v="-5"/>
    <s v="USD"/>
    <s v="O1"/>
    <s v="USMO6561312490"/>
    <s v="1025069603710469"/>
    <s v=""/>
    <s v="BATCH_ID"/>
    <d v="2025-06-17T00:00:00"/>
    <d v="2025-06-18T00:00:00"/>
    <n v="0"/>
    <s v=""/>
    <s v=""/>
    <s v="3102074930"/>
    <s v="200015184688"/>
    <s v="0010"/>
    <s v="0060"/>
    <s v="R1"/>
    <s v="10-60"/>
    <x v="0"/>
    <x v="0"/>
    <n v="10469"/>
    <x v="2"/>
  </r>
  <r>
    <s v="10250698455"/>
    <s v="25169INV01AY"/>
    <s v="FA"/>
    <s v="R4"/>
    <d v="2025-06-18T00:00:00"/>
    <s v=""/>
    <s v="3106"/>
    <x v="0"/>
    <s v="10469"/>
    <s v="0"/>
    <n v="-11.18"/>
    <s v=""/>
    <n v="-11.18"/>
    <s v="USD"/>
    <s v="O1"/>
    <s v="USMO6561318390"/>
    <s v="1025069845510469"/>
    <s v=""/>
    <s v="BATCH_ID"/>
    <d v="2025-06-18T00:00:00"/>
    <d v="2025-06-19T00:00:00"/>
    <n v="0"/>
    <s v=""/>
    <s v=""/>
    <s v="3101521234"/>
    <s v="200011811193"/>
    <s v="0010"/>
    <s v="0060"/>
    <s v="R1"/>
    <s v="10-60"/>
    <x v="0"/>
    <x v="0"/>
    <n v="10469"/>
    <x v="2"/>
  </r>
  <r>
    <s v="10250698455"/>
    <s v="25169INV01AY"/>
    <s v="FA"/>
    <s v="R4"/>
    <d v="2025-06-18T00:00:00"/>
    <s v=""/>
    <s v="3106"/>
    <x v="1"/>
    <s v="10514"/>
    <s v="0"/>
    <n v="-16.84"/>
    <s v=""/>
    <n v="-16.84"/>
    <s v="USD"/>
    <s v="O1"/>
    <s v="USMO6561318390"/>
    <s v="1025069845510514"/>
    <s v=""/>
    <s v="BATCH_ID"/>
    <d v="2025-06-18T00:00:00"/>
    <d v="2025-06-19T00:00:00"/>
    <n v="0"/>
    <s v=""/>
    <s v=""/>
    <s v="3101521140"/>
    <s v="200011811193"/>
    <s v="0010"/>
    <s v="0060"/>
    <s v="R1"/>
    <s v="10-60"/>
    <x v="0"/>
    <x v="1"/>
    <n v="10514"/>
    <x v="1"/>
  </r>
  <r>
    <s v="10250698538"/>
    <s v="25169INV01AV"/>
    <s v="FA"/>
    <s v="R4"/>
    <d v="2025-06-18T00:00:00"/>
    <s v=""/>
    <s v="3106"/>
    <x v="0"/>
    <s v="10469"/>
    <s v="0"/>
    <n v="-5"/>
    <s v=""/>
    <n v="-5"/>
    <s v="USD"/>
    <s v="O1"/>
    <s v="USMO6561318340"/>
    <s v="1025069853810469"/>
    <s v=""/>
    <s v="BATCH_ID"/>
    <d v="2025-06-18T00:00:00"/>
    <d v="2025-06-19T00:00:00"/>
    <n v="0"/>
    <s v=""/>
    <s v=""/>
    <s v="3101636043"/>
    <s v="200012381204"/>
    <s v="0010"/>
    <s v="0060"/>
    <s v="R1"/>
    <s v="10-60"/>
    <x v="0"/>
    <x v="0"/>
    <n v="10469"/>
    <x v="2"/>
  </r>
  <r>
    <s v="10250698538"/>
    <s v="25169INV01AV"/>
    <s v="FA"/>
    <s v="R4"/>
    <d v="2025-06-18T00:00:00"/>
    <s v=""/>
    <s v="3106"/>
    <x v="1"/>
    <s v="10514"/>
    <s v="0"/>
    <n v="-5"/>
    <s v=""/>
    <n v="-5"/>
    <s v="USD"/>
    <s v="O1"/>
    <s v="USMO6561318340"/>
    <s v="1025069853810514"/>
    <s v=""/>
    <s v="BATCH_ID"/>
    <d v="2025-06-18T00:00:00"/>
    <d v="2025-06-19T00:00:00"/>
    <n v="0"/>
    <s v=""/>
    <s v=""/>
    <s v="3101635851"/>
    <s v="200012381204"/>
    <s v="0010"/>
    <s v="0060"/>
    <s v="R1"/>
    <s v="10-60"/>
    <x v="0"/>
    <x v="1"/>
    <n v="10514"/>
    <x v="1"/>
  </r>
  <r>
    <s v="10250698542"/>
    <s v="25169INV01AY"/>
    <s v="FA"/>
    <s v="R4"/>
    <d v="2025-06-18T00:00:00"/>
    <s v=""/>
    <s v="3106"/>
    <x v="1"/>
    <s v="10514"/>
    <s v="0"/>
    <n v="-16.61"/>
    <s v=""/>
    <n v="-16.61"/>
    <s v="USD"/>
    <s v="O1"/>
    <s v="USMO6561313650"/>
    <s v="1025069854210514"/>
    <s v=""/>
    <s v="BATCH_ID"/>
    <d v="2025-06-18T00:00:00"/>
    <d v="2025-06-19T00:00:00"/>
    <n v="0"/>
    <s v=""/>
    <s v=""/>
    <s v="3101624244"/>
    <s v="200013325978"/>
    <s v="0010"/>
    <s v="0060"/>
    <s v="R1"/>
    <s v="10-60"/>
    <x v="0"/>
    <x v="1"/>
    <n v="10514"/>
    <x v="1"/>
  </r>
  <r>
    <s v="10250698542"/>
    <s v="25169INV01AY"/>
    <s v="FA"/>
    <s v="R4"/>
    <d v="2025-06-18T00:00:00"/>
    <s v=""/>
    <s v="3106"/>
    <x v="0"/>
    <s v="10469"/>
    <s v="0"/>
    <n v="-5"/>
    <s v=""/>
    <n v="-5"/>
    <s v="USD"/>
    <s v="O1"/>
    <s v="USMO6561313650"/>
    <s v="1025069854210469"/>
    <s v=""/>
    <s v="BATCH_ID"/>
    <d v="2025-06-18T00:00:00"/>
    <d v="2025-06-19T00:00:00"/>
    <n v="0"/>
    <s v=""/>
    <s v=""/>
    <s v="3101624148"/>
    <s v="200013325978"/>
    <s v="0010"/>
    <s v="0060"/>
    <s v="R1"/>
    <s v="10-60"/>
    <x v="0"/>
    <x v="0"/>
    <n v="10469"/>
    <x v="2"/>
  </r>
  <r>
    <s v="10250698544"/>
    <s v="25169INV01AY"/>
    <s v="FA"/>
    <s v="R4"/>
    <d v="2025-06-18T00:00:00"/>
    <s v=""/>
    <s v="3106"/>
    <x v="0"/>
    <s v="10719"/>
    <s v="0"/>
    <n v="-5"/>
    <s v=""/>
    <n v="-5"/>
    <s v="USD"/>
    <s v="O1"/>
    <s v="USMO6560526690"/>
    <s v="1025069854410719"/>
    <s v=""/>
    <s v="BATCH_ID"/>
    <d v="2025-06-18T00:00:00"/>
    <d v="2025-06-19T00:00:00"/>
    <n v="0"/>
    <s v=""/>
    <s v=""/>
    <s v="3101588739"/>
    <s v="200013319963"/>
    <s v="0010"/>
    <s v="0060"/>
    <s v="R1"/>
    <s v="10-60"/>
    <x v="0"/>
    <x v="0"/>
    <n v="10719"/>
    <x v="0"/>
  </r>
  <r>
    <s v="10250698560"/>
    <s v="25169INV01AV"/>
    <s v="FA"/>
    <s v="R4"/>
    <d v="2025-06-18T00:00:00"/>
    <s v=""/>
    <s v="3106"/>
    <x v="0"/>
    <s v="10719"/>
    <s v="0"/>
    <n v="-5"/>
    <s v=""/>
    <n v="-5"/>
    <s v="USD"/>
    <s v="O1"/>
    <s v="USMO6560526570"/>
    <s v="1025069856010719"/>
    <s v=""/>
    <s v="BATCH_ID"/>
    <d v="2025-06-18T00:00:00"/>
    <d v="2025-06-19T00:00:00"/>
    <n v="0"/>
    <s v=""/>
    <s v=""/>
    <s v="3101540306"/>
    <s v="200012393449"/>
    <s v="0010"/>
    <s v="0060"/>
    <s v="R1"/>
    <s v="10-60"/>
    <x v="0"/>
    <x v="0"/>
    <n v="10719"/>
    <x v="0"/>
  </r>
  <r>
    <s v="10250698576"/>
    <s v="25169INV01AY"/>
    <s v="FA"/>
    <s v="R4"/>
    <d v="2025-06-18T00:00:00"/>
    <s v=""/>
    <s v="3106"/>
    <x v="0"/>
    <s v="10719"/>
    <s v="0"/>
    <n v="-21.27"/>
    <s v=""/>
    <n v="-21.27"/>
    <s v="USD"/>
    <s v="O1"/>
    <s v="USMO6574094491"/>
    <s v="1025069857610719"/>
    <s v=""/>
    <s v="BATCH_ID"/>
    <d v="2025-06-18T00:00:00"/>
    <d v="2025-06-19T00:00:00"/>
    <n v="0"/>
    <s v=""/>
    <s v=""/>
    <s v="3101665906"/>
    <s v="200013331794"/>
    <s v="0010"/>
    <s v="0060"/>
    <s v="R1"/>
    <s v="10-60"/>
    <x v="0"/>
    <x v="0"/>
    <n v="10719"/>
    <x v="0"/>
  </r>
  <r>
    <s v="10250698629"/>
    <s v="25169INV01AV"/>
    <s v="FA"/>
    <s v="R4"/>
    <d v="2025-06-18T00:00:00"/>
    <s v=""/>
    <s v="3106"/>
    <x v="0"/>
    <s v="10719"/>
    <s v="0"/>
    <n v="-5"/>
    <s v=""/>
    <n v="-5"/>
    <s v="USD"/>
    <s v="O1"/>
    <s v="USMO6574094551"/>
    <s v="1025069862910719"/>
    <s v=""/>
    <s v="BATCH_ID"/>
    <d v="2025-06-18T00:00:00"/>
    <d v="2025-06-19T00:00:00"/>
    <n v="0"/>
    <s v=""/>
    <s v=""/>
    <s v="3101677693"/>
    <s v="200013783127"/>
    <s v="0010"/>
    <s v="0060"/>
    <s v="R1"/>
    <s v="10-60"/>
    <x v="0"/>
    <x v="0"/>
    <n v="10719"/>
    <x v="0"/>
  </r>
  <r>
    <s v="10250698716"/>
    <s v="25169INV01AY"/>
    <s v="FA"/>
    <s v="R4"/>
    <d v="2025-06-18T00:00:00"/>
    <s v=""/>
    <s v="3106"/>
    <x v="0"/>
    <s v="10719"/>
    <s v="0"/>
    <n v="-5"/>
    <s v=""/>
    <n v="-5"/>
    <s v="USD"/>
    <s v="O1"/>
    <s v="USMO6560524560"/>
    <s v="1025069871610719"/>
    <s v=""/>
    <s v="BATCH_ID"/>
    <d v="2025-06-18T00:00:00"/>
    <d v="2025-06-19T00:00:00"/>
    <n v="0"/>
    <s v=""/>
    <s v=""/>
    <s v="3101602270"/>
    <s v="200013337858"/>
    <s v="0010"/>
    <s v="0060"/>
    <s v="R1"/>
    <s v="10-60"/>
    <x v="0"/>
    <x v="0"/>
    <n v="10719"/>
    <x v="0"/>
  </r>
  <r>
    <s v="10250698735"/>
    <s v="25169INV01AY"/>
    <s v="FA"/>
    <s v="R4"/>
    <d v="2025-06-18T00:00:00"/>
    <s v=""/>
    <s v="3106"/>
    <x v="0"/>
    <s v="10719"/>
    <s v="0"/>
    <n v="-5"/>
    <s v=""/>
    <n v="-5"/>
    <s v="USD"/>
    <s v="O1"/>
    <s v="USMO6560526500"/>
    <s v="1025069873510719"/>
    <s v=""/>
    <s v="BATCH_ID"/>
    <d v="2025-06-18T00:00:00"/>
    <d v="2025-06-19T00:00:00"/>
    <n v="0"/>
    <s v=""/>
    <s v=""/>
    <s v="3101674893"/>
    <s v="200013339573"/>
    <s v="0010"/>
    <s v="0060"/>
    <s v="R1"/>
    <s v="10-60"/>
    <x v="0"/>
    <x v="0"/>
    <n v="10719"/>
    <x v="0"/>
  </r>
  <r>
    <s v="10250698855"/>
    <s v="25169INV01AV"/>
    <s v="FA"/>
    <s v="R4"/>
    <d v="2025-06-18T00:00:00"/>
    <s v=""/>
    <s v="3106"/>
    <x v="0"/>
    <s v="10469"/>
    <s v="0"/>
    <n v="-6.27"/>
    <s v=""/>
    <n v="-6.27"/>
    <s v="USD"/>
    <s v="O1"/>
    <s v="USMO6561313420"/>
    <s v="1025069885510469"/>
    <s v=""/>
    <s v="BATCH_ID"/>
    <d v="2025-06-18T00:00:00"/>
    <d v="2025-06-19T00:00:00"/>
    <n v="0"/>
    <s v=""/>
    <s v=""/>
    <s v="3102056671"/>
    <s v="200015104579"/>
    <s v="0010"/>
    <s v="0060"/>
    <s v="R1"/>
    <s v="10-60"/>
    <x v="0"/>
    <x v="0"/>
    <n v="10469"/>
    <x v="2"/>
  </r>
  <r>
    <s v="10250698855"/>
    <s v="25169INV01AV"/>
    <s v="FA"/>
    <s v="R4"/>
    <d v="2025-06-18T00:00:00"/>
    <s v=""/>
    <s v="3106"/>
    <x v="1"/>
    <s v="10514"/>
    <s v="0"/>
    <n v="-10.65"/>
    <s v=""/>
    <n v="-10.65"/>
    <s v="USD"/>
    <s v="O1"/>
    <s v="USMO6561313420"/>
    <s v="1025069885510514"/>
    <s v=""/>
    <s v="BATCH_ID"/>
    <d v="2025-06-18T00:00:00"/>
    <d v="2025-06-19T00:00:00"/>
    <n v="0"/>
    <s v=""/>
    <s v=""/>
    <s v="3102056659"/>
    <s v="200015104579"/>
    <s v="0010"/>
    <s v="0060"/>
    <s v="R1"/>
    <s v="10-60"/>
    <x v="0"/>
    <x v="1"/>
    <n v="10514"/>
    <x v="1"/>
  </r>
  <r>
    <s v="10250699089"/>
    <s v="25169INV01AV"/>
    <s v="FA"/>
    <s v="R4"/>
    <d v="2025-06-18T00:00:00"/>
    <s v=""/>
    <s v="3106"/>
    <x v="0"/>
    <s v="10719"/>
    <s v="0"/>
    <n v="-5.18"/>
    <s v=""/>
    <n v="-5.18"/>
    <s v="USD"/>
    <s v="O1"/>
    <s v="USMO6560527201"/>
    <s v="1025069908910719"/>
    <s v=""/>
    <s v="BATCH_ID"/>
    <d v="2025-06-18T00:00:00"/>
    <d v="2025-06-19T00:00:00"/>
    <n v="0"/>
    <s v=""/>
    <s v=""/>
    <s v="3102233613"/>
    <s v="200015978055"/>
    <s v="0010"/>
    <s v="0060"/>
    <s v="R1"/>
    <s v="10-60"/>
    <x v="0"/>
    <x v="0"/>
    <n v="10719"/>
    <x v="0"/>
  </r>
  <r>
    <s v="10250700966"/>
    <s v="25170INV01AB"/>
    <s v="FA"/>
    <s v="R4"/>
    <d v="2025-06-19T00:00:00"/>
    <s v=""/>
    <s v="3106"/>
    <x v="1"/>
    <s v="10514"/>
    <s v="0"/>
    <n v="-5"/>
    <s v=""/>
    <n v="-5"/>
    <s v="USD"/>
    <s v="O1"/>
    <s v="USMO6561333680"/>
    <s v="1025070096610514"/>
    <s v=""/>
    <s v="BATCH_ID"/>
    <d v="2025-06-19T00:00:00"/>
    <d v="2025-06-20T00:00:00"/>
    <n v="0"/>
    <s v=""/>
    <s v=""/>
    <s v="3101618223"/>
    <s v="200011413586"/>
    <s v="0010"/>
    <s v="0060"/>
    <s v="R1"/>
    <s v="10-60"/>
    <x v="0"/>
    <x v="1"/>
    <n v="10514"/>
    <x v="1"/>
  </r>
  <r>
    <s v="10250700966"/>
    <s v="25170INV01AB"/>
    <s v="FA"/>
    <s v="R4"/>
    <d v="2025-06-19T00:00:00"/>
    <s v=""/>
    <s v="3106"/>
    <x v="0"/>
    <s v="10469"/>
    <s v="0"/>
    <n v="-5"/>
    <s v=""/>
    <n v="-5"/>
    <s v="USD"/>
    <s v="O1"/>
    <s v="USMO6561333680"/>
    <s v="1025070096610469"/>
    <s v=""/>
    <s v="BATCH_ID"/>
    <d v="2025-06-19T00:00:00"/>
    <d v="2025-06-20T00:00:00"/>
    <n v="0"/>
    <s v=""/>
    <s v=""/>
    <s v="3101618318"/>
    <s v="200011413586"/>
    <s v="0010"/>
    <s v="0060"/>
    <s v="R1"/>
    <s v="10-60"/>
    <x v="0"/>
    <x v="0"/>
    <n v="10469"/>
    <x v="2"/>
  </r>
  <r>
    <s v="10250700983"/>
    <s v="25170INV01AB"/>
    <s v="FA"/>
    <s v="R4"/>
    <d v="2025-06-19T00:00:00"/>
    <s v=""/>
    <s v="3106"/>
    <x v="0"/>
    <s v="10719"/>
    <s v="0"/>
    <n v="-9.49"/>
    <s v=""/>
    <n v="-9.49"/>
    <s v="USD"/>
    <s v="O1"/>
    <s v="USMO6560562590"/>
    <s v="1025070098310719"/>
    <s v=""/>
    <s v="BATCH_ID"/>
    <d v="2025-06-19T00:00:00"/>
    <d v="2025-06-20T00:00:00"/>
    <n v="0"/>
    <s v=""/>
    <s v=""/>
    <s v="3101603769"/>
    <s v="200011389802"/>
    <s v="0010"/>
    <s v="0060"/>
    <s v="R1"/>
    <s v="10-60"/>
    <x v="0"/>
    <x v="0"/>
    <n v="10719"/>
    <x v="0"/>
  </r>
  <r>
    <s v="10250701166"/>
    <s v="25170INV01AG"/>
    <s v="FA"/>
    <s v="R4"/>
    <d v="2025-06-19T00:00:00"/>
    <s v=""/>
    <s v="3106"/>
    <x v="0"/>
    <s v="10719"/>
    <s v="0"/>
    <n v="-5"/>
    <s v=""/>
    <n v="-5"/>
    <s v="USD"/>
    <s v="O1"/>
    <s v="USMO6560527580"/>
    <s v="1025070116610719"/>
    <s v=""/>
    <s v="BATCH_ID"/>
    <d v="2025-06-19T00:00:00"/>
    <d v="2025-06-20T00:00:00"/>
    <n v="0"/>
    <s v=""/>
    <s v=""/>
    <s v="3101534504"/>
    <s v="200012884991"/>
    <s v="0010"/>
    <s v="0060"/>
    <s v="R1"/>
    <s v="10-60"/>
    <x v="0"/>
    <x v="0"/>
    <n v="10719"/>
    <x v="0"/>
  </r>
  <r>
    <s v="10250701191"/>
    <s v="25170INV01AB"/>
    <s v="FA"/>
    <s v="R4"/>
    <d v="2025-06-19T00:00:00"/>
    <s v=""/>
    <s v="3106"/>
    <x v="0"/>
    <s v="10719"/>
    <s v="0"/>
    <n v="-5"/>
    <s v=""/>
    <n v="-5"/>
    <s v="USD"/>
    <s v="O1"/>
    <s v="USMO6560526770"/>
    <s v="1025070119110719"/>
    <s v=""/>
    <s v="BATCH_ID"/>
    <d v="2025-06-19T00:00:00"/>
    <d v="2025-06-20T00:00:00"/>
    <n v="0"/>
    <s v=""/>
    <s v=""/>
    <s v="3101631737"/>
    <s v="200013069758"/>
    <s v="0010"/>
    <s v="0060"/>
    <s v="R1"/>
    <s v="10-60"/>
    <x v="0"/>
    <x v="0"/>
    <n v="10719"/>
    <x v="0"/>
  </r>
  <r>
    <s v="10250701256"/>
    <s v="25170INV01AG"/>
    <s v="FA"/>
    <s v="R4"/>
    <d v="2025-06-19T00:00:00"/>
    <s v=""/>
    <s v="3106"/>
    <x v="0"/>
    <s v="10719"/>
    <s v="0"/>
    <n v="-11.85"/>
    <s v=""/>
    <n v="-11.85"/>
    <s v="USD"/>
    <s v="O1"/>
    <s v="USMO6560526910"/>
    <s v="1025070125610719"/>
    <s v=""/>
    <s v="BATCH_ID"/>
    <d v="2025-06-19T00:00:00"/>
    <d v="2025-06-20T00:00:00"/>
    <n v="0"/>
    <s v=""/>
    <s v=""/>
    <s v="3101544027"/>
    <s v="200012863060"/>
    <s v="0010"/>
    <s v="0060"/>
    <s v="R1"/>
    <s v="10-60"/>
    <x v="0"/>
    <x v="0"/>
    <n v="10719"/>
    <x v="0"/>
  </r>
  <r>
    <s v="10250701346"/>
    <s v="25170INV01AB"/>
    <s v="FA"/>
    <s v="R4"/>
    <d v="2025-06-19T00:00:00"/>
    <s v=""/>
    <s v="3106"/>
    <x v="0"/>
    <s v="10719"/>
    <s v="0"/>
    <n v="-5.0599999999999996"/>
    <s v=""/>
    <n v="-5.0599999999999996"/>
    <s v="USD"/>
    <s v="O1"/>
    <s v="USMO6560523190"/>
    <s v="1025070134610719"/>
    <s v=""/>
    <s v="BATCH_ID"/>
    <d v="2025-06-19T00:00:00"/>
    <d v="2025-06-20T00:00:00"/>
    <n v="0"/>
    <s v=""/>
    <s v=""/>
    <s v="3101504292"/>
    <s v="200014441816"/>
    <s v="0010"/>
    <s v="0060"/>
    <s v="R1"/>
    <s v="10-60"/>
    <x v="0"/>
    <x v="0"/>
    <n v="10719"/>
    <x v="0"/>
  </r>
  <r>
    <s v="10250701391"/>
    <s v="25170INV01AB"/>
    <s v="FA"/>
    <s v="R4"/>
    <d v="2025-06-19T00:00:00"/>
    <s v=""/>
    <s v="3106"/>
    <x v="1"/>
    <s v="10514"/>
    <s v="0"/>
    <n v="-20.14"/>
    <s v=""/>
    <n v="-20.14"/>
    <s v="USD"/>
    <s v="O1"/>
    <s v="USMO6561333800"/>
    <s v="1025070139110514"/>
    <s v=""/>
    <s v="BATCH_ID"/>
    <d v="2025-06-19T00:00:00"/>
    <d v="2025-06-20T00:00:00"/>
    <n v="0"/>
    <s v=""/>
    <s v=""/>
    <s v="3101618689"/>
    <s v="200014465484"/>
    <s v="0010"/>
    <s v="0060"/>
    <s v="R1"/>
    <s v="10-60"/>
    <x v="0"/>
    <x v="1"/>
    <n v="10514"/>
    <x v="1"/>
  </r>
  <r>
    <s v="10250701391"/>
    <s v="25170INV01AB"/>
    <s v="FA"/>
    <s v="R4"/>
    <d v="2025-06-19T00:00:00"/>
    <s v=""/>
    <s v="3106"/>
    <x v="0"/>
    <s v="10469"/>
    <s v="0"/>
    <n v="-12.98"/>
    <s v=""/>
    <n v="-12.98"/>
    <s v="USD"/>
    <s v="O1"/>
    <s v="USMO6561333800"/>
    <s v="1025070139110469"/>
    <s v=""/>
    <s v="BATCH_ID"/>
    <d v="2025-06-19T00:00:00"/>
    <d v="2025-06-20T00:00:00"/>
    <n v="0"/>
    <s v=""/>
    <s v=""/>
    <s v="3101618772"/>
    <s v="200014465484"/>
    <s v="0010"/>
    <s v="0060"/>
    <s v="R1"/>
    <s v="10-60"/>
    <x v="0"/>
    <x v="0"/>
    <n v="10469"/>
    <x v="2"/>
  </r>
  <r>
    <s v="10250701568"/>
    <s v="25170INV01AB"/>
    <s v="FA"/>
    <s v="R4"/>
    <d v="2025-06-19T00:00:00"/>
    <s v=""/>
    <s v="3106"/>
    <x v="0"/>
    <s v="10719"/>
    <s v="0"/>
    <n v="-10.02"/>
    <s v=""/>
    <n v="-10.02"/>
    <s v="USD"/>
    <s v="O1"/>
    <s v="USMO6560527550"/>
    <s v="1025070156810719"/>
    <s v=""/>
    <s v="BATCH_ID"/>
    <d v="2025-06-19T00:00:00"/>
    <d v="2025-06-20T00:00:00"/>
    <n v="0"/>
    <s v=""/>
    <s v=""/>
    <s v="3102238641"/>
    <s v="200016003440"/>
    <s v="0010"/>
    <s v="0060"/>
    <s v="R1"/>
    <s v="10-60"/>
    <x v="0"/>
    <x v="0"/>
    <n v="10719"/>
    <x v="0"/>
  </r>
  <r>
    <s v="10250701614"/>
    <s v="25170INV01AG"/>
    <s v="FA"/>
    <s v="R4"/>
    <d v="2025-06-19T00:00:00"/>
    <s v=""/>
    <s v="3106"/>
    <x v="1"/>
    <s v="10721"/>
    <s v="0"/>
    <n v="-5"/>
    <s v=""/>
    <n v="-5"/>
    <s v="USD"/>
    <s v="O1"/>
    <s v="USMO6568600001"/>
    <s v="1025070161410721"/>
    <s v=""/>
    <s v="BATCH_ID"/>
    <d v="2025-06-19T00:00:00"/>
    <d v="2025-06-20T00:00:00"/>
    <n v="0"/>
    <s v=""/>
    <s v=""/>
    <s v="3102225305"/>
    <s v="200015930437"/>
    <s v="0010"/>
    <s v="0060"/>
    <s v="R1"/>
    <s v="10-60"/>
    <x v="0"/>
    <x v="1"/>
    <n v="10721"/>
    <x v="4"/>
  </r>
  <r>
    <s v="10250701662"/>
    <s v="25170INV01AB"/>
    <s v="FA"/>
    <s v="R4"/>
    <d v="2025-06-19T00:00:00"/>
    <s v=""/>
    <s v="3106"/>
    <x v="1"/>
    <s v="10721"/>
    <s v="0"/>
    <n v="-5"/>
    <s v=""/>
    <n v="-5"/>
    <s v="USD"/>
    <s v="O1"/>
    <s v="USMO6568600001"/>
    <s v="1025070166210721"/>
    <s v=""/>
    <s v="BATCH_ID"/>
    <d v="2025-06-19T00:00:00"/>
    <d v="2025-06-20T00:00:00"/>
    <n v="0"/>
    <s v=""/>
    <s v=""/>
    <s v="3102243041"/>
    <s v="200016023901"/>
    <s v="0010"/>
    <s v="0060"/>
    <s v="R1"/>
    <s v="10-60"/>
    <x v="0"/>
    <x v="1"/>
    <n v="10721"/>
    <x v="4"/>
  </r>
  <r>
    <s v="10250701662"/>
    <s v="25170INV01AB"/>
    <s v="FA"/>
    <s v="R4"/>
    <d v="2025-06-19T00:00:00"/>
    <s v=""/>
    <s v="3106"/>
    <x v="0"/>
    <s v="10719"/>
    <s v="0"/>
    <n v="-5"/>
    <s v=""/>
    <n v="-5"/>
    <s v="USD"/>
    <s v="O1"/>
    <s v="USMO6568600001"/>
    <s v="1025070166210719"/>
    <s v=""/>
    <s v="BATCH_ID"/>
    <d v="2025-06-19T00:00:00"/>
    <d v="2025-06-20T00:00:00"/>
    <n v="0"/>
    <s v=""/>
    <s v=""/>
    <s v="3102243040"/>
    <s v="200016023901"/>
    <s v="0010"/>
    <s v="0060"/>
    <s v="R1"/>
    <s v="10-60"/>
    <x v="0"/>
    <x v="0"/>
    <n v="10719"/>
    <x v="0"/>
  </r>
  <r>
    <s v="10250701663"/>
    <s v="25170INV01AB"/>
    <s v="FA"/>
    <s v="R4"/>
    <d v="2025-06-19T00:00:00"/>
    <s v=""/>
    <s v="3106"/>
    <x v="1"/>
    <s v="10721"/>
    <s v="0"/>
    <n v="-5"/>
    <s v=""/>
    <n v="-5"/>
    <s v="USD"/>
    <s v="O1"/>
    <s v="USMO6568600001"/>
    <s v="1025070166310721"/>
    <s v=""/>
    <s v="BATCH_ID"/>
    <d v="2025-06-19T00:00:00"/>
    <d v="2025-06-20T00:00:00"/>
    <n v="0"/>
    <s v=""/>
    <s v=""/>
    <s v="3102243047"/>
    <s v="200016024727"/>
    <s v="0010"/>
    <s v="0060"/>
    <s v="R1"/>
    <s v="10-60"/>
    <x v="0"/>
    <x v="1"/>
    <n v="10721"/>
    <x v="4"/>
  </r>
  <r>
    <s v="10250703618"/>
    <s v="25171INV01AE"/>
    <s v="FA"/>
    <s v="R4"/>
    <d v="2025-06-20T00:00:00"/>
    <s v=""/>
    <s v="3106"/>
    <x v="0"/>
    <s v="10719"/>
    <s v="0"/>
    <n v="-5"/>
    <s v=""/>
    <n v="-5"/>
    <s v="USD"/>
    <s v="O1"/>
    <s v="USMO6306946301"/>
    <s v="1025070361810719"/>
    <s v=""/>
    <s v="BATCH_ID"/>
    <d v="2025-06-20T00:00:00"/>
    <d v="2025-06-23T00:00:00"/>
    <n v="0"/>
    <s v=""/>
    <s v=""/>
    <s v="3101632680"/>
    <s v="200011672348"/>
    <s v="0010"/>
    <s v="0060"/>
    <s v="R1"/>
    <s v="10-60"/>
    <x v="0"/>
    <x v="0"/>
    <n v="10719"/>
    <x v="0"/>
  </r>
  <r>
    <s v="10250703637"/>
    <s v="25171INV01AE"/>
    <s v="FA"/>
    <s v="R4"/>
    <d v="2025-06-20T00:00:00"/>
    <s v=""/>
    <s v="3106"/>
    <x v="0"/>
    <s v="10719"/>
    <s v="0"/>
    <n v="-5"/>
    <s v=""/>
    <n v="-5"/>
    <s v="USD"/>
    <s v="O1"/>
    <s v="USMO6560520450"/>
    <s v="1025070363710719"/>
    <s v=""/>
    <s v="BATCH_ID"/>
    <d v="2025-06-20T00:00:00"/>
    <d v="2025-06-23T00:00:00"/>
    <n v="0"/>
    <s v=""/>
    <s v=""/>
    <s v="3101535965"/>
    <s v="200011687684"/>
    <s v="0010"/>
    <s v="0060"/>
    <s v="R1"/>
    <s v="10-60"/>
    <x v="0"/>
    <x v="0"/>
    <n v="10719"/>
    <x v="0"/>
  </r>
  <r>
    <s v="10250703729"/>
    <s v="25171INV01AE"/>
    <s v="FA"/>
    <s v="R4"/>
    <d v="2025-06-20T00:00:00"/>
    <s v=""/>
    <s v="3106"/>
    <x v="1"/>
    <s v="10514"/>
    <s v="0"/>
    <n v="-5"/>
    <s v=""/>
    <n v="-5"/>
    <s v="USD"/>
    <s v="O1"/>
    <s v="USMO6561319110"/>
    <s v="1025070372910514"/>
    <s v=""/>
    <s v="BATCH_ID"/>
    <d v="2025-06-20T00:00:00"/>
    <d v="2025-06-23T00:00:00"/>
    <n v="0"/>
    <s v=""/>
    <s v=""/>
    <s v="3101519174"/>
    <s v="200011674153"/>
    <s v="0010"/>
    <s v="0060"/>
    <s v="R1"/>
    <s v="10-60"/>
    <x v="0"/>
    <x v="1"/>
    <n v="10514"/>
    <x v="1"/>
  </r>
  <r>
    <s v="10250703729"/>
    <s v="25171INV01AE"/>
    <s v="FA"/>
    <s v="R4"/>
    <d v="2025-06-20T00:00:00"/>
    <s v=""/>
    <s v="3106"/>
    <x v="0"/>
    <s v="10469"/>
    <s v="0"/>
    <n v="-5"/>
    <s v=""/>
    <n v="-5"/>
    <s v="USD"/>
    <s v="O1"/>
    <s v="USMO6561319110"/>
    <s v="1025070372910469"/>
    <s v=""/>
    <s v="BATCH_ID"/>
    <d v="2025-06-20T00:00:00"/>
    <d v="2025-06-23T00:00:00"/>
    <n v="0"/>
    <s v=""/>
    <s v=""/>
    <s v="3101519273"/>
    <s v="200011674153"/>
    <s v="0010"/>
    <s v="0060"/>
    <s v="R1"/>
    <s v="10-60"/>
    <x v="0"/>
    <x v="0"/>
    <n v="10469"/>
    <x v="2"/>
  </r>
  <r>
    <s v="10250703770"/>
    <s v="25171INV01BB"/>
    <s v="FA"/>
    <s v="R4"/>
    <d v="2025-06-20T00:00:00"/>
    <s v=""/>
    <s v="3106"/>
    <x v="0"/>
    <s v="10719"/>
    <s v="0"/>
    <n v="-5"/>
    <s v=""/>
    <n v="-5"/>
    <s v="USD"/>
    <s v="O1"/>
    <s v="USMO6306960731"/>
    <s v="1025070377010719"/>
    <s v=""/>
    <s v="BATCH_ID"/>
    <d v="2025-06-20T00:00:00"/>
    <d v="2025-06-23T00:00:00"/>
    <n v="0"/>
    <s v=""/>
    <s v=""/>
    <s v="3101509965"/>
    <s v="200011754872"/>
    <s v="0010"/>
    <s v="0060"/>
    <s v="R1"/>
    <s v="10-60"/>
    <x v="0"/>
    <x v="0"/>
    <n v="10719"/>
    <x v="0"/>
  </r>
  <r>
    <s v="10250703779"/>
    <s v="25171INV01BB"/>
    <s v="FA"/>
    <s v="R4"/>
    <d v="2025-06-20T00:00:00"/>
    <s v=""/>
    <s v="3106"/>
    <x v="0"/>
    <s v="10719"/>
    <s v="0"/>
    <n v="-5"/>
    <s v=""/>
    <n v="-5"/>
    <s v="USD"/>
    <s v="O1"/>
    <s v="USMO6560520860"/>
    <s v="1025070377910719"/>
    <s v=""/>
    <s v="BATCH_ID"/>
    <d v="2025-06-20T00:00:00"/>
    <d v="2025-06-23T00:00:00"/>
    <n v="0"/>
    <s v=""/>
    <s v=""/>
    <s v="3101497176"/>
    <s v="200013085465"/>
    <s v="0010"/>
    <s v="0060"/>
    <s v="R1"/>
    <s v="10-60"/>
    <x v="0"/>
    <x v="0"/>
    <n v="10719"/>
    <x v="0"/>
  </r>
  <r>
    <s v="10250703807"/>
    <s v="25171INV01BB"/>
    <s v="FA"/>
    <s v="R4"/>
    <d v="2025-06-20T00:00:00"/>
    <s v=""/>
    <s v="3106"/>
    <x v="0"/>
    <s v="10719"/>
    <s v="0"/>
    <n v="-5"/>
    <s v=""/>
    <n v="-5"/>
    <s v="USD"/>
    <s v="O1"/>
    <s v="USMO6305117331"/>
    <s v="1025070380710719"/>
    <s v=""/>
    <s v="BATCH_ID"/>
    <d v="2025-06-20T00:00:00"/>
    <d v="2025-06-23T00:00:00"/>
    <n v="0"/>
    <s v=""/>
    <s v=""/>
    <s v="3101623746"/>
    <s v="200013064833"/>
    <s v="0010"/>
    <s v="0060"/>
    <s v="R1"/>
    <s v="10-60"/>
    <x v="0"/>
    <x v="0"/>
    <n v="10719"/>
    <x v="0"/>
  </r>
  <r>
    <s v="10250703968"/>
    <s v="25171INV01BB"/>
    <s v="FA"/>
    <s v="R4"/>
    <d v="2025-06-20T00:00:00"/>
    <s v=""/>
    <s v="3106"/>
    <x v="0"/>
    <s v="10719"/>
    <s v="0"/>
    <n v="-23.48"/>
    <s v=""/>
    <n v="-23.48"/>
    <s v="USD"/>
    <s v="O1"/>
    <s v="USMO6305117261"/>
    <s v="1025070396810719"/>
    <s v=""/>
    <s v="BATCH_ID"/>
    <d v="2025-06-20T00:00:00"/>
    <d v="2025-06-23T00:00:00"/>
    <n v="0"/>
    <s v=""/>
    <s v=""/>
    <s v="3101482792"/>
    <s v="200014335968"/>
    <s v="0010"/>
    <s v="0060"/>
    <s v="R1"/>
    <s v="10-60"/>
    <x v="0"/>
    <x v="0"/>
    <n v="10719"/>
    <x v="0"/>
  </r>
  <r>
    <s v="10250704010"/>
    <s v="25171INV01BB"/>
    <s v="FA"/>
    <s v="R4"/>
    <d v="2025-06-20T00:00:00"/>
    <s v=""/>
    <s v="3106"/>
    <x v="0"/>
    <s v="10719"/>
    <s v="0"/>
    <n v="-5.67"/>
    <s v=""/>
    <n v="-5.67"/>
    <s v="USD"/>
    <s v="O1"/>
    <s v="USMO6306960541"/>
    <s v="1025070401010719"/>
    <s v=""/>
    <s v="BATCH_ID"/>
    <d v="2025-06-20T00:00:00"/>
    <d v="2025-06-23T00:00:00"/>
    <n v="0"/>
    <s v=""/>
    <s v=""/>
    <s v="3101626646"/>
    <s v="200014369322"/>
    <s v="0010"/>
    <s v="0060"/>
    <s v="R1"/>
    <s v="10-60"/>
    <x v="0"/>
    <x v="0"/>
    <n v="10719"/>
    <x v="0"/>
  </r>
  <r>
    <s v="10250704027"/>
    <s v="25171INV01AE"/>
    <s v="FA"/>
    <s v="R4"/>
    <d v="2025-06-20T00:00:00"/>
    <s v=""/>
    <s v="3106"/>
    <x v="0"/>
    <s v="10719"/>
    <s v="0"/>
    <n v="-5"/>
    <s v=""/>
    <n v="-5"/>
    <s v="USD"/>
    <s v="O1"/>
    <s v="USMO6301622230"/>
    <s v="1025070402710719"/>
    <s v=""/>
    <s v="BATCH_ID"/>
    <d v="2025-06-20T00:00:00"/>
    <d v="2025-06-23T00:00:00"/>
    <n v="0"/>
    <s v=""/>
    <s v=""/>
    <s v="3101504314"/>
    <s v="200014659839"/>
    <s v="0010"/>
    <s v="0060"/>
    <s v="R1"/>
    <s v="10-60"/>
    <x v="0"/>
    <x v="0"/>
    <n v="10719"/>
    <x v="0"/>
  </r>
  <r>
    <s v="10250704079"/>
    <s v="25171INV01BB"/>
    <s v="FA"/>
    <s v="R4"/>
    <d v="2025-06-20T00:00:00"/>
    <s v=""/>
    <s v="3106"/>
    <x v="0"/>
    <s v="10719"/>
    <s v="0"/>
    <n v="-20.75"/>
    <s v=""/>
    <n v="-20.75"/>
    <s v="USD"/>
    <s v="O1"/>
    <s v="USMO6305117431"/>
    <s v="1025070407910719"/>
    <s v=""/>
    <s v="BATCH_ID"/>
    <d v="2025-06-20T00:00:00"/>
    <d v="2025-06-23T00:00:00"/>
    <n v="0"/>
    <s v=""/>
    <s v=""/>
    <s v="3101649708"/>
    <s v="200014336487"/>
    <s v="0010"/>
    <s v="0060"/>
    <s v="R1"/>
    <s v="10-60"/>
    <x v="0"/>
    <x v="0"/>
    <n v="10719"/>
    <x v="0"/>
  </r>
  <r>
    <s v="10250704103"/>
    <s v="25171INV01AE"/>
    <s v="FA"/>
    <s v="R4"/>
    <d v="2025-06-20T00:00:00"/>
    <s v=""/>
    <s v="3106"/>
    <x v="0"/>
    <s v="10719"/>
    <s v="0"/>
    <n v="-8.2899999999999991"/>
    <s v=""/>
    <n v="-8.2899999999999991"/>
    <s v="USD"/>
    <s v="O1"/>
    <s v="USMO6306950091"/>
    <s v="1025070410310719"/>
    <s v=""/>
    <s v="BATCH_ID"/>
    <d v="2025-06-20T00:00:00"/>
    <d v="2025-06-23T00:00:00"/>
    <n v="0"/>
    <s v=""/>
    <s v=""/>
    <s v="3101489659"/>
    <s v="200014684969"/>
    <s v="0010"/>
    <s v="0060"/>
    <s v="R1"/>
    <s v="10-60"/>
    <x v="0"/>
    <x v="0"/>
    <n v="10719"/>
    <x v="0"/>
  </r>
  <r>
    <s v="10250704304"/>
    <s v="25171INV01BB"/>
    <s v="FA"/>
    <s v="R4"/>
    <d v="2025-06-20T00:00:00"/>
    <s v=""/>
    <s v="3106"/>
    <x v="0"/>
    <s v="10719"/>
    <s v="0"/>
    <n v="-5"/>
    <s v=""/>
    <n v="-5"/>
    <s v="USD"/>
    <s v="O1"/>
    <s v="USMO6560521610"/>
    <s v="1025070430410719"/>
    <s v=""/>
    <s v="BATCH_ID"/>
    <d v="2025-06-20T00:00:00"/>
    <d v="2025-06-23T00:00:00"/>
    <n v="0"/>
    <s v=""/>
    <s v=""/>
    <s v="3102197101"/>
    <s v="200015790724"/>
    <s v="0010"/>
    <s v="0060"/>
    <s v="R1"/>
    <s v="10-60"/>
    <x v="0"/>
    <x v="0"/>
    <n v="10719"/>
    <x v="0"/>
  </r>
  <r>
    <s v="10250705483"/>
    <s v="25174INV01BH"/>
    <s v="FA"/>
    <s v="R4"/>
    <d v="2025-06-23T00:00:00"/>
    <s v=""/>
    <s v="3106"/>
    <x v="0"/>
    <s v="10719"/>
    <s v="0"/>
    <n v="-5"/>
    <s v=""/>
    <n v="-5"/>
    <s v="USD"/>
    <s v="O1"/>
    <s v="USMO6560525560"/>
    <s v="1025070548310719"/>
    <s v=""/>
    <s v="BATCH_ID"/>
    <d v="2025-06-23T00:00:00"/>
    <d v="2025-06-24T00:00:00"/>
    <n v="0"/>
    <s v=""/>
    <s v=""/>
    <s v="3101490914"/>
    <s v="200012227050"/>
    <s v="0010"/>
    <s v="0060"/>
    <s v="R1"/>
    <s v="10-60"/>
    <x v="0"/>
    <x v="0"/>
    <n v="10719"/>
    <x v="0"/>
  </r>
  <r>
    <s v="10250705489"/>
    <s v="25174INV01BH"/>
    <s v="FA"/>
    <s v="R4"/>
    <d v="2025-06-23T00:00:00"/>
    <s v=""/>
    <s v="3106"/>
    <x v="0"/>
    <s v="10469"/>
    <s v="0"/>
    <n v="-5.18"/>
    <s v=""/>
    <n v="-5.18"/>
    <s v="USD"/>
    <s v="O1"/>
    <s v="USMO6561333430"/>
    <s v="1025070548910469"/>
    <s v=""/>
    <s v="BATCH_ID"/>
    <d v="2025-06-23T00:00:00"/>
    <d v="2025-06-24T00:00:00"/>
    <n v="0"/>
    <s v=""/>
    <s v=""/>
    <s v="3101689581"/>
    <s v="200012192056"/>
    <s v="0010"/>
    <s v="0060"/>
    <s v="R1"/>
    <s v="10-60"/>
    <x v="0"/>
    <x v="0"/>
    <n v="10469"/>
    <x v="2"/>
  </r>
  <r>
    <s v="10250705489"/>
    <s v="25174INV01BH"/>
    <s v="FA"/>
    <s v="R4"/>
    <d v="2025-06-23T00:00:00"/>
    <s v=""/>
    <s v="3106"/>
    <x v="1"/>
    <s v="10514"/>
    <s v="0"/>
    <n v="-9.3800000000000008"/>
    <s v=""/>
    <n v="-9.3800000000000008"/>
    <s v="USD"/>
    <s v="O1"/>
    <s v="USMO6561333430"/>
    <s v="1025070548910514"/>
    <s v=""/>
    <s v="BATCH_ID"/>
    <d v="2025-06-23T00:00:00"/>
    <d v="2025-06-24T00:00:00"/>
    <n v="0"/>
    <s v=""/>
    <s v=""/>
    <s v="3101689499"/>
    <s v="200012192056"/>
    <s v="0010"/>
    <s v="0060"/>
    <s v="R1"/>
    <s v="10-60"/>
    <x v="0"/>
    <x v="1"/>
    <n v="10514"/>
    <x v="1"/>
  </r>
  <r>
    <s v="10250705549"/>
    <s v="25174INV01BH"/>
    <s v="FA"/>
    <s v="R4"/>
    <d v="2025-06-23T00:00:00"/>
    <s v=""/>
    <s v="3106"/>
    <x v="0"/>
    <s v="10469"/>
    <s v="0"/>
    <n v="-5"/>
    <s v=""/>
    <n v="-5"/>
    <s v="USD"/>
    <s v="O1"/>
    <s v="USMO6561323420"/>
    <s v="1025070554910469"/>
    <s v=""/>
    <s v="BATCH_ID"/>
    <d v="2025-06-23T00:00:00"/>
    <d v="2025-06-24T00:00:00"/>
    <n v="0"/>
    <s v=""/>
    <s v=""/>
    <s v="3101488677"/>
    <s v="200013829961"/>
    <s v="0010"/>
    <s v="0060"/>
    <s v="R1"/>
    <s v="10-60"/>
    <x v="0"/>
    <x v="0"/>
    <n v="10469"/>
    <x v="2"/>
  </r>
  <r>
    <s v="10250705549"/>
    <s v="25174INV01BH"/>
    <s v="FA"/>
    <s v="R4"/>
    <d v="2025-06-23T00:00:00"/>
    <s v=""/>
    <s v="3106"/>
    <x v="1"/>
    <s v="10514"/>
    <s v="0"/>
    <n v="-5"/>
    <s v=""/>
    <n v="-5"/>
    <s v="USD"/>
    <s v="O1"/>
    <s v="USMO6561323420"/>
    <s v="1025070554910514"/>
    <s v=""/>
    <s v="BATCH_ID"/>
    <d v="2025-06-23T00:00:00"/>
    <d v="2025-06-24T00:00:00"/>
    <n v="0"/>
    <s v=""/>
    <s v=""/>
    <s v="3101488579"/>
    <s v="200013829961"/>
    <s v="0010"/>
    <s v="0060"/>
    <s v="R1"/>
    <s v="10-60"/>
    <x v="0"/>
    <x v="1"/>
    <n v="10514"/>
    <x v="1"/>
  </r>
  <r>
    <s v="10250705565"/>
    <s v="25174INV01BH"/>
    <s v="FA"/>
    <s v="R4"/>
    <d v="2025-06-23T00:00:00"/>
    <s v=""/>
    <s v="3106"/>
    <x v="0"/>
    <s v="10719"/>
    <s v="0"/>
    <n v="-5"/>
    <s v=""/>
    <n v="-5"/>
    <s v="USD"/>
    <s v="O1"/>
    <s v="USMO6570574020"/>
    <s v="1025070556510719"/>
    <s v=""/>
    <s v="BATCH_ID"/>
    <d v="2025-06-23T00:00:00"/>
    <d v="2025-06-24T00:00:00"/>
    <n v="0"/>
    <s v=""/>
    <s v=""/>
    <s v="3101661597"/>
    <s v="200013834755"/>
    <s v="0010"/>
    <s v="0060"/>
    <s v="R1"/>
    <s v="10-60"/>
    <x v="0"/>
    <x v="0"/>
    <n v="10719"/>
    <x v="0"/>
  </r>
  <r>
    <s v="10250705620"/>
    <s v="25174INV01BH"/>
    <s v="FA"/>
    <s v="R4"/>
    <d v="2025-06-23T00:00:00"/>
    <s v=""/>
    <s v="3106"/>
    <x v="0"/>
    <s v="10719"/>
    <s v="0"/>
    <n v="-9.66"/>
    <s v=""/>
    <n v="-9.66"/>
    <s v="USD"/>
    <s v="O1"/>
    <s v="USMO6560524490"/>
    <s v="1025070562010719"/>
    <s v=""/>
    <s v="BATCH_ID"/>
    <d v="2025-06-23T00:00:00"/>
    <d v="2025-06-24T00:00:00"/>
    <n v="0"/>
    <s v=""/>
    <s v=""/>
    <s v="3101496052"/>
    <s v="200013856477"/>
    <s v="0010"/>
    <s v="0060"/>
    <s v="R1"/>
    <s v="10-60"/>
    <x v="0"/>
    <x v="0"/>
    <n v="10719"/>
    <x v="0"/>
  </r>
  <r>
    <s v="10250705785"/>
    <s v="25174INV01BH"/>
    <s v="FA"/>
    <s v="R4"/>
    <d v="2025-06-23T00:00:00"/>
    <s v=""/>
    <s v="3106"/>
    <x v="1"/>
    <s v="10514"/>
    <s v="0"/>
    <n v="-5"/>
    <s v=""/>
    <n v="-5"/>
    <s v="USD"/>
    <s v="O1"/>
    <s v="USMO6561324020"/>
    <s v="1025070578510514"/>
    <s v=""/>
    <s v="BATCH_ID"/>
    <d v="2025-06-23T00:00:00"/>
    <d v="2025-06-24T00:00:00"/>
    <n v="0"/>
    <s v=""/>
    <s v=""/>
    <s v="3102231204"/>
    <s v="200015964113"/>
    <s v="0010"/>
    <s v="0060"/>
    <s v="R1"/>
    <s v="10-60"/>
    <x v="0"/>
    <x v="1"/>
    <n v="10514"/>
    <x v="1"/>
  </r>
  <r>
    <s v="10250705785"/>
    <s v="25174INV01BH"/>
    <s v="FA"/>
    <s v="R4"/>
    <d v="2025-06-23T00:00:00"/>
    <s v=""/>
    <s v="3106"/>
    <x v="0"/>
    <s v="10469"/>
    <s v="0"/>
    <n v="-5"/>
    <s v=""/>
    <n v="-5"/>
    <s v="USD"/>
    <s v="O1"/>
    <s v="USMO6561324020"/>
    <s v="1025070578510469"/>
    <s v=""/>
    <s v="BATCH_ID"/>
    <d v="2025-06-23T00:00:00"/>
    <d v="2025-06-24T00:00:00"/>
    <n v="0"/>
    <s v=""/>
    <s v=""/>
    <s v="3102231203"/>
    <s v="200015964113"/>
    <s v="0010"/>
    <s v="0060"/>
    <s v="R1"/>
    <s v="10-60"/>
    <x v="0"/>
    <x v="0"/>
    <n v="10469"/>
    <x v="2"/>
  </r>
  <r>
    <s v="10250706807"/>
    <s v="25175INV01BD"/>
    <s v="FA"/>
    <s v="R4"/>
    <d v="2025-06-24T00:00:00"/>
    <s v=""/>
    <s v="3106"/>
    <x v="0"/>
    <s v="10719"/>
    <s v="0"/>
    <n v="-8.85"/>
    <s v=""/>
    <n v="-8.85"/>
    <s v="USD"/>
    <s v="O1"/>
    <s v="USMO6560526670"/>
    <s v="1025070680710719"/>
    <s v=""/>
    <s v="BATCH_ID"/>
    <d v="2025-06-24T00:00:00"/>
    <d v="2025-06-25T00:00:00"/>
    <n v="0"/>
    <s v=""/>
    <s v=""/>
    <s v="3101559069"/>
    <s v="200011646581"/>
    <s v="0010"/>
    <s v="0060"/>
    <s v="R1"/>
    <s v="10-60"/>
    <x v="0"/>
    <x v="0"/>
    <n v="10719"/>
    <x v="0"/>
  </r>
  <r>
    <s v="10250706867"/>
    <s v="25175INV01BD"/>
    <s v="FA"/>
    <s v="R4"/>
    <d v="2025-06-24T00:00:00"/>
    <s v=""/>
    <s v="3106"/>
    <x v="0"/>
    <s v="10719"/>
    <s v="0"/>
    <n v="-5"/>
    <s v=""/>
    <n v="-5"/>
    <s v="USD"/>
    <s v="O1"/>
    <s v="USMO6560526800"/>
    <s v="1025070686710719"/>
    <s v=""/>
    <s v="BATCH_ID"/>
    <d v="2025-06-24T00:00:00"/>
    <d v="2025-06-25T00:00:00"/>
    <n v="0"/>
    <s v=""/>
    <s v=""/>
    <s v="3101567360"/>
    <s v="200011645229"/>
    <s v="0010"/>
    <s v="0060"/>
    <s v="R1"/>
    <s v="10-60"/>
    <x v="0"/>
    <x v="0"/>
    <n v="10719"/>
    <x v="0"/>
  </r>
  <r>
    <s v="10250706888"/>
    <s v="25175INV01BD"/>
    <s v="FA"/>
    <s v="R4"/>
    <d v="2025-06-24T00:00:00"/>
    <s v=""/>
    <s v="3106"/>
    <x v="0"/>
    <s v="10719"/>
    <s v="0"/>
    <n v="-6.29"/>
    <s v=""/>
    <n v="-6.29"/>
    <s v="USD"/>
    <s v="O1"/>
    <s v="USMO6306950151"/>
    <s v="1025070688810719"/>
    <s v=""/>
    <s v="BATCH_ID"/>
    <d v="2025-06-24T00:00:00"/>
    <d v="2025-06-25T00:00:00"/>
    <n v="0"/>
    <s v=""/>
    <s v=""/>
    <s v="3101599800"/>
    <s v="200011656200"/>
    <s v="0010"/>
    <s v="0060"/>
    <s v="R1"/>
    <s v="10-60"/>
    <x v="0"/>
    <x v="0"/>
    <n v="10719"/>
    <x v="0"/>
  </r>
  <r>
    <s v="10250707023"/>
    <s v="25175INV01BD"/>
    <s v="FA"/>
    <s v="R4"/>
    <d v="2025-06-24T00:00:00"/>
    <s v=""/>
    <s v="3106"/>
    <x v="0"/>
    <s v="10719"/>
    <s v="0"/>
    <n v="-5"/>
    <s v=""/>
    <n v="-5"/>
    <s v="USD"/>
    <s v="O1"/>
    <s v="USMO6306946301"/>
    <s v="1025070702310719"/>
    <s v=""/>
    <s v="BATCH_ID"/>
    <d v="2025-06-24T00:00:00"/>
    <d v="2025-06-25T00:00:00"/>
    <n v="0"/>
    <s v=""/>
    <s v=""/>
    <s v="3101557088"/>
    <s v="200013242108"/>
    <s v="0010"/>
    <s v="0060"/>
    <s v="R1"/>
    <s v="10-60"/>
    <x v="0"/>
    <x v="0"/>
    <n v="10719"/>
    <x v="0"/>
  </r>
  <r>
    <s v="10250707793"/>
    <s v="25178INV01AY"/>
    <s v="FA"/>
    <s v="R4"/>
    <d v="2025-06-27T00:00:00"/>
    <s v=""/>
    <s v="3106"/>
    <x v="0"/>
    <s v="10719"/>
    <s v="0"/>
    <n v="-13.97"/>
    <s v=""/>
    <n v="-13.97"/>
    <s v="USD"/>
    <s v="O1"/>
    <s v="USMO6574096861"/>
    <s v="1025070779310719"/>
    <s v=""/>
    <s v="BATCH_ID"/>
    <d v="2025-06-27T00:00:00"/>
    <d v="2025-06-30T00:00:00"/>
    <n v="0"/>
    <s v=""/>
    <s v=""/>
    <s v="3101634195"/>
    <s v="200011673858"/>
    <s v="0010"/>
    <s v="0060"/>
    <s v="R1"/>
    <s v="10-60"/>
    <x v="0"/>
    <x v="0"/>
    <n v="10719"/>
    <x v="0"/>
  </r>
  <r>
    <s v="10250708858"/>
    <s v="25181INV01AP"/>
    <s v="FA"/>
    <s v="R4"/>
    <d v="2025-06-30T00:00:00"/>
    <s v=""/>
    <s v="3106"/>
    <x v="1"/>
    <s v="10514"/>
    <s v="0"/>
    <n v="-5"/>
    <s v=""/>
    <n v="-5"/>
    <s v="USD"/>
    <s v="O1"/>
    <s v="USMO6561329990"/>
    <s v="1025070885810514"/>
    <s v=""/>
    <s v="BATCH_ID"/>
    <d v="2025-06-30T00:00:00"/>
    <d v="2025-07-01T00:00:00"/>
    <n v="0"/>
    <s v=""/>
    <s v=""/>
    <s v="3101522541"/>
    <s v="200011647415"/>
    <s v="0010"/>
    <s v="0060"/>
    <s v="R1"/>
    <s v="10-60"/>
    <x v="0"/>
    <x v="1"/>
    <n v="10514"/>
    <x v="1"/>
  </r>
  <r>
    <s v="10250708858"/>
    <s v="25181INV01AP"/>
    <s v="FA"/>
    <s v="R4"/>
    <d v="2025-06-30T00:00:00"/>
    <s v=""/>
    <s v="3106"/>
    <x v="0"/>
    <s v="10469"/>
    <s v="0"/>
    <n v="-5"/>
    <s v=""/>
    <n v="-5"/>
    <s v="USD"/>
    <s v="O1"/>
    <s v="USMO6561329990"/>
    <s v="1025070885810469"/>
    <s v=""/>
    <s v="BATCH_ID"/>
    <d v="2025-06-30T00:00:00"/>
    <d v="2025-07-01T00:00:00"/>
    <n v="0"/>
    <s v=""/>
    <s v=""/>
    <s v="3101522368"/>
    <s v="200011647415"/>
    <s v="0010"/>
    <s v="0060"/>
    <s v="R1"/>
    <s v="10-60"/>
    <x v="0"/>
    <x v="0"/>
    <n v="10469"/>
    <x v="2"/>
  </r>
  <r>
    <s v="10250708906"/>
    <s v="25181INV01AO"/>
    <s v="FA"/>
    <s v="R4"/>
    <d v="2025-06-30T00:00:00"/>
    <s v=""/>
    <s v="3106"/>
    <x v="1"/>
    <s v="10514"/>
    <s v="0"/>
    <n v="-8.85"/>
    <s v=""/>
    <n v="-8.85"/>
    <s v="USD"/>
    <s v="O1"/>
    <s v="USMO6561328110"/>
    <s v="1025070890610514"/>
    <s v=""/>
    <s v="BATCH_ID"/>
    <d v="2025-06-30T00:00:00"/>
    <d v="2025-07-01T00:00:00"/>
    <n v="0"/>
    <s v=""/>
    <s v=""/>
    <s v="3101533741"/>
    <s v="200013074733"/>
    <s v="0010"/>
    <s v="0060"/>
    <s v="R1"/>
    <s v="10-60"/>
    <x v="0"/>
    <x v="1"/>
    <n v="10514"/>
    <x v="1"/>
  </r>
  <r>
    <s v="10250708906"/>
    <s v="25181INV01AO"/>
    <s v="FA"/>
    <s v="R4"/>
    <d v="2025-06-30T00:00:00"/>
    <s v=""/>
    <s v="3106"/>
    <x v="0"/>
    <s v="10469"/>
    <s v="0"/>
    <n v="-5.56"/>
    <s v=""/>
    <n v="-5.56"/>
    <s v="USD"/>
    <s v="O1"/>
    <s v="USMO6561328110"/>
    <s v="1025070890610469"/>
    <s v=""/>
    <s v="BATCH_ID"/>
    <d v="2025-06-30T00:00:00"/>
    <d v="2025-07-01T00:00:00"/>
    <n v="0"/>
    <s v=""/>
    <s v=""/>
    <s v="3101533644"/>
    <s v="200013074733"/>
    <s v="0010"/>
    <s v="0060"/>
    <s v="R1"/>
    <s v="10-60"/>
    <x v="0"/>
    <x v="0"/>
    <n v="10469"/>
    <x v="2"/>
  </r>
  <r>
    <s v="10250709037"/>
    <s v="25181INV01AP"/>
    <s v="FA"/>
    <s v="R4"/>
    <d v="2025-06-30T00:00:00"/>
    <s v=""/>
    <s v="3106"/>
    <x v="1"/>
    <s v="10514"/>
    <s v="0"/>
    <n v="-5"/>
    <s v=""/>
    <n v="-5"/>
    <s v="USD"/>
    <s v="O1"/>
    <s v="USMO6561329650"/>
    <s v="1025070903710514"/>
    <s v=""/>
    <s v="BATCH_ID"/>
    <d v="2025-06-30T00:00:00"/>
    <d v="2025-07-01T00:00:00"/>
    <n v="0"/>
    <s v=""/>
    <s v=""/>
    <s v="3101570278"/>
    <s v="200014385823"/>
    <s v="0010"/>
    <s v="0060"/>
    <s v="R1"/>
    <s v="10-60"/>
    <x v="0"/>
    <x v="1"/>
    <n v="10514"/>
    <x v="1"/>
  </r>
  <r>
    <s v="10250709037"/>
    <s v="25181INV01AP"/>
    <s v="FA"/>
    <s v="R4"/>
    <d v="2025-06-30T00:00:00"/>
    <s v=""/>
    <s v="3106"/>
    <x v="0"/>
    <s v="10469"/>
    <s v="0"/>
    <n v="-5"/>
    <s v=""/>
    <n v="-5"/>
    <s v="USD"/>
    <s v="O1"/>
    <s v="USMO6561329650"/>
    <s v="1025070903710469"/>
    <s v=""/>
    <s v="BATCH_ID"/>
    <d v="2025-06-30T00:00:00"/>
    <d v="2025-07-01T00:00:00"/>
    <n v="0"/>
    <s v=""/>
    <s v=""/>
    <s v="3101570358"/>
    <s v="200014385823"/>
    <s v="0010"/>
    <s v="0060"/>
    <s v="R1"/>
    <s v="10-60"/>
    <x v="0"/>
    <x v="0"/>
    <n v="10469"/>
    <x v="2"/>
  </r>
  <r>
    <s v="10345622506"/>
    <s v="25153INV01A0"/>
    <s v="FA"/>
    <s v="R4"/>
    <d v="2025-06-02T00:00:00"/>
    <s v=""/>
    <s v="3106"/>
    <x v="1"/>
    <s v="10720"/>
    <s v="0"/>
    <n v="-5"/>
    <s v=""/>
    <n v="-5"/>
    <s v="USD"/>
    <s v="O1"/>
    <s v="USMO6384189211"/>
    <s v="1034562250610720"/>
    <s v=""/>
    <s v="BATCH_ID"/>
    <d v="2025-06-02T00:00:00"/>
    <d v="2025-06-03T00:00:00"/>
    <n v="0"/>
    <s v=""/>
    <s v=""/>
    <s v="3101655204"/>
    <s v="200013292194"/>
    <s v="0010"/>
    <s v="0060"/>
    <s v="R1"/>
    <s v="10-60"/>
    <x v="0"/>
    <x v="1"/>
    <n v="10720"/>
    <x v="3"/>
  </r>
  <r>
    <s v="10345622507"/>
    <s v="25153INV01A0"/>
    <s v="FA"/>
    <s v="R4"/>
    <d v="2025-06-02T00:00:00"/>
    <s v=""/>
    <s v="3106"/>
    <x v="1"/>
    <s v="10720"/>
    <s v="0"/>
    <n v="-5"/>
    <s v=""/>
    <n v="-5"/>
    <s v="USD"/>
    <s v="O1"/>
    <s v="USMO6384185141"/>
    <s v="1034562250710720"/>
    <s v=""/>
    <s v="BATCH_ID"/>
    <d v="2025-06-02T00:00:00"/>
    <d v="2025-06-03T00:00:00"/>
    <n v="0"/>
    <s v=""/>
    <s v=""/>
    <s v="3101645422"/>
    <s v="200013345174"/>
    <s v="0010"/>
    <s v="0060"/>
    <s v="R1"/>
    <s v="10-60"/>
    <x v="0"/>
    <x v="1"/>
    <n v="10720"/>
    <x v="3"/>
  </r>
  <r>
    <s v="10345622508"/>
    <s v="25153INV01A0"/>
    <s v="FA"/>
    <s v="R4"/>
    <d v="2025-06-02T00:00:00"/>
    <s v=""/>
    <s v="3106"/>
    <x v="0"/>
    <s v="10469"/>
    <s v="0"/>
    <n v="-5"/>
    <s v=""/>
    <n v="-5"/>
    <s v="USD"/>
    <s v="O1"/>
    <s v="USMO6561385301"/>
    <s v="1034562250810469"/>
    <s v=""/>
    <s v="BATCH_ID"/>
    <d v="2025-06-02T00:00:00"/>
    <d v="2025-06-03T00:00:00"/>
    <n v="0"/>
    <s v=""/>
    <s v=""/>
    <s v="3101586426"/>
    <s v="200013311333"/>
    <s v="0010"/>
    <s v="0060"/>
    <s v="R1"/>
    <s v="10-60"/>
    <x v="0"/>
    <x v="0"/>
    <n v="10469"/>
    <x v="2"/>
  </r>
  <r>
    <s v="10345622508"/>
    <s v="25153INV01A0"/>
    <s v="FA"/>
    <s v="R4"/>
    <d v="2025-06-02T00:00:00"/>
    <s v=""/>
    <s v="3106"/>
    <x v="1"/>
    <s v="10514"/>
    <s v="0"/>
    <n v="-5"/>
    <s v=""/>
    <n v="-5"/>
    <s v="USD"/>
    <s v="O1"/>
    <s v="USMO6561385301"/>
    <s v="1034562250810514"/>
    <s v=""/>
    <s v="BATCH_ID"/>
    <d v="2025-06-02T00:00:00"/>
    <d v="2025-06-03T00:00:00"/>
    <n v="0"/>
    <s v=""/>
    <s v=""/>
    <s v="3101586519"/>
    <s v="200013311333"/>
    <s v="0010"/>
    <s v="0060"/>
    <s v="R1"/>
    <s v="10-60"/>
    <x v="0"/>
    <x v="1"/>
    <n v="10514"/>
    <x v="1"/>
  </r>
  <r>
    <s v="10345622544"/>
    <s v="25153INV01A0"/>
    <s v="FA"/>
    <s v="R4"/>
    <d v="2025-06-02T00:00:00"/>
    <s v=""/>
    <s v="3106"/>
    <x v="0"/>
    <s v="10719"/>
    <s v="0"/>
    <n v="-5"/>
    <s v=""/>
    <n v="-5"/>
    <s v="USD"/>
    <s v="O1"/>
    <s v="USMO6396600001"/>
    <s v="1034562254410719"/>
    <s v=""/>
    <s v="BATCH_ID"/>
    <d v="2025-06-02T00:00:00"/>
    <d v="2025-06-03T00:00:00"/>
    <n v="0"/>
    <s v=""/>
    <s v=""/>
    <s v="3101630878"/>
    <s v="200013350851"/>
    <s v="0010"/>
    <s v="0060"/>
    <s v="R1"/>
    <s v="10-60"/>
    <x v="0"/>
    <x v="0"/>
    <n v="10719"/>
    <x v="0"/>
  </r>
  <r>
    <s v="10345622557"/>
    <s v="25153INV01BD"/>
    <s v="FA"/>
    <s v="R4"/>
    <d v="2025-06-02T00:00:00"/>
    <s v=""/>
    <s v="3106"/>
    <x v="0"/>
    <s v="10719"/>
    <s v="0"/>
    <n v="-5"/>
    <s v=""/>
    <n v="-5"/>
    <s v="USD"/>
    <s v="O1"/>
    <s v="USMO6396600001"/>
    <s v="1034562255710719"/>
    <s v=""/>
    <s v="BATCH_ID"/>
    <d v="2025-06-02T00:00:00"/>
    <d v="2025-06-03T00:00:00"/>
    <n v="0"/>
    <s v=""/>
    <s v=""/>
    <s v="3101679816"/>
    <s v="200014426551"/>
    <s v="0010"/>
    <s v="0060"/>
    <s v="R1"/>
    <s v="10-60"/>
    <x v="0"/>
    <x v="0"/>
    <n v="10719"/>
    <x v="0"/>
  </r>
  <r>
    <s v="10345622562"/>
    <s v="25153INV01BD"/>
    <s v="FA"/>
    <s v="R4"/>
    <d v="2025-06-02T00:00:00"/>
    <s v=""/>
    <s v="3106"/>
    <x v="1"/>
    <s v="10720"/>
    <s v="0"/>
    <n v="-5"/>
    <s v=""/>
    <n v="-5"/>
    <s v="USD"/>
    <s v="O1"/>
    <s v="USMO6384189191"/>
    <s v="1034562256210720"/>
    <s v=""/>
    <s v="BATCH_ID"/>
    <d v="2025-06-02T00:00:00"/>
    <d v="2025-06-03T00:00:00"/>
    <n v="0"/>
    <s v=""/>
    <s v=""/>
    <s v="3101518459"/>
    <s v="200014339416"/>
    <s v="0010"/>
    <s v="0060"/>
    <s v="R1"/>
    <s v="10-60"/>
    <x v="0"/>
    <x v="1"/>
    <n v="10720"/>
    <x v="3"/>
  </r>
  <r>
    <s v="10345622586"/>
    <s v="25153INV01BD"/>
    <s v="FA"/>
    <s v="R4"/>
    <d v="2025-06-02T00:00:00"/>
    <s v=""/>
    <s v="3106"/>
    <x v="0"/>
    <s v="10719"/>
    <s v="0"/>
    <n v="-5"/>
    <s v=""/>
    <n v="-5"/>
    <s v="USD"/>
    <s v="O1"/>
    <s v="USMO6396686851"/>
    <s v="1034562258610719"/>
    <s v=""/>
    <s v="BATCH_ID"/>
    <d v="2025-06-02T00:00:00"/>
    <d v="2025-06-03T00:00:00"/>
    <n v="0"/>
    <s v=""/>
    <s v=""/>
    <s v="3101510703"/>
    <s v="200014438200"/>
    <s v="0010"/>
    <s v="0060"/>
    <s v="R1"/>
    <s v="10-60"/>
    <x v="0"/>
    <x v="0"/>
    <n v="10719"/>
    <x v="0"/>
  </r>
  <r>
    <s v="10345622651"/>
    <s v="25153INV01A0"/>
    <s v="FA"/>
    <s v="R4"/>
    <d v="2025-06-02T00:00:00"/>
    <s v=""/>
    <s v="3106"/>
    <x v="0"/>
    <s v="10719"/>
    <s v="0"/>
    <n v="-5"/>
    <s v=""/>
    <n v="-5"/>
    <s v="USD"/>
    <s v="O1"/>
    <s v="USMO6390100001"/>
    <s v="1034562265110719"/>
    <s v=""/>
    <s v="BATCH_ID"/>
    <d v="2025-06-02T00:00:00"/>
    <d v="2025-06-03T00:00:00"/>
    <n v="0"/>
    <s v=""/>
    <s v=""/>
    <s v="3101482428"/>
    <s v="200013465642"/>
    <s v="0010"/>
    <s v="0060"/>
    <s v="R1"/>
    <s v="10-60"/>
    <x v="0"/>
    <x v="0"/>
    <n v="10719"/>
    <x v="0"/>
  </r>
  <r>
    <s v="10345622653"/>
    <s v="25153INV01A0"/>
    <s v="FA"/>
    <s v="R4"/>
    <d v="2025-06-02T00:00:00"/>
    <s v=""/>
    <s v="3106"/>
    <x v="1"/>
    <s v="10720"/>
    <s v="0"/>
    <n v="-5"/>
    <s v=""/>
    <n v="-5"/>
    <s v="USD"/>
    <s v="O1"/>
    <s v="USMO6384189331"/>
    <s v="1034562265310720"/>
    <s v=""/>
    <s v="BATCH_ID"/>
    <d v="2025-06-02T00:00:00"/>
    <d v="2025-06-03T00:00:00"/>
    <n v="0"/>
    <s v=""/>
    <s v=""/>
    <s v="3101556442"/>
    <s v="200013477621"/>
    <s v="0010"/>
    <s v="0060"/>
    <s v="R1"/>
    <s v="10-60"/>
    <x v="0"/>
    <x v="1"/>
    <n v="10720"/>
    <x v="3"/>
  </r>
  <r>
    <s v="10345622655"/>
    <s v="25153INV01A0"/>
    <s v="FA"/>
    <s v="R4"/>
    <d v="2025-06-02T00:00:00"/>
    <s v=""/>
    <s v="3106"/>
    <x v="1"/>
    <s v="10720"/>
    <s v="0"/>
    <n v="-5"/>
    <s v=""/>
    <n v="-5"/>
    <s v="USD"/>
    <s v="O1"/>
    <s v="USMO6384185091"/>
    <s v="1034562265510720"/>
    <s v=""/>
    <s v="BATCH_ID"/>
    <d v="2025-06-02T00:00:00"/>
    <d v="2025-06-03T00:00:00"/>
    <n v="0"/>
    <s v=""/>
    <s v=""/>
    <s v="3101636732"/>
    <s v="200013494618"/>
    <s v="0010"/>
    <s v="0060"/>
    <s v="R1"/>
    <s v="10-60"/>
    <x v="0"/>
    <x v="1"/>
    <n v="10720"/>
    <x v="3"/>
  </r>
  <r>
    <s v="10345623842"/>
    <s v="25154INV01AL"/>
    <s v="FA"/>
    <s v="R4"/>
    <d v="2025-06-03T00:00:00"/>
    <s v=""/>
    <s v="3106"/>
    <x v="0"/>
    <s v="10719"/>
    <s v="0"/>
    <n v="-5"/>
    <s v=""/>
    <n v="-5"/>
    <s v="USD"/>
    <s v="O1"/>
    <s v="USMO6307720490"/>
    <s v="1034562384210719"/>
    <s v=""/>
    <s v="BATCH_ID"/>
    <d v="2025-06-03T00:00:00"/>
    <d v="2025-06-04T00:00:00"/>
    <n v="0"/>
    <s v=""/>
    <s v=""/>
    <s v="3101672554"/>
    <s v="200011235690"/>
    <s v="0010"/>
    <s v="0060"/>
    <s v="R1"/>
    <s v="10-60"/>
    <x v="0"/>
    <x v="0"/>
    <n v="10719"/>
    <x v="0"/>
  </r>
  <r>
    <s v="10345623869"/>
    <s v="25154INV01AL"/>
    <s v="FA"/>
    <s v="R4"/>
    <d v="2025-06-03T00:00:00"/>
    <s v=""/>
    <s v="3106"/>
    <x v="0"/>
    <s v="10719"/>
    <s v="0"/>
    <n v="-5"/>
    <s v=""/>
    <n v="-5"/>
    <s v="USD"/>
    <s v="O1"/>
    <s v="USMO6562773931"/>
    <s v="1034562386910719"/>
    <s v=""/>
    <s v="BATCH_ID"/>
    <d v="2025-06-03T00:00:00"/>
    <d v="2025-06-04T00:00:00"/>
    <n v="0"/>
    <s v=""/>
    <s v=""/>
    <s v="3101640035"/>
    <s v="200011300916"/>
    <s v="0010"/>
    <s v="0060"/>
    <s v="R1"/>
    <s v="10-60"/>
    <x v="0"/>
    <x v="0"/>
    <n v="10719"/>
    <x v="0"/>
  </r>
  <r>
    <s v="10345623870"/>
    <s v="25154INV01AL"/>
    <s v="FA"/>
    <s v="R4"/>
    <d v="2025-06-03T00:00:00"/>
    <s v=""/>
    <s v="3106"/>
    <x v="0"/>
    <s v="10719"/>
    <s v="0"/>
    <n v="-5"/>
    <s v=""/>
    <n v="-5"/>
    <s v="USD"/>
    <s v="O1"/>
    <s v="USMO6562773931"/>
    <s v="1034562387010719"/>
    <s v=""/>
    <s v="BATCH_ID"/>
    <d v="2025-06-03T00:00:00"/>
    <d v="2025-06-04T00:00:00"/>
    <n v="0"/>
    <s v=""/>
    <s v=""/>
    <s v="3101640035"/>
    <s v="200011300916"/>
    <s v="0010"/>
    <s v="0060"/>
    <s v="R1"/>
    <s v="10-60"/>
    <x v="0"/>
    <x v="0"/>
    <n v="10719"/>
    <x v="0"/>
  </r>
  <r>
    <s v="10345623871"/>
    <s v="25154INV01AL"/>
    <s v="FA"/>
    <s v="R4"/>
    <d v="2025-06-03T00:00:00"/>
    <s v=""/>
    <s v="3106"/>
    <x v="0"/>
    <s v="10719"/>
    <s v="0"/>
    <n v="-5"/>
    <s v=""/>
    <n v="-5"/>
    <s v="USD"/>
    <s v="O1"/>
    <s v="USMO6562773931"/>
    <s v="1034562387110719"/>
    <s v=""/>
    <s v="BATCH_ID"/>
    <d v="2025-06-03T00:00:00"/>
    <d v="2025-06-04T00:00:00"/>
    <n v="0"/>
    <s v=""/>
    <s v=""/>
    <s v="3101640035"/>
    <s v="200011300916"/>
    <s v="0010"/>
    <s v="0060"/>
    <s v="R1"/>
    <s v="10-60"/>
    <x v="0"/>
    <x v="0"/>
    <n v="10719"/>
    <x v="0"/>
  </r>
  <r>
    <s v="10345623879"/>
    <s v="25154INV01AL"/>
    <s v="FA"/>
    <s v="R4"/>
    <d v="2025-06-03T00:00:00"/>
    <s v=""/>
    <s v="3106"/>
    <x v="0"/>
    <s v="10719"/>
    <s v="0"/>
    <n v="-5"/>
    <s v=""/>
    <n v="-5"/>
    <s v="USD"/>
    <s v="O1"/>
    <s v="USMO6307720230"/>
    <s v="1034562387910719"/>
    <s v=""/>
    <s v="BATCH_ID"/>
    <d v="2025-06-03T00:00:00"/>
    <d v="2025-06-04T00:00:00"/>
    <n v="0"/>
    <s v=""/>
    <s v=""/>
    <s v="3101672423"/>
    <s v="200011197726"/>
    <s v="0010"/>
    <s v="0060"/>
    <s v="R1"/>
    <s v="10-60"/>
    <x v="0"/>
    <x v="0"/>
    <n v="10719"/>
    <x v="0"/>
  </r>
  <r>
    <s v="10345623886"/>
    <s v="25154INV01AL"/>
    <s v="FA"/>
    <s v="R4"/>
    <d v="2025-06-03T00:00:00"/>
    <s v=""/>
    <s v="3106"/>
    <x v="0"/>
    <s v="10719"/>
    <s v="0"/>
    <n v="-5"/>
    <s v=""/>
    <n v="-5"/>
    <s v="USD"/>
    <s v="O1"/>
    <s v="USMO6396686881"/>
    <s v="1034562388610719"/>
    <s v=""/>
    <s v="BATCH_ID"/>
    <d v="2025-06-03T00:00:00"/>
    <d v="2025-06-04T00:00:00"/>
    <n v="0"/>
    <s v=""/>
    <s v=""/>
    <s v="3101552618"/>
    <s v="200011256787"/>
    <s v="0010"/>
    <s v="0060"/>
    <s v="R1"/>
    <s v="10-60"/>
    <x v="0"/>
    <x v="0"/>
    <n v="10719"/>
    <x v="0"/>
  </r>
  <r>
    <s v="10345623900"/>
    <s v="25154INV01AL"/>
    <s v="FA"/>
    <s v="R4"/>
    <d v="2025-06-03T00:00:00"/>
    <s v=""/>
    <s v="3106"/>
    <x v="0"/>
    <s v="10719"/>
    <s v="0"/>
    <n v="-5"/>
    <s v=""/>
    <n v="-5"/>
    <s v="USD"/>
    <s v="O1"/>
    <s v="USMO6307720170"/>
    <s v="1034562390010719"/>
    <s v=""/>
    <s v="BATCH_ID"/>
    <d v="2025-06-03T00:00:00"/>
    <d v="2025-06-04T00:00:00"/>
    <n v="0"/>
    <s v=""/>
    <s v=""/>
    <s v="3101545731"/>
    <s v="200011310774"/>
    <s v="0010"/>
    <s v="0060"/>
    <s v="R1"/>
    <s v="10-60"/>
    <x v="0"/>
    <x v="0"/>
    <n v="10719"/>
    <x v="0"/>
  </r>
  <r>
    <s v="10345624745"/>
    <s v="25156INV01BD"/>
    <s v="FA"/>
    <s v="R4"/>
    <d v="2025-06-05T00:00:00"/>
    <s v=""/>
    <s v="3106"/>
    <x v="0"/>
    <s v="10719"/>
    <s v="0"/>
    <n v="-5"/>
    <s v=""/>
    <n v="-5"/>
    <s v="USD"/>
    <s v="O1"/>
    <s v="USMO6560512570"/>
    <s v="1034562474510719"/>
    <s v=""/>
    <s v="BATCH_ID"/>
    <d v="2025-06-05T00:00:00"/>
    <d v="2025-06-06T00:00:00"/>
    <n v="0"/>
    <s v=""/>
    <s v=""/>
    <s v="3101602619"/>
    <s v="200012591000"/>
    <s v="0010"/>
    <s v="0060"/>
    <s v="R1"/>
    <s v="10-60"/>
    <x v="0"/>
    <x v="0"/>
    <n v="10719"/>
    <x v="0"/>
  </r>
  <r>
    <s v="10345624885"/>
    <s v="25156INV01BD"/>
    <s v="FA"/>
    <s v="R4"/>
    <d v="2025-06-05T00:00:00"/>
    <s v=""/>
    <s v="3106"/>
    <x v="0"/>
    <s v="10719"/>
    <s v="0"/>
    <n v="-11.29"/>
    <s v=""/>
    <n v="-11.29"/>
    <s v="USD"/>
    <s v="O1"/>
    <s v="USMO6560513470"/>
    <s v="1034562488510719"/>
    <s v=""/>
    <s v="BATCH_ID"/>
    <d v="2025-06-05T00:00:00"/>
    <d v="2025-06-06T00:00:00"/>
    <n v="0"/>
    <s v=""/>
    <s v=""/>
    <s v="3101660999"/>
    <s v="200013286030"/>
    <s v="0010"/>
    <s v="0060"/>
    <s v="R1"/>
    <s v="10-60"/>
    <x v="0"/>
    <x v="0"/>
    <n v="10719"/>
    <x v="0"/>
  </r>
  <r>
    <s v="10345625196"/>
    <s v="25156INV01BD"/>
    <s v="FA"/>
    <s v="R4"/>
    <d v="2025-06-05T00:00:00"/>
    <s v=""/>
    <s v="3106"/>
    <x v="0"/>
    <s v="10719"/>
    <s v="0"/>
    <n v="-5"/>
    <s v=""/>
    <n v="-5"/>
    <s v="USD"/>
    <s v="O1"/>
    <s v="USMO6560513730"/>
    <s v="1034562519610719"/>
    <s v=""/>
    <s v="BATCH_ID"/>
    <d v="2025-06-05T00:00:00"/>
    <d v="2025-06-06T00:00:00"/>
    <n v="0"/>
    <s v=""/>
    <s v=""/>
    <s v="3102287784"/>
    <s v="200016254217"/>
    <s v="0010"/>
    <s v="0060"/>
    <s v="R1"/>
    <s v="10-60"/>
    <x v="0"/>
    <x v="0"/>
    <n v="10719"/>
    <x v="0"/>
  </r>
  <r>
    <s v="10345626579"/>
    <s v="25157INV01BI"/>
    <s v="FA"/>
    <s v="R4"/>
    <d v="2025-06-06T00:00:00"/>
    <s v=""/>
    <s v="3106"/>
    <x v="0"/>
    <s v="10719"/>
    <s v="0"/>
    <n v="-5"/>
    <s v=""/>
    <n v="-5"/>
    <s v="USD"/>
    <s v="O1"/>
    <s v="USMO6574094871"/>
    <s v="1034562657910719"/>
    <s v=""/>
    <s v="BATCH_ID"/>
    <d v="2025-06-06T00:00:00"/>
    <d v="2025-06-09T00:00:00"/>
    <n v="0"/>
    <s v=""/>
    <s v=""/>
    <s v="3102157118"/>
    <s v="200015607464"/>
    <s v="0010"/>
    <s v="0060"/>
    <s v="R1"/>
    <s v="10-60"/>
    <x v="0"/>
    <x v="0"/>
    <n v="10719"/>
    <x v="0"/>
  </r>
  <r>
    <s v="10345630209"/>
    <s v="25161INV01AX"/>
    <s v="FA"/>
    <s v="R4"/>
    <d v="2025-06-10T00:00:00"/>
    <s v=""/>
    <s v="3106"/>
    <x v="1"/>
    <s v="10514"/>
    <s v="0"/>
    <n v="-5"/>
    <s v=""/>
    <n v="-5"/>
    <s v="USD"/>
    <s v="O1"/>
    <s v="USMO6561311700"/>
    <s v="1034563020910514"/>
    <s v=""/>
    <s v="BATCH_ID"/>
    <d v="2025-06-10T00:00:00"/>
    <d v="2025-06-11T00:00:00"/>
    <n v="0"/>
    <s v=""/>
    <s v=""/>
    <s v="3101639284"/>
    <s v="200011108616"/>
    <s v="0010"/>
    <s v="0060"/>
    <s v="R1"/>
    <s v="10-60"/>
    <x v="0"/>
    <x v="1"/>
    <n v="10514"/>
    <x v="1"/>
  </r>
  <r>
    <s v="10345630209"/>
    <s v="25161INV01AX"/>
    <s v="FA"/>
    <s v="R4"/>
    <d v="2025-06-10T00:00:00"/>
    <s v=""/>
    <s v="3106"/>
    <x v="0"/>
    <s v="10469"/>
    <s v="0"/>
    <n v="-5"/>
    <s v=""/>
    <n v="-5"/>
    <s v="USD"/>
    <s v="O1"/>
    <s v="USMO6561311700"/>
    <s v="1034563020910469"/>
    <s v=""/>
    <s v="BATCH_ID"/>
    <d v="2025-06-10T00:00:00"/>
    <d v="2025-06-11T00:00:00"/>
    <n v="0"/>
    <s v=""/>
    <s v=""/>
    <s v="3101639380"/>
    <s v="200011108616"/>
    <s v="0010"/>
    <s v="0060"/>
    <s v="R1"/>
    <s v="10-60"/>
    <x v="0"/>
    <x v="0"/>
    <n v="10469"/>
    <x v="2"/>
  </r>
  <r>
    <s v="10345630326"/>
    <s v="25161INV01AX"/>
    <s v="FA"/>
    <s v="R4"/>
    <d v="2025-06-10T00:00:00"/>
    <s v=""/>
    <s v="3106"/>
    <x v="1"/>
    <s v="10514"/>
    <s v="0"/>
    <n v="-5"/>
    <s v=""/>
    <n v="-5"/>
    <s v="USD"/>
    <s v="O1"/>
    <s v="USMO6561331300"/>
    <s v="1034563032610514"/>
    <s v=""/>
    <s v="BATCH_ID"/>
    <d v="2025-06-10T00:00:00"/>
    <d v="2025-06-11T00:00:00"/>
    <n v="0"/>
    <s v=""/>
    <s v=""/>
    <s v="3101550523"/>
    <s v="200011103039"/>
    <s v="0010"/>
    <s v="0060"/>
    <s v="R1"/>
    <s v="10-60"/>
    <x v="0"/>
    <x v="1"/>
    <n v="10514"/>
    <x v="1"/>
  </r>
  <r>
    <s v="10345630449"/>
    <s v="25161INV01BC"/>
    <s v="FA"/>
    <s v="R4"/>
    <d v="2025-06-10T00:00:00"/>
    <s v=""/>
    <s v="3106"/>
    <x v="0"/>
    <s v="10719"/>
    <s v="0"/>
    <n v="-5"/>
    <s v=""/>
    <n v="-5"/>
    <s v="USD"/>
    <s v="O1"/>
    <s v="USMO6560516320"/>
    <s v="1034563044910719"/>
    <s v=""/>
    <s v="BATCH_ID"/>
    <d v="2025-06-10T00:00:00"/>
    <d v="2025-06-11T00:00:00"/>
    <n v="0"/>
    <s v=""/>
    <s v=""/>
    <s v="3101702588"/>
    <s v="200011347990"/>
    <s v="0010"/>
    <s v="0060"/>
    <s v="R1"/>
    <s v="10-60"/>
    <x v="0"/>
    <x v="0"/>
    <n v="10719"/>
    <x v="0"/>
  </r>
  <r>
    <s v="10345630466"/>
    <s v="25161INV01AX"/>
    <s v="FA"/>
    <s v="R4"/>
    <d v="2025-06-10T00:00:00"/>
    <s v=""/>
    <s v="3106"/>
    <x v="0"/>
    <s v="10469"/>
    <s v="0"/>
    <n v="-5"/>
    <s v=""/>
    <n v="-5"/>
    <s v="USD"/>
    <s v="O1"/>
    <s v="USMO6561320290"/>
    <s v="1034563046610469"/>
    <s v=""/>
    <s v="BATCH_ID"/>
    <d v="2025-06-10T00:00:00"/>
    <d v="2025-06-11T00:00:00"/>
    <n v="0"/>
    <s v=""/>
    <s v=""/>
    <s v="3101673323"/>
    <s v="200011105802"/>
    <s v="0010"/>
    <s v="0060"/>
    <s v="C1"/>
    <s v="10-60"/>
    <x v="0"/>
    <x v="0"/>
    <n v="10469"/>
    <x v="2"/>
  </r>
  <r>
    <s v="10345630466"/>
    <s v="25161INV01AX"/>
    <s v="FA"/>
    <s v="R4"/>
    <d v="2025-06-10T00:00:00"/>
    <s v=""/>
    <s v="3106"/>
    <x v="1"/>
    <s v="10514"/>
    <s v="0"/>
    <n v="-5"/>
    <s v=""/>
    <n v="-5"/>
    <s v="USD"/>
    <s v="O1"/>
    <s v="USMO6561320290"/>
    <s v="1034563046610514"/>
    <s v=""/>
    <s v="BATCH_ID"/>
    <d v="2025-06-10T00:00:00"/>
    <d v="2025-06-11T00:00:00"/>
    <n v="0"/>
    <s v=""/>
    <s v=""/>
    <s v="3101673240"/>
    <s v="200011105802"/>
    <s v="0010"/>
    <s v="0060"/>
    <s v="C1"/>
    <s v="10-60"/>
    <x v="0"/>
    <x v="1"/>
    <n v="10514"/>
    <x v="1"/>
  </r>
  <r>
    <s v="10345630885"/>
    <s v="25161INV01AN"/>
    <s v="FA"/>
    <s v="R4"/>
    <d v="2025-06-10T00:00:00"/>
    <s v=""/>
    <s v="3106"/>
    <x v="1"/>
    <s v="10514"/>
    <s v="0"/>
    <n v="-5"/>
    <s v=""/>
    <n v="-5"/>
    <s v="USD"/>
    <s v="O1"/>
    <s v="USMO6561312220"/>
    <s v="1034563088510514"/>
    <s v=""/>
    <s v="BATCH_ID"/>
    <d v="2025-06-10T00:00:00"/>
    <d v="2025-06-11T00:00:00"/>
    <n v="0"/>
    <s v=""/>
    <s v=""/>
    <s v="3101502546"/>
    <s v="200012002396"/>
    <s v="0010"/>
    <s v="0060"/>
    <s v="R1"/>
    <s v="10-60"/>
    <x v="0"/>
    <x v="1"/>
    <n v="10514"/>
    <x v="1"/>
  </r>
  <r>
    <s v="10345630885"/>
    <s v="25161INV01AN"/>
    <s v="FA"/>
    <s v="R4"/>
    <d v="2025-06-10T00:00:00"/>
    <s v=""/>
    <s v="3106"/>
    <x v="0"/>
    <s v="10469"/>
    <s v="0"/>
    <n v="-5"/>
    <s v=""/>
    <n v="-5"/>
    <s v="USD"/>
    <s v="O1"/>
    <s v="USMO6561312220"/>
    <s v="1034563088510469"/>
    <s v=""/>
    <s v="BATCH_ID"/>
    <d v="2025-06-10T00:00:00"/>
    <d v="2025-06-11T00:00:00"/>
    <n v="0"/>
    <s v=""/>
    <s v=""/>
    <s v="3101502642"/>
    <s v="200012002396"/>
    <s v="0010"/>
    <s v="0060"/>
    <s v="R1"/>
    <s v="10-60"/>
    <x v="0"/>
    <x v="0"/>
    <n v="10469"/>
    <x v="2"/>
  </r>
  <r>
    <s v="10345630888"/>
    <s v="25161INV01AN"/>
    <s v="FA"/>
    <s v="R4"/>
    <d v="2025-06-10T00:00:00"/>
    <s v=""/>
    <s v="3106"/>
    <x v="0"/>
    <s v="10719"/>
    <s v="0"/>
    <n v="-8.5299999999999994"/>
    <s v=""/>
    <n v="-8.5299999999999994"/>
    <s v="USD"/>
    <s v="O1"/>
    <s v="USMO6570590190"/>
    <s v="1034563088810719"/>
    <s v=""/>
    <s v="BATCH_ID"/>
    <d v="2025-06-10T00:00:00"/>
    <d v="2025-06-11T00:00:00"/>
    <n v="0"/>
    <s v=""/>
    <s v=""/>
    <s v="3101484471"/>
    <s v="200011992258"/>
    <s v="0010"/>
    <s v="0060"/>
    <s v="R1"/>
    <s v="10-60"/>
    <x v="0"/>
    <x v="0"/>
    <n v="10719"/>
    <x v="0"/>
  </r>
  <r>
    <s v="10345631049"/>
    <s v="25161INV01A0"/>
    <s v="FA"/>
    <s v="R4"/>
    <d v="2025-06-10T00:00:00"/>
    <s v=""/>
    <s v="3106"/>
    <x v="0"/>
    <s v="10469"/>
    <s v="0"/>
    <n v="-5"/>
    <s v=""/>
    <n v="-5"/>
    <s v="USD"/>
    <s v="O1"/>
    <s v="USMO6561316100"/>
    <s v="1034563104910469"/>
    <s v=""/>
    <s v="BATCH_ID"/>
    <d v="2025-06-10T00:00:00"/>
    <d v="2025-06-11T00:00:00"/>
    <n v="0"/>
    <s v=""/>
    <s v=""/>
    <s v="3101502958"/>
    <s v="200012143703"/>
    <s v="0010"/>
    <s v="0060"/>
    <s v="R1"/>
    <s v="10-60"/>
    <x v="0"/>
    <x v="0"/>
    <n v="10469"/>
    <x v="2"/>
  </r>
  <r>
    <s v="10345631049"/>
    <s v="25161INV01A0"/>
    <s v="FA"/>
    <s v="R4"/>
    <d v="2025-06-10T00:00:00"/>
    <s v=""/>
    <s v="3106"/>
    <x v="1"/>
    <s v="10514"/>
    <s v="0"/>
    <n v="-5"/>
    <s v=""/>
    <n v="-5"/>
    <s v="USD"/>
    <s v="O1"/>
    <s v="USMO6561316100"/>
    <s v="1034563104910514"/>
    <s v=""/>
    <s v="BATCH_ID"/>
    <d v="2025-06-10T00:00:00"/>
    <d v="2025-06-11T00:00:00"/>
    <n v="0"/>
    <s v=""/>
    <s v=""/>
    <s v="3101502859"/>
    <s v="200012143703"/>
    <s v="0010"/>
    <s v="0060"/>
    <s v="R1"/>
    <s v="10-60"/>
    <x v="0"/>
    <x v="1"/>
    <n v="10514"/>
    <x v="1"/>
  </r>
  <r>
    <s v="10345631391"/>
    <s v="25161INV01BC"/>
    <s v="FA"/>
    <s v="R4"/>
    <d v="2025-06-10T00:00:00"/>
    <s v=""/>
    <s v="3106"/>
    <x v="0"/>
    <s v="10469"/>
    <s v="0"/>
    <n v="-5"/>
    <s v=""/>
    <n v="-5"/>
    <s v="USD"/>
    <s v="O1"/>
    <s v="USMO6561319310"/>
    <s v="1034563139110469"/>
    <s v=""/>
    <s v="BATCH_ID"/>
    <d v="2025-06-10T00:00:00"/>
    <d v="2025-06-11T00:00:00"/>
    <n v="0"/>
    <s v=""/>
    <s v=""/>
    <s v="3101611277"/>
    <s v="200012028441"/>
    <s v="0010"/>
    <s v="0060"/>
    <s v="C1"/>
    <s v="10-60"/>
    <x v="0"/>
    <x v="0"/>
    <n v="10469"/>
    <x v="2"/>
  </r>
  <r>
    <s v="10345631391"/>
    <s v="25161INV01BC"/>
    <s v="FA"/>
    <s v="R4"/>
    <d v="2025-06-10T00:00:00"/>
    <s v=""/>
    <s v="3106"/>
    <x v="1"/>
    <s v="10514"/>
    <s v="0"/>
    <n v="-5"/>
    <s v=""/>
    <n v="-5"/>
    <s v="USD"/>
    <s v="O1"/>
    <s v="USMO6561319310"/>
    <s v="1034563139110514"/>
    <s v=""/>
    <s v="BATCH_ID"/>
    <d v="2025-06-10T00:00:00"/>
    <d v="2025-06-11T00:00:00"/>
    <n v="0"/>
    <s v=""/>
    <s v=""/>
    <s v="3101611373"/>
    <s v="200012028441"/>
    <s v="0010"/>
    <s v="0060"/>
    <s v="C1"/>
    <s v="10-60"/>
    <x v="0"/>
    <x v="1"/>
    <n v="10514"/>
    <x v="1"/>
  </r>
  <r>
    <s v="10345631423"/>
    <s v="25161INV01BC"/>
    <s v="FA"/>
    <s v="R4"/>
    <d v="2025-06-10T00:00:00"/>
    <s v=""/>
    <s v="3106"/>
    <x v="0"/>
    <s v="10469"/>
    <s v="0"/>
    <n v="-5"/>
    <s v=""/>
    <n v="-5"/>
    <s v="USD"/>
    <s v="O1"/>
    <s v="USMO6561310560"/>
    <s v="1034563142310469"/>
    <s v=""/>
    <s v="BATCH_ID"/>
    <d v="2025-06-10T00:00:00"/>
    <d v="2025-06-11T00:00:00"/>
    <n v="0"/>
    <s v=""/>
    <s v=""/>
    <s v="3101514661"/>
    <s v="200013457839"/>
    <s v="0010"/>
    <s v="0060"/>
    <s v="C1"/>
    <s v="10-60"/>
    <x v="0"/>
    <x v="0"/>
    <n v="10469"/>
    <x v="2"/>
  </r>
  <r>
    <s v="10345631423"/>
    <s v="25161INV01BC"/>
    <s v="FA"/>
    <s v="R4"/>
    <d v="2025-06-10T00:00:00"/>
    <s v=""/>
    <s v="3106"/>
    <x v="1"/>
    <s v="10514"/>
    <s v="0"/>
    <n v="-5"/>
    <s v=""/>
    <n v="-5"/>
    <s v="USD"/>
    <s v="O1"/>
    <s v="USMO6561310560"/>
    <s v="1034563142310514"/>
    <s v=""/>
    <s v="BATCH_ID"/>
    <d v="2025-06-10T00:00:00"/>
    <d v="2025-06-11T00:00:00"/>
    <n v="0"/>
    <s v=""/>
    <s v=""/>
    <s v="3101514566"/>
    <s v="200013457839"/>
    <s v="0010"/>
    <s v="0060"/>
    <s v="C1"/>
    <s v="10-60"/>
    <x v="0"/>
    <x v="1"/>
    <n v="10514"/>
    <x v="1"/>
  </r>
  <r>
    <s v="10345631516"/>
    <s v="25161INV01AX"/>
    <s v="FA"/>
    <s v="R4"/>
    <d v="2025-06-10T00:00:00"/>
    <s v=""/>
    <s v="3106"/>
    <x v="1"/>
    <s v="10514"/>
    <s v="0"/>
    <n v="-5"/>
    <s v=""/>
    <n v="-5"/>
    <s v="USD"/>
    <s v="O1"/>
    <s v="USMO6561322720"/>
    <s v="1034563151610514"/>
    <s v=""/>
    <s v="BATCH_ID"/>
    <d v="2025-06-10T00:00:00"/>
    <d v="2025-06-11T00:00:00"/>
    <n v="0"/>
    <s v=""/>
    <s v=""/>
    <s v="3101663522"/>
    <s v="200013831611"/>
    <s v="0010"/>
    <s v="0060"/>
    <s v="R1"/>
    <s v="10-60"/>
    <x v="0"/>
    <x v="1"/>
    <n v="10514"/>
    <x v="1"/>
  </r>
  <r>
    <s v="10345631516"/>
    <s v="25161INV01AX"/>
    <s v="FA"/>
    <s v="R4"/>
    <d v="2025-06-10T00:00:00"/>
    <s v=""/>
    <s v="3106"/>
    <x v="0"/>
    <s v="10469"/>
    <s v="0"/>
    <n v="-5"/>
    <s v=""/>
    <n v="-5"/>
    <s v="USD"/>
    <s v="O1"/>
    <s v="USMO6561322720"/>
    <s v="1034563151610469"/>
    <s v=""/>
    <s v="BATCH_ID"/>
    <d v="2025-06-10T00:00:00"/>
    <d v="2025-06-11T00:00:00"/>
    <n v="0"/>
    <s v=""/>
    <s v=""/>
    <s v="3101663430"/>
    <s v="200013831611"/>
    <s v="0010"/>
    <s v="0060"/>
    <s v="R1"/>
    <s v="10-60"/>
    <x v="0"/>
    <x v="0"/>
    <n v="10469"/>
    <x v="2"/>
  </r>
  <r>
    <s v="10345631612"/>
    <s v="25161INV01A0"/>
    <s v="FA"/>
    <s v="R4"/>
    <d v="2025-06-10T00:00:00"/>
    <s v=""/>
    <s v="3106"/>
    <x v="0"/>
    <s v="10719"/>
    <s v="0"/>
    <n v="-5"/>
    <s v=""/>
    <n v="-5"/>
    <s v="USD"/>
    <s v="O1"/>
    <s v="USMO6570590200"/>
    <s v="1034563161210719"/>
    <s v=""/>
    <s v="BATCH_ID"/>
    <d v="2025-06-10T00:00:00"/>
    <d v="2025-06-11T00:00:00"/>
    <n v="0"/>
    <s v=""/>
    <s v=""/>
    <s v="3101633750"/>
    <s v="200013905217"/>
    <s v="0010"/>
    <s v="0060"/>
    <s v="R1"/>
    <s v="10-60"/>
    <x v="0"/>
    <x v="0"/>
    <n v="10719"/>
    <x v="0"/>
  </r>
  <r>
    <s v="10345631629"/>
    <s v="25161INV01AX"/>
    <s v="FA"/>
    <s v="R4"/>
    <d v="2025-06-10T00:00:00"/>
    <s v=""/>
    <s v="3106"/>
    <x v="1"/>
    <s v="10514"/>
    <s v="0"/>
    <n v="-5"/>
    <s v=""/>
    <n v="-5"/>
    <s v="USD"/>
    <s v="O1"/>
    <s v="USMO6561310250"/>
    <s v="1034563162910514"/>
    <s v=""/>
    <s v="BATCH_ID"/>
    <d v="2025-06-10T00:00:00"/>
    <d v="2025-06-11T00:00:00"/>
    <n v="0"/>
    <s v=""/>
    <s v=""/>
    <s v="3101584955"/>
    <s v="200013836388"/>
    <s v="0010"/>
    <s v="0060"/>
    <s v="R1"/>
    <s v="10-60"/>
    <x v="0"/>
    <x v="1"/>
    <n v="10514"/>
    <x v="1"/>
  </r>
  <r>
    <s v="10345631629"/>
    <s v="25161INV01AX"/>
    <s v="FA"/>
    <s v="R4"/>
    <d v="2025-06-10T00:00:00"/>
    <s v=""/>
    <s v="3106"/>
    <x v="0"/>
    <s v="10469"/>
    <s v="0"/>
    <n v="-5"/>
    <s v=""/>
    <n v="-5"/>
    <s v="USD"/>
    <s v="O1"/>
    <s v="USMO6561310250"/>
    <s v="1034563162910469"/>
    <s v=""/>
    <s v="BATCH_ID"/>
    <d v="2025-06-10T00:00:00"/>
    <d v="2025-06-11T00:00:00"/>
    <n v="0"/>
    <s v=""/>
    <s v=""/>
    <s v="3101584763"/>
    <s v="200013836388"/>
    <s v="0010"/>
    <s v="0060"/>
    <s v="R1"/>
    <s v="10-60"/>
    <x v="0"/>
    <x v="0"/>
    <n v="10469"/>
    <x v="2"/>
  </r>
  <r>
    <s v="10345632105"/>
    <s v="25161INV01BC"/>
    <s v="FA"/>
    <s v="R4"/>
    <d v="2025-06-10T00:00:00"/>
    <s v=""/>
    <s v="3106"/>
    <x v="0"/>
    <s v="10469"/>
    <s v="0"/>
    <n v="-5"/>
    <s v=""/>
    <n v="-5"/>
    <s v="USD"/>
    <s v="O1"/>
    <s v="USMO6561376000"/>
    <s v="1034563210510469"/>
    <s v=""/>
    <s v="BATCH_ID"/>
    <d v="2025-06-10T00:00:00"/>
    <d v="2025-06-11T00:00:00"/>
    <n v="0"/>
    <s v=""/>
    <s v=""/>
    <s v="3101547322"/>
    <s v="200014418566"/>
    <s v="0010"/>
    <s v="0060"/>
    <s v="C1"/>
    <s v="10-60"/>
    <x v="0"/>
    <x v="0"/>
    <n v="10469"/>
    <x v="2"/>
  </r>
  <r>
    <s v="10345632254"/>
    <s v="25161INV01A0"/>
    <s v="FA"/>
    <s v="R4"/>
    <d v="2025-06-10T00:00:00"/>
    <s v=""/>
    <s v="3106"/>
    <x v="0"/>
    <s v="10469"/>
    <s v="0"/>
    <n v="-5"/>
    <s v=""/>
    <n v="-5"/>
    <s v="USD"/>
    <s v="O1"/>
    <s v="USMO6561319350"/>
    <s v="1034563225410469"/>
    <s v=""/>
    <s v="BATCH_ID"/>
    <d v="2025-06-10T00:00:00"/>
    <d v="2025-06-11T00:00:00"/>
    <n v="0"/>
    <s v=""/>
    <s v=""/>
    <s v="3102023721"/>
    <s v="200014959429"/>
    <s v="0010"/>
    <s v="0060"/>
    <s v="R1"/>
    <s v="10-60"/>
    <x v="0"/>
    <x v="0"/>
    <n v="10469"/>
    <x v="2"/>
  </r>
  <r>
    <s v="10345632254"/>
    <s v="25161INV01A0"/>
    <s v="FA"/>
    <s v="R4"/>
    <d v="2025-06-10T00:00:00"/>
    <s v=""/>
    <s v="3106"/>
    <x v="1"/>
    <s v="10514"/>
    <s v="0"/>
    <n v="-5"/>
    <s v=""/>
    <n v="-5"/>
    <s v="USD"/>
    <s v="O1"/>
    <s v="USMO6561319350"/>
    <s v="1034563225410514"/>
    <s v=""/>
    <s v="BATCH_ID"/>
    <d v="2025-06-10T00:00:00"/>
    <d v="2025-06-11T00:00:00"/>
    <n v="0"/>
    <s v=""/>
    <s v=""/>
    <s v="3102023722"/>
    <s v="200014959429"/>
    <s v="0010"/>
    <s v="0060"/>
    <s v="R1"/>
    <s v="10-60"/>
    <x v="0"/>
    <x v="1"/>
    <n v="10514"/>
    <x v="1"/>
  </r>
  <r>
    <s v="10345632342"/>
    <s v="25161INV01A0"/>
    <s v="FA"/>
    <s v="R4"/>
    <d v="2025-06-10T00:00:00"/>
    <s v=""/>
    <s v="3106"/>
    <x v="1"/>
    <s v="10514"/>
    <s v="0"/>
    <n v="-5"/>
    <s v=""/>
    <n v="-5"/>
    <s v="USD"/>
    <s v="O1"/>
    <s v="USMO6561313880"/>
    <s v="1034563234210514"/>
    <s v=""/>
    <s v="BATCH_ID"/>
    <d v="2025-06-10T00:00:00"/>
    <d v="2025-06-11T00:00:00"/>
    <n v="0"/>
    <s v=""/>
    <s v=""/>
    <s v="3102029556"/>
    <s v="200014961482"/>
    <s v="0010"/>
    <s v="0060"/>
    <s v="R1"/>
    <s v="10-60"/>
    <x v="0"/>
    <x v="1"/>
    <n v="10514"/>
    <x v="1"/>
  </r>
  <r>
    <s v="10345632342"/>
    <s v="25161INV01A0"/>
    <s v="FA"/>
    <s v="R4"/>
    <d v="2025-06-10T00:00:00"/>
    <s v=""/>
    <s v="3106"/>
    <x v="0"/>
    <s v="10469"/>
    <s v="0"/>
    <n v="-5"/>
    <s v=""/>
    <n v="-5"/>
    <s v="USD"/>
    <s v="O1"/>
    <s v="USMO6561313880"/>
    <s v="1034563234210469"/>
    <s v=""/>
    <s v="BATCH_ID"/>
    <d v="2025-06-10T00:00:00"/>
    <d v="2025-06-11T00:00:00"/>
    <n v="0"/>
    <s v=""/>
    <s v=""/>
    <s v="3102022720"/>
    <s v="200014961482"/>
    <s v="0010"/>
    <s v="0060"/>
    <s v="R1"/>
    <s v="10-60"/>
    <x v="0"/>
    <x v="0"/>
    <n v="10469"/>
    <x v="2"/>
  </r>
  <r>
    <s v="10345632458"/>
    <s v="25161INV01A0"/>
    <s v="FA"/>
    <s v="R4"/>
    <d v="2025-06-10T00:00:00"/>
    <s v=""/>
    <s v="3106"/>
    <x v="0"/>
    <s v="10469"/>
    <s v="0"/>
    <n v="-5"/>
    <s v=""/>
    <n v="-5"/>
    <s v="USD"/>
    <s v="O1"/>
    <s v="USMO6561321100"/>
    <s v="1034563245810469"/>
    <s v=""/>
    <s v="BATCH_ID"/>
    <d v="2025-06-10T00:00:00"/>
    <d v="2025-06-11T00:00:00"/>
    <n v="0"/>
    <s v=""/>
    <s v=""/>
    <s v="3102025875"/>
    <s v="200014968685"/>
    <s v="0010"/>
    <s v="0060"/>
    <s v="R1"/>
    <s v="10-60"/>
    <x v="0"/>
    <x v="0"/>
    <n v="10469"/>
    <x v="2"/>
  </r>
  <r>
    <s v="10345632458"/>
    <s v="25161INV01A0"/>
    <s v="FA"/>
    <s v="R4"/>
    <d v="2025-06-10T00:00:00"/>
    <s v=""/>
    <s v="3106"/>
    <x v="1"/>
    <s v="10514"/>
    <s v="0"/>
    <n v="-5"/>
    <s v=""/>
    <n v="-5"/>
    <s v="USD"/>
    <s v="O1"/>
    <s v="USMO6561321100"/>
    <s v="1034563245810514"/>
    <s v=""/>
    <s v="BATCH_ID"/>
    <d v="2025-06-10T00:00:00"/>
    <d v="2025-06-11T00:00:00"/>
    <n v="0"/>
    <s v=""/>
    <s v=""/>
    <s v="3102025876"/>
    <s v="200014968685"/>
    <s v="0010"/>
    <s v="0060"/>
    <s v="R1"/>
    <s v="10-60"/>
    <x v="0"/>
    <x v="1"/>
    <n v="10514"/>
    <x v="1"/>
  </r>
  <r>
    <s v="10345632467"/>
    <s v="25161INV01AN"/>
    <s v="FA"/>
    <s v="R4"/>
    <d v="2025-06-10T00:00:00"/>
    <s v=""/>
    <s v="3106"/>
    <x v="1"/>
    <s v="10514"/>
    <s v="0"/>
    <n v="-5"/>
    <s v=""/>
    <n v="-5"/>
    <s v="USD"/>
    <s v="O1"/>
    <s v="USMO6561317300"/>
    <s v="1034563246710514"/>
    <s v=""/>
    <s v="BATCH_ID"/>
    <d v="2025-06-10T00:00:00"/>
    <d v="2025-06-11T00:00:00"/>
    <n v="0"/>
    <s v=""/>
    <s v=""/>
    <s v="3102110303"/>
    <s v="200015375070"/>
    <s v="0010"/>
    <s v="0060"/>
    <s v="R1"/>
    <s v="10-60"/>
    <x v="0"/>
    <x v="1"/>
    <n v="10514"/>
    <x v="1"/>
  </r>
  <r>
    <s v="10345632540"/>
    <s v="25161INV01BC"/>
    <s v="FA"/>
    <s v="R4"/>
    <d v="2025-06-10T00:00:00"/>
    <s v=""/>
    <s v="3106"/>
    <x v="1"/>
    <s v="10514"/>
    <s v="0"/>
    <n v="-10.24"/>
    <s v=""/>
    <n v="-10.24"/>
    <s v="USD"/>
    <s v="O1"/>
    <s v="USMO6561323440"/>
    <s v="1034563254010514"/>
    <s v=""/>
    <s v="BATCH_ID"/>
    <d v="2025-06-10T00:00:00"/>
    <d v="2025-06-11T00:00:00"/>
    <n v="0"/>
    <s v=""/>
    <s v=""/>
    <s v="3102085012"/>
    <s v="200015251123"/>
    <s v="0010"/>
    <s v="0060"/>
    <s v="R1"/>
    <s v="10-60"/>
    <x v="0"/>
    <x v="1"/>
    <n v="10514"/>
    <x v="1"/>
  </r>
  <r>
    <s v="10345632540"/>
    <s v="25161INV01BC"/>
    <s v="FA"/>
    <s v="R4"/>
    <d v="2025-06-10T00:00:00"/>
    <s v=""/>
    <s v="3106"/>
    <x v="0"/>
    <s v="10469"/>
    <s v="0"/>
    <n v="-7.34"/>
    <s v=""/>
    <n v="-7.34"/>
    <s v="USD"/>
    <s v="O1"/>
    <s v="USMO6561323440"/>
    <s v="1034563254010469"/>
    <s v=""/>
    <s v="BATCH_ID"/>
    <d v="2025-06-10T00:00:00"/>
    <d v="2025-06-11T00:00:00"/>
    <n v="0"/>
    <s v=""/>
    <s v=""/>
    <s v="3102085010"/>
    <s v="200015251123"/>
    <s v="0010"/>
    <s v="0060"/>
    <s v="R1"/>
    <s v="10-60"/>
    <x v="0"/>
    <x v="0"/>
    <n v="10469"/>
    <x v="2"/>
  </r>
  <r>
    <s v="10345632693"/>
    <s v="25161INV01BC"/>
    <s v="FA"/>
    <s v="R4"/>
    <d v="2025-06-10T00:00:00"/>
    <s v=""/>
    <s v="3106"/>
    <x v="1"/>
    <s v="10514"/>
    <s v="0"/>
    <n v="-5"/>
    <s v=""/>
    <n v="-5"/>
    <s v="USD"/>
    <s v="O1"/>
    <s v="USMO6561329110"/>
    <s v="1034563269310514"/>
    <s v=""/>
    <s v="BATCH_ID"/>
    <d v="2025-06-10T00:00:00"/>
    <d v="2025-06-11T00:00:00"/>
    <n v="0"/>
    <s v=""/>
    <s v=""/>
    <s v="3102240025"/>
    <s v="200016007839"/>
    <s v="0010"/>
    <s v="0060"/>
    <s v="R1"/>
    <s v="10-60"/>
    <x v="0"/>
    <x v="1"/>
    <n v="10514"/>
    <x v="1"/>
  </r>
  <r>
    <s v="10345632693"/>
    <s v="25161INV01BC"/>
    <s v="FA"/>
    <s v="R4"/>
    <d v="2025-06-10T00:00:00"/>
    <s v=""/>
    <s v="3106"/>
    <x v="0"/>
    <s v="10469"/>
    <s v="0"/>
    <n v="-5"/>
    <s v=""/>
    <n v="-5"/>
    <s v="USD"/>
    <s v="O1"/>
    <s v="USMO6561329110"/>
    <s v="1034563269310469"/>
    <s v=""/>
    <s v="BATCH_ID"/>
    <d v="2025-06-10T00:00:00"/>
    <d v="2025-06-11T00:00:00"/>
    <n v="0"/>
    <s v=""/>
    <s v=""/>
    <s v="3102240024"/>
    <s v="200016007839"/>
    <s v="0010"/>
    <s v="0060"/>
    <s v="R1"/>
    <s v="10-60"/>
    <x v="0"/>
    <x v="0"/>
    <n v="10469"/>
    <x v="2"/>
  </r>
  <r>
    <s v="10345632735"/>
    <s v="25161INV01BC"/>
    <s v="FA"/>
    <s v="R4"/>
    <d v="2025-06-10T00:00:00"/>
    <s v=""/>
    <s v="3106"/>
    <x v="1"/>
    <s v="10514"/>
    <s v="0"/>
    <n v="-5"/>
    <s v=""/>
    <n v="-5"/>
    <s v="USD"/>
    <s v="O1"/>
    <s v="USMO6561321250"/>
    <s v="1034563273510514"/>
    <s v=""/>
    <s v="BATCH_ID"/>
    <d v="2025-06-10T00:00:00"/>
    <d v="2025-06-11T00:00:00"/>
    <n v="0"/>
    <s v=""/>
    <s v=""/>
    <s v="3102239848"/>
    <s v="200016007292"/>
    <s v="0010"/>
    <s v="0060"/>
    <s v="R1"/>
    <s v="10-60"/>
    <x v="0"/>
    <x v="1"/>
    <n v="10514"/>
    <x v="1"/>
  </r>
  <r>
    <s v="10345632738"/>
    <s v="25161INV01BC"/>
    <s v="FA"/>
    <s v="R4"/>
    <d v="2025-06-10T00:00:00"/>
    <s v=""/>
    <s v="3106"/>
    <x v="1"/>
    <s v="10514"/>
    <s v="0"/>
    <n v="-5"/>
    <s v=""/>
    <n v="-5"/>
    <s v="USD"/>
    <s v="O1"/>
    <s v="USMO6561321250"/>
    <s v="1034563273810514"/>
    <s v=""/>
    <s v="BATCH_ID"/>
    <d v="2025-06-10T00:00:00"/>
    <d v="2025-06-11T00:00:00"/>
    <n v="0"/>
    <s v=""/>
    <s v=""/>
    <s v="3102241701"/>
    <s v="200016014975"/>
    <s v="0010"/>
    <s v="0060"/>
    <s v="R1"/>
    <s v="10-60"/>
    <x v="0"/>
    <x v="1"/>
    <n v="10514"/>
    <x v="1"/>
  </r>
  <r>
    <s v="10345632738"/>
    <s v="25161INV01BC"/>
    <s v="FA"/>
    <s v="R4"/>
    <d v="2025-06-10T00:00:00"/>
    <s v=""/>
    <s v="3106"/>
    <x v="0"/>
    <s v="10469"/>
    <s v="0"/>
    <n v="-5"/>
    <s v=""/>
    <n v="-5"/>
    <s v="USD"/>
    <s v="O1"/>
    <s v="USMO6561321250"/>
    <s v="1034563273810469"/>
    <s v=""/>
    <s v="BATCH_ID"/>
    <d v="2025-06-10T00:00:00"/>
    <d v="2025-06-11T00:00:00"/>
    <n v="0"/>
    <s v=""/>
    <s v=""/>
    <s v="3102241699"/>
    <s v="200016014975"/>
    <s v="0010"/>
    <s v="0060"/>
    <s v="R1"/>
    <s v="10-60"/>
    <x v="0"/>
    <x v="0"/>
    <n v="10469"/>
    <x v="2"/>
  </r>
  <r>
    <s v="10345632808"/>
    <s v="25161INV01BC"/>
    <s v="FA"/>
    <s v="R4"/>
    <d v="2025-06-10T00:00:00"/>
    <s v=""/>
    <s v="3106"/>
    <x v="1"/>
    <s v="10514"/>
    <s v="0"/>
    <n v="-5"/>
    <s v=""/>
    <n v="-5"/>
    <s v="USD"/>
    <s v="O1"/>
    <s v="USMO6561320110"/>
    <s v="1034563280810514"/>
    <s v=""/>
    <s v="BATCH_ID"/>
    <d v="2025-06-10T00:00:00"/>
    <d v="2025-06-11T00:00:00"/>
    <n v="0"/>
    <s v=""/>
    <s v=""/>
    <s v="3102238564"/>
    <s v="200016003192"/>
    <s v="0010"/>
    <s v="0060"/>
    <s v="R1"/>
    <s v="10-60"/>
    <x v="0"/>
    <x v="1"/>
    <n v="10514"/>
    <x v="1"/>
  </r>
  <r>
    <s v="10345632808"/>
    <s v="25161INV01BC"/>
    <s v="FA"/>
    <s v="R4"/>
    <d v="2025-06-10T00:00:00"/>
    <s v=""/>
    <s v="3106"/>
    <x v="0"/>
    <s v="10469"/>
    <s v="0"/>
    <n v="-5"/>
    <s v=""/>
    <n v="-5"/>
    <s v="USD"/>
    <s v="O1"/>
    <s v="USMO6561320110"/>
    <s v="1034563280810469"/>
    <s v=""/>
    <s v="BATCH_ID"/>
    <d v="2025-06-10T00:00:00"/>
    <d v="2025-06-11T00:00:00"/>
    <n v="0"/>
    <s v=""/>
    <s v=""/>
    <s v="3102238565"/>
    <s v="200016003192"/>
    <s v="0010"/>
    <s v="0060"/>
    <s v="R1"/>
    <s v="10-60"/>
    <x v="0"/>
    <x v="0"/>
    <n v="10469"/>
    <x v="2"/>
  </r>
  <r>
    <s v="10345632873"/>
    <s v="25161INV01AN"/>
    <s v="FA"/>
    <s v="R4"/>
    <d v="2025-06-10T00:00:00"/>
    <s v=""/>
    <s v="3106"/>
    <x v="1"/>
    <s v="10514"/>
    <s v="0"/>
    <n v="-5"/>
    <s v=""/>
    <n v="-5"/>
    <s v="USD"/>
    <s v="O1"/>
    <s v="USMO6561334140"/>
    <s v="1034563287310514"/>
    <s v=""/>
    <s v="BATCH_ID"/>
    <d v="2025-06-10T00:00:00"/>
    <d v="2025-06-11T00:00:00"/>
    <n v="0"/>
    <s v=""/>
    <s v=""/>
    <s v="3102283525"/>
    <s v="200016232825"/>
    <s v="0010"/>
    <s v="0060"/>
    <s v="R1"/>
    <s v="10-60"/>
    <x v="0"/>
    <x v="1"/>
    <n v="10514"/>
    <x v="1"/>
  </r>
  <r>
    <s v="10345633022"/>
    <s v="25161INV01A0"/>
    <s v="FA"/>
    <s v="R4"/>
    <d v="2025-06-10T00:00:00"/>
    <s v=""/>
    <s v="3106"/>
    <x v="1"/>
    <s v="10514"/>
    <s v="0"/>
    <n v="-5"/>
    <s v=""/>
    <n v="-5"/>
    <s v="USD"/>
    <s v="O1"/>
    <s v="USMO6561321100"/>
    <s v="1034563302210514"/>
    <s v=""/>
    <s v="BATCH_ID"/>
    <d v="2025-06-10T00:00:00"/>
    <d v="2025-06-11T00:00:00"/>
    <n v="0"/>
    <s v=""/>
    <s v=""/>
    <s v="3102234675"/>
    <s v="200015981588"/>
    <s v="0010"/>
    <s v="0060"/>
    <s v="R1"/>
    <s v="10-60"/>
    <x v="0"/>
    <x v="1"/>
    <n v="10514"/>
    <x v="1"/>
  </r>
  <r>
    <s v="10345633022"/>
    <s v="25161INV01A0"/>
    <s v="FA"/>
    <s v="R4"/>
    <d v="2025-06-10T00:00:00"/>
    <s v=""/>
    <s v="3106"/>
    <x v="0"/>
    <s v="10469"/>
    <s v="0"/>
    <n v="-5"/>
    <s v=""/>
    <n v="-5"/>
    <s v="USD"/>
    <s v="O1"/>
    <s v="USMO6561321100"/>
    <s v="1034563302210469"/>
    <s v=""/>
    <s v="BATCH_ID"/>
    <d v="2025-06-10T00:00:00"/>
    <d v="2025-06-11T00:00:00"/>
    <n v="0"/>
    <s v=""/>
    <s v=""/>
    <s v="3102234674"/>
    <s v="200015981588"/>
    <s v="0010"/>
    <s v="0060"/>
    <s v="R1"/>
    <s v="10-60"/>
    <x v="0"/>
    <x v="0"/>
    <n v="10469"/>
    <x v="2"/>
  </r>
  <r>
    <s v="10345633773"/>
    <s v="25163INV01BL"/>
    <s v="FA"/>
    <s v="R4"/>
    <d v="2025-06-12T00:00:00"/>
    <s v=""/>
    <s v="3106"/>
    <x v="0"/>
    <s v="10469"/>
    <s v="0"/>
    <n v="-5"/>
    <s v=""/>
    <n v="-5"/>
    <s v="USD"/>
    <s v="O1"/>
    <s v="USMO6561315780"/>
    <s v="1034563377310469"/>
    <s v=""/>
    <s v="BATCH_ID"/>
    <d v="2025-06-12T00:00:00"/>
    <d v="2025-06-13T00:00:00"/>
    <n v="0"/>
    <s v=""/>
    <s v=""/>
    <s v="3101546460"/>
    <s v="200012595142"/>
    <s v="0010"/>
    <s v="0060"/>
    <s v="R1"/>
    <s v="10-60"/>
    <x v="0"/>
    <x v="0"/>
    <n v="10469"/>
    <x v="2"/>
  </r>
  <r>
    <s v="10345633953"/>
    <s v="25163INV01BL"/>
    <s v="FA"/>
    <s v="R4"/>
    <d v="2025-06-12T00:00:00"/>
    <s v=""/>
    <s v="3106"/>
    <x v="0"/>
    <s v="10719"/>
    <s v="0"/>
    <n v="-19.37"/>
    <s v=""/>
    <n v="-19.37"/>
    <s v="USD"/>
    <s v="O1"/>
    <s v="USMO6561683841"/>
    <s v="1034563395310719"/>
    <s v=""/>
    <s v="BATCH_ID"/>
    <d v="2025-06-12T00:00:00"/>
    <d v="2025-06-13T00:00:00"/>
    <n v="0"/>
    <s v=""/>
    <s v=""/>
    <s v="3102201859"/>
    <s v="200014817551"/>
    <s v="0010"/>
    <s v="0060"/>
    <s v="R1"/>
    <s v="10-60"/>
    <x v="0"/>
    <x v="0"/>
    <n v="10719"/>
    <x v="0"/>
  </r>
  <r>
    <s v="10345634099"/>
    <s v="25163INV01BL"/>
    <s v="FA"/>
    <s v="R4"/>
    <d v="2025-06-12T00:00:00"/>
    <s v=""/>
    <s v="3106"/>
    <x v="0"/>
    <s v="10719"/>
    <s v="0"/>
    <n v="-5"/>
    <s v=""/>
    <n v="-5"/>
    <s v="USD"/>
    <s v="O1"/>
    <s v="USMO6560515270"/>
    <s v="1034563409910719"/>
    <s v=""/>
    <s v="BATCH_ID"/>
    <d v="2025-06-12T00:00:00"/>
    <d v="2025-06-13T00:00:00"/>
    <n v="0"/>
    <s v=""/>
    <s v=""/>
    <s v="3102261315"/>
    <s v="200016125144"/>
    <s v="0010"/>
    <s v="0060"/>
    <s v="R1"/>
    <s v="10-60"/>
    <x v="0"/>
    <x v="0"/>
    <n v="10719"/>
    <x v="0"/>
  </r>
  <r>
    <s v="10345636058"/>
    <s v="25164INV01A4"/>
    <s v="FA"/>
    <s v="R4"/>
    <d v="2025-06-13T00:00:00"/>
    <s v=""/>
    <s v="3106"/>
    <x v="0"/>
    <s v="10719"/>
    <s v="0"/>
    <n v="-5"/>
    <s v=""/>
    <n v="-5"/>
    <s v="USD"/>
    <s v="O1"/>
    <s v="USMO6561685951"/>
    <s v="1034563605810719"/>
    <s v=""/>
    <s v="BATCH_ID"/>
    <d v="2025-06-13T00:00:00"/>
    <d v="2025-06-16T00:00:00"/>
    <n v="0"/>
    <s v=""/>
    <s v=""/>
    <s v="3101518711"/>
    <s v="200011601412"/>
    <s v="0010"/>
    <s v="0060"/>
    <s v="R1"/>
    <s v="10-60"/>
    <x v="0"/>
    <x v="0"/>
    <n v="10719"/>
    <x v="0"/>
  </r>
  <r>
    <s v="10345636525"/>
    <s v="25164INV01A4"/>
    <s v="FA"/>
    <s v="R4"/>
    <d v="2025-06-13T00:00:00"/>
    <s v=""/>
    <s v="3106"/>
    <x v="1"/>
    <s v="10636"/>
    <s v="0"/>
    <n v="-5"/>
    <s v=""/>
    <n v="-5"/>
    <s v="USD"/>
    <s v="O1"/>
    <s v="USMO6561381041"/>
    <s v="1034563652510636"/>
    <s v=""/>
    <s v="BATCH_ID"/>
    <d v="2025-06-13T00:00:00"/>
    <d v="2025-06-16T00:00:00"/>
    <n v="0"/>
    <s v=""/>
    <s v=""/>
    <s v="3101504304"/>
    <s v="200013006552"/>
    <s v="0010"/>
    <s v="0060"/>
    <s v="R1"/>
    <s v="10-60"/>
    <x v="0"/>
    <x v="1"/>
    <n v="10636"/>
    <x v="5"/>
  </r>
  <r>
    <s v="10345636787"/>
    <s v="25164INV01AS"/>
    <s v="FA"/>
    <s v="R4"/>
    <d v="2025-06-13T00:00:00"/>
    <s v=""/>
    <s v="3106"/>
    <x v="1"/>
    <s v="10636"/>
    <s v="0"/>
    <n v="-5"/>
    <s v=""/>
    <n v="-5"/>
    <s v="USD"/>
    <s v="O1"/>
    <s v="USMO6561381031"/>
    <s v="1034563678710636"/>
    <s v=""/>
    <s v="BATCH_ID"/>
    <d v="2025-06-13T00:00:00"/>
    <d v="2025-06-16T00:00:00"/>
    <n v="0"/>
    <s v=""/>
    <s v=""/>
    <s v="3101632572"/>
    <s v="200013894452"/>
    <s v="0010"/>
    <s v="0060"/>
    <s v="R1"/>
    <s v="10-60"/>
    <x v="0"/>
    <x v="1"/>
    <n v="10636"/>
    <x v="5"/>
  </r>
  <r>
    <s v="10345636896"/>
    <s v="25164INV01AS"/>
    <s v="FA"/>
    <s v="R4"/>
    <d v="2025-06-13T00:00:00"/>
    <s v=""/>
    <s v="3106"/>
    <x v="0"/>
    <s v="10469"/>
    <s v="0"/>
    <n v="-5"/>
    <s v=""/>
    <n v="-5"/>
    <s v="USD"/>
    <s v="O1"/>
    <s v="USMO6561313480"/>
    <s v="1034563689610469"/>
    <s v=""/>
    <s v="BATCH_ID"/>
    <d v="2025-06-13T00:00:00"/>
    <d v="2025-06-16T00:00:00"/>
    <n v="0"/>
    <s v=""/>
    <s v=""/>
    <s v="3102008316"/>
    <s v="200014885046"/>
    <s v="0010"/>
    <s v="0060"/>
    <s v="R1"/>
    <s v="10-60"/>
    <x v="0"/>
    <x v="0"/>
    <n v="10469"/>
    <x v="2"/>
  </r>
  <r>
    <s v="10345636896"/>
    <s v="25164INV01AS"/>
    <s v="FA"/>
    <s v="R4"/>
    <d v="2025-06-13T00:00:00"/>
    <s v=""/>
    <s v="3106"/>
    <x v="1"/>
    <s v="10514"/>
    <s v="0"/>
    <n v="-5"/>
    <s v=""/>
    <n v="-5"/>
    <s v="USD"/>
    <s v="O1"/>
    <s v="USMO6561313480"/>
    <s v="1034563689610514"/>
    <s v=""/>
    <s v="BATCH_ID"/>
    <d v="2025-06-13T00:00:00"/>
    <d v="2025-06-16T00:00:00"/>
    <n v="0"/>
    <s v=""/>
    <s v=""/>
    <s v="3102008317"/>
    <s v="200014885046"/>
    <s v="0010"/>
    <s v="0060"/>
    <s v="R1"/>
    <s v="10-60"/>
    <x v="0"/>
    <x v="1"/>
    <n v="10514"/>
    <x v="1"/>
  </r>
  <r>
    <s v="10345637229"/>
    <s v="25164INV01BL"/>
    <s v="FA"/>
    <s v="R4"/>
    <d v="2025-06-13T00:00:00"/>
    <s v=""/>
    <s v="3106"/>
    <x v="1"/>
    <s v="10514"/>
    <s v="0"/>
    <n v="-5"/>
    <s v=""/>
    <n v="-5"/>
    <s v="USD"/>
    <s v="O1"/>
    <s v="USMO6561311010"/>
    <s v="1034563722910514"/>
    <s v=""/>
    <s v="BATCH_ID"/>
    <d v="2025-06-13T00:00:00"/>
    <d v="2025-06-16T00:00:00"/>
    <n v="0"/>
    <s v=""/>
    <s v=""/>
    <s v="3102129242"/>
    <s v="200015462985"/>
    <s v="0010"/>
    <s v="0060"/>
    <s v="R1"/>
    <s v="10-60"/>
    <x v="0"/>
    <x v="1"/>
    <n v="10514"/>
    <x v="1"/>
  </r>
  <r>
    <s v="10345637229"/>
    <s v="25164INV01BL"/>
    <s v="FA"/>
    <s v="R4"/>
    <d v="2025-06-13T00:00:00"/>
    <s v=""/>
    <s v="3106"/>
    <x v="0"/>
    <s v="10469"/>
    <s v="0"/>
    <n v="-5"/>
    <s v=""/>
    <n v="-5"/>
    <s v="USD"/>
    <s v="O1"/>
    <s v="USMO6561311010"/>
    <s v="1034563722910469"/>
    <s v=""/>
    <s v="BATCH_ID"/>
    <d v="2025-06-13T00:00:00"/>
    <d v="2025-06-16T00:00:00"/>
    <n v="0"/>
    <s v=""/>
    <s v=""/>
    <s v="3102129241"/>
    <s v="200015462985"/>
    <s v="0010"/>
    <s v="0060"/>
    <s v="R1"/>
    <s v="10-60"/>
    <x v="0"/>
    <x v="0"/>
    <n v="10469"/>
    <x v="2"/>
  </r>
  <r>
    <s v="10345637466"/>
    <s v="25164INV01A4"/>
    <s v="FA"/>
    <s v="R4"/>
    <d v="2025-06-13T00:00:00"/>
    <s v=""/>
    <s v="3106"/>
    <x v="0"/>
    <s v="10719"/>
    <s v="0"/>
    <n v="-5"/>
    <s v=""/>
    <n v="-5"/>
    <s v="USD"/>
    <s v="O1"/>
    <s v="USMO6561683881"/>
    <s v="1034563746610719"/>
    <s v=""/>
    <s v="BATCH_ID"/>
    <d v="2025-06-13T00:00:00"/>
    <d v="2025-06-16T00:00:00"/>
    <n v="0"/>
    <s v=""/>
    <s v=""/>
    <s v="3102305986"/>
    <s v="200016349140"/>
    <s v="0010"/>
    <s v="0060"/>
    <s v="R1"/>
    <s v="10-60"/>
    <x v="0"/>
    <x v="0"/>
    <n v="10719"/>
    <x v="0"/>
  </r>
  <r>
    <s v="10345638553"/>
    <s v="25168INV01AV"/>
    <s v="FA"/>
    <s v="R4"/>
    <d v="2025-06-17T00:00:00"/>
    <s v=""/>
    <s v="3106"/>
    <x v="1"/>
    <s v="10514"/>
    <s v="0"/>
    <n v="-5"/>
    <s v=""/>
    <n v="-5"/>
    <s v="USD"/>
    <s v="O1"/>
    <s v="USMO6561329190"/>
    <s v="1034563855310514"/>
    <s v=""/>
    <s v="BATCH_ID"/>
    <d v="2025-06-17T00:00:00"/>
    <d v="2025-06-18T00:00:00"/>
    <n v="0"/>
    <s v=""/>
    <s v=""/>
    <s v="3101550438"/>
    <s v="200012801060"/>
    <s v="0010"/>
    <s v="0060"/>
    <s v="R1"/>
    <s v="10-60"/>
    <x v="0"/>
    <x v="1"/>
    <n v="10514"/>
    <x v="1"/>
  </r>
  <r>
    <s v="10345638553"/>
    <s v="25168INV01AV"/>
    <s v="FA"/>
    <s v="R4"/>
    <d v="2025-06-17T00:00:00"/>
    <s v=""/>
    <s v="3106"/>
    <x v="0"/>
    <s v="10469"/>
    <s v="0"/>
    <n v="-5"/>
    <s v=""/>
    <n v="-5"/>
    <s v="USD"/>
    <s v="O1"/>
    <s v="USMO6561329190"/>
    <s v="1034563855310469"/>
    <s v=""/>
    <s v="BATCH_ID"/>
    <d v="2025-06-17T00:00:00"/>
    <d v="2025-06-18T00:00:00"/>
    <n v="0"/>
    <s v=""/>
    <s v=""/>
    <s v="3101550247"/>
    <s v="200012801060"/>
    <s v="0010"/>
    <s v="0060"/>
    <s v="R1"/>
    <s v="10-60"/>
    <x v="0"/>
    <x v="0"/>
    <n v="10469"/>
    <x v="2"/>
  </r>
  <r>
    <s v="10345638616"/>
    <s v="25168INV01AV"/>
    <s v="FA"/>
    <s v="R4"/>
    <d v="2025-06-17T00:00:00"/>
    <s v=""/>
    <s v="3106"/>
    <x v="0"/>
    <s v="10719"/>
    <s v="0"/>
    <n v="-5"/>
    <s v=""/>
    <n v="-5"/>
    <s v="USD"/>
    <s v="O1"/>
    <s v="USMO6560519000"/>
    <s v="1034563861610719"/>
    <s v=""/>
    <s v="BATCH_ID"/>
    <d v="2025-06-17T00:00:00"/>
    <d v="2025-06-18T00:00:00"/>
    <n v="0"/>
    <s v=""/>
    <s v=""/>
    <s v="3101536280"/>
    <s v="200014376368"/>
    <s v="0010"/>
    <s v="0060"/>
    <s v="R1"/>
    <s v="10-60"/>
    <x v="0"/>
    <x v="0"/>
    <n v="10719"/>
    <x v="0"/>
  </r>
  <r>
    <s v="10345638617"/>
    <s v="25168INV01AV"/>
    <s v="FA"/>
    <s v="R4"/>
    <d v="2025-06-17T00:00:00"/>
    <s v=""/>
    <s v="3106"/>
    <x v="0"/>
    <s v="10719"/>
    <s v="0"/>
    <n v="-5"/>
    <s v=""/>
    <n v="-5"/>
    <s v="USD"/>
    <s v="O1"/>
    <s v="USMO6560522350"/>
    <s v="1034563861710719"/>
    <s v=""/>
    <s v="BATCH_ID"/>
    <d v="2025-06-17T00:00:00"/>
    <d v="2025-06-18T00:00:00"/>
    <n v="0"/>
    <s v=""/>
    <s v=""/>
    <s v="3101634705"/>
    <s v="200014376392"/>
    <s v="0010"/>
    <s v="0060"/>
    <s v="R1"/>
    <s v="10-60"/>
    <x v="0"/>
    <x v="0"/>
    <n v="10719"/>
    <x v="0"/>
  </r>
  <r>
    <s v="10345638618"/>
    <s v="25168INV01AV"/>
    <s v="FA"/>
    <s v="R4"/>
    <d v="2025-06-17T00:00:00"/>
    <s v=""/>
    <s v="3106"/>
    <x v="0"/>
    <s v="10719"/>
    <s v="0"/>
    <n v="-5"/>
    <s v=""/>
    <n v="-5"/>
    <s v="USD"/>
    <s v="O1"/>
    <s v="USMO6560516580"/>
    <s v="1034563861810719"/>
    <s v=""/>
    <s v="BATCH_ID"/>
    <d v="2025-06-17T00:00:00"/>
    <d v="2025-06-18T00:00:00"/>
    <n v="0"/>
    <s v=""/>
    <s v=""/>
    <s v="3101486880"/>
    <s v="200014376400"/>
    <s v="0010"/>
    <s v="0060"/>
    <s v="R1"/>
    <s v="10-60"/>
    <x v="0"/>
    <x v="0"/>
    <n v="10719"/>
    <x v="0"/>
  </r>
  <r>
    <s v="10345638619"/>
    <s v="25168INV01AV"/>
    <s v="FA"/>
    <s v="R4"/>
    <d v="2025-06-17T00:00:00"/>
    <s v=""/>
    <s v="3106"/>
    <x v="0"/>
    <s v="10719"/>
    <s v="0"/>
    <n v="-5"/>
    <s v=""/>
    <n v="-5"/>
    <s v="USD"/>
    <s v="O1"/>
    <s v="USMO6560516230"/>
    <s v="1034563861910719"/>
    <s v=""/>
    <s v="BATCH_ID"/>
    <d v="2025-06-17T00:00:00"/>
    <d v="2025-06-18T00:00:00"/>
    <n v="0"/>
    <s v=""/>
    <s v=""/>
    <s v="3101487104"/>
    <s v="200014376509"/>
    <s v="0010"/>
    <s v="0060"/>
    <s v="R1"/>
    <s v="10-60"/>
    <x v="0"/>
    <x v="0"/>
    <n v="10719"/>
    <x v="0"/>
  </r>
  <r>
    <s v="10345638620"/>
    <s v="25168INV01AV"/>
    <s v="FA"/>
    <s v="R4"/>
    <d v="2025-06-17T00:00:00"/>
    <s v=""/>
    <s v="3106"/>
    <x v="0"/>
    <s v="10719"/>
    <s v="0"/>
    <n v="-5"/>
    <s v=""/>
    <n v="-5"/>
    <s v="USD"/>
    <s v="O1"/>
    <s v="USMO6560519800"/>
    <s v="1034563862010719"/>
    <s v=""/>
    <s v="BATCH_ID"/>
    <d v="2025-06-17T00:00:00"/>
    <d v="2025-06-18T00:00:00"/>
    <n v="0"/>
    <s v=""/>
    <s v=""/>
    <s v="3101525301"/>
    <s v="200014376608"/>
    <s v="0010"/>
    <s v="0060"/>
    <s v="R1"/>
    <s v="10-60"/>
    <x v="0"/>
    <x v="0"/>
    <n v="10719"/>
    <x v="0"/>
  </r>
  <r>
    <s v="10345641465"/>
    <s v="25171INV01AG"/>
    <s v="FA"/>
    <s v="R4"/>
    <d v="2025-06-20T00:00:00"/>
    <s v=""/>
    <s v="3106"/>
    <x v="0"/>
    <s v="10719"/>
    <s v="0"/>
    <n v="-6.68"/>
    <s v=""/>
    <n v="-6.68"/>
    <s v="USD"/>
    <s v="O1"/>
    <s v="USMO6570573620"/>
    <s v="1034564146510719"/>
    <s v=""/>
    <s v="BATCH_ID"/>
    <d v="2025-06-20T00:00:00"/>
    <d v="2025-06-23T00:00:00"/>
    <n v="0"/>
    <s v=""/>
    <s v=""/>
    <s v="3101685551"/>
    <s v="200010946214"/>
    <s v="0010"/>
    <s v="0060"/>
    <s v="C1"/>
    <s v="10-60"/>
    <x v="0"/>
    <x v="0"/>
    <n v="10719"/>
    <x v="0"/>
  </r>
  <r>
    <s v="10345641483"/>
    <s v="25171INV01AA"/>
    <s v="FA"/>
    <s v="R4"/>
    <d v="2025-06-20T00:00:00"/>
    <s v=""/>
    <s v="3106"/>
    <x v="0"/>
    <s v="10719"/>
    <s v="0"/>
    <n v="-5"/>
    <s v=""/>
    <n v="-5"/>
    <s v="USD"/>
    <s v="O1"/>
    <s v="USMO6305121070"/>
    <s v="1034564148310719"/>
    <s v=""/>
    <s v="BATCH_ID"/>
    <d v="2025-06-20T00:00:00"/>
    <d v="2025-06-23T00:00:00"/>
    <n v="0"/>
    <s v=""/>
    <s v=""/>
    <s v="3101606552"/>
    <s v="200011023872"/>
    <s v="0010"/>
    <s v="0060"/>
    <s v="C1"/>
    <s v="10-60"/>
    <x v="0"/>
    <x v="0"/>
    <n v="10719"/>
    <x v="0"/>
  </r>
  <r>
    <s v="10345641556"/>
    <s v="25171INV01AG"/>
    <s v="FA"/>
    <s v="R4"/>
    <d v="2025-06-20T00:00:00"/>
    <s v=""/>
    <s v="3106"/>
    <x v="1"/>
    <s v="10514"/>
    <s v="0"/>
    <n v="-15.73"/>
    <s v=""/>
    <n v="-15.73"/>
    <s v="USD"/>
    <s v="O1"/>
    <s v="USMO6561314660"/>
    <s v="1034564155610514"/>
    <s v=""/>
    <s v="BATCH_ID"/>
    <d v="2025-06-20T00:00:00"/>
    <d v="2025-06-23T00:00:00"/>
    <n v="0"/>
    <s v=""/>
    <s v=""/>
    <s v="3101617189"/>
    <s v="200010941207"/>
    <s v="0010"/>
    <s v="0060"/>
    <s v="R1"/>
    <s v="10-60"/>
    <x v="0"/>
    <x v="1"/>
    <n v="10514"/>
    <x v="1"/>
  </r>
  <r>
    <s v="10345641556"/>
    <s v="25171INV01AG"/>
    <s v="FA"/>
    <s v="R4"/>
    <d v="2025-06-20T00:00:00"/>
    <s v=""/>
    <s v="3106"/>
    <x v="0"/>
    <s v="10469"/>
    <s v="0"/>
    <n v="-10.35"/>
    <s v=""/>
    <n v="-10.35"/>
    <s v="USD"/>
    <s v="O1"/>
    <s v="USMO6561314660"/>
    <s v="1034564155610469"/>
    <s v=""/>
    <s v="BATCH_ID"/>
    <d v="2025-06-20T00:00:00"/>
    <d v="2025-06-23T00:00:00"/>
    <n v="0"/>
    <s v=""/>
    <s v=""/>
    <s v="3101617378"/>
    <s v="200010941207"/>
    <s v="0010"/>
    <s v="0060"/>
    <s v="R1"/>
    <s v="10-60"/>
    <x v="0"/>
    <x v="0"/>
    <n v="10469"/>
    <x v="2"/>
  </r>
  <r>
    <s v="10345641560"/>
    <s v="25171INV01AA"/>
    <s v="FA"/>
    <s v="R4"/>
    <d v="2025-06-20T00:00:00"/>
    <s v=""/>
    <s v="3106"/>
    <x v="0"/>
    <s v="10719"/>
    <s v="0"/>
    <n v="-5"/>
    <s v=""/>
    <n v="-5"/>
    <s v="USD"/>
    <s v="O1"/>
    <s v="USMO6574094071"/>
    <s v="1034564156010719"/>
    <s v=""/>
    <s v="BATCH_ID"/>
    <d v="2025-06-20T00:00:00"/>
    <d v="2025-06-23T00:00:00"/>
    <n v="0"/>
    <s v=""/>
    <s v=""/>
    <s v="3101555568"/>
    <s v="200011021231"/>
    <s v="0010"/>
    <s v="0060"/>
    <s v="R1"/>
    <s v="10-60"/>
    <x v="0"/>
    <x v="0"/>
    <n v="10719"/>
    <x v="0"/>
  </r>
  <r>
    <s v="10345641562"/>
    <s v="25171INV01AA"/>
    <s v="FA"/>
    <s v="R4"/>
    <d v="2025-06-20T00:00:00"/>
    <s v=""/>
    <s v="3106"/>
    <x v="0"/>
    <s v="10719"/>
    <s v="0"/>
    <n v="-5"/>
    <s v=""/>
    <n v="-5"/>
    <s v="USD"/>
    <s v="O1"/>
    <s v="USMO6305100001"/>
    <s v="1034564156210719"/>
    <s v=""/>
    <s v="BATCH_ID"/>
    <d v="2025-06-20T00:00:00"/>
    <d v="2025-06-23T00:00:00"/>
    <n v="0"/>
    <s v=""/>
    <s v=""/>
    <s v="3101499651"/>
    <s v="200011021330"/>
    <s v="0010"/>
    <s v="0060"/>
    <s v="R1"/>
    <s v="10-60"/>
    <x v="0"/>
    <x v="0"/>
    <n v="10719"/>
    <x v="0"/>
  </r>
  <r>
    <s v="10345641574"/>
    <s v="25171INV01AX"/>
    <s v="FA"/>
    <s v="R4"/>
    <d v="2025-06-20T00:00:00"/>
    <s v=""/>
    <s v="3106"/>
    <x v="0"/>
    <s v="10719"/>
    <s v="0"/>
    <n v="-5"/>
    <s v=""/>
    <n v="-5"/>
    <s v="USD"/>
    <s v="O1"/>
    <s v="USMO6305117501"/>
    <s v="1034564157410719"/>
    <s v=""/>
    <s v="BATCH_ID"/>
    <d v="2025-06-20T00:00:00"/>
    <d v="2025-06-23T00:00:00"/>
    <n v="0"/>
    <s v=""/>
    <s v=""/>
    <s v="3101643478"/>
    <s v="200011610975"/>
    <s v="0010"/>
    <s v="0060"/>
    <s v="R1"/>
    <s v="10-60"/>
    <x v="0"/>
    <x v="0"/>
    <n v="10719"/>
    <x v="0"/>
  </r>
  <r>
    <s v="10345641599"/>
    <s v="25171INV01AA"/>
    <s v="FA"/>
    <s v="R4"/>
    <d v="2025-06-20T00:00:00"/>
    <s v=""/>
    <s v="3106"/>
    <x v="0"/>
    <s v="10719"/>
    <s v="0"/>
    <n v="-5"/>
    <s v=""/>
    <n v="-5"/>
    <s v="USD"/>
    <s v="O1"/>
    <s v="USMO6560520110"/>
    <s v="1034564159910719"/>
    <s v=""/>
    <s v="BATCH_ID"/>
    <d v="2025-06-20T00:00:00"/>
    <d v="2025-06-23T00:00:00"/>
    <n v="0"/>
    <s v=""/>
    <s v=""/>
    <s v="3101677079"/>
    <s v="200011030828"/>
    <s v="0010"/>
    <s v="0060"/>
    <s v="R1"/>
    <s v="10-60"/>
    <x v="0"/>
    <x v="0"/>
    <n v="10719"/>
    <x v="0"/>
  </r>
  <r>
    <s v="10345641719"/>
    <s v="25171INV01AA"/>
    <s v="FA"/>
    <s v="R4"/>
    <d v="2025-06-20T00:00:00"/>
    <s v=""/>
    <s v="3106"/>
    <x v="1"/>
    <s v="10514"/>
    <s v="0"/>
    <n v="-5"/>
    <s v=""/>
    <n v="-5"/>
    <s v="USD"/>
    <s v="O1"/>
    <s v="USMO6561323340"/>
    <s v="1034564171910514"/>
    <s v=""/>
    <s v="BATCH_ID"/>
    <d v="2025-06-20T00:00:00"/>
    <d v="2025-06-23T00:00:00"/>
    <n v="0"/>
    <s v=""/>
    <s v=""/>
    <s v="3101669118"/>
    <s v="200012197527"/>
    <s v="0010"/>
    <s v="0060"/>
    <s v="R1"/>
    <s v="10-60"/>
    <x v="0"/>
    <x v="1"/>
    <n v="10514"/>
    <x v="1"/>
  </r>
  <r>
    <s v="10345641719"/>
    <s v="25171INV01AA"/>
    <s v="FA"/>
    <s v="R4"/>
    <d v="2025-06-20T00:00:00"/>
    <s v=""/>
    <s v="3106"/>
    <x v="0"/>
    <s v="10469"/>
    <s v="0"/>
    <n v="-5"/>
    <s v=""/>
    <n v="-5"/>
    <s v="USD"/>
    <s v="O1"/>
    <s v="USMO6561323340"/>
    <s v="1034564171910469"/>
    <s v=""/>
    <s v="BATCH_ID"/>
    <d v="2025-06-20T00:00:00"/>
    <d v="2025-06-23T00:00:00"/>
    <n v="0"/>
    <s v=""/>
    <s v=""/>
    <s v="3101669202"/>
    <s v="200012197527"/>
    <s v="0010"/>
    <s v="0060"/>
    <s v="R1"/>
    <s v="10-60"/>
    <x v="0"/>
    <x v="0"/>
    <n v="10469"/>
    <x v="2"/>
  </r>
  <r>
    <s v="10345641720"/>
    <s v="25171INV01AX"/>
    <s v="FA"/>
    <s v="R4"/>
    <d v="2025-06-20T00:00:00"/>
    <s v=""/>
    <s v="3106"/>
    <x v="0"/>
    <s v="10719"/>
    <s v="0"/>
    <n v="-5"/>
    <s v=""/>
    <n v="-5"/>
    <s v="USD"/>
    <s v="O1"/>
    <s v="USMO6560520680"/>
    <s v="1034564172010719"/>
    <s v=""/>
    <s v="BATCH_ID"/>
    <d v="2025-06-20T00:00:00"/>
    <d v="2025-06-23T00:00:00"/>
    <n v="0"/>
    <s v=""/>
    <s v=""/>
    <s v="3101647437"/>
    <s v="200011595457"/>
    <s v="0010"/>
    <s v="0060"/>
    <s v="R1"/>
    <s v="10-60"/>
    <x v="0"/>
    <x v="0"/>
    <n v="10719"/>
    <x v="0"/>
  </r>
  <r>
    <s v="10345641765"/>
    <s v="25171INV01AA"/>
    <s v="FA"/>
    <s v="R4"/>
    <d v="2025-06-20T00:00:00"/>
    <s v=""/>
    <s v="3106"/>
    <x v="1"/>
    <s v="10514"/>
    <s v="0"/>
    <n v="-5"/>
    <s v=""/>
    <n v="-5"/>
    <s v="USD"/>
    <s v="O1"/>
    <s v="USMO6561320140"/>
    <s v="1034564176510514"/>
    <s v=""/>
    <s v="BATCH_ID"/>
    <d v="2025-06-20T00:00:00"/>
    <d v="2025-06-23T00:00:00"/>
    <n v="0"/>
    <s v=""/>
    <s v=""/>
    <s v="3101553403"/>
    <s v="200012175564"/>
    <s v="0010"/>
    <s v="0060"/>
    <s v="C1"/>
    <s v="10-60"/>
    <x v="0"/>
    <x v="1"/>
    <n v="10514"/>
    <x v="1"/>
  </r>
  <r>
    <s v="10345641765"/>
    <s v="25171INV01AA"/>
    <s v="FA"/>
    <s v="R4"/>
    <d v="2025-06-20T00:00:00"/>
    <s v=""/>
    <s v="3106"/>
    <x v="0"/>
    <s v="10469"/>
    <s v="0"/>
    <n v="-5"/>
    <s v=""/>
    <n v="-5"/>
    <s v="USD"/>
    <s v="O1"/>
    <s v="USMO6561320140"/>
    <s v="1034564176510469"/>
    <s v=""/>
    <s v="BATCH_ID"/>
    <d v="2025-06-20T00:00:00"/>
    <d v="2025-06-23T00:00:00"/>
    <n v="0"/>
    <s v=""/>
    <s v=""/>
    <s v="3101553306"/>
    <s v="200012175564"/>
    <s v="0010"/>
    <s v="0060"/>
    <s v="C1"/>
    <s v="10-60"/>
    <x v="0"/>
    <x v="0"/>
    <n v="10469"/>
    <x v="2"/>
  </r>
  <r>
    <s v="10345641786"/>
    <s v="25171INV01AG"/>
    <s v="FA"/>
    <s v="R4"/>
    <d v="2025-06-20T00:00:00"/>
    <s v=""/>
    <s v="3106"/>
    <x v="0"/>
    <s v="10719"/>
    <s v="0"/>
    <n v="-5"/>
    <s v=""/>
    <n v="-5"/>
    <s v="USD"/>
    <s v="O1"/>
    <s v="USMO6560520910"/>
    <s v="1034564178610719"/>
    <s v=""/>
    <s v="BATCH_ID"/>
    <d v="2025-06-20T00:00:00"/>
    <d v="2025-06-23T00:00:00"/>
    <n v="0"/>
    <s v=""/>
    <s v=""/>
    <s v="3101613142"/>
    <s v="200012750028"/>
    <s v="0010"/>
    <s v="0060"/>
    <s v="R1"/>
    <s v="10-60"/>
    <x v="0"/>
    <x v="0"/>
    <n v="10719"/>
    <x v="0"/>
  </r>
  <r>
    <s v="10345641788"/>
    <s v="25171INV01AA"/>
    <s v="FA"/>
    <s v="R4"/>
    <d v="2025-06-20T00:00:00"/>
    <s v=""/>
    <s v="3106"/>
    <x v="0"/>
    <s v="10719"/>
    <s v="0"/>
    <n v="-5"/>
    <s v=""/>
    <n v="-5"/>
    <s v="USD"/>
    <s v="O1"/>
    <s v="USMO6306946301"/>
    <s v="1034564178810719"/>
    <s v=""/>
    <s v="BATCH_ID"/>
    <d v="2025-06-20T00:00:00"/>
    <d v="2025-06-23T00:00:00"/>
    <n v="0"/>
    <s v=""/>
    <s v=""/>
    <s v="3101622779"/>
    <s v="200012201725"/>
    <s v="0010"/>
    <s v="0060"/>
    <s v="R1"/>
    <s v="10-60"/>
    <x v="0"/>
    <x v="0"/>
    <n v="10719"/>
    <x v="0"/>
  </r>
  <r>
    <s v="10345641911"/>
    <s v="25171INV01AG"/>
    <s v="FA"/>
    <s v="R4"/>
    <d v="2025-06-20T00:00:00"/>
    <s v=""/>
    <s v="3106"/>
    <x v="0"/>
    <s v="10719"/>
    <s v="0"/>
    <n v="-5"/>
    <s v=""/>
    <n v="-5"/>
    <s v="USD"/>
    <s v="O1"/>
    <s v="USMO6301622000"/>
    <s v="1034564191110719"/>
    <s v=""/>
    <s v="BATCH_ID"/>
    <d v="2025-06-20T00:00:00"/>
    <d v="2025-06-23T00:00:00"/>
    <n v="0"/>
    <s v=""/>
    <s v=""/>
    <s v="3101703323"/>
    <s v="200012777195"/>
    <s v="0010"/>
    <s v="0060"/>
    <s v="C1"/>
    <s v="10-60"/>
    <x v="0"/>
    <x v="0"/>
    <n v="10719"/>
    <x v="0"/>
  </r>
  <r>
    <s v="10345641955"/>
    <s v="25171INV01AX"/>
    <s v="FA"/>
    <s v="R4"/>
    <d v="2025-06-20T00:00:00"/>
    <s v=""/>
    <s v="3106"/>
    <x v="0"/>
    <s v="10719"/>
    <s v="0"/>
    <n v="-5"/>
    <s v=""/>
    <n v="-5"/>
    <s v="USD"/>
    <s v="O1"/>
    <s v="USMO6305117801"/>
    <s v="1034564195510719"/>
    <s v=""/>
    <s v="BATCH_ID"/>
    <d v="2025-06-20T00:00:00"/>
    <d v="2025-06-23T00:00:00"/>
    <n v="0"/>
    <s v=""/>
    <s v=""/>
    <s v="3101699022"/>
    <s v="200013452905"/>
    <s v="0010"/>
    <s v="0060"/>
    <s v="R1"/>
    <s v="10-60"/>
    <x v="0"/>
    <x v="0"/>
    <n v="10719"/>
    <x v="0"/>
  </r>
  <r>
    <s v="10345641977"/>
    <s v="25171INV01AG"/>
    <s v="FA"/>
    <s v="R4"/>
    <d v="2025-06-20T00:00:00"/>
    <s v=""/>
    <s v="3106"/>
    <x v="0"/>
    <s v="10469"/>
    <s v="0"/>
    <n v="-10.64"/>
    <s v=""/>
    <n v="-10.64"/>
    <s v="USD"/>
    <s v="O1"/>
    <s v="USMO6561319270"/>
    <s v="1034564197710469"/>
    <s v=""/>
    <s v="BATCH_ID"/>
    <d v="2025-06-20T00:00:00"/>
    <d v="2025-06-23T00:00:00"/>
    <n v="0"/>
    <s v=""/>
    <s v=""/>
    <s v="3101499845"/>
    <s v="200012750838"/>
    <s v="0010"/>
    <s v="0060"/>
    <s v="R1"/>
    <s v="10-60"/>
    <x v="0"/>
    <x v="0"/>
    <n v="10469"/>
    <x v="2"/>
  </r>
  <r>
    <s v="10345641977"/>
    <s v="25171INV01AG"/>
    <s v="FA"/>
    <s v="R4"/>
    <d v="2025-06-20T00:00:00"/>
    <s v=""/>
    <s v="3106"/>
    <x v="1"/>
    <s v="10514"/>
    <s v="0"/>
    <n v="-17.190000000000001"/>
    <s v=""/>
    <n v="-17.190000000000001"/>
    <s v="USD"/>
    <s v="O1"/>
    <s v="USMO6561319270"/>
    <s v="1034564197710514"/>
    <s v=""/>
    <s v="BATCH_ID"/>
    <d v="2025-06-20T00:00:00"/>
    <d v="2025-06-23T00:00:00"/>
    <n v="0"/>
    <s v=""/>
    <s v=""/>
    <s v="3101499747"/>
    <s v="200012750838"/>
    <s v="0010"/>
    <s v="0060"/>
    <s v="R1"/>
    <s v="10-60"/>
    <x v="0"/>
    <x v="1"/>
    <n v="10514"/>
    <x v="1"/>
  </r>
  <r>
    <s v="10345642074"/>
    <s v="25171INV01AX"/>
    <s v="FA"/>
    <s v="R4"/>
    <d v="2025-06-20T00:00:00"/>
    <s v=""/>
    <s v="3106"/>
    <x v="0"/>
    <s v="10719"/>
    <s v="0"/>
    <n v="-5"/>
    <s v=""/>
    <n v="-5"/>
    <s v="USD"/>
    <s v="O1"/>
    <s v="USMO6301513601"/>
    <s v="1034564207410719"/>
    <s v=""/>
    <s v="BATCH_ID"/>
    <d v="2025-06-20T00:00:00"/>
    <d v="2025-06-23T00:00:00"/>
    <n v="0"/>
    <s v=""/>
    <s v=""/>
    <s v="3101489355"/>
    <s v="200013480781"/>
    <s v="0010"/>
    <s v="0060"/>
    <s v="R1"/>
    <s v="10-60"/>
    <x v="0"/>
    <x v="0"/>
    <n v="10719"/>
    <x v="0"/>
  </r>
  <r>
    <s v="10345642191"/>
    <s v="25171INV01AG"/>
    <s v="FA"/>
    <s v="R4"/>
    <d v="2025-06-20T00:00:00"/>
    <s v=""/>
    <s v="3106"/>
    <x v="0"/>
    <s v="10719"/>
    <s v="0"/>
    <n v="-5"/>
    <s v=""/>
    <n v="-5"/>
    <s v="USD"/>
    <s v="O1"/>
    <s v="USMO6301500001"/>
    <s v="1034564219110719"/>
    <s v=""/>
    <s v="BATCH_ID"/>
    <d v="2025-06-20T00:00:00"/>
    <d v="2025-06-23T00:00:00"/>
    <n v="0"/>
    <s v=""/>
    <s v=""/>
    <s v="3101581454"/>
    <s v="200014536672"/>
    <s v="0010"/>
    <s v="0060"/>
    <s v="R1"/>
    <s v="10-60"/>
    <x v="0"/>
    <x v="0"/>
    <n v="10719"/>
    <x v="0"/>
  </r>
  <r>
    <s v="10345642227"/>
    <s v="25171INV01AA"/>
    <s v="FA"/>
    <s v="R4"/>
    <d v="2025-06-20T00:00:00"/>
    <s v=""/>
    <s v="3106"/>
    <x v="0"/>
    <s v="10719"/>
    <s v="0"/>
    <n v="-5"/>
    <s v=""/>
    <n v="-5"/>
    <s v="USD"/>
    <s v="O1"/>
    <s v="USMO6560512550"/>
    <s v="1034564222710719"/>
    <s v=""/>
    <s v="BATCH_ID"/>
    <d v="2025-06-20T00:00:00"/>
    <d v="2025-06-23T00:00:00"/>
    <n v="0"/>
    <s v=""/>
    <s v=""/>
    <s v="3102281014"/>
    <s v="200014025429"/>
    <s v="0010"/>
    <s v="0060"/>
    <s v="R1"/>
    <s v="10-60"/>
    <x v="0"/>
    <x v="0"/>
    <n v="10719"/>
    <x v="0"/>
  </r>
  <r>
    <s v="10345642400"/>
    <s v="25171INV01AA"/>
    <s v="FA"/>
    <s v="R4"/>
    <d v="2025-06-20T00:00:00"/>
    <s v=""/>
    <s v="3106"/>
    <x v="0"/>
    <s v="10719"/>
    <s v="0"/>
    <n v="-5"/>
    <s v=""/>
    <n v="-5"/>
    <s v="USD"/>
    <s v="O1"/>
    <s v="USMO6560518000"/>
    <s v="1034564240010719"/>
    <s v=""/>
    <s v="BATCH_ID"/>
    <d v="2025-06-20T00:00:00"/>
    <d v="2025-06-23T00:00:00"/>
    <n v="0"/>
    <s v=""/>
    <s v=""/>
    <s v="3102204273"/>
    <s v="200015829159"/>
    <s v="0010"/>
    <s v="0060"/>
    <s v="R1"/>
    <s v="10-60"/>
    <x v="0"/>
    <x v="0"/>
    <n v="10719"/>
    <x v="0"/>
  </r>
  <r>
    <s v="10345644383"/>
    <s v="25174INV01AM"/>
    <s v="FA"/>
    <s v="R4"/>
    <d v="2025-06-23T00:00:00"/>
    <s v=""/>
    <s v="3106"/>
    <x v="0"/>
    <s v="10719"/>
    <s v="0"/>
    <n v="-5"/>
    <s v=""/>
    <n v="-5"/>
    <s v="USD"/>
    <s v="O1"/>
    <s v="USMO6560525470"/>
    <s v="1034564438310719"/>
    <s v=""/>
    <s v="BATCH_ID"/>
    <d v="2025-06-23T00:00:00"/>
    <d v="2025-06-24T00:00:00"/>
    <n v="0"/>
    <s v=""/>
    <s v=""/>
    <s v="3101532651"/>
    <s v="200011093933"/>
    <s v="0010"/>
    <s v="0060"/>
    <s v="R1"/>
    <s v="10-60"/>
    <x v="0"/>
    <x v="0"/>
    <n v="10719"/>
    <x v="0"/>
  </r>
  <r>
    <s v="10345644448"/>
    <s v="25174INV01A5"/>
    <s v="FA"/>
    <s v="R4"/>
    <d v="2025-06-23T00:00:00"/>
    <s v=""/>
    <s v="3106"/>
    <x v="0"/>
    <s v="10469"/>
    <s v="0"/>
    <n v="-5"/>
    <s v=""/>
    <n v="-5"/>
    <s v="USD"/>
    <s v="O1"/>
    <s v="USMO6561333500"/>
    <s v="1034564444810469"/>
    <s v=""/>
    <s v="BATCH_ID"/>
    <d v="2025-06-23T00:00:00"/>
    <d v="2025-06-24T00:00:00"/>
    <n v="0"/>
    <s v=""/>
    <s v=""/>
    <s v="3101522638"/>
    <s v="200011474042"/>
    <s v="0010"/>
    <s v="0060"/>
    <s v="R1"/>
    <s v="10-60"/>
    <x v="0"/>
    <x v="0"/>
    <n v="10469"/>
    <x v="2"/>
  </r>
  <r>
    <s v="10345644448"/>
    <s v="25174INV01A5"/>
    <s v="FA"/>
    <s v="R4"/>
    <d v="2025-06-23T00:00:00"/>
    <s v=""/>
    <s v="3106"/>
    <x v="1"/>
    <s v="10514"/>
    <s v="0"/>
    <n v="-5"/>
    <s v=""/>
    <n v="-5"/>
    <s v="USD"/>
    <s v="O1"/>
    <s v="USMO6561333500"/>
    <s v="1034564444810514"/>
    <s v=""/>
    <s v="BATCH_ID"/>
    <d v="2025-06-23T00:00:00"/>
    <d v="2025-06-24T00:00:00"/>
    <n v="0"/>
    <s v=""/>
    <s v=""/>
    <s v="3101522547"/>
    <s v="200011474042"/>
    <s v="0010"/>
    <s v="0060"/>
    <s v="R1"/>
    <s v="10-60"/>
    <x v="0"/>
    <x v="1"/>
    <n v="10514"/>
    <x v="1"/>
  </r>
  <r>
    <s v="10345644517"/>
    <s v="25174INV01A5"/>
    <s v="FA"/>
    <s v="R4"/>
    <d v="2025-06-23T00:00:00"/>
    <s v=""/>
    <s v="3106"/>
    <x v="0"/>
    <s v="10719"/>
    <s v="0"/>
    <n v="-8.4600000000000009"/>
    <s v=""/>
    <n v="-8.4600000000000009"/>
    <s v="USD"/>
    <s v="O1"/>
    <s v="USMO6560525480"/>
    <s v="1034564451710719"/>
    <s v=""/>
    <s v="BATCH_ID"/>
    <d v="2025-06-23T00:00:00"/>
    <d v="2025-06-24T00:00:00"/>
    <n v="0"/>
    <s v=""/>
    <s v=""/>
    <s v="3101571257"/>
    <s v="200013890898"/>
    <s v="0010"/>
    <s v="0060"/>
    <s v="R1"/>
    <s v="10-60"/>
    <x v="0"/>
    <x v="0"/>
    <n v="10719"/>
    <x v="0"/>
  </r>
  <r>
    <s v="10345644725"/>
    <s v="25174INV01A5"/>
    <s v="FA"/>
    <s v="R4"/>
    <d v="2025-06-23T00:00:00"/>
    <s v=""/>
    <s v="3106"/>
    <x v="0"/>
    <s v="10719"/>
    <s v="0"/>
    <n v="-5"/>
    <s v=""/>
    <n v="-5"/>
    <s v="USD"/>
    <s v="O1"/>
    <s v="USMO6560523060"/>
    <s v="1034564472510719"/>
    <s v=""/>
    <s v="BATCH_ID"/>
    <d v="2025-06-23T00:00:00"/>
    <d v="2025-06-24T00:00:00"/>
    <n v="0"/>
    <s v=""/>
    <s v=""/>
    <s v="3102271677"/>
    <s v="200016173516"/>
    <s v="0010"/>
    <s v="0060"/>
    <s v="R1"/>
    <s v="10-60"/>
    <x v="0"/>
    <x v="0"/>
    <n v="10719"/>
    <x v="0"/>
  </r>
  <r>
    <s v="10345645346"/>
    <s v="25175INV01AZ"/>
    <s v="FA"/>
    <s v="R4"/>
    <d v="2025-06-24T00:00:00"/>
    <s v=""/>
    <s v="3106"/>
    <x v="0"/>
    <s v="10719"/>
    <s v="0"/>
    <n v="-10"/>
    <s v=""/>
    <n v="-10"/>
    <s v="USD"/>
    <s v="O1"/>
    <s v="USMO6560515460"/>
    <s v="1034564534610719"/>
    <s v=""/>
    <s v="BATCH_ID"/>
    <d v="2025-06-24T00:00:00"/>
    <d v="2025-06-25T00:00:00"/>
    <n v="0"/>
    <s v=""/>
    <s v=""/>
    <s v="3101652032"/>
    <s v="200012407751"/>
    <s v="0010"/>
    <s v="0060"/>
    <s v="R1"/>
    <s v="10-60"/>
    <x v="0"/>
    <x v="0"/>
    <n v="10719"/>
    <x v="0"/>
  </r>
  <r>
    <s v="10345645398"/>
    <s v="25175INV01AZ"/>
    <s v="FA"/>
    <s v="R4"/>
    <d v="2025-06-24T00:00:00"/>
    <s v=""/>
    <s v="3106"/>
    <x v="0"/>
    <s v="10719"/>
    <s v="0"/>
    <n v="-5"/>
    <s v=""/>
    <n v="-5"/>
    <s v="USD"/>
    <s v="O1"/>
    <s v="USMO6560525580"/>
    <s v="1034564539810719"/>
    <s v=""/>
    <s v="BATCH_ID"/>
    <d v="2025-06-24T00:00:00"/>
    <d v="2025-06-25T00:00:00"/>
    <n v="0"/>
    <s v=""/>
    <s v=""/>
    <s v="3101533969"/>
    <s v="200012406092"/>
    <s v="0010"/>
    <s v="0060"/>
    <s v="R1"/>
    <s v="10-60"/>
    <x v="0"/>
    <x v="0"/>
    <n v="10719"/>
    <x v="0"/>
  </r>
  <r>
    <s v="10345645545"/>
    <s v="25175INV01AZ"/>
    <s v="FA"/>
    <s v="R4"/>
    <d v="2025-06-24T00:00:00"/>
    <s v=""/>
    <s v="3106"/>
    <x v="0"/>
    <s v="10719"/>
    <s v="0"/>
    <n v="-5"/>
    <s v=""/>
    <n v="-5"/>
    <s v="USD"/>
    <s v="O1"/>
    <s v="USMO6485491500"/>
    <s v="1034564554510719"/>
    <s v=""/>
    <s v="BATCH_ID"/>
    <d v="2025-06-24T00:00:00"/>
    <d v="2025-06-25T00:00:00"/>
    <n v="0"/>
    <s v=""/>
    <s v=""/>
    <s v="3102067239"/>
    <s v="200015157668"/>
    <s v="0010"/>
    <s v="0060"/>
    <s v="R1"/>
    <s v="10-60"/>
    <x v="0"/>
    <x v="0"/>
    <n v="10719"/>
    <x v="0"/>
  </r>
  <r>
    <s v="10345646490"/>
    <s v="25176INV01AC"/>
    <s v="FA"/>
    <s v="R4"/>
    <d v="2025-06-25T00:00:00"/>
    <s v=""/>
    <s v="3106"/>
    <x v="0"/>
    <s v="10719"/>
    <s v="0"/>
    <n v="-11.31"/>
    <s v=""/>
    <n v="-11.31"/>
    <s v="USD"/>
    <s v="O1"/>
    <s v="USMO6485493740"/>
    <s v="1034564649010719"/>
    <s v=""/>
    <s v="BATCH_ID"/>
    <d v="2025-06-25T00:00:00"/>
    <d v="2025-06-26T00:00:00"/>
    <n v="0"/>
    <s v=""/>
    <s v=""/>
    <s v="3101532429"/>
    <s v="200013552274"/>
    <s v="0010"/>
    <s v="0060"/>
    <s v="C1"/>
    <s v="10-60"/>
    <x v="0"/>
    <x v="0"/>
    <n v="10719"/>
    <x v="0"/>
  </r>
  <r>
    <s v="10345646638"/>
    <s v="25176INV01AC"/>
    <s v="FA"/>
    <s v="R4"/>
    <d v="2025-06-25T00:00:00"/>
    <s v=""/>
    <s v="3106"/>
    <x v="0"/>
    <s v="10469"/>
    <s v="0"/>
    <n v="-5"/>
    <s v=""/>
    <n v="-5"/>
    <s v="USD"/>
    <s v="O1"/>
    <s v="USMO6561314920"/>
    <s v="1034564663810469"/>
    <s v=""/>
    <s v="BATCH_ID"/>
    <d v="2025-06-25T00:00:00"/>
    <d v="2025-06-26T00:00:00"/>
    <n v="0"/>
    <s v=""/>
    <s v=""/>
    <s v="3102309020"/>
    <s v="200016365302"/>
    <s v="0010"/>
    <s v="0060"/>
    <s v="R1"/>
    <s v="10-60"/>
    <x v="0"/>
    <x v="0"/>
    <n v="10469"/>
    <x v="2"/>
  </r>
  <r>
    <s v="10345646638"/>
    <s v="25176INV01AC"/>
    <s v="FA"/>
    <s v="R4"/>
    <d v="2025-06-25T00:00:00"/>
    <s v=""/>
    <s v="3106"/>
    <x v="1"/>
    <s v="10514"/>
    <s v="0"/>
    <n v="-5"/>
    <s v=""/>
    <n v="-5"/>
    <s v="USD"/>
    <s v="O1"/>
    <s v="USMO6561314920"/>
    <s v="1034564663810514"/>
    <s v=""/>
    <s v="BATCH_ID"/>
    <d v="2025-06-25T00:00:00"/>
    <d v="2025-06-26T00:00:00"/>
    <n v="0"/>
    <s v=""/>
    <s v=""/>
    <s v="3102309021"/>
    <s v="200016365302"/>
    <s v="0010"/>
    <s v="0060"/>
    <s v="R1"/>
    <s v="10-60"/>
    <x v="0"/>
    <x v="1"/>
    <n v="10514"/>
    <x v="1"/>
  </r>
  <r>
    <s v="10345646965"/>
    <s v="25181COCH1AG"/>
    <s v="FA"/>
    <s v="R4"/>
    <d v="2025-06-30T00:00:00"/>
    <s v=""/>
    <s v="3106"/>
    <x v="0"/>
    <s v="10719"/>
    <s v="0"/>
    <n v="-5"/>
    <s v=""/>
    <n v="-5"/>
    <s v="USD"/>
    <s v="O1"/>
    <s v="USMO6560510370"/>
    <s v="1034564696510719"/>
    <s v=""/>
    <s v="FF_MD_02"/>
    <d v="2025-06-30T00:00:00"/>
    <d v="2025-07-07T00:00:00"/>
    <n v="0"/>
    <s v=""/>
    <s v=""/>
    <s v="3101652257"/>
    <s v="200011753197"/>
    <s v="0010"/>
    <s v="0060"/>
    <s v="R1"/>
    <s v="10-60"/>
    <x v="0"/>
    <x v="0"/>
    <n v="10719"/>
    <x v="0"/>
  </r>
  <r>
    <s v="10345647120"/>
    <s v="25181COCH1AG"/>
    <s v="FA"/>
    <s v="R4"/>
    <d v="2025-06-30T00:00:00"/>
    <s v=""/>
    <s v="3106"/>
    <x v="0"/>
    <s v="10719"/>
    <s v="0"/>
    <n v="-5"/>
    <s v=""/>
    <n v="-5"/>
    <s v="USD"/>
    <s v="O1"/>
    <s v="USMO6561683861"/>
    <s v="1034564712010719"/>
    <s v=""/>
    <s v="FF_MD_02"/>
    <d v="2025-06-30T00:00:00"/>
    <d v="2025-07-07T00:00:00"/>
    <n v="0"/>
    <s v=""/>
    <s v=""/>
    <s v="3101688900"/>
    <s v="200013031634"/>
    <s v="0010"/>
    <s v="0060"/>
    <s v="R1"/>
    <s v="10-60"/>
    <x v="0"/>
    <x v="0"/>
    <n v="10719"/>
    <x v="0"/>
  </r>
  <r>
    <s v="10345647123"/>
    <s v="25181COCH1AG"/>
    <s v="FA"/>
    <s v="R4"/>
    <d v="2025-06-30T00:00:00"/>
    <s v=""/>
    <s v="3106"/>
    <x v="0"/>
    <s v="10719"/>
    <s v="0"/>
    <n v="-5"/>
    <s v=""/>
    <n v="-5"/>
    <s v="USD"/>
    <s v="O1"/>
    <s v="USMO6576982011"/>
    <s v="1034564712310719"/>
    <s v=""/>
    <s v="FF_MD_02"/>
    <d v="2025-06-30T00:00:00"/>
    <d v="2025-07-07T00:00:00"/>
    <n v="0"/>
    <s v=""/>
    <s v=""/>
    <s v="3101620288"/>
    <s v="200013033622"/>
    <s v="0010"/>
    <s v="0060"/>
    <s v="R1"/>
    <s v="10-60"/>
    <x v="0"/>
    <x v="0"/>
    <n v="10719"/>
    <x v="0"/>
  </r>
  <r>
    <s v="10345647208"/>
    <s v="25181COCH1AG"/>
    <s v="FA"/>
    <s v="R4"/>
    <d v="2025-06-30T00:00:00"/>
    <s v=""/>
    <s v="3106"/>
    <x v="1"/>
    <s v="10514"/>
    <s v="0"/>
    <n v="-5"/>
    <s v=""/>
    <n v="-5"/>
    <s v="USD"/>
    <s v="O1"/>
    <s v="USMO6561314870"/>
    <s v="1034564720810514"/>
    <s v=""/>
    <s v="FF_MD_02"/>
    <d v="2025-06-30T00:00:00"/>
    <d v="2025-07-07T00:00:00"/>
    <n v="0"/>
    <s v=""/>
    <s v=""/>
    <s v="3101586478"/>
    <s v="200011254188"/>
    <s v="0010"/>
    <s v="0060"/>
    <s v="R1"/>
    <s v="10-60"/>
    <x v="0"/>
    <x v="1"/>
    <n v="10514"/>
    <x v="1"/>
  </r>
  <r>
    <s v="10345647208"/>
    <s v="25181COCH1AG"/>
    <s v="FA"/>
    <s v="R4"/>
    <d v="2025-06-30T00:00:00"/>
    <s v=""/>
    <s v="3106"/>
    <x v="0"/>
    <s v="10469"/>
    <s v="0"/>
    <n v="-5"/>
    <s v=""/>
    <n v="-5"/>
    <s v="USD"/>
    <s v="O1"/>
    <s v="USMO6561314870"/>
    <s v="1034564720810469"/>
    <s v=""/>
    <s v="FF_MD_02"/>
    <d v="2025-06-30T00:00:00"/>
    <d v="2025-07-07T00:00:00"/>
    <n v="0"/>
    <s v=""/>
    <s v=""/>
    <s v="3101586574"/>
    <s v="200011254188"/>
    <s v="0010"/>
    <s v="0060"/>
    <s v="R1"/>
    <s v="10-60"/>
    <x v="0"/>
    <x v="0"/>
    <n v="10469"/>
    <x v="2"/>
  </r>
  <r>
    <s v="10345647291"/>
    <s v="25181COCH1AG"/>
    <s v="FA"/>
    <s v="R4"/>
    <d v="2025-06-30T00:00:00"/>
    <s v=""/>
    <s v="3106"/>
    <x v="0"/>
    <s v="10719"/>
    <s v="0"/>
    <n v="-16.21"/>
    <s v=""/>
    <n v="-16.21"/>
    <s v="USD"/>
    <s v="O1"/>
    <s v="USMO6560526850"/>
    <s v="1034564729110719"/>
    <s v=""/>
    <s v="FF_MD_02"/>
    <d v="2025-06-30T00:00:00"/>
    <d v="2025-07-07T00:00:00"/>
    <n v="0"/>
    <s v=""/>
    <s v=""/>
    <s v="3101639390"/>
    <s v="200011578164"/>
    <s v="0010"/>
    <s v="0060"/>
    <s v="R1"/>
    <s v="10-60"/>
    <x v="0"/>
    <x v="0"/>
    <n v="10719"/>
    <x v="0"/>
  </r>
  <r>
    <s v="10345647316"/>
    <s v="25181COCH1AG"/>
    <s v="FA"/>
    <s v="R4"/>
    <d v="2025-06-30T00:00:00"/>
    <s v=""/>
    <s v="3106"/>
    <x v="0"/>
    <s v="10469"/>
    <s v="0"/>
    <n v="-5"/>
    <s v=""/>
    <n v="-5"/>
    <s v="USD"/>
    <s v="O1"/>
    <s v="USMO6561300000"/>
    <s v="1034564731610469"/>
    <s v=""/>
    <s v="FF_MD_02"/>
    <d v="2025-06-30T00:00:00"/>
    <d v="2025-07-07T00:00:00"/>
    <n v="0"/>
    <s v=""/>
    <s v=""/>
    <s v="3101489626"/>
    <s v="200011836224"/>
    <s v="0010"/>
    <s v="0060"/>
    <s v="R1"/>
    <s v="10-60"/>
    <x v="0"/>
    <x v="0"/>
    <n v="10469"/>
    <x v="2"/>
  </r>
  <r>
    <s v="10345647316"/>
    <s v="25181COCH1AG"/>
    <s v="FA"/>
    <s v="R4"/>
    <d v="2025-06-30T00:00:00"/>
    <s v=""/>
    <s v="3106"/>
    <x v="1"/>
    <s v="10514"/>
    <s v="0"/>
    <n v="-5.95"/>
    <s v=""/>
    <n v="-5.95"/>
    <s v="USD"/>
    <s v="O1"/>
    <s v="USMO6561300000"/>
    <s v="1034564731610514"/>
    <s v=""/>
    <s v="FF_MD_02"/>
    <d v="2025-06-30T00:00:00"/>
    <d v="2025-07-07T00:00:00"/>
    <n v="0"/>
    <s v=""/>
    <s v=""/>
    <s v="3101488569"/>
    <s v="200011836224"/>
    <s v="0010"/>
    <s v="0060"/>
    <s v="R1"/>
    <s v="10-60"/>
    <x v="0"/>
    <x v="1"/>
    <n v="10514"/>
    <x v="1"/>
  </r>
  <r>
    <s v="10345647387"/>
    <s v="25181COCH1AG"/>
    <s v="FA"/>
    <s v="R4"/>
    <d v="2025-06-30T00:00:00"/>
    <s v=""/>
    <s v="3106"/>
    <x v="1"/>
    <s v="10514"/>
    <s v="0"/>
    <n v="-5"/>
    <s v=""/>
    <n v="-5"/>
    <s v="USD"/>
    <s v="O1"/>
    <s v="USMO6561324420"/>
    <s v="1034564738710514"/>
    <s v=""/>
    <s v="FF_MD_02"/>
    <d v="2025-06-30T00:00:00"/>
    <d v="2025-07-07T00:00:00"/>
    <n v="0"/>
    <s v=""/>
    <s v=""/>
    <s v="3101647676"/>
    <s v="200011781412"/>
    <s v="0010"/>
    <s v="0060"/>
    <s v="R1"/>
    <s v="10-60"/>
    <x v="0"/>
    <x v="1"/>
    <n v="10514"/>
    <x v="1"/>
  </r>
  <r>
    <s v="10345647606"/>
    <s v="25181COCH1AG"/>
    <s v="FA"/>
    <s v="R4"/>
    <d v="2025-06-30T00:00:00"/>
    <s v=""/>
    <s v="3106"/>
    <x v="1"/>
    <s v="10514"/>
    <s v="0"/>
    <n v="-5"/>
    <s v=""/>
    <n v="-5"/>
    <s v="USD"/>
    <s v="O1"/>
    <s v="USMO6561320080"/>
    <s v="1034564760610514"/>
    <s v=""/>
    <s v="FF_MD_02"/>
    <d v="2025-06-30T00:00:00"/>
    <d v="2025-07-07T00:00:00"/>
    <n v="0"/>
    <s v=""/>
    <s v=""/>
    <s v="3101580871"/>
    <s v="200012577959"/>
    <s v="0010"/>
    <s v="0060"/>
    <s v="C1"/>
    <s v="10-60"/>
    <x v="0"/>
    <x v="1"/>
    <n v="10514"/>
    <x v="1"/>
  </r>
  <r>
    <s v="10345647631"/>
    <s v="25181COCH1AG"/>
    <s v="FA"/>
    <s v="R4"/>
    <d v="2025-06-30T00:00:00"/>
    <s v=""/>
    <s v="3106"/>
    <x v="0"/>
    <s v="10719"/>
    <s v="0"/>
    <n v="-5.96"/>
    <s v=""/>
    <n v="-5.96"/>
    <s v="USD"/>
    <s v="O1"/>
    <s v="USMO6560512150"/>
    <s v="1034564763110719"/>
    <s v=""/>
    <s v="FF_MD_02"/>
    <d v="2025-06-30T00:00:00"/>
    <d v="2025-07-07T00:00:00"/>
    <n v="0"/>
    <s v=""/>
    <s v=""/>
    <s v="3101639906"/>
    <s v="200011781073"/>
    <s v="0010"/>
    <s v="0060"/>
    <s v="C1"/>
    <s v="10-60"/>
    <x v="0"/>
    <x v="0"/>
    <n v="10719"/>
    <x v="0"/>
  </r>
  <r>
    <s v="10345648111"/>
    <s v="25181COCH1AG"/>
    <s v="FA"/>
    <s v="R4"/>
    <d v="2025-06-30T00:00:00"/>
    <s v=""/>
    <s v="3106"/>
    <x v="0"/>
    <s v="10719"/>
    <s v="0"/>
    <n v="-5"/>
    <s v=""/>
    <n v="-5"/>
    <s v="USD"/>
    <s v="O1"/>
    <s v="USMO6561685131"/>
    <s v="1034564811110719"/>
    <s v=""/>
    <s v="FF_MD_02"/>
    <d v="2025-06-30T00:00:00"/>
    <d v="2025-07-07T00:00:00"/>
    <n v="0"/>
    <s v=""/>
    <s v=""/>
    <s v="3101493440"/>
    <s v="200011774896"/>
    <s v="0010"/>
    <s v="0060"/>
    <s v="R1"/>
    <s v="10-60"/>
    <x v="0"/>
    <x v="0"/>
    <n v="10719"/>
    <x v="0"/>
  </r>
  <r>
    <s v="10345648240"/>
    <s v="25181COCH1AG"/>
    <s v="FA"/>
    <s v="R4"/>
    <d v="2025-06-30T00:00:00"/>
    <s v=""/>
    <s v="3106"/>
    <x v="0"/>
    <s v="10719"/>
    <s v="0"/>
    <n v="-5"/>
    <s v=""/>
    <n v="-5"/>
    <s v="USD"/>
    <s v="O1"/>
    <s v="USMO6574094721"/>
    <s v="1034564824010719"/>
    <s v=""/>
    <s v="FF_MD_02"/>
    <d v="2025-06-30T00:00:00"/>
    <d v="2025-07-07T00:00:00"/>
    <n v="0"/>
    <s v=""/>
    <s v=""/>
    <s v="3101506049"/>
    <s v="200011173875"/>
    <s v="0010"/>
    <s v="0060"/>
    <s v="R1"/>
    <s v="10-60"/>
    <x v="0"/>
    <x v="0"/>
    <n v="10719"/>
    <x v="0"/>
  </r>
  <r>
    <s v="10345648277"/>
    <s v="25181COCH1AG"/>
    <s v="FA"/>
    <s v="R4"/>
    <d v="2025-06-30T00:00:00"/>
    <s v=""/>
    <s v="3106"/>
    <x v="0"/>
    <s v="10719"/>
    <s v="0"/>
    <n v="-5"/>
    <s v=""/>
    <n v="-5"/>
    <s v="USD"/>
    <s v="O1"/>
    <s v="USMO6570591050"/>
    <s v="1034564827710719"/>
    <s v=""/>
    <s v="FF_MD_02"/>
    <d v="2025-06-30T00:00:00"/>
    <d v="2025-07-07T00:00:00"/>
    <n v="0"/>
    <s v=""/>
    <s v=""/>
    <s v="3101598009"/>
    <s v="200011340938"/>
    <s v="0010"/>
    <s v="0060"/>
    <s v="C1"/>
    <s v="10-60"/>
    <x v="0"/>
    <x v="0"/>
    <n v="10719"/>
    <x v="0"/>
  </r>
  <r>
    <s v="10345648289"/>
    <s v="25181COCH1AG"/>
    <s v="FA"/>
    <s v="R4"/>
    <d v="2025-06-30T00:00:00"/>
    <s v=""/>
    <s v="3106"/>
    <x v="0"/>
    <s v="10719"/>
    <s v="0"/>
    <n v="-5"/>
    <s v=""/>
    <n v="-5"/>
    <s v="USD"/>
    <s v="O1"/>
    <s v="USMO6561684201"/>
    <s v="1034564828910719"/>
    <s v=""/>
    <s v="FF_MD_02"/>
    <d v="2025-06-30T00:00:00"/>
    <d v="2025-07-07T00:00:00"/>
    <n v="0"/>
    <s v=""/>
    <s v=""/>
    <s v="3101562339"/>
    <s v="200011497654"/>
    <s v="0010"/>
    <s v="0060"/>
    <s v="R1"/>
    <s v="10-60"/>
    <x v="0"/>
    <x v="0"/>
    <n v="10719"/>
    <x v="0"/>
  </r>
  <r>
    <s v="10345648291"/>
    <s v="25181COCH1AG"/>
    <s v="FA"/>
    <s v="R4"/>
    <d v="2025-06-30T00:00:00"/>
    <s v=""/>
    <s v="3106"/>
    <x v="0"/>
    <s v="10719"/>
    <s v="0"/>
    <n v="-5"/>
    <s v=""/>
    <n v="-5"/>
    <s v="USD"/>
    <s v="O1"/>
    <s v="USMO6561684201"/>
    <s v="1034564829110719"/>
    <s v=""/>
    <s v="FF_MD_02"/>
    <d v="2025-06-30T00:00:00"/>
    <d v="2025-07-07T00:00:00"/>
    <n v="0"/>
    <s v=""/>
    <s v=""/>
    <s v="3101561084"/>
    <s v="200011497753"/>
    <s v="0010"/>
    <s v="0060"/>
    <s v="R1"/>
    <s v="10-60"/>
    <x v="0"/>
    <x v="0"/>
    <n v="10719"/>
    <x v="0"/>
  </r>
  <r>
    <s v="10345648800"/>
    <s v="25181COCH1AG"/>
    <s v="FA"/>
    <s v="R4"/>
    <d v="2025-06-30T00:00:00"/>
    <s v=""/>
    <s v="3106"/>
    <x v="0"/>
    <s v="10719"/>
    <s v="0"/>
    <n v="-26.55"/>
    <s v=""/>
    <n v="-26.55"/>
    <s v="USD"/>
    <s v="O1"/>
    <s v="USMO6574096921"/>
    <s v="1034564880010719"/>
    <s v=""/>
    <s v="FF_MD_02"/>
    <d v="2025-06-30T00:00:00"/>
    <d v="2025-07-07T00:00:00"/>
    <n v="0"/>
    <s v=""/>
    <s v=""/>
    <s v="3101495161"/>
    <s v="200012897480"/>
    <s v="0010"/>
    <s v="0060"/>
    <s v="R1"/>
    <s v="10-60"/>
    <x v="0"/>
    <x v="0"/>
    <n v="10719"/>
    <x v="0"/>
  </r>
  <r>
    <s v="10345648945"/>
    <s v="25181COCH1AG"/>
    <s v="FA"/>
    <s v="R4"/>
    <d v="2025-06-30T00:00:00"/>
    <s v=""/>
    <s v="3106"/>
    <x v="0"/>
    <s v="10719"/>
    <s v="0"/>
    <n v="-13.18"/>
    <s v=""/>
    <n v="-13.18"/>
    <s v="USD"/>
    <s v="O1"/>
    <s v="USMO6485492100"/>
    <s v="1034564894510719"/>
    <s v=""/>
    <s v="FF_MD_02"/>
    <d v="2025-06-30T00:00:00"/>
    <d v="2025-07-07T00:00:00"/>
    <n v="0"/>
    <s v=""/>
    <s v=""/>
    <s v="3101475917"/>
    <s v="200012212524"/>
    <s v="0010"/>
    <s v="0060"/>
    <s v="R1"/>
    <s v="10-60"/>
    <x v="0"/>
    <x v="0"/>
    <n v="10719"/>
    <x v="0"/>
  </r>
  <r>
    <s v="10345649088"/>
    <s v="25181COCH1AG"/>
    <s v="FA"/>
    <s v="R4"/>
    <d v="2025-06-30T00:00:00"/>
    <s v=""/>
    <s v="3106"/>
    <x v="0"/>
    <s v="10719"/>
    <s v="0"/>
    <n v="-10.77"/>
    <s v=""/>
    <n v="-10.77"/>
    <s v="USD"/>
    <s v="O1"/>
    <s v="USMO6560527030"/>
    <s v="1034564908810719"/>
    <s v=""/>
    <s v="FF_MD_02"/>
    <d v="2025-06-30T00:00:00"/>
    <d v="2025-07-07T00:00:00"/>
    <n v="0"/>
    <s v=""/>
    <s v=""/>
    <s v="3101498655"/>
    <s v="200011161458"/>
    <s v="0010"/>
    <s v="0060"/>
    <s v="R1"/>
    <s v="10-60"/>
    <x v="0"/>
    <x v="0"/>
    <n v="10719"/>
    <x v="0"/>
  </r>
  <r>
    <s v="10345649114"/>
    <s v="25181COCH1AG"/>
    <s v="FA"/>
    <s v="R4"/>
    <d v="2025-06-30T00:00:00"/>
    <s v=""/>
    <s v="3106"/>
    <x v="0"/>
    <s v="10719"/>
    <s v="0"/>
    <n v="-5"/>
    <s v=""/>
    <n v="-5"/>
    <s v="USD"/>
    <s v="O1"/>
    <s v="USMO6560519900"/>
    <s v="1034564911410719"/>
    <s v=""/>
    <s v="FF_MD_02"/>
    <d v="2025-06-30T00:00:00"/>
    <d v="2025-07-07T00:00:00"/>
    <n v="0"/>
    <s v=""/>
    <s v=""/>
    <s v="3101508016"/>
    <s v="200011109689"/>
    <s v="0010"/>
    <s v="0060"/>
    <s v="R1"/>
    <s v="10-60"/>
    <x v="0"/>
    <x v="0"/>
    <n v="10719"/>
    <x v="0"/>
  </r>
  <r>
    <s v="10345649115"/>
    <s v="25181COCH1AG"/>
    <s v="FA"/>
    <s v="R4"/>
    <d v="2025-06-30T00:00:00"/>
    <s v=""/>
    <s v="3106"/>
    <x v="0"/>
    <s v="10719"/>
    <s v="0"/>
    <n v="-5"/>
    <s v=""/>
    <n v="-5"/>
    <s v="USD"/>
    <s v="O1"/>
    <s v="USMO6560519900"/>
    <s v="1034564911510719"/>
    <s v=""/>
    <s v="FF_MD_02"/>
    <d v="2025-06-30T00:00:00"/>
    <d v="2025-07-07T00:00:00"/>
    <n v="0"/>
    <s v=""/>
    <s v=""/>
    <s v="3101508112"/>
    <s v="200011109770"/>
    <s v="0010"/>
    <s v="0060"/>
    <s v="R1"/>
    <s v="10-60"/>
    <x v="0"/>
    <x v="0"/>
    <n v="10719"/>
    <x v="0"/>
  </r>
  <r>
    <s v="10345649381"/>
    <s v="25181COCH1AG"/>
    <s v="FA"/>
    <s v="R4"/>
    <d v="2025-06-30T00:00:00"/>
    <s v=""/>
    <s v="3106"/>
    <x v="0"/>
    <s v="10719"/>
    <s v="0"/>
    <n v="-5"/>
    <s v=""/>
    <n v="-5"/>
    <s v="USD"/>
    <s v="O1"/>
    <s v="USMO6560519751"/>
    <s v="1034564938110719"/>
    <s v=""/>
    <s v="FF_MD_02"/>
    <d v="2025-06-30T00:00:00"/>
    <d v="2025-07-07T00:00:00"/>
    <n v="0"/>
    <s v=""/>
    <s v=""/>
    <s v="3101526659"/>
    <s v="200011040637"/>
    <s v="0010"/>
    <s v="0060"/>
    <s v="R1"/>
    <s v="10-60"/>
    <x v="0"/>
    <x v="0"/>
    <n v="10719"/>
    <x v="0"/>
  </r>
  <r>
    <s v="10345649383"/>
    <s v="25181COCH1AG"/>
    <s v="FA"/>
    <s v="R4"/>
    <d v="2025-06-30T00:00:00"/>
    <s v=""/>
    <s v="3106"/>
    <x v="0"/>
    <s v="10719"/>
    <s v="0"/>
    <n v="-5"/>
    <s v=""/>
    <n v="-5"/>
    <s v="USD"/>
    <s v="O1"/>
    <s v="USMO6560519751"/>
    <s v="1034564938310719"/>
    <s v=""/>
    <s v="FF_MD_02"/>
    <d v="2025-06-30T00:00:00"/>
    <d v="2025-07-07T00:00:00"/>
    <n v="0"/>
    <s v=""/>
    <s v=""/>
    <s v="3101526956"/>
    <s v="200011040660"/>
    <s v="0010"/>
    <s v="0060"/>
    <s v="R1"/>
    <s v="10-60"/>
    <x v="0"/>
    <x v="0"/>
    <n v="10719"/>
    <x v="0"/>
  </r>
  <r>
    <s v="10345649443"/>
    <s v="25181COCH1AG"/>
    <s v="FA"/>
    <s v="R4"/>
    <d v="2025-06-30T00:00:00"/>
    <s v=""/>
    <s v="3106"/>
    <x v="0"/>
    <s v="10469"/>
    <s v="0"/>
    <n v="-5"/>
    <s v=""/>
    <n v="-5"/>
    <s v="USD"/>
    <s v="O1"/>
    <s v="USMO6561322910"/>
    <s v="1034564944310469"/>
    <s v=""/>
    <s v="FF_MD_02"/>
    <d v="2025-06-30T00:00:00"/>
    <d v="2025-07-07T00:00:00"/>
    <n v="0"/>
    <s v=""/>
    <s v=""/>
    <s v="3101555322"/>
    <s v="200011361652"/>
    <s v="0010"/>
    <s v="0060"/>
    <s v="R1"/>
    <s v="10-60"/>
    <x v="0"/>
    <x v="0"/>
    <n v="10469"/>
    <x v="2"/>
  </r>
  <r>
    <s v="10345649537"/>
    <s v="25181COCH1AG"/>
    <s v="FA"/>
    <s v="R4"/>
    <d v="2025-06-30T00:00:00"/>
    <s v=""/>
    <s v="3106"/>
    <x v="1"/>
    <s v="10514"/>
    <s v="0"/>
    <n v="-5"/>
    <s v=""/>
    <n v="-5"/>
    <s v="USD"/>
    <s v="O1"/>
    <s v="USMO6561396950"/>
    <s v="1034564953710514"/>
    <s v=""/>
    <s v="FF_MD_02"/>
    <d v="2025-06-30T00:00:00"/>
    <d v="2025-07-07T00:00:00"/>
    <n v="0"/>
    <s v=""/>
    <s v=""/>
    <s v="3101697784"/>
    <s v="200011618218"/>
    <s v="0010"/>
    <s v="0060"/>
    <s v="C1"/>
    <s v="10-60"/>
    <x v="0"/>
    <x v="1"/>
    <n v="10514"/>
    <x v="1"/>
  </r>
  <r>
    <s v="10345649537"/>
    <s v="25181COCH1AG"/>
    <s v="FA"/>
    <s v="R4"/>
    <d v="2025-06-30T00:00:00"/>
    <s v=""/>
    <s v="3106"/>
    <x v="0"/>
    <s v="10469"/>
    <s v="0"/>
    <n v="-5"/>
    <s v=""/>
    <n v="-5"/>
    <s v="USD"/>
    <s v="O1"/>
    <s v="USMO6561396950"/>
    <s v="1034564953710469"/>
    <s v=""/>
    <s v="FF_MD_02"/>
    <d v="2025-06-30T00:00:00"/>
    <d v="2025-07-07T00:00:00"/>
    <n v="0"/>
    <s v=""/>
    <s v=""/>
    <s v="3101697703"/>
    <s v="200011618218"/>
    <s v="0010"/>
    <s v="0060"/>
    <s v="C1"/>
    <s v="10-60"/>
    <x v="0"/>
    <x v="0"/>
    <n v="10469"/>
    <x v="2"/>
  </r>
  <r>
    <s v="10345649839"/>
    <s v="25181COCH1AG"/>
    <s v="FA"/>
    <s v="R4"/>
    <d v="2025-06-30T00:00:00"/>
    <s v=""/>
    <s v="3106"/>
    <x v="0"/>
    <s v="10719"/>
    <s v="0"/>
    <n v="-12.48"/>
    <s v=""/>
    <n v="-12.48"/>
    <s v="USD"/>
    <s v="O1"/>
    <s v="USMO6560519270"/>
    <s v="1034564983910719"/>
    <s v=""/>
    <s v="FF_MD_02"/>
    <d v="2025-06-30T00:00:00"/>
    <d v="2025-07-07T00:00:00"/>
    <n v="0"/>
    <s v=""/>
    <s v=""/>
    <s v="3101499753"/>
    <s v="200012966590"/>
    <s v="0010"/>
    <s v="0060"/>
    <s v="R1"/>
    <s v="10-60"/>
    <x v="0"/>
    <x v="0"/>
    <n v="10719"/>
    <x v="0"/>
  </r>
  <r>
    <s v="10345649843"/>
    <s v="25181COCH1AG"/>
    <s v="FA"/>
    <s v="R4"/>
    <d v="2025-06-30T00:00:00"/>
    <s v=""/>
    <s v="3106"/>
    <x v="0"/>
    <s v="10469"/>
    <s v="0"/>
    <n v="-5"/>
    <s v=""/>
    <n v="-5"/>
    <s v="USD"/>
    <s v="O1"/>
    <s v="USMO6561333010"/>
    <s v="1034564984310469"/>
    <s v=""/>
    <s v="FF_MD_02"/>
    <d v="2025-06-30T00:00:00"/>
    <d v="2025-07-07T00:00:00"/>
    <n v="0"/>
    <s v=""/>
    <s v=""/>
    <s v="3101681451"/>
    <s v="200012970501"/>
    <s v="0010"/>
    <s v="0060"/>
    <s v="R1"/>
    <s v="10-60"/>
    <x v="0"/>
    <x v="0"/>
    <n v="10469"/>
    <x v="2"/>
  </r>
  <r>
    <s v="10345649843"/>
    <s v="25181COCH1AG"/>
    <s v="FA"/>
    <s v="R4"/>
    <d v="2025-06-30T00:00:00"/>
    <s v=""/>
    <s v="3106"/>
    <x v="1"/>
    <s v="10514"/>
    <s v="0"/>
    <n v="-5"/>
    <s v=""/>
    <n v="-5"/>
    <s v="USD"/>
    <s v="O1"/>
    <s v="USMO6561333010"/>
    <s v="1034564984310514"/>
    <s v=""/>
    <s v="FF_MD_02"/>
    <d v="2025-06-30T00:00:00"/>
    <d v="2025-07-07T00:00:00"/>
    <n v="0"/>
    <s v=""/>
    <s v=""/>
    <s v="3101681369"/>
    <s v="200012970501"/>
    <s v="0010"/>
    <s v="0060"/>
    <s v="R1"/>
    <s v="10-60"/>
    <x v="0"/>
    <x v="1"/>
    <n v="10514"/>
    <x v="1"/>
  </r>
  <r>
    <s v="10345649849"/>
    <s v="25181COCH1AG"/>
    <s v="FA"/>
    <s v="R4"/>
    <d v="2025-06-30T00:00:00"/>
    <s v=""/>
    <s v="3106"/>
    <x v="0"/>
    <s v="10719"/>
    <s v="0"/>
    <n v="-5"/>
    <s v=""/>
    <n v="-5"/>
    <s v="USD"/>
    <s v="O1"/>
    <s v="USMO6561683851"/>
    <s v="1034564984910719"/>
    <s v=""/>
    <s v="FF_MD_02"/>
    <d v="2025-06-30T00:00:00"/>
    <d v="2025-07-07T00:00:00"/>
    <n v="0"/>
    <s v=""/>
    <s v=""/>
    <s v="3101528618"/>
    <s v="200013091877"/>
    <s v="0010"/>
    <s v="0060"/>
    <s v="R1"/>
    <s v="10-60"/>
    <x v="0"/>
    <x v="0"/>
    <n v="10719"/>
    <x v="0"/>
  </r>
  <r>
    <s v="10345649859"/>
    <s v="25181COCH1AG"/>
    <s v="FA"/>
    <s v="R4"/>
    <d v="2025-06-30T00:00:00"/>
    <s v=""/>
    <s v="3106"/>
    <x v="0"/>
    <s v="10719"/>
    <s v="0"/>
    <n v="-10.88"/>
    <s v=""/>
    <n v="-10.88"/>
    <s v="USD"/>
    <s v="O1"/>
    <s v="USMO6485493470"/>
    <s v="1034564985910719"/>
    <s v=""/>
    <s v="FF_MD_02"/>
    <d v="2025-06-30T00:00:00"/>
    <d v="2025-07-07T00:00:00"/>
    <n v="0"/>
    <s v=""/>
    <s v=""/>
    <s v="3101611324"/>
    <s v="200013262445"/>
    <s v="0010"/>
    <s v="0060"/>
    <s v="R1"/>
    <s v="10-60"/>
    <x v="0"/>
    <x v="0"/>
    <n v="10719"/>
    <x v="0"/>
  </r>
  <r>
    <s v="10345649922"/>
    <s v="25181COCH1AG"/>
    <s v="FA"/>
    <s v="R4"/>
    <d v="2025-06-30T00:00:00"/>
    <s v=""/>
    <s v="3106"/>
    <x v="0"/>
    <s v="10719"/>
    <s v="0"/>
    <n v="-6.47"/>
    <s v=""/>
    <n v="-6.47"/>
    <s v="USD"/>
    <s v="O1"/>
    <s v="USMO6574096721"/>
    <s v="1034564992210719"/>
    <s v=""/>
    <s v="FF_MD_02"/>
    <d v="2025-06-30T00:00:00"/>
    <d v="2025-07-07T00:00:00"/>
    <n v="0"/>
    <s v=""/>
    <s v=""/>
    <s v="3101496406"/>
    <s v="200011471121"/>
    <s v="0010"/>
    <s v="0060"/>
    <s v="R1"/>
    <s v="10-60"/>
    <x v="0"/>
    <x v="0"/>
    <n v="10719"/>
    <x v="0"/>
  </r>
  <r>
    <s v="10345649949"/>
    <s v="25181COCH1AG"/>
    <s v="FA"/>
    <s v="R4"/>
    <d v="2025-06-30T00:00:00"/>
    <s v=""/>
    <s v="3106"/>
    <x v="0"/>
    <s v="10719"/>
    <s v="0"/>
    <n v="-5"/>
    <s v=""/>
    <n v="-5"/>
    <s v="USD"/>
    <s v="O1"/>
    <s v="USMO6485491340"/>
    <s v="1034564994910719"/>
    <s v=""/>
    <s v="FF_MD_02"/>
    <d v="2025-06-30T00:00:00"/>
    <d v="2025-07-07T00:00:00"/>
    <n v="0"/>
    <s v=""/>
    <s v=""/>
    <s v="3101658788"/>
    <s v="200011596877"/>
    <s v="0010"/>
    <s v="0060"/>
    <s v="C1"/>
    <s v="10-60"/>
    <x v="0"/>
    <x v="0"/>
    <n v="10719"/>
    <x v="0"/>
  </r>
  <r>
    <s v="10345650043"/>
    <s v="25181COCH1AG"/>
    <s v="FA"/>
    <s v="R4"/>
    <d v="2025-06-30T00:00:00"/>
    <s v=""/>
    <s v="3106"/>
    <x v="0"/>
    <s v="10469"/>
    <s v="0"/>
    <n v="-5"/>
    <s v=""/>
    <n v="-5"/>
    <s v="USD"/>
    <s v="O1"/>
    <s v="USMO6561314880"/>
    <s v="1034565004310469"/>
    <s v=""/>
    <s v="FF_MD_02"/>
    <d v="2025-06-30T00:00:00"/>
    <d v="2025-07-07T00:00:00"/>
    <n v="0"/>
    <s v=""/>
    <s v=""/>
    <s v="3101552545"/>
    <s v="200012713638"/>
    <s v="0010"/>
    <s v="0060"/>
    <s v="R1"/>
    <s v="10-60"/>
    <x v="0"/>
    <x v="0"/>
    <n v="10469"/>
    <x v="2"/>
  </r>
  <r>
    <s v="10345650153"/>
    <s v="25181COCH1AG"/>
    <s v="FA"/>
    <s v="R4"/>
    <d v="2025-06-30T00:00:00"/>
    <s v=""/>
    <s v="3106"/>
    <x v="0"/>
    <s v="10469"/>
    <s v="0"/>
    <n v="-5"/>
    <s v=""/>
    <n v="-5"/>
    <s v="USD"/>
    <s v="O1"/>
    <s v="USMO6561323330"/>
    <s v="1034565015310469"/>
    <s v=""/>
    <s v="FF_MD_02"/>
    <d v="2025-06-30T00:00:00"/>
    <d v="2025-07-07T00:00:00"/>
    <n v="0"/>
    <s v=""/>
    <s v=""/>
    <s v="3101617109"/>
    <s v="200013066929"/>
    <s v="0010"/>
    <s v="0060"/>
    <s v="R1"/>
    <s v="10-60"/>
    <x v="0"/>
    <x v="0"/>
    <n v="10469"/>
    <x v="2"/>
  </r>
  <r>
    <s v="10345650153"/>
    <s v="25181COCH1AG"/>
    <s v="FA"/>
    <s v="R4"/>
    <d v="2025-06-30T00:00:00"/>
    <s v=""/>
    <s v="3106"/>
    <x v="1"/>
    <s v="10514"/>
    <s v="0"/>
    <n v="-5"/>
    <s v=""/>
    <n v="-5"/>
    <s v="USD"/>
    <s v="O1"/>
    <s v="USMO6561323330"/>
    <s v="1034565015310514"/>
    <s v=""/>
    <s v="FF_MD_02"/>
    <d v="2025-06-30T00:00:00"/>
    <d v="2025-07-07T00:00:00"/>
    <n v="0"/>
    <s v=""/>
    <s v=""/>
    <s v="3101617015"/>
    <s v="200013066929"/>
    <s v="0010"/>
    <s v="0060"/>
    <s v="R1"/>
    <s v="10-60"/>
    <x v="0"/>
    <x v="1"/>
    <n v="10514"/>
    <x v="1"/>
  </r>
  <r>
    <s v="10345650328"/>
    <s v="25181COCH1AG"/>
    <s v="FA"/>
    <s v="R4"/>
    <d v="2025-06-30T00:00:00"/>
    <s v=""/>
    <s v="3106"/>
    <x v="1"/>
    <s v="10514"/>
    <s v="0"/>
    <n v="-5"/>
    <s v=""/>
    <n v="-5"/>
    <s v="USD"/>
    <s v="O1"/>
    <s v="USMO6561332190"/>
    <s v="1034565032810514"/>
    <s v=""/>
    <s v="FF_MD_02"/>
    <d v="2025-06-30T00:00:00"/>
    <d v="2025-07-07T00:00:00"/>
    <n v="0"/>
    <s v=""/>
    <s v=""/>
    <s v="3101526582"/>
    <s v="200011823685"/>
    <s v="0010"/>
    <s v="0060"/>
    <s v="R1"/>
    <s v="10-60"/>
    <x v="0"/>
    <x v="1"/>
    <n v="10514"/>
    <x v="1"/>
  </r>
  <r>
    <s v="10345650328"/>
    <s v="25181COCH1AG"/>
    <s v="FA"/>
    <s v="R4"/>
    <d v="2025-06-30T00:00:00"/>
    <s v=""/>
    <s v="3106"/>
    <x v="0"/>
    <s v="10469"/>
    <s v="0"/>
    <n v="-5"/>
    <s v=""/>
    <n v="-5"/>
    <s v="USD"/>
    <s v="O1"/>
    <s v="USMO6561332190"/>
    <s v="1034565032810469"/>
    <s v=""/>
    <s v="FF_MD_02"/>
    <d v="2025-06-30T00:00:00"/>
    <d v="2025-07-07T00:00:00"/>
    <n v="0"/>
    <s v=""/>
    <s v=""/>
    <s v="3101526679"/>
    <s v="200011823685"/>
    <s v="0010"/>
    <s v="0060"/>
    <s v="R1"/>
    <s v="10-60"/>
    <x v="0"/>
    <x v="0"/>
    <n v="10469"/>
    <x v="2"/>
  </r>
  <r>
    <s v="10345650331"/>
    <s v="25181COCH1AG"/>
    <s v="FA"/>
    <s v="R4"/>
    <d v="2025-06-30T00:00:00"/>
    <s v=""/>
    <s v="3106"/>
    <x v="1"/>
    <s v="10514"/>
    <s v="0"/>
    <n v="-5"/>
    <s v=""/>
    <n v="-5"/>
    <s v="USD"/>
    <s v="O1"/>
    <s v="USMO6561327920"/>
    <s v="1034565033110514"/>
    <s v=""/>
    <s v="FF_MD_02"/>
    <d v="2025-06-30T00:00:00"/>
    <d v="2025-07-07T00:00:00"/>
    <n v="0"/>
    <s v=""/>
    <s v=""/>
    <s v="3101545473"/>
    <s v="200011750409"/>
    <s v="0010"/>
    <s v="0060"/>
    <s v="R1"/>
    <s v="10-60"/>
    <x v="0"/>
    <x v="1"/>
    <n v="10514"/>
    <x v="1"/>
  </r>
  <r>
    <s v="10345650331"/>
    <s v="25181COCH1AG"/>
    <s v="FA"/>
    <s v="R4"/>
    <d v="2025-06-30T00:00:00"/>
    <s v=""/>
    <s v="3106"/>
    <x v="0"/>
    <s v="10469"/>
    <s v="0"/>
    <n v="-5"/>
    <s v=""/>
    <n v="-5"/>
    <s v="USD"/>
    <s v="O1"/>
    <s v="USMO6561327920"/>
    <s v="1034565033110469"/>
    <s v=""/>
    <s v="FF_MD_02"/>
    <d v="2025-06-30T00:00:00"/>
    <d v="2025-07-07T00:00:00"/>
    <n v="0"/>
    <s v=""/>
    <s v=""/>
    <s v="3101545286"/>
    <s v="200011750409"/>
    <s v="0010"/>
    <s v="0060"/>
    <s v="R1"/>
    <s v="10-60"/>
    <x v="0"/>
    <x v="0"/>
    <n v="10469"/>
    <x v="2"/>
  </r>
  <r>
    <s v="10345650408"/>
    <s v="25181COCH1AG"/>
    <s v="FA"/>
    <s v="R4"/>
    <d v="2025-06-30T00:00:00"/>
    <s v=""/>
    <s v="3106"/>
    <x v="0"/>
    <s v="10719"/>
    <s v="0"/>
    <n v="-5"/>
    <s v=""/>
    <n v="-5"/>
    <s v="USD"/>
    <s v="O1"/>
    <s v="USMO6560514490"/>
    <s v="1034565040810719"/>
    <s v=""/>
    <s v="FF_MD_02"/>
    <d v="2025-06-30T00:00:00"/>
    <d v="2025-07-07T00:00:00"/>
    <n v="0"/>
    <s v=""/>
    <s v=""/>
    <s v="3101727165"/>
    <s v="200013283482"/>
    <s v="0010"/>
    <s v="0060"/>
    <s v="R1"/>
    <s v="10-60"/>
    <x v="0"/>
    <x v="0"/>
    <n v="10719"/>
    <x v="0"/>
  </r>
  <r>
    <s v="10345650434"/>
    <s v="25181COCH1AG"/>
    <s v="FA"/>
    <s v="R4"/>
    <d v="2025-06-30T00:00:00"/>
    <s v=""/>
    <s v="3106"/>
    <x v="0"/>
    <s v="10719"/>
    <s v="0"/>
    <n v="-5"/>
    <s v=""/>
    <n v="-5"/>
    <s v="USD"/>
    <s v="O1"/>
    <s v="USMO6560515690"/>
    <s v="1034565043410719"/>
    <s v=""/>
    <s v="FF_MD_02"/>
    <d v="2025-06-30T00:00:00"/>
    <d v="2025-07-07T00:00:00"/>
    <n v="0"/>
    <s v=""/>
    <s v=""/>
    <s v="3101493008"/>
    <s v="200013344227"/>
    <s v="0010"/>
    <s v="0060"/>
    <s v="C1"/>
    <s v="10-60"/>
    <x v="0"/>
    <x v="0"/>
    <n v="10719"/>
    <x v="0"/>
  </r>
  <r>
    <s v="10345650588"/>
    <s v="25181COCH1AG"/>
    <s v="FA"/>
    <s v="R4"/>
    <d v="2025-06-30T00:00:00"/>
    <s v=""/>
    <s v="3106"/>
    <x v="1"/>
    <s v="10514"/>
    <s v="0"/>
    <n v="-5"/>
    <s v=""/>
    <n v="-5"/>
    <s v="USD"/>
    <s v="O1"/>
    <s v="USMO6561325900"/>
    <s v="1034565058810514"/>
    <s v=""/>
    <s v="FF_MD_02"/>
    <d v="2025-06-30T00:00:00"/>
    <d v="2025-07-07T00:00:00"/>
    <n v="0"/>
    <s v=""/>
    <s v=""/>
    <s v="3101681033"/>
    <s v="200011448780"/>
    <s v="0010"/>
    <s v="0060"/>
    <s v="R1"/>
    <s v="10-60"/>
    <x v="0"/>
    <x v="1"/>
    <n v="10514"/>
    <x v="1"/>
  </r>
  <r>
    <s v="10345650588"/>
    <s v="25181COCH1AG"/>
    <s v="FA"/>
    <s v="R4"/>
    <d v="2025-06-30T00:00:00"/>
    <s v=""/>
    <s v="3106"/>
    <x v="0"/>
    <s v="10469"/>
    <s v="0"/>
    <n v="-5"/>
    <s v=""/>
    <n v="-5"/>
    <s v="USD"/>
    <s v="O1"/>
    <s v="USMO6561325900"/>
    <s v="1034565058810469"/>
    <s v=""/>
    <s v="FF_MD_02"/>
    <d v="2025-06-30T00:00:00"/>
    <d v="2025-07-07T00:00:00"/>
    <n v="0"/>
    <s v=""/>
    <s v=""/>
    <s v="3101681114"/>
    <s v="200011448780"/>
    <s v="0010"/>
    <s v="0060"/>
    <s v="R1"/>
    <s v="10-60"/>
    <x v="0"/>
    <x v="0"/>
    <n v="10469"/>
    <x v="2"/>
  </r>
  <r>
    <s v="10345650652"/>
    <s v="25181COCH1AG"/>
    <s v="FA"/>
    <s v="R4"/>
    <d v="2025-06-30T00:00:00"/>
    <s v=""/>
    <s v="3106"/>
    <x v="0"/>
    <s v="10719"/>
    <s v="0"/>
    <n v="-5"/>
    <s v=""/>
    <n v="-5"/>
    <s v="USD"/>
    <s v="O1"/>
    <s v="USMO6560516440"/>
    <s v="1034565065210719"/>
    <s v=""/>
    <s v="FF_MD_02"/>
    <d v="2025-06-30T00:00:00"/>
    <d v="2025-07-07T00:00:00"/>
    <n v="0"/>
    <s v=""/>
    <s v=""/>
    <s v="3101543285"/>
    <s v="200011799505"/>
    <s v="0010"/>
    <s v="0060"/>
    <s v="R1"/>
    <s v="10-60"/>
    <x v="0"/>
    <x v="0"/>
    <n v="10719"/>
    <x v="0"/>
  </r>
  <r>
    <s v="10345650862"/>
    <s v="25181COCH1AG"/>
    <s v="FA"/>
    <s v="R4"/>
    <d v="2025-06-30T00:00:00"/>
    <s v=""/>
    <s v="3106"/>
    <x v="0"/>
    <s v="10719"/>
    <s v="0"/>
    <n v="-5"/>
    <s v=""/>
    <n v="-5"/>
    <s v="USD"/>
    <s v="O1"/>
    <s v="USMO6562773871"/>
    <s v="1034565086210719"/>
    <s v=""/>
    <s v="FF_MD_02"/>
    <d v="2025-06-30T00:00:00"/>
    <d v="2025-07-07T00:00:00"/>
    <n v="0"/>
    <s v=""/>
    <s v=""/>
    <s v="3101529491"/>
    <s v="200014093484"/>
    <s v="0010"/>
    <s v="0060"/>
    <s v="R1"/>
    <s v="10-60"/>
    <x v="0"/>
    <x v="0"/>
    <n v="10719"/>
    <x v="0"/>
  </r>
  <r>
    <s v="10345650864"/>
    <s v="25181COCH1AG"/>
    <s v="FA"/>
    <s v="R4"/>
    <d v="2025-06-30T00:00:00"/>
    <s v=""/>
    <s v="3106"/>
    <x v="0"/>
    <s v="10719"/>
    <s v="0"/>
    <n v="-5"/>
    <s v=""/>
    <n v="-5"/>
    <s v="USD"/>
    <s v="O1"/>
    <s v="USMO6562773871"/>
    <s v="1034565086410719"/>
    <s v=""/>
    <s v="FF_MD_02"/>
    <d v="2025-06-30T00:00:00"/>
    <d v="2025-07-07T00:00:00"/>
    <n v="0"/>
    <s v=""/>
    <s v=""/>
    <s v="3101529491"/>
    <s v="200014093484"/>
    <s v="0010"/>
    <s v="0060"/>
    <s v="R1"/>
    <s v="10-60"/>
    <x v="0"/>
    <x v="0"/>
    <n v="10719"/>
    <x v="0"/>
  </r>
  <r>
    <s v="10345650865"/>
    <s v="25181COCH1AG"/>
    <s v="FA"/>
    <s v="R4"/>
    <d v="2025-06-30T00:00:00"/>
    <s v=""/>
    <s v="3106"/>
    <x v="0"/>
    <s v="10719"/>
    <s v="0"/>
    <n v="-5"/>
    <s v=""/>
    <n v="-5"/>
    <s v="USD"/>
    <s v="O1"/>
    <s v="USMO6562773871"/>
    <s v="1034565086510719"/>
    <s v=""/>
    <s v="FF_MD_02"/>
    <d v="2025-06-30T00:00:00"/>
    <d v="2025-07-07T00:00:00"/>
    <n v="0"/>
    <s v=""/>
    <s v=""/>
    <s v="3101684012"/>
    <s v="200014093542"/>
    <s v="0010"/>
    <s v="0060"/>
    <s v="R1"/>
    <s v="10-60"/>
    <x v="0"/>
    <x v="0"/>
    <n v="10719"/>
    <x v="0"/>
  </r>
  <r>
    <s v="10345650867"/>
    <s v="25181COCH1AG"/>
    <s v="FA"/>
    <s v="R4"/>
    <d v="2025-06-30T00:00:00"/>
    <s v=""/>
    <s v="3106"/>
    <x v="1"/>
    <s v="10514"/>
    <s v="0"/>
    <n v="-5"/>
    <s v=""/>
    <n v="-5"/>
    <s v="USD"/>
    <s v="O1"/>
    <s v="USMO6561326220"/>
    <s v="1034565086710514"/>
    <s v=""/>
    <s v="FF_MD_02"/>
    <d v="2025-06-30T00:00:00"/>
    <d v="2025-07-07T00:00:00"/>
    <n v="0"/>
    <s v=""/>
    <s v=""/>
    <s v="3101526869"/>
    <s v="200014329748"/>
    <s v="0010"/>
    <s v="0060"/>
    <s v="R1"/>
    <s v="10-60"/>
    <x v="0"/>
    <x v="1"/>
    <n v="10514"/>
    <x v="1"/>
  </r>
  <r>
    <s v="10345650867"/>
    <s v="25181COCH1AG"/>
    <s v="FA"/>
    <s v="R4"/>
    <d v="2025-06-30T00:00:00"/>
    <s v=""/>
    <s v="3106"/>
    <x v="0"/>
    <s v="10469"/>
    <s v="0"/>
    <n v="-5"/>
    <s v=""/>
    <n v="-5"/>
    <s v="USD"/>
    <s v="O1"/>
    <s v="USMO6561326220"/>
    <s v="1034565086710469"/>
    <s v=""/>
    <s v="FF_MD_02"/>
    <d v="2025-06-30T00:00:00"/>
    <d v="2025-07-07T00:00:00"/>
    <n v="0"/>
    <s v=""/>
    <s v=""/>
    <s v="3101526775"/>
    <s v="200014329748"/>
    <s v="0010"/>
    <s v="0060"/>
    <s v="R1"/>
    <s v="10-60"/>
    <x v="0"/>
    <x v="0"/>
    <n v="10469"/>
    <x v="2"/>
  </r>
  <r>
    <s v="10345650886"/>
    <s v="25181COCH1AG"/>
    <s v="FA"/>
    <s v="R4"/>
    <d v="2025-06-30T00:00:00"/>
    <s v=""/>
    <s v="3106"/>
    <x v="0"/>
    <s v="10719"/>
    <s v="0"/>
    <n v="-6.45"/>
    <s v=""/>
    <n v="-6.45"/>
    <s v="USD"/>
    <s v="O1"/>
    <s v="USMO6561683911"/>
    <s v="1034565088610719"/>
    <s v=""/>
    <s v="FF_MD_02"/>
    <d v="2025-06-30T00:00:00"/>
    <d v="2025-07-07T00:00:00"/>
    <n v="0"/>
    <s v=""/>
    <s v=""/>
    <s v="3101592710"/>
    <s v="200013463068"/>
    <s v="0010"/>
    <s v="0060"/>
    <s v="R1"/>
    <s v="10-60"/>
    <x v="0"/>
    <x v="0"/>
    <n v="10719"/>
    <x v="0"/>
  </r>
  <r>
    <s v="10345651106"/>
    <s v="25181COCH1AG"/>
    <s v="FA"/>
    <s v="R4"/>
    <d v="2025-06-30T00:00:00"/>
    <s v=""/>
    <s v="3106"/>
    <x v="0"/>
    <s v="10719"/>
    <s v="0"/>
    <n v="-5"/>
    <s v=""/>
    <n v="-5"/>
    <s v="USD"/>
    <s v="O1"/>
    <s v="USMO6307720390"/>
    <s v="1034565110610719"/>
    <s v=""/>
    <s v="FF_MD_02"/>
    <d v="2025-06-30T00:00:00"/>
    <d v="2025-07-07T00:00:00"/>
    <n v="0"/>
    <s v=""/>
    <s v=""/>
    <s v="3101496762"/>
    <s v="200014023887"/>
    <s v="0010"/>
    <s v="0060"/>
    <s v="R1"/>
    <s v="10-60"/>
    <x v="0"/>
    <x v="0"/>
    <n v="10719"/>
    <x v="0"/>
  </r>
  <r>
    <s v="10345651108"/>
    <s v="25181COCH1AG"/>
    <s v="FA"/>
    <s v="R4"/>
    <d v="2025-06-30T00:00:00"/>
    <s v=""/>
    <s v="3106"/>
    <x v="0"/>
    <s v="10719"/>
    <s v="0"/>
    <n v="-5"/>
    <s v=""/>
    <n v="-5"/>
    <s v="USD"/>
    <s v="O1"/>
    <s v="USMO6307739131"/>
    <s v="1034565110810719"/>
    <s v=""/>
    <s v="FF_MD_02"/>
    <d v="2025-06-30T00:00:00"/>
    <d v="2025-07-07T00:00:00"/>
    <n v="0"/>
    <s v=""/>
    <s v=""/>
    <s v="3101690632"/>
    <s v="200014023960"/>
    <s v="0010"/>
    <s v="0060"/>
    <s v="R1"/>
    <s v="10-60"/>
    <x v="0"/>
    <x v="0"/>
    <n v="10719"/>
    <x v="0"/>
  </r>
  <r>
    <s v="10345651238"/>
    <s v="25181COCH1AG"/>
    <s v="FA"/>
    <s v="R4"/>
    <d v="2025-06-30T00:00:00"/>
    <s v=""/>
    <s v="3106"/>
    <x v="0"/>
    <s v="10719"/>
    <s v="0"/>
    <n v="-5"/>
    <s v=""/>
    <n v="-5"/>
    <s v="USD"/>
    <s v="O1"/>
    <s v="USMO6485492210"/>
    <s v="1034565123810719"/>
    <s v=""/>
    <s v="FF_MD_02"/>
    <d v="2025-06-30T00:00:00"/>
    <d v="2025-07-07T00:00:00"/>
    <n v="0"/>
    <s v=""/>
    <s v=""/>
    <s v="3101530489"/>
    <s v="200014567156"/>
    <s v="0010"/>
    <s v="0060"/>
    <s v="R1"/>
    <s v="10-60"/>
    <x v="0"/>
    <x v="0"/>
    <n v="10719"/>
    <x v="0"/>
  </r>
  <r>
    <s v="10345651240"/>
    <s v="25181COCH1AG"/>
    <s v="FA"/>
    <s v="R4"/>
    <d v="2025-06-30T00:00:00"/>
    <s v=""/>
    <s v="3106"/>
    <x v="0"/>
    <s v="10719"/>
    <s v="0"/>
    <n v="-5"/>
    <s v=""/>
    <n v="-5"/>
    <s v="USD"/>
    <s v="O1"/>
    <s v="USMO6485497630"/>
    <s v="1034565124010719"/>
    <s v=""/>
    <s v="FF_MD_02"/>
    <d v="2025-06-30T00:00:00"/>
    <d v="2025-07-07T00:00:00"/>
    <n v="0"/>
    <s v=""/>
    <s v=""/>
    <s v="3101532345"/>
    <s v="200014567255"/>
    <s v="0010"/>
    <s v="0060"/>
    <s v="R1"/>
    <s v="10-60"/>
    <x v="0"/>
    <x v="0"/>
    <n v="10719"/>
    <x v="0"/>
  </r>
  <r>
    <s v="10345651667"/>
    <s v="25181COCH1AG"/>
    <s v="FA"/>
    <s v="R4"/>
    <d v="2025-06-30T00:00:00"/>
    <s v=""/>
    <s v="3106"/>
    <x v="0"/>
    <s v="10719"/>
    <s v="0"/>
    <n v="-5"/>
    <s v=""/>
    <n v="-5"/>
    <s v="USD"/>
    <s v="O1"/>
    <s v="USMO6485496490"/>
    <s v="1034565166710719"/>
    <s v=""/>
    <s v="FF_MD_02"/>
    <d v="2025-06-30T00:00:00"/>
    <d v="2025-07-07T00:00:00"/>
    <n v="0"/>
    <s v=""/>
    <s v=""/>
    <s v="3101657465"/>
    <s v="200013739335"/>
    <s v="0010"/>
    <s v="0060"/>
    <s v="R1"/>
    <s v="10-60"/>
    <x v="0"/>
    <x v="0"/>
    <n v="10719"/>
    <x v="0"/>
  </r>
  <r>
    <s v="10345652081"/>
    <s v="25181COCH1AG"/>
    <s v="FA"/>
    <s v="R4"/>
    <d v="2025-06-30T00:00:00"/>
    <s v=""/>
    <s v="3106"/>
    <x v="0"/>
    <s v="10469"/>
    <s v="0"/>
    <n v="-5"/>
    <s v=""/>
    <n v="-5"/>
    <s v="USD"/>
    <s v="O1"/>
    <s v="USMO6561320270"/>
    <s v="1034565208110469"/>
    <s v=""/>
    <s v="FF_MD_02"/>
    <d v="2025-06-30T00:00:00"/>
    <d v="2025-07-07T00:00:00"/>
    <n v="0"/>
    <s v=""/>
    <s v=""/>
    <s v="3101614343"/>
    <s v="200013866609"/>
    <s v="0010"/>
    <s v="0060"/>
    <s v="C1"/>
    <s v="10-60"/>
    <x v="0"/>
    <x v="0"/>
    <n v="10469"/>
    <x v="2"/>
  </r>
  <r>
    <s v="10345652081"/>
    <s v="25181COCH1AG"/>
    <s v="FA"/>
    <s v="R4"/>
    <d v="2025-06-30T00:00:00"/>
    <s v=""/>
    <s v="3106"/>
    <x v="1"/>
    <s v="10514"/>
    <s v="0"/>
    <n v="-5"/>
    <s v=""/>
    <n v="-5"/>
    <s v="USD"/>
    <s v="O1"/>
    <s v="USMO6561320270"/>
    <s v="1034565208110514"/>
    <s v=""/>
    <s v="FF_MD_02"/>
    <d v="2025-06-30T00:00:00"/>
    <d v="2025-07-07T00:00:00"/>
    <n v="0"/>
    <s v=""/>
    <s v=""/>
    <s v="3101614248"/>
    <s v="200013866609"/>
    <s v="0010"/>
    <s v="0060"/>
    <s v="C1"/>
    <s v="10-60"/>
    <x v="0"/>
    <x v="1"/>
    <n v="10514"/>
    <x v="1"/>
  </r>
  <r>
    <s v="10345652083"/>
    <s v="25181COCH1AG"/>
    <s v="FA"/>
    <s v="R4"/>
    <d v="2025-06-30T00:00:00"/>
    <s v=""/>
    <s v="3106"/>
    <x v="0"/>
    <s v="10469"/>
    <s v="0"/>
    <n v="-5"/>
    <s v=""/>
    <n v="-5"/>
    <s v="USD"/>
    <s v="O1"/>
    <s v="USMO6561320370"/>
    <s v="1034565208310469"/>
    <s v=""/>
    <s v="FF_MD_02"/>
    <d v="2025-06-30T00:00:00"/>
    <d v="2025-07-07T00:00:00"/>
    <n v="0"/>
    <s v=""/>
    <s v=""/>
    <s v="3101630675"/>
    <s v="200013866690"/>
    <s v="0010"/>
    <s v="0060"/>
    <s v="C1"/>
    <s v="10-60"/>
    <x v="0"/>
    <x v="0"/>
    <n v="10469"/>
    <x v="2"/>
  </r>
  <r>
    <s v="10345652084"/>
    <s v="25181COCH1AG"/>
    <s v="FA"/>
    <s v="R4"/>
    <d v="2025-06-30T00:00:00"/>
    <s v=""/>
    <s v="3106"/>
    <x v="1"/>
    <s v="10514"/>
    <s v="0"/>
    <n v="-5"/>
    <s v=""/>
    <n v="-5"/>
    <s v="USD"/>
    <s v="O1"/>
    <s v="USMO6561320370"/>
    <s v="1034565208410514"/>
    <s v=""/>
    <s v="FF_MD_02"/>
    <d v="2025-06-30T00:00:00"/>
    <d v="2025-07-07T00:00:00"/>
    <n v="0"/>
    <s v=""/>
    <s v=""/>
    <s v="3101630771"/>
    <s v="200013866773"/>
    <s v="0010"/>
    <s v="0060"/>
    <s v="C1"/>
    <s v="10-60"/>
    <x v="0"/>
    <x v="1"/>
    <n v="10514"/>
    <x v="1"/>
  </r>
  <r>
    <s v="10345652204"/>
    <s v="25181COCH1AG"/>
    <s v="FA"/>
    <s v="R4"/>
    <d v="2025-06-30T00:00:00"/>
    <s v=""/>
    <s v="3106"/>
    <x v="0"/>
    <s v="10719"/>
    <s v="0"/>
    <n v="-27.67"/>
    <s v=""/>
    <n v="-27.67"/>
    <s v="USD"/>
    <s v="O1"/>
    <s v="USMO6485492090"/>
    <s v="1034565220410719"/>
    <s v=""/>
    <s v="FF_MD_02"/>
    <d v="2025-06-30T00:00:00"/>
    <d v="2025-07-07T00:00:00"/>
    <n v="0"/>
    <s v=""/>
    <s v=""/>
    <s v="3101664806"/>
    <s v="200013916354"/>
    <s v="0010"/>
    <s v="0060"/>
    <s v="R1"/>
    <s v="10-60"/>
    <x v="0"/>
    <x v="0"/>
    <n v="10719"/>
    <x v="0"/>
  </r>
  <r>
    <s v="10345652322"/>
    <s v="25181COCH1AG"/>
    <s v="FA"/>
    <s v="R4"/>
    <d v="2025-06-30T00:00:00"/>
    <s v=""/>
    <s v="3106"/>
    <x v="0"/>
    <s v="10469"/>
    <s v="0"/>
    <n v="-5"/>
    <s v=""/>
    <n v="-5"/>
    <s v="USD"/>
    <s v="O1"/>
    <s v="USMO6561333790"/>
    <s v="1034565232210469"/>
    <s v=""/>
    <s v="FF_MD_02"/>
    <d v="2025-06-30T00:00:00"/>
    <d v="2025-07-07T00:00:00"/>
    <n v="0"/>
    <s v=""/>
    <s v=""/>
    <s v="3101621455"/>
    <s v="200014111674"/>
    <s v="0010"/>
    <s v="0060"/>
    <s v="C1"/>
    <s v="10-60"/>
    <x v="0"/>
    <x v="0"/>
    <n v="10469"/>
    <x v="2"/>
  </r>
  <r>
    <s v="10345652322"/>
    <s v="25181COCH1AG"/>
    <s v="FA"/>
    <s v="R4"/>
    <d v="2025-06-30T00:00:00"/>
    <s v=""/>
    <s v="3106"/>
    <x v="1"/>
    <s v="10514"/>
    <s v="0"/>
    <n v="-5"/>
    <s v=""/>
    <n v="-5"/>
    <s v="USD"/>
    <s v="O1"/>
    <s v="USMO6561333790"/>
    <s v="1034565232210514"/>
    <s v=""/>
    <s v="FF_MD_02"/>
    <d v="2025-06-30T00:00:00"/>
    <d v="2025-07-07T00:00:00"/>
    <n v="0"/>
    <s v=""/>
    <s v=""/>
    <s v="3101621261"/>
    <s v="200014111674"/>
    <s v="0010"/>
    <s v="0060"/>
    <s v="C1"/>
    <s v="10-60"/>
    <x v="0"/>
    <x v="1"/>
    <n v="10514"/>
    <x v="1"/>
  </r>
  <r>
    <s v="10345652324"/>
    <s v="25181COCH1AG"/>
    <s v="FA"/>
    <s v="R4"/>
    <d v="2025-06-30T00:00:00"/>
    <s v=""/>
    <s v="3106"/>
    <x v="1"/>
    <s v="10514"/>
    <s v="0"/>
    <n v="-5.56"/>
    <s v=""/>
    <n v="-5.56"/>
    <s v="USD"/>
    <s v="O1"/>
    <s v="USMO6561333790"/>
    <s v="1034565232410514"/>
    <s v=""/>
    <s v="FF_MD_02"/>
    <d v="2025-06-30T00:00:00"/>
    <d v="2025-07-07T00:00:00"/>
    <n v="0"/>
    <s v=""/>
    <s v=""/>
    <s v="3101621165"/>
    <s v="200014111765"/>
    <s v="0010"/>
    <s v="0060"/>
    <s v="C1"/>
    <s v="10-60"/>
    <x v="0"/>
    <x v="1"/>
    <n v="10514"/>
    <x v="1"/>
  </r>
  <r>
    <s v="10345652324"/>
    <s v="25181COCH1AG"/>
    <s v="FA"/>
    <s v="R4"/>
    <d v="2025-06-30T00:00:00"/>
    <s v=""/>
    <s v="3106"/>
    <x v="0"/>
    <s v="10469"/>
    <s v="0"/>
    <n v="-14.7"/>
    <s v=""/>
    <n v="-14.7"/>
    <s v="USD"/>
    <s v="O1"/>
    <s v="USMO6561333790"/>
    <s v="1034565232410469"/>
    <s v=""/>
    <s v="FF_MD_02"/>
    <d v="2025-06-30T00:00:00"/>
    <d v="2025-07-07T00:00:00"/>
    <n v="0"/>
    <s v=""/>
    <s v=""/>
    <s v="3101621358"/>
    <s v="200014111765"/>
    <s v="0010"/>
    <s v="0060"/>
    <s v="C1"/>
    <s v="10-60"/>
    <x v="0"/>
    <x v="0"/>
    <n v="10469"/>
    <x v="2"/>
  </r>
  <r>
    <s v="10345652331"/>
    <s v="25181COCH1AG"/>
    <s v="FA"/>
    <s v="R4"/>
    <d v="2025-06-30T00:00:00"/>
    <s v=""/>
    <s v="3106"/>
    <x v="0"/>
    <s v="10719"/>
    <s v="0"/>
    <n v="-5"/>
    <s v=""/>
    <n v="-5"/>
    <s v="USD"/>
    <s v="O1"/>
    <s v="USMO6485492300"/>
    <s v="1034565233110719"/>
    <s v=""/>
    <s v="FF_MD_02"/>
    <d v="2025-06-30T00:00:00"/>
    <d v="2025-07-07T00:00:00"/>
    <n v="0"/>
    <s v=""/>
    <s v=""/>
    <s v="3101489573"/>
    <s v="200014232975"/>
    <s v="0010"/>
    <s v="0060"/>
    <s v="C1"/>
    <s v="10-60"/>
    <x v="0"/>
    <x v="0"/>
    <n v="10719"/>
    <x v="0"/>
  </r>
  <r>
    <s v="10345652333"/>
    <s v="25181COCH1AG"/>
    <s v="FA"/>
    <s v="R4"/>
    <d v="2025-06-30T00:00:00"/>
    <s v=""/>
    <s v="3106"/>
    <x v="0"/>
    <s v="10719"/>
    <s v="0"/>
    <n v="-50.3"/>
    <s v=""/>
    <n v="-50.3"/>
    <s v="USD"/>
    <s v="O1"/>
    <s v="USMO6485492290"/>
    <s v="1034565233310719"/>
    <s v=""/>
    <s v="FF_MD_02"/>
    <d v="2025-06-30T00:00:00"/>
    <d v="2025-07-07T00:00:00"/>
    <n v="0"/>
    <s v=""/>
    <s v=""/>
    <s v="3101562417"/>
    <s v="200014234070"/>
    <s v="0010"/>
    <s v="0060"/>
    <s v="C1"/>
    <s v="10-60"/>
    <x v="0"/>
    <x v="0"/>
    <n v="10719"/>
    <x v="0"/>
  </r>
  <r>
    <s v="10345652334"/>
    <s v="25181COCH1AG"/>
    <s v="FA"/>
    <s v="R4"/>
    <d v="2025-06-30T00:00:00"/>
    <s v=""/>
    <s v="3106"/>
    <x v="0"/>
    <s v="10719"/>
    <s v="0"/>
    <n v="-15.75"/>
    <s v=""/>
    <n v="-15.75"/>
    <s v="USD"/>
    <s v="O1"/>
    <s v="USMO6485497520"/>
    <s v="1034565233410719"/>
    <s v=""/>
    <s v="FF_MD_02"/>
    <d v="2025-06-30T00:00:00"/>
    <d v="2025-07-07T00:00:00"/>
    <n v="0"/>
    <s v=""/>
    <s v=""/>
    <s v="3101585359"/>
    <s v="200014234179"/>
    <s v="0010"/>
    <s v="0060"/>
    <s v="C1"/>
    <s v="10-60"/>
    <x v="0"/>
    <x v="0"/>
    <n v="10719"/>
    <x v="0"/>
  </r>
  <r>
    <s v="10345652335"/>
    <s v="25181COCH1AG"/>
    <s v="FA"/>
    <s v="R4"/>
    <d v="2025-06-30T00:00:00"/>
    <s v=""/>
    <s v="3106"/>
    <x v="0"/>
    <s v="10719"/>
    <s v="0"/>
    <n v="-5"/>
    <s v=""/>
    <n v="-5"/>
    <s v="USD"/>
    <s v="O1"/>
    <s v="USMO6485492220"/>
    <s v="1034565233510719"/>
    <s v=""/>
    <s v="FF_MD_02"/>
    <d v="2025-06-30T00:00:00"/>
    <d v="2025-07-07T00:00:00"/>
    <n v="0"/>
    <s v=""/>
    <s v=""/>
    <s v="3101633069"/>
    <s v="200014234385"/>
    <s v="0010"/>
    <s v="0060"/>
    <s v="R1"/>
    <s v="10-60"/>
    <x v="0"/>
    <x v="0"/>
    <n v="10719"/>
    <x v="0"/>
  </r>
  <r>
    <s v="10345652363"/>
    <s v="25181COCH1AG"/>
    <s v="FA"/>
    <s v="R4"/>
    <d v="2025-06-30T00:00:00"/>
    <s v=""/>
    <s v="3106"/>
    <x v="0"/>
    <s v="10719"/>
    <s v="0"/>
    <n v="-7.25"/>
    <s v=""/>
    <n v="-7.25"/>
    <s v="USD"/>
    <s v="O1"/>
    <s v="USMO6570594070"/>
    <s v="1034565236310719"/>
    <s v=""/>
    <s v="FF_MD_02"/>
    <d v="2025-06-30T00:00:00"/>
    <d v="2025-07-07T00:00:00"/>
    <n v="0"/>
    <s v=""/>
    <s v=""/>
    <s v="3101517523"/>
    <s v="200014340596"/>
    <s v="0010"/>
    <s v="0060"/>
    <s v="C1"/>
    <s v="10-60"/>
    <x v="0"/>
    <x v="0"/>
    <n v="10719"/>
    <x v="0"/>
  </r>
  <r>
    <s v="10345652422"/>
    <s v="25181COCH1AG"/>
    <s v="FA"/>
    <s v="R4"/>
    <d v="2025-06-30T00:00:00"/>
    <s v=""/>
    <s v="3106"/>
    <x v="0"/>
    <s v="10469"/>
    <s v="0"/>
    <n v="-5"/>
    <s v=""/>
    <n v="-5"/>
    <s v="USD"/>
    <s v="O1"/>
    <s v="USMO6561324570"/>
    <s v="1034565242210469"/>
    <s v=""/>
    <s v="FF_MD_02"/>
    <d v="2025-06-30T00:00:00"/>
    <d v="2025-07-07T00:00:00"/>
    <n v="0"/>
    <s v=""/>
    <s v=""/>
    <s v="3101538025"/>
    <s v="200014376822"/>
    <s v="0010"/>
    <s v="0060"/>
    <s v="C1"/>
    <s v="10-60"/>
    <x v="0"/>
    <x v="0"/>
    <n v="10469"/>
    <x v="2"/>
  </r>
  <r>
    <s v="10345652422"/>
    <s v="25181COCH1AG"/>
    <s v="FA"/>
    <s v="R4"/>
    <d v="2025-06-30T00:00:00"/>
    <s v=""/>
    <s v="3106"/>
    <x v="1"/>
    <s v="10514"/>
    <s v="0"/>
    <n v="-5"/>
    <s v=""/>
    <n v="-5"/>
    <s v="USD"/>
    <s v="O1"/>
    <s v="USMO6561324570"/>
    <s v="1034565242210514"/>
    <s v=""/>
    <s v="FF_MD_02"/>
    <d v="2025-06-30T00:00:00"/>
    <d v="2025-07-07T00:00:00"/>
    <n v="0"/>
    <s v=""/>
    <s v=""/>
    <s v="3101538216"/>
    <s v="200014376822"/>
    <s v="0010"/>
    <s v="0060"/>
    <s v="C1"/>
    <s v="10-60"/>
    <x v="0"/>
    <x v="1"/>
    <n v="10514"/>
    <x v="1"/>
  </r>
  <r>
    <s v="10345652448"/>
    <s v="25181COCH1AG"/>
    <s v="FA"/>
    <s v="R4"/>
    <d v="2025-06-30T00:00:00"/>
    <s v=""/>
    <s v="3106"/>
    <x v="0"/>
    <s v="10469"/>
    <s v="0"/>
    <n v="-5"/>
    <s v=""/>
    <n v="-5"/>
    <s v="USD"/>
    <s v="O1"/>
    <s v="USMO6561300000"/>
    <s v="1034565244810469"/>
    <s v=""/>
    <s v="FF_MD_02"/>
    <d v="2025-06-30T00:00:00"/>
    <d v="2025-07-07T00:00:00"/>
    <n v="0"/>
    <s v=""/>
    <s v=""/>
    <s v="3101587784"/>
    <s v="200014314252"/>
    <s v="0010"/>
    <s v="0060"/>
    <s v="C1"/>
    <s v="10-60"/>
    <x v="0"/>
    <x v="0"/>
    <n v="10469"/>
    <x v="2"/>
  </r>
  <r>
    <s v="10345652448"/>
    <s v="25181COCH1AG"/>
    <s v="FA"/>
    <s v="R4"/>
    <d v="2025-06-30T00:00:00"/>
    <s v=""/>
    <s v="3106"/>
    <x v="1"/>
    <s v="10514"/>
    <s v="0"/>
    <n v="-5"/>
    <s v=""/>
    <n v="-5"/>
    <s v="USD"/>
    <s v="O1"/>
    <s v="USMO6561300000"/>
    <s v="1034565244810514"/>
    <s v=""/>
    <s v="FF_MD_02"/>
    <d v="2025-06-30T00:00:00"/>
    <d v="2025-07-07T00:00:00"/>
    <n v="0"/>
    <s v=""/>
    <s v=""/>
    <s v="3101588744"/>
    <s v="200014314252"/>
    <s v="0010"/>
    <s v="0060"/>
    <s v="C1"/>
    <s v="10-60"/>
    <x v="0"/>
    <x v="1"/>
    <n v="10514"/>
    <x v="1"/>
  </r>
  <r>
    <s v="10345652450"/>
    <s v="25181COCH1AG"/>
    <s v="FA"/>
    <s v="R4"/>
    <d v="2025-06-30T00:00:00"/>
    <s v=""/>
    <s v="3106"/>
    <x v="1"/>
    <s v="10514"/>
    <s v="0"/>
    <n v="-5"/>
    <s v=""/>
    <n v="-5"/>
    <s v="USD"/>
    <s v="O1"/>
    <s v="USMO6561300000"/>
    <s v="1034565245010514"/>
    <s v=""/>
    <s v="FF_MD_02"/>
    <d v="2025-06-30T00:00:00"/>
    <d v="2025-07-07T00:00:00"/>
    <n v="0"/>
    <s v=""/>
    <s v=""/>
    <s v="3101588650"/>
    <s v="200014314369"/>
    <s v="0010"/>
    <s v="0060"/>
    <s v="C1"/>
    <s v="10-60"/>
    <x v="0"/>
    <x v="1"/>
    <n v="10514"/>
    <x v="1"/>
  </r>
  <r>
    <s v="10345652450"/>
    <s v="25181COCH1AG"/>
    <s v="FA"/>
    <s v="R4"/>
    <d v="2025-06-30T00:00:00"/>
    <s v=""/>
    <s v="3106"/>
    <x v="0"/>
    <s v="10469"/>
    <s v="0"/>
    <n v="-5"/>
    <s v=""/>
    <n v="-5"/>
    <s v="USD"/>
    <s v="O1"/>
    <s v="USMO6561300000"/>
    <s v="1034565245010469"/>
    <s v=""/>
    <s v="FF_MD_02"/>
    <d v="2025-06-30T00:00:00"/>
    <d v="2025-07-07T00:00:00"/>
    <n v="0"/>
    <s v=""/>
    <s v=""/>
    <s v="3101588072"/>
    <s v="200014314369"/>
    <s v="0010"/>
    <s v="0060"/>
    <s v="C1"/>
    <s v="10-60"/>
    <x v="0"/>
    <x v="0"/>
    <n v="10469"/>
    <x v="2"/>
  </r>
  <r>
    <s v="10345652549"/>
    <s v="25181COCH1AG"/>
    <s v="FA"/>
    <s v="R4"/>
    <d v="2025-06-30T00:00:00"/>
    <s v=""/>
    <s v="3106"/>
    <x v="0"/>
    <s v="10719"/>
    <s v="0"/>
    <n v="-5"/>
    <s v=""/>
    <n v="-5"/>
    <s v="USD"/>
    <s v="O1"/>
    <s v="USMO6570583010"/>
    <s v="1034565254910719"/>
    <s v=""/>
    <s v="FF_MD_02"/>
    <d v="2025-06-30T00:00:00"/>
    <d v="2025-07-07T00:00:00"/>
    <n v="0"/>
    <s v=""/>
    <s v=""/>
    <s v="3101505077"/>
    <s v="200014709683"/>
    <s v="0010"/>
    <s v="0060"/>
    <s v="R1"/>
    <s v="10-60"/>
    <x v="0"/>
    <x v="0"/>
    <n v="10719"/>
    <x v="0"/>
  </r>
  <r>
    <s v="10345652553"/>
    <s v="25181COCH1AG"/>
    <s v="FA"/>
    <s v="R4"/>
    <d v="2025-06-30T00:00:00"/>
    <s v=""/>
    <s v="3106"/>
    <x v="0"/>
    <s v="10719"/>
    <s v="0"/>
    <n v="-5"/>
    <s v=""/>
    <n v="-5"/>
    <s v="USD"/>
    <s v="O1"/>
    <s v="USMO6570583010"/>
    <s v="1034565255310719"/>
    <s v=""/>
    <s v="FF_MD_02"/>
    <d v="2025-06-30T00:00:00"/>
    <d v="2025-07-07T00:00:00"/>
    <n v="0"/>
    <s v=""/>
    <s v=""/>
    <s v="3101505173"/>
    <s v="200014709733"/>
    <s v="0010"/>
    <s v="0060"/>
    <s v="R1"/>
    <s v="10-60"/>
    <x v="0"/>
    <x v="0"/>
    <n v="10719"/>
    <x v="0"/>
  </r>
  <r>
    <s v="10345652560"/>
    <s v="25181COCH1AG"/>
    <s v="FA"/>
    <s v="R4"/>
    <d v="2025-06-30T00:00:00"/>
    <s v=""/>
    <s v="3106"/>
    <x v="0"/>
    <s v="10719"/>
    <s v="0"/>
    <n v="-5"/>
    <s v=""/>
    <n v="-5"/>
    <s v="USD"/>
    <s v="O1"/>
    <s v="USMO6570582351"/>
    <s v="1034565256010719"/>
    <s v=""/>
    <s v="FF_MD_02"/>
    <d v="2025-06-30T00:00:00"/>
    <d v="2025-07-07T00:00:00"/>
    <n v="0"/>
    <s v=""/>
    <s v=""/>
    <s v="3101537082"/>
    <s v="200014631903"/>
    <s v="0010"/>
    <s v="0060"/>
    <s v="R1"/>
    <s v="10-60"/>
    <x v="0"/>
    <x v="0"/>
    <n v="10719"/>
    <x v="0"/>
  </r>
  <r>
    <s v="10345652640"/>
    <s v="25181COCH1AG"/>
    <s v="FA"/>
    <s v="R4"/>
    <d v="2025-06-30T00:00:00"/>
    <s v=""/>
    <s v="3106"/>
    <x v="0"/>
    <s v="10719"/>
    <s v="0"/>
    <n v="-5"/>
    <s v=""/>
    <n v="-5"/>
    <s v="USD"/>
    <s v="O1"/>
    <s v="USMO6560527580"/>
    <s v="1034565264010719"/>
    <s v=""/>
    <s v="FF_MD_02"/>
    <d v="2025-06-30T00:00:00"/>
    <d v="2025-07-07T00:00:00"/>
    <n v="0"/>
    <s v=""/>
    <s v=""/>
    <s v="3102086641"/>
    <s v="200015259142"/>
    <s v="0010"/>
    <s v="0060"/>
    <s v="R1"/>
    <s v="10-60"/>
    <x v="0"/>
    <x v="0"/>
    <n v="10719"/>
    <x v="0"/>
  </r>
  <r>
    <s v="10345652700"/>
    <s v="25181COCH1AG"/>
    <s v="FA"/>
    <s v="R4"/>
    <d v="2025-06-30T00:00:00"/>
    <s v=""/>
    <s v="3106"/>
    <x v="1"/>
    <s v="10514"/>
    <s v="0"/>
    <n v="-5"/>
    <s v=""/>
    <n v="-5"/>
    <s v="USD"/>
    <s v="O1"/>
    <s v="USMO6561317260"/>
    <s v="1034565270010514"/>
    <s v=""/>
    <s v="FF_MD_02"/>
    <d v="2025-06-30T00:00:00"/>
    <d v="2025-07-07T00:00:00"/>
    <n v="0"/>
    <s v=""/>
    <s v=""/>
    <s v="3101493751"/>
    <s v="200014459537"/>
    <s v="0010"/>
    <s v="0060"/>
    <s v="R1"/>
    <s v="10-60"/>
    <x v="0"/>
    <x v="1"/>
    <n v="10514"/>
    <x v="1"/>
  </r>
  <r>
    <s v="10345652700"/>
    <s v="25181COCH1AG"/>
    <s v="FA"/>
    <s v="R4"/>
    <d v="2025-06-30T00:00:00"/>
    <s v=""/>
    <s v="3106"/>
    <x v="0"/>
    <s v="10469"/>
    <s v="0"/>
    <n v="-5"/>
    <s v=""/>
    <n v="-5"/>
    <s v="USD"/>
    <s v="O1"/>
    <s v="USMO6561317260"/>
    <s v="1034565270010469"/>
    <s v=""/>
    <s v="FF_MD_02"/>
    <d v="2025-06-30T00:00:00"/>
    <d v="2025-07-07T00:00:00"/>
    <n v="0"/>
    <s v=""/>
    <s v=""/>
    <s v="3101493655"/>
    <s v="200014459537"/>
    <s v="0010"/>
    <s v="0060"/>
    <s v="R1"/>
    <s v="10-60"/>
    <x v="0"/>
    <x v="0"/>
    <n v="10469"/>
    <x v="2"/>
  </r>
  <r>
    <s v="10345652721"/>
    <s v="25181COCH1AG"/>
    <s v="FA"/>
    <s v="R4"/>
    <d v="2025-06-30T00:00:00"/>
    <s v=""/>
    <s v="3106"/>
    <x v="0"/>
    <s v="10719"/>
    <s v="0"/>
    <n v="-6.22"/>
    <s v=""/>
    <n v="-6.22"/>
    <s v="USD"/>
    <s v="O1"/>
    <s v="USMO6561683861"/>
    <s v="1034565272110719"/>
    <s v=""/>
    <s v="FF_MD_02"/>
    <d v="2025-06-30T00:00:00"/>
    <d v="2025-07-07T00:00:00"/>
    <n v="0"/>
    <s v=""/>
    <s v=""/>
    <s v="3101484732"/>
    <s v="200014639476"/>
    <s v="0010"/>
    <s v="0060"/>
    <s v="R1"/>
    <s v="10-60"/>
    <x v="0"/>
    <x v="0"/>
    <n v="10719"/>
    <x v="0"/>
  </r>
  <r>
    <s v="10345652722"/>
    <s v="25181COCH1AG"/>
    <s v="FA"/>
    <s v="R4"/>
    <d v="2025-06-30T00:00:00"/>
    <s v=""/>
    <s v="3106"/>
    <x v="0"/>
    <s v="10719"/>
    <s v="0"/>
    <n v="-5"/>
    <s v=""/>
    <n v="-5"/>
    <s v="USD"/>
    <s v="O1"/>
    <s v="USMO6561683861"/>
    <s v="1034565272210719"/>
    <s v=""/>
    <s v="FF_MD_02"/>
    <d v="2025-06-30T00:00:00"/>
    <d v="2025-07-07T00:00:00"/>
    <n v="0"/>
    <s v=""/>
    <s v=""/>
    <s v="3101485202"/>
    <s v="200014639567"/>
    <s v="0010"/>
    <s v="0060"/>
    <s v="R1"/>
    <s v="10-60"/>
    <x v="0"/>
    <x v="0"/>
    <n v="10719"/>
    <x v="0"/>
  </r>
  <r>
    <s v="10345652723"/>
    <s v="25181COCH1AG"/>
    <s v="FA"/>
    <s v="R4"/>
    <d v="2025-06-30T00:00:00"/>
    <s v=""/>
    <s v="3106"/>
    <x v="0"/>
    <s v="10719"/>
    <s v="0"/>
    <n v="-5"/>
    <s v=""/>
    <n v="-5"/>
    <s v="USD"/>
    <s v="O1"/>
    <s v="USMO6561683841"/>
    <s v="1034565272310719"/>
    <s v=""/>
    <s v="FF_MD_02"/>
    <d v="2025-06-30T00:00:00"/>
    <d v="2025-07-07T00:00:00"/>
    <n v="0"/>
    <s v=""/>
    <s v=""/>
    <s v="3101543169"/>
    <s v="200014639641"/>
    <s v="0010"/>
    <s v="0060"/>
    <s v="R1"/>
    <s v="10-60"/>
    <x v="0"/>
    <x v="0"/>
    <n v="10719"/>
    <x v="0"/>
  </r>
  <r>
    <s v="10345652727"/>
    <s v="25181COCH1AG"/>
    <s v="FA"/>
    <s v="R4"/>
    <d v="2025-06-30T00:00:00"/>
    <s v=""/>
    <s v="3106"/>
    <x v="0"/>
    <s v="10719"/>
    <s v="0"/>
    <n v="-5"/>
    <s v=""/>
    <n v="-5"/>
    <s v="USD"/>
    <s v="O1"/>
    <s v="USMO6561683891"/>
    <s v="1034565272710719"/>
    <s v=""/>
    <s v="FF_MD_02"/>
    <d v="2025-06-30T00:00:00"/>
    <d v="2025-07-07T00:00:00"/>
    <n v="0"/>
    <s v=""/>
    <s v=""/>
    <s v="3102145521"/>
    <s v="200015548205"/>
    <s v="0010"/>
    <s v="0060"/>
    <s v="R1"/>
    <s v="10-60"/>
    <x v="0"/>
    <x v="0"/>
    <n v="10719"/>
    <x v="0"/>
  </r>
  <r>
    <s v="10345652738"/>
    <s v="25181COCH1AG"/>
    <s v="FA"/>
    <s v="R4"/>
    <d v="2025-06-30T00:00:00"/>
    <s v=""/>
    <s v="3106"/>
    <x v="1"/>
    <s v="10514"/>
    <s v="0"/>
    <n v="-5"/>
    <s v=""/>
    <n v="-5"/>
    <s v="USD"/>
    <s v="O1"/>
    <s v="USMO6561300000"/>
    <s v="1034565273810514"/>
    <s v=""/>
    <s v="FF_MD_02"/>
    <d v="2025-06-30T00:00:00"/>
    <d v="2025-07-07T00:00:00"/>
    <n v="0"/>
    <s v=""/>
    <s v=""/>
    <s v="3102011843"/>
    <s v="200014900654"/>
    <s v="0010"/>
    <s v="0060"/>
    <s v="R1"/>
    <s v="10-60"/>
    <x v="0"/>
    <x v="1"/>
    <n v="10514"/>
    <x v="1"/>
  </r>
  <r>
    <s v="10345653529"/>
    <s v="25181INV01AH"/>
    <s v="FA"/>
    <s v="R4"/>
    <d v="2025-06-30T00:00:00"/>
    <s v=""/>
    <s v="3106"/>
    <x v="0"/>
    <s v="10469"/>
    <s v="0"/>
    <n v="-5"/>
    <s v=""/>
    <n v="-5"/>
    <s v="USD"/>
    <s v="O1"/>
    <s v="USMO6561316880"/>
    <s v="1034565352910469"/>
    <s v=""/>
    <s v="BATCH_ID"/>
    <d v="2025-06-30T00:00:00"/>
    <d v="2025-07-01T00:00:00"/>
    <n v="0"/>
    <s v=""/>
    <s v=""/>
    <s v="3101487729"/>
    <s v="200012097065"/>
    <s v="0010"/>
    <s v="0060"/>
    <s v="C1"/>
    <s v="10-60"/>
    <x v="0"/>
    <x v="0"/>
    <n v="10469"/>
    <x v="2"/>
  </r>
  <r>
    <s v="10345653529"/>
    <s v="25181INV01AH"/>
    <s v="FA"/>
    <s v="R4"/>
    <d v="2025-06-30T00:00:00"/>
    <s v=""/>
    <s v="3106"/>
    <x v="1"/>
    <s v="10514"/>
    <s v="0"/>
    <n v="-5"/>
    <s v=""/>
    <n v="-5"/>
    <s v="USD"/>
    <s v="O1"/>
    <s v="USMO6561316880"/>
    <s v="1034565352910514"/>
    <s v=""/>
    <s v="BATCH_ID"/>
    <d v="2025-06-30T00:00:00"/>
    <d v="2025-07-01T00:00:00"/>
    <n v="0"/>
    <s v=""/>
    <s v=""/>
    <s v="3101487827"/>
    <s v="200012097065"/>
    <s v="0010"/>
    <s v="0060"/>
    <s v="C1"/>
    <s v="10-60"/>
    <x v="0"/>
    <x v="1"/>
    <n v="10514"/>
    <x v="1"/>
  </r>
  <r>
    <s v="10345653570"/>
    <s v="25181INV01AH"/>
    <s v="FA"/>
    <s v="R4"/>
    <d v="2025-06-30T00:00:00"/>
    <s v=""/>
    <s v="3106"/>
    <x v="0"/>
    <s v="10719"/>
    <s v="0"/>
    <n v="-5"/>
    <s v=""/>
    <n v="-5"/>
    <s v="USD"/>
    <s v="O1"/>
    <s v="USMO6560528510"/>
    <s v="1034565357010719"/>
    <s v=""/>
    <s v="BATCH_ID"/>
    <d v="2025-06-30T00:00:00"/>
    <d v="2025-07-01T00:00:00"/>
    <n v="0"/>
    <s v=""/>
    <s v=""/>
    <s v="3101486716"/>
    <s v="200012085250"/>
    <s v="0010"/>
    <s v="0060"/>
    <s v="R1"/>
    <s v="10-60"/>
    <x v="0"/>
    <x v="0"/>
    <n v="10719"/>
    <x v="0"/>
  </r>
  <r>
    <s v="10345653954"/>
    <s v="25181INV01BK"/>
    <s v="FA"/>
    <s v="R4"/>
    <d v="2025-06-30T00:00:00"/>
    <s v=""/>
    <s v="3106"/>
    <x v="0"/>
    <s v="10719"/>
    <s v="0"/>
    <n v="-5"/>
    <s v=""/>
    <n v="-5"/>
    <s v="USD"/>
    <s v="O1"/>
    <s v="USMO6565351991"/>
    <s v="1034565395410719"/>
    <s v=""/>
    <s v="BATCH_ID"/>
    <d v="2025-06-30T00:00:00"/>
    <d v="2025-07-01T00:00:00"/>
    <n v="0"/>
    <s v=""/>
    <s v=""/>
    <s v="3102244057"/>
    <s v="200016030245"/>
    <s v="0010"/>
    <s v="0060"/>
    <s v="R1"/>
    <s v="10-60"/>
    <x v="0"/>
    <x v="0"/>
    <n v="10719"/>
    <x v="0"/>
  </r>
  <r>
    <s v="10440613608"/>
    <s v="25154INV01BJ"/>
    <s v="FA"/>
    <s v="R4"/>
    <d v="2025-06-03T00:00:00"/>
    <s v=""/>
    <s v="3106"/>
    <x v="0"/>
    <s v="10719"/>
    <s v="0"/>
    <n v="-8.48"/>
    <s v=""/>
    <n v="-8.48"/>
    <s v="USD"/>
    <s v="O1"/>
    <s v="USMO6560512560"/>
    <s v="1044061360810719"/>
    <s v=""/>
    <s v="BATCH_ID"/>
    <d v="2025-06-03T00:00:00"/>
    <d v="2025-06-04T00:00:00"/>
    <n v="0"/>
    <s v=""/>
    <s v=""/>
    <s v="3102054215"/>
    <s v="200015092659"/>
    <s v="0010"/>
    <s v="0060"/>
    <s v="R1"/>
    <s v="10-60"/>
    <x v="0"/>
    <x v="0"/>
    <n v="10719"/>
    <x v="0"/>
  </r>
  <r>
    <s v="10440613620"/>
    <s v="25154INV01BJ"/>
    <s v="FA"/>
    <s v="R4"/>
    <d v="2025-06-03T00:00:00"/>
    <s v=""/>
    <s v="3106"/>
    <x v="0"/>
    <s v="10719"/>
    <s v="0"/>
    <n v="-5"/>
    <s v=""/>
    <n v="-5"/>
    <s v="USD"/>
    <s v="O1"/>
    <s v="USMO6560521130"/>
    <s v="1044061362010719"/>
    <s v=""/>
    <s v="BATCH_ID"/>
    <d v="2025-06-03T00:00:00"/>
    <d v="2025-06-04T00:00:00"/>
    <n v="0"/>
    <s v=""/>
    <s v=""/>
    <s v="3102048753"/>
    <s v="200015067693"/>
    <s v="0010"/>
    <s v="0060"/>
    <s v="R1"/>
    <s v="10-60"/>
    <x v="0"/>
    <x v="0"/>
    <n v="10719"/>
    <x v="0"/>
  </r>
  <r>
    <s v="10440613659"/>
    <s v="25154INV01A6"/>
    <s v="FA"/>
    <s v="R4"/>
    <d v="2025-06-03T00:00:00"/>
    <s v=""/>
    <s v="3106"/>
    <x v="0"/>
    <s v="10719"/>
    <s v="0"/>
    <n v="-5"/>
    <s v=""/>
    <n v="-5"/>
    <s v="USD"/>
    <s v="O1"/>
    <s v="USMO6560512070"/>
    <s v="1044061365910719"/>
    <s v=""/>
    <s v="BATCH_ID"/>
    <d v="2025-06-03T00:00:00"/>
    <d v="2025-06-04T00:00:00"/>
    <n v="0"/>
    <s v=""/>
    <s v=""/>
    <s v="3102196593"/>
    <s v="200015787647"/>
    <s v="0010"/>
    <s v="0060"/>
    <s v="R1"/>
    <s v="10-60"/>
    <x v="0"/>
    <x v="0"/>
    <n v="10719"/>
    <x v="0"/>
  </r>
  <r>
    <s v="10440613781"/>
    <s v="25154INV01BJ"/>
    <s v="FA"/>
    <s v="R4"/>
    <d v="2025-06-03T00:00:00"/>
    <s v=""/>
    <s v="3106"/>
    <x v="0"/>
    <s v="10719"/>
    <s v="0"/>
    <n v="-8.66"/>
    <s v=""/>
    <n v="-8.66"/>
    <s v="USD"/>
    <s v="O1"/>
    <s v="USMO6396682191"/>
    <s v="1044061378110719"/>
    <s v=""/>
    <s v="BATCH_ID"/>
    <d v="2025-06-03T00:00:00"/>
    <d v="2025-06-04T00:00:00"/>
    <n v="0"/>
    <s v=""/>
    <s v=""/>
    <s v="3102056761"/>
    <s v="200015099795"/>
    <s v="0010"/>
    <s v="0060"/>
    <s v="R1"/>
    <s v="10-60"/>
    <x v="0"/>
    <x v="0"/>
    <n v="10719"/>
    <x v="0"/>
  </r>
  <r>
    <s v="10440614612"/>
    <s v="25156INV01BG"/>
    <s v="FA"/>
    <s v="R4"/>
    <d v="2025-06-05T00:00:00"/>
    <s v=""/>
    <s v="3106"/>
    <x v="0"/>
    <s v="10719"/>
    <s v="0"/>
    <n v="-5"/>
    <s v=""/>
    <n v="-5"/>
    <s v="USD"/>
    <s v="O1"/>
    <s v="USMO6570590250"/>
    <s v="1044061461210719"/>
    <s v=""/>
    <s v="BATCH_ID"/>
    <d v="2025-06-05T00:00:00"/>
    <d v="2025-06-06T00:00:00"/>
    <n v="0"/>
    <s v=""/>
    <s v=""/>
    <s v="3101521054"/>
    <s v="200012231763"/>
    <s v="0010"/>
    <s v="0060"/>
    <s v="R1"/>
    <s v="10-60"/>
    <x v="0"/>
    <x v="0"/>
    <n v="10719"/>
    <x v="0"/>
  </r>
  <r>
    <s v="10440614887"/>
    <s v="25156INV01BG"/>
    <s v="FA"/>
    <s v="R4"/>
    <d v="2025-06-05T00:00:00"/>
    <s v=""/>
    <s v="3106"/>
    <x v="0"/>
    <s v="10719"/>
    <s v="0"/>
    <n v="-9.06"/>
    <s v=""/>
    <n v="-9.06"/>
    <s v="USD"/>
    <s v="O1"/>
    <s v="USMO6560511580"/>
    <s v="1044061488710719"/>
    <s v=""/>
    <s v="BATCH_ID"/>
    <d v="2025-06-05T00:00:00"/>
    <d v="2025-06-06T00:00:00"/>
    <n v="0"/>
    <s v=""/>
    <s v=""/>
    <s v="3101591065"/>
    <s v="200013926247"/>
    <s v="0010"/>
    <s v="0060"/>
    <s v="R1"/>
    <s v="10-60"/>
    <x v="0"/>
    <x v="0"/>
    <n v="10719"/>
    <x v="0"/>
  </r>
  <r>
    <s v="10440614930"/>
    <s v="25156INV01BG"/>
    <s v="FA"/>
    <s v="R4"/>
    <d v="2025-06-05T00:00:00"/>
    <s v=""/>
    <s v="3106"/>
    <x v="0"/>
    <s v="10719"/>
    <s v="0"/>
    <n v="-8.48"/>
    <s v=""/>
    <n v="-8.48"/>
    <s v="USD"/>
    <s v="O1"/>
    <s v="USMO6560512560"/>
    <s v="1044061493010719"/>
    <s v=""/>
    <s v="BATCH_ID"/>
    <d v="2025-06-05T00:00:00"/>
    <d v="2025-06-06T00:00:00"/>
    <n v="0"/>
    <s v=""/>
    <s v=""/>
    <s v="3102054215"/>
    <s v="200015092659"/>
    <s v="0010"/>
    <s v="0060"/>
    <s v="R1"/>
    <s v="10-60"/>
    <x v="0"/>
    <x v="0"/>
    <n v="10719"/>
    <x v="0"/>
  </r>
  <r>
    <s v="10440615113"/>
    <s v="25156INV01BG"/>
    <s v="FA"/>
    <s v="R4"/>
    <d v="2025-06-05T00:00:00"/>
    <s v=""/>
    <s v="3106"/>
    <x v="0"/>
    <s v="10719"/>
    <s v="0"/>
    <n v="-5"/>
    <s v=""/>
    <n v="-5"/>
    <s v="USD"/>
    <s v="O1"/>
    <s v="USMO6560512500"/>
    <s v="1044061511310719"/>
    <s v=""/>
    <s v="BATCH_ID"/>
    <d v="2025-06-05T00:00:00"/>
    <d v="2025-06-06T00:00:00"/>
    <n v="0"/>
    <s v=""/>
    <s v=""/>
    <s v="3102255698"/>
    <s v="200016091460"/>
    <s v="0010"/>
    <s v="0060"/>
    <s v="R1"/>
    <s v="10-60"/>
    <x v="0"/>
    <x v="0"/>
    <n v="10719"/>
    <x v="0"/>
  </r>
  <r>
    <s v="10440617652"/>
    <s v="25160INV01AH"/>
    <s v="FA"/>
    <s v="R4"/>
    <d v="2025-06-09T00:00:00"/>
    <s v=""/>
    <s v="3106"/>
    <x v="0"/>
    <s v="10719"/>
    <s v="0"/>
    <n v="-5"/>
    <s v=""/>
    <n v="-5"/>
    <s v="USD"/>
    <s v="O1"/>
    <s v="USMO6570591440"/>
    <s v="1044061765210719"/>
    <s v=""/>
    <s v="BATCH_ID"/>
    <d v="2025-06-09T00:00:00"/>
    <d v="2025-06-10T00:00:00"/>
    <n v="0"/>
    <s v=""/>
    <s v=""/>
    <s v="3101599477"/>
    <s v="200011878267"/>
    <s v="0010"/>
    <s v="0060"/>
    <s v="R1"/>
    <s v="10-60"/>
    <x v="0"/>
    <x v="0"/>
    <n v="10719"/>
    <x v="0"/>
  </r>
  <r>
    <s v="10440617912"/>
    <s v="25160INV01A7"/>
    <s v="FA"/>
    <s v="R4"/>
    <d v="2025-06-09T00:00:00"/>
    <s v=""/>
    <s v="3106"/>
    <x v="0"/>
    <s v="10719"/>
    <s v="0"/>
    <n v="-11.96"/>
    <s v=""/>
    <n v="-11.96"/>
    <s v="USD"/>
    <s v="O1"/>
    <s v="USMO6560514450"/>
    <s v="1044061791210719"/>
    <s v=""/>
    <s v="BATCH_ID"/>
    <d v="2025-06-09T00:00:00"/>
    <d v="2025-06-10T00:00:00"/>
    <n v="0"/>
    <s v=""/>
    <s v=""/>
    <s v="3102043765"/>
    <s v="200012577371"/>
    <s v="0010"/>
    <s v="0060"/>
    <s v="R1"/>
    <s v="10-60"/>
    <x v="0"/>
    <x v="0"/>
    <n v="10719"/>
    <x v="0"/>
  </r>
  <r>
    <s v="10440620548"/>
    <s v="25161INV01A1"/>
    <s v="FA"/>
    <s v="R4"/>
    <d v="2025-06-10T00:00:00"/>
    <s v=""/>
    <s v="3106"/>
    <x v="0"/>
    <s v="10469"/>
    <s v="0"/>
    <n v="-5"/>
    <s v=""/>
    <n v="-5"/>
    <s v="USD"/>
    <s v="O1"/>
    <s v="USMO6561316560"/>
    <s v="1044062054810469"/>
    <s v=""/>
    <s v="BATCH_ID"/>
    <d v="2025-06-10T00:00:00"/>
    <d v="2025-06-11T00:00:00"/>
    <n v="0"/>
    <s v=""/>
    <s v=""/>
    <s v="3101523665"/>
    <s v="200014552679"/>
    <s v="0010"/>
    <s v="0060"/>
    <s v="R1"/>
    <s v="10-60"/>
    <x v="0"/>
    <x v="0"/>
    <n v="10469"/>
    <x v="2"/>
  </r>
  <r>
    <s v="10440620548"/>
    <s v="25161INV01A1"/>
    <s v="FA"/>
    <s v="R4"/>
    <d v="2025-06-10T00:00:00"/>
    <s v=""/>
    <s v="3106"/>
    <x v="1"/>
    <s v="10514"/>
    <s v="0"/>
    <n v="-5"/>
    <s v=""/>
    <n v="-5"/>
    <s v="USD"/>
    <s v="O1"/>
    <s v="USMO6561316560"/>
    <s v="1044062054810514"/>
    <s v=""/>
    <s v="BATCH_ID"/>
    <d v="2025-06-10T00:00:00"/>
    <d v="2025-06-11T00:00:00"/>
    <n v="0"/>
    <s v=""/>
    <s v=""/>
    <s v="3101523569"/>
    <s v="200014552679"/>
    <s v="0010"/>
    <s v="0060"/>
    <s v="R1"/>
    <s v="10-60"/>
    <x v="0"/>
    <x v="1"/>
    <n v="10514"/>
    <x v="1"/>
  </r>
  <r>
    <s v="10440620661"/>
    <s v="25161INV01A1"/>
    <s v="FA"/>
    <s v="R4"/>
    <d v="2025-06-10T00:00:00"/>
    <s v=""/>
    <s v="3106"/>
    <x v="0"/>
    <s v="10719"/>
    <s v="0"/>
    <n v="-5"/>
    <s v=""/>
    <n v="-5"/>
    <s v="USD"/>
    <s v="O1"/>
    <s v="USMO6560514430"/>
    <s v="1044062066110719"/>
    <s v=""/>
    <s v="BATCH_ID"/>
    <d v="2025-06-10T00:00:00"/>
    <d v="2025-06-11T00:00:00"/>
    <n v="0"/>
    <s v=""/>
    <s v=""/>
    <s v="3102128602"/>
    <s v="200015469204"/>
    <s v="0010"/>
    <s v="0060"/>
    <s v="R1"/>
    <s v="10-60"/>
    <x v="0"/>
    <x v="0"/>
    <n v="10719"/>
    <x v="0"/>
  </r>
  <r>
    <s v="10440620683"/>
    <s v="25161INV01A1"/>
    <s v="FA"/>
    <s v="R4"/>
    <d v="2025-06-10T00:00:00"/>
    <s v=""/>
    <s v="3106"/>
    <x v="0"/>
    <s v="10469"/>
    <s v="0"/>
    <n v="-5"/>
    <s v=""/>
    <n v="-5"/>
    <s v="USD"/>
    <s v="O1"/>
    <s v="USMO6561317310"/>
    <s v="1044062068310469"/>
    <s v=""/>
    <s v="BATCH_ID"/>
    <d v="2025-06-10T00:00:00"/>
    <d v="2025-06-11T00:00:00"/>
    <n v="0"/>
    <s v=""/>
    <s v=""/>
    <s v="3102129377"/>
    <s v="200015472570"/>
    <s v="0010"/>
    <s v="0060"/>
    <s v="R1"/>
    <s v="10-60"/>
    <x v="0"/>
    <x v="0"/>
    <n v="10469"/>
    <x v="2"/>
  </r>
  <r>
    <s v="10440620683"/>
    <s v="25161INV01A1"/>
    <s v="FA"/>
    <s v="R4"/>
    <d v="2025-06-10T00:00:00"/>
    <s v=""/>
    <s v="3106"/>
    <x v="1"/>
    <s v="10514"/>
    <s v="0"/>
    <n v="-5"/>
    <s v=""/>
    <n v="-5"/>
    <s v="USD"/>
    <s v="O1"/>
    <s v="USMO6561317310"/>
    <s v="1044062068310514"/>
    <s v=""/>
    <s v="BATCH_ID"/>
    <d v="2025-06-10T00:00:00"/>
    <d v="2025-06-11T00:00:00"/>
    <n v="0"/>
    <s v=""/>
    <s v=""/>
    <s v="3102129378"/>
    <s v="200015472570"/>
    <s v="0010"/>
    <s v="0060"/>
    <s v="R1"/>
    <s v="10-60"/>
    <x v="0"/>
    <x v="1"/>
    <n v="10514"/>
    <x v="1"/>
  </r>
  <r>
    <s v="10440620779"/>
    <s v="25161INV01A1"/>
    <s v="FA"/>
    <s v="R4"/>
    <d v="2025-06-10T00:00:00"/>
    <s v=""/>
    <s v="3106"/>
    <x v="0"/>
    <s v="10719"/>
    <s v="0"/>
    <n v="-5"/>
    <s v=""/>
    <n v="-5"/>
    <s v="USD"/>
    <s v="O1"/>
    <s v="USMO6570590190"/>
    <s v="1044062077910719"/>
    <s v=""/>
    <s v="BATCH_ID"/>
    <d v="2025-06-10T00:00:00"/>
    <d v="2025-06-11T00:00:00"/>
    <n v="0"/>
    <s v=""/>
    <s v=""/>
    <s v="3102298033"/>
    <s v="200016302800"/>
    <s v="0010"/>
    <s v="0060"/>
    <s v="R1"/>
    <s v="10-60"/>
    <x v="0"/>
    <x v="0"/>
    <n v="10719"/>
    <x v="0"/>
  </r>
  <r>
    <s v="10440621679"/>
    <s v="25162INV01BA"/>
    <s v="FA"/>
    <s v="R4"/>
    <d v="2025-06-11T00:00:00"/>
    <s v=""/>
    <s v="3106"/>
    <x v="0"/>
    <s v="10719"/>
    <s v="0"/>
    <n v="-5"/>
    <s v=""/>
    <n v="-5"/>
    <s v="USD"/>
    <s v="O1"/>
    <s v="USMO6560514170"/>
    <s v="1044062167910719"/>
    <s v=""/>
    <s v="BATCH_ID"/>
    <d v="2025-06-11T00:00:00"/>
    <d v="2025-06-12T00:00:00"/>
    <n v="0"/>
    <s v=""/>
    <s v=""/>
    <s v="3101718868"/>
    <s v="200013376575"/>
    <s v="0010"/>
    <s v="0060"/>
    <s v="R1"/>
    <s v="10-60"/>
    <x v="0"/>
    <x v="0"/>
    <n v="10719"/>
    <x v="0"/>
  </r>
  <r>
    <s v="10440621708"/>
    <s v="25162INV01BA"/>
    <s v="FA"/>
    <s v="R4"/>
    <d v="2025-06-11T00:00:00"/>
    <s v=""/>
    <s v="3106"/>
    <x v="0"/>
    <s v="10469"/>
    <s v="0"/>
    <n v="-5"/>
    <s v=""/>
    <n v="-5"/>
    <s v="USD"/>
    <s v="O1"/>
    <s v="USMO6561335100"/>
    <s v="1044062170810469"/>
    <s v=""/>
    <s v="BATCH_ID"/>
    <d v="2025-06-11T00:00:00"/>
    <d v="2025-06-12T00:00:00"/>
    <n v="0"/>
    <s v=""/>
    <s v=""/>
    <s v="3101605771"/>
    <s v="200013360991"/>
    <s v="0010"/>
    <s v="0060"/>
    <s v="R1"/>
    <s v="10-60"/>
    <x v="0"/>
    <x v="0"/>
    <n v="10469"/>
    <x v="2"/>
  </r>
  <r>
    <s v="10440621708"/>
    <s v="25162INV01BA"/>
    <s v="FA"/>
    <s v="R4"/>
    <d v="2025-06-11T00:00:00"/>
    <s v=""/>
    <s v="3106"/>
    <x v="1"/>
    <s v="10514"/>
    <s v="0"/>
    <n v="-5"/>
    <s v=""/>
    <n v="-5"/>
    <s v="USD"/>
    <s v="O1"/>
    <s v="USMO6561335100"/>
    <s v="1044062170810514"/>
    <s v=""/>
    <s v="BATCH_ID"/>
    <d v="2025-06-11T00:00:00"/>
    <d v="2025-06-12T00:00:00"/>
    <n v="0"/>
    <s v=""/>
    <s v=""/>
    <s v="3101605584"/>
    <s v="200013360991"/>
    <s v="0010"/>
    <s v="0060"/>
    <s v="R1"/>
    <s v="10-60"/>
    <x v="0"/>
    <x v="1"/>
    <n v="10514"/>
    <x v="1"/>
  </r>
  <r>
    <s v="10440621847"/>
    <s v="25162INV01BA"/>
    <s v="FA"/>
    <s v="R4"/>
    <d v="2025-06-11T00:00:00"/>
    <s v=""/>
    <s v="3106"/>
    <x v="0"/>
    <s v="10469"/>
    <s v="0"/>
    <n v="-5"/>
    <s v=""/>
    <n v="-5"/>
    <s v="USD"/>
    <s v="O1"/>
    <s v="USMO6561328900"/>
    <s v="1044062184710469"/>
    <s v=""/>
    <s v="BATCH_ID"/>
    <d v="2025-06-11T00:00:00"/>
    <d v="2025-06-12T00:00:00"/>
    <n v="0"/>
    <s v=""/>
    <s v=""/>
    <s v="3102063872"/>
    <s v="200015141480"/>
    <s v="0010"/>
    <s v="0060"/>
    <s v="R1"/>
    <s v="10-60"/>
    <x v="0"/>
    <x v="0"/>
    <n v="10469"/>
    <x v="2"/>
  </r>
  <r>
    <s v="10440621847"/>
    <s v="25162INV01BA"/>
    <s v="FA"/>
    <s v="R4"/>
    <d v="2025-06-11T00:00:00"/>
    <s v=""/>
    <s v="3106"/>
    <x v="1"/>
    <s v="10514"/>
    <s v="0"/>
    <n v="-5"/>
    <s v=""/>
    <n v="-5"/>
    <s v="USD"/>
    <s v="O1"/>
    <s v="USMO6561328900"/>
    <s v="1044062184710514"/>
    <s v=""/>
    <s v="BATCH_ID"/>
    <d v="2025-06-11T00:00:00"/>
    <d v="2025-06-12T00:00:00"/>
    <n v="0"/>
    <s v=""/>
    <s v=""/>
    <s v="3102063873"/>
    <s v="200015141480"/>
    <s v="0010"/>
    <s v="0060"/>
    <s v="R1"/>
    <s v="10-60"/>
    <x v="0"/>
    <x v="1"/>
    <n v="10514"/>
    <x v="1"/>
  </r>
  <r>
    <s v="10440621863"/>
    <s v="25162INV01BA"/>
    <s v="FA"/>
    <s v="R4"/>
    <d v="2025-06-11T00:00:00"/>
    <s v=""/>
    <s v="3106"/>
    <x v="0"/>
    <s v="10469"/>
    <s v="0"/>
    <n v="-5"/>
    <s v=""/>
    <n v="-5"/>
    <s v="USD"/>
    <s v="O1"/>
    <s v="USMO6561328900"/>
    <s v="1044062186310469"/>
    <s v=""/>
    <s v="BATCH_ID"/>
    <d v="2025-06-11T00:00:00"/>
    <d v="2025-06-12T00:00:00"/>
    <n v="0"/>
    <s v=""/>
    <s v=""/>
    <s v="3102062488"/>
    <s v="200015132646"/>
    <s v="0010"/>
    <s v="0060"/>
    <s v="R1"/>
    <s v="10-60"/>
    <x v="0"/>
    <x v="0"/>
    <n v="10469"/>
    <x v="2"/>
  </r>
  <r>
    <s v="10440621863"/>
    <s v="25162INV01BA"/>
    <s v="FA"/>
    <s v="R4"/>
    <d v="2025-06-11T00:00:00"/>
    <s v=""/>
    <s v="3106"/>
    <x v="1"/>
    <s v="10514"/>
    <s v="0"/>
    <n v="-5"/>
    <s v=""/>
    <n v="-5"/>
    <s v="USD"/>
    <s v="O1"/>
    <s v="USMO6561328900"/>
    <s v="1044062186310514"/>
    <s v=""/>
    <s v="BATCH_ID"/>
    <d v="2025-06-11T00:00:00"/>
    <d v="2025-06-12T00:00:00"/>
    <n v="0"/>
    <s v=""/>
    <s v=""/>
    <s v="3102062489"/>
    <s v="200015132646"/>
    <s v="0010"/>
    <s v="0060"/>
    <s v="R1"/>
    <s v="10-60"/>
    <x v="0"/>
    <x v="1"/>
    <n v="10514"/>
    <x v="1"/>
  </r>
  <r>
    <s v="10440623071"/>
    <s v="25164INV01A6"/>
    <s v="FA"/>
    <s v="R4"/>
    <d v="2025-06-13T00:00:00"/>
    <s v=""/>
    <s v="3106"/>
    <x v="1"/>
    <s v="10514"/>
    <s v="0"/>
    <n v="-9.92"/>
    <s v=""/>
    <n v="-9.92"/>
    <s v="USD"/>
    <s v="O1"/>
    <s v="USMO6561324690"/>
    <s v="1044062307110514"/>
    <s v=""/>
    <s v="BATCH_ID"/>
    <d v="2025-06-13T00:00:00"/>
    <d v="2025-06-16T00:00:00"/>
    <n v="0"/>
    <s v=""/>
    <s v=""/>
    <s v="3102013581"/>
    <s v="200014911149"/>
    <s v="0010"/>
    <s v="0060"/>
    <s v="R1"/>
    <s v="10-60"/>
    <x v="0"/>
    <x v="1"/>
    <n v="10514"/>
    <x v="1"/>
  </r>
  <r>
    <s v="10440623071"/>
    <s v="25164INV01A6"/>
    <s v="FA"/>
    <s v="R4"/>
    <d v="2025-06-13T00:00:00"/>
    <s v=""/>
    <s v="3106"/>
    <x v="0"/>
    <s v="10469"/>
    <s v="0"/>
    <n v="-6.6"/>
    <s v=""/>
    <n v="-6.6"/>
    <s v="USD"/>
    <s v="O1"/>
    <s v="USMO6561324690"/>
    <s v="1044062307110469"/>
    <s v=""/>
    <s v="BATCH_ID"/>
    <d v="2025-06-13T00:00:00"/>
    <d v="2025-06-16T00:00:00"/>
    <n v="0"/>
    <s v=""/>
    <s v=""/>
    <s v="3102013580"/>
    <s v="200014911149"/>
    <s v="0010"/>
    <s v="0060"/>
    <s v="R1"/>
    <s v="10-60"/>
    <x v="0"/>
    <x v="0"/>
    <n v="10469"/>
    <x v="2"/>
  </r>
  <r>
    <s v="10440623075"/>
    <s v="25164INV01A6"/>
    <s v="FA"/>
    <s v="R4"/>
    <d v="2025-06-13T00:00:00"/>
    <s v=""/>
    <s v="3106"/>
    <x v="1"/>
    <s v="10514"/>
    <s v="0"/>
    <n v="-6.92"/>
    <s v=""/>
    <n v="-6.92"/>
    <s v="USD"/>
    <s v="O1"/>
    <s v="USMO6561317220"/>
    <s v="1044062307510514"/>
    <s v=""/>
    <s v="BATCH_ID"/>
    <d v="2025-06-13T00:00:00"/>
    <d v="2025-06-16T00:00:00"/>
    <n v="0"/>
    <s v=""/>
    <s v=""/>
    <s v="3102014394"/>
    <s v="200014911917"/>
    <s v="0010"/>
    <s v="0060"/>
    <s v="R1"/>
    <s v="10-60"/>
    <x v="0"/>
    <x v="1"/>
    <n v="10514"/>
    <x v="1"/>
  </r>
  <r>
    <s v="10440623075"/>
    <s v="25164INV01A6"/>
    <s v="FA"/>
    <s v="R4"/>
    <d v="2025-06-13T00:00:00"/>
    <s v=""/>
    <s v="3106"/>
    <x v="0"/>
    <s v="10469"/>
    <s v="0"/>
    <n v="-5"/>
    <s v=""/>
    <n v="-5"/>
    <s v="USD"/>
    <s v="O1"/>
    <s v="USMO6561317220"/>
    <s v="1044062307510469"/>
    <s v=""/>
    <s v="BATCH_ID"/>
    <d v="2025-06-13T00:00:00"/>
    <d v="2025-06-16T00:00:00"/>
    <n v="0"/>
    <s v=""/>
    <s v=""/>
    <s v="3102014393"/>
    <s v="200014911917"/>
    <s v="0010"/>
    <s v="0060"/>
    <s v="R1"/>
    <s v="10-60"/>
    <x v="0"/>
    <x v="0"/>
    <n v="10469"/>
    <x v="2"/>
  </r>
  <r>
    <s v="10440623215"/>
    <s v="25164INV01A6"/>
    <s v="FA"/>
    <s v="R4"/>
    <d v="2025-06-13T00:00:00"/>
    <s v=""/>
    <s v="3106"/>
    <x v="0"/>
    <s v="10719"/>
    <s v="0"/>
    <n v="-5"/>
    <s v=""/>
    <n v="-5"/>
    <s v="USD"/>
    <s v="O1"/>
    <s v="USMO6561684181"/>
    <s v="1044062321510719"/>
    <s v=""/>
    <s v="BATCH_ID"/>
    <d v="2025-06-13T00:00:00"/>
    <d v="2025-06-16T00:00:00"/>
    <n v="0"/>
    <s v=""/>
    <s v=""/>
    <s v="3102254804"/>
    <s v="200016089720"/>
    <s v="0010"/>
    <s v="0060"/>
    <s v="R1"/>
    <s v="10-60"/>
    <x v="0"/>
    <x v="0"/>
    <n v="10719"/>
    <x v="0"/>
  </r>
  <r>
    <s v="10440625101"/>
    <s v="25168INV01AK"/>
    <s v="FA"/>
    <s v="R4"/>
    <d v="2025-06-17T00:00:00"/>
    <s v=""/>
    <s v="3106"/>
    <x v="1"/>
    <s v="10514"/>
    <s v="0"/>
    <n v="-8.14"/>
    <s v=""/>
    <n v="-8.14"/>
    <s v="USD"/>
    <s v="O1"/>
    <s v="USMO6561311710"/>
    <s v="1044062510110514"/>
    <s v=""/>
    <s v="BATCH_ID"/>
    <d v="2025-06-17T00:00:00"/>
    <d v="2025-06-18T00:00:00"/>
    <n v="0"/>
    <s v=""/>
    <s v=""/>
    <s v="3101545686"/>
    <s v="200012884397"/>
    <s v="0010"/>
    <s v="0060"/>
    <s v="R1"/>
    <s v="10-60"/>
    <x v="0"/>
    <x v="1"/>
    <n v="10514"/>
    <x v="1"/>
  </r>
  <r>
    <s v="10440625101"/>
    <s v="25168INV01AK"/>
    <s v="FA"/>
    <s v="R4"/>
    <d v="2025-06-17T00:00:00"/>
    <s v=""/>
    <s v="3106"/>
    <x v="0"/>
    <s v="10469"/>
    <s v="0"/>
    <n v="-6"/>
    <s v=""/>
    <n v="-6"/>
    <s v="USD"/>
    <s v="O1"/>
    <s v="USMO6561311710"/>
    <s v="1044062510110469"/>
    <s v=""/>
    <s v="BATCH_ID"/>
    <d v="2025-06-17T00:00:00"/>
    <d v="2025-06-18T00:00:00"/>
    <n v="0"/>
    <s v=""/>
    <s v=""/>
    <s v="3101545782"/>
    <s v="200012884397"/>
    <s v="0010"/>
    <s v="0060"/>
    <s v="R1"/>
    <s v="10-60"/>
    <x v="0"/>
    <x v="0"/>
    <n v="10469"/>
    <x v="2"/>
  </r>
  <r>
    <s v="10440625446"/>
    <s v="25168INV01AK"/>
    <s v="FA"/>
    <s v="R4"/>
    <d v="2025-06-17T00:00:00"/>
    <s v=""/>
    <s v="3106"/>
    <x v="0"/>
    <s v="10719"/>
    <s v="0"/>
    <n v="-5"/>
    <s v=""/>
    <n v="-5"/>
    <s v="USD"/>
    <s v="O1"/>
    <s v="USMO6560516440"/>
    <s v="1044062544610719"/>
    <s v=""/>
    <s v="BATCH_ID"/>
    <d v="2025-06-17T00:00:00"/>
    <d v="2025-06-18T00:00:00"/>
    <n v="0"/>
    <s v=""/>
    <s v=""/>
    <s v="3101566520"/>
    <s v="200014344713"/>
    <s v="0010"/>
    <s v="0060"/>
    <s v="R1"/>
    <s v="10-60"/>
    <x v="0"/>
    <x v="0"/>
    <n v="10719"/>
    <x v="0"/>
  </r>
  <r>
    <s v="10440628363"/>
    <s v="25169INV01A9"/>
    <s v="FA"/>
    <s v="R4"/>
    <d v="2025-06-18T00:00:00"/>
    <s v=""/>
    <s v="3106"/>
    <x v="0"/>
    <s v="10719"/>
    <s v="0"/>
    <n v="-5"/>
    <s v=""/>
    <n v="-5"/>
    <s v="USD"/>
    <s v="O1"/>
    <s v="USMO6560524540"/>
    <s v="1044062836310719"/>
    <s v=""/>
    <s v="BATCH_ID"/>
    <d v="2025-06-18T00:00:00"/>
    <d v="2025-06-19T00:00:00"/>
    <n v="0"/>
    <s v=""/>
    <s v=""/>
    <s v="3101610406"/>
    <s v="200012095812"/>
    <s v="0010"/>
    <s v="0060"/>
    <s v="R1"/>
    <s v="10-60"/>
    <x v="0"/>
    <x v="0"/>
    <n v="10719"/>
    <x v="0"/>
  </r>
  <r>
    <s v="10440628397"/>
    <s v="25169INV01BE"/>
    <s v="FA"/>
    <s v="R4"/>
    <d v="2025-06-18T00:00:00"/>
    <s v=""/>
    <s v="3106"/>
    <x v="0"/>
    <s v="10469"/>
    <s v="0"/>
    <n v="-5"/>
    <s v=""/>
    <n v="-5"/>
    <s v="USD"/>
    <s v="O1"/>
    <s v="USMO6561322620"/>
    <s v="1044062839710469"/>
    <s v=""/>
    <s v="BATCH_ID"/>
    <d v="2025-06-18T00:00:00"/>
    <d v="2025-06-19T00:00:00"/>
    <n v="0"/>
    <s v=""/>
    <s v=""/>
    <s v="3101640221"/>
    <s v="200011773823"/>
    <s v="0010"/>
    <s v="0060"/>
    <s v="R1"/>
    <s v="10-60"/>
    <x v="0"/>
    <x v="0"/>
    <n v="10469"/>
    <x v="2"/>
  </r>
  <r>
    <s v="10440628397"/>
    <s v="25169INV01BE"/>
    <s v="FA"/>
    <s v="R4"/>
    <d v="2025-06-18T00:00:00"/>
    <s v=""/>
    <s v="3106"/>
    <x v="1"/>
    <s v="10514"/>
    <s v="0"/>
    <n v="-5"/>
    <s v=""/>
    <n v="-5"/>
    <s v="USD"/>
    <s v="O1"/>
    <s v="USMO6561322620"/>
    <s v="1044062839710514"/>
    <s v=""/>
    <s v="BATCH_ID"/>
    <d v="2025-06-18T00:00:00"/>
    <d v="2025-06-19T00:00:00"/>
    <n v="0"/>
    <s v=""/>
    <s v=""/>
    <s v="3101641091"/>
    <s v="200011773823"/>
    <s v="0010"/>
    <s v="0060"/>
    <s v="R1"/>
    <s v="10-60"/>
    <x v="0"/>
    <x v="1"/>
    <n v="10514"/>
    <x v="1"/>
  </r>
  <r>
    <s v="10440628429"/>
    <s v="25169INV01A9"/>
    <s v="FA"/>
    <s v="R4"/>
    <d v="2025-06-18T00:00:00"/>
    <s v=""/>
    <s v="3106"/>
    <x v="0"/>
    <s v="10719"/>
    <s v="0"/>
    <n v="-5"/>
    <s v=""/>
    <n v="-5"/>
    <s v="USD"/>
    <s v="O1"/>
    <s v="USMO6574096921"/>
    <s v="1044062842910719"/>
    <s v=""/>
    <s v="BATCH_ID"/>
    <d v="2025-06-18T00:00:00"/>
    <d v="2025-06-19T00:00:00"/>
    <n v="0"/>
    <s v=""/>
    <s v=""/>
    <s v="3101488778"/>
    <s v="200012075319"/>
    <s v="0010"/>
    <s v="0060"/>
    <s v="R1"/>
    <s v="10-60"/>
    <x v="0"/>
    <x v="0"/>
    <n v="10719"/>
    <x v="0"/>
  </r>
  <r>
    <s v="10440628441"/>
    <s v="25169INV01A9"/>
    <s v="FA"/>
    <s v="R4"/>
    <d v="2025-06-18T00:00:00"/>
    <s v=""/>
    <s v="3106"/>
    <x v="0"/>
    <s v="10469"/>
    <s v="0"/>
    <n v="-5"/>
    <s v=""/>
    <n v="-5"/>
    <s v="USD"/>
    <s v="O1"/>
    <s v="USMO6561300000"/>
    <s v="1044062844110469"/>
    <s v=""/>
    <s v="BATCH_ID"/>
    <d v="2025-06-18T00:00:00"/>
    <d v="2025-06-19T00:00:00"/>
    <n v="0"/>
    <s v=""/>
    <s v=""/>
    <s v="3101666618"/>
    <s v="200012078081"/>
    <s v="0010"/>
    <s v="0060"/>
    <s v="R1"/>
    <s v="10-60"/>
    <x v="0"/>
    <x v="0"/>
    <n v="10469"/>
    <x v="2"/>
  </r>
  <r>
    <s v="10440628441"/>
    <s v="25169INV01A9"/>
    <s v="FA"/>
    <s v="R4"/>
    <d v="2025-06-18T00:00:00"/>
    <s v=""/>
    <s v="3106"/>
    <x v="1"/>
    <s v="10514"/>
    <s v="0"/>
    <n v="-5"/>
    <s v=""/>
    <n v="-5"/>
    <s v="USD"/>
    <s v="O1"/>
    <s v="USMO6561300000"/>
    <s v="1044062844110514"/>
    <s v=""/>
    <s v="BATCH_ID"/>
    <d v="2025-06-18T00:00:00"/>
    <d v="2025-06-19T00:00:00"/>
    <n v="0"/>
    <s v=""/>
    <s v=""/>
    <s v="3101666803"/>
    <s v="200012078081"/>
    <s v="0010"/>
    <s v="0060"/>
    <s v="R1"/>
    <s v="10-60"/>
    <x v="0"/>
    <x v="1"/>
    <n v="10514"/>
    <x v="1"/>
  </r>
  <r>
    <s v="10440628488"/>
    <s v="25169INV01A9"/>
    <s v="FA"/>
    <s v="R4"/>
    <d v="2025-06-18T00:00:00"/>
    <s v=""/>
    <s v="3106"/>
    <x v="0"/>
    <s v="10719"/>
    <s v="0"/>
    <n v="-5"/>
    <s v=""/>
    <n v="-5"/>
    <s v="USD"/>
    <s v="O1"/>
    <s v="USMO6560524550"/>
    <s v="1044062848810719"/>
    <s v=""/>
    <s v="BATCH_ID"/>
    <d v="2025-06-18T00:00:00"/>
    <d v="2025-06-19T00:00:00"/>
    <n v="0"/>
    <s v=""/>
    <s v=""/>
    <s v="3101728151"/>
    <s v="200012092645"/>
    <s v="0010"/>
    <s v="0060"/>
    <s v="R1"/>
    <s v="10-60"/>
    <x v="0"/>
    <x v="0"/>
    <n v="10719"/>
    <x v="0"/>
  </r>
  <r>
    <s v="10440628497"/>
    <s v="25169INV01BE"/>
    <s v="FA"/>
    <s v="R4"/>
    <d v="2025-06-18T00:00:00"/>
    <s v=""/>
    <s v="3106"/>
    <x v="0"/>
    <s v="10719"/>
    <s v="0"/>
    <n v="-6.15"/>
    <s v=""/>
    <n v="-6.15"/>
    <s v="USD"/>
    <s v="O1"/>
    <s v="USMO6574095911"/>
    <s v="1044062849710719"/>
    <s v=""/>
    <s v="BATCH_ID"/>
    <d v="2025-06-18T00:00:00"/>
    <d v="2025-06-19T00:00:00"/>
    <n v="0"/>
    <s v=""/>
    <s v=""/>
    <s v="3101564381"/>
    <s v="200012948788"/>
    <s v="0010"/>
    <s v="0060"/>
    <s v="R1"/>
    <s v="10-60"/>
    <x v="0"/>
    <x v="0"/>
    <n v="10719"/>
    <x v="0"/>
  </r>
  <r>
    <s v="10440628515"/>
    <s v="25169INV01BE"/>
    <s v="FA"/>
    <s v="R4"/>
    <d v="2025-06-18T00:00:00"/>
    <s v=""/>
    <s v="3106"/>
    <x v="0"/>
    <s v="10719"/>
    <s v="0"/>
    <n v="-5"/>
    <s v=""/>
    <n v="-5"/>
    <s v="USD"/>
    <s v="O1"/>
    <s v="USMO6560526400"/>
    <s v="1044062851510719"/>
    <s v=""/>
    <s v="BATCH_ID"/>
    <d v="2025-06-18T00:00:00"/>
    <d v="2025-06-19T00:00:00"/>
    <n v="0"/>
    <s v=""/>
    <s v=""/>
    <s v="3101696207"/>
    <s v="200012965568"/>
    <s v="0010"/>
    <s v="0060"/>
    <s v="R1"/>
    <s v="10-60"/>
    <x v="0"/>
    <x v="0"/>
    <n v="10719"/>
    <x v="0"/>
  </r>
  <r>
    <s v="10440628585"/>
    <s v="25169INV01A9"/>
    <s v="FA"/>
    <s v="R4"/>
    <d v="2025-06-18T00:00:00"/>
    <s v=""/>
    <s v="3106"/>
    <x v="0"/>
    <s v="10719"/>
    <s v="0"/>
    <n v="-5"/>
    <s v=""/>
    <n v="-5"/>
    <s v="USD"/>
    <s v="O1"/>
    <s v="USMO6574096571"/>
    <s v="1044062858510719"/>
    <s v=""/>
    <s v="BATCH_ID"/>
    <d v="2025-06-18T00:00:00"/>
    <d v="2025-06-19T00:00:00"/>
    <n v="0"/>
    <s v=""/>
    <s v=""/>
    <s v="3101569671"/>
    <s v="200013452947"/>
    <s v="0010"/>
    <s v="0060"/>
    <s v="R1"/>
    <s v="10-60"/>
    <x v="0"/>
    <x v="0"/>
    <n v="10719"/>
    <x v="0"/>
  </r>
  <r>
    <s v="10440628611"/>
    <s v="25169INV01BE"/>
    <s v="FA"/>
    <s v="R4"/>
    <d v="2025-06-18T00:00:00"/>
    <s v=""/>
    <s v="3106"/>
    <x v="1"/>
    <s v="10514"/>
    <s v="0"/>
    <n v="-5"/>
    <s v=""/>
    <n v="-5"/>
    <s v="USD"/>
    <s v="O1"/>
    <s v="USMO6561318420"/>
    <s v="1044062861110514"/>
    <s v=""/>
    <s v="BATCH_ID"/>
    <d v="2025-06-18T00:00:00"/>
    <d v="2025-06-19T00:00:00"/>
    <n v="0"/>
    <s v=""/>
    <s v=""/>
    <s v="3101511541"/>
    <s v="200012954216"/>
    <s v="0010"/>
    <s v="0060"/>
    <s v="R1"/>
    <s v="10-60"/>
    <x v="0"/>
    <x v="1"/>
    <n v="10514"/>
    <x v="1"/>
  </r>
  <r>
    <s v="10440628611"/>
    <s v="25169INV01BE"/>
    <s v="FA"/>
    <s v="R4"/>
    <d v="2025-06-18T00:00:00"/>
    <s v=""/>
    <s v="3106"/>
    <x v="0"/>
    <s v="10469"/>
    <s v="0"/>
    <n v="-5"/>
    <s v=""/>
    <n v="-5"/>
    <s v="USD"/>
    <s v="O1"/>
    <s v="USMO6561318420"/>
    <s v="1044062861110469"/>
    <s v=""/>
    <s v="BATCH_ID"/>
    <d v="2025-06-18T00:00:00"/>
    <d v="2025-06-19T00:00:00"/>
    <n v="0"/>
    <s v=""/>
    <s v=""/>
    <s v="3101511348"/>
    <s v="200012954216"/>
    <s v="0010"/>
    <s v="0060"/>
    <s v="R1"/>
    <s v="10-60"/>
    <x v="0"/>
    <x v="0"/>
    <n v="10469"/>
    <x v="2"/>
  </r>
  <r>
    <s v="10440628625"/>
    <s v="25169INV01A9"/>
    <s v="FA"/>
    <s v="R4"/>
    <d v="2025-06-18T00:00:00"/>
    <s v=""/>
    <s v="3106"/>
    <x v="0"/>
    <s v="10719"/>
    <s v="0"/>
    <n v="-5"/>
    <s v=""/>
    <n v="-5"/>
    <s v="USD"/>
    <s v="O1"/>
    <s v="USMO6574075161"/>
    <s v="1044062862510719"/>
    <s v=""/>
    <s v="BATCH_ID"/>
    <d v="2025-06-18T00:00:00"/>
    <d v="2025-06-19T00:00:00"/>
    <n v="0"/>
    <s v=""/>
    <s v=""/>
    <s v="3101597782"/>
    <s v="200013458514"/>
    <s v="0010"/>
    <s v="0060"/>
    <s v="R1"/>
    <s v="10-60"/>
    <x v="0"/>
    <x v="0"/>
    <n v="10719"/>
    <x v="0"/>
  </r>
  <r>
    <s v="10440628714"/>
    <s v="25169INV01A9"/>
    <s v="FA"/>
    <s v="R4"/>
    <d v="2025-06-18T00:00:00"/>
    <s v=""/>
    <s v="3106"/>
    <x v="0"/>
    <s v="10719"/>
    <s v="0"/>
    <n v="-5"/>
    <s v=""/>
    <n v="-5"/>
    <s v="USD"/>
    <s v="O1"/>
    <s v="USMO6560524470"/>
    <s v="1044062871410719"/>
    <s v=""/>
    <s v="BATCH_ID"/>
    <d v="2025-06-18T00:00:00"/>
    <d v="2025-06-19T00:00:00"/>
    <n v="0"/>
    <s v=""/>
    <s v=""/>
    <s v="3101507239"/>
    <s v="200013465576"/>
    <s v="0010"/>
    <s v="0060"/>
    <s v="R1"/>
    <s v="10-60"/>
    <x v="0"/>
    <x v="0"/>
    <n v="10719"/>
    <x v="0"/>
  </r>
  <r>
    <s v="10440631072"/>
    <s v="25170INV01BF"/>
    <s v="FA"/>
    <s v="R4"/>
    <d v="2025-06-19T00:00:00"/>
    <s v=""/>
    <s v="3106"/>
    <x v="1"/>
    <s v="10514"/>
    <s v="0"/>
    <n v="-17.78"/>
    <s v=""/>
    <n v="-17.78"/>
    <s v="USD"/>
    <s v="O1"/>
    <s v="USMO6561333700"/>
    <s v="1044063107210514"/>
    <s v=""/>
    <s v="BATCH_ID"/>
    <d v="2025-06-19T00:00:00"/>
    <d v="2025-06-20T00:00:00"/>
    <n v="0"/>
    <s v=""/>
    <s v=""/>
    <s v="3101559357"/>
    <s v="200011164700"/>
    <s v="0010"/>
    <s v="0060"/>
    <s v="R1"/>
    <s v="10-60"/>
    <x v="0"/>
    <x v="1"/>
    <n v="10514"/>
    <x v="1"/>
  </r>
  <r>
    <s v="10440631072"/>
    <s v="25170INV01BF"/>
    <s v="FA"/>
    <s v="R4"/>
    <d v="2025-06-19T00:00:00"/>
    <s v=""/>
    <s v="3106"/>
    <x v="0"/>
    <s v="10469"/>
    <s v="0"/>
    <n v="-11.36"/>
    <s v=""/>
    <n v="-11.36"/>
    <s v="USD"/>
    <s v="O1"/>
    <s v="USMO6561333700"/>
    <s v="1044063107210469"/>
    <s v=""/>
    <s v="BATCH_ID"/>
    <d v="2025-06-19T00:00:00"/>
    <d v="2025-06-20T00:00:00"/>
    <n v="0"/>
    <s v=""/>
    <s v=""/>
    <s v="3101559454"/>
    <s v="200011164700"/>
    <s v="0010"/>
    <s v="0060"/>
    <s v="R1"/>
    <s v="10-60"/>
    <x v="0"/>
    <x v="0"/>
    <n v="10469"/>
    <x v="2"/>
  </r>
  <r>
    <s v="10440631091"/>
    <s v="25170INV01BF"/>
    <s v="FA"/>
    <s v="R4"/>
    <d v="2025-06-19T00:00:00"/>
    <s v=""/>
    <s v="3106"/>
    <x v="1"/>
    <s v="10514"/>
    <s v="0"/>
    <n v="-5"/>
    <s v=""/>
    <n v="-5"/>
    <s v="USD"/>
    <s v="O1"/>
    <s v="USMO6561333250"/>
    <s v="1044063109110514"/>
    <s v=""/>
    <s v="BATCH_ID"/>
    <d v="2025-06-19T00:00:00"/>
    <d v="2025-06-20T00:00:00"/>
    <n v="0"/>
    <s v=""/>
    <s v=""/>
    <s v="3101565540"/>
    <s v="200011150451"/>
    <s v="0010"/>
    <s v="0060"/>
    <s v="R1"/>
    <s v="10-60"/>
    <x v="0"/>
    <x v="1"/>
    <n v="10514"/>
    <x v="1"/>
  </r>
  <r>
    <s v="10440631091"/>
    <s v="25170INV01BF"/>
    <s v="FA"/>
    <s v="R4"/>
    <d v="2025-06-19T00:00:00"/>
    <s v=""/>
    <s v="3106"/>
    <x v="0"/>
    <s v="10469"/>
    <s v="0"/>
    <n v="-7.51"/>
    <s v=""/>
    <n v="-7.51"/>
    <s v="USD"/>
    <s v="O1"/>
    <s v="USMO6561333250"/>
    <s v="1044063109110469"/>
    <s v=""/>
    <s v="BATCH_ID"/>
    <d v="2025-06-19T00:00:00"/>
    <d v="2025-06-20T00:00:00"/>
    <n v="0"/>
    <s v=""/>
    <s v=""/>
    <s v="3101565346"/>
    <s v="200011150451"/>
    <s v="0010"/>
    <s v="0060"/>
    <s v="R1"/>
    <s v="10-60"/>
    <x v="0"/>
    <x v="0"/>
    <n v="10469"/>
    <x v="2"/>
  </r>
  <r>
    <s v="10440631114"/>
    <s v="25170INV01BF"/>
    <s v="FA"/>
    <s v="R4"/>
    <d v="2025-06-19T00:00:00"/>
    <s v=""/>
    <s v="3106"/>
    <x v="0"/>
    <s v="10469"/>
    <s v="0"/>
    <n v="-5"/>
    <s v=""/>
    <n v="-5"/>
    <s v="USD"/>
    <s v="O1"/>
    <s v="USMO6561333680"/>
    <s v="1044063111410469"/>
    <s v=""/>
    <s v="BATCH_ID"/>
    <d v="2025-06-19T00:00:00"/>
    <d v="2025-06-20T00:00:00"/>
    <n v="0"/>
    <s v=""/>
    <s v=""/>
    <s v="3101563984"/>
    <s v="200011184484"/>
    <s v="0010"/>
    <s v="0060"/>
    <s v="R1"/>
    <s v="10-60"/>
    <x v="0"/>
    <x v="0"/>
    <n v="10469"/>
    <x v="2"/>
  </r>
  <r>
    <s v="10440631114"/>
    <s v="25170INV01BF"/>
    <s v="FA"/>
    <s v="R4"/>
    <d v="2025-06-19T00:00:00"/>
    <s v=""/>
    <s v="3106"/>
    <x v="1"/>
    <s v="10514"/>
    <s v="0"/>
    <n v="-5"/>
    <s v=""/>
    <n v="-5"/>
    <s v="USD"/>
    <s v="O1"/>
    <s v="USMO6561333680"/>
    <s v="1044063111410514"/>
    <s v=""/>
    <s v="BATCH_ID"/>
    <d v="2025-06-19T00:00:00"/>
    <d v="2025-06-20T00:00:00"/>
    <n v="0"/>
    <s v=""/>
    <s v=""/>
    <s v="3101564080"/>
    <s v="200011184484"/>
    <s v="0010"/>
    <s v="0060"/>
    <s v="R1"/>
    <s v="10-60"/>
    <x v="0"/>
    <x v="1"/>
    <n v="10514"/>
    <x v="1"/>
  </r>
  <r>
    <s v="10440631117"/>
    <s v="25170INV01BB"/>
    <s v="FA"/>
    <s v="R4"/>
    <d v="2025-06-19T00:00:00"/>
    <s v=""/>
    <s v="3106"/>
    <x v="0"/>
    <s v="10469"/>
    <s v="0"/>
    <n v="-5"/>
    <s v=""/>
    <n v="-5"/>
    <s v="USD"/>
    <s v="O1"/>
    <s v="USMO6561322180"/>
    <s v="1044063111710469"/>
    <s v=""/>
    <s v="BATCH_ID"/>
    <d v="2025-06-19T00:00:00"/>
    <d v="2025-06-20T00:00:00"/>
    <n v="0"/>
    <s v=""/>
    <s v=""/>
    <s v="3101572203"/>
    <s v="200011787732"/>
    <s v="0010"/>
    <s v="0060"/>
    <s v="R1"/>
    <s v="10-60"/>
    <x v="0"/>
    <x v="0"/>
    <n v="10469"/>
    <x v="2"/>
  </r>
  <r>
    <s v="10440631117"/>
    <s v="25170INV01BB"/>
    <s v="FA"/>
    <s v="R4"/>
    <d v="2025-06-19T00:00:00"/>
    <s v=""/>
    <s v="3106"/>
    <x v="1"/>
    <s v="10514"/>
    <s v="0"/>
    <n v="-5"/>
    <s v=""/>
    <n v="-5"/>
    <s v="USD"/>
    <s v="O1"/>
    <s v="USMO6561322180"/>
    <s v="1044063111710514"/>
    <s v=""/>
    <s v="BATCH_ID"/>
    <d v="2025-06-19T00:00:00"/>
    <d v="2025-06-20T00:00:00"/>
    <n v="0"/>
    <s v=""/>
    <s v=""/>
    <s v="3101572301"/>
    <s v="200011787732"/>
    <s v="0010"/>
    <s v="0060"/>
    <s v="R1"/>
    <s v="10-60"/>
    <x v="0"/>
    <x v="1"/>
    <n v="10514"/>
    <x v="1"/>
  </r>
  <r>
    <s v="10440631177"/>
    <s v="25170INV01BB"/>
    <s v="FA"/>
    <s v="R4"/>
    <d v="2025-06-19T00:00:00"/>
    <s v=""/>
    <s v="3106"/>
    <x v="1"/>
    <s v="10514"/>
    <s v="0"/>
    <n v="-7.15"/>
    <s v=""/>
    <n v="-7.15"/>
    <s v="USD"/>
    <s v="O1"/>
    <s v="USMO6561333680"/>
    <s v="1044063117710514"/>
    <s v=""/>
    <s v="BATCH_ID"/>
    <d v="2025-06-19T00:00:00"/>
    <d v="2025-06-20T00:00:00"/>
    <n v="0"/>
    <s v=""/>
    <s v=""/>
    <s v="3101681284"/>
    <s v="200011777311"/>
    <s v="0010"/>
    <s v="0060"/>
    <s v="R1"/>
    <s v="10-60"/>
    <x v="0"/>
    <x v="1"/>
    <n v="10514"/>
    <x v="1"/>
  </r>
  <r>
    <s v="10440631177"/>
    <s v="25170INV01BB"/>
    <s v="FA"/>
    <s v="R4"/>
    <d v="2025-06-19T00:00:00"/>
    <s v=""/>
    <s v="3106"/>
    <x v="0"/>
    <s v="10469"/>
    <s v="0"/>
    <n v="-5"/>
    <s v=""/>
    <n v="-5"/>
    <s v="USD"/>
    <s v="O1"/>
    <s v="USMO6561333680"/>
    <s v="1044063117710469"/>
    <s v=""/>
    <s v="BATCH_ID"/>
    <d v="2025-06-19T00:00:00"/>
    <d v="2025-06-20T00:00:00"/>
    <n v="0"/>
    <s v=""/>
    <s v=""/>
    <s v="3101681365"/>
    <s v="200011777311"/>
    <s v="0010"/>
    <s v="0060"/>
    <s v="R1"/>
    <s v="10-60"/>
    <x v="0"/>
    <x v="0"/>
    <n v="10469"/>
    <x v="2"/>
  </r>
  <r>
    <s v="10440631208"/>
    <s v="25170INV01BB"/>
    <s v="FA"/>
    <s v="R4"/>
    <d v="2025-06-19T00:00:00"/>
    <s v=""/>
    <s v="3106"/>
    <x v="0"/>
    <s v="10469"/>
    <s v="0"/>
    <n v="-5"/>
    <s v=""/>
    <n v="-5"/>
    <s v="USD"/>
    <s v="O1"/>
    <s v="USMO6561322560"/>
    <s v="1044063120810469"/>
    <s v=""/>
    <s v="BATCH_ID"/>
    <d v="2025-06-19T00:00:00"/>
    <d v="2025-06-20T00:00:00"/>
    <n v="0"/>
    <s v=""/>
    <s v=""/>
    <s v="3101674264"/>
    <s v="200013724378"/>
    <s v="0010"/>
    <s v="0060"/>
    <s v="C1"/>
    <s v="10-60"/>
    <x v="0"/>
    <x v="0"/>
    <n v="10469"/>
    <x v="2"/>
  </r>
  <r>
    <s v="10440631208"/>
    <s v="25170INV01BB"/>
    <s v="FA"/>
    <s v="R4"/>
    <d v="2025-06-19T00:00:00"/>
    <s v=""/>
    <s v="3106"/>
    <x v="1"/>
    <s v="10514"/>
    <s v="0"/>
    <n v="-5"/>
    <s v=""/>
    <n v="-5"/>
    <s v="USD"/>
    <s v="O1"/>
    <s v="USMO6561322560"/>
    <s v="1044063120810514"/>
    <s v=""/>
    <s v="BATCH_ID"/>
    <d v="2025-06-19T00:00:00"/>
    <d v="2025-06-20T00:00:00"/>
    <n v="0"/>
    <s v=""/>
    <s v=""/>
    <s v="3101674347"/>
    <s v="200013724378"/>
    <s v="0010"/>
    <s v="0060"/>
    <s v="C1"/>
    <s v="10-60"/>
    <x v="0"/>
    <x v="1"/>
    <n v="10514"/>
    <x v="1"/>
  </r>
  <r>
    <s v="10440631265"/>
    <s v="25170INV01BF"/>
    <s v="FA"/>
    <s v="R4"/>
    <d v="2025-06-19T00:00:00"/>
    <s v=""/>
    <s v="3106"/>
    <x v="1"/>
    <s v="10514"/>
    <s v="0"/>
    <n v="-5"/>
    <s v=""/>
    <n v="-5"/>
    <s v="USD"/>
    <s v="O1"/>
    <s v="USMO6561333650"/>
    <s v="1044063126510514"/>
    <s v=""/>
    <s v="BATCH_ID"/>
    <d v="2025-06-19T00:00:00"/>
    <d v="2025-06-20T00:00:00"/>
    <n v="0"/>
    <s v=""/>
    <s v=""/>
    <s v="3101627714"/>
    <s v="200013275421"/>
    <s v="0010"/>
    <s v="0060"/>
    <s v="R1"/>
    <s v="10-60"/>
    <x v="0"/>
    <x v="1"/>
    <n v="10514"/>
    <x v="1"/>
  </r>
  <r>
    <s v="10440631265"/>
    <s v="25170INV01BF"/>
    <s v="FA"/>
    <s v="R4"/>
    <d v="2025-06-19T00:00:00"/>
    <s v=""/>
    <s v="3106"/>
    <x v="0"/>
    <s v="10469"/>
    <s v="0"/>
    <n v="-5"/>
    <s v=""/>
    <n v="-5"/>
    <s v="USD"/>
    <s v="O1"/>
    <s v="USMO6561333650"/>
    <s v="1044063126510469"/>
    <s v=""/>
    <s v="BATCH_ID"/>
    <d v="2025-06-19T00:00:00"/>
    <d v="2025-06-20T00:00:00"/>
    <n v="0"/>
    <s v=""/>
    <s v=""/>
    <s v="3101627808"/>
    <s v="200013275421"/>
    <s v="0010"/>
    <s v="0060"/>
    <s v="R1"/>
    <s v="10-60"/>
    <x v="0"/>
    <x v="0"/>
    <n v="10469"/>
    <x v="2"/>
  </r>
  <r>
    <s v="10440631271"/>
    <s v="25170INV01BF"/>
    <s v="FA"/>
    <s v="R4"/>
    <d v="2025-06-19T00:00:00"/>
    <s v=""/>
    <s v="3106"/>
    <x v="1"/>
    <s v="10514"/>
    <s v="0"/>
    <n v="-6.43"/>
    <s v=""/>
    <n v="-6.43"/>
    <s v="USD"/>
    <s v="O1"/>
    <s v="USMO6561331140"/>
    <s v="1044063127110514"/>
    <s v=""/>
    <s v="BATCH_ID"/>
    <d v="2025-06-19T00:00:00"/>
    <d v="2025-06-20T00:00:00"/>
    <n v="0"/>
    <s v=""/>
    <s v=""/>
    <s v="3101588939"/>
    <s v="200013242413"/>
    <s v="0010"/>
    <s v="0060"/>
    <s v="R1"/>
    <s v="10-60"/>
    <x v="0"/>
    <x v="1"/>
    <n v="10514"/>
    <x v="1"/>
  </r>
  <r>
    <s v="10440631271"/>
    <s v="25170INV01BF"/>
    <s v="FA"/>
    <s v="R4"/>
    <d v="2025-06-19T00:00:00"/>
    <s v=""/>
    <s v="3106"/>
    <x v="0"/>
    <s v="10469"/>
    <s v="0"/>
    <n v="-5"/>
    <s v=""/>
    <n v="-5"/>
    <s v="USD"/>
    <s v="O1"/>
    <s v="USMO6561331140"/>
    <s v="1044063127110469"/>
    <s v=""/>
    <s v="BATCH_ID"/>
    <d v="2025-06-19T00:00:00"/>
    <d v="2025-06-20T00:00:00"/>
    <n v="0"/>
    <s v=""/>
    <s v=""/>
    <s v="3101588745"/>
    <s v="200013242413"/>
    <s v="0010"/>
    <s v="0060"/>
    <s v="R1"/>
    <s v="10-60"/>
    <x v="0"/>
    <x v="0"/>
    <n v="10469"/>
    <x v="2"/>
  </r>
  <r>
    <s v="10440631297"/>
    <s v="25170INV01BF"/>
    <s v="FA"/>
    <s v="R4"/>
    <d v="2025-06-19T00:00:00"/>
    <s v=""/>
    <s v="3106"/>
    <x v="1"/>
    <s v="10514"/>
    <s v="0"/>
    <n v="-5"/>
    <s v=""/>
    <n v="-5"/>
    <s v="USD"/>
    <s v="O1"/>
    <s v="USMO6561331160"/>
    <s v="1044063129710514"/>
    <s v=""/>
    <s v="BATCH_ID"/>
    <d v="2025-06-19T00:00:00"/>
    <d v="2025-06-20T00:00:00"/>
    <n v="0"/>
    <s v=""/>
    <s v=""/>
    <s v="3101554160"/>
    <s v="200013245002"/>
    <s v="0010"/>
    <s v="0060"/>
    <s v="R1"/>
    <s v="10-60"/>
    <x v="0"/>
    <x v="1"/>
    <n v="10514"/>
    <x v="1"/>
  </r>
  <r>
    <s v="10440631297"/>
    <s v="25170INV01BF"/>
    <s v="FA"/>
    <s v="R4"/>
    <d v="2025-06-19T00:00:00"/>
    <s v=""/>
    <s v="3106"/>
    <x v="0"/>
    <s v="10469"/>
    <s v="0"/>
    <n v="-5"/>
    <s v=""/>
    <n v="-5"/>
    <s v="USD"/>
    <s v="O1"/>
    <s v="USMO6561331160"/>
    <s v="1044063129710469"/>
    <s v=""/>
    <s v="BATCH_ID"/>
    <d v="2025-06-19T00:00:00"/>
    <d v="2025-06-20T00:00:00"/>
    <n v="0"/>
    <s v=""/>
    <s v=""/>
    <s v="3101553968"/>
    <s v="200013245002"/>
    <s v="0010"/>
    <s v="0060"/>
    <s v="R1"/>
    <s v="10-60"/>
    <x v="0"/>
    <x v="0"/>
    <n v="10469"/>
    <x v="2"/>
  </r>
  <r>
    <s v="10440631331"/>
    <s v="25170INV01BB"/>
    <s v="FA"/>
    <s v="R4"/>
    <d v="2025-06-19T00:00:00"/>
    <s v=""/>
    <s v="3106"/>
    <x v="0"/>
    <s v="10469"/>
    <s v="0"/>
    <n v="-5"/>
    <s v=""/>
    <n v="-5"/>
    <s v="USD"/>
    <s v="O1"/>
    <s v="USMO6561332210"/>
    <s v="1044063133110469"/>
    <s v=""/>
    <s v="BATCH_ID"/>
    <d v="2025-06-19T00:00:00"/>
    <d v="2025-06-20T00:00:00"/>
    <n v="0"/>
    <s v=""/>
    <s v=""/>
    <s v="3101670773"/>
    <s v="200013753427"/>
    <s v="0010"/>
    <s v="0060"/>
    <s v="R1"/>
    <s v="10-60"/>
    <x v="0"/>
    <x v="0"/>
    <n v="10469"/>
    <x v="2"/>
  </r>
  <r>
    <s v="10440631331"/>
    <s v="25170INV01BB"/>
    <s v="FA"/>
    <s v="R4"/>
    <d v="2025-06-19T00:00:00"/>
    <s v=""/>
    <s v="3106"/>
    <x v="1"/>
    <s v="10514"/>
    <s v="0"/>
    <n v="-5"/>
    <s v=""/>
    <n v="-5"/>
    <s v="USD"/>
    <s v="O1"/>
    <s v="USMO6561332210"/>
    <s v="1044063133110514"/>
    <s v=""/>
    <s v="BATCH_ID"/>
    <d v="2025-06-19T00:00:00"/>
    <d v="2025-06-20T00:00:00"/>
    <n v="0"/>
    <s v=""/>
    <s v=""/>
    <s v="3101670612"/>
    <s v="200013753427"/>
    <s v="0010"/>
    <s v="0060"/>
    <s v="R1"/>
    <s v="10-60"/>
    <x v="0"/>
    <x v="1"/>
    <n v="10514"/>
    <x v="1"/>
  </r>
  <r>
    <s v="10440634031"/>
    <s v="25174INV01A3"/>
    <s v="FA"/>
    <s v="R4"/>
    <d v="2025-06-23T00:00:00"/>
    <s v=""/>
    <s v="3106"/>
    <x v="0"/>
    <s v="10719"/>
    <s v="0"/>
    <n v="-5"/>
    <s v=""/>
    <n v="-5"/>
    <s v="USD"/>
    <s v="O1"/>
    <s v="USMO6560525400"/>
    <s v="1044063403110719"/>
    <s v=""/>
    <s v="BATCH_ID"/>
    <d v="2025-06-23T00:00:00"/>
    <d v="2025-06-24T00:00:00"/>
    <n v="0"/>
    <s v=""/>
    <s v=""/>
    <s v="3101587274"/>
    <s v="200011183528"/>
    <s v="0010"/>
    <s v="0060"/>
    <s v="R1"/>
    <s v="10-60"/>
    <x v="0"/>
    <x v="0"/>
    <n v="10719"/>
    <x v="0"/>
  </r>
  <r>
    <s v="10440634126"/>
    <s v="25174INV01BL"/>
    <s v="FA"/>
    <s v="R4"/>
    <d v="2025-06-23T00:00:00"/>
    <s v=""/>
    <s v="3106"/>
    <x v="0"/>
    <s v="10469"/>
    <s v="0"/>
    <n v="-5"/>
    <s v=""/>
    <n v="-5"/>
    <s v="USD"/>
    <s v="O1"/>
    <s v="USMO6561328580"/>
    <s v="1044063412610469"/>
    <s v=""/>
    <s v="BATCH_ID"/>
    <d v="2025-06-23T00:00:00"/>
    <d v="2025-06-24T00:00:00"/>
    <n v="0"/>
    <s v=""/>
    <s v=""/>
    <s v="3101600497"/>
    <s v="200012301681"/>
    <s v="0010"/>
    <s v="0060"/>
    <s v="R1"/>
    <s v="10-60"/>
    <x v="0"/>
    <x v="0"/>
    <n v="10469"/>
    <x v="2"/>
  </r>
  <r>
    <s v="10440634126"/>
    <s v="25174INV01BL"/>
    <s v="FA"/>
    <s v="R4"/>
    <d v="2025-06-23T00:00:00"/>
    <s v=""/>
    <s v="3106"/>
    <x v="1"/>
    <s v="10514"/>
    <s v="0"/>
    <n v="-5"/>
    <s v=""/>
    <n v="-5"/>
    <s v="USD"/>
    <s v="O1"/>
    <s v="USMO6561328580"/>
    <s v="1044063412610514"/>
    <s v=""/>
    <s v="BATCH_ID"/>
    <d v="2025-06-23T00:00:00"/>
    <d v="2025-06-24T00:00:00"/>
    <n v="0"/>
    <s v=""/>
    <s v=""/>
    <s v="3101600293"/>
    <s v="200012301681"/>
    <s v="0010"/>
    <s v="0060"/>
    <s v="R1"/>
    <s v="10-60"/>
    <x v="0"/>
    <x v="1"/>
    <n v="10514"/>
    <x v="1"/>
  </r>
  <r>
    <s v="10440634138"/>
    <s v="25174INV01A3"/>
    <s v="FA"/>
    <s v="R4"/>
    <d v="2025-06-23T00:00:00"/>
    <s v=""/>
    <s v="3106"/>
    <x v="0"/>
    <s v="10719"/>
    <s v="0"/>
    <n v="-5"/>
    <s v=""/>
    <n v="-5"/>
    <s v="USD"/>
    <s v="O1"/>
    <s v="USMO6560523540"/>
    <s v="1044063413810719"/>
    <s v=""/>
    <s v="BATCH_ID"/>
    <d v="2025-06-23T00:00:00"/>
    <d v="2025-06-24T00:00:00"/>
    <n v="0"/>
    <s v=""/>
    <s v=""/>
    <s v="3101597958"/>
    <s v="200011190572"/>
    <s v="0010"/>
    <s v="0060"/>
    <s v="R1"/>
    <s v="10-60"/>
    <x v="0"/>
    <x v="0"/>
    <n v="10719"/>
    <x v="0"/>
  </r>
  <r>
    <s v="10440634172"/>
    <s v="25174INV01BM"/>
    <s v="FA"/>
    <s v="R4"/>
    <d v="2025-06-23T00:00:00"/>
    <s v=""/>
    <s v="3106"/>
    <x v="0"/>
    <s v="10719"/>
    <s v="0"/>
    <n v="-5"/>
    <s v=""/>
    <n v="-5"/>
    <s v="USD"/>
    <s v="O1"/>
    <s v="USMO6560525540"/>
    <s v="1044063417210719"/>
    <s v=""/>
    <s v="BATCH_ID"/>
    <d v="2025-06-23T00:00:00"/>
    <d v="2025-06-24T00:00:00"/>
    <n v="0"/>
    <s v=""/>
    <s v=""/>
    <s v="3101640690"/>
    <s v="200012559072"/>
    <s v="0010"/>
    <s v="0060"/>
    <s v="R1"/>
    <s v="10-60"/>
    <x v="0"/>
    <x v="0"/>
    <n v="10719"/>
    <x v="0"/>
  </r>
  <r>
    <s v="10440634205"/>
    <s v="25174INV01A3"/>
    <s v="FA"/>
    <s v="R4"/>
    <d v="2025-06-23T00:00:00"/>
    <s v=""/>
    <s v="3106"/>
    <x v="1"/>
    <s v="10514"/>
    <s v="0"/>
    <n v="-5"/>
    <s v=""/>
    <n v="-5"/>
    <s v="USD"/>
    <s v="O1"/>
    <s v="USMO6561328580"/>
    <s v="1044063420510514"/>
    <s v=""/>
    <s v="BATCH_ID"/>
    <d v="2025-06-23T00:00:00"/>
    <d v="2025-06-24T00:00:00"/>
    <n v="0"/>
    <s v=""/>
    <s v=""/>
    <s v="3101575531"/>
    <s v="200012467557"/>
    <s v="0010"/>
    <s v="0060"/>
    <s v="R1"/>
    <s v="10-60"/>
    <x v="0"/>
    <x v="1"/>
    <n v="10514"/>
    <x v="1"/>
  </r>
  <r>
    <s v="10440634205"/>
    <s v="25174INV01A3"/>
    <s v="FA"/>
    <s v="R4"/>
    <d v="2025-06-23T00:00:00"/>
    <s v=""/>
    <s v="3106"/>
    <x v="0"/>
    <s v="10469"/>
    <s v="0"/>
    <n v="-5"/>
    <s v=""/>
    <n v="-5"/>
    <s v="USD"/>
    <s v="O1"/>
    <s v="USMO6561328580"/>
    <s v="1044063420510469"/>
    <s v=""/>
    <s v="BATCH_ID"/>
    <d v="2025-06-23T00:00:00"/>
    <d v="2025-06-24T00:00:00"/>
    <n v="0"/>
    <s v=""/>
    <s v=""/>
    <s v="3101575434"/>
    <s v="200012467557"/>
    <s v="0010"/>
    <s v="0060"/>
    <s v="R1"/>
    <s v="10-60"/>
    <x v="0"/>
    <x v="0"/>
    <n v="10469"/>
    <x v="2"/>
  </r>
  <r>
    <s v="10440634319"/>
    <s v="25174INV01BM"/>
    <s v="FA"/>
    <s v="R4"/>
    <d v="2025-06-23T00:00:00"/>
    <s v=""/>
    <s v="3106"/>
    <x v="1"/>
    <s v="10514"/>
    <s v="0"/>
    <n v="-5"/>
    <s v=""/>
    <n v="-5"/>
    <s v="USD"/>
    <s v="O1"/>
    <s v="USMO6561324020"/>
    <s v="1044063431910514"/>
    <s v=""/>
    <s v="BATCH_ID"/>
    <d v="2025-06-23T00:00:00"/>
    <d v="2025-06-24T00:00:00"/>
    <n v="0"/>
    <s v=""/>
    <s v=""/>
    <s v="3101586025"/>
    <s v="200012538753"/>
    <s v="0010"/>
    <s v="0060"/>
    <s v="R1"/>
    <s v="10-60"/>
    <x v="0"/>
    <x v="1"/>
    <n v="10514"/>
    <x v="1"/>
  </r>
  <r>
    <s v="10440634319"/>
    <s v="25174INV01BM"/>
    <s v="FA"/>
    <s v="R4"/>
    <d v="2025-06-23T00:00:00"/>
    <s v=""/>
    <s v="3106"/>
    <x v="0"/>
    <s v="10469"/>
    <s v="0"/>
    <n v="-5"/>
    <s v=""/>
    <n v="-5"/>
    <s v="USD"/>
    <s v="O1"/>
    <s v="USMO6561324020"/>
    <s v="1044063431910469"/>
    <s v=""/>
    <s v="BATCH_ID"/>
    <d v="2025-06-23T00:00:00"/>
    <d v="2025-06-24T00:00:00"/>
    <n v="0"/>
    <s v=""/>
    <s v=""/>
    <s v="3101588440"/>
    <s v="200012538753"/>
    <s v="0010"/>
    <s v="0060"/>
    <s v="R1"/>
    <s v="10-60"/>
    <x v="0"/>
    <x v="0"/>
    <n v="10469"/>
    <x v="2"/>
  </r>
  <r>
    <s v="10440634323"/>
    <s v="25174INV01BL"/>
    <s v="FA"/>
    <s v="R4"/>
    <d v="2025-06-23T00:00:00"/>
    <s v=""/>
    <s v="3106"/>
    <x v="0"/>
    <s v="10469"/>
    <s v="0"/>
    <n v="-5"/>
    <s v=""/>
    <n v="-5"/>
    <s v="USD"/>
    <s v="O1"/>
    <s v="USMO6561322050"/>
    <s v="1044063432310469"/>
    <s v=""/>
    <s v="BATCH_ID"/>
    <d v="2025-06-23T00:00:00"/>
    <d v="2025-06-24T00:00:00"/>
    <n v="0"/>
    <s v=""/>
    <s v=""/>
    <s v="3101673500"/>
    <s v="200012302036"/>
    <s v="0010"/>
    <s v="0060"/>
    <s v="R1"/>
    <s v="10-60"/>
    <x v="0"/>
    <x v="0"/>
    <n v="10469"/>
    <x v="2"/>
  </r>
  <r>
    <s v="10440634323"/>
    <s v="25174INV01BL"/>
    <s v="FA"/>
    <s v="R4"/>
    <d v="2025-06-23T00:00:00"/>
    <s v=""/>
    <s v="3106"/>
    <x v="1"/>
    <s v="10514"/>
    <s v="0"/>
    <n v="-5"/>
    <s v=""/>
    <n v="-5"/>
    <s v="USD"/>
    <s v="O1"/>
    <s v="USMO6561322050"/>
    <s v="1044063432310514"/>
    <s v=""/>
    <s v="BATCH_ID"/>
    <d v="2025-06-23T00:00:00"/>
    <d v="2025-06-24T00:00:00"/>
    <n v="0"/>
    <s v=""/>
    <s v=""/>
    <s v="3101673579"/>
    <s v="200012302036"/>
    <s v="0010"/>
    <s v="0060"/>
    <s v="R1"/>
    <s v="10-60"/>
    <x v="0"/>
    <x v="1"/>
    <n v="10514"/>
    <x v="1"/>
  </r>
  <r>
    <s v="10440634374"/>
    <s v="25174INV01BM"/>
    <s v="FA"/>
    <s v="R4"/>
    <d v="2025-06-23T00:00:00"/>
    <s v=""/>
    <s v="3106"/>
    <x v="0"/>
    <s v="10719"/>
    <s v="0"/>
    <n v="-27.08"/>
    <s v=""/>
    <n v="-27.08"/>
    <s v="USD"/>
    <s v="O1"/>
    <s v="USMO6560525030"/>
    <s v="1044063437410719"/>
    <s v=""/>
    <s v="BATCH_ID"/>
    <d v="2025-06-23T00:00:00"/>
    <d v="2025-06-24T00:00:00"/>
    <n v="0"/>
    <s v=""/>
    <s v=""/>
    <s v="3101663927"/>
    <s v="200012541559"/>
    <s v="0010"/>
    <s v="0060"/>
    <s v="R1"/>
    <s v="10-60"/>
    <x v="0"/>
    <x v="0"/>
    <n v="10719"/>
    <x v="0"/>
  </r>
  <r>
    <s v="10440634387"/>
    <s v="25174INV01BL"/>
    <s v="FA"/>
    <s v="R4"/>
    <d v="2025-06-23T00:00:00"/>
    <s v=""/>
    <s v="3106"/>
    <x v="0"/>
    <s v="10719"/>
    <s v="0"/>
    <n v="-5"/>
    <s v=""/>
    <n v="-5"/>
    <s v="USD"/>
    <s v="O1"/>
    <s v="USMO6560525010"/>
    <s v="1044063438710719"/>
    <s v=""/>
    <s v="BATCH_ID"/>
    <d v="2025-06-23T00:00:00"/>
    <d v="2025-06-24T00:00:00"/>
    <n v="0"/>
    <s v=""/>
    <s v=""/>
    <s v="3101577724"/>
    <s v="200012305013"/>
    <s v="0010"/>
    <s v="0060"/>
    <s v="R1"/>
    <s v="10-60"/>
    <x v="0"/>
    <x v="0"/>
    <n v="10719"/>
    <x v="0"/>
  </r>
  <r>
    <s v="10440634435"/>
    <s v="25174INV01A3"/>
    <s v="FA"/>
    <s v="R4"/>
    <d v="2025-06-23T00:00:00"/>
    <s v=""/>
    <s v="3106"/>
    <x v="0"/>
    <s v="10719"/>
    <s v="0"/>
    <n v="-5"/>
    <s v=""/>
    <n v="-5"/>
    <s v="USD"/>
    <s v="O1"/>
    <s v="USMO6560524080"/>
    <s v="1044063443510719"/>
    <s v=""/>
    <s v="BATCH_ID"/>
    <d v="2025-06-23T00:00:00"/>
    <d v="2025-06-24T00:00:00"/>
    <n v="0"/>
    <s v=""/>
    <s v=""/>
    <s v="3101554016"/>
    <s v="200012485369"/>
    <s v="0010"/>
    <s v="0060"/>
    <s v="C1"/>
    <s v="10-60"/>
    <x v="0"/>
    <x v="0"/>
    <n v="10719"/>
    <x v="0"/>
  </r>
  <r>
    <s v="10440634449"/>
    <s v="25174INV01BL"/>
    <s v="FA"/>
    <s v="R4"/>
    <d v="2025-06-23T00:00:00"/>
    <s v=""/>
    <s v="3106"/>
    <x v="0"/>
    <s v="10719"/>
    <s v="0"/>
    <n v="-5"/>
    <s v=""/>
    <n v="-5"/>
    <s v="USD"/>
    <s v="O1"/>
    <s v="USMO6560523520"/>
    <s v="1044063444910719"/>
    <s v=""/>
    <s v="BATCH_ID"/>
    <d v="2025-06-23T00:00:00"/>
    <d v="2025-06-24T00:00:00"/>
    <n v="0"/>
    <s v=""/>
    <s v=""/>
    <s v="3101484671"/>
    <s v="200013984212"/>
    <s v="0010"/>
    <s v="0060"/>
    <s v="R1"/>
    <s v="10-60"/>
    <x v="0"/>
    <x v="0"/>
    <n v="10719"/>
    <x v="0"/>
  </r>
  <r>
    <s v="10440634451"/>
    <s v="25174INV01BM"/>
    <s v="FA"/>
    <s v="R4"/>
    <d v="2025-06-23T00:00:00"/>
    <s v=""/>
    <s v="3106"/>
    <x v="0"/>
    <s v="10719"/>
    <s v="0"/>
    <n v="-9.7899999999999991"/>
    <s v=""/>
    <n v="-9.7899999999999991"/>
    <s v="USD"/>
    <s v="O1"/>
    <s v="USMO6570573001"/>
    <s v="1044063445110719"/>
    <s v=""/>
    <s v="BATCH_ID"/>
    <d v="2025-06-23T00:00:00"/>
    <d v="2025-06-24T00:00:00"/>
    <n v="0"/>
    <s v=""/>
    <s v=""/>
    <s v="3101569238"/>
    <s v="200014123042"/>
    <s v="0010"/>
    <s v="0060"/>
    <s v="R1"/>
    <s v="10-60"/>
    <x v="0"/>
    <x v="0"/>
    <n v="10719"/>
    <x v="0"/>
  </r>
  <r>
    <s v="10440634573"/>
    <s v="25174INV01BM"/>
    <s v="FA"/>
    <s v="R4"/>
    <d v="2025-06-23T00:00:00"/>
    <s v=""/>
    <s v="3106"/>
    <x v="0"/>
    <s v="10469"/>
    <s v="0"/>
    <n v="-5"/>
    <s v=""/>
    <n v="-5"/>
    <s v="USD"/>
    <s v="O1"/>
    <s v="USMO6561323790"/>
    <s v="1044063457310469"/>
    <s v=""/>
    <s v="BATCH_ID"/>
    <d v="2025-06-23T00:00:00"/>
    <d v="2025-06-24T00:00:00"/>
    <n v="0"/>
    <s v=""/>
    <s v=""/>
    <s v="3101600383"/>
    <s v="200014137455"/>
    <s v="0010"/>
    <s v="0060"/>
    <s v="R1"/>
    <s v="10-60"/>
    <x v="0"/>
    <x v="0"/>
    <n v="10469"/>
    <x v="2"/>
  </r>
  <r>
    <s v="10440634573"/>
    <s v="25174INV01BM"/>
    <s v="FA"/>
    <s v="R4"/>
    <d v="2025-06-23T00:00:00"/>
    <s v=""/>
    <s v="3106"/>
    <x v="1"/>
    <s v="10514"/>
    <s v="0"/>
    <n v="-5"/>
    <s v=""/>
    <n v="-5"/>
    <s v="USD"/>
    <s v="O1"/>
    <s v="USMO6561323790"/>
    <s v="1044063457310514"/>
    <s v=""/>
    <s v="BATCH_ID"/>
    <d v="2025-06-23T00:00:00"/>
    <d v="2025-06-24T00:00:00"/>
    <n v="0"/>
    <s v=""/>
    <s v=""/>
    <s v="3101600480"/>
    <s v="200014137455"/>
    <s v="0010"/>
    <s v="0060"/>
    <s v="R1"/>
    <s v="10-60"/>
    <x v="0"/>
    <x v="1"/>
    <n v="10514"/>
    <x v="1"/>
  </r>
  <r>
    <s v="10440634603"/>
    <s v="25174INV01A3"/>
    <s v="FA"/>
    <s v="R4"/>
    <d v="2025-06-23T00:00:00"/>
    <s v=""/>
    <s v="3106"/>
    <x v="0"/>
    <s v="10469"/>
    <s v="0"/>
    <n v="-5"/>
    <s v=""/>
    <n v="-5"/>
    <s v="USD"/>
    <s v="O1"/>
    <s v="USMO6561327780"/>
    <s v="1044063460310469"/>
    <s v=""/>
    <s v="BATCH_ID"/>
    <d v="2025-06-23T00:00:00"/>
    <d v="2025-06-24T00:00:00"/>
    <n v="0"/>
    <s v=""/>
    <s v=""/>
    <s v="3101685365"/>
    <s v="200014257428"/>
    <s v="0010"/>
    <s v="0060"/>
    <s v="R1"/>
    <s v="10-60"/>
    <x v="0"/>
    <x v="0"/>
    <n v="10469"/>
    <x v="2"/>
  </r>
  <r>
    <s v="10440634603"/>
    <s v="25174INV01A3"/>
    <s v="FA"/>
    <s v="R4"/>
    <d v="2025-06-23T00:00:00"/>
    <s v=""/>
    <s v="3106"/>
    <x v="1"/>
    <s v="10514"/>
    <s v="0"/>
    <n v="-5"/>
    <s v=""/>
    <n v="-5"/>
    <s v="USD"/>
    <s v="O1"/>
    <s v="USMO6561327780"/>
    <s v="1044063460310514"/>
    <s v=""/>
    <s v="BATCH_ID"/>
    <d v="2025-06-23T00:00:00"/>
    <d v="2025-06-24T00:00:00"/>
    <n v="0"/>
    <s v=""/>
    <s v=""/>
    <s v="3101685445"/>
    <s v="200014257428"/>
    <s v="0010"/>
    <s v="0060"/>
    <s v="R1"/>
    <s v="10-60"/>
    <x v="0"/>
    <x v="1"/>
    <n v="10514"/>
    <x v="1"/>
  </r>
  <r>
    <s v="10440634641"/>
    <s v="25174INV01BM"/>
    <s v="FA"/>
    <s v="R4"/>
    <d v="2025-06-23T00:00:00"/>
    <s v=""/>
    <s v="3106"/>
    <x v="0"/>
    <s v="10719"/>
    <s v="0"/>
    <n v="-15.31"/>
    <s v=""/>
    <n v="-15.31"/>
    <s v="USD"/>
    <s v="O1"/>
    <s v="USMO6560525530"/>
    <s v="1044063464110719"/>
    <s v=""/>
    <s v="BATCH_ID"/>
    <d v="2025-06-23T00:00:00"/>
    <d v="2025-06-24T00:00:00"/>
    <n v="0"/>
    <s v=""/>
    <s v=""/>
    <s v="3101533920"/>
    <s v="200014133983"/>
    <s v="0010"/>
    <s v="0060"/>
    <s v="R1"/>
    <s v="10-60"/>
    <x v="0"/>
    <x v="0"/>
    <n v="10719"/>
    <x v="0"/>
  </r>
  <r>
    <s v="10440634666"/>
    <s v="25174INV01BM"/>
    <s v="FA"/>
    <s v="R4"/>
    <d v="2025-06-23T00:00:00"/>
    <s v=""/>
    <s v="3106"/>
    <x v="0"/>
    <s v="10719"/>
    <s v="0"/>
    <n v="-18.649999999999999"/>
    <s v=""/>
    <n v="-18.649999999999999"/>
    <s v="USD"/>
    <s v="O1"/>
    <s v="USMO6560523070"/>
    <s v="1044063466610719"/>
    <s v=""/>
    <s v="BATCH_ID"/>
    <d v="2025-06-23T00:00:00"/>
    <d v="2025-06-24T00:00:00"/>
    <n v="0"/>
    <s v=""/>
    <s v=""/>
    <s v="3101681952"/>
    <s v="200014137059"/>
    <s v="0010"/>
    <s v="0060"/>
    <s v="R1"/>
    <s v="10-60"/>
    <x v="0"/>
    <x v="0"/>
    <n v="10719"/>
    <x v="0"/>
  </r>
  <r>
    <s v="10440634738"/>
    <s v="25174INV01A3"/>
    <s v="FA"/>
    <s v="R4"/>
    <d v="2025-06-23T00:00:00"/>
    <s v=""/>
    <s v="3106"/>
    <x v="0"/>
    <s v="10719"/>
    <s v="0"/>
    <n v="-15.98"/>
    <s v=""/>
    <n v="-15.98"/>
    <s v="USD"/>
    <s v="O1"/>
    <s v="USMO6560522530"/>
    <s v="1044063473810719"/>
    <s v=""/>
    <s v="BATCH_ID"/>
    <d v="2025-06-23T00:00:00"/>
    <d v="2025-06-24T00:00:00"/>
    <n v="0"/>
    <s v=""/>
    <s v=""/>
    <s v="3101565088"/>
    <s v="200014246710"/>
    <s v="0010"/>
    <s v="0060"/>
    <s v="R1"/>
    <s v="10-60"/>
    <x v="0"/>
    <x v="0"/>
    <n v="10719"/>
    <x v="0"/>
  </r>
  <r>
    <s v="10440634791"/>
    <s v="25174INV01A3"/>
    <s v="FA"/>
    <s v="R4"/>
    <d v="2025-06-23T00:00:00"/>
    <s v=""/>
    <s v="3106"/>
    <x v="0"/>
    <s v="10719"/>
    <s v="0"/>
    <n v="-5.62"/>
    <s v=""/>
    <n v="-5.62"/>
    <s v="USD"/>
    <s v="O1"/>
    <s v="USMO6560525470"/>
    <s v="1044063479110719"/>
    <s v=""/>
    <s v="BATCH_ID"/>
    <d v="2025-06-23T00:00:00"/>
    <d v="2025-06-24T00:00:00"/>
    <n v="0"/>
    <s v=""/>
    <s v=""/>
    <s v="3101620970"/>
    <s v="200014239343"/>
    <s v="0010"/>
    <s v="0060"/>
    <s v="R1"/>
    <s v="10-60"/>
    <x v="0"/>
    <x v="0"/>
    <n v="10719"/>
    <x v="0"/>
  </r>
  <r>
    <s v="10440634897"/>
    <s v="25174INV01BM"/>
    <s v="FA"/>
    <s v="R4"/>
    <d v="2025-06-23T00:00:00"/>
    <s v=""/>
    <s v="3106"/>
    <x v="0"/>
    <s v="10719"/>
    <s v="0"/>
    <n v="-5"/>
    <s v=""/>
    <n v="-5"/>
    <s v="USD"/>
    <s v="O1"/>
    <s v="USMO6560526200"/>
    <s v="1044063489710719"/>
    <s v=""/>
    <s v="BATCH_ID"/>
    <d v="2025-06-23T00:00:00"/>
    <d v="2025-06-24T00:00:00"/>
    <n v="0"/>
    <s v=""/>
    <s v=""/>
    <s v="3102111971"/>
    <s v="200015382605"/>
    <s v="0010"/>
    <s v="0060"/>
    <s v="R1"/>
    <s v="10-60"/>
    <x v="0"/>
    <x v="0"/>
    <n v="10719"/>
    <x v="0"/>
  </r>
  <r>
    <s v="10440634917"/>
    <s v="25174INV01BL"/>
    <s v="FA"/>
    <s v="R4"/>
    <d v="2025-06-23T00:00:00"/>
    <s v=""/>
    <s v="3106"/>
    <x v="0"/>
    <s v="10469"/>
    <s v="0"/>
    <n v="-5"/>
    <s v=""/>
    <n v="-5"/>
    <s v="USD"/>
    <s v="O1"/>
    <s v="USMO6561324020"/>
    <s v="1044063491710469"/>
    <s v=""/>
    <s v="BATCH_ID"/>
    <d v="2025-06-23T00:00:00"/>
    <d v="2025-06-24T00:00:00"/>
    <n v="0"/>
    <s v=""/>
    <s v=""/>
    <s v="3102018787"/>
    <s v="200014940106"/>
    <s v="0010"/>
    <s v="0060"/>
    <s v="R1"/>
    <s v="10-60"/>
    <x v="0"/>
    <x v="0"/>
    <n v="10469"/>
    <x v="2"/>
  </r>
  <r>
    <s v="10440634917"/>
    <s v="25174INV01BL"/>
    <s v="FA"/>
    <s v="R4"/>
    <d v="2025-06-23T00:00:00"/>
    <s v=""/>
    <s v="3106"/>
    <x v="1"/>
    <s v="10514"/>
    <s v="0"/>
    <n v="-5"/>
    <s v=""/>
    <n v="-5"/>
    <s v="USD"/>
    <s v="O1"/>
    <s v="USMO6561324020"/>
    <s v="1044063491710514"/>
    <s v=""/>
    <s v="BATCH_ID"/>
    <d v="2025-06-23T00:00:00"/>
    <d v="2025-06-24T00:00:00"/>
    <n v="0"/>
    <s v=""/>
    <s v=""/>
    <s v="3102018788"/>
    <s v="200014940106"/>
    <s v="0010"/>
    <s v="0060"/>
    <s v="R1"/>
    <s v="10-60"/>
    <x v="0"/>
    <x v="1"/>
    <n v="10514"/>
    <x v="1"/>
  </r>
  <r>
    <s v="10440637773"/>
    <s v="25177INV01A2"/>
    <s v="FA"/>
    <s v="R4"/>
    <d v="2025-06-26T00:00:00"/>
    <s v=""/>
    <s v="3106"/>
    <x v="0"/>
    <s v="10719"/>
    <s v="0"/>
    <n v="-14.02"/>
    <s v=""/>
    <n v="-14.02"/>
    <s v="USD"/>
    <s v="O1"/>
    <s v="USMO6560521240"/>
    <s v="1044063777310719"/>
    <s v=""/>
    <s v="BATCH_ID"/>
    <d v="2025-06-26T00:00:00"/>
    <d v="2025-06-27T00:00:00"/>
    <n v="0"/>
    <s v=""/>
    <s v=""/>
    <s v="3101514145"/>
    <s v="200010922041"/>
    <s v="0010"/>
    <s v="0060"/>
    <s v="R1"/>
    <s v="10-60"/>
    <x v="0"/>
    <x v="0"/>
    <n v="10719"/>
    <x v="0"/>
  </r>
  <r>
    <s v="10440637928"/>
    <s v="25177INV01A2"/>
    <s v="FA"/>
    <s v="R4"/>
    <d v="2025-06-26T00:00:00"/>
    <s v=""/>
    <s v="3106"/>
    <x v="0"/>
    <s v="10719"/>
    <s v="0"/>
    <n v="-8.16"/>
    <s v=""/>
    <n v="-8.16"/>
    <s v="USD"/>
    <s v="O1"/>
    <s v="USMO6570592010"/>
    <s v="1044063792810719"/>
    <s v=""/>
    <s v="BATCH_ID"/>
    <d v="2025-06-26T00:00:00"/>
    <d v="2025-06-27T00:00:00"/>
    <n v="0"/>
    <s v=""/>
    <s v=""/>
    <s v="3101633812"/>
    <s v="200013214701"/>
    <s v="0010"/>
    <s v="0060"/>
    <s v="R1"/>
    <s v="10-60"/>
    <x v="0"/>
    <x v="0"/>
    <n v="10719"/>
    <x v="0"/>
  </r>
  <r>
    <s v="10440638047"/>
    <s v="25177INV01BN"/>
    <s v="FA"/>
    <s v="R4"/>
    <d v="2025-06-26T00:00:00"/>
    <s v=""/>
    <s v="3106"/>
    <x v="0"/>
    <s v="10719"/>
    <s v="0"/>
    <n v="-5"/>
    <s v=""/>
    <n v="-5"/>
    <s v="USD"/>
    <s v="O1"/>
    <s v="USMO6570597090"/>
    <s v="1044063804710719"/>
    <s v=""/>
    <s v="BATCH_ID"/>
    <d v="2025-06-26T00:00:00"/>
    <d v="2025-06-27T00:00:00"/>
    <n v="0"/>
    <s v=""/>
    <s v=""/>
    <s v="3101493160"/>
    <s v="200013288390"/>
    <s v="0010"/>
    <s v="0060"/>
    <s v="R1"/>
    <s v="10-60"/>
    <x v="0"/>
    <x v="0"/>
    <n v="10719"/>
    <x v="0"/>
  </r>
  <r>
    <s v="10440638057"/>
    <s v="25177INV01AI"/>
    <s v="FA"/>
    <s v="R4"/>
    <d v="2025-06-26T00:00:00"/>
    <s v=""/>
    <s v="3106"/>
    <x v="0"/>
    <s v="10719"/>
    <s v="0"/>
    <n v="-5.71"/>
    <s v=""/>
    <n v="-5.71"/>
    <s v="USD"/>
    <s v="O1"/>
    <s v="USMO6570596020"/>
    <s v="1044063805710719"/>
    <s v=""/>
    <s v="BATCH_ID"/>
    <d v="2025-06-26T00:00:00"/>
    <d v="2025-06-27T00:00:00"/>
    <n v="0"/>
    <s v=""/>
    <s v=""/>
    <s v="3101686469"/>
    <s v="200014080523"/>
    <s v="0010"/>
    <s v="0060"/>
    <s v="R1"/>
    <s v="10-60"/>
    <x v="0"/>
    <x v="0"/>
    <n v="10719"/>
    <x v="0"/>
  </r>
  <r>
    <s v="10440638096"/>
    <s v="25177INV01AI"/>
    <s v="FA"/>
    <s v="R4"/>
    <d v="2025-06-26T00:00:00"/>
    <s v=""/>
    <s v="3106"/>
    <x v="0"/>
    <s v="10719"/>
    <s v="0"/>
    <n v="-8.3800000000000008"/>
    <s v=""/>
    <n v="-8.3800000000000008"/>
    <s v="USD"/>
    <s v="O1"/>
    <s v="USMO6560518290"/>
    <s v="1044063809610719"/>
    <s v=""/>
    <s v="BATCH_ID"/>
    <d v="2025-06-26T00:00:00"/>
    <d v="2025-06-27T00:00:00"/>
    <n v="0"/>
    <s v=""/>
    <s v=""/>
    <s v="3101634312"/>
    <s v="200014070037"/>
    <s v="0010"/>
    <s v="0060"/>
    <s v="R1"/>
    <s v="10-60"/>
    <x v="0"/>
    <x v="0"/>
    <n v="10719"/>
    <x v="0"/>
  </r>
  <r>
    <s v="10440638237"/>
    <s v="25177INV01BN"/>
    <s v="FA"/>
    <s v="R4"/>
    <d v="2025-06-26T00:00:00"/>
    <s v=""/>
    <s v="3106"/>
    <x v="0"/>
    <s v="10719"/>
    <s v="0"/>
    <n v="-5"/>
    <s v=""/>
    <n v="-5"/>
    <s v="USD"/>
    <s v="O1"/>
    <s v="USMO6560518260"/>
    <s v="1044063823710719"/>
    <s v=""/>
    <s v="BATCH_ID"/>
    <d v="2025-06-26T00:00:00"/>
    <d v="2025-06-27T00:00:00"/>
    <n v="0"/>
    <s v=""/>
    <s v=""/>
    <s v="3101726655"/>
    <s v="200013292889"/>
    <s v="0010"/>
    <s v="0060"/>
    <s v="R1"/>
    <s v="10-60"/>
    <x v="0"/>
    <x v="0"/>
    <n v="10719"/>
    <x v="0"/>
  </r>
  <r>
    <s v="10440638947"/>
    <s v="25181COCH1AI"/>
    <s v="FA"/>
    <s v="R4"/>
    <d v="2025-06-30T00:00:00"/>
    <s v=""/>
    <s v="3106"/>
    <x v="0"/>
    <s v="10719"/>
    <s v="0"/>
    <n v="-18.2"/>
    <s v=""/>
    <n v="-18.2"/>
    <s v="USD"/>
    <s v="O1"/>
    <s v="USMO6560512610"/>
    <s v="1044063894710719"/>
    <s v=""/>
    <s v="FF_MD_02"/>
    <d v="2025-06-30T00:00:00"/>
    <d v="2025-07-07T00:00:00"/>
    <n v="0"/>
    <s v=""/>
    <s v=""/>
    <s v="3101576830"/>
    <s v="200013161845"/>
    <s v="0010"/>
    <s v="0060"/>
    <s v="R1"/>
    <s v="10-60"/>
    <x v="0"/>
    <x v="0"/>
    <n v="10719"/>
    <x v="0"/>
  </r>
  <r>
    <s v="10440638948"/>
    <s v="25181COCH1AI"/>
    <s v="FA"/>
    <s v="R4"/>
    <d v="2025-06-30T00:00:00"/>
    <s v=""/>
    <s v="3106"/>
    <x v="0"/>
    <s v="10719"/>
    <s v="0"/>
    <n v="-23.57"/>
    <s v=""/>
    <n v="-23.57"/>
    <s v="USD"/>
    <s v="O1"/>
    <s v="USMO6560512050"/>
    <s v="1044063894810719"/>
    <s v=""/>
    <s v="FF_MD_02"/>
    <d v="2025-06-30T00:00:00"/>
    <d v="2025-07-07T00:00:00"/>
    <n v="0"/>
    <s v=""/>
    <s v=""/>
    <s v="3101638590"/>
    <s v="200013161936"/>
    <s v="0010"/>
    <s v="0060"/>
    <s v="R1"/>
    <s v="10-60"/>
    <x v="0"/>
    <x v="0"/>
    <n v="10719"/>
    <x v="0"/>
  </r>
  <r>
    <s v="10440638985"/>
    <s v="25181COCH1AI"/>
    <s v="FA"/>
    <s v="R4"/>
    <d v="2025-06-30T00:00:00"/>
    <s v=""/>
    <s v="3106"/>
    <x v="0"/>
    <s v="10719"/>
    <s v="0"/>
    <n v="-5"/>
    <s v=""/>
    <n v="-5"/>
    <s v="USD"/>
    <s v="O1"/>
    <s v="USMO6560516160"/>
    <s v="1044063898510719"/>
    <s v=""/>
    <s v="FF_MD_02"/>
    <d v="2025-06-30T00:00:00"/>
    <d v="2025-07-07T00:00:00"/>
    <n v="0"/>
    <s v=""/>
    <s v=""/>
    <s v="3101599219"/>
    <s v="200011298813"/>
    <s v="0010"/>
    <s v="0060"/>
    <s v="R1"/>
    <s v="10-60"/>
    <x v="0"/>
    <x v="0"/>
    <n v="10719"/>
    <x v="0"/>
  </r>
  <r>
    <s v="10440639008"/>
    <s v="25181COCH1AI"/>
    <s v="FA"/>
    <s v="R4"/>
    <d v="2025-06-30T00:00:00"/>
    <s v=""/>
    <s v="3106"/>
    <x v="0"/>
    <s v="10719"/>
    <s v="0"/>
    <n v="-5"/>
    <s v=""/>
    <n v="-5"/>
    <s v="USD"/>
    <s v="O1"/>
    <s v="USMO6561690851"/>
    <s v="1044063900810719"/>
    <s v=""/>
    <s v="FF_MD_02"/>
    <d v="2025-06-30T00:00:00"/>
    <d v="2025-07-07T00:00:00"/>
    <n v="0"/>
    <s v=""/>
    <s v=""/>
    <s v="3101688472"/>
    <s v="200011538986"/>
    <s v="0010"/>
    <s v="0060"/>
    <s v="R1"/>
    <s v="10-60"/>
    <x v="0"/>
    <x v="0"/>
    <n v="10719"/>
    <x v="0"/>
  </r>
  <r>
    <s v="10440639021"/>
    <s v="25181COCH1AI"/>
    <s v="FA"/>
    <s v="R4"/>
    <d v="2025-06-30T00:00:00"/>
    <s v=""/>
    <s v="3106"/>
    <x v="0"/>
    <s v="10719"/>
    <s v="0"/>
    <n v="-5"/>
    <s v=""/>
    <n v="-5"/>
    <s v="USD"/>
    <s v="O1"/>
    <s v="USMO6485497990"/>
    <s v="1044063902110719"/>
    <s v=""/>
    <s v="FF_MD_02"/>
    <d v="2025-06-30T00:00:00"/>
    <d v="2025-07-07T00:00:00"/>
    <n v="0"/>
    <s v=""/>
    <s v=""/>
    <s v="3101631989"/>
    <s v="200011449754"/>
    <s v="0010"/>
    <s v="0060"/>
    <s v="R1"/>
    <s v="10-60"/>
    <x v="0"/>
    <x v="0"/>
    <n v="10719"/>
    <x v="0"/>
  </r>
  <r>
    <s v="10440639065"/>
    <s v="25181COCH1AI"/>
    <s v="FA"/>
    <s v="R4"/>
    <d v="2025-06-30T00:00:00"/>
    <s v=""/>
    <s v="3106"/>
    <x v="0"/>
    <s v="10719"/>
    <s v="0"/>
    <n v="-5.25"/>
    <s v=""/>
    <n v="-5.25"/>
    <s v="USD"/>
    <s v="O1"/>
    <s v="USMO6560515200"/>
    <s v="1044063906510719"/>
    <s v=""/>
    <s v="FF_MD_02"/>
    <d v="2025-06-30T00:00:00"/>
    <d v="2025-07-07T00:00:00"/>
    <n v="0"/>
    <s v=""/>
    <s v=""/>
    <s v="3101599246"/>
    <s v="200011783046"/>
    <s v="0010"/>
    <s v="0060"/>
    <s v="C1"/>
    <s v="10-60"/>
    <x v="0"/>
    <x v="0"/>
    <n v="10719"/>
    <x v="0"/>
  </r>
  <r>
    <s v="10440639071"/>
    <s v="25181COCH1AI"/>
    <s v="FA"/>
    <s v="R4"/>
    <d v="2025-06-30T00:00:00"/>
    <s v=""/>
    <s v="3106"/>
    <x v="0"/>
    <s v="10719"/>
    <s v="0"/>
    <n v="-5"/>
    <s v=""/>
    <n v="-5"/>
    <s v="USD"/>
    <s v="O1"/>
    <s v="USMO6560515640"/>
    <s v="1044063907110719"/>
    <s v=""/>
    <s v="FF_MD_02"/>
    <d v="2025-06-30T00:00:00"/>
    <d v="2025-07-07T00:00:00"/>
    <n v="0"/>
    <s v=""/>
    <s v=""/>
    <s v="3101673158"/>
    <s v="200011783202"/>
    <s v="0010"/>
    <s v="0060"/>
    <s v="C1"/>
    <s v="10-60"/>
    <x v="0"/>
    <x v="0"/>
    <n v="10719"/>
    <x v="0"/>
  </r>
  <r>
    <s v="10440639199"/>
    <s v="25181COCH1AI"/>
    <s v="FA"/>
    <s v="R4"/>
    <d v="2025-06-30T00:00:00"/>
    <s v=""/>
    <s v="3106"/>
    <x v="0"/>
    <s v="10469"/>
    <s v="0"/>
    <n v="-5"/>
    <s v=""/>
    <n v="-5"/>
    <s v="USD"/>
    <s v="O1"/>
    <s v="USMO6561327220"/>
    <s v="1044063919910469"/>
    <s v=""/>
    <s v="FF_MD_02"/>
    <d v="2025-06-30T00:00:00"/>
    <d v="2025-07-07T00:00:00"/>
    <n v="0"/>
    <s v=""/>
    <s v=""/>
    <s v="3101697342"/>
    <s v="200012834590"/>
    <s v="0010"/>
    <s v="0060"/>
    <s v="R1"/>
    <s v="10-60"/>
    <x v="0"/>
    <x v="0"/>
    <n v="10469"/>
    <x v="2"/>
  </r>
  <r>
    <s v="10440639199"/>
    <s v="25181COCH1AI"/>
    <s v="FA"/>
    <s v="R4"/>
    <d v="2025-06-30T00:00:00"/>
    <s v=""/>
    <s v="3106"/>
    <x v="1"/>
    <s v="10514"/>
    <s v="0"/>
    <n v="-5"/>
    <s v=""/>
    <n v="-5"/>
    <s v="USD"/>
    <s v="O1"/>
    <s v="USMO6561327220"/>
    <s v="1044063919910514"/>
    <s v=""/>
    <s v="FF_MD_02"/>
    <d v="2025-06-30T00:00:00"/>
    <d v="2025-07-07T00:00:00"/>
    <n v="0"/>
    <s v=""/>
    <s v=""/>
    <s v="3101697422"/>
    <s v="200012834590"/>
    <s v="0010"/>
    <s v="0060"/>
    <s v="R1"/>
    <s v="10-60"/>
    <x v="0"/>
    <x v="1"/>
    <n v="10514"/>
    <x v="1"/>
  </r>
  <r>
    <s v="10440639415"/>
    <s v="25181COCH1AI"/>
    <s v="FA"/>
    <s v="R4"/>
    <d v="2025-06-30T00:00:00"/>
    <s v=""/>
    <s v="3106"/>
    <x v="1"/>
    <s v="10514"/>
    <s v="0"/>
    <n v="-5"/>
    <s v=""/>
    <n v="-5"/>
    <s v="USD"/>
    <s v="O1"/>
    <s v="USMO6561318520"/>
    <s v="1044063941510514"/>
    <s v=""/>
    <s v="FF_MD_02"/>
    <d v="2025-06-30T00:00:00"/>
    <d v="2025-07-07T00:00:00"/>
    <n v="0"/>
    <s v=""/>
    <s v=""/>
    <s v="3101515831"/>
    <s v="200013196460"/>
    <s v="0010"/>
    <s v="0060"/>
    <s v="R1"/>
    <s v="10-60"/>
    <x v="0"/>
    <x v="1"/>
    <n v="10514"/>
    <x v="1"/>
  </r>
  <r>
    <s v="10440639415"/>
    <s v="25181COCH1AI"/>
    <s v="FA"/>
    <s v="R4"/>
    <d v="2025-06-30T00:00:00"/>
    <s v=""/>
    <s v="3106"/>
    <x v="0"/>
    <s v="10469"/>
    <s v="0"/>
    <n v="-5"/>
    <s v=""/>
    <n v="-5"/>
    <s v="USD"/>
    <s v="O1"/>
    <s v="USMO6561318520"/>
    <s v="1044063941510469"/>
    <s v=""/>
    <s v="FF_MD_02"/>
    <d v="2025-06-30T00:00:00"/>
    <d v="2025-07-07T00:00:00"/>
    <n v="0"/>
    <s v=""/>
    <s v=""/>
    <s v="3101515928"/>
    <s v="200013196460"/>
    <s v="0010"/>
    <s v="0060"/>
    <s v="R1"/>
    <s v="10-60"/>
    <x v="0"/>
    <x v="0"/>
    <n v="10469"/>
    <x v="2"/>
  </r>
  <r>
    <s v="10440639676"/>
    <s v="25181COCH1AI"/>
    <s v="FA"/>
    <s v="R4"/>
    <d v="2025-06-30T00:00:00"/>
    <s v=""/>
    <s v="3106"/>
    <x v="0"/>
    <s v="10719"/>
    <s v="0"/>
    <n v="-5"/>
    <s v=""/>
    <n v="-5"/>
    <s v="USD"/>
    <s v="O1"/>
    <s v="USMO6561683881"/>
    <s v="1044063967610719"/>
    <s v=""/>
    <s v="FF_MD_02"/>
    <d v="2025-06-30T00:00:00"/>
    <d v="2025-07-07T00:00:00"/>
    <n v="0"/>
    <s v=""/>
    <s v=""/>
    <s v="3101555032"/>
    <s v="200011598055"/>
    <s v="0010"/>
    <s v="0060"/>
    <s v="R1"/>
    <s v="10-60"/>
    <x v="0"/>
    <x v="0"/>
    <n v="10719"/>
    <x v="0"/>
  </r>
  <r>
    <s v="10440639735"/>
    <s v="25181COCH1AI"/>
    <s v="FA"/>
    <s v="R4"/>
    <d v="2025-06-30T00:00:00"/>
    <s v=""/>
    <s v="3106"/>
    <x v="0"/>
    <s v="10719"/>
    <s v="0"/>
    <n v="-5"/>
    <s v=""/>
    <n v="-5"/>
    <s v="USD"/>
    <s v="O1"/>
    <s v="USMO6560511040"/>
    <s v="1044063973510719"/>
    <s v=""/>
    <s v="FF_MD_02"/>
    <d v="2025-06-30T00:00:00"/>
    <d v="2025-07-07T00:00:00"/>
    <n v="0"/>
    <s v=""/>
    <s v=""/>
    <s v="3101539787"/>
    <s v="200012617193"/>
    <s v="0010"/>
    <s v="0060"/>
    <s v="R1"/>
    <s v="10-60"/>
    <x v="0"/>
    <x v="0"/>
    <n v="10719"/>
    <x v="0"/>
  </r>
  <r>
    <s v="10440639811"/>
    <s v="25181COCH1AI"/>
    <s v="FA"/>
    <s v="R4"/>
    <d v="2025-06-30T00:00:00"/>
    <s v=""/>
    <s v="3106"/>
    <x v="0"/>
    <s v="10469"/>
    <s v="0"/>
    <n v="-5"/>
    <s v=""/>
    <n v="-5"/>
    <s v="USD"/>
    <s v="O1"/>
    <s v="USMO6561328600"/>
    <s v="1044063981110469"/>
    <s v=""/>
    <s v="FF_MD_02"/>
    <d v="2025-06-30T00:00:00"/>
    <d v="2025-07-07T00:00:00"/>
    <n v="0"/>
    <s v=""/>
    <s v=""/>
    <s v="3101700625"/>
    <s v="200013087156"/>
    <s v="0010"/>
    <s v="0060"/>
    <s v="R1"/>
    <s v="10-60"/>
    <x v="0"/>
    <x v="0"/>
    <n v="10469"/>
    <x v="2"/>
  </r>
  <r>
    <s v="10440639811"/>
    <s v="25181COCH1AI"/>
    <s v="FA"/>
    <s v="R4"/>
    <d v="2025-06-30T00:00:00"/>
    <s v=""/>
    <s v="3106"/>
    <x v="1"/>
    <s v="10514"/>
    <s v="0"/>
    <n v="-5"/>
    <s v=""/>
    <n v="-5"/>
    <s v="USD"/>
    <s v="O1"/>
    <s v="USMO6561328600"/>
    <s v="1044063981110514"/>
    <s v=""/>
    <s v="FF_MD_02"/>
    <d v="2025-06-30T00:00:00"/>
    <d v="2025-07-07T00:00:00"/>
    <n v="0"/>
    <s v=""/>
    <s v=""/>
    <s v="3101700706"/>
    <s v="200013087156"/>
    <s v="0010"/>
    <s v="0060"/>
    <s v="R1"/>
    <s v="10-60"/>
    <x v="0"/>
    <x v="1"/>
    <n v="10514"/>
    <x v="1"/>
  </r>
  <r>
    <s v="10440640049"/>
    <s v="25181COCH1AI"/>
    <s v="FA"/>
    <s v="R4"/>
    <d v="2025-06-30T00:00:00"/>
    <s v=""/>
    <s v="3106"/>
    <x v="0"/>
    <s v="10469"/>
    <s v="0"/>
    <n v="-5"/>
    <s v=""/>
    <n v="-5"/>
    <s v="USD"/>
    <s v="O1"/>
    <s v="USMO6561329170"/>
    <s v="1044064004910469"/>
    <s v=""/>
    <s v="FF_MD_02"/>
    <d v="2025-06-30T00:00:00"/>
    <d v="2025-07-07T00:00:00"/>
    <n v="0"/>
    <s v=""/>
    <s v=""/>
    <s v="3101512328"/>
    <s v="200012630386"/>
    <s v="0010"/>
    <s v="0060"/>
    <s v="C1"/>
    <s v="10-60"/>
    <x v="0"/>
    <x v="0"/>
    <n v="10469"/>
    <x v="2"/>
  </r>
  <r>
    <s v="10440640049"/>
    <s v="25181COCH1AI"/>
    <s v="FA"/>
    <s v="R4"/>
    <d v="2025-06-30T00:00:00"/>
    <s v=""/>
    <s v="3106"/>
    <x v="1"/>
    <s v="10514"/>
    <s v="0"/>
    <n v="-5"/>
    <s v=""/>
    <n v="-5"/>
    <s v="USD"/>
    <s v="O1"/>
    <s v="USMO6561329170"/>
    <s v="1044064004910514"/>
    <s v=""/>
    <s v="FF_MD_02"/>
    <d v="2025-06-30T00:00:00"/>
    <d v="2025-07-07T00:00:00"/>
    <n v="0"/>
    <s v=""/>
    <s v=""/>
    <s v="3101512614"/>
    <s v="200012630386"/>
    <s v="0010"/>
    <s v="0060"/>
    <s v="C1"/>
    <s v="10-60"/>
    <x v="0"/>
    <x v="1"/>
    <n v="10514"/>
    <x v="1"/>
  </r>
  <r>
    <s v="10440640064"/>
    <s v="25181COCH1AI"/>
    <s v="FA"/>
    <s v="R4"/>
    <d v="2025-06-30T00:00:00"/>
    <s v=""/>
    <s v="3106"/>
    <x v="0"/>
    <s v="10469"/>
    <s v="0"/>
    <n v="-10.62"/>
    <s v=""/>
    <n v="-10.62"/>
    <s v="USD"/>
    <s v="O1"/>
    <s v="USMO6561300000"/>
    <s v="1044064006410469"/>
    <s v=""/>
    <s v="FF_MD_02"/>
    <d v="2025-06-30T00:00:00"/>
    <d v="2025-07-07T00:00:00"/>
    <n v="0"/>
    <s v=""/>
    <s v=""/>
    <s v="3101495640"/>
    <s v="200012651507"/>
    <s v="0010"/>
    <s v="0060"/>
    <s v="C1"/>
    <s v="10-60"/>
    <x v="0"/>
    <x v="0"/>
    <n v="10469"/>
    <x v="2"/>
  </r>
  <r>
    <s v="10440640068"/>
    <s v="25181COCH1AI"/>
    <s v="FA"/>
    <s v="R4"/>
    <d v="2025-06-30T00:00:00"/>
    <s v=""/>
    <s v="3106"/>
    <x v="0"/>
    <s v="10469"/>
    <s v="0"/>
    <n v="-10.59"/>
    <s v=""/>
    <n v="-10.59"/>
    <s v="USD"/>
    <s v="O1"/>
    <s v="USMO6561300000"/>
    <s v="1044064006810469"/>
    <s v=""/>
    <s v="FF_MD_02"/>
    <d v="2025-06-30T00:00:00"/>
    <d v="2025-07-07T00:00:00"/>
    <n v="0"/>
    <s v=""/>
    <s v=""/>
    <s v="3101495640"/>
    <s v="200012651507"/>
    <s v="0010"/>
    <s v="0060"/>
    <s v="C1"/>
    <s v="10-60"/>
    <x v="0"/>
    <x v="0"/>
    <n v="10469"/>
    <x v="2"/>
  </r>
  <r>
    <s v="10440640069"/>
    <s v="25181COCH1AI"/>
    <s v="FA"/>
    <s v="R4"/>
    <d v="2025-06-30T00:00:00"/>
    <s v=""/>
    <s v="3106"/>
    <x v="0"/>
    <s v="10469"/>
    <s v="0"/>
    <n v="-10.59"/>
    <s v=""/>
    <n v="-10.59"/>
    <s v="USD"/>
    <s v="O1"/>
    <s v="USMO6561300000"/>
    <s v="1044064006910469"/>
    <s v=""/>
    <s v="FF_MD_02"/>
    <d v="2025-06-30T00:00:00"/>
    <d v="2025-07-07T00:00:00"/>
    <n v="0"/>
    <s v=""/>
    <s v=""/>
    <s v="3101495640"/>
    <s v="200012651507"/>
    <s v="0010"/>
    <s v="0060"/>
    <s v="C1"/>
    <s v="10-60"/>
    <x v="0"/>
    <x v="0"/>
    <n v="10469"/>
    <x v="2"/>
  </r>
  <r>
    <s v="10440640168"/>
    <s v="25181COCH1AI"/>
    <s v="FA"/>
    <s v="R4"/>
    <d v="2025-06-30T00:00:00"/>
    <s v=""/>
    <s v="3106"/>
    <x v="0"/>
    <s v="10469"/>
    <s v="0"/>
    <n v="-5"/>
    <s v=""/>
    <n v="-5"/>
    <s v="USD"/>
    <s v="O1"/>
    <s v="USMO6561323380"/>
    <s v="1044064016810469"/>
    <s v=""/>
    <s v="FF_MD_02"/>
    <d v="2025-06-30T00:00:00"/>
    <d v="2025-07-07T00:00:00"/>
    <n v="0"/>
    <s v=""/>
    <s v=""/>
    <s v="3101518049"/>
    <s v="200011028384"/>
    <s v="0010"/>
    <s v="0060"/>
    <s v="R1"/>
    <s v="10-60"/>
    <x v="0"/>
    <x v="0"/>
    <n v="10469"/>
    <x v="2"/>
  </r>
  <r>
    <s v="10440640168"/>
    <s v="25181COCH1AI"/>
    <s v="FA"/>
    <s v="R4"/>
    <d v="2025-06-30T00:00:00"/>
    <s v=""/>
    <s v="3106"/>
    <x v="1"/>
    <s v="10514"/>
    <s v="0"/>
    <n v="-5"/>
    <s v=""/>
    <n v="-5"/>
    <s v="USD"/>
    <s v="O1"/>
    <s v="USMO6561323380"/>
    <s v="1044064016810514"/>
    <s v=""/>
    <s v="FF_MD_02"/>
    <d v="2025-06-30T00:00:00"/>
    <d v="2025-07-07T00:00:00"/>
    <n v="0"/>
    <s v=""/>
    <s v=""/>
    <s v="3101518145"/>
    <s v="200011028384"/>
    <s v="0010"/>
    <s v="0060"/>
    <s v="R1"/>
    <s v="10-60"/>
    <x v="0"/>
    <x v="1"/>
    <n v="10514"/>
    <x v="1"/>
  </r>
  <r>
    <s v="10440640170"/>
    <s v="25181COCH1AI"/>
    <s v="FA"/>
    <s v="R4"/>
    <d v="2025-06-30T00:00:00"/>
    <s v=""/>
    <s v="3106"/>
    <x v="1"/>
    <s v="10514"/>
    <s v="0"/>
    <n v="-5"/>
    <s v=""/>
    <n v="-5"/>
    <s v="USD"/>
    <s v="O1"/>
    <s v="USMO6561323380"/>
    <s v="1044064017010514"/>
    <s v=""/>
    <s v="FF_MD_02"/>
    <d v="2025-06-30T00:00:00"/>
    <d v="2025-07-07T00:00:00"/>
    <n v="0"/>
    <s v=""/>
    <s v=""/>
    <s v="3101518145"/>
    <s v="200011028384"/>
    <s v="0010"/>
    <s v="0060"/>
    <s v="R1"/>
    <s v="10-60"/>
    <x v="0"/>
    <x v="1"/>
    <n v="10514"/>
    <x v="1"/>
  </r>
  <r>
    <s v="10440640170"/>
    <s v="25181COCH1AI"/>
    <s v="FA"/>
    <s v="R4"/>
    <d v="2025-06-30T00:00:00"/>
    <s v=""/>
    <s v="3106"/>
    <x v="0"/>
    <s v="10469"/>
    <s v="0"/>
    <n v="-5"/>
    <s v=""/>
    <n v="-5"/>
    <s v="USD"/>
    <s v="O1"/>
    <s v="USMO6561323380"/>
    <s v="1044064017010469"/>
    <s v=""/>
    <s v="FF_MD_02"/>
    <d v="2025-06-30T00:00:00"/>
    <d v="2025-07-07T00:00:00"/>
    <n v="0"/>
    <s v=""/>
    <s v=""/>
    <s v="3101518049"/>
    <s v="200011028384"/>
    <s v="0010"/>
    <s v="0060"/>
    <s v="R1"/>
    <s v="10-60"/>
    <x v="0"/>
    <x v="0"/>
    <n v="10469"/>
    <x v="2"/>
  </r>
  <r>
    <s v="10440640333"/>
    <s v="25181COCH1AI"/>
    <s v="FA"/>
    <s v="R4"/>
    <d v="2025-06-30T00:00:00"/>
    <s v=""/>
    <s v="3106"/>
    <x v="0"/>
    <s v="10469"/>
    <s v="0"/>
    <n v="-5"/>
    <s v=""/>
    <n v="-5"/>
    <s v="USD"/>
    <s v="O1"/>
    <s v="USMO6561333710"/>
    <s v="1044064033310469"/>
    <s v=""/>
    <s v="FF_MD_02"/>
    <d v="2025-06-30T00:00:00"/>
    <d v="2025-07-07T00:00:00"/>
    <n v="0"/>
    <s v=""/>
    <s v=""/>
    <s v="3101526281"/>
    <s v="200011101801"/>
    <s v="0010"/>
    <s v="0060"/>
    <s v="R1"/>
    <s v="10-60"/>
    <x v="0"/>
    <x v="0"/>
    <n v="10469"/>
    <x v="2"/>
  </r>
  <r>
    <s v="10440640517"/>
    <s v="25181COCH1AI"/>
    <s v="FA"/>
    <s v="R4"/>
    <d v="2025-06-30T00:00:00"/>
    <s v=""/>
    <s v="3106"/>
    <x v="0"/>
    <s v="10719"/>
    <s v="0"/>
    <n v="-5"/>
    <s v=""/>
    <n v="-5"/>
    <s v="USD"/>
    <s v="O1"/>
    <s v="USMO6570592490"/>
    <s v="1044064051710719"/>
    <s v=""/>
    <s v="FF_MD_02"/>
    <d v="2025-06-30T00:00:00"/>
    <d v="2025-07-07T00:00:00"/>
    <n v="0"/>
    <s v=""/>
    <s v=""/>
    <s v="3101718363"/>
    <s v="200012103293"/>
    <s v="0010"/>
    <s v="0060"/>
    <s v="R1"/>
    <s v="10-60"/>
    <x v="0"/>
    <x v="0"/>
    <n v="10719"/>
    <x v="0"/>
  </r>
  <r>
    <s v="10440640571"/>
    <s v="25181COCH1AI"/>
    <s v="FA"/>
    <s v="R4"/>
    <d v="2025-06-30T00:00:00"/>
    <s v=""/>
    <s v="3106"/>
    <x v="0"/>
    <s v="10719"/>
    <s v="0"/>
    <n v="-7.82"/>
    <s v=""/>
    <n v="-7.82"/>
    <s v="USD"/>
    <s v="O1"/>
    <s v="USMO6560528140"/>
    <s v="1044064057110719"/>
    <s v=""/>
    <s v="FF_MD_02"/>
    <d v="2025-06-30T00:00:00"/>
    <d v="2025-07-07T00:00:00"/>
    <n v="0"/>
    <s v=""/>
    <s v=""/>
    <s v="3101704114"/>
    <s v="200012382236"/>
    <s v="0010"/>
    <s v="0060"/>
    <s v="R1"/>
    <s v="10-60"/>
    <x v="0"/>
    <x v="0"/>
    <n v="10719"/>
    <x v="0"/>
  </r>
  <r>
    <s v="10440640579"/>
    <s v="25181COCH1AI"/>
    <s v="FA"/>
    <s v="R4"/>
    <d v="2025-06-30T00:00:00"/>
    <s v=""/>
    <s v="3106"/>
    <x v="1"/>
    <s v="10514"/>
    <s v="0"/>
    <n v="-5"/>
    <s v=""/>
    <n v="-5"/>
    <s v="USD"/>
    <s v="O1"/>
    <s v="USMO6561314230"/>
    <s v="1044064057910514"/>
    <s v=""/>
    <s v="FF_MD_02"/>
    <d v="2025-06-30T00:00:00"/>
    <d v="2025-07-07T00:00:00"/>
    <n v="0"/>
    <s v=""/>
    <s v=""/>
    <s v="3101689866"/>
    <s v="200012385072"/>
    <s v="0010"/>
    <s v="0060"/>
    <s v="R1"/>
    <s v="10-60"/>
    <x v="0"/>
    <x v="1"/>
    <n v="10514"/>
    <x v="1"/>
  </r>
  <r>
    <s v="10440640579"/>
    <s v="25181COCH1AI"/>
    <s v="FA"/>
    <s v="R4"/>
    <d v="2025-06-30T00:00:00"/>
    <s v=""/>
    <s v="3106"/>
    <x v="0"/>
    <s v="10469"/>
    <s v="0"/>
    <n v="-5"/>
    <s v=""/>
    <n v="-5"/>
    <s v="USD"/>
    <s v="O1"/>
    <s v="USMO6561314230"/>
    <s v="1044064057910469"/>
    <s v=""/>
    <s v="FF_MD_02"/>
    <d v="2025-06-30T00:00:00"/>
    <d v="2025-07-07T00:00:00"/>
    <n v="0"/>
    <s v=""/>
    <s v=""/>
    <s v="3101689946"/>
    <s v="200012385072"/>
    <s v="0010"/>
    <s v="0060"/>
    <s v="R1"/>
    <s v="10-60"/>
    <x v="0"/>
    <x v="0"/>
    <n v="10469"/>
    <x v="2"/>
  </r>
  <r>
    <s v="10440640599"/>
    <s v="25181COCH1AI"/>
    <s v="FA"/>
    <s v="R4"/>
    <d v="2025-06-30T00:00:00"/>
    <s v=""/>
    <s v="3106"/>
    <x v="0"/>
    <s v="10719"/>
    <s v="0"/>
    <n v="-5"/>
    <s v=""/>
    <n v="-5"/>
    <s v="USD"/>
    <s v="O1"/>
    <s v="USMO6560500000"/>
    <s v="1044064059910719"/>
    <s v=""/>
    <s v="FF_MD_02"/>
    <d v="2025-06-30T00:00:00"/>
    <d v="2025-07-07T00:00:00"/>
    <n v="0"/>
    <s v=""/>
    <s v=""/>
    <s v="3101638844"/>
    <s v="200012595399"/>
    <s v="0010"/>
    <s v="0060"/>
    <s v="R1"/>
    <s v="10-60"/>
    <x v="0"/>
    <x v="0"/>
    <n v="10719"/>
    <x v="0"/>
  </r>
  <r>
    <s v="10440640621"/>
    <s v="25181COCH1AI"/>
    <s v="FA"/>
    <s v="R4"/>
    <d v="2025-06-30T00:00:00"/>
    <s v=""/>
    <s v="3106"/>
    <x v="1"/>
    <s v="10514"/>
    <s v="0"/>
    <n v="-5"/>
    <s v=""/>
    <n v="-5"/>
    <s v="USD"/>
    <s v="O1"/>
    <s v="USMO6561318620"/>
    <s v="1044064062110514"/>
    <s v=""/>
    <s v="FF_MD_02"/>
    <d v="2025-06-30T00:00:00"/>
    <d v="2025-07-07T00:00:00"/>
    <n v="0"/>
    <s v=""/>
    <s v=""/>
    <s v="3101567344"/>
    <s v="200012959215"/>
    <s v="0010"/>
    <s v="0060"/>
    <s v="C1"/>
    <s v="10-60"/>
    <x v="0"/>
    <x v="1"/>
    <n v="10514"/>
    <x v="1"/>
  </r>
  <r>
    <s v="10440640621"/>
    <s v="25181COCH1AI"/>
    <s v="FA"/>
    <s v="R4"/>
    <d v="2025-06-30T00:00:00"/>
    <s v=""/>
    <s v="3106"/>
    <x v="0"/>
    <s v="10469"/>
    <s v="0"/>
    <n v="-5"/>
    <s v=""/>
    <n v="-5"/>
    <s v="USD"/>
    <s v="O1"/>
    <s v="USMO6561318620"/>
    <s v="1044064062110469"/>
    <s v=""/>
    <s v="FF_MD_02"/>
    <d v="2025-06-30T00:00:00"/>
    <d v="2025-07-07T00:00:00"/>
    <n v="0"/>
    <s v=""/>
    <s v=""/>
    <s v="3101567439"/>
    <s v="200012959215"/>
    <s v="0010"/>
    <s v="0060"/>
    <s v="C1"/>
    <s v="10-60"/>
    <x v="0"/>
    <x v="0"/>
    <n v="10469"/>
    <x v="2"/>
  </r>
  <r>
    <s v="10440640680"/>
    <s v="25181COCH1AI"/>
    <s v="FA"/>
    <s v="R4"/>
    <d v="2025-06-30T00:00:00"/>
    <s v=""/>
    <s v="3106"/>
    <x v="1"/>
    <s v="10514"/>
    <s v="0"/>
    <n v="-5"/>
    <s v=""/>
    <n v="-5"/>
    <s v="USD"/>
    <s v="O1"/>
    <s v="USMO6561380950"/>
    <s v="1044064068010514"/>
    <s v=""/>
    <s v="FF_MD_02"/>
    <d v="2025-06-30T00:00:00"/>
    <d v="2025-07-07T00:00:00"/>
    <n v="0"/>
    <s v=""/>
    <s v=""/>
    <s v="3101496567"/>
    <s v="200012886434"/>
    <s v="0010"/>
    <s v="0060"/>
    <s v="C1"/>
    <s v="10-60"/>
    <x v="0"/>
    <x v="1"/>
    <n v="10514"/>
    <x v="1"/>
  </r>
  <r>
    <s v="10440640680"/>
    <s v="25181COCH1AI"/>
    <s v="FA"/>
    <s v="R4"/>
    <d v="2025-06-30T00:00:00"/>
    <s v=""/>
    <s v="3106"/>
    <x v="0"/>
    <s v="10469"/>
    <s v="0"/>
    <n v="-5"/>
    <s v=""/>
    <n v="-5"/>
    <s v="USD"/>
    <s v="O1"/>
    <s v="USMO6561380950"/>
    <s v="1044064068010469"/>
    <s v=""/>
    <s v="FF_MD_02"/>
    <d v="2025-06-30T00:00:00"/>
    <d v="2025-07-07T00:00:00"/>
    <n v="0"/>
    <s v=""/>
    <s v=""/>
    <s v="3101496471"/>
    <s v="200012886434"/>
    <s v="0010"/>
    <s v="0060"/>
    <s v="C1"/>
    <s v="10-60"/>
    <x v="0"/>
    <x v="0"/>
    <n v="10469"/>
    <x v="2"/>
  </r>
  <r>
    <s v="10440640682"/>
    <s v="25181COCH1AI"/>
    <s v="FA"/>
    <s v="R4"/>
    <d v="2025-06-30T00:00:00"/>
    <s v=""/>
    <s v="3106"/>
    <x v="0"/>
    <s v="10469"/>
    <s v="0"/>
    <n v="-5"/>
    <s v=""/>
    <n v="-5"/>
    <s v="USD"/>
    <s v="O1"/>
    <s v="USMO6561380950"/>
    <s v="1044064068210469"/>
    <s v=""/>
    <s v="FF_MD_02"/>
    <d v="2025-06-30T00:00:00"/>
    <d v="2025-07-07T00:00:00"/>
    <n v="0"/>
    <s v=""/>
    <s v=""/>
    <s v="3101496663"/>
    <s v="200012886533"/>
    <s v="0010"/>
    <s v="0060"/>
    <s v="C1"/>
    <s v="10-60"/>
    <x v="0"/>
    <x v="0"/>
    <n v="10469"/>
    <x v="2"/>
  </r>
  <r>
    <s v="10440640785"/>
    <s v="25181COCH1AI"/>
    <s v="FA"/>
    <s v="R4"/>
    <d v="2025-06-30T00:00:00"/>
    <s v=""/>
    <s v="3106"/>
    <x v="1"/>
    <s v="10514"/>
    <s v="0"/>
    <n v="-5"/>
    <s v=""/>
    <n v="-5"/>
    <s v="USD"/>
    <s v="O1"/>
    <s v="USMO6561323810"/>
    <s v="1044064078510514"/>
    <s v=""/>
    <s v="FF_MD_02"/>
    <d v="2025-06-30T00:00:00"/>
    <d v="2025-07-07T00:00:00"/>
    <n v="0"/>
    <s v=""/>
    <s v=""/>
    <s v="3101500133"/>
    <s v="200013176025"/>
    <s v="0010"/>
    <s v="0060"/>
    <s v="R1"/>
    <s v="10-60"/>
    <x v="0"/>
    <x v="1"/>
    <n v="10514"/>
    <x v="1"/>
  </r>
  <r>
    <s v="10440640785"/>
    <s v="25181COCH1AI"/>
    <s v="FA"/>
    <s v="R4"/>
    <d v="2025-06-30T00:00:00"/>
    <s v=""/>
    <s v="3106"/>
    <x v="0"/>
    <s v="10469"/>
    <s v="0"/>
    <n v="-5"/>
    <s v=""/>
    <n v="-5"/>
    <s v="USD"/>
    <s v="O1"/>
    <s v="USMO6561323810"/>
    <s v="1044064078510469"/>
    <s v=""/>
    <s v="FF_MD_02"/>
    <d v="2025-06-30T00:00:00"/>
    <d v="2025-07-07T00:00:00"/>
    <n v="0"/>
    <s v=""/>
    <s v=""/>
    <s v="3101500328"/>
    <s v="200013176025"/>
    <s v="0010"/>
    <s v="0060"/>
    <s v="R1"/>
    <s v="10-60"/>
    <x v="0"/>
    <x v="0"/>
    <n v="10469"/>
    <x v="2"/>
  </r>
  <r>
    <s v="10440640804"/>
    <s v="25181COCH1AI"/>
    <s v="FA"/>
    <s v="R4"/>
    <d v="2025-06-30T00:00:00"/>
    <s v=""/>
    <s v="3106"/>
    <x v="0"/>
    <s v="10469"/>
    <s v="0"/>
    <n v="-5"/>
    <s v=""/>
    <n v="-5"/>
    <s v="USD"/>
    <s v="O1"/>
    <s v="USMO6561323910"/>
    <s v="1044064080410469"/>
    <s v=""/>
    <s v="FF_MD_02"/>
    <d v="2025-06-30T00:00:00"/>
    <d v="2025-07-07T00:00:00"/>
    <n v="0"/>
    <s v=""/>
    <s v=""/>
    <s v="3101596304"/>
    <s v="200013315227"/>
    <s v="0010"/>
    <s v="0060"/>
    <s v="R1"/>
    <s v="10-60"/>
    <x v="0"/>
    <x v="0"/>
    <n v="10469"/>
    <x v="2"/>
  </r>
  <r>
    <s v="10440640804"/>
    <s v="25181COCH1AI"/>
    <s v="FA"/>
    <s v="R4"/>
    <d v="2025-06-30T00:00:00"/>
    <s v=""/>
    <s v="3106"/>
    <x v="1"/>
    <s v="10514"/>
    <s v="0"/>
    <n v="-5"/>
    <s v=""/>
    <n v="-5"/>
    <s v="USD"/>
    <s v="O1"/>
    <s v="USMO6561323910"/>
    <s v="1044064080410514"/>
    <s v=""/>
    <s v="FF_MD_02"/>
    <d v="2025-06-30T00:00:00"/>
    <d v="2025-07-07T00:00:00"/>
    <n v="0"/>
    <s v=""/>
    <s v=""/>
    <s v="3101596111"/>
    <s v="200013315227"/>
    <s v="0010"/>
    <s v="0060"/>
    <s v="R1"/>
    <s v="10-60"/>
    <x v="0"/>
    <x v="1"/>
    <n v="10514"/>
    <x v="1"/>
  </r>
  <r>
    <s v="10440640890"/>
    <s v="25181COCH1AI"/>
    <s v="FA"/>
    <s v="R4"/>
    <d v="2025-06-30T00:00:00"/>
    <s v=""/>
    <s v="3106"/>
    <x v="0"/>
    <s v="10719"/>
    <s v="0"/>
    <n v="-10.32"/>
    <s v=""/>
    <n v="-10.32"/>
    <s v="USD"/>
    <s v="O1"/>
    <s v="USMO6560525120"/>
    <s v="1044064089010719"/>
    <s v=""/>
    <s v="FF_MD_02"/>
    <d v="2025-06-30T00:00:00"/>
    <d v="2025-07-07T00:00:00"/>
    <n v="0"/>
    <s v=""/>
    <s v=""/>
    <s v="3101667734"/>
    <s v="200011623481"/>
    <s v="0010"/>
    <s v="0060"/>
    <s v="C1"/>
    <s v="10-60"/>
    <x v="0"/>
    <x v="0"/>
    <n v="10719"/>
    <x v="0"/>
  </r>
  <r>
    <s v="10440641025"/>
    <s v="25181COCH1AI"/>
    <s v="FA"/>
    <s v="R4"/>
    <d v="2025-06-30T00:00:00"/>
    <s v=""/>
    <s v="3106"/>
    <x v="0"/>
    <s v="10469"/>
    <s v="0"/>
    <n v="-5"/>
    <s v=""/>
    <n v="-5"/>
    <s v="USD"/>
    <s v="O1"/>
    <s v="USMO6561319480"/>
    <s v="1044064102510469"/>
    <s v=""/>
    <s v="FF_MD_02"/>
    <d v="2025-06-30T00:00:00"/>
    <d v="2025-07-07T00:00:00"/>
    <n v="0"/>
    <s v=""/>
    <s v=""/>
    <s v="3101475704"/>
    <s v="200010965172"/>
    <s v="0010"/>
    <s v="0060"/>
    <s v="R1"/>
    <s v="10-60"/>
    <x v="0"/>
    <x v="0"/>
    <n v="10469"/>
    <x v="2"/>
  </r>
  <r>
    <s v="10440641025"/>
    <s v="25181COCH1AI"/>
    <s v="FA"/>
    <s v="R4"/>
    <d v="2025-06-30T00:00:00"/>
    <s v=""/>
    <s v="3106"/>
    <x v="1"/>
    <s v="10514"/>
    <s v="0"/>
    <n v="-5"/>
    <s v=""/>
    <n v="-5"/>
    <s v="USD"/>
    <s v="O1"/>
    <s v="USMO6561319480"/>
    <s v="1044064102510514"/>
    <s v=""/>
    <s v="FF_MD_02"/>
    <d v="2025-06-30T00:00:00"/>
    <d v="2025-07-07T00:00:00"/>
    <n v="0"/>
    <s v=""/>
    <s v=""/>
    <s v="3101475609"/>
    <s v="200010965172"/>
    <s v="0010"/>
    <s v="0060"/>
    <s v="R1"/>
    <s v="10-60"/>
    <x v="0"/>
    <x v="1"/>
    <n v="10514"/>
    <x v="1"/>
  </r>
  <r>
    <s v="10440641027"/>
    <s v="25181COCH1AI"/>
    <s v="FA"/>
    <s v="R4"/>
    <d v="2025-06-30T00:00:00"/>
    <s v=""/>
    <s v="3106"/>
    <x v="1"/>
    <s v="10514"/>
    <s v="0"/>
    <n v="-5"/>
    <s v=""/>
    <n v="-5"/>
    <s v="USD"/>
    <s v="O1"/>
    <s v="USMO6561317290"/>
    <s v="1044064102710514"/>
    <s v=""/>
    <s v="FF_MD_02"/>
    <d v="2025-06-30T00:00:00"/>
    <d v="2025-07-07T00:00:00"/>
    <n v="0"/>
    <s v=""/>
    <s v=""/>
    <s v="3101586538"/>
    <s v="200010965495"/>
    <s v="0010"/>
    <s v="0060"/>
    <s v="R1"/>
    <s v="10-60"/>
    <x v="0"/>
    <x v="1"/>
    <n v="10514"/>
    <x v="1"/>
  </r>
  <r>
    <s v="10440641027"/>
    <s v="25181COCH1AI"/>
    <s v="FA"/>
    <s v="R4"/>
    <d v="2025-06-30T00:00:00"/>
    <s v=""/>
    <s v="3106"/>
    <x v="0"/>
    <s v="10469"/>
    <s v="0"/>
    <n v="-5"/>
    <s v=""/>
    <n v="-5"/>
    <s v="USD"/>
    <s v="O1"/>
    <s v="USMO6561317290"/>
    <s v="1044064102710469"/>
    <s v=""/>
    <s v="FF_MD_02"/>
    <d v="2025-06-30T00:00:00"/>
    <d v="2025-07-07T00:00:00"/>
    <n v="0"/>
    <s v=""/>
    <s v=""/>
    <s v="3101586442"/>
    <s v="200010965495"/>
    <s v="0010"/>
    <s v="0060"/>
    <s v="R1"/>
    <s v="10-60"/>
    <x v="0"/>
    <x v="0"/>
    <n v="10469"/>
    <x v="2"/>
  </r>
  <r>
    <s v="10440641029"/>
    <s v="25181COCH1AI"/>
    <s v="FA"/>
    <s v="R4"/>
    <d v="2025-06-30T00:00:00"/>
    <s v=""/>
    <s v="3106"/>
    <x v="1"/>
    <s v="10514"/>
    <s v="0"/>
    <n v="-5"/>
    <s v=""/>
    <n v="-5"/>
    <s v="USD"/>
    <s v="O1"/>
    <s v="USMO6561317310"/>
    <s v="1044064102910514"/>
    <s v=""/>
    <s v="FF_MD_02"/>
    <d v="2025-06-30T00:00:00"/>
    <d v="2025-07-07T00:00:00"/>
    <n v="0"/>
    <s v=""/>
    <s v=""/>
    <s v="3101691245"/>
    <s v="200010965958"/>
    <s v="0010"/>
    <s v="0060"/>
    <s v="R1"/>
    <s v="10-60"/>
    <x v="0"/>
    <x v="1"/>
    <n v="10514"/>
    <x v="1"/>
  </r>
  <r>
    <s v="10440641029"/>
    <s v="25181COCH1AI"/>
    <s v="FA"/>
    <s v="R4"/>
    <d v="2025-06-30T00:00:00"/>
    <s v=""/>
    <s v="3106"/>
    <x v="0"/>
    <s v="10469"/>
    <s v="0"/>
    <n v="-5"/>
    <s v=""/>
    <n v="-5"/>
    <s v="USD"/>
    <s v="O1"/>
    <s v="USMO6561317310"/>
    <s v="1044064102910469"/>
    <s v=""/>
    <s v="FF_MD_02"/>
    <d v="2025-06-30T00:00:00"/>
    <d v="2025-07-07T00:00:00"/>
    <n v="0"/>
    <s v=""/>
    <s v=""/>
    <s v="3101691165"/>
    <s v="200010965958"/>
    <s v="0010"/>
    <s v="0060"/>
    <s v="R1"/>
    <s v="10-60"/>
    <x v="0"/>
    <x v="0"/>
    <n v="10469"/>
    <x v="2"/>
  </r>
  <r>
    <s v="10440641055"/>
    <s v="25181COCH1AI"/>
    <s v="FA"/>
    <s v="R4"/>
    <d v="2025-06-30T00:00:00"/>
    <s v=""/>
    <s v="3106"/>
    <x v="0"/>
    <s v="10719"/>
    <s v="0"/>
    <n v="-5"/>
    <s v=""/>
    <n v="-5"/>
    <s v="USD"/>
    <s v="O1"/>
    <s v="USMO6570593590"/>
    <s v="1044064105510719"/>
    <s v=""/>
    <s v="FF_MD_02"/>
    <d v="2025-06-30T00:00:00"/>
    <d v="2025-07-07T00:00:00"/>
    <n v="0"/>
    <s v=""/>
    <s v=""/>
    <s v="3101646400"/>
    <s v="200011009640"/>
    <s v="0010"/>
    <s v="0060"/>
    <s v="R1"/>
    <s v="10-60"/>
    <x v="0"/>
    <x v="0"/>
    <n v="10719"/>
    <x v="0"/>
  </r>
  <r>
    <s v="10440641099"/>
    <s v="25181COCH1AI"/>
    <s v="FA"/>
    <s v="R4"/>
    <d v="2025-06-30T00:00:00"/>
    <s v=""/>
    <s v="3106"/>
    <x v="0"/>
    <s v="10719"/>
    <s v="0"/>
    <n v="-5"/>
    <s v=""/>
    <n v="-5"/>
    <s v="USD"/>
    <s v="O1"/>
    <s v="USMO6570594070"/>
    <s v="1044064109910719"/>
    <s v=""/>
    <s v="FF_MD_02"/>
    <d v="2025-06-30T00:00:00"/>
    <d v="2025-07-07T00:00:00"/>
    <n v="0"/>
    <s v=""/>
    <s v=""/>
    <s v="3101587725"/>
    <s v="200012276792"/>
    <s v="0010"/>
    <s v="0060"/>
    <s v="C1"/>
    <s v="10-60"/>
    <x v="0"/>
    <x v="0"/>
    <n v="10719"/>
    <x v="0"/>
  </r>
  <r>
    <s v="10440641334"/>
    <s v="25181COCH1AI"/>
    <s v="FA"/>
    <s v="R4"/>
    <d v="2025-06-30T00:00:00"/>
    <s v=""/>
    <s v="3106"/>
    <x v="0"/>
    <s v="10719"/>
    <s v="0"/>
    <n v="-5"/>
    <s v=""/>
    <n v="-5"/>
    <s v="USD"/>
    <s v="O1"/>
    <s v="USMO6560515220"/>
    <s v="1044064133410719"/>
    <s v=""/>
    <s v="FF_MD_02"/>
    <d v="2025-06-30T00:00:00"/>
    <d v="2025-07-07T00:00:00"/>
    <n v="0"/>
    <s v=""/>
    <s v=""/>
    <s v="3101533508"/>
    <s v="200011052723"/>
    <s v="0010"/>
    <s v="0060"/>
    <s v="C1"/>
    <s v="10-60"/>
    <x v="0"/>
    <x v="0"/>
    <n v="10719"/>
    <x v="0"/>
  </r>
  <r>
    <s v="10440641337"/>
    <s v="25181COCH1AI"/>
    <s v="FA"/>
    <s v="R4"/>
    <d v="2025-06-30T00:00:00"/>
    <s v=""/>
    <s v="3106"/>
    <x v="0"/>
    <s v="10719"/>
    <s v="0"/>
    <n v="-5"/>
    <s v=""/>
    <n v="-5"/>
    <s v="USD"/>
    <s v="O1"/>
    <s v="USMO6560524080"/>
    <s v="1044064133710719"/>
    <s v=""/>
    <s v="FF_MD_02"/>
    <d v="2025-06-30T00:00:00"/>
    <d v="2025-07-07T00:00:00"/>
    <n v="0"/>
    <s v=""/>
    <s v=""/>
    <s v="3101524641"/>
    <s v="200011052939"/>
    <s v="0010"/>
    <s v="0060"/>
    <s v="C1"/>
    <s v="10-60"/>
    <x v="0"/>
    <x v="0"/>
    <n v="10719"/>
    <x v="0"/>
  </r>
  <r>
    <s v="10440641419"/>
    <s v="25181COCH1AI"/>
    <s v="FA"/>
    <s v="R4"/>
    <d v="2025-06-30T00:00:00"/>
    <s v=""/>
    <s v="3106"/>
    <x v="0"/>
    <s v="10469"/>
    <s v="0"/>
    <n v="-5"/>
    <s v=""/>
    <n v="-5"/>
    <s v="USD"/>
    <s v="O1"/>
    <s v="USMO6561300000"/>
    <s v="1044064141910469"/>
    <s v=""/>
    <s v="FF_MD_02"/>
    <d v="2025-06-30T00:00:00"/>
    <d v="2025-07-07T00:00:00"/>
    <n v="0"/>
    <s v=""/>
    <s v=""/>
    <s v="3101573483"/>
    <s v="200010946131"/>
    <s v="0010"/>
    <s v="0060"/>
    <s v="R1"/>
    <s v="10-60"/>
    <x v="0"/>
    <x v="0"/>
    <n v="10469"/>
    <x v="2"/>
  </r>
  <r>
    <s v="10440641419"/>
    <s v="25181COCH1AI"/>
    <s v="FA"/>
    <s v="R4"/>
    <d v="2025-06-30T00:00:00"/>
    <s v=""/>
    <s v="3106"/>
    <x v="1"/>
    <s v="10514"/>
    <s v="0"/>
    <n v="-5"/>
    <s v=""/>
    <n v="-5"/>
    <s v="USD"/>
    <s v="O1"/>
    <s v="USMO6561300000"/>
    <s v="1044064141910514"/>
    <s v=""/>
    <s v="FF_MD_02"/>
    <d v="2025-06-30T00:00:00"/>
    <d v="2025-07-07T00:00:00"/>
    <n v="0"/>
    <s v=""/>
    <s v=""/>
    <s v="3101573957"/>
    <s v="200010946131"/>
    <s v="0010"/>
    <s v="0060"/>
    <s v="R1"/>
    <s v="10-60"/>
    <x v="0"/>
    <x v="1"/>
    <n v="10514"/>
    <x v="1"/>
  </r>
  <r>
    <s v="10440641446"/>
    <s v="25181COCH1AI"/>
    <s v="FA"/>
    <s v="R4"/>
    <d v="2025-06-30T00:00:00"/>
    <s v=""/>
    <s v="3106"/>
    <x v="0"/>
    <s v="10719"/>
    <s v="0"/>
    <n v="-5"/>
    <s v=""/>
    <n v="-5"/>
    <s v="USD"/>
    <s v="O1"/>
    <s v="USMO6560523640"/>
    <s v="1044064144610719"/>
    <s v=""/>
    <s v="FF_MD_02"/>
    <d v="2025-06-30T00:00:00"/>
    <d v="2025-07-07T00:00:00"/>
    <n v="0"/>
    <s v=""/>
    <s v=""/>
    <s v="3101986275"/>
    <s v="200010964035"/>
    <s v="0010"/>
    <s v="0060"/>
    <s v="C1"/>
    <s v="10-60"/>
    <x v="0"/>
    <x v="0"/>
    <n v="10719"/>
    <x v="0"/>
  </r>
  <r>
    <s v="10440641586"/>
    <s v="25181COCH1AI"/>
    <s v="FA"/>
    <s v="R4"/>
    <d v="2025-06-30T00:00:00"/>
    <s v=""/>
    <s v="3106"/>
    <x v="0"/>
    <s v="10469"/>
    <s v="0"/>
    <n v="-6.94"/>
    <s v=""/>
    <n v="-6.94"/>
    <s v="USD"/>
    <s v="O1"/>
    <s v="USMO6561300000"/>
    <s v="1044064158610469"/>
    <s v=""/>
    <s v="FF_MD_02"/>
    <d v="2025-06-30T00:00:00"/>
    <d v="2025-07-07T00:00:00"/>
    <n v="0"/>
    <s v=""/>
    <s v=""/>
    <s v="3101670762"/>
    <s v="200012586885"/>
    <s v="0010"/>
    <s v="0060"/>
    <s v="R1"/>
    <s v="10-60"/>
    <x v="0"/>
    <x v="0"/>
    <n v="10469"/>
    <x v="2"/>
  </r>
  <r>
    <s v="10440641596"/>
    <s v="25181COCH1AI"/>
    <s v="FA"/>
    <s v="R4"/>
    <d v="2025-06-30T00:00:00"/>
    <s v=""/>
    <s v="3106"/>
    <x v="0"/>
    <s v="10469"/>
    <s v="0"/>
    <n v="-5"/>
    <s v=""/>
    <n v="-5"/>
    <s v="USD"/>
    <s v="O1"/>
    <s v="USMO6561332160"/>
    <s v="1044064159610469"/>
    <s v=""/>
    <s v="FF_MD_02"/>
    <d v="2025-06-30T00:00:00"/>
    <d v="2025-07-07T00:00:00"/>
    <n v="0"/>
    <s v=""/>
    <s v=""/>
    <s v="3101643736"/>
    <s v="200013106931"/>
    <s v="0010"/>
    <s v="0060"/>
    <s v="R1"/>
    <s v="10-60"/>
    <x v="0"/>
    <x v="0"/>
    <n v="10469"/>
    <x v="2"/>
  </r>
  <r>
    <s v="10440641596"/>
    <s v="25181COCH1AI"/>
    <s v="FA"/>
    <s v="R4"/>
    <d v="2025-06-30T00:00:00"/>
    <s v=""/>
    <s v="3106"/>
    <x v="1"/>
    <s v="10514"/>
    <s v="0"/>
    <n v="-5"/>
    <s v=""/>
    <n v="-5"/>
    <s v="USD"/>
    <s v="O1"/>
    <s v="USMO6561332160"/>
    <s v="1044064159610514"/>
    <s v=""/>
    <s v="FF_MD_02"/>
    <d v="2025-06-30T00:00:00"/>
    <d v="2025-07-07T00:00:00"/>
    <n v="0"/>
    <s v=""/>
    <s v=""/>
    <s v="3101643640"/>
    <s v="200013106931"/>
    <s v="0010"/>
    <s v="0060"/>
    <s v="R1"/>
    <s v="10-60"/>
    <x v="0"/>
    <x v="1"/>
    <n v="10514"/>
    <x v="1"/>
  </r>
  <r>
    <s v="10440641763"/>
    <s v="25181COCH1AI"/>
    <s v="FA"/>
    <s v="R4"/>
    <d v="2025-06-30T00:00:00"/>
    <s v=""/>
    <s v="3106"/>
    <x v="0"/>
    <s v="10719"/>
    <s v="0"/>
    <n v="-12.01"/>
    <s v=""/>
    <n v="-12.01"/>
    <s v="USD"/>
    <s v="O1"/>
    <s v="USMO6560514300"/>
    <s v="1044064176310719"/>
    <s v=""/>
    <s v="FF_MD_02"/>
    <d v="2025-06-30T00:00:00"/>
    <d v="2025-07-07T00:00:00"/>
    <n v="0"/>
    <s v=""/>
    <s v=""/>
    <s v="3101610100"/>
    <s v="200011959323"/>
    <s v="0010"/>
    <s v="0060"/>
    <s v="C1"/>
    <s v="10-60"/>
    <x v="0"/>
    <x v="0"/>
    <n v="10719"/>
    <x v="0"/>
  </r>
  <r>
    <s v="10440641936"/>
    <s v="25181COCH1AI"/>
    <s v="FA"/>
    <s v="R4"/>
    <d v="2025-06-30T00:00:00"/>
    <s v=""/>
    <s v="3106"/>
    <x v="0"/>
    <s v="10719"/>
    <s v="0"/>
    <n v="-5"/>
    <s v=""/>
    <n v="-5"/>
    <s v="USD"/>
    <s v="O1"/>
    <s v="USMO6561690861"/>
    <s v="1044064193610719"/>
    <s v=""/>
    <s v="FF_MD_02"/>
    <d v="2025-06-30T00:00:00"/>
    <d v="2025-07-07T00:00:00"/>
    <n v="0"/>
    <s v=""/>
    <s v=""/>
    <s v="3101627914"/>
    <s v="200012218216"/>
    <s v="0010"/>
    <s v="0060"/>
    <s v="R1"/>
    <s v="10-60"/>
    <x v="0"/>
    <x v="0"/>
    <n v="10719"/>
    <x v="0"/>
  </r>
  <r>
    <s v="10440642187"/>
    <s v="25181COCH1AI"/>
    <s v="FA"/>
    <s v="R4"/>
    <d v="2025-06-30T00:00:00"/>
    <s v=""/>
    <s v="3106"/>
    <x v="0"/>
    <s v="10719"/>
    <s v="0"/>
    <n v="-5"/>
    <s v=""/>
    <n v="-5"/>
    <s v="USD"/>
    <s v="O1"/>
    <s v="USMO6560524670"/>
    <s v="1044064218710719"/>
    <s v=""/>
    <s v="FF_MD_02"/>
    <d v="2025-06-30T00:00:00"/>
    <d v="2025-07-07T00:00:00"/>
    <n v="0"/>
    <s v=""/>
    <s v=""/>
    <s v="3101614087"/>
    <s v="200013679903"/>
    <s v="0010"/>
    <s v="0060"/>
    <s v="C1"/>
    <s v="10-60"/>
    <x v="0"/>
    <x v="0"/>
    <n v="10719"/>
    <x v="0"/>
  </r>
  <r>
    <s v="10440642348"/>
    <s v="25181COCH1AI"/>
    <s v="FA"/>
    <s v="R4"/>
    <d v="2025-06-30T00:00:00"/>
    <s v=""/>
    <s v="3106"/>
    <x v="1"/>
    <s v="10514"/>
    <s v="0"/>
    <n v="-5"/>
    <s v=""/>
    <n v="-5"/>
    <s v="USD"/>
    <s v="O1"/>
    <s v="USMO6561323900"/>
    <s v="1044064234810514"/>
    <s v=""/>
    <s v="FF_MD_02"/>
    <d v="2025-06-30T00:00:00"/>
    <d v="2025-07-07T00:00:00"/>
    <n v="0"/>
    <s v=""/>
    <s v=""/>
    <s v="3101628162"/>
    <s v="200013483868"/>
    <s v="0010"/>
    <s v="0060"/>
    <s v="R1"/>
    <s v="10-60"/>
    <x v="0"/>
    <x v="1"/>
    <n v="10514"/>
    <x v="1"/>
  </r>
  <r>
    <s v="10440642348"/>
    <s v="25181COCH1AI"/>
    <s v="FA"/>
    <s v="R4"/>
    <d v="2025-06-30T00:00:00"/>
    <s v=""/>
    <s v="3106"/>
    <x v="0"/>
    <s v="10469"/>
    <s v="0"/>
    <n v="-5"/>
    <s v=""/>
    <n v="-5"/>
    <s v="USD"/>
    <s v="O1"/>
    <s v="USMO6561323900"/>
    <s v="1044064234810469"/>
    <s v=""/>
    <s v="FF_MD_02"/>
    <d v="2025-06-30T00:00:00"/>
    <d v="2025-07-07T00:00:00"/>
    <n v="0"/>
    <s v=""/>
    <s v=""/>
    <s v="3101628357"/>
    <s v="200013483868"/>
    <s v="0010"/>
    <s v="0060"/>
    <s v="R1"/>
    <s v="10-60"/>
    <x v="0"/>
    <x v="0"/>
    <n v="10469"/>
    <x v="2"/>
  </r>
  <r>
    <s v="10440642573"/>
    <s v="25181COCH1AI"/>
    <s v="FA"/>
    <s v="R4"/>
    <d v="2025-06-30T00:00:00"/>
    <s v=""/>
    <s v="3106"/>
    <x v="0"/>
    <s v="10469"/>
    <s v="0"/>
    <n v="-10"/>
    <s v=""/>
    <n v="-10"/>
    <s v="USD"/>
    <s v="O1"/>
    <s v="USMO6561386000"/>
    <s v="1044064257310469"/>
    <s v=""/>
    <s v="FF_MD_02"/>
    <d v="2025-06-30T00:00:00"/>
    <d v="2025-07-07T00:00:00"/>
    <n v="0"/>
    <s v=""/>
    <s v=""/>
    <s v="3101488210"/>
    <s v="200014294371"/>
    <s v="0010"/>
    <s v="0060"/>
    <s v="R1"/>
    <s v="10-60"/>
    <x v="0"/>
    <x v="0"/>
    <n v="10469"/>
    <x v="2"/>
  </r>
  <r>
    <s v="10440642575"/>
    <s v="25181COCH1AI"/>
    <s v="FA"/>
    <s v="R4"/>
    <d v="2025-06-30T00:00:00"/>
    <s v=""/>
    <s v="3106"/>
    <x v="0"/>
    <s v="10469"/>
    <s v="0"/>
    <n v="-5"/>
    <s v=""/>
    <n v="-5"/>
    <s v="USD"/>
    <s v="O1"/>
    <s v="USMO6561386000"/>
    <s v="1044064257510469"/>
    <s v=""/>
    <s v="FF_MD_02"/>
    <d v="2025-06-30T00:00:00"/>
    <d v="2025-07-07T00:00:00"/>
    <n v="0"/>
    <s v=""/>
    <s v=""/>
    <s v="3101521657"/>
    <s v="200014294454"/>
    <s v="0010"/>
    <s v="0060"/>
    <s v="R1"/>
    <s v="10-60"/>
    <x v="0"/>
    <x v="0"/>
    <n v="10469"/>
    <x v="2"/>
  </r>
  <r>
    <s v="10440642575"/>
    <s v="25181COCH1AI"/>
    <s v="FA"/>
    <s v="R4"/>
    <d v="2025-06-30T00:00:00"/>
    <s v=""/>
    <s v="3106"/>
    <x v="1"/>
    <s v="10514"/>
    <s v="0"/>
    <n v="-5"/>
    <s v=""/>
    <n v="-5"/>
    <s v="USD"/>
    <s v="O1"/>
    <s v="USMO6561386000"/>
    <s v="1044064257510514"/>
    <s v=""/>
    <s v="FF_MD_02"/>
    <d v="2025-06-30T00:00:00"/>
    <d v="2025-07-07T00:00:00"/>
    <n v="0"/>
    <s v=""/>
    <s v=""/>
    <s v="3101521748"/>
    <s v="200014294454"/>
    <s v="0010"/>
    <s v="0060"/>
    <s v="R1"/>
    <s v="10-60"/>
    <x v="0"/>
    <x v="1"/>
    <n v="10514"/>
    <x v="1"/>
  </r>
  <r>
    <s v="10440642576"/>
    <s v="25181COCH1AI"/>
    <s v="FA"/>
    <s v="R4"/>
    <d v="2025-06-30T00:00:00"/>
    <s v=""/>
    <s v="3106"/>
    <x v="0"/>
    <s v="10469"/>
    <s v="0"/>
    <n v="-5"/>
    <s v=""/>
    <n v="-5"/>
    <s v="USD"/>
    <s v="O1"/>
    <s v="USMO6561386000"/>
    <s v="1044064257610469"/>
    <s v=""/>
    <s v="FF_MD_02"/>
    <d v="2025-06-30T00:00:00"/>
    <d v="2025-07-07T00:00:00"/>
    <n v="0"/>
    <s v=""/>
    <s v=""/>
    <s v="3101514740"/>
    <s v="200014294553"/>
    <s v="0010"/>
    <s v="0060"/>
    <s v="R1"/>
    <s v="10-60"/>
    <x v="0"/>
    <x v="0"/>
    <n v="10469"/>
    <x v="2"/>
  </r>
  <r>
    <s v="10440642576"/>
    <s v="25181COCH1AI"/>
    <s v="FA"/>
    <s v="R4"/>
    <d v="2025-06-30T00:00:00"/>
    <s v=""/>
    <s v="3106"/>
    <x v="1"/>
    <s v="10514"/>
    <s v="0"/>
    <n v="-5"/>
    <s v=""/>
    <n v="-5"/>
    <s v="USD"/>
    <s v="O1"/>
    <s v="USMO6561386000"/>
    <s v="1044064257610514"/>
    <s v=""/>
    <s v="FF_MD_02"/>
    <d v="2025-06-30T00:00:00"/>
    <d v="2025-07-07T00:00:00"/>
    <n v="0"/>
    <s v=""/>
    <s v=""/>
    <s v="3101514835"/>
    <s v="200014294553"/>
    <s v="0010"/>
    <s v="0060"/>
    <s v="R1"/>
    <s v="10-60"/>
    <x v="0"/>
    <x v="1"/>
    <n v="10514"/>
    <x v="1"/>
  </r>
  <r>
    <s v="10440642577"/>
    <s v="25181COCH1AI"/>
    <s v="FA"/>
    <s v="R4"/>
    <d v="2025-06-30T00:00:00"/>
    <s v=""/>
    <s v="3106"/>
    <x v="1"/>
    <s v="10514"/>
    <s v="0"/>
    <n v="-5"/>
    <s v=""/>
    <n v="-5"/>
    <s v="USD"/>
    <s v="O1"/>
    <s v="USMO6561386000"/>
    <s v="1044064257710514"/>
    <s v=""/>
    <s v="FF_MD_02"/>
    <d v="2025-06-30T00:00:00"/>
    <d v="2025-07-07T00:00:00"/>
    <n v="0"/>
    <s v=""/>
    <s v=""/>
    <s v="3101602839"/>
    <s v="200014294678"/>
    <s v="0010"/>
    <s v="0060"/>
    <s v="R1"/>
    <s v="10-60"/>
    <x v="0"/>
    <x v="1"/>
    <n v="10514"/>
    <x v="1"/>
  </r>
  <r>
    <s v="10440642577"/>
    <s v="25181COCH1AI"/>
    <s v="FA"/>
    <s v="R4"/>
    <d v="2025-06-30T00:00:00"/>
    <s v=""/>
    <s v="3106"/>
    <x v="0"/>
    <s v="10469"/>
    <s v="0"/>
    <n v="-5"/>
    <s v=""/>
    <n v="-5"/>
    <s v="USD"/>
    <s v="O1"/>
    <s v="USMO6561386000"/>
    <s v="1044064257710469"/>
    <s v=""/>
    <s v="FF_MD_02"/>
    <d v="2025-06-30T00:00:00"/>
    <d v="2025-07-07T00:00:00"/>
    <n v="0"/>
    <s v=""/>
    <s v=""/>
    <s v="3101602935"/>
    <s v="200014294678"/>
    <s v="0010"/>
    <s v="0060"/>
    <s v="R1"/>
    <s v="10-60"/>
    <x v="0"/>
    <x v="0"/>
    <n v="10469"/>
    <x v="2"/>
  </r>
  <r>
    <s v="10440642578"/>
    <s v="25181COCH1AI"/>
    <s v="FA"/>
    <s v="R4"/>
    <d v="2025-06-30T00:00:00"/>
    <s v=""/>
    <s v="3106"/>
    <x v="0"/>
    <s v="10469"/>
    <s v="0"/>
    <n v="-5"/>
    <s v=""/>
    <n v="-5"/>
    <s v="USD"/>
    <s v="O1"/>
    <s v="USMO6561386000"/>
    <s v="1044064257810469"/>
    <s v=""/>
    <s v="FF_MD_02"/>
    <d v="2025-06-30T00:00:00"/>
    <d v="2025-07-07T00:00:00"/>
    <n v="0"/>
    <s v=""/>
    <s v=""/>
    <s v="3101643566"/>
    <s v="200014294751"/>
    <s v="0010"/>
    <s v="0060"/>
    <s v="R1"/>
    <s v="10-60"/>
    <x v="0"/>
    <x v="0"/>
    <n v="10469"/>
    <x v="2"/>
  </r>
  <r>
    <s v="10440642578"/>
    <s v="25181COCH1AI"/>
    <s v="FA"/>
    <s v="R4"/>
    <d v="2025-06-30T00:00:00"/>
    <s v=""/>
    <s v="3106"/>
    <x v="1"/>
    <s v="10514"/>
    <s v="0"/>
    <n v="-5"/>
    <s v=""/>
    <n v="-5"/>
    <s v="USD"/>
    <s v="O1"/>
    <s v="USMO6561386000"/>
    <s v="1044064257810514"/>
    <s v=""/>
    <s v="FF_MD_02"/>
    <d v="2025-06-30T00:00:00"/>
    <d v="2025-07-07T00:00:00"/>
    <n v="0"/>
    <s v=""/>
    <s v=""/>
    <s v="3101643661"/>
    <s v="200014294751"/>
    <s v="0010"/>
    <s v="0060"/>
    <s v="R1"/>
    <s v="10-60"/>
    <x v="0"/>
    <x v="1"/>
    <n v="10514"/>
    <x v="1"/>
  </r>
  <r>
    <s v="10440642579"/>
    <s v="25181COCH1AI"/>
    <s v="FA"/>
    <s v="R4"/>
    <d v="2025-06-30T00:00:00"/>
    <s v=""/>
    <s v="3106"/>
    <x v="1"/>
    <s v="10514"/>
    <s v="0"/>
    <n v="-5"/>
    <s v=""/>
    <n v="-5"/>
    <s v="USD"/>
    <s v="O1"/>
    <s v="USMO6561386000"/>
    <s v="1044064257910514"/>
    <s v=""/>
    <s v="FF_MD_02"/>
    <d v="2025-06-30T00:00:00"/>
    <d v="2025-07-07T00:00:00"/>
    <n v="0"/>
    <s v=""/>
    <s v=""/>
    <s v="3101634189"/>
    <s v="200014294835"/>
    <s v="0010"/>
    <s v="0060"/>
    <s v="R1"/>
    <s v="10-60"/>
    <x v="0"/>
    <x v="1"/>
    <n v="10514"/>
    <x v="1"/>
  </r>
  <r>
    <s v="10440642579"/>
    <s v="25181COCH1AI"/>
    <s v="FA"/>
    <s v="R4"/>
    <d v="2025-06-30T00:00:00"/>
    <s v=""/>
    <s v="3106"/>
    <x v="0"/>
    <s v="10469"/>
    <s v="0"/>
    <n v="-5"/>
    <s v=""/>
    <n v="-5"/>
    <s v="USD"/>
    <s v="O1"/>
    <s v="USMO6561386000"/>
    <s v="1044064257910469"/>
    <s v=""/>
    <s v="FF_MD_02"/>
    <d v="2025-06-30T00:00:00"/>
    <d v="2025-07-07T00:00:00"/>
    <n v="0"/>
    <s v=""/>
    <s v=""/>
    <s v="3101634285"/>
    <s v="200014294835"/>
    <s v="0010"/>
    <s v="0060"/>
    <s v="R1"/>
    <s v="10-60"/>
    <x v="0"/>
    <x v="0"/>
    <n v="10469"/>
    <x v="2"/>
  </r>
  <r>
    <s v="10440642580"/>
    <s v="25181COCH1AI"/>
    <s v="FA"/>
    <s v="R4"/>
    <d v="2025-06-30T00:00:00"/>
    <s v=""/>
    <s v="3106"/>
    <x v="1"/>
    <s v="10514"/>
    <s v="0"/>
    <n v="-5"/>
    <s v=""/>
    <n v="-5"/>
    <s v="USD"/>
    <s v="O1"/>
    <s v="USMO6561386000"/>
    <s v="1044064258010514"/>
    <s v=""/>
    <s v="FF_MD_02"/>
    <d v="2025-06-30T00:00:00"/>
    <d v="2025-07-07T00:00:00"/>
    <n v="0"/>
    <s v=""/>
    <s v=""/>
    <s v="3101691407"/>
    <s v="200014294934"/>
    <s v="0010"/>
    <s v="0060"/>
    <s v="R1"/>
    <s v="10-60"/>
    <x v="0"/>
    <x v="1"/>
    <n v="10514"/>
    <x v="1"/>
  </r>
  <r>
    <s v="10440642580"/>
    <s v="25181COCH1AI"/>
    <s v="FA"/>
    <s v="R4"/>
    <d v="2025-06-30T00:00:00"/>
    <s v=""/>
    <s v="3106"/>
    <x v="0"/>
    <s v="10469"/>
    <s v="0"/>
    <n v="-5"/>
    <s v=""/>
    <n v="-5"/>
    <s v="USD"/>
    <s v="O1"/>
    <s v="USMO6561386000"/>
    <s v="1044064258010469"/>
    <s v=""/>
    <s v="FF_MD_02"/>
    <d v="2025-06-30T00:00:00"/>
    <d v="2025-07-07T00:00:00"/>
    <n v="0"/>
    <s v=""/>
    <s v=""/>
    <s v="3101691486"/>
    <s v="200014294934"/>
    <s v="0010"/>
    <s v="0060"/>
    <s v="R1"/>
    <s v="10-60"/>
    <x v="0"/>
    <x v="0"/>
    <n v="10469"/>
    <x v="2"/>
  </r>
  <r>
    <s v="10440642581"/>
    <s v="25181COCH1AI"/>
    <s v="FA"/>
    <s v="R4"/>
    <d v="2025-06-30T00:00:00"/>
    <s v=""/>
    <s v="3106"/>
    <x v="1"/>
    <s v="10514"/>
    <s v="0"/>
    <n v="-5"/>
    <s v=""/>
    <n v="-5"/>
    <s v="USD"/>
    <s v="O1"/>
    <s v="USMO6561386000"/>
    <s v="1044064258110514"/>
    <s v=""/>
    <s v="FF_MD_02"/>
    <d v="2025-06-30T00:00:00"/>
    <d v="2025-07-07T00:00:00"/>
    <n v="0"/>
    <s v=""/>
    <s v=""/>
    <s v="3101675246"/>
    <s v="200014298026"/>
    <s v="0010"/>
    <s v="0060"/>
    <s v="R1"/>
    <s v="10-60"/>
    <x v="0"/>
    <x v="1"/>
    <n v="10514"/>
    <x v="1"/>
  </r>
  <r>
    <s v="10440642581"/>
    <s v="25181COCH1AI"/>
    <s v="FA"/>
    <s v="R4"/>
    <d v="2025-06-30T00:00:00"/>
    <s v=""/>
    <s v="3106"/>
    <x v="0"/>
    <s v="10469"/>
    <s v="0"/>
    <n v="-5"/>
    <s v=""/>
    <n v="-5"/>
    <s v="USD"/>
    <s v="O1"/>
    <s v="USMO6561386000"/>
    <s v="1044064258110469"/>
    <s v=""/>
    <s v="FF_MD_02"/>
    <d v="2025-06-30T00:00:00"/>
    <d v="2025-07-07T00:00:00"/>
    <n v="0"/>
    <s v=""/>
    <s v=""/>
    <s v="3101675327"/>
    <s v="200014298026"/>
    <s v="0010"/>
    <s v="0060"/>
    <s v="R1"/>
    <s v="10-60"/>
    <x v="0"/>
    <x v="0"/>
    <n v="10469"/>
    <x v="2"/>
  </r>
  <r>
    <s v="10440642586"/>
    <s v="25181COCH1AI"/>
    <s v="FA"/>
    <s v="R4"/>
    <d v="2025-06-30T00:00:00"/>
    <s v=""/>
    <s v="3106"/>
    <x v="0"/>
    <s v="10719"/>
    <s v="0"/>
    <n v="-5"/>
    <s v=""/>
    <n v="-5"/>
    <s v="USD"/>
    <s v="O1"/>
    <s v="USMO6574093221"/>
    <s v="1044064258610719"/>
    <s v=""/>
    <s v="FF_MD_02"/>
    <d v="2025-06-30T00:00:00"/>
    <d v="2025-07-07T00:00:00"/>
    <n v="0"/>
    <s v=""/>
    <s v=""/>
    <s v="3101578857"/>
    <s v="200014159236"/>
    <s v="0010"/>
    <s v="0060"/>
    <s v="R1"/>
    <s v="10-60"/>
    <x v="0"/>
    <x v="0"/>
    <n v="10719"/>
    <x v="0"/>
  </r>
  <r>
    <s v="10440642587"/>
    <s v="25181COCH1AI"/>
    <s v="FA"/>
    <s v="R4"/>
    <d v="2025-06-30T00:00:00"/>
    <s v=""/>
    <s v="3106"/>
    <x v="0"/>
    <s v="10719"/>
    <s v="0"/>
    <n v="-5"/>
    <s v=""/>
    <n v="-5"/>
    <s v="USD"/>
    <s v="O1"/>
    <s v="USMO6574093221"/>
    <s v="1044064258710719"/>
    <s v=""/>
    <s v="FF_MD_02"/>
    <d v="2025-06-30T00:00:00"/>
    <d v="2025-07-07T00:00:00"/>
    <n v="0"/>
    <s v=""/>
    <s v=""/>
    <s v="3101578857"/>
    <s v="200014159236"/>
    <s v="0010"/>
    <s v="0060"/>
    <s v="R1"/>
    <s v="10-60"/>
    <x v="0"/>
    <x v="0"/>
    <n v="10719"/>
    <x v="0"/>
  </r>
  <r>
    <s v="10440642588"/>
    <s v="25181COCH1AI"/>
    <s v="FA"/>
    <s v="R4"/>
    <d v="2025-06-30T00:00:00"/>
    <s v=""/>
    <s v="3106"/>
    <x v="0"/>
    <s v="10719"/>
    <s v="0"/>
    <n v="-5"/>
    <s v=""/>
    <n v="-5"/>
    <s v="USD"/>
    <s v="O1"/>
    <s v="USMO6574093221"/>
    <s v="1044064258810719"/>
    <s v=""/>
    <s v="FF_MD_02"/>
    <d v="2025-06-30T00:00:00"/>
    <d v="2025-07-07T00:00:00"/>
    <n v="0"/>
    <s v=""/>
    <s v=""/>
    <s v="3101578857"/>
    <s v="200014159236"/>
    <s v="0010"/>
    <s v="0060"/>
    <s v="R1"/>
    <s v="10-60"/>
    <x v="0"/>
    <x v="0"/>
    <n v="10719"/>
    <x v="0"/>
  </r>
  <r>
    <s v="10440642871"/>
    <s v="25181COCH1AI"/>
    <s v="FA"/>
    <s v="R4"/>
    <d v="2025-06-30T00:00:00"/>
    <s v=""/>
    <s v="3106"/>
    <x v="0"/>
    <s v="10719"/>
    <s v="0"/>
    <n v="-5.17"/>
    <s v=""/>
    <n v="-5.17"/>
    <s v="USD"/>
    <s v="O1"/>
    <s v="USMO6301622170"/>
    <s v="1044064287110719"/>
    <s v=""/>
    <s v="FF_MD_02"/>
    <d v="2025-06-30T00:00:00"/>
    <d v="2025-07-07T00:00:00"/>
    <n v="0"/>
    <s v=""/>
    <s v=""/>
    <s v="3101688331"/>
    <s v="200013604158"/>
    <s v="0010"/>
    <s v="0060"/>
    <s v="C1"/>
    <s v="10-60"/>
    <x v="0"/>
    <x v="0"/>
    <n v="10719"/>
    <x v="0"/>
  </r>
  <r>
    <s v="10440642982"/>
    <s v="25181COCH1AI"/>
    <s v="FA"/>
    <s v="R4"/>
    <d v="2025-06-30T00:00:00"/>
    <s v=""/>
    <s v="3106"/>
    <x v="0"/>
    <s v="10719"/>
    <s v="0"/>
    <n v="-20.61"/>
    <s v=""/>
    <n v="-20.61"/>
    <s v="USD"/>
    <s v="O1"/>
    <s v="USMO6485493810"/>
    <s v="1044064298210719"/>
    <s v=""/>
    <s v="FF_MD_02"/>
    <d v="2025-06-30T00:00:00"/>
    <d v="2025-07-07T00:00:00"/>
    <n v="0"/>
    <s v=""/>
    <s v=""/>
    <s v="3101657076"/>
    <s v="200014094342"/>
    <s v="0010"/>
    <s v="0060"/>
    <s v="R1"/>
    <s v="10-60"/>
    <x v="0"/>
    <x v="0"/>
    <n v="10719"/>
    <x v="0"/>
  </r>
  <r>
    <s v="10440643020"/>
    <s v="25181COCH1AI"/>
    <s v="FA"/>
    <s v="R4"/>
    <d v="2025-06-30T00:00:00"/>
    <s v=""/>
    <s v="3106"/>
    <x v="0"/>
    <s v="10719"/>
    <s v="0"/>
    <n v="-6.02"/>
    <s v=""/>
    <n v="-6.02"/>
    <s v="USD"/>
    <s v="O1"/>
    <s v="USMO6560524300"/>
    <s v="1044064302010719"/>
    <s v=""/>
    <s v="FF_MD_02"/>
    <d v="2025-06-30T00:00:00"/>
    <d v="2025-07-07T00:00:00"/>
    <n v="0"/>
    <s v=""/>
    <s v=""/>
    <s v="3101559973"/>
    <s v="200014391029"/>
    <s v="0010"/>
    <s v="0060"/>
    <s v="R1"/>
    <s v="10-60"/>
    <x v="0"/>
    <x v="0"/>
    <n v="10719"/>
    <x v="0"/>
  </r>
  <r>
    <s v="10440643079"/>
    <s v="25181COCH1AI"/>
    <s v="FA"/>
    <s v="R4"/>
    <d v="2025-06-30T00:00:00"/>
    <s v=""/>
    <s v="3106"/>
    <x v="0"/>
    <s v="10719"/>
    <s v="0"/>
    <n v="-6.12"/>
    <s v=""/>
    <n v="-6.12"/>
    <s v="USD"/>
    <s v="O1"/>
    <s v="USMO6560519401"/>
    <s v="1044064307910719"/>
    <s v=""/>
    <s v="FF_MD_02"/>
    <d v="2025-06-30T00:00:00"/>
    <d v="2025-07-07T00:00:00"/>
    <n v="0"/>
    <s v=""/>
    <s v=""/>
    <s v="3101510781"/>
    <s v="200014518274"/>
    <s v="0010"/>
    <s v="0060"/>
    <s v="R1"/>
    <s v="10-60"/>
    <x v="0"/>
    <x v="0"/>
    <n v="10719"/>
    <x v="0"/>
  </r>
  <r>
    <s v="10440643081"/>
    <s v="25181COCH1AI"/>
    <s v="FA"/>
    <s v="R4"/>
    <d v="2025-06-30T00:00:00"/>
    <s v=""/>
    <s v="3106"/>
    <x v="0"/>
    <s v="10719"/>
    <s v="0"/>
    <n v="-5"/>
    <s v=""/>
    <n v="-5"/>
    <s v="USD"/>
    <s v="O1"/>
    <s v="USMO6560519401"/>
    <s v="1044064308110719"/>
    <s v=""/>
    <s v="FF_MD_02"/>
    <d v="2025-06-30T00:00:00"/>
    <d v="2025-07-07T00:00:00"/>
    <n v="0"/>
    <s v=""/>
    <s v=""/>
    <s v="3101510879"/>
    <s v="200014518357"/>
    <s v="0010"/>
    <s v="0060"/>
    <s v="R1"/>
    <s v="10-60"/>
    <x v="0"/>
    <x v="0"/>
    <n v="10719"/>
    <x v="0"/>
  </r>
  <r>
    <s v="10440643115"/>
    <s v="25181COCH1AI"/>
    <s v="FA"/>
    <s v="R4"/>
    <d v="2025-06-30T00:00:00"/>
    <s v=""/>
    <s v="3106"/>
    <x v="0"/>
    <s v="10719"/>
    <s v="0"/>
    <n v="-5"/>
    <s v=""/>
    <n v="-5"/>
    <s v="USD"/>
    <s v="O1"/>
    <s v="USMO6485491351"/>
    <s v="1044064311510719"/>
    <s v=""/>
    <s v="FF_MD_02"/>
    <d v="2025-06-30T00:00:00"/>
    <d v="2025-07-07T00:00:00"/>
    <n v="0"/>
    <s v=""/>
    <s v=""/>
    <s v="3101582737"/>
    <s v="200014671636"/>
    <s v="0010"/>
    <s v="0060"/>
    <s v="R1"/>
    <s v="10-60"/>
    <x v="0"/>
    <x v="0"/>
    <n v="10719"/>
    <x v="0"/>
  </r>
  <r>
    <s v="10440643144"/>
    <s v="25181COCH1AI"/>
    <s v="FA"/>
    <s v="R4"/>
    <d v="2025-06-30T00:00:00"/>
    <s v=""/>
    <s v="3106"/>
    <x v="0"/>
    <s v="10469"/>
    <s v="0"/>
    <n v="-5"/>
    <s v=""/>
    <n v="-5"/>
    <s v="USD"/>
    <s v="O1"/>
    <s v="USMO6561323910"/>
    <s v="1044064314410469"/>
    <s v=""/>
    <s v="FF_MD_02"/>
    <d v="2025-06-30T00:00:00"/>
    <d v="2025-07-07T00:00:00"/>
    <n v="0"/>
    <s v=""/>
    <s v=""/>
    <s v="3101475904"/>
    <s v="200013343419"/>
    <s v="0010"/>
    <s v="0060"/>
    <s v="R1"/>
    <s v="10-60"/>
    <x v="0"/>
    <x v="0"/>
    <n v="10469"/>
    <x v="2"/>
  </r>
  <r>
    <s v="10440643144"/>
    <s v="25181COCH1AI"/>
    <s v="FA"/>
    <s v="R4"/>
    <d v="2025-06-30T00:00:00"/>
    <s v=""/>
    <s v="3106"/>
    <x v="1"/>
    <s v="10514"/>
    <s v="0"/>
    <n v="-5"/>
    <s v=""/>
    <n v="-5"/>
    <s v="USD"/>
    <s v="O1"/>
    <s v="USMO6561323910"/>
    <s v="1044064314410514"/>
    <s v=""/>
    <s v="FF_MD_02"/>
    <d v="2025-06-30T00:00:00"/>
    <d v="2025-07-07T00:00:00"/>
    <n v="0"/>
    <s v=""/>
    <s v=""/>
    <s v="3101475807"/>
    <s v="200013343419"/>
    <s v="0010"/>
    <s v="0060"/>
    <s v="R1"/>
    <s v="10-60"/>
    <x v="0"/>
    <x v="1"/>
    <n v="10514"/>
    <x v="1"/>
  </r>
  <r>
    <s v="10440643147"/>
    <s v="25181COCH1AI"/>
    <s v="FA"/>
    <s v="R4"/>
    <d v="2025-06-30T00:00:00"/>
    <s v=""/>
    <s v="3106"/>
    <x v="1"/>
    <s v="10514"/>
    <s v="0"/>
    <n v="-5"/>
    <s v=""/>
    <n v="-5"/>
    <s v="USD"/>
    <s v="O1"/>
    <s v="USMO6561323910"/>
    <s v="1044064314710514"/>
    <s v=""/>
    <s v="FF_MD_02"/>
    <d v="2025-06-30T00:00:00"/>
    <d v="2025-07-07T00:00:00"/>
    <n v="0"/>
    <s v=""/>
    <s v=""/>
    <s v="3101538761"/>
    <s v="200013343518"/>
    <s v="0010"/>
    <s v="0060"/>
    <s v="R1"/>
    <s v="10-60"/>
    <x v="0"/>
    <x v="1"/>
    <n v="10514"/>
    <x v="1"/>
  </r>
  <r>
    <s v="10440643147"/>
    <s v="25181COCH1AI"/>
    <s v="FA"/>
    <s v="R4"/>
    <d v="2025-06-30T00:00:00"/>
    <s v=""/>
    <s v="3106"/>
    <x v="0"/>
    <s v="10469"/>
    <s v="0"/>
    <n v="-5"/>
    <s v=""/>
    <n v="-5"/>
    <s v="USD"/>
    <s v="O1"/>
    <s v="USMO6561323910"/>
    <s v="1044064314710469"/>
    <s v=""/>
    <s v="FF_MD_02"/>
    <d v="2025-06-30T00:00:00"/>
    <d v="2025-07-07T00:00:00"/>
    <n v="0"/>
    <s v=""/>
    <s v=""/>
    <s v="3101538866"/>
    <s v="200013343518"/>
    <s v="0010"/>
    <s v="0060"/>
    <s v="R1"/>
    <s v="10-60"/>
    <x v="0"/>
    <x v="0"/>
    <n v="10469"/>
    <x v="2"/>
  </r>
  <r>
    <s v="10440643148"/>
    <s v="25181COCH1AI"/>
    <s v="FA"/>
    <s v="R4"/>
    <d v="2025-06-30T00:00:00"/>
    <s v=""/>
    <s v="3106"/>
    <x v="1"/>
    <s v="10514"/>
    <s v="0"/>
    <n v="-5"/>
    <s v=""/>
    <n v="-5"/>
    <s v="USD"/>
    <s v="O1"/>
    <s v="USMO6561323910"/>
    <s v="1044064314810514"/>
    <s v=""/>
    <s v="FF_MD_02"/>
    <d v="2025-06-30T00:00:00"/>
    <d v="2025-07-07T00:00:00"/>
    <n v="0"/>
    <s v=""/>
    <s v=""/>
    <s v="3101577825"/>
    <s v="200013343625"/>
    <s v="0010"/>
    <s v="0060"/>
    <s v="R1"/>
    <s v="10-60"/>
    <x v="0"/>
    <x v="1"/>
    <n v="10514"/>
    <x v="1"/>
  </r>
  <r>
    <s v="10440643148"/>
    <s v="25181COCH1AI"/>
    <s v="FA"/>
    <s v="R4"/>
    <d v="2025-06-30T00:00:00"/>
    <s v=""/>
    <s v="3106"/>
    <x v="0"/>
    <s v="10469"/>
    <s v="0"/>
    <n v="-5"/>
    <s v=""/>
    <n v="-5"/>
    <s v="USD"/>
    <s v="O1"/>
    <s v="USMO6561323910"/>
    <s v="1044064314810469"/>
    <s v=""/>
    <s v="FF_MD_02"/>
    <d v="2025-06-30T00:00:00"/>
    <d v="2025-07-07T00:00:00"/>
    <n v="0"/>
    <s v=""/>
    <s v=""/>
    <s v="3101577921"/>
    <s v="200013343625"/>
    <s v="0010"/>
    <s v="0060"/>
    <s v="R1"/>
    <s v="10-60"/>
    <x v="0"/>
    <x v="0"/>
    <n v="10469"/>
    <x v="2"/>
  </r>
  <r>
    <s v="10440643306"/>
    <s v="25181COCH1AI"/>
    <s v="FA"/>
    <s v="R4"/>
    <d v="2025-06-30T00:00:00"/>
    <s v=""/>
    <s v="3106"/>
    <x v="0"/>
    <s v="10719"/>
    <s v="0"/>
    <n v="-5"/>
    <s v=""/>
    <n v="-5"/>
    <s v="USD"/>
    <s v="O1"/>
    <s v="USMO6574075031"/>
    <s v="1044064330610719"/>
    <s v=""/>
    <s v="FF_MD_02"/>
    <d v="2025-06-30T00:00:00"/>
    <d v="2025-07-07T00:00:00"/>
    <n v="0"/>
    <s v=""/>
    <s v=""/>
    <s v="3101634717"/>
    <s v="200013692872"/>
    <s v="0010"/>
    <s v="0060"/>
    <s v="R1"/>
    <s v="10-60"/>
    <x v="0"/>
    <x v="0"/>
    <n v="10719"/>
    <x v="0"/>
  </r>
  <r>
    <s v="10440643405"/>
    <s v="25181COCH1AI"/>
    <s v="FA"/>
    <s v="R4"/>
    <d v="2025-06-30T00:00:00"/>
    <s v=""/>
    <s v="3106"/>
    <x v="0"/>
    <s v="10719"/>
    <s v="0"/>
    <n v="-5"/>
    <s v=""/>
    <n v="-5"/>
    <s v="USD"/>
    <s v="O1"/>
    <s v="USMO6561690891"/>
    <s v="1044064340510719"/>
    <s v=""/>
    <s v="FF_MD_02"/>
    <d v="2025-06-30T00:00:00"/>
    <d v="2025-07-07T00:00:00"/>
    <n v="0"/>
    <s v=""/>
    <s v=""/>
    <s v="3101649066"/>
    <s v="200014056481"/>
    <s v="0010"/>
    <s v="0060"/>
    <s v="R1"/>
    <s v="10-60"/>
    <x v="0"/>
    <x v="0"/>
    <n v="10719"/>
    <x v="0"/>
  </r>
  <r>
    <s v="10440643484"/>
    <s v="25181COCH1AI"/>
    <s v="FA"/>
    <s v="R4"/>
    <d v="2025-06-30T00:00:00"/>
    <s v=""/>
    <s v="3106"/>
    <x v="0"/>
    <s v="10719"/>
    <s v="0"/>
    <n v="-5"/>
    <s v=""/>
    <n v="-5"/>
    <s v="USD"/>
    <s v="O1"/>
    <s v="USMO6560525240"/>
    <s v="1044064348410719"/>
    <s v=""/>
    <s v="FF_MD_02"/>
    <d v="2025-06-30T00:00:00"/>
    <d v="2025-07-07T00:00:00"/>
    <n v="0"/>
    <s v=""/>
    <s v=""/>
    <s v="3101507475"/>
    <s v="200013467143"/>
    <s v="0010"/>
    <s v="0060"/>
    <s v="R1"/>
    <s v="10-60"/>
    <x v="0"/>
    <x v="0"/>
    <n v="10719"/>
    <x v="0"/>
  </r>
  <r>
    <s v="10440644056"/>
    <s v="25181COCH1AI"/>
    <s v="FA"/>
    <s v="R4"/>
    <d v="2025-06-30T00:00:00"/>
    <s v=""/>
    <s v="3106"/>
    <x v="0"/>
    <s v="10469"/>
    <s v="0"/>
    <n v="-5"/>
    <s v=""/>
    <n v="-5"/>
    <s v="USD"/>
    <s v="O1"/>
    <s v="USMO6561322620"/>
    <s v="1044064405610469"/>
    <s v=""/>
    <s v="FF_MD_02"/>
    <d v="2025-06-30T00:00:00"/>
    <d v="2025-07-07T00:00:00"/>
    <n v="0"/>
    <s v=""/>
    <s v=""/>
    <s v="3102287484"/>
    <s v="200014466201"/>
    <s v="0010"/>
    <s v="0060"/>
    <s v="R1"/>
    <s v="10-60"/>
    <x v="0"/>
    <x v="0"/>
    <n v="10469"/>
    <x v="2"/>
  </r>
  <r>
    <s v="10440644058"/>
    <s v="25181COCH1AI"/>
    <s v="FA"/>
    <s v="R4"/>
    <d v="2025-06-30T00:00:00"/>
    <s v=""/>
    <s v="3106"/>
    <x v="0"/>
    <s v="10469"/>
    <s v="0"/>
    <n v="-5"/>
    <s v=""/>
    <n v="-5"/>
    <s v="USD"/>
    <s v="O1"/>
    <s v="USMO6561322620"/>
    <s v="1044064405810469"/>
    <s v=""/>
    <s v="FF_MD_02"/>
    <d v="2025-06-30T00:00:00"/>
    <d v="2025-07-07T00:00:00"/>
    <n v="0"/>
    <s v=""/>
    <s v=""/>
    <s v="3101640027"/>
    <s v="200014466441"/>
    <s v="0010"/>
    <s v="0060"/>
    <s v="R1"/>
    <s v="10-60"/>
    <x v="0"/>
    <x v="0"/>
    <n v="10469"/>
    <x v="2"/>
  </r>
  <r>
    <s v="10440644310"/>
    <s v="25181COCH1AI"/>
    <s v="FA"/>
    <s v="R4"/>
    <d v="2025-06-30T00:00:00"/>
    <s v=""/>
    <s v="3106"/>
    <x v="0"/>
    <s v="10719"/>
    <s v="0"/>
    <n v="-10.029999999999999"/>
    <s v=""/>
    <n v="-10.029999999999999"/>
    <s v="USD"/>
    <s v="O1"/>
    <s v="USMO6560518380"/>
    <s v="1044064431010719"/>
    <s v=""/>
    <s v="FF_MD_02"/>
    <d v="2025-06-30T00:00:00"/>
    <d v="2025-07-07T00:00:00"/>
    <n v="0"/>
    <s v=""/>
    <s v=""/>
    <s v="3101498782"/>
    <s v="200014442350"/>
    <s v="0010"/>
    <s v="0060"/>
    <s v="R1"/>
    <s v="10-60"/>
    <x v="0"/>
    <x v="0"/>
    <n v="10719"/>
    <x v="0"/>
  </r>
  <r>
    <s v="10535651414"/>
    <s v="25154INV01AI"/>
    <s v="FA"/>
    <s v="R4"/>
    <d v="2025-06-03T00:00:00"/>
    <s v=""/>
    <s v="3106"/>
    <x v="0"/>
    <s v="10719"/>
    <s v="0"/>
    <n v="-9.07"/>
    <s v=""/>
    <n v="-9.07"/>
    <s v="USD"/>
    <s v="O1"/>
    <s v="USMO6396682651"/>
    <s v="1053565141410719"/>
    <s v=""/>
    <s v="BATCH_ID"/>
    <d v="2025-06-03T00:00:00"/>
    <d v="2025-06-04T00:00:00"/>
    <n v="0"/>
    <s v=""/>
    <s v=""/>
    <s v="3102067570"/>
    <s v="200015161496"/>
    <s v="0010"/>
    <s v="0060"/>
    <s v="R1"/>
    <s v="10-60"/>
    <x v="0"/>
    <x v="0"/>
    <n v="10719"/>
    <x v="0"/>
  </r>
  <r>
    <s v="10535652066"/>
    <s v="25156INV01AB"/>
    <s v="FA"/>
    <s v="R4"/>
    <d v="2025-06-05T00:00:00"/>
    <s v=""/>
    <s v="3106"/>
    <x v="0"/>
    <s v="10719"/>
    <s v="0"/>
    <n v="-5"/>
    <s v=""/>
    <n v="-5"/>
    <s v="USD"/>
    <s v="O1"/>
    <s v="USMO6570591590"/>
    <s v="1053565206610719"/>
    <s v=""/>
    <s v="BATCH_ID"/>
    <d v="2025-06-05T00:00:00"/>
    <d v="2025-06-06T00:00:00"/>
    <n v="0"/>
    <s v=""/>
    <s v=""/>
    <s v="3101670928"/>
    <s v="200011146947"/>
    <s v="0010"/>
    <s v="0060"/>
    <s v="R1"/>
    <s v="10-60"/>
    <x v="0"/>
    <x v="0"/>
    <n v="10719"/>
    <x v="0"/>
  </r>
  <r>
    <s v="10535652103"/>
    <s v="25156INV01AB"/>
    <s v="FA"/>
    <s v="R4"/>
    <d v="2025-06-05T00:00:00"/>
    <s v=""/>
    <s v="3106"/>
    <x v="0"/>
    <s v="10719"/>
    <s v="0"/>
    <n v="-5"/>
    <s v=""/>
    <n v="-5"/>
    <s v="USD"/>
    <s v="O1"/>
    <s v="USMO6560513380"/>
    <s v="1053565210310719"/>
    <s v=""/>
    <s v="BATCH_ID"/>
    <d v="2025-06-05T00:00:00"/>
    <d v="2025-06-06T00:00:00"/>
    <n v="0"/>
    <s v=""/>
    <s v=""/>
    <s v="3101486139"/>
    <s v="200011150782"/>
    <s v="0010"/>
    <s v="0060"/>
    <s v="R1"/>
    <s v="10-60"/>
    <x v="0"/>
    <x v="0"/>
    <n v="10719"/>
    <x v="0"/>
  </r>
  <r>
    <s v="10535652291"/>
    <s v="25156INV01AB"/>
    <s v="FA"/>
    <s v="R4"/>
    <d v="2025-06-05T00:00:00"/>
    <s v=""/>
    <s v="3106"/>
    <x v="0"/>
    <s v="10719"/>
    <s v="0"/>
    <n v="-5"/>
    <s v=""/>
    <n v="-5"/>
    <s v="USD"/>
    <s v="O1"/>
    <s v="USMO6576981650"/>
    <s v="1053565229110719"/>
    <s v=""/>
    <s v="BATCH_ID"/>
    <d v="2025-06-05T00:00:00"/>
    <d v="2025-06-06T00:00:00"/>
    <n v="0"/>
    <s v=""/>
    <s v=""/>
    <s v="3101642219"/>
    <s v="200013302571"/>
    <s v="0010"/>
    <s v="0060"/>
    <s v="R1"/>
    <s v="10-60"/>
    <x v="0"/>
    <x v="0"/>
    <n v="10719"/>
    <x v="0"/>
  </r>
  <r>
    <s v="10535653845"/>
    <s v="25157INV01BN"/>
    <s v="FA"/>
    <s v="R4"/>
    <d v="2025-06-06T00:00:00"/>
    <s v=""/>
    <s v="3106"/>
    <x v="0"/>
    <s v="10719"/>
    <s v="0"/>
    <n v="-51.96"/>
    <s v=""/>
    <n v="-51.96"/>
    <s v="USD"/>
    <s v="O1"/>
    <s v="USMO6562773871"/>
    <s v="1053565384510719"/>
    <s v=""/>
    <s v="BATCH_ID"/>
    <d v="2025-06-06T00:00:00"/>
    <d v="2025-06-09T00:00:00"/>
    <n v="0"/>
    <s v=""/>
    <s v=""/>
    <s v="3101615992"/>
    <s v="200014351148"/>
    <s v="0010"/>
    <s v="0060"/>
    <s v="R1"/>
    <s v="10-60"/>
    <x v="0"/>
    <x v="0"/>
    <n v="10719"/>
    <x v="0"/>
  </r>
  <r>
    <s v="10535653855"/>
    <s v="25157INV01BN"/>
    <s v="FA"/>
    <s v="R4"/>
    <d v="2025-06-06T00:00:00"/>
    <s v="52000472492"/>
    <s v="3106"/>
    <x v="0"/>
    <s v="10719"/>
    <s v="0"/>
    <n v="-5"/>
    <s v=""/>
    <n v="-5"/>
    <s v="USD"/>
    <s v="O1"/>
    <s v="USMO6576962070"/>
    <s v="1053565385510719"/>
    <s v=""/>
    <s v="BATCH_ID"/>
    <d v="2025-06-06T00:00:00"/>
    <d v="2025-06-09T00:00:00"/>
    <n v="0"/>
    <s v=""/>
    <s v=""/>
    <s v="3101624446"/>
    <s v="200014368571"/>
    <s v="0010"/>
    <s v="0060"/>
    <s v="R1"/>
    <s v="10-60"/>
    <x v="0"/>
    <x v="0"/>
    <n v="10719"/>
    <x v="0"/>
  </r>
  <r>
    <s v="10535656556"/>
    <s v="25161INV01A3"/>
    <s v="FA"/>
    <s v="R4"/>
    <d v="2025-06-10T00:00:00"/>
    <s v=""/>
    <s v="3106"/>
    <x v="1"/>
    <s v="10514"/>
    <s v="0"/>
    <n v="-5"/>
    <s v=""/>
    <n v="-5"/>
    <s v="USD"/>
    <s v="O1"/>
    <s v="USMO6561322830"/>
    <s v="1053565655610514"/>
    <s v=""/>
    <s v="BATCH_ID"/>
    <d v="2025-06-10T00:00:00"/>
    <d v="2025-06-11T00:00:00"/>
    <n v="0"/>
    <s v=""/>
    <s v=""/>
    <s v="3101544139"/>
    <s v="200012103384"/>
    <s v="0010"/>
    <s v="0060"/>
    <s v="C1"/>
    <s v="10-60"/>
    <x v="0"/>
    <x v="1"/>
    <n v="10514"/>
    <x v="1"/>
  </r>
  <r>
    <s v="10535656758"/>
    <s v="25161INV01A3"/>
    <s v="FA"/>
    <s v="R4"/>
    <d v="2025-06-10T00:00:00"/>
    <s v=""/>
    <s v="3106"/>
    <x v="0"/>
    <s v="10719"/>
    <s v="0"/>
    <n v="-5"/>
    <s v=""/>
    <n v="-5"/>
    <s v="USD"/>
    <s v="O1"/>
    <s v="USMO6560514550"/>
    <s v="1053565675810719"/>
    <s v=""/>
    <s v="BATCH_ID"/>
    <d v="2025-06-10T00:00:00"/>
    <d v="2025-06-11T00:00:00"/>
    <n v="0"/>
    <s v=""/>
    <s v=""/>
    <s v="3101479356"/>
    <s v="200012106445"/>
    <s v="0010"/>
    <s v="0060"/>
    <s v="R1"/>
    <s v="10-60"/>
    <x v="0"/>
    <x v="0"/>
    <n v="10719"/>
    <x v="0"/>
  </r>
  <r>
    <s v="10535656957"/>
    <s v="25161INV01AM"/>
    <s v="FA"/>
    <s v="R4"/>
    <d v="2025-06-10T00:00:00"/>
    <s v=""/>
    <s v="3106"/>
    <x v="0"/>
    <s v="10719"/>
    <s v="0"/>
    <n v="-5"/>
    <s v=""/>
    <n v="-5"/>
    <s v="USD"/>
    <s v="O1"/>
    <s v="USMO6570591550"/>
    <s v="1053565695710719"/>
    <s v=""/>
    <s v="BATCH_ID"/>
    <d v="2025-06-10T00:00:00"/>
    <d v="2025-06-11T00:00:00"/>
    <n v="0"/>
    <s v=""/>
    <s v=""/>
    <s v="3101537888"/>
    <s v="200012690182"/>
    <s v="0010"/>
    <s v="0060"/>
    <s v="R1"/>
    <s v="10-60"/>
    <x v="0"/>
    <x v="0"/>
    <n v="10719"/>
    <x v="0"/>
  </r>
  <r>
    <s v="10535657090"/>
    <s v="25161INV01A9"/>
    <s v="FA"/>
    <s v="R4"/>
    <d v="2025-06-10T00:00:00"/>
    <s v=""/>
    <s v="3106"/>
    <x v="0"/>
    <s v="10719"/>
    <s v="0"/>
    <n v="-5"/>
    <s v=""/>
    <n v="-5"/>
    <s v="USD"/>
    <s v="O1"/>
    <s v="USMO6570590190"/>
    <s v="1053565709010719"/>
    <s v=""/>
    <s v="BATCH_ID"/>
    <d v="2025-06-10T00:00:00"/>
    <d v="2025-06-11T00:00:00"/>
    <n v="0"/>
    <s v=""/>
    <s v=""/>
    <s v="3101488842"/>
    <s v="200013067729"/>
    <s v="0010"/>
    <s v="0060"/>
    <s v="R1"/>
    <s v="10-60"/>
    <x v="0"/>
    <x v="0"/>
    <n v="10719"/>
    <x v="0"/>
  </r>
  <r>
    <s v="10535657095"/>
    <s v="25161INV01A9"/>
    <s v="FA"/>
    <s v="R4"/>
    <d v="2025-06-10T00:00:00"/>
    <s v=""/>
    <s v="3106"/>
    <x v="0"/>
    <s v="10469"/>
    <s v="0"/>
    <n v="-5"/>
    <s v=""/>
    <n v="-5"/>
    <s v="USD"/>
    <s v="O1"/>
    <s v="USMO6561333100"/>
    <s v="1053565709510469"/>
    <s v=""/>
    <s v="BATCH_ID"/>
    <d v="2025-06-10T00:00:00"/>
    <d v="2025-06-11T00:00:00"/>
    <n v="0"/>
    <s v=""/>
    <s v=""/>
    <s v="3101620029"/>
    <s v="200013066606"/>
    <s v="0010"/>
    <s v="0060"/>
    <s v="R1"/>
    <s v="10-60"/>
    <x v="0"/>
    <x v="0"/>
    <n v="10469"/>
    <x v="2"/>
  </r>
  <r>
    <s v="10535657095"/>
    <s v="25161INV01A9"/>
    <s v="FA"/>
    <s v="R4"/>
    <d v="2025-06-10T00:00:00"/>
    <s v=""/>
    <s v="3106"/>
    <x v="1"/>
    <s v="10514"/>
    <s v="0"/>
    <n v="-5"/>
    <s v=""/>
    <n v="-5"/>
    <s v="USD"/>
    <s v="O1"/>
    <s v="USMO6561333100"/>
    <s v="1053565709510514"/>
    <s v=""/>
    <s v="BATCH_ID"/>
    <d v="2025-06-10T00:00:00"/>
    <d v="2025-06-11T00:00:00"/>
    <n v="0"/>
    <s v=""/>
    <s v=""/>
    <s v="3101619932"/>
    <s v="200013066606"/>
    <s v="0010"/>
    <s v="0060"/>
    <s v="R1"/>
    <s v="10-60"/>
    <x v="0"/>
    <x v="1"/>
    <n v="10514"/>
    <x v="1"/>
  </r>
  <r>
    <s v="10535657118"/>
    <s v="25161INV01AM"/>
    <s v="FA"/>
    <s v="R4"/>
    <d v="2025-06-10T00:00:00"/>
    <s v=""/>
    <s v="3106"/>
    <x v="0"/>
    <s v="10469"/>
    <s v="0"/>
    <n v="-5"/>
    <s v=""/>
    <n v="-5"/>
    <s v="USD"/>
    <s v="O1"/>
    <s v="USMO6561322720"/>
    <s v="1053565711810469"/>
    <s v=""/>
    <s v="BATCH_ID"/>
    <d v="2025-06-10T00:00:00"/>
    <d v="2025-06-11T00:00:00"/>
    <n v="0"/>
    <s v=""/>
    <s v=""/>
    <s v="3101510761"/>
    <s v="200012687667"/>
    <s v="0010"/>
    <s v="0060"/>
    <s v="R1"/>
    <s v="10-60"/>
    <x v="0"/>
    <x v="0"/>
    <n v="10469"/>
    <x v="2"/>
  </r>
  <r>
    <s v="10535657118"/>
    <s v="25161INV01AM"/>
    <s v="FA"/>
    <s v="R4"/>
    <d v="2025-06-10T00:00:00"/>
    <s v=""/>
    <s v="3106"/>
    <x v="1"/>
    <s v="10514"/>
    <s v="0"/>
    <n v="-5"/>
    <s v=""/>
    <n v="-5"/>
    <s v="USD"/>
    <s v="O1"/>
    <s v="USMO6561322720"/>
    <s v="1053565711810514"/>
    <s v=""/>
    <s v="BATCH_ID"/>
    <d v="2025-06-10T00:00:00"/>
    <d v="2025-06-11T00:00:00"/>
    <n v="0"/>
    <s v=""/>
    <s v=""/>
    <s v="3101510857"/>
    <s v="200012687667"/>
    <s v="0010"/>
    <s v="0060"/>
    <s v="R1"/>
    <s v="10-60"/>
    <x v="0"/>
    <x v="1"/>
    <n v="10514"/>
    <x v="1"/>
  </r>
  <r>
    <s v="10535657382"/>
    <s v="25161INV01A3"/>
    <s v="FA"/>
    <s v="R4"/>
    <d v="2025-06-10T00:00:00"/>
    <s v=""/>
    <s v="3106"/>
    <x v="0"/>
    <s v="10719"/>
    <s v="0"/>
    <n v="-5"/>
    <s v=""/>
    <n v="-5"/>
    <s v="USD"/>
    <s v="O1"/>
    <s v="USMO6560514520"/>
    <s v="1053565738210719"/>
    <s v=""/>
    <s v="BATCH_ID"/>
    <d v="2025-06-10T00:00:00"/>
    <d v="2025-06-11T00:00:00"/>
    <n v="0"/>
    <s v=""/>
    <s v=""/>
    <s v="3101685046"/>
    <s v="200013925561"/>
    <s v="0010"/>
    <s v="0060"/>
    <s v="R1"/>
    <s v="10-60"/>
    <x v="0"/>
    <x v="0"/>
    <n v="10719"/>
    <x v="0"/>
  </r>
  <r>
    <s v="10535657392"/>
    <s v="25161INV01AM"/>
    <s v="FA"/>
    <s v="R4"/>
    <d v="2025-06-10T00:00:00"/>
    <s v=""/>
    <s v="3106"/>
    <x v="1"/>
    <s v="10514"/>
    <s v="0"/>
    <n v="-5"/>
    <s v=""/>
    <n v="-5"/>
    <s v="USD"/>
    <s v="O1"/>
    <s v="USMO6561333330"/>
    <s v="1053565739210514"/>
    <s v=""/>
    <s v="BATCH_ID"/>
    <d v="2025-06-10T00:00:00"/>
    <d v="2025-06-11T00:00:00"/>
    <n v="0"/>
    <s v=""/>
    <s v=""/>
    <s v="3101620296"/>
    <s v="200013516097"/>
    <s v="0010"/>
    <s v="0060"/>
    <s v="R1"/>
    <s v="10-60"/>
    <x v="0"/>
    <x v="1"/>
    <n v="10514"/>
    <x v="1"/>
  </r>
  <r>
    <s v="10535657392"/>
    <s v="25161INV01AM"/>
    <s v="FA"/>
    <s v="R4"/>
    <d v="2025-06-10T00:00:00"/>
    <s v=""/>
    <s v="3106"/>
    <x v="0"/>
    <s v="10469"/>
    <s v="0"/>
    <n v="-5"/>
    <s v=""/>
    <n v="-5"/>
    <s v="USD"/>
    <s v="O1"/>
    <s v="USMO6561333330"/>
    <s v="1053565739210469"/>
    <s v=""/>
    <s v="BATCH_ID"/>
    <d v="2025-06-10T00:00:00"/>
    <d v="2025-06-11T00:00:00"/>
    <n v="0"/>
    <s v=""/>
    <s v=""/>
    <s v="3101620199"/>
    <s v="200013516097"/>
    <s v="0010"/>
    <s v="0060"/>
    <s v="R1"/>
    <s v="10-60"/>
    <x v="0"/>
    <x v="0"/>
    <n v="10469"/>
    <x v="2"/>
  </r>
  <r>
    <s v="10535657559"/>
    <s v="25161INV01AM"/>
    <s v="FA"/>
    <s v="R4"/>
    <d v="2025-06-10T00:00:00"/>
    <s v=""/>
    <s v="3106"/>
    <x v="0"/>
    <s v="10719"/>
    <s v="0"/>
    <n v="-5"/>
    <s v=""/>
    <n v="-5"/>
    <s v="USD"/>
    <s v="O1"/>
    <s v="USMO6570592120"/>
    <s v="1053565755910719"/>
    <s v=""/>
    <s v="BATCH_ID"/>
    <d v="2025-06-10T00:00:00"/>
    <d v="2025-06-11T00:00:00"/>
    <n v="0"/>
    <s v=""/>
    <s v=""/>
    <s v="3101646556"/>
    <s v="200014515007"/>
    <s v="0010"/>
    <s v="0060"/>
    <s v="R1"/>
    <s v="10-60"/>
    <x v="0"/>
    <x v="0"/>
    <n v="10719"/>
    <x v="0"/>
  </r>
  <r>
    <s v="10535657634"/>
    <s v="25161INV01A3"/>
    <s v="FA"/>
    <s v="R4"/>
    <d v="2025-06-10T00:00:00"/>
    <s v=""/>
    <s v="3106"/>
    <x v="0"/>
    <s v="10469"/>
    <s v="0"/>
    <n v="-5"/>
    <s v=""/>
    <n v="-5"/>
    <s v="USD"/>
    <s v="O1"/>
    <s v="USMO6561324190"/>
    <s v="1053565763410469"/>
    <s v=""/>
    <s v="BATCH_ID"/>
    <d v="2025-06-10T00:00:00"/>
    <d v="2025-06-11T00:00:00"/>
    <n v="0"/>
    <s v=""/>
    <s v=""/>
    <s v="3102015665"/>
    <s v="200014921171"/>
    <s v="0010"/>
    <s v="0060"/>
    <s v="R1"/>
    <s v="10-60"/>
    <x v="0"/>
    <x v="0"/>
    <n v="10469"/>
    <x v="2"/>
  </r>
  <r>
    <s v="10535657634"/>
    <s v="25161INV01A3"/>
    <s v="FA"/>
    <s v="R4"/>
    <d v="2025-06-10T00:00:00"/>
    <s v=""/>
    <s v="3106"/>
    <x v="1"/>
    <s v="10514"/>
    <s v="0"/>
    <n v="-5"/>
    <s v=""/>
    <n v="-5"/>
    <s v="USD"/>
    <s v="O1"/>
    <s v="USMO6561324190"/>
    <s v="1053565763410514"/>
    <s v=""/>
    <s v="BATCH_ID"/>
    <d v="2025-06-10T00:00:00"/>
    <d v="2025-06-11T00:00:00"/>
    <n v="0"/>
    <s v=""/>
    <s v=""/>
    <s v="3102015666"/>
    <s v="200014921171"/>
    <s v="0010"/>
    <s v="0060"/>
    <s v="R1"/>
    <s v="10-60"/>
    <x v="0"/>
    <x v="1"/>
    <n v="10514"/>
    <x v="1"/>
  </r>
  <r>
    <s v="10535657734"/>
    <s v="25161INV01A9"/>
    <s v="FA"/>
    <s v="R4"/>
    <d v="2025-06-10T00:00:00"/>
    <s v=""/>
    <s v="3106"/>
    <x v="0"/>
    <s v="10469"/>
    <s v="0"/>
    <n v="-6.6"/>
    <s v=""/>
    <n v="-6.6"/>
    <s v="USD"/>
    <s v="O1"/>
    <s v="USMO6561316230"/>
    <s v="1053565773410469"/>
    <s v=""/>
    <s v="BATCH_ID"/>
    <d v="2025-06-10T00:00:00"/>
    <d v="2025-06-11T00:00:00"/>
    <n v="0"/>
    <s v=""/>
    <s v=""/>
    <s v="3102089801"/>
    <s v="200015276294"/>
    <s v="0010"/>
    <s v="0060"/>
    <s v="C1"/>
    <s v="10-60"/>
    <x v="0"/>
    <x v="0"/>
    <n v="10469"/>
    <x v="2"/>
  </r>
  <r>
    <s v="10535657734"/>
    <s v="25161INV01A9"/>
    <s v="FA"/>
    <s v="R4"/>
    <d v="2025-06-10T00:00:00"/>
    <s v=""/>
    <s v="3106"/>
    <x v="1"/>
    <s v="10514"/>
    <s v="0"/>
    <n v="-9.33"/>
    <s v=""/>
    <n v="-9.33"/>
    <s v="USD"/>
    <s v="O1"/>
    <s v="USMO6561316230"/>
    <s v="1053565773410514"/>
    <s v=""/>
    <s v="BATCH_ID"/>
    <d v="2025-06-10T00:00:00"/>
    <d v="2025-06-11T00:00:00"/>
    <n v="0"/>
    <s v=""/>
    <s v=""/>
    <s v="3102089802"/>
    <s v="200015276294"/>
    <s v="0010"/>
    <s v="0060"/>
    <s v="C1"/>
    <s v="10-60"/>
    <x v="0"/>
    <x v="1"/>
    <n v="10514"/>
    <x v="1"/>
  </r>
  <r>
    <s v="10535657742"/>
    <s v="25161INV01A3"/>
    <s v="FA"/>
    <s v="R4"/>
    <d v="2025-06-10T00:00:00"/>
    <s v=""/>
    <s v="3106"/>
    <x v="0"/>
    <s v="10719"/>
    <s v="0"/>
    <n v="-5"/>
    <s v=""/>
    <n v="-5"/>
    <s v="USD"/>
    <s v="O1"/>
    <s v="USMO6560514450"/>
    <s v="1053565774210719"/>
    <s v=""/>
    <s v="BATCH_ID"/>
    <d v="2025-06-10T00:00:00"/>
    <d v="2025-06-11T00:00:00"/>
    <n v="0"/>
    <s v=""/>
    <s v=""/>
    <s v="3102015885"/>
    <s v="200014924506"/>
    <s v="0010"/>
    <s v="0060"/>
    <s v="R1"/>
    <s v="10-60"/>
    <x v="0"/>
    <x v="0"/>
    <n v="10719"/>
    <x v="0"/>
  </r>
  <r>
    <s v="10535657825"/>
    <s v="25161INV01A9"/>
    <s v="FA"/>
    <s v="R4"/>
    <d v="2025-06-10T00:00:00"/>
    <s v=""/>
    <s v="3106"/>
    <x v="0"/>
    <s v="10469"/>
    <s v="0"/>
    <n v="-5"/>
    <s v=""/>
    <n v="-5"/>
    <s v="USD"/>
    <s v="O1"/>
    <s v="USMO6561310190"/>
    <s v="1053565782510469"/>
    <s v=""/>
    <s v="BATCH_ID"/>
    <d v="2025-06-10T00:00:00"/>
    <d v="2025-06-11T00:00:00"/>
    <n v="0"/>
    <s v=""/>
    <s v=""/>
    <s v="3102087241"/>
    <s v="200015263011"/>
    <s v="0010"/>
    <s v="0060"/>
    <s v="R1"/>
    <s v="10-60"/>
    <x v="0"/>
    <x v="0"/>
    <n v="10469"/>
    <x v="2"/>
  </r>
  <r>
    <s v="10535657825"/>
    <s v="25161INV01A9"/>
    <s v="FA"/>
    <s v="R4"/>
    <d v="2025-06-10T00:00:00"/>
    <s v=""/>
    <s v="3106"/>
    <x v="1"/>
    <s v="10514"/>
    <s v="0"/>
    <n v="-5"/>
    <s v=""/>
    <n v="-5"/>
    <s v="USD"/>
    <s v="O1"/>
    <s v="USMO6561310190"/>
    <s v="1053565782510514"/>
    <s v=""/>
    <s v="BATCH_ID"/>
    <d v="2025-06-10T00:00:00"/>
    <d v="2025-06-11T00:00:00"/>
    <n v="0"/>
    <s v=""/>
    <s v=""/>
    <s v="3102087242"/>
    <s v="200015263011"/>
    <s v="0010"/>
    <s v="0060"/>
    <s v="R1"/>
    <s v="10-60"/>
    <x v="0"/>
    <x v="1"/>
    <n v="10514"/>
    <x v="1"/>
  </r>
  <r>
    <s v="10535657841"/>
    <s v="25161INV01A9"/>
    <s v="FA"/>
    <s v="R4"/>
    <d v="2025-06-10T00:00:00"/>
    <s v=""/>
    <s v="3106"/>
    <x v="0"/>
    <s v="10469"/>
    <s v="0"/>
    <n v="-5"/>
    <s v=""/>
    <n v="-5"/>
    <s v="USD"/>
    <s v="O1"/>
    <s v="USMO6561329120"/>
    <s v="1053565784110469"/>
    <s v=""/>
    <s v="BATCH_ID"/>
    <d v="2025-06-10T00:00:00"/>
    <d v="2025-06-11T00:00:00"/>
    <n v="0"/>
    <s v=""/>
    <s v=""/>
    <s v="3102087508"/>
    <s v="200015259928"/>
    <s v="0010"/>
    <s v="0060"/>
    <s v="R1"/>
    <s v="10-60"/>
    <x v="0"/>
    <x v="0"/>
    <n v="10469"/>
    <x v="2"/>
  </r>
  <r>
    <s v="10535657841"/>
    <s v="25161INV01A9"/>
    <s v="FA"/>
    <s v="R4"/>
    <d v="2025-06-10T00:00:00"/>
    <s v=""/>
    <s v="3106"/>
    <x v="1"/>
    <s v="10514"/>
    <s v="0"/>
    <n v="-5"/>
    <s v=""/>
    <n v="-5"/>
    <s v="USD"/>
    <s v="O1"/>
    <s v="USMO6561329120"/>
    <s v="1053565784110514"/>
    <s v=""/>
    <s v="BATCH_ID"/>
    <d v="2025-06-10T00:00:00"/>
    <d v="2025-06-11T00:00:00"/>
    <n v="0"/>
    <s v=""/>
    <s v=""/>
    <s v="3102087509"/>
    <s v="200015259928"/>
    <s v="0010"/>
    <s v="0060"/>
    <s v="R1"/>
    <s v="10-60"/>
    <x v="0"/>
    <x v="1"/>
    <n v="10514"/>
    <x v="1"/>
  </r>
  <r>
    <s v="10535657842"/>
    <s v="25161INV01A9"/>
    <s v="FA"/>
    <s v="R4"/>
    <d v="2025-06-10T00:00:00"/>
    <s v=""/>
    <s v="3106"/>
    <x v="0"/>
    <s v="10719"/>
    <s v="0"/>
    <n v="-5.97"/>
    <s v=""/>
    <n v="-5.97"/>
    <s v="USD"/>
    <s v="O1"/>
    <s v="USMO6560516330"/>
    <s v="1053565784210719"/>
    <s v=""/>
    <s v="BATCH_ID"/>
    <d v="2025-06-10T00:00:00"/>
    <d v="2025-06-11T00:00:00"/>
    <n v="0"/>
    <s v=""/>
    <s v=""/>
    <s v="3102087547"/>
    <s v="200015265040"/>
    <s v="0010"/>
    <s v="0060"/>
    <s v="R1"/>
    <s v="10-60"/>
    <x v="0"/>
    <x v="0"/>
    <n v="10719"/>
    <x v="0"/>
  </r>
  <r>
    <s v="10535657850"/>
    <s v="25161INV01A3"/>
    <s v="FA"/>
    <s v="R4"/>
    <d v="2025-06-10T00:00:00"/>
    <s v=""/>
    <s v="3106"/>
    <x v="1"/>
    <s v="10514"/>
    <s v="0"/>
    <n v="-5"/>
    <s v=""/>
    <n v="-5"/>
    <s v="USD"/>
    <s v="O1"/>
    <s v="USMO6561333240"/>
    <s v="1053565785010514"/>
    <s v=""/>
    <s v="BATCH_ID"/>
    <d v="2025-06-10T00:00:00"/>
    <d v="2025-06-11T00:00:00"/>
    <n v="0"/>
    <s v=""/>
    <s v=""/>
    <s v="3102018509"/>
    <s v="200014937342"/>
    <s v="0010"/>
    <s v="0060"/>
    <s v="R1"/>
    <s v="10-60"/>
    <x v="0"/>
    <x v="1"/>
    <n v="10514"/>
    <x v="1"/>
  </r>
  <r>
    <s v="10535658025"/>
    <s v="25161INV01A9"/>
    <s v="FA"/>
    <s v="R4"/>
    <d v="2025-06-10T00:00:00"/>
    <s v=""/>
    <s v="3106"/>
    <x v="0"/>
    <s v="10469"/>
    <s v="0"/>
    <n v="-5"/>
    <s v=""/>
    <n v="-5"/>
    <s v="USD"/>
    <s v="O1"/>
    <s v="USMO6561314240"/>
    <s v="1053565802510469"/>
    <s v=""/>
    <s v="BATCH_ID"/>
    <d v="2025-06-10T00:00:00"/>
    <d v="2025-06-11T00:00:00"/>
    <n v="0"/>
    <s v=""/>
    <s v=""/>
    <s v="3102228218"/>
    <s v="200015946755"/>
    <s v="0010"/>
    <s v="0060"/>
    <s v="R1"/>
    <s v="10-60"/>
    <x v="0"/>
    <x v="0"/>
    <n v="10469"/>
    <x v="2"/>
  </r>
  <r>
    <s v="10535658025"/>
    <s v="25161INV01A9"/>
    <s v="FA"/>
    <s v="R4"/>
    <d v="2025-06-10T00:00:00"/>
    <s v=""/>
    <s v="3106"/>
    <x v="1"/>
    <s v="10514"/>
    <s v="0"/>
    <n v="-5"/>
    <s v=""/>
    <n v="-5"/>
    <s v="USD"/>
    <s v="O1"/>
    <s v="USMO6561314240"/>
    <s v="1053565802510514"/>
    <s v=""/>
    <s v="BATCH_ID"/>
    <d v="2025-06-10T00:00:00"/>
    <d v="2025-06-11T00:00:00"/>
    <n v="0"/>
    <s v=""/>
    <s v=""/>
    <s v="3102228219"/>
    <s v="200015946755"/>
    <s v="0010"/>
    <s v="0060"/>
    <s v="R1"/>
    <s v="10-60"/>
    <x v="0"/>
    <x v="1"/>
    <n v="10514"/>
    <x v="1"/>
  </r>
  <r>
    <s v="10535658096"/>
    <s v="25161INV01AM"/>
    <s v="FA"/>
    <s v="R4"/>
    <d v="2025-06-10T00:00:00"/>
    <s v=""/>
    <s v="3106"/>
    <x v="0"/>
    <s v="10469"/>
    <s v="0"/>
    <n v="-5"/>
    <s v=""/>
    <n v="-5"/>
    <s v="USD"/>
    <s v="O1"/>
    <s v="USMO6561329900"/>
    <s v="1053565809610469"/>
    <s v=""/>
    <s v="BATCH_ID"/>
    <d v="2025-06-10T00:00:00"/>
    <d v="2025-06-11T00:00:00"/>
    <n v="0"/>
    <s v=""/>
    <s v=""/>
    <s v="3102164704"/>
    <s v="200015645068"/>
    <s v="0010"/>
    <s v="0060"/>
    <s v="R1"/>
    <s v="10-60"/>
    <x v="0"/>
    <x v="0"/>
    <n v="10469"/>
    <x v="2"/>
  </r>
  <r>
    <s v="10535658096"/>
    <s v="25161INV01AM"/>
    <s v="FA"/>
    <s v="R4"/>
    <d v="2025-06-10T00:00:00"/>
    <s v=""/>
    <s v="3106"/>
    <x v="1"/>
    <s v="10514"/>
    <s v="0"/>
    <n v="-5"/>
    <s v=""/>
    <n v="-5"/>
    <s v="USD"/>
    <s v="O1"/>
    <s v="USMO6561329900"/>
    <s v="1053565809610514"/>
    <s v=""/>
    <s v="BATCH_ID"/>
    <d v="2025-06-10T00:00:00"/>
    <d v="2025-06-11T00:00:00"/>
    <n v="0"/>
    <s v=""/>
    <s v=""/>
    <s v="3102164705"/>
    <s v="200015645068"/>
    <s v="0010"/>
    <s v="0060"/>
    <s v="R1"/>
    <s v="10-60"/>
    <x v="0"/>
    <x v="1"/>
    <n v="10514"/>
    <x v="1"/>
  </r>
  <r>
    <s v="10535658097"/>
    <s v="25161INV01AM"/>
    <s v="FA"/>
    <s v="R4"/>
    <d v="2025-06-10T00:00:00"/>
    <s v=""/>
    <s v="3106"/>
    <x v="0"/>
    <s v="10469"/>
    <s v="0"/>
    <n v="-5"/>
    <s v=""/>
    <n v="-5"/>
    <s v="USD"/>
    <s v="O1"/>
    <s v="USMO6561300000"/>
    <s v="1053565809710469"/>
    <s v=""/>
    <s v="BATCH_ID"/>
    <d v="2025-06-10T00:00:00"/>
    <d v="2025-06-11T00:00:00"/>
    <n v="0"/>
    <s v=""/>
    <s v=""/>
    <s v="3102162964"/>
    <s v="200015640010"/>
    <s v="0010"/>
    <s v="0060"/>
    <s v="R1"/>
    <s v="10-60"/>
    <x v="0"/>
    <x v="0"/>
    <n v="10469"/>
    <x v="2"/>
  </r>
  <r>
    <s v="10535658097"/>
    <s v="25161INV01AM"/>
    <s v="FA"/>
    <s v="R4"/>
    <d v="2025-06-10T00:00:00"/>
    <s v=""/>
    <s v="3106"/>
    <x v="1"/>
    <s v="10514"/>
    <s v="0"/>
    <n v="-5"/>
    <s v=""/>
    <n v="-5"/>
    <s v="USD"/>
    <s v="O1"/>
    <s v="USMO6561300000"/>
    <s v="1053565809710514"/>
    <s v=""/>
    <s v="BATCH_ID"/>
    <d v="2025-06-10T00:00:00"/>
    <d v="2025-06-11T00:00:00"/>
    <n v="0"/>
    <s v=""/>
    <s v=""/>
    <s v="3102162965"/>
    <s v="200015640010"/>
    <s v="0010"/>
    <s v="0060"/>
    <s v="R1"/>
    <s v="10-60"/>
    <x v="0"/>
    <x v="1"/>
    <n v="10514"/>
    <x v="1"/>
  </r>
  <r>
    <s v="10535658173"/>
    <s v="25161INV01A3"/>
    <s v="FA"/>
    <s v="R4"/>
    <d v="2025-06-10T00:00:00"/>
    <s v=""/>
    <s v="3106"/>
    <x v="1"/>
    <s v="10514"/>
    <s v="0"/>
    <n v="-5"/>
    <s v=""/>
    <n v="-5"/>
    <s v="USD"/>
    <s v="O1"/>
    <s v="USMO6561333620"/>
    <s v="1053565817310514"/>
    <s v=""/>
    <s v="BATCH_ID"/>
    <d v="2025-06-10T00:00:00"/>
    <d v="2025-06-11T00:00:00"/>
    <n v="0"/>
    <s v=""/>
    <s v=""/>
    <s v="3102209949"/>
    <s v="200015856186"/>
    <s v="0010"/>
    <s v="0060"/>
    <s v="R1"/>
    <s v="10-60"/>
    <x v="0"/>
    <x v="1"/>
    <n v="10514"/>
    <x v="1"/>
  </r>
  <r>
    <s v="10535658242"/>
    <s v="25161INV01AM"/>
    <s v="FA"/>
    <s v="R4"/>
    <d v="2025-06-10T00:00:00"/>
    <s v=""/>
    <s v="3106"/>
    <x v="0"/>
    <s v="10469"/>
    <s v="0"/>
    <n v="-5"/>
    <s v=""/>
    <n v="-5"/>
    <s v="USD"/>
    <s v="O1"/>
    <s v="USMO6561317480"/>
    <s v="1053565824210469"/>
    <s v=""/>
    <s v="BATCH_ID"/>
    <d v="2025-06-10T00:00:00"/>
    <d v="2025-06-11T00:00:00"/>
    <n v="0"/>
    <s v=""/>
    <s v=""/>
    <s v="3102162734"/>
    <s v="200015635465"/>
    <s v="0010"/>
    <s v="0060"/>
    <s v="R1"/>
    <s v="10-60"/>
    <x v="0"/>
    <x v="0"/>
    <n v="10469"/>
    <x v="2"/>
  </r>
  <r>
    <s v="10535658242"/>
    <s v="25161INV01AM"/>
    <s v="FA"/>
    <s v="R4"/>
    <d v="2025-06-10T00:00:00"/>
    <s v=""/>
    <s v="3106"/>
    <x v="1"/>
    <s v="10514"/>
    <s v="0"/>
    <n v="-5"/>
    <s v=""/>
    <n v="-5"/>
    <s v="USD"/>
    <s v="O1"/>
    <s v="USMO6561317480"/>
    <s v="1053565824210514"/>
    <s v=""/>
    <s v="BATCH_ID"/>
    <d v="2025-06-10T00:00:00"/>
    <d v="2025-06-11T00:00:00"/>
    <n v="0"/>
    <s v=""/>
    <s v=""/>
    <s v="3102162736"/>
    <s v="200015635465"/>
    <s v="0010"/>
    <s v="0060"/>
    <s v="R1"/>
    <s v="10-60"/>
    <x v="0"/>
    <x v="1"/>
    <n v="10514"/>
    <x v="1"/>
  </r>
  <r>
    <s v="10535660379"/>
    <s v="25162INV01BC"/>
    <s v="FA"/>
    <s v="R4"/>
    <d v="2025-06-11T00:00:00"/>
    <s v=""/>
    <s v="3106"/>
    <x v="0"/>
    <s v="10719"/>
    <s v="0"/>
    <n v="-5"/>
    <s v=""/>
    <n v="-5"/>
    <s v="USD"/>
    <s v="O1"/>
    <s v="USMO6560528340"/>
    <s v="1053566037910719"/>
    <s v=""/>
    <s v="BATCH_ID"/>
    <d v="2025-06-11T00:00:00"/>
    <d v="2025-06-12T00:00:00"/>
    <n v="0"/>
    <s v=""/>
    <s v=""/>
    <s v="3101502107"/>
    <s v="200011188899"/>
    <s v="0010"/>
    <s v="0060"/>
    <s v="R1"/>
    <s v="10-60"/>
    <x v="0"/>
    <x v="0"/>
    <n v="10719"/>
    <x v="0"/>
  </r>
  <r>
    <s v="10535660759"/>
    <s v="25162INV01BK"/>
    <s v="FA"/>
    <s v="R4"/>
    <d v="2025-06-11T00:00:00"/>
    <s v=""/>
    <s v="3106"/>
    <x v="0"/>
    <s v="10719"/>
    <s v="0"/>
    <n v="-5"/>
    <s v=""/>
    <n v="-5"/>
    <s v="USD"/>
    <s v="O1"/>
    <s v="USMO6560515280"/>
    <s v="1053566075910719"/>
    <s v=""/>
    <s v="BATCH_ID"/>
    <d v="2025-06-11T00:00:00"/>
    <d v="2025-06-12T00:00:00"/>
    <n v="0"/>
    <s v=""/>
    <s v=""/>
    <s v="3101510446"/>
    <s v="200012331894"/>
    <s v="0010"/>
    <s v="0060"/>
    <s v="R1"/>
    <s v="10-60"/>
    <x v="0"/>
    <x v="0"/>
    <n v="10719"/>
    <x v="0"/>
  </r>
  <r>
    <s v="10535661000"/>
    <s v="25162INV01AK"/>
    <s v="FA"/>
    <s v="R4"/>
    <d v="2025-06-11T00:00:00"/>
    <s v=""/>
    <s v="3106"/>
    <x v="1"/>
    <s v="10514"/>
    <s v="0"/>
    <n v="-5"/>
    <s v=""/>
    <n v="-5"/>
    <s v="USD"/>
    <s v="O1"/>
    <s v="USMO6561300000"/>
    <s v="1053566100010514"/>
    <s v=""/>
    <s v="BATCH_ID"/>
    <d v="2025-06-11T00:00:00"/>
    <d v="2025-06-12T00:00:00"/>
    <n v="0"/>
    <s v=""/>
    <s v=""/>
    <s v="3101575870"/>
    <s v="200012799363"/>
    <s v="0010"/>
    <s v="0060"/>
    <s v="R1"/>
    <s v="10-60"/>
    <x v="0"/>
    <x v="1"/>
    <n v="10514"/>
    <x v="1"/>
  </r>
  <r>
    <s v="10535661000"/>
    <s v="25162INV01AK"/>
    <s v="FA"/>
    <s v="R4"/>
    <d v="2025-06-11T00:00:00"/>
    <s v=""/>
    <s v="3106"/>
    <x v="0"/>
    <s v="10469"/>
    <s v="0"/>
    <n v="-5"/>
    <s v=""/>
    <n v="-5"/>
    <s v="USD"/>
    <s v="O1"/>
    <s v="USMO6561300000"/>
    <s v="1053566100010469"/>
    <s v=""/>
    <s v="BATCH_ID"/>
    <d v="2025-06-11T00:00:00"/>
    <d v="2025-06-12T00:00:00"/>
    <n v="0"/>
    <s v=""/>
    <s v=""/>
    <s v="3101573672"/>
    <s v="200012799363"/>
    <s v="0010"/>
    <s v="0060"/>
    <s v="R1"/>
    <s v="10-60"/>
    <x v="0"/>
    <x v="0"/>
    <n v="10469"/>
    <x v="2"/>
  </r>
  <r>
    <s v="10535661186"/>
    <s v="25162INV01BK"/>
    <s v="FA"/>
    <s v="R4"/>
    <d v="2025-06-11T00:00:00"/>
    <s v=""/>
    <s v="3106"/>
    <x v="1"/>
    <s v="10514"/>
    <s v="0"/>
    <n v="-5"/>
    <s v=""/>
    <n v="-5"/>
    <s v="USD"/>
    <s v="O1"/>
    <s v="USMO6561323090"/>
    <s v="1053566118610514"/>
    <s v=""/>
    <s v="BATCH_ID"/>
    <d v="2025-06-11T00:00:00"/>
    <d v="2025-06-12T00:00:00"/>
    <n v="0"/>
    <s v=""/>
    <s v=""/>
    <s v="3101678804"/>
    <s v="200013170184"/>
    <s v="0010"/>
    <s v="0060"/>
    <s v="R1"/>
    <s v="10-60"/>
    <x v="0"/>
    <x v="1"/>
    <n v="10514"/>
    <x v="1"/>
  </r>
  <r>
    <s v="10535661186"/>
    <s v="25162INV01BK"/>
    <s v="FA"/>
    <s v="R4"/>
    <d v="2025-06-11T00:00:00"/>
    <s v=""/>
    <s v="3106"/>
    <x v="0"/>
    <s v="10469"/>
    <s v="0"/>
    <n v="-5"/>
    <s v=""/>
    <n v="-5"/>
    <s v="USD"/>
    <s v="O1"/>
    <s v="USMO6561323090"/>
    <s v="1053566118610469"/>
    <s v=""/>
    <s v="BATCH_ID"/>
    <d v="2025-06-11T00:00:00"/>
    <d v="2025-06-12T00:00:00"/>
    <n v="0"/>
    <s v=""/>
    <s v=""/>
    <s v="3101678723"/>
    <s v="200013170184"/>
    <s v="0010"/>
    <s v="0060"/>
    <s v="R1"/>
    <s v="10-60"/>
    <x v="0"/>
    <x v="0"/>
    <n v="10469"/>
    <x v="2"/>
  </r>
  <r>
    <s v="10535661207"/>
    <s v="25162INV01BK"/>
    <s v="FA"/>
    <s v="R4"/>
    <d v="2025-06-11T00:00:00"/>
    <s v=""/>
    <s v="3106"/>
    <x v="1"/>
    <s v="10514"/>
    <s v="0"/>
    <n v="-5"/>
    <s v=""/>
    <n v="-5"/>
    <s v="USD"/>
    <s v="O1"/>
    <s v="USMO6561381771"/>
    <s v="1053566120710514"/>
    <s v=""/>
    <s v="BATCH_ID"/>
    <d v="2025-06-11T00:00:00"/>
    <d v="2025-06-12T00:00:00"/>
    <n v="0"/>
    <s v=""/>
    <s v=""/>
    <s v="3101640078"/>
    <s v="200013966193"/>
    <s v="0010"/>
    <s v="0060"/>
    <s v="C1"/>
    <s v="10-60"/>
    <x v="0"/>
    <x v="1"/>
    <n v="10514"/>
    <x v="1"/>
  </r>
  <r>
    <s v="10535661432"/>
    <s v="25162INV01AK"/>
    <s v="FA"/>
    <s v="R4"/>
    <d v="2025-06-11T00:00:00"/>
    <s v=""/>
    <s v="3106"/>
    <x v="0"/>
    <s v="10719"/>
    <s v="0"/>
    <n v="-12.41"/>
    <s v=""/>
    <n v="-12.41"/>
    <s v="USD"/>
    <s v="O1"/>
    <s v="USMO6560515510"/>
    <s v="1053566143210719"/>
    <s v=""/>
    <s v="BATCH_ID"/>
    <d v="2025-06-11T00:00:00"/>
    <d v="2025-06-12T00:00:00"/>
    <n v="0"/>
    <s v=""/>
    <s v=""/>
    <s v="3101605246"/>
    <s v="200014474411"/>
    <s v="0010"/>
    <s v="0060"/>
    <s v="R1"/>
    <s v="10-60"/>
    <x v="0"/>
    <x v="0"/>
    <n v="10719"/>
    <x v="0"/>
  </r>
  <r>
    <s v="10535661468"/>
    <s v="25162INV01BK"/>
    <s v="FA"/>
    <s v="R4"/>
    <d v="2025-06-11T00:00:00"/>
    <s v=""/>
    <s v="3106"/>
    <x v="0"/>
    <s v="10469"/>
    <s v="0"/>
    <n v="-5"/>
    <s v=""/>
    <n v="-5"/>
    <s v="USD"/>
    <s v="O1"/>
    <s v="USMO6561382241"/>
    <s v="1053566146810469"/>
    <s v=""/>
    <s v="BATCH_ID"/>
    <d v="2025-06-11T00:00:00"/>
    <d v="2025-06-12T00:00:00"/>
    <n v="0"/>
    <s v=""/>
    <s v=""/>
    <s v="3101515778"/>
    <s v="200013977612"/>
    <s v="0010"/>
    <s v="0060"/>
    <s v="R1"/>
    <s v="10-60"/>
    <x v="0"/>
    <x v="0"/>
    <n v="10469"/>
    <x v="2"/>
  </r>
  <r>
    <s v="10535661468"/>
    <s v="25162INV01BK"/>
    <s v="FA"/>
    <s v="R4"/>
    <d v="2025-06-11T00:00:00"/>
    <s v=""/>
    <s v="3106"/>
    <x v="1"/>
    <s v="10514"/>
    <s v="0"/>
    <n v="-5"/>
    <s v=""/>
    <n v="-5"/>
    <s v="USD"/>
    <s v="O1"/>
    <s v="USMO6561382241"/>
    <s v="1053566146810514"/>
    <s v=""/>
    <s v="BATCH_ID"/>
    <d v="2025-06-11T00:00:00"/>
    <d v="2025-06-12T00:00:00"/>
    <n v="0"/>
    <s v=""/>
    <s v=""/>
    <s v="3101515681"/>
    <s v="200013977612"/>
    <s v="0010"/>
    <s v="0060"/>
    <s v="R1"/>
    <s v="10-60"/>
    <x v="0"/>
    <x v="1"/>
    <n v="10514"/>
    <x v="1"/>
  </r>
  <r>
    <s v="10535661481"/>
    <s v="25162INV01BC"/>
    <s v="FA"/>
    <s v="R4"/>
    <d v="2025-06-11T00:00:00"/>
    <s v=""/>
    <s v="3106"/>
    <x v="0"/>
    <s v="10719"/>
    <s v="0"/>
    <n v="-8.91"/>
    <s v=""/>
    <n v="-8.91"/>
    <s v="USD"/>
    <s v="O1"/>
    <s v="USMO6560515310"/>
    <s v="1053566148110719"/>
    <s v=""/>
    <s v="BATCH_ID"/>
    <d v="2025-06-11T00:00:00"/>
    <d v="2025-06-12T00:00:00"/>
    <n v="0"/>
    <s v=""/>
    <s v=""/>
    <s v="3101480029"/>
    <s v="200013854340"/>
    <s v="0010"/>
    <s v="0060"/>
    <s v="R1"/>
    <s v="10-60"/>
    <x v="0"/>
    <x v="0"/>
    <n v="10719"/>
    <x v="0"/>
  </r>
  <r>
    <s v="10535661484"/>
    <s v="25162INV01BK"/>
    <s v="FA"/>
    <s v="R4"/>
    <d v="2025-06-11T00:00:00"/>
    <s v=""/>
    <s v="3106"/>
    <x v="0"/>
    <s v="10469"/>
    <s v="0"/>
    <n v="-5"/>
    <s v=""/>
    <n v="-5"/>
    <s v="USD"/>
    <s v="O1"/>
    <s v="USMO6561371041"/>
    <s v="1053566148410469"/>
    <s v=""/>
    <s v="BATCH_ID"/>
    <d v="2025-06-11T00:00:00"/>
    <d v="2025-06-12T00:00:00"/>
    <n v="0"/>
    <s v=""/>
    <s v=""/>
    <s v="3101706208"/>
    <s v="200013981515"/>
    <s v="0010"/>
    <s v="0060"/>
    <s v="R1"/>
    <s v="10-60"/>
    <x v="0"/>
    <x v="0"/>
    <n v="10469"/>
    <x v="2"/>
  </r>
  <r>
    <s v="10535661484"/>
    <s v="25162INV01BK"/>
    <s v="FA"/>
    <s v="R4"/>
    <d v="2025-06-11T00:00:00"/>
    <s v=""/>
    <s v="3106"/>
    <x v="1"/>
    <s v="10514"/>
    <s v="0"/>
    <n v="-5"/>
    <s v=""/>
    <n v="-5"/>
    <s v="USD"/>
    <s v="O1"/>
    <s v="USMO6561371041"/>
    <s v="1053566148410514"/>
    <s v=""/>
    <s v="BATCH_ID"/>
    <d v="2025-06-11T00:00:00"/>
    <d v="2025-06-12T00:00:00"/>
    <n v="0"/>
    <s v=""/>
    <s v=""/>
    <s v="3101706170"/>
    <s v="200013981515"/>
    <s v="0010"/>
    <s v="0060"/>
    <s v="R1"/>
    <s v="10-60"/>
    <x v="0"/>
    <x v="1"/>
    <n v="10514"/>
    <x v="1"/>
  </r>
  <r>
    <s v="10535661772"/>
    <s v="25162INV01BC"/>
    <s v="FA"/>
    <s v="R4"/>
    <d v="2025-06-11T00:00:00"/>
    <s v=""/>
    <s v="3106"/>
    <x v="0"/>
    <s v="10469"/>
    <s v="0"/>
    <n v="-5"/>
    <s v=""/>
    <n v="-5"/>
    <s v="USD"/>
    <s v="O1"/>
    <s v="USMO6561327650"/>
    <s v="1053566177210469"/>
    <s v=""/>
    <s v="BATCH_ID"/>
    <d v="2025-06-11T00:00:00"/>
    <d v="2025-06-12T00:00:00"/>
    <n v="0"/>
    <s v=""/>
    <s v=""/>
    <s v="3102056777"/>
    <s v="200015104868"/>
    <s v="0010"/>
    <s v="0060"/>
    <s v="R1"/>
    <s v="10-60"/>
    <x v="0"/>
    <x v="0"/>
    <n v="10469"/>
    <x v="2"/>
  </r>
  <r>
    <s v="10535661777"/>
    <s v="25162INV01BC"/>
    <s v="FA"/>
    <s v="R4"/>
    <d v="2025-06-11T00:00:00"/>
    <s v=""/>
    <s v="3106"/>
    <x v="1"/>
    <s v="10514"/>
    <s v="0"/>
    <n v="-5"/>
    <s v=""/>
    <n v="-5"/>
    <s v="USD"/>
    <s v="O1"/>
    <s v="USMO6561327650"/>
    <s v="1053566177710514"/>
    <s v=""/>
    <s v="BATCH_ID"/>
    <d v="2025-06-11T00:00:00"/>
    <d v="2025-06-12T00:00:00"/>
    <n v="0"/>
    <s v=""/>
    <s v=""/>
    <s v="3102056779"/>
    <s v="200015104876"/>
    <s v="0010"/>
    <s v="0060"/>
    <s v="R1"/>
    <s v="10-60"/>
    <x v="0"/>
    <x v="1"/>
    <n v="10514"/>
    <x v="1"/>
  </r>
  <r>
    <s v="10535661809"/>
    <s v="25162INV01AK"/>
    <s v="FA"/>
    <s v="R4"/>
    <d v="2025-06-11T00:00:00"/>
    <s v=""/>
    <s v="3106"/>
    <x v="1"/>
    <s v="10514"/>
    <s v="0"/>
    <n v="-5"/>
    <s v=""/>
    <n v="-5"/>
    <s v="USD"/>
    <s v="O1"/>
    <s v="USMO6561324020"/>
    <s v="1053566180910514"/>
    <s v=""/>
    <s v="BATCH_ID"/>
    <d v="2025-06-11T00:00:00"/>
    <d v="2025-06-12T00:00:00"/>
    <n v="0"/>
    <s v=""/>
    <s v=""/>
    <s v="3102133189"/>
    <s v="200015491836"/>
    <s v="0010"/>
    <s v="0060"/>
    <s v="R1"/>
    <s v="10-60"/>
    <x v="0"/>
    <x v="1"/>
    <n v="10514"/>
    <x v="1"/>
  </r>
  <r>
    <s v="10535661811"/>
    <s v="25162INV01AK"/>
    <s v="FA"/>
    <s v="R4"/>
    <d v="2025-06-11T00:00:00"/>
    <s v=""/>
    <s v="3106"/>
    <x v="0"/>
    <s v="10469"/>
    <s v="0"/>
    <n v="-5"/>
    <s v=""/>
    <n v="-5"/>
    <s v="USD"/>
    <s v="O1"/>
    <s v="USMO6561324020"/>
    <s v="1053566181110469"/>
    <s v=""/>
    <s v="BATCH_ID"/>
    <d v="2025-06-11T00:00:00"/>
    <d v="2025-06-12T00:00:00"/>
    <n v="0"/>
    <s v=""/>
    <s v=""/>
    <s v="3102133188"/>
    <s v="200015492826"/>
    <s v="0010"/>
    <s v="0060"/>
    <s v="R1"/>
    <s v="10-60"/>
    <x v="0"/>
    <x v="0"/>
    <n v="10469"/>
    <x v="2"/>
  </r>
  <r>
    <s v="10535661819"/>
    <s v="25162INV01AK"/>
    <s v="FA"/>
    <s v="R4"/>
    <d v="2025-06-11T00:00:00"/>
    <s v=""/>
    <s v="3106"/>
    <x v="1"/>
    <s v="10514"/>
    <s v="0"/>
    <n v="-5"/>
    <s v=""/>
    <n v="-5"/>
    <s v="USD"/>
    <s v="O1"/>
    <s v="USMO6561327690"/>
    <s v="1053566181910514"/>
    <s v=""/>
    <s v="BATCH_ID"/>
    <d v="2025-06-11T00:00:00"/>
    <d v="2025-06-12T00:00:00"/>
    <n v="0"/>
    <s v=""/>
    <s v=""/>
    <s v="3102133065"/>
    <s v="200015490523"/>
    <s v="0010"/>
    <s v="0060"/>
    <s v="R1"/>
    <s v="10-60"/>
    <x v="0"/>
    <x v="1"/>
    <n v="10514"/>
    <x v="1"/>
  </r>
  <r>
    <s v="10535661819"/>
    <s v="25162INV01AK"/>
    <s v="FA"/>
    <s v="R4"/>
    <d v="2025-06-11T00:00:00"/>
    <s v=""/>
    <s v="3106"/>
    <x v="0"/>
    <s v="10469"/>
    <s v="0"/>
    <n v="-5"/>
    <s v=""/>
    <n v="-5"/>
    <s v="USD"/>
    <s v="O1"/>
    <s v="USMO6561327690"/>
    <s v="1053566181910469"/>
    <s v=""/>
    <s v="BATCH_ID"/>
    <d v="2025-06-11T00:00:00"/>
    <d v="2025-06-12T00:00:00"/>
    <n v="0"/>
    <s v=""/>
    <s v=""/>
    <s v="3102133064"/>
    <s v="200015490523"/>
    <s v="0010"/>
    <s v="0060"/>
    <s v="R1"/>
    <s v="10-60"/>
    <x v="0"/>
    <x v="0"/>
    <n v="10469"/>
    <x v="2"/>
  </r>
  <r>
    <s v="10535661886"/>
    <s v="25162INV01A2"/>
    <s v="FA"/>
    <s v="R4"/>
    <d v="2025-06-11T00:00:00"/>
    <s v=""/>
    <s v="3106"/>
    <x v="0"/>
    <s v="10469"/>
    <s v="0"/>
    <n v="-5"/>
    <s v=""/>
    <n v="-5"/>
    <s v="USD"/>
    <s v="O1"/>
    <s v="USMO6561335120"/>
    <s v="1053566188610469"/>
    <s v=""/>
    <s v="BATCH_ID"/>
    <d v="2025-06-11T00:00:00"/>
    <d v="2025-06-12T00:00:00"/>
    <n v="0"/>
    <s v=""/>
    <s v=""/>
    <s v="3102120945"/>
    <s v="200015428408"/>
    <s v="0010"/>
    <s v="0060"/>
    <s v="R1"/>
    <s v="10-60"/>
    <x v="0"/>
    <x v="0"/>
    <n v="10469"/>
    <x v="2"/>
  </r>
  <r>
    <s v="10535661886"/>
    <s v="25162INV01A2"/>
    <s v="FA"/>
    <s v="R4"/>
    <d v="2025-06-11T00:00:00"/>
    <s v=""/>
    <s v="3106"/>
    <x v="1"/>
    <s v="10514"/>
    <s v="0"/>
    <n v="-5"/>
    <s v=""/>
    <n v="-5"/>
    <s v="USD"/>
    <s v="O1"/>
    <s v="USMO6561335120"/>
    <s v="1053566188610514"/>
    <s v=""/>
    <s v="BATCH_ID"/>
    <d v="2025-06-11T00:00:00"/>
    <d v="2025-06-12T00:00:00"/>
    <n v="0"/>
    <s v=""/>
    <s v=""/>
    <s v="3102120947"/>
    <s v="200015428408"/>
    <s v="0010"/>
    <s v="0060"/>
    <s v="R1"/>
    <s v="10-60"/>
    <x v="0"/>
    <x v="1"/>
    <n v="10514"/>
    <x v="1"/>
  </r>
  <r>
    <s v="10535661957"/>
    <s v="25162INV01AK"/>
    <s v="FA"/>
    <s v="R4"/>
    <d v="2025-06-11T00:00:00"/>
    <s v=""/>
    <s v="3106"/>
    <x v="1"/>
    <s v="10514"/>
    <s v="0"/>
    <n v="-6.96"/>
    <s v=""/>
    <n v="-6.96"/>
    <s v="USD"/>
    <s v="O1"/>
    <s v="USMO6561310150"/>
    <s v="1053566195710514"/>
    <s v=""/>
    <s v="BATCH_ID"/>
    <d v="2025-06-11T00:00:00"/>
    <d v="2025-06-12T00:00:00"/>
    <n v="0"/>
    <s v=""/>
    <s v=""/>
    <s v="3102136868"/>
    <s v="200015504745"/>
    <s v="0010"/>
    <s v="0060"/>
    <s v="R1"/>
    <s v="10-60"/>
    <x v="0"/>
    <x v="1"/>
    <n v="10514"/>
    <x v="1"/>
  </r>
  <r>
    <s v="10535661957"/>
    <s v="25162INV01AK"/>
    <s v="FA"/>
    <s v="R4"/>
    <d v="2025-06-11T00:00:00"/>
    <s v=""/>
    <s v="3106"/>
    <x v="0"/>
    <s v="10469"/>
    <s v="0"/>
    <n v="-5"/>
    <s v=""/>
    <n v="-5"/>
    <s v="USD"/>
    <s v="O1"/>
    <s v="USMO6561310150"/>
    <s v="1053566195710469"/>
    <s v=""/>
    <s v="BATCH_ID"/>
    <d v="2025-06-11T00:00:00"/>
    <d v="2025-06-12T00:00:00"/>
    <n v="0"/>
    <s v=""/>
    <s v=""/>
    <s v="3102136867"/>
    <s v="200015504745"/>
    <s v="0010"/>
    <s v="0060"/>
    <s v="R1"/>
    <s v="10-60"/>
    <x v="0"/>
    <x v="0"/>
    <n v="10469"/>
    <x v="2"/>
  </r>
  <r>
    <s v="10535662235"/>
    <s v="25162INV01BC"/>
    <s v="FA"/>
    <s v="R4"/>
    <d v="2025-06-11T00:00:00"/>
    <s v=""/>
    <s v="3106"/>
    <x v="1"/>
    <s v="10514"/>
    <s v="0"/>
    <n v="-5"/>
    <s v=""/>
    <n v="-5"/>
    <s v="USD"/>
    <s v="O1"/>
    <s v="USMO6561324020"/>
    <s v="1053566223510514"/>
    <s v=""/>
    <s v="BATCH_ID"/>
    <d v="2025-06-11T00:00:00"/>
    <d v="2025-06-12T00:00:00"/>
    <n v="0"/>
    <s v=""/>
    <s v=""/>
    <s v="3102252142"/>
    <s v="200016073203"/>
    <s v="0010"/>
    <s v="0060"/>
    <s v="R1"/>
    <s v="10-60"/>
    <x v="0"/>
    <x v="1"/>
    <n v="10514"/>
    <x v="1"/>
  </r>
  <r>
    <s v="10535662235"/>
    <s v="25162INV01BC"/>
    <s v="FA"/>
    <s v="R4"/>
    <d v="2025-06-11T00:00:00"/>
    <s v=""/>
    <s v="3106"/>
    <x v="0"/>
    <s v="10469"/>
    <s v="0"/>
    <n v="-5"/>
    <s v=""/>
    <n v="-5"/>
    <s v="USD"/>
    <s v="O1"/>
    <s v="USMO6561324020"/>
    <s v="1053566223510469"/>
    <s v=""/>
    <s v="BATCH_ID"/>
    <d v="2025-06-11T00:00:00"/>
    <d v="2025-06-12T00:00:00"/>
    <n v="0"/>
    <s v=""/>
    <s v=""/>
    <s v="3102252143"/>
    <s v="200016073203"/>
    <s v="0010"/>
    <s v="0060"/>
    <s v="R1"/>
    <s v="10-60"/>
    <x v="0"/>
    <x v="0"/>
    <n v="10469"/>
    <x v="2"/>
  </r>
  <r>
    <s v="10535663677"/>
    <s v="25167INV01AX"/>
    <s v="FA"/>
    <s v="R4"/>
    <d v="2025-06-16T00:00:00"/>
    <s v=""/>
    <s v="3106"/>
    <x v="1"/>
    <s v="10514"/>
    <s v="0"/>
    <n v="-5"/>
    <s v=""/>
    <n v="-5"/>
    <s v="USD"/>
    <s v="O1"/>
    <s v="USMO6561317300"/>
    <s v="1053566367710514"/>
    <s v=""/>
    <s v="BATCH_ID"/>
    <d v="2025-06-16T00:00:00"/>
    <d v="2025-06-17T00:00:00"/>
    <n v="0"/>
    <s v=""/>
    <s v=""/>
    <s v="3102110303"/>
    <s v="200015375070"/>
    <s v="0010"/>
    <s v="0060"/>
    <s v="R1"/>
    <s v="10-60"/>
    <x v="0"/>
    <x v="1"/>
    <n v="10514"/>
    <x v="1"/>
  </r>
  <r>
    <s v="10535663788"/>
    <s v="25167INV01AX"/>
    <s v="FA"/>
    <s v="R4"/>
    <d v="2025-06-16T00:00:00"/>
    <s v=""/>
    <s v="3106"/>
    <x v="1"/>
    <s v="10514"/>
    <s v="0"/>
    <n v="-5"/>
    <s v=""/>
    <n v="-5"/>
    <s v="USD"/>
    <s v="O1"/>
    <s v="USMO6561326190"/>
    <s v="1053566378810514"/>
    <s v=""/>
    <s v="BATCH_ID"/>
    <d v="2025-06-16T00:00:00"/>
    <d v="2025-06-17T00:00:00"/>
    <n v="0"/>
    <s v=""/>
    <s v=""/>
    <s v="3102294667"/>
    <s v="200016286516"/>
    <s v="0010"/>
    <s v="0060"/>
    <s v="C1"/>
    <s v="10-60"/>
    <x v="0"/>
    <x v="1"/>
    <n v="10514"/>
    <x v="1"/>
  </r>
  <r>
    <s v="10535663788"/>
    <s v="25167INV01AX"/>
    <s v="FA"/>
    <s v="R4"/>
    <d v="2025-06-16T00:00:00"/>
    <s v=""/>
    <s v="3106"/>
    <x v="0"/>
    <s v="10469"/>
    <s v="0"/>
    <n v="-5"/>
    <s v=""/>
    <n v="-5"/>
    <s v="USD"/>
    <s v="O1"/>
    <s v="USMO6561326190"/>
    <s v="1053566378810469"/>
    <s v=""/>
    <s v="BATCH_ID"/>
    <d v="2025-06-16T00:00:00"/>
    <d v="2025-06-17T00:00:00"/>
    <n v="0"/>
    <s v=""/>
    <s v=""/>
    <s v="3102294663"/>
    <s v="200016286516"/>
    <s v="0010"/>
    <s v="0060"/>
    <s v="C1"/>
    <s v="10-60"/>
    <x v="0"/>
    <x v="0"/>
    <n v="10469"/>
    <x v="2"/>
  </r>
  <r>
    <s v="10535663791"/>
    <s v="25167INV01AX"/>
    <s v="FA"/>
    <s v="R4"/>
    <d v="2025-06-16T00:00:00"/>
    <s v=""/>
    <s v="3106"/>
    <x v="1"/>
    <s v="10514"/>
    <s v="0"/>
    <n v="-5"/>
    <s v=""/>
    <n v="-5"/>
    <s v="USD"/>
    <s v="O1"/>
    <s v="USMO6561321060"/>
    <s v="1053566379110514"/>
    <s v=""/>
    <s v="BATCH_ID"/>
    <d v="2025-06-16T00:00:00"/>
    <d v="2025-06-17T00:00:00"/>
    <n v="0"/>
    <s v=""/>
    <s v=""/>
    <s v="3102294651"/>
    <s v="200016284925"/>
    <s v="0010"/>
    <s v="0060"/>
    <s v="R1"/>
    <s v="10-60"/>
    <x v="0"/>
    <x v="1"/>
    <n v="10514"/>
    <x v="1"/>
  </r>
  <r>
    <s v="10535663791"/>
    <s v="25167INV01AX"/>
    <s v="FA"/>
    <s v="R4"/>
    <d v="2025-06-16T00:00:00"/>
    <s v=""/>
    <s v="3106"/>
    <x v="0"/>
    <s v="10469"/>
    <s v="0"/>
    <n v="-5"/>
    <s v=""/>
    <n v="-5"/>
    <s v="USD"/>
    <s v="O1"/>
    <s v="USMO6561321060"/>
    <s v="1053566379110469"/>
    <s v=""/>
    <s v="BATCH_ID"/>
    <d v="2025-06-16T00:00:00"/>
    <d v="2025-06-17T00:00:00"/>
    <n v="0"/>
    <s v=""/>
    <s v=""/>
    <s v="3102294650"/>
    <s v="200016284925"/>
    <s v="0010"/>
    <s v="0060"/>
    <s v="R1"/>
    <s v="10-60"/>
    <x v="0"/>
    <x v="0"/>
    <n v="10469"/>
    <x v="2"/>
  </r>
  <r>
    <s v="10535664606"/>
    <s v="25168INV01BE"/>
    <s v="FA"/>
    <s v="R4"/>
    <d v="2025-06-17T00:00:00"/>
    <s v=""/>
    <s v="3106"/>
    <x v="1"/>
    <s v="10720"/>
    <s v="0"/>
    <n v="-5"/>
    <s v=""/>
    <n v="-5"/>
    <s v="USD"/>
    <s v="O1"/>
    <s v="USMO6370120271"/>
    <s v="1053566460610720"/>
    <s v=""/>
    <s v="BATCH_ID"/>
    <d v="2025-06-17T00:00:00"/>
    <d v="2025-06-18T00:00:00"/>
    <n v="0"/>
    <s v=""/>
    <s v=""/>
    <s v="3101561293"/>
    <s v="200011687262"/>
    <s v="0010"/>
    <s v="0060"/>
    <s v="R1"/>
    <s v="10-60"/>
    <x v="0"/>
    <x v="1"/>
    <n v="10720"/>
    <x v="3"/>
  </r>
  <r>
    <s v="10535664673"/>
    <s v="25168INV01BE"/>
    <s v="FA"/>
    <s v="R4"/>
    <d v="2025-06-17T00:00:00"/>
    <s v=""/>
    <s v="3106"/>
    <x v="0"/>
    <s v="10719"/>
    <s v="0"/>
    <n v="-7.59"/>
    <s v=""/>
    <n v="-7.59"/>
    <s v="USD"/>
    <s v="O1"/>
    <s v="USMO6560516120"/>
    <s v="1053566467310719"/>
    <s v=""/>
    <s v="BATCH_ID"/>
    <d v="2025-06-17T00:00:00"/>
    <d v="2025-06-18T00:00:00"/>
    <n v="0"/>
    <s v=""/>
    <s v=""/>
    <s v="3101600986"/>
    <s v="200011707037"/>
    <s v="0010"/>
    <s v="0060"/>
    <s v="R1"/>
    <s v="10-60"/>
    <x v="0"/>
    <x v="0"/>
    <n v="10719"/>
    <x v="0"/>
  </r>
  <r>
    <s v="10535664688"/>
    <s v="25168INV01BE"/>
    <s v="FA"/>
    <s v="R4"/>
    <d v="2025-06-17T00:00:00"/>
    <s v=""/>
    <s v="3106"/>
    <x v="0"/>
    <s v="10719"/>
    <s v="0"/>
    <n v="-5"/>
    <s v=""/>
    <n v="-5"/>
    <s v="USD"/>
    <s v="O1"/>
    <s v="USMO6560518030"/>
    <s v="1053566468810719"/>
    <s v=""/>
    <s v="BATCH_ID"/>
    <d v="2025-06-17T00:00:00"/>
    <d v="2025-06-18T00:00:00"/>
    <n v="0"/>
    <s v=""/>
    <s v=""/>
    <s v="3101663301"/>
    <s v="200012996985"/>
    <s v="0010"/>
    <s v="0060"/>
    <s v="R1"/>
    <s v="10-60"/>
    <x v="0"/>
    <x v="0"/>
    <n v="10719"/>
    <x v="0"/>
  </r>
  <r>
    <s v="10535664727"/>
    <s v="25168INV01BE"/>
    <s v="FA"/>
    <s v="R4"/>
    <d v="2025-06-17T00:00:00"/>
    <s v=""/>
    <s v="3106"/>
    <x v="0"/>
    <s v="10719"/>
    <s v="0"/>
    <n v="-5"/>
    <s v=""/>
    <n v="-5"/>
    <s v="USD"/>
    <s v="O1"/>
    <s v="USMO6560516590"/>
    <s v="1053566472710719"/>
    <s v=""/>
    <s v="BATCH_ID"/>
    <d v="2025-06-17T00:00:00"/>
    <d v="2025-06-18T00:00:00"/>
    <n v="0"/>
    <s v=""/>
    <s v=""/>
    <s v="3101730794"/>
    <s v="200013021866"/>
    <s v="0010"/>
    <s v="0060"/>
    <s v="R1"/>
    <s v="10-60"/>
    <x v="0"/>
    <x v="0"/>
    <n v="10719"/>
    <x v="0"/>
  </r>
  <r>
    <s v="10535664850"/>
    <s v="25168INV01BE"/>
    <s v="FA"/>
    <s v="R4"/>
    <d v="2025-06-17T00:00:00"/>
    <s v=""/>
    <s v="3106"/>
    <x v="1"/>
    <s v="10514"/>
    <s v="0"/>
    <n v="-5"/>
    <s v=""/>
    <n v="-5"/>
    <s v="USD"/>
    <s v="O1"/>
    <s v="USMO6561314520"/>
    <s v="1053566485010514"/>
    <s v=""/>
    <s v="BATCH_ID"/>
    <d v="2025-06-17T00:00:00"/>
    <d v="2025-06-18T00:00:00"/>
    <n v="0"/>
    <s v=""/>
    <s v=""/>
    <s v="3101495587"/>
    <s v="200014065706"/>
    <s v="0010"/>
    <s v="0060"/>
    <s v="R1"/>
    <s v="10-60"/>
    <x v="0"/>
    <x v="1"/>
    <n v="10514"/>
    <x v="1"/>
  </r>
  <r>
    <s v="10535664850"/>
    <s v="25168INV01BE"/>
    <s v="FA"/>
    <s v="R4"/>
    <d v="2025-06-17T00:00:00"/>
    <s v=""/>
    <s v="3106"/>
    <x v="0"/>
    <s v="10469"/>
    <s v="0"/>
    <n v="-5"/>
    <s v=""/>
    <n v="-5"/>
    <s v="USD"/>
    <s v="O1"/>
    <s v="USMO6561314520"/>
    <s v="1053566485010469"/>
    <s v=""/>
    <s v="BATCH_ID"/>
    <d v="2025-06-17T00:00:00"/>
    <d v="2025-06-18T00:00:00"/>
    <n v="0"/>
    <s v=""/>
    <s v=""/>
    <s v="3101495399"/>
    <s v="200014065706"/>
    <s v="0010"/>
    <s v="0060"/>
    <s v="R1"/>
    <s v="10-60"/>
    <x v="0"/>
    <x v="0"/>
    <n v="10469"/>
    <x v="2"/>
  </r>
  <r>
    <s v="10535667023"/>
    <s v="25171INV01AM"/>
    <s v="FA"/>
    <s v="R4"/>
    <d v="2025-06-20T00:00:00"/>
    <s v=""/>
    <s v="3106"/>
    <x v="0"/>
    <s v="10719"/>
    <s v="0"/>
    <n v="-11.75"/>
    <s v=""/>
    <n v="-11.75"/>
    <s v="USD"/>
    <s v="O1"/>
    <s v="USMO6301513601"/>
    <s v="1053566702310719"/>
    <s v=""/>
    <s v="BATCH_ID"/>
    <d v="2025-06-20T00:00:00"/>
    <d v="2025-06-23T00:00:00"/>
    <n v="0"/>
    <s v=""/>
    <s v=""/>
    <s v="3101674313"/>
    <s v="200011205503"/>
    <s v="0010"/>
    <s v="0060"/>
    <s v="R1"/>
    <s v="10-60"/>
    <x v="0"/>
    <x v="0"/>
    <n v="10719"/>
    <x v="0"/>
  </r>
  <r>
    <s v="10535667043"/>
    <s v="25171INV01AI"/>
    <s v="FA"/>
    <s v="R4"/>
    <d v="2025-06-20T00:00:00"/>
    <s v=""/>
    <s v="3106"/>
    <x v="0"/>
    <s v="10719"/>
    <s v="0"/>
    <n v="-5"/>
    <s v=""/>
    <n v="-5"/>
    <s v="USD"/>
    <s v="O1"/>
    <s v="USMO6305117221"/>
    <s v="1053566704310719"/>
    <s v=""/>
    <s v="BATCH_ID"/>
    <d v="2025-06-20T00:00:00"/>
    <d v="2025-06-23T00:00:00"/>
    <n v="0"/>
    <s v=""/>
    <s v=""/>
    <s v="3101514957"/>
    <s v="200012323255"/>
    <s v="0010"/>
    <s v="0060"/>
    <s v="R1"/>
    <s v="10-60"/>
    <x v="0"/>
    <x v="0"/>
    <n v="10719"/>
    <x v="0"/>
  </r>
  <r>
    <s v="10535667130"/>
    <s v="25171INV01AI"/>
    <s v="FA"/>
    <s v="R4"/>
    <d v="2025-06-20T00:00:00"/>
    <s v=""/>
    <s v="3106"/>
    <x v="0"/>
    <s v="10719"/>
    <s v="0"/>
    <n v="-5"/>
    <s v=""/>
    <n v="-5"/>
    <s v="USD"/>
    <s v="O1"/>
    <s v="USMO6560520900"/>
    <s v="1053566713010719"/>
    <s v=""/>
    <s v="BATCH_ID"/>
    <d v="2025-06-20T00:00:00"/>
    <d v="2025-06-23T00:00:00"/>
    <n v="0"/>
    <s v=""/>
    <s v=""/>
    <s v="3101726922"/>
    <s v="200012344673"/>
    <s v="0010"/>
    <s v="0060"/>
    <s v="R1"/>
    <s v="10-60"/>
    <x v="0"/>
    <x v="0"/>
    <n v="10719"/>
    <x v="0"/>
  </r>
  <r>
    <s v="10535667184"/>
    <s v="25171INV01AI"/>
    <s v="FA"/>
    <s v="R4"/>
    <d v="2025-06-20T00:00:00"/>
    <s v=""/>
    <s v="3106"/>
    <x v="0"/>
    <s v="10719"/>
    <s v="0"/>
    <n v="-5"/>
    <s v=""/>
    <n v="-5"/>
    <s v="USD"/>
    <s v="O1"/>
    <s v="USMO6306960071"/>
    <s v="1053566718410719"/>
    <s v=""/>
    <s v="BATCH_ID"/>
    <d v="2025-06-20T00:00:00"/>
    <d v="2025-06-23T00:00:00"/>
    <n v="0"/>
    <s v=""/>
    <s v=""/>
    <s v="3101538976"/>
    <s v="200014079467"/>
    <s v="0010"/>
    <s v="0060"/>
    <s v="R1"/>
    <s v="10-60"/>
    <x v="0"/>
    <x v="0"/>
    <n v="10719"/>
    <x v="0"/>
  </r>
  <r>
    <s v="10535667189"/>
    <s v="25171INV01AM"/>
    <s v="FA"/>
    <s v="R4"/>
    <d v="2025-06-20T00:00:00"/>
    <s v=""/>
    <s v="3106"/>
    <x v="0"/>
    <s v="10719"/>
    <s v="0"/>
    <n v="-5"/>
    <s v=""/>
    <n v="-5"/>
    <s v="USD"/>
    <s v="O1"/>
    <s v="USMO6560520630"/>
    <s v="1053566718910719"/>
    <s v=""/>
    <s v="BATCH_ID"/>
    <d v="2025-06-20T00:00:00"/>
    <d v="2025-06-23T00:00:00"/>
    <n v="0"/>
    <s v=""/>
    <s v=""/>
    <s v="3101709698"/>
    <s v="200013846676"/>
    <s v="0010"/>
    <s v="0060"/>
    <s v="R1"/>
    <s v="10-60"/>
    <x v="0"/>
    <x v="0"/>
    <n v="10719"/>
    <x v="0"/>
  </r>
  <r>
    <s v="10535667264"/>
    <s v="25171INV01AI"/>
    <s v="FA"/>
    <s v="R4"/>
    <d v="2025-06-20T00:00:00"/>
    <s v=""/>
    <s v="3106"/>
    <x v="0"/>
    <s v="10719"/>
    <s v="0"/>
    <n v="-5"/>
    <s v=""/>
    <n v="-5"/>
    <s v="USD"/>
    <s v="O1"/>
    <s v="USMO6306960081"/>
    <s v="1053566726410719"/>
    <s v=""/>
    <s v="BATCH_ID"/>
    <d v="2025-06-20T00:00:00"/>
    <d v="2025-06-23T00:00:00"/>
    <n v="0"/>
    <s v=""/>
    <s v=""/>
    <s v="3101634730"/>
    <s v="200014095869"/>
    <s v="0010"/>
    <s v="0060"/>
    <s v="R1"/>
    <s v="10-60"/>
    <x v="0"/>
    <x v="0"/>
    <n v="10719"/>
    <x v="0"/>
  </r>
  <r>
    <s v="10535667325"/>
    <s v="25171INV01AI"/>
    <s v="FA"/>
    <s v="R4"/>
    <d v="2025-06-20T00:00:00"/>
    <s v=""/>
    <s v="3106"/>
    <x v="0"/>
    <s v="10719"/>
    <s v="0"/>
    <n v="-5"/>
    <s v=""/>
    <n v="-5"/>
    <s v="USD"/>
    <s v="O1"/>
    <s v="USMO6560518380"/>
    <s v="1053566732510719"/>
    <s v=""/>
    <s v="BATCH_ID"/>
    <d v="2025-06-20T00:00:00"/>
    <d v="2025-06-23T00:00:00"/>
    <n v="0"/>
    <s v=""/>
    <s v=""/>
    <s v="3101492841"/>
    <s v="200014111393"/>
    <s v="0010"/>
    <s v="0060"/>
    <s v="R1"/>
    <s v="10-60"/>
    <x v="0"/>
    <x v="0"/>
    <n v="10719"/>
    <x v="0"/>
  </r>
  <r>
    <s v="10535667334"/>
    <s v="25171INV01AM"/>
    <s v="FA"/>
    <s v="R4"/>
    <d v="2025-06-20T00:00:00"/>
    <s v=""/>
    <s v="3106"/>
    <x v="0"/>
    <s v="10719"/>
    <s v="0"/>
    <n v="-5"/>
    <s v=""/>
    <n v="-5"/>
    <s v="USD"/>
    <s v="O1"/>
    <s v="USMO6560520110"/>
    <s v="1053566733410719"/>
    <s v=""/>
    <s v="BATCH_ID"/>
    <d v="2025-06-20T00:00:00"/>
    <d v="2025-06-23T00:00:00"/>
    <n v="0"/>
    <s v=""/>
    <s v=""/>
    <s v="3101702124"/>
    <s v="200013857707"/>
    <s v="0010"/>
    <s v="0060"/>
    <s v="R1"/>
    <s v="10-60"/>
    <x v="0"/>
    <x v="0"/>
    <n v="10719"/>
    <x v="0"/>
  </r>
  <r>
    <s v="10535667344"/>
    <s v="25171INV01AM"/>
    <s v="FA"/>
    <s v="R4"/>
    <d v="2025-06-20T00:00:00"/>
    <s v=""/>
    <s v="3106"/>
    <x v="0"/>
    <s v="10719"/>
    <s v="0"/>
    <n v="-5"/>
    <s v=""/>
    <n v="-5"/>
    <s v="USD"/>
    <s v="O1"/>
    <s v="USMO6301622100"/>
    <s v="1053566734410719"/>
    <s v=""/>
    <s v="BATCH_ID"/>
    <d v="2025-06-20T00:00:00"/>
    <d v="2025-06-23T00:00:00"/>
    <n v="0"/>
    <s v=""/>
    <s v=""/>
    <s v="3101497902"/>
    <s v="200013848417"/>
    <s v="0010"/>
    <s v="0060"/>
    <s v="R1"/>
    <s v="10-60"/>
    <x v="0"/>
    <x v="0"/>
    <n v="10719"/>
    <x v="0"/>
  </r>
  <r>
    <s v="10535667374"/>
    <s v="25171INV01AM"/>
    <s v="FA"/>
    <s v="R4"/>
    <d v="2025-06-20T00:00:00"/>
    <s v=""/>
    <s v="3106"/>
    <x v="0"/>
    <s v="10719"/>
    <s v="0"/>
    <n v="-5"/>
    <s v=""/>
    <n v="-5"/>
    <s v="USD"/>
    <s v="O1"/>
    <s v="USMO6305117951"/>
    <s v="1053566737410719"/>
    <s v=""/>
    <s v="BATCH_ID"/>
    <d v="2025-06-20T00:00:00"/>
    <d v="2025-06-23T00:00:00"/>
    <n v="0"/>
    <s v=""/>
    <s v=""/>
    <s v="3101639904"/>
    <s v="200013845140"/>
    <s v="0010"/>
    <s v="0060"/>
    <s v="R1"/>
    <s v="10-60"/>
    <x v="0"/>
    <x v="0"/>
    <n v="10719"/>
    <x v="0"/>
  </r>
  <r>
    <s v="10535667388"/>
    <s v="25171INV01AM"/>
    <s v="FA"/>
    <s v="R4"/>
    <d v="2025-06-20T00:00:00"/>
    <s v=""/>
    <s v="3106"/>
    <x v="1"/>
    <s v="10514"/>
    <s v="0"/>
    <n v="-5"/>
    <s v=""/>
    <n v="-5"/>
    <s v="USD"/>
    <s v="O1"/>
    <s v="USMO6561320370"/>
    <s v="1053566738810514"/>
    <s v=""/>
    <s v="BATCH_ID"/>
    <d v="2025-06-20T00:00:00"/>
    <d v="2025-06-23T00:00:00"/>
    <n v="0"/>
    <s v=""/>
    <s v=""/>
    <s v="3101641757"/>
    <s v="200013849589"/>
    <s v="0010"/>
    <s v="0060"/>
    <s v="R1"/>
    <s v="10-60"/>
    <x v="0"/>
    <x v="1"/>
    <n v="10514"/>
    <x v="1"/>
  </r>
  <r>
    <s v="10535667388"/>
    <s v="25171INV01AM"/>
    <s v="FA"/>
    <s v="R4"/>
    <d v="2025-06-20T00:00:00"/>
    <s v=""/>
    <s v="3106"/>
    <x v="0"/>
    <s v="10469"/>
    <s v="0"/>
    <n v="-5"/>
    <s v=""/>
    <n v="-5"/>
    <s v="USD"/>
    <s v="O1"/>
    <s v="USMO6561320370"/>
    <s v="1053566738810469"/>
    <s v=""/>
    <s v="BATCH_ID"/>
    <d v="2025-06-20T00:00:00"/>
    <d v="2025-06-23T00:00:00"/>
    <n v="0"/>
    <s v=""/>
    <s v=""/>
    <s v="3101641852"/>
    <s v="200013849589"/>
    <s v="0010"/>
    <s v="0060"/>
    <s v="R1"/>
    <s v="10-60"/>
    <x v="0"/>
    <x v="0"/>
    <n v="10469"/>
    <x v="2"/>
  </r>
  <r>
    <s v="10535667392"/>
    <s v="25171INV01AI"/>
    <s v="FA"/>
    <s v="R4"/>
    <d v="2025-06-20T00:00:00"/>
    <s v=""/>
    <s v="3106"/>
    <x v="0"/>
    <s v="10719"/>
    <s v="0"/>
    <n v="-5"/>
    <s v=""/>
    <n v="-5"/>
    <s v="USD"/>
    <s v="O1"/>
    <s v="USMO6560518380"/>
    <s v="1053566739210719"/>
    <s v=""/>
    <s v="BATCH_ID"/>
    <d v="2025-06-20T00:00:00"/>
    <d v="2025-06-23T00:00:00"/>
    <n v="0"/>
    <s v=""/>
    <s v=""/>
    <s v="3102160885"/>
    <s v="200015627637"/>
    <s v="0010"/>
    <s v="0060"/>
    <s v="R1"/>
    <s v="10-60"/>
    <x v="0"/>
    <x v="0"/>
    <n v="10719"/>
    <x v="0"/>
  </r>
  <r>
    <s v="10535667408"/>
    <s v="25171INV01AI"/>
    <s v="FA"/>
    <s v="R4"/>
    <d v="2025-06-20T00:00:00"/>
    <s v=""/>
    <s v="3106"/>
    <x v="0"/>
    <s v="10469"/>
    <s v="0"/>
    <n v="-5"/>
    <s v=""/>
    <n v="-5"/>
    <s v="USD"/>
    <s v="O1"/>
    <s v="USMO6561300000"/>
    <s v="1053566740810469"/>
    <s v=""/>
    <s v="BATCH_ID"/>
    <d v="2025-06-20T00:00:00"/>
    <d v="2025-06-23T00:00:00"/>
    <n v="0"/>
    <s v=""/>
    <s v=""/>
    <s v="3102162964"/>
    <s v="200015640010"/>
    <s v="0010"/>
    <s v="0060"/>
    <s v="R1"/>
    <s v="10-60"/>
    <x v="0"/>
    <x v="0"/>
    <n v="10469"/>
    <x v="2"/>
  </r>
  <r>
    <s v="10535667408"/>
    <s v="25171INV01AI"/>
    <s v="FA"/>
    <s v="R4"/>
    <d v="2025-06-20T00:00:00"/>
    <s v=""/>
    <s v="3106"/>
    <x v="1"/>
    <s v="10514"/>
    <s v="0"/>
    <n v="-5"/>
    <s v=""/>
    <n v="-5"/>
    <s v="USD"/>
    <s v="O1"/>
    <s v="USMO6561300000"/>
    <s v="1053566740810514"/>
    <s v=""/>
    <s v="BATCH_ID"/>
    <d v="2025-06-20T00:00:00"/>
    <d v="2025-06-23T00:00:00"/>
    <n v="0"/>
    <s v=""/>
    <s v=""/>
    <s v="3102162965"/>
    <s v="200015640010"/>
    <s v="0010"/>
    <s v="0060"/>
    <s v="R1"/>
    <s v="10-60"/>
    <x v="0"/>
    <x v="1"/>
    <n v="10514"/>
    <x v="1"/>
  </r>
  <r>
    <s v="10535667481"/>
    <s v="25171INV01AM"/>
    <s v="FA"/>
    <s v="R4"/>
    <d v="2025-06-20T00:00:00"/>
    <s v=""/>
    <s v="3106"/>
    <x v="0"/>
    <s v="10719"/>
    <s v="0"/>
    <n v="-5"/>
    <s v=""/>
    <n v="-5"/>
    <s v="USD"/>
    <s v="O1"/>
    <s v="USMO6301622240"/>
    <s v="1053566748110719"/>
    <s v=""/>
    <s v="BATCH_ID"/>
    <d v="2025-06-20T00:00:00"/>
    <d v="2025-06-23T00:00:00"/>
    <n v="0"/>
    <s v=""/>
    <s v=""/>
    <s v="3102276964"/>
    <s v="200016195949"/>
    <s v="0010"/>
    <s v="0060"/>
    <s v="R1"/>
    <s v="10-60"/>
    <x v="0"/>
    <x v="0"/>
    <n v="10719"/>
    <x v="0"/>
  </r>
  <r>
    <s v="10535668645"/>
    <s v="25174INV01AF"/>
    <s v="FA"/>
    <s v="R4"/>
    <d v="2025-06-23T00:00:00"/>
    <s v=""/>
    <s v="3106"/>
    <x v="0"/>
    <s v="10469"/>
    <s v="0"/>
    <n v="-5"/>
    <s v=""/>
    <n v="-5"/>
    <s v="USD"/>
    <s v="O1"/>
    <s v="USMO6561333480"/>
    <s v="1053566864510469"/>
    <s v=""/>
    <s v="BATCH_ID"/>
    <d v="2025-06-23T00:00:00"/>
    <d v="2025-06-24T00:00:00"/>
    <n v="0"/>
    <s v=""/>
    <s v=""/>
    <s v="3101608655"/>
    <s v="200012806366"/>
    <s v="0010"/>
    <s v="0060"/>
    <s v="R1"/>
    <s v="10-60"/>
    <x v="0"/>
    <x v="0"/>
    <n v="10469"/>
    <x v="2"/>
  </r>
  <r>
    <s v="10535668645"/>
    <s v="25174INV01AF"/>
    <s v="FA"/>
    <s v="R4"/>
    <d v="2025-06-23T00:00:00"/>
    <s v=""/>
    <s v="3106"/>
    <x v="1"/>
    <s v="10514"/>
    <s v="0"/>
    <n v="-5"/>
    <s v=""/>
    <n v="-5"/>
    <s v="USD"/>
    <s v="O1"/>
    <s v="USMO6561333480"/>
    <s v="1053566864510514"/>
    <s v=""/>
    <s v="BATCH_ID"/>
    <d v="2025-06-23T00:00:00"/>
    <d v="2025-06-24T00:00:00"/>
    <n v="0"/>
    <s v=""/>
    <s v=""/>
    <s v="3101608846"/>
    <s v="200012806366"/>
    <s v="0010"/>
    <s v="0060"/>
    <s v="R1"/>
    <s v="10-60"/>
    <x v="0"/>
    <x v="1"/>
    <n v="10514"/>
    <x v="1"/>
  </r>
  <r>
    <s v="10535668673"/>
    <s v="25174INV01AF"/>
    <s v="FA"/>
    <s v="R4"/>
    <d v="2025-06-23T00:00:00"/>
    <s v=""/>
    <s v="3106"/>
    <x v="0"/>
    <s v="10719"/>
    <s v="0"/>
    <n v="-5"/>
    <s v=""/>
    <n v="-5"/>
    <s v="USD"/>
    <s v="O1"/>
    <s v="USMO6560523510"/>
    <s v="1053566867310719"/>
    <s v=""/>
    <s v="BATCH_ID"/>
    <d v="2025-06-23T00:00:00"/>
    <d v="2025-06-24T00:00:00"/>
    <n v="0"/>
    <s v=""/>
    <s v=""/>
    <s v="3101652755"/>
    <s v="200012802407"/>
    <s v="0010"/>
    <s v="0060"/>
    <s v="R1"/>
    <s v="10-60"/>
    <x v="0"/>
    <x v="0"/>
    <n v="10719"/>
    <x v="0"/>
  </r>
  <r>
    <s v="10535668705"/>
    <s v="25174INV01AF"/>
    <s v="FA"/>
    <s v="R4"/>
    <d v="2025-06-23T00:00:00"/>
    <s v=""/>
    <s v="3106"/>
    <x v="1"/>
    <s v="10514"/>
    <s v="0"/>
    <n v="-5"/>
    <s v=""/>
    <n v="-5"/>
    <s v="USD"/>
    <s v="O1"/>
    <s v="USMO6561333530"/>
    <s v="1053566870510514"/>
    <s v=""/>
    <s v="BATCH_ID"/>
    <d v="2025-06-23T00:00:00"/>
    <d v="2025-06-24T00:00:00"/>
    <n v="0"/>
    <s v=""/>
    <s v=""/>
    <s v="3101539941"/>
    <s v="200012796948"/>
    <s v="0010"/>
    <s v="0060"/>
    <s v="R1"/>
    <s v="10-60"/>
    <x v="0"/>
    <x v="1"/>
    <n v="10514"/>
    <x v="1"/>
  </r>
  <r>
    <s v="10535668705"/>
    <s v="25174INV01AF"/>
    <s v="FA"/>
    <s v="R4"/>
    <d v="2025-06-23T00:00:00"/>
    <s v=""/>
    <s v="3106"/>
    <x v="0"/>
    <s v="10469"/>
    <s v="0"/>
    <n v="-5"/>
    <s v=""/>
    <n v="-5"/>
    <s v="USD"/>
    <s v="O1"/>
    <s v="USMO6561333530"/>
    <s v="1053566870510469"/>
    <s v=""/>
    <s v="BATCH_ID"/>
    <d v="2025-06-23T00:00:00"/>
    <d v="2025-06-24T00:00:00"/>
    <n v="0"/>
    <s v=""/>
    <s v=""/>
    <s v="3101540037"/>
    <s v="200012796948"/>
    <s v="0010"/>
    <s v="0060"/>
    <s v="R1"/>
    <s v="10-60"/>
    <x v="0"/>
    <x v="0"/>
    <n v="10469"/>
    <x v="2"/>
  </r>
  <r>
    <s v="10535668807"/>
    <s v="25174INV01AF"/>
    <s v="FA"/>
    <s v="R4"/>
    <d v="2025-06-23T00:00:00"/>
    <s v=""/>
    <s v="3106"/>
    <x v="0"/>
    <s v="10719"/>
    <s v="0"/>
    <n v="-5"/>
    <s v=""/>
    <n v="-5"/>
    <s v="USD"/>
    <s v="O1"/>
    <s v="USMO6570583010"/>
    <s v="1053566880710719"/>
    <s v=""/>
    <s v="BATCH_ID"/>
    <d v="2025-06-23T00:00:00"/>
    <d v="2025-06-24T00:00:00"/>
    <n v="0"/>
    <s v=""/>
    <s v=""/>
    <s v="3101703916"/>
    <s v="200014469601"/>
    <s v="0010"/>
    <s v="0060"/>
    <s v="R1"/>
    <s v="10-60"/>
    <x v="0"/>
    <x v="0"/>
    <n v="10719"/>
    <x v="0"/>
  </r>
  <r>
    <s v="10535668823"/>
    <s v="25174INV01AF"/>
    <s v="FA"/>
    <s v="R4"/>
    <d v="2025-06-23T00:00:00"/>
    <s v=""/>
    <s v="3106"/>
    <x v="0"/>
    <s v="10719"/>
    <s v="0"/>
    <n v="-7.04"/>
    <s v=""/>
    <n v="-7.04"/>
    <s v="USD"/>
    <s v="O1"/>
    <s v="USMO6560526140"/>
    <s v="1053566882310719"/>
    <s v=""/>
    <s v="BATCH_ID"/>
    <d v="2025-06-23T00:00:00"/>
    <d v="2025-06-24T00:00:00"/>
    <n v="0"/>
    <s v=""/>
    <s v=""/>
    <s v="3101515923"/>
    <s v="200014446617"/>
    <s v="0010"/>
    <s v="0060"/>
    <s v="R1"/>
    <s v="10-60"/>
    <x v="0"/>
    <x v="0"/>
    <n v="10719"/>
    <x v="0"/>
  </r>
  <r>
    <s v="10535668826"/>
    <s v="25174INV01AF"/>
    <s v="FA"/>
    <s v="R4"/>
    <d v="2025-06-23T00:00:00"/>
    <s v=""/>
    <s v="3106"/>
    <x v="0"/>
    <s v="10469"/>
    <s v="0"/>
    <n v="-5"/>
    <s v=""/>
    <n v="-5"/>
    <s v="USD"/>
    <s v="O1"/>
    <s v="USMO6561324020"/>
    <s v="1053566882610469"/>
    <s v=""/>
    <s v="BATCH_ID"/>
    <d v="2025-06-23T00:00:00"/>
    <d v="2025-06-24T00:00:00"/>
    <n v="0"/>
    <s v=""/>
    <s v=""/>
    <s v="3101637410"/>
    <s v="200014446252"/>
    <s v="0010"/>
    <s v="0060"/>
    <s v="R1"/>
    <s v="10-60"/>
    <x v="0"/>
    <x v="0"/>
    <n v="10469"/>
    <x v="2"/>
  </r>
  <r>
    <s v="10535668826"/>
    <s v="25174INV01AF"/>
    <s v="FA"/>
    <s v="R4"/>
    <d v="2025-06-23T00:00:00"/>
    <s v=""/>
    <s v="3106"/>
    <x v="1"/>
    <s v="10514"/>
    <s v="0"/>
    <n v="-5"/>
    <s v=""/>
    <n v="-5"/>
    <s v="USD"/>
    <s v="O1"/>
    <s v="USMO6561324020"/>
    <s v="1053566882610514"/>
    <s v=""/>
    <s v="BATCH_ID"/>
    <d v="2025-06-23T00:00:00"/>
    <d v="2025-06-24T00:00:00"/>
    <n v="0"/>
    <s v=""/>
    <s v=""/>
    <s v="3101636353"/>
    <s v="200014446252"/>
    <s v="0010"/>
    <s v="0060"/>
    <s v="R1"/>
    <s v="10-60"/>
    <x v="0"/>
    <x v="1"/>
    <n v="10514"/>
    <x v="1"/>
  </r>
  <r>
    <s v="10535669473"/>
    <s v="25175INV01AW"/>
    <s v="FA"/>
    <s v="R4"/>
    <d v="2025-06-24T00:00:00"/>
    <s v=""/>
    <s v="3106"/>
    <x v="0"/>
    <s v="10719"/>
    <s v="0"/>
    <n v="-6.74"/>
    <s v=""/>
    <n v="-6.74"/>
    <s v="USD"/>
    <s v="O1"/>
    <s v="USMO6560526850"/>
    <s v="1053566947310719"/>
    <s v=""/>
    <s v="BATCH_ID"/>
    <d v="2025-06-24T00:00:00"/>
    <d v="2025-06-25T00:00:00"/>
    <n v="0"/>
    <s v=""/>
    <s v=""/>
    <s v="3101695684"/>
    <s v="200011699267"/>
    <s v="0010"/>
    <s v="0060"/>
    <s v="R1"/>
    <s v="10-60"/>
    <x v="0"/>
    <x v="0"/>
    <n v="10719"/>
    <x v="0"/>
  </r>
  <r>
    <s v="10535669537"/>
    <s v="25175INV01AW"/>
    <s v="FA"/>
    <s v="R4"/>
    <d v="2025-06-24T00:00:00"/>
    <s v=""/>
    <s v="3106"/>
    <x v="0"/>
    <s v="10719"/>
    <s v="0"/>
    <n v="-9.69"/>
    <s v=""/>
    <n v="-9.69"/>
    <s v="USD"/>
    <s v="O1"/>
    <s v="USMO6560524180"/>
    <s v="1053566953710719"/>
    <s v=""/>
    <s v="BATCH_ID"/>
    <d v="2025-06-24T00:00:00"/>
    <d v="2025-06-25T00:00:00"/>
    <n v="0"/>
    <s v=""/>
    <s v=""/>
    <s v="3101662035"/>
    <s v="200011699184"/>
    <s v="0010"/>
    <s v="0060"/>
    <s v="R1"/>
    <s v="10-60"/>
    <x v="0"/>
    <x v="0"/>
    <n v="10719"/>
    <x v="0"/>
  </r>
  <r>
    <s v="10535669589"/>
    <s v="25175INV01AW"/>
    <s v="FA"/>
    <s v="R4"/>
    <d v="2025-06-24T00:00:00"/>
    <s v=""/>
    <s v="3106"/>
    <x v="0"/>
    <s v="10719"/>
    <s v="0"/>
    <n v="-26.18"/>
    <s v=""/>
    <n v="-26.18"/>
    <s v="USD"/>
    <s v="O1"/>
    <s v="USMO6560524180"/>
    <s v="1053566958910719"/>
    <s v=""/>
    <s v="BATCH_ID"/>
    <d v="2025-06-24T00:00:00"/>
    <d v="2025-06-25T00:00:00"/>
    <n v="0"/>
    <s v=""/>
    <s v=""/>
    <s v="3101718720"/>
    <s v="200013835703"/>
    <s v="0010"/>
    <s v="0060"/>
    <s v="R1"/>
    <s v="10-60"/>
    <x v="0"/>
    <x v="0"/>
    <n v="10719"/>
    <x v="0"/>
  </r>
  <r>
    <s v="10535669927"/>
    <s v="25178INV01A6"/>
    <s v="FA"/>
    <s v="R4"/>
    <d v="2025-06-27T00:00:00"/>
    <s v=""/>
    <s v="3106"/>
    <x v="0"/>
    <s v="10719"/>
    <s v="0"/>
    <n v="-5"/>
    <s v=""/>
    <n v="-5"/>
    <s v="USD"/>
    <s v="O1"/>
    <s v="USMO6561081981"/>
    <s v="1053566992710719"/>
    <s v=""/>
    <s v="BATCH_ID"/>
    <d v="2025-06-27T00:00:00"/>
    <d v="2025-06-30T00:00:00"/>
    <n v="0"/>
    <s v=""/>
    <s v=""/>
    <s v="3101504614"/>
    <s v="200011106396"/>
    <s v="0010"/>
    <s v="0060"/>
    <s v="R1"/>
    <s v="10-60"/>
    <x v="0"/>
    <x v="0"/>
    <n v="10719"/>
    <x v="0"/>
  </r>
  <r>
    <s v="10535669946"/>
    <s v="25178INV01A6"/>
    <s v="FA"/>
    <s v="R4"/>
    <d v="2025-06-27T00:00:00"/>
    <s v=""/>
    <s v="3106"/>
    <x v="1"/>
    <s v="10514"/>
    <s v="0"/>
    <n v="-16.97"/>
    <s v=""/>
    <n v="-16.97"/>
    <s v="USD"/>
    <s v="O1"/>
    <s v="USMO6561326240"/>
    <s v="1053566994610514"/>
    <s v=""/>
    <s v="BATCH_ID"/>
    <d v="2025-06-27T00:00:00"/>
    <d v="2025-06-30T00:00:00"/>
    <n v="0"/>
    <s v=""/>
    <s v=""/>
    <s v="3101567282"/>
    <s v="200011105554"/>
    <s v="0010"/>
    <s v="0060"/>
    <s v="R1"/>
    <s v="10-60"/>
    <x v="0"/>
    <x v="1"/>
    <n v="10514"/>
    <x v="1"/>
  </r>
  <r>
    <s v="10535669946"/>
    <s v="25178INV01A6"/>
    <s v="FA"/>
    <s v="R4"/>
    <d v="2025-06-27T00:00:00"/>
    <s v=""/>
    <s v="3106"/>
    <x v="0"/>
    <s v="10469"/>
    <s v="0"/>
    <n v="-12.19"/>
    <s v=""/>
    <n v="-12.19"/>
    <s v="USD"/>
    <s v="O1"/>
    <s v="USMO6561326240"/>
    <s v="1053566994610469"/>
    <s v=""/>
    <s v="BATCH_ID"/>
    <d v="2025-06-27T00:00:00"/>
    <d v="2025-06-30T00:00:00"/>
    <n v="0"/>
    <s v=""/>
    <s v=""/>
    <s v="3101567186"/>
    <s v="200011105554"/>
    <s v="0010"/>
    <s v="0060"/>
    <s v="R1"/>
    <s v="10-60"/>
    <x v="0"/>
    <x v="0"/>
    <n v="10469"/>
    <x v="2"/>
  </r>
  <r>
    <s v="10535669954"/>
    <s v="25178INV01A6"/>
    <s v="FA"/>
    <s v="R4"/>
    <d v="2025-06-27T00:00:00"/>
    <s v=""/>
    <s v="3106"/>
    <x v="0"/>
    <s v="10719"/>
    <s v="0"/>
    <n v="-5"/>
    <s v=""/>
    <n v="-5"/>
    <s v="USD"/>
    <s v="O1"/>
    <s v="USMO6574096501"/>
    <s v="1053566995410719"/>
    <s v=""/>
    <s v="BATCH_ID"/>
    <d v="2025-06-27T00:00:00"/>
    <d v="2025-06-30T00:00:00"/>
    <n v="0"/>
    <s v=""/>
    <s v=""/>
    <s v="3101555979"/>
    <s v="200011112295"/>
    <s v="0010"/>
    <s v="0060"/>
    <s v="R1"/>
    <s v="10-60"/>
    <x v="0"/>
    <x v="0"/>
    <n v="10719"/>
    <x v="0"/>
  </r>
  <r>
    <s v="10535670024"/>
    <s v="25178INV01A6"/>
    <s v="FA"/>
    <s v="R4"/>
    <d v="2025-06-27T00:00:00"/>
    <s v=""/>
    <s v="3106"/>
    <x v="0"/>
    <s v="10719"/>
    <s v="0"/>
    <n v="-5"/>
    <s v=""/>
    <n v="-5"/>
    <s v="USD"/>
    <s v="O1"/>
    <s v="USMO6574093131"/>
    <s v="1053567002410719"/>
    <s v=""/>
    <s v="BATCH_ID"/>
    <d v="2025-06-27T00:00:00"/>
    <d v="2025-06-30T00:00:00"/>
    <n v="0"/>
    <s v=""/>
    <s v=""/>
    <s v="3102038904"/>
    <s v="200015029230"/>
    <s v="0010"/>
    <s v="0060"/>
    <s v="R1"/>
    <s v="10-60"/>
    <x v="0"/>
    <x v="0"/>
    <n v="10719"/>
    <x v="0"/>
  </r>
  <r>
    <s v="10535670713"/>
    <s v="25181INV01A7"/>
    <s v="FA"/>
    <s v="R4"/>
    <d v="2025-06-30T00:00:00"/>
    <s v=""/>
    <s v="3106"/>
    <x v="0"/>
    <s v="10469"/>
    <s v="0"/>
    <n v="-5"/>
    <s v=""/>
    <n v="-5"/>
    <s v="USD"/>
    <s v="O1"/>
    <s v="USMO6561371150"/>
    <s v="1053567071310469"/>
    <s v=""/>
    <s v="BATCH_ID"/>
    <d v="2025-06-30T00:00:00"/>
    <d v="2025-07-01T00:00:00"/>
    <n v="0"/>
    <s v=""/>
    <s v=""/>
    <s v="3101518357"/>
    <s v="200013650151"/>
    <s v="0010"/>
    <s v="0060"/>
    <s v="R1"/>
    <s v="10-60"/>
    <x v="0"/>
    <x v="0"/>
    <n v="10469"/>
    <x v="2"/>
  </r>
  <r>
    <s v="10535670713"/>
    <s v="25181INV01A7"/>
    <s v="FA"/>
    <s v="R4"/>
    <d v="2025-06-30T00:00:00"/>
    <s v=""/>
    <s v="3106"/>
    <x v="1"/>
    <s v="10514"/>
    <s v="0"/>
    <n v="-5"/>
    <s v=""/>
    <n v="-5"/>
    <s v="USD"/>
    <s v="O1"/>
    <s v="USMO6561371150"/>
    <s v="1053567071310514"/>
    <s v=""/>
    <s v="BATCH_ID"/>
    <d v="2025-06-30T00:00:00"/>
    <d v="2025-07-01T00:00:00"/>
    <n v="0"/>
    <s v=""/>
    <s v=""/>
    <s v="3101518452"/>
    <s v="200013650151"/>
    <s v="0010"/>
    <s v="0060"/>
    <s v="R1"/>
    <s v="10-60"/>
    <x v="0"/>
    <x v="1"/>
    <n v="10514"/>
    <x v="1"/>
  </r>
  <r>
    <s v="10535670873"/>
    <s v="25181INV01A7"/>
    <s v="FA"/>
    <s v="R4"/>
    <d v="2025-06-30T00:00:00"/>
    <s v=""/>
    <s v="3106"/>
    <x v="0"/>
    <s v="10469"/>
    <s v="0"/>
    <n v="-7.64"/>
    <s v=""/>
    <n v="-7.64"/>
    <s v="USD"/>
    <s v="O1"/>
    <s v="USMO6561322590"/>
    <s v="1053567087310469"/>
    <s v=""/>
    <s v="BATCH_ID"/>
    <d v="2025-06-30T00:00:00"/>
    <d v="2025-07-01T00:00:00"/>
    <n v="0"/>
    <s v=""/>
    <s v=""/>
    <s v="3102118335"/>
    <s v="200015412766"/>
    <s v="0010"/>
    <s v="0060"/>
    <s v="R1"/>
    <s v="10-60"/>
    <x v="0"/>
    <x v="0"/>
    <n v="10469"/>
    <x v="2"/>
  </r>
  <r>
    <s v="10535670873"/>
    <s v="25181INV01A7"/>
    <s v="FA"/>
    <s v="R4"/>
    <d v="2025-06-30T00:00:00"/>
    <s v=""/>
    <s v="3106"/>
    <x v="1"/>
    <s v="10514"/>
    <s v="0"/>
    <n v="-10.65"/>
    <s v=""/>
    <n v="-10.65"/>
    <s v="USD"/>
    <s v="O1"/>
    <s v="USMO6561322590"/>
    <s v="1053567087310514"/>
    <s v=""/>
    <s v="BATCH_ID"/>
    <d v="2025-06-30T00:00:00"/>
    <d v="2025-07-01T00:00:00"/>
    <n v="0"/>
    <s v=""/>
    <s v=""/>
    <s v="3102118336"/>
    <s v="200015412766"/>
    <s v="0010"/>
    <s v="0060"/>
    <s v="R1"/>
    <s v="10-60"/>
    <x v="0"/>
    <x v="1"/>
    <n v="10514"/>
    <x v="1"/>
  </r>
  <r>
    <s v="10630591445"/>
    <s v="25153INV01BC"/>
    <s v="FA"/>
    <s v="R4"/>
    <d v="2025-06-02T00:00:00"/>
    <s v=""/>
    <s v="3106"/>
    <x v="1"/>
    <s v="10514"/>
    <s v="0"/>
    <n v="-5"/>
    <s v=""/>
    <n v="-5"/>
    <s v="USD"/>
    <s v="O1"/>
    <s v="USMO6561360230"/>
    <s v="1063059144510514"/>
    <s v=""/>
    <s v="BATCH_ID"/>
    <d v="2025-06-02T00:00:00"/>
    <d v="2025-06-03T00:00:00"/>
    <n v="0"/>
    <s v=""/>
    <s v=""/>
    <s v="3102296908"/>
    <s v="200016297653"/>
    <s v="0010"/>
    <s v="0060"/>
    <s v="R1"/>
    <s v="10-60"/>
    <x v="0"/>
    <x v="1"/>
    <n v="10514"/>
    <x v="1"/>
  </r>
  <r>
    <s v="10630592758"/>
    <s v="25156INV01A5"/>
    <s v="FA"/>
    <s v="R4"/>
    <d v="2025-06-05T00:00:00"/>
    <s v=""/>
    <s v="3106"/>
    <x v="0"/>
    <s v="10719"/>
    <s v="0"/>
    <n v="-5"/>
    <s v=""/>
    <n v="-5"/>
    <s v="USD"/>
    <s v="O1"/>
    <s v="USMO6576962080"/>
    <s v="1063059275810719"/>
    <s v=""/>
    <s v="BATCH_ID"/>
    <d v="2025-06-05T00:00:00"/>
    <d v="2025-06-06T00:00:00"/>
    <n v="0"/>
    <s v=""/>
    <s v=""/>
    <s v="3101729541"/>
    <s v="200010930671"/>
    <s v="0010"/>
    <s v="0060"/>
    <s v="R1"/>
    <s v="10-60"/>
    <x v="0"/>
    <x v="0"/>
    <n v="10719"/>
    <x v="0"/>
  </r>
  <r>
    <s v="10630592792"/>
    <s v="25156INV01A5"/>
    <s v="FA"/>
    <s v="R4"/>
    <d v="2025-06-05T00:00:00"/>
    <s v=""/>
    <s v="3106"/>
    <x v="0"/>
    <s v="10719"/>
    <s v="0"/>
    <n v="-6.77"/>
    <s v=""/>
    <n v="-6.77"/>
    <s v="USD"/>
    <s v="O1"/>
    <s v="USMO6576970000"/>
    <s v="1063059279210719"/>
    <s v=""/>
    <s v="BATCH_ID"/>
    <d v="2025-06-05T00:00:00"/>
    <d v="2025-06-06T00:00:00"/>
    <n v="0"/>
    <s v=""/>
    <s v=""/>
    <s v="3101521135"/>
    <s v="200010939904"/>
    <s v="0010"/>
    <s v="0060"/>
    <s v="R1"/>
    <s v="10-60"/>
    <x v="0"/>
    <x v="0"/>
    <n v="10719"/>
    <x v="0"/>
  </r>
  <r>
    <s v="10630593004"/>
    <s v="25156INV01A5"/>
    <s v="FA"/>
    <s v="R4"/>
    <d v="2025-06-05T00:00:00"/>
    <s v=""/>
    <s v="3106"/>
    <x v="0"/>
    <s v="10719"/>
    <s v="0"/>
    <n v="-5"/>
    <s v=""/>
    <n v="-5"/>
    <s v="USD"/>
    <s v="O1"/>
    <s v="USMO6560511450"/>
    <s v="1063059300410719"/>
    <s v=""/>
    <s v="BATCH_ID"/>
    <d v="2025-06-05T00:00:00"/>
    <d v="2025-06-06T00:00:00"/>
    <n v="0"/>
    <s v=""/>
    <s v=""/>
    <s v="3101629448"/>
    <s v="200012929291"/>
    <s v="0010"/>
    <s v="0060"/>
    <s v="R1"/>
    <s v="10-60"/>
    <x v="0"/>
    <x v="0"/>
    <n v="10719"/>
    <x v="0"/>
  </r>
  <r>
    <s v="10630593028"/>
    <s v="25156INV01A5"/>
    <s v="FA"/>
    <s v="R4"/>
    <d v="2025-06-05T00:00:00"/>
    <s v=""/>
    <s v="3106"/>
    <x v="0"/>
    <s v="10719"/>
    <s v="0"/>
    <n v="-5"/>
    <s v=""/>
    <n v="-5"/>
    <s v="USD"/>
    <s v="O1"/>
    <s v="USMO6570591010"/>
    <s v="1063059302810719"/>
    <s v=""/>
    <s v="BATCH_ID"/>
    <d v="2025-06-05T00:00:00"/>
    <d v="2025-06-06T00:00:00"/>
    <n v="0"/>
    <s v=""/>
    <s v=""/>
    <s v="3101494617"/>
    <s v="200012930463"/>
    <s v="0010"/>
    <s v="0060"/>
    <s v="R1"/>
    <s v="10-60"/>
    <x v="0"/>
    <x v="0"/>
    <n v="10719"/>
    <x v="0"/>
  </r>
  <r>
    <s v="10630596147"/>
    <s v="25157INV01AT"/>
    <s v="FA"/>
    <s v="R4"/>
    <d v="2025-06-06T00:00:00"/>
    <s v=""/>
    <s v="3106"/>
    <x v="0"/>
    <s v="10719"/>
    <s v="0"/>
    <n v="-5"/>
    <s v=""/>
    <n v="-5"/>
    <s v="USD"/>
    <s v="O1"/>
    <s v="USMO6576997600"/>
    <s v="1063059614710719"/>
    <s v=""/>
    <s v="BATCH_ID"/>
    <d v="2025-06-06T00:00:00"/>
    <d v="2025-06-09T00:00:00"/>
    <n v="0"/>
    <s v=""/>
    <s v=""/>
    <s v="3101568305"/>
    <s v="200011495658"/>
    <s v="0010"/>
    <s v="0060"/>
    <s v="R1"/>
    <s v="10-60"/>
    <x v="0"/>
    <x v="0"/>
    <n v="10719"/>
    <x v="0"/>
  </r>
  <r>
    <s v="10630596294"/>
    <s v="25157INV01AT"/>
    <s v="FA"/>
    <s v="R4"/>
    <d v="2025-06-06T00:00:00"/>
    <s v=""/>
    <s v="3106"/>
    <x v="0"/>
    <s v="10719"/>
    <s v="0"/>
    <n v="-5"/>
    <s v=""/>
    <n v="-5"/>
    <s v="USD"/>
    <s v="O1"/>
    <s v="USMO6576962290"/>
    <s v="1063059629410719"/>
    <s v=""/>
    <s v="BATCH_ID"/>
    <d v="2025-06-06T00:00:00"/>
    <d v="2025-06-09T00:00:00"/>
    <n v="0"/>
    <s v=""/>
    <s v=""/>
    <s v="3101665235"/>
    <s v="200011459472"/>
    <s v="0010"/>
    <s v="0060"/>
    <s v="R1"/>
    <s v="10-60"/>
    <x v="0"/>
    <x v="0"/>
    <n v="10719"/>
    <x v="0"/>
  </r>
  <r>
    <s v="10630598071"/>
    <s v="25160INV01AX"/>
    <s v="FA"/>
    <s v="R4"/>
    <d v="2025-06-09T00:00:00"/>
    <s v=""/>
    <s v="3106"/>
    <x v="0"/>
    <s v="10719"/>
    <s v="0"/>
    <n v="-5"/>
    <s v=""/>
    <n v="-5"/>
    <s v="USD"/>
    <s v="O1"/>
    <s v="USMO6560510111"/>
    <s v="1063059807110719"/>
    <s v=""/>
    <s v="BATCH_ID"/>
    <d v="2025-06-09T00:00:00"/>
    <d v="2025-06-10T00:00:00"/>
    <n v="0"/>
    <s v=""/>
    <s v=""/>
    <s v="3101485123"/>
    <s v="200012096984"/>
    <s v="0010"/>
    <s v="0060"/>
    <s v="R1"/>
    <s v="10-60"/>
    <x v="0"/>
    <x v="0"/>
    <n v="10719"/>
    <x v="0"/>
  </r>
  <r>
    <s v="10630599835"/>
    <s v="25162INV01AL"/>
    <s v="FA"/>
    <s v="R4"/>
    <d v="2025-06-11T00:00:00"/>
    <s v=""/>
    <s v="3106"/>
    <x v="0"/>
    <s v="10469"/>
    <s v="0"/>
    <n v="-5"/>
    <s v=""/>
    <n v="-5"/>
    <s v="USD"/>
    <s v="O1"/>
    <s v="USMO6561382241"/>
    <s v="1063059983510469"/>
    <s v=""/>
    <s v="BATCH_ID"/>
    <d v="2025-06-11T00:00:00"/>
    <d v="2025-06-12T00:00:00"/>
    <n v="0"/>
    <s v=""/>
    <s v=""/>
    <s v="3101632574"/>
    <s v="200011535602"/>
    <s v="0010"/>
    <s v="0060"/>
    <s v="R1"/>
    <s v="10-60"/>
    <x v="0"/>
    <x v="0"/>
    <n v="10469"/>
    <x v="2"/>
  </r>
  <r>
    <s v="10630599835"/>
    <s v="25162INV01AL"/>
    <s v="FA"/>
    <s v="R4"/>
    <d v="2025-06-11T00:00:00"/>
    <s v=""/>
    <s v="3106"/>
    <x v="1"/>
    <s v="10514"/>
    <s v="0"/>
    <n v="-5"/>
    <s v=""/>
    <n v="-5"/>
    <s v="USD"/>
    <s v="O1"/>
    <s v="USMO6561382241"/>
    <s v="1063059983510514"/>
    <s v=""/>
    <s v="BATCH_ID"/>
    <d v="2025-06-11T00:00:00"/>
    <d v="2025-06-12T00:00:00"/>
    <n v="0"/>
    <s v=""/>
    <s v=""/>
    <s v="3101632669"/>
    <s v="200011535602"/>
    <s v="0010"/>
    <s v="0060"/>
    <s v="R1"/>
    <s v="10-60"/>
    <x v="0"/>
    <x v="1"/>
    <n v="10514"/>
    <x v="1"/>
  </r>
  <r>
    <s v="10630599958"/>
    <s v="25162INV01AL"/>
    <s v="FA"/>
    <s v="R4"/>
    <d v="2025-06-11T00:00:00"/>
    <s v=""/>
    <s v="3106"/>
    <x v="1"/>
    <s v="10514"/>
    <s v="0"/>
    <n v="-5"/>
    <s v=""/>
    <n v="-5"/>
    <s v="USD"/>
    <s v="O1"/>
    <s v="USMO6561385581"/>
    <s v="1063059995810514"/>
    <s v=""/>
    <s v="BATCH_ID"/>
    <d v="2025-06-11T00:00:00"/>
    <d v="2025-06-12T00:00:00"/>
    <n v="0"/>
    <s v=""/>
    <s v=""/>
    <s v="3101521061"/>
    <s v="200012412801"/>
    <s v="0010"/>
    <s v="0060"/>
    <s v="R1"/>
    <s v="10-60"/>
    <x v="0"/>
    <x v="1"/>
    <n v="10514"/>
    <x v="1"/>
  </r>
  <r>
    <s v="10630599958"/>
    <s v="25162INV01AL"/>
    <s v="FA"/>
    <s v="R4"/>
    <d v="2025-06-11T00:00:00"/>
    <s v=""/>
    <s v="3106"/>
    <x v="0"/>
    <s v="10469"/>
    <s v="0"/>
    <n v="-5"/>
    <s v=""/>
    <n v="-5"/>
    <s v="USD"/>
    <s v="O1"/>
    <s v="USMO6561385581"/>
    <s v="1063059995810469"/>
    <s v=""/>
    <s v="BATCH_ID"/>
    <d v="2025-06-11T00:00:00"/>
    <d v="2025-06-12T00:00:00"/>
    <n v="0"/>
    <s v=""/>
    <s v=""/>
    <s v="3101521153"/>
    <s v="200012412801"/>
    <s v="0010"/>
    <s v="0060"/>
    <s v="R1"/>
    <s v="10-60"/>
    <x v="0"/>
    <x v="0"/>
    <n v="10469"/>
    <x v="2"/>
  </r>
  <r>
    <s v="10630600183"/>
    <s v="25162INV01AS"/>
    <s v="FA"/>
    <s v="R4"/>
    <d v="2025-06-11T00:00:00"/>
    <s v=""/>
    <s v="3106"/>
    <x v="0"/>
    <s v="10469"/>
    <s v="0"/>
    <n v="-5"/>
    <s v=""/>
    <n v="-5"/>
    <s v="USD"/>
    <s v="O1"/>
    <s v="USMO6561371041"/>
    <s v="1063060018310469"/>
    <s v=""/>
    <s v="BATCH_ID"/>
    <d v="2025-06-11T00:00:00"/>
    <d v="2025-06-12T00:00:00"/>
    <n v="0"/>
    <s v=""/>
    <s v=""/>
    <s v="3101562628"/>
    <s v="200013021346"/>
    <s v="0010"/>
    <s v="0060"/>
    <s v="R1"/>
    <s v="10-60"/>
    <x v="0"/>
    <x v="0"/>
    <n v="10469"/>
    <x v="2"/>
  </r>
  <r>
    <s v="10630600183"/>
    <s v="25162INV01AS"/>
    <s v="FA"/>
    <s v="R4"/>
    <d v="2025-06-11T00:00:00"/>
    <s v=""/>
    <s v="3106"/>
    <x v="1"/>
    <s v="10514"/>
    <s v="0"/>
    <n v="-5"/>
    <s v=""/>
    <n v="-5"/>
    <s v="USD"/>
    <s v="O1"/>
    <s v="USMO6561371041"/>
    <s v="1063060018310514"/>
    <s v=""/>
    <s v="BATCH_ID"/>
    <d v="2025-06-11T00:00:00"/>
    <d v="2025-06-12T00:00:00"/>
    <n v="0"/>
    <s v=""/>
    <s v=""/>
    <s v="3101562532"/>
    <s v="200013021346"/>
    <s v="0010"/>
    <s v="0060"/>
    <s v="R1"/>
    <s v="10-60"/>
    <x v="0"/>
    <x v="1"/>
    <n v="10514"/>
    <x v="1"/>
  </r>
  <r>
    <s v="10630600266"/>
    <s v="25162INV01AL"/>
    <s v="FA"/>
    <s v="R4"/>
    <d v="2025-06-11T00:00:00"/>
    <s v=""/>
    <s v="3106"/>
    <x v="0"/>
    <s v="10469"/>
    <s v="0"/>
    <n v="-5"/>
    <s v=""/>
    <n v="-5"/>
    <s v="USD"/>
    <s v="O1"/>
    <s v="USMO6561328861"/>
    <s v="1063060026610469"/>
    <s v=""/>
    <s v="BATCH_ID"/>
    <d v="2025-06-11T00:00:00"/>
    <d v="2025-06-12T00:00:00"/>
    <n v="0"/>
    <s v=""/>
    <s v=""/>
    <s v="3101611555"/>
    <s v="200013307075"/>
    <s v="0010"/>
    <s v="0060"/>
    <s v="C1"/>
    <s v="10-60"/>
    <x v="0"/>
    <x v="0"/>
    <n v="10469"/>
    <x v="2"/>
  </r>
  <r>
    <s v="10630600266"/>
    <s v="25162INV01AL"/>
    <s v="FA"/>
    <s v="R4"/>
    <d v="2025-06-11T00:00:00"/>
    <s v=""/>
    <s v="3106"/>
    <x v="1"/>
    <s v="10514"/>
    <s v="0"/>
    <n v="-5.27"/>
    <s v=""/>
    <n v="-5.27"/>
    <s v="USD"/>
    <s v="O1"/>
    <s v="USMO6561328861"/>
    <s v="1063060026610514"/>
    <s v=""/>
    <s v="BATCH_ID"/>
    <d v="2025-06-11T00:00:00"/>
    <d v="2025-06-12T00:00:00"/>
    <n v="0"/>
    <s v=""/>
    <s v=""/>
    <s v="3101611651"/>
    <s v="200013307075"/>
    <s v="0010"/>
    <s v="0060"/>
    <s v="C1"/>
    <s v="10-60"/>
    <x v="0"/>
    <x v="1"/>
    <n v="10514"/>
    <x v="1"/>
  </r>
  <r>
    <s v="10630600486"/>
    <s v="25162INV01AS"/>
    <s v="FA"/>
    <s v="R4"/>
    <d v="2025-06-11T00:00:00"/>
    <s v=""/>
    <s v="3106"/>
    <x v="0"/>
    <s v="10469"/>
    <s v="0"/>
    <n v="-5"/>
    <s v=""/>
    <n v="-5"/>
    <s v="USD"/>
    <s v="O1"/>
    <s v="USMO6561396930"/>
    <s v="1063060048610469"/>
    <s v=""/>
    <s v="BATCH_ID"/>
    <d v="2025-06-11T00:00:00"/>
    <d v="2025-06-12T00:00:00"/>
    <n v="0"/>
    <s v=""/>
    <s v=""/>
    <s v="3101994484"/>
    <s v="200014818229"/>
    <s v="0010"/>
    <s v="0060"/>
    <s v="R1"/>
    <s v="10-60"/>
    <x v="0"/>
    <x v="0"/>
    <n v="10469"/>
    <x v="2"/>
  </r>
  <r>
    <s v="10630600486"/>
    <s v="25162INV01AS"/>
    <s v="FA"/>
    <s v="R4"/>
    <d v="2025-06-11T00:00:00"/>
    <s v=""/>
    <s v="3106"/>
    <x v="1"/>
    <s v="10514"/>
    <s v="0"/>
    <n v="-5"/>
    <s v=""/>
    <n v="-5"/>
    <s v="USD"/>
    <s v="O1"/>
    <s v="USMO6561396930"/>
    <s v="1063060048610514"/>
    <s v=""/>
    <s v="BATCH_ID"/>
    <d v="2025-06-11T00:00:00"/>
    <d v="2025-06-12T00:00:00"/>
    <n v="0"/>
    <s v=""/>
    <s v=""/>
    <s v="3101994485"/>
    <s v="200014818229"/>
    <s v="0010"/>
    <s v="0060"/>
    <s v="R1"/>
    <s v="10-60"/>
    <x v="0"/>
    <x v="1"/>
    <n v="10514"/>
    <x v="1"/>
  </r>
  <r>
    <s v="10630600510"/>
    <s v="25162INV01AS"/>
    <s v="FA"/>
    <s v="R4"/>
    <d v="2025-06-11T00:00:00"/>
    <s v=""/>
    <s v="3106"/>
    <x v="0"/>
    <s v="10469"/>
    <s v="0"/>
    <n v="-5"/>
    <s v=""/>
    <n v="-5"/>
    <s v="USD"/>
    <s v="O1"/>
    <s v="USMO6561300000"/>
    <s v="1063060051010469"/>
    <s v=""/>
    <s v="BATCH_ID"/>
    <d v="2025-06-11T00:00:00"/>
    <d v="2025-06-12T00:00:00"/>
    <n v="0"/>
    <s v=""/>
    <s v=""/>
    <s v="3101991870"/>
    <s v="200014801985"/>
    <s v="0010"/>
    <s v="0060"/>
    <s v="R1"/>
    <s v="10-60"/>
    <x v="0"/>
    <x v="0"/>
    <n v="10469"/>
    <x v="2"/>
  </r>
  <r>
    <s v="10630600510"/>
    <s v="25162INV01AS"/>
    <s v="FA"/>
    <s v="R4"/>
    <d v="2025-06-11T00:00:00"/>
    <s v=""/>
    <s v="3106"/>
    <x v="1"/>
    <s v="10514"/>
    <s v="0"/>
    <n v="-5"/>
    <s v=""/>
    <n v="-5"/>
    <s v="USD"/>
    <s v="O1"/>
    <s v="USMO6561300000"/>
    <s v="1063060051010514"/>
    <s v=""/>
    <s v="BATCH_ID"/>
    <d v="2025-06-11T00:00:00"/>
    <d v="2025-06-12T00:00:00"/>
    <n v="0"/>
    <s v=""/>
    <s v=""/>
    <s v="3101991871"/>
    <s v="200014801985"/>
    <s v="0010"/>
    <s v="0060"/>
    <s v="R1"/>
    <s v="10-60"/>
    <x v="0"/>
    <x v="1"/>
    <n v="10514"/>
    <x v="1"/>
  </r>
  <r>
    <s v="10630600557"/>
    <s v="25162INV01AS"/>
    <s v="FA"/>
    <s v="R4"/>
    <d v="2025-06-11T00:00:00"/>
    <s v=""/>
    <s v="3106"/>
    <x v="0"/>
    <s v="10469"/>
    <s v="0"/>
    <n v="-5.39"/>
    <s v=""/>
    <n v="-5.39"/>
    <s v="USD"/>
    <s v="O1"/>
    <s v="USMO6561323240"/>
    <s v="1063060055710469"/>
    <s v=""/>
    <s v="BATCH_ID"/>
    <d v="2025-06-11T00:00:00"/>
    <d v="2025-06-12T00:00:00"/>
    <n v="0"/>
    <s v=""/>
    <s v=""/>
    <s v="3101991617"/>
    <s v="200014795781"/>
    <s v="0010"/>
    <s v="0060"/>
    <s v="R1"/>
    <s v="10-60"/>
    <x v="0"/>
    <x v="0"/>
    <n v="10469"/>
    <x v="2"/>
  </r>
  <r>
    <s v="10630600557"/>
    <s v="25162INV01AS"/>
    <s v="FA"/>
    <s v="R4"/>
    <d v="2025-06-11T00:00:00"/>
    <s v=""/>
    <s v="3106"/>
    <x v="1"/>
    <s v="10514"/>
    <s v="0"/>
    <n v="-7.8"/>
    <s v=""/>
    <n v="-7.8"/>
    <s v="USD"/>
    <s v="O1"/>
    <s v="USMO6561323240"/>
    <s v="1063060055710514"/>
    <s v=""/>
    <s v="BATCH_ID"/>
    <d v="2025-06-11T00:00:00"/>
    <d v="2025-06-12T00:00:00"/>
    <n v="0"/>
    <s v=""/>
    <s v=""/>
    <s v="3101991618"/>
    <s v="200014795781"/>
    <s v="0010"/>
    <s v="0060"/>
    <s v="R1"/>
    <s v="10-60"/>
    <x v="0"/>
    <x v="1"/>
    <n v="10514"/>
    <x v="1"/>
  </r>
  <r>
    <s v="10630600651"/>
    <s v="25162INV01AS"/>
    <s v="FA"/>
    <s v="R4"/>
    <d v="2025-06-11T00:00:00"/>
    <s v=""/>
    <s v="3106"/>
    <x v="0"/>
    <s v="10719"/>
    <s v="0"/>
    <n v="-5.5"/>
    <s v=""/>
    <n v="-5.5"/>
    <s v="USD"/>
    <s v="O1"/>
    <s v="USMO6560514140"/>
    <s v="1063060065110719"/>
    <s v=""/>
    <s v="BATCH_ID"/>
    <d v="2025-06-11T00:00:00"/>
    <d v="2025-06-12T00:00:00"/>
    <n v="0"/>
    <s v=""/>
    <s v=""/>
    <s v="3102207516"/>
    <s v="200015845189"/>
    <s v="0010"/>
    <s v="0060"/>
    <s v="R1"/>
    <s v="10-60"/>
    <x v="0"/>
    <x v="0"/>
    <n v="10719"/>
    <x v="0"/>
  </r>
  <r>
    <s v="10630601502"/>
    <s v="25163INV01AS"/>
    <s v="FA"/>
    <s v="R4"/>
    <d v="2025-06-12T00:00:00"/>
    <s v=""/>
    <s v="3106"/>
    <x v="0"/>
    <s v="10469"/>
    <s v="0"/>
    <n v="-5.46"/>
    <s v=""/>
    <n v="-5.46"/>
    <s v="USD"/>
    <s v="O1"/>
    <s v="USMO6561315290"/>
    <s v="1063060150210469"/>
    <s v=""/>
    <s v="BATCH_ID"/>
    <d v="2025-06-12T00:00:00"/>
    <d v="2025-06-13T00:00:00"/>
    <n v="0"/>
    <s v=""/>
    <s v=""/>
    <s v="3101670209"/>
    <s v="200011405848"/>
    <s v="0010"/>
    <s v="0060"/>
    <s v="R1"/>
    <s v="10-60"/>
    <x v="0"/>
    <x v="0"/>
    <n v="10469"/>
    <x v="2"/>
  </r>
  <r>
    <s v="10630601502"/>
    <s v="25163INV01AS"/>
    <s v="FA"/>
    <s v="R4"/>
    <d v="2025-06-12T00:00:00"/>
    <s v=""/>
    <s v="3106"/>
    <x v="1"/>
    <s v="10514"/>
    <s v="0"/>
    <n v="-8.73"/>
    <s v=""/>
    <n v="-8.73"/>
    <s v="USD"/>
    <s v="O1"/>
    <s v="USMO6561315290"/>
    <s v="1063060150210514"/>
    <s v=""/>
    <s v="BATCH_ID"/>
    <d v="2025-06-12T00:00:00"/>
    <d v="2025-06-13T00:00:00"/>
    <n v="0"/>
    <s v=""/>
    <s v=""/>
    <s v="3101670124"/>
    <s v="200011405848"/>
    <s v="0010"/>
    <s v="0060"/>
    <s v="R1"/>
    <s v="10-60"/>
    <x v="0"/>
    <x v="1"/>
    <n v="10514"/>
    <x v="1"/>
  </r>
  <r>
    <s v="10630601744"/>
    <s v="25163INV01AS"/>
    <s v="FA"/>
    <s v="R4"/>
    <d v="2025-06-12T00:00:00"/>
    <s v=""/>
    <s v="3106"/>
    <x v="0"/>
    <s v="10719"/>
    <s v="0"/>
    <n v="-5"/>
    <s v=""/>
    <n v="-5"/>
    <s v="USD"/>
    <s v="O1"/>
    <s v="USMO6560514290"/>
    <s v="1063060174410719"/>
    <s v=""/>
    <s v="BATCH_ID"/>
    <d v="2025-06-12T00:00:00"/>
    <d v="2025-06-13T00:00:00"/>
    <n v="0"/>
    <s v=""/>
    <s v=""/>
    <s v="3102183656"/>
    <s v="200015728492"/>
    <s v="0010"/>
    <s v="0060"/>
    <s v="C1"/>
    <s v="10-60"/>
    <x v="0"/>
    <x v="0"/>
    <n v="10719"/>
    <x v="0"/>
  </r>
  <r>
    <s v="10630602749"/>
    <s v="25167INV01A5"/>
    <s v="FA"/>
    <s v="R4"/>
    <d v="2025-06-16T00:00:00"/>
    <s v=""/>
    <s v="3106"/>
    <x v="0"/>
    <s v="10469"/>
    <s v="0"/>
    <n v="-5"/>
    <s v=""/>
    <n v="-5"/>
    <s v="USD"/>
    <s v="O1"/>
    <s v="USMO6561320910"/>
    <s v="1063060274910469"/>
    <s v=""/>
    <s v="BATCH_ID"/>
    <d v="2025-06-16T00:00:00"/>
    <d v="2025-06-17T00:00:00"/>
    <n v="0"/>
    <s v=""/>
    <s v=""/>
    <s v="3101666469"/>
    <s v="200012683237"/>
    <s v="0010"/>
    <s v="0060"/>
    <s v="R1"/>
    <s v="10-60"/>
    <x v="0"/>
    <x v="0"/>
    <n v="10469"/>
    <x v="2"/>
  </r>
  <r>
    <s v="10630602749"/>
    <s v="25167INV01A5"/>
    <s v="FA"/>
    <s v="R4"/>
    <d v="2025-06-16T00:00:00"/>
    <s v=""/>
    <s v="3106"/>
    <x v="1"/>
    <s v="10514"/>
    <s v="0"/>
    <n v="-5"/>
    <s v=""/>
    <n v="-5"/>
    <s v="USD"/>
    <s v="O1"/>
    <s v="USMO6561320910"/>
    <s v="1063060274910514"/>
    <s v=""/>
    <s v="BATCH_ID"/>
    <d v="2025-06-16T00:00:00"/>
    <d v="2025-06-17T00:00:00"/>
    <n v="0"/>
    <s v=""/>
    <s v=""/>
    <s v="3101666278"/>
    <s v="200012683237"/>
    <s v="0010"/>
    <s v="0060"/>
    <s v="R1"/>
    <s v="10-60"/>
    <x v="0"/>
    <x v="1"/>
    <n v="10514"/>
    <x v="1"/>
  </r>
  <r>
    <s v="10630604043"/>
    <s v="25168INV01AA"/>
    <s v="FA"/>
    <s v="R4"/>
    <d v="2025-06-17T00:00:00"/>
    <s v=""/>
    <s v="3106"/>
    <x v="1"/>
    <s v="10720"/>
    <s v="0"/>
    <n v="-5"/>
    <s v=""/>
    <n v="-5"/>
    <s v="USD"/>
    <s v="O1"/>
    <s v="USMO6370120101"/>
    <s v="1063060404310720"/>
    <s v=""/>
    <s v="BATCH_ID"/>
    <d v="2025-06-17T00:00:00"/>
    <d v="2025-06-18T00:00:00"/>
    <n v="0"/>
    <s v=""/>
    <s v=""/>
    <s v="3101609429"/>
    <s v="200011940174"/>
    <s v="0010"/>
    <s v="0060"/>
    <s v="R1"/>
    <s v="10-60"/>
    <x v="0"/>
    <x v="1"/>
    <n v="10720"/>
    <x v="3"/>
  </r>
  <r>
    <s v="10630604055"/>
    <s v="25168INV01AA"/>
    <s v="FA"/>
    <s v="R4"/>
    <d v="2025-06-17T00:00:00"/>
    <s v=""/>
    <s v="3106"/>
    <x v="0"/>
    <s v="10719"/>
    <s v="0"/>
    <n v="-5"/>
    <s v=""/>
    <n v="-5"/>
    <s v="USD"/>
    <s v="O1"/>
    <s v="USMO6560515110"/>
    <s v="1063060405510719"/>
    <s v=""/>
    <s v="BATCH_ID"/>
    <d v="2025-06-17T00:00:00"/>
    <d v="2025-06-18T00:00:00"/>
    <n v="0"/>
    <s v=""/>
    <s v=""/>
    <s v="3101632351"/>
    <s v="200011945041"/>
    <s v="0010"/>
    <s v="0060"/>
    <s v="R1"/>
    <s v="10-60"/>
    <x v="0"/>
    <x v="0"/>
    <n v="10719"/>
    <x v="0"/>
  </r>
  <r>
    <s v="10630604173"/>
    <s v="25168INV01AA"/>
    <s v="FA"/>
    <s v="R4"/>
    <d v="2025-06-17T00:00:00"/>
    <s v=""/>
    <s v="3106"/>
    <x v="1"/>
    <s v="10514"/>
    <s v="0"/>
    <n v="-5"/>
    <s v=""/>
    <n v="-5"/>
    <s v="USD"/>
    <s v="O1"/>
    <s v="USMO6561310690"/>
    <s v="1063060417310514"/>
    <s v=""/>
    <s v="BATCH_ID"/>
    <d v="2025-06-17T00:00:00"/>
    <d v="2025-06-18T00:00:00"/>
    <n v="0"/>
    <s v=""/>
    <s v=""/>
    <s v="3101607138"/>
    <s v="200013303959"/>
    <s v="0010"/>
    <s v="0060"/>
    <s v="R1"/>
    <s v="10-60"/>
    <x v="0"/>
    <x v="1"/>
    <n v="10514"/>
    <x v="1"/>
  </r>
  <r>
    <s v="10630604173"/>
    <s v="25168INV01AA"/>
    <s v="FA"/>
    <s v="R4"/>
    <d v="2025-06-17T00:00:00"/>
    <s v=""/>
    <s v="3106"/>
    <x v="0"/>
    <s v="10469"/>
    <s v="0"/>
    <n v="-5"/>
    <s v=""/>
    <n v="-5"/>
    <s v="USD"/>
    <s v="O1"/>
    <s v="USMO6561310690"/>
    <s v="1063060417310469"/>
    <s v=""/>
    <s v="BATCH_ID"/>
    <d v="2025-06-17T00:00:00"/>
    <d v="2025-06-18T00:00:00"/>
    <n v="0"/>
    <s v=""/>
    <s v=""/>
    <s v="3101607042"/>
    <s v="200013303959"/>
    <s v="0010"/>
    <s v="0060"/>
    <s v="R1"/>
    <s v="10-60"/>
    <x v="0"/>
    <x v="0"/>
    <n v="10469"/>
    <x v="2"/>
  </r>
  <r>
    <s v="10630604187"/>
    <s v="25168INV01AA"/>
    <s v="FA"/>
    <s v="R4"/>
    <d v="2025-06-17T00:00:00"/>
    <s v=""/>
    <s v="3106"/>
    <x v="0"/>
    <s v="10469"/>
    <s v="0"/>
    <n v="-5"/>
    <s v=""/>
    <n v="-5"/>
    <s v="USD"/>
    <s v="O1"/>
    <s v="USMO6561311630"/>
    <s v="1063060418710469"/>
    <s v=""/>
    <s v="BATCH_ID"/>
    <d v="2025-06-17T00:00:00"/>
    <d v="2025-06-18T00:00:00"/>
    <n v="0"/>
    <s v=""/>
    <s v=""/>
    <s v="3101581590"/>
    <s v="200014664474"/>
    <s v="0010"/>
    <s v="0060"/>
    <s v="R1"/>
    <s v="10-60"/>
    <x v="0"/>
    <x v="0"/>
    <n v="10469"/>
    <x v="2"/>
  </r>
  <r>
    <s v="10630604187"/>
    <s v="25168INV01AA"/>
    <s v="FA"/>
    <s v="R4"/>
    <d v="2025-06-17T00:00:00"/>
    <s v=""/>
    <s v="3106"/>
    <x v="1"/>
    <s v="10514"/>
    <s v="0"/>
    <n v="-5"/>
    <s v=""/>
    <n v="-5"/>
    <s v="USD"/>
    <s v="O1"/>
    <s v="USMO6561311630"/>
    <s v="1063060418710514"/>
    <s v=""/>
    <s v="BATCH_ID"/>
    <d v="2025-06-17T00:00:00"/>
    <d v="2025-06-18T00:00:00"/>
    <n v="0"/>
    <s v=""/>
    <s v=""/>
    <s v="3101581689"/>
    <s v="200014664474"/>
    <s v="0010"/>
    <s v="0060"/>
    <s v="R1"/>
    <s v="10-60"/>
    <x v="0"/>
    <x v="1"/>
    <n v="10514"/>
    <x v="1"/>
  </r>
  <r>
    <s v="10630606327"/>
    <s v="25169INV01BI"/>
    <s v="FA"/>
    <s v="R4"/>
    <d v="2025-06-18T00:00:00"/>
    <s v=""/>
    <s v="3106"/>
    <x v="0"/>
    <s v="10719"/>
    <s v="0"/>
    <n v="-14.97"/>
    <s v=""/>
    <n v="-14.97"/>
    <s v="USD"/>
    <s v="O1"/>
    <s v="USMO6574096611"/>
    <s v="1063060632710719"/>
    <s v=""/>
    <s v="BATCH_ID"/>
    <d v="2025-06-18T00:00:00"/>
    <d v="2025-06-19T00:00:00"/>
    <n v="0"/>
    <s v=""/>
    <s v=""/>
    <s v="3101633567"/>
    <s v="200010973523"/>
    <s v="0010"/>
    <s v="0060"/>
    <s v="R1"/>
    <s v="10-60"/>
    <x v="0"/>
    <x v="0"/>
    <n v="10719"/>
    <x v="0"/>
  </r>
  <r>
    <s v="10630606369"/>
    <s v="25169INV01BI"/>
    <s v="FA"/>
    <s v="R4"/>
    <d v="2025-06-18T00:00:00"/>
    <s v=""/>
    <s v="3106"/>
    <x v="1"/>
    <s v="10514"/>
    <s v="0"/>
    <n v="-5"/>
    <s v=""/>
    <n v="-5"/>
    <s v="USD"/>
    <s v="O1"/>
    <s v="USMO6561332160"/>
    <s v="1063060636910514"/>
    <s v=""/>
    <s v="BATCH_ID"/>
    <d v="2025-06-18T00:00:00"/>
    <d v="2025-06-19T00:00:00"/>
    <n v="0"/>
    <s v=""/>
    <s v=""/>
    <s v="3101513828"/>
    <s v="200010972822"/>
    <s v="0010"/>
    <s v="0060"/>
    <s v="R1"/>
    <s v="10-60"/>
    <x v="0"/>
    <x v="1"/>
    <n v="10514"/>
    <x v="1"/>
  </r>
  <r>
    <s v="10630606369"/>
    <s v="25169INV01BI"/>
    <s v="FA"/>
    <s v="R4"/>
    <d v="2025-06-18T00:00:00"/>
    <s v=""/>
    <s v="3106"/>
    <x v="0"/>
    <s v="10469"/>
    <s v="0"/>
    <n v="-5"/>
    <s v=""/>
    <n v="-5"/>
    <s v="USD"/>
    <s v="O1"/>
    <s v="USMO6561332160"/>
    <s v="1063060636910469"/>
    <s v=""/>
    <s v="BATCH_ID"/>
    <d v="2025-06-18T00:00:00"/>
    <d v="2025-06-19T00:00:00"/>
    <n v="0"/>
    <s v=""/>
    <s v=""/>
    <s v="3101514208"/>
    <s v="200010972822"/>
    <s v="0010"/>
    <s v="0060"/>
    <s v="R1"/>
    <s v="10-60"/>
    <x v="0"/>
    <x v="0"/>
    <n v="10469"/>
    <x v="2"/>
  </r>
  <r>
    <s v="10630606383"/>
    <s v="25169INV01BI"/>
    <s v="FA"/>
    <s v="R4"/>
    <d v="2025-06-18T00:00:00"/>
    <s v=""/>
    <s v="3106"/>
    <x v="0"/>
    <s v="10719"/>
    <s v="0"/>
    <n v="-5"/>
    <s v=""/>
    <n v="-5"/>
    <s v="USD"/>
    <s v="O1"/>
    <s v="USMO6560561000"/>
    <s v="1063060638310719"/>
    <s v=""/>
    <s v="BATCH_ID"/>
    <d v="2025-06-18T00:00:00"/>
    <d v="2025-06-19T00:00:00"/>
    <n v="0"/>
    <s v=""/>
    <s v=""/>
    <s v="3101604742"/>
    <s v="200010976377"/>
    <s v="0010"/>
    <s v="0060"/>
    <s v="R1"/>
    <s v="10-60"/>
    <x v="0"/>
    <x v="0"/>
    <n v="10719"/>
    <x v="0"/>
  </r>
  <r>
    <s v="10630606506"/>
    <s v="25169INV01BI"/>
    <s v="FA"/>
    <s v="R4"/>
    <d v="2025-06-18T00:00:00"/>
    <s v=""/>
    <s v="3106"/>
    <x v="0"/>
    <s v="10719"/>
    <s v="0"/>
    <n v="-5"/>
    <s v=""/>
    <n v="-5"/>
    <s v="USD"/>
    <s v="O1"/>
    <s v="USMO6574092121"/>
    <s v="1063060650610719"/>
    <s v=""/>
    <s v="BATCH_ID"/>
    <d v="2025-06-18T00:00:00"/>
    <d v="2025-06-19T00:00:00"/>
    <n v="0"/>
    <s v=""/>
    <s v=""/>
    <s v="3101513953"/>
    <s v="200012023517"/>
    <s v="0010"/>
    <s v="0060"/>
    <s v="R1"/>
    <s v="10-60"/>
    <x v="0"/>
    <x v="0"/>
    <n v="10719"/>
    <x v="0"/>
  </r>
  <r>
    <s v="10630606723"/>
    <s v="25169INV01BI"/>
    <s v="FA"/>
    <s v="R4"/>
    <d v="2025-06-18T00:00:00"/>
    <s v=""/>
    <s v="3106"/>
    <x v="0"/>
    <s v="10719"/>
    <s v="0"/>
    <n v="-7.03"/>
    <s v=""/>
    <n v="-7.03"/>
    <s v="USD"/>
    <s v="O1"/>
    <s v="USMO6574096631"/>
    <s v="1063060672310719"/>
    <s v=""/>
    <s v="BATCH_ID"/>
    <d v="2025-06-18T00:00:00"/>
    <d v="2025-06-19T00:00:00"/>
    <n v="0"/>
    <s v=""/>
    <s v=""/>
    <s v="3101484643"/>
    <s v="200013222886"/>
    <s v="0010"/>
    <s v="0060"/>
    <s v="R1"/>
    <s v="10-60"/>
    <x v="0"/>
    <x v="0"/>
    <n v="10719"/>
    <x v="0"/>
  </r>
  <r>
    <s v="10630607229"/>
    <s v="25169INV01BI"/>
    <s v="FA"/>
    <s v="R4"/>
    <d v="2025-06-18T00:00:00"/>
    <s v=""/>
    <s v="3106"/>
    <x v="0"/>
    <s v="10719"/>
    <s v="0"/>
    <n v="-5.37"/>
    <s v=""/>
    <n v="-5.37"/>
    <s v="USD"/>
    <s v="O1"/>
    <s v="USMO6560526630"/>
    <s v="1063060722910719"/>
    <s v=""/>
    <s v="BATCH_ID"/>
    <d v="2025-06-18T00:00:00"/>
    <d v="2025-06-19T00:00:00"/>
    <n v="0"/>
    <s v=""/>
    <s v=""/>
    <s v="3102252319"/>
    <s v="200016074672"/>
    <s v="0010"/>
    <s v="0060"/>
    <s v="R1"/>
    <s v="10-60"/>
    <x v="0"/>
    <x v="0"/>
    <n v="10719"/>
    <x v="0"/>
  </r>
  <r>
    <s v="10630607347"/>
    <s v="25169INV01AK"/>
    <s v="FA"/>
    <s v="R4"/>
    <d v="2025-06-18T00:00:00"/>
    <s v=""/>
    <s v="3106"/>
    <x v="1"/>
    <s v="10514"/>
    <s v="0"/>
    <n v="-5"/>
    <s v=""/>
    <n v="-5"/>
    <s v="USD"/>
    <s v="O1"/>
    <s v="USMO6561318350"/>
    <s v="1063060734710514"/>
    <s v=""/>
    <s v="BATCH_ID"/>
    <d v="2025-06-18T00:00:00"/>
    <d v="2025-06-19T00:00:00"/>
    <n v="0"/>
    <s v=""/>
    <s v=""/>
    <s v="3102295075"/>
    <s v="200016289395"/>
    <s v="0010"/>
    <s v="0060"/>
    <s v="R1"/>
    <s v="10-60"/>
    <x v="0"/>
    <x v="1"/>
    <n v="10514"/>
    <x v="1"/>
  </r>
  <r>
    <s v="10630607347"/>
    <s v="25169INV01AK"/>
    <s v="FA"/>
    <s v="R4"/>
    <d v="2025-06-18T00:00:00"/>
    <s v=""/>
    <s v="3106"/>
    <x v="0"/>
    <s v="10469"/>
    <s v="0"/>
    <n v="-5"/>
    <s v=""/>
    <n v="-5"/>
    <s v="USD"/>
    <s v="O1"/>
    <s v="USMO6561318350"/>
    <s v="1063060734710469"/>
    <s v=""/>
    <s v="BATCH_ID"/>
    <d v="2025-06-18T00:00:00"/>
    <d v="2025-06-19T00:00:00"/>
    <n v="0"/>
    <s v=""/>
    <s v=""/>
    <s v="3102295074"/>
    <s v="200016289395"/>
    <s v="0010"/>
    <s v="0060"/>
    <s v="R1"/>
    <s v="10-60"/>
    <x v="0"/>
    <x v="0"/>
    <n v="10469"/>
    <x v="2"/>
  </r>
  <r>
    <s v="10630608232"/>
    <s v="25178INV01A4"/>
    <s v="FA"/>
    <s v="R4"/>
    <d v="2025-06-27T00:00:00"/>
    <s v=""/>
    <s v="3106"/>
    <x v="0"/>
    <s v="10719"/>
    <s v="0"/>
    <n v="-5"/>
    <s v=""/>
    <n v="-5"/>
    <s v="USD"/>
    <s v="O1"/>
    <s v="USMO6574096501"/>
    <s v="1063060823210719"/>
    <s v=""/>
    <s v="BATCH_ID"/>
    <d v="2025-06-27T00:00:00"/>
    <d v="2025-06-30T00:00:00"/>
    <n v="0"/>
    <s v=""/>
    <s v=""/>
    <s v="3101543785"/>
    <s v="200011339955"/>
    <s v="0010"/>
    <s v="0060"/>
    <s v="R1"/>
    <s v="10-60"/>
    <x v="0"/>
    <x v="0"/>
    <n v="10719"/>
    <x v="0"/>
  </r>
  <r>
    <s v="10630608236"/>
    <s v="25178INV01A4"/>
    <s v="FA"/>
    <s v="R4"/>
    <d v="2025-06-27T00:00:00"/>
    <s v=""/>
    <s v="3106"/>
    <x v="0"/>
    <s v="10719"/>
    <s v="0"/>
    <n v="-13.11"/>
    <s v=""/>
    <n v="-13.11"/>
    <s v="USD"/>
    <s v="O1"/>
    <s v="USMO6574096481"/>
    <s v="1063060823610719"/>
    <s v=""/>
    <s v="BATCH_ID"/>
    <d v="2025-06-27T00:00:00"/>
    <d v="2025-06-30T00:00:00"/>
    <n v="0"/>
    <s v=""/>
    <s v=""/>
    <s v="3101666821"/>
    <s v="200011332331"/>
    <s v="0010"/>
    <s v="0060"/>
    <s v="R1"/>
    <s v="10-60"/>
    <x v="0"/>
    <x v="0"/>
    <n v="10719"/>
    <x v="0"/>
  </r>
  <r>
    <s v="10630608310"/>
    <s v="25178INV01A4"/>
    <s v="FA"/>
    <s v="R4"/>
    <d v="2025-06-27T00:00:00"/>
    <s v=""/>
    <s v="3106"/>
    <x v="0"/>
    <s v="10719"/>
    <s v="0"/>
    <n v="-5"/>
    <s v=""/>
    <n v="-5"/>
    <s v="USD"/>
    <s v="O1"/>
    <s v="USMO6572179461"/>
    <s v="1063060831010719"/>
    <s v=""/>
    <s v="BATCH_ID"/>
    <d v="2025-06-27T00:00:00"/>
    <d v="2025-06-30T00:00:00"/>
    <n v="0"/>
    <s v=""/>
    <s v=""/>
    <s v="3101549548"/>
    <s v="200011343759"/>
    <s v="0010"/>
    <s v="0060"/>
    <s v="R1"/>
    <s v="10-60"/>
    <x v="0"/>
    <x v="0"/>
    <n v="10719"/>
    <x v="0"/>
  </r>
  <r>
    <s v="10630608314"/>
    <s v="25178INV01A4"/>
    <s v="FA"/>
    <s v="R4"/>
    <d v="2025-06-27T00:00:00"/>
    <s v=""/>
    <s v="3106"/>
    <x v="1"/>
    <s v="10720"/>
    <s v="0"/>
    <n v="-5"/>
    <s v=""/>
    <n v="-5"/>
    <s v="USD"/>
    <s v="O1"/>
    <s v="USMO6575491761"/>
    <s v="1063060831410720"/>
    <s v=""/>
    <s v="BATCH_ID"/>
    <d v="2025-06-27T00:00:00"/>
    <d v="2025-06-30T00:00:00"/>
    <n v="0"/>
    <s v=""/>
    <s v=""/>
    <s v="3101685021"/>
    <s v="200011316748"/>
    <s v="0010"/>
    <s v="0060"/>
    <s v="R1"/>
    <s v="10-60"/>
    <x v="0"/>
    <x v="1"/>
    <n v="10720"/>
    <x v="3"/>
  </r>
  <r>
    <s v="10630608314"/>
    <s v="25178INV01A4"/>
    <s v="FA"/>
    <s v="R4"/>
    <d v="2025-06-27T00:00:00"/>
    <s v=""/>
    <s v="3106"/>
    <x v="0"/>
    <s v="10719"/>
    <s v="0"/>
    <n v="-5"/>
    <s v=""/>
    <n v="-5"/>
    <s v="USD"/>
    <s v="O1"/>
    <s v="USMO6575491761"/>
    <s v="1063060831410719"/>
    <s v=""/>
    <s v="BATCH_ID"/>
    <d v="2025-06-27T00:00:00"/>
    <d v="2025-06-30T00:00:00"/>
    <n v="0"/>
    <s v=""/>
    <s v=""/>
    <s v="3101685102"/>
    <s v="200011316748"/>
    <s v="0010"/>
    <s v="0060"/>
    <s v="R1"/>
    <s v="10-60"/>
    <x v="0"/>
    <x v="0"/>
    <n v="10719"/>
    <x v="0"/>
  </r>
  <r>
    <s v="10630608327"/>
    <s v="25178INV01A4"/>
    <s v="FA"/>
    <s v="R4"/>
    <d v="2025-06-27T00:00:00"/>
    <s v=""/>
    <s v="3106"/>
    <x v="0"/>
    <s v="10719"/>
    <s v="0"/>
    <n v="-5"/>
    <s v=""/>
    <n v="-5"/>
    <s v="USD"/>
    <s v="O1"/>
    <s v="USMO6571471401"/>
    <s v="1063060832710719"/>
    <s v=""/>
    <s v="BATCH_ID"/>
    <d v="2025-06-27T00:00:00"/>
    <d v="2025-06-30T00:00:00"/>
    <n v="0"/>
    <s v=""/>
    <s v=""/>
    <s v="3101570841"/>
    <s v="200011320203"/>
    <s v="0010"/>
    <s v="0060"/>
    <s v="R1"/>
    <s v="10-60"/>
    <x v="0"/>
    <x v="0"/>
    <n v="10719"/>
    <x v="0"/>
  </r>
  <r>
    <s v="10630608328"/>
    <s v="25178INV01A4"/>
    <s v="FA"/>
    <s v="R4"/>
    <d v="2025-06-27T00:00:00"/>
    <s v=""/>
    <s v="3106"/>
    <x v="0"/>
    <s v="10719"/>
    <s v="0"/>
    <n v="-5"/>
    <s v=""/>
    <n v="-5"/>
    <s v="USD"/>
    <s v="O1"/>
    <s v="USMO6574091181"/>
    <s v="1063060832810719"/>
    <s v=""/>
    <s v="BATCH_ID"/>
    <d v="2025-06-27T00:00:00"/>
    <d v="2025-06-30T00:00:00"/>
    <n v="0"/>
    <s v=""/>
    <s v=""/>
    <s v="3101671344"/>
    <s v="200011331069"/>
    <s v="0010"/>
    <s v="0060"/>
    <s v="R1"/>
    <s v="10-60"/>
    <x v="0"/>
    <x v="0"/>
    <n v="10719"/>
    <x v="0"/>
  </r>
  <r>
    <s v="10630608343"/>
    <s v="25178INV01A4"/>
    <s v="FA"/>
    <s v="R4"/>
    <d v="2025-06-27T00:00:00"/>
    <s v=""/>
    <s v="3106"/>
    <x v="0"/>
    <s v="10719"/>
    <s v="0"/>
    <n v="-5"/>
    <s v=""/>
    <n v="-5"/>
    <s v="USD"/>
    <s v="O1"/>
    <s v="USMO6571461221"/>
    <s v="1063060834310719"/>
    <s v=""/>
    <s v="BATCH_ID"/>
    <d v="2025-06-27T00:00:00"/>
    <d v="2025-06-30T00:00:00"/>
    <n v="0"/>
    <s v=""/>
    <s v=""/>
    <s v="3101560683"/>
    <s v="200011337330"/>
    <s v="0010"/>
    <s v="0060"/>
    <s v="R1"/>
    <s v="10-60"/>
    <x v="0"/>
    <x v="0"/>
    <n v="10719"/>
    <x v="0"/>
  </r>
  <r>
    <s v="10630608409"/>
    <s v="25178INV01A4"/>
    <s v="FA"/>
    <s v="R4"/>
    <d v="2025-06-27T00:00:00"/>
    <s v=""/>
    <s v="3106"/>
    <x v="0"/>
    <s v="10719"/>
    <s v="0"/>
    <n v="-5"/>
    <s v=""/>
    <n v="-5"/>
    <s v="USD"/>
    <s v="O1"/>
    <s v="USMO6568084401"/>
    <s v="1063060840910719"/>
    <s v=""/>
    <s v="BATCH_ID"/>
    <d v="2025-06-27T00:00:00"/>
    <d v="2025-06-30T00:00:00"/>
    <n v="0"/>
    <s v=""/>
    <s v=""/>
    <s v="3101518341"/>
    <s v="200013147190"/>
    <s v="0010"/>
    <s v="0060"/>
    <s v="R1"/>
    <s v="10-60"/>
    <x v="0"/>
    <x v="0"/>
    <n v="10719"/>
    <x v="0"/>
  </r>
  <r>
    <s v="10630608478"/>
    <s v="25178INV01A4"/>
    <s v="FA"/>
    <s v="R4"/>
    <d v="2025-06-27T00:00:00"/>
    <s v=""/>
    <s v="3106"/>
    <x v="0"/>
    <s v="10719"/>
    <s v="0"/>
    <n v="-5"/>
    <s v=""/>
    <n v="-5"/>
    <s v="USD"/>
    <s v="O1"/>
    <s v="USMO6560519160"/>
    <s v="1063060847810719"/>
    <s v=""/>
    <s v="BATCH_ID"/>
    <d v="2025-06-27T00:00:00"/>
    <d v="2025-06-30T00:00:00"/>
    <n v="0"/>
    <s v=""/>
    <s v=""/>
    <s v="3101995647"/>
    <s v="200014822510"/>
    <s v="0010"/>
    <s v="0060"/>
    <s v="R1"/>
    <s v="10-60"/>
    <x v="0"/>
    <x v="0"/>
    <n v="10719"/>
    <x v="0"/>
  </r>
  <r>
    <s v="10630608482"/>
    <s v="25178INV01A4"/>
    <s v="FA"/>
    <s v="R4"/>
    <d v="2025-06-27T00:00:00"/>
    <s v=""/>
    <s v="3106"/>
    <x v="1"/>
    <s v="10514"/>
    <s v="0"/>
    <n v="-5"/>
    <s v=""/>
    <n v="-5"/>
    <s v="USD"/>
    <s v="O1"/>
    <s v="USMO6561396930"/>
    <s v="1063060848210514"/>
    <s v=""/>
    <s v="BATCH_ID"/>
    <d v="2025-06-27T00:00:00"/>
    <d v="2025-06-30T00:00:00"/>
    <n v="0"/>
    <s v=""/>
    <s v=""/>
    <s v="3101994485"/>
    <s v="200014818229"/>
    <s v="0010"/>
    <s v="0060"/>
    <s v="R1"/>
    <s v="10-60"/>
    <x v="0"/>
    <x v="1"/>
    <n v="10514"/>
    <x v="1"/>
  </r>
  <r>
    <s v="10630608482"/>
    <s v="25178INV01A4"/>
    <s v="FA"/>
    <s v="R4"/>
    <d v="2025-06-27T00:00:00"/>
    <s v=""/>
    <s v="3106"/>
    <x v="0"/>
    <s v="10469"/>
    <s v="0"/>
    <n v="-5"/>
    <s v=""/>
    <n v="-5"/>
    <s v="USD"/>
    <s v="O1"/>
    <s v="USMO6561396930"/>
    <s v="1063060848210469"/>
    <s v=""/>
    <s v="BATCH_ID"/>
    <d v="2025-06-27T00:00:00"/>
    <d v="2025-06-30T00:00:00"/>
    <n v="0"/>
    <s v=""/>
    <s v=""/>
    <s v="3101994484"/>
    <s v="200014818229"/>
    <s v="0010"/>
    <s v="0060"/>
    <s v="R1"/>
    <s v="10-60"/>
    <x v="0"/>
    <x v="0"/>
    <n v="10469"/>
    <x v="2"/>
  </r>
  <r>
    <s v="10630608535"/>
    <s v="25178INV01A4"/>
    <s v="FA"/>
    <s v="R4"/>
    <d v="2025-06-27T00:00:00"/>
    <s v=""/>
    <s v="3106"/>
    <x v="0"/>
    <s v="10469"/>
    <s v="0"/>
    <n v="-5"/>
    <s v=""/>
    <n v="-5"/>
    <s v="USD"/>
    <s v="O1"/>
    <s v="USMO6561329950"/>
    <s v="1063060853510469"/>
    <s v=""/>
    <s v="BATCH_ID"/>
    <d v="2025-06-27T00:00:00"/>
    <d v="2025-06-30T00:00:00"/>
    <n v="0"/>
    <s v=""/>
    <s v=""/>
    <s v="3102094036"/>
    <s v="200014835447"/>
    <s v="0010"/>
    <s v="0060"/>
    <s v="C1"/>
    <s v="10-60"/>
    <x v="0"/>
    <x v="0"/>
    <n v="10469"/>
    <x v="2"/>
  </r>
  <r>
    <s v="10630608535"/>
    <s v="25178INV01A4"/>
    <s v="FA"/>
    <s v="R4"/>
    <d v="2025-06-27T00:00:00"/>
    <s v=""/>
    <s v="3106"/>
    <x v="1"/>
    <s v="10514"/>
    <s v="0"/>
    <n v="-5"/>
    <s v=""/>
    <n v="-5"/>
    <s v="USD"/>
    <s v="O1"/>
    <s v="USMO6561329950"/>
    <s v="1063060853510514"/>
    <s v=""/>
    <s v="BATCH_ID"/>
    <d v="2025-06-27T00:00:00"/>
    <d v="2025-06-30T00:00:00"/>
    <n v="0"/>
    <s v=""/>
    <s v=""/>
    <s v="3102094038"/>
    <s v="200014835447"/>
    <s v="0010"/>
    <s v="0060"/>
    <s v="C1"/>
    <s v="10-60"/>
    <x v="0"/>
    <x v="1"/>
    <n v="10514"/>
    <x v="1"/>
  </r>
  <r>
    <s v="10630608903"/>
    <s v="25181INV01BJ"/>
    <s v="FA"/>
    <s v="R4"/>
    <d v="2025-06-30T00:00:00"/>
    <s v=""/>
    <s v="3106"/>
    <x v="1"/>
    <s v="10514"/>
    <s v="0"/>
    <n v="-5"/>
    <s v=""/>
    <n v="-5"/>
    <s v="USD"/>
    <s v="O1"/>
    <s v="USMO6561328920"/>
    <s v="1063060890310514"/>
    <s v=""/>
    <s v="BATCH_ID"/>
    <d v="2025-06-30T00:00:00"/>
    <d v="2025-07-01T00:00:00"/>
    <n v="0"/>
    <s v=""/>
    <s v=""/>
    <s v="3101486561"/>
    <s v="200013963661"/>
    <s v="0010"/>
    <s v="0060"/>
    <s v="R1"/>
    <s v="10-60"/>
    <x v="0"/>
    <x v="1"/>
    <n v="10514"/>
    <x v="1"/>
  </r>
  <r>
    <s v="10630608903"/>
    <s v="25181INV01BJ"/>
    <s v="FA"/>
    <s v="R4"/>
    <d v="2025-06-30T00:00:00"/>
    <s v=""/>
    <s v="3106"/>
    <x v="0"/>
    <s v="10469"/>
    <s v="0"/>
    <n v="-5"/>
    <s v=""/>
    <n v="-5"/>
    <s v="USD"/>
    <s v="O1"/>
    <s v="USMO6561328920"/>
    <s v="1063060890310469"/>
    <s v=""/>
    <s v="BATCH_ID"/>
    <d v="2025-06-30T00:00:00"/>
    <d v="2025-07-01T00:00:00"/>
    <n v="0"/>
    <s v=""/>
    <s v=""/>
    <s v="3101486464"/>
    <s v="200013963661"/>
    <s v="0010"/>
    <s v="0060"/>
    <s v="R1"/>
    <s v="10-60"/>
    <x v="0"/>
    <x v="0"/>
    <n v="10469"/>
    <x v="2"/>
  </r>
  <r>
    <s v="10630608973"/>
    <s v="25181INV01BJ"/>
    <s v="FA"/>
    <s v="R4"/>
    <d v="2025-06-30T00:00:00"/>
    <s v=""/>
    <s v="3106"/>
    <x v="1"/>
    <s v="10514"/>
    <s v="0"/>
    <n v="-5"/>
    <s v=""/>
    <n v="-5"/>
    <s v="USD"/>
    <s v="O1"/>
    <s v="USMO6561328270"/>
    <s v="1063060897310514"/>
    <s v=""/>
    <s v="BATCH_ID"/>
    <d v="2025-06-30T00:00:00"/>
    <d v="2025-07-01T00:00:00"/>
    <n v="0"/>
    <s v=""/>
    <s v=""/>
    <s v="3101535820"/>
    <s v="200013990656"/>
    <s v="0010"/>
    <s v="0060"/>
    <s v="R1"/>
    <s v="10-60"/>
    <x v="0"/>
    <x v="1"/>
    <n v="10514"/>
    <x v="1"/>
  </r>
  <r>
    <s v="10630608973"/>
    <s v="25181INV01BJ"/>
    <s v="FA"/>
    <s v="R4"/>
    <d v="2025-06-30T00:00:00"/>
    <s v=""/>
    <s v="3106"/>
    <x v="0"/>
    <s v="10469"/>
    <s v="0"/>
    <n v="-5"/>
    <s v=""/>
    <n v="-5"/>
    <s v="USD"/>
    <s v="O1"/>
    <s v="USMO6561328270"/>
    <s v="1063060897310469"/>
    <s v=""/>
    <s v="BATCH_ID"/>
    <d v="2025-06-30T00:00:00"/>
    <d v="2025-07-01T00:00:00"/>
    <n v="0"/>
    <s v=""/>
    <s v=""/>
    <s v="3101536014"/>
    <s v="200013990656"/>
    <s v="0010"/>
    <s v="0060"/>
    <s v="R1"/>
    <s v="10-60"/>
    <x v="0"/>
    <x v="0"/>
    <n v="10469"/>
    <x v="2"/>
  </r>
  <r>
    <s v="10725585531"/>
    <s v="25153INV01AF"/>
    <s v="FA"/>
    <s v="R4"/>
    <d v="2025-06-02T00:00:00"/>
    <s v=""/>
    <s v="3106"/>
    <x v="1"/>
    <s v="10720"/>
    <s v="0"/>
    <n v="-5"/>
    <s v=""/>
    <n v="-5"/>
    <s v="USD"/>
    <s v="O1"/>
    <s v="USMO6384191491"/>
    <s v="1072558553110720"/>
    <s v=""/>
    <s v="BATCH_ID"/>
    <d v="2025-06-02T00:00:00"/>
    <d v="2025-06-03T00:00:00"/>
    <n v="0"/>
    <s v=""/>
    <s v=""/>
    <s v="3101538290"/>
    <s v="200012219925"/>
    <s v="0010"/>
    <s v="0060"/>
    <s v="R1"/>
    <s v="10-60"/>
    <x v="0"/>
    <x v="1"/>
    <n v="10720"/>
    <x v="3"/>
  </r>
  <r>
    <s v="10725585537"/>
    <s v="25153INV01AF"/>
    <s v="FA"/>
    <s v="R4"/>
    <d v="2025-06-02T00:00:00"/>
    <s v=""/>
    <s v="3106"/>
    <x v="1"/>
    <s v="10720"/>
    <s v="0"/>
    <n v="-5"/>
    <s v=""/>
    <n v="-5"/>
    <s v="USD"/>
    <s v="O1"/>
    <s v="USMO6384189261"/>
    <s v="1072558553710720"/>
    <s v=""/>
    <s v="BATCH_ID"/>
    <d v="2025-06-02T00:00:00"/>
    <d v="2025-06-03T00:00:00"/>
    <n v="0"/>
    <s v=""/>
    <s v=""/>
    <s v="3101692626"/>
    <s v="200012341638"/>
    <s v="0010"/>
    <s v="0060"/>
    <s v="R1"/>
    <s v="10-60"/>
    <x v="0"/>
    <x v="1"/>
    <n v="10720"/>
    <x v="3"/>
  </r>
  <r>
    <s v="10725585685"/>
    <s v="25153INV01AF"/>
    <s v="FA"/>
    <s v="R4"/>
    <d v="2025-06-02T00:00:00"/>
    <s v=""/>
    <s v="3106"/>
    <x v="1"/>
    <s v="10514"/>
    <s v="0"/>
    <n v="-5"/>
    <s v=""/>
    <n v="-5"/>
    <s v="USD"/>
    <s v="O1"/>
    <s v="USMO6561300000"/>
    <s v="1072558568510514"/>
    <s v=""/>
    <s v="BATCH_ID"/>
    <d v="2025-06-02T00:00:00"/>
    <d v="2025-06-03T00:00:00"/>
    <n v="0"/>
    <s v=""/>
    <s v=""/>
    <s v="3102111690"/>
    <s v="200015367705"/>
    <s v="0010"/>
    <s v="0060"/>
    <s v="R1"/>
    <s v="10-60"/>
    <x v="0"/>
    <x v="1"/>
    <n v="10514"/>
    <x v="1"/>
  </r>
  <r>
    <s v="10725585685"/>
    <s v="25153INV01AF"/>
    <s v="FA"/>
    <s v="R4"/>
    <d v="2025-06-02T00:00:00"/>
    <s v=""/>
    <s v="3106"/>
    <x v="0"/>
    <s v="10469"/>
    <s v="0"/>
    <n v="-5"/>
    <s v=""/>
    <n v="-5"/>
    <s v="USD"/>
    <s v="O1"/>
    <s v="USMO6561300000"/>
    <s v="1072558568510469"/>
    <s v=""/>
    <s v="BATCH_ID"/>
    <d v="2025-06-02T00:00:00"/>
    <d v="2025-06-03T00:00:00"/>
    <n v="0"/>
    <s v=""/>
    <s v=""/>
    <s v="3102111689"/>
    <s v="200015367705"/>
    <s v="0010"/>
    <s v="0060"/>
    <s v="R1"/>
    <s v="10-60"/>
    <x v="0"/>
    <x v="0"/>
    <n v="10469"/>
    <x v="2"/>
  </r>
  <r>
    <s v="10725587386"/>
    <s v="25156INV01A2"/>
    <s v="FA"/>
    <s v="R4"/>
    <d v="2025-06-05T00:00:00"/>
    <s v=""/>
    <s v="3106"/>
    <x v="0"/>
    <s v="10719"/>
    <s v="0"/>
    <n v="-5"/>
    <s v=""/>
    <n v="-5"/>
    <s v="USD"/>
    <s v="O1"/>
    <s v="USMO6560513270"/>
    <s v="1072558738610719"/>
    <s v=""/>
    <s v="BATCH_ID"/>
    <d v="2025-06-05T00:00:00"/>
    <d v="2025-06-06T00:00:00"/>
    <n v="0"/>
    <s v=""/>
    <s v=""/>
    <s v="3101642533"/>
    <s v="200011645732"/>
    <s v="0010"/>
    <s v="0060"/>
    <s v="C1"/>
    <s v="10-60"/>
    <x v="0"/>
    <x v="0"/>
    <n v="10719"/>
    <x v="0"/>
  </r>
  <r>
    <s v="10725587727"/>
    <s v="25156INV01A2"/>
    <s v="FA"/>
    <s v="R4"/>
    <d v="2025-06-05T00:00:00"/>
    <s v=""/>
    <s v="3106"/>
    <x v="0"/>
    <s v="10719"/>
    <s v="0"/>
    <n v="-5"/>
    <s v=""/>
    <n v="-5"/>
    <s v="USD"/>
    <s v="O1"/>
    <s v="USMO6576962831"/>
    <s v="1072558772710719"/>
    <s v=""/>
    <s v="BATCH_ID"/>
    <d v="2025-06-05T00:00:00"/>
    <d v="2025-06-06T00:00:00"/>
    <n v="0"/>
    <s v=""/>
    <s v=""/>
    <s v="3101585184"/>
    <s v="200014184069"/>
    <s v="0010"/>
    <s v="0060"/>
    <s v="R1"/>
    <s v="10-60"/>
    <x v="0"/>
    <x v="0"/>
    <n v="10719"/>
    <x v="0"/>
  </r>
  <r>
    <s v="10725587766"/>
    <s v="25156INV01A2"/>
    <s v="FA"/>
    <s v="R4"/>
    <d v="2025-06-05T00:00:00"/>
    <s v=""/>
    <s v="3106"/>
    <x v="0"/>
    <s v="10719"/>
    <s v="0"/>
    <n v="-5"/>
    <s v=""/>
    <n v="-5"/>
    <s v="USD"/>
    <s v="O1"/>
    <s v="USMO6560510370"/>
    <s v="1072558776610719"/>
    <s v=""/>
    <s v="BATCH_ID"/>
    <d v="2025-06-05T00:00:00"/>
    <d v="2025-06-06T00:00:00"/>
    <n v="0"/>
    <s v=""/>
    <s v=""/>
    <s v="3101487761"/>
    <s v="200014172080"/>
    <s v="0010"/>
    <s v="0060"/>
    <s v="R1"/>
    <s v="10-60"/>
    <x v="0"/>
    <x v="0"/>
    <n v="10719"/>
    <x v="0"/>
  </r>
  <r>
    <s v="10725587785"/>
    <s v="25156INV01A2"/>
    <s v="FA"/>
    <s v="R4"/>
    <d v="2025-06-05T00:00:00"/>
    <s v=""/>
    <s v="3106"/>
    <x v="0"/>
    <s v="10719"/>
    <s v="0"/>
    <n v="-5"/>
    <s v=""/>
    <n v="-5"/>
    <s v="USD"/>
    <s v="O1"/>
    <s v="USMO6570593100"/>
    <s v="1072558778510719"/>
    <s v=""/>
    <s v="BATCH_ID"/>
    <d v="2025-06-05T00:00:00"/>
    <d v="2025-06-06T00:00:00"/>
    <n v="0"/>
    <s v=""/>
    <s v=""/>
    <s v="3101488495"/>
    <s v="200014173716"/>
    <s v="0010"/>
    <s v="0060"/>
    <s v="R1"/>
    <s v="10-60"/>
    <x v="0"/>
    <x v="0"/>
    <n v="10719"/>
    <x v="0"/>
  </r>
  <r>
    <s v="10725589366"/>
    <s v="25160INV01A2"/>
    <s v="FA"/>
    <s v="R4"/>
    <d v="2025-06-09T00:00:00"/>
    <s v=""/>
    <s v="3106"/>
    <x v="0"/>
    <s v="10719"/>
    <s v="0"/>
    <n v="-5"/>
    <s v=""/>
    <n v="-5"/>
    <s v="USD"/>
    <s v="O1"/>
    <s v="USMO6560526760"/>
    <s v="1072558936610719"/>
    <s v=""/>
    <s v="BATCH_ID"/>
    <d v="2025-06-09T00:00:00"/>
    <d v="2025-06-10T00:00:00"/>
    <n v="0"/>
    <s v=""/>
    <s v=""/>
    <s v="3102191007"/>
    <s v="200015765262"/>
    <s v="0010"/>
    <s v="0060"/>
    <s v="R1"/>
    <s v="10-60"/>
    <x v="0"/>
    <x v="0"/>
    <n v="10719"/>
    <x v="0"/>
  </r>
  <r>
    <s v="10725590227"/>
    <s v="25162INV01AF"/>
    <s v="FA"/>
    <s v="R4"/>
    <d v="2025-06-11T00:00:00"/>
    <s v=""/>
    <s v="3106"/>
    <x v="0"/>
    <s v="10719"/>
    <s v="0"/>
    <n v="-5"/>
    <s v=""/>
    <n v="-5"/>
    <s v="USD"/>
    <s v="O1"/>
    <s v="USMO6560514180"/>
    <s v="1072559022710719"/>
    <s v=""/>
    <s v="BATCH_ID"/>
    <d v="2025-06-11T00:00:00"/>
    <d v="2025-06-12T00:00:00"/>
    <n v="0"/>
    <s v=""/>
    <s v=""/>
    <s v="3101597680"/>
    <s v="200010901672"/>
    <s v="0010"/>
    <s v="0060"/>
    <s v="R1"/>
    <s v="10-60"/>
    <x v="0"/>
    <x v="0"/>
    <n v="10719"/>
    <x v="0"/>
  </r>
  <r>
    <s v="10725590291"/>
    <s v="25162INV01AF"/>
    <s v="FA"/>
    <s v="R4"/>
    <d v="2025-06-11T00:00:00"/>
    <s v=""/>
    <s v="3106"/>
    <x v="0"/>
    <s v="10469"/>
    <s v="0"/>
    <n v="-5"/>
    <s v=""/>
    <n v="-5"/>
    <s v="USD"/>
    <s v="O1"/>
    <s v="USMO6561385841"/>
    <s v="1072559029110469"/>
    <s v=""/>
    <s v="BATCH_ID"/>
    <d v="2025-06-11T00:00:00"/>
    <d v="2025-06-12T00:00:00"/>
    <n v="0"/>
    <s v=""/>
    <s v=""/>
    <s v="3101532985"/>
    <s v="200010921324"/>
    <s v="0010"/>
    <s v="0060"/>
    <s v="R1"/>
    <s v="10-60"/>
    <x v="0"/>
    <x v="0"/>
    <n v="10469"/>
    <x v="2"/>
  </r>
  <r>
    <s v="10725590291"/>
    <s v="25162INV01AF"/>
    <s v="FA"/>
    <s v="R4"/>
    <d v="2025-06-11T00:00:00"/>
    <s v=""/>
    <s v="3106"/>
    <x v="1"/>
    <s v="10514"/>
    <s v="0"/>
    <n v="-6.89"/>
    <s v=""/>
    <n v="-6.89"/>
    <s v="USD"/>
    <s v="O1"/>
    <s v="USMO6561385841"/>
    <s v="1072559029110514"/>
    <s v=""/>
    <s v="BATCH_ID"/>
    <d v="2025-06-11T00:00:00"/>
    <d v="2025-06-12T00:00:00"/>
    <n v="0"/>
    <s v=""/>
    <s v=""/>
    <s v="3101533082"/>
    <s v="200010921324"/>
    <s v="0010"/>
    <s v="0060"/>
    <s v="R1"/>
    <s v="10-60"/>
    <x v="0"/>
    <x v="1"/>
    <n v="10514"/>
    <x v="1"/>
  </r>
  <r>
    <s v="10725590371"/>
    <s v="25162INV01AF"/>
    <s v="FA"/>
    <s v="R4"/>
    <d v="2025-06-11T00:00:00"/>
    <s v=""/>
    <s v="3106"/>
    <x v="0"/>
    <s v="10719"/>
    <s v="0"/>
    <n v="-5"/>
    <s v=""/>
    <n v="-5"/>
    <s v="USD"/>
    <s v="O1"/>
    <s v="USMO6560514170"/>
    <s v="1072559037110719"/>
    <s v=""/>
    <s v="BATCH_ID"/>
    <d v="2025-06-11T00:00:00"/>
    <d v="2025-06-12T00:00:00"/>
    <n v="0"/>
    <s v=""/>
    <s v=""/>
    <s v="3101589158"/>
    <s v="200011747793"/>
    <s v="0010"/>
    <s v="0060"/>
    <s v="R1"/>
    <s v="10-60"/>
    <x v="0"/>
    <x v="0"/>
    <n v="10719"/>
    <x v="0"/>
  </r>
  <r>
    <s v="10725592621"/>
    <s v="25164INV01BM"/>
    <s v="FA"/>
    <s v="R4"/>
    <d v="2025-06-13T00:00:00"/>
    <s v=""/>
    <s v="3106"/>
    <x v="0"/>
    <s v="10469"/>
    <s v="0"/>
    <n v="-5"/>
    <s v=""/>
    <n v="-5"/>
    <s v="USD"/>
    <s v="O1"/>
    <s v="USMO6561317640"/>
    <s v="1072559262110469"/>
    <s v=""/>
    <s v="BATCH_ID"/>
    <d v="2025-06-13T00:00:00"/>
    <d v="2025-06-16T00:00:00"/>
    <n v="0"/>
    <s v=""/>
    <s v=""/>
    <s v="3101565009"/>
    <s v="200013101148"/>
    <s v="0010"/>
    <s v="0060"/>
    <s v="R1"/>
    <s v="10-60"/>
    <x v="0"/>
    <x v="0"/>
    <n v="10469"/>
    <x v="2"/>
  </r>
  <r>
    <s v="10725592621"/>
    <s v="25164INV01BM"/>
    <s v="FA"/>
    <s v="R4"/>
    <d v="2025-06-13T00:00:00"/>
    <s v=""/>
    <s v="3106"/>
    <x v="1"/>
    <s v="10514"/>
    <s v="0"/>
    <n v="-5"/>
    <s v=""/>
    <n v="-5"/>
    <s v="USD"/>
    <s v="O1"/>
    <s v="USMO6561317640"/>
    <s v="1072559262110514"/>
    <s v=""/>
    <s v="BATCH_ID"/>
    <d v="2025-06-13T00:00:00"/>
    <d v="2025-06-16T00:00:00"/>
    <n v="0"/>
    <s v=""/>
    <s v=""/>
    <s v="3101565201"/>
    <s v="200013101148"/>
    <s v="0010"/>
    <s v="0060"/>
    <s v="R1"/>
    <s v="10-60"/>
    <x v="0"/>
    <x v="1"/>
    <n v="10514"/>
    <x v="1"/>
  </r>
  <r>
    <s v="10725594086"/>
    <s v="25167INV01AS"/>
    <s v="FA"/>
    <s v="R4"/>
    <d v="2025-06-16T00:00:00"/>
    <s v=""/>
    <s v="3106"/>
    <x v="1"/>
    <s v="10514"/>
    <s v="0"/>
    <n v="-5"/>
    <s v=""/>
    <n v="-5"/>
    <s v="USD"/>
    <s v="O1"/>
    <s v="USMO6561329220"/>
    <s v="1072559408610514"/>
    <s v=""/>
    <s v="BATCH_ID"/>
    <d v="2025-06-16T00:00:00"/>
    <d v="2025-06-17T00:00:00"/>
    <n v="0"/>
    <s v=""/>
    <s v=""/>
    <s v="3101687668"/>
    <s v="200012120040"/>
    <s v="0010"/>
    <s v="0060"/>
    <s v="R1"/>
    <s v="10-60"/>
    <x v="0"/>
    <x v="1"/>
    <n v="10514"/>
    <x v="1"/>
  </r>
  <r>
    <s v="10725594086"/>
    <s v="25167INV01AS"/>
    <s v="FA"/>
    <s v="R4"/>
    <d v="2025-06-16T00:00:00"/>
    <s v=""/>
    <s v="3106"/>
    <x v="0"/>
    <s v="10469"/>
    <s v="0"/>
    <n v="-5"/>
    <s v=""/>
    <n v="-5"/>
    <s v="USD"/>
    <s v="O1"/>
    <s v="USMO6561329220"/>
    <s v="1072559408610469"/>
    <s v=""/>
    <s v="BATCH_ID"/>
    <d v="2025-06-16T00:00:00"/>
    <d v="2025-06-17T00:00:00"/>
    <n v="0"/>
    <s v=""/>
    <s v=""/>
    <s v="3101687751"/>
    <s v="200012120040"/>
    <s v="0010"/>
    <s v="0060"/>
    <s v="R1"/>
    <s v="10-60"/>
    <x v="0"/>
    <x v="0"/>
    <n v="10469"/>
    <x v="2"/>
  </r>
  <r>
    <s v="10725594217"/>
    <s v="25167INV01AS"/>
    <s v="FA"/>
    <s v="R4"/>
    <d v="2025-06-16T00:00:00"/>
    <s v=""/>
    <s v="3106"/>
    <x v="0"/>
    <s v="10719"/>
    <s v="0"/>
    <n v="-7.56"/>
    <s v=""/>
    <n v="-7.56"/>
    <s v="USD"/>
    <s v="O1"/>
    <s v="USMO6560525100"/>
    <s v="1072559421710719"/>
    <s v=""/>
    <s v="BATCH_ID"/>
    <d v="2025-06-16T00:00:00"/>
    <d v="2025-06-17T00:00:00"/>
    <n v="0"/>
    <s v=""/>
    <s v=""/>
    <s v="3101521111"/>
    <s v="200013080110"/>
    <s v="0010"/>
    <s v="0060"/>
    <s v="R1"/>
    <s v="10-60"/>
    <x v="0"/>
    <x v="0"/>
    <n v="10719"/>
    <x v="0"/>
  </r>
  <r>
    <s v="10725594254"/>
    <s v="25167INV01AS"/>
    <s v="FA"/>
    <s v="R4"/>
    <d v="2025-06-16T00:00:00"/>
    <s v=""/>
    <s v="3106"/>
    <x v="0"/>
    <s v="10469"/>
    <s v="0"/>
    <n v="-5"/>
    <s v=""/>
    <n v="-5"/>
    <s v="USD"/>
    <s v="O1"/>
    <s v="USMO6561326410"/>
    <s v="1072559425410469"/>
    <s v=""/>
    <s v="BATCH_ID"/>
    <d v="2025-06-16T00:00:00"/>
    <d v="2025-06-17T00:00:00"/>
    <n v="0"/>
    <s v=""/>
    <s v=""/>
    <s v="3101704567"/>
    <s v="200014039115"/>
    <s v="0010"/>
    <s v="0060"/>
    <s v="R1"/>
    <s v="10-60"/>
    <x v="0"/>
    <x v="0"/>
    <n v="10469"/>
    <x v="2"/>
  </r>
  <r>
    <s v="10725594254"/>
    <s v="25167INV01AS"/>
    <s v="FA"/>
    <s v="R4"/>
    <d v="2025-06-16T00:00:00"/>
    <s v=""/>
    <s v="3106"/>
    <x v="1"/>
    <s v="10514"/>
    <s v="0"/>
    <n v="-5"/>
    <s v=""/>
    <n v="-5"/>
    <s v="USD"/>
    <s v="O1"/>
    <s v="USMO6561326410"/>
    <s v="1072559425410514"/>
    <s v=""/>
    <s v="BATCH_ID"/>
    <d v="2025-06-16T00:00:00"/>
    <d v="2025-06-17T00:00:00"/>
    <n v="0"/>
    <s v=""/>
    <s v=""/>
    <s v="3101704453"/>
    <s v="200014039115"/>
    <s v="0010"/>
    <s v="0060"/>
    <s v="R1"/>
    <s v="10-60"/>
    <x v="0"/>
    <x v="1"/>
    <n v="10514"/>
    <x v="1"/>
  </r>
  <r>
    <s v="10725594440"/>
    <s v="25167INV01AS"/>
    <s v="FA"/>
    <s v="R4"/>
    <d v="2025-06-16T00:00:00"/>
    <s v=""/>
    <s v="3106"/>
    <x v="0"/>
    <s v="10469"/>
    <s v="0"/>
    <n v="-5"/>
    <s v=""/>
    <n v="-5"/>
    <s v="USD"/>
    <s v="O1"/>
    <s v="USMO6561320720"/>
    <s v="1072559444010469"/>
    <s v=""/>
    <s v="BATCH_ID"/>
    <d v="2025-06-16T00:00:00"/>
    <d v="2025-06-17T00:00:00"/>
    <n v="0"/>
    <s v=""/>
    <s v=""/>
    <s v="3102035302"/>
    <s v="200015009463"/>
    <s v="0010"/>
    <s v="0060"/>
    <s v="R1"/>
    <s v="10-60"/>
    <x v="0"/>
    <x v="0"/>
    <n v="10469"/>
    <x v="2"/>
  </r>
  <r>
    <s v="10725594440"/>
    <s v="25167INV01AS"/>
    <s v="FA"/>
    <s v="R4"/>
    <d v="2025-06-16T00:00:00"/>
    <s v=""/>
    <s v="3106"/>
    <x v="1"/>
    <s v="10514"/>
    <s v="0"/>
    <n v="-5"/>
    <s v=""/>
    <n v="-5"/>
    <s v="USD"/>
    <s v="O1"/>
    <s v="USMO6561320720"/>
    <s v="1072559444010514"/>
    <s v=""/>
    <s v="BATCH_ID"/>
    <d v="2025-06-16T00:00:00"/>
    <d v="2025-06-17T00:00:00"/>
    <n v="0"/>
    <s v=""/>
    <s v=""/>
    <s v="3102035303"/>
    <s v="200015009463"/>
    <s v="0010"/>
    <s v="0060"/>
    <s v="R1"/>
    <s v="10-60"/>
    <x v="0"/>
    <x v="1"/>
    <n v="10514"/>
    <x v="1"/>
  </r>
  <r>
    <s v="10725595878"/>
    <s v="25169INV01BN"/>
    <s v="FA"/>
    <s v="R4"/>
    <d v="2025-06-18T00:00:00"/>
    <s v=""/>
    <s v="3106"/>
    <x v="0"/>
    <s v="10719"/>
    <s v="0"/>
    <n v="-5"/>
    <s v=""/>
    <n v="-5"/>
    <s v="USD"/>
    <s v="O1"/>
    <s v="USMO6560524580"/>
    <s v="1072559587810719"/>
    <s v=""/>
    <s v="BATCH_ID"/>
    <d v="2025-06-18T00:00:00"/>
    <d v="2025-06-19T00:00:00"/>
    <n v="0"/>
    <s v=""/>
    <s v=""/>
    <s v="3101513998"/>
    <s v="200014217315"/>
    <s v="0010"/>
    <s v="0060"/>
    <s v="R1"/>
    <s v="10-60"/>
    <x v="0"/>
    <x v="0"/>
    <n v="10719"/>
    <x v="0"/>
  </r>
  <r>
    <s v="10725595943"/>
    <s v="25169INV01BN"/>
    <s v="FA"/>
    <s v="R4"/>
    <d v="2025-06-18T00:00:00"/>
    <s v=""/>
    <s v="3106"/>
    <x v="0"/>
    <s v="10469"/>
    <s v="0"/>
    <n v="-5"/>
    <s v=""/>
    <n v="-5"/>
    <s v="USD"/>
    <s v="O1"/>
    <s v="USMO6561318000"/>
    <s v="1072559594310469"/>
    <s v=""/>
    <s v="BATCH_ID"/>
    <d v="2025-06-18T00:00:00"/>
    <d v="2025-06-19T00:00:00"/>
    <n v="0"/>
    <s v=""/>
    <s v=""/>
    <s v="3102127600"/>
    <s v="200015463686"/>
    <s v="0010"/>
    <s v="0060"/>
    <s v="R1"/>
    <s v="10-60"/>
    <x v="0"/>
    <x v="0"/>
    <n v="10469"/>
    <x v="2"/>
  </r>
  <r>
    <s v="10725595943"/>
    <s v="25169INV01BN"/>
    <s v="FA"/>
    <s v="R4"/>
    <d v="2025-06-18T00:00:00"/>
    <s v=""/>
    <s v="3106"/>
    <x v="1"/>
    <s v="10514"/>
    <s v="0"/>
    <n v="-5"/>
    <s v=""/>
    <n v="-5"/>
    <s v="USD"/>
    <s v="O1"/>
    <s v="USMO6561318000"/>
    <s v="1072559594310514"/>
    <s v=""/>
    <s v="BATCH_ID"/>
    <d v="2025-06-18T00:00:00"/>
    <d v="2025-06-19T00:00:00"/>
    <n v="0"/>
    <s v=""/>
    <s v=""/>
    <s v="3102127601"/>
    <s v="200015463686"/>
    <s v="0010"/>
    <s v="0060"/>
    <s v="R1"/>
    <s v="10-60"/>
    <x v="0"/>
    <x v="1"/>
    <n v="10514"/>
    <x v="1"/>
  </r>
  <r>
    <s v="10725597687"/>
    <s v="25170INV01BK"/>
    <s v="FA"/>
    <s v="R4"/>
    <d v="2025-06-19T00:00:00"/>
    <s v=""/>
    <s v="3106"/>
    <x v="0"/>
    <s v="10469"/>
    <s v="0"/>
    <n v="-5"/>
    <s v=""/>
    <n v="-5"/>
    <s v="USD"/>
    <s v="O1"/>
    <s v="USMO6561318680"/>
    <s v="1072559768710469"/>
    <s v=""/>
    <s v="BATCH_ID"/>
    <d v="2025-06-19T00:00:00"/>
    <d v="2025-06-20T00:00:00"/>
    <n v="0"/>
    <s v=""/>
    <s v=""/>
    <s v="3101678197"/>
    <s v="200012205569"/>
    <s v="0010"/>
    <s v="0060"/>
    <s v="R1"/>
    <s v="10-60"/>
    <x v="0"/>
    <x v="0"/>
    <n v="10469"/>
    <x v="2"/>
  </r>
  <r>
    <s v="10725597687"/>
    <s v="25170INV01BK"/>
    <s v="FA"/>
    <s v="R4"/>
    <d v="2025-06-19T00:00:00"/>
    <s v=""/>
    <s v="3106"/>
    <x v="1"/>
    <s v="10514"/>
    <s v="0"/>
    <n v="-5"/>
    <s v=""/>
    <n v="-5"/>
    <s v="USD"/>
    <s v="O1"/>
    <s v="USMO6561318680"/>
    <s v="1072559768710514"/>
    <s v=""/>
    <s v="BATCH_ID"/>
    <d v="2025-06-19T00:00:00"/>
    <d v="2025-06-20T00:00:00"/>
    <n v="0"/>
    <s v=""/>
    <s v=""/>
    <s v="3101678280"/>
    <s v="200012205569"/>
    <s v="0010"/>
    <s v="0060"/>
    <s v="R1"/>
    <s v="10-60"/>
    <x v="0"/>
    <x v="1"/>
    <n v="10514"/>
    <x v="1"/>
  </r>
  <r>
    <s v="10725597690"/>
    <s v="25170INV01BM"/>
    <s v="FA"/>
    <s v="R4"/>
    <d v="2025-06-19T00:00:00"/>
    <s v=""/>
    <s v="3106"/>
    <x v="0"/>
    <s v="10469"/>
    <s v="0"/>
    <n v="-5"/>
    <s v=""/>
    <n v="-5"/>
    <s v="USD"/>
    <s v="O1"/>
    <s v="USMO6561332220"/>
    <s v="1072559769010469"/>
    <s v=""/>
    <s v="BATCH_ID"/>
    <d v="2025-06-19T00:00:00"/>
    <d v="2025-06-20T00:00:00"/>
    <n v="0"/>
    <s v=""/>
    <s v=""/>
    <s v="3101509634"/>
    <s v="200012613150"/>
    <s v="0010"/>
    <s v="0060"/>
    <s v="R1"/>
    <s v="10-60"/>
    <x v="0"/>
    <x v="0"/>
    <n v="10469"/>
    <x v="2"/>
  </r>
  <r>
    <s v="10725597690"/>
    <s v="25170INV01BM"/>
    <s v="FA"/>
    <s v="R4"/>
    <d v="2025-06-19T00:00:00"/>
    <s v=""/>
    <s v="3106"/>
    <x v="1"/>
    <s v="10514"/>
    <s v="0"/>
    <n v="-5"/>
    <s v=""/>
    <n v="-5"/>
    <s v="USD"/>
    <s v="O1"/>
    <s v="USMO6561332220"/>
    <s v="1072559769010514"/>
    <s v=""/>
    <s v="BATCH_ID"/>
    <d v="2025-06-19T00:00:00"/>
    <d v="2025-06-20T00:00:00"/>
    <n v="0"/>
    <s v=""/>
    <s v=""/>
    <s v="3101509730"/>
    <s v="200012613150"/>
    <s v="0010"/>
    <s v="0060"/>
    <s v="R1"/>
    <s v="10-60"/>
    <x v="0"/>
    <x v="1"/>
    <n v="10514"/>
    <x v="1"/>
  </r>
  <r>
    <s v="10725597932"/>
    <s v="25170INV01BK"/>
    <s v="FA"/>
    <s v="R4"/>
    <d v="2025-06-19T00:00:00"/>
    <s v=""/>
    <s v="3106"/>
    <x v="0"/>
    <s v="10719"/>
    <s v="0"/>
    <n v="-5"/>
    <s v=""/>
    <n v="-5"/>
    <s v="USD"/>
    <s v="O1"/>
    <s v="USMO6560572901"/>
    <s v="1072559793210719"/>
    <s v=""/>
    <s v="BATCH_ID"/>
    <d v="2025-06-19T00:00:00"/>
    <d v="2025-06-20T00:00:00"/>
    <n v="0"/>
    <s v=""/>
    <s v=""/>
    <s v="3101582134"/>
    <s v="200014717520"/>
    <s v="0010"/>
    <s v="0060"/>
    <s v="R1"/>
    <s v="10-60"/>
    <x v="0"/>
    <x v="0"/>
    <n v="10719"/>
    <x v="0"/>
  </r>
  <r>
    <s v="10725598034"/>
    <s v="25170INV01BM"/>
    <s v="FA"/>
    <s v="R4"/>
    <d v="2025-06-19T00:00:00"/>
    <s v=""/>
    <s v="3106"/>
    <x v="0"/>
    <s v="10719"/>
    <s v="0"/>
    <n v="-5.82"/>
    <s v=""/>
    <n v="-5.82"/>
    <s v="USD"/>
    <s v="O1"/>
    <s v="USMO6560526910"/>
    <s v="1072559803410719"/>
    <s v=""/>
    <s v="BATCH_ID"/>
    <d v="2025-06-19T00:00:00"/>
    <d v="2025-06-20T00:00:00"/>
    <n v="0"/>
    <s v=""/>
    <s v=""/>
    <s v="3102121782"/>
    <s v="200015429224"/>
    <s v="0010"/>
    <s v="0060"/>
    <s v="R1"/>
    <s v="10-60"/>
    <x v="0"/>
    <x v="0"/>
    <n v="10719"/>
    <x v="0"/>
  </r>
  <r>
    <s v="10725599097"/>
    <s v="25174INV01AI"/>
    <s v="FA"/>
    <s v="R4"/>
    <d v="2025-06-23T00:00:00"/>
    <s v=""/>
    <s v="3106"/>
    <x v="0"/>
    <s v="10719"/>
    <s v="0"/>
    <n v="-5"/>
    <s v=""/>
    <n v="-5"/>
    <s v="USD"/>
    <s v="O1"/>
    <s v="USMO6560525790"/>
    <s v="1072559909710719"/>
    <s v=""/>
    <s v="BATCH_ID"/>
    <d v="2025-06-23T00:00:00"/>
    <d v="2025-06-24T00:00:00"/>
    <n v="0"/>
    <s v=""/>
    <s v=""/>
    <s v="3101520823"/>
    <s v="200012760480"/>
    <s v="0010"/>
    <s v="0060"/>
    <s v="R1"/>
    <s v="10-60"/>
    <x v="0"/>
    <x v="0"/>
    <n v="10719"/>
    <x v="0"/>
  </r>
  <r>
    <s v="10725599160"/>
    <s v="25174INV01AI"/>
    <s v="FA"/>
    <s v="R4"/>
    <d v="2025-06-23T00:00:00"/>
    <s v=""/>
    <s v="3106"/>
    <x v="0"/>
    <s v="10469"/>
    <s v="0"/>
    <n v="-5"/>
    <s v=""/>
    <n v="-5"/>
    <s v="USD"/>
    <s v="O1"/>
    <s v="USMO6561327910"/>
    <s v="1072559916010469"/>
    <s v=""/>
    <s v="BATCH_ID"/>
    <d v="2025-06-23T00:00:00"/>
    <d v="2025-06-24T00:00:00"/>
    <n v="0"/>
    <s v=""/>
    <s v=""/>
    <s v="3101536734"/>
    <s v="200014555763"/>
    <s v="0010"/>
    <s v="0060"/>
    <s v="R1"/>
    <s v="10-60"/>
    <x v="0"/>
    <x v="0"/>
    <n v="10469"/>
    <x v="2"/>
  </r>
  <r>
    <s v="10725599160"/>
    <s v="25174INV01AI"/>
    <s v="FA"/>
    <s v="R4"/>
    <d v="2025-06-23T00:00:00"/>
    <s v=""/>
    <s v="3106"/>
    <x v="1"/>
    <s v="10514"/>
    <s v="0"/>
    <n v="-5"/>
    <s v=""/>
    <n v="-5"/>
    <s v="USD"/>
    <s v="O1"/>
    <s v="USMO6561327910"/>
    <s v="1072559916010514"/>
    <s v=""/>
    <s v="BATCH_ID"/>
    <d v="2025-06-23T00:00:00"/>
    <d v="2025-06-24T00:00:00"/>
    <n v="0"/>
    <s v=""/>
    <s v=""/>
    <s v="3101536541"/>
    <s v="200014555763"/>
    <s v="0010"/>
    <s v="0060"/>
    <s v="R1"/>
    <s v="10-60"/>
    <x v="0"/>
    <x v="1"/>
    <n v="10514"/>
    <x v="1"/>
  </r>
  <r>
    <s v="10725599225"/>
    <s v="25174INV01AI"/>
    <s v="FA"/>
    <s v="R4"/>
    <d v="2025-06-23T00:00:00"/>
    <s v=""/>
    <s v="3106"/>
    <x v="0"/>
    <s v="10719"/>
    <s v="0"/>
    <n v="-5"/>
    <s v=""/>
    <n v="-5"/>
    <s v="USD"/>
    <s v="O1"/>
    <s v="USMO6570574020"/>
    <s v="1072559922510719"/>
    <s v=""/>
    <s v="BATCH_ID"/>
    <d v="2025-06-23T00:00:00"/>
    <d v="2025-06-24T00:00:00"/>
    <n v="0"/>
    <s v=""/>
    <s v=""/>
    <s v="3101661790"/>
    <s v="200014561332"/>
    <s v="0010"/>
    <s v="0060"/>
    <s v="R1"/>
    <s v="10-60"/>
    <x v="0"/>
    <x v="0"/>
    <n v="10719"/>
    <x v="0"/>
  </r>
  <r>
    <s v="10725599287"/>
    <s v="25174INV01AI"/>
    <s v="FA"/>
    <s v="R4"/>
    <d v="2025-06-23T00:00:00"/>
    <s v=""/>
    <s v="3106"/>
    <x v="1"/>
    <s v="10514"/>
    <s v="0"/>
    <n v="-5"/>
    <s v=""/>
    <n v="-5"/>
    <s v="USD"/>
    <s v="O1"/>
    <s v="USMO6561323440"/>
    <s v="1072559928710514"/>
    <s v=""/>
    <s v="BATCH_ID"/>
    <d v="2025-06-23T00:00:00"/>
    <d v="2025-06-24T00:00:00"/>
    <n v="0"/>
    <s v=""/>
    <s v=""/>
    <s v="3102137215"/>
    <s v="200015509538"/>
    <s v="0010"/>
    <s v="0060"/>
    <s v="R1"/>
    <s v="10-60"/>
    <x v="0"/>
    <x v="1"/>
    <n v="10514"/>
    <x v="1"/>
  </r>
  <r>
    <s v="10725599289"/>
    <s v="25174INV01AI"/>
    <s v="FA"/>
    <s v="R4"/>
    <d v="2025-06-23T00:00:00"/>
    <s v=""/>
    <s v="3106"/>
    <x v="0"/>
    <s v="10469"/>
    <s v="0"/>
    <n v="-5"/>
    <s v=""/>
    <n v="-5"/>
    <s v="USD"/>
    <s v="O1"/>
    <s v="USMO6561323440"/>
    <s v="1072559928910469"/>
    <s v=""/>
    <s v="BATCH_ID"/>
    <d v="2025-06-23T00:00:00"/>
    <d v="2025-06-24T00:00:00"/>
    <n v="0"/>
    <s v=""/>
    <s v=""/>
    <s v="3102137210"/>
    <s v="200015511039"/>
    <s v="0010"/>
    <s v="0060"/>
    <s v="R1"/>
    <s v="10-60"/>
    <x v="0"/>
    <x v="0"/>
    <n v="10469"/>
    <x v="2"/>
  </r>
  <r>
    <s v="10725599303"/>
    <s v="25174INV01AI"/>
    <s v="FA"/>
    <s v="R4"/>
    <d v="2025-06-23T00:00:00"/>
    <s v=""/>
    <s v="3106"/>
    <x v="0"/>
    <s v="10719"/>
    <s v="0"/>
    <n v="-6.1"/>
    <s v=""/>
    <n v="-6.1"/>
    <s v="USD"/>
    <s v="O1"/>
    <s v="USMO6560521120"/>
    <s v="1072559930310719"/>
    <s v=""/>
    <s v="BATCH_ID"/>
    <d v="2025-06-23T00:00:00"/>
    <d v="2025-06-24T00:00:00"/>
    <n v="0"/>
    <s v=""/>
    <s v=""/>
    <s v="3102139208"/>
    <s v="200015518059"/>
    <s v="0010"/>
    <s v="0060"/>
    <s v="R1"/>
    <s v="10-60"/>
    <x v="0"/>
    <x v="0"/>
    <n v="10719"/>
    <x v="0"/>
  </r>
  <r>
    <s v="10725600619"/>
    <s v="25176INV01AB"/>
    <s v="FA"/>
    <s v="R4"/>
    <d v="2025-06-25T00:00:00"/>
    <s v=""/>
    <s v="3106"/>
    <x v="0"/>
    <s v="10719"/>
    <s v="0"/>
    <n v="-5"/>
    <s v=""/>
    <n v="-5"/>
    <s v="USD"/>
    <s v="O1"/>
    <s v="USMO6485492190"/>
    <s v="1072560061910719"/>
    <s v=""/>
    <s v="BATCH_ID"/>
    <d v="2025-06-25T00:00:00"/>
    <d v="2025-06-26T00:00:00"/>
    <n v="0"/>
    <s v=""/>
    <s v=""/>
    <s v="3101540752"/>
    <s v="200012001901"/>
    <s v="0010"/>
    <s v="0060"/>
    <s v="R1"/>
    <s v="10-60"/>
    <x v="0"/>
    <x v="0"/>
    <n v="10719"/>
    <x v="0"/>
  </r>
  <r>
    <s v="10725600674"/>
    <s v="25176INV01AB"/>
    <s v="FA"/>
    <s v="R4"/>
    <d v="2025-06-25T00:00:00"/>
    <s v=""/>
    <s v="3106"/>
    <x v="0"/>
    <s v="10719"/>
    <s v="0"/>
    <n v="-7.65"/>
    <s v=""/>
    <n v="-7.65"/>
    <s v="USD"/>
    <s v="O1"/>
    <s v="USMO6560519460"/>
    <s v="1072560067410719"/>
    <s v=""/>
    <s v="BATCH_ID"/>
    <d v="2025-06-25T00:00:00"/>
    <d v="2025-06-26T00:00:00"/>
    <n v="0"/>
    <s v=""/>
    <s v=""/>
    <s v="3101674383"/>
    <s v="200011992381"/>
    <s v="0010"/>
    <s v="0060"/>
    <s v="R1"/>
    <s v="10-60"/>
    <x v="0"/>
    <x v="0"/>
    <n v="10719"/>
    <x v="0"/>
  </r>
  <r>
    <s v="10725600768"/>
    <s v="25176INV01AB"/>
    <s v="FA"/>
    <s v="R4"/>
    <d v="2025-06-25T00:00:00"/>
    <s v=""/>
    <s v="3106"/>
    <x v="0"/>
    <s v="10719"/>
    <s v="0"/>
    <n v="-12.1"/>
    <s v=""/>
    <n v="-12.1"/>
    <s v="USD"/>
    <s v="O1"/>
    <s v="USMO6570591300"/>
    <s v="1072560076810719"/>
    <s v=""/>
    <s v="BATCH_ID"/>
    <d v="2025-06-25T00:00:00"/>
    <d v="2025-06-26T00:00:00"/>
    <n v="0"/>
    <s v=""/>
    <s v=""/>
    <s v="3101482762"/>
    <s v="200012025579"/>
    <s v="0010"/>
    <s v="0060"/>
    <s v="R1"/>
    <s v="10-60"/>
    <x v="0"/>
    <x v="0"/>
    <n v="10719"/>
    <x v="0"/>
  </r>
  <r>
    <s v="10725600792"/>
    <s v="25176INV01AB"/>
    <s v="FA"/>
    <s v="R4"/>
    <d v="2025-06-25T00:00:00"/>
    <s v=""/>
    <s v="3106"/>
    <x v="0"/>
    <s v="10719"/>
    <s v="0"/>
    <n v="-5.64"/>
    <s v=""/>
    <n v="-5.64"/>
    <s v="USD"/>
    <s v="O1"/>
    <s v="USMO6570573590"/>
    <s v="1072560079210719"/>
    <s v=""/>
    <s v="BATCH_ID"/>
    <d v="2025-06-25T00:00:00"/>
    <d v="2025-06-26T00:00:00"/>
    <n v="0"/>
    <s v=""/>
    <s v=""/>
    <s v="3101599071"/>
    <s v="200012026197"/>
    <s v="0010"/>
    <s v="0060"/>
    <s v="R1"/>
    <s v="10-60"/>
    <x v="0"/>
    <x v="0"/>
    <n v="10719"/>
    <x v="0"/>
  </r>
  <r>
    <s v="10725600856"/>
    <s v="25176INV01AB"/>
    <s v="FA"/>
    <s v="R4"/>
    <d v="2025-06-25T00:00:00"/>
    <s v=""/>
    <s v="3106"/>
    <x v="0"/>
    <s v="10719"/>
    <s v="0"/>
    <n v="-5"/>
    <s v=""/>
    <n v="-5"/>
    <s v="USD"/>
    <s v="O1"/>
    <s v="USMO6485494160"/>
    <s v="1072560085610719"/>
    <s v=""/>
    <s v="BATCH_ID"/>
    <d v="2025-06-25T00:00:00"/>
    <d v="2025-06-26T00:00:00"/>
    <n v="0"/>
    <s v=""/>
    <s v=""/>
    <s v="3101640252"/>
    <s v="200014206870"/>
    <s v="0010"/>
    <s v="0060"/>
    <s v="R1"/>
    <s v="10-60"/>
    <x v="0"/>
    <x v="0"/>
    <n v="10719"/>
    <x v="0"/>
  </r>
  <r>
    <s v="10725600884"/>
    <s v="25176INV01AB"/>
    <s v="FA"/>
    <s v="R4"/>
    <d v="2025-06-25T00:00:00"/>
    <s v=""/>
    <s v="3106"/>
    <x v="0"/>
    <s v="10719"/>
    <s v="0"/>
    <n v="-5"/>
    <s v=""/>
    <n v="-5"/>
    <s v="USD"/>
    <s v="O1"/>
    <s v="USMO6485493730"/>
    <s v="1072560088410719"/>
    <s v=""/>
    <s v="BATCH_ID"/>
    <d v="2025-06-25T00:00:00"/>
    <d v="2025-06-26T00:00:00"/>
    <n v="0"/>
    <s v=""/>
    <s v=""/>
    <s v="3101627490"/>
    <s v="200014228817"/>
    <s v="0010"/>
    <s v="0060"/>
    <s v="R1"/>
    <s v="10-60"/>
    <x v="0"/>
    <x v="0"/>
    <n v="10719"/>
    <x v="0"/>
  </r>
  <r>
    <s v="10725601028"/>
    <s v="25176INV01BG"/>
    <s v="FA"/>
    <s v="R4"/>
    <d v="2025-06-25T00:00:00"/>
    <s v=""/>
    <s v="3106"/>
    <x v="0"/>
    <s v="10719"/>
    <s v="0"/>
    <n v="-29.61"/>
    <s v=""/>
    <n v="-29.61"/>
    <s v="USD"/>
    <s v="O1"/>
    <s v="USMO6485492540"/>
    <s v="1072560102810719"/>
    <s v=""/>
    <s v="BATCH_ID"/>
    <d v="2025-06-25T00:00:00"/>
    <d v="2025-06-26T00:00:00"/>
    <n v="0"/>
    <s v=""/>
    <s v=""/>
    <s v="3102076440"/>
    <s v="200015205533"/>
    <s v="0010"/>
    <s v="0060"/>
    <s v="R1"/>
    <s v="10-60"/>
    <x v="0"/>
    <x v="0"/>
    <n v="10719"/>
    <x v="0"/>
  </r>
  <r>
    <s v="10725601029"/>
    <s v="25176INV01BG"/>
    <s v="FA"/>
    <s v="R4"/>
    <d v="2025-06-25T00:00:00"/>
    <s v=""/>
    <s v="3106"/>
    <x v="0"/>
    <s v="10719"/>
    <s v="0"/>
    <n v="-29.61"/>
    <s v=""/>
    <n v="-29.61"/>
    <s v="USD"/>
    <s v="O1"/>
    <s v="USMO6485492540"/>
    <s v="1072560102910719"/>
    <s v=""/>
    <s v="BATCH_ID"/>
    <d v="2025-06-25T00:00:00"/>
    <d v="2025-06-26T00:00:00"/>
    <n v="0"/>
    <s v=""/>
    <s v=""/>
    <s v="3102076440"/>
    <s v="200015205533"/>
    <s v="0010"/>
    <s v="0060"/>
    <s v="R1"/>
    <s v="10-60"/>
    <x v="0"/>
    <x v="0"/>
    <n v="10719"/>
    <x v="0"/>
  </r>
  <r>
    <s v="10725601040"/>
    <s v="25176INV01BG"/>
    <s v="FA"/>
    <s v="R4"/>
    <d v="2025-06-25T00:00:00"/>
    <s v=""/>
    <s v="3106"/>
    <x v="0"/>
    <s v="10719"/>
    <s v="0"/>
    <n v="-12.34"/>
    <s v=""/>
    <n v="-12.34"/>
    <s v="USD"/>
    <s v="O1"/>
    <s v="USMO6485492090"/>
    <s v="1072560104010719"/>
    <s v=""/>
    <s v="BATCH_ID"/>
    <d v="2025-06-25T00:00:00"/>
    <d v="2025-06-26T00:00:00"/>
    <n v="0"/>
    <s v=""/>
    <s v=""/>
    <s v="3102077538"/>
    <s v="200015211655"/>
    <s v="0010"/>
    <s v="0060"/>
    <s v="R1"/>
    <s v="10-60"/>
    <x v="0"/>
    <x v="0"/>
    <n v="10719"/>
    <x v="0"/>
  </r>
  <r>
    <s v="10725602035"/>
    <s v="25177INV01AZ"/>
    <s v="FA"/>
    <s v="R4"/>
    <d v="2025-06-26T00:00:00"/>
    <s v=""/>
    <s v="3106"/>
    <x v="0"/>
    <s v="10719"/>
    <s v="0"/>
    <n v="-5"/>
    <s v=""/>
    <n v="-5"/>
    <s v="USD"/>
    <s v="O1"/>
    <s v="USMO6560518160"/>
    <s v="1072560203510719"/>
    <s v=""/>
    <s v="BATCH_ID"/>
    <d v="2025-06-26T00:00:00"/>
    <d v="2025-06-27T00:00:00"/>
    <n v="0"/>
    <s v=""/>
    <s v=""/>
    <s v="3101496748"/>
    <s v="200011941156"/>
    <s v="0010"/>
    <s v="0060"/>
    <s v="R1"/>
    <s v="10-60"/>
    <x v="0"/>
    <x v="0"/>
    <n v="10719"/>
    <x v="0"/>
  </r>
  <r>
    <s v="10725602164"/>
    <s v="25177INV01AZ"/>
    <s v="FA"/>
    <s v="R4"/>
    <d v="2025-06-26T00:00:00"/>
    <s v=""/>
    <s v="3106"/>
    <x v="0"/>
    <s v="10719"/>
    <s v="0"/>
    <n v="-5"/>
    <s v=""/>
    <n v="-5"/>
    <s v="USD"/>
    <s v="O1"/>
    <s v="USMO6485493470"/>
    <s v="1072560216410719"/>
    <s v=""/>
    <s v="BATCH_ID"/>
    <d v="2025-06-26T00:00:00"/>
    <d v="2025-06-27T00:00:00"/>
    <n v="0"/>
    <s v=""/>
    <s v=""/>
    <s v="3101558177"/>
    <s v="200013508144"/>
    <s v="0010"/>
    <s v="0060"/>
    <s v="R1"/>
    <s v="10-60"/>
    <x v="0"/>
    <x v="0"/>
    <n v="10719"/>
    <x v="0"/>
  </r>
  <r>
    <s v="10725602173"/>
    <s v="25177INV01AZ"/>
    <s v="FA"/>
    <s v="R4"/>
    <d v="2025-06-26T00:00:00"/>
    <s v=""/>
    <s v="3106"/>
    <x v="0"/>
    <s v="10719"/>
    <s v="0"/>
    <n v="-5"/>
    <s v=""/>
    <n v="-5"/>
    <s v="USD"/>
    <s v="O1"/>
    <s v="USMO6560528270"/>
    <s v="1072560217310719"/>
    <s v=""/>
    <s v="BATCH_ID"/>
    <d v="2025-06-26T00:00:00"/>
    <d v="2025-06-27T00:00:00"/>
    <n v="0"/>
    <s v=""/>
    <s v=""/>
    <s v="3101699500"/>
    <s v="200013498387"/>
    <s v="0010"/>
    <s v="0060"/>
    <s v="R1"/>
    <s v="10-60"/>
    <x v="0"/>
    <x v="0"/>
    <n v="10719"/>
    <x v="0"/>
  </r>
  <r>
    <s v="10725602201"/>
    <s v="25177INV01AZ"/>
    <s v="FA"/>
    <s v="R4"/>
    <d v="2025-06-26T00:00:00"/>
    <s v=""/>
    <s v="3106"/>
    <x v="0"/>
    <s v="10719"/>
    <s v="0"/>
    <n v="-5.37"/>
    <s v=""/>
    <n v="-5.37"/>
    <s v="USD"/>
    <s v="O1"/>
    <s v="USMO6570592390"/>
    <s v="1072560220110719"/>
    <s v=""/>
    <s v="BATCH_ID"/>
    <d v="2025-06-26T00:00:00"/>
    <d v="2025-06-27T00:00:00"/>
    <n v="0"/>
    <s v=""/>
    <s v=""/>
    <s v="3101687916"/>
    <s v="200013519208"/>
    <s v="0010"/>
    <s v="0060"/>
    <s v="R1"/>
    <s v="10-60"/>
    <x v="0"/>
    <x v="0"/>
    <n v="10719"/>
    <x v="0"/>
  </r>
  <r>
    <s v="10725602235"/>
    <s v="25177INV01AZ"/>
    <s v="FA"/>
    <s v="R4"/>
    <d v="2025-06-26T00:00:00"/>
    <s v=""/>
    <s v="3106"/>
    <x v="0"/>
    <s v="10719"/>
    <s v="0"/>
    <n v="-14.55"/>
    <s v=""/>
    <n v="-14.55"/>
    <s v="USD"/>
    <s v="O1"/>
    <s v="USMO6485492540"/>
    <s v="1072560223510719"/>
    <s v=""/>
    <s v="BATCH_ID"/>
    <d v="2025-06-26T00:00:00"/>
    <d v="2025-06-27T00:00:00"/>
    <n v="0"/>
    <s v=""/>
    <s v=""/>
    <s v="3101695989"/>
    <s v="200013503202"/>
    <s v="0010"/>
    <s v="0060"/>
    <s v="R1"/>
    <s v="10-60"/>
    <x v="0"/>
    <x v="0"/>
    <n v="10719"/>
    <x v="0"/>
  </r>
  <r>
    <s v="10725602318"/>
    <s v="25177INV01AZ"/>
    <s v="FA"/>
    <s v="R4"/>
    <d v="2025-06-26T00:00:00"/>
    <s v=""/>
    <s v="3106"/>
    <x v="1"/>
    <s v="10514"/>
    <s v="0"/>
    <n v="-5"/>
    <s v=""/>
    <n v="-5"/>
    <s v="USD"/>
    <s v="O1"/>
    <s v="USMO6561319180"/>
    <s v="1072560231810514"/>
    <s v=""/>
    <s v="BATCH_ID"/>
    <d v="2025-06-26T00:00:00"/>
    <d v="2025-06-27T00:00:00"/>
    <n v="0"/>
    <s v=""/>
    <s v=""/>
    <s v="3102047459"/>
    <s v="200015061605"/>
    <s v="0010"/>
    <s v="0060"/>
    <s v="R1"/>
    <s v="10-60"/>
    <x v="0"/>
    <x v="1"/>
    <n v="10514"/>
    <x v="1"/>
  </r>
  <r>
    <s v="10725602318"/>
    <s v="25177INV01AZ"/>
    <s v="FA"/>
    <s v="R4"/>
    <d v="2025-06-26T00:00:00"/>
    <s v=""/>
    <s v="3106"/>
    <x v="0"/>
    <s v="10469"/>
    <s v="0"/>
    <n v="-5"/>
    <s v=""/>
    <n v="-5"/>
    <s v="USD"/>
    <s v="O1"/>
    <s v="USMO6561319180"/>
    <s v="1072560231810469"/>
    <s v=""/>
    <s v="BATCH_ID"/>
    <d v="2025-06-26T00:00:00"/>
    <d v="2025-06-27T00:00:00"/>
    <n v="0"/>
    <s v=""/>
    <s v=""/>
    <s v="3102047457"/>
    <s v="200015061605"/>
    <s v="0010"/>
    <s v="0060"/>
    <s v="R1"/>
    <s v="10-60"/>
    <x v="0"/>
    <x v="0"/>
    <n v="10469"/>
    <x v="2"/>
  </r>
  <r>
    <s v="10725602351"/>
    <s v="25177INV01AZ"/>
    <s v="FA"/>
    <s v="R4"/>
    <d v="2025-06-26T00:00:00"/>
    <s v=""/>
    <s v="3106"/>
    <x v="0"/>
    <s v="10719"/>
    <s v="0"/>
    <n v="-5"/>
    <s v=""/>
    <n v="-5"/>
    <s v="USD"/>
    <s v="O1"/>
    <s v="USMO6485494070"/>
    <s v="1072560235110719"/>
    <s v=""/>
    <s v="BATCH_ID"/>
    <d v="2025-06-26T00:00:00"/>
    <d v="2025-06-27T00:00:00"/>
    <n v="0"/>
    <s v=""/>
    <s v=""/>
    <s v="3102048991"/>
    <s v="200015072123"/>
    <s v="0010"/>
    <s v="0060"/>
    <s v="R1"/>
    <s v="10-60"/>
    <x v="0"/>
    <x v="0"/>
    <n v="10719"/>
    <x v="0"/>
  </r>
  <r>
    <s v="10725602916"/>
    <s v="25178INV01A8"/>
    <s v="FA"/>
    <s v="R4"/>
    <d v="2025-06-27T00:00:00"/>
    <s v=""/>
    <s v="3106"/>
    <x v="0"/>
    <s v="10719"/>
    <s v="0"/>
    <n v="-5"/>
    <s v=""/>
    <n v="-5"/>
    <s v="USD"/>
    <s v="O1"/>
    <s v="USMO6560519530"/>
    <s v="1072560291610719"/>
    <s v=""/>
    <s v="BATCH_ID"/>
    <d v="2025-06-27T00:00:00"/>
    <d v="2025-06-30T00:00:00"/>
    <n v="0"/>
    <s v=""/>
    <s v=""/>
    <s v="3101621807"/>
    <s v="200012627507"/>
    <s v="0010"/>
    <s v="0060"/>
    <s v="R1"/>
    <s v="10-60"/>
    <x v="0"/>
    <x v="0"/>
    <n v="10719"/>
    <x v="0"/>
  </r>
  <r>
    <s v="10725603021"/>
    <s v="25178INV01A8"/>
    <s v="FA"/>
    <s v="R4"/>
    <d v="2025-06-27T00:00:00"/>
    <s v=""/>
    <s v="3106"/>
    <x v="0"/>
    <s v="10719"/>
    <s v="0"/>
    <n v="-5"/>
    <s v=""/>
    <n v="-5"/>
    <s v="USD"/>
    <s v="O1"/>
    <s v="USMO6572175301"/>
    <s v="1072560302110719"/>
    <s v=""/>
    <s v="BATCH_ID"/>
    <d v="2025-06-27T00:00:00"/>
    <d v="2025-06-30T00:00:00"/>
    <n v="0"/>
    <s v=""/>
    <s v=""/>
    <s v="3101674472"/>
    <s v="200012629396"/>
    <s v="0010"/>
    <s v="0060"/>
    <s v="R1"/>
    <s v="10-60"/>
    <x v="0"/>
    <x v="0"/>
    <n v="10719"/>
    <x v="0"/>
  </r>
  <r>
    <s v="10725603059"/>
    <s v="25178INV01A8"/>
    <s v="FA"/>
    <s v="R4"/>
    <d v="2025-06-27T00:00:00"/>
    <s v=""/>
    <s v="3106"/>
    <x v="0"/>
    <s v="10719"/>
    <s v="0"/>
    <n v="-5.53"/>
    <s v=""/>
    <n v="-5.53"/>
    <s v="USD"/>
    <s v="O1"/>
    <s v="USMO6568084371"/>
    <s v="1072560305910719"/>
    <s v=""/>
    <s v="BATCH_ID"/>
    <d v="2025-06-27T00:00:00"/>
    <d v="2025-06-30T00:00:00"/>
    <n v="0"/>
    <s v=""/>
    <s v=""/>
    <s v="3101620148"/>
    <s v="200014474213"/>
    <s v="0010"/>
    <s v="0060"/>
    <s v="R1"/>
    <s v="10-60"/>
    <x v="0"/>
    <x v="0"/>
    <n v="10719"/>
    <x v="0"/>
  </r>
  <r>
    <s v="10725603078"/>
    <s v="25178INV01A8"/>
    <s v="FA"/>
    <s v="R4"/>
    <d v="2025-06-27T00:00:00"/>
    <s v=""/>
    <s v="3106"/>
    <x v="0"/>
    <s v="10719"/>
    <s v="0"/>
    <n v="-5"/>
    <s v=""/>
    <n v="-5"/>
    <s v="USD"/>
    <s v="O1"/>
    <s v="USMO6571471391"/>
    <s v="1072560307810719"/>
    <s v=""/>
    <s v="BATCH_ID"/>
    <d v="2025-06-27T00:00:00"/>
    <d v="2025-06-30T00:00:00"/>
    <n v="0"/>
    <s v=""/>
    <s v=""/>
    <s v="3101576924"/>
    <s v="200014473496"/>
    <s v="0010"/>
    <s v="0060"/>
    <s v="R1"/>
    <s v="10-60"/>
    <x v="0"/>
    <x v="0"/>
    <n v="10719"/>
    <x v="0"/>
  </r>
  <r>
    <s v="10725603087"/>
    <s v="25178INV01BL"/>
    <s v="FA"/>
    <s v="R4"/>
    <d v="2025-06-27T00:00:00"/>
    <s v=""/>
    <s v="3106"/>
    <x v="1"/>
    <s v="10720"/>
    <s v="0"/>
    <n v="-5.75"/>
    <s v=""/>
    <n v="-5.75"/>
    <s v="USD"/>
    <s v="O1"/>
    <s v="USMO6575481031"/>
    <s v="1072560308710720"/>
    <s v=""/>
    <s v="BATCH_ID"/>
    <d v="2025-06-27T00:00:00"/>
    <d v="2025-06-30T00:00:00"/>
    <n v="0"/>
    <s v=""/>
    <s v=""/>
    <s v="3101475117"/>
    <s v="200014267856"/>
    <s v="0010"/>
    <s v="0060"/>
    <s v="R1"/>
    <s v="10-60"/>
    <x v="0"/>
    <x v="1"/>
    <n v="10720"/>
    <x v="3"/>
  </r>
  <r>
    <s v="10725603087"/>
    <s v="25178INV01BL"/>
    <s v="FA"/>
    <s v="R4"/>
    <d v="2025-06-27T00:00:00"/>
    <s v=""/>
    <s v="3106"/>
    <x v="0"/>
    <s v="10719"/>
    <s v="0"/>
    <n v="-5"/>
    <s v=""/>
    <n v="-5"/>
    <s v="USD"/>
    <s v="O1"/>
    <s v="USMO6575481031"/>
    <s v="1072560308710719"/>
    <s v=""/>
    <s v="BATCH_ID"/>
    <d v="2025-06-27T00:00:00"/>
    <d v="2025-06-30T00:00:00"/>
    <n v="0"/>
    <s v=""/>
    <s v=""/>
    <s v="3101475213"/>
    <s v="200014267856"/>
    <s v="0010"/>
    <s v="0060"/>
    <s v="R1"/>
    <s v="10-60"/>
    <x v="0"/>
    <x v="0"/>
    <n v="10719"/>
    <x v="0"/>
  </r>
  <r>
    <s v="10725603114"/>
    <s v="25178INV01BL"/>
    <s v="FA"/>
    <s v="R4"/>
    <d v="2025-06-27T00:00:00"/>
    <s v=""/>
    <s v="3106"/>
    <x v="0"/>
    <s v="10719"/>
    <s v="0"/>
    <n v="-5"/>
    <s v=""/>
    <n v="-5"/>
    <s v="USD"/>
    <s v="O1"/>
    <s v="USMO6561091991"/>
    <s v="1072560311410719"/>
    <s v=""/>
    <s v="BATCH_ID"/>
    <d v="2025-06-27T00:00:00"/>
    <d v="2025-06-30T00:00:00"/>
    <n v="0"/>
    <s v=""/>
    <s v=""/>
    <s v="3101523301"/>
    <s v="200014264846"/>
    <s v="0010"/>
    <s v="0060"/>
    <s v="R1"/>
    <s v="10-60"/>
    <x v="0"/>
    <x v="0"/>
    <n v="10719"/>
    <x v="0"/>
  </r>
  <r>
    <s v="10725603127"/>
    <s v="25178INV01A8"/>
    <s v="FA"/>
    <s v="R4"/>
    <d v="2025-06-27T00:00:00"/>
    <s v=""/>
    <s v="3106"/>
    <x v="0"/>
    <s v="10719"/>
    <s v="0"/>
    <n v="-5.05"/>
    <s v=""/>
    <n v="-5.05"/>
    <s v="USD"/>
    <s v="O1"/>
    <s v="USMO6570591520"/>
    <s v="1072560312710719"/>
    <s v=""/>
    <s v="BATCH_ID"/>
    <d v="2025-06-27T00:00:00"/>
    <d v="2025-06-30T00:00:00"/>
    <n v="0"/>
    <s v=""/>
    <s v=""/>
    <s v="3101651290"/>
    <s v="200014483909"/>
    <s v="0010"/>
    <s v="0060"/>
    <s v="R1"/>
    <s v="10-60"/>
    <x v="0"/>
    <x v="0"/>
    <n v="10719"/>
    <x v="0"/>
  </r>
  <r>
    <s v="10725603185"/>
    <s v="25178INV01BL"/>
    <s v="FA"/>
    <s v="R4"/>
    <d v="2025-06-27T00:00:00"/>
    <s v=""/>
    <s v="3106"/>
    <x v="0"/>
    <s v="10719"/>
    <s v="0"/>
    <n v="-5"/>
    <s v=""/>
    <n v="-5"/>
    <s v="USD"/>
    <s v="O1"/>
    <s v="USMO6575492181"/>
    <s v="1072560318510719"/>
    <s v=""/>
    <s v="BATCH_ID"/>
    <d v="2025-06-27T00:00:00"/>
    <d v="2025-06-30T00:00:00"/>
    <n v="0"/>
    <s v=""/>
    <s v=""/>
    <s v="3101537794"/>
    <s v="200014252247"/>
    <s v="0010"/>
    <s v="0060"/>
    <s v="R1"/>
    <s v="10-60"/>
    <x v="0"/>
    <x v="0"/>
    <n v="10719"/>
    <x v="0"/>
  </r>
  <r>
    <s v="10725603185"/>
    <s v="25178INV01BL"/>
    <s v="FA"/>
    <s v="R4"/>
    <d v="2025-06-27T00:00:00"/>
    <s v=""/>
    <s v="3106"/>
    <x v="1"/>
    <s v="10720"/>
    <s v="0"/>
    <n v="-5"/>
    <s v=""/>
    <n v="-5"/>
    <s v="USD"/>
    <s v="O1"/>
    <s v="USMO6575492181"/>
    <s v="1072560318510720"/>
    <s v=""/>
    <s v="BATCH_ID"/>
    <d v="2025-06-27T00:00:00"/>
    <d v="2025-06-30T00:00:00"/>
    <n v="0"/>
    <s v=""/>
    <s v=""/>
    <s v="3101537696"/>
    <s v="200014252247"/>
    <s v="0010"/>
    <s v="0060"/>
    <s v="R1"/>
    <s v="10-60"/>
    <x v="0"/>
    <x v="1"/>
    <n v="10720"/>
    <x v="3"/>
  </r>
  <r>
    <s v="10725603219"/>
    <s v="25178INV01BL"/>
    <s v="FA"/>
    <s v="R4"/>
    <d v="2025-06-27T00:00:00"/>
    <s v=""/>
    <s v="3106"/>
    <x v="0"/>
    <s v="10469"/>
    <s v="0"/>
    <n v="-5"/>
    <s v=""/>
    <n v="-5"/>
    <s v="USD"/>
    <s v="O1"/>
    <s v="USMO6561326290"/>
    <s v="1072560321910469"/>
    <s v=""/>
    <s v="BATCH_ID"/>
    <d v="2025-06-27T00:00:00"/>
    <d v="2025-06-30T00:00:00"/>
    <n v="0"/>
    <s v=""/>
    <s v=""/>
    <s v="3101482842"/>
    <s v="200014278556"/>
    <s v="0010"/>
    <s v="0060"/>
    <s v="R1"/>
    <s v="10-60"/>
    <x v="0"/>
    <x v="0"/>
    <n v="10469"/>
    <x v="2"/>
  </r>
  <r>
    <s v="10725603219"/>
    <s v="25178INV01BL"/>
    <s v="FA"/>
    <s v="R4"/>
    <d v="2025-06-27T00:00:00"/>
    <s v=""/>
    <s v="3106"/>
    <x v="1"/>
    <s v="10514"/>
    <s v="0"/>
    <n v="-5"/>
    <s v=""/>
    <n v="-5"/>
    <s v="USD"/>
    <s v="O1"/>
    <s v="USMO6561326290"/>
    <s v="1072560321910514"/>
    <s v=""/>
    <s v="BATCH_ID"/>
    <d v="2025-06-27T00:00:00"/>
    <d v="2025-06-30T00:00:00"/>
    <n v="0"/>
    <s v=""/>
    <s v=""/>
    <s v="3101482649"/>
    <s v="200014278556"/>
    <s v="0010"/>
    <s v="0060"/>
    <s v="R1"/>
    <s v="10-60"/>
    <x v="0"/>
    <x v="1"/>
    <n v="10514"/>
    <x v="1"/>
  </r>
  <r>
    <s v="10725603247"/>
    <s v="25178INV01A8"/>
    <s v="FA"/>
    <s v="R4"/>
    <d v="2025-06-27T00:00:00"/>
    <s v=""/>
    <s v="3106"/>
    <x v="0"/>
    <s v="10469"/>
    <s v="0"/>
    <n v="-5"/>
    <s v=""/>
    <n v="-5"/>
    <s v="USD"/>
    <s v="O1"/>
    <s v="USMO6561325760"/>
    <s v="1072560324710469"/>
    <s v=""/>
    <s v="BATCH_ID"/>
    <d v="2025-06-27T00:00:00"/>
    <d v="2025-06-30T00:00:00"/>
    <n v="0"/>
    <s v=""/>
    <s v=""/>
    <s v="3102280128"/>
    <s v="200016217008"/>
    <s v="0010"/>
    <s v="0060"/>
    <s v="R1"/>
    <s v="10-60"/>
    <x v="0"/>
    <x v="0"/>
    <n v="10469"/>
    <x v="2"/>
  </r>
  <r>
    <s v="10725603247"/>
    <s v="25178INV01A8"/>
    <s v="FA"/>
    <s v="R4"/>
    <d v="2025-06-27T00:00:00"/>
    <s v=""/>
    <s v="3106"/>
    <x v="1"/>
    <s v="10514"/>
    <s v="0"/>
    <n v="-5.56"/>
    <s v=""/>
    <n v="-5.56"/>
    <s v="USD"/>
    <s v="O1"/>
    <s v="USMO6561325760"/>
    <s v="1072560324710514"/>
    <s v=""/>
    <s v="BATCH_ID"/>
    <d v="2025-06-27T00:00:00"/>
    <d v="2025-06-30T00:00:00"/>
    <n v="0"/>
    <s v=""/>
    <s v=""/>
    <s v="3102280129"/>
    <s v="200016217008"/>
    <s v="0010"/>
    <s v="0060"/>
    <s v="R1"/>
    <s v="10-60"/>
    <x v="0"/>
    <x v="1"/>
    <n v="10514"/>
    <x v="1"/>
  </r>
  <r>
    <s v="10725603284"/>
    <s v="25178INV01A8"/>
    <s v="FA"/>
    <s v="R4"/>
    <d v="2025-06-27T00:00:00"/>
    <s v=""/>
    <s v="3106"/>
    <x v="0"/>
    <s v="10719"/>
    <s v="0"/>
    <n v="-5.96"/>
    <s v=""/>
    <n v="-5.96"/>
    <s v="USD"/>
    <s v="O1"/>
    <s v="USMO6560520770"/>
    <s v="1072560328410719"/>
    <s v=""/>
    <s v="BATCH_ID"/>
    <d v="2025-06-27T00:00:00"/>
    <d v="2025-06-30T00:00:00"/>
    <n v="0"/>
    <s v=""/>
    <s v=""/>
    <s v="3102278161"/>
    <s v="200016205755"/>
    <s v="0010"/>
    <s v="0060"/>
    <s v="R1"/>
    <s v="10-60"/>
    <x v="0"/>
    <x v="0"/>
    <n v="10719"/>
    <x v="0"/>
  </r>
  <r>
    <s v="10725603888"/>
    <s v="25181INV01BF"/>
    <s v="FA"/>
    <s v="R4"/>
    <d v="2025-06-30T00:00:00"/>
    <s v=""/>
    <s v="3106"/>
    <x v="1"/>
    <s v="10514"/>
    <s v="0"/>
    <n v="-5"/>
    <s v=""/>
    <n v="-5"/>
    <s v="USD"/>
    <s v="O1"/>
    <s v="USMO6561321580"/>
    <s v="1072560388810514"/>
    <s v=""/>
    <s v="BATCH_ID"/>
    <d v="2025-06-30T00:00:00"/>
    <d v="2025-07-01T00:00:00"/>
    <n v="0"/>
    <s v=""/>
    <s v=""/>
    <s v="3102070549"/>
    <s v="200015175801"/>
    <s v="0010"/>
    <s v="0060"/>
    <s v="R1"/>
    <s v="10-60"/>
    <x v="0"/>
    <x v="1"/>
    <n v="10514"/>
    <x v="1"/>
  </r>
  <r>
    <s v="10725603888"/>
    <s v="25181INV01BF"/>
    <s v="FA"/>
    <s v="R4"/>
    <d v="2025-06-30T00:00:00"/>
    <s v=""/>
    <s v="3106"/>
    <x v="0"/>
    <s v="10469"/>
    <s v="0"/>
    <n v="-5"/>
    <s v=""/>
    <n v="-5"/>
    <s v="USD"/>
    <s v="O1"/>
    <s v="USMO6561321580"/>
    <s v="1072560388810469"/>
    <s v=""/>
    <s v="BATCH_ID"/>
    <d v="2025-06-30T00:00:00"/>
    <d v="2025-07-01T00:00:00"/>
    <n v="0"/>
    <s v=""/>
    <s v=""/>
    <s v="3102070548"/>
    <s v="200015175801"/>
    <s v="0010"/>
    <s v="0060"/>
    <s v="R1"/>
    <s v="10-60"/>
    <x v="0"/>
    <x v="0"/>
    <n v="10469"/>
    <x v="2"/>
  </r>
  <r>
    <s v="10725603901"/>
    <s v="25181INV01BF"/>
    <s v="FA"/>
    <s v="R4"/>
    <d v="2025-06-30T00:00:00"/>
    <s v=""/>
    <s v="3106"/>
    <x v="0"/>
    <s v="10719"/>
    <s v="0"/>
    <n v="-5"/>
    <s v=""/>
    <n v="-5"/>
    <s v="USD"/>
    <s v="O1"/>
    <s v="USMO6560521060"/>
    <s v="1072560390110719"/>
    <s v=""/>
    <s v="BATCH_ID"/>
    <d v="2025-06-30T00:00:00"/>
    <d v="2025-07-01T00:00:00"/>
    <n v="0"/>
    <s v=""/>
    <s v=""/>
    <s v="3102071703"/>
    <s v="200015181197"/>
    <s v="0010"/>
    <s v="0060"/>
    <s v="C1"/>
    <s v="10-60"/>
    <x v="0"/>
    <x v="0"/>
    <n v="10719"/>
    <x v="0"/>
  </r>
  <r>
    <s v="10820613088"/>
    <s v="25153COCH1AJ"/>
    <s v="FA"/>
    <s v="R4"/>
    <d v="2025-06-02T00:00:00"/>
    <s v=""/>
    <s v="3106"/>
    <x v="0"/>
    <s v="10719"/>
    <s v="0"/>
    <n v="-5"/>
    <s v=""/>
    <n v="-5"/>
    <s v="USD"/>
    <s v="O1"/>
    <s v="USMO6561683851"/>
    <s v="1082061308810719"/>
    <s v=""/>
    <s v="FF_MD_07"/>
    <d v="2025-06-02T00:00:00"/>
    <d v="2025-06-05T00:00:00"/>
    <n v="0"/>
    <s v=""/>
    <s v=""/>
    <s v="3101683172"/>
    <s v="200012951485"/>
    <s v="0010"/>
    <s v="0060"/>
    <s v="R1"/>
    <s v="10-60"/>
    <x v="0"/>
    <x v="0"/>
    <n v="10719"/>
    <x v="0"/>
  </r>
  <r>
    <s v="10820614177"/>
    <s v="25153INV01BG"/>
    <s v="FA"/>
    <s v="R4"/>
    <d v="2025-06-02T00:00:00"/>
    <s v=""/>
    <s v="3106"/>
    <x v="1"/>
    <s v="10720"/>
    <s v="0"/>
    <n v="-5"/>
    <s v=""/>
    <n v="-5"/>
    <s v="USD"/>
    <s v="O1"/>
    <s v="USMO6384189251"/>
    <s v="1082061417710720"/>
    <s v=""/>
    <s v="BATCH_ID"/>
    <d v="2025-06-02T00:00:00"/>
    <d v="2025-06-03T00:00:00"/>
    <n v="0"/>
    <s v=""/>
    <s v=""/>
    <s v="3101657274"/>
    <s v="200014613497"/>
    <s v="0010"/>
    <s v="0060"/>
    <s v="R1"/>
    <s v="10-60"/>
    <x v="0"/>
    <x v="1"/>
    <n v="10720"/>
    <x v="3"/>
  </r>
  <r>
    <s v="10820614178"/>
    <s v="25153INV01BG"/>
    <s v="FA"/>
    <s v="R4"/>
    <d v="2025-06-02T00:00:00"/>
    <s v=""/>
    <s v="3106"/>
    <x v="1"/>
    <s v="10720"/>
    <s v="0"/>
    <n v="-5.73"/>
    <s v=""/>
    <n v="-5.73"/>
    <s v="USD"/>
    <s v="O1"/>
    <s v="USMO6384189211"/>
    <s v="1082061417810720"/>
    <s v=""/>
    <s v="BATCH_ID"/>
    <d v="2025-06-02T00:00:00"/>
    <d v="2025-06-03T00:00:00"/>
    <n v="0"/>
    <s v=""/>
    <s v=""/>
    <s v="3101512041"/>
    <s v="200014652198"/>
    <s v="0010"/>
    <s v="0060"/>
    <s v="R1"/>
    <s v="10-60"/>
    <x v="0"/>
    <x v="1"/>
    <n v="10720"/>
    <x v="3"/>
  </r>
  <r>
    <s v="10820614183"/>
    <s v="25153INV01BG"/>
    <s v="FA"/>
    <s v="R4"/>
    <d v="2025-06-02T00:00:00"/>
    <s v=""/>
    <s v="3106"/>
    <x v="1"/>
    <s v="10720"/>
    <s v="0"/>
    <n v="-5"/>
    <s v=""/>
    <n v="-5"/>
    <s v="USD"/>
    <s v="O1"/>
    <s v="USMO6384189191"/>
    <s v="1082061418310720"/>
    <s v=""/>
    <s v="BATCH_ID"/>
    <d v="2025-06-02T00:00:00"/>
    <d v="2025-06-03T00:00:00"/>
    <n v="0"/>
    <s v=""/>
    <s v=""/>
    <s v="3101591821"/>
    <s v="200014614404"/>
    <s v="0010"/>
    <s v="0060"/>
    <s v="R1"/>
    <s v="10-60"/>
    <x v="0"/>
    <x v="1"/>
    <n v="10720"/>
    <x v="3"/>
  </r>
  <r>
    <s v="10820615656"/>
    <s v="25154INV01A7"/>
    <s v="FA"/>
    <s v="R4"/>
    <d v="2025-06-03T00:00:00"/>
    <s v=""/>
    <s v="3106"/>
    <x v="0"/>
    <s v="10719"/>
    <s v="0"/>
    <n v="-5.24"/>
    <s v=""/>
    <n v="-5.24"/>
    <s v="USD"/>
    <s v="O1"/>
    <s v="USMO6307721080"/>
    <s v="1082061565610719"/>
    <s v=""/>
    <s v="BATCH_ID"/>
    <d v="2025-06-03T00:00:00"/>
    <d v="2025-06-04T00:00:00"/>
    <n v="0"/>
    <s v=""/>
    <s v=""/>
    <s v="3101675643"/>
    <s v="200013254319"/>
    <s v="0010"/>
    <s v="0060"/>
    <s v="R1"/>
    <s v="10-60"/>
    <x v="0"/>
    <x v="0"/>
    <n v="10719"/>
    <x v="0"/>
  </r>
  <r>
    <s v="10820615689"/>
    <s v="25154INV01A7"/>
    <s v="FA"/>
    <s v="R4"/>
    <d v="2025-06-03T00:00:00"/>
    <s v=""/>
    <s v="3106"/>
    <x v="0"/>
    <s v="10719"/>
    <s v="0"/>
    <n v="-5"/>
    <s v=""/>
    <n v="-5"/>
    <s v="USD"/>
    <s v="O1"/>
    <s v="USMO6560521130"/>
    <s v="1082061568910719"/>
    <s v=""/>
    <s v="BATCH_ID"/>
    <d v="2025-06-03T00:00:00"/>
    <d v="2025-06-04T00:00:00"/>
    <n v="0"/>
    <s v=""/>
    <s v=""/>
    <s v="3101485203"/>
    <s v="200013306242"/>
    <s v="0010"/>
    <s v="0060"/>
    <s v="R1"/>
    <s v="10-60"/>
    <x v="0"/>
    <x v="0"/>
    <n v="10719"/>
    <x v="0"/>
  </r>
  <r>
    <s v="10820615696"/>
    <s v="25154INV01A7"/>
    <s v="FA"/>
    <s v="R4"/>
    <d v="2025-06-03T00:00:00"/>
    <s v=""/>
    <s v="3106"/>
    <x v="0"/>
    <s v="10719"/>
    <s v="0"/>
    <n v="-5"/>
    <s v=""/>
    <n v="-5"/>
    <s v="USD"/>
    <s v="O1"/>
    <s v="USMO6560521130"/>
    <s v="1082061569610719"/>
    <s v=""/>
    <s v="BATCH_ID"/>
    <d v="2025-06-03T00:00:00"/>
    <d v="2025-06-04T00:00:00"/>
    <n v="0"/>
    <s v=""/>
    <s v=""/>
    <s v="3101485203"/>
    <s v="200013306242"/>
    <s v="0010"/>
    <s v="0060"/>
    <s v="R1"/>
    <s v="10-60"/>
    <x v="0"/>
    <x v="0"/>
    <n v="10719"/>
    <x v="0"/>
  </r>
  <r>
    <s v="10820615714"/>
    <s v="25154INV01AN"/>
    <s v="FA"/>
    <s v="R4"/>
    <d v="2025-06-03T00:00:00"/>
    <s v=""/>
    <s v="3106"/>
    <x v="0"/>
    <s v="10719"/>
    <s v="0"/>
    <n v="-5"/>
    <s v=""/>
    <n v="-5"/>
    <s v="USD"/>
    <s v="O1"/>
    <s v="USMO6396600001"/>
    <s v="1082061571410719"/>
    <s v=""/>
    <s v="BATCH_ID"/>
    <d v="2025-06-03T00:00:00"/>
    <d v="2025-06-04T00:00:00"/>
    <n v="0"/>
    <s v=""/>
    <s v=""/>
    <s v="3101601978"/>
    <s v="200013760257"/>
    <s v="0010"/>
    <s v="0060"/>
    <s v="R1"/>
    <s v="10-60"/>
    <x v="0"/>
    <x v="0"/>
    <n v="10719"/>
    <x v="0"/>
  </r>
  <r>
    <s v="10820615722"/>
    <s v="25154INV01AN"/>
    <s v="FA"/>
    <s v="R4"/>
    <d v="2025-06-03T00:00:00"/>
    <s v=""/>
    <s v="3106"/>
    <x v="0"/>
    <s v="10719"/>
    <s v="0"/>
    <n v="-5"/>
    <s v=""/>
    <n v="-5"/>
    <s v="USD"/>
    <s v="O1"/>
    <s v="USMO6560521170"/>
    <s v="1082061572210719"/>
    <s v=""/>
    <s v="BATCH_ID"/>
    <d v="2025-06-03T00:00:00"/>
    <d v="2025-06-04T00:00:00"/>
    <n v="0"/>
    <s v=""/>
    <s v=""/>
    <s v="3101676634"/>
    <s v="200013879834"/>
    <s v="0010"/>
    <s v="0060"/>
    <s v="R1"/>
    <s v="10-60"/>
    <x v="0"/>
    <x v="0"/>
    <n v="10719"/>
    <x v="0"/>
  </r>
  <r>
    <s v="10820615728"/>
    <s v="25154INV01AN"/>
    <s v="FA"/>
    <s v="R4"/>
    <d v="2025-06-03T00:00:00"/>
    <s v=""/>
    <s v="3106"/>
    <x v="0"/>
    <s v="10719"/>
    <s v="0"/>
    <n v="-5"/>
    <s v=""/>
    <n v="-5"/>
    <s v="USD"/>
    <s v="O1"/>
    <s v="USMO6307720230"/>
    <s v="1082061572810719"/>
    <s v=""/>
    <s v="BATCH_ID"/>
    <d v="2025-06-03T00:00:00"/>
    <d v="2025-06-04T00:00:00"/>
    <n v="0"/>
    <s v=""/>
    <s v=""/>
    <s v="3101695495"/>
    <s v="200013781121"/>
    <s v="0010"/>
    <s v="0060"/>
    <s v="R1"/>
    <s v="10-60"/>
    <x v="0"/>
    <x v="0"/>
    <n v="10719"/>
    <x v="0"/>
  </r>
  <r>
    <s v="10820615735"/>
    <s v="25154INV01A7"/>
    <s v="FA"/>
    <s v="R4"/>
    <d v="2025-06-03T00:00:00"/>
    <s v=""/>
    <s v="3106"/>
    <x v="0"/>
    <s v="10719"/>
    <s v="0"/>
    <n v="-5"/>
    <s v=""/>
    <n v="-5"/>
    <s v="USD"/>
    <s v="O1"/>
    <s v="USMO6307721110"/>
    <s v="1082061573510719"/>
    <s v=""/>
    <s v="BATCH_ID"/>
    <d v="2025-06-03T00:00:00"/>
    <d v="2025-06-04T00:00:00"/>
    <n v="0"/>
    <s v=""/>
    <s v=""/>
    <s v="3101632738"/>
    <s v="200013375916"/>
    <s v="0010"/>
    <s v="0060"/>
    <s v="R1"/>
    <s v="10-60"/>
    <x v="0"/>
    <x v="0"/>
    <n v="10719"/>
    <x v="0"/>
  </r>
  <r>
    <s v="10820615736"/>
    <s v="25154INV01AN"/>
    <s v="FA"/>
    <s v="R4"/>
    <d v="2025-06-03T00:00:00"/>
    <s v=""/>
    <s v="3106"/>
    <x v="0"/>
    <s v="10719"/>
    <s v="0"/>
    <n v="-5"/>
    <s v=""/>
    <n v="-5"/>
    <s v="USD"/>
    <s v="O1"/>
    <s v="USMO6571471451"/>
    <s v="1082061573610719"/>
    <s v=""/>
    <s v="BATCH_ID"/>
    <d v="2025-06-03T00:00:00"/>
    <d v="2025-06-04T00:00:00"/>
    <n v="0"/>
    <s v=""/>
    <s v=""/>
    <s v="3101667809"/>
    <s v="200013841107"/>
    <s v="0010"/>
    <s v="0060"/>
    <s v="R1"/>
    <s v="10-60"/>
    <x v="0"/>
    <x v="0"/>
    <n v="10719"/>
    <x v="0"/>
  </r>
  <r>
    <s v="10820615744"/>
    <s v="25154INV01A7"/>
    <s v="FA"/>
    <s v="R4"/>
    <d v="2025-06-03T00:00:00"/>
    <s v=""/>
    <s v="3106"/>
    <x v="0"/>
    <s v="10719"/>
    <s v="0"/>
    <n v="-5"/>
    <s v=""/>
    <n v="-5"/>
    <s v="USD"/>
    <s v="O1"/>
    <s v="USMO6560521070"/>
    <s v="1082061574410719"/>
    <s v=""/>
    <s v="BATCH_ID"/>
    <d v="2025-06-03T00:00:00"/>
    <d v="2025-06-04T00:00:00"/>
    <n v="0"/>
    <s v=""/>
    <s v=""/>
    <s v="3101717268"/>
    <s v="200013333428"/>
    <s v="0010"/>
    <s v="0060"/>
    <s v="R1"/>
    <s v="10-60"/>
    <x v="0"/>
    <x v="0"/>
    <n v="10719"/>
    <x v="0"/>
  </r>
  <r>
    <s v="10820615746"/>
    <s v="25154INV01AN"/>
    <s v="FA"/>
    <s v="R4"/>
    <d v="2025-06-03T00:00:00"/>
    <s v=""/>
    <s v="3106"/>
    <x v="0"/>
    <s v="10719"/>
    <s v="0"/>
    <n v="-5"/>
    <s v=""/>
    <n v="-5"/>
    <s v="USD"/>
    <s v="O1"/>
    <s v="USMO6560513160"/>
    <s v="1082061574610719"/>
    <s v=""/>
    <s v="BATCH_ID"/>
    <d v="2025-06-03T00:00:00"/>
    <d v="2025-06-04T00:00:00"/>
    <n v="0"/>
    <s v=""/>
    <s v=""/>
    <s v="3101698821"/>
    <s v="200013883562"/>
    <s v="0010"/>
    <s v="0060"/>
    <s v="R1"/>
    <s v="10-60"/>
    <x v="0"/>
    <x v="0"/>
    <n v="10719"/>
    <x v="0"/>
  </r>
  <r>
    <s v="10820615754"/>
    <s v="25154INV01A7"/>
    <s v="FA"/>
    <s v="R4"/>
    <d v="2025-06-03T00:00:00"/>
    <s v=""/>
    <s v="3106"/>
    <x v="0"/>
    <s v="10719"/>
    <s v="0"/>
    <n v="-5"/>
    <s v=""/>
    <n v="-5"/>
    <s v="USD"/>
    <s v="O1"/>
    <s v="USMO6307720020"/>
    <s v="1082061575410719"/>
    <s v=""/>
    <s v="BATCH_ID"/>
    <d v="2025-06-03T00:00:00"/>
    <d v="2025-06-04T00:00:00"/>
    <n v="0"/>
    <s v=""/>
    <s v=""/>
    <s v="3101638965"/>
    <s v="200013389495"/>
    <s v="0010"/>
    <s v="0060"/>
    <s v="R1"/>
    <s v="10-60"/>
    <x v="0"/>
    <x v="0"/>
    <n v="10719"/>
    <x v="0"/>
  </r>
  <r>
    <s v="10820615776"/>
    <s v="25154INV01AN"/>
    <s v="FA"/>
    <s v="R4"/>
    <d v="2025-06-03T00:00:00"/>
    <s v=""/>
    <s v="3106"/>
    <x v="0"/>
    <s v="10719"/>
    <s v="0"/>
    <n v="-5"/>
    <s v=""/>
    <n v="-5"/>
    <s v="USD"/>
    <s v="O1"/>
    <s v="USMO6560518100"/>
    <s v="1082061577610719"/>
    <s v=""/>
    <s v="BATCH_ID"/>
    <d v="2025-06-03T00:00:00"/>
    <d v="2025-06-04T00:00:00"/>
    <n v="0"/>
    <s v=""/>
    <s v=""/>
    <s v="3101632090"/>
    <s v="200013817487"/>
    <s v="0010"/>
    <s v="0060"/>
    <s v="R1"/>
    <s v="10-60"/>
    <x v="0"/>
    <x v="0"/>
    <n v="10719"/>
    <x v="0"/>
  </r>
  <r>
    <s v="10820615781"/>
    <s v="25154INV01AN"/>
    <s v="FA"/>
    <s v="R4"/>
    <d v="2025-06-03T00:00:00"/>
    <s v=""/>
    <s v="3106"/>
    <x v="0"/>
    <s v="10719"/>
    <s v="0"/>
    <n v="-5"/>
    <s v=""/>
    <n v="-5"/>
    <s v="USD"/>
    <s v="O1"/>
    <s v="USMO6396600001"/>
    <s v="1082061578110719"/>
    <s v=""/>
    <s v="BATCH_ID"/>
    <d v="2025-06-03T00:00:00"/>
    <d v="2025-06-04T00:00:00"/>
    <n v="0"/>
    <s v=""/>
    <s v=""/>
    <s v="3101680915"/>
    <s v="200013856188"/>
    <s v="0010"/>
    <s v="0060"/>
    <s v="R1"/>
    <s v="10-60"/>
    <x v="0"/>
    <x v="0"/>
    <n v="10719"/>
    <x v="0"/>
  </r>
  <r>
    <s v="10820615782"/>
    <s v="25154INV01A7"/>
    <s v="FA"/>
    <s v="R4"/>
    <d v="2025-06-03T00:00:00"/>
    <s v=""/>
    <s v="3106"/>
    <x v="0"/>
    <s v="10719"/>
    <s v="0"/>
    <n v="-5"/>
    <s v=""/>
    <n v="-5"/>
    <s v="USD"/>
    <s v="O1"/>
    <s v="USMO6560521510"/>
    <s v="1082061578210719"/>
    <s v=""/>
    <s v="BATCH_ID"/>
    <d v="2025-06-03T00:00:00"/>
    <d v="2025-06-04T00:00:00"/>
    <n v="0"/>
    <s v=""/>
    <s v=""/>
    <s v="3101547446"/>
    <s v="200013391780"/>
    <s v="0010"/>
    <s v="0060"/>
    <s v="R1"/>
    <s v="10-60"/>
    <x v="0"/>
    <x v="0"/>
    <n v="10719"/>
    <x v="0"/>
  </r>
  <r>
    <s v="10820615797"/>
    <s v="25154INV01AN"/>
    <s v="FA"/>
    <s v="R4"/>
    <d v="2025-06-03T00:00:00"/>
    <s v=""/>
    <s v="3106"/>
    <x v="0"/>
    <s v="10719"/>
    <s v="0"/>
    <n v="-5"/>
    <s v=""/>
    <n v="-5"/>
    <s v="USD"/>
    <s v="O1"/>
    <s v="USMO6571474821"/>
    <s v="1082061579710719"/>
    <s v=""/>
    <s v="BATCH_ID"/>
    <d v="2025-06-03T00:00:00"/>
    <d v="2025-06-04T00:00:00"/>
    <n v="0"/>
    <s v=""/>
    <s v=""/>
    <s v="3101531739"/>
    <s v="200013861246"/>
    <s v="0010"/>
    <s v="0060"/>
    <s v="R1"/>
    <s v="10-60"/>
    <x v="0"/>
    <x v="0"/>
    <n v="10719"/>
    <x v="0"/>
  </r>
  <r>
    <s v="10820615887"/>
    <s v="25154INV01AN"/>
    <s v="FA"/>
    <s v="R4"/>
    <d v="2025-06-03T00:00:00"/>
    <s v=""/>
    <s v="3106"/>
    <x v="0"/>
    <s v="10719"/>
    <s v="0"/>
    <n v="-5"/>
    <s v=""/>
    <n v="-5"/>
    <s v="USD"/>
    <s v="O1"/>
    <s v="USMO6560512080"/>
    <s v="1082061588710719"/>
    <s v=""/>
    <s v="BATCH_ID"/>
    <d v="2025-06-03T00:00:00"/>
    <d v="2025-06-04T00:00:00"/>
    <n v="0"/>
    <s v=""/>
    <s v=""/>
    <s v="3102212259"/>
    <s v="200015867621"/>
    <s v="0010"/>
    <s v="0060"/>
    <s v="R1"/>
    <s v="10-60"/>
    <x v="0"/>
    <x v="0"/>
    <n v="10719"/>
    <x v="0"/>
  </r>
  <r>
    <s v="10820615903"/>
    <s v="25154INV01AN"/>
    <s v="FA"/>
    <s v="R4"/>
    <d v="2025-06-03T00:00:00"/>
    <s v=""/>
    <s v="3106"/>
    <x v="0"/>
    <s v="10719"/>
    <s v="0"/>
    <n v="-5"/>
    <s v=""/>
    <n v="-5"/>
    <s v="USD"/>
    <s v="O1"/>
    <s v="USMO6560513440"/>
    <s v="1082061590310719"/>
    <s v=""/>
    <s v="BATCH_ID"/>
    <d v="2025-06-03T00:00:00"/>
    <d v="2025-06-04T00:00:00"/>
    <n v="0"/>
    <s v=""/>
    <s v=""/>
    <s v="3102216512"/>
    <s v="200015883974"/>
    <s v="0010"/>
    <s v="0060"/>
    <s v="R1"/>
    <s v="10-60"/>
    <x v="0"/>
    <x v="0"/>
    <n v="10719"/>
    <x v="0"/>
  </r>
  <r>
    <s v="10820615906"/>
    <s v="25154INV01AN"/>
    <s v="FA"/>
    <s v="R4"/>
    <d v="2025-06-03T00:00:00"/>
    <s v=""/>
    <s v="3106"/>
    <x v="0"/>
    <s v="10469"/>
    <s v="0"/>
    <n v="-11.26"/>
    <s v=""/>
    <n v="-11.26"/>
    <s v="USD"/>
    <s v="O1"/>
    <s v="USMO6561324020"/>
    <s v="1082061590610469"/>
    <s v=""/>
    <s v="BATCH_ID"/>
    <d v="2025-06-03T00:00:00"/>
    <d v="2025-06-04T00:00:00"/>
    <n v="0"/>
    <s v=""/>
    <s v=""/>
    <s v="3102217006"/>
    <s v="200015889567"/>
    <s v="0010"/>
    <s v="0060"/>
    <s v="R1"/>
    <s v="10-60"/>
    <x v="0"/>
    <x v="0"/>
    <n v="10469"/>
    <x v="2"/>
  </r>
  <r>
    <s v="10820615906"/>
    <s v="25154INV01AN"/>
    <s v="FA"/>
    <s v="R4"/>
    <d v="2025-06-03T00:00:00"/>
    <s v=""/>
    <s v="3106"/>
    <x v="1"/>
    <s v="10514"/>
    <s v="0"/>
    <n v="-16.649999999999999"/>
    <s v=""/>
    <n v="-16.649999999999999"/>
    <s v="USD"/>
    <s v="O1"/>
    <s v="USMO6561324020"/>
    <s v="1082061590610514"/>
    <s v=""/>
    <s v="BATCH_ID"/>
    <d v="2025-06-03T00:00:00"/>
    <d v="2025-06-04T00:00:00"/>
    <n v="0"/>
    <s v=""/>
    <s v=""/>
    <s v="3102217007"/>
    <s v="200015889567"/>
    <s v="0010"/>
    <s v="0060"/>
    <s v="R1"/>
    <s v="10-60"/>
    <x v="0"/>
    <x v="1"/>
    <n v="10514"/>
    <x v="1"/>
  </r>
  <r>
    <s v="10820616006"/>
    <s v="25154INV01A7"/>
    <s v="FA"/>
    <s v="R4"/>
    <d v="2025-06-03T00:00:00"/>
    <s v=""/>
    <s v="3106"/>
    <x v="0"/>
    <s v="10719"/>
    <s v="0"/>
    <n v="-5"/>
    <s v=""/>
    <n v="-5"/>
    <s v="USD"/>
    <s v="O1"/>
    <s v="USMO6390100001"/>
    <s v="1082061600610719"/>
    <s v=""/>
    <s v="BATCH_ID"/>
    <d v="2025-06-03T00:00:00"/>
    <d v="2025-06-04T00:00:00"/>
    <n v="0"/>
    <s v=""/>
    <s v=""/>
    <s v="3102246875"/>
    <s v="200016045581"/>
    <s v="0010"/>
    <s v="0060"/>
    <s v="R1"/>
    <s v="10-60"/>
    <x v="0"/>
    <x v="0"/>
    <n v="10719"/>
    <x v="0"/>
  </r>
  <r>
    <s v="10820619145"/>
    <s v="25156INV01AW"/>
    <s v="FA"/>
    <s v="R4"/>
    <d v="2025-06-05T00:00:00"/>
    <s v=""/>
    <s v="3106"/>
    <x v="0"/>
    <s v="10719"/>
    <s v="0"/>
    <n v="-5"/>
    <s v=""/>
    <n v="-5"/>
    <s v="USD"/>
    <s v="O1"/>
    <s v="USMO6576962821"/>
    <s v="1082061914510719"/>
    <s v=""/>
    <s v="BATCH_ID"/>
    <d v="2025-06-05T00:00:00"/>
    <d v="2025-06-06T00:00:00"/>
    <n v="0"/>
    <s v=""/>
    <s v=""/>
    <s v="3101603195"/>
    <s v="200011664253"/>
    <s v="0010"/>
    <s v="0060"/>
    <s v="R1"/>
    <s v="10-60"/>
    <x v="0"/>
    <x v="0"/>
    <n v="10719"/>
    <x v="0"/>
  </r>
  <r>
    <s v="10820619271"/>
    <s v="25156INV01AD"/>
    <s v="FA"/>
    <s v="R4"/>
    <d v="2025-06-05T00:00:00"/>
    <s v=""/>
    <s v="3106"/>
    <x v="0"/>
    <s v="10719"/>
    <s v="0"/>
    <n v="-6.09"/>
    <s v=""/>
    <n v="-6.09"/>
    <s v="USD"/>
    <s v="O1"/>
    <s v="USMO6560512080"/>
    <s v="1082061927110719"/>
    <s v=""/>
    <s v="BATCH_ID"/>
    <d v="2025-06-05T00:00:00"/>
    <d v="2025-06-06T00:00:00"/>
    <n v="0"/>
    <s v=""/>
    <s v=""/>
    <s v="3101624103"/>
    <s v="200011906225"/>
    <s v="0010"/>
    <s v="0060"/>
    <s v="R1"/>
    <s v="10-60"/>
    <x v="0"/>
    <x v="0"/>
    <n v="10719"/>
    <x v="0"/>
  </r>
  <r>
    <s v="10820619434"/>
    <s v="25156INV01AW"/>
    <s v="FA"/>
    <s v="R4"/>
    <d v="2025-06-05T00:00:00"/>
    <s v=""/>
    <s v="3106"/>
    <x v="0"/>
    <s v="10719"/>
    <s v="0"/>
    <n v="-5"/>
    <s v=""/>
    <n v="-5"/>
    <s v="USD"/>
    <s v="O1"/>
    <s v="USMO6576962801"/>
    <s v="1082061943410719"/>
    <s v=""/>
    <s v="BATCH_ID"/>
    <d v="2025-06-05T00:00:00"/>
    <d v="2025-06-06T00:00:00"/>
    <n v="0"/>
    <s v=""/>
    <s v=""/>
    <s v="3101525119"/>
    <s v="200012559833"/>
    <s v="0010"/>
    <s v="0060"/>
    <s v="R1"/>
    <s v="10-60"/>
    <x v="0"/>
    <x v="0"/>
    <n v="10719"/>
    <x v="0"/>
  </r>
  <r>
    <s v="10820620237"/>
    <s v="25156INV01AD"/>
    <s v="FA"/>
    <s v="R4"/>
    <d v="2025-06-05T00:00:00"/>
    <s v=""/>
    <s v="3106"/>
    <x v="0"/>
    <s v="10719"/>
    <s v="0"/>
    <n v="-6.05"/>
    <s v=""/>
    <n v="-6.05"/>
    <s v="USD"/>
    <s v="O1"/>
    <s v="USMO6560510370"/>
    <s v="1082062023710719"/>
    <s v=""/>
    <s v="BATCH_ID"/>
    <d v="2025-06-05T00:00:00"/>
    <d v="2025-06-06T00:00:00"/>
    <n v="0"/>
    <s v=""/>
    <s v=""/>
    <s v="3102204282"/>
    <s v="200015829167"/>
    <s v="0010"/>
    <s v="0060"/>
    <s v="R1"/>
    <s v="10-60"/>
    <x v="0"/>
    <x v="0"/>
    <n v="10719"/>
    <x v="0"/>
  </r>
  <r>
    <s v="10820620240"/>
    <s v="25156INV01AW"/>
    <s v="FA"/>
    <s v="R4"/>
    <d v="2025-06-05T00:00:00"/>
    <s v=""/>
    <s v="3106"/>
    <x v="0"/>
    <s v="10719"/>
    <s v="0"/>
    <n v="-5"/>
    <s v=""/>
    <n v="-5"/>
    <s v="USD"/>
    <s v="O1"/>
    <s v="USMO6570593070"/>
    <s v="1082062024010719"/>
    <s v=""/>
    <s v="BATCH_ID"/>
    <d v="2025-06-05T00:00:00"/>
    <d v="2025-06-06T00:00:00"/>
    <n v="0"/>
    <s v=""/>
    <s v=""/>
    <s v="3102096531"/>
    <s v="200015307974"/>
    <s v="0010"/>
    <s v="0060"/>
    <s v="C1"/>
    <s v="10-60"/>
    <x v="0"/>
    <x v="0"/>
    <n v="10719"/>
    <x v="0"/>
  </r>
  <r>
    <s v="10820622767"/>
    <s v="25157INV01BJ"/>
    <s v="FA"/>
    <s v="R4"/>
    <d v="2025-06-06T00:00:00"/>
    <s v=""/>
    <s v="3106"/>
    <x v="0"/>
    <s v="10719"/>
    <s v="0"/>
    <n v="-7.88"/>
    <s v=""/>
    <n v="-7.88"/>
    <s v="USD"/>
    <s v="O1"/>
    <s v="USMO6574063001"/>
    <s v="1082062276710719"/>
    <s v=""/>
    <s v="BATCH_ID"/>
    <d v="2025-06-06T00:00:00"/>
    <d v="2025-06-09T00:00:00"/>
    <n v="0"/>
    <s v=""/>
    <s v=""/>
    <s v="3101565137"/>
    <s v="200010896617"/>
    <s v="0010"/>
    <s v="0060"/>
    <s v="R1"/>
    <s v="10-60"/>
    <x v="0"/>
    <x v="0"/>
    <n v="10719"/>
    <x v="0"/>
  </r>
  <r>
    <s v="10820624562"/>
    <s v="25160INV01BK"/>
    <s v="FA"/>
    <s v="R4"/>
    <d v="2025-06-09T00:00:00"/>
    <s v=""/>
    <s v="3106"/>
    <x v="0"/>
    <s v="10719"/>
    <s v="0"/>
    <n v="-5"/>
    <s v=""/>
    <n v="-5"/>
    <s v="USD"/>
    <s v="O1"/>
    <s v="USMO6570593450"/>
    <s v="1082062456210719"/>
    <s v=""/>
    <s v="BATCH_ID"/>
    <d v="2025-06-09T00:00:00"/>
    <d v="2025-06-10T00:00:00"/>
    <n v="0"/>
    <s v=""/>
    <s v=""/>
    <s v="3101633939"/>
    <s v="200012031320"/>
    <s v="0010"/>
    <s v="0060"/>
    <s v="R1"/>
    <s v="10-60"/>
    <x v="0"/>
    <x v="0"/>
    <n v="10719"/>
    <x v="0"/>
  </r>
  <r>
    <s v="10820627986"/>
    <s v="25161INV01AQ"/>
    <s v="FA"/>
    <s v="R4"/>
    <d v="2025-06-10T00:00:00"/>
    <s v=""/>
    <s v="3106"/>
    <x v="0"/>
    <s v="10719"/>
    <s v="0"/>
    <n v="-5"/>
    <s v=""/>
    <n v="-5"/>
    <s v="USD"/>
    <s v="O1"/>
    <s v="USMO6560514410"/>
    <s v="1082062798610719"/>
    <s v=""/>
    <s v="BATCH_ID"/>
    <d v="2025-06-10T00:00:00"/>
    <d v="2025-06-11T00:00:00"/>
    <n v="0"/>
    <s v=""/>
    <s v=""/>
    <s v="3101678736"/>
    <s v="200011239007"/>
    <s v="0010"/>
    <s v="0060"/>
    <s v="R1"/>
    <s v="10-60"/>
    <x v="0"/>
    <x v="0"/>
    <n v="10719"/>
    <x v="0"/>
  </r>
  <r>
    <s v="10820628400"/>
    <s v="25161INV01AU"/>
    <s v="FA"/>
    <s v="R4"/>
    <d v="2025-06-10T00:00:00"/>
    <s v=""/>
    <s v="3106"/>
    <x v="0"/>
    <s v="10719"/>
    <s v="0"/>
    <n v="-5"/>
    <s v=""/>
    <n v="-5"/>
    <s v="USD"/>
    <s v="O1"/>
    <s v="USMO6576962290"/>
    <s v="1082062840010719"/>
    <s v=""/>
    <s v="BATCH_ID"/>
    <d v="2025-06-10T00:00:00"/>
    <d v="2025-06-11T00:00:00"/>
    <n v="0"/>
    <s v=""/>
    <s v=""/>
    <s v="3101665235"/>
    <s v="200011459472"/>
    <s v="0010"/>
    <s v="0060"/>
    <s v="R1"/>
    <s v="10-60"/>
    <x v="0"/>
    <x v="0"/>
    <n v="10719"/>
    <x v="0"/>
  </r>
  <r>
    <s v="10820628514"/>
    <s v="25161INV01AU"/>
    <s v="FA"/>
    <s v="R4"/>
    <d v="2025-06-10T00:00:00"/>
    <s v=""/>
    <s v="3106"/>
    <x v="0"/>
    <s v="10469"/>
    <s v="0"/>
    <n v="-5.25"/>
    <s v=""/>
    <n v="-5.25"/>
    <s v="USD"/>
    <s v="O1"/>
    <s v="USMO6561379020"/>
    <s v="1082062851410469"/>
    <s v=""/>
    <s v="BATCH_ID"/>
    <d v="2025-06-10T00:00:00"/>
    <d v="2025-06-11T00:00:00"/>
    <n v="0"/>
    <s v=""/>
    <s v=""/>
    <s v="3102202856"/>
    <s v="200012389900"/>
    <s v="0010"/>
    <s v="0060"/>
    <s v="R1"/>
    <s v="10-60"/>
    <x v="0"/>
    <x v="0"/>
    <n v="10469"/>
    <x v="2"/>
  </r>
  <r>
    <s v="10820628514"/>
    <s v="25161INV01AU"/>
    <s v="FA"/>
    <s v="R4"/>
    <d v="2025-06-10T00:00:00"/>
    <s v=""/>
    <s v="3106"/>
    <x v="1"/>
    <s v="10514"/>
    <s v="0"/>
    <n v="-6.97"/>
    <s v=""/>
    <n v="-6.97"/>
    <s v="USD"/>
    <s v="O1"/>
    <s v="USMO6561379020"/>
    <s v="1082062851410514"/>
    <s v=""/>
    <s v="BATCH_ID"/>
    <d v="2025-06-10T00:00:00"/>
    <d v="2025-06-11T00:00:00"/>
    <n v="0"/>
    <s v=""/>
    <s v=""/>
    <s v="3102202857"/>
    <s v="200012389900"/>
    <s v="0010"/>
    <s v="0060"/>
    <s v="R1"/>
    <s v="10-60"/>
    <x v="0"/>
    <x v="1"/>
    <n v="10514"/>
    <x v="1"/>
  </r>
  <r>
    <s v="10820628839"/>
    <s v="25161INV01AQ"/>
    <s v="FA"/>
    <s v="R4"/>
    <d v="2025-06-10T00:00:00"/>
    <s v=""/>
    <s v="3106"/>
    <x v="1"/>
    <s v="10514"/>
    <s v="0"/>
    <n v="-5"/>
    <s v=""/>
    <n v="-5"/>
    <s v="USD"/>
    <s v="O1"/>
    <s v="USMO6561382390"/>
    <s v="1082062883910514"/>
    <s v=""/>
    <s v="BATCH_ID"/>
    <d v="2025-06-10T00:00:00"/>
    <d v="2025-06-11T00:00:00"/>
    <n v="0"/>
    <s v=""/>
    <s v=""/>
    <s v="3101556428"/>
    <s v="200013251679"/>
    <s v="0010"/>
    <s v="0060"/>
    <s v="R1"/>
    <s v="10-60"/>
    <x v="0"/>
    <x v="1"/>
    <n v="10514"/>
    <x v="1"/>
  </r>
  <r>
    <s v="10820629464"/>
    <s v="25161INV01AQ"/>
    <s v="FA"/>
    <s v="R4"/>
    <d v="2025-06-10T00:00:00"/>
    <s v=""/>
    <s v="3106"/>
    <x v="0"/>
    <s v="10719"/>
    <s v="0"/>
    <n v="-5"/>
    <s v=""/>
    <n v="-5"/>
    <s v="USD"/>
    <s v="O1"/>
    <s v="USMO6560514570"/>
    <s v="1082062946410719"/>
    <s v=""/>
    <s v="BATCH_ID"/>
    <d v="2025-06-10T00:00:00"/>
    <d v="2025-06-11T00:00:00"/>
    <n v="0"/>
    <s v=""/>
    <s v=""/>
    <s v="3102038526"/>
    <s v="200015022854"/>
    <s v="0010"/>
    <s v="0060"/>
    <s v="R1"/>
    <s v="10-60"/>
    <x v="0"/>
    <x v="0"/>
    <n v="10719"/>
    <x v="0"/>
  </r>
  <r>
    <s v="10820629585"/>
    <s v="25161INV01AU"/>
    <s v="FA"/>
    <s v="R4"/>
    <d v="2025-06-10T00:00:00"/>
    <s v=""/>
    <s v="3106"/>
    <x v="0"/>
    <s v="10469"/>
    <s v="0"/>
    <n v="-6.39"/>
    <s v=""/>
    <n v="-6.39"/>
    <s v="USD"/>
    <s v="O1"/>
    <s v="USMO6561320290"/>
    <s v="1082062958510469"/>
    <s v=""/>
    <s v="BATCH_ID"/>
    <d v="2025-06-10T00:00:00"/>
    <d v="2025-06-11T00:00:00"/>
    <n v="0"/>
    <s v=""/>
    <s v=""/>
    <s v="3102093225"/>
    <s v="200015295203"/>
    <s v="0010"/>
    <s v="0060"/>
    <s v="R1"/>
    <s v="10-60"/>
    <x v="0"/>
    <x v="0"/>
    <n v="10469"/>
    <x v="2"/>
  </r>
  <r>
    <s v="10820629585"/>
    <s v="25161INV01AU"/>
    <s v="FA"/>
    <s v="R4"/>
    <d v="2025-06-10T00:00:00"/>
    <s v=""/>
    <s v="3106"/>
    <x v="1"/>
    <s v="10514"/>
    <s v="0"/>
    <n v="-9.86"/>
    <s v=""/>
    <n v="-9.86"/>
    <s v="USD"/>
    <s v="O1"/>
    <s v="USMO6561320290"/>
    <s v="1082062958510514"/>
    <s v=""/>
    <s v="BATCH_ID"/>
    <d v="2025-06-10T00:00:00"/>
    <d v="2025-06-11T00:00:00"/>
    <n v="0"/>
    <s v=""/>
    <s v=""/>
    <s v="3102093226"/>
    <s v="200015295203"/>
    <s v="0010"/>
    <s v="0060"/>
    <s v="R1"/>
    <s v="10-60"/>
    <x v="0"/>
    <x v="1"/>
    <n v="10514"/>
    <x v="1"/>
  </r>
  <r>
    <s v="10820629855"/>
    <s v="25161INV01BI"/>
    <s v="FA"/>
    <s v="R4"/>
    <d v="2025-06-10T00:00:00"/>
    <s v=""/>
    <s v="3106"/>
    <x v="0"/>
    <s v="10469"/>
    <s v="0"/>
    <n v="-5"/>
    <s v=""/>
    <n v="-5"/>
    <s v="USD"/>
    <s v="O1"/>
    <s v="USMO6561314570"/>
    <s v="1082062985510469"/>
    <s v=""/>
    <s v="BATCH_ID"/>
    <d v="2025-06-10T00:00:00"/>
    <d v="2025-06-11T00:00:00"/>
    <n v="0"/>
    <s v=""/>
    <s v=""/>
    <s v="3102159931"/>
    <s v="200015622786"/>
    <s v="0010"/>
    <s v="0060"/>
    <s v="R1"/>
    <s v="10-60"/>
    <x v="0"/>
    <x v="0"/>
    <n v="10469"/>
    <x v="2"/>
  </r>
  <r>
    <s v="10820629855"/>
    <s v="25161INV01BI"/>
    <s v="FA"/>
    <s v="R4"/>
    <d v="2025-06-10T00:00:00"/>
    <s v=""/>
    <s v="3106"/>
    <x v="1"/>
    <s v="10514"/>
    <s v="0"/>
    <n v="-5"/>
    <s v=""/>
    <n v="-5"/>
    <s v="USD"/>
    <s v="O1"/>
    <s v="USMO6561314570"/>
    <s v="1082062985510514"/>
    <s v=""/>
    <s v="BATCH_ID"/>
    <d v="2025-06-10T00:00:00"/>
    <d v="2025-06-11T00:00:00"/>
    <n v="0"/>
    <s v=""/>
    <s v=""/>
    <s v="3102159932"/>
    <s v="200015622786"/>
    <s v="0010"/>
    <s v="0060"/>
    <s v="R1"/>
    <s v="10-60"/>
    <x v="0"/>
    <x v="1"/>
    <n v="10514"/>
    <x v="1"/>
  </r>
  <r>
    <s v="10820629937"/>
    <s v="25161INV01AQ"/>
    <s v="FA"/>
    <s v="R4"/>
    <d v="2025-06-10T00:00:00"/>
    <s v=""/>
    <s v="3106"/>
    <x v="0"/>
    <s v="10469"/>
    <s v="0"/>
    <n v="-5"/>
    <s v=""/>
    <n v="-5"/>
    <s v="USD"/>
    <s v="O1"/>
    <s v="USMO6561310120"/>
    <s v="1082062993710469"/>
    <s v=""/>
    <s v="BATCH_ID"/>
    <d v="2025-06-10T00:00:00"/>
    <d v="2025-06-11T00:00:00"/>
    <n v="0"/>
    <s v=""/>
    <s v=""/>
    <s v="3102228352"/>
    <s v="200015950161"/>
    <s v="0010"/>
    <s v="0060"/>
    <s v="R1"/>
    <s v="10-60"/>
    <x v="0"/>
    <x v="0"/>
    <n v="10469"/>
    <x v="2"/>
  </r>
  <r>
    <s v="10820629937"/>
    <s v="25161INV01AQ"/>
    <s v="FA"/>
    <s v="R4"/>
    <d v="2025-06-10T00:00:00"/>
    <s v=""/>
    <s v="3106"/>
    <x v="1"/>
    <s v="10514"/>
    <s v="0"/>
    <n v="-5.82"/>
    <s v=""/>
    <n v="-5.82"/>
    <s v="USD"/>
    <s v="O1"/>
    <s v="USMO6561310120"/>
    <s v="1082062993710514"/>
    <s v=""/>
    <s v="BATCH_ID"/>
    <d v="2025-06-10T00:00:00"/>
    <d v="2025-06-11T00:00:00"/>
    <n v="0"/>
    <s v=""/>
    <s v=""/>
    <s v="3102228353"/>
    <s v="200015950161"/>
    <s v="0010"/>
    <s v="0060"/>
    <s v="R1"/>
    <s v="10-60"/>
    <x v="0"/>
    <x v="1"/>
    <n v="10514"/>
    <x v="1"/>
  </r>
  <r>
    <s v="10820629958"/>
    <s v="25161INV01AU"/>
    <s v="FA"/>
    <s v="R4"/>
    <d v="2025-06-10T00:00:00"/>
    <s v=""/>
    <s v="3106"/>
    <x v="1"/>
    <s v="10514"/>
    <s v="0"/>
    <n v="-5"/>
    <s v=""/>
    <n v="-5"/>
    <s v="USD"/>
    <s v="O1"/>
    <s v="USMO6561317320"/>
    <s v="1082062995810514"/>
    <s v=""/>
    <s v="BATCH_ID"/>
    <d v="2025-06-10T00:00:00"/>
    <d v="2025-06-11T00:00:00"/>
    <n v="0"/>
    <s v=""/>
    <s v=""/>
    <s v="3102265454"/>
    <s v="200016139467"/>
    <s v="0010"/>
    <s v="0060"/>
    <s v="R1"/>
    <s v="10-60"/>
    <x v="0"/>
    <x v="1"/>
    <n v="10514"/>
    <x v="1"/>
  </r>
  <r>
    <s v="10820629958"/>
    <s v="25161INV01AU"/>
    <s v="FA"/>
    <s v="R4"/>
    <d v="2025-06-10T00:00:00"/>
    <s v=""/>
    <s v="3106"/>
    <x v="0"/>
    <s v="10469"/>
    <s v="0"/>
    <n v="-5"/>
    <s v=""/>
    <n v="-5"/>
    <s v="USD"/>
    <s v="O1"/>
    <s v="USMO6561317320"/>
    <s v="1082062995810469"/>
    <s v=""/>
    <s v="BATCH_ID"/>
    <d v="2025-06-10T00:00:00"/>
    <d v="2025-06-11T00:00:00"/>
    <n v="0"/>
    <s v=""/>
    <s v=""/>
    <s v="3102265453"/>
    <s v="200016139467"/>
    <s v="0010"/>
    <s v="0060"/>
    <s v="R1"/>
    <s v="10-60"/>
    <x v="0"/>
    <x v="0"/>
    <n v="10469"/>
    <x v="2"/>
  </r>
  <r>
    <s v="10820630070"/>
    <s v="25161INV01BI"/>
    <s v="FA"/>
    <s v="R4"/>
    <d v="2025-06-10T00:00:00"/>
    <s v=""/>
    <s v="3106"/>
    <x v="0"/>
    <s v="10469"/>
    <s v="0"/>
    <n v="-5"/>
    <s v=""/>
    <n v="-5"/>
    <s v="USD"/>
    <s v="O1"/>
    <s v="USMO6561311200"/>
    <s v="1082063007010469"/>
    <s v=""/>
    <s v="BATCH_ID"/>
    <d v="2025-06-10T00:00:00"/>
    <d v="2025-06-11T00:00:00"/>
    <n v="0"/>
    <s v=""/>
    <s v=""/>
    <s v="3102288910"/>
    <s v="200016257954"/>
    <s v="0010"/>
    <s v="0060"/>
    <s v="R1"/>
    <s v="10-60"/>
    <x v="0"/>
    <x v="0"/>
    <n v="10469"/>
    <x v="2"/>
  </r>
  <r>
    <s v="10820630149"/>
    <s v="25161INV01AU"/>
    <s v="FA"/>
    <s v="R4"/>
    <d v="2025-06-10T00:00:00"/>
    <s v=""/>
    <s v="3106"/>
    <x v="0"/>
    <s v="10719"/>
    <s v="0"/>
    <n v="-5"/>
    <s v=""/>
    <n v="-5"/>
    <s v="USD"/>
    <s v="O1"/>
    <s v="USMO6560514090"/>
    <s v="1082063014910719"/>
    <s v=""/>
    <s v="BATCH_ID"/>
    <d v="2025-06-10T00:00:00"/>
    <d v="2025-06-11T00:00:00"/>
    <n v="0"/>
    <s v=""/>
    <s v=""/>
    <s v="3102266621"/>
    <s v="200016149052"/>
    <s v="0010"/>
    <s v="0060"/>
    <s v="R1"/>
    <s v="10-60"/>
    <x v="0"/>
    <x v="0"/>
    <n v="10719"/>
    <x v="0"/>
  </r>
  <r>
    <s v="10820630714"/>
    <s v="25162INV01A8"/>
    <s v="FA"/>
    <s v="R4"/>
    <d v="2025-06-11T00:00:00"/>
    <s v=""/>
    <s v="3106"/>
    <x v="1"/>
    <s v="10514"/>
    <s v="0"/>
    <n v="-5"/>
    <s v=""/>
    <n v="-5"/>
    <s v="USD"/>
    <s v="O1"/>
    <s v="USMO6561381561"/>
    <s v="1082063071410514"/>
    <s v=""/>
    <s v="BATCH_ID"/>
    <d v="2025-06-11T00:00:00"/>
    <d v="2025-06-12T00:00:00"/>
    <n v="0"/>
    <s v=""/>
    <s v=""/>
    <s v="3101570075"/>
    <s v="200011308893"/>
    <s v="0010"/>
    <s v="0060"/>
    <s v="C1"/>
    <s v="10-60"/>
    <x v="0"/>
    <x v="1"/>
    <n v="10514"/>
    <x v="1"/>
  </r>
  <r>
    <s v="10820630714"/>
    <s v="25162INV01A8"/>
    <s v="FA"/>
    <s v="R4"/>
    <d v="2025-06-11T00:00:00"/>
    <s v=""/>
    <s v="3106"/>
    <x v="0"/>
    <s v="10469"/>
    <s v="0"/>
    <n v="-5"/>
    <s v=""/>
    <n v="-5"/>
    <s v="USD"/>
    <s v="O1"/>
    <s v="USMO6561381561"/>
    <s v="1082063071410469"/>
    <s v=""/>
    <s v="BATCH_ID"/>
    <d v="2025-06-11T00:00:00"/>
    <d v="2025-06-12T00:00:00"/>
    <n v="0"/>
    <s v=""/>
    <s v=""/>
    <s v="3101569983"/>
    <s v="200011308893"/>
    <s v="0010"/>
    <s v="0060"/>
    <s v="C1"/>
    <s v="10-60"/>
    <x v="0"/>
    <x v="0"/>
    <n v="10469"/>
    <x v="2"/>
  </r>
  <r>
    <s v="10820630733"/>
    <s v="25162INV01A8"/>
    <s v="FA"/>
    <s v="R4"/>
    <d v="2025-06-11T00:00:00"/>
    <s v=""/>
    <s v="3106"/>
    <x v="0"/>
    <s v="10719"/>
    <s v="0"/>
    <n v="-5"/>
    <s v=""/>
    <n v="-5"/>
    <s v="USD"/>
    <s v="O1"/>
    <s v="USMO6560515320"/>
    <s v="1082063073310719"/>
    <s v=""/>
    <s v="BATCH_ID"/>
    <d v="2025-06-11T00:00:00"/>
    <d v="2025-06-12T00:00:00"/>
    <n v="0"/>
    <s v=""/>
    <s v=""/>
    <s v="3101632834"/>
    <s v="200011306749"/>
    <s v="0010"/>
    <s v="0060"/>
    <s v="R1"/>
    <s v="10-60"/>
    <x v="0"/>
    <x v="0"/>
    <n v="10719"/>
    <x v="0"/>
  </r>
  <r>
    <s v="10820630741"/>
    <s v="25162INV01A8"/>
    <s v="FA"/>
    <s v="R4"/>
    <d v="2025-06-11T00:00:00"/>
    <s v=""/>
    <s v="3106"/>
    <x v="0"/>
    <s v="10469"/>
    <s v="0"/>
    <n v="-5"/>
    <s v=""/>
    <n v="-5"/>
    <s v="USD"/>
    <s v="O1"/>
    <s v="USMO6561385841"/>
    <s v="1082063074110469"/>
    <s v=""/>
    <s v="BATCH_ID"/>
    <d v="2025-06-11T00:00:00"/>
    <d v="2025-06-12T00:00:00"/>
    <n v="0"/>
    <s v=""/>
    <s v=""/>
    <s v="3101575812"/>
    <s v="200011309578"/>
    <s v="0010"/>
    <s v="0060"/>
    <s v="R1"/>
    <s v="10-60"/>
    <x v="0"/>
    <x v="0"/>
    <n v="10469"/>
    <x v="2"/>
  </r>
  <r>
    <s v="10820630741"/>
    <s v="25162INV01A8"/>
    <s v="FA"/>
    <s v="R4"/>
    <d v="2025-06-11T00:00:00"/>
    <s v=""/>
    <s v="3106"/>
    <x v="1"/>
    <s v="10514"/>
    <s v="0"/>
    <n v="-5"/>
    <s v=""/>
    <n v="-5"/>
    <s v="USD"/>
    <s v="O1"/>
    <s v="USMO6561385841"/>
    <s v="1082063074110514"/>
    <s v=""/>
    <s v="BATCH_ID"/>
    <d v="2025-06-11T00:00:00"/>
    <d v="2025-06-12T00:00:00"/>
    <n v="0"/>
    <s v=""/>
    <s v=""/>
    <s v="3101575716"/>
    <s v="200011309578"/>
    <s v="0010"/>
    <s v="0060"/>
    <s v="R1"/>
    <s v="10-60"/>
    <x v="0"/>
    <x v="1"/>
    <n v="10514"/>
    <x v="1"/>
  </r>
  <r>
    <s v="10820630852"/>
    <s v="25162INV01A8"/>
    <s v="FA"/>
    <s v="R4"/>
    <d v="2025-06-11T00:00:00"/>
    <s v=""/>
    <s v="3106"/>
    <x v="0"/>
    <s v="10469"/>
    <s v="0"/>
    <n v="-5"/>
    <s v=""/>
    <n v="-5"/>
    <s v="USD"/>
    <s v="O1"/>
    <s v="USMO6561391480"/>
    <s v="1082063085210469"/>
    <s v=""/>
    <s v="BATCH_ID"/>
    <d v="2025-06-11T00:00:00"/>
    <d v="2025-06-12T00:00:00"/>
    <n v="0"/>
    <s v=""/>
    <s v=""/>
    <s v="3101478619"/>
    <s v="200012111114"/>
    <s v="0010"/>
    <s v="0060"/>
    <s v="R1"/>
    <s v="10-60"/>
    <x v="0"/>
    <x v="0"/>
    <n v="10469"/>
    <x v="2"/>
  </r>
  <r>
    <s v="10820630852"/>
    <s v="25162INV01A8"/>
    <s v="FA"/>
    <s v="R4"/>
    <d v="2025-06-11T00:00:00"/>
    <s v=""/>
    <s v="3106"/>
    <x v="1"/>
    <s v="10514"/>
    <s v="0"/>
    <n v="-5"/>
    <s v=""/>
    <n v="-5"/>
    <s v="USD"/>
    <s v="O1"/>
    <s v="USMO6561391480"/>
    <s v="1082063085210514"/>
    <s v=""/>
    <s v="BATCH_ID"/>
    <d v="2025-06-11T00:00:00"/>
    <d v="2025-06-12T00:00:00"/>
    <n v="0"/>
    <s v=""/>
    <s v=""/>
    <s v="3101478714"/>
    <s v="200012111114"/>
    <s v="0010"/>
    <s v="0060"/>
    <s v="R1"/>
    <s v="10-60"/>
    <x v="0"/>
    <x v="1"/>
    <n v="10514"/>
    <x v="1"/>
  </r>
  <r>
    <s v="10820631024"/>
    <s v="25162INV01A8"/>
    <s v="FA"/>
    <s v="R4"/>
    <d v="2025-06-11T00:00:00"/>
    <s v=""/>
    <s v="3106"/>
    <x v="0"/>
    <s v="10719"/>
    <s v="0"/>
    <n v="-5"/>
    <s v=""/>
    <n v="-5"/>
    <s v="USD"/>
    <s v="O1"/>
    <s v="USMO6560515510"/>
    <s v="1082063102410719"/>
    <s v=""/>
    <s v="BATCH_ID"/>
    <d v="2025-06-11T00:00:00"/>
    <d v="2025-06-12T00:00:00"/>
    <n v="0"/>
    <s v=""/>
    <s v=""/>
    <s v="3101589781"/>
    <s v="200014444661"/>
    <s v="0010"/>
    <s v="0060"/>
    <s v="R1"/>
    <s v="10-60"/>
    <x v="0"/>
    <x v="0"/>
    <n v="10719"/>
    <x v="0"/>
  </r>
  <r>
    <s v="10820631142"/>
    <s v="25162INV01A8"/>
    <s v="FA"/>
    <s v="R4"/>
    <d v="2025-06-11T00:00:00"/>
    <s v=""/>
    <s v="3106"/>
    <x v="1"/>
    <s v="10514"/>
    <s v="0"/>
    <n v="-5"/>
    <s v=""/>
    <n v="-5"/>
    <s v="USD"/>
    <s v="O1"/>
    <s v="USMO6561300000"/>
    <s v="1082063114210514"/>
    <s v=""/>
    <s v="BATCH_ID"/>
    <d v="2025-06-11T00:00:00"/>
    <d v="2025-06-12T00:00:00"/>
    <n v="0"/>
    <s v=""/>
    <s v=""/>
    <s v="3102110540"/>
    <s v="200015374719"/>
    <s v="0010"/>
    <s v="0060"/>
    <s v="R1"/>
    <s v="10-60"/>
    <x v="0"/>
    <x v="1"/>
    <n v="10514"/>
    <x v="1"/>
  </r>
  <r>
    <s v="10820631142"/>
    <s v="25162INV01A8"/>
    <s v="FA"/>
    <s v="R4"/>
    <d v="2025-06-11T00:00:00"/>
    <s v=""/>
    <s v="3106"/>
    <x v="0"/>
    <s v="10469"/>
    <s v="0"/>
    <n v="-5"/>
    <s v=""/>
    <n v="-5"/>
    <s v="USD"/>
    <s v="O1"/>
    <s v="USMO6561300000"/>
    <s v="1082063114210469"/>
    <s v=""/>
    <s v="BATCH_ID"/>
    <d v="2025-06-11T00:00:00"/>
    <d v="2025-06-12T00:00:00"/>
    <n v="0"/>
    <s v=""/>
    <s v=""/>
    <s v="3102110539"/>
    <s v="200015374719"/>
    <s v="0010"/>
    <s v="0060"/>
    <s v="R1"/>
    <s v="10-60"/>
    <x v="0"/>
    <x v="0"/>
    <n v="10469"/>
    <x v="2"/>
  </r>
  <r>
    <s v="10820632066"/>
    <s v="25164INV01AM"/>
    <s v="FA"/>
    <s v="R4"/>
    <d v="2025-06-13T00:00:00"/>
    <s v=""/>
    <s v="3106"/>
    <x v="1"/>
    <s v="10514"/>
    <s v="0"/>
    <n v="-5"/>
    <s v=""/>
    <n v="-5"/>
    <s v="USD"/>
    <s v="O1"/>
    <s v="USMO6561317550"/>
    <s v="1082063206610514"/>
    <s v=""/>
    <s v="BATCH_ID"/>
    <d v="2025-06-13T00:00:00"/>
    <d v="2025-06-16T00:00:00"/>
    <n v="0"/>
    <s v=""/>
    <s v=""/>
    <s v="3101651746"/>
    <s v="200011844392"/>
    <s v="0010"/>
    <s v="0060"/>
    <s v="R1"/>
    <s v="10-60"/>
    <x v="0"/>
    <x v="1"/>
    <n v="10514"/>
    <x v="1"/>
  </r>
  <r>
    <s v="10820632066"/>
    <s v="25164INV01AM"/>
    <s v="FA"/>
    <s v="R4"/>
    <d v="2025-06-13T00:00:00"/>
    <s v=""/>
    <s v="3106"/>
    <x v="0"/>
    <s v="10469"/>
    <s v="0"/>
    <n v="-5"/>
    <s v=""/>
    <n v="-5"/>
    <s v="USD"/>
    <s v="O1"/>
    <s v="USMO6561317550"/>
    <s v="1082063206610469"/>
    <s v=""/>
    <s v="BATCH_ID"/>
    <d v="2025-06-13T00:00:00"/>
    <d v="2025-06-16T00:00:00"/>
    <n v="0"/>
    <s v=""/>
    <s v=""/>
    <s v="3101651554"/>
    <s v="200011844392"/>
    <s v="0010"/>
    <s v="0060"/>
    <s v="R1"/>
    <s v="10-60"/>
    <x v="0"/>
    <x v="0"/>
    <n v="10469"/>
    <x v="2"/>
  </r>
  <r>
    <s v="10820632085"/>
    <s v="25164INV01AM"/>
    <s v="FA"/>
    <s v="R4"/>
    <d v="2025-06-13T00:00:00"/>
    <s v=""/>
    <s v="3106"/>
    <x v="0"/>
    <s v="10469"/>
    <s v="0"/>
    <n v="-5"/>
    <s v=""/>
    <n v="-5"/>
    <s v="USD"/>
    <s v="O1"/>
    <s v="USMO6561322530"/>
    <s v="1082063208510469"/>
    <s v=""/>
    <s v="BATCH_ID"/>
    <d v="2025-06-13T00:00:00"/>
    <d v="2025-06-16T00:00:00"/>
    <n v="0"/>
    <s v=""/>
    <s v=""/>
    <s v="3101485913"/>
    <s v="200011823776"/>
    <s v="0010"/>
    <s v="0060"/>
    <s v="R1"/>
    <s v="10-60"/>
    <x v="0"/>
    <x v="0"/>
    <n v="10469"/>
    <x v="2"/>
  </r>
  <r>
    <s v="10820632085"/>
    <s v="25164INV01AM"/>
    <s v="FA"/>
    <s v="R4"/>
    <d v="2025-06-13T00:00:00"/>
    <s v=""/>
    <s v="3106"/>
    <x v="1"/>
    <s v="10514"/>
    <s v="0"/>
    <n v="-5"/>
    <s v=""/>
    <n v="-5"/>
    <s v="USD"/>
    <s v="O1"/>
    <s v="USMO6561322530"/>
    <s v="1082063208510514"/>
    <s v=""/>
    <s v="BATCH_ID"/>
    <d v="2025-06-13T00:00:00"/>
    <d v="2025-06-16T00:00:00"/>
    <n v="0"/>
    <s v=""/>
    <s v=""/>
    <s v="3101485820"/>
    <s v="200011823776"/>
    <s v="0010"/>
    <s v="0060"/>
    <s v="R1"/>
    <s v="10-60"/>
    <x v="0"/>
    <x v="1"/>
    <n v="10514"/>
    <x v="1"/>
  </r>
  <r>
    <s v="10820632152"/>
    <s v="25164INV01AM"/>
    <s v="FA"/>
    <s v="R4"/>
    <d v="2025-06-13T00:00:00"/>
    <s v=""/>
    <s v="3106"/>
    <x v="1"/>
    <s v="10514"/>
    <s v="0"/>
    <n v="-5"/>
    <s v=""/>
    <n v="-5"/>
    <s v="USD"/>
    <s v="O1"/>
    <s v="USMO6561311320"/>
    <s v="1082063215210514"/>
    <s v=""/>
    <s v="BATCH_ID"/>
    <d v="2025-06-13T00:00:00"/>
    <d v="2025-06-16T00:00:00"/>
    <n v="0"/>
    <s v=""/>
    <s v=""/>
    <s v="3101491893"/>
    <s v="200012769754"/>
    <s v="0010"/>
    <s v="0060"/>
    <s v="R1"/>
    <s v="10-60"/>
    <x v="0"/>
    <x v="1"/>
    <n v="10514"/>
    <x v="1"/>
  </r>
  <r>
    <s v="10820632152"/>
    <s v="25164INV01AM"/>
    <s v="FA"/>
    <s v="R4"/>
    <d v="2025-06-13T00:00:00"/>
    <s v=""/>
    <s v="3106"/>
    <x v="0"/>
    <s v="10469"/>
    <s v="0"/>
    <n v="-5"/>
    <s v=""/>
    <n v="-5"/>
    <s v="USD"/>
    <s v="O1"/>
    <s v="USMO6561311320"/>
    <s v="1082063215210469"/>
    <s v=""/>
    <s v="BATCH_ID"/>
    <d v="2025-06-13T00:00:00"/>
    <d v="2025-06-16T00:00:00"/>
    <n v="0"/>
    <s v=""/>
    <s v=""/>
    <s v="3101491697"/>
    <s v="200012769754"/>
    <s v="0010"/>
    <s v="0060"/>
    <s v="R1"/>
    <s v="10-60"/>
    <x v="0"/>
    <x v="0"/>
    <n v="10469"/>
    <x v="2"/>
  </r>
  <r>
    <s v="10820632163"/>
    <s v="25164INV01AM"/>
    <s v="FA"/>
    <s v="R4"/>
    <d v="2025-06-13T00:00:00"/>
    <s v=""/>
    <s v="3106"/>
    <x v="0"/>
    <s v="10469"/>
    <s v="0"/>
    <n v="-5"/>
    <s v=""/>
    <n v="-5"/>
    <s v="USD"/>
    <s v="O1"/>
    <s v="USMO6561317760"/>
    <s v="1082063216310469"/>
    <s v=""/>
    <s v="BATCH_ID"/>
    <d v="2025-06-13T00:00:00"/>
    <d v="2025-06-16T00:00:00"/>
    <n v="0"/>
    <s v=""/>
    <s v=""/>
    <s v="3101529682"/>
    <s v="200012762460"/>
    <s v="0010"/>
    <s v="0060"/>
    <s v="R1"/>
    <s v="10-60"/>
    <x v="0"/>
    <x v="0"/>
    <n v="10469"/>
    <x v="2"/>
  </r>
  <r>
    <s v="10820632163"/>
    <s v="25164INV01AM"/>
    <s v="FA"/>
    <s v="R4"/>
    <d v="2025-06-13T00:00:00"/>
    <s v=""/>
    <s v="3106"/>
    <x v="1"/>
    <s v="10514"/>
    <s v="0"/>
    <n v="-6.32"/>
    <s v=""/>
    <n v="-6.32"/>
    <s v="USD"/>
    <s v="O1"/>
    <s v="USMO6561317760"/>
    <s v="1082063216310514"/>
    <s v=""/>
    <s v="BATCH_ID"/>
    <d v="2025-06-13T00:00:00"/>
    <d v="2025-06-16T00:00:00"/>
    <n v="0"/>
    <s v=""/>
    <s v=""/>
    <s v="3101529587"/>
    <s v="200012762460"/>
    <s v="0010"/>
    <s v="0060"/>
    <s v="R1"/>
    <s v="10-60"/>
    <x v="0"/>
    <x v="1"/>
    <n v="10514"/>
    <x v="1"/>
  </r>
  <r>
    <s v="10820632213"/>
    <s v="25164INV01AM"/>
    <s v="FA"/>
    <s v="R4"/>
    <d v="2025-06-13T00:00:00"/>
    <s v=""/>
    <s v="3106"/>
    <x v="1"/>
    <s v="10636"/>
    <s v="0"/>
    <n v="-5"/>
    <s v=""/>
    <n v="-5"/>
    <s v="USD"/>
    <s v="O1"/>
    <s v="USMO6561396101"/>
    <s v="1082063221310636"/>
    <s v=""/>
    <s v="BATCH_ID"/>
    <d v="2025-06-13T00:00:00"/>
    <d v="2025-06-16T00:00:00"/>
    <n v="0"/>
    <s v=""/>
    <s v=""/>
    <s v="3101680899"/>
    <s v="200012763401"/>
    <s v="0010"/>
    <s v="0060"/>
    <s v="R1"/>
    <s v="10-60"/>
    <x v="0"/>
    <x v="1"/>
    <n v="10636"/>
    <x v="5"/>
  </r>
  <r>
    <s v="10820632307"/>
    <s v="25164INV01AM"/>
    <s v="FA"/>
    <s v="R4"/>
    <d v="2025-06-13T00:00:00"/>
    <s v=""/>
    <s v="3106"/>
    <x v="1"/>
    <s v="10514"/>
    <s v="0"/>
    <n v="-6.25"/>
    <s v=""/>
    <n v="-6.25"/>
    <s v="USD"/>
    <s v="O1"/>
    <s v="USMO6561316740"/>
    <s v="1082063230710514"/>
    <s v=""/>
    <s v="BATCH_ID"/>
    <d v="2025-06-13T00:00:00"/>
    <d v="2025-06-16T00:00:00"/>
    <n v="0"/>
    <s v=""/>
    <s v=""/>
    <s v="3101602970"/>
    <s v="200013992769"/>
    <s v="0010"/>
    <s v="0060"/>
    <s v="R1"/>
    <s v="10-60"/>
    <x v="0"/>
    <x v="1"/>
    <n v="10514"/>
    <x v="1"/>
  </r>
  <r>
    <s v="10820632307"/>
    <s v="25164INV01AM"/>
    <s v="FA"/>
    <s v="R4"/>
    <d v="2025-06-13T00:00:00"/>
    <s v=""/>
    <s v="3106"/>
    <x v="0"/>
    <s v="10469"/>
    <s v="0"/>
    <n v="-5.26"/>
    <s v=""/>
    <n v="-5.26"/>
    <s v="USD"/>
    <s v="O1"/>
    <s v="USMO6561316740"/>
    <s v="1082063230710469"/>
    <s v=""/>
    <s v="BATCH_ID"/>
    <d v="2025-06-13T00:00:00"/>
    <d v="2025-06-16T00:00:00"/>
    <n v="0"/>
    <s v=""/>
    <s v=""/>
    <s v="3101602778"/>
    <s v="200013992769"/>
    <s v="0010"/>
    <s v="0060"/>
    <s v="R1"/>
    <s v="10-60"/>
    <x v="0"/>
    <x v="0"/>
    <n v="10469"/>
    <x v="2"/>
  </r>
  <r>
    <s v="10820632342"/>
    <s v="25164INV01AM"/>
    <s v="FA"/>
    <s v="R4"/>
    <d v="2025-06-13T00:00:00"/>
    <s v=""/>
    <s v="3106"/>
    <x v="0"/>
    <s v="10719"/>
    <s v="0"/>
    <n v="-19.37"/>
    <s v=""/>
    <n v="-19.37"/>
    <s v="USD"/>
    <s v="O1"/>
    <s v="USMO6561683841"/>
    <s v="1082063234210719"/>
    <s v=""/>
    <s v="BATCH_ID"/>
    <d v="2025-06-13T00:00:00"/>
    <d v="2025-06-16T00:00:00"/>
    <n v="0"/>
    <s v=""/>
    <s v=""/>
    <s v="3102201859"/>
    <s v="200014817551"/>
    <s v="0010"/>
    <s v="0060"/>
    <s v="R1"/>
    <s v="10-60"/>
    <x v="0"/>
    <x v="0"/>
    <n v="10719"/>
    <x v="0"/>
  </r>
  <r>
    <s v="10820632372"/>
    <s v="25164INV01AM"/>
    <s v="FA"/>
    <s v="R4"/>
    <d v="2025-06-13T00:00:00"/>
    <s v=""/>
    <s v="3106"/>
    <x v="1"/>
    <s v="10636"/>
    <s v="0"/>
    <n v="-5"/>
    <s v=""/>
    <n v="-5"/>
    <s v="USD"/>
    <s v="O1"/>
    <s v="USMO6561328741"/>
    <s v="1082063237210636"/>
    <s v=""/>
    <s v="BATCH_ID"/>
    <d v="2025-06-13T00:00:00"/>
    <d v="2025-06-16T00:00:00"/>
    <n v="0"/>
    <s v=""/>
    <s v=""/>
    <s v="3101994408"/>
    <s v="200014818096"/>
    <s v="0010"/>
    <s v="0060"/>
    <s v="R1"/>
    <s v="10-60"/>
    <x v="0"/>
    <x v="1"/>
    <n v="10636"/>
    <x v="5"/>
  </r>
  <r>
    <s v="10820634123"/>
    <s v="25167INV01A2"/>
    <s v="FA"/>
    <s v="R4"/>
    <d v="2025-06-16T00:00:00"/>
    <s v=""/>
    <s v="3106"/>
    <x v="0"/>
    <s v="10719"/>
    <s v="0"/>
    <n v="-11.02"/>
    <s v=""/>
    <n v="-11.02"/>
    <s v="USD"/>
    <s v="O1"/>
    <s v="USMO6560511500"/>
    <s v="1082063412310719"/>
    <s v=""/>
    <s v="BATCH_ID"/>
    <d v="2025-06-16T00:00:00"/>
    <d v="2025-06-17T00:00:00"/>
    <n v="0"/>
    <s v=""/>
    <s v=""/>
    <s v="3101519161"/>
    <s v="200011936636"/>
    <s v="0010"/>
    <s v="0060"/>
    <s v="R1"/>
    <s v="10-60"/>
    <x v="0"/>
    <x v="0"/>
    <n v="10719"/>
    <x v="0"/>
  </r>
  <r>
    <s v="10820634542"/>
    <s v="25167INV01AG"/>
    <s v="FA"/>
    <s v="R4"/>
    <d v="2025-06-16T00:00:00"/>
    <s v=""/>
    <s v="3106"/>
    <x v="0"/>
    <s v="10469"/>
    <s v="0"/>
    <n v="-5"/>
    <s v=""/>
    <n v="-5"/>
    <s v="USD"/>
    <s v="O1"/>
    <s v="USMO6561317470"/>
    <s v="1082063454210469"/>
    <s v=""/>
    <s v="BATCH_ID"/>
    <d v="2025-06-16T00:00:00"/>
    <d v="2025-06-17T00:00:00"/>
    <n v="0"/>
    <s v=""/>
    <s v=""/>
    <s v="3101492368"/>
    <s v="200013814351"/>
    <s v="0010"/>
    <s v="0060"/>
    <s v="R1"/>
    <s v="10-60"/>
    <x v="0"/>
    <x v="0"/>
    <n v="10469"/>
    <x v="2"/>
  </r>
  <r>
    <s v="10820634542"/>
    <s v="25167INV01AG"/>
    <s v="FA"/>
    <s v="R4"/>
    <d v="2025-06-16T00:00:00"/>
    <s v=""/>
    <s v="3106"/>
    <x v="1"/>
    <s v="10514"/>
    <s v="0"/>
    <n v="-5"/>
    <s v=""/>
    <n v="-5"/>
    <s v="USD"/>
    <s v="O1"/>
    <s v="USMO6561317470"/>
    <s v="1082063454210514"/>
    <s v=""/>
    <s v="BATCH_ID"/>
    <d v="2025-06-16T00:00:00"/>
    <d v="2025-06-17T00:00:00"/>
    <n v="0"/>
    <s v=""/>
    <s v=""/>
    <s v="3101492463"/>
    <s v="200013814351"/>
    <s v="0010"/>
    <s v="0060"/>
    <s v="R1"/>
    <s v="10-60"/>
    <x v="0"/>
    <x v="1"/>
    <n v="10514"/>
    <x v="1"/>
  </r>
  <r>
    <s v="10820634822"/>
    <s v="25167INV01A2"/>
    <s v="FA"/>
    <s v="R4"/>
    <d v="2025-06-16T00:00:00"/>
    <s v=""/>
    <s v="3106"/>
    <x v="0"/>
    <s v="10469"/>
    <s v="0"/>
    <n v="-5"/>
    <s v=""/>
    <n v="-5"/>
    <s v="USD"/>
    <s v="O1"/>
    <s v="USMO6561317490"/>
    <s v="1082063482210469"/>
    <s v=""/>
    <s v="BATCH_ID"/>
    <d v="2025-06-16T00:00:00"/>
    <d v="2025-06-17T00:00:00"/>
    <n v="0"/>
    <s v=""/>
    <s v=""/>
    <s v="3102065989"/>
    <s v="200015149376"/>
    <s v="0010"/>
    <s v="0060"/>
    <s v="R1"/>
    <s v="10-60"/>
    <x v="0"/>
    <x v="0"/>
    <n v="10469"/>
    <x v="2"/>
  </r>
  <r>
    <s v="10820634822"/>
    <s v="25167INV01A2"/>
    <s v="FA"/>
    <s v="R4"/>
    <d v="2025-06-16T00:00:00"/>
    <s v=""/>
    <s v="3106"/>
    <x v="1"/>
    <s v="10514"/>
    <s v="0"/>
    <n v="-5"/>
    <s v=""/>
    <n v="-5"/>
    <s v="USD"/>
    <s v="O1"/>
    <s v="USMO6561317490"/>
    <s v="1082063482210514"/>
    <s v=""/>
    <s v="BATCH_ID"/>
    <d v="2025-06-16T00:00:00"/>
    <d v="2025-06-17T00:00:00"/>
    <n v="0"/>
    <s v=""/>
    <s v=""/>
    <s v="3102065990"/>
    <s v="200015149376"/>
    <s v="0010"/>
    <s v="0060"/>
    <s v="R1"/>
    <s v="10-60"/>
    <x v="0"/>
    <x v="1"/>
    <n v="10514"/>
    <x v="1"/>
  </r>
  <r>
    <s v="10820635100"/>
    <s v="25167INV01AG"/>
    <s v="FA"/>
    <s v="R4"/>
    <d v="2025-06-16T00:00:00"/>
    <s v=""/>
    <s v="3106"/>
    <x v="0"/>
    <s v="10469"/>
    <s v="0"/>
    <n v="-5"/>
    <s v=""/>
    <n v="-5"/>
    <s v="USD"/>
    <s v="O1"/>
    <s v="USMO6561326330"/>
    <s v="1082063510010469"/>
    <s v=""/>
    <s v="BATCH_ID"/>
    <d v="2025-06-16T00:00:00"/>
    <d v="2025-06-17T00:00:00"/>
    <n v="0"/>
    <s v=""/>
    <s v=""/>
    <s v="3102246721"/>
    <s v="200016042141"/>
    <s v="0010"/>
    <s v="0060"/>
    <s v="R1"/>
    <s v="10-60"/>
    <x v="0"/>
    <x v="0"/>
    <n v="10469"/>
    <x v="2"/>
  </r>
  <r>
    <s v="10820635100"/>
    <s v="25167INV01AG"/>
    <s v="FA"/>
    <s v="R4"/>
    <d v="2025-06-16T00:00:00"/>
    <s v=""/>
    <s v="3106"/>
    <x v="1"/>
    <s v="10514"/>
    <s v="0"/>
    <n v="-5"/>
    <s v=""/>
    <n v="-5"/>
    <s v="USD"/>
    <s v="O1"/>
    <s v="USMO6561326330"/>
    <s v="1082063510010514"/>
    <s v=""/>
    <s v="BATCH_ID"/>
    <d v="2025-06-16T00:00:00"/>
    <d v="2025-06-17T00:00:00"/>
    <n v="0"/>
    <s v=""/>
    <s v=""/>
    <s v="3102246722"/>
    <s v="200016042141"/>
    <s v="0010"/>
    <s v="0060"/>
    <s v="R1"/>
    <s v="10-60"/>
    <x v="0"/>
    <x v="1"/>
    <n v="10514"/>
    <x v="1"/>
  </r>
  <r>
    <s v="10820637898"/>
    <s v="25169INV01AO"/>
    <s v="FA"/>
    <s v="R4"/>
    <d v="2025-06-18T00:00:00"/>
    <s v=""/>
    <s v="3106"/>
    <x v="0"/>
    <s v="10719"/>
    <s v="0"/>
    <n v="-5"/>
    <s v=""/>
    <n v="-5"/>
    <s v="USD"/>
    <s v="O1"/>
    <s v="USMO6560526110"/>
    <s v="1082063789810719"/>
    <s v=""/>
    <s v="BATCH_ID"/>
    <d v="2025-06-18T00:00:00"/>
    <d v="2025-06-19T00:00:00"/>
    <n v="0"/>
    <s v=""/>
    <s v=""/>
    <s v="3101583147"/>
    <s v="200011005317"/>
    <s v="0010"/>
    <s v="0060"/>
    <s v="R1"/>
    <s v="10-60"/>
    <x v="0"/>
    <x v="0"/>
    <n v="10719"/>
    <x v="0"/>
  </r>
  <r>
    <s v="10820637949"/>
    <s v="25169INV01AO"/>
    <s v="FA"/>
    <s v="R4"/>
    <d v="2025-06-18T00:00:00"/>
    <s v=""/>
    <s v="3106"/>
    <x v="0"/>
    <s v="10719"/>
    <s v="0"/>
    <n v="-10.58"/>
    <s v=""/>
    <n v="-10.58"/>
    <s v="USD"/>
    <s v="O1"/>
    <s v="USMO6574096031"/>
    <s v="1082063794910719"/>
    <s v=""/>
    <s v="BATCH_ID"/>
    <d v="2025-06-18T00:00:00"/>
    <d v="2025-06-19T00:00:00"/>
    <n v="0"/>
    <s v=""/>
    <s v=""/>
    <s v="3101616766"/>
    <s v="200011018963"/>
    <s v="0010"/>
    <s v="0060"/>
    <s v="R1"/>
    <s v="10-60"/>
    <x v="0"/>
    <x v="0"/>
    <n v="10719"/>
    <x v="0"/>
  </r>
  <r>
    <s v="10820638010"/>
    <s v="25169INV01AO"/>
    <s v="FA"/>
    <s v="R4"/>
    <d v="2025-06-18T00:00:00"/>
    <s v=""/>
    <s v="3106"/>
    <x v="0"/>
    <s v="10719"/>
    <s v="0"/>
    <n v="-5.78"/>
    <s v=""/>
    <n v="-5.78"/>
    <s v="USD"/>
    <s v="O1"/>
    <s v="USMO6560524630"/>
    <s v="1082063801010719"/>
    <s v=""/>
    <s v="BATCH_ID"/>
    <d v="2025-06-18T00:00:00"/>
    <d v="2025-06-19T00:00:00"/>
    <n v="0"/>
    <s v=""/>
    <s v=""/>
    <s v="3101623608"/>
    <s v="200011708795"/>
    <s v="0010"/>
    <s v="0060"/>
    <s v="R1"/>
    <s v="10-60"/>
    <x v="0"/>
    <x v="0"/>
    <n v="10719"/>
    <x v="0"/>
  </r>
  <r>
    <s v="10820638016"/>
    <s v="25169INV01AO"/>
    <s v="FA"/>
    <s v="R4"/>
    <d v="2025-06-18T00:00:00"/>
    <s v=""/>
    <s v="3106"/>
    <x v="0"/>
    <s v="10719"/>
    <s v="0"/>
    <n v="-5"/>
    <s v=""/>
    <n v="-5"/>
    <s v="USD"/>
    <s v="O1"/>
    <s v="USMO6560524560"/>
    <s v="1082063801610719"/>
    <s v=""/>
    <s v="BATCH_ID"/>
    <d v="2025-06-18T00:00:00"/>
    <d v="2025-06-19T00:00:00"/>
    <n v="0"/>
    <s v=""/>
    <s v=""/>
    <s v="3101631933"/>
    <s v="200011691447"/>
    <s v="0010"/>
    <s v="0060"/>
    <s v="R1"/>
    <s v="10-60"/>
    <x v="0"/>
    <x v="0"/>
    <n v="10719"/>
    <x v="0"/>
  </r>
  <r>
    <s v="10820638382"/>
    <s v="25169INV01AO"/>
    <s v="FA"/>
    <s v="R4"/>
    <d v="2025-06-18T00:00:00"/>
    <s v=""/>
    <s v="3106"/>
    <x v="0"/>
    <s v="10719"/>
    <s v="0"/>
    <n v="-13.2"/>
    <s v=""/>
    <n v="-13.2"/>
    <s v="USD"/>
    <s v="O1"/>
    <s v="USMO6560527371"/>
    <s v="1082063838210719"/>
    <s v=""/>
    <s v="BATCH_ID"/>
    <d v="2025-06-18T00:00:00"/>
    <d v="2025-06-19T00:00:00"/>
    <n v="0"/>
    <s v=""/>
    <s v=""/>
    <s v="3101508177"/>
    <s v="200013228396"/>
    <s v="0010"/>
    <s v="0060"/>
    <s v="R1"/>
    <s v="10-60"/>
    <x v="0"/>
    <x v="0"/>
    <n v="10719"/>
    <x v="0"/>
  </r>
  <r>
    <s v="10820638585"/>
    <s v="25169INV01BF"/>
    <s v="FA"/>
    <s v="R4"/>
    <d v="2025-06-18T00:00:00"/>
    <s v=""/>
    <s v="3106"/>
    <x v="0"/>
    <s v="10469"/>
    <s v="0"/>
    <n v="-6.6"/>
    <s v=""/>
    <n v="-6.6"/>
    <s v="USD"/>
    <s v="O1"/>
    <s v="USMO6561316230"/>
    <s v="1082063858510469"/>
    <s v=""/>
    <s v="BATCH_ID"/>
    <d v="2025-06-18T00:00:00"/>
    <d v="2025-06-19T00:00:00"/>
    <n v="0"/>
    <s v=""/>
    <s v=""/>
    <s v="3102089801"/>
    <s v="200015276294"/>
    <s v="0010"/>
    <s v="0060"/>
    <s v="C1"/>
    <s v="10-60"/>
    <x v="0"/>
    <x v="0"/>
    <n v="10469"/>
    <x v="2"/>
  </r>
  <r>
    <s v="10820638585"/>
    <s v="25169INV01BF"/>
    <s v="FA"/>
    <s v="R4"/>
    <d v="2025-06-18T00:00:00"/>
    <s v=""/>
    <s v="3106"/>
    <x v="1"/>
    <s v="10514"/>
    <s v="0"/>
    <n v="-9.33"/>
    <s v=""/>
    <n v="-9.33"/>
    <s v="USD"/>
    <s v="O1"/>
    <s v="USMO6561316230"/>
    <s v="1082063858510514"/>
    <s v=""/>
    <s v="BATCH_ID"/>
    <d v="2025-06-18T00:00:00"/>
    <d v="2025-06-19T00:00:00"/>
    <n v="0"/>
    <s v=""/>
    <s v=""/>
    <s v="3102089802"/>
    <s v="200015276294"/>
    <s v="0010"/>
    <s v="0060"/>
    <s v="C1"/>
    <s v="10-60"/>
    <x v="0"/>
    <x v="1"/>
    <n v="10514"/>
    <x v="1"/>
  </r>
  <r>
    <s v="10820638803"/>
    <s v="25169INV01BF"/>
    <s v="FA"/>
    <s v="R4"/>
    <d v="2025-06-18T00:00:00"/>
    <s v=""/>
    <s v="3106"/>
    <x v="0"/>
    <s v="10719"/>
    <s v="0"/>
    <n v="-5"/>
    <s v=""/>
    <n v="-5"/>
    <s v="USD"/>
    <s v="O1"/>
    <s v="USMO6565361001"/>
    <s v="1082063880310719"/>
    <s v=""/>
    <s v="BATCH_ID"/>
    <d v="2025-06-18T00:00:00"/>
    <d v="2025-06-19T00:00:00"/>
    <n v="0"/>
    <s v=""/>
    <s v=""/>
    <s v="3102092305"/>
    <s v="200015282854"/>
    <s v="0010"/>
    <s v="0060"/>
    <s v="R1"/>
    <s v="10-60"/>
    <x v="0"/>
    <x v="0"/>
    <n v="10719"/>
    <x v="0"/>
  </r>
  <r>
    <s v="10820642456"/>
    <s v="25174INV01AX"/>
    <s v="FA"/>
    <s v="R4"/>
    <d v="2025-06-23T00:00:00"/>
    <s v=""/>
    <s v="3106"/>
    <x v="1"/>
    <s v="10514"/>
    <s v="0"/>
    <n v="-5.05"/>
    <s v=""/>
    <n v="-5.05"/>
    <s v="USD"/>
    <s v="O1"/>
    <s v="USMO6561323410"/>
    <s v="1082064245610514"/>
    <s v=""/>
    <s v="BATCH_ID"/>
    <d v="2025-06-23T00:00:00"/>
    <d v="2025-06-24T00:00:00"/>
    <n v="0"/>
    <s v=""/>
    <s v=""/>
    <s v="3101702289"/>
    <s v="200011914922"/>
    <s v="0010"/>
    <s v="0060"/>
    <s v="R1"/>
    <s v="10-60"/>
    <x v="0"/>
    <x v="1"/>
    <n v="10514"/>
    <x v="1"/>
  </r>
  <r>
    <s v="10820642456"/>
    <s v="25174INV01AX"/>
    <s v="FA"/>
    <s v="R4"/>
    <d v="2025-06-23T00:00:00"/>
    <s v=""/>
    <s v="3106"/>
    <x v="0"/>
    <s v="10469"/>
    <s v="0"/>
    <n v="-5"/>
    <s v=""/>
    <n v="-5"/>
    <s v="USD"/>
    <s v="O1"/>
    <s v="USMO6561323410"/>
    <s v="1082064245610469"/>
    <s v=""/>
    <s v="BATCH_ID"/>
    <d v="2025-06-23T00:00:00"/>
    <d v="2025-06-24T00:00:00"/>
    <n v="0"/>
    <s v=""/>
    <s v=""/>
    <s v="3101702208"/>
    <s v="200011914922"/>
    <s v="0010"/>
    <s v="0060"/>
    <s v="R1"/>
    <s v="10-60"/>
    <x v="0"/>
    <x v="0"/>
    <n v="10469"/>
    <x v="2"/>
  </r>
  <r>
    <s v="10820642609"/>
    <s v="25174INV01AX"/>
    <s v="FA"/>
    <s v="R4"/>
    <d v="2025-06-23T00:00:00"/>
    <s v=""/>
    <s v="3106"/>
    <x v="1"/>
    <s v="10514"/>
    <s v="0"/>
    <n v="-5"/>
    <s v=""/>
    <n v="-5"/>
    <s v="USD"/>
    <s v="O1"/>
    <s v="USMO6561327830"/>
    <s v="1082064260910514"/>
    <s v=""/>
    <s v="BATCH_ID"/>
    <d v="2025-06-23T00:00:00"/>
    <d v="2025-06-24T00:00:00"/>
    <n v="0"/>
    <s v=""/>
    <s v=""/>
    <s v="3101546881"/>
    <s v="200013350646"/>
    <s v="0010"/>
    <s v="0060"/>
    <s v="R1"/>
    <s v="10-60"/>
    <x v="0"/>
    <x v="1"/>
    <n v="10514"/>
    <x v="1"/>
  </r>
  <r>
    <s v="10820642609"/>
    <s v="25174INV01AX"/>
    <s v="FA"/>
    <s v="R4"/>
    <d v="2025-06-23T00:00:00"/>
    <s v=""/>
    <s v="3106"/>
    <x v="0"/>
    <s v="10469"/>
    <s v="0"/>
    <n v="-5"/>
    <s v=""/>
    <n v="-5"/>
    <s v="USD"/>
    <s v="O1"/>
    <s v="USMO6561327830"/>
    <s v="1082064260910469"/>
    <s v=""/>
    <s v="BATCH_ID"/>
    <d v="2025-06-23T00:00:00"/>
    <d v="2025-06-24T00:00:00"/>
    <n v="0"/>
    <s v=""/>
    <s v=""/>
    <s v="3101547070"/>
    <s v="200013350646"/>
    <s v="0010"/>
    <s v="0060"/>
    <s v="R1"/>
    <s v="10-60"/>
    <x v="0"/>
    <x v="0"/>
    <n v="10469"/>
    <x v="2"/>
  </r>
  <r>
    <s v="10820642657"/>
    <s v="25174INV01BI"/>
    <s v="FA"/>
    <s v="R4"/>
    <d v="2025-06-23T00:00:00"/>
    <s v=""/>
    <s v="3106"/>
    <x v="0"/>
    <s v="10719"/>
    <s v="0"/>
    <n v="-5"/>
    <s v=""/>
    <n v="-5"/>
    <s v="USD"/>
    <s v="O1"/>
    <s v="USMO6306950131"/>
    <s v="1082064265710719"/>
    <s v=""/>
    <s v="BATCH_ID"/>
    <d v="2025-06-23T00:00:00"/>
    <d v="2025-06-24T00:00:00"/>
    <n v="0"/>
    <s v=""/>
    <s v=""/>
    <s v="3101701776"/>
    <s v="200013100108"/>
    <s v="0010"/>
    <s v="0060"/>
    <s v="R1"/>
    <s v="10-60"/>
    <x v="0"/>
    <x v="0"/>
    <n v="10719"/>
    <x v="0"/>
  </r>
  <r>
    <s v="10820642666"/>
    <s v="25174INV01AX"/>
    <s v="FA"/>
    <s v="R4"/>
    <d v="2025-06-23T00:00:00"/>
    <s v=""/>
    <s v="3106"/>
    <x v="0"/>
    <s v="10469"/>
    <s v="0"/>
    <n v="-5"/>
    <s v=""/>
    <n v="-5"/>
    <s v="USD"/>
    <s v="O1"/>
    <s v="USMO6561323430"/>
    <s v="1082064266610469"/>
    <s v=""/>
    <s v="BATCH_ID"/>
    <d v="2025-06-23T00:00:00"/>
    <d v="2025-06-24T00:00:00"/>
    <n v="0"/>
    <s v=""/>
    <s v=""/>
    <s v="3101487801"/>
    <s v="200013339201"/>
    <s v="0010"/>
    <s v="0060"/>
    <s v="R1"/>
    <s v="10-60"/>
    <x v="0"/>
    <x v="0"/>
    <n v="10469"/>
    <x v="2"/>
  </r>
  <r>
    <s v="10820642666"/>
    <s v="25174INV01AX"/>
    <s v="FA"/>
    <s v="R4"/>
    <d v="2025-06-23T00:00:00"/>
    <s v=""/>
    <s v="3106"/>
    <x v="1"/>
    <s v="10514"/>
    <s v="0"/>
    <n v="-5"/>
    <s v=""/>
    <n v="-5"/>
    <s v="USD"/>
    <s v="O1"/>
    <s v="USMO6561323430"/>
    <s v="1082064266610514"/>
    <s v=""/>
    <s v="BATCH_ID"/>
    <d v="2025-06-23T00:00:00"/>
    <d v="2025-06-24T00:00:00"/>
    <n v="0"/>
    <s v=""/>
    <s v=""/>
    <s v="3101487896"/>
    <s v="200013339201"/>
    <s v="0010"/>
    <s v="0060"/>
    <s v="R1"/>
    <s v="10-60"/>
    <x v="0"/>
    <x v="1"/>
    <n v="10514"/>
    <x v="1"/>
  </r>
  <r>
    <s v="10820642686"/>
    <s v="25174INV01BI"/>
    <s v="FA"/>
    <s v="R4"/>
    <d v="2025-06-23T00:00:00"/>
    <s v=""/>
    <s v="3106"/>
    <x v="0"/>
    <s v="10719"/>
    <s v="0"/>
    <n v="-5"/>
    <s v=""/>
    <n v="-5"/>
    <s v="USD"/>
    <s v="O1"/>
    <s v="USMO6560524480"/>
    <s v="1082064268610719"/>
    <s v=""/>
    <s v="BATCH_ID"/>
    <d v="2025-06-23T00:00:00"/>
    <d v="2025-06-24T00:00:00"/>
    <n v="0"/>
    <s v=""/>
    <s v=""/>
    <s v="3101557522"/>
    <s v="200013113515"/>
    <s v="0010"/>
    <s v="0060"/>
    <s v="R1"/>
    <s v="10-60"/>
    <x v="0"/>
    <x v="0"/>
    <n v="10719"/>
    <x v="0"/>
  </r>
  <r>
    <s v="10820642727"/>
    <s v="25174INV01BI"/>
    <s v="FA"/>
    <s v="R4"/>
    <d v="2025-06-23T00:00:00"/>
    <s v=""/>
    <s v="3106"/>
    <x v="0"/>
    <s v="10719"/>
    <s v="0"/>
    <n v="-5.78"/>
    <s v=""/>
    <n v="-5.78"/>
    <s v="USD"/>
    <s v="O1"/>
    <s v="USMO6560526190"/>
    <s v="1082064272710719"/>
    <s v=""/>
    <s v="BATCH_ID"/>
    <d v="2025-06-23T00:00:00"/>
    <d v="2025-06-24T00:00:00"/>
    <n v="0"/>
    <s v=""/>
    <s v=""/>
    <s v="3101479444"/>
    <s v="200014689679"/>
    <s v="0010"/>
    <s v="0060"/>
    <s v="R1"/>
    <s v="10-60"/>
    <x v="0"/>
    <x v="0"/>
    <n v="10719"/>
    <x v="0"/>
  </r>
  <r>
    <s v="10820642736"/>
    <s v="25174INV01AX"/>
    <s v="FA"/>
    <s v="R4"/>
    <d v="2025-06-23T00:00:00"/>
    <s v=""/>
    <s v="3106"/>
    <x v="0"/>
    <s v="10719"/>
    <s v="0"/>
    <n v="-12.83"/>
    <s v=""/>
    <n v="-12.83"/>
    <s v="USD"/>
    <s v="O1"/>
    <s v="USMO6560525390"/>
    <s v="1082064273610719"/>
    <s v=""/>
    <s v="BATCH_ID"/>
    <d v="2025-06-23T00:00:00"/>
    <d v="2025-06-24T00:00:00"/>
    <n v="0"/>
    <s v=""/>
    <s v=""/>
    <s v="3101715199"/>
    <s v="200013353251"/>
    <s v="0010"/>
    <s v="0060"/>
    <s v="R1"/>
    <s v="10-60"/>
    <x v="0"/>
    <x v="0"/>
    <n v="10719"/>
    <x v="0"/>
  </r>
  <r>
    <s v="10820642785"/>
    <s v="25174INV01BI"/>
    <s v="FA"/>
    <s v="R4"/>
    <d v="2025-06-23T00:00:00"/>
    <s v=""/>
    <s v="3106"/>
    <x v="0"/>
    <s v="10719"/>
    <s v="0"/>
    <n v="-5"/>
    <s v=""/>
    <n v="-5"/>
    <s v="USD"/>
    <s v="O1"/>
    <s v="USMO6560524600"/>
    <s v="1082064278510719"/>
    <s v=""/>
    <s v="BATCH_ID"/>
    <d v="2025-06-23T00:00:00"/>
    <d v="2025-06-24T00:00:00"/>
    <n v="0"/>
    <s v=""/>
    <s v=""/>
    <s v="3101559974"/>
    <s v="200014716605"/>
    <s v="0010"/>
    <s v="0060"/>
    <s v="R1"/>
    <s v="10-60"/>
    <x v="0"/>
    <x v="0"/>
    <n v="10719"/>
    <x v="0"/>
  </r>
  <r>
    <s v="10820642870"/>
    <s v="25174INV01AX"/>
    <s v="FA"/>
    <s v="R4"/>
    <d v="2025-06-23T00:00:00"/>
    <s v=""/>
    <s v="3106"/>
    <x v="0"/>
    <s v="10469"/>
    <s v="0"/>
    <n v="-5"/>
    <s v=""/>
    <n v="-5"/>
    <s v="USD"/>
    <s v="O1"/>
    <s v="USMO6561327570"/>
    <s v="1082064287010469"/>
    <s v=""/>
    <s v="BATCH_ID"/>
    <d v="2025-06-23T00:00:00"/>
    <d v="2025-06-24T00:00:00"/>
    <n v="0"/>
    <s v=""/>
    <s v=""/>
    <s v="3102086177"/>
    <s v="200015254440"/>
    <s v="0010"/>
    <s v="0060"/>
    <s v="R1"/>
    <s v="10-60"/>
    <x v="0"/>
    <x v="0"/>
    <n v="10469"/>
    <x v="2"/>
  </r>
  <r>
    <s v="10820642870"/>
    <s v="25174INV01AX"/>
    <s v="FA"/>
    <s v="R4"/>
    <d v="2025-06-23T00:00:00"/>
    <s v=""/>
    <s v="3106"/>
    <x v="1"/>
    <s v="10514"/>
    <s v="0"/>
    <n v="-5"/>
    <s v=""/>
    <n v="-5"/>
    <s v="USD"/>
    <s v="O1"/>
    <s v="USMO6561327570"/>
    <s v="1082064287010514"/>
    <s v=""/>
    <s v="BATCH_ID"/>
    <d v="2025-06-23T00:00:00"/>
    <d v="2025-06-24T00:00:00"/>
    <n v="0"/>
    <s v=""/>
    <s v=""/>
    <s v="3102086178"/>
    <s v="200015254440"/>
    <s v="0010"/>
    <s v="0060"/>
    <s v="R1"/>
    <s v="10-60"/>
    <x v="0"/>
    <x v="1"/>
    <n v="10514"/>
    <x v="1"/>
  </r>
  <r>
    <s v="10820642879"/>
    <s v="25174INV01AX"/>
    <s v="FA"/>
    <s v="R4"/>
    <d v="2025-06-23T00:00:00"/>
    <s v=""/>
    <s v="3106"/>
    <x v="0"/>
    <s v="10469"/>
    <s v="0"/>
    <n v="-5"/>
    <s v=""/>
    <n v="-5"/>
    <s v="USD"/>
    <s v="O1"/>
    <s v="USMO6561324020"/>
    <s v="1082064287910469"/>
    <s v=""/>
    <s v="BATCH_ID"/>
    <d v="2025-06-23T00:00:00"/>
    <d v="2025-06-24T00:00:00"/>
    <n v="0"/>
    <s v=""/>
    <s v=""/>
    <s v="3102081853"/>
    <s v="200015233188"/>
    <s v="0010"/>
    <s v="0060"/>
    <s v="R1"/>
    <s v="10-60"/>
    <x v="0"/>
    <x v="0"/>
    <n v="10469"/>
    <x v="2"/>
  </r>
  <r>
    <s v="10820642879"/>
    <s v="25174INV01AX"/>
    <s v="FA"/>
    <s v="R4"/>
    <d v="2025-06-23T00:00:00"/>
    <s v=""/>
    <s v="3106"/>
    <x v="1"/>
    <s v="10514"/>
    <s v="0"/>
    <n v="-5"/>
    <s v=""/>
    <n v="-5"/>
    <s v="USD"/>
    <s v="O1"/>
    <s v="USMO6561324020"/>
    <s v="1082064287910514"/>
    <s v=""/>
    <s v="BATCH_ID"/>
    <d v="2025-06-23T00:00:00"/>
    <d v="2025-06-24T00:00:00"/>
    <n v="0"/>
    <s v=""/>
    <s v=""/>
    <s v="3102081855"/>
    <s v="200015233188"/>
    <s v="0010"/>
    <s v="0060"/>
    <s v="R1"/>
    <s v="10-60"/>
    <x v="0"/>
    <x v="1"/>
    <n v="10514"/>
    <x v="1"/>
  </r>
  <r>
    <s v="10820643030"/>
    <s v="25174INV01AX"/>
    <s v="FA"/>
    <s v="R4"/>
    <d v="2025-06-23T00:00:00"/>
    <s v=""/>
    <s v="3106"/>
    <x v="0"/>
    <s v="10469"/>
    <s v="0"/>
    <n v="-7.53"/>
    <s v=""/>
    <n v="-7.53"/>
    <s v="USD"/>
    <s v="O1"/>
    <s v="USMO6561323440"/>
    <s v="1082064303010469"/>
    <s v=""/>
    <s v="BATCH_ID"/>
    <d v="2025-06-23T00:00:00"/>
    <d v="2025-06-24T00:00:00"/>
    <n v="0"/>
    <s v=""/>
    <s v=""/>
    <s v="3102085010"/>
    <s v="200015251123"/>
    <s v="0010"/>
    <s v="0060"/>
    <s v="R1"/>
    <s v="10-60"/>
    <x v="0"/>
    <x v="0"/>
    <n v="10469"/>
    <x v="2"/>
  </r>
  <r>
    <s v="10820643030"/>
    <s v="25174INV01AX"/>
    <s v="FA"/>
    <s v="R4"/>
    <d v="2025-06-23T00:00:00"/>
    <s v=""/>
    <s v="3106"/>
    <x v="1"/>
    <s v="10514"/>
    <s v="0"/>
    <n v="-10.51"/>
    <s v=""/>
    <n v="-10.51"/>
    <s v="USD"/>
    <s v="O1"/>
    <s v="USMO6561323440"/>
    <s v="1082064303010514"/>
    <s v=""/>
    <s v="BATCH_ID"/>
    <d v="2025-06-23T00:00:00"/>
    <d v="2025-06-24T00:00:00"/>
    <n v="0"/>
    <s v=""/>
    <s v=""/>
    <s v="3102085012"/>
    <s v="200015251123"/>
    <s v="0010"/>
    <s v="0060"/>
    <s v="R1"/>
    <s v="10-60"/>
    <x v="0"/>
    <x v="1"/>
    <n v="10514"/>
    <x v="1"/>
  </r>
  <r>
    <s v="10820644868"/>
    <s v="25176INV01BJ"/>
    <s v="FA"/>
    <s v="R4"/>
    <d v="2025-06-25T00:00:00"/>
    <s v=""/>
    <s v="3106"/>
    <x v="0"/>
    <s v="10719"/>
    <s v="0"/>
    <n v="-5"/>
    <s v=""/>
    <n v="-5"/>
    <s v="USD"/>
    <s v="O1"/>
    <s v="USMO6485492070"/>
    <s v="1082064486810719"/>
    <s v=""/>
    <s v="BATCH_ID"/>
    <d v="2025-06-25T00:00:00"/>
    <d v="2025-06-26T00:00:00"/>
    <n v="0"/>
    <s v=""/>
    <s v=""/>
    <s v="3101612785"/>
    <s v="200012239329"/>
    <s v="0010"/>
    <s v="0060"/>
    <s v="R1"/>
    <s v="10-60"/>
    <x v="0"/>
    <x v="0"/>
    <n v="10719"/>
    <x v="0"/>
  </r>
  <r>
    <s v="10820644900"/>
    <s v="25176INV01BJ"/>
    <s v="FA"/>
    <s v="R4"/>
    <d v="2025-06-25T00:00:00"/>
    <s v=""/>
    <s v="3106"/>
    <x v="0"/>
    <s v="10719"/>
    <s v="0"/>
    <n v="-5"/>
    <s v=""/>
    <n v="-5"/>
    <s v="USD"/>
    <s v="O1"/>
    <s v="USMO6560519450"/>
    <s v="1082064490010719"/>
    <s v=""/>
    <s v="BATCH_ID"/>
    <d v="2025-06-25T00:00:00"/>
    <d v="2025-06-26T00:00:00"/>
    <n v="0"/>
    <s v=""/>
    <s v=""/>
    <s v="3102242564"/>
    <s v="200012243511"/>
    <s v="0010"/>
    <s v="0060"/>
    <s v="R1"/>
    <s v="10-60"/>
    <x v="0"/>
    <x v="0"/>
    <n v="10719"/>
    <x v="0"/>
  </r>
  <r>
    <s v="10820645010"/>
    <s v="25176INV01AN"/>
    <s v="FA"/>
    <s v="R4"/>
    <d v="2025-06-25T00:00:00"/>
    <s v=""/>
    <s v="3106"/>
    <x v="0"/>
    <s v="10719"/>
    <s v="0"/>
    <n v="-13.27"/>
    <s v=""/>
    <n v="-13.27"/>
    <s v="USD"/>
    <s v="O1"/>
    <s v="USMO6485493730"/>
    <s v="1082064501010719"/>
    <s v=""/>
    <s v="BATCH_ID"/>
    <d v="2025-06-25T00:00:00"/>
    <d v="2025-06-26T00:00:00"/>
    <n v="0"/>
    <s v=""/>
    <s v=""/>
    <s v="3101506961"/>
    <s v="200012636623"/>
    <s v="0010"/>
    <s v="0060"/>
    <s v="R1"/>
    <s v="10-60"/>
    <x v="0"/>
    <x v="0"/>
    <n v="10719"/>
    <x v="0"/>
  </r>
  <r>
    <s v="10820645040"/>
    <s v="25176INV01AN"/>
    <s v="FA"/>
    <s v="R4"/>
    <d v="2025-06-25T00:00:00"/>
    <s v=""/>
    <s v="3106"/>
    <x v="0"/>
    <s v="10719"/>
    <s v="0"/>
    <n v="-5"/>
    <s v=""/>
    <n v="-5"/>
    <s v="USD"/>
    <s v="O1"/>
    <s v="USMO6570573600"/>
    <s v="1082064504010719"/>
    <s v=""/>
    <s v="BATCH_ID"/>
    <d v="2025-06-25T00:00:00"/>
    <d v="2025-06-26T00:00:00"/>
    <n v="0"/>
    <s v=""/>
    <s v=""/>
    <s v="3101683435"/>
    <s v="200012650368"/>
    <s v="0010"/>
    <s v="0060"/>
    <s v="R1"/>
    <s v="10-60"/>
    <x v="0"/>
    <x v="0"/>
    <n v="10719"/>
    <x v="0"/>
  </r>
  <r>
    <s v="10820645140"/>
    <s v="25176INV01AN"/>
    <s v="FA"/>
    <s v="R4"/>
    <d v="2025-06-25T00:00:00"/>
    <s v=""/>
    <s v="3106"/>
    <x v="0"/>
    <s v="10719"/>
    <s v="0"/>
    <n v="-5"/>
    <s v=""/>
    <n v="-5"/>
    <s v="USD"/>
    <s v="O1"/>
    <s v="USMO6485493530"/>
    <s v="1082064514010719"/>
    <s v=""/>
    <s v="BATCH_ID"/>
    <d v="2025-06-25T00:00:00"/>
    <d v="2025-06-26T00:00:00"/>
    <n v="0"/>
    <s v=""/>
    <s v=""/>
    <s v="3101628090"/>
    <s v="200012649667"/>
    <s v="0010"/>
    <s v="0060"/>
    <s v="R1"/>
    <s v="10-60"/>
    <x v="0"/>
    <x v="0"/>
    <n v="10719"/>
    <x v="0"/>
  </r>
  <r>
    <s v="10820645203"/>
    <s v="25176INV01AN"/>
    <s v="FA"/>
    <s v="R4"/>
    <d v="2025-06-25T00:00:00"/>
    <s v=""/>
    <s v="3106"/>
    <x v="0"/>
    <s v="10719"/>
    <s v="0"/>
    <n v="-5"/>
    <s v=""/>
    <n v="-5"/>
    <s v="USD"/>
    <s v="O1"/>
    <s v="USMO6570591660"/>
    <s v="1082064520310719"/>
    <s v=""/>
    <s v="BATCH_ID"/>
    <d v="2025-06-25T00:00:00"/>
    <d v="2025-06-26T00:00:00"/>
    <n v="0"/>
    <s v=""/>
    <s v=""/>
    <s v="3101563053"/>
    <s v="200012631749"/>
    <s v="0010"/>
    <s v="0060"/>
    <s v="R1"/>
    <s v="10-60"/>
    <x v="0"/>
    <x v="0"/>
    <n v="10719"/>
    <x v="0"/>
  </r>
  <r>
    <s v="10820645357"/>
    <s v="25176INV01AN"/>
    <s v="FA"/>
    <s v="R4"/>
    <d v="2025-06-25T00:00:00"/>
    <s v=""/>
    <s v="3106"/>
    <x v="0"/>
    <s v="10719"/>
    <s v="0"/>
    <n v="-5"/>
    <s v=""/>
    <n v="-5"/>
    <s v="USD"/>
    <s v="O1"/>
    <s v="USMO6485492330"/>
    <s v="1082064535710719"/>
    <s v=""/>
    <s v="BATCH_ID"/>
    <d v="2025-06-25T00:00:00"/>
    <d v="2025-06-26T00:00:00"/>
    <n v="0"/>
    <s v=""/>
    <s v=""/>
    <s v="3101982667"/>
    <s v="200014749903"/>
    <s v="0010"/>
    <s v="0060"/>
    <s v="R1"/>
    <s v="10-60"/>
    <x v="0"/>
    <x v="0"/>
    <n v="10719"/>
    <x v="0"/>
  </r>
  <r>
    <s v="10820645376"/>
    <s v="25176INV01AN"/>
    <s v="FA"/>
    <s v="R4"/>
    <d v="2025-06-25T00:00:00"/>
    <s v=""/>
    <s v="3106"/>
    <x v="0"/>
    <s v="10719"/>
    <s v="0"/>
    <n v="-27.47"/>
    <s v=""/>
    <n v="-27.47"/>
    <s v="USD"/>
    <s v="O1"/>
    <s v="USMO6485445010"/>
    <s v="1082064537610719"/>
    <s v=""/>
    <s v="BATCH_ID"/>
    <d v="2025-06-25T00:00:00"/>
    <d v="2025-06-26T00:00:00"/>
    <n v="0"/>
    <s v=""/>
    <s v=""/>
    <s v="3101982072"/>
    <s v="200014751131"/>
    <s v="0010"/>
    <s v="0060"/>
    <s v="R1"/>
    <s v="10-60"/>
    <x v="0"/>
    <x v="0"/>
    <n v="10719"/>
    <x v="0"/>
  </r>
  <r>
    <s v="10820645391"/>
    <s v="25176INV01BC"/>
    <s v="FA"/>
    <s v="R4"/>
    <d v="2025-06-25T00:00:00"/>
    <s v=""/>
    <s v="3106"/>
    <x v="0"/>
    <s v="10719"/>
    <s v="0"/>
    <n v="-6.03"/>
    <s v=""/>
    <n v="-6.03"/>
    <s v="USD"/>
    <s v="O1"/>
    <s v="USMO6485492350"/>
    <s v="1082064539110719"/>
    <s v=""/>
    <s v="BATCH_ID"/>
    <d v="2025-06-25T00:00:00"/>
    <d v="2025-06-26T00:00:00"/>
    <n v="0"/>
    <s v=""/>
    <s v=""/>
    <s v="3101484503"/>
    <s v="200014714923"/>
    <s v="0010"/>
    <s v="0060"/>
    <s v="R1"/>
    <s v="10-60"/>
    <x v="0"/>
    <x v="0"/>
    <n v="10719"/>
    <x v="0"/>
  </r>
  <r>
    <s v="10820645491"/>
    <s v="25176INV01BJ"/>
    <s v="FA"/>
    <s v="R4"/>
    <d v="2025-06-25T00:00:00"/>
    <s v=""/>
    <s v="3106"/>
    <x v="0"/>
    <s v="10719"/>
    <s v="0"/>
    <n v="-9.14"/>
    <s v=""/>
    <n v="-9.14"/>
    <s v="USD"/>
    <s v="O1"/>
    <s v="USMO6560518200"/>
    <s v="1082064549110719"/>
    <s v=""/>
    <s v="BATCH_ID"/>
    <d v="2025-06-25T00:00:00"/>
    <d v="2025-06-26T00:00:00"/>
    <n v="0"/>
    <s v=""/>
    <s v=""/>
    <s v="3102061788"/>
    <s v="200015127828"/>
    <s v="0010"/>
    <s v="0060"/>
    <s v="R1"/>
    <s v="10-60"/>
    <x v="0"/>
    <x v="0"/>
    <n v="10719"/>
    <x v="0"/>
  </r>
  <r>
    <s v="10820645729"/>
    <s v="25176INV01BJ"/>
    <s v="FA"/>
    <s v="R4"/>
    <d v="2025-06-25T00:00:00"/>
    <s v=""/>
    <s v="3106"/>
    <x v="0"/>
    <s v="10719"/>
    <s v="0"/>
    <n v="-6.54"/>
    <s v=""/>
    <n v="-6.54"/>
    <s v="USD"/>
    <s v="O1"/>
    <s v="USMO6485492510"/>
    <s v="1082064572910719"/>
    <s v=""/>
    <s v="BATCH_ID"/>
    <d v="2025-06-25T00:00:00"/>
    <d v="2025-06-26T00:00:00"/>
    <n v="0"/>
    <s v=""/>
    <s v=""/>
    <s v="3102256747"/>
    <s v="200016097806"/>
    <s v="0010"/>
    <s v="0060"/>
    <s v="R1"/>
    <s v="10-60"/>
    <x v="0"/>
    <x v="0"/>
    <n v="10719"/>
    <x v="0"/>
  </r>
  <r>
    <s v="10820645784"/>
    <s v="25176INV01AN"/>
    <s v="FA"/>
    <s v="R4"/>
    <d v="2025-06-25T00:00:00"/>
    <s v=""/>
    <s v="3106"/>
    <x v="0"/>
    <s v="10719"/>
    <s v="0"/>
    <n v="-5"/>
    <s v=""/>
    <n v="-5"/>
    <s v="USD"/>
    <s v="O1"/>
    <s v="USMO6485492190"/>
    <s v="1082064578410719"/>
    <s v=""/>
    <s v="BATCH_ID"/>
    <d v="2025-06-25T00:00:00"/>
    <d v="2025-06-26T00:00:00"/>
    <n v="0"/>
    <s v=""/>
    <s v=""/>
    <s v="3102288968"/>
    <s v="200016260156"/>
    <s v="0010"/>
    <s v="0060"/>
    <s v="R1"/>
    <s v="10-60"/>
    <x v="0"/>
    <x v="0"/>
    <n v="10719"/>
    <x v="0"/>
  </r>
  <r>
    <s v="10820645817"/>
    <s v="25176INV01AN"/>
    <s v="FA"/>
    <s v="R4"/>
    <d v="2025-06-25T00:00:00"/>
    <s v=""/>
    <s v="3106"/>
    <x v="0"/>
    <s v="10719"/>
    <s v="0"/>
    <n v="-5"/>
    <s v=""/>
    <n v="-5"/>
    <s v="USD"/>
    <s v="O1"/>
    <s v="USMO6560519860"/>
    <s v="1082064581710719"/>
    <s v=""/>
    <s v="BATCH_ID"/>
    <d v="2025-06-25T00:00:00"/>
    <d v="2025-06-26T00:00:00"/>
    <n v="0"/>
    <s v=""/>
    <s v=""/>
    <s v="3102290949"/>
    <s v="200016268357"/>
    <s v="0010"/>
    <s v="0060"/>
    <s v="R1"/>
    <s v="10-60"/>
    <x v="0"/>
    <x v="0"/>
    <n v="10719"/>
    <x v="0"/>
  </r>
  <r>
    <s v="10820645829"/>
    <s v="25176INV01BJ"/>
    <s v="FA"/>
    <s v="R4"/>
    <d v="2025-06-25T00:00:00"/>
    <s v=""/>
    <s v="3106"/>
    <x v="0"/>
    <s v="10719"/>
    <s v="0"/>
    <n v="-5"/>
    <s v=""/>
    <n v="-5"/>
    <s v="USD"/>
    <s v="O1"/>
    <s v="USMO6570573600"/>
    <s v="1082064582910719"/>
    <s v=""/>
    <s v="BATCH_ID"/>
    <d v="2025-06-25T00:00:00"/>
    <d v="2025-06-26T00:00:00"/>
    <n v="0"/>
    <s v=""/>
    <s v=""/>
    <s v="3102257230"/>
    <s v="200016101392"/>
    <s v="0010"/>
    <s v="0060"/>
    <s v="R1"/>
    <s v="10-60"/>
    <x v="0"/>
    <x v="0"/>
    <n v="10719"/>
    <x v="0"/>
  </r>
  <r>
    <s v="10820646789"/>
    <s v="25178INV01BJ"/>
    <s v="FA"/>
    <s v="R4"/>
    <d v="2025-06-27T00:00:00"/>
    <s v=""/>
    <s v="3106"/>
    <x v="0"/>
    <s v="10719"/>
    <s v="0"/>
    <n v="-5"/>
    <s v=""/>
    <n v="-5"/>
    <s v="USD"/>
    <s v="O1"/>
    <s v="USMO6572179421"/>
    <s v="1082064678910719"/>
    <s v=""/>
    <s v="BATCH_ID"/>
    <d v="2025-06-27T00:00:00"/>
    <d v="2025-06-30T00:00:00"/>
    <n v="0"/>
    <s v=""/>
    <s v=""/>
    <s v="3101505889"/>
    <s v="200012509796"/>
    <s v="0010"/>
    <s v="0060"/>
    <s v="R1"/>
    <s v="10-60"/>
    <x v="0"/>
    <x v="0"/>
    <n v="10719"/>
    <x v="0"/>
  </r>
  <r>
    <s v="10820646817"/>
    <s v="25178INV01BJ"/>
    <s v="FA"/>
    <s v="R4"/>
    <d v="2025-06-27T00:00:00"/>
    <s v=""/>
    <s v="3106"/>
    <x v="1"/>
    <s v="10514"/>
    <s v="0"/>
    <n v="-5"/>
    <s v=""/>
    <n v="-5"/>
    <s v="USD"/>
    <s v="O1"/>
    <s v="USMO6561323400"/>
    <s v="1082064681710514"/>
    <s v=""/>
    <s v="BATCH_ID"/>
    <d v="2025-06-27T00:00:00"/>
    <d v="2025-06-30T00:00:00"/>
    <n v="0"/>
    <s v=""/>
    <s v=""/>
    <s v="3101643008"/>
    <s v="200012485559"/>
    <s v="0010"/>
    <s v="0060"/>
    <s v="R1"/>
    <s v="10-60"/>
    <x v="0"/>
    <x v="1"/>
    <n v="10514"/>
    <x v="1"/>
  </r>
  <r>
    <s v="10820646817"/>
    <s v="25178INV01BJ"/>
    <s v="FA"/>
    <s v="R4"/>
    <d v="2025-06-27T00:00:00"/>
    <s v=""/>
    <s v="3106"/>
    <x v="0"/>
    <s v="10469"/>
    <s v="0"/>
    <n v="-5"/>
    <s v=""/>
    <n v="-5"/>
    <s v="USD"/>
    <s v="O1"/>
    <s v="USMO6561323400"/>
    <s v="1082064681710469"/>
    <s v=""/>
    <s v="BATCH_ID"/>
    <d v="2025-06-27T00:00:00"/>
    <d v="2025-06-30T00:00:00"/>
    <n v="0"/>
    <s v=""/>
    <s v=""/>
    <s v="3101643203"/>
    <s v="200012485559"/>
    <s v="0010"/>
    <s v="0060"/>
    <s v="R1"/>
    <s v="10-60"/>
    <x v="0"/>
    <x v="0"/>
    <n v="10469"/>
    <x v="2"/>
  </r>
  <r>
    <s v="10820646852"/>
    <s v="25178INV01AF"/>
    <s v="FA"/>
    <s v="R4"/>
    <d v="2025-06-27T00:00:00"/>
    <s v=""/>
    <s v="3106"/>
    <x v="0"/>
    <s v="10719"/>
    <s v="0"/>
    <n v="-5"/>
    <s v=""/>
    <n v="-5"/>
    <s v="USD"/>
    <s v="O1"/>
    <s v="USMO6560520360"/>
    <s v="1082064685210719"/>
    <s v=""/>
    <s v="BATCH_ID"/>
    <d v="2025-06-27T00:00:00"/>
    <d v="2025-06-30T00:00:00"/>
    <n v="0"/>
    <s v=""/>
    <s v=""/>
    <s v="3101669104"/>
    <s v="200012068306"/>
    <s v="0010"/>
    <s v="0060"/>
    <s v="R1"/>
    <s v="10-60"/>
    <x v="0"/>
    <x v="0"/>
    <n v="10719"/>
    <x v="0"/>
  </r>
  <r>
    <s v="10820647126"/>
    <s v="25178INV01AB"/>
    <s v="FA"/>
    <s v="R4"/>
    <d v="2025-06-27T00:00:00"/>
    <s v=""/>
    <s v="3106"/>
    <x v="0"/>
    <s v="10719"/>
    <s v="0"/>
    <n v="-51.96"/>
    <s v=""/>
    <n v="-51.96"/>
    <s v="USD"/>
    <s v="O1"/>
    <s v="USMO6562773871"/>
    <s v="1082064712610719"/>
    <s v=""/>
    <s v="BATCH_ID"/>
    <d v="2025-06-27T00:00:00"/>
    <d v="2025-06-30T00:00:00"/>
    <n v="0"/>
    <s v=""/>
    <s v=""/>
    <s v="3101615992"/>
    <s v="200014351148"/>
    <s v="0010"/>
    <s v="0060"/>
    <s v="R1"/>
    <s v="10-60"/>
    <x v="0"/>
    <x v="0"/>
    <n v="10719"/>
    <x v="0"/>
  </r>
  <r>
    <s v="10820647145"/>
    <s v="25178INV01BJ"/>
    <s v="FA"/>
    <s v="R4"/>
    <d v="2025-06-27T00:00:00"/>
    <s v=""/>
    <s v="3106"/>
    <x v="0"/>
    <s v="10719"/>
    <s v="0"/>
    <n v="-5"/>
    <s v=""/>
    <n v="-5"/>
    <s v="USD"/>
    <s v="O1"/>
    <s v="USMO6561084041"/>
    <s v="1082064714510719"/>
    <s v=""/>
    <s v="BATCH_ID"/>
    <d v="2025-06-27T00:00:00"/>
    <d v="2025-06-30T00:00:00"/>
    <n v="0"/>
    <s v=""/>
    <s v=""/>
    <s v="3101586027"/>
    <s v="200014710830"/>
    <s v="0010"/>
    <s v="0060"/>
    <s v="R1"/>
    <s v="10-60"/>
    <x v="0"/>
    <x v="0"/>
    <n v="10719"/>
    <x v="0"/>
  </r>
  <r>
    <s v="10820647314"/>
    <s v="25178INV01BJ"/>
    <s v="FA"/>
    <s v="R4"/>
    <d v="2025-06-27T00:00:00"/>
    <s v=""/>
    <s v="3106"/>
    <x v="0"/>
    <s v="10719"/>
    <s v="0"/>
    <n v="-5"/>
    <s v=""/>
    <n v="-5"/>
    <s v="USD"/>
    <s v="O1"/>
    <s v="USMO6574096541"/>
    <s v="1082064731410719"/>
    <s v=""/>
    <s v="BATCH_ID"/>
    <d v="2025-06-27T00:00:00"/>
    <d v="2025-06-30T00:00:00"/>
    <n v="0"/>
    <s v=""/>
    <s v=""/>
    <s v="3101560706"/>
    <s v="200014712091"/>
    <s v="0010"/>
    <s v="0060"/>
    <s v="R1"/>
    <s v="10-60"/>
    <x v="0"/>
    <x v="0"/>
    <n v="10719"/>
    <x v="0"/>
  </r>
  <r>
    <s v="10820647324"/>
    <s v="25178INV01AB"/>
    <s v="FA"/>
    <s v="R4"/>
    <d v="2025-06-27T00:00:00"/>
    <s v=""/>
    <s v="3106"/>
    <x v="0"/>
    <s v="10719"/>
    <s v="0"/>
    <n v="-7.9"/>
    <s v=""/>
    <n v="-7.9"/>
    <s v="USD"/>
    <s v="O1"/>
    <s v="USMO6574092111"/>
    <s v="1082064732410719"/>
    <s v=""/>
    <s v="BATCH_ID"/>
    <d v="2025-06-27T00:00:00"/>
    <d v="2025-06-30T00:00:00"/>
    <n v="0"/>
    <s v=""/>
    <s v=""/>
    <s v="3101541608"/>
    <s v="200014333641"/>
    <s v="0010"/>
    <s v="0060"/>
    <s v="R1"/>
    <s v="10-60"/>
    <x v="0"/>
    <x v="0"/>
    <n v="10719"/>
    <x v="0"/>
  </r>
  <r>
    <s v="10820647381"/>
    <s v="25178INV01BJ"/>
    <s v="FA"/>
    <s v="R4"/>
    <d v="2025-06-27T00:00:00"/>
    <s v=""/>
    <s v="3106"/>
    <x v="0"/>
    <s v="10719"/>
    <s v="0"/>
    <n v="-5"/>
    <s v=""/>
    <n v="-5"/>
    <s v="USD"/>
    <s v="O1"/>
    <s v="USMO6571461131"/>
    <s v="1082064738110719"/>
    <s v=""/>
    <s v="BATCH_ID"/>
    <d v="2025-06-27T00:00:00"/>
    <d v="2025-06-30T00:00:00"/>
    <n v="0"/>
    <s v=""/>
    <s v=""/>
    <s v="3101675261"/>
    <s v="200014724492"/>
    <s v="0010"/>
    <s v="0060"/>
    <s v="R1"/>
    <s v="10-60"/>
    <x v="0"/>
    <x v="0"/>
    <n v="10719"/>
    <x v="0"/>
  </r>
  <r>
    <s v="10820647425"/>
    <s v="25178INV01AB"/>
    <s v="FA"/>
    <s v="R4"/>
    <d v="2025-06-27T00:00:00"/>
    <s v=""/>
    <s v="3106"/>
    <x v="1"/>
    <s v="10514"/>
    <s v="0"/>
    <n v="-5"/>
    <s v=""/>
    <n v="-5"/>
    <s v="USD"/>
    <s v="O1"/>
    <s v="USMO6561327060"/>
    <s v="1082064742510514"/>
    <s v=""/>
    <s v="BATCH_ID"/>
    <d v="2025-06-27T00:00:00"/>
    <d v="2025-06-30T00:00:00"/>
    <n v="0"/>
    <s v=""/>
    <s v=""/>
    <s v="3102269593"/>
    <s v="200016160687"/>
    <s v="0010"/>
    <s v="0060"/>
    <s v="R1"/>
    <s v="10-60"/>
    <x v="0"/>
    <x v="1"/>
    <n v="10514"/>
    <x v="1"/>
  </r>
  <r>
    <s v="10820647425"/>
    <s v="25178INV01AB"/>
    <s v="FA"/>
    <s v="R4"/>
    <d v="2025-06-27T00:00:00"/>
    <s v=""/>
    <s v="3106"/>
    <x v="0"/>
    <s v="10469"/>
    <s v="0"/>
    <n v="-5"/>
    <s v=""/>
    <n v="-5"/>
    <s v="USD"/>
    <s v="O1"/>
    <s v="USMO6561327060"/>
    <s v="1082064742510469"/>
    <s v=""/>
    <s v="BATCH_ID"/>
    <d v="2025-06-27T00:00:00"/>
    <d v="2025-06-30T00:00:00"/>
    <n v="0"/>
    <s v=""/>
    <s v=""/>
    <s v="3102269591"/>
    <s v="200016160687"/>
    <s v="0010"/>
    <s v="0060"/>
    <s v="R1"/>
    <s v="10-60"/>
    <x v="0"/>
    <x v="0"/>
    <n v="10469"/>
    <x v="2"/>
  </r>
  <r>
    <s v="10820647463"/>
    <s v="25178INV01AF"/>
    <s v="FA"/>
    <s v="R4"/>
    <d v="2025-06-27T00:00:00"/>
    <s v=""/>
    <s v="3106"/>
    <x v="0"/>
    <s v="10719"/>
    <s v="0"/>
    <n v="-5.74"/>
    <s v=""/>
    <n v="-5.74"/>
    <s v="USD"/>
    <s v="O1"/>
    <s v="USMO6571471421"/>
    <s v="1082064746310719"/>
    <s v=""/>
    <s v="BATCH_ID"/>
    <d v="2025-06-27T00:00:00"/>
    <d v="2025-06-30T00:00:00"/>
    <n v="0"/>
    <s v=""/>
    <s v=""/>
    <s v="3102175612"/>
    <s v="200015697598"/>
    <s v="0010"/>
    <s v="0060"/>
    <s v="R1"/>
    <s v="10-60"/>
    <x v="0"/>
    <x v="0"/>
    <n v="10719"/>
    <x v="0"/>
  </r>
  <r>
    <s v="10820647486"/>
    <s v="25178INV01AB"/>
    <s v="FA"/>
    <s v="R4"/>
    <d v="2025-06-27T00:00:00"/>
    <s v=""/>
    <s v="3106"/>
    <x v="0"/>
    <s v="10719"/>
    <s v="0"/>
    <n v="-5"/>
    <s v=""/>
    <n v="-5"/>
    <s v="USD"/>
    <s v="O1"/>
    <s v="USMO6560520770"/>
    <s v="1082064748610719"/>
    <s v=""/>
    <s v="BATCH_ID"/>
    <d v="2025-06-27T00:00:00"/>
    <d v="2025-06-30T00:00:00"/>
    <n v="0"/>
    <s v=""/>
    <s v=""/>
    <s v="3102272437"/>
    <s v="200016177087"/>
    <s v="0010"/>
    <s v="0060"/>
    <s v="R1"/>
    <s v="10-60"/>
    <x v="0"/>
    <x v="0"/>
    <n v="10719"/>
    <x v="0"/>
  </r>
  <r>
    <s v="10820647863"/>
    <s v="25181COCH1AC"/>
    <s v="FA"/>
    <s v="R4"/>
    <d v="2025-06-30T00:00:00"/>
    <s v=""/>
    <s v="3106"/>
    <x v="0"/>
    <s v="10719"/>
    <s v="0"/>
    <n v="-5"/>
    <s v=""/>
    <n v="-5"/>
    <s v="USD"/>
    <s v="O1"/>
    <s v="USMO6570591200"/>
    <s v="1082064786310719"/>
    <s v=""/>
    <s v="FF_MD_02"/>
    <d v="2025-06-30T00:00:00"/>
    <d v="2025-07-07T00:00:00"/>
    <n v="0"/>
    <s v=""/>
    <s v=""/>
    <s v="3102288484"/>
    <s v="200011801251"/>
    <s v="0010"/>
    <s v="0060"/>
    <s v="R1"/>
    <s v="10-60"/>
    <x v="0"/>
    <x v="0"/>
    <n v="10719"/>
    <x v="0"/>
  </r>
  <r>
    <s v="10820648084"/>
    <s v="25181COCH1AA"/>
    <s v="FA"/>
    <s v="R4"/>
    <d v="2025-06-30T00:00:00"/>
    <s v=""/>
    <s v="3106"/>
    <x v="0"/>
    <s v="10719"/>
    <s v="0"/>
    <n v="-5"/>
    <s v=""/>
    <n v="-5"/>
    <s v="USD"/>
    <s v="O1"/>
    <s v="USMO6560526990"/>
    <s v="1082064808410719"/>
    <s v=""/>
    <s v="FF_MD_02"/>
    <d v="2025-06-30T00:00:00"/>
    <d v="2025-07-07T00:00:00"/>
    <n v="0"/>
    <s v=""/>
    <s v=""/>
    <s v="3101654528"/>
    <s v="200012072761"/>
    <s v="0010"/>
    <s v="0060"/>
    <s v="R1"/>
    <s v="10-60"/>
    <x v="0"/>
    <x v="0"/>
    <n v="10719"/>
    <x v="0"/>
  </r>
  <r>
    <s v="10820648088"/>
    <s v="25181COCH1AA"/>
    <s v="FA"/>
    <s v="R4"/>
    <d v="2025-06-30T00:00:00"/>
    <s v=""/>
    <s v="3106"/>
    <x v="0"/>
    <s v="10719"/>
    <s v="0"/>
    <n v="-5"/>
    <s v=""/>
    <n v="-5"/>
    <s v="USD"/>
    <s v="O1"/>
    <s v="USMO6560513070"/>
    <s v="1082064808810719"/>
    <s v=""/>
    <s v="FF_MD_02"/>
    <d v="2025-06-30T00:00:00"/>
    <d v="2025-07-07T00:00:00"/>
    <n v="0"/>
    <s v=""/>
    <s v=""/>
    <s v="3101640026"/>
    <s v="200012078727"/>
    <s v="0010"/>
    <s v="0060"/>
    <s v="R1"/>
    <s v="10-60"/>
    <x v="0"/>
    <x v="0"/>
    <n v="10719"/>
    <x v="0"/>
  </r>
  <r>
    <s v="10820648204"/>
    <s v="25181COCH1AA"/>
    <s v="FA"/>
    <s v="R4"/>
    <d v="2025-06-30T00:00:00"/>
    <s v=""/>
    <s v="3106"/>
    <x v="1"/>
    <s v="10514"/>
    <s v="0"/>
    <n v="-12.14"/>
    <s v=""/>
    <n v="-12.14"/>
    <s v="USD"/>
    <s v="O1"/>
    <s v="USMO6561320400"/>
    <s v="1082064820410514"/>
    <s v=""/>
    <s v="FF_MD_02"/>
    <d v="2025-06-30T00:00:00"/>
    <d v="2025-07-07T00:00:00"/>
    <n v="0"/>
    <s v=""/>
    <s v=""/>
    <s v="3101584201"/>
    <s v="200011425812"/>
    <s v="0010"/>
    <s v="0060"/>
    <s v="C1"/>
    <s v="10-60"/>
    <x v="0"/>
    <x v="1"/>
    <n v="10514"/>
    <x v="1"/>
  </r>
  <r>
    <s v="10820648204"/>
    <s v="25181COCH1AA"/>
    <s v="FA"/>
    <s v="R4"/>
    <d v="2025-06-30T00:00:00"/>
    <s v=""/>
    <s v="3106"/>
    <x v="0"/>
    <s v="10469"/>
    <s v="0"/>
    <n v="-6.79"/>
    <s v=""/>
    <n v="-6.79"/>
    <s v="USD"/>
    <s v="O1"/>
    <s v="USMO6561320400"/>
    <s v="1082064820410469"/>
    <s v=""/>
    <s v="FF_MD_02"/>
    <d v="2025-06-30T00:00:00"/>
    <d v="2025-07-07T00:00:00"/>
    <n v="0"/>
    <s v=""/>
    <s v=""/>
    <s v="3101584298"/>
    <s v="200011425812"/>
    <s v="0010"/>
    <s v="0060"/>
    <s v="C1"/>
    <s v="10-60"/>
    <x v="0"/>
    <x v="0"/>
    <n v="10469"/>
    <x v="2"/>
  </r>
  <r>
    <s v="10820648250"/>
    <s v="25181COCH1AA"/>
    <s v="FA"/>
    <s v="R4"/>
    <d v="2025-06-30T00:00:00"/>
    <s v=""/>
    <s v="3106"/>
    <x v="0"/>
    <s v="10719"/>
    <s v="0"/>
    <n v="-5"/>
    <s v=""/>
    <n v="-5"/>
    <s v="USD"/>
    <s v="O1"/>
    <s v="USMO6570594070"/>
    <s v="1082064825010719"/>
    <s v=""/>
    <s v="FF_MD_02"/>
    <d v="2025-06-30T00:00:00"/>
    <d v="2025-07-07T00:00:00"/>
    <n v="0"/>
    <s v=""/>
    <s v=""/>
    <s v="3101647463"/>
    <s v="200011648629"/>
    <s v="0010"/>
    <s v="0060"/>
    <s v="C1"/>
    <s v="10-60"/>
    <x v="0"/>
    <x v="0"/>
    <n v="10719"/>
    <x v="0"/>
  </r>
  <r>
    <s v="10820648536"/>
    <s v="25181COCH1AA"/>
    <s v="FA"/>
    <s v="R4"/>
    <d v="2025-06-30T00:00:00"/>
    <s v=""/>
    <s v="3106"/>
    <x v="1"/>
    <s v="10514"/>
    <s v="0"/>
    <n v="-5"/>
    <s v=""/>
    <n v="-5"/>
    <s v="USD"/>
    <s v="O1"/>
    <s v="USMO6561320440"/>
    <s v="1082064853610514"/>
    <s v=""/>
    <s v="FF_MD_02"/>
    <d v="2025-06-30T00:00:00"/>
    <d v="2025-07-07T00:00:00"/>
    <n v="0"/>
    <s v=""/>
    <s v=""/>
    <s v="3101493585"/>
    <s v="200012134116"/>
    <s v="0010"/>
    <s v="0060"/>
    <s v="C1"/>
    <s v="10-60"/>
    <x v="0"/>
    <x v="1"/>
    <n v="10514"/>
    <x v="1"/>
  </r>
  <r>
    <s v="10820648536"/>
    <s v="25181COCH1AA"/>
    <s v="FA"/>
    <s v="R4"/>
    <d v="2025-06-30T00:00:00"/>
    <s v=""/>
    <s v="3106"/>
    <x v="0"/>
    <s v="10469"/>
    <s v="0"/>
    <n v="-5"/>
    <s v=""/>
    <n v="-5"/>
    <s v="USD"/>
    <s v="O1"/>
    <s v="USMO6561320440"/>
    <s v="1082064853610469"/>
    <s v=""/>
    <s v="FF_MD_02"/>
    <d v="2025-06-30T00:00:00"/>
    <d v="2025-07-07T00:00:00"/>
    <n v="0"/>
    <s v=""/>
    <s v=""/>
    <s v="3101493490"/>
    <s v="200012134116"/>
    <s v="0010"/>
    <s v="0060"/>
    <s v="C1"/>
    <s v="10-60"/>
    <x v="0"/>
    <x v="0"/>
    <n v="10469"/>
    <x v="2"/>
  </r>
  <r>
    <s v="10820648676"/>
    <s v="25181COCH1AC"/>
    <s v="FA"/>
    <s v="R4"/>
    <d v="2025-06-30T00:00:00"/>
    <s v=""/>
    <s v="3106"/>
    <x v="0"/>
    <s v="10469"/>
    <s v="0"/>
    <n v="-5"/>
    <s v=""/>
    <n v="-5"/>
    <s v="USD"/>
    <s v="O1"/>
    <s v="USMO6561320820"/>
    <s v="1082064867610469"/>
    <s v=""/>
    <s v="FF_MD_02"/>
    <d v="2025-06-30T00:00:00"/>
    <d v="2025-07-07T00:00:00"/>
    <n v="0"/>
    <s v=""/>
    <s v=""/>
    <s v="3101631840"/>
    <s v="200011954696"/>
    <s v="0010"/>
    <s v="0060"/>
    <s v="R1"/>
    <s v="10-60"/>
    <x v="0"/>
    <x v="0"/>
    <n v="10469"/>
    <x v="2"/>
  </r>
  <r>
    <s v="10820648676"/>
    <s v="25181COCH1AC"/>
    <s v="FA"/>
    <s v="R4"/>
    <d v="2025-06-30T00:00:00"/>
    <s v=""/>
    <s v="3106"/>
    <x v="1"/>
    <s v="10514"/>
    <s v="0"/>
    <n v="-5"/>
    <s v=""/>
    <n v="-5"/>
    <s v="USD"/>
    <s v="O1"/>
    <s v="USMO6561320820"/>
    <s v="1082064867610514"/>
    <s v=""/>
    <s v="FF_MD_02"/>
    <d v="2025-06-30T00:00:00"/>
    <d v="2025-07-07T00:00:00"/>
    <n v="0"/>
    <s v=""/>
    <s v=""/>
    <s v="3101631936"/>
    <s v="200011954696"/>
    <s v="0010"/>
    <s v="0060"/>
    <s v="R1"/>
    <s v="10-60"/>
    <x v="0"/>
    <x v="1"/>
    <n v="10514"/>
    <x v="1"/>
  </r>
  <r>
    <s v="10820648926"/>
    <s v="25181COCH1AC"/>
    <s v="FA"/>
    <s v="R4"/>
    <d v="2025-06-30T00:00:00"/>
    <s v=""/>
    <s v="3106"/>
    <x v="1"/>
    <s v="10514"/>
    <s v="0"/>
    <n v="-5"/>
    <s v=""/>
    <n v="-5"/>
    <s v="USD"/>
    <s v="O1"/>
    <s v="USMO6561323800"/>
    <s v="1082064892610514"/>
    <s v=""/>
    <s v="FF_MD_02"/>
    <d v="2025-06-30T00:00:00"/>
    <d v="2025-07-07T00:00:00"/>
    <n v="0"/>
    <s v=""/>
    <s v=""/>
    <s v="3101539747"/>
    <s v="200012395006"/>
    <s v="0010"/>
    <s v="0060"/>
    <s v="R1"/>
    <s v="10-60"/>
    <x v="0"/>
    <x v="1"/>
    <n v="10514"/>
    <x v="1"/>
  </r>
  <r>
    <s v="10820648926"/>
    <s v="25181COCH1AC"/>
    <s v="FA"/>
    <s v="R4"/>
    <d v="2025-06-30T00:00:00"/>
    <s v=""/>
    <s v="3106"/>
    <x v="0"/>
    <s v="10469"/>
    <s v="0"/>
    <n v="-5"/>
    <s v=""/>
    <n v="-5"/>
    <s v="USD"/>
    <s v="O1"/>
    <s v="USMO6561323800"/>
    <s v="1082064892610469"/>
    <s v=""/>
    <s v="FF_MD_02"/>
    <d v="2025-06-30T00:00:00"/>
    <d v="2025-07-07T00:00:00"/>
    <n v="0"/>
    <s v=""/>
    <s v=""/>
    <s v="3101539649"/>
    <s v="200012395006"/>
    <s v="0010"/>
    <s v="0060"/>
    <s v="R1"/>
    <s v="10-60"/>
    <x v="0"/>
    <x v="0"/>
    <n v="10469"/>
    <x v="2"/>
  </r>
  <r>
    <s v="10820649155"/>
    <s v="25181COCH1AC"/>
    <s v="FA"/>
    <s v="R4"/>
    <d v="2025-06-30T00:00:00"/>
    <s v=""/>
    <s v="3106"/>
    <x v="0"/>
    <s v="10719"/>
    <s v="0"/>
    <n v="-5"/>
    <s v=""/>
    <n v="-5"/>
    <s v="USD"/>
    <s v="O1"/>
    <s v="USMO6560562670"/>
    <s v="1082064915510719"/>
    <s v=""/>
    <s v="FF_MD_02"/>
    <d v="2025-06-30T00:00:00"/>
    <d v="2025-07-07T00:00:00"/>
    <n v="0"/>
    <s v=""/>
    <s v=""/>
    <s v="3101696906"/>
    <s v="200011077746"/>
    <s v="0010"/>
    <s v="0060"/>
    <s v="C1"/>
    <s v="10-60"/>
    <x v="0"/>
    <x v="0"/>
    <n v="10719"/>
    <x v="0"/>
  </r>
  <r>
    <s v="10820649161"/>
    <s v="25181COCH1AA"/>
    <s v="FA"/>
    <s v="R4"/>
    <d v="2025-06-30T00:00:00"/>
    <s v=""/>
    <s v="3106"/>
    <x v="0"/>
    <s v="10719"/>
    <s v="0"/>
    <n v="-5"/>
    <s v=""/>
    <n v="-5"/>
    <s v="USD"/>
    <s v="O1"/>
    <s v="USMO6560519020"/>
    <s v="1082064916110719"/>
    <s v=""/>
    <s v="FF_MD_02"/>
    <d v="2025-06-30T00:00:00"/>
    <d v="2025-07-07T00:00:00"/>
    <n v="0"/>
    <s v=""/>
    <s v=""/>
    <s v="3101593912"/>
    <s v="200012872897"/>
    <s v="0010"/>
    <s v="0060"/>
    <s v="R1"/>
    <s v="10-60"/>
    <x v="0"/>
    <x v="0"/>
    <n v="10719"/>
    <x v="0"/>
  </r>
  <r>
    <s v="10820649253"/>
    <s v="25181COCH1AA"/>
    <s v="FA"/>
    <s v="R4"/>
    <d v="2025-06-30T00:00:00"/>
    <s v=""/>
    <s v="3106"/>
    <x v="0"/>
    <s v="10719"/>
    <s v="0"/>
    <n v="-5"/>
    <s v=""/>
    <n v="-5"/>
    <s v="USD"/>
    <s v="O1"/>
    <s v="USMO6560510400"/>
    <s v="1082064925310719"/>
    <s v=""/>
    <s v="FF_MD_02"/>
    <d v="2025-06-30T00:00:00"/>
    <d v="2025-07-07T00:00:00"/>
    <n v="0"/>
    <s v=""/>
    <s v=""/>
    <s v="3101623253"/>
    <s v="200012139578"/>
    <s v="0010"/>
    <s v="0060"/>
    <s v="R1"/>
    <s v="10-60"/>
    <x v="0"/>
    <x v="0"/>
    <n v="10719"/>
    <x v="0"/>
  </r>
  <r>
    <s v="10820649617"/>
    <s v="25181COCH1AC"/>
    <s v="FA"/>
    <s v="R4"/>
    <d v="2025-06-30T00:00:00"/>
    <s v=""/>
    <s v="3106"/>
    <x v="0"/>
    <s v="10719"/>
    <s v="0"/>
    <n v="-5"/>
    <s v=""/>
    <n v="-5"/>
    <s v="USD"/>
    <s v="O1"/>
    <s v="USMO6560524300"/>
    <s v="1082064961710719"/>
    <s v=""/>
    <s v="FF_MD_02"/>
    <d v="2025-06-30T00:00:00"/>
    <d v="2025-07-07T00:00:00"/>
    <n v="0"/>
    <s v=""/>
    <s v=""/>
    <s v="3101634514"/>
    <s v="200012375735"/>
    <s v="0010"/>
    <s v="0060"/>
    <s v="R1"/>
    <s v="10-60"/>
    <x v="0"/>
    <x v="0"/>
    <n v="10719"/>
    <x v="0"/>
  </r>
  <r>
    <s v="10820649622"/>
    <s v="25181COCH1AC"/>
    <s v="FA"/>
    <s v="R4"/>
    <d v="2025-06-30T00:00:00"/>
    <s v=""/>
    <s v="3106"/>
    <x v="0"/>
    <s v="10719"/>
    <s v="0"/>
    <n v="-47.98"/>
    <s v=""/>
    <n v="-47.98"/>
    <s v="USD"/>
    <s v="O1"/>
    <s v="USMO6570593590"/>
    <s v="1082064962210719"/>
    <s v=""/>
    <s v="FF_MD_02"/>
    <d v="2025-06-30T00:00:00"/>
    <d v="2025-07-07T00:00:00"/>
    <n v="0"/>
    <s v=""/>
    <s v=""/>
    <s v="3101642080"/>
    <s v="200012270639"/>
    <s v="0010"/>
    <s v="0060"/>
    <s v="C1"/>
    <s v="10-60"/>
    <x v="0"/>
    <x v="0"/>
    <n v="10719"/>
    <x v="0"/>
  </r>
  <r>
    <s v="10820649705"/>
    <s v="25181COCH1AA"/>
    <s v="FA"/>
    <s v="R4"/>
    <d v="2025-06-30T00:00:00"/>
    <s v=""/>
    <s v="3106"/>
    <x v="1"/>
    <s v="10514"/>
    <s v="0"/>
    <n v="-5"/>
    <s v=""/>
    <n v="-5"/>
    <s v="USD"/>
    <s v="O1"/>
    <s v="USMO6561316040"/>
    <s v="1082064970510514"/>
    <s v=""/>
    <s v="FF_MD_02"/>
    <d v="2025-06-30T00:00:00"/>
    <d v="2025-07-07T00:00:00"/>
    <n v="0"/>
    <s v=""/>
    <s v=""/>
    <s v="3101565214"/>
    <s v="200013075235"/>
    <s v="0010"/>
    <s v="0060"/>
    <s v="R1"/>
    <s v="10-60"/>
    <x v="0"/>
    <x v="1"/>
    <n v="10514"/>
    <x v="1"/>
  </r>
  <r>
    <s v="10820649705"/>
    <s v="25181COCH1AA"/>
    <s v="FA"/>
    <s v="R4"/>
    <d v="2025-06-30T00:00:00"/>
    <s v=""/>
    <s v="3106"/>
    <x v="0"/>
    <s v="10469"/>
    <s v="0"/>
    <n v="-5"/>
    <s v=""/>
    <n v="-5"/>
    <s v="USD"/>
    <s v="O1"/>
    <s v="USMO6561316040"/>
    <s v="1082064970510469"/>
    <s v=""/>
    <s v="FF_MD_02"/>
    <d v="2025-06-30T00:00:00"/>
    <d v="2025-07-07T00:00:00"/>
    <n v="0"/>
    <s v=""/>
    <s v=""/>
    <s v="3101565021"/>
    <s v="200013075235"/>
    <s v="0010"/>
    <s v="0060"/>
    <s v="R1"/>
    <s v="10-60"/>
    <x v="0"/>
    <x v="0"/>
    <n v="10469"/>
    <x v="2"/>
  </r>
  <r>
    <s v="10820649794"/>
    <s v="25181COCH1AC"/>
    <s v="FA"/>
    <s v="R4"/>
    <d v="2025-06-30T00:00:00"/>
    <s v=""/>
    <s v="3106"/>
    <x v="0"/>
    <s v="10469"/>
    <s v="0"/>
    <n v="-5"/>
    <s v=""/>
    <n v="-5"/>
    <s v="USD"/>
    <s v="O1"/>
    <s v="USMO6561318160"/>
    <s v="1082064979410469"/>
    <s v=""/>
    <s v="FF_MD_02"/>
    <d v="2025-06-30T00:00:00"/>
    <d v="2025-07-07T00:00:00"/>
    <n v="0"/>
    <s v=""/>
    <s v=""/>
    <s v="3101650746"/>
    <s v="200011795529"/>
    <s v="0010"/>
    <s v="0060"/>
    <s v="C1"/>
    <s v="10-60"/>
    <x v="0"/>
    <x v="0"/>
    <n v="10469"/>
    <x v="2"/>
  </r>
  <r>
    <s v="10820649794"/>
    <s v="25181COCH1AC"/>
    <s v="FA"/>
    <s v="R4"/>
    <d v="2025-06-30T00:00:00"/>
    <s v=""/>
    <s v="3106"/>
    <x v="1"/>
    <s v="10514"/>
    <s v="0"/>
    <n v="-5"/>
    <s v=""/>
    <n v="-5"/>
    <s v="USD"/>
    <s v="O1"/>
    <s v="USMO6561318160"/>
    <s v="1082064979410514"/>
    <s v=""/>
    <s v="FF_MD_02"/>
    <d v="2025-06-30T00:00:00"/>
    <d v="2025-07-07T00:00:00"/>
    <n v="0"/>
    <s v=""/>
    <s v=""/>
    <s v="3101650842"/>
    <s v="200011795529"/>
    <s v="0010"/>
    <s v="0060"/>
    <s v="C1"/>
    <s v="10-60"/>
    <x v="0"/>
    <x v="1"/>
    <n v="10514"/>
    <x v="1"/>
  </r>
  <r>
    <s v="10820649902"/>
    <s v="25181COCH1AA"/>
    <s v="FA"/>
    <s v="R4"/>
    <d v="2025-06-30T00:00:00"/>
    <s v=""/>
    <s v="3106"/>
    <x v="0"/>
    <s v="10719"/>
    <s v="0"/>
    <n v="-5"/>
    <s v=""/>
    <n v="-5"/>
    <s v="USD"/>
    <s v="O1"/>
    <s v="USMO6565351871"/>
    <s v="1082064990210719"/>
    <s v=""/>
    <s v="FF_MD_02"/>
    <d v="2025-06-30T00:00:00"/>
    <d v="2025-07-07T00:00:00"/>
    <n v="0"/>
    <s v=""/>
    <s v=""/>
    <s v="3101584090"/>
    <s v="200013246877"/>
    <s v="0010"/>
    <s v="0060"/>
    <s v="C1"/>
    <s v="10-60"/>
    <x v="0"/>
    <x v="0"/>
    <n v="10719"/>
    <x v="0"/>
  </r>
  <r>
    <s v="10820649903"/>
    <s v="25181COCH1AA"/>
    <s v="FA"/>
    <s v="R4"/>
    <d v="2025-06-30T00:00:00"/>
    <s v=""/>
    <s v="3106"/>
    <x v="0"/>
    <s v="10719"/>
    <s v="0"/>
    <n v="-5"/>
    <s v=""/>
    <n v="-5"/>
    <s v="USD"/>
    <s v="O1"/>
    <s v="USMO6574094551"/>
    <s v="1082064990310719"/>
    <s v=""/>
    <s v="FF_MD_02"/>
    <d v="2025-06-30T00:00:00"/>
    <d v="2025-07-07T00:00:00"/>
    <n v="0"/>
    <s v=""/>
    <s v=""/>
    <s v="3101695700"/>
    <s v="200013246984"/>
    <s v="0010"/>
    <s v="0060"/>
    <s v="R1"/>
    <s v="10-60"/>
    <x v="0"/>
    <x v="0"/>
    <n v="10719"/>
    <x v="0"/>
  </r>
  <r>
    <s v="10820650068"/>
    <s v="25181COCH1AC"/>
    <s v="FA"/>
    <s v="R4"/>
    <d v="2025-06-30T00:00:00"/>
    <s v=""/>
    <s v="3106"/>
    <x v="0"/>
    <s v="10719"/>
    <s v="0"/>
    <n v="-5"/>
    <s v=""/>
    <n v="-5"/>
    <s v="USD"/>
    <s v="O1"/>
    <s v="USMO6574072001"/>
    <s v="1082065006810719"/>
    <s v=""/>
    <s v="FF_MD_02"/>
    <d v="2025-06-30T00:00:00"/>
    <d v="2025-07-07T00:00:00"/>
    <n v="0"/>
    <s v=""/>
    <s v=""/>
    <s v="3101621260"/>
    <s v="200012913717"/>
    <s v="0010"/>
    <s v="0060"/>
    <s v="R1"/>
    <s v="10-60"/>
    <x v="0"/>
    <x v="0"/>
    <n v="10719"/>
    <x v="0"/>
  </r>
  <r>
    <s v="10820650121"/>
    <s v="25181COCH1AC"/>
    <s v="FA"/>
    <s v="R4"/>
    <d v="2025-06-30T00:00:00"/>
    <s v=""/>
    <s v="3106"/>
    <x v="1"/>
    <s v="10514"/>
    <s v="0"/>
    <n v="-5"/>
    <s v=""/>
    <n v="-5"/>
    <s v="USD"/>
    <s v="O1"/>
    <s v="USMO6561312990"/>
    <s v="1082065012110514"/>
    <s v=""/>
    <s v="FF_MD_02"/>
    <d v="2025-06-30T00:00:00"/>
    <d v="2025-07-07T00:00:00"/>
    <n v="0"/>
    <s v=""/>
    <s v=""/>
    <s v="3101569667"/>
    <s v="200011969561"/>
    <s v="0010"/>
    <s v="0060"/>
    <s v="R1"/>
    <s v="10-60"/>
    <x v="0"/>
    <x v="1"/>
    <n v="10514"/>
    <x v="1"/>
  </r>
  <r>
    <s v="10820650121"/>
    <s v="25181COCH1AC"/>
    <s v="FA"/>
    <s v="R4"/>
    <d v="2025-06-30T00:00:00"/>
    <s v=""/>
    <s v="3106"/>
    <x v="0"/>
    <s v="10469"/>
    <s v="0"/>
    <n v="-5"/>
    <s v=""/>
    <n v="-5"/>
    <s v="USD"/>
    <s v="O1"/>
    <s v="USMO6561312990"/>
    <s v="1082065012110469"/>
    <s v=""/>
    <s v="FF_MD_02"/>
    <d v="2025-06-30T00:00:00"/>
    <d v="2025-07-07T00:00:00"/>
    <n v="0"/>
    <s v=""/>
    <s v=""/>
    <s v="3101569767"/>
    <s v="200011969561"/>
    <s v="0010"/>
    <s v="0060"/>
    <s v="R1"/>
    <s v="10-60"/>
    <x v="0"/>
    <x v="0"/>
    <n v="10469"/>
    <x v="2"/>
  </r>
  <r>
    <s v="10820650247"/>
    <s v="25181COCH1AA"/>
    <s v="FA"/>
    <s v="R4"/>
    <d v="2025-06-30T00:00:00"/>
    <s v=""/>
    <s v="3106"/>
    <x v="0"/>
    <s v="10719"/>
    <s v="0"/>
    <n v="-10.53"/>
    <s v=""/>
    <n v="-10.53"/>
    <s v="USD"/>
    <s v="O1"/>
    <s v="USMO6574096651"/>
    <s v="1082065024710719"/>
    <s v=""/>
    <s v="FF_MD_02"/>
    <d v="2025-06-30T00:00:00"/>
    <d v="2025-07-07T00:00:00"/>
    <n v="0"/>
    <s v=""/>
    <s v=""/>
    <s v="3101561638"/>
    <s v="200012107393"/>
    <s v="0010"/>
    <s v="0060"/>
    <s v="R1"/>
    <s v="10-60"/>
    <x v="0"/>
    <x v="0"/>
    <n v="10719"/>
    <x v="0"/>
  </r>
  <r>
    <s v="10820650273"/>
    <s v="25181COCH1AC"/>
    <s v="FA"/>
    <s v="R4"/>
    <d v="2025-06-30T00:00:00"/>
    <s v=""/>
    <s v="3106"/>
    <x v="0"/>
    <s v="10719"/>
    <s v="0"/>
    <n v="-5"/>
    <s v=""/>
    <n v="-5"/>
    <s v="USD"/>
    <s v="O1"/>
    <s v="USMO6568083921"/>
    <s v="1082065027310719"/>
    <s v=""/>
    <s v="FF_MD_02"/>
    <d v="2025-06-30T00:00:00"/>
    <d v="2025-07-07T00:00:00"/>
    <n v="0"/>
    <s v=""/>
    <s v=""/>
    <s v="3101589368"/>
    <s v="200012695066"/>
    <s v="0010"/>
    <s v="0060"/>
    <s v="R1"/>
    <s v="10-60"/>
    <x v="0"/>
    <x v="0"/>
    <n v="10719"/>
    <x v="0"/>
  </r>
  <r>
    <s v="10820650385"/>
    <s v="25181COCH1AC"/>
    <s v="FA"/>
    <s v="R4"/>
    <d v="2025-06-30T00:00:00"/>
    <s v=""/>
    <s v="3106"/>
    <x v="0"/>
    <s v="10719"/>
    <s v="0"/>
    <n v="-5"/>
    <s v=""/>
    <n v="-5"/>
    <s v="USD"/>
    <s v="O1"/>
    <s v="USMO6560511120"/>
    <s v="1082065038510719"/>
    <s v=""/>
    <s v="FF_MD_02"/>
    <d v="2025-06-30T00:00:00"/>
    <d v="2025-07-07T00:00:00"/>
    <n v="0"/>
    <s v=""/>
    <s v=""/>
    <s v="3101508073"/>
    <s v="200013088808"/>
    <s v="0010"/>
    <s v="0060"/>
    <s v="R1"/>
    <s v="10-60"/>
    <x v="0"/>
    <x v="0"/>
    <n v="10719"/>
    <x v="0"/>
  </r>
  <r>
    <s v="10820650597"/>
    <s v="25181COCH1AC"/>
    <s v="FA"/>
    <s v="R4"/>
    <d v="2025-06-30T00:00:00"/>
    <s v=""/>
    <s v="3106"/>
    <x v="0"/>
    <s v="10719"/>
    <s v="0"/>
    <n v="-9.08"/>
    <s v=""/>
    <n v="-9.08"/>
    <s v="USD"/>
    <s v="O1"/>
    <s v="USMO6561683901"/>
    <s v="1082065059710719"/>
    <s v=""/>
    <s v="FF_MD_02"/>
    <d v="2025-06-30T00:00:00"/>
    <d v="2025-07-07T00:00:00"/>
    <n v="0"/>
    <s v=""/>
    <s v=""/>
    <s v="3101654908"/>
    <s v="200011190101"/>
    <s v="0010"/>
    <s v="0060"/>
    <s v="R1"/>
    <s v="10-60"/>
    <x v="0"/>
    <x v="0"/>
    <n v="10719"/>
    <x v="0"/>
  </r>
  <r>
    <s v="10820650617"/>
    <s v="25181COCH1AC"/>
    <s v="FA"/>
    <s v="R4"/>
    <d v="2025-06-30T00:00:00"/>
    <s v=""/>
    <s v="3106"/>
    <x v="0"/>
    <s v="10719"/>
    <s v="0"/>
    <n v="-8.33"/>
    <s v=""/>
    <n v="-8.33"/>
    <s v="USD"/>
    <s v="O1"/>
    <s v="USMO6560526050"/>
    <s v="1082065061710719"/>
    <s v=""/>
    <s v="FF_MD_02"/>
    <d v="2025-06-30T00:00:00"/>
    <d v="2025-07-07T00:00:00"/>
    <n v="0"/>
    <s v=""/>
    <s v=""/>
    <s v="3101691421"/>
    <s v="200011123706"/>
    <s v="0010"/>
    <s v="0060"/>
    <s v="R1"/>
    <s v="10-60"/>
    <x v="0"/>
    <x v="0"/>
    <n v="10719"/>
    <x v="0"/>
  </r>
  <r>
    <s v="10820651064"/>
    <s v="25181COCH1AA"/>
    <s v="FA"/>
    <s v="R4"/>
    <d v="2025-06-30T00:00:00"/>
    <s v=""/>
    <s v="3106"/>
    <x v="0"/>
    <s v="10719"/>
    <s v="0"/>
    <n v="-7.21"/>
    <s v=""/>
    <n v="-7.21"/>
    <s v="USD"/>
    <s v="O1"/>
    <s v="USMO6560524160"/>
    <s v="1082065106410719"/>
    <s v=""/>
    <s v="FF_MD_02"/>
    <d v="2025-06-30T00:00:00"/>
    <d v="2025-07-07T00:00:00"/>
    <n v="0"/>
    <s v=""/>
    <s v=""/>
    <s v="3101654103"/>
    <s v="200012078263"/>
    <s v="0010"/>
    <s v="0060"/>
    <s v="R1"/>
    <s v="10-60"/>
    <x v="0"/>
    <x v="0"/>
    <n v="10719"/>
    <x v="0"/>
  </r>
  <r>
    <s v="10820651340"/>
    <s v="25181COCH1AC"/>
    <s v="FA"/>
    <s v="R4"/>
    <d v="2025-06-30T00:00:00"/>
    <s v=""/>
    <s v="3106"/>
    <x v="0"/>
    <s v="10719"/>
    <s v="0"/>
    <n v="-12.25"/>
    <s v=""/>
    <n v="-12.25"/>
    <s v="USD"/>
    <s v="O1"/>
    <s v="USMO6485491281"/>
    <s v="1082065134010719"/>
    <s v=""/>
    <s v="FF_MD_02"/>
    <d v="2025-06-30T00:00:00"/>
    <d v="2025-07-07T00:00:00"/>
    <n v="0"/>
    <s v=""/>
    <s v=""/>
    <s v="3101581861"/>
    <s v="200012487092"/>
    <s v="0010"/>
    <s v="0060"/>
    <s v="R1"/>
    <s v="10-60"/>
    <x v="0"/>
    <x v="0"/>
    <n v="10719"/>
    <x v="0"/>
  </r>
  <r>
    <s v="10820651362"/>
    <s v="25181COCH1AA"/>
    <s v="FA"/>
    <s v="R4"/>
    <d v="2025-06-30T00:00:00"/>
    <s v=""/>
    <s v="3106"/>
    <x v="0"/>
    <s v="10469"/>
    <s v="0"/>
    <n v="-5"/>
    <s v=""/>
    <n v="-5"/>
    <s v="USD"/>
    <s v="O1"/>
    <s v="USMO6561313930"/>
    <s v="1082065136210469"/>
    <s v=""/>
    <s v="FF_MD_02"/>
    <d v="2025-06-30T00:00:00"/>
    <d v="2025-07-07T00:00:00"/>
    <n v="0"/>
    <s v=""/>
    <s v=""/>
    <s v="3101654737"/>
    <s v="200012428757"/>
    <s v="0010"/>
    <s v="0060"/>
    <s v="R1"/>
    <s v="10-60"/>
    <x v="0"/>
    <x v="0"/>
    <n v="10469"/>
    <x v="2"/>
  </r>
  <r>
    <s v="10820651362"/>
    <s v="25181COCH1AA"/>
    <s v="FA"/>
    <s v="R4"/>
    <d v="2025-06-30T00:00:00"/>
    <s v=""/>
    <s v="3106"/>
    <x v="1"/>
    <s v="10514"/>
    <s v="0"/>
    <n v="-5"/>
    <s v=""/>
    <n v="-5"/>
    <s v="USD"/>
    <s v="O1"/>
    <s v="USMO6561313930"/>
    <s v="1082065136210514"/>
    <s v=""/>
    <s v="FF_MD_02"/>
    <d v="2025-06-30T00:00:00"/>
    <d v="2025-07-07T00:00:00"/>
    <n v="0"/>
    <s v=""/>
    <s v=""/>
    <s v="3101654641"/>
    <s v="200012428757"/>
    <s v="0010"/>
    <s v="0060"/>
    <s v="R1"/>
    <s v="10-60"/>
    <x v="0"/>
    <x v="1"/>
    <n v="10514"/>
    <x v="1"/>
  </r>
  <r>
    <s v="10820651377"/>
    <s v="25181COCH1AC"/>
    <s v="FA"/>
    <s v="R4"/>
    <d v="2025-06-30T00:00:00"/>
    <s v=""/>
    <s v="3106"/>
    <x v="0"/>
    <s v="10469"/>
    <s v="0"/>
    <n v="-5"/>
    <s v=""/>
    <n v="-5"/>
    <s v="USD"/>
    <s v="O1"/>
    <s v="USMO6561315160"/>
    <s v="1082065137710469"/>
    <s v=""/>
    <s v="FF_MD_02"/>
    <d v="2025-06-30T00:00:00"/>
    <d v="2025-07-07T00:00:00"/>
    <n v="0"/>
    <s v=""/>
    <s v=""/>
    <s v="3101573176"/>
    <s v="200012607137"/>
    <s v="0010"/>
    <s v="0060"/>
    <s v="R1"/>
    <s v="10-60"/>
    <x v="0"/>
    <x v="0"/>
    <n v="10469"/>
    <x v="2"/>
  </r>
  <r>
    <s v="10820651377"/>
    <s v="25181COCH1AC"/>
    <s v="FA"/>
    <s v="R4"/>
    <d v="2025-06-30T00:00:00"/>
    <s v=""/>
    <s v="3106"/>
    <x v="1"/>
    <s v="10514"/>
    <s v="0"/>
    <n v="-5"/>
    <s v=""/>
    <n v="-5"/>
    <s v="USD"/>
    <s v="O1"/>
    <s v="USMO6561315160"/>
    <s v="1082065137710514"/>
    <s v=""/>
    <s v="FF_MD_02"/>
    <d v="2025-06-30T00:00:00"/>
    <d v="2025-07-07T00:00:00"/>
    <n v="0"/>
    <s v=""/>
    <s v=""/>
    <s v="3101572983"/>
    <s v="200012607137"/>
    <s v="0010"/>
    <s v="0060"/>
    <s v="R1"/>
    <s v="10-60"/>
    <x v="0"/>
    <x v="1"/>
    <n v="10514"/>
    <x v="1"/>
  </r>
  <r>
    <s v="10820651452"/>
    <s v="25181COCH1AA"/>
    <s v="FA"/>
    <s v="R4"/>
    <d v="2025-06-30T00:00:00"/>
    <s v=""/>
    <s v="3106"/>
    <x v="0"/>
    <s v="10469"/>
    <s v="0"/>
    <n v="-13.36"/>
    <s v=""/>
    <n v="-13.36"/>
    <s v="USD"/>
    <s v="O1"/>
    <s v="USMO6561312280"/>
    <s v="1082065145210469"/>
    <s v=""/>
    <s v="FF_MD_02"/>
    <d v="2025-06-30T00:00:00"/>
    <d v="2025-07-07T00:00:00"/>
    <n v="0"/>
    <s v=""/>
    <s v=""/>
    <s v="3101534513"/>
    <s v="200012610321"/>
    <s v="0010"/>
    <s v="0060"/>
    <s v="R1"/>
    <s v="10-60"/>
    <x v="0"/>
    <x v="0"/>
    <n v="10469"/>
    <x v="2"/>
  </r>
  <r>
    <s v="10820651452"/>
    <s v="25181COCH1AA"/>
    <s v="FA"/>
    <s v="R4"/>
    <d v="2025-06-30T00:00:00"/>
    <s v=""/>
    <s v="3106"/>
    <x v="1"/>
    <s v="10514"/>
    <s v="0"/>
    <n v="-18.88"/>
    <s v=""/>
    <n v="-18.88"/>
    <s v="USD"/>
    <s v="O1"/>
    <s v="USMO6561312280"/>
    <s v="1082065145210514"/>
    <s v=""/>
    <s v="FF_MD_02"/>
    <d v="2025-06-30T00:00:00"/>
    <d v="2025-07-07T00:00:00"/>
    <n v="0"/>
    <s v=""/>
    <s v=""/>
    <s v="3101534608"/>
    <s v="200012610321"/>
    <s v="0010"/>
    <s v="0060"/>
    <s v="R1"/>
    <s v="10-60"/>
    <x v="0"/>
    <x v="1"/>
    <n v="10514"/>
    <x v="1"/>
  </r>
  <r>
    <s v="10820651638"/>
    <s v="25181COCH1AA"/>
    <s v="FA"/>
    <s v="R4"/>
    <d v="2025-06-30T00:00:00"/>
    <s v=""/>
    <s v="3106"/>
    <x v="0"/>
    <s v="10719"/>
    <s v="0"/>
    <n v="-5"/>
    <s v=""/>
    <n v="-5"/>
    <s v="USD"/>
    <s v="O1"/>
    <s v="USMO6570593400"/>
    <s v="1082065163810719"/>
    <s v=""/>
    <s v="FF_MD_02"/>
    <d v="2025-06-30T00:00:00"/>
    <d v="2025-07-07T00:00:00"/>
    <n v="0"/>
    <s v=""/>
    <s v=""/>
    <s v="3101530218"/>
    <s v="200013126616"/>
    <s v="0010"/>
    <s v="0060"/>
    <s v="R1"/>
    <s v="10-60"/>
    <x v="0"/>
    <x v="0"/>
    <n v="10719"/>
    <x v="0"/>
  </r>
  <r>
    <s v="10820651660"/>
    <s v="25181COCH1AA"/>
    <s v="FA"/>
    <s v="R4"/>
    <d v="2025-06-30T00:00:00"/>
    <s v=""/>
    <s v="3106"/>
    <x v="0"/>
    <s v="10719"/>
    <s v="0"/>
    <n v="-5"/>
    <s v=""/>
    <n v="-5"/>
    <s v="USD"/>
    <s v="O1"/>
    <s v="USMO6560518500"/>
    <s v="1082065166010719"/>
    <s v=""/>
    <s v="FF_MD_02"/>
    <d v="2025-06-30T00:00:00"/>
    <d v="2025-07-07T00:00:00"/>
    <n v="0"/>
    <s v=""/>
    <s v=""/>
    <s v="3101719913"/>
    <s v="200013133323"/>
    <s v="0010"/>
    <s v="0060"/>
    <s v="R1"/>
    <s v="10-60"/>
    <x v="0"/>
    <x v="0"/>
    <n v="10719"/>
    <x v="0"/>
  </r>
  <r>
    <s v="10820651808"/>
    <s v="25181COCH1AA"/>
    <s v="FA"/>
    <s v="R4"/>
    <d v="2025-06-30T00:00:00"/>
    <s v=""/>
    <s v="3106"/>
    <x v="0"/>
    <s v="10719"/>
    <s v="0"/>
    <n v="-15.77"/>
    <s v=""/>
    <n v="-15.77"/>
    <s v="USD"/>
    <s v="O1"/>
    <s v="USMO6570597001"/>
    <s v="1082065180810719"/>
    <s v=""/>
    <s v="FF_MD_02"/>
    <d v="2025-06-30T00:00:00"/>
    <d v="2025-07-07T00:00:00"/>
    <n v="0"/>
    <s v=""/>
    <s v=""/>
    <s v="3101724285"/>
    <s v="200011991888"/>
    <s v="0010"/>
    <s v="0060"/>
    <s v="R1"/>
    <s v="10-60"/>
    <x v="0"/>
    <x v="0"/>
    <n v="10719"/>
    <x v="0"/>
  </r>
  <r>
    <s v="10820651878"/>
    <s v="25181COCH1AA"/>
    <s v="FA"/>
    <s v="R4"/>
    <d v="2025-06-30T00:00:00"/>
    <s v=""/>
    <s v="3106"/>
    <x v="0"/>
    <s v="10469"/>
    <s v="0"/>
    <n v="-5"/>
    <s v=""/>
    <n v="-5"/>
    <s v="USD"/>
    <s v="O1"/>
    <s v="USMO6561318780"/>
    <s v="1082065187810469"/>
    <s v=""/>
    <s v="FF_MD_02"/>
    <d v="2025-06-30T00:00:00"/>
    <d v="2025-07-07T00:00:00"/>
    <n v="0"/>
    <s v=""/>
    <s v=""/>
    <s v="3101550952"/>
    <s v="200012245672"/>
    <s v="0010"/>
    <s v="0060"/>
    <s v="C1"/>
    <s v="10-60"/>
    <x v="0"/>
    <x v="0"/>
    <n v="10469"/>
    <x v="2"/>
  </r>
  <r>
    <s v="10820651878"/>
    <s v="25181COCH1AA"/>
    <s v="FA"/>
    <s v="R4"/>
    <d v="2025-06-30T00:00:00"/>
    <s v=""/>
    <s v="3106"/>
    <x v="1"/>
    <s v="10514"/>
    <s v="0"/>
    <n v="-5"/>
    <s v=""/>
    <n v="-5"/>
    <s v="USD"/>
    <s v="O1"/>
    <s v="USMO6561318780"/>
    <s v="1082065187810514"/>
    <s v=""/>
    <s v="FF_MD_02"/>
    <d v="2025-06-30T00:00:00"/>
    <d v="2025-07-07T00:00:00"/>
    <n v="0"/>
    <s v=""/>
    <s v=""/>
    <s v="3101550857"/>
    <s v="200012245672"/>
    <s v="0010"/>
    <s v="0060"/>
    <s v="C1"/>
    <s v="10-60"/>
    <x v="0"/>
    <x v="1"/>
    <n v="10514"/>
    <x v="1"/>
  </r>
  <r>
    <s v="10820651937"/>
    <s v="25181COCH1AC"/>
    <s v="FA"/>
    <s v="R4"/>
    <d v="2025-06-30T00:00:00"/>
    <s v=""/>
    <s v="3106"/>
    <x v="1"/>
    <s v="10514"/>
    <s v="0"/>
    <n v="-5"/>
    <s v=""/>
    <n v="-5"/>
    <s v="USD"/>
    <s v="O1"/>
    <s v="USMO6561329330"/>
    <s v="1082065193710514"/>
    <s v=""/>
    <s v="FF_MD_02"/>
    <d v="2025-06-30T00:00:00"/>
    <d v="2025-07-07T00:00:00"/>
    <n v="0"/>
    <s v=""/>
    <s v=""/>
    <s v="3101545961"/>
    <s v="200012155434"/>
    <s v="0010"/>
    <s v="0060"/>
    <s v="R1"/>
    <s v="10-60"/>
    <x v="0"/>
    <x v="1"/>
    <n v="10514"/>
    <x v="1"/>
  </r>
  <r>
    <s v="10820651937"/>
    <s v="25181COCH1AC"/>
    <s v="FA"/>
    <s v="R4"/>
    <d v="2025-06-30T00:00:00"/>
    <s v=""/>
    <s v="3106"/>
    <x v="0"/>
    <s v="10469"/>
    <s v="0"/>
    <n v="-5"/>
    <s v=""/>
    <n v="-5"/>
    <s v="USD"/>
    <s v="O1"/>
    <s v="USMO6561329330"/>
    <s v="1082065193710469"/>
    <s v=""/>
    <s v="FF_MD_02"/>
    <d v="2025-06-30T00:00:00"/>
    <d v="2025-07-07T00:00:00"/>
    <n v="0"/>
    <s v=""/>
    <s v=""/>
    <s v="3101545867"/>
    <s v="200012155434"/>
    <s v="0010"/>
    <s v="0060"/>
    <s v="R1"/>
    <s v="10-60"/>
    <x v="0"/>
    <x v="0"/>
    <n v="10469"/>
    <x v="2"/>
  </r>
  <r>
    <s v="10820652048"/>
    <s v="25181COCH1AA"/>
    <s v="FA"/>
    <s v="R4"/>
    <d v="2025-06-30T00:00:00"/>
    <s v=""/>
    <s v="3106"/>
    <x v="0"/>
    <s v="10719"/>
    <s v="0"/>
    <n v="-5"/>
    <s v=""/>
    <n v="-5"/>
    <s v="USD"/>
    <s v="O1"/>
    <s v="USMO6560523680"/>
    <s v="1082065204810719"/>
    <s v=""/>
    <s v="FF_MD_02"/>
    <d v="2025-06-30T00:00:00"/>
    <d v="2025-07-07T00:00:00"/>
    <n v="0"/>
    <s v=""/>
    <s v=""/>
    <s v="3101697634"/>
    <s v="200012568651"/>
    <s v="0010"/>
    <s v="0060"/>
    <s v="C1"/>
    <s v="10-60"/>
    <x v="0"/>
    <x v="0"/>
    <n v="10719"/>
    <x v="0"/>
  </r>
  <r>
    <s v="10820652215"/>
    <s v="25181COCH1AC"/>
    <s v="FA"/>
    <s v="R4"/>
    <d v="2025-06-30T00:00:00"/>
    <s v=""/>
    <s v="3106"/>
    <x v="0"/>
    <s v="10719"/>
    <s v="0"/>
    <n v="-5"/>
    <s v=""/>
    <n v="-5"/>
    <s v="USD"/>
    <s v="O1"/>
    <s v="USMO6560519391"/>
    <s v="1082065221510719"/>
    <s v=""/>
    <s v="FF_MD_02"/>
    <d v="2025-06-30T00:00:00"/>
    <d v="2025-07-07T00:00:00"/>
    <n v="0"/>
    <s v=""/>
    <s v=""/>
    <s v="3101561646"/>
    <s v="200011237191"/>
    <s v="0010"/>
    <s v="0060"/>
    <s v="R1"/>
    <s v="10-60"/>
    <x v="0"/>
    <x v="0"/>
    <n v="10719"/>
    <x v="0"/>
  </r>
  <r>
    <s v="10820652217"/>
    <s v="25181COCH1AC"/>
    <s v="FA"/>
    <s v="R4"/>
    <d v="2025-06-30T00:00:00"/>
    <s v=""/>
    <s v="3106"/>
    <x v="0"/>
    <s v="10719"/>
    <s v="0"/>
    <n v="-5"/>
    <s v=""/>
    <n v="-5"/>
    <s v="USD"/>
    <s v="O1"/>
    <s v="USMO6560519370"/>
    <s v="1082065221710719"/>
    <s v=""/>
    <s v="FF_MD_02"/>
    <d v="2025-06-30T00:00:00"/>
    <d v="2025-07-07T00:00:00"/>
    <n v="0"/>
    <s v=""/>
    <s v=""/>
    <s v="3101617453"/>
    <s v="200011237217"/>
    <s v="0010"/>
    <s v="0060"/>
    <s v="C1"/>
    <s v="10-60"/>
    <x v="0"/>
    <x v="0"/>
    <n v="10719"/>
    <x v="0"/>
  </r>
  <r>
    <s v="10820652520"/>
    <s v="25181COCH1AC"/>
    <s v="FA"/>
    <s v="R4"/>
    <d v="2025-06-30T00:00:00"/>
    <s v=""/>
    <s v="3106"/>
    <x v="0"/>
    <s v="10719"/>
    <s v="0"/>
    <n v="-10.039999999999999"/>
    <s v=""/>
    <n v="-10.039999999999999"/>
    <s v="USD"/>
    <s v="O1"/>
    <s v="USMO6560520770"/>
    <s v="1082065252010719"/>
    <s v=""/>
    <s v="FF_MD_02"/>
    <d v="2025-06-30T00:00:00"/>
    <d v="2025-07-07T00:00:00"/>
    <n v="0"/>
    <s v=""/>
    <s v=""/>
    <s v="3101501328"/>
    <s v="200012055212"/>
    <s v="0010"/>
    <s v="0060"/>
    <s v="R1"/>
    <s v="10-60"/>
    <x v="0"/>
    <x v="0"/>
    <n v="10719"/>
    <x v="0"/>
  </r>
  <r>
    <s v="10820652612"/>
    <s v="25181COCH1AA"/>
    <s v="FA"/>
    <s v="R4"/>
    <d v="2025-06-30T00:00:00"/>
    <s v=""/>
    <s v="3106"/>
    <x v="0"/>
    <s v="10719"/>
    <s v="0"/>
    <n v="-5"/>
    <s v=""/>
    <n v="-5"/>
    <s v="USD"/>
    <s v="O1"/>
    <s v="USMO6560515180"/>
    <s v="1082065261210719"/>
    <s v=""/>
    <s v="FF_MD_02"/>
    <d v="2025-06-30T00:00:00"/>
    <d v="2025-07-07T00:00:00"/>
    <n v="0"/>
    <s v=""/>
    <s v=""/>
    <s v="3101608722"/>
    <s v="200012381626"/>
    <s v="0010"/>
    <s v="0060"/>
    <s v="C1"/>
    <s v="10-60"/>
    <x v="0"/>
    <x v="0"/>
    <n v="10719"/>
    <x v="0"/>
  </r>
  <r>
    <s v="10820652616"/>
    <s v="25181COCH1AA"/>
    <s v="FA"/>
    <s v="R4"/>
    <d v="2025-06-30T00:00:00"/>
    <s v=""/>
    <s v="3106"/>
    <x v="0"/>
    <s v="10719"/>
    <s v="0"/>
    <n v="-5"/>
    <s v=""/>
    <n v="-5"/>
    <s v="USD"/>
    <s v="O1"/>
    <s v="USMO6574096721"/>
    <s v="1082065261610719"/>
    <s v=""/>
    <s v="FF_MD_02"/>
    <d v="2025-06-30T00:00:00"/>
    <d v="2025-07-07T00:00:00"/>
    <n v="0"/>
    <s v=""/>
    <s v=""/>
    <s v="3101544575"/>
    <s v="200012466583"/>
    <s v="0010"/>
    <s v="0060"/>
    <s v="R1"/>
    <s v="10-60"/>
    <x v="0"/>
    <x v="0"/>
    <n v="10719"/>
    <x v="0"/>
  </r>
  <r>
    <s v="10820652983"/>
    <s v="25181COCH1AC"/>
    <s v="FA"/>
    <s v="R4"/>
    <d v="2025-06-30T00:00:00"/>
    <s v=""/>
    <s v="3106"/>
    <x v="0"/>
    <s v="10719"/>
    <s v="0"/>
    <n v="-5"/>
    <s v=""/>
    <n v="-5"/>
    <s v="USD"/>
    <s v="O1"/>
    <s v="USMO6570593400"/>
    <s v="1082065298310719"/>
    <s v=""/>
    <s v="FF_MD_02"/>
    <d v="2025-06-30T00:00:00"/>
    <d v="2025-07-07T00:00:00"/>
    <n v="0"/>
    <s v=""/>
    <s v=""/>
    <s v="3101530795"/>
    <s v="200013178674"/>
    <s v="0010"/>
    <s v="0060"/>
    <s v="C1"/>
    <s v="10-60"/>
    <x v="0"/>
    <x v="0"/>
    <n v="10719"/>
    <x v="0"/>
  </r>
  <r>
    <s v="10820653086"/>
    <s v="25181COCH1AC"/>
    <s v="FA"/>
    <s v="R4"/>
    <d v="2025-06-30T00:00:00"/>
    <s v=""/>
    <s v="3106"/>
    <x v="0"/>
    <s v="10469"/>
    <s v="0"/>
    <n v="-5"/>
    <s v=""/>
    <n v="-5"/>
    <s v="USD"/>
    <s v="O1"/>
    <s v="USMO6561323860"/>
    <s v="1082065308610469"/>
    <s v=""/>
    <s v="FF_MD_02"/>
    <d v="2025-06-30T00:00:00"/>
    <d v="2025-07-07T00:00:00"/>
    <n v="0"/>
    <s v=""/>
    <s v=""/>
    <s v="3101695428"/>
    <s v="200012128001"/>
    <s v="0010"/>
    <s v="0060"/>
    <s v="R1"/>
    <s v="10-60"/>
    <x v="0"/>
    <x v="0"/>
    <n v="10469"/>
    <x v="2"/>
  </r>
  <r>
    <s v="10820653086"/>
    <s v="25181COCH1AC"/>
    <s v="FA"/>
    <s v="R4"/>
    <d v="2025-06-30T00:00:00"/>
    <s v=""/>
    <s v="3106"/>
    <x v="1"/>
    <s v="10514"/>
    <s v="0"/>
    <n v="-6.46"/>
    <s v=""/>
    <n v="-6.46"/>
    <s v="USD"/>
    <s v="O1"/>
    <s v="USMO6561323860"/>
    <s v="1082065308610514"/>
    <s v=""/>
    <s v="FF_MD_02"/>
    <d v="2025-06-30T00:00:00"/>
    <d v="2025-07-07T00:00:00"/>
    <n v="0"/>
    <s v=""/>
    <s v=""/>
    <s v="3101695181"/>
    <s v="200012128001"/>
    <s v="0010"/>
    <s v="0060"/>
    <s v="R1"/>
    <s v="10-60"/>
    <x v="0"/>
    <x v="1"/>
    <n v="10514"/>
    <x v="1"/>
  </r>
  <r>
    <s v="10820653101"/>
    <s v="25181COCH1AC"/>
    <s v="FA"/>
    <s v="R4"/>
    <d v="2025-06-30T00:00:00"/>
    <s v=""/>
    <s v="3106"/>
    <x v="0"/>
    <s v="10719"/>
    <s v="0"/>
    <n v="-5"/>
    <s v=""/>
    <n v="-5"/>
    <s v="USD"/>
    <s v="O1"/>
    <s v="USMO6560526610"/>
    <s v="1082065310110719"/>
    <s v=""/>
    <s v="FF_MD_02"/>
    <d v="2025-06-30T00:00:00"/>
    <d v="2025-07-07T00:00:00"/>
    <n v="0"/>
    <s v=""/>
    <s v=""/>
    <s v="3101518196"/>
    <s v="200012221426"/>
    <s v="0010"/>
    <s v="0060"/>
    <s v="R1"/>
    <s v="10-60"/>
    <x v="0"/>
    <x v="0"/>
    <n v="10719"/>
    <x v="0"/>
  </r>
  <r>
    <s v="10820653198"/>
    <s v="25181COCH1AA"/>
    <s v="FA"/>
    <s v="R4"/>
    <d v="2025-06-30T00:00:00"/>
    <s v=""/>
    <s v="3106"/>
    <x v="0"/>
    <s v="10719"/>
    <s v="0"/>
    <n v="-10"/>
    <s v=""/>
    <n v="-10"/>
    <s v="USD"/>
    <s v="O1"/>
    <s v="USMO6560523170"/>
    <s v="1082065319810719"/>
    <s v=""/>
    <s v="FF_MD_02"/>
    <d v="2025-06-30T00:00:00"/>
    <d v="2025-07-07T00:00:00"/>
    <n v="0"/>
    <s v=""/>
    <s v=""/>
    <s v="3101636980"/>
    <s v="200012369605"/>
    <s v="0010"/>
    <s v="0060"/>
    <s v="C1"/>
    <s v="10-60"/>
    <x v="0"/>
    <x v="0"/>
    <n v="10719"/>
    <x v="0"/>
  </r>
  <r>
    <s v="10820653202"/>
    <s v="25181COCH1AA"/>
    <s v="FA"/>
    <s v="R4"/>
    <d v="2025-06-30T00:00:00"/>
    <s v=""/>
    <s v="3106"/>
    <x v="0"/>
    <s v="10719"/>
    <s v="0"/>
    <n v="-15.17"/>
    <s v=""/>
    <n v="-15.17"/>
    <s v="USD"/>
    <s v="O1"/>
    <s v="USMO6485493820"/>
    <s v="1082065320210719"/>
    <s v=""/>
    <s v="FF_MD_02"/>
    <d v="2025-06-30T00:00:00"/>
    <d v="2025-07-07T00:00:00"/>
    <n v="0"/>
    <s v=""/>
    <s v=""/>
    <s v="3101578905"/>
    <s v="200012363368"/>
    <s v="0010"/>
    <s v="0060"/>
    <s v="R1"/>
    <s v="10-60"/>
    <x v="0"/>
    <x v="0"/>
    <n v="10719"/>
    <x v="0"/>
  </r>
  <r>
    <s v="10820653236"/>
    <s v="25181COCH1AC"/>
    <s v="FA"/>
    <s v="R4"/>
    <d v="2025-06-30T00:00:00"/>
    <s v=""/>
    <s v="3106"/>
    <x v="0"/>
    <s v="10719"/>
    <s v="0"/>
    <n v="-23.35"/>
    <s v=""/>
    <n v="-23.35"/>
    <s v="USD"/>
    <s v="O1"/>
    <s v="USMO6560527170"/>
    <s v="1082065323610719"/>
    <s v=""/>
    <s v="FF_MD_02"/>
    <d v="2025-06-30T00:00:00"/>
    <d v="2025-07-07T00:00:00"/>
    <n v="0"/>
    <s v=""/>
    <s v=""/>
    <s v="3101659237"/>
    <s v="200012389330"/>
    <s v="0010"/>
    <s v="0060"/>
    <s v="C1"/>
    <s v="10-60"/>
    <x v="0"/>
    <x v="0"/>
    <n v="10719"/>
    <x v="0"/>
  </r>
  <r>
    <s v="10820653308"/>
    <s v="25181COCH1AC"/>
    <s v="FA"/>
    <s v="R4"/>
    <d v="2025-06-30T00:00:00"/>
    <s v=""/>
    <s v="3106"/>
    <x v="0"/>
    <s v="10719"/>
    <s v="0"/>
    <n v="-9.6999999999999993"/>
    <s v=""/>
    <n v="-9.6999999999999993"/>
    <s v="USD"/>
    <s v="O1"/>
    <s v="USMO6576963030"/>
    <s v="1082065330810719"/>
    <s v=""/>
    <s v="FF_MD_02"/>
    <d v="2025-06-30T00:00:00"/>
    <d v="2025-07-07T00:00:00"/>
    <n v="0"/>
    <s v=""/>
    <s v=""/>
    <s v="3101559308"/>
    <s v="200012548935"/>
    <s v="0010"/>
    <s v="0060"/>
    <s v="R1"/>
    <s v="10-60"/>
    <x v="0"/>
    <x v="0"/>
    <n v="10719"/>
    <x v="0"/>
  </r>
  <r>
    <s v="10820653324"/>
    <s v="25181COCH1AC"/>
    <s v="FA"/>
    <s v="R4"/>
    <d v="2025-06-30T00:00:00"/>
    <s v=""/>
    <s v="3106"/>
    <x v="0"/>
    <s v="10719"/>
    <s v="0"/>
    <n v="-5"/>
    <s v=""/>
    <n v="-5"/>
    <s v="USD"/>
    <s v="O1"/>
    <s v="USMO6560516490"/>
    <s v="1082065332410719"/>
    <s v=""/>
    <s v="FF_MD_02"/>
    <d v="2025-06-30T00:00:00"/>
    <d v="2025-07-07T00:00:00"/>
    <n v="0"/>
    <s v=""/>
    <s v=""/>
    <s v="3101575537"/>
    <s v="200012562431"/>
    <s v="0010"/>
    <s v="0060"/>
    <s v="C1"/>
    <s v="10-60"/>
    <x v="0"/>
    <x v="0"/>
    <n v="10719"/>
    <x v="0"/>
  </r>
  <r>
    <s v="10820653326"/>
    <s v="25181COCH1AC"/>
    <s v="FA"/>
    <s v="R4"/>
    <d v="2025-06-30T00:00:00"/>
    <s v=""/>
    <s v="3106"/>
    <x v="0"/>
    <s v="10719"/>
    <s v="0"/>
    <n v="-5"/>
    <s v=""/>
    <n v="-5"/>
    <s v="USD"/>
    <s v="O1"/>
    <s v="USMO6560516490"/>
    <s v="1082065332610719"/>
    <s v=""/>
    <s v="FF_MD_02"/>
    <d v="2025-06-30T00:00:00"/>
    <d v="2025-07-07T00:00:00"/>
    <n v="0"/>
    <s v=""/>
    <s v=""/>
    <s v="3101575537"/>
    <s v="200012562431"/>
    <s v="0010"/>
    <s v="0060"/>
    <s v="C1"/>
    <s v="10-60"/>
    <x v="0"/>
    <x v="0"/>
    <n v="10719"/>
    <x v="0"/>
  </r>
  <r>
    <s v="10820653338"/>
    <s v="25181COCH1AA"/>
    <s v="FA"/>
    <s v="R4"/>
    <d v="2025-06-30T00:00:00"/>
    <s v=""/>
    <s v="3106"/>
    <x v="1"/>
    <s v="10514"/>
    <s v="0"/>
    <n v="-5"/>
    <s v=""/>
    <n v="-5"/>
    <s v="USD"/>
    <s v="O1"/>
    <s v="USMO6561313690"/>
    <s v="1082065333810514"/>
    <s v=""/>
    <s v="FF_MD_02"/>
    <d v="2025-06-30T00:00:00"/>
    <d v="2025-07-07T00:00:00"/>
    <n v="0"/>
    <s v=""/>
    <s v=""/>
    <s v="3101698755"/>
    <s v="200011889785"/>
    <s v="0010"/>
    <s v="0060"/>
    <s v="R1"/>
    <s v="10-60"/>
    <x v="0"/>
    <x v="1"/>
    <n v="10514"/>
    <x v="1"/>
  </r>
  <r>
    <s v="10820653338"/>
    <s v="25181COCH1AA"/>
    <s v="FA"/>
    <s v="R4"/>
    <d v="2025-06-30T00:00:00"/>
    <s v=""/>
    <s v="3106"/>
    <x v="0"/>
    <s v="10469"/>
    <s v="0"/>
    <n v="-5"/>
    <s v=""/>
    <n v="-5"/>
    <s v="USD"/>
    <s v="O1"/>
    <s v="USMO6561313690"/>
    <s v="1082065333810469"/>
    <s v=""/>
    <s v="FF_MD_02"/>
    <d v="2025-06-30T00:00:00"/>
    <d v="2025-07-07T00:00:00"/>
    <n v="0"/>
    <s v=""/>
    <s v=""/>
    <s v="3101699002"/>
    <s v="200011889785"/>
    <s v="0010"/>
    <s v="0060"/>
    <s v="R1"/>
    <s v="10-60"/>
    <x v="0"/>
    <x v="0"/>
    <n v="10469"/>
    <x v="2"/>
  </r>
  <r>
    <s v="10820653360"/>
    <s v="25181COCH1AA"/>
    <s v="FA"/>
    <s v="R4"/>
    <d v="2025-06-30T00:00:00"/>
    <s v=""/>
    <s v="3106"/>
    <x v="0"/>
    <s v="10469"/>
    <s v="0"/>
    <n v="-5"/>
    <s v=""/>
    <n v="-5"/>
    <s v="USD"/>
    <s v="O1"/>
    <s v="USMO6561313690"/>
    <s v="1082065336010469"/>
    <s v=""/>
    <s v="FF_MD_02"/>
    <d v="2025-06-30T00:00:00"/>
    <d v="2025-07-07T00:00:00"/>
    <n v="0"/>
    <s v=""/>
    <s v=""/>
    <s v="3101698921"/>
    <s v="200011889884"/>
    <s v="0010"/>
    <s v="0060"/>
    <s v="R1"/>
    <s v="10-60"/>
    <x v="0"/>
    <x v="0"/>
    <n v="10469"/>
    <x v="2"/>
  </r>
  <r>
    <s v="10820653405"/>
    <s v="25181COCH1AC"/>
    <s v="FA"/>
    <s v="R4"/>
    <d v="2025-06-30T00:00:00"/>
    <s v=""/>
    <s v="3106"/>
    <x v="0"/>
    <s v="10719"/>
    <s v="0"/>
    <n v="-5"/>
    <s v=""/>
    <n v="-5"/>
    <s v="USD"/>
    <s v="O1"/>
    <s v="USMO6560518840"/>
    <s v="1082065340510719"/>
    <s v=""/>
    <s v="FF_MD_02"/>
    <d v="2025-06-30T00:00:00"/>
    <d v="2025-07-07T00:00:00"/>
    <n v="0"/>
    <s v=""/>
    <s v=""/>
    <s v="3101516615"/>
    <s v="200011326507"/>
    <s v="0010"/>
    <s v="0060"/>
    <s v="C1"/>
    <s v="10-60"/>
    <x v="0"/>
    <x v="0"/>
    <n v="10719"/>
    <x v="0"/>
  </r>
  <r>
    <s v="10820653408"/>
    <s v="25181COCH1AC"/>
    <s v="FA"/>
    <s v="R4"/>
    <d v="2025-06-30T00:00:00"/>
    <s v=""/>
    <s v="3106"/>
    <x v="0"/>
    <s v="10719"/>
    <s v="0"/>
    <n v="-5"/>
    <s v=""/>
    <n v="-5"/>
    <s v="USD"/>
    <s v="O1"/>
    <s v="USMO6560518590"/>
    <s v="1082065340810719"/>
    <s v=""/>
    <s v="FF_MD_02"/>
    <d v="2025-06-30T00:00:00"/>
    <d v="2025-07-07T00:00:00"/>
    <n v="0"/>
    <s v=""/>
    <s v=""/>
    <s v="3101524011"/>
    <s v="200011326986"/>
    <s v="0010"/>
    <s v="0060"/>
    <s v="C1"/>
    <s v="10-60"/>
    <x v="0"/>
    <x v="0"/>
    <n v="10719"/>
    <x v="0"/>
  </r>
  <r>
    <s v="10820653506"/>
    <s v="25181COCH1AC"/>
    <s v="FA"/>
    <s v="R4"/>
    <d v="2025-06-30T00:00:00"/>
    <s v=""/>
    <s v="3106"/>
    <x v="1"/>
    <s v="10514"/>
    <s v="0"/>
    <n v="-5"/>
    <s v=""/>
    <n v="-5"/>
    <s v="USD"/>
    <s v="O1"/>
    <s v="USMO6561333670"/>
    <s v="1082065350610514"/>
    <s v=""/>
    <s v="FF_MD_02"/>
    <d v="2025-06-30T00:00:00"/>
    <d v="2025-07-07T00:00:00"/>
    <n v="0"/>
    <s v=""/>
    <s v=""/>
    <s v="3101672625"/>
    <s v="200011868789"/>
    <s v="0010"/>
    <s v="0060"/>
    <s v="R1"/>
    <s v="10-60"/>
    <x v="0"/>
    <x v="1"/>
    <n v="10514"/>
    <x v="1"/>
  </r>
  <r>
    <s v="10820653506"/>
    <s v="25181COCH1AC"/>
    <s v="FA"/>
    <s v="R4"/>
    <d v="2025-06-30T00:00:00"/>
    <s v=""/>
    <s v="3106"/>
    <x v="0"/>
    <s v="10469"/>
    <s v="0"/>
    <n v="-5"/>
    <s v=""/>
    <n v="-5"/>
    <s v="USD"/>
    <s v="O1"/>
    <s v="USMO6561333670"/>
    <s v="1082065350610469"/>
    <s v=""/>
    <s v="FF_MD_02"/>
    <d v="2025-06-30T00:00:00"/>
    <d v="2025-07-07T00:00:00"/>
    <n v="0"/>
    <s v=""/>
    <s v=""/>
    <s v="3101672465"/>
    <s v="200011868789"/>
    <s v="0010"/>
    <s v="0060"/>
    <s v="R1"/>
    <s v="10-60"/>
    <x v="0"/>
    <x v="0"/>
    <n v="10469"/>
    <x v="2"/>
  </r>
  <r>
    <s v="10820653689"/>
    <s v="25181COCH1AA"/>
    <s v="FA"/>
    <s v="R4"/>
    <d v="2025-06-30T00:00:00"/>
    <s v=""/>
    <s v="3106"/>
    <x v="1"/>
    <s v="10514"/>
    <s v="0"/>
    <n v="-5"/>
    <s v=""/>
    <n v="-5"/>
    <s v="USD"/>
    <s v="O1"/>
    <s v="USMO6561316260"/>
    <s v="1082065368910514"/>
    <s v=""/>
    <s v="FF_MD_02"/>
    <d v="2025-06-30T00:00:00"/>
    <d v="2025-07-07T00:00:00"/>
    <n v="0"/>
    <s v=""/>
    <s v=""/>
    <s v="3101564787"/>
    <s v="200011883770"/>
    <s v="0010"/>
    <s v="0060"/>
    <s v="C1"/>
    <s v="10-60"/>
    <x v="0"/>
    <x v="1"/>
    <n v="10514"/>
    <x v="1"/>
  </r>
  <r>
    <s v="10820653689"/>
    <s v="25181COCH1AA"/>
    <s v="FA"/>
    <s v="R4"/>
    <d v="2025-06-30T00:00:00"/>
    <s v=""/>
    <s v="3106"/>
    <x v="0"/>
    <s v="10469"/>
    <s v="0"/>
    <n v="-5"/>
    <s v=""/>
    <n v="-5"/>
    <s v="USD"/>
    <s v="O1"/>
    <s v="USMO6561316260"/>
    <s v="1082065368910469"/>
    <s v=""/>
    <s v="FF_MD_02"/>
    <d v="2025-06-30T00:00:00"/>
    <d v="2025-07-07T00:00:00"/>
    <n v="0"/>
    <s v=""/>
    <s v=""/>
    <s v="3101564691"/>
    <s v="200011883770"/>
    <s v="0010"/>
    <s v="0060"/>
    <s v="C1"/>
    <s v="10-60"/>
    <x v="0"/>
    <x v="0"/>
    <n v="10469"/>
    <x v="2"/>
  </r>
  <r>
    <s v="10820653703"/>
    <s v="25181COCH1AC"/>
    <s v="FA"/>
    <s v="R4"/>
    <d v="2025-06-30T00:00:00"/>
    <s v=""/>
    <s v="3106"/>
    <x v="0"/>
    <s v="10719"/>
    <s v="0"/>
    <n v="-16.829999999999998"/>
    <s v=""/>
    <n v="-16.829999999999998"/>
    <s v="USD"/>
    <s v="O1"/>
    <s v="USMO6560520780"/>
    <s v="1082065370310719"/>
    <s v=""/>
    <s v="FF_MD_02"/>
    <d v="2025-06-30T00:00:00"/>
    <d v="2025-07-07T00:00:00"/>
    <n v="0"/>
    <s v=""/>
    <s v=""/>
    <s v="3101566297"/>
    <s v="200011139181"/>
    <s v="0010"/>
    <s v="0060"/>
    <s v="R1"/>
    <s v="10-60"/>
    <x v="0"/>
    <x v="0"/>
    <n v="10719"/>
    <x v="0"/>
  </r>
  <r>
    <s v="10820653947"/>
    <s v="25181COCH1AA"/>
    <s v="FA"/>
    <s v="R4"/>
    <d v="2025-06-30T00:00:00"/>
    <s v=""/>
    <s v="3106"/>
    <x v="1"/>
    <s v="10514"/>
    <s v="0"/>
    <n v="-5"/>
    <s v=""/>
    <n v="-5"/>
    <s v="USD"/>
    <s v="O1"/>
    <s v="USMO6561381611"/>
    <s v="1082065394710514"/>
    <s v=""/>
    <s v="FF_MD_02"/>
    <d v="2025-06-30T00:00:00"/>
    <d v="2025-07-07T00:00:00"/>
    <n v="0"/>
    <s v=""/>
    <s v=""/>
    <s v="3101487384"/>
    <s v="200011989528"/>
    <s v="0010"/>
    <s v="0060"/>
    <s v="C1"/>
    <s v="10-60"/>
    <x v="0"/>
    <x v="1"/>
    <n v="10514"/>
    <x v="1"/>
  </r>
  <r>
    <s v="10820653947"/>
    <s v="25181COCH1AA"/>
    <s v="FA"/>
    <s v="R4"/>
    <d v="2025-06-30T00:00:00"/>
    <s v=""/>
    <s v="3106"/>
    <x v="0"/>
    <s v="10469"/>
    <s v="0"/>
    <n v="-5"/>
    <s v=""/>
    <n v="-5"/>
    <s v="USD"/>
    <s v="O1"/>
    <s v="USMO6561381611"/>
    <s v="1082065394710469"/>
    <s v=""/>
    <s v="FF_MD_02"/>
    <d v="2025-06-30T00:00:00"/>
    <d v="2025-07-07T00:00:00"/>
    <n v="0"/>
    <s v=""/>
    <s v=""/>
    <s v="3101487482"/>
    <s v="200011989528"/>
    <s v="0010"/>
    <s v="0060"/>
    <s v="C1"/>
    <s v="10-60"/>
    <x v="0"/>
    <x v="0"/>
    <n v="10469"/>
    <x v="2"/>
  </r>
  <r>
    <s v="10820653949"/>
    <s v="25181COCH1AA"/>
    <s v="FA"/>
    <s v="R4"/>
    <d v="2025-06-30T00:00:00"/>
    <s v=""/>
    <s v="3106"/>
    <x v="1"/>
    <s v="10514"/>
    <s v="0"/>
    <n v="-5"/>
    <s v=""/>
    <n v="-5"/>
    <s v="USD"/>
    <s v="O1"/>
    <s v="USMO6561381611"/>
    <s v="1082065394910514"/>
    <s v=""/>
    <s v="FF_MD_02"/>
    <d v="2025-06-30T00:00:00"/>
    <d v="2025-07-07T00:00:00"/>
    <n v="0"/>
    <s v=""/>
    <s v=""/>
    <s v="3101685758"/>
    <s v="200011989585"/>
    <s v="0010"/>
    <s v="0060"/>
    <s v="C1"/>
    <s v="10-60"/>
    <x v="0"/>
    <x v="1"/>
    <n v="10514"/>
    <x v="1"/>
  </r>
  <r>
    <s v="10820653949"/>
    <s v="25181COCH1AA"/>
    <s v="FA"/>
    <s v="R4"/>
    <d v="2025-06-30T00:00:00"/>
    <s v=""/>
    <s v="3106"/>
    <x v="0"/>
    <s v="10469"/>
    <s v="0"/>
    <n v="-5"/>
    <s v=""/>
    <n v="-5"/>
    <s v="USD"/>
    <s v="O1"/>
    <s v="USMO6561381611"/>
    <s v="1082065394910469"/>
    <s v=""/>
    <s v="FF_MD_02"/>
    <d v="2025-06-30T00:00:00"/>
    <d v="2025-07-07T00:00:00"/>
    <n v="0"/>
    <s v=""/>
    <s v=""/>
    <s v="3101685838"/>
    <s v="200011989585"/>
    <s v="0010"/>
    <s v="0060"/>
    <s v="C1"/>
    <s v="10-60"/>
    <x v="0"/>
    <x v="0"/>
    <n v="10469"/>
    <x v="2"/>
  </r>
  <r>
    <s v="10820653970"/>
    <s v="25181COCH1AA"/>
    <s v="FA"/>
    <s v="R4"/>
    <d v="2025-06-30T00:00:00"/>
    <s v=""/>
    <s v="3106"/>
    <x v="0"/>
    <s v="10469"/>
    <s v="0"/>
    <n v="-5"/>
    <s v=""/>
    <n v="-5"/>
    <s v="USD"/>
    <s v="O1"/>
    <s v="USMO6561381611"/>
    <s v="1082065397010469"/>
    <s v=""/>
    <s v="FF_MD_02"/>
    <d v="2025-06-30T00:00:00"/>
    <d v="2025-07-07T00:00:00"/>
    <n v="0"/>
    <s v=""/>
    <s v=""/>
    <s v="3101685597"/>
    <s v="200011989676"/>
    <s v="0010"/>
    <s v="0060"/>
    <s v="C1"/>
    <s v="10-60"/>
    <x v="0"/>
    <x v="0"/>
    <n v="10469"/>
    <x v="2"/>
  </r>
  <r>
    <s v="10820653970"/>
    <s v="25181COCH1AA"/>
    <s v="FA"/>
    <s v="R4"/>
    <d v="2025-06-30T00:00:00"/>
    <s v=""/>
    <s v="3106"/>
    <x v="1"/>
    <s v="10514"/>
    <s v="0"/>
    <n v="-5"/>
    <s v=""/>
    <n v="-5"/>
    <s v="USD"/>
    <s v="O1"/>
    <s v="USMO6561381611"/>
    <s v="1082065397010514"/>
    <s v=""/>
    <s v="FF_MD_02"/>
    <d v="2025-06-30T00:00:00"/>
    <d v="2025-07-07T00:00:00"/>
    <n v="0"/>
    <s v=""/>
    <s v=""/>
    <s v="3101685999"/>
    <s v="200011989676"/>
    <s v="0010"/>
    <s v="0060"/>
    <s v="C1"/>
    <s v="10-60"/>
    <x v="0"/>
    <x v="1"/>
    <n v="10514"/>
    <x v="1"/>
  </r>
  <r>
    <s v="10820653971"/>
    <s v="25181COCH1AA"/>
    <s v="FA"/>
    <s v="R4"/>
    <d v="2025-06-30T00:00:00"/>
    <s v=""/>
    <s v="3106"/>
    <x v="0"/>
    <s v="10469"/>
    <s v="0"/>
    <n v="-5"/>
    <s v=""/>
    <n v="-5"/>
    <s v="USD"/>
    <s v="O1"/>
    <s v="USMO6561381611"/>
    <s v="1082065397110469"/>
    <s v=""/>
    <s v="FF_MD_02"/>
    <d v="2025-06-30T00:00:00"/>
    <d v="2025-07-07T00:00:00"/>
    <n v="0"/>
    <s v=""/>
    <s v=""/>
    <s v="3101685920"/>
    <s v="200011989767"/>
    <s v="0010"/>
    <s v="0060"/>
    <s v="C1"/>
    <s v="10-60"/>
    <x v="0"/>
    <x v="0"/>
    <n v="10469"/>
    <x v="2"/>
  </r>
  <r>
    <s v="10820653971"/>
    <s v="25181COCH1AA"/>
    <s v="FA"/>
    <s v="R4"/>
    <d v="2025-06-30T00:00:00"/>
    <s v=""/>
    <s v="3106"/>
    <x v="1"/>
    <s v="10514"/>
    <s v="0"/>
    <n v="-5"/>
    <s v=""/>
    <n v="-5"/>
    <s v="USD"/>
    <s v="O1"/>
    <s v="USMO6561381611"/>
    <s v="1082065397110514"/>
    <s v=""/>
    <s v="FF_MD_02"/>
    <d v="2025-06-30T00:00:00"/>
    <d v="2025-07-07T00:00:00"/>
    <n v="0"/>
    <s v=""/>
    <s v=""/>
    <s v="3101686080"/>
    <s v="200011989767"/>
    <s v="0010"/>
    <s v="0060"/>
    <s v="C1"/>
    <s v="10-60"/>
    <x v="0"/>
    <x v="1"/>
    <n v="10514"/>
    <x v="1"/>
  </r>
  <r>
    <s v="10820653972"/>
    <s v="25181COCH1AA"/>
    <s v="FA"/>
    <s v="R4"/>
    <d v="2025-06-30T00:00:00"/>
    <s v=""/>
    <s v="3106"/>
    <x v="0"/>
    <s v="10469"/>
    <s v="0"/>
    <n v="-5"/>
    <s v=""/>
    <n v="-5"/>
    <s v="USD"/>
    <s v="O1"/>
    <s v="USMO6561381611"/>
    <s v="1082065397210469"/>
    <s v=""/>
    <s v="FF_MD_02"/>
    <d v="2025-06-30T00:00:00"/>
    <d v="2025-07-07T00:00:00"/>
    <n v="0"/>
    <s v=""/>
    <s v=""/>
    <s v="3101685677"/>
    <s v="200011989858"/>
    <s v="0010"/>
    <s v="0060"/>
    <s v="C1"/>
    <s v="10-60"/>
    <x v="0"/>
    <x v="0"/>
    <n v="10469"/>
    <x v="2"/>
  </r>
  <r>
    <s v="10820653972"/>
    <s v="25181COCH1AA"/>
    <s v="FA"/>
    <s v="R4"/>
    <d v="2025-06-30T00:00:00"/>
    <s v=""/>
    <s v="3106"/>
    <x v="1"/>
    <s v="10514"/>
    <s v="0"/>
    <n v="-5"/>
    <s v=""/>
    <n v="-5"/>
    <s v="USD"/>
    <s v="O1"/>
    <s v="USMO6561381611"/>
    <s v="1082065397210514"/>
    <s v=""/>
    <s v="FF_MD_02"/>
    <d v="2025-06-30T00:00:00"/>
    <d v="2025-07-07T00:00:00"/>
    <n v="0"/>
    <s v=""/>
    <s v=""/>
    <s v="3101686158"/>
    <s v="200011989858"/>
    <s v="0010"/>
    <s v="0060"/>
    <s v="C1"/>
    <s v="10-60"/>
    <x v="0"/>
    <x v="1"/>
    <n v="10514"/>
    <x v="1"/>
  </r>
  <r>
    <s v="10820654227"/>
    <s v="25181COCH1AA"/>
    <s v="FA"/>
    <s v="R4"/>
    <d v="2025-06-30T00:00:00"/>
    <s v=""/>
    <s v="3106"/>
    <x v="0"/>
    <s v="10719"/>
    <s v="0"/>
    <n v="-26.49"/>
    <s v=""/>
    <n v="-26.49"/>
    <s v="USD"/>
    <s v="O1"/>
    <s v="USMO6560524140"/>
    <s v="1082065422710719"/>
    <s v=""/>
    <s v="FF_MD_02"/>
    <d v="2025-06-30T00:00:00"/>
    <d v="2025-07-07T00:00:00"/>
    <n v="0"/>
    <s v=""/>
    <s v=""/>
    <s v="3101602277"/>
    <s v="200013106808"/>
    <s v="0010"/>
    <s v="0060"/>
    <s v="R1"/>
    <s v="10-60"/>
    <x v="0"/>
    <x v="0"/>
    <n v="10719"/>
    <x v="0"/>
  </r>
  <r>
    <s v="10820654279"/>
    <s v="25181COCH1AA"/>
    <s v="FA"/>
    <s v="R4"/>
    <d v="2025-06-30T00:00:00"/>
    <s v=""/>
    <s v="3106"/>
    <x v="0"/>
    <s v="10469"/>
    <s v="0"/>
    <n v="-5"/>
    <s v=""/>
    <n v="-5"/>
    <s v="USD"/>
    <s v="O1"/>
    <s v="USMO6561300000"/>
    <s v="1082065427910469"/>
    <s v=""/>
    <s v="FF_MD_02"/>
    <d v="2025-06-30T00:00:00"/>
    <d v="2025-07-07T00:00:00"/>
    <n v="0"/>
    <s v=""/>
    <s v=""/>
    <s v="3101584137"/>
    <s v="200013259664"/>
    <s v="0010"/>
    <s v="0060"/>
    <s v="R1"/>
    <s v="10-60"/>
    <x v="0"/>
    <x v="0"/>
    <n v="10469"/>
    <x v="2"/>
  </r>
  <r>
    <s v="10820654301"/>
    <s v="25181COCH1AA"/>
    <s v="FA"/>
    <s v="R4"/>
    <d v="2025-06-30T00:00:00"/>
    <s v=""/>
    <s v="3106"/>
    <x v="1"/>
    <s v="10514"/>
    <s v="0"/>
    <n v="-5"/>
    <s v=""/>
    <n v="-5"/>
    <s v="USD"/>
    <s v="O1"/>
    <s v="USMO6561300000"/>
    <s v="1082065430110514"/>
    <s v=""/>
    <s v="FF_MD_02"/>
    <d v="2025-06-30T00:00:00"/>
    <d v="2025-07-07T00:00:00"/>
    <n v="0"/>
    <s v=""/>
    <s v=""/>
    <s v="3101584618"/>
    <s v="200013259755"/>
    <s v="0010"/>
    <s v="0060"/>
    <s v="R1"/>
    <s v="10-60"/>
    <x v="0"/>
    <x v="1"/>
    <n v="10514"/>
    <x v="1"/>
  </r>
  <r>
    <s v="10820654303"/>
    <s v="25181COCH1AA"/>
    <s v="FA"/>
    <s v="R4"/>
    <d v="2025-06-30T00:00:00"/>
    <s v=""/>
    <s v="3106"/>
    <x v="0"/>
    <s v="10469"/>
    <s v="0"/>
    <n v="-5"/>
    <s v=""/>
    <n v="-5"/>
    <s v="USD"/>
    <s v="O1"/>
    <s v="USMO6561300000"/>
    <s v="1082065430310469"/>
    <s v=""/>
    <s v="FF_MD_02"/>
    <d v="2025-06-30T00:00:00"/>
    <d v="2025-07-07T00:00:00"/>
    <n v="0"/>
    <s v=""/>
    <s v=""/>
    <s v="3101584426"/>
    <s v="200013259946"/>
    <s v="0010"/>
    <s v="0060"/>
    <s v="R1"/>
    <s v="10-60"/>
    <x v="0"/>
    <x v="0"/>
    <n v="10469"/>
    <x v="2"/>
  </r>
  <r>
    <s v="10820654581"/>
    <s v="25181COCH1AC"/>
    <s v="FA"/>
    <s v="R4"/>
    <d v="2025-06-30T00:00:00"/>
    <s v=""/>
    <s v="3106"/>
    <x v="0"/>
    <s v="10719"/>
    <s v="0"/>
    <n v="-5"/>
    <s v=""/>
    <n v="-5"/>
    <s v="USD"/>
    <s v="O1"/>
    <s v="USMO6485493411"/>
    <s v="1082065458110719"/>
    <s v=""/>
    <s v="FF_MD_02"/>
    <d v="2025-06-30T00:00:00"/>
    <d v="2025-07-07T00:00:00"/>
    <n v="0"/>
    <s v=""/>
    <s v=""/>
    <s v="3101488206"/>
    <s v="200011531494"/>
    <s v="0010"/>
    <s v="0060"/>
    <s v="R1"/>
    <s v="10-60"/>
    <x v="0"/>
    <x v="0"/>
    <n v="10719"/>
    <x v="0"/>
  </r>
  <r>
    <s v="10820654583"/>
    <s v="25181COCH1AC"/>
    <s v="FA"/>
    <s v="R4"/>
    <d v="2025-06-30T00:00:00"/>
    <s v=""/>
    <s v="3106"/>
    <x v="0"/>
    <s v="10719"/>
    <s v="0"/>
    <n v="-5"/>
    <s v=""/>
    <n v="-5"/>
    <s v="USD"/>
    <s v="O1"/>
    <s v="USMO6485493411"/>
    <s v="1082065458310719"/>
    <s v=""/>
    <s v="FF_MD_02"/>
    <d v="2025-06-30T00:00:00"/>
    <d v="2025-07-07T00:00:00"/>
    <n v="0"/>
    <s v=""/>
    <s v=""/>
    <s v="3101488206"/>
    <s v="200011531494"/>
    <s v="0010"/>
    <s v="0060"/>
    <s v="R1"/>
    <s v="10-60"/>
    <x v="0"/>
    <x v="0"/>
    <n v="10719"/>
    <x v="0"/>
  </r>
  <r>
    <s v="10820654606"/>
    <s v="25181COCH1AC"/>
    <s v="FA"/>
    <s v="R4"/>
    <d v="2025-06-30T00:00:00"/>
    <s v=""/>
    <s v="3106"/>
    <x v="1"/>
    <s v="10514"/>
    <s v="0"/>
    <n v="-5"/>
    <s v=""/>
    <n v="-5"/>
    <s v="USD"/>
    <s v="O1"/>
    <s v="USMO6561328690"/>
    <s v="1082065460610514"/>
    <s v=""/>
    <s v="FF_MD_02"/>
    <d v="2025-06-30T00:00:00"/>
    <d v="2025-07-07T00:00:00"/>
    <n v="0"/>
    <s v=""/>
    <s v=""/>
    <s v="3101495962"/>
    <s v="200011661853"/>
    <s v="0010"/>
    <s v="0060"/>
    <s v="R1"/>
    <s v="10-60"/>
    <x v="0"/>
    <x v="1"/>
    <n v="10514"/>
    <x v="1"/>
  </r>
  <r>
    <s v="10820654606"/>
    <s v="25181COCH1AC"/>
    <s v="FA"/>
    <s v="R4"/>
    <d v="2025-06-30T00:00:00"/>
    <s v=""/>
    <s v="3106"/>
    <x v="0"/>
    <s v="10469"/>
    <s v="0"/>
    <n v="-5"/>
    <s v=""/>
    <n v="-5"/>
    <s v="USD"/>
    <s v="O1"/>
    <s v="USMO6561328690"/>
    <s v="1082065460610469"/>
    <s v=""/>
    <s v="FF_MD_02"/>
    <d v="2025-06-30T00:00:00"/>
    <d v="2025-07-07T00:00:00"/>
    <n v="0"/>
    <s v=""/>
    <s v=""/>
    <s v="3101496059"/>
    <s v="200011661853"/>
    <s v="0010"/>
    <s v="0060"/>
    <s v="R1"/>
    <s v="10-60"/>
    <x v="0"/>
    <x v="0"/>
    <n v="10469"/>
    <x v="2"/>
  </r>
  <r>
    <s v="10820654660"/>
    <s v="25181COCH1AC"/>
    <s v="FA"/>
    <s v="R4"/>
    <d v="2025-06-30T00:00:00"/>
    <s v=""/>
    <s v="3106"/>
    <x v="0"/>
    <s v="10719"/>
    <s v="0"/>
    <n v="-5"/>
    <s v=""/>
    <n v="-5"/>
    <s v="USD"/>
    <s v="O1"/>
    <s v="USMO6560512480"/>
    <s v="1082065466010719"/>
    <s v=""/>
    <s v="FF_MD_02"/>
    <d v="2025-06-30T00:00:00"/>
    <d v="2025-07-07T00:00:00"/>
    <n v="0"/>
    <s v=""/>
    <s v=""/>
    <s v="3101644223"/>
    <s v="200011726946"/>
    <s v="0010"/>
    <s v="0060"/>
    <s v="R1"/>
    <s v="10-60"/>
    <x v="0"/>
    <x v="0"/>
    <n v="10719"/>
    <x v="0"/>
  </r>
  <r>
    <s v="10820654684"/>
    <s v="25181COCH1AC"/>
    <s v="FA"/>
    <s v="R4"/>
    <d v="2025-06-30T00:00:00"/>
    <s v=""/>
    <s v="3106"/>
    <x v="0"/>
    <s v="10719"/>
    <s v="0"/>
    <n v="-20.85"/>
    <s v=""/>
    <n v="-20.85"/>
    <s v="USD"/>
    <s v="O1"/>
    <s v="USMO6560517230"/>
    <s v="1082065468410719"/>
    <s v=""/>
    <s v="FF_MD_02"/>
    <d v="2025-06-30T00:00:00"/>
    <d v="2025-07-07T00:00:00"/>
    <n v="0"/>
    <s v=""/>
    <s v=""/>
    <s v="3101475855"/>
    <s v="200012173940"/>
    <s v="0010"/>
    <s v="0060"/>
    <s v="R1"/>
    <s v="10-60"/>
    <x v="0"/>
    <x v="0"/>
    <n v="10719"/>
    <x v="0"/>
  </r>
  <r>
    <s v="10820654744"/>
    <s v="25181COCH1AC"/>
    <s v="FA"/>
    <s v="R4"/>
    <d v="2025-06-30T00:00:00"/>
    <s v=""/>
    <s v="3106"/>
    <x v="1"/>
    <s v="10720"/>
    <s v="0"/>
    <n v="-7.89"/>
    <s v=""/>
    <n v="-7.89"/>
    <s v="USD"/>
    <s v="O1"/>
    <s v="USMO6370120481"/>
    <s v="1082065474410720"/>
    <s v=""/>
    <s v="FF_MD_02"/>
    <d v="2025-06-30T00:00:00"/>
    <d v="2025-07-07T00:00:00"/>
    <n v="0"/>
    <s v=""/>
    <s v=""/>
    <s v="3101487784"/>
    <s v="200012231706"/>
    <s v="0010"/>
    <s v="0060"/>
    <s v="R1"/>
    <s v="10-60"/>
    <x v="0"/>
    <x v="1"/>
    <n v="10720"/>
    <x v="3"/>
  </r>
  <r>
    <s v="10820654746"/>
    <s v="25181COCH1AC"/>
    <s v="FA"/>
    <s v="R4"/>
    <d v="2025-06-30T00:00:00"/>
    <s v=""/>
    <s v="3106"/>
    <x v="1"/>
    <s v="10720"/>
    <s v="0"/>
    <n v="-7.97"/>
    <s v=""/>
    <n v="-7.97"/>
    <s v="USD"/>
    <s v="O1"/>
    <s v="USMO6370120341"/>
    <s v="1082065474610720"/>
    <s v=""/>
    <s v="FF_MD_02"/>
    <d v="2025-06-30T00:00:00"/>
    <d v="2025-07-07T00:00:00"/>
    <n v="0"/>
    <s v=""/>
    <s v=""/>
    <s v="3101598125"/>
    <s v="200012231789"/>
    <s v="0010"/>
    <s v="0060"/>
    <s v="R1"/>
    <s v="10-60"/>
    <x v="0"/>
    <x v="1"/>
    <n v="10720"/>
    <x v="3"/>
  </r>
  <r>
    <s v="10820654747"/>
    <s v="25181COCH1AC"/>
    <s v="FA"/>
    <s v="R4"/>
    <d v="2025-06-30T00:00:00"/>
    <s v=""/>
    <s v="3106"/>
    <x v="1"/>
    <s v="10720"/>
    <s v="0"/>
    <n v="-7.97"/>
    <s v=""/>
    <n v="-7.97"/>
    <s v="USD"/>
    <s v="O1"/>
    <s v="USMO6370120331"/>
    <s v="1082065474710720"/>
    <s v=""/>
    <s v="FF_MD_02"/>
    <d v="2025-06-30T00:00:00"/>
    <d v="2025-07-07T00:00:00"/>
    <n v="0"/>
    <s v=""/>
    <s v=""/>
    <s v="3101639056"/>
    <s v="200012231870"/>
    <s v="0010"/>
    <s v="0060"/>
    <s v="R1"/>
    <s v="10-60"/>
    <x v="0"/>
    <x v="1"/>
    <n v="10720"/>
    <x v="3"/>
  </r>
  <r>
    <s v="10820654772"/>
    <s v="25181COCH1AA"/>
    <s v="FA"/>
    <s v="R4"/>
    <d v="2025-06-30T00:00:00"/>
    <s v=""/>
    <s v="3106"/>
    <x v="0"/>
    <s v="10719"/>
    <s v="0"/>
    <n v="-5"/>
    <s v=""/>
    <n v="-5"/>
    <s v="USD"/>
    <s v="O1"/>
    <s v="USMO6570574020"/>
    <s v="1082065477210719"/>
    <s v=""/>
    <s v="FF_MD_02"/>
    <d v="2025-06-30T00:00:00"/>
    <d v="2025-07-07T00:00:00"/>
    <n v="0"/>
    <s v=""/>
    <s v=""/>
    <s v="3101546031"/>
    <s v="200011743651"/>
    <s v="0010"/>
    <s v="0060"/>
    <s v="R1"/>
    <s v="10-60"/>
    <x v="0"/>
    <x v="0"/>
    <n v="10719"/>
    <x v="0"/>
  </r>
  <r>
    <s v="10820654825"/>
    <s v="25181COCH1AA"/>
    <s v="FA"/>
    <s v="R4"/>
    <d v="2025-06-30T00:00:00"/>
    <s v=""/>
    <s v="3106"/>
    <x v="0"/>
    <s v="10719"/>
    <s v="0"/>
    <n v="-5"/>
    <s v=""/>
    <n v="-5"/>
    <s v="USD"/>
    <s v="O1"/>
    <s v="USMO6570574010"/>
    <s v="1082065482510719"/>
    <s v=""/>
    <s v="FF_MD_02"/>
    <d v="2025-06-30T00:00:00"/>
    <d v="2025-07-07T00:00:00"/>
    <n v="0"/>
    <s v=""/>
    <s v=""/>
    <s v="3101534728"/>
    <s v="200011714595"/>
    <s v="0010"/>
    <s v="0060"/>
    <s v="C1"/>
    <s v="10-60"/>
    <x v="0"/>
    <x v="0"/>
    <n v="10719"/>
    <x v="0"/>
  </r>
  <r>
    <s v="10820654827"/>
    <s v="25181COCH1AA"/>
    <s v="FA"/>
    <s v="R4"/>
    <d v="2025-06-30T00:00:00"/>
    <s v=""/>
    <s v="3106"/>
    <x v="0"/>
    <s v="10719"/>
    <s v="0"/>
    <n v="-5"/>
    <s v=""/>
    <n v="-5"/>
    <s v="USD"/>
    <s v="O1"/>
    <s v="USMO6570583000"/>
    <s v="1082065482710719"/>
    <s v=""/>
    <s v="FF_MD_02"/>
    <d v="2025-06-30T00:00:00"/>
    <d v="2025-07-07T00:00:00"/>
    <n v="0"/>
    <s v=""/>
    <s v=""/>
    <s v="3101617211"/>
    <s v="200011718075"/>
    <s v="0010"/>
    <s v="0060"/>
    <s v="R1"/>
    <s v="10-60"/>
    <x v="0"/>
    <x v="0"/>
    <n v="10719"/>
    <x v="0"/>
  </r>
  <r>
    <s v="10820654923"/>
    <s v="25181COCH1AC"/>
    <s v="FA"/>
    <s v="R4"/>
    <d v="2025-06-30T00:00:00"/>
    <s v=""/>
    <s v="3106"/>
    <x v="0"/>
    <s v="10719"/>
    <s v="0"/>
    <n v="-5"/>
    <s v=""/>
    <n v="-5"/>
    <s v="USD"/>
    <s v="O1"/>
    <s v="USMO6560525090"/>
    <s v="1082065492310719"/>
    <s v=""/>
    <s v="FF_MD_02"/>
    <d v="2025-06-30T00:00:00"/>
    <d v="2025-07-07T00:00:00"/>
    <n v="0"/>
    <s v=""/>
    <s v=""/>
    <s v="3101595295"/>
    <s v="200012575862"/>
    <s v="0010"/>
    <s v="0060"/>
    <s v="R1"/>
    <s v="10-60"/>
    <x v="0"/>
    <x v="0"/>
    <n v="10719"/>
    <x v="0"/>
  </r>
  <r>
    <s v="10820654931"/>
    <s v="25181COCH1AC"/>
    <s v="FA"/>
    <s v="R4"/>
    <d v="2025-06-30T00:00:00"/>
    <s v=""/>
    <s v="3106"/>
    <x v="0"/>
    <s v="10719"/>
    <s v="0"/>
    <n v="-5"/>
    <s v=""/>
    <n v="-5"/>
    <s v="USD"/>
    <s v="O1"/>
    <s v="USMO6485493231"/>
    <s v="1082065493110719"/>
    <s v=""/>
    <s v="FF_MD_02"/>
    <d v="2025-06-30T00:00:00"/>
    <d v="2025-07-07T00:00:00"/>
    <n v="0"/>
    <s v=""/>
    <s v=""/>
    <s v="3101527665"/>
    <s v="200011315039"/>
    <s v="0010"/>
    <s v="0060"/>
    <s v="R1"/>
    <s v="10-60"/>
    <x v="0"/>
    <x v="0"/>
    <n v="10719"/>
    <x v="0"/>
  </r>
  <r>
    <s v="10820654998"/>
    <s v="25181COCH1AA"/>
    <s v="FA"/>
    <s v="R4"/>
    <d v="2025-06-30T00:00:00"/>
    <s v=""/>
    <s v="3106"/>
    <x v="1"/>
    <s v="10514"/>
    <s v="0"/>
    <n v="-5"/>
    <s v=""/>
    <n v="-5"/>
    <s v="USD"/>
    <s v="O1"/>
    <s v="USMO6561316250"/>
    <s v="1082065499810514"/>
    <s v=""/>
    <s v="FF_MD_02"/>
    <d v="2025-06-30T00:00:00"/>
    <d v="2025-07-07T00:00:00"/>
    <n v="0"/>
    <s v=""/>
    <s v=""/>
    <s v="3101684781"/>
    <s v="200011520158"/>
    <s v="0010"/>
    <s v="0060"/>
    <s v="C1"/>
    <s v="10-60"/>
    <x v="0"/>
    <x v="1"/>
    <n v="10514"/>
    <x v="1"/>
  </r>
  <r>
    <s v="10820654998"/>
    <s v="25181COCH1AA"/>
    <s v="FA"/>
    <s v="R4"/>
    <d v="2025-06-30T00:00:00"/>
    <s v=""/>
    <s v="3106"/>
    <x v="0"/>
    <s v="10469"/>
    <s v="0"/>
    <n v="-5"/>
    <s v=""/>
    <n v="-5"/>
    <s v="USD"/>
    <s v="O1"/>
    <s v="USMO6561316250"/>
    <s v="1082065499810469"/>
    <s v=""/>
    <s v="FF_MD_02"/>
    <d v="2025-06-30T00:00:00"/>
    <d v="2025-07-07T00:00:00"/>
    <n v="0"/>
    <s v=""/>
    <s v=""/>
    <s v="3101684942"/>
    <s v="200011520158"/>
    <s v="0010"/>
    <s v="0060"/>
    <s v="C1"/>
    <s v="10-60"/>
    <x v="0"/>
    <x v="0"/>
    <n v="10469"/>
    <x v="2"/>
  </r>
  <r>
    <s v="10820655259"/>
    <s v="25181COCH1AC"/>
    <s v="FA"/>
    <s v="R4"/>
    <d v="2025-06-30T00:00:00"/>
    <s v=""/>
    <s v="3106"/>
    <x v="1"/>
    <s v="10514"/>
    <s v="0"/>
    <n v="-5"/>
    <s v=""/>
    <n v="-5"/>
    <s v="USD"/>
    <s v="O1"/>
    <s v="USMO6561328780"/>
    <s v="1082065525910514"/>
    <s v=""/>
    <s v="FF_MD_02"/>
    <d v="2025-06-30T00:00:00"/>
    <d v="2025-07-07T00:00:00"/>
    <n v="0"/>
    <s v=""/>
    <s v=""/>
    <s v="3101491064"/>
    <s v="200011951395"/>
    <s v="0010"/>
    <s v="0060"/>
    <s v="R1"/>
    <s v="10-60"/>
    <x v="0"/>
    <x v="1"/>
    <n v="10514"/>
    <x v="1"/>
  </r>
  <r>
    <s v="10820655259"/>
    <s v="25181COCH1AC"/>
    <s v="FA"/>
    <s v="R4"/>
    <d v="2025-06-30T00:00:00"/>
    <s v=""/>
    <s v="3106"/>
    <x v="0"/>
    <s v="10469"/>
    <s v="0"/>
    <n v="-5"/>
    <s v=""/>
    <n v="-5"/>
    <s v="USD"/>
    <s v="O1"/>
    <s v="USMO6561328780"/>
    <s v="1082065525910469"/>
    <s v=""/>
    <s v="FF_MD_02"/>
    <d v="2025-06-30T00:00:00"/>
    <d v="2025-07-07T00:00:00"/>
    <n v="0"/>
    <s v=""/>
    <s v=""/>
    <s v="3101491258"/>
    <s v="200011951395"/>
    <s v="0010"/>
    <s v="0060"/>
    <s v="R1"/>
    <s v="10-60"/>
    <x v="0"/>
    <x v="0"/>
    <n v="10469"/>
    <x v="2"/>
  </r>
  <r>
    <s v="10820655412"/>
    <s v="25181COCH1AC"/>
    <s v="FA"/>
    <s v="R4"/>
    <d v="2025-06-30T00:00:00"/>
    <s v=""/>
    <s v="3106"/>
    <x v="0"/>
    <s v="10719"/>
    <s v="0"/>
    <n v="-5"/>
    <s v=""/>
    <n v="-5"/>
    <s v="USD"/>
    <s v="O1"/>
    <s v="USMO6560516240"/>
    <s v="1082065541210719"/>
    <s v=""/>
    <s v="FF_MD_02"/>
    <d v="2025-06-30T00:00:00"/>
    <d v="2025-07-07T00:00:00"/>
    <n v="0"/>
    <s v=""/>
    <s v=""/>
    <s v="3101527240"/>
    <s v="200014002360"/>
    <s v="0010"/>
    <s v="0060"/>
    <s v="R1"/>
    <s v="10-60"/>
    <x v="0"/>
    <x v="0"/>
    <n v="10719"/>
    <x v="0"/>
  </r>
  <r>
    <s v="10820655414"/>
    <s v="25181COCH1AC"/>
    <s v="FA"/>
    <s v="R4"/>
    <d v="2025-06-30T00:00:00"/>
    <s v=""/>
    <s v="3106"/>
    <x v="0"/>
    <s v="10719"/>
    <s v="0"/>
    <n v="-5"/>
    <s v=""/>
    <n v="-5"/>
    <s v="USD"/>
    <s v="O1"/>
    <s v="USMO6560516240"/>
    <s v="1082065541410719"/>
    <s v=""/>
    <s v="FF_MD_02"/>
    <d v="2025-06-30T00:00:00"/>
    <d v="2025-07-07T00:00:00"/>
    <n v="0"/>
    <s v=""/>
    <s v=""/>
    <s v="3101527334"/>
    <s v="200014002451"/>
    <s v="0010"/>
    <s v="0060"/>
    <s v="R1"/>
    <s v="10-60"/>
    <x v="0"/>
    <x v="0"/>
    <n v="10719"/>
    <x v="0"/>
  </r>
  <r>
    <s v="10820655475"/>
    <s v="25181COCH1AA"/>
    <s v="FA"/>
    <s v="R4"/>
    <d v="2025-06-30T00:00:00"/>
    <s v=""/>
    <s v="3106"/>
    <x v="0"/>
    <s v="10719"/>
    <s v="0"/>
    <n v="-20.23"/>
    <s v=""/>
    <n v="-20.23"/>
    <s v="USD"/>
    <s v="O1"/>
    <s v="USMO6576997540"/>
    <s v="1082065547510719"/>
    <s v=""/>
    <s v="FF_MD_02"/>
    <d v="2025-06-30T00:00:00"/>
    <d v="2025-07-07T00:00:00"/>
    <n v="0"/>
    <s v=""/>
    <s v=""/>
    <s v="3101535812"/>
    <s v="200012213126"/>
    <s v="0010"/>
    <s v="0060"/>
    <s v="R1"/>
    <s v="10-60"/>
    <x v="0"/>
    <x v="0"/>
    <n v="10719"/>
    <x v="0"/>
  </r>
  <r>
    <s v="10820655517"/>
    <s v="25181COCH1AA"/>
    <s v="FA"/>
    <s v="R4"/>
    <d v="2025-06-30T00:00:00"/>
    <s v=""/>
    <s v="3106"/>
    <x v="1"/>
    <s v="10514"/>
    <s v="0"/>
    <n v="-5"/>
    <s v=""/>
    <n v="-5"/>
    <s v="USD"/>
    <s v="O1"/>
    <s v="USMO6561300000"/>
    <s v="1082065551710514"/>
    <s v=""/>
    <s v="FF_MD_02"/>
    <d v="2025-06-30T00:00:00"/>
    <d v="2025-07-07T00:00:00"/>
    <n v="0"/>
    <s v=""/>
    <s v=""/>
    <s v="3101659552"/>
    <s v="200012597361"/>
    <s v="0010"/>
    <s v="0060"/>
    <s v="C1"/>
    <s v="10-60"/>
    <x v="0"/>
    <x v="1"/>
    <n v="10514"/>
    <x v="1"/>
  </r>
  <r>
    <s v="10820655517"/>
    <s v="25181COCH1AA"/>
    <s v="FA"/>
    <s v="R4"/>
    <d v="2025-06-30T00:00:00"/>
    <s v=""/>
    <s v="3106"/>
    <x v="0"/>
    <s v="10469"/>
    <s v="0"/>
    <n v="-5"/>
    <s v=""/>
    <n v="-5"/>
    <s v="USD"/>
    <s v="O1"/>
    <s v="USMO6561300000"/>
    <s v="1082065551710469"/>
    <s v=""/>
    <s v="FF_MD_02"/>
    <d v="2025-06-30T00:00:00"/>
    <d v="2025-07-07T00:00:00"/>
    <n v="0"/>
    <s v=""/>
    <s v=""/>
    <s v="3101659646"/>
    <s v="200012597361"/>
    <s v="0010"/>
    <s v="0060"/>
    <s v="C1"/>
    <s v="10-60"/>
    <x v="0"/>
    <x v="0"/>
    <n v="10469"/>
    <x v="2"/>
  </r>
  <r>
    <s v="10820655519"/>
    <s v="25181COCH1AA"/>
    <s v="FA"/>
    <s v="R4"/>
    <d v="2025-06-30T00:00:00"/>
    <s v=""/>
    <s v="3106"/>
    <x v="0"/>
    <s v="10469"/>
    <s v="0"/>
    <n v="-5"/>
    <s v=""/>
    <n v="-5"/>
    <s v="USD"/>
    <s v="O1"/>
    <s v="USMO6561320410"/>
    <s v="1082065551910469"/>
    <s v=""/>
    <s v="FF_MD_02"/>
    <d v="2025-06-30T00:00:00"/>
    <d v="2025-07-07T00:00:00"/>
    <n v="0"/>
    <s v=""/>
    <s v=""/>
    <s v="3101646156"/>
    <s v="200012597445"/>
    <s v="0010"/>
    <s v="0060"/>
    <s v="C1"/>
    <s v="10-60"/>
    <x v="0"/>
    <x v="0"/>
    <n v="10469"/>
    <x v="2"/>
  </r>
  <r>
    <s v="10820655520"/>
    <s v="25181COCH1AA"/>
    <s v="FA"/>
    <s v="R4"/>
    <d v="2025-06-30T00:00:00"/>
    <s v=""/>
    <s v="3106"/>
    <x v="1"/>
    <s v="10514"/>
    <s v="0"/>
    <n v="-5"/>
    <s v=""/>
    <n v="-5"/>
    <s v="USD"/>
    <s v="O1"/>
    <s v="USMO6561320410"/>
    <s v="1082065552010514"/>
    <s v=""/>
    <s v="FF_MD_02"/>
    <d v="2025-06-30T00:00:00"/>
    <d v="2025-07-07T00:00:00"/>
    <n v="0"/>
    <s v=""/>
    <s v=""/>
    <s v="3101646060"/>
    <s v="200012597510"/>
    <s v="0010"/>
    <s v="0060"/>
    <s v="C1"/>
    <s v="10-60"/>
    <x v="0"/>
    <x v="1"/>
    <n v="10514"/>
    <x v="1"/>
  </r>
  <r>
    <s v="10820655520"/>
    <s v="25181COCH1AA"/>
    <s v="FA"/>
    <s v="R4"/>
    <d v="2025-06-30T00:00:00"/>
    <s v=""/>
    <s v="3106"/>
    <x v="0"/>
    <s v="10469"/>
    <s v="0"/>
    <n v="-5"/>
    <s v=""/>
    <n v="-5"/>
    <s v="USD"/>
    <s v="O1"/>
    <s v="USMO6561320410"/>
    <s v="1082065552010469"/>
    <s v=""/>
    <s v="FF_MD_02"/>
    <d v="2025-06-30T00:00:00"/>
    <d v="2025-07-07T00:00:00"/>
    <n v="0"/>
    <s v=""/>
    <s v=""/>
    <s v="3101646252"/>
    <s v="200012597510"/>
    <s v="0010"/>
    <s v="0060"/>
    <s v="C1"/>
    <s v="10-60"/>
    <x v="0"/>
    <x v="0"/>
    <n v="10469"/>
    <x v="2"/>
  </r>
  <r>
    <s v="10820655613"/>
    <s v="25181COCH1AC"/>
    <s v="FA"/>
    <s v="R4"/>
    <d v="2025-06-30T00:00:00"/>
    <s v=""/>
    <s v="3106"/>
    <x v="1"/>
    <s v="10514"/>
    <s v="0"/>
    <n v="-5"/>
    <s v=""/>
    <n v="-5"/>
    <s v="USD"/>
    <s v="O1"/>
    <s v="USMO6561312210"/>
    <s v="1082065561310514"/>
    <s v=""/>
    <s v="FF_MD_02"/>
    <d v="2025-06-30T00:00:00"/>
    <d v="2025-07-07T00:00:00"/>
    <n v="0"/>
    <s v=""/>
    <s v=""/>
    <s v="3101651225"/>
    <s v="200013765363"/>
    <s v="0010"/>
    <s v="0060"/>
    <s v="R1"/>
    <s v="10-60"/>
    <x v="0"/>
    <x v="1"/>
    <n v="10514"/>
    <x v="1"/>
  </r>
  <r>
    <s v="10820655613"/>
    <s v="25181COCH1AC"/>
    <s v="FA"/>
    <s v="R4"/>
    <d v="2025-06-30T00:00:00"/>
    <s v=""/>
    <s v="3106"/>
    <x v="0"/>
    <s v="10469"/>
    <s v="0"/>
    <n v="-5"/>
    <s v=""/>
    <n v="-5"/>
    <s v="USD"/>
    <s v="O1"/>
    <s v="USMO6561312210"/>
    <s v="1082065561310469"/>
    <s v=""/>
    <s v="FF_MD_02"/>
    <d v="2025-06-30T00:00:00"/>
    <d v="2025-07-07T00:00:00"/>
    <n v="0"/>
    <s v=""/>
    <s v=""/>
    <s v="3101651028"/>
    <s v="200013765363"/>
    <s v="0010"/>
    <s v="0060"/>
    <s v="R1"/>
    <s v="10-60"/>
    <x v="0"/>
    <x v="0"/>
    <n v="10469"/>
    <x v="2"/>
  </r>
  <r>
    <s v="10820655730"/>
    <s v="25181COCH1AC"/>
    <s v="FA"/>
    <s v="R4"/>
    <d v="2025-06-30T00:00:00"/>
    <s v=""/>
    <s v="3106"/>
    <x v="1"/>
    <s v="10514"/>
    <s v="0"/>
    <n v="-5"/>
    <s v=""/>
    <n v="-5"/>
    <s v="USD"/>
    <s v="O1"/>
    <s v="USMO6561320030"/>
    <s v="1082065573010514"/>
    <s v=""/>
    <s v="FF_MD_02"/>
    <d v="2025-06-30T00:00:00"/>
    <d v="2025-07-07T00:00:00"/>
    <n v="0"/>
    <s v=""/>
    <s v=""/>
    <s v="3101538839"/>
    <s v="200013978792"/>
    <s v="0010"/>
    <s v="0060"/>
    <s v="C1"/>
    <s v="10-60"/>
    <x v="0"/>
    <x v="1"/>
    <n v="10514"/>
    <x v="1"/>
  </r>
  <r>
    <s v="10820655730"/>
    <s v="25181COCH1AC"/>
    <s v="FA"/>
    <s v="R4"/>
    <d v="2025-06-30T00:00:00"/>
    <s v=""/>
    <s v="3106"/>
    <x v="0"/>
    <s v="10469"/>
    <s v="0"/>
    <n v="-5"/>
    <s v=""/>
    <n v="-5"/>
    <s v="USD"/>
    <s v="O1"/>
    <s v="USMO6561320030"/>
    <s v="1082065573010469"/>
    <s v=""/>
    <s v="FF_MD_02"/>
    <d v="2025-06-30T00:00:00"/>
    <d v="2025-07-07T00:00:00"/>
    <n v="0"/>
    <s v=""/>
    <s v=""/>
    <s v="3101539032"/>
    <s v="200013978792"/>
    <s v="0010"/>
    <s v="0060"/>
    <s v="C1"/>
    <s v="10-60"/>
    <x v="0"/>
    <x v="0"/>
    <n v="10469"/>
    <x v="2"/>
  </r>
  <r>
    <s v="10820655743"/>
    <s v="25181COCH1AC"/>
    <s v="FA"/>
    <s v="R4"/>
    <d v="2025-06-30T00:00:00"/>
    <s v=""/>
    <s v="3106"/>
    <x v="0"/>
    <s v="10719"/>
    <s v="0"/>
    <n v="-5"/>
    <s v=""/>
    <n v="-5"/>
    <s v="USD"/>
    <s v="O1"/>
    <s v="USMO6560513040"/>
    <s v="1082065574310719"/>
    <s v=""/>
    <s v="FF_MD_02"/>
    <d v="2025-06-30T00:00:00"/>
    <d v="2025-07-07T00:00:00"/>
    <n v="0"/>
    <s v=""/>
    <s v=""/>
    <s v="3101688397"/>
    <s v="200014111138"/>
    <s v="0010"/>
    <s v="0060"/>
    <s v="R1"/>
    <s v="10-60"/>
    <x v="0"/>
    <x v="0"/>
    <n v="10719"/>
    <x v="0"/>
  </r>
  <r>
    <s v="10820656177"/>
    <s v="25181COCH1AC"/>
    <s v="FA"/>
    <s v="R4"/>
    <d v="2025-06-30T00:00:00"/>
    <s v=""/>
    <s v="3106"/>
    <x v="1"/>
    <s v="10514"/>
    <s v="0"/>
    <n v="-5"/>
    <s v=""/>
    <n v="-5"/>
    <s v="USD"/>
    <s v="O1"/>
    <s v="USMO6561316450"/>
    <s v="1082065617710514"/>
    <s v=""/>
    <s v="FF_MD_02"/>
    <d v="2025-06-30T00:00:00"/>
    <d v="2025-07-07T00:00:00"/>
    <n v="0"/>
    <s v=""/>
    <s v=""/>
    <s v="3101518528"/>
    <s v="200013881236"/>
    <s v="0010"/>
    <s v="0060"/>
    <s v="C1"/>
    <s v="10-60"/>
    <x v="0"/>
    <x v="1"/>
    <n v="10514"/>
    <x v="1"/>
  </r>
  <r>
    <s v="10820656177"/>
    <s v="25181COCH1AC"/>
    <s v="FA"/>
    <s v="R4"/>
    <d v="2025-06-30T00:00:00"/>
    <s v=""/>
    <s v="3106"/>
    <x v="0"/>
    <s v="10469"/>
    <s v="0"/>
    <n v="-5"/>
    <s v=""/>
    <n v="-5"/>
    <s v="USD"/>
    <s v="O1"/>
    <s v="USMO6561316450"/>
    <s v="1082065617710469"/>
    <s v=""/>
    <s v="FF_MD_02"/>
    <d v="2025-06-30T00:00:00"/>
    <d v="2025-07-07T00:00:00"/>
    <n v="0"/>
    <s v=""/>
    <s v=""/>
    <s v="3101518625"/>
    <s v="200013881236"/>
    <s v="0010"/>
    <s v="0060"/>
    <s v="C1"/>
    <s v="10-60"/>
    <x v="0"/>
    <x v="0"/>
    <n v="10469"/>
    <x v="2"/>
  </r>
  <r>
    <s v="10820656179"/>
    <s v="25181COCH1AC"/>
    <s v="FA"/>
    <s v="R4"/>
    <d v="2025-06-30T00:00:00"/>
    <s v=""/>
    <s v="3106"/>
    <x v="1"/>
    <s v="10514"/>
    <s v="0"/>
    <n v="-5"/>
    <s v=""/>
    <n v="-5"/>
    <s v="USD"/>
    <s v="O1"/>
    <s v="USMO6561327500"/>
    <s v="1082065617910514"/>
    <s v=""/>
    <s v="FF_MD_02"/>
    <d v="2025-06-30T00:00:00"/>
    <d v="2025-07-07T00:00:00"/>
    <n v="0"/>
    <s v=""/>
    <s v=""/>
    <s v="3101497570"/>
    <s v="200013881319"/>
    <s v="0010"/>
    <s v="0060"/>
    <s v="R1"/>
    <s v="10-60"/>
    <x v="0"/>
    <x v="1"/>
    <n v="10514"/>
    <x v="1"/>
  </r>
  <r>
    <s v="10820656179"/>
    <s v="25181COCH1AC"/>
    <s v="FA"/>
    <s v="R4"/>
    <d v="2025-06-30T00:00:00"/>
    <s v=""/>
    <s v="3106"/>
    <x v="0"/>
    <s v="10469"/>
    <s v="0"/>
    <n v="-5"/>
    <s v=""/>
    <n v="-5"/>
    <s v="USD"/>
    <s v="O1"/>
    <s v="USMO6561327500"/>
    <s v="1082065617910469"/>
    <s v=""/>
    <s v="FF_MD_02"/>
    <d v="2025-06-30T00:00:00"/>
    <d v="2025-07-07T00:00:00"/>
    <n v="0"/>
    <s v=""/>
    <s v=""/>
    <s v="3101497474"/>
    <s v="200013881319"/>
    <s v="0010"/>
    <s v="0060"/>
    <s v="R1"/>
    <s v="10-60"/>
    <x v="0"/>
    <x v="0"/>
    <n v="10469"/>
    <x v="2"/>
  </r>
  <r>
    <s v="10820656181"/>
    <s v="25181COCH1AC"/>
    <s v="FA"/>
    <s v="R4"/>
    <d v="2025-06-30T00:00:00"/>
    <s v=""/>
    <s v="3106"/>
    <x v="0"/>
    <s v="10469"/>
    <s v="0"/>
    <n v="-5.83"/>
    <s v=""/>
    <n v="-5.83"/>
    <s v="USD"/>
    <s v="O1"/>
    <s v="USMO6561315530"/>
    <s v="1082065618110469"/>
    <s v=""/>
    <s v="FF_MD_02"/>
    <d v="2025-06-30T00:00:00"/>
    <d v="2025-07-07T00:00:00"/>
    <n v="0"/>
    <s v=""/>
    <s v=""/>
    <s v="3101548291"/>
    <s v="200013881558"/>
    <s v="0010"/>
    <s v="0060"/>
    <s v="C1"/>
    <s v="10-60"/>
    <x v="0"/>
    <x v="0"/>
    <n v="10469"/>
    <x v="2"/>
  </r>
  <r>
    <s v="10820656182"/>
    <s v="25181COCH1AC"/>
    <s v="FA"/>
    <s v="R4"/>
    <d v="2025-06-30T00:00:00"/>
    <s v=""/>
    <s v="3106"/>
    <x v="1"/>
    <s v="10514"/>
    <s v="0"/>
    <n v="-5"/>
    <s v=""/>
    <n v="-5"/>
    <s v="USD"/>
    <s v="O1"/>
    <s v="USMO6561315530"/>
    <s v="1082065618210514"/>
    <s v=""/>
    <s v="FF_MD_02"/>
    <d v="2025-06-30T00:00:00"/>
    <d v="2025-07-07T00:00:00"/>
    <n v="0"/>
    <s v=""/>
    <s v=""/>
    <s v="3101548197"/>
    <s v="200013881640"/>
    <s v="0010"/>
    <s v="0060"/>
    <s v="C1"/>
    <s v="10-60"/>
    <x v="0"/>
    <x v="1"/>
    <n v="10514"/>
    <x v="1"/>
  </r>
  <r>
    <s v="10820656183"/>
    <s v="25181COCH1AC"/>
    <s v="FA"/>
    <s v="R4"/>
    <d v="2025-06-30T00:00:00"/>
    <s v=""/>
    <s v="3106"/>
    <x v="1"/>
    <s v="10514"/>
    <s v="0"/>
    <n v="-5"/>
    <s v=""/>
    <n v="-5"/>
    <s v="USD"/>
    <s v="O1"/>
    <s v="USMO6561316440"/>
    <s v="1082065618310514"/>
    <s v=""/>
    <s v="FF_MD_02"/>
    <d v="2025-06-30T00:00:00"/>
    <d v="2025-07-07T00:00:00"/>
    <n v="0"/>
    <s v=""/>
    <s v=""/>
    <s v="3101586995"/>
    <s v="200013881723"/>
    <s v="0010"/>
    <s v="0060"/>
    <s v="C1"/>
    <s v="10-60"/>
    <x v="0"/>
    <x v="1"/>
    <n v="10514"/>
    <x v="1"/>
  </r>
  <r>
    <s v="10820656183"/>
    <s v="25181COCH1AC"/>
    <s v="FA"/>
    <s v="R4"/>
    <d v="2025-06-30T00:00:00"/>
    <s v=""/>
    <s v="3106"/>
    <x v="0"/>
    <s v="10469"/>
    <s v="0"/>
    <n v="-5"/>
    <s v=""/>
    <n v="-5"/>
    <s v="USD"/>
    <s v="O1"/>
    <s v="USMO6561316440"/>
    <s v="1082065618310469"/>
    <s v=""/>
    <s v="FF_MD_02"/>
    <d v="2025-06-30T00:00:00"/>
    <d v="2025-07-07T00:00:00"/>
    <n v="0"/>
    <s v=""/>
    <s v=""/>
    <s v="3101586899"/>
    <s v="200013881723"/>
    <s v="0010"/>
    <s v="0060"/>
    <s v="C1"/>
    <s v="10-60"/>
    <x v="0"/>
    <x v="0"/>
    <n v="10469"/>
    <x v="2"/>
  </r>
  <r>
    <s v="10820656184"/>
    <s v="25181COCH1AC"/>
    <s v="FA"/>
    <s v="R4"/>
    <d v="2025-06-30T00:00:00"/>
    <s v=""/>
    <s v="3106"/>
    <x v="0"/>
    <s v="10469"/>
    <s v="0"/>
    <n v="-5"/>
    <s v=""/>
    <n v="-5"/>
    <s v="USD"/>
    <s v="O1"/>
    <s v="USMO6561315590"/>
    <s v="1082065618410469"/>
    <s v=""/>
    <s v="FF_MD_02"/>
    <d v="2025-06-30T00:00:00"/>
    <d v="2025-07-07T00:00:00"/>
    <n v="0"/>
    <s v=""/>
    <s v=""/>
    <s v="3101654192"/>
    <s v="200013881798"/>
    <s v="0010"/>
    <s v="0060"/>
    <s v="C1"/>
    <s v="10-60"/>
    <x v="0"/>
    <x v="0"/>
    <n v="10469"/>
    <x v="2"/>
  </r>
  <r>
    <s v="10820656184"/>
    <s v="25181COCH1AC"/>
    <s v="FA"/>
    <s v="R4"/>
    <d v="2025-06-30T00:00:00"/>
    <s v=""/>
    <s v="3106"/>
    <x v="1"/>
    <s v="10514"/>
    <s v="0"/>
    <n v="-5"/>
    <s v=""/>
    <n v="-5"/>
    <s v="USD"/>
    <s v="O1"/>
    <s v="USMO6561315590"/>
    <s v="1082065618410514"/>
    <s v=""/>
    <s v="FF_MD_02"/>
    <d v="2025-06-30T00:00:00"/>
    <d v="2025-07-07T00:00:00"/>
    <n v="0"/>
    <s v=""/>
    <s v=""/>
    <s v="3101654096"/>
    <s v="200013881798"/>
    <s v="0010"/>
    <s v="0060"/>
    <s v="C1"/>
    <s v="10-60"/>
    <x v="0"/>
    <x v="1"/>
    <n v="10514"/>
    <x v="1"/>
  </r>
  <r>
    <s v="10820656185"/>
    <s v="25181COCH1AC"/>
    <s v="FA"/>
    <s v="R4"/>
    <d v="2025-06-30T00:00:00"/>
    <s v=""/>
    <s v="3106"/>
    <x v="0"/>
    <s v="10469"/>
    <s v="0"/>
    <n v="-5"/>
    <s v=""/>
    <n v="-5"/>
    <s v="USD"/>
    <s v="O1"/>
    <s v="USMO6561315860"/>
    <s v="1082065618510469"/>
    <s v=""/>
    <s v="FF_MD_02"/>
    <d v="2025-06-30T00:00:00"/>
    <d v="2025-07-07T00:00:00"/>
    <n v="0"/>
    <s v=""/>
    <s v=""/>
    <s v="3101671085"/>
    <s v="200013881871"/>
    <s v="0010"/>
    <s v="0060"/>
    <s v="C1"/>
    <s v="10-60"/>
    <x v="0"/>
    <x v="0"/>
    <n v="10469"/>
    <x v="2"/>
  </r>
  <r>
    <s v="10820656185"/>
    <s v="25181COCH1AC"/>
    <s v="FA"/>
    <s v="R4"/>
    <d v="2025-06-30T00:00:00"/>
    <s v=""/>
    <s v="3106"/>
    <x v="1"/>
    <s v="10514"/>
    <s v="0"/>
    <n v="-5"/>
    <s v=""/>
    <n v="-5"/>
    <s v="USD"/>
    <s v="O1"/>
    <s v="USMO6561315860"/>
    <s v="1082065618510514"/>
    <s v=""/>
    <s v="FF_MD_02"/>
    <d v="2025-06-30T00:00:00"/>
    <d v="2025-07-07T00:00:00"/>
    <n v="0"/>
    <s v=""/>
    <s v=""/>
    <s v="3101671002"/>
    <s v="200013881871"/>
    <s v="0010"/>
    <s v="0060"/>
    <s v="C1"/>
    <s v="10-60"/>
    <x v="0"/>
    <x v="1"/>
    <n v="10514"/>
    <x v="1"/>
  </r>
  <r>
    <s v="10820656186"/>
    <s v="25181COCH1AC"/>
    <s v="FA"/>
    <s v="R4"/>
    <d v="2025-06-30T00:00:00"/>
    <s v=""/>
    <s v="3106"/>
    <x v="0"/>
    <s v="10469"/>
    <s v="0"/>
    <n v="-5"/>
    <s v=""/>
    <n v="-5"/>
    <s v="USD"/>
    <s v="O1"/>
    <s v="USMO6561316790"/>
    <s v="1082065618610469"/>
    <s v=""/>
    <s v="FF_MD_02"/>
    <d v="2025-06-30T00:00:00"/>
    <d v="2025-07-07T00:00:00"/>
    <n v="0"/>
    <s v=""/>
    <s v=""/>
    <s v="3101688175"/>
    <s v="200013881954"/>
    <s v="0010"/>
    <s v="0060"/>
    <s v="C1"/>
    <s v="10-60"/>
    <x v="0"/>
    <x v="0"/>
    <n v="10469"/>
    <x v="2"/>
  </r>
  <r>
    <s v="10820656186"/>
    <s v="25181COCH1AC"/>
    <s v="FA"/>
    <s v="R4"/>
    <d v="2025-06-30T00:00:00"/>
    <s v=""/>
    <s v="3106"/>
    <x v="1"/>
    <s v="10514"/>
    <s v="0"/>
    <n v="-5"/>
    <s v=""/>
    <n v="-5"/>
    <s v="USD"/>
    <s v="O1"/>
    <s v="USMO6561316790"/>
    <s v="1082065618610514"/>
    <s v=""/>
    <s v="FF_MD_02"/>
    <d v="2025-06-30T00:00:00"/>
    <d v="2025-07-07T00:00:00"/>
    <n v="0"/>
    <s v=""/>
    <s v=""/>
    <s v="3101688007"/>
    <s v="200013881954"/>
    <s v="0010"/>
    <s v="0060"/>
    <s v="C1"/>
    <s v="10-60"/>
    <x v="0"/>
    <x v="1"/>
    <n v="10514"/>
    <x v="1"/>
  </r>
  <r>
    <s v="10820656205"/>
    <s v="25181COCH1AC"/>
    <s v="FA"/>
    <s v="R4"/>
    <d v="2025-06-30T00:00:00"/>
    <s v=""/>
    <s v="3106"/>
    <x v="0"/>
    <s v="10719"/>
    <s v="0"/>
    <n v="-5"/>
    <s v=""/>
    <n v="-5"/>
    <s v="USD"/>
    <s v="O1"/>
    <s v="USMO6565300001"/>
    <s v="1082065620510719"/>
    <s v=""/>
    <s v="FF_MD_02"/>
    <d v="2025-06-30T00:00:00"/>
    <d v="2025-07-07T00:00:00"/>
    <n v="0"/>
    <s v=""/>
    <s v=""/>
    <s v="3101519293"/>
    <s v="200013954348"/>
    <s v="0010"/>
    <s v="0060"/>
    <s v="R1"/>
    <s v="10-60"/>
    <x v="0"/>
    <x v="0"/>
    <n v="10719"/>
    <x v="0"/>
  </r>
  <r>
    <s v="10820656509"/>
    <s v="25181COCH1AC"/>
    <s v="FA"/>
    <s v="R4"/>
    <d v="2025-06-30T00:00:00"/>
    <s v=""/>
    <s v="3106"/>
    <x v="0"/>
    <s v="10469"/>
    <s v="0"/>
    <n v="-5"/>
    <s v=""/>
    <n v="-5"/>
    <s v="USD"/>
    <s v="O1"/>
    <s v="USMO6561313280"/>
    <s v="1082065650910469"/>
    <s v=""/>
    <s v="FF_MD_02"/>
    <d v="2025-06-30T00:00:00"/>
    <d v="2025-07-07T00:00:00"/>
    <n v="0"/>
    <s v=""/>
    <s v=""/>
    <s v="3101535959"/>
    <s v="200014253054"/>
    <s v="0010"/>
    <s v="0060"/>
    <s v="R1"/>
    <s v="10-60"/>
    <x v="0"/>
    <x v="0"/>
    <n v="10469"/>
    <x v="2"/>
  </r>
  <r>
    <s v="10820656509"/>
    <s v="25181COCH1AC"/>
    <s v="FA"/>
    <s v="R4"/>
    <d v="2025-06-30T00:00:00"/>
    <s v=""/>
    <s v="3106"/>
    <x v="1"/>
    <s v="10514"/>
    <s v="0"/>
    <n v="-5"/>
    <s v=""/>
    <n v="-5"/>
    <s v="USD"/>
    <s v="O1"/>
    <s v="USMO6561313280"/>
    <s v="1082065650910514"/>
    <s v=""/>
    <s v="FF_MD_02"/>
    <d v="2025-06-30T00:00:00"/>
    <d v="2025-07-07T00:00:00"/>
    <n v="0"/>
    <s v=""/>
    <s v=""/>
    <s v="3101536055"/>
    <s v="200014253054"/>
    <s v="0010"/>
    <s v="0060"/>
    <s v="R1"/>
    <s v="10-60"/>
    <x v="0"/>
    <x v="1"/>
    <n v="10514"/>
    <x v="1"/>
  </r>
  <r>
    <s v="10820656711"/>
    <s v="25181COCH1AC"/>
    <s v="FA"/>
    <s v="R4"/>
    <d v="2025-06-30T00:00:00"/>
    <s v=""/>
    <s v="3106"/>
    <x v="0"/>
    <s v="10719"/>
    <s v="0"/>
    <n v="-16.07"/>
    <s v=""/>
    <n v="-16.07"/>
    <s v="USD"/>
    <s v="O1"/>
    <s v="USMO6560526910"/>
    <s v="1082065671110719"/>
    <s v=""/>
    <s v="FF_MD_02"/>
    <d v="2025-06-30T00:00:00"/>
    <d v="2025-07-07T00:00:00"/>
    <n v="0"/>
    <s v=""/>
    <s v=""/>
    <s v="3101616865"/>
    <s v="200013635665"/>
    <s v="0010"/>
    <s v="0060"/>
    <s v="R1"/>
    <s v="10-60"/>
    <x v="0"/>
    <x v="0"/>
    <n v="10719"/>
    <x v="0"/>
  </r>
  <r>
    <s v="10820656863"/>
    <s v="25181COCH1AC"/>
    <s v="FA"/>
    <s v="R4"/>
    <d v="2025-06-30T00:00:00"/>
    <s v=""/>
    <s v="3106"/>
    <x v="1"/>
    <s v="10514"/>
    <s v="0"/>
    <n v="-5"/>
    <s v=""/>
    <n v="-5"/>
    <s v="USD"/>
    <s v="O1"/>
    <s v="USMO6561327290"/>
    <s v="1082065686310514"/>
    <s v=""/>
    <s v="FF_MD_02"/>
    <d v="2025-06-30T00:00:00"/>
    <d v="2025-07-07T00:00:00"/>
    <n v="0"/>
    <s v=""/>
    <s v=""/>
    <s v="3101545458"/>
    <s v="200013926767"/>
    <s v="0010"/>
    <s v="0060"/>
    <s v="R1"/>
    <s v="10-60"/>
    <x v="0"/>
    <x v="1"/>
    <n v="10514"/>
    <x v="1"/>
  </r>
  <r>
    <s v="10820656863"/>
    <s v="25181COCH1AC"/>
    <s v="FA"/>
    <s v="R4"/>
    <d v="2025-06-30T00:00:00"/>
    <s v=""/>
    <s v="3106"/>
    <x v="0"/>
    <s v="10469"/>
    <s v="0"/>
    <n v="-5"/>
    <s v=""/>
    <n v="-5"/>
    <s v="USD"/>
    <s v="O1"/>
    <s v="USMO6561327290"/>
    <s v="1082065686310469"/>
    <s v=""/>
    <s v="FF_MD_02"/>
    <d v="2025-06-30T00:00:00"/>
    <d v="2025-07-07T00:00:00"/>
    <n v="0"/>
    <s v=""/>
    <s v=""/>
    <s v="3101545361"/>
    <s v="200013926767"/>
    <s v="0010"/>
    <s v="0060"/>
    <s v="R1"/>
    <s v="10-60"/>
    <x v="0"/>
    <x v="0"/>
    <n v="10469"/>
    <x v="2"/>
  </r>
  <r>
    <s v="10820656938"/>
    <s v="25181COCH1AC"/>
    <s v="FA"/>
    <s v="R4"/>
    <d v="2025-06-30T00:00:00"/>
    <s v=""/>
    <s v="3106"/>
    <x v="1"/>
    <s v="10514"/>
    <s v="0"/>
    <n v="-5"/>
    <s v=""/>
    <n v="-5"/>
    <s v="USD"/>
    <s v="O1"/>
    <s v="USMO6561313410"/>
    <s v="1082065693810514"/>
    <s v=""/>
    <s v="FF_MD_02"/>
    <d v="2025-06-30T00:00:00"/>
    <d v="2025-07-07T00:00:00"/>
    <n v="0"/>
    <s v=""/>
    <s v=""/>
    <s v="3101623753"/>
    <s v="200013516238"/>
    <s v="0010"/>
    <s v="0060"/>
    <s v="R1"/>
    <s v="10-60"/>
    <x v="0"/>
    <x v="1"/>
    <n v="10514"/>
    <x v="1"/>
  </r>
  <r>
    <s v="10820656938"/>
    <s v="25181COCH1AC"/>
    <s v="FA"/>
    <s v="R4"/>
    <d v="2025-06-30T00:00:00"/>
    <s v=""/>
    <s v="3106"/>
    <x v="0"/>
    <s v="10469"/>
    <s v="0"/>
    <n v="-5"/>
    <s v=""/>
    <n v="-5"/>
    <s v="USD"/>
    <s v="O1"/>
    <s v="USMO6561313410"/>
    <s v="1082065693810469"/>
    <s v=""/>
    <s v="FF_MD_02"/>
    <d v="2025-06-30T00:00:00"/>
    <d v="2025-07-07T00:00:00"/>
    <n v="0"/>
    <s v=""/>
    <s v=""/>
    <s v="3101623658"/>
    <s v="200013516238"/>
    <s v="0010"/>
    <s v="0060"/>
    <s v="R1"/>
    <s v="10-60"/>
    <x v="0"/>
    <x v="0"/>
    <n v="10469"/>
    <x v="2"/>
  </r>
  <r>
    <s v="10820657134"/>
    <s v="25181COCH1AA"/>
    <s v="FA"/>
    <s v="R4"/>
    <d v="2025-06-30T00:00:00"/>
    <s v=""/>
    <s v="3106"/>
    <x v="0"/>
    <s v="10719"/>
    <s v="0"/>
    <n v="-13.58"/>
    <s v=""/>
    <n v="-13.58"/>
    <s v="USD"/>
    <s v="O1"/>
    <s v="USMO6560524060"/>
    <s v="1082065713410719"/>
    <s v=""/>
    <s v="FF_MD_02"/>
    <d v="2025-06-30T00:00:00"/>
    <d v="2025-07-07T00:00:00"/>
    <n v="0"/>
    <s v=""/>
    <s v=""/>
    <s v="3101589462"/>
    <s v="200014190991"/>
    <s v="0010"/>
    <s v="0060"/>
    <s v="C1"/>
    <s v="10-60"/>
    <x v="0"/>
    <x v="0"/>
    <n v="10719"/>
    <x v="0"/>
  </r>
  <r>
    <s v="10820657135"/>
    <s v="25181COCH1AA"/>
    <s v="FA"/>
    <s v="R4"/>
    <d v="2025-06-30T00:00:00"/>
    <s v=""/>
    <s v="3106"/>
    <x v="0"/>
    <s v="10719"/>
    <s v="0"/>
    <n v="-13.61"/>
    <s v=""/>
    <n v="-13.61"/>
    <s v="USD"/>
    <s v="O1"/>
    <s v="USMO6560524060"/>
    <s v="1082065713510719"/>
    <s v=""/>
    <s v="FF_MD_02"/>
    <d v="2025-06-30T00:00:00"/>
    <d v="2025-07-07T00:00:00"/>
    <n v="0"/>
    <s v=""/>
    <s v=""/>
    <s v="3101589556"/>
    <s v="200014192062"/>
    <s v="0010"/>
    <s v="0060"/>
    <s v="C1"/>
    <s v="10-60"/>
    <x v="0"/>
    <x v="0"/>
    <n v="10719"/>
    <x v="0"/>
  </r>
  <r>
    <s v="10820657654"/>
    <s v="25181COCH1AA"/>
    <s v="FA"/>
    <s v="R4"/>
    <d v="2025-06-30T00:00:00"/>
    <s v=""/>
    <s v="3106"/>
    <x v="0"/>
    <s v="10719"/>
    <s v="0"/>
    <n v="-5"/>
    <s v=""/>
    <n v="-5"/>
    <s v="USD"/>
    <s v="O1"/>
    <s v="USMO6561683831"/>
    <s v="1082065765410719"/>
    <s v=""/>
    <s v="FF_MD_02"/>
    <d v="2025-06-30T00:00:00"/>
    <d v="2025-07-07T00:00:00"/>
    <n v="0"/>
    <s v=""/>
    <s v=""/>
    <s v="3101484233"/>
    <s v="200013573288"/>
    <s v="0010"/>
    <s v="0060"/>
    <s v="R1"/>
    <s v="10-60"/>
    <x v="0"/>
    <x v="0"/>
    <n v="10719"/>
    <x v="0"/>
  </r>
  <r>
    <s v="10820657836"/>
    <s v="25181COCH1AC"/>
    <s v="FA"/>
    <s v="R4"/>
    <d v="2025-06-30T00:00:00"/>
    <s v=""/>
    <s v="3106"/>
    <x v="0"/>
    <s v="10719"/>
    <s v="0"/>
    <n v="-5"/>
    <s v=""/>
    <n v="-5"/>
    <s v="USD"/>
    <s v="O1"/>
    <s v="USMO6570593940"/>
    <s v="1082065783610719"/>
    <s v=""/>
    <s v="FF_MD_02"/>
    <d v="2025-06-30T00:00:00"/>
    <d v="2025-07-07T00:00:00"/>
    <n v="0"/>
    <s v=""/>
    <s v=""/>
    <s v="3101678007"/>
    <s v="200014103838"/>
    <s v="0010"/>
    <s v="0060"/>
    <s v="C1"/>
    <s v="10-60"/>
    <x v="0"/>
    <x v="0"/>
    <n v="10719"/>
    <x v="0"/>
  </r>
  <r>
    <s v="10820658034"/>
    <s v="25181COCH1AA"/>
    <s v="FA"/>
    <s v="R4"/>
    <d v="2025-06-30T00:00:00"/>
    <s v=""/>
    <s v="3106"/>
    <x v="0"/>
    <s v="10719"/>
    <s v="0"/>
    <n v="-15.44"/>
    <s v=""/>
    <n v="-15.44"/>
    <s v="USD"/>
    <s v="O1"/>
    <s v="USMO6560520150"/>
    <s v="1082065803410719"/>
    <s v=""/>
    <s v="FF_MD_02"/>
    <d v="2025-06-30T00:00:00"/>
    <d v="2025-07-07T00:00:00"/>
    <n v="0"/>
    <s v=""/>
    <s v=""/>
    <s v="3101651013"/>
    <s v="200014150193"/>
    <s v="0010"/>
    <s v="0060"/>
    <s v="C1"/>
    <s v="10-60"/>
    <x v="0"/>
    <x v="0"/>
    <n v="10719"/>
    <x v="0"/>
  </r>
  <r>
    <s v="10820658280"/>
    <s v="25181COCH1AC"/>
    <s v="FA"/>
    <s v="R4"/>
    <d v="2025-06-30T00:00:00"/>
    <s v=""/>
    <s v="3106"/>
    <x v="0"/>
    <s v="10469"/>
    <s v="0"/>
    <n v="-5"/>
    <s v=""/>
    <n v="-5"/>
    <s v="USD"/>
    <s v="O1"/>
    <s v="USMO6561320800"/>
    <s v="1082065828010469"/>
    <s v=""/>
    <s v="FF_MD_02"/>
    <d v="2025-06-30T00:00:00"/>
    <d v="2025-07-07T00:00:00"/>
    <n v="0"/>
    <s v=""/>
    <s v=""/>
    <s v="3101540113"/>
    <s v="200014161646"/>
    <s v="0010"/>
    <s v="0060"/>
    <s v="R1"/>
    <s v="10-60"/>
    <x v="0"/>
    <x v="0"/>
    <n v="10469"/>
    <x v="2"/>
  </r>
  <r>
    <s v="10820658280"/>
    <s v="25181COCH1AC"/>
    <s v="FA"/>
    <s v="R4"/>
    <d v="2025-06-30T00:00:00"/>
    <s v=""/>
    <s v="3106"/>
    <x v="1"/>
    <s v="10514"/>
    <s v="0"/>
    <n v="-5"/>
    <s v=""/>
    <n v="-5"/>
    <s v="USD"/>
    <s v="O1"/>
    <s v="USMO6561320800"/>
    <s v="1082065828010514"/>
    <s v=""/>
    <s v="FF_MD_02"/>
    <d v="2025-06-30T00:00:00"/>
    <d v="2025-07-07T00:00:00"/>
    <n v="0"/>
    <s v=""/>
    <s v=""/>
    <s v="3101540303"/>
    <s v="200014161646"/>
    <s v="0010"/>
    <s v="0060"/>
    <s v="R1"/>
    <s v="10-60"/>
    <x v="0"/>
    <x v="1"/>
    <n v="10514"/>
    <x v="1"/>
  </r>
  <r>
    <s v="10820658333"/>
    <s v="25181COCH1AA"/>
    <s v="FA"/>
    <s v="R4"/>
    <d v="2025-06-30T00:00:00"/>
    <s v=""/>
    <s v="3106"/>
    <x v="0"/>
    <s v="10719"/>
    <s v="0"/>
    <n v="-5"/>
    <s v=""/>
    <n v="-5"/>
    <s v="USD"/>
    <s v="O1"/>
    <s v="USMO6574096601"/>
    <s v="1082065833310719"/>
    <s v=""/>
    <s v="FF_MD_02"/>
    <d v="2025-06-30T00:00:00"/>
    <d v="2025-07-07T00:00:00"/>
    <n v="0"/>
    <s v=""/>
    <s v=""/>
    <s v="3101557520"/>
    <s v="200014262329"/>
    <s v="0010"/>
    <s v="0060"/>
    <s v="R1"/>
    <s v="10-60"/>
    <x v="0"/>
    <x v="0"/>
    <n v="10719"/>
    <x v="0"/>
  </r>
  <r>
    <s v="10820658336"/>
    <s v="25181COCH1AA"/>
    <s v="FA"/>
    <s v="R4"/>
    <d v="2025-06-30T00:00:00"/>
    <s v=""/>
    <s v="3106"/>
    <x v="0"/>
    <s v="10719"/>
    <s v="0"/>
    <n v="-5"/>
    <s v=""/>
    <n v="-5"/>
    <s v="USD"/>
    <s v="O1"/>
    <s v="USMO6574096001"/>
    <s v="1082065833610719"/>
    <s v=""/>
    <s v="FF_MD_02"/>
    <d v="2025-06-30T00:00:00"/>
    <d v="2025-07-07T00:00:00"/>
    <n v="0"/>
    <s v=""/>
    <s v=""/>
    <s v="3101522170"/>
    <s v="200014262527"/>
    <s v="0010"/>
    <s v="0060"/>
    <s v="R1"/>
    <s v="10-60"/>
    <x v="0"/>
    <x v="0"/>
    <n v="10719"/>
    <x v="0"/>
  </r>
  <r>
    <s v="10915637817"/>
    <s v="25153INV01AS"/>
    <s v="FA"/>
    <s v="R4"/>
    <d v="2025-06-02T00:00:00"/>
    <s v=""/>
    <s v="3106"/>
    <x v="1"/>
    <s v="10720"/>
    <s v="0"/>
    <n v="-5.26"/>
    <s v=""/>
    <n v="-5.26"/>
    <s v="USD"/>
    <s v="O1"/>
    <s v="USMO6375541430"/>
    <s v="1091563781710720"/>
    <s v=""/>
    <s v="BATCH_ID"/>
    <d v="2025-06-02T00:00:00"/>
    <d v="2025-06-03T00:00:00"/>
    <n v="0"/>
    <s v=""/>
    <s v=""/>
    <s v="3101223946"/>
    <s v="200010352504"/>
    <s v="0010"/>
    <s v="0060"/>
    <s v="R1"/>
    <s v="10-60"/>
    <x v="0"/>
    <x v="1"/>
    <n v="10720"/>
    <x v="3"/>
  </r>
  <r>
    <s v="10915637830"/>
    <s v="25153INV01AS"/>
    <s v="FA"/>
    <s v="R4"/>
    <d v="2025-06-02T00:00:00"/>
    <s v=""/>
    <s v="3106"/>
    <x v="1"/>
    <s v="10720"/>
    <s v="0"/>
    <n v="-5"/>
    <s v=""/>
    <n v="-5"/>
    <s v="USD"/>
    <s v="O1"/>
    <s v="USMO6375541660"/>
    <s v="1091563783010720"/>
    <s v=""/>
    <s v="BATCH_ID"/>
    <d v="2025-06-02T00:00:00"/>
    <d v="2025-06-03T00:00:00"/>
    <n v="0"/>
    <s v=""/>
    <s v=""/>
    <s v="3101242430"/>
    <s v="200010358220"/>
    <s v="0010"/>
    <s v="0060"/>
    <s v="R1"/>
    <s v="10-60"/>
    <x v="0"/>
    <x v="1"/>
    <n v="10720"/>
    <x v="3"/>
  </r>
  <r>
    <s v="10915637889"/>
    <s v="25153INV01AS"/>
    <s v="FA"/>
    <s v="R4"/>
    <d v="2025-06-02T00:00:00"/>
    <s v=""/>
    <s v="3106"/>
    <x v="1"/>
    <s v="10720"/>
    <s v="0"/>
    <n v="-5"/>
    <s v=""/>
    <n v="-5"/>
    <s v="USD"/>
    <s v="O1"/>
    <s v="USMO6375541320"/>
    <s v="1091563788910720"/>
    <s v=""/>
    <s v="BATCH_ID"/>
    <d v="2025-06-02T00:00:00"/>
    <d v="2025-06-03T00:00:00"/>
    <n v="0"/>
    <s v=""/>
    <s v=""/>
    <s v="3101237616"/>
    <s v="200010274831"/>
    <s v="0010"/>
    <s v="0060"/>
    <s v="R1"/>
    <s v="10-60"/>
    <x v="0"/>
    <x v="1"/>
    <n v="10720"/>
    <x v="3"/>
  </r>
  <r>
    <s v="10915637955"/>
    <s v="25153INV01AS"/>
    <s v="FA"/>
    <s v="R4"/>
    <d v="2025-06-02T00:00:00"/>
    <s v=""/>
    <s v="3106"/>
    <x v="1"/>
    <s v="10720"/>
    <s v="0"/>
    <n v="-6.83"/>
    <s v=""/>
    <n v="-6.83"/>
    <s v="USD"/>
    <s v="O1"/>
    <s v="USMO6384189211"/>
    <s v="1091563795510720"/>
    <s v=""/>
    <s v="BATCH_ID"/>
    <d v="2025-06-02T00:00:00"/>
    <d v="2025-06-03T00:00:00"/>
    <n v="0"/>
    <s v=""/>
    <s v=""/>
    <s v="3101689697"/>
    <s v="200014042812"/>
    <s v="0010"/>
    <s v="0060"/>
    <s v="R1"/>
    <s v="10-60"/>
    <x v="0"/>
    <x v="1"/>
    <n v="10720"/>
    <x v="3"/>
  </r>
  <r>
    <s v="10915637997"/>
    <s v="25153INV01AS"/>
    <s v="FA"/>
    <s v="R4"/>
    <d v="2025-06-02T00:00:00"/>
    <s v=""/>
    <s v="3106"/>
    <x v="1"/>
    <s v="10720"/>
    <s v="0"/>
    <n v="-5"/>
    <s v=""/>
    <n v="-5"/>
    <s v="USD"/>
    <s v="O1"/>
    <s v="USMO6384189191"/>
    <s v="1091563799710720"/>
    <s v=""/>
    <s v="BATCH_ID"/>
    <d v="2025-06-02T00:00:00"/>
    <d v="2025-06-03T00:00:00"/>
    <n v="0"/>
    <s v=""/>
    <s v=""/>
    <s v="3101541135"/>
    <s v="200013918178"/>
    <s v="0010"/>
    <s v="0060"/>
    <s v="R1"/>
    <s v="10-60"/>
    <x v="0"/>
    <x v="1"/>
    <n v="10720"/>
    <x v="3"/>
  </r>
  <r>
    <s v="10915638041"/>
    <s v="25153INV01AS"/>
    <s v="FA"/>
    <s v="R4"/>
    <d v="2025-06-02T00:00:00"/>
    <s v=""/>
    <s v="3106"/>
    <x v="1"/>
    <s v="10720"/>
    <s v="0"/>
    <n v="-7.99"/>
    <s v=""/>
    <n v="-7.99"/>
    <s v="USD"/>
    <s v="O1"/>
    <s v="USMO6384189301"/>
    <s v="1091563804110720"/>
    <s v=""/>
    <s v="BATCH_ID"/>
    <d v="2025-06-02T00:00:00"/>
    <d v="2025-06-03T00:00:00"/>
    <n v="0"/>
    <s v=""/>
    <s v=""/>
    <s v="3101699086"/>
    <s v="200013937434"/>
    <s v="0010"/>
    <s v="0060"/>
    <s v="R1"/>
    <s v="10-60"/>
    <x v="0"/>
    <x v="1"/>
    <n v="10720"/>
    <x v="3"/>
  </r>
  <r>
    <s v="10915639088"/>
    <s v="25154INV01BF"/>
    <s v="FA"/>
    <s v="R4"/>
    <d v="2025-06-03T00:00:00"/>
    <s v=""/>
    <s v="3106"/>
    <x v="0"/>
    <s v="10719"/>
    <s v="0"/>
    <n v="-5"/>
    <s v=""/>
    <n v="-5"/>
    <s v="USD"/>
    <s v="O1"/>
    <s v="USMO6571471461"/>
    <s v="1091563908810719"/>
    <s v=""/>
    <s v="BATCH_ID"/>
    <d v="2025-06-03T00:00:00"/>
    <d v="2025-06-04T00:00:00"/>
    <n v="0"/>
    <s v=""/>
    <s v=""/>
    <s v="3101619136"/>
    <s v="200012195166"/>
    <s v="0010"/>
    <s v="0060"/>
    <s v="R1"/>
    <s v="10-60"/>
    <x v="0"/>
    <x v="0"/>
    <n v="10719"/>
    <x v="0"/>
  </r>
  <r>
    <s v="10915639099"/>
    <s v="25154INV01BF"/>
    <s v="FA"/>
    <s v="R4"/>
    <d v="2025-06-03T00:00:00"/>
    <s v=""/>
    <s v="3106"/>
    <x v="0"/>
    <s v="10719"/>
    <s v="0"/>
    <n v="-5"/>
    <s v=""/>
    <n v="-5"/>
    <s v="USD"/>
    <s v="O1"/>
    <s v="USMO6390196791"/>
    <s v="1091563909910719"/>
    <s v=""/>
    <s v="BATCH_ID"/>
    <d v="2025-06-03T00:00:00"/>
    <d v="2025-06-04T00:00:00"/>
    <n v="0"/>
    <s v=""/>
    <s v=""/>
    <s v="3101487246"/>
    <s v="200012128142"/>
    <s v="0010"/>
    <s v="0060"/>
    <s v="R1"/>
    <s v="10-60"/>
    <x v="0"/>
    <x v="0"/>
    <n v="10719"/>
    <x v="0"/>
  </r>
  <r>
    <s v="10915639108"/>
    <s v="25154INV01BF"/>
    <s v="FA"/>
    <s v="R4"/>
    <d v="2025-06-03T00:00:00"/>
    <s v=""/>
    <s v="3106"/>
    <x v="0"/>
    <s v="10719"/>
    <s v="0"/>
    <n v="-5.24"/>
    <s v=""/>
    <n v="-5.24"/>
    <s v="USD"/>
    <s v="O1"/>
    <s v="USMO6571471421"/>
    <s v="1091563910810719"/>
    <s v=""/>
    <s v="BATCH_ID"/>
    <d v="2025-06-03T00:00:00"/>
    <d v="2025-06-04T00:00:00"/>
    <n v="0"/>
    <s v=""/>
    <s v=""/>
    <s v="3101536635"/>
    <s v="200012216152"/>
    <s v="0010"/>
    <s v="0060"/>
    <s v="R1"/>
    <s v="10-60"/>
    <x v="0"/>
    <x v="0"/>
    <n v="10719"/>
    <x v="0"/>
  </r>
  <r>
    <s v="10915639136"/>
    <s v="25154INV01BF"/>
    <s v="FA"/>
    <s v="R4"/>
    <d v="2025-06-03T00:00:00"/>
    <s v=""/>
    <s v="3106"/>
    <x v="0"/>
    <s v="10719"/>
    <s v="0"/>
    <n v="-19.68"/>
    <s v=""/>
    <n v="-19.68"/>
    <s v="USD"/>
    <s v="O1"/>
    <s v="USMO6560513290"/>
    <s v="1091563913610719"/>
    <s v=""/>
    <s v="BATCH_ID"/>
    <d v="2025-06-03T00:00:00"/>
    <d v="2025-06-04T00:00:00"/>
    <n v="0"/>
    <s v=""/>
    <s v=""/>
    <s v="3102076609"/>
    <s v="200015209196"/>
    <s v="0010"/>
    <s v="0060"/>
    <s v="R1"/>
    <s v="10-60"/>
    <x v="0"/>
    <x v="0"/>
    <n v="10719"/>
    <x v="0"/>
  </r>
  <r>
    <s v="10915639149"/>
    <s v="25154INV01BF"/>
    <s v="FA"/>
    <s v="R4"/>
    <d v="2025-06-03T00:00:00"/>
    <s v=""/>
    <s v="3106"/>
    <x v="0"/>
    <s v="10719"/>
    <s v="0"/>
    <n v="-5"/>
    <s v=""/>
    <n v="-5"/>
    <s v="USD"/>
    <s v="O1"/>
    <s v="USMO6396686791"/>
    <s v="1091563914910719"/>
    <s v=""/>
    <s v="BATCH_ID"/>
    <d v="2025-06-03T00:00:00"/>
    <d v="2025-06-04T00:00:00"/>
    <n v="0"/>
    <s v=""/>
    <s v=""/>
    <s v="3102076470"/>
    <s v="200015205616"/>
    <s v="0010"/>
    <s v="0060"/>
    <s v="R1"/>
    <s v="10-60"/>
    <x v="0"/>
    <x v="0"/>
    <n v="10719"/>
    <x v="0"/>
  </r>
  <r>
    <s v="10915639204"/>
    <s v="25154INV01BF"/>
    <s v="FA"/>
    <s v="R4"/>
    <d v="2025-06-03T00:00:00"/>
    <s v=""/>
    <s v="3106"/>
    <x v="0"/>
    <s v="10719"/>
    <s v="0"/>
    <n v="-5"/>
    <s v=""/>
    <n v="-5"/>
    <s v="USD"/>
    <s v="O1"/>
    <s v="USMO6560512460"/>
    <s v="1091563920410719"/>
    <s v=""/>
    <s v="BATCH_ID"/>
    <d v="2025-06-03T00:00:00"/>
    <d v="2025-06-04T00:00:00"/>
    <n v="0"/>
    <s v=""/>
    <s v=""/>
    <s v="3102079711"/>
    <s v="200015226380"/>
    <s v="0010"/>
    <s v="0060"/>
    <s v="R1"/>
    <s v="10-60"/>
    <x v="0"/>
    <x v="0"/>
    <n v="10719"/>
    <x v="0"/>
  </r>
  <r>
    <s v="10915640104"/>
    <s v="25155INV01BE"/>
    <s v="FA"/>
    <s v="R4"/>
    <d v="2025-06-04T00:00:00"/>
    <s v=""/>
    <s v="3106"/>
    <x v="0"/>
    <s v="10719"/>
    <s v="0"/>
    <n v="-5"/>
    <s v=""/>
    <n v="-5"/>
    <s v="USD"/>
    <s v="O1"/>
    <s v="USMO6560526780"/>
    <s v="1091564010410719"/>
    <s v=""/>
    <s v="BATCH_ID"/>
    <d v="2025-06-04T00:00:00"/>
    <d v="2025-06-05T00:00:00"/>
    <n v="0"/>
    <s v=""/>
    <s v=""/>
    <s v="3102285528"/>
    <s v="200013631003"/>
    <s v="0010"/>
    <s v="0060"/>
    <s v="R1"/>
    <s v="10-60"/>
    <x v="0"/>
    <x v="0"/>
    <n v="10719"/>
    <x v="0"/>
  </r>
  <r>
    <s v="10915642098"/>
    <s v="25161INV01AG"/>
    <s v="FA"/>
    <s v="R4"/>
    <d v="2025-06-10T00:00:00"/>
    <s v=""/>
    <s v="3106"/>
    <x v="1"/>
    <s v="10514"/>
    <s v="0"/>
    <n v="-5"/>
    <s v=""/>
    <n v="-5"/>
    <s v="USD"/>
    <s v="O1"/>
    <s v="USMO6561311700"/>
    <s v="1091564209810514"/>
    <s v=""/>
    <s v="BATCH_ID"/>
    <d v="2025-06-10T00:00:00"/>
    <d v="2025-06-11T00:00:00"/>
    <n v="0"/>
    <s v=""/>
    <s v=""/>
    <s v="3101658541"/>
    <s v="200011183775"/>
    <s v="0010"/>
    <s v="0060"/>
    <s v="R1"/>
    <s v="10-60"/>
    <x v="0"/>
    <x v="1"/>
    <n v="10514"/>
    <x v="1"/>
  </r>
  <r>
    <s v="10915642098"/>
    <s v="25161INV01AG"/>
    <s v="FA"/>
    <s v="R4"/>
    <d v="2025-06-10T00:00:00"/>
    <s v=""/>
    <s v="3106"/>
    <x v="0"/>
    <s v="10469"/>
    <s v="0"/>
    <n v="-5"/>
    <s v=""/>
    <n v="-5"/>
    <s v="USD"/>
    <s v="O1"/>
    <s v="USMO6561311700"/>
    <s v="1091564209810469"/>
    <s v=""/>
    <s v="BATCH_ID"/>
    <d v="2025-06-10T00:00:00"/>
    <d v="2025-06-11T00:00:00"/>
    <n v="0"/>
    <s v=""/>
    <s v=""/>
    <s v="3101658636"/>
    <s v="200011183775"/>
    <s v="0010"/>
    <s v="0060"/>
    <s v="R1"/>
    <s v="10-60"/>
    <x v="0"/>
    <x v="0"/>
    <n v="10469"/>
    <x v="2"/>
  </r>
  <r>
    <s v="10915642132"/>
    <s v="25161INV01AG"/>
    <s v="FA"/>
    <s v="R4"/>
    <d v="2025-06-10T00:00:00"/>
    <s v=""/>
    <s v="3106"/>
    <x v="1"/>
    <s v="10514"/>
    <s v="0"/>
    <n v="-5"/>
    <s v=""/>
    <n v="-5"/>
    <s v="USD"/>
    <s v="O1"/>
    <s v="USMO6561330180"/>
    <s v="1091564213210514"/>
    <s v=""/>
    <s v="BATCH_ID"/>
    <d v="2025-06-10T00:00:00"/>
    <d v="2025-06-11T00:00:00"/>
    <n v="0"/>
    <s v=""/>
    <s v=""/>
    <s v="3101609377"/>
    <s v="200011186216"/>
    <s v="0010"/>
    <s v="0060"/>
    <s v="C1"/>
    <s v="10-60"/>
    <x v="0"/>
    <x v="1"/>
    <n v="10514"/>
    <x v="1"/>
  </r>
  <r>
    <s v="10915642132"/>
    <s v="25161INV01AG"/>
    <s v="FA"/>
    <s v="R4"/>
    <d v="2025-06-10T00:00:00"/>
    <s v=""/>
    <s v="3106"/>
    <x v="0"/>
    <s v="10469"/>
    <s v="0"/>
    <n v="-5"/>
    <s v=""/>
    <n v="-5"/>
    <s v="USD"/>
    <s v="O1"/>
    <s v="USMO6561330180"/>
    <s v="1091564213210469"/>
    <s v=""/>
    <s v="BATCH_ID"/>
    <d v="2025-06-10T00:00:00"/>
    <d v="2025-06-11T00:00:00"/>
    <n v="0"/>
    <s v=""/>
    <s v=""/>
    <s v="3101608893"/>
    <s v="200011186216"/>
    <s v="0010"/>
    <s v="0060"/>
    <s v="C1"/>
    <s v="10-60"/>
    <x v="0"/>
    <x v="0"/>
    <n v="10469"/>
    <x v="2"/>
  </r>
  <r>
    <s v="10915642154"/>
    <s v="25161INV01AG"/>
    <s v="FA"/>
    <s v="R4"/>
    <d v="2025-06-10T00:00:00"/>
    <s v=""/>
    <s v="3106"/>
    <x v="1"/>
    <s v="10514"/>
    <s v="0"/>
    <n v="-5"/>
    <s v=""/>
    <n v="-5"/>
    <s v="USD"/>
    <s v="O1"/>
    <s v="USMO6561326650"/>
    <s v="1091564215410514"/>
    <s v=""/>
    <s v="BATCH_ID"/>
    <d v="2025-06-10T00:00:00"/>
    <d v="2025-06-11T00:00:00"/>
    <n v="0"/>
    <s v=""/>
    <s v=""/>
    <s v="3101536278"/>
    <s v="200011178353"/>
    <s v="0010"/>
    <s v="0060"/>
    <s v="R1"/>
    <s v="10-60"/>
    <x v="0"/>
    <x v="1"/>
    <n v="10514"/>
    <x v="1"/>
  </r>
  <r>
    <s v="10915642154"/>
    <s v="25161INV01AG"/>
    <s v="FA"/>
    <s v="R4"/>
    <d v="2025-06-10T00:00:00"/>
    <s v=""/>
    <s v="3106"/>
    <x v="0"/>
    <s v="10469"/>
    <s v="0"/>
    <n v="-5"/>
    <s v=""/>
    <n v="-5"/>
    <s v="USD"/>
    <s v="O1"/>
    <s v="USMO6561326650"/>
    <s v="1091564215410469"/>
    <s v=""/>
    <s v="BATCH_ID"/>
    <d v="2025-06-10T00:00:00"/>
    <d v="2025-06-11T00:00:00"/>
    <n v="0"/>
    <s v=""/>
    <s v=""/>
    <s v="3101536373"/>
    <s v="200011178353"/>
    <s v="0010"/>
    <s v="0060"/>
    <s v="R1"/>
    <s v="10-60"/>
    <x v="0"/>
    <x v="0"/>
    <n v="10469"/>
    <x v="2"/>
  </r>
  <r>
    <s v="10915642156"/>
    <s v="25161INV01AG"/>
    <s v="FA"/>
    <s v="R4"/>
    <d v="2025-06-10T00:00:00"/>
    <s v=""/>
    <s v="3106"/>
    <x v="1"/>
    <s v="10514"/>
    <s v="0"/>
    <n v="-5"/>
    <s v=""/>
    <n v="-5"/>
    <s v="USD"/>
    <s v="O1"/>
    <s v="USMO6561376220"/>
    <s v="1091564215610514"/>
    <s v=""/>
    <s v="BATCH_ID"/>
    <d v="2025-06-10T00:00:00"/>
    <d v="2025-06-11T00:00:00"/>
    <n v="0"/>
    <s v=""/>
    <s v=""/>
    <s v="3101499902"/>
    <s v="200011186091"/>
    <s v="0010"/>
    <s v="0060"/>
    <s v="R1"/>
    <s v="10-60"/>
    <x v="0"/>
    <x v="1"/>
    <n v="10514"/>
    <x v="1"/>
  </r>
  <r>
    <s v="10915642156"/>
    <s v="25161INV01AG"/>
    <s v="FA"/>
    <s v="R4"/>
    <d v="2025-06-10T00:00:00"/>
    <s v=""/>
    <s v="3106"/>
    <x v="0"/>
    <s v="10469"/>
    <s v="0"/>
    <n v="-5"/>
    <s v=""/>
    <n v="-5"/>
    <s v="USD"/>
    <s v="O1"/>
    <s v="USMO6561376220"/>
    <s v="1091564215610469"/>
    <s v=""/>
    <s v="BATCH_ID"/>
    <d v="2025-06-10T00:00:00"/>
    <d v="2025-06-11T00:00:00"/>
    <n v="0"/>
    <s v=""/>
    <s v=""/>
    <s v="3101499996"/>
    <s v="200011186091"/>
    <s v="0010"/>
    <s v="0060"/>
    <s v="R1"/>
    <s v="10-60"/>
    <x v="0"/>
    <x v="0"/>
    <n v="10469"/>
    <x v="2"/>
  </r>
  <r>
    <s v="10915642184"/>
    <s v="25161INV01AG"/>
    <s v="FA"/>
    <s v="R4"/>
    <d v="2025-06-10T00:00:00"/>
    <s v=""/>
    <s v="3106"/>
    <x v="0"/>
    <s v="10719"/>
    <s v="0"/>
    <n v="-5"/>
    <s v=""/>
    <n v="-5"/>
    <s v="USD"/>
    <s v="O1"/>
    <s v="USMO6560514480"/>
    <s v="1091564218410719"/>
    <s v=""/>
    <s v="BATCH_ID"/>
    <d v="2025-06-10T00:00:00"/>
    <d v="2025-06-11T00:00:00"/>
    <n v="0"/>
    <s v=""/>
    <s v=""/>
    <s v="3101667491"/>
    <s v="200011183312"/>
    <s v="0010"/>
    <s v="0060"/>
    <s v="R1"/>
    <s v="10-60"/>
    <x v="0"/>
    <x v="0"/>
    <n v="10719"/>
    <x v="0"/>
  </r>
  <r>
    <s v="10915642187"/>
    <s v="25161INV01AC"/>
    <s v="FA"/>
    <s v="R4"/>
    <d v="2025-06-10T00:00:00"/>
    <s v=""/>
    <s v="3106"/>
    <x v="1"/>
    <s v="10514"/>
    <s v="0"/>
    <n v="-5"/>
    <s v=""/>
    <n v="-5"/>
    <s v="USD"/>
    <s v="O1"/>
    <s v="USMO6561322620"/>
    <s v="1091564218710514"/>
    <s v=""/>
    <s v="BATCH_ID"/>
    <d v="2025-06-10T00:00:00"/>
    <d v="2025-06-11T00:00:00"/>
    <n v="0"/>
    <s v=""/>
    <s v=""/>
    <s v="3101690993"/>
    <s v="200010965032"/>
    <s v="0010"/>
    <s v="0060"/>
    <s v="R1"/>
    <s v="10-60"/>
    <x v="0"/>
    <x v="1"/>
    <n v="10514"/>
    <x v="1"/>
  </r>
  <r>
    <s v="10915642187"/>
    <s v="25161INV01AC"/>
    <s v="FA"/>
    <s v="R4"/>
    <d v="2025-06-10T00:00:00"/>
    <s v=""/>
    <s v="3106"/>
    <x v="0"/>
    <s v="10469"/>
    <s v="0"/>
    <n v="-5"/>
    <s v=""/>
    <n v="-5"/>
    <s v="USD"/>
    <s v="O1"/>
    <s v="USMO6561322620"/>
    <s v="1091564218710469"/>
    <s v=""/>
    <s v="BATCH_ID"/>
    <d v="2025-06-10T00:00:00"/>
    <d v="2025-06-11T00:00:00"/>
    <n v="0"/>
    <s v=""/>
    <s v=""/>
    <s v="3101690095"/>
    <s v="200010965032"/>
    <s v="0010"/>
    <s v="0060"/>
    <s v="R1"/>
    <s v="10-60"/>
    <x v="0"/>
    <x v="0"/>
    <n v="10469"/>
    <x v="2"/>
  </r>
  <r>
    <s v="10915642193"/>
    <s v="25161INV01AC"/>
    <s v="FA"/>
    <s v="R4"/>
    <d v="2025-06-10T00:00:00"/>
    <s v=""/>
    <s v="3106"/>
    <x v="1"/>
    <s v="10514"/>
    <s v="0"/>
    <n v="-5"/>
    <s v=""/>
    <n v="-5"/>
    <s v="USD"/>
    <s v="O1"/>
    <s v="USMO6561312570"/>
    <s v="1091564219310514"/>
    <s v=""/>
    <s v="BATCH_ID"/>
    <d v="2025-06-10T00:00:00"/>
    <d v="2025-06-11T00:00:00"/>
    <n v="0"/>
    <s v=""/>
    <s v=""/>
    <s v="3101484196"/>
    <s v="200010965354"/>
    <s v="0010"/>
    <s v="0060"/>
    <s v="C1"/>
    <s v="10-60"/>
    <x v="0"/>
    <x v="1"/>
    <n v="10514"/>
    <x v="1"/>
  </r>
  <r>
    <s v="10915642193"/>
    <s v="25161INV01AC"/>
    <s v="FA"/>
    <s v="R4"/>
    <d v="2025-06-10T00:00:00"/>
    <s v=""/>
    <s v="3106"/>
    <x v="0"/>
    <s v="10469"/>
    <s v="0"/>
    <n v="-5"/>
    <s v=""/>
    <n v="-5"/>
    <s v="USD"/>
    <s v="O1"/>
    <s v="USMO6561312570"/>
    <s v="1091564219310469"/>
    <s v=""/>
    <s v="BATCH_ID"/>
    <d v="2025-06-10T00:00:00"/>
    <d v="2025-06-11T00:00:00"/>
    <n v="0"/>
    <s v=""/>
    <s v=""/>
    <s v="3101484100"/>
    <s v="200010965354"/>
    <s v="0010"/>
    <s v="0060"/>
    <s v="C1"/>
    <s v="10-60"/>
    <x v="0"/>
    <x v="0"/>
    <n v="10469"/>
    <x v="2"/>
  </r>
  <r>
    <s v="10915642194"/>
    <s v="25161INV01AG"/>
    <s v="FA"/>
    <s v="R4"/>
    <d v="2025-06-10T00:00:00"/>
    <s v=""/>
    <s v="3106"/>
    <x v="1"/>
    <s v="10514"/>
    <s v="0"/>
    <n v="-23.59"/>
    <s v=""/>
    <n v="-23.59"/>
    <s v="USD"/>
    <s v="O1"/>
    <s v="USMO6561329370"/>
    <s v="1091564219410514"/>
    <s v=""/>
    <s v="BATCH_ID"/>
    <d v="2025-06-10T00:00:00"/>
    <d v="2025-06-11T00:00:00"/>
    <n v="0"/>
    <s v=""/>
    <s v=""/>
    <s v="3101490385"/>
    <s v="200011176241"/>
    <s v="0010"/>
    <s v="0060"/>
    <s v="R1"/>
    <s v="10-60"/>
    <x v="0"/>
    <x v="1"/>
    <n v="10514"/>
    <x v="1"/>
  </r>
  <r>
    <s v="10915642194"/>
    <s v="25161INV01AG"/>
    <s v="FA"/>
    <s v="R4"/>
    <d v="2025-06-10T00:00:00"/>
    <s v=""/>
    <s v="3106"/>
    <x v="0"/>
    <s v="10469"/>
    <s v="0"/>
    <n v="-16.440000000000001"/>
    <s v=""/>
    <n v="-16.440000000000001"/>
    <s v="USD"/>
    <s v="O1"/>
    <s v="USMO6561329370"/>
    <s v="1091564219410469"/>
    <s v=""/>
    <s v="BATCH_ID"/>
    <d v="2025-06-10T00:00:00"/>
    <d v="2025-06-11T00:00:00"/>
    <n v="0"/>
    <s v=""/>
    <s v=""/>
    <s v="3101490292"/>
    <s v="200011176241"/>
    <s v="0010"/>
    <s v="0060"/>
    <s v="R1"/>
    <s v="10-60"/>
    <x v="0"/>
    <x v="0"/>
    <n v="10469"/>
    <x v="2"/>
  </r>
  <r>
    <s v="10915642591"/>
    <s v="25161INV01AG"/>
    <s v="FA"/>
    <s v="R4"/>
    <d v="2025-06-10T00:00:00"/>
    <s v=""/>
    <s v="3106"/>
    <x v="0"/>
    <s v="10719"/>
    <s v="0"/>
    <n v="-5"/>
    <s v=""/>
    <n v="-5"/>
    <s v="USD"/>
    <s v="O1"/>
    <s v="USMO6560516330"/>
    <s v="1091564259110719"/>
    <s v=""/>
    <s v="BATCH_ID"/>
    <d v="2025-06-10T00:00:00"/>
    <d v="2025-06-11T00:00:00"/>
    <n v="0"/>
    <s v=""/>
    <s v=""/>
    <s v="3101566638"/>
    <s v="200013100140"/>
    <s v="0010"/>
    <s v="0060"/>
    <s v="R1"/>
    <s v="10-60"/>
    <x v="0"/>
    <x v="0"/>
    <n v="10719"/>
    <x v="0"/>
  </r>
  <r>
    <s v="10915642694"/>
    <s v="25161INV01AG"/>
    <s v="FA"/>
    <s v="R4"/>
    <d v="2025-06-10T00:00:00"/>
    <s v=""/>
    <s v="3106"/>
    <x v="0"/>
    <s v="10469"/>
    <s v="0"/>
    <n v="-7.72"/>
    <s v=""/>
    <n v="-7.72"/>
    <s v="USD"/>
    <s v="O1"/>
    <s v="USMO6561313560"/>
    <s v="1091564269410469"/>
    <s v=""/>
    <s v="BATCH_ID"/>
    <d v="2025-06-10T00:00:00"/>
    <d v="2025-06-11T00:00:00"/>
    <n v="0"/>
    <s v=""/>
    <s v=""/>
    <s v="3101544408"/>
    <s v="200014109579"/>
    <s v="0010"/>
    <s v="0060"/>
    <s v="R1"/>
    <s v="10-60"/>
    <x v="0"/>
    <x v="0"/>
    <n v="10469"/>
    <x v="2"/>
  </r>
  <r>
    <s v="10915642694"/>
    <s v="25161INV01AG"/>
    <s v="FA"/>
    <s v="R4"/>
    <d v="2025-06-10T00:00:00"/>
    <s v=""/>
    <s v="3106"/>
    <x v="1"/>
    <s v="10514"/>
    <s v="0"/>
    <n v="-19.02"/>
    <s v=""/>
    <n v="-19.02"/>
    <s v="USD"/>
    <s v="O1"/>
    <s v="USMO6561313560"/>
    <s v="1091564269410514"/>
    <s v=""/>
    <s v="BATCH_ID"/>
    <d v="2025-06-10T00:00:00"/>
    <d v="2025-06-11T00:00:00"/>
    <n v="0"/>
    <s v=""/>
    <s v=""/>
    <s v="3101544505"/>
    <s v="200014109579"/>
    <s v="0010"/>
    <s v="0060"/>
    <s v="R1"/>
    <s v="10-60"/>
    <x v="0"/>
    <x v="1"/>
    <n v="10514"/>
    <x v="1"/>
  </r>
  <r>
    <s v="10915642697"/>
    <s v="25161INV01AC"/>
    <s v="FA"/>
    <s v="R4"/>
    <d v="2025-06-10T00:00:00"/>
    <s v=""/>
    <s v="3106"/>
    <x v="0"/>
    <s v="10469"/>
    <s v="0"/>
    <n v="-5"/>
    <s v=""/>
    <n v="-5"/>
    <s v="USD"/>
    <s v="O1"/>
    <s v="USMO6561329110"/>
    <s v="1091564269710469"/>
    <s v=""/>
    <s v="BATCH_ID"/>
    <d v="2025-06-10T00:00:00"/>
    <d v="2025-06-11T00:00:00"/>
    <n v="0"/>
    <s v=""/>
    <s v=""/>
    <s v="3101570488"/>
    <s v="200014173567"/>
    <s v="0010"/>
    <s v="0060"/>
    <s v="R1"/>
    <s v="10-60"/>
    <x v="0"/>
    <x v="0"/>
    <n v="10469"/>
    <x v="2"/>
  </r>
  <r>
    <s v="10915642697"/>
    <s v="25161INV01AC"/>
    <s v="FA"/>
    <s v="R4"/>
    <d v="2025-06-10T00:00:00"/>
    <s v=""/>
    <s v="3106"/>
    <x v="1"/>
    <s v="10514"/>
    <s v="0"/>
    <n v="-5"/>
    <s v=""/>
    <n v="-5"/>
    <s v="USD"/>
    <s v="O1"/>
    <s v="USMO6561329110"/>
    <s v="1091564269710514"/>
    <s v=""/>
    <s v="BATCH_ID"/>
    <d v="2025-06-10T00:00:00"/>
    <d v="2025-06-11T00:00:00"/>
    <n v="0"/>
    <s v=""/>
    <s v=""/>
    <s v="3101570731"/>
    <s v="200014173567"/>
    <s v="0010"/>
    <s v="0060"/>
    <s v="R1"/>
    <s v="10-60"/>
    <x v="0"/>
    <x v="1"/>
    <n v="10514"/>
    <x v="1"/>
  </r>
  <r>
    <s v="10915642743"/>
    <s v="25161INV01AG"/>
    <s v="FA"/>
    <s v="R4"/>
    <d v="2025-06-10T00:00:00"/>
    <s v=""/>
    <s v="3106"/>
    <x v="0"/>
    <s v="10719"/>
    <s v="0"/>
    <n v="-5"/>
    <s v=""/>
    <n v="-5"/>
    <s v="USD"/>
    <s v="O1"/>
    <s v="USMO6570590040"/>
    <s v="1091564274310719"/>
    <s v=""/>
    <s v="BATCH_ID"/>
    <d v="2025-06-10T00:00:00"/>
    <d v="2025-06-11T00:00:00"/>
    <n v="0"/>
    <s v=""/>
    <s v=""/>
    <s v="3101620978"/>
    <s v="200014108662"/>
    <s v="0010"/>
    <s v="0060"/>
    <s v="R1"/>
    <s v="10-60"/>
    <x v="0"/>
    <x v="0"/>
    <n v="10719"/>
    <x v="0"/>
  </r>
  <r>
    <s v="10915642947"/>
    <s v="25161INV01AG"/>
    <s v="FA"/>
    <s v="R4"/>
    <d v="2025-06-10T00:00:00"/>
    <s v=""/>
    <s v="3106"/>
    <x v="1"/>
    <s v="10514"/>
    <s v="0"/>
    <n v="-5"/>
    <s v=""/>
    <n v="-5"/>
    <s v="USD"/>
    <s v="O1"/>
    <s v="USMO6561318160"/>
    <s v="1091564294710514"/>
    <s v=""/>
    <s v="BATCH_ID"/>
    <d v="2025-06-10T00:00:00"/>
    <d v="2025-06-11T00:00:00"/>
    <n v="0"/>
    <s v=""/>
    <s v=""/>
    <s v="3102043950"/>
    <s v="200015043595"/>
    <s v="0010"/>
    <s v="0060"/>
    <s v="C1"/>
    <s v="10-60"/>
    <x v="0"/>
    <x v="1"/>
    <n v="10514"/>
    <x v="1"/>
  </r>
  <r>
    <s v="10915642976"/>
    <s v="25161INV01AG"/>
    <s v="FA"/>
    <s v="R4"/>
    <d v="2025-06-10T00:00:00"/>
    <s v=""/>
    <s v="3106"/>
    <x v="1"/>
    <s v="10514"/>
    <s v="0"/>
    <n v="-5"/>
    <s v=""/>
    <n v="-5"/>
    <s v="USD"/>
    <s v="O1"/>
    <s v="USMO6561317760"/>
    <s v="1091564297610514"/>
    <s v=""/>
    <s v="BATCH_ID"/>
    <d v="2025-06-10T00:00:00"/>
    <d v="2025-06-11T00:00:00"/>
    <n v="0"/>
    <s v=""/>
    <s v=""/>
    <s v="3102176812"/>
    <s v="200015032473"/>
    <s v="0010"/>
    <s v="0060"/>
    <s v="R1"/>
    <s v="10-60"/>
    <x v="0"/>
    <x v="1"/>
    <n v="10514"/>
    <x v="1"/>
  </r>
  <r>
    <s v="10915642976"/>
    <s v="25161INV01AG"/>
    <s v="FA"/>
    <s v="R4"/>
    <d v="2025-06-10T00:00:00"/>
    <s v=""/>
    <s v="3106"/>
    <x v="0"/>
    <s v="10469"/>
    <s v="0"/>
    <n v="-5"/>
    <s v=""/>
    <n v="-5"/>
    <s v="USD"/>
    <s v="O1"/>
    <s v="USMO6561317760"/>
    <s v="1091564297610469"/>
    <s v=""/>
    <s v="BATCH_ID"/>
    <d v="2025-06-10T00:00:00"/>
    <d v="2025-06-11T00:00:00"/>
    <n v="0"/>
    <s v=""/>
    <s v=""/>
    <s v="3102039920"/>
    <s v="200015032473"/>
    <s v="0010"/>
    <s v="0060"/>
    <s v="R1"/>
    <s v="10-60"/>
    <x v="0"/>
    <x v="0"/>
    <n v="10469"/>
    <x v="2"/>
  </r>
  <r>
    <s v="10915642985"/>
    <s v="25161INV01AC"/>
    <s v="FA"/>
    <s v="R4"/>
    <d v="2025-06-10T00:00:00"/>
    <s v=""/>
    <s v="3106"/>
    <x v="0"/>
    <s v="10469"/>
    <s v="0"/>
    <n v="-5"/>
    <s v=""/>
    <n v="-5"/>
    <s v="USD"/>
    <s v="O1"/>
    <s v="USMO6561324200"/>
    <s v="1091564298510469"/>
    <s v=""/>
    <s v="BATCH_ID"/>
    <d v="2025-06-10T00:00:00"/>
    <d v="2025-06-11T00:00:00"/>
    <n v="0"/>
    <s v=""/>
    <s v=""/>
    <s v="3102059307"/>
    <s v="200015118140"/>
    <s v="0010"/>
    <s v="0060"/>
    <s v="R1"/>
    <s v="10-60"/>
    <x v="0"/>
    <x v="0"/>
    <n v="10469"/>
    <x v="2"/>
  </r>
  <r>
    <s v="10915642992"/>
    <s v="25161INV01AC"/>
    <s v="FA"/>
    <s v="R4"/>
    <d v="2025-06-10T00:00:00"/>
    <s v=""/>
    <s v="3106"/>
    <x v="1"/>
    <s v="10514"/>
    <s v="0"/>
    <n v="-5"/>
    <s v=""/>
    <n v="-5"/>
    <s v="USD"/>
    <s v="O1"/>
    <s v="USMO6561324070"/>
    <s v="1091564299210514"/>
    <s v=""/>
    <s v="BATCH_ID"/>
    <d v="2025-06-10T00:00:00"/>
    <d v="2025-06-11T00:00:00"/>
    <n v="0"/>
    <s v=""/>
    <s v=""/>
    <s v="3102057903"/>
    <s v="200015108794"/>
    <s v="0010"/>
    <s v="0060"/>
    <s v="R1"/>
    <s v="10-60"/>
    <x v="0"/>
    <x v="1"/>
    <n v="10514"/>
    <x v="1"/>
  </r>
  <r>
    <s v="10915642992"/>
    <s v="25161INV01AC"/>
    <s v="FA"/>
    <s v="R4"/>
    <d v="2025-06-10T00:00:00"/>
    <s v=""/>
    <s v="3106"/>
    <x v="0"/>
    <s v="10469"/>
    <s v="0"/>
    <n v="-5"/>
    <s v=""/>
    <n v="-5"/>
    <s v="USD"/>
    <s v="O1"/>
    <s v="USMO6561324070"/>
    <s v="1091564299210469"/>
    <s v=""/>
    <s v="BATCH_ID"/>
    <d v="2025-06-10T00:00:00"/>
    <d v="2025-06-11T00:00:00"/>
    <n v="0"/>
    <s v=""/>
    <s v=""/>
    <s v="3102057902"/>
    <s v="200015108794"/>
    <s v="0010"/>
    <s v="0060"/>
    <s v="R1"/>
    <s v="10-60"/>
    <x v="0"/>
    <x v="0"/>
    <n v="10469"/>
    <x v="2"/>
  </r>
  <r>
    <s v="10915643010"/>
    <s v="25161INV01AC"/>
    <s v="FA"/>
    <s v="R4"/>
    <d v="2025-06-10T00:00:00"/>
    <s v=""/>
    <s v="3106"/>
    <x v="1"/>
    <s v="10514"/>
    <s v="0"/>
    <n v="-10.33"/>
    <s v=""/>
    <n v="-10.33"/>
    <s v="USD"/>
    <s v="O1"/>
    <s v="USMO6561313420"/>
    <s v="1091564301010514"/>
    <s v=""/>
    <s v="BATCH_ID"/>
    <d v="2025-06-10T00:00:00"/>
    <d v="2025-06-11T00:00:00"/>
    <n v="0"/>
    <s v=""/>
    <s v=""/>
    <s v="3102056659"/>
    <s v="200015104579"/>
    <s v="0010"/>
    <s v="0060"/>
    <s v="R1"/>
    <s v="10-60"/>
    <x v="0"/>
    <x v="1"/>
    <n v="10514"/>
    <x v="1"/>
  </r>
  <r>
    <s v="10915643010"/>
    <s v="25161INV01AC"/>
    <s v="FA"/>
    <s v="R4"/>
    <d v="2025-06-10T00:00:00"/>
    <s v=""/>
    <s v="3106"/>
    <x v="0"/>
    <s v="10469"/>
    <s v="0"/>
    <n v="-6.1"/>
    <s v=""/>
    <n v="-6.1"/>
    <s v="USD"/>
    <s v="O1"/>
    <s v="USMO6561313420"/>
    <s v="1091564301010469"/>
    <s v=""/>
    <s v="BATCH_ID"/>
    <d v="2025-06-10T00:00:00"/>
    <d v="2025-06-11T00:00:00"/>
    <n v="0"/>
    <s v=""/>
    <s v=""/>
    <s v="3102056671"/>
    <s v="200015104579"/>
    <s v="0010"/>
    <s v="0060"/>
    <s v="R1"/>
    <s v="10-60"/>
    <x v="0"/>
    <x v="0"/>
    <n v="10469"/>
    <x v="2"/>
  </r>
  <r>
    <s v="10915643058"/>
    <s v="25161INV01AG"/>
    <s v="FA"/>
    <s v="R4"/>
    <d v="2025-06-10T00:00:00"/>
    <s v=""/>
    <s v="3106"/>
    <x v="0"/>
    <s v="10469"/>
    <s v="0"/>
    <n v="-5"/>
    <s v=""/>
    <n v="-5"/>
    <s v="USD"/>
    <s v="O1"/>
    <s v="USMO6561331120"/>
    <s v="1091564305810469"/>
    <s v=""/>
    <s v="BATCH_ID"/>
    <d v="2025-06-10T00:00:00"/>
    <d v="2025-06-11T00:00:00"/>
    <n v="0"/>
    <s v=""/>
    <s v=""/>
    <s v="3102043846"/>
    <s v="200015047356"/>
    <s v="0010"/>
    <s v="0060"/>
    <s v="R1"/>
    <s v="10-60"/>
    <x v="0"/>
    <x v="0"/>
    <n v="10469"/>
    <x v="2"/>
  </r>
  <r>
    <s v="10915643058"/>
    <s v="25161INV01AG"/>
    <s v="FA"/>
    <s v="R4"/>
    <d v="2025-06-10T00:00:00"/>
    <s v=""/>
    <s v="3106"/>
    <x v="1"/>
    <s v="10514"/>
    <s v="0"/>
    <n v="-5"/>
    <s v=""/>
    <n v="-5"/>
    <s v="USD"/>
    <s v="O1"/>
    <s v="USMO6561331120"/>
    <s v="1091564305810514"/>
    <s v=""/>
    <s v="BATCH_ID"/>
    <d v="2025-06-10T00:00:00"/>
    <d v="2025-06-11T00:00:00"/>
    <n v="0"/>
    <s v=""/>
    <s v=""/>
    <s v="3102043847"/>
    <s v="200015047356"/>
    <s v="0010"/>
    <s v="0060"/>
    <s v="R1"/>
    <s v="10-60"/>
    <x v="0"/>
    <x v="1"/>
    <n v="10514"/>
    <x v="1"/>
  </r>
  <r>
    <s v="10915643137"/>
    <s v="25161INV01AC"/>
    <s v="FA"/>
    <s v="R4"/>
    <d v="2025-06-10T00:00:00"/>
    <s v=""/>
    <s v="3106"/>
    <x v="0"/>
    <s v="10469"/>
    <s v="0"/>
    <n v="-5"/>
    <s v=""/>
    <n v="-5"/>
    <s v="USD"/>
    <s v="O1"/>
    <s v="USMO6561331260"/>
    <s v="1091564313710469"/>
    <s v=""/>
    <s v="BATCH_ID"/>
    <d v="2025-06-10T00:00:00"/>
    <d v="2025-06-11T00:00:00"/>
    <n v="0"/>
    <s v=""/>
    <s v=""/>
    <s v="3102059507"/>
    <s v="200015117886"/>
    <s v="0010"/>
    <s v="0060"/>
    <s v="R1"/>
    <s v="10-60"/>
    <x v="0"/>
    <x v="0"/>
    <n v="10469"/>
    <x v="2"/>
  </r>
  <r>
    <s v="10915643137"/>
    <s v="25161INV01AC"/>
    <s v="FA"/>
    <s v="R4"/>
    <d v="2025-06-10T00:00:00"/>
    <s v=""/>
    <s v="3106"/>
    <x v="1"/>
    <s v="10514"/>
    <s v="0"/>
    <n v="-5"/>
    <s v=""/>
    <n v="-5"/>
    <s v="USD"/>
    <s v="O1"/>
    <s v="USMO6561331260"/>
    <s v="1091564313710514"/>
    <s v=""/>
    <s v="BATCH_ID"/>
    <d v="2025-06-10T00:00:00"/>
    <d v="2025-06-11T00:00:00"/>
    <n v="0"/>
    <s v=""/>
    <s v=""/>
    <s v="3102059508"/>
    <s v="200015117886"/>
    <s v="0010"/>
    <s v="0060"/>
    <s v="R1"/>
    <s v="10-60"/>
    <x v="0"/>
    <x v="1"/>
    <n v="10514"/>
    <x v="1"/>
  </r>
  <r>
    <s v="10915643274"/>
    <s v="25161INV01AC"/>
    <s v="FA"/>
    <s v="R4"/>
    <d v="2025-06-10T00:00:00"/>
    <s v=""/>
    <s v="3106"/>
    <x v="0"/>
    <s v="10469"/>
    <s v="0"/>
    <n v="-5"/>
    <s v=""/>
    <n v="-5"/>
    <s v="USD"/>
    <s v="O1"/>
    <s v="USMO6561314570"/>
    <s v="1091564327410469"/>
    <s v=""/>
    <s v="BATCH_ID"/>
    <d v="2025-06-10T00:00:00"/>
    <d v="2025-06-11T00:00:00"/>
    <n v="0"/>
    <s v=""/>
    <s v=""/>
    <s v="3102252051"/>
    <s v="200016075174"/>
    <s v="0010"/>
    <s v="0060"/>
    <s v="R1"/>
    <s v="10-60"/>
    <x v="0"/>
    <x v="0"/>
    <n v="10469"/>
    <x v="2"/>
  </r>
  <r>
    <s v="10915643274"/>
    <s v="25161INV01AC"/>
    <s v="FA"/>
    <s v="R4"/>
    <d v="2025-06-10T00:00:00"/>
    <s v=""/>
    <s v="3106"/>
    <x v="1"/>
    <s v="10514"/>
    <s v="0"/>
    <n v="-5"/>
    <s v=""/>
    <n v="-5"/>
    <s v="USD"/>
    <s v="O1"/>
    <s v="USMO6561314570"/>
    <s v="1091564327410514"/>
    <s v=""/>
    <s v="BATCH_ID"/>
    <d v="2025-06-10T00:00:00"/>
    <d v="2025-06-11T00:00:00"/>
    <n v="0"/>
    <s v=""/>
    <s v=""/>
    <s v="3102252053"/>
    <s v="200016075174"/>
    <s v="0010"/>
    <s v="0060"/>
    <s v="R1"/>
    <s v="10-60"/>
    <x v="0"/>
    <x v="1"/>
    <n v="10514"/>
    <x v="1"/>
  </r>
  <r>
    <s v="10915644283"/>
    <s v="25164INV01BC"/>
    <s v="FA"/>
    <s v="R4"/>
    <d v="2025-06-13T00:00:00"/>
    <s v=""/>
    <s v="3106"/>
    <x v="1"/>
    <s v="10514"/>
    <s v="0"/>
    <n v="-5"/>
    <s v=""/>
    <n v="-5"/>
    <s v="USD"/>
    <s v="O1"/>
    <s v="USMO6561317670"/>
    <s v="1091564428310514"/>
    <s v=""/>
    <s v="BATCH_ID"/>
    <d v="2025-06-13T00:00:00"/>
    <d v="2025-06-16T00:00:00"/>
    <n v="0"/>
    <s v=""/>
    <s v=""/>
    <s v="3101528191"/>
    <s v="200014518027"/>
    <s v="0010"/>
    <s v="0060"/>
    <s v="R1"/>
    <s v="10-60"/>
    <x v="0"/>
    <x v="1"/>
    <n v="10514"/>
    <x v="1"/>
  </r>
  <r>
    <s v="10915644283"/>
    <s v="25164INV01BC"/>
    <s v="FA"/>
    <s v="R4"/>
    <d v="2025-06-13T00:00:00"/>
    <s v=""/>
    <s v="3106"/>
    <x v="0"/>
    <s v="10469"/>
    <s v="0"/>
    <n v="-5"/>
    <s v=""/>
    <n v="-5"/>
    <s v="USD"/>
    <s v="O1"/>
    <s v="USMO6561317670"/>
    <s v="1091564428310469"/>
    <s v=""/>
    <s v="BATCH_ID"/>
    <d v="2025-06-13T00:00:00"/>
    <d v="2025-06-16T00:00:00"/>
    <n v="0"/>
    <s v=""/>
    <s v=""/>
    <s v="3101528288"/>
    <s v="200014518027"/>
    <s v="0010"/>
    <s v="0060"/>
    <s v="R1"/>
    <s v="10-60"/>
    <x v="0"/>
    <x v="0"/>
    <n v="10469"/>
    <x v="2"/>
  </r>
  <r>
    <s v="10915644330"/>
    <s v="25164INV01BC"/>
    <s v="FA"/>
    <s v="R4"/>
    <d v="2025-06-13T00:00:00"/>
    <s v=""/>
    <s v="3106"/>
    <x v="0"/>
    <s v="10719"/>
    <s v="0"/>
    <n v="-5"/>
    <s v=""/>
    <n v="-5"/>
    <s v="USD"/>
    <s v="O1"/>
    <s v="USMO6560569860"/>
    <s v="1091564433010719"/>
    <s v=""/>
    <s v="BATCH_ID"/>
    <d v="2025-06-13T00:00:00"/>
    <d v="2025-06-16T00:00:00"/>
    <n v="0"/>
    <s v=""/>
    <s v=""/>
    <s v="3101601957"/>
    <s v="200014519603"/>
    <s v="0010"/>
    <s v="0060"/>
    <s v="R1"/>
    <s v="10-60"/>
    <x v="0"/>
    <x v="0"/>
    <n v="10719"/>
    <x v="0"/>
  </r>
  <r>
    <s v="10915644517"/>
    <s v="25167CHCH1AI"/>
    <s v="FA"/>
    <s v="R4"/>
    <d v="2025-06-16T00:00:00"/>
    <s v=""/>
    <s v="3106"/>
    <x v="0"/>
    <s v="10719"/>
    <s v="0"/>
    <n v="-5"/>
    <s v=""/>
    <n v="-5"/>
    <s v="USD"/>
    <s v="O1"/>
    <s v="USMO6560528750"/>
    <s v="1091564451710719"/>
    <s v=""/>
    <s v="FF_MD_08"/>
    <d v="2025-06-16T00:00:00"/>
    <d v="2025-06-18T00:00:00"/>
    <n v="0"/>
    <s v=""/>
    <s v=""/>
    <s v="3101644797"/>
    <s v="200013612680"/>
    <s v="0010"/>
    <s v="0060"/>
    <s v="R1"/>
    <s v="10-60"/>
    <x v="0"/>
    <x v="0"/>
    <n v="10719"/>
    <x v="0"/>
  </r>
  <r>
    <s v="10915644642"/>
    <s v="25167CHCH1AI"/>
    <s v="FA"/>
    <s v="R4"/>
    <d v="2025-06-16T00:00:00"/>
    <s v=""/>
    <s v="3106"/>
    <x v="0"/>
    <s v="10469"/>
    <s v="0"/>
    <n v="-5"/>
    <s v=""/>
    <n v="-5"/>
    <s v="USD"/>
    <s v="O1"/>
    <s v="USMO6561314880"/>
    <s v="1091564464210469"/>
    <s v=""/>
    <s v="FF_MD_08"/>
    <d v="2025-06-16T00:00:00"/>
    <d v="2025-06-18T00:00:00"/>
    <n v="0"/>
    <s v=""/>
    <s v=""/>
    <s v="3101673936"/>
    <s v="200014064709"/>
    <s v="0010"/>
    <s v="0060"/>
    <s v="R1"/>
    <s v="10-60"/>
    <x v="0"/>
    <x v="0"/>
    <n v="10469"/>
    <x v="2"/>
  </r>
  <r>
    <s v="10915644642"/>
    <s v="25167CHCH1AI"/>
    <s v="FA"/>
    <s v="R4"/>
    <d v="2025-06-16T00:00:00"/>
    <s v=""/>
    <s v="3106"/>
    <x v="1"/>
    <s v="10514"/>
    <s v="0"/>
    <n v="-5"/>
    <s v=""/>
    <n v="-5"/>
    <s v="USD"/>
    <s v="O1"/>
    <s v="USMO6561314880"/>
    <s v="1091564464210514"/>
    <s v=""/>
    <s v="FF_MD_08"/>
    <d v="2025-06-16T00:00:00"/>
    <d v="2025-06-18T00:00:00"/>
    <n v="0"/>
    <s v=""/>
    <s v=""/>
    <s v="3101674018"/>
    <s v="200014064709"/>
    <s v="0010"/>
    <s v="0060"/>
    <s v="R1"/>
    <s v="10-60"/>
    <x v="0"/>
    <x v="1"/>
    <n v="10514"/>
    <x v="1"/>
  </r>
  <r>
    <s v="10915644648"/>
    <s v="25167CHCH1AI"/>
    <s v="FA"/>
    <s v="R4"/>
    <d v="2025-06-16T00:00:00"/>
    <s v=""/>
    <s v="3106"/>
    <x v="0"/>
    <s v="10719"/>
    <s v="0"/>
    <n v="-5"/>
    <s v=""/>
    <n v="-5"/>
    <s v="USD"/>
    <s v="O1"/>
    <s v="USMO6560520330"/>
    <s v="1091564464810719"/>
    <s v=""/>
    <s v="FF_MD_08"/>
    <d v="2025-06-16T00:00:00"/>
    <d v="2025-06-18T00:00:00"/>
    <n v="0"/>
    <s v=""/>
    <s v=""/>
    <s v="3101639026"/>
    <s v="200014280651"/>
    <s v="0010"/>
    <s v="0060"/>
    <s v="R1"/>
    <s v="10-60"/>
    <x v="0"/>
    <x v="0"/>
    <n v="10719"/>
    <x v="0"/>
  </r>
  <r>
    <s v="10915644651"/>
    <s v="25167CHCH1AI"/>
    <s v="FA"/>
    <s v="R4"/>
    <d v="2025-06-16T00:00:00"/>
    <s v=""/>
    <s v="3106"/>
    <x v="0"/>
    <s v="10719"/>
    <s v="0"/>
    <n v="-5"/>
    <s v=""/>
    <n v="-5"/>
    <s v="USD"/>
    <s v="O1"/>
    <s v="USMO6485496240"/>
    <s v="1091564465110719"/>
    <s v=""/>
    <s v="FF_MD_08"/>
    <d v="2025-06-16T00:00:00"/>
    <d v="2025-06-18T00:00:00"/>
    <n v="0"/>
    <s v=""/>
    <s v=""/>
    <s v="3101513761"/>
    <s v="200014305482"/>
    <s v="0010"/>
    <s v="0060"/>
    <s v="R1"/>
    <s v="10-60"/>
    <x v="0"/>
    <x v="0"/>
    <n v="10719"/>
    <x v="0"/>
  </r>
  <r>
    <s v="10915646639"/>
    <s v="25167INV01AD"/>
    <s v="FA"/>
    <s v="R4"/>
    <d v="2025-06-16T00:00:00"/>
    <s v=""/>
    <s v="3106"/>
    <x v="1"/>
    <s v="10514"/>
    <s v="0"/>
    <n v="-5"/>
    <s v=""/>
    <n v="-5"/>
    <s v="USD"/>
    <s v="O1"/>
    <s v="USMO6561320570"/>
    <s v="1091564663910514"/>
    <s v=""/>
    <s v="BATCH_ID"/>
    <d v="2025-06-16T00:00:00"/>
    <d v="2025-06-17T00:00:00"/>
    <n v="0"/>
    <s v=""/>
    <s v=""/>
    <s v="3101595954"/>
    <s v="200013553512"/>
    <s v="0010"/>
    <s v="0060"/>
    <s v="R1"/>
    <s v="10-60"/>
    <x v="0"/>
    <x v="1"/>
    <n v="10514"/>
    <x v="1"/>
  </r>
  <r>
    <s v="10915646639"/>
    <s v="25167INV01AD"/>
    <s v="FA"/>
    <s v="R4"/>
    <d v="2025-06-16T00:00:00"/>
    <s v=""/>
    <s v="3106"/>
    <x v="0"/>
    <s v="10469"/>
    <s v="0"/>
    <n v="-5"/>
    <s v=""/>
    <n v="-5"/>
    <s v="USD"/>
    <s v="O1"/>
    <s v="USMO6561320570"/>
    <s v="1091564663910469"/>
    <s v=""/>
    <s v="BATCH_ID"/>
    <d v="2025-06-16T00:00:00"/>
    <d v="2025-06-17T00:00:00"/>
    <n v="0"/>
    <s v=""/>
    <s v=""/>
    <s v="3101596049"/>
    <s v="200013553512"/>
    <s v="0010"/>
    <s v="0060"/>
    <s v="R1"/>
    <s v="10-60"/>
    <x v="0"/>
    <x v="0"/>
    <n v="10469"/>
    <x v="2"/>
  </r>
  <r>
    <s v="10915648123"/>
    <s v="25168INV01BN"/>
    <s v="FA"/>
    <s v="R4"/>
    <d v="2025-06-17T00:00:00"/>
    <s v=""/>
    <s v="3106"/>
    <x v="1"/>
    <s v="10514"/>
    <s v="0"/>
    <n v="-5"/>
    <s v=""/>
    <n v="-5"/>
    <s v="USD"/>
    <s v="O1"/>
    <s v="USMO6561376410"/>
    <s v="1091564812310514"/>
    <s v=""/>
    <s v="BATCH_ID"/>
    <d v="2025-06-17T00:00:00"/>
    <d v="2025-06-18T00:00:00"/>
    <n v="0"/>
    <s v=""/>
    <s v=""/>
    <s v="3101579601"/>
    <s v="200014261024"/>
    <s v="0010"/>
    <s v="0060"/>
    <s v="R1"/>
    <s v="10-60"/>
    <x v="0"/>
    <x v="1"/>
    <n v="10514"/>
    <x v="1"/>
  </r>
  <r>
    <s v="10915648123"/>
    <s v="25168INV01BN"/>
    <s v="FA"/>
    <s v="R4"/>
    <d v="2025-06-17T00:00:00"/>
    <s v=""/>
    <s v="3106"/>
    <x v="0"/>
    <s v="10469"/>
    <s v="0"/>
    <n v="-5"/>
    <s v=""/>
    <n v="-5"/>
    <s v="USD"/>
    <s v="O1"/>
    <s v="USMO6561376410"/>
    <s v="1091564812310469"/>
    <s v=""/>
    <s v="BATCH_ID"/>
    <d v="2025-06-17T00:00:00"/>
    <d v="2025-06-18T00:00:00"/>
    <n v="0"/>
    <s v=""/>
    <s v=""/>
    <s v="3101579411"/>
    <s v="200014261024"/>
    <s v="0010"/>
    <s v="0060"/>
    <s v="R1"/>
    <s v="10-60"/>
    <x v="0"/>
    <x v="0"/>
    <n v="10469"/>
    <x v="2"/>
  </r>
  <r>
    <s v="10915648134"/>
    <s v="25168INV01BN"/>
    <s v="FA"/>
    <s v="R4"/>
    <d v="2025-06-17T00:00:00"/>
    <s v=""/>
    <s v="3106"/>
    <x v="0"/>
    <s v="10469"/>
    <s v="0"/>
    <n v="-5"/>
    <s v=""/>
    <n v="-5"/>
    <s v="USD"/>
    <s v="O1"/>
    <s v="USMO6561311190"/>
    <s v="1091564813410469"/>
    <s v=""/>
    <s v="BATCH_ID"/>
    <d v="2025-06-17T00:00:00"/>
    <d v="2025-06-18T00:00:00"/>
    <n v="0"/>
    <s v=""/>
    <s v=""/>
    <s v="3101687061"/>
    <s v="200014263681"/>
    <s v="0010"/>
    <s v="0060"/>
    <s v="R1"/>
    <s v="10-60"/>
    <x v="0"/>
    <x v="0"/>
    <n v="10469"/>
    <x v="2"/>
  </r>
  <r>
    <s v="10915648134"/>
    <s v="25168INV01BN"/>
    <s v="FA"/>
    <s v="R4"/>
    <d v="2025-06-17T00:00:00"/>
    <s v=""/>
    <s v="3106"/>
    <x v="1"/>
    <s v="10514"/>
    <s v="0"/>
    <n v="-5"/>
    <s v=""/>
    <n v="-5"/>
    <s v="USD"/>
    <s v="O1"/>
    <s v="USMO6561311190"/>
    <s v="1091564813410514"/>
    <s v=""/>
    <s v="BATCH_ID"/>
    <d v="2025-06-17T00:00:00"/>
    <d v="2025-06-18T00:00:00"/>
    <n v="0"/>
    <s v=""/>
    <s v=""/>
    <s v="3101687143"/>
    <s v="200014263681"/>
    <s v="0010"/>
    <s v="0060"/>
    <s v="R1"/>
    <s v="10-60"/>
    <x v="0"/>
    <x v="1"/>
    <n v="10514"/>
    <x v="1"/>
  </r>
  <r>
    <s v="10915648170"/>
    <s v="25168INV01BN"/>
    <s v="FA"/>
    <s v="R4"/>
    <d v="2025-06-17T00:00:00"/>
    <s v=""/>
    <s v="3106"/>
    <x v="0"/>
    <s v="10469"/>
    <s v="0"/>
    <n v="-5"/>
    <s v=""/>
    <n v="-5"/>
    <s v="USD"/>
    <s v="O1"/>
    <s v="USMO6561314240"/>
    <s v="1091564817010469"/>
    <s v=""/>
    <s v="BATCH_ID"/>
    <d v="2025-06-17T00:00:00"/>
    <d v="2025-06-18T00:00:00"/>
    <n v="0"/>
    <s v=""/>
    <s v=""/>
    <s v="3101630405"/>
    <s v="200014263442"/>
    <s v="0010"/>
    <s v="0060"/>
    <s v="R1"/>
    <s v="10-60"/>
    <x v="0"/>
    <x v="0"/>
    <n v="10469"/>
    <x v="2"/>
  </r>
  <r>
    <s v="10915648170"/>
    <s v="25168INV01BN"/>
    <s v="FA"/>
    <s v="R4"/>
    <d v="2025-06-17T00:00:00"/>
    <s v=""/>
    <s v="3106"/>
    <x v="1"/>
    <s v="10514"/>
    <s v="0"/>
    <n v="-5.8"/>
    <s v=""/>
    <n v="-5.8"/>
    <s v="USD"/>
    <s v="O1"/>
    <s v="USMO6561314240"/>
    <s v="1091564817010514"/>
    <s v=""/>
    <s v="BATCH_ID"/>
    <d v="2025-06-17T00:00:00"/>
    <d v="2025-06-18T00:00:00"/>
    <n v="0"/>
    <s v=""/>
    <s v=""/>
    <s v="3101630309"/>
    <s v="200014263442"/>
    <s v="0010"/>
    <s v="0060"/>
    <s v="R1"/>
    <s v="10-60"/>
    <x v="0"/>
    <x v="1"/>
    <n v="10514"/>
    <x v="1"/>
  </r>
  <r>
    <s v="10915650047"/>
    <s v="25170INV01A1"/>
    <s v="FA"/>
    <s v="R4"/>
    <d v="2025-06-19T00:00:00"/>
    <s v=""/>
    <s v="3106"/>
    <x v="0"/>
    <s v="10719"/>
    <s v="0"/>
    <n v="-7.1"/>
    <s v=""/>
    <n v="-7.1"/>
    <s v="USD"/>
    <s v="O1"/>
    <s v="USMO6560526890"/>
    <s v="1091565004710719"/>
    <s v=""/>
    <s v="BATCH_ID"/>
    <d v="2025-06-19T00:00:00"/>
    <d v="2025-06-20T00:00:00"/>
    <n v="0"/>
    <s v=""/>
    <s v=""/>
    <s v="3101711761"/>
    <s v="200012329930"/>
    <s v="0010"/>
    <s v="0060"/>
    <s v="R1"/>
    <s v="10-60"/>
    <x v="0"/>
    <x v="0"/>
    <n v="10719"/>
    <x v="0"/>
  </r>
  <r>
    <s v="10915650093"/>
    <s v="25170INV01AH"/>
    <s v="FA"/>
    <s v="R4"/>
    <d v="2025-06-19T00:00:00"/>
    <s v=""/>
    <s v="3106"/>
    <x v="0"/>
    <s v="10719"/>
    <s v="0"/>
    <n v="-5"/>
    <s v=""/>
    <n v="-5"/>
    <s v="USD"/>
    <s v="O1"/>
    <s v="USMO6560526760"/>
    <s v="1091565009310719"/>
    <s v=""/>
    <s v="BATCH_ID"/>
    <d v="2025-06-19T00:00:00"/>
    <d v="2025-06-20T00:00:00"/>
    <n v="0"/>
    <s v=""/>
    <s v=""/>
    <s v="3101521717"/>
    <s v="200013229006"/>
    <s v="0010"/>
    <s v="0060"/>
    <s v="R1"/>
    <s v="10-60"/>
    <x v="0"/>
    <x v="0"/>
    <n v="10719"/>
    <x v="0"/>
  </r>
  <r>
    <s v="10915650096"/>
    <s v="25170INV01A1"/>
    <s v="FA"/>
    <s v="R4"/>
    <d v="2025-06-19T00:00:00"/>
    <s v=""/>
    <s v="3106"/>
    <x v="0"/>
    <s v="10719"/>
    <s v="0"/>
    <n v="-8.9600000000000009"/>
    <s v=""/>
    <n v="-8.9600000000000009"/>
    <s v="USD"/>
    <s v="O1"/>
    <s v="USMO6560526910"/>
    <s v="1091565009610719"/>
    <s v=""/>
    <s v="BATCH_ID"/>
    <d v="2025-06-19T00:00:00"/>
    <d v="2025-06-20T00:00:00"/>
    <n v="0"/>
    <s v=""/>
    <s v=""/>
    <s v="3101655510"/>
    <s v="200012334153"/>
    <s v="0010"/>
    <s v="0060"/>
    <s v="R1"/>
    <s v="10-60"/>
    <x v="0"/>
    <x v="0"/>
    <n v="10719"/>
    <x v="0"/>
  </r>
  <r>
    <s v="10915650186"/>
    <s v="25170INV01A1"/>
    <s v="FA"/>
    <s v="R4"/>
    <d v="2025-06-19T00:00:00"/>
    <s v=""/>
    <s v="3106"/>
    <x v="0"/>
    <s v="10719"/>
    <s v="0"/>
    <n v="-6.01"/>
    <s v=""/>
    <n v="-6.01"/>
    <s v="USD"/>
    <s v="O1"/>
    <s v="USMO6560526970"/>
    <s v="1091565018610719"/>
    <s v=""/>
    <s v="BATCH_ID"/>
    <d v="2025-06-19T00:00:00"/>
    <d v="2025-06-20T00:00:00"/>
    <n v="0"/>
    <s v=""/>
    <s v=""/>
    <s v="3101662326"/>
    <s v="200013999350"/>
    <s v="0010"/>
    <s v="0060"/>
    <s v="R1"/>
    <s v="10-60"/>
    <x v="0"/>
    <x v="0"/>
    <n v="10719"/>
    <x v="0"/>
  </r>
  <r>
    <s v="10915650241"/>
    <s v="25170INV01A1"/>
    <s v="FA"/>
    <s v="R4"/>
    <d v="2025-06-19T00:00:00"/>
    <s v=""/>
    <s v="3106"/>
    <x v="0"/>
    <s v="10719"/>
    <s v="0"/>
    <n v="-5"/>
    <s v=""/>
    <n v="-5"/>
    <s v="USD"/>
    <s v="O1"/>
    <s v="USMO6560527480"/>
    <s v="1091565024110719"/>
    <s v=""/>
    <s v="BATCH_ID"/>
    <d v="2025-06-19T00:00:00"/>
    <d v="2025-06-20T00:00:00"/>
    <n v="0"/>
    <s v=""/>
    <s v=""/>
    <s v="3101563512"/>
    <s v="200013984436"/>
    <s v="0010"/>
    <s v="0060"/>
    <s v="R1"/>
    <s v="10-60"/>
    <x v="0"/>
    <x v="0"/>
    <n v="10719"/>
    <x v="0"/>
  </r>
  <r>
    <s v="10915650257"/>
    <s v="25170INV01AH"/>
    <s v="FA"/>
    <s v="R4"/>
    <d v="2025-06-19T00:00:00"/>
    <s v=""/>
    <s v="3106"/>
    <x v="1"/>
    <s v="10514"/>
    <s v="0"/>
    <n v="-5"/>
    <s v=""/>
    <n v="-5"/>
    <s v="USD"/>
    <s v="O1"/>
    <s v="USMO6561333740"/>
    <s v="1091565025710514"/>
    <s v=""/>
    <s v="BATCH_ID"/>
    <d v="2025-06-19T00:00:00"/>
    <d v="2025-06-20T00:00:00"/>
    <n v="0"/>
    <s v=""/>
    <s v=""/>
    <s v="3101691062"/>
    <s v="200013240409"/>
    <s v="0010"/>
    <s v="0060"/>
    <s v="R1"/>
    <s v="10-60"/>
    <x v="0"/>
    <x v="1"/>
    <n v="10514"/>
    <x v="1"/>
  </r>
  <r>
    <s v="10915650257"/>
    <s v="25170INV01AH"/>
    <s v="FA"/>
    <s v="R4"/>
    <d v="2025-06-19T00:00:00"/>
    <s v=""/>
    <s v="3106"/>
    <x v="0"/>
    <s v="10469"/>
    <s v="0"/>
    <n v="-5"/>
    <s v=""/>
    <n v="-5"/>
    <s v="USD"/>
    <s v="O1"/>
    <s v="USMO6561333740"/>
    <s v="1091565025710469"/>
    <s v=""/>
    <s v="BATCH_ID"/>
    <d v="2025-06-19T00:00:00"/>
    <d v="2025-06-20T00:00:00"/>
    <n v="0"/>
    <s v=""/>
    <s v=""/>
    <s v="3101690980"/>
    <s v="200013240409"/>
    <s v="0010"/>
    <s v="0060"/>
    <s v="R1"/>
    <s v="10-60"/>
    <x v="0"/>
    <x v="0"/>
    <n v="10469"/>
    <x v="2"/>
  </r>
  <r>
    <s v="10915650369"/>
    <s v="25170INV01AH"/>
    <s v="FA"/>
    <s v="R4"/>
    <d v="2025-06-19T00:00:00"/>
    <s v=""/>
    <s v="3106"/>
    <x v="0"/>
    <s v="10719"/>
    <s v="0"/>
    <n v="-5.94"/>
    <s v=""/>
    <n v="-5.94"/>
    <s v="USD"/>
    <s v="O1"/>
    <s v="USMO6560527520"/>
    <s v="1091565036910719"/>
    <s v=""/>
    <s v="BATCH_ID"/>
    <d v="2025-06-19T00:00:00"/>
    <d v="2025-06-20T00:00:00"/>
    <n v="0"/>
    <s v=""/>
    <s v=""/>
    <s v="3102096492"/>
    <s v="200015308766"/>
    <s v="0010"/>
    <s v="0060"/>
    <s v="R1"/>
    <s v="10-60"/>
    <x v="0"/>
    <x v="0"/>
    <n v="10719"/>
    <x v="0"/>
  </r>
  <r>
    <s v="10915650399"/>
    <s v="25170INV01AH"/>
    <s v="FA"/>
    <s v="R4"/>
    <d v="2025-06-19T00:00:00"/>
    <s v=""/>
    <s v="3106"/>
    <x v="0"/>
    <s v="10469"/>
    <s v="0"/>
    <n v="-5"/>
    <s v=""/>
    <n v="-5"/>
    <s v="USD"/>
    <s v="O1"/>
    <s v="USMO6561300000"/>
    <s v="1091565039910469"/>
    <s v=""/>
    <s v="BATCH_ID"/>
    <d v="2025-06-19T00:00:00"/>
    <d v="2025-06-20T00:00:00"/>
    <n v="0"/>
    <s v=""/>
    <s v=""/>
    <s v="3102097381"/>
    <s v="200015305705"/>
    <s v="0010"/>
    <s v="0060"/>
    <s v="R1"/>
    <s v="10-60"/>
    <x v="0"/>
    <x v="0"/>
    <n v="10469"/>
    <x v="2"/>
  </r>
  <r>
    <s v="10915652658"/>
    <s v="25176INV01A0"/>
    <s v="FA"/>
    <s v="R4"/>
    <d v="2025-06-25T00:00:00"/>
    <s v=""/>
    <s v="3106"/>
    <x v="0"/>
    <s v="10719"/>
    <s v="0"/>
    <n v="-32.979999999999997"/>
    <s v=""/>
    <n v="-32.979999999999997"/>
    <s v="USD"/>
    <s v="O1"/>
    <s v="USMO6485493910"/>
    <s v="1091565265810719"/>
    <s v=""/>
    <s v="BATCH_ID"/>
    <d v="2025-06-25T00:00:00"/>
    <d v="2025-06-26T00:00:00"/>
    <n v="0"/>
    <s v=""/>
    <s v=""/>
    <s v="3101477952"/>
    <s v="200011156383"/>
    <s v="0010"/>
    <s v="0060"/>
    <s v="R1"/>
    <s v="10-60"/>
    <x v="0"/>
    <x v="0"/>
    <n v="10719"/>
    <x v="0"/>
  </r>
  <r>
    <s v="10915652713"/>
    <s v="25176INV01BA"/>
    <s v="FA"/>
    <s v="R4"/>
    <d v="2025-06-25T00:00:00"/>
    <s v=""/>
    <s v="3106"/>
    <x v="0"/>
    <s v="10719"/>
    <s v="0"/>
    <n v="-7.88"/>
    <s v=""/>
    <n v="-7.88"/>
    <s v="USD"/>
    <s v="O1"/>
    <s v="USMO6570573570"/>
    <s v="1091565271310719"/>
    <s v=""/>
    <s v="BATCH_ID"/>
    <d v="2025-06-25T00:00:00"/>
    <d v="2025-06-26T00:00:00"/>
    <n v="0"/>
    <s v=""/>
    <s v=""/>
    <s v="3101632054"/>
    <s v="200011836968"/>
    <s v="0010"/>
    <s v="0060"/>
    <s v="R1"/>
    <s v="10-60"/>
    <x v="0"/>
    <x v="0"/>
    <n v="10719"/>
    <x v="0"/>
  </r>
  <r>
    <s v="10915652739"/>
    <s v="25176INV01BA"/>
    <s v="FA"/>
    <s v="R4"/>
    <d v="2025-06-25T00:00:00"/>
    <s v=""/>
    <s v="3106"/>
    <x v="0"/>
    <s v="10719"/>
    <s v="0"/>
    <n v="-6.72"/>
    <s v=""/>
    <n v="-6.72"/>
    <s v="USD"/>
    <s v="O1"/>
    <s v="USMO6485492400"/>
    <s v="1091565273910719"/>
    <s v=""/>
    <s v="BATCH_ID"/>
    <d v="2025-06-25T00:00:00"/>
    <d v="2025-06-26T00:00:00"/>
    <n v="0"/>
    <s v=""/>
    <s v=""/>
    <s v="3101693699"/>
    <s v="200011848765"/>
    <s v="0010"/>
    <s v="0060"/>
    <s v="R1"/>
    <s v="10-60"/>
    <x v="0"/>
    <x v="0"/>
    <n v="10719"/>
    <x v="0"/>
  </r>
  <r>
    <s v="10915652767"/>
    <s v="25176INV01AM"/>
    <s v="FA"/>
    <s v="R4"/>
    <d v="2025-06-25T00:00:00"/>
    <s v=""/>
    <s v="3106"/>
    <x v="0"/>
    <s v="10719"/>
    <s v="0"/>
    <n v="-5"/>
    <s v=""/>
    <n v="-5"/>
    <s v="USD"/>
    <s v="O1"/>
    <s v="USMO6570573570"/>
    <s v="1091565276710719"/>
    <s v=""/>
    <s v="BATCH_ID"/>
    <d v="2025-06-25T00:00:00"/>
    <d v="2025-06-26T00:00:00"/>
    <n v="0"/>
    <s v=""/>
    <s v=""/>
    <s v="3101534854"/>
    <s v="200011420961"/>
    <s v="0010"/>
    <s v="0060"/>
    <s v="R1"/>
    <s v="10-60"/>
    <x v="0"/>
    <x v="0"/>
    <n v="10719"/>
    <x v="0"/>
  </r>
  <r>
    <s v="10915652781"/>
    <s v="25176INV01AM"/>
    <s v="FA"/>
    <s v="R4"/>
    <d v="2025-06-25T00:00:00"/>
    <s v=""/>
    <s v="3106"/>
    <x v="0"/>
    <s v="10719"/>
    <s v="0"/>
    <n v="-5"/>
    <s v=""/>
    <n v="-5"/>
    <s v="USD"/>
    <s v="O1"/>
    <s v="USMO6570573590"/>
    <s v="1091565278110719"/>
    <s v=""/>
    <s v="BATCH_ID"/>
    <d v="2025-06-25T00:00:00"/>
    <d v="2025-06-26T00:00:00"/>
    <n v="0"/>
    <s v=""/>
    <s v=""/>
    <s v="3101698436"/>
    <s v="200011418213"/>
    <s v="0010"/>
    <s v="0060"/>
    <s v="R1"/>
    <s v="10-60"/>
    <x v="0"/>
    <x v="0"/>
    <n v="10719"/>
    <x v="0"/>
  </r>
  <r>
    <s v="10915652798"/>
    <s v="25176INV01BA"/>
    <s v="FA"/>
    <s v="R4"/>
    <d v="2025-06-25T00:00:00"/>
    <s v=""/>
    <s v="3106"/>
    <x v="0"/>
    <s v="10719"/>
    <s v="0"/>
    <n v="-5"/>
    <s v=""/>
    <n v="-5"/>
    <s v="USD"/>
    <s v="O1"/>
    <s v="USMO6485492540"/>
    <s v="1091565279810719"/>
    <s v=""/>
    <s v="BATCH_ID"/>
    <d v="2025-06-25T00:00:00"/>
    <d v="2025-06-26T00:00:00"/>
    <n v="0"/>
    <s v=""/>
    <s v=""/>
    <s v="3101584425"/>
    <s v="200011823354"/>
    <s v="0010"/>
    <s v="0060"/>
    <s v="R1"/>
    <s v="10-60"/>
    <x v="0"/>
    <x v="0"/>
    <n v="10719"/>
    <x v="0"/>
  </r>
  <r>
    <s v="10915652854"/>
    <s v="25176INV01BA"/>
    <s v="FA"/>
    <s v="R4"/>
    <d v="2025-06-25T00:00:00"/>
    <s v=""/>
    <s v="3106"/>
    <x v="0"/>
    <s v="10719"/>
    <s v="0"/>
    <n v="-5"/>
    <s v=""/>
    <n v="-5"/>
    <s v="USD"/>
    <s v="O1"/>
    <s v="USMO6570573570"/>
    <s v="1091565285410719"/>
    <s v=""/>
    <s v="BATCH_ID"/>
    <d v="2025-06-25T00:00:00"/>
    <d v="2025-06-26T00:00:00"/>
    <n v="0"/>
    <s v=""/>
    <s v=""/>
    <s v="3101671511"/>
    <s v="200011836455"/>
    <s v="0010"/>
    <s v="0060"/>
    <s v="R1"/>
    <s v="10-60"/>
    <x v="0"/>
    <x v="0"/>
    <n v="10719"/>
    <x v="0"/>
  </r>
  <r>
    <s v="10915652859"/>
    <s v="25176INV01BA"/>
    <s v="FA"/>
    <s v="R4"/>
    <d v="2025-06-25T00:00:00"/>
    <s v=""/>
    <s v="3106"/>
    <x v="1"/>
    <s v="10514"/>
    <s v="0"/>
    <n v="-5"/>
    <s v=""/>
    <n v="-5"/>
    <s v="USD"/>
    <s v="O1"/>
    <s v="USMO6561330150"/>
    <s v="1091565285910514"/>
    <s v=""/>
    <s v="BATCH_ID"/>
    <d v="2025-06-25T00:00:00"/>
    <d v="2025-06-26T00:00:00"/>
    <n v="0"/>
    <s v=""/>
    <s v=""/>
    <s v="3101690510"/>
    <s v="200011833353"/>
    <s v="0010"/>
    <s v="0060"/>
    <s v="R1"/>
    <s v="10-60"/>
    <x v="0"/>
    <x v="1"/>
    <n v="10514"/>
    <x v="1"/>
  </r>
  <r>
    <s v="10915652859"/>
    <s v="25176INV01BA"/>
    <s v="FA"/>
    <s v="R4"/>
    <d v="2025-06-25T00:00:00"/>
    <s v=""/>
    <s v="3106"/>
    <x v="0"/>
    <s v="10469"/>
    <s v="0"/>
    <n v="-5"/>
    <s v=""/>
    <n v="-5"/>
    <s v="USD"/>
    <s v="O1"/>
    <s v="USMO6561330150"/>
    <s v="1091565285910469"/>
    <s v=""/>
    <s v="BATCH_ID"/>
    <d v="2025-06-25T00:00:00"/>
    <d v="2025-06-26T00:00:00"/>
    <n v="0"/>
    <s v=""/>
    <s v=""/>
    <s v="3101690591"/>
    <s v="200011833353"/>
    <s v="0010"/>
    <s v="0060"/>
    <s v="R1"/>
    <s v="10-60"/>
    <x v="0"/>
    <x v="0"/>
    <n v="10469"/>
    <x v="2"/>
  </r>
  <r>
    <s v="10915652906"/>
    <s v="25176INV01AM"/>
    <s v="FA"/>
    <s v="R4"/>
    <d v="2025-06-25T00:00:00"/>
    <s v=""/>
    <s v="3106"/>
    <x v="0"/>
    <s v="10719"/>
    <s v="0"/>
    <n v="-5"/>
    <s v=""/>
    <n v="-5"/>
    <s v="USD"/>
    <s v="O1"/>
    <s v="USMO6485492190"/>
    <s v="1091565290610719"/>
    <s v=""/>
    <s v="BATCH_ID"/>
    <d v="2025-06-25T00:00:00"/>
    <d v="2025-06-26T00:00:00"/>
    <n v="0"/>
    <s v=""/>
    <s v=""/>
    <s v="3101638938"/>
    <s v="200013390311"/>
    <s v="0010"/>
    <s v="0060"/>
    <s v="R1"/>
    <s v="10-60"/>
    <x v="0"/>
    <x v="0"/>
    <n v="10719"/>
    <x v="0"/>
  </r>
  <r>
    <s v="10915652969"/>
    <s v="25176INV01BA"/>
    <s v="FA"/>
    <s v="R4"/>
    <d v="2025-06-25T00:00:00"/>
    <s v=""/>
    <s v="3106"/>
    <x v="0"/>
    <s v="10719"/>
    <s v="0"/>
    <n v="-5"/>
    <s v=""/>
    <n v="-5"/>
    <s v="USD"/>
    <s v="O1"/>
    <s v="USMO6485492480"/>
    <s v="1091565296910719"/>
    <s v=""/>
    <s v="BATCH_ID"/>
    <d v="2025-06-25T00:00:00"/>
    <d v="2025-06-26T00:00:00"/>
    <n v="0"/>
    <s v=""/>
    <s v=""/>
    <s v="3101524968"/>
    <s v="200013949520"/>
    <s v="0010"/>
    <s v="0060"/>
    <s v="R1"/>
    <s v="10-60"/>
    <x v="0"/>
    <x v="0"/>
    <n v="10719"/>
    <x v="0"/>
  </r>
  <r>
    <s v="10915653003"/>
    <s v="25176INV01A0"/>
    <s v="FA"/>
    <s v="R4"/>
    <d v="2025-06-25T00:00:00"/>
    <s v=""/>
    <s v="3106"/>
    <x v="0"/>
    <s v="10719"/>
    <s v="0"/>
    <n v="-5"/>
    <s v=""/>
    <n v="-5"/>
    <s v="USD"/>
    <s v="O1"/>
    <s v="USMO6485492400"/>
    <s v="1091565300310719"/>
    <s v=""/>
    <s v="BATCH_ID"/>
    <d v="2025-06-25T00:00:00"/>
    <d v="2025-06-26T00:00:00"/>
    <n v="0"/>
    <s v=""/>
    <s v=""/>
    <s v="3101669995"/>
    <s v="200013240599"/>
    <s v="0010"/>
    <s v="0060"/>
    <s v="R1"/>
    <s v="10-60"/>
    <x v="0"/>
    <x v="0"/>
    <n v="10719"/>
    <x v="0"/>
  </r>
  <r>
    <s v="10915653080"/>
    <s v="25176INV01BA"/>
    <s v="FA"/>
    <s v="R4"/>
    <d v="2025-06-25T00:00:00"/>
    <s v=""/>
    <s v="3106"/>
    <x v="0"/>
    <s v="10719"/>
    <s v="0"/>
    <n v="-7.89"/>
    <s v=""/>
    <n v="-7.89"/>
    <s v="USD"/>
    <s v="O1"/>
    <s v="USMO6485493411"/>
    <s v="1091565308010719"/>
    <s v=""/>
    <s v="BATCH_ID"/>
    <d v="2025-06-25T00:00:00"/>
    <d v="2025-06-26T00:00:00"/>
    <n v="0"/>
    <s v=""/>
    <s v=""/>
    <s v="3101509423"/>
    <s v="200013974676"/>
    <s v="0010"/>
    <s v="0060"/>
    <s v="R1"/>
    <s v="10-60"/>
    <x v="0"/>
    <x v="0"/>
    <n v="10719"/>
    <x v="0"/>
  </r>
  <r>
    <s v="10915653110"/>
    <s v="25176INV01BA"/>
    <s v="FA"/>
    <s v="R4"/>
    <d v="2025-06-25T00:00:00"/>
    <s v=""/>
    <s v="3106"/>
    <x v="0"/>
    <s v="10719"/>
    <s v="0"/>
    <n v="-5"/>
    <s v=""/>
    <n v="-5"/>
    <s v="USD"/>
    <s v="O1"/>
    <s v="USMO6485492010"/>
    <s v="1091565311010719"/>
    <s v=""/>
    <s v="BATCH_ID"/>
    <d v="2025-06-25T00:00:00"/>
    <d v="2025-06-26T00:00:00"/>
    <n v="0"/>
    <s v=""/>
    <s v=""/>
    <s v="3101496113"/>
    <s v="200013938101"/>
    <s v="0010"/>
    <s v="0060"/>
    <s v="R1"/>
    <s v="10-60"/>
    <x v="0"/>
    <x v="0"/>
    <n v="10719"/>
    <x v="0"/>
  </r>
  <r>
    <s v="10915653156"/>
    <s v="25176INV01AM"/>
    <s v="FA"/>
    <s v="R4"/>
    <d v="2025-06-25T00:00:00"/>
    <s v=""/>
    <s v="3106"/>
    <x v="0"/>
    <s v="10719"/>
    <s v="0"/>
    <n v="-5"/>
    <s v=""/>
    <n v="-5"/>
    <s v="USD"/>
    <s v="O1"/>
    <s v="USMO6560519680"/>
    <s v="1091565315610719"/>
    <s v=""/>
    <s v="BATCH_ID"/>
    <d v="2025-06-25T00:00:00"/>
    <d v="2025-06-26T00:00:00"/>
    <n v="0"/>
    <s v=""/>
    <s v=""/>
    <s v="3101640335"/>
    <s v="200013432535"/>
    <s v="0010"/>
    <s v="0060"/>
    <s v="R1"/>
    <s v="10-60"/>
    <x v="0"/>
    <x v="0"/>
    <n v="10719"/>
    <x v="0"/>
  </r>
  <r>
    <s v="10915653159"/>
    <s v="25176INV01BA"/>
    <s v="FA"/>
    <s v="R4"/>
    <d v="2025-06-25T00:00:00"/>
    <s v=""/>
    <s v="3106"/>
    <x v="0"/>
    <s v="10719"/>
    <s v="0"/>
    <n v="-5"/>
    <s v=""/>
    <n v="-5"/>
    <s v="USD"/>
    <s v="O1"/>
    <s v="USMO6570573590"/>
    <s v="1091565315910719"/>
    <s v=""/>
    <s v="BATCH_ID"/>
    <d v="2025-06-25T00:00:00"/>
    <d v="2025-06-26T00:00:00"/>
    <n v="0"/>
    <s v=""/>
    <s v=""/>
    <s v="3101687631"/>
    <s v="200013946294"/>
    <s v="0010"/>
    <s v="0060"/>
    <s v="R1"/>
    <s v="10-60"/>
    <x v="0"/>
    <x v="0"/>
    <n v="10719"/>
    <x v="0"/>
  </r>
  <r>
    <s v="10915653166"/>
    <s v="25176INV01A0"/>
    <s v="FA"/>
    <s v="R4"/>
    <d v="2025-06-25T00:00:00"/>
    <s v=""/>
    <s v="3106"/>
    <x v="0"/>
    <s v="10719"/>
    <s v="0"/>
    <n v="-12.12"/>
    <s v=""/>
    <n v="-12.12"/>
    <s v="USD"/>
    <s v="O1"/>
    <s v="USMO6485492140"/>
    <s v="1091565316610719"/>
    <s v=""/>
    <s v="BATCH_ID"/>
    <d v="2025-06-25T00:00:00"/>
    <d v="2025-06-26T00:00:00"/>
    <n v="0"/>
    <s v=""/>
    <s v=""/>
    <s v="3101498950"/>
    <s v="200013213844"/>
    <s v="0010"/>
    <s v="0060"/>
    <s v="R1"/>
    <s v="10-60"/>
    <x v="0"/>
    <x v="0"/>
    <n v="10719"/>
    <x v="0"/>
  </r>
  <r>
    <s v="10915653201"/>
    <s v="25176INV01BA"/>
    <s v="FA"/>
    <s v="R4"/>
    <d v="2025-06-25T00:00:00"/>
    <s v=""/>
    <s v="3106"/>
    <x v="0"/>
    <s v="10719"/>
    <s v="0"/>
    <n v="-5"/>
    <s v=""/>
    <n v="-5"/>
    <s v="USD"/>
    <s v="O1"/>
    <s v="USMO6485492400"/>
    <s v="1091565320110719"/>
    <s v=""/>
    <s v="BATCH_ID"/>
    <d v="2025-06-25T00:00:00"/>
    <d v="2025-06-26T00:00:00"/>
    <n v="0"/>
    <s v=""/>
    <s v=""/>
    <s v="3101600356"/>
    <s v="200013979535"/>
    <s v="0010"/>
    <s v="0060"/>
    <s v="R1"/>
    <s v="10-60"/>
    <x v="0"/>
    <x v="0"/>
    <n v="10719"/>
    <x v="0"/>
  </r>
  <r>
    <s v="10915653291"/>
    <s v="25176INV01A0"/>
    <s v="FA"/>
    <s v="R4"/>
    <d v="2025-06-25T00:00:00"/>
    <s v=""/>
    <s v="3106"/>
    <x v="0"/>
    <s v="10719"/>
    <s v="0"/>
    <n v="-5"/>
    <s v=""/>
    <n v="-5"/>
    <s v="USD"/>
    <s v="O1"/>
    <s v="USMO6560519060"/>
    <s v="1091565329110719"/>
    <s v=""/>
    <s v="BATCH_ID"/>
    <d v="2025-06-25T00:00:00"/>
    <d v="2025-06-26T00:00:00"/>
    <n v="0"/>
    <s v=""/>
    <s v=""/>
    <s v="3102086238"/>
    <s v="200015258052"/>
    <s v="0010"/>
    <s v="0060"/>
    <s v="R1"/>
    <s v="10-60"/>
    <x v="0"/>
    <x v="0"/>
    <n v="10719"/>
    <x v="0"/>
  </r>
  <r>
    <s v="10915653549"/>
    <s v="25176INV01BA"/>
    <s v="FA"/>
    <s v="R4"/>
    <d v="2025-06-25T00:00:00"/>
    <s v=""/>
    <s v="3106"/>
    <x v="0"/>
    <s v="10719"/>
    <s v="0"/>
    <n v="-5"/>
    <s v=""/>
    <n v="-5"/>
    <s v="USD"/>
    <s v="O1"/>
    <s v="USMO6560519800"/>
    <s v="1091565354910719"/>
    <s v=""/>
    <s v="BATCH_ID"/>
    <d v="2025-06-25T00:00:00"/>
    <d v="2025-06-26T00:00:00"/>
    <n v="0"/>
    <s v=""/>
    <s v=""/>
    <s v="3102100619"/>
    <s v="200015327261"/>
    <s v="0010"/>
    <s v="0060"/>
    <s v="R1"/>
    <s v="10-60"/>
    <x v="0"/>
    <x v="0"/>
    <n v="10719"/>
    <x v="0"/>
  </r>
  <r>
    <s v="10915654569"/>
    <s v="25177INV01AR"/>
    <s v="FA"/>
    <s v="R4"/>
    <d v="2025-06-26T00:00:00"/>
    <s v=""/>
    <s v="3106"/>
    <x v="0"/>
    <s v="10719"/>
    <s v="0"/>
    <n v="-6.64"/>
    <s v=""/>
    <n v="-6.64"/>
    <s v="USD"/>
    <s v="O1"/>
    <s v="USMO6560521220"/>
    <s v="1091565456910719"/>
    <s v=""/>
    <s v="BATCH_ID"/>
    <d v="2025-06-26T00:00:00"/>
    <d v="2025-06-27T00:00:00"/>
    <n v="0"/>
    <s v=""/>
    <s v=""/>
    <s v="3101717292"/>
    <s v="200012593360"/>
    <s v="0010"/>
    <s v="0060"/>
    <s v="R1"/>
    <s v="10-60"/>
    <x v="0"/>
    <x v="0"/>
    <n v="10719"/>
    <x v="0"/>
  </r>
  <r>
    <s v="10915654592"/>
    <s v="25177INV01AR"/>
    <s v="FA"/>
    <s v="R4"/>
    <d v="2025-06-26T00:00:00"/>
    <s v=""/>
    <s v="3106"/>
    <x v="0"/>
    <s v="10719"/>
    <s v="0"/>
    <n v="-5"/>
    <s v=""/>
    <n v="-5"/>
    <s v="USD"/>
    <s v="O1"/>
    <s v="USMO6560518100"/>
    <s v="1091565459210719"/>
    <s v=""/>
    <s v="BATCH_ID"/>
    <d v="2025-06-26T00:00:00"/>
    <d v="2025-06-27T00:00:00"/>
    <n v="0"/>
    <s v=""/>
    <s v=""/>
    <s v="3101619496"/>
    <s v="200012566200"/>
    <s v="0010"/>
    <s v="0060"/>
    <s v="R1"/>
    <s v="10-60"/>
    <x v="0"/>
    <x v="0"/>
    <n v="10719"/>
    <x v="0"/>
  </r>
  <r>
    <s v="10915655180"/>
    <s v="25178INV01BN"/>
    <s v="FA"/>
    <s v="R4"/>
    <d v="2025-06-27T00:00:00"/>
    <s v=""/>
    <s v="3106"/>
    <x v="0"/>
    <s v="10719"/>
    <s v="0"/>
    <n v="-5"/>
    <s v=""/>
    <n v="-5"/>
    <s v="USD"/>
    <s v="O1"/>
    <s v="USMO6568083951"/>
    <s v="1091565518010719"/>
    <s v=""/>
    <s v="BATCH_ID"/>
    <d v="2025-06-27T00:00:00"/>
    <d v="2025-06-30T00:00:00"/>
    <n v="0"/>
    <s v=""/>
    <s v=""/>
    <s v="3101513983"/>
    <s v="200011560279"/>
    <s v="0010"/>
    <s v="0060"/>
    <s v="R1"/>
    <s v="10-60"/>
    <x v="0"/>
    <x v="0"/>
    <n v="10719"/>
    <x v="0"/>
  </r>
  <r>
    <s v="10915655242"/>
    <s v="25178INV01BN"/>
    <s v="FA"/>
    <s v="R4"/>
    <d v="2025-06-27T00:00:00"/>
    <s v=""/>
    <s v="3106"/>
    <x v="0"/>
    <s v="10719"/>
    <s v="0"/>
    <n v="-23.16"/>
    <s v=""/>
    <n v="-23.16"/>
    <s v="USD"/>
    <s v="O1"/>
    <s v="USMO6568000001"/>
    <s v="1091565524210719"/>
    <s v=""/>
    <s v="BATCH_ID"/>
    <d v="2025-06-27T00:00:00"/>
    <d v="2025-06-30T00:00:00"/>
    <n v="0"/>
    <s v=""/>
    <s v=""/>
    <s v="3101565402"/>
    <s v="200013527896"/>
    <s v="0010"/>
    <s v="0060"/>
    <s v="R1"/>
    <s v="10-60"/>
    <x v="0"/>
    <x v="0"/>
    <n v="10719"/>
    <x v="0"/>
  </r>
  <r>
    <s v="10915655255"/>
    <s v="25178INV01BN"/>
    <s v="FA"/>
    <s v="R4"/>
    <d v="2025-06-27T00:00:00"/>
    <s v=""/>
    <s v="3106"/>
    <x v="0"/>
    <s v="10719"/>
    <s v="0"/>
    <n v="-5"/>
    <s v=""/>
    <n v="-5"/>
    <s v="USD"/>
    <s v="O1"/>
    <s v="USMO6574072001"/>
    <s v="1091565525510719"/>
    <s v=""/>
    <s v="BATCH_ID"/>
    <d v="2025-06-27T00:00:00"/>
    <d v="2025-06-30T00:00:00"/>
    <n v="0"/>
    <s v=""/>
    <s v=""/>
    <s v="3101622413"/>
    <s v="200013523226"/>
    <s v="0010"/>
    <s v="0060"/>
    <s v="R1"/>
    <s v="10-60"/>
    <x v="0"/>
    <x v="0"/>
    <n v="10719"/>
    <x v="0"/>
  </r>
  <r>
    <s v="10915655974"/>
    <s v="25181INV01BL"/>
    <s v="FA"/>
    <s v="R4"/>
    <d v="2025-06-30T00:00:00"/>
    <s v=""/>
    <s v="3106"/>
    <x v="1"/>
    <s v="10514"/>
    <s v="0"/>
    <n v="-5"/>
    <s v=""/>
    <n v="-5"/>
    <s v="USD"/>
    <s v="O1"/>
    <s v="USMO6561360140"/>
    <s v="1091565597410514"/>
    <s v=""/>
    <s v="BATCH_ID"/>
    <d v="2025-06-30T00:00:00"/>
    <d v="2025-07-01T00:00:00"/>
    <n v="0"/>
    <s v=""/>
    <s v=""/>
    <s v="3102277018"/>
    <s v="200016196913"/>
    <s v="0010"/>
    <s v="0060"/>
    <s v="R1"/>
    <s v="10-60"/>
    <x v="0"/>
    <x v="1"/>
    <n v="10514"/>
    <x v="1"/>
  </r>
  <r>
    <s v="10915655974"/>
    <s v="25181INV01BL"/>
    <s v="FA"/>
    <s v="R4"/>
    <d v="2025-06-30T00:00:00"/>
    <s v=""/>
    <s v="3106"/>
    <x v="0"/>
    <s v="10469"/>
    <s v="0"/>
    <n v="-5"/>
    <s v=""/>
    <n v="-5"/>
    <s v="USD"/>
    <s v="O1"/>
    <s v="USMO6561360140"/>
    <s v="1091565597410469"/>
    <s v=""/>
    <s v="BATCH_ID"/>
    <d v="2025-06-30T00:00:00"/>
    <d v="2025-07-01T00:00:00"/>
    <n v="0"/>
    <s v=""/>
    <s v=""/>
    <s v="3102277017"/>
    <s v="200016196913"/>
    <s v="0010"/>
    <s v="0060"/>
    <s v="R1"/>
    <s v="10-60"/>
    <x v="0"/>
    <x v="0"/>
    <n v="10469"/>
    <x v="2"/>
  </r>
  <r>
    <s v="11010601265"/>
    <s v="25156INV01AT"/>
    <s v="FA"/>
    <s v="R4"/>
    <d v="2025-06-05T00:00:00"/>
    <s v=""/>
    <s v="3106"/>
    <x v="0"/>
    <s v="10719"/>
    <s v="0"/>
    <n v="-5.66"/>
    <s v=""/>
    <n v="-5.66"/>
    <s v="USD"/>
    <s v="O1"/>
    <s v="USMO6576962260"/>
    <s v="1101060126510719"/>
    <s v=""/>
    <s v="BATCH_ID"/>
    <d v="2025-06-05T00:00:00"/>
    <d v="2025-06-06T00:00:00"/>
    <n v="0"/>
    <s v=""/>
    <s v=""/>
    <s v="3101636035"/>
    <s v="200011073984"/>
    <s v="0010"/>
    <s v="0060"/>
    <s v="R1"/>
    <s v="10-60"/>
    <x v="0"/>
    <x v="0"/>
    <n v="10719"/>
    <x v="0"/>
  </r>
  <r>
    <s v="11010601550"/>
    <s v="25156INV01BM"/>
    <s v="FA"/>
    <s v="R4"/>
    <d v="2025-06-05T00:00:00"/>
    <s v=""/>
    <s v="3106"/>
    <x v="0"/>
    <s v="10719"/>
    <s v="0"/>
    <n v="-5"/>
    <s v=""/>
    <n v="-5"/>
    <s v="USD"/>
    <s v="O1"/>
    <s v="USMO6570592020"/>
    <s v="1101060155010719"/>
    <s v=""/>
    <s v="BATCH_ID"/>
    <d v="2025-06-05T00:00:00"/>
    <d v="2025-06-06T00:00:00"/>
    <n v="0"/>
    <s v=""/>
    <s v=""/>
    <s v="3101558435"/>
    <s v="200011941651"/>
    <s v="0010"/>
    <s v="0060"/>
    <s v="C1"/>
    <s v="10-60"/>
    <x v="0"/>
    <x v="0"/>
    <n v="10719"/>
    <x v="0"/>
  </r>
  <r>
    <s v="11010601627"/>
    <s v="25156INV01BL"/>
    <s v="FA"/>
    <s v="R4"/>
    <d v="2025-06-05T00:00:00"/>
    <s v=""/>
    <s v="3106"/>
    <x v="0"/>
    <s v="10719"/>
    <s v="0"/>
    <n v="-5"/>
    <s v=""/>
    <n v="-5"/>
    <s v="USD"/>
    <s v="O1"/>
    <s v="USMO6560511580"/>
    <s v="1101060162710719"/>
    <s v=""/>
    <s v="BATCH_ID"/>
    <d v="2025-06-05T00:00:00"/>
    <d v="2025-06-06T00:00:00"/>
    <n v="0"/>
    <s v=""/>
    <s v=""/>
    <s v="3101667508"/>
    <s v="200011901622"/>
    <s v="0010"/>
    <s v="0060"/>
    <s v="R1"/>
    <s v="10-60"/>
    <x v="0"/>
    <x v="0"/>
    <n v="10719"/>
    <x v="0"/>
  </r>
  <r>
    <s v="11010601632"/>
    <s v="25156INV01BM"/>
    <s v="FA"/>
    <s v="R4"/>
    <d v="2025-06-05T00:00:00"/>
    <s v=""/>
    <s v="3106"/>
    <x v="0"/>
    <s v="10719"/>
    <s v="0"/>
    <n v="-5"/>
    <s v=""/>
    <n v="-5"/>
    <s v="USD"/>
    <s v="O1"/>
    <s v="USMO6560510330"/>
    <s v="1101060163210719"/>
    <s v=""/>
    <s v="BATCH_ID"/>
    <d v="2025-06-05T00:00:00"/>
    <d v="2025-06-06T00:00:00"/>
    <n v="0"/>
    <s v=""/>
    <s v=""/>
    <s v="3101579793"/>
    <s v="200011947468"/>
    <s v="0010"/>
    <s v="0060"/>
    <s v="R1"/>
    <s v="10-60"/>
    <x v="0"/>
    <x v="0"/>
    <n v="10719"/>
    <x v="0"/>
  </r>
  <r>
    <s v="11010601833"/>
    <s v="25156INV01AT"/>
    <s v="FA"/>
    <s v="R4"/>
    <d v="2025-06-05T00:00:00"/>
    <s v=""/>
    <s v="3106"/>
    <x v="0"/>
    <s v="10719"/>
    <s v="0"/>
    <n v="-5"/>
    <s v=""/>
    <n v="-5"/>
    <s v="USD"/>
    <s v="O1"/>
    <s v="USMO6560513440"/>
    <s v="1101060183310719"/>
    <s v=""/>
    <s v="BATCH_ID"/>
    <d v="2025-06-05T00:00:00"/>
    <d v="2025-06-06T00:00:00"/>
    <n v="0"/>
    <s v=""/>
    <s v=""/>
    <s v="3101575990"/>
    <s v="200012055501"/>
    <s v="0010"/>
    <s v="0060"/>
    <s v="R1"/>
    <s v="10-60"/>
    <x v="0"/>
    <x v="0"/>
    <n v="10719"/>
    <x v="0"/>
  </r>
  <r>
    <s v="11010602155"/>
    <s v="25156INV01BM"/>
    <s v="FA"/>
    <s v="R4"/>
    <d v="2025-06-05T00:00:00"/>
    <s v=""/>
    <s v="3106"/>
    <x v="0"/>
    <s v="10719"/>
    <s v="0"/>
    <n v="-7.69"/>
    <s v=""/>
    <n v="-7.69"/>
    <s v="USD"/>
    <s v="O1"/>
    <s v="USMO6570593080"/>
    <s v="1101060215510719"/>
    <s v=""/>
    <s v="BATCH_ID"/>
    <d v="2025-06-05T00:00:00"/>
    <d v="2025-06-06T00:00:00"/>
    <n v="0"/>
    <s v=""/>
    <s v=""/>
    <s v="3101569685"/>
    <s v="200013471079"/>
    <s v="0010"/>
    <s v="0060"/>
    <s v="C1"/>
    <s v="10-60"/>
    <x v="0"/>
    <x v="0"/>
    <n v="10719"/>
    <x v="0"/>
  </r>
  <r>
    <s v="11010602266"/>
    <s v="25156INV01AT"/>
    <s v="FA"/>
    <s v="R4"/>
    <d v="2025-06-05T00:00:00"/>
    <s v=""/>
    <s v="3106"/>
    <x v="0"/>
    <s v="10719"/>
    <s v="0"/>
    <n v="-16.23"/>
    <s v=""/>
    <n v="-16.23"/>
    <s v="USD"/>
    <s v="O1"/>
    <s v="USMO6560510330"/>
    <s v="1101060226610719"/>
    <s v=""/>
    <s v="BATCH_ID"/>
    <d v="2025-06-05T00:00:00"/>
    <d v="2025-06-06T00:00:00"/>
    <n v="0"/>
    <s v=""/>
    <s v=""/>
    <s v="3101503261"/>
    <s v="200013514241"/>
    <s v="0010"/>
    <s v="0060"/>
    <s v="R1"/>
    <s v="10-60"/>
    <x v="0"/>
    <x v="0"/>
    <n v="10719"/>
    <x v="0"/>
  </r>
  <r>
    <s v="11010602558"/>
    <s v="25156INV01BM"/>
    <s v="FA"/>
    <s v="R4"/>
    <d v="2025-06-05T00:00:00"/>
    <s v=""/>
    <s v="3106"/>
    <x v="0"/>
    <s v="10719"/>
    <s v="0"/>
    <n v="-5"/>
    <s v=""/>
    <n v="-5"/>
    <s v="USD"/>
    <s v="O1"/>
    <s v="USMO6560511820"/>
    <s v="1101060255810719"/>
    <s v=""/>
    <s v="BATCH_ID"/>
    <d v="2025-06-05T00:00:00"/>
    <d v="2025-06-06T00:00:00"/>
    <n v="0"/>
    <s v=""/>
    <s v=""/>
    <s v="3101630694"/>
    <s v="200013487869"/>
    <s v="0010"/>
    <s v="0060"/>
    <s v="R1"/>
    <s v="10-60"/>
    <x v="0"/>
    <x v="0"/>
    <n v="10719"/>
    <x v="0"/>
  </r>
  <r>
    <s v="11010602621"/>
    <s v="25156INV01AT"/>
    <s v="FA"/>
    <s v="R4"/>
    <d v="2025-06-05T00:00:00"/>
    <s v=""/>
    <s v="3106"/>
    <x v="0"/>
    <s v="10469"/>
    <s v="0"/>
    <n v="-13.25"/>
    <s v=""/>
    <n v="-13.25"/>
    <s v="USD"/>
    <s v="O1"/>
    <s v="USMO6561315560"/>
    <s v="1101060262110469"/>
    <s v=""/>
    <s v="BATCH_ID"/>
    <d v="2025-06-05T00:00:00"/>
    <d v="2025-06-06T00:00:00"/>
    <n v="0"/>
    <s v=""/>
    <s v=""/>
    <s v="3101498957"/>
    <s v="200014482299"/>
    <s v="0010"/>
    <s v="0060"/>
    <s v="R1"/>
    <s v="10-60"/>
    <x v="0"/>
    <x v="0"/>
    <n v="10469"/>
    <x v="2"/>
  </r>
  <r>
    <s v="11010602621"/>
    <s v="25156INV01AT"/>
    <s v="FA"/>
    <s v="R4"/>
    <d v="2025-06-05T00:00:00"/>
    <s v=""/>
    <s v="3106"/>
    <x v="1"/>
    <s v="10514"/>
    <s v="0"/>
    <n v="-18.61"/>
    <s v=""/>
    <n v="-18.61"/>
    <s v="USD"/>
    <s v="O1"/>
    <s v="USMO6561315560"/>
    <s v="1101060262110514"/>
    <s v=""/>
    <s v="BATCH_ID"/>
    <d v="2025-06-05T00:00:00"/>
    <d v="2025-06-06T00:00:00"/>
    <n v="0"/>
    <s v=""/>
    <s v=""/>
    <s v="3101499148"/>
    <s v="200014482299"/>
    <s v="0010"/>
    <s v="0060"/>
    <s v="R1"/>
    <s v="10-60"/>
    <x v="0"/>
    <x v="1"/>
    <n v="10514"/>
    <x v="1"/>
  </r>
  <r>
    <s v="11010602625"/>
    <s v="25156INV01AT"/>
    <s v="FA"/>
    <s v="R4"/>
    <d v="2025-06-05T00:00:00"/>
    <s v=""/>
    <s v="3106"/>
    <x v="1"/>
    <s v="10514"/>
    <s v="0"/>
    <n v="-18.61"/>
    <s v=""/>
    <n v="-18.61"/>
    <s v="USD"/>
    <s v="O1"/>
    <s v="USMO6561315560"/>
    <s v="1101060262510514"/>
    <s v=""/>
    <s v="BATCH_ID"/>
    <d v="2025-06-05T00:00:00"/>
    <d v="2025-06-06T00:00:00"/>
    <n v="0"/>
    <s v=""/>
    <s v=""/>
    <s v="3101499148"/>
    <s v="200014482299"/>
    <s v="0010"/>
    <s v="0060"/>
    <s v="R1"/>
    <s v="10-60"/>
    <x v="0"/>
    <x v="1"/>
    <n v="10514"/>
    <x v="1"/>
  </r>
  <r>
    <s v="11010602625"/>
    <s v="25156INV01AT"/>
    <s v="FA"/>
    <s v="R4"/>
    <d v="2025-06-05T00:00:00"/>
    <s v=""/>
    <s v="3106"/>
    <x v="0"/>
    <s v="10469"/>
    <s v="0"/>
    <n v="-13.25"/>
    <s v=""/>
    <n v="-13.25"/>
    <s v="USD"/>
    <s v="O1"/>
    <s v="USMO6561315560"/>
    <s v="1101060262510469"/>
    <s v=""/>
    <s v="BATCH_ID"/>
    <d v="2025-06-05T00:00:00"/>
    <d v="2025-06-06T00:00:00"/>
    <n v="0"/>
    <s v=""/>
    <s v=""/>
    <s v="3101498957"/>
    <s v="200014482299"/>
    <s v="0010"/>
    <s v="0060"/>
    <s v="R1"/>
    <s v="10-60"/>
    <x v="0"/>
    <x v="0"/>
    <n v="10469"/>
    <x v="2"/>
  </r>
  <r>
    <s v="11010602688"/>
    <s v="25156INV01BM"/>
    <s v="FA"/>
    <s v="R4"/>
    <d v="2025-06-05T00:00:00"/>
    <s v=""/>
    <s v="3106"/>
    <x v="0"/>
    <s v="10719"/>
    <s v="0"/>
    <n v="-5"/>
    <s v=""/>
    <n v="-5"/>
    <s v="USD"/>
    <s v="O1"/>
    <s v="USMO6560512070"/>
    <s v="1101060268810719"/>
    <s v=""/>
    <s v="BATCH_ID"/>
    <d v="2025-06-05T00:00:00"/>
    <d v="2025-06-06T00:00:00"/>
    <n v="0"/>
    <s v=""/>
    <s v=""/>
    <s v="3101548400"/>
    <s v="200014455410"/>
    <s v="0010"/>
    <s v="0060"/>
    <s v="R1"/>
    <s v="10-60"/>
    <x v="0"/>
    <x v="0"/>
    <n v="10719"/>
    <x v="0"/>
  </r>
  <r>
    <s v="11010603161"/>
    <s v="25156INV01BL"/>
    <s v="FA"/>
    <s v="R4"/>
    <d v="2025-06-05T00:00:00"/>
    <s v=""/>
    <s v="3106"/>
    <x v="0"/>
    <s v="10719"/>
    <s v="0"/>
    <n v="-7.13"/>
    <s v=""/>
    <n v="-7.13"/>
    <s v="USD"/>
    <s v="O1"/>
    <s v="USMO6560512130"/>
    <s v="1101060316110719"/>
    <s v=""/>
    <s v="BATCH_ID"/>
    <d v="2025-06-05T00:00:00"/>
    <d v="2025-06-06T00:00:00"/>
    <n v="0"/>
    <s v=""/>
    <s v=""/>
    <s v="3102162653"/>
    <s v="200015634328"/>
    <s v="0010"/>
    <s v="0060"/>
    <s v="R1"/>
    <s v="10-60"/>
    <x v="0"/>
    <x v="0"/>
    <n v="10719"/>
    <x v="0"/>
  </r>
  <r>
    <s v="11010603229"/>
    <s v="25156INV01BL"/>
    <s v="FA"/>
    <s v="R4"/>
    <d v="2025-06-05T00:00:00"/>
    <s v=""/>
    <s v="3106"/>
    <x v="0"/>
    <s v="10719"/>
    <s v="0"/>
    <n v="-5"/>
    <s v=""/>
    <n v="-5"/>
    <s v="USD"/>
    <s v="O1"/>
    <s v="USMO6560513080"/>
    <s v="1101060322910719"/>
    <s v=""/>
    <s v="BATCH_ID"/>
    <d v="2025-06-05T00:00:00"/>
    <d v="2025-06-06T00:00:00"/>
    <n v="0"/>
    <s v=""/>
    <s v=""/>
    <s v="3102301418"/>
    <s v="200016323426"/>
    <s v="0010"/>
    <s v="0060"/>
    <s v="R1"/>
    <s v="10-60"/>
    <x v="0"/>
    <x v="0"/>
    <n v="10719"/>
    <x v="0"/>
  </r>
  <r>
    <s v="11010605876"/>
    <s v="25161INV01BN"/>
    <s v="FA"/>
    <s v="R4"/>
    <d v="2025-06-10T00:00:00"/>
    <s v=""/>
    <s v="3106"/>
    <x v="1"/>
    <s v="10514"/>
    <s v="0"/>
    <n v="-5"/>
    <s v=""/>
    <n v="-5"/>
    <s v="USD"/>
    <s v="O1"/>
    <s v="USMO6561320370"/>
    <s v="1101060587610514"/>
    <s v=""/>
    <s v="BATCH_ID"/>
    <d v="2025-06-10T00:00:00"/>
    <d v="2025-06-11T00:00:00"/>
    <n v="0"/>
    <s v=""/>
    <s v=""/>
    <s v="3101641661"/>
    <s v="200013666389"/>
    <s v="0010"/>
    <s v="0060"/>
    <s v="C1"/>
    <s v="10-60"/>
    <x v="0"/>
    <x v="1"/>
    <n v="10514"/>
    <x v="1"/>
  </r>
  <r>
    <s v="11010605876"/>
    <s v="25161INV01BN"/>
    <s v="FA"/>
    <s v="R4"/>
    <d v="2025-06-10T00:00:00"/>
    <s v=""/>
    <s v="3106"/>
    <x v="0"/>
    <s v="10469"/>
    <s v="0"/>
    <n v="-5"/>
    <s v=""/>
    <n v="-5"/>
    <s v="USD"/>
    <s v="O1"/>
    <s v="USMO6561320370"/>
    <s v="1101060587610469"/>
    <s v=""/>
    <s v="BATCH_ID"/>
    <d v="2025-06-10T00:00:00"/>
    <d v="2025-06-11T00:00:00"/>
    <n v="0"/>
    <s v=""/>
    <s v=""/>
    <s v="3101641565"/>
    <s v="200013666389"/>
    <s v="0010"/>
    <s v="0060"/>
    <s v="C1"/>
    <s v="10-60"/>
    <x v="0"/>
    <x v="0"/>
    <n v="10469"/>
    <x v="2"/>
  </r>
  <r>
    <s v="11010606135"/>
    <s v="25161INV01BN"/>
    <s v="FA"/>
    <s v="R4"/>
    <d v="2025-06-10T00:00:00"/>
    <s v=""/>
    <s v="3106"/>
    <x v="1"/>
    <s v="10514"/>
    <s v="0"/>
    <n v="-5"/>
    <s v=""/>
    <n v="-5"/>
    <s v="USD"/>
    <s v="O1"/>
    <s v="USMO6561317210"/>
    <s v="1101060613510514"/>
    <s v=""/>
    <s v="BATCH_ID"/>
    <d v="2025-06-10T00:00:00"/>
    <d v="2025-06-11T00:00:00"/>
    <n v="0"/>
    <s v=""/>
    <s v=""/>
    <s v="3102148566"/>
    <s v="200015564350"/>
    <s v="0010"/>
    <s v="0060"/>
    <s v="R1"/>
    <s v="10-60"/>
    <x v="0"/>
    <x v="1"/>
    <n v="10514"/>
    <x v="1"/>
  </r>
  <r>
    <s v="11010606135"/>
    <s v="25161INV01BN"/>
    <s v="FA"/>
    <s v="R4"/>
    <d v="2025-06-10T00:00:00"/>
    <s v=""/>
    <s v="3106"/>
    <x v="0"/>
    <s v="10469"/>
    <s v="0"/>
    <n v="-5"/>
    <s v=""/>
    <n v="-5"/>
    <s v="USD"/>
    <s v="O1"/>
    <s v="USMO6561317210"/>
    <s v="1101060613510469"/>
    <s v=""/>
    <s v="BATCH_ID"/>
    <d v="2025-06-10T00:00:00"/>
    <d v="2025-06-11T00:00:00"/>
    <n v="0"/>
    <s v=""/>
    <s v=""/>
    <s v="3102148563"/>
    <s v="200015564350"/>
    <s v="0010"/>
    <s v="0060"/>
    <s v="R1"/>
    <s v="10-60"/>
    <x v="0"/>
    <x v="0"/>
    <n v="10469"/>
    <x v="2"/>
  </r>
  <r>
    <s v="11010606851"/>
    <s v="25162INV01AR"/>
    <s v="FA"/>
    <s v="R4"/>
    <d v="2025-06-11T00:00:00"/>
    <s v=""/>
    <s v="3106"/>
    <x v="1"/>
    <s v="10514"/>
    <s v="0"/>
    <n v="-5"/>
    <s v=""/>
    <n v="-5"/>
    <s v="USD"/>
    <s v="O1"/>
    <s v="USMO6561371060"/>
    <s v="1101060685110514"/>
    <s v=""/>
    <s v="BATCH_ID"/>
    <d v="2025-06-11T00:00:00"/>
    <d v="2025-06-12T00:00:00"/>
    <n v="0"/>
    <s v=""/>
    <s v=""/>
    <s v="3101489325"/>
    <s v="200011911233"/>
    <s v="0010"/>
    <s v="0060"/>
    <s v="R1"/>
    <s v="10-60"/>
    <x v="0"/>
    <x v="1"/>
    <n v="10514"/>
    <x v="1"/>
  </r>
  <r>
    <s v="11010606851"/>
    <s v="25162INV01AR"/>
    <s v="FA"/>
    <s v="R4"/>
    <d v="2025-06-11T00:00:00"/>
    <s v=""/>
    <s v="3106"/>
    <x v="0"/>
    <s v="10469"/>
    <s v="0"/>
    <n v="-5"/>
    <s v=""/>
    <n v="-5"/>
    <s v="USD"/>
    <s v="O1"/>
    <s v="USMO6561371060"/>
    <s v="1101060685110469"/>
    <s v=""/>
    <s v="BATCH_ID"/>
    <d v="2025-06-11T00:00:00"/>
    <d v="2025-06-12T00:00:00"/>
    <n v="0"/>
    <s v=""/>
    <s v=""/>
    <s v="3101489420"/>
    <s v="200011911233"/>
    <s v="0010"/>
    <s v="0060"/>
    <s v="R1"/>
    <s v="10-60"/>
    <x v="0"/>
    <x v="0"/>
    <n v="10469"/>
    <x v="2"/>
  </r>
  <r>
    <s v="11010606873"/>
    <s v="25162INV01AR"/>
    <s v="FA"/>
    <s v="R4"/>
    <d v="2025-06-11T00:00:00"/>
    <s v=""/>
    <s v="3106"/>
    <x v="0"/>
    <s v="10719"/>
    <s v="0"/>
    <n v="-5"/>
    <s v=""/>
    <n v="-5"/>
    <s v="USD"/>
    <s v="O1"/>
    <s v="USMO6560515570"/>
    <s v="1101060687310719"/>
    <s v=""/>
    <s v="BATCH_ID"/>
    <d v="2025-06-11T00:00:00"/>
    <d v="2025-06-12T00:00:00"/>
    <n v="0"/>
    <s v=""/>
    <s v=""/>
    <s v="3101579349"/>
    <s v="200011909005"/>
    <s v="0010"/>
    <s v="0060"/>
    <s v="R1"/>
    <s v="10-60"/>
    <x v="0"/>
    <x v="0"/>
    <n v="10719"/>
    <x v="0"/>
  </r>
  <r>
    <s v="11010607003"/>
    <s v="25162INV01AR"/>
    <s v="FA"/>
    <s v="R4"/>
    <d v="2025-06-11T00:00:00"/>
    <s v=""/>
    <s v="3106"/>
    <x v="0"/>
    <s v="10469"/>
    <s v="0"/>
    <n v="-5"/>
    <s v=""/>
    <n v="-5"/>
    <s v="USD"/>
    <s v="O1"/>
    <s v="USMO6561371041"/>
    <s v="1101060700310469"/>
    <s v=""/>
    <s v="BATCH_ID"/>
    <d v="2025-06-11T00:00:00"/>
    <d v="2025-06-12T00:00:00"/>
    <n v="0"/>
    <s v=""/>
    <s v=""/>
    <s v="3101636667"/>
    <s v="200012919847"/>
    <s v="0010"/>
    <s v="0060"/>
    <s v="R1"/>
    <s v="10-60"/>
    <x v="0"/>
    <x v="0"/>
    <n v="10469"/>
    <x v="2"/>
  </r>
  <r>
    <s v="11010607003"/>
    <s v="25162INV01AR"/>
    <s v="FA"/>
    <s v="R4"/>
    <d v="2025-06-11T00:00:00"/>
    <s v=""/>
    <s v="3106"/>
    <x v="1"/>
    <s v="10514"/>
    <s v="0"/>
    <n v="-5"/>
    <s v=""/>
    <n v="-5"/>
    <s v="USD"/>
    <s v="O1"/>
    <s v="USMO6561371041"/>
    <s v="1101060700310514"/>
    <s v=""/>
    <s v="BATCH_ID"/>
    <d v="2025-06-11T00:00:00"/>
    <d v="2025-06-12T00:00:00"/>
    <n v="0"/>
    <s v=""/>
    <s v=""/>
    <s v="3101636572"/>
    <s v="200012919847"/>
    <s v="0010"/>
    <s v="0060"/>
    <s v="R1"/>
    <s v="10-60"/>
    <x v="0"/>
    <x v="1"/>
    <n v="10514"/>
    <x v="1"/>
  </r>
  <r>
    <s v="11010607033"/>
    <s v="25162INV01AR"/>
    <s v="FA"/>
    <s v="R4"/>
    <d v="2025-06-11T00:00:00"/>
    <s v=""/>
    <s v="3106"/>
    <x v="0"/>
    <s v="10469"/>
    <s v="0"/>
    <n v="-5"/>
    <s v=""/>
    <n v="-5"/>
    <s v="USD"/>
    <s v="O1"/>
    <s v="USMO6561391480"/>
    <s v="1101060703310469"/>
    <s v=""/>
    <s v="BATCH_ID"/>
    <d v="2025-06-11T00:00:00"/>
    <d v="2025-06-12T00:00:00"/>
    <n v="0"/>
    <s v=""/>
    <s v=""/>
    <s v="3101628647"/>
    <s v="200012915456"/>
    <s v="0010"/>
    <s v="0060"/>
    <s v="R1"/>
    <s v="10-60"/>
    <x v="0"/>
    <x v="0"/>
    <n v="10469"/>
    <x v="2"/>
  </r>
  <r>
    <s v="11010607033"/>
    <s v="25162INV01AR"/>
    <s v="FA"/>
    <s v="R4"/>
    <d v="2025-06-11T00:00:00"/>
    <s v=""/>
    <s v="3106"/>
    <x v="1"/>
    <s v="10514"/>
    <s v="0"/>
    <n v="-5"/>
    <s v=""/>
    <n v="-5"/>
    <s v="USD"/>
    <s v="O1"/>
    <s v="USMO6561391480"/>
    <s v="1101060703310514"/>
    <s v=""/>
    <s v="BATCH_ID"/>
    <d v="2025-06-11T00:00:00"/>
    <d v="2025-06-12T00:00:00"/>
    <n v="0"/>
    <s v=""/>
    <s v=""/>
    <s v="3101628742"/>
    <s v="200012915456"/>
    <s v="0010"/>
    <s v="0060"/>
    <s v="R1"/>
    <s v="10-60"/>
    <x v="0"/>
    <x v="1"/>
    <n v="10514"/>
    <x v="1"/>
  </r>
  <r>
    <s v="11010607120"/>
    <s v="25162INV01AR"/>
    <s v="FA"/>
    <s v="R4"/>
    <d v="2025-06-11T00:00:00"/>
    <s v=""/>
    <s v="3106"/>
    <x v="0"/>
    <s v="10719"/>
    <s v="0"/>
    <n v="-5"/>
    <s v=""/>
    <n v="-5"/>
    <s v="USD"/>
    <s v="O1"/>
    <s v="USMO6560514160"/>
    <s v="1101060712010719"/>
    <s v=""/>
    <s v="BATCH_ID"/>
    <d v="2025-06-11T00:00:00"/>
    <d v="2025-06-12T00:00:00"/>
    <n v="0"/>
    <s v=""/>
    <s v=""/>
    <s v="3101506735"/>
    <s v="200013958273"/>
    <s v="0010"/>
    <s v="0060"/>
    <s v="R1"/>
    <s v="10-60"/>
    <x v="0"/>
    <x v="0"/>
    <n v="10719"/>
    <x v="0"/>
  </r>
  <r>
    <s v="11010607224"/>
    <s v="25162INV01AR"/>
    <s v="FA"/>
    <s v="R4"/>
    <d v="2025-06-11T00:00:00"/>
    <s v=""/>
    <s v="3106"/>
    <x v="0"/>
    <s v="10469"/>
    <s v="0"/>
    <n v="-5"/>
    <s v=""/>
    <n v="-5"/>
    <s v="USD"/>
    <s v="O1"/>
    <s v="USMO6561329830"/>
    <s v="1101060722410469"/>
    <s v=""/>
    <s v="BATCH_ID"/>
    <d v="2025-06-11T00:00:00"/>
    <d v="2025-06-12T00:00:00"/>
    <n v="0"/>
    <s v=""/>
    <s v=""/>
    <s v="3102093250"/>
    <s v="200015292663"/>
    <s v="0010"/>
    <s v="0060"/>
    <s v="R1"/>
    <s v="10-60"/>
    <x v="0"/>
    <x v="0"/>
    <n v="10469"/>
    <x v="2"/>
  </r>
  <r>
    <s v="11010607224"/>
    <s v="25162INV01AR"/>
    <s v="FA"/>
    <s v="R4"/>
    <d v="2025-06-11T00:00:00"/>
    <s v=""/>
    <s v="3106"/>
    <x v="1"/>
    <s v="10514"/>
    <s v="0"/>
    <n v="-5"/>
    <s v=""/>
    <n v="-5"/>
    <s v="USD"/>
    <s v="O1"/>
    <s v="USMO6561329830"/>
    <s v="1101060722410514"/>
    <s v=""/>
    <s v="BATCH_ID"/>
    <d v="2025-06-11T00:00:00"/>
    <d v="2025-06-12T00:00:00"/>
    <n v="0"/>
    <s v=""/>
    <s v=""/>
    <s v="3102205511"/>
    <s v="200015292663"/>
    <s v="0010"/>
    <s v="0060"/>
    <s v="R1"/>
    <s v="10-60"/>
    <x v="0"/>
    <x v="1"/>
    <n v="10514"/>
    <x v="1"/>
  </r>
  <r>
    <s v="11010607248"/>
    <s v="25162INV01AR"/>
    <s v="FA"/>
    <s v="R4"/>
    <d v="2025-06-11T00:00:00"/>
    <s v=""/>
    <s v="3106"/>
    <x v="1"/>
    <s v="10514"/>
    <s v="0"/>
    <n v="-7.43"/>
    <s v=""/>
    <n v="-7.43"/>
    <s v="USD"/>
    <s v="O1"/>
    <s v="USMO6561324020"/>
    <s v="1101060724810514"/>
    <s v=""/>
    <s v="BATCH_ID"/>
    <d v="2025-06-11T00:00:00"/>
    <d v="2025-06-12T00:00:00"/>
    <n v="0"/>
    <s v=""/>
    <s v=""/>
    <s v="3102094083"/>
    <s v="200015298603"/>
    <s v="0010"/>
    <s v="0060"/>
    <s v="R1"/>
    <s v="10-60"/>
    <x v="0"/>
    <x v="1"/>
    <n v="10514"/>
    <x v="1"/>
  </r>
  <r>
    <s v="11010607249"/>
    <s v="25162INV01AR"/>
    <s v="FA"/>
    <s v="R4"/>
    <d v="2025-06-11T00:00:00"/>
    <s v=""/>
    <s v="3106"/>
    <x v="0"/>
    <s v="10469"/>
    <s v="0"/>
    <n v="-6.2"/>
    <s v=""/>
    <n v="-6.2"/>
    <s v="USD"/>
    <s v="O1"/>
    <s v="USMO6561324020"/>
    <s v="1101060724910469"/>
    <s v=""/>
    <s v="BATCH_ID"/>
    <d v="2025-06-11T00:00:00"/>
    <d v="2025-06-12T00:00:00"/>
    <n v="0"/>
    <s v=""/>
    <s v=""/>
    <s v="3102094081"/>
    <s v="200015299247"/>
    <s v="0010"/>
    <s v="0060"/>
    <s v="R1"/>
    <s v="10-60"/>
    <x v="0"/>
    <x v="0"/>
    <n v="10469"/>
    <x v="2"/>
  </r>
  <r>
    <s v="11010607269"/>
    <s v="25162INV01AR"/>
    <s v="FA"/>
    <s v="R4"/>
    <d v="2025-06-11T00:00:00"/>
    <s v=""/>
    <s v="3106"/>
    <x v="0"/>
    <s v="10469"/>
    <s v="0"/>
    <n v="-5"/>
    <s v=""/>
    <n v="-5"/>
    <s v="USD"/>
    <s v="O1"/>
    <s v="USMO6561324830"/>
    <s v="1101060726910469"/>
    <s v=""/>
    <s v="BATCH_ID"/>
    <d v="2025-06-11T00:00:00"/>
    <d v="2025-06-12T00:00:00"/>
    <n v="0"/>
    <s v=""/>
    <s v=""/>
    <s v="3102095538"/>
    <s v="200015303809"/>
    <s v="0010"/>
    <s v="0060"/>
    <s v="R1"/>
    <s v="10-60"/>
    <x v="0"/>
    <x v="0"/>
    <n v="10469"/>
    <x v="2"/>
  </r>
  <r>
    <s v="11010607269"/>
    <s v="25162INV01AR"/>
    <s v="FA"/>
    <s v="R4"/>
    <d v="2025-06-11T00:00:00"/>
    <s v=""/>
    <s v="3106"/>
    <x v="1"/>
    <s v="10514"/>
    <s v="0"/>
    <n v="-5"/>
    <s v=""/>
    <n v="-5"/>
    <s v="USD"/>
    <s v="O1"/>
    <s v="USMO6561324830"/>
    <s v="1101060726910514"/>
    <s v=""/>
    <s v="BATCH_ID"/>
    <d v="2025-06-11T00:00:00"/>
    <d v="2025-06-12T00:00:00"/>
    <n v="0"/>
    <s v=""/>
    <s v=""/>
    <s v="3102095539"/>
    <s v="200015303809"/>
    <s v="0010"/>
    <s v="0060"/>
    <s v="R1"/>
    <s v="10-60"/>
    <x v="0"/>
    <x v="1"/>
    <n v="10514"/>
    <x v="1"/>
  </r>
  <r>
    <s v="11010607277"/>
    <s v="25162INV01AR"/>
    <s v="FA"/>
    <s v="R4"/>
    <d v="2025-06-11T00:00:00"/>
    <s v=""/>
    <s v="3106"/>
    <x v="0"/>
    <s v="10469"/>
    <s v="0"/>
    <n v="-5"/>
    <s v=""/>
    <n v="-5"/>
    <s v="USD"/>
    <s v="O1"/>
    <s v="USMO6561300000"/>
    <s v="1101060727710469"/>
    <s v=""/>
    <s v="BATCH_ID"/>
    <d v="2025-06-11T00:00:00"/>
    <d v="2025-06-12T00:00:00"/>
    <n v="0"/>
    <s v=""/>
    <s v=""/>
    <s v="3102097381"/>
    <s v="200015305705"/>
    <s v="0010"/>
    <s v="0060"/>
    <s v="R1"/>
    <s v="10-60"/>
    <x v="0"/>
    <x v="0"/>
    <n v="10469"/>
    <x v="2"/>
  </r>
  <r>
    <s v="11010607302"/>
    <s v="25162INV01AR"/>
    <s v="FA"/>
    <s v="R4"/>
    <d v="2025-06-11T00:00:00"/>
    <s v=""/>
    <s v="3106"/>
    <x v="0"/>
    <s v="10469"/>
    <s v="0"/>
    <n v="-5"/>
    <s v=""/>
    <n v="-5"/>
    <s v="USD"/>
    <s v="O1"/>
    <s v="USMO6561323540"/>
    <s v="1101060730210469"/>
    <s v=""/>
    <s v="BATCH_ID"/>
    <d v="2025-06-11T00:00:00"/>
    <d v="2025-06-12T00:00:00"/>
    <n v="0"/>
    <s v=""/>
    <s v=""/>
    <s v="3102284913"/>
    <s v="200016237287"/>
    <s v="0010"/>
    <s v="0060"/>
    <s v="R1"/>
    <s v="10-60"/>
    <x v="0"/>
    <x v="0"/>
    <n v="10469"/>
    <x v="2"/>
  </r>
  <r>
    <s v="11010607997"/>
    <s v="25163INV01A7"/>
    <s v="FA"/>
    <s v="R4"/>
    <d v="2025-06-12T00:00:00"/>
    <s v=""/>
    <s v="3106"/>
    <x v="0"/>
    <s v="10469"/>
    <s v="0"/>
    <n v="-5"/>
    <s v=""/>
    <n v="-5"/>
    <s v="USD"/>
    <s v="O1"/>
    <s v="USMO6561315690"/>
    <s v="1101060799710469"/>
    <s v=""/>
    <s v="BATCH_ID"/>
    <d v="2025-06-12T00:00:00"/>
    <d v="2025-06-13T00:00:00"/>
    <n v="0"/>
    <s v=""/>
    <s v=""/>
    <s v="3101578915"/>
    <s v="200012187064"/>
    <s v="0010"/>
    <s v="0060"/>
    <s v="R1"/>
    <s v="10-60"/>
    <x v="0"/>
    <x v="0"/>
    <n v="10469"/>
    <x v="2"/>
  </r>
  <r>
    <s v="11010607997"/>
    <s v="25163INV01A7"/>
    <s v="FA"/>
    <s v="R4"/>
    <d v="2025-06-12T00:00:00"/>
    <s v=""/>
    <s v="3106"/>
    <x v="1"/>
    <s v="10514"/>
    <s v="0"/>
    <n v="-5"/>
    <s v=""/>
    <n v="-5"/>
    <s v="USD"/>
    <s v="O1"/>
    <s v="USMO6561315690"/>
    <s v="1101060799710514"/>
    <s v=""/>
    <s v="BATCH_ID"/>
    <d v="2025-06-12T00:00:00"/>
    <d v="2025-06-13T00:00:00"/>
    <n v="0"/>
    <s v=""/>
    <s v=""/>
    <s v="3101578816"/>
    <s v="200012187064"/>
    <s v="0010"/>
    <s v="0060"/>
    <s v="R1"/>
    <s v="10-60"/>
    <x v="0"/>
    <x v="1"/>
    <n v="10514"/>
    <x v="1"/>
  </r>
  <r>
    <s v="11010607999"/>
    <s v="25163INV01A7"/>
    <s v="FA"/>
    <s v="R4"/>
    <d v="2025-06-12T00:00:00"/>
    <s v=""/>
    <s v="3106"/>
    <x v="0"/>
    <s v="10719"/>
    <s v="0"/>
    <n v="-15.23"/>
    <s v=""/>
    <n v="-15.23"/>
    <s v="USD"/>
    <s v="O1"/>
    <s v="USMO6560517440"/>
    <s v="1101060799910719"/>
    <s v=""/>
    <s v="BATCH_ID"/>
    <d v="2025-06-12T00:00:00"/>
    <d v="2025-06-13T00:00:00"/>
    <n v="0"/>
    <s v=""/>
    <s v=""/>
    <s v="3101481378"/>
    <s v="200012193971"/>
    <s v="0010"/>
    <s v="0060"/>
    <s v="R1"/>
    <s v="10-60"/>
    <x v="0"/>
    <x v="0"/>
    <n v="10719"/>
    <x v="0"/>
  </r>
  <r>
    <s v="11010608267"/>
    <s v="25163INV01A7"/>
    <s v="FA"/>
    <s v="R4"/>
    <d v="2025-06-12T00:00:00"/>
    <s v=""/>
    <s v="3106"/>
    <x v="0"/>
    <s v="10469"/>
    <s v="0"/>
    <n v="-6.07"/>
    <s v=""/>
    <n v="-6.07"/>
    <s v="USD"/>
    <s v="O1"/>
    <s v="USMO6561314810"/>
    <s v="1101060826710469"/>
    <s v=""/>
    <s v="BATCH_ID"/>
    <d v="2025-06-12T00:00:00"/>
    <d v="2025-06-13T00:00:00"/>
    <n v="0"/>
    <s v=""/>
    <s v=""/>
    <s v="3102247185"/>
    <s v="200016046340"/>
    <s v="0010"/>
    <s v="0060"/>
    <s v="R1"/>
    <s v="10-60"/>
    <x v="0"/>
    <x v="0"/>
    <n v="10469"/>
    <x v="2"/>
  </r>
  <r>
    <s v="11010608267"/>
    <s v="25163INV01A7"/>
    <s v="FA"/>
    <s v="R4"/>
    <d v="2025-06-12T00:00:00"/>
    <s v=""/>
    <s v="3106"/>
    <x v="1"/>
    <s v="10514"/>
    <s v="0"/>
    <n v="-8.4600000000000009"/>
    <s v=""/>
    <n v="-8.4600000000000009"/>
    <s v="USD"/>
    <s v="O1"/>
    <s v="USMO6561314810"/>
    <s v="1101060826710514"/>
    <s v=""/>
    <s v="BATCH_ID"/>
    <d v="2025-06-12T00:00:00"/>
    <d v="2025-06-13T00:00:00"/>
    <n v="0"/>
    <s v=""/>
    <s v=""/>
    <s v="3102247186"/>
    <s v="200016046340"/>
    <s v="0010"/>
    <s v="0060"/>
    <s v="R1"/>
    <s v="10-60"/>
    <x v="0"/>
    <x v="1"/>
    <n v="10514"/>
    <x v="1"/>
  </r>
  <r>
    <s v="11010609141"/>
    <s v="25164INV01AY"/>
    <s v="FA"/>
    <s v="R4"/>
    <d v="2025-06-13T00:00:00"/>
    <s v=""/>
    <s v="3106"/>
    <x v="1"/>
    <s v="10514"/>
    <s v="0"/>
    <n v="-5"/>
    <s v=""/>
    <n v="-5"/>
    <s v="USD"/>
    <s v="O1"/>
    <s v="USMO6561316060"/>
    <s v="1101060914110514"/>
    <s v=""/>
    <s v="BATCH_ID"/>
    <d v="2025-06-13T00:00:00"/>
    <d v="2025-06-16T00:00:00"/>
    <n v="0"/>
    <s v=""/>
    <s v=""/>
    <s v="3101571201"/>
    <s v="200010883748"/>
    <s v="0010"/>
    <s v="0060"/>
    <s v="R1"/>
    <s v="10-60"/>
    <x v="0"/>
    <x v="1"/>
    <n v="10514"/>
    <x v="1"/>
  </r>
  <r>
    <s v="11010609141"/>
    <s v="25164INV01AY"/>
    <s v="FA"/>
    <s v="R4"/>
    <d v="2025-06-13T00:00:00"/>
    <s v=""/>
    <s v="3106"/>
    <x v="0"/>
    <s v="10469"/>
    <s v="0"/>
    <n v="-5"/>
    <s v=""/>
    <n v="-5"/>
    <s v="USD"/>
    <s v="O1"/>
    <s v="USMO6561316060"/>
    <s v="1101060914110469"/>
    <s v=""/>
    <s v="BATCH_ID"/>
    <d v="2025-06-13T00:00:00"/>
    <d v="2025-06-16T00:00:00"/>
    <n v="0"/>
    <s v=""/>
    <s v=""/>
    <s v="3101571009"/>
    <s v="200010883748"/>
    <s v="0010"/>
    <s v="0060"/>
    <s v="R1"/>
    <s v="10-60"/>
    <x v="0"/>
    <x v="0"/>
    <n v="10469"/>
    <x v="2"/>
  </r>
  <r>
    <s v="11010609319"/>
    <s v="25164INV01AY"/>
    <s v="FA"/>
    <s v="R4"/>
    <d v="2025-06-13T00:00:00"/>
    <s v=""/>
    <s v="3106"/>
    <x v="0"/>
    <s v="10469"/>
    <s v="0"/>
    <n v="-5"/>
    <s v=""/>
    <n v="-5"/>
    <s v="USD"/>
    <s v="O1"/>
    <s v="USMO6561316020"/>
    <s v="1101060931910469"/>
    <s v=""/>
    <s v="BATCH_ID"/>
    <d v="2025-06-13T00:00:00"/>
    <d v="2025-06-16T00:00:00"/>
    <n v="0"/>
    <s v=""/>
    <s v=""/>
    <s v="3101528756"/>
    <s v="200012881724"/>
    <s v="0010"/>
    <s v="0060"/>
    <s v="R1"/>
    <s v="10-60"/>
    <x v="0"/>
    <x v="0"/>
    <n v="10469"/>
    <x v="2"/>
  </r>
  <r>
    <s v="11010609319"/>
    <s v="25164INV01AY"/>
    <s v="FA"/>
    <s v="R4"/>
    <d v="2025-06-13T00:00:00"/>
    <s v=""/>
    <s v="3106"/>
    <x v="1"/>
    <s v="10514"/>
    <s v="0"/>
    <n v="-5"/>
    <s v=""/>
    <n v="-5"/>
    <s v="USD"/>
    <s v="O1"/>
    <s v="USMO6561316020"/>
    <s v="1101060931910514"/>
    <s v=""/>
    <s v="BATCH_ID"/>
    <d v="2025-06-13T00:00:00"/>
    <d v="2025-06-16T00:00:00"/>
    <n v="0"/>
    <s v=""/>
    <s v=""/>
    <s v="3101528946"/>
    <s v="200012881724"/>
    <s v="0010"/>
    <s v="0060"/>
    <s v="R1"/>
    <s v="10-60"/>
    <x v="0"/>
    <x v="1"/>
    <n v="10514"/>
    <x v="1"/>
  </r>
  <r>
    <s v="11010609544"/>
    <s v="25164INV01AY"/>
    <s v="FA"/>
    <s v="R4"/>
    <d v="2025-06-13T00:00:00"/>
    <s v=""/>
    <s v="3106"/>
    <x v="0"/>
    <s v="10469"/>
    <s v="0"/>
    <n v="-5"/>
    <s v=""/>
    <n v="-5"/>
    <s v="USD"/>
    <s v="O1"/>
    <s v="USMO6561313480"/>
    <s v="1101060954410469"/>
    <s v=""/>
    <s v="BATCH_ID"/>
    <d v="2025-06-13T00:00:00"/>
    <d v="2025-06-16T00:00:00"/>
    <n v="0"/>
    <s v=""/>
    <s v=""/>
    <s v="3101991727"/>
    <s v="200014795906"/>
    <s v="0010"/>
    <s v="0060"/>
    <s v="R1"/>
    <s v="10-60"/>
    <x v="0"/>
    <x v="0"/>
    <n v="10469"/>
    <x v="2"/>
  </r>
  <r>
    <s v="11010609544"/>
    <s v="25164INV01AY"/>
    <s v="FA"/>
    <s v="R4"/>
    <d v="2025-06-13T00:00:00"/>
    <s v=""/>
    <s v="3106"/>
    <x v="1"/>
    <s v="10514"/>
    <s v="0"/>
    <n v="-5"/>
    <s v=""/>
    <n v="-5"/>
    <s v="USD"/>
    <s v="O1"/>
    <s v="USMO6561313480"/>
    <s v="1101060954410514"/>
    <s v=""/>
    <s v="BATCH_ID"/>
    <d v="2025-06-13T00:00:00"/>
    <d v="2025-06-16T00:00:00"/>
    <n v="0"/>
    <s v=""/>
    <s v=""/>
    <s v="3101991728"/>
    <s v="200014795906"/>
    <s v="0010"/>
    <s v="0060"/>
    <s v="R1"/>
    <s v="10-60"/>
    <x v="0"/>
    <x v="1"/>
    <n v="10514"/>
    <x v="1"/>
  </r>
  <r>
    <s v="11010609738"/>
    <s v="25164INV01BG"/>
    <s v="FA"/>
    <s v="R4"/>
    <d v="2025-06-13T00:00:00"/>
    <s v=""/>
    <s v="3106"/>
    <x v="1"/>
    <s v="10636"/>
    <s v="0"/>
    <n v="-5.07"/>
    <s v=""/>
    <n v="-5.07"/>
    <s v="USD"/>
    <s v="O1"/>
    <s v="USMO6561371021"/>
    <s v="1101060973810636"/>
    <s v=""/>
    <s v="BATCH_ID"/>
    <d v="2025-06-13T00:00:00"/>
    <d v="2025-06-16T00:00:00"/>
    <n v="0"/>
    <s v=""/>
    <s v=""/>
    <s v="3102241814"/>
    <s v="200016017812"/>
    <s v="0010"/>
    <s v="0060"/>
    <s v="R1"/>
    <s v="10-60"/>
    <x v="0"/>
    <x v="1"/>
    <n v="10636"/>
    <x v="5"/>
  </r>
  <r>
    <s v="11010609967"/>
    <s v="25167CHCH1AH"/>
    <s v="FA"/>
    <s v="R4"/>
    <d v="2025-06-16T00:00:00"/>
    <s v=""/>
    <s v="3106"/>
    <x v="1"/>
    <s v="10514"/>
    <s v="0"/>
    <n v="-5"/>
    <s v=""/>
    <n v="-5"/>
    <s v="USD"/>
    <s v="O1"/>
    <s v="USMO6561323900"/>
    <s v="1101060996710514"/>
    <s v=""/>
    <s v="FF_MD_08"/>
    <d v="2025-06-16T00:00:00"/>
    <d v="2025-06-18T00:00:00"/>
    <n v="0"/>
    <s v=""/>
    <s v=""/>
    <s v="3101628162"/>
    <s v="200013483868"/>
    <s v="0010"/>
    <s v="0060"/>
    <s v="R1"/>
    <s v="10-60"/>
    <x v="0"/>
    <x v="1"/>
    <n v="10514"/>
    <x v="1"/>
  </r>
  <r>
    <s v="11010609967"/>
    <s v="25167CHCH1AH"/>
    <s v="FA"/>
    <s v="R4"/>
    <d v="2025-06-16T00:00:00"/>
    <s v=""/>
    <s v="3106"/>
    <x v="0"/>
    <s v="10469"/>
    <s v="0"/>
    <n v="-5"/>
    <s v=""/>
    <n v="-5"/>
    <s v="USD"/>
    <s v="O1"/>
    <s v="USMO6561323900"/>
    <s v="1101060996710469"/>
    <s v=""/>
    <s v="FF_MD_08"/>
    <d v="2025-06-16T00:00:00"/>
    <d v="2025-06-18T00:00:00"/>
    <n v="0"/>
    <s v=""/>
    <s v=""/>
    <s v="3101628357"/>
    <s v="200013483868"/>
    <s v="0010"/>
    <s v="0060"/>
    <s v="R1"/>
    <s v="10-60"/>
    <x v="0"/>
    <x v="0"/>
    <n v="10469"/>
    <x v="2"/>
  </r>
  <r>
    <s v="11010610445"/>
    <s v="25167INV01BC"/>
    <s v="FA"/>
    <s v="R4"/>
    <d v="2025-06-16T00:00:00"/>
    <s v=""/>
    <s v="3106"/>
    <x v="0"/>
    <s v="10469"/>
    <s v="0"/>
    <n v="-5"/>
    <s v=""/>
    <n v="-5"/>
    <s v="USD"/>
    <s v="O1"/>
    <s v="USMO6561326230"/>
    <s v="1101061044510469"/>
    <s v=""/>
    <s v="BATCH_ID"/>
    <d v="2025-06-16T00:00:00"/>
    <d v="2025-06-17T00:00:00"/>
    <n v="0"/>
    <s v=""/>
    <s v=""/>
    <s v="3101541492"/>
    <s v="200011762396"/>
    <s v="0010"/>
    <s v="0060"/>
    <s v="R1"/>
    <s v="10-60"/>
    <x v="0"/>
    <x v="0"/>
    <n v="10469"/>
    <x v="2"/>
  </r>
  <r>
    <s v="11010610445"/>
    <s v="25167INV01BC"/>
    <s v="FA"/>
    <s v="R4"/>
    <d v="2025-06-16T00:00:00"/>
    <s v=""/>
    <s v="3106"/>
    <x v="1"/>
    <s v="10514"/>
    <s v="0"/>
    <n v="-5"/>
    <s v=""/>
    <n v="-5"/>
    <s v="USD"/>
    <s v="O1"/>
    <s v="USMO6561326230"/>
    <s v="1101061044510514"/>
    <s v=""/>
    <s v="BATCH_ID"/>
    <d v="2025-06-16T00:00:00"/>
    <d v="2025-06-17T00:00:00"/>
    <n v="0"/>
    <s v=""/>
    <s v=""/>
    <s v="3101541387"/>
    <s v="200011762396"/>
    <s v="0010"/>
    <s v="0060"/>
    <s v="R1"/>
    <s v="10-60"/>
    <x v="0"/>
    <x v="1"/>
    <n v="10514"/>
    <x v="1"/>
  </r>
  <r>
    <s v="11010610623"/>
    <s v="25167INV01BC"/>
    <s v="FA"/>
    <s v="R4"/>
    <d v="2025-06-16T00:00:00"/>
    <s v=""/>
    <s v="3106"/>
    <x v="0"/>
    <s v="10469"/>
    <s v="0"/>
    <n v="-8.7899999999999991"/>
    <s v=""/>
    <n v="-8.7899999999999991"/>
    <s v="USD"/>
    <s v="O1"/>
    <s v="USMO6561321020"/>
    <s v="1101061062310469"/>
    <s v=""/>
    <s v="BATCH_ID"/>
    <d v="2025-06-16T00:00:00"/>
    <d v="2025-06-17T00:00:00"/>
    <n v="0"/>
    <s v=""/>
    <s v=""/>
    <s v="3101597872"/>
    <s v="200012751877"/>
    <s v="0010"/>
    <s v="0060"/>
    <s v="R1"/>
    <s v="10-60"/>
    <x v="0"/>
    <x v="0"/>
    <n v="10469"/>
    <x v="2"/>
  </r>
  <r>
    <s v="11010610623"/>
    <s v="25167INV01BC"/>
    <s v="FA"/>
    <s v="R4"/>
    <d v="2025-06-16T00:00:00"/>
    <s v=""/>
    <s v="3106"/>
    <x v="1"/>
    <s v="10514"/>
    <s v="0"/>
    <n v="-13.06"/>
    <s v=""/>
    <n v="-13.06"/>
    <s v="USD"/>
    <s v="O1"/>
    <s v="USMO6561321020"/>
    <s v="1101061062310514"/>
    <s v=""/>
    <s v="BATCH_ID"/>
    <d v="2025-06-16T00:00:00"/>
    <d v="2025-06-17T00:00:00"/>
    <n v="0"/>
    <s v=""/>
    <s v=""/>
    <s v="3101597967"/>
    <s v="200012751877"/>
    <s v="0010"/>
    <s v="0060"/>
    <s v="R1"/>
    <s v="10-60"/>
    <x v="0"/>
    <x v="1"/>
    <n v="10514"/>
    <x v="1"/>
  </r>
  <r>
    <s v="11010610999"/>
    <s v="25167INV01BC"/>
    <s v="FA"/>
    <s v="R4"/>
    <d v="2025-06-16T00:00:00"/>
    <s v=""/>
    <s v="3106"/>
    <x v="0"/>
    <s v="10469"/>
    <s v="0"/>
    <n v="-5"/>
    <s v=""/>
    <n v="-5"/>
    <s v="USD"/>
    <s v="O1"/>
    <s v="USMO6561320470"/>
    <s v="1101061099910469"/>
    <s v=""/>
    <s v="BATCH_ID"/>
    <d v="2025-06-16T00:00:00"/>
    <d v="2025-06-17T00:00:00"/>
    <n v="0"/>
    <s v=""/>
    <s v=""/>
    <s v="3102256725"/>
    <s v="200016097772"/>
    <s v="0010"/>
    <s v="0060"/>
    <s v="R1"/>
    <s v="10-60"/>
    <x v="0"/>
    <x v="0"/>
    <n v="10469"/>
    <x v="2"/>
  </r>
  <r>
    <s v="11010610999"/>
    <s v="25167INV01BC"/>
    <s v="FA"/>
    <s v="R4"/>
    <d v="2025-06-16T00:00:00"/>
    <s v=""/>
    <s v="3106"/>
    <x v="1"/>
    <s v="10514"/>
    <s v="0"/>
    <n v="-5"/>
    <s v=""/>
    <n v="-5"/>
    <s v="USD"/>
    <s v="O1"/>
    <s v="USMO6561320470"/>
    <s v="1101061099910514"/>
    <s v=""/>
    <s v="BATCH_ID"/>
    <d v="2025-06-16T00:00:00"/>
    <d v="2025-06-17T00:00:00"/>
    <n v="0"/>
    <s v=""/>
    <s v=""/>
    <s v="3102256726"/>
    <s v="200016097772"/>
    <s v="0010"/>
    <s v="0060"/>
    <s v="R1"/>
    <s v="10-60"/>
    <x v="0"/>
    <x v="1"/>
    <n v="10514"/>
    <x v="1"/>
  </r>
  <r>
    <s v="11010612784"/>
    <s v="25168INV01BH"/>
    <s v="FA"/>
    <s v="R4"/>
    <d v="2025-06-17T00:00:00"/>
    <s v=""/>
    <s v="3106"/>
    <x v="1"/>
    <s v="10514"/>
    <s v="0"/>
    <n v="-5"/>
    <s v=""/>
    <n v="-5"/>
    <s v="USD"/>
    <s v="O1"/>
    <s v="USMO6561311690"/>
    <s v="1101061278410514"/>
    <s v=""/>
    <s v="BATCH_ID"/>
    <d v="2025-06-17T00:00:00"/>
    <d v="2025-06-18T00:00:00"/>
    <n v="0"/>
    <s v=""/>
    <s v=""/>
    <s v="3101497546"/>
    <s v="200010934590"/>
    <s v="0010"/>
    <s v="0060"/>
    <s v="R1"/>
    <s v="10-60"/>
    <x v="0"/>
    <x v="1"/>
    <n v="10514"/>
    <x v="1"/>
  </r>
  <r>
    <s v="11010612784"/>
    <s v="25168INV01BH"/>
    <s v="FA"/>
    <s v="R4"/>
    <d v="2025-06-17T00:00:00"/>
    <s v=""/>
    <s v="3106"/>
    <x v="0"/>
    <s v="10469"/>
    <s v="0"/>
    <n v="-5"/>
    <s v=""/>
    <n v="-5"/>
    <s v="USD"/>
    <s v="O1"/>
    <s v="USMO6561311690"/>
    <s v="1101061278410469"/>
    <s v=""/>
    <s v="BATCH_ID"/>
    <d v="2025-06-17T00:00:00"/>
    <d v="2025-06-18T00:00:00"/>
    <n v="0"/>
    <s v=""/>
    <s v=""/>
    <s v="3101497643"/>
    <s v="200010934590"/>
    <s v="0010"/>
    <s v="0060"/>
    <s v="R1"/>
    <s v="10-60"/>
    <x v="0"/>
    <x v="0"/>
    <n v="10469"/>
    <x v="2"/>
  </r>
  <r>
    <s v="11010612851"/>
    <s v="25168INV01AC"/>
    <s v="FA"/>
    <s v="R4"/>
    <d v="2025-06-17T00:00:00"/>
    <s v=""/>
    <s v="3106"/>
    <x v="0"/>
    <s v="10469"/>
    <s v="0"/>
    <n v="-9.69"/>
    <s v=""/>
    <n v="-9.69"/>
    <s v="USD"/>
    <s v="O1"/>
    <s v="USMO6561311480"/>
    <s v="1101061285110469"/>
    <s v=""/>
    <s v="BATCH_ID"/>
    <d v="2025-06-17T00:00:00"/>
    <d v="2025-06-18T00:00:00"/>
    <n v="0"/>
    <s v=""/>
    <s v=""/>
    <s v="3101630507"/>
    <s v="200011535099"/>
    <s v="0010"/>
    <s v="0060"/>
    <s v="R1"/>
    <s v="10-60"/>
    <x v="0"/>
    <x v="0"/>
    <n v="10469"/>
    <x v="2"/>
  </r>
  <r>
    <s v="11010612851"/>
    <s v="25168INV01AC"/>
    <s v="FA"/>
    <s v="R4"/>
    <d v="2025-06-17T00:00:00"/>
    <s v=""/>
    <s v="3106"/>
    <x v="1"/>
    <s v="10514"/>
    <s v="0"/>
    <n v="-14.41"/>
    <s v=""/>
    <n v="-14.41"/>
    <s v="USD"/>
    <s v="O1"/>
    <s v="USMO6561311480"/>
    <s v="1101061285110514"/>
    <s v=""/>
    <s v="BATCH_ID"/>
    <d v="2025-06-17T00:00:00"/>
    <d v="2025-06-18T00:00:00"/>
    <n v="0"/>
    <s v=""/>
    <s v=""/>
    <s v="3101630315"/>
    <s v="200011535099"/>
    <s v="0010"/>
    <s v="0060"/>
    <s v="R1"/>
    <s v="10-60"/>
    <x v="0"/>
    <x v="1"/>
    <n v="10514"/>
    <x v="1"/>
  </r>
  <r>
    <s v="11010612864"/>
    <s v="25168INV01BH"/>
    <s v="FA"/>
    <s v="R4"/>
    <d v="2025-06-17T00:00:00"/>
    <s v=""/>
    <s v="3106"/>
    <x v="0"/>
    <s v="10469"/>
    <s v="0"/>
    <n v="-5"/>
    <s v=""/>
    <n v="-5"/>
    <s v="USD"/>
    <s v="O1"/>
    <s v="USMO6561310040"/>
    <s v="1101061286410469"/>
    <s v=""/>
    <s v="BATCH_ID"/>
    <d v="2025-06-17T00:00:00"/>
    <d v="2025-06-18T00:00:00"/>
    <n v="0"/>
    <s v=""/>
    <s v=""/>
    <s v="3101673079"/>
    <s v="200012137861"/>
    <s v="0010"/>
    <s v="0060"/>
    <s v="R1"/>
    <s v="10-60"/>
    <x v="0"/>
    <x v="0"/>
    <n v="10469"/>
    <x v="2"/>
  </r>
  <r>
    <s v="11010612864"/>
    <s v="25168INV01BH"/>
    <s v="FA"/>
    <s v="R4"/>
    <d v="2025-06-17T00:00:00"/>
    <s v=""/>
    <s v="3106"/>
    <x v="1"/>
    <s v="10514"/>
    <s v="0"/>
    <n v="-5"/>
    <s v=""/>
    <n v="-5"/>
    <s v="USD"/>
    <s v="O1"/>
    <s v="USMO6561310040"/>
    <s v="1101061286410514"/>
    <s v=""/>
    <s v="BATCH_ID"/>
    <d v="2025-06-17T00:00:00"/>
    <d v="2025-06-18T00:00:00"/>
    <n v="0"/>
    <s v=""/>
    <s v=""/>
    <s v="3101672997"/>
    <s v="200012137861"/>
    <s v="0010"/>
    <s v="0060"/>
    <s v="R1"/>
    <s v="10-60"/>
    <x v="0"/>
    <x v="1"/>
    <n v="10514"/>
    <x v="1"/>
  </r>
  <r>
    <s v="11010613012"/>
    <s v="25168INV01AC"/>
    <s v="FA"/>
    <s v="R4"/>
    <d v="2025-06-17T00:00:00"/>
    <s v=""/>
    <s v="3106"/>
    <x v="0"/>
    <s v="10719"/>
    <s v="0"/>
    <n v="-5"/>
    <s v=""/>
    <n v="-5"/>
    <s v="USD"/>
    <s v="O1"/>
    <s v="USMO6560516220"/>
    <s v="1101061301210719"/>
    <s v=""/>
    <s v="BATCH_ID"/>
    <d v="2025-06-17T00:00:00"/>
    <d v="2025-06-18T00:00:00"/>
    <n v="0"/>
    <s v=""/>
    <s v=""/>
    <s v="3101627600"/>
    <s v="200012819674"/>
    <s v="0010"/>
    <s v="0060"/>
    <s v="R1"/>
    <s v="10-60"/>
    <x v="0"/>
    <x v="0"/>
    <n v="10719"/>
    <x v="0"/>
  </r>
  <r>
    <s v="11010613267"/>
    <s v="25168INV01AC"/>
    <s v="FA"/>
    <s v="R4"/>
    <d v="2025-06-17T00:00:00"/>
    <s v=""/>
    <s v="3106"/>
    <x v="0"/>
    <s v="10719"/>
    <s v="0"/>
    <n v="-5"/>
    <s v=""/>
    <n v="-5"/>
    <s v="USD"/>
    <s v="O1"/>
    <s v="USMO6485492590"/>
    <s v="1101061326710719"/>
    <s v=""/>
    <s v="BATCH_ID"/>
    <d v="2025-06-17T00:00:00"/>
    <d v="2025-06-18T00:00:00"/>
    <n v="0"/>
    <s v=""/>
    <s v=""/>
    <s v="3101590758"/>
    <s v="200014182584"/>
    <s v="0010"/>
    <s v="0060"/>
    <s v="C1"/>
    <s v="10-60"/>
    <x v="0"/>
    <x v="0"/>
    <n v="10719"/>
    <x v="0"/>
  </r>
  <r>
    <s v="11010615792"/>
    <s v="25169INV01A5"/>
    <s v="FA"/>
    <s v="R4"/>
    <d v="2025-06-18T00:00:00"/>
    <s v=""/>
    <s v="3106"/>
    <x v="0"/>
    <s v="10719"/>
    <s v="0"/>
    <n v="-5"/>
    <s v=""/>
    <n v="-5"/>
    <s v="USD"/>
    <s v="O1"/>
    <s v="USMO6560526600"/>
    <s v="1101061579210719"/>
    <s v=""/>
    <s v="BATCH_ID"/>
    <d v="2025-06-18T00:00:00"/>
    <d v="2025-06-19T00:00:00"/>
    <n v="0"/>
    <s v=""/>
    <s v=""/>
    <s v="3101721069"/>
    <s v="200012236622"/>
    <s v="0010"/>
    <s v="0060"/>
    <s v="R1"/>
    <s v="10-60"/>
    <x v="0"/>
    <x v="0"/>
    <n v="10719"/>
    <x v="0"/>
  </r>
  <r>
    <s v="11010615810"/>
    <s v="25169INV01AH"/>
    <s v="FA"/>
    <s v="R4"/>
    <d v="2025-06-18T00:00:00"/>
    <s v=""/>
    <s v="3106"/>
    <x v="1"/>
    <s v="10514"/>
    <s v="0"/>
    <n v="-5"/>
    <s v=""/>
    <n v="-5"/>
    <s v="USD"/>
    <s v="O1"/>
    <s v="USMO6561313660"/>
    <s v="1101061581010514"/>
    <s v=""/>
    <s v="BATCH_ID"/>
    <d v="2025-06-18T00:00:00"/>
    <d v="2025-06-19T00:00:00"/>
    <n v="0"/>
    <s v=""/>
    <s v=""/>
    <s v="3101731231"/>
    <s v="200011958879"/>
    <s v="0010"/>
    <s v="0060"/>
    <s v="R1"/>
    <s v="10-60"/>
    <x v="0"/>
    <x v="1"/>
    <n v="10514"/>
    <x v="1"/>
  </r>
  <r>
    <s v="11010615810"/>
    <s v="25169INV01AH"/>
    <s v="FA"/>
    <s v="R4"/>
    <d v="2025-06-18T00:00:00"/>
    <s v=""/>
    <s v="3106"/>
    <x v="0"/>
    <s v="10469"/>
    <s v="0"/>
    <n v="-5"/>
    <s v=""/>
    <n v="-5"/>
    <s v="USD"/>
    <s v="O1"/>
    <s v="USMO6561313660"/>
    <s v="1101061581010469"/>
    <s v=""/>
    <s v="BATCH_ID"/>
    <d v="2025-06-18T00:00:00"/>
    <d v="2025-06-19T00:00:00"/>
    <n v="0"/>
    <s v=""/>
    <s v=""/>
    <s v="3101731418"/>
    <s v="200011958879"/>
    <s v="0010"/>
    <s v="0060"/>
    <s v="R1"/>
    <s v="10-60"/>
    <x v="0"/>
    <x v="0"/>
    <n v="10469"/>
    <x v="2"/>
  </r>
  <r>
    <s v="11010615935"/>
    <s v="25169INV01AH"/>
    <s v="FA"/>
    <s v="R4"/>
    <d v="2025-06-18T00:00:00"/>
    <s v=""/>
    <s v="3106"/>
    <x v="0"/>
    <s v="10719"/>
    <s v="0"/>
    <n v="-12.63"/>
    <s v=""/>
    <n v="-12.63"/>
    <s v="USD"/>
    <s v="O1"/>
    <s v="USMO6574075101"/>
    <s v="1101061593510719"/>
    <s v=""/>
    <s v="BATCH_ID"/>
    <d v="2025-06-18T00:00:00"/>
    <d v="2025-06-19T00:00:00"/>
    <n v="0"/>
    <s v=""/>
    <s v=""/>
    <s v="3101599135"/>
    <s v="200013189697"/>
    <s v="0010"/>
    <s v="0060"/>
    <s v="R1"/>
    <s v="10-60"/>
    <x v="0"/>
    <x v="0"/>
    <n v="10719"/>
    <x v="0"/>
  </r>
  <r>
    <s v="11010615973"/>
    <s v="25169INV01A5"/>
    <s v="FA"/>
    <s v="R4"/>
    <d v="2025-06-18T00:00:00"/>
    <s v=""/>
    <s v="3106"/>
    <x v="0"/>
    <s v="10469"/>
    <s v="0"/>
    <n v="-11.09"/>
    <s v=""/>
    <n v="-11.09"/>
    <s v="USD"/>
    <s v="O1"/>
    <s v="USMO6561300000"/>
    <s v="1101061597310469"/>
    <s v=""/>
    <s v="BATCH_ID"/>
    <d v="2025-06-18T00:00:00"/>
    <d v="2025-06-19T00:00:00"/>
    <n v="0"/>
    <s v=""/>
    <s v=""/>
    <s v="3101578150"/>
    <s v="200012240780"/>
    <s v="0010"/>
    <s v="0060"/>
    <s v="R1"/>
    <s v="10-60"/>
    <x v="0"/>
    <x v="0"/>
    <n v="10469"/>
    <x v="2"/>
  </r>
  <r>
    <s v="11010615973"/>
    <s v="25169INV01A5"/>
    <s v="FA"/>
    <s v="R4"/>
    <d v="2025-06-18T00:00:00"/>
    <s v=""/>
    <s v="3106"/>
    <x v="1"/>
    <s v="10514"/>
    <s v="0"/>
    <n v="-16.55"/>
    <s v=""/>
    <n v="-16.55"/>
    <s v="USD"/>
    <s v="O1"/>
    <s v="USMO6561300000"/>
    <s v="1101061597310514"/>
    <s v=""/>
    <s v="BATCH_ID"/>
    <d v="2025-06-18T00:00:00"/>
    <d v="2025-06-19T00:00:00"/>
    <n v="0"/>
    <s v=""/>
    <s v=""/>
    <s v="3101576633"/>
    <s v="200012240780"/>
    <s v="0010"/>
    <s v="0060"/>
    <s v="R1"/>
    <s v="10-60"/>
    <x v="0"/>
    <x v="1"/>
    <n v="10514"/>
    <x v="1"/>
  </r>
  <r>
    <s v="11010616073"/>
    <s v="25169INV01AH"/>
    <s v="FA"/>
    <s v="R4"/>
    <d v="2025-06-18T00:00:00"/>
    <s v=""/>
    <s v="3106"/>
    <x v="0"/>
    <s v="10719"/>
    <s v="0"/>
    <n v="-5"/>
    <s v=""/>
    <n v="-5"/>
    <s v="USD"/>
    <s v="O1"/>
    <s v="USMO6307721050"/>
    <s v="1101061607310719"/>
    <s v=""/>
    <s v="BATCH_ID"/>
    <d v="2025-06-18T00:00:00"/>
    <d v="2025-06-19T00:00:00"/>
    <n v="0"/>
    <s v=""/>
    <s v=""/>
    <s v="3101507592"/>
    <s v="200013194101"/>
    <s v="0010"/>
    <s v="0060"/>
    <s v="R1"/>
    <s v="10-60"/>
    <x v="0"/>
    <x v="0"/>
    <n v="10719"/>
    <x v="0"/>
  </r>
  <r>
    <s v="11010616244"/>
    <s v="25169INV01AH"/>
    <s v="FA"/>
    <s v="R4"/>
    <d v="2025-06-18T00:00:00"/>
    <s v=""/>
    <s v="3106"/>
    <x v="0"/>
    <s v="10469"/>
    <s v="0"/>
    <n v="-5.64"/>
    <s v=""/>
    <n v="-5.64"/>
    <s v="USD"/>
    <s v="O1"/>
    <s v="USMO6561318450"/>
    <s v="1101061624410469"/>
    <s v=""/>
    <s v="BATCH_ID"/>
    <d v="2025-06-18T00:00:00"/>
    <d v="2025-06-19T00:00:00"/>
    <n v="0"/>
    <s v=""/>
    <s v=""/>
    <s v="3101502874"/>
    <s v="200014699710"/>
    <s v="0010"/>
    <s v="0060"/>
    <s v="R1"/>
    <s v="10-60"/>
    <x v="0"/>
    <x v="0"/>
    <n v="10469"/>
    <x v="2"/>
  </r>
  <r>
    <s v="11010616244"/>
    <s v="25169INV01AH"/>
    <s v="FA"/>
    <s v="R4"/>
    <d v="2025-06-18T00:00:00"/>
    <s v=""/>
    <s v="3106"/>
    <x v="1"/>
    <s v="10514"/>
    <s v="0"/>
    <n v="-8.0500000000000007"/>
    <s v=""/>
    <n v="-8.0500000000000007"/>
    <s v="USD"/>
    <s v="O1"/>
    <s v="USMO6561318450"/>
    <s v="1101061624410514"/>
    <s v=""/>
    <s v="BATCH_ID"/>
    <d v="2025-06-18T00:00:00"/>
    <d v="2025-06-19T00:00:00"/>
    <n v="0"/>
    <s v=""/>
    <s v=""/>
    <s v="3101502778"/>
    <s v="200014699710"/>
    <s v="0010"/>
    <s v="0060"/>
    <s v="R1"/>
    <s v="10-60"/>
    <x v="0"/>
    <x v="1"/>
    <n v="10514"/>
    <x v="1"/>
  </r>
  <r>
    <s v="11010616301"/>
    <s v="25169INV01AH"/>
    <s v="FA"/>
    <s v="R4"/>
    <d v="2025-06-18T00:00:00"/>
    <s v=""/>
    <s v="3106"/>
    <x v="0"/>
    <s v="10719"/>
    <s v="0"/>
    <n v="-5"/>
    <s v=""/>
    <n v="-5"/>
    <s v="USD"/>
    <s v="O1"/>
    <s v="USMO6574092091"/>
    <s v="1101061630110719"/>
    <s v=""/>
    <s v="BATCH_ID"/>
    <d v="2025-06-18T00:00:00"/>
    <d v="2025-06-19T00:00:00"/>
    <n v="0"/>
    <s v=""/>
    <s v=""/>
    <s v="3101499138"/>
    <s v="200014696203"/>
    <s v="0010"/>
    <s v="0060"/>
    <s v="R1"/>
    <s v="10-60"/>
    <x v="0"/>
    <x v="0"/>
    <n v="10719"/>
    <x v="0"/>
  </r>
  <r>
    <s v="11010616389"/>
    <s v="25169INV01A5"/>
    <s v="FA"/>
    <s v="R4"/>
    <d v="2025-06-18T00:00:00"/>
    <s v=""/>
    <s v="3106"/>
    <x v="0"/>
    <s v="10719"/>
    <s v="0"/>
    <n v="-5.51"/>
    <s v=""/>
    <n v="-5.51"/>
    <s v="USD"/>
    <s v="O1"/>
    <s v="USMO6560522510"/>
    <s v="1101061638910719"/>
    <s v=""/>
    <s v="BATCH_ID"/>
    <d v="2025-06-18T00:00:00"/>
    <d v="2025-06-19T00:00:00"/>
    <n v="0"/>
    <s v=""/>
    <s v=""/>
    <s v="3102073855"/>
    <s v="200015190982"/>
    <s v="0010"/>
    <s v="0060"/>
    <s v="R1"/>
    <s v="10-60"/>
    <x v="0"/>
    <x v="0"/>
    <n v="10719"/>
    <x v="0"/>
  </r>
  <r>
    <s v="11010617417"/>
    <s v="25170INV01AD"/>
    <s v="FA"/>
    <s v="R4"/>
    <d v="2025-06-19T00:00:00"/>
    <s v=""/>
    <s v="3106"/>
    <x v="0"/>
    <s v="10719"/>
    <s v="0"/>
    <n v="-7.67"/>
    <s v=""/>
    <n v="-7.67"/>
    <s v="USD"/>
    <s v="O1"/>
    <s v="USMO6560526890"/>
    <s v="1101061741710719"/>
    <s v=""/>
    <s v="BATCH_ID"/>
    <d v="2025-06-19T00:00:00"/>
    <d v="2025-06-20T00:00:00"/>
    <n v="0"/>
    <s v=""/>
    <s v=""/>
    <s v="3101685303"/>
    <s v="200011529928"/>
    <s v="0010"/>
    <s v="0060"/>
    <s v="R1"/>
    <s v="10-60"/>
    <x v="0"/>
    <x v="0"/>
    <n v="10719"/>
    <x v="0"/>
  </r>
  <r>
    <s v="11010617446"/>
    <s v="25170INV01AD"/>
    <s v="FA"/>
    <s v="R4"/>
    <d v="2025-06-19T00:00:00"/>
    <s v=""/>
    <s v="3106"/>
    <x v="0"/>
    <s v="10719"/>
    <s v="0"/>
    <n v="-5.93"/>
    <s v=""/>
    <n v="-5.93"/>
    <s v="USD"/>
    <s v="O1"/>
    <s v="USMO6560526720"/>
    <s v="1101061744610719"/>
    <s v=""/>
    <s v="BATCH_ID"/>
    <d v="2025-06-19T00:00:00"/>
    <d v="2025-06-20T00:00:00"/>
    <n v="0"/>
    <s v=""/>
    <s v=""/>
    <s v="3101580226"/>
    <s v="200011505480"/>
    <s v="0010"/>
    <s v="0060"/>
    <s v="R1"/>
    <s v="10-60"/>
    <x v="0"/>
    <x v="0"/>
    <n v="10719"/>
    <x v="0"/>
  </r>
  <r>
    <s v="11010617495"/>
    <s v="25170INV01AD"/>
    <s v="FA"/>
    <s v="R4"/>
    <d v="2025-06-19T00:00:00"/>
    <s v=""/>
    <s v="3106"/>
    <x v="0"/>
    <s v="10469"/>
    <s v="0"/>
    <n v="-5"/>
    <s v=""/>
    <n v="-5"/>
    <s v="USD"/>
    <s v="O1"/>
    <s v="USMO6561331080"/>
    <s v="1101061749510469"/>
    <s v=""/>
    <s v="BATCH_ID"/>
    <d v="2025-06-19T00:00:00"/>
    <d v="2025-06-20T00:00:00"/>
    <n v="0"/>
    <s v=""/>
    <s v=""/>
    <s v="3101562084"/>
    <s v="200013070509"/>
    <s v="0010"/>
    <s v="0060"/>
    <s v="R1"/>
    <s v="10-60"/>
    <x v="0"/>
    <x v="0"/>
    <n v="10469"/>
    <x v="2"/>
  </r>
  <r>
    <s v="11010617495"/>
    <s v="25170INV01AD"/>
    <s v="FA"/>
    <s v="R4"/>
    <d v="2025-06-19T00:00:00"/>
    <s v=""/>
    <s v="3106"/>
    <x v="1"/>
    <s v="10514"/>
    <s v="0"/>
    <n v="-5"/>
    <s v=""/>
    <n v="-5"/>
    <s v="USD"/>
    <s v="O1"/>
    <s v="USMO6561331080"/>
    <s v="1101061749510514"/>
    <s v=""/>
    <s v="BATCH_ID"/>
    <d v="2025-06-19T00:00:00"/>
    <d v="2025-06-20T00:00:00"/>
    <n v="0"/>
    <s v=""/>
    <s v=""/>
    <s v="3101562181"/>
    <s v="200013070509"/>
    <s v="0010"/>
    <s v="0060"/>
    <s v="R1"/>
    <s v="10-60"/>
    <x v="0"/>
    <x v="1"/>
    <n v="10514"/>
    <x v="1"/>
  </r>
  <r>
    <s v="11010617591"/>
    <s v="25170INV01AD"/>
    <s v="FA"/>
    <s v="R4"/>
    <d v="2025-06-19T00:00:00"/>
    <s v=""/>
    <s v="3106"/>
    <x v="0"/>
    <s v="10719"/>
    <s v="0"/>
    <n v="-5"/>
    <s v=""/>
    <n v="-5"/>
    <s v="USD"/>
    <s v="O1"/>
    <s v="USMO6560572911"/>
    <s v="1101061759110719"/>
    <s v=""/>
    <s v="BATCH_ID"/>
    <d v="2025-06-19T00:00:00"/>
    <d v="2025-06-20T00:00:00"/>
    <n v="0"/>
    <s v=""/>
    <s v=""/>
    <s v="3101657764"/>
    <s v="200014365007"/>
    <s v="0010"/>
    <s v="0060"/>
    <s v="R1"/>
    <s v="10-60"/>
    <x v="0"/>
    <x v="0"/>
    <n v="10719"/>
    <x v="0"/>
  </r>
  <r>
    <s v="11010617686"/>
    <s v="25170INV01AD"/>
    <s v="FA"/>
    <s v="R4"/>
    <d v="2025-06-19T00:00:00"/>
    <s v=""/>
    <s v="3106"/>
    <x v="0"/>
    <s v="10719"/>
    <s v="0"/>
    <n v="-5"/>
    <s v=""/>
    <n v="-5"/>
    <s v="USD"/>
    <s v="O1"/>
    <s v="USMO6560527460"/>
    <s v="1101061768610719"/>
    <s v=""/>
    <s v="BATCH_ID"/>
    <d v="2025-06-19T00:00:00"/>
    <d v="2025-06-20T00:00:00"/>
    <n v="0"/>
    <s v=""/>
    <s v=""/>
    <s v="3102230301"/>
    <s v="200015956085"/>
    <s v="0010"/>
    <s v="0060"/>
    <s v="R1"/>
    <s v="10-60"/>
    <x v="0"/>
    <x v="0"/>
    <n v="10719"/>
    <x v="0"/>
  </r>
  <r>
    <s v="11010617712"/>
    <s v="25170INV01AD"/>
    <s v="FA"/>
    <s v="R4"/>
    <d v="2025-06-19T00:00:00"/>
    <s v=""/>
    <s v="3106"/>
    <x v="0"/>
    <s v="10719"/>
    <s v="0"/>
    <n v="-5"/>
    <s v=""/>
    <n v="-5"/>
    <s v="USD"/>
    <s v="O1"/>
    <s v="USMO6560527381"/>
    <s v="1101061771210719"/>
    <s v=""/>
    <s v="BATCH_ID"/>
    <d v="2025-06-19T00:00:00"/>
    <d v="2025-06-20T00:00:00"/>
    <n v="0"/>
    <s v=""/>
    <s v=""/>
    <s v="3102229421"/>
    <s v="200015951854"/>
    <s v="0010"/>
    <s v="0060"/>
    <s v="R1"/>
    <s v="10-60"/>
    <x v="0"/>
    <x v="0"/>
    <n v="10719"/>
    <x v="0"/>
  </r>
  <r>
    <s v="11010618778"/>
    <s v="25171INV01AP"/>
    <s v="FA"/>
    <s v="R4"/>
    <d v="2025-06-20T00:00:00"/>
    <s v=""/>
    <s v="3106"/>
    <x v="0"/>
    <s v="10719"/>
    <s v="0"/>
    <n v="-15.17"/>
    <s v=""/>
    <n v="-15.17"/>
    <s v="USD"/>
    <s v="O1"/>
    <s v="USMO6301622230"/>
    <s v="1101061877810719"/>
    <s v=""/>
    <s v="BATCH_ID"/>
    <d v="2025-06-20T00:00:00"/>
    <d v="2025-06-23T00:00:00"/>
    <n v="0"/>
    <s v=""/>
    <s v=""/>
    <s v="3101521648"/>
    <s v="200011149701"/>
    <s v="0010"/>
    <s v="0060"/>
    <s v="R1"/>
    <s v="10-60"/>
    <x v="0"/>
    <x v="0"/>
    <n v="10719"/>
    <x v="0"/>
  </r>
  <r>
    <s v="11010618925"/>
    <s v="25171INV01AP"/>
    <s v="FA"/>
    <s v="R4"/>
    <d v="2025-06-20T00:00:00"/>
    <s v=""/>
    <s v="3106"/>
    <x v="0"/>
    <s v="10719"/>
    <s v="0"/>
    <n v="-7.33"/>
    <s v=""/>
    <n v="-7.33"/>
    <s v="USD"/>
    <s v="O1"/>
    <s v="USMO6570590520"/>
    <s v="1101061892510719"/>
    <s v=""/>
    <s v="BATCH_ID"/>
    <d v="2025-06-20T00:00:00"/>
    <d v="2025-06-23T00:00:00"/>
    <n v="0"/>
    <s v=""/>
    <s v=""/>
    <s v="3101584185"/>
    <s v="200013245903"/>
    <s v="0010"/>
    <s v="0060"/>
    <s v="R1"/>
    <s v="10-60"/>
    <x v="0"/>
    <x v="0"/>
    <n v="10719"/>
    <x v="0"/>
  </r>
  <r>
    <s v="11010618929"/>
    <s v="25171INV01AP"/>
    <s v="FA"/>
    <s v="R4"/>
    <d v="2025-06-20T00:00:00"/>
    <s v=""/>
    <s v="3106"/>
    <x v="0"/>
    <s v="10719"/>
    <s v="0"/>
    <n v="-5"/>
    <s v=""/>
    <n v="-5"/>
    <s v="USD"/>
    <s v="O1"/>
    <s v="USMO6560518380"/>
    <s v="1101061892910719"/>
    <s v=""/>
    <s v="BATCH_ID"/>
    <d v="2025-06-20T00:00:00"/>
    <d v="2025-06-23T00:00:00"/>
    <n v="0"/>
    <s v=""/>
    <s v=""/>
    <s v="3101609616"/>
    <s v="200013225210"/>
    <s v="0010"/>
    <s v="0060"/>
    <s v="R1"/>
    <s v="10-60"/>
    <x v="0"/>
    <x v="0"/>
    <n v="10719"/>
    <x v="0"/>
  </r>
  <r>
    <s v="11010619697"/>
    <s v="25175INV01BM"/>
    <s v="FA"/>
    <s v="R4"/>
    <d v="2025-06-24T00:00:00"/>
    <s v=""/>
    <s v="3106"/>
    <x v="0"/>
    <s v="10719"/>
    <s v="0"/>
    <n v="-5.0199999999999996"/>
    <s v=""/>
    <n v="-5.0199999999999996"/>
    <s v="USD"/>
    <s v="O1"/>
    <s v="USMO6560500000"/>
    <s v="1101061969710719"/>
    <s v=""/>
    <s v="BATCH_ID"/>
    <d v="2025-06-24T00:00:00"/>
    <d v="2025-06-25T00:00:00"/>
    <n v="0"/>
    <s v=""/>
    <s v=""/>
    <s v="3101645102"/>
    <s v="200012627630"/>
    <s v="0010"/>
    <s v="0060"/>
    <s v="R1"/>
    <s v="10-60"/>
    <x v="0"/>
    <x v="0"/>
    <n v="10719"/>
    <x v="0"/>
  </r>
  <r>
    <s v="11010619701"/>
    <s v="25175INV01BM"/>
    <s v="FA"/>
    <s v="R4"/>
    <d v="2025-06-24T00:00:00"/>
    <s v=""/>
    <s v="3106"/>
    <x v="0"/>
    <s v="10719"/>
    <s v="0"/>
    <n v="-7.92"/>
    <s v=""/>
    <n v="-7.92"/>
    <s v="USD"/>
    <s v="O1"/>
    <s v="USMO6560517120"/>
    <s v="1101061970110719"/>
    <s v=""/>
    <s v="BATCH_ID"/>
    <d v="2025-06-24T00:00:00"/>
    <d v="2025-06-25T00:00:00"/>
    <n v="0"/>
    <s v=""/>
    <s v=""/>
    <s v="3101480611"/>
    <s v="200012638694"/>
    <s v="0010"/>
    <s v="0060"/>
    <s v="R1"/>
    <s v="10-60"/>
    <x v="0"/>
    <x v="0"/>
    <n v="10719"/>
    <x v="0"/>
  </r>
  <r>
    <s v="11010619723"/>
    <s v="25175INV01BM"/>
    <s v="FA"/>
    <s v="R4"/>
    <d v="2025-06-24T00:00:00"/>
    <s v=""/>
    <s v="3106"/>
    <x v="0"/>
    <s v="10719"/>
    <s v="0"/>
    <n v="-5"/>
    <s v=""/>
    <n v="-5"/>
    <s v="USD"/>
    <s v="O1"/>
    <s v="USMO6560526640"/>
    <s v="1101061972310719"/>
    <s v=""/>
    <s v="BATCH_ID"/>
    <d v="2025-06-24T00:00:00"/>
    <d v="2025-06-25T00:00:00"/>
    <n v="0"/>
    <s v=""/>
    <s v=""/>
    <s v="3101706707"/>
    <s v="200012639817"/>
    <s v="0010"/>
    <s v="0060"/>
    <s v="R1"/>
    <s v="10-60"/>
    <x v="0"/>
    <x v="0"/>
    <n v="10719"/>
    <x v="0"/>
  </r>
  <r>
    <s v="11010619804"/>
    <s v="25175INV01BM"/>
    <s v="FA"/>
    <s v="R4"/>
    <d v="2025-06-24T00:00:00"/>
    <s v=""/>
    <s v="3106"/>
    <x v="0"/>
    <s v="10719"/>
    <s v="0"/>
    <n v="-5.49"/>
    <s v=""/>
    <n v="-5.49"/>
    <s v="USD"/>
    <s v="O1"/>
    <s v="USMO6560526790"/>
    <s v="1101061980410719"/>
    <s v=""/>
    <s v="BATCH_ID"/>
    <d v="2025-06-24T00:00:00"/>
    <d v="2025-06-25T00:00:00"/>
    <n v="0"/>
    <s v=""/>
    <s v=""/>
    <s v="3101554059"/>
    <s v="200014353920"/>
    <s v="0010"/>
    <s v="0060"/>
    <s v="R1"/>
    <s v="10-60"/>
    <x v="0"/>
    <x v="0"/>
    <n v="10719"/>
    <x v="0"/>
  </r>
  <r>
    <s v="11010619949"/>
    <s v="25175INV01BM"/>
    <s v="FA"/>
    <s v="R4"/>
    <d v="2025-06-24T00:00:00"/>
    <s v=""/>
    <s v="3106"/>
    <x v="0"/>
    <s v="10719"/>
    <s v="0"/>
    <n v="-5"/>
    <s v=""/>
    <n v="-5"/>
    <s v="USD"/>
    <s v="O1"/>
    <s v="USMO6560522150"/>
    <s v="1101061994910719"/>
    <s v=""/>
    <s v="BATCH_ID"/>
    <d v="2025-06-24T00:00:00"/>
    <d v="2025-06-25T00:00:00"/>
    <n v="0"/>
    <s v=""/>
    <s v=""/>
    <s v="3102299545"/>
    <s v="200016314466"/>
    <s v="0010"/>
    <s v="0060"/>
    <s v="R1"/>
    <s v="10-60"/>
    <x v="0"/>
    <x v="0"/>
    <n v="10719"/>
    <x v="0"/>
  </r>
  <r>
    <s v="11010620162"/>
    <s v="25178INV01BF"/>
    <s v="FA"/>
    <s v="R4"/>
    <d v="2025-06-27T00:00:00"/>
    <s v=""/>
    <s v="3106"/>
    <x v="0"/>
    <s v="10719"/>
    <s v="0"/>
    <n v="-5"/>
    <s v=""/>
    <n v="-5"/>
    <s v="USD"/>
    <s v="O1"/>
    <s v="USMO6560519200"/>
    <s v="1101062016210719"/>
    <s v=""/>
    <s v="BATCH_ID"/>
    <d v="2025-06-27T00:00:00"/>
    <d v="2025-06-30T00:00:00"/>
    <n v="0"/>
    <s v=""/>
    <s v=""/>
    <s v="3101712774"/>
    <s v="200011423304"/>
    <s v="0010"/>
    <s v="0060"/>
    <s v="R1"/>
    <s v="10-60"/>
    <x v="0"/>
    <x v="0"/>
    <n v="10719"/>
    <x v="0"/>
  </r>
  <r>
    <s v="11010620198"/>
    <s v="25178INV01BF"/>
    <s v="FA"/>
    <s v="R4"/>
    <d v="2025-06-27T00:00:00"/>
    <s v=""/>
    <s v="3106"/>
    <x v="0"/>
    <s v="10719"/>
    <s v="0"/>
    <n v="-5"/>
    <s v=""/>
    <n v="-5"/>
    <s v="USD"/>
    <s v="O1"/>
    <s v="USMO6561072711"/>
    <s v="1101062019810719"/>
    <s v=""/>
    <s v="BATCH_ID"/>
    <d v="2025-06-27T00:00:00"/>
    <d v="2025-06-30T00:00:00"/>
    <n v="0"/>
    <s v=""/>
    <s v=""/>
    <s v="3101665348"/>
    <s v="200011396609"/>
    <s v="0010"/>
    <s v="0060"/>
    <s v="R1"/>
    <s v="10-60"/>
    <x v="0"/>
    <x v="0"/>
    <n v="10719"/>
    <x v="0"/>
  </r>
  <r>
    <s v="11010620245"/>
    <s v="25178INV01BF"/>
    <s v="FA"/>
    <s v="R4"/>
    <d v="2025-06-27T00:00:00"/>
    <s v=""/>
    <s v="3106"/>
    <x v="0"/>
    <s v="10719"/>
    <s v="0"/>
    <n v="-5"/>
    <s v=""/>
    <n v="-5"/>
    <s v="USD"/>
    <s v="O1"/>
    <s v="USMO6572179661"/>
    <s v="1101062024510719"/>
    <s v=""/>
    <s v="BATCH_ID"/>
    <d v="2025-06-27T00:00:00"/>
    <d v="2025-06-30T00:00:00"/>
    <n v="0"/>
    <s v=""/>
    <s v=""/>
    <s v="3101694300"/>
    <s v="200011444334"/>
    <s v="0010"/>
    <s v="0060"/>
    <s v="R1"/>
    <s v="10-60"/>
    <x v="0"/>
    <x v="0"/>
    <n v="10719"/>
    <x v="0"/>
  </r>
  <r>
    <s v="11010620390"/>
    <s v="25178INV01BF"/>
    <s v="FA"/>
    <s v="R4"/>
    <d v="2025-06-27T00:00:00"/>
    <s v=""/>
    <s v="3106"/>
    <x v="1"/>
    <s v="10514"/>
    <s v="0"/>
    <n v="-16.21"/>
    <s v=""/>
    <n v="-16.21"/>
    <s v="USD"/>
    <s v="O1"/>
    <s v="USMO6561326460"/>
    <s v="1101062039010514"/>
    <s v=""/>
    <s v="BATCH_ID"/>
    <d v="2025-06-27T00:00:00"/>
    <d v="2025-06-30T00:00:00"/>
    <n v="0"/>
    <s v=""/>
    <s v=""/>
    <s v="3102060507"/>
    <s v="200015123397"/>
    <s v="0010"/>
    <s v="0060"/>
    <s v="R1"/>
    <s v="10-60"/>
    <x v="0"/>
    <x v="1"/>
    <n v="10514"/>
    <x v="1"/>
  </r>
  <r>
    <s v="11010620390"/>
    <s v="25178INV01BF"/>
    <s v="FA"/>
    <s v="R4"/>
    <d v="2025-06-27T00:00:00"/>
    <s v=""/>
    <s v="3106"/>
    <x v="0"/>
    <s v="10469"/>
    <s v="0"/>
    <n v="-10.37"/>
    <s v=""/>
    <n v="-10.37"/>
    <s v="USD"/>
    <s v="O1"/>
    <s v="USMO6561326460"/>
    <s v="1101062039010469"/>
    <s v=""/>
    <s v="BATCH_ID"/>
    <d v="2025-06-27T00:00:00"/>
    <d v="2025-06-30T00:00:00"/>
    <n v="0"/>
    <s v=""/>
    <s v=""/>
    <s v="3102060504"/>
    <s v="200015123397"/>
    <s v="0010"/>
    <s v="0060"/>
    <s v="R1"/>
    <s v="10-60"/>
    <x v="0"/>
    <x v="0"/>
    <n v="10469"/>
    <x v="2"/>
  </r>
  <r>
    <s v="11010620407"/>
    <s v="25178INV01BF"/>
    <s v="FA"/>
    <s v="R4"/>
    <d v="2025-06-27T00:00:00"/>
    <s v=""/>
    <s v="3106"/>
    <x v="0"/>
    <s v="10719"/>
    <s v="0"/>
    <n v="-5"/>
    <s v=""/>
    <n v="-5"/>
    <s v="USD"/>
    <s v="O1"/>
    <s v="USMO6574094381"/>
    <s v="1101062040710719"/>
    <s v=""/>
    <s v="BATCH_ID"/>
    <d v="2025-06-27T00:00:00"/>
    <d v="2025-06-30T00:00:00"/>
    <n v="0"/>
    <s v=""/>
    <s v=""/>
    <s v="3102059349"/>
    <s v="200015117431"/>
    <s v="0010"/>
    <s v="0060"/>
    <s v="R1"/>
    <s v="10-60"/>
    <x v="0"/>
    <x v="0"/>
    <n v="10719"/>
    <x v="0"/>
  </r>
  <r>
    <s v="11010620443"/>
    <s v="25178INV01BF"/>
    <s v="FA"/>
    <s v="R4"/>
    <d v="2025-06-27T00:00:00"/>
    <s v=""/>
    <s v="3106"/>
    <x v="0"/>
    <s v="10719"/>
    <s v="0"/>
    <n v="-5.32"/>
    <s v=""/>
    <n v="-5.32"/>
    <s v="USD"/>
    <s v="O1"/>
    <s v="USMO6560519530"/>
    <s v="1101062044310719"/>
    <s v=""/>
    <s v="BATCH_ID"/>
    <d v="2025-06-27T00:00:00"/>
    <d v="2025-06-30T00:00:00"/>
    <n v="0"/>
    <s v=""/>
    <s v=""/>
    <s v="3102063653"/>
    <s v="200015137967"/>
    <s v="0010"/>
    <s v="0060"/>
    <s v="R1"/>
    <s v="10-60"/>
    <x v="0"/>
    <x v="0"/>
    <n v="10719"/>
    <x v="0"/>
  </r>
  <r>
    <s v="11010620715"/>
    <s v="25181COCH1AD"/>
    <s v="FA"/>
    <s v="R4"/>
    <d v="2025-06-30T00:00:00"/>
    <s v=""/>
    <s v="3106"/>
    <x v="0"/>
    <s v="10469"/>
    <s v="0"/>
    <n v="-5"/>
    <s v=""/>
    <n v="-5"/>
    <s v="USD"/>
    <s v="O1"/>
    <s v="USMO6561300000"/>
    <s v="1101062071510469"/>
    <s v=""/>
    <s v="FF_MD_02"/>
    <d v="2025-06-30T00:00:00"/>
    <d v="2025-07-07T00:00:00"/>
    <n v="0"/>
    <s v=""/>
    <s v=""/>
    <s v="3101567875"/>
    <s v="200012387763"/>
    <s v="0010"/>
    <s v="0060"/>
    <s v="C1"/>
    <s v="10-60"/>
    <x v="0"/>
    <x v="0"/>
    <n v="10469"/>
    <x v="2"/>
  </r>
  <r>
    <s v="11010620715"/>
    <s v="25181COCH1AD"/>
    <s v="FA"/>
    <s v="R4"/>
    <d v="2025-06-30T00:00:00"/>
    <s v=""/>
    <s v="3106"/>
    <x v="1"/>
    <s v="10514"/>
    <s v="0"/>
    <n v="-5"/>
    <s v=""/>
    <n v="-5"/>
    <s v="USD"/>
    <s v="O1"/>
    <s v="USMO6561300000"/>
    <s v="1101062071510514"/>
    <s v=""/>
    <s v="FF_MD_02"/>
    <d v="2025-06-30T00:00:00"/>
    <d v="2025-07-07T00:00:00"/>
    <n v="0"/>
    <s v=""/>
    <s v=""/>
    <s v="3101567684"/>
    <s v="200012387763"/>
    <s v="0010"/>
    <s v="0060"/>
    <s v="C1"/>
    <s v="10-60"/>
    <x v="0"/>
    <x v="1"/>
    <n v="10514"/>
    <x v="1"/>
  </r>
  <r>
    <s v="11010621054"/>
    <s v="25181COCH1AD"/>
    <s v="FA"/>
    <s v="R4"/>
    <d v="2025-06-30T00:00:00"/>
    <s v=""/>
    <s v="3106"/>
    <x v="0"/>
    <s v="10719"/>
    <s v="0"/>
    <n v="-5"/>
    <s v=""/>
    <n v="-5"/>
    <s v="USD"/>
    <s v="O1"/>
    <s v="USMO6570591620"/>
    <s v="1101062105410719"/>
    <s v=""/>
    <s v="FF_MD_02"/>
    <d v="2025-06-30T00:00:00"/>
    <d v="2025-07-07T00:00:00"/>
    <n v="0"/>
    <s v=""/>
    <s v=""/>
    <s v="3101488694"/>
    <s v="200011707052"/>
    <s v="0010"/>
    <s v="0060"/>
    <s v="R1"/>
    <s v="10-60"/>
    <x v="0"/>
    <x v="0"/>
    <n v="10719"/>
    <x v="0"/>
  </r>
  <r>
    <s v="11010621236"/>
    <s v="25181COCH1AD"/>
    <s v="FA"/>
    <s v="R4"/>
    <d v="2025-06-30T00:00:00"/>
    <s v=""/>
    <s v="3106"/>
    <x v="0"/>
    <s v="10469"/>
    <s v="0"/>
    <n v="-5"/>
    <s v=""/>
    <n v="-5"/>
    <s v="USD"/>
    <s v="O1"/>
    <s v="USMO6561312470"/>
    <s v="1101062123610469"/>
    <s v=""/>
    <s v="FF_MD_02"/>
    <d v="2025-06-30T00:00:00"/>
    <d v="2025-07-07T00:00:00"/>
    <n v="0"/>
    <s v=""/>
    <s v=""/>
    <s v="3101677251"/>
    <s v="200013274085"/>
    <s v="0010"/>
    <s v="0060"/>
    <s v="C1"/>
    <s v="10-60"/>
    <x v="0"/>
    <x v="0"/>
    <n v="10469"/>
    <x v="2"/>
  </r>
  <r>
    <s v="11010621236"/>
    <s v="25181COCH1AD"/>
    <s v="FA"/>
    <s v="R4"/>
    <d v="2025-06-30T00:00:00"/>
    <s v=""/>
    <s v="3106"/>
    <x v="1"/>
    <s v="10514"/>
    <s v="0"/>
    <n v="-5"/>
    <s v=""/>
    <n v="-5"/>
    <s v="USD"/>
    <s v="O1"/>
    <s v="USMO6561312470"/>
    <s v="1101062123610514"/>
    <s v=""/>
    <s v="FF_MD_02"/>
    <d v="2025-06-30T00:00:00"/>
    <d v="2025-07-07T00:00:00"/>
    <n v="0"/>
    <s v=""/>
    <s v=""/>
    <s v="3101677493"/>
    <s v="200013274085"/>
    <s v="0010"/>
    <s v="0060"/>
    <s v="C1"/>
    <s v="10-60"/>
    <x v="0"/>
    <x v="1"/>
    <n v="10514"/>
    <x v="1"/>
  </r>
  <r>
    <s v="11010621276"/>
    <s v="25181COCH1AD"/>
    <s v="FA"/>
    <s v="R4"/>
    <d v="2025-06-30T00:00:00"/>
    <s v=""/>
    <s v="3106"/>
    <x v="0"/>
    <s v="10469"/>
    <s v="0"/>
    <n v="-5"/>
    <s v=""/>
    <n v="-5"/>
    <s v="USD"/>
    <s v="O1"/>
    <s v="USMO6561313960"/>
    <s v="1101062127610469"/>
    <s v=""/>
    <s v="FF_MD_02"/>
    <d v="2025-06-30T00:00:00"/>
    <d v="2025-07-07T00:00:00"/>
    <n v="0"/>
    <s v=""/>
    <s v=""/>
    <s v="3101618293"/>
    <s v="200011740616"/>
    <s v="0010"/>
    <s v="0060"/>
    <s v="R1"/>
    <s v="10-60"/>
    <x v="0"/>
    <x v="0"/>
    <n v="10469"/>
    <x v="2"/>
  </r>
  <r>
    <s v="11010621276"/>
    <s v="25181COCH1AD"/>
    <s v="FA"/>
    <s v="R4"/>
    <d v="2025-06-30T00:00:00"/>
    <s v=""/>
    <s v="3106"/>
    <x v="1"/>
    <s v="10514"/>
    <s v="0"/>
    <n v="-5"/>
    <s v=""/>
    <n v="-5"/>
    <s v="USD"/>
    <s v="O1"/>
    <s v="USMO6561313960"/>
    <s v="1101062127610514"/>
    <s v=""/>
    <s v="FF_MD_02"/>
    <d v="2025-06-30T00:00:00"/>
    <d v="2025-07-07T00:00:00"/>
    <n v="0"/>
    <s v=""/>
    <s v=""/>
    <s v="3101618199"/>
    <s v="200011740616"/>
    <s v="0010"/>
    <s v="0060"/>
    <s v="R1"/>
    <s v="10-60"/>
    <x v="0"/>
    <x v="1"/>
    <n v="10514"/>
    <x v="1"/>
  </r>
  <r>
    <s v="11010621291"/>
    <s v="25181COCH1AD"/>
    <s v="FA"/>
    <s v="R4"/>
    <d v="2025-06-30T00:00:00"/>
    <s v=""/>
    <s v="3106"/>
    <x v="0"/>
    <s v="10719"/>
    <s v="0"/>
    <n v="-15.64"/>
    <s v=""/>
    <n v="-15.64"/>
    <s v="USD"/>
    <s v="O1"/>
    <s v="USMO6574096631"/>
    <s v="1101062129110719"/>
    <s v=""/>
    <s v="FF_MD_02"/>
    <d v="2025-06-30T00:00:00"/>
    <d v="2025-07-07T00:00:00"/>
    <n v="0"/>
    <s v=""/>
    <s v=""/>
    <s v="3101487118"/>
    <s v="200012570293"/>
    <s v="0010"/>
    <s v="0060"/>
    <s v="R1"/>
    <s v="10-60"/>
    <x v="0"/>
    <x v="0"/>
    <n v="10719"/>
    <x v="0"/>
  </r>
  <r>
    <s v="11010621484"/>
    <s v="25181COCH1AD"/>
    <s v="FA"/>
    <s v="R4"/>
    <d v="2025-06-30T00:00:00"/>
    <s v=""/>
    <s v="3106"/>
    <x v="1"/>
    <s v="10514"/>
    <s v="0"/>
    <n v="-5"/>
    <s v=""/>
    <n v="-5"/>
    <s v="USD"/>
    <s v="O1"/>
    <s v="USMO6561328861"/>
    <s v="1101062148410514"/>
    <s v=""/>
    <s v="FF_MD_02"/>
    <d v="2025-06-30T00:00:00"/>
    <d v="2025-07-07T00:00:00"/>
    <n v="0"/>
    <s v=""/>
    <s v=""/>
    <s v="3101630876"/>
    <s v="200010916274"/>
    <s v="0010"/>
    <s v="0060"/>
    <s v="C1"/>
    <s v="10-60"/>
    <x v="0"/>
    <x v="1"/>
    <n v="10514"/>
    <x v="1"/>
  </r>
  <r>
    <s v="11010621484"/>
    <s v="25181COCH1AD"/>
    <s v="FA"/>
    <s v="R4"/>
    <d v="2025-06-30T00:00:00"/>
    <s v=""/>
    <s v="3106"/>
    <x v="0"/>
    <s v="10469"/>
    <s v="0"/>
    <n v="-5"/>
    <s v=""/>
    <n v="-5"/>
    <s v="USD"/>
    <s v="O1"/>
    <s v="USMO6561328861"/>
    <s v="1101062148410469"/>
    <s v=""/>
    <s v="FF_MD_02"/>
    <d v="2025-06-30T00:00:00"/>
    <d v="2025-07-07T00:00:00"/>
    <n v="0"/>
    <s v=""/>
    <s v=""/>
    <s v="3101631161"/>
    <s v="200010916274"/>
    <s v="0010"/>
    <s v="0060"/>
    <s v="C1"/>
    <s v="10-60"/>
    <x v="0"/>
    <x v="0"/>
    <n v="10469"/>
    <x v="2"/>
  </r>
  <r>
    <s v="11010621486"/>
    <s v="25181COCH1AD"/>
    <s v="FA"/>
    <s v="R4"/>
    <d v="2025-06-30T00:00:00"/>
    <s v=""/>
    <s v="3106"/>
    <x v="0"/>
    <s v="10469"/>
    <s v="0"/>
    <n v="-5"/>
    <s v=""/>
    <n v="-5"/>
    <s v="USD"/>
    <s v="O1"/>
    <s v="USMO6561328861"/>
    <s v="1101062148610469"/>
    <s v=""/>
    <s v="FF_MD_02"/>
    <d v="2025-06-30T00:00:00"/>
    <d v="2025-07-07T00:00:00"/>
    <n v="0"/>
    <s v=""/>
    <s v=""/>
    <s v="3101631256"/>
    <s v="200010916357"/>
    <s v="0010"/>
    <s v="0060"/>
    <s v="C1"/>
    <s v="10-60"/>
    <x v="0"/>
    <x v="0"/>
    <n v="10469"/>
    <x v="2"/>
  </r>
  <r>
    <s v="11010621486"/>
    <s v="25181COCH1AD"/>
    <s v="FA"/>
    <s v="R4"/>
    <d v="2025-06-30T00:00:00"/>
    <s v=""/>
    <s v="3106"/>
    <x v="1"/>
    <s v="10514"/>
    <s v="0"/>
    <n v="-5"/>
    <s v=""/>
    <n v="-5"/>
    <s v="USD"/>
    <s v="O1"/>
    <s v="USMO6561328861"/>
    <s v="1101062148610514"/>
    <s v=""/>
    <s v="FF_MD_02"/>
    <d v="2025-06-30T00:00:00"/>
    <d v="2025-07-07T00:00:00"/>
    <n v="0"/>
    <s v=""/>
    <s v=""/>
    <s v="3101631350"/>
    <s v="200010916357"/>
    <s v="0010"/>
    <s v="0060"/>
    <s v="C1"/>
    <s v="10-60"/>
    <x v="0"/>
    <x v="1"/>
    <n v="10514"/>
    <x v="1"/>
  </r>
  <r>
    <s v="11010621487"/>
    <s v="25181COCH1AD"/>
    <s v="FA"/>
    <s v="R4"/>
    <d v="2025-06-30T00:00:00"/>
    <s v=""/>
    <s v="3106"/>
    <x v="0"/>
    <s v="10469"/>
    <s v="0"/>
    <n v="-5"/>
    <s v=""/>
    <n v="-5"/>
    <s v="USD"/>
    <s v="O1"/>
    <s v="USMO6561328861"/>
    <s v="1101062148710469"/>
    <s v=""/>
    <s v="FF_MD_02"/>
    <d v="2025-06-30T00:00:00"/>
    <d v="2025-07-07T00:00:00"/>
    <n v="0"/>
    <s v=""/>
    <s v=""/>
    <s v="3101630972"/>
    <s v="200010916456"/>
    <s v="0010"/>
    <s v="0060"/>
    <s v="C1"/>
    <s v="10-60"/>
    <x v="0"/>
    <x v="0"/>
    <n v="10469"/>
    <x v="2"/>
  </r>
  <r>
    <s v="11010621487"/>
    <s v="25181COCH1AD"/>
    <s v="FA"/>
    <s v="R4"/>
    <d v="2025-06-30T00:00:00"/>
    <s v=""/>
    <s v="3106"/>
    <x v="1"/>
    <s v="10514"/>
    <s v="0"/>
    <n v="-5"/>
    <s v=""/>
    <n v="-5"/>
    <s v="USD"/>
    <s v="O1"/>
    <s v="USMO6561328861"/>
    <s v="1101062148710514"/>
    <s v=""/>
    <s v="FF_MD_02"/>
    <d v="2025-06-30T00:00:00"/>
    <d v="2025-07-07T00:00:00"/>
    <n v="0"/>
    <s v=""/>
    <s v=""/>
    <s v="3101631066"/>
    <s v="200010916456"/>
    <s v="0010"/>
    <s v="0060"/>
    <s v="C1"/>
    <s v="10-60"/>
    <x v="0"/>
    <x v="1"/>
    <n v="10514"/>
    <x v="1"/>
  </r>
  <r>
    <s v="11010621514"/>
    <s v="25181COCH1AD"/>
    <s v="FA"/>
    <s v="R4"/>
    <d v="2025-06-30T00:00:00"/>
    <s v=""/>
    <s v="3106"/>
    <x v="1"/>
    <s v="10514"/>
    <s v="0"/>
    <n v="-5"/>
    <s v=""/>
    <n v="-5"/>
    <s v="USD"/>
    <s v="O1"/>
    <s v="USMO6561332240"/>
    <s v="1101062151410514"/>
    <s v=""/>
    <s v="FF_MD_02"/>
    <d v="2025-06-30T00:00:00"/>
    <d v="2025-07-07T00:00:00"/>
    <n v="0"/>
    <s v=""/>
    <s v=""/>
    <s v="3101665074"/>
    <s v="200011038748"/>
    <s v="0010"/>
    <s v="0060"/>
    <s v="R1"/>
    <s v="10-60"/>
    <x v="0"/>
    <x v="1"/>
    <n v="10514"/>
    <x v="1"/>
  </r>
  <r>
    <s v="11010621514"/>
    <s v="25181COCH1AD"/>
    <s v="FA"/>
    <s v="R4"/>
    <d v="2025-06-30T00:00:00"/>
    <s v=""/>
    <s v="3106"/>
    <x v="0"/>
    <s v="10469"/>
    <s v="0"/>
    <n v="-5"/>
    <s v=""/>
    <n v="-5"/>
    <s v="USD"/>
    <s v="O1"/>
    <s v="USMO6561332240"/>
    <s v="1101062151410469"/>
    <s v=""/>
    <s v="FF_MD_02"/>
    <d v="2025-06-30T00:00:00"/>
    <d v="2025-07-07T00:00:00"/>
    <n v="0"/>
    <s v=""/>
    <s v=""/>
    <s v="3101664976"/>
    <s v="200011038748"/>
    <s v="0010"/>
    <s v="0060"/>
    <s v="R1"/>
    <s v="10-60"/>
    <x v="0"/>
    <x v="0"/>
    <n v="10469"/>
    <x v="2"/>
  </r>
  <r>
    <s v="11010621531"/>
    <s v="25181COCH1AD"/>
    <s v="FA"/>
    <s v="R4"/>
    <d v="2025-06-30T00:00:00"/>
    <s v=""/>
    <s v="3106"/>
    <x v="0"/>
    <s v="10719"/>
    <s v="0"/>
    <n v="-45.5"/>
    <s v=""/>
    <n v="-45.5"/>
    <s v="USD"/>
    <s v="O1"/>
    <s v="USMO6576997590"/>
    <s v="1101062153110719"/>
    <s v=""/>
    <s v="FF_MD_02"/>
    <d v="2025-06-30T00:00:00"/>
    <d v="2025-07-07T00:00:00"/>
    <n v="0"/>
    <s v=""/>
    <s v=""/>
    <s v="3101686485"/>
    <s v="200012238156"/>
    <s v="0010"/>
    <s v="0060"/>
    <s v="R1"/>
    <s v="10-60"/>
    <x v="0"/>
    <x v="0"/>
    <n v="10719"/>
    <x v="0"/>
  </r>
  <r>
    <s v="11010621810"/>
    <s v="25181COCH1AD"/>
    <s v="FA"/>
    <s v="R4"/>
    <d v="2025-06-30T00:00:00"/>
    <s v=""/>
    <s v="3106"/>
    <x v="0"/>
    <s v="10719"/>
    <s v="0"/>
    <n v="-12.59"/>
    <s v=""/>
    <n v="-12.59"/>
    <s v="USD"/>
    <s v="O1"/>
    <s v="USMO6565351661"/>
    <s v="1101062181010719"/>
    <s v=""/>
    <s v="FF_MD_02"/>
    <d v="2025-06-30T00:00:00"/>
    <d v="2025-07-07T00:00:00"/>
    <n v="0"/>
    <s v=""/>
    <s v=""/>
    <s v="3101522803"/>
    <s v="200011095953"/>
    <s v="0010"/>
    <s v="0060"/>
    <s v="R1"/>
    <s v="10-60"/>
    <x v="0"/>
    <x v="0"/>
    <n v="10719"/>
    <x v="0"/>
  </r>
  <r>
    <s v="11010622054"/>
    <s v="25181COCH1AD"/>
    <s v="FA"/>
    <s v="R4"/>
    <d v="2025-06-30T00:00:00"/>
    <s v=""/>
    <s v="3106"/>
    <x v="0"/>
    <s v="10469"/>
    <s v="0"/>
    <n v="-5"/>
    <s v=""/>
    <n v="-5"/>
    <s v="USD"/>
    <s v="O1"/>
    <s v="USMO6561323820"/>
    <s v="1101062205410469"/>
    <s v=""/>
    <s v="FF_MD_02"/>
    <d v="2025-06-30T00:00:00"/>
    <d v="2025-07-07T00:00:00"/>
    <n v="0"/>
    <s v=""/>
    <s v=""/>
    <s v="3101579230"/>
    <s v="200012748634"/>
    <s v="0010"/>
    <s v="0060"/>
    <s v="R1"/>
    <s v="10-60"/>
    <x v="0"/>
    <x v="0"/>
    <n v="10469"/>
    <x v="2"/>
  </r>
  <r>
    <s v="11010622054"/>
    <s v="25181COCH1AD"/>
    <s v="FA"/>
    <s v="R4"/>
    <d v="2025-06-30T00:00:00"/>
    <s v=""/>
    <s v="3106"/>
    <x v="1"/>
    <s v="10514"/>
    <s v="0"/>
    <n v="-5"/>
    <s v=""/>
    <n v="-5"/>
    <s v="USD"/>
    <s v="O1"/>
    <s v="USMO6561323820"/>
    <s v="1101062205410514"/>
    <s v=""/>
    <s v="FF_MD_02"/>
    <d v="2025-06-30T00:00:00"/>
    <d v="2025-07-07T00:00:00"/>
    <n v="0"/>
    <s v=""/>
    <s v=""/>
    <s v="3101579135"/>
    <s v="200012748634"/>
    <s v="0010"/>
    <s v="0060"/>
    <s v="R1"/>
    <s v="10-60"/>
    <x v="0"/>
    <x v="1"/>
    <n v="10514"/>
    <x v="1"/>
  </r>
  <r>
    <s v="11010622103"/>
    <s v="25181COCH1AD"/>
    <s v="FA"/>
    <s v="R4"/>
    <d v="2025-06-30T00:00:00"/>
    <s v=""/>
    <s v="3106"/>
    <x v="1"/>
    <s v="10514"/>
    <s v="0"/>
    <n v="-5"/>
    <s v=""/>
    <n v="-5"/>
    <s v="USD"/>
    <s v="O1"/>
    <s v="USMO6561323380"/>
    <s v="1101062210310514"/>
    <s v=""/>
    <s v="FF_MD_02"/>
    <d v="2025-06-30T00:00:00"/>
    <d v="2025-07-07T00:00:00"/>
    <n v="0"/>
    <s v=""/>
    <s v=""/>
    <s v="3101659506"/>
    <s v="200012776585"/>
    <s v="0010"/>
    <s v="0060"/>
    <s v="R1"/>
    <s v="10-60"/>
    <x v="0"/>
    <x v="1"/>
    <n v="10514"/>
    <x v="1"/>
  </r>
  <r>
    <s v="11010622103"/>
    <s v="25181COCH1AD"/>
    <s v="FA"/>
    <s v="R4"/>
    <d v="2025-06-30T00:00:00"/>
    <s v=""/>
    <s v="3106"/>
    <x v="0"/>
    <s v="10469"/>
    <s v="0"/>
    <n v="-5"/>
    <s v=""/>
    <n v="-5"/>
    <s v="USD"/>
    <s v="O1"/>
    <s v="USMO6561323380"/>
    <s v="1101062210310469"/>
    <s v=""/>
    <s v="FF_MD_02"/>
    <d v="2025-06-30T00:00:00"/>
    <d v="2025-07-07T00:00:00"/>
    <n v="0"/>
    <s v=""/>
    <s v=""/>
    <s v="3101659603"/>
    <s v="200012776585"/>
    <s v="0010"/>
    <s v="0060"/>
    <s v="R1"/>
    <s v="10-60"/>
    <x v="0"/>
    <x v="0"/>
    <n v="10469"/>
    <x v="2"/>
  </r>
  <r>
    <s v="11010622143"/>
    <s v="25181COCH1AD"/>
    <s v="FA"/>
    <s v="R4"/>
    <d v="2025-06-30T00:00:00"/>
    <s v=""/>
    <s v="3106"/>
    <x v="0"/>
    <s v="10469"/>
    <s v="0"/>
    <n v="-5"/>
    <s v=""/>
    <n v="-5"/>
    <s v="USD"/>
    <s v="O1"/>
    <s v="USMO6561325920"/>
    <s v="1101062214310469"/>
    <s v=""/>
    <s v="FF_MD_02"/>
    <d v="2025-06-30T00:00:00"/>
    <d v="2025-07-07T00:00:00"/>
    <n v="0"/>
    <s v=""/>
    <s v=""/>
    <s v="3101657914"/>
    <s v="200013223926"/>
    <s v="0010"/>
    <s v="0060"/>
    <s v="R1"/>
    <s v="10-60"/>
    <x v="0"/>
    <x v="0"/>
    <n v="10469"/>
    <x v="2"/>
  </r>
  <r>
    <s v="11010622143"/>
    <s v="25181COCH1AD"/>
    <s v="FA"/>
    <s v="R4"/>
    <d v="2025-06-30T00:00:00"/>
    <s v=""/>
    <s v="3106"/>
    <x v="1"/>
    <s v="10514"/>
    <s v="0"/>
    <n v="-5"/>
    <s v=""/>
    <n v="-5"/>
    <s v="USD"/>
    <s v="O1"/>
    <s v="USMO6561325920"/>
    <s v="1101062214310514"/>
    <s v=""/>
    <s v="FF_MD_02"/>
    <d v="2025-06-30T00:00:00"/>
    <d v="2025-07-07T00:00:00"/>
    <n v="0"/>
    <s v=""/>
    <s v=""/>
    <s v="3101657814"/>
    <s v="200013223926"/>
    <s v="0010"/>
    <s v="0060"/>
    <s v="R1"/>
    <s v="10-60"/>
    <x v="0"/>
    <x v="1"/>
    <n v="10514"/>
    <x v="1"/>
  </r>
  <r>
    <s v="11010622198"/>
    <s v="25181COCH1AD"/>
    <s v="FA"/>
    <s v="R4"/>
    <d v="2025-06-30T00:00:00"/>
    <s v=""/>
    <s v="3106"/>
    <x v="0"/>
    <s v="10719"/>
    <s v="0"/>
    <n v="-5"/>
    <s v=""/>
    <n v="-5"/>
    <s v="USD"/>
    <s v="O1"/>
    <s v="USMO6570590200"/>
    <s v="1101062219810719"/>
    <s v=""/>
    <s v="FF_MD_02"/>
    <d v="2025-06-30T00:00:00"/>
    <d v="2025-07-07T00:00:00"/>
    <n v="0"/>
    <s v=""/>
    <s v=""/>
    <s v="3101626444"/>
    <s v="200011114390"/>
    <s v="0010"/>
    <s v="0060"/>
    <s v="R1"/>
    <s v="10-60"/>
    <x v="0"/>
    <x v="0"/>
    <n v="10719"/>
    <x v="0"/>
  </r>
  <r>
    <s v="11010622535"/>
    <s v="25181COCH1AD"/>
    <s v="FA"/>
    <s v="R4"/>
    <d v="2025-06-30T00:00:00"/>
    <s v=""/>
    <s v="3106"/>
    <x v="0"/>
    <s v="10469"/>
    <s v="0"/>
    <n v="-5"/>
    <s v=""/>
    <n v="-5"/>
    <s v="USD"/>
    <s v="O1"/>
    <s v="USMO6561310430"/>
    <s v="1101062253510469"/>
    <s v=""/>
    <s v="FF_MD_02"/>
    <d v="2025-06-30T00:00:00"/>
    <d v="2025-07-07T00:00:00"/>
    <n v="0"/>
    <s v=""/>
    <s v=""/>
    <s v="3101705750"/>
    <s v="200011352701"/>
    <s v="0010"/>
    <s v="0060"/>
    <s v="R1"/>
    <s v="10-60"/>
    <x v="0"/>
    <x v="0"/>
    <n v="10469"/>
    <x v="2"/>
  </r>
  <r>
    <s v="11010622535"/>
    <s v="25181COCH1AD"/>
    <s v="FA"/>
    <s v="R4"/>
    <d v="2025-06-30T00:00:00"/>
    <s v=""/>
    <s v="3106"/>
    <x v="1"/>
    <s v="10514"/>
    <s v="0"/>
    <n v="-5"/>
    <s v=""/>
    <n v="-5"/>
    <s v="USD"/>
    <s v="O1"/>
    <s v="USMO6561310430"/>
    <s v="1101062253510514"/>
    <s v=""/>
    <s v="FF_MD_02"/>
    <d v="2025-06-30T00:00:00"/>
    <d v="2025-07-07T00:00:00"/>
    <n v="0"/>
    <s v=""/>
    <s v=""/>
    <s v="3101705796"/>
    <s v="200011352701"/>
    <s v="0010"/>
    <s v="0060"/>
    <s v="R1"/>
    <s v="10-60"/>
    <x v="0"/>
    <x v="1"/>
    <n v="10514"/>
    <x v="1"/>
  </r>
  <r>
    <s v="11010622799"/>
    <s v="25181COCH1AD"/>
    <s v="FA"/>
    <s v="R4"/>
    <d v="2025-06-30T00:00:00"/>
    <s v=""/>
    <s v="3106"/>
    <x v="0"/>
    <s v="10719"/>
    <s v="0"/>
    <n v="-5"/>
    <s v=""/>
    <n v="-5"/>
    <s v="USD"/>
    <s v="O1"/>
    <s v="USMO6576910010"/>
    <s v="1101062279910719"/>
    <s v=""/>
    <s v="FF_MD_02"/>
    <d v="2025-06-30T00:00:00"/>
    <d v="2025-07-07T00:00:00"/>
    <n v="0"/>
    <s v=""/>
    <s v=""/>
    <s v="3101636462"/>
    <s v="200013268327"/>
    <s v="0010"/>
    <s v="0060"/>
    <s v="R1"/>
    <s v="10-60"/>
    <x v="0"/>
    <x v="0"/>
    <n v="10719"/>
    <x v="0"/>
  </r>
  <r>
    <s v="11010623026"/>
    <s v="25181COCH1AD"/>
    <s v="FA"/>
    <s v="R4"/>
    <d v="2025-06-30T00:00:00"/>
    <s v=""/>
    <s v="3106"/>
    <x v="0"/>
    <s v="10719"/>
    <s v="0"/>
    <n v="-6.68"/>
    <s v=""/>
    <n v="-6.68"/>
    <s v="USD"/>
    <s v="O1"/>
    <s v="USMO6570583010"/>
    <s v="1101062302610719"/>
    <s v=""/>
    <s v="FF_MD_02"/>
    <d v="2025-06-30T00:00:00"/>
    <d v="2025-07-07T00:00:00"/>
    <n v="0"/>
    <s v=""/>
    <s v=""/>
    <s v="3101703770"/>
    <s v="200011818776"/>
    <s v="0010"/>
    <s v="0060"/>
    <s v="R1"/>
    <s v="10-60"/>
    <x v="0"/>
    <x v="0"/>
    <n v="10719"/>
    <x v="0"/>
  </r>
  <r>
    <s v="11010623030"/>
    <s v="25181COCH1AD"/>
    <s v="FA"/>
    <s v="R4"/>
    <d v="2025-06-30T00:00:00"/>
    <s v=""/>
    <s v="3106"/>
    <x v="0"/>
    <s v="10719"/>
    <s v="0"/>
    <n v="-8.2899999999999991"/>
    <s v=""/>
    <n v="-8.2899999999999991"/>
    <s v="USD"/>
    <s v="O1"/>
    <s v="USMO6570583010"/>
    <s v="1101062303010719"/>
    <s v=""/>
    <s v="FF_MD_02"/>
    <d v="2025-06-30T00:00:00"/>
    <d v="2025-07-07T00:00:00"/>
    <n v="0"/>
    <s v=""/>
    <s v=""/>
    <s v="3101704134"/>
    <s v="200011818784"/>
    <s v="0010"/>
    <s v="0060"/>
    <s v="R1"/>
    <s v="10-60"/>
    <x v="0"/>
    <x v="0"/>
    <n v="10719"/>
    <x v="0"/>
  </r>
  <r>
    <s v="11010623145"/>
    <s v="25181COCH1AD"/>
    <s v="FA"/>
    <s v="R4"/>
    <d v="2025-06-30T00:00:00"/>
    <s v=""/>
    <s v="3106"/>
    <x v="0"/>
    <s v="10719"/>
    <s v="0"/>
    <n v="-11.13"/>
    <s v=""/>
    <n v="-11.13"/>
    <s v="USD"/>
    <s v="O1"/>
    <s v="USMO6560520750"/>
    <s v="1101062314510719"/>
    <s v=""/>
    <s v="FF_MD_02"/>
    <d v="2025-06-30T00:00:00"/>
    <d v="2025-07-07T00:00:00"/>
    <n v="0"/>
    <s v=""/>
    <s v=""/>
    <s v="3101530420"/>
    <s v="200012111601"/>
    <s v="0010"/>
    <s v="0060"/>
    <s v="R1"/>
    <s v="10-60"/>
    <x v="0"/>
    <x v="0"/>
    <n v="10719"/>
    <x v="0"/>
  </r>
  <r>
    <s v="11010623196"/>
    <s v="25181COCH1AD"/>
    <s v="FA"/>
    <s v="R4"/>
    <d v="2025-06-30T00:00:00"/>
    <s v=""/>
    <s v="3106"/>
    <x v="1"/>
    <s v="10514"/>
    <s v="0"/>
    <n v="-9.7899999999999991"/>
    <s v=""/>
    <n v="-9.7899999999999991"/>
    <s v="USD"/>
    <s v="O1"/>
    <s v="USMO6561324460"/>
    <s v="1101062319610514"/>
    <s v=""/>
    <s v="FF_MD_02"/>
    <d v="2025-06-30T00:00:00"/>
    <d v="2025-07-07T00:00:00"/>
    <n v="0"/>
    <s v=""/>
    <s v=""/>
    <s v="3101491442"/>
    <s v="200012833626"/>
    <s v="0010"/>
    <s v="0060"/>
    <s v="R1"/>
    <s v="10-60"/>
    <x v="0"/>
    <x v="1"/>
    <n v="10514"/>
    <x v="1"/>
  </r>
  <r>
    <s v="11010623196"/>
    <s v="25181COCH1AD"/>
    <s v="FA"/>
    <s v="R4"/>
    <d v="2025-06-30T00:00:00"/>
    <s v=""/>
    <s v="3106"/>
    <x v="0"/>
    <s v="10469"/>
    <s v="0"/>
    <n v="-7.63"/>
    <s v=""/>
    <n v="-7.63"/>
    <s v="USD"/>
    <s v="O1"/>
    <s v="USMO6561324460"/>
    <s v="1101062319610469"/>
    <s v=""/>
    <s v="FF_MD_02"/>
    <d v="2025-06-30T00:00:00"/>
    <d v="2025-07-07T00:00:00"/>
    <n v="0"/>
    <s v=""/>
    <s v=""/>
    <s v="3101491634"/>
    <s v="200012833626"/>
    <s v="0010"/>
    <s v="0060"/>
    <s v="R1"/>
    <s v="10-60"/>
    <x v="0"/>
    <x v="0"/>
    <n v="10469"/>
    <x v="2"/>
  </r>
  <r>
    <s v="11010623235"/>
    <s v="25181COCH1AD"/>
    <s v="FA"/>
    <s v="R4"/>
    <d v="2025-06-30T00:00:00"/>
    <s v=""/>
    <s v="3106"/>
    <x v="1"/>
    <s v="10514"/>
    <s v="0"/>
    <n v="-5"/>
    <s v=""/>
    <n v="-5"/>
    <s v="USD"/>
    <s v="O1"/>
    <s v="USMO6561317580"/>
    <s v="1101062323510514"/>
    <s v=""/>
    <s v="FF_MD_02"/>
    <d v="2025-06-30T00:00:00"/>
    <d v="2025-07-07T00:00:00"/>
    <n v="0"/>
    <s v=""/>
    <s v=""/>
    <s v="3101541894"/>
    <s v="200013088337"/>
    <s v="0010"/>
    <s v="0060"/>
    <s v="R1"/>
    <s v="10-60"/>
    <x v="0"/>
    <x v="1"/>
    <n v="10514"/>
    <x v="1"/>
  </r>
  <r>
    <s v="11010623235"/>
    <s v="25181COCH1AD"/>
    <s v="FA"/>
    <s v="R4"/>
    <d v="2025-06-30T00:00:00"/>
    <s v=""/>
    <s v="3106"/>
    <x v="0"/>
    <s v="10469"/>
    <s v="0"/>
    <n v="-5"/>
    <s v=""/>
    <n v="-5"/>
    <s v="USD"/>
    <s v="O1"/>
    <s v="USMO6561317580"/>
    <s v="1101062323510469"/>
    <s v=""/>
    <s v="FF_MD_02"/>
    <d v="2025-06-30T00:00:00"/>
    <d v="2025-07-07T00:00:00"/>
    <n v="0"/>
    <s v=""/>
    <s v=""/>
    <s v="3101541990"/>
    <s v="200013088337"/>
    <s v="0010"/>
    <s v="0060"/>
    <s v="R1"/>
    <s v="10-60"/>
    <x v="0"/>
    <x v="0"/>
    <n v="10469"/>
    <x v="2"/>
  </r>
  <r>
    <s v="11010623281"/>
    <s v="25181COCH1AD"/>
    <s v="FA"/>
    <s v="R4"/>
    <d v="2025-06-30T00:00:00"/>
    <s v=""/>
    <s v="3106"/>
    <x v="0"/>
    <s v="10719"/>
    <s v="0"/>
    <n v="-5"/>
    <s v=""/>
    <n v="-5"/>
    <s v="USD"/>
    <s v="O1"/>
    <s v="USMO6561683861"/>
    <s v="1101062328110719"/>
    <s v=""/>
    <s v="FF_MD_02"/>
    <d v="2025-06-30T00:00:00"/>
    <d v="2025-07-07T00:00:00"/>
    <n v="0"/>
    <s v=""/>
    <s v=""/>
    <s v="3101689228"/>
    <s v="200012690125"/>
    <s v="0010"/>
    <s v="0060"/>
    <s v="R1"/>
    <s v="10-60"/>
    <x v="0"/>
    <x v="0"/>
    <n v="10719"/>
    <x v="0"/>
  </r>
  <r>
    <s v="11010623443"/>
    <s v="25181COCH1AD"/>
    <s v="FA"/>
    <s v="R4"/>
    <d v="2025-06-30T00:00:00"/>
    <s v=""/>
    <s v="3106"/>
    <x v="0"/>
    <s v="10719"/>
    <s v="0"/>
    <n v="-5"/>
    <s v=""/>
    <n v="-5"/>
    <s v="USD"/>
    <s v="O1"/>
    <s v="USMO6576981960"/>
    <s v="1101062344310719"/>
    <s v=""/>
    <s v="FF_MD_02"/>
    <d v="2025-06-30T00:00:00"/>
    <d v="2025-07-07T00:00:00"/>
    <n v="0"/>
    <s v=""/>
    <s v=""/>
    <s v="3101562295"/>
    <s v="200011278237"/>
    <s v="0010"/>
    <s v="0060"/>
    <s v="C1"/>
    <s v="10-60"/>
    <x v="0"/>
    <x v="0"/>
    <n v="10719"/>
    <x v="0"/>
  </r>
  <r>
    <s v="11010623616"/>
    <s v="25181COCH1AD"/>
    <s v="FA"/>
    <s v="R4"/>
    <d v="2025-06-30T00:00:00"/>
    <s v=""/>
    <s v="3106"/>
    <x v="0"/>
    <s v="10469"/>
    <s v="0"/>
    <n v="-5"/>
    <s v=""/>
    <n v="-5"/>
    <s v="USD"/>
    <s v="O1"/>
    <s v="USMO6561320790"/>
    <s v="1101062361610469"/>
    <s v=""/>
    <s v="FF_MD_02"/>
    <d v="2025-06-30T00:00:00"/>
    <d v="2025-07-07T00:00:00"/>
    <n v="0"/>
    <s v=""/>
    <s v=""/>
    <s v="3101613161"/>
    <s v="200011235161"/>
    <s v="0010"/>
    <s v="0060"/>
    <s v="R1"/>
    <s v="10-60"/>
    <x v="0"/>
    <x v="0"/>
    <n v="10469"/>
    <x v="2"/>
  </r>
  <r>
    <s v="11010623616"/>
    <s v="25181COCH1AD"/>
    <s v="FA"/>
    <s v="R4"/>
    <d v="2025-06-30T00:00:00"/>
    <s v=""/>
    <s v="3106"/>
    <x v="1"/>
    <s v="10514"/>
    <s v="0"/>
    <n v="-5"/>
    <s v=""/>
    <n v="-5"/>
    <s v="USD"/>
    <s v="O1"/>
    <s v="USMO6561320790"/>
    <s v="1101062361610514"/>
    <s v=""/>
    <s v="FF_MD_02"/>
    <d v="2025-06-30T00:00:00"/>
    <d v="2025-07-07T00:00:00"/>
    <n v="0"/>
    <s v=""/>
    <s v=""/>
    <s v="3101612966"/>
    <s v="200011235161"/>
    <s v="0010"/>
    <s v="0060"/>
    <s v="R1"/>
    <s v="10-60"/>
    <x v="0"/>
    <x v="1"/>
    <n v="10514"/>
    <x v="1"/>
  </r>
  <r>
    <s v="11010624173"/>
    <s v="25181COCH1AD"/>
    <s v="FA"/>
    <s v="R4"/>
    <d v="2025-06-30T00:00:00"/>
    <s v=""/>
    <s v="3106"/>
    <x v="0"/>
    <s v="10719"/>
    <s v="0"/>
    <n v="-5"/>
    <s v=""/>
    <n v="-5"/>
    <s v="USD"/>
    <s v="O1"/>
    <s v="USMO6485493730"/>
    <s v="1101062417310719"/>
    <s v=""/>
    <s v="FF_MD_02"/>
    <d v="2025-06-30T00:00:00"/>
    <d v="2025-07-07T00:00:00"/>
    <n v="0"/>
    <s v=""/>
    <s v=""/>
    <s v="3101643899"/>
    <s v="200013615568"/>
    <s v="0010"/>
    <s v="0060"/>
    <s v="R1"/>
    <s v="10-60"/>
    <x v="0"/>
    <x v="0"/>
    <n v="10719"/>
    <x v="0"/>
  </r>
  <r>
    <s v="11010624199"/>
    <s v="25181COCH1AD"/>
    <s v="FA"/>
    <s v="R4"/>
    <d v="2025-06-30T00:00:00"/>
    <s v=""/>
    <s v="3106"/>
    <x v="0"/>
    <s v="10719"/>
    <s v="0"/>
    <n v="-5"/>
    <s v=""/>
    <n v="-5"/>
    <s v="USD"/>
    <s v="O1"/>
    <s v="USMO6561683841"/>
    <s v="1101062419910719"/>
    <s v=""/>
    <s v="FF_MD_02"/>
    <d v="2025-06-30T00:00:00"/>
    <d v="2025-07-07T00:00:00"/>
    <n v="0"/>
    <s v=""/>
    <s v=""/>
    <s v="3101675161"/>
    <s v="200013850942"/>
    <s v="0010"/>
    <s v="0060"/>
    <s v="R1"/>
    <s v="10-60"/>
    <x v="0"/>
    <x v="0"/>
    <n v="10719"/>
    <x v="0"/>
  </r>
  <r>
    <s v="11010624560"/>
    <s v="25181COCH1AD"/>
    <s v="FA"/>
    <s v="R4"/>
    <d v="2025-06-30T00:00:00"/>
    <s v=""/>
    <s v="3106"/>
    <x v="1"/>
    <s v="10720"/>
    <s v="0"/>
    <n v="-5"/>
    <s v=""/>
    <n v="-5"/>
    <s v="USD"/>
    <s v="O1"/>
    <s v="USMO6370120491"/>
    <s v="1101062456010720"/>
    <s v=""/>
    <s v="FF_MD_02"/>
    <d v="2025-06-30T00:00:00"/>
    <d v="2025-07-07T00:00:00"/>
    <n v="0"/>
    <s v=""/>
    <s v=""/>
    <s v="3101653107"/>
    <s v="200014002287"/>
    <s v="0010"/>
    <s v="0060"/>
    <s v="R1"/>
    <s v="10-60"/>
    <x v="0"/>
    <x v="1"/>
    <n v="10720"/>
    <x v="3"/>
  </r>
  <r>
    <s v="11010624561"/>
    <s v="25181COCH1AD"/>
    <s v="FA"/>
    <s v="R4"/>
    <d v="2025-06-30T00:00:00"/>
    <s v=""/>
    <s v="3106"/>
    <x v="1"/>
    <s v="10720"/>
    <s v="0"/>
    <n v="-5"/>
    <s v=""/>
    <n v="-5"/>
    <s v="USD"/>
    <s v="O1"/>
    <s v="USMO6370120501"/>
    <s v="1101062456110720"/>
    <s v=""/>
    <s v="FF_MD_02"/>
    <d v="2025-06-30T00:00:00"/>
    <d v="2025-07-07T00:00:00"/>
    <n v="0"/>
    <s v=""/>
    <s v=""/>
    <s v="3101651216"/>
    <s v="200014002378"/>
    <s v="0010"/>
    <s v="0060"/>
    <s v="R1"/>
    <s v="10-60"/>
    <x v="0"/>
    <x v="1"/>
    <n v="10720"/>
    <x v="3"/>
  </r>
  <r>
    <s v="11010624734"/>
    <s v="25181COCH1AD"/>
    <s v="FA"/>
    <s v="R4"/>
    <d v="2025-06-30T00:00:00"/>
    <s v=""/>
    <s v="3106"/>
    <x v="0"/>
    <s v="10469"/>
    <s v="0"/>
    <n v="-5"/>
    <s v=""/>
    <n v="-5"/>
    <s v="USD"/>
    <s v="O1"/>
    <s v="USMO6561332160"/>
    <s v="1101062473410469"/>
    <s v=""/>
    <s v="FF_MD_02"/>
    <d v="2025-06-30T00:00:00"/>
    <d v="2025-07-07T00:00:00"/>
    <n v="0"/>
    <s v=""/>
    <s v=""/>
    <s v="3101514114"/>
    <s v="200013776691"/>
    <s v="0010"/>
    <s v="0060"/>
    <s v="R1"/>
    <s v="10-60"/>
    <x v="0"/>
    <x v="0"/>
    <n v="10469"/>
    <x v="2"/>
  </r>
  <r>
    <s v="11010624735"/>
    <s v="25181COCH1AD"/>
    <s v="FA"/>
    <s v="R4"/>
    <d v="2025-06-30T00:00:00"/>
    <s v=""/>
    <s v="3106"/>
    <x v="0"/>
    <s v="10469"/>
    <s v="0"/>
    <n v="-5"/>
    <s v=""/>
    <n v="-5"/>
    <s v="USD"/>
    <s v="O1"/>
    <s v="USMO6561324590"/>
    <s v="1101062473510469"/>
    <s v=""/>
    <s v="FF_MD_02"/>
    <d v="2025-06-30T00:00:00"/>
    <d v="2025-07-07T00:00:00"/>
    <n v="0"/>
    <s v=""/>
    <s v=""/>
    <s v="3101534354"/>
    <s v="200013779034"/>
    <s v="0010"/>
    <s v="0060"/>
    <s v="C1"/>
    <s v="10-60"/>
    <x v="0"/>
    <x v="0"/>
    <n v="10469"/>
    <x v="2"/>
  </r>
  <r>
    <s v="11010624735"/>
    <s v="25181COCH1AD"/>
    <s v="FA"/>
    <s v="R4"/>
    <d v="2025-06-30T00:00:00"/>
    <s v=""/>
    <s v="3106"/>
    <x v="1"/>
    <s v="10514"/>
    <s v="0"/>
    <n v="-5"/>
    <s v=""/>
    <n v="-5"/>
    <s v="USD"/>
    <s v="O1"/>
    <s v="USMO6561324590"/>
    <s v="1101062473510514"/>
    <s v=""/>
    <s v="FF_MD_02"/>
    <d v="2025-06-30T00:00:00"/>
    <d v="2025-07-07T00:00:00"/>
    <n v="0"/>
    <s v=""/>
    <s v=""/>
    <s v="3101534260"/>
    <s v="200013779034"/>
    <s v="0010"/>
    <s v="0060"/>
    <s v="C1"/>
    <s v="10-60"/>
    <x v="0"/>
    <x v="1"/>
    <n v="10514"/>
    <x v="1"/>
  </r>
  <r>
    <s v="11010624737"/>
    <s v="25181COCH1AD"/>
    <s v="FA"/>
    <s v="R4"/>
    <d v="2025-06-30T00:00:00"/>
    <s v=""/>
    <s v="3106"/>
    <x v="0"/>
    <s v="10469"/>
    <s v="0"/>
    <n v="-7.57"/>
    <s v=""/>
    <n v="-7.57"/>
    <s v="USD"/>
    <s v="O1"/>
    <s v="USMO6561324590"/>
    <s v="1101062473710469"/>
    <s v=""/>
    <s v="FF_MD_02"/>
    <d v="2025-06-30T00:00:00"/>
    <d v="2025-07-07T00:00:00"/>
    <n v="0"/>
    <s v=""/>
    <s v=""/>
    <s v="3101534545"/>
    <s v="200013779109"/>
    <s v="0010"/>
    <s v="0060"/>
    <s v="C1"/>
    <s v="10-60"/>
    <x v="0"/>
    <x v="0"/>
    <n v="10469"/>
    <x v="2"/>
  </r>
  <r>
    <s v="11010624737"/>
    <s v="25181COCH1AD"/>
    <s v="FA"/>
    <s v="R4"/>
    <d v="2025-06-30T00:00:00"/>
    <s v=""/>
    <s v="3106"/>
    <x v="1"/>
    <s v="10514"/>
    <s v="0"/>
    <n v="-9.5500000000000007"/>
    <s v=""/>
    <n v="-9.5500000000000007"/>
    <s v="USD"/>
    <s v="O1"/>
    <s v="USMO6561324590"/>
    <s v="1101062473710514"/>
    <s v=""/>
    <s v="FF_MD_02"/>
    <d v="2025-06-30T00:00:00"/>
    <d v="2025-07-07T00:00:00"/>
    <n v="0"/>
    <s v=""/>
    <s v=""/>
    <s v="3101534642"/>
    <s v="200013779109"/>
    <s v="0010"/>
    <s v="0060"/>
    <s v="C1"/>
    <s v="10-60"/>
    <x v="0"/>
    <x v="1"/>
    <n v="10514"/>
    <x v="1"/>
  </r>
  <r>
    <s v="11010624862"/>
    <s v="25181COCH1AD"/>
    <s v="FA"/>
    <s v="R4"/>
    <d v="2025-06-30T00:00:00"/>
    <s v=""/>
    <s v="3106"/>
    <x v="0"/>
    <s v="10469"/>
    <s v="0"/>
    <n v="-5"/>
    <s v=""/>
    <n v="-5"/>
    <s v="USD"/>
    <s v="O1"/>
    <s v="USMO6561318650"/>
    <s v="1101062486210469"/>
    <s v=""/>
    <s v="FF_MD_02"/>
    <d v="2025-06-30T00:00:00"/>
    <d v="2025-07-07T00:00:00"/>
    <n v="0"/>
    <s v=""/>
    <s v=""/>
    <s v="3101634855"/>
    <s v="200014319244"/>
    <s v="0010"/>
    <s v="0060"/>
    <s v="C1"/>
    <s v="10-60"/>
    <x v="0"/>
    <x v="0"/>
    <n v="10469"/>
    <x v="2"/>
  </r>
  <r>
    <s v="11010624862"/>
    <s v="25181COCH1AD"/>
    <s v="FA"/>
    <s v="R4"/>
    <d v="2025-06-30T00:00:00"/>
    <s v=""/>
    <s v="3106"/>
    <x v="1"/>
    <s v="10514"/>
    <s v="0"/>
    <n v="-5"/>
    <s v=""/>
    <n v="-5"/>
    <s v="USD"/>
    <s v="O1"/>
    <s v="USMO6561318650"/>
    <s v="1101062486210514"/>
    <s v=""/>
    <s v="FF_MD_02"/>
    <d v="2025-06-30T00:00:00"/>
    <d v="2025-07-07T00:00:00"/>
    <n v="0"/>
    <s v=""/>
    <s v=""/>
    <s v="3101635236"/>
    <s v="200014319244"/>
    <s v="0010"/>
    <s v="0060"/>
    <s v="C1"/>
    <s v="10-60"/>
    <x v="0"/>
    <x v="1"/>
    <n v="10514"/>
    <x v="1"/>
  </r>
  <r>
    <s v="11010625410"/>
    <s v="25181COCH1AD"/>
    <s v="FA"/>
    <s v="R4"/>
    <d v="2025-06-30T00:00:00"/>
    <s v=""/>
    <s v="3106"/>
    <x v="0"/>
    <s v="10719"/>
    <s v="0"/>
    <n v="-5"/>
    <s v=""/>
    <n v="-5"/>
    <s v="USD"/>
    <s v="O1"/>
    <s v="USMO6576982911"/>
    <s v="1101062541010719"/>
    <s v=""/>
    <s v="FF_MD_02"/>
    <d v="2025-06-30T00:00:00"/>
    <d v="2025-07-07T00:00:00"/>
    <n v="0"/>
    <s v=""/>
    <s v=""/>
    <s v="3101703221"/>
    <s v="200013658832"/>
    <s v="0010"/>
    <s v="0060"/>
    <s v="R1"/>
    <s v="10-60"/>
    <x v="0"/>
    <x v="0"/>
    <n v="10719"/>
    <x v="0"/>
  </r>
  <r>
    <s v="11010625727"/>
    <s v="25181COCH1AD"/>
    <s v="FA"/>
    <s v="R4"/>
    <d v="2025-06-30T00:00:00"/>
    <s v=""/>
    <s v="3106"/>
    <x v="0"/>
    <s v="10469"/>
    <s v="0"/>
    <n v="-5"/>
    <s v=""/>
    <n v="-5"/>
    <s v="USD"/>
    <s v="O1"/>
    <s v="USMO6561320120"/>
    <s v="1101062572710469"/>
    <s v=""/>
    <s v="FF_MD_02"/>
    <d v="2025-06-30T00:00:00"/>
    <d v="2025-07-07T00:00:00"/>
    <n v="0"/>
    <s v=""/>
    <s v=""/>
    <s v="3101514009"/>
    <s v="200014262006"/>
    <s v="0010"/>
    <s v="0060"/>
    <s v="C1"/>
    <s v="10-60"/>
    <x v="0"/>
    <x v="0"/>
    <n v="10469"/>
    <x v="2"/>
  </r>
  <r>
    <s v="11010625727"/>
    <s v="25181COCH1AD"/>
    <s v="FA"/>
    <s v="R4"/>
    <d v="2025-06-30T00:00:00"/>
    <s v=""/>
    <s v="3106"/>
    <x v="1"/>
    <s v="10514"/>
    <s v="0"/>
    <n v="-5"/>
    <s v=""/>
    <n v="-5"/>
    <s v="USD"/>
    <s v="O1"/>
    <s v="USMO6561320120"/>
    <s v="1101062572710514"/>
    <s v=""/>
    <s v="FF_MD_02"/>
    <d v="2025-06-30T00:00:00"/>
    <d v="2025-07-07T00:00:00"/>
    <n v="0"/>
    <s v=""/>
    <s v=""/>
    <s v="3101513912"/>
    <s v="200014262006"/>
    <s v="0010"/>
    <s v="0060"/>
    <s v="C1"/>
    <s v="10-60"/>
    <x v="0"/>
    <x v="1"/>
    <n v="10514"/>
    <x v="1"/>
  </r>
  <r>
    <s v="11010625809"/>
    <s v="25181COCH1AD"/>
    <s v="FA"/>
    <s v="R4"/>
    <d v="2025-06-30T00:00:00"/>
    <s v=""/>
    <s v="3106"/>
    <x v="0"/>
    <s v="10719"/>
    <s v="0"/>
    <n v="-5"/>
    <s v=""/>
    <n v="-5"/>
    <s v="USD"/>
    <s v="O1"/>
    <s v="USMO6561683931"/>
    <s v="1101062580910719"/>
    <s v=""/>
    <s v="FF_MD_02"/>
    <d v="2025-06-30T00:00:00"/>
    <d v="2025-07-07T00:00:00"/>
    <n v="0"/>
    <s v=""/>
    <s v=""/>
    <s v="3101689690"/>
    <s v="200014642769"/>
    <s v="0010"/>
    <s v="0060"/>
    <s v="R1"/>
    <s v="10-60"/>
    <x v="0"/>
    <x v="0"/>
    <n v="10719"/>
    <x v="0"/>
  </r>
  <r>
    <s v="11010625860"/>
    <s v="25181COCH1AD"/>
    <s v="FA"/>
    <s v="R4"/>
    <d v="2025-06-30T00:00:00"/>
    <s v=""/>
    <s v="3106"/>
    <x v="0"/>
    <s v="10719"/>
    <s v="0"/>
    <n v="-5"/>
    <s v=""/>
    <n v="-5"/>
    <s v="USD"/>
    <s v="O1"/>
    <s v="USMO6560524750"/>
    <s v="1101062586010719"/>
    <s v=""/>
    <s v="FF_MD_02"/>
    <d v="2025-06-30T00:00:00"/>
    <d v="2025-07-07T00:00:00"/>
    <n v="0"/>
    <s v=""/>
    <s v=""/>
    <s v="3101483791"/>
    <s v="200014448514"/>
    <s v="0010"/>
    <s v="0060"/>
    <s v="R1"/>
    <s v="10-60"/>
    <x v="0"/>
    <x v="0"/>
    <n v="10719"/>
    <x v="0"/>
  </r>
  <r>
    <s v="11010626325"/>
    <s v="25181INV01AI"/>
    <s v="FA"/>
    <s v="R4"/>
    <d v="2025-06-30T00:00:00"/>
    <s v=""/>
    <s v="3106"/>
    <x v="1"/>
    <s v="10514"/>
    <s v="0"/>
    <n v="-5"/>
    <s v=""/>
    <n v="-5"/>
    <s v="USD"/>
    <s v="O1"/>
    <s v="USMO6561328810"/>
    <s v="1101062632510514"/>
    <s v=""/>
    <s v="BATCH_ID"/>
    <d v="2025-06-30T00:00:00"/>
    <d v="2025-07-01T00:00:00"/>
    <n v="0"/>
    <s v=""/>
    <s v=""/>
    <s v="3101674394"/>
    <s v="200011498710"/>
    <s v="0010"/>
    <s v="0060"/>
    <s v="R1"/>
    <s v="10-60"/>
    <x v="0"/>
    <x v="1"/>
    <n v="10514"/>
    <x v="1"/>
  </r>
  <r>
    <s v="11010626325"/>
    <s v="25181INV01AI"/>
    <s v="FA"/>
    <s v="R4"/>
    <d v="2025-06-30T00:00:00"/>
    <s v=""/>
    <s v="3106"/>
    <x v="0"/>
    <s v="10469"/>
    <s v="0"/>
    <n v="-5"/>
    <s v=""/>
    <n v="-5"/>
    <s v="USD"/>
    <s v="O1"/>
    <s v="USMO6561328810"/>
    <s v="1101062632510469"/>
    <s v=""/>
    <s v="BATCH_ID"/>
    <d v="2025-06-30T00:00:00"/>
    <d v="2025-07-01T00:00:00"/>
    <n v="0"/>
    <s v=""/>
    <s v=""/>
    <s v="3101674473"/>
    <s v="200011498710"/>
    <s v="0010"/>
    <s v="0060"/>
    <s v="R1"/>
    <s v="10-60"/>
    <x v="0"/>
    <x v="0"/>
    <n v="10469"/>
    <x v="2"/>
  </r>
  <r>
    <s v="11010626525"/>
    <s v="25181INV01AI"/>
    <s v="FA"/>
    <s v="R4"/>
    <d v="2025-06-30T00:00:00"/>
    <s v=""/>
    <s v="3106"/>
    <x v="1"/>
    <s v="10514"/>
    <s v="0"/>
    <n v="-5"/>
    <s v=""/>
    <n v="-5"/>
    <s v="USD"/>
    <s v="O1"/>
    <s v="USMO6561371090"/>
    <s v="1101062652510514"/>
    <s v=""/>
    <s v="BATCH_ID"/>
    <d v="2025-06-30T00:00:00"/>
    <d v="2025-07-01T00:00:00"/>
    <n v="0"/>
    <s v=""/>
    <s v=""/>
    <s v="3101658126"/>
    <s v="200013451642"/>
    <s v="0010"/>
    <s v="0060"/>
    <s v="R1"/>
    <s v="10-60"/>
    <x v="0"/>
    <x v="1"/>
    <n v="10514"/>
    <x v="1"/>
  </r>
  <r>
    <s v="11010626525"/>
    <s v="25181INV01AI"/>
    <s v="FA"/>
    <s v="R4"/>
    <d v="2025-06-30T00:00:00"/>
    <s v=""/>
    <s v="3106"/>
    <x v="0"/>
    <s v="10469"/>
    <s v="0"/>
    <n v="-5"/>
    <s v=""/>
    <n v="-5"/>
    <s v="USD"/>
    <s v="O1"/>
    <s v="USMO6561371090"/>
    <s v="1101062652510469"/>
    <s v=""/>
    <s v="BATCH_ID"/>
    <d v="2025-06-30T00:00:00"/>
    <d v="2025-07-01T00:00:00"/>
    <n v="0"/>
    <s v=""/>
    <s v=""/>
    <s v="3101658030"/>
    <s v="200013451642"/>
    <s v="0010"/>
    <s v="0060"/>
    <s v="R1"/>
    <s v="10-60"/>
    <x v="0"/>
    <x v="0"/>
    <n v="10469"/>
    <x v="2"/>
  </r>
  <r>
    <s v="11010626630"/>
    <s v="25181INV01AI"/>
    <s v="FA"/>
    <s v="R4"/>
    <d v="2025-06-30T00:00:00"/>
    <s v=""/>
    <s v="3106"/>
    <x v="0"/>
    <s v="10719"/>
    <s v="0"/>
    <n v="-5"/>
    <s v=""/>
    <n v="-5"/>
    <s v="USD"/>
    <s v="O1"/>
    <s v="USMO6560596750"/>
    <s v="1101062663010719"/>
    <s v=""/>
    <s v="BATCH_ID"/>
    <d v="2025-06-30T00:00:00"/>
    <d v="2025-07-01T00:00:00"/>
    <n v="0"/>
    <s v=""/>
    <s v=""/>
    <s v="3102138115"/>
    <s v="200015508662"/>
    <s v="0010"/>
    <s v="0060"/>
    <s v="R1"/>
    <s v="10-60"/>
    <x v="0"/>
    <x v="0"/>
    <n v="10719"/>
    <x v="0"/>
  </r>
  <r>
    <s v="11105583865"/>
    <s v="25153INV01AX"/>
    <s v="FA"/>
    <s v="R4"/>
    <d v="2025-06-02T00:00:00"/>
    <s v=""/>
    <s v="3106"/>
    <x v="0"/>
    <s v="10719"/>
    <s v="0"/>
    <n v="-5"/>
    <s v=""/>
    <n v="-5"/>
    <s v="USD"/>
    <s v="O1"/>
    <s v="USMO6560515270"/>
    <s v="1110558386510719"/>
    <s v=""/>
    <s v="BATCH_ID"/>
    <d v="2025-06-02T00:00:00"/>
    <d v="2025-06-03T00:00:00"/>
    <n v="0"/>
    <s v=""/>
    <s v=""/>
    <s v="3102280448"/>
    <s v="200016218444"/>
    <s v="0010"/>
    <s v="0060"/>
    <s v="R1"/>
    <s v="10-60"/>
    <x v="0"/>
    <x v="0"/>
    <n v="10719"/>
    <x v="0"/>
  </r>
  <r>
    <s v="11105584754"/>
    <s v="25154INV01AY"/>
    <s v="FA"/>
    <s v="R4"/>
    <d v="2025-06-03T00:00:00"/>
    <s v=""/>
    <s v="3106"/>
    <x v="0"/>
    <s v="10719"/>
    <s v="0"/>
    <n v="-5"/>
    <s v=""/>
    <n v="-5"/>
    <s v="USD"/>
    <s v="O1"/>
    <s v="USMO6307721080"/>
    <s v="1110558475410719"/>
    <s v=""/>
    <s v="BATCH_ID"/>
    <d v="2025-06-03T00:00:00"/>
    <d v="2025-06-04T00:00:00"/>
    <n v="0"/>
    <s v=""/>
    <s v=""/>
    <s v="3101594340"/>
    <s v="200012760050"/>
    <s v="0010"/>
    <s v="0060"/>
    <s v="R1"/>
    <s v="10-60"/>
    <x v="0"/>
    <x v="0"/>
    <n v="10719"/>
    <x v="0"/>
  </r>
  <r>
    <s v="11105584758"/>
    <s v="25154INV01AY"/>
    <s v="FA"/>
    <s v="R4"/>
    <d v="2025-06-03T00:00:00"/>
    <s v=""/>
    <s v="3106"/>
    <x v="0"/>
    <s v="10719"/>
    <s v="0"/>
    <n v="-5"/>
    <s v=""/>
    <n v="-5"/>
    <s v="USD"/>
    <s v="O1"/>
    <s v="USMO6396695331"/>
    <s v="1110558475810719"/>
    <s v=""/>
    <s v="BATCH_ID"/>
    <d v="2025-06-03T00:00:00"/>
    <d v="2025-06-04T00:00:00"/>
    <n v="0"/>
    <s v=""/>
    <s v=""/>
    <s v="3101698085"/>
    <s v="200012806481"/>
    <s v="0010"/>
    <s v="0060"/>
    <s v="R1"/>
    <s v="10-60"/>
    <x v="0"/>
    <x v="0"/>
    <n v="10719"/>
    <x v="0"/>
  </r>
  <r>
    <s v="11105584806"/>
    <s v="25154INV01AY"/>
    <s v="FA"/>
    <s v="R4"/>
    <d v="2025-06-03T00:00:00"/>
    <s v=""/>
    <s v="3106"/>
    <x v="0"/>
    <s v="10719"/>
    <s v="0"/>
    <n v="-5"/>
    <s v=""/>
    <n v="-5"/>
    <s v="USD"/>
    <s v="O1"/>
    <s v="USMO6571474821"/>
    <s v="1110558480610719"/>
    <s v=""/>
    <s v="BATCH_ID"/>
    <d v="2025-06-03T00:00:00"/>
    <d v="2025-06-04T00:00:00"/>
    <n v="0"/>
    <s v=""/>
    <s v=""/>
    <s v="3101648342"/>
    <s v="200012891046"/>
    <s v="0010"/>
    <s v="0060"/>
    <s v="R1"/>
    <s v="10-60"/>
    <x v="0"/>
    <x v="0"/>
    <n v="10719"/>
    <x v="0"/>
  </r>
  <r>
    <s v="11105588501"/>
    <s v="25157INV01AL"/>
    <s v="FA"/>
    <s v="R4"/>
    <d v="2025-06-06T00:00:00"/>
    <s v=""/>
    <s v="3106"/>
    <x v="0"/>
    <s v="10719"/>
    <s v="0"/>
    <n v="-5"/>
    <s v=""/>
    <n v="-5"/>
    <s v="USD"/>
    <s v="O1"/>
    <s v="USMO6576997570"/>
    <s v="1110558850110719"/>
    <s v=""/>
    <s v="BATCH_ID"/>
    <d v="2025-06-06T00:00:00"/>
    <d v="2025-06-09T00:00:00"/>
    <n v="0"/>
    <s v=""/>
    <s v=""/>
    <s v="3101630751"/>
    <s v="200013357674"/>
    <s v="0010"/>
    <s v="0060"/>
    <s v="R1"/>
    <s v="10-60"/>
    <x v="0"/>
    <x v="0"/>
    <n v="10719"/>
    <x v="0"/>
  </r>
  <r>
    <s v="11105588565"/>
    <s v="25157INV01AL"/>
    <s v="FA"/>
    <s v="R4"/>
    <d v="2025-06-06T00:00:00"/>
    <s v=""/>
    <s v="3106"/>
    <x v="0"/>
    <s v="10719"/>
    <s v="0"/>
    <n v="-5"/>
    <s v=""/>
    <n v="-5"/>
    <s v="USD"/>
    <s v="O1"/>
    <s v="USMO6576952120"/>
    <s v="1110558856510719"/>
    <s v=""/>
    <s v="BATCH_ID"/>
    <d v="2025-06-06T00:00:00"/>
    <d v="2025-06-09T00:00:00"/>
    <n v="0"/>
    <s v=""/>
    <s v=""/>
    <s v="3101533062"/>
    <s v="200013375155"/>
    <s v="0010"/>
    <s v="0060"/>
    <s v="R1"/>
    <s v="10-60"/>
    <x v="0"/>
    <x v="0"/>
    <n v="10719"/>
    <x v="0"/>
  </r>
  <r>
    <s v="11105588630"/>
    <s v="25157INV01AL"/>
    <s v="FA"/>
    <s v="R4"/>
    <d v="2025-06-06T00:00:00"/>
    <s v=""/>
    <s v="3106"/>
    <x v="0"/>
    <s v="10719"/>
    <s v="0"/>
    <n v="-7.18"/>
    <s v=""/>
    <n v="-7.18"/>
    <s v="USD"/>
    <s v="O1"/>
    <s v="USMO6576962010"/>
    <s v="1110558863010719"/>
    <s v=""/>
    <s v="BATCH_ID"/>
    <d v="2025-06-06T00:00:00"/>
    <d v="2025-06-09T00:00:00"/>
    <n v="0"/>
    <s v=""/>
    <s v=""/>
    <s v="3101480663"/>
    <s v="200013378589"/>
    <s v="0010"/>
    <s v="0060"/>
    <s v="R1"/>
    <s v="10-60"/>
    <x v="0"/>
    <x v="0"/>
    <n v="10719"/>
    <x v="0"/>
  </r>
  <r>
    <s v="11105588645"/>
    <s v="25157INV01AZ"/>
    <s v="FA"/>
    <s v="R4"/>
    <d v="2025-06-06T00:00:00"/>
    <s v=""/>
    <s v="3106"/>
    <x v="0"/>
    <s v="10719"/>
    <s v="0"/>
    <n v="-5"/>
    <s v=""/>
    <n v="-5"/>
    <s v="USD"/>
    <s v="O1"/>
    <s v="USMO6570500000"/>
    <s v="1110558864510719"/>
    <s v=""/>
    <s v="BATCH_ID"/>
    <d v="2025-06-06T00:00:00"/>
    <d v="2025-06-09T00:00:00"/>
    <n v="0"/>
    <s v=""/>
    <s v=""/>
    <s v="3101635652"/>
    <s v="200013707480"/>
    <s v="0010"/>
    <s v="0060"/>
    <s v="C1"/>
    <s v="10-60"/>
    <x v="0"/>
    <x v="0"/>
    <n v="10719"/>
    <x v="0"/>
  </r>
  <r>
    <s v="11105589081"/>
    <s v="25157INV01AZ"/>
    <s v="FA"/>
    <s v="R4"/>
    <d v="2025-06-06T00:00:00"/>
    <s v=""/>
    <s v="3106"/>
    <x v="0"/>
    <s v="10719"/>
    <s v="0"/>
    <n v="-6.72"/>
    <s v=""/>
    <n v="-6.72"/>
    <s v="USD"/>
    <s v="O1"/>
    <s v="USMO6565353020"/>
    <s v="1110558908110719"/>
    <s v=""/>
    <s v="BATCH_ID"/>
    <d v="2025-06-06T00:00:00"/>
    <d v="2025-06-09T00:00:00"/>
    <n v="0"/>
    <s v=""/>
    <s v=""/>
    <s v="3102098624"/>
    <s v="200015318435"/>
    <s v="0010"/>
    <s v="0060"/>
    <s v="R1"/>
    <s v="10-60"/>
    <x v="0"/>
    <x v="0"/>
    <n v="10719"/>
    <x v="0"/>
  </r>
  <r>
    <s v="11105589346"/>
    <s v="25157INV01BK"/>
    <s v="FA"/>
    <s v="R4"/>
    <d v="2025-06-06T00:00:00"/>
    <s v=""/>
    <s v="3106"/>
    <x v="0"/>
    <s v="10719"/>
    <s v="0"/>
    <n v="-5"/>
    <s v=""/>
    <n v="-5"/>
    <s v="USD"/>
    <s v="O1"/>
    <s v="USMO6576962240"/>
    <s v="1110558934610719"/>
    <s v=""/>
    <s v="BATCH_ID"/>
    <d v="2025-06-06T00:00:00"/>
    <d v="2025-06-09T00:00:00"/>
    <n v="0"/>
    <s v=""/>
    <s v=""/>
    <s v="3102128129"/>
    <s v="200015463678"/>
    <s v="0010"/>
    <s v="0060"/>
    <s v="R1"/>
    <s v="10-60"/>
    <x v="0"/>
    <x v="0"/>
    <n v="10719"/>
    <x v="0"/>
  </r>
  <r>
    <s v="11105590884"/>
    <s v="25160INV01A6"/>
    <s v="FA"/>
    <s v="R4"/>
    <d v="2025-06-09T00:00:00"/>
    <s v=""/>
    <s v="3106"/>
    <x v="0"/>
    <s v="10719"/>
    <s v="0"/>
    <n v="-13.01"/>
    <s v=""/>
    <n v="-13.01"/>
    <s v="USD"/>
    <s v="O1"/>
    <s v="USMO6570591420"/>
    <s v="1110559088410719"/>
    <s v=""/>
    <s v="BATCH_ID"/>
    <d v="2025-06-09T00:00:00"/>
    <d v="2025-06-10T00:00:00"/>
    <n v="0"/>
    <s v=""/>
    <s v=""/>
    <s v="3101641652"/>
    <s v="200013250739"/>
    <s v="0010"/>
    <s v="0060"/>
    <s v="R1"/>
    <s v="10-60"/>
    <x v="0"/>
    <x v="0"/>
    <n v="10719"/>
    <x v="0"/>
  </r>
  <r>
    <s v="11105592951"/>
    <s v="25161INV01BJ"/>
    <s v="FA"/>
    <s v="R4"/>
    <d v="2025-06-10T00:00:00"/>
    <s v=""/>
    <s v="3106"/>
    <x v="1"/>
    <s v="10514"/>
    <s v="0"/>
    <n v="-5"/>
    <s v=""/>
    <n v="-5"/>
    <s v="USD"/>
    <s v="O1"/>
    <s v="USMO6561329930"/>
    <s v="1110559295110514"/>
    <s v=""/>
    <s v="BATCH_ID"/>
    <d v="2025-06-10T00:00:00"/>
    <d v="2025-06-11T00:00:00"/>
    <n v="0"/>
    <s v=""/>
    <s v=""/>
    <s v="3101492276"/>
    <s v="200011601594"/>
    <s v="0010"/>
    <s v="0060"/>
    <s v="R1"/>
    <s v="10-60"/>
    <x v="0"/>
    <x v="1"/>
    <n v="10514"/>
    <x v="1"/>
  </r>
  <r>
    <s v="11105592951"/>
    <s v="25161INV01BJ"/>
    <s v="FA"/>
    <s v="R4"/>
    <d v="2025-06-10T00:00:00"/>
    <s v=""/>
    <s v="3106"/>
    <x v="0"/>
    <s v="10469"/>
    <s v="0"/>
    <n v="-5"/>
    <s v=""/>
    <n v="-5"/>
    <s v="USD"/>
    <s v="O1"/>
    <s v="USMO6561329930"/>
    <s v="1110559295110469"/>
    <s v=""/>
    <s v="BATCH_ID"/>
    <d v="2025-06-10T00:00:00"/>
    <d v="2025-06-11T00:00:00"/>
    <n v="0"/>
    <s v=""/>
    <s v=""/>
    <s v="3101492371"/>
    <s v="200011601594"/>
    <s v="0010"/>
    <s v="0060"/>
    <s v="R1"/>
    <s v="10-60"/>
    <x v="0"/>
    <x v="0"/>
    <n v="10469"/>
    <x v="2"/>
  </r>
  <r>
    <s v="11105593109"/>
    <s v="25161INV01BD"/>
    <s v="FA"/>
    <s v="R4"/>
    <d v="2025-06-10T00:00:00"/>
    <s v=""/>
    <s v="3106"/>
    <x v="0"/>
    <s v="10469"/>
    <s v="0"/>
    <n v="-5"/>
    <s v=""/>
    <n v="-5"/>
    <s v="USD"/>
    <s v="O1"/>
    <s v="USMO6561333370"/>
    <s v="1110559310910469"/>
    <s v=""/>
    <s v="BATCH_ID"/>
    <d v="2025-06-10T00:00:00"/>
    <d v="2025-06-11T00:00:00"/>
    <n v="0"/>
    <s v=""/>
    <s v=""/>
    <s v="3101490477"/>
    <s v="200012238818"/>
    <s v="0010"/>
    <s v="0060"/>
    <s v="R1"/>
    <s v="10-60"/>
    <x v="0"/>
    <x v="0"/>
    <n v="10469"/>
    <x v="2"/>
  </r>
  <r>
    <s v="11105593109"/>
    <s v="25161INV01BD"/>
    <s v="FA"/>
    <s v="R4"/>
    <d v="2025-06-10T00:00:00"/>
    <s v=""/>
    <s v="3106"/>
    <x v="1"/>
    <s v="10514"/>
    <s v="0"/>
    <n v="-5"/>
    <s v=""/>
    <n v="-5"/>
    <s v="USD"/>
    <s v="O1"/>
    <s v="USMO6561333370"/>
    <s v="1110559310910514"/>
    <s v=""/>
    <s v="BATCH_ID"/>
    <d v="2025-06-10T00:00:00"/>
    <d v="2025-06-11T00:00:00"/>
    <n v="0"/>
    <s v=""/>
    <s v=""/>
    <s v="3101490571"/>
    <s v="200012238818"/>
    <s v="0010"/>
    <s v="0060"/>
    <s v="R1"/>
    <s v="10-60"/>
    <x v="0"/>
    <x v="1"/>
    <n v="10514"/>
    <x v="1"/>
  </r>
  <r>
    <s v="11105593190"/>
    <s v="25161INV01BD"/>
    <s v="FA"/>
    <s v="R4"/>
    <d v="2025-06-10T00:00:00"/>
    <s v=""/>
    <s v="3106"/>
    <x v="0"/>
    <s v="10469"/>
    <s v="0"/>
    <n v="-5.32"/>
    <s v=""/>
    <n v="-5.32"/>
    <s v="USD"/>
    <s v="O1"/>
    <s v="USMO6561313080"/>
    <s v="1110559319010469"/>
    <s v=""/>
    <s v="BATCH_ID"/>
    <d v="2025-06-10T00:00:00"/>
    <d v="2025-06-11T00:00:00"/>
    <n v="0"/>
    <s v=""/>
    <s v=""/>
    <s v="3101652882"/>
    <s v="200012246902"/>
    <s v="0010"/>
    <s v="0060"/>
    <s v="R1"/>
    <s v="10-60"/>
    <x v="0"/>
    <x v="0"/>
    <n v="10469"/>
    <x v="2"/>
  </r>
  <r>
    <s v="11105593252"/>
    <s v="25161INV01BD"/>
    <s v="FA"/>
    <s v="R4"/>
    <d v="2025-06-10T00:00:00"/>
    <s v=""/>
    <s v="3106"/>
    <x v="1"/>
    <s v="10514"/>
    <s v="0"/>
    <n v="-5"/>
    <s v=""/>
    <n v="-5"/>
    <s v="USD"/>
    <s v="O1"/>
    <s v="USMO6561324580"/>
    <s v="1110559325210514"/>
    <s v=""/>
    <s v="BATCH_ID"/>
    <d v="2025-06-10T00:00:00"/>
    <d v="2025-06-11T00:00:00"/>
    <n v="0"/>
    <s v=""/>
    <s v=""/>
    <s v="3101574251"/>
    <s v="200012979064"/>
    <s v="0010"/>
    <s v="0060"/>
    <s v="C1"/>
    <s v="10-60"/>
    <x v="0"/>
    <x v="1"/>
    <n v="10514"/>
    <x v="1"/>
  </r>
  <r>
    <s v="11105593252"/>
    <s v="25161INV01BD"/>
    <s v="FA"/>
    <s v="R4"/>
    <d v="2025-06-10T00:00:00"/>
    <s v=""/>
    <s v="3106"/>
    <x v="0"/>
    <s v="10469"/>
    <s v="0"/>
    <n v="-5"/>
    <s v=""/>
    <n v="-5"/>
    <s v="USD"/>
    <s v="O1"/>
    <s v="USMO6561324580"/>
    <s v="1110559325210469"/>
    <s v=""/>
    <s v="BATCH_ID"/>
    <d v="2025-06-10T00:00:00"/>
    <d v="2025-06-11T00:00:00"/>
    <n v="0"/>
    <s v=""/>
    <s v=""/>
    <s v="3101574060"/>
    <s v="200012979064"/>
    <s v="0010"/>
    <s v="0060"/>
    <s v="C1"/>
    <s v="10-60"/>
    <x v="0"/>
    <x v="0"/>
    <n v="10469"/>
    <x v="2"/>
  </r>
  <r>
    <s v="11105593483"/>
    <s v="25161INV01BJ"/>
    <s v="FA"/>
    <s v="R4"/>
    <d v="2025-06-10T00:00:00"/>
    <s v=""/>
    <s v="3106"/>
    <x v="0"/>
    <s v="10719"/>
    <s v="0"/>
    <n v="-7.32"/>
    <s v=""/>
    <n v="-7.32"/>
    <s v="USD"/>
    <s v="O1"/>
    <s v="USMO6560514410"/>
    <s v="1110559348310719"/>
    <s v=""/>
    <s v="BATCH_ID"/>
    <d v="2025-06-10T00:00:00"/>
    <d v="2025-06-11T00:00:00"/>
    <n v="0"/>
    <s v=""/>
    <s v=""/>
    <s v="3101561791"/>
    <s v="200014019794"/>
    <s v="0010"/>
    <s v="0060"/>
    <s v="R1"/>
    <s v="10-60"/>
    <x v="0"/>
    <x v="0"/>
    <n v="10719"/>
    <x v="0"/>
  </r>
  <r>
    <s v="11105593579"/>
    <s v="25161INV01BD"/>
    <s v="FA"/>
    <s v="R4"/>
    <d v="2025-06-10T00:00:00"/>
    <s v=""/>
    <s v="3106"/>
    <x v="0"/>
    <s v="10469"/>
    <s v="0"/>
    <n v="-7.32"/>
    <s v=""/>
    <n v="-7.32"/>
    <s v="USD"/>
    <s v="O1"/>
    <s v="USMO6561300000"/>
    <s v="1110559357910469"/>
    <s v=""/>
    <s v="BATCH_ID"/>
    <d v="2025-06-10T00:00:00"/>
    <d v="2025-06-11T00:00:00"/>
    <n v="0"/>
    <s v=""/>
    <s v=""/>
    <s v="3101488283"/>
    <s v="200013691775"/>
    <s v="0010"/>
    <s v="0060"/>
    <s v="R1"/>
    <s v="10-60"/>
    <x v="0"/>
    <x v="0"/>
    <n v="10469"/>
    <x v="2"/>
  </r>
  <r>
    <s v="11105593711"/>
    <s v="25161INV01BJ"/>
    <s v="FA"/>
    <s v="R4"/>
    <d v="2025-06-10T00:00:00"/>
    <s v=""/>
    <s v="3106"/>
    <x v="0"/>
    <s v="10719"/>
    <s v="0"/>
    <n v="-5"/>
    <s v=""/>
    <n v="-5"/>
    <s v="USD"/>
    <s v="O1"/>
    <s v="USMO6560514460"/>
    <s v="1110559371110719"/>
    <s v=""/>
    <s v="BATCH_ID"/>
    <d v="2025-06-10T00:00:00"/>
    <d v="2025-06-11T00:00:00"/>
    <n v="0"/>
    <s v=""/>
    <s v=""/>
    <s v="3101677903"/>
    <s v="200014549394"/>
    <s v="0010"/>
    <s v="0060"/>
    <s v="R1"/>
    <s v="10-60"/>
    <x v="0"/>
    <x v="0"/>
    <n v="10719"/>
    <x v="0"/>
  </r>
  <r>
    <s v="11105593718"/>
    <s v="25161INV01BJ"/>
    <s v="FA"/>
    <s v="R4"/>
    <d v="2025-06-10T00:00:00"/>
    <s v=""/>
    <s v="3106"/>
    <x v="0"/>
    <s v="10719"/>
    <s v="0"/>
    <n v="-5"/>
    <s v=""/>
    <n v="-5"/>
    <s v="USD"/>
    <s v="O1"/>
    <s v="USMO6560514570"/>
    <s v="1110559371810719"/>
    <s v=""/>
    <s v="BATCH_ID"/>
    <d v="2025-06-10T00:00:00"/>
    <d v="2025-06-11T00:00:00"/>
    <n v="0"/>
    <s v=""/>
    <s v=""/>
    <s v="3101607187"/>
    <s v="200014547117"/>
    <s v="0010"/>
    <s v="0060"/>
    <s v="R1"/>
    <s v="10-60"/>
    <x v="0"/>
    <x v="0"/>
    <n v="10719"/>
    <x v="0"/>
  </r>
  <r>
    <s v="11105593733"/>
    <s v="25161INV01BJ"/>
    <s v="FA"/>
    <s v="R4"/>
    <d v="2025-06-10T00:00:00"/>
    <s v=""/>
    <s v="3106"/>
    <x v="1"/>
    <s v="10514"/>
    <s v="0"/>
    <n v="-5"/>
    <s v=""/>
    <n v="-5"/>
    <s v="USD"/>
    <s v="O1"/>
    <s v="USMO6561322650"/>
    <s v="1110559373310514"/>
    <s v=""/>
    <s v="BATCH_ID"/>
    <d v="2025-06-10T00:00:00"/>
    <d v="2025-06-11T00:00:00"/>
    <n v="0"/>
    <s v=""/>
    <s v=""/>
    <s v="3101486603"/>
    <s v="200014534776"/>
    <s v="0010"/>
    <s v="0060"/>
    <s v="R1"/>
    <s v="10-60"/>
    <x v="0"/>
    <x v="1"/>
    <n v="10514"/>
    <x v="1"/>
  </r>
  <r>
    <s v="11105593733"/>
    <s v="25161INV01BJ"/>
    <s v="FA"/>
    <s v="R4"/>
    <d v="2025-06-10T00:00:00"/>
    <s v=""/>
    <s v="3106"/>
    <x v="0"/>
    <s v="10469"/>
    <s v="0"/>
    <n v="-5"/>
    <s v=""/>
    <n v="-5"/>
    <s v="USD"/>
    <s v="O1"/>
    <s v="USMO6561322650"/>
    <s v="1110559373310469"/>
    <s v=""/>
    <s v="BATCH_ID"/>
    <d v="2025-06-10T00:00:00"/>
    <d v="2025-06-11T00:00:00"/>
    <n v="0"/>
    <s v=""/>
    <s v=""/>
    <s v="3101486505"/>
    <s v="200014534776"/>
    <s v="0010"/>
    <s v="0060"/>
    <s v="R1"/>
    <s v="10-60"/>
    <x v="0"/>
    <x v="0"/>
    <n v="10469"/>
    <x v="2"/>
  </r>
  <r>
    <s v="11105593766"/>
    <s v="25161INV01BD"/>
    <s v="FA"/>
    <s v="R4"/>
    <d v="2025-06-10T00:00:00"/>
    <s v=""/>
    <s v="3106"/>
    <x v="1"/>
    <s v="10514"/>
    <s v="0"/>
    <n v="-48.22"/>
    <s v=""/>
    <n v="-48.22"/>
    <s v="USD"/>
    <s v="O1"/>
    <s v="USMO6561317000"/>
    <s v="1110559376610514"/>
    <s v=""/>
    <s v="BATCH_ID"/>
    <d v="2025-06-10T00:00:00"/>
    <d v="2025-06-11T00:00:00"/>
    <n v="0"/>
    <s v=""/>
    <s v=""/>
    <s v="3102028010"/>
    <s v="200014980771"/>
    <s v="0010"/>
    <s v="0060"/>
    <s v="R1"/>
    <s v="10-60"/>
    <x v="0"/>
    <x v="1"/>
    <n v="10514"/>
    <x v="1"/>
  </r>
  <r>
    <s v="11105593766"/>
    <s v="25161INV01BD"/>
    <s v="FA"/>
    <s v="R4"/>
    <d v="2025-06-10T00:00:00"/>
    <s v=""/>
    <s v="3106"/>
    <x v="0"/>
    <s v="10469"/>
    <s v="0"/>
    <n v="-29.42"/>
    <s v=""/>
    <n v="-29.42"/>
    <s v="USD"/>
    <s v="O1"/>
    <s v="USMO6561317000"/>
    <s v="1110559376610469"/>
    <s v=""/>
    <s v="BATCH_ID"/>
    <d v="2025-06-10T00:00:00"/>
    <d v="2025-06-11T00:00:00"/>
    <n v="0"/>
    <s v=""/>
    <s v=""/>
    <s v="3102028009"/>
    <s v="200014980771"/>
    <s v="0010"/>
    <s v="0060"/>
    <s v="R1"/>
    <s v="10-60"/>
    <x v="0"/>
    <x v="0"/>
    <n v="10469"/>
    <x v="2"/>
  </r>
  <r>
    <s v="11105593786"/>
    <s v="25161INV01BD"/>
    <s v="FA"/>
    <s v="R4"/>
    <d v="2025-06-10T00:00:00"/>
    <s v=""/>
    <s v="3106"/>
    <x v="1"/>
    <s v="10514"/>
    <s v="0"/>
    <n v="-9.8699999999999992"/>
    <s v=""/>
    <n v="-9.8699999999999992"/>
    <s v="USD"/>
    <s v="O1"/>
    <s v="USMO6561311380"/>
    <s v="1110559378610514"/>
    <s v=""/>
    <s v="BATCH_ID"/>
    <d v="2025-06-10T00:00:00"/>
    <d v="2025-06-11T00:00:00"/>
    <n v="0"/>
    <s v=""/>
    <s v=""/>
    <s v="3102028290"/>
    <s v="200014983791"/>
    <s v="0010"/>
    <s v="0060"/>
    <s v="R1"/>
    <s v="10-60"/>
    <x v="0"/>
    <x v="1"/>
    <n v="10514"/>
    <x v="1"/>
  </r>
  <r>
    <s v="11105593786"/>
    <s v="25161INV01BD"/>
    <s v="FA"/>
    <s v="R4"/>
    <d v="2025-06-10T00:00:00"/>
    <s v=""/>
    <s v="3106"/>
    <x v="0"/>
    <s v="10469"/>
    <s v="0"/>
    <n v="-7.62"/>
    <s v=""/>
    <n v="-7.62"/>
    <s v="USD"/>
    <s v="O1"/>
    <s v="USMO6561311380"/>
    <s v="1110559378610469"/>
    <s v=""/>
    <s v="BATCH_ID"/>
    <d v="2025-06-10T00:00:00"/>
    <d v="2025-06-11T00:00:00"/>
    <n v="0"/>
    <s v=""/>
    <s v=""/>
    <s v="3102028289"/>
    <s v="200014983791"/>
    <s v="0010"/>
    <s v="0060"/>
    <s v="R1"/>
    <s v="10-60"/>
    <x v="0"/>
    <x v="0"/>
    <n v="10469"/>
    <x v="2"/>
  </r>
  <r>
    <s v="11105593852"/>
    <s v="25161INV01BD"/>
    <s v="FA"/>
    <s v="R4"/>
    <d v="2025-06-10T00:00:00"/>
    <s v=""/>
    <s v="3106"/>
    <x v="0"/>
    <s v="10469"/>
    <s v="0"/>
    <n v="-5"/>
    <s v=""/>
    <n v="-5"/>
    <s v="USD"/>
    <s v="O1"/>
    <s v="USMO6561321320"/>
    <s v="1110559385210469"/>
    <s v=""/>
    <s v="BATCH_ID"/>
    <d v="2025-06-10T00:00:00"/>
    <d v="2025-06-11T00:00:00"/>
    <n v="0"/>
    <s v=""/>
    <s v=""/>
    <s v="3102027824"/>
    <s v="200014979278"/>
    <s v="0010"/>
    <s v="0060"/>
    <s v="R1"/>
    <s v="10-60"/>
    <x v="0"/>
    <x v="0"/>
    <n v="10469"/>
    <x v="2"/>
  </r>
  <r>
    <s v="11105593852"/>
    <s v="25161INV01BD"/>
    <s v="FA"/>
    <s v="R4"/>
    <d v="2025-06-10T00:00:00"/>
    <s v=""/>
    <s v="3106"/>
    <x v="1"/>
    <s v="10514"/>
    <s v="0"/>
    <n v="-5"/>
    <s v=""/>
    <n v="-5"/>
    <s v="USD"/>
    <s v="O1"/>
    <s v="USMO6561321320"/>
    <s v="1110559385210514"/>
    <s v=""/>
    <s v="BATCH_ID"/>
    <d v="2025-06-10T00:00:00"/>
    <d v="2025-06-11T00:00:00"/>
    <n v="0"/>
    <s v=""/>
    <s v=""/>
    <s v="3102027825"/>
    <s v="200014979278"/>
    <s v="0010"/>
    <s v="0060"/>
    <s v="R1"/>
    <s v="10-60"/>
    <x v="0"/>
    <x v="1"/>
    <n v="10514"/>
    <x v="1"/>
  </r>
  <r>
    <s v="11105593891"/>
    <s v="25161INV01BJ"/>
    <s v="FA"/>
    <s v="R4"/>
    <d v="2025-06-10T00:00:00"/>
    <s v=""/>
    <s v="3106"/>
    <x v="1"/>
    <s v="10514"/>
    <s v="0"/>
    <n v="-5"/>
    <s v=""/>
    <n v="-5"/>
    <s v="USD"/>
    <s v="O1"/>
    <s v="USMO6561322620"/>
    <s v="1110559389110514"/>
    <s v=""/>
    <s v="BATCH_ID"/>
    <d v="2025-06-10T00:00:00"/>
    <d v="2025-06-11T00:00:00"/>
    <n v="0"/>
    <s v=""/>
    <s v=""/>
    <s v="3102122721"/>
    <s v="200015436005"/>
    <s v="0010"/>
    <s v="0060"/>
    <s v="R1"/>
    <s v="10-60"/>
    <x v="0"/>
    <x v="1"/>
    <n v="10514"/>
    <x v="1"/>
  </r>
  <r>
    <s v="11105593891"/>
    <s v="25161INV01BJ"/>
    <s v="FA"/>
    <s v="R4"/>
    <d v="2025-06-10T00:00:00"/>
    <s v=""/>
    <s v="3106"/>
    <x v="0"/>
    <s v="10469"/>
    <s v="0"/>
    <n v="-5"/>
    <s v=""/>
    <n v="-5"/>
    <s v="USD"/>
    <s v="O1"/>
    <s v="USMO6561322620"/>
    <s v="1110559389110469"/>
    <s v=""/>
    <s v="BATCH_ID"/>
    <d v="2025-06-10T00:00:00"/>
    <d v="2025-06-11T00:00:00"/>
    <n v="0"/>
    <s v=""/>
    <s v=""/>
    <s v="3102122720"/>
    <s v="200015436005"/>
    <s v="0010"/>
    <s v="0060"/>
    <s v="R1"/>
    <s v="10-60"/>
    <x v="0"/>
    <x v="0"/>
    <n v="10469"/>
    <x v="2"/>
  </r>
  <r>
    <s v="11105594030"/>
    <s v="25161INV01BD"/>
    <s v="FA"/>
    <s v="R4"/>
    <d v="2025-06-10T00:00:00"/>
    <s v=""/>
    <s v="3106"/>
    <x v="0"/>
    <s v="10719"/>
    <s v="0"/>
    <n v="-9.16"/>
    <s v=""/>
    <n v="-9.16"/>
    <s v="USD"/>
    <s v="O1"/>
    <s v="USMO6560514460"/>
    <s v="1110559403010719"/>
    <s v=""/>
    <s v="BATCH_ID"/>
    <d v="2025-06-10T00:00:00"/>
    <d v="2025-06-11T00:00:00"/>
    <n v="0"/>
    <s v=""/>
    <s v=""/>
    <s v="3102243092"/>
    <s v="200016026060"/>
    <s v="0010"/>
    <s v="0060"/>
    <s v="R1"/>
    <s v="10-60"/>
    <x v="0"/>
    <x v="0"/>
    <n v="10719"/>
    <x v="0"/>
  </r>
  <r>
    <s v="11105594048"/>
    <s v="25161INV01BJ"/>
    <s v="FA"/>
    <s v="R4"/>
    <d v="2025-06-10T00:00:00"/>
    <s v=""/>
    <s v="3106"/>
    <x v="1"/>
    <s v="10514"/>
    <s v="0"/>
    <n v="-5"/>
    <s v=""/>
    <n v="-5"/>
    <s v="USD"/>
    <s v="O1"/>
    <s v="USMO6561319790"/>
    <s v="1110559404810514"/>
    <s v=""/>
    <s v="BATCH_ID"/>
    <d v="2025-06-10T00:00:00"/>
    <d v="2025-06-11T00:00:00"/>
    <n v="0"/>
    <s v=""/>
    <s v=""/>
    <s v="3102272469"/>
    <s v="200016177129"/>
    <s v="0010"/>
    <s v="0060"/>
    <s v="R1"/>
    <s v="10-60"/>
    <x v="0"/>
    <x v="1"/>
    <n v="10514"/>
    <x v="1"/>
  </r>
  <r>
    <s v="11105594048"/>
    <s v="25161INV01BJ"/>
    <s v="FA"/>
    <s v="R4"/>
    <d v="2025-06-10T00:00:00"/>
    <s v=""/>
    <s v="3106"/>
    <x v="0"/>
    <s v="10469"/>
    <s v="0"/>
    <n v="-5"/>
    <s v=""/>
    <n v="-5"/>
    <s v="USD"/>
    <s v="O1"/>
    <s v="USMO6561319790"/>
    <s v="1110559404810469"/>
    <s v=""/>
    <s v="BATCH_ID"/>
    <d v="2025-06-10T00:00:00"/>
    <d v="2025-06-11T00:00:00"/>
    <n v="0"/>
    <s v=""/>
    <s v=""/>
    <s v="3102272468"/>
    <s v="200016177129"/>
    <s v="0010"/>
    <s v="0060"/>
    <s v="R1"/>
    <s v="10-60"/>
    <x v="0"/>
    <x v="0"/>
    <n v="10469"/>
    <x v="2"/>
  </r>
  <r>
    <s v="11105596036"/>
    <s v="25162INV01AW"/>
    <s v="FA"/>
    <s v="R4"/>
    <d v="2025-06-11T00:00:00"/>
    <s v=""/>
    <s v="3106"/>
    <x v="1"/>
    <s v="10514"/>
    <s v="0"/>
    <n v="-5"/>
    <s v=""/>
    <n v="-5"/>
    <s v="USD"/>
    <s v="O1"/>
    <s v="USMO6561325620"/>
    <s v="1110559603610514"/>
    <s v=""/>
    <s v="BATCH_ID"/>
    <d v="2025-06-11T00:00:00"/>
    <d v="2025-06-12T00:00:00"/>
    <n v="0"/>
    <s v=""/>
    <s v=""/>
    <s v="3101560405"/>
    <s v="200011417975"/>
    <s v="0010"/>
    <s v="0060"/>
    <s v="R1"/>
    <s v="10-60"/>
    <x v="0"/>
    <x v="1"/>
    <n v="10514"/>
    <x v="1"/>
  </r>
  <r>
    <s v="11105596099"/>
    <s v="25162INV01AW"/>
    <s v="FA"/>
    <s v="R4"/>
    <d v="2025-06-11T00:00:00"/>
    <s v=""/>
    <s v="3106"/>
    <x v="1"/>
    <s v="10514"/>
    <s v="0"/>
    <n v="-5"/>
    <s v=""/>
    <n v="-5"/>
    <s v="USD"/>
    <s v="O1"/>
    <s v="USMO6561371150"/>
    <s v="1110559609910514"/>
    <s v=""/>
    <s v="BATCH_ID"/>
    <d v="2025-06-11T00:00:00"/>
    <d v="2025-06-12T00:00:00"/>
    <n v="0"/>
    <s v=""/>
    <s v=""/>
    <s v="3101683901"/>
    <s v="200012249633"/>
    <s v="0010"/>
    <s v="0060"/>
    <s v="R1"/>
    <s v="10-60"/>
    <x v="0"/>
    <x v="1"/>
    <n v="10514"/>
    <x v="1"/>
  </r>
  <r>
    <s v="11105596099"/>
    <s v="25162INV01AW"/>
    <s v="FA"/>
    <s v="R4"/>
    <d v="2025-06-11T00:00:00"/>
    <s v=""/>
    <s v="3106"/>
    <x v="0"/>
    <s v="10469"/>
    <s v="0"/>
    <n v="-5"/>
    <s v=""/>
    <n v="-5"/>
    <s v="USD"/>
    <s v="O1"/>
    <s v="USMO6561371150"/>
    <s v="1110559609910469"/>
    <s v=""/>
    <s v="BATCH_ID"/>
    <d v="2025-06-11T00:00:00"/>
    <d v="2025-06-12T00:00:00"/>
    <n v="0"/>
    <s v=""/>
    <s v=""/>
    <s v="3101683980"/>
    <s v="200012249633"/>
    <s v="0010"/>
    <s v="0060"/>
    <s v="R1"/>
    <s v="10-60"/>
    <x v="0"/>
    <x v="0"/>
    <n v="10469"/>
    <x v="2"/>
  </r>
  <r>
    <s v="11105596932"/>
    <s v="25162INV01AW"/>
    <s v="FA"/>
    <s v="R4"/>
    <d v="2025-06-11T00:00:00"/>
    <s v=""/>
    <s v="3106"/>
    <x v="0"/>
    <s v="10469"/>
    <s v="0"/>
    <n v="-5"/>
    <s v=""/>
    <n v="-5"/>
    <s v="USD"/>
    <s v="O1"/>
    <s v="USMO6561328210"/>
    <s v="1110559693210469"/>
    <s v=""/>
    <s v="BATCH_ID"/>
    <d v="2025-06-11T00:00:00"/>
    <d v="2025-06-12T00:00:00"/>
    <n v="0"/>
    <s v=""/>
    <s v=""/>
    <s v="3102198702"/>
    <s v="200015799444"/>
    <s v="0010"/>
    <s v="0060"/>
    <s v="R1"/>
    <s v="10-60"/>
    <x v="0"/>
    <x v="0"/>
    <n v="10469"/>
    <x v="2"/>
  </r>
  <r>
    <s v="11105596932"/>
    <s v="25162INV01AW"/>
    <s v="FA"/>
    <s v="R4"/>
    <d v="2025-06-11T00:00:00"/>
    <s v=""/>
    <s v="3106"/>
    <x v="1"/>
    <s v="10514"/>
    <s v="0"/>
    <n v="-5"/>
    <s v=""/>
    <n v="-5"/>
    <s v="USD"/>
    <s v="O1"/>
    <s v="USMO6561328210"/>
    <s v="1110559693210514"/>
    <s v=""/>
    <s v="BATCH_ID"/>
    <d v="2025-06-11T00:00:00"/>
    <d v="2025-06-12T00:00:00"/>
    <n v="0"/>
    <s v=""/>
    <s v=""/>
    <s v="3102198703"/>
    <s v="200015799444"/>
    <s v="0010"/>
    <s v="0060"/>
    <s v="R1"/>
    <s v="10-60"/>
    <x v="0"/>
    <x v="1"/>
    <n v="10514"/>
    <x v="1"/>
  </r>
  <r>
    <s v="11105598180"/>
    <s v="25169INV01AM"/>
    <s v="FA"/>
    <s v="R4"/>
    <d v="2025-06-18T00:00:00"/>
    <s v=""/>
    <s v="3106"/>
    <x v="0"/>
    <s v="10719"/>
    <s v="0"/>
    <n v="-5"/>
    <s v=""/>
    <n v="-5"/>
    <s v="USD"/>
    <s v="O1"/>
    <s v="USMO6560561000"/>
    <s v="1110559818010719"/>
    <s v=""/>
    <s v="BATCH_ID"/>
    <d v="2025-06-18T00:00:00"/>
    <d v="2025-06-19T00:00:00"/>
    <n v="0"/>
    <s v=""/>
    <s v=""/>
    <s v="3101480238"/>
    <s v="200011608821"/>
    <s v="0010"/>
    <s v="0060"/>
    <s v="R1"/>
    <s v="10-60"/>
    <x v="0"/>
    <x v="0"/>
    <n v="10719"/>
    <x v="0"/>
  </r>
  <r>
    <s v="11105598296"/>
    <s v="25169INV01AM"/>
    <s v="FA"/>
    <s v="R4"/>
    <d v="2025-06-18T00:00:00"/>
    <s v=""/>
    <s v="3106"/>
    <x v="0"/>
    <s v="10719"/>
    <s v="0"/>
    <n v="-5"/>
    <s v=""/>
    <n v="-5"/>
    <s v="USD"/>
    <s v="O1"/>
    <s v="USMO6560526240"/>
    <s v="1110559829610719"/>
    <s v=""/>
    <s v="BATCH_ID"/>
    <d v="2025-06-18T00:00:00"/>
    <d v="2025-06-19T00:00:00"/>
    <n v="0"/>
    <s v=""/>
    <s v=""/>
    <s v="3101677455"/>
    <s v="200013413485"/>
    <s v="0010"/>
    <s v="0060"/>
    <s v="R1"/>
    <s v="10-60"/>
    <x v="0"/>
    <x v="0"/>
    <n v="10719"/>
    <x v="0"/>
  </r>
  <r>
    <s v="11105598301"/>
    <s v="25169INV01AM"/>
    <s v="FA"/>
    <s v="R4"/>
    <d v="2025-06-18T00:00:00"/>
    <s v=""/>
    <s v="3106"/>
    <x v="0"/>
    <s v="10469"/>
    <s v="0"/>
    <n v="-5"/>
    <s v=""/>
    <n v="-5"/>
    <s v="USD"/>
    <s v="O1"/>
    <s v="USMO6561313450"/>
    <s v="1110559830110469"/>
    <s v=""/>
    <s v="BATCH_ID"/>
    <d v="2025-06-18T00:00:00"/>
    <d v="2025-06-19T00:00:00"/>
    <n v="0"/>
    <s v=""/>
    <s v=""/>
    <s v="3101661235"/>
    <s v="200013394537"/>
    <s v="0010"/>
    <s v="0060"/>
    <s v="R1"/>
    <s v="10-60"/>
    <x v="0"/>
    <x v="0"/>
    <n v="10469"/>
    <x v="2"/>
  </r>
  <r>
    <s v="11105598301"/>
    <s v="25169INV01AM"/>
    <s v="FA"/>
    <s v="R4"/>
    <d v="2025-06-18T00:00:00"/>
    <s v=""/>
    <s v="3106"/>
    <x v="1"/>
    <s v="10514"/>
    <s v="0"/>
    <n v="-5"/>
    <s v=""/>
    <n v="-5"/>
    <s v="USD"/>
    <s v="O1"/>
    <s v="USMO6561313450"/>
    <s v="1110559830110514"/>
    <s v=""/>
    <s v="BATCH_ID"/>
    <d v="2025-06-18T00:00:00"/>
    <d v="2025-06-19T00:00:00"/>
    <n v="0"/>
    <s v=""/>
    <s v=""/>
    <s v="3101661332"/>
    <s v="200013394537"/>
    <s v="0010"/>
    <s v="0060"/>
    <s v="R1"/>
    <s v="10-60"/>
    <x v="0"/>
    <x v="1"/>
    <n v="10514"/>
    <x v="1"/>
  </r>
  <r>
    <s v="11105599754"/>
    <s v="25170INV01A0"/>
    <s v="FA"/>
    <s v="R4"/>
    <d v="2025-06-19T00:00:00"/>
    <s v=""/>
    <s v="3106"/>
    <x v="0"/>
    <s v="10719"/>
    <s v="0"/>
    <n v="-5"/>
    <s v=""/>
    <n v="-5"/>
    <s v="USD"/>
    <s v="O1"/>
    <s v="USMO6560572901"/>
    <s v="1110559975410719"/>
    <s v=""/>
    <s v="BATCH_ID"/>
    <d v="2025-06-19T00:00:00"/>
    <d v="2025-06-20T00:00:00"/>
    <n v="0"/>
    <s v=""/>
    <s v=""/>
    <s v="3101663286"/>
    <s v="200011024714"/>
    <s v="0010"/>
    <s v="0060"/>
    <s v="R1"/>
    <s v="10-60"/>
    <x v="0"/>
    <x v="0"/>
    <n v="10719"/>
    <x v="0"/>
  </r>
  <r>
    <s v="11105599852"/>
    <s v="25170INV01A7"/>
    <s v="FA"/>
    <s v="R4"/>
    <d v="2025-06-19T00:00:00"/>
    <s v=""/>
    <s v="3106"/>
    <x v="1"/>
    <s v="10514"/>
    <s v="0"/>
    <n v="-5"/>
    <s v=""/>
    <n v="-5"/>
    <s v="USD"/>
    <s v="O1"/>
    <s v="USMO6561331070"/>
    <s v="1110559985210514"/>
    <s v=""/>
    <s v="BATCH_ID"/>
    <d v="2025-06-19T00:00:00"/>
    <d v="2025-06-20T00:00:00"/>
    <n v="0"/>
    <s v=""/>
    <s v=""/>
    <s v="3101550855"/>
    <s v="200013148818"/>
    <s v="0010"/>
    <s v="0060"/>
    <s v="R1"/>
    <s v="10-60"/>
    <x v="0"/>
    <x v="1"/>
    <n v="10514"/>
    <x v="1"/>
  </r>
  <r>
    <s v="11105599852"/>
    <s v="25170INV01A7"/>
    <s v="FA"/>
    <s v="R4"/>
    <d v="2025-06-19T00:00:00"/>
    <s v=""/>
    <s v="3106"/>
    <x v="0"/>
    <s v="10469"/>
    <s v="0"/>
    <n v="-5"/>
    <s v=""/>
    <n v="-5"/>
    <s v="USD"/>
    <s v="O1"/>
    <s v="USMO6561331070"/>
    <s v="1110559985210469"/>
    <s v=""/>
    <s v="BATCH_ID"/>
    <d v="2025-06-19T00:00:00"/>
    <d v="2025-06-20T00:00:00"/>
    <n v="0"/>
    <s v=""/>
    <s v=""/>
    <s v="3101550949"/>
    <s v="200013148818"/>
    <s v="0010"/>
    <s v="0060"/>
    <s v="R1"/>
    <s v="10-60"/>
    <x v="0"/>
    <x v="0"/>
    <n v="10469"/>
    <x v="2"/>
  </r>
  <r>
    <s v="11105599883"/>
    <s v="25170INV01A0"/>
    <s v="FA"/>
    <s v="R4"/>
    <d v="2025-06-19T00:00:00"/>
    <s v=""/>
    <s v="3106"/>
    <x v="0"/>
    <s v="10469"/>
    <s v="0"/>
    <n v="-5"/>
    <s v=""/>
    <n v="-5"/>
    <s v="USD"/>
    <s v="O1"/>
    <s v="USMO6561331010"/>
    <s v="1110559988310469"/>
    <s v=""/>
    <s v="BATCH_ID"/>
    <d v="2025-06-19T00:00:00"/>
    <d v="2025-06-20T00:00:00"/>
    <n v="0"/>
    <s v=""/>
    <s v=""/>
    <s v="3101634364"/>
    <s v="200012654428"/>
    <s v="0010"/>
    <s v="0060"/>
    <s v="R1"/>
    <s v="10-60"/>
    <x v="0"/>
    <x v="0"/>
    <n v="10469"/>
    <x v="2"/>
  </r>
  <r>
    <s v="11105599883"/>
    <s v="25170INV01A0"/>
    <s v="FA"/>
    <s v="R4"/>
    <d v="2025-06-19T00:00:00"/>
    <s v=""/>
    <s v="3106"/>
    <x v="1"/>
    <s v="10514"/>
    <s v="0"/>
    <n v="-5"/>
    <s v=""/>
    <n v="-5"/>
    <s v="USD"/>
    <s v="O1"/>
    <s v="USMO6561331010"/>
    <s v="1110559988310514"/>
    <s v=""/>
    <s v="BATCH_ID"/>
    <d v="2025-06-19T00:00:00"/>
    <d v="2025-06-20T00:00:00"/>
    <n v="0"/>
    <s v=""/>
    <s v=""/>
    <s v="3101634554"/>
    <s v="200012654428"/>
    <s v="0010"/>
    <s v="0060"/>
    <s v="R1"/>
    <s v="10-60"/>
    <x v="0"/>
    <x v="1"/>
    <n v="10514"/>
    <x v="1"/>
  </r>
  <r>
    <s v="11105599929"/>
    <s v="25170INV01A0"/>
    <s v="FA"/>
    <s v="R4"/>
    <d v="2025-06-19T00:00:00"/>
    <s v=""/>
    <s v="3106"/>
    <x v="0"/>
    <s v="10469"/>
    <s v="0"/>
    <n v="-6.1"/>
    <s v=""/>
    <n v="-6.1"/>
    <s v="USD"/>
    <s v="O1"/>
    <s v="USMO6561318860"/>
    <s v="1110559992910469"/>
    <s v=""/>
    <s v="BATCH_ID"/>
    <d v="2025-06-19T00:00:00"/>
    <d v="2025-06-20T00:00:00"/>
    <n v="0"/>
    <s v=""/>
    <s v=""/>
    <s v="3101620175"/>
    <s v="200012647380"/>
    <s v="0010"/>
    <s v="0060"/>
    <s v="R1"/>
    <s v="10-60"/>
    <x v="0"/>
    <x v="0"/>
    <n v="10469"/>
    <x v="2"/>
  </r>
  <r>
    <s v="11105599929"/>
    <s v="25170INV01A0"/>
    <s v="FA"/>
    <s v="R4"/>
    <d v="2025-06-19T00:00:00"/>
    <s v=""/>
    <s v="3106"/>
    <x v="1"/>
    <s v="10514"/>
    <s v="0"/>
    <n v="-8.5"/>
    <s v=""/>
    <n v="-8.5"/>
    <s v="USD"/>
    <s v="O1"/>
    <s v="USMO6561318860"/>
    <s v="1110559992910514"/>
    <s v=""/>
    <s v="BATCH_ID"/>
    <d v="2025-06-19T00:00:00"/>
    <d v="2025-06-20T00:00:00"/>
    <n v="0"/>
    <s v=""/>
    <s v=""/>
    <s v="3101620079"/>
    <s v="200012647380"/>
    <s v="0010"/>
    <s v="0060"/>
    <s v="R1"/>
    <s v="10-60"/>
    <x v="0"/>
    <x v="1"/>
    <n v="10514"/>
    <x v="1"/>
  </r>
  <r>
    <s v="11105599980"/>
    <s v="25170INV01A0"/>
    <s v="FA"/>
    <s v="R4"/>
    <d v="2025-06-19T00:00:00"/>
    <s v=""/>
    <s v="3106"/>
    <x v="0"/>
    <s v="10719"/>
    <s v="0"/>
    <n v="-5"/>
    <s v=""/>
    <n v="-5"/>
    <s v="USD"/>
    <s v="O1"/>
    <s v="USMO6560523210"/>
    <s v="1110559998010719"/>
    <s v=""/>
    <s v="BATCH_ID"/>
    <d v="2025-06-19T00:00:00"/>
    <d v="2025-06-20T00:00:00"/>
    <n v="0"/>
    <s v=""/>
    <s v=""/>
    <s v="3102243906"/>
    <s v="200016025880"/>
    <s v="0010"/>
    <s v="0060"/>
    <s v="R1"/>
    <s v="10-60"/>
    <x v="0"/>
    <x v="0"/>
    <n v="10719"/>
    <x v="0"/>
  </r>
  <r>
    <s v="11105600783"/>
    <s v="25171INV01AW"/>
    <s v="FA"/>
    <s v="R4"/>
    <d v="2025-06-20T00:00:00"/>
    <s v=""/>
    <s v="3106"/>
    <x v="0"/>
    <s v="10469"/>
    <s v="0"/>
    <n v="-5"/>
    <s v=""/>
    <n v="-5"/>
    <s v="USD"/>
    <s v="O1"/>
    <s v="USMO6561315180"/>
    <s v="1110560078310469"/>
    <s v=""/>
    <s v="BATCH_ID"/>
    <d v="2025-06-20T00:00:00"/>
    <d v="2025-06-23T00:00:00"/>
    <n v="0"/>
    <s v=""/>
    <s v=""/>
    <s v="3101585748"/>
    <s v="200011589112"/>
    <s v="0010"/>
    <s v="0060"/>
    <s v="C1"/>
    <s v="10-60"/>
    <x v="0"/>
    <x v="0"/>
    <n v="10469"/>
    <x v="2"/>
  </r>
  <r>
    <s v="11105600783"/>
    <s v="25171INV01AW"/>
    <s v="FA"/>
    <s v="R4"/>
    <d v="2025-06-20T00:00:00"/>
    <s v=""/>
    <s v="3106"/>
    <x v="1"/>
    <s v="10514"/>
    <s v="0"/>
    <n v="-5"/>
    <s v=""/>
    <n v="-5"/>
    <s v="USD"/>
    <s v="O1"/>
    <s v="USMO6561315180"/>
    <s v="1110560078310514"/>
    <s v=""/>
    <s v="BATCH_ID"/>
    <d v="2025-06-20T00:00:00"/>
    <d v="2025-06-23T00:00:00"/>
    <n v="0"/>
    <s v=""/>
    <s v=""/>
    <s v="3101585948"/>
    <s v="200011589112"/>
    <s v="0010"/>
    <s v="0060"/>
    <s v="C1"/>
    <s v="10-60"/>
    <x v="0"/>
    <x v="1"/>
    <n v="10514"/>
    <x v="1"/>
  </r>
  <r>
    <s v="11105600930"/>
    <s v="25171INV01AW"/>
    <s v="FA"/>
    <s v="R4"/>
    <d v="2025-06-20T00:00:00"/>
    <s v=""/>
    <s v="3106"/>
    <x v="0"/>
    <s v="10719"/>
    <s v="0"/>
    <n v="-5"/>
    <s v=""/>
    <n v="-5"/>
    <s v="USD"/>
    <s v="O1"/>
    <s v="USMO6560520120"/>
    <s v="1110560093010719"/>
    <s v=""/>
    <s v="BATCH_ID"/>
    <d v="2025-06-20T00:00:00"/>
    <d v="2025-06-23T00:00:00"/>
    <n v="0"/>
    <s v=""/>
    <s v=""/>
    <s v="3101661783"/>
    <s v="200013826413"/>
    <s v="0010"/>
    <s v="0060"/>
    <s v="R1"/>
    <s v="10-60"/>
    <x v="0"/>
    <x v="0"/>
    <n v="10719"/>
    <x v="0"/>
  </r>
  <r>
    <s v="11105602122"/>
    <s v="25174INV01AW"/>
    <s v="FA"/>
    <s v="R4"/>
    <d v="2025-06-23T00:00:00"/>
    <s v=""/>
    <s v="3106"/>
    <x v="0"/>
    <s v="10719"/>
    <s v="0"/>
    <n v="-5"/>
    <s v=""/>
    <n v="-5"/>
    <s v="USD"/>
    <s v="O1"/>
    <s v="USMO6560524490"/>
    <s v="1110560212210719"/>
    <s v=""/>
    <s v="BATCH_ID"/>
    <d v="2025-06-23T00:00:00"/>
    <d v="2025-06-24T00:00:00"/>
    <n v="0"/>
    <s v=""/>
    <s v=""/>
    <s v="3101634532"/>
    <s v="200011083579"/>
    <s v="0010"/>
    <s v="0060"/>
    <s v="R1"/>
    <s v="10-60"/>
    <x v="0"/>
    <x v="0"/>
    <n v="10719"/>
    <x v="0"/>
  </r>
  <r>
    <s v="11105602261"/>
    <s v="25174INV01AW"/>
    <s v="FA"/>
    <s v="R4"/>
    <d v="2025-06-23T00:00:00"/>
    <s v=""/>
    <s v="3106"/>
    <x v="1"/>
    <s v="10514"/>
    <s v="0"/>
    <n v="-5"/>
    <s v=""/>
    <n v="-5"/>
    <s v="USD"/>
    <s v="O1"/>
    <s v="USMO6561333410"/>
    <s v="1110560226110514"/>
    <s v=""/>
    <s v="BATCH_ID"/>
    <d v="2025-06-23T00:00:00"/>
    <d v="2025-06-24T00:00:00"/>
    <n v="0"/>
    <s v=""/>
    <s v=""/>
    <s v="3101684433"/>
    <s v="200014434720"/>
    <s v="0010"/>
    <s v="0060"/>
    <s v="R1"/>
    <s v="10-60"/>
    <x v="0"/>
    <x v="1"/>
    <n v="10514"/>
    <x v="1"/>
  </r>
  <r>
    <s v="11105602261"/>
    <s v="25174INV01AW"/>
    <s v="FA"/>
    <s v="R4"/>
    <d v="2025-06-23T00:00:00"/>
    <s v=""/>
    <s v="3106"/>
    <x v="0"/>
    <s v="10469"/>
    <s v="0"/>
    <n v="-5"/>
    <s v=""/>
    <n v="-5"/>
    <s v="USD"/>
    <s v="O1"/>
    <s v="USMO6561333410"/>
    <s v="1110560226110469"/>
    <s v=""/>
    <s v="BATCH_ID"/>
    <d v="2025-06-23T00:00:00"/>
    <d v="2025-06-24T00:00:00"/>
    <n v="0"/>
    <s v=""/>
    <s v=""/>
    <s v="3101684598"/>
    <s v="200014434720"/>
    <s v="0010"/>
    <s v="0060"/>
    <s v="R1"/>
    <s v="10-60"/>
    <x v="0"/>
    <x v="0"/>
    <n v="10469"/>
    <x v="2"/>
  </r>
  <r>
    <s v="11105602311"/>
    <s v="25174INV01AW"/>
    <s v="FA"/>
    <s v="R4"/>
    <d v="2025-06-23T00:00:00"/>
    <s v=""/>
    <s v="3106"/>
    <x v="0"/>
    <s v="10469"/>
    <s v="0"/>
    <n v="-5"/>
    <s v=""/>
    <n v="-5"/>
    <s v="USD"/>
    <s v="O1"/>
    <s v="USMO6561328100"/>
    <s v="1110560231110469"/>
    <s v=""/>
    <s v="BATCH_ID"/>
    <d v="2025-06-23T00:00:00"/>
    <d v="2025-06-24T00:00:00"/>
    <n v="0"/>
    <s v=""/>
    <s v=""/>
    <s v="3101518642"/>
    <s v="200014430884"/>
    <s v="0010"/>
    <s v="0060"/>
    <s v="R1"/>
    <s v="10-60"/>
    <x v="0"/>
    <x v="0"/>
    <n v="10469"/>
    <x v="2"/>
  </r>
  <r>
    <s v="11105602311"/>
    <s v="25174INV01AW"/>
    <s v="FA"/>
    <s v="R4"/>
    <d v="2025-06-23T00:00:00"/>
    <s v=""/>
    <s v="3106"/>
    <x v="1"/>
    <s v="10514"/>
    <s v="0"/>
    <n v="-5"/>
    <s v=""/>
    <n v="-5"/>
    <s v="USD"/>
    <s v="O1"/>
    <s v="USMO6561328100"/>
    <s v="1110560231110514"/>
    <s v=""/>
    <s v="BATCH_ID"/>
    <d v="2025-06-23T00:00:00"/>
    <d v="2025-06-24T00:00:00"/>
    <n v="0"/>
    <s v=""/>
    <s v=""/>
    <s v="3101518737"/>
    <s v="200014430884"/>
    <s v="0010"/>
    <s v="0060"/>
    <s v="R1"/>
    <s v="10-60"/>
    <x v="0"/>
    <x v="1"/>
    <n v="10514"/>
    <x v="1"/>
  </r>
  <r>
    <s v="11105602354"/>
    <s v="25174INV01AW"/>
    <s v="FA"/>
    <s v="R4"/>
    <d v="2025-06-23T00:00:00"/>
    <s v=""/>
    <s v="3106"/>
    <x v="0"/>
    <s v="10469"/>
    <s v="0"/>
    <n v="-5"/>
    <s v=""/>
    <n v="-5"/>
    <s v="USD"/>
    <s v="O1"/>
    <s v="USMO6561300000"/>
    <s v="1110560235410469"/>
    <s v=""/>
    <s v="BATCH_ID"/>
    <d v="2025-06-23T00:00:00"/>
    <d v="2025-06-24T00:00:00"/>
    <n v="0"/>
    <s v=""/>
    <s v=""/>
    <s v="3102157107"/>
    <s v="200015599778"/>
    <s v="0010"/>
    <s v="0060"/>
    <s v="R1"/>
    <s v="10-60"/>
    <x v="0"/>
    <x v="0"/>
    <n v="10469"/>
    <x v="2"/>
  </r>
  <r>
    <s v="11105602354"/>
    <s v="25174INV01AW"/>
    <s v="FA"/>
    <s v="R4"/>
    <d v="2025-06-23T00:00:00"/>
    <s v=""/>
    <s v="3106"/>
    <x v="1"/>
    <s v="10514"/>
    <s v="0"/>
    <n v="-5"/>
    <s v=""/>
    <n v="-5"/>
    <s v="USD"/>
    <s v="O1"/>
    <s v="USMO6561300000"/>
    <s v="1110560235410514"/>
    <s v=""/>
    <s v="BATCH_ID"/>
    <d v="2025-06-23T00:00:00"/>
    <d v="2025-06-24T00:00:00"/>
    <n v="0"/>
    <s v=""/>
    <s v=""/>
    <s v="3102157108"/>
    <s v="200015599778"/>
    <s v="0010"/>
    <s v="0060"/>
    <s v="R1"/>
    <s v="10-60"/>
    <x v="0"/>
    <x v="1"/>
    <n v="10514"/>
    <x v="1"/>
  </r>
  <r>
    <s v="11105603076"/>
    <s v="25175INV01AG"/>
    <s v="FA"/>
    <s v="R4"/>
    <d v="2025-06-24T00:00:00"/>
    <s v=""/>
    <s v="3106"/>
    <x v="0"/>
    <s v="10719"/>
    <s v="0"/>
    <n v="-5"/>
    <s v=""/>
    <n v="-5"/>
    <s v="USD"/>
    <s v="O1"/>
    <s v="USMO6560517060"/>
    <s v="1110560307610719"/>
    <s v=""/>
    <s v="BATCH_ID"/>
    <d v="2025-06-24T00:00:00"/>
    <d v="2025-06-25T00:00:00"/>
    <n v="0"/>
    <s v=""/>
    <s v=""/>
    <s v="3101649695"/>
    <s v="200011014079"/>
    <s v="0010"/>
    <s v="0060"/>
    <s v="R1"/>
    <s v="10-60"/>
    <x v="0"/>
    <x v="0"/>
    <n v="10719"/>
    <x v="0"/>
  </r>
  <r>
    <s v="11105603230"/>
    <s v="25175INV01AG"/>
    <s v="FA"/>
    <s v="R4"/>
    <d v="2025-06-24T00:00:00"/>
    <s v=""/>
    <s v="3106"/>
    <x v="0"/>
    <s v="10719"/>
    <s v="0"/>
    <n v="-5"/>
    <s v=""/>
    <n v="-5"/>
    <s v="USD"/>
    <s v="O1"/>
    <s v="USMO6560526790"/>
    <s v="1110560323010719"/>
    <s v=""/>
    <s v="BATCH_ID"/>
    <d v="2025-06-24T00:00:00"/>
    <d v="2025-06-25T00:00:00"/>
    <n v="0"/>
    <s v=""/>
    <s v=""/>
    <s v="3101548936"/>
    <s v="200012302812"/>
    <s v="0010"/>
    <s v="0060"/>
    <s v="R1"/>
    <s v="10-60"/>
    <x v="0"/>
    <x v="0"/>
    <n v="10719"/>
    <x v="0"/>
  </r>
  <r>
    <s v="11105603266"/>
    <s v="25175INV01AG"/>
    <s v="FA"/>
    <s v="R4"/>
    <d v="2025-06-24T00:00:00"/>
    <s v=""/>
    <s v="3106"/>
    <x v="0"/>
    <s v="10719"/>
    <s v="0"/>
    <n v="-9.33"/>
    <s v=""/>
    <n v="-9.33"/>
    <s v="USD"/>
    <s v="O1"/>
    <s v="USMO6560517490"/>
    <s v="1110560326610719"/>
    <s v=""/>
    <s v="BATCH_ID"/>
    <d v="2025-06-24T00:00:00"/>
    <d v="2025-06-25T00:00:00"/>
    <n v="0"/>
    <s v=""/>
    <s v=""/>
    <s v="3101514037"/>
    <s v="200013823576"/>
    <s v="0010"/>
    <s v="0060"/>
    <s v="R1"/>
    <s v="10-60"/>
    <x v="0"/>
    <x v="0"/>
    <n v="10719"/>
    <x v="0"/>
  </r>
  <r>
    <s v="11105603274"/>
    <s v="25175INV01AG"/>
    <s v="FA"/>
    <s v="R4"/>
    <d v="2025-06-24T00:00:00"/>
    <s v=""/>
    <s v="3106"/>
    <x v="0"/>
    <s v="10719"/>
    <s v="0"/>
    <n v="-17.149999999999999"/>
    <s v=""/>
    <n v="-17.149999999999999"/>
    <s v="USD"/>
    <s v="O1"/>
    <s v="USMO6560526670"/>
    <s v="1110560327410719"/>
    <s v=""/>
    <s v="BATCH_ID"/>
    <d v="2025-06-24T00:00:00"/>
    <d v="2025-06-25T00:00:00"/>
    <n v="0"/>
    <s v=""/>
    <s v=""/>
    <s v="3101498726"/>
    <s v="200013787581"/>
    <s v="0010"/>
    <s v="0060"/>
    <s v="R1"/>
    <s v="10-60"/>
    <x v="0"/>
    <x v="0"/>
    <n v="10719"/>
    <x v="0"/>
  </r>
  <r>
    <s v="11105603279"/>
    <s v="25175INV01AG"/>
    <s v="FA"/>
    <s v="R4"/>
    <d v="2025-06-24T00:00:00"/>
    <s v=""/>
    <s v="3106"/>
    <x v="0"/>
    <s v="10719"/>
    <s v="0"/>
    <n v="-5.89"/>
    <s v=""/>
    <n v="-5.89"/>
    <s v="USD"/>
    <s v="O1"/>
    <s v="USMO6560526680"/>
    <s v="1110560327910719"/>
    <s v=""/>
    <s v="BATCH_ID"/>
    <d v="2025-06-24T00:00:00"/>
    <d v="2025-06-25T00:00:00"/>
    <n v="0"/>
    <s v=""/>
    <s v=""/>
    <s v="3101498831"/>
    <s v="200013799073"/>
    <s v="0010"/>
    <s v="0060"/>
    <s v="R1"/>
    <s v="10-60"/>
    <x v="0"/>
    <x v="0"/>
    <n v="10719"/>
    <x v="0"/>
  </r>
  <r>
    <s v="11105603311"/>
    <s v="25175INV01AG"/>
    <s v="FA"/>
    <s v="R4"/>
    <d v="2025-06-24T00:00:00"/>
    <s v=""/>
    <s v="3106"/>
    <x v="0"/>
    <s v="10719"/>
    <s v="0"/>
    <n v="-5"/>
    <s v=""/>
    <n v="-5"/>
    <s v="USD"/>
    <s v="O1"/>
    <s v="USMO6560515470"/>
    <s v="1110560331110719"/>
    <s v=""/>
    <s v="BATCH_ID"/>
    <d v="2025-06-24T00:00:00"/>
    <d v="2025-06-25T00:00:00"/>
    <n v="0"/>
    <s v=""/>
    <s v=""/>
    <s v="3101484063"/>
    <s v="200013816158"/>
    <s v="0010"/>
    <s v="0060"/>
    <s v="R1"/>
    <s v="10-60"/>
    <x v="0"/>
    <x v="0"/>
    <n v="10719"/>
    <x v="0"/>
  </r>
  <r>
    <s v="11105603347"/>
    <s v="25175INV01AG"/>
    <s v="FA"/>
    <s v="R4"/>
    <d v="2025-06-24T00:00:00"/>
    <s v=""/>
    <s v="3106"/>
    <x v="0"/>
    <s v="10719"/>
    <s v="0"/>
    <n v="-5"/>
    <s v=""/>
    <n v="-5"/>
    <s v="USD"/>
    <s v="O1"/>
    <s v="USMO6560517030"/>
    <s v="1110560334710719"/>
    <s v=""/>
    <s v="BATCH_ID"/>
    <d v="2025-06-24T00:00:00"/>
    <d v="2025-06-25T00:00:00"/>
    <n v="0"/>
    <s v=""/>
    <s v=""/>
    <s v="3101701649"/>
    <s v="200013817644"/>
    <s v="0010"/>
    <s v="0060"/>
    <s v="R1"/>
    <s v="10-60"/>
    <x v="0"/>
    <x v="0"/>
    <n v="10719"/>
    <x v="0"/>
  </r>
  <r>
    <s v="11105603396"/>
    <s v="25175INV01AG"/>
    <s v="FA"/>
    <s v="R4"/>
    <d v="2025-06-24T00:00:00"/>
    <s v=""/>
    <s v="3106"/>
    <x v="0"/>
    <s v="10719"/>
    <s v="0"/>
    <n v="-9.44"/>
    <s v=""/>
    <n v="-9.44"/>
    <s v="USD"/>
    <s v="O1"/>
    <s v="USMO6560522190"/>
    <s v="1110560339610719"/>
    <s v=""/>
    <s v="BATCH_ID"/>
    <d v="2025-06-24T00:00:00"/>
    <d v="2025-06-25T00:00:00"/>
    <n v="0"/>
    <s v=""/>
    <s v=""/>
    <s v="3102126088"/>
    <s v="200015453729"/>
    <s v="0010"/>
    <s v="0060"/>
    <s v="R1"/>
    <s v="10-60"/>
    <x v="0"/>
    <x v="0"/>
    <n v="10719"/>
    <x v="0"/>
  </r>
  <r>
    <s v="11105603986"/>
    <s v="25176INV01BM"/>
    <s v="FA"/>
    <s v="R4"/>
    <d v="2025-06-25T00:00:00"/>
    <s v=""/>
    <s v="3106"/>
    <x v="0"/>
    <s v="10719"/>
    <s v="0"/>
    <n v="-23.16"/>
    <s v=""/>
    <n v="-23.16"/>
    <s v="USD"/>
    <s v="O1"/>
    <s v="USMO6485492510"/>
    <s v="1110560398610719"/>
    <s v=""/>
    <s v="BATCH_ID"/>
    <d v="2025-06-25T00:00:00"/>
    <d v="2025-06-26T00:00:00"/>
    <n v="0"/>
    <s v=""/>
    <s v=""/>
    <s v="3101618284"/>
    <s v="200011296684"/>
    <s v="0010"/>
    <s v="0060"/>
    <s v="R1"/>
    <s v="10-60"/>
    <x v="0"/>
    <x v="0"/>
    <n v="10719"/>
    <x v="0"/>
  </r>
  <r>
    <s v="11105604002"/>
    <s v="25176INV01BM"/>
    <s v="FA"/>
    <s v="R4"/>
    <d v="2025-06-25T00:00:00"/>
    <s v=""/>
    <s v="3106"/>
    <x v="0"/>
    <s v="10719"/>
    <s v="0"/>
    <n v="-5"/>
    <s v=""/>
    <n v="-5"/>
    <s v="USD"/>
    <s v="O1"/>
    <s v="USMO6560581570"/>
    <s v="1110560400210719"/>
    <s v=""/>
    <s v="BATCH_ID"/>
    <d v="2025-06-25T00:00:00"/>
    <d v="2025-06-26T00:00:00"/>
    <n v="0"/>
    <s v=""/>
    <s v=""/>
    <s v="3101613125"/>
    <s v="200011305378"/>
    <s v="0010"/>
    <s v="0060"/>
    <s v="R1"/>
    <s v="10-60"/>
    <x v="0"/>
    <x v="0"/>
    <n v="10719"/>
    <x v="0"/>
  </r>
  <r>
    <s v="11105604120"/>
    <s v="25176INV01BM"/>
    <s v="FA"/>
    <s v="R4"/>
    <d v="2025-06-25T00:00:00"/>
    <s v=""/>
    <s v="3106"/>
    <x v="0"/>
    <s v="10719"/>
    <s v="0"/>
    <n v="-5"/>
    <s v=""/>
    <n v="-5"/>
    <s v="USD"/>
    <s v="O1"/>
    <s v="USMO6485493820"/>
    <s v="1110560412010719"/>
    <s v=""/>
    <s v="BATCH_ID"/>
    <d v="2025-06-25T00:00:00"/>
    <d v="2025-06-26T00:00:00"/>
    <n v="0"/>
    <s v=""/>
    <s v=""/>
    <s v="3101695635"/>
    <s v="200013202128"/>
    <s v="0010"/>
    <s v="0060"/>
    <s v="R1"/>
    <s v="10-60"/>
    <x v="0"/>
    <x v="0"/>
    <n v="10719"/>
    <x v="0"/>
  </r>
  <r>
    <s v="11105604150"/>
    <s v="25176INV01BM"/>
    <s v="FA"/>
    <s v="R4"/>
    <d v="2025-06-25T00:00:00"/>
    <s v=""/>
    <s v="3106"/>
    <x v="0"/>
    <s v="10469"/>
    <s v="0"/>
    <n v="-5"/>
    <s v=""/>
    <n v="-5"/>
    <s v="USD"/>
    <s v="O1"/>
    <s v="USMO6561314870"/>
    <s v="1110560415010469"/>
    <s v=""/>
    <s v="BATCH_ID"/>
    <d v="2025-06-25T00:00:00"/>
    <d v="2025-06-26T00:00:00"/>
    <n v="0"/>
    <s v=""/>
    <s v=""/>
    <s v="3101630490"/>
    <s v="200013204090"/>
    <s v="0010"/>
    <s v="0060"/>
    <s v="R1"/>
    <s v="10-60"/>
    <x v="0"/>
    <x v="0"/>
    <n v="10469"/>
    <x v="2"/>
  </r>
  <r>
    <s v="11105604150"/>
    <s v="25176INV01BM"/>
    <s v="FA"/>
    <s v="R4"/>
    <d v="2025-06-25T00:00:00"/>
    <s v=""/>
    <s v="3106"/>
    <x v="1"/>
    <s v="10514"/>
    <s v="0"/>
    <n v="-5"/>
    <s v=""/>
    <n v="-5"/>
    <s v="USD"/>
    <s v="O1"/>
    <s v="USMO6561314870"/>
    <s v="1110560415010514"/>
    <s v=""/>
    <s v="BATCH_ID"/>
    <d v="2025-06-25T00:00:00"/>
    <d v="2025-06-26T00:00:00"/>
    <n v="0"/>
    <s v=""/>
    <s v=""/>
    <s v="3101630394"/>
    <s v="200013204090"/>
    <s v="0010"/>
    <s v="0060"/>
    <s v="R1"/>
    <s v="10-60"/>
    <x v="0"/>
    <x v="1"/>
    <n v="10514"/>
    <x v="1"/>
  </r>
  <r>
    <s v="11105604257"/>
    <s v="25176INV01BM"/>
    <s v="FA"/>
    <s v="R4"/>
    <d v="2025-06-25T00:00:00"/>
    <s v=""/>
    <s v="3106"/>
    <x v="0"/>
    <s v="10719"/>
    <s v="0"/>
    <n v="-5"/>
    <s v=""/>
    <n v="-5"/>
    <s v="USD"/>
    <s v="O1"/>
    <s v="USMO6485492190"/>
    <s v="1110560425710719"/>
    <s v=""/>
    <s v="BATCH_ID"/>
    <d v="2025-06-25T00:00:00"/>
    <d v="2025-06-26T00:00:00"/>
    <n v="0"/>
    <s v=""/>
    <s v=""/>
    <s v="3102033935"/>
    <s v="200015002518"/>
    <s v="0010"/>
    <s v="0060"/>
    <s v="R1"/>
    <s v="10-60"/>
    <x v="0"/>
    <x v="0"/>
    <n v="10719"/>
    <x v="0"/>
  </r>
  <r>
    <s v="11105604264"/>
    <s v="25176INV01BM"/>
    <s v="FA"/>
    <s v="R4"/>
    <d v="2025-06-25T00:00:00"/>
    <s v=""/>
    <s v="3106"/>
    <x v="0"/>
    <s v="10719"/>
    <s v="0"/>
    <n v="-11.51"/>
    <s v=""/>
    <n v="-11.51"/>
    <s v="USD"/>
    <s v="O1"/>
    <s v="USMO6570573590"/>
    <s v="1110560426410719"/>
    <s v=""/>
    <s v="BATCH_ID"/>
    <d v="2025-06-25T00:00:00"/>
    <d v="2025-06-26T00:00:00"/>
    <n v="0"/>
    <s v=""/>
    <s v=""/>
    <s v="3102034026"/>
    <s v="200015004092"/>
    <s v="0010"/>
    <s v="0060"/>
    <s v="R1"/>
    <s v="10-60"/>
    <x v="0"/>
    <x v="0"/>
    <n v="10719"/>
    <x v="0"/>
  </r>
  <r>
    <s v="11105604289"/>
    <s v="25176INV01BM"/>
    <s v="FA"/>
    <s v="R4"/>
    <d v="2025-06-25T00:00:00"/>
    <s v=""/>
    <s v="3106"/>
    <x v="0"/>
    <s v="10719"/>
    <s v="0"/>
    <n v="-5"/>
    <s v=""/>
    <n v="-5"/>
    <s v="USD"/>
    <s v="O1"/>
    <s v="USMO6485492350"/>
    <s v="1110560428910719"/>
    <s v=""/>
    <s v="BATCH_ID"/>
    <d v="2025-06-25T00:00:00"/>
    <d v="2025-06-26T00:00:00"/>
    <n v="0"/>
    <s v=""/>
    <s v=""/>
    <s v="3102280336"/>
    <s v="200016215838"/>
    <s v="0010"/>
    <s v="0060"/>
    <s v="R1"/>
    <s v="10-60"/>
    <x v="0"/>
    <x v="0"/>
    <n v="10719"/>
    <x v="0"/>
  </r>
  <r>
    <s v="11105604724"/>
    <s v="25181INV01BH"/>
    <s v="FA"/>
    <s v="R4"/>
    <d v="2025-06-30T00:00:00"/>
    <s v=""/>
    <s v="3106"/>
    <x v="1"/>
    <s v="10514"/>
    <s v="0"/>
    <n v="-5"/>
    <s v=""/>
    <n v="-5"/>
    <s v="USD"/>
    <s v="O1"/>
    <s v="USMO6561328250"/>
    <s v="1110560472410514"/>
    <s v=""/>
    <s v="BATCH_ID"/>
    <d v="2025-06-30T00:00:00"/>
    <d v="2025-07-01T00:00:00"/>
    <n v="0"/>
    <s v=""/>
    <s v=""/>
    <s v="3101647619"/>
    <s v="200012801599"/>
    <s v="0010"/>
    <s v="0060"/>
    <s v="R1"/>
    <s v="10-60"/>
    <x v="0"/>
    <x v="1"/>
    <n v="10514"/>
    <x v="1"/>
  </r>
  <r>
    <s v="11105604724"/>
    <s v="25181INV01BH"/>
    <s v="FA"/>
    <s v="R4"/>
    <d v="2025-06-30T00:00:00"/>
    <s v=""/>
    <s v="3106"/>
    <x v="0"/>
    <s v="10469"/>
    <s v="0"/>
    <n v="-5"/>
    <s v=""/>
    <n v="-5"/>
    <s v="USD"/>
    <s v="O1"/>
    <s v="USMO6561328250"/>
    <s v="1110560472410469"/>
    <s v=""/>
    <s v="BATCH_ID"/>
    <d v="2025-06-30T00:00:00"/>
    <d v="2025-07-01T00:00:00"/>
    <n v="0"/>
    <s v=""/>
    <s v=""/>
    <s v="3101647524"/>
    <s v="200012801599"/>
    <s v="0010"/>
    <s v="0060"/>
    <s v="R1"/>
    <s v="10-60"/>
    <x v="0"/>
    <x v="0"/>
    <n v="10469"/>
    <x v="2"/>
  </r>
  <r>
    <s v="11105604839"/>
    <s v="25181INV01BH"/>
    <s v="FA"/>
    <s v="R4"/>
    <d v="2025-06-30T00:00:00"/>
    <s v=""/>
    <s v="3106"/>
    <x v="1"/>
    <s v="10514"/>
    <s v="0"/>
    <n v="-5"/>
    <s v=""/>
    <n v="-5"/>
    <s v="USD"/>
    <s v="O1"/>
    <s v="USMO6561328010"/>
    <s v="1110560483910514"/>
    <s v=""/>
    <s v="BATCH_ID"/>
    <d v="2025-06-30T00:00:00"/>
    <d v="2025-07-01T00:00:00"/>
    <n v="0"/>
    <s v=""/>
    <s v=""/>
    <s v="3102027856"/>
    <s v="200014977934"/>
    <s v="0010"/>
    <s v="0060"/>
    <s v="R1"/>
    <s v="10-60"/>
    <x v="0"/>
    <x v="1"/>
    <n v="10514"/>
    <x v="1"/>
  </r>
  <r>
    <s v="11105604839"/>
    <s v="25181INV01BH"/>
    <s v="FA"/>
    <s v="R4"/>
    <d v="2025-06-30T00:00:00"/>
    <s v=""/>
    <s v="3106"/>
    <x v="0"/>
    <s v="10469"/>
    <s v="0"/>
    <n v="-5"/>
    <s v=""/>
    <n v="-5"/>
    <s v="USD"/>
    <s v="O1"/>
    <s v="USMO6561328010"/>
    <s v="1110560483910469"/>
    <s v=""/>
    <s v="BATCH_ID"/>
    <d v="2025-06-30T00:00:00"/>
    <d v="2025-07-01T00:00:00"/>
    <n v="0"/>
    <s v=""/>
    <s v=""/>
    <s v="3102027855"/>
    <s v="200014977934"/>
    <s v="0010"/>
    <s v="0060"/>
    <s v="R1"/>
    <s v="10-60"/>
    <x v="0"/>
    <x v="0"/>
    <n v="10469"/>
    <x v="2"/>
  </r>
  <r>
    <s v="11105605004"/>
    <s v="25181INV01BH"/>
    <s v="FA"/>
    <s v="R4"/>
    <d v="2025-06-30T00:00:00"/>
    <s v=""/>
    <s v="3106"/>
    <x v="0"/>
    <s v="10469"/>
    <s v="0"/>
    <n v="-5"/>
    <s v=""/>
    <n v="-5"/>
    <s v="USD"/>
    <s v="O1"/>
    <s v="USMO6561328320"/>
    <s v="1110560500410469"/>
    <s v=""/>
    <s v="BATCH_ID"/>
    <d v="2025-06-30T00:00:00"/>
    <d v="2025-07-01T00:00:00"/>
    <n v="0"/>
    <s v=""/>
    <s v=""/>
    <s v="3102301610"/>
    <s v="200016326197"/>
    <s v="0010"/>
    <s v="0060"/>
    <s v="R1"/>
    <s v="10-60"/>
    <x v="0"/>
    <x v="0"/>
    <n v="10469"/>
    <x v="2"/>
  </r>
  <r>
    <s v="11200636458"/>
    <s v="25156INV01AX"/>
    <s v="FA"/>
    <s v="R4"/>
    <d v="2025-06-05T00:00:00"/>
    <s v=""/>
    <s v="3106"/>
    <x v="0"/>
    <s v="10719"/>
    <s v="0"/>
    <n v="-5"/>
    <s v=""/>
    <n v="-5"/>
    <s v="USD"/>
    <s v="O1"/>
    <s v="USMO6576981600"/>
    <s v="1120063645810719"/>
    <s v=""/>
    <s v="BATCH_ID"/>
    <d v="2025-06-05T00:00:00"/>
    <d v="2025-06-06T00:00:00"/>
    <n v="0"/>
    <s v=""/>
    <s v=""/>
    <s v="3101526678"/>
    <s v="200012090961"/>
    <s v="0010"/>
    <s v="0060"/>
    <s v="R1"/>
    <s v="10-60"/>
    <x v="0"/>
    <x v="0"/>
    <n v="10719"/>
    <x v="0"/>
  </r>
  <r>
    <s v="11200636573"/>
    <s v="25156INV01AX"/>
    <s v="FA"/>
    <s v="R4"/>
    <d v="2025-06-05T00:00:00"/>
    <s v=""/>
    <s v="3106"/>
    <x v="0"/>
    <s v="10719"/>
    <s v="0"/>
    <n v="-5"/>
    <s v=""/>
    <n v="-5"/>
    <s v="USD"/>
    <s v="O1"/>
    <s v="USMO6576982121"/>
    <s v="1120063657310719"/>
    <s v=""/>
    <s v="BATCH_ID"/>
    <d v="2025-06-05T00:00:00"/>
    <d v="2025-06-06T00:00:00"/>
    <n v="0"/>
    <s v=""/>
    <s v=""/>
    <s v="3101573512"/>
    <s v="200013037490"/>
    <s v="0010"/>
    <s v="0060"/>
    <s v="R1"/>
    <s v="10-60"/>
    <x v="0"/>
    <x v="0"/>
    <n v="10719"/>
    <x v="0"/>
  </r>
  <r>
    <s v="11200636575"/>
    <s v="25156INV01AX"/>
    <s v="FA"/>
    <s v="R4"/>
    <d v="2025-06-05T00:00:00"/>
    <s v=""/>
    <s v="3106"/>
    <x v="0"/>
    <s v="10719"/>
    <s v="0"/>
    <n v="-5"/>
    <s v=""/>
    <n v="-5"/>
    <s v="USD"/>
    <s v="O1"/>
    <s v="USMO6560511630"/>
    <s v="1120063657510719"/>
    <s v=""/>
    <s v="BATCH_ID"/>
    <d v="2025-06-05T00:00:00"/>
    <d v="2025-06-06T00:00:00"/>
    <n v="0"/>
    <s v=""/>
    <s v=""/>
    <s v="3101555099"/>
    <s v="200013040767"/>
    <s v="0010"/>
    <s v="0060"/>
    <s v="C1"/>
    <s v="10-60"/>
    <x v="0"/>
    <x v="0"/>
    <n v="10719"/>
    <x v="0"/>
  </r>
  <r>
    <s v="11200636600"/>
    <s v="25156INV01AX"/>
    <s v="FA"/>
    <s v="R4"/>
    <d v="2025-06-05T00:00:00"/>
    <s v=""/>
    <s v="3106"/>
    <x v="0"/>
    <s v="10719"/>
    <s v="0"/>
    <n v="-5"/>
    <s v=""/>
    <n v="-5"/>
    <s v="USD"/>
    <s v="O1"/>
    <s v="USMO6576962220"/>
    <s v="1120063660010719"/>
    <s v=""/>
    <s v="BATCH_ID"/>
    <d v="2025-06-05T00:00:00"/>
    <d v="2025-06-06T00:00:00"/>
    <n v="0"/>
    <s v=""/>
    <s v=""/>
    <s v="3101722954"/>
    <s v="200013041690"/>
    <s v="0010"/>
    <s v="0060"/>
    <s v="R1"/>
    <s v="10-60"/>
    <x v="0"/>
    <x v="0"/>
    <n v="10719"/>
    <x v="0"/>
  </r>
  <r>
    <s v="11200636677"/>
    <s v="25156INV01AX"/>
    <s v="FA"/>
    <s v="R4"/>
    <d v="2025-06-05T00:00:00"/>
    <s v=""/>
    <s v="3106"/>
    <x v="0"/>
    <s v="10719"/>
    <s v="0"/>
    <n v="-10.130000000000001"/>
    <s v=""/>
    <n v="-10.130000000000001"/>
    <s v="USD"/>
    <s v="O1"/>
    <s v="USMO6560511780"/>
    <s v="1120063667710719"/>
    <s v=""/>
    <s v="BATCH_ID"/>
    <d v="2025-06-05T00:00:00"/>
    <d v="2025-06-06T00:00:00"/>
    <n v="0"/>
    <s v=""/>
    <s v=""/>
    <s v="3101507357"/>
    <s v="200013775230"/>
    <s v="0010"/>
    <s v="0060"/>
    <s v="R1"/>
    <s v="10-60"/>
    <x v="0"/>
    <x v="0"/>
    <n v="10719"/>
    <x v="0"/>
  </r>
  <r>
    <s v="11200636915"/>
    <s v="25156INV01AX"/>
    <s v="FA"/>
    <s v="R4"/>
    <d v="2025-06-05T00:00:00"/>
    <s v=""/>
    <s v="3106"/>
    <x v="0"/>
    <s v="10719"/>
    <s v="0"/>
    <n v="-5"/>
    <s v=""/>
    <n v="-5"/>
    <s v="USD"/>
    <s v="O1"/>
    <s v="USMO6560511130"/>
    <s v="1120063691510719"/>
    <s v=""/>
    <s v="BATCH_ID"/>
    <d v="2025-06-05T00:00:00"/>
    <d v="2025-06-06T00:00:00"/>
    <n v="0"/>
    <s v=""/>
    <s v=""/>
    <s v="3101653064"/>
    <s v="200014702076"/>
    <s v="0010"/>
    <s v="0060"/>
    <s v="R1"/>
    <s v="10-60"/>
    <x v="0"/>
    <x v="0"/>
    <n v="10719"/>
    <x v="0"/>
  </r>
  <r>
    <s v="11200636939"/>
    <s v="25156INV01AX"/>
    <s v="FA"/>
    <s v="R4"/>
    <d v="2025-06-05T00:00:00"/>
    <s v=""/>
    <s v="3106"/>
    <x v="0"/>
    <s v="10719"/>
    <s v="0"/>
    <n v="-5"/>
    <s v=""/>
    <n v="-5"/>
    <s v="USD"/>
    <s v="O1"/>
    <s v="USMO6560513430"/>
    <s v="1120063693910719"/>
    <s v=""/>
    <s v="BATCH_ID"/>
    <d v="2025-06-05T00:00:00"/>
    <d v="2025-06-06T00:00:00"/>
    <n v="0"/>
    <s v=""/>
    <s v=""/>
    <s v="3101487345"/>
    <s v="200014713693"/>
    <s v="0010"/>
    <s v="0060"/>
    <s v="R1"/>
    <s v="10-60"/>
    <x v="0"/>
    <x v="0"/>
    <n v="10719"/>
    <x v="0"/>
  </r>
  <r>
    <s v="11200637074"/>
    <s v="25156INV01AX"/>
    <s v="FA"/>
    <s v="R4"/>
    <d v="2025-06-05T00:00:00"/>
    <s v=""/>
    <s v="3106"/>
    <x v="0"/>
    <s v="10719"/>
    <s v="0"/>
    <n v="-5"/>
    <s v=""/>
    <n v="-5"/>
    <s v="USD"/>
    <s v="O1"/>
    <s v="USMO6560512570"/>
    <s v="1120063707410719"/>
    <s v=""/>
    <s v="BATCH_ID"/>
    <d v="2025-06-05T00:00:00"/>
    <d v="2025-06-06T00:00:00"/>
    <n v="0"/>
    <s v=""/>
    <s v=""/>
    <s v="3101677992"/>
    <s v="200014722470"/>
    <s v="0010"/>
    <s v="0060"/>
    <s v="R1"/>
    <s v="10-60"/>
    <x v="0"/>
    <x v="0"/>
    <n v="10719"/>
    <x v="0"/>
  </r>
  <r>
    <s v="11200637215"/>
    <s v="25156INV01AX"/>
    <s v="FA"/>
    <s v="R4"/>
    <d v="2025-06-05T00:00:00"/>
    <s v=""/>
    <s v="3106"/>
    <x v="0"/>
    <s v="10719"/>
    <s v="0"/>
    <n v="-5"/>
    <s v=""/>
    <n v="-5"/>
    <s v="USD"/>
    <s v="O1"/>
    <s v="USMO6560513440"/>
    <s v="1120063721510719"/>
    <s v=""/>
    <s v="BATCH_ID"/>
    <d v="2025-06-05T00:00:00"/>
    <d v="2025-06-06T00:00:00"/>
    <n v="0"/>
    <s v=""/>
    <s v=""/>
    <s v="3102216512"/>
    <s v="200015883974"/>
    <s v="0010"/>
    <s v="0060"/>
    <s v="R1"/>
    <s v="10-60"/>
    <x v="0"/>
    <x v="0"/>
    <n v="10719"/>
    <x v="0"/>
  </r>
  <r>
    <s v="11200639743"/>
    <s v="25157INV01BB"/>
    <s v="FA"/>
    <s v="R4"/>
    <d v="2025-06-06T00:00:00"/>
    <s v=""/>
    <s v="3106"/>
    <x v="0"/>
    <s v="10719"/>
    <s v="0"/>
    <n v="-5.35"/>
    <s v=""/>
    <n v="-5.35"/>
    <s v="USD"/>
    <s v="O1"/>
    <s v="USMO6570591170"/>
    <s v="1120063974310719"/>
    <s v=""/>
    <s v="BATCH_ID"/>
    <d v="2025-06-06T00:00:00"/>
    <d v="2025-06-09T00:00:00"/>
    <n v="0"/>
    <s v=""/>
    <s v=""/>
    <s v="3101579974"/>
    <s v="200011540172"/>
    <s v="0010"/>
    <s v="0060"/>
    <s v="R1"/>
    <s v="10-60"/>
    <x v="0"/>
    <x v="0"/>
    <n v="10719"/>
    <x v="0"/>
  </r>
  <r>
    <s v="11200639775"/>
    <s v="25157INV01BB"/>
    <s v="FA"/>
    <s v="R4"/>
    <d v="2025-06-06T00:00:00"/>
    <s v=""/>
    <s v="3106"/>
    <x v="0"/>
    <s v="10719"/>
    <s v="0"/>
    <n v="-5"/>
    <s v=""/>
    <n v="-5"/>
    <s v="USD"/>
    <s v="O1"/>
    <s v="USMO6576991201"/>
    <s v="1120063977510719"/>
    <s v=""/>
    <s v="BATCH_ID"/>
    <d v="2025-06-06T00:00:00"/>
    <d v="2025-06-09T00:00:00"/>
    <n v="0"/>
    <s v=""/>
    <s v=""/>
    <s v="3101511381"/>
    <s v="200011556715"/>
    <s v="0010"/>
    <s v="0060"/>
    <s v="R1"/>
    <s v="10-60"/>
    <x v="0"/>
    <x v="0"/>
    <n v="10719"/>
    <x v="0"/>
  </r>
  <r>
    <s v="11200641215"/>
    <s v="25160INV01AR"/>
    <s v="FA"/>
    <s v="R4"/>
    <d v="2025-06-09T00:00:00"/>
    <s v=""/>
    <s v="3106"/>
    <x v="0"/>
    <s v="10719"/>
    <s v="0"/>
    <n v="-5"/>
    <s v=""/>
    <n v="-5"/>
    <s v="USD"/>
    <s v="O1"/>
    <s v="USMO6570593450"/>
    <s v="1120064121510719"/>
    <s v=""/>
    <s v="BATCH_ID"/>
    <d v="2025-06-09T00:00:00"/>
    <d v="2025-06-10T00:00:00"/>
    <n v="0"/>
    <s v=""/>
    <s v=""/>
    <s v="3101572821"/>
    <s v="200011392954"/>
    <s v="0010"/>
    <s v="0060"/>
    <s v="R1"/>
    <s v="10-60"/>
    <x v="0"/>
    <x v="0"/>
    <n v="10719"/>
    <x v="0"/>
  </r>
  <r>
    <s v="11200641281"/>
    <s v="25160INV01AR"/>
    <s v="FA"/>
    <s v="R4"/>
    <d v="2025-06-09T00:00:00"/>
    <s v=""/>
    <s v="3106"/>
    <x v="0"/>
    <s v="10719"/>
    <s v="0"/>
    <n v="-5.93"/>
    <s v=""/>
    <n v="-5.93"/>
    <s v="USD"/>
    <s v="O1"/>
    <s v="USMO6570592450"/>
    <s v="1120064128110719"/>
    <s v=""/>
    <s v="BATCH_ID"/>
    <d v="2025-06-09T00:00:00"/>
    <d v="2025-06-10T00:00:00"/>
    <n v="0"/>
    <s v=""/>
    <s v=""/>
    <s v="3101546006"/>
    <s v="200011402514"/>
    <s v="0010"/>
    <s v="0060"/>
    <s v="R1"/>
    <s v="10-60"/>
    <x v="0"/>
    <x v="0"/>
    <n v="10719"/>
    <x v="0"/>
  </r>
  <r>
    <s v="11200641297"/>
    <s v="25160INV01AR"/>
    <s v="FA"/>
    <s v="R4"/>
    <d v="2025-06-09T00:00:00"/>
    <s v=""/>
    <s v="3106"/>
    <x v="0"/>
    <s v="10719"/>
    <s v="0"/>
    <n v="-7.63"/>
    <s v=""/>
    <n v="-7.63"/>
    <s v="USD"/>
    <s v="O1"/>
    <s v="USMO6570593450"/>
    <s v="1120064129710719"/>
    <s v=""/>
    <s v="BATCH_ID"/>
    <d v="2025-06-09T00:00:00"/>
    <d v="2025-06-10T00:00:00"/>
    <n v="0"/>
    <s v=""/>
    <s v=""/>
    <s v="3101608931"/>
    <s v="200011393986"/>
    <s v="0010"/>
    <s v="0060"/>
    <s v="R1"/>
    <s v="10-60"/>
    <x v="0"/>
    <x v="0"/>
    <n v="10719"/>
    <x v="0"/>
  </r>
  <r>
    <s v="11200641691"/>
    <s v="25160INV01AR"/>
    <s v="FA"/>
    <s v="R4"/>
    <d v="2025-06-09T00:00:00"/>
    <s v=""/>
    <s v="3106"/>
    <x v="0"/>
    <s v="10719"/>
    <s v="0"/>
    <n v="-5"/>
    <s v=""/>
    <n v="-5"/>
    <s v="USD"/>
    <s v="O1"/>
    <s v="USMO6570593440"/>
    <s v="1120064169110719"/>
    <s v=""/>
    <s v="BATCH_ID"/>
    <d v="2025-06-09T00:00:00"/>
    <d v="2025-06-10T00:00:00"/>
    <n v="0"/>
    <s v=""/>
    <s v=""/>
    <s v="3102184780"/>
    <s v="200015735034"/>
    <s v="0010"/>
    <s v="0060"/>
    <s v="R1"/>
    <s v="10-60"/>
    <x v="0"/>
    <x v="0"/>
    <n v="10719"/>
    <x v="0"/>
  </r>
  <r>
    <s v="11200642879"/>
    <s v="25162INV01AP"/>
    <s v="FA"/>
    <s v="R4"/>
    <d v="2025-06-11T00:00:00"/>
    <s v=""/>
    <s v="3106"/>
    <x v="0"/>
    <s v="10469"/>
    <s v="0"/>
    <n v="-5"/>
    <s v=""/>
    <n v="-5"/>
    <s v="USD"/>
    <s v="O1"/>
    <s v="USMO6561385841"/>
    <s v="1120064287910469"/>
    <s v=""/>
    <s v="BATCH_ID"/>
    <d v="2025-06-11T00:00:00"/>
    <d v="2025-06-12T00:00:00"/>
    <n v="0"/>
    <s v=""/>
    <s v=""/>
    <s v="3101514278"/>
    <s v="200011257330"/>
    <s v="0010"/>
    <s v="0060"/>
    <s v="R1"/>
    <s v="10-60"/>
    <x v="0"/>
    <x v="0"/>
    <n v="10469"/>
    <x v="2"/>
  </r>
  <r>
    <s v="11200642879"/>
    <s v="25162INV01AP"/>
    <s v="FA"/>
    <s v="R4"/>
    <d v="2025-06-11T00:00:00"/>
    <s v=""/>
    <s v="3106"/>
    <x v="1"/>
    <s v="10514"/>
    <s v="0"/>
    <n v="-5"/>
    <s v=""/>
    <n v="-5"/>
    <s v="USD"/>
    <s v="O1"/>
    <s v="USMO6561385841"/>
    <s v="1120064287910514"/>
    <s v=""/>
    <s v="BATCH_ID"/>
    <d v="2025-06-11T00:00:00"/>
    <d v="2025-06-12T00:00:00"/>
    <n v="0"/>
    <s v=""/>
    <s v=""/>
    <s v="3101514181"/>
    <s v="200011257330"/>
    <s v="0010"/>
    <s v="0060"/>
    <s v="R1"/>
    <s v="10-60"/>
    <x v="0"/>
    <x v="1"/>
    <n v="10514"/>
    <x v="1"/>
  </r>
  <r>
    <s v="11200643609"/>
    <s v="25162INV01AB"/>
    <s v="FA"/>
    <s v="R4"/>
    <d v="2025-06-11T00:00:00"/>
    <s v=""/>
    <s v="3106"/>
    <x v="0"/>
    <s v="10719"/>
    <s v="0"/>
    <n v="-5"/>
    <s v=""/>
    <n v="-5"/>
    <s v="USD"/>
    <s v="O1"/>
    <s v="USMO6560514210"/>
    <s v="1120064360910719"/>
    <s v=""/>
    <s v="BATCH_ID"/>
    <d v="2025-06-11T00:00:00"/>
    <d v="2025-06-12T00:00:00"/>
    <n v="0"/>
    <s v=""/>
    <s v=""/>
    <s v="3101984326"/>
    <s v="200014765206"/>
    <s v="0010"/>
    <s v="0060"/>
    <s v="R1"/>
    <s v="10-60"/>
    <x v="0"/>
    <x v="0"/>
    <n v="10719"/>
    <x v="0"/>
  </r>
  <r>
    <s v="11200643803"/>
    <s v="25162INV01AB"/>
    <s v="FA"/>
    <s v="R4"/>
    <d v="2025-06-11T00:00:00"/>
    <s v=""/>
    <s v="3106"/>
    <x v="0"/>
    <s v="10469"/>
    <s v="0"/>
    <n v="-5"/>
    <s v=""/>
    <n v="-5"/>
    <s v="USD"/>
    <s v="O1"/>
    <s v="USMO6561323900"/>
    <s v="1120064380310469"/>
    <s v=""/>
    <s v="BATCH_ID"/>
    <d v="2025-06-11T00:00:00"/>
    <d v="2025-06-12T00:00:00"/>
    <n v="0"/>
    <s v=""/>
    <s v=""/>
    <s v="3101987336"/>
    <s v="200014779785"/>
    <s v="0010"/>
    <s v="0060"/>
    <s v="R1"/>
    <s v="10-60"/>
    <x v="0"/>
    <x v="0"/>
    <n v="10469"/>
    <x v="2"/>
  </r>
  <r>
    <s v="11200643814"/>
    <s v="25162INV01AP"/>
    <s v="FA"/>
    <s v="R4"/>
    <d v="2025-06-11T00:00:00"/>
    <s v=""/>
    <s v="3106"/>
    <x v="0"/>
    <s v="10719"/>
    <s v="0"/>
    <n v="-5"/>
    <s v=""/>
    <n v="-5"/>
    <s v="USD"/>
    <s v="O1"/>
    <s v="USMO6560515320"/>
    <s v="1120064381410719"/>
    <s v=""/>
    <s v="BATCH_ID"/>
    <d v="2025-06-11T00:00:00"/>
    <d v="2025-06-12T00:00:00"/>
    <n v="0"/>
    <s v=""/>
    <s v=""/>
    <s v="3102039030"/>
    <s v="200015027739"/>
    <s v="0010"/>
    <s v="0060"/>
    <s v="R1"/>
    <s v="10-60"/>
    <x v="0"/>
    <x v="0"/>
    <n v="10719"/>
    <x v="0"/>
  </r>
  <r>
    <s v="11200643881"/>
    <s v="25162INV01AP"/>
    <s v="FA"/>
    <s v="R4"/>
    <d v="2025-06-11T00:00:00"/>
    <s v=""/>
    <s v="3106"/>
    <x v="0"/>
    <s v="10469"/>
    <s v="0"/>
    <n v="-5"/>
    <s v=""/>
    <n v="-5"/>
    <s v="USD"/>
    <s v="O1"/>
    <s v="USMO6561328070"/>
    <s v="1120064388110469"/>
    <s v=""/>
    <s v="BATCH_ID"/>
    <d v="2025-06-11T00:00:00"/>
    <d v="2025-06-12T00:00:00"/>
    <n v="0"/>
    <s v=""/>
    <s v=""/>
    <s v="3102042498"/>
    <s v="200015036581"/>
    <s v="0010"/>
    <s v="0060"/>
    <s v="R1"/>
    <s v="10-60"/>
    <x v="0"/>
    <x v="0"/>
    <n v="10469"/>
    <x v="2"/>
  </r>
  <r>
    <s v="11200643881"/>
    <s v="25162INV01AP"/>
    <s v="FA"/>
    <s v="R4"/>
    <d v="2025-06-11T00:00:00"/>
    <s v=""/>
    <s v="3106"/>
    <x v="1"/>
    <s v="10514"/>
    <s v="0"/>
    <n v="-5"/>
    <s v=""/>
    <n v="-5"/>
    <s v="USD"/>
    <s v="O1"/>
    <s v="USMO6561328070"/>
    <s v="1120064388110514"/>
    <s v=""/>
    <s v="BATCH_ID"/>
    <d v="2025-06-11T00:00:00"/>
    <d v="2025-06-12T00:00:00"/>
    <n v="0"/>
    <s v=""/>
    <s v=""/>
    <s v="3102042499"/>
    <s v="200015036581"/>
    <s v="0010"/>
    <s v="0060"/>
    <s v="R1"/>
    <s v="10-60"/>
    <x v="0"/>
    <x v="1"/>
    <n v="10514"/>
    <x v="1"/>
  </r>
  <r>
    <s v="11200643915"/>
    <s v="25162INV01AP"/>
    <s v="FA"/>
    <s v="R4"/>
    <d v="2025-06-11T00:00:00"/>
    <s v=""/>
    <s v="3106"/>
    <x v="0"/>
    <s v="10469"/>
    <s v="0"/>
    <n v="-5"/>
    <s v=""/>
    <n v="-5"/>
    <s v="USD"/>
    <s v="O1"/>
    <s v="USMO6561323090"/>
    <s v="1120064391510469"/>
    <s v=""/>
    <s v="BATCH_ID"/>
    <d v="2025-06-11T00:00:00"/>
    <d v="2025-06-12T00:00:00"/>
    <n v="0"/>
    <s v=""/>
    <s v=""/>
    <s v="3102279417"/>
    <s v="200016213320"/>
    <s v="0010"/>
    <s v="0060"/>
    <s v="R1"/>
    <s v="10-60"/>
    <x v="0"/>
    <x v="0"/>
    <n v="10469"/>
    <x v="2"/>
  </r>
  <r>
    <s v="11200643915"/>
    <s v="25162INV01AP"/>
    <s v="FA"/>
    <s v="R4"/>
    <d v="2025-06-11T00:00:00"/>
    <s v=""/>
    <s v="3106"/>
    <x v="1"/>
    <s v="10514"/>
    <s v="0"/>
    <n v="-5"/>
    <s v=""/>
    <n v="-5"/>
    <s v="USD"/>
    <s v="O1"/>
    <s v="USMO6561323090"/>
    <s v="1120064391510514"/>
    <s v=""/>
    <s v="BATCH_ID"/>
    <d v="2025-06-11T00:00:00"/>
    <d v="2025-06-12T00:00:00"/>
    <n v="0"/>
    <s v=""/>
    <s v=""/>
    <s v="3102279418"/>
    <s v="200016213320"/>
    <s v="0010"/>
    <s v="0060"/>
    <s v="R1"/>
    <s v="10-60"/>
    <x v="0"/>
    <x v="1"/>
    <n v="10514"/>
    <x v="1"/>
  </r>
  <r>
    <s v="11200643917"/>
    <s v="25162INV01AP"/>
    <s v="FA"/>
    <s v="R4"/>
    <d v="2025-06-11T00:00:00"/>
    <s v=""/>
    <s v="3106"/>
    <x v="1"/>
    <s v="10514"/>
    <s v="0"/>
    <n v="-5.41"/>
    <s v=""/>
    <n v="-5.41"/>
    <s v="USD"/>
    <s v="O1"/>
    <s v="USMO6561325760"/>
    <s v="1120064391710514"/>
    <s v=""/>
    <s v="BATCH_ID"/>
    <d v="2025-06-11T00:00:00"/>
    <d v="2025-06-12T00:00:00"/>
    <n v="0"/>
    <s v=""/>
    <s v=""/>
    <s v="3102280129"/>
    <s v="200016217008"/>
    <s v="0010"/>
    <s v="0060"/>
    <s v="R1"/>
    <s v="10-60"/>
    <x v="0"/>
    <x v="1"/>
    <n v="10514"/>
    <x v="1"/>
  </r>
  <r>
    <s v="11200643917"/>
    <s v="25162INV01AP"/>
    <s v="FA"/>
    <s v="R4"/>
    <d v="2025-06-11T00:00:00"/>
    <s v=""/>
    <s v="3106"/>
    <x v="0"/>
    <s v="10469"/>
    <s v="0"/>
    <n v="-5"/>
    <s v=""/>
    <n v="-5"/>
    <s v="USD"/>
    <s v="O1"/>
    <s v="USMO6561325760"/>
    <s v="1120064391710469"/>
    <s v=""/>
    <s v="BATCH_ID"/>
    <d v="2025-06-11T00:00:00"/>
    <d v="2025-06-12T00:00:00"/>
    <n v="0"/>
    <s v=""/>
    <s v=""/>
    <s v="3102280128"/>
    <s v="200016217008"/>
    <s v="0010"/>
    <s v="0060"/>
    <s v="R1"/>
    <s v="10-60"/>
    <x v="0"/>
    <x v="0"/>
    <n v="10469"/>
    <x v="2"/>
  </r>
  <r>
    <s v="11200644774"/>
    <s v="25163INV01A0"/>
    <s v="FA"/>
    <s v="R4"/>
    <d v="2025-06-12T00:00:00"/>
    <s v=""/>
    <s v="3106"/>
    <x v="1"/>
    <s v="10514"/>
    <s v="0"/>
    <n v="-14.77"/>
    <s v=""/>
    <n v="-14.77"/>
    <s v="USD"/>
    <s v="O1"/>
    <s v="USMO6561314330"/>
    <s v="1120064477410514"/>
    <s v=""/>
    <s v="BATCH_ID"/>
    <d v="2025-06-12T00:00:00"/>
    <d v="2025-06-13T00:00:00"/>
    <n v="0"/>
    <s v=""/>
    <s v=""/>
    <s v="3101644843"/>
    <s v="200012337560"/>
    <s v="0010"/>
    <s v="0060"/>
    <s v="R1"/>
    <s v="10-60"/>
    <x v="0"/>
    <x v="1"/>
    <n v="10514"/>
    <x v="1"/>
  </r>
  <r>
    <s v="11200644774"/>
    <s v="25163INV01A0"/>
    <s v="FA"/>
    <s v="R4"/>
    <d v="2025-06-12T00:00:00"/>
    <s v=""/>
    <s v="3106"/>
    <x v="0"/>
    <s v="10469"/>
    <s v="0"/>
    <n v="-10.29"/>
    <s v=""/>
    <n v="-10.29"/>
    <s v="USD"/>
    <s v="O1"/>
    <s v="USMO6561314330"/>
    <s v="1120064477410469"/>
    <s v=""/>
    <s v="BATCH_ID"/>
    <d v="2025-06-12T00:00:00"/>
    <d v="2025-06-13T00:00:00"/>
    <n v="0"/>
    <s v=""/>
    <s v=""/>
    <s v="3101644745"/>
    <s v="200012337560"/>
    <s v="0010"/>
    <s v="0060"/>
    <s v="R1"/>
    <s v="10-60"/>
    <x v="0"/>
    <x v="0"/>
    <n v="10469"/>
    <x v="2"/>
  </r>
  <r>
    <s v="11200644783"/>
    <s v="25163INV01A0"/>
    <s v="FA"/>
    <s v="R4"/>
    <d v="2025-06-12T00:00:00"/>
    <s v=""/>
    <s v="3106"/>
    <x v="1"/>
    <s v="10514"/>
    <s v="0"/>
    <n v="-7.8"/>
    <s v=""/>
    <n v="-7.8"/>
    <s v="USD"/>
    <s v="O1"/>
    <s v="USMO6561314680"/>
    <s v="1120064478310514"/>
    <s v=""/>
    <s v="BATCH_ID"/>
    <d v="2025-06-12T00:00:00"/>
    <d v="2025-06-13T00:00:00"/>
    <n v="0"/>
    <s v=""/>
    <s v=""/>
    <s v="3101482059"/>
    <s v="200012332553"/>
    <s v="0010"/>
    <s v="0060"/>
    <s v="R1"/>
    <s v="10-60"/>
    <x v="0"/>
    <x v="1"/>
    <n v="10514"/>
    <x v="1"/>
  </r>
  <r>
    <s v="11200644783"/>
    <s v="25163INV01A0"/>
    <s v="FA"/>
    <s v="R4"/>
    <d v="2025-06-12T00:00:00"/>
    <s v=""/>
    <s v="3106"/>
    <x v="0"/>
    <s v="10469"/>
    <s v="0"/>
    <n v="-5.94"/>
    <s v=""/>
    <n v="-5.94"/>
    <s v="USD"/>
    <s v="O1"/>
    <s v="USMO6561314680"/>
    <s v="1120064478310469"/>
    <s v=""/>
    <s v="BATCH_ID"/>
    <d v="2025-06-12T00:00:00"/>
    <d v="2025-06-13T00:00:00"/>
    <n v="0"/>
    <s v=""/>
    <s v=""/>
    <s v="3101481868"/>
    <s v="200012332553"/>
    <s v="0010"/>
    <s v="0060"/>
    <s v="R1"/>
    <s v="10-60"/>
    <x v="0"/>
    <x v="0"/>
    <n v="10469"/>
    <x v="2"/>
  </r>
  <r>
    <s v="11200644894"/>
    <s v="25163INV01A0"/>
    <s v="FA"/>
    <s v="R4"/>
    <d v="2025-06-12T00:00:00"/>
    <s v=""/>
    <s v="3106"/>
    <x v="1"/>
    <s v="10514"/>
    <s v="0"/>
    <n v="-8.02"/>
    <s v=""/>
    <n v="-8.02"/>
    <s v="USD"/>
    <s v="O1"/>
    <s v="USMO6561315520"/>
    <s v="1120064489410514"/>
    <s v=""/>
    <s v="BATCH_ID"/>
    <d v="2025-06-12T00:00:00"/>
    <d v="2025-06-13T00:00:00"/>
    <n v="0"/>
    <s v=""/>
    <s v=""/>
    <s v="3101656200"/>
    <s v="200013326661"/>
    <s v="0010"/>
    <s v="0060"/>
    <s v="R1"/>
    <s v="10-60"/>
    <x v="0"/>
    <x v="1"/>
    <n v="10514"/>
    <x v="1"/>
  </r>
  <r>
    <s v="11200644894"/>
    <s v="25163INV01A0"/>
    <s v="FA"/>
    <s v="R4"/>
    <d v="2025-06-12T00:00:00"/>
    <s v=""/>
    <s v="3106"/>
    <x v="0"/>
    <s v="10469"/>
    <s v="0"/>
    <n v="-5"/>
    <s v=""/>
    <n v="-5"/>
    <s v="USD"/>
    <s v="O1"/>
    <s v="USMO6561315520"/>
    <s v="1120064489410469"/>
    <s v=""/>
    <s v="BATCH_ID"/>
    <d v="2025-06-12T00:00:00"/>
    <d v="2025-06-13T00:00:00"/>
    <n v="0"/>
    <s v=""/>
    <s v=""/>
    <s v="3101656299"/>
    <s v="200013326661"/>
    <s v="0010"/>
    <s v="0060"/>
    <s v="R1"/>
    <s v="10-60"/>
    <x v="0"/>
    <x v="0"/>
    <n v="10469"/>
    <x v="2"/>
  </r>
  <r>
    <s v="11200644972"/>
    <s v="25163INV01A0"/>
    <s v="FA"/>
    <s v="R4"/>
    <d v="2025-06-12T00:00:00"/>
    <s v=""/>
    <s v="3106"/>
    <x v="0"/>
    <s v="10469"/>
    <s v="0"/>
    <n v="-6.53"/>
    <s v=""/>
    <n v="-6.53"/>
    <s v="USD"/>
    <s v="O1"/>
    <s v="USMO6561314110"/>
    <s v="1120064497210469"/>
    <s v=""/>
    <s v="BATCH_ID"/>
    <d v="2025-06-12T00:00:00"/>
    <d v="2025-06-13T00:00:00"/>
    <n v="0"/>
    <s v=""/>
    <s v=""/>
    <s v="3101506180"/>
    <s v="200014595850"/>
    <s v="0010"/>
    <s v="0060"/>
    <s v="R1"/>
    <s v="10-60"/>
    <x v="0"/>
    <x v="0"/>
    <n v="10469"/>
    <x v="2"/>
  </r>
  <r>
    <s v="11200644972"/>
    <s v="25163INV01A0"/>
    <s v="FA"/>
    <s v="R4"/>
    <d v="2025-06-12T00:00:00"/>
    <s v=""/>
    <s v="3106"/>
    <x v="1"/>
    <s v="10514"/>
    <s v="0"/>
    <n v="-8.93"/>
    <s v=""/>
    <n v="-8.93"/>
    <s v="USD"/>
    <s v="O1"/>
    <s v="USMO6561314110"/>
    <s v="1120064497210514"/>
    <s v=""/>
    <s v="BATCH_ID"/>
    <d v="2025-06-12T00:00:00"/>
    <d v="2025-06-13T00:00:00"/>
    <n v="0"/>
    <s v=""/>
    <s v=""/>
    <s v="3101506082"/>
    <s v="200014595850"/>
    <s v="0010"/>
    <s v="0060"/>
    <s v="R1"/>
    <s v="10-60"/>
    <x v="0"/>
    <x v="1"/>
    <n v="10514"/>
    <x v="1"/>
  </r>
  <r>
    <s v="11200645900"/>
    <s v="25167INV01A9"/>
    <s v="FA"/>
    <s v="R4"/>
    <d v="2025-06-16T00:00:00"/>
    <s v=""/>
    <s v="3106"/>
    <x v="0"/>
    <s v="10469"/>
    <s v="0"/>
    <n v="-12.19"/>
    <s v=""/>
    <n v="-12.19"/>
    <s v="USD"/>
    <s v="O1"/>
    <s v="USMO6561326240"/>
    <s v="1120064590010469"/>
    <s v=""/>
    <s v="BATCH_ID"/>
    <d v="2025-06-16T00:00:00"/>
    <d v="2025-06-17T00:00:00"/>
    <n v="0"/>
    <s v=""/>
    <s v=""/>
    <s v="3101567186"/>
    <s v="200011105554"/>
    <s v="0010"/>
    <s v="0060"/>
    <s v="R1"/>
    <s v="10-60"/>
    <x v="0"/>
    <x v="0"/>
    <n v="10469"/>
    <x v="2"/>
  </r>
  <r>
    <s v="11200645900"/>
    <s v="25167INV01A9"/>
    <s v="FA"/>
    <s v="R4"/>
    <d v="2025-06-16T00:00:00"/>
    <s v=""/>
    <s v="3106"/>
    <x v="1"/>
    <s v="10514"/>
    <s v="0"/>
    <n v="-16.97"/>
    <s v=""/>
    <n v="-16.97"/>
    <s v="USD"/>
    <s v="O1"/>
    <s v="USMO6561326240"/>
    <s v="1120064590010514"/>
    <s v=""/>
    <s v="BATCH_ID"/>
    <d v="2025-06-16T00:00:00"/>
    <d v="2025-06-17T00:00:00"/>
    <n v="0"/>
    <s v=""/>
    <s v=""/>
    <s v="3101567282"/>
    <s v="200011105554"/>
    <s v="0010"/>
    <s v="0060"/>
    <s v="R1"/>
    <s v="10-60"/>
    <x v="0"/>
    <x v="1"/>
    <n v="10514"/>
    <x v="1"/>
  </r>
  <r>
    <s v="11200646288"/>
    <s v="25167INV01A9"/>
    <s v="FA"/>
    <s v="R4"/>
    <d v="2025-06-16T00:00:00"/>
    <s v=""/>
    <s v="3106"/>
    <x v="0"/>
    <s v="10469"/>
    <s v="0"/>
    <n v="-6.91"/>
    <s v=""/>
    <n v="-6.91"/>
    <s v="USD"/>
    <s v="O1"/>
    <s v="USMO6561326240"/>
    <s v="1120064628810469"/>
    <s v=""/>
    <s v="BATCH_ID"/>
    <d v="2025-06-16T00:00:00"/>
    <d v="2025-06-17T00:00:00"/>
    <n v="0"/>
    <s v=""/>
    <s v=""/>
    <s v="3101569637"/>
    <s v="200014615344"/>
    <s v="0010"/>
    <s v="0060"/>
    <s v="R1"/>
    <s v="10-60"/>
    <x v="0"/>
    <x v="0"/>
    <n v="10469"/>
    <x v="2"/>
  </r>
  <r>
    <s v="11200646288"/>
    <s v="25167INV01A9"/>
    <s v="FA"/>
    <s v="R4"/>
    <d v="2025-06-16T00:00:00"/>
    <s v=""/>
    <s v="3106"/>
    <x v="1"/>
    <s v="10514"/>
    <s v="0"/>
    <n v="-9.5399999999999991"/>
    <s v=""/>
    <n v="-9.5399999999999991"/>
    <s v="USD"/>
    <s v="O1"/>
    <s v="USMO6561326240"/>
    <s v="1120064628810514"/>
    <s v=""/>
    <s v="BATCH_ID"/>
    <d v="2025-06-16T00:00:00"/>
    <d v="2025-06-17T00:00:00"/>
    <n v="0"/>
    <s v=""/>
    <s v=""/>
    <s v="3101569730"/>
    <s v="200014615344"/>
    <s v="0010"/>
    <s v="0060"/>
    <s v="R1"/>
    <s v="10-60"/>
    <x v="0"/>
    <x v="1"/>
    <n v="10514"/>
    <x v="1"/>
  </r>
  <r>
    <s v="11200646297"/>
    <s v="25167INV01A9"/>
    <s v="FA"/>
    <s v="R4"/>
    <d v="2025-06-16T00:00:00"/>
    <s v=""/>
    <s v="3106"/>
    <x v="1"/>
    <s v="10514"/>
    <s v="0"/>
    <n v="-5"/>
    <s v=""/>
    <n v="-5"/>
    <s v="USD"/>
    <s v="O1"/>
    <s v="USMO6561317110"/>
    <s v="1120064629710514"/>
    <s v=""/>
    <s v="BATCH_ID"/>
    <d v="2025-06-16T00:00:00"/>
    <d v="2025-06-17T00:00:00"/>
    <n v="0"/>
    <s v=""/>
    <s v=""/>
    <s v="3101726868"/>
    <s v="200014610246"/>
    <s v="0010"/>
    <s v="0060"/>
    <s v="R1"/>
    <s v="10-60"/>
    <x v="0"/>
    <x v="1"/>
    <n v="10514"/>
    <x v="1"/>
  </r>
  <r>
    <s v="11200646297"/>
    <s v="25167INV01A9"/>
    <s v="FA"/>
    <s v="R4"/>
    <d v="2025-06-16T00:00:00"/>
    <s v=""/>
    <s v="3106"/>
    <x v="0"/>
    <s v="10469"/>
    <s v="0"/>
    <n v="-5"/>
    <s v=""/>
    <n v="-5"/>
    <s v="USD"/>
    <s v="O1"/>
    <s v="USMO6561317110"/>
    <s v="1120064629710469"/>
    <s v=""/>
    <s v="BATCH_ID"/>
    <d v="2025-06-16T00:00:00"/>
    <d v="2025-06-17T00:00:00"/>
    <n v="0"/>
    <s v=""/>
    <s v=""/>
    <s v="3101726960"/>
    <s v="200014610246"/>
    <s v="0010"/>
    <s v="0060"/>
    <s v="R1"/>
    <s v="10-60"/>
    <x v="0"/>
    <x v="0"/>
    <n v="10469"/>
    <x v="2"/>
  </r>
  <r>
    <s v="11200648450"/>
    <s v="25168INV01AY"/>
    <s v="FA"/>
    <s v="R4"/>
    <d v="2025-06-17T00:00:00"/>
    <s v=""/>
    <s v="3106"/>
    <x v="0"/>
    <s v="10719"/>
    <s v="0"/>
    <n v="-5"/>
    <s v=""/>
    <n v="-5"/>
    <s v="USD"/>
    <s v="O1"/>
    <s v="USMO6560518020"/>
    <s v="1120064845010719"/>
    <s v=""/>
    <s v="BATCH_ID"/>
    <d v="2025-06-17T00:00:00"/>
    <d v="2025-06-18T00:00:00"/>
    <n v="0"/>
    <s v=""/>
    <s v=""/>
    <s v="3101630435"/>
    <s v="200010903447"/>
    <s v="0010"/>
    <s v="0060"/>
    <s v="R1"/>
    <s v="10-60"/>
    <x v="0"/>
    <x v="0"/>
    <n v="10719"/>
    <x v="0"/>
  </r>
  <r>
    <s v="11200648792"/>
    <s v="25168INV01AM"/>
    <s v="FA"/>
    <s v="R4"/>
    <d v="2025-06-17T00:00:00"/>
    <s v=""/>
    <s v="3106"/>
    <x v="0"/>
    <s v="10719"/>
    <s v="0"/>
    <n v="-9.42"/>
    <s v=""/>
    <n v="-9.42"/>
    <s v="USD"/>
    <s v="O1"/>
    <s v="USMO6560516470"/>
    <s v="1120064879210719"/>
    <s v=""/>
    <s v="BATCH_ID"/>
    <d v="2025-06-17T00:00:00"/>
    <d v="2025-06-18T00:00:00"/>
    <n v="0"/>
    <s v=""/>
    <s v=""/>
    <s v="3101503615"/>
    <s v="200012315046"/>
    <s v="0010"/>
    <s v="0060"/>
    <s v="R1"/>
    <s v="10-60"/>
    <x v="0"/>
    <x v="0"/>
    <n v="10719"/>
    <x v="0"/>
  </r>
  <r>
    <s v="11200648794"/>
    <s v="25168INV01AU"/>
    <s v="FA"/>
    <s v="R4"/>
    <d v="2025-06-17T00:00:00"/>
    <s v=""/>
    <s v="3106"/>
    <x v="0"/>
    <s v="10719"/>
    <s v="0"/>
    <n v="-5"/>
    <s v=""/>
    <n v="-5"/>
    <s v="USD"/>
    <s v="O1"/>
    <s v="USMO6560515170"/>
    <s v="1120064879410719"/>
    <s v=""/>
    <s v="BATCH_ID"/>
    <d v="2025-06-17T00:00:00"/>
    <d v="2025-06-18T00:00:00"/>
    <n v="0"/>
    <s v=""/>
    <s v=""/>
    <s v="3101599415"/>
    <s v="200012087918"/>
    <s v="0010"/>
    <s v="0060"/>
    <s v="C1"/>
    <s v="10-60"/>
    <x v="0"/>
    <x v="0"/>
    <n v="10719"/>
    <x v="0"/>
  </r>
  <r>
    <s v="11200648806"/>
    <s v="25168INV01AY"/>
    <s v="FA"/>
    <s v="R4"/>
    <d v="2025-06-17T00:00:00"/>
    <s v=""/>
    <s v="3106"/>
    <x v="1"/>
    <s v="10720"/>
    <s v="0"/>
    <n v="-5"/>
    <s v=""/>
    <n v="-5"/>
    <s v="USD"/>
    <s v="O1"/>
    <s v="USMO6370120511"/>
    <s v="1120064880610720"/>
    <s v=""/>
    <s v="BATCH_ID"/>
    <d v="2025-06-17T00:00:00"/>
    <d v="2025-06-18T00:00:00"/>
    <n v="0"/>
    <s v=""/>
    <s v=""/>
    <s v="3101539955"/>
    <s v="200012199630"/>
    <s v="0010"/>
    <s v="0060"/>
    <s v="R1"/>
    <s v="10-60"/>
    <x v="0"/>
    <x v="1"/>
    <n v="10720"/>
    <x v="3"/>
  </r>
  <r>
    <s v="11200648919"/>
    <s v="25168INV01AU"/>
    <s v="FA"/>
    <s v="R4"/>
    <d v="2025-06-17T00:00:00"/>
    <s v=""/>
    <s v="3106"/>
    <x v="0"/>
    <s v="10719"/>
    <s v="0"/>
    <n v="-5"/>
    <s v=""/>
    <n v="-5"/>
    <s v="USD"/>
    <s v="O1"/>
    <s v="USMO6560518080"/>
    <s v="1120064891910719"/>
    <s v=""/>
    <s v="BATCH_ID"/>
    <d v="2025-06-17T00:00:00"/>
    <d v="2025-06-18T00:00:00"/>
    <n v="0"/>
    <s v=""/>
    <s v=""/>
    <s v="3101654315"/>
    <s v="200012083099"/>
    <s v="0010"/>
    <s v="0060"/>
    <s v="R1"/>
    <s v="10-60"/>
    <x v="0"/>
    <x v="0"/>
    <n v="10719"/>
    <x v="0"/>
  </r>
  <r>
    <s v="11200649151"/>
    <s v="25168INV01AM"/>
    <s v="FA"/>
    <s v="R4"/>
    <d v="2025-06-17T00:00:00"/>
    <s v=""/>
    <s v="3106"/>
    <x v="0"/>
    <s v="10719"/>
    <s v="0"/>
    <n v="-5"/>
    <s v=""/>
    <n v="-5"/>
    <s v="USD"/>
    <s v="O1"/>
    <s v="USMO6485492480"/>
    <s v="1120064915110719"/>
    <s v=""/>
    <s v="BATCH_ID"/>
    <d v="2025-06-17T00:00:00"/>
    <d v="2025-06-18T00:00:00"/>
    <n v="0"/>
    <s v=""/>
    <s v=""/>
    <s v="3101524968"/>
    <s v="200013949520"/>
    <s v="0010"/>
    <s v="0060"/>
    <s v="R1"/>
    <s v="10-60"/>
    <x v="0"/>
    <x v="0"/>
    <n v="10719"/>
    <x v="0"/>
  </r>
  <r>
    <s v="11200649201"/>
    <s v="25168INV01AU"/>
    <s v="FA"/>
    <s v="R4"/>
    <d v="2025-06-17T00:00:00"/>
    <s v=""/>
    <s v="3106"/>
    <x v="1"/>
    <s v="10720"/>
    <s v="0"/>
    <n v="-5"/>
    <s v=""/>
    <n v="-5"/>
    <s v="USD"/>
    <s v="O1"/>
    <s v="USMO6370120301"/>
    <s v="1120064920110720"/>
    <s v=""/>
    <s v="BATCH_ID"/>
    <d v="2025-06-17T00:00:00"/>
    <d v="2025-06-18T00:00:00"/>
    <n v="0"/>
    <s v=""/>
    <s v=""/>
    <s v="3101576967"/>
    <s v="200013554866"/>
    <s v="0010"/>
    <s v="0060"/>
    <s v="R1"/>
    <s v="10-60"/>
    <x v="0"/>
    <x v="1"/>
    <n v="10720"/>
    <x v="3"/>
  </r>
  <r>
    <s v="11200649218"/>
    <s v="25168INV01AM"/>
    <s v="FA"/>
    <s v="R4"/>
    <d v="2025-06-17T00:00:00"/>
    <s v=""/>
    <s v="3106"/>
    <x v="1"/>
    <s v="10720"/>
    <s v="0"/>
    <n v="-5"/>
    <s v=""/>
    <n v="-5"/>
    <s v="USD"/>
    <s v="O1"/>
    <s v="USMO6370120061"/>
    <s v="1120064921810720"/>
    <s v=""/>
    <s v="BATCH_ID"/>
    <d v="2025-06-17T00:00:00"/>
    <d v="2025-06-18T00:00:00"/>
    <n v="0"/>
    <s v=""/>
    <s v=""/>
    <s v="3101703821"/>
    <s v="200013948704"/>
    <s v="0010"/>
    <s v="0060"/>
    <s v="R1"/>
    <s v="10-60"/>
    <x v="0"/>
    <x v="1"/>
    <n v="10720"/>
    <x v="3"/>
  </r>
  <r>
    <s v="11200649296"/>
    <s v="25168INV01AY"/>
    <s v="FA"/>
    <s v="R4"/>
    <d v="2025-06-17T00:00:00"/>
    <s v=""/>
    <s v="3106"/>
    <x v="1"/>
    <s v="10514"/>
    <s v="0"/>
    <n v="-5"/>
    <s v=""/>
    <n v="-5"/>
    <s v="USD"/>
    <s v="O1"/>
    <s v="USMO6561329040"/>
    <s v="1120064929610514"/>
    <s v=""/>
    <s v="BATCH_ID"/>
    <d v="2025-06-17T00:00:00"/>
    <d v="2025-06-18T00:00:00"/>
    <n v="0"/>
    <s v=""/>
    <s v=""/>
    <s v="3101591069"/>
    <s v="200014474627"/>
    <s v="0010"/>
    <s v="0060"/>
    <s v="R1"/>
    <s v="10-60"/>
    <x v="0"/>
    <x v="1"/>
    <n v="10514"/>
    <x v="1"/>
  </r>
  <r>
    <s v="11200649296"/>
    <s v="25168INV01AY"/>
    <s v="FA"/>
    <s v="R4"/>
    <d v="2025-06-17T00:00:00"/>
    <s v=""/>
    <s v="3106"/>
    <x v="0"/>
    <s v="10469"/>
    <s v="0"/>
    <n v="-5"/>
    <s v=""/>
    <n v="-5"/>
    <s v="USD"/>
    <s v="O1"/>
    <s v="USMO6561329040"/>
    <s v="1120064929610469"/>
    <s v=""/>
    <s v="BATCH_ID"/>
    <d v="2025-06-17T00:00:00"/>
    <d v="2025-06-18T00:00:00"/>
    <n v="0"/>
    <s v=""/>
    <s v=""/>
    <s v="3101591258"/>
    <s v="200014474627"/>
    <s v="0010"/>
    <s v="0060"/>
    <s v="R1"/>
    <s v="10-60"/>
    <x v="0"/>
    <x v="0"/>
    <n v="10469"/>
    <x v="2"/>
  </r>
  <r>
    <s v="11200649824"/>
    <s v="25168INV01AM"/>
    <s v="FA"/>
    <s v="R4"/>
    <d v="2025-06-17T00:00:00"/>
    <s v=""/>
    <s v="3106"/>
    <x v="0"/>
    <s v="10719"/>
    <s v="0"/>
    <n v="-5.91"/>
    <s v=""/>
    <n v="-5.91"/>
    <s v="USD"/>
    <s v="O1"/>
    <s v="USMO6560528940"/>
    <s v="1120064982410719"/>
    <s v=""/>
    <s v="BATCH_ID"/>
    <d v="2025-06-17T00:00:00"/>
    <d v="2025-06-18T00:00:00"/>
    <n v="0"/>
    <s v=""/>
    <s v=""/>
    <s v="3102267402"/>
    <s v="200016147916"/>
    <s v="0010"/>
    <s v="0060"/>
    <s v="R1"/>
    <s v="10-60"/>
    <x v="0"/>
    <x v="0"/>
    <n v="10719"/>
    <x v="0"/>
  </r>
  <r>
    <s v="11200650945"/>
    <s v="25171INV01AJ"/>
    <s v="FA"/>
    <s v="R4"/>
    <d v="2025-06-20T00:00:00"/>
    <s v=""/>
    <s v="3106"/>
    <x v="0"/>
    <s v="10719"/>
    <s v="0"/>
    <n v="-7.13"/>
    <s v=""/>
    <n v="-7.13"/>
    <s v="USD"/>
    <s v="O1"/>
    <s v="USMO6301622240"/>
    <s v="1120065094510719"/>
    <s v=""/>
    <s v="BATCH_ID"/>
    <d v="2025-06-20T00:00:00"/>
    <d v="2025-06-23T00:00:00"/>
    <n v="0"/>
    <s v=""/>
    <s v=""/>
    <s v="3101526766"/>
    <s v="200012439606"/>
    <s v="0010"/>
    <s v="0060"/>
    <s v="R1"/>
    <s v="10-60"/>
    <x v="0"/>
    <x v="0"/>
    <n v="10719"/>
    <x v="0"/>
  </r>
  <r>
    <s v="11200651060"/>
    <s v="25171INV01AJ"/>
    <s v="FA"/>
    <s v="R4"/>
    <d v="2025-06-20T00:00:00"/>
    <s v=""/>
    <s v="3106"/>
    <x v="0"/>
    <s v="10719"/>
    <s v="0"/>
    <n v="-5"/>
    <s v=""/>
    <n v="-5"/>
    <s v="USD"/>
    <s v="O1"/>
    <s v="USMO6301622070"/>
    <s v="1120065106010719"/>
    <s v=""/>
    <s v="BATCH_ID"/>
    <d v="2025-06-20T00:00:00"/>
    <d v="2025-06-23T00:00:00"/>
    <n v="0"/>
    <s v=""/>
    <s v=""/>
    <s v="3101611152"/>
    <s v="200014420349"/>
    <s v="0010"/>
    <s v="0060"/>
    <s v="R1"/>
    <s v="10-60"/>
    <x v="0"/>
    <x v="0"/>
    <n v="10719"/>
    <x v="0"/>
  </r>
  <r>
    <s v="11200651068"/>
    <s v="25171INV01AJ"/>
    <s v="FA"/>
    <s v="R4"/>
    <d v="2025-06-20T00:00:00"/>
    <s v=""/>
    <s v="3106"/>
    <x v="0"/>
    <s v="10719"/>
    <s v="0"/>
    <n v="-5"/>
    <s v=""/>
    <n v="-5"/>
    <s v="USD"/>
    <s v="O1"/>
    <s v="USMO6301622240"/>
    <s v="1120065106810719"/>
    <s v=""/>
    <s v="BATCH_ID"/>
    <d v="2025-06-20T00:00:00"/>
    <d v="2025-06-23T00:00:00"/>
    <n v="0"/>
    <s v=""/>
    <s v=""/>
    <s v="3101687456"/>
    <s v="200014432161"/>
    <s v="0010"/>
    <s v="0060"/>
    <s v="R1"/>
    <s v="10-60"/>
    <x v="0"/>
    <x v="0"/>
    <n v="10719"/>
    <x v="0"/>
  </r>
  <r>
    <s v="11200651087"/>
    <s v="25171INV01AJ"/>
    <s v="FA"/>
    <s v="R4"/>
    <d v="2025-06-20T00:00:00"/>
    <s v=""/>
    <s v="3106"/>
    <x v="1"/>
    <s v="10514"/>
    <s v="0"/>
    <n v="-5"/>
    <s v=""/>
    <n v="-5"/>
    <s v="USD"/>
    <s v="O1"/>
    <s v="USMO6561332220"/>
    <s v="1120065108710514"/>
    <s v=""/>
    <s v="BATCH_ID"/>
    <d v="2025-06-20T00:00:00"/>
    <d v="2025-06-23T00:00:00"/>
    <n v="0"/>
    <s v=""/>
    <s v=""/>
    <s v="3101571760"/>
    <s v="200014457937"/>
    <s v="0010"/>
    <s v="0060"/>
    <s v="R1"/>
    <s v="10-60"/>
    <x v="0"/>
    <x v="1"/>
    <n v="10514"/>
    <x v="1"/>
  </r>
  <r>
    <s v="11200651087"/>
    <s v="25171INV01AJ"/>
    <s v="FA"/>
    <s v="R4"/>
    <d v="2025-06-20T00:00:00"/>
    <s v=""/>
    <s v="3106"/>
    <x v="0"/>
    <s v="10469"/>
    <s v="0"/>
    <n v="-5"/>
    <s v=""/>
    <n v="-5"/>
    <s v="USD"/>
    <s v="O1"/>
    <s v="USMO6561332220"/>
    <s v="1120065108710469"/>
    <s v=""/>
    <s v="BATCH_ID"/>
    <d v="2025-06-20T00:00:00"/>
    <d v="2025-06-23T00:00:00"/>
    <n v="0"/>
    <s v=""/>
    <s v=""/>
    <s v="3101571567"/>
    <s v="200014457937"/>
    <s v="0010"/>
    <s v="0060"/>
    <s v="R1"/>
    <s v="10-60"/>
    <x v="0"/>
    <x v="0"/>
    <n v="10469"/>
    <x v="2"/>
  </r>
  <r>
    <s v="11200651864"/>
    <s v="25175INV01AE"/>
    <s v="FA"/>
    <s v="R4"/>
    <d v="2025-06-24T00:00:00"/>
    <s v=""/>
    <s v="3106"/>
    <x v="0"/>
    <s v="10719"/>
    <s v="0"/>
    <n v="-5"/>
    <s v=""/>
    <n v="-5"/>
    <s v="USD"/>
    <s v="O1"/>
    <s v="USMO6560518110"/>
    <s v="1120065186410719"/>
    <s v=""/>
    <s v="BATCH_ID"/>
    <d v="2025-06-24T00:00:00"/>
    <d v="2025-06-25T00:00:00"/>
    <n v="0"/>
    <s v=""/>
    <s v=""/>
    <s v="3101662160"/>
    <s v="200011790389"/>
    <s v="0010"/>
    <s v="0060"/>
    <s v="R1"/>
    <s v="10-60"/>
    <x v="0"/>
    <x v="0"/>
    <n v="10719"/>
    <x v="0"/>
  </r>
  <r>
    <s v="11200651869"/>
    <s v="25175INV01AE"/>
    <s v="FA"/>
    <s v="R4"/>
    <d v="2025-06-24T00:00:00"/>
    <s v=""/>
    <s v="3106"/>
    <x v="0"/>
    <s v="10719"/>
    <s v="0"/>
    <n v="-5"/>
    <s v=""/>
    <n v="-5"/>
    <s v="USD"/>
    <s v="O1"/>
    <s v="USMO6560517110"/>
    <s v="1120065186910719"/>
    <s v=""/>
    <s v="BATCH_ID"/>
    <d v="2025-06-24T00:00:00"/>
    <d v="2025-06-25T00:00:00"/>
    <n v="0"/>
    <s v=""/>
    <s v=""/>
    <s v="3101599559"/>
    <s v="200011793995"/>
    <s v="0010"/>
    <s v="0060"/>
    <s v="R1"/>
    <s v="10-60"/>
    <x v="0"/>
    <x v="0"/>
    <n v="10719"/>
    <x v="0"/>
  </r>
  <r>
    <s v="11200651965"/>
    <s v="25175INV01AE"/>
    <s v="FA"/>
    <s v="R4"/>
    <d v="2025-06-24T00:00:00"/>
    <s v=""/>
    <s v="3106"/>
    <x v="0"/>
    <s v="10719"/>
    <s v="0"/>
    <n v="-5"/>
    <s v=""/>
    <n v="-5"/>
    <s v="USD"/>
    <s v="O1"/>
    <s v="USMO6560517500"/>
    <s v="1120065196510719"/>
    <s v=""/>
    <s v="BATCH_ID"/>
    <d v="2025-06-24T00:00:00"/>
    <d v="2025-06-25T00:00:00"/>
    <n v="0"/>
    <s v=""/>
    <s v=""/>
    <s v="3101530837"/>
    <s v="200013486838"/>
    <s v="0010"/>
    <s v="0060"/>
    <s v="R1"/>
    <s v="10-60"/>
    <x v="0"/>
    <x v="0"/>
    <n v="10719"/>
    <x v="0"/>
  </r>
  <r>
    <s v="11200652055"/>
    <s v="25175INV01AE"/>
    <s v="FA"/>
    <s v="R4"/>
    <d v="2025-06-24T00:00:00"/>
    <s v=""/>
    <s v="3106"/>
    <x v="0"/>
    <s v="10719"/>
    <s v="0"/>
    <n v="-5"/>
    <s v=""/>
    <n v="-5"/>
    <s v="USD"/>
    <s v="O1"/>
    <s v="USMO6560517040"/>
    <s v="1120065205510719"/>
    <s v=""/>
    <s v="BATCH_ID"/>
    <d v="2025-06-24T00:00:00"/>
    <d v="2025-06-25T00:00:00"/>
    <n v="0"/>
    <s v=""/>
    <s v=""/>
    <s v="3102103169"/>
    <s v="200015343268"/>
    <s v="0010"/>
    <s v="0060"/>
    <s v="R1"/>
    <s v="10-60"/>
    <x v="0"/>
    <x v="0"/>
    <n v="10719"/>
    <x v="0"/>
  </r>
  <r>
    <s v="11200652098"/>
    <s v="25175INV01AE"/>
    <s v="FA"/>
    <s v="R4"/>
    <d v="2025-06-24T00:00:00"/>
    <s v=""/>
    <s v="3106"/>
    <x v="0"/>
    <s v="10719"/>
    <s v="0"/>
    <n v="-5"/>
    <s v=""/>
    <n v="-5"/>
    <s v="USD"/>
    <s v="O1"/>
    <s v="USMO6560515460"/>
    <s v="1120065209810719"/>
    <s v=""/>
    <s v="BATCH_ID"/>
    <d v="2025-06-24T00:00:00"/>
    <d v="2025-06-25T00:00:00"/>
    <n v="0"/>
    <s v=""/>
    <s v=""/>
    <s v="3102102059"/>
    <s v="200015335603"/>
    <s v="0010"/>
    <s v="0060"/>
    <s v="R1"/>
    <s v="10-60"/>
    <x v="0"/>
    <x v="0"/>
    <n v="10719"/>
    <x v="0"/>
  </r>
  <r>
    <s v="11200653548"/>
    <s v="25176INV01A2"/>
    <s v="FA"/>
    <s v="R4"/>
    <d v="2025-06-25T00:00:00"/>
    <s v=""/>
    <s v="3106"/>
    <x v="0"/>
    <s v="10719"/>
    <s v="0"/>
    <n v="-5"/>
    <s v=""/>
    <n v="-5"/>
    <s v="USD"/>
    <s v="O1"/>
    <s v="USMO6485492170"/>
    <s v="1120065354810719"/>
    <s v=""/>
    <s v="BATCH_ID"/>
    <d v="2025-06-25T00:00:00"/>
    <d v="2025-06-26T00:00:00"/>
    <n v="0"/>
    <s v=""/>
    <s v=""/>
    <s v="3101705736"/>
    <s v="200012382194"/>
    <s v="0010"/>
    <s v="0060"/>
    <s v="R1"/>
    <s v="10-60"/>
    <x v="0"/>
    <x v="0"/>
    <n v="10719"/>
    <x v="0"/>
  </r>
  <r>
    <s v="11200653645"/>
    <s v="25176INV01A2"/>
    <s v="FA"/>
    <s v="R4"/>
    <d v="2025-06-25T00:00:00"/>
    <s v=""/>
    <s v="3106"/>
    <x v="0"/>
    <s v="10719"/>
    <s v="0"/>
    <n v="-5"/>
    <s v=""/>
    <n v="-5"/>
    <s v="USD"/>
    <s v="O1"/>
    <s v="USMO6485492000"/>
    <s v="1120065364510719"/>
    <s v=""/>
    <s v="BATCH_ID"/>
    <d v="2025-06-25T00:00:00"/>
    <d v="2025-06-26T00:00:00"/>
    <n v="0"/>
    <s v=""/>
    <s v=""/>
    <s v="3101512584"/>
    <s v="200012405649"/>
    <s v="0010"/>
    <s v="0060"/>
    <s v="R1"/>
    <s v="10-60"/>
    <x v="0"/>
    <x v="0"/>
    <n v="10719"/>
    <x v="0"/>
  </r>
  <r>
    <s v="11200653650"/>
    <s v="25176INV01A2"/>
    <s v="FA"/>
    <s v="R4"/>
    <d v="2025-06-25T00:00:00"/>
    <s v=""/>
    <s v="3106"/>
    <x v="0"/>
    <s v="10719"/>
    <s v="0"/>
    <n v="-5"/>
    <s v=""/>
    <n v="-5"/>
    <s v="USD"/>
    <s v="O1"/>
    <s v="USMO6485492400"/>
    <s v="1120065365010719"/>
    <s v=""/>
    <s v="BATCH_ID"/>
    <d v="2025-06-25T00:00:00"/>
    <d v="2025-06-26T00:00:00"/>
    <n v="0"/>
    <s v=""/>
    <s v=""/>
    <s v="3101687146"/>
    <s v="200012405722"/>
    <s v="0010"/>
    <s v="0060"/>
    <s v="R1"/>
    <s v="10-60"/>
    <x v="0"/>
    <x v="0"/>
    <n v="10719"/>
    <x v="0"/>
  </r>
  <r>
    <s v="11200653658"/>
    <s v="25176INV01A2"/>
    <s v="FA"/>
    <s v="R4"/>
    <d v="2025-06-25T00:00:00"/>
    <s v=""/>
    <s v="3106"/>
    <x v="0"/>
    <s v="10719"/>
    <s v="0"/>
    <n v="-5"/>
    <s v=""/>
    <n v="-5"/>
    <s v="USD"/>
    <s v="O1"/>
    <s v="USMO6570573550"/>
    <s v="1120065365810719"/>
    <s v=""/>
    <s v="BATCH_ID"/>
    <d v="2025-06-25T00:00:00"/>
    <d v="2025-06-26T00:00:00"/>
    <n v="0"/>
    <s v=""/>
    <s v=""/>
    <s v="3101642026"/>
    <s v="200012383663"/>
    <s v="0010"/>
    <s v="0060"/>
    <s v="R1"/>
    <s v="10-60"/>
    <x v="0"/>
    <x v="0"/>
    <n v="10719"/>
    <x v="0"/>
  </r>
  <r>
    <s v="11200653755"/>
    <s v="25176INV01A2"/>
    <s v="FA"/>
    <s v="R4"/>
    <d v="2025-06-25T00:00:00"/>
    <s v=""/>
    <s v="3106"/>
    <x v="0"/>
    <s v="10719"/>
    <s v="0"/>
    <n v="-5.49"/>
    <s v=""/>
    <n v="-5.49"/>
    <s v="USD"/>
    <s v="O1"/>
    <s v="USMO6485492510"/>
    <s v="1120065375510719"/>
    <s v=""/>
    <s v="BATCH_ID"/>
    <d v="2025-06-25T00:00:00"/>
    <d v="2025-06-26T00:00:00"/>
    <n v="0"/>
    <s v=""/>
    <s v=""/>
    <s v="3101490113"/>
    <s v="200012383887"/>
    <s v="0010"/>
    <s v="0060"/>
    <s v="R1"/>
    <s v="10-60"/>
    <x v="0"/>
    <x v="0"/>
    <n v="10719"/>
    <x v="0"/>
  </r>
  <r>
    <s v="11200653813"/>
    <s v="25176INV01A2"/>
    <s v="FA"/>
    <s v="R4"/>
    <d v="2025-06-25T00:00:00"/>
    <s v=""/>
    <s v="3106"/>
    <x v="0"/>
    <s v="10719"/>
    <s v="0"/>
    <n v="-5"/>
    <s v=""/>
    <n v="-5"/>
    <s v="USD"/>
    <s v="O1"/>
    <s v="USMO6560519460"/>
    <s v="1120065381310719"/>
    <s v=""/>
    <s v="BATCH_ID"/>
    <d v="2025-06-25T00:00:00"/>
    <d v="2025-06-26T00:00:00"/>
    <n v="0"/>
    <s v=""/>
    <s v=""/>
    <s v="3102009367"/>
    <s v="200014889402"/>
    <s v="0010"/>
    <s v="0060"/>
    <s v="R1"/>
    <s v="10-60"/>
    <x v="0"/>
    <x v="0"/>
    <n v="10719"/>
    <x v="0"/>
  </r>
  <r>
    <s v="11200653821"/>
    <s v="25176INV01A2"/>
    <s v="FA"/>
    <s v="R4"/>
    <d v="2025-06-25T00:00:00"/>
    <s v=""/>
    <s v="3106"/>
    <x v="0"/>
    <s v="10719"/>
    <s v="0"/>
    <n v="-5"/>
    <s v=""/>
    <n v="-5"/>
    <s v="USD"/>
    <s v="O1"/>
    <s v="USMO6570573590"/>
    <s v="1120065382110719"/>
    <s v=""/>
    <s v="BATCH_ID"/>
    <d v="2025-06-25T00:00:00"/>
    <d v="2025-06-26T00:00:00"/>
    <n v="0"/>
    <s v=""/>
    <s v=""/>
    <s v="3102010430"/>
    <s v="200014894428"/>
    <s v="0010"/>
    <s v="0060"/>
    <s v="R1"/>
    <s v="10-60"/>
    <x v="0"/>
    <x v="0"/>
    <n v="10719"/>
    <x v="0"/>
  </r>
  <r>
    <s v="11200654056"/>
    <s v="25176INV01A2"/>
    <s v="FA"/>
    <s v="R4"/>
    <d v="2025-06-25T00:00:00"/>
    <s v=""/>
    <s v="3106"/>
    <x v="0"/>
    <s v="10719"/>
    <s v="0"/>
    <n v="-13.19"/>
    <s v=""/>
    <n v="-13.19"/>
    <s v="USD"/>
    <s v="O1"/>
    <s v="USMO6485492540"/>
    <s v="1120065405610719"/>
    <s v=""/>
    <s v="BATCH_ID"/>
    <d v="2025-06-25T00:00:00"/>
    <d v="2025-06-26T00:00:00"/>
    <n v="0"/>
    <s v=""/>
    <s v=""/>
    <s v="3102278075"/>
    <s v="200016204378"/>
    <s v="0010"/>
    <s v="0060"/>
    <s v="R1"/>
    <s v="10-60"/>
    <x v="0"/>
    <x v="0"/>
    <n v="10719"/>
    <x v="0"/>
  </r>
  <r>
    <s v="11200654493"/>
    <s v="25178INV01A9"/>
    <s v="FA"/>
    <s v="R4"/>
    <d v="2025-06-27T00:00:00"/>
    <s v=""/>
    <s v="3106"/>
    <x v="0"/>
    <s v="10469"/>
    <s v="0"/>
    <n v="-5"/>
    <s v=""/>
    <n v="-5"/>
    <s v="USD"/>
    <s v="O1"/>
    <s v="USMO6561326440"/>
    <s v="1120065449310469"/>
    <s v=""/>
    <s v="BATCH_ID"/>
    <d v="2025-06-27T00:00:00"/>
    <d v="2025-06-30T00:00:00"/>
    <n v="0"/>
    <s v=""/>
    <s v=""/>
    <s v="3101667141"/>
    <s v="200010920193"/>
    <s v="0010"/>
    <s v="0060"/>
    <s v="R1"/>
    <s v="10-60"/>
    <x v="0"/>
    <x v="0"/>
    <n v="10469"/>
    <x v="2"/>
  </r>
  <r>
    <s v="11200654493"/>
    <s v="25178INV01A9"/>
    <s v="FA"/>
    <s v="R4"/>
    <d v="2025-06-27T00:00:00"/>
    <s v=""/>
    <s v="3106"/>
    <x v="1"/>
    <s v="10514"/>
    <s v="0"/>
    <n v="-5"/>
    <s v=""/>
    <n v="-5"/>
    <s v="USD"/>
    <s v="O1"/>
    <s v="USMO6561326440"/>
    <s v="1120065449310514"/>
    <s v=""/>
    <s v="BATCH_ID"/>
    <d v="2025-06-27T00:00:00"/>
    <d v="2025-06-30T00:00:00"/>
    <n v="0"/>
    <s v=""/>
    <s v=""/>
    <s v="3101667299"/>
    <s v="200010920193"/>
    <s v="0010"/>
    <s v="0060"/>
    <s v="R1"/>
    <s v="10-60"/>
    <x v="0"/>
    <x v="1"/>
    <n v="10514"/>
    <x v="1"/>
  </r>
  <r>
    <s v="11200654512"/>
    <s v="25178INV01A9"/>
    <s v="FA"/>
    <s v="R4"/>
    <d v="2025-06-27T00:00:00"/>
    <s v=""/>
    <s v="3106"/>
    <x v="0"/>
    <s v="10469"/>
    <s v="0"/>
    <n v="-5"/>
    <s v=""/>
    <n v="-5"/>
    <s v="USD"/>
    <s v="O1"/>
    <s v="USMO6561326360"/>
    <s v="1120065451210469"/>
    <s v=""/>
    <s v="BATCH_ID"/>
    <d v="2025-06-27T00:00:00"/>
    <d v="2025-06-30T00:00:00"/>
    <n v="0"/>
    <s v=""/>
    <s v=""/>
    <s v="3101551476"/>
    <s v="200010899983"/>
    <s v="0010"/>
    <s v="0060"/>
    <s v="R1"/>
    <s v="10-60"/>
    <x v="0"/>
    <x v="0"/>
    <n v="10469"/>
    <x v="2"/>
  </r>
  <r>
    <s v="11200654512"/>
    <s v="25178INV01A9"/>
    <s v="FA"/>
    <s v="R4"/>
    <d v="2025-06-27T00:00:00"/>
    <s v=""/>
    <s v="3106"/>
    <x v="1"/>
    <s v="10514"/>
    <s v="0"/>
    <n v="-5"/>
    <s v=""/>
    <n v="-5"/>
    <s v="USD"/>
    <s v="O1"/>
    <s v="USMO6561326360"/>
    <s v="1120065451210514"/>
    <s v=""/>
    <s v="BATCH_ID"/>
    <d v="2025-06-27T00:00:00"/>
    <d v="2025-06-30T00:00:00"/>
    <n v="0"/>
    <s v=""/>
    <s v=""/>
    <s v="3101551381"/>
    <s v="200010899983"/>
    <s v="0010"/>
    <s v="0060"/>
    <s v="R1"/>
    <s v="10-60"/>
    <x v="0"/>
    <x v="1"/>
    <n v="10514"/>
    <x v="1"/>
  </r>
  <r>
    <s v="11200654731"/>
    <s v="25178INV01AI"/>
    <s v="FA"/>
    <s v="R4"/>
    <d v="2025-06-27T00:00:00"/>
    <s v=""/>
    <s v="3106"/>
    <x v="0"/>
    <s v="10719"/>
    <s v="0"/>
    <n v="-5"/>
    <s v=""/>
    <n v="-5"/>
    <s v="USD"/>
    <s v="O1"/>
    <s v="USMO6560519690"/>
    <s v="1120065473110719"/>
    <s v=""/>
    <s v="BATCH_ID"/>
    <d v="2025-06-27T00:00:00"/>
    <d v="2025-06-30T00:00:00"/>
    <n v="0"/>
    <s v=""/>
    <s v=""/>
    <s v="3101574547"/>
    <s v="200012135295"/>
    <s v="0010"/>
    <s v="0060"/>
    <s v="R1"/>
    <s v="10-60"/>
    <x v="0"/>
    <x v="0"/>
    <n v="10719"/>
    <x v="0"/>
  </r>
  <r>
    <s v="11200654749"/>
    <s v="25178INV01A9"/>
    <s v="FA"/>
    <s v="R4"/>
    <d v="2025-06-27T00:00:00"/>
    <s v=""/>
    <s v="3106"/>
    <x v="0"/>
    <s v="10469"/>
    <s v="0"/>
    <n v="-5"/>
    <s v=""/>
    <n v="-5"/>
    <s v="USD"/>
    <s v="O1"/>
    <s v="USMO6561323940"/>
    <s v="1120065474910469"/>
    <s v=""/>
    <s v="BATCH_ID"/>
    <d v="2025-06-27T00:00:00"/>
    <d v="2025-06-30T00:00:00"/>
    <n v="0"/>
    <s v=""/>
    <s v=""/>
    <s v="3101504768"/>
    <s v="200012775868"/>
    <s v="0010"/>
    <s v="0060"/>
    <s v="R1"/>
    <s v="10-60"/>
    <x v="0"/>
    <x v="0"/>
    <n v="10469"/>
    <x v="2"/>
  </r>
  <r>
    <s v="11200654749"/>
    <s v="25178INV01A9"/>
    <s v="FA"/>
    <s v="R4"/>
    <d v="2025-06-27T00:00:00"/>
    <s v=""/>
    <s v="3106"/>
    <x v="1"/>
    <s v="10514"/>
    <s v="0"/>
    <n v="-5"/>
    <s v=""/>
    <n v="-5"/>
    <s v="USD"/>
    <s v="O1"/>
    <s v="USMO6561323940"/>
    <s v="1120065474910514"/>
    <s v=""/>
    <s v="BATCH_ID"/>
    <d v="2025-06-27T00:00:00"/>
    <d v="2025-06-30T00:00:00"/>
    <n v="0"/>
    <s v=""/>
    <s v=""/>
    <s v="3101504574"/>
    <s v="200012775868"/>
    <s v="0010"/>
    <s v="0060"/>
    <s v="R1"/>
    <s v="10-60"/>
    <x v="0"/>
    <x v="1"/>
    <n v="10514"/>
    <x v="1"/>
  </r>
  <r>
    <s v="11200654772"/>
    <s v="25178INV01AI"/>
    <s v="FA"/>
    <s v="R4"/>
    <d v="2025-06-27T00:00:00"/>
    <s v=""/>
    <s v="3106"/>
    <x v="0"/>
    <s v="10469"/>
    <s v="0"/>
    <n v="-5"/>
    <s v=""/>
    <n v="-5"/>
    <s v="USD"/>
    <s v="O1"/>
    <s v="USMO6561335050"/>
    <s v="1120065477210469"/>
    <s v=""/>
    <s v="BATCH_ID"/>
    <d v="2025-06-27T00:00:00"/>
    <d v="2025-06-30T00:00:00"/>
    <n v="0"/>
    <s v=""/>
    <s v=""/>
    <s v="3101547868"/>
    <s v="200012132326"/>
    <s v="0010"/>
    <s v="0060"/>
    <s v="R1"/>
    <s v="10-60"/>
    <x v="0"/>
    <x v="0"/>
    <n v="10469"/>
    <x v="2"/>
  </r>
  <r>
    <s v="11200654772"/>
    <s v="25178INV01AI"/>
    <s v="FA"/>
    <s v="R4"/>
    <d v="2025-06-27T00:00:00"/>
    <s v=""/>
    <s v="3106"/>
    <x v="1"/>
    <s v="10514"/>
    <s v="0"/>
    <n v="-5"/>
    <s v=""/>
    <n v="-5"/>
    <s v="USD"/>
    <s v="O1"/>
    <s v="USMO6561335050"/>
    <s v="1120065477210514"/>
    <s v=""/>
    <s v="BATCH_ID"/>
    <d v="2025-06-27T00:00:00"/>
    <d v="2025-06-30T00:00:00"/>
    <n v="0"/>
    <s v=""/>
    <s v=""/>
    <s v="3101547772"/>
    <s v="200012132326"/>
    <s v="0010"/>
    <s v="0060"/>
    <s v="R1"/>
    <s v="10-60"/>
    <x v="0"/>
    <x v="1"/>
    <n v="10514"/>
    <x v="1"/>
  </r>
  <r>
    <s v="11200654803"/>
    <s v="25178INV01A9"/>
    <s v="FA"/>
    <s v="R4"/>
    <d v="2025-06-27T00:00:00"/>
    <s v=""/>
    <s v="3106"/>
    <x v="0"/>
    <s v="10719"/>
    <s v="0"/>
    <n v="-5"/>
    <s v=""/>
    <n v="-5"/>
    <s v="USD"/>
    <s v="O1"/>
    <s v="USMO6568082911"/>
    <s v="1120065480310719"/>
    <s v=""/>
    <s v="BATCH_ID"/>
    <d v="2025-06-27T00:00:00"/>
    <d v="2025-06-30T00:00:00"/>
    <n v="0"/>
    <s v=""/>
    <s v=""/>
    <s v="3101508811"/>
    <s v="200012758716"/>
    <s v="0010"/>
    <s v="0060"/>
    <s v="R1"/>
    <s v="10-60"/>
    <x v="0"/>
    <x v="0"/>
    <n v="10719"/>
    <x v="0"/>
  </r>
  <r>
    <s v="11200654805"/>
    <s v="25178INV01A9"/>
    <s v="FA"/>
    <s v="R4"/>
    <d v="2025-06-27T00:00:00"/>
    <s v=""/>
    <s v="3106"/>
    <x v="0"/>
    <s v="10719"/>
    <s v="0"/>
    <n v="-5"/>
    <s v=""/>
    <n v="-5"/>
    <s v="USD"/>
    <s v="O1"/>
    <s v="USMO6561071161"/>
    <s v="1120065480510719"/>
    <s v=""/>
    <s v="BATCH_ID"/>
    <d v="2025-06-27T00:00:00"/>
    <d v="2025-06-30T00:00:00"/>
    <n v="0"/>
    <s v=""/>
    <s v=""/>
    <s v="3101578782"/>
    <s v="200012754673"/>
    <s v="0010"/>
    <s v="0060"/>
    <s v="R1"/>
    <s v="10-60"/>
    <x v="0"/>
    <x v="0"/>
    <n v="10719"/>
    <x v="0"/>
  </r>
  <r>
    <s v="11200654888"/>
    <s v="25178INV01A9"/>
    <s v="FA"/>
    <s v="R4"/>
    <d v="2025-06-27T00:00:00"/>
    <s v=""/>
    <s v="3106"/>
    <x v="0"/>
    <s v="10469"/>
    <s v="0"/>
    <n v="-5"/>
    <s v=""/>
    <n v="-5"/>
    <s v="USD"/>
    <s v="O1"/>
    <s v="USMO6561325800"/>
    <s v="1120065488810469"/>
    <s v=""/>
    <s v="BATCH_ID"/>
    <d v="2025-06-27T00:00:00"/>
    <d v="2025-06-30T00:00:00"/>
    <n v="0"/>
    <s v=""/>
    <s v=""/>
    <s v="3101565743"/>
    <s v="200014632018"/>
    <s v="0010"/>
    <s v="0060"/>
    <s v="R1"/>
    <s v="10-60"/>
    <x v="0"/>
    <x v="0"/>
    <n v="10469"/>
    <x v="2"/>
  </r>
  <r>
    <s v="11200654888"/>
    <s v="25178INV01A9"/>
    <s v="FA"/>
    <s v="R4"/>
    <d v="2025-06-27T00:00:00"/>
    <s v=""/>
    <s v="3106"/>
    <x v="1"/>
    <s v="10514"/>
    <s v="0"/>
    <n v="-5"/>
    <s v=""/>
    <n v="-5"/>
    <s v="USD"/>
    <s v="O1"/>
    <s v="USMO6561325800"/>
    <s v="1120065488810514"/>
    <s v=""/>
    <s v="BATCH_ID"/>
    <d v="2025-06-27T00:00:00"/>
    <d v="2025-06-30T00:00:00"/>
    <n v="0"/>
    <s v=""/>
    <s v=""/>
    <s v="3101565647"/>
    <s v="200014632018"/>
    <s v="0010"/>
    <s v="0060"/>
    <s v="R1"/>
    <s v="10-60"/>
    <x v="0"/>
    <x v="1"/>
    <n v="10514"/>
    <x v="1"/>
  </r>
  <r>
    <s v="11200654927"/>
    <s v="25178INV01AI"/>
    <s v="FA"/>
    <s v="R4"/>
    <d v="2025-06-27T00:00:00"/>
    <s v=""/>
    <s v="3106"/>
    <x v="0"/>
    <s v="10719"/>
    <s v="0"/>
    <n v="-24.53"/>
    <s v=""/>
    <n v="-24.53"/>
    <s v="USD"/>
    <s v="O1"/>
    <s v="USMO6560520780"/>
    <s v="1120065492710719"/>
    <s v=""/>
    <s v="BATCH_ID"/>
    <d v="2025-06-27T00:00:00"/>
    <d v="2025-06-30T00:00:00"/>
    <n v="0"/>
    <s v=""/>
    <s v=""/>
    <s v="3102080411"/>
    <s v="200015231307"/>
    <s v="0010"/>
    <s v="0060"/>
    <s v="R1"/>
    <s v="10-60"/>
    <x v="0"/>
    <x v="0"/>
    <n v="10719"/>
    <x v="0"/>
  </r>
  <r>
    <s v="11200655627"/>
    <s v="25181INV01AN"/>
    <s v="FA"/>
    <s v="R4"/>
    <d v="2025-06-30T00:00:00"/>
    <s v=""/>
    <s v="3106"/>
    <x v="1"/>
    <s v="10514"/>
    <s v="0"/>
    <n v="-5"/>
    <s v=""/>
    <n v="-5"/>
    <s v="USD"/>
    <s v="O1"/>
    <s v="USMO6561328900"/>
    <s v="1120065562710514"/>
    <s v=""/>
    <s v="BATCH_ID"/>
    <d v="2025-06-30T00:00:00"/>
    <d v="2025-07-01T00:00:00"/>
    <n v="0"/>
    <s v=""/>
    <s v=""/>
    <s v="3102063873"/>
    <s v="200015141480"/>
    <s v="0010"/>
    <s v="0060"/>
    <s v="R1"/>
    <s v="10-60"/>
    <x v="0"/>
    <x v="1"/>
    <n v="10514"/>
    <x v="1"/>
  </r>
  <r>
    <s v="11200655627"/>
    <s v="25181INV01AN"/>
    <s v="FA"/>
    <s v="R4"/>
    <d v="2025-06-30T00:00:00"/>
    <s v=""/>
    <s v="3106"/>
    <x v="0"/>
    <s v="10469"/>
    <s v="0"/>
    <n v="-5"/>
    <s v=""/>
    <n v="-5"/>
    <s v="USD"/>
    <s v="O1"/>
    <s v="USMO6561328900"/>
    <s v="1120065562710469"/>
    <s v=""/>
    <s v="BATCH_ID"/>
    <d v="2025-06-30T00:00:00"/>
    <d v="2025-07-01T00:00:00"/>
    <n v="0"/>
    <s v=""/>
    <s v=""/>
    <s v="3102063872"/>
    <s v="200015141480"/>
    <s v="0010"/>
    <s v="0060"/>
    <s v="R1"/>
    <s v="10-60"/>
    <x v="0"/>
    <x v="0"/>
    <n v="10469"/>
    <x v="2"/>
  </r>
  <r>
    <s v="11200655669"/>
    <s v="25181INV01AN"/>
    <s v="FA"/>
    <s v="R4"/>
    <d v="2025-06-30T00:00:00"/>
    <s v=""/>
    <s v="3106"/>
    <x v="1"/>
    <s v="10514"/>
    <s v="0"/>
    <n v="-5"/>
    <s v=""/>
    <n v="-5"/>
    <s v="USD"/>
    <s v="O1"/>
    <s v="USMO6561328900"/>
    <s v="1120065566910514"/>
    <s v=""/>
    <s v="BATCH_ID"/>
    <d v="2025-06-30T00:00:00"/>
    <d v="2025-07-01T00:00:00"/>
    <n v="0"/>
    <s v=""/>
    <s v=""/>
    <s v="3102062489"/>
    <s v="200015132646"/>
    <s v="0010"/>
    <s v="0060"/>
    <s v="R1"/>
    <s v="10-60"/>
    <x v="0"/>
    <x v="1"/>
    <n v="10514"/>
    <x v="1"/>
  </r>
  <r>
    <s v="11200655669"/>
    <s v="25181INV01AN"/>
    <s v="FA"/>
    <s v="R4"/>
    <d v="2025-06-30T00:00:00"/>
    <s v=""/>
    <s v="3106"/>
    <x v="0"/>
    <s v="10469"/>
    <s v="0"/>
    <n v="-5"/>
    <s v=""/>
    <n v="-5"/>
    <s v="USD"/>
    <s v="O1"/>
    <s v="USMO6561328900"/>
    <s v="1120065566910469"/>
    <s v=""/>
    <s v="BATCH_ID"/>
    <d v="2025-06-30T00:00:00"/>
    <d v="2025-07-01T00:00:00"/>
    <n v="0"/>
    <s v=""/>
    <s v=""/>
    <s v="3102062488"/>
    <s v="200015132646"/>
    <s v="0010"/>
    <s v="0060"/>
    <s v="R1"/>
    <s v="10-60"/>
    <x v="0"/>
    <x v="0"/>
    <n v="10469"/>
    <x v="2"/>
  </r>
  <r>
    <s v="11200655713"/>
    <s v="25181INV01AN"/>
    <s v="FA"/>
    <s v="R4"/>
    <d v="2025-06-30T00:00:00"/>
    <s v=""/>
    <s v="3106"/>
    <x v="0"/>
    <s v="10719"/>
    <s v="0"/>
    <n v="-5"/>
    <s v=""/>
    <n v="-5"/>
    <s v="USD"/>
    <s v="O1"/>
    <s v="USMO6560511720"/>
    <s v="1120065571310719"/>
    <s v=""/>
    <s v="BATCH_ID"/>
    <d v="2025-06-30T00:00:00"/>
    <d v="2025-07-01T00:00:00"/>
    <n v="0"/>
    <s v=""/>
    <s v=""/>
    <s v="3102316378"/>
    <s v="200016395309"/>
    <s v="0010"/>
    <s v="0060"/>
    <s v="R1"/>
    <s v="10-60"/>
    <x v="0"/>
    <x v="0"/>
    <n v="10719"/>
    <x v="0"/>
  </r>
  <r>
    <s v="11295599371"/>
    <s v="25154COCH2AD"/>
    <s v="FA"/>
    <s v="R4"/>
    <d v="2025-06-03T00:00:00"/>
    <s v="48050450554"/>
    <s v="3106"/>
    <x v="0"/>
    <s v="10719"/>
    <s v="0"/>
    <n v="-5"/>
    <s v=""/>
    <n v="-5"/>
    <s v="USD"/>
    <s v="O1"/>
    <s v="USMO6570573570"/>
    <s v="1129559937110719"/>
    <s v=""/>
    <s v="FF_MD_07"/>
    <d v="2025-06-03T00:00:00"/>
    <d v="2025-06-05T00:00:00"/>
    <n v="0"/>
    <s v=""/>
    <s v=""/>
    <s v="3101509056"/>
    <s v="200011893126"/>
    <s v="0010"/>
    <s v="0060"/>
    <s v="R1"/>
    <s v="10-60"/>
    <x v="0"/>
    <x v="0"/>
    <n v="10719"/>
    <x v="0"/>
  </r>
  <r>
    <s v="11295599374"/>
    <s v="25154COCH2AD"/>
    <s v="FA"/>
    <s v="R4"/>
    <d v="2025-06-03T00:00:00"/>
    <s v="48050450538"/>
    <s v="3106"/>
    <x v="0"/>
    <s v="10719"/>
    <s v="0"/>
    <n v="-5"/>
    <s v=""/>
    <n v="-5"/>
    <s v="USD"/>
    <s v="O1"/>
    <s v="USMO6570573580"/>
    <s v="1129559937410719"/>
    <s v=""/>
    <s v="FF_MD_07"/>
    <d v="2025-06-03T00:00:00"/>
    <d v="2025-06-05T00:00:00"/>
    <n v="0"/>
    <s v=""/>
    <s v=""/>
    <s v="3101515975"/>
    <s v="200011893373"/>
    <s v="0010"/>
    <s v="0060"/>
    <s v="R1"/>
    <s v="10-60"/>
    <x v="0"/>
    <x v="0"/>
    <n v="10719"/>
    <x v="0"/>
  </r>
  <r>
    <s v="11295599376"/>
    <s v="25154COCH2AD"/>
    <s v="FA"/>
    <s v="R4"/>
    <d v="2025-06-03T00:00:00"/>
    <s v="48050450520"/>
    <s v="3106"/>
    <x v="0"/>
    <s v="10719"/>
    <s v="0"/>
    <n v="-5"/>
    <s v=""/>
    <n v="-5"/>
    <s v="USD"/>
    <s v="O1"/>
    <s v="USMO6570573550"/>
    <s v="1129559937610719"/>
    <s v=""/>
    <s v="FF_MD_07"/>
    <d v="2025-06-03T00:00:00"/>
    <d v="2025-06-05T00:00:00"/>
    <n v="0"/>
    <s v=""/>
    <s v=""/>
    <s v="3101479793"/>
    <s v="200011893589"/>
    <s v="0010"/>
    <s v="0060"/>
    <s v="R1"/>
    <s v="10-60"/>
    <x v="0"/>
    <x v="0"/>
    <n v="10719"/>
    <x v="0"/>
  </r>
  <r>
    <s v="11295599378"/>
    <s v="25154COCH2AD"/>
    <s v="FA"/>
    <s v="R4"/>
    <d v="2025-06-03T00:00:00"/>
    <s v="48050450488"/>
    <s v="3106"/>
    <x v="0"/>
    <s v="10719"/>
    <s v="0"/>
    <n v="-5"/>
    <s v=""/>
    <n v="-5"/>
    <s v="USD"/>
    <s v="O1"/>
    <s v="USMO6570573520"/>
    <s v="1129559937810719"/>
    <s v=""/>
    <s v="FF_MD_07"/>
    <d v="2025-06-03T00:00:00"/>
    <d v="2025-06-05T00:00:00"/>
    <n v="0"/>
    <s v=""/>
    <s v=""/>
    <s v="3101522580"/>
    <s v="200011897176"/>
    <s v="0010"/>
    <s v="0060"/>
    <s v="R1"/>
    <s v="10-60"/>
    <x v="0"/>
    <x v="0"/>
    <n v="10719"/>
    <x v="0"/>
  </r>
  <r>
    <s v="11295599383"/>
    <s v="25154COCH2AD"/>
    <s v="FA"/>
    <s v="R4"/>
    <d v="2025-06-03T00:00:00"/>
    <s v="48050450429"/>
    <s v="3106"/>
    <x v="0"/>
    <s v="10719"/>
    <s v="0"/>
    <n v="-5"/>
    <s v=""/>
    <n v="-5"/>
    <s v="USD"/>
    <s v="O1"/>
    <s v="USMO6570573550"/>
    <s v="1129559938310719"/>
    <s v=""/>
    <s v="FF_MD_07"/>
    <d v="2025-06-03T00:00:00"/>
    <d v="2025-06-05T00:00:00"/>
    <n v="0"/>
    <s v=""/>
    <s v=""/>
    <s v="3101726756"/>
    <s v="200011904758"/>
    <s v="0010"/>
    <s v="0060"/>
    <s v="R1"/>
    <s v="10-60"/>
    <x v="0"/>
    <x v="0"/>
    <n v="10719"/>
    <x v="0"/>
  </r>
  <r>
    <s v="11295599385"/>
    <s v="25154COCH2AD"/>
    <s v="FA"/>
    <s v="R4"/>
    <d v="2025-06-03T00:00:00"/>
    <s v="48050450409"/>
    <s v="3106"/>
    <x v="0"/>
    <s v="10719"/>
    <s v="0"/>
    <n v="-5"/>
    <s v=""/>
    <n v="-5"/>
    <s v="USD"/>
    <s v="O1"/>
    <s v="USMO6570573570"/>
    <s v="1129559938510719"/>
    <s v=""/>
    <s v="FF_MD_07"/>
    <d v="2025-06-03T00:00:00"/>
    <d v="2025-06-05T00:00:00"/>
    <n v="0"/>
    <s v=""/>
    <s v=""/>
    <s v="3101640678"/>
    <s v="200011908239"/>
    <s v="0010"/>
    <s v="0060"/>
    <s v="R1"/>
    <s v="10-60"/>
    <x v="0"/>
    <x v="0"/>
    <n v="10719"/>
    <x v="0"/>
  </r>
  <r>
    <s v="11295599387"/>
    <s v="25154COCH2AD"/>
    <s v="FA"/>
    <s v="R4"/>
    <d v="2025-06-03T00:00:00"/>
    <s v="48050450376"/>
    <s v="3106"/>
    <x v="0"/>
    <s v="10719"/>
    <s v="0"/>
    <n v="-5"/>
    <s v=""/>
    <n v="-5"/>
    <s v="USD"/>
    <s v="O1"/>
    <s v="USMO6570573590"/>
    <s v="1129559938710719"/>
    <s v=""/>
    <s v="FF_MD_07"/>
    <d v="2025-06-03T00:00:00"/>
    <d v="2025-06-05T00:00:00"/>
    <n v="0"/>
    <s v=""/>
    <s v=""/>
    <s v="3101699539"/>
    <s v="200011912116"/>
    <s v="0010"/>
    <s v="0060"/>
    <s v="R1"/>
    <s v="10-60"/>
    <x v="0"/>
    <x v="0"/>
    <n v="10719"/>
    <x v="0"/>
  </r>
  <r>
    <s v="11295599453"/>
    <s v="25154COCH2AD"/>
    <s v="FA"/>
    <s v="R4"/>
    <d v="2025-06-03T00:00:00"/>
    <s v=""/>
    <s v="3106"/>
    <x v="0"/>
    <s v="10719"/>
    <s v="0"/>
    <n v="-5"/>
    <s v=""/>
    <n v="-5"/>
    <s v="USD"/>
    <s v="O1"/>
    <s v="USMO6560519771"/>
    <s v="1129559945310719"/>
    <s v=""/>
    <s v="FF_MD_07"/>
    <d v="2025-06-03T00:00:00"/>
    <d v="2025-06-05T00:00:00"/>
    <n v="0"/>
    <s v=""/>
    <s v=""/>
    <s v="3101620649"/>
    <s v="200012786816"/>
    <s v="0010"/>
    <s v="0060"/>
    <s v="R1"/>
    <s v="10-60"/>
    <x v="0"/>
    <x v="0"/>
    <n v="10719"/>
    <x v="0"/>
  </r>
  <r>
    <s v="11295599500"/>
    <s v="25154COCH2AD"/>
    <s v="FA"/>
    <s v="R4"/>
    <d v="2025-06-03T00:00:00"/>
    <s v="48050449905"/>
    <s v="3106"/>
    <x v="0"/>
    <s v="10719"/>
    <s v="0"/>
    <n v="-5"/>
    <s v=""/>
    <n v="-5"/>
    <s v="USD"/>
    <s v="O1"/>
    <s v="USMO6485490001"/>
    <s v="1129559950010719"/>
    <s v=""/>
    <s v="FF_MD_07"/>
    <d v="2025-06-03T00:00:00"/>
    <d v="2025-06-05T00:00:00"/>
    <n v="0"/>
    <s v=""/>
    <s v=""/>
    <s v="3101582650"/>
    <s v="200013743360"/>
    <s v="0010"/>
    <s v="0060"/>
    <s v="R1"/>
    <s v="10-60"/>
    <x v="0"/>
    <x v="0"/>
    <n v="10719"/>
    <x v="0"/>
  </r>
  <r>
    <s v="11295602048"/>
    <s v="25156INV01A4"/>
    <s v="FA"/>
    <s v="R4"/>
    <d v="2025-06-05T00:00:00"/>
    <s v=""/>
    <s v="3106"/>
    <x v="0"/>
    <s v="10719"/>
    <s v="0"/>
    <n v="-5"/>
    <s v=""/>
    <n v="-5"/>
    <s v="USD"/>
    <s v="O1"/>
    <s v="USMO6560512540"/>
    <s v="1129560204810719"/>
    <s v=""/>
    <s v="BATCH_ID"/>
    <d v="2025-06-05T00:00:00"/>
    <d v="2025-06-06T00:00:00"/>
    <n v="0"/>
    <s v=""/>
    <s v=""/>
    <s v="3101695991"/>
    <s v="200011338759"/>
    <s v="0010"/>
    <s v="0060"/>
    <s v="R1"/>
    <s v="10-60"/>
    <x v="0"/>
    <x v="0"/>
    <n v="10719"/>
    <x v="0"/>
  </r>
  <r>
    <s v="11295602155"/>
    <s v="25156INV01A4"/>
    <s v="FA"/>
    <s v="R4"/>
    <d v="2025-06-05T00:00:00"/>
    <s v=""/>
    <s v="3106"/>
    <x v="0"/>
    <s v="10719"/>
    <s v="0"/>
    <n v="-9.31"/>
    <s v=""/>
    <n v="-9.31"/>
    <s v="USD"/>
    <s v="O1"/>
    <s v="USMO6570590330"/>
    <s v="1129560215510719"/>
    <s v=""/>
    <s v="BATCH_ID"/>
    <d v="2025-06-05T00:00:00"/>
    <d v="2025-06-06T00:00:00"/>
    <n v="0"/>
    <s v=""/>
    <s v=""/>
    <s v="3101695163"/>
    <s v="200012215030"/>
    <s v="0010"/>
    <s v="0060"/>
    <s v="R1"/>
    <s v="10-60"/>
    <x v="0"/>
    <x v="0"/>
    <n v="10719"/>
    <x v="0"/>
  </r>
  <r>
    <s v="11295602162"/>
    <s v="25156INV01A4"/>
    <s v="FA"/>
    <s v="R4"/>
    <d v="2025-06-05T00:00:00"/>
    <s v=""/>
    <s v="3106"/>
    <x v="0"/>
    <s v="10719"/>
    <s v="0"/>
    <n v="-5.13"/>
    <s v=""/>
    <n v="-5.13"/>
    <s v="USD"/>
    <s v="O1"/>
    <s v="USMO6560510121"/>
    <s v="1129560216210719"/>
    <s v=""/>
    <s v="BATCH_ID"/>
    <d v="2025-06-05T00:00:00"/>
    <d v="2025-06-06T00:00:00"/>
    <n v="0"/>
    <s v=""/>
    <s v=""/>
    <s v="3101578869"/>
    <s v="200012215576"/>
    <s v="0010"/>
    <s v="0060"/>
    <s v="R1"/>
    <s v="10-60"/>
    <x v="0"/>
    <x v="0"/>
    <n v="10719"/>
    <x v="0"/>
  </r>
  <r>
    <s v="11295602385"/>
    <s v="25156INV01A4"/>
    <s v="FA"/>
    <s v="R4"/>
    <d v="2025-06-05T00:00:00"/>
    <s v=""/>
    <s v="3106"/>
    <x v="0"/>
    <s v="10719"/>
    <s v="0"/>
    <n v="-5"/>
    <s v=""/>
    <n v="-5"/>
    <s v="USD"/>
    <s v="O1"/>
    <s v="USMO6576983211"/>
    <s v="1129560238510719"/>
    <s v=""/>
    <s v="BATCH_ID"/>
    <d v="2025-06-05T00:00:00"/>
    <d v="2025-06-06T00:00:00"/>
    <n v="0"/>
    <s v=""/>
    <s v=""/>
    <s v="3101651159"/>
    <s v="200013225640"/>
    <s v="0010"/>
    <s v="0060"/>
    <s v="R1"/>
    <s v="10-60"/>
    <x v="0"/>
    <x v="0"/>
    <n v="10719"/>
    <x v="0"/>
  </r>
  <r>
    <s v="11295602653"/>
    <s v="25156INV01A4"/>
    <s v="FA"/>
    <s v="R4"/>
    <d v="2025-06-05T00:00:00"/>
    <s v=""/>
    <s v="3106"/>
    <x v="0"/>
    <s v="10469"/>
    <s v="0"/>
    <n v="-5"/>
    <s v=""/>
    <n v="-5"/>
    <s v="USD"/>
    <s v="O1"/>
    <s v="USMO6561324150"/>
    <s v="1129560265310469"/>
    <s v=""/>
    <s v="BATCH_ID"/>
    <d v="2025-06-05T00:00:00"/>
    <d v="2025-06-06T00:00:00"/>
    <n v="0"/>
    <s v=""/>
    <s v=""/>
    <s v="3102245200"/>
    <s v="200016036002"/>
    <s v="0010"/>
    <s v="0060"/>
    <s v="R1"/>
    <s v="10-60"/>
    <x v="0"/>
    <x v="0"/>
    <n v="10469"/>
    <x v="2"/>
  </r>
  <r>
    <s v="11295602653"/>
    <s v="25156INV01A4"/>
    <s v="FA"/>
    <s v="R4"/>
    <d v="2025-06-05T00:00:00"/>
    <s v=""/>
    <s v="3106"/>
    <x v="1"/>
    <s v="10514"/>
    <s v="0"/>
    <n v="-5"/>
    <s v=""/>
    <n v="-5"/>
    <s v="USD"/>
    <s v="O1"/>
    <s v="USMO6561324150"/>
    <s v="1129560265310514"/>
    <s v=""/>
    <s v="BATCH_ID"/>
    <d v="2025-06-05T00:00:00"/>
    <d v="2025-06-06T00:00:00"/>
    <n v="0"/>
    <s v=""/>
    <s v=""/>
    <s v="3102245201"/>
    <s v="200016036002"/>
    <s v="0010"/>
    <s v="0060"/>
    <s v="R1"/>
    <s v="10-60"/>
    <x v="0"/>
    <x v="1"/>
    <n v="10514"/>
    <x v="1"/>
  </r>
  <r>
    <s v="11295603683"/>
    <s v="25160INV01AO"/>
    <s v="FA"/>
    <s v="R4"/>
    <d v="2025-06-09T00:00:00"/>
    <s v=""/>
    <s v="3106"/>
    <x v="0"/>
    <s v="10719"/>
    <s v="0"/>
    <n v="-5"/>
    <s v=""/>
    <n v="-5"/>
    <s v="USD"/>
    <s v="O1"/>
    <s v="USMO6570591430"/>
    <s v="1129560368310719"/>
    <s v=""/>
    <s v="BATCH_ID"/>
    <d v="2025-06-09T00:00:00"/>
    <d v="2025-06-10T00:00:00"/>
    <n v="0"/>
    <s v=""/>
    <s v=""/>
    <s v="3101600565"/>
    <s v="200011666910"/>
    <s v="0010"/>
    <s v="0060"/>
    <s v="R1"/>
    <s v="10-60"/>
    <x v="0"/>
    <x v="0"/>
    <n v="10719"/>
    <x v="0"/>
  </r>
  <r>
    <s v="11295604004"/>
    <s v="25160INV01AO"/>
    <s v="FA"/>
    <s v="R4"/>
    <d v="2025-06-09T00:00:00"/>
    <s v=""/>
    <s v="3106"/>
    <x v="0"/>
    <s v="10719"/>
    <s v="0"/>
    <n v="-5"/>
    <s v=""/>
    <n v="-5"/>
    <s v="USD"/>
    <s v="O1"/>
    <s v="USMO6570592310"/>
    <s v="1129560400410719"/>
    <s v=""/>
    <s v="BATCH_ID"/>
    <d v="2025-06-09T00:00:00"/>
    <d v="2025-06-10T00:00:00"/>
    <n v="0"/>
    <s v=""/>
    <s v=""/>
    <s v="3101546141"/>
    <s v="200014600767"/>
    <s v="0010"/>
    <s v="0060"/>
    <s v="R1"/>
    <s v="10-60"/>
    <x v="0"/>
    <x v="0"/>
    <n v="10719"/>
    <x v="0"/>
  </r>
  <r>
    <s v="11295604970"/>
    <s v="25161INV01AJ"/>
    <s v="FA"/>
    <s v="R4"/>
    <d v="2025-06-10T00:00:00"/>
    <s v=""/>
    <s v="3106"/>
    <x v="1"/>
    <s v="10514"/>
    <s v="0"/>
    <n v="-8.73"/>
    <s v=""/>
    <n v="-8.73"/>
    <s v="USD"/>
    <s v="O1"/>
    <s v="USMO6561315290"/>
    <s v="1129560497010514"/>
    <s v=""/>
    <s v="BATCH_ID"/>
    <d v="2025-06-10T00:00:00"/>
    <d v="2025-06-11T00:00:00"/>
    <n v="0"/>
    <s v=""/>
    <s v=""/>
    <s v="3101670124"/>
    <s v="200011405848"/>
    <s v="0010"/>
    <s v="0060"/>
    <s v="R1"/>
    <s v="10-60"/>
    <x v="0"/>
    <x v="1"/>
    <n v="10514"/>
    <x v="1"/>
  </r>
  <r>
    <s v="11295604970"/>
    <s v="25161INV01AJ"/>
    <s v="FA"/>
    <s v="R4"/>
    <d v="2025-06-10T00:00:00"/>
    <s v=""/>
    <s v="3106"/>
    <x v="0"/>
    <s v="10469"/>
    <s v="0"/>
    <n v="-5.46"/>
    <s v=""/>
    <n v="-5.46"/>
    <s v="USD"/>
    <s v="O1"/>
    <s v="USMO6561315290"/>
    <s v="1129560497010469"/>
    <s v=""/>
    <s v="BATCH_ID"/>
    <d v="2025-06-10T00:00:00"/>
    <d v="2025-06-11T00:00:00"/>
    <n v="0"/>
    <s v=""/>
    <s v=""/>
    <s v="3101670209"/>
    <s v="200011405848"/>
    <s v="0010"/>
    <s v="0060"/>
    <s v="R1"/>
    <s v="10-60"/>
    <x v="0"/>
    <x v="0"/>
    <n v="10469"/>
    <x v="2"/>
  </r>
  <r>
    <s v="11295605045"/>
    <s v="25161INV01AJ"/>
    <s v="FA"/>
    <s v="R4"/>
    <d v="2025-06-10T00:00:00"/>
    <s v=""/>
    <s v="3106"/>
    <x v="0"/>
    <s v="10719"/>
    <s v="0"/>
    <n v="-5"/>
    <s v=""/>
    <n v="-5"/>
    <s v="USD"/>
    <s v="O1"/>
    <s v="USMO6560514490"/>
    <s v="1129560504510719"/>
    <s v=""/>
    <s v="BATCH_ID"/>
    <d v="2025-06-10T00:00:00"/>
    <d v="2025-06-11T00:00:00"/>
    <n v="0"/>
    <s v=""/>
    <s v=""/>
    <s v="3101620597"/>
    <s v="200012381501"/>
    <s v="0010"/>
    <s v="0060"/>
    <s v="R1"/>
    <s v="10-60"/>
    <x v="0"/>
    <x v="0"/>
    <n v="10719"/>
    <x v="0"/>
  </r>
  <r>
    <s v="11295605071"/>
    <s v="25161INV01AJ"/>
    <s v="FA"/>
    <s v="R4"/>
    <d v="2025-06-10T00:00:00"/>
    <s v=""/>
    <s v="3106"/>
    <x v="0"/>
    <s v="10719"/>
    <s v="0"/>
    <n v="-9.34"/>
    <s v=""/>
    <n v="-9.34"/>
    <s v="USD"/>
    <s v="O1"/>
    <s v="USMO6560514500"/>
    <s v="1129560507110719"/>
    <s v=""/>
    <s v="BATCH_ID"/>
    <d v="2025-06-10T00:00:00"/>
    <d v="2025-06-11T00:00:00"/>
    <n v="0"/>
    <s v=""/>
    <s v=""/>
    <s v="3101624404"/>
    <s v="200012382822"/>
    <s v="0010"/>
    <s v="0060"/>
    <s v="R1"/>
    <s v="10-60"/>
    <x v="0"/>
    <x v="0"/>
    <n v="10719"/>
    <x v="0"/>
  </r>
  <r>
    <s v="11295605073"/>
    <s v="25161INV01AJ"/>
    <s v="FA"/>
    <s v="R4"/>
    <d v="2025-06-10T00:00:00"/>
    <s v=""/>
    <s v="3106"/>
    <x v="1"/>
    <s v="10514"/>
    <s v="0"/>
    <n v="-8.1"/>
    <s v=""/>
    <n v="-8.1"/>
    <s v="USD"/>
    <s v="O1"/>
    <s v="USMO6561311780"/>
    <s v="1129560507310514"/>
    <s v=""/>
    <s v="BATCH_ID"/>
    <d v="2025-06-10T00:00:00"/>
    <d v="2025-06-11T00:00:00"/>
    <n v="0"/>
    <s v=""/>
    <s v=""/>
    <s v="3101569391"/>
    <s v="200012375578"/>
    <s v="0010"/>
    <s v="0060"/>
    <s v="R1"/>
    <s v="10-60"/>
    <x v="0"/>
    <x v="1"/>
    <n v="10514"/>
    <x v="1"/>
  </r>
  <r>
    <s v="11295605073"/>
    <s v="25161INV01AJ"/>
    <s v="FA"/>
    <s v="R4"/>
    <d v="2025-06-10T00:00:00"/>
    <s v=""/>
    <s v="3106"/>
    <x v="0"/>
    <s v="10469"/>
    <s v="0"/>
    <n v="-5"/>
    <s v=""/>
    <n v="-5"/>
    <s v="USD"/>
    <s v="O1"/>
    <s v="USMO6561311780"/>
    <s v="1129560507310469"/>
    <s v=""/>
    <s v="BATCH_ID"/>
    <d v="2025-06-10T00:00:00"/>
    <d v="2025-06-11T00:00:00"/>
    <n v="0"/>
    <s v=""/>
    <s v=""/>
    <s v="3101569489"/>
    <s v="200012375578"/>
    <s v="0010"/>
    <s v="0060"/>
    <s v="R1"/>
    <s v="10-60"/>
    <x v="0"/>
    <x v="0"/>
    <n v="10469"/>
    <x v="2"/>
  </r>
  <r>
    <s v="11295605083"/>
    <s v="25161INV01AJ"/>
    <s v="FA"/>
    <s v="R4"/>
    <d v="2025-06-10T00:00:00"/>
    <s v=""/>
    <s v="3106"/>
    <x v="0"/>
    <s v="10719"/>
    <s v="0"/>
    <n v="-5"/>
    <s v=""/>
    <n v="-5"/>
    <s v="USD"/>
    <s v="O1"/>
    <s v="USMO6570590510"/>
    <s v="1129560508310719"/>
    <s v=""/>
    <s v="BATCH_ID"/>
    <d v="2025-06-10T00:00:00"/>
    <d v="2025-06-11T00:00:00"/>
    <n v="0"/>
    <s v=""/>
    <s v=""/>
    <s v="3101565739"/>
    <s v="200012377681"/>
    <s v="0010"/>
    <s v="0060"/>
    <s v="C1"/>
    <s v="10-60"/>
    <x v="0"/>
    <x v="0"/>
    <n v="10719"/>
    <x v="0"/>
  </r>
  <r>
    <s v="11295605294"/>
    <s v="25161INV01AJ"/>
    <s v="FA"/>
    <s v="R4"/>
    <d v="2025-06-10T00:00:00"/>
    <s v=""/>
    <s v="3106"/>
    <x v="0"/>
    <s v="10469"/>
    <s v="0"/>
    <n v="-6.56"/>
    <s v=""/>
    <n v="-6.56"/>
    <s v="USD"/>
    <s v="O1"/>
    <s v="USMO6561314500"/>
    <s v="1129560529410469"/>
    <s v=""/>
    <s v="BATCH_ID"/>
    <d v="2025-06-10T00:00:00"/>
    <d v="2025-06-11T00:00:00"/>
    <n v="0"/>
    <s v=""/>
    <s v=""/>
    <s v="3102051371"/>
    <s v="200015083492"/>
    <s v="0010"/>
    <s v="0060"/>
    <s v="R1"/>
    <s v="10-60"/>
    <x v="0"/>
    <x v="0"/>
    <n v="10469"/>
    <x v="2"/>
  </r>
  <r>
    <s v="11295605294"/>
    <s v="25161INV01AJ"/>
    <s v="FA"/>
    <s v="R4"/>
    <d v="2025-06-10T00:00:00"/>
    <s v=""/>
    <s v="3106"/>
    <x v="1"/>
    <s v="10514"/>
    <s v="0"/>
    <n v="-9"/>
    <s v=""/>
    <n v="-9"/>
    <s v="USD"/>
    <s v="O1"/>
    <s v="USMO6561314500"/>
    <s v="1129560529410514"/>
    <s v=""/>
    <s v="BATCH_ID"/>
    <d v="2025-06-10T00:00:00"/>
    <d v="2025-06-11T00:00:00"/>
    <n v="0"/>
    <s v=""/>
    <s v=""/>
    <s v="3102051372"/>
    <s v="200015083492"/>
    <s v="0010"/>
    <s v="0060"/>
    <s v="R1"/>
    <s v="10-60"/>
    <x v="0"/>
    <x v="1"/>
    <n v="10514"/>
    <x v="1"/>
  </r>
  <r>
    <s v="11295605322"/>
    <s v="25161INV01AJ"/>
    <s v="FA"/>
    <s v="R4"/>
    <d v="2025-06-10T00:00:00"/>
    <s v=""/>
    <s v="3106"/>
    <x v="1"/>
    <s v="10514"/>
    <s v="0"/>
    <n v="-5"/>
    <s v=""/>
    <n v="-5"/>
    <s v="USD"/>
    <s v="O1"/>
    <s v="USMO6561326520"/>
    <s v="1129560532210514"/>
    <s v=""/>
    <s v="BATCH_ID"/>
    <d v="2025-06-10T00:00:00"/>
    <d v="2025-06-11T00:00:00"/>
    <n v="0"/>
    <s v=""/>
    <s v=""/>
    <s v="3102052756"/>
    <s v="200015090174"/>
    <s v="0010"/>
    <s v="0060"/>
    <s v="R1"/>
    <s v="10-60"/>
    <x v="0"/>
    <x v="1"/>
    <n v="10514"/>
    <x v="1"/>
  </r>
  <r>
    <s v="11295605398"/>
    <s v="25161INV01AJ"/>
    <s v="FA"/>
    <s v="R4"/>
    <d v="2025-06-10T00:00:00"/>
    <s v=""/>
    <s v="3106"/>
    <x v="0"/>
    <s v="10469"/>
    <s v="0"/>
    <n v="-5"/>
    <s v=""/>
    <n v="-5"/>
    <s v="USD"/>
    <s v="O1"/>
    <s v="USMO6561333130"/>
    <s v="1129560539810469"/>
    <s v=""/>
    <s v="BATCH_ID"/>
    <d v="2025-06-10T00:00:00"/>
    <d v="2025-06-11T00:00:00"/>
    <n v="0"/>
    <s v=""/>
    <s v=""/>
    <s v="3102278262"/>
    <s v="200016206829"/>
    <s v="0010"/>
    <s v="0060"/>
    <s v="R1"/>
    <s v="10-60"/>
    <x v="0"/>
    <x v="0"/>
    <n v="10469"/>
    <x v="2"/>
  </r>
  <r>
    <s v="11295605398"/>
    <s v="25161INV01AJ"/>
    <s v="FA"/>
    <s v="R4"/>
    <d v="2025-06-10T00:00:00"/>
    <s v=""/>
    <s v="3106"/>
    <x v="1"/>
    <s v="10514"/>
    <s v="0"/>
    <n v="-5"/>
    <s v=""/>
    <n v="-5"/>
    <s v="USD"/>
    <s v="O1"/>
    <s v="USMO6561333130"/>
    <s v="1129560539810514"/>
    <s v=""/>
    <s v="BATCH_ID"/>
    <d v="2025-06-10T00:00:00"/>
    <d v="2025-06-11T00:00:00"/>
    <n v="0"/>
    <s v=""/>
    <s v=""/>
    <s v="3102278266"/>
    <s v="200016206829"/>
    <s v="0010"/>
    <s v="0060"/>
    <s v="R1"/>
    <s v="10-60"/>
    <x v="0"/>
    <x v="1"/>
    <n v="10514"/>
    <x v="1"/>
  </r>
  <r>
    <s v="11295607636"/>
    <s v="25162INV01BM"/>
    <s v="FA"/>
    <s v="R4"/>
    <d v="2025-06-11T00:00:00"/>
    <s v=""/>
    <s v="3106"/>
    <x v="1"/>
    <s v="10514"/>
    <s v="0"/>
    <n v="-5"/>
    <s v=""/>
    <n v="-5"/>
    <s v="USD"/>
    <s v="O1"/>
    <s v="USMO6561386150"/>
    <s v="1129560763610514"/>
    <s v=""/>
    <s v="BATCH_ID"/>
    <d v="2025-06-11T00:00:00"/>
    <d v="2025-06-12T00:00:00"/>
    <n v="0"/>
    <s v=""/>
    <s v=""/>
    <s v="3101628894"/>
    <s v="200011993892"/>
    <s v="0010"/>
    <s v="0060"/>
    <s v="R1"/>
    <s v="10-60"/>
    <x v="0"/>
    <x v="1"/>
    <n v="10514"/>
    <x v="1"/>
  </r>
  <r>
    <s v="11295607636"/>
    <s v="25162INV01BM"/>
    <s v="FA"/>
    <s v="R4"/>
    <d v="2025-06-11T00:00:00"/>
    <s v=""/>
    <s v="3106"/>
    <x v="0"/>
    <s v="10469"/>
    <s v="0"/>
    <n v="-5"/>
    <s v=""/>
    <n v="-5"/>
    <s v="USD"/>
    <s v="O1"/>
    <s v="USMO6561386150"/>
    <s v="1129560763610469"/>
    <s v=""/>
    <s v="BATCH_ID"/>
    <d v="2025-06-11T00:00:00"/>
    <d v="2025-06-12T00:00:00"/>
    <n v="0"/>
    <s v=""/>
    <s v=""/>
    <s v="3101628990"/>
    <s v="200011993892"/>
    <s v="0010"/>
    <s v="0060"/>
    <s v="R1"/>
    <s v="10-60"/>
    <x v="0"/>
    <x v="0"/>
    <n v="10469"/>
    <x v="2"/>
  </r>
  <r>
    <s v="11295607678"/>
    <s v="25162INV01BJ"/>
    <s v="FA"/>
    <s v="R4"/>
    <d v="2025-06-11T00:00:00"/>
    <s v=""/>
    <s v="3106"/>
    <x v="0"/>
    <s v="10719"/>
    <s v="0"/>
    <n v="-5"/>
    <s v=""/>
    <n v="-5"/>
    <s v="USD"/>
    <s v="O1"/>
    <s v="USMO6560516500"/>
    <s v="1129560767810719"/>
    <s v=""/>
    <s v="BATCH_ID"/>
    <d v="2025-06-11T00:00:00"/>
    <d v="2025-06-12T00:00:00"/>
    <n v="0"/>
    <s v=""/>
    <s v=""/>
    <s v="3101628909"/>
    <s v="200012882193"/>
    <s v="0010"/>
    <s v="0060"/>
    <s v="C1"/>
    <s v="10-60"/>
    <x v="0"/>
    <x v="0"/>
    <n v="10719"/>
    <x v="0"/>
  </r>
  <r>
    <s v="11295607917"/>
    <s v="25162INV01BM"/>
    <s v="FA"/>
    <s v="R4"/>
    <d v="2025-06-11T00:00:00"/>
    <s v=""/>
    <s v="3106"/>
    <x v="1"/>
    <s v="10514"/>
    <s v="0"/>
    <n v="-5"/>
    <s v=""/>
    <n v="-5"/>
    <s v="USD"/>
    <s v="O1"/>
    <s v="USMO6561371041"/>
    <s v="1129560791710514"/>
    <s v=""/>
    <s v="BATCH_ID"/>
    <d v="2025-06-11T00:00:00"/>
    <d v="2025-06-12T00:00:00"/>
    <n v="0"/>
    <s v=""/>
    <s v=""/>
    <s v="3101675711"/>
    <s v="200013297011"/>
    <s v="0010"/>
    <s v="0060"/>
    <s v="R1"/>
    <s v="10-60"/>
    <x v="0"/>
    <x v="1"/>
    <n v="10514"/>
    <x v="1"/>
  </r>
  <r>
    <s v="11295607917"/>
    <s v="25162INV01BM"/>
    <s v="FA"/>
    <s v="R4"/>
    <d v="2025-06-11T00:00:00"/>
    <s v=""/>
    <s v="3106"/>
    <x v="0"/>
    <s v="10469"/>
    <s v="0"/>
    <n v="-5"/>
    <s v=""/>
    <n v="-5"/>
    <s v="USD"/>
    <s v="O1"/>
    <s v="USMO6561371041"/>
    <s v="1129560791710469"/>
    <s v=""/>
    <s v="BATCH_ID"/>
    <d v="2025-06-11T00:00:00"/>
    <d v="2025-06-12T00:00:00"/>
    <n v="0"/>
    <s v=""/>
    <s v=""/>
    <s v="3101675630"/>
    <s v="200013297011"/>
    <s v="0010"/>
    <s v="0060"/>
    <s v="R1"/>
    <s v="10-60"/>
    <x v="0"/>
    <x v="0"/>
    <n v="10469"/>
    <x v="2"/>
  </r>
  <r>
    <s v="11295608018"/>
    <s v="25162INV01BJ"/>
    <s v="FA"/>
    <s v="R4"/>
    <d v="2025-06-11T00:00:00"/>
    <s v=""/>
    <s v="3106"/>
    <x v="1"/>
    <s v="10514"/>
    <s v="0"/>
    <n v="-5"/>
    <s v=""/>
    <n v="-5"/>
    <s v="USD"/>
    <s v="O1"/>
    <s v="USMO6561323900"/>
    <s v="1129560801810514"/>
    <s v=""/>
    <s v="BATCH_ID"/>
    <d v="2025-06-11T00:00:00"/>
    <d v="2025-06-12T00:00:00"/>
    <n v="0"/>
    <s v=""/>
    <s v=""/>
    <s v="3102230443"/>
    <s v="200014029181"/>
    <s v="0010"/>
    <s v="0060"/>
    <s v="R1"/>
    <s v="10-60"/>
    <x v="0"/>
    <x v="1"/>
    <n v="10514"/>
    <x v="1"/>
  </r>
  <r>
    <s v="11295608018"/>
    <s v="25162INV01BJ"/>
    <s v="FA"/>
    <s v="R4"/>
    <d v="2025-06-11T00:00:00"/>
    <s v=""/>
    <s v="3106"/>
    <x v="0"/>
    <s v="10469"/>
    <s v="0"/>
    <n v="-5"/>
    <s v=""/>
    <n v="-5"/>
    <s v="USD"/>
    <s v="O1"/>
    <s v="USMO6561323900"/>
    <s v="1129560801810469"/>
    <s v=""/>
    <s v="BATCH_ID"/>
    <d v="2025-06-11T00:00:00"/>
    <d v="2025-06-12T00:00:00"/>
    <n v="0"/>
    <s v=""/>
    <s v=""/>
    <s v="3102230442"/>
    <s v="200014029181"/>
    <s v="0010"/>
    <s v="0060"/>
    <s v="R1"/>
    <s v="10-60"/>
    <x v="0"/>
    <x v="0"/>
    <n v="10469"/>
    <x v="2"/>
  </r>
  <r>
    <s v="11295608054"/>
    <s v="25162INV01BM"/>
    <s v="FA"/>
    <s v="R4"/>
    <d v="2025-06-11T00:00:00"/>
    <s v=""/>
    <s v="3106"/>
    <x v="0"/>
    <s v="10469"/>
    <s v="0"/>
    <n v="-5.22"/>
    <s v=""/>
    <n v="-5.22"/>
    <s v="USD"/>
    <s v="O1"/>
    <s v="USMO6561328861"/>
    <s v="1129560805410469"/>
    <s v=""/>
    <s v="BATCH_ID"/>
    <d v="2025-06-11T00:00:00"/>
    <d v="2025-06-12T00:00:00"/>
    <n v="0"/>
    <s v=""/>
    <s v=""/>
    <s v="3101618697"/>
    <s v="200014143180"/>
    <s v="0010"/>
    <s v="0060"/>
    <s v="C1"/>
    <s v="10-60"/>
    <x v="0"/>
    <x v="0"/>
    <n v="10469"/>
    <x v="2"/>
  </r>
  <r>
    <s v="11295608054"/>
    <s v="25162INV01BM"/>
    <s v="FA"/>
    <s v="R4"/>
    <d v="2025-06-11T00:00:00"/>
    <s v=""/>
    <s v="3106"/>
    <x v="1"/>
    <s v="10514"/>
    <s v="0"/>
    <n v="-7.2"/>
    <s v=""/>
    <n v="-7.2"/>
    <s v="USD"/>
    <s v="O1"/>
    <s v="USMO6561328861"/>
    <s v="1129560805410514"/>
    <s v=""/>
    <s v="BATCH_ID"/>
    <d v="2025-06-11T00:00:00"/>
    <d v="2025-06-12T00:00:00"/>
    <n v="0"/>
    <s v=""/>
    <s v=""/>
    <s v="3101618609"/>
    <s v="200014143180"/>
    <s v="0010"/>
    <s v="0060"/>
    <s v="C1"/>
    <s v="10-60"/>
    <x v="0"/>
    <x v="1"/>
    <n v="10514"/>
    <x v="1"/>
  </r>
  <r>
    <s v="11295608199"/>
    <s v="25162INV01AH"/>
    <s v="FA"/>
    <s v="R4"/>
    <d v="2025-06-11T00:00:00"/>
    <s v=""/>
    <s v="3106"/>
    <x v="0"/>
    <s v="10719"/>
    <s v="0"/>
    <n v="-5"/>
    <s v=""/>
    <n v="-5"/>
    <s v="USD"/>
    <s v="O1"/>
    <s v="USMO6560514210"/>
    <s v="1129560819910719"/>
    <s v=""/>
    <s v="BATCH_ID"/>
    <d v="2025-06-11T00:00:00"/>
    <d v="2025-06-12T00:00:00"/>
    <n v="0"/>
    <s v=""/>
    <s v=""/>
    <s v="3101517828"/>
    <s v="200014626598"/>
    <s v="0010"/>
    <s v="0060"/>
    <s v="R1"/>
    <s v="10-60"/>
    <x v="0"/>
    <x v="0"/>
    <n v="10719"/>
    <x v="0"/>
  </r>
  <r>
    <s v="11295608425"/>
    <s v="25162INV01BJ"/>
    <s v="FA"/>
    <s v="R4"/>
    <d v="2025-06-11T00:00:00"/>
    <s v=""/>
    <s v="3106"/>
    <x v="0"/>
    <s v="10469"/>
    <s v="0"/>
    <n v="-5"/>
    <s v=""/>
    <n v="-5"/>
    <s v="USD"/>
    <s v="O1"/>
    <s v="USMO6561371070"/>
    <s v="1129560842510469"/>
    <s v=""/>
    <s v="BATCH_ID"/>
    <d v="2025-06-11T00:00:00"/>
    <d v="2025-06-12T00:00:00"/>
    <n v="0"/>
    <s v=""/>
    <s v=""/>
    <s v="3102075335"/>
    <s v="200015195619"/>
    <s v="0010"/>
    <s v="0060"/>
    <s v="R1"/>
    <s v="10-60"/>
    <x v="0"/>
    <x v="0"/>
    <n v="10469"/>
    <x v="2"/>
  </r>
  <r>
    <s v="11295608425"/>
    <s v="25162INV01BJ"/>
    <s v="FA"/>
    <s v="R4"/>
    <d v="2025-06-11T00:00:00"/>
    <s v=""/>
    <s v="3106"/>
    <x v="1"/>
    <s v="10514"/>
    <s v="0"/>
    <n v="-5"/>
    <s v=""/>
    <n v="-5"/>
    <s v="USD"/>
    <s v="O1"/>
    <s v="USMO6561371070"/>
    <s v="1129560842510514"/>
    <s v=""/>
    <s v="BATCH_ID"/>
    <d v="2025-06-11T00:00:00"/>
    <d v="2025-06-12T00:00:00"/>
    <n v="0"/>
    <s v=""/>
    <s v=""/>
    <s v="3102075337"/>
    <s v="200015195619"/>
    <s v="0010"/>
    <s v="0060"/>
    <s v="R1"/>
    <s v="10-60"/>
    <x v="0"/>
    <x v="1"/>
    <n v="10514"/>
    <x v="1"/>
  </r>
  <r>
    <s v="11295608454"/>
    <s v="25162INV01BJ"/>
    <s v="FA"/>
    <s v="R4"/>
    <d v="2025-06-11T00:00:00"/>
    <s v=""/>
    <s v="3106"/>
    <x v="1"/>
    <s v="10514"/>
    <s v="0"/>
    <n v="-5"/>
    <s v=""/>
    <n v="-5"/>
    <s v="USD"/>
    <s v="O1"/>
    <s v="USMO6561328940"/>
    <s v="1129560845410514"/>
    <s v=""/>
    <s v="BATCH_ID"/>
    <d v="2025-06-11T00:00:00"/>
    <d v="2025-06-12T00:00:00"/>
    <n v="0"/>
    <s v=""/>
    <s v=""/>
    <s v="3102250020"/>
    <s v="200015189638"/>
    <s v="0010"/>
    <s v="0060"/>
    <s v="R1"/>
    <s v="10-60"/>
    <x v="0"/>
    <x v="1"/>
    <n v="10514"/>
    <x v="1"/>
  </r>
  <r>
    <s v="11295608534"/>
    <s v="25162INV01AH"/>
    <s v="FA"/>
    <s v="R4"/>
    <d v="2025-06-11T00:00:00"/>
    <s v=""/>
    <s v="3106"/>
    <x v="0"/>
    <s v="10719"/>
    <s v="0"/>
    <n v="-5"/>
    <s v=""/>
    <n v="-5"/>
    <s v="USD"/>
    <s v="O1"/>
    <s v="USMO6560514170"/>
    <s v="1129560853410719"/>
    <s v=""/>
    <s v="BATCH_ID"/>
    <d v="2025-06-11T00:00:00"/>
    <d v="2025-06-12T00:00:00"/>
    <n v="0"/>
    <s v=""/>
    <s v=""/>
    <s v="3102154795"/>
    <s v="200015592922"/>
    <s v="0010"/>
    <s v="0060"/>
    <s v="R1"/>
    <s v="10-60"/>
    <x v="0"/>
    <x v="0"/>
    <n v="10719"/>
    <x v="0"/>
  </r>
  <r>
    <s v="11295608535"/>
    <s v="25162INV01AH"/>
    <s v="FA"/>
    <s v="R4"/>
    <d v="2025-06-11T00:00:00"/>
    <s v=""/>
    <s v="3106"/>
    <x v="1"/>
    <s v="10514"/>
    <s v="0"/>
    <n v="-5"/>
    <s v=""/>
    <n v="-5"/>
    <s v="USD"/>
    <s v="O1"/>
    <s v="USMO6561328900"/>
    <s v="1129560853510514"/>
    <s v=""/>
    <s v="BATCH_ID"/>
    <d v="2025-06-11T00:00:00"/>
    <d v="2025-06-12T00:00:00"/>
    <n v="0"/>
    <s v=""/>
    <s v=""/>
    <s v="3102154879"/>
    <s v="200015593649"/>
    <s v="0010"/>
    <s v="0060"/>
    <s v="R1"/>
    <s v="10-60"/>
    <x v="0"/>
    <x v="1"/>
    <n v="10514"/>
    <x v="1"/>
  </r>
  <r>
    <s v="11295608535"/>
    <s v="25162INV01AH"/>
    <s v="FA"/>
    <s v="R4"/>
    <d v="2025-06-11T00:00:00"/>
    <s v=""/>
    <s v="3106"/>
    <x v="0"/>
    <s v="10469"/>
    <s v="0"/>
    <n v="-5"/>
    <s v=""/>
    <n v="-5"/>
    <s v="USD"/>
    <s v="O1"/>
    <s v="USMO6561328900"/>
    <s v="1129560853510469"/>
    <s v=""/>
    <s v="BATCH_ID"/>
    <d v="2025-06-11T00:00:00"/>
    <d v="2025-06-12T00:00:00"/>
    <n v="0"/>
    <s v=""/>
    <s v=""/>
    <s v="3102154878"/>
    <s v="200015593649"/>
    <s v="0010"/>
    <s v="0060"/>
    <s v="R1"/>
    <s v="10-60"/>
    <x v="0"/>
    <x v="0"/>
    <n v="10469"/>
    <x v="2"/>
  </r>
  <r>
    <s v="11295608570"/>
    <s v="25162INV01AH"/>
    <s v="FA"/>
    <s v="R4"/>
    <d v="2025-06-11T00:00:00"/>
    <s v=""/>
    <s v="3106"/>
    <x v="0"/>
    <s v="10469"/>
    <s v="0"/>
    <n v="-5"/>
    <s v=""/>
    <n v="-5"/>
    <s v="USD"/>
    <s v="O1"/>
    <s v="USMO6561300000"/>
    <s v="1129560857010469"/>
    <s v=""/>
    <s v="BATCH_ID"/>
    <d v="2025-06-11T00:00:00"/>
    <d v="2025-06-12T00:00:00"/>
    <n v="0"/>
    <s v=""/>
    <s v=""/>
    <s v="3102157107"/>
    <s v="200015599778"/>
    <s v="0010"/>
    <s v="0060"/>
    <s v="R1"/>
    <s v="10-60"/>
    <x v="0"/>
    <x v="0"/>
    <n v="10469"/>
    <x v="2"/>
  </r>
  <r>
    <s v="11295608570"/>
    <s v="25162INV01AH"/>
    <s v="FA"/>
    <s v="R4"/>
    <d v="2025-06-11T00:00:00"/>
    <s v=""/>
    <s v="3106"/>
    <x v="1"/>
    <s v="10514"/>
    <s v="0"/>
    <n v="-5"/>
    <s v=""/>
    <n v="-5"/>
    <s v="USD"/>
    <s v="O1"/>
    <s v="USMO6561300000"/>
    <s v="1129560857010514"/>
    <s v=""/>
    <s v="BATCH_ID"/>
    <d v="2025-06-11T00:00:00"/>
    <d v="2025-06-12T00:00:00"/>
    <n v="0"/>
    <s v=""/>
    <s v=""/>
    <s v="3102157108"/>
    <s v="200015599778"/>
    <s v="0010"/>
    <s v="0060"/>
    <s v="R1"/>
    <s v="10-60"/>
    <x v="0"/>
    <x v="1"/>
    <n v="10514"/>
    <x v="1"/>
  </r>
  <r>
    <s v="11295608618"/>
    <s v="25162INV01AH"/>
    <s v="FA"/>
    <s v="R4"/>
    <d v="2025-06-11T00:00:00"/>
    <s v=""/>
    <s v="3106"/>
    <x v="0"/>
    <s v="10469"/>
    <s v="0"/>
    <n v="-5"/>
    <s v=""/>
    <n v="-5"/>
    <s v="USD"/>
    <s v="O1"/>
    <s v="USMO6561328140"/>
    <s v="1129560861810469"/>
    <s v=""/>
    <s v="BATCH_ID"/>
    <d v="2025-06-11T00:00:00"/>
    <d v="2025-06-12T00:00:00"/>
    <n v="0"/>
    <s v=""/>
    <s v=""/>
    <s v="3102156120"/>
    <s v="200015598739"/>
    <s v="0010"/>
    <s v="0060"/>
    <s v="R1"/>
    <s v="10-60"/>
    <x v="0"/>
    <x v="0"/>
    <n v="10469"/>
    <x v="2"/>
  </r>
  <r>
    <s v="11295608618"/>
    <s v="25162INV01AH"/>
    <s v="FA"/>
    <s v="R4"/>
    <d v="2025-06-11T00:00:00"/>
    <s v=""/>
    <s v="3106"/>
    <x v="1"/>
    <s v="10514"/>
    <s v="0"/>
    <n v="-5"/>
    <s v=""/>
    <n v="-5"/>
    <s v="USD"/>
    <s v="O1"/>
    <s v="USMO6561328140"/>
    <s v="1129560861810514"/>
    <s v=""/>
    <s v="BATCH_ID"/>
    <d v="2025-06-11T00:00:00"/>
    <d v="2025-06-12T00:00:00"/>
    <n v="0"/>
    <s v=""/>
    <s v=""/>
    <s v="3102156121"/>
    <s v="200015598739"/>
    <s v="0010"/>
    <s v="0060"/>
    <s v="R1"/>
    <s v="10-60"/>
    <x v="0"/>
    <x v="1"/>
    <n v="10514"/>
    <x v="1"/>
  </r>
  <r>
    <s v="11295608701"/>
    <s v="25162INV01BJ"/>
    <s v="FA"/>
    <s v="R4"/>
    <d v="2025-06-11T00:00:00"/>
    <s v=""/>
    <s v="3106"/>
    <x v="0"/>
    <s v="10469"/>
    <s v="0"/>
    <n v="-5"/>
    <s v=""/>
    <n v="-5"/>
    <s v="USD"/>
    <s v="O1"/>
    <s v="USMO6561300000"/>
    <s v="1129560870110469"/>
    <s v=""/>
    <s v="BATCH_ID"/>
    <d v="2025-06-11T00:00:00"/>
    <d v="2025-06-12T00:00:00"/>
    <n v="0"/>
    <s v=""/>
    <s v=""/>
    <s v="3102075251"/>
    <s v="200015195544"/>
    <s v="0010"/>
    <s v="0060"/>
    <s v="R1"/>
    <s v="10-60"/>
    <x v="0"/>
    <x v="0"/>
    <n v="10469"/>
    <x v="2"/>
  </r>
  <r>
    <s v="11295608785"/>
    <s v="25162INV01AH"/>
    <s v="FA"/>
    <s v="R4"/>
    <d v="2025-06-11T00:00:00"/>
    <s v=""/>
    <s v="3106"/>
    <x v="0"/>
    <s v="10469"/>
    <s v="0"/>
    <n v="-6.48"/>
    <s v=""/>
    <n v="-6.48"/>
    <s v="USD"/>
    <s v="O1"/>
    <s v="USMO6561323480"/>
    <s v="1129560878510469"/>
    <s v=""/>
    <s v="BATCH_ID"/>
    <d v="2025-06-11T00:00:00"/>
    <d v="2025-06-12T00:00:00"/>
    <n v="0"/>
    <s v=""/>
    <s v=""/>
    <s v="3102157342"/>
    <s v="200015609296"/>
    <s v="0010"/>
    <s v="0060"/>
    <s v="R1"/>
    <s v="10-60"/>
    <x v="0"/>
    <x v="0"/>
    <n v="10469"/>
    <x v="2"/>
  </r>
  <r>
    <s v="11295608785"/>
    <s v="25162INV01AH"/>
    <s v="FA"/>
    <s v="R4"/>
    <d v="2025-06-11T00:00:00"/>
    <s v=""/>
    <s v="3106"/>
    <x v="1"/>
    <s v="10514"/>
    <s v="0"/>
    <n v="-8.83"/>
    <s v=""/>
    <n v="-8.83"/>
    <s v="USD"/>
    <s v="O1"/>
    <s v="USMO6561323480"/>
    <s v="1129560878510514"/>
    <s v=""/>
    <s v="BATCH_ID"/>
    <d v="2025-06-11T00:00:00"/>
    <d v="2025-06-12T00:00:00"/>
    <n v="0"/>
    <s v=""/>
    <s v=""/>
    <s v="3102157343"/>
    <s v="200015609296"/>
    <s v="0010"/>
    <s v="0060"/>
    <s v="R1"/>
    <s v="10-60"/>
    <x v="0"/>
    <x v="1"/>
    <n v="10514"/>
    <x v="1"/>
  </r>
  <r>
    <s v="11295608796"/>
    <s v="25162INV01BJ"/>
    <s v="FA"/>
    <s v="R4"/>
    <d v="2025-06-11T00:00:00"/>
    <s v=""/>
    <s v="3106"/>
    <x v="1"/>
    <s v="10514"/>
    <s v="0"/>
    <n v="-5"/>
    <s v=""/>
    <n v="-5"/>
    <s v="USD"/>
    <s v="O1"/>
    <s v="USMO6561360140"/>
    <s v="1129560879610514"/>
    <s v=""/>
    <s v="BATCH_ID"/>
    <d v="2025-06-11T00:00:00"/>
    <d v="2025-06-12T00:00:00"/>
    <n v="0"/>
    <s v=""/>
    <s v=""/>
    <s v="3102277018"/>
    <s v="200016196913"/>
    <s v="0010"/>
    <s v="0060"/>
    <s v="R1"/>
    <s v="10-60"/>
    <x v="0"/>
    <x v="1"/>
    <n v="10514"/>
    <x v="1"/>
  </r>
  <r>
    <s v="11295610528"/>
    <s v="25163INV01AI"/>
    <s v="FA"/>
    <s v="R4"/>
    <d v="2025-06-12T00:00:00"/>
    <s v=""/>
    <s v="3106"/>
    <x v="0"/>
    <s v="10719"/>
    <s v="0"/>
    <n v="-5"/>
    <s v=""/>
    <n v="-5"/>
    <s v="USD"/>
    <s v="O1"/>
    <s v="USMO6560522230"/>
    <s v="1129561052810719"/>
    <s v=""/>
    <s v="BATCH_ID"/>
    <d v="2025-06-12T00:00:00"/>
    <d v="2025-06-13T00:00:00"/>
    <n v="0"/>
    <s v=""/>
    <s v=""/>
    <s v="3101654700"/>
    <s v="200012671455"/>
    <s v="0010"/>
    <s v="0060"/>
    <s v="R1"/>
    <s v="10-60"/>
    <x v="0"/>
    <x v="0"/>
    <n v="10719"/>
    <x v="0"/>
  </r>
  <r>
    <s v="11295610742"/>
    <s v="25163INV01AI"/>
    <s v="FA"/>
    <s v="R4"/>
    <d v="2025-06-12T00:00:00"/>
    <s v=""/>
    <s v="3106"/>
    <x v="1"/>
    <s v="10514"/>
    <s v="0"/>
    <n v="-5"/>
    <s v=""/>
    <n v="-5"/>
    <s v="USD"/>
    <s v="O1"/>
    <s v="USMO6561314210"/>
    <s v="1129561074210514"/>
    <s v=""/>
    <s v="BATCH_ID"/>
    <d v="2025-06-12T00:00:00"/>
    <d v="2025-06-13T00:00:00"/>
    <n v="0"/>
    <s v=""/>
    <s v=""/>
    <s v="3102129633"/>
    <s v="200015476050"/>
    <s v="0010"/>
    <s v="0060"/>
    <s v="R1"/>
    <s v="10-60"/>
    <x v="0"/>
    <x v="1"/>
    <n v="10514"/>
    <x v="1"/>
  </r>
  <r>
    <s v="11295610742"/>
    <s v="25163INV01AI"/>
    <s v="FA"/>
    <s v="R4"/>
    <d v="2025-06-12T00:00:00"/>
    <s v=""/>
    <s v="3106"/>
    <x v="0"/>
    <s v="10469"/>
    <s v="0"/>
    <n v="-5"/>
    <s v=""/>
    <n v="-5"/>
    <s v="USD"/>
    <s v="O1"/>
    <s v="USMO6561314210"/>
    <s v="1129561074210469"/>
    <s v=""/>
    <s v="BATCH_ID"/>
    <d v="2025-06-12T00:00:00"/>
    <d v="2025-06-13T00:00:00"/>
    <n v="0"/>
    <s v=""/>
    <s v=""/>
    <s v="3102129632"/>
    <s v="200015476050"/>
    <s v="0010"/>
    <s v="0060"/>
    <s v="R1"/>
    <s v="10-60"/>
    <x v="0"/>
    <x v="0"/>
    <n v="10469"/>
    <x v="2"/>
  </r>
  <r>
    <s v="11295610745"/>
    <s v="25163INV01AI"/>
    <s v="FA"/>
    <s v="R4"/>
    <d v="2025-06-12T00:00:00"/>
    <s v=""/>
    <s v="3106"/>
    <x v="0"/>
    <s v="10719"/>
    <s v="0"/>
    <n v="-5"/>
    <s v=""/>
    <n v="-5"/>
    <s v="USD"/>
    <s v="O1"/>
    <s v="USMO6560514260"/>
    <s v="1129561074510719"/>
    <s v=""/>
    <s v="BATCH_ID"/>
    <d v="2025-06-12T00:00:00"/>
    <d v="2025-06-13T00:00:00"/>
    <n v="0"/>
    <s v=""/>
    <s v=""/>
    <s v="3102125394"/>
    <s v="200015451426"/>
    <s v="0010"/>
    <s v="0060"/>
    <s v="C1"/>
    <s v="10-60"/>
    <x v="0"/>
    <x v="0"/>
    <n v="10719"/>
    <x v="0"/>
  </r>
  <r>
    <s v="11295610782"/>
    <s v="25163INV01AI"/>
    <s v="FA"/>
    <s v="R4"/>
    <d v="2025-06-12T00:00:00"/>
    <s v=""/>
    <s v="3106"/>
    <x v="0"/>
    <s v="10719"/>
    <s v="0"/>
    <n v="-5.62"/>
    <s v=""/>
    <n v="-5.62"/>
    <s v="USD"/>
    <s v="O1"/>
    <s v="USMO6560514620"/>
    <s v="1129561078210719"/>
    <s v=""/>
    <s v="BATCH_ID"/>
    <d v="2025-06-12T00:00:00"/>
    <d v="2025-06-13T00:00:00"/>
    <n v="0"/>
    <s v=""/>
    <s v=""/>
    <s v="3102125289"/>
    <s v="200015450626"/>
    <s v="0010"/>
    <s v="0060"/>
    <s v="R1"/>
    <s v="10-60"/>
    <x v="0"/>
    <x v="0"/>
    <n v="10719"/>
    <x v="0"/>
  </r>
  <r>
    <s v="11295612080"/>
    <s v="25164INV01AG"/>
    <s v="FA"/>
    <s v="R4"/>
    <d v="2025-06-13T00:00:00"/>
    <s v=""/>
    <s v="3106"/>
    <x v="0"/>
    <s v="10469"/>
    <s v="0"/>
    <n v="-5"/>
    <s v=""/>
    <n v="-5"/>
    <s v="USD"/>
    <s v="O1"/>
    <s v="USMO6561316650"/>
    <s v="1129561208010469"/>
    <s v=""/>
    <s v="BATCH_ID"/>
    <d v="2025-06-13T00:00:00"/>
    <d v="2025-06-16T00:00:00"/>
    <n v="0"/>
    <s v=""/>
    <s v=""/>
    <s v="3102095348"/>
    <s v="200015303338"/>
    <s v="0010"/>
    <s v="0060"/>
    <s v="R1"/>
    <s v="10-60"/>
    <x v="0"/>
    <x v="0"/>
    <n v="10469"/>
    <x v="2"/>
  </r>
  <r>
    <s v="11295612080"/>
    <s v="25164INV01AG"/>
    <s v="FA"/>
    <s v="R4"/>
    <d v="2025-06-13T00:00:00"/>
    <s v=""/>
    <s v="3106"/>
    <x v="1"/>
    <s v="10514"/>
    <s v="0"/>
    <n v="-5"/>
    <s v=""/>
    <n v="-5"/>
    <s v="USD"/>
    <s v="O1"/>
    <s v="USMO6561316650"/>
    <s v="1129561208010514"/>
    <s v=""/>
    <s v="BATCH_ID"/>
    <d v="2025-06-13T00:00:00"/>
    <d v="2025-06-16T00:00:00"/>
    <n v="0"/>
    <s v=""/>
    <s v=""/>
    <s v="3102095349"/>
    <s v="200015303338"/>
    <s v="0010"/>
    <s v="0060"/>
    <s v="R1"/>
    <s v="10-60"/>
    <x v="0"/>
    <x v="1"/>
    <n v="10514"/>
    <x v="1"/>
  </r>
  <r>
    <s v="11295612090"/>
    <s v="25164INV01AG"/>
    <s v="FA"/>
    <s v="R4"/>
    <d v="2025-06-13T00:00:00"/>
    <s v=""/>
    <s v="3106"/>
    <x v="0"/>
    <s v="10719"/>
    <s v="0"/>
    <n v="-5"/>
    <s v=""/>
    <n v="-5"/>
    <s v="USD"/>
    <s v="O1"/>
    <s v="USMO6561684001"/>
    <s v="1129561209010719"/>
    <s v=""/>
    <s v="BATCH_ID"/>
    <d v="2025-06-13T00:00:00"/>
    <d v="2025-06-16T00:00:00"/>
    <n v="0"/>
    <s v=""/>
    <s v=""/>
    <s v="3102099069"/>
    <s v="200015321389"/>
    <s v="0010"/>
    <s v="0060"/>
    <s v="R1"/>
    <s v="10-60"/>
    <x v="0"/>
    <x v="0"/>
    <n v="10719"/>
    <x v="0"/>
  </r>
  <r>
    <s v="11295614964"/>
    <s v="25168INV01A1"/>
    <s v="FA"/>
    <s v="R4"/>
    <d v="2025-06-17T00:00:00"/>
    <s v=""/>
    <s v="3106"/>
    <x v="1"/>
    <s v="10720"/>
    <s v="0"/>
    <n v="-5"/>
    <s v=""/>
    <n v="-5"/>
    <s v="USD"/>
    <s v="O1"/>
    <s v="USMO6370120141"/>
    <s v="1129561496410720"/>
    <s v=""/>
    <s v="BATCH_ID"/>
    <d v="2025-06-17T00:00:00"/>
    <d v="2025-06-18T00:00:00"/>
    <n v="0"/>
    <s v=""/>
    <s v=""/>
    <s v="3101540402"/>
    <s v="200011462070"/>
    <s v="0010"/>
    <s v="0060"/>
    <s v="R1"/>
    <s v="10-60"/>
    <x v="0"/>
    <x v="1"/>
    <n v="10720"/>
    <x v="3"/>
  </r>
  <r>
    <s v="11295615016"/>
    <s v="25168INV01A1"/>
    <s v="FA"/>
    <s v="R4"/>
    <d v="2025-06-17T00:00:00"/>
    <s v=""/>
    <s v="3106"/>
    <x v="1"/>
    <s v="10720"/>
    <s v="0"/>
    <n v="-5"/>
    <s v=""/>
    <n v="-5"/>
    <s v="USD"/>
    <s v="O1"/>
    <s v="USMO6370120121"/>
    <s v="1129561501610720"/>
    <s v=""/>
    <s v="BATCH_ID"/>
    <d v="2025-06-17T00:00:00"/>
    <d v="2025-06-18T00:00:00"/>
    <n v="0"/>
    <s v=""/>
    <s v=""/>
    <s v="3101628688"/>
    <s v="200011447279"/>
    <s v="0010"/>
    <s v="0060"/>
    <s v="R1"/>
    <s v="10-60"/>
    <x v="0"/>
    <x v="1"/>
    <n v="10720"/>
    <x v="3"/>
  </r>
  <r>
    <s v="11295615041"/>
    <s v="25168INV01A9"/>
    <s v="FA"/>
    <s v="R4"/>
    <d v="2025-06-17T00:00:00"/>
    <s v=""/>
    <s v="3106"/>
    <x v="0"/>
    <s v="10719"/>
    <s v="0"/>
    <n v="-7.62"/>
    <s v=""/>
    <n v="-7.62"/>
    <s v="USD"/>
    <s v="O1"/>
    <s v="USMO6570593450"/>
    <s v="1129561504110719"/>
    <s v=""/>
    <s v="BATCH_ID"/>
    <d v="2025-06-17T00:00:00"/>
    <d v="2025-06-18T00:00:00"/>
    <n v="0"/>
    <s v=""/>
    <s v=""/>
    <s v="3101572724"/>
    <s v="200012030843"/>
    <s v="0010"/>
    <s v="0060"/>
    <s v="R1"/>
    <s v="10-60"/>
    <x v="0"/>
    <x v="0"/>
    <n v="10719"/>
    <x v="0"/>
  </r>
  <r>
    <s v="11295615119"/>
    <s v="25168INV01A9"/>
    <s v="FA"/>
    <s v="R4"/>
    <d v="2025-06-17T00:00:00"/>
    <s v=""/>
    <s v="3106"/>
    <x v="0"/>
    <s v="10719"/>
    <s v="0"/>
    <n v="-5"/>
    <s v=""/>
    <n v="-5"/>
    <s v="USD"/>
    <s v="O1"/>
    <s v="USMO6560516590"/>
    <s v="1129561511910719"/>
    <s v=""/>
    <s v="BATCH_ID"/>
    <d v="2025-06-17T00:00:00"/>
    <d v="2025-06-18T00:00:00"/>
    <n v="0"/>
    <s v=""/>
    <s v=""/>
    <s v="3101575708"/>
    <s v="200012024432"/>
    <s v="0010"/>
    <s v="0060"/>
    <s v="R1"/>
    <s v="10-60"/>
    <x v="0"/>
    <x v="0"/>
    <n v="10719"/>
    <x v="0"/>
  </r>
  <r>
    <s v="11295615155"/>
    <s v="25168INV01A1"/>
    <s v="FA"/>
    <s v="R4"/>
    <d v="2025-06-17T00:00:00"/>
    <s v=""/>
    <s v="3106"/>
    <x v="0"/>
    <s v="10469"/>
    <s v="0"/>
    <n v="-5"/>
    <s v=""/>
    <n v="-5"/>
    <s v="USD"/>
    <s v="O1"/>
    <s v="USMO6561396020"/>
    <s v="1129561515510469"/>
    <s v=""/>
    <s v="BATCH_ID"/>
    <d v="2025-06-17T00:00:00"/>
    <d v="2025-06-18T00:00:00"/>
    <n v="0"/>
    <s v=""/>
    <s v=""/>
    <s v="3101570510"/>
    <s v="200012643264"/>
    <s v="0010"/>
    <s v="0060"/>
    <s v="R1"/>
    <s v="10-60"/>
    <x v="0"/>
    <x v="0"/>
    <n v="10469"/>
    <x v="2"/>
  </r>
  <r>
    <s v="11295615155"/>
    <s v="25168INV01A1"/>
    <s v="FA"/>
    <s v="R4"/>
    <d v="2025-06-17T00:00:00"/>
    <s v=""/>
    <s v="3106"/>
    <x v="1"/>
    <s v="10514"/>
    <s v="0"/>
    <n v="-5"/>
    <s v=""/>
    <n v="-5"/>
    <s v="USD"/>
    <s v="O1"/>
    <s v="USMO6561396020"/>
    <s v="1129561515510514"/>
    <s v=""/>
    <s v="BATCH_ID"/>
    <d v="2025-06-17T00:00:00"/>
    <d v="2025-06-18T00:00:00"/>
    <n v="0"/>
    <s v=""/>
    <s v=""/>
    <s v="3101570425"/>
    <s v="200012643264"/>
    <s v="0010"/>
    <s v="0060"/>
    <s v="R1"/>
    <s v="10-60"/>
    <x v="0"/>
    <x v="1"/>
    <n v="10514"/>
    <x v="1"/>
  </r>
  <r>
    <s v="11295615183"/>
    <s v="25168INV01A1"/>
    <s v="FA"/>
    <s v="R4"/>
    <d v="2025-06-17T00:00:00"/>
    <s v=""/>
    <s v="3106"/>
    <x v="0"/>
    <s v="10469"/>
    <s v="0"/>
    <n v="-26.01"/>
    <s v=""/>
    <n v="-26.01"/>
    <s v="USD"/>
    <s v="O1"/>
    <s v="USMO6561310160"/>
    <s v="1129561518310469"/>
    <s v=""/>
    <s v="BATCH_ID"/>
    <d v="2025-06-17T00:00:00"/>
    <d v="2025-06-18T00:00:00"/>
    <n v="0"/>
    <s v=""/>
    <s v=""/>
    <s v="3101558643"/>
    <s v="200012647075"/>
    <s v="0010"/>
    <s v="0060"/>
    <s v="R1"/>
    <s v="10-60"/>
    <x v="0"/>
    <x v="0"/>
    <n v="10469"/>
    <x v="2"/>
  </r>
  <r>
    <s v="11295615183"/>
    <s v="25168INV01A1"/>
    <s v="FA"/>
    <s v="R4"/>
    <d v="2025-06-17T00:00:00"/>
    <s v=""/>
    <s v="3106"/>
    <x v="1"/>
    <s v="10514"/>
    <s v="0"/>
    <n v="-35.61"/>
    <s v=""/>
    <n v="-35.61"/>
    <s v="USD"/>
    <s v="O1"/>
    <s v="USMO6561310160"/>
    <s v="1129561518310514"/>
    <s v=""/>
    <s v="BATCH_ID"/>
    <d v="2025-06-17T00:00:00"/>
    <d v="2025-06-18T00:00:00"/>
    <n v="0"/>
    <s v=""/>
    <s v=""/>
    <s v="3101558739"/>
    <s v="200012647075"/>
    <s v="0010"/>
    <s v="0060"/>
    <s v="R1"/>
    <s v="10-60"/>
    <x v="0"/>
    <x v="1"/>
    <n v="10514"/>
    <x v="1"/>
  </r>
  <r>
    <s v="11295615201"/>
    <s v="25168INV01A9"/>
    <s v="FA"/>
    <s v="R4"/>
    <d v="2025-06-17T00:00:00"/>
    <s v=""/>
    <s v="3106"/>
    <x v="1"/>
    <s v="10720"/>
    <s v="0"/>
    <n v="-5.73"/>
    <s v=""/>
    <n v="-5.73"/>
    <s v="USD"/>
    <s v="O1"/>
    <s v="USMO6370120101"/>
    <s v="1129561520110720"/>
    <s v=""/>
    <s v="BATCH_ID"/>
    <d v="2025-06-17T00:00:00"/>
    <d v="2025-06-18T00:00:00"/>
    <n v="0"/>
    <s v=""/>
    <s v=""/>
    <s v="3101583844"/>
    <s v="200013268871"/>
    <s v="0010"/>
    <s v="0060"/>
    <s v="R1"/>
    <s v="10-60"/>
    <x v="0"/>
    <x v="1"/>
    <n v="10720"/>
    <x v="3"/>
  </r>
  <r>
    <s v="11295615250"/>
    <s v="25168INV01A9"/>
    <s v="FA"/>
    <s v="R4"/>
    <d v="2025-06-17T00:00:00"/>
    <s v=""/>
    <s v="3106"/>
    <x v="1"/>
    <s v="10720"/>
    <s v="0"/>
    <n v="-7.82"/>
    <s v=""/>
    <n v="-7.82"/>
    <s v="USD"/>
    <s v="O1"/>
    <s v="USMO6370120161"/>
    <s v="1129561525010720"/>
    <s v=""/>
    <s v="BATCH_ID"/>
    <d v="2025-06-17T00:00:00"/>
    <d v="2025-06-18T00:00:00"/>
    <n v="0"/>
    <s v=""/>
    <s v=""/>
    <s v="3101477406"/>
    <s v="200013260373"/>
    <s v="0010"/>
    <s v="0060"/>
    <s v="R1"/>
    <s v="10-60"/>
    <x v="0"/>
    <x v="1"/>
    <n v="10720"/>
    <x v="3"/>
  </r>
  <r>
    <s v="11295615300"/>
    <s v="25168INV01A1"/>
    <s v="FA"/>
    <s v="R4"/>
    <d v="2025-06-17T00:00:00"/>
    <s v=""/>
    <s v="3106"/>
    <x v="1"/>
    <s v="10720"/>
    <s v="0"/>
    <n v="-5"/>
    <s v=""/>
    <n v="-5"/>
    <s v="USD"/>
    <s v="O1"/>
    <s v="USMO6370120271"/>
    <s v="1129561530010720"/>
    <s v=""/>
    <s v="BATCH_ID"/>
    <d v="2025-06-17T00:00:00"/>
    <d v="2025-06-18T00:00:00"/>
    <n v="0"/>
    <s v=""/>
    <s v=""/>
    <s v="3101685470"/>
    <s v="200013899279"/>
    <s v="0010"/>
    <s v="0060"/>
    <s v="R1"/>
    <s v="10-60"/>
    <x v="0"/>
    <x v="1"/>
    <n v="10720"/>
    <x v="3"/>
  </r>
  <r>
    <s v="11295615362"/>
    <s v="25168INV01A9"/>
    <s v="FA"/>
    <s v="R4"/>
    <d v="2025-06-17T00:00:00"/>
    <s v=""/>
    <s v="3106"/>
    <x v="1"/>
    <s v="10514"/>
    <s v="0"/>
    <n v="-5"/>
    <s v=""/>
    <n v="-5"/>
    <s v="USD"/>
    <s v="O1"/>
    <s v="USMO6561330020"/>
    <s v="1129561536210514"/>
    <s v=""/>
    <s v="BATCH_ID"/>
    <d v="2025-06-17T00:00:00"/>
    <d v="2025-06-18T00:00:00"/>
    <n v="0"/>
    <s v=""/>
    <s v=""/>
    <s v="3101648556"/>
    <s v="200013270646"/>
    <s v="0010"/>
    <s v="0060"/>
    <s v="R1"/>
    <s v="10-60"/>
    <x v="0"/>
    <x v="1"/>
    <n v="10514"/>
    <x v="1"/>
  </r>
  <r>
    <s v="11295615362"/>
    <s v="25168INV01A9"/>
    <s v="FA"/>
    <s v="R4"/>
    <d v="2025-06-17T00:00:00"/>
    <s v=""/>
    <s v="3106"/>
    <x v="0"/>
    <s v="10469"/>
    <s v="0"/>
    <n v="-5"/>
    <s v=""/>
    <n v="-5"/>
    <s v="USD"/>
    <s v="O1"/>
    <s v="USMO6561330020"/>
    <s v="1129561536210469"/>
    <s v=""/>
    <s v="BATCH_ID"/>
    <d v="2025-06-17T00:00:00"/>
    <d v="2025-06-18T00:00:00"/>
    <n v="0"/>
    <s v=""/>
    <s v=""/>
    <s v="3101648745"/>
    <s v="200013270646"/>
    <s v="0010"/>
    <s v="0060"/>
    <s v="R1"/>
    <s v="10-60"/>
    <x v="0"/>
    <x v="0"/>
    <n v="10469"/>
    <x v="2"/>
  </r>
  <r>
    <s v="11295615402"/>
    <s v="25168INV01A9"/>
    <s v="FA"/>
    <s v="R4"/>
    <d v="2025-06-17T00:00:00"/>
    <s v=""/>
    <s v="3106"/>
    <x v="0"/>
    <s v="10719"/>
    <s v="0"/>
    <n v="-5"/>
    <s v=""/>
    <n v="-5"/>
    <s v="USD"/>
    <s v="O1"/>
    <s v="USMO6560515610"/>
    <s v="1129561540210719"/>
    <s v=""/>
    <s v="BATCH_ID"/>
    <d v="2025-06-17T00:00:00"/>
    <d v="2025-06-18T00:00:00"/>
    <n v="0"/>
    <s v=""/>
    <s v=""/>
    <s v="3101497762"/>
    <s v="200013268129"/>
    <s v="0010"/>
    <s v="0060"/>
    <s v="R1"/>
    <s v="10-60"/>
    <x v="0"/>
    <x v="0"/>
    <n v="10719"/>
    <x v="0"/>
  </r>
  <r>
    <s v="11295615447"/>
    <s v="25168INV01A1"/>
    <s v="FA"/>
    <s v="R4"/>
    <d v="2025-06-17T00:00:00"/>
    <s v=""/>
    <s v="3106"/>
    <x v="0"/>
    <s v="10469"/>
    <s v="0"/>
    <n v="-5"/>
    <s v=""/>
    <n v="-5"/>
    <s v="USD"/>
    <s v="O1"/>
    <s v="USMO6561326500"/>
    <s v="1129561544710469"/>
    <s v=""/>
    <s v="BATCH_ID"/>
    <d v="2025-06-17T00:00:00"/>
    <d v="2025-06-18T00:00:00"/>
    <n v="0"/>
    <s v=""/>
    <s v=""/>
    <s v="3102022100"/>
    <s v="200014955633"/>
    <s v="0010"/>
    <s v="0060"/>
    <s v="R1"/>
    <s v="10-60"/>
    <x v="0"/>
    <x v="0"/>
    <n v="10469"/>
    <x v="2"/>
  </r>
  <r>
    <s v="11295618378"/>
    <s v="25169INV01A8"/>
    <s v="FA"/>
    <s v="R4"/>
    <d v="2025-06-18T00:00:00"/>
    <s v=""/>
    <s v="3106"/>
    <x v="0"/>
    <s v="10719"/>
    <s v="0"/>
    <n v="-11.17"/>
    <s v=""/>
    <n v="-11.17"/>
    <s v="USD"/>
    <s v="O1"/>
    <s v="USMO6560527371"/>
    <s v="1129561837810719"/>
    <s v=""/>
    <s v="BATCH_ID"/>
    <d v="2025-06-18T00:00:00"/>
    <d v="2025-06-19T00:00:00"/>
    <n v="0"/>
    <s v=""/>
    <s v=""/>
    <s v="3101535865"/>
    <s v="200011660467"/>
    <s v="0010"/>
    <s v="0060"/>
    <s v="R1"/>
    <s v="10-60"/>
    <x v="0"/>
    <x v="0"/>
    <n v="10719"/>
    <x v="0"/>
  </r>
  <r>
    <s v="11295618498"/>
    <s v="25169INV01AA"/>
    <s v="FA"/>
    <s v="R4"/>
    <d v="2025-06-18T00:00:00"/>
    <s v=""/>
    <s v="3106"/>
    <x v="0"/>
    <s v="10719"/>
    <s v="0"/>
    <n v="-5"/>
    <s v=""/>
    <n v="-5"/>
    <s v="USD"/>
    <s v="O1"/>
    <s v="USMO6560527250"/>
    <s v="1129561849810719"/>
    <s v=""/>
    <s v="BATCH_ID"/>
    <d v="2025-06-18T00:00:00"/>
    <d v="2025-06-19T00:00:00"/>
    <n v="0"/>
    <s v=""/>
    <s v=""/>
    <s v="3101675202"/>
    <s v="200013576323"/>
    <s v="0010"/>
    <s v="0060"/>
    <s v="R1"/>
    <s v="10-60"/>
    <x v="0"/>
    <x v="0"/>
    <n v="10719"/>
    <x v="0"/>
  </r>
  <r>
    <s v="11295618499"/>
    <s v="25169INV01AA"/>
    <s v="FA"/>
    <s v="R4"/>
    <d v="2025-06-18T00:00:00"/>
    <s v=""/>
    <s v="3106"/>
    <x v="1"/>
    <s v="10514"/>
    <s v="0"/>
    <n v="-5"/>
    <s v=""/>
    <n v="-5"/>
    <s v="USD"/>
    <s v="O1"/>
    <s v="USMO6561313050"/>
    <s v="1129561849910514"/>
    <s v=""/>
    <s v="BATCH_ID"/>
    <d v="2025-06-18T00:00:00"/>
    <d v="2025-06-19T00:00:00"/>
    <n v="0"/>
    <s v=""/>
    <s v=""/>
    <s v="3101596986"/>
    <s v="200013584798"/>
    <s v="0010"/>
    <s v="0060"/>
    <s v="R1"/>
    <s v="10-60"/>
    <x v="0"/>
    <x v="1"/>
    <n v="10514"/>
    <x v="1"/>
  </r>
  <r>
    <s v="11295618499"/>
    <s v="25169INV01AA"/>
    <s v="FA"/>
    <s v="R4"/>
    <d v="2025-06-18T00:00:00"/>
    <s v=""/>
    <s v="3106"/>
    <x v="0"/>
    <s v="10469"/>
    <s v="0"/>
    <n v="-5"/>
    <s v=""/>
    <n v="-5"/>
    <s v="USD"/>
    <s v="O1"/>
    <s v="USMO6561313050"/>
    <s v="1129561849910469"/>
    <s v=""/>
    <s v="BATCH_ID"/>
    <d v="2025-06-18T00:00:00"/>
    <d v="2025-06-19T00:00:00"/>
    <n v="0"/>
    <s v=""/>
    <s v=""/>
    <s v="3101597177"/>
    <s v="200013584798"/>
    <s v="0010"/>
    <s v="0060"/>
    <s v="R1"/>
    <s v="10-60"/>
    <x v="0"/>
    <x v="0"/>
    <n v="10469"/>
    <x v="2"/>
  </r>
  <r>
    <s v="11295618541"/>
    <s v="25169INV01AA"/>
    <s v="FA"/>
    <s v="R4"/>
    <d v="2025-06-18T00:00:00"/>
    <s v=""/>
    <s v="3106"/>
    <x v="0"/>
    <s v="10469"/>
    <s v="0"/>
    <n v="-5"/>
    <s v=""/>
    <n v="-5"/>
    <s v="USD"/>
    <s v="O1"/>
    <s v="USMO6561322620"/>
    <s v="1129561854110469"/>
    <s v=""/>
    <s v="BATCH_ID"/>
    <d v="2025-06-18T00:00:00"/>
    <d v="2025-06-19T00:00:00"/>
    <n v="0"/>
    <s v=""/>
    <s v=""/>
    <s v="3101607804"/>
    <s v="200013567801"/>
    <s v="0010"/>
    <s v="0060"/>
    <s v="R1"/>
    <s v="10-60"/>
    <x v="0"/>
    <x v="0"/>
    <n v="10469"/>
    <x v="2"/>
  </r>
  <r>
    <s v="11295618541"/>
    <s v="25169INV01AA"/>
    <s v="FA"/>
    <s v="R4"/>
    <d v="2025-06-18T00:00:00"/>
    <s v=""/>
    <s v="3106"/>
    <x v="1"/>
    <s v="10514"/>
    <s v="0"/>
    <n v="-5"/>
    <s v=""/>
    <n v="-5"/>
    <s v="USD"/>
    <s v="O1"/>
    <s v="USMO6561322620"/>
    <s v="1129561854110514"/>
    <s v=""/>
    <s v="BATCH_ID"/>
    <d v="2025-06-18T00:00:00"/>
    <d v="2025-06-19T00:00:00"/>
    <n v="0"/>
    <s v=""/>
    <s v=""/>
    <s v="3101607511"/>
    <s v="200013567801"/>
    <s v="0010"/>
    <s v="0060"/>
    <s v="R1"/>
    <s v="10-60"/>
    <x v="0"/>
    <x v="1"/>
    <n v="10514"/>
    <x v="1"/>
  </r>
  <r>
    <s v="11295618569"/>
    <s v="25169INV01A8"/>
    <s v="FA"/>
    <s v="R4"/>
    <d v="2025-06-18T00:00:00"/>
    <s v=""/>
    <s v="3106"/>
    <x v="0"/>
    <s v="10719"/>
    <s v="0"/>
    <n v="-6.09"/>
    <s v=""/>
    <n v="-6.09"/>
    <s v="USD"/>
    <s v="O1"/>
    <s v="USMO6560527191"/>
    <s v="1129561856910719"/>
    <s v=""/>
    <s v="BATCH_ID"/>
    <d v="2025-06-18T00:00:00"/>
    <d v="2025-06-19T00:00:00"/>
    <n v="0"/>
    <s v=""/>
    <s v=""/>
    <s v="3101617228"/>
    <s v="200013845108"/>
    <s v="0010"/>
    <s v="0060"/>
    <s v="R1"/>
    <s v="10-60"/>
    <x v="0"/>
    <x v="0"/>
    <n v="10719"/>
    <x v="0"/>
  </r>
  <r>
    <s v="11295618628"/>
    <s v="25169INV01A8"/>
    <s v="FA"/>
    <s v="R4"/>
    <d v="2025-06-18T00:00:00"/>
    <s v=""/>
    <s v="3106"/>
    <x v="0"/>
    <s v="10719"/>
    <s v="0"/>
    <n v="-5.19"/>
    <s v=""/>
    <n v="-5.19"/>
    <s v="USD"/>
    <s v="O1"/>
    <s v="USMO6560561000"/>
    <s v="1129561862810719"/>
    <s v=""/>
    <s v="BATCH_ID"/>
    <d v="2025-06-18T00:00:00"/>
    <d v="2025-06-19T00:00:00"/>
    <n v="0"/>
    <s v=""/>
    <s v=""/>
    <s v="3101730774"/>
    <s v="200013822883"/>
    <s v="0010"/>
    <s v="0060"/>
    <s v="R1"/>
    <s v="10-60"/>
    <x v="0"/>
    <x v="0"/>
    <n v="10719"/>
    <x v="0"/>
  </r>
  <r>
    <s v="11295618772"/>
    <s v="25169INV01A8"/>
    <s v="FA"/>
    <s v="R4"/>
    <d v="2025-06-18T00:00:00"/>
    <s v=""/>
    <s v="3106"/>
    <x v="0"/>
    <s v="10469"/>
    <s v="0"/>
    <n v="-5"/>
    <s v=""/>
    <n v="-5"/>
    <s v="USD"/>
    <s v="O1"/>
    <s v="USMO6561313540"/>
    <s v="1129561877210469"/>
    <s v=""/>
    <s v="BATCH_ID"/>
    <d v="2025-06-18T00:00:00"/>
    <d v="2025-06-19T00:00:00"/>
    <n v="0"/>
    <s v=""/>
    <s v=""/>
    <s v="3102021020"/>
    <s v="200014949867"/>
    <s v="0010"/>
    <s v="0060"/>
    <s v="R1"/>
    <s v="10-60"/>
    <x v="0"/>
    <x v="0"/>
    <n v="10469"/>
    <x v="2"/>
  </r>
  <r>
    <s v="11295618772"/>
    <s v="25169INV01A8"/>
    <s v="FA"/>
    <s v="R4"/>
    <d v="2025-06-18T00:00:00"/>
    <s v=""/>
    <s v="3106"/>
    <x v="1"/>
    <s v="10514"/>
    <s v="0"/>
    <n v="-5"/>
    <s v=""/>
    <n v="-5"/>
    <s v="USD"/>
    <s v="O1"/>
    <s v="USMO6561313540"/>
    <s v="1129561877210514"/>
    <s v=""/>
    <s v="BATCH_ID"/>
    <d v="2025-06-18T00:00:00"/>
    <d v="2025-06-19T00:00:00"/>
    <n v="0"/>
    <s v=""/>
    <s v=""/>
    <s v="3102021022"/>
    <s v="200014949867"/>
    <s v="0010"/>
    <s v="0060"/>
    <s v="R1"/>
    <s v="10-60"/>
    <x v="0"/>
    <x v="1"/>
    <n v="10514"/>
    <x v="1"/>
  </r>
  <r>
    <s v="11295619250"/>
    <s v="25169INV01A8"/>
    <s v="FA"/>
    <s v="R4"/>
    <d v="2025-06-18T00:00:00"/>
    <s v=""/>
    <s v="3106"/>
    <x v="1"/>
    <s v="10514"/>
    <s v="0"/>
    <n v="-5"/>
    <s v=""/>
    <n v="-5"/>
    <s v="USD"/>
    <s v="O1"/>
    <s v="USMO6561317260"/>
    <s v="1129561925010514"/>
    <s v=""/>
    <s v="BATCH_ID"/>
    <d v="2025-06-18T00:00:00"/>
    <d v="2025-06-19T00:00:00"/>
    <n v="0"/>
    <s v=""/>
    <s v=""/>
    <s v="3102321821"/>
    <s v="200016422525"/>
    <s v="0010"/>
    <s v="0060"/>
    <s v="R1"/>
    <s v="10-60"/>
    <x v="0"/>
    <x v="1"/>
    <n v="10514"/>
    <x v="1"/>
  </r>
  <r>
    <s v="11295619250"/>
    <s v="25169INV01A8"/>
    <s v="FA"/>
    <s v="R4"/>
    <d v="2025-06-18T00:00:00"/>
    <s v=""/>
    <s v="3106"/>
    <x v="0"/>
    <s v="10469"/>
    <s v="0"/>
    <n v="-5"/>
    <s v=""/>
    <n v="-5"/>
    <s v="USD"/>
    <s v="O1"/>
    <s v="USMO6561317260"/>
    <s v="1129561925010469"/>
    <s v=""/>
    <s v="BATCH_ID"/>
    <d v="2025-06-18T00:00:00"/>
    <d v="2025-06-19T00:00:00"/>
    <n v="0"/>
    <s v=""/>
    <s v=""/>
    <s v="3102321820"/>
    <s v="200016422525"/>
    <s v="0010"/>
    <s v="0060"/>
    <s v="R1"/>
    <s v="10-60"/>
    <x v="0"/>
    <x v="0"/>
    <n v="10469"/>
    <x v="2"/>
  </r>
  <r>
    <s v="11295620070"/>
    <s v="25171INV01AB"/>
    <s v="FA"/>
    <s v="R4"/>
    <d v="2025-06-20T00:00:00"/>
    <s v=""/>
    <s v="3106"/>
    <x v="0"/>
    <s v="10719"/>
    <s v="0"/>
    <n v="-5"/>
    <s v=""/>
    <n v="-5"/>
    <s v="USD"/>
    <s v="O1"/>
    <s v="USMO6301622370"/>
    <s v="1129562007010719"/>
    <s v=""/>
    <s v="BATCH_ID"/>
    <d v="2025-06-20T00:00:00"/>
    <d v="2025-06-23T00:00:00"/>
    <n v="0"/>
    <s v=""/>
    <s v=""/>
    <s v="3101490887"/>
    <s v="200011176639"/>
    <s v="0010"/>
    <s v="0060"/>
    <s v="R1"/>
    <s v="10-60"/>
    <x v="0"/>
    <x v="0"/>
    <n v="10719"/>
    <x v="0"/>
  </r>
  <r>
    <s v="11295620074"/>
    <s v="25171INV01AB"/>
    <s v="FA"/>
    <s v="R4"/>
    <d v="2025-06-20T00:00:00"/>
    <s v=""/>
    <s v="3106"/>
    <x v="0"/>
    <s v="10719"/>
    <s v="0"/>
    <n v="-5"/>
    <s v=""/>
    <n v="-5"/>
    <s v="USD"/>
    <s v="O1"/>
    <s v="USMO6306950371"/>
    <s v="1129562007410719"/>
    <s v=""/>
    <s v="BATCH_ID"/>
    <d v="2025-06-20T00:00:00"/>
    <d v="2025-06-23T00:00:00"/>
    <n v="0"/>
    <s v=""/>
    <s v=""/>
    <s v="3101529938"/>
    <s v="200011177579"/>
    <s v="0010"/>
    <s v="0060"/>
    <s v="R1"/>
    <s v="10-60"/>
    <x v="0"/>
    <x v="0"/>
    <n v="10719"/>
    <x v="0"/>
  </r>
  <r>
    <s v="11295620152"/>
    <s v="25171INV01AB"/>
    <s v="FA"/>
    <s v="R4"/>
    <d v="2025-06-20T00:00:00"/>
    <s v=""/>
    <s v="3106"/>
    <x v="0"/>
    <s v="10719"/>
    <s v="0"/>
    <n v="-5"/>
    <s v=""/>
    <n v="-5"/>
    <s v="USD"/>
    <s v="O1"/>
    <s v="USMO6305117981"/>
    <s v="1129562015210719"/>
    <s v=""/>
    <s v="BATCH_ID"/>
    <d v="2025-06-20T00:00:00"/>
    <d v="2025-06-23T00:00:00"/>
    <n v="0"/>
    <s v=""/>
    <s v=""/>
    <s v="3101554744"/>
    <s v="200011194574"/>
    <s v="0010"/>
    <s v="0060"/>
    <s v="R1"/>
    <s v="10-60"/>
    <x v="0"/>
    <x v="0"/>
    <n v="10719"/>
    <x v="0"/>
  </r>
  <r>
    <s v="11295620164"/>
    <s v="25171INV01AB"/>
    <s v="FA"/>
    <s v="R4"/>
    <d v="2025-06-20T00:00:00"/>
    <s v=""/>
    <s v="3106"/>
    <x v="0"/>
    <s v="10719"/>
    <s v="0"/>
    <n v="-5"/>
    <s v=""/>
    <n v="-5"/>
    <s v="USD"/>
    <s v="O1"/>
    <s v="USMO6560520880"/>
    <s v="1129562016410719"/>
    <s v=""/>
    <s v="BATCH_ID"/>
    <d v="2025-06-20T00:00:00"/>
    <d v="2025-06-23T00:00:00"/>
    <n v="0"/>
    <s v=""/>
    <s v=""/>
    <s v="3101693586"/>
    <s v="200012550246"/>
    <s v="0010"/>
    <s v="0060"/>
    <s v="R1"/>
    <s v="10-60"/>
    <x v="0"/>
    <x v="0"/>
    <n v="10719"/>
    <x v="0"/>
  </r>
  <r>
    <s v="11295620224"/>
    <s v="25171INV01AB"/>
    <s v="FA"/>
    <s v="R4"/>
    <d v="2025-06-20T00:00:00"/>
    <s v=""/>
    <s v="3106"/>
    <x v="0"/>
    <s v="10719"/>
    <s v="0"/>
    <n v="-5"/>
    <s v=""/>
    <n v="-5"/>
    <s v="USD"/>
    <s v="O1"/>
    <s v="USMO6306950411"/>
    <s v="1129562022410719"/>
    <s v=""/>
    <s v="BATCH_ID"/>
    <d v="2025-06-20T00:00:00"/>
    <d v="2025-06-23T00:00:00"/>
    <n v="0"/>
    <s v=""/>
    <s v=""/>
    <s v="3101695501"/>
    <s v="200012540189"/>
    <s v="0010"/>
    <s v="0060"/>
    <s v="R1"/>
    <s v="10-60"/>
    <x v="0"/>
    <x v="0"/>
    <n v="10719"/>
    <x v="0"/>
  </r>
  <r>
    <s v="11295620238"/>
    <s v="25171INV01AB"/>
    <s v="FA"/>
    <s v="R4"/>
    <d v="2025-06-20T00:00:00"/>
    <s v=""/>
    <s v="3106"/>
    <x v="0"/>
    <s v="10719"/>
    <s v="0"/>
    <n v="-5"/>
    <s v=""/>
    <n v="-5"/>
    <s v="USD"/>
    <s v="O1"/>
    <s v="USMO6560520620"/>
    <s v="1129562023810719"/>
    <s v=""/>
    <s v="BATCH_ID"/>
    <d v="2025-06-20T00:00:00"/>
    <d v="2025-06-23T00:00:00"/>
    <n v="0"/>
    <s v=""/>
    <s v=""/>
    <s v="3101506213"/>
    <s v="200012546871"/>
    <s v="0010"/>
    <s v="0060"/>
    <s v="R1"/>
    <s v="10-60"/>
    <x v="0"/>
    <x v="0"/>
    <n v="10719"/>
    <x v="0"/>
  </r>
  <r>
    <s v="11295620241"/>
    <s v="25171INV01AB"/>
    <s v="FA"/>
    <s v="R4"/>
    <d v="2025-06-20T00:00:00"/>
    <s v=""/>
    <s v="3106"/>
    <x v="0"/>
    <s v="10719"/>
    <s v="0"/>
    <n v="-5"/>
    <s v=""/>
    <n v="-5"/>
    <s v="USD"/>
    <s v="O1"/>
    <s v="USMO6301622040"/>
    <s v="1129562024110719"/>
    <s v=""/>
    <s v="BATCH_ID"/>
    <d v="2025-06-20T00:00:00"/>
    <d v="2025-06-23T00:00:00"/>
    <n v="0"/>
    <s v=""/>
    <s v=""/>
    <s v="3101556079"/>
    <s v="200012553893"/>
    <s v="0010"/>
    <s v="0060"/>
    <s v="R1"/>
    <s v="10-60"/>
    <x v="0"/>
    <x v="0"/>
    <n v="10719"/>
    <x v="0"/>
  </r>
  <r>
    <s v="11295620292"/>
    <s v="25171INV01AB"/>
    <s v="FA"/>
    <s v="R4"/>
    <d v="2025-06-20T00:00:00"/>
    <s v=""/>
    <s v="3106"/>
    <x v="0"/>
    <s v="10719"/>
    <s v="0"/>
    <n v="-5"/>
    <s v=""/>
    <n v="-5"/>
    <s v="USD"/>
    <s v="O1"/>
    <s v="USMO6570590540"/>
    <s v="1129562029210719"/>
    <s v=""/>
    <s v="BATCH_ID"/>
    <d v="2025-06-20T00:00:00"/>
    <d v="2025-06-23T00:00:00"/>
    <n v="0"/>
    <s v=""/>
    <s v=""/>
    <s v="3102066634"/>
    <s v="200015155969"/>
    <s v="0010"/>
    <s v="0060"/>
    <s v="R1"/>
    <s v="10-60"/>
    <x v="0"/>
    <x v="0"/>
    <n v="10719"/>
    <x v="0"/>
  </r>
  <r>
    <s v="11295620299"/>
    <s v="25171INV01AB"/>
    <s v="FA"/>
    <s v="R4"/>
    <d v="2025-06-20T00:00:00"/>
    <s v=""/>
    <s v="3106"/>
    <x v="0"/>
    <s v="10719"/>
    <s v="0"/>
    <n v="-5"/>
    <s v=""/>
    <n v="-5"/>
    <s v="USD"/>
    <s v="O1"/>
    <s v="USMO6560528970"/>
    <s v="1129562029910719"/>
    <s v=""/>
    <s v="BATCH_ID"/>
    <d v="2025-06-20T00:00:00"/>
    <d v="2025-06-23T00:00:00"/>
    <n v="0"/>
    <s v=""/>
    <s v=""/>
    <s v="3102064826"/>
    <s v="200015138684"/>
    <s v="0010"/>
    <s v="0060"/>
    <s v="R1"/>
    <s v="10-60"/>
    <x v="0"/>
    <x v="0"/>
    <n v="10719"/>
    <x v="0"/>
  </r>
  <r>
    <s v="11295620321"/>
    <s v="25171INV01AB"/>
    <s v="FA"/>
    <s v="R4"/>
    <d v="2025-06-20T00:00:00"/>
    <s v=""/>
    <s v="3106"/>
    <x v="0"/>
    <s v="10719"/>
    <s v="0"/>
    <n v="-5"/>
    <s v=""/>
    <n v="-5"/>
    <s v="USD"/>
    <s v="O1"/>
    <s v="USMO6560518590"/>
    <s v="1129562032110719"/>
    <s v=""/>
    <s v="BATCH_ID"/>
    <d v="2025-06-20T00:00:00"/>
    <d v="2025-06-23T00:00:00"/>
    <n v="0"/>
    <s v=""/>
    <s v=""/>
    <s v="3102063876"/>
    <s v="200015140870"/>
    <s v="0010"/>
    <s v="0060"/>
    <s v="R1"/>
    <s v="10-60"/>
    <x v="0"/>
    <x v="0"/>
    <n v="10719"/>
    <x v="0"/>
  </r>
  <r>
    <s v="11295621526"/>
    <s v="25174INV01AH"/>
    <s v="FA"/>
    <s v="R4"/>
    <d v="2025-06-23T00:00:00"/>
    <s v=""/>
    <s v="3106"/>
    <x v="1"/>
    <s v="10514"/>
    <s v="0"/>
    <n v="-5"/>
    <s v=""/>
    <n v="-5"/>
    <s v="USD"/>
    <s v="O1"/>
    <s v="USMO6561324020"/>
    <s v="1129562152610514"/>
    <s v=""/>
    <s v="BATCH_ID"/>
    <d v="2025-06-23T00:00:00"/>
    <d v="2025-06-24T00:00:00"/>
    <n v="0"/>
    <s v=""/>
    <s v=""/>
    <s v="3101646623"/>
    <s v="200011541956"/>
    <s v="0010"/>
    <s v="0060"/>
    <s v="R1"/>
    <s v="10-60"/>
    <x v="0"/>
    <x v="1"/>
    <n v="10514"/>
    <x v="1"/>
  </r>
  <r>
    <s v="11295621526"/>
    <s v="25174INV01AH"/>
    <s v="FA"/>
    <s v="R4"/>
    <d v="2025-06-23T00:00:00"/>
    <s v=""/>
    <s v="3106"/>
    <x v="0"/>
    <s v="10469"/>
    <s v="0"/>
    <n v="-5"/>
    <s v=""/>
    <n v="-5"/>
    <s v="USD"/>
    <s v="O1"/>
    <s v="USMO6561324020"/>
    <s v="1129562152610469"/>
    <s v=""/>
    <s v="BATCH_ID"/>
    <d v="2025-06-23T00:00:00"/>
    <d v="2025-06-24T00:00:00"/>
    <n v="0"/>
    <s v=""/>
    <s v=""/>
    <s v="3101644982"/>
    <s v="200011541956"/>
    <s v="0010"/>
    <s v="0060"/>
    <s v="R1"/>
    <s v="10-60"/>
    <x v="0"/>
    <x v="0"/>
    <n v="10469"/>
    <x v="2"/>
  </r>
  <r>
    <s v="11295621554"/>
    <s v="25174INV01AH"/>
    <s v="FA"/>
    <s v="R4"/>
    <d v="2025-06-23T00:00:00"/>
    <s v=""/>
    <s v="3106"/>
    <x v="0"/>
    <s v="10469"/>
    <s v="0"/>
    <n v="-5"/>
    <s v=""/>
    <n v="-5"/>
    <s v="USD"/>
    <s v="O1"/>
    <s v="USMO6561323500"/>
    <s v="1129562155410469"/>
    <s v=""/>
    <s v="BATCH_ID"/>
    <d v="2025-06-23T00:00:00"/>
    <d v="2025-06-24T00:00:00"/>
    <n v="0"/>
    <s v=""/>
    <s v=""/>
    <s v="3101529573"/>
    <s v="200011551161"/>
    <s v="0010"/>
    <s v="0060"/>
    <s v="R1"/>
    <s v="10-60"/>
    <x v="0"/>
    <x v="0"/>
    <n v="10469"/>
    <x v="2"/>
  </r>
  <r>
    <s v="11295621554"/>
    <s v="25174INV01AH"/>
    <s v="FA"/>
    <s v="R4"/>
    <d v="2025-06-23T00:00:00"/>
    <s v=""/>
    <s v="3106"/>
    <x v="1"/>
    <s v="10514"/>
    <s v="0"/>
    <n v="-5"/>
    <s v=""/>
    <n v="-5"/>
    <s v="USD"/>
    <s v="O1"/>
    <s v="USMO6561323500"/>
    <s v="1129562155410514"/>
    <s v=""/>
    <s v="BATCH_ID"/>
    <d v="2025-06-23T00:00:00"/>
    <d v="2025-06-24T00:00:00"/>
    <n v="0"/>
    <s v=""/>
    <s v=""/>
    <s v="3101529668"/>
    <s v="200011551161"/>
    <s v="0010"/>
    <s v="0060"/>
    <s v="R1"/>
    <s v="10-60"/>
    <x v="0"/>
    <x v="1"/>
    <n v="10514"/>
    <x v="1"/>
  </r>
  <r>
    <s v="11295621566"/>
    <s v="25174INV01AH"/>
    <s v="FA"/>
    <s v="R4"/>
    <d v="2025-06-23T00:00:00"/>
    <s v=""/>
    <s v="3106"/>
    <x v="0"/>
    <s v="10719"/>
    <s v="0"/>
    <n v="-5"/>
    <s v=""/>
    <n v="-5"/>
    <s v="USD"/>
    <s v="O1"/>
    <s v="USMO6570574020"/>
    <s v="1129562156610719"/>
    <s v=""/>
    <s v="BATCH_ID"/>
    <d v="2025-06-23T00:00:00"/>
    <d v="2025-06-24T00:00:00"/>
    <n v="0"/>
    <s v=""/>
    <s v=""/>
    <s v="3101511611"/>
    <s v="200011552995"/>
    <s v="0010"/>
    <s v="0060"/>
    <s v="R1"/>
    <s v="10-60"/>
    <x v="0"/>
    <x v="0"/>
    <n v="10719"/>
    <x v="0"/>
  </r>
  <r>
    <s v="11295621573"/>
    <s v="25174INV01AH"/>
    <s v="FA"/>
    <s v="R4"/>
    <d v="2025-06-23T00:00:00"/>
    <s v=""/>
    <s v="3106"/>
    <x v="0"/>
    <s v="10719"/>
    <s v="0"/>
    <n v="-12.9"/>
    <s v=""/>
    <n v="-12.9"/>
    <s v="USD"/>
    <s v="O1"/>
    <s v="USMO6560525600"/>
    <s v="1129562157310719"/>
    <s v=""/>
    <s v="BATCH_ID"/>
    <d v="2025-06-23T00:00:00"/>
    <d v="2025-06-24T00:00:00"/>
    <n v="0"/>
    <s v=""/>
    <s v=""/>
    <s v="3101514194"/>
    <s v="200011549751"/>
    <s v="0010"/>
    <s v="0060"/>
    <s v="R1"/>
    <s v="10-60"/>
    <x v="0"/>
    <x v="0"/>
    <n v="10719"/>
    <x v="0"/>
  </r>
  <r>
    <s v="11295621617"/>
    <s v="25174INV01AH"/>
    <s v="FA"/>
    <s v="R4"/>
    <d v="2025-06-23T00:00:00"/>
    <s v=""/>
    <s v="3106"/>
    <x v="0"/>
    <s v="10719"/>
    <s v="0"/>
    <n v="-5"/>
    <s v=""/>
    <n v="-5"/>
    <s v="USD"/>
    <s v="O1"/>
    <s v="USMO6560525720"/>
    <s v="1129562161710719"/>
    <s v=""/>
    <s v="BATCH_ID"/>
    <d v="2025-06-23T00:00:00"/>
    <d v="2025-06-24T00:00:00"/>
    <n v="0"/>
    <s v=""/>
    <s v=""/>
    <s v="3101543852"/>
    <s v="200013463787"/>
    <s v="0010"/>
    <s v="0060"/>
    <s v="R1"/>
    <s v="10-60"/>
    <x v="0"/>
    <x v="0"/>
    <n v="10719"/>
    <x v="0"/>
  </r>
  <r>
    <s v="11295621632"/>
    <s v="25174INV01AH"/>
    <s v="FA"/>
    <s v="R4"/>
    <d v="2025-06-23T00:00:00"/>
    <s v=""/>
    <s v="3106"/>
    <x v="1"/>
    <s v="10514"/>
    <s v="0"/>
    <n v="-5"/>
    <s v=""/>
    <n v="-5"/>
    <s v="USD"/>
    <s v="O1"/>
    <s v="USMO6561322380"/>
    <s v="1129562163210514"/>
    <s v=""/>
    <s v="BATCH_ID"/>
    <d v="2025-06-23T00:00:00"/>
    <d v="2025-06-24T00:00:00"/>
    <n v="0"/>
    <s v=""/>
    <s v=""/>
    <s v="3101511089"/>
    <s v="200013440751"/>
    <s v="0010"/>
    <s v="0060"/>
    <s v="R1"/>
    <s v="10-60"/>
    <x v="0"/>
    <x v="1"/>
    <n v="10514"/>
    <x v="1"/>
  </r>
  <r>
    <s v="11295621726"/>
    <s v="25174INV01AH"/>
    <s v="FA"/>
    <s v="R4"/>
    <d v="2025-06-23T00:00:00"/>
    <s v=""/>
    <s v="3106"/>
    <x v="1"/>
    <s v="10514"/>
    <s v="0"/>
    <n v="-8.36"/>
    <s v=""/>
    <n v="-8.36"/>
    <s v="USD"/>
    <s v="O1"/>
    <s v="USMO6561325620"/>
    <s v="1129562172610514"/>
    <s v=""/>
    <s v="BATCH_ID"/>
    <d v="2025-06-23T00:00:00"/>
    <d v="2025-06-24T00:00:00"/>
    <n v="0"/>
    <s v=""/>
    <s v=""/>
    <s v="3102063798"/>
    <s v="200015141365"/>
    <s v="0010"/>
    <s v="0060"/>
    <s v="R1"/>
    <s v="10-60"/>
    <x v="0"/>
    <x v="1"/>
    <n v="10514"/>
    <x v="1"/>
  </r>
  <r>
    <s v="11295621726"/>
    <s v="25174INV01AH"/>
    <s v="FA"/>
    <s v="R4"/>
    <d v="2025-06-23T00:00:00"/>
    <s v=""/>
    <s v="3106"/>
    <x v="0"/>
    <s v="10469"/>
    <s v="0"/>
    <n v="-6.06"/>
    <s v=""/>
    <n v="-6.06"/>
    <s v="USD"/>
    <s v="O1"/>
    <s v="USMO6561325620"/>
    <s v="1129562172610469"/>
    <s v=""/>
    <s v="BATCH_ID"/>
    <d v="2025-06-23T00:00:00"/>
    <d v="2025-06-24T00:00:00"/>
    <n v="0"/>
    <s v=""/>
    <s v=""/>
    <s v="3102063797"/>
    <s v="200015141365"/>
    <s v="0010"/>
    <s v="0060"/>
    <s v="R1"/>
    <s v="10-60"/>
    <x v="0"/>
    <x v="0"/>
    <n v="10469"/>
    <x v="2"/>
  </r>
  <r>
    <s v="11295623953"/>
    <s v="25176INV01BH"/>
    <s v="FA"/>
    <s v="R4"/>
    <d v="2025-06-25T00:00:00"/>
    <s v=""/>
    <s v="3106"/>
    <x v="0"/>
    <s v="10469"/>
    <s v="0"/>
    <n v="-5"/>
    <s v=""/>
    <n v="-5"/>
    <s v="USD"/>
    <s v="O1"/>
    <s v="USMO6561314870"/>
    <s v="1129562395310469"/>
    <s v=""/>
    <s v="BATCH_ID"/>
    <d v="2025-06-25T00:00:00"/>
    <d v="2025-06-26T00:00:00"/>
    <n v="0"/>
    <s v=""/>
    <s v=""/>
    <s v="3101531056"/>
    <s v="200011355845"/>
    <s v="0010"/>
    <s v="0060"/>
    <s v="R1"/>
    <s v="10-60"/>
    <x v="0"/>
    <x v="0"/>
    <n v="10469"/>
    <x v="2"/>
  </r>
  <r>
    <s v="11295623953"/>
    <s v="25176INV01BH"/>
    <s v="FA"/>
    <s v="R4"/>
    <d v="2025-06-25T00:00:00"/>
    <s v=""/>
    <s v="3106"/>
    <x v="1"/>
    <s v="10514"/>
    <s v="0"/>
    <n v="-5"/>
    <s v=""/>
    <n v="-5"/>
    <s v="USD"/>
    <s v="O1"/>
    <s v="USMO6561314870"/>
    <s v="1129562395310514"/>
    <s v=""/>
    <s v="BATCH_ID"/>
    <d v="2025-06-25T00:00:00"/>
    <d v="2025-06-26T00:00:00"/>
    <n v="0"/>
    <s v=""/>
    <s v=""/>
    <s v="3101530961"/>
    <s v="200011355845"/>
    <s v="0010"/>
    <s v="0060"/>
    <s v="R1"/>
    <s v="10-60"/>
    <x v="0"/>
    <x v="1"/>
    <n v="10514"/>
    <x v="1"/>
  </r>
  <r>
    <s v="11295624019"/>
    <s v="25176INV01BH"/>
    <s v="FA"/>
    <s v="R4"/>
    <d v="2025-06-25T00:00:00"/>
    <s v=""/>
    <s v="3106"/>
    <x v="0"/>
    <s v="10719"/>
    <s v="0"/>
    <n v="-7.79"/>
    <s v=""/>
    <n v="-7.79"/>
    <s v="USD"/>
    <s v="O1"/>
    <s v="USMO6570573600"/>
    <s v="1129562401910719"/>
    <s v=""/>
    <s v="BATCH_ID"/>
    <d v="2025-06-25T00:00:00"/>
    <d v="2025-06-26T00:00:00"/>
    <n v="0"/>
    <s v=""/>
    <s v=""/>
    <s v="3101506265"/>
    <s v="200011360456"/>
    <s v="0010"/>
    <s v="0060"/>
    <s v="R1"/>
    <s v="10-60"/>
    <x v="0"/>
    <x v="0"/>
    <n v="10719"/>
    <x v="0"/>
  </r>
  <r>
    <s v="11295624064"/>
    <s v="25176INV01AV"/>
    <s v="FA"/>
    <s v="R4"/>
    <d v="2025-06-25T00:00:00"/>
    <s v=""/>
    <s v="3106"/>
    <x v="0"/>
    <s v="10719"/>
    <s v="0"/>
    <n v="-5"/>
    <s v=""/>
    <n v="-5"/>
    <s v="USD"/>
    <s v="O1"/>
    <s v="USMO6560528030"/>
    <s v="1129562406410719"/>
    <s v=""/>
    <s v="BATCH_ID"/>
    <d v="2025-06-25T00:00:00"/>
    <d v="2025-06-26T00:00:00"/>
    <n v="0"/>
    <s v=""/>
    <s v=""/>
    <s v="3101533892"/>
    <s v="200010921225"/>
    <s v="0010"/>
    <s v="0060"/>
    <s v="R1"/>
    <s v="10-60"/>
    <x v="0"/>
    <x v="0"/>
    <n v="10719"/>
    <x v="0"/>
  </r>
  <r>
    <s v="11295624090"/>
    <s v="25176INV01BH"/>
    <s v="FA"/>
    <s v="R4"/>
    <d v="2025-06-25T00:00:00"/>
    <s v=""/>
    <s v="3106"/>
    <x v="0"/>
    <s v="10719"/>
    <s v="0"/>
    <n v="-5"/>
    <s v=""/>
    <n v="-5"/>
    <s v="USD"/>
    <s v="O1"/>
    <s v="USMO6485492090"/>
    <s v="1129562409010719"/>
    <s v=""/>
    <s v="BATCH_ID"/>
    <d v="2025-06-25T00:00:00"/>
    <d v="2025-06-26T00:00:00"/>
    <n v="0"/>
    <s v=""/>
    <s v=""/>
    <s v="3101599177"/>
    <s v="200011377047"/>
    <s v="0010"/>
    <s v="0060"/>
    <s v="R1"/>
    <s v="10-60"/>
    <x v="0"/>
    <x v="0"/>
    <n v="10719"/>
    <x v="0"/>
  </r>
  <r>
    <s v="11295624092"/>
    <s v="25176INV01BH"/>
    <s v="FA"/>
    <s v="R4"/>
    <d v="2025-06-25T00:00:00"/>
    <s v=""/>
    <s v="3106"/>
    <x v="0"/>
    <s v="10719"/>
    <s v="0"/>
    <n v="-5"/>
    <s v=""/>
    <n v="-5"/>
    <s v="USD"/>
    <s v="O1"/>
    <s v="USMO6570591310"/>
    <s v="1129562409210719"/>
    <s v=""/>
    <s v="BATCH_ID"/>
    <d v="2025-06-25T00:00:00"/>
    <d v="2025-06-26T00:00:00"/>
    <n v="0"/>
    <s v=""/>
    <s v=""/>
    <s v="3101636212"/>
    <s v="200011389299"/>
    <s v="0010"/>
    <s v="0060"/>
    <s v="R1"/>
    <s v="10-60"/>
    <x v="0"/>
    <x v="0"/>
    <n v="10719"/>
    <x v="0"/>
  </r>
  <r>
    <s v="11295624139"/>
    <s v="25176INV01BH"/>
    <s v="FA"/>
    <s v="R4"/>
    <d v="2025-06-25T00:00:00"/>
    <s v=""/>
    <s v="3106"/>
    <x v="0"/>
    <s v="10719"/>
    <s v="0"/>
    <n v="-5"/>
    <s v=""/>
    <n v="-5"/>
    <s v="USD"/>
    <s v="O1"/>
    <s v="USMO6485492090"/>
    <s v="1129562413910719"/>
    <s v=""/>
    <s v="BATCH_ID"/>
    <d v="2025-06-25T00:00:00"/>
    <d v="2025-06-26T00:00:00"/>
    <n v="0"/>
    <s v=""/>
    <s v=""/>
    <s v="3101604074"/>
    <s v="200011363872"/>
    <s v="0010"/>
    <s v="0060"/>
    <s v="R1"/>
    <s v="10-60"/>
    <x v="0"/>
    <x v="0"/>
    <n v="10719"/>
    <x v="0"/>
  </r>
  <r>
    <s v="11295624167"/>
    <s v="25176INV01AV"/>
    <s v="FA"/>
    <s v="R4"/>
    <d v="2025-06-25T00:00:00"/>
    <s v=""/>
    <s v="3106"/>
    <x v="0"/>
    <s v="10719"/>
    <s v="0"/>
    <n v="-9.01"/>
    <s v=""/>
    <n v="-9.01"/>
    <s v="USD"/>
    <s v="O1"/>
    <s v="USMO6485492360"/>
    <s v="1129562416710719"/>
    <s v=""/>
    <s v="BATCH_ID"/>
    <d v="2025-06-25T00:00:00"/>
    <d v="2025-06-26T00:00:00"/>
    <n v="0"/>
    <s v=""/>
    <s v=""/>
    <s v="3101578740"/>
    <s v="200012939688"/>
    <s v="0010"/>
    <s v="0060"/>
    <s v="R1"/>
    <s v="10-60"/>
    <x v="0"/>
    <x v="0"/>
    <n v="10719"/>
    <x v="0"/>
  </r>
  <r>
    <s v="11295624274"/>
    <s v="25176INV01AV"/>
    <s v="FA"/>
    <s v="R4"/>
    <d v="2025-06-25T00:00:00"/>
    <s v=""/>
    <s v="3106"/>
    <x v="0"/>
    <s v="10719"/>
    <s v="0"/>
    <n v="-5"/>
    <s v=""/>
    <n v="-5"/>
    <s v="USD"/>
    <s v="O1"/>
    <s v="USMO6485482311"/>
    <s v="1129562427410719"/>
    <s v=""/>
    <s v="BATCH_ID"/>
    <d v="2025-06-25T00:00:00"/>
    <d v="2025-06-26T00:00:00"/>
    <n v="0"/>
    <s v=""/>
    <s v=""/>
    <s v="3102014815"/>
    <s v="200014917427"/>
    <s v="0010"/>
    <s v="0060"/>
    <s v="R1"/>
    <s v="10-60"/>
    <x v="0"/>
    <x v="0"/>
    <n v="10719"/>
    <x v="0"/>
  </r>
  <r>
    <s v="11295624379"/>
    <s v="25176INV01AV"/>
    <s v="FA"/>
    <s v="R4"/>
    <d v="2025-06-25T00:00:00"/>
    <s v=""/>
    <s v="3106"/>
    <x v="0"/>
    <s v="10719"/>
    <s v="0"/>
    <n v="-5"/>
    <s v=""/>
    <n v="-5"/>
    <s v="USD"/>
    <s v="O1"/>
    <s v="USMO6560519010"/>
    <s v="1129562437910719"/>
    <s v=""/>
    <s v="BATCH_ID"/>
    <d v="2025-06-25T00:00:00"/>
    <d v="2025-06-26T00:00:00"/>
    <n v="0"/>
    <s v=""/>
    <s v=""/>
    <s v="3102313379"/>
    <s v="200016383321"/>
    <s v="0010"/>
    <s v="0060"/>
    <s v="R1"/>
    <s v="10-60"/>
    <x v="0"/>
    <x v="0"/>
    <n v="10719"/>
    <x v="0"/>
  </r>
  <r>
    <s v="11295624776"/>
    <s v="25181INV01A4"/>
    <s v="FA"/>
    <s v="R4"/>
    <d v="2025-06-30T00:00:00"/>
    <s v=""/>
    <s v="3106"/>
    <x v="1"/>
    <s v="10514"/>
    <s v="0"/>
    <n v="-5"/>
    <s v=""/>
    <n v="-5"/>
    <s v="USD"/>
    <s v="O1"/>
    <s v="USMO6561371220"/>
    <s v="1129562477610514"/>
    <s v=""/>
    <s v="BATCH_ID"/>
    <d v="2025-06-30T00:00:00"/>
    <d v="2025-07-01T00:00:00"/>
    <n v="0"/>
    <s v=""/>
    <s v=""/>
    <s v="3101620701"/>
    <s v="200011619489"/>
    <s v="0010"/>
    <s v="0060"/>
    <s v="R1"/>
    <s v="10-60"/>
    <x v="0"/>
    <x v="1"/>
    <n v="10514"/>
    <x v="1"/>
  </r>
  <r>
    <s v="11295624776"/>
    <s v="25181INV01A4"/>
    <s v="FA"/>
    <s v="R4"/>
    <d v="2025-06-30T00:00:00"/>
    <s v=""/>
    <s v="3106"/>
    <x v="0"/>
    <s v="10469"/>
    <s v="0"/>
    <n v="-5"/>
    <s v=""/>
    <n v="-5"/>
    <s v="USD"/>
    <s v="O1"/>
    <s v="USMO6561371220"/>
    <s v="1129562477610469"/>
    <s v=""/>
    <s v="BATCH_ID"/>
    <d v="2025-06-30T00:00:00"/>
    <d v="2025-07-01T00:00:00"/>
    <n v="0"/>
    <s v=""/>
    <s v=""/>
    <s v="3101620607"/>
    <s v="200011619489"/>
    <s v="0010"/>
    <s v="0060"/>
    <s v="R1"/>
    <s v="10-60"/>
    <x v="0"/>
    <x v="0"/>
    <n v="10469"/>
    <x v="2"/>
  </r>
  <r>
    <s v="11295624854"/>
    <s v="25181INV01A4"/>
    <s v="FA"/>
    <s v="R4"/>
    <d v="2025-06-30T00:00:00"/>
    <s v=""/>
    <s v="3106"/>
    <x v="1"/>
    <s v="10514"/>
    <s v="0"/>
    <n v="-10.96"/>
    <s v=""/>
    <n v="-10.96"/>
    <s v="USD"/>
    <s v="O1"/>
    <s v="USMO6561316100"/>
    <s v="1129562485410514"/>
    <s v=""/>
    <s v="BATCH_ID"/>
    <d v="2025-06-30T00:00:00"/>
    <d v="2025-07-01T00:00:00"/>
    <n v="0"/>
    <s v=""/>
    <s v=""/>
    <s v="3101579662"/>
    <s v="200013350398"/>
    <s v="0010"/>
    <s v="0060"/>
    <s v="R1"/>
    <s v="10-60"/>
    <x v="0"/>
    <x v="1"/>
    <n v="10514"/>
    <x v="1"/>
  </r>
  <r>
    <s v="11295624854"/>
    <s v="25181INV01A4"/>
    <s v="FA"/>
    <s v="R4"/>
    <d v="2025-06-30T00:00:00"/>
    <s v=""/>
    <s v="3106"/>
    <x v="0"/>
    <s v="10469"/>
    <s v="0"/>
    <n v="-5"/>
    <s v=""/>
    <n v="-5"/>
    <s v="USD"/>
    <s v="O1"/>
    <s v="USMO6561316100"/>
    <s v="1129562485410469"/>
    <s v=""/>
    <s v="BATCH_ID"/>
    <d v="2025-06-30T00:00:00"/>
    <d v="2025-07-01T00:00:00"/>
    <n v="0"/>
    <s v=""/>
    <s v=""/>
    <s v="3101579759"/>
    <s v="200013350398"/>
    <s v="0010"/>
    <s v="0060"/>
    <s v="R1"/>
    <s v="10-60"/>
    <x v="0"/>
    <x v="0"/>
    <n v="10469"/>
    <x v="2"/>
  </r>
  <r>
    <s v="11295625008"/>
    <s v="25181INV01A4"/>
    <s v="FA"/>
    <s v="R4"/>
    <d v="2025-06-30T00:00:00"/>
    <s v=""/>
    <s v="3106"/>
    <x v="0"/>
    <s v="10469"/>
    <s v="0"/>
    <n v="-5"/>
    <s v=""/>
    <n v="-5"/>
    <s v="USD"/>
    <s v="O1"/>
    <s v="USMO6561300000"/>
    <s v="1129562500810469"/>
    <s v=""/>
    <s v="BATCH_ID"/>
    <d v="2025-06-30T00:00:00"/>
    <d v="2025-07-01T00:00:00"/>
    <n v="0"/>
    <s v=""/>
    <s v=""/>
    <s v="3102223219"/>
    <s v="200015918796"/>
    <s v="0010"/>
    <s v="0060"/>
    <s v="R1"/>
    <s v="10-60"/>
    <x v="0"/>
    <x v="0"/>
    <n v="10469"/>
    <x v="2"/>
  </r>
  <r>
    <s v="11390600207"/>
    <s v="25153COCH1AC"/>
    <s v="FA"/>
    <s v="R4"/>
    <d v="2025-06-02T00:00:00"/>
    <s v=""/>
    <s v="3106"/>
    <x v="0"/>
    <s v="10719"/>
    <s v="0"/>
    <n v="-7.67"/>
    <s v=""/>
    <n v="-7.67"/>
    <s v="USD"/>
    <s v="O1"/>
    <s v="USMO6570597030"/>
    <s v="1139060020710719"/>
    <s v=""/>
    <s v="FF_MD_07"/>
    <d v="2025-06-02T00:00:00"/>
    <d v="2025-06-05T00:00:00"/>
    <n v="0"/>
    <s v=""/>
    <s v=""/>
    <s v="3101473992"/>
    <s v="200012668543"/>
    <s v="0010"/>
    <s v="0060"/>
    <s v="C1"/>
    <s v="10-60"/>
    <x v="0"/>
    <x v="0"/>
    <n v="10719"/>
    <x v="0"/>
  </r>
  <r>
    <s v="11390600209"/>
    <s v="25153COCH1AC"/>
    <s v="FA"/>
    <s v="R4"/>
    <d v="2025-06-02T00:00:00"/>
    <s v=""/>
    <s v="3106"/>
    <x v="0"/>
    <s v="10719"/>
    <s v="0"/>
    <n v="-7.67"/>
    <s v=""/>
    <n v="-7.67"/>
    <s v="USD"/>
    <s v="O1"/>
    <s v="USMO6570597030"/>
    <s v="1139060020910719"/>
    <s v=""/>
    <s v="FF_MD_07"/>
    <d v="2025-06-02T00:00:00"/>
    <d v="2025-06-05T00:00:00"/>
    <n v="0"/>
    <s v=""/>
    <s v=""/>
    <s v="3101473992"/>
    <s v="200012668543"/>
    <s v="0010"/>
    <s v="0060"/>
    <s v="C1"/>
    <s v="10-60"/>
    <x v="0"/>
    <x v="0"/>
    <n v="10719"/>
    <x v="0"/>
  </r>
  <r>
    <s v="11390600220"/>
    <s v="25153COCH1AC"/>
    <s v="FA"/>
    <s v="R4"/>
    <d v="2025-06-02T00:00:00"/>
    <s v=""/>
    <s v="3106"/>
    <x v="0"/>
    <s v="10719"/>
    <s v="0"/>
    <n v="-7.67"/>
    <s v=""/>
    <n v="-7.67"/>
    <s v="USD"/>
    <s v="O1"/>
    <s v="USMO6570597030"/>
    <s v="1139060022010719"/>
    <s v=""/>
    <s v="FF_MD_07"/>
    <d v="2025-06-02T00:00:00"/>
    <d v="2025-06-05T00:00:00"/>
    <n v="0"/>
    <s v=""/>
    <s v=""/>
    <s v="3101473992"/>
    <s v="200012668543"/>
    <s v="0010"/>
    <s v="0060"/>
    <s v="C1"/>
    <s v="10-60"/>
    <x v="0"/>
    <x v="0"/>
    <n v="10719"/>
    <x v="0"/>
  </r>
  <r>
    <s v="11390600221"/>
    <s v="25153COCH1AC"/>
    <s v="FA"/>
    <s v="R4"/>
    <d v="2025-06-02T00:00:00"/>
    <s v=""/>
    <s v="3106"/>
    <x v="0"/>
    <s v="10719"/>
    <s v="0"/>
    <n v="-5"/>
    <s v=""/>
    <n v="-5"/>
    <s v="USD"/>
    <s v="O1"/>
    <s v="USMO6570571330"/>
    <s v="1139060022110719"/>
    <s v=""/>
    <s v="FF_MD_07"/>
    <d v="2025-06-02T00:00:00"/>
    <d v="2025-06-05T00:00:00"/>
    <n v="0"/>
    <s v=""/>
    <s v=""/>
    <s v="3101649545"/>
    <s v="200012668782"/>
    <s v="0010"/>
    <s v="0060"/>
    <s v="C1"/>
    <s v="10-60"/>
    <x v="0"/>
    <x v="0"/>
    <n v="10719"/>
    <x v="0"/>
  </r>
  <r>
    <s v="11390600222"/>
    <s v="25153COCH1AC"/>
    <s v="FA"/>
    <s v="R4"/>
    <d v="2025-06-02T00:00:00"/>
    <s v=""/>
    <s v="3106"/>
    <x v="0"/>
    <s v="10719"/>
    <s v="0"/>
    <n v="-5"/>
    <s v=""/>
    <n v="-5"/>
    <s v="USD"/>
    <s v="O1"/>
    <s v="USMO6570571330"/>
    <s v="1139060022210719"/>
    <s v=""/>
    <s v="FF_MD_07"/>
    <d v="2025-06-02T00:00:00"/>
    <d v="2025-06-05T00:00:00"/>
    <n v="0"/>
    <s v=""/>
    <s v=""/>
    <s v="3101649545"/>
    <s v="200012668782"/>
    <s v="0010"/>
    <s v="0060"/>
    <s v="C1"/>
    <s v="10-60"/>
    <x v="0"/>
    <x v="0"/>
    <n v="10719"/>
    <x v="0"/>
  </r>
  <r>
    <s v="11390600223"/>
    <s v="25153COCH1AC"/>
    <s v="FA"/>
    <s v="R4"/>
    <d v="2025-06-02T00:00:00"/>
    <s v=""/>
    <s v="3106"/>
    <x v="0"/>
    <s v="10719"/>
    <s v="0"/>
    <n v="-5"/>
    <s v=""/>
    <n v="-5"/>
    <s v="USD"/>
    <s v="O1"/>
    <s v="USMO6570571330"/>
    <s v="1139060022310719"/>
    <s v=""/>
    <s v="FF_MD_07"/>
    <d v="2025-06-02T00:00:00"/>
    <d v="2025-06-05T00:00:00"/>
    <n v="0"/>
    <s v=""/>
    <s v=""/>
    <s v="3101649545"/>
    <s v="200012668782"/>
    <s v="0010"/>
    <s v="0060"/>
    <s v="C1"/>
    <s v="10-60"/>
    <x v="0"/>
    <x v="0"/>
    <n v="10719"/>
    <x v="0"/>
  </r>
  <r>
    <s v="11390602296"/>
    <s v="25153INV01AC"/>
    <s v="FA"/>
    <s v="R4"/>
    <d v="2025-06-02T00:00:00"/>
    <s v=""/>
    <s v="3106"/>
    <x v="1"/>
    <s v="10720"/>
    <s v="0"/>
    <n v="-5"/>
    <s v=""/>
    <n v="-5"/>
    <s v="USD"/>
    <s v="O1"/>
    <s v="USMO6384191491"/>
    <s v="1139060229610720"/>
    <s v=""/>
    <s v="BATCH_ID"/>
    <d v="2025-06-02T00:00:00"/>
    <d v="2025-06-03T00:00:00"/>
    <n v="0"/>
    <s v=""/>
    <s v=""/>
    <s v="3101557134"/>
    <s v="200011541113"/>
    <s v="0010"/>
    <s v="0060"/>
    <s v="R1"/>
    <s v="10-60"/>
    <x v="0"/>
    <x v="1"/>
    <n v="10720"/>
    <x v="3"/>
  </r>
  <r>
    <s v="11390602299"/>
    <s v="25153INV01AC"/>
    <s v="FA"/>
    <s v="R4"/>
    <d v="2025-06-02T00:00:00"/>
    <s v=""/>
    <s v="3106"/>
    <x v="1"/>
    <s v="10720"/>
    <s v="0"/>
    <n v="-5"/>
    <s v=""/>
    <n v="-5"/>
    <s v="USD"/>
    <s v="O1"/>
    <s v="USMO6384185061"/>
    <s v="1139060229910720"/>
    <s v=""/>
    <s v="BATCH_ID"/>
    <d v="2025-06-02T00:00:00"/>
    <d v="2025-06-03T00:00:00"/>
    <n v="0"/>
    <s v=""/>
    <s v=""/>
    <s v="3101596413"/>
    <s v="200011523004"/>
    <s v="0010"/>
    <s v="0060"/>
    <s v="R1"/>
    <s v="10-60"/>
    <x v="0"/>
    <x v="1"/>
    <n v="10720"/>
    <x v="3"/>
  </r>
  <r>
    <s v="11390602309"/>
    <s v="25153INV01BN"/>
    <s v="FA"/>
    <s v="R4"/>
    <d v="2025-06-02T00:00:00"/>
    <s v=""/>
    <s v="3106"/>
    <x v="1"/>
    <s v="10720"/>
    <s v="0"/>
    <n v="-5"/>
    <s v=""/>
    <n v="-5"/>
    <s v="USD"/>
    <s v="O1"/>
    <s v="USMO6375534170"/>
    <s v="1139060230910720"/>
    <s v=""/>
    <s v="BATCH_ID"/>
    <d v="2025-06-02T00:00:00"/>
    <d v="2025-06-03T00:00:00"/>
    <n v="0"/>
    <s v=""/>
    <s v=""/>
    <s v="3101235990"/>
    <s v="200009723954"/>
    <s v="0010"/>
    <s v="0060"/>
    <s v="R1"/>
    <s v="10-60"/>
    <x v="0"/>
    <x v="1"/>
    <n v="10720"/>
    <x v="3"/>
  </r>
  <r>
    <s v="11390602413"/>
    <s v="25153INV01AC"/>
    <s v="FA"/>
    <s v="R4"/>
    <d v="2025-06-02T00:00:00"/>
    <s v=""/>
    <s v="3106"/>
    <x v="0"/>
    <s v="10719"/>
    <s v="0"/>
    <n v="-5"/>
    <s v=""/>
    <n v="-5"/>
    <s v="USD"/>
    <s v="O1"/>
    <s v="USMO6396682611"/>
    <s v="1139060241310719"/>
    <s v=""/>
    <s v="BATCH_ID"/>
    <d v="2025-06-02T00:00:00"/>
    <d v="2025-06-03T00:00:00"/>
    <n v="0"/>
    <s v=""/>
    <s v=""/>
    <s v="3101587237"/>
    <s v="200011619364"/>
    <s v="0010"/>
    <s v="0060"/>
    <s v="R1"/>
    <s v="10-60"/>
    <x v="0"/>
    <x v="0"/>
    <n v="10719"/>
    <x v="0"/>
  </r>
  <r>
    <s v="11390602414"/>
    <s v="25153INV01AC"/>
    <s v="FA"/>
    <s v="R4"/>
    <d v="2025-06-02T00:00:00"/>
    <s v=""/>
    <s v="3106"/>
    <x v="1"/>
    <s v="10514"/>
    <s v="0"/>
    <n v="-5"/>
    <s v=""/>
    <n v="-5"/>
    <s v="USD"/>
    <s v="O1"/>
    <s v="USMO6561328861"/>
    <s v="1139060241410514"/>
    <s v=""/>
    <s v="BATCH_ID"/>
    <d v="2025-06-02T00:00:00"/>
    <d v="2025-06-03T00:00:00"/>
    <n v="0"/>
    <s v=""/>
    <s v=""/>
    <s v="3101541174"/>
    <s v="200011612054"/>
    <s v="0010"/>
    <s v="0060"/>
    <s v="R1"/>
    <s v="10-60"/>
    <x v="0"/>
    <x v="1"/>
    <n v="10514"/>
    <x v="1"/>
  </r>
  <r>
    <s v="11390602414"/>
    <s v="25153INV01AC"/>
    <s v="FA"/>
    <s v="R4"/>
    <d v="2025-06-02T00:00:00"/>
    <s v=""/>
    <s v="3106"/>
    <x v="0"/>
    <s v="10469"/>
    <s v="0"/>
    <n v="-5"/>
    <s v=""/>
    <n v="-5"/>
    <s v="USD"/>
    <s v="O1"/>
    <s v="USMO6561328861"/>
    <s v="1139060241410469"/>
    <s v=""/>
    <s v="BATCH_ID"/>
    <d v="2025-06-02T00:00:00"/>
    <d v="2025-06-03T00:00:00"/>
    <n v="0"/>
    <s v=""/>
    <s v=""/>
    <s v="3101541079"/>
    <s v="200011612054"/>
    <s v="0010"/>
    <s v="0060"/>
    <s v="R1"/>
    <s v="10-60"/>
    <x v="0"/>
    <x v="0"/>
    <n v="10469"/>
    <x v="2"/>
  </r>
  <r>
    <s v="11390602417"/>
    <s v="25153INV01AC"/>
    <s v="FA"/>
    <s v="R4"/>
    <d v="2025-06-02T00:00:00"/>
    <s v=""/>
    <s v="3106"/>
    <x v="0"/>
    <s v="10719"/>
    <s v="0"/>
    <n v="-5"/>
    <s v=""/>
    <n v="-5"/>
    <s v="USD"/>
    <s v="O1"/>
    <s v="USMO6396600001"/>
    <s v="1139060241710719"/>
    <s v=""/>
    <s v="BATCH_ID"/>
    <d v="2025-06-02T00:00:00"/>
    <d v="2025-06-03T00:00:00"/>
    <n v="0"/>
    <s v=""/>
    <s v=""/>
    <s v="3101534374"/>
    <s v="200011640584"/>
    <s v="0010"/>
    <s v="0060"/>
    <s v="R1"/>
    <s v="10-60"/>
    <x v="0"/>
    <x v="0"/>
    <n v="10719"/>
    <x v="0"/>
  </r>
  <r>
    <s v="11390602583"/>
    <s v="25153INV01AC"/>
    <s v="FA"/>
    <s v="R4"/>
    <d v="2025-06-02T00:00:00"/>
    <s v=""/>
    <s v="3106"/>
    <x v="1"/>
    <s v="10514"/>
    <s v="0"/>
    <n v="-5"/>
    <s v=""/>
    <n v="-5"/>
    <s v="USD"/>
    <s v="O1"/>
    <s v="USMO6561310410"/>
    <s v="1139060258310514"/>
    <s v=""/>
    <s v="BATCH_ID"/>
    <d v="2025-06-02T00:00:00"/>
    <d v="2025-06-03T00:00:00"/>
    <n v="0"/>
    <s v=""/>
    <s v=""/>
    <s v="3102240128"/>
    <s v="200016011195"/>
    <s v="0010"/>
    <s v="0060"/>
    <s v="R1"/>
    <s v="10-60"/>
    <x v="0"/>
    <x v="1"/>
    <n v="10514"/>
    <x v="1"/>
  </r>
  <r>
    <s v="11390602583"/>
    <s v="25153INV01AC"/>
    <s v="FA"/>
    <s v="R4"/>
    <d v="2025-06-02T00:00:00"/>
    <s v=""/>
    <s v="3106"/>
    <x v="0"/>
    <s v="10469"/>
    <s v="0"/>
    <n v="-5"/>
    <s v=""/>
    <n v="-5"/>
    <s v="USD"/>
    <s v="O1"/>
    <s v="USMO6561310410"/>
    <s v="1139060258310469"/>
    <s v=""/>
    <s v="BATCH_ID"/>
    <d v="2025-06-02T00:00:00"/>
    <d v="2025-06-03T00:00:00"/>
    <n v="0"/>
    <s v=""/>
    <s v=""/>
    <s v="3102240127"/>
    <s v="200016011195"/>
    <s v="0010"/>
    <s v="0060"/>
    <s v="R1"/>
    <s v="10-60"/>
    <x v="0"/>
    <x v="0"/>
    <n v="10469"/>
    <x v="2"/>
  </r>
  <r>
    <s v="11390605223"/>
    <s v="25154INV01BN"/>
    <s v="FA"/>
    <s v="R4"/>
    <d v="2025-06-03T00:00:00"/>
    <s v=""/>
    <s v="3106"/>
    <x v="0"/>
    <s v="10719"/>
    <s v="0"/>
    <n v="-5.55"/>
    <s v=""/>
    <n v="-5.55"/>
    <s v="USD"/>
    <s v="O1"/>
    <s v="USMO6571482621"/>
    <s v="1139060522310719"/>
    <s v=""/>
    <s v="BATCH_ID"/>
    <d v="2025-06-03T00:00:00"/>
    <d v="2025-06-04T00:00:00"/>
    <n v="0"/>
    <s v=""/>
    <s v=""/>
    <s v="3101659422"/>
    <s v="200012333817"/>
    <s v="0010"/>
    <s v="0060"/>
    <s v="R1"/>
    <s v="10-60"/>
    <x v="0"/>
    <x v="0"/>
    <n v="10719"/>
    <x v="0"/>
  </r>
  <r>
    <s v="11390605244"/>
    <s v="25154INV01BK"/>
    <s v="FA"/>
    <s v="R4"/>
    <d v="2025-06-03T00:00:00"/>
    <s v=""/>
    <s v="3106"/>
    <x v="0"/>
    <s v="10719"/>
    <s v="0"/>
    <n v="-5"/>
    <s v=""/>
    <n v="-5"/>
    <s v="USD"/>
    <s v="O1"/>
    <s v="USMO6560521060"/>
    <s v="1139060524410719"/>
    <s v=""/>
    <s v="BATCH_ID"/>
    <d v="2025-06-03T00:00:00"/>
    <d v="2025-06-04T00:00:00"/>
    <n v="0"/>
    <s v=""/>
    <s v=""/>
    <s v="3101594071"/>
    <s v="200012009789"/>
    <s v="0010"/>
    <s v="0060"/>
    <s v="C1"/>
    <s v="10-60"/>
    <x v="0"/>
    <x v="0"/>
    <n v="10719"/>
    <x v="0"/>
  </r>
  <r>
    <s v="11390605252"/>
    <s v="25154INV01BN"/>
    <s v="FA"/>
    <s v="R4"/>
    <d v="2025-06-03T00:00:00"/>
    <s v=""/>
    <s v="3106"/>
    <x v="0"/>
    <s v="10719"/>
    <s v="0"/>
    <n v="-5"/>
    <s v=""/>
    <n v="-5"/>
    <s v="USD"/>
    <s v="O1"/>
    <s v="USMO6307721020"/>
    <s v="1139060525210719"/>
    <s v=""/>
    <s v="BATCH_ID"/>
    <d v="2025-06-03T00:00:00"/>
    <d v="2025-06-04T00:00:00"/>
    <n v="0"/>
    <s v=""/>
    <s v=""/>
    <s v="3101641643"/>
    <s v="200012290561"/>
    <s v="0010"/>
    <s v="0060"/>
    <s v="R1"/>
    <s v="10-60"/>
    <x v="0"/>
    <x v="0"/>
    <n v="10719"/>
    <x v="0"/>
  </r>
  <r>
    <s v="11390605274"/>
    <s v="25154INV01BN"/>
    <s v="FA"/>
    <s v="R4"/>
    <d v="2025-06-03T00:00:00"/>
    <s v=""/>
    <s v="3106"/>
    <x v="0"/>
    <s v="10719"/>
    <s v="0"/>
    <n v="-5"/>
    <s v=""/>
    <n v="-5"/>
    <s v="USD"/>
    <s v="O1"/>
    <s v="USMO6307721070"/>
    <s v="1139060527410719"/>
    <s v=""/>
    <s v="BATCH_ID"/>
    <d v="2025-06-03T00:00:00"/>
    <d v="2025-06-04T00:00:00"/>
    <n v="0"/>
    <s v=""/>
    <s v=""/>
    <s v="3101575430"/>
    <s v="200012308165"/>
    <s v="0010"/>
    <s v="0060"/>
    <s v="R1"/>
    <s v="10-60"/>
    <x v="0"/>
    <x v="0"/>
    <n v="10719"/>
    <x v="0"/>
  </r>
  <r>
    <s v="11390605277"/>
    <s v="25154INV01BN"/>
    <s v="FA"/>
    <s v="R4"/>
    <d v="2025-06-03T00:00:00"/>
    <s v=""/>
    <s v="3106"/>
    <x v="0"/>
    <s v="10719"/>
    <s v="0"/>
    <n v="-6.14"/>
    <s v=""/>
    <n v="-6.14"/>
    <s v="USD"/>
    <s v="O1"/>
    <s v="USMO6560521180"/>
    <s v="1139060527710719"/>
    <s v=""/>
    <s v="BATCH_ID"/>
    <d v="2025-06-03T00:00:00"/>
    <d v="2025-06-04T00:00:00"/>
    <n v="0"/>
    <s v=""/>
    <s v=""/>
    <s v="3101683203"/>
    <s v="200012305666"/>
    <s v="0010"/>
    <s v="0060"/>
    <s v="R1"/>
    <s v="10-60"/>
    <x v="0"/>
    <x v="0"/>
    <n v="10719"/>
    <x v="0"/>
  </r>
  <r>
    <s v="11390605287"/>
    <s v="25154INV01BK"/>
    <s v="FA"/>
    <s v="R4"/>
    <d v="2025-06-03T00:00:00"/>
    <s v=""/>
    <s v="3106"/>
    <x v="0"/>
    <s v="10719"/>
    <s v="0"/>
    <n v="-5"/>
    <s v=""/>
    <n v="-5"/>
    <s v="USD"/>
    <s v="O1"/>
    <s v="USMO6307720040"/>
    <s v="1139060528710719"/>
    <s v=""/>
    <s v="BATCH_ID"/>
    <d v="2025-06-03T00:00:00"/>
    <d v="2025-06-04T00:00:00"/>
    <n v="0"/>
    <s v=""/>
    <s v=""/>
    <s v="3101498497"/>
    <s v="200011985922"/>
    <s v="0010"/>
    <s v="0060"/>
    <s v="R1"/>
    <s v="10-60"/>
    <x v="0"/>
    <x v="0"/>
    <n v="10719"/>
    <x v="0"/>
  </r>
  <r>
    <s v="11390605337"/>
    <s v="25154INV01BD"/>
    <s v="FA"/>
    <s v="R4"/>
    <d v="2025-06-03T00:00:00"/>
    <s v=""/>
    <s v="3106"/>
    <x v="0"/>
    <s v="10719"/>
    <s v="0"/>
    <n v="-5"/>
    <s v=""/>
    <n v="-5"/>
    <s v="USD"/>
    <s v="O1"/>
    <s v="USMO6560521180"/>
    <s v="1139060533710719"/>
    <s v=""/>
    <s v="BATCH_ID"/>
    <d v="2025-06-03T00:00:00"/>
    <d v="2025-06-04T00:00:00"/>
    <n v="0"/>
    <s v=""/>
    <s v=""/>
    <s v="3101505867"/>
    <s v="200014282251"/>
    <s v="0010"/>
    <s v="0060"/>
    <s v="C1"/>
    <s v="10-60"/>
    <x v="0"/>
    <x v="0"/>
    <n v="10719"/>
    <x v="0"/>
  </r>
  <r>
    <s v="11390605351"/>
    <s v="25154INV01BK"/>
    <s v="FA"/>
    <s v="R4"/>
    <d v="2025-06-03T00:00:00"/>
    <s v=""/>
    <s v="3106"/>
    <x v="0"/>
    <s v="10719"/>
    <s v="0"/>
    <n v="-5"/>
    <s v=""/>
    <n v="-5"/>
    <s v="USD"/>
    <s v="O1"/>
    <s v="USMO6560518300"/>
    <s v="1139060535110719"/>
    <s v=""/>
    <s v="BATCH_ID"/>
    <d v="2025-06-03T00:00:00"/>
    <d v="2025-06-04T00:00:00"/>
    <n v="0"/>
    <s v=""/>
    <s v=""/>
    <s v="3101629184"/>
    <s v="200011979800"/>
    <s v="0010"/>
    <s v="0060"/>
    <s v="R1"/>
    <s v="10-60"/>
    <x v="0"/>
    <x v="0"/>
    <n v="10719"/>
    <x v="0"/>
  </r>
  <r>
    <s v="11390605369"/>
    <s v="25154INV01BN"/>
    <s v="FA"/>
    <s v="R4"/>
    <d v="2025-06-03T00:00:00"/>
    <s v=""/>
    <s v="3106"/>
    <x v="0"/>
    <s v="10719"/>
    <s v="0"/>
    <n v="-5"/>
    <s v=""/>
    <n v="-5"/>
    <s v="USD"/>
    <s v="O1"/>
    <s v="USMO6307720520"/>
    <s v="1139060536910719"/>
    <s v=""/>
    <s v="BATCH_ID"/>
    <d v="2025-06-03T00:00:00"/>
    <d v="2025-06-04T00:00:00"/>
    <n v="0"/>
    <s v=""/>
    <s v=""/>
    <s v="3101519644"/>
    <s v="200012354839"/>
    <s v="0010"/>
    <s v="0060"/>
    <s v="R1"/>
    <s v="10-60"/>
    <x v="0"/>
    <x v="0"/>
    <n v="10719"/>
    <x v="0"/>
  </r>
  <r>
    <s v="11390605385"/>
    <s v="25154INV01BD"/>
    <s v="FA"/>
    <s v="R4"/>
    <d v="2025-06-03T00:00:00"/>
    <s v=""/>
    <s v="3106"/>
    <x v="0"/>
    <s v="10719"/>
    <s v="0"/>
    <n v="-18.14"/>
    <s v=""/>
    <n v="-18.14"/>
    <s v="USD"/>
    <s v="O1"/>
    <s v="USMO6307720630"/>
    <s v="1139060538510719"/>
    <s v=""/>
    <s v="BATCH_ID"/>
    <d v="2025-06-03T00:00:00"/>
    <d v="2025-06-04T00:00:00"/>
    <n v="0"/>
    <s v=""/>
    <s v=""/>
    <s v="3101619862"/>
    <s v="200014329763"/>
    <s v="0010"/>
    <s v="0060"/>
    <s v="R1"/>
    <s v="10-60"/>
    <x v="0"/>
    <x v="0"/>
    <n v="10719"/>
    <x v="0"/>
  </r>
  <r>
    <s v="11390605392"/>
    <s v="25154INV01BN"/>
    <s v="FA"/>
    <s v="R4"/>
    <d v="2025-06-03T00:00:00"/>
    <s v=""/>
    <s v="3106"/>
    <x v="0"/>
    <s v="10719"/>
    <s v="0"/>
    <n v="-9.01"/>
    <s v=""/>
    <n v="-9.01"/>
    <s v="USD"/>
    <s v="O1"/>
    <s v="USMO6571471901"/>
    <s v="1139060539210719"/>
    <s v=""/>
    <s v="BATCH_ID"/>
    <d v="2025-06-03T00:00:00"/>
    <d v="2025-06-04T00:00:00"/>
    <n v="0"/>
    <s v=""/>
    <s v=""/>
    <s v="3101544603"/>
    <s v="200012278236"/>
    <s v="0010"/>
    <s v="0060"/>
    <s v="R1"/>
    <s v="10-60"/>
    <x v="0"/>
    <x v="0"/>
    <n v="10719"/>
    <x v="0"/>
  </r>
  <r>
    <s v="11390605412"/>
    <s v="25154INV01BK"/>
    <s v="FA"/>
    <s v="R4"/>
    <d v="2025-06-03T00:00:00"/>
    <s v=""/>
    <s v="3106"/>
    <x v="1"/>
    <s v="10514"/>
    <s v="0"/>
    <n v="-5.34"/>
    <s v=""/>
    <n v="-5.34"/>
    <s v="USD"/>
    <s v="O1"/>
    <s v="USMO6561328530"/>
    <s v="1139060541210514"/>
    <s v=""/>
    <s v="BATCH_ID"/>
    <d v="2025-06-03T00:00:00"/>
    <d v="2025-06-04T00:00:00"/>
    <n v="0"/>
    <s v=""/>
    <s v=""/>
    <s v="3101618766"/>
    <s v="200012040537"/>
    <s v="0010"/>
    <s v="0060"/>
    <s v="R1"/>
    <s v="10-60"/>
    <x v="0"/>
    <x v="1"/>
    <n v="10514"/>
    <x v="1"/>
  </r>
  <r>
    <s v="11390605412"/>
    <s v="25154INV01BK"/>
    <s v="FA"/>
    <s v="R4"/>
    <d v="2025-06-03T00:00:00"/>
    <s v=""/>
    <s v="3106"/>
    <x v="0"/>
    <s v="10469"/>
    <s v="0"/>
    <n v="-5"/>
    <s v=""/>
    <n v="-5"/>
    <s v="USD"/>
    <s v="O1"/>
    <s v="USMO6561328530"/>
    <s v="1139060541210469"/>
    <s v=""/>
    <s v="BATCH_ID"/>
    <d v="2025-06-03T00:00:00"/>
    <d v="2025-06-04T00:00:00"/>
    <n v="0"/>
    <s v=""/>
    <s v=""/>
    <s v="3101618594"/>
    <s v="200012040537"/>
    <s v="0010"/>
    <s v="0060"/>
    <s v="R1"/>
    <s v="10-60"/>
    <x v="0"/>
    <x v="0"/>
    <n v="10469"/>
    <x v="2"/>
  </r>
  <r>
    <s v="11390605431"/>
    <s v="25154INV01BD"/>
    <s v="FA"/>
    <s v="R4"/>
    <d v="2025-06-03T00:00:00"/>
    <s v=""/>
    <s v="3106"/>
    <x v="0"/>
    <s v="10719"/>
    <s v="0"/>
    <n v="-5.48"/>
    <s v=""/>
    <n v="-5.48"/>
    <s v="USD"/>
    <s v="O1"/>
    <s v="USMO6307720630"/>
    <s v="1139060543110719"/>
    <s v=""/>
    <s v="BATCH_ID"/>
    <d v="2025-06-03T00:00:00"/>
    <d v="2025-06-04T00:00:00"/>
    <n v="0"/>
    <s v=""/>
    <s v=""/>
    <s v="3101594319"/>
    <s v="200014304634"/>
    <s v="0010"/>
    <s v="0060"/>
    <s v="R1"/>
    <s v="10-60"/>
    <x v="0"/>
    <x v="0"/>
    <n v="10719"/>
    <x v="0"/>
  </r>
  <r>
    <s v="11390605450"/>
    <s v="25154INV01BN"/>
    <s v="FA"/>
    <s v="R4"/>
    <d v="2025-06-03T00:00:00"/>
    <s v=""/>
    <s v="3106"/>
    <x v="0"/>
    <s v="10719"/>
    <s v="0"/>
    <n v="-5"/>
    <s v=""/>
    <n v="-5"/>
    <s v="USD"/>
    <s v="O1"/>
    <s v="USMO6307720600"/>
    <s v="1139060545010719"/>
    <s v=""/>
    <s v="BATCH_ID"/>
    <d v="2025-06-03T00:00:00"/>
    <d v="2025-06-04T00:00:00"/>
    <n v="0"/>
    <s v=""/>
    <s v=""/>
    <s v="3101681782"/>
    <s v="200012322570"/>
    <s v="0010"/>
    <s v="0060"/>
    <s v="R1"/>
    <s v="10-60"/>
    <x v="0"/>
    <x v="0"/>
    <n v="10719"/>
    <x v="0"/>
  </r>
  <r>
    <s v="11390605456"/>
    <s v="25154INV01BN"/>
    <s v="FA"/>
    <s v="R4"/>
    <d v="2025-06-03T00:00:00"/>
    <s v=""/>
    <s v="3106"/>
    <x v="0"/>
    <s v="10719"/>
    <s v="0"/>
    <n v="-5"/>
    <s v=""/>
    <n v="-5"/>
    <s v="USD"/>
    <s v="O1"/>
    <s v="USMO6396686821"/>
    <s v="1139060545610719"/>
    <s v=""/>
    <s v="BATCH_ID"/>
    <d v="2025-06-03T00:00:00"/>
    <d v="2025-06-04T00:00:00"/>
    <n v="0"/>
    <s v=""/>
    <s v=""/>
    <s v="3101488339"/>
    <s v="200012348179"/>
    <s v="0010"/>
    <s v="0060"/>
    <s v="R1"/>
    <s v="10-60"/>
    <x v="0"/>
    <x v="0"/>
    <n v="10719"/>
    <x v="0"/>
  </r>
  <r>
    <s v="11390607952"/>
    <s v="25156INV01AK"/>
    <s v="FA"/>
    <s v="R4"/>
    <d v="2025-06-05T00:00:00"/>
    <s v=""/>
    <s v="3106"/>
    <x v="0"/>
    <s v="10719"/>
    <s v="0"/>
    <n v="-5"/>
    <s v=""/>
    <n v="-5"/>
    <s v="USD"/>
    <s v="O1"/>
    <s v="USMO6570593070"/>
    <s v="1139060795210719"/>
    <s v=""/>
    <s v="BATCH_ID"/>
    <d v="2025-06-05T00:00:00"/>
    <d v="2025-06-06T00:00:00"/>
    <n v="0"/>
    <s v=""/>
    <s v=""/>
    <s v="3101638178"/>
    <s v="200011410434"/>
    <s v="0010"/>
    <s v="0060"/>
    <s v="C1"/>
    <s v="10-60"/>
    <x v="0"/>
    <x v="0"/>
    <n v="10719"/>
    <x v="0"/>
  </r>
  <r>
    <s v="11390608011"/>
    <s v="25156INV01BI"/>
    <s v="FA"/>
    <s v="R4"/>
    <d v="2025-06-05T00:00:00"/>
    <s v=""/>
    <s v="3106"/>
    <x v="0"/>
    <s v="10719"/>
    <s v="0"/>
    <n v="-9.02"/>
    <s v=""/>
    <n v="-9.02"/>
    <s v="USD"/>
    <s v="O1"/>
    <s v="USMO6570582451"/>
    <s v="1139060801110719"/>
    <s v=""/>
    <s v="BATCH_ID"/>
    <d v="2025-06-05T00:00:00"/>
    <d v="2025-06-06T00:00:00"/>
    <n v="0"/>
    <s v=""/>
    <s v=""/>
    <s v="3101704697"/>
    <s v="200011509219"/>
    <s v="0010"/>
    <s v="0060"/>
    <s v="R1"/>
    <s v="10-60"/>
    <x v="0"/>
    <x v="0"/>
    <n v="10719"/>
    <x v="0"/>
  </r>
  <r>
    <s v="11390608064"/>
    <s v="25156INV01AK"/>
    <s v="FA"/>
    <s v="R4"/>
    <d v="2025-06-05T00:00:00"/>
    <s v=""/>
    <s v="3106"/>
    <x v="0"/>
    <s v="10719"/>
    <s v="0"/>
    <n v="-7.76"/>
    <s v=""/>
    <n v="-7.76"/>
    <s v="USD"/>
    <s v="O1"/>
    <s v="USMO6560510060"/>
    <s v="1139060806410719"/>
    <s v=""/>
    <s v="BATCH_ID"/>
    <d v="2025-06-05T00:00:00"/>
    <d v="2025-06-06T00:00:00"/>
    <n v="0"/>
    <s v=""/>
    <s v=""/>
    <s v="3101634812"/>
    <s v="200011400138"/>
    <s v="0010"/>
    <s v="0060"/>
    <s v="R1"/>
    <s v="10-60"/>
    <x v="0"/>
    <x v="0"/>
    <n v="10719"/>
    <x v="0"/>
  </r>
  <r>
    <s v="11390608090"/>
    <s v="25156INV01AK"/>
    <s v="FA"/>
    <s v="R4"/>
    <d v="2025-06-05T00:00:00"/>
    <s v=""/>
    <s v="3106"/>
    <x v="0"/>
    <s v="10719"/>
    <s v="0"/>
    <n v="-5"/>
    <s v=""/>
    <n v="-5"/>
    <s v="USD"/>
    <s v="O1"/>
    <s v="USMO6570590560"/>
    <s v="1139060809010719"/>
    <s v=""/>
    <s v="BATCH_ID"/>
    <d v="2025-06-05T00:00:00"/>
    <d v="2025-06-06T00:00:00"/>
    <n v="0"/>
    <s v=""/>
    <s v=""/>
    <s v="3101541251"/>
    <s v="200011417736"/>
    <s v="0010"/>
    <s v="0060"/>
    <s v="R1"/>
    <s v="10-60"/>
    <x v="0"/>
    <x v="0"/>
    <n v="10719"/>
    <x v="0"/>
  </r>
  <r>
    <s v="11390608182"/>
    <s v="25156INV01AK"/>
    <s v="FA"/>
    <s v="R4"/>
    <d v="2025-06-05T00:00:00"/>
    <s v=""/>
    <s v="3106"/>
    <x v="0"/>
    <s v="10719"/>
    <s v="0"/>
    <n v="-5"/>
    <s v=""/>
    <n v="-5"/>
    <s v="USD"/>
    <s v="O1"/>
    <s v="USMO6560512270"/>
    <s v="1139060818210719"/>
    <s v=""/>
    <s v="BATCH_ID"/>
    <d v="2025-06-05T00:00:00"/>
    <d v="2025-06-06T00:00:00"/>
    <n v="0"/>
    <s v=""/>
    <s v=""/>
    <s v="3101518747"/>
    <s v="200012398331"/>
    <s v="0010"/>
    <s v="0060"/>
    <s v="R1"/>
    <s v="10-60"/>
    <x v="0"/>
    <x v="0"/>
    <n v="10719"/>
    <x v="0"/>
  </r>
  <r>
    <s v="11390608397"/>
    <s v="25156INV01AK"/>
    <s v="FA"/>
    <s v="R4"/>
    <d v="2025-06-05T00:00:00"/>
    <s v=""/>
    <s v="3106"/>
    <x v="0"/>
    <s v="10719"/>
    <s v="0"/>
    <n v="-5"/>
    <s v=""/>
    <n v="-5"/>
    <s v="USD"/>
    <s v="O1"/>
    <s v="USMO6560510100"/>
    <s v="1139060839710719"/>
    <s v=""/>
    <s v="BATCH_ID"/>
    <d v="2025-06-05T00:00:00"/>
    <d v="2025-06-06T00:00:00"/>
    <n v="0"/>
    <s v=""/>
    <s v=""/>
    <s v="3101618566"/>
    <s v="200012395964"/>
    <s v="0010"/>
    <s v="0060"/>
    <s v="R1"/>
    <s v="10-60"/>
    <x v="0"/>
    <x v="0"/>
    <n v="10719"/>
    <x v="0"/>
  </r>
  <r>
    <s v="11390608519"/>
    <s v="25156INV01BI"/>
    <s v="FA"/>
    <s v="R4"/>
    <d v="2025-06-05T00:00:00"/>
    <s v=""/>
    <s v="3106"/>
    <x v="0"/>
    <s v="10719"/>
    <s v="0"/>
    <n v="-5"/>
    <s v=""/>
    <n v="-5"/>
    <s v="USD"/>
    <s v="O1"/>
    <s v="USMO6560511440"/>
    <s v="1139060851910719"/>
    <s v=""/>
    <s v="BATCH_ID"/>
    <d v="2025-06-05T00:00:00"/>
    <d v="2025-06-06T00:00:00"/>
    <n v="0"/>
    <s v=""/>
    <s v=""/>
    <s v="3101522497"/>
    <s v="200013143751"/>
    <s v="0010"/>
    <s v="0060"/>
    <s v="R1"/>
    <s v="10-60"/>
    <x v="0"/>
    <x v="0"/>
    <n v="10719"/>
    <x v="0"/>
  </r>
  <r>
    <s v="11390608620"/>
    <s v="25156INV01BI"/>
    <s v="FA"/>
    <s v="R4"/>
    <d v="2025-06-05T00:00:00"/>
    <s v=""/>
    <s v="3106"/>
    <x v="0"/>
    <s v="10719"/>
    <s v="0"/>
    <n v="-5"/>
    <s v=""/>
    <n v="-5"/>
    <s v="USD"/>
    <s v="O1"/>
    <s v="USMO6560512550"/>
    <s v="1139060862010719"/>
    <s v=""/>
    <s v="BATCH_ID"/>
    <d v="2025-06-05T00:00:00"/>
    <d v="2025-06-06T00:00:00"/>
    <n v="0"/>
    <s v=""/>
    <s v=""/>
    <s v="3101547027"/>
    <s v="200013840414"/>
    <s v="0010"/>
    <s v="0060"/>
    <s v="R1"/>
    <s v="10-60"/>
    <x v="0"/>
    <x v="0"/>
    <n v="10719"/>
    <x v="0"/>
  </r>
  <r>
    <s v="11390608804"/>
    <s v="25156INV01AK"/>
    <s v="FA"/>
    <s v="R4"/>
    <d v="2025-06-05T00:00:00"/>
    <s v=""/>
    <s v="3106"/>
    <x v="0"/>
    <s v="10719"/>
    <s v="0"/>
    <n v="-5"/>
    <s v=""/>
    <n v="-5"/>
    <s v="USD"/>
    <s v="O1"/>
    <s v="USMO6560510410"/>
    <s v="1139060880410719"/>
    <s v=""/>
    <s v="BATCH_ID"/>
    <d v="2025-06-05T00:00:00"/>
    <d v="2025-06-06T00:00:00"/>
    <n v="0"/>
    <s v=""/>
    <s v=""/>
    <s v="3101672855"/>
    <s v="200014431676"/>
    <s v="0010"/>
    <s v="0060"/>
    <s v="R1"/>
    <s v="10-60"/>
    <x v="0"/>
    <x v="0"/>
    <n v="10719"/>
    <x v="0"/>
  </r>
  <r>
    <s v="11390610338"/>
    <s v="25157INV01BG"/>
    <s v="FA"/>
    <s v="R4"/>
    <d v="2025-06-06T00:00:00"/>
    <s v=""/>
    <s v="3106"/>
    <x v="0"/>
    <s v="10719"/>
    <s v="0"/>
    <n v="-5"/>
    <s v=""/>
    <n v="-5"/>
    <s v="USD"/>
    <s v="O1"/>
    <s v="USMO6570591170"/>
    <s v="1139061033810719"/>
    <s v=""/>
    <s v="BATCH_ID"/>
    <d v="2025-06-06T00:00:00"/>
    <d v="2025-06-09T00:00:00"/>
    <n v="0"/>
    <s v=""/>
    <s v=""/>
    <s v="3101534674"/>
    <s v="200011851355"/>
    <s v="0010"/>
    <s v="0060"/>
    <s v="R1"/>
    <s v="10-60"/>
    <x v="0"/>
    <x v="0"/>
    <n v="10719"/>
    <x v="0"/>
  </r>
  <r>
    <s v="11390610611"/>
    <s v="25157INV01BG"/>
    <s v="FA"/>
    <s v="R4"/>
    <d v="2025-06-06T00:00:00"/>
    <s v=""/>
    <s v="3106"/>
    <x v="0"/>
    <s v="10719"/>
    <s v="0"/>
    <n v="-10.63"/>
    <s v=""/>
    <n v="-10.63"/>
    <s v="USD"/>
    <s v="O1"/>
    <s v="USMO6560513060"/>
    <s v="1139061061110719"/>
    <s v=""/>
    <s v="BATCH_ID"/>
    <d v="2025-06-06T00:00:00"/>
    <d v="2025-06-09T00:00:00"/>
    <n v="0"/>
    <s v=""/>
    <s v=""/>
    <s v="3102117275"/>
    <s v="200015407600"/>
    <s v="0010"/>
    <s v="0060"/>
    <s v="R1"/>
    <s v="10-60"/>
    <x v="0"/>
    <x v="0"/>
    <n v="10719"/>
    <x v="0"/>
  </r>
  <r>
    <s v="11390613305"/>
    <s v="25160INV01AB"/>
    <s v="FA"/>
    <s v="R4"/>
    <d v="2025-06-09T00:00:00"/>
    <s v=""/>
    <s v="3106"/>
    <x v="0"/>
    <s v="10719"/>
    <s v="0"/>
    <n v="-5"/>
    <s v=""/>
    <n v="-5"/>
    <s v="USD"/>
    <s v="O1"/>
    <s v="USMO65740XXXX0"/>
    <s v="1139061330510719"/>
    <s v=""/>
    <s v="BATCH_ID"/>
    <d v="2025-06-09T00:00:00"/>
    <d v="2025-06-10T00:00:00"/>
    <n v="0"/>
    <s v=""/>
    <s v=""/>
    <s v="3102248785"/>
    <s v="200016057321"/>
    <s v="0010"/>
    <s v="0060"/>
    <s v="R1"/>
    <s v="10-60"/>
    <x v="0"/>
    <x v="0"/>
    <n v="10719"/>
    <x v="0"/>
  </r>
  <r>
    <s v="11390613307"/>
    <s v="25160INV01AB"/>
    <s v="FA"/>
    <s v="R4"/>
    <d v="2025-06-09T00:00:00"/>
    <s v=""/>
    <s v="3106"/>
    <x v="0"/>
    <s v="10719"/>
    <s v="0"/>
    <n v="-5"/>
    <s v=""/>
    <n v="-5"/>
    <s v="USD"/>
    <s v="O1"/>
    <s v="USMO65740XXXX0"/>
    <s v="1139061330710719"/>
    <s v=""/>
    <s v="BATCH_ID"/>
    <d v="2025-06-09T00:00:00"/>
    <d v="2025-06-10T00:00:00"/>
    <n v="0"/>
    <s v=""/>
    <s v=""/>
    <s v="3102248785"/>
    <s v="200016057321"/>
    <s v="0010"/>
    <s v="0060"/>
    <s v="R1"/>
    <s v="10-60"/>
    <x v="0"/>
    <x v="0"/>
    <n v="10719"/>
    <x v="0"/>
  </r>
  <r>
    <s v="11390613309"/>
    <s v="25160INV01AB"/>
    <s v="FA"/>
    <s v="R4"/>
    <d v="2025-06-09T00:00:00"/>
    <s v=""/>
    <s v="3106"/>
    <x v="0"/>
    <s v="10719"/>
    <s v="0"/>
    <n v="-5"/>
    <s v=""/>
    <n v="-5"/>
    <s v="USD"/>
    <s v="O1"/>
    <s v="USMO65740XXXX0"/>
    <s v="1139061330910719"/>
    <s v=""/>
    <s v="BATCH_ID"/>
    <d v="2025-06-09T00:00:00"/>
    <d v="2025-06-10T00:00:00"/>
    <n v="0"/>
    <s v=""/>
    <s v=""/>
    <s v="3102248785"/>
    <s v="200016057321"/>
    <s v="0010"/>
    <s v="0060"/>
    <s v="R1"/>
    <s v="10-60"/>
    <x v="0"/>
    <x v="0"/>
    <n v="10719"/>
    <x v="0"/>
  </r>
  <r>
    <s v="11390614040"/>
    <s v="25163INV01AJ"/>
    <s v="FA"/>
    <s v="R4"/>
    <d v="2025-06-12T00:00:00"/>
    <s v=""/>
    <s v="3106"/>
    <x v="0"/>
    <s v="10719"/>
    <s v="0"/>
    <n v="-5"/>
    <s v=""/>
    <n v="-5"/>
    <s v="USD"/>
    <s v="O1"/>
    <s v="USMO6560515690"/>
    <s v="1139061404010719"/>
    <s v=""/>
    <s v="BATCH_ID"/>
    <d v="2025-06-12T00:00:00"/>
    <d v="2025-06-13T00:00:00"/>
    <n v="0"/>
    <s v=""/>
    <s v=""/>
    <s v="3101596470"/>
    <s v="200011310089"/>
    <s v="0010"/>
    <s v="0060"/>
    <s v="C1"/>
    <s v="10-60"/>
    <x v="0"/>
    <x v="0"/>
    <n v="10719"/>
    <x v="0"/>
  </r>
  <r>
    <s v="11390615252"/>
    <s v="25174INV01BA"/>
    <s v="FA"/>
    <s v="R4"/>
    <d v="2025-06-23T00:00:00"/>
    <s v=""/>
    <s v="3106"/>
    <x v="0"/>
    <s v="10719"/>
    <s v="0"/>
    <n v="-5"/>
    <s v=""/>
    <n v="-5"/>
    <s v="USD"/>
    <s v="O1"/>
    <s v="USMO6560525570"/>
    <s v="1139061525210719"/>
    <s v=""/>
    <s v="BATCH_ID"/>
    <d v="2025-06-23T00:00:00"/>
    <d v="2025-06-24T00:00:00"/>
    <n v="0"/>
    <s v=""/>
    <s v=""/>
    <s v="3101700705"/>
    <s v="200011451636"/>
    <s v="0010"/>
    <s v="0060"/>
    <s v="R1"/>
    <s v="10-60"/>
    <x v="0"/>
    <x v="0"/>
    <n v="10719"/>
    <x v="0"/>
  </r>
  <r>
    <s v="11390615299"/>
    <s v="25174INV01BA"/>
    <s v="FA"/>
    <s v="R4"/>
    <d v="2025-06-23T00:00:00"/>
    <s v=""/>
    <s v="3106"/>
    <x v="0"/>
    <s v="10719"/>
    <s v="0"/>
    <n v="-5"/>
    <s v=""/>
    <n v="-5"/>
    <s v="USD"/>
    <s v="O1"/>
    <s v="USMO6560525250"/>
    <s v="1139061529910719"/>
    <s v=""/>
    <s v="BATCH_ID"/>
    <d v="2025-06-23T00:00:00"/>
    <d v="2025-06-24T00:00:00"/>
    <n v="0"/>
    <s v=""/>
    <s v=""/>
    <s v="3101600979"/>
    <s v="200011433360"/>
    <s v="0010"/>
    <s v="0060"/>
    <s v="R1"/>
    <s v="10-60"/>
    <x v="0"/>
    <x v="0"/>
    <n v="10719"/>
    <x v="0"/>
  </r>
  <r>
    <s v="11390615309"/>
    <s v="25174INV01BA"/>
    <s v="FA"/>
    <s v="R4"/>
    <d v="2025-06-23T00:00:00"/>
    <s v=""/>
    <s v="3106"/>
    <x v="1"/>
    <s v="10514"/>
    <s v="0"/>
    <n v="-5"/>
    <s v=""/>
    <n v="-5"/>
    <s v="USD"/>
    <s v="O1"/>
    <s v="USMO6561328310"/>
    <s v="1139061530910514"/>
    <s v=""/>
    <s v="BATCH_ID"/>
    <d v="2025-06-23T00:00:00"/>
    <d v="2025-06-24T00:00:00"/>
    <n v="0"/>
    <s v=""/>
    <s v=""/>
    <s v="3101624461"/>
    <s v="200011426059"/>
    <s v="0010"/>
    <s v="0060"/>
    <s v="R1"/>
    <s v="10-60"/>
    <x v="0"/>
    <x v="1"/>
    <n v="10514"/>
    <x v="1"/>
  </r>
  <r>
    <s v="11390615309"/>
    <s v="25174INV01BA"/>
    <s v="FA"/>
    <s v="R4"/>
    <d v="2025-06-23T00:00:00"/>
    <s v=""/>
    <s v="3106"/>
    <x v="0"/>
    <s v="10469"/>
    <s v="0"/>
    <n v="-5"/>
    <s v=""/>
    <n v="-5"/>
    <s v="USD"/>
    <s v="O1"/>
    <s v="USMO6561328310"/>
    <s v="1139061530910469"/>
    <s v=""/>
    <s v="BATCH_ID"/>
    <d v="2025-06-23T00:00:00"/>
    <d v="2025-06-24T00:00:00"/>
    <n v="0"/>
    <s v=""/>
    <s v=""/>
    <s v="3101624364"/>
    <s v="200011426059"/>
    <s v="0010"/>
    <s v="0060"/>
    <s v="R1"/>
    <s v="10-60"/>
    <x v="0"/>
    <x v="0"/>
    <n v="10469"/>
    <x v="2"/>
  </r>
  <r>
    <s v="11390615346"/>
    <s v="25174INV01BA"/>
    <s v="FA"/>
    <s v="R4"/>
    <d v="2025-06-23T00:00:00"/>
    <s v=""/>
    <s v="3106"/>
    <x v="1"/>
    <s v="10514"/>
    <s v="0"/>
    <n v="-5"/>
    <s v=""/>
    <n v="-5"/>
    <s v="USD"/>
    <s v="O1"/>
    <s v="USMO6561300000"/>
    <s v="1139061534610514"/>
    <s v=""/>
    <s v="BATCH_ID"/>
    <d v="2025-06-23T00:00:00"/>
    <d v="2025-06-24T00:00:00"/>
    <n v="0"/>
    <s v=""/>
    <s v=""/>
    <s v="3101619924"/>
    <s v="200012916058"/>
    <s v="0010"/>
    <s v="0060"/>
    <s v="R1"/>
    <s v="10-60"/>
    <x v="0"/>
    <x v="1"/>
    <n v="10514"/>
    <x v="1"/>
  </r>
  <r>
    <s v="11390615346"/>
    <s v="25174INV01BA"/>
    <s v="FA"/>
    <s v="R4"/>
    <d v="2025-06-23T00:00:00"/>
    <s v=""/>
    <s v="3106"/>
    <x v="0"/>
    <s v="10469"/>
    <s v="0"/>
    <n v="-5"/>
    <s v=""/>
    <n v="-5"/>
    <s v="USD"/>
    <s v="O1"/>
    <s v="USMO6561300000"/>
    <s v="1139061534610469"/>
    <s v=""/>
    <s v="BATCH_ID"/>
    <d v="2025-06-23T00:00:00"/>
    <d v="2025-06-24T00:00:00"/>
    <n v="0"/>
    <s v=""/>
    <s v=""/>
    <s v="3101621085"/>
    <s v="200012916058"/>
    <s v="0010"/>
    <s v="0060"/>
    <s v="R1"/>
    <s v="10-60"/>
    <x v="0"/>
    <x v="0"/>
    <n v="10469"/>
    <x v="2"/>
  </r>
  <r>
    <s v="11390615404"/>
    <s v="25174INV01BA"/>
    <s v="FA"/>
    <s v="R4"/>
    <d v="2025-06-23T00:00:00"/>
    <s v=""/>
    <s v="3106"/>
    <x v="0"/>
    <s v="10719"/>
    <s v="0"/>
    <n v="-5"/>
    <s v=""/>
    <n v="-5"/>
    <s v="USD"/>
    <s v="O1"/>
    <s v="USMO6560525470"/>
    <s v="1139061540410719"/>
    <s v=""/>
    <s v="BATCH_ID"/>
    <d v="2025-06-23T00:00:00"/>
    <d v="2025-06-24T00:00:00"/>
    <n v="0"/>
    <s v=""/>
    <s v=""/>
    <s v="3101609188"/>
    <s v="200012956690"/>
    <s v="0010"/>
    <s v="0060"/>
    <s v="R1"/>
    <s v="10-60"/>
    <x v="0"/>
    <x v="0"/>
    <n v="10719"/>
    <x v="0"/>
  </r>
  <r>
    <s v="11390615463"/>
    <s v="25174INV01BA"/>
    <s v="FA"/>
    <s v="R4"/>
    <d v="2025-06-23T00:00:00"/>
    <s v=""/>
    <s v="3106"/>
    <x v="0"/>
    <s v="10469"/>
    <s v="0"/>
    <n v="-5"/>
    <s v=""/>
    <n v="-5"/>
    <s v="USD"/>
    <s v="O1"/>
    <s v="USMO6561327920"/>
    <s v="1139061546310469"/>
    <s v=""/>
    <s v="BATCH_ID"/>
    <d v="2025-06-23T00:00:00"/>
    <d v="2025-06-24T00:00:00"/>
    <n v="0"/>
    <s v=""/>
    <s v=""/>
    <s v="3101498932"/>
    <s v="200014515510"/>
    <s v="0010"/>
    <s v="0060"/>
    <s v="R1"/>
    <s v="10-60"/>
    <x v="0"/>
    <x v="0"/>
    <n v="10469"/>
    <x v="2"/>
  </r>
  <r>
    <s v="11390615463"/>
    <s v="25174INV01BA"/>
    <s v="FA"/>
    <s v="R4"/>
    <d v="2025-06-23T00:00:00"/>
    <s v=""/>
    <s v="3106"/>
    <x v="1"/>
    <s v="10514"/>
    <s v="0"/>
    <n v="-5"/>
    <s v=""/>
    <n v="-5"/>
    <s v="USD"/>
    <s v="O1"/>
    <s v="USMO6561327920"/>
    <s v="1139061546310514"/>
    <s v=""/>
    <s v="BATCH_ID"/>
    <d v="2025-06-23T00:00:00"/>
    <d v="2025-06-24T00:00:00"/>
    <n v="0"/>
    <s v=""/>
    <s v=""/>
    <s v="3101499029"/>
    <s v="200014515510"/>
    <s v="0010"/>
    <s v="0060"/>
    <s v="R1"/>
    <s v="10-60"/>
    <x v="0"/>
    <x v="1"/>
    <n v="10514"/>
    <x v="1"/>
  </r>
  <r>
    <s v="11390615490"/>
    <s v="25174INV01BA"/>
    <s v="FA"/>
    <s v="R4"/>
    <d v="2025-06-23T00:00:00"/>
    <s v=""/>
    <s v="3106"/>
    <x v="0"/>
    <s v="10719"/>
    <s v="0"/>
    <n v="-5"/>
    <s v=""/>
    <n v="-5"/>
    <s v="USD"/>
    <s v="O1"/>
    <s v="USMO6560522640"/>
    <s v="1139061549010719"/>
    <s v=""/>
    <s v="BATCH_ID"/>
    <d v="2025-06-23T00:00:00"/>
    <d v="2025-06-24T00:00:00"/>
    <n v="0"/>
    <s v=""/>
    <s v=""/>
    <s v="3101624374"/>
    <s v="200014542373"/>
    <s v="0010"/>
    <s v="0060"/>
    <s v="R1"/>
    <s v="10-60"/>
    <x v="0"/>
    <x v="0"/>
    <n v="10719"/>
    <x v="0"/>
  </r>
  <r>
    <s v="11390615648"/>
    <s v="25174INV01BA"/>
    <s v="FA"/>
    <s v="R4"/>
    <d v="2025-06-23T00:00:00"/>
    <s v=""/>
    <s v="3106"/>
    <x v="0"/>
    <s v="10469"/>
    <s v="0"/>
    <n v="-5"/>
    <s v=""/>
    <n v="-5"/>
    <s v="USD"/>
    <s v="O1"/>
    <s v="USMO6561324020"/>
    <s v="1139061564810469"/>
    <s v=""/>
    <s v="BATCH_ID"/>
    <d v="2025-06-23T00:00:00"/>
    <d v="2025-06-24T00:00:00"/>
    <n v="0"/>
    <s v=""/>
    <s v=""/>
    <s v="3102131273"/>
    <s v="200015483858"/>
    <s v="0010"/>
    <s v="0060"/>
    <s v="R1"/>
    <s v="10-60"/>
    <x v="0"/>
    <x v="0"/>
    <n v="10469"/>
    <x v="2"/>
  </r>
  <r>
    <s v="11390615648"/>
    <s v="25174INV01BA"/>
    <s v="FA"/>
    <s v="R4"/>
    <d v="2025-06-23T00:00:00"/>
    <s v=""/>
    <s v="3106"/>
    <x v="1"/>
    <s v="10514"/>
    <s v="0"/>
    <n v="-5"/>
    <s v=""/>
    <n v="-5"/>
    <s v="USD"/>
    <s v="O1"/>
    <s v="USMO6561324020"/>
    <s v="1139061564810514"/>
    <s v=""/>
    <s v="BATCH_ID"/>
    <d v="2025-06-23T00:00:00"/>
    <d v="2025-06-24T00:00:00"/>
    <n v="0"/>
    <s v=""/>
    <s v=""/>
    <s v="3102131274"/>
    <s v="200015483858"/>
    <s v="0010"/>
    <s v="0060"/>
    <s v="R1"/>
    <s v="10-60"/>
    <x v="0"/>
    <x v="1"/>
    <n v="10514"/>
    <x v="1"/>
  </r>
  <r>
    <s v="11390615685"/>
    <s v="25174INV01BA"/>
    <s v="FA"/>
    <s v="R4"/>
    <d v="2025-06-23T00:00:00"/>
    <s v=""/>
    <s v="3106"/>
    <x v="0"/>
    <s v="10719"/>
    <s v="0"/>
    <n v="-6.86"/>
    <s v=""/>
    <n v="-6.86"/>
    <s v="USD"/>
    <s v="O1"/>
    <s v="USMO6560523070"/>
    <s v="1139061568510719"/>
    <s v=""/>
    <s v="BATCH_ID"/>
    <d v="2025-06-23T00:00:00"/>
    <d v="2025-06-24T00:00:00"/>
    <n v="0"/>
    <s v=""/>
    <s v=""/>
    <s v="3102297569"/>
    <s v="200016300630"/>
    <s v="0010"/>
    <s v="0060"/>
    <s v="R1"/>
    <s v="10-60"/>
    <x v="0"/>
    <x v="0"/>
    <n v="10719"/>
    <x v="0"/>
  </r>
  <r>
    <s v="11390615698"/>
    <s v="25174INV01BA"/>
    <s v="FA"/>
    <s v="R4"/>
    <d v="2025-06-23T00:00:00"/>
    <s v=""/>
    <s v="3106"/>
    <x v="0"/>
    <s v="10719"/>
    <s v="0"/>
    <n v="-5"/>
    <s v=""/>
    <n v="-5"/>
    <s v="USD"/>
    <s v="O1"/>
    <s v="USMO6570583020"/>
    <s v="1139061569810719"/>
    <s v=""/>
    <s v="BATCH_ID"/>
    <d v="2025-06-23T00:00:00"/>
    <d v="2025-06-24T00:00:00"/>
    <n v="0"/>
    <s v=""/>
    <s v=""/>
    <s v="3102297917"/>
    <s v="200016304384"/>
    <s v="0010"/>
    <s v="0060"/>
    <s v="R1"/>
    <s v="10-60"/>
    <x v="0"/>
    <x v="0"/>
    <n v="10719"/>
    <x v="0"/>
  </r>
  <r>
    <s v="11390615715"/>
    <s v="25174INV01BA"/>
    <s v="FA"/>
    <s v="R4"/>
    <d v="2025-06-23T00:00:00"/>
    <s v=""/>
    <s v="3106"/>
    <x v="1"/>
    <s v="10514"/>
    <s v="0"/>
    <n v="-5"/>
    <s v=""/>
    <n v="-5"/>
    <s v="USD"/>
    <s v="O1"/>
    <s v="USMO6561322380"/>
    <s v="1139061571510514"/>
    <s v=""/>
    <s v="BATCH_ID"/>
    <d v="2025-06-23T00:00:00"/>
    <d v="2025-06-24T00:00:00"/>
    <n v="0"/>
    <s v=""/>
    <s v=""/>
    <s v="3102296665"/>
    <s v="200016298024"/>
    <s v="0010"/>
    <s v="0060"/>
    <s v="R1"/>
    <s v="10-60"/>
    <x v="0"/>
    <x v="1"/>
    <n v="10514"/>
    <x v="1"/>
  </r>
  <r>
    <s v="11390615715"/>
    <s v="25174INV01BA"/>
    <s v="FA"/>
    <s v="R4"/>
    <d v="2025-06-23T00:00:00"/>
    <s v=""/>
    <s v="3106"/>
    <x v="0"/>
    <s v="10469"/>
    <s v="0"/>
    <n v="-5"/>
    <s v=""/>
    <n v="-5"/>
    <s v="USD"/>
    <s v="O1"/>
    <s v="USMO6561322380"/>
    <s v="1139061571510469"/>
    <s v=""/>
    <s v="BATCH_ID"/>
    <d v="2025-06-23T00:00:00"/>
    <d v="2025-06-24T00:00:00"/>
    <n v="0"/>
    <s v=""/>
    <s v=""/>
    <s v="3102296664"/>
    <s v="200016298024"/>
    <s v="0010"/>
    <s v="0060"/>
    <s v="R1"/>
    <s v="10-60"/>
    <x v="0"/>
    <x v="0"/>
    <n v="10469"/>
    <x v="2"/>
  </r>
  <r>
    <s v="11390616491"/>
    <s v="25175INV01AM"/>
    <s v="FA"/>
    <s v="R4"/>
    <d v="2025-06-24T00:00:00"/>
    <s v=""/>
    <s v="3106"/>
    <x v="0"/>
    <s v="10719"/>
    <s v="0"/>
    <n v="-5.48"/>
    <s v=""/>
    <n v="-5.48"/>
    <s v="USD"/>
    <s v="O1"/>
    <s v="USMO6560524380"/>
    <s v="1139061649110719"/>
    <s v=""/>
    <s v="BATCH_ID"/>
    <d v="2025-06-24T00:00:00"/>
    <d v="2025-06-25T00:00:00"/>
    <n v="0"/>
    <s v=""/>
    <s v=""/>
    <s v="3101479396"/>
    <s v="200013891284"/>
    <s v="0010"/>
    <s v="0060"/>
    <s v="R1"/>
    <s v="10-60"/>
    <x v="0"/>
    <x v="0"/>
    <n v="10719"/>
    <x v="0"/>
  </r>
  <r>
    <s v="11390616875"/>
    <s v="25178INV01AZ"/>
    <s v="FA"/>
    <s v="R4"/>
    <d v="2025-06-27T00:00:00"/>
    <s v=""/>
    <s v="3106"/>
    <x v="0"/>
    <s v="10719"/>
    <s v="0"/>
    <n v="-5"/>
    <s v=""/>
    <n v="-5"/>
    <s v="USD"/>
    <s v="O1"/>
    <s v="USMO6574096751"/>
    <s v="1139061687510719"/>
    <s v=""/>
    <s v="BATCH_ID"/>
    <d v="2025-06-27T00:00:00"/>
    <d v="2025-06-30T00:00:00"/>
    <n v="0"/>
    <s v=""/>
    <s v=""/>
    <s v="3101610709"/>
    <s v="200012917510"/>
    <s v="0010"/>
    <s v="0060"/>
    <s v="R1"/>
    <s v="10-60"/>
    <x v="0"/>
    <x v="0"/>
    <n v="10719"/>
    <x v="0"/>
  </r>
  <r>
    <s v="11390616882"/>
    <s v="25178INV01AZ"/>
    <s v="FA"/>
    <s v="R4"/>
    <d v="2025-06-27T00:00:00"/>
    <s v=""/>
    <s v="3106"/>
    <x v="0"/>
    <s v="10719"/>
    <s v="0"/>
    <n v="-5"/>
    <s v=""/>
    <n v="-5"/>
    <s v="USD"/>
    <s v="O1"/>
    <s v="USMO6571471401"/>
    <s v="1139061688210719"/>
    <s v=""/>
    <s v="BATCH_ID"/>
    <d v="2025-06-27T00:00:00"/>
    <d v="2025-06-30T00:00:00"/>
    <n v="0"/>
    <s v=""/>
    <s v=""/>
    <s v="3101594770"/>
    <s v="200012940876"/>
    <s v="0010"/>
    <s v="0060"/>
    <s v="R1"/>
    <s v="10-60"/>
    <x v="0"/>
    <x v="0"/>
    <n v="10719"/>
    <x v="0"/>
  </r>
  <r>
    <s v="11390617055"/>
    <s v="25178INV01AZ"/>
    <s v="FA"/>
    <s v="R4"/>
    <d v="2025-06-27T00:00:00"/>
    <s v=""/>
    <s v="3106"/>
    <x v="0"/>
    <s v="10719"/>
    <s v="0"/>
    <n v="-5"/>
    <s v=""/>
    <n v="-5"/>
    <s v="USD"/>
    <s v="O1"/>
    <s v="USMO6568083831"/>
    <s v="1139061705510719"/>
    <s v=""/>
    <s v="BATCH_ID"/>
    <d v="2025-06-27T00:00:00"/>
    <d v="2025-06-30T00:00:00"/>
    <n v="0"/>
    <s v=""/>
    <s v=""/>
    <s v="3102034056"/>
    <s v="200015002765"/>
    <s v="0010"/>
    <s v="0060"/>
    <s v="R1"/>
    <s v="10-60"/>
    <x v="0"/>
    <x v="0"/>
    <n v="10719"/>
    <x v="0"/>
  </r>
  <r>
    <s v="11485655186"/>
    <s v="25154COCH2AF"/>
    <s v="FA"/>
    <s v="R4"/>
    <d v="2025-06-03T00:00:00"/>
    <s v="48050449729"/>
    <s v="3106"/>
    <x v="0"/>
    <s v="10719"/>
    <s v="0"/>
    <n v="-5.36"/>
    <s v=""/>
    <n v="-5.36"/>
    <s v="USD"/>
    <s v="O1"/>
    <s v="USMO6560520330"/>
    <s v="1148565518610719"/>
    <s v=""/>
    <s v="FF_MD_07"/>
    <d v="2025-06-03T00:00:00"/>
    <d v="2025-06-05T00:00:00"/>
    <n v="0"/>
    <s v=""/>
    <s v=""/>
    <s v="3101639026"/>
    <s v="200014280651"/>
    <s v="0010"/>
    <s v="0060"/>
    <s v="R1"/>
    <s v="10-60"/>
    <x v="0"/>
    <x v="0"/>
    <n v="10719"/>
    <x v="0"/>
  </r>
  <r>
    <s v="11485657379"/>
    <s v="25156INV01BJ"/>
    <s v="FA"/>
    <s v="R4"/>
    <d v="2025-06-05T00:00:00"/>
    <s v=""/>
    <s v="3106"/>
    <x v="0"/>
    <s v="10719"/>
    <s v="0"/>
    <n v="-5"/>
    <s v=""/>
    <n v="-5"/>
    <s v="USD"/>
    <s v="O1"/>
    <s v="USMO6560512470"/>
    <s v="1148565737910719"/>
    <s v=""/>
    <s v="BATCH_ID"/>
    <d v="2025-06-05T00:00:00"/>
    <d v="2025-06-06T00:00:00"/>
    <n v="0"/>
    <s v=""/>
    <s v=""/>
    <s v="3101635459"/>
    <s v="200011649148"/>
    <s v="0010"/>
    <s v="0060"/>
    <s v="R1"/>
    <s v="10-60"/>
    <x v="0"/>
    <x v="0"/>
    <n v="10719"/>
    <x v="0"/>
  </r>
  <r>
    <s v="11485657503"/>
    <s v="25156INV01BJ"/>
    <s v="FA"/>
    <s v="R4"/>
    <d v="2025-06-05T00:00:00"/>
    <s v=""/>
    <s v="3106"/>
    <x v="0"/>
    <s v="10719"/>
    <s v="0"/>
    <n v="-17.54"/>
    <s v=""/>
    <n v="-17.54"/>
    <s v="USD"/>
    <s v="O1"/>
    <s v="USMO6570591010"/>
    <s v="1148565750310719"/>
    <s v=""/>
    <s v="BATCH_ID"/>
    <d v="2025-06-05T00:00:00"/>
    <d v="2025-06-06T00:00:00"/>
    <n v="0"/>
    <s v=""/>
    <s v=""/>
    <s v="3101692649"/>
    <s v="200011647761"/>
    <s v="0010"/>
    <s v="0060"/>
    <s v="R1"/>
    <s v="10-60"/>
    <x v="0"/>
    <x v="0"/>
    <n v="10719"/>
    <x v="0"/>
  </r>
  <r>
    <s v="11485657535"/>
    <s v="25156INV01AG"/>
    <s v="FA"/>
    <s v="R4"/>
    <d v="2025-06-05T00:00:00"/>
    <s v=""/>
    <s v="3106"/>
    <x v="0"/>
    <s v="10719"/>
    <s v="0"/>
    <n v="-5"/>
    <s v=""/>
    <n v="-5"/>
    <s v="USD"/>
    <s v="O1"/>
    <s v="USMO6570593090"/>
    <s v="1148565753510719"/>
    <s v=""/>
    <s v="BATCH_ID"/>
    <d v="2025-06-05T00:00:00"/>
    <d v="2025-06-06T00:00:00"/>
    <n v="0"/>
    <s v=""/>
    <s v=""/>
    <s v="3101565619"/>
    <s v="200011813611"/>
    <s v="0010"/>
    <s v="0060"/>
    <s v="R1"/>
    <s v="10-60"/>
    <x v="0"/>
    <x v="0"/>
    <n v="10719"/>
    <x v="0"/>
  </r>
  <r>
    <s v="11485658034"/>
    <s v="25156INV01BJ"/>
    <s v="FA"/>
    <s v="R4"/>
    <d v="2025-06-05T00:00:00"/>
    <s v=""/>
    <s v="3106"/>
    <x v="0"/>
    <s v="10719"/>
    <s v="0"/>
    <n v="-11.07"/>
    <s v=""/>
    <n v="-11.07"/>
    <s v="USD"/>
    <s v="O1"/>
    <s v="USMO6560511800"/>
    <s v="1148565803410719"/>
    <s v=""/>
    <s v="BATCH_ID"/>
    <d v="2025-06-05T00:00:00"/>
    <d v="2025-06-06T00:00:00"/>
    <n v="0"/>
    <s v=""/>
    <s v=""/>
    <s v="3101598374"/>
    <s v="200013621715"/>
    <s v="0010"/>
    <s v="0060"/>
    <s v="R1"/>
    <s v="10-60"/>
    <x v="0"/>
    <x v="0"/>
    <n v="10719"/>
    <x v="0"/>
  </r>
  <r>
    <s v="11485658040"/>
    <s v="25156INV01AG"/>
    <s v="FA"/>
    <s v="R4"/>
    <d v="2025-06-05T00:00:00"/>
    <s v=""/>
    <s v="3106"/>
    <x v="1"/>
    <s v="10514"/>
    <s v="0"/>
    <n v="-5"/>
    <s v=""/>
    <n v="-5"/>
    <s v="USD"/>
    <s v="O1"/>
    <s v="USMO6561300000"/>
    <s v="1148565804010514"/>
    <s v=""/>
    <s v="BATCH_ID"/>
    <d v="2025-06-05T00:00:00"/>
    <d v="2025-06-06T00:00:00"/>
    <n v="0"/>
    <s v=""/>
    <s v=""/>
    <s v="3101578058"/>
    <s v="200013836859"/>
    <s v="0010"/>
    <s v="0060"/>
    <s v="R1"/>
    <s v="10-60"/>
    <x v="0"/>
    <x v="1"/>
    <n v="10514"/>
    <x v="1"/>
  </r>
  <r>
    <s v="11485658295"/>
    <s v="25156INV01BJ"/>
    <s v="FA"/>
    <s v="R4"/>
    <d v="2025-06-05T00:00:00"/>
    <s v="52000475809"/>
    <s v="3106"/>
    <x v="0"/>
    <s v="10719"/>
    <s v="0"/>
    <n v="-5"/>
    <s v=""/>
    <n v="-5"/>
    <s v="USD"/>
    <s v="O1"/>
    <s v="USMO6560511800"/>
    <s v="1148565829510719"/>
    <s v=""/>
    <s v="BATCH_ID"/>
    <d v="2025-06-05T00:00:00"/>
    <d v="2025-06-06T00:00:00"/>
    <n v="0"/>
    <s v=""/>
    <s v=""/>
    <s v="3101980470"/>
    <s v="200014741017"/>
    <s v="0010"/>
    <s v="0060"/>
    <s v="R1"/>
    <s v="10-60"/>
    <x v="0"/>
    <x v="0"/>
    <n v="10719"/>
    <x v="0"/>
  </r>
  <r>
    <s v="11485660863"/>
    <s v="25161INV01AO"/>
    <s v="FA"/>
    <s v="R4"/>
    <d v="2025-06-10T00:00:00"/>
    <s v=""/>
    <s v="3106"/>
    <x v="0"/>
    <s v="10469"/>
    <s v="0"/>
    <n v="-17.79"/>
    <s v=""/>
    <n v="-17.79"/>
    <s v="USD"/>
    <s v="O1"/>
    <s v="USMO6561317390"/>
    <s v="1148566086310469"/>
    <s v=""/>
    <s v="BATCH_ID"/>
    <d v="2025-06-10T00:00:00"/>
    <d v="2025-06-11T00:00:00"/>
    <n v="0"/>
    <s v=""/>
    <s v=""/>
    <s v="3101517797"/>
    <s v="200011640238"/>
    <s v="0010"/>
    <s v="0060"/>
    <s v="R1"/>
    <s v="10-60"/>
    <x v="0"/>
    <x v="0"/>
    <n v="10469"/>
    <x v="2"/>
  </r>
  <r>
    <s v="11485660863"/>
    <s v="25161INV01AO"/>
    <s v="FA"/>
    <s v="R4"/>
    <d v="2025-06-10T00:00:00"/>
    <s v=""/>
    <s v="3106"/>
    <x v="1"/>
    <s v="10514"/>
    <s v="0"/>
    <n v="-25.97"/>
    <s v=""/>
    <n v="-25.97"/>
    <s v="USD"/>
    <s v="O1"/>
    <s v="USMO6561317390"/>
    <s v="1148566086310514"/>
    <s v=""/>
    <s v="BATCH_ID"/>
    <d v="2025-06-10T00:00:00"/>
    <d v="2025-06-11T00:00:00"/>
    <n v="0"/>
    <s v=""/>
    <s v=""/>
    <s v="3101517989"/>
    <s v="200011640238"/>
    <s v="0010"/>
    <s v="0060"/>
    <s v="R1"/>
    <s v="10-60"/>
    <x v="0"/>
    <x v="1"/>
    <n v="10514"/>
    <x v="1"/>
  </r>
  <r>
    <s v="11485661163"/>
    <s v="25161INV01AO"/>
    <s v="FA"/>
    <s v="R4"/>
    <d v="2025-06-10T00:00:00"/>
    <s v=""/>
    <s v="3106"/>
    <x v="0"/>
    <s v="10719"/>
    <s v="0"/>
    <n v="-5"/>
    <s v=""/>
    <n v="-5"/>
    <s v="USD"/>
    <s v="O1"/>
    <s v="USMO6570591570"/>
    <s v="1148566116310719"/>
    <s v=""/>
    <s v="BATCH_ID"/>
    <d v="2025-06-10T00:00:00"/>
    <d v="2025-06-11T00:00:00"/>
    <n v="0"/>
    <s v=""/>
    <s v=""/>
    <s v="3101501314"/>
    <s v="200013802752"/>
    <s v="0010"/>
    <s v="0060"/>
    <s v="R1"/>
    <s v="10-60"/>
    <x v="0"/>
    <x v="0"/>
    <n v="10719"/>
    <x v="0"/>
  </r>
  <r>
    <s v="11485661333"/>
    <s v="25161INV01AO"/>
    <s v="FA"/>
    <s v="R4"/>
    <d v="2025-06-10T00:00:00"/>
    <s v=""/>
    <s v="3106"/>
    <x v="1"/>
    <s v="10514"/>
    <s v="0"/>
    <n v="-5"/>
    <s v=""/>
    <n v="-5"/>
    <s v="USD"/>
    <s v="O1"/>
    <s v="USMO6561333410"/>
    <s v="1148566133310514"/>
    <s v=""/>
    <s v="BATCH_ID"/>
    <d v="2025-06-10T00:00:00"/>
    <d v="2025-06-11T00:00:00"/>
    <n v="0"/>
    <s v=""/>
    <s v=""/>
    <s v="3102258803"/>
    <s v="200016111649"/>
    <s v="0010"/>
    <s v="0060"/>
    <s v="R1"/>
    <s v="10-60"/>
    <x v="0"/>
    <x v="1"/>
    <n v="10514"/>
    <x v="1"/>
  </r>
  <r>
    <s v="11485661333"/>
    <s v="25161INV01AO"/>
    <s v="FA"/>
    <s v="R4"/>
    <d v="2025-06-10T00:00:00"/>
    <s v=""/>
    <s v="3106"/>
    <x v="0"/>
    <s v="10469"/>
    <s v="0"/>
    <n v="-5"/>
    <s v=""/>
    <n v="-5"/>
    <s v="USD"/>
    <s v="O1"/>
    <s v="USMO6561333410"/>
    <s v="1148566133310469"/>
    <s v=""/>
    <s v="BATCH_ID"/>
    <d v="2025-06-10T00:00:00"/>
    <d v="2025-06-11T00:00:00"/>
    <n v="0"/>
    <s v=""/>
    <s v=""/>
    <s v="3102258802"/>
    <s v="200016111649"/>
    <s v="0010"/>
    <s v="0060"/>
    <s v="R1"/>
    <s v="10-60"/>
    <x v="0"/>
    <x v="0"/>
    <n v="10469"/>
    <x v="2"/>
  </r>
  <r>
    <s v="11485661346"/>
    <s v="25161INV01AO"/>
    <s v="FA"/>
    <s v="R4"/>
    <d v="2025-06-10T00:00:00"/>
    <s v=""/>
    <s v="3106"/>
    <x v="0"/>
    <s v="10469"/>
    <s v="0"/>
    <n v="-5"/>
    <s v=""/>
    <n v="-5"/>
    <s v="USD"/>
    <s v="O1"/>
    <s v="USMO6561324430"/>
    <s v="1148566134610469"/>
    <s v=""/>
    <s v="BATCH_ID"/>
    <d v="2025-06-10T00:00:00"/>
    <d v="2025-06-11T00:00:00"/>
    <n v="0"/>
    <s v=""/>
    <s v=""/>
    <s v="3102257679"/>
    <s v="200016106201"/>
    <s v="0010"/>
    <s v="0060"/>
    <s v="R1"/>
    <s v="10-60"/>
    <x v="0"/>
    <x v="0"/>
    <n v="10469"/>
    <x v="2"/>
  </r>
  <r>
    <s v="11485661346"/>
    <s v="25161INV01AO"/>
    <s v="FA"/>
    <s v="R4"/>
    <d v="2025-06-10T00:00:00"/>
    <s v=""/>
    <s v="3106"/>
    <x v="1"/>
    <s v="10514"/>
    <s v="0"/>
    <n v="-5.82"/>
    <s v=""/>
    <n v="-5.82"/>
    <s v="USD"/>
    <s v="O1"/>
    <s v="USMO6561324430"/>
    <s v="1148566134610514"/>
    <s v=""/>
    <s v="BATCH_ID"/>
    <d v="2025-06-10T00:00:00"/>
    <d v="2025-06-11T00:00:00"/>
    <n v="0"/>
    <s v=""/>
    <s v=""/>
    <s v="3102257680"/>
    <s v="200016106201"/>
    <s v="0010"/>
    <s v="0060"/>
    <s v="R1"/>
    <s v="10-60"/>
    <x v="0"/>
    <x v="1"/>
    <n v="10514"/>
    <x v="1"/>
  </r>
  <r>
    <s v="11485661385"/>
    <s v="25161INV01AO"/>
    <s v="FA"/>
    <s v="R4"/>
    <d v="2025-06-10T00:00:00"/>
    <s v=""/>
    <s v="3106"/>
    <x v="0"/>
    <s v="10469"/>
    <s v="0"/>
    <n v="-5"/>
    <s v=""/>
    <n v="-5"/>
    <s v="USD"/>
    <s v="O1"/>
    <s v="USMO6561319380"/>
    <s v="1148566138510469"/>
    <s v=""/>
    <s v="BATCH_ID"/>
    <d v="2025-06-10T00:00:00"/>
    <d v="2025-06-11T00:00:00"/>
    <n v="0"/>
    <s v=""/>
    <s v=""/>
    <s v="3102258213"/>
    <s v="200016107357"/>
    <s v="0010"/>
    <s v="0060"/>
    <s v="R1"/>
    <s v="10-60"/>
    <x v="0"/>
    <x v="0"/>
    <n v="10469"/>
    <x v="2"/>
  </r>
  <r>
    <s v="11485661385"/>
    <s v="25161INV01AO"/>
    <s v="FA"/>
    <s v="R4"/>
    <d v="2025-06-10T00:00:00"/>
    <s v=""/>
    <s v="3106"/>
    <x v="1"/>
    <s v="10514"/>
    <s v="0"/>
    <n v="-5"/>
    <s v=""/>
    <n v="-5"/>
    <s v="USD"/>
    <s v="O1"/>
    <s v="USMO6561319380"/>
    <s v="1148566138510514"/>
    <s v=""/>
    <s v="BATCH_ID"/>
    <d v="2025-06-10T00:00:00"/>
    <d v="2025-06-11T00:00:00"/>
    <n v="0"/>
    <s v=""/>
    <s v=""/>
    <s v="3102258215"/>
    <s v="200016107357"/>
    <s v="0010"/>
    <s v="0060"/>
    <s v="R1"/>
    <s v="10-60"/>
    <x v="0"/>
    <x v="1"/>
    <n v="10514"/>
    <x v="1"/>
  </r>
  <r>
    <s v="11485662662"/>
    <s v="25162INV01BB"/>
    <s v="FA"/>
    <s v="R4"/>
    <d v="2025-06-11T00:00:00"/>
    <s v=""/>
    <s v="3106"/>
    <x v="0"/>
    <s v="10719"/>
    <s v="0"/>
    <n v="-5"/>
    <s v=""/>
    <n v="-5"/>
    <s v="USD"/>
    <s v="O1"/>
    <s v="USMO6560514300"/>
    <s v="1148566266210719"/>
    <s v=""/>
    <s v="BATCH_ID"/>
    <d v="2025-06-11T00:00:00"/>
    <d v="2025-06-12T00:00:00"/>
    <n v="0"/>
    <s v=""/>
    <s v=""/>
    <s v="3101623387"/>
    <s v="200011338841"/>
    <s v="0010"/>
    <s v="0060"/>
    <s v="C1"/>
    <s v="10-60"/>
    <x v="0"/>
    <x v="0"/>
    <n v="10719"/>
    <x v="0"/>
  </r>
  <r>
    <s v="11485663262"/>
    <s v="25162INV01BB"/>
    <s v="FA"/>
    <s v="R4"/>
    <d v="2025-06-11T00:00:00"/>
    <s v=""/>
    <s v="3106"/>
    <x v="1"/>
    <s v="10514"/>
    <s v="0"/>
    <n v="-10"/>
    <s v=""/>
    <n v="-10"/>
    <s v="USD"/>
    <s v="O1"/>
    <s v="USMO6561396950"/>
    <s v="1148566326210514"/>
    <s v=""/>
    <s v="BATCH_ID"/>
    <d v="2025-06-11T00:00:00"/>
    <d v="2025-06-12T00:00:00"/>
    <n v="0"/>
    <s v=""/>
    <s v=""/>
    <s v="3101565906"/>
    <s v="200014087809"/>
    <s v="0010"/>
    <s v="0060"/>
    <s v="C1"/>
    <s v="10-60"/>
    <x v="0"/>
    <x v="1"/>
    <n v="10514"/>
    <x v="1"/>
  </r>
  <r>
    <s v="11485663262"/>
    <s v="25162INV01BB"/>
    <s v="FA"/>
    <s v="R4"/>
    <d v="2025-06-11T00:00:00"/>
    <s v=""/>
    <s v="3106"/>
    <x v="0"/>
    <s v="10469"/>
    <s v="0"/>
    <n v="-5"/>
    <s v=""/>
    <n v="-5"/>
    <s v="USD"/>
    <s v="O1"/>
    <s v="USMO6561396950"/>
    <s v="1148566326210469"/>
    <s v=""/>
    <s v="BATCH_ID"/>
    <d v="2025-06-11T00:00:00"/>
    <d v="2025-06-12T00:00:00"/>
    <n v="0"/>
    <s v=""/>
    <s v=""/>
    <s v="3101565813"/>
    <s v="200014087809"/>
    <s v="0010"/>
    <s v="0060"/>
    <s v="C1"/>
    <s v="10-60"/>
    <x v="0"/>
    <x v="0"/>
    <n v="10469"/>
    <x v="2"/>
  </r>
  <r>
    <s v="11485663387"/>
    <s v="25162INV01BB"/>
    <s v="FA"/>
    <s v="R4"/>
    <d v="2025-06-11T00:00:00"/>
    <s v=""/>
    <s v="3106"/>
    <x v="0"/>
    <s v="10719"/>
    <s v="0"/>
    <n v="-5"/>
    <s v=""/>
    <n v="-5"/>
    <s v="USD"/>
    <s v="O1"/>
    <s v="USMO6560515580"/>
    <s v="1148566338710719"/>
    <s v=""/>
    <s v="BATCH_ID"/>
    <d v="2025-06-11T00:00:00"/>
    <d v="2025-06-12T00:00:00"/>
    <n v="0"/>
    <s v=""/>
    <s v=""/>
    <s v="3102012160"/>
    <s v="200014902676"/>
    <s v="0010"/>
    <s v="0060"/>
    <s v="R1"/>
    <s v="10-60"/>
    <x v="0"/>
    <x v="0"/>
    <n v="10719"/>
    <x v="0"/>
  </r>
  <r>
    <s v="11485663706"/>
    <s v="25162INV01BH"/>
    <s v="FA"/>
    <s v="R4"/>
    <d v="2025-06-11T00:00:00"/>
    <s v=""/>
    <s v="3106"/>
    <x v="1"/>
    <s v="10514"/>
    <s v="0"/>
    <n v="-5"/>
    <s v=""/>
    <n v="-5"/>
    <s v="USD"/>
    <s v="O1"/>
    <s v="USMO6561371150"/>
    <s v="1148566370610514"/>
    <s v=""/>
    <s v="BATCH_ID"/>
    <d v="2025-06-11T00:00:00"/>
    <d v="2025-06-12T00:00:00"/>
    <n v="0"/>
    <s v=""/>
    <s v=""/>
    <s v="3102172555"/>
    <s v="200015683523"/>
    <s v="0010"/>
    <s v="0060"/>
    <s v="R1"/>
    <s v="10-60"/>
    <x v="0"/>
    <x v="1"/>
    <n v="10514"/>
    <x v="1"/>
  </r>
  <r>
    <s v="11485663706"/>
    <s v="25162INV01BH"/>
    <s v="FA"/>
    <s v="R4"/>
    <d v="2025-06-11T00:00:00"/>
    <s v=""/>
    <s v="3106"/>
    <x v="0"/>
    <s v="10469"/>
    <s v="0"/>
    <n v="-5"/>
    <s v=""/>
    <n v="-5"/>
    <s v="USD"/>
    <s v="O1"/>
    <s v="USMO6561371150"/>
    <s v="1148566370610469"/>
    <s v=""/>
    <s v="BATCH_ID"/>
    <d v="2025-06-11T00:00:00"/>
    <d v="2025-06-12T00:00:00"/>
    <n v="0"/>
    <s v=""/>
    <s v=""/>
    <s v="3102172554"/>
    <s v="200015683523"/>
    <s v="0010"/>
    <s v="0060"/>
    <s v="R1"/>
    <s v="10-60"/>
    <x v="0"/>
    <x v="0"/>
    <n v="10469"/>
    <x v="2"/>
  </r>
  <r>
    <s v="11485667149"/>
    <s v="25164INV01AZ"/>
    <s v="FA"/>
    <s v="R4"/>
    <d v="2025-06-13T00:00:00"/>
    <s v=""/>
    <s v="3106"/>
    <x v="1"/>
    <s v="10514"/>
    <s v="0"/>
    <n v="-5"/>
    <s v=""/>
    <n v="-5"/>
    <s v="USD"/>
    <s v="O1"/>
    <s v="USMO6561317710"/>
    <s v="1148566714910514"/>
    <s v=""/>
    <s v="BATCH_ID"/>
    <d v="2025-06-13T00:00:00"/>
    <d v="2025-06-16T00:00:00"/>
    <n v="0"/>
    <s v=""/>
    <s v=""/>
    <s v="3101624375"/>
    <s v="200011244072"/>
    <s v="0010"/>
    <s v="0060"/>
    <s v="R1"/>
    <s v="10-60"/>
    <x v="0"/>
    <x v="1"/>
    <n v="10514"/>
    <x v="1"/>
  </r>
  <r>
    <s v="11485667149"/>
    <s v="25164INV01AZ"/>
    <s v="FA"/>
    <s v="R4"/>
    <d v="2025-06-13T00:00:00"/>
    <s v=""/>
    <s v="3106"/>
    <x v="0"/>
    <s v="10469"/>
    <s v="0"/>
    <n v="-5"/>
    <s v=""/>
    <n v="-5"/>
    <s v="USD"/>
    <s v="O1"/>
    <s v="USMO6561317710"/>
    <s v="1148566714910469"/>
    <s v=""/>
    <s v="BATCH_ID"/>
    <d v="2025-06-13T00:00:00"/>
    <d v="2025-06-16T00:00:00"/>
    <n v="0"/>
    <s v=""/>
    <s v=""/>
    <s v="3101624277"/>
    <s v="200011244072"/>
    <s v="0010"/>
    <s v="0060"/>
    <s v="R1"/>
    <s v="10-60"/>
    <x v="0"/>
    <x v="0"/>
    <n v="10469"/>
    <x v="2"/>
  </r>
  <r>
    <s v="11485667445"/>
    <s v="25164INV01AK"/>
    <s v="FA"/>
    <s v="R4"/>
    <d v="2025-06-13T00:00:00"/>
    <s v=""/>
    <s v="3106"/>
    <x v="0"/>
    <s v="10469"/>
    <s v="0"/>
    <n v="-5"/>
    <s v=""/>
    <n v="-5"/>
    <s v="USD"/>
    <s v="O1"/>
    <s v="USMO6561317230"/>
    <s v="1148566744510469"/>
    <s v=""/>
    <s v="BATCH_ID"/>
    <d v="2025-06-13T00:00:00"/>
    <d v="2025-06-16T00:00:00"/>
    <n v="0"/>
    <s v=""/>
    <s v=""/>
    <s v="3101540927"/>
    <s v="200012131690"/>
    <s v="0010"/>
    <s v="0060"/>
    <s v="R1"/>
    <s v="10-60"/>
    <x v="0"/>
    <x v="0"/>
    <n v="10469"/>
    <x v="2"/>
  </r>
  <r>
    <s v="11485667445"/>
    <s v="25164INV01AK"/>
    <s v="FA"/>
    <s v="R4"/>
    <d v="2025-06-13T00:00:00"/>
    <s v=""/>
    <s v="3106"/>
    <x v="1"/>
    <s v="10514"/>
    <s v="0"/>
    <n v="-5"/>
    <s v=""/>
    <n v="-5"/>
    <s v="USD"/>
    <s v="O1"/>
    <s v="USMO6561317230"/>
    <s v="1148566744510514"/>
    <s v=""/>
    <s v="BATCH_ID"/>
    <d v="2025-06-13T00:00:00"/>
    <d v="2025-06-16T00:00:00"/>
    <n v="0"/>
    <s v=""/>
    <s v=""/>
    <s v="3101540736"/>
    <s v="200012131690"/>
    <s v="0010"/>
    <s v="0060"/>
    <s v="R1"/>
    <s v="10-60"/>
    <x v="0"/>
    <x v="1"/>
    <n v="10514"/>
    <x v="1"/>
  </r>
  <r>
    <s v="11485667486"/>
    <s v="25164INV01AZ"/>
    <s v="FA"/>
    <s v="R4"/>
    <d v="2025-06-13T00:00:00"/>
    <s v=""/>
    <s v="3106"/>
    <x v="1"/>
    <s v="10514"/>
    <s v="0"/>
    <n v="-5"/>
    <s v=""/>
    <n v="-5"/>
    <s v="USD"/>
    <s v="O1"/>
    <s v="USMO6561311090"/>
    <s v="1148566748610514"/>
    <s v=""/>
    <s v="BATCH_ID"/>
    <d v="2025-06-13T00:00:00"/>
    <d v="2025-06-16T00:00:00"/>
    <n v="0"/>
    <s v=""/>
    <s v=""/>
    <s v="3101546663"/>
    <s v="200012269144"/>
    <s v="0010"/>
    <s v="0060"/>
    <s v="R1"/>
    <s v="10-60"/>
    <x v="0"/>
    <x v="1"/>
    <n v="10514"/>
    <x v="1"/>
  </r>
  <r>
    <s v="11485667486"/>
    <s v="25164INV01AZ"/>
    <s v="FA"/>
    <s v="R4"/>
    <d v="2025-06-13T00:00:00"/>
    <s v=""/>
    <s v="3106"/>
    <x v="0"/>
    <s v="10469"/>
    <s v="0"/>
    <n v="-5"/>
    <s v=""/>
    <n v="-5"/>
    <s v="USD"/>
    <s v="O1"/>
    <s v="USMO6561311090"/>
    <s v="1148566748610469"/>
    <s v=""/>
    <s v="BATCH_ID"/>
    <d v="2025-06-13T00:00:00"/>
    <d v="2025-06-16T00:00:00"/>
    <n v="0"/>
    <s v=""/>
    <s v=""/>
    <s v="3101546284"/>
    <s v="200012269144"/>
    <s v="0010"/>
    <s v="0060"/>
    <s v="R1"/>
    <s v="10-60"/>
    <x v="0"/>
    <x v="0"/>
    <n v="10469"/>
    <x v="2"/>
  </r>
  <r>
    <s v="11485667707"/>
    <s v="25164INV01BD"/>
    <s v="FA"/>
    <s v="R4"/>
    <d v="2025-06-13T00:00:00"/>
    <s v=""/>
    <s v="3106"/>
    <x v="1"/>
    <s v="10514"/>
    <s v="0"/>
    <n v="-5"/>
    <s v=""/>
    <n v="-5"/>
    <s v="USD"/>
    <s v="O1"/>
    <s v="USMO6561311260"/>
    <s v="1148566770710514"/>
    <s v=""/>
    <s v="BATCH_ID"/>
    <d v="2025-06-13T00:00:00"/>
    <d v="2025-06-16T00:00:00"/>
    <n v="0"/>
    <s v=""/>
    <s v=""/>
    <s v="3101610006"/>
    <s v="200013225780"/>
    <s v="0010"/>
    <s v="0060"/>
    <s v="R1"/>
    <s v="10-60"/>
    <x v="0"/>
    <x v="1"/>
    <n v="10514"/>
    <x v="1"/>
  </r>
  <r>
    <s v="11485667707"/>
    <s v="25164INV01BD"/>
    <s v="FA"/>
    <s v="R4"/>
    <d v="2025-06-13T00:00:00"/>
    <s v=""/>
    <s v="3106"/>
    <x v="0"/>
    <s v="10469"/>
    <s v="0"/>
    <n v="-5"/>
    <s v=""/>
    <n v="-5"/>
    <s v="USD"/>
    <s v="O1"/>
    <s v="USMO6561311260"/>
    <s v="1148566770710469"/>
    <s v=""/>
    <s v="BATCH_ID"/>
    <d v="2025-06-13T00:00:00"/>
    <d v="2025-06-16T00:00:00"/>
    <n v="0"/>
    <s v=""/>
    <s v=""/>
    <s v="3101609910"/>
    <s v="200013225780"/>
    <s v="0010"/>
    <s v="0060"/>
    <s v="R1"/>
    <s v="10-60"/>
    <x v="0"/>
    <x v="0"/>
    <n v="10469"/>
    <x v="2"/>
  </r>
  <r>
    <s v="11485667873"/>
    <s v="25164INV01AK"/>
    <s v="FA"/>
    <s v="R4"/>
    <d v="2025-06-13T00:00:00"/>
    <s v=""/>
    <s v="3106"/>
    <x v="1"/>
    <s v="10514"/>
    <s v="0"/>
    <n v="-5"/>
    <s v=""/>
    <n v="-5"/>
    <s v="USD"/>
    <s v="O1"/>
    <s v="USMO6561322530"/>
    <s v="1148566787310514"/>
    <s v=""/>
    <s v="BATCH_ID"/>
    <d v="2025-06-13T00:00:00"/>
    <d v="2025-06-16T00:00:00"/>
    <n v="0"/>
    <s v=""/>
    <s v=""/>
    <s v="3101647632"/>
    <s v="200013253642"/>
    <s v="0010"/>
    <s v="0060"/>
    <s v="R1"/>
    <s v="10-60"/>
    <x v="0"/>
    <x v="1"/>
    <n v="10514"/>
    <x v="1"/>
  </r>
  <r>
    <s v="11485667873"/>
    <s v="25164INV01AK"/>
    <s v="FA"/>
    <s v="R4"/>
    <d v="2025-06-13T00:00:00"/>
    <s v=""/>
    <s v="3106"/>
    <x v="0"/>
    <s v="10469"/>
    <s v="0"/>
    <n v="-5"/>
    <s v=""/>
    <n v="-5"/>
    <s v="USD"/>
    <s v="O1"/>
    <s v="USMO6561322530"/>
    <s v="1148566787310469"/>
    <s v=""/>
    <s v="BATCH_ID"/>
    <d v="2025-06-13T00:00:00"/>
    <d v="2025-06-16T00:00:00"/>
    <n v="0"/>
    <s v=""/>
    <s v=""/>
    <s v="3101647727"/>
    <s v="200013253642"/>
    <s v="0010"/>
    <s v="0060"/>
    <s v="R1"/>
    <s v="10-60"/>
    <x v="0"/>
    <x v="0"/>
    <n v="10469"/>
    <x v="2"/>
  </r>
  <r>
    <s v="11485668264"/>
    <s v="25164INV01AO"/>
    <s v="FA"/>
    <s v="R4"/>
    <d v="2025-06-13T00:00:00"/>
    <s v=""/>
    <s v="3106"/>
    <x v="0"/>
    <s v="10469"/>
    <s v="0"/>
    <n v="-5"/>
    <s v=""/>
    <n v="-5"/>
    <s v="USD"/>
    <s v="O1"/>
    <s v="USMO6561322530"/>
    <s v="1148566826410469"/>
    <s v=""/>
    <s v="BATCH_ID"/>
    <d v="2025-06-13T00:00:00"/>
    <d v="2025-06-16T00:00:00"/>
    <n v="0"/>
    <s v=""/>
    <s v=""/>
    <s v="3101664660"/>
    <s v="200014130054"/>
    <s v="0010"/>
    <s v="0060"/>
    <s v="R1"/>
    <s v="10-60"/>
    <x v="0"/>
    <x v="0"/>
    <n v="10469"/>
    <x v="2"/>
  </r>
  <r>
    <s v="11485668264"/>
    <s v="25164INV01AO"/>
    <s v="FA"/>
    <s v="R4"/>
    <d v="2025-06-13T00:00:00"/>
    <s v=""/>
    <s v="3106"/>
    <x v="1"/>
    <s v="10514"/>
    <s v="0"/>
    <n v="-5"/>
    <s v=""/>
    <n v="-5"/>
    <s v="USD"/>
    <s v="O1"/>
    <s v="USMO6561322530"/>
    <s v="1148566826410514"/>
    <s v=""/>
    <s v="BATCH_ID"/>
    <d v="2025-06-13T00:00:00"/>
    <d v="2025-06-16T00:00:00"/>
    <n v="0"/>
    <s v=""/>
    <s v=""/>
    <s v="3101664755"/>
    <s v="200014130054"/>
    <s v="0010"/>
    <s v="0060"/>
    <s v="R1"/>
    <s v="10-60"/>
    <x v="0"/>
    <x v="1"/>
    <n v="10514"/>
    <x v="1"/>
  </r>
  <r>
    <s v="11485668470"/>
    <s v="25164INV01AZ"/>
    <s v="FA"/>
    <s v="R4"/>
    <d v="2025-06-13T00:00:00"/>
    <s v=""/>
    <s v="3106"/>
    <x v="1"/>
    <s v="10514"/>
    <s v="0"/>
    <n v="-5"/>
    <s v=""/>
    <n v="-5"/>
    <s v="USD"/>
    <s v="O1"/>
    <s v="USMO6561313480"/>
    <s v="1148566847010514"/>
    <s v=""/>
    <s v="BATCH_ID"/>
    <d v="2025-06-13T00:00:00"/>
    <d v="2025-06-16T00:00:00"/>
    <n v="0"/>
    <s v=""/>
    <s v=""/>
    <s v="3101598095"/>
    <s v="200014495739"/>
    <s v="0010"/>
    <s v="0060"/>
    <s v="R1"/>
    <s v="10-60"/>
    <x v="0"/>
    <x v="1"/>
    <n v="10514"/>
    <x v="1"/>
  </r>
  <r>
    <s v="11485668470"/>
    <s v="25164INV01AZ"/>
    <s v="FA"/>
    <s v="R4"/>
    <d v="2025-06-13T00:00:00"/>
    <s v=""/>
    <s v="3106"/>
    <x v="0"/>
    <s v="10469"/>
    <s v="0"/>
    <n v="-5"/>
    <s v=""/>
    <n v="-5"/>
    <s v="USD"/>
    <s v="O1"/>
    <s v="USMO6561313480"/>
    <s v="1148566847010469"/>
    <s v=""/>
    <s v="BATCH_ID"/>
    <d v="2025-06-13T00:00:00"/>
    <d v="2025-06-16T00:00:00"/>
    <n v="0"/>
    <s v=""/>
    <s v=""/>
    <s v="3101598289"/>
    <s v="200014495739"/>
    <s v="0010"/>
    <s v="0060"/>
    <s v="R1"/>
    <s v="10-60"/>
    <x v="0"/>
    <x v="0"/>
    <n v="10469"/>
    <x v="2"/>
  </r>
  <r>
    <s v="11485668608"/>
    <s v="25164INV01AV"/>
    <s v="FA"/>
    <s v="R4"/>
    <d v="2025-06-13T00:00:00"/>
    <s v=""/>
    <s v="3106"/>
    <x v="0"/>
    <s v="10469"/>
    <s v="0"/>
    <n v="-5"/>
    <s v=""/>
    <n v="-5"/>
    <s v="USD"/>
    <s v="O1"/>
    <s v="USMO6561317050"/>
    <s v="1148566860810469"/>
    <s v=""/>
    <s v="BATCH_ID"/>
    <d v="2025-06-13T00:00:00"/>
    <d v="2025-06-16T00:00:00"/>
    <n v="0"/>
    <s v=""/>
    <s v=""/>
    <s v="3101686108"/>
    <s v="200014434886"/>
    <s v="0010"/>
    <s v="0060"/>
    <s v="R1"/>
    <s v="10-60"/>
    <x v="0"/>
    <x v="0"/>
    <n v="10469"/>
    <x v="2"/>
  </r>
  <r>
    <s v="11485668608"/>
    <s v="25164INV01AV"/>
    <s v="FA"/>
    <s v="R4"/>
    <d v="2025-06-13T00:00:00"/>
    <s v=""/>
    <s v="3106"/>
    <x v="1"/>
    <s v="10514"/>
    <s v="0"/>
    <n v="-5"/>
    <s v=""/>
    <n v="-5"/>
    <s v="USD"/>
    <s v="O1"/>
    <s v="USMO6561317050"/>
    <s v="1148566860810514"/>
    <s v=""/>
    <s v="BATCH_ID"/>
    <d v="2025-06-13T00:00:00"/>
    <d v="2025-06-16T00:00:00"/>
    <n v="0"/>
    <s v=""/>
    <s v=""/>
    <s v="3101686276"/>
    <s v="200014434886"/>
    <s v="0010"/>
    <s v="0060"/>
    <s v="R1"/>
    <s v="10-60"/>
    <x v="0"/>
    <x v="1"/>
    <n v="10514"/>
    <x v="1"/>
  </r>
  <r>
    <s v="11485668778"/>
    <s v="25164INV01AV"/>
    <s v="FA"/>
    <s v="R4"/>
    <d v="2025-06-13T00:00:00"/>
    <s v=""/>
    <s v="3106"/>
    <x v="1"/>
    <s v="10514"/>
    <s v="0"/>
    <n v="-5"/>
    <s v=""/>
    <n v="-5"/>
    <s v="USD"/>
    <s v="O1"/>
    <s v="USMO6561300000"/>
    <s v="1148566877810514"/>
    <s v=""/>
    <s v="BATCH_ID"/>
    <d v="2025-06-13T00:00:00"/>
    <d v="2025-06-16T00:00:00"/>
    <n v="0"/>
    <s v=""/>
    <s v=""/>
    <s v="3102244927"/>
    <s v="200016033280"/>
    <s v="0010"/>
    <s v="0060"/>
    <s v="C1"/>
    <s v="10-60"/>
    <x v="0"/>
    <x v="1"/>
    <n v="10514"/>
    <x v="1"/>
  </r>
  <r>
    <s v="11485668778"/>
    <s v="25164INV01AV"/>
    <s v="FA"/>
    <s v="R4"/>
    <d v="2025-06-13T00:00:00"/>
    <s v=""/>
    <s v="3106"/>
    <x v="0"/>
    <s v="10469"/>
    <s v="0"/>
    <n v="-5"/>
    <s v=""/>
    <n v="-5"/>
    <s v="USD"/>
    <s v="O1"/>
    <s v="USMO6561300000"/>
    <s v="1148566877810469"/>
    <s v=""/>
    <s v="BATCH_ID"/>
    <d v="2025-06-13T00:00:00"/>
    <d v="2025-06-16T00:00:00"/>
    <n v="0"/>
    <s v=""/>
    <s v=""/>
    <s v="3102244926"/>
    <s v="200016033280"/>
    <s v="0010"/>
    <s v="0060"/>
    <s v="C1"/>
    <s v="10-60"/>
    <x v="0"/>
    <x v="0"/>
    <n v="10469"/>
    <x v="2"/>
  </r>
  <r>
    <s v="11485668811"/>
    <s v="25164INV01AV"/>
    <s v="FA"/>
    <s v="R4"/>
    <d v="2025-06-13T00:00:00"/>
    <s v=""/>
    <s v="3106"/>
    <x v="0"/>
    <s v="10469"/>
    <s v="0"/>
    <n v="-5"/>
    <s v=""/>
    <n v="-5"/>
    <s v="USD"/>
    <s v="O1"/>
    <s v="USMO6561325930"/>
    <s v="1148566881110469"/>
    <s v=""/>
    <s v="BATCH_ID"/>
    <d v="2025-06-13T00:00:00"/>
    <d v="2025-06-16T00:00:00"/>
    <n v="0"/>
    <s v=""/>
    <s v=""/>
    <s v="3102245055"/>
    <s v="200016034510"/>
    <s v="0010"/>
    <s v="0060"/>
    <s v="C1"/>
    <s v="10-60"/>
    <x v="0"/>
    <x v="0"/>
    <n v="10469"/>
    <x v="2"/>
  </r>
  <r>
    <s v="11485668811"/>
    <s v="25164INV01AV"/>
    <s v="FA"/>
    <s v="R4"/>
    <d v="2025-06-13T00:00:00"/>
    <s v=""/>
    <s v="3106"/>
    <x v="1"/>
    <s v="10514"/>
    <s v="0"/>
    <n v="-5"/>
    <s v=""/>
    <n v="-5"/>
    <s v="USD"/>
    <s v="O1"/>
    <s v="USMO6561325930"/>
    <s v="1148566881110514"/>
    <s v=""/>
    <s v="BATCH_ID"/>
    <d v="2025-06-13T00:00:00"/>
    <d v="2025-06-16T00:00:00"/>
    <n v="0"/>
    <s v=""/>
    <s v=""/>
    <s v="3102245056"/>
    <s v="200016034510"/>
    <s v="0010"/>
    <s v="0060"/>
    <s v="C1"/>
    <s v="10-60"/>
    <x v="0"/>
    <x v="1"/>
    <n v="10514"/>
    <x v="1"/>
  </r>
  <r>
    <s v="11485670019"/>
    <s v="25167INV01AH"/>
    <s v="FA"/>
    <s v="R4"/>
    <d v="2025-06-16T00:00:00"/>
    <s v=""/>
    <s v="3106"/>
    <x v="0"/>
    <s v="10469"/>
    <s v="0"/>
    <n v="-5"/>
    <s v=""/>
    <n v="-5"/>
    <s v="USD"/>
    <s v="O1"/>
    <s v="USMO6561321120"/>
    <s v="1148567001910469"/>
    <s v=""/>
    <s v="BATCH_ID"/>
    <d v="2025-06-16T00:00:00"/>
    <d v="2025-06-17T00:00:00"/>
    <n v="0"/>
    <s v=""/>
    <s v=""/>
    <s v="3101592750"/>
    <s v="200011013147"/>
    <s v="0010"/>
    <s v="0060"/>
    <s v="R1"/>
    <s v="10-60"/>
    <x v="0"/>
    <x v="0"/>
    <n v="10469"/>
    <x v="2"/>
  </r>
  <r>
    <s v="11485670019"/>
    <s v="25167INV01AH"/>
    <s v="FA"/>
    <s v="R4"/>
    <d v="2025-06-16T00:00:00"/>
    <s v=""/>
    <s v="3106"/>
    <x v="1"/>
    <s v="10514"/>
    <s v="0"/>
    <n v="-5"/>
    <s v=""/>
    <n v="-5"/>
    <s v="USD"/>
    <s v="O1"/>
    <s v="USMO6561321120"/>
    <s v="1148567001910514"/>
    <s v=""/>
    <s v="BATCH_ID"/>
    <d v="2025-06-16T00:00:00"/>
    <d v="2025-06-17T00:00:00"/>
    <n v="0"/>
    <s v=""/>
    <s v=""/>
    <s v="3101592843"/>
    <s v="200011013147"/>
    <s v="0010"/>
    <s v="0060"/>
    <s v="R1"/>
    <s v="10-60"/>
    <x v="0"/>
    <x v="1"/>
    <n v="10514"/>
    <x v="1"/>
  </r>
  <r>
    <s v="11485670202"/>
    <s v="25167INV01AH"/>
    <s v="FA"/>
    <s v="R4"/>
    <d v="2025-06-16T00:00:00"/>
    <s v=""/>
    <s v="3106"/>
    <x v="0"/>
    <s v="10719"/>
    <s v="0"/>
    <n v="-5"/>
    <s v=""/>
    <n v="-5"/>
    <s v="USD"/>
    <s v="O1"/>
    <s v="USMO6560511480"/>
    <s v="1148567020210719"/>
    <s v=""/>
    <s v="BATCH_ID"/>
    <d v="2025-06-16T00:00:00"/>
    <d v="2025-06-17T00:00:00"/>
    <n v="0"/>
    <s v=""/>
    <s v=""/>
    <s v="3101721964"/>
    <s v="200012948481"/>
    <s v="0010"/>
    <s v="0060"/>
    <s v="R1"/>
    <s v="10-60"/>
    <x v="0"/>
    <x v="0"/>
    <n v="10719"/>
    <x v="0"/>
  </r>
  <r>
    <s v="11485670483"/>
    <s v="25167INV01AH"/>
    <s v="FA"/>
    <s v="R4"/>
    <d v="2025-06-16T00:00:00"/>
    <s v=""/>
    <s v="3106"/>
    <x v="0"/>
    <s v="10469"/>
    <s v="0"/>
    <n v="-5"/>
    <s v=""/>
    <n v="-5"/>
    <s v="USD"/>
    <s v="O1"/>
    <s v="USMO6561324780"/>
    <s v="1148567048310469"/>
    <s v=""/>
    <s v="BATCH_ID"/>
    <d v="2025-06-16T00:00:00"/>
    <d v="2025-06-17T00:00:00"/>
    <n v="0"/>
    <s v=""/>
    <s v=""/>
    <s v="3102228132"/>
    <s v="200015946565"/>
    <s v="0010"/>
    <s v="0060"/>
    <s v="R1"/>
    <s v="10-60"/>
    <x v="0"/>
    <x v="0"/>
    <n v="10469"/>
    <x v="2"/>
  </r>
  <r>
    <s v="11485670483"/>
    <s v="25167INV01AH"/>
    <s v="FA"/>
    <s v="R4"/>
    <d v="2025-06-16T00:00:00"/>
    <s v=""/>
    <s v="3106"/>
    <x v="1"/>
    <s v="10514"/>
    <s v="0"/>
    <n v="-5"/>
    <s v=""/>
    <n v="-5"/>
    <s v="USD"/>
    <s v="O1"/>
    <s v="USMO6561324780"/>
    <s v="1148567048310514"/>
    <s v=""/>
    <s v="BATCH_ID"/>
    <d v="2025-06-16T00:00:00"/>
    <d v="2025-06-17T00:00:00"/>
    <n v="0"/>
    <s v=""/>
    <s v=""/>
    <s v="3102228133"/>
    <s v="200015946565"/>
    <s v="0010"/>
    <s v="0060"/>
    <s v="R1"/>
    <s v="10-60"/>
    <x v="0"/>
    <x v="1"/>
    <n v="10514"/>
    <x v="1"/>
  </r>
  <r>
    <s v="11485672469"/>
    <s v="25168INV01AP"/>
    <s v="FA"/>
    <s v="R4"/>
    <d v="2025-06-17T00:00:00"/>
    <s v=""/>
    <s v="3106"/>
    <x v="0"/>
    <s v="10719"/>
    <s v="0"/>
    <n v="-5"/>
    <s v=""/>
    <n v="-5"/>
    <s v="USD"/>
    <s v="O1"/>
    <s v="USMO6560516450"/>
    <s v="1148567246910719"/>
    <s v=""/>
    <s v="BATCH_ID"/>
    <d v="2025-06-17T00:00:00"/>
    <d v="2025-06-18T00:00:00"/>
    <n v="0"/>
    <s v=""/>
    <s v=""/>
    <s v="3101606563"/>
    <s v="200013792573"/>
    <s v="0010"/>
    <s v="0060"/>
    <s v="R1"/>
    <s v="10-60"/>
    <x v="0"/>
    <x v="0"/>
    <n v="10719"/>
    <x v="0"/>
  </r>
  <r>
    <s v="11485672551"/>
    <s v="25168INV01AZ"/>
    <s v="FA"/>
    <s v="R4"/>
    <d v="2025-06-17T00:00:00"/>
    <s v=""/>
    <s v="3106"/>
    <x v="0"/>
    <s v="10469"/>
    <s v="0"/>
    <n v="-5"/>
    <s v=""/>
    <n v="-5"/>
    <s v="USD"/>
    <s v="O1"/>
    <s v="USMO6561311630"/>
    <s v="1148567255110469"/>
    <s v=""/>
    <s v="BATCH_ID"/>
    <d v="2025-06-17T00:00:00"/>
    <d v="2025-06-18T00:00:00"/>
    <n v="0"/>
    <s v=""/>
    <s v=""/>
    <s v="3101682648"/>
    <s v="200013921669"/>
    <s v="0010"/>
    <s v="0060"/>
    <s v="R1"/>
    <s v="10-60"/>
    <x v="0"/>
    <x v="0"/>
    <n v="10469"/>
    <x v="2"/>
  </r>
  <r>
    <s v="11485672551"/>
    <s v="25168INV01AZ"/>
    <s v="FA"/>
    <s v="R4"/>
    <d v="2025-06-17T00:00:00"/>
    <s v=""/>
    <s v="3106"/>
    <x v="1"/>
    <s v="10514"/>
    <s v="0"/>
    <n v="-5"/>
    <s v=""/>
    <n v="-5"/>
    <s v="USD"/>
    <s v="O1"/>
    <s v="USMO6561311630"/>
    <s v="1148567255110514"/>
    <s v=""/>
    <s v="BATCH_ID"/>
    <d v="2025-06-17T00:00:00"/>
    <d v="2025-06-18T00:00:00"/>
    <n v="0"/>
    <s v=""/>
    <s v=""/>
    <s v="3101682483"/>
    <s v="200013921669"/>
    <s v="0010"/>
    <s v="0060"/>
    <s v="R1"/>
    <s v="10-60"/>
    <x v="0"/>
    <x v="1"/>
    <n v="10514"/>
    <x v="1"/>
  </r>
  <r>
    <s v="11485672568"/>
    <s v="25168INV01AP"/>
    <s v="FA"/>
    <s v="R4"/>
    <d v="2025-06-17T00:00:00"/>
    <s v=""/>
    <s v="3106"/>
    <x v="1"/>
    <s v="10720"/>
    <s v="0"/>
    <n v="-5"/>
    <s v=""/>
    <n v="-5"/>
    <s v="USD"/>
    <s v="O1"/>
    <s v="USMO6370120201"/>
    <s v="1148567256810720"/>
    <s v=""/>
    <s v="BATCH_ID"/>
    <d v="2025-06-17T00:00:00"/>
    <d v="2025-06-18T00:00:00"/>
    <n v="0"/>
    <s v=""/>
    <s v=""/>
    <s v="3101627123"/>
    <s v="200013801911"/>
    <s v="0010"/>
    <s v="0060"/>
    <s v="R1"/>
    <s v="10-60"/>
    <x v="0"/>
    <x v="1"/>
    <n v="10720"/>
    <x v="3"/>
  </r>
  <r>
    <s v="11485672753"/>
    <s v="25168INV01AP"/>
    <s v="FA"/>
    <s v="R4"/>
    <d v="2025-06-17T00:00:00"/>
    <s v=""/>
    <s v="3106"/>
    <x v="0"/>
    <s v="10719"/>
    <s v="0"/>
    <n v="-5.93"/>
    <s v=""/>
    <n v="-5.93"/>
    <s v="USD"/>
    <s v="O1"/>
    <s v="USMO6560515130"/>
    <s v="1148567275310719"/>
    <s v=""/>
    <s v="BATCH_ID"/>
    <d v="2025-06-17T00:00:00"/>
    <d v="2025-06-18T00:00:00"/>
    <n v="0"/>
    <s v=""/>
    <s v=""/>
    <s v="3102082059"/>
    <s v="200015234483"/>
    <s v="0010"/>
    <s v="0060"/>
    <s v="R1"/>
    <s v="10-60"/>
    <x v="0"/>
    <x v="0"/>
    <n v="10719"/>
    <x v="0"/>
  </r>
  <r>
    <s v="11485672840"/>
    <s v="25168INV01AZ"/>
    <s v="FA"/>
    <s v="R4"/>
    <d v="2025-06-17T00:00:00"/>
    <s v=""/>
    <s v="3106"/>
    <x v="0"/>
    <s v="10719"/>
    <s v="0"/>
    <n v="-21.3"/>
    <s v=""/>
    <n v="-21.3"/>
    <s v="USD"/>
    <s v="O1"/>
    <s v="USMO6574065001"/>
    <s v="1148567284010719"/>
    <s v=""/>
    <s v="BATCH_ID"/>
    <d v="2025-06-17T00:00:00"/>
    <d v="2025-06-18T00:00:00"/>
    <n v="0"/>
    <s v=""/>
    <s v=""/>
    <s v="3102096784"/>
    <s v="200015312545"/>
    <s v="0010"/>
    <s v="0060"/>
    <s v="R1"/>
    <s v="10-60"/>
    <x v="0"/>
    <x v="0"/>
    <n v="10719"/>
    <x v="0"/>
  </r>
  <r>
    <s v="11485673007"/>
    <s v="25168INV01AP"/>
    <s v="FA"/>
    <s v="R4"/>
    <d v="2025-06-17T00:00:00"/>
    <s v=""/>
    <s v="3106"/>
    <x v="0"/>
    <s v="10719"/>
    <s v="0"/>
    <n v="-5"/>
    <s v=""/>
    <n v="-5"/>
    <s v="USD"/>
    <s v="O1"/>
    <s v="USMO6560516170"/>
    <s v="1148567300710719"/>
    <s v=""/>
    <s v="BATCH_ID"/>
    <d v="2025-06-17T00:00:00"/>
    <d v="2025-06-18T00:00:00"/>
    <n v="0"/>
    <s v=""/>
    <s v=""/>
    <s v="3102274412"/>
    <s v="200016185361"/>
    <s v="0010"/>
    <s v="0060"/>
    <s v="R1"/>
    <s v="10-60"/>
    <x v="0"/>
    <x v="0"/>
    <n v="10719"/>
    <x v="0"/>
  </r>
  <r>
    <s v="11485674379"/>
    <s v="25169INV01A6"/>
    <s v="FA"/>
    <s v="R4"/>
    <d v="2025-06-18T00:00:00"/>
    <s v=""/>
    <s v="3106"/>
    <x v="0"/>
    <s v="10719"/>
    <s v="0"/>
    <n v="-5"/>
    <s v=""/>
    <n v="-5"/>
    <s v="USD"/>
    <s v="O1"/>
    <s v="USMO6560524720"/>
    <s v="1148567437910719"/>
    <s v=""/>
    <s v="BATCH_ID"/>
    <d v="2025-06-18T00:00:00"/>
    <d v="2025-06-19T00:00:00"/>
    <n v="0"/>
    <s v=""/>
    <s v=""/>
    <s v="3101562634"/>
    <s v="200012903163"/>
    <s v="0010"/>
    <s v="0060"/>
    <s v="C1"/>
    <s v="10-60"/>
    <x v="0"/>
    <x v="0"/>
    <n v="10719"/>
    <x v="0"/>
  </r>
  <r>
    <s v="11485674383"/>
    <s v="25169INV01A6"/>
    <s v="FA"/>
    <s v="R4"/>
    <d v="2025-06-18T00:00:00"/>
    <s v=""/>
    <s v="3106"/>
    <x v="1"/>
    <s v="10514"/>
    <s v="0"/>
    <n v="-5"/>
    <s v=""/>
    <n v="-5"/>
    <s v="USD"/>
    <s v="O1"/>
    <s v="USMO6561313020"/>
    <s v="1148567438310514"/>
    <s v=""/>
    <s v="BATCH_ID"/>
    <d v="2025-06-18T00:00:00"/>
    <d v="2025-06-19T00:00:00"/>
    <n v="0"/>
    <s v=""/>
    <s v=""/>
    <s v="3101697227"/>
    <s v="200012892945"/>
    <s v="0010"/>
    <s v="0060"/>
    <s v="R1"/>
    <s v="10-60"/>
    <x v="0"/>
    <x v="1"/>
    <n v="10514"/>
    <x v="1"/>
  </r>
  <r>
    <s v="11485674383"/>
    <s v="25169INV01A6"/>
    <s v="FA"/>
    <s v="R4"/>
    <d v="2025-06-18T00:00:00"/>
    <s v=""/>
    <s v="3106"/>
    <x v="0"/>
    <s v="10469"/>
    <s v="0"/>
    <n v="-5"/>
    <s v=""/>
    <n v="-5"/>
    <s v="USD"/>
    <s v="O1"/>
    <s v="USMO6561313020"/>
    <s v="1148567438310469"/>
    <s v=""/>
    <s v="BATCH_ID"/>
    <d v="2025-06-18T00:00:00"/>
    <d v="2025-06-19T00:00:00"/>
    <n v="0"/>
    <s v=""/>
    <s v=""/>
    <s v="3101697146"/>
    <s v="200012892945"/>
    <s v="0010"/>
    <s v="0060"/>
    <s v="R1"/>
    <s v="10-60"/>
    <x v="0"/>
    <x v="0"/>
    <n v="10469"/>
    <x v="2"/>
  </r>
  <r>
    <s v="11485674416"/>
    <s v="25169INV01A6"/>
    <s v="FA"/>
    <s v="R4"/>
    <d v="2025-06-18T00:00:00"/>
    <s v=""/>
    <s v="3106"/>
    <x v="0"/>
    <s v="10469"/>
    <s v="0"/>
    <n v="-5"/>
    <s v=""/>
    <n v="-5"/>
    <s v="USD"/>
    <s v="O1"/>
    <s v="USMO6561313860"/>
    <s v="1148567441610469"/>
    <s v=""/>
    <s v="BATCH_ID"/>
    <d v="2025-06-18T00:00:00"/>
    <d v="2025-06-19T00:00:00"/>
    <n v="0"/>
    <s v=""/>
    <s v=""/>
    <s v="3101603241"/>
    <s v="200012904328"/>
    <s v="0010"/>
    <s v="0060"/>
    <s v="R1"/>
    <s v="10-60"/>
    <x v="0"/>
    <x v="0"/>
    <n v="10469"/>
    <x v="2"/>
  </r>
  <r>
    <s v="11485674416"/>
    <s v="25169INV01A6"/>
    <s v="FA"/>
    <s v="R4"/>
    <d v="2025-06-18T00:00:00"/>
    <s v=""/>
    <s v="3106"/>
    <x v="1"/>
    <s v="10514"/>
    <s v="0"/>
    <n v="-5.8"/>
    <s v=""/>
    <n v="-5.8"/>
    <s v="USD"/>
    <s v="O1"/>
    <s v="USMO6561313860"/>
    <s v="1148567441610514"/>
    <s v=""/>
    <s v="BATCH_ID"/>
    <d v="2025-06-18T00:00:00"/>
    <d v="2025-06-19T00:00:00"/>
    <n v="0"/>
    <s v=""/>
    <s v=""/>
    <s v="3101603144"/>
    <s v="200012904328"/>
    <s v="0010"/>
    <s v="0060"/>
    <s v="R1"/>
    <s v="10-60"/>
    <x v="0"/>
    <x v="1"/>
    <n v="10514"/>
    <x v="1"/>
  </r>
  <r>
    <s v="11485674422"/>
    <s v="25169INV01A6"/>
    <s v="FA"/>
    <s v="R4"/>
    <d v="2025-06-18T00:00:00"/>
    <s v=""/>
    <s v="3106"/>
    <x v="0"/>
    <s v="10719"/>
    <s v="0"/>
    <n v="-5"/>
    <s v=""/>
    <n v="-5"/>
    <s v="USD"/>
    <s v="O1"/>
    <s v="USMO6560527371"/>
    <s v="1148567442210719"/>
    <s v=""/>
    <s v="BATCH_ID"/>
    <d v="2025-06-18T00:00:00"/>
    <d v="2025-06-19T00:00:00"/>
    <n v="0"/>
    <s v=""/>
    <s v=""/>
    <s v="3101659670"/>
    <s v="200012891723"/>
    <s v="0010"/>
    <s v="0060"/>
    <s v="R1"/>
    <s v="10-60"/>
    <x v="0"/>
    <x v="0"/>
    <n v="10719"/>
    <x v="0"/>
  </r>
  <r>
    <s v="11485674491"/>
    <s v="25169INV01A6"/>
    <s v="FA"/>
    <s v="R4"/>
    <d v="2025-06-18T00:00:00"/>
    <s v=""/>
    <s v="3106"/>
    <x v="0"/>
    <s v="10719"/>
    <s v="0"/>
    <n v="-11.28"/>
    <s v=""/>
    <n v="-11.28"/>
    <s v="USD"/>
    <s v="O1"/>
    <s v="USMO6565351921"/>
    <s v="1148567449110719"/>
    <s v=""/>
    <s v="BATCH_ID"/>
    <d v="2025-06-18T00:00:00"/>
    <d v="2025-06-19T00:00:00"/>
    <n v="0"/>
    <s v=""/>
    <s v=""/>
    <s v="3101698575"/>
    <s v="200014333419"/>
    <s v="0010"/>
    <s v="0060"/>
    <s v="R1"/>
    <s v="10-60"/>
    <x v="0"/>
    <x v="0"/>
    <n v="10719"/>
    <x v="0"/>
  </r>
  <r>
    <s v="11485675683"/>
    <s v="25170INV01A9"/>
    <s v="FA"/>
    <s v="R4"/>
    <d v="2025-06-19T00:00:00"/>
    <s v=""/>
    <s v="3106"/>
    <x v="1"/>
    <s v="10514"/>
    <s v="0"/>
    <n v="-5"/>
    <s v=""/>
    <n v="-5"/>
    <s v="USD"/>
    <s v="O1"/>
    <s v="USMO6561332140"/>
    <s v="1148567568310514"/>
    <s v=""/>
    <s v="BATCH_ID"/>
    <d v="2025-06-19T00:00:00"/>
    <d v="2025-06-20T00:00:00"/>
    <n v="0"/>
    <s v=""/>
    <s v=""/>
    <s v="3101610712"/>
    <s v="200014112474"/>
    <s v="0010"/>
    <s v="0060"/>
    <s v="R1"/>
    <s v="10-60"/>
    <x v="0"/>
    <x v="1"/>
    <n v="10514"/>
    <x v="1"/>
  </r>
  <r>
    <s v="11485675683"/>
    <s v="25170INV01A9"/>
    <s v="FA"/>
    <s v="R4"/>
    <d v="2025-06-19T00:00:00"/>
    <s v=""/>
    <s v="3106"/>
    <x v="0"/>
    <s v="10469"/>
    <s v="0"/>
    <n v="-5"/>
    <s v=""/>
    <n v="-5"/>
    <s v="USD"/>
    <s v="O1"/>
    <s v="USMO6561332140"/>
    <s v="1148567568310469"/>
    <s v=""/>
    <s v="BATCH_ID"/>
    <d v="2025-06-19T00:00:00"/>
    <d v="2025-06-20T00:00:00"/>
    <n v="0"/>
    <s v=""/>
    <s v=""/>
    <s v="3101610808"/>
    <s v="200014112474"/>
    <s v="0010"/>
    <s v="0060"/>
    <s v="R1"/>
    <s v="10-60"/>
    <x v="0"/>
    <x v="0"/>
    <n v="10469"/>
    <x v="2"/>
  </r>
  <r>
    <s v="11485675725"/>
    <s v="25170INV01A9"/>
    <s v="FA"/>
    <s v="R4"/>
    <d v="2025-06-19T00:00:00"/>
    <s v=""/>
    <s v="3106"/>
    <x v="0"/>
    <s v="10719"/>
    <s v="0"/>
    <n v="-7.49"/>
    <s v=""/>
    <n v="-7.49"/>
    <s v="USD"/>
    <s v="O1"/>
    <s v="USMO6560526910"/>
    <s v="1148567572510719"/>
    <s v=""/>
    <s v="BATCH_ID"/>
    <d v="2025-06-19T00:00:00"/>
    <d v="2025-06-20T00:00:00"/>
    <n v="0"/>
    <s v=""/>
    <s v=""/>
    <s v="3101718309"/>
    <s v="200014131219"/>
    <s v="0010"/>
    <s v="0060"/>
    <s v="R1"/>
    <s v="10-60"/>
    <x v="0"/>
    <x v="0"/>
    <n v="10719"/>
    <x v="0"/>
  </r>
  <r>
    <s v="11485677771"/>
    <s v="25171INV01BI"/>
    <s v="FA"/>
    <s v="R4"/>
    <d v="2025-06-20T00:00:00"/>
    <s v=""/>
    <s v="3106"/>
    <x v="0"/>
    <s v="10719"/>
    <s v="0"/>
    <n v="-10.88"/>
    <s v=""/>
    <n v="-10.88"/>
    <s v="USD"/>
    <s v="O1"/>
    <s v="USMO6560520950"/>
    <s v="1148567777110719"/>
    <s v=""/>
    <s v="BATCH_ID"/>
    <d v="2025-06-20T00:00:00"/>
    <d v="2025-06-23T00:00:00"/>
    <n v="0"/>
    <s v=""/>
    <s v=""/>
    <s v="3101480532"/>
    <s v="200011283211"/>
    <s v="0010"/>
    <s v="0060"/>
    <s v="R1"/>
    <s v="10-60"/>
    <x v="0"/>
    <x v="0"/>
    <n v="10719"/>
    <x v="0"/>
  </r>
  <r>
    <s v="11485677825"/>
    <s v="25171INV01BI"/>
    <s v="FA"/>
    <s v="R4"/>
    <d v="2025-06-20T00:00:00"/>
    <s v=""/>
    <s v="3106"/>
    <x v="0"/>
    <s v="10719"/>
    <s v="0"/>
    <n v="-5"/>
    <s v=""/>
    <n v="-5"/>
    <s v="USD"/>
    <s v="O1"/>
    <s v="USMO6301622040"/>
    <s v="1148567782510719"/>
    <s v=""/>
    <s v="BATCH_ID"/>
    <d v="2025-06-20T00:00:00"/>
    <d v="2025-06-23T00:00:00"/>
    <n v="0"/>
    <s v=""/>
    <s v=""/>
    <s v="3101503358"/>
    <s v="200011303878"/>
    <s v="0010"/>
    <s v="0060"/>
    <s v="R1"/>
    <s v="10-60"/>
    <x v="0"/>
    <x v="0"/>
    <n v="10719"/>
    <x v="0"/>
  </r>
  <r>
    <s v="11485677963"/>
    <s v="25171INV01BI"/>
    <s v="FA"/>
    <s v="R4"/>
    <d v="2025-06-20T00:00:00"/>
    <s v=""/>
    <s v="3106"/>
    <x v="1"/>
    <s v="10514"/>
    <s v="0"/>
    <n v="-5"/>
    <s v=""/>
    <n v="-5"/>
    <s v="USD"/>
    <s v="O1"/>
    <s v="USMO6561320350"/>
    <s v="1148567796310514"/>
    <s v=""/>
    <s v="BATCH_ID"/>
    <d v="2025-06-20T00:00:00"/>
    <d v="2025-06-23T00:00:00"/>
    <n v="0"/>
    <s v=""/>
    <s v=""/>
    <s v="3101531621"/>
    <s v="200012991945"/>
    <s v="0010"/>
    <s v="0060"/>
    <s v="C1"/>
    <s v="10-60"/>
    <x v="0"/>
    <x v="1"/>
    <n v="10514"/>
    <x v="1"/>
  </r>
  <r>
    <s v="11485677963"/>
    <s v="25171INV01BI"/>
    <s v="FA"/>
    <s v="R4"/>
    <d v="2025-06-20T00:00:00"/>
    <s v=""/>
    <s v="3106"/>
    <x v="0"/>
    <s v="10469"/>
    <s v="0"/>
    <n v="-5"/>
    <s v=""/>
    <n v="-5"/>
    <s v="USD"/>
    <s v="O1"/>
    <s v="USMO6561320350"/>
    <s v="1148567796310469"/>
    <s v=""/>
    <s v="BATCH_ID"/>
    <d v="2025-06-20T00:00:00"/>
    <d v="2025-06-23T00:00:00"/>
    <n v="0"/>
    <s v=""/>
    <s v=""/>
    <s v="3101531716"/>
    <s v="200012991945"/>
    <s v="0010"/>
    <s v="0060"/>
    <s v="C1"/>
    <s v="10-60"/>
    <x v="0"/>
    <x v="0"/>
    <n v="10469"/>
    <x v="2"/>
  </r>
  <r>
    <s v="11485678002"/>
    <s v="25171INV01BI"/>
    <s v="FA"/>
    <s v="R4"/>
    <d v="2025-06-20T00:00:00"/>
    <s v=""/>
    <s v="3106"/>
    <x v="0"/>
    <s v="10719"/>
    <s v="0"/>
    <n v="-19.809999999999999"/>
    <s v=""/>
    <n v="-19.809999999999999"/>
    <s v="USD"/>
    <s v="O1"/>
    <s v="USMO6301622100"/>
    <s v="1148567800210719"/>
    <s v=""/>
    <s v="BATCH_ID"/>
    <d v="2025-06-20T00:00:00"/>
    <d v="2025-06-23T00:00:00"/>
    <n v="0"/>
    <s v=""/>
    <s v=""/>
    <s v="3101997209"/>
    <s v="200014831735"/>
    <s v="0010"/>
    <s v="0060"/>
    <s v="R1"/>
    <s v="10-60"/>
    <x v="0"/>
    <x v="0"/>
    <n v="10719"/>
    <x v="0"/>
  </r>
  <r>
    <s v="11485679970"/>
    <s v="25174INV01BF"/>
    <s v="FA"/>
    <s v="R4"/>
    <d v="2025-06-23T00:00:00"/>
    <s v=""/>
    <s v="3106"/>
    <x v="0"/>
    <s v="10719"/>
    <s v="0"/>
    <n v="-5"/>
    <s v=""/>
    <n v="-5"/>
    <s v="USD"/>
    <s v="O1"/>
    <s v="USMO6560523260"/>
    <s v="1148567997010719"/>
    <s v=""/>
    <s v="BATCH_ID"/>
    <d v="2025-06-23T00:00:00"/>
    <d v="2025-06-24T00:00:00"/>
    <n v="0"/>
    <s v=""/>
    <s v=""/>
    <s v="3101510497"/>
    <s v="200012030173"/>
    <s v="0010"/>
    <s v="0060"/>
    <s v="R1"/>
    <s v="10-60"/>
    <x v="0"/>
    <x v="0"/>
    <n v="10719"/>
    <x v="0"/>
  </r>
  <r>
    <s v="11485679990"/>
    <s v="25174INV01BF"/>
    <s v="FA"/>
    <s v="R4"/>
    <d v="2025-06-23T00:00:00"/>
    <s v=""/>
    <s v="3106"/>
    <x v="0"/>
    <s v="10719"/>
    <s v="0"/>
    <n v="-5.4"/>
    <s v=""/>
    <n v="-5.4"/>
    <s v="USD"/>
    <s v="O1"/>
    <s v="USMO6560523050"/>
    <s v="1148567999010719"/>
    <s v=""/>
    <s v="BATCH_ID"/>
    <d v="2025-06-23T00:00:00"/>
    <d v="2025-06-24T00:00:00"/>
    <n v="0"/>
    <s v=""/>
    <s v=""/>
    <s v="3101686797"/>
    <s v="200012026205"/>
    <s v="0010"/>
    <s v="0060"/>
    <s v="R1"/>
    <s v="10-60"/>
    <x v="0"/>
    <x v="0"/>
    <n v="10719"/>
    <x v="0"/>
  </r>
  <r>
    <s v="11485680101"/>
    <s v="25174INV01BF"/>
    <s v="FA"/>
    <s v="R4"/>
    <d v="2025-06-23T00:00:00"/>
    <s v=""/>
    <s v="3106"/>
    <x v="0"/>
    <s v="10469"/>
    <s v="0"/>
    <n v="-5"/>
    <s v=""/>
    <n v="-5"/>
    <s v="USD"/>
    <s v="O1"/>
    <s v="USMO6561324650"/>
    <s v="1148568010110469"/>
    <s v=""/>
    <s v="BATCH_ID"/>
    <d v="2025-06-23T00:00:00"/>
    <d v="2025-06-24T00:00:00"/>
    <n v="0"/>
    <s v=""/>
    <s v=""/>
    <s v="3101651095"/>
    <s v="200013737586"/>
    <s v="0010"/>
    <s v="0060"/>
    <s v="R1"/>
    <s v="10-60"/>
    <x v="0"/>
    <x v="0"/>
    <n v="10469"/>
    <x v="2"/>
  </r>
  <r>
    <s v="11485680101"/>
    <s v="25174INV01BF"/>
    <s v="FA"/>
    <s v="R4"/>
    <d v="2025-06-23T00:00:00"/>
    <s v=""/>
    <s v="3106"/>
    <x v="1"/>
    <s v="10514"/>
    <s v="0"/>
    <n v="-5"/>
    <s v=""/>
    <n v="-5"/>
    <s v="USD"/>
    <s v="O1"/>
    <s v="USMO6561324650"/>
    <s v="1148568010110514"/>
    <s v=""/>
    <s v="BATCH_ID"/>
    <d v="2025-06-23T00:00:00"/>
    <d v="2025-06-24T00:00:00"/>
    <n v="0"/>
    <s v=""/>
    <s v=""/>
    <s v="3101651001"/>
    <s v="200013737586"/>
    <s v="0010"/>
    <s v="0060"/>
    <s v="R1"/>
    <s v="10-60"/>
    <x v="0"/>
    <x v="1"/>
    <n v="10514"/>
    <x v="1"/>
  </r>
  <r>
    <s v="11485680146"/>
    <s v="25174INV01BF"/>
    <s v="FA"/>
    <s v="R4"/>
    <d v="2025-06-23T00:00:00"/>
    <s v=""/>
    <s v="3106"/>
    <x v="1"/>
    <s v="10514"/>
    <s v="0"/>
    <n v="-10.62"/>
    <s v=""/>
    <n v="-10.62"/>
    <s v="USD"/>
    <s v="O1"/>
    <s v="USMO6561333480"/>
    <s v="1148568014610514"/>
    <s v=""/>
    <s v="BATCH_ID"/>
    <d v="2025-06-23T00:00:00"/>
    <d v="2025-06-24T00:00:00"/>
    <n v="0"/>
    <s v=""/>
    <s v=""/>
    <s v="3101619693"/>
    <s v="200013736752"/>
    <s v="0010"/>
    <s v="0060"/>
    <s v="R1"/>
    <s v="10-60"/>
    <x v="0"/>
    <x v="1"/>
    <n v="10514"/>
    <x v="1"/>
  </r>
  <r>
    <s v="11485680146"/>
    <s v="25174INV01BF"/>
    <s v="FA"/>
    <s v="R4"/>
    <d v="2025-06-23T00:00:00"/>
    <s v=""/>
    <s v="3106"/>
    <x v="0"/>
    <s v="10469"/>
    <s v="0"/>
    <n v="-7.38"/>
    <s v=""/>
    <n v="-7.38"/>
    <s v="USD"/>
    <s v="O1"/>
    <s v="USMO6561333480"/>
    <s v="1148568014610469"/>
    <s v=""/>
    <s v="BATCH_ID"/>
    <d v="2025-06-23T00:00:00"/>
    <d v="2025-06-24T00:00:00"/>
    <n v="0"/>
    <s v=""/>
    <s v=""/>
    <s v="3101619792"/>
    <s v="200013736752"/>
    <s v="0010"/>
    <s v="0060"/>
    <s v="R1"/>
    <s v="10-60"/>
    <x v="0"/>
    <x v="0"/>
    <n v="10469"/>
    <x v="2"/>
  </r>
  <r>
    <s v="11485680214"/>
    <s v="25174INV01BF"/>
    <s v="FA"/>
    <s v="R4"/>
    <d v="2025-06-23T00:00:00"/>
    <s v=""/>
    <s v="3106"/>
    <x v="0"/>
    <s v="10469"/>
    <s v="0"/>
    <n v="-5"/>
    <s v=""/>
    <n v="-5"/>
    <s v="USD"/>
    <s v="O1"/>
    <s v="USMO6561327640"/>
    <s v="1148568021410469"/>
    <s v=""/>
    <s v="BATCH_ID"/>
    <d v="2025-06-23T00:00:00"/>
    <d v="2025-06-24T00:00:00"/>
    <n v="0"/>
    <s v=""/>
    <s v=""/>
    <s v="3101533183"/>
    <s v="200013738436"/>
    <s v="0010"/>
    <s v="0060"/>
    <s v="R1"/>
    <s v="10-60"/>
    <x v="0"/>
    <x v="0"/>
    <n v="10469"/>
    <x v="2"/>
  </r>
  <r>
    <s v="11485680214"/>
    <s v="25174INV01BF"/>
    <s v="FA"/>
    <s v="R4"/>
    <d v="2025-06-23T00:00:00"/>
    <s v=""/>
    <s v="3106"/>
    <x v="1"/>
    <s v="10514"/>
    <s v="0"/>
    <n v="-5"/>
    <s v=""/>
    <n v="-5"/>
    <s v="USD"/>
    <s v="O1"/>
    <s v="USMO6561327640"/>
    <s v="1148568021410514"/>
    <s v=""/>
    <s v="BATCH_ID"/>
    <d v="2025-06-23T00:00:00"/>
    <d v="2025-06-24T00:00:00"/>
    <n v="0"/>
    <s v=""/>
    <s v=""/>
    <s v="3101533279"/>
    <s v="200013738436"/>
    <s v="0010"/>
    <s v="0060"/>
    <s v="R1"/>
    <s v="10-60"/>
    <x v="0"/>
    <x v="1"/>
    <n v="10514"/>
    <x v="1"/>
  </r>
  <r>
    <s v="11485680466"/>
    <s v="25174INV01AV"/>
    <s v="FA"/>
    <s v="R4"/>
    <d v="2025-06-23T00:00:00"/>
    <s v=""/>
    <s v="3106"/>
    <x v="1"/>
    <s v="10514"/>
    <s v="0"/>
    <n v="-5"/>
    <s v=""/>
    <n v="-5"/>
    <s v="USD"/>
    <s v="O1"/>
    <s v="USMO6561322570"/>
    <s v="1148568046610514"/>
    <s v=""/>
    <s v="BATCH_ID"/>
    <d v="2025-06-23T00:00:00"/>
    <d v="2025-06-24T00:00:00"/>
    <n v="0"/>
    <s v=""/>
    <s v=""/>
    <s v="3102037643"/>
    <s v="200014917393"/>
    <s v="0010"/>
    <s v="0060"/>
    <s v="R1"/>
    <s v="10-60"/>
    <x v="0"/>
    <x v="1"/>
    <n v="10514"/>
    <x v="1"/>
  </r>
  <r>
    <s v="11485680466"/>
    <s v="25174INV01AV"/>
    <s v="FA"/>
    <s v="R4"/>
    <d v="2025-06-23T00:00:00"/>
    <s v=""/>
    <s v="3106"/>
    <x v="0"/>
    <s v="10469"/>
    <s v="0"/>
    <n v="-5"/>
    <s v=""/>
    <n v="-5"/>
    <s v="USD"/>
    <s v="O1"/>
    <s v="USMO6561322570"/>
    <s v="1148568046610469"/>
    <s v=""/>
    <s v="BATCH_ID"/>
    <d v="2025-06-23T00:00:00"/>
    <d v="2025-06-24T00:00:00"/>
    <n v="0"/>
    <s v=""/>
    <s v=""/>
    <s v="3102037642"/>
    <s v="200014917393"/>
    <s v="0010"/>
    <s v="0060"/>
    <s v="R1"/>
    <s v="10-60"/>
    <x v="0"/>
    <x v="0"/>
    <n v="10469"/>
    <x v="2"/>
  </r>
  <r>
    <s v="11485680576"/>
    <s v="25174INV01AV"/>
    <s v="FA"/>
    <s v="R4"/>
    <d v="2025-06-23T00:00:00"/>
    <s v=""/>
    <s v="3106"/>
    <x v="1"/>
    <s v="10514"/>
    <s v="0"/>
    <n v="-5"/>
    <s v=""/>
    <n v="-5"/>
    <s v="USD"/>
    <s v="O1"/>
    <s v="USMO6561327920"/>
    <s v="1148568057610514"/>
    <s v=""/>
    <s v="BATCH_ID"/>
    <d v="2025-06-23T00:00:00"/>
    <d v="2025-06-24T00:00:00"/>
    <n v="0"/>
    <s v=""/>
    <s v=""/>
    <s v="3102222989"/>
    <s v="200015917178"/>
    <s v="0010"/>
    <s v="0060"/>
    <s v="R1"/>
    <s v="10-60"/>
    <x v="0"/>
    <x v="1"/>
    <n v="10514"/>
    <x v="1"/>
  </r>
  <r>
    <s v="11485680576"/>
    <s v="25174INV01AV"/>
    <s v="FA"/>
    <s v="R4"/>
    <d v="2025-06-23T00:00:00"/>
    <s v=""/>
    <s v="3106"/>
    <x v="0"/>
    <s v="10469"/>
    <s v="0"/>
    <n v="-5"/>
    <s v=""/>
    <n v="-5"/>
    <s v="USD"/>
    <s v="O1"/>
    <s v="USMO6561327920"/>
    <s v="1148568057610469"/>
    <s v=""/>
    <s v="BATCH_ID"/>
    <d v="2025-06-23T00:00:00"/>
    <d v="2025-06-24T00:00:00"/>
    <n v="0"/>
    <s v=""/>
    <s v=""/>
    <s v="3102222988"/>
    <s v="200015917178"/>
    <s v="0010"/>
    <s v="0060"/>
    <s v="R1"/>
    <s v="10-60"/>
    <x v="0"/>
    <x v="0"/>
    <n v="10469"/>
    <x v="2"/>
  </r>
  <r>
    <s v="11485680581"/>
    <s v="25174INV01BF"/>
    <s v="FA"/>
    <s v="R4"/>
    <d v="2025-06-23T00:00:00"/>
    <s v=""/>
    <s v="3106"/>
    <x v="0"/>
    <s v="10719"/>
    <s v="0"/>
    <n v="-5"/>
    <s v=""/>
    <n v="-5"/>
    <s v="USD"/>
    <s v="O1"/>
    <s v="USMO6560525020"/>
    <s v="1148568058110719"/>
    <s v=""/>
    <s v="BATCH_ID"/>
    <d v="2025-06-23T00:00:00"/>
    <d v="2025-06-24T00:00:00"/>
    <n v="0"/>
    <s v=""/>
    <s v=""/>
    <s v="3102243204"/>
    <s v="200016025328"/>
    <s v="0010"/>
    <s v="0060"/>
    <s v="R1"/>
    <s v="10-60"/>
    <x v="0"/>
    <x v="0"/>
    <n v="10719"/>
    <x v="0"/>
  </r>
  <r>
    <s v="11485680593"/>
    <s v="25174INV01BF"/>
    <s v="FA"/>
    <s v="R4"/>
    <d v="2025-06-23T00:00:00"/>
    <s v=""/>
    <s v="3106"/>
    <x v="0"/>
    <s v="10719"/>
    <s v="0"/>
    <n v="-5"/>
    <s v=""/>
    <n v="-5"/>
    <s v="USD"/>
    <s v="O1"/>
    <s v="USMO6560500000"/>
    <s v="1148568059310719"/>
    <s v=""/>
    <s v="BATCH_ID"/>
    <d v="2025-06-23T00:00:00"/>
    <d v="2025-06-24T00:00:00"/>
    <n v="0"/>
    <s v=""/>
    <s v=""/>
    <s v="3102243713"/>
    <s v="200016027423"/>
    <s v="0010"/>
    <s v="0060"/>
    <s v="R1"/>
    <s v="10-60"/>
    <x v="0"/>
    <x v="0"/>
    <n v="10719"/>
    <x v="0"/>
  </r>
  <r>
    <s v="11485680616"/>
    <s v="25174INV01AV"/>
    <s v="FA"/>
    <s v="R4"/>
    <d v="2025-06-23T00:00:00"/>
    <s v=""/>
    <s v="3106"/>
    <x v="0"/>
    <s v="10719"/>
    <s v="0"/>
    <n v="-5"/>
    <s v=""/>
    <n v="-5"/>
    <s v="USD"/>
    <s v="O1"/>
    <s v="USMO6570574020"/>
    <s v="1148568061610719"/>
    <s v=""/>
    <s v="BATCH_ID"/>
    <d v="2025-06-23T00:00:00"/>
    <d v="2025-06-24T00:00:00"/>
    <n v="0"/>
    <s v=""/>
    <s v=""/>
    <s v="3102218466"/>
    <s v="200015897271"/>
    <s v="0010"/>
    <s v="0060"/>
    <s v="R1"/>
    <s v="10-60"/>
    <x v="0"/>
    <x v="0"/>
    <n v="10719"/>
    <x v="0"/>
  </r>
  <r>
    <s v="11485680676"/>
    <s v="25174INV01BF"/>
    <s v="FA"/>
    <s v="R4"/>
    <d v="2025-06-23T00:00:00"/>
    <s v=""/>
    <s v="3106"/>
    <x v="0"/>
    <s v="10719"/>
    <s v="0"/>
    <n v="-5"/>
    <s v=""/>
    <n v="-5"/>
    <s v="USD"/>
    <s v="O1"/>
    <s v="USMO6570573001"/>
    <s v="1148568067610719"/>
    <s v=""/>
    <s v="BATCH_ID"/>
    <d v="2025-06-23T00:00:00"/>
    <d v="2025-06-24T00:00:00"/>
    <n v="0"/>
    <s v=""/>
    <s v=""/>
    <s v="3102244068"/>
    <s v="200016028710"/>
    <s v="0010"/>
    <s v="0060"/>
    <s v="R1"/>
    <s v="10-60"/>
    <x v="0"/>
    <x v="0"/>
    <n v="10719"/>
    <x v="0"/>
  </r>
  <r>
    <s v="11485681604"/>
    <s v="25177INV01A3"/>
    <s v="FA"/>
    <s v="R4"/>
    <d v="2025-06-26T00:00:00"/>
    <s v=""/>
    <s v="3106"/>
    <x v="0"/>
    <s v="10719"/>
    <s v="0"/>
    <n v="-6.42"/>
    <s v=""/>
    <n v="-6.42"/>
    <s v="USD"/>
    <s v="O1"/>
    <s v="USMO6570591490"/>
    <s v="1148568160410719"/>
    <s v=""/>
    <s v="BATCH_ID"/>
    <d v="2025-06-26T00:00:00"/>
    <d v="2025-06-27T00:00:00"/>
    <n v="0"/>
    <s v=""/>
    <s v=""/>
    <s v="3101668375"/>
    <s v="200013777418"/>
    <s v="0010"/>
    <s v="0060"/>
    <s v="R1"/>
    <s v="10-60"/>
    <x v="0"/>
    <x v="0"/>
    <n v="10719"/>
    <x v="0"/>
  </r>
  <r>
    <s v="11485682358"/>
    <s v="25178INV01AG"/>
    <s v="FA"/>
    <s v="R4"/>
    <d v="2025-06-27T00:00:00"/>
    <s v=""/>
    <s v="3106"/>
    <x v="0"/>
    <s v="10469"/>
    <s v="0"/>
    <n v="-5"/>
    <s v=""/>
    <n v="-5"/>
    <s v="USD"/>
    <s v="O1"/>
    <s v="USMO6561326560"/>
    <s v="1148568235810469"/>
    <s v=""/>
    <s v="BATCH_ID"/>
    <d v="2025-06-27T00:00:00"/>
    <d v="2025-06-30T00:00:00"/>
    <n v="0"/>
    <s v=""/>
    <s v=""/>
    <s v="3101616584"/>
    <s v="200011307945"/>
    <s v="0010"/>
    <s v="0060"/>
    <s v="R1"/>
    <s v="10-60"/>
    <x v="0"/>
    <x v="0"/>
    <n v="10469"/>
    <x v="2"/>
  </r>
  <r>
    <s v="11485682358"/>
    <s v="25178INV01AG"/>
    <s v="FA"/>
    <s v="R4"/>
    <d v="2025-06-27T00:00:00"/>
    <s v=""/>
    <s v="3106"/>
    <x v="1"/>
    <s v="10514"/>
    <s v="0"/>
    <n v="-5"/>
    <s v=""/>
    <n v="-5"/>
    <s v="USD"/>
    <s v="O1"/>
    <s v="USMO6561326560"/>
    <s v="1148568235810514"/>
    <s v=""/>
    <s v="BATCH_ID"/>
    <d v="2025-06-27T00:00:00"/>
    <d v="2025-06-30T00:00:00"/>
    <n v="0"/>
    <s v=""/>
    <s v=""/>
    <s v="3101616679"/>
    <s v="200011307945"/>
    <s v="0010"/>
    <s v="0060"/>
    <s v="R1"/>
    <s v="10-60"/>
    <x v="0"/>
    <x v="1"/>
    <n v="10514"/>
    <x v="1"/>
  </r>
  <r>
    <s v="11485682362"/>
    <s v="25178INV01AG"/>
    <s v="FA"/>
    <s v="R4"/>
    <d v="2025-06-27T00:00:00"/>
    <s v=""/>
    <s v="3106"/>
    <x v="0"/>
    <s v="10719"/>
    <s v="0"/>
    <n v="-5"/>
    <s v=""/>
    <n v="-5"/>
    <s v="USD"/>
    <s v="O1"/>
    <s v="USMO6572175351"/>
    <s v="1148568236210719"/>
    <s v=""/>
    <s v="BATCH_ID"/>
    <d v="2025-06-27T00:00:00"/>
    <d v="2025-06-30T00:00:00"/>
    <n v="0"/>
    <s v=""/>
    <s v=""/>
    <s v="3101525800"/>
    <s v="200011291289"/>
    <s v="0010"/>
    <s v="0060"/>
    <s v="R1"/>
    <s v="10-60"/>
    <x v="0"/>
    <x v="0"/>
    <n v="10719"/>
    <x v="0"/>
  </r>
  <r>
    <s v="11485682434"/>
    <s v="25178INV01AG"/>
    <s v="FA"/>
    <s v="R4"/>
    <d v="2025-06-27T00:00:00"/>
    <s v=""/>
    <s v="3106"/>
    <x v="0"/>
    <s v="10469"/>
    <s v="0"/>
    <n v="-5"/>
    <s v=""/>
    <n v="-5"/>
    <s v="USD"/>
    <s v="O1"/>
    <s v="USMO6561335130"/>
    <s v="1148568243410469"/>
    <s v=""/>
    <s v="BATCH_ID"/>
    <d v="2025-06-27T00:00:00"/>
    <d v="2025-06-30T00:00:00"/>
    <n v="0"/>
    <s v=""/>
    <s v=""/>
    <s v="3101642796"/>
    <s v="200012959611"/>
    <s v="0010"/>
    <s v="0060"/>
    <s v="R1"/>
    <s v="10-60"/>
    <x v="0"/>
    <x v="0"/>
    <n v="10469"/>
    <x v="2"/>
  </r>
  <r>
    <s v="11485682434"/>
    <s v="25178INV01AG"/>
    <s v="FA"/>
    <s v="R4"/>
    <d v="2025-06-27T00:00:00"/>
    <s v=""/>
    <s v="3106"/>
    <x v="1"/>
    <s v="10514"/>
    <s v="0"/>
    <n v="-5"/>
    <s v=""/>
    <n v="-5"/>
    <s v="USD"/>
    <s v="O1"/>
    <s v="USMO6561335130"/>
    <s v="1148568243410514"/>
    <s v=""/>
    <s v="BATCH_ID"/>
    <d v="2025-06-27T00:00:00"/>
    <d v="2025-06-30T00:00:00"/>
    <n v="0"/>
    <s v=""/>
    <s v=""/>
    <s v="3101642700"/>
    <s v="200012959611"/>
    <s v="0010"/>
    <s v="0060"/>
    <s v="R1"/>
    <s v="10-60"/>
    <x v="0"/>
    <x v="1"/>
    <n v="10514"/>
    <x v="1"/>
  </r>
  <r>
    <s v="11485682492"/>
    <s v="25178INV01BG"/>
    <s v="FA"/>
    <s v="R4"/>
    <d v="2025-06-27T00:00:00"/>
    <s v=""/>
    <s v="3106"/>
    <x v="0"/>
    <s v="10719"/>
    <s v="0"/>
    <n v="-5"/>
    <s v=""/>
    <n v="-5"/>
    <s v="USD"/>
    <s v="O1"/>
    <s v="USMO6562774361"/>
    <s v="1148568249210719"/>
    <s v=""/>
    <s v="BATCH_ID"/>
    <d v="2025-06-27T00:00:00"/>
    <d v="2025-06-30T00:00:00"/>
    <n v="0"/>
    <s v=""/>
    <s v=""/>
    <s v="3101588353"/>
    <s v="200012020752"/>
    <s v="0010"/>
    <s v="0060"/>
    <s v="R1"/>
    <s v="10-60"/>
    <x v="0"/>
    <x v="0"/>
    <n v="10719"/>
    <x v="0"/>
  </r>
  <r>
    <s v="11485682498"/>
    <s v="25178INV01BG"/>
    <s v="FA"/>
    <s v="R4"/>
    <d v="2025-06-27T00:00:00"/>
    <s v=""/>
    <s v="3106"/>
    <x v="0"/>
    <s v="10469"/>
    <s v="0"/>
    <n v="-5"/>
    <s v=""/>
    <n v="-5"/>
    <s v="USD"/>
    <s v="O1"/>
    <s v="USMO6561326430"/>
    <s v="1148568249810469"/>
    <s v=""/>
    <s v="BATCH_ID"/>
    <d v="2025-06-27T00:00:00"/>
    <d v="2025-06-30T00:00:00"/>
    <n v="0"/>
    <s v=""/>
    <s v=""/>
    <s v="3101508053"/>
    <s v="200012026429"/>
    <s v="0010"/>
    <s v="0060"/>
    <s v="R1"/>
    <s v="10-60"/>
    <x v="0"/>
    <x v="0"/>
    <n v="10469"/>
    <x v="2"/>
  </r>
  <r>
    <s v="11485682498"/>
    <s v="25178INV01BG"/>
    <s v="FA"/>
    <s v="R4"/>
    <d v="2025-06-27T00:00:00"/>
    <s v=""/>
    <s v="3106"/>
    <x v="1"/>
    <s v="10514"/>
    <s v="0"/>
    <n v="-5"/>
    <s v=""/>
    <n v="-5"/>
    <s v="USD"/>
    <s v="O1"/>
    <s v="USMO6561326430"/>
    <s v="1148568249810514"/>
    <s v=""/>
    <s v="BATCH_ID"/>
    <d v="2025-06-27T00:00:00"/>
    <d v="2025-06-30T00:00:00"/>
    <n v="0"/>
    <s v=""/>
    <s v=""/>
    <s v="3101507955"/>
    <s v="200012026429"/>
    <s v="0010"/>
    <s v="0060"/>
    <s v="R1"/>
    <s v="10-60"/>
    <x v="0"/>
    <x v="1"/>
    <n v="10514"/>
    <x v="1"/>
  </r>
  <r>
    <s v="11485682530"/>
    <s v="25178INV01BG"/>
    <s v="FA"/>
    <s v="R4"/>
    <d v="2025-06-27T00:00:00"/>
    <s v=""/>
    <s v="3106"/>
    <x v="1"/>
    <s v="10720"/>
    <s v="0"/>
    <n v="-5"/>
    <s v=""/>
    <n v="-5"/>
    <s v="USD"/>
    <s v="O1"/>
    <s v="USMO6575481001"/>
    <s v="1148568253010720"/>
    <s v=""/>
    <s v="BATCH_ID"/>
    <d v="2025-06-27T00:00:00"/>
    <d v="2025-06-30T00:00:00"/>
    <n v="0"/>
    <s v=""/>
    <s v=""/>
    <s v="3101609031"/>
    <s v="200014528224"/>
    <s v="0010"/>
    <s v="0060"/>
    <s v="R1"/>
    <s v="10-60"/>
    <x v="0"/>
    <x v="1"/>
    <n v="10720"/>
    <x v="3"/>
  </r>
  <r>
    <s v="11485682530"/>
    <s v="25178INV01BG"/>
    <s v="FA"/>
    <s v="R4"/>
    <d v="2025-06-27T00:00:00"/>
    <s v=""/>
    <s v="3106"/>
    <x v="0"/>
    <s v="10719"/>
    <s v="0"/>
    <n v="-5"/>
    <s v=""/>
    <n v="-5"/>
    <s v="USD"/>
    <s v="O1"/>
    <s v="USMO6575481001"/>
    <s v="1148568253010719"/>
    <s v=""/>
    <s v="BATCH_ID"/>
    <d v="2025-06-27T00:00:00"/>
    <d v="2025-06-30T00:00:00"/>
    <n v="0"/>
    <s v=""/>
    <s v=""/>
    <s v="3101609127"/>
    <s v="200014528224"/>
    <s v="0010"/>
    <s v="0060"/>
    <s v="R1"/>
    <s v="10-60"/>
    <x v="0"/>
    <x v="0"/>
    <n v="10719"/>
    <x v="0"/>
  </r>
  <r>
    <s v="11485682556"/>
    <s v="25178INV01AG"/>
    <s v="FA"/>
    <s v="R4"/>
    <d v="2025-06-27T00:00:00"/>
    <s v=""/>
    <s v="3106"/>
    <x v="0"/>
    <s v="10719"/>
    <s v="0"/>
    <n v="-9.9499999999999993"/>
    <s v=""/>
    <n v="-9.9499999999999993"/>
    <s v="USD"/>
    <s v="O1"/>
    <s v="USMO6560520740"/>
    <s v="1148568255610719"/>
    <s v=""/>
    <s v="BATCH_ID"/>
    <d v="2025-06-27T00:00:00"/>
    <d v="2025-06-30T00:00:00"/>
    <n v="0"/>
    <s v=""/>
    <s v=""/>
    <s v="3101569022"/>
    <s v="200012978025"/>
    <s v="0010"/>
    <s v="0060"/>
    <s v="R1"/>
    <s v="10-60"/>
    <x v="0"/>
    <x v="0"/>
    <n v="10719"/>
    <x v="0"/>
  </r>
  <r>
    <s v="11485682565"/>
    <s v="25178INV01AG"/>
    <s v="FA"/>
    <s v="R4"/>
    <d v="2025-06-27T00:00:00"/>
    <s v=""/>
    <s v="3106"/>
    <x v="0"/>
    <s v="10719"/>
    <s v="0"/>
    <n v="-5"/>
    <s v=""/>
    <n v="-5"/>
    <s v="USD"/>
    <s v="O1"/>
    <s v="USMO6571471381"/>
    <s v="1148568256510719"/>
    <s v=""/>
    <s v="BATCH_ID"/>
    <d v="2025-06-27T00:00:00"/>
    <d v="2025-06-30T00:00:00"/>
    <n v="0"/>
    <s v=""/>
    <s v=""/>
    <s v="3101693802"/>
    <s v="200012964264"/>
    <s v="0010"/>
    <s v="0060"/>
    <s v="R1"/>
    <s v="10-60"/>
    <x v="0"/>
    <x v="0"/>
    <n v="10719"/>
    <x v="0"/>
  </r>
  <r>
    <s v="11485682581"/>
    <s v="25178INV01BG"/>
    <s v="FA"/>
    <s v="R4"/>
    <d v="2025-06-27T00:00:00"/>
    <s v=""/>
    <s v="3106"/>
    <x v="0"/>
    <s v="10719"/>
    <s v="0"/>
    <n v="-7.48"/>
    <s v=""/>
    <n v="-7.48"/>
    <s v="USD"/>
    <s v="O1"/>
    <s v="USMO6571471891"/>
    <s v="1148568258110719"/>
    <s v=""/>
    <s v="BATCH_ID"/>
    <d v="2025-06-27T00:00:00"/>
    <d v="2025-06-30T00:00:00"/>
    <n v="0"/>
    <s v=""/>
    <s v=""/>
    <s v="3101688104"/>
    <s v="200014532176"/>
    <s v="0010"/>
    <s v="0060"/>
    <s v="R1"/>
    <s v="10-60"/>
    <x v="0"/>
    <x v="0"/>
    <n v="10719"/>
    <x v="0"/>
  </r>
  <r>
    <s v="11485682606"/>
    <s v="25178INV01AG"/>
    <s v="FA"/>
    <s v="R4"/>
    <d v="2025-06-27T00:00:00"/>
    <s v=""/>
    <s v="3106"/>
    <x v="0"/>
    <s v="10719"/>
    <s v="0"/>
    <n v="-5"/>
    <s v=""/>
    <n v="-5"/>
    <s v="USD"/>
    <s v="O1"/>
    <s v="USMO6562773011"/>
    <s v="1148568260610719"/>
    <s v=""/>
    <s v="BATCH_ID"/>
    <d v="2025-06-27T00:00:00"/>
    <d v="2025-06-30T00:00:00"/>
    <n v="0"/>
    <s v=""/>
    <s v=""/>
    <s v="3101640708"/>
    <s v="200012959710"/>
    <s v="0010"/>
    <s v="0060"/>
    <s v="R1"/>
    <s v="10-60"/>
    <x v="0"/>
    <x v="0"/>
    <n v="10719"/>
    <x v="0"/>
  </r>
  <r>
    <s v="11485682666"/>
    <s v="25178INV01BG"/>
    <s v="FA"/>
    <s v="R4"/>
    <d v="2025-06-27T00:00:00"/>
    <s v=""/>
    <s v="3106"/>
    <x v="0"/>
    <s v="10719"/>
    <s v="0"/>
    <n v="-5"/>
    <s v=""/>
    <n v="-5"/>
    <s v="USD"/>
    <s v="O1"/>
    <s v="USMO6560519190"/>
    <s v="1148568266610719"/>
    <s v=""/>
    <s v="BATCH_ID"/>
    <d v="2025-06-27T00:00:00"/>
    <d v="2025-06-30T00:00:00"/>
    <n v="0"/>
    <s v=""/>
    <s v=""/>
    <s v="3101481466"/>
    <s v="200014526608"/>
    <s v="0010"/>
    <s v="0060"/>
    <s v="R1"/>
    <s v="10-60"/>
    <x v="0"/>
    <x v="0"/>
    <n v="10719"/>
    <x v="0"/>
  </r>
  <r>
    <s v="11485682678"/>
    <s v="25178INV01AG"/>
    <s v="FA"/>
    <s v="R4"/>
    <d v="2025-06-27T00:00:00"/>
    <s v=""/>
    <s v="3106"/>
    <x v="0"/>
    <s v="10719"/>
    <s v="0"/>
    <n v="-5"/>
    <s v=""/>
    <n v="-5"/>
    <s v="USD"/>
    <s v="O1"/>
    <s v="USMO6561091981"/>
    <s v="1148568267810719"/>
    <s v=""/>
    <s v="BATCH_ID"/>
    <d v="2025-06-27T00:00:00"/>
    <d v="2025-06-30T00:00:00"/>
    <n v="0"/>
    <s v=""/>
    <s v=""/>
    <s v="3102202067"/>
    <s v="200015817907"/>
    <s v="0010"/>
    <s v="0060"/>
    <s v="R1"/>
    <s v="10-60"/>
    <x v="0"/>
    <x v="0"/>
    <n v="10719"/>
    <x v="0"/>
  </r>
  <r>
    <s v="11485682685"/>
    <s v="25178INV01AG"/>
    <s v="FA"/>
    <s v="R4"/>
    <d v="2025-06-27T00:00:00"/>
    <s v=""/>
    <s v="3106"/>
    <x v="1"/>
    <s v="10514"/>
    <s v="0"/>
    <n v="-5"/>
    <s v=""/>
    <n v="-5"/>
    <s v="USD"/>
    <s v="O1"/>
    <s v="USMO6561327490"/>
    <s v="1148568268510514"/>
    <s v=""/>
    <s v="BATCH_ID"/>
    <d v="2025-06-27T00:00:00"/>
    <d v="2025-06-30T00:00:00"/>
    <n v="0"/>
    <s v=""/>
    <s v=""/>
    <s v="3102204474"/>
    <s v="200015828771"/>
    <s v="0010"/>
    <s v="0060"/>
    <s v="R1"/>
    <s v="10-60"/>
    <x v="0"/>
    <x v="1"/>
    <n v="10514"/>
    <x v="1"/>
  </r>
  <r>
    <s v="11485682685"/>
    <s v="25178INV01AG"/>
    <s v="FA"/>
    <s v="R4"/>
    <d v="2025-06-27T00:00:00"/>
    <s v=""/>
    <s v="3106"/>
    <x v="0"/>
    <s v="10469"/>
    <s v="0"/>
    <n v="-5"/>
    <s v=""/>
    <n v="-5"/>
    <s v="USD"/>
    <s v="O1"/>
    <s v="USMO6561327490"/>
    <s v="1148568268510469"/>
    <s v=""/>
    <s v="BATCH_ID"/>
    <d v="2025-06-27T00:00:00"/>
    <d v="2025-06-30T00:00:00"/>
    <n v="0"/>
    <s v=""/>
    <s v=""/>
    <s v="3102204473"/>
    <s v="200015828771"/>
    <s v="0010"/>
    <s v="0060"/>
    <s v="R1"/>
    <s v="10-60"/>
    <x v="0"/>
    <x v="0"/>
    <n v="10469"/>
    <x v="2"/>
  </r>
  <r>
    <s v="11485682692"/>
    <s v="25178INV01BG"/>
    <s v="FA"/>
    <s v="R4"/>
    <d v="2025-06-27T00:00:00"/>
    <s v=""/>
    <s v="3106"/>
    <x v="0"/>
    <s v="10469"/>
    <s v="0"/>
    <n v="-5"/>
    <s v=""/>
    <n v="-5"/>
    <s v="USD"/>
    <s v="O1"/>
    <s v="USMO6561326650"/>
    <s v="1148568269210469"/>
    <s v=""/>
    <s v="BATCH_ID"/>
    <d v="2025-06-27T00:00:00"/>
    <d v="2025-06-30T00:00:00"/>
    <n v="0"/>
    <s v=""/>
    <s v=""/>
    <s v="3101513325"/>
    <s v="200014522102"/>
    <s v="0010"/>
    <s v="0060"/>
    <s v="R1"/>
    <s v="10-60"/>
    <x v="0"/>
    <x v="0"/>
    <n v="10469"/>
    <x v="2"/>
  </r>
  <r>
    <s v="11485682692"/>
    <s v="25178INV01BG"/>
    <s v="FA"/>
    <s v="R4"/>
    <d v="2025-06-27T00:00:00"/>
    <s v=""/>
    <s v="3106"/>
    <x v="1"/>
    <s v="10514"/>
    <s v="0"/>
    <n v="-5"/>
    <s v=""/>
    <n v="-5"/>
    <s v="USD"/>
    <s v="O1"/>
    <s v="USMO6561326650"/>
    <s v="1148568269210514"/>
    <s v=""/>
    <s v="BATCH_ID"/>
    <d v="2025-06-27T00:00:00"/>
    <d v="2025-06-30T00:00:00"/>
    <n v="0"/>
    <s v=""/>
    <s v=""/>
    <s v="3101513422"/>
    <s v="200014522102"/>
    <s v="0010"/>
    <s v="0060"/>
    <s v="R1"/>
    <s v="10-60"/>
    <x v="0"/>
    <x v="1"/>
    <n v="10514"/>
    <x v="1"/>
  </r>
  <r>
    <s v="11485682714"/>
    <s v="25178INV01BG"/>
    <s v="FA"/>
    <s v="R4"/>
    <d v="2025-06-27T00:00:00"/>
    <s v=""/>
    <s v="3106"/>
    <x v="0"/>
    <s v="10719"/>
    <s v="0"/>
    <n v="-12.35"/>
    <s v=""/>
    <n v="-12.35"/>
    <s v="USD"/>
    <s v="O1"/>
    <s v="USMO6560520740"/>
    <s v="1148568271410719"/>
    <s v=""/>
    <s v="BATCH_ID"/>
    <d v="2025-06-27T00:00:00"/>
    <d v="2025-06-30T00:00:00"/>
    <n v="0"/>
    <s v=""/>
    <s v=""/>
    <s v="3101498097"/>
    <s v="200014538140"/>
    <s v="0010"/>
    <s v="0060"/>
    <s v="R1"/>
    <s v="10-60"/>
    <x v="0"/>
    <x v="0"/>
    <n v="10719"/>
    <x v="0"/>
  </r>
  <r>
    <s v="11485682827"/>
    <s v="25178INV01BG"/>
    <s v="FA"/>
    <s v="R4"/>
    <d v="2025-06-27T00:00:00"/>
    <s v=""/>
    <s v="3106"/>
    <x v="0"/>
    <s v="10719"/>
    <s v="0"/>
    <n v="-5"/>
    <s v=""/>
    <n v="-5"/>
    <s v="USD"/>
    <s v="O1"/>
    <s v="USMO6560519860"/>
    <s v="1148568282710719"/>
    <s v=""/>
    <s v="BATCH_ID"/>
    <d v="2025-06-27T00:00:00"/>
    <d v="2025-06-30T00:00:00"/>
    <n v="0"/>
    <s v=""/>
    <s v=""/>
    <s v="3102290949"/>
    <s v="200016268357"/>
    <s v="0010"/>
    <s v="0060"/>
    <s v="R1"/>
    <s v="10-60"/>
    <x v="0"/>
    <x v="0"/>
    <n v="10719"/>
    <x v="0"/>
  </r>
  <r>
    <s v="11485682842"/>
    <s v="25178INV01BG"/>
    <s v="FA"/>
    <s v="R4"/>
    <d v="2025-06-27T00:00:00"/>
    <s v=""/>
    <s v="3106"/>
    <x v="0"/>
    <s v="10469"/>
    <s v="0"/>
    <n v="-5"/>
    <s v=""/>
    <n v="-5"/>
    <s v="USD"/>
    <s v="O1"/>
    <s v="USMO6561323930"/>
    <s v="1148568284210469"/>
    <s v=""/>
    <s v="BATCH_ID"/>
    <d v="2025-06-27T00:00:00"/>
    <d v="2025-06-30T00:00:00"/>
    <n v="0"/>
    <s v=""/>
    <s v=""/>
    <s v="3102290044"/>
    <s v="200016264422"/>
    <s v="0010"/>
    <s v="0060"/>
    <s v="R1"/>
    <s v="10-60"/>
    <x v="0"/>
    <x v="0"/>
    <n v="10469"/>
    <x v="2"/>
  </r>
  <r>
    <s v="11485682842"/>
    <s v="25178INV01BG"/>
    <s v="FA"/>
    <s v="R4"/>
    <d v="2025-06-27T00:00:00"/>
    <s v=""/>
    <s v="3106"/>
    <x v="1"/>
    <s v="10514"/>
    <s v="0"/>
    <n v="-5"/>
    <s v=""/>
    <n v="-5"/>
    <s v="USD"/>
    <s v="O1"/>
    <s v="USMO6561323930"/>
    <s v="1148568284210514"/>
    <s v=""/>
    <s v="BATCH_ID"/>
    <d v="2025-06-27T00:00:00"/>
    <d v="2025-06-30T00:00:00"/>
    <n v="0"/>
    <s v=""/>
    <s v=""/>
    <s v="3102290045"/>
    <s v="200016264422"/>
    <s v="0010"/>
    <s v="0060"/>
    <s v="R1"/>
    <s v="10-60"/>
    <x v="0"/>
    <x v="1"/>
    <n v="10514"/>
    <x v="1"/>
  </r>
  <r>
    <s v="11580622092"/>
    <s v="25154INV01BA"/>
    <s v="FA"/>
    <s v="R4"/>
    <d v="2025-06-03T00:00:00"/>
    <s v=""/>
    <s v="3106"/>
    <x v="0"/>
    <s v="10719"/>
    <s v="0"/>
    <n v="-5"/>
    <s v=""/>
    <n v="-5"/>
    <s v="USD"/>
    <s v="O1"/>
    <s v="USMO6571471491"/>
    <s v="1158062209210719"/>
    <s v=""/>
    <s v="BATCH_ID"/>
    <d v="2025-06-03T00:00:00"/>
    <d v="2025-06-04T00:00:00"/>
    <n v="0"/>
    <s v=""/>
    <s v=""/>
    <s v="3101585652"/>
    <s v="200013096371"/>
    <s v="0010"/>
    <s v="0060"/>
    <s v="R1"/>
    <s v="10-60"/>
    <x v="0"/>
    <x v="0"/>
    <n v="10719"/>
    <x v="0"/>
  </r>
  <r>
    <s v="11580622102"/>
    <s v="25154INV01BA"/>
    <s v="FA"/>
    <s v="R4"/>
    <d v="2025-06-03T00:00:00"/>
    <s v=""/>
    <s v="3106"/>
    <x v="0"/>
    <s v="10719"/>
    <s v="0"/>
    <n v="-5"/>
    <s v=""/>
    <n v="-5"/>
    <s v="USD"/>
    <s v="O1"/>
    <s v="USMO6571474631"/>
    <s v="1158062210210719"/>
    <s v=""/>
    <s v="BATCH_ID"/>
    <d v="2025-06-03T00:00:00"/>
    <d v="2025-06-04T00:00:00"/>
    <n v="0"/>
    <s v=""/>
    <s v=""/>
    <s v="3101538200"/>
    <s v="200013121286"/>
    <s v="0010"/>
    <s v="0060"/>
    <s v="R1"/>
    <s v="10-60"/>
    <x v="0"/>
    <x v="0"/>
    <n v="10719"/>
    <x v="0"/>
  </r>
  <r>
    <s v="11580622125"/>
    <s v="25154INV01BA"/>
    <s v="FA"/>
    <s v="R4"/>
    <d v="2025-06-03T00:00:00"/>
    <s v=""/>
    <s v="3106"/>
    <x v="0"/>
    <s v="10719"/>
    <s v="0"/>
    <n v="-5"/>
    <s v=""/>
    <n v="-5"/>
    <s v="USD"/>
    <s v="O1"/>
    <s v="USMO6560596190"/>
    <s v="1158062212510719"/>
    <s v=""/>
    <s v="BATCH_ID"/>
    <d v="2025-06-03T00:00:00"/>
    <d v="2025-06-04T00:00:00"/>
    <n v="0"/>
    <s v=""/>
    <s v=""/>
    <s v="3101508181"/>
    <s v="200013177064"/>
    <s v="0010"/>
    <s v="0060"/>
    <s v="R1"/>
    <s v="10-60"/>
    <x v="0"/>
    <x v="0"/>
    <n v="10719"/>
    <x v="0"/>
  </r>
  <r>
    <s v="11580622159"/>
    <s v="25154INV01BA"/>
    <s v="FA"/>
    <s v="R4"/>
    <d v="2025-06-03T00:00:00"/>
    <s v=""/>
    <s v="3106"/>
    <x v="0"/>
    <s v="10719"/>
    <s v="0"/>
    <n v="-5"/>
    <s v=""/>
    <n v="-5"/>
    <s v="USD"/>
    <s v="O1"/>
    <s v="USMO6307720130"/>
    <s v="1158062215910719"/>
    <s v=""/>
    <s v="BATCH_ID"/>
    <d v="2025-06-03T00:00:00"/>
    <d v="2025-06-04T00:00:00"/>
    <n v="0"/>
    <s v=""/>
    <s v=""/>
    <s v="3101627533"/>
    <s v="200013123944"/>
    <s v="0010"/>
    <s v="0060"/>
    <s v="R1"/>
    <s v="10-60"/>
    <x v="0"/>
    <x v="0"/>
    <n v="10719"/>
    <x v="0"/>
  </r>
  <r>
    <s v="11580622173"/>
    <s v="25154INV01BA"/>
    <s v="FA"/>
    <s v="R4"/>
    <d v="2025-06-03T00:00:00"/>
    <s v=""/>
    <s v="3106"/>
    <x v="0"/>
    <s v="10719"/>
    <s v="0"/>
    <n v="-5"/>
    <s v=""/>
    <n v="-5"/>
    <s v="USD"/>
    <s v="O1"/>
    <s v="USMO6560521480"/>
    <s v="1158062217310719"/>
    <s v=""/>
    <s v="BATCH_ID"/>
    <d v="2025-06-03T00:00:00"/>
    <d v="2025-06-04T00:00:00"/>
    <n v="0"/>
    <s v=""/>
    <s v=""/>
    <s v="3101578481"/>
    <s v="200013240912"/>
    <s v="0010"/>
    <s v="0060"/>
    <s v="C1"/>
    <s v="10-60"/>
    <x v="0"/>
    <x v="0"/>
    <n v="10719"/>
    <x v="0"/>
  </r>
  <r>
    <s v="11580622249"/>
    <s v="25154INV01BA"/>
    <s v="FA"/>
    <s v="R4"/>
    <d v="2025-06-03T00:00:00"/>
    <s v=""/>
    <s v="3106"/>
    <x v="0"/>
    <s v="10719"/>
    <s v="0"/>
    <n v="-9.92"/>
    <s v=""/>
    <n v="-9.92"/>
    <s v="USD"/>
    <s v="O1"/>
    <s v="USMO6560511090"/>
    <s v="1158062224910719"/>
    <s v=""/>
    <s v="BATCH_ID"/>
    <d v="2025-06-03T00:00:00"/>
    <d v="2025-06-04T00:00:00"/>
    <n v="0"/>
    <s v=""/>
    <s v=""/>
    <s v="3102210051"/>
    <s v="200015855378"/>
    <s v="0010"/>
    <s v="0060"/>
    <s v="R1"/>
    <s v="10-60"/>
    <x v="0"/>
    <x v="0"/>
    <n v="10719"/>
    <x v="0"/>
  </r>
  <r>
    <s v="11580623429"/>
    <s v="25157INV01AE"/>
    <s v="FA"/>
    <s v="R4"/>
    <d v="2025-06-06T00:00:00"/>
    <s v=""/>
    <s v="3106"/>
    <x v="0"/>
    <s v="10719"/>
    <s v="0"/>
    <n v="-5"/>
    <s v=""/>
    <n v="-5"/>
    <s v="USD"/>
    <s v="O1"/>
    <s v="USMO6576962040"/>
    <s v="1158062342910719"/>
    <s v=""/>
    <s v="BATCH_ID"/>
    <d v="2025-06-06T00:00:00"/>
    <d v="2025-06-09T00:00:00"/>
    <n v="0"/>
    <s v=""/>
    <s v=""/>
    <s v="3101693672"/>
    <s v="200014303966"/>
    <s v="0010"/>
    <s v="0060"/>
    <s v="R1"/>
    <s v="10-60"/>
    <x v="0"/>
    <x v="0"/>
    <n v="10719"/>
    <x v="0"/>
  </r>
  <r>
    <s v="11580624667"/>
    <s v="25160INV01AL"/>
    <s v="FA"/>
    <s v="R4"/>
    <d v="2025-06-09T00:00:00"/>
    <s v=""/>
    <s v="3106"/>
    <x v="0"/>
    <s v="10719"/>
    <s v="0"/>
    <n v="-5"/>
    <s v=""/>
    <n v="-5"/>
    <s v="USD"/>
    <s v="O1"/>
    <s v="USMO6570593400"/>
    <s v="1158062466710719"/>
    <s v=""/>
    <s v="BATCH_ID"/>
    <d v="2025-06-09T00:00:00"/>
    <d v="2025-06-10T00:00:00"/>
    <n v="0"/>
    <s v=""/>
    <s v=""/>
    <s v="3101530315"/>
    <s v="200014194944"/>
    <s v="0010"/>
    <s v="0060"/>
    <s v="C1"/>
    <s v="10-60"/>
    <x v="0"/>
    <x v="0"/>
    <n v="10719"/>
    <x v="0"/>
  </r>
  <r>
    <s v="11580624702"/>
    <s v="25160INV01AL"/>
    <s v="FA"/>
    <s v="R4"/>
    <d v="2025-06-09T00:00:00"/>
    <s v=""/>
    <s v="3106"/>
    <x v="0"/>
    <s v="10719"/>
    <s v="0"/>
    <n v="-9.6199999999999992"/>
    <s v=""/>
    <n v="-9.6199999999999992"/>
    <s v="USD"/>
    <s v="O1"/>
    <s v="USMO6570593450"/>
    <s v="1158062470210719"/>
    <s v=""/>
    <s v="BATCH_ID"/>
    <d v="2025-06-09T00:00:00"/>
    <d v="2025-06-10T00:00:00"/>
    <n v="0"/>
    <s v=""/>
    <s v=""/>
    <s v="3101555477"/>
    <s v="200014202317"/>
    <s v="0010"/>
    <s v="0060"/>
    <s v="R1"/>
    <s v="10-60"/>
    <x v="0"/>
    <x v="0"/>
    <n v="10719"/>
    <x v="0"/>
  </r>
  <r>
    <s v="11580627099"/>
    <s v="25161INV01AH"/>
    <s v="FA"/>
    <s v="R4"/>
    <d v="2025-06-10T00:00:00"/>
    <s v=""/>
    <s v="3106"/>
    <x v="0"/>
    <s v="10719"/>
    <s v="0"/>
    <n v="-10.65"/>
    <s v=""/>
    <n v="-10.65"/>
    <s v="USD"/>
    <s v="O1"/>
    <s v="USMO6570592260"/>
    <s v="1158062709910719"/>
    <s v=""/>
    <s v="BATCH_ID"/>
    <d v="2025-06-10T00:00:00"/>
    <d v="2025-06-11T00:00:00"/>
    <n v="0"/>
    <s v=""/>
    <s v=""/>
    <s v="3101697644"/>
    <s v="200012359341"/>
    <s v="0010"/>
    <s v="0060"/>
    <s v="R1"/>
    <s v="10-60"/>
    <x v="0"/>
    <x v="0"/>
    <n v="10719"/>
    <x v="0"/>
  </r>
  <r>
    <s v="11580627243"/>
    <s v="25161INV01AH"/>
    <s v="FA"/>
    <s v="R4"/>
    <d v="2025-06-10T00:00:00"/>
    <s v=""/>
    <s v="3106"/>
    <x v="0"/>
    <s v="10719"/>
    <s v="0"/>
    <n v="-6.31"/>
    <s v=""/>
    <n v="-6.31"/>
    <s v="USD"/>
    <s v="O1"/>
    <s v="USMO6560514470"/>
    <s v="1158062724310719"/>
    <s v=""/>
    <s v="BATCH_ID"/>
    <d v="2025-06-10T00:00:00"/>
    <d v="2025-06-11T00:00:00"/>
    <n v="0"/>
    <s v=""/>
    <s v=""/>
    <s v="3101564195"/>
    <s v="200013871187"/>
    <s v="0010"/>
    <s v="0060"/>
    <s v="R1"/>
    <s v="10-60"/>
    <x v="0"/>
    <x v="0"/>
    <n v="10719"/>
    <x v="0"/>
  </r>
  <r>
    <s v="11580627407"/>
    <s v="25161INV01AH"/>
    <s v="FA"/>
    <s v="R4"/>
    <d v="2025-06-10T00:00:00"/>
    <s v=""/>
    <s v="3106"/>
    <x v="1"/>
    <s v="10514"/>
    <s v="0"/>
    <n v="-5"/>
    <s v=""/>
    <n v="-5"/>
    <s v="USD"/>
    <s v="O1"/>
    <s v="USMO6561323440"/>
    <s v="1158062740710514"/>
    <s v=""/>
    <s v="BATCH_ID"/>
    <d v="2025-06-10T00:00:00"/>
    <d v="2025-06-11T00:00:00"/>
    <n v="0"/>
    <s v=""/>
    <s v=""/>
    <s v="3101991027"/>
    <s v="200014800185"/>
    <s v="0010"/>
    <s v="0060"/>
    <s v="R1"/>
    <s v="10-60"/>
    <x v="0"/>
    <x v="1"/>
    <n v="10514"/>
    <x v="1"/>
  </r>
  <r>
    <s v="11580627407"/>
    <s v="25161INV01AH"/>
    <s v="FA"/>
    <s v="R4"/>
    <d v="2025-06-10T00:00:00"/>
    <s v=""/>
    <s v="3106"/>
    <x v="0"/>
    <s v="10469"/>
    <s v="0"/>
    <n v="-5"/>
    <s v=""/>
    <n v="-5"/>
    <s v="USD"/>
    <s v="O1"/>
    <s v="USMO6561323440"/>
    <s v="1158062740710469"/>
    <s v=""/>
    <s v="BATCH_ID"/>
    <d v="2025-06-10T00:00:00"/>
    <d v="2025-06-11T00:00:00"/>
    <n v="0"/>
    <s v=""/>
    <s v=""/>
    <s v="3101991026"/>
    <s v="200014800185"/>
    <s v="0010"/>
    <s v="0060"/>
    <s v="R1"/>
    <s v="10-60"/>
    <x v="0"/>
    <x v="0"/>
    <n v="10469"/>
    <x v="2"/>
  </r>
  <r>
    <s v="11580627443"/>
    <s v="25161INV01AH"/>
    <s v="FA"/>
    <s v="R4"/>
    <d v="2025-06-10T00:00:00"/>
    <s v=""/>
    <s v="3106"/>
    <x v="0"/>
    <s v="10469"/>
    <s v="0"/>
    <n v="-5"/>
    <s v=""/>
    <n v="-5"/>
    <s v="USD"/>
    <s v="O1"/>
    <s v="USMO6561376220"/>
    <s v="1158062744310469"/>
    <s v=""/>
    <s v="BATCH_ID"/>
    <d v="2025-06-10T00:00:00"/>
    <d v="2025-06-11T00:00:00"/>
    <n v="0"/>
    <s v=""/>
    <s v=""/>
    <s v="3101990503"/>
    <s v="200014796573"/>
    <s v="0010"/>
    <s v="0060"/>
    <s v="R1"/>
    <s v="10-60"/>
    <x v="0"/>
    <x v="0"/>
    <n v="10469"/>
    <x v="2"/>
  </r>
  <r>
    <s v="11580627443"/>
    <s v="25161INV01AH"/>
    <s v="FA"/>
    <s v="R4"/>
    <d v="2025-06-10T00:00:00"/>
    <s v=""/>
    <s v="3106"/>
    <x v="1"/>
    <s v="10514"/>
    <s v="0"/>
    <n v="-5"/>
    <s v=""/>
    <n v="-5"/>
    <s v="USD"/>
    <s v="O1"/>
    <s v="USMO6561376220"/>
    <s v="1158062744310514"/>
    <s v=""/>
    <s v="BATCH_ID"/>
    <d v="2025-06-10T00:00:00"/>
    <d v="2025-06-11T00:00:00"/>
    <n v="0"/>
    <s v=""/>
    <s v=""/>
    <s v="3101990504"/>
    <s v="200014796573"/>
    <s v="0010"/>
    <s v="0060"/>
    <s v="R1"/>
    <s v="10-60"/>
    <x v="0"/>
    <x v="1"/>
    <n v="10514"/>
    <x v="1"/>
  </r>
  <r>
    <s v="11580627449"/>
    <s v="25161INV01AH"/>
    <s v="FA"/>
    <s v="R4"/>
    <d v="2025-06-10T00:00:00"/>
    <s v=""/>
    <s v="3106"/>
    <x v="0"/>
    <s v="10469"/>
    <s v="0"/>
    <n v="-7.78"/>
    <s v=""/>
    <n v="-7.78"/>
    <s v="USD"/>
    <s v="O1"/>
    <s v="USMO6561326230"/>
    <s v="1158062744910469"/>
    <s v=""/>
    <s v="BATCH_ID"/>
    <d v="2025-06-10T00:00:00"/>
    <d v="2025-06-11T00:00:00"/>
    <n v="0"/>
    <s v=""/>
    <s v=""/>
    <s v="3101989707"/>
    <s v="200014791657"/>
    <s v="0010"/>
    <s v="0060"/>
    <s v="R1"/>
    <s v="10-60"/>
    <x v="0"/>
    <x v="0"/>
    <n v="10469"/>
    <x v="2"/>
  </r>
  <r>
    <s v="11580627449"/>
    <s v="25161INV01AH"/>
    <s v="FA"/>
    <s v="R4"/>
    <d v="2025-06-10T00:00:00"/>
    <s v=""/>
    <s v="3106"/>
    <x v="1"/>
    <s v="10514"/>
    <s v="0"/>
    <n v="-10.7"/>
    <s v=""/>
    <n v="-10.7"/>
    <s v="USD"/>
    <s v="O1"/>
    <s v="USMO6561326230"/>
    <s v="1158062744910514"/>
    <s v=""/>
    <s v="BATCH_ID"/>
    <d v="2025-06-10T00:00:00"/>
    <d v="2025-06-11T00:00:00"/>
    <n v="0"/>
    <s v=""/>
    <s v=""/>
    <s v="3101989708"/>
    <s v="200014791657"/>
    <s v="0010"/>
    <s v="0060"/>
    <s v="R1"/>
    <s v="10-60"/>
    <x v="0"/>
    <x v="1"/>
    <n v="10514"/>
    <x v="1"/>
  </r>
  <r>
    <s v="11580627536"/>
    <s v="25161INV01AH"/>
    <s v="FA"/>
    <s v="R4"/>
    <d v="2025-06-10T00:00:00"/>
    <s v=""/>
    <s v="3106"/>
    <x v="1"/>
    <s v="10514"/>
    <s v="0"/>
    <n v="-5"/>
    <s v=""/>
    <n v="-5"/>
    <s v="USD"/>
    <s v="O1"/>
    <s v="USMO6561313690"/>
    <s v="1158062753610514"/>
    <s v=""/>
    <s v="BATCH_ID"/>
    <d v="2025-06-10T00:00:00"/>
    <d v="2025-06-11T00:00:00"/>
    <n v="0"/>
    <s v=""/>
    <s v=""/>
    <s v="3101991551"/>
    <s v="200014801431"/>
    <s v="0010"/>
    <s v="0060"/>
    <s v="R1"/>
    <s v="10-60"/>
    <x v="0"/>
    <x v="1"/>
    <n v="10514"/>
    <x v="1"/>
  </r>
  <r>
    <s v="11580627536"/>
    <s v="25161INV01AH"/>
    <s v="FA"/>
    <s v="R4"/>
    <d v="2025-06-10T00:00:00"/>
    <s v=""/>
    <s v="3106"/>
    <x v="0"/>
    <s v="10469"/>
    <s v="0"/>
    <n v="-5"/>
    <s v=""/>
    <n v="-5"/>
    <s v="USD"/>
    <s v="O1"/>
    <s v="USMO6561313690"/>
    <s v="1158062753610469"/>
    <s v=""/>
    <s v="BATCH_ID"/>
    <d v="2025-06-10T00:00:00"/>
    <d v="2025-06-11T00:00:00"/>
    <n v="0"/>
    <s v=""/>
    <s v=""/>
    <s v="3101991550"/>
    <s v="200014801431"/>
    <s v="0010"/>
    <s v="0060"/>
    <s v="R1"/>
    <s v="10-60"/>
    <x v="0"/>
    <x v="0"/>
    <n v="10469"/>
    <x v="2"/>
  </r>
  <r>
    <s v="11580627542"/>
    <s v="25161INV01AH"/>
    <s v="FA"/>
    <s v="R4"/>
    <d v="2025-06-10T00:00:00"/>
    <s v=""/>
    <s v="3106"/>
    <x v="0"/>
    <s v="10469"/>
    <s v="0"/>
    <n v="-5.08"/>
    <s v=""/>
    <n v="-5.08"/>
    <s v="USD"/>
    <s v="O1"/>
    <s v="USMO6561314840"/>
    <s v="1158062754210469"/>
    <s v=""/>
    <s v="BATCH_ID"/>
    <d v="2025-06-10T00:00:00"/>
    <d v="2025-06-11T00:00:00"/>
    <n v="0"/>
    <s v=""/>
    <s v=""/>
    <s v="3101992365"/>
    <s v="200014805416"/>
    <s v="0010"/>
    <s v="0060"/>
    <s v="R1"/>
    <s v="10-60"/>
    <x v="0"/>
    <x v="0"/>
    <n v="10469"/>
    <x v="2"/>
  </r>
  <r>
    <s v="11580627542"/>
    <s v="25161INV01AH"/>
    <s v="FA"/>
    <s v="R4"/>
    <d v="2025-06-10T00:00:00"/>
    <s v=""/>
    <s v="3106"/>
    <x v="1"/>
    <s v="10514"/>
    <s v="0"/>
    <n v="-8.4700000000000006"/>
    <s v=""/>
    <n v="-8.4700000000000006"/>
    <s v="USD"/>
    <s v="O1"/>
    <s v="USMO6561314840"/>
    <s v="1158062754210514"/>
    <s v=""/>
    <s v="BATCH_ID"/>
    <d v="2025-06-10T00:00:00"/>
    <d v="2025-06-11T00:00:00"/>
    <n v="0"/>
    <s v=""/>
    <s v=""/>
    <s v="3101992366"/>
    <s v="200014805416"/>
    <s v="0010"/>
    <s v="0060"/>
    <s v="R1"/>
    <s v="10-60"/>
    <x v="0"/>
    <x v="1"/>
    <n v="10514"/>
    <x v="1"/>
  </r>
  <r>
    <s v="11580627550"/>
    <s v="25161INV01AZ"/>
    <s v="FA"/>
    <s v="R4"/>
    <d v="2025-06-10T00:00:00"/>
    <s v=""/>
    <s v="3106"/>
    <x v="0"/>
    <s v="10469"/>
    <s v="0"/>
    <n v="-5"/>
    <s v=""/>
    <n v="-5"/>
    <s v="USD"/>
    <s v="O1"/>
    <s v="USMO6561317540"/>
    <s v="1158062755010469"/>
    <s v=""/>
    <s v="BATCH_ID"/>
    <d v="2025-06-10T00:00:00"/>
    <d v="2025-06-11T00:00:00"/>
    <n v="0"/>
    <s v=""/>
    <s v=""/>
    <s v="3102120026"/>
    <s v="200015422690"/>
    <s v="0010"/>
    <s v="0060"/>
    <s v="R1"/>
    <s v="10-60"/>
    <x v="0"/>
    <x v="0"/>
    <n v="10469"/>
    <x v="2"/>
  </r>
  <r>
    <s v="11580627550"/>
    <s v="25161INV01AZ"/>
    <s v="FA"/>
    <s v="R4"/>
    <d v="2025-06-10T00:00:00"/>
    <s v=""/>
    <s v="3106"/>
    <x v="1"/>
    <s v="10514"/>
    <s v="0"/>
    <n v="-5"/>
    <s v=""/>
    <n v="-5"/>
    <s v="USD"/>
    <s v="O1"/>
    <s v="USMO6561317540"/>
    <s v="1158062755010514"/>
    <s v=""/>
    <s v="BATCH_ID"/>
    <d v="2025-06-10T00:00:00"/>
    <d v="2025-06-11T00:00:00"/>
    <n v="0"/>
    <s v=""/>
    <s v=""/>
    <s v="3102120027"/>
    <s v="200015422690"/>
    <s v="0010"/>
    <s v="0060"/>
    <s v="R1"/>
    <s v="10-60"/>
    <x v="0"/>
    <x v="1"/>
    <n v="10514"/>
    <x v="1"/>
  </r>
  <r>
    <s v="11580627572"/>
    <s v="25161INV01AH"/>
    <s v="FA"/>
    <s v="R4"/>
    <d v="2025-06-10T00:00:00"/>
    <s v=""/>
    <s v="3106"/>
    <x v="1"/>
    <s v="10514"/>
    <s v="0"/>
    <n v="-5"/>
    <s v=""/>
    <n v="-5"/>
    <s v="USD"/>
    <s v="O1"/>
    <s v="USMO6561314840"/>
    <s v="1158062757210514"/>
    <s v=""/>
    <s v="BATCH_ID"/>
    <d v="2025-06-10T00:00:00"/>
    <d v="2025-06-11T00:00:00"/>
    <n v="0"/>
    <s v=""/>
    <s v=""/>
    <s v="3101993008"/>
    <s v="200014808618"/>
    <s v="0010"/>
    <s v="0060"/>
    <s v="R1"/>
    <s v="10-60"/>
    <x v="0"/>
    <x v="1"/>
    <n v="10514"/>
    <x v="1"/>
  </r>
  <r>
    <s v="11580627572"/>
    <s v="25161INV01AH"/>
    <s v="FA"/>
    <s v="R4"/>
    <d v="2025-06-10T00:00:00"/>
    <s v=""/>
    <s v="3106"/>
    <x v="0"/>
    <s v="10469"/>
    <s v="0"/>
    <n v="-5"/>
    <s v=""/>
    <n v="-5"/>
    <s v="USD"/>
    <s v="O1"/>
    <s v="USMO6561314840"/>
    <s v="1158062757210469"/>
    <s v=""/>
    <s v="BATCH_ID"/>
    <d v="2025-06-10T00:00:00"/>
    <d v="2025-06-11T00:00:00"/>
    <n v="0"/>
    <s v=""/>
    <s v=""/>
    <s v="3101993010"/>
    <s v="200014808618"/>
    <s v="0010"/>
    <s v="0060"/>
    <s v="R1"/>
    <s v="10-60"/>
    <x v="0"/>
    <x v="0"/>
    <n v="10469"/>
    <x v="2"/>
  </r>
  <r>
    <s v="11580627627"/>
    <s v="25161INV01AH"/>
    <s v="FA"/>
    <s v="R4"/>
    <d v="2025-06-10T00:00:00"/>
    <s v=""/>
    <s v="3106"/>
    <x v="1"/>
    <s v="10514"/>
    <s v="0"/>
    <n v="-5"/>
    <s v=""/>
    <n v="-5"/>
    <s v="USD"/>
    <s v="O1"/>
    <s v="USMO6561313330"/>
    <s v="1158062762710514"/>
    <s v=""/>
    <s v="BATCH_ID"/>
    <d v="2025-06-10T00:00:00"/>
    <d v="2025-06-11T00:00:00"/>
    <n v="0"/>
    <s v=""/>
    <s v=""/>
    <s v="3102198084"/>
    <s v="200015796119"/>
    <s v="0010"/>
    <s v="0060"/>
    <s v="R1"/>
    <s v="10-60"/>
    <x v="0"/>
    <x v="1"/>
    <n v="10514"/>
    <x v="1"/>
  </r>
  <r>
    <s v="11580627627"/>
    <s v="25161INV01AH"/>
    <s v="FA"/>
    <s v="R4"/>
    <d v="2025-06-10T00:00:00"/>
    <s v=""/>
    <s v="3106"/>
    <x v="0"/>
    <s v="10469"/>
    <s v="0"/>
    <n v="-5"/>
    <s v=""/>
    <n v="-5"/>
    <s v="USD"/>
    <s v="O1"/>
    <s v="USMO6561313330"/>
    <s v="1158062762710469"/>
    <s v=""/>
    <s v="BATCH_ID"/>
    <d v="2025-06-10T00:00:00"/>
    <d v="2025-06-11T00:00:00"/>
    <n v="0"/>
    <s v=""/>
    <s v=""/>
    <s v="3102198086"/>
    <s v="200015796119"/>
    <s v="0010"/>
    <s v="0060"/>
    <s v="R1"/>
    <s v="10-60"/>
    <x v="0"/>
    <x v="0"/>
    <n v="10469"/>
    <x v="2"/>
  </r>
  <r>
    <s v="11580627650"/>
    <s v="25161INV01AH"/>
    <s v="FA"/>
    <s v="R4"/>
    <d v="2025-06-10T00:00:00"/>
    <s v=""/>
    <s v="3106"/>
    <x v="1"/>
    <s v="10514"/>
    <s v="0"/>
    <n v="-5.55"/>
    <s v=""/>
    <n v="-5.55"/>
    <s v="USD"/>
    <s v="O1"/>
    <s v="USMO6561319420"/>
    <s v="1158062765010514"/>
    <s v=""/>
    <s v="BATCH_ID"/>
    <d v="2025-06-10T00:00:00"/>
    <d v="2025-06-11T00:00:00"/>
    <n v="0"/>
    <s v=""/>
    <s v=""/>
    <s v="3102198629"/>
    <s v="200015798784"/>
    <s v="0010"/>
    <s v="0060"/>
    <s v="R1"/>
    <s v="10-60"/>
    <x v="0"/>
    <x v="1"/>
    <n v="10514"/>
    <x v="1"/>
  </r>
  <r>
    <s v="11580627650"/>
    <s v="25161INV01AH"/>
    <s v="FA"/>
    <s v="R4"/>
    <d v="2025-06-10T00:00:00"/>
    <s v=""/>
    <s v="3106"/>
    <x v="0"/>
    <s v="10469"/>
    <s v="0"/>
    <n v="-5"/>
    <s v=""/>
    <n v="-5"/>
    <s v="USD"/>
    <s v="O1"/>
    <s v="USMO6561319420"/>
    <s v="1158062765010469"/>
    <s v=""/>
    <s v="BATCH_ID"/>
    <d v="2025-06-10T00:00:00"/>
    <d v="2025-06-11T00:00:00"/>
    <n v="0"/>
    <s v=""/>
    <s v=""/>
    <s v="3102198628"/>
    <s v="200015798784"/>
    <s v="0010"/>
    <s v="0060"/>
    <s v="R1"/>
    <s v="10-60"/>
    <x v="0"/>
    <x v="0"/>
    <n v="10469"/>
    <x v="2"/>
  </r>
  <r>
    <s v="11580627652"/>
    <s v="25161INV01AH"/>
    <s v="FA"/>
    <s v="R4"/>
    <d v="2025-06-10T00:00:00"/>
    <s v=""/>
    <s v="3106"/>
    <x v="0"/>
    <s v="10719"/>
    <s v="0"/>
    <n v="-5"/>
    <s v=""/>
    <n v="-5"/>
    <s v="USD"/>
    <s v="O1"/>
    <s v="USMO6570590030"/>
    <s v="1158062765210719"/>
    <s v=""/>
    <s v="BATCH_ID"/>
    <d v="2025-06-10T00:00:00"/>
    <d v="2025-06-11T00:00:00"/>
    <n v="0"/>
    <s v=""/>
    <s v=""/>
    <s v="3102199421"/>
    <s v="200015800895"/>
    <s v="0010"/>
    <s v="0060"/>
    <s v="R1"/>
    <s v="10-60"/>
    <x v="0"/>
    <x v="0"/>
    <n v="10719"/>
    <x v="0"/>
  </r>
  <r>
    <s v="11580627693"/>
    <s v="25161INV01AH"/>
    <s v="FA"/>
    <s v="R4"/>
    <d v="2025-06-10T00:00:00"/>
    <s v=""/>
    <s v="3106"/>
    <x v="0"/>
    <s v="10719"/>
    <s v="0"/>
    <n v="-5"/>
    <s v=""/>
    <n v="-5"/>
    <s v="USD"/>
    <s v="O1"/>
    <s v="USMO6560514440"/>
    <s v="1158062769310719"/>
    <s v=""/>
    <s v="BATCH_ID"/>
    <d v="2025-06-10T00:00:00"/>
    <d v="2025-06-11T00:00:00"/>
    <n v="0"/>
    <s v=""/>
    <s v=""/>
    <s v="3102198060"/>
    <s v="200015795236"/>
    <s v="0010"/>
    <s v="0060"/>
    <s v="R1"/>
    <s v="10-60"/>
    <x v="0"/>
    <x v="0"/>
    <n v="10719"/>
    <x v="0"/>
  </r>
  <r>
    <s v="11580627784"/>
    <s v="25161INV01AZ"/>
    <s v="FA"/>
    <s v="R4"/>
    <d v="2025-06-10T00:00:00"/>
    <s v=""/>
    <s v="3106"/>
    <x v="0"/>
    <s v="10469"/>
    <s v="0"/>
    <n v="-5"/>
    <s v=""/>
    <n v="-5"/>
    <s v="USD"/>
    <s v="O1"/>
    <s v="USMO6561322740"/>
    <s v="1158062778410469"/>
    <s v=""/>
    <s v="BATCH_ID"/>
    <d v="2025-06-10T00:00:00"/>
    <d v="2025-06-11T00:00:00"/>
    <n v="0"/>
    <s v=""/>
    <s v=""/>
    <s v="3102287758"/>
    <s v="200016252492"/>
    <s v="0010"/>
    <s v="0060"/>
    <s v="R1"/>
    <s v="10-60"/>
    <x v="0"/>
    <x v="0"/>
    <n v="10469"/>
    <x v="2"/>
  </r>
  <r>
    <s v="11580627785"/>
    <s v="25161INV01AZ"/>
    <s v="FA"/>
    <s v="R4"/>
    <d v="2025-06-10T00:00:00"/>
    <s v=""/>
    <s v="3106"/>
    <x v="1"/>
    <s v="10514"/>
    <s v="0"/>
    <n v="-5"/>
    <s v=""/>
    <n v="-5"/>
    <s v="USD"/>
    <s v="O1"/>
    <s v="USMO6561322740"/>
    <s v="1158062778510514"/>
    <s v=""/>
    <s v="BATCH_ID"/>
    <d v="2025-06-10T00:00:00"/>
    <d v="2025-06-11T00:00:00"/>
    <n v="0"/>
    <s v=""/>
    <s v=""/>
    <s v="3102287763"/>
    <s v="200016252500"/>
    <s v="0010"/>
    <s v="0060"/>
    <s v="R1"/>
    <s v="10-60"/>
    <x v="0"/>
    <x v="1"/>
    <n v="10514"/>
    <x v="1"/>
  </r>
  <r>
    <s v="11580627807"/>
    <s v="25161INV01AZ"/>
    <s v="FA"/>
    <s v="R4"/>
    <d v="2025-06-10T00:00:00"/>
    <s v=""/>
    <s v="3106"/>
    <x v="1"/>
    <s v="10514"/>
    <s v="0"/>
    <n v="-5"/>
    <s v=""/>
    <n v="-5"/>
    <s v="USD"/>
    <s v="O1"/>
    <s v="USMO6561316500"/>
    <s v="1158062780710514"/>
    <s v=""/>
    <s v="BATCH_ID"/>
    <d v="2025-06-10T00:00:00"/>
    <d v="2025-06-11T00:00:00"/>
    <n v="0"/>
    <s v=""/>
    <s v=""/>
    <s v="3102287842"/>
    <s v="200016252708"/>
    <s v="0010"/>
    <s v="0060"/>
    <s v="R1"/>
    <s v="10-60"/>
    <x v="0"/>
    <x v="1"/>
    <n v="10514"/>
    <x v="1"/>
  </r>
  <r>
    <s v="11580627807"/>
    <s v="25161INV01AZ"/>
    <s v="FA"/>
    <s v="R4"/>
    <d v="2025-06-10T00:00:00"/>
    <s v=""/>
    <s v="3106"/>
    <x v="0"/>
    <s v="10469"/>
    <s v="0"/>
    <n v="-5"/>
    <s v=""/>
    <n v="-5"/>
    <s v="USD"/>
    <s v="O1"/>
    <s v="USMO6561316500"/>
    <s v="1158062780710469"/>
    <s v=""/>
    <s v="BATCH_ID"/>
    <d v="2025-06-10T00:00:00"/>
    <d v="2025-06-11T00:00:00"/>
    <n v="0"/>
    <s v=""/>
    <s v=""/>
    <s v="3102287841"/>
    <s v="200016252708"/>
    <s v="0010"/>
    <s v="0060"/>
    <s v="R1"/>
    <s v="10-60"/>
    <x v="0"/>
    <x v="0"/>
    <n v="10469"/>
    <x v="2"/>
  </r>
  <r>
    <s v="11580627849"/>
    <s v="25161INV01AH"/>
    <s v="FA"/>
    <s v="R4"/>
    <d v="2025-06-10T00:00:00"/>
    <s v=""/>
    <s v="3106"/>
    <x v="1"/>
    <s v="10514"/>
    <s v="0"/>
    <n v="-7.03"/>
    <s v=""/>
    <n v="-7.03"/>
    <s v="USD"/>
    <s v="O1"/>
    <s v="USMO6561327160"/>
    <s v="1158062784910514"/>
    <s v=""/>
    <s v="BATCH_ID"/>
    <d v="2025-06-10T00:00:00"/>
    <d v="2025-06-11T00:00:00"/>
    <n v="0"/>
    <s v=""/>
    <s v=""/>
    <s v="3102199838"/>
    <s v="200015809003"/>
    <s v="0010"/>
    <s v="0060"/>
    <s v="R1"/>
    <s v="10-60"/>
    <x v="0"/>
    <x v="1"/>
    <n v="10514"/>
    <x v="1"/>
  </r>
  <r>
    <s v="11580627849"/>
    <s v="25161INV01AH"/>
    <s v="FA"/>
    <s v="R4"/>
    <d v="2025-06-10T00:00:00"/>
    <s v=""/>
    <s v="3106"/>
    <x v="0"/>
    <s v="10469"/>
    <s v="0"/>
    <n v="-5"/>
    <s v=""/>
    <n v="-5"/>
    <s v="USD"/>
    <s v="O1"/>
    <s v="USMO6561327160"/>
    <s v="1158062784910469"/>
    <s v=""/>
    <s v="BATCH_ID"/>
    <d v="2025-06-10T00:00:00"/>
    <d v="2025-06-11T00:00:00"/>
    <n v="0"/>
    <s v=""/>
    <s v=""/>
    <s v="3102199837"/>
    <s v="200015809003"/>
    <s v="0010"/>
    <s v="0060"/>
    <s v="R1"/>
    <s v="10-60"/>
    <x v="0"/>
    <x v="0"/>
    <n v="10469"/>
    <x v="2"/>
  </r>
  <r>
    <s v="11580627880"/>
    <s v="25161INV01AZ"/>
    <s v="FA"/>
    <s v="R4"/>
    <d v="2025-06-10T00:00:00"/>
    <s v="52000479504"/>
    <s v="3106"/>
    <x v="1"/>
    <s v="10514"/>
    <s v="0"/>
    <n v="-5"/>
    <s v=""/>
    <n v="-5"/>
    <s v="USD"/>
    <s v="O1"/>
    <s v="USMO6561321050"/>
    <s v="1158062788010514"/>
    <s v=""/>
    <s v="BATCH_ID"/>
    <d v="2025-06-10T00:00:00"/>
    <d v="2025-06-11T00:00:00"/>
    <n v="0"/>
    <s v=""/>
    <s v=""/>
    <s v="3102287696"/>
    <s v="200016253060"/>
    <s v="0010"/>
    <s v="0060"/>
    <s v="R1"/>
    <s v="10-60"/>
    <x v="0"/>
    <x v="1"/>
    <n v="10514"/>
    <x v="1"/>
  </r>
  <r>
    <s v="11580627880"/>
    <s v="25161INV01AZ"/>
    <s v="FA"/>
    <s v="R4"/>
    <d v="2025-06-10T00:00:00"/>
    <s v="52000479504"/>
    <s v="3106"/>
    <x v="0"/>
    <s v="10469"/>
    <s v="0"/>
    <n v="-5"/>
    <s v=""/>
    <n v="-5"/>
    <s v="USD"/>
    <s v="O1"/>
    <s v="USMO6561321050"/>
    <s v="1158062788010469"/>
    <s v=""/>
    <s v="BATCH_ID"/>
    <d v="2025-06-10T00:00:00"/>
    <d v="2025-06-11T00:00:00"/>
    <n v="0"/>
    <s v=""/>
    <s v=""/>
    <s v="3102287695"/>
    <s v="200016253060"/>
    <s v="0010"/>
    <s v="0060"/>
    <s v="R1"/>
    <s v="10-60"/>
    <x v="0"/>
    <x v="0"/>
    <n v="10469"/>
    <x v="2"/>
  </r>
  <r>
    <s v="11580627884"/>
    <s v="25161INV01AZ"/>
    <s v="FA"/>
    <s v="R4"/>
    <d v="2025-06-10T00:00:00"/>
    <s v=""/>
    <s v="3106"/>
    <x v="0"/>
    <s v="10719"/>
    <s v="0"/>
    <n v="-5"/>
    <s v=""/>
    <n v="-5"/>
    <s v="USD"/>
    <s v="O1"/>
    <s v="USMO6560514540"/>
    <s v="1158062788410719"/>
    <s v=""/>
    <s v="BATCH_ID"/>
    <d v="2025-06-10T00:00:00"/>
    <d v="2025-06-11T00:00:00"/>
    <n v="0"/>
    <s v=""/>
    <s v=""/>
    <s v="3102287799"/>
    <s v="200016251924"/>
    <s v="0010"/>
    <s v="0060"/>
    <s v="R1"/>
    <s v="10-60"/>
    <x v="0"/>
    <x v="0"/>
    <n v="10719"/>
    <x v="0"/>
  </r>
  <r>
    <s v="11580629827"/>
    <s v="25164INV01BF"/>
    <s v="FA"/>
    <s v="R4"/>
    <d v="2025-06-13T00:00:00"/>
    <s v=""/>
    <s v="3106"/>
    <x v="1"/>
    <s v="10514"/>
    <s v="0"/>
    <n v="-5"/>
    <s v=""/>
    <n v="-5"/>
    <s v="USD"/>
    <s v="O1"/>
    <s v="USMO6561313480"/>
    <s v="1158062982710514"/>
    <s v=""/>
    <s v="BATCH_ID"/>
    <d v="2025-06-13T00:00:00"/>
    <d v="2025-06-16T00:00:00"/>
    <n v="0"/>
    <s v=""/>
    <s v=""/>
    <s v="3101589014"/>
    <s v="200011106826"/>
    <s v="0010"/>
    <s v="0060"/>
    <s v="R1"/>
    <s v="10-60"/>
    <x v="0"/>
    <x v="1"/>
    <n v="10514"/>
    <x v="1"/>
  </r>
  <r>
    <s v="11580629827"/>
    <s v="25164INV01BF"/>
    <s v="FA"/>
    <s v="R4"/>
    <d v="2025-06-13T00:00:00"/>
    <s v=""/>
    <s v="3106"/>
    <x v="0"/>
    <s v="10469"/>
    <s v="0"/>
    <n v="-5"/>
    <s v=""/>
    <n v="-5"/>
    <s v="USD"/>
    <s v="O1"/>
    <s v="USMO6561313480"/>
    <s v="1158062982710469"/>
    <s v=""/>
    <s v="BATCH_ID"/>
    <d v="2025-06-13T00:00:00"/>
    <d v="2025-06-16T00:00:00"/>
    <n v="0"/>
    <s v=""/>
    <s v=""/>
    <s v="3101588920"/>
    <s v="200011106826"/>
    <s v="0010"/>
    <s v="0060"/>
    <s v="R1"/>
    <s v="10-60"/>
    <x v="0"/>
    <x v="0"/>
    <n v="10469"/>
    <x v="2"/>
  </r>
  <r>
    <s v="11580630069"/>
    <s v="25164INV01A8"/>
    <s v="FA"/>
    <s v="R4"/>
    <d v="2025-06-13T00:00:00"/>
    <s v=""/>
    <s v="3106"/>
    <x v="1"/>
    <s v="10514"/>
    <s v="0"/>
    <n v="-5"/>
    <s v=""/>
    <n v="-5"/>
    <s v="USD"/>
    <s v="O1"/>
    <s v="USMO6561311120"/>
    <s v="1158063006910514"/>
    <s v=""/>
    <s v="BATCH_ID"/>
    <d v="2025-06-13T00:00:00"/>
    <d v="2025-06-16T00:00:00"/>
    <n v="0"/>
    <s v=""/>
    <s v=""/>
    <s v="3101597294"/>
    <s v="200012014144"/>
    <s v="0010"/>
    <s v="0060"/>
    <s v="R1"/>
    <s v="10-60"/>
    <x v="0"/>
    <x v="1"/>
    <n v="10514"/>
    <x v="1"/>
  </r>
  <r>
    <s v="11580630069"/>
    <s v="25164INV01A8"/>
    <s v="FA"/>
    <s v="R4"/>
    <d v="2025-06-13T00:00:00"/>
    <s v=""/>
    <s v="3106"/>
    <x v="0"/>
    <s v="10469"/>
    <s v="0"/>
    <n v="-5"/>
    <s v=""/>
    <n v="-5"/>
    <s v="USD"/>
    <s v="O1"/>
    <s v="USMO6561311120"/>
    <s v="1158063006910469"/>
    <s v=""/>
    <s v="BATCH_ID"/>
    <d v="2025-06-13T00:00:00"/>
    <d v="2025-06-16T00:00:00"/>
    <n v="0"/>
    <s v=""/>
    <s v=""/>
    <s v="3101597102"/>
    <s v="200012014144"/>
    <s v="0010"/>
    <s v="0060"/>
    <s v="R1"/>
    <s v="10-60"/>
    <x v="0"/>
    <x v="0"/>
    <n v="10469"/>
    <x v="2"/>
  </r>
  <r>
    <s v="11580630081"/>
    <s v="25164INV01A8"/>
    <s v="FA"/>
    <s v="R4"/>
    <d v="2025-06-13T00:00:00"/>
    <s v=""/>
    <s v="3106"/>
    <x v="1"/>
    <s v="10514"/>
    <s v="0"/>
    <n v="-5"/>
    <s v=""/>
    <n v="-5"/>
    <s v="USD"/>
    <s v="O1"/>
    <s v="USMO6561311400"/>
    <s v="1158063008110514"/>
    <s v=""/>
    <s v="BATCH_ID"/>
    <d v="2025-06-13T00:00:00"/>
    <d v="2025-06-16T00:00:00"/>
    <n v="0"/>
    <s v=""/>
    <s v=""/>
    <s v="3101556804"/>
    <s v="200012019911"/>
    <s v="0010"/>
    <s v="0060"/>
    <s v="R1"/>
    <s v="10-60"/>
    <x v="0"/>
    <x v="1"/>
    <n v="10514"/>
    <x v="1"/>
  </r>
  <r>
    <s v="11580630081"/>
    <s v="25164INV01A8"/>
    <s v="FA"/>
    <s v="R4"/>
    <d v="2025-06-13T00:00:00"/>
    <s v=""/>
    <s v="3106"/>
    <x v="0"/>
    <s v="10469"/>
    <s v="0"/>
    <n v="-5"/>
    <s v=""/>
    <n v="-5"/>
    <s v="USD"/>
    <s v="O1"/>
    <s v="USMO6561311400"/>
    <s v="1158063008110469"/>
    <s v=""/>
    <s v="BATCH_ID"/>
    <d v="2025-06-13T00:00:00"/>
    <d v="2025-06-16T00:00:00"/>
    <n v="0"/>
    <s v=""/>
    <s v=""/>
    <s v="3101556615"/>
    <s v="200012019911"/>
    <s v="0010"/>
    <s v="0060"/>
    <s v="R1"/>
    <s v="10-60"/>
    <x v="0"/>
    <x v="0"/>
    <n v="10469"/>
    <x v="2"/>
  </r>
  <r>
    <s v="11580630099"/>
    <s v="25164INV01BF"/>
    <s v="FA"/>
    <s v="R4"/>
    <d v="2025-06-13T00:00:00"/>
    <s v=""/>
    <s v="3106"/>
    <x v="1"/>
    <s v="10636"/>
    <s v="0"/>
    <n v="-5"/>
    <s v=""/>
    <n v="-5"/>
    <s v="USD"/>
    <s v="O1"/>
    <s v="USMO6561396101"/>
    <s v="1158063009910636"/>
    <s v=""/>
    <s v="BATCH_ID"/>
    <d v="2025-06-13T00:00:00"/>
    <d v="2025-06-16T00:00:00"/>
    <n v="0"/>
    <s v=""/>
    <s v=""/>
    <s v="3101689964"/>
    <s v="200012047409"/>
    <s v="0010"/>
    <s v="0060"/>
    <s v="R1"/>
    <s v="10-60"/>
    <x v="0"/>
    <x v="1"/>
    <n v="10636"/>
    <x v="5"/>
  </r>
  <r>
    <s v="11580630664"/>
    <s v="25164INV01BF"/>
    <s v="FA"/>
    <s v="R4"/>
    <d v="2025-06-13T00:00:00"/>
    <s v=""/>
    <s v="3106"/>
    <x v="1"/>
    <s v="10514"/>
    <s v="0"/>
    <n v="-5"/>
    <s v=""/>
    <n v="-5"/>
    <s v="USD"/>
    <s v="O1"/>
    <s v="USMO6561316800"/>
    <s v="1158063066410514"/>
    <s v=""/>
    <s v="BATCH_ID"/>
    <d v="2025-06-13T00:00:00"/>
    <d v="2025-06-16T00:00:00"/>
    <n v="0"/>
    <s v=""/>
    <s v=""/>
    <s v="3101706393"/>
    <s v="200013454455"/>
    <s v="0010"/>
    <s v="0060"/>
    <s v="C1"/>
    <s v="10-60"/>
    <x v="0"/>
    <x v="1"/>
    <n v="10514"/>
    <x v="1"/>
  </r>
  <r>
    <s v="11580630664"/>
    <s v="25164INV01BF"/>
    <s v="FA"/>
    <s v="R4"/>
    <d v="2025-06-13T00:00:00"/>
    <s v=""/>
    <s v="3106"/>
    <x v="0"/>
    <s v="10469"/>
    <s v="0"/>
    <n v="-5"/>
    <s v=""/>
    <n v="-5"/>
    <s v="USD"/>
    <s v="O1"/>
    <s v="USMO6561316800"/>
    <s v="1158063066410469"/>
    <s v=""/>
    <s v="BATCH_ID"/>
    <d v="2025-06-13T00:00:00"/>
    <d v="2025-06-16T00:00:00"/>
    <n v="0"/>
    <s v=""/>
    <s v=""/>
    <s v="3101706350"/>
    <s v="200013454455"/>
    <s v="0010"/>
    <s v="0060"/>
    <s v="C1"/>
    <s v="10-60"/>
    <x v="0"/>
    <x v="0"/>
    <n v="10469"/>
    <x v="2"/>
  </r>
  <r>
    <s v="11580630679"/>
    <s v="25164INV01A8"/>
    <s v="FA"/>
    <s v="R4"/>
    <d v="2025-06-13T00:00:00"/>
    <s v=""/>
    <s v="3106"/>
    <x v="0"/>
    <s v="10469"/>
    <s v="0"/>
    <n v="-5"/>
    <s v=""/>
    <n v="-5"/>
    <s v="USD"/>
    <s v="O1"/>
    <s v="USMO6561311390"/>
    <s v="1158063067910469"/>
    <s v=""/>
    <s v="BATCH_ID"/>
    <d v="2025-06-13T00:00:00"/>
    <d v="2025-06-16T00:00:00"/>
    <n v="0"/>
    <s v=""/>
    <s v=""/>
    <s v="3101685387"/>
    <s v="200014656124"/>
    <s v="0010"/>
    <s v="0060"/>
    <s v="R1"/>
    <s v="10-60"/>
    <x v="0"/>
    <x v="0"/>
    <n v="10469"/>
    <x v="2"/>
  </r>
  <r>
    <s v="11580630679"/>
    <s v="25164INV01A8"/>
    <s v="FA"/>
    <s v="R4"/>
    <d v="2025-06-13T00:00:00"/>
    <s v=""/>
    <s v="3106"/>
    <x v="1"/>
    <s v="10514"/>
    <s v="0"/>
    <n v="-6.58"/>
    <s v=""/>
    <n v="-6.58"/>
    <s v="USD"/>
    <s v="O1"/>
    <s v="USMO6561311390"/>
    <s v="1158063067910514"/>
    <s v=""/>
    <s v="BATCH_ID"/>
    <d v="2025-06-13T00:00:00"/>
    <d v="2025-06-16T00:00:00"/>
    <n v="0"/>
    <s v=""/>
    <s v=""/>
    <s v="3101685472"/>
    <s v="200014656124"/>
    <s v="0010"/>
    <s v="0060"/>
    <s v="R1"/>
    <s v="10-60"/>
    <x v="0"/>
    <x v="1"/>
    <n v="10514"/>
    <x v="1"/>
  </r>
  <r>
    <s v="11580630779"/>
    <s v="25164INV01BF"/>
    <s v="FA"/>
    <s v="R4"/>
    <d v="2025-06-13T00:00:00"/>
    <s v=""/>
    <s v="3106"/>
    <x v="0"/>
    <s v="10469"/>
    <s v="0"/>
    <n v="-7.62"/>
    <s v=""/>
    <n v="-7.62"/>
    <s v="USD"/>
    <s v="O1"/>
    <s v="USMO6561311380"/>
    <s v="1158063077910469"/>
    <s v=""/>
    <s v="BATCH_ID"/>
    <d v="2025-06-13T00:00:00"/>
    <d v="2025-06-16T00:00:00"/>
    <n v="0"/>
    <s v=""/>
    <s v=""/>
    <s v="3102028289"/>
    <s v="200014983791"/>
    <s v="0010"/>
    <s v="0060"/>
    <s v="R1"/>
    <s v="10-60"/>
    <x v="0"/>
    <x v="0"/>
    <n v="10469"/>
    <x v="2"/>
  </r>
  <r>
    <s v="11580630779"/>
    <s v="25164INV01BF"/>
    <s v="FA"/>
    <s v="R4"/>
    <d v="2025-06-13T00:00:00"/>
    <s v=""/>
    <s v="3106"/>
    <x v="1"/>
    <s v="10514"/>
    <s v="0"/>
    <n v="-9.8699999999999992"/>
    <s v=""/>
    <n v="-9.8699999999999992"/>
    <s v="USD"/>
    <s v="O1"/>
    <s v="USMO6561311380"/>
    <s v="1158063077910514"/>
    <s v=""/>
    <s v="BATCH_ID"/>
    <d v="2025-06-13T00:00:00"/>
    <d v="2025-06-16T00:00:00"/>
    <n v="0"/>
    <s v=""/>
    <s v=""/>
    <s v="3102028290"/>
    <s v="200014983791"/>
    <s v="0010"/>
    <s v="0060"/>
    <s v="R1"/>
    <s v="10-60"/>
    <x v="0"/>
    <x v="1"/>
    <n v="10514"/>
    <x v="1"/>
  </r>
  <r>
    <s v="11580630912"/>
    <s v="25164INV01BF"/>
    <s v="FA"/>
    <s v="R4"/>
    <d v="2025-06-13T00:00:00"/>
    <s v=""/>
    <s v="3106"/>
    <x v="0"/>
    <s v="10469"/>
    <s v="0"/>
    <n v="-5"/>
    <s v=""/>
    <n v="-5"/>
    <s v="USD"/>
    <s v="O1"/>
    <s v="USMO6561320190"/>
    <s v="1158063091210469"/>
    <s v=""/>
    <s v="BATCH_ID"/>
    <d v="2025-06-13T00:00:00"/>
    <d v="2025-06-16T00:00:00"/>
    <n v="0"/>
    <s v=""/>
    <s v=""/>
    <s v="3102030267"/>
    <s v="200014993048"/>
    <s v="0010"/>
    <s v="0060"/>
    <s v="R1"/>
    <s v="10-60"/>
    <x v="0"/>
    <x v="0"/>
    <n v="10469"/>
    <x v="2"/>
  </r>
  <r>
    <s v="11580632926"/>
    <s v="25167INV01AM"/>
    <s v="FA"/>
    <s v="R4"/>
    <d v="2025-06-16T00:00:00"/>
    <s v=""/>
    <s v="3106"/>
    <x v="0"/>
    <s v="10469"/>
    <s v="0"/>
    <n v="-5"/>
    <s v=""/>
    <n v="-5"/>
    <s v="USD"/>
    <s v="O1"/>
    <s v="USMO6561329930"/>
    <s v="1158063292610469"/>
    <s v=""/>
    <s v="BATCH_ID"/>
    <d v="2025-06-16T00:00:00"/>
    <d v="2025-06-17T00:00:00"/>
    <n v="0"/>
    <s v=""/>
    <s v=""/>
    <s v="3101492371"/>
    <s v="200011601594"/>
    <s v="0010"/>
    <s v="0060"/>
    <s v="R1"/>
    <s v="10-60"/>
    <x v="0"/>
    <x v="0"/>
    <n v="10469"/>
    <x v="2"/>
  </r>
  <r>
    <s v="11580632926"/>
    <s v="25167INV01AM"/>
    <s v="FA"/>
    <s v="R4"/>
    <d v="2025-06-16T00:00:00"/>
    <s v=""/>
    <s v="3106"/>
    <x v="1"/>
    <s v="10514"/>
    <s v="0"/>
    <n v="-5"/>
    <s v=""/>
    <n v="-5"/>
    <s v="USD"/>
    <s v="O1"/>
    <s v="USMO6561329930"/>
    <s v="1158063292610514"/>
    <s v=""/>
    <s v="BATCH_ID"/>
    <d v="2025-06-16T00:00:00"/>
    <d v="2025-06-17T00:00:00"/>
    <n v="0"/>
    <s v=""/>
    <s v=""/>
    <s v="3101492276"/>
    <s v="200011601594"/>
    <s v="0010"/>
    <s v="0060"/>
    <s v="R1"/>
    <s v="10-60"/>
    <x v="0"/>
    <x v="1"/>
    <n v="10514"/>
    <x v="1"/>
  </r>
  <r>
    <s v="11580633513"/>
    <s v="25167INV01BA"/>
    <s v="FA"/>
    <s v="R4"/>
    <d v="2025-06-16T00:00:00"/>
    <s v=""/>
    <s v="3106"/>
    <x v="0"/>
    <s v="10469"/>
    <s v="0"/>
    <n v="-5"/>
    <s v=""/>
    <n v="-5"/>
    <s v="USD"/>
    <s v="O1"/>
    <s v="USMO6561317450"/>
    <s v="1158063351310469"/>
    <s v=""/>
    <s v="BATCH_ID"/>
    <d v="2025-06-16T00:00:00"/>
    <d v="2025-06-17T00:00:00"/>
    <n v="0"/>
    <s v=""/>
    <s v=""/>
    <s v="3101634751"/>
    <s v="200014559674"/>
    <s v="0010"/>
    <s v="0060"/>
    <s v="R1"/>
    <s v="10-60"/>
    <x v="0"/>
    <x v="0"/>
    <n v="10469"/>
    <x v="2"/>
  </r>
  <r>
    <s v="11580633513"/>
    <s v="25167INV01BA"/>
    <s v="FA"/>
    <s v="R4"/>
    <d v="2025-06-16T00:00:00"/>
    <s v=""/>
    <s v="3106"/>
    <x v="1"/>
    <s v="10514"/>
    <s v="0"/>
    <n v="-5"/>
    <s v=""/>
    <n v="-5"/>
    <s v="USD"/>
    <s v="O1"/>
    <s v="USMO6561317450"/>
    <s v="1158063351310514"/>
    <s v=""/>
    <s v="BATCH_ID"/>
    <d v="2025-06-16T00:00:00"/>
    <d v="2025-06-17T00:00:00"/>
    <n v="0"/>
    <s v=""/>
    <s v=""/>
    <s v="3101634845"/>
    <s v="200014559674"/>
    <s v="0010"/>
    <s v="0060"/>
    <s v="R1"/>
    <s v="10-60"/>
    <x v="0"/>
    <x v="1"/>
    <n v="10514"/>
    <x v="1"/>
  </r>
  <r>
    <s v="11580633655"/>
    <s v="25167INV01AM"/>
    <s v="FA"/>
    <s v="R4"/>
    <d v="2025-06-16T00:00:00"/>
    <s v=""/>
    <s v="3106"/>
    <x v="0"/>
    <s v="10469"/>
    <s v="0"/>
    <n v="-7.78"/>
    <s v=""/>
    <n v="-7.78"/>
    <s v="USD"/>
    <s v="O1"/>
    <s v="USMO6561326230"/>
    <s v="1158063365510469"/>
    <s v=""/>
    <s v="BATCH_ID"/>
    <d v="2025-06-16T00:00:00"/>
    <d v="2025-06-17T00:00:00"/>
    <n v="0"/>
    <s v=""/>
    <s v=""/>
    <s v="3101989707"/>
    <s v="200014791657"/>
    <s v="0010"/>
    <s v="0060"/>
    <s v="R1"/>
    <s v="10-60"/>
    <x v="0"/>
    <x v="0"/>
    <n v="10469"/>
    <x v="2"/>
  </r>
  <r>
    <s v="11580633655"/>
    <s v="25167INV01AM"/>
    <s v="FA"/>
    <s v="R4"/>
    <d v="2025-06-16T00:00:00"/>
    <s v=""/>
    <s v="3106"/>
    <x v="1"/>
    <s v="10514"/>
    <s v="0"/>
    <n v="-10.7"/>
    <s v=""/>
    <n v="-10.7"/>
    <s v="USD"/>
    <s v="O1"/>
    <s v="USMO6561326230"/>
    <s v="1158063365510514"/>
    <s v=""/>
    <s v="BATCH_ID"/>
    <d v="2025-06-16T00:00:00"/>
    <d v="2025-06-17T00:00:00"/>
    <n v="0"/>
    <s v=""/>
    <s v=""/>
    <s v="3101989708"/>
    <s v="200014791657"/>
    <s v="0010"/>
    <s v="0060"/>
    <s v="R1"/>
    <s v="10-60"/>
    <x v="0"/>
    <x v="1"/>
    <n v="10514"/>
    <x v="1"/>
  </r>
  <r>
    <s v="11580633950"/>
    <s v="25167INV01AM"/>
    <s v="FA"/>
    <s v="R4"/>
    <d v="2025-06-16T00:00:00"/>
    <s v=""/>
    <s v="3106"/>
    <x v="0"/>
    <s v="10469"/>
    <s v="0"/>
    <n v="-5"/>
    <s v=""/>
    <n v="-5"/>
    <s v="USD"/>
    <s v="O1"/>
    <s v="USMO6561320910"/>
    <s v="1158063395010469"/>
    <s v=""/>
    <s v="BATCH_ID"/>
    <d v="2025-06-16T00:00:00"/>
    <d v="2025-06-17T00:00:00"/>
    <n v="0"/>
    <s v=""/>
    <s v=""/>
    <s v="3102177219"/>
    <s v="200015705573"/>
    <s v="0010"/>
    <s v="0060"/>
    <s v="R1"/>
    <s v="10-60"/>
    <x v="0"/>
    <x v="0"/>
    <n v="10469"/>
    <x v="2"/>
  </r>
  <r>
    <s v="11580633950"/>
    <s v="25167INV01AM"/>
    <s v="FA"/>
    <s v="R4"/>
    <d v="2025-06-16T00:00:00"/>
    <s v=""/>
    <s v="3106"/>
    <x v="1"/>
    <s v="10514"/>
    <s v="0"/>
    <n v="-5"/>
    <s v=""/>
    <n v="-5"/>
    <s v="USD"/>
    <s v="O1"/>
    <s v="USMO6561320910"/>
    <s v="1158063395010514"/>
    <s v=""/>
    <s v="BATCH_ID"/>
    <d v="2025-06-16T00:00:00"/>
    <d v="2025-06-17T00:00:00"/>
    <n v="0"/>
    <s v=""/>
    <s v=""/>
    <s v="3102177220"/>
    <s v="200015705573"/>
    <s v="0010"/>
    <s v="0060"/>
    <s v="R1"/>
    <s v="10-60"/>
    <x v="0"/>
    <x v="1"/>
    <n v="10514"/>
    <x v="1"/>
  </r>
  <r>
    <s v="11580635222"/>
    <s v="25168INV01AG"/>
    <s v="FA"/>
    <s v="R4"/>
    <d v="2025-06-17T00:00:00"/>
    <s v=""/>
    <s v="3106"/>
    <x v="0"/>
    <s v="10719"/>
    <s v="0"/>
    <n v="-11.22"/>
    <s v=""/>
    <n v="-11.22"/>
    <s v="USD"/>
    <s v="O1"/>
    <s v="USMO6485492450"/>
    <s v="1158063522210719"/>
    <s v=""/>
    <s v="BATCH_ID"/>
    <d v="2025-06-17T00:00:00"/>
    <d v="2025-06-18T00:00:00"/>
    <n v="0"/>
    <s v=""/>
    <s v=""/>
    <s v="3101672346"/>
    <s v="200012984320"/>
    <s v="0010"/>
    <s v="0060"/>
    <s v="R1"/>
    <s v="10-60"/>
    <x v="0"/>
    <x v="0"/>
    <n v="10719"/>
    <x v="0"/>
  </r>
  <r>
    <s v="11580635240"/>
    <s v="25168INV01AG"/>
    <s v="FA"/>
    <s v="R4"/>
    <d v="2025-06-17T00:00:00"/>
    <s v=""/>
    <s v="3106"/>
    <x v="0"/>
    <s v="10719"/>
    <s v="0"/>
    <n v="-38.85"/>
    <s v=""/>
    <n v="-38.85"/>
    <s v="USD"/>
    <s v="O1"/>
    <s v="USMO6485496890"/>
    <s v="1158063524010719"/>
    <s v=""/>
    <s v="BATCH_ID"/>
    <d v="2025-06-17T00:00:00"/>
    <d v="2025-06-18T00:00:00"/>
    <n v="0"/>
    <s v=""/>
    <s v=""/>
    <s v="3101607096"/>
    <s v="200014427450"/>
    <s v="0010"/>
    <s v="0060"/>
    <s v="R1"/>
    <s v="10-60"/>
    <x v="0"/>
    <x v="0"/>
    <n v="10719"/>
    <x v="0"/>
  </r>
  <r>
    <s v="11580636222"/>
    <s v="25170INV01A2"/>
    <s v="FA"/>
    <s v="R4"/>
    <d v="2025-06-19T00:00:00"/>
    <s v=""/>
    <s v="3106"/>
    <x v="0"/>
    <s v="10719"/>
    <s v="0"/>
    <n v="-5"/>
    <s v=""/>
    <n v="-5"/>
    <s v="USD"/>
    <s v="O1"/>
    <s v="USMO6560526890"/>
    <s v="1158063622210719"/>
    <s v=""/>
    <s v="BATCH_ID"/>
    <d v="2025-06-19T00:00:00"/>
    <d v="2025-06-20T00:00:00"/>
    <n v="0"/>
    <s v=""/>
    <s v=""/>
    <s v="3101563563"/>
    <s v="200010925721"/>
    <s v="0010"/>
    <s v="0060"/>
    <s v="R1"/>
    <s v="10-60"/>
    <x v="0"/>
    <x v="0"/>
    <n v="10719"/>
    <x v="0"/>
  </r>
  <r>
    <s v="11580636238"/>
    <s v="25170INV01A2"/>
    <s v="FA"/>
    <s v="R4"/>
    <d v="2025-06-19T00:00:00"/>
    <s v=""/>
    <s v="3106"/>
    <x v="1"/>
    <s v="10514"/>
    <s v="0"/>
    <n v="-5"/>
    <s v=""/>
    <n v="-5"/>
    <s v="USD"/>
    <s v="O1"/>
    <s v="USMO6561333360"/>
    <s v="1158063623810514"/>
    <s v=""/>
    <s v="BATCH_ID"/>
    <d v="2025-06-19T00:00:00"/>
    <d v="2025-06-20T00:00:00"/>
    <n v="0"/>
    <s v=""/>
    <s v=""/>
    <s v="3101555102"/>
    <s v="200010928923"/>
    <s v="0010"/>
    <s v="0060"/>
    <s v="R1"/>
    <s v="10-60"/>
    <x v="0"/>
    <x v="1"/>
    <n v="10514"/>
    <x v="1"/>
  </r>
  <r>
    <s v="11580636238"/>
    <s v="25170INV01A2"/>
    <s v="FA"/>
    <s v="R4"/>
    <d v="2025-06-19T00:00:00"/>
    <s v=""/>
    <s v="3106"/>
    <x v="0"/>
    <s v="10469"/>
    <s v="0"/>
    <n v="-5"/>
    <s v=""/>
    <n v="-5"/>
    <s v="USD"/>
    <s v="O1"/>
    <s v="USMO6561333360"/>
    <s v="1158063623810469"/>
    <s v=""/>
    <s v="BATCH_ID"/>
    <d v="2025-06-19T00:00:00"/>
    <d v="2025-06-20T00:00:00"/>
    <n v="0"/>
    <s v=""/>
    <s v=""/>
    <s v="3101555291"/>
    <s v="200010928923"/>
    <s v="0010"/>
    <s v="0060"/>
    <s v="R1"/>
    <s v="10-60"/>
    <x v="0"/>
    <x v="0"/>
    <n v="10469"/>
    <x v="2"/>
  </r>
  <r>
    <s v="11580636378"/>
    <s v="25170INV01A2"/>
    <s v="FA"/>
    <s v="R4"/>
    <d v="2025-06-19T00:00:00"/>
    <s v=""/>
    <s v="3106"/>
    <x v="1"/>
    <s v="10514"/>
    <s v="0"/>
    <n v="-5"/>
    <s v=""/>
    <n v="-5"/>
    <s v="USD"/>
    <s v="O1"/>
    <s v="USMO6561322360"/>
    <s v="1158063637810514"/>
    <s v=""/>
    <s v="BATCH_ID"/>
    <d v="2025-06-19T00:00:00"/>
    <d v="2025-06-20T00:00:00"/>
    <n v="0"/>
    <s v=""/>
    <s v=""/>
    <s v="3101700441"/>
    <s v="200014432112"/>
    <s v="0010"/>
    <s v="0060"/>
    <s v="R1"/>
    <s v="10-60"/>
    <x v="0"/>
    <x v="1"/>
    <n v="10514"/>
    <x v="1"/>
  </r>
  <r>
    <s v="11580636378"/>
    <s v="25170INV01A2"/>
    <s v="FA"/>
    <s v="R4"/>
    <d v="2025-06-19T00:00:00"/>
    <s v=""/>
    <s v="3106"/>
    <x v="0"/>
    <s v="10469"/>
    <s v="0"/>
    <n v="-5"/>
    <s v=""/>
    <n v="-5"/>
    <s v="USD"/>
    <s v="O1"/>
    <s v="USMO6561322360"/>
    <s v="1158063637810469"/>
    <s v=""/>
    <s v="BATCH_ID"/>
    <d v="2025-06-19T00:00:00"/>
    <d v="2025-06-20T00:00:00"/>
    <n v="0"/>
    <s v=""/>
    <s v=""/>
    <s v="3101700523"/>
    <s v="200014432112"/>
    <s v="0010"/>
    <s v="0060"/>
    <s v="R1"/>
    <s v="10-60"/>
    <x v="0"/>
    <x v="0"/>
    <n v="10469"/>
    <x v="2"/>
  </r>
  <r>
    <s v="11580636403"/>
    <s v="25170INV01A2"/>
    <s v="FA"/>
    <s v="R4"/>
    <d v="2025-06-19T00:00:00"/>
    <s v=""/>
    <s v="3106"/>
    <x v="0"/>
    <s v="10719"/>
    <s v="0"/>
    <n v="-5"/>
    <s v=""/>
    <n v="-5"/>
    <s v="USD"/>
    <s v="O1"/>
    <s v="USMO6560527520"/>
    <s v="1158063640310719"/>
    <s v=""/>
    <s v="BATCH_ID"/>
    <d v="2025-06-19T00:00:00"/>
    <d v="2025-06-20T00:00:00"/>
    <n v="0"/>
    <s v=""/>
    <s v=""/>
    <s v="3101671500"/>
    <s v="200014417691"/>
    <s v="0010"/>
    <s v="0060"/>
    <s v="R1"/>
    <s v="10-60"/>
    <x v="0"/>
    <x v="0"/>
    <n v="10719"/>
    <x v="0"/>
  </r>
  <r>
    <s v="11580637810"/>
    <s v="25171INV01BJ"/>
    <s v="FA"/>
    <s v="R4"/>
    <d v="2025-06-20T00:00:00"/>
    <s v=""/>
    <s v="3106"/>
    <x v="0"/>
    <s v="10719"/>
    <s v="0"/>
    <n v="-5"/>
    <s v=""/>
    <n v="-5"/>
    <s v="USD"/>
    <s v="O1"/>
    <s v="USMO6306950081"/>
    <s v="1158063781010719"/>
    <s v=""/>
    <s v="BATCH_ID"/>
    <d v="2025-06-20T00:00:00"/>
    <d v="2025-06-23T00:00:00"/>
    <n v="0"/>
    <s v=""/>
    <s v=""/>
    <s v="3101541775"/>
    <s v="200013713413"/>
    <s v="0010"/>
    <s v="0060"/>
    <s v="R1"/>
    <s v="10-60"/>
    <x v="0"/>
    <x v="0"/>
    <n v="10719"/>
    <x v="0"/>
  </r>
  <r>
    <s v="11580639083"/>
    <s v="25174INV01AT"/>
    <s v="FA"/>
    <s v="R4"/>
    <d v="2025-06-23T00:00:00"/>
    <s v=""/>
    <s v="3106"/>
    <x v="0"/>
    <s v="10719"/>
    <s v="0"/>
    <n v="-5"/>
    <s v=""/>
    <n v="-5"/>
    <s v="USD"/>
    <s v="O1"/>
    <s v="USMO6560525230"/>
    <s v="1158063908310719"/>
    <s v=""/>
    <s v="BATCH_ID"/>
    <d v="2025-06-23T00:00:00"/>
    <d v="2025-06-24T00:00:00"/>
    <n v="0"/>
    <s v=""/>
    <s v=""/>
    <s v="3101495940"/>
    <s v="200012517047"/>
    <s v="0010"/>
    <s v="0060"/>
    <s v="R1"/>
    <s v="10-60"/>
    <x v="0"/>
    <x v="0"/>
    <n v="10719"/>
    <x v="0"/>
  </r>
  <r>
    <s v="11580639260"/>
    <s v="25174INV01AT"/>
    <s v="FA"/>
    <s v="R4"/>
    <d v="2025-06-23T00:00:00"/>
    <s v=""/>
    <s v="3106"/>
    <x v="0"/>
    <s v="10469"/>
    <s v="0"/>
    <n v="-5"/>
    <s v=""/>
    <n v="-5"/>
    <s v="USD"/>
    <s v="O1"/>
    <s v="USMO6561323430"/>
    <s v="1158063926010469"/>
    <s v=""/>
    <s v="BATCH_ID"/>
    <d v="2025-06-23T00:00:00"/>
    <d v="2025-06-24T00:00:00"/>
    <n v="0"/>
    <s v=""/>
    <s v=""/>
    <s v="3102188249"/>
    <s v="200015750819"/>
    <s v="0010"/>
    <s v="0060"/>
    <s v="R1"/>
    <s v="10-60"/>
    <x v="0"/>
    <x v="0"/>
    <n v="10469"/>
    <x v="2"/>
  </r>
  <r>
    <s v="11580639260"/>
    <s v="25174INV01AT"/>
    <s v="FA"/>
    <s v="R4"/>
    <d v="2025-06-23T00:00:00"/>
    <s v=""/>
    <s v="3106"/>
    <x v="1"/>
    <s v="10514"/>
    <s v="0"/>
    <n v="-5"/>
    <s v=""/>
    <n v="-5"/>
    <s v="USD"/>
    <s v="O1"/>
    <s v="USMO6561323430"/>
    <s v="1158063926010514"/>
    <s v=""/>
    <s v="BATCH_ID"/>
    <d v="2025-06-23T00:00:00"/>
    <d v="2025-06-24T00:00:00"/>
    <n v="0"/>
    <s v=""/>
    <s v=""/>
    <s v="3102188250"/>
    <s v="200015750819"/>
    <s v="0010"/>
    <s v="0060"/>
    <s v="R1"/>
    <s v="10-60"/>
    <x v="0"/>
    <x v="1"/>
    <n v="10514"/>
    <x v="1"/>
  </r>
  <r>
    <s v="11580639264"/>
    <s v="25174INV01AT"/>
    <s v="FA"/>
    <s v="R4"/>
    <d v="2025-06-23T00:00:00"/>
    <s v=""/>
    <s v="3106"/>
    <x v="0"/>
    <s v="10719"/>
    <s v="0"/>
    <n v="-5"/>
    <s v=""/>
    <n v="-5"/>
    <s v="USD"/>
    <s v="O1"/>
    <s v="USMO65605XXXX0"/>
    <s v="1158063926410719"/>
    <s v=""/>
    <s v="BATCH_ID"/>
    <d v="2025-06-23T00:00:00"/>
    <d v="2025-06-24T00:00:00"/>
    <n v="0"/>
    <s v=""/>
    <s v=""/>
    <s v="3102188143"/>
    <s v="200015750561"/>
    <s v="0010"/>
    <s v="0060"/>
    <s v="R1"/>
    <s v="10-60"/>
    <x v="0"/>
    <x v="0"/>
    <n v="10719"/>
    <x v="0"/>
  </r>
  <r>
    <s v="11580640367"/>
    <s v="25181COCH1AH"/>
    <s v="FA"/>
    <s v="R4"/>
    <d v="2025-06-30T00:00:00"/>
    <s v=""/>
    <s v="3106"/>
    <x v="0"/>
    <s v="10719"/>
    <s v="0"/>
    <n v="-5"/>
    <s v=""/>
    <n v="-5"/>
    <s v="USD"/>
    <s v="O1"/>
    <s v="USMO6561683881"/>
    <s v="1158064036710719"/>
    <s v=""/>
    <s v="FF_MD_02"/>
    <d v="2025-06-30T00:00:00"/>
    <d v="2025-07-07T00:00:00"/>
    <n v="0"/>
    <s v=""/>
    <s v=""/>
    <s v="3101585913"/>
    <s v="200012176018"/>
    <s v="0010"/>
    <s v="0060"/>
    <s v="R1"/>
    <s v="10-60"/>
    <x v="0"/>
    <x v="0"/>
    <n v="10719"/>
    <x v="0"/>
  </r>
  <r>
    <s v="11580640386"/>
    <s v="25181COCH1AH"/>
    <s v="FA"/>
    <s v="R4"/>
    <d v="2025-06-30T00:00:00"/>
    <s v=""/>
    <s v="3106"/>
    <x v="0"/>
    <s v="10719"/>
    <s v="0"/>
    <n v="-8.8800000000000008"/>
    <s v=""/>
    <n v="-8.8800000000000008"/>
    <s v="USD"/>
    <s v="O1"/>
    <s v="USMO6560514270"/>
    <s v="1158064038610719"/>
    <s v=""/>
    <s v="FF_MD_02"/>
    <d v="2025-06-30T00:00:00"/>
    <d v="2025-07-07T00:00:00"/>
    <n v="0"/>
    <s v=""/>
    <s v=""/>
    <s v="3101520717"/>
    <s v="200012138406"/>
    <s v="0010"/>
    <s v="0060"/>
    <s v="C1"/>
    <s v="10-60"/>
    <x v="0"/>
    <x v="0"/>
    <n v="10719"/>
    <x v="0"/>
  </r>
  <r>
    <s v="11580640570"/>
    <s v="25181COCH1AH"/>
    <s v="FA"/>
    <s v="R4"/>
    <d v="2025-06-30T00:00:00"/>
    <s v=""/>
    <s v="3106"/>
    <x v="0"/>
    <s v="10719"/>
    <s v="0"/>
    <n v="-5"/>
    <s v=""/>
    <n v="-5"/>
    <s v="USD"/>
    <s v="O1"/>
    <s v="USMO6560514140"/>
    <s v="1158064057010719"/>
    <s v=""/>
    <s v="FF_MD_02"/>
    <d v="2025-06-30T00:00:00"/>
    <d v="2025-07-07T00:00:00"/>
    <n v="0"/>
    <s v=""/>
    <s v=""/>
    <s v="3101516432"/>
    <s v="200011540255"/>
    <s v="0010"/>
    <s v="0060"/>
    <s v="C1"/>
    <s v="10-60"/>
    <x v="0"/>
    <x v="0"/>
    <n v="10719"/>
    <x v="0"/>
  </r>
  <r>
    <s v="11580640572"/>
    <s v="25181COCH1AH"/>
    <s v="FA"/>
    <s v="R4"/>
    <d v="2025-06-30T00:00:00"/>
    <s v=""/>
    <s v="3106"/>
    <x v="0"/>
    <s v="10719"/>
    <s v="0"/>
    <n v="-5"/>
    <s v=""/>
    <n v="-5"/>
    <s v="USD"/>
    <s v="O1"/>
    <s v="USMO6560514140"/>
    <s v="1158064057210719"/>
    <s v=""/>
    <s v="FF_MD_02"/>
    <d v="2025-06-30T00:00:00"/>
    <d v="2025-07-07T00:00:00"/>
    <n v="0"/>
    <s v=""/>
    <s v=""/>
    <s v="3101624814"/>
    <s v="200011540354"/>
    <s v="0010"/>
    <s v="0060"/>
    <s v="C1"/>
    <s v="10-60"/>
    <x v="0"/>
    <x v="0"/>
    <n v="10719"/>
    <x v="0"/>
  </r>
  <r>
    <s v="11580640720"/>
    <s v="25181COCH1AH"/>
    <s v="FA"/>
    <s v="R4"/>
    <d v="2025-06-30T00:00:00"/>
    <s v=""/>
    <s v="3106"/>
    <x v="0"/>
    <s v="10719"/>
    <s v="0"/>
    <n v="-5"/>
    <s v=""/>
    <n v="-5"/>
    <s v="USD"/>
    <s v="O1"/>
    <s v="USMO6560514630"/>
    <s v="1158064072010719"/>
    <s v=""/>
    <s v="FF_MD_02"/>
    <d v="2025-06-30T00:00:00"/>
    <d v="2025-07-07T00:00:00"/>
    <n v="0"/>
    <s v=""/>
    <s v=""/>
    <s v="3101523012"/>
    <s v="200011129307"/>
    <s v="0010"/>
    <s v="0060"/>
    <s v="C1"/>
    <s v="10-60"/>
    <x v="0"/>
    <x v="0"/>
    <n v="10719"/>
    <x v="0"/>
  </r>
  <r>
    <s v="11580641280"/>
    <s v="25181COCH1AH"/>
    <s v="FA"/>
    <s v="R4"/>
    <d v="2025-06-30T00:00:00"/>
    <s v=""/>
    <s v="3106"/>
    <x v="0"/>
    <s v="10719"/>
    <s v="0"/>
    <n v="-14.27"/>
    <s v=""/>
    <n v="-14.27"/>
    <s v="USD"/>
    <s v="O1"/>
    <s v="USMO6560528280"/>
    <s v="1158064128010719"/>
    <s v=""/>
    <s v="FF_MD_02"/>
    <d v="2025-06-30T00:00:00"/>
    <d v="2025-07-07T00:00:00"/>
    <n v="0"/>
    <s v=""/>
    <s v=""/>
    <s v="3101520410"/>
    <s v="200011869423"/>
    <s v="0010"/>
    <s v="0060"/>
    <s v="R1"/>
    <s v="10-60"/>
    <x v="0"/>
    <x v="0"/>
    <n v="10719"/>
    <x v="0"/>
  </r>
  <r>
    <s v="11580641289"/>
    <s v="25181COCH1AH"/>
    <s v="FA"/>
    <s v="R4"/>
    <d v="2025-06-30T00:00:00"/>
    <s v=""/>
    <s v="3106"/>
    <x v="0"/>
    <s v="10719"/>
    <s v="0"/>
    <n v="-5"/>
    <s v=""/>
    <n v="-5"/>
    <s v="USD"/>
    <s v="O1"/>
    <s v="USMO6574094071"/>
    <s v="1158064128910719"/>
    <s v=""/>
    <s v="FF_MD_02"/>
    <d v="2025-06-30T00:00:00"/>
    <d v="2025-07-07T00:00:00"/>
    <n v="0"/>
    <s v=""/>
    <s v=""/>
    <s v="3101569357"/>
    <s v="200011957327"/>
    <s v="0010"/>
    <s v="0060"/>
    <s v="R1"/>
    <s v="10-60"/>
    <x v="0"/>
    <x v="0"/>
    <n v="10719"/>
    <x v="0"/>
  </r>
  <r>
    <s v="11580641668"/>
    <s v="25181COCH1AH"/>
    <s v="FA"/>
    <s v="R4"/>
    <d v="2025-06-30T00:00:00"/>
    <s v=""/>
    <s v="3106"/>
    <x v="0"/>
    <s v="10469"/>
    <s v="0"/>
    <n v="-5"/>
    <s v=""/>
    <n v="-5"/>
    <s v="USD"/>
    <s v="O1"/>
    <s v="USMO6561310800"/>
    <s v="1158064166810469"/>
    <s v=""/>
    <s v="FF_MD_02"/>
    <d v="2025-06-30T00:00:00"/>
    <d v="2025-07-07T00:00:00"/>
    <n v="0"/>
    <s v=""/>
    <s v=""/>
    <s v="3102017386"/>
    <s v="200012511693"/>
    <s v="0010"/>
    <s v="0060"/>
    <s v="R1"/>
    <s v="10-60"/>
    <x v="0"/>
    <x v="0"/>
    <n v="10469"/>
    <x v="2"/>
  </r>
  <r>
    <s v="11580641668"/>
    <s v="25181COCH1AH"/>
    <s v="FA"/>
    <s v="R4"/>
    <d v="2025-06-30T00:00:00"/>
    <s v=""/>
    <s v="3106"/>
    <x v="1"/>
    <s v="10514"/>
    <s v="0"/>
    <n v="-5"/>
    <s v=""/>
    <n v="-5"/>
    <s v="USD"/>
    <s v="O1"/>
    <s v="USMO6561310800"/>
    <s v="1158064166810514"/>
    <s v=""/>
    <s v="FF_MD_02"/>
    <d v="2025-06-30T00:00:00"/>
    <d v="2025-07-07T00:00:00"/>
    <n v="0"/>
    <s v=""/>
    <s v=""/>
    <s v="3102017387"/>
    <s v="200012511693"/>
    <s v="0010"/>
    <s v="0060"/>
    <s v="R1"/>
    <s v="10-60"/>
    <x v="0"/>
    <x v="1"/>
    <n v="10514"/>
    <x v="1"/>
  </r>
  <r>
    <s v="11580641696"/>
    <s v="25181COCH1AH"/>
    <s v="FA"/>
    <s v="R4"/>
    <d v="2025-06-30T00:00:00"/>
    <s v=""/>
    <s v="3106"/>
    <x v="0"/>
    <s v="10719"/>
    <s v="0"/>
    <n v="-28.97"/>
    <s v=""/>
    <n v="-28.97"/>
    <s v="USD"/>
    <s v="O1"/>
    <s v="USMO6485497620"/>
    <s v="1158064169610719"/>
    <s v=""/>
    <s v="FF_MD_02"/>
    <d v="2025-06-30T00:00:00"/>
    <d v="2025-07-07T00:00:00"/>
    <n v="0"/>
    <s v=""/>
    <s v=""/>
    <s v="3101525648"/>
    <s v="200012288227"/>
    <s v="0010"/>
    <s v="0060"/>
    <s v="R1"/>
    <s v="10-60"/>
    <x v="0"/>
    <x v="0"/>
    <n v="10719"/>
    <x v="0"/>
  </r>
  <r>
    <s v="11580642145"/>
    <s v="25181COCH1AH"/>
    <s v="FA"/>
    <s v="R4"/>
    <d v="2025-06-30T00:00:00"/>
    <s v=""/>
    <s v="3106"/>
    <x v="0"/>
    <s v="10719"/>
    <s v="0"/>
    <n v="-5"/>
    <s v=""/>
    <n v="-5"/>
    <s v="USD"/>
    <s v="O1"/>
    <s v="USMO6560526910"/>
    <s v="1158064214510719"/>
    <s v=""/>
    <s v="FF_MD_02"/>
    <d v="2025-06-30T00:00:00"/>
    <d v="2025-07-07T00:00:00"/>
    <n v="0"/>
    <s v=""/>
    <s v=""/>
    <s v="3102293476"/>
    <s v="200012719239"/>
    <s v="0010"/>
    <s v="0060"/>
    <s v="R1"/>
    <s v="10-60"/>
    <x v="0"/>
    <x v="0"/>
    <n v="10719"/>
    <x v="0"/>
  </r>
  <r>
    <s v="11580642146"/>
    <s v="25181COCH1AH"/>
    <s v="FA"/>
    <s v="R4"/>
    <d v="2025-06-30T00:00:00"/>
    <s v=""/>
    <s v="3106"/>
    <x v="0"/>
    <s v="10719"/>
    <s v="0"/>
    <n v="-5"/>
    <s v=""/>
    <n v="-5"/>
    <s v="USD"/>
    <s v="O1"/>
    <s v="USMO6560526910"/>
    <s v="1158064214610719"/>
    <s v=""/>
    <s v="FF_MD_02"/>
    <d v="2025-06-30T00:00:00"/>
    <d v="2025-07-07T00:00:00"/>
    <n v="0"/>
    <s v=""/>
    <s v=""/>
    <s v="3101689162"/>
    <s v="200012719338"/>
    <s v="0010"/>
    <s v="0060"/>
    <s v="C1"/>
    <s v="10-60"/>
    <x v="0"/>
    <x v="0"/>
    <n v="10719"/>
    <x v="0"/>
  </r>
  <r>
    <s v="11580642309"/>
    <s v="25181COCH1AH"/>
    <s v="FA"/>
    <s v="R4"/>
    <d v="2025-06-30T00:00:00"/>
    <s v=""/>
    <s v="3106"/>
    <x v="1"/>
    <s v="10720"/>
    <s v="0"/>
    <n v="-5"/>
    <s v=""/>
    <n v="-5"/>
    <s v="USD"/>
    <s v="O1"/>
    <s v="USMO6370120351"/>
    <s v="1158064230910720"/>
    <s v=""/>
    <s v="FF_MD_02"/>
    <d v="2025-06-30T00:00:00"/>
    <d v="2025-07-07T00:00:00"/>
    <n v="0"/>
    <s v=""/>
    <s v=""/>
    <s v="3101702940"/>
    <s v="200011021595"/>
    <s v="0010"/>
    <s v="0060"/>
    <s v="R1"/>
    <s v="10-60"/>
    <x v="0"/>
    <x v="1"/>
    <n v="10720"/>
    <x v="3"/>
  </r>
  <r>
    <s v="11580642336"/>
    <s v="25181COCH1AH"/>
    <s v="FA"/>
    <s v="R4"/>
    <d v="2025-06-30T00:00:00"/>
    <s v=""/>
    <s v="3106"/>
    <x v="0"/>
    <s v="10719"/>
    <s v="0"/>
    <n v="-5"/>
    <s v=""/>
    <n v="-5"/>
    <s v="USD"/>
    <s v="O1"/>
    <s v="USMO6485472951"/>
    <s v="1158064233610719"/>
    <s v=""/>
    <s v="FF_MD_02"/>
    <d v="2025-06-30T00:00:00"/>
    <d v="2025-07-07T00:00:00"/>
    <n v="0"/>
    <s v=""/>
    <s v=""/>
    <s v="3101615642"/>
    <s v="200012941395"/>
    <s v="0010"/>
    <s v="0060"/>
    <s v="R1"/>
    <s v="10-60"/>
    <x v="0"/>
    <x v="0"/>
    <n v="10719"/>
    <x v="0"/>
  </r>
  <r>
    <s v="11580642337"/>
    <s v="25181COCH1AH"/>
    <s v="FA"/>
    <s v="R4"/>
    <d v="2025-06-30T00:00:00"/>
    <s v=""/>
    <s v="3106"/>
    <x v="0"/>
    <s v="10719"/>
    <s v="0"/>
    <n v="-5"/>
    <s v=""/>
    <n v="-5"/>
    <s v="USD"/>
    <s v="O1"/>
    <s v="USMO6570593210"/>
    <s v="1158064233710719"/>
    <s v=""/>
    <s v="FF_MD_02"/>
    <d v="2025-06-30T00:00:00"/>
    <d v="2025-07-07T00:00:00"/>
    <n v="0"/>
    <s v=""/>
    <s v=""/>
    <s v="3101515425"/>
    <s v="200012949992"/>
    <s v="0010"/>
    <s v="0060"/>
    <s v="R1"/>
    <s v="10-60"/>
    <x v="0"/>
    <x v="0"/>
    <n v="10719"/>
    <x v="0"/>
  </r>
  <r>
    <s v="11580642341"/>
    <s v="25181COCH1AH"/>
    <s v="FA"/>
    <s v="R4"/>
    <d v="2025-06-30T00:00:00"/>
    <s v=""/>
    <s v="3106"/>
    <x v="0"/>
    <s v="10719"/>
    <s v="0"/>
    <n v="-5"/>
    <s v=""/>
    <n v="-5"/>
    <s v="USD"/>
    <s v="O1"/>
    <s v="USMO6570593210"/>
    <s v="1158064234110719"/>
    <s v=""/>
    <s v="FF_MD_02"/>
    <d v="2025-06-30T00:00:00"/>
    <d v="2025-07-07T00:00:00"/>
    <n v="0"/>
    <s v=""/>
    <s v=""/>
    <s v="3101569265"/>
    <s v="200012951212"/>
    <s v="0010"/>
    <s v="0060"/>
    <s v="R1"/>
    <s v="10-60"/>
    <x v="0"/>
    <x v="0"/>
    <n v="10719"/>
    <x v="0"/>
  </r>
  <r>
    <s v="11580642476"/>
    <s v="25181COCH1AH"/>
    <s v="FA"/>
    <s v="R4"/>
    <d v="2025-06-30T00:00:00"/>
    <s v=""/>
    <s v="3106"/>
    <x v="0"/>
    <s v="10719"/>
    <s v="0"/>
    <n v="-11.59"/>
    <s v=""/>
    <n v="-11.59"/>
    <s v="USD"/>
    <s v="O1"/>
    <s v="USMO6560528340"/>
    <s v="1158064247610719"/>
    <s v=""/>
    <s v="FF_MD_02"/>
    <d v="2025-06-30T00:00:00"/>
    <d v="2025-07-07T00:00:00"/>
    <n v="0"/>
    <s v=""/>
    <s v=""/>
    <s v="3101534236"/>
    <s v="200011592728"/>
    <s v="0010"/>
    <s v="0060"/>
    <s v="R1"/>
    <s v="10-60"/>
    <x v="0"/>
    <x v="0"/>
    <n v="10719"/>
    <x v="0"/>
  </r>
  <r>
    <s v="11580642479"/>
    <s v="25181COCH1AH"/>
    <s v="FA"/>
    <s v="R4"/>
    <d v="2025-06-30T00:00:00"/>
    <s v=""/>
    <s v="3106"/>
    <x v="0"/>
    <s v="10469"/>
    <s v="0"/>
    <n v="-5"/>
    <s v=""/>
    <n v="-5"/>
    <s v="USD"/>
    <s v="O1"/>
    <s v="USMO6561310530"/>
    <s v="1158064247910469"/>
    <s v=""/>
    <s v="FF_MD_02"/>
    <d v="2025-06-30T00:00:00"/>
    <d v="2025-07-07T00:00:00"/>
    <n v="0"/>
    <s v=""/>
    <s v=""/>
    <s v="3101613516"/>
    <s v="200011772866"/>
    <s v="0010"/>
    <s v="0060"/>
    <s v="R1"/>
    <s v="10-60"/>
    <x v="0"/>
    <x v="0"/>
    <n v="10469"/>
    <x v="2"/>
  </r>
  <r>
    <s v="11580642479"/>
    <s v="25181COCH1AH"/>
    <s v="FA"/>
    <s v="R4"/>
    <d v="2025-06-30T00:00:00"/>
    <s v=""/>
    <s v="3106"/>
    <x v="1"/>
    <s v="10514"/>
    <s v="0"/>
    <n v="-6.1"/>
    <s v=""/>
    <n v="-6.1"/>
    <s v="USD"/>
    <s v="O1"/>
    <s v="USMO6561310530"/>
    <s v="1158064247910514"/>
    <s v=""/>
    <s v="FF_MD_02"/>
    <d v="2025-06-30T00:00:00"/>
    <d v="2025-07-07T00:00:00"/>
    <n v="0"/>
    <s v=""/>
    <s v=""/>
    <s v="3101613322"/>
    <s v="200011772866"/>
    <s v="0010"/>
    <s v="0060"/>
    <s v="R1"/>
    <s v="10-60"/>
    <x v="0"/>
    <x v="1"/>
    <n v="10514"/>
    <x v="1"/>
  </r>
  <r>
    <s v="11580642544"/>
    <s v="25181COCH1AH"/>
    <s v="FA"/>
    <s v="R4"/>
    <d v="2025-06-30T00:00:00"/>
    <s v=""/>
    <s v="3106"/>
    <x v="0"/>
    <s v="10719"/>
    <s v="0"/>
    <n v="-10"/>
    <s v=""/>
    <n v="-10"/>
    <s v="USD"/>
    <s v="O1"/>
    <s v="USMO6560514610"/>
    <s v="1158064254410719"/>
    <s v=""/>
    <s v="FF_MD_02"/>
    <d v="2025-06-30T00:00:00"/>
    <d v="2025-07-07T00:00:00"/>
    <n v="0"/>
    <s v=""/>
    <s v=""/>
    <s v="3101560064"/>
    <s v="200011255136"/>
    <s v="0010"/>
    <s v="0060"/>
    <s v="I1"/>
    <s v="10-60"/>
    <x v="0"/>
    <x v="0"/>
    <n v="10719"/>
    <x v="0"/>
  </r>
  <r>
    <s v="11580642821"/>
    <s v="25181COCH1AH"/>
    <s v="FA"/>
    <s v="R4"/>
    <d v="2025-06-30T00:00:00"/>
    <s v=""/>
    <s v="3106"/>
    <x v="0"/>
    <s v="10469"/>
    <s v="0"/>
    <n v="-5"/>
    <s v=""/>
    <n v="-5"/>
    <s v="USD"/>
    <s v="O1"/>
    <s v="USMO6561325900"/>
    <s v="1158064282110469"/>
    <s v=""/>
    <s v="FF_MD_02"/>
    <d v="2025-06-30T00:00:00"/>
    <d v="2025-07-07T00:00:00"/>
    <n v="0"/>
    <s v=""/>
    <s v=""/>
    <s v="3101584959"/>
    <s v="200012985277"/>
    <s v="0010"/>
    <s v="0060"/>
    <s v="R1"/>
    <s v="10-60"/>
    <x v="0"/>
    <x v="0"/>
    <n v="10469"/>
    <x v="2"/>
  </r>
  <r>
    <s v="11580642821"/>
    <s v="25181COCH1AH"/>
    <s v="FA"/>
    <s v="R4"/>
    <d v="2025-06-30T00:00:00"/>
    <s v=""/>
    <s v="3106"/>
    <x v="1"/>
    <s v="10514"/>
    <s v="0"/>
    <n v="-6.3"/>
    <s v=""/>
    <n v="-6.3"/>
    <s v="USD"/>
    <s v="O1"/>
    <s v="USMO6561325900"/>
    <s v="1158064282110514"/>
    <s v=""/>
    <s v="FF_MD_02"/>
    <d v="2025-06-30T00:00:00"/>
    <d v="2025-07-07T00:00:00"/>
    <n v="0"/>
    <s v=""/>
    <s v=""/>
    <s v="3101584861"/>
    <s v="200012985277"/>
    <s v="0010"/>
    <s v="0060"/>
    <s v="R1"/>
    <s v="10-60"/>
    <x v="0"/>
    <x v="1"/>
    <n v="10514"/>
    <x v="1"/>
  </r>
  <r>
    <s v="11580642973"/>
    <s v="25181COCH1AH"/>
    <s v="FA"/>
    <s v="R4"/>
    <d v="2025-06-30T00:00:00"/>
    <s v=""/>
    <s v="3106"/>
    <x v="0"/>
    <s v="10719"/>
    <s v="0"/>
    <n v="-5"/>
    <s v=""/>
    <n v="-5"/>
    <s v="USD"/>
    <s v="O1"/>
    <s v="USMO6560523210"/>
    <s v="1158064297310719"/>
    <s v=""/>
    <s v="FF_MD_02"/>
    <d v="2025-06-30T00:00:00"/>
    <d v="2025-07-07T00:00:00"/>
    <n v="0"/>
    <s v=""/>
    <s v=""/>
    <s v="3101688132"/>
    <s v="200012436222"/>
    <s v="0010"/>
    <s v="0060"/>
    <s v="C1"/>
    <s v="10-60"/>
    <x v="0"/>
    <x v="0"/>
    <n v="10719"/>
    <x v="0"/>
  </r>
  <r>
    <s v="11580642999"/>
    <s v="25181COCH1AH"/>
    <s v="FA"/>
    <s v="R4"/>
    <d v="2025-06-30T00:00:00"/>
    <s v=""/>
    <s v="3106"/>
    <x v="0"/>
    <s v="10719"/>
    <s v="0"/>
    <n v="-5"/>
    <s v=""/>
    <n v="-5"/>
    <s v="USD"/>
    <s v="O1"/>
    <s v="USMO6560520610"/>
    <s v="1158064299910719"/>
    <s v=""/>
    <s v="FF_MD_02"/>
    <d v="2025-06-30T00:00:00"/>
    <d v="2025-07-07T00:00:00"/>
    <n v="0"/>
    <s v=""/>
    <s v=""/>
    <s v="3101548883"/>
    <s v="200012585663"/>
    <s v="0010"/>
    <s v="0060"/>
    <s v="R1"/>
    <s v="10-60"/>
    <x v="0"/>
    <x v="0"/>
    <n v="10719"/>
    <x v="0"/>
  </r>
  <r>
    <s v="11580643074"/>
    <s v="25181COCH1AH"/>
    <s v="FA"/>
    <s v="R4"/>
    <d v="2025-06-30T00:00:00"/>
    <s v=""/>
    <s v="3106"/>
    <x v="0"/>
    <s v="10719"/>
    <s v="0"/>
    <n v="-5"/>
    <s v=""/>
    <n v="-5"/>
    <s v="USD"/>
    <s v="O1"/>
    <s v="USMO6570593100"/>
    <s v="1158064307410719"/>
    <s v=""/>
    <s v="FF_MD_02"/>
    <d v="2025-06-30T00:00:00"/>
    <d v="2025-07-07T00:00:00"/>
    <n v="0"/>
    <s v=""/>
    <s v=""/>
    <s v="3101628854"/>
    <s v="200012986184"/>
    <s v="0010"/>
    <s v="0060"/>
    <s v="R1"/>
    <s v="10-60"/>
    <x v="0"/>
    <x v="0"/>
    <n v="10719"/>
    <x v="0"/>
  </r>
  <r>
    <s v="11580643519"/>
    <s v="25181COCH1AH"/>
    <s v="FA"/>
    <s v="R4"/>
    <d v="2025-06-30T00:00:00"/>
    <s v=""/>
    <s v="3106"/>
    <x v="0"/>
    <s v="10719"/>
    <s v="0"/>
    <n v="-5"/>
    <s v=""/>
    <n v="-5"/>
    <s v="USD"/>
    <s v="O1"/>
    <s v="USMO6560517090"/>
    <s v="1158064351910719"/>
    <s v=""/>
    <s v="FF_MD_02"/>
    <d v="2025-06-30T00:00:00"/>
    <d v="2025-07-07T00:00:00"/>
    <n v="0"/>
    <s v=""/>
    <s v=""/>
    <s v="3101688100"/>
    <s v="200012235707"/>
    <s v="0010"/>
    <s v="0060"/>
    <s v="R1"/>
    <s v="10-60"/>
    <x v="0"/>
    <x v="0"/>
    <n v="10719"/>
    <x v="0"/>
  </r>
  <r>
    <s v="11580643582"/>
    <s v="25181COCH1AH"/>
    <s v="FA"/>
    <s v="R4"/>
    <d v="2025-06-30T00:00:00"/>
    <s v=""/>
    <s v="3106"/>
    <x v="0"/>
    <s v="10719"/>
    <s v="0"/>
    <n v="-5"/>
    <s v=""/>
    <n v="-5"/>
    <s v="USD"/>
    <s v="O1"/>
    <s v="USMO6560525560"/>
    <s v="1158064358210719"/>
    <s v=""/>
    <s v="FF_MD_02"/>
    <d v="2025-06-30T00:00:00"/>
    <d v="2025-07-07T00:00:00"/>
    <n v="0"/>
    <s v=""/>
    <s v=""/>
    <s v="3101622870"/>
    <s v="200012537946"/>
    <s v="0010"/>
    <s v="0060"/>
    <s v="R1"/>
    <s v="10-60"/>
    <x v="0"/>
    <x v="0"/>
    <n v="10719"/>
    <x v="0"/>
  </r>
  <r>
    <s v="11580643764"/>
    <s v="25181COCH1AH"/>
    <s v="FA"/>
    <s v="R4"/>
    <d v="2025-06-30T00:00:00"/>
    <s v=""/>
    <s v="3106"/>
    <x v="0"/>
    <s v="10719"/>
    <s v="0"/>
    <n v="-5"/>
    <s v=""/>
    <n v="-5"/>
    <s v="USD"/>
    <s v="O1"/>
    <s v="USMO6560527191"/>
    <s v="1158064376410719"/>
    <s v=""/>
    <s v="FF_MD_02"/>
    <d v="2025-06-30T00:00:00"/>
    <d v="2025-07-07T00:00:00"/>
    <n v="0"/>
    <s v=""/>
    <s v=""/>
    <s v="3101682823"/>
    <s v="200011589500"/>
    <s v="0010"/>
    <s v="0060"/>
    <s v="R1"/>
    <s v="10-60"/>
    <x v="0"/>
    <x v="0"/>
    <n v="10719"/>
    <x v="0"/>
  </r>
  <r>
    <s v="11580643927"/>
    <s v="25181COCH1AH"/>
    <s v="FA"/>
    <s v="R4"/>
    <d v="2025-06-30T00:00:00"/>
    <s v=""/>
    <s v="3106"/>
    <x v="0"/>
    <s v="10719"/>
    <s v="0"/>
    <n v="-5"/>
    <s v=""/>
    <n v="-5"/>
    <s v="USD"/>
    <s v="O1"/>
    <s v="USMO6570592010"/>
    <s v="1158064392710719"/>
    <s v=""/>
    <s v="FF_MD_02"/>
    <d v="2025-06-30T00:00:00"/>
    <d v="2025-07-07T00:00:00"/>
    <n v="0"/>
    <s v=""/>
    <s v=""/>
    <s v="3101620381"/>
    <s v="200012075285"/>
    <s v="0010"/>
    <s v="0060"/>
    <s v="R1"/>
    <s v="10-60"/>
    <x v="0"/>
    <x v="0"/>
    <n v="10719"/>
    <x v="0"/>
  </r>
  <r>
    <s v="11580643928"/>
    <s v="25181COCH1AH"/>
    <s v="FA"/>
    <s v="R4"/>
    <d v="2025-06-30T00:00:00"/>
    <s v=""/>
    <s v="3106"/>
    <x v="0"/>
    <s v="10719"/>
    <s v="0"/>
    <n v="-5"/>
    <s v=""/>
    <n v="-5"/>
    <s v="USD"/>
    <s v="O1"/>
    <s v="USMO6570592010"/>
    <s v="1158064392810719"/>
    <s v=""/>
    <s v="FF_MD_02"/>
    <d v="2025-06-30T00:00:00"/>
    <d v="2025-07-07T00:00:00"/>
    <n v="0"/>
    <s v=""/>
    <s v=""/>
    <s v="3101620381"/>
    <s v="200012075285"/>
    <s v="0010"/>
    <s v="0060"/>
    <s v="R1"/>
    <s v="10-60"/>
    <x v="0"/>
    <x v="0"/>
    <n v="10719"/>
    <x v="0"/>
  </r>
  <r>
    <s v="11580643929"/>
    <s v="25181COCH1AH"/>
    <s v="FA"/>
    <s v="R4"/>
    <d v="2025-06-30T00:00:00"/>
    <s v=""/>
    <s v="3106"/>
    <x v="0"/>
    <s v="10719"/>
    <s v="0"/>
    <n v="-5"/>
    <s v=""/>
    <n v="-5"/>
    <s v="USD"/>
    <s v="O1"/>
    <s v="USMO6570592010"/>
    <s v="1158064392910719"/>
    <s v=""/>
    <s v="FF_MD_02"/>
    <d v="2025-06-30T00:00:00"/>
    <d v="2025-07-07T00:00:00"/>
    <n v="0"/>
    <s v=""/>
    <s v=""/>
    <s v="3101620381"/>
    <s v="200012075285"/>
    <s v="0010"/>
    <s v="0060"/>
    <s v="R1"/>
    <s v="10-60"/>
    <x v="0"/>
    <x v="0"/>
    <n v="10719"/>
    <x v="0"/>
  </r>
  <r>
    <s v="11580643930"/>
    <s v="25181COCH1AH"/>
    <s v="FA"/>
    <s v="R4"/>
    <d v="2025-06-30T00:00:00"/>
    <s v=""/>
    <s v="3106"/>
    <x v="0"/>
    <s v="10719"/>
    <s v="0"/>
    <n v="-5"/>
    <s v=""/>
    <n v="-5"/>
    <s v="USD"/>
    <s v="O1"/>
    <s v="USMO6570592010"/>
    <s v="1158064393010719"/>
    <s v=""/>
    <s v="FF_MD_02"/>
    <d v="2025-06-30T00:00:00"/>
    <d v="2025-07-07T00:00:00"/>
    <n v="0"/>
    <s v=""/>
    <s v=""/>
    <s v="3101620381"/>
    <s v="200012075285"/>
    <s v="0010"/>
    <s v="0060"/>
    <s v="R1"/>
    <s v="10-60"/>
    <x v="0"/>
    <x v="0"/>
    <n v="10719"/>
    <x v="0"/>
  </r>
  <r>
    <s v="11580643934"/>
    <s v="25181COCH1AH"/>
    <s v="FA"/>
    <s v="R4"/>
    <d v="2025-06-30T00:00:00"/>
    <s v=""/>
    <s v="3106"/>
    <x v="0"/>
    <s v="10719"/>
    <s v="0"/>
    <n v="-5"/>
    <s v=""/>
    <n v="-5"/>
    <s v="USD"/>
    <s v="O1"/>
    <s v="USMO6485493730"/>
    <s v="1158064393410719"/>
    <s v=""/>
    <s v="FF_MD_02"/>
    <d v="2025-06-30T00:00:00"/>
    <d v="2025-07-07T00:00:00"/>
    <n v="0"/>
    <s v=""/>
    <s v=""/>
    <s v="3101619056"/>
    <s v="200012082703"/>
    <s v="0010"/>
    <s v="0060"/>
    <s v="R1"/>
    <s v="10-60"/>
    <x v="0"/>
    <x v="0"/>
    <n v="10719"/>
    <x v="0"/>
  </r>
  <r>
    <s v="11580643936"/>
    <s v="25181COCH1AH"/>
    <s v="FA"/>
    <s v="R4"/>
    <d v="2025-06-30T00:00:00"/>
    <s v=""/>
    <s v="3106"/>
    <x v="0"/>
    <s v="10719"/>
    <s v="0"/>
    <n v="-5.23"/>
    <s v=""/>
    <n v="-5.23"/>
    <s v="USD"/>
    <s v="O1"/>
    <s v="USMO6485493980"/>
    <s v="1158064393610719"/>
    <s v=""/>
    <s v="FF_MD_02"/>
    <d v="2025-06-30T00:00:00"/>
    <d v="2025-07-07T00:00:00"/>
    <n v="0"/>
    <s v=""/>
    <s v=""/>
    <s v="3101684065"/>
    <s v="200012082810"/>
    <s v="0010"/>
    <s v="0060"/>
    <s v="R1"/>
    <s v="10-60"/>
    <x v="0"/>
    <x v="0"/>
    <n v="10719"/>
    <x v="0"/>
  </r>
  <r>
    <s v="11580644069"/>
    <s v="25181COCH1AH"/>
    <s v="FA"/>
    <s v="R4"/>
    <d v="2025-06-30T00:00:00"/>
    <s v=""/>
    <s v="3106"/>
    <x v="0"/>
    <s v="10719"/>
    <s v="0"/>
    <n v="-5"/>
    <s v=""/>
    <n v="-5"/>
    <s v="USD"/>
    <s v="O1"/>
    <s v="USMO6560522420"/>
    <s v="1158064406910719"/>
    <s v=""/>
    <s v="FF_MD_02"/>
    <d v="2025-06-30T00:00:00"/>
    <d v="2025-07-07T00:00:00"/>
    <n v="0"/>
    <s v=""/>
    <s v=""/>
    <s v="3101627476"/>
    <s v="200012693558"/>
    <s v="0010"/>
    <s v="0060"/>
    <s v="R1"/>
    <s v="10-60"/>
    <x v="0"/>
    <x v="0"/>
    <n v="10719"/>
    <x v="0"/>
  </r>
  <r>
    <s v="11580644271"/>
    <s v="25181COCH1AH"/>
    <s v="FA"/>
    <s v="R4"/>
    <d v="2025-06-30T00:00:00"/>
    <s v=""/>
    <s v="3106"/>
    <x v="0"/>
    <s v="10719"/>
    <s v="0"/>
    <n v="-5"/>
    <s v=""/>
    <n v="-5"/>
    <s v="USD"/>
    <s v="O1"/>
    <s v="USMO6570573020"/>
    <s v="1158064427110719"/>
    <s v=""/>
    <s v="FF_MD_02"/>
    <d v="2025-06-30T00:00:00"/>
    <d v="2025-07-07T00:00:00"/>
    <n v="0"/>
    <s v=""/>
    <s v=""/>
    <s v="3101720392"/>
    <s v="200013691387"/>
    <s v="0010"/>
    <s v="0060"/>
    <s v="R1"/>
    <s v="10-60"/>
    <x v="0"/>
    <x v="0"/>
    <n v="10719"/>
    <x v="0"/>
  </r>
  <r>
    <s v="11580644318"/>
    <s v="25181COCH1AH"/>
    <s v="FA"/>
    <s v="R4"/>
    <d v="2025-06-30T00:00:00"/>
    <s v=""/>
    <s v="3106"/>
    <x v="0"/>
    <s v="10719"/>
    <s v="0"/>
    <n v="-5"/>
    <s v=""/>
    <n v="-5"/>
    <s v="USD"/>
    <s v="O1"/>
    <s v="USMO6560520770"/>
    <s v="1158064431810719"/>
    <s v=""/>
    <s v="FF_MD_02"/>
    <d v="2025-06-30T00:00:00"/>
    <d v="2025-07-07T00:00:00"/>
    <n v="0"/>
    <s v=""/>
    <s v=""/>
    <s v="3101663168"/>
    <s v="200013942772"/>
    <s v="0010"/>
    <s v="0060"/>
    <s v="R1"/>
    <s v="10-60"/>
    <x v="0"/>
    <x v="0"/>
    <n v="10719"/>
    <x v="0"/>
  </r>
  <r>
    <s v="11580644319"/>
    <s v="25181COCH1AH"/>
    <s v="FA"/>
    <s v="R4"/>
    <d v="2025-06-30T00:00:00"/>
    <s v=""/>
    <s v="3106"/>
    <x v="0"/>
    <s v="10719"/>
    <s v="0"/>
    <n v="-9.83"/>
    <s v=""/>
    <n v="-9.83"/>
    <s v="USD"/>
    <s v="O1"/>
    <s v="USMO6485445010"/>
    <s v="1158064431910719"/>
    <s v=""/>
    <s v="FF_MD_02"/>
    <d v="2025-06-30T00:00:00"/>
    <d v="2025-07-07T00:00:00"/>
    <n v="0"/>
    <s v=""/>
    <s v=""/>
    <s v="3101517362"/>
    <s v="200013949330"/>
    <s v="0010"/>
    <s v="0060"/>
    <s v="C1"/>
    <s v="10-60"/>
    <x v="0"/>
    <x v="0"/>
    <n v="10719"/>
    <x v="0"/>
  </r>
  <r>
    <s v="11580644328"/>
    <s v="25181COCH1AH"/>
    <s v="FA"/>
    <s v="R4"/>
    <d v="2025-06-30T00:00:00"/>
    <s v=""/>
    <s v="3106"/>
    <x v="0"/>
    <s v="10719"/>
    <s v="0"/>
    <n v="-6.72"/>
    <s v=""/>
    <n v="-6.72"/>
    <s v="USD"/>
    <s v="O1"/>
    <s v="USMO6485497630"/>
    <s v="1158064432810719"/>
    <s v=""/>
    <s v="FF_MD_02"/>
    <d v="2025-06-30T00:00:00"/>
    <d v="2025-07-07T00:00:00"/>
    <n v="0"/>
    <s v=""/>
    <s v=""/>
    <s v="3101627353"/>
    <s v="200013949678"/>
    <s v="0010"/>
    <s v="0060"/>
    <s v="R1"/>
    <s v="10-60"/>
    <x v="0"/>
    <x v="0"/>
    <n v="10719"/>
    <x v="0"/>
  </r>
  <r>
    <s v="11580644454"/>
    <s v="25181COCH1AH"/>
    <s v="FA"/>
    <s v="R4"/>
    <d v="2025-06-30T00:00:00"/>
    <s v=""/>
    <s v="3106"/>
    <x v="0"/>
    <s v="10719"/>
    <s v="0"/>
    <n v="-5"/>
    <s v=""/>
    <n v="-5"/>
    <s v="USD"/>
    <s v="O1"/>
    <s v="USMO6560517570"/>
    <s v="1158064445410719"/>
    <s v=""/>
    <s v="FF_MD_02"/>
    <d v="2025-06-30T00:00:00"/>
    <d v="2025-07-07T00:00:00"/>
    <n v="0"/>
    <s v=""/>
    <s v=""/>
    <s v="3101522066"/>
    <s v="200013663832"/>
    <s v="0010"/>
    <s v="0060"/>
    <s v="R1"/>
    <s v="10-60"/>
    <x v="0"/>
    <x v="0"/>
    <n v="10719"/>
    <x v="0"/>
  </r>
  <r>
    <s v="11580644938"/>
    <s v="25181COCH1AH"/>
    <s v="FA"/>
    <s v="R4"/>
    <d v="2025-06-30T00:00:00"/>
    <s v=""/>
    <s v="3106"/>
    <x v="0"/>
    <s v="10469"/>
    <s v="0"/>
    <n v="-5"/>
    <s v=""/>
    <n v="-5"/>
    <s v="USD"/>
    <s v="O1"/>
    <s v="USMO6561335160"/>
    <s v="1158064493810469"/>
    <s v=""/>
    <s v="FF_MD_02"/>
    <d v="2025-06-30T00:00:00"/>
    <d v="2025-07-07T00:00:00"/>
    <n v="0"/>
    <s v=""/>
    <s v=""/>
    <s v="3101522922"/>
    <s v="200014496000"/>
    <s v="0010"/>
    <s v="0060"/>
    <s v="R1"/>
    <s v="10-60"/>
    <x v="0"/>
    <x v="0"/>
    <n v="10469"/>
    <x v="2"/>
  </r>
  <r>
    <s v="11580644938"/>
    <s v="25181COCH1AH"/>
    <s v="FA"/>
    <s v="R4"/>
    <d v="2025-06-30T00:00:00"/>
    <s v=""/>
    <s v="3106"/>
    <x v="1"/>
    <s v="10514"/>
    <s v="0"/>
    <n v="-5"/>
    <s v=""/>
    <n v="-5"/>
    <s v="USD"/>
    <s v="O1"/>
    <s v="USMO6561335160"/>
    <s v="1158064493810514"/>
    <s v=""/>
    <s v="FF_MD_02"/>
    <d v="2025-06-30T00:00:00"/>
    <d v="2025-07-07T00:00:00"/>
    <n v="0"/>
    <s v=""/>
    <s v=""/>
    <s v="3101522824"/>
    <s v="200014496000"/>
    <s v="0010"/>
    <s v="0060"/>
    <s v="R1"/>
    <s v="10-60"/>
    <x v="0"/>
    <x v="1"/>
    <n v="10514"/>
    <x v="1"/>
  </r>
  <r>
    <s v="11580645027"/>
    <s v="25181COCH1AH"/>
    <s v="FA"/>
    <s v="R4"/>
    <d v="2025-06-30T00:00:00"/>
    <s v=""/>
    <s v="3106"/>
    <x v="0"/>
    <s v="10719"/>
    <s v="0"/>
    <n v="-5"/>
    <s v=""/>
    <n v="-5"/>
    <s v="USD"/>
    <s v="O1"/>
    <s v="USMO6560520030"/>
    <s v="1158064502710719"/>
    <s v=""/>
    <s v="FF_MD_02"/>
    <d v="2025-06-30T00:00:00"/>
    <d v="2025-07-07T00:00:00"/>
    <n v="0"/>
    <s v=""/>
    <s v=""/>
    <s v="3101504969"/>
    <s v="200013731795"/>
    <s v="0010"/>
    <s v="0060"/>
    <s v="C1"/>
    <s v="10-60"/>
    <x v="0"/>
    <x v="0"/>
    <n v="10719"/>
    <x v="0"/>
  </r>
  <r>
    <s v="11580645028"/>
    <s v="25181COCH1AH"/>
    <s v="FA"/>
    <s v="R4"/>
    <d v="2025-06-30T00:00:00"/>
    <s v=""/>
    <s v="3106"/>
    <x v="0"/>
    <s v="10719"/>
    <s v="0"/>
    <n v="-5"/>
    <s v=""/>
    <n v="-5"/>
    <s v="USD"/>
    <s v="O1"/>
    <s v="USMO6560520030"/>
    <s v="1158064502810719"/>
    <s v=""/>
    <s v="FF_MD_02"/>
    <d v="2025-06-30T00:00:00"/>
    <d v="2025-07-07T00:00:00"/>
    <n v="0"/>
    <s v=""/>
    <s v=""/>
    <s v="3101505064"/>
    <s v="200013731878"/>
    <s v="0010"/>
    <s v="0060"/>
    <s v="C1"/>
    <s v="10-60"/>
    <x v="0"/>
    <x v="0"/>
    <n v="10719"/>
    <x v="0"/>
  </r>
  <r>
    <s v="11580645080"/>
    <s v="25181COCH1AH"/>
    <s v="FA"/>
    <s v="R4"/>
    <d v="2025-06-30T00:00:00"/>
    <s v=""/>
    <s v="3106"/>
    <x v="0"/>
    <s v="10719"/>
    <s v="0"/>
    <n v="-5"/>
    <s v=""/>
    <n v="-5"/>
    <s v="USD"/>
    <s v="O1"/>
    <s v="USMO6560528270"/>
    <s v="1158064508010719"/>
    <s v=""/>
    <s v="FF_MD_02"/>
    <d v="2025-06-30T00:00:00"/>
    <d v="2025-07-07T00:00:00"/>
    <n v="0"/>
    <s v=""/>
    <s v=""/>
    <s v="3101634931"/>
    <s v="200014201467"/>
    <s v="0010"/>
    <s v="0060"/>
    <s v="R1"/>
    <s v="10-60"/>
    <x v="0"/>
    <x v="0"/>
    <n v="10719"/>
    <x v="0"/>
  </r>
  <r>
    <s v="11580645642"/>
    <s v="25181COCH1AH"/>
    <s v="FA"/>
    <s v="R4"/>
    <d v="2025-06-30T00:00:00"/>
    <s v=""/>
    <s v="3106"/>
    <x v="1"/>
    <s v="10514"/>
    <s v="0"/>
    <n v="-6.46"/>
    <s v=""/>
    <n v="-6.46"/>
    <s v="USD"/>
    <s v="O1"/>
    <s v="USMO6561329050"/>
    <s v="1158064564210514"/>
    <s v=""/>
    <s v="FF_MD_02"/>
    <d v="2025-06-30T00:00:00"/>
    <d v="2025-07-07T00:00:00"/>
    <n v="0"/>
    <s v=""/>
    <s v=""/>
    <s v="3101672292"/>
    <s v="200014207944"/>
    <s v="0010"/>
    <s v="0060"/>
    <s v="R1"/>
    <s v="10-60"/>
    <x v="0"/>
    <x v="1"/>
    <n v="10514"/>
    <x v="1"/>
  </r>
  <r>
    <s v="11580645642"/>
    <s v="25181COCH1AH"/>
    <s v="FA"/>
    <s v="R4"/>
    <d v="2025-06-30T00:00:00"/>
    <s v=""/>
    <s v="3106"/>
    <x v="0"/>
    <s v="10469"/>
    <s v="0"/>
    <n v="-6.11"/>
    <s v=""/>
    <n v="-6.11"/>
    <s v="USD"/>
    <s v="O1"/>
    <s v="USMO6561329050"/>
    <s v="1158064564210469"/>
    <s v=""/>
    <s v="FF_MD_02"/>
    <d v="2025-06-30T00:00:00"/>
    <d v="2025-07-07T00:00:00"/>
    <n v="0"/>
    <s v=""/>
    <s v=""/>
    <s v="3101672373"/>
    <s v="200014207944"/>
    <s v="0010"/>
    <s v="0060"/>
    <s v="R1"/>
    <s v="10-60"/>
    <x v="0"/>
    <x v="0"/>
    <n v="10469"/>
    <x v="2"/>
  </r>
  <r>
    <s v="11580645860"/>
    <s v="25181COCH1AH"/>
    <s v="FA"/>
    <s v="R4"/>
    <d v="2025-06-30T00:00:00"/>
    <s v=""/>
    <s v="3106"/>
    <x v="1"/>
    <s v="10514"/>
    <s v="0"/>
    <n v="-5.1100000000000003"/>
    <s v=""/>
    <n v="-5.1100000000000003"/>
    <s v="USD"/>
    <s v="O1"/>
    <s v="USMO6561328070"/>
    <s v="1158064586010514"/>
    <s v=""/>
    <s v="FF_MD_02"/>
    <d v="2025-06-30T00:00:00"/>
    <d v="2025-07-07T00:00:00"/>
    <n v="0"/>
    <s v=""/>
    <s v=""/>
    <s v="3101552220"/>
    <s v="200014474353"/>
    <s v="0010"/>
    <s v="0060"/>
    <s v="R1"/>
    <s v="10-60"/>
    <x v="0"/>
    <x v="1"/>
    <n v="10514"/>
    <x v="1"/>
  </r>
  <r>
    <s v="11580645860"/>
    <s v="25181COCH1AH"/>
    <s v="FA"/>
    <s v="R4"/>
    <d v="2025-06-30T00:00:00"/>
    <s v=""/>
    <s v="3106"/>
    <x v="0"/>
    <s v="10469"/>
    <s v="0"/>
    <n v="-5"/>
    <s v=""/>
    <n v="-5"/>
    <s v="USD"/>
    <s v="O1"/>
    <s v="USMO6561328070"/>
    <s v="1158064586010469"/>
    <s v=""/>
    <s v="FF_MD_02"/>
    <d v="2025-06-30T00:00:00"/>
    <d v="2025-07-07T00:00:00"/>
    <n v="0"/>
    <s v=""/>
    <s v=""/>
    <s v="3101552125"/>
    <s v="200014474353"/>
    <s v="0010"/>
    <s v="0060"/>
    <s v="R1"/>
    <s v="10-60"/>
    <x v="0"/>
    <x v="0"/>
    <n v="10469"/>
    <x v="2"/>
  </r>
  <r>
    <s v="11580645865"/>
    <s v="25181COCH1AH"/>
    <s v="FA"/>
    <s v="R4"/>
    <d v="2025-06-30T00:00:00"/>
    <s v=""/>
    <s v="3106"/>
    <x v="0"/>
    <s v="10719"/>
    <s v="0"/>
    <n v="-5"/>
    <s v=""/>
    <n v="-5"/>
    <s v="USD"/>
    <s v="O1"/>
    <s v="USMO6574093161"/>
    <s v="1158064586510719"/>
    <s v=""/>
    <s v="FF_MD_02"/>
    <d v="2025-06-30T00:00:00"/>
    <d v="2025-07-07T00:00:00"/>
    <n v="0"/>
    <s v=""/>
    <s v=""/>
    <s v="3101616465"/>
    <s v="200014397497"/>
    <s v="0010"/>
    <s v="0060"/>
    <s v="R1"/>
    <s v="10-60"/>
    <x v="0"/>
    <x v="0"/>
    <n v="10719"/>
    <x v="0"/>
  </r>
  <r>
    <s v="11580645955"/>
    <s v="25181COCH1AH"/>
    <s v="FA"/>
    <s v="R4"/>
    <d v="2025-06-30T00:00:00"/>
    <s v=""/>
    <s v="3106"/>
    <x v="0"/>
    <s v="10469"/>
    <s v="0"/>
    <n v="-5"/>
    <s v=""/>
    <n v="-5"/>
    <s v="USD"/>
    <s v="O1"/>
    <s v="USMO6561310740"/>
    <s v="1158064595510469"/>
    <s v=""/>
    <s v="FF_MD_02"/>
    <d v="2025-06-30T00:00:00"/>
    <d v="2025-07-07T00:00:00"/>
    <n v="0"/>
    <s v=""/>
    <s v=""/>
    <s v="3101555422"/>
    <s v="200014603894"/>
    <s v="0010"/>
    <s v="0060"/>
    <s v="R1"/>
    <s v="10-60"/>
    <x v="0"/>
    <x v="0"/>
    <n v="10469"/>
    <x v="2"/>
  </r>
  <r>
    <s v="11580645955"/>
    <s v="25181COCH1AH"/>
    <s v="FA"/>
    <s v="R4"/>
    <d v="2025-06-30T00:00:00"/>
    <s v=""/>
    <s v="3106"/>
    <x v="1"/>
    <s v="10514"/>
    <s v="0"/>
    <n v="-5"/>
    <s v=""/>
    <n v="-5"/>
    <s v="USD"/>
    <s v="O1"/>
    <s v="USMO6561310740"/>
    <s v="1158064595510514"/>
    <s v=""/>
    <s v="FF_MD_02"/>
    <d v="2025-06-30T00:00:00"/>
    <d v="2025-07-07T00:00:00"/>
    <n v="0"/>
    <s v=""/>
    <s v=""/>
    <s v="3101555611"/>
    <s v="200014603894"/>
    <s v="0010"/>
    <s v="0060"/>
    <s v="R1"/>
    <s v="10-60"/>
    <x v="0"/>
    <x v="1"/>
    <n v="10514"/>
    <x v="1"/>
  </r>
  <r>
    <s v="11580645971"/>
    <s v="25181COCH1AH"/>
    <s v="FA"/>
    <s v="R4"/>
    <d v="2025-06-30T00:00:00"/>
    <s v=""/>
    <s v="3106"/>
    <x v="0"/>
    <s v="10719"/>
    <s v="0"/>
    <n v="-7.63"/>
    <s v=""/>
    <n v="-7.63"/>
    <s v="USD"/>
    <s v="O1"/>
    <s v="USMO6560522540"/>
    <s v="1158064597110719"/>
    <s v=""/>
    <s v="FF_MD_02"/>
    <d v="2025-06-30T00:00:00"/>
    <d v="2025-07-07T00:00:00"/>
    <n v="0"/>
    <s v=""/>
    <s v=""/>
    <s v="3101482524"/>
    <s v="200014660050"/>
    <s v="0010"/>
    <s v="0060"/>
    <s v="R1"/>
    <s v="10-60"/>
    <x v="0"/>
    <x v="0"/>
    <n v="10719"/>
    <x v="0"/>
  </r>
  <r>
    <s v="11580645980"/>
    <s v="25181COCH1AH"/>
    <s v="FA"/>
    <s v="R4"/>
    <d v="2025-06-30T00:00:00"/>
    <s v=""/>
    <s v="3106"/>
    <x v="0"/>
    <s v="10719"/>
    <s v="0"/>
    <n v="-8.9700000000000006"/>
    <s v=""/>
    <n v="-8.9700000000000006"/>
    <s v="USD"/>
    <s v="O1"/>
    <s v="USMO6485491481"/>
    <s v="1158064598010719"/>
    <s v=""/>
    <s v="FF_MD_02"/>
    <d v="2025-06-30T00:00:00"/>
    <d v="2025-07-07T00:00:00"/>
    <n v="0"/>
    <s v=""/>
    <s v=""/>
    <s v="3101693625"/>
    <s v="200014661710"/>
    <s v="0010"/>
    <s v="0060"/>
    <s v="R1"/>
    <s v="10-60"/>
    <x v="0"/>
    <x v="0"/>
    <n v="10719"/>
    <x v="0"/>
  </r>
  <r>
    <s v="11580645984"/>
    <s v="25181COCH1AH"/>
    <s v="FA"/>
    <s v="R4"/>
    <d v="2025-06-30T00:00:00"/>
    <s v=""/>
    <s v="3106"/>
    <x v="0"/>
    <s v="10719"/>
    <s v="0"/>
    <n v="-5"/>
    <s v=""/>
    <n v="-5"/>
    <s v="USD"/>
    <s v="O1"/>
    <s v="USMO6560520330"/>
    <s v="1158064598410719"/>
    <s v=""/>
    <s v="FF_MD_02"/>
    <d v="2025-06-30T00:00:00"/>
    <d v="2025-07-07T00:00:00"/>
    <n v="0"/>
    <s v=""/>
    <s v=""/>
    <s v="3101639026"/>
    <s v="200014280651"/>
    <s v="0010"/>
    <s v="0060"/>
    <s v="R1"/>
    <s v="10-60"/>
    <x v="0"/>
    <x v="0"/>
    <n v="10719"/>
    <x v="0"/>
  </r>
  <r>
    <s v="11580646015"/>
    <s v="25181COCH1AH"/>
    <s v="FA"/>
    <s v="R4"/>
    <d v="2025-06-30T00:00:00"/>
    <s v=""/>
    <s v="3106"/>
    <x v="1"/>
    <s v="10514"/>
    <s v="0"/>
    <n v="-5"/>
    <s v=""/>
    <n v="-5"/>
    <s v="USD"/>
    <s v="O1"/>
    <s v="USMO6561313440"/>
    <s v="1158064601510514"/>
    <s v=""/>
    <s v="FF_MD_02"/>
    <d v="2025-06-30T00:00:00"/>
    <d v="2025-07-07T00:00:00"/>
    <n v="0"/>
    <s v=""/>
    <s v=""/>
    <s v="3101474062"/>
    <s v="200014345249"/>
    <s v="0010"/>
    <s v="0060"/>
    <s v="R1"/>
    <s v="10-60"/>
    <x v="0"/>
    <x v="1"/>
    <n v="10514"/>
    <x v="1"/>
  </r>
  <r>
    <s v="11580646015"/>
    <s v="25181COCH1AH"/>
    <s v="FA"/>
    <s v="R4"/>
    <d v="2025-06-30T00:00:00"/>
    <s v=""/>
    <s v="3106"/>
    <x v="0"/>
    <s v="10469"/>
    <s v="0"/>
    <n v="-5"/>
    <s v=""/>
    <n v="-5"/>
    <s v="USD"/>
    <s v="O1"/>
    <s v="USMO6561313440"/>
    <s v="1158064601510469"/>
    <s v=""/>
    <s v="FF_MD_02"/>
    <d v="2025-06-30T00:00:00"/>
    <d v="2025-07-07T00:00:00"/>
    <n v="0"/>
    <s v=""/>
    <s v=""/>
    <s v="3101521941"/>
    <s v="200014345249"/>
    <s v="0010"/>
    <s v="0060"/>
    <s v="R1"/>
    <s v="10-60"/>
    <x v="0"/>
    <x v="0"/>
    <n v="10469"/>
    <x v="2"/>
  </r>
  <r>
    <s v="11580646077"/>
    <s v="25181COCH1AH"/>
    <s v="FA"/>
    <s v="R4"/>
    <d v="2025-06-30T00:00:00"/>
    <s v=""/>
    <s v="3106"/>
    <x v="0"/>
    <s v="10719"/>
    <s v="0"/>
    <n v="-5"/>
    <s v=""/>
    <n v="-5"/>
    <s v="USD"/>
    <s v="O1"/>
    <s v="USMO6560514040"/>
    <s v="1158064607710719"/>
    <s v=""/>
    <s v="FF_MD_02"/>
    <d v="2025-06-30T00:00:00"/>
    <d v="2025-07-07T00:00:00"/>
    <n v="0"/>
    <s v=""/>
    <s v=""/>
    <s v="3101500514"/>
    <s v="200014443101"/>
    <s v="0010"/>
    <s v="0060"/>
    <s v="C1"/>
    <s v="10-60"/>
    <x v="0"/>
    <x v="0"/>
    <n v="10719"/>
    <x v="0"/>
  </r>
  <r>
    <s v="11580646118"/>
    <s v="25181COCH1AH"/>
    <s v="FA"/>
    <s v="R4"/>
    <d v="2025-06-30T00:00:00"/>
    <s v=""/>
    <s v="3106"/>
    <x v="1"/>
    <s v="10514"/>
    <s v="0"/>
    <n v="-5"/>
    <s v=""/>
    <n v="-5"/>
    <s v="USD"/>
    <s v="O1"/>
    <s v="USMO6561318140"/>
    <s v="1158064611810514"/>
    <s v=""/>
    <s v="FF_MD_02"/>
    <d v="2025-06-30T00:00:00"/>
    <d v="2025-07-07T00:00:00"/>
    <n v="0"/>
    <s v=""/>
    <s v=""/>
    <s v="3101519006"/>
    <s v="200014658278"/>
    <s v="0010"/>
    <s v="0060"/>
    <s v="C1"/>
    <s v="10-60"/>
    <x v="0"/>
    <x v="1"/>
    <n v="10514"/>
    <x v="1"/>
  </r>
  <r>
    <s v="11580646118"/>
    <s v="25181COCH1AH"/>
    <s v="FA"/>
    <s v="R4"/>
    <d v="2025-06-30T00:00:00"/>
    <s v=""/>
    <s v="3106"/>
    <x v="0"/>
    <s v="10469"/>
    <s v="0"/>
    <n v="-5"/>
    <s v=""/>
    <n v="-5"/>
    <s v="USD"/>
    <s v="O1"/>
    <s v="USMO6561318140"/>
    <s v="1158064611810469"/>
    <s v=""/>
    <s v="FF_MD_02"/>
    <d v="2025-06-30T00:00:00"/>
    <d v="2025-07-07T00:00:00"/>
    <n v="0"/>
    <s v=""/>
    <s v=""/>
    <s v="3101518904"/>
    <s v="200014658278"/>
    <s v="0010"/>
    <s v="0060"/>
    <s v="C1"/>
    <s v="10-60"/>
    <x v="0"/>
    <x v="0"/>
    <n v="10469"/>
    <x v="2"/>
  </r>
  <r>
    <s v="11580646119"/>
    <s v="25181COCH1AH"/>
    <s v="FA"/>
    <s v="R4"/>
    <d v="2025-06-30T00:00:00"/>
    <s v=""/>
    <s v="3106"/>
    <x v="0"/>
    <s v="10469"/>
    <s v="0"/>
    <n v="-5"/>
    <s v=""/>
    <n v="-5"/>
    <s v="USD"/>
    <s v="O1"/>
    <s v="USMO6561321440"/>
    <s v="1158064611910469"/>
    <s v=""/>
    <s v="FF_MD_02"/>
    <d v="2025-06-30T00:00:00"/>
    <d v="2025-07-07T00:00:00"/>
    <n v="0"/>
    <s v=""/>
    <s v=""/>
    <s v="3101513481"/>
    <s v="200014660613"/>
    <s v="0010"/>
    <s v="0060"/>
    <s v="C1"/>
    <s v="10-60"/>
    <x v="0"/>
    <x v="0"/>
    <n v="10469"/>
    <x v="2"/>
  </r>
  <r>
    <s v="11580646119"/>
    <s v="25181COCH1AH"/>
    <s v="FA"/>
    <s v="R4"/>
    <d v="2025-06-30T00:00:00"/>
    <s v=""/>
    <s v="3106"/>
    <x v="1"/>
    <s v="10514"/>
    <s v="0"/>
    <n v="-6.28"/>
    <s v=""/>
    <n v="-6.28"/>
    <s v="USD"/>
    <s v="O1"/>
    <s v="USMO6561321440"/>
    <s v="1158064611910514"/>
    <s v=""/>
    <s v="FF_MD_02"/>
    <d v="2025-06-30T00:00:00"/>
    <d v="2025-07-07T00:00:00"/>
    <n v="0"/>
    <s v=""/>
    <s v=""/>
    <s v="3101513579"/>
    <s v="200014660613"/>
    <s v="0010"/>
    <s v="0060"/>
    <s v="C1"/>
    <s v="10-60"/>
    <x v="0"/>
    <x v="1"/>
    <n v="10514"/>
    <x v="1"/>
  </r>
  <r>
    <s v="11580646317"/>
    <s v="25181COCH1AH"/>
    <s v="FA"/>
    <s v="R4"/>
    <d v="2025-06-30T00:00:00"/>
    <s v=""/>
    <s v="3106"/>
    <x v="0"/>
    <s v="10719"/>
    <s v="0"/>
    <n v="-5.59"/>
    <s v=""/>
    <n v="-5.59"/>
    <s v="USD"/>
    <s v="O1"/>
    <s v="USMO6560515270"/>
    <s v="1158064631710719"/>
    <s v=""/>
    <s v="FF_MD_02"/>
    <d v="2025-06-30T00:00:00"/>
    <d v="2025-07-07T00:00:00"/>
    <n v="0"/>
    <s v=""/>
    <s v=""/>
    <s v="3101646012"/>
    <s v="200014336701"/>
    <s v="0010"/>
    <s v="0060"/>
    <s v="R1"/>
    <s v="10-60"/>
    <x v="0"/>
    <x v="0"/>
    <n v="10719"/>
    <x v="0"/>
  </r>
  <r>
    <s v="11675625595"/>
    <s v="25153INV01BM"/>
    <s v="FA"/>
    <s v="R4"/>
    <d v="2025-06-02T00:00:00"/>
    <s v=""/>
    <s v="3106"/>
    <x v="1"/>
    <s v="10720"/>
    <s v="0"/>
    <n v="-5"/>
    <s v=""/>
    <n v="-5"/>
    <s v="USD"/>
    <s v="O1"/>
    <s v="USMO6375541610"/>
    <s v="1167562559510720"/>
    <s v=""/>
    <s v="BATCH_ID"/>
    <d v="2025-06-02T00:00:00"/>
    <d v="2025-06-03T00:00:00"/>
    <n v="0"/>
    <s v=""/>
    <s v=""/>
    <s v="3101221927"/>
    <s v="200010052732"/>
    <s v="0010"/>
    <s v="0060"/>
    <s v="R1"/>
    <s v="10-60"/>
    <x v="0"/>
    <x v="1"/>
    <n v="10720"/>
    <x v="3"/>
  </r>
  <r>
    <s v="11675625662"/>
    <s v="25153INV01BM"/>
    <s v="FA"/>
    <s v="R4"/>
    <d v="2025-06-02T00:00:00"/>
    <s v=""/>
    <s v="3106"/>
    <x v="1"/>
    <s v="10720"/>
    <s v="0"/>
    <n v="-21.73"/>
    <s v=""/>
    <n v="-21.73"/>
    <s v="USD"/>
    <s v="O1"/>
    <s v="USMO6375534230"/>
    <s v="1167562566210720"/>
    <s v=""/>
    <s v="BATCH_ID"/>
    <d v="2025-06-02T00:00:00"/>
    <d v="2025-06-03T00:00:00"/>
    <n v="0"/>
    <s v=""/>
    <s v=""/>
    <s v="3101232162"/>
    <s v="200009896842"/>
    <s v="0010"/>
    <s v="0060"/>
    <s v="R1"/>
    <s v="10-60"/>
    <x v="0"/>
    <x v="1"/>
    <n v="10720"/>
    <x v="3"/>
  </r>
  <r>
    <s v="11675625730"/>
    <s v="25153INV01BM"/>
    <s v="FA"/>
    <s v="R4"/>
    <d v="2025-06-02T00:00:00"/>
    <s v=""/>
    <s v="3106"/>
    <x v="1"/>
    <s v="10720"/>
    <s v="0"/>
    <n v="-5"/>
    <s v=""/>
    <n v="-5"/>
    <s v="USD"/>
    <s v="O1"/>
    <s v="USMO6375515460"/>
    <s v="1167562573010720"/>
    <s v=""/>
    <s v="BATCH_ID"/>
    <d v="2025-06-02T00:00:00"/>
    <d v="2025-06-03T00:00:00"/>
    <n v="0"/>
    <s v=""/>
    <s v=""/>
    <s v="3101222224"/>
    <s v="200010062327"/>
    <s v="0010"/>
    <s v="0060"/>
    <s v="R1"/>
    <s v="10-60"/>
    <x v="0"/>
    <x v="1"/>
    <n v="10720"/>
    <x v="3"/>
  </r>
  <r>
    <s v="11675625738"/>
    <s v="25153INV01BM"/>
    <s v="FA"/>
    <s v="R4"/>
    <d v="2025-06-02T00:00:00"/>
    <s v=""/>
    <s v="3106"/>
    <x v="1"/>
    <s v="10720"/>
    <s v="0"/>
    <n v="-5"/>
    <s v=""/>
    <n v="-5"/>
    <s v="USD"/>
    <s v="O1"/>
    <s v="USMO6375541330"/>
    <s v="1167562573810720"/>
    <s v=""/>
    <s v="BATCH_ID"/>
    <d v="2025-06-02T00:00:00"/>
    <d v="2025-06-03T00:00:00"/>
    <n v="0"/>
    <s v=""/>
    <s v=""/>
    <s v="3101245011"/>
    <s v="200010095293"/>
    <s v="0010"/>
    <s v="0060"/>
    <s v="R1"/>
    <s v="10-60"/>
    <x v="0"/>
    <x v="1"/>
    <n v="10720"/>
    <x v="3"/>
  </r>
  <r>
    <s v="11675625812"/>
    <s v="25153INV01BM"/>
    <s v="FA"/>
    <s v="R4"/>
    <d v="2025-06-02T00:00:00"/>
    <s v=""/>
    <s v="3106"/>
    <x v="1"/>
    <s v="10720"/>
    <s v="0"/>
    <n v="-7.9"/>
    <s v=""/>
    <n v="-7.9"/>
    <s v="USD"/>
    <s v="O1"/>
    <s v="USMO6384185241"/>
    <s v="1167562581210720"/>
    <s v=""/>
    <s v="BATCH_ID"/>
    <d v="2025-06-02T00:00:00"/>
    <d v="2025-06-03T00:00:00"/>
    <n v="0"/>
    <s v=""/>
    <s v=""/>
    <s v="3101671031"/>
    <s v="200013566548"/>
    <s v="0010"/>
    <s v="0060"/>
    <s v="R1"/>
    <s v="10-60"/>
    <x v="0"/>
    <x v="1"/>
    <n v="10720"/>
    <x v="3"/>
  </r>
  <r>
    <s v="11675625929"/>
    <s v="25153INV01BM"/>
    <s v="FA"/>
    <s v="R4"/>
    <d v="2025-06-02T00:00:00"/>
    <s v=""/>
    <s v="3106"/>
    <x v="1"/>
    <s v="10720"/>
    <s v="0"/>
    <n v="-5"/>
    <s v=""/>
    <n v="-5"/>
    <s v="USD"/>
    <s v="O1"/>
    <s v="USMO6384187161"/>
    <s v="1167562592910720"/>
    <s v=""/>
    <s v="BATCH_ID"/>
    <d v="2025-06-02T00:00:00"/>
    <d v="2025-06-03T00:00:00"/>
    <n v="0"/>
    <s v=""/>
    <s v=""/>
    <s v="3101677322"/>
    <s v="200013680612"/>
    <s v="0010"/>
    <s v="0060"/>
    <s v="R1"/>
    <s v="10-60"/>
    <x v="0"/>
    <x v="1"/>
    <n v="10720"/>
    <x v="3"/>
  </r>
  <r>
    <s v="11675625951"/>
    <s v="25153INV01BM"/>
    <s v="FA"/>
    <s v="R4"/>
    <d v="2025-06-02T00:00:00"/>
    <s v=""/>
    <s v="3106"/>
    <x v="0"/>
    <s v="10719"/>
    <s v="0"/>
    <n v="-5"/>
    <s v=""/>
    <n v="-5"/>
    <s v="USD"/>
    <s v="O1"/>
    <s v="USMO6396600001"/>
    <s v="1167562595110719"/>
    <s v=""/>
    <s v="BATCH_ID"/>
    <d v="2025-06-02T00:00:00"/>
    <d v="2025-06-03T00:00:00"/>
    <n v="0"/>
    <s v=""/>
    <s v=""/>
    <s v="3101515348"/>
    <s v="200013701186"/>
    <s v="0010"/>
    <s v="0060"/>
    <s v="R1"/>
    <s v="10-60"/>
    <x v="0"/>
    <x v="0"/>
    <n v="10719"/>
    <x v="0"/>
  </r>
  <r>
    <s v="11675627171"/>
    <s v="25155INV01AO"/>
    <s v="FA"/>
    <s v="R4"/>
    <d v="2025-06-04T00:00:00"/>
    <s v=""/>
    <s v="3106"/>
    <x v="0"/>
    <s v="10719"/>
    <s v="0"/>
    <n v="-5"/>
    <s v=""/>
    <n v="-5"/>
    <s v="USD"/>
    <s v="O1"/>
    <s v="USMO6307720050"/>
    <s v="1167562717110719"/>
    <s v=""/>
    <s v="BATCH_ID"/>
    <d v="2025-06-04T00:00:00"/>
    <d v="2025-06-05T00:00:00"/>
    <n v="0"/>
    <s v=""/>
    <s v=""/>
    <s v="3102228143"/>
    <s v="200015946649"/>
    <s v="0010"/>
    <s v="0060"/>
    <s v="R1"/>
    <s v="10-60"/>
    <x v="0"/>
    <x v="0"/>
    <n v="10719"/>
    <x v="0"/>
  </r>
  <r>
    <s v="11675627899"/>
    <s v="25156INV01AJ"/>
    <s v="FA"/>
    <s v="R4"/>
    <d v="2025-06-05T00:00:00"/>
    <s v=""/>
    <s v="3106"/>
    <x v="0"/>
    <s v="10719"/>
    <s v="0"/>
    <n v="-10.39"/>
    <s v=""/>
    <n v="-10.39"/>
    <s v="USD"/>
    <s v="O1"/>
    <s v="USMO6570591960"/>
    <s v="1167562789910719"/>
    <s v=""/>
    <s v="BATCH_ID"/>
    <d v="2025-06-05T00:00:00"/>
    <d v="2025-06-06T00:00:00"/>
    <n v="0"/>
    <s v=""/>
    <s v=""/>
    <s v="3101608990"/>
    <s v="200011547458"/>
    <s v="0010"/>
    <s v="0060"/>
    <s v="C1"/>
    <s v="10-60"/>
    <x v="0"/>
    <x v="0"/>
    <n v="10719"/>
    <x v="0"/>
  </r>
  <r>
    <s v="11675628012"/>
    <s v="25156INV01AJ"/>
    <s v="FA"/>
    <s v="R4"/>
    <d v="2025-06-05T00:00:00"/>
    <s v=""/>
    <s v="3106"/>
    <x v="0"/>
    <s v="10719"/>
    <s v="0"/>
    <n v="-5"/>
    <s v=""/>
    <n v="-5"/>
    <s v="USD"/>
    <s v="O1"/>
    <s v="USMO6576991201"/>
    <s v="1167562801210719"/>
    <s v=""/>
    <s v="BATCH_ID"/>
    <d v="2025-06-05T00:00:00"/>
    <d v="2025-06-06T00:00:00"/>
    <n v="0"/>
    <s v=""/>
    <s v=""/>
    <s v="3101511287"/>
    <s v="200011556616"/>
    <s v="0010"/>
    <s v="0060"/>
    <s v="R1"/>
    <s v="10-60"/>
    <x v="0"/>
    <x v="0"/>
    <n v="10719"/>
    <x v="0"/>
  </r>
  <r>
    <s v="11675628064"/>
    <s v="25156INV01AJ"/>
    <s v="FA"/>
    <s v="R4"/>
    <d v="2025-06-05T00:00:00"/>
    <s v=""/>
    <s v="3106"/>
    <x v="0"/>
    <s v="10719"/>
    <s v="0"/>
    <n v="-5"/>
    <s v=""/>
    <n v="-5"/>
    <s v="USD"/>
    <s v="O1"/>
    <s v="USMO6560512260"/>
    <s v="1167562806410719"/>
    <s v=""/>
    <s v="BATCH_ID"/>
    <d v="2025-06-05T00:00:00"/>
    <d v="2025-06-06T00:00:00"/>
    <n v="0"/>
    <s v=""/>
    <s v=""/>
    <s v="3101631149"/>
    <s v="200012622904"/>
    <s v="0010"/>
    <s v="0060"/>
    <s v="R1"/>
    <s v="10-60"/>
    <x v="0"/>
    <x v="0"/>
    <n v="10719"/>
    <x v="0"/>
  </r>
  <r>
    <s v="11675628106"/>
    <s v="25156INV01AJ"/>
    <s v="FA"/>
    <s v="R4"/>
    <d v="2025-06-05T00:00:00"/>
    <s v=""/>
    <s v="3106"/>
    <x v="0"/>
    <s v="10719"/>
    <s v="0"/>
    <n v="-5"/>
    <s v=""/>
    <n v="-5"/>
    <s v="USD"/>
    <s v="O1"/>
    <s v="USMO6560512720"/>
    <s v="1167562810610719"/>
    <s v=""/>
    <s v="BATCH_ID"/>
    <d v="2025-06-05T00:00:00"/>
    <d v="2025-06-06T00:00:00"/>
    <n v="0"/>
    <s v=""/>
    <s v=""/>
    <s v="3101642875"/>
    <s v="200012627655"/>
    <s v="0010"/>
    <s v="0060"/>
    <s v="R1"/>
    <s v="10-60"/>
    <x v="0"/>
    <x v="0"/>
    <n v="10719"/>
    <x v="0"/>
  </r>
  <r>
    <s v="11675628229"/>
    <s v="25156INV01AJ"/>
    <s v="FA"/>
    <s v="R4"/>
    <d v="2025-06-05T00:00:00"/>
    <s v=""/>
    <s v="3106"/>
    <x v="0"/>
    <s v="10469"/>
    <s v="0"/>
    <n v="-14.36"/>
    <s v=""/>
    <n v="-14.36"/>
    <s v="USD"/>
    <s v="O1"/>
    <s v="USMO6561300000"/>
    <s v="1167562822910469"/>
    <s v=""/>
    <s v="BATCH_ID"/>
    <d v="2025-06-05T00:00:00"/>
    <d v="2025-06-06T00:00:00"/>
    <n v="0"/>
    <s v=""/>
    <s v=""/>
    <s v="3101495063"/>
    <s v="200014003343"/>
    <s v="0010"/>
    <s v="0060"/>
    <s v="C1"/>
    <s v="10-60"/>
    <x v="0"/>
    <x v="0"/>
    <n v="10469"/>
    <x v="2"/>
  </r>
  <r>
    <s v="11675628363"/>
    <s v="25156INV01AJ"/>
    <s v="FA"/>
    <s v="R4"/>
    <d v="2025-06-05T00:00:00"/>
    <s v=""/>
    <s v="3106"/>
    <x v="0"/>
    <s v="10719"/>
    <s v="0"/>
    <n v="-5"/>
    <s v=""/>
    <n v="-5"/>
    <s v="USD"/>
    <s v="O1"/>
    <s v="USMO6560511600"/>
    <s v="1167562836310719"/>
    <s v=""/>
    <s v="BATCH_ID"/>
    <d v="2025-06-05T00:00:00"/>
    <d v="2025-06-06T00:00:00"/>
    <n v="0"/>
    <s v=""/>
    <s v=""/>
    <s v="3102121105"/>
    <s v="200015431089"/>
    <s v="0010"/>
    <s v="0060"/>
    <s v="R1"/>
    <s v="10-60"/>
    <x v="0"/>
    <x v="0"/>
    <n v="10719"/>
    <x v="0"/>
  </r>
  <r>
    <s v="11675630523"/>
    <s v="25157INV01AY"/>
    <s v="FA"/>
    <s v="R4"/>
    <d v="2025-06-06T00:00:00"/>
    <s v=""/>
    <s v="3106"/>
    <x v="0"/>
    <s v="10719"/>
    <s v="0"/>
    <n v="-5"/>
    <s v=""/>
    <n v="-5"/>
    <s v="USD"/>
    <s v="O1"/>
    <s v="USMO6485492400"/>
    <s v="1167563052310719"/>
    <s v=""/>
    <s v="BATCH_ID"/>
    <d v="2025-06-06T00:00:00"/>
    <d v="2025-06-09T00:00:00"/>
    <n v="0"/>
    <s v=""/>
    <s v=""/>
    <s v="3102267876"/>
    <s v="200016151926"/>
    <s v="0010"/>
    <s v="0060"/>
    <s v="R1"/>
    <s v="10-60"/>
    <x v="0"/>
    <x v="0"/>
    <n v="10719"/>
    <x v="0"/>
  </r>
  <r>
    <s v="11675631681"/>
    <s v="25161INV01AV"/>
    <s v="FA"/>
    <s v="R4"/>
    <d v="2025-06-10T00:00:00"/>
    <s v=""/>
    <s v="3106"/>
    <x v="1"/>
    <s v="10514"/>
    <s v="0"/>
    <n v="-5"/>
    <s v=""/>
    <n v="-5"/>
    <s v="USD"/>
    <s v="O1"/>
    <s v="USMO6561315170"/>
    <s v="1167563168110514"/>
    <s v=""/>
    <s v="BATCH_ID"/>
    <d v="2025-06-10T00:00:00"/>
    <d v="2025-06-11T00:00:00"/>
    <n v="0"/>
    <s v=""/>
    <s v=""/>
    <s v="3101540716"/>
    <s v="200012203234"/>
    <s v="0010"/>
    <s v="0060"/>
    <s v="C1"/>
    <s v="10-60"/>
    <x v="0"/>
    <x v="1"/>
    <n v="10514"/>
    <x v="1"/>
  </r>
  <r>
    <s v="11675631681"/>
    <s v="25161INV01AV"/>
    <s v="FA"/>
    <s v="R4"/>
    <d v="2025-06-10T00:00:00"/>
    <s v=""/>
    <s v="3106"/>
    <x v="0"/>
    <s v="10469"/>
    <s v="0"/>
    <n v="-5"/>
    <s v=""/>
    <n v="-5"/>
    <s v="USD"/>
    <s v="O1"/>
    <s v="USMO6561315170"/>
    <s v="1167563168110469"/>
    <s v=""/>
    <s v="BATCH_ID"/>
    <d v="2025-06-10T00:00:00"/>
    <d v="2025-06-11T00:00:00"/>
    <n v="0"/>
    <s v=""/>
    <s v=""/>
    <s v="3101540813"/>
    <s v="200012203234"/>
    <s v="0010"/>
    <s v="0060"/>
    <s v="C1"/>
    <s v="10-60"/>
    <x v="0"/>
    <x v="0"/>
    <n v="10469"/>
    <x v="2"/>
  </r>
  <r>
    <s v="11675631845"/>
    <s v="25161INV01AV"/>
    <s v="FA"/>
    <s v="R4"/>
    <d v="2025-06-10T00:00:00"/>
    <s v=""/>
    <s v="3106"/>
    <x v="0"/>
    <s v="10469"/>
    <s v="0"/>
    <n v="-5"/>
    <s v=""/>
    <n v="-5"/>
    <s v="USD"/>
    <s v="O1"/>
    <s v="USMO6561325210"/>
    <s v="1167563184510469"/>
    <s v=""/>
    <s v="BATCH_ID"/>
    <d v="2025-06-10T00:00:00"/>
    <d v="2025-06-11T00:00:00"/>
    <n v="0"/>
    <s v=""/>
    <s v=""/>
    <s v="3101684237"/>
    <s v="200014275263"/>
    <s v="0010"/>
    <s v="0060"/>
    <s v="R1"/>
    <s v="10-60"/>
    <x v="0"/>
    <x v="0"/>
    <n v="10469"/>
    <x v="2"/>
  </r>
  <r>
    <s v="11675631845"/>
    <s v="25161INV01AV"/>
    <s v="FA"/>
    <s v="R4"/>
    <d v="2025-06-10T00:00:00"/>
    <s v=""/>
    <s v="3106"/>
    <x v="1"/>
    <s v="10514"/>
    <s v="0"/>
    <n v="-5"/>
    <s v=""/>
    <n v="-5"/>
    <s v="USD"/>
    <s v="O1"/>
    <s v="USMO6561325210"/>
    <s v="1167563184510514"/>
    <s v=""/>
    <s v="BATCH_ID"/>
    <d v="2025-06-10T00:00:00"/>
    <d v="2025-06-11T00:00:00"/>
    <n v="0"/>
    <s v=""/>
    <s v=""/>
    <s v="3101684319"/>
    <s v="200014275263"/>
    <s v="0010"/>
    <s v="0060"/>
    <s v="R1"/>
    <s v="10-60"/>
    <x v="0"/>
    <x v="1"/>
    <n v="10514"/>
    <x v="1"/>
  </r>
  <r>
    <s v="11675631939"/>
    <s v="25161INV01AV"/>
    <s v="FA"/>
    <s v="R4"/>
    <d v="2025-06-10T00:00:00"/>
    <s v=""/>
    <s v="3106"/>
    <x v="0"/>
    <s v="10469"/>
    <s v="0"/>
    <n v="-5"/>
    <s v=""/>
    <n v="-5"/>
    <s v="USD"/>
    <s v="O1"/>
    <s v="USMO6561319050"/>
    <s v="1167563193910469"/>
    <s v=""/>
    <s v="BATCH_ID"/>
    <d v="2025-06-10T00:00:00"/>
    <d v="2025-06-11T00:00:00"/>
    <n v="0"/>
    <s v=""/>
    <s v=""/>
    <s v="3101538260"/>
    <s v="200014274431"/>
    <s v="0010"/>
    <s v="0060"/>
    <s v="R1"/>
    <s v="10-60"/>
    <x v="0"/>
    <x v="0"/>
    <n v="10469"/>
    <x v="2"/>
  </r>
  <r>
    <s v="11675631939"/>
    <s v="25161INV01AV"/>
    <s v="FA"/>
    <s v="R4"/>
    <d v="2025-06-10T00:00:00"/>
    <s v=""/>
    <s v="3106"/>
    <x v="1"/>
    <s v="10514"/>
    <s v="0"/>
    <n v="-5"/>
    <s v=""/>
    <n v="-5"/>
    <s v="USD"/>
    <s v="O1"/>
    <s v="USMO6561319050"/>
    <s v="1167563193910514"/>
    <s v=""/>
    <s v="BATCH_ID"/>
    <d v="2025-06-10T00:00:00"/>
    <d v="2025-06-11T00:00:00"/>
    <n v="0"/>
    <s v=""/>
    <s v=""/>
    <s v="3101538071"/>
    <s v="200014274431"/>
    <s v="0010"/>
    <s v="0060"/>
    <s v="R1"/>
    <s v="10-60"/>
    <x v="0"/>
    <x v="1"/>
    <n v="10514"/>
    <x v="1"/>
  </r>
  <r>
    <s v="11675633020"/>
    <s v="25163INV01BE"/>
    <s v="FA"/>
    <s v="R4"/>
    <d v="2025-06-12T00:00:00"/>
    <s v=""/>
    <s v="3106"/>
    <x v="0"/>
    <s v="10719"/>
    <s v="0"/>
    <n v="-5"/>
    <s v=""/>
    <n v="-5"/>
    <s v="USD"/>
    <s v="O1"/>
    <s v="USMO6560515680"/>
    <s v="1167563302010719"/>
    <s v=""/>
    <s v="BATCH_ID"/>
    <d v="2025-06-12T00:00:00"/>
    <d v="2025-06-13T00:00:00"/>
    <n v="0"/>
    <s v=""/>
    <s v=""/>
    <s v="3101673827"/>
    <s v="200014167460"/>
    <s v="0010"/>
    <s v="0060"/>
    <s v="C1"/>
    <s v="10-60"/>
    <x v="0"/>
    <x v="0"/>
    <n v="10719"/>
    <x v="0"/>
  </r>
  <r>
    <s v="11675633061"/>
    <s v="25163INV01BE"/>
    <s v="FA"/>
    <s v="R4"/>
    <d v="2025-06-12T00:00:00"/>
    <s v=""/>
    <s v="3106"/>
    <x v="0"/>
    <s v="10719"/>
    <s v="0"/>
    <n v="-5"/>
    <s v=""/>
    <n v="-5"/>
    <s v="USD"/>
    <s v="O1"/>
    <s v="USMO6561684201"/>
    <s v="1167563306110719"/>
    <s v=""/>
    <s v="BATCH_ID"/>
    <d v="2025-06-12T00:00:00"/>
    <d v="2025-06-13T00:00:00"/>
    <n v="0"/>
    <s v=""/>
    <s v=""/>
    <s v="3102230245"/>
    <s v="200015949759"/>
    <s v="0010"/>
    <s v="0060"/>
    <s v="R1"/>
    <s v="10-60"/>
    <x v="0"/>
    <x v="0"/>
    <n v="10719"/>
    <x v="0"/>
  </r>
  <r>
    <s v="11675633876"/>
    <s v="25164INV01AL"/>
    <s v="FA"/>
    <s v="R4"/>
    <d v="2025-06-13T00:00:00"/>
    <s v=""/>
    <s v="3106"/>
    <x v="0"/>
    <s v="10469"/>
    <s v="0"/>
    <n v="-5"/>
    <s v=""/>
    <n v="-5"/>
    <s v="USD"/>
    <s v="O1"/>
    <s v="USMO6561317570"/>
    <s v="1167563387610469"/>
    <s v=""/>
    <s v="BATCH_ID"/>
    <d v="2025-06-13T00:00:00"/>
    <d v="2025-06-16T00:00:00"/>
    <n v="0"/>
    <s v=""/>
    <s v=""/>
    <s v="3101638670"/>
    <s v="200012336786"/>
    <s v="0010"/>
    <s v="0060"/>
    <s v="R1"/>
    <s v="10-60"/>
    <x v="0"/>
    <x v="0"/>
    <n v="10469"/>
    <x v="2"/>
  </r>
  <r>
    <s v="11675633876"/>
    <s v="25164INV01AL"/>
    <s v="FA"/>
    <s v="R4"/>
    <d v="2025-06-13T00:00:00"/>
    <s v=""/>
    <s v="3106"/>
    <x v="1"/>
    <s v="10514"/>
    <s v="0"/>
    <n v="-5"/>
    <s v=""/>
    <n v="-5"/>
    <s v="USD"/>
    <s v="O1"/>
    <s v="USMO6561317570"/>
    <s v="1167563387610514"/>
    <s v=""/>
    <s v="BATCH_ID"/>
    <d v="2025-06-13T00:00:00"/>
    <d v="2025-06-16T00:00:00"/>
    <n v="0"/>
    <s v=""/>
    <s v=""/>
    <s v="3101638765"/>
    <s v="200012336786"/>
    <s v="0010"/>
    <s v="0060"/>
    <s v="R1"/>
    <s v="10-60"/>
    <x v="0"/>
    <x v="1"/>
    <n v="10514"/>
    <x v="1"/>
  </r>
  <r>
    <s v="11675633942"/>
    <s v="25164INV01AL"/>
    <s v="FA"/>
    <s v="R4"/>
    <d v="2025-06-13T00:00:00"/>
    <s v=""/>
    <s v="3106"/>
    <x v="1"/>
    <s v="10514"/>
    <s v="0"/>
    <n v="-5"/>
    <s v=""/>
    <n v="-5"/>
    <s v="USD"/>
    <s v="O1"/>
    <s v="USMO6561320240"/>
    <s v="1167563394210514"/>
    <s v=""/>
    <s v="BATCH_ID"/>
    <d v="2025-06-13T00:00:00"/>
    <d v="2025-06-16T00:00:00"/>
    <n v="0"/>
    <s v=""/>
    <s v=""/>
    <s v="3101648453"/>
    <s v="200014253476"/>
    <s v="0010"/>
    <s v="0060"/>
    <s v="R1"/>
    <s v="10-60"/>
    <x v="0"/>
    <x v="1"/>
    <n v="10514"/>
    <x v="1"/>
  </r>
  <r>
    <s v="11675633942"/>
    <s v="25164INV01AL"/>
    <s v="FA"/>
    <s v="R4"/>
    <d v="2025-06-13T00:00:00"/>
    <s v=""/>
    <s v="3106"/>
    <x v="0"/>
    <s v="10469"/>
    <s v="0"/>
    <n v="-5"/>
    <s v=""/>
    <n v="-5"/>
    <s v="USD"/>
    <s v="O1"/>
    <s v="USMO6561320240"/>
    <s v="1167563394210469"/>
    <s v=""/>
    <s v="BATCH_ID"/>
    <d v="2025-06-13T00:00:00"/>
    <d v="2025-06-16T00:00:00"/>
    <n v="0"/>
    <s v=""/>
    <s v=""/>
    <s v="3101648546"/>
    <s v="200014253476"/>
    <s v="0010"/>
    <s v="0060"/>
    <s v="R1"/>
    <s v="10-60"/>
    <x v="0"/>
    <x v="0"/>
    <n v="10469"/>
    <x v="2"/>
  </r>
  <r>
    <s v="11675634020"/>
    <s v="25164INV01AL"/>
    <s v="FA"/>
    <s v="R4"/>
    <d v="2025-06-13T00:00:00"/>
    <s v=""/>
    <s v="3106"/>
    <x v="0"/>
    <s v="10469"/>
    <s v="0"/>
    <n v="-5"/>
    <s v=""/>
    <n v="-5"/>
    <s v="USD"/>
    <s v="O1"/>
    <s v="USMO6561317240"/>
    <s v="1167563402010469"/>
    <s v=""/>
    <s v="BATCH_ID"/>
    <d v="2025-06-13T00:00:00"/>
    <d v="2025-06-16T00:00:00"/>
    <n v="0"/>
    <s v=""/>
    <s v=""/>
    <s v="3101578852"/>
    <s v="200014252486"/>
    <s v="0010"/>
    <s v="0060"/>
    <s v="R1"/>
    <s v="10-60"/>
    <x v="0"/>
    <x v="0"/>
    <n v="10469"/>
    <x v="2"/>
  </r>
  <r>
    <s v="11675634020"/>
    <s v="25164INV01AL"/>
    <s v="FA"/>
    <s v="R4"/>
    <d v="2025-06-13T00:00:00"/>
    <s v=""/>
    <s v="3106"/>
    <x v="1"/>
    <s v="10514"/>
    <s v="0"/>
    <n v="-5"/>
    <s v=""/>
    <n v="-5"/>
    <s v="USD"/>
    <s v="O1"/>
    <s v="USMO6561317240"/>
    <s v="1167563402010514"/>
    <s v=""/>
    <s v="BATCH_ID"/>
    <d v="2025-06-13T00:00:00"/>
    <d v="2025-06-16T00:00:00"/>
    <n v="0"/>
    <s v=""/>
    <s v=""/>
    <s v="3101579043"/>
    <s v="200014252486"/>
    <s v="0010"/>
    <s v="0060"/>
    <s v="R1"/>
    <s v="10-60"/>
    <x v="0"/>
    <x v="1"/>
    <n v="10514"/>
    <x v="1"/>
  </r>
  <r>
    <s v="11675634054"/>
    <s v="25164INV01AL"/>
    <s v="FA"/>
    <s v="R4"/>
    <d v="2025-06-13T00:00:00"/>
    <s v=""/>
    <s v="3106"/>
    <x v="0"/>
    <s v="10469"/>
    <s v="0"/>
    <n v="-5"/>
    <s v=""/>
    <n v="-5"/>
    <s v="USD"/>
    <s v="O1"/>
    <s v="USMO6561317540"/>
    <s v="1167563405410469"/>
    <s v=""/>
    <s v="BATCH_ID"/>
    <d v="2025-06-13T00:00:00"/>
    <d v="2025-06-16T00:00:00"/>
    <n v="0"/>
    <s v=""/>
    <s v=""/>
    <s v="3102120026"/>
    <s v="200015422690"/>
    <s v="0010"/>
    <s v="0060"/>
    <s v="R1"/>
    <s v="10-60"/>
    <x v="0"/>
    <x v="0"/>
    <n v="10469"/>
    <x v="2"/>
  </r>
  <r>
    <s v="11675634054"/>
    <s v="25164INV01AL"/>
    <s v="FA"/>
    <s v="R4"/>
    <d v="2025-06-13T00:00:00"/>
    <s v=""/>
    <s v="3106"/>
    <x v="1"/>
    <s v="10514"/>
    <s v="0"/>
    <n v="-5"/>
    <s v=""/>
    <n v="-5"/>
    <s v="USD"/>
    <s v="O1"/>
    <s v="USMO6561317540"/>
    <s v="1167563405410514"/>
    <s v=""/>
    <s v="BATCH_ID"/>
    <d v="2025-06-13T00:00:00"/>
    <d v="2025-06-16T00:00:00"/>
    <n v="0"/>
    <s v=""/>
    <s v=""/>
    <s v="3102120027"/>
    <s v="200015422690"/>
    <s v="0010"/>
    <s v="0060"/>
    <s v="R1"/>
    <s v="10-60"/>
    <x v="0"/>
    <x v="1"/>
    <n v="10514"/>
    <x v="1"/>
  </r>
  <r>
    <s v="11675635402"/>
    <s v="25167INV01BD"/>
    <s v="FA"/>
    <s v="R4"/>
    <d v="2025-06-16T00:00:00"/>
    <s v=""/>
    <s v="3106"/>
    <x v="1"/>
    <s v="10514"/>
    <s v="0"/>
    <n v="-5"/>
    <s v=""/>
    <n v="-5"/>
    <s v="USD"/>
    <s v="O1"/>
    <s v="USMO6561321200"/>
    <s v="1167563540210514"/>
    <s v=""/>
    <s v="BATCH_ID"/>
    <d v="2025-06-16T00:00:00"/>
    <d v="2025-06-17T00:00:00"/>
    <n v="0"/>
    <s v=""/>
    <s v=""/>
    <s v="3101556672"/>
    <s v="200013140021"/>
    <s v="0010"/>
    <s v="0060"/>
    <s v="R1"/>
    <s v="10-60"/>
    <x v="0"/>
    <x v="1"/>
    <n v="10514"/>
    <x v="1"/>
  </r>
  <r>
    <s v="11675635402"/>
    <s v="25167INV01BD"/>
    <s v="FA"/>
    <s v="R4"/>
    <d v="2025-06-16T00:00:00"/>
    <s v=""/>
    <s v="3106"/>
    <x v="0"/>
    <s v="10469"/>
    <s v="0"/>
    <n v="-5"/>
    <s v=""/>
    <n v="-5"/>
    <s v="USD"/>
    <s v="O1"/>
    <s v="USMO6561321200"/>
    <s v="1167563540210469"/>
    <s v=""/>
    <s v="BATCH_ID"/>
    <d v="2025-06-16T00:00:00"/>
    <d v="2025-06-17T00:00:00"/>
    <n v="0"/>
    <s v=""/>
    <s v=""/>
    <s v="3101556767"/>
    <s v="200013140021"/>
    <s v="0010"/>
    <s v="0060"/>
    <s v="R1"/>
    <s v="10-60"/>
    <x v="0"/>
    <x v="0"/>
    <n v="10469"/>
    <x v="2"/>
  </r>
  <r>
    <s v="11675635539"/>
    <s v="25167INV01A3"/>
    <s v="FA"/>
    <s v="R4"/>
    <d v="2025-06-16T00:00:00"/>
    <s v=""/>
    <s v="3106"/>
    <x v="1"/>
    <s v="10514"/>
    <s v="0"/>
    <n v="-5"/>
    <s v=""/>
    <n v="-5"/>
    <s v="USD"/>
    <s v="O1"/>
    <s v="USMO6561329360"/>
    <s v="1167563553910514"/>
    <s v=""/>
    <s v="BATCH_ID"/>
    <d v="2025-06-16T00:00:00"/>
    <d v="2025-06-17T00:00:00"/>
    <n v="0"/>
    <s v=""/>
    <s v=""/>
    <s v="3101540987"/>
    <s v="200013414103"/>
    <s v="0010"/>
    <s v="0060"/>
    <s v="R1"/>
    <s v="10-60"/>
    <x v="0"/>
    <x v="1"/>
    <n v="10514"/>
    <x v="1"/>
  </r>
  <r>
    <s v="11675635539"/>
    <s v="25167INV01A3"/>
    <s v="FA"/>
    <s v="R4"/>
    <d v="2025-06-16T00:00:00"/>
    <s v=""/>
    <s v="3106"/>
    <x v="0"/>
    <s v="10469"/>
    <s v="0"/>
    <n v="-5"/>
    <s v=""/>
    <n v="-5"/>
    <s v="USD"/>
    <s v="O1"/>
    <s v="USMO6561329360"/>
    <s v="1167563553910469"/>
    <s v=""/>
    <s v="BATCH_ID"/>
    <d v="2025-06-16T00:00:00"/>
    <d v="2025-06-17T00:00:00"/>
    <n v="0"/>
    <s v=""/>
    <s v=""/>
    <s v="3101540892"/>
    <s v="200013414103"/>
    <s v="0010"/>
    <s v="0060"/>
    <s v="R1"/>
    <s v="10-60"/>
    <x v="0"/>
    <x v="0"/>
    <n v="10469"/>
    <x v="2"/>
  </r>
  <r>
    <s v="11675635568"/>
    <s v="25167INV01A3"/>
    <s v="FA"/>
    <s v="R4"/>
    <d v="2025-06-16T00:00:00"/>
    <s v=""/>
    <s v="3106"/>
    <x v="0"/>
    <s v="10469"/>
    <s v="0"/>
    <n v="-5.01"/>
    <s v=""/>
    <n v="-5.01"/>
    <s v="USD"/>
    <s v="O1"/>
    <s v="USMO6561317300"/>
    <s v="1167563556810469"/>
    <s v=""/>
    <s v="BATCH_ID"/>
    <d v="2025-06-16T00:00:00"/>
    <d v="2025-06-17T00:00:00"/>
    <n v="0"/>
    <s v=""/>
    <s v=""/>
    <s v="3101673916"/>
    <s v="200013401688"/>
    <s v="0010"/>
    <s v="0060"/>
    <s v="R1"/>
    <s v="10-60"/>
    <x v="0"/>
    <x v="0"/>
    <n v="10469"/>
    <x v="2"/>
  </r>
  <r>
    <s v="11675635568"/>
    <s v="25167INV01A3"/>
    <s v="FA"/>
    <s v="R4"/>
    <d v="2025-06-16T00:00:00"/>
    <s v=""/>
    <s v="3106"/>
    <x v="1"/>
    <s v="10514"/>
    <s v="0"/>
    <n v="-6.67"/>
    <s v=""/>
    <n v="-6.67"/>
    <s v="USD"/>
    <s v="O1"/>
    <s v="USMO6561317300"/>
    <s v="1167563556810514"/>
    <s v=""/>
    <s v="BATCH_ID"/>
    <d v="2025-06-16T00:00:00"/>
    <d v="2025-06-17T00:00:00"/>
    <n v="0"/>
    <s v=""/>
    <s v=""/>
    <s v="3101673835"/>
    <s v="200013401688"/>
    <s v="0010"/>
    <s v="0060"/>
    <s v="R1"/>
    <s v="10-60"/>
    <x v="0"/>
    <x v="1"/>
    <n v="10514"/>
    <x v="1"/>
  </r>
  <r>
    <s v="11675635716"/>
    <s v="25167INV01BD"/>
    <s v="FA"/>
    <s v="R4"/>
    <d v="2025-06-16T00:00:00"/>
    <s v=""/>
    <s v="3106"/>
    <x v="1"/>
    <s v="10514"/>
    <s v="0"/>
    <n v="-11.17"/>
    <s v=""/>
    <n v="-11.17"/>
    <s v="USD"/>
    <s v="O1"/>
    <s v="USMO6561326400"/>
    <s v="1167563571610514"/>
    <s v=""/>
    <s v="BATCH_ID"/>
    <d v="2025-06-16T00:00:00"/>
    <d v="2025-06-17T00:00:00"/>
    <n v="0"/>
    <s v=""/>
    <s v=""/>
    <s v="3101702976"/>
    <s v="200014204800"/>
    <s v="0010"/>
    <s v="0060"/>
    <s v="R1"/>
    <s v="10-60"/>
    <x v="0"/>
    <x v="1"/>
    <n v="10514"/>
    <x v="1"/>
  </r>
  <r>
    <s v="11675635716"/>
    <s v="25167INV01BD"/>
    <s v="FA"/>
    <s v="R4"/>
    <d v="2025-06-16T00:00:00"/>
    <s v=""/>
    <s v="3106"/>
    <x v="0"/>
    <s v="10469"/>
    <s v="0"/>
    <n v="-7.91"/>
    <s v=""/>
    <n v="-7.91"/>
    <s v="USD"/>
    <s v="O1"/>
    <s v="USMO6561326400"/>
    <s v="1167563571610469"/>
    <s v=""/>
    <s v="BATCH_ID"/>
    <d v="2025-06-16T00:00:00"/>
    <d v="2025-06-17T00:00:00"/>
    <n v="0"/>
    <s v=""/>
    <s v=""/>
    <s v="3101702895"/>
    <s v="200014204800"/>
    <s v="0010"/>
    <s v="0060"/>
    <s v="R1"/>
    <s v="10-60"/>
    <x v="0"/>
    <x v="0"/>
    <n v="10469"/>
    <x v="2"/>
  </r>
  <r>
    <s v="11675635823"/>
    <s v="25167INV01BD"/>
    <s v="FA"/>
    <s v="R4"/>
    <d v="2025-06-16T00:00:00"/>
    <s v=""/>
    <s v="3106"/>
    <x v="1"/>
    <s v="10514"/>
    <s v="0"/>
    <n v="-5"/>
    <s v=""/>
    <n v="-5"/>
    <s v="USD"/>
    <s v="O1"/>
    <s v="USMO6561316380"/>
    <s v="1167563582310514"/>
    <s v=""/>
    <s v="BATCH_ID"/>
    <d v="2025-06-16T00:00:00"/>
    <d v="2025-06-17T00:00:00"/>
    <n v="0"/>
    <s v=""/>
    <s v=""/>
    <s v="3102080187"/>
    <s v="200015228709"/>
    <s v="0010"/>
    <s v="0060"/>
    <s v="R1"/>
    <s v="10-60"/>
    <x v="0"/>
    <x v="1"/>
    <n v="10514"/>
    <x v="1"/>
  </r>
  <r>
    <s v="11675635823"/>
    <s v="25167INV01BD"/>
    <s v="FA"/>
    <s v="R4"/>
    <d v="2025-06-16T00:00:00"/>
    <s v=""/>
    <s v="3106"/>
    <x v="0"/>
    <s v="10469"/>
    <s v="0"/>
    <n v="-5"/>
    <s v=""/>
    <n v="-5"/>
    <s v="USD"/>
    <s v="O1"/>
    <s v="USMO6561316380"/>
    <s v="1167563582310469"/>
    <s v=""/>
    <s v="BATCH_ID"/>
    <d v="2025-06-16T00:00:00"/>
    <d v="2025-06-17T00:00:00"/>
    <n v="0"/>
    <s v=""/>
    <s v=""/>
    <s v="3102080185"/>
    <s v="200015228709"/>
    <s v="0010"/>
    <s v="0060"/>
    <s v="R1"/>
    <s v="10-60"/>
    <x v="0"/>
    <x v="0"/>
    <n v="10469"/>
    <x v="2"/>
  </r>
  <r>
    <s v="11675635848"/>
    <s v="25167INV01BD"/>
    <s v="FA"/>
    <s v="R4"/>
    <d v="2025-06-16T00:00:00"/>
    <s v=""/>
    <s v="3106"/>
    <x v="1"/>
    <s v="10514"/>
    <s v="0"/>
    <n v="-5"/>
    <s v=""/>
    <n v="-5"/>
    <s v="USD"/>
    <s v="O1"/>
    <s v="USMO6561320480"/>
    <s v="1167563584810514"/>
    <s v=""/>
    <s v="BATCH_ID"/>
    <d v="2025-06-16T00:00:00"/>
    <d v="2025-06-17T00:00:00"/>
    <n v="0"/>
    <s v=""/>
    <s v=""/>
    <s v="3102077303"/>
    <s v="200015211069"/>
    <s v="0010"/>
    <s v="0060"/>
    <s v="R1"/>
    <s v="10-60"/>
    <x v="0"/>
    <x v="1"/>
    <n v="10514"/>
    <x v="1"/>
  </r>
  <r>
    <s v="11675635848"/>
    <s v="25167INV01BD"/>
    <s v="FA"/>
    <s v="R4"/>
    <d v="2025-06-16T00:00:00"/>
    <s v=""/>
    <s v="3106"/>
    <x v="0"/>
    <s v="10469"/>
    <s v="0"/>
    <n v="-5"/>
    <s v=""/>
    <n v="-5"/>
    <s v="USD"/>
    <s v="O1"/>
    <s v="USMO6561320480"/>
    <s v="1167563584810469"/>
    <s v=""/>
    <s v="BATCH_ID"/>
    <d v="2025-06-16T00:00:00"/>
    <d v="2025-06-17T00:00:00"/>
    <n v="0"/>
    <s v=""/>
    <s v=""/>
    <s v="3102077301"/>
    <s v="200015211069"/>
    <s v="0010"/>
    <s v="0060"/>
    <s v="R1"/>
    <s v="10-60"/>
    <x v="0"/>
    <x v="0"/>
    <n v="10469"/>
    <x v="2"/>
  </r>
  <r>
    <s v="11675635851"/>
    <s v="25167INV01A3"/>
    <s v="FA"/>
    <s v="R4"/>
    <d v="2025-06-16T00:00:00"/>
    <s v=""/>
    <s v="3106"/>
    <x v="1"/>
    <s v="10514"/>
    <s v="0"/>
    <n v="-5"/>
    <s v=""/>
    <n v="-5"/>
    <s v="USD"/>
    <s v="O1"/>
    <s v="USMO6561326490"/>
    <s v="1167563585110514"/>
    <s v=""/>
    <s v="BATCH_ID"/>
    <d v="2025-06-16T00:00:00"/>
    <d v="2025-06-17T00:00:00"/>
    <n v="0"/>
    <s v=""/>
    <s v=""/>
    <s v="3102103016"/>
    <s v="200015338417"/>
    <s v="0010"/>
    <s v="0060"/>
    <s v="R1"/>
    <s v="10-60"/>
    <x v="0"/>
    <x v="1"/>
    <n v="10514"/>
    <x v="1"/>
  </r>
  <r>
    <s v="11675635851"/>
    <s v="25167INV01A3"/>
    <s v="FA"/>
    <s v="R4"/>
    <d v="2025-06-16T00:00:00"/>
    <s v=""/>
    <s v="3106"/>
    <x v="0"/>
    <s v="10469"/>
    <s v="0"/>
    <n v="-5"/>
    <s v=""/>
    <n v="-5"/>
    <s v="USD"/>
    <s v="O1"/>
    <s v="USMO6561326490"/>
    <s v="1167563585110469"/>
    <s v=""/>
    <s v="BATCH_ID"/>
    <d v="2025-06-16T00:00:00"/>
    <d v="2025-06-17T00:00:00"/>
    <n v="0"/>
    <s v=""/>
    <s v=""/>
    <s v="3102103015"/>
    <s v="200015338417"/>
    <s v="0010"/>
    <s v="0060"/>
    <s v="R1"/>
    <s v="10-60"/>
    <x v="0"/>
    <x v="0"/>
    <n v="10469"/>
    <x v="2"/>
  </r>
  <r>
    <s v="11675638593"/>
    <s v="25168INV01AO"/>
    <s v="FA"/>
    <s v="R4"/>
    <d v="2025-06-17T00:00:00"/>
    <s v=""/>
    <s v="3106"/>
    <x v="0"/>
    <s v="10719"/>
    <s v="0"/>
    <n v="-5"/>
    <s v=""/>
    <n v="-5"/>
    <s v="USD"/>
    <s v="O1"/>
    <s v="USMO6560515150"/>
    <s v="1167563859310719"/>
    <s v=""/>
    <s v="BATCH_ID"/>
    <d v="2025-06-17T00:00:00"/>
    <d v="2025-06-18T00:00:00"/>
    <n v="0"/>
    <s v=""/>
    <s v=""/>
    <s v="3101489981"/>
    <s v="200011373178"/>
    <s v="0010"/>
    <s v="0060"/>
    <s v="R1"/>
    <s v="10-60"/>
    <x v="0"/>
    <x v="0"/>
    <n v="10719"/>
    <x v="0"/>
  </r>
  <r>
    <s v="11675638666"/>
    <s v="25168INV01AO"/>
    <s v="FA"/>
    <s v="R4"/>
    <d v="2025-06-17T00:00:00"/>
    <s v=""/>
    <s v="3106"/>
    <x v="1"/>
    <s v="10720"/>
    <s v="0"/>
    <n v="-6.28"/>
    <s v=""/>
    <n v="-6.28"/>
    <s v="USD"/>
    <s v="O1"/>
    <s v="USMO6370120081"/>
    <s v="1167563866610720"/>
    <s v=""/>
    <s v="BATCH_ID"/>
    <d v="2025-06-17T00:00:00"/>
    <d v="2025-06-18T00:00:00"/>
    <n v="0"/>
    <s v=""/>
    <s v=""/>
    <s v="3101703891"/>
    <s v="200011361447"/>
    <s v="0010"/>
    <s v="0060"/>
    <s v="R1"/>
    <s v="10-60"/>
    <x v="0"/>
    <x v="1"/>
    <n v="10720"/>
    <x v="3"/>
  </r>
  <r>
    <s v="11675638917"/>
    <s v="25168INV01AI"/>
    <s v="FA"/>
    <s v="R4"/>
    <d v="2025-06-17T00:00:00"/>
    <s v=""/>
    <s v="3106"/>
    <x v="0"/>
    <s v="10719"/>
    <s v="0"/>
    <n v="-7.17"/>
    <s v=""/>
    <n v="-7.17"/>
    <s v="USD"/>
    <s v="O1"/>
    <s v="USMO6560516040"/>
    <s v="1167563891710719"/>
    <s v=""/>
    <s v="BATCH_ID"/>
    <d v="2025-06-17T00:00:00"/>
    <d v="2025-06-18T00:00:00"/>
    <n v="0"/>
    <s v=""/>
    <s v=""/>
    <s v="3101674163"/>
    <s v="200012963423"/>
    <s v="0010"/>
    <s v="0060"/>
    <s v="R1"/>
    <s v="10-60"/>
    <x v="0"/>
    <x v="0"/>
    <n v="10719"/>
    <x v="0"/>
  </r>
  <r>
    <s v="11675639035"/>
    <s v="25168INV01A5"/>
    <s v="FA"/>
    <s v="R4"/>
    <d v="2025-06-17T00:00:00"/>
    <s v=""/>
    <s v="3106"/>
    <x v="0"/>
    <s v="10469"/>
    <s v="0"/>
    <n v="-5"/>
    <s v=""/>
    <n v="-5"/>
    <s v="USD"/>
    <s v="O1"/>
    <s v="USMO6561310310"/>
    <s v="1167563903510469"/>
    <s v=""/>
    <s v="BATCH_ID"/>
    <d v="2025-06-17T00:00:00"/>
    <d v="2025-06-18T00:00:00"/>
    <n v="0"/>
    <s v=""/>
    <s v=""/>
    <s v="3101551018"/>
    <s v="200013844911"/>
    <s v="0010"/>
    <s v="0060"/>
    <s v="R1"/>
    <s v="10-60"/>
    <x v="0"/>
    <x v="0"/>
    <n v="10469"/>
    <x v="2"/>
  </r>
  <r>
    <s v="11675639035"/>
    <s v="25168INV01A5"/>
    <s v="FA"/>
    <s v="R4"/>
    <d v="2025-06-17T00:00:00"/>
    <s v=""/>
    <s v="3106"/>
    <x v="1"/>
    <s v="10514"/>
    <s v="0"/>
    <n v="-5"/>
    <s v=""/>
    <n v="-5"/>
    <s v="USD"/>
    <s v="O1"/>
    <s v="USMO6561310310"/>
    <s v="1167563903510514"/>
    <s v=""/>
    <s v="BATCH_ID"/>
    <d v="2025-06-17T00:00:00"/>
    <d v="2025-06-18T00:00:00"/>
    <n v="0"/>
    <s v=""/>
    <s v=""/>
    <s v="3101550824"/>
    <s v="200013844911"/>
    <s v="0010"/>
    <s v="0060"/>
    <s v="R1"/>
    <s v="10-60"/>
    <x v="0"/>
    <x v="1"/>
    <n v="10514"/>
    <x v="1"/>
  </r>
  <r>
    <s v="11675639212"/>
    <s v="25168INV01A5"/>
    <s v="FA"/>
    <s v="R4"/>
    <d v="2025-06-17T00:00:00"/>
    <s v=""/>
    <s v="3106"/>
    <x v="1"/>
    <s v="10514"/>
    <s v="0"/>
    <n v="-5"/>
    <s v=""/>
    <n v="-5"/>
    <s v="USD"/>
    <s v="O1"/>
    <s v="USMO6561312210"/>
    <s v="1167563921210514"/>
    <s v=""/>
    <s v="BATCH_ID"/>
    <d v="2025-06-17T00:00:00"/>
    <d v="2025-06-18T00:00:00"/>
    <n v="0"/>
    <s v=""/>
    <s v=""/>
    <s v="3101671672"/>
    <s v="200013849290"/>
    <s v="0010"/>
    <s v="0060"/>
    <s v="R1"/>
    <s v="10-60"/>
    <x v="0"/>
    <x v="1"/>
    <n v="10514"/>
    <x v="1"/>
  </r>
  <r>
    <s v="11675639212"/>
    <s v="25168INV01A5"/>
    <s v="FA"/>
    <s v="R4"/>
    <d v="2025-06-17T00:00:00"/>
    <s v=""/>
    <s v="3106"/>
    <x v="0"/>
    <s v="10469"/>
    <s v="0"/>
    <n v="-5"/>
    <s v=""/>
    <n v="-5"/>
    <s v="USD"/>
    <s v="O1"/>
    <s v="USMO6561312210"/>
    <s v="1167563921210469"/>
    <s v=""/>
    <s v="BATCH_ID"/>
    <d v="2025-06-17T00:00:00"/>
    <d v="2025-06-18T00:00:00"/>
    <n v="0"/>
    <s v=""/>
    <s v=""/>
    <s v="3101671752"/>
    <s v="200013849290"/>
    <s v="0010"/>
    <s v="0060"/>
    <s v="R1"/>
    <s v="10-60"/>
    <x v="0"/>
    <x v="0"/>
    <n v="10469"/>
    <x v="2"/>
  </r>
  <r>
    <s v="11675639268"/>
    <s v="25168INV01AO"/>
    <s v="FA"/>
    <s v="R4"/>
    <d v="2025-06-17T00:00:00"/>
    <s v=""/>
    <s v="3106"/>
    <x v="0"/>
    <s v="10469"/>
    <s v="0"/>
    <n v="-5"/>
    <s v=""/>
    <n v="-5"/>
    <s v="USD"/>
    <s v="O1"/>
    <s v="USMO6561312320"/>
    <s v="1167563926810469"/>
    <s v=""/>
    <s v="BATCH_ID"/>
    <d v="2025-06-17T00:00:00"/>
    <d v="2025-06-18T00:00:00"/>
    <n v="0"/>
    <s v=""/>
    <s v=""/>
    <s v="3101546716"/>
    <s v="200012562274"/>
    <s v="0010"/>
    <s v="0060"/>
    <s v="R1"/>
    <s v="10-60"/>
    <x v="0"/>
    <x v="0"/>
    <n v="10469"/>
    <x v="2"/>
  </r>
  <r>
    <s v="11675639268"/>
    <s v="25168INV01AO"/>
    <s v="FA"/>
    <s v="R4"/>
    <d v="2025-06-17T00:00:00"/>
    <s v=""/>
    <s v="3106"/>
    <x v="1"/>
    <s v="10514"/>
    <s v="0"/>
    <n v="-5"/>
    <s v=""/>
    <n v="-5"/>
    <s v="USD"/>
    <s v="O1"/>
    <s v="USMO6561312320"/>
    <s v="1167563926810514"/>
    <s v=""/>
    <s v="BATCH_ID"/>
    <d v="2025-06-17T00:00:00"/>
    <d v="2025-06-18T00:00:00"/>
    <n v="0"/>
    <s v=""/>
    <s v=""/>
    <s v="3101546523"/>
    <s v="200012562274"/>
    <s v="0010"/>
    <s v="0060"/>
    <s v="R1"/>
    <s v="10-60"/>
    <x v="0"/>
    <x v="1"/>
    <n v="10514"/>
    <x v="1"/>
  </r>
  <r>
    <s v="11675639422"/>
    <s v="25168INV01AO"/>
    <s v="FA"/>
    <s v="R4"/>
    <d v="2025-06-17T00:00:00"/>
    <s v=""/>
    <s v="3106"/>
    <x v="0"/>
    <s v="10469"/>
    <s v="0"/>
    <n v="-5"/>
    <s v=""/>
    <n v="-5"/>
    <s v="USD"/>
    <s v="O1"/>
    <s v="USMO6561311780"/>
    <s v="1167563942210469"/>
    <s v=""/>
    <s v="BATCH_ID"/>
    <d v="2025-06-17T00:00:00"/>
    <d v="2025-06-18T00:00:00"/>
    <n v="0"/>
    <s v=""/>
    <s v=""/>
    <s v="3101537130"/>
    <s v="200012555989"/>
    <s v="0010"/>
    <s v="0060"/>
    <s v="R1"/>
    <s v="10-60"/>
    <x v="0"/>
    <x v="0"/>
    <n v="10469"/>
    <x v="2"/>
  </r>
  <r>
    <s v="11675639422"/>
    <s v="25168INV01AO"/>
    <s v="FA"/>
    <s v="R4"/>
    <d v="2025-06-17T00:00:00"/>
    <s v=""/>
    <s v="3106"/>
    <x v="1"/>
    <s v="10514"/>
    <s v="0"/>
    <n v="-5"/>
    <s v=""/>
    <n v="-5"/>
    <s v="USD"/>
    <s v="O1"/>
    <s v="USMO6561311780"/>
    <s v="1167563942210514"/>
    <s v=""/>
    <s v="BATCH_ID"/>
    <d v="2025-06-17T00:00:00"/>
    <d v="2025-06-18T00:00:00"/>
    <n v="0"/>
    <s v=""/>
    <s v=""/>
    <s v="3101537032"/>
    <s v="200012555989"/>
    <s v="0010"/>
    <s v="0060"/>
    <s v="R1"/>
    <s v="10-60"/>
    <x v="0"/>
    <x v="1"/>
    <n v="10514"/>
    <x v="1"/>
  </r>
  <r>
    <s v="11675639705"/>
    <s v="25168INV01AI"/>
    <s v="FA"/>
    <s v="R4"/>
    <d v="2025-06-17T00:00:00"/>
    <s v=""/>
    <s v="3106"/>
    <x v="0"/>
    <s v="10719"/>
    <s v="0"/>
    <n v="-5"/>
    <s v=""/>
    <n v="-5"/>
    <s v="USD"/>
    <s v="O1"/>
    <s v="USMO6560516590"/>
    <s v="1167563970510719"/>
    <s v=""/>
    <s v="BATCH_ID"/>
    <d v="2025-06-17T00:00:00"/>
    <d v="2025-06-18T00:00:00"/>
    <n v="0"/>
    <s v=""/>
    <s v=""/>
    <s v="3102273872"/>
    <s v="200016182707"/>
    <s v="0010"/>
    <s v="0060"/>
    <s v="R1"/>
    <s v="10-60"/>
    <x v="0"/>
    <x v="0"/>
    <n v="10719"/>
    <x v="0"/>
  </r>
  <r>
    <s v="11675639718"/>
    <s v="25168INV01A5"/>
    <s v="FA"/>
    <s v="R4"/>
    <d v="2025-06-17T00:00:00"/>
    <s v=""/>
    <s v="3106"/>
    <x v="1"/>
    <s v="10720"/>
    <s v="0"/>
    <n v="-5"/>
    <s v=""/>
    <n v="-5"/>
    <s v="USD"/>
    <s v="O1"/>
    <s v="USMO6370120131"/>
    <s v="1167563971810720"/>
    <s v=""/>
    <s v="BATCH_ID"/>
    <d v="2025-06-17T00:00:00"/>
    <d v="2025-06-18T00:00:00"/>
    <n v="0"/>
    <s v=""/>
    <s v=""/>
    <s v="3102212458"/>
    <s v="200015869239"/>
    <s v="0010"/>
    <s v="0060"/>
    <s v="R1"/>
    <s v="10-60"/>
    <x v="0"/>
    <x v="1"/>
    <n v="10720"/>
    <x v="3"/>
  </r>
  <r>
    <s v="11675639786"/>
    <s v="25168INV01A5"/>
    <s v="FA"/>
    <s v="R4"/>
    <d v="2025-06-17T00:00:00"/>
    <s v=""/>
    <s v="3106"/>
    <x v="0"/>
    <s v="10719"/>
    <s v="0"/>
    <n v="-6.25"/>
    <s v=""/>
    <n v="-6.25"/>
    <s v="USD"/>
    <s v="O1"/>
    <s v="USMO6560522030"/>
    <s v="1167563978610719"/>
    <s v=""/>
    <s v="BATCH_ID"/>
    <d v="2025-06-17T00:00:00"/>
    <d v="2025-06-18T00:00:00"/>
    <n v="0"/>
    <s v=""/>
    <s v=""/>
    <s v="3102214929"/>
    <s v="200015874528"/>
    <s v="0010"/>
    <s v="0060"/>
    <s v="C1"/>
    <s v="10-60"/>
    <x v="0"/>
    <x v="0"/>
    <n v="10719"/>
    <x v="0"/>
  </r>
  <r>
    <s v="11675642024"/>
    <s v="25169INV01A2"/>
    <s v="FA"/>
    <s v="R4"/>
    <d v="2025-06-18T00:00:00"/>
    <s v=""/>
    <s v="3106"/>
    <x v="0"/>
    <s v="10719"/>
    <s v="0"/>
    <n v="-5"/>
    <s v=""/>
    <n v="-5"/>
    <s v="USD"/>
    <s v="O1"/>
    <s v="USMO6560524740"/>
    <s v="1167564202410719"/>
    <s v=""/>
    <s v="BATCH_ID"/>
    <d v="2025-06-18T00:00:00"/>
    <d v="2025-06-19T00:00:00"/>
    <n v="0"/>
    <s v=""/>
    <s v=""/>
    <s v="3101587387"/>
    <s v="200012460883"/>
    <s v="0010"/>
    <s v="0060"/>
    <s v="R1"/>
    <s v="10-60"/>
    <x v="0"/>
    <x v="0"/>
    <n v="10719"/>
    <x v="0"/>
  </r>
  <r>
    <s v="11675642110"/>
    <s v="25169INV01AI"/>
    <s v="FA"/>
    <s v="R4"/>
    <d v="2025-06-18T00:00:00"/>
    <s v=""/>
    <s v="3106"/>
    <x v="0"/>
    <s v="10719"/>
    <s v="0"/>
    <n v="-9.07"/>
    <s v=""/>
    <n v="-9.07"/>
    <s v="USD"/>
    <s v="O1"/>
    <s v="USMO6560526300"/>
    <s v="1167564211010719"/>
    <s v=""/>
    <s v="BATCH_ID"/>
    <d v="2025-06-18T00:00:00"/>
    <d v="2025-06-19T00:00:00"/>
    <n v="0"/>
    <s v=""/>
    <s v=""/>
    <s v="3101546739"/>
    <s v="200013429341"/>
    <s v="0010"/>
    <s v="0060"/>
    <s v="R1"/>
    <s v="10-60"/>
    <x v="0"/>
    <x v="0"/>
    <n v="10719"/>
    <x v="0"/>
  </r>
  <r>
    <s v="11675642189"/>
    <s v="25169INV01A2"/>
    <s v="FA"/>
    <s v="R4"/>
    <d v="2025-06-18T00:00:00"/>
    <s v=""/>
    <s v="3106"/>
    <x v="0"/>
    <s v="10469"/>
    <s v="0"/>
    <n v="-5"/>
    <s v=""/>
    <n v="-5"/>
    <s v="USD"/>
    <s v="O1"/>
    <s v="USMO6561318270"/>
    <s v="1167564218910469"/>
    <s v=""/>
    <s v="BATCH_ID"/>
    <d v="2025-06-18T00:00:00"/>
    <d v="2025-06-19T00:00:00"/>
    <n v="0"/>
    <s v=""/>
    <s v=""/>
    <s v="3101474439"/>
    <s v="200013732009"/>
    <s v="0010"/>
    <s v="0060"/>
    <s v="R1"/>
    <s v="10-60"/>
    <x v="0"/>
    <x v="0"/>
    <n v="10469"/>
    <x v="2"/>
  </r>
  <r>
    <s v="11675642189"/>
    <s v="25169INV01A2"/>
    <s v="FA"/>
    <s v="R4"/>
    <d v="2025-06-18T00:00:00"/>
    <s v=""/>
    <s v="3106"/>
    <x v="1"/>
    <s v="10514"/>
    <s v="0"/>
    <n v="-5"/>
    <s v=""/>
    <n v="-5"/>
    <s v="USD"/>
    <s v="O1"/>
    <s v="USMO6561318270"/>
    <s v="1167564218910514"/>
    <s v=""/>
    <s v="BATCH_ID"/>
    <d v="2025-06-18T00:00:00"/>
    <d v="2025-06-19T00:00:00"/>
    <n v="0"/>
    <s v=""/>
    <s v=""/>
    <s v="3101474631"/>
    <s v="200013732009"/>
    <s v="0010"/>
    <s v="0060"/>
    <s v="R1"/>
    <s v="10-60"/>
    <x v="0"/>
    <x v="1"/>
    <n v="10514"/>
    <x v="1"/>
  </r>
  <r>
    <s v="11675642356"/>
    <s v="25169INV01AI"/>
    <s v="FA"/>
    <s v="R4"/>
    <d v="2025-06-18T00:00:00"/>
    <s v=""/>
    <s v="3106"/>
    <x v="0"/>
    <s v="10719"/>
    <s v="0"/>
    <n v="-5"/>
    <s v=""/>
    <n v="-5"/>
    <s v="USD"/>
    <s v="O1"/>
    <s v="USMO6560524460"/>
    <s v="1167564235610719"/>
    <s v=""/>
    <s v="BATCH_ID"/>
    <d v="2025-06-18T00:00:00"/>
    <d v="2025-06-19T00:00:00"/>
    <n v="0"/>
    <s v=""/>
    <s v=""/>
    <s v="3102044887"/>
    <s v="200015051101"/>
    <s v="0010"/>
    <s v="0060"/>
    <s v="R1"/>
    <s v="10-60"/>
    <x v="0"/>
    <x v="0"/>
    <n v="10719"/>
    <x v="0"/>
  </r>
  <r>
    <s v="11675642661"/>
    <s v="25169INV01A2"/>
    <s v="FA"/>
    <s v="R4"/>
    <d v="2025-06-18T00:00:00"/>
    <s v=""/>
    <s v="3106"/>
    <x v="0"/>
    <s v="10719"/>
    <s v="0"/>
    <n v="-10.58"/>
    <s v=""/>
    <n v="-10.58"/>
    <s v="USD"/>
    <s v="O1"/>
    <s v="USMO6574096601"/>
    <s v="1167564266110719"/>
    <s v=""/>
    <s v="BATCH_ID"/>
    <d v="2025-06-18T00:00:00"/>
    <d v="2025-06-19T00:00:00"/>
    <n v="0"/>
    <s v=""/>
    <s v=""/>
    <s v="3102244251"/>
    <s v="200016032126"/>
    <s v="0010"/>
    <s v="0060"/>
    <s v="R1"/>
    <s v="10-60"/>
    <x v="0"/>
    <x v="0"/>
    <n v="10719"/>
    <x v="0"/>
  </r>
  <r>
    <s v="11675643594"/>
    <s v="25170INV01BH"/>
    <s v="FA"/>
    <s v="R4"/>
    <d v="2025-06-19T00:00:00"/>
    <s v=""/>
    <s v="3106"/>
    <x v="1"/>
    <s v="10514"/>
    <s v="0"/>
    <n v="-5"/>
    <s v=""/>
    <n v="-5"/>
    <s v="USD"/>
    <s v="O1"/>
    <s v="USMO6561332010"/>
    <s v="1167564359410514"/>
    <s v=""/>
    <s v="BATCH_ID"/>
    <d v="2025-06-19T00:00:00"/>
    <d v="2025-06-20T00:00:00"/>
    <n v="0"/>
    <s v=""/>
    <s v=""/>
    <s v="3101564577"/>
    <s v="200012833428"/>
    <s v="0010"/>
    <s v="0060"/>
    <s v="R1"/>
    <s v="10-60"/>
    <x v="0"/>
    <x v="1"/>
    <n v="10514"/>
    <x v="1"/>
  </r>
  <r>
    <s v="11675643594"/>
    <s v="25170INV01BH"/>
    <s v="FA"/>
    <s v="R4"/>
    <d v="2025-06-19T00:00:00"/>
    <s v=""/>
    <s v="3106"/>
    <x v="0"/>
    <s v="10469"/>
    <s v="0"/>
    <n v="-5"/>
    <s v=""/>
    <n v="-5"/>
    <s v="USD"/>
    <s v="O1"/>
    <s v="USMO6561332010"/>
    <s v="1167564359410469"/>
    <s v=""/>
    <s v="BATCH_ID"/>
    <d v="2025-06-19T00:00:00"/>
    <d v="2025-06-20T00:00:00"/>
    <n v="0"/>
    <s v=""/>
    <s v=""/>
    <s v="3101564479"/>
    <s v="200012833428"/>
    <s v="0010"/>
    <s v="0060"/>
    <s v="R1"/>
    <s v="10-60"/>
    <x v="0"/>
    <x v="0"/>
    <n v="10469"/>
    <x v="2"/>
  </r>
  <r>
    <s v="11675643696"/>
    <s v="25170INV01BH"/>
    <s v="FA"/>
    <s v="R4"/>
    <d v="2025-06-19T00:00:00"/>
    <s v=""/>
    <s v="3106"/>
    <x v="0"/>
    <s v="10469"/>
    <s v="0"/>
    <n v="-5"/>
    <s v=""/>
    <n v="-5"/>
    <s v="USD"/>
    <s v="O1"/>
    <s v="USMO6561333690"/>
    <s v="1167564369610469"/>
    <s v=""/>
    <s v="BATCH_ID"/>
    <d v="2025-06-19T00:00:00"/>
    <d v="2025-06-20T00:00:00"/>
    <n v="0"/>
    <s v=""/>
    <s v=""/>
    <s v="3101517298"/>
    <s v="200014548222"/>
    <s v="0010"/>
    <s v="0060"/>
    <s v="R1"/>
    <s v="10-60"/>
    <x v="0"/>
    <x v="0"/>
    <n v="10469"/>
    <x v="2"/>
  </r>
  <r>
    <s v="11675643696"/>
    <s v="25170INV01BH"/>
    <s v="FA"/>
    <s v="R4"/>
    <d v="2025-06-19T00:00:00"/>
    <s v=""/>
    <s v="3106"/>
    <x v="1"/>
    <s v="10514"/>
    <s v="0"/>
    <n v="-5"/>
    <s v=""/>
    <n v="-5"/>
    <s v="USD"/>
    <s v="O1"/>
    <s v="USMO6561333690"/>
    <s v="1167564369610514"/>
    <s v=""/>
    <s v="BATCH_ID"/>
    <d v="2025-06-19T00:00:00"/>
    <d v="2025-06-20T00:00:00"/>
    <n v="0"/>
    <s v=""/>
    <s v=""/>
    <s v="3101517393"/>
    <s v="200014548222"/>
    <s v="0010"/>
    <s v="0060"/>
    <s v="R1"/>
    <s v="10-60"/>
    <x v="0"/>
    <x v="1"/>
    <n v="10514"/>
    <x v="1"/>
  </r>
  <r>
    <s v="11675643772"/>
    <s v="25170INV01BH"/>
    <s v="FA"/>
    <s v="R4"/>
    <d v="2025-06-19T00:00:00"/>
    <s v=""/>
    <s v="3106"/>
    <x v="0"/>
    <s v="10719"/>
    <s v="0"/>
    <n v="-5"/>
    <s v=""/>
    <n v="-5"/>
    <s v="USD"/>
    <s v="O1"/>
    <s v="USMO6568600001"/>
    <s v="1167564377210719"/>
    <s v=""/>
    <s v="BATCH_ID"/>
    <d v="2025-06-19T00:00:00"/>
    <d v="2025-06-20T00:00:00"/>
    <n v="0"/>
    <s v=""/>
    <s v=""/>
    <s v="3102237773"/>
    <s v="200015999580"/>
    <s v="0010"/>
    <s v="0060"/>
    <s v="R1"/>
    <s v="10-60"/>
    <x v="0"/>
    <x v="0"/>
    <n v="10719"/>
    <x v="0"/>
  </r>
  <r>
    <s v="11675643772"/>
    <s v="25170INV01BH"/>
    <s v="FA"/>
    <s v="R4"/>
    <d v="2025-06-19T00:00:00"/>
    <s v=""/>
    <s v="3106"/>
    <x v="1"/>
    <s v="10721"/>
    <s v="0"/>
    <n v="-5"/>
    <s v=""/>
    <n v="-5"/>
    <s v="USD"/>
    <s v="O1"/>
    <s v="USMO6568600001"/>
    <s v="1167564377210721"/>
    <s v=""/>
    <s v="BATCH_ID"/>
    <d v="2025-06-19T00:00:00"/>
    <d v="2025-06-20T00:00:00"/>
    <n v="0"/>
    <s v=""/>
    <s v=""/>
    <s v="3102237774"/>
    <s v="200015999580"/>
    <s v="0010"/>
    <s v="0060"/>
    <s v="R1"/>
    <s v="10-60"/>
    <x v="0"/>
    <x v="1"/>
    <n v="10721"/>
    <x v="4"/>
  </r>
  <r>
    <s v="11675644711"/>
    <s v="25171INV01AS"/>
    <s v="FA"/>
    <s v="R4"/>
    <d v="2025-06-20T00:00:00"/>
    <s v=""/>
    <s v="3106"/>
    <x v="0"/>
    <s v="10719"/>
    <s v="0"/>
    <n v="-5"/>
    <s v=""/>
    <n v="-5"/>
    <s v="USD"/>
    <s v="O1"/>
    <s v="USMO6306950521"/>
    <s v="1167564471110719"/>
    <s v=""/>
    <s v="BATCH_ID"/>
    <d v="2025-06-20T00:00:00"/>
    <d v="2025-06-23T00:00:00"/>
    <n v="0"/>
    <s v=""/>
    <s v=""/>
    <s v="3101689217"/>
    <s v="200011768682"/>
    <s v="0010"/>
    <s v="0060"/>
    <s v="R1"/>
    <s v="10-60"/>
    <x v="0"/>
    <x v="0"/>
    <n v="10719"/>
    <x v="0"/>
  </r>
  <r>
    <s v="11675644754"/>
    <s v="25171INV01AS"/>
    <s v="FA"/>
    <s v="R4"/>
    <d v="2025-06-20T00:00:00"/>
    <s v=""/>
    <s v="3106"/>
    <x v="0"/>
    <s v="10719"/>
    <s v="0"/>
    <n v="-12.59"/>
    <s v=""/>
    <n v="-12.59"/>
    <s v="USD"/>
    <s v="O1"/>
    <s v="USMO6301622670"/>
    <s v="1167564475410719"/>
    <s v=""/>
    <s v="BATCH_ID"/>
    <d v="2025-06-20T00:00:00"/>
    <d v="2025-06-23T00:00:00"/>
    <n v="0"/>
    <s v=""/>
    <s v=""/>
    <s v="3101593143"/>
    <s v="200011784713"/>
    <s v="0010"/>
    <s v="0060"/>
    <s v="C1"/>
    <s v="10-60"/>
    <x v="0"/>
    <x v="0"/>
    <n v="10719"/>
    <x v="0"/>
  </r>
  <r>
    <s v="11675644844"/>
    <s v="25171INV01AS"/>
    <s v="FA"/>
    <s v="R4"/>
    <d v="2025-06-20T00:00:00"/>
    <s v=""/>
    <s v="3106"/>
    <x v="0"/>
    <s v="10719"/>
    <s v="0"/>
    <n v="-5"/>
    <s v=""/>
    <n v="-5"/>
    <s v="USD"/>
    <s v="O1"/>
    <s v="USMO6306960071"/>
    <s v="1167564484410719"/>
    <s v=""/>
    <s v="BATCH_ID"/>
    <d v="2025-06-20T00:00:00"/>
    <d v="2025-06-23T00:00:00"/>
    <n v="0"/>
    <s v=""/>
    <s v=""/>
    <s v="3101565913"/>
    <s v="200013516055"/>
    <s v="0010"/>
    <s v="0060"/>
    <s v="R1"/>
    <s v="10-60"/>
    <x v="0"/>
    <x v="0"/>
    <n v="10719"/>
    <x v="0"/>
  </r>
  <r>
    <s v="11675644846"/>
    <s v="25171INV01AS"/>
    <s v="FA"/>
    <s v="R4"/>
    <d v="2025-06-20T00:00:00"/>
    <s v=""/>
    <s v="3106"/>
    <x v="0"/>
    <s v="10719"/>
    <s v="0"/>
    <n v="-5"/>
    <s v=""/>
    <n v="-5"/>
    <s v="USD"/>
    <s v="O1"/>
    <s v="USMO6560521610"/>
    <s v="1167564484610719"/>
    <s v=""/>
    <s v="BATCH_ID"/>
    <d v="2025-06-20T00:00:00"/>
    <d v="2025-06-23T00:00:00"/>
    <n v="0"/>
    <s v=""/>
    <s v=""/>
    <s v="3101483700"/>
    <s v="200013505561"/>
    <s v="0010"/>
    <s v="0060"/>
    <s v="R1"/>
    <s v="10-60"/>
    <x v="0"/>
    <x v="0"/>
    <n v="10719"/>
    <x v="0"/>
  </r>
  <r>
    <s v="11675644857"/>
    <s v="25171INV01AS"/>
    <s v="FA"/>
    <s v="R4"/>
    <d v="2025-06-20T00:00:00"/>
    <s v=""/>
    <s v="3106"/>
    <x v="0"/>
    <s v="10719"/>
    <s v="0"/>
    <n v="-5"/>
    <s v=""/>
    <n v="-5"/>
    <s v="USD"/>
    <s v="O1"/>
    <s v="USMO6560520240"/>
    <s v="1167564485710719"/>
    <s v=""/>
    <s v="BATCH_ID"/>
    <d v="2025-06-20T00:00:00"/>
    <d v="2025-06-23T00:00:00"/>
    <n v="0"/>
    <s v=""/>
    <s v=""/>
    <s v="3101707237"/>
    <s v="200013499872"/>
    <s v="0010"/>
    <s v="0060"/>
    <s v="R1"/>
    <s v="10-60"/>
    <x v="0"/>
    <x v="0"/>
    <n v="10719"/>
    <x v="0"/>
  </r>
  <r>
    <s v="11675644868"/>
    <s v="25171INV01AS"/>
    <s v="FA"/>
    <s v="R4"/>
    <d v="2025-06-20T00:00:00"/>
    <s v=""/>
    <s v="3106"/>
    <x v="0"/>
    <s v="10719"/>
    <s v="0"/>
    <n v="-5"/>
    <s v=""/>
    <n v="-5"/>
    <s v="USD"/>
    <s v="O1"/>
    <s v="USMO6301622240"/>
    <s v="1167564486810719"/>
    <s v=""/>
    <s v="BATCH_ID"/>
    <d v="2025-06-20T00:00:00"/>
    <d v="2025-06-23T00:00:00"/>
    <n v="0"/>
    <s v=""/>
    <s v=""/>
    <s v="3101667812"/>
    <s v="200013494568"/>
    <s v="0010"/>
    <s v="0060"/>
    <s v="R1"/>
    <s v="10-60"/>
    <x v="0"/>
    <x v="0"/>
    <n v="10719"/>
    <x v="0"/>
  </r>
  <r>
    <s v="11675646445"/>
    <s v="25174INV01AU"/>
    <s v="FA"/>
    <s v="R4"/>
    <d v="2025-06-23T00:00:00"/>
    <s v=""/>
    <s v="3106"/>
    <x v="0"/>
    <s v="10719"/>
    <s v="0"/>
    <n v="-5"/>
    <s v=""/>
    <n v="-5"/>
    <s v="USD"/>
    <s v="O1"/>
    <s v="USMO6570574020"/>
    <s v="1167564644510719"/>
    <s v=""/>
    <s v="BATCH_ID"/>
    <d v="2025-06-23T00:00:00"/>
    <d v="2025-06-24T00:00:00"/>
    <n v="0"/>
    <s v=""/>
    <s v=""/>
    <s v="3101481979"/>
    <s v="200012963514"/>
    <s v="0010"/>
    <s v="0060"/>
    <s v="R1"/>
    <s v="10-60"/>
    <x v="0"/>
    <x v="0"/>
    <n v="10719"/>
    <x v="0"/>
  </r>
  <r>
    <s v="11675646478"/>
    <s v="25174INV01BD"/>
    <s v="FA"/>
    <s v="R4"/>
    <d v="2025-06-23T00:00:00"/>
    <s v=""/>
    <s v="3106"/>
    <x v="1"/>
    <s v="10514"/>
    <s v="0"/>
    <n v="-25.28"/>
    <s v=""/>
    <n v="-25.28"/>
    <s v="USD"/>
    <s v="O1"/>
    <s v="USMO6561324020"/>
    <s v="1167564647810514"/>
    <s v=""/>
    <s v="BATCH_ID"/>
    <d v="2025-06-23T00:00:00"/>
    <d v="2025-06-24T00:00:00"/>
    <n v="0"/>
    <s v=""/>
    <s v=""/>
    <s v="3101577182"/>
    <s v="200012664203"/>
    <s v="0010"/>
    <s v="0060"/>
    <s v="R1"/>
    <s v="10-60"/>
    <x v="0"/>
    <x v="1"/>
    <n v="10514"/>
    <x v="1"/>
  </r>
  <r>
    <s v="11675646478"/>
    <s v="25174INV01BD"/>
    <s v="FA"/>
    <s v="R4"/>
    <d v="2025-06-23T00:00:00"/>
    <s v=""/>
    <s v="3106"/>
    <x v="0"/>
    <s v="10469"/>
    <s v="0"/>
    <n v="-15.91"/>
    <s v=""/>
    <n v="-15.91"/>
    <s v="USD"/>
    <s v="O1"/>
    <s v="USMO6561324020"/>
    <s v="1167564647810469"/>
    <s v=""/>
    <s v="BATCH_ID"/>
    <d v="2025-06-23T00:00:00"/>
    <d v="2025-06-24T00:00:00"/>
    <n v="0"/>
    <s v=""/>
    <s v=""/>
    <s v="3101578344"/>
    <s v="200012664203"/>
    <s v="0010"/>
    <s v="0060"/>
    <s v="R1"/>
    <s v="10-60"/>
    <x v="0"/>
    <x v="0"/>
    <n v="10469"/>
    <x v="2"/>
  </r>
  <r>
    <s v="11675646499"/>
    <s v="25174INV01BD"/>
    <s v="FA"/>
    <s v="R4"/>
    <d v="2025-06-23T00:00:00"/>
    <s v=""/>
    <s v="3106"/>
    <x v="1"/>
    <s v="10514"/>
    <s v="0"/>
    <n v="-5"/>
    <s v=""/>
    <n v="-5"/>
    <s v="USD"/>
    <s v="O1"/>
    <s v="USMO6561322300"/>
    <s v="1167564649910514"/>
    <s v=""/>
    <s v="BATCH_ID"/>
    <d v="2025-06-23T00:00:00"/>
    <d v="2025-06-24T00:00:00"/>
    <n v="0"/>
    <s v=""/>
    <s v=""/>
    <s v="3101608963"/>
    <s v="200012672313"/>
    <s v="0010"/>
    <s v="0060"/>
    <s v="R1"/>
    <s v="10-60"/>
    <x v="0"/>
    <x v="1"/>
    <n v="10514"/>
    <x v="1"/>
  </r>
  <r>
    <s v="11675646499"/>
    <s v="25174INV01BD"/>
    <s v="FA"/>
    <s v="R4"/>
    <d v="2025-06-23T00:00:00"/>
    <s v=""/>
    <s v="3106"/>
    <x v="0"/>
    <s v="10469"/>
    <s v="0"/>
    <n v="-5"/>
    <s v=""/>
    <n v="-5"/>
    <s v="USD"/>
    <s v="O1"/>
    <s v="USMO6561322300"/>
    <s v="1167564649910469"/>
    <s v=""/>
    <s v="BATCH_ID"/>
    <d v="2025-06-23T00:00:00"/>
    <d v="2025-06-24T00:00:00"/>
    <n v="0"/>
    <s v=""/>
    <s v=""/>
    <s v="3101609155"/>
    <s v="200012672313"/>
    <s v="0010"/>
    <s v="0060"/>
    <s v="R1"/>
    <s v="10-60"/>
    <x v="0"/>
    <x v="0"/>
    <n v="10469"/>
    <x v="2"/>
  </r>
  <r>
    <s v="11675646510"/>
    <s v="25174INV01BD"/>
    <s v="FA"/>
    <s v="R4"/>
    <d v="2025-06-23T00:00:00"/>
    <s v=""/>
    <s v="3106"/>
    <x v="1"/>
    <s v="10514"/>
    <s v="0"/>
    <n v="-12.57"/>
    <s v=""/>
    <n v="-12.57"/>
    <s v="USD"/>
    <s v="O1"/>
    <s v="USMO6561327880"/>
    <s v="1167564651010514"/>
    <s v=""/>
    <s v="BATCH_ID"/>
    <d v="2025-06-23T00:00:00"/>
    <d v="2025-06-24T00:00:00"/>
    <n v="0"/>
    <s v=""/>
    <s v=""/>
    <s v="3101544966"/>
    <s v="200012649857"/>
    <s v="0010"/>
    <s v="0060"/>
    <s v="R1"/>
    <s v="10-60"/>
    <x v="0"/>
    <x v="1"/>
    <n v="10514"/>
    <x v="1"/>
  </r>
  <r>
    <s v="11675646510"/>
    <s v="25174INV01BD"/>
    <s v="FA"/>
    <s v="R4"/>
    <d v="2025-06-23T00:00:00"/>
    <s v=""/>
    <s v="3106"/>
    <x v="0"/>
    <s v="10469"/>
    <s v="0"/>
    <n v="-8.77"/>
    <s v=""/>
    <n v="-8.77"/>
    <s v="USD"/>
    <s v="O1"/>
    <s v="USMO6561327880"/>
    <s v="1167564651010469"/>
    <s v=""/>
    <s v="BATCH_ID"/>
    <d v="2025-06-23T00:00:00"/>
    <d v="2025-06-24T00:00:00"/>
    <n v="0"/>
    <s v=""/>
    <s v=""/>
    <s v="3101544870"/>
    <s v="200012649857"/>
    <s v="0010"/>
    <s v="0060"/>
    <s v="R1"/>
    <s v="10-60"/>
    <x v="0"/>
    <x v="0"/>
    <n v="10469"/>
    <x v="2"/>
  </r>
  <r>
    <s v="11675646530"/>
    <s v="25174INV01BD"/>
    <s v="FA"/>
    <s v="R4"/>
    <d v="2025-06-23T00:00:00"/>
    <s v=""/>
    <s v="3106"/>
    <x v="0"/>
    <s v="10719"/>
    <s v="0"/>
    <n v="-6.52"/>
    <s v=""/>
    <n v="-6.52"/>
    <s v="USD"/>
    <s v="O1"/>
    <s v="USMO6560525580"/>
    <s v="1167564653010719"/>
    <s v=""/>
    <s v="BATCH_ID"/>
    <d v="2025-06-23T00:00:00"/>
    <d v="2025-06-24T00:00:00"/>
    <n v="0"/>
    <s v=""/>
    <s v=""/>
    <s v="3101494346"/>
    <s v="200012677205"/>
    <s v="0010"/>
    <s v="0060"/>
    <s v="R1"/>
    <s v="10-60"/>
    <x v="0"/>
    <x v="0"/>
    <n v="10719"/>
    <x v="0"/>
  </r>
  <r>
    <s v="11675646593"/>
    <s v="25174INV01BD"/>
    <s v="FA"/>
    <s v="R4"/>
    <d v="2025-06-23T00:00:00"/>
    <s v=""/>
    <s v="3106"/>
    <x v="0"/>
    <s v="10719"/>
    <s v="0"/>
    <n v="-12.53"/>
    <s v=""/>
    <n v="-12.53"/>
    <s v="USD"/>
    <s v="O1"/>
    <s v="USMO6560525330"/>
    <s v="1167564659310719"/>
    <s v=""/>
    <s v="BATCH_ID"/>
    <d v="2025-06-23T00:00:00"/>
    <d v="2025-06-24T00:00:00"/>
    <n v="0"/>
    <s v=""/>
    <s v=""/>
    <s v="3101670226"/>
    <s v="200014268409"/>
    <s v="0010"/>
    <s v="0060"/>
    <s v="R1"/>
    <s v="10-60"/>
    <x v="0"/>
    <x v="0"/>
    <n v="10719"/>
    <x v="0"/>
  </r>
  <r>
    <s v="11675646701"/>
    <s v="25174INV01BD"/>
    <s v="FA"/>
    <s v="R4"/>
    <d v="2025-06-23T00:00:00"/>
    <s v=""/>
    <s v="3106"/>
    <x v="0"/>
    <s v="10719"/>
    <s v="0"/>
    <n v="-5"/>
    <s v=""/>
    <n v="-5"/>
    <s v="USD"/>
    <s v="O1"/>
    <s v="USMO6560523060"/>
    <s v="1167564670110719"/>
    <s v=""/>
    <s v="BATCH_ID"/>
    <d v="2025-06-23T00:00:00"/>
    <d v="2025-06-24T00:00:00"/>
    <n v="0"/>
    <s v=""/>
    <s v=""/>
    <s v="3101721240"/>
    <s v="200014303255"/>
    <s v="0010"/>
    <s v="0060"/>
    <s v="R1"/>
    <s v="10-60"/>
    <x v="0"/>
    <x v="0"/>
    <n v="10719"/>
    <x v="0"/>
  </r>
  <r>
    <s v="11675646745"/>
    <s v="25174INV01BD"/>
    <s v="FA"/>
    <s v="R4"/>
    <d v="2025-06-23T00:00:00"/>
    <s v=""/>
    <s v="3106"/>
    <x v="1"/>
    <s v="10514"/>
    <s v="0"/>
    <n v="-5"/>
    <s v=""/>
    <n v="-5"/>
    <s v="USD"/>
    <s v="O1"/>
    <s v="USMO6561322570"/>
    <s v="1167564674510514"/>
    <s v=""/>
    <s v="BATCH_ID"/>
    <d v="2025-06-23T00:00:00"/>
    <d v="2025-06-24T00:00:00"/>
    <n v="0"/>
    <s v=""/>
    <s v=""/>
    <s v="3101482533"/>
    <s v="200014288266"/>
    <s v="0010"/>
    <s v="0060"/>
    <s v="R1"/>
    <s v="10-60"/>
    <x v="0"/>
    <x v="1"/>
    <n v="10514"/>
    <x v="1"/>
  </r>
  <r>
    <s v="11675646745"/>
    <s v="25174INV01BD"/>
    <s v="FA"/>
    <s v="R4"/>
    <d v="2025-06-23T00:00:00"/>
    <s v=""/>
    <s v="3106"/>
    <x v="0"/>
    <s v="10469"/>
    <s v="0"/>
    <n v="-5"/>
    <s v=""/>
    <n v="-5"/>
    <s v="USD"/>
    <s v="O1"/>
    <s v="USMO6561322570"/>
    <s v="1167564674510469"/>
    <s v=""/>
    <s v="BATCH_ID"/>
    <d v="2025-06-23T00:00:00"/>
    <d v="2025-06-24T00:00:00"/>
    <n v="0"/>
    <s v=""/>
    <s v=""/>
    <s v="3101482337"/>
    <s v="200014288266"/>
    <s v="0010"/>
    <s v="0060"/>
    <s v="R1"/>
    <s v="10-60"/>
    <x v="0"/>
    <x v="0"/>
    <n v="10469"/>
    <x v="2"/>
  </r>
  <r>
    <s v="11675646756"/>
    <s v="25174INV01BD"/>
    <s v="FA"/>
    <s v="R4"/>
    <d v="2025-06-23T00:00:00"/>
    <s v=""/>
    <s v="3106"/>
    <x v="0"/>
    <s v="10469"/>
    <s v="0"/>
    <n v="-5"/>
    <s v=""/>
    <n v="-5"/>
    <s v="USD"/>
    <s v="O1"/>
    <s v="USMO6561327590"/>
    <s v="1167564675610469"/>
    <s v=""/>
    <s v="BATCH_ID"/>
    <d v="2025-06-23T00:00:00"/>
    <d v="2025-06-24T00:00:00"/>
    <n v="0"/>
    <s v=""/>
    <s v=""/>
    <s v="3101655364"/>
    <s v="200014298687"/>
    <s v="0010"/>
    <s v="0060"/>
    <s v="R1"/>
    <s v="10-60"/>
    <x v="0"/>
    <x v="0"/>
    <n v="10469"/>
    <x v="2"/>
  </r>
  <r>
    <s v="11675646756"/>
    <s v="25174INV01BD"/>
    <s v="FA"/>
    <s v="R4"/>
    <d v="2025-06-23T00:00:00"/>
    <s v=""/>
    <s v="3106"/>
    <x v="1"/>
    <s v="10514"/>
    <s v="0"/>
    <n v="-5"/>
    <s v=""/>
    <n v="-5"/>
    <s v="USD"/>
    <s v="O1"/>
    <s v="USMO6561327590"/>
    <s v="1167564675610514"/>
    <s v=""/>
    <s v="BATCH_ID"/>
    <d v="2025-06-23T00:00:00"/>
    <d v="2025-06-24T00:00:00"/>
    <n v="0"/>
    <s v=""/>
    <s v=""/>
    <s v="3101655556"/>
    <s v="200014298687"/>
    <s v="0010"/>
    <s v="0060"/>
    <s v="R1"/>
    <s v="10-60"/>
    <x v="0"/>
    <x v="1"/>
    <n v="10514"/>
    <x v="1"/>
  </r>
  <r>
    <s v="11675648531"/>
    <s v="25175INV01A3"/>
    <s v="FA"/>
    <s v="R4"/>
    <d v="2025-06-24T00:00:00"/>
    <s v=""/>
    <s v="3106"/>
    <x v="0"/>
    <s v="10719"/>
    <s v="0"/>
    <n v="-5.33"/>
    <s v=""/>
    <n v="-5.33"/>
    <s v="USD"/>
    <s v="O1"/>
    <s v="USMO6560522340"/>
    <s v="1167564853110719"/>
    <s v=""/>
    <s v="BATCH_ID"/>
    <d v="2025-06-24T00:00:00"/>
    <d v="2025-06-25T00:00:00"/>
    <n v="0"/>
    <s v=""/>
    <s v=""/>
    <s v="3101613826"/>
    <s v="200013549270"/>
    <s v="0010"/>
    <s v="0060"/>
    <s v="R1"/>
    <s v="10-60"/>
    <x v="0"/>
    <x v="0"/>
    <n v="10719"/>
    <x v="0"/>
  </r>
  <r>
    <s v="11675648600"/>
    <s v="25175INV01A3"/>
    <s v="FA"/>
    <s v="R4"/>
    <d v="2025-06-24T00:00:00"/>
    <s v=""/>
    <s v="3106"/>
    <x v="0"/>
    <s v="10719"/>
    <s v="0"/>
    <n v="-5"/>
    <s v=""/>
    <n v="-5"/>
    <s v="USD"/>
    <s v="O1"/>
    <s v="USMO6560526850"/>
    <s v="1167564860010719"/>
    <s v=""/>
    <s v="BATCH_ID"/>
    <d v="2025-06-24T00:00:00"/>
    <d v="2025-06-25T00:00:00"/>
    <n v="0"/>
    <s v=""/>
    <s v=""/>
    <s v="3101613435"/>
    <s v="200013529348"/>
    <s v="0010"/>
    <s v="0060"/>
    <s v="R1"/>
    <s v="10-60"/>
    <x v="0"/>
    <x v="0"/>
    <n v="10719"/>
    <x v="0"/>
  </r>
  <r>
    <s v="11675648657"/>
    <s v="25175INV01AA"/>
    <s v="FA"/>
    <s v="R4"/>
    <d v="2025-06-24T00:00:00"/>
    <s v=""/>
    <s v="3106"/>
    <x v="0"/>
    <s v="10719"/>
    <s v="0"/>
    <n v="-5"/>
    <s v=""/>
    <n v="-5"/>
    <s v="USD"/>
    <s v="O1"/>
    <s v="USMO6560515440"/>
    <s v="1167564865710719"/>
    <s v=""/>
    <s v="BATCH_ID"/>
    <d v="2025-06-24T00:00:00"/>
    <d v="2025-06-25T00:00:00"/>
    <n v="0"/>
    <s v=""/>
    <s v=""/>
    <s v="3101570900"/>
    <s v="200013971516"/>
    <s v="0010"/>
    <s v="0060"/>
    <s v="R1"/>
    <s v="10-60"/>
    <x v="0"/>
    <x v="0"/>
    <n v="10719"/>
    <x v="0"/>
  </r>
  <r>
    <s v="11675648715"/>
    <s v="25175INV01A3"/>
    <s v="FA"/>
    <s v="R4"/>
    <d v="2025-06-24T00:00:00"/>
    <s v=""/>
    <s v="3106"/>
    <x v="0"/>
    <s v="10719"/>
    <s v="0"/>
    <n v="-10.51"/>
    <s v=""/>
    <n v="-10.51"/>
    <s v="USD"/>
    <s v="O1"/>
    <s v="USMO6560526670"/>
    <s v="1167564871510719"/>
    <s v=""/>
    <s v="BATCH_ID"/>
    <d v="2025-06-24T00:00:00"/>
    <d v="2025-06-25T00:00:00"/>
    <n v="0"/>
    <s v=""/>
    <s v=""/>
    <s v="3101482914"/>
    <s v="200013564204"/>
    <s v="0010"/>
    <s v="0060"/>
    <s v="R1"/>
    <s v="10-60"/>
    <x v="0"/>
    <x v="0"/>
    <n v="10719"/>
    <x v="0"/>
  </r>
  <r>
    <s v="11675648741"/>
    <s v="25175INV01A3"/>
    <s v="FA"/>
    <s v="R4"/>
    <d v="2025-06-24T00:00:00"/>
    <s v=""/>
    <s v="3106"/>
    <x v="0"/>
    <s v="10719"/>
    <s v="0"/>
    <n v="-10.54"/>
    <s v=""/>
    <n v="-10.54"/>
    <s v="USD"/>
    <s v="O1"/>
    <s v="USMO6560522190"/>
    <s v="1167564874110719"/>
    <s v=""/>
    <s v="BATCH_ID"/>
    <d v="2025-06-24T00:00:00"/>
    <d v="2025-06-25T00:00:00"/>
    <n v="0"/>
    <s v=""/>
    <s v=""/>
    <s v="3101670983"/>
    <s v="200013541822"/>
    <s v="0010"/>
    <s v="0060"/>
    <s v="R1"/>
    <s v="10-60"/>
    <x v="0"/>
    <x v="0"/>
    <n v="10719"/>
    <x v="0"/>
  </r>
  <r>
    <s v="11675648918"/>
    <s v="25175INV01AA"/>
    <s v="FA"/>
    <s v="R4"/>
    <d v="2025-06-24T00:00:00"/>
    <s v=""/>
    <s v="3106"/>
    <x v="0"/>
    <s v="10719"/>
    <s v="0"/>
    <n v="-5"/>
    <s v=""/>
    <n v="-5"/>
    <s v="USD"/>
    <s v="O1"/>
    <s v="USMO6560517170"/>
    <s v="1167564891810719"/>
    <s v=""/>
    <s v="BATCH_ID"/>
    <d v="2025-06-24T00:00:00"/>
    <d v="2025-06-25T00:00:00"/>
    <n v="0"/>
    <s v=""/>
    <s v=""/>
    <s v="3102207872"/>
    <s v="200015847326"/>
    <s v="0010"/>
    <s v="0060"/>
    <s v="R1"/>
    <s v="10-60"/>
    <x v="0"/>
    <x v="0"/>
    <n v="10719"/>
    <x v="0"/>
  </r>
  <r>
    <s v="11675648932"/>
    <s v="25175INV01A3"/>
    <s v="FA"/>
    <s v="R4"/>
    <d v="2025-06-24T00:00:00"/>
    <s v=""/>
    <s v="3106"/>
    <x v="0"/>
    <s v="10719"/>
    <s v="0"/>
    <n v="-14.56"/>
    <s v=""/>
    <n v="-14.56"/>
    <s v="USD"/>
    <s v="O1"/>
    <s v="USMO6485492540"/>
    <s v="1167564893210719"/>
    <s v=""/>
    <s v="BATCH_ID"/>
    <d v="2025-06-24T00:00:00"/>
    <d v="2025-06-25T00:00:00"/>
    <n v="0"/>
    <s v=""/>
    <s v=""/>
    <s v="3102128095"/>
    <s v="200015465368"/>
    <s v="0010"/>
    <s v="0060"/>
    <s v="R1"/>
    <s v="10-60"/>
    <x v="0"/>
    <x v="0"/>
    <n v="10719"/>
    <x v="0"/>
  </r>
  <r>
    <s v="11675649831"/>
    <s v="25176INV01A6"/>
    <s v="FA"/>
    <s v="R4"/>
    <d v="2025-06-25T00:00:00"/>
    <s v=""/>
    <s v="3106"/>
    <x v="0"/>
    <s v="10719"/>
    <s v="0"/>
    <n v="-5"/>
    <s v=""/>
    <n v="-5"/>
    <s v="USD"/>
    <s v="O1"/>
    <s v="USMO6570573590"/>
    <s v="1167564983110719"/>
    <s v=""/>
    <s v="BATCH_ID"/>
    <d v="2025-06-25T00:00:00"/>
    <d v="2025-06-26T00:00:00"/>
    <n v="0"/>
    <s v=""/>
    <s v=""/>
    <s v="3101654116"/>
    <s v="200011029861"/>
    <s v="0010"/>
    <s v="0060"/>
    <s v="R1"/>
    <s v="10-60"/>
    <x v="0"/>
    <x v="0"/>
    <n v="10719"/>
    <x v="0"/>
  </r>
  <r>
    <s v="11675649882"/>
    <s v="25176INV01A6"/>
    <s v="FA"/>
    <s v="R4"/>
    <d v="2025-06-25T00:00:00"/>
    <s v=""/>
    <s v="3106"/>
    <x v="0"/>
    <s v="10719"/>
    <s v="0"/>
    <n v="-5"/>
    <s v=""/>
    <n v="-5"/>
    <s v="USD"/>
    <s v="O1"/>
    <s v="USMO6570573570"/>
    <s v="1167564988210719"/>
    <s v=""/>
    <s v="BATCH_ID"/>
    <d v="2025-06-25T00:00:00"/>
    <d v="2025-06-26T00:00:00"/>
    <n v="0"/>
    <s v=""/>
    <s v=""/>
    <s v="3101670166"/>
    <s v="200012245185"/>
    <s v="0010"/>
    <s v="0060"/>
    <s v="R1"/>
    <s v="10-60"/>
    <x v="0"/>
    <x v="0"/>
    <n v="10719"/>
    <x v="0"/>
  </r>
  <r>
    <s v="11675649896"/>
    <s v="25176INV01A6"/>
    <s v="FA"/>
    <s v="R4"/>
    <d v="2025-06-25T00:00:00"/>
    <s v=""/>
    <s v="3106"/>
    <x v="0"/>
    <s v="10719"/>
    <s v="0"/>
    <n v="-5"/>
    <s v=""/>
    <n v="-5"/>
    <s v="USD"/>
    <s v="O1"/>
    <s v="USMO6560545010"/>
    <s v="1167564989610719"/>
    <s v=""/>
    <s v="BATCH_ID"/>
    <d v="2025-06-25T00:00:00"/>
    <d v="2025-06-26T00:00:00"/>
    <n v="0"/>
    <s v=""/>
    <s v=""/>
    <s v="3101711686"/>
    <s v="200012268732"/>
    <s v="0010"/>
    <s v="0060"/>
    <s v="R1"/>
    <s v="10-60"/>
    <x v="0"/>
    <x v="0"/>
    <n v="10719"/>
    <x v="0"/>
  </r>
  <r>
    <s v="11675649947"/>
    <s v="25176INV01BL"/>
    <s v="FA"/>
    <s v="R4"/>
    <d v="2025-06-25T00:00:00"/>
    <s v=""/>
    <s v="3106"/>
    <x v="0"/>
    <s v="10719"/>
    <s v="0"/>
    <n v="-6.7"/>
    <s v=""/>
    <n v="-6.7"/>
    <s v="USD"/>
    <s v="O1"/>
    <s v="USMO6570573590"/>
    <s v="1167564994710719"/>
    <s v=""/>
    <s v="BATCH_ID"/>
    <d v="2025-06-25T00:00:00"/>
    <d v="2025-06-26T00:00:00"/>
    <n v="0"/>
    <s v=""/>
    <s v=""/>
    <s v="3101634650"/>
    <s v="200012704686"/>
    <s v="0010"/>
    <s v="0060"/>
    <s v="R1"/>
    <s v="10-60"/>
    <x v="0"/>
    <x v="0"/>
    <n v="10719"/>
    <x v="0"/>
  </r>
  <r>
    <s v="11675649951"/>
    <s v="25176INV01A6"/>
    <s v="FA"/>
    <s v="R4"/>
    <d v="2025-06-25T00:00:00"/>
    <s v=""/>
    <s v="3106"/>
    <x v="0"/>
    <s v="10469"/>
    <s v="0"/>
    <n v="-5"/>
    <s v=""/>
    <n v="-5"/>
    <s v="USD"/>
    <s v="O1"/>
    <s v="USMO6561312710"/>
    <s v="1167564995110469"/>
    <s v=""/>
    <s v="BATCH_ID"/>
    <d v="2025-06-25T00:00:00"/>
    <d v="2025-06-26T00:00:00"/>
    <n v="0"/>
    <s v=""/>
    <s v=""/>
    <s v="3101692476"/>
    <s v="200012257271"/>
    <s v="0010"/>
    <s v="0060"/>
    <s v="R1"/>
    <s v="10-60"/>
    <x v="0"/>
    <x v="0"/>
    <n v="10469"/>
    <x v="2"/>
  </r>
  <r>
    <s v="11675649951"/>
    <s v="25176INV01A6"/>
    <s v="FA"/>
    <s v="R4"/>
    <d v="2025-06-25T00:00:00"/>
    <s v=""/>
    <s v="3106"/>
    <x v="1"/>
    <s v="10514"/>
    <s v="0"/>
    <n v="-5"/>
    <s v=""/>
    <n v="-5"/>
    <s v="USD"/>
    <s v="O1"/>
    <s v="USMO6561312710"/>
    <s v="1167564995110514"/>
    <s v=""/>
    <s v="BATCH_ID"/>
    <d v="2025-06-25T00:00:00"/>
    <d v="2025-06-26T00:00:00"/>
    <n v="0"/>
    <s v=""/>
    <s v=""/>
    <s v="3101692395"/>
    <s v="200012257271"/>
    <s v="0010"/>
    <s v="0060"/>
    <s v="R1"/>
    <s v="10-60"/>
    <x v="0"/>
    <x v="1"/>
    <n v="10514"/>
    <x v="1"/>
  </r>
  <r>
    <s v="11675649992"/>
    <s v="25176INV01A6"/>
    <s v="FA"/>
    <s v="R4"/>
    <d v="2025-06-25T00:00:00"/>
    <s v=""/>
    <s v="3106"/>
    <x v="0"/>
    <s v="10719"/>
    <s v="0"/>
    <n v="-6.05"/>
    <s v=""/>
    <n v="-6.05"/>
    <s v="USD"/>
    <s v="O1"/>
    <s v="USMO6560529000"/>
    <s v="1167564999210719"/>
    <s v=""/>
    <s v="BATCH_ID"/>
    <d v="2025-06-25T00:00:00"/>
    <d v="2025-06-26T00:00:00"/>
    <n v="0"/>
    <s v=""/>
    <s v=""/>
    <s v="3101593061"/>
    <s v="200012264269"/>
    <s v="0010"/>
    <s v="0060"/>
    <s v="R1"/>
    <s v="10-60"/>
    <x v="0"/>
    <x v="0"/>
    <n v="10719"/>
    <x v="0"/>
  </r>
  <r>
    <s v="11675649993"/>
    <s v="25176INV01A6"/>
    <s v="FA"/>
    <s v="R4"/>
    <d v="2025-06-25T00:00:00"/>
    <s v=""/>
    <s v="3106"/>
    <x v="0"/>
    <s v="10719"/>
    <s v="0"/>
    <n v="-8.5"/>
    <s v=""/>
    <n v="-8.5"/>
    <s v="USD"/>
    <s v="O1"/>
    <s v="USMO6560581570"/>
    <s v="1167564999310719"/>
    <s v=""/>
    <s v="BATCH_ID"/>
    <d v="2025-06-25T00:00:00"/>
    <d v="2025-06-26T00:00:00"/>
    <n v="0"/>
    <s v=""/>
    <s v=""/>
    <s v="3101686644"/>
    <s v="200012248783"/>
    <s v="0010"/>
    <s v="0060"/>
    <s v="R1"/>
    <s v="10-60"/>
    <x v="0"/>
    <x v="0"/>
    <n v="10719"/>
    <x v="0"/>
  </r>
  <r>
    <s v="11675650065"/>
    <s v="25176INV01A6"/>
    <s v="FA"/>
    <s v="R4"/>
    <d v="2025-06-25T00:00:00"/>
    <s v=""/>
    <s v="3106"/>
    <x v="0"/>
    <s v="10719"/>
    <s v="0"/>
    <n v="-5"/>
    <s v=""/>
    <n v="-5"/>
    <s v="USD"/>
    <s v="O1"/>
    <s v="USMO6485492350"/>
    <s v="1167565006510719"/>
    <s v=""/>
    <s v="BATCH_ID"/>
    <d v="2025-06-25T00:00:00"/>
    <d v="2025-06-26T00:00:00"/>
    <n v="0"/>
    <s v=""/>
    <s v=""/>
    <s v="3101586466"/>
    <s v="200014047746"/>
    <s v="0010"/>
    <s v="0060"/>
    <s v="R1"/>
    <s v="10-60"/>
    <x v="0"/>
    <x v="0"/>
    <n v="10719"/>
    <x v="0"/>
  </r>
  <r>
    <s v="11675650168"/>
    <s v="25176INV01BL"/>
    <s v="FA"/>
    <s v="R4"/>
    <d v="2025-06-25T00:00:00"/>
    <s v=""/>
    <s v="3106"/>
    <x v="0"/>
    <s v="10719"/>
    <s v="0"/>
    <n v="-7.35"/>
    <s v=""/>
    <n v="-7.35"/>
    <s v="USD"/>
    <s v="O1"/>
    <s v="USMO6570573590"/>
    <s v="1167565016810719"/>
    <s v=""/>
    <s v="BATCH_ID"/>
    <d v="2025-06-25T00:00:00"/>
    <d v="2025-06-26T00:00:00"/>
    <n v="0"/>
    <s v=""/>
    <s v=""/>
    <s v="3102038608"/>
    <s v="200015024355"/>
    <s v="0010"/>
    <s v="0060"/>
    <s v="R1"/>
    <s v="10-60"/>
    <x v="0"/>
    <x v="0"/>
    <n v="10719"/>
    <x v="0"/>
  </r>
  <r>
    <s v="11675650231"/>
    <s v="25176INV01A6"/>
    <s v="FA"/>
    <s v="R4"/>
    <d v="2025-06-25T00:00:00"/>
    <s v=""/>
    <s v="3106"/>
    <x v="0"/>
    <s v="10719"/>
    <s v="0"/>
    <n v="-10.17"/>
    <s v=""/>
    <n v="-10.17"/>
    <s v="USD"/>
    <s v="O1"/>
    <s v="USMO6560581570"/>
    <s v="1167565023110719"/>
    <s v=""/>
    <s v="BATCH_ID"/>
    <d v="2025-06-25T00:00:00"/>
    <d v="2025-06-26T00:00:00"/>
    <n v="0"/>
    <s v=""/>
    <s v=""/>
    <s v="3101545877"/>
    <s v="200014028217"/>
    <s v="0010"/>
    <s v="0060"/>
    <s v="R1"/>
    <s v="10-60"/>
    <x v="0"/>
    <x v="0"/>
    <n v="10719"/>
    <x v="0"/>
  </r>
  <r>
    <s v="11675650269"/>
    <s v="25176INV01A6"/>
    <s v="FA"/>
    <s v="R4"/>
    <d v="2025-06-25T00:00:00"/>
    <s v=""/>
    <s v="3106"/>
    <x v="0"/>
    <s v="10719"/>
    <s v="0"/>
    <n v="-6.16"/>
    <s v=""/>
    <n v="-6.16"/>
    <s v="USD"/>
    <s v="O1"/>
    <s v="USMO6570592580"/>
    <s v="1167565026910719"/>
    <s v=""/>
    <s v="BATCH_ID"/>
    <d v="2025-06-25T00:00:00"/>
    <d v="2025-06-26T00:00:00"/>
    <n v="0"/>
    <s v=""/>
    <s v=""/>
    <s v="3101644326"/>
    <s v="200014045609"/>
    <s v="0010"/>
    <s v="0060"/>
    <s v="R1"/>
    <s v="10-60"/>
    <x v="0"/>
    <x v="0"/>
    <n v="10719"/>
    <x v="0"/>
  </r>
  <r>
    <s v="11675650316"/>
    <s v="25176INV01BL"/>
    <s v="FA"/>
    <s v="R4"/>
    <d v="2025-06-25T00:00:00"/>
    <s v=""/>
    <s v="3106"/>
    <x v="0"/>
    <s v="10719"/>
    <s v="0"/>
    <n v="-5"/>
    <s v=""/>
    <n v="-5"/>
    <s v="USD"/>
    <s v="O1"/>
    <s v="USMO6570594070"/>
    <s v="1167565031610719"/>
    <s v=""/>
    <s v="BATCH_ID"/>
    <d v="2025-06-25T00:00:00"/>
    <d v="2025-06-26T00:00:00"/>
    <n v="0"/>
    <s v=""/>
    <s v=""/>
    <s v="3102258401"/>
    <s v="200016105799"/>
    <s v="0010"/>
    <s v="0060"/>
    <s v="C1"/>
    <s v="10-60"/>
    <x v="0"/>
    <x v="0"/>
    <n v="10719"/>
    <x v="0"/>
  </r>
  <r>
    <s v="11675651130"/>
    <s v="25177INV01AD"/>
    <s v="FA"/>
    <s v="R4"/>
    <d v="2025-06-26T00:00:00"/>
    <s v=""/>
    <s v="3106"/>
    <x v="1"/>
    <s v="10514"/>
    <s v="0"/>
    <n v="-5"/>
    <s v=""/>
    <n v="-5"/>
    <s v="USD"/>
    <s v="O1"/>
    <s v="USMO6561327720"/>
    <s v="1167565113010514"/>
    <s v=""/>
    <s v="BATCH_ID"/>
    <d v="2025-06-26T00:00:00"/>
    <d v="2025-06-27T00:00:00"/>
    <n v="0"/>
    <s v=""/>
    <s v=""/>
    <s v="3101525211"/>
    <s v="200011955115"/>
    <s v="0010"/>
    <s v="0060"/>
    <s v="R1"/>
    <s v="10-60"/>
    <x v="0"/>
    <x v="1"/>
    <n v="10514"/>
    <x v="1"/>
  </r>
  <r>
    <s v="11675651130"/>
    <s v="25177INV01AD"/>
    <s v="FA"/>
    <s v="R4"/>
    <d v="2025-06-26T00:00:00"/>
    <s v=""/>
    <s v="3106"/>
    <x v="0"/>
    <s v="10469"/>
    <s v="0"/>
    <n v="-5"/>
    <s v=""/>
    <n v="-5"/>
    <s v="USD"/>
    <s v="O1"/>
    <s v="USMO6561327720"/>
    <s v="1167565113010469"/>
    <s v=""/>
    <s v="BATCH_ID"/>
    <d v="2025-06-26T00:00:00"/>
    <d v="2025-06-27T00:00:00"/>
    <n v="0"/>
    <s v=""/>
    <s v=""/>
    <s v="3101525893"/>
    <s v="200011955115"/>
    <s v="0010"/>
    <s v="0060"/>
    <s v="R1"/>
    <s v="10-60"/>
    <x v="0"/>
    <x v="0"/>
    <n v="10469"/>
    <x v="2"/>
  </r>
  <r>
    <s v="11675651191"/>
    <s v="25177INV01AD"/>
    <s v="FA"/>
    <s v="R4"/>
    <d v="2025-06-26T00:00:00"/>
    <s v=""/>
    <s v="3106"/>
    <x v="0"/>
    <s v="10719"/>
    <s v="0"/>
    <n v="-6.61"/>
    <s v=""/>
    <n v="-6.61"/>
    <s v="USD"/>
    <s v="O1"/>
    <s v="USMO6560521230"/>
    <s v="1167565119110719"/>
    <s v=""/>
    <s v="BATCH_ID"/>
    <d v="2025-06-26T00:00:00"/>
    <d v="2025-06-27T00:00:00"/>
    <n v="0"/>
    <s v=""/>
    <s v=""/>
    <s v="3101531115"/>
    <s v="200011953615"/>
    <s v="0010"/>
    <s v="0060"/>
    <s v="R1"/>
    <s v="10-60"/>
    <x v="0"/>
    <x v="0"/>
    <n v="10719"/>
    <x v="0"/>
  </r>
  <r>
    <s v="11675651217"/>
    <s v="25177INV01AD"/>
    <s v="FA"/>
    <s v="R4"/>
    <d v="2025-06-26T00:00:00"/>
    <s v=""/>
    <s v="3106"/>
    <x v="0"/>
    <s v="10719"/>
    <s v="0"/>
    <n v="-5"/>
    <s v=""/>
    <n v="-5"/>
    <s v="USD"/>
    <s v="O1"/>
    <s v="USMO6560518300"/>
    <s v="1167565121710719"/>
    <s v=""/>
    <s v="BATCH_ID"/>
    <d v="2025-06-26T00:00:00"/>
    <d v="2025-06-27T00:00:00"/>
    <n v="0"/>
    <s v=""/>
    <s v=""/>
    <s v="3101629184"/>
    <s v="200011979800"/>
    <s v="0010"/>
    <s v="0060"/>
    <s v="R1"/>
    <s v="10-60"/>
    <x v="0"/>
    <x v="0"/>
    <n v="10719"/>
    <x v="0"/>
  </r>
  <r>
    <s v="11675651281"/>
    <s v="25177INV01AD"/>
    <s v="FA"/>
    <s v="R4"/>
    <d v="2025-06-26T00:00:00"/>
    <s v=""/>
    <s v="3106"/>
    <x v="0"/>
    <s v="10719"/>
    <s v="0"/>
    <n v="-5"/>
    <s v=""/>
    <n v="-5"/>
    <s v="USD"/>
    <s v="O1"/>
    <s v="USMO6570593360"/>
    <s v="1167565128110719"/>
    <s v=""/>
    <s v="BATCH_ID"/>
    <d v="2025-06-26T00:00:00"/>
    <d v="2025-06-27T00:00:00"/>
    <n v="0"/>
    <s v=""/>
    <s v=""/>
    <s v="3101680152"/>
    <s v="200013638248"/>
    <s v="0010"/>
    <s v="0060"/>
    <s v="R1"/>
    <s v="10-60"/>
    <x v="0"/>
    <x v="0"/>
    <n v="10719"/>
    <x v="0"/>
  </r>
  <r>
    <s v="11675651359"/>
    <s v="25177INV01AD"/>
    <s v="FA"/>
    <s v="R4"/>
    <d v="2025-06-26T00:00:00"/>
    <s v=""/>
    <s v="3106"/>
    <x v="0"/>
    <s v="10719"/>
    <s v="0"/>
    <n v="-29.61"/>
    <s v=""/>
    <n v="-29.61"/>
    <s v="USD"/>
    <s v="O1"/>
    <s v="USMO6485492540"/>
    <s v="1167565135910719"/>
    <s v=""/>
    <s v="BATCH_ID"/>
    <d v="2025-06-26T00:00:00"/>
    <d v="2025-06-27T00:00:00"/>
    <n v="0"/>
    <s v=""/>
    <s v=""/>
    <s v="3102076440"/>
    <s v="200015205533"/>
    <s v="0010"/>
    <s v="0060"/>
    <s v="R1"/>
    <s v="10-60"/>
    <x v="0"/>
    <x v="0"/>
    <n v="10719"/>
    <x v="0"/>
  </r>
  <r>
    <s v="11675651432"/>
    <s v="25177INV01AD"/>
    <s v="FA"/>
    <s v="R4"/>
    <d v="2025-06-26T00:00:00"/>
    <s v=""/>
    <s v="3106"/>
    <x v="0"/>
    <s v="10719"/>
    <s v="0"/>
    <n v="-11.15"/>
    <s v=""/>
    <n v="-11.15"/>
    <s v="USD"/>
    <s v="O1"/>
    <s v="USMO6570593360"/>
    <s v="1167565143210719"/>
    <s v=""/>
    <s v="BATCH_ID"/>
    <d v="2025-06-26T00:00:00"/>
    <d v="2025-06-27T00:00:00"/>
    <n v="0"/>
    <s v=""/>
    <s v=""/>
    <s v="3102078588"/>
    <s v="200015215417"/>
    <s v="0010"/>
    <s v="0060"/>
    <s v="R1"/>
    <s v="10-60"/>
    <x v="0"/>
    <x v="0"/>
    <n v="10719"/>
    <x v="0"/>
  </r>
  <r>
    <s v="11675651465"/>
    <s v="25177INV01AD"/>
    <s v="FA"/>
    <s v="R4"/>
    <d v="2025-06-26T00:00:00"/>
    <s v=""/>
    <s v="3106"/>
    <x v="0"/>
    <s v="10719"/>
    <s v="0"/>
    <n v="-5"/>
    <s v=""/>
    <n v="-5"/>
    <s v="USD"/>
    <s v="O1"/>
    <s v="USMO6485493980"/>
    <s v="1167565146510719"/>
    <s v=""/>
    <s v="BATCH_ID"/>
    <d v="2025-06-26T00:00:00"/>
    <d v="2025-06-27T00:00:00"/>
    <n v="0"/>
    <s v=""/>
    <s v=""/>
    <s v="3102315131"/>
    <s v="200016390235"/>
    <s v="0010"/>
    <s v="0060"/>
    <s v="R1"/>
    <s v="10-60"/>
    <x v="0"/>
    <x v="0"/>
    <n v="10719"/>
    <x v="0"/>
  </r>
  <r>
    <s v="11675651729"/>
    <s v="25178INV01BK"/>
    <s v="FA"/>
    <s v="R4"/>
    <d v="2025-06-27T00:00:00"/>
    <s v=""/>
    <s v="3106"/>
    <x v="1"/>
    <s v="10514"/>
    <s v="0"/>
    <n v="-26.04"/>
    <s v=""/>
    <n v="-26.04"/>
    <s v="USD"/>
    <s v="O1"/>
    <s v="USMO6561327230"/>
    <s v="1167565172910514"/>
    <s v=""/>
    <s v="BATCH_ID"/>
    <d v="2025-06-27T00:00:00"/>
    <d v="2025-06-30T00:00:00"/>
    <n v="0"/>
    <s v=""/>
    <s v=""/>
    <s v="3101505066"/>
    <s v="200011146467"/>
    <s v="0010"/>
    <s v="0060"/>
    <s v="R1"/>
    <s v="10-60"/>
    <x v="0"/>
    <x v="1"/>
    <n v="10514"/>
    <x v="1"/>
  </r>
  <r>
    <s v="11675651729"/>
    <s v="25178INV01BK"/>
    <s v="FA"/>
    <s v="R4"/>
    <d v="2025-06-27T00:00:00"/>
    <s v=""/>
    <s v="3106"/>
    <x v="0"/>
    <s v="10469"/>
    <s v="0"/>
    <n v="-16.940000000000001"/>
    <s v=""/>
    <n v="-16.940000000000001"/>
    <s v="USD"/>
    <s v="O1"/>
    <s v="USMO6561327230"/>
    <s v="1167565172910469"/>
    <s v=""/>
    <s v="BATCH_ID"/>
    <d v="2025-06-27T00:00:00"/>
    <d v="2025-06-30T00:00:00"/>
    <n v="0"/>
    <s v=""/>
    <s v=""/>
    <s v="3101505257"/>
    <s v="200011146467"/>
    <s v="0010"/>
    <s v="0060"/>
    <s v="R1"/>
    <s v="10-60"/>
    <x v="0"/>
    <x v="0"/>
    <n v="10469"/>
    <x v="2"/>
  </r>
  <r>
    <s v="11675651802"/>
    <s v="25178INV01BK"/>
    <s v="FA"/>
    <s v="R4"/>
    <d v="2025-06-27T00:00:00"/>
    <s v=""/>
    <s v="3106"/>
    <x v="0"/>
    <s v="10719"/>
    <s v="0"/>
    <n v="-6.41"/>
    <s v=""/>
    <n v="-6.41"/>
    <s v="USD"/>
    <s v="O1"/>
    <s v="USMO6571471461"/>
    <s v="1167565180210719"/>
    <s v=""/>
    <s v="BATCH_ID"/>
    <d v="2025-06-27T00:00:00"/>
    <d v="2025-06-30T00:00:00"/>
    <n v="0"/>
    <s v=""/>
    <s v=""/>
    <s v="3101521859"/>
    <s v="200012702904"/>
    <s v="0010"/>
    <s v="0060"/>
    <s v="R1"/>
    <s v="10-60"/>
    <x v="0"/>
    <x v="0"/>
    <n v="10719"/>
    <x v="0"/>
  </r>
  <r>
    <s v="11675651837"/>
    <s v="25178INV01BK"/>
    <s v="FA"/>
    <s v="R4"/>
    <d v="2025-06-27T00:00:00"/>
    <s v=""/>
    <s v="3106"/>
    <x v="0"/>
    <s v="10719"/>
    <s v="0"/>
    <n v="-5"/>
    <s v=""/>
    <n v="-5"/>
    <s v="USD"/>
    <s v="O1"/>
    <s v="USMO6561091991"/>
    <s v="1167565183710719"/>
    <s v=""/>
    <s v="BATCH_ID"/>
    <d v="2025-06-27T00:00:00"/>
    <d v="2025-06-30T00:00:00"/>
    <n v="0"/>
    <s v=""/>
    <s v=""/>
    <s v="3101689487"/>
    <s v="200012684946"/>
    <s v="0010"/>
    <s v="0060"/>
    <s v="R1"/>
    <s v="10-60"/>
    <x v="0"/>
    <x v="0"/>
    <n v="10719"/>
    <x v="0"/>
  </r>
  <r>
    <s v="11675651846"/>
    <s v="25178INV01BK"/>
    <s v="FA"/>
    <s v="R4"/>
    <d v="2025-06-27T00:00:00"/>
    <s v=""/>
    <s v="3106"/>
    <x v="0"/>
    <s v="10719"/>
    <s v="0"/>
    <n v="-16.03"/>
    <s v=""/>
    <n v="-16.03"/>
    <s v="USD"/>
    <s v="O1"/>
    <s v="USMO6561071121"/>
    <s v="1167565184610719"/>
    <s v=""/>
    <s v="BATCH_ID"/>
    <d v="2025-06-27T00:00:00"/>
    <d v="2025-06-30T00:00:00"/>
    <n v="0"/>
    <s v=""/>
    <s v=""/>
    <s v="3101607239"/>
    <s v="200012693921"/>
    <s v="0010"/>
    <s v="0060"/>
    <s v="R1"/>
    <s v="10-60"/>
    <x v="0"/>
    <x v="0"/>
    <n v="10719"/>
    <x v="0"/>
  </r>
  <r>
    <s v="11675651946"/>
    <s v="25178INV01BK"/>
    <s v="FA"/>
    <s v="R4"/>
    <d v="2025-06-27T00:00:00"/>
    <s v=""/>
    <s v="3106"/>
    <x v="0"/>
    <s v="10469"/>
    <s v="0"/>
    <n v="-5"/>
    <s v=""/>
    <n v="-5"/>
    <s v="USD"/>
    <s v="O1"/>
    <s v="USMO6561327080"/>
    <s v="1167565194610469"/>
    <s v=""/>
    <s v="BATCH_ID"/>
    <d v="2025-06-27T00:00:00"/>
    <d v="2025-06-30T00:00:00"/>
    <n v="0"/>
    <s v=""/>
    <s v=""/>
    <s v="3101528894"/>
    <s v="200014549220"/>
    <s v="0010"/>
    <s v="0060"/>
    <s v="R1"/>
    <s v="10-60"/>
    <x v="0"/>
    <x v="0"/>
    <n v="10469"/>
    <x v="2"/>
  </r>
  <r>
    <s v="11675651946"/>
    <s v="25178INV01BK"/>
    <s v="FA"/>
    <s v="R4"/>
    <d v="2025-06-27T00:00:00"/>
    <s v=""/>
    <s v="3106"/>
    <x v="1"/>
    <s v="10514"/>
    <s v="0"/>
    <n v="-5"/>
    <s v=""/>
    <n v="-5"/>
    <s v="USD"/>
    <s v="O1"/>
    <s v="USMO6561327080"/>
    <s v="1167565194610514"/>
    <s v=""/>
    <s v="BATCH_ID"/>
    <d v="2025-06-27T00:00:00"/>
    <d v="2025-06-30T00:00:00"/>
    <n v="0"/>
    <s v=""/>
    <s v=""/>
    <s v="3101528799"/>
    <s v="200014549220"/>
    <s v="0010"/>
    <s v="0060"/>
    <s v="R1"/>
    <s v="10-60"/>
    <x v="0"/>
    <x v="1"/>
    <n v="10514"/>
    <x v="1"/>
  </r>
  <r>
    <s v="11675651956"/>
    <s v="25178INV01BK"/>
    <s v="FA"/>
    <s v="R4"/>
    <d v="2025-06-27T00:00:00"/>
    <s v=""/>
    <s v="3106"/>
    <x v="0"/>
    <s v="10719"/>
    <s v="0"/>
    <n v="-5.66"/>
    <s v=""/>
    <n v="-5.66"/>
    <s v="USD"/>
    <s v="O1"/>
    <s v="USMO6562773861"/>
    <s v="1167565195610719"/>
    <s v=""/>
    <s v="BATCH_ID"/>
    <d v="2025-06-27T00:00:00"/>
    <d v="2025-06-30T00:00:00"/>
    <n v="0"/>
    <s v=""/>
    <s v=""/>
    <s v="3101648971"/>
    <s v="200014573873"/>
    <s v="0010"/>
    <s v="0060"/>
    <s v="R1"/>
    <s v="10-60"/>
    <x v="0"/>
    <x v="0"/>
    <n v="10719"/>
    <x v="0"/>
  </r>
  <r>
    <s v="11675653154"/>
    <s v="25181INV01A1"/>
    <s v="FA"/>
    <s v="R4"/>
    <d v="2025-06-30T00:00:00"/>
    <s v=""/>
    <s v="3106"/>
    <x v="1"/>
    <s v="10514"/>
    <s v="0"/>
    <n v="-5"/>
    <s v=""/>
    <n v="-5"/>
    <s v="USD"/>
    <s v="O1"/>
    <s v="USMO6561328200"/>
    <s v="1167565315410514"/>
    <s v=""/>
    <s v="BATCH_ID"/>
    <d v="2025-06-30T00:00:00"/>
    <d v="2025-07-01T00:00:00"/>
    <n v="0"/>
    <s v=""/>
    <s v=""/>
    <s v="3101705297"/>
    <s v="200011833247"/>
    <s v="0010"/>
    <s v="0060"/>
    <s v="R1"/>
    <s v="10-60"/>
    <x v="0"/>
    <x v="1"/>
    <n v="10514"/>
    <x v="1"/>
  </r>
  <r>
    <s v="11675653154"/>
    <s v="25181INV01A1"/>
    <s v="FA"/>
    <s v="R4"/>
    <d v="2025-06-30T00:00:00"/>
    <s v=""/>
    <s v="3106"/>
    <x v="0"/>
    <s v="10469"/>
    <s v="0"/>
    <n v="-5"/>
    <s v=""/>
    <n v="-5"/>
    <s v="USD"/>
    <s v="O1"/>
    <s v="USMO6561328200"/>
    <s v="1167565315410469"/>
    <s v=""/>
    <s v="BATCH_ID"/>
    <d v="2025-06-30T00:00:00"/>
    <d v="2025-07-01T00:00:00"/>
    <n v="0"/>
    <s v=""/>
    <s v=""/>
    <s v="3101705205"/>
    <s v="200011833247"/>
    <s v="0010"/>
    <s v="0060"/>
    <s v="R1"/>
    <s v="10-60"/>
    <x v="0"/>
    <x v="0"/>
    <n v="10469"/>
    <x v="2"/>
  </r>
  <r>
    <s v="11675653218"/>
    <s v="25181INV01BM"/>
    <s v="FA"/>
    <s v="R4"/>
    <d v="2025-06-30T00:00:00"/>
    <s v=""/>
    <s v="3106"/>
    <x v="1"/>
    <s v="10514"/>
    <s v="0"/>
    <n v="-5"/>
    <s v=""/>
    <n v="-5"/>
    <s v="USD"/>
    <s v="O1"/>
    <s v="USMO6561371150"/>
    <s v="1167565321810514"/>
    <s v=""/>
    <s v="BATCH_ID"/>
    <d v="2025-06-30T00:00:00"/>
    <d v="2025-07-01T00:00:00"/>
    <n v="0"/>
    <s v=""/>
    <s v=""/>
    <s v="3101626313"/>
    <s v="200012381907"/>
    <s v="0010"/>
    <s v="0060"/>
    <s v="R1"/>
    <s v="10-60"/>
    <x v="0"/>
    <x v="1"/>
    <n v="10514"/>
    <x v="1"/>
  </r>
  <r>
    <s v="11675653218"/>
    <s v="25181INV01BM"/>
    <s v="FA"/>
    <s v="R4"/>
    <d v="2025-06-30T00:00:00"/>
    <s v=""/>
    <s v="3106"/>
    <x v="0"/>
    <s v="10469"/>
    <s v="0"/>
    <n v="-5"/>
    <s v=""/>
    <n v="-5"/>
    <s v="USD"/>
    <s v="O1"/>
    <s v="USMO6561371150"/>
    <s v="1167565321810469"/>
    <s v=""/>
    <s v="BATCH_ID"/>
    <d v="2025-06-30T00:00:00"/>
    <d v="2025-07-01T00:00:00"/>
    <n v="0"/>
    <s v=""/>
    <s v=""/>
    <s v="3101626508"/>
    <s v="200012381907"/>
    <s v="0010"/>
    <s v="0060"/>
    <s v="R1"/>
    <s v="10-60"/>
    <x v="0"/>
    <x v="0"/>
    <n v="10469"/>
    <x v="2"/>
  </r>
  <r>
    <s v="11675653531"/>
    <s v="25181INV01AU"/>
    <s v="FA"/>
    <s v="R4"/>
    <d v="2025-06-30T00:00:00"/>
    <s v=""/>
    <s v="3106"/>
    <x v="1"/>
    <s v="10514"/>
    <s v="0"/>
    <n v="-5"/>
    <s v=""/>
    <n v="-5"/>
    <s v="USD"/>
    <s v="O1"/>
    <s v="USMO6561371070"/>
    <s v="1167565353110514"/>
    <s v=""/>
    <s v="BATCH_ID"/>
    <d v="2025-06-30T00:00:00"/>
    <d v="2025-07-01T00:00:00"/>
    <n v="0"/>
    <s v=""/>
    <s v=""/>
    <s v="3101686076"/>
    <s v="200013571951"/>
    <s v="0010"/>
    <s v="0060"/>
    <s v="R1"/>
    <s v="10-60"/>
    <x v="0"/>
    <x v="1"/>
    <n v="10514"/>
    <x v="1"/>
  </r>
  <r>
    <s v="11675653531"/>
    <s v="25181INV01AU"/>
    <s v="FA"/>
    <s v="R4"/>
    <d v="2025-06-30T00:00:00"/>
    <s v=""/>
    <s v="3106"/>
    <x v="0"/>
    <s v="10469"/>
    <s v="0"/>
    <n v="-5"/>
    <s v=""/>
    <n v="-5"/>
    <s v="USD"/>
    <s v="O1"/>
    <s v="USMO6561371070"/>
    <s v="1167565353110469"/>
    <s v=""/>
    <s v="BATCH_ID"/>
    <d v="2025-06-30T00:00:00"/>
    <d v="2025-07-01T00:00:00"/>
    <n v="0"/>
    <s v=""/>
    <s v=""/>
    <s v="3101686242"/>
    <s v="200013571951"/>
    <s v="0010"/>
    <s v="0060"/>
    <s v="R1"/>
    <s v="10-60"/>
    <x v="0"/>
    <x v="0"/>
    <n v="10469"/>
    <x v="2"/>
  </r>
  <r>
    <s v="11675653536"/>
    <s v="25181INV01AU"/>
    <s v="FA"/>
    <s v="R4"/>
    <d v="2025-06-30T00:00:00"/>
    <s v=""/>
    <s v="3106"/>
    <x v="0"/>
    <s v="10469"/>
    <s v="0"/>
    <n v="-5"/>
    <s v=""/>
    <n v="-5"/>
    <s v="USD"/>
    <s v="O1"/>
    <s v="USMO6561328230"/>
    <s v="1167565353610469"/>
    <s v=""/>
    <s v="BATCH_ID"/>
    <d v="2025-06-30T00:00:00"/>
    <d v="2025-07-01T00:00:00"/>
    <n v="0"/>
    <s v=""/>
    <s v=""/>
    <s v="3101539464"/>
    <s v="200013595406"/>
    <s v="0010"/>
    <s v="0060"/>
    <s v="R1"/>
    <s v="10-60"/>
    <x v="0"/>
    <x v="0"/>
    <n v="10469"/>
    <x v="2"/>
  </r>
  <r>
    <s v="11675653536"/>
    <s v="25181INV01AU"/>
    <s v="FA"/>
    <s v="R4"/>
    <d v="2025-06-30T00:00:00"/>
    <s v=""/>
    <s v="3106"/>
    <x v="1"/>
    <s v="10514"/>
    <s v="0"/>
    <n v="-6.51"/>
    <s v=""/>
    <n v="-6.51"/>
    <s v="USD"/>
    <s v="O1"/>
    <s v="USMO6561328230"/>
    <s v="1167565353610514"/>
    <s v=""/>
    <s v="BATCH_ID"/>
    <d v="2025-06-30T00:00:00"/>
    <d v="2025-07-01T00:00:00"/>
    <n v="0"/>
    <s v=""/>
    <s v=""/>
    <s v="3101539654"/>
    <s v="200013595406"/>
    <s v="0010"/>
    <s v="0060"/>
    <s v="R1"/>
    <s v="10-60"/>
    <x v="0"/>
    <x v="1"/>
    <n v="10514"/>
    <x v="1"/>
  </r>
  <r>
    <s v="11675653584"/>
    <s v="25181INV01BM"/>
    <s v="FA"/>
    <s v="R4"/>
    <d v="2025-06-30T00:00:00"/>
    <s v=""/>
    <s v="3106"/>
    <x v="0"/>
    <s v="10469"/>
    <s v="0"/>
    <n v="-5"/>
    <s v=""/>
    <n v="-5"/>
    <s v="USD"/>
    <s v="O1"/>
    <s v="USMO6561322590"/>
    <s v="1167565358410469"/>
    <s v=""/>
    <s v="BATCH_ID"/>
    <d v="2025-06-30T00:00:00"/>
    <d v="2025-07-01T00:00:00"/>
    <n v="0"/>
    <s v=""/>
    <s v=""/>
    <s v="3101539969"/>
    <s v="200014567297"/>
    <s v="0010"/>
    <s v="0060"/>
    <s v="R1"/>
    <s v="10-60"/>
    <x v="0"/>
    <x v="0"/>
    <n v="10469"/>
    <x v="2"/>
  </r>
  <r>
    <s v="11675653584"/>
    <s v="25181INV01BM"/>
    <s v="FA"/>
    <s v="R4"/>
    <d v="2025-06-30T00:00:00"/>
    <s v=""/>
    <s v="3106"/>
    <x v="1"/>
    <s v="10514"/>
    <s v="0"/>
    <n v="-5"/>
    <s v=""/>
    <n v="-5"/>
    <s v="USD"/>
    <s v="O1"/>
    <s v="USMO6561322590"/>
    <s v="1167565358410514"/>
    <s v=""/>
    <s v="BATCH_ID"/>
    <d v="2025-06-30T00:00:00"/>
    <d v="2025-07-01T00:00:00"/>
    <n v="0"/>
    <s v=""/>
    <s v=""/>
    <s v="3101540067"/>
    <s v="200014567297"/>
    <s v="0010"/>
    <s v="0060"/>
    <s v="R1"/>
    <s v="10-60"/>
    <x v="0"/>
    <x v="1"/>
    <n v="10514"/>
    <x v="1"/>
  </r>
  <r>
    <s v="11675653851"/>
    <s v="25181INV01BM"/>
    <s v="FA"/>
    <s v="R4"/>
    <d v="2025-06-30T00:00:00"/>
    <s v=""/>
    <s v="3106"/>
    <x v="0"/>
    <s v="10469"/>
    <s v="0"/>
    <n v="-5"/>
    <s v=""/>
    <n v="-5"/>
    <s v="USD"/>
    <s v="O1"/>
    <s v="USMO6561329770"/>
    <s v="1167565385110469"/>
    <s v=""/>
    <s v="BATCH_ID"/>
    <d v="2025-06-30T00:00:00"/>
    <d v="2025-07-01T00:00:00"/>
    <n v="0"/>
    <s v=""/>
    <s v=""/>
    <s v="3102324113"/>
    <s v="200016436293"/>
    <s v="0010"/>
    <s v="0060"/>
    <s v="R1"/>
    <s v="10-60"/>
    <x v="0"/>
    <x v="0"/>
    <n v="10469"/>
    <x v="2"/>
  </r>
  <r>
    <s v="11770586948"/>
    <s v="25154INV01AU"/>
    <s v="FA"/>
    <s v="R4"/>
    <d v="2025-06-03T00:00:00"/>
    <s v=""/>
    <s v="3106"/>
    <x v="0"/>
    <s v="10719"/>
    <s v="0"/>
    <n v="-8.41"/>
    <s v=""/>
    <n v="-8.41"/>
    <s v="USD"/>
    <s v="O1"/>
    <s v="USMO6307721330"/>
    <s v="1177058694810719"/>
    <s v=""/>
    <s v="BATCH_ID"/>
    <d v="2025-06-03T00:00:00"/>
    <d v="2025-06-04T00:00:00"/>
    <n v="0"/>
    <s v=""/>
    <s v=""/>
    <s v="3101588712"/>
    <s v="200011589922"/>
    <s v="0010"/>
    <s v="0060"/>
    <s v="R1"/>
    <s v="10-60"/>
    <x v="0"/>
    <x v="0"/>
    <n v="10719"/>
    <x v="0"/>
  </r>
  <r>
    <s v="11770587059"/>
    <s v="25154INV01AU"/>
    <s v="FA"/>
    <s v="R4"/>
    <d v="2025-06-03T00:00:00"/>
    <s v=""/>
    <s v="3106"/>
    <x v="1"/>
    <s v="10514"/>
    <s v="0"/>
    <n v="-5"/>
    <s v=""/>
    <n v="-5"/>
    <s v="USD"/>
    <s v="O1"/>
    <s v="USMO6561324020"/>
    <s v="1177058705910514"/>
    <s v=""/>
    <s v="BATCH_ID"/>
    <d v="2025-06-03T00:00:00"/>
    <d v="2025-06-04T00:00:00"/>
    <n v="0"/>
    <s v=""/>
    <s v=""/>
    <s v="3101574488"/>
    <s v="200011588692"/>
    <s v="0010"/>
    <s v="0060"/>
    <s v="R1"/>
    <s v="10-60"/>
    <x v="0"/>
    <x v="1"/>
    <n v="10514"/>
    <x v="1"/>
  </r>
  <r>
    <s v="11770587059"/>
    <s v="25154INV01AU"/>
    <s v="FA"/>
    <s v="R4"/>
    <d v="2025-06-03T00:00:00"/>
    <s v=""/>
    <s v="3106"/>
    <x v="0"/>
    <s v="10469"/>
    <s v="0"/>
    <n v="-5"/>
    <s v=""/>
    <n v="-5"/>
    <s v="USD"/>
    <s v="O1"/>
    <s v="USMO6561324020"/>
    <s v="1177058705910469"/>
    <s v=""/>
    <s v="BATCH_ID"/>
    <d v="2025-06-03T00:00:00"/>
    <d v="2025-06-04T00:00:00"/>
    <n v="0"/>
    <s v=""/>
    <s v=""/>
    <s v="3101575547"/>
    <s v="200011588692"/>
    <s v="0010"/>
    <s v="0060"/>
    <s v="R1"/>
    <s v="10-60"/>
    <x v="0"/>
    <x v="0"/>
    <n v="10469"/>
    <x v="2"/>
  </r>
  <r>
    <s v="11770587061"/>
    <s v="25154INV01BE"/>
    <s v="FA"/>
    <s v="R4"/>
    <d v="2025-06-03T00:00:00"/>
    <s v=""/>
    <s v="3106"/>
    <x v="0"/>
    <s v="10719"/>
    <s v="0"/>
    <n v="-5.04"/>
    <s v=""/>
    <n v="-5.04"/>
    <s v="USD"/>
    <s v="O1"/>
    <s v="USMO6396600001"/>
    <s v="1177058706110719"/>
    <s v=""/>
    <s v="BATCH_ID"/>
    <d v="2025-06-03T00:00:00"/>
    <d v="2025-06-04T00:00:00"/>
    <n v="0"/>
    <s v=""/>
    <s v=""/>
    <s v="3101518749"/>
    <s v="200014555326"/>
    <s v="0010"/>
    <s v="0060"/>
    <s v="R1"/>
    <s v="10-60"/>
    <x v="0"/>
    <x v="0"/>
    <n v="10719"/>
    <x v="0"/>
  </r>
  <r>
    <s v="11770587068"/>
    <s v="25154INV01BE"/>
    <s v="FA"/>
    <s v="R4"/>
    <d v="2025-06-03T00:00:00"/>
    <s v=""/>
    <s v="3106"/>
    <x v="1"/>
    <s v="10514"/>
    <s v="0"/>
    <n v="-5"/>
    <s v=""/>
    <n v="-5"/>
    <s v="USD"/>
    <s v="O1"/>
    <s v="USMO6561316580"/>
    <s v="1177058706810514"/>
    <s v=""/>
    <s v="BATCH_ID"/>
    <d v="2025-06-03T00:00:00"/>
    <d v="2025-06-04T00:00:00"/>
    <n v="0"/>
    <s v=""/>
    <s v=""/>
    <s v="3101494225"/>
    <s v="200014597419"/>
    <s v="0010"/>
    <s v="0060"/>
    <s v="R1"/>
    <s v="10-60"/>
    <x v="0"/>
    <x v="1"/>
    <n v="10514"/>
    <x v="1"/>
  </r>
  <r>
    <s v="11770587068"/>
    <s v="25154INV01BE"/>
    <s v="FA"/>
    <s v="R4"/>
    <d v="2025-06-03T00:00:00"/>
    <s v=""/>
    <s v="3106"/>
    <x v="0"/>
    <s v="10469"/>
    <s v="0"/>
    <n v="-5"/>
    <s v=""/>
    <n v="-5"/>
    <s v="USD"/>
    <s v="O1"/>
    <s v="USMO6561316580"/>
    <s v="1177058706810469"/>
    <s v=""/>
    <s v="BATCH_ID"/>
    <d v="2025-06-03T00:00:00"/>
    <d v="2025-06-04T00:00:00"/>
    <n v="0"/>
    <s v=""/>
    <s v=""/>
    <s v="3101494321"/>
    <s v="200014597419"/>
    <s v="0010"/>
    <s v="0060"/>
    <s v="R1"/>
    <s v="10-60"/>
    <x v="0"/>
    <x v="0"/>
    <n v="10469"/>
    <x v="2"/>
  </r>
  <r>
    <s v="11770587083"/>
    <s v="25154INV01BE"/>
    <s v="FA"/>
    <s v="R4"/>
    <d v="2025-06-03T00:00:00"/>
    <s v=""/>
    <s v="3106"/>
    <x v="0"/>
    <s v="10719"/>
    <s v="0"/>
    <n v="-5"/>
    <s v=""/>
    <n v="-5"/>
    <s v="USD"/>
    <s v="O1"/>
    <s v="USMO6390195371"/>
    <s v="1177058708310719"/>
    <s v=""/>
    <s v="BATCH_ID"/>
    <d v="2025-06-03T00:00:00"/>
    <d v="2025-06-04T00:00:00"/>
    <n v="0"/>
    <s v=""/>
    <s v=""/>
    <s v="3101642462"/>
    <s v="200014592782"/>
    <s v="0010"/>
    <s v="0060"/>
    <s v="R1"/>
    <s v="10-60"/>
    <x v="0"/>
    <x v="0"/>
    <n v="10719"/>
    <x v="0"/>
  </r>
  <r>
    <s v="11770587094"/>
    <s v="25154INV01AU"/>
    <s v="FA"/>
    <s v="R4"/>
    <d v="2025-06-03T00:00:00"/>
    <s v=""/>
    <s v="3106"/>
    <x v="0"/>
    <s v="10719"/>
    <s v="0"/>
    <n v="-5"/>
    <s v=""/>
    <n v="-5"/>
    <s v="USD"/>
    <s v="O1"/>
    <s v="USMO6307721110"/>
    <s v="1177058709410719"/>
    <s v=""/>
    <s v="BATCH_ID"/>
    <d v="2025-06-03T00:00:00"/>
    <d v="2025-06-04T00:00:00"/>
    <n v="0"/>
    <s v=""/>
    <s v=""/>
    <s v="3101498587"/>
    <s v="200011648868"/>
    <s v="0010"/>
    <s v="0060"/>
    <s v="R1"/>
    <s v="10-60"/>
    <x v="0"/>
    <x v="0"/>
    <n v="10719"/>
    <x v="0"/>
  </r>
  <r>
    <s v="11770587112"/>
    <s v="25154INV01AU"/>
    <s v="FA"/>
    <s v="R4"/>
    <d v="2025-06-03T00:00:00"/>
    <s v=""/>
    <s v="3106"/>
    <x v="0"/>
    <s v="10719"/>
    <s v="0"/>
    <n v="-9.9"/>
    <s v=""/>
    <n v="-9.9"/>
    <s v="USD"/>
    <s v="O1"/>
    <s v="USMO6396682591"/>
    <s v="1177058711210719"/>
    <s v=""/>
    <s v="BATCH_ID"/>
    <d v="2025-06-03T00:00:00"/>
    <d v="2025-06-04T00:00:00"/>
    <n v="0"/>
    <s v=""/>
    <s v=""/>
    <s v="3101530121"/>
    <s v="200011598691"/>
    <s v="0010"/>
    <s v="0060"/>
    <s v="R1"/>
    <s v="10-60"/>
    <x v="0"/>
    <x v="0"/>
    <n v="10719"/>
    <x v="0"/>
  </r>
  <r>
    <s v="11770587134"/>
    <s v="25154INV01BE"/>
    <s v="FA"/>
    <s v="R4"/>
    <d v="2025-06-03T00:00:00"/>
    <s v=""/>
    <s v="3106"/>
    <x v="0"/>
    <s v="10719"/>
    <s v="0"/>
    <n v="-7.61"/>
    <s v=""/>
    <n v="-7.61"/>
    <s v="USD"/>
    <s v="O1"/>
    <s v="USMO6307720060"/>
    <s v="1177058713410719"/>
    <s v=""/>
    <s v="BATCH_ID"/>
    <d v="2025-06-03T00:00:00"/>
    <d v="2025-06-04T00:00:00"/>
    <n v="0"/>
    <s v=""/>
    <s v=""/>
    <s v="3101555159"/>
    <s v="200014600841"/>
    <s v="0010"/>
    <s v="0060"/>
    <s v="R1"/>
    <s v="10-60"/>
    <x v="0"/>
    <x v="0"/>
    <n v="10719"/>
    <x v="0"/>
  </r>
  <r>
    <s v="11770587144"/>
    <s v="25154INV01BE"/>
    <s v="FA"/>
    <s v="R4"/>
    <d v="2025-06-03T00:00:00"/>
    <s v=""/>
    <s v="3106"/>
    <x v="0"/>
    <s v="10719"/>
    <s v="0"/>
    <n v="-5"/>
    <s v=""/>
    <n v="-5"/>
    <s v="USD"/>
    <s v="O1"/>
    <s v="USMO6307720060"/>
    <s v="1177058714410719"/>
    <s v=""/>
    <s v="BATCH_ID"/>
    <d v="2025-06-03T00:00:00"/>
    <d v="2025-06-04T00:00:00"/>
    <n v="0"/>
    <s v=""/>
    <s v=""/>
    <s v="3101540338"/>
    <s v="200014607895"/>
    <s v="0010"/>
    <s v="0060"/>
    <s v="R1"/>
    <s v="10-60"/>
    <x v="0"/>
    <x v="0"/>
    <n v="10719"/>
    <x v="0"/>
  </r>
  <r>
    <s v="11770587162"/>
    <s v="25154INV01BE"/>
    <s v="FA"/>
    <s v="R4"/>
    <d v="2025-06-03T00:00:00"/>
    <s v=""/>
    <s v="3106"/>
    <x v="0"/>
    <s v="10719"/>
    <s v="0"/>
    <n v="-11.4"/>
    <s v=""/>
    <n v="-11.4"/>
    <s v="USD"/>
    <s v="O1"/>
    <s v="USMO6390187951"/>
    <s v="1177058716210719"/>
    <s v=""/>
    <s v="BATCH_ID"/>
    <d v="2025-06-03T00:00:00"/>
    <d v="2025-06-04T00:00:00"/>
    <n v="0"/>
    <s v=""/>
    <s v=""/>
    <s v="3101610057"/>
    <s v="200014620567"/>
    <s v="0010"/>
    <s v="0060"/>
    <s v="R1"/>
    <s v="10-60"/>
    <x v="0"/>
    <x v="0"/>
    <n v="10719"/>
    <x v="0"/>
  </r>
  <r>
    <s v="11770587181"/>
    <s v="25154INV01BE"/>
    <s v="FA"/>
    <s v="R4"/>
    <d v="2025-06-03T00:00:00"/>
    <s v=""/>
    <s v="3106"/>
    <x v="0"/>
    <s v="10719"/>
    <s v="0"/>
    <n v="-5"/>
    <s v=""/>
    <n v="-5"/>
    <s v="USD"/>
    <s v="O1"/>
    <s v="USMO6571491070"/>
    <s v="1177058718110719"/>
    <s v=""/>
    <s v="BATCH_ID"/>
    <d v="2025-06-03T00:00:00"/>
    <d v="2025-06-04T00:00:00"/>
    <n v="0"/>
    <s v=""/>
    <s v=""/>
    <s v="3101657143"/>
    <s v="200014712158"/>
    <s v="0010"/>
    <s v="0060"/>
    <s v="R1"/>
    <s v="10-60"/>
    <x v="0"/>
    <x v="0"/>
    <n v="10719"/>
    <x v="0"/>
  </r>
  <r>
    <s v="11770587190"/>
    <s v="25154INV01BE"/>
    <s v="FA"/>
    <s v="R4"/>
    <d v="2025-06-03T00:00:00"/>
    <s v=""/>
    <s v="3106"/>
    <x v="0"/>
    <s v="10719"/>
    <s v="0"/>
    <n v="-5"/>
    <s v=""/>
    <n v="-5"/>
    <s v="USD"/>
    <s v="O1"/>
    <s v="USMO6571471471"/>
    <s v="1177058719010719"/>
    <s v=""/>
    <s v="BATCH_ID"/>
    <d v="2025-06-03T00:00:00"/>
    <d v="2025-06-04T00:00:00"/>
    <n v="0"/>
    <s v=""/>
    <s v=""/>
    <s v="3101582905"/>
    <s v="200014668087"/>
    <s v="0010"/>
    <s v="0060"/>
    <s v="R1"/>
    <s v="10-60"/>
    <x v="0"/>
    <x v="0"/>
    <n v="10719"/>
    <x v="0"/>
  </r>
  <r>
    <s v="11770591013"/>
    <s v="25157INV01AP"/>
    <s v="FA"/>
    <s v="R4"/>
    <d v="2025-06-06T00:00:00"/>
    <s v=""/>
    <s v="3106"/>
    <x v="0"/>
    <s v="10719"/>
    <s v="0"/>
    <n v="-5.65"/>
    <s v=""/>
    <n v="-5.65"/>
    <s v="USD"/>
    <s v="O1"/>
    <s v="USMO6570591000"/>
    <s v="1177059101310719"/>
    <s v=""/>
    <s v="BATCH_ID"/>
    <d v="2025-06-06T00:00:00"/>
    <d v="2025-06-09T00:00:00"/>
    <n v="0"/>
    <s v=""/>
    <s v=""/>
    <s v="3102015632"/>
    <s v="200014921114"/>
    <s v="0010"/>
    <s v="0060"/>
    <s v="R1"/>
    <s v="10-60"/>
    <x v="0"/>
    <x v="0"/>
    <n v="10719"/>
    <x v="0"/>
  </r>
  <r>
    <s v="11770592472"/>
    <s v="25162INV01AE"/>
    <s v="FA"/>
    <s v="R4"/>
    <d v="2025-06-11T00:00:00"/>
    <s v=""/>
    <s v="3106"/>
    <x v="1"/>
    <s v="10514"/>
    <s v="0"/>
    <n v="-5"/>
    <s v=""/>
    <n v="-5"/>
    <s v="USD"/>
    <s v="O1"/>
    <s v="USMO6561327920"/>
    <s v="1177059247210514"/>
    <s v=""/>
    <s v="BATCH_ID"/>
    <d v="2025-06-11T00:00:00"/>
    <d v="2025-06-12T00:00:00"/>
    <n v="0"/>
    <s v=""/>
    <s v=""/>
    <s v="3101595027"/>
    <s v="200011342728"/>
    <s v="0010"/>
    <s v="0060"/>
    <s v="R1"/>
    <s v="10-60"/>
    <x v="0"/>
    <x v="1"/>
    <n v="10514"/>
    <x v="1"/>
  </r>
  <r>
    <s v="11770592472"/>
    <s v="25162INV01AE"/>
    <s v="FA"/>
    <s v="R4"/>
    <d v="2025-06-11T00:00:00"/>
    <s v=""/>
    <s v="3106"/>
    <x v="0"/>
    <s v="10469"/>
    <s v="0"/>
    <n v="-5"/>
    <s v=""/>
    <n v="-5"/>
    <s v="USD"/>
    <s v="O1"/>
    <s v="USMO6561327920"/>
    <s v="1177059247210469"/>
    <s v=""/>
    <s v="BATCH_ID"/>
    <d v="2025-06-11T00:00:00"/>
    <d v="2025-06-12T00:00:00"/>
    <n v="0"/>
    <s v=""/>
    <s v=""/>
    <s v="3101594838"/>
    <s v="200011342728"/>
    <s v="0010"/>
    <s v="0060"/>
    <s v="R1"/>
    <s v="10-60"/>
    <x v="0"/>
    <x v="0"/>
    <n v="10469"/>
    <x v="2"/>
  </r>
  <r>
    <s v="11770592998"/>
    <s v="25162INV01AE"/>
    <s v="FA"/>
    <s v="R4"/>
    <d v="2025-06-11T00:00:00"/>
    <s v=""/>
    <s v="3106"/>
    <x v="0"/>
    <s v="10719"/>
    <s v="0"/>
    <n v="-9.18"/>
    <s v=""/>
    <n v="-9.18"/>
    <s v="USD"/>
    <s v="O1"/>
    <s v="USMO6560515310"/>
    <s v="1177059299810719"/>
    <s v=""/>
    <s v="BATCH_ID"/>
    <d v="2025-06-11T00:00:00"/>
    <d v="2025-06-12T00:00:00"/>
    <n v="0"/>
    <s v=""/>
    <s v=""/>
    <s v="3101511563"/>
    <s v="200013357849"/>
    <s v="0010"/>
    <s v="0060"/>
    <s v="R1"/>
    <s v="10-60"/>
    <x v="0"/>
    <x v="0"/>
    <n v="10719"/>
    <x v="0"/>
  </r>
  <r>
    <s v="11770593057"/>
    <s v="25162INV01AE"/>
    <s v="FA"/>
    <s v="R4"/>
    <d v="2025-06-11T00:00:00"/>
    <s v=""/>
    <s v="3106"/>
    <x v="0"/>
    <s v="10469"/>
    <s v="0"/>
    <n v="-5"/>
    <s v=""/>
    <n v="-5"/>
    <s v="USD"/>
    <s v="O1"/>
    <s v="USMO6561328861"/>
    <s v="1177059305710469"/>
    <s v=""/>
    <s v="BATCH_ID"/>
    <d v="2025-06-11T00:00:00"/>
    <d v="2025-06-12T00:00:00"/>
    <n v="0"/>
    <s v=""/>
    <s v=""/>
    <s v="3101690398"/>
    <s v="200013353830"/>
    <s v="0010"/>
    <s v="0060"/>
    <s v="C1"/>
    <s v="10-60"/>
    <x v="0"/>
    <x v="0"/>
    <n v="10469"/>
    <x v="2"/>
  </r>
  <r>
    <s v="11770593057"/>
    <s v="25162INV01AE"/>
    <s v="FA"/>
    <s v="R4"/>
    <d v="2025-06-11T00:00:00"/>
    <s v=""/>
    <s v="3106"/>
    <x v="1"/>
    <s v="10514"/>
    <s v="0"/>
    <n v="-5"/>
    <s v=""/>
    <n v="-5"/>
    <s v="USD"/>
    <s v="O1"/>
    <s v="USMO6561328861"/>
    <s v="1177059305710514"/>
    <s v=""/>
    <s v="BATCH_ID"/>
    <d v="2025-06-11T00:00:00"/>
    <d v="2025-06-12T00:00:00"/>
    <n v="0"/>
    <s v=""/>
    <s v=""/>
    <s v="3101690319"/>
    <s v="200013353830"/>
    <s v="0010"/>
    <s v="0060"/>
    <s v="C1"/>
    <s v="10-60"/>
    <x v="0"/>
    <x v="1"/>
    <n v="10514"/>
    <x v="1"/>
  </r>
  <r>
    <s v="11770593125"/>
    <s v="25162INV01AC"/>
    <s v="FA"/>
    <s v="R4"/>
    <d v="2025-06-11T00:00:00"/>
    <s v=""/>
    <s v="3106"/>
    <x v="0"/>
    <s v="10469"/>
    <s v="0"/>
    <n v="-5"/>
    <s v=""/>
    <n v="-5"/>
    <s v="USD"/>
    <s v="O1"/>
    <s v="USMO6561391240"/>
    <s v="1177059312510469"/>
    <s v=""/>
    <s v="BATCH_ID"/>
    <d v="2025-06-11T00:00:00"/>
    <d v="2025-06-12T00:00:00"/>
    <n v="0"/>
    <s v=""/>
    <s v=""/>
    <s v="3101513879"/>
    <s v="200014241570"/>
    <s v="0010"/>
    <s v="0060"/>
    <s v="C1"/>
    <s v="10-60"/>
    <x v="0"/>
    <x v="0"/>
    <n v="10469"/>
    <x v="2"/>
  </r>
  <r>
    <s v="11770593125"/>
    <s v="25162INV01AC"/>
    <s v="FA"/>
    <s v="R4"/>
    <d v="2025-06-11T00:00:00"/>
    <s v=""/>
    <s v="3106"/>
    <x v="1"/>
    <s v="10514"/>
    <s v="0"/>
    <n v="-5"/>
    <s v=""/>
    <n v="-5"/>
    <s v="USD"/>
    <s v="O1"/>
    <s v="USMO6561391240"/>
    <s v="1177059312510514"/>
    <s v=""/>
    <s v="BATCH_ID"/>
    <d v="2025-06-11T00:00:00"/>
    <d v="2025-06-12T00:00:00"/>
    <n v="0"/>
    <s v=""/>
    <s v=""/>
    <s v="3101514074"/>
    <s v="200014241570"/>
    <s v="0010"/>
    <s v="0060"/>
    <s v="C1"/>
    <s v="10-60"/>
    <x v="0"/>
    <x v="1"/>
    <n v="10514"/>
    <x v="1"/>
  </r>
  <r>
    <s v="11770593285"/>
    <s v="25162INV01AC"/>
    <s v="FA"/>
    <s v="R4"/>
    <d v="2025-06-11T00:00:00"/>
    <s v=""/>
    <s v="3106"/>
    <x v="0"/>
    <s v="10469"/>
    <s v="0"/>
    <n v="-5"/>
    <s v=""/>
    <n v="-5"/>
    <s v="USD"/>
    <s v="O1"/>
    <s v="USMO6561328900"/>
    <s v="1177059328510469"/>
    <s v=""/>
    <s v="BATCH_ID"/>
    <d v="2025-06-11T00:00:00"/>
    <d v="2025-06-12T00:00:00"/>
    <n v="0"/>
    <s v=""/>
    <s v=""/>
    <s v="3102046643"/>
    <s v="200015060482"/>
    <s v="0010"/>
    <s v="0060"/>
    <s v="R1"/>
    <s v="10-60"/>
    <x v="0"/>
    <x v="0"/>
    <n v="10469"/>
    <x v="2"/>
  </r>
  <r>
    <s v="11770593285"/>
    <s v="25162INV01AC"/>
    <s v="FA"/>
    <s v="R4"/>
    <d v="2025-06-11T00:00:00"/>
    <s v=""/>
    <s v="3106"/>
    <x v="1"/>
    <s v="10514"/>
    <s v="0"/>
    <n v="-5"/>
    <s v=""/>
    <n v="-5"/>
    <s v="USD"/>
    <s v="O1"/>
    <s v="USMO6561328900"/>
    <s v="1177059328510514"/>
    <s v=""/>
    <s v="BATCH_ID"/>
    <d v="2025-06-11T00:00:00"/>
    <d v="2025-06-12T00:00:00"/>
    <n v="0"/>
    <s v=""/>
    <s v=""/>
    <s v="3102046644"/>
    <s v="200015060482"/>
    <s v="0010"/>
    <s v="0060"/>
    <s v="R1"/>
    <s v="10-60"/>
    <x v="0"/>
    <x v="1"/>
    <n v="10514"/>
    <x v="1"/>
  </r>
  <r>
    <s v="11770593287"/>
    <s v="25162INV01AC"/>
    <s v="FA"/>
    <s v="R4"/>
    <d v="2025-06-11T00:00:00"/>
    <s v=""/>
    <s v="3106"/>
    <x v="0"/>
    <s v="10469"/>
    <s v="0"/>
    <n v="-11.65"/>
    <s v=""/>
    <n v="-11.65"/>
    <s v="USD"/>
    <s v="O1"/>
    <s v="USMO6561326990"/>
    <s v="1177059328710469"/>
    <s v=""/>
    <s v="BATCH_ID"/>
    <d v="2025-06-11T00:00:00"/>
    <d v="2025-06-12T00:00:00"/>
    <n v="0"/>
    <s v=""/>
    <s v=""/>
    <s v="3102046559"/>
    <s v="200015059468"/>
    <s v="0010"/>
    <s v="0060"/>
    <s v="R1"/>
    <s v="10-60"/>
    <x v="0"/>
    <x v="0"/>
    <n v="10469"/>
    <x v="2"/>
  </r>
  <r>
    <s v="11770593287"/>
    <s v="25162INV01AC"/>
    <s v="FA"/>
    <s v="R4"/>
    <d v="2025-06-11T00:00:00"/>
    <s v=""/>
    <s v="3106"/>
    <x v="1"/>
    <s v="10514"/>
    <s v="0"/>
    <n v="-15.66"/>
    <s v=""/>
    <n v="-15.66"/>
    <s v="USD"/>
    <s v="O1"/>
    <s v="USMO6561326990"/>
    <s v="1177059328710514"/>
    <s v=""/>
    <s v="BATCH_ID"/>
    <d v="2025-06-11T00:00:00"/>
    <d v="2025-06-12T00:00:00"/>
    <n v="0"/>
    <s v=""/>
    <s v=""/>
    <s v="3102046561"/>
    <s v="200015059468"/>
    <s v="0010"/>
    <s v="0060"/>
    <s v="R1"/>
    <s v="10-60"/>
    <x v="0"/>
    <x v="1"/>
    <n v="10514"/>
    <x v="1"/>
  </r>
  <r>
    <s v="11770593289"/>
    <s v="25162INV01AC"/>
    <s v="FA"/>
    <s v="R4"/>
    <d v="2025-06-11T00:00:00"/>
    <s v=""/>
    <s v="3106"/>
    <x v="0"/>
    <s v="10469"/>
    <s v="0"/>
    <n v="-5"/>
    <s v=""/>
    <n v="-5"/>
    <s v="USD"/>
    <s v="O1"/>
    <s v="USMO6561328690"/>
    <s v="1177059328910469"/>
    <s v=""/>
    <s v="BATCH_ID"/>
    <d v="2025-06-11T00:00:00"/>
    <d v="2025-06-12T00:00:00"/>
    <n v="0"/>
    <s v=""/>
    <s v=""/>
    <s v="3102046109"/>
    <s v="200015054899"/>
    <s v="0010"/>
    <s v="0060"/>
    <s v="R1"/>
    <s v="10-60"/>
    <x v="0"/>
    <x v="0"/>
    <n v="10469"/>
    <x v="2"/>
  </r>
  <r>
    <s v="11770593289"/>
    <s v="25162INV01AC"/>
    <s v="FA"/>
    <s v="R4"/>
    <d v="2025-06-11T00:00:00"/>
    <s v=""/>
    <s v="3106"/>
    <x v="1"/>
    <s v="10514"/>
    <s v="0"/>
    <n v="-5"/>
    <s v=""/>
    <n v="-5"/>
    <s v="USD"/>
    <s v="O1"/>
    <s v="USMO6561328690"/>
    <s v="1177059328910514"/>
    <s v=""/>
    <s v="BATCH_ID"/>
    <d v="2025-06-11T00:00:00"/>
    <d v="2025-06-12T00:00:00"/>
    <n v="0"/>
    <s v=""/>
    <s v=""/>
    <s v="3102046110"/>
    <s v="200015054899"/>
    <s v="0010"/>
    <s v="0060"/>
    <s v="R1"/>
    <s v="10-60"/>
    <x v="0"/>
    <x v="1"/>
    <n v="10514"/>
    <x v="1"/>
  </r>
  <r>
    <s v="11770593404"/>
    <s v="25162INV01AC"/>
    <s v="FA"/>
    <s v="R4"/>
    <d v="2025-06-11T00:00:00"/>
    <s v=""/>
    <s v="3106"/>
    <x v="0"/>
    <s v="10469"/>
    <s v="0"/>
    <n v="-5"/>
    <s v=""/>
    <n v="-5"/>
    <s v="USD"/>
    <s v="O1"/>
    <s v="USMO6561324020"/>
    <s v="1177059340410469"/>
    <s v=""/>
    <s v="BATCH_ID"/>
    <d v="2025-06-11T00:00:00"/>
    <d v="2025-06-12T00:00:00"/>
    <n v="0"/>
    <s v=""/>
    <s v=""/>
    <s v="3102047599"/>
    <s v="200015053925"/>
    <s v="0010"/>
    <s v="0060"/>
    <s v="R1"/>
    <s v="10-60"/>
    <x v="0"/>
    <x v="0"/>
    <n v="10469"/>
    <x v="2"/>
  </r>
  <r>
    <s v="11770593404"/>
    <s v="25162INV01AC"/>
    <s v="FA"/>
    <s v="R4"/>
    <d v="2025-06-11T00:00:00"/>
    <s v=""/>
    <s v="3106"/>
    <x v="1"/>
    <s v="10514"/>
    <s v="0"/>
    <n v="-5"/>
    <s v=""/>
    <n v="-5"/>
    <s v="USD"/>
    <s v="O1"/>
    <s v="USMO6561324020"/>
    <s v="1177059340410514"/>
    <s v=""/>
    <s v="BATCH_ID"/>
    <d v="2025-06-11T00:00:00"/>
    <d v="2025-06-12T00:00:00"/>
    <n v="0"/>
    <s v=""/>
    <s v=""/>
    <s v="3102047600"/>
    <s v="200015053925"/>
    <s v="0010"/>
    <s v="0060"/>
    <s v="R1"/>
    <s v="10-60"/>
    <x v="0"/>
    <x v="1"/>
    <n v="10514"/>
    <x v="1"/>
  </r>
  <r>
    <s v="11770593428"/>
    <s v="25162INV01AE"/>
    <s v="FA"/>
    <s v="R4"/>
    <d v="2025-06-11T00:00:00"/>
    <s v=""/>
    <s v="3106"/>
    <x v="0"/>
    <s v="10469"/>
    <s v="0"/>
    <n v="-5"/>
    <s v=""/>
    <n v="-5"/>
    <s v="USD"/>
    <s v="O1"/>
    <s v="USMO6561327490"/>
    <s v="1177059342810469"/>
    <s v=""/>
    <s v="BATCH_ID"/>
    <d v="2025-06-11T00:00:00"/>
    <d v="2025-06-12T00:00:00"/>
    <n v="0"/>
    <s v=""/>
    <s v=""/>
    <s v="3102204473"/>
    <s v="200015828771"/>
    <s v="0010"/>
    <s v="0060"/>
    <s v="R1"/>
    <s v="10-60"/>
    <x v="0"/>
    <x v="0"/>
    <n v="10469"/>
    <x v="2"/>
  </r>
  <r>
    <s v="11770593428"/>
    <s v="25162INV01AE"/>
    <s v="FA"/>
    <s v="R4"/>
    <d v="2025-06-11T00:00:00"/>
    <s v=""/>
    <s v="3106"/>
    <x v="1"/>
    <s v="10514"/>
    <s v="0"/>
    <n v="-5"/>
    <s v=""/>
    <n v="-5"/>
    <s v="USD"/>
    <s v="O1"/>
    <s v="USMO6561327490"/>
    <s v="1177059342810514"/>
    <s v=""/>
    <s v="BATCH_ID"/>
    <d v="2025-06-11T00:00:00"/>
    <d v="2025-06-12T00:00:00"/>
    <n v="0"/>
    <s v=""/>
    <s v=""/>
    <s v="3102204474"/>
    <s v="200015828771"/>
    <s v="0010"/>
    <s v="0060"/>
    <s v="R1"/>
    <s v="10-60"/>
    <x v="0"/>
    <x v="1"/>
    <n v="10514"/>
    <x v="1"/>
  </r>
  <r>
    <s v="11770593478"/>
    <s v="25162INV01AC"/>
    <s v="FA"/>
    <s v="R4"/>
    <d v="2025-06-11T00:00:00"/>
    <s v=""/>
    <s v="3106"/>
    <x v="0"/>
    <s v="10469"/>
    <s v="0"/>
    <n v="-5"/>
    <s v=""/>
    <n v="-5"/>
    <s v="USD"/>
    <s v="O1"/>
    <s v="USMO6561324020"/>
    <s v="1177059347810469"/>
    <s v=""/>
    <s v="BATCH_ID"/>
    <d v="2025-06-11T00:00:00"/>
    <d v="2025-06-12T00:00:00"/>
    <n v="0"/>
    <s v=""/>
    <s v=""/>
    <s v="3102231203"/>
    <s v="200015964113"/>
    <s v="0010"/>
    <s v="0060"/>
    <s v="R1"/>
    <s v="10-60"/>
    <x v="0"/>
    <x v="0"/>
    <n v="10469"/>
    <x v="2"/>
  </r>
  <r>
    <s v="11770593478"/>
    <s v="25162INV01AC"/>
    <s v="FA"/>
    <s v="R4"/>
    <d v="2025-06-11T00:00:00"/>
    <s v=""/>
    <s v="3106"/>
    <x v="1"/>
    <s v="10514"/>
    <s v="0"/>
    <n v="-5"/>
    <s v=""/>
    <n v="-5"/>
    <s v="USD"/>
    <s v="O1"/>
    <s v="USMO6561324020"/>
    <s v="1177059347810514"/>
    <s v=""/>
    <s v="BATCH_ID"/>
    <d v="2025-06-11T00:00:00"/>
    <d v="2025-06-12T00:00:00"/>
    <n v="0"/>
    <s v=""/>
    <s v=""/>
    <s v="3102231204"/>
    <s v="200015964113"/>
    <s v="0010"/>
    <s v="0060"/>
    <s v="R1"/>
    <s v="10-60"/>
    <x v="0"/>
    <x v="1"/>
    <n v="10514"/>
    <x v="1"/>
  </r>
  <r>
    <s v="11770593519"/>
    <s v="25162INV01AC"/>
    <s v="FA"/>
    <s v="R4"/>
    <d v="2025-06-11T00:00:00"/>
    <s v=""/>
    <s v="3106"/>
    <x v="1"/>
    <s v="10514"/>
    <s v="0"/>
    <n v="-5"/>
    <s v=""/>
    <n v="-5"/>
    <s v="USD"/>
    <s v="O1"/>
    <s v="USMO6561323030"/>
    <s v="1177059351910514"/>
    <s v=""/>
    <s v="BATCH_ID"/>
    <d v="2025-06-11T00:00:00"/>
    <d v="2025-06-12T00:00:00"/>
    <n v="0"/>
    <s v=""/>
    <s v=""/>
    <s v="3102230978"/>
    <s v="200015957869"/>
    <s v="0010"/>
    <s v="0060"/>
    <s v="R1"/>
    <s v="10-60"/>
    <x v="0"/>
    <x v="1"/>
    <n v="10514"/>
    <x v="1"/>
  </r>
  <r>
    <s v="11770593519"/>
    <s v="25162INV01AC"/>
    <s v="FA"/>
    <s v="R4"/>
    <d v="2025-06-11T00:00:00"/>
    <s v=""/>
    <s v="3106"/>
    <x v="0"/>
    <s v="10469"/>
    <s v="0"/>
    <n v="-5"/>
    <s v=""/>
    <n v="-5"/>
    <s v="USD"/>
    <s v="O1"/>
    <s v="USMO6561323030"/>
    <s v="1177059351910469"/>
    <s v=""/>
    <s v="BATCH_ID"/>
    <d v="2025-06-11T00:00:00"/>
    <d v="2025-06-12T00:00:00"/>
    <n v="0"/>
    <s v=""/>
    <s v=""/>
    <s v="3102230977"/>
    <s v="200015957869"/>
    <s v="0010"/>
    <s v="0060"/>
    <s v="R1"/>
    <s v="10-60"/>
    <x v="0"/>
    <x v="0"/>
    <n v="10469"/>
    <x v="2"/>
  </r>
  <r>
    <s v="11770593522"/>
    <s v="25162INV01AE"/>
    <s v="FA"/>
    <s v="R4"/>
    <d v="2025-06-11T00:00:00"/>
    <s v=""/>
    <s v="3106"/>
    <x v="0"/>
    <s v="10719"/>
    <s v="0"/>
    <n v="-5"/>
    <s v=""/>
    <n v="-5"/>
    <s v="USD"/>
    <s v="O1"/>
    <s v="USMO6560514230"/>
    <s v="1177059352210719"/>
    <s v=""/>
    <s v="BATCH_ID"/>
    <d v="2025-06-11T00:00:00"/>
    <d v="2025-06-12T00:00:00"/>
    <n v="0"/>
    <s v=""/>
    <s v=""/>
    <s v="3102204260"/>
    <s v="200015828276"/>
    <s v="0010"/>
    <s v="0060"/>
    <s v="R1"/>
    <s v="10-60"/>
    <x v="0"/>
    <x v="0"/>
    <n v="10719"/>
    <x v="0"/>
  </r>
  <r>
    <s v="11770593547"/>
    <s v="25162INV01AE"/>
    <s v="FA"/>
    <s v="R4"/>
    <d v="2025-06-11T00:00:00"/>
    <s v=""/>
    <s v="3106"/>
    <x v="0"/>
    <s v="10469"/>
    <s v="0"/>
    <n v="-5"/>
    <s v=""/>
    <n v="-5"/>
    <s v="USD"/>
    <s v="O1"/>
    <s v="USMO6561327570"/>
    <s v="1177059354710469"/>
    <s v=""/>
    <s v="BATCH_ID"/>
    <d v="2025-06-11T00:00:00"/>
    <d v="2025-06-12T00:00:00"/>
    <n v="0"/>
    <s v=""/>
    <s v=""/>
    <s v="3102204719"/>
    <s v="200015831387"/>
    <s v="0010"/>
    <s v="0060"/>
    <s v="R1"/>
    <s v="10-60"/>
    <x v="0"/>
    <x v="0"/>
    <n v="10469"/>
    <x v="2"/>
  </r>
  <r>
    <s v="11770593547"/>
    <s v="25162INV01AE"/>
    <s v="FA"/>
    <s v="R4"/>
    <d v="2025-06-11T00:00:00"/>
    <s v=""/>
    <s v="3106"/>
    <x v="1"/>
    <s v="10514"/>
    <s v="0"/>
    <n v="-5"/>
    <s v=""/>
    <n v="-5"/>
    <s v="USD"/>
    <s v="O1"/>
    <s v="USMO6561327570"/>
    <s v="1177059354710514"/>
    <s v=""/>
    <s v="BATCH_ID"/>
    <d v="2025-06-11T00:00:00"/>
    <d v="2025-06-12T00:00:00"/>
    <n v="0"/>
    <s v=""/>
    <s v=""/>
    <s v="3102204720"/>
    <s v="200015831387"/>
    <s v="0010"/>
    <s v="0060"/>
    <s v="R1"/>
    <s v="10-60"/>
    <x v="0"/>
    <x v="1"/>
    <n v="10514"/>
    <x v="1"/>
  </r>
  <r>
    <s v="11770594343"/>
    <s v="25163INV01AH"/>
    <s v="FA"/>
    <s v="R4"/>
    <d v="2025-06-12T00:00:00"/>
    <s v=""/>
    <s v="3106"/>
    <x v="0"/>
    <s v="10719"/>
    <s v="0"/>
    <n v="-5.42"/>
    <s v=""/>
    <n v="-5.42"/>
    <s v="USD"/>
    <s v="O1"/>
    <s v="USMO6561690891"/>
    <s v="1177059434310719"/>
    <s v=""/>
    <s v="BATCH_ID"/>
    <d v="2025-06-12T00:00:00"/>
    <d v="2025-06-13T00:00:00"/>
    <n v="0"/>
    <s v=""/>
    <s v=""/>
    <s v="3101650111"/>
    <s v="200011750375"/>
    <s v="0010"/>
    <s v="0060"/>
    <s v="R1"/>
    <s v="10-60"/>
    <x v="0"/>
    <x v="0"/>
    <n v="10719"/>
    <x v="0"/>
  </r>
  <r>
    <s v="11770594658"/>
    <s v="25163INV01AH"/>
    <s v="FA"/>
    <s v="R4"/>
    <d v="2025-06-12T00:00:00"/>
    <s v=""/>
    <s v="3106"/>
    <x v="0"/>
    <s v="10719"/>
    <s v="0"/>
    <n v="-5"/>
    <s v=""/>
    <n v="-5"/>
    <s v="USD"/>
    <s v="O1"/>
    <s v="USMO6560514260"/>
    <s v="1177059465810719"/>
    <s v=""/>
    <s v="BATCH_ID"/>
    <d v="2025-06-12T00:00:00"/>
    <d v="2025-06-13T00:00:00"/>
    <n v="0"/>
    <s v=""/>
    <s v=""/>
    <s v="3102142002"/>
    <s v="200015533041"/>
    <s v="0010"/>
    <s v="0060"/>
    <s v="C1"/>
    <s v="10-60"/>
    <x v="0"/>
    <x v="0"/>
    <n v="10719"/>
    <x v="0"/>
  </r>
  <r>
    <s v="11770594677"/>
    <s v="25163INV01AH"/>
    <s v="FA"/>
    <s v="R4"/>
    <d v="2025-06-12T00:00:00"/>
    <s v=""/>
    <s v="3106"/>
    <x v="0"/>
    <s v="10719"/>
    <s v="0"/>
    <n v="-5"/>
    <s v=""/>
    <n v="-5"/>
    <s v="USD"/>
    <s v="O1"/>
    <s v="USMO6561682441"/>
    <s v="1177059467710719"/>
    <s v=""/>
    <s v="BATCH_ID"/>
    <d v="2025-06-12T00:00:00"/>
    <d v="2025-06-13T00:00:00"/>
    <n v="0"/>
    <s v=""/>
    <s v=""/>
    <s v="3102142035"/>
    <s v="200015534155"/>
    <s v="0010"/>
    <s v="0060"/>
    <s v="R1"/>
    <s v="10-60"/>
    <x v="0"/>
    <x v="0"/>
    <n v="10719"/>
    <x v="0"/>
  </r>
  <r>
    <s v="11770596948"/>
    <s v="25170INV01AI"/>
    <s v="FA"/>
    <s v="R4"/>
    <d v="2025-06-19T00:00:00"/>
    <s v=""/>
    <s v="3106"/>
    <x v="1"/>
    <s v="10514"/>
    <s v="0"/>
    <n v="-5"/>
    <s v=""/>
    <n v="-5"/>
    <s v="USD"/>
    <s v="O1"/>
    <s v="USMO6561333670"/>
    <s v="1177059694810514"/>
    <s v=""/>
    <s v="BATCH_ID"/>
    <d v="2025-06-19T00:00:00"/>
    <d v="2025-06-20T00:00:00"/>
    <n v="0"/>
    <s v=""/>
    <s v=""/>
    <s v="3101565627"/>
    <s v="200012448912"/>
    <s v="0010"/>
    <s v="0060"/>
    <s v="R1"/>
    <s v="10-60"/>
    <x v="0"/>
    <x v="1"/>
    <n v="10514"/>
    <x v="1"/>
  </r>
  <r>
    <s v="11770596948"/>
    <s v="25170INV01AI"/>
    <s v="FA"/>
    <s v="R4"/>
    <d v="2025-06-19T00:00:00"/>
    <s v=""/>
    <s v="3106"/>
    <x v="0"/>
    <s v="10469"/>
    <s v="0"/>
    <n v="-5"/>
    <s v=""/>
    <n v="-5"/>
    <s v="USD"/>
    <s v="O1"/>
    <s v="USMO6561333670"/>
    <s v="1177059694810469"/>
    <s v=""/>
    <s v="BATCH_ID"/>
    <d v="2025-06-19T00:00:00"/>
    <d v="2025-06-20T00:00:00"/>
    <n v="0"/>
    <s v=""/>
    <s v=""/>
    <s v="3101565532"/>
    <s v="200012448912"/>
    <s v="0010"/>
    <s v="0060"/>
    <s v="R1"/>
    <s v="10-60"/>
    <x v="0"/>
    <x v="0"/>
    <n v="10469"/>
    <x v="2"/>
  </r>
  <r>
    <s v="11770597022"/>
    <s v="25170INV01AI"/>
    <s v="FA"/>
    <s v="R4"/>
    <d v="2025-06-19T00:00:00"/>
    <s v=""/>
    <s v="3106"/>
    <x v="0"/>
    <s v="10719"/>
    <s v="0"/>
    <n v="-5"/>
    <s v=""/>
    <n v="-5"/>
    <s v="USD"/>
    <s v="O1"/>
    <s v="USMO6560500000"/>
    <s v="1177059702210719"/>
    <s v=""/>
    <s v="BATCH_ID"/>
    <d v="2025-06-19T00:00:00"/>
    <d v="2025-06-20T00:00:00"/>
    <n v="0"/>
    <s v=""/>
    <s v=""/>
    <s v="3102070844"/>
    <s v="200015178474"/>
    <s v="0010"/>
    <s v="0060"/>
    <s v="R1"/>
    <s v="10-60"/>
    <x v="0"/>
    <x v="0"/>
    <n v="10719"/>
    <x v="0"/>
  </r>
  <r>
    <s v="11770597037"/>
    <s v="25170INV01AI"/>
    <s v="FA"/>
    <s v="R4"/>
    <d v="2025-06-19T00:00:00"/>
    <s v=""/>
    <s v="3106"/>
    <x v="1"/>
    <s v="10514"/>
    <s v="0"/>
    <n v="-5"/>
    <s v=""/>
    <n v="-5"/>
    <s v="USD"/>
    <s v="O1"/>
    <s v="USMO6561332120"/>
    <s v="1177059703710514"/>
    <s v=""/>
    <s v="BATCH_ID"/>
    <d v="2025-06-19T00:00:00"/>
    <d v="2025-06-20T00:00:00"/>
    <n v="0"/>
    <s v=""/>
    <s v=""/>
    <s v="3102072137"/>
    <s v="200015183185"/>
    <s v="0010"/>
    <s v="0060"/>
    <s v="R1"/>
    <s v="10-60"/>
    <x v="0"/>
    <x v="1"/>
    <n v="10514"/>
    <x v="1"/>
  </r>
  <r>
    <s v="11770597037"/>
    <s v="25170INV01AI"/>
    <s v="FA"/>
    <s v="R4"/>
    <d v="2025-06-19T00:00:00"/>
    <s v=""/>
    <s v="3106"/>
    <x v="0"/>
    <s v="10469"/>
    <s v="0"/>
    <n v="-5"/>
    <s v=""/>
    <n v="-5"/>
    <s v="USD"/>
    <s v="O1"/>
    <s v="USMO6561332120"/>
    <s v="1177059703710469"/>
    <s v=""/>
    <s v="BATCH_ID"/>
    <d v="2025-06-19T00:00:00"/>
    <d v="2025-06-20T00:00:00"/>
    <n v="0"/>
    <s v=""/>
    <s v=""/>
    <s v="3102072136"/>
    <s v="200015183185"/>
    <s v="0010"/>
    <s v="0060"/>
    <s v="R1"/>
    <s v="10-60"/>
    <x v="0"/>
    <x v="0"/>
    <n v="10469"/>
    <x v="2"/>
  </r>
  <r>
    <s v="11770598131"/>
    <s v="25174INV01A1"/>
    <s v="FA"/>
    <s v="R4"/>
    <d v="2025-06-23T00:00:00"/>
    <s v=""/>
    <s v="3106"/>
    <x v="0"/>
    <s v="10469"/>
    <s v="0"/>
    <n v="-5"/>
    <s v=""/>
    <n v="-5"/>
    <s v="USD"/>
    <s v="O1"/>
    <s v="USMO6561327890"/>
    <s v="1177059813110469"/>
    <s v=""/>
    <s v="BATCH_ID"/>
    <d v="2025-06-23T00:00:00"/>
    <d v="2025-06-24T00:00:00"/>
    <n v="0"/>
    <s v=""/>
    <s v=""/>
    <s v="3101658496"/>
    <s v="200011867138"/>
    <s v="0010"/>
    <s v="0060"/>
    <s v="R1"/>
    <s v="10-60"/>
    <x v="0"/>
    <x v="0"/>
    <n v="10469"/>
    <x v="2"/>
  </r>
  <r>
    <s v="11770598131"/>
    <s v="25174INV01A1"/>
    <s v="FA"/>
    <s v="R4"/>
    <d v="2025-06-23T00:00:00"/>
    <s v=""/>
    <s v="3106"/>
    <x v="1"/>
    <s v="10514"/>
    <s v="0"/>
    <n v="-5"/>
    <s v=""/>
    <n v="-5"/>
    <s v="USD"/>
    <s v="O1"/>
    <s v="USMO6561327890"/>
    <s v="1177059813110514"/>
    <s v=""/>
    <s v="BATCH_ID"/>
    <d v="2025-06-23T00:00:00"/>
    <d v="2025-06-24T00:00:00"/>
    <n v="0"/>
    <s v=""/>
    <s v=""/>
    <s v="3101658399"/>
    <s v="200011867138"/>
    <s v="0010"/>
    <s v="0060"/>
    <s v="R1"/>
    <s v="10-60"/>
    <x v="0"/>
    <x v="1"/>
    <n v="10514"/>
    <x v="1"/>
  </r>
  <r>
    <s v="11770598262"/>
    <s v="25174INV01A1"/>
    <s v="FA"/>
    <s v="R4"/>
    <d v="2025-06-23T00:00:00"/>
    <s v=""/>
    <s v="3106"/>
    <x v="0"/>
    <s v="10469"/>
    <s v="0"/>
    <n v="-5.96"/>
    <s v=""/>
    <n v="-5.96"/>
    <s v="USD"/>
    <s v="O1"/>
    <s v="USMO6561327650"/>
    <s v="1177059826210469"/>
    <s v=""/>
    <s v="BATCH_ID"/>
    <d v="2025-06-23T00:00:00"/>
    <d v="2025-06-24T00:00:00"/>
    <n v="0"/>
    <s v=""/>
    <s v=""/>
    <s v="3102133241"/>
    <s v="200015491984"/>
    <s v="0010"/>
    <s v="0060"/>
    <s v="R1"/>
    <s v="10-60"/>
    <x v="0"/>
    <x v="0"/>
    <n v="10469"/>
    <x v="2"/>
  </r>
  <r>
    <s v="11770598262"/>
    <s v="25174INV01A1"/>
    <s v="FA"/>
    <s v="R4"/>
    <d v="2025-06-23T00:00:00"/>
    <s v=""/>
    <s v="3106"/>
    <x v="1"/>
    <s v="10514"/>
    <s v="0"/>
    <n v="-8.4499999999999993"/>
    <s v=""/>
    <n v="-8.4499999999999993"/>
    <s v="USD"/>
    <s v="O1"/>
    <s v="USMO6561327650"/>
    <s v="1177059826210514"/>
    <s v=""/>
    <s v="BATCH_ID"/>
    <d v="2025-06-23T00:00:00"/>
    <d v="2025-06-24T00:00:00"/>
    <n v="0"/>
    <s v=""/>
    <s v=""/>
    <s v="3102133242"/>
    <s v="200015491984"/>
    <s v="0010"/>
    <s v="0060"/>
    <s v="R1"/>
    <s v="10-60"/>
    <x v="0"/>
    <x v="1"/>
    <n v="10514"/>
    <x v="1"/>
  </r>
  <r>
    <s v="11770598286"/>
    <s v="25174INV01A1"/>
    <s v="FA"/>
    <s v="R4"/>
    <d v="2025-06-23T00:00:00"/>
    <s v=""/>
    <s v="3106"/>
    <x v="0"/>
    <s v="10469"/>
    <s v="0"/>
    <n v="-5"/>
    <s v=""/>
    <n v="-5"/>
    <s v="USD"/>
    <s v="O1"/>
    <s v="USMO6561327690"/>
    <s v="1177059828610469"/>
    <s v=""/>
    <s v="BATCH_ID"/>
    <d v="2025-06-23T00:00:00"/>
    <d v="2025-06-24T00:00:00"/>
    <n v="0"/>
    <s v=""/>
    <s v=""/>
    <s v="3102133064"/>
    <s v="200015490523"/>
    <s v="0010"/>
    <s v="0060"/>
    <s v="R1"/>
    <s v="10-60"/>
    <x v="0"/>
    <x v="0"/>
    <n v="10469"/>
    <x v="2"/>
  </r>
  <r>
    <s v="11770598286"/>
    <s v="25174INV01A1"/>
    <s v="FA"/>
    <s v="R4"/>
    <d v="2025-06-23T00:00:00"/>
    <s v=""/>
    <s v="3106"/>
    <x v="1"/>
    <s v="10514"/>
    <s v="0"/>
    <n v="-5.01"/>
    <s v=""/>
    <n v="-5.01"/>
    <s v="USD"/>
    <s v="O1"/>
    <s v="USMO6561327690"/>
    <s v="1177059828610514"/>
    <s v=""/>
    <s v="BATCH_ID"/>
    <d v="2025-06-23T00:00:00"/>
    <d v="2025-06-24T00:00:00"/>
    <n v="0"/>
    <s v=""/>
    <s v=""/>
    <s v="3102133065"/>
    <s v="200015490523"/>
    <s v="0010"/>
    <s v="0060"/>
    <s v="R1"/>
    <s v="10-60"/>
    <x v="0"/>
    <x v="1"/>
    <n v="10514"/>
    <x v="1"/>
  </r>
  <r>
    <s v="11770598961"/>
    <s v="25176INV01A8"/>
    <s v="FA"/>
    <s v="R4"/>
    <d v="2025-06-25T00:00:00"/>
    <s v=""/>
    <s v="3106"/>
    <x v="0"/>
    <s v="10719"/>
    <s v="0"/>
    <n v="-5"/>
    <s v=""/>
    <n v="-5"/>
    <s v="USD"/>
    <s v="O1"/>
    <s v="USMO6485493730"/>
    <s v="1177059896110719"/>
    <s v=""/>
    <s v="BATCH_ID"/>
    <d v="2025-06-25T00:00:00"/>
    <d v="2025-06-26T00:00:00"/>
    <n v="0"/>
    <s v=""/>
    <s v=""/>
    <s v="3101563295"/>
    <s v="200013748914"/>
    <s v="0010"/>
    <s v="0060"/>
    <s v="R1"/>
    <s v="10-60"/>
    <x v="0"/>
    <x v="0"/>
    <n v="10719"/>
    <x v="0"/>
  </r>
  <r>
    <s v="11770598966"/>
    <s v="25176INV01A8"/>
    <s v="FA"/>
    <s v="R4"/>
    <d v="2025-06-25T00:00:00"/>
    <s v=""/>
    <s v="3106"/>
    <x v="0"/>
    <s v="10719"/>
    <s v="0"/>
    <n v="-5"/>
    <s v=""/>
    <n v="-5"/>
    <s v="USD"/>
    <s v="O1"/>
    <s v="USMO6485492120"/>
    <s v="1177059896610719"/>
    <s v=""/>
    <s v="BATCH_ID"/>
    <d v="2025-06-25T00:00:00"/>
    <d v="2025-06-26T00:00:00"/>
    <n v="0"/>
    <s v=""/>
    <s v=""/>
    <s v="3101477213"/>
    <s v="200013729898"/>
    <s v="0010"/>
    <s v="0060"/>
    <s v="R1"/>
    <s v="10-60"/>
    <x v="0"/>
    <x v="0"/>
    <n v="10719"/>
    <x v="0"/>
  </r>
  <r>
    <s v="11770599418"/>
    <s v="25178INV01AJ"/>
    <s v="FA"/>
    <s v="R4"/>
    <d v="2025-06-27T00:00:00"/>
    <s v=""/>
    <s v="3106"/>
    <x v="0"/>
    <s v="10719"/>
    <s v="0"/>
    <n v="-16.93"/>
    <s v=""/>
    <n v="-16.93"/>
    <s v="USD"/>
    <s v="O1"/>
    <s v="USMO6571471401"/>
    <s v="1177059941810719"/>
    <s v=""/>
    <s v="BATCH_ID"/>
    <d v="2025-06-27T00:00:00"/>
    <d v="2025-06-30T00:00:00"/>
    <n v="0"/>
    <s v=""/>
    <s v=""/>
    <s v="3101559002"/>
    <s v="200010947683"/>
    <s v="0010"/>
    <s v="0060"/>
    <s v="R1"/>
    <s v="10-60"/>
    <x v="0"/>
    <x v="0"/>
    <n v="10719"/>
    <x v="0"/>
  </r>
  <r>
    <s v="11770599487"/>
    <s v="25178INV01AJ"/>
    <s v="FA"/>
    <s v="R4"/>
    <d v="2025-06-27T00:00:00"/>
    <s v=""/>
    <s v="3106"/>
    <x v="0"/>
    <s v="10719"/>
    <s v="0"/>
    <n v="-5"/>
    <s v=""/>
    <n v="-5"/>
    <s v="USD"/>
    <s v="O1"/>
    <s v="USMO6560519821"/>
    <s v="1177059948710719"/>
    <s v=""/>
    <s v="BATCH_ID"/>
    <d v="2025-06-27T00:00:00"/>
    <d v="2025-06-30T00:00:00"/>
    <n v="0"/>
    <s v=""/>
    <s v=""/>
    <s v="3101549739"/>
    <s v="200012710980"/>
    <s v="0010"/>
    <s v="0060"/>
    <s v="R1"/>
    <s v="10-60"/>
    <x v="0"/>
    <x v="0"/>
    <n v="10719"/>
    <x v="0"/>
  </r>
  <r>
    <s v="11770599509"/>
    <s v="25178INV01AJ"/>
    <s v="FA"/>
    <s v="R4"/>
    <d v="2025-06-27T00:00:00"/>
    <s v=""/>
    <s v="3106"/>
    <x v="0"/>
    <s v="10719"/>
    <s v="0"/>
    <n v="-5"/>
    <s v=""/>
    <n v="-5"/>
    <s v="USD"/>
    <s v="O1"/>
    <s v="USMO6568084501"/>
    <s v="1177059950910719"/>
    <s v=""/>
    <s v="BATCH_ID"/>
    <d v="2025-06-27T00:00:00"/>
    <d v="2025-06-30T00:00:00"/>
    <n v="0"/>
    <s v=""/>
    <s v=""/>
    <s v="3101687551"/>
    <s v="200012724353"/>
    <s v="0010"/>
    <s v="0060"/>
    <s v="R1"/>
    <s v="10-60"/>
    <x v="0"/>
    <x v="0"/>
    <n v="10719"/>
    <x v="0"/>
  </r>
  <r>
    <s v="11770599568"/>
    <s v="25178INV01AJ"/>
    <s v="FA"/>
    <s v="R4"/>
    <d v="2025-06-27T00:00:00"/>
    <s v=""/>
    <s v="3106"/>
    <x v="0"/>
    <s v="10719"/>
    <s v="0"/>
    <n v="-5"/>
    <s v=""/>
    <n v="-5"/>
    <s v="USD"/>
    <s v="O1"/>
    <s v="USMO6572179141"/>
    <s v="1177059956810719"/>
    <s v=""/>
    <s v="BATCH_ID"/>
    <d v="2025-06-27T00:00:00"/>
    <d v="2025-06-30T00:00:00"/>
    <n v="0"/>
    <s v=""/>
    <s v=""/>
    <s v="3101485801"/>
    <s v="200014304139"/>
    <s v="0010"/>
    <s v="0060"/>
    <s v="R1"/>
    <s v="10-60"/>
    <x v="0"/>
    <x v="0"/>
    <n v="10719"/>
    <x v="0"/>
  </r>
  <r>
    <s v="11770599604"/>
    <s v="25178INV01AJ"/>
    <s v="FA"/>
    <s v="R4"/>
    <d v="2025-06-27T00:00:00"/>
    <s v=""/>
    <s v="3106"/>
    <x v="0"/>
    <s v="10719"/>
    <s v="0"/>
    <n v="-5"/>
    <s v=""/>
    <n v="-5"/>
    <s v="USD"/>
    <s v="O1"/>
    <s v="USMO6572179421"/>
    <s v="1177059960410719"/>
    <s v=""/>
    <s v="BATCH_ID"/>
    <d v="2025-06-27T00:00:00"/>
    <d v="2025-06-30T00:00:00"/>
    <n v="0"/>
    <s v=""/>
    <s v=""/>
    <s v="3101499492"/>
    <s v="200014305284"/>
    <s v="0010"/>
    <s v="0060"/>
    <s v="R1"/>
    <s v="10-60"/>
    <x v="0"/>
    <x v="0"/>
    <n v="10719"/>
    <x v="0"/>
  </r>
  <r>
    <s v="11770599636"/>
    <s v="25178INV01AJ"/>
    <s v="FA"/>
    <s v="R4"/>
    <d v="2025-06-27T00:00:00"/>
    <s v=""/>
    <s v="3106"/>
    <x v="0"/>
    <s v="10719"/>
    <s v="0"/>
    <n v="-5"/>
    <s v=""/>
    <n v="-5"/>
    <s v="USD"/>
    <s v="O1"/>
    <s v="USMO6561071131"/>
    <s v="1177059963610719"/>
    <s v=""/>
    <s v="BATCH_ID"/>
    <d v="2025-06-27T00:00:00"/>
    <d v="2025-06-30T00:00:00"/>
    <n v="0"/>
    <s v=""/>
    <s v=""/>
    <s v="3102261106"/>
    <s v="200016119956"/>
    <s v="0010"/>
    <s v="0060"/>
    <s v="R1"/>
    <s v="10-60"/>
    <x v="0"/>
    <x v="0"/>
    <n v="10719"/>
    <x v="0"/>
  </r>
  <r>
    <s v="11770599642"/>
    <s v="25178INV01AJ"/>
    <s v="FA"/>
    <s v="R4"/>
    <d v="2025-06-27T00:00:00"/>
    <s v=""/>
    <s v="3106"/>
    <x v="0"/>
    <s v="10719"/>
    <s v="0"/>
    <n v="-5"/>
    <s v=""/>
    <n v="-5"/>
    <s v="USD"/>
    <s v="O1"/>
    <s v="USMO6574096901"/>
    <s v="1177059964210719"/>
    <s v=""/>
    <s v="BATCH_ID"/>
    <d v="2025-06-27T00:00:00"/>
    <d v="2025-06-30T00:00:00"/>
    <n v="0"/>
    <s v=""/>
    <s v=""/>
    <s v="3102268769"/>
    <s v="200016156701"/>
    <s v="0010"/>
    <s v="0060"/>
    <s v="R1"/>
    <s v="10-60"/>
    <x v="0"/>
    <x v="0"/>
    <n v="10719"/>
    <x v="0"/>
  </r>
  <r>
    <s v="11865614002"/>
    <s v="25160INV01AC"/>
    <s v="FA"/>
    <s v="R4"/>
    <d v="2025-06-09T00:00:00"/>
    <s v=""/>
    <s v="3106"/>
    <x v="0"/>
    <s v="10719"/>
    <s v="0"/>
    <n v="-5"/>
    <s v=""/>
    <n v="-5"/>
    <s v="USD"/>
    <s v="O1"/>
    <s v="USMO6560519860"/>
    <s v="1186561400210719"/>
    <s v=""/>
    <s v="BATCH_ID"/>
    <d v="2025-06-09T00:00:00"/>
    <d v="2025-06-10T00:00:00"/>
    <n v="0"/>
    <s v=""/>
    <s v=""/>
    <s v="3102290949"/>
    <s v="200016268357"/>
    <s v="0010"/>
    <s v="0060"/>
    <s v="R1"/>
    <s v="10-60"/>
    <x v="0"/>
    <x v="0"/>
    <n v="10719"/>
    <x v="0"/>
  </r>
  <r>
    <s v="11865615423"/>
    <s v="25164INV01AA"/>
    <s v="FA"/>
    <s v="R4"/>
    <d v="2025-06-13T00:00:00"/>
    <s v=""/>
    <s v="3106"/>
    <x v="1"/>
    <s v="10636"/>
    <s v="0"/>
    <n v="-5"/>
    <s v=""/>
    <n v="-5"/>
    <s v="USD"/>
    <s v="O1"/>
    <s v="USMO6561381801"/>
    <s v="1186561542310636"/>
    <s v=""/>
    <s v="BATCH_ID"/>
    <d v="2025-06-13T00:00:00"/>
    <d v="2025-06-16T00:00:00"/>
    <n v="0"/>
    <s v=""/>
    <s v=""/>
    <s v="3101574406"/>
    <s v="200011528102"/>
    <s v="0010"/>
    <s v="0060"/>
    <s v="R1"/>
    <s v="10-60"/>
    <x v="0"/>
    <x v="1"/>
    <n v="10636"/>
    <x v="5"/>
  </r>
  <r>
    <s v="11865615677"/>
    <s v="25164INV01AA"/>
    <s v="FA"/>
    <s v="R4"/>
    <d v="2025-06-13T00:00:00"/>
    <s v=""/>
    <s v="3106"/>
    <x v="1"/>
    <s v="10514"/>
    <s v="0"/>
    <n v="-8.09"/>
    <s v=""/>
    <n v="-8.09"/>
    <s v="USD"/>
    <s v="O1"/>
    <s v="USMO6561317760"/>
    <s v="1186561567710514"/>
    <s v=""/>
    <s v="BATCH_ID"/>
    <d v="2025-06-13T00:00:00"/>
    <d v="2025-06-16T00:00:00"/>
    <n v="0"/>
    <s v=""/>
    <s v=""/>
    <s v="3101679421"/>
    <s v="200012463457"/>
    <s v="0010"/>
    <s v="0060"/>
    <s v="R1"/>
    <s v="10-60"/>
    <x v="0"/>
    <x v="1"/>
    <n v="10514"/>
    <x v="1"/>
  </r>
  <r>
    <s v="11865615677"/>
    <s v="25164INV01AA"/>
    <s v="FA"/>
    <s v="R4"/>
    <d v="2025-06-13T00:00:00"/>
    <s v=""/>
    <s v="3106"/>
    <x v="0"/>
    <s v="10469"/>
    <s v="0"/>
    <n v="-6.15"/>
    <s v=""/>
    <n v="-6.15"/>
    <s v="USD"/>
    <s v="O1"/>
    <s v="USMO6561317760"/>
    <s v="1186561567710469"/>
    <s v=""/>
    <s v="BATCH_ID"/>
    <d v="2025-06-13T00:00:00"/>
    <d v="2025-06-16T00:00:00"/>
    <n v="0"/>
    <s v=""/>
    <s v=""/>
    <s v="3101679341"/>
    <s v="200012463457"/>
    <s v="0010"/>
    <s v="0060"/>
    <s v="R1"/>
    <s v="10-60"/>
    <x v="0"/>
    <x v="0"/>
    <n v="10469"/>
    <x v="2"/>
  </r>
  <r>
    <s v="11865615710"/>
    <s v="25164INV01AA"/>
    <s v="FA"/>
    <s v="R4"/>
    <d v="2025-06-13T00:00:00"/>
    <s v=""/>
    <s v="3106"/>
    <x v="0"/>
    <s v="10719"/>
    <s v="0"/>
    <n v="-5"/>
    <s v=""/>
    <n v="-5"/>
    <s v="USD"/>
    <s v="O1"/>
    <s v="USMO6560569870"/>
    <s v="1186561571010719"/>
    <s v=""/>
    <s v="BATCH_ID"/>
    <d v="2025-06-13T00:00:00"/>
    <d v="2025-06-16T00:00:00"/>
    <n v="0"/>
    <s v=""/>
    <s v=""/>
    <s v="3101645453"/>
    <s v="200013823733"/>
    <s v="0010"/>
    <s v="0060"/>
    <s v="R1"/>
    <s v="10-60"/>
    <x v="0"/>
    <x v="0"/>
    <n v="10719"/>
    <x v="0"/>
  </r>
  <r>
    <s v="11865615756"/>
    <s v="25164INV01AP"/>
    <s v="FA"/>
    <s v="R4"/>
    <d v="2025-06-13T00:00:00"/>
    <s v=""/>
    <s v="3106"/>
    <x v="0"/>
    <s v="10469"/>
    <s v="0"/>
    <n v="-5"/>
    <s v=""/>
    <n v="-5"/>
    <s v="USD"/>
    <s v="O1"/>
    <s v="USMO6561313590"/>
    <s v="1186561575610469"/>
    <s v=""/>
    <s v="BATCH_ID"/>
    <d v="2025-06-13T00:00:00"/>
    <d v="2025-06-16T00:00:00"/>
    <n v="0"/>
    <s v=""/>
    <s v=""/>
    <s v="3101512446"/>
    <s v="200014260489"/>
    <s v="0010"/>
    <s v="0060"/>
    <s v="R1"/>
    <s v="10-60"/>
    <x v="0"/>
    <x v="0"/>
    <n v="10469"/>
    <x v="2"/>
  </r>
  <r>
    <s v="11865615756"/>
    <s v="25164INV01AP"/>
    <s v="FA"/>
    <s v="R4"/>
    <d v="2025-06-13T00:00:00"/>
    <s v=""/>
    <s v="3106"/>
    <x v="1"/>
    <s v="10514"/>
    <s v="0"/>
    <n v="-5"/>
    <s v=""/>
    <n v="-5"/>
    <s v="USD"/>
    <s v="O1"/>
    <s v="USMO6561313590"/>
    <s v="1186561575610514"/>
    <s v=""/>
    <s v="BATCH_ID"/>
    <d v="2025-06-13T00:00:00"/>
    <d v="2025-06-16T00:00:00"/>
    <n v="0"/>
    <s v=""/>
    <s v=""/>
    <s v="3101512348"/>
    <s v="200014260489"/>
    <s v="0010"/>
    <s v="0060"/>
    <s v="R1"/>
    <s v="10-60"/>
    <x v="0"/>
    <x v="1"/>
    <n v="10514"/>
    <x v="1"/>
  </r>
  <r>
    <s v="11865615842"/>
    <s v="25164INV01AP"/>
    <s v="FA"/>
    <s v="R4"/>
    <d v="2025-06-13T00:00:00"/>
    <s v=""/>
    <s v="3106"/>
    <x v="1"/>
    <s v="10514"/>
    <s v="0"/>
    <n v="-17.649999999999999"/>
    <s v=""/>
    <n v="-17.649999999999999"/>
    <s v="USD"/>
    <s v="O1"/>
    <s v="USMO6561322550"/>
    <s v="1186561584210514"/>
    <s v=""/>
    <s v="BATCH_ID"/>
    <d v="2025-06-13T00:00:00"/>
    <d v="2025-06-16T00:00:00"/>
    <n v="0"/>
    <s v=""/>
    <s v=""/>
    <s v="3101611302"/>
    <s v="200014279695"/>
    <s v="0010"/>
    <s v="0060"/>
    <s v="R1"/>
    <s v="10-60"/>
    <x v="0"/>
    <x v="1"/>
    <n v="10514"/>
    <x v="1"/>
  </r>
  <r>
    <s v="11865615842"/>
    <s v="25164INV01AP"/>
    <s v="FA"/>
    <s v="R4"/>
    <d v="2025-06-13T00:00:00"/>
    <s v=""/>
    <s v="3106"/>
    <x v="0"/>
    <s v="10469"/>
    <s v="0"/>
    <n v="-12.43"/>
    <s v=""/>
    <n v="-12.43"/>
    <s v="USD"/>
    <s v="O1"/>
    <s v="USMO6561322550"/>
    <s v="1186561584210469"/>
    <s v=""/>
    <s v="BATCH_ID"/>
    <d v="2025-06-13T00:00:00"/>
    <d v="2025-06-16T00:00:00"/>
    <n v="0"/>
    <s v=""/>
    <s v=""/>
    <s v="3101611207"/>
    <s v="200014279695"/>
    <s v="0010"/>
    <s v="0060"/>
    <s v="R1"/>
    <s v="10-60"/>
    <x v="0"/>
    <x v="0"/>
    <n v="10469"/>
    <x v="2"/>
  </r>
  <r>
    <s v="11865618020"/>
    <s v="25168INV01BG"/>
    <s v="FA"/>
    <s v="R4"/>
    <d v="2025-06-17T00:00:00"/>
    <s v=""/>
    <s v="3106"/>
    <x v="0"/>
    <s v="10469"/>
    <s v="0"/>
    <n v="-16.72"/>
    <s v=""/>
    <n v="-16.72"/>
    <s v="USD"/>
    <s v="O1"/>
    <s v="USMO6561312340"/>
    <s v="1186561802010469"/>
    <s v=""/>
    <s v="BATCH_ID"/>
    <d v="2025-06-17T00:00:00"/>
    <d v="2025-06-18T00:00:00"/>
    <n v="0"/>
    <s v=""/>
    <s v=""/>
    <s v="3101701073"/>
    <s v="200011782865"/>
    <s v="0010"/>
    <s v="0060"/>
    <s v="R1"/>
    <s v="10-60"/>
    <x v="0"/>
    <x v="0"/>
    <n v="10469"/>
    <x v="2"/>
  </r>
  <r>
    <s v="11865618249"/>
    <s v="25168INV01AQ"/>
    <s v="FA"/>
    <s v="R4"/>
    <d v="2025-06-17T00:00:00"/>
    <s v=""/>
    <s v="3106"/>
    <x v="1"/>
    <s v="10720"/>
    <s v="0"/>
    <n v="-6.39"/>
    <s v=""/>
    <n v="-6.39"/>
    <s v="USD"/>
    <s v="O1"/>
    <s v="USMO6370120381"/>
    <s v="1186561824910720"/>
    <s v=""/>
    <s v="BATCH_ID"/>
    <d v="2025-06-17T00:00:00"/>
    <d v="2025-06-18T00:00:00"/>
    <n v="0"/>
    <s v=""/>
    <s v=""/>
    <s v="3101585533"/>
    <s v="200013295809"/>
    <s v="0010"/>
    <s v="0060"/>
    <s v="R1"/>
    <s v="10-60"/>
    <x v="0"/>
    <x v="1"/>
    <n v="10720"/>
    <x v="3"/>
  </r>
  <r>
    <s v="11865618261"/>
    <s v="25168INV01AQ"/>
    <s v="FA"/>
    <s v="R4"/>
    <d v="2025-06-17T00:00:00"/>
    <s v=""/>
    <s v="3106"/>
    <x v="0"/>
    <s v="10719"/>
    <s v="0"/>
    <n v="-5"/>
    <s v=""/>
    <n v="-5"/>
    <s v="USD"/>
    <s v="O1"/>
    <s v="USMO6560523100"/>
    <s v="1186561826110719"/>
    <s v=""/>
    <s v="BATCH_ID"/>
    <d v="2025-06-17T00:00:00"/>
    <d v="2025-06-18T00:00:00"/>
    <n v="0"/>
    <s v=""/>
    <s v=""/>
    <s v="3101646776"/>
    <s v="200013280769"/>
    <s v="0010"/>
    <s v="0060"/>
    <s v="C1"/>
    <s v="10-60"/>
    <x v="0"/>
    <x v="0"/>
    <n v="10719"/>
    <x v="0"/>
  </r>
  <r>
    <s v="11865618388"/>
    <s v="25168INV01BG"/>
    <s v="FA"/>
    <s v="R4"/>
    <d v="2025-06-17T00:00:00"/>
    <s v=""/>
    <s v="3106"/>
    <x v="1"/>
    <s v="10514"/>
    <s v="0"/>
    <n v="-5"/>
    <s v=""/>
    <n v="-5"/>
    <s v="USD"/>
    <s v="O1"/>
    <s v="USMO6561311690"/>
    <s v="1186561838810514"/>
    <s v=""/>
    <s v="BATCH_ID"/>
    <d v="2025-06-17T00:00:00"/>
    <d v="2025-06-18T00:00:00"/>
    <n v="0"/>
    <s v=""/>
    <s v=""/>
    <s v="3101525577"/>
    <s v="200014601237"/>
    <s v="0010"/>
    <s v="0060"/>
    <s v="R1"/>
    <s v="10-60"/>
    <x v="0"/>
    <x v="1"/>
    <n v="10514"/>
    <x v="1"/>
  </r>
  <r>
    <s v="11865618388"/>
    <s v="25168INV01BG"/>
    <s v="FA"/>
    <s v="R4"/>
    <d v="2025-06-17T00:00:00"/>
    <s v=""/>
    <s v="3106"/>
    <x v="0"/>
    <s v="10469"/>
    <s v="0"/>
    <n v="-5"/>
    <s v=""/>
    <n v="-5"/>
    <s v="USD"/>
    <s v="O1"/>
    <s v="USMO6561311690"/>
    <s v="1186561838810469"/>
    <s v=""/>
    <s v="BATCH_ID"/>
    <d v="2025-06-17T00:00:00"/>
    <d v="2025-06-18T00:00:00"/>
    <n v="0"/>
    <s v=""/>
    <s v=""/>
    <s v="3101525674"/>
    <s v="200014601237"/>
    <s v="0010"/>
    <s v="0060"/>
    <s v="R1"/>
    <s v="10-60"/>
    <x v="0"/>
    <x v="0"/>
    <n v="10469"/>
    <x v="2"/>
  </r>
  <r>
    <s v="11865618597"/>
    <s v="25168INV01AQ"/>
    <s v="FA"/>
    <s v="R4"/>
    <d v="2025-06-17T00:00:00"/>
    <s v=""/>
    <s v="3106"/>
    <x v="0"/>
    <s v="10719"/>
    <s v="0"/>
    <n v="-5.76"/>
    <s v=""/>
    <n v="-5.76"/>
    <s v="USD"/>
    <s v="O1"/>
    <s v="USMO6560515530"/>
    <s v="1186561859710719"/>
    <s v=""/>
    <s v="BATCH_ID"/>
    <d v="2025-06-17T00:00:00"/>
    <d v="2025-06-18T00:00:00"/>
    <n v="0"/>
    <s v=""/>
    <s v=""/>
    <s v="3102151733"/>
    <s v="200015581032"/>
    <s v="0010"/>
    <s v="0060"/>
    <s v="R1"/>
    <s v="10-60"/>
    <x v="0"/>
    <x v="0"/>
    <n v="10719"/>
    <x v="0"/>
  </r>
  <r>
    <s v="11865618899"/>
    <s v="25168INV01AQ"/>
    <s v="FA"/>
    <s v="R4"/>
    <d v="2025-06-17T00:00:00"/>
    <s v=""/>
    <s v="3106"/>
    <x v="0"/>
    <s v="10469"/>
    <s v="0"/>
    <n v="-5"/>
    <s v=""/>
    <n v="-5"/>
    <s v="USD"/>
    <s v="O1"/>
    <s v="USMO6561311200"/>
    <s v="1186561889910469"/>
    <s v=""/>
    <s v="BATCH_ID"/>
    <d v="2025-06-17T00:00:00"/>
    <d v="2025-06-18T00:00:00"/>
    <n v="0"/>
    <s v=""/>
    <s v=""/>
    <s v="3102288910"/>
    <s v="200016257954"/>
    <s v="0010"/>
    <s v="0060"/>
    <s v="R1"/>
    <s v="10-60"/>
    <x v="0"/>
    <x v="0"/>
    <n v="10469"/>
    <x v="2"/>
  </r>
  <r>
    <s v="11865619865"/>
    <s v="25169INV01AU"/>
    <s v="FA"/>
    <s v="R4"/>
    <d v="2025-06-18T00:00:00"/>
    <s v=""/>
    <s v="3106"/>
    <x v="0"/>
    <s v="10719"/>
    <s v="0"/>
    <n v="-5"/>
    <s v=""/>
    <n v="-5"/>
    <s v="USD"/>
    <s v="O1"/>
    <s v="USMO6560561000"/>
    <s v="1186561986510719"/>
    <s v=""/>
    <s v="BATCH_ID"/>
    <d v="2025-06-18T00:00:00"/>
    <d v="2025-06-19T00:00:00"/>
    <n v="0"/>
    <s v=""/>
    <s v=""/>
    <s v="3101578723"/>
    <s v="200011746043"/>
    <s v="0010"/>
    <s v="0060"/>
    <s v="R1"/>
    <s v="10-60"/>
    <x v="0"/>
    <x v="0"/>
    <n v="10719"/>
    <x v="0"/>
  </r>
  <r>
    <s v="11865619952"/>
    <s v="25169INV01AU"/>
    <s v="FA"/>
    <s v="R4"/>
    <d v="2025-06-18T00:00:00"/>
    <s v=""/>
    <s v="3106"/>
    <x v="0"/>
    <s v="10719"/>
    <s v="0"/>
    <n v="-21.94"/>
    <s v=""/>
    <n v="-21.94"/>
    <s v="USD"/>
    <s v="O1"/>
    <s v="USMO6574093221"/>
    <s v="1186561995210719"/>
    <s v=""/>
    <s v="BATCH_ID"/>
    <d v="2025-06-18T00:00:00"/>
    <d v="2025-06-19T00:00:00"/>
    <n v="0"/>
    <s v=""/>
    <s v=""/>
    <s v="3101579756"/>
    <s v="200013760877"/>
    <s v="0010"/>
    <s v="0060"/>
    <s v="R1"/>
    <s v="10-60"/>
    <x v="0"/>
    <x v="0"/>
    <n v="10719"/>
    <x v="0"/>
  </r>
  <r>
    <s v="11865619980"/>
    <s v="25169INV01AU"/>
    <s v="FA"/>
    <s v="R4"/>
    <d v="2025-06-18T00:00:00"/>
    <s v=""/>
    <s v="3106"/>
    <x v="1"/>
    <s v="10514"/>
    <s v="0"/>
    <n v="-5"/>
    <s v=""/>
    <n v="-5"/>
    <s v="USD"/>
    <s v="O1"/>
    <s v="USMO6561322620"/>
    <s v="1186561998010514"/>
    <s v=""/>
    <s v="BATCH_ID"/>
    <d v="2025-06-18T00:00:00"/>
    <d v="2025-06-19T00:00:00"/>
    <n v="0"/>
    <s v=""/>
    <s v=""/>
    <s v="3101495872"/>
    <s v="200013761156"/>
    <s v="0010"/>
    <s v="0060"/>
    <s v="R1"/>
    <s v="10-60"/>
    <x v="0"/>
    <x v="1"/>
    <n v="10514"/>
    <x v="1"/>
  </r>
  <r>
    <s v="11865620042"/>
    <s v="25169INV01AU"/>
    <s v="FA"/>
    <s v="R4"/>
    <d v="2025-06-18T00:00:00"/>
    <s v=""/>
    <s v="3106"/>
    <x v="0"/>
    <s v="10719"/>
    <s v="0"/>
    <n v="-5"/>
    <s v=""/>
    <n v="-5"/>
    <s v="USD"/>
    <s v="O1"/>
    <s v="USMO6560524550"/>
    <s v="1186562004210719"/>
    <s v=""/>
    <s v="BATCH_ID"/>
    <d v="2025-06-18T00:00:00"/>
    <d v="2025-06-19T00:00:00"/>
    <n v="0"/>
    <s v=""/>
    <s v=""/>
    <s v="3102078984"/>
    <s v="200015222694"/>
    <s v="0010"/>
    <s v="0060"/>
    <s v="R1"/>
    <s v="10-60"/>
    <x v="0"/>
    <x v="0"/>
    <n v="10719"/>
    <x v="0"/>
  </r>
  <r>
    <s v="11865620076"/>
    <s v="25169INV01AU"/>
    <s v="FA"/>
    <s v="R4"/>
    <d v="2025-06-18T00:00:00"/>
    <s v=""/>
    <s v="3106"/>
    <x v="0"/>
    <s v="10719"/>
    <s v="0"/>
    <n v="-5"/>
    <s v=""/>
    <n v="-5"/>
    <s v="USD"/>
    <s v="O1"/>
    <s v="USMO6574093271"/>
    <s v="1186562007610719"/>
    <s v=""/>
    <s v="BATCH_ID"/>
    <d v="2025-06-18T00:00:00"/>
    <d v="2025-06-19T00:00:00"/>
    <n v="0"/>
    <s v=""/>
    <s v=""/>
    <s v="3102080384"/>
    <s v="200015229509"/>
    <s v="0010"/>
    <s v="0060"/>
    <s v="R1"/>
    <s v="10-60"/>
    <x v="0"/>
    <x v="0"/>
    <n v="10719"/>
    <x v="0"/>
  </r>
  <r>
    <s v="11865622020"/>
    <s v="25171INV01BC"/>
    <s v="FA"/>
    <s v="R4"/>
    <d v="2025-06-20T00:00:00"/>
    <s v=""/>
    <s v="3106"/>
    <x v="1"/>
    <s v="10514"/>
    <s v="0"/>
    <n v="-5"/>
    <s v=""/>
    <n v="-5"/>
    <s v="USD"/>
    <s v="O1"/>
    <s v="USMO6561316880"/>
    <s v="1186562202010514"/>
    <s v=""/>
    <s v="BATCH_ID"/>
    <d v="2025-06-20T00:00:00"/>
    <d v="2025-06-23T00:00:00"/>
    <n v="0"/>
    <s v=""/>
    <s v=""/>
    <s v="3101487827"/>
    <s v="200012097065"/>
    <s v="0010"/>
    <s v="0060"/>
    <s v="C1"/>
    <s v="10-60"/>
    <x v="0"/>
    <x v="1"/>
    <n v="10514"/>
    <x v="1"/>
  </r>
  <r>
    <s v="11865622020"/>
    <s v="25171INV01BC"/>
    <s v="FA"/>
    <s v="R4"/>
    <d v="2025-06-20T00:00:00"/>
    <s v=""/>
    <s v="3106"/>
    <x v="0"/>
    <s v="10469"/>
    <s v="0"/>
    <n v="-5"/>
    <s v=""/>
    <n v="-5"/>
    <s v="USD"/>
    <s v="O1"/>
    <s v="USMO6561316880"/>
    <s v="1186562202010469"/>
    <s v=""/>
    <s v="BATCH_ID"/>
    <d v="2025-06-20T00:00:00"/>
    <d v="2025-06-23T00:00:00"/>
    <n v="0"/>
    <s v=""/>
    <s v=""/>
    <s v="3101487729"/>
    <s v="200012097065"/>
    <s v="0010"/>
    <s v="0060"/>
    <s v="C1"/>
    <s v="10-60"/>
    <x v="0"/>
    <x v="0"/>
    <n v="10469"/>
    <x v="2"/>
  </r>
  <r>
    <s v="11865622024"/>
    <s v="25171INV01BC"/>
    <s v="FA"/>
    <s v="R4"/>
    <d v="2025-06-20T00:00:00"/>
    <s v=""/>
    <s v="3106"/>
    <x v="0"/>
    <s v="10469"/>
    <s v="0"/>
    <n v="-11.84"/>
    <s v=""/>
    <n v="-11.84"/>
    <s v="USD"/>
    <s v="O1"/>
    <s v="USMO6561323750"/>
    <s v="1186562202410469"/>
    <s v=""/>
    <s v="BATCH_ID"/>
    <d v="2025-06-20T00:00:00"/>
    <d v="2025-06-23T00:00:00"/>
    <n v="0"/>
    <s v=""/>
    <s v=""/>
    <s v="3101712459"/>
    <s v="200012120115"/>
    <s v="0010"/>
    <s v="0060"/>
    <s v="R1"/>
    <s v="10-60"/>
    <x v="0"/>
    <x v="0"/>
    <n v="10469"/>
    <x v="2"/>
  </r>
  <r>
    <s v="11865622024"/>
    <s v="25171INV01BC"/>
    <s v="FA"/>
    <s v="R4"/>
    <d v="2025-06-20T00:00:00"/>
    <s v=""/>
    <s v="3106"/>
    <x v="1"/>
    <s v="10514"/>
    <s v="0"/>
    <n v="-17.13"/>
    <s v=""/>
    <n v="-17.13"/>
    <s v="USD"/>
    <s v="O1"/>
    <s v="USMO6561323750"/>
    <s v="1186562202410514"/>
    <s v=""/>
    <s v="BATCH_ID"/>
    <d v="2025-06-20T00:00:00"/>
    <d v="2025-06-23T00:00:00"/>
    <n v="0"/>
    <s v=""/>
    <s v=""/>
    <s v="3101712545"/>
    <s v="200012120115"/>
    <s v="0010"/>
    <s v="0060"/>
    <s v="R1"/>
    <s v="10-60"/>
    <x v="0"/>
    <x v="1"/>
    <n v="10514"/>
    <x v="1"/>
  </r>
  <r>
    <s v="11865622149"/>
    <s v="25171INV01BC"/>
    <s v="FA"/>
    <s v="R4"/>
    <d v="2025-06-20T00:00:00"/>
    <s v=""/>
    <s v="3106"/>
    <x v="0"/>
    <s v="10719"/>
    <s v="0"/>
    <n v="-5"/>
    <s v=""/>
    <n v="-5"/>
    <s v="USD"/>
    <s v="O1"/>
    <s v="USMO6306946251"/>
    <s v="1186562214910719"/>
    <s v=""/>
    <s v="BATCH_ID"/>
    <d v="2025-06-20T00:00:00"/>
    <d v="2025-06-23T00:00:00"/>
    <n v="0"/>
    <s v=""/>
    <s v=""/>
    <s v="3101527468"/>
    <s v="200012121998"/>
    <s v="0010"/>
    <s v="0060"/>
    <s v="R1"/>
    <s v="10-60"/>
    <x v="0"/>
    <x v="0"/>
    <n v="10719"/>
    <x v="0"/>
  </r>
  <r>
    <s v="11865622227"/>
    <s v="25171INV01BC"/>
    <s v="FA"/>
    <s v="R4"/>
    <d v="2025-06-20T00:00:00"/>
    <s v=""/>
    <s v="3106"/>
    <x v="0"/>
    <s v="10719"/>
    <s v="0"/>
    <n v="-5"/>
    <s v=""/>
    <n v="-5"/>
    <s v="USD"/>
    <s v="O1"/>
    <s v="USMO6301622240"/>
    <s v="1186562222710719"/>
    <s v=""/>
    <s v="BATCH_ID"/>
    <d v="2025-06-20T00:00:00"/>
    <d v="2025-06-23T00:00:00"/>
    <n v="0"/>
    <s v=""/>
    <s v=""/>
    <s v="3101650061"/>
    <s v="200014195198"/>
    <s v="0010"/>
    <s v="0060"/>
    <s v="R1"/>
    <s v="10-60"/>
    <x v="0"/>
    <x v="0"/>
    <n v="10719"/>
    <x v="0"/>
  </r>
  <r>
    <s v="11865622237"/>
    <s v="25171INV01AF"/>
    <s v="FA"/>
    <s v="R4"/>
    <d v="2025-06-20T00:00:00"/>
    <s v=""/>
    <s v="3106"/>
    <x v="1"/>
    <s v="10514"/>
    <s v="0"/>
    <n v="-5"/>
    <s v=""/>
    <n v="-5"/>
    <s v="USD"/>
    <s v="O1"/>
    <s v="USMO6561323220"/>
    <s v="1186562223710514"/>
    <s v=""/>
    <s v="BATCH_ID"/>
    <d v="2025-06-20T00:00:00"/>
    <d v="2025-06-23T00:00:00"/>
    <n v="0"/>
    <s v=""/>
    <s v=""/>
    <s v="3101534672"/>
    <s v="200012607517"/>
    <s v="0010"/>
    <s v="0060"/>
    <s v="R1"/>
    <s v="10-60"/>
    <x v="0"/>
    <x v="1"/>
    <n v="10514"/>
    <x v="1"/>
  </r>
  <r>
    <s v="11865622237"/>
    <s v="25171INV01AF"/>
    <s v="FA"/>
    <s v="R4"/>
    <d v="2025-06-20T00:00:00"/>
    <s v=""/>
    <s v="3106"/>
    <x v="0"/>
    <s v="10469"/>
    <s v="0"/>
    <n v="-5"/>
    <s v=""/>
    <n v="-5"/>
    <s v="USD"/>
    <s v="O1"/>
    <s v="USMO6561323220"/>
    <s v="1186562223710469"/>
    <s v=""/>
    <s v="BATCH_ID"/>
    <d v="2025-06-20T00:00:00"/>
    <d v="2025-06-23T00:00:00"/>
    <n v="0"/>
    <s v=""/>
    <s v=""/>
    <s v="3101534577"/>
    <s v="200012607517"/>
    <s v="0010"/>
    <s v="0060"/>
    <s v="R1"/>
    <s v="10-60"/>
    <x v="0"/>
    <x v="0"/>
    <n v="10469"/>
    <x v="2"/>
  </r>
  <r>
    <s v="11865622459"/>
    <s v="25171INV01AF"/>
    <s v="FA"/>
    <s v="R4"/>
    <d v="2025-06-20T00:00:00"/>
    <s v=""/>
    <s v="3106"/>
    <x v="0"/>
    <s v="10719"/>
    <s v="0"/>
    <n v="-5"/>
    <s v=""/>
    <n v="-5"/>
    <s v="USD"/>
    <s v="O1"/>
    <s v="USMO6301622370"/>
    <s v="1186562245910719"/>
    <s v=""/>
    <s v="BATCH_ID"/>
    <d v="2025-06-20T00:00:00"/>
    <d v="2025-06-23T00:00:00"/>
    <n v="0"/>
    <s v=""/>
    <s v=""/>
    <s v="3102056429"/>
    <s v="200015098755"/>
    <s v="0010"/>
    <s v="0060"/>
    <s v="R1"/>
    <s v="10-60"/>
    <x v="0"/>
    <x v="0"/>
    <n v="10719"/>
    <x v="0"/>
  </r>
  <r>
    <s v="11865623031"/>
    <s v="25174INV01BB"/>
    <s v="FA"/>
    <s v="R4"/>
    <d v="2025-06-23T00:00:00"/>
    <s v=""/>
    <s v="3106"/>
    <x v="0"/>
    <s v="10719"/>
    <s v="0"/>
    <n v="-5"/>
    <s v=""/>
    <n v="-5"/>
    <s v="USD"/>
    <s v="O1"/>
    <s v="USMO6560525010"/>
    <s v="1186562303110719"/>
    <s v=""/>
    <s v="BATCH_ID"/>
    <d v="2025-06-23T00:00:00"/>
    <d v="2025-06-24T00:00:00"/>
    <n v="0"/>
    <s v=""/>
    <s v=""/>
    <s v="3101597094"/>
    <s v="200013312299"/>
    <s v="0010"/>
    <s v="0060"/>
    <s v="R1"/>
    <s v="10-60"/>
    <x v="0"/>
    <x v="0"/>
    <n v="10719"/>
    <x v="0"/>
  </r>
  <r>
    <s v="11865623061"/>
    <s v="25174INV01BB"/>
    <s v="FA"/>
    <s v="R4"/>
    <d v="2025-06-23T00:00:00"/>
    <s v=""/>
    <s v="3106"/>
    <x v="0"/>
    <s v="10719"/>
    <s v="0"/>
    <n v="-5"/>
    <s v=""/>
    <n v="-5"/>
    <s v="USD"/>
    <s v="O1"/>
    <s v="USMO6560525610"/>
    <s v="1186562306110719"/>
    <s v=""/>
    <s v="BATCH_ID"/>
    <d v="2025-06-23T00:00:00"/>
    <d v="2025-06-24T00:00:00"/>
    <n v="0"/>
    <s v=""/>
    <s v=""/>
    <s v="3101712151"/>
    <s v="200013303447"/>
    <s v="0010"/>
    <s v="0060"/>
    <s v="R1"/>
    <s v="10-60"/>
    <x v="0"/>
    <x v="0"/>
    <n v="10719"/>
    <x v="0"/>
  </r>
  <r>
    <s v="11865623169"/>
    <s v="25174INV01BB"/>
    <s v="FA"/>
    <s v="R4"/>
    <d v="2025-06-23T00:00:00"/>
    <s v=""/>
    <s v="3106"/>
    <x v="0"/>
    <s v="10719"/>
    <s v="0"/>
    <n v="-5"/>
    <s v=""/>
    <n v="-5"/>
    <s v="USD"/>
    <s v="O1"/>
    <s v="USMO6560525540"/>
    <s v="1186562316910719"/>
    <s v=""/>
    <s v="BATCH_ID"/>
    <d v="2025-06-23T00:00:00"/>
    <d v="2025-06-24T00:00:00"/>
    <n v="0"/>
    <s v=""/>
    <s v=""/>
    <s v="3102093081"/>
    <s v="200015294073"/>
    <s v="0010"/>
    <s v="0060"/>
    <s v="R1"/>
    <s v="10-60"/>
    <x v="0"/>
    <x v="0"/>
    <n v="10719"/>
    <x v="0"/>
  </r>
  <r>
    <s v="11865623325"/>
    <s v="25174INV01BB"/>
    <s v="FA"/>
    <s v="R4"/>
    <d v="2025-06-23T00:00:00"/>
    <s v=""/>
    <s v="3106"/>
    <x v="0"/>
    <s v="10469"/>
    <s v="0"/>
    <n v="-5"/>
    <s v=""/>
    <n v="-5"/>
    <s v="USD"/>
    <s v="O1"/>
    <s v="USMO6561300000"/>
    <s v="1186562332510469"/>
    <s v=""/>
    <s v="BATCH_ID"/>
    <d v="2025-06-23T00:00:00"/>
    <d v="2025-06-24T00:00:00"/>
    <n v="0"/>
    <s v=""/>
    <s v=""/>
    <s v="3102247305"/>
    <s v="200016043537"/>
    <s v="0010"/>
    <s v="0060"/>
    <s v="R1"/>
    <s v="10-60"/>
    <x v="0"/>
    <x v="0"/>
    <n v="10469"/>
    <x v="2"/>
  </r>
  <r>
    <s v="11865623325"/>
    <s v="25174INV01BB"/>
    <s v="FA"/>
    <s v="R4"/>
    <d v="2025-06-23T00:00:00"/>
    <s v=""/>
    <s v="3106"/>
    <x v="1"/>
    <s v="10514"/>
    <s v="0"/>
    <n v="-5"/>
    <s v=""/>
    <n v="-5"/>
    <s v="USD"/>
    <s v="O1"/>
    <s v="USMO6561300000"/>
    <s v="1186562332510514"/>
    <s v=""/>
    <s v="BATCH_ID"/>
    <d v="2025-06-23T00:00:00"/>
    <d v="2025-06-24T00:00:00"/>
    <n v="0"/>
    <s v=""/>
    <s v=""/>
    <s v="3102247306"/>
    <s v="200016043537"/>
    <s v="0010"/>
    <s v="0060"/>
    <s v="R1"/>
    <s v="10-60"/>
    <x v="0"/>
    <x v="1"/>
    <n v="10514"/>
    <x v="1"/>
  </r>
  <r>
    <s v="11865623574"/>
    <s v="25176INV01A1"/>
    <s v="FA"/>
    <s v="R4"/>
    <d v="2025-06-25T00:00:00"/>
    <s v=""/>
    <s v="3106"/>
    <x v="1"/>
    <s v="10514"/>
    <s v="0"/>
    <n v="-5"/>
    <s v=""/>
    <n v="-5"/>
    <s v="USD"/>
    <s v="O1"/>
    <s v="USMO6561312870"/>
    <s v="1186562357410514"/>
    <s v=""/>
    <s v="BATCH_ID"/>
    <d v="2025-06-25T00:00:00"/>
    <d v="2025-06-26T00:00:00"/>
    <n v="0"/>
    <s v=""/>
    <s v=""/>
    <s v="3101558834"/>
    <s v="200012202038"/>
    <s v="0010"/>
    <s v="0060"/>
    <s v="R1"/>
    <s v="10-60"/>
    <x v="0"/>
    <x v="1"/>
    <n v="10514"/>
    <x v="1"/>
  </r>
  <r>
    <s v="11865623574"/>
    <s v="25176INV01A1"/>
    <s v="FA"/>
    <s v="R4"/>
    <d v="2025-06-25T00:00:00"/>
    <s v=""/>
    <s v="3106"/>
    <x v="0"/>
    <s v="10469"/>
    <s v="0"/>
    <n v="-5"/>
    <s v=""/>
    <n v="-5"/>
    <s v="USD"/>
    <s v="O1"/>
    <s v="USMO6561312870"/>
    <s v="1186562357410469"/>
    <s v=""/>
    <s v="BATCH_ID"/>
    <d v="2025-06-25T00:00:00"/>
    <d v="2025-06-26T00:00:00"/>
    <n v="0"/>
    <s v=""/>
    <s v=""/>
    <s v="3101558931"/>
    <s v="200012202038"/>
    <s v="0010"/>
    <s v="0060"/>
    <s v="R1"/>
    <s v="10-60"/>
    <x v="0"/>
    <x v="0"/>
    <n v="10469"/>
    <x v="2"/>
  </r>
  <r>
    <s v="11865623575"/>
    <s v="25176INV01A1"/>
    <s v="FA"/>
    <s v="R4"/>
    <d v="2025-06-25T00:00:00"/>
    <s v=""/>
    <s v="3106"/>
    <x v="0"/>
    <s v="10719"/>
    <s v="0"/>
    <n v="-5"/>
    <s v=""/>
    <n v="-5"/>
    <s v="USD"/>
    <s v="O1"/>
    <s v="USMO6570573570"/>
    <s v="1186562357510719"/>
    <s v=""/>
    <s v="BATCH_ID"/>
    <d v="2025-06-25T00:00:00"/>
    <d v="2025-06-26T00:00:00"/>
    <n v="0"/>
    <s v=""/>
    <s v=""/>
    <s v="3101631416"/>
    <s v="200012187601"/>
    <s v="0010"/>
    <s v="0060"/>
    <s v="R1"/>
    <s v="10-60"/>
    <x v="0"/>
    <x v="0"/>
    <n v="10719"/>
    <x v="0"/>
  </r>
  <r>
    <s v="11865623613"/>
    <s v="25176INV01A1"/>
    <s v="FA"/>
    <s v="R4"/>
    <d v="2025-06-25T00:00:00"/>
    <s v=""/>
    <s v="3106"/>
    <x v="0"/>
    <s v="10719"/>
    <s v="0"/>
    <n v="-5"/>
    <s v=""/>
    <n v="-5"/>
    <s v="USD"/>
    <s v="O1"/>
    <s v="USMO6485445010"/>
    <s v="1186562361310719"/>
    <s v=""/>
    <s v="BATCH_ID"/>
    <d v="2025-06-25T00:00:00"/>
    <d v="2025-06-26T00:00:00"/>
    <n v="0"/>
    <s v=""/>
    <s v=""/>
    <s v="3101634482"/>
    <s v="200014552513"/>
    <s v="0010"/>
    <s v="0060"/>
    <s v="R1"/>
    <s v="10-60"/>
    <x v="0"/>
    <x v="0"/>
    <n v="10719"/>
    <x v="0"/>
  </r>
  <r>
    <s v="11865623617"/>
    <s v="25176INV01A1"/>
    <s v="FA"/>
    <s v="R4"/>
    <d v="2025-06-25T00:00:00"/>
    <s v=""/>
    <s v="3106"/>
    <x v="0"/>
    <s v="10719"/>
    <s v="0"/>
    <n v="-5"/>
    <s v=""/>
    <n v="-5"/>
    <s v="USD"/>
    <s v="O1"/>
    <s v="USMO6485492140"/>
    <s v="1186562361710719"/>
    <s v=""/>
    <s v="BATCH_ID"/>
    <d v="2025-06-25T00:00:00"/>
    <d v="2025-06-26T00:00:00"/>
    <n v="0"/>
    <s v=""/>
    <s v=""/>
    <s v="3101585458"/>
    <s v="200014544957"/>
    <s v="0010"/>
    <s v="0060"/>
    <s v="R1"/>
    <s v="10-60"/>
    <x v="0"/>
    <x v="0"/>
    <n v="10719"/>
    <x v="0"/>
  </r>
  <r>
    <s v="11865623640"/>
    <s v="25176INV01A1"/>
    <s v="FA"/>
    <s v="R4"/>
    <d v="2025-06-25T00:00:00"/>
    <s v=""/>
    <s v="3106"/>
    <x v="0"/>
    <s v="10719"/>
    <s v="0"/>
    <n v="-7.63"/>
    <s v=""/>
    <n v="-7.63"/>
    <s v="USD"/>
    <s v="O1"/>
    <s v="USMO6485492410"/>
    <s v="1186562364010719"/>
    <s v=""/>
    <s v="BATCH_ID"/>
    <d v="2025-06-25T00:00:00"/>
    <d v="2025-06-26T00:00:00"/>
    <n v="0"/>
    <s v=""/>
    <s v=""/>
    <s v="3101585561"/>
    <s v="200014536706"/>
    <s v="0010"/>
    <s v="0060"/>
    <s v="R1"/>
    <s v="10-60"/>
    <x v="0"/>
    <x v="0"/>
    <n v="10719"/>
    <x v="0"/>
  </r>
  <r>
    <s v="11865623733"/>
    <s v="25176INV01A1"/>
    <s v="FA"/>
    <s v="R4"/>
    <d v="2025-06-25T00:00:00"/>
    <s v=""/>
    <s v="3106"/>
    <x v="0"/>
    <s v="10719"/>
    <s v="0"/>
    <n v="-5"/>
    <s v=""/>
    <n v="-5"/>
    <s v="USD"/>
    <s v="O1"/>
    <s v="USMO6570573570"/>
    <s v="1186562373310719"/>
    <s v=""/>
    <s v="BATCH_ID"/>
    <d v="2025-06-25T00:00:00"/>
    <d v="2025-06-26T00:00:00"/>
    <n v="0"/>
    <s v=""/>
    <s v=""/>
    <s v="3102270430"/>
    <s v="200016163749"/>
    <s v="0010"/>
    <s v="0060"/>
    <s v="R1"/>
    <s v="10-60"/>
    <x v="0"/>
    <x v="0"/>
    <n v="10719"/>
    <x v="0"/>
  </r>
  <r>
    <s v="11865623794"/>
    <s v="25176INV01A1"/>
    <s v="FA"/>
    <s v="R4"/>
    <d v="2025-06-25T00:00:00"/>
    <s v=""/>
    <s v="3106"/>
    <x v="0"/>
    <s v="10719"/>
    <s v="0"/>
    <n v="-5"/>
    <s v=""/>
    <n v="-5"/>
    <s v="USD"/>
    <s v="O1"/>
    <s v="USMO6570573600"/>
    <s v="1186562379410719"/>
    <s v=""/>
    <s v="BATCH_ID"/>
    <d v="2025-06-25T00:00:00"/>
    <d v="2025-06-26T00:00:00"/>
    <n v="0"/>
    <s v=""/>
    <s v=""/>
    <s v="3102269890"/>
    <s v="200016162691"/>
    <s v="0010"/>
    <s v="0060"/>
    <s v="R1"/>
    <s v="10-60"/>
    <x v="0"/>
    <x v="0"/>
    <n v="10719"/>
    <x v="0"/>
  </r>
  <r>
    <s v="11865624597"/>
    <s v="25177INV01AA"/>
    <s v="FA"/>
    <s v="R4"/>
    <d v="2025-06-26T00:00:00"/>
    <s v=""/>
    <s v="3106"/>
    <x v="0"/>
    <s v="10719"/>
    <s v="0"/>
    <n v="-5"/>
    <s v=""/>
    <n v="-5"/>
    <s v="USD"/>
    <s v="O1"/>
    <s v="USMO6570592390"/>
    <s v="1186562459710719"/>
    <s v=""/>
    <s v="BATCH_ID"/>
    <d v="2025-06-26T00:00:00"/>
    <d v="2025-06-27T00:00:00"/>
    <n v="0"/>
    <s v=""/>
    <s v=""/>
    <s v="3101475340"/>
    <s v="200011022387"/>
    <s v="0010"/>
    <s v="0060"/>
    <s v="R1"/>
    <s v="10-60"/>
    <x v="0"/>
    <x v="0"/>
    <n v="10719"/>
    <x v="0"/>
  </r>
  <r>
    <s v="11865624617"/>
    <s v="25177INV01AA"/>
    <s v="FA"/>
    <s v="R4"/>
    <d v="2025-06-26T00:00:00"/>
    <s v=""/>
    <s v="3106"/>
    <x v="0"/>
    <s v="10719"/>
    <s v="0"/>
    <n v="-5"/>
    <s v=""/>
    <n v="-5"/>
    <s v="USD"/>
    <s v="O1"/>
    <s v="USMO6485493540"/>
    <s v="1186562461710719"/>
    <s v=""/>
    <s v="BATCH_ID"/>
    <d v="2025-06-26T00:00:00"/>
    <d v="2025-06-27T00:00:00"/>
    <n v="0"/>
    <s v=""/>
    <s v=""/>
    <s v="3101515318"/>
    <s v="200011002900"/>
    <s v="0010"/>
    <s v="0060"/>
    <s v="R1"/>
    <s v="10-60"/>
    <x v="0"/>
    <x v="0"/>
    <n v="10719"/>
    <x v="0"/>
  </r>
  <r>
    <s v="11865624645"/>
    <s v="25177INV01AA"/>
    <s v="FA"/>
    <s v="R4"/>
    <d v="2025-06-26T00:00:00"/>
    <s v=""/>
    <s v="3106"/>
    <x v="0"/>
    <s v="10719"/>
    <s v="0"/>
    <n v="-5"/>
    <s v=""/>
    <n v="-5"/>
    <s v="USD"/>
    <s v="O1"/>
    <s v="USMO6560518710"/>
    <s v="1186562464510719"/>
    <s v=""/>
    <s v="BATCH_ID"/>
    <d v="2025-06-26T00:00:00"/>
    <d v="2025-06-27T00:00:00"/>
    <n v="0"/>
    <s v=""/>
    <s v=""/>
    <s v="3101647737"/>
    <s v="200012384034"/>
    <s v="0010"/>
    <s v="0060"/>
    <s v="R1"/>
    <s v="10-60"/>
    <x v="0"/>
    <x v="0"/>
    <n v="10719"/>
    <x v="0"/>
  </r>
  <r>
    <s v="11865624738"/>
    <s v="25177INV01AA"/>
    <s v="FA"/>
    <s v="R4"/>
    <d v="2025-06-26T00:00:00"/>
    <s v=""/>
    <s v="3106"/>
    <x v="0"/>
    <s v="10719"/>
    <s v="0"/>
    <n v="-9.89"/>
    <s v=""/>
    <n v="-9.89"/>
    <s v="USD"/>
    <s v="O1"/>
    <s v="USMO6560518350"/>
    <s v="1186562473810719"/>
    <s v=""/>
    <s v="BATCH_ID"/>
    <d v="2025-06-26T00:00:00"/>
    <d v="2025-06-27T00:00:00"/>
    <n v="0"/>
    <s v=""/>
    <s v=""/>
    <s v="3101626768"/>
    <s v="200012406977"/>
    <s v="0010"/>
    <s v="0060"/>
    <s v="R1"/>
    <s v="10-60"/>
    <x v="0"/>
    <x v="0"/>
    <n v="10719"/>
    <x v="0"/>
  </r>
  <r>
    <s v="11865624757"/>
    <s v="25177INV01AA"/>
    <s v="FA"/>
    <s v="R4"/>
    <d v="2025-06-26T00:00:00"/>
    <s v=""/>
    <s v="3106"/>
    <x v="0"/>
    <s v="10719"/>
    <s v="0"/>
    <n v="-5.93"/>
    <s v=""/>
    <n v="-5.93"/>
    <s v="USD"/>
    <s v="O1"/>
    <s v="USMO6485492010"/>
    <s v="1186562475710719"/>
    <s v=""/>
    <s v="BATCH_ID"/>
    <d v="2025-06-26T00:00:00"/>
    <d v="2025-06-27T00:00:00"/>
    <n v="0"/>
    <s v=""/>
    <s v=""/>
    <s v="3102206901"/>
    <s v="200014689901"/>
    <s v="0010"/>
    <s v="0060"/>
    <s v="R1"/>
    <s v="10-60"/>
    <x v="0"/>
    <x v="0"/>
    <n v="10719"/>
    <x v="0"/>
  </r>
  <r>
    <s v="11865624812"/>
    <s v="25177INV01AA"/>
    <s v="FA"/>
    <s v="R4"/>
    <d v="2025-06-26T00:00:00"/>
    <s v=""/>
    <s v="3106"/>
    <x v="0"/>
    <s v="10719"/>
    <s v="0"/>
    <n v="-5"/>
    <s v=""/>
    <n v="-5"/>
    <s v="USD"/>
    <s v="O1"/>
    <s v="USMO6570591460"/>
    <s v="1186562481210719"/>
    <s v=""/>
    <s v="BATCH_ID"/>
    <d v="2025-06-26T00:00:00"/>
    <d v="2025-06-27T00:00:00"/>
    <n v="0"/>
    <s v=""/>
    <s v=""/>
    <s v="3101628263"/>
    <s v="200014716498"/>
    <s v="0010"/>
    <s v="0060"/>
    <s v="R1"/>
    <s v="10-60"/>
    <x v="0"/>
    <x v="0"/>
    <n v="10719"/>
    <x v="0"/>
  </r>
  <r>
    <s v="11865625418"/>
    <s v="25178INV01A3"/>
    <s v="FA"/>
    <s v="R4"/>
    <d v="2025-06-27T00:00:00"/>
    <s v=""/>
    <s v="3106"/>
    <x v="0"/>
    <s v="10469"/>
    <s v="0"/>
    <n v="-5"/>
    <s v=""/>
    <n v="-5"/>
    <s v="USD"/>
    <s v="O1"/>
    <s v="USMO6561323890"/>
    <s v="1186562541810469"/>
    <s v=""/>
    <s v="BATCH_ID"/>
    <d v="2025-06-27T00:00:00"/>
    <d v="2025-06-30T00:00:00"/>
    <n v="0"/>
    <s v=""/>
    <s v=""/>
    <s v="3101666034"/>
    <s v="200011962442"/>
    <s v="0010"/>
    <s v="0060"/>
    <s v="R1"/>
    <s v="10-60"/>
    <x v="0"/>
    <x v="0"/>
    <n v="10469"/>
    <x v="2"/>
  </r>
  <r>
    <s v="11865625418"/>
    <s v="25178INV01A3"/>
    <s v="FA"/>
    <s v="R4"/>
    <d v="2025-06-27T00:00:00"/>
    <s v=""/>
    <s v="3106"/>
    <x v="1"/>
    <s v="10514"/>
    <s v="0"/>
    <n v="-5"/>
    <s v=""/>
    <n v="-5"/>
    <s v="USD"/>
    <s v="O1"/>
    <s v="USMO6561323890"/>
    <s v="1186562541810514"/>
    <s v=""/>
    <s v="BATCH_ID"/>
    <d v="2025-06-27T00:00:00"/>
    <d v="2025-06-30T00:00:00"/>
    <n v="0"/>
    <s v=""/>
    <s v=""/>
    <s v="3101665848"/>
    <s v="200011962442"/>
    <s v="0010"/>
    <s v="0060"/>
    <s v="R1"/>
    <s v="10-60"/>
    <x v="0"/>
    <x v="1"/>
    <n v="10514"/>
    <x v="1"/>
  </r>
  <r>
    <s v="11865625428"/>
    <s v="25178INV01AO"/>
    <s v="FA"/>
    <s v="R4"/>
    <d v="2025-06-27T00:00:00"/>
    <s v=""/>
    <s v="3106"/>
    <x v="0"/>
    <s v="10719"/>
    <s v="0"/>
    <n v="-5"/>
    <s v=""/>
    <n v="-5"/>
    <s v="USD"/>
    <s v="O1"/>
    <s v="USMO6560519771"/>
    <s v="1186562542810719"/>
    <s v=""/>
    <s v="BATCH_ID"/>
    <d v="2025-06-27T00:00:00"/>
    <d v="2025-06-30T00:00:00"/>
    <n v="0"/>
    <s v=""/>
    <s v=""/>
    <s v="3101560006"/>
    <s v="200011621659"/>
    <s v="0010"/>
    <s v="0060"/>
    <s v="R1"/>
    <s v="10-60"/>
    <x v="0"/>
    <x v="0"/>
    <n v="10719"/>
    <x v="0"/>
  </r>
  <r>
    <s v="11865625441"/>
    <s v="25178INV01AO"/>
    <s v="FA"/>
    <s v="R4"/>
    <d v="2025-06-27T00:00:00"/>
    <s v=""/>
    <s v="3106"/>
    <x v="0"/>
    <s v="10719"/>
    <s v="0"/>
    <n v="-5"/>
    <s v=""/>
    <n v="-5"/>
    <s v="USD"/>
    <s v="O1"/>
    <s v="USMO6561084770"/>
    <s v="1186562544110719"/>
    <s v=""/>
    <s v="BATCH_ID"/>
    <d v="2025-06-27T00:00:00"/>
    <d v="2025-06-30T00:00:00"/>
    <n v="0"/>
    <s v=""/>
    <s v=""/>
    <s v="3101619242"/>
    <s v="200011628787"/>
    <s v="0010"/>
    <s v="0060"/>
    <s v="R1"/>
    <s v="10-60"/>
    <x v="0"/>
    <x v="0"/>
    <n v="10719"/>
    <x v="0"/>
  </r>
  <r>
    <s v="11865625457"/>
    <s v="25178INV01AO"/>
    <s v="FA"/>
    <s v="R4"/>
    <d v="2025-06-27T00:00:00"/>
    <s v=""/>
    <s v="3106"/>
    <x v="0"/>
    <s v="10719"/>
    <s v="0"/>
    <n v="-7.73"/>
    <s v=""/>
    <n v="-7.73"/>
    <s v="USD"/>
    <s v="O1"/>
    <s v="USMO6574096571"/>
    <s v="1186562545710719"/>
    <s v=""/>
    <s v="BATCH_ID"/>
    <d v="2025-06-27T00:00:00"/>
    <d v="2025-06-30T00:00:00"/>
    <n v="0"/>
    <s v=""/>
    <s v=""/>
    <s v="3101645778"/>
    <s v="200013219452"/>
    <s v="0010"/>
    <s v="0060"/>
    <s v="R1"/>
    <s v="10-60"/>
    <x v="0"/>
    <x v="0"/>
    <n v="10719"/>
    <x v="0"/>
  </r>
  <r>
    <s v="11865625458"/>
    <s v="25178INV01AO"/>
    <s v="FA"/>
    <s v="R4"/>
    <d v="2025-06-27T00:00:00"/>
    <s v=""/>
    <s v="3106"/>
    <x v="0"/>
    <s v="10469"/>
    <s v="0"/>
    <n v="-5"/>
    <s v=""/>
    <n v="-5"/>
    <s v="USD"/>
    <s v="O1"/>
    <s v="USMO6561326070"/>
    <s v="1186562545810469"/>
    <s v=""/>
    <s v="BATCH_ID"/>
    <d v="2025-06-27T00:00:00"/>
    <d v="2025-06-30T00:00:00"/>
    <n v="0"/>
    <s v=""/>
    <s v=""/>
    <s v="3101482903"/>
    <s v="200013204157"/>
    <s v="0010"/>
    <s v="0060"/>
    <s v="R1"/>
    <s v="10-60"/>
    <x v="0"/>
    <x v="0"/>
    <n v="10469"/>
    <x v="2"/>
  </r>
  <r>
    <s v="11865625458"/>
    <s v="25178INV01AO"/>
    <s v="FA"/>
    <s v="R4"/>
    <d v="2025-06-27T00:00:00"/>
    <s v=""/>
    <s v="3106"/>
    <x v="1"/>
    <s v="10514"/>
    <s v="0"/>
    <n v="-5"/>
    <s v=""/>
    <n v="-5"/>
    <s v="USD"/>
    <s v="O1"/>
    <s v="USMO6561326070"/>
    <s v="1186562545810514"/>
    <s v=""/>
    <s v="BATCH_ID"/>
    <d v="2025-06-27T00:00:00"/>
    <d v="2025-06-30T00:00:00"/>
    <n v="0"/>
    <s v=""/>
    <s v=""/>
    <s v="3101482809"/>
    <s v="200013204157"/>
    <s v="0010"/>
    <s v="0060"/>
    <s v="R1"/>
    <s v="10-60"/>
    <x v="0"/>
    <x v="1"/>
    <n v="10514"/>
    <x v="1"/>
  </r>
  <r>
    <s v="11865625461"/>
    <s v="25178INV01AO"/>
    <s v="FA"/>
    <s v="R4"/>
    <d v="2025-06-27T00:00:00"/>
    <s v=""/>
    <s v="3106"/>
    <x v="0"/>
    <s v="10719"/>
    <s v="0"/>
    <n v="-15.42"/>
    <s v=""/>
    <n v="-15.42"/>
    <s v="USD"/>
    <s v="O1"/>
    <s v="USMO6560519530"/>
    <s v="1186562546110719"/>
    <s v=""/>
    <s v="BATCH_ID"/>
    <d v="2025-06-27T00:00:00"/>
    <d v="2025-06-30T00:00:00"/>
    <n v="0"/>
    <s v=""/>
    <s v=""/>
    <s v="3101525448"/>
    <s v="200013207937"/>
    <s v="0010"/>
    <s v="0060"/>
    <s v="R1"/>
    <s v="10-60"/>
    <x v="0"/>
    <x v="0"/>
    <n v="10719"/>
    <x v="0"/>
  </r>
  <r>
    <s v="11865625490"/>
    <s v="25178INV01A3"/>
    <s v="FA"/>
    <s v="R4"/>
    <d v="2025-06-27T00:00:00"/>
    <s v=""/>
    <s v="3106"/>
    <x v="1"/>
    <s v="10514"/>
    <s v="0"/>
    <n v="-5"/>
    <s v=""/>
    <n v="-5"/>
    <s v="USD"/>
    <s v="O1"/>
    <s v="USMO6561326130"/>
    <s v="1186562549010514"/>
    <s v=""/>
    <s v="BATCH_ID"/>
    <d v="2025-06-27T00:00:00"/>
    <d v="2025-06-30T00:00:00"/>
    <n v="0"/>
    <s v=""/>
    <s v=""/>
    <s v="3101523089"/>
    <s v="200011972052"/>
    <s v="0010"/>
    <s v="0060"/>
    <s v="R1"/>
    <s v="10-60"/>
    <x v="0"/>
    <x v="1"/>
    <n v="10514"/>
    <x v="1"/>
  </r>
  <r>
    <s v="11865625490"/>
    <s v="25178INV01A3"/>
    <s v="FA"/>
    <s v="R4"/>
    <d v="2025-06-27T00:00:00"/>
    <s v=""/>
    <s v="3106"/>
    <x v="0"/>
    <s v="10469"/>
    <s v="0"/>
    <n v="-5"/>
    <s v=""/>
    <n v="-5"/>
    <s v="USD"/>
    <s v="O1"/>
    <s v="USMO6561326130"/>
    <s v="1186562549010469"/>
    <s v=""/>
    <s v="BATCH_ID"/>
    <d v="2025-06-27T00:00:00"/>
    <d v="2025-06-30T00:00:00"/>
    <n v="0"/>
    <s v=""/>
    <s v=""/>
    <s v="3101522993"/>
    <s v="200011972052"/>
    <s v="0010"/>
    <s v="0060"/>
    <s v="R1"/>
    <s v="10-60"/>
    <x v="0"/>
    <x v="0"/>
    <n v="10469"/>
    <x v="2"/>
  </r>
  <r>
    <s v="11865625498"/>
    <s v="25178INV01A3"/>
    <s v="FA"/>
    <s v="R4"/>
    <d v="2025-06-27T00:00:00"/>
    <s v=""/>
    <s v="3106"/>
    <x v="0"/>
    <s v="10719"/>
    <s v="0"/>
    <n v="-5"/>
    <s v=""/>
    <n v="-5"/>
    <s v="USD"/>
    <s v="O1"/>
    <s v="USMO6560519490"/>
    <s v="1186562549810719"/>
    <s v=""/>
    <s v="BATCH_ID"/>
    <d v="2025-06-27T00:00:00"/>
    <d v="2025-06-30T00:00:00"/>
    <n v="0"/>
    <s v=""/>
    <s v=""/>
    <s v="3101665672"/>
    <s v="200011962509"/>
    <s v="0010"/>
    <s v="0060"/>
    <s v="R1"/>
    <s v="10-60"/>
    <x v="0"/>
    <x v="0"/>
    <n v="10719"/>
    <x v="0"/>
  </r>
  <r>
    <s v="11865625499"/>
    <s v="25178INV01A3"/>
    <s v="FA"/>
    <s v="R4"/>
    <d v="2025-06-27T00:00:00"/>
    <s v=""/>
    <s v="3106"/>
    <x v="0"/>
    <s v="10719"/>
    <s v="0"/>
    <n v="-5"/>
    <s v=""/>
    <n v="-5"/>
    <s v="USD"/>
    <s v="O1"/>
    <s v="USMO6560519200"/>
    <s v="1186562549910719"/>
    <s v=""/>
    <s v="BATCH_ID"/>
    <d v="2025-06-27T00:00:00"/>
    <d v="2025-06-30T00:00:00"/>
    <n v="0"/>
    <s v=""/>
    <s v=""/>
    <s v="3101620237"/>
    <s v="200011966476"/>
    <s v="0010"/>
    <s v="0060"/>
    <s v="R1"/>
    <s v="10-60"/>
    <x v="0"/>
    <x v="0"/>
    <n v="10719"/>
    <x v="0"/>
  </r>
  <r>
    <s v="11865625518"/>
    <s v="25178INV01A3"/>
    <s v="FA"/>
    <s v="R4"/>
    <d v="2025-06-27T00:00:00"/>
    <s v=""/>
    <s v="3106"/>
    <x v="0"/>
    <s v="10719"/>
    <s v="0"/>
    <n v="-5"/>
    <s v=""/>
    <n v="-5"/>
    <s v="USD"/>
    <s v="O1"/>
    <s v="USMO6561090061"/>
    <s v="1186562551810719"/>
    <s v=""/>
    <s v="BATCH_ID"/>
    <d v="2025-06-27T00:00:00"/>
    <d v="2025-06-30T00:00:00"/>
    <n v="0"/>
    <s v=""/>
    <s v=""/>
    <s v="3101544070"/>
    <s v="200011972458"/>
    <s v="0010"/>
    <s v="0060"/>
    <s v="R1"/>
    <s v="10-60"/>
    <x v="0"/>
    <x v="0"/>
    <n v="10719"/>
    <x v="0"/>
  </r>
  <r>
    <s v="11865625707"/>
    <s v="25178INV01A3"/>
    <s v="FA"/>
    <s v="R4"/>
    <d v="2025-06-27T00:00:00"/>
    <s v=""/>
    <s v="3106"/>
    <x v="0"/>
    <s v="10719"/>
    <s v="0"/>
    <n v="-5"/>
    <s v=""/>
    <n v="-5"/>
    <s v="USD"/>
    <s v="O1"/>
    <s v="USMO6571471891"/>
    <s v="1186562570710719"/>
    <s v=""/>
    <s v="BATCH_ID"/>
    <d v="2025-06-27T00:00:00"/>
    <d v="2025-06-30T00:00:00"/>
    <n v="0"/>
    <s v=""/>
    <s v=""/>
    <s v="3101696996"/>
    <s v="200014422972"/>
    <s v="0010"/>
    <s v="0060"/>
    <s v="R1"/>
    <s v="10-60"/>
    <x v="0"/>
    <x v="0"/>
    <n v="10719"/>
    <x v="0"/>
  </r>
  <r>
    <s v="11865625737"/>
    <s v="25178INV01AO"/>
    <s v="FA"/>
    <s v="R4"/>
    <d v="2025-06-27T00:00:00"/>
    <s v=""/>
    <s v="3106"/>
    <x v="0"/>
    <s v="10719"/>
    <s v="0"/>
    <n v="-10.11"/>
    <s v=""/>
    <n v="-10.11"/>
    <s v="USD"/>
    <s v="O1"/>
    <s v="USMO6560519190"/>
    <s v="1186562573710719"/>
    <s v=""/>
    <s v="BATCH_ID"/>
    <d v="2025-06-27T00:00:00"/>
    <d v="2025-06-30T00:00:00"/>
    <n v="0"/>
    <s v=""/>
    <s v=""/>
    <s v="3102103099"/>
    <s v="200015341981"/>
    <s v="0010"/>
    <s v="0060"/>
    <s v="R1"/>
    <s v="10-60"/>
    <x v="0"/>
    <x v="0"/>
    <n v="10719"/>
    <x v="0"/>
  </r>
  <r>
    <s v="11865625752"/>
    <s v="25178INV01A3"/>
    <s v="FA"/>
    <s v="R4"/>
    <d v="2025-06-27T00:00:00"/>
    <s v=""/>
    <s v="3106"/>
    <x v="0"/>
    <s v="10719"/>
    <s v="0"/>
    <n v="-7.36"/>
    <s v=""/>
    <n v="-7.36"/>
    <s v="USD"/>
    <s v="O1"/>
    <s v="USMO6568082861"/>
    <s v="1186562575210719"/>
    <s v=""/>
    <s v="BATCH_ID"/>
    <d v="2025-06-27T00:00:00"/>
    <d v="2025-06-30T00:00:00"/>
    <n v="0"/>
    <s v=""/>
    <s v=""/>
    <s v="3101587979"/>
    <s v="200014437772"/>
    <s v="0010"/>
    <s v="0060"/>
    <s v="R1"/>
    <s v="10-60"/>
    <x v="0"/>
    <x v="0"/>
    <n v="10719"/>
    <x v="0"/>
  </r>
  <r>
    <s v="11865626869"/>
    <s v="25181INV01AQ"/>
    <s v="FA"/>
    <s v="R4"/>
    <d v="2025-06-30T00:00:00"/>
    <s v=""/>
    <s v="3106"/>
    <x v="1"/>
    <s v="10514"/>
    <s v="0"/>
    <n v="-5"/>
    <s v=""/>
    <n v="-5"/>
    <s v="USD"/>
    <s v="O1"/>
    <s v="USMO6561386150"/>
    <s v="1186562686910514"/>
    <s v=""/>
    <s v="BATCH_ID"/>
    <d v="2025-06-30T00:00:00"/>
    <d v="2025-07-01T00:00:00"/>
    <n v="0"/>
    <s v=""/>
    <s v=""/>
    <s v="3101674968"/>
    <s v="200013841933"/>
    <s v="0010"/>
    <s v="0060"/>
    <s v="R1"/>
    <s v="10-60"/>
    <x v="0"/>
    <x v="1"/>
    <n v="10514"/>
    <x v="1"/>
  </r>
  <r>
    <s v="11865626869"/>
    <s v="25181INV01AQ"/>
    <s v="FA"/>
    <s v="R4"/>
    <d v="2025-06-30T00:00:00"/>
    <s v=""/>
    <s v="3106"/>
    <x v="0"/>
    <s v="10469"/>
    <s v="0"/>
    <n v="-5"/>
    <s v=""/>
    <n v="-5"/>
    <s v="USD"/>
    <s v="O1"/>
    <s v="USMO6561386150"/>
    <s v="1186562686910469"/>
    <s v=""/>
    <s v="BATCH_ID"/>
    <d v="2025-06-30T00:00:00"/>
    <d v="2025-07-01T00:00:00"/>
    <n v="0"/>
    <s v=""/>
    <s v=""/>
    <s v="3101674885"/>
    <s v="200013841933"/>
    <s v="0010"/>
    <s v="0060"/>
    <s v="R1"/>
    <s v="10-60"/>
    <x v="0"/>
    <x v="0"/>
    <n v="10469"/>
    <x v="2"/>
  </r>
  <r>
    <s v="11960578134"/>
    <s v="25153INV01AW"/>
    <s v="FA"/>
    <s v="R4"/>
    <d v="2025-06-02T00:00:00"/>
    <s v=""/>
    <s v="3106"/>
    <x v="1"/>
    <s v="10720"/>
    <s v="0"/>
    <n v="-5"/>
    <s v=""/>
    <n v="-5"/>
    <s v="USD"/>
    <s v="O1"/>
    <s v="USMO6384185061"/>
    <s v="1196057813410720"/>
    <s v=""/>
    <s v="BATCH_ID"/>
    <d v="2025-06-02T00:00:00"/>
    <d v="2025-06-03T00:00:00"/>
    <n v="0"/>
    <s v=""/>
    <s v=""/>
    <s v="3101483245"/>
    <s v="200012418865"/>
    <s v="0010"/>
    <s v="0060"/>
    <s v="R1"/>
    <s v="10-60"/>
    <x v="0"/>
    <x v="1"/>
    <n v="10720"/>
    <x v="3"/>
  </r>
  <r>
    <s v="11960578484"/>
    <s v="25153INV01AH"/>
    <s v="FA"/>
    <s v="R4"/>
    <d v="2025-06-02T00:00:00"/>
    <s v=""/>
    <s v="3106"/>
    <x v="0"/>
    <s v="10719"/>
    <s v="0"/>
    <n v="-5"/>
    <s v=""/>
    <n v="-5"/>
    <s v="USD"/>
    <s v="O1"/>
    <s v="USMO6560519010"/>
    <s v="1196057848410719"/>
    <s v=""/>
    <s v="BATCH_ID"/>
    <d v="2025-06-02T00:00:00"/>
    <d v="2025-06-03T00:00:00"/>
    <n v="0"/>
    <s v=""/>
    <s v=""/>
    <s v="3102313379"/>
    <s v="200016383321"/>
    <s v="0010"/>
    <s v="0060"/>
    <s v="R1"/>
    <s v="10-60"/>
    <x v="0"/>
    <x v="0"/>
    <n v="10719"/>
    <x v="0"/>
  </r>
  <r>
    <s v="11960579417"/>
    <s v="25154INV01AJ"/>
    <s v="FA"/>
    <s v="R4"/>
    <d v="2025-06-03T00:00:00"/>
    <s v=""/>
    <s v="3106"/>
    <x v="0"/>
    <s v="10719"/>
    <s v="0"/>
    <n v="-5"/>
    <s v=""/>
    <n v="-5"/>
    <s v="USD"/>
    <s v="O1"/>
    <s v="USMO6560511610"/>
    <s v="1196057941710719"/>
    <s v=""/>
    <s v="BATCH_ID"/>
    <d v="2025-06-03T00:00:00"/>
    <d v="2025-06-04T00:00:00"/>
    <n v="0"/>
    <s v=""/>
    <s v=""/>
    <s v="3102011956"/>
    <s v="200014895847"/>
    <s v="0010"/>
    <s v="0060"/>
    <s v="R1"/>
    <s v="10-60"/>
    <x v="0"/>
    <x v="0"/>
    <n v="10719"/>
    <x v="0"/>
  </r>
  <r>
    <s v="11960579469"/>
    <s v="25154INV01AJ"/>
    <s v="FA"/>
    <s v="R4"/>
    <d v="2025-06-03T00:00:00"/>
    <s v="52000472458"/>
    <s v="3106"/>
    <x v="0"/>
    <s v="10719"/>
    <s v="0"/>
    <n v="-11.31"/>
    <s v=""/>
    <n v="-11.31"/>
    <s v="USD"/>
    <s v="O1"/>
    <s v="USMO6560511210"/>
    <s v="1196057946910719"/>
    <s v=""/>
    <s v="BATCH_ID"/>
    <d v="2025-06-03T00:00:00"/>
    <d v="2025-06-04T00:00:00"/>
    <n v="0"/>
    <s v=""/>
    <s v=""/>
    <s v="3102014858"/>
    <s v="200014919191"/>
    <s v="0010"/>
    <s v="0060"/>
    <s v="R1"/>
    <s v="10-60"/>
    <x v="0"/>
    <x v="0"/>
    <n v="10719"/>
    <x v="0"/>
  </r>
  <r>
    <s v="11960580697"/>
    <s v="25155INV01AL"/>
    <s v="FA"/>
    <s v="R4"/>
    <d v="2025-06-04T00:00:00"/>
    <s v=""/>
    <s v="3106"/>
    <x v="0"/>
    <s v="10719"/>
    <s v="0"/>
    <n v="-5"/>
    <s v=""/>
    <n v="-5"/>
    <s v="USD"/>
    <s v="O1"/>
    <s v="USMO6560511570"/>
    <s v="1196058069710719"/>
    <s v=""/>
    <s v="BATCH_ID"/>
    <d v="2025-06-04T00:00:00"/>
    <d v="2025-06-05T00:00:00"/>
    <n v="0"/>
    <s v=""/>
    <s v=""/>
    <s v="3101569563"/>
    <s v="200011158496"/>
    <s v="0010"/>
    <s v="0060"/>
    <s v="R1"/>
    <s v="10-60"/>
    <x v="0"/>
    <x v="0"/>
    <n v="10719"/>
    <x v="0"/>
  </r>
  <r>
    <s v="11960580708"/>
    <s v="25155INV01A6"/>
    <s v="FA"/>
    <s v="R4"/>
    <d v="2025-06-04T00:00:00"/>
    <s v=""/>
    <s v="3106"/>
    <x v="0"/>
    <s v="10719"/>
    <s v="0"/>
    <n v="-5.59"/>
    <s v=""/>
    <n v="-5.59"/>
    <s v="USD"/>
    <s v="O1"/>
    <s v="USMO6560510130"/>
    <s v="1196058070810719"/>
    <s v=""/>
    <s v="BATCH_ID"/>
    <d v="2025-06-04T00:00:00"/>
    <d v="2025-06-05T00:00:00"/>
    <n v="0"/>
    <s v=""/>
    <s v=""/>
    <s v="3101489751"/>
    <s v="200013948290"/>
    <s v="0010"/>
    <s v="0060"/>
    <s v="R1"/>
    <s v="10-60"/>
    <x v="0"/>
    <x v="0"/>
    <n v="10719"/>
    <x v="0"/>
  </r>
  <r>
    <s v="11960580895"/>
    <s v="25155INV01AL"/>
    <s v="FA"/>
    <s v="R4"/>
    <d v="2025-06-04T00:00:00"/>
    <s v=""/>
    <s v="3106"/>
    <x v="0"/>
    <s v="10719"/>
    <s v="0"/>
    <n v="-6.05"/>
    <s v=""/>
    <n v="-6.05"/>
    <s v="USD"/>
    <s v="O1"/>
    <s v="USMO6560510370"/>
    <s v="1196058089510719"/>
    <s v=""/>
    <s v="BATCH_ID"/>
    <d v="2025-06-04T00:00:00"/>
    <d v="2025-06-05T00:00:00"/>
    <n v="0"/>
    <s v=""/>
    <s v=""/>
    <s v="3102204282"/>
    <s v="200015829167"/>
    <s v="0010"/>
    <s v="0060"/>
    <s v="R1"/>
    <s v="10-60"/>
    <x v="0"/>
    <x v="0"/>
    <n v="10719"/>
    <x v="0"/>
  </r>
  <r>
    <s v="11960582653"/>
    <s v="25156INV01A9"/>
    <s v="FA"/>
    <s v="R4"/>
    <d v="2025-06-05T00:00:00"/>
    <s v=""/>
    <s v="3106"/>
    <x v="0"/>
    <s v="10719"/>
    <s v="0"/>
    <n v="-5"/>
    <s v=""/>
    <n v="-5"/>
    <s v="USD"/>
    <s v="O1"/>
    <s v="USMO6570591610"/>
    <s v="1196058265310719"/>
    <s v=""/>
    <s v="BATCH_ID"/>
    <d v="2025-06-05T00:00:00"/>
    <d v="2025-06-06T00:00:00"/>
    <n v="0"/>
    <s v=""/>
    <s v=""/>
    <s v="3101486734"/>
    <s v="200011176472"/>
    <s v="0010"/>
    <s v="0060"/>
    <s v="R1"/>
    <s v="10-60"/>
    <x v="0"/>
    <x v="0"/>
    <n v="10719"/>
    <x v="0"/>
  </r>
  <r>
    <s v="11960582690"/>
    <s v="25156INV01AA"/>
    <s v="FA"/>
    <s v="R4"/>
    <d v="2025-06-05T00:00:00"/>
    <s v=""/>
    <s v="3106"/>
    <x v="0"/>
    <s v="10719"/>
    <s v="0"/>
    <n v="-5"/>
    <s v=""/>
    <n v="-5"/>
    <s v="USD"/>
    <s v="O1"/>
    <s v="USMO6560512150"/>
    <s v="1196058269010719"/>
    <s v=""/>
    <s v="BATCH_ID"/>
    <d v="2025-06-05T00:00:00"/>
    <d v="2025-06-06T00:00:00"/>
    <n v="0"/>
    <s v=""/>
    <s v=""/>
    <s v="3101608284"/>
    <s v="200010962039"/>
    <s v="0010"/>
    <s v="0060"/>
    <s v="R1"/>
    <s v="10-60"/>
    <x v="0"/>
    <x v="0"/>
    <n v="10719"/>
    <x v="0"/>
  </r>
  <r>
    <s v="11960582728"/>
    <s v="25156INV01A9"/>
    <s v="FA"/>
    <s v="R4"/>
    <d v="2025-06-05T00:00:00"/>
    <s v=""/>
    <s v="3106"/>
    <x v="0"/>
    <s v="10719"/>
    <s v="0"/>
    <n v="-5"/>
    <s v=""/>
    <n v="-5"/>
    <s v="USD"/>
    <s v="O1"/>
    <s v="USMO6560511200"/>
    <s v="1196058272810719"/>
    <s v=""/>
    <s v="BATCH_ID"/>
    <d v="2025-06-05T00:00:00"/>
    <d v="2025-06-06T00:00:00"/>
    <n v="0"/>
    <s v=""/>
    <s v=""/>
    <s v="3101572493"/>
    <s v="200011186760"/>
    <s v="0010"/>
    <s v="0060"/>
    <s v="R1"/>
    <s v="10-60"/>
    <x v="0"/>
    <x v="0"/>
    <n v="10719"/>
    <x v="0"/>
  </r>
  <r>
    <s v="11960582881"/>
    <s v="25156INV01AA"/>
    <s v="FA"/>
    <s v="R4"/>
    <d v="2025-06-05T00:00:00"/>
    <s v=""/>
    <s v="3106"/>
    <x v="0"/>
    <s v="10719"/>
    <s v="0"/>
    <n v="-5"/>
    <s v=""/>
    <n v="-5"/>
    <s v="USD"/>
    <s v="O1"/>
    <s v="USMO6560512310"/>
    <s v="1196058288110719"/>
    <s v=""/>
    <s v="BATCH_ID"/>
    <d v="2025-06-05T00:00:00"/>
    <d v="2025-06-06T00:00:00"/>
    <n v="0"/>
    <s v=""/>
    <s v=""/>
    <s v="3101475239"/>
    <s v="200010950182"/>
    <s v="0010"/>
    <s v="0060"/>
    <s v="C1"/>
    <s v="10-60"/>
    <x v="0"/>
    <x v="0"/>
    <n v="10719"/>
    <x v="0"/>
  </r>
  <r>
    <s v="11960583130"/>
    <s v="25156INV01A9"/>
    <s v="FA"/>
    <s v="R4"/>
    <d v="2025-06-05T00:00:00"/>
    <s v=""/>
    <s v="3106"/>
    <x v="0"/>
    <s v="10719"/>
    <s v="0"/>
    <n v="-6.47"/>
    <s v=""/>
    <n v="-6.47"/>
    <s v="USD"/>
    <s v="O1"/>
    <s v="USMO6560511500"/>
    <s v="1196058313010719"/>
    <s v=""/>
    <s v="BATCH_ID"/>
    <d v="2025-06-05T00:00:00"/>
    <d v="2025-06-06T00:00:00"/>
    <n v="0"/>
    <s v=""/>
    <s v=""/>
    <s v="3101545886"/>
    <s v="200012159592"/>
    <s v="0010"/>
    <s v="0060"/>
    <s v="R1"/>
    <s v="10-60"/>
    <x v="0"/>
    <x v="0"/>
    <n v="10719"/>
    <x v="0"/>
  </r>
  <r>
    <s v="11960583277"/>
    <s v="25156INV01A9"/>
    <s v="FA"/>
    <s v="R4"/>
    <d v="2025-06-05T00:00:00"/>
    <s v=""/>
    <s v="3106"/>
    <x v="0"/>
    <s v="10719"/>
    <s v="0"/>
    <n v="-5"/>
    <s v=""/>
    <n v="-5"/>
    <s v="USD"/>
    <s v="O1"/>
    <s v="USMO6576962811"/>
    <s v="1196058327710719"/>
    <s v=""/>
    <s v="BATCH_ID"/>
    <d v="2025-06-05T00:00:00"/>
    <d v="2025-06-06T00:00:00"/>
    <n v="0"/>
    <s v=""/>
    <s v=""/>
    <s v="3101516841"/>
    <s v="200012149056"/>
    <s v="0010"/>
    <s v="0060"/>
    <s v="R1"/>
    <s v="10-60"/>
    <x v="0"/>
    <x v="0"/>
    <n v="10719"/>
    <x v="0"/>
  </r>
  <r>
    <s v="11960583405"/>
    <s v="25156INV01A9"/>
    <s v="FA"/>
    <s v="R4"/>
    <d v="2025-06-05T00:00:00"/>
    <s v=""/>
    <s v="3106"/>
    <x v="0"/>
    <s v="10719"/>
    <s v="0"/>
    <n v="-6.87"/>
    <s v=""/>
    <n v="-6.87"/>
    <s v="USD"/>
    <s v="O1"/>
    <s v="USMO6560510310"/>
    <s v="1196058340510719"/>
    <s v=""/>
    <s v="BATCH_ID"/>
    <d v="2025-06-05T00:00:00"/>
    <d v="2025-06-06T00:00:00"/>
    <n v="0"/>
    <s v=""/>
    <s v=""/>
    <s v="3101695311"/>
    <s v="200012974172"/>
    <s v="0010"/>
    <s v="0060"/>
    <s v="R1"/>
    <s v="10-60"/>
    <x v="0"/>
    <x v="0"/>
    <n v="10719"/>
    <x v="0"/>
  </r>
  <r>
    <s v="11960583429"/>
    <s v="25156INV01A9"/>
    <s v="FA"/>
    <s v="R4"/>
    <d v="2025-06-05T00:00:00"/>
    <s v=""/>
    <s v="3106"/>
    <x v="0"/>
    <s v="10719"/>
    <s v="0"/>
    <n v="-14.29"/>
    <s v=""/>
    <n v="-14.29"/>
    <s v="USD"/>
    <s v="O1"/>
    <s v="USMO6560511590"/>
    <s v="1196058342910719"/>
    <s v=""/>
    <s v="BATCH_ID"/>
    <d v="2025-06-05T00:00:00"/>
    <d v="2025-06-06T00:00:00"/>
    <n v="0"/>
    <s v=""/>
    <s v=""/>
    <s v="3101563213"/>
    <s v="200012982530"/>
    <s v="0010"/>
    <s v="0060"/>
    <s v="R1"/>
    <s v="10-60"/>
    <x v="0"/>
    <x v="0"/>
    <n v="10719"/>
    <x v="0"/>
  </r>
  <r>
    <s v="11960583517"/>
    <s v="25156INV01A9"/>
    <s v="FA"/>
    <s v="R4"/>
    <d v="2025-06-05T00:00:00"/>
    <s v=""/>
    <s v="3106"/>
    <x v="0"/>
    <s v="10719"/>
    <s v="0"/>
    <n v="-5"/>
    <s v=""/>
    <n v="-5"/>
    <s v="USD"/>
    <s v="O1"/>
    <s v="USMO6560510270"/>
    <s v="1196058351710719"/>
    <s v=""/>
    <s v="BATCH_ID"/>
    <d v="2025-06-05T00:00:00"/>
    <d v="2025-06-06T00:00:00"/>
    <n v="0"/>
    <s v=""/>
    <s v=""/>
    <s v="3101476730"/>
    <s v="200012992158"/>
    <s v="0010"/>
    <s v="0060"/>
    <s v="R1"/>
    <s v="10-60"/>
    <x v="0"/>
    <x v="0"/>
    <n v="10719"/>
    <x v="0"/>
  </r>
  <r>
    <s v="11960583581"/>
    <s v="25156INV01AA"/>
    <s v="FA"/>
    <s v="R4"/>
    <d v="2025-06-05T00:00:00"/>
    <s v=""/>
    <s v="3106"/>
    <x v="0"/>
    <s v="10719"/>
    <s v="0"/>
    <n v="-5"/>
    <s v=""/>
    <n v="-5"/>
    <s v="USD"/>
    <s v="O1"/>
    <s v="USMO6560513050"/>
    <s v="1196058358110719"/>
    <s v=""/>
    <s v="BATCH_ID"/>
    <d v="2025-06-05T00:00:00"/>
    <d v="2025-06-06T00:00:00"/>
    <n v="0"/>
    <s v=""/>
    <s v=""/>
    <s v="3101510690"/>
    <s v="200012008971"/>
    <s v="0010"/>
    <s v="0060"/>
    <s v="R1"/>
    <s v="10-60"/>
    <x v="0"/>
    <x v="0"/>
    <n v="10719"/>
    <x v="0"/>
  </r>
  <r>
    <s v="11960583811"/>
    <s v="25156INV01AA"/>
    <s v="FA"/>
    <s v="R4"/>
    <d v="2025-06-05T00:00:00"/>
    <s v=""/>
    <s v="3106"/>
    <x v="0"/>
    <s v="10719"/>
    <s v="0"/>
    <n v="-5"/>
    <s v=""/>
    <n v="-5"/>
    <s v="USD"/>
    <s v="O1"/>
    <s v="USMO6560510050"/>
    <s v="1196058381110719"/>
    <s v=""/>
    <s v="BATCH_ID"/>
    <d v="2025-06-05T00:00:00"/>
    <d v="2025-06-06T00:00:00"/>
    <n v="0"/>
    <s v=""/>
    <s v=""/>
    <s v="3101637117"/>
    <s v="200013794769"/>
    <s v="0010"/>
    <s v="0060"/>
    <s v="R1"/>
    <s v="10-60"/>
    <x v="0"/>
    <x v="0"/>
    <n v="10719"/>
    <x v="0"/>
  </r>
  <r>
    <s v="11960583858"/>
    <s v="25156INV01AE"/>
    <s v="FA"/>
    <s v="R4"/>
    <d v="2025-06-05T00:00:00"/>
    <s v=""/>
    <s v="3106"/>
    <x v="0"/>
    <s v="10719"/>
    <s v="0"/>
    <n v="-5"/>
    <s v=""/>
    <n v="-5"/>
    <s v="USD"/>
    <s v="O1"/>
    <s v="USMO6570582331"/>
    <s v="1196058385810719"/>
    <s v=""/>
    <s v="BATCH_ID"/>
    <d v="2025-06-05T00:00:00"/>
    <d v="2025-06-06T00:00:00"/>
    <n v="0"/>
    <s v=""/>
    <s v=""/>
    <s v="3101699962"/>
    <s v="200014218289"/>
    <s v="0010"/>
    <s v="0060"/>
    <s v="R1"/>
    <s v="10-60"/>
    <x v="0"/>
    <x v="0"/>
    <n v="10719"/>
    <x v="0"/>
  </r>
  <r>
    <s v="11960584481"/>
    <s v="25156INV01AE"/>
    <s v="FA"/>
    <s v="R4"/>
    <d v="2025-06-05T00:00:00"/>
    <s v=""/>
    <s v="3106"/>
    <x v="0"/>
    <s v="10719"/>
    <s v="0"/>
    <n v="-5.03"/>
    <s v=""/>
    <n v="-5.03"/>
    <s v="USD"/>
    <s v="O1"/>
    <s v="USMO6560510400"/>
    <s v="1196058448110719"/>
    <s v=""/>
    <s v="BATCH_ID"/>
    <d v="2025-06-05T00:00:00"/>
    <d v="2025-06-06T00:00:00"/>
    <n v="0"/>
    <s v=""/>
    <s v=""/>
    <s v="3102089650"/>
    <s v="200015274448"/>
    <s v="0010"/>
    <s v="0060"/>
    <s v="R1"/>
    <s v="10-60"/>
    <x v="0"/>
    <x v="0"/>
    <n v="10719"/>
    <x v="0"/>
  </r>
  <r>
    <s v="11960587969"/>
    <s v="25161INV01AT"/>
    <s v="FA"/>
    <s v="R4"/>
    <d v="2025-06-10T00:00:00"/>
    <s v=""/>
    <s v="3106"/>
    <x v="1"/>
    <s v="10514"/>
    <s v="0"/>
    <n v="-5"/>
    <s v=""/>
    <n v="-5"/>
    <s v="USD"/>
    <s v="O1"/>
    <s v="USMO6561381561"/>
    <s v="1196058796910514"/>
    <s v=""/>
    <s v="BATCH_ID"/>
    <d v="2025-06-10T00:00:00"/>
    <d v="2025-06-11T00:00:00"/>
    <n v="0"/>
    <s v=""/>
    <s v=""/>
    <s v="3101560624"/>
    <s v="200011075708"/>
    <s v="0010"/>
    <s v="0060"/>
    <s v="C1"/>
    <s v="10-60"/>
    <x v="0"/>
    <x v="1"/>
    <n v="10514"/>
    <x v="1"/>
  </r>
  <r>
    <s v="11960588055"/>
    <s v="25161INV01AT"/>
    <s v="FA"/>
    <s v="R4"/>
    <d v="2025-06-10T00:00:00"/>
    <s v=""/>
    <s v="3106"/>
    <x v="1"/>
    <s v="10514"/>
    <s v="0"/>
    <n v="-5"/>
    <s v=""/>
    <n v="-5"/>
    <s v="USD"/>
    <s v="O1"/>
    <s v="USMO6561313210"/>
    <s v="1196058805510514"/>
    <s v=""/>
    <s v="BATCH_ID"/>
    <d v="2025-06-10T00:00:00"/>
    <d v="2025-06-11T00:00:00"/>
    <n v="0"/>
    <s v=""/>
    <s v=""/>
    <s v="3101620441"/>
    <s v="200011067606"/>
    <s v="0010"/>
    <s v="0060"/>
    <s v="R1"/>
    <s v="10-60"/>
    <x v="0"/>
    <x v="1"/>
    <n v="10514"/>
    <x v="1"/>
  </r>
  <r>
    <s v="11960588055"/>
    <s v="25161INV01AT"/>
    <s v="FA"/>
    <s v="R4"/>
    <d v="2025-06-10T00:00:00"/>
    <s v=""/>
    <s v="3106"/>
    <x v="0"/>
    <s v="10469"/>
    <s v="0"/>
    <n v="-5"/>
    <s v=""/>
    <n v="-5"/>
    <s v="USD"/>
    <s v="O1"/>
    <s v="USMO6561313210"/>
    <s v="1196058805510469"/>
    <s v=""/>
    <s v="BATCH_ID"/>
    <d v="2025-06-10T00:00:00"/>
    <d v="2025-06-11T00:00:00"/>
    <n v="0"/>
    <s v=""/>
    <s v=""/>
    <s v="3101620538"/>
    <s v="200011067606"/>
    <s v="0010"/>
    <s v="0060"/>
    <s v="R1"/>
    <s v="10-60"/>
    <x v="0"/>
    <x v="0"/>
    <n v="10469"/>
    <x v="2"/>
  </r>
  <r>
    <s v="11960588727"/>
    <s v="25161INV01AT"/>
    <s v="FA"/>
    <s v="R4"/>
    <d v="2025-06-10T00:00:00"/>
    <s v=""/>
    <s v="3106"/>
    <x v="0"/>
    <s v="10469"/>
    <s v="0"/>
    <n v="-11.78"/>
    <s v=""/>
    <n v="-11.78"/>
    <s v="USD"/>
    <s v="O1"/>
    <s v="USMO6561333790"/>
    <s v="1196058872710469"/>
    <s v=""/>
    <s v="BATCH_ID"/>
    <d v="2025-06-10T00:00:00"/>
    <d v="2025-06-11T00:00:00"/>
    <n v="0"/>
    <s v=""/>
    <s v=""/>
    <s v="3101701713"/>
    <s v="200014595090"/>
    <s v="0010"/>
    <s v="0060"/>
    <s v="C1"/>
    <s v="10-60"/>
    <x v="0"/>
    <x v="0"/>
    <n v="10469"/>
    <x v="2"/>
  </r>
  <r>
    <s v="11960588727"/>
    <s v="25161INV01AT"/>
    <s v="FA"/>
    <s v="R4"/>
    <d v="2025-06-10T00:00:00"/>
    <s v=""/>
    <s v="3106"/>
    <x v="1"/>
    <s v="10514"/>
    <s v="0"/>
    <n v="-15.26"/>
    <s v=""/>
    <n v="-15.26"/>
    <s v="USD"/>
    <s v="O1"/>
    <s v="USMO6561333790"/>
    <s v="1196058872710514"/>
    <s v=""/>
    <s v="BATCH_ID"/>
    <d v="2025-06-10T00:00:00"/>
    <d v="2025-06-11T00:00:00"/>
    <n v="0"/>
    <s v=""/>
    <s v=""/>
    <s v="3101701632"/>
    <s v="200014595090"/>
    <s v="0010"/>
    <s v="0060"/>
    <s v="C1"/>
    <s v="10-60"/>
    <x v="0"/>
    <x v="1"/>
    <n v="10514"/>
    <x v="1"/>
  </r>
  <r>
    <s v="11960588763"/>
    <s v="25161INV01AI"/>
    <s v="FA"/>
    <s v="R4"/>
    <d v="2025-06-10T00:00:00"/>
    <s v=""/>
    <s v="3106"/>
    <x v="0"/>
    <s v="10469"/>
    <s v="0"/>
    <n v="-6.91"/>
    <s v=""/>
    <n v="-6.91"/>
    <s v="USD"/>
    <s v="O1"/>
    <s v="USMO6561326240"/>
    <s v="1196058876310469"/>
    <s v=""/>
    <s v="BATCH_ID"/>
    <d v="2025-06-10T00:00:00"/>
    <d v="2025-06-11T00:00:00"/>
    <n v="0"/>
    <s v=""/>
    <s v=""/>
    <s v="3101569637"/>
    <s v="200014615344"/>
    <s v="0010"/>
    <s v="0060"/>
    <s v="R1"/>
    <s v="10-60"/>
    <x v="0"/>
    <x v="0"/>
    <n v="10469"/>
    <x v="2"/>
  </r>
  <r>
    <s v="11960588763"/>
    <s v="25161INV01AI"/>
    <s v="FA"/>
    <s v="R4"/>
    <d v="2025-06-10T00:00:00"/>
    <s v=""/>
    <s v="3106"/>
    <x v="1"/>
    <s v="10514"/>
    <s v="0"/>
    <n v="-9.5399999999999991"/>
    <s v=""/>
    <n v="-9.5399999999999991"/>
    <s v="USD"/>
    <s v="O1"/>
    <s v="USMO6561326240"/>
    <s v="1196058876310514"/>
    <s v=""/>
    <s v="BATCH_ID"/>
    <d v="2025-06-10T00:00:00"/>
    <d v="2025-06-11T00:00:00"/>
    <n v="0"/>
    <s v=""/>
    <s v=""/>
    <s v="3101569730"/>
    <s v="200014615344"/>
    <s v="0010"/>
    <s v="0060"/>
    <s v="R1"/>
    <s v="10-60"/>
    <x v="0"/>
    <x v="1"/>
    <n v="10514"/>
    <x v="1"/>
  </r>
  <r>
    <s v="11960588858"/>
    <s v="25161INV01AT"/>
    <s v="FA"/>
    <s v="R4"/>
    <d v="2025-06-10T00:00:00"/>
    <s v=""/>
    <s v="3106"/>
    <x v="1"/>
    <s v="10514"/>
    <s v="0"/>
    <n v="-5"/>
    <s v=""/>
    <n v="-5"/>
    <s v="USD"/>
    <s v="O1"/>
    <s v="USMO6561321540"/>
    <s v="1196058885810514"/>
    <s v=""/>
    <s v="BATCH_ID"/>
    <d v="2025-06-10T00:00:00"/>
    <d v="2025-06-11T00:00:00"/>
    <n v="0"/>
    <s v=""/>
    <s v=""/>
    <s v="3101588681"/>
    <s v="200014593459"/>
    <s v="0010"/>
    <s v="0060"/>
    <s v="R1"/>
    <s v="10-60"/>
    <x v="0"/>
    <x v="1"/>
    <n v="10514"/>
    <x v="1"/>
  </r>
  <r>
    <s v="11960588858"/>
    <s v="25161INV01AT"/>
    <s v="FA"/>
    <s v="R4"/>
    <d v="2025-06-10T00:00:00"/>
    <s v=""/>
    <s v="3106"/>
    <x v="0"/>
    <s v="10469"/>
    <s v="0"/>
    <n v="-5"/>
    <s v=""/>
    <n v="-5"/>
    <s v="USD"/>
    <s v="O1"/>
    <s v="USMO6561321540"/>
    <s v="1196058885810469"/>
    <s v=""/>
    <s v="BATCH_ID"/>
    <d v="2025-06-10T00:00:00"/>
    <d v="2025-06-11T00:00:00"/>
    <n v="0"/>
    <s v=""/>
    <s v=""/>
    <s v="3101588777"/>
    <s v="200014593459"/>
    <s v="0010"/>
    <s v="0060"/>
    <s v="R1"/>
    <s v="10-60"/>
    <x v="0"/>
    <x v="0"/>
    <n v="10469"/>
    <x v="2"/>
  </r>
  <r>
    <s v="11960588970"/>
    <s v="25161INV01AT"/>
    <s v="FA"/>
    <s v="R4"/>
    <d v="2025-06-10T00:00:00"/>
    <s v=""/>
    <s v="3106"/>
    <x v="0"/>
    <s v="10469"/>
    <s v="0"/>
    <n v="-5"/>
    <s v=""/>
    <n v="-5"/>
    <s v="USD"/>
    <s v="O1"/>
    <s v="USMO6561329390"/>
    <s v="1196058897010469"/>
    <s v=""/>
    <s v="BATCH_ID"/>
    <d v="2025-06-10T00:00:00"/>
    <d v="2025-06-11T00:00:00"/>
    <n v="0"/>
    <s v=""/>
    <s v=""/>
    <s v="3102136812"/>
    <s v="200015506278"/>
    <s v="0010"/>
    <s v="0060"/>
    <s v="R1"/>
    <s v="10-60"/>
    <x v="0"/>
    <x v="0"/>
    <n v="10469"/>
    <x v="2"/>
  </r>
  <r>
    <s v="11960588971"/>
    <s v="25161INV01AT"/>
    <s v="FA"/>
    <s v="R4"/>
    <d v="2025-06-10T00:00:00"/>
    <s v=""/>
    <s v="3106"/>
    <x v="1"/>
    <s v="10514"/>
    <s v="0"/>
    <n v="-5"/>
    <s v=""/>
    <n v="-5"/>
    <s v="USD"/>
    <s v="O1"/>
    <s v="USMO6561329390"/>
    <s v="1196058897110514"/>
    <s v=""/>
    <s v="BATCH_ID"/>
    <d v="2025-06-10T00:00:00"/>
    <d v="2025-06-11T00:00:00"/>
    <n v="0"/>
    <s v=""/>
    <s v=""/>
    <s v="3102136819"/>
    <s v="200015506294"/>
    <s v="0010"/>
    <s v="0060"/>
    <s v="R1"/>
    <s v="10-60"/>
    <x v="0"/>
    <x v="1"/>
    <n v="10514"/>
    <x v="1"/>
  </r>
  <r>
    <s v="11960588978"/>
    <s v="25161INV01AT"/>
    <s v="FA"/>
    <s v="R4"/>
    <d v="2025-06-10T00:00:00"/>
    <s v=""/>
    <s v="3106"/>
    <x v="1"/>
    <s v="10514"/>
    <s v="0"/>
    <n v="-10.35"/>
    <s v=""/>
    <n v="-10.35"/>
    <s v="USD"/>
    <s v="O1"/>
    <s v="USMO6561316060"/>
    <s v="1196058897810514"/>
    <s v=""/>
    <s v="BATCH_ID"/>
    <d v="2025-06-10T00:00:00"/>
    <d v="2025-06-11T00:00:00"/>
    <n v="0"/>
    <s v=""/>
    <s v=""/>
    <s v="3102134716"/>
    <s v="200015496256"/>
    <s v="0010"/>
    <s v="0060"/>
    <s v="R1"/>
    <s v="10-60"/>
    <x v="0"/>
    <x v="1"/>
    <n v="10514"/>
    <x v="1"/>
  </r>
  <r>
    <s v="11960588978"/>
    <s v="25161INV01AT"/>
    <s v="FA"/>
    <s v="R4"/>
    <d v="2025-06-10T00:00:00"/>
    <s v=""/>
    <s v="3106"/>
    <x v="0"/>
    <s v="10469"/>
    <s v="0"/>
    <n v="-7.78"/>
    <s v=""/>
    <n v="-7.78"/>
    <s v="USD"/>
    <s v="O1"/>
    <s v="USMO6561316060"/>
    <s v="1196058897810469"/>
    <s v=""/>
    <s v="BATCH_ID"/>
    <d v="2025-06-10T00:00:00"/>
    <d v="2025-06-11T00:00:00"/>
    <n v="0"/>
    <s v=""/>
    <s v=""/>
    <s v="3102134715"/>
    <s v="200015496256"/>
    <s v="0010"/>
    <s v="0060"/>
    <s v="R1"/>
    <s v="10-60"/>
    <x v="0"/>
    <x v="0"/>
    <n v="10469"/>
    <x v="2"/>
  </r>
  <r>
    <s v="11960589051"/>
    <s v="25161INV01AI"/>
    <s v="FA"/>
    <s v="R4"/>
    <d v="2025-06-10T00:00:00"/>
    <s v=""/>
    <s v="3106"/>
    <x v="1"/>
    <s v="10514"/>
    <s v="0"/>
    <n v="-5"/>
    <s v=""/>
    <n v="-5"/>
    <s v="USD"/>
    <s v="O1"/>
    <s v="USMO6561324670"/>
    <s v="1196058905110514"/>
    <s v=""/>
    <s v="BATCH_ID"/>
    <d v="2025-06-10T00:00:00"/>
    <d v="2025-06-11T00:00:00"/>
    <n v="0"/>
    <s v=""/>
    <s v=""/>
    <s v="3102143185"/>
    <s v="200015538586"/>
    <s v="0010"/>
    <s v="0060"/>
    <s v="R1"/>
    <s v="10-60"/>
    <x v="0"/>
    <x v="1"/>
    <n v="10514"/>
    <x v="1"/>
  </r>
  <r>
    <s v="11960589051"/>
    <s v="25161INV01AI"/>
    <s v="FA"/>
    <s v="R4"/>
    <d v="2025-06-10T00:00:00"/>
    <s v=""/>
    <s v="3106"/>
    <x v="0"/>
    <s v="10469"/>
    <s v="0"/>
    <n v="-5"/>
    <s v=""/>
    <n v="-5"/>
    <s v="USD"/>
    <s v="O1"/>
    <s v="USMO6561324670"/>
    <s v="1196058905110469"/>
    <s v=""/>
    <s v="BATCH_ID"/>
    <d v="2025-06-10T00:00:00"/>
    <d v="2025-06-11T00:00:00"/>
    <n v="0"/>
    <s v=""/>
    <s v=""/>
    <s v="3102143184"/>
    <s v="200015538586"/>
    <s v="0010"/>
    <s v="0060"/>
    <s v="R1"/>
    <s v="10-60"/>
    <x v="0"/>
    <x v="0"/>
    <n v="10469"/>
    <x v="2"/>
  </r>
  <r>
    <s v="11960589104"/>
    <s v="25161INV01AT"/>
    <s v="FA"/>
    <s v="R4"/>
    <d v="2025-06-10T00:00:00"/>
    <s v=""/>
    <s v="3106"/>
    <x v="0"/>
    <s v="10469"/>
    <s v="0"/>
    <n v="-5"/>
    <s v=""/>
    <n v="-5"/>
    <s v="USD"/>
    <s v="O1"/>
    <s v="USMO6561310150"/>
    <s v="1196058910410469"/>
    <s v=""/>
    <s v="BATCH_ID"/>
    <d v="2025-06-10T00:00:00"/>
    <d v="2025-06-11T00:00:00"/>
    <n v="0"/>
    <s v=""/>
    <s v=""/>
    <s v="3102136867"/>
    <s v="200015504745"/>
    <s v="0010"/>
    <s v="0060"/>
    <s v="R1"/>
    <s v="10-60"/>
    <x v="0"/>
    <x v="0"/>
    <n v="10469"/>
    <x v="2"/>
  </r>
  <r>
    <s v="11960589104"/>
    <s v="25161INV01AT"/>
    <s v="FA"/>
    <s v="R4"/>
    <d v="2025-06-10T00:00:00"/>
    <s v=""/>
    <s v="3106"/>
    <x v="1"/>
    <s v="10514"/>
    <s v="0"/>
    <n v="-6.96"/>
    <s v=""/>
    <n v="-6.96"/>
    <s v="USD"/>
    <s v="O1"/>
    <s v="USMO6561310150"/>
    <s v="1196058910410514"/>
    <s v=""/>
    <s v="BATCH_ID"/>
    <d v="2025-06-10T00:00:00"/>
    <d v="2025-06-11T00:00:00"/>
    <n v="0"/>
    <s v=""/>
    <s v=""/>
    <s v="3102136868"/>
    <s v="200015504745"/>
    <s v="0010"/>
    <s v="0060"/>
    <s v="R1"/>
    <s v="10-60"/>
    <x v="0"/>
    <x v="1"/>
    <n v="10514"/>
    <x v="1"/>
  </r>
  <r>
    <s v="11960590352"/>
    <s v="25162INV01AT"/>
    <s v="FA"/>
    <s v="R4"/>
    <d v="2025-06-11T00:00:00"/>
    <s v=""/>
    <s v="3106"/>
    <x v="0"/>
    <s v="10719"/>
    <s v="0"/>
    <n v="-8.0500000000000007"/>
    <s v=""/>
    <n v="-8.0500000000000007"/>
    <s v="USD"/>
    <s v="O1"/>
    <s v="USMO6560515250"/>
    <s v="1196059035210719"/>
    <s v=""/>
    <s v="BATCH_ID"/>
    <d v="2025-06-11T00:00:00"/>
    <d v="2025-06-12T00:00:00"/>
    <n v="0"/>
    <s v=""/>
    <s v=""/>
    <s v="3101495533"/>
    <s v="200012944027"/>
    <s v="0010"/>
    <s v="0060"/>
    <s v="R1"/>
    <s v="10-60"/>
    <x v="0"/>
    <x v="0"/>
    <n v="10719"/>
    <x v="0"/>
  </r>
  <r>
    <s v="11960590475"/>
    <s v="25162INV01AT"/>
    <s v="FA"/>
    <s v="R4"/>
    <d v="2025-06-11T00:00:00"/>
    <s v=""/>
    <s v="3106"/>
    <x v="0"/>
    <s v="10469"/>
    <s v="0"/>
    <n v="-5"/>
    <s v=""/>
    <n v="-5"/>
    <s v="USD"/>
    <s v="O1"/>
    <s v="USMO6561385301"/>
    <s v="1196059047510469"/>
    <s v=""/>
    <s v="BATCH_ID"/>
    <d v="2025-06-11T00:00:00"/>
    <d v="2025-06-12T00:00:00"/>
    <n v="0"/>
    <s v=""/>
    <s v=""/>
    <s v="3101501088"/>
    <s v="200012946113"/>
    <s v="0010"/>
    <s v="0060"/>
    <s v="R1"/>
    <s v="10-60"/>
    <x v="0"/>
    <x v="0"/>
    <n v="10469"/>
    <x v="2"/>
  </r>
  <r>
    <s v="11960590475"/>
    <s v="25162INV01AT"/>
    <s v="FA"/>
    <s v="R4"/>
    <d v="2025-06-11T00:00:00"/>
    <s v=""/>
    <s v="3106"/>
    <x v="1"/>
    <s v="10514"/>
    <s v="0"/>
    <n v="-5"/>
    <s v=""/>
    <n v="-5"/>
    <s v="USD"/>
    <s v="O1"/>
    <s v="USMO6561385301"/>
    <s v="1196059047510514"/>
    <s v=""/>
    <s v="BATCH_ID"/>
    <d v="2025-06-11T00:00:00"/>
    <d v="2025-06-12T00:00:00"/>
    <n v="0"/>
    <s v=""/>
    <s v=""/>
    <s v="3101500992"/>
    <s v="200012946113"/>
    <s v="0010"/>
    <s v="0060"/>
    <s v="R1"/>
    <s v="10-60"/>
    <x v="0"/>
    <x v="1"/>
    <n v="10514"/>
    <x v="1"/>
  </r>
  <r>
    <s v="11960590771"/>
    <s v="25162INV01AT"/>
    <s v="FA"/>
    <s v="R4"/>
    <d v="2025-06-11T00:00:00"/>
    <s v=""/>
    <s v="3106"/>
    <x v="1"/>
    <s v="10514"/>
    <s v="0"/>
    <n v="-5"/>
    <s v=""/>
    <n v="-5"/>
    <s v="USD"/>
    <s v="O1"/>
    <s v="USMO6561322430"/>
    <s v="1196059077110514"/>
    <s v=""/>
    <s v="BATCH_ID"/>
    <d v="2025-06-11T00:00:00"/>
    <d v="2025-06-12T00:00:00"/>
    <n v="0"/>
    <s v=""/>
    <s v=""/>
    <s v="3102060600"/>
    <s v="200015123629"/>
    <s v="0010"/>
    <s v="0060"/>
    <s v="R1"/>
    <s v="10-60"/>
    <x v="0"/>
    <x v="1"/>
    <n v="10514"/>
    <x v="1"/>
  </r>
  <r>
    <s v="11960590771"/>
    <s v="25162INV01AT"/>
    <s v="FA"/>
    <s v="R4"/>
    <d v="2025-06-11T00:00:00"/>
    <s v=""/>
    <s v="3106"/>
    <x v="0"/>
    <s v="10469"/>
    <s v="0"/>
    <n v="-5"/>
    <s v=""/>
    <n v="-5"/>
    <s v="USD"/>
    <s v="O1"/>
    <s v="USMO6561322430"/>
    <s v="1196059077110469"/>
    <s v=""/>
    <s v="BATCH_ID"/>
    <d v="2025-06-11T00:00:00"/>
    <d v="2025-06-12T00:00:00"/>
    <n v="0"/>
    <s v=""/>
    <s v=""/>
    <s v="3102060602"/>
    <s v="200015123629"/>
    <s v="0010"/>
    <s v="0060"/>
    <s v="R1"/>
    <s v="10-60"/>
    <x v="0"/>
    <x v="0"/>
    <n v="10469"/>
    <x v="2"/>
  </r>
  <r>
    <s v="11960590788"/>
    <s v="25162INV01AU"/>
    <s v="FA"/>
    <s v="R4"/>
    <d v="2025-06-11T00:00:00"/>
    <s v=""/>
    <s v="3106"/>
    <x v="0"/>
    <s v="10469"/>
    <s v="0"/>
    <n v="-5"/>
    <s v=""/>
    <n v="-5"/>
    <s v="USD"/>
    <s v="O1"/>
    <s v="USMO6561324690"/>
    <s v="1196059078810469"/>
    <s v=""/>
    <s v="BATCH_ID"/>
    <d v="2025-06-11T00:00:00"/>
    <d v="2025-06-12T00:00:00"/>
    <n v="0"/>
    <s v=""/>
    <s v=""/>
    <s v="3102105745"/>
    <s v="200015358407"/>
    <s v="0010"/>
    <s v="0060"/>
    <s v="R1"/>
    <s v="10-60"/>
    <x v="0"/>
    <x v="0"/>
    <n v="10469"/>
    <x v="2"/>
  </r>
  <r>
    <s v="11960590788"/>
    <s v="25162INV01AU"/>
    <s v="FA"/>
    <s v="R4"/>
    <d v="2025-06-11T00:00:00"/>
    <s v=""/>
    <s v="3106"/>
    <x v="1"/>
    <s v="10514"/>
    <s v="0"/>
    <n v="-5"/>
    <s v=""/>
    <n v="-5"/>
    <s v="USD"/>
    <s v="O1"/>
    <s v="USMO6561324690"/>
    <s v="1196059078810514"/>
    <s v=""/>
    <s v="BATCH_ID"/>
    <d v="2025-06-11T00:00:00"/>
    <d v="2025-06-12T00:00:00"/>
    <n v="0"/>
    <s v=""/>
    <s v=""/>
    <s v="3102105746"/>
    <s v="200015358407"/>
    <s v="0010"/>
    <s v="0060"/>
    <s v="R1"/>
    <s v="10-60"/>
    <x v="0"/>
    <x v="1"/>
    <n v="10514"/>
    <x v="1"/>
  </r>
  <r>
    <s v="11960590877"/>
    <s v="25162INV01AU"/>
    <s v="FA"/>
    <s v="R4"/>
    <d v="2025-06-11T00:00:00"/>
    <s v=""/>
    <s v="3106"/>
    <x v="0"/>
    <s v="10469"/>
    <s v="0"/>
    <n v="-5"/>
    <s v=""/>
    <n v="-5"/>
    <s v="USD"/>
    <s v="O1"/>
    <s v="USMO6561323910"/>
    <s v="1196059087710469"/>
    <s v=""/>
    <s v="BATCH_ID"/>
    <d v="2025-06-11T00:00:00"/>
    <d v="2025-06-12T00:00:00"/>
    <n v="0"/>
    <s v=""/>
    <s v=""/>
    <s v="3102105594"/>
    <s v="200015358027"/>
    <s v="0010"/>
    <s v="0060"/>
    <s v="R1"/>
    <s v="10-60"/>
    <x v="0"/>
    <x v="0"/>
    <n v="10469"/>
    <x v="2"/>
  </r>
  <r>
    <s v="11960590877"/>
    <s v="25162INV01AU"/>
    <s v="FA"/>
    <s v="R4"/>
    <d v="2025-06-11T00:00:00"/>
    <s v=""/>
    <s v="3106"/>
    <x v="1"/>
    <s v="10514"/>
    <s v="0"/>
    <n v="-6.11"/>
    <s v=""/>
    <n v="-6.11"/>
    <s v="USD"/>
    <s v="O1"/>
    <s v="USMO6561323910"/>
    <s v="1196059087710514"/>
    <s v=""/>
    <s v="BATCH_ID"/>
    <d v="2025-06-11T00:00:00"/>
    <d v="2025-06-12T00:00:00"/>
    <n v="0"/>
    <s v=""/>
    <s v=""/>
    <s v="3102105595"/>
    <s v="200015358027"/>
    <s v="0010"/>
    <s v="0060"/>
    <s v="R1"/>
    <s v="10-60"/>
    <x v="0"/>
    <x v="1"/>
    <n v="10514"/>
    <x v="1"/>
  </r>
  <r>
    <s v="11960590956"/>
    <s v="25162INV01AT"/>
    <s v="FA"/>
    <s v="R4"/>
    <d v="2025-06-11T00:00:00"/>
    <s v=""/>
    <s v="3106"/>
    <x v="0"/>
    <s v="10469"/>
    <s v="0"/>
    <n v="-5"/>
    <s v=""/>
    <n v="-5"/>
    <s v="USD"/>
    <s v="O1"/>
    <s v="USMO6561333830"/>
    <s v="1196059095610469"/>
    <s v=""/>
    <s v="BATCH_ID"/>
    <d v="2025-06-11T00:00:00"/>
    <d v="2025-06-12T00:00:00"/>
    <n v="0"/>
    <s v=""/>
    <s v=""/>
    <s v="3102292968"/>
    <s v="200016278562"/>
    <s v="0010"/>
    <s v="0060"/>
    <s v="R1"/>
    <s v="10-60"/>
    <x v="0"/>
    <x v="0"/>
    <n v="10469"/>
    <x v="2"/>
  </r>
  <r>
    <s v="11960591185"/>
    <s v="25163R040001"/>
    <s v="FA"/>
    <s v="R4"/>
    <d v="2025-06-12T00:00:00"/>
    <s v=""/>
    <s v="3106"/>
    <x v="0"/>
    <s v="10719"/>
    <s v="0"/>
    <n v="-5"/>
    <s v=""/>
    <n v="-5"/>
    <s v="USD"/>
    <s v="O1"/>
    <s v="USMO6560519391"/>
    <s v="1196059118510719"/>
    <s v=""/>
    <s v="FF_MC_06"/>
    <d v="2025-06-12T00:00:00"/>
    <d v="2025-06-13T00:00:00"/>
    <n v="0"/>
    <s v=""/>
    <s v=""/>
    <s v="3101561646"/>
    <s v="200011237191"/>
    <s v="0010"/>
    <s v="0060"/>
    <s v="R1"/>
    <s v="10-60"/>
    <x v="0"/>
    <x v="0"/>
    <n v="10719"/>
    <x v="0"/>
  </r>
  <r>
    <s v="11960591374"/>
    <s v="25163R040001"/>
    <s v="FA"/>
    <s v="R4"/>
    <d v="2025-06-12T00:00:00"/>
    <s v=""/>
    <s v="3106"/>
    <x v="0"/>
    <s v="10719"/>
    <s v="0"/>
    <n v="-5"/>
    <s v=""/>
    <n v="-5"/>
    <s v="USD"/>
    <s v="O1"/>
    <s v="USMO6570573570"/>
    <s v="1196059137410719"/>
    <s v=""/>
    <s v="FF_MC_06"/>
    <d v="2025-06-12T00:00:00"/>
    <d v="2025-06-13T00:00:00"/>
    <n v="0"/>
    <s v=""/>
    <s v=""/>
    <s v="3101509056"/>
    <s v="200011893126"/>
    <s v="0010"/>
    <s v="0060"/>
    <s v="R1"/>
    <s v="10-60"/>
    <x v="0"/>
    <x v="0"/>
    <n v="10719"/>
    <x v="0"/>
  </r>
  <r>
    <s v="11960591377"/>
    <s v="25163R040001"/>
    <s v="FA"/>
    <s v="R4"/>
    <d v="2025-06-12T00:00:00"/>
    <s v=""/>
    <s v="3106"/>
    <x v="0"/>
    <s v="10719"/>
    <s v="0"/>
    <n v="-5"/>
    <s v=""/>
    <n v="-5"/>
    <s v="USD"/>
    <s v="O1"/>
    <s v="USMO6570573580"/>
    <s v="1196059137710719"/>
    <s v=""/>
    <s v="FF_MC_06"/>
    <d v="2025-06-12T00:00:00"/>
    <d v="2025-06-13T00:00:00"/>
    <n v="0"/>
    <s v=""/>
    <s v=""/>
    <s v="3101515975"/>
    <s v="200011893373"/>
    <s v="0010"/>
    <s v="0060"/>
    <s v="R1"/>
    <s v="10-60"/>
    <x v="0"/>
    <x v="0"/>
    <n v="10719"/>
    <x v="0"/>
  </r>
  <r>
    <s v="11960591379"/>
    <s v="25163R040001"/>
    <s v="FA"/>
    <s v="R4"/>
    <d v="2025-06-12T00:00:00"/>
    <s v=""/>
    <s v="3106"/>
    <x v="0"/>
    <s v="10719"/>
    <s v="0"/>
    <n v="-5"/>
    <s v=""/>
    <n v="-5"/>
    <s v="USD"/>
    <s v="O1"/>
    <s v="USMO6570573550"/>
    <s v="1196059137910719"/>
    <s v=""/>
    <s v="FF_MC_06"/>
    <d v="2025-06-12T00:00:00"/>
    <d v="2025-06-13T00:00:00"/>
    <n v="0"/>
    <s v=""/>
    <s v=""/>
    <s v="3101479793"/>
    <s v="200011893589"/>
    <s v="0010"/>
    <s v="0060"/>
    <s v="R1"/>
    <s v="10-60"/>
    <x v="0"/>
    <x v="0"/>
    <n v="10719"/>
    <x v="0"/>
  </r>
  <r>
    <s v="11960591381"/>
    <s v="25163R040001"/>
    <s v="FA"/>
    <s v="R4"/>
    <d v="2025-06-12T00:00:00"/>
    <s v=""/>
    <s v="3106"/>
    <x v="0"/>
    <s v="10719"/>
    <s v="0"/>
    <n v="-5"/>
    <s v=""/>
    <n v="-5"/>
    <s v="USD"/>
    <s v="O1"/>
    <s v="USMO6570573520"/>
    <s v="1196059138110719"/>
    <s v=""/>
    <s v="FF_MC_06"/>
    <d v="2025-06-12T00:00:00"/>
    <d v="2025-06-13T00:00:00"/>
    <n v="0"/>
    <s v=""/>
    <s v=""/>
    <s v="3101522580"/>
    <s v="200011897176"/>
    <s v="0010"/>
    <s v="0060"/>
    <s v="R1"/>
    <s v="10-60"/>
    <x v="0"/>
    <x v="0"/>
    <n v="10719"/>
    <x v="0"/>
  </r>
  <r>
    <s v="11960591383"/>
    <s v="25163R040001"/>
    <s v="FA"/>
    <s v="R4"/>
    <d v="2025-06-12T00:00:00"/>
    <s v=""/>
    <s v="3106"/>
    <x v="0"/>
    <s v="10719"/>
    <s v="0"/>
    <n v="-5"/>
    <s v=""/>
    <n v="-5"/>
    <s v="USD"/>
    <s v="O1"/>
    <s v="USMO6570573550"/>
    <s v="1196059138310719"/>
    <s v=""/>
    <s v="FF_MC_06"/>
    <d v="2025-06-12T00:00:00"/>
    <d v="2025-06-13T00:00:00"/>
    <n v="0"/>
    <s v=""/>
    <s v=""/>
    <s v="3101726756"/>
    <s v="200011904758"/>
    <s v="0010"/>
    <s v="0060"/>
    <s v="R1"/>
    <s v="10-60"/>
    <x v="0"/>
    <x v="0"/>
    <n v="10719"/>
    <x v="0"/>
  </r>
  <r>
    <s v="11960591385"/>
    <s v="25163R040001"/>
    <s v="FA"/>
    <s v="R4"/>
    <d v="2025-06-12T00:00:00"/>
    <s v=""/>
    <s v="3106"/>
    <x v="0"/>
    <s v="10719"/>
    <s v="0"/>
    <n v="-5"/>
    <s v=""/>
    <n v="-5"/>
    <s v="USD"/>
    <s v="O1"/>
    <s v="USMO6570573570"/>
    <s v="1196059138510719"/>
    <s v=""/>
    <s v="FF_MC_06"/>
    <d v="2025-06-12T00:00:00"/>
    <d v="2025-06-13T00:00:00"/>
    <n v="0"/>
    <s v=""/>
    <s v=""/>
    <s v="3101640678"/>
    <s v="200011908239"/>
    <s v="0010"/>
    <s v="0060"/>
    <s v="R1"/>
    <s v="10-60"/>
    <x v="0"/>
    <x v="0"/>
    <n v="10719"/>
    <x v="0"/>
  </r>
  <r>
    <s v="11960591387"/>
    <s v="25163R040001"/>
    <s v="FA"/>
    <s v="R4"/>
    <d v="2025-06-12T00:00:00"/>
    <s v=""/>
    <s v="3106"/>
    <x v="0"/>
    <s v="10719"/>
    <s v="0"/>
    <n v="-5"/>
    <s v=""/>
    <n v="-5"/>
    <s v="USD"/>
    <s v="O1"/>
    <s v="USMO6570573590"/>
    <s v="1196059138710719"/>
    <s v=""/>
    <s v="FF_MC_06"/>
    <d v="2025-06-12T00:00:00"/>
    <d v="2025-06-13T00:00:00"/>
    <n v="0"/>
    <s v=""/>
    <s v=""/>
    <s v="3101699539"/>
    <s v="200011912116"/>
    <s v="0010"/>
    <s v="0060"/>
    <s v="R1"/>
    <s v="10-60"/>
    <x v="0"/>
    <x v="0"/>
    <n v="10719"/>
    <x v="0"/>
  </r>
  <r>
    <s v="11960592551"/>
    <s v="25163R040001"/>
    <s v="FA"/>
    <s v="R4"/>
    <d v="2025-06-12T00:00:00"/>
    <s v=""/>
    <s v="3106"/>
    <x v="0"/>
    <s v="10719"/>
    <s v="0"/>
    <n v="-5"/>
    <s v=""/>
    <n v="-5"/>
    <s v="USD"/>
    <s v="O1"/>
    <s v="USMO6485490001"/>
    <s v="1196059255110719"/>
    <s v=""/>
    <s v="FF_MC_06"/>
    <d v="2025-06-12T00:00:00"/>
    <d v="2025-06-13T00:00:00"/>
    <n v="0"/>
    <s v=""/>
    <s v=""/>
    <s v="3101582650"/>
    <s v="200013743360"/>
    <s v="0010"/>
    <s v="0060"/>
    <s v="R1"/>
    <s v="10-60"/>
    <x v="0"/>
    <x v="0"/>
    <n v="10719"/>
    <x v="0"/>
  </r>
  <r>
    <s v="11960592911"/>
    <s v="25163R040001"/>
    <s v="FA"/>
    <s v="R4"/>
    <d v="2025-06-12T00:00:00"/>
    <s v=""/>
    <s v="3106"/>
    <x v="0"/>
    <s v="10719"/>
    <s v="0"/>
    <n v="-5"/>
    <s v=""/>
    <n v="-5"/>
    <s v="USD"/>
    <s v="O1"/>
    <s v="USMO6560520330"/>
    <s v="1196059291110719"/>
    <s v=""/>
    <s v="FF_MC_06"/>
    <d v="2025-06-12T00:00:00"/>
    <d v="2025-06-13T00:00:00"/>
    <n v="0"/>
    <s v=""/>
    <s v=""/>
    <s v="3101639026"/>
    <s v="200014280651"/>
    <s v="0010"/>
    <s v="0060"/>
    <s v="R1"/>
    <s v="10-60"/>
    <x v="0"/>
    <x v="0"/>
    <n v="10719"/>
    <x v="0"/>
  </r>
  <r>
    <s v="11960593165"/>
    <s v="25163R040001"/>
    <s v="FA"/>
    <s v="R4"/>
    <d v="2025-06-12T00:00:00"/>
    <s v=""/>
    <s v="3106"/>
    <x v="0"/>
    <s v="10719"/>
    <s v="0"/>
    <n v="-5"/>
    <s v=""/>
    <n v="-5"/>
    <s v="USD"/>
    <s v="O1"/>
    <s v="USMO6560517610"/>
    <s v="1196059316510719"/>
    <s v=""/>
    <s v="FF_MC_06"/>
    <d v="2025-06-12T00:00:00"/>
    <d v="2025-06-13T00:00:00"/>
    <n v="0"/>
    <s v=""/>
    <s v=""/>
    <s v="3101516438"/>
    <s v="200014598144"/>
    <s v="0010"/>
    <s v="0060"/>
    <s v="R1"/>
    <s v="10-60"/>
    <x v="0"/>
    <x v="0"/>
    <n v="10719"/>
    <x v="0"/>
  </r>
  <r>
    <s v="11960594264"/>
    <s v="25170INV01AY"/>
    <s v="FA"/>
    <s v="R4"/>
    <d v="2025-06-19T00:00:00"/>
    <s v=""/>
    <s v="3106"/>
    <x v="1"/>
    <s v="10514"/>
    <s v="0"/>
    <n v="-7.13"/>
    <s v=""/>
    <n v="-7.13"/>
    <s v="USD"/>
    <s v="O1"/>
    <s v="USMO6561379020"/>
    <s v="1196059426410514"/>
    <s v=""/>
    <s v="BATCH_ID"/>
    <d v="2025-06-19T00:00:00"/>
    <d v="2025-06-20T00:00:00"/>
    <n v="0"/>
    <s v=""/>
    <s v=""/>
    <s v="3102202857"/>
    <s v="200012389900"/>
    <s v="0010"/>
    <s v="0060"/>
    <s v="R1"/>
    <s v="10-60"/>
    <x v="0"/>
    <x v="1"/>
    <n v="10514"/>
    <x v="1"/>
  </r>
  <r>
    <s v="11960594264"/>
    <s v="25170INV01AY"/>
    <s v="FA"/>
    <s v="R4"/>
    <d v="2025-06-19T00:00:00"/>
    <s v=""/>
    <s v="3106"/>
    <x v="0"/>
    <s v="10469"/>
    <s v="0"/>
    <n v="-5.4"/>
    <s v=""/>
    <n v="-5.4"/>
    <s v="USD"/>
    <s v="O1"/>
    <s v="USMO6561379020"/>
    <s v="1196059426410469"/>
    <s v=""/>
    <s v="BATCH_ID"/>
    <d v="2025-06-19T00:00:00"/>
    <d v="2025-06-20T00:00:00"/>
    <n v="0"/>
    <s v=""/>
    <s v=""/>
    <s v="3102202856"/>
    <s v="200012389900"/>
    <s v="0010"/>
    <s v="0060"/>
    <s v="R1"/>
    <s v="10-60"/>
    <x v="0"/>
    <x v="0"/>
    <n v="10469"/>
    <x v="2"/>
  </r>
  <r>
    <s v="11960594338"/>
    <s v="25170INV01AY"/>
    <s v="FA"/>
    <s v="R4"/>
    <d v="2025-06-19T00:00:00"/>
    <s v=""/>
    <s v="3106"/>
    <x v="0"/>
    <s v="10719"/>
    <s v="0"/>
    <n v="-5"/>
    <s v=""/>
    <n v="-5"/>
    <s v="USD"/>
    <s v="O1"/>
    <s v="USMO6560500000"/>
    <s v="1196059433810719"/>
    <s v=""/>
    <s v="BATCH_ID"/>
    <d v="2025-06-19T00:00:00"/>
    <d v="2025-06-20T00:00:00"/>
    <n v="0"/>
    <s v=""/>
    <s v=""/>
    <s v="3101711621"/>
    <s v="200014014522"/>
    <s v="0010"/>
    <s v="0060"/>
    <s v="R1"/>
    <s v="10-60"/>
    <x v="0"/>
    <x v="0"/>
    <n v="10719"/>
    <x v="0"/>
  </r>
  <r>
    <s v="11960594507"/>
    <s v="25170INV01AY"/>
    <s v="FA"/>
    <s v="R4"/>
    <d v="2025-06-19T00:00:00"/>
    <s v=""/>
    <s v="3106"/>
    <x v="0"/>
    <s v="10719"/>
    <s v="0"/>
    <n v="-11.1"/>
    <s v=""/>
    <n v="-11.1"/>
    <s v="USD"/>
    <s v="O1"/>
    <s v="USMO6560526910"/>
    <s v="1196059450710719"/>
    <s v=""/>
    <s v="BATCH_ID"/>
    <d v="2025-06-19T00:00:00"/>
    <d v="2025-06-20T00:00:00"/>
    <n v="0"/>
    <s v=""/>
    <s v=""/>
    <s v="3102149640"/>
    <s v="200015569011"/>
    <s v="0010"/>
    <s v="0060"/>
    <s v="R1"/>
    <s v="10-60"/>
    <x v="0"/>
    <x v="0"/>
    <n v="10719"/>
    <x v="0"/>
  </r>
  <r>
    <s v="11960594511"/>
    <s v="25170INV01AY"/>
    <s v="FA"/>
    <s v="R4"/>
    <d v="2025-06-19T00:00:00"/>
    <s v=""/>
    <s v="3106"/>
    <x v="0"/>
    <s v="10719"/>
    <s v="0"/>
    <n v="-5"/>
    <s v=""/>
    <n v="-5"/>
    <s v="USD"/>
    <s v="O1"/>
    <s v="USMO6560562590"/>
    <s v="1196059451110719"/>
    <s v=""/>
    <s v="BATCH_ID"/>
    <d v="2025-06-19T00:00:00"/>
    <d v="2025-06-20T00:00:00"/>
    <n v="0"/>
    <s v=""/>
    <s v=""/>
    <s v="3102149868"/>
    <s v="200015570183"/>
    <s v="0010"/>
    <s v="0060"/>
    <s v="R1"/>
    <s v="10-60"/>
    <x v="0"/>
    <x v="0"/>
    <n v="10719"/>
    <x v="0"/>
  </r>
  <r>
    <s v="11960596752"/>
    <s v="25174INV01AB"/>
    <s v="FA"/>
    <s v="R4"/>
    <d v="2025-06-23T00:00:00"/>
    <s v=""/>
    <s v="3106"/>
    <x v="0"/>
    <s v="10719"/>
    <s v="0"/>
    <n v="-5.47"/>
    <s v=""/>
    <n v="-5.47"/>
    <s v="USD"/>
    <s v="O1"/>
    <s v="USMO6560525600"/>
    <s v="1196059675210719"/>
    <s v=""/>
    <s v="BATCH_ID"/>
    <d v="2025-06-23T00:00:00"/>
    <d v="2025-06-24T00:00:00"/>
    <n v="0"/>
    <s v=""/>
    <s v=""/>
    <s v="3101559864"/>
    <s v="200013788316"/>
    <s v="0010"/>
    <s v="0060"/>
    <s v="R1"/>
    <s v="10-60"/>
    <x v="0"/>
    <x v="0"/>
    <n v="10719"/>
    <x v="0"/>
  </r>
  <r>
    <s v="11960596760"/>
    <s v="25174INV01AO"/>
    <s v="FA"/>
    <s v="R4"/>
    <d v="2025-06-23T00:00:00"/>
    <s v=""/>
    <s v="3106"/>
    <x v="0"/>
    <s v="10719"/>
    <s v="0"/>
    <n v="-5"/>
    <s v=""/>
    <n v="-5"/>
    <s v="USD"/>
    <s v="O1"/>
    <s v="USMO6560522530"/>
    <s v="1196059676010719"/>
    <s v=""/>
    <s v="BATCH_ID"/>
    <d v="2025-06-23T00:00:00"/>
    <d v="2025-06-24T00:00:00"/>
    <n v="0"/>
    <s v=""/>
    <s v=""/>
    <s v="3101683517"/>
    <s v="200013707134"/>
    <s v="0010"/>
    <s v="0060"/>
    <s v="R1"/>
    <s v="10-60"/>
    <x v="0"/>
    <x v="0"/>
    <n v="10719"/>
    <x v="0"/>
  </r>
  <r>
    <s v="11960596833"/>
    <s v="25174INV01AO"/>
    <s v="FA"/>
    <s v="R4"/>
    <d v="2025-06-23T00:00:00"/>
    <s v=""/>
    <s v="3106"/>
    <x v="0"/>
    <s v="10719"/>
    <s v="0"/>
    <n v="-5"/>
    <s v=""/>
    <n v="-5"/>
    <s v="USD"/>
    <s v="O1"/>
    <s v="USMO6560525100"/>
    <s v="1196059683310719"/>
    <s v=""/>
    <s v="BATCH_ID"/>
    <d v="2025-06-23T00:00:00"/>
    <d v="2025-06-24T00:00:00"/>
    <n v="0"/>
    <s v=""/>
    <s v=""/>
    <s v="3101503725"/>
    <s v="200013708397"/>
    <s v="0010"/>
    <s v="0060"/>
    <s v="R1"/>
    <s v="10-60"/>
    <x v="0"/>
    <x v="0"/>
    <n v="10719"/>
    <x v="0"/>
  </r>
  <r>
    <s v="11960597157"/>
    <s v="25174INV01AB"/>
    <s v="FA"/>
    <s v="R4"/>
    <d v="2025-06-23T00:00:00"/>
    <s v=""/>
    <s v="3106"/>
    <x v="0"/>
    <s v="10469"/>
    <s v="0"/>
    <n v="-5"/>
    <s v=""/>
    <n v="-5"/>
    <s v="USD"/>
    <s v="O1"/>
    <s v="USMO6561300000"/>
    <s v="1196059715710469"/>
    <s v=""/>
    <s v="BATCH_ID"/>
    <d v="2025-06-23T00:00:00"/>
    <d v="2025-06-24T00:00:00"/>
    <n v="0"/>
    <s v=""/>
    <s v=""/>
    <s v="3102110539"/>
    <s v="200015374719"/>
    <s v="0010"/>
    <s v="0060"/>
    <s v="R1"/>
    <s v="10-60"/>
    <x v="0"/>
    <x v="0"/>
    <n v="10469"/>
    <x v="2"/>
  </r>
  <r>
    <s v="11960597157"/>
    <s v="25174INV01AB"/>
    <s v="FA"/>
    <s v="R4"/>
    <d v="2025-06-23T00:00:00"/>
    <s v=""/>
    <s v="3106"/>
    <x v="1"/>
    <s v="10514"/>
    <s v="0"/>
    <n v="-5"/>
    <s v=""/>
    <n v="-5"/>
    <s v="USD"/>
    <s v="O1"/>
    <s v="USMO6561300000"/>
    <s v="1196059715710514"/>
    <s v=""/>
    <s v="BATCH_ID"/>
    <d v="2025-06-23T00:00:00"/>
    <d v="2025-06-24T00:00:00"/>
    <n v="0"/>
    <s v=""/>
    <s v=""/>
    <s v="3102110540"/>
    <s v="200015374719"/>
    <s v="0010"/>
    <s v="0060"/>
    <s v="R1"/>
    <s v="10-60"/>
    <x v="0"/>
    <x v="1"/>
    <n v="10514"/>
    <x v="1"/>
  </r>
  <r>
    <s v="11960597210"/>
    <s v="25174INV01AB"/>
    <s v="FA"/>
    <s v="R4"/>
    <d v="2025-06-23T00:00:00"/>
    <s v=""/>
    <s v="3106"/>
    <x v="0"/>
    <s v="10719"/>
    <s v="0"/>
    <n v="-5"/>
    <s v=""/>
    <n v="-5"/>
    <s v="USD"/>
    <s v="O1"/>
    <s v="USMO6560525420"/>
    <s v="1196059721010719"/>
    <s v=""/>
    <s v="BATCH_ID"/>
    <d v="2025-06-23T00:00:00"/>
    <d v="2025-06-24T00:00:00"/>
    <n v="0"/>
    <s v=""/>
    <s v=""/>
    <s v="3102286475"/>
    <s v="200016247583"/>
    <s v="0010"/>
    <s v="0060"/>
    <s v="R1"/>
    <s v="10-60"/>
    <x v="0"/>
    <x v="0"/>
    <n v="10719"/>
    <x v="0"/>
  </r>
  <r>
    <s v="11960598702"/>
    <s v="25175INV01AN"/>
    <s v="FA"/>
    <s v="R4"/>
    <d v="2025-06-24T00:00:00"/>
    <s v=""/>
    <s v="3106"/>
    <x v="0"/>
    <s v="10719"/>
    <s v="0"/>
    <n v="-5.26"/>
    <s v=""/>
    <n v="-5.26"/>
    <s v="USD"/>
    <s v="O1"/>
    <s v="USMO6560527300"/>
    <s v="1196059870210719"/>
    <s v=""/>
    <s v="BATCH_ID"/>
    <d v="2025-06-24T00:00:00"/>
    <d v="2025-06-25T00:00:00"/>
    <n v="0"/>
    <s v=""/>
    <s v=""/>
    <s v="3101589494"/>
    <s v="200014000281"/>
    <s v="0010"/>
    <s v="0060"/>
    <s v="R1"/>
    <s v="10-60"/>
    <x v="0"/>
    <x v="0"/>
    <n v="10719"/>
    <x v="0"/>
  </r>
  <r>
    <s v="11960598828"/>
    <s v="25175INV01AN"/>
    <s v="FA"/>
    <s v="R4"/>
    <d v="2025-06-24T00:00:00"/>
    <s v=""/>
    <s v="3106"/>
    <x v="0"/>
    <s v="10719"/>
    <s v="0"/>
    <n v="-5"/>
    <s v=""/>
    <n v="-5"/>
    <s v="USD"/>
    <s v="O1"/>
    <s v="USMO6560521120"/>
    <s v="1196059882810719"/>
    <s v=""/>
    <s v="BATCH_ID"/>
    <d v="2025-06-24T00:00:00"/>
    <d v="2025-06-25T00:00:00"/>
    <n v="0"/>
    <s v=""/>
    <s v=""/>
    <s v="3102097339"/>
    <s v="200015309590"/>
    <s v="0010"/>
    <s v="0060"/>
    <s v="R1"/>
    <s v="10-60"/>
    <x v="0"/>
    <x v="0"/>
    <n v="10719"/>
    <x v="0"/>
  </r>
  <r>
    <s v="11960598851"/>
    <s v="25175INV01AN"/>
    <s v="FA"/>
    <s v="R4"/>
    <d v="2025-06-24T00:00:00"/>
    <s v=""/>
    <s v="3106"/>
    <x v="0"/>
    <s v="10719"/>
    <s v="0"/>
    <n v="-7.27"/>
    <s v=""/>
    <n v="-7.27"/>
    <s v="USD"/>
    <s v="O1"/>
    <s v="USMO6560500000"/>
    <s v="1196059885110719"/>
    <s v=""/>
    <s v="BATCH_ID"/>
    <d v="2025-06-24T00:00:00"/>
    <d v="2025-06-25T00:00:00"/>
    <n v="0"/>
    <s v=""/>
    <s v=""/>
    <s v="3102093285"/>
    <s v="200015292796"/>
    <s v="0010"/>
    <s v="0060"/>
    <s v="R1"/>
    <s v="10-60"/>
    <x v="0"/>
    <x v="0"/>
    <n v="10719"/>
    <x v="0"/>
  </r>
  <r>
    <s v="11960599834"/>
    <s v="25177INV01BA"/>
    <s v="FA"/>
    <s v="R4"/>
    <d v="2025-06-26T00:00:00"/>
    <s v=""/>
    <s v="3106"/>
    <x v="0"/>
    <s v="10719"/>
    <s v="0"/>
    <n v="-14.56"/>
    <s v=""/>
    <n v="-14.56"/>
    <s v="USD"/>
    <s v="O1"/>
    <s v="USMO6485492540"/>
    <s v="1196059983410719"/>
    <s v=""/>
    <s v="BATCH_ID"/>
    <d v="2025-06-26T00:00:00"/>
    <d v="2025-06-27T00:00:00"/>
    <n v="0"/>
    <s v=""/>
    <s v=""/>
    <s v="3102128095"/>
    <s v="200015465368"/>
    <s v="0010"/>
    <s v="0060"/>
    <s v="R1"/>
    <s v="10-60"/>
    <x v="0"/>
    <x v="0"/>
    <n v="10719"/>
    <x v="0"/>
  </r>
  <r>
    <s v="11960600025"/>
    <s v="25181COCH1AF"/>
    <s v="FA"/>
    <s v="R4"/>
    <d v="2025-06-30T00:00:00"/>
    <s v=""/>
    <s v="3106"/>
    <x v="0"/>
    <s v="10719"/>
    <s v="0"/>
    <n v="-39.17"/>
    <s v=""/>
    <n v="-39.17"/>
    <s v="USD"/>
    <s v="O1"/>
    <s v="USMO6560522630"/>
    <s v="1196060002510719"/>
    <s v=""/>
    <s v="FF_MD_02"/>
    <d v="2025-06-30T00:00:00"/>
    <d v="2025-07-07T00:00:00"/>
    <n v="0"/>
    <s v=""/>
    <s v=""/>
    <s v="3101667019"/>
    <s v="200010967897"/>
    <s v="0010"/>
    <s v="0060"/>
    <s v="R1"/>
    <s v="10-60"/>
    <x v="0"/>
    <x v="0"/>
    <n v="10719"/>
    <x v="0"/>
  </r>
  <r>
    <s v="11960600099"/>
    <s v="25181COCH1AF"/>
    <s v="FA"/>
    <s v="R4"/>
    <d v="2025-06-30T00:00:00"/>
    <s v=""/>
    <s v="3106"/>
    <x v="0"/>
    <s v="10719"/>
    <s v="0"/>
    <n v="-5"/>
    <s v=""/>
    <n v="-5"/>
    <s v="USD"/>
    <s v="O1"/>
    <s v="USMO6561690901"/>
    <s v="1196060009910719"/>
    <s v=""/>
    <s v="FF_MD_02"/>
    <d v="2025-06-30T00:00:00"/>
    <d v="2025-07-07T00:00:00"/>
    <n v="0"/>
    <s v=""/>
    <s v=""/>
    <s v="3101529388"/>
    <s v="200012001489"/>
    <s v="0010"/>
    <s v="0060"/>
    <s v="R1"/>
    <s v="10-60"/>
    <x v="0"/>
    <x v="0"/>
    <n v="10719"/>
    <x v="0"/>
  </r>
  <r>
    <s v="11960600361"/>
    <s v="25181COCH1AF"/>
    <s v="FA"/>
    <s v="R4"/>
    <d v="2025-06-30T00:00:00"/>
    <s v=""/>
    <s v="3106"/>
    <x v="0"/>
    <s v="10469"/>
    <s v="0"/>
    <n v="-6.39"/>
    <s v=""/>
    <n v="-6.39"/>
    <s v="USD"/>
    <s v="O1"/>
    <s v="USMO6561325640"/>
    <s v="1196060036110469"/>
    <s v=""/>
    <s v="FF_MD_02"/>
    <d v="2025-06-30T00:00:00"/>
    <d v="2025-07-07T00:00:00"/>
    <n v="0"/>
    <s v=""/>
    <s v=""/>
    <s v="3101564378"/>
    <s v="200012346876"/>
    <s v="0010"/>
    <s v="0060"/>
    <s v="C1"/>
    <s v="10-60"/>
    <x v="0"/>
    <x v="0"/>
    <n v="10469"/>
    <x v="2"/>
  </r>
  <r>
    <s v="11960600361"/>
    <s v="25181COCH1AF"/>
    <s v="FA"/>
    <s v="R4"/>
    <d v="2025-06-30T00:00:00"/>
    <s v=""/>
    <s v="3106"/>
    <x v="1"/>
    <s v="10514"/>
    <s v="0"/>
    <n v="-7.53"/>
    <s v=""/>
    <n v="-7.53"/>
    <s v="USD"/>
    <s v="O1"/>
    <s v="USMO6561325640"/>
    <s v="1196060036110514"/>
    <s v=""/>
    <s v="FF_MD_02"/>
    <d v="2025-06-30T00:00:00"/>
    <d v="2025-07-07T00:00:00"/>
    <n v="0"/>
    <s v=""/>
    <s v=""/>
    <s v="3101564280"/>
    <s v="200012346876"/>
    <s v="0010"/>
    <s v="0060"/>
    <s v="C1"/>
    <s v="10-60"/>
    <x v="0"/>
    <x v="1"/>
    <n v="10514"/>
    <x v="1"/>
  </r>
  <r>
    <s v="11960600363"/>
    <s v="25181COCH1AF"/>
    <s v="FA"/>
    <s v="R4"/>
    <d v="2025-06-30T00:00:00"/>
    <s v=""/>
    <s v="3106"/>
    <x v="0"/>
    <s v="10469"/>
    <s v="0"/>
    <n v="-5"/>
    <s v=""/>
    <n v="-5"/>
    <s v="USD"/>
    <s v="O1"/>
    <s v="USMO6561325640"/>
    <s v="1196060036310469"/>
    <s v=""/>
    <s v="FF_MD_02"/>
    <d v="2025-06-30T00:00:00"/>
    <d v="2025-07-07T00:00:00"/>
    <n v="0"/>
    <s v=""/>
    <s v=""/>
    <s v="3101564571"/>
    <s v="200012346975"/>
    <s v="0010"/>
    <s v="0060"/>
    <s v="C1"/>
    <s v="10-60"/>
    <x v="0"/>
    <x v="0"/>
    <n v="10469"/>
    <x v="2"/>
  </r>
  <r>
    <s v="11960600568"/>
    <s v="25181COCH1AF"/>
    <s v="FA"/>
    <s v="R4"/>
    <d v="2025-06-30T00:00:00"/>
    <s v=""/>
    <s v="3106"/>
    <x v="0"/>
    <s v="10719"/>
    <s v="0"/>
    <n v="-8.17"/>
    <s v=""/>
    <n v="-8.17"/>
    <s v="USD"/>
    <s v="O1"/>
    <s v="USMO6562773921"/>
    <s v="1196060056810719"/>
    <s v=""/>
    <s v="FF_MD_02"/>
    <d v="2025-06-30T00:00:00"/>
    <d v="2025-07-07T00:00:00"/>
    <n v="0"/>
    <s v=""/>
    <s v=""/>
    <s v="3101678546"/>
    <s v="200011327026"/>
    <s v="0010"/>
    <s v="0060"/>
    <s v="R1"/>
    <s v="10-60"/>
    <x v="0"/>
    <x v="0"/>
    <n v="10719"/>
    <x v="0"/>
  </r>
  <r>
    <s v="11960600570"/>
    <s v="25181COCH1AF"/>
    <s v="FA"/>
    <s v="R4"/>
    <d v="2025-06-30T00:00:00"/>
    <s v=""/>
    <s v="3106"/>
    <x v="0"/>
    <s v="10719"/>
    <s v="0"/>
    <n v="-8.67"/>
    <s v=""/>
    <n v="-8.67"/>
    <s v="USD"/>
    <s v="O1"/>
    <s v="USMO6562773921"/>
    <s v="1196060057010719"/>
    <s v=""/>
    <s v="FF_MD_02"/>
    <d v="2025-06-30T00:00:00"/>
    <d v="2025-07-07T00:00:00"/>
    <n v="0"/>
    <s v=""/>
    <s v=""/>
    <s v="3101682141"/>
    <s v="200011327091"/>
    <s v="0010"/>
    <s v="0060"/>
    <s v="R1"/>
    <s v="10-60"/>
    <x v="0"/>
    <x v="0"/>
    <n v="10719"/>
    <x v="0"/>
  </r>
  <r>
    <s v="11960600571"/>
    <s v="25181COCH1AF"/>
    <s v="FA"/>
    <s v="R4"/>
    <d v="2025-06-30T00:00:00"/>
    <s v=""/>
    <s v="3106"/>
    <x v="0"/>
    <s v="10719"/>
    <s v="0"/>
    <n v="-8.67"/>
    <s v=""/>
    <n v="-8.67"/>
    <s v="USD"/>
    <s v="O1"/>
    <s v="USMO6562773921"/>
    <s v="1196060057110719"/>
    <s v=""/>
    <s v="FF_MD_02"/>
    <d v="2025-06-30T00:00:00"/>
    <d v="2025-07-07T00:00:00"/>
    <n v="0"/>
    <s v=""/>
    <s v=""/>
    <s v="3101682141"/>
    <s v="200011327091"/>
    <s v="0010"/>
    <s v="0060"/>
    <s v="R1"/>
    <s v="10-60"/>
    <x v="0"/>
    <x v="0"/>
    <n v="10719"/>
    <x v="0"/>
  </r>
  <r>
    <s v="11960600633"/>
    <s v="25181COCH1AF"/>
    <s v="FA"/>
    <s v="R4"/>
    <d v="2025-06-30T00:00:00"/>
    <s v=""/>
    <s v="3106"/>
    <x v="0"/>
    <s v="10719"/>
    <s v="0"/>
    <n v="-17.739999999999998"/>
    <s v=""/>
    <n v="-17.739999999999998"/>
    <s v="USD"/>
    <s v="O1"/>
    <s v="USMO6576962210"/>
    <s v="1196060063310719"/>
    <s v=""/>
    <s v="FF_MD_02"/>
    <d v="2025-06-30T00:00:00"/>
    <d v="2025-07-07T00:00:00"/>
    <n v="0"/>
    <s v=""/>
    <s v=""/>
    <s v="3101533960"/>
    <s v="200011798028"/>
    <s v="0010"/>
    <s v="0060"/>
    <s v="R1"/>
    <s v="10-60"/>
    <x v="0"/>
    <x v="0"/>
    <n v="10719"/>
    <x v="0"/>
  </r>
  <r>
    <s v="11960600749"/>
    <s v="25181COCH1AF"/>
    <s v="FA"/>
    <s v="R4"/>
    <d v="2025-06-30T00:00:00"/>
    <s v=""/>
    <s v="3106"/>
    <x v="0"/>
    <s v="10719"/>
    <s v="0"/>
    <n v="-5.41"/>
    <s v=""/>
    <n v="-5.41"/>
    <s v="USD"/>
    <s v="O1"/>
    <s v="USMO6560513430"/>
    <s v="1196060074910719"/>
    <s v=""/>
    <s v="FF_MD_02"/>
    <d v="2025-06-30T00:00:00"/>
    <d v="2025-07-07T00:00:00"/>
    <n v="0"/>
    <s v=""/>
    <s v=""/>
    <s v="3101588964"/>
    <s v="200011586951"/>
    <s v="0010"/>
    <s v="0060"/>
    <s v="R1"/>
    <s v="10-60"/>
    <x v="0"/>
    <x v="0"/>
    <n v="10719"/>
    <x v="0"/>
  </r>
  <r>
    <s v="11960600809"/>
    <s v="25181COCH1AF"/>
    <s v="FA"/>
    <s v="R4"/>
    <d v="2025-06-30T00:00:00"/>
    <s v=""/>
    <s v="3106"/>
    <x v="0"/>
    <s v="10719"/>
    <s v="0"/>
    <n v="-5"/>
    <s v=""/>
    <n v="-5"/>
    <s v="USD"/>
    <s v="O1"/>
    <s v="USMO6560510430"/>
    <s v="1196060080910719"/>
    <s v=""/>
    <s v="FF_MD_02"/>
    <d v="2025-06-30T00:00:00"/>
    <d v="2025-07-07T00:00:00"/>
    <n v="0"/>
    <s v=""/>
    <s v=""/>
    <s v="3101710561"/>
    <s v="200011819063"/>
    <s v="0010"/>
    <s v="0060"/>
    <s v="R1"/>
    <s v="10-60"/>
    <x v="0"/>
    <x v="0"/>
    <n v="10719"/>
    <x v="0"/>
  </r>
  <r>
    <s v="11960600951"/>
    <s v="25181COCH1AF"/>
    <s v="FA"/>
    <s v="R4"/>
    <d v="2025-06-30T00:00:00"/>
    <s v=""/>
    <s v="3106"/>
    <x v="0"/>
    <s v="10719"/>
    <s v="0"/>
    <n v="-17.920000000000002"/>
    <s v=""/>
    <n v="-17.920000000000002"/>
    <s v="USD"/>
    <s v="O1"/>
    <s v="USMO6560520770"/>
    <s v="1196060095110719"/>
    <s v=""/>
    <s v="FF_MD_02"/>
    <d v="2025-06-30T00:00:00"/>
    <d v="2025-07-07T00:00:00"/>
    <n v="0"/>
    <s v=""/>
    <s v=""/>
    <s v="3101629392"/>
    <s v="200012850323"/>
    <s v="0010"/>
    <s v="0060"/>
    <s v="R1"/>
    <s v="10-60"/>
    <x v="0"/>
    <x v="0"/>
    <n v="10719"/>
    <x v="0"/>
  </r>
  <r>
    <s v="11960601154"/>
    <s v="25181COCH1AF"/>
    <s v="FA"/>
    <s v="R4"/>
    <d v="2025-06-30T00:00:00"/>
    <s v=""/>
    <s v="3106"/>
    <x v="0"/>
    <s v="10719"/>
    <s v="0"/>
    <n v="-27.99"/>
    <s v=""/>
    <n v="-27.99"/>
    <s v="USD"/>
    <s v="O1"/>
    <s v="USMO6560500000"/>
    <s v="1196060115410719"/>
    <s v=""/>
    <s v="FF_MD_02"/>
    <d v="2025-06-30T00:00:00"/>
    <d v="2025-07-07T00:00:00"/>
    <n v="0"/>
    <s v=""/>
    <s v=""/>
    <s v="3101543900"/>
    <s v="200012458598"/>
    <s v="0010"/>
    <s v="0060"/>
    <s v="C1"/>
    <s v="10-60"/>
    <x v="0"/>
    <x v="0"/>
    <n v="10719"/>
    <x v="0"/>
  </r>
  <r>
    <s v="11960601279"/>
    <s v="25181COCH1AF"/>
    <s v="FA"/>
    <s v="R4"/>
    <d v="2025-06-30T00:00:00"/>
    <s v=""/>
    <s v="3106"/>
    <x v="0"/>
    <s v="10719"/>
    <s v="0"/>
    <n v="-5"/>
    <s v=""/>
    <n v="-5"/>
    <s v="USD"/>
    <s v="O1"/>
    <s v="USMO6485493770"/>
    <s v="1196060127910719"/>
    <s v=""/>
    <s v="FF_MD_02"/>
    <d v="2025-06-30T00:00:00"/>
    <d v="2025-07-07T00:00:00"/>
    <n v="0"/>
    <s v=""/>
    <s v=""/>
    <s v="3101571326"/>
    <s v="200012995185"/>
    <s v="0010"/>
    <s v="0060"/>
    <s v="R1"/>
    <s v="10-60"/>
    <x v="0"/>
    <x v="0"/>
    <n v="10719"/>
    <x v="0"/>
  </r>
  <r>
    <s v="11960601281"/>
    <s v="25181COCH1AF"/>
    <s v="FA"/>
    <s v="R4"/>
    <d v="2025-06-30T00:00:00"/>
    <s v=""/>
    <s v="3106"/>
    <x v="0"/>
    <s v="10719"/>
    <s v="0"/>
    <n v="-35.79"/>
    <s v=""/>
    <n v="-35.79"/>
    <s v="USD"/>
    <s v="O1"/>
    <s v="USMO6485493730"/>
    <s v="1196060128110719"/>
    <s v=""/>
    <s v="FF_MD_02"/>
    <d v="2025-06-30T00:00:00"/>
    <d v="2025-07-07T00:00:00"/>
    <n v="0"/>
    <s v=""/>
    <s v=""/>
    <s v="3101649326"/>
    <s v="200012995227"/>
    <s v="0010"/>
    <s v="0060"/>
    <s v="C1"/>
    <s v="10-60"/>
    <x v="0"/>
    <x v="0"/>
    <n v="10719"/>
    <x v="0"/>
  </r>
  <r>
    <s v="11960601282"/>
    <s v="25181COCH1AF"/>
    <s v="FA"/>
    <s v="R4"/>
    <d v="2025-06-30T00:00:00"/>
    <s v=""/>
    <s v="3106"/>
    <x v="0"/>
    <s v="10719"/>
    <s v="0"/>
    <n v="-5.34"/>
    <s v=""/>
    <n v="-5.34"/>
    <s v="USD"/>
    <s v="O1"/>
    <s v="USMO6485493730"/>
    <s v="1196060128210719"/>
    <s v=""/>
    <s v="FF_MD_02"/>
    <d v="2025-06-30T00:00:00"/>
    <d v="2025-07-07T00:00:00"/>
    <n v="0"/>
    <s v=""/>
    <s v=""/>
    <s v="3101685961"/>
    <s v="200012995243"/>
    <s v="0010"/>
    <s v="0060"/>
    <s v="R1"/>
    <s v="10-60"/>
    <x v="0"/>
    <x v="0"/>
    <n v="10719"/>
    <x v="0"/>
  </r>
  <r>
    <s v="11960601419"/>
    <s v="25181COCH1AF"/>
    <s v="FA"/>
    <s v="R4"/>
    <d v="2025-06-30T00:00:00"/>
    <s v=""/>
    <s v="3106"/>
    <x v="0"/>
    <s v="10719"/>
    <s v="0"/>
    <n v="-6.76"/>
    <s v=""/>
    <n v="-6.76"/>
    <s v="USD"/>
    <s v="O1"/>
    <s v="USMO6570593400"/>
    <s v="1196060141910719"/>
    <s v=""/>
    <s v="FF_MD_02"/>
    <d v="2025-06-30T00:00:00"/>
    <d v="2025-07-07T00:00:00"/>
    <n v="0"/>
    <s v=""/>
    <s v=""/>
    <s v="3101530123"/>
    <s v="200012476665"/>
    <s v="0010"/>
    <s v="0060"/>
    <s v="C1"/>
    <s v="10-60"/>
    <x v="0"/>
    <x v="0"/>
    <n v="10719"/>
    <x v="0"/>
  </r>
  <r>
    <s v="11960601740"/>
    <s v="25181COCH1AF"/>
    <s v="FA"/>
    <s v="R4"/>
    <d v="2025-06-30T00:00:00"/>
    <s v=""/>
    <s v="3106"/>
    <x v="0"/>
    <s v="10719"/>
    <s v="0"/>
    <n v="-41.5"/>
    <s v=""/>
    <n v="-41.5"/>
    <s v="USD"/>
    <s v="O1"/>
    <s v="USMO6570597030"/>
    <s v="1196060174010719"/>
    <s v=""/>
    <s v="FF_MD_02"/>
    <d v="2025-06-30T00:00:00"/>
    <d v="2025-07-07T00:00:00"/>
    <n v="0"/>
    <s v=""/>
    <s v=""/>
    <s v="3101473992"/>
    <s v="200012668543"/>
    <s v="0010"/>
    <s v="0060"/>
    <s v="C1"/>
    <s v="10-60"/>
    <x v="0"/>
    <x v="0"/>
    <n v="10719"/>
    <x v="0"/>
  </r>
  <r>
    <s v="11960601744"/>
    <s v="25181COCH1AF"/>
    <s v="FA"/>
    <s v="R4"/>
    <d v="2025-06-30T00:00:00"/>
    <s v=""/>
    <s v="3106"/>
    <x v="0"/>
    <s v="10719"/>
    <s v="0"/>
    <n v="-8.6300000000000008"/>
    <s v=""/>
    <n v="-8.6300000000000008"/>
    <s v="USD"/>
    <s v="O1"/>
    <s v="USMO6570571330"/>
    <s v="1196060174410719"/>
    <s v=""/>
    <s v="FF_MD_02"/>
    <d v="2025-06-30T00:00:00"/>
    <d v="2025-07-07T00:00:00"/>
    <n v="0"/>
    <s v=""/>
    <s v=""/>
    <s v="3101649545"/>
    <s v="200012668782"/>
    <s v="0010"/>
    <s v="0060"/>
    <s v="C1"/>
    <s v="10-60"/>
    <x v="0"/>
    <x v="0"/>
    <n v="10719"/>
    <x v="0"/>
  </r>
  <r>
    <s v="11960601921"/>
    <s v="25181COCH1AF"/>
    <s v="FA"/>
    <s v="R4"/>
    <d v="2025-06-30T00:00:00"/>
    <s v=""/>
    <s v="3106"/>
    <x v="0"/>
    <s v="10719"/>
    <s v="0"/>
    <n v="-5"/>
    <s v=""/>
    <n v="-5"/>
    <s v="USD"/>
    <s v="O1"/>
    <s v="USMO6560524160"/>
    <s v="1196060192110719"/>
    <s v=""/>
    <s v="FF_MD_02"/>
    <d v="2025-06-30T00:00:00"/>
    <d v="2025-07-07T00:00:00"/>
    <n v="0"/>
    <s v=""/>
    <s v=""/>
    <s v="3101501071"/>
    <s v="200013032756"/>
    <s v="0010"/>
    <s v="0060"/>
    <s v="R1"/>
    <s v="10-60"/>
    <x v="0"/>
    <x v="0"/>
    <n v="10719"/>
    <x v="0"/>
  </r>
  <r>
    <s v="11960601992"/>
    <s v="25181COCH1AF"/>
    <s v="FA"/>
    <s v="R4"/>
    <d v="2025-06-30T00:00:00"/>
    <s v=""/>
    <s v="3106"/>
    <x v="1"/>
    <s v="10514"/>
    <s v="0"/>
    <n v="-5"/>
    <s v=""/>
    <n v="-5"/>
    <s v="USD"/>
    <s v="O1"/>
    <s v="USMO6561312360"/>
    <s v="1196060199210514"/>
    <s v=""/>
    <s v="FF_MD_02"/>
    <d v="2025-06-30T00:00:00"/>
    <d v="2025-07-07T00:00:00"/>
    <n v="0"/>
    <s v=""/>
    <s v=""/>
    <s v="3101512671"/>
    <s v="200011145998"/>
    <s v="0010"/>
    <s v="0060"/>
    <s v="R1"/>
    <s v="10-60"/>
    <x v="0"/>
    <x v="1"/>
    <n v="10514"/>
    <x v="1"/>
  </r>
  <r>
    <s v="11960601992"/>
    <s v="25181COCH1AF"/>
    <s v="FA"/>
    <s v="R4"/>
    <d v="2025-06-30T00:00:00"/>
    <s v=""/>
    <s v="3106"/>
    <x v="0"/>
    <s v="10469"/>
    <s v="0"/>
    <n v="-5"/>
    <s v=""/>
    <n v="-5"/>
    <s v="USD"/>
    <s v="O1"/>
    <s v="USMO6561312360"/>
    <s v="1196060199210469"/>
    <s v=""/>
    <s v="FF_MD_02"/>
    <d v="2025-06-30T00:00:00"/>
    <d v="2025-07-07T00:00:00"/>
    <n v="0"/>
    <s v=""/>
    <s v=""/>
    <s v="3101512478"/>
    <s v="200011145998"/>
    <s v="0010"/>
    <s v="0060"/>
    <s v="R1"/>
    <s v="10-60"/>
    <x v="0"/>
    <x v="0"/>
    <n v="10469"/>
    <x v="2"/>
  </r>
  <r>
    <s v="11960601994"/>
    <s v="25181COCH1AF"/>
    <s v="FA"/>
    <s v="R4"/>
    <d v="2025-06-30T00:00:00"/>
    <s v=""/>
    <s v="3106"/>
    <x v="0"/>
    <s v="10469"/>
    <s v="0"/>
    <n v="-5"/>
    <s v=""/>
    <n v="-5"/>
    <s v="USD"/>
    <s v="O1"/>
    <s v="USMO6561300000"/>
    <s v="1196060199410469"/>
    <s v=""/>
    <s v="FF_MD_02"/>
    <d v="2025-06-30T00:00:00"/>
    <d v="2025-07-07T00:00:00"/>
    <n v="0"/>
    <s v=""/>
    <s v=""/>
    <s v="3101513686"/>
    <s v="200011148604"/>
    <s v="0010"/>
    <s v="0060"/>
    <s v="R1"/>
    <s v="10-60"/>
    <x v="0"/>
    <x v="0"/>
    <n v="10469"/>
    <x v="2"/>
  </r>
  <r>
    <s v="11960601994"/>
    <s v="25181COCH1AF"/>
    <s v="FA"/>
    <s v="R4"/>
    <d v="2025-06-30T00:00:00"/>
    <s v=""/>
    <s v="3106"/>
    <x v="1"/>
    <s v="10514"/>
    <s v="0"/>
    <n v="-5.67"/>
    <s v=""/>
    <n v="-5.67"/>
    <s v="USD"/>
    <s v="O1"/>
    <s v="USMO6561300000"/>
    <s v="1196060199410514"/>
    <s v=""/>
    <s v="FF_MD_02"/>
    <d v="2025-06-30T00:00:00"/>
    <d v="2025-07-07T00:00:00"/>
    <n v="0"/>
    <s v=""/>
    <s v=""/>
    <s v="3101513591"/>
    <s v="200011148604"/>
    <s v="0010"/>
    <s v="0060"/>
    <s v="R1"/>
    <s v="10-60"/>
    <x v="0"/>
    <x v="1"/>
    <n v="10514"/>
    <x v="1"/>
  </r>
  <r>
    <s v="11960601995"/>
    <s v="25181COCH1AF"/>
    <s v="FA"/>
    <s v="R4"/>
    <d v="2025-06-30T00:00:00"/>
    <s v=""/>
    <s v="3106"/>
    <x v="1"/>
    <s v="10514"/>
    <s v="0"/>
    <n v="-5"/>
    <s v=""/>
    <n v="-5"/>
    <s v="USD"/>
    <s v="O1"/>
    <s v="USMO6561324180"/>
    <s v="1196060199510514"/>
    <s v=""/>
    <s v="FF_MD_02"/>
    <d v="2025-06-30T00:00:00"/>
    <d v="2025-07-07T00:00:00"/>
    <n v="0"/>
    <s v=""/>
    <s v=""/>
    <s v="3101543914"/>
    <s v="200011148802"/>
    <s v="0010"/>
    <s v="0060"/>
    <s v="R1"/>
    <s v="10-60"/>
    <x v="0"/>
    <x v="1"/>
    <n v="10514"/>
    <x v="1"/>
  </r>
  <r>
    <s v="11960601995"/>
    <s v="25181COCH1AF"/>
    <s v="FA"/>
    <s v="R4"/>
    <d v="2025-06-30T00:00:00"/>
    <s v=""/>
    <s v="3106"/>
    <x v="0"/>
    <s v="10469"/>
    <s v="0"/>
    <n v="-5"/>
    <s v=""/>
    <n v="-5"/>
    <s v="USD"/>
    <s v="O1"/>
    <s v="USMO6561324180"/>
    <s v="1196060199510469"/>
    <s v=""/>
    <s v="FF_MD_02"/>
    <d v="2025-06-30T00:00:00"/>
    <d v="2025-07-07T00:00:00"/>
    <n v="0"/>
    <s v=""/>
    <s v=""/>
    <s v="3101543818"/>
    <s v="200011148802"/>
    <s v="0010"/>
    <s v="0060"/>
    <s v="R1"/>
    <s v="10-60"/>
    <x v="0"/>
    <x v="0"/>
    <n v="10469"/>
    <x v="2"/>
  </r>
  <r>
    <s v="11960601996"/>
    <s v="25181COCH1AF"/>
    <s v="FA"/>
    <s v="R4"/>
    <d v="2025-06-30T00:00:00"/>
    <s v=""/>
    <s v="3106"/>
    <x v="0"/>
    <s v="10469"/>
    <s v="0"/>
    <n v="-5"/>
    <s v=""/>
    <n v="-5"/>
    <s v="USD"/>
    <s v="O1"/>
    <s v="USMO6561324180"/>
    <s v="1196060199610469"/>
    <s v=""/>
    <s v="FF_MD_02"/>
    <d v="2025-06-30T00:00:00"/>
    <d v="2025-07-07T00:00:00"/>
    <n v="0"/>
    <s v=""/>
    <s v=""/>
    <s v="3101544008"/>
    <s v="200011148885"/>
    <s v="0010"/>
    <s v="0060"/>
    <s v="R1"/>
    <s v="10-60"/>
    <x v="0"/>
    <x v="0"/>
    <n v="10469"/>
    <x v="2"/>
  </r>
  <r>
    <s v="11960601996"/>
    <s v="25181COCH1AF"/>
    <s v="FA"/>
    <s v="R4"/>
    <d v="2025-06-30T00:00:00"/>
    <s v=""/>
    <s v="3106"/>
    <x v="1"/>
    <s v="10514"/>
    <s v="0"/>
    <n v="-5"/>
    <s v=""/>
    <n v="-5"/>
    <s v="USD"/>
    <s v="O1"/>
    <s v="USMO6561324180"/>
    <s v="1196060199610514"/>
    <s v=""/>
    <s v="FF_MD_02"/>
    <d v="2025-06-30T00:00:00"/>
    <d v="2025-07-07T00:00:00"/>
    <n v="0"/>
    <s v=""/>
    <s v=""/>
    <s v="3101544103"/>
    <s v="200011148885"/>
    <s v="0010"/>
    <s v="0060"/>
    <s v="R1"/>
    <s v="10-60"/>
    <x v="0"/>
    <x v="1"/>
    <n v="10514"/>
    <x v="1"/>
  </r>
  <r>
    <s v="11960601997"/>
    <s v="25181COCH1AF"/>
    <s v="FA"/>
    <s v="R4"/>
    <d v="2025-06-30T00:00:00"/>
    <s v=""/>
    <s v="3106"/>
    <x v="0"/>
    <s v="10469"/>
    <s v="0"/>
    <n v="-5"/>
    <s v=""/>
    <n v="-5"/>
    <s v="USD"/>
    <s v="O1"/>
    <s v="USMO6561324920"/>
    <s v="1196060199710469"/>
    <s v=""/>
    <s v="FF_MD_02"/>
    <d v="2025-06-30T00:00:00"/>
    <d v="2025-07-07T00:00:00"/>
    <n v="0"/>
    <s v=""/>
    <s v=""/>
    <s v="3101554124"/>
    <s v="200011151681"/>
    <s v="0010"/>
    <s v="0060"/>
    <s v="R1"/>
    <s v="10-60"/>
    <x v="0"/>
    <x v="0"/>
    <n v="10469"/>
    <x v="2"/>
  </r>
  <r>
    <s v="11960601997"/>
    <s v="25181COCH1AF"/>
    <s v="FA"/>
    <s v="R4"/>
    <d v="2025-06-30T00:00:00"/>
    <s v=""/>
    <s v="3106"/>
    <x v="1"/>
    <s v="10514"/>
    <s v="0"/>
    <n v="-5"/>
    <s v=""/>
    <n v="-5"/>
    <s v="USD"/>
    <s v="O1"/>
    <s v="USMO6561324920"/>
    <s v="1196060199710514"/>
    <s v=""/>
    <s v="FF_MD_02"/>
    <d v="2025-06-30T00:00:00"/>
    <d v="2025-07-07T00:00:00"/>
    <n v="0"/>
    <s v=""/>
    <s v=""/>
    <s v="3101554318"/>
    <s v="200011151681"/>
    <s v="0010"/>
    <s v="0060"/>
    <s v="R1"/>
    <s v="10-60"/>
    <x v="0"/>
    <x v="1"/>
    <n v="10514"/>
    <x v="1"/>
  </r>
  <r>
    <s v="11960601998"/>
    <s v="25181COCH1AF"/>
    <s v="FA"/>
    <s v="R4"/>
    <d v="2025-06-30T00:00:00"/>
    <s v=""/>
    <s v="3106"/>
    <x v="1"/>
    <s v="10514"/>
    <s v="0"/>
    <n v="-5"/>
    <s v=""/>
    <n v="-5"/>
    <s v="USD"/>
    <s v="O1"/>
    <s v="USMO6561317630"/>
    <s v="1196060199810514"/>
    <s v=""/>
    <s v="FF_MD_02"/>
    <d v="2025-06-30T00:00:00"/>
    <d v="2025-07-07T00:00:00"/>
    <n v="0"/>
    <s v=""/>
    <s v=""/>
    <s v="3101584398"/>
    <s v="200011153364"/>
    <s v="0010"/>
    <s v="0060"/>
    <s v="R1"/>
    <s v="10-60"/>
    <x v="0"/>
    <x v="1"/>
    <n v="10514"/>
    <x v="1"/>
  </r>
  <r>
    <s v="11960601998"/>
    <s v="25181COCH1AF"/>
    <s v="FA"/>
    <s v="R4"/>
    <d v="2025-06-30T00:00:00"/>
    <s v=""/>
    <s v="3106"/>
    <x v="0"/>
    <s v="10469"/>
    <s v="0"/>
    <n v="-5"/>
    <s v=""/>
    <n v="-5"/>
    <s v="USD"/>
    <s v="O1"/>
    <s v="USMO6561317630"/>
    <s v="1196060199810469"/>
    <s v=""/>
    <s v="FF_MD_02"/>
    <d v="2025-06-30T00:00:00"/>
    <d v="2025-07-07T00:00:00"/>
    <n v="0"/>
    <s v=""/>
    <s v=""/>
    <s v="3101584589"/>
    <s v="200011153364"/>
    <s v="0010"/>
    <s v="0060"/>
    <s v="R1"/>
    <s v="10-60"/>
    <x v="0"/>
    <x v="0"/>
    <n v="10469"/>
    <x v="2"/>
  </r>
  <r>
    <s v="11960602003"/>
    <s v="25181COCH1AF"/>
    <s v="FA"/>
    <s v="R4"/>
    <d v="2025-06-30T00:00:00"/>
    <s v=""/>
    <s v="3106"/>
    <x v="1"/>
    <s v="10514"/>
    <s v="0"/>
    <n v="-5"/>
    <s v=""/>
    <n v="-5"/>
    <s v="USD"/>
    <s v="O1"/>
    <s v="USMO6561318530"/>
    <s v="1196060200310514"/>
    <s v=""/>
    <s v="FF_MD_02"/>
    <d v="2025-06-30T00:00:00"/>
    <d v="2025-07-07T00:00:00"/>
    <n v="0"/>
    <s v=""/>
    <s v=""/>
    <s v="3101667144"/>
    <s v="200011159874"/>
    <s v="0010"/>
    <s v="0060"/>
    <s v="C1"/>
    <s v="10-60"/>
    <x v="0"/>
    <x v="1"/>
    <n v="10514"/>
    <x v="1"/>
  </r>
  <r>
    <s v="11960602003"/>
    <s v="25181COCH1AF"/>
    <s v="FA"/>
    <s v="R4"/>
    <d v="2025-06-30T00:00:00"/>
    <s v=""/>
    <s v="3106"/>
    <x v="0"/>
    <s v="10469"/>
    <s v="0"/>
    <n v="-5"/>
    <s v=""/>
    <n v="-5"/>
    <s v="USD"/>
    <s v="O1"/>
    <s v="USMO6561318530"/>
    <s v="1196060200310469"/>
    <s v=""/>
    <s v="FF_MD_02"/>
    <d v="2025-06-30T00:00:00"/>
    <d v="2025-07-07T00:00:00"/>
    <n v="0"/>
    <s v=""/>
    <s v=""/>
    <s v="3101666690"/>
    <s v="200011159874"/>
    <s v="0010"/>
    <s v="0060"/>
    <s v="C1"/>
    <s v="10-60"/>
    <x v="0"/>
    <x v="0"/>
    <n v="10469"/>
    <x v="2"/>
  </r>
  <r>
    <s v="11960602006"/>
    <s v="25181COCH1AF"/>
    <s v="FA"/>
    <s v="R4"/>
    <d v="2025-06-30T00:00:00"/>
    <s v=""/>
    <s v="3106"/>
    <x v="0"/>
    <s v="10469"/>
    <s v="0"/>
    <n v="-5"/>
    <s v=""/>
    <n v="-5"/>
    <s v="USD"/>
    <s v="O1"/>
    <s v="USMO6561323970"/>
    <s v="1196060200610469"/>
    <s v=""/>
    <s v="FF_MD_02"/>
    <d v="2025-06-30T00:00:00"/>
    <d v="2025-07-07T00:00:00"/>
    <n v="0"/>
    <s v=""/>
    <s v=""/>
    <s v="3101685865"/>
    <s v="200011163504"/>
    <s v="0010"/>
    <s v="0060"/>
    <s v="R1"/>
    <s v="10-60"/>
    <x v="0"/>
    <x v="0"/>
    <n v="10469"/>
    <x v="2"/>
  </r>
  <r>
    <s v="11960602006"/>
    <s v="25181COCH1AF"/>
    <s v="FA"/>
    <s v="R4"/>
    <d v="2025-06-30T00:00:00"/>
    <s v=""/>
    <s v="3106"/>
    <x v="1"/>
    <s v="10514"/>
    <s v="0"/>
    <n v="-5"/>
    <s v=""/>
    <n v="-5"/>
    <s v="USD"/>
    <s v="O1"/>
    <s v="USMO6561323970"/>
    <s v="1196060200610514"/>
    <s v=""/>
    <s v="FF_MD_02"/>
    <d v="2025-06-30T00:00:00"/>
    <d v="2025-07-07T00:00:00"/>
    <n v="0"/>
    <s v=""/>
    <s v=""/>
    <s v="3101685699"/>
    <s v="200011163504"/>
    <s v="0010"/>
    <s v="0060"/>
    <s v="R1"/>
    <s v="10-60"/>
    <x v="0"/>
    <x v="1"/>
    <n v="10514"/>
    <x v="1"/>
  </r>
  <r>
    <s v="11960602028"/>
    <s v="25181COCH1AF"/>
    <s v="FA"/>
    <s v="R4"/>
    <d v="2025-06-30T00:00:00"/>
    <s v=""/>
    <s v="3106"/>
    <x v="0"/>
    <s v="10719"/>
    <s v="0"/>
    <n v="-5"/>
    <s v=""/>
    <n v="-5"/>
    <s v="USD"/>
    <s v="O1"/>
    <s v="USMO6560500000"/>
    <s v="1196060202810719"/>
    <s v=""/>
    <s v="FF_MD_02"/>
    <d v="2025-06-30T00:00:00"/>
    <d v="2025-07-07T00:00:00"/>
    <n v="0"/>
    <s v=""/>
    <s v=""/>
    <s v="3101511964"/>
    <s v="200012624553"/>
    <s v="0010"/>
    <s v="0060"/>
    <s v="R1"/>
    <s v="10-60"/>
    <x v="0"/>
    <x v="0"/>
    <n v="10719"/>
    <x v="0"/>
  </r>
  <r>
    <s v="11960602122"/>
    <s v="25181COCH1AF"/>
    <s v="FA"/>
    <s v="R4"/>
    <d v="2025-06-30T00:00:00"/>
    <s v=""/>
    <s v="3106"/>
    <x v="0"/>
    <s v="10719"/>
    <s v="0"/>
    <n v="-5"/>
    <s v=""/>
    <n v="-5"/>
    <s v="USD"/>
    <s v="O1"/>
    <s v="USMO6396682671"/>
    <s v="1196060212210719"/>
    <s v=""/>
    <s v="FF_MD_02"/>
    <d v="2025-06-30T00:00:00"/>
    <d v="2025-07-07T00:00:00"/>
    <n v="0"/>
    <s v=""/>
    <s v=""/>
    <s v="3101589461"/>
    <s v="200013272931"/>
    <s v="0010"/>
    <s v="0060"/>
    <s v="R1"/>
    <s v="10-60"/>
    <x v="0"/>
    <x v="0"/>
    <n v="10719"/>
    <x v="0"/>
  </r>
  <r>
    <s v="11960602347"/>
    <s v="25181COCH1AF"/>
    <s v="FA"/>
    <s v="R4"/>
    <d v="2025-06-30T00:00:00"/>
    <s v=""/>
    <s v="3106"/>
    <x v="0"/>
    <s v="10719"/>
    <s v="0"/>
    <n v="-6.22"/>
    <s v=""/>
    <n v="-6.22"/>
    <s v="USD"/>
    <s v="O1"/>
    <s v="USMO6301622100"/>
    <s v="1196060234710719"/>
    <s v=""/>
    <s v="FF_MD_02"/>
    <d v="2025-06-30T00:00:00"/>
    <d v="2025-07-07T00:00:00"/>
    <n v="0"/>
    <s v=""/>
    <s v=""/>
    <s v="3101688856"/>
    <s v="200011734999"/>
    <s v="0010"/>
    <s v="0060"/>
    <s v="R1"/>
    <s v="10-60"/>
    <x v="0"/>
    <x v="0"/>
    <n v="10719"/>
    <x v="0"/>
  </r>
  <r>
    <s v="11960602457"/>
    <s v="25181COCH1AF"/>
    <s v="FA"/>
    <s v="R4"/>
    <d v="2025-06-30T00:00:00"/>
    <s v=""/>
    <s v="3106"/>
    <x v="0"/>
    <s v="10719"/>
    <s v="0"/>
    <n v="-5"/>
    <s v=""/>
    <n v="-5"/>
    <s v="USD"/>
    <s v="O1"/>
    <s v="USMO6302000001"/>
    <s v="1196060245710719"/>
    <s v=""/>
    <s v="FF_MD_02"/>
    <d v="2025-06-30T00:00:00"/>
    <d v="2025-07-07T00:00:00"/>
    <n v="0"/>
    <s v=""/>
    <s v=""/>
    <s v="3101477901"/>
    <s v="200011384761"/>
    <s v="0010"/>
    <s v="0060"/>
    <s v="R1"/>
    <s v="10-60"/>
    <x v="0"/>
    <x v="0"/>
    <n v="10719"/>
    <x v="0"/>
  </r>
  <r>
    <s v="11960602459"/>
    <s v="25181COCH1AF"/>
    <s v="FA"/>
    <s v="R4"/>
    <d v="2025-06-30T00:00:00"/>
    <s v=""/>
    <s v="3106"/>
    <x v="0"/>
    <s v="10719"/>
    <s v="0"/>
    <n v="-5"/>
    <s v=""/>
    <n v="-5"/>
    <s v="USD"/>
    <s v="O1"/>
    <s v="USMO6302000001"/>
    <s v="1196060245910719"/>
    <s v=""/>
    <s v="FF_MD_02"/>
    <d v="2025-06-30T00:00:00"/>
    <d v="2025-07-07T00:00:00"/>
    <n v="0"/>
    <s v=""/>
    <s v=""/>
    <s v="3101686862"/>
    <s v="200011384860"/>
    <s v="0010"/>
    <s v="0060"/>
    <s v="R1"/>
    <s v="10-60"/>
    <x v="0"/>
    <x v="0"/>
    <n v="10719"/>
    <x v="0"/>
  </r>
  <r>
    <s v="11960602459"/>
    <s v="25181COCH1AF"/>
    <s v="FA"/>
    <s v="R4"/>
    <d v="2025-06-30T00:00:00"/>
    <s v=""/>
    <s v="3106"/>
    <x v="1"/>
    <s v="10721"/>
    <s v="0"/>
    <n v="-9.32"/>
    <s v=""/>
    <n v="-9.32"/>
    <s v="USD"/>
    <s v="O1"/>
    <s v="USMO6302000001"/>
    <s v="1196060245910721"/>
    <s v=""/>
    <s v="FF_MD_02"/>
    <d v="2025-06-30T00:00:00"/>
    <d v="2025-07-07T00:00:00"/>
    <n v="0"/>
    <s v=""/>
    <s v=""/>
    <s v="3101686943"/>
    <s v="200011384860"/>
    <s v="0010"/>
    <s v="0060"/>
    <s v="R1"/>
    <s v="10-60"/>
    <x v="0"/>
    <x v="1"/>
    <n v="10721"/>
    <x v="4"/>
  </r>
  <r>
    <s v="11960602460"/>
    <s v="25181COCH1AF"/>
    <s v="FA"/>
    <s v="R4"/>
    <d v="2025-06-30T00:00:00"/>
    <s v=""/>
    <s v="3106"/>
    <x v="1"/>
    <s v="10721"/>
    <s v="0"/>
    <n v="-9.32"/>
    <s v=""/>
    <n v="-9.32"/>
    <s v="USD"/>
    <s v="O1"/>
    <s v="USMO6302000001"/>
    <s v="1196060246010721"/>
    <s v=""/>
    <s v="FF_MD_02"/>
    <d v="2025-06-30T00:00:00"/>
    <d v="2025-07-07T00:00:00"/>
    <n v="0"/>
    <s v=""/>
    <s v=""/>
    <s v="3101686241"/>
    <s v="200011388077"/>
    <s v="0010"/>
    <s v="0060"/>
    <s v="R1"/>
    <s v="10-60"/>
    <x v="0"/>
    <x v="1"/>
    <n v="10721"/>
    <x v="4"/>
  </r>
  <r>
    <s v="11960602460"/>
    <s v="25181COCH1AF"/>
    <s v="FA"/>
    <s v="R4"/>
    <d v="2025-06-30T00:00:00"/>
    <s v=""/>
    <s v="3106"/>
    <x v="0"/>
    <s v="10719"/>
    <s v="0"/>
    <n v="-5"/>
    <s v=""/>
    <n v="-5"/>
    <s v="USD"/>
    <s v="O1"/>
    <s v="USMO6302000001"/>
    <s v="1196060246010719"/>
    <s v=""/>
    <s v="FF_MD_02"/>
    <d v="2025-06-30T00:00:00"/>
    <d v="2025-07-07T00:00:00"/>
    <n v="0"/>
    <s v=""/>
    <s v=""/>
    <s v="3101686159"/>
    <s v="200011388077"/>
    <s v="0010"/>
    <s v="0060"/>
    <s v="R1"/>
    <s v="10-60"/>
    <x v="0"/>
    <x v="0"/>
    <n v="10719"/>
    <x v="0"/>
  </r>
  <r>
    <s v="11960602525"/>
    <s v="25181COCH1AF"/>
    <s v="FA"/>
    <s v="R4"/>
    <d v="2025-06-30T00:00:00"/>
    <s v=""/>
    <s v="3106"/>
    <x v="1"/>
    <s v="10514"/>
    <s v="0"/>
    <n v="-5"/>
    <s v=""/>
    <n v="-5"/>
    <s v="USD"/>
    <s v="O1"/>
    <s v="USMO6561320230"/>
    <s v="1196060252510514"/>
    <s v=""/>
    <s v="FF_MD_02"/>
    <d v="2025-06-30T00:00:00"/>
    <d v="2025-07-07T00:00:00"/>
    <n v="0"/>
    <s v=""/>
    <s v=""/>
    <s v="3101688796"/>
    <s v="200011965528"/>
    <s v="0010"/>
    <s v="0060"/>
    <s v="R1"/>
    <s v="10-60"/>
    <x v="0"/>
    <x v="1"/>
    <n v="10514"/>
    <x v="1"/>
  </r>
  <r>
    <s v="11960602525"/>
    <s v="25181COCH1AF"/>
    <s v="FA"/>
    <s v="R4"/>
    <d v="2025-06-30T00:00:00"/>
    <s v=""/>
    <s v="3106"/>
    <x v="0"/>
    <s v="10469"/>
    <s v="0"/>
    <n v="-5"/>
    <s v=""/>
    <n v="-5"/>
    <s v="USD"/>
    <s v="O1"/>
    <s v="USMO6561320230"/>
    <s v="1196060252510469"/>
    <s v=""/>
    <s v="FF_MD_02"/>
    <d v="2025-06-30T00:00:00"/>
    <d v="2025-07-07T00:00:00"/>
    <n v="0"/>
    <s v=""/>
    <s v=""/>
    <s v="3101688879"/>
    <s v="200011965528"/>
    <s v="0010"/>
    <s v="0060"/>
    <s v="R1"/>
    <s v="10-60"/>
    <x v="0"/>
    <x v="0"/>
    <n v="10469"/>
    <x v="2"/>
  </r>
  <r>
    <s v="11960602532"/>
    <s v="25181COCH1AF"/>
    <s v="FA"/>
    <s v="R4"/>
    <d v="2025-06-30T00:00:00"/>
    <s v=""/>
    <s v="3106"/>
    <x v="0"/>
    <s v="10469"/>
    <s v="0"/>
    <n v="-5"/>
    <s v=""/>
    <n v="-5"/>
    <s v="USD"/>
    <s v="O1"/>
    <s v="USMO6561316600"/>
    <s v="1196060253210469"/>
    <s v=""/>
    <s v="FF_MD_02"/>
    <d v="2025-06-30T00:00:00"/>
    <d v="2025-07-07T00:00:00"/>
    <n v="0"/>
    <s v=""/>
    <s v=""/>
    <s v="3101534626"/>
    <s v="200011842669"/>
    <s v="0010"/>
    <s v="0060"/>
    <s v="R1"/>
    <s v="10-60"/>
    <x v="0"/>
    <x v="0"/>
    <n v="10469"/>
    <x v="2"/>
  </r>
  <r>
    <s v="11960602532"/>
    <s v="25181COCH1AF"/>
    <s v="FA"/>
    <s v="R4"/>
    <d v="2025-06-30T00:00:00"/>
    <s v=""/>
    <s v="3106"/>
    <x v="1"/>
    <s v="10514"/>
    <s v="0"/>
    <n v="-5"/>
    <s v=""/>
    <n v="-5"/>
    <s v="USD"/>
    <s v="O1"/>
    <s v="USMO6561316600"/>
    <s v="1196060253210514"/>
    <s v=""/>
    <s v="FF_MD_02"/>
    <d v="2025-06-30T00:00:00"/>
    <d v="2025-07-07T00:00:00"/>
    <n v="0"/>
    <s v=""/>
    <s v=""/>
    <s v="3101534818"/>
    <s v="200011842669"/>
    <s v="0010"/>
    <s v="0060"/>
    <s v="R1"/>
    <s v="10-60"/>
    <x v="0"/>
    <x v="1"/>
    <n v="10514"/>
    <x v="1"/>
  </r>
  <r>
    <s v="11960602615"/>
    <s v="25181COCH1AF"/>
    <s v="FA"/>
    <s v="R4"/>
    <d v="2025-06-30T00:00:00"/>
    <s v=""/>
    <s v="3106"/>
    <x v="0"/>
    <s v="10719"/>
    <s v="0"/>
    <n v="-5"/>
    <s v=""/>
    <n v="-5"/>
    <s v="USD"/>
    <s v="O1"/>
    <s v="USMO6560519530"/>
    <s v="1196060261510719"/>
    <s v=""/>
    <s v="FF_MD_02"/>
    <d v="2025-06-30T00:00:00"/>
    <d v="2025-07-07T00:00:00"/>
    <n v="0"/>
    <s v=""/>
    <s v=""/>
    <s v="3101642564"/>
    <s v="200013654823"/>
    <s v="0010"/>
    <s v="0060"/>
    <s v="R1"/>
    <s v="10-60"/>
    <x v="0"/>
    <x v="0"/>
    <n v="10719"/>
    <x v="0"/>
  </r>
  <r>
    <s v="11960602621"/>
    <s v="25181COCH1AF"/>
    <s v="FA"/>
    <s v="R4"/>
    <d v="2025-06-30T00:00:00"/>
    <s v=""/>
    <s v="3106"/>
    <x v="1"/>
    <s v="10514"/>
    <s v="0"/>
    <n v="-10.98"/>
    <s v=""/>
    <n v="-10.98"/>
    <s v="USD"/>
    <s v="O1"/>
    <s v="USMO6561327960"/>
    <s v="1196060262110514"/>
    <s v=""/>
    <s v="FF_MD_02"/>
    <d v="2025-06-30T00:00:00"/>
    <d v="2025-07-07T00:00:00"/>
    <n v="0"/>
    <s v=""/>
    <s v=""/>
    <s v="3101698238"/>
    <s v="200013740143"/>
    <s v="0010"/>
    <s v="0060"/>
    <s v="R1"/>
    <s v="10-60"/>
    <x v="0"/>
    <x v="1"/>
    <n v="10514"/>
    <x v="1"/>
  </r>
  <r>
    <s v="11960602621"/>
    <s v="25181COCH1AF"/>
    <s v="FA"/>
    <s v="R4"/>
    <d v="2025-06-30T00:00:00"/>
    <s v=""/>
    <s v="3106"/>
    <x v="0"/>
    <s v="10469"/>
    <s v="0"/>
    <n v="-7.91"/>
    <s v=""/>
    <n v="-7.91"/>
    <s v="USD"/>
    <s v="O1"/>
    <s v="USMO6561327960"/>
    <s v="1196060262110469"/>
    <s v=""/>
    <s v="FF_MD_02"/>
    <d v="2025-06-30T00:00:00"/>
    <d v="2025-07-07T00:00:00"/>
    <n v="0"/>
    <s v=""/>
    <s v=""/>
    <s v="3101698318"/>
    <s v="200013740143"/>
    <s v="0010"/>
    <s v="0060"/>
    <s v="R1"/>
    <s v="10-60"/>
    <x v="0"/>
    <x v="0"/>
    <n v="10469"/>
    <x v="2"/>
  </r>
  <r>
    <s v="11960602690"/>
    <s v="25181COCH1AF"/>
    <s v="FA"/>
    <s v="R4"/>
    <d v="2025-06-30T00:00:00"/>
    <s v=""/>
    <s v="3106"/>
    <x v="0"/>
    <s v="10719"/>
    <s v="0"/>
    <n v="-5"/>
    <s v=""/>
    <n v="-5"/>
    <s v="USD"/>
    <s v="O1"/>
    <s v="USMO6561683891"/>
    <s v="1196060269010719"/>
    <s v=""/>
    <s v="FF_MD_02"/>
    <d v="2025-06-30T00:00:00"/>
    <d v="2025-07-07T00:00:00"/>
    <n v="0"/>
    <s v=""/>
    <s v=""/>
    <s v="3101573663"/>
    <s v="200013948696"/>
    <s v="0010"/>
    <s v="0060"/>
    <s v="R1"/>
    <s v="10-60"/>
    <x v="0"/>
    <x v="0"/>
    <n v="10719"/>
    <x v="0"/>
  </r>
  <r>
    <s v="11960602841"/>
    <s v="25181COCH1AF"/>
    <s v="FA"/>
    <s v="R4"/>
    <d v="2025-06-30T00:00:00"/>
    <s v=""/>
    <s v="3106"/>
    <x v="0"/>
    <s v="10719"/>
    <s v="0"/>
    <n v="-5"/>
    <s v=""/>
    <n v="-5"/>
    <s v="USD"/>
    <s v="O1"/>
    <s v="USMO6560528750"/>
    <s v="1196060284110719"/>
    <s v=""/>
    <s v="FF_MD_02"/>
    <d v="2025-06-30T00:00:00"/>
    <d v="2025-07-07T00:00:00"/>
    <n v="0"/>
    <s v=""/>
    <s v=""/>
    <s v="3101644797"/>
    <s v="200013612680"/>
    <s v="0010"/>
    <s v="0060"/>
    <s v="R1"/>
    <s v="10-60"/>
    <x v="0"/>
    <x v="0"/>
    <n v="10719"/>
    <x v="0"/>
  </r>
  <r>
    <s v="11960603359"/>
    <s v="25181COCH1AF"/>
    <s v="FA"/>
    <s v="R4"/>
    <d v="2025-06-30T00:00:00"/>
    <s v=""/>
    <s v="3106"/>
    <x v="0"/>
    <s v="10719"/>
    <s v="0"/>
    <n v="-5"/>
    <s v=""/>
    <n v="-5"/>
    <s v="USD"/>
    <s v="O1"/>
    <s v="USMO6570510000"/>
    <s v="1196060335910719"/>
    <s v=""/>
    <s v="FF_MD_02"/>
    <d v="2025-06-30T00:00:00"/>
    <d v="2025-07-07T00:00:00"/>
    <n v="0"/>
    <s v=""/>
    <s v=""/>
    <s v="3101558777"/>
    <s v="200013922410"/>
    <s v="0010"/>
    <s v="0060"/>
    <s v="R1"/>
    <s v="10-60"/>
    <x v="0"/>
    <x v="0"/>
    <n v="10719"/>
    <x v="0"/>
  </r>
  <r>
    <s v="11960603389"/>
    <s v="25181COCH1AF"/>
    <s v="FA"/>
    <s v="R4"/>
    <d v="2025-06-30T00:00:00"/>
    <s v=""/>
    <s v="3106"/>
    <x v="0"/>
    <s v="10719"/>
    <s v="0"/>
    <n v="-5.98"/>
    <s v=""/>
    <n v="-5.98"/>
    <s v="USD"/>
    <s v="O1"/>
    <s v="USMO6485492160"/>
    <s v="1196060338910719"/>
    <s v=""/>
    <s v="FF_MD_02"/>
    <d v="2025-06-30T00:00:00"/>
    <d v="2025-07-07T00:00:00"/>
    <n v="0"/>
    <s v=""/>
    <s v=""/>
    <s v="3101661554"/>
    <s v="200013841214"/>
    <s v="0010"/>
    <s v="0060"/>
    <s v="R1"/>
    <s v="10-60"/>
    <x v="0"/>
    <x v="0"/>
    <n v="10719"/>
    <x v="0"/>
  </r>
  <r>
    <s v="11960603410"/>
    <s v="25181COCH1AF"/>
    <s v="FA"/>
    <s v="R4"/>
    <d v="2025-06-30T00:00:00"/>
    <s v=""/>
    <s v="3106"/>
    <x v="0"/>
    <s v="10719"/>
    <s v="0"/>
    <n v="-5"/>
    <s v=""/>
    <n v="-5"/>
    <s v="USD"/>
    <s v="O1"/>
    <s v="USMO6561683861"/>
    <s v="1196060341010719"/>
    <s v=""/>
    <s v="FF_MD_02"/>
    <d v="2025-06-30T00:00:00"/>
    <d v="2025-07-07T00:00:00"/>
    <n v="0"/>
    <s v=""/>
    <s v=""/>
    <s v="3101484638"/>
    <s v="200014166231"/>
    <s v="0010"/>
    <s v="0060"/>
    <s v="R1"/>
    <s v="10-60"/>
    <x v="0"/>
    <x v="0"/>
    <n v="10719"/>
    <x v="0"/>
  </r>
  <r>
    <s v="11960603769"/>
    <s v="25181COCH1AF"/>
    <s v="FA"/>
    <s v="R4"/>
    <d v="2025-06-30T00:00:00"/>
    <s v=""/>
    <s v="3106"/>
    <x v="0"/>
    <s v="10719"/>
    <s v="0"/>
    <n v="-5"/>
    <s v=""/>
    <n v="-5"/>
    <s v="USD"/>
    <s v="O1"/>
    <s v="USMO6560511020"/>
    <s v="1196060376910719"/>
    <s v=""/>
    <s v="FF_MD_02"/>
    <d v="2025-06-30T00:00:00"/>
    <d v="2025-07-07T00:00:00"/>
    <n v="0"/>
    <s v=""/>
    <s v=""/>
    <s v="3101560817"/>
    <s v="200014115162"/>
    <s v="0010"/>
    <s v="0060"/>
    <s v="C1"/>
    <s v="10-60"/>
    <x v="0"/>
    <x v="0"/>
    <n v="10719"/>
    <x v="0"/>
  </r>
  <r>
    <s v="11960603900"/>
    <s v="25181COCH1AF"/>
    <s v="FA"/>
    <s v="R4"/>
    <d v="2025-06-30T00:00:00"/>
    <s v=""/>
    <s v="3106"/>
    <x v="0"/>
    <s v="10719"/>
    <s v="0"/>
    <n v="-67.73"/>
    <s v=""/>
    <n v="-67.73"/>
    <s v="USD"/>
    <s v="O1"/>
    <s v="USMO6570500000"/>
    <s v="1196060390010719"/>
    <s v=""/>
    <s v="FF_MD_02"/>
    <d v="2025-06-30T00:00:00"/>
    <d v="2025-07-07T00:00:00"/>
    <n v="0"/>
    <s v=""/>
    <s v=""/>
    <s v="3101608210"/>
    <s v="200013927203"/>
    <s v="0010"/>
    <s v="0060"/>
    <s v="C1"/>
    <s v="10-60"/>
    <x v="0"/>
    <x v="0"/>
    <n v="10719"/>
    <x v="0"/>
  </r>
  <r>
    <s v="11960603902"/>
    <s v="25181COCH1AF"/>
    <s v="FA"/>
    <s v="R4"/>
    <d v="2025-06-30T00:00:00"/>
    <s v=""/>
    <s v="3106"/>
    <x v="1"/>
    <s v="10514"/>
    <s v="0"/>
    <n v="-5"/>
    <s v=""/>
    <n v="-5"/>
    <s v="USD"/>
    <s v="O1"/>
    <s v="USMO6561385871"/>
    <s v="1196060390210514"/>
    <s v=""/>
    <s v="FF_MD_02"/>
    <d v="2025-06-30T00:00:00"/>
    <d v="2025-07-07T00:00:00"/>
    <n v="0"/>
    <s v=""/>
    <s v=""/>
    <s v="3101525663"/>
    <s v="200014182436"/>
    <s v="0010"/>
    <s v="0060"/>
    <s v="C1"/>
    <s v="10-60"/>
    <x v="0"/>
    <x v="1"/>
    <n v="10514"/>
    <x v="1"/>
  </r>
  <r>
    <s v="11960603902"/>
    <s v="25181COCH1AF"/>
    <s v="FA"/>
    <s v="R4"/>
    <d v="2025-06-30T00:00:00"/>
    <s v=""/>
    <s v="3106"/>
    <x v="0"/>
    <s v="10469"/>
    <s v="0"/>
    <n v="-5"/>
    <s v=""/>
    <n v="-5"/>
    <s v="USD"/>
    <s v="O1"/>
    <s v="USMO6561385871"/>
    <s v="1196060390210469"/>
    <s v=""/>
    <s v="FF_MD_02"/>
    <d v="2025-06-30T00:00:00"/>
    <d v="2025-07-07T00:00:00"/>
    <n v="0"/>
    <s v=""/>
    <s v=""/>
    <s v="3101525758"/>
    <s v="200014182436"/>
    <s v="0010"/>
    <s v="0060"/>
    <s v="C1"/>
    <s v="10-60"/>
    <x v="0"/>
    <x v="0"/>
    <n v="10469"/>
    <x v="2"/>
  </r>
  <r>
    <s v="11960603910"/>
    <s v="25181COCH1AF"/>
    <s v="FA"/>
    <s v="R4"/>
    <d v="2025-06-30T00:00:00"/>
    <s v=""/>
    <s v="3106"/>
    <x v="0"/>
    <s v="10469"/>
    <s v="0"/>
    <n v="-5"/>
    <s v=""/>
    <n v="-5"/>
    <s v="USD"/>
    <s v="O1"/>
    <s v="USMO6561322290"/>
    <s v="1196060391010469"/>
    <s v=""/>
    <s v="FF_MD_02"/>
    <d v="2025-06-30T00:00:00"/>
    <d v="2025-07-07T00:00:00"/>
    <n v="0"/>
    <s v=""/>
    <s v=""/>
    <s v="3101488332"/>
    <s v="200014029033"/>
    <s v="0010"/>
    <s v="0060"/>
    <s v="R1"/>
    <s v="10-60"/>
    <x v="0"/>
    <x v="0"/>
    <n v="10469"/>
    <x v="2"/>
  </r>
  <r>
    <s v="11960603910"/>
    <s v="25181COCH1AF"/>
    <s v="FA"/>
    <s v="R4"/>
    <d v="2025-06-30T00:00:00"/>
    <s v=""/>
    <s v="3106"/>
    <x v="1"/>
    <s v="10514"/>
    <s v="0"/>
    <n v="-5"/>
    <s v=""/>
    <n v="-5"/>
    <s v="USD"/>
    <s v="O1"/>
    <s v="USMO6561322290"/>
    <s v="1196060391010514"/>
    <s v=""/>
    <s v="FF_MD_02"/>
    <d v="2025-06-30T00:00:00"/>
    <d v="2025-07-07T00:00:00"/>
    <n v="0"/>
    <s v=""/>
    <s v=""/>
    <s v="3101714557"/>
    <s v="200014029033"/>
    <s v="0010"/>
    <s v="0060"/>
    <s v="R1"/>
    <s v="10-60"/>
    <x v="0"/>
    <x v="1"/>
    <n v="10514"/>
    <x v="1"/>
  </r>
  <r>
    <s v="11960604312"/>
    <s v="25181COCH1AF"/>
    <s v="FA"/>
    <s v="R4"/>
    <d v="2025-06-30T00:00:00"/>
    <s v=""/>
    <s v="3106"/>
    <x v="0"/>
    <s v="10719"/>
    <s v="0"/>
    <n v="-13.72"/>
    <s v=""/>
    <n v="-13.72"/>
    <s v="USD"/>
    <s v="O1"/>
    <s v="USMO6485493730"/>
    <s v="1196060431210719"/>
    <s v=""/>
    <s v="FF_MD_02"/>
    <d v="2025-06-30T00:00:00"/>
    <d v="2025-07-07T00:00:00"/>
    <n v="0"/>
    <s v=""/>
    <s v=""/>
    <s v="3101494194"/>
    <s v="200013604190"/>
    <s v="0010"/>
    <s v="0060"/>
    <s v="C1"/>
    <s v="10-60"/>
    <x v="0"/>
    <x v="0"/>
    <n v="10719"/>
    <x v="0"/>
  </r>
  <r>
    <s v="11960604316"/>
    <s v="25181COCH1AF"/>
    <s v="FA"/>
    <s v="R4"/>
    <d v="2025-06-30T00:00:00"/>
    <s v=""/>
    <s v="3106"/>
    <x v="0"/>
    <s v="10719"/>
    <s v="0"/>
    <n v="-8.98"/>
    <s v=""/>
    <n v="-8.98"/>
    <s v="USD"/>
    <s v="O1"/>
    <s v="USMO6485494070"/>
    <s v="1196060431610719"/>
    <s v=""/>
    <s v="FF_MD_02"/>
    <d v="2025-06-30T00:00:00"/>
    <d v="2025-07-07T00:00:00"/>
    <n v="0"/>
    <s v=""/>
    <s v=""/>
    <s v="3101646560"/>
    <s v="200013604281"/>
    <s v="0010"/>
    <s v="0060"/>
    <s v="C1"/>
    <s v="10-60"/>
    <x v="0"/>
    <x v="0"/>
    <n v="10719"/>
    <x v="0"/>
  </r>
  <r>
    <s v="11960604324"/>
    <s v="25181COCH1AF"/>
    <s v="FA"/>
    <s v="R4"/>
    <d v="2025-06-30T00:00:00"/>
    <s v=""/>
    <s v="3106"/>
    <x v="0"/>
    <s v="10719"/>
    <s v="0"/>
    <n v="-5"/>
    <s v=""/>
    <n v="-5"/>
    <s v="USD"/>
    <s v="O1"/>
    <s v="USMO6485492210"/>
    <s v="1196060432410719"/>
    <s v=""/>
    <s v="FF_MD_02"/>
    <d v="2025-06-30T00:00:00"/>
    <d v="2025-07-07T00:00:00"/>
    <n v="0"/>
    <s v=""/>
    <s v=""/>
    <s v="3101639523"/>
    <s v="200013607664"/>
    <s v="0010"/>
    <s v="0060"/>
    <s v="C1"/>
    <s v="10-60"/>
    <x v="0"/>
    <x v="0"/>
    <n v="10719"/>
    <x v="0"/>
  </r>
  <r>
    <s v="11960604355"/>
    <s v="25181COCH1AF"/>
    <s v="FA"/>
    <s v="R4"/>
    <d v="2025-06-30T00:00:00"/>
    <s v=""/>
    <s v="3106"/>
    <x v="0"/>
    <s v="10469"/>
    <s v="0"/>
    <n v="-5"/>
    <s v=""/>
    <n v="-5"/>
    <s v="USD"/>
    <s v="O1"/>
    <s v="USMO6561326020"/>
    <s v="1196060435510469"/>
    <s v=""/>
    <s v="FF_MD_02"/>
    <d v="2025-06-30T00:00:00"/>
    <d v="2025-07-07T00:00:00"/>
    <n v="0"/>
    <s v=""/>
    <s v=""/>
    <s v="3101613683"/>
    <s v="200013887811"/>
    <s v="0010"/>
    <s v="0060"/>
    <s v="R1"/>
    <s v="10-60"/>
    <x v="0"/>
    <x v="0"/>
    <n v="10469"/>
    <x v="2"/>
  </r>
  <r>
    <s v="11960604355"/>
    <s v="25181COCH1AF"/>
    <s v="FA"/>
    <s v="R4"/>
    <d v="2025-06-30T00:00:00"/>
    <s v=""/>
    <s v="3106"/>
    <x v="1"/>
    <s v="10514"/>
    <s v="0"/>
    <n v="-5"/>
    <s v=""/>
    <n v="-5"/>
    <s v="USD"/>
    <s v="O1"/>
    <s v="USMO6561326020"/>
    <s v="1196060435510514"/>
    <s v=""/>
    <s v="FF_MD_02"/>
    <d v="2025-06-30T00:00:00"/>
    <d v="2025-07-07T00:00:00"/>
    <n v="0"/>
    <s v=""/>
    <s v=""/>
    <s v="3101613587"/>
    <s v="200013887811"/>
    <s v="0010"/>
    <s v="0060"/>
    <s v="R1"/>
    <s v="10-60"/>
    <x v="0"/>
    <x v="1"/>
    <n v="10514"/>
    <x v="1"/>
  </r>
  <r>
    <s v="11960604398"/>
    <s v="25181COCH1AF"/>
    <s v="FA"/>
    <s v="R4"/>
    <d v="2025-06-30T00:00:00"/>
    <s v=""/>
    <s v="3106"/>
    <x v="0"/>
    <s v="10719"/>
    <s v="0"/>
    <n v="-15.99"/>
    <s v=""/>
    <n v="-15.99"/>
    <s v="USD"/>
    <s v="O1"/>
    <s v="USMO6570597001"/>
    <s v="1196060439810719"/>
    <s v=""/>
    <s v="FF_MD_02"/>
    <d v="2025-06-30T00:00:00"/>
    <d v="2025-07-07T00:00:00"/>
    <n v="0"/>
    <s v=""/>
    <s v=""/>
    <s v="3101564805"/>
    <s v="200014019919"/>
    <s v="0010"/>
    <s v="0060"/>
    <s v="R1"/>
    <s v="10-60"/>
    <x v="0"/>
    <x v="0"/>
    <n v="10719"/>
    <x v="0"/>
  </r>
  <r>
    <s v="12055629520"/>
    <s v="25155COCH1AH"/>
    <s v="FA"/>
    <s v="R4"/>
    <d v="2025-06-04T00:00:00"/>
    <s v=""/>
    <s v="3106"/>
    <x v="0"/>
    <s v="10719"/>
    <s v="0"/>
    <n v="-5"/>
    <s v=""/>
    <n v="-5"/>
    <s v="USD"/>
    <s v="O1"/>
    <s v="USMO6560597861"/>
    <s v="1205562952010719"/>
    <s v=""/>
    <s v="FF_MD_07"/>
    <d v="2025-06-04T00:00:00"/>
    <d v="2025-06-05T00:00:00"/>
    <n v="0"/>
    <s v=""/>
    <s v=""/>
    <s v="3101633008"/>
    <s v="200012948002"/>
    <s v="0010"/>
    <s v="0060"/>
    <s v="M1"/>
    <s v="10-60"/>
    <x v="0"/>
    <x v="0"/>
    <n v="10719"/>
    <x v="0"/>
  </r>
  <r>
    <s v="12055630397"/>
    <s v="25155INV01AY"/>
    <s v="FA"/>
    <s v="R4"/>
    <d v="2025-06-04T00:00:00"/>
    <s v=""/>
    <s v="3106"/>
    <x v="0"/>
    <s v="10719"/>
    <s v="0"/>
    <n v="-5"/>
    <s v=""/>
    <n v="-5"/>
    <s v="USD"/>
    <s v="O1"/>
    <s v="USMO6560510140"/>
    <s v="1205563039710719"/>
    <s v=""/>
    <s v="BATCH_ID"/>
    <d v="2025-06-04T00:00:00"/>
    <d v="2025-06-05T00:00:00"/>
    <n v="0"/>
    <s v=""/>
    <s v=""/>
    <s v="3102230797"/>
    <s v="200015717412"/>
    <s v="0010"/>
    <s v="0060"/>
    <s v="R1"/>
    <s v="10-60"/>
    <x v="0"/>
    <x v="0"/>
    <n v="10719"/>
    <x v="0"/>
  </r>
  <r>
    <s v="12055631124"/>
    <s v="25156INV01BN"/>
    <s v="FA"/>
    <s v="R4"/>
    <d v="2025-06-05T00:00:00"/>
    <s v=""/>
    <s v="3106"/>
    <x v="0"/>
    <s v="10719"/>
    <s v="0"/>
    <n v="-5"/>
    <s v=""/>
    <n v="-5"/>
    <s v="USD"/>
    <s v="O1"/>
    <s v="USMO6560511130"/>
    <s v="1205563112410719"/>
    <s v=""/>
    <s v="BATCH_ID"/>
    <d v="2025-06-05T00:00:00"/>
    <d v="2025-06-06T00:00:00"/>
    <n v="0"/>
    <s v=""/>
    <s v=""/>
    <s v="3101681953"/>
    <s v="200011131188"/>
    <s v="0010"/>
    <s v="0060"/>
    <s v="R1"/>
    <s v="10-60"/>
    <x v="0"/>
    <x v="0"/>
    <n v="10719"/>
    <x v="0"/>
  </r>
  <r>
    <s v="12055631229"/>
    <s v="25156INV01BN"/>
    <s v="FA"/>
    <s v="R4"/>
    <d v="2025-06-05T00:00:00"/>
    <s v=""/>
    <s v="3106"/>
    <x v="0"/>
    <s v="10719"/>
    <s v="0"/>
    <n v="-5"/>
    <s v=""/>
    <n v="-5"/>
    <s v="USD"/>
    <s v="O1"/>
    <s v="USMO6560510130"/>
    <s v="1205563122910719"/>
    <s v=""/>
    <s v="BATCH_ID"/>
    <d v="2025-06-05T00:00:00"/>
    <d v="2025-06-06T00:00:00"/>
    <n v="0"/>
    <s v=""/>
    <s v=""/>
    <s v="3101528134"/>
    <s v="200011984172"/>
    <s v="0010"/>
    <s v="0060"/>
    <s v="R1"/>
    <s v="10-60"/>
    <x v="0"/>
    <x v="0"/>
    <n v="10719"/>
    <x v="0"/>
  </r>
  <r>
    <s v="12055631279"/>
    <s v="25156INV01BN"/>
    <s v="FA"/>
    <s v="R4"/>
    <d v="2025-06-05T00:00:00"/>
    <s v=""/>
    <s v="3106"/>
    <x v="0"/>
    <s v="10719"/>
    <s v="0"/>
    <n v="-5"/>
    <s v=""/>
    <n v="-5"/>
    <s v="USD"/>
    <s v="O1"/>
    <s v="USMO6560510530"/>
    <s v="1205563127910719"/>
    <s v=""/>
    <s v="BATCH_ID"/>
    <d v="2025-06-05T00:00:00"/>
    <d v="2025-06-06T00:00:00"/>
    <n v="0"/>
    <s v=""/>
    <s v=""/>
    <s v="3101621841"/>
    <s v="200012000143"/>
    <s v="0010"/>
    <s v="0060"/>
    <s v="R1"/>
    <s v="10-60"/>
    <x v="0"/>
    <x v="0"/>
    <n v="10719"/>
    <x v="0"/>
  </r>
  <r>
    <s v="12055631467"/>
    <s v="25156INV01BN"/>
    <s v="FA"/>
    <s v="R4"/>
    <d v="2025-06-05T00:00:00"/>
    <s v=""/>
    <s v="3106"/>
    <x v="0"/>
    <s v="10719"/>
    <s v="0"/>
    <n v="-5"/>
    <s v=""/>
    <n v="-5"/>
    <s v="USD"/>
    <s v="O1"/>
    <s v="USMO6570592030"/>
    <s v="1205563146710719"/>
    <s v=""/>
    <s v="BATCH_ID"/>
    <d v="2025-06-05T00:00:00"/>
    <d v="2025-06-06T00:00:00"/>
    <n v="0"/>
    <s v=""/>
    <s v=""/>
    <s v="3101658420"/>
    <s v="200013672726"/>
    <s v="0010"/>
    <s v="0060"/>
    <s v="R1"/>
    <s v="10-60"/>
    <x v="0"/>
    <x v="0"/>
    <n v="10719"/>
    <x v="0"/>
  </r>
  <r>
    <s v="12055631472"/>
    <s v="25156INV01BN"/>
    <s v="FA"/>
    <s v="R4"/>
    <d v="2025-06-05T00:00:00"/>
    <s v=""/>
    <s v="3106"/>
    <x v="0"/>
    <s v="10719"/>
    <s v="0"/>
    <n v="-6.07"/>
    <s v=""/>
    <n v="-6.07"/>
    <s v="USD"/>
    <s v="O1"/>
    <s v="USMO6560513760"/>
    <s v="1205563147210719"/>
    <s v=""/>
    <s v="BATCH_ID"/>
    <d v="2025-06-05T00:00:00"/>
    <d v="2025-06-06T00:00:00"/>
    <n v="0"/>
    <s v=""/>
    <s v=""/>
    <s v="3101672600"/>
    <s v="200013670720"/>
    <s v="0010"/>
    <s v="0060"/>
    <s v="R1"/>
    <s v="10-60"/>
    <x v="0"/>
    <x v="0"/>
    <n v="10719"/>
    <x v="0"/>
  </r>
  <r>
    <s v="12055631697"/>
    <s v="25156INV01BN"/>
    <s v="FA"/>
    <s v="R4"/>
    <d v="2025-06-05T00:00:00"/>
    <s v=""/>
    <s v="3106"/>
    <x v="0"/>
    <s v="10719"/>
    <s v="0"/>
    <n v="-5"/>
    <s v=""/>
    <n v="-5"/>
    <s v="USD"/>
    <s v="O1"/>
    <s v="USMO6560512080"/>
    <s v="1205563169710719"/>
    <s v=""/>
    <s v="BATCH_ID"/>
    <d v="2025-06-05T00:00:00"/>
    <d v="2025-06-06T00:00:00"/>
    <n v="0"/>
    <s v=""/>
    <s v=""/>
    <s v="3102212259"/>
    <s v="200015867621"/>
    <s v="0010"/>
    <s v="0060"/>
    <s v="R1"/>
    <s v="10-60"/>
    <x v="0"/>
    <x v="0"/>
    <n v="10719"/>
    <x v="0"/>
  </r>
  <r>
    <s v="12055631710"/>
    <s v="25156INV01BN"/>
    <s v="FA"/>
    <s v="R4"/>
    <d v="2025-06-05T00:00:00"/>
    <s v=""/>
    <s v="3106"/>
    <x v="0"/>
    <s v="10719"/>
    <s v="0"/>
    <n v="-5"/>
    <s v=""/>
    <n v="-5"/>
    <s v="USD"/>
    <s v="O1"/>
    <s v="USMO6576962220"/>
    <s v="1205563171010719"/>
    <s v=""/>
    <s v="BATCH_ID"/>
    <d v="2025-06-05T00:00:00"/>
    <d v="2025-06-06T00:00:00"/>
    <n v="0"/>
    <s v=""/>
    <s v=""/>
    <s v="3102212447"/>
    <s v="200015868728"/>
    <s v="0010"/>
    <s v="0060"/>
    <s v="R1"/>
    <s v="10-60"/>
    <x v="0"/>
    <x v="0"/>
    <n v="10719"/>
    <x v="0"/>
  </r>
  <r>
    <s v="12055631740"/>
    <s v="25156INV01BN"/>
    <s v="FA"/>
    <s v="R4"/>
    <d v="2025-06-05T00:00:00"/>
    <s v=""/>
    <s v="3106"/>
    <x v="0"/>
    <s v="10719"/>
    <s v="0"/>
    <n v="-9.92"/>
    <s v=""/>
    <n v="-9.92"/>
    <s v="USD"/>
    <s v="O1"/>
    <s v="USMO6560511090"/>
    <s v="1205563174010719"/>
    <s v=""/>
    <s v="BATCH_ID"/>
    <d v="2025-06-05T00:00:00"/>
    <d v="2025-06-06T00:00:00"/>
    <n v="0"/>
    <s v=""/>
    <s v=""/>
    <s v="3102210051"/>
    <s v="200015855378"/>
    <s v="0010"/>
    <s v="0060"/>
    <s v="R1"/>
    <s v="10-60"/>
    <x v="0"/>
    <x v="0"/>
    <n v="10719"/>
    <x v="0"/>
  </r>
  <r>
    <s v="12055633240"/>
    <s v="25157INV01A9"/>
    <s v="FA"/>
    <s v="R4"/>
    <d v="2025-06-06T00:00:00"/>
    <s v=""/>
    <s v="3106"/>
    <x v="0"/>
    <s v="10719"/>
    <s v="0"/>
    <n v="-5"/>
    <s v=""/>
    <n v="-5"/>
    <s v="USD"/>
    <s v="O1"/>
    <s v="USMO6576982111"/>
    <s v="1205563324010719"/>
    <s v=""/>
    <s v="BATCH_ID"/>
    <d v="2025-06-06T00:00:00"/>
    <d v="2025-06-09T00:00:00"/>
    <n v="0"/>
    <s v=""/>
    <s v=""/>
    <s v="3101705000"/>
    <s v="200012337701"/>
    <s v="0010"/>
    <s v="0060"/>
    <s v="R1"/>
    <s v="10-60"/>
    <x v="0"/>
    <x v="0"/>
    <n v="10719"/>
    <x v="0"/>
  </r>
  <r>
    <s v="12055633247"/>
    <s v="25157INV01A9"/>
    <s v="FA"/>
    <s v="R4"/>
    <d v="2025-06-06T00:00:00"/>
    <s v=""/>
    <s v="3106"/>
    <x v="0"/>
    <s v="10719"/>
    <s v="0"/>
    <n v="-5"/>
    <s v=""/>
    <n v="-5"/>
    <s v="USD"/>
    <s v="O1"/>
    <s v="USMO6560515460"/>
    <s v="1205563324710719"/>
    <s v=""/>
    <s v="BATCH_ID"/>
    <d v="2025-06-06T00:00:00"/>
    <d v="2025-06-09T00:00:00"/>
    <n v="0"/>
    <s v=""/>
    <s v=""/>
    <s v="3101604825"/>
    <s v="200012352429"/>
    <s v="0010"/>
    <s v="0060"/>
    <s v="R1"/>
    <s v="10-60"/>
    <x v="0"/>
    <x v="0"/>
    <n v="10719"/>
    <x v="0"/>
  </r>
  <r>
    <s v="12055633262"/>
    <s v="25157INV01A9"/>
    <s v="FA"/>
    <s v="R4"/>
    <d v="2025-06-06T00:00:00"/>
    <s v=""/>
    <s v="3106"/>
    <x v="0"/>
    <s v="10719"/>
    <s v="0"/>
    <n v="-5"/>
    <s v=""/>
    <n v="-5"/>
    <s v="USD"/>
    <s v="O1"/>
    <s v="USMO6570590450"/>
    <s v="1205563326210719"/>
    <s v=""/>
    <s v="BATCH_ID"/>
    <d v="2025-06-06T00:00:00"/>
    <d v="2025-06-09T00:00:00"/>
    <n v="0"/>
    <s v=""/>
    <s v=""/>
    <s v="3101522065"/>
    <s v="200014623041"/>
    <s v="0010"/>
    <s v="0060"/>
    <s v="R1"/>
    <s v="10-60"/>
    <x v="0"/>
    <x v="0"/>
    <n v="10719"/>
    <x v="0"/>
  </r>
  <r>
    <s v="12055633336"/>
    <s v="25157INV01A9"/>
    <s v="FA"/>
    <s v="R4"/>
    <d v="2025-06-06T00:00:00"/>
    <s v=""/>
    <s v="3106"/>
    <x v="0"/>
    <s v="10719"/>
    <s v="0"/>
    <n v="-5"/>
    <s v=""/>
    <n v="-5"/>
    <s v="USD"/>
    <s v="O1"/>
    <s v="USMO6570591150"/>
    <s v="1205563333610719"/>
    <s v=""/>
    <s v="BATCH_ID"/>
    <d v="2025-06-06T00:00:00"/>
    <d v="2025-06-09T00:00:00"/>
    <n v="0"/>
    <s v=""/>
    <s v=""/>
    <s v="3101713788"/>
    <s v="200014628685"/>
    <s v="0010"/>
    <s v="0060"/>
    <s v="R1"/>
    <s v="10-60"/>
    <x v="0"/>
    <x v="0"/>
    <n v="10719"/>
    <x v="0"/>
  </r>
  <r>
    <s v="12055636536"/>
    <s v="25160INV01BG"/>
    <s v="FA"/>
    <s v="R4"/>
    <d v="2025-06-09T00:00:00"/>
    <s v=""/>
    <s v="3106"/>
    <x v="0"/>
    <s v="10719"/>
    <s v="0"/>
    <n v="-6.71"/>
    <s v=""/>
    <n v="-6.71"/>
    <s v="USD"/>
    <s v="O1"/>
    <s v="USMO6560511200"/>
    <s v="1205563653610719"/>
    <s v=""/>
    <s v="BATCH_ID"/>
    <d v="2025-06-09T00:00:00"/>
    <d v="2025-06-10T00:00:00"/>
    <n v="0"/>
    <s v=""/>
    <s v=""/>
    <s v="3101587418"/>
    <s v="200010910343"/>
    <s v="0010"/>
    <s v="0060"/>
    <s v="R1"/>
    <s v="10-60"/>
    <x v="0"/>
    <x v="0"/>
    <n v="10719"/>
    <x v="0"/>
  </r>
  <r>
    <s v="12055636728"/>
    <s v="25160INV01AY"/>
    <s v="FA"/>
    <s v="R4"/>
    <d v="2025-06-09T00:00:00"/>
    <s v=""/>
    <s v="3106"/>
    <x v="0"/>
    <s v="10719"/>
    <s v="0"/>
    <n v="-5"/>
    <s v=""/>
    <n v="-5"/>
    <s v="USD"/>
    <s v="O1"/>
    <s v="USMO6570593590"/>
    <s v="1205563672810719"/>
    <s v=""/>
    <s v="BATCH_ID"/>
    <d v="2025-06-09T00:00:00"/>
    <d v="2025-06-10T00:00:00"/>
    <n v="0"/>
    <s v=""/>
    <s v=""/>
    <s v="3101524688"/>
    <s v="200011217102"/>
    <s v="0010"/>
    <s v="0060"/>
    <s v="R1"/>
    <s v="10-60"/>
    <x v="0"/>
    <x v="0"/>
    <n v="10719"/>
    <x v="0"/>
  </r>
  <r>
    <s v="12055637849"/>
    <s v="25160INV01BG"/>
    <s v="FA"/>
    <s v="R4"/>
    <d v="2025-06-09T00:00:00"/>
    <s v=""/>
    <s v="3106"/>
    <x v="0"/>
    <s v="10719"/>
    <s v="0"/>
    <n v="-5.82"/>
    <s v=""/>
    <n v="-5.82"/>
    <s v="USD"/>
    <s v="O1"/>
    <s v="USMO6560511240"/>
    <s v="1205563784910719"/>
    <s v=""/>
    <s v="BATCH_ID"/>
    <d v="2025-06-09T00:00:00"/>
    <d v="2025-06-10T00:00:00"/>
    <n v="0"/>
    <s v=""/>
    <s v=""/>
    <s v="3101667557"/>
    <s v="200014286716"/>
    <s v="0010"/>
    <s v="0060"/>
    <s v="R1"/>
    <s v="10-60"/>
    <x v="0"/>
    <x v="0"/>
    <n v="10719"/>
    <x v="0"/>
  </r>
  <r>
    <s v="12055638714"/>
    <s v="25160INV01BG"/>
    <s v="FA"/>
    <s v="R4"/>
    <d v="2025-06-09T00:00:00"/>
    <s v=""/>
    <s v="3106"/>
    <x v="0"/>
    <s v="10719"/>
    <s v="0"/>
    <n v="-5"/>
    <s v=""/>
    <n v="-5"/>
    <s v="USD"/>
    <s v="O1"/>
    <s v="USMO6570593700"/>
    <s v="1205563871410719"/>
    <s v=""/>
    <s v="BATCH_ID"/>
    <d v="2025-06-09T00:00:00"/>
    <d v="2025-06-10T00:00:00"/>
    <n v="0"/>
    <s v=""/>
    <s v=""/>
    <s v="3102149778"/>
    <s v="200015569458"/>
    <s v="0010"/>
    <s v="0060"/>
    <s v="R1"/>
    <s v="10-60"/>
    <x v="0"/>
    <x v="0"/>
    <n v="10719"/>
    <x v="0"/>
  </r>
  <r>
    <s v="12055638767"/>
    <s v="25160INV01BN"/>
    <s v="FA"/>
    <s v="R4"/>
    <d v="2025-06-09T00:00:00"/>
    <s v=""/>
    <s v="3106"/>
    <x v="0"/>
    <s v="10719"/>
    <s v="0"/>
    <n v="-5"/>
    <s v=""/>
    <n v="-5"/>
    <s v="USD"/>
    <s v="O1"/>
    <s v="USMO6560511200"/>
    <s v="1205563876710719"/>
    <s v=""/>
    <s v="BATCH_ID"/>
    <d v="2025-06-09T00:00:00"/>
    <d v="2025-06-10T00:00:00"/>
    <n v="0"/>
    <s v=""/>
    <s v=""/>
    <s v="3102318750"/>
    <s v="200016409373"/>
    <s v="0010"/>
    <s v="0060"/>
    <s v="R1"/>
    <s v="10-60"/>
    <x v="0"/>
    <x v="0"/>
    <n v="10719"/>
    <x v="0"/>
  </r>
  <r>
    <s v="12055640213"/>
    <s v="25163INV01BG"/>
    <s v="FA"/>
    <s v="R4"/>
    <d v="2025-06-12T00:00:00"/>
    <s v=""/>
    <s v="3106"/>
    <x v="0"/>
    <s v="10719"/>
    <s v="0"/>
    <n v="-5"/>
    <s v=""/>
    <n v="-5"/>
    <s v="USD"/>
    <s v="O1"/>
    <s v="USMO6560517460"/>
    <s v="1205564021310719"/>
    <s v=""/>
    <s v="BATCH_ID"/>
    <d v="2025-06-12T00:00:00"/>
    <d v="2025-06-13T00:00:00"/>
    <n v="0"/>
    <s v=""/>
    <s v=""/>
    <s v="3101493204"/>
    <s v="200011915697"/>
    <s v="0010"/>
    <s v="0060"/>
    <s v="R1"/>
    <s v="10-60"/>
    <x v="0"/>
    <x v="0"/>
    <n v="10719"/>
    <x v="0"/>
  </r>
  <r>
    <s v="12055640303"/>
    <s v="25163INV01BG"/>
    <s v="FA"/>
    <s v="R4"/>
    <d v="2025-06-12T00:00:00"/>
    <s v=""/>
    <s v="3106"/>
    <x v="0"/>
    <s v="10469"/>
    <s v="0"/>
    <n v="-5"/>
    <s v=""/>
    <n v="-5"/>
    <s v="USD"/>
    <s v="O1"/>
    <s v="USMO6561315520"/>
    <s v="1205564030310469"/>
    <s v=""/>
    <s v="BATCH_ID"/>
    <d v="2025-06-12T00:00:00"/>
    <d v="2025-06-13T00:00:00"/>
    <n v="0"/>
    <s v=""/>
    <s v=""/>
    <s v="3101483645"/>
    <s v="200012879017"/>
    <s v="0010"/>
    <s v="0060"/>
    <s v="R1"/>
    <s v="10-60"/>
    <x v="0"/>
    <x v="0"/>
    <n v="10469"/>
    <x v="2"/>
  </r>
  <r>
    <s v="12055640303"/>
    <s v="25163INV01BG"/>
    <s v="FA"/>
    <s v="R4"/>
    <d v="2025-06-12T00:00:00"/>
    <s v=""/>
    <s v="3106"/>
    <x v="1"/>
    <s v="10514"/>
    <s v="0"/>
    <n v="-5"/>
    <s v=""/>
    <n v="-5"/>
    <s v="USD"/>
    <s v="O1"/>
    <s v="USMO6561315520"/>
    <s v="1205564030310514"/>
    <s v=""/>
    <s v="BATCH_ID"/>
    <d v="2025-06-12T00:00:00"/>
    <d v="2025-06-13T00:00:00"/>
    <n v="0"/>
    <s v=""/>
    <s v=""/>
    <s v="3101483547"/>
    <s v="200012879017"/>
    <s v="0010"/>
    <s v="0060"/>
    <s v="R1"/>
    <s v="10-60"/>
    <x v="0"/>
    <x v="1"/>
    <n v="10514"/>
    <x v="1"/>
  </r>
  <r>
    <s v="12055640660"/>
    <s v="25163INV01BG"/>
    <s v="FA"/>
    <s v="R4"/>
    <d v="2025-06-12T00:00:00"/>
    <s v=""/>
    <s v="3106"/>
    <x v="0"/>
    <s v="10469"/>
    <s v="0"/>
    <n v="-5"/>
    <s v=""/>
    <n v="-5"/>
    <s v="USD"/>
    <s v="O1"/>
    <s v="USMO6561315080"/>
    <s v="1205564066010469"/>
    <s v=""/>
    <s v="BATCH_ID"/>
    <d v="2025-06-12T00:00:00"/>
    <d v="2025-06-13T00:00:00"/>
    <n v="0"/>
    <s v=""/>
    <s v=""/>
    <s v="3102001892"/>
    <s v="200014849927"/>
    <s v="0010"/>
    <s v="0060"/>
    <s v="R1"/>
    <s v="10-60"/>
    <x v="0"/>
    <x v="0"/>
    <n v="10469"/>
    <x v="2"/>
  </r>
  <r>
    <s v="12055640660"/>
    <s v="25163INV01BG"/>
    <s v="FA"/>
    <s v="R4"/>
    <d v="2025-06-12T00:00:00"/>
    <s v=""/>
    <s v="3106"/>
    <x v="1"/>
    <s v="10514"/>
    <s v="0"/>
    <n v="-5"/>
    <s v=""/>
    <n v="-5"/>
    <s v="USD"/>
    <s v="O1"/>
    <s v="USMO6561315080"/>
    <s v="1205564066010514"/>
    <s v=""/>
    <s v="BATCH_ID"/>
    <d v="2025-06-12T00:00:00"/>
    <d v="2025-06-13T00:00:00"/>
    <n v="0"/>
    <s v=""/>
    <s v=""/>
    <s v="3102001894"/>
    <s v="200014849927"/>
    <s v="0010"/>
    <s v="0060"/>
    <s v="R1"/>
    <s v="10-60"/>
    <x v="0"/>
    <x v="1"/>
    <n v="10514"/>
    <x v="1"/>
  </r>
  <r>
    <s v="12055640728"/>
    <s v="25163INV01BG"/>
    <s v="FA"/>
    <s v="R4"/>
    <d v="2025-06-12T00:00:00"/>
    <s v=""/>
    <s v="3106"/>
    <x v="0"/>
    <s v="10469"/>
    <s v="0"/>
    <n v="-5"/>
    <s v=""/>
    <n v="-5"/>
    <s v="USD"/>
    <s v="O1"/>
    <s v="USMO6561314320"/>
    <s v="1205564072810469"/>
    <s v=""/>
    <s v="BATCH_ID"/>
    <d v="2025-06-12T00:00:00"/>
    <d v="2025-06-13T00:00:00"/>
    <n v="0"/>
    <s v=""/>
    <s v=""/>
    <s v="3102001919"/>
    <s v="200014853002"/>
    <s v="0010"/>
    <s v="0060"/>
    <s v="R1"/>
    <s v="10-60"/>
    <x v="0"/>
    <x v="0"/>
    <n v="10469"/>
    <x v="2"/>
  </r>
  <r>
    <s v="12055640728"/>
    <s v="25163INV01BG"/>
    <s v="FA"/>
    <s v="R4"/>
    <d v="2025-06-12T00:00:00"/>
    <s v=""/>
    <s v="3106"/>
    <x v="1"/>
    <s v="10514"/>
    <s v="0"/>
    <n v="-5"/>
    <s v=""/>
    <n v="-5"/>
    <s v="USD"/>
    <s v="O1"/>
    <s v="USMO6561314320"/>
    <s v="1205564072810514"/>
    <s v=""/>
    <s v="BATCH_ID"/>
    <d v="2025-06-12T00:00:00"/>
    <d v="2025-06-13T00:00:00"/>
    <n v="0"/>
    <s v=""/>
    <s v=""/>
    <s v="3102001920"/>
    <s v="200014853002"/>
    <s v="0010"/>
    <s v="0060"/>
    <s v="R1"/>
    <s v="10-60"/>
    <x v="0"/>
    <x v="1"/>
    <n v="10514"/>
    <x v="1"/>
  </r>
  <r>
    <s v="12055640842"/>
    <s v="25163INV01AA"/>
    <s v="FA"/>
    <s v="R4"/>
    <d v="2025-06-12T00:00:00"/>
    <s v=""/>
    <s v="3106"/>
    <x v="0"/>
    <s v="10719"/>
    <s v="0"/>
    <n v="-5.44"/>
    <s v=""/>
    <n v="-5.44"/>
    <s v="USD"/>
    <s v="O1"/>
    <s v="USMO6560514420"/>
    <s v="1205564084210719"/>
    <s v=""/>
    <s v="BATCH_ID"/>
    <d v="2025-06-12T00:00:00"/>
    <d v="2025-06-13T00:00:00"/>
    <n v="0"/>
    <s v=""/>
    <s v=""/>
    <s v="3102196940"/>
    <s v="200015789866"/>
    <s v="0010"/>
    <s v="0060"/>
    <s v="R1"/>
    <s v="10-60"/>
    <x v="0"/>
    <x v="0"/>
    <n v="10719"/>
    <x v="0"/>
  </r>
  <r>
    <s v="12055640913"/>
    <s v="25163INV01AA"/>
    <s v="FA"/>
    <s v="R4"/>
    <d v="2025-06-12T00:00:00"/>
    <s v=""/>
    <s v="3106"/>
    <x v="1"/>
    <s v="10514"/>
    <s v="0"/>
    <n v="-7.03"/>
    <s v=""/>
    <n v="-7.03"/>
    <s v="USD"/>
    <s v="O1"/>
    <s v="USMO6561327160"/>
    <s v="1205564091310514"/>
    <s v=""/>
    <s v="BATCH_ID"/>
    <d v="2025-06-12T00:00:00"/>
    <d v="2025-06-13T00:00:00"/>
    <n v="0"/>
    <s v=""/>
    <s v=""/>
    <s v="3102199838"/>
    <s v="200015809003"/>
    <s v="0010"/>
    <s v="0060"/>
    <s v="R1"/>
    <s v="10-60"/>
    <x v="0"/>
    <x v="1"/>
    <n v="10514"/>
    <x v="1"/>
  </r>
  <r>
    <s v="12055640913"/>
    <s v="25163INV01AA"/>
    <s v="FA"/>
    <s v="R4"/>
    <d v="2025-06-12T00:00:00"/>
    <s v=""/>
    <s v="3106"/>
    <x v="0"/>
    <s v="10469"/>
    <s v="0"/>
    <n v="-5"/>
    <s v=""/>
    <n v="-5"/>
    <s v="USD"/>
    <s v="O1"/>
    <s v="USMO6561327160"/>
    <s v="1205564091310469"/>
    <s v=""/>
    <s v="BATCH_ID"/>
    <d v="2025-06-12T00:00:00"/>
    <d v="2025-06-13T00:00:00"/>
    <n v="0"/>
    <s v=""/>
    <s v=""/>
    <s v="3102199837"/>
    <s v="200015809003"/>
    <s v="0010"/>
    <s v="0060"/>
    <s v="R1"/>
    <s v="10-60"/>
    <x v="0"/>
    <x v="0"/>
    <n v="10469"/>
    <x v="2"/>
  </r>
  <r>
    <s v="12055640969"/>
    <s v="25163INV01BG"/>
    <s v="FA"/>
    <s v="R4"/>
    <d v="2025-06-12T00:00:00"/>
    <s v=""/>
    <s v="3106"/>
    <x v="0"/>
    <s v="10469"/>
    <s v="0"/>
    <n v="-5"/>
    <s v=""/>
    <n v="-5"/>
    <s v="USD"/>
    <s v="O1"/>
    <s v="USMO6561314570"/>
    <s v="1205564096910469"/>
    <s v=""/>
    <s v="BATCH_ID"/>
    <d v="2025-06-12T00:00:00"/>
    <d v="2025-06-13T00:00:00"/>
    <n v="0"/>
    <s v=""/>
    <s v=""/>
    <s v="3102252051"/>
    <s v="200016075174"/>
    <s v="0010"/>
    <s v="0060"/>
    <s v="R1"/>
    <s v="10-60"/>
    <x v="0"/>
    <x v="0"/>
    <n v="10469"/>
    <x v="2"/>
  </r>
  <r>
    <s v="12055640969"/>
    <s v="25163INV01BG"/>
    <s v="FA"/>
    <s v="R4"/>
    <d v="2025-06-12T00:00:00"/>
    <s v=""/>
    <s v="3106"/>
    <x v="1"/>
    <s v="10514"/>
    <s v="0"/>
    <n v="-5"/>
    <s v=""/>
    <n v="-5"/>
    <s v="USD"/>
    <s v="O1"/>
    <s v="USMO6561314570"/>
    <s v="1205564096910514"/>
    <s v=""/>
    <s v="BATCH_ID"/>
    <d v="2025-06-12T00:00:00"/>
    <d v="2025-06-13T00:00:00"/>
    <n v="0"/>
    <s v=""/>
    <s v=""/>
    <s v="3102252053"/>
    <s v="200016075174"/>
    <s v="0010"/>
    <s v="0060"/>
    <s v="R1"/>
    <s v="10-60"/>
    <x v="0"/>
    <x v="1"/>
    <n v="10514"/>
    <x v="1"/>
  </r>
  <r>
    <s v="12055641050"/>
    <s v="25167CHCH1AA"/>
    <s v="FA"/>
    <s v="R4"/>
    <d v="2025-06-16T00:00:00"/>
    <s v=""/>
    <s v="3106"/>
    <x v="0"/>
    <s v="10719"/>
    <s v="0"/>
    <n v="-5"/>
    <s v=""/>
    <n v="-5"/>
    <s v="USD"/>
    <s v="O1"/>
    <s v="USMO6485497990"/>
    <s v="1205564105010719"/>
    <s v=""/>
    <s v="FF_MD_08"/>
    <d v="2025-06-16T00:00:00"/>
    <d v="2025-06-18T00:00:00"/>
    <n v="0"/>
    <s v=""/>
    <s v=""/>
    <s v="3101631989"/>
    <s v="200011449754"/>
    <s v="0010"/>
    <s v="0060"/>
    <s v="R1"/>
    <s v="10-60"/>
    <x v="0"/>
    <x v="0"/>
    <n v="10719"/>
    <x v="0"/>
  </r>
  <r>
    <s v="12055641641"/>
    <s v="25167INV01BF"/>
    <s v="FA"/>
    <s v="R4"/>
    <d v="2025-06-16T00:00:00"/>
    <s v=""/>
    <s v="3106"/>
    <x v="1"/>
    <s v="10514"/>
    <s v="0"/>
    <n v="-5"/>
    <s v=""/>
    <n v="-5"/>
    <s v="USD"/>
    <s v="O1"/>
    <s v="USMO6561321240"/>
    <s v="1205564164110514"/>
    <s v=""/>
    <s v="BATCH_ID"/>
    <d v="2025-06-16T00:00:00"/>
    <d v="2025-06-17T00:00:00"/>
    <n v="0"/>
    <s v=""/>
    <s v=""/>
    <s v="3101579770"/>
    <s v="200012162141"/>
    <s v="0010"/>
    <s v="0060"/>
    <s v="R1"/>
    <s v="10-60"/>
    <x v="0"/>
    <x v="1"/>
    <n v="10514"/>
    <x v="1"/>
  </r>
  <r>
    <s v="12055641641"/>
    <s v="25167INV01BF"/>
    <s v="FA"/>
    <s v="R4"/>
    <d v="2025-06-16T00:00:00"/>
    <s v=""/>
    <s v="3106"/>
    <x v="0"/>
    <s v="10469"/>
    <s v="0"/>
    <n v="-5"/>
    <s v=""/>
    <n v="-5"/>
    <s v="USD"/>
    <s v="O1"/>
    <s v="USMO6561321240"/>
    <s v="1205564164110469"/>
    <s v=""/>
    <s v="BATCH_ID"/>
    <d v="2025-06-16T00:00:00"/>
    <d v="2025-06-17T00:00:00"/>
    <n v="0"/>
    <s v=""/>
    <s v=""/>
    <s v="3101579576"/>
    <s v="200012162141"/>
    <s v="0010"/>
    <s v="0060"/>
    <s v="R1"/>
    <s v="10-60"/>
    <x v="0"/>
    <x v="0"/>
    <n v="10469"/>
    <x v="2"/>
  </r>
  <r>
    <s v="12055641685"/>
    <s v="25167INV01BF"/>
    <s v="FA"/>
    <s v="R4"/>
    <d v="2025-06-16T00:00:00"/>
    <s v=""/>
    <s v="3106"/>
    <x v="1"/>
    <s v="10514"/>
    <s v="0"/>
    <n v="-5.77"/>
    <s v=""/>
    <n v="-5.77"/>
    <s v="USD"/>
    <s v="O1"/>
    <s v="USMO6561317200"/>
    <s v="1205564168510514"/>
    <s v=""/>
    <s v="BATCH_ID"/>
    <d v="2025-06-16T00:00:00"/>
    <d v="2025-06-17T00:00:00"/>
    <n v="0"/>
    <s v=""/>
    <s v=""/>
    <s v="3101603804"/>
    <s v="200012161515"/>
    <s v="0010"/>
    <s v="0060"/>
    <s v="R1"/>
    <s v="10-60"/>
    <x v="0"/>
    <x v="1"/>
    <n v="10514"/>
    <x v="1"/>
  </r>
  <r>
    <s v="12055641685"/>
    <s v="25167INV01BF"/>
    <s v="FA"/>
    <s v="R4"/>
    <d v="2025-06-16T00:00:00"/>
    <s v=""/>
    <s v="3106"/>
    <x v="0"/>
    <s v="10469"/>
    <s v="0"/>
    <n v="-5"/>
    <s v=""/>
    <n v="-5"/>
    <s v="USD"/>
    <s v="O1"/>
    <s v="USMO6561317200"/>
    <s v="1205564168510469"/>
    <s v=""/>
    <s v="BATCH_ID"/>
    <d v="2025-06-16T00:00:00"/>
    <d v="2025-06-17T00:00:00"/>
    <n v="0"/>
    <s v=""/>
    <s v=""/>
    <s v="3101603709"/>
    <s v="200012161515"/>
    <s v="0010"/>
    <s v="0060"/>
    <s v="R1"/>
    <s v="10-60"/>
    <x v="0"/>
    <x v="0"/>
    <n v="10469"/>
    <x v="2"/>
  </r>
  <r>
    <s v="12055642645"/>
    <s v="25170INV01AQ"/>
    <s v="FA"/>
    <s v="R4"/>
    <d v="2025-06-19T00:00:00"/>
    <s v=""/>
    <s v="3106"/>
    <x v="0"/>
    <s v="10719"/>
    <s v="0"/>
    <n v="-6.46"/>
    <s v=""/>
    <n v="-6.46"/>
    <s v="USD"/>
    <s v="O1"/>
    <s v="USMO6560526890"/>
    <s v="1205564264510719"/>
    <s v=""/>
    <s v="BATCH_ID"/>
    <d v="2025-06-19T00:00:00"/>
    <d v="2025-06-20T00:00:00"/>
    <n v="0"/>
    <s v=""/>
    <s v=""/>
    <s v="3101542118"/>
    <s v="200011889066"/>
    <s v="0010"/>
    <s v="0060"/>
    <s v="R1"/>
    <s v="10-60"/>
    <x v="0"/>
    <x v="0"/>
    <n v="10719"/>
    <x v="0"/>
  </r>
  <r>
    <s v="12055642717"/>
    <s v="25170INV01AQ"/>
    <s v="FA"/>
    <s v="R4"/>
    <d v="2025-06-19T00:00:00"/>
    <s v=""/>
    <s v="3106"/>
    <x v="0"/>
    <s v="10469"/>
    <s v="0"/>
    <n v="-5"/>
    <s v=""/>
    <n v="-5"/>
    <s v="USD"/>
    <s v="O1"/>
    <s v="USMO6561322490"/>
    <s v="1205564271710469"/>
    <s v=""/>
    <s v="BATCH_ID"/>
    <d v="2025-06-19T00:00:00"/>
    <d v="2025-06-20T00:00:00"/>
    <n v="0"/>
    <s v=""/>
    <s v=""/>
    <s v="3101495497"/>
    <s v="200011872047"/>
    <s v="0010"/>
    <s v="0060"/>
    <s v="R1"/>
    <s v="10-60"/>
    <x v="0"/>
    <x v="0"/>
    <n v="10469"/>
    <x v="2"/>
  </r>
  <r>
    <s v="12055642717"/>
    <s v="25170INV01AQ"/>
    <s v="FA"/>
    <s v="R4"/>
    <d v="2025-06-19T00:00:00"/>
    <s v=""/>
    <s v="3106"/>
    <x v="1"/>
    <s v="10514"/>
    <s v="0"/>
    <n v="-5"/>
    <s v=""/>
    <n v="-5"/>
    <s v="USD"/>
    <s v="O1"/>
    <s v="USMO6561322490"/>
    <s v="1205564271710514"/>
    <s v=""/>
    <s v="BATCH_ID"/>
    <d v="2025-06-19T00:00:00"/>
    <d v="2025-06-20T00:00:00"/>
    <n v="0"/>
    <s v=""/>
    <s v=""/>
    <s v="3101495592"/>
    <s v="200011872047"/>
    <s v="0010"/>
    <s v="0060"/>
    <s v="R1"/>
    <s v="10-60"/>
    <x v="0"/>
    <x v="1"/>
    <n v="10514"/>
    <x v="1"/>
  </r>
  <r>
    <s v="12055642862"/>
    <s v="25170INV01AQ"/>
    <s v="FA"/>
    <s v="R4"/>
    <d v="2025-06-19T00:00:00"/>
    <s v=""/>
    <s v="3106"/>
    <x v="0"/>
    <s v="10469"/>
    <s v="0"/>
    <n v="-5"/>
    <s v=""/>
    <n v="-5"/>
    <s v="USD"/>
    <s v="O1"/>
    <s v="USMO6561394900"/>
    <s v="1205564286210469"/>
    <s v=""/>
    <s v="BATCH_ID"/>
    <d v="2025-06-19T00:00:00"/>
    <d v="2025-06-20T00:00:00"/>
    <n v="0"/>
    <s v=""/>
    <s v=""/>
    <s v="3102321595"/>
    <s v="200016421048"/>
    <s v="0010"/>
    <s v="0060"/>
    <s v="R1"/>
    <s v="10-60"/>
    <x v="0"/>
    <x v="0"/>
    <n v="10469"/>
    <x v="2"/>
  </r>
  <r>
    <s v="12055643784"/>
    <s v="25174INV01BJ"/>
    <s v="FA"/>
    <s v="R4"/>
    <d v="2025-06-23T00:00:00"/>
    <s v=""/>
    <s v="3106"/>
    <x v="0"/>
    <s v="10719"/>
    <s v="0"/>
    <n v="-5"/>
    <s v=""/>
    <n v="-5"/>
    <s v="USD"/>
    <s v="O1"/>
    <s v="USMO6560522540"/>
    <s v="1205564378410719"/>
    <s v=""/>
    <s v="BATCH_ID"/>
    <d v="2025-06-23T00:00:00"/>
    <d v="2025-06-24T00:00:00"/>
    <n v="0"/>
    <s v=""/>
    <s v=""/>
    <s v="3101532686"/>
    <s v="200011757743"/>
    <s v="0010"/>
    <s v="0060"/>
    <s v="R1"/>
    <s v="10-60"/>
    <x v="0"/>
    <x v="0"/>
    <n v="10719"/>
    <x v="0"/>
  </r>
  <r>
    <s v="12055643833"/>
    <s v="25174INV01BJ"/>
    <s v="FA"/>
    <s v="R4"/>
    <d v="2025-06-23T00:00:00"/>
    <s v=""/>
    <s v="3106"/>
    <x v="0"/>
    <s v="10719"/>
    <s v="0"/>
    <n v="-5"/>
    <s v=""/>
    <n v="-5"/>
    <s v="USD"/>
    <s v="O1"/>
    <s v="USMO6560523060"/>
    <s v="1205564383310719"/>
    <s v=""/>
    <s v="BATCH_ID"/>
    <d v="2025-06-23T00:00:00"/>
    <d v="2025-06-24T00:00:00"/>
    <n v="0"/>
    <s v=""/>
    <s v=""/>
    <s v="3101529565"/>
    <s v="200011771546"/>
    <s v="0010"/>
    <s v="0060"/>
    <s v="R1"/>
    <s v="10-60"/>
    <x v="0"/>
    <x v="0"/>
    <n v="10719"/>
    <x v="0"/>
  </r>
  <r>
    <s v="12055643973"/>
    <s v="25174INV01BJ"/>
    <s v="FA"/>
    <s v="R4"/>
    <d v="2025-06-23T00:00:00"/>
    <s v=""/>
    <s v="3106"/>
    <x v="0"/>
    <s v="10469"/>
    <s v="0"/>
    <n v="-5"/>
    <s v=""/>
    <n v="-5"/>
    <s v="USD"/>
    <s v="O1"/>
    <s v="USMO6561324020"/>
    <s v="1205564397310469"/>
    <s v=""/>
    <s v="BATCH_ID"/>
    <d v="2025-06-23T00:00:00"/>
    <d v="2025-06-24T00:00:00"/>
    <n v="0"/>
    <s v=""/>
    <s v=""/>
    <s v="3102050126"/>
    <s v="200015078146"/>
    <s v="0010"/>
    <s v="0060"/>
    <s v="R1"/>
    <s v="10-60"/>
    <x v="0"/>
    <x v="0"/>
    <n v="10469"/>
    <x v="2"/>
  </r>
  <r>
    <s v="12055643973"/>
    <s v="25174INV01BJ"/>
    <s v="FA"/>
    <s v="R4"/>
    <d v="2025-06-23T00:00:00"/>
    <s v=""/>
    <s v="3106"/>
    <x v="1"/>
    <s v="10514"/>
    <s v="0"/>
    <n v="-5"/>
    <s v=""/>
    <n v="-5"/>
    <s v="USD"/>
    <s v="O1"/>
    <s v="USMO6561324020"/>
    <s v="1205564397310514"/>
    <s v=""/>
    <s v="BATCH_ID"/>
    <d v="2025-06-23T00:00:00"/>
    <d v="2025-06-24T00:00:00"/>
    <n v="0"/>
    <s v=""/>
    <s v=""/>
    <s v="3102050127"/>
    <s v="200015078146"/>
    <s v="0010"/>
    <s v="0060"/>
    <s v="R1"/>
    <s v="10-60"/>
    <x v="0"/>
    <x v="1"/>
    <n v="10514"/>
    <x v="1"/>
  </r>
  <r>
    <s v="12055644084"/>
    <s v="25174INV01BJ"/>
    <s v="FA"/>
    <s v="R4"/>
    <d v="2025-06-23T00:00:00"/>
    <s v=""/>
    <s v="3106"/>
    <x v="0"/>
    <s v="10469"/>
    <s v="0"/>
    <n v="-5"/>
    <s v=""/>
    <n v="-5"/>
    <s v="USD"/>
    <s v="O1"/>
    <s v="USMO6561385841"/>
    <s v="1205564408410469"/>
    <s v=""/>
    <s v="BATCH_ID"/>
    <d v="2025-06-23T00:00:00"/>
    <d v="2025-06-24T00:00:00"/>
    <n v="0"/>
    <s v=""/>
    <s v=""/>
    <s v="3102269763"/>
    <s v="200016161941"/>
    <s v="0010"/>
    <s v="0060"/>
    <s v="R1"/>
    <s v="10-60"/>
    <x v="0"/>
    <x v="0"/>
    <n v="10469"/>
    <x v="2"/>
  </r>
  <r>
    <s v="12055644084"/>
    <s v="25174INV01BJ"/>
    <s v="FA"/>
    <s v="R4"/>
    <d v="2025-06-23T00:00:00"/>
    <s v=""/>
    <s v="3106"/>
    <x v="1"/>
    <s v="10514"/>
    <s v="0"/>
    <n v="-5"/>
    <s v=""/>
    <n v="-5"/>
    <s v="USD"/>
    <s v="O1"/>
    <s v="USMO6561385841"/>
    <s v="1205564408410514"/>
    <s v=""/>
    <s v="BATCH_ID"/>
    <d v="2025-06-23T00:00:00"/>
    <d v="2025-06-24T00:00:00"/>
    <n v="0"/>
    <s v=""/>
    <s v=""/>
    <s v="3102269764"/>
    <s v="200016161941"/>
    <s v="0010"/>
    <s v="0060"/>
    <s v="R1"/>
    <s v="10-60"/>
    <x v="0"/>
    <x v="1"/>
    <n v="10514"/>
    <x v="1"/>
  </r>
  <r>
    <s v="12055645545"/>
    <s v="25177INV01BC"/>
    <s v="FA"/>
    <s v="R4"/>
    <d v="2025-06-26T00:00:00"/>
    <s v=""/>
    <s v="3106"/>
    <x v="0"/>
    <s v="10719"/>
    <s v="0"/>
    <n v="-5"/>
    <s v=""/>
    <n v="-5"/>
    <s v="USD"/>
    <s v="O1"/>
    <s v="USMO6485492020"/>
    <s v="1205564554510719"/>
    <s v=""/>
    <s v="BATCH_ID"/>
    <d v="2025-06-26T00:00:00"/>
    <d v="2025-06-27T00:00:00"/>
    <n v="0"/>
    <s v=""/>
    <s v=""/>
    <s v="3101732180"/>
    <s v="200011585342"/>
    <s v="0010"/>
    <s v="0060"/>
    <s v="R1"/>
    <s v="10-60"/>
    <x v="0"/>
    <x v="0"/>
    <n v="10719"/>
    <x v="0"/>
  </r>
  <r>
    <s v="12055645575"/>
    <s v="25177INV01BC"/>
    <s v="FA"/>
    <s v="R4"/>
    <d v="2025-06-26T00:00:00"/>
    <s v=""/>
    <s v="3106"/>
    <x v="0"/>
    <s v="10719"/>
    <s v="0"/>
    <n v="-5"/>
    <s v=""/>
    <n v="-5"/>
    <s v="USD"/>
    <s v="O1"/>
    <s v="USMO6560518150"/>
    <s v="1205564557510719"/>
    <s v=""/>
    <s v="BATCH_ID"/>
    <d v="2025-06-26T00:00:00"/>
    <d v="2025-06-27T00:00:00"/>
    <n v="0"/>
    <s v=""/>
    <s v=""/>
    <s v="3101529243"/>
    <s v="200011548225"/>
    <s v="0010"/>
    <s v="0060"/>
    <s v="R1"/>
    <s v="10-60"/>
    <x v="0"/>
    <x v="0"/>
    <n v="10719"/>
    <x v="0"/>
  </r>
  <r>
    <s v="12055645582"/>
    <s v="25177INV01AX"/>
    <s v="FA"/>
    <s v="R4"/>
    <d v="2025-06-26T00:00:00"/>
    <s v=""/>
    <s v="3106"/>
    <x v="0"/>
    <s v="10719"/>
    <s v="0"/>
    <n v="-5"/>
    <s v=""/>
    <n v="-5"/>
    <s v="USD"/>
    <s v="O1"/>
    <s v="USMO6570596030"/>
    <s v="1205564558210719"/>
    <s v=""/>
    <s v="BATCH_ID"/>
    <d v="2025-06-26T00:00:00"/>
    <d v="2025-06-27T00:00:00"/>
    <n v="0"/>
    <s v=""/>
    <s v=""/>
    <s v="3101590878"/>
    <s v="200012128712"/>
    <s v="0010"/>
    <s v="0060"/>
    <s v="R1"/>
    <s v="10-60"/>
    <x v="0"/>
    <x v="0"/>
    <n v="10719"/>
    <x v="0"/>
  </r>
  <r>
    <s v="12055645627"/>
    <s v="25177INV01BC"/>
    <s v="FA"/>
    <s v="R4"/>
    <d v="2025-06-26T00:00:00"/>
    <s v=""/>
    <s v="3106"/>
    <x v="0"/>
    <s v="10719"/>
    <s v="0"/>
    <n v="-5.68"/>
    <s v=""/>
    <n v="-5.68"/>
    <s v="USD"/>
    <s v="O1"/>
    <s v="USMO6485494160"/>
    <s v="1205564562710719"/>
    <s v=""/>
    <s v="BATCH_ID"/>
    <d v="2025-06-26T00:00:00"/>
    <d v="2025-06-27T00:00:00"/>
    <n v="0"/>
    <s v=""/>
    <s v=""/>
    <s v="3101539637"/>
    <s v="200011582257"/>
    <s v="0010"/>
    <s v="0060"/>
    <s v="R1"/>
    <s v="10-60"/>
    <x v="0"/>
    <x v="0"/>
    <n v="10719"/>
    <x v="0"/>
  </r>
  <r>
    <s v="12055645715"/>
    <s v="25177INV01BC"/>
    <s v="FA"/>
    <s v="R4"/>
    <d v="2025-06-26T00:00:00"/>
    <s v=""/>
    <s v="3106"/>
    <x v="0"/>
    <s v="10719"/>
    <s v="0"/>
    <n v="-5"/>
    <s v=""/>
    <n v="-5"/>
    <s v="USD"/>
    <s v="O1"/>
    <s v="USMO6570593410"/>
    <s v="1205564571510719"/>
    <s v=""/>
    <s v="BATCH_ID"/>
    <d v="2025-06-26T00:00:00"/>
    <d v="2025-06-27T00:00:00"/>
    <n v="0"/>
    <s v=""/>
    <s v=""/>
    <s v="3101568292"/>
    <s v="200013451949"/>
    <s v="0010"/>
    <s v="0060"/>
    <s v="R1"/>
    <s v="10-60"/>
    <x v="0"/>
    <x v="0"/>
    <n v="10719"/>
    <x v="0"/>
  </r>
  <r>
    <s v="12055645777"/>
    <s v="25177INV01BC"/>
    <s v="FA"/>
    <s v="R4"/>
    <d v="2025-06-26T00:00:00"/>
    <s v=""/>
    <s v="3106"/>
    <x v="0"/>
    <s v="10719"/>
    <s v="0"/>
    <n v="-5"/>
    <s v=""/>
    <n v="-5"/>
    <s v="USD"/>
    <s v="O1"/>
    <s v="USMO6560518100"/>
    <s v="1205564577710719"/>
    <s v=""/>
    <s v="BATCH_ID"/>
    <d v="2025-06-26T00:00:00"/>
    <d v="2025-06-27T00:00:00"/>
    <n v="0"/>
    <s v=""/>
    <s v=""/>
    <s v="3101727752"/>
    <s v="200013445974"/>
    <s v="0010"/>
    <s v="0060"/>
    <s v="R1"/>
    <s v="10-60"/>
    <x v="0"/>
    <x v="0"/>
    <n v="10719"/>
    <x v="0"/>
  </r>
  <r>
    <s v="12055645798"/>
    <s v="25177INV01BC"/>
    <s v="FA"/>
    <s v="R4"/>
    <d v="2025-06-26T00:00:00"/>
    <s v=""/>
    <s v="3106"/>
    <x v="0"/>
    <s v="10719"/>
    <s v="0"/>
    <n v="-36.51"/>
    <s v=""/>
    <n v="-36.51"/>
    <s v="USD"/>
    <s v="O1"/>
    <s v="USMO6485493820"/>
    <s v="1205564579810719"/>
    <s v=""/>
    <s v="BATCH_ID"/>
    <d v="2025-06-26T00:00:00"/>
    <d v="2025-06-27T00:00:00"/>
    <n v="0"/>
    <s v=""/>
    <s v=""/>
    <s v="3101659199"/>
    <s v="200013451626"/>
    <s v="0010"/>
    <s v="0060"/>
    <s v="R1"/>
    <s v="10-60"/>
    <x v="0"/>
    <x v="0"/>
    <n v="10719"/>
    <x v="0"/>
  </r>
  <r>
    <s v="12055646686"/>
    <s v="25181INV01A3"/>
    <s v="FA"/>
    <s v="R4"/>
    <d v="2025-06-30T00:00:00"/>
    <s v=""/>
    <s v="3106"/>
    <x v="0"/>
    <s v="10719"/>
    <s v="0"/>
    <n v="-5"/>
    <s v=""/>
    <n v="-5"/>
    <s v="USD"/>
    <s v="O1"/>
    <s v="USMO6571471481"/>
    <s v="1205564668610719"/>
    <s v=""/>
    <s v="BATCH_ID"/>
    <d v="2025-06-30T00:00:00"/>
    <d v="2025-07-01T00:00:00"/>
    <n v="0"/>
    <s v=""/>
    <s v=""/>
    <s v="3101555727"/>
    <s v="200012627317"/>
    <s v="0010"/>
    <s v="0060"/>
    <s v="R1"/>
    <s v="10-60"/>
    <x v="0"/>
    <x v="0"/>
    <n v="10719"/>
    <x v="0"/>
  </r>
  <r>
    <s v="12150623199"/>
    <s v="25153COCH1AE"/>
    <s v="FA"/>
    <s v="R4"/>
    <d v="2025-06-02T00:00:00"/>
    <s v=""/>
    <s v="3106"/>
    <x v="0"/>
    <s v="10719"/>
    <s v="0"/>
    <n v="-5"/>
    <s v=""/>
    <n v="-5"/>
    <s v="USD"/>
    <s v="O1"/>
    <s v="USMO6570591410"/>
    <s v="1215062319910719"/>
    <s v=""/>
    <s v="FF_MD_07"/>
    <d v="2025-06-02T00:00:00"/>
    <d v="2025-06-05T00:00:00"/>
    <n v="0"/>
    <s v=""/>
    <s v=""/>
    <s v="3101687176"/>
    <s v="200011114382"/>
    <s v="0010"/>
    <s v="0060"/>
    <s v="C1"/>
    <s v="10-60"/>
    <x v="0"/>
    <x v="0"/>
    <n v="10719"/>
    <x v="0"/>
  </r>
  <r>
    <s v="12150623324"/>
    <s v="25153COCH1AE"/>
    <s v="FA"/>
    <s v="R4"/>
    <d v="2025-06-02T00:00:00"/>
    <s v=""/>
    <s v="3106"/>
    <x v="0"/>
    <s v="10719"/>
    <s v="0"/>
    <n v="-5.98"/>
    <s v=""/>
    <n v="-5.98"/>
    <s v="USD"/>
    <s v="O1"/>
    <s v="USMO6576900000"/>
    <s v="1215062332410719"/>
    <s v=""/>
    <s v="FF_MD_07"/>
    <d v="2025-06-02T00:00:00"/>
    <d v="2025-06-05T00:00:00"/>
    <n v="0"/>
    <s v=""/>
    <s v=""/>
    <s v="3101547991"/>
    <s v="200012828238"/>
    <s v="0010"/>
    <s v="0060"/>
    <s v="C1"/>
    <s v="10-60"/>
    <x v="0"/>
    <x v="0"/>
    <n v="10719"/>
    <x v="0"/>
  </r>
  <r>
    <s v="12150624356"/>
    <s v="25153INV01A1"/>
    <s v="FA"/>
    <s v="R4"/>
    <d v="2025-06-02T00:00:00"/>
    <s v=""/>
    <s v="3106"/>
    <x v="0"/>
    <s v="10719"/>
    <s v="0"/>
    <n v="-7.71"/>
    <s v=""/>
    <n v="-7.71"/>
    <s v="USD"/>
    <s v="O1"/>
    <s v="USMO6485473510"/>
    <s v="1215062435610719"/>
    <s v=""/>
    <s v="BATCH_ID"/>
    <d v="2025-06-02T00:00:00"/>
    <d v="2025-06-03T00:00:00"/>
    <n v="0"/>
    <s v=""/>
    <s v=""/>
    <s v="3101700331"/>
    <s v="200014710053"/>
    <s v="0010"/>
    <s v="0060"/>
    <s v="R1"/>
    <s v="10-60"/>
    <x v="0"/>
    <x v="0"/>
    <n v="10719"/>
    <x v="0"/>
  </r>
  <r>
    <s v="12150625267"/>
    <s v="25156INV01A6"/>
    <s v="FA"/>
    <s v="R4"/>
    <d v="2025-06-05T00:00:00"/>
    <s v=""/>
    <s v="3106"/>
    <x v="0"/>
    <s v="10719"/>
    <s v="0"/>
    <n v="-5"/>
    <s v=""/>
    <n v="-5"/>
    <s v="USD"/>
    <s v="O1"/>
    <s v="USMO6560511570"/>
    <s v="1215062526710719"/>
    <s v=""/>
    <s v="BATCH_ID"/>
    <d v="2025-06-05T00:00:00"/>
    <d v="2025-06-06T00:00:00"/>
    <n v="0"/>
    <s v=""/>
    <s v=""/>
    <s v="3101569563"/>
    <s v="200011158496"/>
    <s v="0010"/>
    <s v="0060"/>
    <s v="R1"/>
    <s v="10-60"/>
    <x v="0"/>
    <x v="0"/>
    <n v="10719"/>
    <x v="0"/>
  </r>
  <r>
    <s v="12150625419"/>
    <s v="25156INV01A6"/>
    <s v="FA"/>
    <s v="R4"/>
    <d v="2025-06-05T00:00:00"/>
    <s v=""/>
    <s v="3106"/>
    <x v="0"/>
    <s v="10719"/>
    <s v="0"/>
    <n v="-5"/>
    <s v=""/>
    <n v="-5"/>
    <s v="USD"/>
    <s v="O1"/>
    <s v="USMO6576962220"/>
    <s v="1215062541910719"/>
    <s v=""/>
    <s v="BATCH_ID"/>
    <d v="2025-06-05T00:00:00"/>
    <d v="2025-06-06T00:00:00"/>
    <n v="0"/>
    <s v=""/>
    <s v=""/>
    <s v="3101731933"/>
    <s v="200012040024"/>
    <s v="0010"/>
    <s v="0060"/>
    <s v="R1"/>
    <s v="10-60"/>
    <x v="0"/>
    <x v="0"/>
    <n v="10719"/>
    <x v="0"/>
  </r>
  <r>
    <s v="12150625641"/>
    <s v="25156INV01A6"/>
    <s v="FA"/>
    <s v="R4"/>
    <d v="2025-06-05T00:00:00"/>
    <s v=""/>
    <s v="3106"/>
    <x v="0"/>
    <s v="10719"/>
    <s v="0"/>
    <n v="-5"/>
    <s v=""/>
    <n v="-5"/>
    <s v="USD"/>
    <s v="O1"/>
    <s v="USMO6576981720"/>
    <s v="1215062564110719"/>
    <s v=""/>
    <s v="BATCH_ID"/>
    <d v="2025-06-05T00:00:00"/>
    <d v="2025-06-06T00:00:00"/>
    <n v="0"/>
    <s v=""/>
    <s v=""/>
    <s v="3101679032"/>
    <s v="200013896614"/>
    <s v="0010"/>
    <s v="0060"/>
    <s v="R1"/>
    <s v="10-60"/>
    <x v="0"/>
    <x v="0"/>
    <n v="10719"/>
    <x v="0"/>
  </r>
  <r>
    <s v="12150625646"/>
    <s v="25156INV01A6"/>
    <s v="FA"/>
    <s v="R4"/>
    <d v="2025-06-05T00:00:00"/>
    <s v=""/>
    <s v="3106"/>
    <x v="0"/>
    <s v="10719"/>
    <s v="0"/>
    <n v="-8.89"/>
    <s v=""/>
    <n v="-8.89"/>
    <s v="USD"/>
    <s v="O1"/>
    <s v="USMO6560511040"/>
    <s v="1215062564610719"/>
    <s v=""/>
    <s v="BATCH_ID"/>
    <d v="2025-06-05T00:00:00"/>
    <d v="2025-06-06T00:00:00"/>
    <n v="0"/>
    <s v=""/>
    <s v=""/>
    <s v="3101701933"/>
    <s v="200013895665"/>
    <s v="0010"/>
    <s v="0060"/>
    <s v="R1"/>
    <s v="10-60"/>
    <x v="0"/>
    <x v="0"/>
    <n v="10719"/>
    <x v="0"/>
  </r>
  <r>
    <s v="12150625914"/>
    <s v="25156INV01A6"/>
    <s v="FA"/>
    <s v="R4"/>
    <d v="2025-06-05T00:00:00"/>
    <s v=""/>
    <s v="3106"/>
    <x v="0"/>
    <s v="10719"/>
    <s v="0"/>
    <n v="-5"/>
    <s v=""/>
    <n v="-5"/>
    <s v="USD"/>
    <s v="O1"/>
    <s v="USMO6570591210"/>
    <s v="1215062591410719"/>
    <s v=""/>
    <s v="BATCH_ID"/>
    <d v="2025-06-05T00:00:00"/>
    <d v="2025-06-06T00:00:00"/>
    <n v="0"/>
    <s v=""/>
    <s v=""/>
    <s v="3102181036"/>
    <s v="200015719277"/>
    <s v="0010"/>
    <s v="0060"/>
    <s v="R1"/>
    <s v="10-60"/>
    <x v="0"/>
    <x v="0"/>
    <n v="10719"/>
    <x v="0"/>
  </r>
  <r>
    <s v="12150627168"/>
    <s v="25157INV01AX"/>
    <s v="FA"/>
    <s v="R4"/>
    <d v="2025-06-06T00:00:00"/>
    <s v=""/>
    <s v="3106"/>
    <x v="0"/>
    <s v="10719"/>
    <s v="0"/>
    <n v="-6.34"/>
    <s v=""/>
    <n v="-6.34"/>
    <s v="USD"/>
    <s v="O1"/>
    <s v="USMO6570590350"/>
    <s v="1215062716810719"/>
    <s v=""/>
    <s v="BATCH_ID"/>
    <d v="2025-06-06T00:00:00"/>
    <d v="2025-06-09T00:00:00"/>
    <n v="0"/>
    <s v=""/>
    <s v=""/>
    <s v="3101687302"/>
    <s v="200011974579"/>
    <s v="0010"/>
    <s v="0060"/>
    <s v="R1"/>
    <s v="10-60"/>
    <x v="0"/>
    <x v="0"/>
    <n v="10719"/>
    <x v="0"/>
  </r>
  <r>
    <s v="12150630395"/>
    <s v="25161INV01AR"/>
    <s v="FA"/>
    <s v="R4"/>
    <d v="2025-06-10T00:00:00"/>
    <s v=""/>
    <s v="3106"/>
    <x v="0"/>
    <s v="10469"/>
    <s v="0"/>
    <n v="-5"/>
    <s v=""/>
    <n v="-5"/>
    <s v="USD"/>
    <s v="O1"/>
    <s v="USMO6561333250"/>
    <s v="1215063039510469"/>
    <s v=""/>
    <s v="BATCH_ID"/>
    <d v="2025-06-10T00:00:00"/>
    <d v="2025-06-11T00:00:00"/>
    <n v="0"/>
    <s v=""/>
    <s v=""/>
    <s v="3101565346"/>
    <s v="200011150451"/>
    <s v="0010"/>
    <s v="0060"/>
    <s v="R1"/>
    <s v="10-60"/>
    <x v="0"/>
    <x v="0"/>
    <n v="10469"/>
    <x v="2"/>
  </r>
  <r>
    <s v="12150630395"/>
    <s v="25161INV01AR"/>
    <s v="FA"/>
    <s v="R4"/>
    <d v="2025-06-10T00:00:00"/>
    <s v=""/>
    <s v="3106"/>
    <x v="1"/>
    <s v="10514"/>
    <s v="0"/>
    <n v="-5"/>
    <s v=""/>
    <n v="-5"/>
    <s v="USD"/>
    <s v="O1"/>
    <s v="USMO6561333250"/>
    <s v="1215063039510514"/>
    <s v=""/>
    <s v="BATCH_ID"/>
    <d v="2025-06-10T00:00:00"/>
    <d v="2025-06-11T00:00:00"/>
    <n v="0"/>
    <s v=""/>
    <s v=""/>
    <s v="3101565540"/>
    <s v="200011150451"/>
    <s v="0010"/>
    <s v="0060"/>
    <s v="R1"/>
    <s v="10-60"/>
    <x v="0"/>
    <x v="1"/>
    <n v="10514"/>
    <x v="1"/>
  </r>
  <r>
    <s v="12150630836"/>
    <s v="25161INV01BM"/>
    <s v="FA"/>
    <s v="R4"/>
    <d v="2025-06-10T00:00:00"/>
    <s v=""/>
    <s v="3106"/>
    <x v="0"/>
    <s v="10719"/>
    <s v="0"/>
    <n v="-5"/>
    <s v=""/>
    <n v="-5"/>
    <s v="USD"/>
    <s v="O1"/>
    <s v="USMO6570592490"/>
    <s v="1215063083610719"/>
    <s v=""/>
    <s v="BATCH_ID"/>
    <d v="2025-06-10T00:00:00"/>
    <d v="2025-06-11T00:00:00"/>
    <n v="0"/>
    <s v=""/>
    <s v=""/>
    <s v="3101690027"/>
    <s v="200012882185"/>
    <s v="0010"/>
    <s v="0060"/>
    <s v="R1"/>
    <s v="10-60"/>
    <x v="0"/>
    <x v="0"/>
    <n v="10719"/>
    <x v="0"/>
  </r>
  <r>
    <s v="12150630855"/>
    <s v="25161INV01BM"/>
    <s v="FA"/>
    <s v="R4"/>
    <d v="2025-06-10T00:00:00"/>
    <s v=""/>
    <s v="3106"/>
    <x v="0"/>
    <s v="10719"/>
    <s v="0"/>
    <n v="-6.62"/>
    <s v=""/>
    <n v="-6.62"/>
    <s v="USD"/>
    <s v="O1"/>
    <s v="USMO6560514440"/>
    <s v="1215063085510719"/>
    <s v=""/>
    <s v="BATCH_ID"/>
    <d v="2025-06-10T00:00:00"/>
    <d v="2025-06-11T00:00:00"/>
    <n v="0"/>
    <s v=""/>
    <s v=""/>
    <s v="3101524890"/>
    <s v="200012871378"/>
    <s v="0010"/>
    <s v="0060"/>
    <s v="R1"/>
    <s v="10-60"/>
    <x v="0"/>
    <x v="0"/>
    <n v="10719"/>
    <x v="0"/>
  </r>
  <r>
    <s v="12150631427"/>
    <s v="25161INV01BM"/>
    <s v="FA"/>
    <s v="R4"/>
    <d v="2025-06-10T00:00:00"/>
    <s v=""/>
    <s v="3106"/>
    <x v="0"/>
    <s v="10469"/>
    <s v="0"/>
    <n v="-5"/>
    <s v=""/>
    <n v="-5"/>
    <s v="USD"/>
    <s v="O1"/>
    <s v="USMO6561310070"/>
    <s v="1215063142710469"/>
    <s v=""/>
    <s v="BATCH_ID"/>
    <d v="2025-06-10T00:00:00"/>
    <d v="2025-06-11T00:00:00"/>
    <n v="0"/>
    <s v=""/>
    <s v=""/>
    <s v="3101569963"/>
    <s v="200014355974"/>
    <s v="0010"/>
    <s v="0060"/>
    <s v="R1"/>
    <s v="10-60"/>
    <x v="0"/>
    <x v="0"/>
    <n v="10469"/>
    <x v="2"/>
  </r>
  <r>
    <s v="12150631427"/>
    <s v="25161INV01BM"/>
    <s v="FA"/>
    <s v="R4"/>
    <d v="2025-06-10T00:00:00"/>
    <s v=""/>
    <s v="3106"/>
    <x v="1"/>
    <s v="10514"/>
    <s v="0"/>
    <n v="-5"/>
    <s v=""/>
    <n v="-5"/>
    <s v="USD"/>
    <s v="O1"/>
    <s v="USMO6561310070"/>
    <s v="1215063142710514"/>
    <s v=""/>
    <s v="BATCH_ID"/>
    <d v="2025-06-10T00:00:00"/>
    <d v="2025-06-11T00:00:00"/>
    <n v="0"/>
    <s v=""/>
    <s v=""/>
    <s v="3101569777"/>
    <s v="200014355974"/>
    <s v="0010"/>
    <s v="0060"/>
    <s v="R1"/>
    <s v="10-60"/>
    <x v="0"/>
    <x v="1"/>
    <n v="10514"/>
    <x v="1"/>
  </r>
  <r>
    <s v="12150631468"/>
    <s v="25161INV01BM"/>
    <s v="FA"/>
    <s v="R4"/>
    <d v="2025-06-10T00:00:00"/>
    <s v=""/>
    <s v="3106"/>
    <x v="0"/>
    <s v="10469"/>
    <s v="0"/>
    <n v="-26.62"/>
    <s v=""/>
    <n v="-26.62"/>
    <s v="USD"/>
    <s v="O1"/>
    <s v="USMO6561321110"/>
    <s v="1215063146810469"/>
    <s v=""/>
    <s v="BATCH_ID"/>
    <d v="2025-06-10T00:00:00"/>
    <d v="2025-06-11T00:00:00"/>
    <n v="0"/>
    <s v=""/>
    <s v=""/>
    <s v="3102104654"/>
    <s v="200015352566"/>
    <s v="0010"/>
    <s v="0060"/>
    <s v="R1"/>
    <s v="10-60"/>
    <x v="0"/>
    <x v="0"/>
    <n v="10469"/>
    <x v="2"/>
  </r>
  <r>
    <s v="12150631468"/>
    <s v="25161INV01BM"/>
    <s v="FA"/>
    <s v="R4"/>
    <d v="2025-06-10T00:00:00"/>
    <s v=""/>
    <s v="3106"/>
    <x v="1"/>
    <s v="10514"/>
    <s v="0"/>
    <n v="-5"/>
    <s v=""/>
    <n v="-5"/>
    <s v="USD"/>
    <s v="O1"/>
    <s v="USMO6561321110"/>
    <s v="1215063146810514"/>
    <s v=""/>
    <s v="BATCH_ID"/>
    <d v="2025-06-10T00:00:00"/>
    <d v="2025-06-11T00:00:00"/>
    <n v="0"/>
    <s v=""/>
    <s v=""/>
    <s v="3102104655"/>
    <s v="200015352566"/>
    <s v="0010"/>
    <s v="0060"/>
    <s v="R1"/>
    <s v="10-60"/>
    <x v="0"/>
    <x v="1"/>
    <n v="10514"/>
    <x v="1"/>
  </r>
  <r>
    <s v="12150631469"/>
    <s v="25161INV01BM"/>
    <s v="FA"/>
    <s v="R4"/>
    <d v="2025-06-10T00:00:00"/>
    <s v=""/>
    <s v="3106"/>
    <x v="0"/>
    <s v="10469"/>
    <s v="0"/>
    <n v="-5"/>
    <s v=""/>
    <n v="-5"/>
    <s v="USD"/>
    <s v="O1"/>
    <s v="USMO6561319710"/>
    <s v="1215063146910469"/>
    <s v=""/>
    <s v="BATCH_ID"/>
    <d v="2025-06-10T00:00:00"/>
    <d v="2025-06-11T00:00:00"/>
    <n v="0"/>
    <s v=""/>
    <s v=""/>
    <s v="3102102405"/>
    <s v="200015341379"/>
    <s v="0010"/>
    <s v="0060"/>
    <s v="C1"/>
    <s v="10-60"/>
    <x v="0"/>
    <x v="0"/>
    <n v="10469"/>
    <x v="2"/>
  </r>
  <r>
    <s v="12150631469"/>
    <s v="25161INV01BM"/>
    <s v="FA"/>
    <s v="R4"/>
    <d v="2025-06-10T00:00:00"/>
    <s v=""/>
    <s v="3106"/>
    <x v="1"/>
    <s v="10514"/>
    <s v="0"/>
    <n v="-5"/>
    <s v=""/>
    <n v="-5"/>
    <s v="USD"/>
    <s v="O1"/>
    <s v="USMO6561319710"/>
    <s v="1215063146910514"/>
    <s v=""/>
    <s v="BATCH_ID"/>
    <d v="2025-06-10T00:00:00"/>
    <d v="2025-06-11T00:00:00"/>
    <n v="0"/>
    <s v=""/>
    <s v=""/>
    <s v="3102102406"/>
    <s v="200015341379"/>
    <s v="0010"/>
    <s v="0060"/>
    <s v="C1"/>
    <s v="10-60"/>
    <x v="0"/>
    <x v="1"/>
    <n v="10514"/>
    <x v="1"/>
  </r>
  <r>
    <s v="12150631473"/>
    <s v="25161INV01BM"/>
    <s v="FA"/>
    <s v="R4"/>
    <d v="2025-06-10T00:00:00"/>
    <s v=""/>
    <s v="3106"/>
    <x v="0"/>
    <s v="10469"/>
    <s v="0"/>
    <n v="-5"/>
    <s v=""/>
    <n v="-5"/>
    <s v="USD"/>
    <s v="O1"/>
    <s v="USMO6561326490"/>
    <s v="1215063147310469"/>
    <s v=""/>
    <s v="BATCH_ID"/>
    <d v="2025-06-10T00:00:00"/>
    <d v="2025-06-11T00:00:00"/>
    <n v="0"/>
    <s v=""/>
    <s v=""/>
    <s v="3102103015"/>
    <s v="200015338417"/>
    <s v="0010"/>
    <s v="0060"/>
    <s v="R1"/>
    <s v="10-60"/>
    <x v="0"/>
    <x v="0"/>
    <n v="10469"/>
    <x v="2"/>
  </r>
  <r>
    <s v="12150631473"/>
    <s v="25161INV01BM"/>
    <s v="FA"/>
    <s v="R4"/>
    <d v="2025-06-10T00:00:00"/>
    <s v=""/>
    <s v="3106"/>
    <x v="1"/>
    <s v="10514"/>
    <s v="0"/>
    <n v="-5"/>
    <s v=""/>
    <n v="-5"/>
    <s v="USD"/>
    <s v="O1"/>
    <s v="USMO6561326490"/>
    <s v="1215063147310514"/>
    <s v=""/>
    <s v="BATCH_ID"/>
    <d v="2025-06-10T00:00:00"/>
    <d v="2025-06-11T00:00:00"/>
    <n v="0"/>
    <s v=""/>
    <s v=""/>
    <s v="3102103016"/>
    <s v="200015338417"/>
    <s v="0010"/>
    <s v="0060"/>
    <s v="R1"/>
    <s v="10-60"/>
    <x v="0"/>
    <x v="1"/>
    <n v="10514"/>
    <x v="1"/>
  </r>
  <r>
    <s v="12150631555"/>
    <s v="25161INV01BM"/>
    <s v="FA"/>
    <s v="R4"/>
    <d v="2025-06-10T00:00:00"/>
    <s v=""/>
    <s v="3106"/>
    <x v="0"/>
    <s v="10469"/>
    <s v="0"/>
    <n v="-5"/>
    <s v=""/>
    <n v="-5"/>
    <s v="USD"/>
    <s v="O1"/>
    <s v="USMO6561313480"/>
    <s v="1215063155510469"/>
    <s v=""/>
    <s v="BATCH_ID"/>
    <d v="2025-06-10T00:00:00"/>
    <d v="2025-06-11T00:00:00"/>
    <n v="0"/>
    <s v=""/>
    <s v=""/>
    <s v="3102105220"/>
    <s v="200015351162"/>
    <s v="0010"/>
    <s v="0060"/>
    <s v="R1"/>
    <s v="10-60"/>
    <x v="0"/>
    <x v="0"/>
    <n v="10469"/>
    <x v="2"/>
  </r>
  <r>
    <s v="12150631555"/>
    <s v="25161INV01BM"/>
    <s v="FA"/>
    <s v="R4"/>
    <d v="2025-06-10T00:00:00"/>
    <s v=""/>
    <s v="3106"/>
    <x v="1"/>
    <s v="10514"/>
    <s v="0"/>
    <n v="-5"/>
    <s v=""/>
    <n v="-5"/>
    <s v="USD"/>
    <s v="O1"/>
    <s v="USMO6561313480"/>
    <s v="1215063155510514"/>
    <s v=""/>
    <s v="BATCH_ID"/>
    <d v="2025-06-10T00:00:00"/>
    <d v="2025-06-11T00:00:00"/>
    <n v="0"/>
    <s v=""/>
    <s v=""/>
    <s v="3102105222"/>
    <s v="200015351162"/>
    <s v="0010"/>
    <s v="0060"/>
    <s v="R1"/>
    <s v="10-60"/>
    <x v="0"/>
    <x v="1"/>
    <n v="10514"/>
    <x v="1"/>
  </r>
  <r>
    <s v="12150631650"/>
    <s v="25161INV01AR"/>
    <s v="FA"/>
    <s v="R4"/>
    <d v="2025-06-10T00:00:00"/>
    <s v=""/>
    <s v="3106"/>
    <x v="0"/>
    <s v="10469"/>
    <s v="0"/>
    <n v="-5"/>
    <s v=""/>
    <n v="-5"/>
    <s v="USD"/>
    <s v="O1"/>
    <s v="USMO6561334140"/>
    <s v="1215063165010469"/>
    <s v=""/>
    <s v="BATCH_ID"/>
    <d v="2025-06-10T00:00:00"/>
    <d v="2025-06-11T00:00:00"/>
    <n v="0"/>
    <s v=""/>
    <s v=""/>
    <s v="3102190137"/>
    <s v="200015758325"/>
    <s v="0010"/>
    <s v="0060"/>
    <s v="R1"/>
    <s v="10-60"/>
    <x v="0"/>
    <x v="0"/>
    <n v="10469"/>
    <x v="2"/>
  </r>
  <r>
    <s v="12150631650"/>
    <s v="25161INV01AR"/>
    <s v="FA"/>
    <s v="R4"/>
    <d v="2025-06-10T00:00:00"/>
    <s v=""/>
    <s v="3106"/>
    <x v="1"/>
    <s v="10514"/>
    <s v="0"/>
    <n v="-5"/>
    <s v=""/>
    <n v="-5"/>
    <s v="USD"/>
    <s v="O1"/>
    <s v="USMO6561334140"/>
    <s v="1215063165010514"/>
    <s v=""/>
    <s v="BATCH_ID"/>
    <d v="2025-06-10T00:00:00"/>
    <d v="2025-06-11T00:00:00"/>
    <n v="0"/>
    <s v=""/>
    <s v=""/>
    <s v="3102190138"/>
    <s v="200015758325"/>
    <s v="0010"/>
    <s v="0060"/>
    <s v="R1"/>
    <s v="10-60"/>
    <x v="0"/>
    <x v="1"/>
    <n v="10514"/>
    <x v="1"/>
  </r>
  <r>
    <s v="12150631739"/>
    <s v="25161INV01BM"/>
    <s v="FA"/>
    <s v="R4"/>
    <d v="2025-06-10T00:00:00"/>
    <s v=""/>
    <s v="3106"/>
    <x v="1"/>
    <s v="10514"/>
    <s v="0"/>
    <n v="-5"/>
    <s v=""/>
    <n v="-5"/>
    <s v="USD"/>
    <s v="O1"/>
    <s v="USMO6561326330"/>
    <s v="1215063173910514"/>
    <s v=""/>
    <s v="BATCH_ID"/>
    <d v="2025-06-10T00:00:00"/>
    <d v="2025-06-11T00:00:00"/>
    <n v="0"/>
    <s v=""/>
    <s v=""/>
    <s v="3102246722"/>
    <s v="200016042141"/>
    <s v="0010"/>
    <s v="0060"/>
    <s v="R1"/>
    <s v="10-60"/>
    <x v="0"/>
    <x v="1"/>
    <n v="10514"/>
    <x v="1"/>
  </r>
  <r>
    <s v="12150631739"/>
    <s v="25161INV01BM"/>
    <s v="FA"/>
    <s v="R4"/>
    <d v="2025-06-10T00:00:00"/>
    <s v=""/>
    <s v="3106"/>
    <x v="0"/>
    <s v="10469"/>
    <s v="0"/>
    <n v="-5"/>
    <s v=""/>
    <n v="-5"/>
    <s v="USD"/>
    <s v="O1"/>
    <s v="USMO6561326330"/>
    <s v="1215063173910469"/>
    <s v=""/>
    <s v="BATCH_ID"/>
    <d v="2025-06-10T00:00:00"/>
    <d v="2025-06-11T00:00:00"/>
    <n v="0"/>
    <s v=""/>
    <s v=""/>
    <s v="3102246721"/>
    <s v="200016042141"/>
    <s v="0010"/>
    <s v="0060"/>
    <s v="R1"/>
    <s v="10-60"/>
    <x v="0"/>
    <x v="0"/>
    <n v="10469"/>
    <x v="2"/>
  </r>
  <r>
    <s v="12150633011"/>
    <s v="25163INV01A1"/>
    <s v="FA"/>
    <s v="R4"/>
    <d v="2025-06-12T00:00:00"/>
    <s v=""/>
    <s v="3106"/>
    <x v="0"/>
    <s v="10719"/>
    <s v="0"/>
    <n v="-5.39"/>
    <s v=""/>
    <n v="-5.39"/>
    <s v="USD"/>
    <s v="O1"/>
    <s v="USMO6560517040"/>
    <s v="1215063301110719"/>
    <s v=""/>
    <s v="BATCH_ID"/>
    <d v="2025-06-12T00:00:00"/>
    <d v="2025-06-13T00:00:00"/>
    <n v="0"/>
    <s v=""/>
    <s v=""/>
    <s v="3101696302"/>
    <s v="200011347065"/>
    <s v="0010"/>
    <s v="0060"/>
    <s v="R1"/>
    <s v="10-60"/>
    <x v="0"/>
    <x v="0"/>
    <n v="10719"/>
    <x v="0"/>
  </r>
  <r>
    <s v="12150633107"/>
    <s v="25163INV01A1"/>
    <s v="FA"/>
    <s v="R4"/>
    <d v="2025-06-12T00:00:00"/>
    <s v=""/>
    <s v="3106"/>
    <x v="0"/>
    <s v="10719"/>
    <s v="0"/>
    <n v="-5"/>
    <s v=""/>
    <n v="-5"/>
    <s v="USD"/>
    <s v="O1"/>
    <s v="USMO6560517430"/>
    <s v="1215063310710719"/>
    <s v=""/>
    <s v="BATCH_ID"/>
    <d v="2025-06-12T00:00:00"/>
    <d v="2025-06-13T00:00:00"/>
    <n v="0"/>
    <s v=""/>
    <s v=""/>
    <s v="3101667383"/>
    <s v="200011326846"/>
    <s v="0010"/>
    <s v="0060"/>
    <s v="R1"/>
    <s v="10-60"/>
    <x v="0"/>
    <x v="0"/>
    <n v="10719"/>
    <x v="0"/>
  </r>
  <r>
    <s v="12150633472"/>
    <s v="25163INV01A1"/>
    <s v="FA"/>
    <s v="R4"/>
    <d v="2025-06-12T00:00:00"/>
    <s v=""/>
    <s v="3106"/>
    <x v="0"/>
    <s v="10719"/>
    <s v="0"/>
    <n v="-19.28"/>
    <s v=""/>
    <n v="-19.28"/>
    <s v="USD"/>
    <s v="O1"/>
    <s v="USMO6560515730"/>
    <s v="1215063347210719"/>
    <s v=""/>
    <s v="BATCH_ID"/>
    <d v="2025-06-12T00:00:00"/>
    <d v="2025-06-13T00:00:00"/>
    <n v="0"/>
    <s v=""/>
    <s v=""/>
    <s v="3101575266"/>
    <s v="200013805169"/>
    <s v="0010"/>
    <s v="0060"/>
    <s v="R1"/>
    <s v="10-60"/>
    <x v="0"/>
    <x v="0"/>
    <n v="10719"/>
    <x v="0"/>
  </r>
  <r>
    <s v="12150635895"/>
    <s v="25164INV01AE"/>
    <s v="FA"/>
    <s v="R4"/>
    <d v="2025-06-13T00:00:00"/>
    <s v=""/>
    <s v="3106"/>
    <x v="1"/>
    <s v="10514"/>
    <s v="0"/>
    <n v="-5"/>
    <s v=""/>
    <n v="-5"/>
    <s v="USD"/>
    <s v="O1"/>
    <s v="USMO6561311350"/>
    <s v="1215063589510514"/>
    <s v=""/>
    <s v="BATCH_ID"/>
    <d v="2025-06-13T00:00:00"/>
    <d v="2025-06-16T00:00:00"/>
    <n v="0"/>
    <s v=""/>
    <s v=""/>
    <s v="3101518329"/>
    <s v="200011981145"/>
    <s v="0010"/>
    <s v="0060"/>
    <s v="R1"/>
    <s v="10-60"/>
    <x v="0"/>
    <x v="1"/>
    <n v="10514"/>
    <x v="1"/>
  </r>
  <r>
    <s v="12150635895"/>
    <s v="25164INV01AE"/>
    <s v="FA"/>
    <s v="R4"/>
    <d v="2025-06-13T00:00:00"/>
    <s v=""/>
    <s v="3106"/>
    <x v="0"/>
    <s v="10469"/>
    <s v="0"/>
    <n v="-5"/>
    <s v=""/>
    <n v="-5"/>
    <s v="USD"/>
    <s v="O1"/>
    <s v="USMO6561311350"/>
    <s v="1215063589510469"/>
    <s v=""/>
    <s v="BATCH_ID"/>
    <d v="2025-06-13T00:00:00"/>
    <d v="2025-06-16T00:00:00"/>
    <n v="0"/>
    <s v=""/>
    <s v=""/>
    <s v="3101518521"/>
    <s v="200011981145"/>
    <s v="0010"/>
    <s v="0060"/>
    <s v="R1"/>
    <s v="10-60"/>
    <x v="0"/>
    <x v="0"/>
    <n v="10469"/>
    <x v="2"/>
  </r>
  <r>
    <s v="12150636074"/>
    <s v="25164INV01AX"/>
    <s v="FA"/>
    <s v="R4"/>
    <d v="2025-06-13T00:00:00"/>
    <s v=""/>
    <s v="3106"/>
    <x v="1"/>
    <s v="10514"/>
    <s v="0"/>
    <n v="-5"/>
    <s v=""/>
    <n v="-5"/>
    <s v="USD"/>
    <s v="O1"/>
    <s v="USMO6561316100"/>
    <s v="1215063607410514"/>
    <s v=""/>
    <s v="BATCH_ID"/>
    <d v="2025-06-13T00:00:00"/>
    <d v="2025-06-16T00:00:00"/>
    <n v="0"/>
    <s v=""/>
    <s v=""/>
    <s v="3101502859"/>
    <s v="200012143703"/>
    <s v="0010"/>
    <s v="0060"/>
    <s v="R1"/>
    <s v="10-60"/>
    <x v="0"/>
    <x v="1"/>
    <n v="10514"/>
    <x v="1"/>
  </r>
  <r>
    <s v="12150636074"/>
    <s v="25164INV01AX"/>
    <s v="FA"/>
    <s v="R4"/>
    <d v="2025-06-13T00:00:00"/>
    <s v=""/>
    <s v="3106"/>
    <x v="0"/>
    <s v="10469"/>
    <s v="0"/>
    <n v="-5"/>
    <s v=""/>
    <n v="-5"/>
    <s v="USD"/>
    <s v="O1"/>
    <s v="USMO6561316100"/>
    <s v="1215063607410469"/>
    <s v=""/>
    <s v="BATCH_ID"/>
    <d v="2025-06-13T00:00:00"/>
    <d v="2025-06-16T00:00:00"/>
    <n v="0"/>
    <s v=""/>
    <s v=""/>
    <s v="3101502958"/>
    <s v="200012143703"/>
    <s v="0010"/>
    <s v="0060"/>
    <s v="R1"/>
    <s v="10-60"/>
    <x v="0"/>
    <x v="0"/>
    <n v="10469"/>
    <x v="2"/>
  </r>
  <r>
    <s v="12150636103"/>
    <s v="25164INV01AE"/>
    <s v="FA"/>
    <s v="R4"/>
    <d v="2025-06-13T00:00:00"/>
    <s v=""/>
    <s v="3106"/>
    <x v="0"/>
    <s v="10469"/>
    <s v="0"/>
    <n v="-5"/>
    <s v=""/>
    <n v="-5"/>
    <s v="USD"/>
    <s v="O1"/>
    <s v="USMO6561317050"/>
    <s v="1215063610310469"/>
    <s v=""/>
    <s v="BATCH_ID"/>
    <d v="2025-06-13T00:00:00"/>
    <d v="2025-06-16T00:00:00"/>
    <n v="0"/>
    <s v=""/>
    <s v=""/>
    <s v="3101570715"/>
    <s v="200011975972"/>
    <s v="0010"/>
    <s v="0060"/>
    <s v="R1"/>
    <s v="10-60"/>
    <x v="0"/>
    <x v="0"/>
    <n v="10469"/>
    <x v="2"/>
  </r>
  <r>
    <s v="12150636103"/>
    <s v="25164INV01AE"/>
    <s v="FA"/>
    <s v="R4"/>
    <d v="2025-06-13T00:00:00"/>
    <s v=""/>
    <s v="3106"/>
    <x v="1"/>
    <s v="10514"/>
    <s v="0"/>
    <n v="-5"/>
    <s v=""/>
    <n v="-5"/>
    <s v="USD"/>
    <s v="O1"/>
    <s v="USMO6561317050"/>
    <s v="1215063610310514"/>
    <s v=""/>
    <s v="BATCH_ID"/>
    <d v="2025-06-13T00:00:00"/>
    <d v="2025-06-16T00:00:00"/>
    <n v="0"/>
    <s v=""/>
    <s v=""/>
    <s v="3101570802"/>
    <s v="200011975972"/>
    <s v="0010"/>
    <s v="0060"/>
    <s v="R1"/>
    <s v="10-60"/>
    <x v="0"/>
    <x v="1"/>
    <n v="10514"/>
    <x v="1"/>
  </r>
  <r>
    <s v="12150636404"/>
    <s v="25164INV01BI"/>
    <s v="FA"/>
    <s v="R4"/>
    <d v="2025-06-13T00:00:00"/>
    <s v=""/>
    <s v="3106"/>
    <x v="0"/>
    <s v="10469"/>
    <s v="0"/>
    <n v="-5"/>
    <s v=""/>
    <n v="-5"/>
    <s v="USD"/>
    <s v="O1"/>
    <s v="USMO6561311360"/>
    <s v="1215063640410469"/>
    <s v=""/>
    <s v="BATCH_ID"/>
    <d v="2025-06-13T00:00:00"/>
    <d v="2025-06-16T00:00:00"/>
    <n v="0"/>
    <s v=""/>
    <s v=""/>
    <s v="3101643851"/>
    <s v="200013716473"/>
    <s v="0010"/>
    <s v="0060"/>
    <s v="R1"/>
    <s v="10-60"/>
    <x v="0"/>
    <x v="0"/>
    <n v="10469"/>
    <x v="2"/>
  </r>
  <r>
    <s v="12150636404"/>
    <s v="25164INV01BI"/>
    <s v="FA"/>
    <s v="R4"/>
    <d v="2025-06-13T00:00:00"/>
    <s v=""/>
    <s v="3106"/>
    <x v="1"/>
    <s v="10514"/>
    <s v="0"/>
    <n v="-5"/>
    <s v=""/>
    <n v="-5"/>
    <s v="USD"/>
    <s v="O1"/>
    <s v="USMO6561311360"/>
    <s v="1215063640410514"/>
    <s v=""/>
    <s v="BATCH_ID"/>
    <d v="2025-06-13T00:00:00"/>
    <d v="2025-06-16T00:00:00"/>
    <n v="0"/>
    <s v=""/>
    <s v=""/>
    <s v="3101643658"/>
    <s v="200013716473"/>
    <s v="0010"/>
    <s v="0060"/>
    <s v="R1"/>
    <s v="10-60"/>
    <x v="0"/>
    <x v="1"/>
    <n v="10514"/>
    <x v="1"/>
  </r>
  <r>
    <s v="12150636505"/>
    <s v="25164INV01BI"/>
    <s v="FA"/>
    <s v="R4"/>
    <d v="2025-06-13T00:00:00"/>
    <s v=""/>
    <s v="3106"/>
    <x v="0"/>
    <s v="10719"/>
    <s v="0"/>
    <n v="-5"/>
    <s v=""/>
    <n v="-5"/>
    <s v="USD"/>
    <s v="O1"/>
    <s v="USMO6560510540"/>
    <s v="1215063650510719"/>
    <s v=""/>
    <s v="BATCH_ID"/>
    <d v="2025-06-13T00:00:00"/>
    <d v="2025-06-16T00:00:00"/>
    <n v="0"/>
    <s v=""/>
    <s v=""/>
    <s v="3101657101"/>
    <s v="200013724238"/>
    <s v="0010"/>
    <s v="0060"/>
    <s v="R1"/>
    <s v="10-60"/>
    <x v="0"/>
    <x v="0"/>
    <n v="10719"/>
    <x v="0"/>
  </r>
  <r>
    <s v="12150636576"/>
    <s v="25164INV01AX"/>
    <s v="FA"/>
    <s v="R4"/>
    <d v="2025-06-13T00:00:00"/>
    <s v=""/>
    <s v="3106"/>
    <x v="1"/>
    <s v="10514"/>
    <s v="0"/>
    <n v="-5"/>
    <s v=""/>
    <n v="-5"/>
    <s v="USD"/>
    <s v="O1"/>
    <s v="USMO6561317530"/>
    <s v="1215063657610514"/>
    <s v=""/>
    <s v="BATCH_ID"/>
    <d v="2025-06-13T00:00:00"/>
    <d v="2025-06-16T00:00:00"/>
    <n v="0"/>
    <s v=""/>
    <s v=""/>
    <s v="3101652219"/>
    <s v="200014227660"/>
    <s v="0010"/>
    <s v="0060"/>
    <s v="R1"/>
    <s v="10-60"/>
    <x v="0"/>
    <x v="1"/>
    <n v="10514"/>
    <x v="1"/>
  </r>
  <r>
    <s v="12150636576"/>
    <s v="25164INV01AX"/>
    <s v="FA"/>
    <s v="R4"/>
    <d v="2025-06-13T00:00:00"/>
    <s v=""/>
    <s v="3106"/>
    <x v="0"/>
    <s v="10469"/>
    <s v="0"/>
    <n v="-5"/>
    <s v=""/>
    <n v="-5"/>
    <s v="USD"/>
    <s v="O1"/>
    <s v="USMO6561317530"/>
    <s v="1215063657610469"/>
    <s v=""/>
    <s v="BATCH_ID"/>
    <d v="2025-06-13T00:00:00"/>
    <d v="2025-06-16T00:00:00"/>
    <n v="0"/>
    <s v=""/>
    <s v=""/>
    <s v="3101652124"/>
    <s v="200014227660"/>
    <s v="0010"/>
    <s v="0060"/>
    <s v="R1"/>
    <s v="10-60"/>
    <x v="0"/>
    <x v="0"/>
    <n v="10469"/>
    <x v="2"/>
  </r>
  <r>
    <s v="12150639322"/>
    <s v="25167INV01A7"/>
    <s v="FA"/>
    <s v="R4"/>
    <d v="2025-06-16T00:00:00"/>
    <s v=""/>
    <s v="3106"/>
    <x v="0"/>
    <s v="10469"/>
    <s v="0"/>
    <n v="-5"/>
    <s v=""/>
    <n v="-5"/>
    <s v="USD"/>
    <s v="O1"/>
    <s v="USMO6561317360"/>
    <s v="1215063932210469"/>
    <s v=""/>
    <s v="BATCH_ID"/>
    <d v="2025-06-16T00:00:00"/>
    <d v="2025-06-17T00:00:00"/>
    <n v="0"/>
    <s v=""/>
    <s v=""/>
    <s v="3101523773"/>
    <s v="200011427198"/>
    <s v="0010"/>
    <s v="0060"/>
    <s v="R1"/>
    <s v="10-60"/>
    <x v="0"/>
    <x v="0"/>
    <n v="10469"/>
    <x v="2"/>
  </r>
  <r>
    <s v="12150639322"/>
    <s v="25167INV01A7"/>
    <s v="FA"/>
    <s v="R4"/>
    <d v="2025-06-16T00:00:00"/>
    <s v=""/>
    <s v="3106"/>
    <x v="1"/>
    <s v="10514"/>
    <s v="0"/>
    <n v="-5"/>
    <s v=""/>
    <n v="-5"/>
    <s v="USD"/>
    <s v="O1"/>
    <s v="USMO6561317360"/>
    <s v="1215063932210514"/>
    <s v=""/>
    <s v="BATCH_ID"/>
    <d v="2025-06-16T00:00:00"/>
    <d v="2025-06-17T00:00:00"/>
    <n v="0"/>
    <s v=""/>
    <s v=""/>
    <s v="3101523970"/>
    <s v="200011427198"/>
    <s v="0010"/>
    <s v="0060"/>
    <s v="R1"/>
    <s v="10-60"/>
    <x v="0"/>
    <x v="1"/>
    <n v="10514"/>
    <x v="1"/>
  </r>
  <r>
    <s v="12150639462"/>
    <s v="25167INV01AY"/>
    <s v="FA"/>
    <s v="R4"/>
    <d v="2025-06-16T00:00:00"/>
    <s v=""/>
    <s v="3106"/>
    <x v="1"/>
    <s v="10514"/>
    <s v="0"/>
    <n v="-25.72"/>
    <s v=""/>
    <n v="-25.72"/>
    <s v="USD"/>
    <s v="O1"/>
    <s v="USMO6561323290"/>
    <s v="1215063946210514"/>
    <s v=""/>
    <s v="BATCH_ID"/>
    <d v="2025-06-16T00:00:00"/>
    <d v="2025-06-17T00:00:00"/>
    <n v="0"/>
    <s v=""/>
    <s v=""/>
    <s v="3101546032"/>
    <s v="200011641533"/>
    <s v="0010"/>
    <s v="0060"/>
    <s v="R1"/>
    <s v="10-60"/>
    <x v="0"/>
    <x v="1"/>
    <n v="10514"/>
    <x v="1"/>
  </r>
  <r>
    <s v="12150639462"/>
    <s v="25167INV01AY"/>
    <s v="FA"/>
    <s v="R4"/>
    <d v="2025-06-16T00:00:00"/>
    <s v=""/>
    <s v="3106"/>
    <x v="0"/>
    <s v="10469"/>
    <s v="0"/>
    <n v="-17.38"/>
    <s v=""/>
    <n v="-17.38"/>
    <s v="USD"/>
    <s v="O1"/>
    <s v="USMO6561323290"/>
    <s v="1215063946210469"/>
    <s v=""/>
    <s v="BATCH_ID"/>
    <d v="2025-06-16T00:00:00"/>
    <d v="2025-06-17T00:00:00"/>
    <n v="0"/>
    <s v=""/>
    <s v=""/>
    <s v="3101546128"/>
    <s v="200011641533"/>
    <s v="0010"/>
    <s v="0060"/>
    <s v="R1"/>
    <s v="10-60"/>
    <x v="0"/>
    <x v="0"/>
    <n v="10469"/>
    <x v="2"/>
  </r>
  <r>
    <s v="12150639473"/>
    <s v="25167INV01AY"/>
    <s v="FA"/>
    <s v="R4"/>
    <d v="2025-06-16T00:00:00"/>
    <s v=""/>
    <s v="3106"/>
    <x v="0"/>
    <s v="10469"/>
    <s v="0"/>
    <n v="-7.87"/>
    <s v=""/>
    <n v="-7.87"/>
    <s v="USD"/>
    <s v="O1"/>
    <s v="USMO6561317390"/>
    <s v="1215063947310469"/>
    <s v=""/>
    <s v="BATCH_ID"/>
    <d v="2025-06-16T00:00:00"/>
    <d v="2025-06-17T00:00:00"/>
    <n v="0"/>
    <s v=""/>
    <s v=""/>
    <s v="3101517797"/>
    <s v="200011640238"/>
    <s v="0010"/>
    <s v="0060"/>
    <s v="R1"/>
    <s v="10-60"/>
    <x v="0"/>
    <x v="0"/>
    <n v="10469"/>
    <x v="2"/>
  </r>
  <r>
    <s v="12150639473"/>
    <s v="25167INV01AY"/>
    <s v="FA"/>
    <s v="R4"/>
    <d v="2025-06-16T00:00:00"/>
    <s v=""/>
    <s v="3106"/>
    <x v="1"/>
    <s v="10514"/>
    <s v="0"/>
    <n v="-11.41"/>
    <s v=""/>
    <n v="-11.41"/>
    <s v="USD"/>
    <s v="O1"/>
    <s v="USMO6561317390"/>
    <s v="1215063947310514"/>
    <s v=""/>
    <s v="BATCH_ID"/>
    <d v="2025-06-16T00:00:00"/>
    <d v="2025-06-17T00:00:00"/>
    <n v="0"/>
    <s v=""/>
    <s v=""/>
    <s v="3101517989"/>
    <s v="200011640238"/>
    <s v="0010"/>
    <s v="0060"/>
    <s v="R1"/>
    <s v="10-60"/>
    <x v="0"/>
    <x v="1"/>
    <n v="10514"/>
    <x v="1"/>
  </r>
  <r>
    <s v="12150639517"/>
    <s v="25167INV01AY"/>
    <s v="FA"/>
    <s v="R4"/>
    <d v="2025-06-16T00:00:00"/>
    <s v=""/>
    <s v="3106"/>
    <x v="0"/>
    <s v="10469"/>
    <s v="0"/>
    <n v="-5"/>
    <s v=""/>
    <n v="-5"/>
    <s v="USD"/>
    <s v="O1"/>
    <s v="USMO6561320910"/>
    <s v="1215063951710469"/>
    <s v=""/>
    <s v="BATCH_ID"/>
    <d v="2025-06-16T00:00:00"/>
    <d v="2025-06-17T00:00:00"/>
    <n v="0"/>
    <s v=""/>
    <s v=""/>
    <s v="3101475507"/>
    <s v="200011641947"/>
    <s v="0010"/>
    <s v="0060"/>
    <s v="R1"/>
    <s v="10-60"/>
    <x v="0"/>
    <x v="0"/>
    <n v="10469"/>
    <x v="2"/>
  </r>
  <r>
    <s v="12150639517"/>
    <s v="25167INV01AY"/>
    <s v="FA"/>
    <s v="R4"/>
    <d v="2025-06-16T00:00:00"/>
    <s v=""/>
    <s v="3106"/>
    <x v="1"/>
    <s v="10514"/>
    <s v="0"/>
    <n v="-5"/>
    <s v=""/>
    <n v="-5"/>
    <s v="USD"/>
    <s v="O1"/>
    <s v="USMO6561320910"/>
    <s v="1215063951710514"/>
    <s v=""/>
    <s v="BATCH_ID"/>
    <d v="2025-06-16T00:00:00"/>
    <d v="2025-06-17T00:00:00"/>
    <n v="0"/>
    <s v=""/>
    <s v=""/>
    <s v="3101475317"/>
    <s v="200011641947"/>
    <s v="0010"/>
    <s v="0060"/>
    <s v="R1"/>
    <s v="10-60"/>
    <x v="0"/>
    <x v="1"/>
    <n v="10514"/>
    <x v="1"/>
  </r>
  <r>
    <s v="12150639650"/>
    <s v="25167INV01A7"/>
    <s v="FA"/>
    <s v="R4"/>
    <d v="2025-06-16T00:00:00"/>
    <s v=""/>
    <s v="3106"/>
    <x v="0"/>
    <s v="10469"/>
    <s v="0"/>
    <n v="-7.62"/>
    <s v=""/>
    <n v="-7.62"/>
    <s v="USD"/>
    <s v="O1"/>
    <s v="USMO6561317070"/>
    <s v="1215063965010469"/>
    <s v=""/>
    <s v="BATCH_ID"/>
    <d v="2025-06-16T00:00:00"/>
    <d v="2025-06-17T00:00:00"/>
    <n v="0"/>
    <s v=""/>
    <s v=""/>
    <s v="3101555921"/>
    <s v="200012283301"/>
    <s v="0010"/>
    <s v="0060"/>
    <s v="C1"/>
    <s v="10-60"/>
    <x v="0"/>
    <x v="0"/>
    <n v="10469"/>
    <x v="2"/>
  </r>
  <r>
    <s v="12150639650"/>
    <s v="25167INV01A7"/>
    <s v="FA"/>
    <s v="R4"/>
    <d v="2025-06-16T00:00:00"/>
    <s v=""/>
    <s v="3106"/>
    <x v="1"/>
    <s v="10514"/>
    <s v="0"/>
    <n v="-18.13"/>
    <s v=""/>
    <n v="-18.13"/>
    <s v="USD"/>
    <s v="O1"/>
    <s v="USMO6561317070"/>
    <s v="1215063965010514"/>
    <s v=""/>
    <s v="BATCH_ID"/>
    <d v="2025-06-16T00:00:00"/>
    <d v="2025-06-17T00:00:00"/>
    <n v="0"/>
    <s v=""/>
    <s v=""/>
    <s v="3101555824"/>
    <s v="200012283301"/>
    <s v="0010"/>
    <s v="0060"/>
    <s v="C1"/>
    <s v="10-60"/>
    <x v="0"/>
    <x v="1"/>
    <n v="10514"/>
    <x v="1"/>
  </r>
  <r>
    <s v="12150640054"/>
    <s v="25167INV01A7"/>
    <s v="FA"/>
    <s v="R4"/>
    <d v="2025-06-16T00:00:00"/>
    <s v=""/>
    <s v="3106"/>
    <x v="0"/>
    <s v="10469"/>
    <s v="0"/>
    <n v="-5"/>
    <s v=""/>
    <n v="-5"/>
    <s v="USD"/>
    <s v="O1"/>
    <s v="USMO6561317720"/>
    <s v="1215064005410469"/>
    <s v=""/>
    <s v="BATCH_ID"/>
    <d v="2025-06-16T00:00:00"/>
    <d v="2025-06-17T00:00:00"/>
    <n v="0"/>
    <s v=""/>
    <s v=""/>
    <s v="3101529636"/>
    <s v="200013504002"/>
    <s v="0010"/>
    <s v="0060"/>
    <s v="R1"/>
    <s v="10-60"/>
    <x v="0"/>
    <x v="0"/>
    <n v="10469"/>
    <x v="2"/>
  </r>
  <r>
    <s v="12150640054"/>
    <s v="25167INV01A7"/>
    <s v="FA"/>
    <s v="R4"/>
    <d v="2025-06-16T00:00:00"/>
    <s v=""/>
    <s v="3106"/>
    <x v="1"/>
    <s v="10514"/>
    <s v="0"/>
    <n v="-5"/>
    <s v=""/>
    <n v="-5"/>
    <s v="USD"/>
    <s v="O1"/>
    <s v="USMO6561317720"/>
    <s v="1215064005410514"/>
    <s v=""/>
    <s v="BATCH_ID"/>
    <d v="2025-06-16T00:00:00"/>
    <d v="2025-06-17T00:00:00"/>
    <n v="0"/>
    <s v=""/>
    <s v=""/>
    <s v="3101529827"/>
    <s v="200013504002"/>
    <s v="0010"/>
    <s v="0060"/>
    <s v="R1"/>
    <s v="10-60"/>
    <x v="0"/>
    <x v="1"/>
    <n v="10514"/>
    <x v="1"/>
  </r>
  <r>
    <s v="12150642639"/>
    <s v="25169INV01BB"/>
    <s v="FA"/>
    <s v="R4"/>
    <d v="2025-06-18T00:00:00"/>
    <s v=""/>
    <s v="3106"/>
    <x v="0"/>
    <s v="10719"/>
    <s v="0"/>
    <n v="-5"/>
    <s v=""/>
    <n v="-5"/>
    <s v="USD"/>
    <s v="O1"/>
    <s v="USMO6574094941"/>
    <s v="1215064263910719"/>
    <s v=""/>
    <s v="BATCH_ID"/>
    <d v="2025-06-18T00:00:00"/>
    <d v="2025-06-19T00:00:00"/>
    <n v="0"/>
    <s v=""/>
    <s v=""/>
    <s v="3101615146"/>
    <s v="200010970495"/>
    <s v="0010"/>
    <s v="0060"/>
    <s v="R1"/>
    <s v="10-60"/>
    <x v="0"/>
    <x v="0"/>
    <n v="10719"/>
    <x v="0"/>
  </r>
  <r>
    <s v="12150642691"/>
    <s v="25169INV01BB"/>
    <s v="FA"/>
    <s v="R4"/>
    <d v="2025-06-18T00:00:00"/>
    <s v=""/>
    <s v="3106"/>
    <x v="0"/>
    <s v="10719"/>
    <s v="0"/>
    <n v="-5"/>
    <s v=""/>
    <n v="-5"/>
    <s v="USD"/>
    <s v="O1"/>
    <s v="USMO6560526450"/>
    <s v="1215064269110719"/>
    <s v=""/>
    <s v="BATCH_ID"/>
    <d v="2025-06-18T00:00:00"/>
    <d v="2025-06-19T00:00:00"/>
    <n v="0"/>
    <s v=""/>
    <s v=""/>
    <s v="3101577188"/>
    <s v="200010962336"/>
    <s v="0010"/>
    <s v="0060"/>
    <s v="R1"/>
    <s v="10-60"/>
    <x v="0"/>
    <x v="0"/>
    <n v="10719"/>
    <x v="0"/>
  </r>
  <r>
    <s v="12150642713"/>
    <s v="25169INV01BB"/>
    <s v="FA"/>
    <s v="R4"/>
    <d v="2025-06-18T00:00:00"/>
    <s v=""/>
    <s v="3106"/>
    <x v="0"/>
    <s v="10469"/>
    <s v="0"/>
    <n v="-5"/>
    <s v=""/>
    <n v="-5"/>
    <s v="USD"/>
    <s v="O1"/>
    <s v="USMO6561318490"/>
    <s v="1215064271310469"/>
    <s v=""/>
    <s v="BATCH_ID"/>
    <d v="2025-06-18T00:00:00"/>
    <d v="2025-06-19T00:00:00"/>
    <n v="0"/>
    <s v=""/>
    <s v=""/>
    <s v="3101617982"/>
    <s v="200010962419"/>
    <s v="0010"/>
    <s v="0060"/>
    <s v="R1"/>
    <s v="10-60"/>
    <x v="0"/>
    <x v="0"/>
    <n v="10469"/>
    <x v="2"/>
  </r>
  <r>
    <s v="12150642713"/>
    <s v="25169INV01BB"/>
    <s v="FA"/>
    <s v="R4"/>
    <d v="2025-06-18T00:00:00"/>
    <s v=""/>
    <s v="3106"/>
    <x v="1"/>
    <s v="10514"/>
    <s v="0"/>
    <n v="-5"/>
    <s v=""/>
    <n v="-5"/>
    <s v="USD"/>
    <s v="O1"/>
    <s v="USMO6561318490"/>
    <s v="1215064271310514"/>
    <s v=""/>
    <s v="BATCH_ID"/>
    <d v="2025-06-18T00:00:00"/>
    <d v="2025-06-19T00:00:00"/>
    <n v="0"/>
    <s v=""/>
    <s v=""/>
    <s v="3101617789"/>
    <s v="200010962419"/>
    <s v="0010"/>
    <s v="0060"/>
    <s v="R1"/>
    <s v="10-60"/>
    <x v="0"/>
    <x v="1"/>
    <n v="10514"/>
    <x v="1"/>
  </r>
  <r>
    <s v="12150642856"/>
    <s v="25169INV01AP"/>
    <s v="FA"/>
    <s v="R4"/>
    <d v="2025-06-18T00:00:00"/>
    <s v=""/>
    <s v="3106"/>
    <x v="0"/>
    <s v="10719"/>
    <s v="0"/>
    <n v="-5"/>
    <s v=""/>
    <n v="-5"/>
    <s v="USD"/>
    <s v="O1"/>
    <s v="USMO6560527100"/>
    <s v="1215064285610719"/>
    <s v=""/>
    <s v="BATCH_ID"/>
    <d v="2025-06-18T00:00:00"/>
    <d v="2025-06-19T00:00:00"/>
    <n v="0"/>
    <s v=""/>
    <s v=""/>
    <s v="3101719415"/>
    <s v="200011470602"/>
    <s v="0010"/>
    <s v="0060"/>
    <s v="R1"/>
    <s v="10-60"/>
    <x v="0"/>
    <x v="0"/>
    <n v="10719"/>
    <x v="0"/>
  </r>
  <r>
    <s v="12150642870"/>
    <s v="25169INV01AP"/>
    <s v="FA"/>
    <s v="R4"/>
    <d v="2025-06-18T00:00:00"/>
    <s v=""/>
    <s v="3106"/>
    <x v="0"/>
    <s v="10719"/>
    <s v="0"/>
    <n v="-5"/>
    <s v=""/>
    <n v="-5"/>
    <s v="USD"/>
    <s v="O1"/>
    <s v="USMO6574000000"/>
    <s v="1215064287010719"/>
    <s v=""/>
    <s v="BATCH_ID"/>
    <d v="2025-06-18T00:00:00"/>
    <d v="2025-06-19T00:00:00"/>
    <n v="0"/>
    <s v=""/>
    <s v=""/>
    <s v="3101551083"/>
    <s v="200011473986"/>
    <s v="0010"/>
    <s v="0060"/>
    <s v="R1"/>
    <s v="10-60"/>
    <x v="0"/>
    <x v="0"/>
    <n v="10719"/>
    <x v="0"/>
  </r>
  <r>
    <s v="12150642907"/>
    <s v="25169INV01BB"/>
    <s v="FA"/>
    <s v="R4"/>
    <d v="2025-06-18T00:00:00"/>
    <s v=""/>
    <s v="3106"/>
    <x v="0"/>
    <s v="10469"/>
    <s v="0"/>
    <n v="-5"/>
    <s v=""/>
    <n v="-5"/>
    <s v="USD"/>
    <s v="O1"/>
    <s v="USMO6561334140"/>
    <s v="1215064290710469"/>
    <s v=""/>
    <s v="BATCH_ID"/>
    <d v="2025-06-18T00:00:00"/>
    <d v="2025-06-19T00:00:00"/>
    <n v="0"/>
    <s v=""/>
    <s v=""/>
    <s v="3101683292"/>
    <s v="200012206518"/>
    <s v="0010"/>
    <s v="0060"/>
    <s v="R1"/>
    <s v="10-60"/>
    <x v="0"/>
    <x v="0"/>
    <n v="10469"/>
    <x v="2"/>
  </r>
  <r>
    <s v="12150642907"/>
    <s v="25169INV01BB"/>
    <s v="FA"/>
    <s v="R4"/>
    <d v="2025-06-18T00:00:00"/>
    <s v=""/>
    <s v="3106"/>
    <x v="1"/>
    <s v="10514"/>
    <s v="0"/>
    <n v="-7.34"/>
    <s v=""/>
    <n v="-7.34"/>
    <s v="USD"/>
    <s v="O1"/>
    <s v="USMO6561334140"/>
    <s v="1215064290710514"/>
    <s v=""/>
    <s v="BATCH_ID"/>
    <d v="2025-06-18T00:00:00"/>
    <d v="2025-06-19T00:00:00"/>
    <n v="0"/>
    <s v=""/>
    <s v=""/>
    <s v="3101683374"/>
    <s v="200012206518"/>
    <s v="0010"/>
    <s v="0060"/>
    <s v="R1"/>
    <s v="10-60"/>
    <x v="0"/>
    <x v="1"/>
    <n v="10514"/>
    <x v="1"/>
  </r>
  <r>
    <s v="12150643078"/>
    <s v="25169INV01AP"/>
    <s v="FA"/>
    <s v="R4"/>
    <d v="2025-06-18T00:00:00"/>
    <s v=""/>
    <s v="3106"/>
    <x v="0"/>
    <s v="10719"/>
    <s v="0"/>
    <n v="-5"/>
    <s v=""/>
    <n v="-5"/>
    <s v="USD"/>
    <s v="O1"/>
    <s v="USMO6560526300"/>
    <s v="1215064307810719"/>
    <s v=""/>
    <s v="BATCH_ID"/>
    <d v="2025-06-18T00:00:00"/>
    <d v="2025-06-19T00:00:00"/>
    <n v="0"/>
    <s v=""/>
    <s v=""/>
    <s v="3101557462"/>
    <s v="200012680902"/>
    <s v="0010"/>
    <s v="0060"/>
    <s v="R1"/>
    <s v="10-60"/>
    <x v="0"/>
    <x v="0"/>
    <n v="10719"/>
    <x v="0"/>
  </r>
  <r>
    <s v="12150643136"/>
    <s v="25169INV01AP"/>
    <s v="FA"/>
    <s v="R4"/>
    <d v="2025-06-18T00:00:00"/>
    <s v=""/>
    <s v="3106"/>
    <x v="1"/>
    <s v="10514"/>
    <s v="0"/>
    <n v="-5"/>
    <s v=""/>
    <n v="-5"/>
    <s v="USD"/>
    <s v="O1"/>
    <s v="USMO6561318230"/>
    <s v="1215064313610514"/>
    <s v=""/>
    <s v="BATCH_ID"/>
    <d v="2025-06-18T00:00:00"/>
    <d v="2025-06-19T00:00:00"/>
    <n v="0"/>
    <s v=""/>
    <s v=""/>
    <s v="3101663533"/>
    <s v="200012689515"/>
    <s v="0010"/>
    <s v="0060"/>
    <s v="R1"/>
    <s v="10-60"/>
    <x v="0"/>
    <x v="1"/>
    <n v="10514"/>
    <x v="1"/>
  </r>
  <r>
    <s v="12150643136"/>
    <s v="25169INV01AP"/>
    <s v="FA"/>
    <s v="R4"/>
    <d v="2025-06-18T00:00:00"/>
    <s v=""/>
    <s v="3106"/>
    <x v="0"/>
    <s v="10469"/>
    <s v="0"/>
    <n v="-5"/>
    <s v=""/>
    <n v="-5"/>
    <s v="USD"/>
    <s v="O1"/>
    <s v="USMO6561318230"/>
    <s v="1215064313610469"/>
    <s v=""/>
    <s v="BATCH_ID"/>
    <d v="2025-06-18T00:00:00"/>
    <d v="2025-06-19T00:00:00"/>
    <n v="0"/>
    <s v=""/>
    <s v=""/>
    <s v="3101663627"/>
    <s v="200012689515"/>
    <s v="0010"/>
    <s v="0060"/>
    <s v="R1"/>
    <s v="10-60"/>
    <x v="0"/>
    <x v="0"/>
    <n v="10469"/>
    <x v="2"/>
  </r>
  <r>
    <s v="12150643207"/>
    <s v="25169INV01BB"/>
    <s v="FA"/>
    <s v="R4"/>
    <d v="2025-06-18T00:00:00"/>
    <s v=""/>
    <s v="3106"/>
    <x v="0"/>
    <s v="10719"/>
    <s v="0"/>
    <n v="-5"/>
    <s v=""/>
    <n v="-5"/>
    <s v="USD"/>
    <s v="O1"/>
    <s v="USMO6560524580"/>
    <s v="1215064320710719"/>
    <s v=""/>
    <s v="BATCH_ID"/>
    <d v="2025-06-18T00:00:00"/>
    <d v="2025-06-19T00:00:00"/>
    <n v="0"/>
    <s v=""/>
    <s v=""/>
    <s v="3101495769"/>
    <s v="200014567875"/>
    <s v="0010"/>
    <s v="0060"/>
    <s v="R1"/>
    <s v="10-60"/>
    <x v="0"/>
    <x v="0"/>
    <n v="10719"/>
    <x v="0"/>
  </r>
  <r>
    <s v="12150643261"/>
    <s v="25169INV01BB"/>
    <s v="FA"/>
    <s v="R4"/>
    <d v="2025-06-18T00:00:00"/>
    <s v=""/>
    <s v="3106"/>
    <x v="0"/>
    <s v="10719"/>
    <s v="0"/>
    <n v="-8.48"/>
    <s v=""/>
    <n v="-8.48"/>
    <s v="USD"/>
    <s v="O1"/>
    <s v="USMO6560526100"/>
    <s v="1215064326110719"/>
    <s v=""/>
    <s v="BATCH_ID"/>
    <d v="2025-06-18T00:00:00"/>
    <d v="2025-06-19T00:00:00"/>
    <n v="0"/>
    <s v=""/>
    <s v=""/>
    <s v="3101688666"/>
    <s v="200014574442"/>
    <s v="0010"/>
    <s v="0060"/>
    <s v="R1"/>
    <s v="10-60"/>
    <x v="0"/>
    <x v="0"/>
    <n v="10719"/>
    <x v="0"/>
  </r>
  <r>
    <s v="12150643312"/>
    <s v="25169INV01BB"/>
    <s v="FA"/>
    <s v="R4"/>
    <d v="2025-06-18T00:00:00"/>
    <s v=""/>
    <s v="3106"/>
    <x v="0"/>
    <s v="10469"/>
    <s v="0"/>
    <n v="-5"/>
    <s v=""/>
    <n v="-5"/>
    <s v="USD"/>
    <s v="O1"/>
    <s v="USMO6561313880"/>
    <s v="1215064331210469"/>
    <s v=""/>
    <s v="BATCH_ID"/>
    <d v="2025-06-18T00:00:00"/>
    <d v="2025-06-19T00:00:00"/>
    <n v="0"/>
    <s v=""/>
    <s v=""/>
    <s v="3101589825"/>
    <s v="200014577064"/>
    <s v="0010"/>
    <s v="0060"/>
    <s v="R1"/>
    <s v="10-60"/>
    <x v="0"/>
    <x v="0"/>
    <n v="10469"/>
    <x v="2"/>
  </r>
  <r>
    <s v="12150643312"/>
    <s v="25169INV01BB"/>
    <s v="FA"/>
    <s v="R4"/>
    <d v="2025-06-18T00:00:00"/>
    <s v=""/>
    <s v="3106"/>
    <x v="1"/>
    <s v="10514"/>
    <s v="0"/>
    <n v="-7.46"/>
    <s v=""/>
    <n v="-7.46"/>
    <s v="USD"/>
    <s v="O1"/>
    <s v="USMO6561313880"/>
    <s v="1215064331210514"/>
    <s v=""/>
    <s v="BATCH_ID"/>
    <d v="2025-06-18T00:00:00"/>
    <d v="2025-06-19T00:00:00"/>
    <n v="0"/>
    <s v=""/>
    <s v=""/>
    <s v="3101589920"/>
    <s v="200014577064"/>
    <s v="0010"/>
    <s v="0060"/>
    <s v="R1"/>
    <s v="10-60"/>
    <x v="0"/>
    <x v="1"/>
    <n v="10514"/>
    <x v="1"/>
  </r>
  <r>
    <s v="12150644555"/>
    <s v="25170INV01BN"/>
    <s v="FA"/>
    <s v="R4"/>
    <d v="2025-06-19T00:00:00"/>
    <s v=""/>
    <s v="3106"/>
    <x v="0"/>
    <s v="10719"/>
    <s v="0"/>
    <n v="-5"/>
    <s v=""/>
    <n v="-5"/>
    <s v="USD"/>
    <s v="O1"/>
    <s v="USMO6560523200"/>
    <s v="1215064455510719"/>
    <s v=""/>
    <s v="BATCH_ID"/>
    <d v="2025-06-19T00:00:00"/>
    <d v="2025-06-20T00:00:00"/>
    <n v="0"/>
    <s v=""/>
    <s v=""/>
    <s v="3101608547"/>
    <s v="200011690381"/>
    <s v="0010"/>
    <s v="0060"/>
    <s v="C1"/>
    <s v="10-60"/>
    <x v="0"/>
    <x v="0"/>
    <n v="10719"/>
    <x v="0"/>
  </r>
  <r>
    <s v="12150644827"/>
    <s v="25170INV01BN"/>
    <s v="FA"/>
    <s v="R4"/>
    <d v="2025-06-19T00:00:00"/>
    <s v=""/>
    <s v="3106"/>
    <x v="0"/>
    <s v="10719"/>
    <s v="0"/>
    <n v="-5.23"/>
    <s v=""/>
    <n v="-5.23"/>
    <s v="USD"/>
    <s v="O1"/>
    <s v="USMO6560526910"/>
    <s v="1215064482710719"/>
    <s v=""/>
    <s v="BATCH_ID"/>
    <d v="2025-06-19T00:00:00"/>
    <d v="2025-06-20T00:00:00"/>
    <n v="0"/>
    <s v=""/>
    <s v=""/>
    <s v="3102287914"/>
    <s v="200016255107"/>
    <s v="0010"/>
    <s v="0060"/>
    <s v="R1"/>
    <s v="10-60"/>
    <x v="0"/>
    <x v="0"/>
    <n v="10719"/>
    <x v="0"/>
  </r>
  <r>
    <s v="12150644865"/>
    <s v="25170INV01BN"/>
    <s v="FA"/>
    <s v="R4"/>
    <d v="2025-06-19T00:00:00"/>
    <s v=""/>
    <s v="3106"/>
    <x v="0"/>
    <s v="10469"/>
    <s v="0"/>
    <n v="-5"/>
    <s v=""/>
    <n v="-5"/>
    <s v="USD"/>
    <s v="O1"/>
    <s v="USMO65613XXXX0"/>
    <s v="1215064486510469"/>
    <s v=""/>
    <s v="BATCH_ID"/>
    <d v="2025-06-19T00:00:00"/>
    <d v="2025-06-20T00:00:00"/>
    <n v="0"/>
    <s v=""/>
    <s v=""/>
    <s v="3102287847"/>
    <s v="200016253375"/>
    <s v="0010"/>
    <s v="0060"/>
    <s v="R1"/>
    <s v="10-60"/>
    <x v="0"/>
    <x v="0"/>
    <n v="10469"/>
    <x v="2"/>
  </r>
  <r>
    <s v="12150644865"/>
    <s v="25170INV01BN"/>
    <s v="FA"/>
    <s v="R4"/>
    <d v="2025-06-19T00:00:00"/>
    <s v=""/>
    <s v="3106"/>
    <x v="1"/>
    <s v="10514"/>
    <s v="0"/>
    <n v="-5"/>
    <s v=""/>
    <n v="-5"/>
    <s v="USD"/>
    <s v="O1"/>
    <s v="USMO65613XXXX0"/>
    <s v="1215064486510514"/>
    <s v=""/>
    <s v="BATCH_ID"/>
    <d v="2025-06-19T00:00:00"/>
    <d v="2025-06-20T00:00:00"/>
    <n v="0"/>
    <s v=""/>
    <s v=""/>
    <s v="3102287846"/>
    <s v="200016253375"/>
    <s v="0010"/>
    <s v="0060"/>
    <s v="R1"/>
    <s v="10-60"/>
    <x v="0"/>
    <x v="1"/>
    <n v="10514"/>
    <x v="1"/>
  </r>
  <r>
    <s v="12150645905"/>
    <s v="25171INV01AY"/>
    <s v="FA"/>
    <s v="R4"/>
    <d v="2025-06-20T00:00:00"/>
    <s v=""/>
    <s v="3106"/>
    <x v="0"/>
    <s v="10719"/>
    <s v="0"/>
    <n v="-11.1"/>
    <s v=""/>
    <n v="-11.1"/>
    <s v="USD"/>
    <s v="O1"/>
    <s v="USMO6560528190"/>
    <s v="1215064590510719"/>
    <s v=""/>
    <s v="BATCH_ID"/>
    <d v="2025-06-20T00:00:00"/>
    <d v="2025-06-23T00:00:00"/>
    <n v="0"/>
    <s v=""/>
    <s v=""/>
    <s v="3101636251"/>
    <s v="200011896483"/>
    <s v="0010"/>
    <s v="0060"/>
    <s v="R1"/>
    <s v="10-60"/>
    <x v="0"/>
    <x v="0"/>
    <n v="10719"/>
    <x v="0"/>
  </r>
  <r>
    <s v="12150645906"/>
    <s v="25171INV01AY"/>
    <s v="FA"/>
    <s v="R4"/>
    <d v="2025-06-20T00:00:00"/>
    <s v=""/>
    <s v="3106"/>
    <x v="0"/>
    <s v="10719"/>
    <s v="0"/>
    <n v="-5"/>
    <s v=""/>
    <n v="-5"/>
    <s v="USD"/>
    <s v="O1"/>
    <s v="USMO6560528190"/>
    <s v="1215064590610719"/>
    <s v=""/>
    <s v="BATCH_ID"/>
    <d v="2025-06-20T00:00:00"/>
    <d v="2025-06-23T00:00:00"/>
    <n v="0"/>
    <s v=""/>
    <s v=""/>
    <s v="3101694373"/>
    <s v="200011924541"/>
    <s v="0010"/>
    <s v="0060"/>
    <s v="R1"/>
    <s v="10-60"/>
    <x v="0"/>
    <x v="0"/>
    <n v="10719"/>
    <x v="0"/>
  </r>
  <r>
    <s v="12150645927"/>
    <s v="25171INV01AY"/>
    <s v="FA"/>
    <s v="R4"/>
    <d v="2025-06-20T00:00:00"/>
    <s v=""/>
    <s v="3106"/>
    <x v="0"/>
    <s v="10469"/>
    <s v="0"/>
    <n v="-5"/>
    <s v=""/>
    <n v="-5"/>
    <s v="USD"/>
    <s v="O1"/>
    <s v="USMO6561323350"/>
    <s v="1215064592710469"/>
    <s v=""/>
    <s v="BATCH_ID"/>
    <d v="2025-06-20T00:00:00"/>
    <d v="2025-06-23T00:00:00"/>
    <n v="0"/>
    <s v=""/>
    <s v=""/>
    <s v="3101657898"/>
    <s v="200011915077"/>
    <s v="0010"/>
    <s v="0060"/>
    <s v="R1"/>
    <s v="10-60"/>
    <x v="0"/>
    <x v="0"/>
    <n v="10469"/>
    <x v="2"/>
  </r>
  <r>
    <s v="12150645927"/>
    <s v="25171INV01AY"/>
    <s v="FA"/>
    <s v="R4"/>
    <d v="2025-06-20T00:00:00"/>
    <s v=""/>
    <s v="3106"/>
    <x v="1"/>
    <s v="10514"/>
    <s v="0"/>
    <n v="-5"/>
    <s v=""/>
    <n v="-5"/>
    <s v="USD"/>
    <s v="O1"/>
    <s v="USMO6561323350"/>
    <s v="1215064592710514"/>
    <s v=""/>
    <s v="BATCH_ID"/>
    <d v="2025-06-20T00:00:00"/>
    <d v="2025-06-23T00:00:00"/>
    <n v="0"/>
    <s v=""/>
    <s v=""/>
    <s v="3101657995"/>
    <s v="200011915077"/>
    <s v="0010"/>
    <s v="0060"/>
    <s v="R1"/>
    <s v="10-60"/>
    <x v="0"/>
    <x v="1"/>
    <n v="10514"/>
    <x v="1"/>
  </r>
  <r>
    <s v="12150645991"/>
    <s v="25171INV01AY"/>
    <s v="FA"/>
    <s v="R4"/>
    <d v="2025-06-20T00:00:00"/>
    <s v=""/>
    <s v="3106"/>
    <x v="0"/>
    <s v="10469"/>
    <s v="0"/>
    <n v="-5"/>
    <s v=""/>
    <n v="-5"/>
    <s v="USD"/>
    <s v="O1"/>
    <s v="USMO6561315170"/>
    <s v="1215064599110469"/>
    <s v=""/>
    <s v="BATCH_ID"/>
    <d v="2025-06-20T00:00:00"/>
    <d v="2025-06-23T00:00:00"/>
    <n v="0"/>
    <s v=""/>
    <s v=""/>
    <s v="3101641817"/>
    <s v="200013378746"/>
    <s v="0010"/>
    <s v="0060"/>
    <s v="C1"/>
    <s v="10-60"/>
    <x v="0"/>
    <x v="0"/>
    <n v="10469"/>
    <x v="2"/>
  </r>
  <r>
    <s v="12150645991"/>
    <s v="25171INV01AY"/>
    <s v="FA"/>
    <s v="R4"/>
    <d v="2025-06-20T00:00:00"/>
    <s v=""/>
    <s v="3106"/>
    <x v="1"/>
    <s v="10514"/>
    <s v="0"/>
    <n v="-5"/>
    <s v=""/>
    <n v="-5"/>
    <s v="USD"/>
    <s v="O1"/>
    <s v="USMO6561315170"/>
    <s v="1215064599110514"/>
    <s v=""/>
    <s v="BATCH_ID"/>
    <d v="2025-06-20T00:00:00"/>
    <d v="2025-06-23T00:00:00"/>
    <n v="0"/>
    <s v=""/>
    <s v=""/>
    <s v="3101641719"/>
    <s v="200013378746"/>
    <s v="0010"/>
    <s v="0060"/>
    <s v="C1"/>
    <s v="10-60"/>
    <x v="0"/>
    <x v="1"/>
    <n v="10514"/>
    <x v="1"/>
  </r>
  <r>
    <s v="12150646022"/>
    <s v="25171INV01AY"/>
    <s v="FA"/>
    <s v="R4"/>
    <d v="2025-06-20T00:00:00"/>
    <s v=""/>
    <s v="3106"/>
    <x v="0"/>
    <s v="10719"/>
    <s v="0"/>
    <n v="-5.0199999999999996"/>
    <s v=""/>
    <n v="-5.0199999999999996"/>
    <s v="USD"/>
    <s v="O1"/>
    <s v="USMO6301513601"/>
    <s v="1215064602210719"/>
    <s v=""/>
    <s v="BATCH_ID"/>
    <d v="2025-06-20T00:00:00"/>
    <d v="2025-06-23T00:00:00"/>
    <n v="0"/>
    <s v=""/>
    <s v=""/>
    <s v="3101650304"/>
    <s v="200013376229"/>
    <s v="0010"/>
    <s v="0060"/>
    <s v="R1"/>
    <s v="10-60"/>
    <x v="0"/>
    <x v="0"/>
    <n v="10719"/>
    <x v="0"/>
  </r>
  <r>
    <s v="12150646047"/>
    <s v="25171INV01AY"/>
    <s v="FA"/>
    <s v="R4"/>
    <d v="2025-06-20T00:00:00"/>
    <s v=""/>
    <s v="3106"/>
    <x v="0"/>
    <s v="10719"/>
    <s v="0"/>
    <n v="-5"/>
    <s v=""/>
    <n v="-5"/>
    <s v="USD"/>
    <s v="O1"/>
    <s v="USMO6560518380"/>
    <s v="1215064604710719"/>
    <s v=""/>
    <s v="BATCH_ID"/>
    <d v="2025-06-20T00:00:00"/>
    <d v="2025-06-23T00:00:00"/>
    <n v="0"/>
    <s v=""/>
    <s v=""/>
    <s v="3101604193"/>
    <s v="200013370917"/>
    <s v="0010"/>
    <s v="0060"/>
    <s v="R1"/>
    <s v="10-60"/>
    <x v="0"/>
    <x v="0"/>
    <n v="10719"/>
    <x v="0"/>
  </r>
  <r>
    <s v="12150646050"/>
    <s v="25171INV01AY"/>
    <s v="FA"/>
    <s v="R4"/>
    <d v="2025-06-20T00:00:00"/>
    <s v=""/>
    <s v="3106"/>
    <x v="0"/>
    <s v="10719"/>
    <s v="0"/>
    <n v="-5"/>
    <s v=""/>
    <n v="-5"/>
    <s v="USD"/>
    <s v="O1"/>
    <s v="USMO6560521580"/>
    <s v="1215064605010719"/>
    <s v=""/>
    <s v="BATCH_ID"/>
    <d v="2025-06-20T00:00:00"/>
    <d v="2025-06-23T00:00:00"/>
    <n v="0"/>
    <s v=""/>
    <s v=""/>
    <s v="3101607615"/>
    <s v="200013386210"/>
    <s v="0010"/>
    <s v="0060"/>
    <s v="R1"/>
    <s v="10-60"/>
    <x v="0"/>
    <x v="0"/>
    <n v="10719"/>
    <x v="0"/>
  </r>
  <r>
    <s v="12150646090"/>
    <s v="25171INV01AY"/>
    <s v="FA"/>
    <s v="R4"/>
    <d v="2025-06-20T00:00:00"/>
    <s v=""/>
    <s v="3106"/>
    <x v="0"/>
    <s v="10719"/>
    <s v="0"/>
    <n v="-5"/>
    <s v=""/>
    <n v="-5"/>
    <s v="USD"/>
    <s v="O1"/>
    <s v="USMO6560528190"/>
    <s v="1215064609010719"/>
    <s v=""/>
    <s v="BATCH_ID"/>
    <d v="2025-06-20T00:00:00"/>
    <d v="2025-06-23T00:00:00"/>
    <n v="0"/>
    <s v=""/>
    <s v=""/>
    <s v="3101984241"/>
    <s v="200014763904"/>
    <s v="0010"/>
    <s v="0060"/>
    <s v="R1"/>
    <s v="10-60"/>
    <x v="0"/>
    <x v="0"/>
    <n v="10719"/>
    <x v="0"/>
  </r>
  <r>
    <s v="12150646106"/>
    <s v="25171INV01AY"/>
    <s v="FA"/>
    <s v="R4"/>
    <d v="2025-06-20T00:00:00"/>
    <s v=""/>
    <s v="3106"/>
    <x v="0"/>
    <s v="10719"/>
    <s v="0"/>
    <n v="-15.25"/>
    <s v=""/>
    <n v="-15.25"/>
    <s v="USD"/>
    <s v="O1"/>
    <s v="USMO6301513681"/>
    <s v="1215064610610719"/>
    <s v=""/>
    <s v="BATCH_ID"/>
    <d v="2025-06-20T00:00:00"/>
    <d v="2025-06-23T00:00:00"/>
    <n v="0"/>
    <s v=""/>
    <s v=""/>
    <s v="3101979643"/>
    <s v="200014737221"/>
    <s v="0010"/>
    <s v="0060"/>
    <s v="R1"/>
    <s v="10-60"/>
    <x v="0"/>
    <x v="0"/>
    <n v="10719"/>
    <x v="0"/>
  </r>
  <r>
    <s v="12150647564"/>
    <s v="25175INV01A0"/>
    <s v="FA"/>
    <s v="R4"/>
    <d v="2025-06-24T00:00:00"/>
    <s v=""/>
    <s v="3106"/>
    <x v="0"/>
    <s v="10719"/>
    <s v="0"/>
    <n v="-5"/>
    <s v=""/>
    <n v="-5"/>
    <s v="USD"/>
    <s v="O1"/>
    <s v="USMO6560517510"/>
    <s v="1215064756410719"/>
    <s v=""/>
    <s v="BATCH_ID"/>
    <d v="2025-06-24T00:00:00"/>
    <d v="2025-06-25T00:00:00"/>
    <n v="0"/>
    <s v=""/>
    <s v=""/>
    <s v="3101676195"/>
    <s v="200014674796"/>
    <s v="0010"/>
    <s v="0060"/>
    <s v="R1"/>
    <s v="10-60"/>
    <x v="0"/>
    <x v="0"/>
    <n v="10719"/>
    <x v="0"/>
  </r>
  <r>
    <s v="12150648508"/>
    <s v="25176INV01AE"/>
    <s v="FA"/>
    <s v="R4"/>
    <d v="2025-06-25T00:00:00"/>
    <s v=""/>
    <s v="3106"/>
    <x v="0"/>
    <s v="10719"/>
    <s v="0"/>
    <n v="-5"/>
    <s v=""/>
    <n v="-5"/>
    <s v="USD"/>
    <s v="O1"/>
    <s v="USMO6485472890"/>
    <s v="1215064850810719"/>
    <s v=""/>
    <s v="BATCH_ID"/>
    <d v="2025-06-25T00:00:00"/>
    <d v="2025-06-26T00:00:00"/>
    <n v="0"/>
    <s v=""/>
    <s v=""/>
    <s v="3101552709"/>
    <s v="200012998825"/>
    <s v="0010"/>
    <s v="0060"/>
    <s v="R1"/>
    <s v="10-60"/>
    <x v="0"/>
    <x v="0"/>
    <n v="10719"/>
    <x v="0"/>
  </r>
  <r>
    <s v="12150648541"/>
    <s v="25176INV01AE"/>
    <s v="FA"/>
    <s v="R4"/>
    <d v="2025-06-25T00:00:00"/>
    <s v=""/>
    <s v="3106"/>
    <x v="0"/>
    <s v="10719"/>
    <s v="0"/>
    <n v="-6.12"/>
    <s v=""/>
    <n v="-6.12"/>
    <s v="USD"/>
    <s v="O1"/>
    <s v="USMO6570573600"/>
    <s v="1215064854110719"/>
    <s v=""/>
    <s v="BATCH_ID"/>
    <d v="2025-06-25T00:00:00"/>
    <d v="2025-06-26T00:00:00"/>
    <n v="0"/>
    <s v=""/>
    <s v=""/>
    <s v="3101596013"/>
    <s v="200013024258"/>
    <s v="0010"/>
    <s v="0060"/>
    <s v="R1"/>
    <s v="10-60"/>
    <x v="0"/>
    <x v="0"/>
    <n v="10719"/>
    <x v="0"/>
  </r>
  <r>
    <s v="12150648619"/>
    <s v="25176INV01AE"/>
    <s v="FA"/>
    <s v="R4"/>
    <d v="2025-06-25T00:00:00"/>
    <s v=""/>
    <s v="3106"/>
    <x v="0"/>
    <s v="10719"/>
    <s v="0"/>
    <n v="-5.58"/>
    <s v=""/>
    <n v="-5.58"/>
    <s v="USD"/>
    <s v="O1"/>
    <s v="USMO6485491500"/>
    <s v="1215064861910719"/>
    <s v=""/>
    <s v="BATCH_ID"/>
    <d v="2025-06-25T00:00:00"/>
    <d v="2025-06-26T00:00:00"/>
    <n v="0"/>
    <s v=""/>
    <s v=""/>
    <s v="3102137900"/>
    <s v="200015508407"/>
    <s v="0010"/>
    <s v="0060"/>
    <s v="R1"/>
    <s v="10-60"/>
    <x v="0"/>
    <x v="0"/>
    <n v="10719"/>
    <x v="0"/>
  </r>
  <r>
    <s v="12150648676"/>
    <s v="25176INV01AE"/>
    <s v="FA"/>
    <s v="R4"/>
    <d v="2025-06-25T00:00:00"/>
    <s v=""/>
    <s v="3106"/>
    <x v="0"/>
    <s v="10719"/>
    <s v="0"/>
    <n v="-9.86"/>
    <s v=""/>
    <n v="-9.86"/>
    <s v="USD"/>
    <s v="O1"/>
    <s v="USMO6485491220"/>
    <s v="1215064867610719"/>
    <s v=""/>
    <s v="BATCH_ID"/>
    <d v="2025-06-25T00:00:00"/>
    <d v="2025-06-26T00:00:00"/>
    <n v="0"/>
    <s v=""/>
    <s v=""/>
    <s v="3102135824"/>
    <s v="200015501642"/>
    <s v="0010"/>
    <s v="0060"/>
    <s v="R1"/>
    <s v="10-60"/>
    <x v="0"/>
    <x v="0"/>
    <n v="10719"/>
    <x v="0"/>
  </r>
  <r>
    <s v="12150649345"/>
    <s v="25177INV01AK"/>
    <s v="FA"/>
    <s v="R4"/>
    <d v="2025-06-26T00:00:00"/>
    <s v=""/>
    <s v="3106"/>
    <x v="0"/>
    <s v="10469"/>
    <s v="0"/>
    <n v="-5"/>
    <s v=""/>
    <n v="-5"/>
    <s v="USD"/>
    <s v="O1"/>
    <s v="USMO6561324430"/>
    <s v="1215064934510469"/>
    <s v=""/>
    <s v="BATCH_ID"/>
    <d v="2025-06-26T00:00:00"/>
    <d v="2025-06-27T00:00:00"/>
    <n v="0"/>
    <s v=""/>
    <s v=""/>
    <s v="3102257679"/>
    <s v="200016106201"/>
    <s v="0010"/>
    <s v="0060"/>
    <s v="R1"/>
    <s v="10-60"/>
    <x v="0"/>
    <x v="0"/>
    <n v="10469"/>
    <x v="2"/>
  </r>
  <r>
    <s v="12150649345"/>
    <s v="25177INV01AK"/>
    <s v="FA"/>
    <s v="R4"/>
    <d v="2025-06-26T00:00:00"/>
    <s v=""/>
    <s v="3106"/>
    <x v="1"/>
    <s v="10514"/>
    <s v="0"/>
    <n v="-5.97"/>
    <s v=""/>
    <n v="-5.97"/>
    <s v="USD"/>
    <s v="O1"/>
    <s v="USMO6561324430"/>
    <s v="1215064934510514"/>
    <s v=""/>
    <s v="BATCH_ID"/>
    <d v="2025-06-26T00:00:00"/>
    <d v="2025-06-27T00:00:00"/>
    <n v="0"/>
    <s v=""/>
    <s v=""/>
    <s v="3102257680"/>
    <s v="200016106201"/>
    <s v="0010"/>
    <s v="0060"/>
    <s v="R1"/>
    <s v="10-60"/>
    <x v="0"/>
    <x v="1"/>
    <n v="10514"/>
    <x v="1"/>
  </r>
  <r>
    <s v="12150649373"/>
    <s v="25177INV01AK"/>
    <s v="FA"/>
    <s v="R4"/>
    <d v="2025-06-26T00:00:00"/>
    <s v=""/>
    <s v="3106"/>
    <x v="0"/>
    <s v="10719"/>
    <s v="0"/>
    <n v="-5"/>
    <s v=""/>
    <n v="-5"/>
    <s v="USD"/>
    <s v="O1"/>
    <s v="USMO6560520300"/>
    <s v="1215064937310719"/>
    <s v=""/>
    <s v="BATCH_ID"/>
    <d v="2025-06-26T00:00:00"/>
    <d v="2025-06-27T00:00:00"/>
    <n v="0"/>
    <s v=""/>
    <s v=""/>
    <s v="3102256290"/>
    <s v="200016091817"/>
    <s v="0010"/>
    <s v="0060"/>
    <s v="R1"/>
    <s v="10-60"/>
    <x v="0"/>
    <x v="0"/>
    <n v="10719"/>
    <x v="0"/>
  </r>
  <r>
    <s v="12150650139"/>
    <s v="25178INV01AX"/>
    <s v="FA"/>
    <s v="R4"/>
    <d v="2025-06-27T00:00:00"/>
    <s v=""/>
    <s v="3106"/>
    <x v="0"/>
    <s v="10719"/>
    <s v="0"/>
    <n v="-5"/>
    <s v=""/>
    <n v="-5"/>
    <s v="USD"/>
    <s v="O1"/>
    <s v="USMO6568084411"/>
    <s v="1215065013910719"/>
    <s v=""/>
    <s v="BATCH_ID"/>
    <d v="2025-06-27T00:00:00"/>
    <d v="2025-06-30T00:00:00"/>
    <n v="0"/>
    <s v=""/>
    <s v=""/>
    <s v="3101598951"/>
    <s v="200012809188"/>
    <s v="0010"/>
    <s v="0060"/>
    <s v="R1"/>
    <s v="10-60"/>
    <x v="0"/>
    <x v="0"/>
    <n v="10719"/>
    <x v="0"/>
  </r>
  <r>
    <s v="12150650142"/>
    <s v="25178INV01AT"/>
    <s v="FA"/>
    <s v="R4"/>
    <d v="2025-06-27T00:00:00"/>
    <s v=""/>
    <s v="3106"/>
    <x v="0"/>
    <s v="10719"/>
    <s v="0"/>
    <n v="-6.17"/>
    <s v=""/>
    <n v="-6.17"/>
    <s v="USD"/>
    <s v="O1"/>
    <s v="USMO6571471421"/>
    <s v="1215065014210719"/>
    <s v=""/>
    <s v="BATCH_ID"/>
    <d v="2025-06-27T00:00:00"/>
    <d v="2025-06-30T00:00:00"/>
    <n v="0"/>
    <s v=""/>
    <s v=""/>
    <s v="3101536635"/>
    <s v="200012216152"/>
    <s v="0010"/>
    <s v="0060"/>
    <s v="R1"/>
    <s v="10-60"/>
    <x v="0"/>
    <x v="0"/>
    <n v="10719"/>
    <x v="0"/>
  </r>
  <r>
    <s v="12150650145"/>
    <s v="25178INV01AT"/>
    <s v="FA"/>
    <s v="R4"/>
    <d v="2025-06-27T00:00:00"/>
    <s v=""/>
    <s v="3106"/>
    <x v="0"/>
    <s v="10719"/>
    <s v="0"/>
    <n v="-5"/>
    <s v=""/>
    <n v="-5"/>
    <s v="USD"/>
    <s v="O1"/>
    <s v="USMO6568084811"/>
    <s v="1215065014510719"/>
    <s v=""/>
    <s v="BATCH_ID"/>
    <d v="2025-06-27T00:00:00"/>
    <d v="2025-06-30T00:00:00"/>
    <n v="0"/>
    <s v=""/>
    <s v=""/>
    <s v="3101701464"/>
    <s v="200012225930"/>
    <s v="0010"/>
    <s v="0060"/>
    <s v="R1"/>
    <s v="10-60"/>
    <x v="0"/>
    <x v="0"/>
    <n v="10719"/>
    <x v="0"/>
  </r>
  <r>
    <s v="12150650200"/>
    <s v="25178INV01AT"/>
    <s v="FA"/>
    <s v="R4"/>
    <d v="2025-06-27T00:00:00"/>
    <s v=""/>
    <s v="3106"/>
    <x v="0"/>
    <s v="10719"/>
    <s v="0"/>
    <n v="-5"/>
    <s v=""/>
    <n v="-5"/>
    <s v="USD"/>
    <s v="O1"/>
    <s v="USMO6560520740"/>
    <s v="1215065020010719"/>
    <s v=""/>
    <s v="BATCH_ID"/>
    <d v="2025-06-27T00:00:00"/>
    <d v="2025-06-30T00:00:00"/>
    <n v="0"/>
    <s v=""/>
    <s v=""/>
    <s v="3101585767"/>
    <s v="200012228314"/>
    <s v="0010"/>
    <s v="0060"/>
    <s v="R1"/>
    <s v="10-60"/>
    <x v="0"/>
    <x v="0"/>
    <n v="10719"/>
    <x v="0"/>
  </r>
  <r>
    <s v="12150650387"/>
    <s v="25178INV01AX"/>
    <s v="FA"/>
    <s v="R4"/>
    <d v="2025-06-27T00:00:00"/>
    <s v=""/>
    <s v="3106"/>
    <x v="0"/>
    <s v="10719"/>
    <s v="0"/>
    <n v="-5"/>
    <s v=""/>
    <n v="-5"/>
    <s v="USD"/>
    <s v="O1"/>
    <s v="USMO6571482631"/>
    <s v="1215065038710719"/>
    <s v=""/>
    <s v="BATCH_ID"/>
    <d v="2025-06-27T00:00:00"/>
    <d v="2025-06-30T00:00:00"/>
    <n v="0"/>
    <s v=""/>
    <s v=""/>
    <s v="3101531427"/>
    <s v="200014602763"/>
    <s v="0010"/>
    <s v="0060"/>
    <s v="R1"/>
    <s v="10-60"/>
    <x v="0"/>
    <x v="0"/>
    <n v="10719"/>
    <x v="0"/>
  </r>
  <r>
    <s v="12150650441"/>
    <s v="25178INV01AX"/>
    <s v="FA"/>
    <s v="R4"/>
    <d v="2025-06-27T00:00:00"/>
    <s v=""/>
    <s v="3106"/>
    <x v="1"/>
    <s v="10514"/>
    <s v="0"/>
    <n v="-5"/>
    <s v=""/>
    <n v="-5"/>
    <s v="USD"/>
    <s v="O1"/>
    <s v="USMO6561326110"/>
    <s v="1215065044110514"/>
    <s v=""/>
    <s v="BATCH_ID"/>
    <d v="2025-06-27T00:00:00"/>
    <d v="2025-06-30T00:00:00"/>
    <n v="0"/>
    <s v=""/>
    <s v=""/>
    <s v="3102299403"/>
    <s v="200016315034"/>
    <s v="0010"/>
    <s v="0060"/>
    <s v="R1"/>
    <s v="10-60"/>
    <x v="0"/>
    <x v="1"/>
    <n v="10514"/>
    <x v="1"/>
  </r>
  <r>
    <s v="12150650441"/>
    <s v="25178INV01AX"/>
    <s v="FA"/>
    <s v="R4"/>
    <d v="2025-06-27T00:00:00"/>
    <s v=""/>
    <s v="3106"/>
    <x v="0"/>
    <s v="10469"/>
    <s v="0"/>
    <n v="-5"/>
    <s v=""/>
    <n v="-5"/>
    <s v="USD"/>
    <s v="O1"/>
    <s v="USMO6561326110"/>
    <s v="1215065044110469"/>
    <s v=""/>
    <s v="BATCH_ID"/>
    <d v="2025-06-27T00:00:00"/>
    <d v="2025-06-30T00:00:00"/>
    <n v="0"/>
    <s v=""/>
    <s v=""/>
    <s v="3102299402"/>
    <s v="200016315034"/>
    <s v="0010"/>
    <s v="0060"/>
    <s v="R1"/>
    <s v="10-60"/>
    <x v="0"/>
    <x v="0"/>
    <n v="10469"/>
    <x v="2"/>
  </r>
  <r>
    <s v="12150650472"/>
    <s v="25178INV01AX"/>
    <s v="FA"/>
    <s v="R4"/>
    <d v="2025-06-27T00:00:00"/>
    <s v=""/>
    <s v="3106"/>
    <x v="0"/>
    <s v="10719"/>
    <s v="0"/>
    <n v="-5"/>
    <s v=""/>
    <n v="-5"/>
    <s v="USD"/>
    <s v="O1"/>
    <s v="USMO6562773891"/>
    <s v="1215065047210719"/>
    <s v=""/>
    <s v="BATCH_ID"/>
    <d v="2025-06-27T00:00:00"/>
    <d v="2025-06-30T00:00:00"/>
    <n v="0"/>
    <s v=""/>
    <s v=""/>
    <s v="3102296037"/>
    <s v="200016295301"/>
    <s v="0010"/>
    <s v="0060"/>
    <s v="R1"/>
    <s v="10-60"/>
    <x v="0"/>
    <x v="0"/>
    <n v="10719"/>
    <x v="0"/>
  </r>
  <r>
    <s v="12150650518"/>
    <s v="25178INV01AX"/>
    <s v="FA"/>
    <s v="R4"/>
    <d v="2025-06-27T00:00:00"/>
    <s v=""/>
    <s v="3106"/>
    <x v="0"/>
    <s v="10719"/>
    <s v="0"/>
    <n v="-5"/>
    <s v=""/>
    <n v="-5"/>
    <s v="USD"/>
    <s v="O1"/>
    <s v="USMO6574096521"/>
    <s v="1215065051810719"/>
    <s v=""/>
    <s v="BATCH_ID"/>
    <d v="2025-06-27T00:00:00"/>
    <d v="2025-06-30T00:00:00"/>
    <n v="0"/>
    <s v=""/>
    <s v=""/>
    <s v="3102302638"/>
    <s v="200016330405"/>
    <s v="0010"/>
    <s v="0060"/>
    <s v="R1"/>
    <s v="10-60"/>
    <x v="0"/>
    <x v="0"/>
    <n v="10719"/>
    <x v="0"/>
  </r>
  <r>
    <s v="12150651432"/>
    <s v="25181INV01AK"/>
    <s v="FA"/>
    <s v="R4"/>
    <d v="2025-06-30T00:00:00"/>
    <s v=""/>
    <s v="3106"/>
    <x v="0"/>
    <s v="10469"/>
    <s v="0"/>
    <n v="-5"/>
    <s v=""/>
    <n v="-5"/>
    <s v="USD"/>
    <s v="O1"/>
    <s v="USMO6561323870"/>
    <s v="1215065143210469"/>
    <s v=""/>
    <s v="BATCH_ID"/>
    <d v="2025-06-30T00:00:00"/>
    <d v="2025-07-01T00:00:00"/>
    <n v="0"/>
    <s v=""/>
    <s v=""/>
    <s v="3101617398"/>
    <s v="200011091861"/>
    <s v="0010"/>
    <s v="0060"/>
    <s v="R1"/>
    <s v="10-60"/>
    <x v="0"/>
    <x v="0"/>
    <n v="10469"/>
    <x v="2"/>
  </r>
  <r>
    <s v="12150651432"/>
    <s v="25181INV01AK"/>
    <s v="FA"/>
    <s v="R4"/>
    <d v="2025-06-30T00:00:00"/>
    <s v=""/>
    <s v="3106"/>
    <x v="1"/>
    <s v="10514"/>
    <s v="0"/>
    <n v="-5"/>
    <s v=""/>
    <n v="-5"/>
    <s v="USD"/>
    <s v="O1"/>
    <s v="USMO6561323870"/>
    <s v="1215065143210514"/>
    <s v=""/>
    <s v="BATCH_ID"/>
    <d v="2025-06-30T00:00:00"/>
    <d v="2025-07-01T00:00:00"/>
    <n v="0"/>
    <s v=""/>
    <s v=""/>
    <s v="3101617203"/>
    <s v="200011091861"/>
    <s v="0010"/>
    <s v="0060"/>
    <s v="R1"/>
    <s v="10-60"/>
    <x v="0"/>
    <x v="1"/>
    <n v="10514"/>
    <x v="1"/>
  </r>
  <r>
    <s v="12150651801"/>
    <s v="25181INV01A6"/>
    <s v="FA"/>
    <s v="R4"/>
    <d v="2025-06-30T00:00:00"/>
    <s v=""/>
    <s v="3106"/>
    <x v="0"/>
    <s v="10469"/>
    <s v="0"/>
    <n v="-5"/>
    <s v=""/>
    <n v="-5"/>
    <s v="USD"/>
    <s v="O1"/>
    <s v="USMO6561323900"/>
    <s v="1215065180110469"/>
    <s v=""/>
    <s v="BATCH_ID"/>
    <d v="2025-06-30T00:00:00"/>
    <d v="2025-07-01T00:00:00"/>
    <n v="0"/>
    <s v=""/>
    <s v=""/>
    <s v="3101580382"/>
    <s v="200012740847"/>
    <s v="0010"/>
    <s v="0060"/>
    <s v="R1"/>
    <s v="10-60"/>
    <x v="0"/>
    <x v="0"/>
    <n v="10469"/>
    <x v="2"/>
  </r>
  <r>
    <s v="12150651801"/>
    <s v="25181INV01A6"/>
    <s v="FA"/>
    <s v="R4"/>
    <d v="2025-06-30T00:00:00"/>
    <s v=""/>
    <s v="3106"/>
    <x v="1"/>
    <s v="10514"/>
    <s v="0"/>
    <n v="-5"/>
    <s v=""/>
    <n v="-5"/>
    <s v="USD"/>
    <s v="O1"/>
    <s v="USMO6561323900"/>
    <s v="1215065180110514"/>
    <s v=""/>
    <s v="BATCH_ID"/>
    <d v="2025-06-30T00:00:00"/>
    <d v="2025-07-01T00:00:00"/>
    <n v="0"/>
    <s v=""/>
    <s v=""/>
    <s v="3101580191"/>
    <s v="200012740847"/>
    <s v="0010"/>
    <s v="0060"/>
    <s v="R1"/>
    <s v="10-60"/>
    <x v="0"/>
    <x v="1"/>
    <n v="10514"/>
    <x v="1"/>
  </r>
  <r>
    <s v="12150651815"/>
    <s v="25181INV01AK"/>
    <s v="FA"/>
    <s v="R4"/>
    <d v="2025-06-30T00:00:00"/>
    <s v=""/>
    <s v="3106"/>
    <x v="0"/>
    <s v="10469"/>
    <s v="0"/>
    <n v="-5"/>
    <s v=""/>
    <n v="-5"/>
    <s v="USD"/>
    <s v="O1"/>
    <s v="USMO6561371090"/>
    <s v="1215065181510469"/>
    <s v=""/>
    <s v="BATCH_ID"/>
    <d v="2025-06-30T00:00:00"/>
    <d v="2025-07-01T00:00:00"/>
    <n v="0"/>
    <s v=""/>
    <s v=""/>
    <s v="3101574881"/>
    <s v="200013702614"/>
    <s v="0010"/>
    <s v="0060"/>
    <s v="R1"/>
    <s v="10-60"/>
    <x v="0"/>
    <x v="0"/>
    <n v="10469"/>
    <x v="2"/>
  </r>
  <r>
    <s v="12150651815"/>
    <s v="25181INV01AK"/>
    <s v="FA"/>
    <s v="R4"/>
    <d v="2025-06-30T00:00:00"/>
    <s v=""/>
    <s v="3106"/>
    <x v="1"/>
    <s v="10514"/>
    <s v="0"/>
    <n v="-5.44"/>
    <s v=""/>
    <n v="-5.44"/>
    <s v="USD"/>
    <s v="O1"/>
    <s v="USMO6561371090"/>
    <s v="1215065181510514"/>
    <s v=""/>
    <s v="BATCH_ID"/>
    <d v="2025-06-30T00:00:00"/>
    <d v="2025-07-01T00:00:00"/>
    <n v="0"/>
    <s v=""/>
    <s v=""/>
    <s v="3101574975"/>
    <s v="200013702614"/>
    <s v="0010"/>
    <s v="0060"/>
    <s v="R1"/>
    <s v="10-60"/>
    <x v="0"/>
    <x v="1"/>
    <n v="10514"/>
    <x v="1"/>
  </r>
  <r>
    <s v="12150651829"/>
    <s v="25181INV01AV"/>
    <s v="FA"/>
    <s v="R4"/>
    <d v="2025-06-30T00:00:00"/>
    <s v=""/>
    <s v="3106"/>
    <x v="1"/>
    <s v="10514"/>
    <s v="0"/>
    <n v="-5"/>
    <s v=""/>
    <n v="-5"/>
    <s v="USD"/>
    <s v="O1"/>
    <s v="USMO6561328250"/>
    <s v="1215065182910514"/>
    <s v=""/>
    <s v="BATCH_ID"/>
    <d v="2025-06-30T00:00:00"/>
    <d v="2025-07-01T00:00:00"/>
    <n v="0"/>
    <s v=""/>
    <s v=""/>
    <s v="3101603807"/>
    <s v="200013026113"/>
    <s v="0010"/>
    <s v="0060"/>
    <s v="R1"/>
    <s v="10-60"/>
    <x v="0"/>
    <x v="1"/>
    <n v="10514"/>
    <x v="1"/>
  </r>
  <r>
    <s v="12150651829"/>
    <s v="25181INV01AV"/>
    <s v="FA"/>
    <s v="R4"/>
    <d v="2025-06-30T00:00:00"/>
    <s v=""/>
    <s v="3106"/>
    <x v="0"/>
    <s v="10469"/>
    <s v="0"/>
    <n v="-5"/>
    <s v=""/>
    <n v="-5"/>
    <s v="USD"/>
    <s v="O1"/>
    <s v="USMO6561328250"/>
    <s v="1215065182910469"/>
    <s v=""/>
    <s v="BATCH_ID"/>
    <d v="2025-06-30T00:00:00"/>
    <d v="2025-07-01T00:00:00"/>
    <n v="0"/>
    <s v=""/>
    <s v=""/>
    <s v="3101603710"/>
    <s v="200013026113"/>
    <s v="0010"/>
    <s v="0060"/>
    <s v="R1"/>
    <s v="10-60"/>
    <x v="0"/>
    <x v="0"/>
    <n v="10469"/>
    <x v="2"/>
  </r>
  <r>
    <s v="12150651833"/>
    <s v="25181INV01A6"/>
    <s v="FA"/>
    <s v="R4"/>
    <d v="2025-06-30T00:00:00"/>
    <s v=""/>
    <s v="3106"/>
    <x v="0"/>
    <s v="10469"/>
    <s v="0"/>
    <n v="-5"/>
    <s v=""/>
    <n v="-5"/>
    <s v="USD"/>
    <s v="O1"/>
    <s v="USMO6561371060"/>
    <s v="1215065183310469"/>
    <s v=""/>
    <s v="BATCH_ID"/>
    <d v="2025-06-30T00:00:00"/>
    <d v="2025-07-01T00:00:00"/>
    <n v="0"/>
    <s v=""/>
    <s v=""/>
    <s v="3101544558"/>
    <s v="200012712994"/>
    <s v="0010"/>
    <s v="0060"/>
    <s v="R1"/>
    <s v="10-60"/>
    <x v="0"/>
    <x v="0"/>
    <n v="10469"/>
    <x v="2"/>
  </r>
  <r>
    <s v="12150651833"/>
    <s v="25181INV01A6"/>
    <s v="FA"/>
    <s v="R4"/>
    <d v="2025-06-30T00:00:00"/>
    <s v=""/>
    <s v="3106"/>
    <x v="1"/>
    <s v="10514"/>
    <s v="0"/>
    <n v="-5"/>
    <s v=""/>
    <n v="-5"/>
    <s v="USD"/>
    <s v="O1"/>
    <s v="USMO6561371060"/>
    <s v="1215065183310514"/>
    <s v=""/>
    <s v="BATCH_ID"/>
    <d v="2025-06-30T00:00:00"/>
    <d v="2025-07-01T00:00:00"/>
    <n v="0"/>
    <s v=""/>
    <s v=""/>
    <s v="3101544463"/>
    <s v="200012712994"/>
    <s v="0010"/>
    <s v="0060"/>
    <s v="R1"/>
    <s v="10-60"/>
    <x v="0"/>
    <x v="1"/>
    <n v="10514"/>
    <x v="1"/>
  </r>
  <r>
    <s v="12150651839"/>
    <s v="25181INV01A6"/>
    <s v="FA"/>
    <s v="R4"/>
    <d v="2025-06-30T00:00:00"/>
    <s v=""/>
    <s v="3106"/>
    <x v="0"/>
    <s v="10469"/>
    <s v="0"/>
    <n v="-10.210000000000001"/>
    <s v=""/>
    <n v="-10.210000000000001"/>
    <s v="USD"/>
    <s v="O1"/>
    <s v="USMO6561328500"/>
    <s v="1215065183910469"/>
    <s v=""/>
    <s v="BATCH_ID"/>
    <d v="2025-06-30T00:00:00"/>
    <d v="2025-07-01T00:00:00"/>
    <n v="0"/>
    <s v=""/>
    <s v=""/>
    <s v="3101485887"/>
    <s v="200012703654"/>
    <s v="0010"/>
    <s v="0060"/>
    <s v="R1"/>
    <s v="10-60"/>
    <x v="0"/>
    <x v="0"/>
    <n v="10469"/>
    <x v="2"/>
  </r>
  <r>
    <s v="12150651839"/>
    <s v="25181INV01A6"/>
    <s v="FA"/>
    <s v="R4"/>
    <d v="2025-06-30T00:00:00"/>
    <s v=""/>
    <s v="3106"/>
    <x v="1"/>
    <s v="10514"/>
    <s v="0"/>
    <n v="-15.8"/>
    <s v=""/>
    <n v="-15.8"/>
    <s v="USD"/>
    <s v="O1"/>
    <s v="USMO6561328500"/>
    <s v="1215065183910514"/>
    <s v=""/>
    <s v="BATCH_ID"/>
    <d v="2025-06-30T00:00:00"/>
    <d v="2025-07-01T00:00:00"/>
    <n v="0"/>
    <s v=""/>
    <s v=""/>
    <s v="3101486080"/>
    <s v="200012703654"/>
    <s v="0010"/>
    <s v="0060"/>
    <s v="R1"/>
    <s v="10-60"/>
    <x v="0"/>
    <x v="1"/>
    <n v="10514"/>
    <x v="1"/>
  </r>
  <r>
    <s v="12150651944"/>
    <s v="25181INV01AK"/>
    <s v="FA"/>
    <s v="R4"/>
    <d v="2025-06-30T00:00:00"/>
    <s v=""/>
    <s v="3106"/>
    <x v="0"/>
    <s v="10719"/>
    <s v="0"/>
    <n v="-5"/>
    <s v=""/>
    <n v="-5"/>
    <s v="USD"/>
    <s v="O1"/>
    <s v="USMO6560596170"/>
    <s v="1215065194410719"/>
    <s v=""/>
    <s v="BATCH_ID"/>
    <d v="2025-06-30T00:00:00"/>
    <d v="2025-07-01T00:00:00"/>
    <n v="0"/>
    <s v=""/>
    <s v=""/>
    <s v="3101627731"/>
    <s v="200013726589"/>
    <s v="0010"/>
    <s v="0060"/>
    <s v="C1"/>
    <s v="10-60"/>
    <x v="0"/>
    <x v="0"/>
    <n v="10719"/>
    <x v="0"/>
  </r>
  <r>
    <s v="12150652190"/>
    <s v="25181INV01AV"/>
    <s v="FA"/>
    <s v="R4"/>
    <d v="2025-06-30T00:00:00"/>
    <s v=""/>
    <s v="3106"/>
    <x v="1"/>
    <s v="10514"/>
    <s v="0"/>
    <n v="-10.18"/>
    <s v=""/>
    <n v="-10.18"/>
    <s v="USD"/>
    <s v="O1"/>
    <s v="USMO6561324690"/>
    <s v="1215065219010514"/>
    <s v=""/>
    <s v="BATCH_ID"/>
    <d v="2025-06-30T00:00:00"/>
    <d v="2025-07-01T00:00:00"/>
    <n v="0"/>
    <s v=""/>
    <s v=""/>
    <s v="3102013581"/>
    <s v="200014911149"/>
    <s v="0010"/>
    <s v="0060"/>
    <s v="R1"/>
    <s v="10-60"/>
    <x v="0"/>
    <x v="1"/>
    <n v="10514"/>
    <x v="1"/>
  </r>
  <r>
    <s v="12150652190"/>
    <s v="25181INV01AV"/>
    <s v="FA"/>
    <s v="R4"/>
    <d v="2025-06-30T00:00:00"/>
    <s v=""/>
    <s v="3106"/>
    <x v="0"/>
    <s v="10469"/>
    <s v="0"/>
    <n v="-6.78"/>
    <s v=""/>
    <n v="-6.78"/>
    <s v="USD"/>
    <s v="O1"/>
    <s v="USMO6561324690"/>
    <s v="1215065219010469"/>
    <s v=""/>
    <s v="BATCH_ID"/>
    <d v="2025-06-30T00:00:00"/>
    <d v="2025-07-01T00:00:00"/>
    <n v="0"/>
    <s v=""/>
    <s v=""/>
    <s v="3102013580"/>
    <s v="200014911149"/>
    <s v="0010"/>
    <s v="0060"/>
    <s v="R1"/>
    <s v="10-60"/>
    <x v="0"/>
    <x v="0"/>
    <n v="10469"/>
    <x v="2"/>
  </r>
  <r>
    <s v="12245659510"/>
    <s v="25153INV01AL"/>
    <s v="FA"/>
    <s v="R4"/>
    <d v="2025-06-02T00:00:00"/>
    <s v="48050451080"/>
    <s v="3106"/>
    <x v="0"/>
    <s v="10719"/>
    <s v="0"/>
    <n v="-5"/>
    <s v=""/>
    <n v="-5"/>
    <s v="USD"/>
    <s v="O1"/>
    <s v="USMO6560513740"/>
    <s v="1224565951010719"/>
    <s v=""/>
    <s v="BATCH_ID"/>
    <d v="2025-06-02T00:00:00"/>
    <d v="2025-06-03T00:00:00"/>
    <n v="0"/>
    <s v=""/>
    <s v=""/>
    <s v="3102226268"/>
    <s v="200015936384"/>
    <s v="0010"/>
    <s v="0060"/>
    <s v="R1"/>
    <s v="10-60"/>
    <x v="0"/>
    <x v="0"/>
    <n v="10719"/>
    <x v="0"/>
  </r>
  <r>
    <s v="12245660719"/>
    <s v="25156INV01A3"/>
    <s v="FA"/>
    <s v="R4"/>
    <d v="2025-06-05T00:00:00"/>
    <s v=""/>
    <s v="3106"/>
    <x v="0"/>
    <s v="10719"/>
    <s v="0"/>
    <n v="-5"/>
    <s v=""/>
    <n v="-5"/>
    <s v="USD"/>
    <s v="O1"/>
    <s v="USMO6560513570"/>
    <s v="1224566071910719"/>
    <s v=""/>
    <s v="BATCH_ID"/>
    <d v="2025-06-05T00:00:00"/>
    <d v="2025-06-06T00:00:00"/>
    <n v="0"/>
    <s v=""/>
    <s v=""/>
    <s v="3101640860"/>
    <s v="200011035520"/>
    <s v="0010"/>
    <s v="0060"/>
    <s v="R1"/>
    <s v="10-60"/>
    <x v="0"/>
    <x v="0"/>
    <n v="10719"/>
    <x v="0"/>
  </r>
  <r>
    <s v="12245660859"/>
    <s v="25156INV01AP"/>
    <s v="FA"/>
    <s v="R4"/>
    <d v="2025-06-05T00:00:00"/>
    <s v=""/>
    <s v="3106"/>
    <x v="0"/>
    <s v="10719"/>
    <s v="0"/>
    <n v="-5"/>
    <s v=""/>
    <n v="-5"/>
    <s v="USD"/>
    <s v="O1"/>
    <s v="USMO6576982871"/>
    <s v="1224566085910719"/>
    <s v=""/>
    <s v="BATCH_ID"/>
    <d v="2025-06-05T00:00:00"/>
    <d v="2025-06-06T00:00:00"/>
    <n v="0"/>
    <s v=""/>
    <s v=""/>
    <s v="3101725966"/>
    <s v="200012285603"/>
    <s v="0010"/>
    <s v="0060"/>
    <s v="R1"/>
    <s v="10-60"/>
    <x v="0"/>
    <x v="0"/>
    <n v="10719"/>
    <x v="0"/>
  </r>
  <r>
    <s v="12245660937"/>
    <s v="25156INV01AP"/>
    <s v="FA"/>
    <s v="R4"/>
    <d v="2025-06-05T00:00:00"/>
    <s v=""/>
    <s v="3106"/>
    <x v="0"/>
    <s v="10719"/>
    <s v="0"/>
    <n v="-5"/>
    <s v=""/>
    <n v="-5"/>
    <s v="USD"/>
    <s v="O1"/>
    <s v="USMO6560512480"/>
    <s v="1224566093710719"/>
    <s v=""/>
    <s v="BATCH_ID"/>
    <d v="2025-06-05T00:00:00"/>
    <d v="2025-06-06T00:00:00"/>
    <n v="0"/>
    <s v=""/>
    <s v=""/>
    <s v="3101614103"/>
    <s v="200012294324"/>
    <s v="0010"/>
    <s v="0060"/>
    <s v="R1"/>
    <s v="10-60"/>
    <x v="0"/>
    <x v="0"/>
    <n v="10719"/>
    <x v="0"/>
  </r>
  <r>
    <s v="12245661170"/>
    <s v="25156INV01AP"/>
    <s v="FA"/>
    <s v="R4"/>
    <d v="2025-06-05T00:00:00"/>
    <s v=""/>
    <s v="3106"/>
    <x v="0"/>
    <s v="10719"/>
    <s v="0"/>
    <n v="-14.87"/>
    <s v=""/>
    <n v="-14.87"/>
    <s v="USD"/>
    <s v="O1"/>
    <s v="USMO6560510210"/>
    <s v="1224566117010719"/>
    <s v=""/>
    <s v="BATCH_ID"/>
    <d v="2025-06-05T00:00:00"/>
    <d v="2025-06-06T00:00:00"/>
    <n v="0"/>
    <s v=""/>
    <s v=""/>
    <s v="3101523272"/>
    <s v="200014257881"/>
    <s v="0010"/>
    <s v="0060"/>
    <s v="R1"/>
    <s v="10-60"/>
    <x v="0"/>
    <x v="0"/>
    <n v="10719"/>
    <x v="0"/>
  </r>
  <r>
    <s v="12245663024"/>
    <s v="25157INV01AF"/>
    <s v="FA"/>
    <s v="R4"/>
    <d v="2025-06-06T00:00:00"/>
    <s v=""/>
    <s v="3106"/>
    <x v="0"/>
    <s v="10719"/>
    <s v="0"/>
    <n v="-5"/>
    <s v=""/>
    <n v="-5"/>
    <s v="USD"/>
    <s v="O1"/>
    <s v="USMO6570594140"/>
    <s v="1224566302410719"/>
    <s v=""/>
    <s v="BATCH_ID"/>
    <d v="2025-06-06T00:00:00"/>
    <d v="2025-06-09T00:00:00"/>
    <n v="0"/>
    <s v=""/>
    <s v=""/>
    <s v="3101664544"/>
    <s v="200012384679"/>
    <s v="0010"/>
    <s v="0060"/>
    <s v="R1"/>
    <s v="10-60"/>
    <x v="0"/>
    <x v="0"/>
    <n v="10719"/>
    <x v="0"/>
  </r>
  <r>
    <s v="12245665062"/>
    <s v="25162INV01AY"/>
    <s v="FA"/>
    <s v="R4"/>
    <d v="2025-06-11T00:00:00"/>
    <s v=""/>
    <s v="3106"/>
    <x v="0"/>
    <s v="10719"/>
    <s v="0"/>
    <n v="-7.53"/>
    <s v=""/>
    <n v="-7.53"/>
    <s v="USD"/>
    <s v="O1"/>
    <s v="USMO6560515260"/>
    <s v="1224566506210719"/>
    <s v=""/>
    <s v="BATCH_ID"/>
    <d v="2025-06-11T00:00:00"/>
    <d v="2025-06-12T00:00:00"/>
    <n v="0"/>
    <s v=""/>
    <s v=""/>
    <s v="3101517811"/>
    <s v="200011700255"/>
    <s v="0010"/>
    <s v="0060"/>
    <s v="R1"/>
    <s v="10-60"/>
    <x v="0"/>
    <x v="0"/>
    <n v="10719"/>
    <x v="0"/>
  </r>
  <r>
    <s v="12245665123"/>
    <s v="25162INV01AY"/>
    <s v="FA"/>
    <s v="R4"/>
    <d v="2025-06-11T00:00:00"/>
    <s v=""/>
    <s v="3106"/>
    <x v="1"/>
    <s v="10514"/>
    <s v="0"/>
    <n v="-5"/>
    <s v=""/>
    <n v="-5"/>
    <s v="USD"/>
    <s v="O1"/>
    <s v="USMO6561391480"/>
    <s v="1224566512310514"/>
    <s v=""/>
    <s v="BATCH_ID"/>
    <d v="2025-06-11T00:00:00"/>
    <d v="2025-06-12T00:00:00"/>
    <n v="0"/>
    <s v=""/>
    <s v=""/>
    <s v="3101589080"/>
    <s v="200011702673"/>
    <s v="0010"/>
    <s v="0060"/>
    <s v="R1"/>
    <s v="10-60"/>
    <x v="0"/>
    <x v="1"/>
    <n v="10514"/>
    <x v="1"/>
  </r>
  <r>
    <s v="12245665123"/>
    <s v="25162INV01AY"/>
    <s v="FA"/>
    <s v="R4"/>
    <d v="2025-06-11T00:00:00"/>
    <s v=""/>
    <s v="3106"/>
    <x v="0"/>
    <s v="10469"/>
    <s v="0"/>
    <n v="-5"/>
    <s v=""/>
    <n v="-5"/>
    <s v="USD"/>
    <s v="O1"/>
    <s v="USMO6561391480"/>
    <s v="1224566512310469"/>
    <s v=""/>
    <s v="BATCH_ID"/>
    <d v="2025-06-11T00:00:00"/>
    <d v="2025-06-12T00:00:00"/>
    <n v="0"/>
    <s v=""/>
    <s v=""/>
    <s v="3101589177"/>
    <s v="200011702673"/>
    <s v="0010"/>
    <s v="0060"/>
    <s v="R1"/>
    <s v="10-60"/>
    <x v="0"/>
    <x v="0"/>
    <n v="10469"/>
    <x v="2"/>
  </r>
  <r>
    <s v="12245665637"/>
    <s v="25162INV01AY"/>
    <s v="FA"/>
    <s v="R4"/>
    <d v="2025-06-11T00:00:00"/>
    <s v=""/>
    <s v="3106"/>
    <x v="1"/>
    <s v="10514"/>
    <s v="0"/>
    <n v="-5"/>
    <s v=""/>
    <n v="-5"/>
    <s v="USD"/>
    <s v="O1"/>
    <s v="USMO6561327670"/>
    <s v="1224566563710514"/>
    <s v=""/>
    <s v="BATCH_ID"/>
    <d v="2025-06-11T00:00:00"/>
    <d v="2025-06-12T00:00:00"/>
    <n v="0"/>
    <s v=""/>
    <s v=""/>
    <s v="3101535657"/>
    <s v="200013407982"/>
    <s v="0010"/>
    <s v="0060"/>
    <s v="R1"/>
    <s v="10-60"/>
    <x v="0"/>
    <x v="1"/>
    <n v="10514"/>
    <x v="1"/>
  </r>
  <r>
    <s v="12245665637"/>
    <s v="25162INV01AY"/>
    <s v="FA"/>
    <s v="R4"/>
    <d v="2025-06-11T00:00:00"/>
    <s v=""/>
    <s v="3106"/>
    <x v="0"/>
    <s v="10469"/>
    <s v="0"/>
    <n v="-5"/>
    <s v=""/>
    <n v="-5"/>
    <s v="USD"/>
    <s v="O1"/>
    <s v="USMO6561327670"/>
    <s v="1224566563710469"/>
    <s v=""/>
    <s v="BATCH_ID"/>
    <d v="2025-06-11T00:00:00"/>
    <d v="2025-06-12T00:00:00"/>
    <n v="0"/>
    <s v=""/>
    <s v=""/>
    <s v="3101535563"/>
    <s v="200013407982"/>
    <s v="0010"/>
    <s v="0060"/>
    <s v="R1"/>
    <s v="10-60"/>
    <x v="0"/>
    <x v="0"/>
    <n v="10469"/>
    <x v="2"/>
  </r>
  <r>
    <s v="12245665902"/>
    <s v="25162INV01AY"/>
    <s v="FA"/>
    <s v="R4"/>
    <d v="2025-06-11T00:00:00"/>
    <s v=""/>
    <s v="3106"/>
    <x v="0"/>
    <s v="10469"/>
    <s v="0"/>
    <n v="-5"/>
    <s v=""/>
    <n v="-5"/>
    <s v="USD"/>
    <s v="O1"/>
    <s v="USMO6561325790"/>
    <s v="1224566590210469"/>
    <s v=""/>
    <s v="BATCH_ID"/>
    <d v="2025-06-11T00:00:00"/>
    <d v="2025-06-12T00:00:00"/>
    <n v="0"/>
    <s v=""/>
    <s v=""/>
    <s v="3101679793"/>
    <s v="200014283341"/>
    <s v="0010"/>
    <s v="0060"/>
    <s v="R1"/>
    <s v="10-60"/>
    <x v="0"/>
    <x v="0"/>
    <n v="10469"/>
    <x v="2"/>
  </r>
  <r>
    <s v="12245665902"/>
    <s v="25162INV01AY"/>
    <s v="FA"/>
    <s v="R4"/>
    <d v="2025-06-11T00:00:00"/>
    <s v=""/>
    <s v="3106"/>
    <x v="1"/>
    <s v="10514"/>
    <s v="0"/>
    <n v="-5"/>
    <s v=""/>
    <n v="-5"/>
    <s v="USD"/>
    <s v="O1"/>
    <s v="USMO6561325790"/>
    <s v="1224566590210514"/>
    <s v=""/>
    <s v="BATCH_ID"/>
    <d v="2025-06-11T00:00:00"/>
    <d v="2025-06-12T00:00:00"/>
    <n v="0"/>
    <s v=""/>
    <s v=""/>
    <s v="3101679712"/>
    <s v="200014283341"/>
    <s v="0010"/>
    <s v="0060"/>
    <s v="R1"/>
    <s v="10-60"/>
    <x v="0"/>
    <x v="1"/>
    <n v="10514"/>
    <x v="1"/>
  </r>
  <r>
    <s v="12245666098"/>
    <s v="25162INV01AY"/>
    <s v="FA"/>
    <s v="R4"/>
    <d v="2025-06-11T00:00:00"/>
    <s v=""/>
    <s v="3106"/>
    <x v="0"/>
    <s v="10719"/>
    <s v="0"/>
    <n v="-5"/>
    <s v=""/>
    <n v="-5"/>
    <s v="USD"/>
    <s v="O1"/>
    <s v="USMO6560516350"/>
    <s v="1224566609810719"/>
    <s v=""/>
    <s v="BATCH_ID"/>
    <d v="2025-06-11T00:00:00"/>
    <d v="2025-06-12T00:00:00"/>
    <n v="0"/>
    <s v=""/>
    <s v=""/>
    <s v="3101522139"/>
    <s v="200014290379"/>
    <s v="0010"/>
    <s v="0060"/>
    <s v="C1"/>
    <s v="10-60"/>
    <x v="0"/>
    <x v="0"/>
    <n v="10719"/>
    <x v="0"/>
  </r>
  <r>
    <s v="12245666144"/>
    <s v="25162INV01BE"/>
    <s v="FA"/>
    <s v="R4"/>
    <d v="2025-06-11T00:00:00"/>
    <s v=""/>
    <s v="3106"/>
    <x v="0"/>
    <s v="10719"/>
    <s v="0"/>
    <n v="-5"/>
    <s v=""/>
    <n v="-5"/>
    <s v="USD"/>
    <s v="O1"/>
    <s v="USMO6560516480"/>
    <s v="1224566614410719"/>
    <s v=""/>
    <s v="BATCH_ID"/>
    <d v="2025-06-11T00:00:00"/>
    <d v="2025-06-12T00:00:00"/>
    <n v="0"/>
    <s v=""/>
    <s v=""/>
    <s v="3101687573"/>
    <s v="200014376442"/>
    <s v="0010"/>
    <s v="0060"/>
    <s v="C1"/>
    <s v="10-60"/>
    <x v="0"/>
    <x v="0"/>
    <n v="10719"/>
    <x v="0"/>
  </r>
  <r>
    <s v="12245666147"/>
    <s v="25162INV01BE"/>
    <s v="FA"/>
    <s v="R4"/>
    <d v="2025-06-11T00:00:00"/>
    <s v=""/>
    <s v="3106"/>
    <x v="0"/>
    <s v="10719"/>
    <s v="0"/>
    <n v="-5"/>
    <s v=""/>
    <n v="-5"/>
    <s v="USD"/>
    <s v="O1"/>
    <s v="USMO6560516490"/>
    <s v="1224566614710719"/>
    <s v=""/>
    <s v="BATCH_ID"/>
    <d v="2025-06-11T00:00:00"/>
    <d v="2025-06-12T00:00:00"/>
    <n v="0"/>
    <s v=""/>
    <s v=""/>
    <s v="3101488313"/>
    <s v="200014376541"/>
    <s v="0010"/>
    <s v="0060"/>
    <s v="C1"/>
    <s v="10-60"/>
    <x v="0"/>
    <x v="0"/>
    <n v="10719"/>
    <x v="0"/>
  </r>
  <r>
    <s v="12245666298"/>
    <s v="25162INV01AY"/>
    <s v="FA"/>
    <s v="R4"/>
    <d v="2025-06-11T00:00:00"/>
    <s v=""/>
    <s v="3106"/>
    <x v="0"/>
    <s v="10469"/>
    <s v="0"/>
    <n v="-12.51"/>
    <s v=""/>
    <n v="-12.51"/>
    <s v="USD"/>
    <s v="O1"/>
    <s v="USMO6561330020"/>
    <s v="1224566629810469"/>
    <s v=""/>
    <s v="BATCH_ID"/>
    <d v="2025-06-11T00:00:00"/>
    <d v="2025-06-12T00:00:00"/>
    <n v="0"/>
    <s v=""/>
    <s v=""/>
    <s v="3102081875"/>
    <s v="200015236009"/>
    <s v="0010"/>
    <s v="0060"/>
    <s v="R1"/>
    <s v="10-60"/>
    <x v="0"/>
    <x v="0"/>
    <n v="10469"/>
    <x v="2"/>
  </r>
  <r>
    <s v="12245666305"/>
    <s v="25162INV01BE"/>
    <s v="FA"/>
    <s v="R4"/>
    <d v="2025-06-11T00:00:00"/>
    <s v=""/>
    <s v="3106"/>
    <x v="0"/>
    <s v="10719"/>
    <s v="0"/>
    <n v="-5.03"/>
    <s v=""/>
    <n v="-5.03"/>
    <s v="USD"/>
    <s v="O1"/>
    <s v="USMO6560510400"/>
    <s v="1224566630510719"/>
    <s v=""/>
    <s v="BATCH_ID"/>
    <d v="2025-06-11T00:00:00"/>
    <d v="2025-06-12T00:00:00"/>
    <n v="0"/>
    <s v=""/>
    <s v=""/>
    <s v="3102089650"/>
    <s v="200015274448"/>
    <s v="0010"/>
    <s v="0060"/>
    <s v="R1"/>
    <s v="10-60"/>
    <x v="0"/>
    <x v="0"/>
    <n v="10719"/>
    <x v="0"/>
  </r>
  <r>
    <s v="12245666307"/>
    <s v="25162INV01AY"/>
    <s v="FA"/>
    <s v="R4"/>
    <d v="2025-06-11T00:00:00"/>
    <s v=""/>
    <s v="3106"/>
    <x v="0"/>
    <s v="10469"/>
    <s v="0"/>
    <n v="-5"/>
    <s v=""/>
    <n v="-5"/>
    <s v="USD"/>
    <s v="O1"/>
    <s v="USMO6561324020"/>
    <s v="1224566630710469"/>
    <s v=""/>
    <s v="BATCH_ID"/>
    <d v="2025-06-11T00:00:00"/>
    <d v="2025-06-12T00:00:00"/>
    <n v="0"/>
    <s v=""/>
    <s v=""/>
    <s v="3102081853"/>
    <s v="200015233188"/>
    <s v="0010"/>
    <s v="0060"/>
    <s v="R1"/>
    <s v="10-60"/>
    <x v="0"/>
    <x v="0"/>
    <n v="10469"/>
    <x v="2"/>
  </r>
  <r>
    <s v="12245666307"/>
    <s v="25162INV01AY"/>
    <s v="FA"/>
    <s v="R4"/>
    <d v="2025-06-11T00:00:00"/>
    <s v=""/>
    <s v="3106"/>
    <x v="1"/>
    <s v="10514"/>
    <s v="0"/>
    <n v="-5"/>
    <s v=""/>
    <n v="-5"/>
    <s v="USD"/>
    <s v="O1"/>
    <s v="USMO6561324020"/>
    <s v="1224566630710514"/>
    <s v=""/>
    <s v="BATCH_ID"/>
    <d v="2025-06-11T00:00:00"/>
    <d v="2025-06-12T00:00:00"/>
    <n v="0"/>
    <s v=""/>
    <s v=""/>
    <s v="3102081855"/>
    <s v="200015233188"/>
    <s v="0010"/>
    <s v="0060"/>
    <s v="R1"/>
    <s v="10-60"/>
    <x v="0"/>
    <x v="1"/>
    <n v="10514"/>
    <x v="1"/>
  </r>
  <r>
    <s v="12245666323"/>
    <s v="25162INV01AY"/>
    <s v="FA"/>
    <s v="R4"/>
    <d v="2025-06-11T00:00:00"/>
    <s v=""/>
    <s v="3106"/>
    <x v="1"/>
    <s v="10514"/>
    <s v="0"/>
    <n v="-5"/>
    <s v=""/>
    <n v="-5"/>
    <s v="USD"/>
    <s v="O1"/>
    <s v="USMO6561324020"/>
    <s v="1224566632310514"/>
    <s v=""/>
    <s v="BATCH_ID"/>
    <d v="2025-06-11T00:00:00"/>
    <d v="2025-06-12T00:00:00"/>
    <n v="0"/>
    <s v=""/>
    <s v=""/>
    <s v="3102079727"/>
    <s v="200015226406"/>
    <s v="0010"/>
    <s v="0060"/>
    <s v="R1"/>
    <s v="10-60"/>
    <x v="0"/>
    <x v="1"/>
    <n v="10514"/>
    <x v="1"/>
  </r>
  <r>
    <s v="12245666386"/>
    <s v="25162INV01BE"/>
    <s v="FA"/>
    <s v="R4"/>
    <d v="2025-06-11T00:00:00"/>
    <s v=""/>
    <s v="3106"/>
    <x v="1"/>
    <s v="10514"/>
    <s v="0"/>
    <n v="-5.51"/>
    <s v=""/>
    <n v="-5.51"/>
    <s v="USD"/>
    <s v="O1"/>
    <s v="USMO6561323480"/>
    <s v="1224566638610514"/>
    <s v=""/>
    <s v="BATCH_ID"/>
    <d v="2025-06-11T00:00:00"/>
    <d v="2025-06-12T00:00:00"/>
    <n v="0"/>
    <s v=""/>
    <s v=""/>
    <s v="3102089767"/>
    <s v="200015275460"/>
    <s v="0010"/>
    <s v="0060"/>
    <s v="R1"/>
    <s v="10-60"/>
    <x v="0"/>
    <x v="1"/>
    <n v="10514"/>
    <x v="1"/>
  </r>
  <r>
    <s v="12245666386"/>
    <s v="25162INV01BE"/>
    <s v="FA"/>
    <s v="R4"/>
    <d v="2025-06-11T00:00:00"/>
    <s v=""/>
    <s v="3106"/>
    <x v="0"/>
    <s v="10469"/>
    <s v="0"/>
    <n v="-5"/>
    <s v=""/>
    <n v="-5"/>
    <s v="USD"/>
    <s v="O1"/>
    <s v="USMO6561323480"/>
    <s v="1224566638610469"/>
    <s v=""/>
    <s v="BATCH_ID"/>
    <d v="2025-06-11T00:00:00"/>
    <d v="2025-06-12T00:00:00"/>
    <n v="0"/>
    <s v=""/>
    <s v=""/>
    <s v="3102089765"/>
    <s v="200015275460"/>
    <s v="0010"/>
    <s v="0060"/>
    <s v="R1"/>
    <s v="10-60"/>
    <x v="0"/>
    <x v="0"/>
    <n v="10469"/>
    <x v="2"/>
  </r>
  <r>
    <s v="12245666441"/>
    <s v="25162INV01BE"/>
    <s v="FA"/>
    <s v="R4"/>
    <d v="2025-06-11T00:00:00"/>
    <s v=""/>
    <s v="3106"/>
    <x v="0"/>
    <s v="10469"/>
    <s v="0"/>
    <n v="-7.08"/>
    <s v=""/>
    <n v="-7.08"/>
    <s v="USD"/>
    <s v="O1"/>
    <s v="USMO6561324020"/>
    <s v="1224566644110469"/>
    <s v=""/>
    <s v="BATCH_ID"/>
    <d v="2025-06-11T00:00:00"/>
    <d v="2025-06-12T00:00:00"/>
    <n v="0"/>
    <s v=""/>
    <s v=""/>
    <s v="3102091879"/>
    <s v="200015288125"/>
    <s v="0010"/>
    <s v="0060"/>
    <s v="R1"/>
    <s v="10-60"/>
    <x v="0"/>
    <x v="0"/>
    <n v="10469"/>
    <x v="2"/>
  </r>
  <r>
    <s v="12245666441"/>
    <s v="25162INV01BE"/>
    <s v="FA"/>
    <s v="R4"/>
    <d v="2025-06-11T00:00:00"/>
    <s v=""/>
    <s v="3106"/>
    <x v="1"/>
    <s v="10514"/>
    <s v="0"/>
    <n v="-10.66"/>
    <s v=""/>
    <n v="-10.66"/>
    <s v="USD"/>
    <s v="O1"/>
    <s v="USMO6561324020"/>
    <s v="1224566644110514"/>
    <s v=""/>
    <s v="BATCH_ID"/>
    <d v="2025-06-11T00:00:00"/>
    <d v="2025-06-12T00:00:00"/>
    <n v="0"/>
    <s v=""/>
    <s v=""/>
    <s v="3102091880"/>
    <s v="200015288125"/>
    <s v="0010"/>
    <s v="0060"/>
    <s v="R1"/>
    <s v="10-60"/>
    <x v="0"/>
    <x v="1"/>
    <n v="10514"/>
    <x v="1"/>
  </r>
  <r>
    <s v="12245666585"/>
    <s v="25162INV01A4"/>
    <s v="FA"/>
    <s v="R4"/>
    <d v="2025-06-11T00:00:00"/>
    <s v=""/>
    <s v="3106"/>
    <x v="0"/>
    <s v="10469"/>
    <s v="0"/>
    <n v="-5"/>
    <s v=""/>
    <n v="-5"/>
    <s v="USD"/>
    <s v="O1"/>
    <s v="USMO6561385841"/>
    <s v="1224566658510469"/>
    <s v=""/>
    <s v="BATCH_ID"/>
    <d v="2025-06-11T00:00:00"/>
    <d v="2025-06-12T00:00:00"/>
    <n v="0"/>
    <s v=""/>
    <s v=""/>
    <s v="3102269763"/>
    <s v="200016161941"/>
    <s v="0010"/>
    <s v="0060"/>
    <s v="R1"/>
    <s v="10-60"/>
    <x v="0"/>
    <x v="0"/>
    <n v="10469"/>
    <x v="2"/>
  </r>
  <r>
    <s v="12245666585"/>
    <s v="25162INV01A4"/>
    <s v="FA"/>
    <s v="R4"/>
    <d v="2025-06-11T00:00:00"/>
    <s v=""/>
    <s v="3106"/>
    <x v="1"/>
    <s v="10514"/>
    <s v="0"/>
    <n v="-5"/>
    <s v=""/>
    <n v="-5"/>
    <s v="USD"/>
    <s v="O1"/>
    <s v="USMO6561385841"/>
    <s v="1224566658510514"/>
    <s v=""/>
    <s v="BATCH_ID"/>
    <d v="2025-06-11T00:00:00"/>
    <d v="2025-06-12T00:00:00"/>
    <n v="0"/>
    <s v=""/>
    <s v=""/>
    <s v="3102269764"/>
    <s v="200016161941"/>
    <s v="0010"/>
    <s v="0060"/>
    <s v="R1"/>
    <s v="10-60"/>
    <x v="0"/>
    <x v="1"/>
    <n v="10514"/>
    <x v="1"/>
  </r>
  <r>
    <s v="12245666586"/>
    <s v="25162INV01A4"/>
    <s v="FA"/>
    <s v="R4"/>
    <d v="2025-06-11T00:00:00"/>
    <s v=""/>
    <s v="3106"/>
    <x v="0"/>
    <s v="10469"/>
    <s v="0"/>
    <n v="-5"/>
    <s v=""/>
    <n v="-5"/>
    <s v="USD"/>
    <s v="O1"/>
    <s v="USMO6561385841"/>
    <s v="1224566658610469"/>
    <s v=""/>
    <s v="BATCH_ID"/>
    <d v="2025-06-11T00:00:00"/>
    <d v="2025-06-12T00:00:00"/>
    <n v="0"/>
    <s v=""/>
    <s v=""/>
    <s v="3102269758"/>
    <s v="200016163020"/>
    <s v="0010"/>
    <s v="0060"/>
    <s v="R1"/>
    <s v="10-60"/>
    <x v="0"/>
    <x v="0"/>
    <n v="10469"/>
    <x v="2"/>
  </r>
  <r>
    <s v="12245666586"/>
    <s v="25162INV01A4"/>
    <s v="FA"/>
    <s v="R4"/>
    <d v="2025-06-11T00:00:00"/>
    <s v=""/>
    <s v="3106"/>
    <x v="1"/>
    <s v="10514"/>
    <s v="0"/>
    <n v="-5"/>
    <s v=""/>
    <n v="-5"/>
    <s v="USD"/>
    <s v="O1"/>
    <s v="USMO6561385841"/>
    <s v="1224566658610514"/>
    <s v=""/>
    <s v="BATCH_ID"/>
    <d v="2025-06-11T00:00:00"/>
    <d v="2025-06-12T00:00:00"/>
    <n v="0"/>
    <s v=""/>
    <s v=""/>
    <s v="3102269759"/>
    <s v="200016163020"/>
    <s v="0010"/>
    <s v="0060"/>
    <s v="R1"/>
    <s v="10-60"/>
    <x v="0"/>
    <x v="1"/>
    <n v="10514"/>
    <x v="1"/>
  </r>
  <r>
    <s v="12245666589"/>
    <s v="25162INV01A4"/>
    <s v="FA"/>
    <s v="R4"/>
    <d v="2025-06-11T00:00:00"/>
    <s v="48050451273"/>
    <s v="3106"/>
    <x v="0"/>
    <s v="10469"/>
    <s v="0"/>
    <n v="-5"/>
    <s v=""/>
    <n v="-5"/>
    <s v="USD"/>
    <s v="O1"/>
    <s v="USMO6561328330"/>
    <s v="1224566658910469"/>
    <s v=""/>
    <s v="BATCH_ID"/>
    <d v="2025-06-11T00:00:00"/>
    <d v="2025-06-12T00:00:00"/>
    <n v="0"/>
    <s v=""/>
    <s v=""/>
    <s v="3102270705"/>
    <s v="200016168201"/>
    <s v="0010"/>
    <s v="0060"/>
    <s v="R1"/>
    <s v="10-60"/>
    <x v="0"/>
    <x v="0"/>
    <n v="10469"/>
    <x v="2"/>
  </r>
  <r>
    <s v="12245666589"/>
    <s v="25162INV01A4"/>
    <s v="FA"/>
    <s v="R4"/>
    <d v="2025-06-11T00:00:00"/>
    <s v="48050451273"/>
    <s v="3106"/>
    <x v="1"/>
    <s v="10514"/>
    <s v="0"/>
    <n v="-5"/>
    <s v=""/>
    <n v="-5"/>
    <s v="USD"/>
    <s v="O1"/>
    <s v="USMO6561328330"/>
    <s v="1224566658910514"/>
    <s v=""/>
    <s v="BATCH_ID"/>
    <d v="2025-06-11T00:00:00"/>
    <d v="2025-06-12T00:00:00"/>
    <n v="0"/>
    <s v=""/>
    <s v=""/>
    <s v="3102270706"/>
    <s v="200016168201"/>
    <s v="0010"/>
    <s v="0060"/>
    <s v="R1"/>
    <s v="10-60"/>
    <x v="0"/>
    <x v="1"/>
    <n v="10514"/>
    <x v="1"/>
  </r>
  <r>
    <s v="12245666604"/>
    <s v="25162INV01BE"/>
    <s v="FA"/>
    <s v="R4"/>
    <d v="2025-06-11T00:00:00"/>
    <s v=""/>
    <s v="3106"/>
    <x v="1"/>
    <s v="10514"/>
    <s v="0"/>
    <n v="-5"/>
    <s v=""/>
    <n v="-5"/>
    <s v="USD"/>
    <s v="O1"/>
    <s v="USMO6561360230"/>
    <s v="1224566660410514"/>
    <s v=""/>
    <s v="BATCH_ID"/>
    <d v="2025-06-11T00:00:00"/>
    <d v="2025-06-12T00:00:00"/>
    <n v="0"/>
    <s v=""/>
    <s v=""/>
    <s v="3102266883"/>
    <s v="200016150084"/>
    <s v="0010"/>
    <s v="0060"/>
    <s v="R1"/>
    <s v="10-60"/>
    <x v="0"/>
    <x v="1"/>
    <n v="10514"/>
    <x v="1"/>
  </r>
  <r>
    <s v="12245666604"/>
    <s v="25162INV01BE"/>
    <s v="FA"/>
    <s v="R4"/>
    <d v="2025-06-11T00:00:00"/>
    <s v=""/>
    <s v="3106"/>
    <x v="0"/>
    <s v="10469"/>
    <s v="0"/>
    <n v="-5"/>
    <s v=""/>
    <n v="-5"/>
    <s v="USD"/>
    <s v="O1"/>
    <s v="USMO6561360230"/>
    <s v="1224566660410469"/>
    <s v=""/>
    <s v="BATCH_ID"/>
    <d v="2025-06-11T00:00:00"/>
    <d v="2025-06-12T00:00:00"/>
    <n v="0"/>
    <s v=""/>
    <s v=""/>
    <s v="3102266882"/>
    <s v="200016150084"/>
    <s v="0010"/>
    <s v="0060"/>
    <s v="R1"/>
    <s v="10-60"/>
    <x v="0"/>
    <x v="0"/>
    <n v="10469"/>
    <x v="2"/>
  </r>
  <r>
    <s v="12245666620"/>
    <s v="25162INV01A4"/>
    <s v="FA"/>
    <s v="R4"/>
    <d v="2025-06-11T00:00:00"/>
    <s v=""/>
    <s v="3106"/>
    <x v="1"/>
    <s v="10514"/>
    <s v="0"/>
    <n v="-5"/>
    <s v=""/>
    <n v="-5"/>
    <s v="USD"/>
    <s v="O1"/>
    <s v="USMO6561325750"/>
    <s v="1224566662010514"/>
    <s v=""/>
    <s v="BATCH_ID"/>
    <d v="2025-06-11T00:00:00"/>
    <d v="2025-06-12T00:00:00"/>
    <n v="0"/>
    <s v=""/>
    <s v=""/>
    <s v="3102272638"/>
    <s v="200016178259"/>
    <s v="0010"/>
    <s v="0060"/>
    <s v="C1"/>
    <s v="10-60"/>
    <x v="0"/>
    <x v="1"/>
    <n v="10514"/>
    <x v="1"/>
  </r>
  <r>
    <s v="12245666620"/>
    <s v="25162INV01A4"/>
    <s v="FA"/>
    <s v="R4"/>
    <d v="2025-06-11T00:00:00"/>
    <s v=""/>
    <s v="3106"/>
    <x v="0"/>
    <s v="10469"/>
    <s v="0"/>
    <n v="-5"/>
    <s v=""/>
    <n v="-5"/>
    <s v="USD"/>
    <s v="O1"/>
    <s v="USMO6561325750"/>
    <s v="1224566662010469"/>
    <s v=""/>
    <s v="BATCH_ID"/>
    <d v="2025-06-11T00:00:00"/>
    <d v="2025-06-12T00:00:00"/>
    <n v="0"/>
    <s v=""/>
    <s v=""/>
    <s v="3102272637"/>
    <s v="200016178259"/>
    <s v="0010"/>
    <s v="0060"/>
    <s v="C1"/>
    <s v="10-60"/>
    <x v="0"/>
    <x v="0"/>
    <n v="10469"/>
    <x v="2"/>
  </r>
  <r>
    <s v="12245666627"/>
    <s v="25162INV01A4"/>
    <s v="FA"/>
    <s v="R4"/>
    <d v="2025-06-11T00:00:00"/>
    <s v=""/>
    <s v="3106"/>
    <x v="1"/>
    <s v="10514"/>
    <s v="0"/>
    <n v="-5"/>
    <s v=""/>
    <n v="-5"/>
    <s v="USD"/>
    <s v="O1"/>
    <s v="USMO6561335130"/>
    <s v="1224566662710514"/>
    <s v=""/>
    <s v="BATCH_ID"/>
    <d v="2025-06-11T00:00:00"/>
    <d v="2025-06-12T00:00:00"/>
    <n v="0"/>
    <s v=""/>
    <s v=""/>
    <s v="3102270833"/>
    <s v="200016169472"/>
    <s v="0010"/>
    <s v="0060"/>
    <s v="R1"/>
    <s v="10-60"/>
    <x v="0"/>
    <x v="1"/>
    <n v="10514"/>
    <x v="1"/>
  </r>
  <r>
    <s v="12245666627"/>
    <s v="25162INV01A4"/>
    <s v="FA"/>
    <s v="R4"/>
    <d v="2025-06-11T00:00:00"/>
    <s v=""/>
    <s v="3106"/>
    <x v="0"/>
    <s v="10469"/>
    <s v="0"/>
    <n v="-5"/>
    <s v=""/>
    <n v="-5"/>
    <s v="USD"/>
    <s v="O1"/>
    <s v="USMO6561335130"/>
    <s v="1224566662710469"/>
    <s v=""/>
    <s v="BATCH_ID"/>
    <d v="2025-06-11T00:00:00"/>
    <d v="2025-06-12T00:00:00"/>
    <n v="0"/>
    <s v=""/>
    <s v=""/>
    <s v="3102270832"/>
    <s v="200016169472"/>
    <s v="0010"/>
    <s v="0060"/>
    <s v="R1"/>
    <s v="10-60"/>
    <x v="0"/>
    <x v="0"/>
    <n v="10469"/>
    <x v="2"/>
  </r>
  <r>
    <s v="12245666648"/>
    <s v="25162INV01BE"/>
    <s v="FA"/>
    <s v="R4"/>
    <d v="2025-06-11T00:00:00"/>
    <s v=""/>
    <s v="3106"/>
    <x v="0"/>
    <s v="10469"/>
    <s v="0"/>
    <n v="-5"/>
    <s v=""/>
    <n v="-5"/>
    <s v="USD"/>
    <s v="O1"/>
    <s v="USMO6561323910"/>
    <s v="1224566664810469"/>
    <s v=""/>
    <s v="BATCH_ID"/>
    <d v="2025-06-11T00:00:00"/>
    <d v="2025-06-12T00:00:00"/>
    <n v="0"/>
    <s v=""/>
    <s v=""/>
    <s v="3102266422"/>
    <s v="200016144616"/>
    <s v="0010"/>
    <s v="0060"/>
    <s v="R1"/>
    <s v="10-60"/>
    <x v="0"/>
    <x v="0"/>
    <n v="10469"/>
    <x v="2"/>
  </r>
  <r>
    <s v="12245666648"/>
    <s v="25162INV01BE"/>
    <s v="FA"/>
    <s v="R4"/>
    <d v="2025-06-11T00:00:00"/>
    <s v=""/>
    <s v="3106"/>
    <x v="1"/>
    <s v="10514"/>
    <s v="0"/>
    <n v="-5"/>
    <s v=""/>
    <n v="-5"/>
    <s v="USD"/>
    <s v="O1"/>
    <s v="USMO6561323910"/>
    <s v="1224566664810514"/>
    <s v=""/>
    <s v="BATCH_ID"/>
    <d v="2025-06-11T00:00:00"/>
    <d v="2025-06-12T00:00:00"/>
    <n v="0"/>
    <s v=""/>
    <s v=""/>
    <s v="3102266423"/>
    <s v="200016144616"/>
    <s v="0010"/>
    <s v="0060"/>
    <s v="R1"/>
    <s v="10-60"/>
    <x v="0"/>
    <x v="1"/>
    <n v="10514"/>
    <x v="1"/>
  </r>
  <r>
    <s v="12245666780"/>
    <s v="25162INV01AY"/>
    <s v="FA"/>
    <s v="R4"/>
    <d v="2025-06-11T00:00:00"/>
    <s v=""/>
    <s v="3106"/>
    <x v="0"/>
    <s v="10719"/>
    <s v="0"/>
    <n v="-5.99"/>
    <s v=""/>
    <n v="-5.99"/>
    <s v="USD"/>
    <s v="O1"/>
    <s v="USMO6560514230"/>
    <s v="1224566678010719"/>
    <s v=""/>
    <s v="BATCH_ID"/>
    <d v="2025-06-11T00:00:00"/>
    <d v="2025-06-12T00:00:00"/>
    <n v="0"/>
    <s v=""/>
    <s v=""/>
    <s v="3102244091"/>
    <s v="200016029502"/>
    <s v="0010"/>
    <s v="0060"/>
    <s v="R1"/>
    <s v="10-60"/>
    <x v="0"/>
    <x v="0"/>
    <n v="10719"/>
    <x v="0"/>
  </r>
  <r>
    <s v="12245666800"/>
    <s v="25162INV01AY"/>
    <s v="FA"/>
    <s v="R4"/>
    <d v="2025-06-11T00:00:00"/>
    <s v=""/>
    <s v="3106"/>
    <x v="0"/>
    <s v="10469"/>
    <s v="0"/>
    <n v="-5"/>
    <s v=""/>
    <n v="-5"/>
    <s v="USD"/>
    <s v="O1"/>
    <s v="USMO6561328900"/>
    <s v="1224566680010469"/>
    <s v=""/>
    <s v="BATCH_ID"/>
    <d v="2025-06-11T00:00:00"/>
    <d v="2025-06-12T00:00:00"/>
    <n v="0"/>
    <s v=""/>
    <s v=""/>
    <s v="3102244225"/>
    <s v="200016030518"/>
    <s v="0010"/>
    <s v="0060"/>
    <s v="R1"/>
    <s v="10-60"/>
    <x v="0"/>
    <x v="0"/>
    <n v="10469"/>
    <x v="2"/>
  </r>
  <r>
    <s v="12245666800"/>
    <s v="25162INV01AY"/>
    <s v="FA"/>
    <s v="R4"/>
    <d v="2025-06-11T00:00:00"/>
    <s v=""/>
    <s v="3106"/>
    <x v="1"/>
    <s v="10514"/>
    <s v="0"/>
    <n v="-5"/>
    <s v=""/>
    <n v="-5"/>
    <s v="USD"/>
    <s v="O1"/>
    <s v="USMO6561328900"/>
    <s v="1224566680010514"/>
    <s v=""/>
    <s v="BATCH_ID"/>
    <d v="2025-06-11T00:00:00"/>
    <d v="2025-06-12T00:00:00"/>
    <n v="0"/>
    <s v=""/>
    <s v=""/>
    <s v="3102244226"/>
    <s v="200016030518"/>
    <s v="0010"/>
    <s v="0060"/>
    <s v="R1"/>
    <s v="10-60"/>
    <x v="0"/>
    <x v="1"/>
    <n v="10514"/>
    <x v="1"/>
  </r>
  <r>
    <s v="12245667944"/>
    <s v="25164INV01AC"/>
    <s v="FA"/>
    <s v="R4"/>
    <d v="2025-06-13T00:00:00"/>
    <s v=""/>
    <s v="3106"/>
    <x v="0"/>
    <s v="10719"/>
    <s v="0"/>
    <n v="-5"/>
    <s v=""/>
    <n v="-5"/>
    <s v="USD"/>
    <s v="O1"/>
    <s v="USMO6561682441"/>
    <s v="1224566794410719"/>
    <s v=""/>
    <s v="BATCH_ID"/>
    <d v="2025-06-13T00:00:00"/>
    <d v="2025-06-16T00:00:00"/>
    <n v="0"/>
    <s v=""/>
    <s v=""/>
    <s v="3102142035"/>
    <s v="200015534155"/>
    <s v="0010"/>
    <s v="0060"/>
    <s v="R1"/>
    <s v="10-60"/>
    <x v="0"/>
    <x v="0"/>
    <n v="10719"/>
    <x v="0"/>
  </r>
  <r>
    <s v="12245670026"/>
    <s v="25167INV01AI"/>
    <s v="FA"/>
    <s v="R4"/>
    <d v="2025-06-16T00:00:00"/>
    <s v=""/>
    <s v="3106"/>
    <x v="1"/>
    <s v="10514"/>
    <s v="0"/>
    <n v="-5"/>
    <s v=""/>
    <n v="-5"/>
    <s v="USD"/>
    <s v="O1"/>
    <s v="USMO6561321100"/>
    <s v="1224567002610514"/>
    <s v=""/>
    <s v="BATCH_ID"/>
    <d v="2025-06-16T00:00:00"/>
    <d v="2025-06-17T00:00:00"/>
    <n v="0"/>
    <s v=""/>
    <s v=""/>
    <s v="3102025876"/>
    <s v="200014968685"/>
    <s v="0010"/>
    <s v="0060"/>
    <s v="R1"/>
    <s v="10-60"/>
    <x v="0"/>
    <x v="1"/>
    <n v="10514"/>
    <x v="1"/>
  </r>
  <r>
    <s v="12245670026"/>
    <s v="25167INV01AI"/>
    <s v="FA"/>
    <s v="R4"/>
    <d v="2025-06-16T00:00:00"/>
    <s v=""/>
    <s v="3106"/>
    <x v="0"/>
    <s v="10469"/>
    <s v="0"/>
    <n v="-5"/>
    <s v=""/>
    <n v="-5"/>
    <s v="USD"/>
    <s v="O1"/>
    <s v="USMO6561321100"/>
    <s v="1224567002610469"/>
    <s v=""/>
    <s v="BATCH_ID"/>
    <d v="2025-06-16T00:00:00"/>
    <d v="2025-06-17T00:00:00"/>
    <n v="0"/>
    <s v=""/>
    <s v=""/>
    <s v="3102025875"/>
    <s v="200014968685"/>
    <s v="0010"/>
    <s v="0060"/>
    <s v="R1"/>
    <s v="10-60"/>
    <x v="0"/>
    <x v="0"/>
    <n v="10469"/>
    <x v="2"/>
  </r>
  <r>
    <s v="12245673342"/>
    <s v="25169INV01AR"/>
    <s v="FA"/>
    <s v="R4"/>
    <d v="2025-06-18T00:00:00"/>
    <s v=""/>
    <s v="3106"/>
    <x v="1"/>
    <s v="10514"/>
    <s v="0"/>
    <n v="-5"/>
    <s v=""/>
    <n v="-5"/>
    <s v="USD"/>
    <s v="O1"/>
    <s v="USMO6561313630"/>
    <s v="1224567334210514"/>
    <s v=""/>
    <s v="BATCH_ID"/>
    <d v="2025-06-18T00:00:00"/>
    <d v="2025-06-19T00:00:00"/>
    <n v="0"/>
    <s v=""/>
    <s v=""/>
    <s v="3101532340"/>
    <s v="200011175235"/>
    <s v="0010"/>
    <s v="0060"/>
    <s v="R1"/>
    <s v="10-60"/>
    <x v="0"/>
    <x v="1"/>
    <n v="10514"/>
    <x v="1"/>
  </r>
  <r>
    <s v="12245673342"/>
    <s v="25169INV01AR"/>
    <s v="FA"/>
    <s v="R4"/>
    <d v="2025-06-18T00:00:00"/>
    <s v=""/>
    <s v="3106"/>
    <x v="0"/>
    <s v="10469"/>
    <s v="0"/>
    <n v="-5"/>
    <s v=""/>
    <n v="-5"/>
    <s v="USD"/>
    <s v="O1"/>
    <s v="USMO6561313630"/>
    <s v="1224567334210469"/>
    <s v=""/>
    <s v="BATCH_ID"/>
    <d v="2025-06-18T00:00:00"/>
    <d v="2025-06-19T00:00:00"/>
    <n v="0"/>
    <s v=""/>
    <s v=""/>
    <s v="3101532437"/>
    <s v="200011175235"/>
    <s v="0010"/>
    <s v="0060"/>
    <s v="R1"/>
    <s v="10-60"/>
    <x v="0"/>
    <x v="0"/>
    <n v="10469"/>
    <x v="2"/>
  </r>
  <r>
    <s v="12245673575"/>
    <s v="25169INV01AC"/>
    <s v="FA"/>
    <s v="R4"/>
    <d v="2025-06-18T00:00:00"/>
    <s v=""/>
    <s v="3106"/>
    <x v="0"/>
    <s v="10719"/>
    <s v="0"/>
    <n v="-7.08"/>
    <s v=""/>
    <n v="-7.08"/>
    <s v="USD"/>
    <s v="O1"/>
    <s v="USMO6560526550"/>
    <s v="1224567357510719"/>
    <s v=""/>
    <s v="BATCH_ID"/>
    <d v="2025-06-18T00:00:00"/>
    <d v="2025-06-19T00:00:00"/>
    <n v="0"/>
    <s v=""/>
    <s v=""/>
    <s v="3101712106"/>
    <s v="200012832560"/>
    <s v="0010"/>
    <s v="0060"/>
    <s v="R1"/>
    <s v="10-60"/>
    <x v="0"/>
    <x v="0"/>
    <n v="10719"/>
    <x v="0"/>
  </r>
  <r>
    <s v="12245673741"/>
    <s v="25169INV01AN"/>
    <s v="FA"/>
    <s v="R4"/>
    <d v="2025-06-18T00:00:00"/>
    <s v=""/>
    <s v="3106"/>
    <x v="0"/>
    <s v="10719"/>
    <s v="0"/>
    <n v="-5"/>
    <s v=""/>
    <n v="-5"/>
    <s v="USD"/>
    <s v="O1"/>
    <s v="USMO6560522660"/>
    <s v="1224567374110719"/>
    <s v=""/>
    <s v="BATCH_ID"/>
    <d v="2025-06-18T00:00:00"/>
    <d v="2025-06-19T00:00:00"/>
    <n v="0"/>
    <s v=""/>
    <s v=""/>
    <s v="3101668545"/>
    <s v="200013628157"/>
    <s v="0010"/>
    <s v="0060"/>
    <s v="R1"/>
    <s v="10-60"/>
    <x v="0"/>
    <x v="0"/>
    <n v="10719"/>
    <x v="0"/>
  </r>
  <r>
    <s v="12245673771"/>
    <s v="25169INV01AR"/>
    <s v="FA"/>
    <s v="R4"/>
    <d v="2025-06-18T00:00:00"/>
    <s v=""/>
    <s v="3106"/>
    <x v="0"/>
    <s v="10469"/>
    <s v="0"/>
    <n v="-5"/>
    <s v=""/>
    <n v="-5"/>
    <s v="USD"/>
    <s v="O1"/>
    <s v="USMO6561313450"/>
    <s v="1224567377110469"/>
    <s v=""/>
    <s v="BATCH_ID"/>
    <d v="2025-06-18T00:00:00"/>
    <d v="2025-06-19T00:00:00"/>
    <n v="0"/>
    <s v=""/>
    <s v=""/>
    <s v="3101637196"/>
    <s v="200013663444"/>
    <s v="0010"/>
    <s v="0060"/>
    <s v="R1"/>
    <s v="10-60"/>
    <x v="0"/>
    <x v="0"/>
    <n v="10469"/>
    <x v="2"/>
  </r>
  <r>
    <s v="12245673771"/>
    <s v="25169INV01AR"/>
    <s v="FA"/>
    <s v="R4"/>
    <d v="2025-06-18T00:00:00"/>
    <s v=""/>
    <s v="3106"/>
    <x v="1"/>
    <s v="10514"/>
    <s v="0"/>
    <n v="-5"/>
    <s v=""/>
    <n v="-5"/>
    <s v="USD"/>
    <s v="O1"/>
    <s v="USMO6561313450"/>
    <s v="1224567377110514"/>
    <s v=""/>
    <s v="BATCH_ID"/>
    <d v="2025-06-18T00:00:00"/>
    <d v="2025-06-19T00:00:00"/>
    <n v="0"/>
    <s v=""/>
    <s v=""/>
    <s v="3101637388"/>
    <s v="200013663444"/>
    <s v="0010"/>
    <s v="0060"/>
    <s v="R1"/>
    <s v="10-60"/>
    <x v="0"/>
    <x v="1"/>
    <n v="10514"/>
    <x v="1"/>
  </r>
  <r>
    <s v="12245673810"/>
    <s v="25169INV01AN"/>
    <s v="FA"/>
    <s v="R4"/>
    <d v="2025-06-18T00:00:00"/>
    <s v=""/>
    <s v="3106"/>
    <x v="0"/>
    <s v="10719"/>
    <s v="0"/>
    <n v="-5"/>
    <s v=""/>
    <n v="-5"/>
    <s v="USD"/>
    <s v="O1"/>
    <s v="USMO6574092091"/>
    <s v="1224567381010719"/>
    <s v=""/>
    <s v="BATCH_ID"/>
    <d v="2025-06-18T00:00:00"/>
    <d v="2025-06-19T00:00:00"/>
    <n v="0"/>
    <s v=""/>
    <s v=""/>
    <s v="3101562953"/>
    <s v="200013653114"/>
    <s v="0010"/>
    <s v="0060"/>
    <s v="R1"/>
    <s v="10-60"/>
    <x v="0"/>
    <x v="0"/>
    <n v="10719"/>
    <x v="0"/>
  </r>
  <r>
    <s v="12245673869"/>
    <s v="25169INV01AC"/>
    <s v="FA"/>
    <s v="R4"/>
    <d v="2025-06-18T00:00:00"/>
    <s v=""/>
    <s v="3106"/>
    <x v="0"/>
    <s v="10719"/>
    <s v="0"/>
    <n v="-35.57"/>
    <s v=""/>
    <n v="-35.57"/>
    <s v="USD"/>
    <s v="O1"/>
    <s v="USMO6574096651"/>
    <s v="1224567386910719"/>
    <s v=""/>
    <s v="BATCH_ID"/>
    <d v="2025-06-18T00:00:00"/>
    <d v="2025-06-19T00:00:00"/>
    <n v="0"/>
    <s v=""/>
    <s v=""/>
    <s v="3101644990"/>
    <s v="200014311233"/>
    <s v="0010"/>
    <s v="0060"/>
    <s v="R1"/>
    <s v="10-60"/>
    <x v="0"/>
    <x v="0"/>
    <n v="10719"/>
    <x v="0"/>
  </r>
  <r>
    <s v="12245673878"/>
    <s v="25169INV01AR"/>
    <s v="FA"/>
    <s v="R4"/>
    <d v="2025-06-18T00:00:00"/>
    <s v=""/>
    <s v="3106"/>
    <x v="0"/>
    <s v="10719"/>
    <s v="0"/>
    <n v="-5"/>
    <s v=""/>
    <n v="-5"/>
    <s v="USD"/>
    <s v="O1"/>
    <s v="USMO6560527341"/>
    <s v="1224567387810719"/>
    <s v=""/>
    <s v="BATCH_ID"/>
    <d v="2025-06-18T00:00:00"/>
    <d v="2025-06-19T00:00:00"/>
    <n v="0"/>
    <s v=""/>
    <s v=""/>
    <s v="3101476351"/>
    <s v="200013662396"/>
    <s v="0010"/>
    <s v="0060"/>
    <s v="R1"/>
    <s v="10-60"/>
    <x v="0"/>
    <x v="0"/>
    <n v="10719"/>
    <x v="0"/>
  </r>
  <r>
    <s v="12245673951"/>
    <s v="25169INV01AC"/>
    <s v="FA"/>
    <s v="R4"/>
    <d v="2025-06-18T00:00:00"/>
    <s v=""/>
    <s v="3106"/>
    <x v="1"/>
    <s v="10514"/>
    <s v="0"/>
    <n v="-5"/>
    <s v=""/>
    <n v="-5"/>
    <s v="USD"/>
    <s v="O1"/>
    <s v="USMO6561318520"/>
    <s v="1224567395110514"/>
    <s v=""/>
    <s v="BATCH_ID"/>
    <d v="2025-06-18T00:00:00"/>
    <d v="2025-06-19T00:00:00"/>
    <n v="0"/>
    <s v=""/>
    <s v=""/>
    <s v="3101539373"/>
    <s v="200014324269"/>
    <s v="0010"/>
    <s v="0060"/>
    <s v="R1"/>
    <s v="10-60"/>
    <x v="0"/>
    <x v="1"/>
    <n v="10514"/>
    <x v="1"/>
  </r>
  <r>
    <s v="12245673951"/>
    <s v="25169INV01AC"/>
    <s v="FA"/>
    <s v="R4"/>
    <d v="2025-06-18T00:00:00"/>
    <s v=""/>
    <s v="3106"/>
    <x v="0"/>
    <s v="10469"/>
    <s v="0"/>
    <n v="-5"/>
    <s v=""/>
    <n v="-5"/>
    <s v="USD"/>
    <s v="O1"/>
    <s v="USMO6561318520"/>
    <s v="1224567395110469"/>
    <s v=""/>
    <s v="BATCH_ID"/>
    <d v="2025-06-18T00:00:00"/>
    <d v="2025-06-19T00:00:00"/>
    <n v="0"/>
    <s v=""/>
    <s v=""/>
    <s v="3101539468"/>
    <s v="200014324269"/>
    <s v="0010"/>
    <s v="0060"/>
    <s v="R1"/>
    <s v="10-60"/>
    <x v="0"/>
    <x v="0"/>
    <n v="10469"/>
    <x v="2"/>
  </r>
  <r>
    <s v="12245673952"/>
    <s v="25169INV01AC"/>
    <s v="FA"/>
    <s v="R4"/>
    <d v="2025-06-18T00:00:00"/>
    <s v=""/>
    <s v="3106"/>
    <x v="0"/>
    <s v="10469"/>
    <s v="0"/>
    <n v="-5"/>
    <s v=""/>
    <n v="-5"/>
    <s v="USD"/>
    <s v="O1"/>
    <s v="USMO6561313040"/>
    <s v="1224567395210469"/>
    <s v=""/>
    <s v="BATCH_ID"/>
    <d v="2025-06-18T00:00:00"/>
    <d v="2025-06-19T00:00:00"/>
    <n v="0"/>
    <s v=""/>
    <s v=""/>
    <s v="3101544117"/>
    <s v="200014318626"/>
    <s v="0010"/>
    <s v="0060"/>
    <s v="R1"/>
    <s v="10-60"/>
    <x v="0"/>
    <x v="0"/>
    <n v="10469"/>
    <x v="2"/>
  </r>
  <r>
    <s v="12245673952"/>
    <s v="25169INV01AC"/>
    <s v="FA"/>
    <s v="R4"/>
    <d v="2025-06-18T00:00:00"/>
    <s v=""/>
    <s v="3106"/>
    <x v="1"/>
    <s v="10514"/>
    <s v="0"/>
    <n v="-5"/>
    <s v=""/>
    <n v="-5"/>
    <s v="USD"/>
    <s v="O1"/>
    <s v="USMO6561313040"/>
    <s v="1224567395210514"/>
    <s v=""/>
    <s v="BATCH_ID"/>
    <d v="2025-06-18T00:00:00"/>
    <d v="2025-06-19T00:00:00"/>
    <n v="0"/>
    <s v=""/>
    <s v=""/>
    <s v="3101544019"/>
    <s v="200014318626"/>
    <s v="0010"/>
    <s v="0060"/>
    <s v="R1"/>
    <s v="10-60"/>
    <x v="0"/>
    <x v="1"/>
    <n v="10514"/>
    <x v="1"/>
  </r>
  <r>
    <s v="12245673977"/>
    <s v="25169INV01AR"/>
    <s v="FA"/>
    <s v="R4"/>
    <d v="2025-06-18T00:00:00"/>
    <s v=""/>
    <s v="3106"/>
    <x v="0"/>
    <s v="10719"/>
    <s v="0"/>
    <n v="-5"/>
    <s v=""/>
    <n v="-5"/>
    <s v="USD"/>
    <s v="O1"/>
    <s v="USMO6560527250"/>
    <s v="1224567397710719"/>
    <s v=""/>
    <s v="BATCH_ID"/>
    <d v="2025-06-18T00:00:00"/>
    <d v="2025-06-19T00:00:00"/>
    <n v="0"/>
    <s v=""/>
    <s v=""/>
    <s v="3101674957"/>
    <s v="200013683335"/>
    <s v="0010"/>
    <s v="0060"/>
    <s v="R1"/>
    <s v="10-60"/>
    <x v="0"/>
    <x v="0"/>
    <n v="10719"/>
    <x v="0"/>
  </r>
  <r>
    <s v="12245673989"/>
    <s v="25169INV01AC"/>
    <s v="FA"/>
    <s v="R4"/>
    <d v="2025-06-18T00:00:00"/>
    <s v=""/>
    <s v="3106"/>
    <x v="0"/>
    <s v="10719"/>
    <s v="0"/>
    <n v="-5"/>
    <s v=""/>
    <n v="-5"/>
    <s v="USD"/>
    <s v="O1"/>
    <s v="USMO6574094730"/>
    <s v="1224567398910719"/>
    <s v=""/>
    <s v="BATCH_ID"/>
    <d v="2025-06-18T00:00:00"/>
    <d v="2025-06-19T00:00:00"/>
    <n v="0"/>
    <s v=""/>
    <s v=""/>
    <s v="3101478603"/>
    <s v="200014311266"/>
    <s v="0010"/>
    <s v="0060"/>
    <s v="R1"/>
    <s v="10-60"/>
    <x v="0"/>
    <x v="0"/>
    <n v="10719"/>
    <x v="0"/>
  </r>
  <r>
    <s v="12245674020"/>
    <s v="25169INV01AR"/>
    <s v="FA"/>
    <s v="R4"/>
    <d v="2025-06-18T00:00:00"/>
    <s v=""/>
    <s v="3106"/>
    <x v="0"/>
    <s v="10719"/>
    <s v="0"/>
    <n v="-5"/>
    <s v=""/>
    <n v="-5"/>
    <s v="USD"/>
    <s v="O1"/>
    <s v="USMO6560526260"/>
    <s v="1224567402010719"/>
    <s v=""/>
    <s v="BATCH_ID"/>
    <d v="2025-06-18T00:00:00"/>
    <d v="2025-06-19T00:00:00"/>
    <n v="0"/>
    <s v=""/>
    <s v=""/>
    <s v="3101480431"/>
    <s v="200013671462"/>
    <s v="0010"/>
    <s v="0060"/>
    <s v="R1"/>
    <s v="10-60"/>
    <x v="0"/>
    <x v="0"/>
    <n v="10719"/>
    <x v="0"/>
  </r>
  <r>
    <s v="12245674226"/>
    <s v="25169INV01AC"/>
    <s v="FA"/>
    <s v="R4"/>
    <d v="2025-06-18T00:00:00"/>
    <s v=""/>
    <s v="3106"/>
    <x v="0"/>
    <s v="10719"/>
    <s v="0"/>
    <n v="-21.3"/>
    <s v=""/>
    <n v="-21.3"/>
    <s v="USD"/>
    <s v="O1"/>
    <s v="USMO6574065001"/>
    <s v="1224567422610719"/>
    <s v=""/>
    <s v="BATCH_ID"/>
    <d v="2025-06-18T00:00:00"/>
    <d v="2025-06-19T00:00:00"/>
    <n v="0"/>
    <s v=""/>
    <s v=""/>
    <s v="3102096784"/>
    <s v="200015312545"/>
    <s v="0010"/>
    <s v="0060"/>
    <s v="R1"/>
    <s v="10-60"/>
    <x v="0"/>
    <x v="0"/>
    <n v="10719"/>
    <x v="0"/>
  </r>
  <r>
    <s v="12245674358"/>
    <s v="25169INV01AR"/>
    <s v="FA"/>
    <s v="R4"/>
    <d v="2025-06-18T00:00:00"/>
    <s v=""/>
    <s v="3106"/>
    <x v="0"/>
    <s v="10719"/>
    <s v="0"/>
    <n v="-5"/>
    <s v=""/>
    <n v="-5"/>
    <s v="USD"/>
    <s v="O1"/>
    <s v="USMO6560522510"/>
    <s v="1224567435810719"/>
    <s v=""/>
    <s v="BATCH_ID"/>
    <d v="2025-06-18T00:00:00"/>
    <d v="2025-06-19T00:00:00"/>
    <n v="0"/>
    <s v=""/>
    <s v=""/>
    <s v="3102132531"/>
    <s v="200015487354"/>
    <s v="0010"/>
    <s v="0060"/>
    <s v="R1"/>
    <s v="10-60"/>
    <x v="0"/>
    <x v="0"/>
    <n v="10719"/>
    <x v="0"/>
  </r>
  <r>
    <s v="12245674375"/>
    <s v="25169INV01AC"/>
    <s v="FA"/>
    <s v="R4"/>
    <d v="2025-06-18T00:00:00"/>
    <s v=""/>
    <s v="3106"/>
    <x v="0"/>
    <s v="10719"/>
    <s v="0"/>
    <n v="-5"/>
    <s v=""/>
    <n v="-5"/>
    <s v="USD"/>
    <s v="O1"/>
    <s v="USMO6565351661"/>
    <s v="1224567437510719"/>
    <s v=""/>
    <s v="BATCH_ID"/>
    <d v="2025-06-18T00:00:00"/>
    <d v="2025-06-19T00:00:00"/>
    <n v="0"/>
    <s v=""/>
    <s v=""/>
    <s v="3102099099"/>
    <s v="200015321454"/>
    <s v="0010"/>
    <s v="0060"/>
    <s v="R1"/>
    <s v="10-60"/>
    <x v="0"/>
    <x v="0"/>
    <n v="10719"/>
    <x v="0"/>
  </r>
  <r>
    <s v="12245675918"/>
    <s v="25171INV01BL"/>
    <s v="FA"/>
    <s v="R4"/>
    <d v="2025-06-20T00:00:00"/>
    <s v=""/>
    <s v="3106"/>
    <x v="0"/>
    <s v="10469"/>
    <s v="0"/>
    <n v="-5"/>
    <s v=""/>
    <n v="-5"/>
    <s v="USD"/>
    <s v="O1"/>
    <s v="USMO6561319610"/>
    <s v="1224567591810469"/>
    <s v=""/>
    <s v="BATCH_ID"/>
    <d v="2025-06-20T00:00:00"/>
    <d v="2025-06-23T00:00:00"/>
    <n v="0"/>
    <s v=""/>
    <s v=""/>
    <s v="3101568956"/>
    <s v="200013761925"/>
    <s v="0010"/>
    <s v="0060"/>
    <s v="R1"/>
    <s v="10-60"/>
    <x v="0"/>
    <x v="0"/>
    <n v="10469"/>
    <x v="2"/>
  </r>
  <r>
    <s v="12245675918"/>
    <s v="25171INV01BL"/>
    <s v="FA"/>
    <s v="R4"/>
    <d v="2025-06-20T00:00:00"/>
    <s v=""/>
    <s v="3106"/>
    <x v="1"/>
    <s v="10514"/>
    <s v="0"/>
    <n v="-5"/>
    <s v=""/>
    <n v="-5"/>
    <s v="USD"/>
    <s v="O1"/>
    <s v="USMO6561319610"/>
    <s v="1224567591810514"/>
    <s v=""/>
    <s v="BATCH_ID"/>
    <d v="2025-06-20T00:00:00"/>
    <d v="2025-06-23T00:00:00"/>
    <n v="0"/>
    <s v=""/>
    <s v=""/>
    <s v="3101568871"/>
    <s v="200013761925"/>
    <s v="0010"/>
    <s v="0060"/>
    <s v="R1"/>
    <s v="10-60"/>
    <x v="0"/>
    <x v="1"/>
    <n v="10514"/>
    <x v="1"/>
  </r>
  <r>
    <s v="12245675931"/>
    <s v="25171INV01BL"/>
    <s v="FA"/>
    <s v="R4"/>
    <d v="2025-06-20T00:00:00"/>
    <s v=""/>
    <s v="3106"/>
    <x v="0"/>
    <s v="10719"/>
    <s v="0"/>
    <n v="-5"/>
    <s v=""/>
    <n v="-5"/>
    <s v="USD"/>
    <s v="O1"/>
    <s v="USMO6301622240"/>
    <s v="1224567593110719"/>
    <s v=""/>
    <s v="BATCH_ID"/>
    <d v="2025-06-20T00:00:00"/>
    <d v="2025-06-23T00:00:00"/>
    <n v="0"/>
    <s v=""/>
    <s v=""/>
    <s v="3101663042"/>
    <s v="200013787227"/>
    <s v="0010"/>
    <s v="0060"/>
    <s v="R1"/>
    <s v="10-60"/>
    <x v="0"/>
    <x v="0"/>
    <n v="10719"/>
    <x v="0"/>
  </r>
  <r>
    <s v="12245675985"/>
    <s v="25171INV01BL"/>
    <s v="FA"/>
    <s v="R4"/>
    <d v="2025-06-20T00:00:00"/>
    <s v=""/>
    <s v="3106"/>
    <x v="0"/>
    <s v="10719"/>
    <s v="0"/>
    <n v="-5"/>
    <s v=""/>
    <n v="-5"/>
    <s v="USD"/>
    <s v="O1"/>
    <s v="USMO6301622230"/>
    <s v="1224567598510719"/>
    <s v=""/>
    <s v="BATCH_ID"/>
    <d v="2025-06-20T00:00:00"/>
    <d v="2025-06-23T00:00:00"/>
    <n v="0"/>
    <s v=""/>
    <s v=""/>
    <s v="3101688771"/>
    <s v="200013782988"/>
    <s v="0010"/>
    <s v="0060"/>
    <s v="R1"/>
    <s v="10-60"/>
    <x v="0"/>
    <x v="0"/>
    <n v="10719"/>
    <x v="0"/>
  </r>
  <r>
    <s v="12245675990"/>
    <s v="25171INV01BL"/>
    <s v="FA"/>
    <s v="R4"/>
    <d v="2025-06-20T00:00:00"/>
    <s v=""/>
    <s v="3106"/>
    <x v="0"/>
    <s v="10719"/>
    <s v="0"/>
    <n v="-5"/>
    <s v=""/>
    <n v="-5"/>
    <s v="USD"/>
    <s v="O1"/>
    <s v="USMO6574096001"/>
    <s v="1224567599010719"/>
    <s v=""/>
    <s v="BATCH_ID"/>
    <d v="2025-06-20T00:00:00"/>
    <d v="2025-06-23T00:00:00"/>
    <n v="0"/>
    <s v=""/>
    <s v=""/>
    <s v="3101605715"/>
    <s v="200013780289"/>
    <s v="0010"/>
    <s v="0060"/>
    <s v="R1"/>
    <s v="10-60"/>
    <x v="0"/>
    <x v="0"/>
    <n v="10719"/>
    <x v="0"/>
  </r>
  <r>
    <s v="12245676000"/>
    <s v="25171INV01BL"/>
    <s v="FA"/>
    <s v="R4"/>
    <d v="2025-06-20T00:00:00"/>
    <s v=""/>
    <s v="3106"/>
    <x v="0"/>
    <s v="10719"/>
    <s v="0"/>
    <n v="-5"/>
    <s v=""/>
    <n v="-5"/>
    <s v="USD"/>
    <s v="O1"/>
    <s v="USMO6306960071"/>
    <s v="1224567600010719"/>
    <s v=""/>
    <s v="BATCH_ID"/>
    <d v="2025-06-20T00:00:00"/>
    <d v="2025-06-23T00:00:00"/>
    <n v="0"/>
    <s v=""/>
    <s v=""/>
    <s v="3101627333"/>
    <s v="200013754938"/>
    <s v="0010"/>
    <s v="0060"/>
    <s v="R1"/>
    <s v="10-60"/>
    <x v="0"/>
    <x v="0"/>
    <n v="10719"/>
    <x v="0"/>
  </r>
  <r>
    <s v="12245676004"/>
    <s v="25171INV01BL"/>
    <s v="FA"/>
    <s v="R4"/>
    <d v="2025-06-20T00:00:00"/>
    <s v=""/>
    <s v="3106"/>
    <x v="0"/>
    <s v="10719"/>
    <s v="0"/>
    <n v="-5"/>
    <s v=""/>
    <n v="-5"/>
    <s v="USD"/>
    <s v="O1"/>
    <s v="USMO6560521560"/>
    <s v="1224567600410719"/>
    <s v=""/>
    <s v="BATCH_ID"/>
    <d v="2025-06-20T00:00:00"/>
    <d v="2025-06-23T00:00:00"/>
    <n v="0"/>
    <s v=""/>
    <s v=""/>
    <s v="3101732875"/>
    <s v="200013755901"/>
    <s v="0010"/>
    <s v="0060"/>
    <s v="R1"/>
    <s v="10-60"/>
    <x v="0"/>
    <x v="0"/>
    <n v="10719"/>
    <x v="0"/>
  </r>
  <r>
    <s v="12245676184"/>
    <s v="25171INV01BL"/>
    <s v="FA"/>
    <s v="R4"/>
    <d v="2025-06-20T00:00:00"/>
    <s v=""/>
    <s v="3106"/>
    <x v="1"/>
    <s v="10514"/>
    <s v="0"/>
    <n v="-5"/>
    <s v=""/>
    <n v="-5"/>
    <s v="USD"/>
    <s v="O1"/>
    <s v="USMO6561314920"/>
    <s v="1224567618410514"/>
    <s v=""/>
    <s v="BATCH_ID"/>
    <d v="2025-06-20T00:00:00"/>
    <d v="2025-06-23T00:00:00"/>
    <n v="0"/>
    <s v=""/>
    <s v=""/>
    <s v="3102309021"/>
    <s v="200016365302"/>
    <s v="0010"/>
    <s v="0060"/>
    <s v="R1"/>
    <s v="10-60"/>
    <x v="0"/>
    <x v="1"/>
    <n v="10514"/>
    <x v="1"/>
  </r>
  <r>
    <s v="12245676184"/>
    <s v="25171INV01BL"/>
    <s v="FA"/>
    <s v="R4"/>
    <d v="2025-06-20T00:00:00"/>
    <s v=""/>
    <s v="3106"/>
    <x v="0"/>
    <s v="10469"/>
    <s v="0"/>
    <n v="-5"/>
    <s v=""/>
    <n v="-5"/>
    <s v="USD"/>
    <s v="O1"/>
    <s v="USMO6561314920"/>
    <s v="1224567618410469"/>
    <s v=""/>
    <s v="BATCH_ID"/>
    <d v="2025-06-20T00:00:00"/>
    <d v="2025-06-23T00:00:00"/>
    <n v="0"/>
    <s v=""/>
    <s v=""/>
    <s v="3102309020"/>
    <s v="200016365302"/>
    <s v="0010"/>
    <s v="0060"/>
    <s v="R1"/>
    <s v="10-60"/>
    <x v="0"/>
    <x v="0"/>
    <n v="10469"/>
    <x v="2"/>
  </r>
  <r>
    <s v="12245676779"/>
    <s v="25176INV01AP"/>
    <s v="FA"/>
    <s v="R4"/>
    <d v="2025-06-25T00:00:00"/>
    <s v=""/>
    <s v="3106"/>
    <x v="0"/>
    <s v="10719"/>
    <s v="0"/>
    <n v="-5"/>
    <s v=""/>
    <n v="-5"/>
    <s v="USD"/>
    <s v="O1"/>
    <s v="USMO6570573600"/>
    <s v="1224567677910719"/>
    <s v=""/>
    <s v="BATCH_ID"/>
    <d v="2025-06-25T00:00:00"/>
    <d v="2025-06-26T00:00:00"/>
    <n v="0"/>
    <s v=""/>
    <s v=""/>
    <s v="3101601610"/>
    <s v="200011791726"/>
    <s v="0010"/>
    <s v="0060"/>
    <s v="R1"/>
    <s v="10-60"/>
    <x v="0"/>
    <x v="0"/>
    <n v="10719"/>
    <x v="0"/>
  </r>
  <r>
    <s v="12245676794"/>
    <s v="25176INV01AP"/>
    <s v="FA"/>
    <s v="R4"/>
    <d v="2025-06-25T00:00:00"/>
    <s v=""/>
    <s v="3106"/>
    <x v="0"/>
    <s v="10719"/>
    <s v="0"/>
    <n v="-5.17"/>
    <s v=""/>
    <n v="-5.17"/>
    <s v="USD"/>
    <s v="O1"/>
    <s v="USMO6485491440"/>
    <s v="1224567679410719"/>
    <s v=""/>
    <s v="BATCH_ID"/>
    <d v="2025-06-25T00:00:00"/>
    <d v="2025-06-26T00:00:00"/>
    <n v="0"/>
    <s v=""/>
    <s v=""/>
    <s v="3101679563"/>
    <s v="200011776412"/>
    <s v="0010"/>
    <s v="0060"/>
    <s v="C1"/>
    <s v="10-60"/>
    <x v="0"/>
    <x v="0"/>
    <n v="10719"/>
    <x v="0"/>
  </r>
  <r>
    <s v="12245676823"/>
    <s v="25176INV01AP"/>
    <s v="FA"/>
    <s v="R4"/>
    <d v="2025-06-25T00:00:00"/>
    <s v=""/>
    <s v="3106"/>
    <x v="0"/>
    <s v="10719"/>
    <s v="0"/>
    <n v="-5"/>
    <s v=""/>
    <n v="-5"/>
    <s v="USD"/>
    <s v="O1"/>
    <s v="USMO6560519630"/>
    <s v="1224567682310719"/>
    <s v=""/>
    <s v="BATCH_ID"/>
    <d v="2025-06-25T00:00:00"/>
    <d v="2025-06-26T00:00:00"/>
    <n v="0"/>
    <s v=""/>
    <s v=""/>
    <s v="3101611025"/>
    <s v="200011805427"/>
    <s v="0010"/>
    <s v="0060"/>
    <s v="R1"/>
    <s v="10-60"/>
    <x v="0"/>
    <x v="0"/>
    <n v="10719"/>
    <x v="0"/>
  </r>
  <r>
    <s v="12245676837"/>
    <s v="25176INV01AP"/>
    <s v="FA"/>
    <s v="R4"/>
    <d v="2025-06-25T00:00:00"/>
    <s v=""/>
    <s v="3106"/>
    <x v="0"/>
    <s v="10719"/>
    <s v="0"/>
    <n v="-5.05"/>
    <s v=""/>
    <n v="-5.05"/>
    <s v="USD"/>
    <s v="O1"/>
    <s v="USMO6560519060"/>
    <s v="1224567683710719"/>
    <s v=""/>
    <s v="BATCH_ID"/>
    <d v="2025-06-25T00:00:00"/>
    <d v="2025-06-26T00:00:00"/>
    <n v="0"/>
    <s v=""/>
    <s v=""/>
    <s v="3101481884"/>
    <s v="200011811425"/>
    <s v="0010"/>
    <s v="0060"/>
    <s v="R1"/>
    <s v="10-60"/>
    <x v="0"/>
    <x v="0"/>
    <n v="10719"/>
    <x v="0"/>
  </r>
  <r>
    <s v="12245676894"/>
    <s v="25176INV01AP"/>
    <s v="FA"/>
    <s v="R4"/>
    <d v="2025-06-25T00:00:00"/>
    <s v=""/>
    <s v="3106"/>
    <x v="0"/>
    <s v="10719"/>
    <s v="0"/>
    <n v="-5"/>
    <s v=""/>
    <n v="-5"/>
    <s v="USD"/>
    <s v="O1"/>
    <s v="USMO6570573570"/>
    <s v="1224567689410719"/>
    <s v=""/>
    <s v="BATCH_ID"/>
    <d v="2025-06-25T00:00:00"/>
    <d v="2025-06-26T00:00:00"/>
    <n v="0"/>
    <s v=""/>
    <s v=""/>
    <s v="3101690920"/>
    <s v="200014250985"/>
    <s v="0010"/>
    <s v="0060"/>
    <s v="R1"/>
    <s v="10-60"/>
    <x v="0"/>
    <x v="0"/>
    <n v="10719"/>
    <x v="0"/>
  </r>
  <r>
    <s v="12245677008"/>
    <s v="25176INV01AP"/>
    <s v="FA"/>
    <s v="R4"/>
    <d v="2025-06-25T00:00:00"/>
    <s v=""/>
    <s v="3106"/>
    <x v="0"/>
    <s v="10719"/>
    <s v="0"/>
    <n v="-5"/>
    <s v=""/>
    <n v="-5"/>
    <s v="USD"/>
    <s v="O1"/>
    <s v="USMO6570573590"/>
    <s v="1224567700810719"/>
    <s v=""/>
    <s v="BATCH_ID"/>
    <d v="2025-06-25T00:00:00"/>
    <d v="2025-06-26T00:00:00"/>
    <n v="0"/>
    <s v=""/>
    <s v=""/>
    <s v="3102125028"/>
    <s v="200015446988"/>
    <s v="0010"/>
    <s v="0060"/>
    <s v="R1"/>
    <s v="10-60"/>
    <x v="0"/>
    <x v="0"/>
    <n v="10719"/>
    <x v="0"/>
  </r>
  <r>
    <s v="12245679474"/>
    <s v="25177INV01BK"/>
    <s v="FA"/>
    <s v="R4"/>
    <d v="2025-06-26T00:00:00"/>
    <s v=""/>
    <s v="3106"/>
    <x v="0"/>
    <s v="10719"/>
    <s v="0"/>
    <n v="-5"/>
    <s v=""/>
    <n v="-5"/>
    <s v="USD"/>
    <s v="O1"/>
    <s v="USMO6560518170"/>
    <s v="1224567947410719"/>
    <s v=""/>
    <s v="BATCH_ID"/>
    <d v="2025-06-26T00:00:00"/>
    <d v="2025-06-27T00:00:00"/>
    <n v="0"/>
    <s v=""/>
    <s v=""/>
    <s v="3101617303"/>
    <s v="200010978472"/>
    <s v="0010"/>
    <s v="0060"/>
    <s v="R1"/>
    <s v="10-60"/>
    <x v="0"/>
    <x v="0"/>
    <n v="10719"/>
    <x v="0"/>
  </r>
  <r>
    <s v="12245679645"/>
    <s v="25177INV01BK"/>
    <s v="FA"/>
    <s v="R4"/>
    <d v="2025-06-26T00:00:00"/>
    <s v=""/>
    <s v="3106"/>
    <x v="0"/>
    <s v="10719"/>
    <s v="0"/>
    <n v="-5"/>
    <s v=""/>
    <n v="-5"/>
    <s v="USD"/>
    <s v="O1"/>
    <s v="USMO6560518630"/>
    <s v="1224567964510719"/>
    <s v=""/>
    <s v="BATCH_ID"/>
    <d v="2025-06-26T00:00:00"/>
    <d v="2025-06-27T00:00:00"/>
    <n v="0"/>
    <s v=""/>
    <s v=""/>
    <s v="3101500027"/>
    <s v="200010980676"/>
    <s v="0010"/>
    <s v="0060"/>
    <s v="R1"/>
    <s v="10-60"/>
    <x v="0"/>
    <x v="0"/>
    <n v="10719"/>
    <x v="0"/>
  </r>
  <r>
    <s v="12245679986"/>
    <s v="25177INV01BL"/>
    <s v="FA"/>
    <s v="R4"/>
    <d v="2025-06-26T00:00:00"/>
    <s v=""/>
    <s v="3106"/>
    <x v="0"/>
    <s v="10719"/>
    <s v="0"/>
    <n v="-5"/>
    <s v=""/>
    <n v="-5"/>
    <s v="USD"/>
    <s v="O1"/>
    <s v="USMO6560518860"/>
    <s v="1224567998610719"/>
    <s v=""/>
    <s v="BATCH_ID"/>
    <d v="2025-06-26T00:00:00"/>
    <d v="2025-06-27T00:00:00"/>
    <n v="0"/>
    <s v=""/>
    <s v=""/>
    <s v="3101657951"/>
    <s v="200011674898"/>
    <s v="0010"/>
    <s v="0060"/>
    <s v="R1"/>
    <s v="10-60"/>
    <x v="0"/>
    <x v="0"/>
    <n v="10719"/>
    <x v="0"/>
  </r>
  <r>
    <s v="12245680067"/>
    <s v="25177INV01A5"/>
    <s v="FA"/>
    <s v="R4"/>
    <d v="2025-06-26T00:00:00"/>
    <s v=""/>
    <s v="3106"/>
    <x v="0"/>
    <s v="10719"/>
    <s v="0"/>
    <n v="-6.14"/>
    <s v=""/>
    <n v="-6.14"/>
    <s v="USD"/>
    <s v="O1"/>
    <s v="USMO6560521230"/>
    <s v="1224568006710719"/>
    <s v=""/>
    <s v="BATCH_ID"/>
    <d v="2025-06-26T00:00:00"/>
    <d v="2025-06-27T00:00:00"/>
    <n v="0"/>
    <s v=""/>
    <s v=""/>
    <s v="3101513731"/>
    <s v="200013686288"/>
    <s v="0010"/>
    <s v="0060"/>
    <s v="R1"/>
    <s v="10-60"/>
    <x v="0"/>
    <x v="0"/>
    <n v="10719"/>
    <x v="0"/>
  </r>
  <r>
    <s v="12245680129"/>
    <s v="25177INV01A5"/>
    <s v="FA"/>
    <s v="R4"/>
    <d v="2025-06-26T00:00:00"/>
    <s v=""/>
    <s v="3106"/>
    <x v="0"/>
    <s v="10719"/>
    <s v="0"/>
    <n v="-7.84"/>
    <s v=""/>
    <n v="-7.84"/>
    <s v="USD"/>
    <s v="O1"/>
    <s v="USMO6485493470"/>
    <s v="1224568012910719"/>
    <s v=""/>
    <s v="BATCH_ID"/>
    <d v="2025-06-26T00:00:00"/>
    <d v="2025-06-27T00:00:00"/>
    <n v="0"/>
    <s v=""/>
    <s v=""/>
    <s v="3101674946"/>
    <s v="200013684861"/>
    <s v="0010"/>
    <s v="0060"/>
    <s v="R1"/>
    <s v="10-60"/>
    <x v="0"/>
    <x v="0"/>
    <n v="10719"/>
    <x v="0"/>
  </r>
  <r>
    <s v="12245680147"/>
    <s v="25177INV01BK"/>
    <s v="FA"/>
    <s v="R4"/>
    <d v="2025-06-26T00:00:00"/>
    <s v=""/>
    <s v="3106"/>
    <x v="0"/>
    <s v="10719"/>
    <s v="0"/>
    <n v="-5"/>
    <s v=""/>
    <n v="-5"/>
    <s v="USD"/>
    <s v="O1"/>
    <s v="USMO6560518580"/>
    <s v="1224568014710719"/>
    <s v=""/>
    <s v="BATCH_ID"/>
    <d v="2025-06-26T00:00:00"/>
    <d v="2025-06-27T00:00:00"/>
    <n v="0"/>
    <s v=""/>
    <s v=""/>
    <s v="3101531944"/>
    <s v="200013114950"/>
    <s v="0010"/>
    <s v="0060"/>
    <s v="R1"/>
    <s v="10-60"/>
    <x v="0"/>
    <x v="0"/>
    <n v="10719"/>
    <x v="0"/>
  </r>
  <r>
    <s v="12245680192"/>
    <s v="25177INV01BK"/>
    <s v="FA"/>
    <s v="R4"/>
    <d v="2025-06-26T00:00:00"/>
    <s v=""/>
    <s v="3106"/>
    <x v="0"/>
    <s v="10719"/>
    <s v="0"/>
    <n v="-5"/>
    <s v=""/>
    <n v="-5"/>
    <s v="USD"/>
    <s v="O1"/>
    <s v="USMO6570591700"/>
    <s v="1224568019210719"/>
    <s v=""/>
    <s v="BATCH_ID"/>
    <d v="2025-06-26T00:00:00"/>
    <d v="2025-06-27T00:00:00"/>
    <n v="0"/>
    <s v=""/>
    <s v=""/>
    <s v="3101639175"/>
    <s v="200013089343"/>
    <s v="0010"/>
    <s v="0060"/>
    <s v="R1"/>
    <s v="10-60"/>
    <x v="0"/>
    <x v="0"/>
    <n v="10719"/>
    <x v="0"/>
  </r>
  <r>
    <s v="12245680206"/>
    <s v="25177INV01A5"/>
    <s v="FA"/>
    <s v="R4"/>
    <d v="2025-06-26T00:00:00"/>
    <s v=""/>
    <s v="3106"/>
    <x v="0"/>
    <s v="10719"/>
    <s v="0"/>
    <n v="-5"/>
    <s v=""/>
    <n v="-5"/>
    <s v="USD"/>
    <s v="O1"/>
    <s v="USMO6560518690"/>
    <s v="1224568020610719"/>
    <s v=""/>
    <s v="BATCH_ID"/>
    <d v="2025-06-26T00:00:00"/>
    <d v="2025-06-27T00:00:00"/>
    <n v="0"/>
    <s v=""/>
    <s v=""/>
    <s v="3101560898"/>
    <s v="200013684549"/>
    <s v="0010"/>
    <s v="0060"/>
    <s v="R1"/>
    <s v="10-60"/>
    <x v="0"/>
    <x v="0"/>
    <n v="10719"/>
    <x v="0"/>
  </r>
  <r>
    <s v="12245680251"/>
    <s v="25177INV01AE"/>
    <s v="FA"/>
    <s v="R4"/>
    <d v="2025-06-26T00:00:00"/>
    <s v=""/>
    <s v="3106"/>
    <x v="0"/>
    <s v="10719"/>
    <s v="0"/>
    <n v="-5"/>
    <s v=""/>
    <n v="-5"/>
    <s v="USD"/>
    <s v="O1"/>
    <s v="USMO6560518190"/>
    <s v="1224568025110719"/>
    <s v=""/>
    <s v="BATCH_ID"/>
    <d v="2025-06-26T00:00:00"/>
    <d v="2025-06-27T00:00:00"/>
    <n v="0"/>
    <s v=""/>
    <s v=""/>
    <s v="3101679450"/>
    <s v="200012917270"/>
    <s v="0010"/>
    <s v="0060"/>
    <s v="R1"/>
    <s v="10-60"/>
    <x v="0"/>
    <x v="0"/>
    <n v="10719"/>
    <x v="0"/>
  </r>
  <r>
    <s v="12245680472"/>
    <s v="25177INV01AE"/>
    <s v="FA"/>
    <s v="R4"/>
    <d v="2025-06-26T00:00:00"/>
    <s v=""/>
    <s v="3106"/>
    <x v="0"/>
    <s v="10719"/>
    <s v="0"/>
    <n v="-47"/>
    <s v=""/>
    <n v="-47"/>
    <s v="USD"/>
    <s v="O1"/>
    <s v="USMO6570592290"/>
    <s v="1224568047210719"/>
    <s v=""/>
    <s v="BATCH_ID"/>
    <d v="2025-06-26T00:00:00"/>
    <d v="2025-06-27T00:00:00"/>
    <n v="0"/>
    <s v=""/>
    <s v=""/>
    <s v="3102015891"/>
    <s v="200014921874"/>
    <s v="0010"/>
    <s v="0060"/>
    <s v="R1"/>
    <s v="10-60"/>
    <x v="0"/>
    <x v="0"/>
    <n v="10719"/>
    <x v="0"/>
  </r>
  <r>
    <s v="12245680482"/>
    <s v="25177INV01A5"/>
    <s v="FA"/>
    <s v="R4"/>
    <d v="2025-06-26T00:00:00"/>
    <s v=""/>
    <s v="3106"/>
    <x v="0"/>
    <s v="10469"/>
    <s v="0"/>
    <n v="-5"/>
    <s v=""/>
    <n v="-5"/>
    <s v="USD"/>
    <s v="O1"/>
    <s v="USMO6561324070"/>
    <s v="1224568048210469"/>
    <s v=""/>
    <s v="BATCH_ID"/>
    <d v="2025-06-26T00:00:00"/>
    <d v="2025-06-27T00:00:00"/>
    <n v="0"/>
    <s v=""/>
    <s v=""/>
    <s v="3102057902"/>
    <s v="200015108794"/>
    <s v="0010"/>
    <s v="0060"/>
    <s v="R1"/>
    <s v="10-60"/>
    <x v="0"/>
    <x v="0"/>
    <n v="10469"/>
    <x v="2"/>
  </r>
  <r>
    <s v="12245680482"/>
    <s v="25177INV01A5"/>
    <s v="FA"/>
    <s v="R4"/>
    <d v="2025-06-26T00:00:00"/>
    <s v=""/>
    <s v="3106"/>
    <x v="1"/>
    <s v="10514"/>
    <s v="0"/>
    <n v="-5"/>
    <s v=""/>
    <n v="-5"/>
    <s v="USD"/>
    <s v="O1"/>
    <s v="USMO6561324070"/>
    <s v="1224568048210514"/>
    <s v=""/>
    <s v="BATCH_ID"/>
    <d v="2025-06-26T00:00:00"/>
    <d v="2025-06-27T00:00:00"/>
    <n v="0"/>
    <s v=""/>
    <s v=""/>
    <s v="3102057903"/>
    <s v="200015108794"/>
    <s v="0010"/>
    <s v="0060"/>
    <s v="R1"/>
    <s v="10-60"/>
    <x v="0"/>
    <x v="1"/>
    <n v="10514"/>
    <x v="1"/>
  </r>
  <r>
    <s v="12245680486"/>
    <s v="25177INV01A5"/>
    <s v="FA"/>
    <s v="R4"/>
    <d v="2025-06-26T00:00:00"/>
    <s v=""/>
    <s v="3106"/>
    <x v="0"/>
    <s v="10469"/>
    <s v="0"/>
    <n v="-5"/>
    <s v=""/>
    <n v="-5"/>
    <s v="USD"/>
    <s v="O1"/>
    <s v="USMO6561325290"/>
    <s v="1224568048610469"/>
    <s v=""/>
    <s v="BATCH_ID"/>
    <d v="2025-06-26T00:00:00"/>
    <d v="2025-06-27T00:00:00"/>
    <n v="0"/>
    <s v=""/>
    <s v=""/>
    <s v="3102058265"/>
    <s v="200015106855"/>
    <s v="0010"/>
    <s v="0060"/>
    <s v="R1"/>
    <s v="10-60"/>
    <x v="0"/>
    <x v="0"/>
    <n v="10469"/>
    <x v="2"/>
  </r>
  <r>
    <s v="12245680486"/>
    <s v="25177INV01A5"/>
    <s v="FA"/>
    <s v="R4"/>
    <d v="2025-06-26T00:00:00"/>
    <s v=""/>
    <s v="3106"/>
    <x v="1"/>
    <s v="10514"/>
    <s v="0"/>
    <n v="-5"/>
    <s v=""/>
    <n v="-5"/>
    <s v="USD"/>
    <s v="O1"/>
    <s v="USMO6561325290"/>
    <s v="1224568048610514"/>
    <s v=""/>
    <s v="BATCH_ID"/>
    <d v="2025-06-26T00:00:00"/>
    <d v="2025-06-27T00:00:00"/>
    <n v="0"/>
    <s v=""/>
    <s v=""/>
    <s v="3102058266"/>
    <s v="200015106855"/>
    <s v="0010"/>
    <s v="0060"/>
    <s v="R1"/>
    <s v="10-60"/>
    <x v="0"/>
    <x v="1"/>
    <n v="10514"/>
    <x v="1"/>
  </r>
  <r>
    <s v="12245680602"/>
    <s v="25177INV01A5"/>
    <s v="FA"/>
    <s v="R4"/>
    <d v="2025-06-26T00:00:00"/>
    <s v=""/>
    <s v="3106"/>
    <x v="0"/>
    <s v="10719"/>
    <s v="0"/>
    <n v="-5"/>
    <s v=""/>
    <n v="-5"/>
    <s v="USD"/>
    <s v="O1"/>
    <s v="USMO6570597170"/>
    <s v="1224568060210719"/>
    <s v=""/>
    <s v="BATCH_ID"/>
    <d v="2025-06-26T00:00:00"/>
    <d v="2025-06-27T00:00:00"/>
    <n v="0"/>
    <s v=""/>
    <s v=""/>
    <s v="3102060663"/>
    <s v="200015124312"/>
    <s v="0010"/>
    <s v="0060"/>
    <s v="R1"/>
    <s v="10-60"/>
    <x v="0"/>
    <x v="0"/>
    <n v="10719"/>
    <x v="0"/>
  </r>
  <r>
    <s v="12245680916"/>
    <s v="25177INV01BL"/>
    <s v="FA"/>
    <s v="R4"/>
    <d v="2025-06-26T00:00:00"/>
    <s v=""/>
    <s v="3106"/>
    <x v="1"/>
    <s v="10514"/>
    <s v="0"/>
    <n v="-5"/>
    <s v=""/>
    <n v="-5"/>
    <s v="USD"/>
    <s v="O1"/>
    <s v="USMO6561324670"/>
    <s v="1224568091610514"/>
    <s v=""/>
    <s v="BATCH_ID"/>
    <d v="2025-06-26T00:00:00"/>
    <d v="2025-06-27T00:00:00"/>
    <n v="0"/>
    <s v=""/>
    <s v=""/>
    <s v="3102143185"/>
    <s v="200015538586"/>
    <s v="0010"/>
    <s v="0060"/>
    <s v="R1"/>
    <s v="10-60"/>
    <x v="0"/>
    <x v="1"/>
    <n v="10514"/>
    <x v="1"/>
  </r>
  <r>
    <s v="12245681472"/>
    <s v="25178INV01AA"/>
    <s v="FA"/>
    <s v="R4"/>
    <d v="2025-06-27T00:00:00"/>
    <s v=""/>
    <s v="3106"/>
    <x v="0"/>
    <s v="10719"/>
    <s v="0"/>
    <n v="-5"/>
    <s v=""/>
    <n v="-5"/>
    <s v="USD"/>
    <s v="O1"/>
    <s v="USMO6574094401"/>
    <s v="1224568147210719"/>
    <s v=""/>
    <s v="BATCH_ID"/>
    <d v="2025-06-27T00:00:00"/>
    <d v="2025-06-30T00:00:00"/>
    <n v="0"/>
    <s v=""/>
    <s v=""/>
    <s v="3101705833"/>
    <s v="200011455694"/>
    <s v="0010"/>
    <s v="0060"/>
    <s v="R1"/>
    <s v="10-60"/>
    <x v="0"/>
    <x v="0"/>
    <n v="10719"/>
    <x v="0"/>
  </r>
  <r>
    <s v="12245681507"/>
    <s v="25178INV01BA"/>
    <s v="FA"/>
    <s v="R4"/>
    <d v="2025-06-27T00:00:00"/>
    <s v=""/>
    <s v="3106"/>
    <x v="0"/>
    <s v="10719"/>
    <s v="0"/>
    <n v="-5.29"/>
    <s v=""/>
    <n v="-5.29"/>
    <s v="USD"/>
    <s v="O1"/>
    <s v="USMO6571482621"/>
    <s v="1224568150710719"/>
    <s v=""/>
    <s v="BATCH_ID"/>
    <d v="2025-06-27T00:00:00"/>
    <d v="2025-06-30T00:00:00"/>
    <n v="0"/>
    <s v=""/>
    <s v=""/>
    <s v="3101576134"/>
    <s v="200011365349"/>
    <s v="0010"/>
    <s v="0060"/>
    <s v="R1"/>
    <s v="10-60"/>
    <x v="0"/>
    <x v="0"/>
    <n v="10719"/>
    <x v="0"/>
  </r>
  <r>
    <s v="12245681539"/>
    <s v="25178INV01AA"/>
    <s v="FA"/>
    <s v="R4"/>
    <d v="2025-06-27T00:00:00"/>
    <s v=""/>
    <s v="3106"/>
    <x v="0"/>
    <s v="10719"/>
    <s v="0"/>
    <n v="-6.79"/>
    <s v=""/>
    <n v="-6.79"/>
    <s v="USD"/>
    <s v="O1"/>
    <s v="USMO6560519761"/>
    <s v="1224568153910719"/>
    <s v=""/>
    <s v="BATCH_ID"/>
    <d v="2025-06-27T00:00:00"/>
    <d v="2025-06-30T00:00:00"/>
    <n v="0"/>
    <s v=""/>
    <s v=""/>
    <s v="3101678325"/>
    <s v="200011453491"/>
    <s v="0010"/>
    <s v="0060"/>
    <s v="R1"/>
    <s v="10-60"/>
    <x v="0"/>
    <x v="0"/>
    <n v="10719"/>
    <x v="0"/>
  </r>
  <r>
    <s v="12245681543"/>
    <s v="25178INV01BA"/>
    <s v="FA"/>
    <s v="R4"/>
    <d v="2025-06-27T00:00:00"/>
    <s v=""/>
    <s v="3106"/>
    <x v="0"/>
    <s v="10719"/>
    <s v="0"/>
    <n v="-5"/>
    <s v=""/>
    <n v="-5"/>
    <s v="USD"/>
    <s v="O1"/>
    <s v="USMO6565351981"/>
    <s v="1224568154310719"/>
    <s v=""/>
    <s v="BATCH_ID"/>
    <d v="2025-06-27T00:00:00"/>
    <d v="2025-06-30T00:00:00"/>
    <n v="0"/>
    <s v=""/>
    <s v=""/>
    <s v="3101509671"/>
    <s v="200011355175"/>
    <s v="0010"/>
    <s v="0060"/>
    <s v="R1"/>
    <s v="10-60"/>
    <x v="0"/>
    <x v="0"/>
    <n v="10719"/>
    <x v="0"/>
  </r>
  <r>
    <s v="12245681574"/>
    <s v="25178INV01AA"/>
    <s v="FA"/>
    <s v="R4"/>
    <d v="2025-06-27T00:00:00"/>
    <s v=""/>
    <s v="3106"/>
    <x v="0"/>
    <s v="10719"/>
    <s v="0"/>
    <n v="-6.91"/>
    <s v=""/>
    <n v="-6.91"/>
    <s v="USD"/>
    <s v="O1"/>
    <s v="USMO6568083721"/>
    <s v="1224568157410719"/>
    <s v=""/>
    <s v="BATCH_ID"/>
    <d v="2025-06-27T00:00:00"/>
    <d v="2025-06-30T00:00:00"/>
    <n v="0"/>
    <s v=""/>
    <s v=""/>
    <s v="3101574172"/>
    <s v="200011476500"/>
    <s v="0010"/>
    <s v="0060"/>
    <s v="R1"/>
    <s v="10-60"/>
    <x v="0"/>
    <x v="0"/>
    <n v="10719"/>
    <x v="0"/>
  </r>
  <r>
    <s v="12245681611"/>
    <s v="25178INV01BA"/>
    <s v="FA"/>
    <s v="R4"/>
    <d v="2025-06-27T00:00:00"/>
    <s v=""/>
    <s v="3106"/>
    <x v="0"/>
    <s v="10719"/>
    <s v="0"/>
    <n v="-8.4700000000000006"/>
    <s v=""/>
    <n v="-8.4700000000000006"/>
    <s v="USD"/>
    <s v="O1"/>
    <s v="USMO6562773001"/>
    <s v="1224568161110719"/>
    <s v=""/>
    <s v="BATCH_ID"/>
    <d v="2025-06-27T00:00:00"/>
    <d v="2025-06-30T00:00:00"/>
    <n v="0"/>
    <s v=""/>
    <s v=""/>
    <s v="3101584765"/>
    <s v="200011378037"/>
    <s v="0010"/>
    <s v="0060"/>
    <s v="R1"/>
    <s v="10-60"/>
    <x v="0"/>
    <x v="0"/>
    <n v="10719"/>
    <x v="0"/>
  </r>
  <r>
    <s v="12245681737"/>
    <s v="25178INV01AA"/>
    <s v="FA"/>
    <s v="R4"/>
    <d v="2025-06-27T00:00:00"/>
    <s v=""/>
    <s v="3106"/>
    <x v="0"/>
    <s v="10469"/>
    <s v="0"/>
    <n v="-5"/>
    <s v=""/>
    <n v="-5"/>
    <s v="USD"/>
    <s v="O1"/>
    <s v="USMO6561326360"/>
    <s v="1224568173710469"/>
    <s v=""/>
    <s v="BATCH_ID"/>
    <d v="2025-06-27T00:00:00"/>
    <d v="2025-06-30T00:00:00"/>
    <n v="0"/>
    <s v=""/>
    <s v=""/>
    <s v="3101605678"/>
    <s v="200013434655"/>
    <s v="0010"/>
    <s v="0060"/>
    <s v="R1"/>
    <s v="10-60"/>
    <x v="0"/>
    <x v="0"/>
    <n v="10469"/>
    <x v="2"/>
  </r>
  <r>
    <s v="12245681737"/>
    <s v="25178INV01AA"/>
    <s v="FA"/>
    <s v="R4"/>
    <d v="2025-06-27T00:00:00"/>
    <s v=""/>
    <s v="3106"/>
    <x v="1"/>
    <s v="10514"/>
    <s v="0"/>
    <n v="-5"/>
    <s v=""/>
    <n v="-5"/>
    <s v="USD"/>
    <s v="O1"/>
    <s v="USMO6561326360"/>
    <s v="1224568173710514"/>
    <s v=""/>
    <s v="BATCH_ID"/>
    <d v="2025-06-27T00:00:00"/>
    <d v="2025-06-30T00:00:00"/>
    <n v="0"/>
    <s v=""/>
    <s v=""/>
    <s v="3101605774"/>
    <s v="200013434655"/>
    <s v="0010"/>
    <s v="0060"/>
    <s v="R1"/>
    <s v="10-60"/>
    <x v="0"/>
    <x v="1"/>
    <n v="10514"/>
    <x v="1"/>
  </r>
  <r>
    <s v="12245681773"/>
    <s v="25178INV01BA"/>
    <s v="FA"/>
    <s v="R4"/>
    <d v="2025-06-27T00:00:00"/>
    <s v=""/>
    <s v="3106"/>
    <x v="0"/>
    <s v="10719"/>
    <s v="0"/>
    <n v="-5"/>
    <s v=""/>
    <n v="-5"/>
    <s v="USD"/>
    <s v="O1"/>
    <s v="USMO6574063001"/>
    <s v="1224568177310719"/>
    <s v=""/>
    <s v="BATCH_ID"/>
    <d v="2025-06-27T00:00:00"/>
    <d v="2025-06-30T00:00:00"/>
    <n v="0"/>
    <s v=""/>
    <s v=""/>
    <s v="3101628020"/>
    <s v="200013849936"/>
    <s v="0010"/>
    <s v="0060"/>
    <s v="R1"/>
    <s v="10-60"/>
    <x v="0"/>
    <x v="0"/>
    <n v="10719"/>
    <x v="0"/>
  </r>
  <r>
    <s v="12245681818"/>
    <s v="25178INV01AA"/>
    <s v="FA"/>
    <s v="R4"/>
    <d v="2025-06-27T00:00:00"/>
    <s v=""/>
    <s v="3106"/>
    <x v="0"/>
    <s v="10719"/>
    <s v="0"/>
    <n v="-5"/>
    <s v=""/>
    <n v="-5"/>
    <s v="USD"/>
    <s v="O1"/>
    <s v="USMO6562773881"/>
    <s v="1224568181810719"/>
    <s v=""/>
    <s v="BATCH_ID"/>
    <d v="2025-06-27T00:00:00"/>
    <d v="2025-06-30T00:00:00"/>
    <n v="0"/>
    <s v=""/>
    <s v=""/>
    <s v="3101531063"/>
    <s v="200013465154"/>
    <s v="0010"/>
    <s v="0060"/>
    <s v="R1"/>
    <s v="10-60"/>
    <x v="0"/>
    <x v="0"/>
    <n v="10719"/>
    <x v="0"/>
  </r>
  <r>
    <s v="12245681977"/>
    <s v="25178INV01BA"/>
    <s v="FA"/>
    <s v="R4"/>
    <d v="2025-06-27T00:00:00"/>
    <s v=""/>
    <s v="3106"/>
    <x v="0"/>
    <s v="10719"/>
    <s v="0"/>
    <n v="-5"/>
    <s v=""/>
    <n v="-5"/>
    <s v="USD"/>
    <s v="O1"/>
    <s v="USMO6561090041"/>
    <s v="1224568197710719"/>
    <s v=""/>
    <s v="BATCH_ID"/>
    <d v="2025-06-27T00:00:00"/>
    <d v="2025-06-30T00:00:00"/>
    <n v="0"/>
    <s v=""/>
    <s v=""/>
    <s v="3102306814"/>
    <s v="200016350601"/>
    <s v="0010"/>
    <s v="0060"/>
    <s v="R1"/>
    <s v="10-60"/>
    <x v="0"/>
    <x v="0"/>
    <n v="10719"/>
    <x v="0"/>
  </r>
  <r>
    <s v="12245681985"/>
    <s v="25178INV01BA"/>
    <s v="FA"/>
    <s v="R4"/>
    <d v="2025-06-27T00:00:00"/>
    <s v=""/>
    <s v="3106"/>
    <x v="1"/>
    <s v="10514"/>
    <s v="0"/>
    <n v="-5"/>
    <s v=""/>
    <n v="-5"/>
    <s v="USD"/>
    <s v="O1"/>
    <s v="USMO6561323820"/>
    <s v="1224568198510514"/>
    <s v=""/>
    <s v="BATCH_ID"/>
    <d v="2025-06-27T00:00:00"/>
    <d v="2025-06-30T00:00:00"/>
    <n v="0"/>
    <s v=""/>
    <s v=""/>
    <s v="3102303524"/>
    <s v="200016336097"/>
    <s v="0010"/>
    <s v="0060"/>
    <s v="R1"/>
    <s v="10-60"/>
    <x v="0"/>
    <x v="1"/>
    <n v="10514"/>
    <x v="1"/>
  </r>
  <r>
    <s v="12245681985"/>
    <s v="25178INV01BA"/>
    <s v="FA"/>
    <s v="R4"/>
    <d v="2025-06-27T00:00:00"/>
    <s v=""/>
    <s v="3106"/>
    <x v="0"/>
    <s v="10469"/>
    <s v="0"/>
    <n v="-5"/>
    <s v=""/>
    <n v="-5"/>
    <s v="USD"/>
    <s v="O1"/>
    <s v="USMO6561323820"/>
    <s v="1224568198510469"/>
    <s v=""/>
    <s v="BATCH_ID"/>
    <d v="2025-06-27T00:00:00"/>
    <d v="2025-06-30T00:00:00"/>
    <n v="0"/>
    <s v=""/>
    <s v=""/>
    <s v="3102303523"/>
    <s v="200016336097"/>
    <s v="0010"/>
    <s v="0060"/>
    <s v="R1"/>
    <s v="10-60"/>
    <x v="0"/>
    <x v="0"/>
    <n v="10469"/>
    <x v="2"/>
  </r>
  <r>
    <s v="12245682022"/>
    <s v="25178INV01AA"/>
    <s v="FA"/>
    <s v="R4"/>
    <d v="2025-06-27T00:00:00"/>
    <s v=""/>
    <s v="3106"/>
    <x v="0"/>
    <s v="10469"/>
    <s v="0"/>
    <n v="-5"/>
    <s v=""/>
    <n v="-5"/>
    <s v="USD"/>
    <s v="O1"/>
    <s v="USMO6561335050"/>
    <s v="1224568202210469"/>
    <s v=""/>
    <s v="BATCH_ID"/>
    <d v="2025-06-27T00:00:00"/>
    <d v="2025-06-30T00:00:00"/>
    <n v="0"/>
    <s v=""/>
    <s v=""/>
    <s v="3102186844"/>
    <s v="200015747054"/>
    <s v="0010"/>
    <s v="0060"/>
    <s v="R1"/>
    <s v="10-60"/>
    <x v="0"/>
    <x v="0"/>
    <n v="10469"/>
    <x v="2"/>
  </r>
  <r>
    <s v="12245682022"/>
    <s v="25178INV01AA"/>
    <s v="FA"/>
    <s v="R4"/>
    <d v="2025-06-27T00:00:00"/>
    <s v=""/>
    <s v="3106"/>
    <x v="1"/>
    <s v="10514"/>
    <s v="0"/>
    <n v="-5"/>
    <s v=""/>
    <n v="-5"/>
    <s v="USD"/>
    <s v="O1"/>
    <s v="USMO6561335050"/>
    <s v="1224568202210514"/>
    <s v=""/>
    <s v="BATCH_ID"/>
    <d v="2025-06-27T00:00:00"/>
    <d v="2025-06-30T00:00:00"/>
    <n v="0"/>
    <s v=""/>
    <s v=""/>
    <s v="3102186845"/>
    <s v="200015747054"/>
    <s v="0010"/>
    <s v="0060"/>
    <s v="R1"/>
    <s v="10-60"/>
    <x v="0"/>
    <x v="1"/>
    <n v="10514"/>
    <x v="1"/>
  </r>
  <r>
    <s v="12245682542"/>
    <s v="25181INV01AE"/>
    <s v="FA"/>
    <s v="R4"/>
    <d v="2025-06-30T00:00:00"/>
    <s v=""/>
    <s v="3106"/>
    <x v="0"/>
    <s v="10719"/>
    <s v="0"/>
    <n v="-5"/>
    <s v=""/>
    <n v="-5"/>
    <s v="USD"/>
    <s v="O1"/>
    <s v="USMO6560596190"/>
    <s v="1224568254210719"/>
    <s v=""/>
    <s v="BATCH_ID"/>
    <d v="2025-06-30T00:00:00"/>
    <d v="2025-07-01T00:00:00"/>
    <n v="0"/>
    <s v=""/>
    <s v=""/>
    <s v="3101508181"/>
    <s v="200013177064"/>
    <s v="0010"/>
    <s v="0060"/>
    <s v="R1"/>
    <s v="10-60"/>
    <x v="0"/>
    <x v="0"/>
    <n v="10719"/>
    <x v="0"/>
  </r>
  <r>
    <s v="12245682710"/>
    <s v="25181INV01AE"/>
    <s v="FA"/>
    <s v="R4"/>
    <d v="2025-06-30T00:00:00"/>
    <s v=""/>
    <s v="3106"/>
    <x v="0"/>
    <s v="10469"/>
    <s v="0"/>
    <n v="-5"/>
    <s v=""/>
    <n v="-5"/>
    <s v="USD"/>
    <s v="O1"/>
    <s v="USMO6561323910"/>
    <s v="1224568271010469"/>
    <s v=""/>
    <s v="BATCH_ID"/>
    <d v="2025-06-30T00:00:00"/>
    <d v="2025-07-01T00:00:00"/>
    <n v="0"/>
    <s v=""/>
    <s v=""/>
    <s v="3102105594"/>
    <s v="200015358027"/>
    <s v="0010"/>
    <s v="0060"/>
    <s v="R1"/>
    <s v="10-60"/>
    <x v="0"/>
    <x v="0"/>
    <n v="10469"/>
    <x v="2"/>
  </r>
  <r>
    <s v="12245682710"/>
    <s v="25181INV01AE"/>
    <s v="FA"/>
    <s v="R4"/>
    <d v="2025-06-30T00:00:00"/>
    <s v=""/>
    <s v="3106"/>
    <x v="1"/>
    <s v="10514"/>
    <s v="0"/>
    <n v="-6.26"/>
    <s v=""/>
    <n v="-6.26"/>
    <s v="USD"/>
    <s v="O1"/>
    <s v="USMO6561323910"/>
    <s v="1224568271010514"/>
    <s v=""/>
    <s v="BATCH_ID"/>
    <d v="2025-06-30T00:00:00"/>
    <d v="2025-07-01T00:00:00"/>
    <n v="0"/>
    <s v=""/>
    <s v=""/>
    <s v="3102105595"/>
    <s v="200015358027"/>
    <s v="0010"/>
    <s v="0060"/>
    <s v="R1"/>
    <s v="10-60"/>
    <x v="0"/>
    <x v="1"/>
    <n v="10514"/>
    <x v="1"/>
  </r>
  <r>
    <s v="12340592735"/>
    <s v="25153INV01A5"/>
    <s v="FA"/>
    <s v="R4"/>
    <d v="2025-06-02T00:00:00"/>
    <s v=""/>
    <s v="3106"/>
    <x v="1"/>
    <s v="10720"/>
    <s v="0"/>
    <n v="-5"/>
    <s v=""/>
    <n v="-5"/>
    <s v="USD"/>
    <s v="O1"/>
    <s v="USMO6384189191"/>
    <s v="1234059273510720"/>
    <s v=""/>
    <s v="BATCH_ID"/>
    <d v="2025-06-02T00:00:00"/>
    <d v="2025-06-03T00:00:00"/>
    <n v="0"/>
    <s v=""/>
    <s v=""/>
    <s v="3101526269"/>
    <s v="200013801903"/>
    <s v="0010"/>
    <s v="0060"/>
    <s v="R1"/>
    <s v="10-60"/>
    <x v="0"/>
    <x v="1"/>
    <n v="10720"/>
    <x v="3"/>
  </r>
  <r>
    <s v="12340592748"/>
    <s v="25153INV01A5"/>
    <s v="FA"/>
    <s v="R4"/>
    <d v="2025-06-02T00:00:00"/>
    <s v=""/>
    <s v="3106"/>
    <x v="0"/>
    <s v="10719"/>
    <s v="0"/>
    <n v="-5"/>
    <s v=""/>
    <n v="-5"/>
    <s v="USD"/>
    <s v="O1"/>
    <s v="USMO6396600001"/>
    <s v="1234059274810719"/>
    <s v=""/>
    <s v="BATCH_ID"/>
    <d v="2025-06-02T00:00:00"/>
    <d v="2025-06-03T00:00:00"/>
    <n v="0"/>
    <s v=""/>
    <s v=""/>
    <s v="3101504905"/>
    <s v="200013753534"/>
    <s v="0010"/>
    <s v="0060"/>
    <s v="R1"/>
    <s v="10-60"/>
    <x v="0"/>
    <x v="0"/>
    <n v="10719"/>
    <x v="0"/>
  </r>
  <r>
    <s v="12340592765"/>
    <s v="25153INV01A5"/>
    <s v="FA"/>
    <s v="R4"/>
    <d v="2025-06-02T00:00:00"/>
    <s v=""/>
    <s v="3106"/>
    <x v="1"/>
    <s v="10720"/>
    <s v="0"/>
    <n v="-5"/>
    <s v=""/>
    <n v="-5"/>
    <s v="USD"/>
    <s v="O1"/>
    <s v="USMO6384185251"/>
    <s v="1234059276510720"/>
    <s v=""/>
    <s v="BATCH_ID"/>
    <d v="2025-06-02T00:00:00"/>
    <d v="2025-06-03T00:00:00"/>
    <n v="0"/>
    <s v=""/>
    <s v=""/>
    <s v="3101606748"/>
    <s v="200013828153"/>
    <s v="0010"/>
    <s v="0060"/>
    <s v="R1"/>
    <s v="10-60"/>
    <x v="0"/>
    <x v="1"/>
    <n v="10720"/>
    <x v="3"/>
  </r>
  <r>
    <s v="12340592770"/>
    <s v="25153INV01A5"/>
    <s v="FA"/>
    <s v="R4"/>
    <d v="2025-06-02T00:00:00"/>
    <s v=""/>
    <s v="3106"/>
    <x v="1"/>
    <s v="10720"/>
    <s v="0"/>
    <n v="-5"/>
    <s v=""/>
    <n v="-5"/>
    <s v="USD"/>
    <s v="O1"/>
    <s v="USMO6384185061"/>
    <s v="1234059277010720"/>
    <s v=""/>
    <s v="BATCH_ID"/>
    <d v="2025-06-02T00:00:00"/>
    <d v="2025-06-03T00:00:00"/>
    <n v="0"/>
    <s v=""/>
    <s v=""/>
    <s v="3101558795"/>
    <s v="200013839556"/>
    <s v="0010"/>
    <s v="0060"/>
    <s v="R1"/>
    <s v="10-60"/>
    <x v="0"/>
    <x v="1"/>
    <n v="10720"/>
    <x v="3"/>
  </r>
  <r>
    <s v="12340592779"/>
    <s v="25153INV01A5"/>
    <s v="FA"/>
    <s v="R4"/>
    <d v="2025-06-02T00:00:00"/>
    <s v=""/>
    <s v="3106"/>
    <x v="0"/>
    <s v="10719"/>
    <s v="0"/>
    <n v="-5"/>
    <s v=""/>
    <n v="-5"/>
    <s v="USD"/>
    <s v="O1"/>
    <s v="USMO6396682611"/>
    <s v="1234059277910719"/>
    <s v=""/>
    <s v="BATCH_ID"/>
    <d v="2025-06-02T00:00:00"/>
    <d v="2025-06-03T00:00:00"/>
    <n v="0"/>
    <s v=""/>
    <s v=""/>
    <s v="3101503829"/>
    <s v="200013830035"/>
    <s v="0010"/>
    <s v="0060"/>
    <s v="R1"/>
    <s v="10-60"/>
    <x v="0"/>
    <x v="0"/>
    <n v="10719"/>
    <x v="0"/>
  </r>
  <r>
    <s v="12340594404"/>
    <s v="25154INV01A1"/>
    <s v="FA"/>
    <s v="R4"/>
    <d v="2025-06-03T00:00:00"/>
    <s v=""/>
    <s v="3106"/>
    <x v="0"/>
    <s v="10719"/>
    <s v="0"/>
    <n v="-6.37"/>
    <s v=""/>
    <n v="-6.37"/>
    <s v="USD"/>
    <s v="O1"/>
    <s v="USMO6307720000"/>
    <s v="1234059440410719"/>
    <s v=""/>
    <s v="BATCH_ID"/>
    <d v="2025-06-03T00:00:00"/>
    <d v="2025-06-04T00:00:00"/>
    <n v="0"/>
    <s v=""/>
    <s v=""/>
    <s v="3101662630"/>
    <s v="200012563470"/>
    <s v="0010"/>
    <s v="0060"/>
    <s v="R1"/>
    <s v="10-60"/>
    <x v="0"/>
    <x v="0"/>
    <n v="10719"/>
    <x v="0"/>
  </r>
  <r>
    <s v="12340594407"/>
    <s v="25154INV01A1"/>
    <s v="FA"/>
    <s v="R4"/>
    <d v="2025-06-03T00:00:00"/>
    <s v=""/>
    <s v="3106"/>
    <x v="0"/>
    <s v="10719"/>
    <s v="0"/>
    <n v="-26.55"/>
    <s v=""/>
    <n v="-26.55"/>
    <s v="USD"/>
    <s v="O1"/>
    <s v="USMO6565351991"/>
    <s v="1234059440710719"/>
    <s v=""/>
    <s v="BATCH_ID"/>
    <d v="2025-06-03T00:00:00"/>
    <d v="2025-06-04T00:00:00"/>
    <n v="0"/>
    <s v=""/>
    <s v=""/>
    <s v="3101665165"/>
    <s v="200012572661"/>
    <s v="0010"/>
    <s v="0060"/>
    <s v="R1"/>
    <s v="10-60"/>
    <x v="0"/>
    <x v="0"/>
    <n v="10719"/>
    <x v="0"/>
  </r>
  <r>
    <s v="12340594408"/>
    <s v="25154INV01A1"/>
    <s v="FA"/>
    <s v="R4"/>
    <d v="2025-06-03T00:00:00"/>
    <s v=""/>
    <s v="3106"/>
    <x v="0"/>
    <s v="10719"/>
    <s v="0"/>
    <n v="-5"/>
    <s v=""/>
    <n v="-5"/>
    <s v="USD"/>
    <s v="O1"/>
    <s v="USMO6307720200"/>
    <s v="1234059440810719"/>
    <s v=""/>
    <s v="BATCH_ID"/>
    <d v="2025-06-03T00:00:00"/>
    <d v="2025-06-04T00:00:00"/>
    <n v="0"/>
    <s v=""/>
    <s v=""/>
    <s v="3101592008"/>
    <s v="200012560864"/>
    <s v="0010"/>
    <s v="0060"/>
    <s v="R1"/>
    <s v="10-60"/>
    <x v="0"/>
    <x v="0"/>
    <n v="10719"/>
    <x v="0"/>
  </r>
  <r>
    <s v="12340594436"/>
    <s v="25154INV01A1"/>
    <s v="FA"/>
    <s v="R4"/>
    <d v="2025-06-03T00:00:00"/>
    <s v=""/>
    <s v="3106"/>
    <x v="0"/>
    <s v="10719"/>
    <s v="0"/>
    <n v="-5"/>
    <s v=""/>
    <n v="-5"/>
    <s v="USD"/>
    <s v="O1"/>
    <s v="USMO6307720520"/>
    <s v="1234059443610719"/>
    <s v=""/>
    <s v="BATCH_ID"/>
    <d v="2025-06-03T00:00:00"/>
    <d v="2025-06-04T00:00:00"/>
    <n v="0"/>
    <s v=""/>
    <s v=""/>
    <s v="3101577797"/>
    <s v="200012599938"/>
    <s v="0010"/>
    <s v="0060"/>
    <s v="R1"/>
    <s v="10-60"/>
    <x v="0"/>
    <x v="0"/>
    <n v="10719"/>
    <x v="0"/>
  </r>
  <r>
    <s v="12340594491"/>
    <s v="25154INV01A1"/>
    <s v="FA"/>
    <s v="R4"/>
    <d v="2025-06-03T00:00:00"/>
    <s v=""/>
    <s v="3106"/>
    <x v="0"/>
    <s v="10719"/>
    <s v="0"/>
    <n v="-12.91"/>
    <s v=""/>
    <n v="-12.91"/>
    <s v="USD"/>
    <s v="O1"/>
    <s v="USMO6571471401"/>
    <s v="1234059449110719"/>
    <s v=""/>
    <s v="BATCH_ID"/>
    <d v="2025-06-03T00:00:00"/>
    <d v="2025-06-04T00:00:00"/>
    <n v="0"/>
    <s v=""/>
    <s v=""/>
    <s v="3101702018"/>
    <s v="200012691388"/>
    <s v="0010"/>
    <s v="0060"/>
    <s v="R1"/>
    <s v="10-60"/>
    <x v="0"/>
    <x v="0"/>
    <n v="10719"/>
    <x v="0"/>
  </r>
  <r>
    <s v="12340594501"/>
    <s v="25154INV01A1"/>
    <s v="FA"/>
    <s v="R4"/>
    <d v="2025-06-03T00:00:00"/>
    <s v=""/>
    <s v="3106"/>
    <x v="0"/>
    <s v="10719"/>
    <s v="0"/>
    <n v="-10.85"/>
    <s v=""/>
    <n v="-10.85"/>
    <s v="USD"/>
    <s v="O1"/>
    <s v="USMO6396682611"/>
    <s v="1234059450110719"/>
    <s v=""/>
    <s v="BATCH_ID"/>
    <d v="2025-06-03T00:00:00"/>
    <d v="2025-06-04T00:00:00"/>
    <n v="0"/>
    <s v=""/>
    <s v=""/>
    <s v="3101489842"/>
    <s v="200012624595"/>
    <s v="0010"/>
    <s v="0060"/>
    <s v="R1"/>
    <s v="10-60"/>
    <x v="0"/>
    <x v="0"/>
    <n v="10719"/>
    <x v="0"/>
  </r>
  <r>
    <s v="12340594640"/>
    <s v="25154INV01A1"/>
    <s v="FA"/>
    <s v="R4"/>
    <d v="2025-06-03T00:00:00"/>
    <s v=""/>
    <s v="3106"/>
    <x v="0"/>
    <s v="10719"/>
    <s v="0"/>
    <n v="-5"/>
    <s v=""/>
    <n v="-5"/>
    <s v="USD"/>
    <s v="O1"/>
    <s v="USMO6571471421"/>
    <s v="1234059464010719"/>
    <s v=""/>
    <s v="BATCH_ID"/>
    <d v="2025-06-03T00:00:00"/>
    <d v="2025-06-04T00:00:00"/>
    <n v="0"/>
    <s v=""/>
    <s v=""/>
    <s v="3102175612"/>
    <s v="200015697598"/>
    <s v="0010"/>
    <s v="0060"/>
    <s v="R1"/>
    <s v="10-60"/>
    <x v="0"/>
    <x v="0"/>
    <n v="10719"/>
    <x v="0"/>
  </r>
  <r>
    <s v="12340597268"/>
    <s v="25155INV01AA"/>
    <s v="FA"/>
    <s v="R4"/>
    <d v="2025-06-04T00:00:00"/>
    <s v=""/>
    <s v="3106"/>
    <x v="0"/>
    <s v="10719"/>
    <s v="0"/>
    <n v="-5"/>
    <s v=""/>
    <n v="-5"/>
    <s v="USD"/>
    <s v="O1"/>
    <s v="USMO6560510430"/>
    <s v="1234059726810719"/>
    <s v=""/>
    <s v="BATCH_ID"/>
    <d v="2025-06-04T00:00:00"/>
    <d v="2025-06-05T00:00:00"/>
    <n v="0"/>
    <s v=""/>
    <s v=""/>
    <s v="3102029387"/>
    <s v="200014985796"/>
    <s v="0010"/>
    <s v="0060"/>
    <s v="R1"/>
    <s v="10-60"/>
    <x v="0"/>
    <x v="0"/>
    <n v="10719"/>
    <x v="0"/>
  </r>
  <r>
    <s v="12340600050"/>
    <s v="25160INV01A5"/>
    <s v="FA"/>
    <s v="R4"/>
    <d v="2025-06-09T00:00:00"/>
    <s v=""/>
    <s v="3106"/>
    <x v="0"/>
    <s v="10719"/>
    <s v="0"/>
    <n v="-5"/>
    <s v=""/>
    <n v="-5"/>
    <s v="USD"/>
    <s v="O1"/>
    <s v="USMO6570593280"/>
    <s v="1234060005010719"/>
    <s v=""/>
    <s v="BATCH_ID"/>
    <d v="2025-06-09T00:00:00"/>
    <d v="2025-06-10T00:00:00"/>
    <n v="0"/>
    <s v=""/>
    <s v=""/>
    <s v="3102305716"/>
    <s v="200016346450"/>
    <s v="0010"/>
    <s v="0060"/>
    <s v="R1"/>
    <s v="10-60"/>
    <x v="0"/>
    <x v="0"/>
    <n v="10719"/>
    <x v="0"/>
  </r>
  <r>
    <s v="12340602381"/>
    <s v="25161INV01AS"/>
    <s v="FA"/>
    <s v="R4"/>
    <d v="2025-06-10T00:00:00"/>
    <s v=""/>
    <s v="3106"/>
    <x v="0"/>
    <s v="10469"/>
    <s v="0"/>
    <n v="-5"/>
    <s v=""/>
    <n v="-5"/>
    <s v="USD"/>
    <s v="O1"/>
    <s v="USMO6561385180"/>
    <s v="1234060238110469"/>
    <s v=""/>
    <s v="BATCH_ID"/>
    <d v="2025-06-10T00:00:00"/>
    <d v="2025-06-11T00:00:00"/>
    <n v="0"/>
    <s v=""/>
    <s v=""/>
    <s v="3101575962"/>
    <s v="200012570822"/>
    <s v="0010"/>
    <s v="0060"/>
    <s v="C1"/>
    <s v="10-60"/>
    <x v="0"/>
    <x v="0"/>
    <n v="10469"/>
    <x v="2"/>
  </r>
  <r>
    <s v="12340602381"/>
    <s v="25161INV01AS"/>
    <s v="FA"/>
    <s v="R4"/>
    <d v="2025-06-10T00:00:00"/>
    <s v=""/>
    <s v="3106"/>
    <x v="1"/>
    <s v="10514"/>
    <s v="0"/>
    <n v="-5"/>
    <s v=""/>
    <n v="-5"/>
    <s v="USD"/>
    <s v="O1"/>
    <s v="USMO6561385180"/>
    <s v="1234060238110514"/>
    <s v=""/>
    <s v="BATCH_ID"/>
    <d v="2025-06-10T00:00:00"/>
    <d v="2025-06-11T00:00:00"/>
    <n v="0"/>
    <s v=""/>
    <s v=""/>
    <s v="3101575865"/>
    <s v="200012570822"/>
    <s v="0010"/>
    <s v="0060"/>
    <s v="C1"/>
    <s v="10-60"/>
    <x v="0"/>
    <x v="1"/>
    <n v="10514"/>
    <x v="1"/>
  </r>
  <r>
    <s v="12340602394"/>
    <s v="25161INV01AF"/>
    <s v="FA"/>
    <s v="R4"/>
    <d v="2025-06-10T00:00:00"/>
    <s v=""/>
    <s v="3106"/>
    <x v="1"/>
    <s v="10514"/>
    <s v="0"/>
    <n v="-5"/>
    <s v=""/>
    <n v="-5"/>
    <s v="USD"/>
    <s v="O1"/>
    <s v="USMO6561320370"/>
    <s v="1234060239410514"/>
    <s v=""/>
    <s v="BATCH_ID"/>
    <d v="2025-06-10T00:00:00"/>
    <d v="2025-06-11T00:00:00"/>
    <n v="0"/>
    <s v=""/>
    <s v=""/>
    <s v="3101596866"/>
    <s v="200012627861"/>
    <s v="0010"/>
    <s v="0060"/>
    <s v="C1"/>
    <s v="10-60"/>
    <x v="0"/>
    <x v="1"/>
    <n v="10514"/>
    <x v="1"/>
  </r>
  <r>
    <s v="12340602394"/>
    <s v="25161INV01AF"/>
    <s v="FA"/>
    <s v="R4"/>
    <d v="2025-06-10T00:00:00"/>
    <s v=""/>
    <s v="3106"/>
    <x v="0"/>
    <s v="10469"/>
    <s v="0"/>
    <n v="-5"/>
    <s v=""/>
    <n v="-5"/>
    <s v="USD"/>
    <s v="O1"/>
    <s v="USMO6561320370"/>
    <s v="1234060239410469"/>
    <s v=""/>
    <s v="BATCH_ID"/>
    <d v="2025-06-10T00:00:00"/>
    <d v="2025-06-11T00:00:00"/>
    <n v="0"/>
    <s v=""/>
    <s v=""/>
    <s v="3101596960"/>
    <s v="200012627861"/>
    <s v="0010"/>
    <s v="0060"/>
    <s v="C1"/>
    <s v="10-60"/>
    <x v="0"/>
    <x v="0"/>
    <n v="10469"/>
    <x v="2"/>
  </r>
  <r>
    <s v="12340602449"/>
    <s v="25161INV01AS"/>
    <s v="FA"/>
    <s v="R4"/>
    <d v="2025-06-10T00:00:00"/>
    <s v=""/>
    <s v="3106"/>
    <x v="0"/>
    <s v="10469"/>
    <s v="0"/>
    <n v="-5"/>
    <s v=""/>
    <n v="-5"/>
    <s v="USD"/>
    <s v="O1"/>
    <s v="USMO6561326300"/>
    <s v="1234060244910469"/>
    <s v=""/>
    <s v="BATCH_ID"/>
    <d v="2025-06-10T00:00:00"/>
    <d v="2025-06-11T00:00:00"/>
    <n v="0"/>
    <s v=""/>
    <s v=""/>
    <s v="3101569362"/>
    <s v="200012563348"/>
    <s v="0010"/>
    <s v="0060"/>
    <s v="C1"/>
    <s v="10-60"/>
    <x v="0"/>
    <x v="0"/>
    <n v="10469"/>
    <x v="2"/>
  </r>
  <r>
    <s v="12340602449"/>
    <s v="25161INV01AS"/>
    <s v="FA"/>
    <s v="R4"/>
    <d v="2025-06-10T00:00:00"/>
    <s v=""/>
    <s v="3106"/>
    <x v="1"/>
    <s v="10514"/>
    <s v="0"/>
    <n v="-5"/>
    <s v=""/>
    <n v="-5"/>
    <s v="USD"/>
    <s v="O1"/>
    <s v="USMO6561326300"/>
    <s v="1234060244910514"/>
    <s v=""/>
    <s v="BATCH_ID"/>
    <d v="2025-06-10T00:00:00"/>
    <d v="2025-06-11T00:00:00"/>
    <n v="0"/>
    <s v=""/>
    <s v=""/>
    <s v="3101569457"/>
    <s v="200012563348"/>
    <s v="0010"/>
    <s v="0060"/>
    <s v="C1"/>
    <s v="10-60"/>
    <x v="0"/>
    <x v="1"/>
    <n v="10514"/>
    <x v="1"/>
  </r>
  <r>
    <s v="12340602499"/>
    <s v="25161INV01AF"/>
    <s v="FA"/>
    <s v="R4"/>
    <d v="2025-06-10T00:00:00"/>
    <s v=""/>
    <s v="3106"/>
    <x v="1"/>
    <s v="10514"/>
    <s v="0"/>
    <n v="-5"/>
    <s v=""/>
    <n v="-5"/>
    <s v="USD"/>
    <s v="O1"/>
    <s v="USMO6561315190"/>
    <s v="1234060249910514"/>
    <s v=""/>
    <s v="BATCH_ID"/>
    <d v="2025-06-10T00:00:00"/>
    <d v="2025-06-11T00:00:00"/>
    <n v="0"/>
    <s v=""/>
    <s v=""/>
    <s v="3101629113"/>
    <s v="200012624678"/>
    <s v="0010"/>
    <s v="0060"/>
    <s v="R1"/>
    <s v="10-60"/>
    <x v="0"/>
    <x v="1"/>
    <n v="10514"/>
    <x v="1"/>
  </r>
  <r>
    <s v="12340602499"/>
    <s v="25161INV01AF"/>
    <s v="FA"/>
    <s v="R4"/>
    <d v="2025-06-10T00:00:00"/>
    <s v=""/>
    <s v="3106"/>
    <x v="0"/>
    <s v="10469"/>
    <s v="0"/>
    <n v="-5"/>
    <s v=""/>
    <n v="-5"/>
    <s v="USD"/>
    <s v="O1"/>
    <s v="USMO6561315190"/>
    <s v="1234060249910469"/>
    <s v=""/>
    <s v="BATCH_ID"/>
    <d v="2025-06-10T00:00:00"/>
    <d v="2025-06-11T00:00:00"/>
    <n v="0"/>
    <s v=""/>
    <s v=""/>
    <s v="3101629209"/>
    <s v="200012624678"/>
    <s v="0010"/>
    <s v="0060"/>
    <s v="R1"/>
    <s v="10-60"/>
    <x v="0"/>
    <x v="0"/>
    <n v="10469"/>
    <x v="2"/>
  </r>
  <r>
    <s v="12340602717"/>
    <s v="25161INV01AF"/>
    <s v="FA"/>
    <s v="R4"/>
    <d v="2025-06-10T00:00:00"/>
    <s v=""/>
    <s v="3106"/>
    <x v="0"/>
    <s v="10469"/>
    <s v="0"/>
    <n v="-13.25"/>
    <s v=""/>
    <n v="-13.25"/>
    <s v="USD"/>
    <s v="O1"/>
    <s v="USMO6561315560"/>
    <s v="1234060271710469"/>
    <s v=""/>
    <s v="BATCH_ID"/>
    <d v="2025-06-10T00:00:00"/>
    <d v="2025-06-11T00:00:00"/>
    <n v="0"/>
    <s v=""/>
    <s v=""/>
    <s v="3101498957"/>
    <s v="200014482299"/>
    <s v="0010"/>
    <s v="0060"/>
    <s v="R1"/>
    <s v="10-60"/>
    <x v="0"/>
    <x v="0"/>
    <n v="10469"/>
    <x v="2"/>
  </r>
  <r>
    <s v="12340602717"/>
    <s v="25161INV01AF"/>
    <s v="FA"/>
    <s v="R4"/>
    <d v="2025-06-10T00:00:00"/>
    <s v=""/>
    <s v="3106"/>
    <x v="1"/>
    <s v="10514"/>
    <s v="0"/>
    <n v="-18.61"/>
    <s v=""/>
    <n v="-18.61"/>
    <s v="USD"/>
    <s v="O1"/>
    <s v="USMO6561315560"/>
    <s v="1234060271710514"/>
    <s v=""/>
    <s v="BATCH_ID"/>
    <d v="2025-06-10T00:00:00"/>
    <d v="2025-06-11T00:00:00"/>
    <n v="0"/>
    <s v=""/>
    <s v=""/>
    <s v="3101499148"/>
    <s v="200014482299"/>
    <s v="0010"/>
    <s v="0060"/>
    <s v="R1"/>
    <s v="10-60"/>
    <x v="0"/>
    <x v="1"/>
    <n v="10514"/>
    <x v="1"/>
  </r>
  <r>
    <s v="12340602830"/>
    <s v="25161INV01AF"/>
    <s v="FA"/>
    <s v="R4"/>
    <d v="2025-06-10T00:00:00"/>
    <s v=""/>
    <s v="3106"/>
    <x v="0"/>
    <s v="10719"/>
    <s v="0"/>
    <n v="-5"/>
    <s v=""/>
    <n v="-5"/>
    <s v="USD"/>
    <s v="O1"/>
    <s v="USMO6570592490"/>
    <s v="1234060283010719"/>
    <s v=""/>
    <s v="BATCH_ID"/>
    <d v="2025-06-10T00:00:00"/>
    <d v="2025-06-11T00:00:00"/>
    <n v="0"/>
    <s v=""/>
    <s v=""/>
    <s v="3101649422"/>
    <s v="200014497446"/>
    <s v="0010"/>
    <s v="0060"/>
    <s v="R1"/>
    <s v="10-60"/>
    <x v="0"/>
    <x v="0"/>
    <n v="10719"/>
    <x v="0"/>
  </r>
  <r>
    <s v="12340602840"/>
    <s v="25161INV01AS"/>
    <s v="FA"/>
    <s v="R4"/>
    <d v="2025-06-10T00:00:00"/>
    <s v=""/>
    <s v="3106"/>
    <x v="0"/>
    <s v="10469"/>
    <s v="0"/>
    <n v="-5"/>
    <s v=""/>
    <n v="-5"/>
    <s v="USD"/>
    <s v="O1"/>
    <s v="USMO6561312040"/>
    <s v="1234060284010469"/>
    <s v=""/>
    <s v="BATCH_ID"/>
    <d v="2025-06-10T00:00:00"/>
    <d v="2025-06-11T00:00:00"/>
    <n v="0"/>
    <s v=""/>
    <s v=""/>
    <s v="3102002010"/>
    <s v="200014851600"/>
    <s v="0010"/>
    <s v="0060"/>
    <s v="R1"/>
    <s v="10-60"/>
    <x v="0"/>
    <x v="0"/>
    <n v="10469"/>
    <x v="2"/>
  </r>
  <r>
    <s v="12340602840"/>
    <s v="25161INV01AS"/>
    <s v="FA"/>
    <s v="R4"/>
    <d v="2025-06-10T00:00:00"/>
    <s v=""/>
    <s v="3106"/>
    <x v="1"/>
    <s v="10514"/>
    <s v="0"/>
    <n v="-5"/>
    <s v=""/>
    <n v="-5"/>
    <s v="USD"/>
    <s v="O1"/>
    <s v="USMO6561312040"/>
    <s v="1234060284010514"/>
    <s v=""/>
    <s v="BATCH_ID"/>
    <d v="2025-06-10T00:00:00"/>
    <d v="2025-06-11T00:00:00"/>
    <n v="0"/>
    <s v=""/>
    <s v=""/>
    <s v="3102002011"/>
    <s v="200014851600"/>
    <s v="0010"/>
    <s v="0060"/>
    <s v="R1"/>
    <s v="10-60"/>
    <x v="0"/>
    <x v="1"/>
    <n v="10514"/>
    <x v="1"/>
  </r>
  <r>
    <s v="12340603131"/>
    <s v="25161INV01AF"/>
    <s v="FA"/>
    <s v="R4"/>
    <d v="2025-06-10T00:00:00"/>
    <s v=""/>
    <s v="3106"/>
    <x v="0"/>
    <s v="10469"/>
    <s v="0"/>
    <n v="-5"/>
    <s v=""/>
    <n v="-5"/>
    <s v="USD"/>
    <s v="O1"/>
    <s v="USMO6561319410"/>
    <s v="1234060313110469"/>
    <s v=""/>
    <s v="BATCH_ID"/>
    <d v="2025-06-10T00:00:00"/>
    <d v="2025-06-11T00:00:00"/>
    <n v="0"/>
    <s v=""/>
    <s v=""/>
    <s v="3102139848"/>
    <s v="200015524040"/>
    <s v="0010"/>
    <s v="0060"/>
    <s v="R1"/>
    <s v="10-60"/>
    <x v="0"/>
    <x v="0"/>
    <n v="10469"/>
    <x v="2"/>
  </r>
  <r>
    <s v="12340604041"/>
    <s v="25163INV01AO"/>
    <s v="FA"/>
    <s v="R4"/>
    <d v="2025-06-12T00:00:00"/>
    <s v=""/>
    <s v="3106"/>
    <x v="0"/>
    <s v="10719"/>
    <s v="0"/>
    <n v="-35.590000000000003"/>
    <s v=""/>
    <n v="-35.590000000000003"/>
    <s v="USD"/>
    <s v="O1"/>
    <s v="USMO6561690851"/>
    <s v="1234060404110719"/>
    <s v=""/>
    <s v="BATCH_ID"/>
    <d v="2025-06-12T00:00:00"/>
    <d v="2025-06-13T00:00:00"/>
    <n v="0"/>
    <s v=""/>
    <s v=""/>
    <s v="3101688224"/>
    <s v="200013716812"/>
    <s v="0010"/>
    <s v="0060"/>
    <s v="R1"/>
    <s v="10-60"/>
    <x v="0"/>
    <x v="0"/>
    <n v="10719"/>
    <x v="0"/>
  </r>
  <r>
    <s v="12340604929"/>
    <s v="25167INV01A1"/>
    <s v="FA"/>
    <s v="R4"/>
    <d v="2025-06-16T00:00:00"/>
    <s v=""/>
    <s v="3106"/>
    <x v="0"/>
    <s v="10469"/>
    <s v="0"/>
    <n v="-16.440000000000001"/>
    <s v=""/>
    <n v="-16.440000000000001"/>
    <s v="USD"/>
    <s v="O1"/>
    <s v="USMO6561329370"/>
    <s v="1234060492910469"/>
    <s v=""/>
    <s v="BATCH_ID"/>
    <d v="2025-06-16T00:00:00"/>
    <d v="2025-06-17T00:00:00"/>
    <n v="0"/>
    <s v=""/>
    <s v=""/>
    <s v="3101490292"/>
    <s v="200011176241"/>
    <s v="0010"/>
    <s v="0060"/>
    <s v="R1"/>
    <s v="10-60"/>
    <x v="0"/>
    <x v="0"/>
    <n v="10469"/>
    <x v="2"/>
  </r>
  <r>
    <s v="12340604929"/>
    <s v="25167INV01A1"/>
    <s v="FA"/>
    <s v="R4"/>
    <d v="2025-06-16T00:00:00"/>
    <s v=""/>
    <s v="3106"/>
    <x v="1"/>
    <s v="10514"/>
    <s v="0"/>
    <n v="-23.59"/>
    <s v=""/>
    <n v="-23.59"/>
    <s v="USD"/>
    <s v="O1"/>
    <s v="USMO6561329370"/>
    <s v="1234060492910514"/>
    <s v=""/>
    <s v="BATCH_ID"/>
    <d v="2025-06-16T00:00:00"/>
    <d v="2025-06-17T00:00:00"/>
    <n v="0"/>
    <s v=""/>
    <s v=""/>
    <s v="3101490385"/>
    <s v="200011176241"/>
    <s v="0010"/>
    <s v="0060"/>
    <s v="R1"/>
    <s v="10-60"/>
    <x v="0"/>
    <x v="1"/>
    <n v="10514"/>
    <x v="1"/>
  </r>
  <r>
    <s v="12340605939"/>
    <s v="25168INV01A0"/>
    <s v="FA"/>
    <s v="R4"/>
    <d v="2025-06-17T00:00:00"/>
    <s v=""/>
    <s v="3106"/>
    <x v="0"/>
    <s v="10719"/>
    <s v="0"/>
    <n v="-14.05"/>
    <s v=""/>
    <n v="-14.05"/>
    <s v="USD"/>
    <s v="O1"/>
    <s v="USMO6560518070"/>
    <s v="1234060593910719"/>
    <s v=""/>
    <s v="BATCH_ID"/>
    <d v="2025-06-17T00:00:00"/>
    <d v="2025-06-18T00:00:00"/>
    <n v="0"/>
    <s v=""/>
    <s v=""/>
    <s v="3101546688"/>
    <s v="200011111404"/>
    <s v="0010"/>
    <s v="0060"/>
    <s v="R1"/>
    <s v="10-60"/>
    <x v="0"/>
    <x v="0"/>
    <n v="10719"/>
    <x v="0"/>
  </r>
  <r>
    <s v="12340606063"/>
    <s v="25168INV01A0"/>
    <s v="FA"/>
    <s v="R4"/>
    <d v="2025-06-17T00:00:00"/>
    <s v=""/>
    <s v="3106"/>
    <x v="1"/>
    <s v="10720"/>
    <s v="0"/>
    <n v="-5"/>
    <s v=""/>
    <n v="-5"/>
    <s v="USD"/>
    <s v="O1"/>
    <s v="USMO6370120081"/>
    <s v="1234060606310720"/>
    <s v=""/>
    <s v="BATCH_ID"/>
    <d v="2025-06-17T00:00:00"/>
    <d v="2025-06-18T00:00:00"/>
    <n v="0"/>
    <s v=""/>
    <s v=""/>
    <s v="3101680654"/>
    <s v="200012606477"/>
    <s v="0010"/>
    <s v="0060"/>
    <s v="R1"/>
    <s v="10-60"/>
    <x v="0"/>
    <x v="1"/>
    <n v="10720"/>
    <x v="3"/>
  </r>
  <r>
    <s v="12340607244"/>
    <s v="25170INV01AF"/>
    <s v="FA"/>
    <s v="R4"/>
    <d v="2025-06-19T00:00:00"/>
    <s v=""/>
    <s v="3106"/>
    <x v="1"/>
    <s v="10514"/>
    <s v="0"/>
    <n v="-5"/>
    <s v=""/>
    <n v="-5"/>
    <s v="USD"/>
    <s v="O1"/>
    <s v="USMO6561318890"/>
    <s v="1234060724410514"/>
    <s v=""/>
    <s v="BATCH_ID"/>
    <d v="2025-06-19T00:00:00"/>
    <d v="2025-06-20T00:00:00"/>
    <n v="0"/>
    <s v=""/>
    <s v=""/>
    <s v="3101515347"/>
    <s v="200012565186"/>
    <s v="0010"/>
    <s v="0060"/>
    <s v="R1"/>
    <s v="10-60"/>
    <x v="0"/>
    <x v="1"/>
    <n v="10514"/>
    <x v="1"/>
  </r>
  <r>
    <s v="12340607244"/>
    <s v="25170INV01AF"/>
    <s v="FA"/>
    <s v="R4"/>
    <d v="2025-06-19T00:00:00"/>
    <s v=""/>
    <s v="3106"/>
    <x v="0"/>
    <s v="10469"/>
    <s v="0"/>
    <n v="-5"/>
    <s v=""/>
    <n v="-5"/>
    <s v="USD"/>
    <s v="O1"/>
    <s v="USMO6561318890"/>
    <s v="1234060724410469"/>
    <s v=""/>
    <s v="BATCH_ID"/>
    <d v="2025-06-19T00:00:00"/>
    <d v="2025-06-20T00:00:00"/>
    <n v="0"/>
    <s v=""/>
    <s v=""/>
    <s v="3101515156"/>
    <s v="200012565186"/>
    <s v="0010"/>
    <s v="0060"/>
    <s v="R1"/>
    <s v="10-60"/>
    <x v="0"/>
    <x v="0"/>
    <n v="10469"/>
    <x v="2"/>
  </r>
  <r>
    <s v="12340607268"/>
    <s v="25170INV01AF"/>
    <s v="FA"/>
    <s v="R4"/>
    <d v="2025-06-19T00:00:00"/>
    <s v=""/>
    <s v="3106"/>
    <x v="0"/>
    <s v="10719"/>
    <s v="0"/>
    <n v="-5"/>
    <s v=""/>
    <n v="-5"/>
    <s v="USD"/>
    <s v="O1"/>
    <s v="USMO6560500000"/>
    <s v="1234060726810719"/>
    <s v=""/>
    <s v="BATCH_ID"/>
    <d v="2025-06-19T00:00:00"/>
    <d v="2025-06-20T00:00:00"/>
    <n v="0"/>
    <s v=""/>
    <s v=""/>
    <s v="3101646232"/>
    <s v="200012570228"/>
    <s v="0010"/>
    <s v="0060"/>
    <s v="R1"/>
    <s v="10-60"/>
    <x v="0"/>
    <x v="0"/>
    <n v="10719"/>
    <x v="0"/>
  </r>
  <r>
    <s v="12340607371"/>
    <s v="25170INV01AF"/>
    <s v="FA"/>
    <s v="R4"/>
    <d v="2025-06-19T00:00:00"/>
    <s v=""/>
    <s v="3106"/>
    <x v="0"/>
    <s v="10469"/>
    <s v="0"/>
    <n v="-5"/>
    <s v=""/>
    <n v="-5"/>
    <s v="USD"/>
    <s v="O1"/>
    <s v="USMO6561333640"/>
    <s v="1234060737110469"/>
    <s v=""/>
    <s v="BATCH_ID"/>
    <d v="2025-06-19T00:00:00"/>
    <d v="2025-06-20T00:00:00"/>
    <n v="0"/>
    <s v=""/>
    <s v=""/>
    <s v="3101546438"/>
    <s v="200013778705"/>
    <s v="0010"/>
    <s v="0060"/>
    <s v="R1"/>
    <s v="10-60"/>
    <x v="0"/>
    <x v="0"/>
    <n v="10469"/>
    <x v="2"/>
  </r>
  <r>
    <s v="12340607371"/>
    <s v="25170INV01AF"/>
    <s v="FA"/>
    <s v="R4"/>
    <d v="2025-06-19T00:00:00"/>
    <s v=""/>
    <s v="3106"/>
    <x v="1"/>
    <s v="10514"/>
    <s v="0"/>
    <n v="-5"/>
    <s v=""/>
    <n v="-5"/>
    <s v="USD"/>
    <s v="O1"/>
    <s v="USMO6561333640"/>
    <s v="1234060737110514"/>
    <s v=""/>
    <s v="BATCH_ID"/>
    <d v="2025-06-19T00:00:00"/>
    <d v="2025-06-20T00:00:00"/>
    <n v="0"/>
    <s v=""/>
    <s v=""/>
    <s v="3101546532"/>
    <s v="200013778705"/>
    <s v="0010"/>
    <s v="0060"/>
    <s v="R1"/>
    <s v="10-60"/>
    <x v="0"/>
    <x v="1"/>
    <n v="10514"/>
    <x v="1"/>
  </r>
  <r>
    <s v="12340607416"/>
    <s v="25170INV01AF"/>
    <s v="FA"/>
    <s v="R4"/>
    <d v="2025-06-19T00:00:00"/>
    <s v=""/>
    <s v="3106"/>
    <x v="0"/>
    <s v="10719"/>
    <s v="0"/>
    <n v="-5"/>
    <s v=""/>
    <n v="-5"/>
    <s v="USD"/>
    <s v="O1"/>
    <s v="USMO6560526770"/>
    <s v="1234060741610719"/>
    <s v=""/>
    <s v="BATCH_ID"/>
    <d v="2025-06-19T00:00:00"/>
    <d v="2025-06-20T00:00:00"/>
    <n v="0"/>
    <s v=""/>
    <s v=""/>
    <s v="3102134382"/>
    <s v="200015495555"/>
    <s v="0010"/>
    <s v="0060"/>
    <s v="R1"/>
    <s v="10-60"/>
    <x v="0"/>
    <x v="0"/>
    <n v="10719"/>
    <x v="0"/>
  </r>
  <r>
    <s v="12340607427"/>
    <s v="25170INV01AF"/>
    <s v="FA"/>
    <s v="R4"/>
    <d v="2025-06-19T00:00:00"/>
    <s v=""/>
    <s v="3106"/>
    <x v="0"/>
    <s v="10719"/>
    <s v="0"/>
    <n v="-5"/>
    <s v=""/>
    <n v="-5"/>
    <s v="USD"/>
    <s v="O1"/>
    <s v="USMO6560562590"/>
    <s v="1234060742710719"/>
    <s v=""/>
    <s v="BATCH_ID"/>
    <d v="2025-06-19T00:00:00"/>
    <d v="2025-06-20T00:00:00"/>
    <n v="0"/>
    <s v=""/>
    <s v=""/>
    <s v="3102135596"/>
    <s v="200015499383"/>
    <s v="0010"/>
    <s v="0060"/>
    <s v="R1"/>
    <s v="10-60"/>
    <x v="0"/>
    <x v="0"/>
    <n v="10719"/>
    <x v="0"/>
  </r>
  <r>
    <s v="12340607466"/>
    <s v="25170INV01AF"/>
    <s v="FA"/>
    <s v="R4"/>
    <d v="2025-06-19T00:00:00"/>
    <s v=""/>
    <s v="3106"/>
    <x v="0"/>
    <s v="10719"/>
    <s v="0"/>
    <n v="-5"/>
    <s v=""/>
    <n v="-5"/>
    <s v="USD"/>
    <s v="O1"/>
    <s v="USMO6568694191"/>
    <s v="1234060746610719"/>
    <s v=""/>
    <s v="BATCH_ID"/>
    <d v="2025-06-19T00:00:00"/>
    <d v="2025-06-20T00:00:00"/>
    <n v="0"/>
    <s v=""/>
    <s v=""/>
    <s v="3102132898"/>
    <s v="200015490168"/>
    <s v="0010"/>
    <s v="0060"/>
    <s v="R1"/>
    <s v="10-60"/>
    <x v="0"/>
    <x v="0"/>
    <n v="10719"/>
    <x v="0"/>
  </r>
  <r>
    <s v="12340607466"/>
    <s v="25170INV01AF"/>
    <s v="FA"/>
    <s v="R4"/>
    <d v="2025-06-19T00:00:00"/>
    <s v=""/>
    <s v="3106"/>
    <x v="1"/>
    <s v="10721"/>
    <s v="0"/>
    <n v="-7.42"/>
    <s v=""/>
    <n v="-7.42"/>
    <s v="USD"/>
    <s v="O1"/>
    <s v="USMO6568694191"/>
    <s v="1234060746610721"/>
    <s v=""/>
    <s v="BATCH_ID"/>
    <d v="2025-06-19T00:00:00"/>
    <d v="2025-06-20T00:00:00"/>
    <n v="0"/>
    <s v=""/>
    <s v=""/>
    <s v="3102132897"/>
    <s v="200015490168"/>
    <s v="0010"/>
    <s v="0060"/>
    <s v="R1"/>
    <s v="10-60"/>
    <x v="0"/>
    <x v="1"/>
    <n v="10721"/>
    <x v="4"/>
  </r>
  <r>
    <s v="12340609325"/>
    <s v="25171INV01AR"/>
    <s v="FA"/>
    <s v="R4"/>
    <d v="2025-06-20T00:00:00"/>
    <s v=""/>
    <s v="3106"/>
    <x v="0"/>
    <s v="10719"/>
    <s v="0"/>
    <n v="-5.95"/>
    <s v=""/>
    <n v="-5.95"/>
    <s v="USD"/>
    <s v="O1"/>
    <s v="USMO6560518220"/>
    <s v="1234060932510719"/>
    <s v=""/>
    <s v="BATCH_ID"/>
    <d v="2025-06-20T00:00:00"/>
    <d v="2025-06-23T00:00:00"/>
    <n v="0"/>
    <s v=""/>
    <s v=""/>
    <s v="3101624589"/>
    <s v="200011389919"/>
    <s v="0010"/>
    <s v="0060"/>
    <s v="R1"/>
    <s v="10-60"/>
    <x v="0"/>
    <x v="0"/>
    <n v="10719"/>
    <x v="0"/>
  </r>
  <r>
    <s v="12340609326"/>
    <s v="25171INV01AC"/>
    <s v="FA"/>
    <s v="R4"/>
    <d v="2025-06-20T00:00:00"/>
    <s v=""/>
    <s v="3106"/>
    <x v="0"/>
    <s v="10719"/>
    <s v="0"/>
    <n v="-5"/>
    <s v=""/>
    <n v="-5"/>
    <s v="USD"/>
    <s v="O1"/>
    <s v="USMO6560520530"/>
    <s v="1234060932610719"/>
    <s v=""/>
    <s v="BATCH_ID"/>
    <d v="2025-06-20T00:00:00"/>
    <d v="2025-06-23T00:00:00"/>
    <n v="0"/>
    <s v=""/>
    <s v=""/>
    <s v="3101557372"/>
    <s v="200011637325"/>
    <s v="0010"/>
    <s v="0060"/>
    <s v="R1"/>
    <s v="10-60"/>
    <x v="0"/>
    <x v="0"/>
    <n v="10719"/>
    <x v="0"/>
  </r>
  <r>
    <s v="12340609333"/>
    <s v="25171INV01AC"/>
    <s v="FA"/>
    <s v="R4"/>
    <d v="2025-06-20T00:00:00"/>
    <s v=""/>
    <s v="3106"/>
    <x v="0"/>
    <s v="10719"/>
    <s v="0"/>
    <n v="-13.55"/>
    <s v=""/>
    <n v="-13.55"/>
    <s v="USD"/>
    <s v="O1"/>
    <s v="USMO6305117001"/>
    <s v="1234060933310719"/>
    <s v=""/>
    <s v="BATCH_ID"/>
    <d v="2025-06-20T00:00:00"/>
    <d v="2025-06-23T00:00:00"/>
    <n v="0"/>
    <s v=""/>
    <s v=""/>
    <s v="3101692574"/>
    <s v="200011657513"/>
    <s v="0010"/>
    <s v="0060"/>
    <s v="R1"/>
    <s v="10-60"/>
    <x v="0"/>
    <x v="0"/>
    <n v="10719"/>
    <x v="0"/>
  </r>
  <r>
    <s v="12340609340"/>
    <s v="25171INV01AR"/>
    <s v="FA"/>
    <s v="R4"/>
    <d v="2025-06-20T00:00:00"/>
    <s v=""/>
    <s v="3106"/>
    <x v="0"/>
    <s v="10469"/>
    <s v="0"/>
    <n v="-25.84"/>
    <s v=""/>
    <n v="-25.84"/>
    <s v="USD"/>
    <s v="O1"/>
    <s v="USMO6561320520"/>
    <s v="1234060934010469"/>
    <s v=""/>
    <s v="BATCH_ID"/>
    <d v="2025-06-20T00:00:00"/>
    <d v="2025-06-23T00:00:00"/>
    <n v="0"/>
    <s v=""/>
    <s v=""/>
    <s v="3101593385"/>
    <s v="200011402043"/>
    <s v="0010"/>
    <s v="0060"/>
    <s v="C1"/>
    <s v="10-60"/>
    <x v="0"/>
    <x v="0"/>
    <n v="10469"/>
    <x v="2"/>
  </r>
  <r>
    <s v="12340609340"/>
    <s v="25171INV01AR"/>
    <s v="FA"/>
    <s v="R4"/>
    <d v="2025-06-20T00:00:00"/>
    <s v=""/>
    <s v="3106"/>
    <x v="1"/>
    <s v="10514"/>
    <s v="0"/>
    <n v="-33.450000000000003"/>
    <s v=""/>
    <n v="-33.450000000000003"/>
    <s v="USD"/>
    <s v="O1"/>
    <s v="USMO6561320520"/>
    <s v="1234060934010514"/>
    <s v=""/>
    <s v="BATCH_ID"/>
    <d v="2025-06-20T00:00:00"/>
    <d v="2025-06-23T00:00:00"/>
    <n v="0"/>
    <s v=""/>
    <s v=""/>
    <s v="3101593481"/>
    <s v="200011402043"/>
    <s v="0010"/>
    <s v="0060"/>
    <s v="C1"/>
    <s v="10-60"/>
    <x v="0"/>
    <x v="1"/>
    <n v="10514"/>
    <x v="1"/>
  </r>
  <r>
    <s v="12340609416"/>
    <s v="25171INV01AC"/>
    <s v="FA"/>
    <s v="R4"/>
    <d v="2025-06-20T00:00:00"/>
    <s v=""/>
    <s v="3106"/>
    <x v="0"/>
    <s v="10719"/>
    <s v="0"/>
    <n v="-9.48"/>
    <s v=""/>
    <n v="-9.48"/>
    <s v="USD"/>
    <s v="O1"/>
    <s v="USMO6306960731"/>
    <s v="1234060941610719"/>
    <s v=""/>
    <s v="BATCH_ID"/>
    <d v="2025-06-20T00:00:00"/>
    <d v="2025-06-23T00:00:00"/>
    <n v="0"/>
    <s v=""/>
    <s v=""/>
    <s v="3101630956"/>
    <s v="200011651664"/>
    <s v="0010"/>
    <s v="0060"/>
    <s v="R1"/>
    <s v="10-60"/>
    <x v="0"/>
    <x v="0"/>
    <n v="10719"/>
    <x v="0"/>
  </r>
  <r>
    <s v="12340609444"/>
    <s v="25171INV01AC"/>
    <s v="FA"/>
    <s v="R4"/>
    <d v="2025-06-20T00:00:00"/>
    <s v=""/>
    <s v="3106"/>
    <x v="0"/>
    <s v="10719"/>
    <s v="0"/>
    <n v="-5"/>
    <s v=""/>
    <n v="-5"/>
    <s v="USD"/>
    <s v="O1"/>
    <s v="USMO6306946251"/>
    <s v="1234060944410719"/>
    <s v=""/>
    <s v="BATCH_ID"/>
    <d v="2025-06-20T00:00:00"/>
    <d v="2025-06-23T00:00:00"/>
    <n v="0"/>
    <s v=""/>
    <s v=""/>
    <s v="3101698016"/>
    <s v="200011656044"/>
    <s v="0010"/>
    <s v="0060"/>
    <s v="R1"/>
    <s v="10-60"/>
    <x v="0"/>
    <x v="0"/>
    <n v="10719"/>
    <x v="0"/>
  </r>
  <r>
    <s v="12340609478"/>
    <s v="25171INV01AC"/>
    <s v="FA"/>
    <s v="R4"/>
    <d v="2025-06-20T00:00:00"/>
    <s v=""/>
    <s v="3106"/>
    <x v="0"/>
    <s v="10719"/>
    <s v="0"/>
    <n v="-5"/>
    <s v=""/>
    <n v="-5"/>
    <s v="USD"/>
    <s v="O1"/>
    <s v="USMO6301622240"/>
    <s v="1234060947810719"/>
    <s v=""/>
    <s v="BATCH_ID"/>
    <d v="2025-06-20T00:00:00"/>
    <d v="2025-06-23T00:00:00"/>
    <n v="0"/>
    <s v=""/>
    <s v=""/>
    <s v="3101593879"/>
    <s v="200013293226"/>
    <s v="0010"/>
    <s v="0060"/>
    <s v="R1"/>
    <s v="10-60"/>
    <x v="0"/>
    <x v="0"/>
    <n v="10719"/>
    <x v="0"/>
  </r>
  <r>
    <s v="12340609499"/>
    <s v="25171INV01AC"/>
    <s v="FA"/>
    <s v="R4"/>
    <d v="2025-06-20T00:00:00"/>
    <s v=""/>
    <s v="3106"/>
    <x v="0"/>
    <s v="10719"/>
    <s v="0"/>
    <n v="-8.0299999999999994"/>
    <s v=""/>
    <n v="-8.0299999999999994"/>
    <s v="USD"/>
    <s v="O1"/>
    <s v="USMO6301622610"/>
    <s v="1234060949910719"/>
    <s v=""/>
    <s v="BATCH_ID"/>
    <d v="2025-06-20T00:00:00"/>
    <d v="2025-06-23T00:00:00"/>
    <n v="0"/>
    <s v=""/>
    <s v=""/>
    <s v="3101484093"/>
    <s v="200013297094"/>
    <s v="0010"/>
    <s v="0060"/>
    <s v="C1"/>
    <s v="10-60"/>
    <x v="0"/>
    <x v="0"/>
    <n v="10719"/>
    <x v="0"/>
  </r>
  <r>
    <s v="12340609574"/>
    <s v="25171INV01AC"/>
    <s v="FA"/>
    <s v="R4"/>
    <d v="2025-06-20T00:00:00"/>
    <s v=""/>
    <s v="3106"/>
    <x v="1"/>
    <s v="10514"/>
    <s v="0"/>
    <n v="-5"/>
    <s v=""/>
    <n v="-5"/>
    <s v="USD"/>
    <s v="O1"/>
    <s v="USMO6561316230"/>
    <s v="1234060957410514"/>
    <s v=""/>
    <s v="BATCH_ID"/>
    <d v="2025-06-20T00:00:00"/>
    <d v="2025-06-23T00:00:00"/>
    <n v="0"/>
    <s v=""/>
    <s v=""/>
    <s v="3101611230"/>
    <s v="200013300955"/>
    <s v="0010"/>
    <s v="0060"/>
    <s v="C1"/>
    <s v="10-60"/>
    <x v="0"/>
    <x v="1"/>
    <n v="10514"/>
    <x v="1"/>
  </r>
  <r>
    <s v="12340609574"/>
    <s v="25171INV01AC"/>
    <s v="FA"/>
    <s v="R4"/>
    <d v="2025-06-20T00:00:00"/>
    <s v=""/>
    <s v="3106"/>
    <x v="0"/>
    <s v="10469"/>
    <s v="0"/>
    <n v="-5"/>
    <s v=""/>
    <n v="-5"/>
    <s v="USD"/>
    <s v="O1"/>
    <s v="USMO6561316230"/>
    <s v="1234060957410469"/>
    <s v=""/>
    <s v="BATCH_ID"/>
    <d v="2025-06-20T00:00:00"/>
    <d v="2025-06-23T00:00:00"/>
    <n v="0"/>
    <s v=""/>
    <s v=""/>
    <s v="3101611134"/>
    <s v="200013300955"/>
    <s v="0010"/>
    <s v="0060"/>
    <s v="C1"/>
    <s v="10-60"/>
    <x v="0"/>
    <x v="0"/>
    <n v="10469"/>
    <x v="2"/>
  </r>
  <r>
    <s v="12340609629"/>
    <s v="25171INV01AR"/>
    <s v="FA"/>
    <s v="R4"/>
    <d v="2025-06-20T00:00:00"/>
    <s v=""/>
    <s v="3106"/>
    <x v="0"/>
    <s v="10719"/>
    <s v="0"/>
    <n v="-5"/>
    <s v=""/>
    <n v="-5"/>
    <s v="USD"/>
    <s v="O1"/>
    <s v="USMO6305117471"/>
    <s v="1234060962910719"/>
    <s v=""/>
    <s v="BATCH_ID"/>
    <d v="2025-06-20T00:00:00"/>
    <d v="2025-06-23T00:00:00"/>
    <n v="0"/>
    <s v=""/>
    <s v=""/>
    <s v="3101533295"/>
    <s v="200013911348"/>
    <s v="0010"/>
    <s v="0060"/>
    <s v="R1"/>
    <s v="10-60"/>
    <x v="0"/>
    <x v="0"/>
    <n v="10719"/>
    <x v="0"/>
  </r>
  <r>
    <s v="12340609635"/>
    <s v="25171INV01AR"/>
    <s v="FA"/>
    <s v="R4"/>
    <d v="2025-06-20T00:00:00"/>
    <s v=""/>
    <s v="3106"/>
    <x v="0"/>
    <s v="10719"/>
    <s v="0"/>
    <n v="-5.39"/>
    <s v=""/>
    <n v="-5.39"/>
    <s v="USD"/>
    <s v="O1"/>
    <s v="USMO6301622020"/>
    <s v="1234060963510719"/>
    <s v=""/>
    <s v="BATCH_ID"/>
    <d v="2025-06-20T00:00:00"/>
    <d v="2025-06-23T00:00:00"/>
    <n v="0"/>
    <s v=""/>
    <s v=""/>
    <s v="3101675780"/>
    <s v="200013946765"/>
    <s v="0010"/>
    <s v="0060"/>
    <s v="R1"/>
    <s v="10-60"/>
    <x v="0"/>
    <x v="0"/>
    <n v="10719"/>
    <x v="0"/>
  </r>
  <r>
    <s v="12340609688"/>
    <s v="25171INV01AR"/>
    <s v="FA"/>
    <s v="R4"/>
    <d v="2025-06-20T00:00:00"/>
    <s v=""/>
    <s v="3106"/>
    <x v="0"/>
    <s v="10719"/>
    <s v="0"/>
    <n v="-5"/>
    <s v=""/>
    <n v="-5"/>
    <s v="USD"/>
    <s v="O1"/>
    <s v="USMO6560518840"/>
    <s v="1234060968810719"/>
    <s v=""/>
    <s v="BATCH_ID"/>
    <d v="2025-06-20T00:00:00"/>
    <d v="2025-06-23T00:00:00"/>
    <n v="0"/>
    <s v=""/>
    <s v=""/>
    <s v="3101515465"/>
    <s v="200013911967"/>
    <s v="0010"/>
    <s v="0060"/>
    <s v="R1"/>
    <s v="10-60"/>
    <x v="0"/>
    <x v="0"/>
    <n v="10719"/>
    <x v="0"/>
  </r>
  <r>
    <s v="12340609933"/>
    <s v="25171INV01AR"/>
    <s v="FA"/>
    <s v="R4"/>
    <d v="2025-06-20T00:00:00"/>
    <s v=""/>
    <s v="3106"/>
    <x v="0"/>
    <s v="10719"/>
    <s v="0"/>
    <n v="-5"/>
    <s v=""/>
    <n v="-5"/>
    <s v="USD"/>
    <s v="O1"/>
    <s v="USMO6301622210"/>
    <s v="1234060993310719"/>
    <s v=""/>
    <s v="BATCH_ID"/>
    <d v="2025-06-20T00:00:00"/>
    <d v="2025-06-23T00:00:00"/>
    <n v="0"/>
    <s v=""/>
    <s v=""/>
    <s v="3102141780"/>
    <s v="200015530559"/>
    <s v="0010"/>
    <s v="0060"/>
    <s v="C1"/>
    <s v="10-60"/>
    <x v="0"/>
    <x v="0"/>
    <n v="10719"/>
    <x v="0"/>
  </r>
  <r>
    <s v="12340610037"/>
    <s v="25171INV01AC"/>
    <s v="FA"/>
    <s v="R4"/>
    <d v="2025-06-20T00:00:00"/>
    <s v=""/>
    <s v="3106"/>
    <x v="0"/>
    <s v="10719"/>
    <s v="0"/>
    <n v="-6.08"/>
    <s v=""/>
    <n v="-6.08"/>
    <s v="USD"/>
    <s v="O1"/>
    <s v="USMO6560518380"/>
    <s v="1234061003710719"/>
    <s v=""/>
    <s v="BATCH_ID"/>
    <d v="2025-06-20T00:00:00"/>
    <d v="2025-06-23T00:00:00"/>
    <n v="0"/>
    <s v=""/>
    <s v=""/>
    <s v="3102258718"/>
    <s v="200016111482"/>
    <s v="0010"/>
    <s v="0060"/>
    <s v="R1"/>
    <s v="10-60"/>
    <x v="0"/>
    <x v="0"/>
    <n v="10719"/>
    <x v="0"/>
  </r>
  <r>
    <s v="12340610964"/>
    <s v="25174INV01BK"/>
    <s v="FA"/>
    <s v="R4"/>
    <d v="2025-06-23T00:00:00"/>
    <s v=""/>
    <s v="3106"/>
    <x v="1"/>
    <s v="10514"/>
    <s v="0"/>
    <n v="-5"/>
    <s v=""/>
    <n v="-5"/>
    <s v="USD"/>
    <s v="O1"/>
    <s v="USMO6561328600"/>
    <s v="1234061096410514"/>
    <s v=""/>
    <s v="BATCH_ID"/>
    <d v="2025-06-23T00:00:00"/>
    <d v="2025-06-24T00:00:00"/>
    <n v="0"/>
    <s v=""/>
    <s v=""/>
    <s v="3101692319"/>
    <s v="200010948103"/>
    <s v="0010"/>
    <s v="0060"/>
    <s v="R1"/>
    <s v="10-60"/>
    <x v="0"/>
    <x v="1"/>
    <n v="10514"/>
    <x v="1"/>
  </r>
  <r>
    <s v="12340610964"/>
    <s v="25174INV01BK"/>
    <s v="FA"/>
    <s v="R4"/>
    <d v="2025-06-23T00:00:00"/>
    <s v=""/>
    <s v="3106"/>
    <x v="0"/>
    <s v="10469"/>
    <s v="0"/>
    <n v="-5"/>
    <s v=""/>
    <n v="-5"/>
    <s v="USD"/>
    <s v="O1"/>
    <s v="USMO6561328600"/>
    <s v="1234061096410469"/>
    <s v=""/>
    <s v="BATCH_ID"/>
    <d v="2025-06-23T00:00:00"/>
    <d v="2025-06-24T00:00:00"/>
    <n v="0"/>
    <s v=""/>
    <s v=""/>
    <s v="3101692400"/>
    <s v="200010948103"/>
    <s v="0010"/>
    <s v="0060"/>
    <s v="R1"/>
    <s v="10-60"/>
    <x v="0"/>
    <x v="0"/>
    <n v="10469"/>
    <x v="2"/>
  </r>
  <r>
    <s v="12340611143"/>
    <s v="25174INV01BK"/>
    <s v="FA"/>
    <s v="R4"/>
    <d v="2025-06-23T00:00:00"/>
    <s v=""/>
    <s v="3106"/>
    <x v="0"/>
    <s v="10719"/>
    <s v="0"/>
    <n v="-16.11"/>
    <s v=""/>
    <n v="-16.11"/>
    <s v="USD"/>
    <s v="O1"/>
    <s v="USMO6560526220"/>
    <s v="1234061114310719"/>
    <s v=""/>
    <s v="BATCH_ID"/>
    <d v="2025-06-23T00:00:00"/>
    <d v="2025-06-24T00:00:00"/>
    <n v="0"/>
    <s v=""/>
    <s v=""/>
    <s v="3101635727"/>
    <s v="200013966169"/>
    <s v="0010"/>
    <s v="0060"/>
    <s v="R1"/>
    <s v="10-60"/>
    <x v="0"/>
    <x v="0"/>
    <n v="10719"/>
    <x v="0"/>
  </r>
  <r>
    <s v="12340611258"/>
    <s v="25174INV01BK"/>
    <s v="FA"/>
    <s v="R4"/>
    <d v="2025-06-23T00:00:00"/>
    <s v=""/>
    <s v="3106"/>
    <x v="1"/>
    <s v="10514"/>
    <s v="0"/>
    <n v="-5"/>
    <s v=""/>
    <n v="-5"/>
    <s v="USD"/>
    <s v="O1"/>
    <s v="USMO6561324020"/>
    <s v="1234061125810514"/>
    <s v=""/>
    <s v="BATCH_ID"/>
    <d v="2025-06-23T00:00:00"/>
    <d v="2025-06-24T00:00:00"/>
    <n v="0"/>
    <s v=""/>
    <s v=""/>
    <s v="3102077317"/>
    <s v="200015209477"/>
    <s v="0010"/>
    <s v="0060"/>
    <s v="R1"/>
    <s v="10-60"/>
    <x v="0"/>
    <x v="1"/>
    <n v="10514"/>
    <x v="1"/>
  </r>
  <r>
    <s v="12340611258"/>
    <s v="25174INV01BK"/>
    <s v="FA"/>
    <s v="R4"/>
    <d v="2025-06-23T00:00:00"/>
    <s v=""/>
    <s v="3106"/>
    <x v="0"/>
    <s v="10469"/>
    <s v="0"/>
    <n v="-5"/>
    <s v=""/>
    <n v="-5"/>
    <s v="USD"/>
    <s v="O1"/>
    <s v="USMO6561324020"/>
    <s v="1234061125810469"/>
    <s v=""/>
    <s v="BATCH_ID"/>
    <d v="2025-06-23T00:00:00"/>
    <d v="2025-06-24T00:00:00"/>
    <n v="0"/>
    <s v=""/>
    <s v=""/>
    <s v="3102077316"/>
    <s v="200015209477"/>
    <s v="0010"/>
    <s v="0060"/>
    <s v="R1"/>
    <s v="10-60"/>
    <x v="0"/>
    <x v="0"/>
    <n v="10469"/>
    <x v="2"/>
  </r>
  <r>
    <s v="12340611306"/>
    <s v="25174INV01BK"/>
    <s v="FA"/>
    <s v="R4"/>
    <d v="2025-06-23T00:00:00"/>
    <s v=""/>
    <s v="3106"/>
    <x v="1"/>
    <s v="10514"/>
    <s v="0"/>
    <n v="-5"/>
    <s v=""/>
    <n v="-5"/>
    <s v="USD"/>
    <s v="O1"/>
    <s v="USMO6561324020"/>
    <s v="1234061130610514"/>
    <s v=""/>
    <s v="BATCH_ID"/>
    <d v="2025-06-23T00:00:00"/>
    <d v="2025-06-24T00:00:00"/>
    <n v="0"/>
    <s v=""/>
    <s v=""/>
    <s v="3102076569"/>
    <s v="200015208040"/>
    <s v="0010"/>
    <s v="0060"/>
    <s v="R1"/>
    <s v="10-60"/>
    <x v="0"/>
    <x v="1"/>
    <n v="10514"/>
    <x v="1"/>
  </r>
  <r>
    <s v="12340611306"/>
    <s v="25174INV01BK"/>
    <s v="FA"/>
    <s v="R4"/>
    <d v="2025-06-23T00:00:00"/>
    <s v=""/>
    <s v="3106"/>
    <x v="0"/>
    <s v="10469"/>
    <s v="0"/>
    <n v="-5"/>
    <s v=""/>
    <n v="-5"/>
    <s v="USD"/>
    <s v="O1"/>
    <s v="USMO6561324020"/>
    <s v="1234061130610469"/>
    <s v=""/>
    <s v="BATCH_ID"/>
    <d v="2025-06-23T00:00:00"/>
    <d v="2025-06-24T00:00:00"/>
    <n v="0"/>
    <s v=""/>
    <s v=""/>
    <s v="3102076568"/>
    <s v="200015208040"/>
    <s v="0010"/>
    <s v="0060"/>
    <s v="R1"/>
    <s v="10-60"/>
    <x v="0"/>
    <x v="0"/>
    <n v="10469"/>
    <x v="2"/>
  </r>
  <r>
    <s v="12340611377"/>
    <s v="25174INV01BK"/>
    <s v="FA"/>
    <s v="R4"/>
    <d v="2025-06-23T00:00:00"/>
    <s v=""/>
    <s v="3106"/>
    <x v="0"/>
    <s v="10719"/>
    <s v="0"/>
    <n v="-5"/>
    <s v=""/>
    <n v="-5"/>
    <s v="USD"/>
    <s v="O1"/>
    <s v="USMO6568600001"/>
    <s v="1234061137710719"/>
    <s v=""/>
    <s v="BATCH_ID"/>
    <d v="2025-06-23T00:00:00"/>
    <d v="2025-06-24T00:00:00"/>
    <n v="0"/>
    <s v=""/>
    <s v=""/>
    <s v="3102264308"/>
    <s v="200016136125"/>
    <s v="0010"/>
    <s v="0060"/>
    <s v="R1"/>
    <s v="10-60"/>
    <x v="0"/>
    <x v="0"/>
    <n v="10719"/>
    <x v="0"/>
  </r>
  <r>
    <s v="12340611378"/>
    <s v="25174INV01BK"/>
    <s v="FA"/>
    <s v="R4"/>
    <d v="2025-06-23T00:00:00"/>
    <s v=""/>
    <s v="3106"/>
    <x v="0"/>
    <s v="10719"/>
    <s v="0"/>
    <n v="-5"/>
    <s v=""/>
    <n v="-5"/>
    <s v="USD"/>
    <s v="O1"/>
    <s v="USMO6568600001"/>
    <s v="1234061137810719"/>
    <s v=""/>
    <s v="BATCH_ID"/>
    <d v="2025-06-23T00:00:00"/>
    <d v="2025-06-24T00:00:00"/>
    <n v="0"/>
    <s v=""/>
    <s v=""/>
    <s v="3102264308"/>
    <s v="200016136125"/>
    <s v="0010"/>
    <s v="0060"/>
    <s v="R1"/>
    <s v="10-60"/>
    <x v="0"/>
    <x v="0"/>
    <n v="10719"/>
    <x v="0"/>
  </r>
  <r>
    <s v="12340611379"/>
    <s v="25174INV01BK"/>
    <s v="FA"/>
    <s v="R4"/>
    <d v="2025-06-23T00:00:00"/>
    <s v=""/>
    <s v="3106"/>
    <x v="0"/>
    <s v="10719"/>
    <s v="0"/>
    <n v="-5"/>
    <s v=""/>
    <n v="-5"/>
    <s v="USD"/>
    <s v="O1"/>
    <s v="USMO6568600001"/>
    <s v="1234061137910719"/>
    <s v=""/>
    <s v="BATCH_ID"/>
    <d v="2025-06-23T00:00:00"/>
    <d v="2025-06-24T00:00:00"/>
    <n v="0"/>
    <s v=""/>
    <s v=""/>
    <s v="3102264308"/>
    <s v="200016136125"/>
    <s v="0010"/>
    <s v="0060"/>
    <s v="R1"/>
    <s v="10-60"/>
    <x v="0"/>
    <x v="0"/>
    <n v="10719"/>
    <x v="0"/>
  </r>
  <r>
    <s v="12340613244"/>
    <s v="25178INV01A0"/>
    <s v="FA"/>
    <s v="R4"/>
    <d v="2025-06-27T00:00:00"/>
    <s v=""/>
    <s v="3106"/>
    <x v="0"/>
    <s v="10719"/>
    <s v="0"/>
    <n v="-5"/>
    <s v=""/>
    <n v="-5"/>
    <s v="USD"/>
    <s v="O1"/>
    <s v="USMO6560520350"/>
    <s v="1234061324410719"/>
    <s v=""/>
    <s v="BATCH_ID"/>
    <d v="2025-06-27T00:00:00"/>
    <d v="2025-06-30T00:00:00"/>
    <n v="0"/>
    <s v=""/>
    <s v=""/>
    <s v="3101642547"/>
    <s v="200011261969"/>
    <s v="0010"/>
    <s v="0060"/>
    <s v="R1"/>
    <s v="10-60"/>
    <x v="0"/>
    <x v="0"/>
    <n v="10719"/>
    <x v="0"/>
  </r>
  <r>
    <s v="12340613266"/>
    <s v="25178INV01A0"/>
    <s v="FA"/>
    <s v="R4"/>
    <d v="2025-06-27T00:00:00"/>
    <s v=""/>
    <s v="3106"/>
    <x v="0"/>
    <s v="10719"/>
    <s v="0"/>
    <n v="-5"/>
    <s v=""/>
    <n v="-5"/>
    <s v="USD"/>
    <s v="O1"/>
    <s v="USMO6562773971"/>
    <s v="1234061326610719"/>
    <s v=""/>
    <s v="BATCH_ID"/>
    <d v="2025-06-27T00:00:00"/>
    <d v="2025-06-30T00:00:00"/>
    <n v="0"/>
    <s v=""/>
    <s v=""/>
    <s v="3101556534"/>
    <s v="200011261910"/>
    <s v="0010"/>
    <s v="0060"/>
    <s v="R1"/>
    <s v="10-60"/>
    <x v="0"/>
    <x v="0"/>
    <n v="10719"/>
    <x v="0"/>
  </r>
  <r>
    <s v="12340613368"/>
    <s v="25178INV01AV"/>
    <s v="FA"/>
    <s v="R4"/>
    <d v="2025-06-27T00:00:00"/>
    <s v=""/>
    <s v="3106"/>
    <x v="0"/>
    <s v="10719"/>
    <s v="0"/>
    <n v="-12.93"/>
    <s v=""/>
    <n v="-12.93"/>
    <s v="USD"/>
    <s v="O1"/>
    <s v="USMO6561090071"/>
    <s v="1234061336810719"/>
    <s v=""/>
    <s v="BATCH_ID"/>
    <d v="2025-06-27T00:00:00"/>
    <d v="2025-06-30T00:00:00"/>
    <n v="0"/>
    <s v=""/>
    <s v=""/>
    <s v="3101509819"/>
    <s v="200011233182"/>
    <s v="0010"/>
    <s v="0060"/>
    <s v="R1"/>
    <s v="10-60"/>
    <x v="0"/>
    <x v="0"/>
    <n v="10719"/>
    <x v="0"/>
  </r>
  <r>
    <s v="12340613406"/>
    <s v="25178INV01AV"/>
    <s v="FA"/>
    <s v="R4"/>
    <d v="2025-06-27T00:00:00"/>
    <s v=""/>
    <s v="3106"/>
    <x v="0"/>
    <s v="10719"/>
    <s v="0"/>
    <n v="-12.14"/>
    <s v=""/>
    <n v="-12.14"/>
    <s v="USD"/>
    <s v="O1"/>
    <s v="USMO6561071091"/>
    <s v="1234061340610719"/>
    <s v=""/>
    <s v="BATCH_ID"/>
    <d v="2025-06-27T00:00:00"/>
    <d v="2025-06-30T00:00:00"/>
    <n v="0"/>
    <s v=""/>
    <s v=""/>
    <s v="3101654792"/>
    <s v="200012879991"/>
    <s v="0010"/>
    <s v="0060"/>
    <s v="R1"/>
    <s v="10-60"/>
    <x v="0"/>
    <x v="0"/>
    <n v="10719"/>
    <x v="0"/>
  </r>
  <r>
    <s v="12340613418"/>
    <s v="25178INV01A0"/>
    <s v="FA"/>
    <s v="R4"/>
    <d v="2025-06-27T00:00:00"/>
    <s v=""/>
    <s v="3106"/>
    <x v="0"/>
    <s v="10719"/>
    <s v="0"/>
    <n v="-5"/>
    <s v=""/>
    <n v="-5"/>
    <s v="USD"/>
    <s v="O1"/>
    <s v="USMO6574096551"/>
    <s v="1234061341810719"/>
    <s v=""/>
    <s v="BATCH_ID"/>
    <d v="2025-06-27T00:00:00"/>
    <d v="2025-06-30T00:00:00"/>
    <n v="0"/>
    <s v=""/>
    <s v=""/>
    <s v="3101553474"/>
    <s v="200011259625"/>
    <s v="0010"/>
    <s v="0060"/>
    <s v="R1"/>
    <s v="10-60"/>
    <x v="0"/>
    <x v="0"/>
    <n v="10719"/>
    <x v="0"/>
  </r>
  <r>
    <s v="12340613479"/>
    <s v="25178INV01AV"/>
    <s v="FA"/>
    <s v="R4"/>
    <d v="2025-06-27T00:00:00"/>
    <s v=""/>
    <s v="3106"/>
    <x v="1"/>
    <s v="10514"/>
    <s v="0"/>
    <n v="-5"/>
    <s v=""/>
    <n v="-5"/>
    <s v="USD"/>
    <s v="O1"/>
    <s v="USMO6561326570"/>
    <s v="1234061347910514"/>
    <s v=""/>
    <s v="BATCH_ID"/>
    <d v="2025-06-27T00:00:00"/>
    <d v="2025-06-30T00:00:00"/>
    <n v="0"/>
    <s v=""/>
    <s v=""/>
    <s v="3101678922"/>
    <s v="200012876534"/>
    <s v="0010"/>
    <s v="0060"/>
    <s v="R1"/>
    <s v="10-60"/>
    <x v="0"/>
    <x v="1"/>
    <n v="10514"/>
    <x v="1"/>
  </r>
  <r>
    <s v="12340613479"/>
    <s v="25178INV01AV"/>
    <s v="FA"/>
    <s v="R4"/>
    <d v="2025-06-27T00:00:00"/>
    <s v=""/>
    <s v="3106"/>
    <x v="0"/>
    <s v="10469"/>
    <s v="0"/>
    <n v="-5"/>
    <s v=""/>
    <n v="-5"/>
    <s v="USD"/>
    <s v="O1"/>
    <s v="USMO6561326570"/>
    <s v="1234061347910469"/>
    <s v=""/>
    <s v="BATCH_ID"/>
    <d v="2025-06-27T00:00:00"/>
    <d v="2025-06-30T00:00:00"/>
    <n v="0"/>
    <s v=""/>
    <s v=""/>
    <s v="3101678756"/>
    <s v="200012876534"/>
    <s v="0010"/>
    <s v="0060"/>
    <s v="R1"/>
    <s v="10-60"/>
    <x v="0"/>
    <x v="0"/>
    <n v="10469"/>
    <x v="2"/>
  </r>
  <r>
    <s v="12340613522"/>
    <s v="25178INV01A0"/>
    <s v="FA"/>
    <s v="R4"/>
    <d v="2025-06-27T00:00:00"/>
    <s v=""/>
    <s v="3106"/>
    <x v="0"/>
    <s v="10719"/>
    <s v="0"/>
    <n v="-5"/>
    <s v=""/>
    <n v="-5"/>
    <s v="USD"/>
    <s v="O1"/>
    <s v="USMO6565354601"/>
    <s v="1234061352210719"/>
    <s v=""/>
    <s v="BATCH_ID"/>
    <d v="2025-06-27T00:00:00"/>
    <d v="2025-06-30T00:00:00"/>
    <n v="0"/>
    <s v=""/>
    <s v=""/>
    <s v="3101482873"/>
    <s v="200013312752"/>
    <s v="0010"/>
    <s v="0060"/>
    <s v="R1"/>
    <s v="10-60"/>
    <x v="0"/>
    <x v="0"/>
    <n v="10719"/>
    <x v="0"/>
  </r>
  <r>
    <s v="12340613549"/>
    <s v="25178INV01A0"/>
    <s v="FA"/>
    <s v="R4"/>
    <d v="2025-06-27T00:00:00"/>
    <s v=""/>
    <s v="3106"/>
    <x v="0"/>
    <s v="10719"/>
    <s v="0"/>
    <n v="-9.1999999999999993"/>
    <s v=""/>
    <n v="-9.1999999999999993"/>
    <s v="USD"/>
    <s v="O1"/>
    <s v="USMO6560519380"/>
    <s v="1234061354910719"/>
    <s v=""/>
    <s v="BATCH_ID"/>
    <d v="2025-06-27T00:00:00"/>
    <d v="2025-06-30T00:00:00"/>
    <n v="0"/>
    <s v=""/>
    <s v=""/>
    <s v="3101570244"/>
    <s v="200013306200"/>
    <s v="0010"/>
    <s v="0060"/>
    <s v="R1"/>
    <s v="10-60"/>
    <x v="0"/>
    <x v="0"/>
    <n v="10719"/>
    <x v="0"/>
  </r>
  <r>
    <s v="12340613755"/>
    <s v="25178INV01AV"/>
    <s v="FA"/>
    <s v="R4"/>
    <d v="2025-06-27T00:00:00"/>
    <s v=""/>
    <s v="3106"/>
    <x v="0"/>
    <s v="10719"/>
    <s v="0"/>
    <n v="-5"/>
    <s v=""/>
    <n v="-5"/>
    <s v="USD"/>
    <s v="O1"/>
    <s v="USMO6562773991"/>
    <s v="1234061375510719"/>
    <s v=""/>
    <s v="BATCH_ID"/>
    <d v="2025-06-27T00:00:00"/>
    <d v="2025-06-30T00:00:00"/>
    <n v="0"/>
    <s v=""/>
    <s v=""/>
    <s v="3102317378"/>
    <s v="200016399541"/>
    <s v="0010"/>
    <s v="0060"/>
    <s v="R1"/>
    <s v="10-60"/>
    <x v="0"/>
    <x v="0"/>
    <n v="10719"/>
    <x v="0"/>
  </r>
  <r>
    <s v="12435608180"/>
    <s v="25155INV01AQ"/>
    <s v="FA"/>
    <s v="R4"/>
    <d v="2025-06-04T00:00:00"/>
    <s v=""/>
    <s v="3106"/>
    <x v="0"/>
    <s v="10719"/>
    <s v="0"/>
    <n v="-7"/>
    <s v=""/>
    <n v="-7"/>
    <s v="USD"/>
    <s v="O1"/>
    <s v="USMO6560510380"/>
    <s v="1243560818010719"/>
    <s v=""/>
    <s v="BATCH_ID"/>
    <d v="2025-06-04T00:00:00"/>
    <d v="2025-06-05T00:00:00"/>
    <n v="0"/>
    <s v=""/>
    <s v=""/>
    <s v="3101992224"/>
    <s v="200014804948"/>
    <s v="0010"/>
    <s v="0060"/>
    <s v="C1"/>
    <s v="10-60"/>
    <x v="0"/>
    <x v="0"/>
    <n v="10719"/>
    <x v="0"/>
  </r>
  <r>
    <s v="12435608974"/>
    <s v="25156INV01AO"/>
    <s v="FA"/>
    <s v="R4"/>
    <d v="2025-06-05T00:00:00"/>
    <s v=""/>
    <s v="3106"/>
    <x v="0"/>
    <s v="10719"/>
    <s v="0"/>
    <n v="-5"/>
    <s v=""/>
    <n v="-5"/>
    <s v="USD"/>
    <s v="O1"/>
    <s v="USMO6560513690"/>
    <s v="1243560897410719"/>
    <s v=""/>
    <s v="BATCH_ID"/>
    <d v="2025-06-05T00:00:00"/>
    <d v="2025-06-06T00:00:00"/>
    <n v="0"/>
    <s v=""/>
    <s v=""/>
    <s v="3101498873"/>
    <s v="200011324700"/>
    <s v="0010"/>
    <s v="0060"/>
    <s v="R1"/>
    <s v="10-60"/>
    <x v="0"/>
    <x v="0"/>
    <n v="10719"/>
    <x v="0"/>
  </r>
  <r>
    <s v="12435609102"/>
    <s v="25156INV01AO"/>
    <s v="FA"/>
    <s v="R4"/>
    <d v="2025-06-05T00:00:00"/>
    <s v=""/>
    <s v="3106"/>
    <x v="0"/>
    <s v="10719"/>
    <s v="0"/>
    <n v="-20.28"/>
    <s v=""/>
    <n v="-20.28"/>
    <s v="USD"/>
    <s v="O1"/>
    <s v="USMO6570591020"/>
    <s v="1243560910210719"/>
    <s v=""/>
    <s v="BATCH_ID"/>
    <d v="2025-06-05T00:00:00"/>
    <d v="2025-06-06T00:00:00"/>
    <n v="0"/>
    <s v=""/>
    <s v=""/>
    <s v="3101500812"/>
    <s v="200012176539"/>
    <s v="0010"/>
    <s v="0060"/>
    <s v="R1"/>
    <s v="10-60"/>
    <x v="0"/>
    <x v="0"/>
    <n v="10719"/>
    <x v="0"/>
  </r>
  <r>
    <s v="12435609380"/>
    <s v="25156INV01AO"/>
    <s v="FA"/>
    <s v="R4"/>
    <d v="2025-06-05T00:00:00"/>
    <s v=""/>
    <s v="3106"/>
    <x v="0"/>
    <s v="10719"/>
    <s v="0"/>
    <n v="-10.17"/>
    <s v=""/>
    <n v="-10.17"/>
    <s v="USD"/>
    <s v="O1"/>
    <s v="USMO6560511570"/>
    <s v="1243560938010719"/>
    <s v=""/>
    <s v="BATCH_ID"/>
    <d v="2025-06-05T00:00:00"/>
    <d v="2025-06-06T00:00:00"/>
    <n v="0"/>
    <s v=""/>
    <s v=""/>
    <s v="3101541636"/>
    <s v="200013986548"/>
    <s v="0010"/>
    <s v="0060"/>
    <s v="R1"/>
    <s v="10-60"/>
    <x v="0"/>
    <x v="0"/>
    <n v="10719"/>
    <x v="0"/>
  </r>
  <r>
    <s v="12435609573"/>
    <s v="25156INV01AO"/>
    <s v="FA"/>
    <s v="R4"/>
    <d v="2025-06-05T00:00:00"/>
    <s v=""/>
    <s v="3106"/>
    <x v="0"/>
    <s v="10719"/>
    <s v="0"/>
    <n v="-5"/>
    <s v=""/>
    <n v="-5"/>
    <s v="USD"/>
    <s v="O1"/>
    <s v="USMO6570591030"/>
    <s v="1243560957310719"/>
    <s v=""/>
    <s v="BATCH_ID"/>
    <d v="2025-06-05T00:00:00"/>
    <d v="2025-06-06T00:00:00"/>
    <n v="0"/>
    <s v=""/>
    <s v=""/>
    <s v="3102107041"/>
    <s v="200015362581"/>
    <s v="0010"/>
    <s v="0060"/>
    <s v="R1"/>
    <s v="10-60"/>
    <x v="0"/>
    <x v="0"/>
    <n v="10719"/>
    <x v="0"/>
  </r>
  <r>
    <s v="12435611270"/>
    <s v="25157INV01BL"/>
    <s v="FA"/>
    <s v="R4"/>
    <d v="2025-06-06T00:00:00"/>
    <s v=""/>
    <s v="3106"/>
    <x v="0"/>
    <s v="10719"/>
    <s v="0"/>
    <n v="-5"/>
    <s v=""/>
    <n v="-5"/>
    <s v="USD"/>
    <s v="O1"/>
    <s v="USMO6570593770"/>
    <s v="1243561127010719"/>
    <s v=""/>
    <s v="BATCH_ID"/>
    <d v="2025-06-06T00:00:00"/>
    <d v="2025-06-09T00:00:00"/>
    <n v="0"/>
    <s v=""/>
    <s v=""/>
    <s v="3102264228"/>
    <s v="200016134625"/>
    <s v="0010"/>
    <s v="0060"/>
    <s v="R1"/>
    <s v="10-60"/>
    <x v="0"/>
    <x v="0"/>
    <n v="10719"/>
    <x v="0"/>
  </r>
  <r>
    <s v="12435612265"/>
    <s v="25160INV01AA"/>
    <s v="FA"/>
    <s v="R4"/>
    <d v="2025-06-09T00:00:00"/>
    <s v=""/>
    <s v="3106"/>
    <x v="0"/>
    <s v="10719"/>
    <s v="0"/>
    <n v="-5"/>
    <s v=""/>
    <n v="-5"/>
    <s v="USD"/>
    <s v="O1"/>
    <s v="USMO6570593330"/>
    <s v="1243561226510719"/>
    <s v=""/>
    <s v="BATCH_ID"/>
    <d v="2025-06-09T00:00:00"/>
    <d v="2025-06-10T00:00:00"/>
    <n v="0"/>
    <s v=""/>
    <s v=""/>
    <s v="3101683081"/>
    <s v="200013761883"/>
    <s v="0010"/>
    <s v="0060"/>
    <s v="R1"/>
    <s v="10-60"/>
    <x v="0"/>
    <x v="0"/>
    <n v="10719"/>
    <x v="0"/>
  </r>
  <r>
    <s v="12435614685"/>
    <s v="25161INV01BF"/>
    <s v="FA"/>
    <s v="R4"/>
    <d v="2025-06-10T00:00:00"/>
    <s v=""/>
    <s v="3106"/>
    <x v="1"/>
    <s v="10514"/>
    <s v="0"/>
    <n v="-5"/>
    <s v=""/>
    <n v="-5"/>
    <s v="USD"/>
    <s v="O1"/>
    <s v="USMO6561317170"/>
    <s v="1243561468510514"/>
    <s v=""/>
    <s v="BATCH_ID"/>
    <d v="2025-06-10T00:00:00"/>
    <d v="2025-06-11T00:00:00"/>
    <n v="0"/>
    <s v=""/>
    <s v=""/>
    <s v="3101503419"/>
    <s v="200010883961"/>
    <s v="0010"/>
    <s v="0060"/>
    <s v="R1"/>
    <s v="10-60"/>
    <x v="0"/>
    <x v="1"/>
    <n v="10514"/>
    <x v="1"/>
  </r>
  <r>
    <s v="12435614685"/>
    <s v="25161INV01BF"/>
    <s v="FA"/>
    <s v="R4"/>
    <d v="2025-06-10T00:00:00"/>
    <s v=""/>
    <s v="3106"/>
    <x v="0"/>
    <s v="10469"/>
    <s v="0"/>
    <n v="-5"/>
    <s v=""/>
    <n v="-5"/>
    <s v="USD"/>
    <s v="O1"/>
    <s v="USMO6561317170"/>
    <s v="1243561468510469"/>
    <s v=""/>
    <s v="BATCH_ID"/>
    <d v="2025-06-10T00:00:00"/>
    <d v="2025-06-11T00:00:00"/>
    <n v="0"/>
    <s v=""/>
    <s v=""/>
    <s v="3101503516"/>
    <s v="200010883961"/>
    <s v="0010"/>
    <s v="0060"/>
    <s v="R1"/>
    <s v="10-60"/>
    <x v="0"/>
    <x v="0"/>
    <n v="10469"/>
    <x v="2"/>
  </r>
  <r>
    <s v="12435614780"/>
    <s v="25161INV01BF"/>
    <s v="FA"/>
    <s v="R4"/>
    <d v="2025-06-10T00:00:00"/>
    <s v=""/>
    <s v="3106"/>
    <x v="1"/>
    <s v="10514"/>
    <s v="0"/>
    <n v="-5"/>
    <s v=""/>
    <n v="-5"/>
    <s v="USD"/>
    <s v="O1"/>
    <s v="USMO6561315690"/>
    <s v="1243561478010514"/>
    <s v=""/>
    <s v="BATCH_ID"/>
    <d v="2025-06-10T00:00:00"/>
    <d v="2025-06-11T00:00:00"/>
    <n v="0"/>
    <s v=""/>
    <s v=""/>
    <s v="3101578816"/>
    <s v="200012187064"/>
    <s v="0010"/>
    <s v="0060"/>
    <s v="R1"/>
    <s v="10-60"/>
    <x v="0"/>
    <x v="1"/>
    <n v="10514"/>
    <x v="1"/>
  </r>
  <r>
    <s v="12435614780"/>
    <s v="25161INV01BF"/>
    <s v="FA"/>
    <s v="R4"/>
    <d v="2025-06-10T00:00:00"/>
    <s v=""/>
    <s v="3106"/>
    <x v="0"/>
    <s v="10469"/>
    <s v="0"/>
    <n v="-5"/>
    <s v=""/>
    <n v="-5"/>
    <s v="USD"/>
    <s v="O1"/>
    <s v="USMO6561315690"/>
    <s v="1243561478010469"/>
    <s v=""/>
    <s v="BATCH_ID"/>
    <d v="2025-06-10T00:00:00"/>
    <d v="2025-06-11T00:00:00"/>
    <n v="0"/>
    <s v=""/>
    <s v=""/>
    <s v="3101578915"/>
    <s v="200012187064"/>
    <s v="0010"/>
    <s v="0060"/>
    <s v="R1"/>
    <s v="10-60"/>
    <x v="0"/>
    <x v="0"/>
    <n v="10469"/>
    <x v="2"/>
  </r>
  <r>
    <s v="12435614875"/>
    <s v="25161INV01BF"/>
    <s v="FA"/>
    <s v="R4"/>
    <d v="2025-06-10T00:00:00"/>
    <s v=""/>
    <s v="3106"/>
    <x v="0"/>
    <s v="10469"/>
    <s v="0"/>
    <n v="-5"/>
    <s v=""/>
    <n v="-5"/>
    <s v="USD"/>
    <s v="O1"/>
    <s v="USMO6561318280"/>
    <s v="1243561487510469"/>
    <s v=""/>
    <s v="BATCH_ID"/>
    <d v="2025-06-10T00:00:00"/>
    <d v="2025-06-11T00:00:00"/>
    <n v="0"/>
    <s v=""/>
    <s v=""/>
    <s v="3101505388"/>
    <s v="200012185647"/>
    <s v="0010"/>
    <s v="0060"/>
    <s v="R1"/>
    <s v="10-60"/>
    <x v="0"/>
    <x v="0"/>
    <n v="10469"/>
    <x v="2"/>
  </r>
  <r>
    <s v="12435614875"/>
    <s v="25161INV01BF"/>
    <s v="FA"/>
    <s v="R4"/>
    <d v="2025-06-10T00:00:00"/>
    <s v=""/>
    <s v="3106"/>
    <x v="1"/>
    <s v="10514"/>
    <s v="0"/>
    <n v="-5"/>
    <s v=""/>
    <n v="-5"/>
    <s v="USD"/>
    <s v="O1"/>
    <s v="USMO6561318280"/>
    <s v="1243561487510514"/>
    <s v=""/>
    <s v="BATCH_ID"/>
    <d v="2025-06-10T00:00:00"/>
    <d v="2025-06-11T00:00:00"/>
    <n v="0"/>
    <s v=""/>
    <s v=""/>
    <s v="3101505575"/>
    <s v="200012185647"/>
    <s v="0010"/>
    <s v="0060"/>
    <s v="R1"/>
    <s v="10-60"/>
    <x v="0"/>
    <x v="1"/>
    <n v="10514"/>
    <x v="1"/>
  </r>
  <r>
    <s v="12435614953"/>
    <s v="25161INV01BF"/>
    <s v="FA"/>
    <s v="R4"/>
    <d v="2025-06-10T00:00:00"/>
    <s v=""/>
    <s v="3106"/>
    <x v="1"/>
    <s v="10514"/>
    <s v="0"/>
    <n v="-5"/>
    <s v=""/>
    <n v="-5"/>
    <s v="USD"/>
    <s v="O1"/>
    <s v="USMO6561326370"/>
    <s v="1243561495310514"/>
    <s v=""/>
    <s v="BATCH_ID"/>
    <d v="2025-06-10T00:00:00"/>
    <d v="2025-06-11T00:00:00"/>
    <n v="0"/>
    <s v=""/>
    <s v=""/>
    <s v="3101530782"/>
    <s v="200012764862"/>
    <s v="0010"/>
    <s v="0060"/>
    <s v="R1"/>
    <s v="10-60"/>
    <x v="0"/>
    <x v="1"/>
    <n v="10514"/>
    <x v="1"/>
  </r>
  <r>
    <s v="12435614953"/>
    <s v="25161INV01BF"/>
    <s v="FA"/>
    <s v="R4"/>
    <d v="2025-06-10T00:00:00"/>
    <s v=""/>
    <s v="3106"/>
    <x v="0"/>
    <s v="10469"/>
    <s v="0"/>
    <n v="-5"/>
    <s v=""/>
    <n v="-5"/>
    <s v="USD"/>
    <s v="O1"/>
    <s v="USMO6561326370"/>
    <s v="1243561495310469"/>
    <s v=""/>
    <s v="BATCH_ID"/>
    <d v="2025-06-10T00:00:00"/>
    <d v="2025-06-11T00:00:00"/>
    <n v="0"/>
    <s v=""/>
    <s v=""/>
    <s v="3101530877"/>
    <s v="200012764862"/>
    <s v="0010"/>
    <s v="0060"/>
    <s v="R1"/>
    <s v="10-60"/>
    <x v="0"/>
    <x v="0"/>
    <n v="10469"/>
    <x v="2"/>
  </r>
  <r>
    <s v="12435614973"/>
    <s v="25161INV01BA"/>
    <s v="FA"/>
    <s v="R4"/>
    <d v="2025-06-10T00:00:00"/>
    <s v=""/>
    <s v="3106"/>
    <x v="1"/>
    <s v="10514"/>
    <s v="0"/>
    <n v="-5"/>
    <s v=""/>
    <n v="-5"/>
    <s v="USD"/>
    <s v="O1"/>
    <s v="USMO6561315470"/>
    <s v="1243561497310514"/>
    <s v=""/>
    <s v="BATCH_ID"/>
    <d v="2025-06-10T00:00:00"/>
    <d v="2025-06-11T00:00:00"/>
    <n v="0"/>
    <s v=""/>
    <s v=""/>
    <s v="3101652389"/>
    <s v="200012622474"/>
    <s v="0010"/>
    <s v="0060"/>
    <s v="C1"/>
    <s v="10-60"/>
    <x v="0"/>
    <x v="1"/>
    <n v="10514"/>
    <x v="1"/>
  </r>
  <r>
    <s v="12435614973"/>
    <s v="25161INV01BA"/>
    <s v="FA"/>
    <s v="R4"/>
    <d v="2025-06-10T00:00:00"/>
    <s v=""/>
    <s v="3106"/>
    <x v="0"/>
    <s v="10469"/>
    <s v="0"/>
    <n v="-5"/>
    <s v=""/>
    <n v="-5"/>
    <s v="USD"/>
    <s v="O1"/>
    <s v="USMO6561315470"/>
    <s v="1243561497310469"/>
    <s v=""/>
    <s v="BATCH_ID"/>
    <d v="2025-06-10T00:00:00"/>
    <d v="2025-06-11T00:00:00"/>
    <n v="0"/>
    <s v=""/>
    <s v=""/>
    <s v="3101652483"/>
    <s v="200012622474"/>
    <s v="0010"/>
    <s v="0060"/>
    <s v="C1"/>
    <s v="10-60"/>
    <x v="0"/>
    <x v="0"/>
    <n v="10469"/>
    <x v="2"/>
  </r>
  <r>
    <s v="12435615051"/>
    <s v="25161INV01BF"/>
    <s v="FA"/>
    <s v="R4"/>
    <d v="2025-06-10T00:00:00"/>
    <s v=""/>
    <s v="3106"/>
    <x v="0"/>
    <s v="10469"/>
    <s v="0"/>
    <n v="-5"/>
    <s v=""/>
    <n v="-5"/>
    <s v="USD"/>
    <s v="O1"/>
    <s v="USMO6561314080"/>
    <s v="1243561505110469"/>
    <s v=""/>
    <s v="BATCH_ID"/>
    <d v="2025-06-10T00:00:00"/>
    <d v="2025-06-11T00:00:00"/>
    <n v="0"/>
    <s v=""/>
    <s v=""/>
    <s v="3101545890"/>
    <s v="200012770547"/>
    <s v="0010"/>
    <s v="0060"/>
    <s v="C1"/>
    <s v="10-60"/>
    <x v="0"/>
    <x v="0"/>
    <n v="10469"/>
    <x v="2"/>
  </r>
  <r>
    <s v="12435615051"/>
    <s v="25161INV01BF"/>
    <s v="FA"/>
    <s v="R4"/>
    <d v="2025-06-10T00:00:00"/>
    <s v=""/>
    <s v="3106"/>
    <x v="1"/>
    <s v="10514"/>
    <s v="0"/>
    <n v="-5"/>
    <s v=""/>
    <n v="-5"/>
    <s v="USD"/>
    <s v="O1"/>
    <s v="USMO6561314080"/>
    <s v="1243561505110514"/>
    <s v=""/>
    <s v="BATCH_ID"/>
    <d v="2025-06-10T00:00:00"/>
    <d v="2025-06-11T00:00:00"/>
    <n v="0"/>
    <s v=""/>
    <s v=""/>
    <s v="3101545986"/>
    <s v="200012770547"/>
    <s v="0010"/>
    <s v="0060"/>
    <s v="C1"/>
    <s v="10-60"/>
    <x v="0"/>
    <x v="1"/>
    <n v="10514"/>
    <x v="1"/>
  </r>
  <r>
    <s v="12435615209"/>
    <s v="25161INV01BA"/>
    <s v="FA"/>
    <s v="R4"/>
    <d v="2025-06-10T00:00:00"/>
    <s v=""/>
    <s v="3106"/>
    <x v="1"/>
    <s v="10514"/>
    <s v="0"/>
    <n v="-38.54"/>
    <s v=""/>
    <n v="-38.54"/>
    <s v="USD"/>
    <s v="O1"/>
    <s v="USMO6561331290"/>
    <s v="1243561520910514"/>
    <s v=""/>
    <s v="BATCH_ID"/>
    <d v="2025-06-10T00:00:00"/>
    <d v="2025-06-11T00:00:00"/>
    <n v="0"/>
    <s v=""/>
    <s v=""/>
    <s v="3101552601"/>
    <s v="200013293945"/>
    <s v="0010"/>
    <s v="0060"/>
    <s v="C1"/>
    <s v="10-60"/>
    <x v="0"/>
    <x v="1"/>
    <n v="10514"/>
    <x v="1"/>
  </r>
  <r>
    <s v="12435615209"/>
    <s v="25161INV01BA"/>
    <s v="FA"/>
    <s v="R4"/>
    <d v="2025-06-10T00:00:00"/>
    <s v=""/>
    <s v="3106"/>
    <x v="0"/>
    <s v="10469"/>
    <s v="0"/>
    <n v="-26.17"/>
    <s v=""/>
    <n v="-26.17"/>
    <s v="USD"/>
    <s v="O1"/>
    <s v="USMO6561331290"/>
    <s v="1243561520910469"/>
    <s v=""/>
    <s v="BATCH_ID"/>
    <d v="2025-06-10T00:00:00"/>
    <d v="2025-06-11T00:00:00"/>
    <n v="0"/>
    <s v=""/>
    <s v=""/>
    <s v="3101552408"/>
    <s v="200013293945"/>
    <s v="0010"/>
    <s v="0060"/>
    <s v="C1"/>
    <s v="10-60"/>
    <x v="0"/>
    <x v="0"/>
    <n v="10469"/>
    <x v="2"/>
  </r>
  <r>
    <s v="12435615225"/>
    <s v="25161INV01BA"/>
    <s v="FA"/>
    <s v="R4"/>
    <d v="2025-06-10T00:00:00"/>
    <s v=""/>
    <s v="3106"/>
    <x v="1"/>
    <s v="10514"/>
    <s v="0"/>
    <n v="-5"/>
    <s v=""/>
    <n v="-5"/>
    <s v="USD"/>
    <s v="O1"/>
    <s v="USMO6561333170"/>
    <s v="1243561522510514"/>
    <s v=""/>
    <s v="BATCH_ID"/>
    <d v="2025-06-10T00:00:00"/>
    <d v="2025-06-11T00:00:00"/>
    <n v="0"/>
    <s v=""/>
    <s v=""/>
    <s v="3101491959"/>
    <s v="200013290156"/>
    <s v="0010"/>
    <s v="0060"/>
    <s v="R1"/>
    <s v="10-60"/>
    <x v="0"/>
    <x v="1"/>
    <n v="10514"/>
    <x v="1"/>
  </r>
  <r>
    <s v="12435615225"/>
    <s v="25161INV01BA"/>
    <s v="FA"/>
    <s v="R4"/>
    <d v="2025-06-10T00:00:00"/>
    <s v=""/>
    <s v="3106"/>
    <x v="0"/>
    <s v="10469"/>
    <s v="0"/>
    <n v="-5"/>
    <s v=""/>
    <n v="-5"/>
    <s v="USD"/>
    <s v="O1"/>
    <s v="USMO6561333170"/>
    <s v="1243561522510469"/>
    <s v=""/>
    <s v="BATCH_ID"/>
    <d v="2025-06-10T00:00:00"/>
    <d v="2025-06-11T00:00:00"/>
    <n v="0"/>
    <s v=""/>
    <s v=""/>
    <s v="3101492055"/>
    <s v="200013290156"/>
    <s v="0010"/>
    <s v="0060"/>
    <s v="R1"/>
    <s v="10-60"/>
    <x v="0"/>
    <x v="0"/>
    <n v="10469"/>
    <x v="2"/>
  </r>
  <r>
    <s v="12435615400"/>
    <s v="25161INV01BF"/>
    <s v="FA"/>
    <s v="R4"/>
    <d v="2025-06-10T00:00:00"/>
    <s v=""/>
    <s v="3106"/>
    <x v="0"/>
    <s v="10719"/>
    <s v="0"/>
    <n v="-5"/>
    <s v=""/>
    <n v="-5"/>
    <s v="USD"/>
    <s v="O1"/>
    <s v="USMO6570590510"/>
    <s v="1243561540010719"/>
    <s v=""/>
    <s v="BATCH_ID"/>
    <d v="2025-06-10T00:00:00"/>
    <d v="2025-06-11T00:00:00"/>
    <n v="0"/>
    <s v=""/>
    <s v=""/>
    <s v="3101527649"/>
    <s v="200013956913"/>
    <s v="0010"/>
    <s v="0060"/>
    <s v="R1"/>
    <s v="10-60"/>
    <x v="0"/>
    <x v="0"/>
    <n v="10719"/>
    <x v="0"/>
  </r>
  <r>
    <s v="12435615476"/>
    <s v="25161INV01BA"/>
    <s v="FA"/>
    <s v="R4"/>
    <d v="2025-06-10T00:00:00"/>
    <s v=""/>
    <s v="3106"/>
    <x v="1"/>
    <s v="10514"/>
    <s v="0"/>
    <n v="-5"/>
    <s v=""/>
    <n v="-5"/>
    <s v="USD"/>
    <s v="O1"/>
    <s v="USMO6561319610"/>
    <s v="1243561547610514"/>
    <s v=""/>
    <s v="BATCH_ID"/>
    <d v="2025-06-10T00:00:00"/>
    <d v="2025-06-11T00:00:00"/>
    <n v="0"/>
    <s v=""/>
    <s v=""/>
    <s v="3101622119"/>
    <s v="200014184945"/>
    <s v="0010"/>
    <s v="0060"/>
    <s v="R1"/>
    <s v="10-60"/>
    <x v="0"/>
    <x v="1"/>
    <n v="10514"/>
    <x v="1"/>
  </r>
  <r>
    <s v="12435615476"/>
    <s v="25161INV01BA"/>
    <s v="FA"/>
    <s v="R4"/>
    <d v="2025-06-10T00:00:00"/>
    <s v=""/>
    <s v="3106"/>
    <x v="0"/>
    <s v="10469"/>
    <s v="0"/>
    <n v="-5"/>
    <s v=""/>
    <n v="-5"/>
    <s v="USD"/>
    <s v="O1"/>
    <s v="USMO6561319610"/>
    <s v="1243561547610469"/>
    <s v=""/>
    <s v="BATCH_ID"/>
    <d v="2025-06-10T00:00:00"/>
    <d v="2025-06-11T00:00:00"/>
    <n v="0"/>
    <s v=""/>
    <s v=""/>
    <s v="3101622308"/>
    <s v="200014184945"/>
    <s v="0010"/>
    <s v="0060"/>
    <s v="R1"/>
    <s v="10-60"/>
    <x v="0"/>
    <x v="0"/>
    <n v="10469"/>
    <x v="2"/>
  </r>
  <r>
    <s v="12435615533"/>
    <s v="25161INV01BA"/>
    <s v="FA"/>
    <s v="R4"/>
    <d v="2025-06-10T00:00:00"/>
    <s v=""/>
    <s v="3106"/>
    <x v="0"/>
    <s v="10469"/>
    <s v="0"/>
    <n v="-5"/>
    <s v=""/>
    <n v="-5"/>
    <s v="USD"/>
    <s v="O1"/>
    <s v="USMO6561321540"/>
    <s v="1243561553310469"/>
    <s v=""/>
    <s v="BATCH_ID"/>
    <d v="2025-06-10T00:00:00"/>
    <d v="2025-06-11T00:00:00"/>
    <n v="0"/>
    <s v=""/>
    <s v=""/>
    <s v="3102005016"/>
    <s v="200014870162"/>
    <s v="0010"/>
    <s v="0060"/>
    <s v="R1"/>
    <s v="10-60"/>
    <x v="0"/>
    <x v="0"/>
    <n v="10469"/>
    <x v="2"/>
  </r>
  <r>
    <s v="12435615533"/>
    <s v="25161INV01BA"/>
    <s v="FA"/>
    <s v="R4"/>
    <d v="2025-06-10T00:00:00"/>
    <s v=""/>
    <s v="3106"/>
    <x v="1"/>
    <s v="10514"/>
    <s v="0"/>
    <n v="-5"/>
    <s v=""/>
    <n v="-5"/>
    <s v="USD"/>
    <s v="O1"/>
    <s v="USMO6561321540"/>
    <s v="1243561553310514"/>
    <s v=""/>
    <s v="BATCH_ID"/>
    <d v="2025-06-10T00:00:00"/>
    <d v="2025-06-11T00:00:00"/>
    <n v="0"/>
    <s v=""/>
    <s v=""/>
    <s v="3102005018"/>
    <s v="200014870162"/>
    <s v="0010"/>
    <s v="0060"/>
    <s v="R1"/>
    <s v="10-60"/>
    <x v="0"/>
    <x v="1"/>
    <n v="10514"/>
    <x v="1"/>
  </r>
  <r>
    <s v="12435615536"/>
    <s v="25161INV01BA"/>
    <s v="FA"/>
    <s v="R4"/>
    <d v="2025-06-10T00:00:00"/>
    <s v=""/>
    <s v="3106"/>
    <x v="0"/>
    <s v="10469"/>
    <s v="0"/>
    <n v="-5"/>
    <s v=""/>
    <n v="-5"/>
    <s v="USD"/>
    <s v="O1"/>
    <s v="USMO6561322410"/>
    <s v="1243561553610469"/>
    <s v=""/>
    <s v="BATCH_ID"/>
    <d v="2025-06-10T00:00:00"/>
    <d v="2025-06-11T00:00:00"/>
    <n v="0"/>
    <s v=""/>
    <s v=""/>
    <s v="3102005196"/>
    <s v="200014870485"/>
    <s v="0010"/>
    <s v="0060"/>
    <s v="R1"/>
    <s v="10-60"/>
    <x v="0"/>
    <x v="0"/>
    <n v="10469"/>
    <x v="2"/>
  </r>
  <r>
    <s v="12435615536"/>
    <s v="25161INV01BA"/>
    <s v="FA"/>
    <s v="R4"/>
    <d v="2025-06-10T00:00:00"/>
    <s v=""/>
    <s v="3106"/>
    <x v="1"/>
    <s v="10514"/>
    <s v="0"/>
    <n v="-5"/>
    <s v=""/>
    <n v="-5"/>
    <s v="USD"/>
    <s v="O1"/>
    <s v="USMO6561322410"/>
    <s v="1243561553610514"/>
    <s v=""/>
    <s v="BATCH_ID"/>
    <d v="2025-06-10T00:00:00"/>
    <d v="2025-06-11T00:00:00"/>
    <n v="0"/>
    <s v=""/>
    <s v=""/>
    <s v="3102005197"/>
    <s v="200014870485"/>
    <s v="0010"/>
    <s v="0060"/>
    <s v="R1"/>
    <s v="10-60"/>
    <x v="0"/>
    <x v="1"/>
    <n v="10514"/>
    <x v="1"/>
  </r>
  <r>
    <s v="12435615817"/>
    <s v="25161INV01BA"/>
    <s v="FA"/>
    <s v="R4"/>
    <d v="2025-06-10T00:00:00"/>
    <s v=""/>
    <s v="3106"/>
    <x v="1"/>
    <s v="10514"/>
    <s v="0"/>
    <n v="-6.73"/>
    <s v=""/>
    <n v="-6.73"/>
    <s v="USD"/>
    <s v="O1"/>
    <s v="USMO6561326210"/>
    <s v="1243561581710514"/>
    <s v=""/>
    <s v="BATCH_ID"/>
    <d v="2025-06-10T00:00:00"/>
    <d v="2025-06-11T00:00:00"/>
    <n v="0"/>
    <s v=""/>
    <s v=""/>
    <s v="3102185057"/>
    <s v="200015736313"/>
    <s v="0010"/>
    <s v="0060"/>
    <s v="R1"/>
    <s v="10-60"/>
    <x v="0"/>
    <x v="1"/>
    <n v="10514"/>
    <x v="1"/>
  </r>
  <r>
    <s v="12435615817"/>
    <s v="25161INV01BA"/>
    <s v="FA"/>
    <s v="R4"/>
    <d v="2025-06-10T00:00:00"/>
    <s v=""/>
    <s v="3106"/>
    <x v="0"/>
    <s v="10469"/>
    <s v="0"/>
    <n v="-5"/>
    <s v=""/>
    <n v="-5"/>
    <s v="USD"/>
    <s v="O1"/>
    <s v="USMO6561326210"/>
    <s v="1243561581710469"/>
    <s v=""/>
    <s v="BATCH_ID"/>
    <d v="2025-06-10T00:00:00"/>
    <d v="2025-06-11T00:00:00"/>
    <n v="0"/>
    <s v=""/>
    <s v=""/>
    <s v="3102185056"/>
    <s v="200015736313"/>
    <s v="0010"/>
    <s v="0060"/>
    <s v="R1"/>
    <s v="10-60"/>
    <x v="0"/>
    <x v="0"/>
    <n v="10469"/>
    <x v="2"/>
  </r>
  <r>
    <s v="12435615847"/>
    <s v="25161INV01BF"/>
    <s v="FA"/>
    <s v="R4"/>
    <d v="2025-06-10T00:00:00"/>
    <s v=""/>
    <s v="3106"/>
    <x v="1"/>
    <s v="10514"/>
    <s v="0"/>
    <n v="-5"/>
    <s v=""/>
    <n v="-5"/>
    <s v="USD"/>
    <s v="O1"/>
    <s v="USMO6561329020"/>
    <s v="1243561584710514"/>
    <s v=""/>
    <s v="BATCH_ID"/>
    <d v="2025-06-10T00:00:00"/>
    <d v="2025-06-11T00:00:00"/>
    <n v="0"/>
    <s v=""/>
    <s v=""/>
    <s v="3102171391"/>
    <s v="200015674712"/>
    <s v="0010"/>
    <s v="0060"/>
    <s v="R1"/>
    <s v="10-60"/>
    <x v="0"/>
    <x v="1"/>
    <n v="10514"/>
    <x v="1"/>
  </r>
  <r>
    <s v="12435615847"/>
    <s v="25161INV01BF"/>
    <s v="FA"/>
    <s v="R4"/>
    <d v="2025-06-10T00:00:00"/>
    <s v=""/>
    <s v="3106"/>
    <x v="0"/>
    <s v="10469"/>
    <s v="0"/>
    <n v="-5"/>
    <s v=""/>
    <n v="-5"/>
    <s v="USD"/>
    <s v="O1"/>
    <s v="USMO6561329020"/>
    <s v="1243561584710469"/>
    <s v=""/>
    <s v="BATCH_ID"/>
    <d v="2025-06-10T00:00:00"/>
    <d v="2025-06-11T00:00:00"/>
    <n v="0"/>
    <s v=""/>
    <s v=""/>
    <s v="3102171390"/>
    <s v="200015674712"/>
    <s v="0010"/>
    <s v="0060"/>
    <s v="R1"/>
    <s v="10-60"/>
    <x v="0"/>
    <x v="0"/>
    <n v="10469"/>
    <x v="2"/>
  </r>
  <r>
    <s v="12435615873"/>
    <s v="25161INV01BF"/>
    <s v="FA"/>
    <s v="R4"/>
    <d v="2025-06-10T00:00:00"/>
    <s v=""/>
    <s v="3106"/>
    <x v="0"/>
    <s v="10719"/>
    <s v="0"/>
    <n v="-5.92"/>
    <s v=""/>
    <n v="-5.92"/>
    <s v="USD"/>
    <s v="O1"/>
    <s v="USMO6560516310"/>
    <s v="1243561587310719"/>
    <s v=""/>
    <s v="BATCH_ID"/>
    <d v="2025-06-10T00:00:00"/>
    <d v="2025-06-11T00:00:00"/>
    <n v="0"/>
    <s v=""/>
    <s v=""/>
    <s v="3102170834"/>
    <s v="200015675123"/>
    <s v="0010"/>
    <s v="0060"/>
    <s v="R1"/>
    <s v="10-60"/>
    <x v="0"/>
    <x v="0"/>
    <n v="10719"/>
    <x v="0"/>
  </r>
  <r>
    <s v="12435615886"/>
    <s v="25161INV01BA"/>
    <s v="FA"/>
    <s v="R4"/>
    <d v="2025-06-10T00:00:00"/>
    <s v=""/>
    <s v="3106"/>
    <x v="0"/>
    <s v="10469"/>
    <s v="0"/>
    <n v="-5"/>
    <s v=""/>
    <n v="-5"/>
    <s v="USD"/>
    <s v="O1"/>
    <s v="USMO6561319150"/>
    <s v="1243561588610469"/>
    <s v=""/>
    <s v="BATCH_ID"/>
    <d v="2025-06-10T00:00:00"/>
    <d v="2025-06-11T00:00:00"/>
    <n v="0"/>
    <s v=""/>
    <s v=""/>
    <s v="3102182190"/>
    <s v="200015722776"/>
    <s v="0010"/>
    <s v="0060"/>
    <s v="R1"/>
    <s v="10-60"/>
    <x v="0"/>
    <x v="0"/>
    <n v="10469"/>
    <x v="2"/>
  </r>
  <r>
    <s v="12435615886"/>
    <s v="25161INV01BA"/>
    <s v="FA"/>
    <s v="R4"/>
    <d v="2025-06-10T00:00:00"/>
    <s v=""/>
    <s v="3106"/>
    <x v="1"/>
    <s v="10514"/>
    <s v="0"/>
    <n v="-5"/>
    <s v=""/>
    <n v="-5"/>
    <s v="USD"/>
    <s v="O1"/>
    <s v="USMO6561319150"/>
    <s v="1243561588610514"/>
    <s v=""/>
    <s v="BATCH_ID"/>
    <d v="2025-06-10T00:00:00"/>
    <d v="2025-06-11T00:00:00"/>
    <n v="0"/>
    <s v=""/>
    <s v=""/>
    <s v="3102182191"/>
    <s v="200015722776"/>
    <s v="0010"/>
    <s v="0060"/>
    <s v="R1"/>
    <s v="10-60"/>
    <x v="0"/>
    <x v="1"/>
    <n v="10514"/>
    <x v="1"/>
  </r>
  <r>
    <s v="12435615915"/>
    <s v="25161INV01BF"/>
    <s v="FA"/>
    <s v="R4"/>
    <d v="2025-06-10T00:00:00"/>
    <s v=""/>
    <s v="3106"/>
    <x v="0"/>
    <s v="10469"/>
    <s v="0"/>
    <n v="-5"/>
    <s v=""/>
    <n v="-5"/>
    <s v="USD"/>
    <s v="O1"/>
    <s v="USMO6561319380"/>
    <s v="1243561591510469"/>
    <s v=""/>
    <s v="BATCH_ID"/>
    <d v="2025-06-10T00:00:00"/>
    <d v="2025-06-11T00:00:00"/>
    <n v="0"/>
    <s v=""/>
    <s v=""/>
    <s v="3102169213"/>
    <s v="200015666338"/>
    <s v="0010"/>
    <s v="0060"/>
    <s v="R1"/>
    <s v="10-60"/>
    <x v="0"/>
    <x v="0"/>
    <n v="10469"/>
    <x v="2"/>
  </r>
  <r>
    <s v="12435615915"/>
    <s v="25161INV01BF"/>
    <s v="FA"/>
    <s v="R4"/>
    <d v="2025-06-10T00:00:00"/>
    <s v=""/>
    <s v="3106"/>
    <x v="1"/>
    <s v="10514"/>
    <s v="0"/>
    <n v="-5"/>
    <s v=""/>
    <n v="-5"/>
    <s v="USD"/>
    <s v="O1"/>
    <s v="USMO6561319380"/>
    <s v="1243561591510514"/>
    <s v=""/>
    <s v="BATCH_ID"/>
    <d v="2025-06-10T00:00:00"/>
    <d v="2025-06-11T00:00:00"/>
    <n v="0"/>
    <s v=""/>
    <s v=""/>
    <s v="3102169214"/>
    <s v="200015666338"/>
    <s v="0010"/>
    <s v="0060"/>
    <s v="R1"/>
    <s v="10-60"/>
    <x v="0"/>
    <x v="1"/>
    <n v="10514"/>
    <x v="1"/>
  </r>
  <r>
    <s v="12435616845"/>
    <s v="25162INV01A0"/>
    <s v="FA"/>
    <s v="R4"/>
    <d v="2025-06-11T00:00:00"/>
    <s v=""/>
    <s v="3106"/>
    <x v="0"/>
    <s v="10719"/>
    <s v="0"/>
    <n v="-8.99"/>
    <s v=""/>
    <n v="-8.99"/>
    <s v="USD"/>
    <s v="O1"/>
    <s v="USMO6560515230"/>
    <s v="1243561684510719"/>
    <s v=""/>
    <s v="BATCH_ID"/>
    <d v="2025-06-11T00:00:00"/>
    <d v="2025-06-12T00:00:00"/>
    <n v="0"/>
    <s v=""/>
    <s v=""/>
    <s v="3101577213"/>
    <s v="200012784076"/>
    <s v="0010"/>
    <s v="0060"/>
    <s v="R1"/>
    <s v="10-60"/>
    <x v="0"/>
    <x v="0"/>
    <n v="10719"/>
    <x v="0"/>
  </r>
  <r>
    <s v="12435616951"/>
    <s v="25162INV01A0"/>
    <s v="FA"/>
    <s v="R4"/>
    <d v="2025-06-11T00:00:00"/>
    <s v=""/>
    <s v="3106"/>
    <x v="0"/>
    <s v="10469"/>
    <s v="0"/>
    <n v="-5"/>
    <s v=""/>
    <n v="-5"/>
    <s v="USD"/>
    <s v="O1"/>
    <s v="USMO6561324830"/>
    <s v="1243561695110469"/>
    <s v=""/>
    <s v="BATCH_ID"/>
    <d v="2025-06-11T00:00:00"/>
    <d v="2025-06-12T00:00:00"/>
    <n v="0"/>
    <s v=""/>
    <s v=""/>
    <s v="3101474150"/>
    <s v="200013797424"/>
    <s v="0010"/>
    <s v="0060"/>
    <s v="R1"/>
    <s v="10-60"/>
    <x v="0"/>
    <x v="0"/>
    <n v="10469"/>
    <x v="2"/>
  </r>
  <r>
    <s v="12435616951"/>
    <s v="25162INV01A0"/>
    <s v="FA"/>
    <s v="R4"/>
    <d v="2025-06-11T00:00:00"/>
    <s v=""/>
    <s v="3106"/>
    <x v="1"/>
    <s v="10514"/>
    <s v="0"/>
    <n v="-5"/>
    <s v=""/>
    <n v="-5"/>
    <s v="USD"/>
    <s v="O1"/>
    <s v="USMO6561324830"/>
    <s v="1243561695110514"/>
    <s v=""/>
    <s v="BATCH_ID"/>
    <d v="2025-06-11T00:00:00"/>
    <d v="2025-06-12T00:00:00"/>
    <n v="0"/>
    <s v=""/>
    <s v=""/>
    <s v="3101474098"/>
    <s v="200013797424"/>
    <s v="0010"/>
    <s v="0060"/>
    <s v="R1"/>
    <s v="10-60"/>
    <x v="0"/>
    <x v="1"/>
    <n v="10514"/>
    <x v="1"/>
  </r>
  <r>
    <s v="12435617037"/>
    <s v="25162INV01A0"/>
    <s v="FA"/>
    <s v="R4"/>
    <d v="2025-06-11T00:00:00"/>
    <s v=""/>
    <s v="3106"/>
    <x v="0"/>
    <s v="10469"/>
    <s v="0"/>
    <n v="-5"/>
    <s v=""/>
    <n v="-5"/>
    <s v="USD"/>
    <s v="O1"/>
    <s v="USMO6561324950"/>
    <s v="1243561703710469"/>
    <s v=""/>
    <s v="BATCH_ID"/>
    <d v="2025-06-11T00:00:00"/>
    <d v="2025-06-12T00:00:00"/>
    <n v="0"/>
    <s v=""/>
    <s v=""/>
    <s v="3102088580"/>
    <s v="200015268481"/>
    <s v="0010"/>
    <s v="0060"/>
    <s v="R1"/>
    <s v="10-60"/>
    <x v="0"/>
    <x v="0"/>
    <n v="10469"/>
    <x v="2"/>
  </r>
  <r>
    <s v="12435617037"/>
    <s v="25162INV01A0"/>
    <s v="FA"/>
    <s v="R4"/>
    <d v="2025-06-11T00:00:00"/>
    <s v=""/>
    <s v="3106"/>
    <x v="1"/>
    <s v="10514"/>
    <s v="0"/>
    <n v="-5"/>
    <s v=""/>
    <n v="-5"/>
    <s v="USD"/>
    <s v="O1"/>
    <s v="USMO6561324950"/>
    <s v="1243561703710514"/>
    <s v=""/>
    <s v="BATCH_ID"/>
    <d v="2025-06-11T00:00:00"/>
    <d v="2025-06-12T00:00:00"/>
    <n v="0"/>
    <s v=""/>
    <s v=""/>
    <s v="3102088581"/>
    <s v="200015268481"/>
    <s v="0010"/>
    <s v="0060"/>
    <s v="R1"/>
    <s v="10-60"/>
    <x v="0"/>
    <x v="1"/>
    <n v="10514"/>
    <x v="1"/>
  </r>
  <r>
    <s v="12435617040"/>
    <s v="25162INV01A0"/>
    <s v="FA"/>
    <s v="R4"/>
    <d v="2025-06-11T00:00:00"/>
    <s v=""/>
    <s v="3106"/>
    <x v="0"/>
    <s v="10469"/>
    <s v="0"/>
    <n v="-5"/>
    <s v=""/>
    <n v="-5"/>
    <s v="USD"/>
    <s v="O1"/>
    <s v="USMO6561327570"/>
    <s v="1243561704010469"/>
    <s v=""/>
    <s v="BATCH_ID"/>
    <d v="2025-06-11T00:00:00"/>
    <d v="2025-06-12T00:00:00"/>
    <n v="0"/>
    <s v=""/>
    <s v=""/>
    <s v="3102086177"/>
    <s v="200015254440"/>
    <s v="0010"/>
    <s v="0060"/>
    <s v="R1"/>
    <s v="10-60"/>
    <x v="0"/>
    <x v="0"/>
    <n v="10469"/>
    <x v="2"/>
  </r>
  <r>
    <s v="12435617040"/>
    <s v="25162INV01A0"/>
    <s v="FA"/>
    <s v="R4"/>
    <d v="2025-06-11T00:00:00"/>
    <s v=""/>
    <s v="3106"/>
    <x v="1"/>
    <s v="10514"/>
    <s v="0"/>
    <n v="-5"/>
    <s v=""/>
    <n v="-5"/>
    <s v="USD"/>
    <s v="O1"/>
    <s v="USMO6561327570"/>
    <s v="1243561704010514"/>
    <s v=""/>
    <s v="BATCH_ID"/>
    <d v="2025-06-11T00:00:00"/>
    <d v="2025-06-12T00:00:00"/>
    <n v="0"/>
    <s v=""/>
    <s v=""/>
    <s v="3102086178"/>
    <s v="200015254440"/>
    <s v="0010"/>
    <s v="0060"/>
    <s v="R1"/>
    <s v="10-60"/>
    <x v="0"/>
    <x v="1"/>
    <n v="10514"/>
    <x v="1"/>
  </r>
  <r>
    <s v="12435617044"/>
    <s v="25162INV01A0"/>
    <s v="FA"/>
    <s v="R4"/>
    <d v="2025-06-11T00:00:00"/>
    <s v=""/>
    <s v="3106"/>
    <x v="0"/>
    <s v="10469"/>
    <s v="0"/>
    <n v="-5"/>
    <s v=""/>
    <n v="-5"/>
    <s v="USD"/>
    <s v="O1"/>
    <s v="USMO6561300000"/>
    <s v="1243561704410469"/>
    <s v=""/>
    <s v="BATCH_ID"/>
    <d v="2025-06-11T00:00:00"/>
    <d v="2025-06-12T00:00:00"/>
    <n v="0"/>
    <s v=""/>
    <s v=""/>
    <s v="3102085382"/>
    <s v="200015255231"/>
    <s v="0010"/>
    <s v="0060"/>
    <s v="R1"/>
    <s v="10-60"/>
    <x v="0"/>
    <x v="0"/>
    <n v="10469"/>
    <x v="2"/>
  </r>
  <r>
    <s v="12435617044"/>
    <s v="25162INV01A0"/>
    <s v="FA"/>
    <s v="R4"/>
    <d v="2025-06-11T00:00:00"/>
    <s v=""/>
    <s v="3106"/>
    <x v="1"/>
    <s v="10514"/>
    <s v="0"/>
    <n v="-6.07"/>
    <s v=""/>
    <n v="-6.07"/>
    <s v="USD"/>
    <s v="O1"/>
    <s v="USMO6561300000"/>
    <s v="1243561704410514"/>
    <s v=""/>
    <s v="BATCH_ID"/>
    <d v="2025-06-11T00:00:00"/>
    <d v="2025-06-12T00:00:00"/>
    <n v="0"/>
    <s v=""/>
    <s v=""/>
    <s v="3102085385"/>
    <s v="200015255231"/>
    <s v="0010"/>
    <s v="0060"/>
    <s v="R1"/>
    <s v="10-60"/>
    <x v="0"/>
    <x v="1"/>
    <n v="10514"/>
    <x v="1"/>
  </r>
  <r>
    <s v="12435617110"/>
    <s v="25162INV01A0"/>
    <s v="FA"/>
    <s v="R4"/>
    <d v="2025-06-11T00:00:00"/>
    <s v=""/>
    <s v="3106"/>
    <x v="0"/>
    <s v="10469"/>
    <s v="0"/>
    <n v="-5"/>
    <s v=""/>
    <n v="-5"/>
    <s v="USD"/>
    <s v="O1"/>
    <s v="USMO6561328940"/>
    <s v="1243561711010469"/>
    <s v=""/>
    <s v="BATCH_ID"/>
    <d v="2025-06-11T00:00:00"/>
    <d v="2025-06-12T00:00:00"/>
    <n v="0"/>
    <s v=""/>
    <s v=""/>
    <s v="3102087720"/>
    <s v="200015264613"/>
    <s v="0010"/>
    <s v="0060"/>
    <s v="R1"/>
    <s v="10-60"/>
    <x v="0"/>
    <x v="0"/>
    <n v="10469"/>
    <x v="2"/>
  </r>
  <r>
    <s v="12435617110"/>
    <s v="25162INV01A0"/>
    <s v="FA"/>
    <s v="R4"/>
    <d v="2025-06-11T00:00:00"/>
    <s v=""/>
    <s v="3106"/>
    <x v="1"/>
    <s v="10514"/>
    <s v="0"/>
    <n v="-5"/>
    <s v=""/>
    <n v="-5"/>
    <s v="USD"/>
    <s v="O1"/>
    <s v="USMO6561328940"/>
    <s v="1243561711010514"/>
    <s v=""/>
    <s v="BATCH_ID"/>
    <d v="2025-06-11T00:00:00"/>
    <d v="2025-06-12T00:00:00"/>
    <n v="0"/>
    <s v=""/>
    <s v=""/>
    <s v="3102087721"/>
    <s v="200015264613"/>
    <s v="0010"/>
    <s v="0060"/>
    <s v="R1"/>
    <s v="10-60"/>
    <x v="0"/>
    <x v="1"/>
    <n v="10514"/>
    <x v="1"/>
  </r>
  <r>
    <s v="12435617116"/>
    <s v="25162INV01A0"/>
    <s v="FA"/>
    <s v="R4"/>
    <d v="2025-06-11T00:00:00"/>
    <s v=""/>
    <s v="3106"/>
    <x v="0"/>
    <s v="10469"/>
    <s v="0"/>
    <n v="-5"/>
    <s v=""/>
    <n v="-5"/>
    <s v="USD"/>
    <s v="O1"/>
    <s v="USMO6561324020"/>
    <s v="1243561711610469"/>
    <s v=""/>
    <s v="BATCH_ID"/>
    <d v="2025-06-11T00:00:00"/>
    <d v="2025-06-12T00:00:00"/>
    <n v="0"/>
    <s v=""/>
    <s v=""/>
    <s v="3102087803"/>
    <s v="200015264837"/>
    <s v="0010"/>
    <s v="0060"/>
    <s v="R1"/>
    <s v="10-60"/>
    <x v="0"/>
    <x v="0"/>
    <n v="10469"/>
    <x v="2"/>
  </r>
  <r>
    <s v="12435617116"/>
    <s v="25162INV01A0"/>
    <s v="FA"/>
    <s v="R4"/>
    <d v="2025-06-11T00:00:00"/>
    <s v=""/>
    <s v="3106"/>
    <x v="1"/>
    <s v="10514"/>
    <s v="0"/>
    <n v="-5"/>
    <s v=""/>
    <n v="-5"/>
    <s v="USD"/>
    <s v="O1"/>
    <s v="USMO6561324020"/>
    <s v="1243561711610514"/>
    <s v=""/>
    <s v="BATCH_ID"/>
    <d v="2025-06-11T00:00:00"/>
    <d v="2025-06-12T00:00:00"/>
    <n v="0"/>
    <s v=""/>
    <s v=""/>
    <s v="3102087804"/>
    <s v="200015264837"/>
    <s v="0010"/>
    <s v="0060"/>
    <s v="R1"/>
    <s v="10-60"/>
    <x v="0"/>
    <x v="1"/>
    <n v="10514"/>
    <x v="1"/>
  </r>
  <r>
    <s v="12435617142"/>
    <s v="25162INV01A0"/>
    <s v="FA"/>
    <s v="R4"/>
    <d v="2025-06-11T00:00:00"/>
    <s v=""/>
    <s v="3106"/>
    <x v="0"/>
    <s v="10469"/>
    <s v="0"/>
    <n v="-5"/>
    <s v=""/>
    <n v="-5"/>
    <s v="USD"/>
    <s v="O1"/>
    <s v="USMO6561323630"/>
    <s v="1243561714210469"/>
    <s v=""/>
    <s v="BATCH_ID"/>
    <d v="2025-06-11T00:00:00"/>
    <d v="2025-06-12T00:00:00"/>
    <n v="0"/>
    <s v=""/>
    <s v=""/>
    <s v="3102260011"/>
    <s v="200016119352"/>
    <s v="0010"/>
    <s v="0060"/>
    <s v="R1"/>
    <s v="10-60"/>
    <x v="0"/>
    <x v="0"/>
    <n v="10469"/>
    <x v="2"/>
  </r>
  <r>
    <s v="12435617142"/>
    <s v="25162INV01A0"/>
    <s v="FA"/>
    <s v="R4"/>
    <d v="2025-06-11T00:00:00"/>
    <s v=""/>
    <s v="3106"/>
    <x v="1"/>
    <s v="10514"/>
    <s v="0"/>
    <n v="-5"/>
    <s v=""/>
    <n v="-5"/>
    <s v="USD"/>
    <s v="O1"/>
    <s v="USMO6561323630"/>
    <s v="1243561714210514"/>
    <s v=""/>
    <s v="BATCH_ID"/>
    <d v="2025-06-11T00:00:00"/>
    <d v="2025-06-12T00:00:00"/>
    <n v="0"/>
    <s v=""/>
    <s v=""/>
    <s v="3102260012"/>
    <s v="200016119352"/>
    <s v="0010"/>
    <s v="0060"/>
    <s v="R1"/>
    <s v="10-60"/>
    <x v="0"/>
    <x v="1"/>
    <n v="10514"/>
    <x v="1"/>
  </r>
  <r>
    <s v="12435617154"/>
    <s v="25162INV01A0"/>
    <s v="FA"/>
    <s v="R4"/>
    <d v="2025-06-11T00:00:00"/>
    <s v=""/>
    <s v="3106"/>
    <x v="0"/>
    <s v="10469"/>
    <s v="0"/>
    <n v="-5"/>
    <s v=""/>
    <n v="-5"/>
    <s v="USD"/>
    <s v="O1"/>
    <s v="USMO6561319590"/>
    <s v="1243561715410469"/>
    <s v=""/>
    <s v="BATCH_ID"/>
    <d v="2025-06-11T00:00:00"/>
    <d v="2025-06-12T00:00:00"/>
    <n v="0"/>
    <s v=""/>
    <s v=""/>
    <s v="3102259416"/>
    <s v="200016114585"/>
    <s v="0010"/>
    <s v="0060"/>
    <s v="R1"/>
    <s v="10-60"/>
    <x v="0"/>
    <x v="0"/>
    <n v="10469"/>
    <x v="2"/>
  </r>
  <r>
    <s v="12435617154"/>
    <s v="25162INV01A0"/>
    <s v="FA"/>
    <s v="R4"/>
    <d v="2025-06-11T00:00:00"/>
    <s v=""/>
    <s v="3106"/>
    <x v="1"/>
    <s v="10514"/>
    <s v="0"/>
    <n v="-5"/>
    <s v=""/>
    <n v="-5"/>
    <s v="USD"/>
    <s v="O1"/>
    <s v="USMO6561319590"/>
    <s v="1243561715410514"/>
    <s v=""/>
    <s v="BATCH_ID"/>
    <d v="2025-06-11T00:00:00"/>
    <d v="2025-06-12T00:00:00"/>
    <n v="0"/>
    <s v=""/>
    <s v=""/>
    <s v="3102259417"/>
    <s v="200016114585"/>
    <s v="0010"/>
    <s v="0060"/>
    <s v="R1"/>
    <s v="10-60"/>
    <x v="0"/>
    <x v="1"/>
    <n v="10514"/>
    <x v="1"/>
  </r>
  <r>
    <s v="12435617169"/>
    <s v="25162INV01A0"/>
    <s v="FA"/>
    <s v="R4"/>
    <d v="2025-06-11T00:00:00"/>
    <s v=""/>
    <s v="3106"/>
    <x v="1"/>
    <s v="10514"/>
    <s v="0"/>
    <n v="-5"/>
    <s v=""/>
    <n v="-5"/>
    <s v="USD"/>
    <s v="O1"/>
    <s v="USMO6561328230"/>
    <s v="1243561716910514"/>
    <s v=""/>
    <s v="BATCH_ID"/>
    <d v="2025-06-11T00:00:00"/>
    <d v="2025-06-12T00:00:00"/>
    <n v="0"/>
    <s v=""/>
    <s v=""/>
    <s v="3102307230"/>
    <s v="200016118800"/>
    <s v="0010"/>
    <s v="0060"/>
    <s v="R1"/>
    <s v="10-60"/>
    <x v="0"/>
    <x v="1"/>
    <n v="10514"/>
    <x v="1"/>
  </r>
  <r>
    <s v="12435617169"/>
    <s v="25162INV01A0"/>
    <s v="FA"/>
    <s v="R4"/>
    <d v="2025-06-11T00:00:00"/>
    <s v=""/>
    <s v="3106"/>
    <x v="0"/>
    <s v="10469"/>
    <s v="0"/>
    <n v="-5"/>
    <s v=""/>
    <n v="-5"/>
    <s v="USD"/>
    <s v="O1"/>
    <s v="USMO6561328230"/>
    <s v="1243561716910469"/>
    <s v=""/>
    <s v="BATCH_ID"/>
    <d v="2025-06-11T00:00:00"/>
    <d v="2025-06-12T00:00:00"/>
    <n v="0"/>
    <s v=""/>
    <s v=""/>
    <s v="3102260045"/>
    <s v="200016118800"/>
    <s v="0010"/>
    <s v="0060"/>
    <s v="R1"/>
    <s v="10-60"/>
    <x v="0"/>
    <x v="0"/>
    <n v="10469"/>
    <x v="2"/>
  </r>
  <r>
    <s v="12435617201"/>
    <s v="25162INV01A0"/>
    <s v="FA"/>
    <s v="R4"/>
    <d v="2025-06-11T00:00:00"/>
    <s v=""/>
    <s v="3106"/>
    <x v="1"/>
    <s v="10514"/>
    <s v="0"/>
    <n v="-5"/>
    <s v=""/>
    <n v="-5"/>
    <s v="USD"/>
    <s v="O1"/>
    <s v="USMO6561328180"/>
    <s v="1243561720110514"/>
    <s v=""/>
    <s v="BATCH_ID"/>
    <d v="2025-06-11T00:00:00"/>
    <d v="2025-06-12T00:00:00"/>
    <n v="0"/>
    <s v=""/>
    <s v=""/>
    <s v="3102258472"/>
    <s v="200016105948"/>
    <s v="0010"/>
    <s v="0060"/>
    <s v="R1"/>
    <s v="10-60"/>
    <x v="0"/>
    <x v="1"/>
    <n v="10514"/>
    <x v="1"/>
  </r>
  <r>
    <s v="12435617201"/>
    <s v="25162INV01A0"/>
    <s v="FA"/>
    <s v="R4"/>
    <d v="2025-06-11T00:00:00"/>
    <s v=""/>
    <s v="3106"/>
    <x v="0"/>
    <s v="10469"/>
    <s v="0"/>
    <n v="-5"/>
    <s v=""/>
    <n v="-5"/>
    <s v="USD"/>
    <s v="O1"/>
    <s v="USMO6561328180"/>
    <s v="1243561720110469"/>
    <s v=""/>
    <s v="BATCH_ID"/>
    <d v="2025-06-11T00:00:00"/>
    <d v="2025-06-12T00:00:00"/>
    <n v="0"/>
    <s v=""/>
    <s v=""/>
    <s v="3102258471"/>
    <s v="200016105948"/>
    <s v="0010"/>
    <s v="0060"/>
    <s v="R1"/>
    <s v="10-60"/>
    <x v="0"/>
    <x v="0"/>
    <n v="10469"/>
    <x v="2"/>
  </r>
  <r>
    <s v="12435617212"/>
    <s v="25162INV01A0"/>
    <s v="FA"/>
    <s v="R4"/>
    <d v="2025-06-11T00:00:00"/>
    <s v=""/>
    <s v="3106"/>
    <x v="1"/>
    <s v="10514"/>
    <s v="0"/>
    <n v="-5"/>
    <s v=""/>
    <n v="-5"/>
    <s v="USD"/>
    <s v="O1"/>
    <s v="USMO6561360150"/>
    <s v="1243561721210514"/>
    <s v=""/>
    <s v="BATCH_ID"/>
    <d v="2025-06-11T00:00:00"/>
    <d v="2025-06-12T00:00:00"/>
    <n v="0"/>
    <s v=""/>
    <s v=""/>
    <s v="3102258822"/>
    <s v="200016114262"/>
    <s v="0010"/>
    <s v="0060"/>
    <s v="R1"/>
    <s v="10-60"/>
    <x v="0"/>
    <x v="1"/>
    <n v="10514"/>
    <x v="1"/>
  </r>
  <r>
    <s v="12435618930"/>
    <s v="25163INV01AC"/>
    <s v="FA"/>
    <s v="R4"/>
    <d v="2025-06-12T00:00:00"/>
    <s v=""/>
    <s v="3106"/>
    <x v="0"/>
    <s v="10719"/>
    <s v="0"/>
    <n v="-5"/>
    <s v=""/>
    <n v="-5"/>
    <s v="USD"/>
    <s v="O1"/>
    <s v="USMO6561684191"/>
    <s v="1243561893010719"/>
    <s v=""/>
    <s v="BATCH_ID"/>
    <d v="2025-06-12T00:00:00"/>
    <d v="2025-06-13T00:00:00"/>
    <n v="0"/>
    <s v=""/>
    <s v=""/>
    <s v="3101576271"/>
    <s v="200011128622"/>
    <s v="0010"/>
    <s v="0060"/>
    <s v="R1"/>
    <s v="10-60"/>
    <x v="0"/>
    <x v="0"/>
    <n v="10719"/>
    <x v="0"/>
  </r>
  <r>
    <s v="12435618992"/>
    <s v="25163INV01A3"/>
    <s v="FA"/>
    <s v="R4"/>
    <d v="2025-06-12T00:00:00"/>
    <s v=""/>
    <s v="3106"/>
    <x v="0"/>
    <s v="10469"/>
    <s v="0"/>
    <n v="-10.35"/>
    <s v=""/>
    <n v="-10.35"/>
    <s v="USD"/>
    <s v="O1"/>
    <s v="USMO6561314660"/>
    <s v="1243561899210469"/>
    <s v=""/>
    <s v="BATCH_ID"/>
    <d v="2025-06-12T00:00:00"/>
    <d v="2025-06-13T00:00:00"/>
    <n v="0"/>
    <s v=""/>
    <s v=""/>
    <s v="3101617378"/>
    <s v="200010941207"/>
    <s v="0010"/>
    <s v="0060"/>
    <s v="R1"/>
    <s v="10-60"/>
    <x v="0"/>
    <x v="0"/>
    <n v="10469"/>
    <x v="2"/>
  </r>
  <r>
    <s v="12435618992"/>
    <s v="25163INV01A3"/>
    <s v="FA"/>
    <s v="R4"/>
    <d v="2025-06-12T00:00:00"/>
    <s v=""/>
    <s v="3106"/>
    <x v="1"/>
    <s v="10514"/>
    <s v="0"/>
    <n v="-15.73"/>
    <s v=""/>
    <n v="-15.73"/>
    <s v="USD"/>
    <s v="O1"/>
    <s v="USMO6561314660"/>
    <s v="1243561899210514"/>
    <s v=""/>
    <s v="BATCH_ID"/>
    <d v="2025-06-12T00:00:00"/>
    <d v="2025-06-13T00:00:00"/>
    <n v="0"/>
    <s v=""/>
    <s v=""/>
    <s v="3101617189"/>
    <s v="200010941207"/>
    <s v="0010"/>
    <s v="0060"/>
    <s v="R1"/>
    <s v="10-60"/>
    <x v="0"/>
    <x v="1"/>
    <n v="10514"/>
    <x v="1"/>
  </r>
  <r>
    <s v="12435619161"/>
    <s v="25163INV01AC"/>
    <s v="FA"/>
    <s v="R4"/>
    <d v="2025-06-12T00:00:00"/>
    <s v=""/>
    <s v="3106"/>
    <x v="0"/>
    <s v="10469"/>
    <s v="0"/>
    <n v="-5.07"/>
    <s v=""/>
    <n v="-5.07"/>
    <s v="USD"/>
    <s v="O1"/>
    <s v="USMO6561314640"/>
    <s v="1243561916110469"/>
    <s v=""/>
    <s v="BATCH_ID"/>
    <d v="2025-06-12T00:00:00"/>
    <d v="2025-06-13T00:00:00"/>
    <n v="0"/>
    <s v=""/>
    <s v=""/>
    <s v="3101660702"/>
    <s v="200012298259"/>
    <s v="0010"/>
    <s v="0060"/>
    <s v="R1"/>
    <s v="10-60"/>
    <x v="0"/>
    <x v="0"/>
    <n v="10469"/>
    <x v="2"/>
  </r>
  <r>
    <s v="12435619161"/>
    <s v="25163INV01AC"/>
    <s v="FA"/>
    <s v="R4"/>
    <d v="2025-06-12T00:00:00"/>
    <s v=""/>
    <s v="3106"/>
    <x v="1"/>
    <s v="10514"/>
    <s v="0"/>
    <n v="-8.14"/>
    <s v=""/>
    <n v="-8.14"/>
    <s v="USD"/>
    <s v="O1"/>
    <s v="USMO6561314640"/>
    <s v="1243561916110514"/>
    <s v=""/>
    <s v="BATCH_ID"/>
    <d v="2025-06-12T00:00:00"/>
    <d v="2025-06-13T00:00:00"/>
    <n v="0"/>
    <s v=""/>
    <s v=""/>
    <s v="3101660896"/>
    <s v="200012298259"/>
    <s v="0010"/>
    <s v="0060"/>
    <s v="R1"/>
    <s v="10-60"/>
    <x v="0"/>
    <x v="1"/>
    <n v="10514"/>
    <x v="1"/>
  </r>
  <r>
    <s v="12435619331"/>
    <s v="25163INV01AC"/>
    <s v="FA"/>
    <s v="R4"/>
    <d v="2025-06-12T00:00:00"/>
    <s v=""/>
    <s v="3106"/>
    <x v="0"/>
    <s v="10719"/>
    <s v="0"/>
    <n v="-5"/>
    <s v=""/>
    <n v="-5"/>
    <s v="USD"/>
    <s v="O1"/>
    <s v="USMO6560522220"/>
    <s v="1243561933110719"/>
    <s v=""/>
    <s v="BATCH_ID"/>
    <d v="2025-06-12T00:00:00"/>
    <d v="2025-06-13T00:00:00"/>
    <n v="0"/>
    <s v=""/>
    <s v=""/>
    <s v="3101498179"/>
    <s v="200012291619"/>
    <s v="0010"/>
    <s v="0060"/>
    <s v="R1"/>
    <s v="10-60"/>
    <x v="0"/>
    <x v="0"/>
    <n v="10719"/>
    <x v="0"/>
  </r>
  <r>
    <s v="12435619521"/>
    <s v="25163INV01AC"/>
    <s v="FA"/>
    <s v="R4"/>
    <d v="2025-06-12T00:00:00"/>
    <s v=""/>
    <s v="3106"/>
    <x v="1"/>
    <s v="10514"/>
    <s v="0"/>
    <n v="-11.54"/>
    <s v=""/>
    <n v="-11.54"/>
    <s v="USD"/>
    <s v="O1"/>
    <s v="USMO6561314530"/>
    <s v="1243561952110514"/>
    <s v=""/>
    <s v="BATCH_ID"/>
    <d v="2025-06-12T00:00:00"/>
    <d v="2025-06-13T00:00:00"/>
    <n v="0"/>
    <s v=""/>
    <s v=""/>
    <s v="3101652241"/>
    <s v="200012284655"/>
    <s v="0010"/>
    <s v="0060"/>
    <s v="R1"/>
    <s v="10-60"/>
    <x v="0"/>
    <x v="1"/>
    <n v="10514"/>
    <x v="1"/>
  </r>
  <r>
    <s v="12435619521"/>
    <s v="25163INV01AC"/>
    <s v="FA"/>
    <s v="R4"/>
    <d v="2025-06-12T00:00:00"/>
    <s v=""/>
    <s v="3106"/>
    <x v="0"/>
    <s v="10469"/>
    <s v="0"/>
    <n v="-7.58"/>
    <s v=""/>
    <n v="-7.58"/>
    <s v="USD"/>
    <s v="O1"/>
    <s v="USMO6561314530"/>
    <s v="1243561952110469"/>
    <s v=""/>
    <s v="BATCH_ID"/>
    <d v="2025-06-12T00:00:00"/>
    <d v="2025-06-13T00:00:00"/>
    <n v="0"/>
    <s v=""/>
    <s v=""/>
    <s v="3101652334"/>
    <s v="200012284655"/>
    <s v="0010"/>
    <s v="0060"/>
    <s v="R1"/>
    <s v="10-60"/>
    <x v="0"/>
    <x v="0"/>
    <n v="10469"/>
    <x v="2"/>
  </r>
  <r>
    <s v="12435619703"/>
    <s v="25163INV01AC"/>
    <s v="FA"/>
    <s v="R4"/>
    <d v="2025-06-12T00:00:00"/>
    <s v=""/>
    <s v="3106"/>
    <x v="0"/>
    <s v="10469"/>
    <s v="0"/>
    <n v="-5"/>
    <s v=""/>
    <n v="-5"/>
    <s v="USD"/>
    <s v="O1"/>
    <s v="USMO6561310370"/>
    <s v="1243561970310469"/>
    <s v=""/>
    <s v="BATCH_ID"/>
    <d v="2025-06-12T00:00:00"/>
    <d v="2025-06-13T00:00:00"/>
    <n v="0"/>
    <s v=""/>
    <s v=""/>
    <s v="3101584099"/>
    <s v="200014156620"/>
    <s v="0010"/>
    <s v="0060"/>
    <s v="R1"/>
    <s v="10-60"/>
    <x v="0"/>
    <x v="0"/>
    <n v="10469"/>
    <x v="2"/>
  </r>
  <r>
    <s v="12435619703"/>
    <s v="25163INV01AC"/>
    <s v="FA"/>
    <s v="R4"/>
    <d v="2025-06-12T00:00:00"/>
    <s v=""/>
    <s v="3106"/>
    <x v="1"/>
    <s v="10514"/>
    <s v="0"/>
    <n v="-5"/>
    <s v=""/>
    <n v="-5"/>
    <s v="USD"/>
    <s v="O1"/>
    <s v="USMO6561310370"/>
    <s v="1243561970310514"/>
    <s v=""/>
    <s v="BATCH_ID"/>
    <d v="2025-06-12T00:00:00"/>
    <d v="2025-06-13T00:00:00"/>
    <n v="0"/>
    <s v=""/>
    <s v=""/>
    <s v="3101584292"/>
    <s v="200014156620"/>
    <s v="0010"/>
    <s v="0060"/>
    <s v="R1"/>
    <s v="10-60"/>
    <x v="0"/>
    <x v="1"/>
    <n v="10514"/>
    <x v="1"/>
  </r>
  <r>
    <s v="12435619866"/>
    <s v="25163INV01AC"/>
    <s v="FA"/>
    <s v="R4"/>
    <d v="2025-06-12T00:00:00"/>
    <s v=""/>
    <s v="3106"/>
    <x v="0"/>
    <s v="10469"/>
    <s v="0"/>
    <n v="-5"/>
    <s v=""/>
    <n v="-5"/>
    <s v="USD"/>
    <s v="O1"/>
    <s v="USMO6561314570"/>
    <s v="1243561986610469"/>
    <s v=""/>
    <s v="BATCH_ID"/>
    <d v="2025-06-12T00:00:00"/>
    <d v="2025-06-13T00:00:00"/>
    <n v="0"/>
    <s v=""/>
    <s v=""/>
    <s v="3102159931"/>
    <s v="200015622786"/>
    <s v="0010"/>
    <s v="0060"/>
    <s v="R1"/>
    <s v="10-60"/>
    <x v="0"/>
    <x v="0"/>
    <n v="10469"/>
    <x v="2"/>
  </r>
  <r>
    <s v="12435619866"/>
    <s v="25163INV01AC"/>
    <s v="FA"/>
    <s v="R4"/>
    <d v="2025-06-12T00:00:00"/>
    <s v=""/>
    <s v="3106"/>
    <x v="1"/>
    <s v="10514"/>
    <s v="0"/>
    <n v="-5"/>
    <s v=""/>
    <n v="-5"/>
    <s v="USD"/>
    <s v="O1"/>
    <s v="USMO6561314570"/>
    <s v="1243561986610514"/>
    <s v=""/>
    <s v="BATCH_ID"/>
    <d v="2025-06-12T00:00:00"/>
    <d v="2025-06-13T00:00:00"/>
    <n v="0"/>
    <s v=""/>
    <s v=""/>
    <s v="3102159932"/>
    <s v="200015622786"/>
    <s v="0010"/>
    <s v="0060"/>
    <s v="R1"/>
    <s v="10-60"/>
    <x v="0"/>
    <x v="1"/>
    <n v="10514"/>
    <x v="1"/>
  </r>
  <r>
    <s v="12435621683"/>
    <s v="25170INV01AZ"/>
    <s v="FA"/>
    <s v="R4"/>
    <d v="2025-06-19T00:00:00"/>
    <s v=""/>
    <s v="3106"/>
    <x v="0"/>
    <s v="10469"/>
    <s v="0"/>
    <n v="-7.97"/>
    <s v=""/>
    <n v="-7.97"/>
    <s v="USD"/>
    <s v="O1"/>
    <s v="USMO6561331120"/>
    <s v="1243562168310469"/>
    <s v=""/>
    <s v="BATCH_ID"/>
    <d v="2025-06-19T00:00:00"/>
    <d v="2025-06-20T00:00:00"/>
    <n v="0"/>
    <s v=""/>
    <s v=""/>
    <s v="3101479508"/>
    <s v="200011729486"/>
    <s v="0010"/>
    <s v="0060"/>
    <s v="R1"/>
    <s v="10-60"/>
    <x v="0"/>
    <x v="0"/>
    <n v="10469"/>
    <x v="2"/>
  </r>
  <r>
    <s v="12435621683"/>
    <s v="25170INV01AZ"/>
    <s v="FA"/>
    <s v="R4"/>
    <d v="2025-06-19T00:00:00"/>
    <s v=""/>
    <s v="3106"/>
    <x v="1"/>
    <s v="10514"/>
    <s v="0"/>
    <n v="-10.69"/>
    <s v=""/>
    <n v="-10.69"/>
    <s v="USD"/>
    <s v="O1"/>
    <s v="USMO6561331120"/>
    <s v="1243562168310514"/>
    <s v=""/>
    <s v="BATCH_ID"/>
    <d v="2025-06-19T00:00:00"/>
    <d v="2025-06-20T00:00:00"/>
    <n v="0"/>
    <s v=""/>
    <s v=""/>
    <s v="3101479700"/>
    <s v="200011729486"/>
    <s v="0010"/>
    <s v="0060"/>
    <s v="R1"/>
    <s v="10-60"/>
    <x v="0"/>
    <x v="1"/>
    <n v="10514"/>
    <x v="1"/>
  </r>
  <r>
    <s v="12435621739"/>
    <s v="25170INV01BJ"/>
    <s v="FA"/>
    <s v="R4"/>
    <d v="2025-06-19T00:00:00"/>
    <s v=""/>
    <s v="3106"/>
    <x v="0"/>
    <s v="10469"/>
    <s v="0"/>
    <n v="-5"/>
    <s v=""/>
    <n v="-5"/>
    <s v="USD"/>
    <s v="O1"/>
    <s v="USMO6561332260"/>
    <s v="1243562173910469"/>
    <s v=""/>
    <s v="BATCH_ID"/>
    <d v="2025-06-19T00:00:00"/>
    <d v="2025-06-20T00:00:00"/>
    <n v="0"/>
    <s v=""/>
    <s v=""/>
    <s v="3101574564"/>
    <s v="200012255317"/>
    <s v="0010"/>
    <s v="0060"/>
    <s v="R1"/>
    <s v="10-60"/>
    <x v="0"/>
    <x v="0"/>
    <n v="10469"/>
    <x v="2"/>
  </r>
  <r>
    <s v="12435621739"/>
    <s v="25170INV01BJ"/>
    <s v="FA"/>
    <s v="R4"/>
    <d v="2025-06-19T00:00:00"/>
    <s v=""/>
    <s v="3106"/>
    <x v="1"/>
    <s v="10514"/>
    <s v="0"/>
    <n v="-5"/>
    <s v=""/>
    <n v="-5"/>
    <s v="USD"/>
    <s v="O1"/>
    <s v="USMO6561332260"/>
    <s v="1243562173910514"/>
    <s v=""/>
    <s v="BATCH_ID"/>
    <d v="2025-06-19T00:00:00"/>
    <d v="2025-06-20T00:00:00"/>
    <n v="0"/>
    <s v=""/>
    <s v=""/>
    <s v="3101574470"/>
    <s v="200012255317"/>
    <s v="0010"/>
    <s v="0060"/>
    <s v="R1"/>
    <s v="10-60"/>
    <x v="0"/>
    <x v="1"/>
    <n v="10514"/>
    <x v="1"/>
  </r>
  <r>
    <s v="12435621798"/>
    <s v="25170INV01AZ"/>
    <s v="FA"/>
    <s v="R4"/>
    <d v="2025-06-19T00:00:00"/>
    <s v=""/>
    <s v="3106"/>
    <x v="0"/>
    <s v="10469"/>
    <s v="0"/>
    <n v="-12.53"/>
    <s v=""/>
    <n v="-12.53"/>
    <s v="USD"/>
    <s v="O1"/>
    <s v="USMO6561333180"/>
    <s v="1243562179810469"/>
    <s v=""/>
    <s v="BATCH_ID"/>
    <d v="2025-06-19T00:00:00"/>
    <d v="2025-06-20T00:00:00"/>
    <n v="0"/>
    <s v=""/>
    <s v=""/>
    <s v="3101645292"/>
    <s v="200013417643"/>
    <s v="0010"/>
    <s v="0060"/>
    <s v="R1"/>
    <s v="10-60"/>
    <x v="0"/>
    <x v="0"/>
    <n v="10469"/>
    <x v="2"/>
  </r>
  <r>
    <s v="12435621798"/>
    <s v="25170INV01AZ"/>
    <s v="FA"/>
    <s v="R4"/>
    <d v="2025-06-19T00:00:00"/>
    <s v=""/>
    <s v="3106"/>
    <x v="1"/>
    <s v="10514"/>
    <s v="0"/>
    <n v="-19.8"/>
    <s v=""/>
    <n v="-19.8"/>
    <s v="USD"/>
    <s v="O1"/>
    <s v="USMO6561333180"/>
    <s v="1243562179810514"/>
    <s v=""/>
    <s v="BATCH_ID"/>
    <d v="2025-06-19T00:00:00"/>
    <d v="2025-06-20T00:00:00"/>
    <n v="0"/>
    <s v=""/>
    <s v=""/>
    <s v="3101645388"/>
    <s v="200013417643"/>
    <s v="0010"/>
    <s v="0060"/>
    <s v="R1"/>
    <s v="10-60"/>
    <x v="0"/>
    <x v="1"/>
    <n v="10514"/>
    <x v="1"/>
  </r>
  <r>
    <s v="12435621881"/>
    <s v="25170INV01BJ"/>
    <s v="FA"/>
    <s v="R4"/>
    <d v="2025-06-19T00:00:00"/>
    <s v=""/>
    <s v="3106"/>
    <x v="0"/>
    <s v="10719"/>
    <s v="0"/>
    <n v="-5"/>
    <s v=""/>
    <n v="-5"/>
    <s v="USD"/>
    <s v="O1"/>
    <s v="USMO6560527500"/>
    <s v="1243562188110719"/>
    <s v=""/>
    <s v="BATCH_ID"/>
    <d v="2025-06-19T00:00:00"/>
    <d v="2025-06-20T00:00:00"/>
    <n v="0"/>
    <s v=""/>
    <s v=""/>
    <s v="3102031370"/>
    <s v="200014998120"/>
    <s v="0010"/>
    <s v="0060"/>
    <s v="R1"/>
    <s v="10-60"/>
    <x v="0"/>
    <x v="0"/>
    <n v="10719"/>
    <x v="0"/>
  </r>
  <r>
    <s v="12435623555"/>
    <s v="25176INV01AS"/>
    <s v="FA"/>
    <s v="R4"/>
    <d v="2025-06-25T00:00:00"/>
    <s v=""/>
    <s v="3106"/>
    <x v="0"/>
    <s v="10719"/>
    <s v="0"/>
    <n v="-5"/>
    <s v=""/>
    <n v="-5"/>
    <s v="USD"/>
    <s v="O1"/>
    <s v="USMO6485491300"/>
    <s v="1243562355510719"/>
    <s v=""/>
    <s v="BATCH_ID"/>
    <d v="2025-06-25T00:00:00"/>
    <d v="2025-06-26T00:00:00"/>
    <n v="0"/>
    <s v=""/>
    <s v=""/>
    <s v="3101491261"/>
    <s v="200011629256"/>
    <s v="0010"/>
    <s v="0060"/>
    <s v="R1"/>
    <s v="10-60"/>
    <x v="0"/>
    <x v="0"/>
    <n v="10719"/>
    <x v="0"/>
  </r>
  <r>
    <s v="12435623594"/>
    <s v="25176INV01AS"/>
    <s v="FA"/>
    <s v="R4"/>
    <d v="2025-06-25T00:00:00"/>
    <s v=""/>
    <s v="3106"/>
    <x v="0"/>
    <s v="10719"/>
    <s v="0"/>
    <n v="-5"/>
    <s v=""/>
    <n v="-5"/>
    <s v="USD"/>
    <s v="O1"/>
    <s v="USMO6570591630"/>
    <s v="1243562359410719"/>
    <s v=""/>
    <s v="BATCH_ID"/>
    <d v="2025-06-25T00:00:00"/>
    <d v="2025-06-26T00:00:00"/>
    <n v="0"/>
    <s v=""/>
    <s v=""/>
    <s v="3101601528"/>
    <s v="200011634124"/>
    <s v="0010"/>
    <s v="0060"/>
    <s v="R1"/>
    <s v="10-60"/>
    <x v="0"/>
    <x v="0"/>
    <n v="10719"/>
    <x v="0"/>
  </r>
  <r>
    <s v="12435623607"/>
    <s v="25176INV01AK"/>
    <s v="FA"/>
    <s v="R4"/>
    <d v="2025-06-25T00:00:00"/>
    <s v=""/>
    <s v="3106"/>
    <x v="0"/>
    <s v="10719"/>
    <s v="0"/>
    <n v="-5"/>
    <s v=""/>
    <n v="-5"/>
    <s v="USD"/>
    <s v="O1"/>
    <s v="USMO6570573600"/>
    <s v="1243562360710719"/>
    <s v=""/>
    <s v="BATCH_ID"/>
    <d v="2025-06-25T00:00:00"/>
    <d v="2025-06-26T00:00:00"/>
    <n v="0"/>
    <s v=""/>
    <s v=""/>
    <s v="3101598437"/>
    <s v="200012542698"/>
    <s v="0010"/>
    <s v="0060"/>
    <s v="R1"/>
    <s v="10-60"/>
    <x v="0"/>
    <x v="0"/>
    <n v="10719"/>
    <x v="0"/>
  </r>
  <r>
    <s v="12435623669"/>
    <s v="25176INV01AS"/>
    <s v="FA"/>
    <s v="R4"/>
    <d v="2025-06-25T00:00:00"/>
    <s v=""/>
    <s v="3106"/>
    <x v="0"/>
    <s v="10719"/>
    <s v="0"/>
    <n v="-5"/>
    <s v=""/>
    <n v="-5"/>
    <s v="USD"/>
    <s v="O1"/>
    <s v="USMO6485492160"/>
    <s v="1243562366910719"/>
    <s v=""/>
    <s v="BATCH_ID"/>
    <d v="2025-06-25T00:00:00"/>
    <d v="2025-06-26T00:00:00"/>
    <n v="0"/>
    <s v=""/>
    <s v=""/>
    <s v="3101566764"/>
    <s v="200013821125"/>
    <s v="0010"/>
    <s v="0060"/>
    <s v="R1"/>
    <s v="10-60"/>
    <x v="0"/>
    <x v="0"/>
    <n v="10719"/>
    <x v="0"/>
  </r>
  <r>
    <s v="12435623703"/>
    <s v="25176INV01AS"/>
    <s v="FA"/>
    <s v="R4"/>
    <d v="2025-06-25T00:00:00"/>
    <s v=""/>
    <s v="3106"/>
    <x v="0"/>
    <s v="10719"/>
    <s v="0"/>
    <n v="-5"/>
    <s v=""/>
    <n v="-5"/>
    <s v="USD"/>
    <s v="O1"/>
    <s v="USMO6560519010"/>
    <s v="1243562370310719"/>
    <s v=""/>
    <s v="BATCH_ID"/>
    <d v="2025-06-25T00:00:00"/>
    <d v="2025-06-26T00:00:00"/>
    <n v="0"/>
    <s v=""/>
    <s v=""/>
    <s v="3101560717"/>
    <s v="200013798943"/>
    <s v="0010"/>
    <s v="0060"/>
    <s v="R1"/>
    <s v="10-60"/>
    <x v="0"/>
    <x v="0"/>
    <n v="10719"/>
    <x v="0"/>
  </r>
  <r>
    <s v="12435623754"/>
    <s v="25176INV01AS"/>
    <s v="FA"/>
    <s v="R4"/>
    <d v="2025-06-25T00:00:00"/>
    <s v=""/>
    <s v="3106"/>
    <x v="0"/>
    <s v="10719"/>
    <s v="0"/>
    <n v="-10.93"/>
    <s v=""/>
    <n v="-10.93"/>
    <s v="USD"/>
    <s v="O1"/>
    <s v="USMO6485492330"/>
    <s v="1243562375410719"/>
    <s v=""/>
    <s v="BATCH_ID"/>
    <d v="2025-06-25T00:00:00"/>
    <d v="2025-06-26T00:00:00"/>
    <n v="0"/>
    <s v=""/>
    <s v=""/>
    <s v="3101501933"/>
    <s v="200013832429"/>
    <s v="0010"/>
    <s v="0060"/>
    <s v="R1"/>
    <s v="10-60"/>
    <x v="0"/>
    <x v="0"/>
    <n v="10719"/>
    <x v="0"/>
  </r>
  <r>
    <s v="12435623763"/>
    <s v="25176INV01AS"/>
    <s v="FA"/>
    <s v="R4"/>
    <d v="2025-06-25T00:00:00"/>
    <s v=""/>
    <s v="3106"/>
    <x v="0"/>
    <s v="10719"/>
    <s v="0"/>
    <n v="-5"/>
    <s v=""/>
    <n v="-5"/>
    <s v="USD"/>
    <s v="O1"/>
    <s v="USMO6560519630"/>
    <s v="1243562376310719"/>
    <s v=""/>
    <s v="BATCH_ID"/>
    <d v="2025-06-25T00:00:00"/>
    <d v="2025-06-26T00:00:00"/>
    <n v="0"/>
    <s v=""/>
    <s v=""/>
    <s v="3101707331"/>
    <s v="200013835026"/>
    <s v="0010"/>
    <s v="0060"/>
    <s v="R1"/>
    <s v="10-60"/>
    <x v="0"/>
    <x v="0"/>
    <n v="10719"/>
    <x v="0"/>
  </r>
  <r>
    <s v="12435623814"/>
    <s v="25176INV01AK"/>
    <s v="FA"/>
    <s v="R4"/>
    <d v="2025-06-25T00:00:00"/>
    <s v=""/>
    <s v="3106"/>
    <x v="0"/>
    <s v="10719"/>
    <s v="0"/>
    <n v="-6.83"/>
    <s v=""/>
    <n v="-6.83"/>
    <s v="USD"/>
    <s v="O1"/>
    <s v="USMO6560519790"/>
    <s v="1243562381410719"/>
    <s v=""/>
    <s v="BATCH_ID"/>
    <d v="2025-06-25T00:00:00"/>
    <d v="2025-06-26T00:00:00"/>
    <n v="0"/>
    <s v=""/>
    <s v=""/>
    <s v="3101505071"/>
    <s v="200014372391"/>
    <s v="0010"/>
    <s v="0060"/>
    <s v="R1"/>
    <s v="10-60"/>
    <x v="0"/>
    <x v="0"/>
    <n v="10719"/>
    <x v="0"/>
  </r>
  <r>
    <s v="12435623836"/>
    <s v="25176INV01AK"/>
    <s v="FA"/>
    <s v="R4"/>
    <d v="2025-06-25T00:00:00"/>
    <s v=""/>
    <s v="3106"/>
    <x v="0"/>
    <s v="10719"/>
    <s v="0"/>
    <n v="-5"/>
    <s v=""/>
    <n v="-5"/>
    <s v="USD"/>
    <s v="O1"/>
    <s v="USMO6560519000"/>
    <s v="1243562383610719"/>
    <s v=""/>
    <s v="BATCH_ID"/>
    <d v="2025-06-25T00:00:00"/>
    <d v="2025-06-26T00:00:00"/>
    <n v="0"/>
    <s v=""/>
    <s v=""/>
    <s v="3101536280"/>
    <s v="200014376368"/>
    <s v="0010"/>
    <s v="0060"/>
    <s v="R1"/>
    <s v="10-60"/>
    <x v="0"/>
    <x v="0"/>
    <n v="10719"/>
    <x v="0"/>
  </r>
  <r>
    <s v="12435623839"/>
    <s v="25176INV01AK"/>
    <s v="FA"/>
    <s v="R4"/>
    <d v="2025-06-25T00:00:00"/>
    <s v=""/>
    <s v="3106"/>
    <x v="0"/>
    <s v="10719"/>
    <s v="0"/>
    <n v="-5"/>
    <s v=""/>
    <n v="-5"/>
    <s v="USD"/>
    <s v="O1"/>
    <s v="USMO6560519800"/>
    <s v="1243562383910719"/>
    <s v=""/>
    <s v="BATCH_ID"/>
    <d v="2025-06-25T00:00:00"/>
    <d v="2025-06-26T00:00:00"/>
    <n v="0"/>
    <s v=""/>
    <s v=""/>
    <s v="3101525301"/>
    <s v="200014376608"/>
    <s v="0010"/>
    <s v="0060"/>
    <s v="R1"/>
    <s v="10-60"/>
    <x v="0"/>
    <x v="0"/>
    <n v="10719"/>
    <x v="0"/>
  </r>
  <r>
    <s v="12435623909"/>
    <s v="25176INV01AS"/>
    <s v="FA"/>
    <s v="R4"/>
    <d v="2025-06-25T00:00:00"/>
    <s v=""/>
    <s v="3106"/>
    <x v="0"/>
    <s v="10719"/>
    <s v="0"/>
    <n v="-5"/>
    <s v=""/>
    <n v="-5"/>
    <s v="USD"/>
    <s v="O1"/>
    <s v="USMO6560520300"/>
    <s v="1243562390910719"/>
    <s v=""/>
    <s v="BATCH_ID"/>
    <d v="2025-06-25T00:00:00"/>
    <d v="2025-06-26T00:00:00"/>
    <n v="0"/>
    <s v=""/>
    <s v=""/>
    <s v="3102157258"/>
    <s v="200015609072"/>
    <s v="0010"/>
    <s v="0060"/>
    <s v="R1"/>
    <s v="10-60"/>
    <x v="0"/>
    <x v="0"/>
    <n v="10719"/>
    <x v="0"/>
  </r>
  <r>
    <s v="12435624064"/>
    <s v="25176INV01AS"/>
    <s v="FA"/>
    <s v="R4"/>
    <d v="2025-06-25T00:00:00"/>
    <s v=""/>
    <s v="3106"/>
    <x v="0"/>
    <s v="10719"/>
    <s v="0"/>
    <n v="-13.4"/>
    <s v=""/>
    <n v="-13.4"/>
    <s v="USD"/>
    <s v="O1"/>
    <s v="USMO6485473350"/>
    <s v="1243562406410719"/>
    <s v=""/>
    <s v="BATCH_ID"/>
    <d v="2025-06-25T00:00:00"/>
    <d v="2025-06-26T00:00:00"/>
    <n v="0"/>
    <s v=""/>
    <s v=""/>
    <s v="3102156105"/>
    <s v="200015603455"/>
    <s v="0010"/>
    <s v="0060"/>
    <s v="R1"/>
    <s v="10-60"/>
    <x v="0"/>
    <x v="0"/>
    <n v="10719"/>
    <x v="0"/>
  </r>
  <r>
    <s v="12435624081"/>
    <s v="25176INV01AS"/>
    <s v="FA"/>
    <s v="R4"/>
    <d v="2025-06-25T00:00:00"/>
    <s v=""/>
    <s v="3106"/>
    <x v="0"/>
    <s v="10719"/>
    <s v="0"/>
    <n v="-11.41"/>
    <s v=""/>
    <n v="-11.41"/>
    <s v="USD"/>
    <s v="O1"/>
    <s v="USMO6485496930"/>
    <s v="1243562408110719"/>
    <s v=""/>
    <s v="BATCH_ID"/>
    <d v="2025-06-25T00:00:00"/>
    <d v="2025-06-26T00:00:00"/>
    <n v="0"/>
    <s v=""/>
    <s v=""/>
    <s v="3102157267"/>
    <s v="200015607779"/>
    <s v="0010"/>
    <s v="0060"/>
    <s v="R1"/>
    <s v="10-60"/>
    <x v="0"/>
    <x v="0"/>
    <n v="10719"/>
    <x v="0"/>
  </r>
  <r>
    <s v="12435624815"/>
    <s v="25177INV01AO"/>
    <s v="FA"/>
    <s v="R4"/>
    <d v="2025-06-26T00:00:00"/>
    <s v=""/>
    <s v="3106"/>
    <x v="0"/>
    <s v="10719"/>
    <s v="0"/>
    <n v="-5"/>
    <s v=""/>
    <n v="-5"/>
    <s v="USD"/>
    <s v="O1"/>
    <s v="USMO6570597700"/>
    <s v="1243562481510719"/>
    <s v=""/>
    <s v="BATCH_ID"/>
    <d v="2025-06-26T00:00:00"/>
    <d v="2025-06-27T00:00:00"/>
    <n v="0"/>
    <s v=""/>
    <s v=""/>
    <s v="3101688910"/>
    <s v="200011058209"/>
    <s v="0010"/>
    <s v="0060"/>
    <s v="R1"/>
    <s v="10-60"/>
    <x v="0"/>
    <x v="0"/>
    <n v="10719"/>
    <x v="0"/>
  </r>
  <r>
    <s v="12435624836"/>
    <s v="25177INV01AO"/>
    <s v="FA"/>
    <s v="R4"/>
    <d v="2025-06-26T00:00:00"/>
    <s v=""/>
    <s v="3106"/>
    <x v="1"/>
    <s v="10514"/>
    <s v="0"/>
    <n v="-5"/>
    <s v=""/>
    <n v="-5"/>
    <s v="USD"/>
    <s v="O1"/>
    <s v="USMO6561319470"/>
    <s v="1243562483610514"/>
    <s v=""/>
    <s v="BATCH_ID"/>
    <d v="2025-06-26T00:00:00"/>
    <d v="2025-06-27T00:00:00"/>
    <n v="0"/>
    <s v=""/>
    <s v=""/>
    <s v="3101593704"/>
    <s v="200011040595"/>
    <s v="0010"/>
    <s v="0060"/>
    <s v="R1"/>
    <s v="10-60"/>
    <x v="0"/>
    <x v="1"/>
    <n v="10514"/>
    <x v="1"/>
  </r>
  <r>
    <s v="12435624836"/>
    <s v="25177INV01AO"/>
    <s v="FA"/>
    <s v="R4"/>
    <d v="2025-06-26T00:00:00"/>
    <s v=""/>
    <s v="3106"/>
    <x v="0"/>
    <s v="10469"/>
    <s v="0"/>
    <n v="-5"/>
    <s v=""/>
    <n v="-5"/>
    <s v="USD"/>
    <s v="O1"/>
    <s v="USMO6561319470"/>
    <s v="1243562483610469"/>
    <s v=""/>
    <s v="BATCH_ID"/>
    <d v="2025-06-26T00:00:00"/>
    <d v="2025-06-27T00:00:00"/>
    <n v="0"/>
    <s v=""/>
    <s v=""/>
    <s v="3101593610"/>
    <s v="200011040595"/>
    <s v="0010"/>
    <s v="0060"/>
    <s v="R1"/>
    <s v="10-60"/>
    <x v="0"/>
    <x v="0"/>
    <n v="10469"/>
    <x v="2"/>
  </r>
  <r>
    <s v="12435625390"/>
    <s v="25178INV01AK"/>
    <s v="FA"/>
    <s v="R4"/>
    <d v="2025-06-27T00:00:00"/>
    <s v=""/>
    <s v="3106"/>
    <x v="0"/>
    <s v="10719"/>
    <s v="0"/>
    <n v="-5"/>
    <s v=""/>
    <n v="-5"/>
    <s v="USD"/>
    <s v="O1"/>
    <s v="USMO6568084831"/>
    <s v="1243562539010719"/>
    <s v=""/>
    <s v="BATCH_ID"/>
    <d v="2025-06-27T00:00:00"/>
    <d v="2025-06-30T00:00:00"/>
    <n v="0"/>
    <s v=""/>
    <s v=""/>
    <s v="3101543189"/>
    <s v="200011742810"/>
    <s v="0010"/>
    <s v="0060"/>
    <s v="R1"/>
    <s v="10-60"/>
    <x v="0"/>
    <x v="0"/>
    <n v="10719"/>
    <x v="0"/>
  </r>
  <r>
    <s v="12435625418"/>
    <s v="25178INV01AK"/>
    <s v="FA"/>
    <s v="R4"/>
    <d v="2025-06-27T00:00:00"/>
    <s v=""/>
    <s v="3106"/>
    <x v="0"/>
    <s v="10719"/>
    <s v="0"/>
    <n v="-16.36"/>
    <s v=""/>
    <n v="-16.36"/>
    <s v="USD"/>
    <s v="O1"/>
    <s v="USMO6571471491"/>
    <s v="1243562541810719"/>
    <s v=""/>
    <s v="BATCH_ID"/>
    <d v="2025-06-27T00:00:00"/>
    <d v="2025-06-30T00:00:00"/>
    <n v="0"/>
    <s v=""/>
    <s v=""/>
    <s v="3101489532"/>
    <s v="200011741523"/>
    <s v="0010"/>
    <s v="0060"/>
    <s v="R1"/>
    <s v="10-60"/>
    <x v="0"/>
    <x v="0"/>
    <n v="10719"/>
    <x v="0"/>
  </r>
  <r>
    <s v="12435625539"/>
    <s v="25178INV01AK"/>
    <s v="FA"/>
    <s v="R4"/>
    <d v="2025-06-27T00:00:00"/>
    <s v=""/>
    <s v="3106"/>
    <x v="1"/>
    <s v="10514"/>
    <s v="0"/>
    <n v="-5"/>
    <s v=""/>
    <n v="-5"/>
    <s v="USD"/>
    <s v="O1"/>
    <s v="USMO6561327200"/>
    <s v="1243562553910514"/>
    <s v=""/>
    <s v="BATCH_ID"/>
    <d v="2025-06-27T00:00:00"/>
    <d v="2025-06-30T00:00:00"/>
    <n v="0"/>
    <s v=""/>
    <s v=""/>
    <s v="3101517818"/>
    <s v="200013274663"/>
    <s v="0010"/>
    <s v="0060"/>
    <s v="R1"/>
    <s v="10-60"/>
    <x v="0"/>
    <x v="1"/>
    <n v="10514"/>
    <x v="1"/>
  </r>
  <r>
    <s v="12435625539"/>
    <s v="25178INV01AK"/>
    <s v="FA"/>
    <s v="R4"/>
    <d v="2025-06-27T00:00:00"/>
    <s v=""/>
    <s v="3106"/>
    <x v="0"/>
    <s v="10469"/>
    <s v="0"/>
    <n v="-5"/>
    <s v=""/>
    <n v="-5"/>
    <s v="USD"/>
    <s v="O1"/>
    <s v="USMO6561327200"/>
    <s v="1243562553910469"/>
    <s v=""/>
    <s v="BATCH_ID"/>
    <d v="2025-06-27T00:00:00"/>
    <d v="2025-06-30T00:00:00"/>
    <n v="0"/>
    <s v=""/>
    <s v=""/>
    <s v="3101517629"/>
    <s v="200013274663"/>
    <s v="0010"/>
    <s v="0060"/>
    <s v="R1"/>
    <s v="10-60"/>
    <x v="0"/>
    <x v="0"/>
    <n v="10469"/>
    <x v="2"/>
  </r>
  <r>
    <s v="12435625668"/>
    <s v="25178INV01AK"/>
    <s v="FA"/>
    <s v="R4"/>
    <d v="2025-06-27T00:00:00"/>
    <s v=""/>
    <s v="3106"/>
    <x v="0"/>
    <s v="10719"/>
    <s v="0"/>
    <n v="-5"/>
    <s v=""/>
    <n v="-5"/>
    <s v="USD"/>
    <s v="O1"/>
    <s v="USMO6575481001"/>
    <s v="1243562566810719"/>
    <s v=""/>
    <s v="BATCH_ID"/>
    <d v="2025-06-27T00:00:00"/>
    <d v="2025-06-30T00:00:00"/>
    <n v="0"/>
    <s v=""/>
    <s v=""/>
    <s v="3102132922"/>
    <s v="200015491174"/>
    <s v="0010"/>
    <s v="0060"/>
    <s v="R1"/>
    <s v="10-60"/>
    <x v="0"/>
    <x v="0"/>
    <n v="10719"/>
    <x v="0"/>
  </r>
  <r>
    <s v="12435625668"/>
    <s v="25178INV01AK"/>
    <s v="FA"/>
    <s v="R4"/>
    <d v="2025-06-27T00:00:00"/>
    <s v=""/>
    <s v="3106"/>
    <x v="1"/>
    <s v="10720"/>
    <s v="0"/>
    <n v="-5"/>
    <s v=""/>
    <n v="-5"/>
    <s v="USD"/>
    <s v="O1"/>
    <s v="USMO6575481001"/>
    <s v="1243562566810720"/>
    <s v=""/>
    <s v="BATCH_ID"/>
    <d v="2025-06-27T00:00:00"/>
    <d v="2025-06-30T00:00:00"/>
    <n v="0"/>
    <s v=""/>
    <s v=""/>
    <s v="3102132923"/>
    <s v="200015491174"/>
    <s v="0010"/>
    <s v="0060"/>
    <s v="R1"/>
    <s v="10-60"/>
    <x v="0"/>
    <x v="1"/>
    <n v="10720"/>
    <x v="3"/>
  </r>
  <r>
    <s v="12530633148"/>
    <s v="25153INV01AA"/>
    <s v="FA"/>
    <s v="R4"/>
    <d v="2025-06-02T00:00:00"/>
    <s v=""/>
    <s v="3106"/>
    <x v="0"/>
    <s v="10719"/>
    <s v="0"/>
    <n v="-5"/>
    <s v=""/>
    <n v="-5"/>
    <s v="USD"/>
    <s v="O1"/>
    <s v="USMO6396600001"/>
    <s v="1253063314810719"/>
    <s v=""/>
    <s v="BATCH_ID"/>
    <d v="2025-06-02T00:00:00"/>
    <d v="2025-06-03T00:00:00"/>
    <n v="0"/>
    <s v=""/>
    <s v=""/>
    <s v="3101567382"/>
    <s v="200013069493"/>
    <s v="0010"/>
    <s v="0060"/>
    <s v="R1"/>
    <s v="10-60"/>
    <x v="0"/>
    <x v="0"/>
    <n v="10719"/>
    <x v="0"/>
  </r>
  <r>
    <s v="12530633157"/>
    <s v="25153INV01AA"/>
    <s v="FA"/>
    <s v="R4"/>
    <d v="2025-06-02T00:00:00"/>
    <s v=""/>
    <s v="3106"/>
    <x v="1"/>
    <s v="10720"/>
    <s v="0"/>
    <n v="-8.3000000000000007"/>
    <s v=""/>
    <n v="-8.3000000000000007"/>
    <s v="USD"/>
    <s v="O1"/>
    <s v="USMO6384185151"/>
    <s v="1253063315710720"/>
    <s v=""/>
    <s v="BATCH_ID"/>
    <d v="2025-06-02T00:00:00"/>
    <d v="2025-06-03T00:00:00"/>
    <n v="0"/>
    <s v=""/>
    <s v=""/>
    <s v="3101694198"/>
    <s v="200013065459"/>
    <s v="0010"/>
    <s v="0060"/>
    <s v="R1"/>
    <s v="10-60"/>
    <x v="0"/>
    <x v="1"/>
    <n v="10720"/>
    <x v="3"/>
  </r>
  <r>
    <s v="12530633162"/>
    <s v="25153INV01AA"/>
    <s v="FA"/>
    <s v="R4"/>
    <d v="2025-06-02T00:00:00"/>
    <s v=""/>
    <s v="3106"/>
    <x v="0"/>
    <s v="10469"/>
    <s v="0"/>
    <n v="-6.02"/>
    <s v=""/>
    <n v="-6.02"/>
    <s v="USD"/>
    <s v="O1"/>
    <s v="USMO6561312710"/>
    <s v="1253063316210469"/>
    <s v=""/>
    <s v="BATCH_ID"/>
    <d v="2025-06-02T00:00:00"/>
    <d v="2025-06-03T00:00:00"/>
    <n v="0"/>
    <s v=""/>
    <s v=""/>
    <s v="3101700776"/>
    <s v="200013088618"/>
    <s v="0010"/>
    <s v="0060"/>
    <s v="R1"/>
    <s v="10-60"/>
    <x v="0"/>
    <x v="0"/>
    <n v="10469"/>
    <x v="2"/>
  </r>
  <r>
    <s v="12530633162"/>
    <s v="25153INV01AA"/>
    <s v="FA"/>
    <s v="R4"/>
    <d v="2025-06-02T00:00:00"/>
    <s v=""/>
    <s v="3106"/>
    <x v="1"/>
    <s v="10514"/>
    <s v="0"/>
    <n v="-8.74"/>
    <s v=""/>
    <n v="-8.74"/>
    <s v="USD"/>
    <s v="O1"/>
    <s v="USMO6561312710"/>
    <s v="1253063316210514"/>
    <s v=""/>
    <s v="BATCH_ID"/>
    <d v="2025-06-02T00:00:00"/>
    <d v="2025-06-03T00:00:00"/>
    <n v="0"/>
    <s v=""/>
    <s v=""/>
    <s v="3101700696"/>
    <s v="200013088618"/>
    <s v="0010"/>
    <s v="0060"/>
    <s v="R1"/>
    <s v="10-60"/>
    <x v="0"/>
    <x v="1"/>
    <n v="10514"/>
    <x v="1"/>
  </r>
  <r>
    <s v="12530633166"/>
    <s v="25153INV01AA"/>
    <s v="FA"/>
    <s v="R4"/>
    <d v="2025-06-02T00:00:00"/>
    <s v=""/>
    <s v="3106"/>
    <x v="1"/>
    <s v="10720"/>
    <s v="0"/>
    <n v="-5"/>
    <s v=""/>
    <n v="-5"/>
    <s v="USD"/>
    <s v="O1"/>
    <s v="USMO6384189201"/>
    <s v="1253063316610720"/>
    <s v=""/>
    <s v="BATCH_ID"/>
    <d v="2025-06-02T00:00:00"/>
    <d v="2025-06-03T00:00:00"/>
    <n v="0"/>
    <s v=""/>
    <s v=""/>
    <s v="3101502731"/>
    <s v="200013133380"/>
    <s v="0010"/>
    <s v="0060"/>
    <s v="R1"/>
    <s v="10-60"/>
    <x v="0"/>
    <x v="1"/>
    <n v="10720"/>
    <x v="3"/>
  </r>
  <r>
    <s v="12530633204"/>
    <s v="25153INV01AA"/>
    <s v="FA"/>
    <s v="R4"/>
    <d v="2025-06-02T00:00:00"/>
    <s v=""/>
    <s v="3106"/>
    <x v="0"/>
    <s v="10719"/>
    <s v="0"/>
    <n v="-5"/>
    <s v=""/>
    <n v="-5"/>
    <s v="USD"/>
    <s v="O1"/>
    <s v="USMO6396600001"/>
    <s v="1253063320410719"/>
    <s v=""/>
    <s v="BATCH_ID"/>
    <d v="2025-06-02T00:00:00"/>
    <d v="2025-06-03T00:00:00"/>
    <n v="0"/>
    <s v=""/>
    <s v=""/>
    <s v="3101522236"/>
    <s v="200013278243"/>
    <s v="0010"/>
    <s v="0060"/>
    <s v="R1"/>
    <s v="10-60"/>
    <x v="0"/>
    <x v="0"/>
    <n v="10719"/>
    <x v="0"/>
  </r>
  <r>
    <s v="12530633335"/>
    <s v="25154COCH2AH"/>
    <s v="FA"/>
    <s v="R4"/>
    <d v="2025-06-03T00:00:00"/>
    <s v="48050452267"/>
    <s v="3106"/>
    <x v="0"/>
    <s v="10719"/>
    <s v="0"/>
    <n v="-5"/>
    <s v=""/>
    <n v="-5"/>
    <s v="USD"/>
    <s v="O1"/>
    <s v="USMO6485492540"/>
    <s v="1253063333510719"/>
    <s v=""/>
    <s v="FF_MD_07"/>
    <d v="2025-06-03T00:00:00"/>
    <d v="2025-06-05T00:00:00"/>
    <n v="0"/>
    <s v=""/>
    <s v=""/>
    <s v="3101684734"/>
    <s v="200011319908"/>
    <s v="0010"/>
    <s v="0060"/>
    <s v="C1"/>
    <s v="10-60"/>
    <x v="0"/>
    <x v="0"/>
    <n v="10719"/>
    <x v="0"/>
  </r>
  <r>
    <s v="12530633410"/>
    <s v="25154COCH2AH"/>
    <s v="FA"/>
    <s v="R4"/>
    <d v="2025-06-03T00:00:00"/>
    <s v="48050452262"/>
    <s v="3106"/>
    <x v="0"/>
    <s v="10719"/>
    <s v="0"/>
    <n v="-5"/>
    <s v=""/>
    <n v="-5"/>
    <s v="USD"/>
    <s v="O1"/>
    <s v="USMO6560517090"/>
    <s v="1253063341010719"/>
    <s v=""/>
    <s v="FF_MD_07"/>
    <d v="2025-06-03T00:00:00"/>
    <d v="2025-06-05T00:00:00"/>
    <n v="0"/>
    <s v=""/>
    <s v=""/>
    <s v="3101688100"/>
    <s v="200012235707"/>
    <s v="0010"/>
    <s v="0060"/>
    <s v="R1"/>
    <s v="10-60"/>
    <x v="0"/>
    <x v="0"/>
    <n v="10719"/>
    <x v="0"/>
  </r>
  <r>
    <s v="12530633483"/>
    <s v="25154COCH2AH"/>
    <s v="FA"/>
    <s v="R4"/>
    <d v="2025-06-03T00:00:00"/>
    <s v=""/>
    <s v="3106"/>
    <x v="0"/>
    <s v="10469"/>
    <s v="0"/>
    <n v="-5"/>
    <s v=""/>
    <n v="-5"/>
    <s v="USD"/>
    <s v="O1"/>
    <s v="USMO6561314880"/>
    <s v="1253063348310469"/>
    <s v=""/>
    <s v="FF_MD_07"/>
    <d v="2025-06-03T00:00:00"/>
    <d v="2025-06-05T00:00:00"/>
    <n v="0"/>
    <s v=""/>
    <s v=""/>
    <s v="3101552545"/>
    <s v="200012713638"/>
    <s v="0010"/>
    <s v="0060"/>
    <s v="R1"/>
    <s v="10-60"/>
    <x v="0"/>
    <x v="0"/>
    <n v="10469"/>
    <x v="2"/>
  </r>
  <r>
    <s v="12530635977"/>
    <s v="25156INV01AI"/>
    <s v="FA"/>
    <s v="R4"/>
    <d v="2025-06-05T00:00:00"/>
    <s v=""/>
    <s v="3106"/>
    <x v="0"/>
    <s v="10719"/>
    <s v="0"/>
    <n v="-5"/>
    <s v=""/>
    <n v="-5"/>
    <s v="USD"/>
    <s v="O1"/>
    <s v="USMO6560510090"/>
    <s v="1253063597710719"/>
    <s v=""/>
    <s v="BATCH_ID"/>
    <d v="2025-06-05T00:00:00"/>
    <d v="2025-06-06T00:00:00"/>
    <n v="0"/>
    <s v=""/>
    <s v=""/>
    <s v="3101634941"/>
    <s v="200011193469"/>
    <s v="0010"/>
    <s v="0060"/>
    <s v="R1"/>
    <s v="10-60"/>
    <x v="0"/>
    <x v="0"/>
    <n v="10719"/>
    <x v="0"/>
  </r>
  <r>
    <s v="12530636107"/>
    <s v="25156INV01AI"/>
    <s v="FA"/>
    <s v="R4"/>
    <d v="2025-06-05T00:00:00"/>
    <s v=""/>
    <s v="3106"/>
    <x v="0"/>
    <s v="10719"/>
    <s v="0"/>
    <n v="-5"/>
    <s v=""/>
    <n v="-5"/>
    <s v="USD"/>
    <s v="O1"/>
    <s v="USMO6560512020"/>
    <s v="1253063610710719"/>
    <s v=""/>
    <s v="BATCH_ID"/>
    <d v="2025-06-05T00:00:00"/>
    <d v="2025-06-06T00:00:00"/>
    <n v="0"/>
    <s v=""/>
    <s v=""/>
    <s v="3101508722"/>
    <s v="200012082562"/>
    <s v="0010"/>
    <s v="0060"/>
    <s v="R1"/>
    <s v="10-60"/>
    <x v="0"/>
    <x v="0"/>
    <n v="10719"/>
    <x v="0"/>
  </r>
  <r>
    <s v="12530636354"/>
    <s v="25156INV01AI"/>
    <s v="FA"/>
    <s v="R4"/>
    <d v="2025-06-05T00:00:00"/>
    <s v=""/>
    <s v="3106"/>
    <x v="0"/>
    <s v="10719"/>
    <s v="0"/>
    <n v="-10.050000000000001"/>
    <s v=""/>
    <n v="-10.050000000000001"/>
    <s v="USD"/>
    <s v="O1"/>
    <s v="USMO6560597861"/>
    <s v="1253063635410719"/>
    <s v=""/>
    <s v="BATCH_ID"/>
    <d v="2025-06-05T00:00:00"/>
    <d v="2025-06-06T00:00:00"/>
    <n v="0"/>
    <s v=""/>
    <s v=""/>
    <s v="3101638350"/>
    <s v="200012992224"/>
    <s v="0010"/>
    <s v="0060"/>
    <s v="R1"/>
    <s v="10-60"/>
    <x v="0"/>
    <x v="0"/>
    <n v="10719"/>
    <x v="0"/>
  </r>
  <r>
    <s v="12530638672"/>
    <s v="25163INV01AW"/>
    <s v="FA"/>
    <s v="R4"/>
    <d v="2025-06-12T00:00:00"/>
    <s v=""/>
    <s v="3106"/>
    <x v="0"/>
    <s v="10719"/>
    <s v="0"/>
    <n v="-7.01"/>
    <s v=""/>
    <n v="-7.01"/>
    <s v="USD"/>
    <s v="O1"/>
    <s v="USMO6561684201"/>
    <s v="1253063867210719"/>
    <s v=""/>
    <s v="BATCH_ID"/>
    <d v="2025-06-12T00:00:00"/>
    <d v="2025-06-13T00:00:00"/>
    <n v="0"/>
    <s v=""/>
    <s v=""/>
    <s v="3101561660"/>
    <s v="200013105537"/>
    <s v="0010"/>
    <s v="0060"/>
    <s v="R1"/>
    <s v="10-60"/>
    <x v="0"/>
    <x v="0"/>
    <n v="10719"/>
    <x v="0"/>
  </r>
  <r>
    <s v="12530638693"/>
    <s v="25163INV01AW"/>
    <s v="FA"/>
    <s v="R4"/>
    <d v="2025-06-12T00:00:00"/>
    <s v=""/>
    <s v="3106"/>
    <x v="0"/>
    <s v="10719"/>
    <s v="0"/>
    <n v="-5"/>
    <s v=""/>
    <n v="-5"/>
    <s v="USD"/>
    <s v="O1"/>
    <s v="USMO6560522220"/>
    <s v="1253063869310719"/>
    <s v=""/>
    <s v="BATCH_ID"/>
    <d v="2025-06-12T00:00:00"/>
    <d v="2025-06-13T00:00:00"/>
    <n v="0"/>
    <s v=""/>
    <s v=""/>
    <s v="3101577302"/>
    <s v="200013114349"/>
    <s v="0010"/>
    <s v="0060"/>
    <s v="R1"/>
    <s v="10-60"/>
    <x v="0"/>
    <x v="0"/>
    <n v="10719"/>
    <x v="0"/>
  </r>
  <r>
    <s v="12530638775"/>
    <s v="25163INV01AW"/>
    <s v="FA"/>
    <s v="R4"/>
    <d v="2025-06-12T00:00:00"/>
    <s v=""/>
    <s v="3106"/>
    <x v="1"/>
    <s v="10514"/>
    <s v="0"/>
    <n v="-18.61"/>
    <s v=""/>
    <n v="-18.61"/>
    <s v="USD"/>
    <s v="O1"/>
    <s v="USMO6561315560"/>
    <s v="1253063877510514"/>
    <s v=""/>
    <s v="BATCH_ID"/>
    <d v="2025-06-12T00:00:00"/>
    <d v="2025-06-13T00:00:00"/>
    <n v="0"/>
    <s v=""/>
    <s v=""/>
    <s v="3101499148"/>
    <s v="200014482299"/>
    <s v="0010"/>
    <s v="0060"/>
    <s v="R1"/>
    <s v="10-60"/>
    <x v="0"/>
    <x v="1"/>
    <n v="10514"/>
    <x v="1"/>
  </r>
  <r>
    <s v="12530638775"/>
    <s v="25163INV01AW"/>
    <s v="FA"/>
    <s v="R4"/>
    <d v="2025-06-12T00:00:00"/>
    <s v=""/>
    <s v="3106"/>
    <x v="0"/>
    <s v="10469"/>
    <s v="0"/>
    <n v="-13.25"/>
    <s v=""/>
    <n v="-13.25"/>
    <s v="USD"/>
    <s v="O1"/>
    <s v="USMO6561315560"/>
    <s v="1253063877510469"/>
    <s v=""/>
    <s v="BATCH_ID"/>
    <d v="2025-06-12T00:00:00"/>
    <d v="2025-06-13T00:00:00"/>
    <n v="0"/>
    <s v=""/>
    <s v=""/>
    <s v="3101498957"/>
    <s v="200014482299"/>
    <s v="0010"/>
    <s v="0060"/>
    <s v="R1"/>
    <s v="10-60"/>
    <x v="0"/>
    <x v="0"/>
    <n v="10469"/>
    <x v="2"/>
  </r>
  <r>
    <s v="12530638889"/>
    <s v="25163INV01AW"/>
    <s v="FA"/>
    <s v="R4"/>
    <d v="2025-06-12T00:00:00"/>
    <s v=""/>
    <s v="3106"/>
    <x v="1"/>
    <s v="10514"/>
    <s v="0"/>
    <n v="-5"/>
    <s v=""/>
    <n v="-5"/>
    <s v="USD"/>
    <s v="O1"/>
    <s v="USMO6561314770"/>
    <s v="1253063888910514"/>
    <s v=""/>
    <s v="BATCH_ID"/>
    <d v="2025-06-12T00:00:00"/>
    <d v="2025-06-13T00:00:00"/>
    <n v="0"/>
    <s v=""/>
    <s v=""/>
    <s v="3102204128"/>
    <s v="200015827724"/>
    <s v="0010"/>
    <s v="0060"/>
    <s v="R1"/>
    <s v="10-60"/>
    <x v="0"/>
    <x v="1"/>
    <n v="10514"/>
    <x v="1"/>
  </r>
  <r>
    <s v="12530638889"/>
    <s v="25163INV01AW"/>
    <s v="FA"/>
    <s v="R4"/>
    <d v="2025-06-12T00:00:00"/>
    <s v=""/>
    <s v="3106"/>
    <x v="0"/>
    <s v="10469"/>
    <s v="0"/>
    <n v="-5"/>
    <s v=""/>
    <n v="-5"/>
    <s v="USD"/>
    <s v="O1"/>
    <s v="USMO6561314770"/>
    <s v="1253063888910469"/>
    <s v=""/>
    <s v="BATCH_ID"/>
    <d v="2025-06-12T00:00:00"/>
    <d v="2025-06-13T00:00:00"/>
    <n v="0"/>
    <s v=""/>
    <s v=""/>
    <s v="3102204125"/>
    <s v="200015827724"/>
    <s v="0010"/>
    <s v="0060"/>
    <s v="R1"/>
    <s v="10-60"/>
    <x v="0"/>
    <x v="0"/>
    <n v="10469"/>
    <x v="2"/>
  </r>
  <r>
    <s v="12530639595"/>
    <s v="25164INV01BB"/>
    <s v="FA"/>
    <s v="R4"/>
    <d v="2025-06-13T00:00:00"/>
    <s v=""/>
    <s v="3106"/>
    <x v="0"/>
    <s v="10469"/>
    <s v="0"/>
    <n v="-5"/>
    <s v=""/>
    <n v="-5"/>
    <s v="USD"/>
    <s v="O1"/>
    <s v="USMO6561313480"/>
    <s v="1253063959510469"/>
    <s v=""/>
    <s v="BATCH_ID"/>
    <d v="2025-06-13T00:00:00"/>
    <d v="2025-06-16T00:00:00"/>
    <n v="0"/>
    <s v=""/>
    <s v=""/>
    <s v="3101603218"/>
    <s v="200011317365"/>
    <s v="0010"/>
    <s v="0060"/>
    <s v="R1"/>
    <s v="10-60"/>
    <x v="0"/>
    <x v="0"/>
    <n v="10469"/>
    <x v="2"/>
  </r>
  <r>
    <s v="12530639595"/>
    <s v="25164INV01BB"/>
    <s v="FA"/>
    <s v="R4"/>
    <d v="2025-06-13T00:00:00"/>
    <s v=""/>
    <s v="3106"/>
    <x v="1"/>
    <s v="10514"/>
    <s v="0"/>
    <n v="-5"/>
    <s v=""/>
    <n v="-5"/>
    <s v="USD"/>
    <s v="O1"/>
    <s v="USMO6561313480"/>
    <s v="1253063959510514"/>
    <s v=""/>
    <s v="BATCH_ID"/>
    <d v="2025-06-13T00:00:00"/>
    <d v="2025-06-16T00:00:00"/>
    <n v="0"/>
    <s v=""/>
    <s v=""/>
    <s v="3101603314"/>
    <s v="200011317365"/>
    <s v="0010"/>
    <s v="0060"/>
    <s v="R1"/>
    <s v="10-60"/>
    <x v="0"/>
    <x v="1"/>
    <n v="10514"/>
    <x v="1"/>
  </r>
  <r>
    <s v="12530641505"/>
    <s v="25167INV01BN"/>
    <s v="FA"/>
    <s v="R4"/>
    <d v="2025-06-16T00:00:00"/>
    <s v=""/>
    <s v="3106"/>
    <x v="0"/>
    <s v="10469"/>
    <s v="0"/>
    <n v="-5"/>
    <s v=""/>
    <n v="-5"/>
    <s v="USD"/>
    <s v="O1"/>
    <s v="USMO6561320910"/>
    <s v="1253064150510469"/>
    <s v=""/>
    <s v="BATCH_ID"/>
    <d v="2025-06-16T00:00:00"/>
    <d v="2025-06-17T00:00:00"/>
    <n v="0"/>
    <s v=""/>
    <s v=""/>
    <s v="3101520215"/>
    <s v="200010945729"/>
    <s v="0010"/>
    <s v="0060"/>
    <s v="R1"/>
    <s v="10-60"/>
    <x v="0"/>
    <x v="0"/>
    <n v="10469"/>
    <x v="2"/>
  </r>
  <r>
    <s v="12530641505"/>
    <s v="25167INV01BN"/>
    <s v="FA"/>
    <s v="R4"/>
    <d v="2025-06-16T00:00:00"/>
    <s v=""/>
    <s v="3106"/>
    <x v="1"/>
    <s v="10514"/>
    <s v="0"/>
    <n v="-5"/>
    <s v=""/>
    <n v="-5"/>
    <s v="USD"/>
    <s v="O1"/>
    <s v="USMO6561320910"/>
    <s v="1253064150510514"/>
    <s v=""/>
    <s v="BATCH_ID"/>
    <d v="2025-06-16T00:00:00"/>
    <d v="2025-06-17T00:00:00"/>
    <n v="0"/>
    <s v=""/>
    <s v=""/>
    <s v="3101520120"/>
    <s v="200010945729"/>
    <s v="0010"/>
    <s v="0060"/>
    <s v="R1"/>
    <s v="10-60"/>
    <x v="0"/>
    <x v="1"/>
    <n v="10514"/>
    <x v="1"/>
  </r>
  <r>
    <s v="12530641634"/>
    <s v="25167INV01AP"/>
    <s v="FA"/>
    <s v="R4"/>
    <d v="2025-06-16T00:00:00"/>
    <s v=""/>
    <s v="3106"/>
    <x v="0"/>
    <s v="10469"/>
    <s v="0"/>
    <n v="-5"/>
    <s v=""/>
    <n v="-5"/>
    <s v="USD"/>
    <s v="O1"/>
    <s v="USMO6561317600"/>
    <s v="1253064163410469"/>
    <s v=""/>
    <s v="BATCH_ID"/>
    <d v="2025-06-16T00:00:00"/>
    <d v="2025-06-17T00:00:00"/>
    <n v="0"/>
    <s v=""/>
    <s v=""/>
    <s v="3101557110"/>
    <s v="200011473879"/>
    <s v="0010"/>
    <s v="0060"/>
    <s v="R1"/>
    <s v="10-60"/>
    <x v="0"/>
    <x v="0"/>
    <n v="10469"/>
    <x v="2"/>
  </r>
  <r>
    <s v="12530641634"/>
    <s v="25167INV01AP"/>
    <s v="FA"/>
    <s v="R4"/>
    <d v="2025-06-16T00:00:00"/>
    <s v=""/>
    <s v="3106"/>
    <x v="1"/>
    <s v="10514"/>
    <s v="0"/>
    <n v="-5"/>
    <s v=""/>
    <n v="-5"/>
    <s v="USD"/>
    <s v="O1"/>
    <s v="USMO6561317600"/>
    <s v="1253064163410514"/>
    <s v=""/>
    <s v="BATCH_ID"/>
    <d v="2025-06-16T00:00:00"/>
    <d v="2025-06-17T00:00:00"/>
    <n v="0"/>
    <s v=""/>
    <s v=""/>
    <s v="3101557297"/>
    <s v="200011473879"/>
    <s v="0010"/>
    <s v="0060"/>
    <s v="R1"/>
    <s v="10-60"/>
    <x v="0"/>
    <x v="1"/>
    <n v="10514"/>
    <x v="1"/>
  </r>
  <r>
    <s v="12530641829"/>
    <s v="25167INV01AP"/>
    <s v="FA"/>
    <s v="R4"/>
    <d v="2025-06-16T00:00:00"/>
    <s v=""/>
    <s v="3106"/>
    <x v="0"/>
    <s v="10469"/>
    <s v="0"/>
    <n v="-5"/>
    <s v=""/>
    <n v="-5"/>
    <s v="USD"/>
    <s v="O1"/>
    <s v="USMO6561326420"/>
    <s v="1253064182910469"/>
    <s v=""/>
    <s v="BATCH_ID"/>
    <d v="2025-06-16T00:00:00"/>
    <d v="2025-06-17T00:00:00"/>
    <n v="0"/>
    <s v=""/>
    <s v=""/>
    <s v="3101533016"/>
    <s v="200012408312"/>
    <s v="0010"/>
    <s v="0060"/>
    <s v="R1"/>
    <s v="10-60"/>
    <x v="0"/>
    <x v="0"/>
    <n v="10469"/>
    <x v="2"/>
  </r>
  <r>
    <s v="12530641829"/>
    <s v="25167INV01AP"/>
    <s v="FA"/>
    <s v="R4"/>
    <d v="2025-06-16T00:00:00"/>
    <s v=""/>
    <s v="3106"/>
    <x v="1"/>
    <s v="10514"/>
    <s v="0"/>
    <n v="-5"/>
    <s v=""/>
    <n v="-5"/>
    <s v="USD"/>
    <s v="O1"/>
    <s v="USMO6561326420"/>
    <s v="1253064182910514"/>
    <s v=""/>
    <s v="BATCH_ID"/>
    <d v="2025-06-16T00:00:00"/>
    <d v="2025-06-17T00:00:00"/>
    <n v="0"/>
    <s v=""/>
    <s v=""/>
    <s v="3101532923"/>
    <s v="200012408312"/>
    <s v="0010"/>
    <s v="0060"/>
    <s v="R1"/>
    <s v="10-60"/>
    <x v="0"/>
    <x v="1"/>
    <n v="10514"/>
    <x v="1"/>
  </r>
  <r>
    <s v="12530644465"/>
    <s v="25168INV01AR"/>
    <s v="FA"/>
    <s v="R4"/>
    <d v="2025-06-17T00:00:00"/>
    <s v=""/>
    <s v="3106"/>
    <x v="1"/>
    <s v="10720"/>
    <s v="0"/>
    <n v="-5"/>
    <s v=""/>
    <n v="-5"/>
    <s v="USD"/>
    <s v="O1"/>
    <s v="USMO6370127071"/>
    <s v="1253064446510720"/>
    <s v=""/>
    <s v="BATCH_ID"/>
    <d v="2025-06-17T00:00:00"/>
    <d v="2025-06-18T00:00:00"/>
    <n v="0"/>
    <s v=""/>
    <s v=""/>
    <s v="3101701069"/>
    <s v="200011085152"/>
    <s v="0010"/>
    <s v="0060"/>
    <s v="R1"/>
    <s v="10-60"/>
    <x v="0"/>
    <x v="1"/>
    <n v="10720"/>
    <x v="3"/>
  </r>
  <r>
    <s v="12530644528"/>
    <s v="25168INV01A6"/>
    <s v="FA"/>
    <s v="R4"/>
    <d v="2025-06-17T00:00:00"/>
    <s v=""/>
    <s v="3106"/>
    <x v="1"/>
    <s v="10514"/>
    <s v="0"/>
    <n v="-5"/>
    <s v=""/>
    <n v="-5"/>
    <s v="USD"/>
    <s v="O1"/>
    <s v="USMO6561311210"/>
    <s v="1253064452810514"/>
    <s v=""/>
    <s v="BATCH_ID"/>
    <d v="2025-06-17T00:00:00"/>
    <d v="2025-06-18T00:00:00"/>
    <n v="0"/>
    <s v=""/>
    <s v=""/>
    <s v="3101573030"/>
    <s v="200011546294"/>
    <s v="0010"/>
    <s v="0060"/>
    <s v="R1"/>
    <s v="10-60"/>
    <x v="0"/>
    <x v="1"/>
    <n v="10514"/>
    <x v="1"/>
  </r>
  <r>
    <s v="12530644528"/>
    <s v="25168INV01A6"/>
    <s v="FA"/>
    <s v="R4"/>
    <d v="2025-06-17T00:00:00"/>
    <s v=""/>
    <s v="3106"/>
    <x v="0"/>
    <s v="10469"/>
    <s v="0"/>
    <n v="-5"/>
    <s v=""/>
    <n v="-5"/>
    <s v="USD"/>
    <s v="O1"/>
    <s v="USMO6561311210"/>
    <s v="1253064452810469"/>
    <s v=""/>
    <s v="BATCH_ID"/>
    <d v="2025-06-17T00:00:00"/>
    <d v="2025-06-18T00:00:00"/>
    <n v="0"/>
    <s v=""/>
    <s v=""/>
    <s v="3101573224"/>
    <s v="200011546294"/>
    <s v="0010"/>
    <s v="0060"/>
    <s v="R1"/>
    <s v="10-60"/>
    <x v="0"/>
    <x v="0"/>
    <n v="10469"/>
    <x v="2"/>
  </r>
  <r>
    <s v="12530644582"/>
    <s v="25168INV01AR"/>
    <s v="FA"/>
    <s v="R4"/>
    <d v="2025-06-17T00:00:00"/>
    <s v=""/>
    <s v="3106"/>
    <x v="0"/>
    <s v="10719"/>
    <s v="0"/>
    <n v="-5"/>
    <s v=""/>
    <n v="-5"/>
    <s v="USD"/>
    <s v="O1"/>
    <s v="USMO6560516450"/>
    <s v="1253064458210719"/>
    <s v=""/>
    <s v="BATCH_ID"/>
    <d v="2025-06-17T00:00:00"/>
    <d v="2025-06-18T00:00:00"/>
    <n v="0"/>
    <s v=""/>
    <s v=""/>
    <s v="3101634462"/>
    <s v="200011085368"/>
    <s v="0010"/>
    <s v="0060"/>
    <s v="R1"/>
    <s v="10-60"/>
    <x v="0"/>
    <x v="0"/>
    <n v="10719"/>
    <x v="0"/>
  </r>
  <r>
    <s v="12530644936"/>
    <s v="25168INV01AR"/>
    <s v="FA"/>
    <s v="R4"/>
    <d v="2025-06-17T00:00:00"/>
    <s v=""/>
    <s v="3106"/>
    <x v="0"/>
    <s v="10719"/>
    <s v="0"/>
    <n v="-6.18"/>
    <s v=""/>
    <n v="-6.18"/>
    <s v="USD"/>
    <s v="O1"/>
    <s v="USMO6570592580"/>
    <s v="1253064493610719"/>
    <s v=""/>
    <s v="BATCH_ID"/>
    <d v="2025-06-17T00:00:00"/>
    <d v="2025-06-18T00:00:00"/>
    <n v="0"/>
    <s v=""/>
    <s v=""/>
    <s v="3101644326"/>
    <s v="200014045609"/>
    <s v="0010"/>
    <s v="0060"/>
    <s v="R1"/>
    <s v="10-60"/>
    <x v="0"/>
    <x v="0"/>
    <n v="10719"/>
    <x v="0"/>
  </r>
  <r>
    <s v="12530645037"/>
    <s v="25168INV01A6"/>
    <s v="FA"/>
    <s v="R4"/>
    <d v="2025-06-17T00:00:00"/>
    <s v=""/>
    <s v="3106"/>
    <x v="0"/>
    <s v="10719"/>
    <s v="0"/>
    <n v="-8.48"/>
    <s v=""/>
    <n v="-8.48"/>
    <s v="USD"/>
    <s v="O1"/>
    <s v="USMO6574096651"/>
    <s v="1253064503710719"/>
    <s v=""/>
    <s v="BATCH_ID"/>
    <d v="2025-06-17T00:00:00"/>
    <d v="2025-06-18T00:00:00"/>
    <n v="0"/>
    <s v=""/>
    <s v=""/>
    <s v="3102066533"/>
    <s v="200015155738"/>
    <s v="0010"/>
    <s v="0060"/>
    <s v="R1"/>
    <s v="10-60"/>
    <x v="0"/>
    <x v="0"/>
    <n v="10719"/>
    <x v="0"/>
  </r>
  <r>
    <s v="12530645105"/>
    <s v="25168INV01AR"/>
    <s v="FA"/>
    <s v="R4"/>
    <d v="2025-06-17T00:00:00"/>
    <s v=""/>
    <s v="3106"/>
    <x v="0"/>
    <s v="10719"/>
    <s v="0"/>
    <n v="-5.45"/>
    <s v=""/>
    <n v="-5.45"/>
    <s v="USD"/>
    <s v="O1"/>
    <s v="USMO6560516040"/>
    <s v="1253064510510719"/>
    <s v=""/>
    <s v="BATCH_ID"/>
    <d v="2025-06-17T00:00:00"/>
    <d v="2025-06-18T00:00:00"/>
    <n v="0"/>
    <s v=""/>
    <s v=""/>
    <s v="3102135734"/>
    <s v="200015497502"/>
    <s v="0010"/>
    <s v="0060"/>
    <s v="R1"/>
    <s v="10-60"/>
    <x v="0"/>
    <x v="0"/>
    <n v="10719"/>
    <x v="0"/>
  </r>
  <r>
    <s v="12530647010"/>
    <s v="25170INV01A5"/>
    <s v="FA"/>
    <s v="R4"/>
    <d v="2025-06-19T00:00:00"/>
    <s v=""/>
    <s v="3106"/>
    <x v="0"/>
    <s v="10469"/>
    <s v="0"/>
    <n v="-5"/>
    <s v=""/>
    <n v="-5"/>
    <s v="USD"/>
    <s v="O1"/>
    <s v="USMO6561322930"/>
    <s v="1253064701010469"/>
    <s v=""/>
    <s v="BATCH_ID"/>
    <d v="2025-06-19T00:00:00"/>
    <d v="2025-06-20T00:00:00"/>
    <n v="0"/>
    <s v=""/>
    <s v=""/>
    <s v="3101480610"/>
    <s v="200011900087"/>
    <s v="0010"/>
    <s v="0060"/>
    <s v="R1"/>
    <s v="10-60"/>
    <x v="0"/>
    <x v="0"/>
    <n v="10469"/>
    <x v="2"/>
  </r>
  <r>
    <s v="12530647010"/>
    <s v="25170INV01A5"/>
    <s v="FA"/>
    <s v="R4"/>
    <d v="2025-06-19T00:00:00"/>
    <s v=""/>
    <s v="3106"/>
    <x v="1"/>
    <s v="10514"/>
    <s v="0"/>
    <n v="-5"/>
    <s v=""/>
    <n v="-5"/>
    <s v="USD"/>
    <s v="O1"/>
    <s v="USMO6561322930"/>
    <s v="1253064701010514"/>
    <s v=""/>
    <s v="BATCH_ID"/>
    <d v="2025-06-19T00:00:00"/>
    <d v="2025-06-20T00:00:00"/>
    <n v="0"/>
    <s v=""/>
    <s v=""/>
    <s v="3101480512"/>
    <s v="200011900087"/>
    <s v="0010"/>
    <s v="0060"/>
    <s v="R1"/>
    <s v="10-60"/>
    <x v="0"/>
    <x v="1"/>
    <n v="10514"/>
    <x v="1"/>
  </r>
  <r>
    <s v="12530647080"/>
    <s v="25170INV01A5"/>
    <s v="FA"/>
    <s v="R4"/>
    <d v="2025-06-19T00:00:00"/>
    <s v=""/>
    <s v="3106"/>
    <x v="0"/>
    <s v="10469"/>
    <s v="0"/>
    <n v="-5"/>
    <s v=""/>
    <n v="-5"/>
    <s v="USD"/>
    <s v="O1"/>
    <s v="USMO6561322890"/>
    <s v="1253064708010469"/>
    <s v=""/>
    <s v="BATCH_ID"/>
    <d v="2025-06-19T00:00:00"/>
    <d v="2025-06-20T00:00:00"/>
    <n v="0"/>
    <s v=""/>
    <s v=""/>
    <s v="3101655210"/>
    <s v="200014363754"/>
    <s v="0010"/>
    <s v="0060"/>
    <s v="R1"/>
    <s v="10-60"/>
    <x v="0"/>
    <x v="0"/>
    <n v="10469"/>
    <x v="2"/>
  </r>
  <r>
    <s v="12530647080"/>
    <s v="25170INV01A5"/>
    <s v="FA"/>
    <s v="R4"/>
    <d v="2025-06-19T00:00:00"/>
    <s v=""/>
    <s v="3106"/>
    <x v="1"/>
    <s v="10514"/>
    <s v="0"/>
    <n v="-5"/>
    <s v=""/>
    <n v="-5"/>
    <s v="USD"/>
    <s v="O1"/>
    <s v="USMO6561322890"/>
    <s v="1253064708010514"/>
    <s v=""/>
    <s v="BATCH_ID"/>
    <d v="2025-06-19T00:00:00"/>
    <d v="2025-06-20T00:00:00"/>
    <n v="0"/>
    <s v=""/>
    <s v=""/>
    <s v="3101655113"/>
    <s v="200014363754"/>
    <s v="0010"/>
    <s v="0060"/>
    <s v="R1"/>
    <s v="10-60"/>
    <x v="0"/>
    <x v="1"/>
    <n v="10514"/>
    <x v="1"/>
  </r>
  <r>
    <s v="12530647159"/>
    <s v="25170INV01A4"/>
    <s v="FA"/>
    <s v="R4"/>
    <d v="2025-06-19T00:00:00"/>
    <s v=""/>
    <s v="3106"/>
    <x v="0"/>
    <s v="10469"/>
    <s v="0"/>
    <n v="-5"/>
    <s v=""/>
    <n v="-5"/>
    <s v="USD"/>
    <s v="O1"/>
    <s v="USMO6561332140"/>
    <s v="1253064715910469"/>
    <s v=""/>
    <s v="BATCH_ID"/>
    <d v="2025-06-19T00:00:00"/>
    <d v="2025-06-20T00:00:00"/>
    <n v="0"/>
    <s v=""/>
    <s v=""/>
    <s v="3101535472"/>
    <s v="200014566125"/>
    <s v="0010"/>
    <s v="0060"/>
    <s v="R1"/>
    <s v="10-60"/>
    <x v="0"/>
    <x v="0"/>
    <n v="10469"/>
    <x v="2"/>
  </r>
  <r>
    <s v="12530647159"/>
    <s v="25170INV01A4"/>
    <s v="FA"/>
    <s v="R4"/>
    <d v="2025-06-19T00:00:00"/>
    <s v=""/>
    <s v="3106"/>
    <x v="1"/>
    <s v="10514"/>
    <s v="0"/>
    <n v="-5"/>
    <s v=""/>
    <n v="-5"/>
    <s v="USD"/>
    <s v="O1"/>
    <s v="USMO6561332140"/>
    <s v="1253064715910514"/>
    <s v=""/>
    <s v="BATCH_ID"/>
    <d v="2025-06-19T00:00:00"/>
    <d v="2025-06-20T00:00:00"/>
    <n v="0"/>
    <s v=""/>
    <s v=""/>
    <s v="3101535567"/>
    <s v="200014566125"/>
    <s v="0010"/>
    <s v="0060"/>
    <s v="R1"/>
    <s v="10-60"/>
    <x v="0"/>
    <x v="1"/>
    <n v="10514"/>
    <x v="1"/>
  </r>
  <r>
    <s v="12530647183"/>
    <s v="25170INV01A5"/>
    <s v="FA"/>
    <s v="R4"/>
    <d v="2025-06-19T00:00:00"/>
    <s v=""/>
    <s v="3106"/>
    <x v="0"/>
    <s v="10719"/>
    <s v="0"/>
    <n v="-5"/>
    <s v=""/>
    <n v="-5"/>
    <s v="USD"/>
    <s v="O1"/>
    <s v="USMO6560562590"/>
    <s v="1253064718310719"/>
    <s v=""/>
    <s v="BATCH_ID"/>
    <d v="2025-06-19T00:00:00"/>
    <d v="2025-06-20T00:00:00"/>
    <n v="0"/>
    <s v=""/>
    <s v=""/>
    <s v="3101524951"/>
    <s v="200014345405"/>
    <s v="0010"/>
    <s v="0060"/>
    <s v="R1"/>
    <s v="10-60"/>
    <x v="0"/>
    <x v="0"/>
    <n v="10719"/>
    <x v="0"/>
  </r>
  <r>
    <s v="12530647272"/>
    <s v="25170INV01A4"/>
    <s v="FA"/>
    <s v="R4"/>
    <d v="2025-06-19T00:00:00"/>
    <s v=""/>
    <s v="3106"/>
    <x v="0"/>
    <s v="10719"/>
    <s v="0"/>
    <n v="-5"/>
    <s v=""/>
    <n v="-5"/>
    <s v="USD"/>
    <s v="O1"/>
    <s v="USMO6560527450"/>
    <s v="1253064727210719"/>
    <s v=""/>
    <s v="BATCH_ID"/>
    <d v="2025-06-19T00:00:00"/>
    <d v="2025-06-20T00:00:00"/>
    <n v="0"/>
    <s v=""/>
    <s v=""/>
    <s v="3102264815"/>
    <s v="200016141026"/>
    <s v="0010"/>
    <s v="0060"/>
    <s v="R1"/>
    <s v="10-60"/>
    <x v="0"/>
    <x v="0"/>
    <n v="10719"/>
    <x v="0"/>
  </r>
  <r>
    <s v="12530647274"/>
    <s v="25170INV01A4"/>
    <s v="FA"/>
    <s v="R4"/>
    <d v="2025-06-19T00:00:00"/>
    <s v=""/>
    <s v="3106"/>
    <x v="0"/>
    <s v="10719"/>
    <s v="0"/>
    <n v="-5"/>
    <s v=""/>
    <n v="-5"/>
    <s v="USD"/>
    <s v="O1"/>
    <s v="USMO6560526770"/>
    <s v="1253064727410719"/>
    <s v=""/>
    <s v="BATCH_ID"/>
    <d v="2025-06-19T00:00:00"/>
    <d v="2025-06-20T00:00:00"/>
    <n v="0"/>
    <s v=""/>
    <s v=""/>
    <s v="3102265470"/>
    <s v="200016139491"/>
    <s v="0010"/>
    <s v="0060"/>
    <s v="R1"/>
    <s v="10-60"/>
    <x v="0"/>
    <x v="0"/>
    <n v="10719"/>
    <x v="0"/>
  </r>
  <r>
    <s v="12530647275"/>
    <s v="25170INV01A4"/>
    <s v="FA"/>
    <s v="R4"/>
    <d v="2025-06-19T00:00:00"/>
    <s v=""/>
    <s v="3106"/>
    <x v="0"/>
    <s v="10719"/>
    <s v="0"/>
    <n v="-5"/>
    <s v=""/>
    <n v="-5"/>
    <s v="USD"/>
    <s v="O1"/>
    <s v="USMO6560526770"/>
    <s v="1253064727510719"/>
    <s v=""/>
    <s v="BATCH_ID"/>
    <d v="2025-06-19T00:00:00"/>
    <d v="2025-06-20T00:00:00"/>
    <n v="0"/>
    <s v=""/>
    <s v=""/>
    <s v="3102265470"/>
    <s v="200016139491"/>
    <s v="0010"/>
    <s v="0060"/>
    <s v="R1"/>
    <s v="10-60"/>
    <x v="0"/>
    <x v="0"/>
    <n v="10719"/>
    <x v="0"/>
  </r>
  <r>
    <s v="12530647276"/>
    <s v="25170INV01A4"/>
    <s v="FA"/>
    <s v="R4"/>
    <d v="2025-06-19T00:00:00"/>
    <s v=""/>
    <s v="3106"/>
    <x v="0"/>
    <s v="10719"/>
    <s v="0"/>
    <n v="-5"/>
    <s v=""/>
    <n v="-5"/>
    <s v="USD"/>
    <s v="O1"/>
    <s v="USMO6560526770"/>
    <s v="1253064727610719"/>
    <s v=""/>
    <s v="BATCH_ID"/>
    <d v="2025-06-19T00:00:00"/>
    <d v="2025-06-20T00:00:00"/>
    <n v="0"/>
    <s v=""/>
    <s v=""/>
    <s v="3102265470"/>
    <s v="200016139491"/>
    <s v="0010"/>
    <s v="0060"/>
    <s v="R1"/>
    <s v="10-60"/>
    <x v="0"/>
    <x v="0"/>
    <n v="10719"/>
    <x v="0"/>
  </r>
  <r>
    <s v="12530647277"/>
    <s v="25170INV01A4"/>
    <s v="FA"/>
    <s v="R4"/>
    <d v="2025-06-19T00:00:00"/>
    <s v=""/>
    <s v="3106"/>
    <x v="0"/>
    <s v="10719"/>
    <s v="0"/>
    <n v="-5"/>
    <s v=""/>
    <n v="-5"/>
    <s v="USD"/>
    <s v="O1"/>
    <s v="USMO6560526770"/>
    <s v="1253064727710719"/>
    <s v=""/>
    <s v="BATCH_ID"/>
    <d v="2025-06-19T00:00:00"/>
    <d v="2025-06-20T00:00:00"/>
    <n v="0"/>
    <s v=""/>
    <s v=""/>
    <s v="3102265470"/>
    <s v="200016139491"/>
    <s v="0010"/>
    <s v="0060"/>
    <s v="R1"/>
    <s v="10-60"/>
    <x v="0"/>
    <x v="0"/>
    <n v="10719"/>
    <x v="0"/>
  </r>
  <r>
    <s v="12530647303"/>
    <s v="25170INV01A4"/>
    <s v="FA"/>
    <s v="R4"/>
    <d v="2025-06-19T00:00:00"/>
    <s v=""/>
    <s v="3106"/>
    <x v="1"/>
    <s v="10721"/>
    <s v="0"/>
    <n v="-5.32"/>
    <s v=""/>
    <n v="-5.32"/>
    <s v="USD"/>
    <s v="O1"/>
    <s v="USMO6568694041"/>
    <s v="1253064730310721"/>
    <s v=""/>
    <s v="BATCH_ID"/>
    <d v="2025-06-19T00:00:00"/>
    <d v="2025-06-20T00:00:00"/>
    <n v="0"/>
    <s v=""/>
    <s v=""/>
    <s v="3102264739"/>
    <s v="200016140010"/>
    <s v="0010"/>
    <s v="0060"/>
    <s v="R1"/>
    <s v="10-60"/>
    <x v="0"/>
    <x v="1"/>
    <n v="10721"/>
    <x v="4"/>
  </r>
  <r>
    <s v="12530647303"/>
    <s v="25170INV01A4"/>
    <s v="FA"/>
    <s v="R4"/>
    <d v="2025-06-19T00:00:00"/>
    <s v=""/>
    <s v="3106"/>
    <x v="0"/>
    <s v="10719"/>
    <s v="0"/>
    <n v="-5"/>
    <s v=""/>
    <n v="-5"/>
    <s v="USD"/>
    <s v="O1"/>
    <s v="USMO6568694041"/>
    <s v="1253064730310719"/>
    <s v=""/>
    <s v="BATCH_ID"/>
    <d v="2025-06-19T00:00:00"/>
    <d v="2025-06-20T00:00:00"/>
    <n v="0"/>
    <s v=""/>
    <s v=""/>
    <s v="3102264738"/>
    <s v="200016140010"/>
    <s v="0010"/>
    <s v="0060"/>
    <s v="R1"/>
    <s v="10-60"/>
    <x v="0"/>
    <x v="0"/>
    <n v="10719"/>
    <x v="0"/>
  </r>
  <r>
    <s v="12530649280"/>
    <s v="25171INV01A2"/>
    <s v="FA"/>
    <s v="R4"/>
    <d v="2025-06-20T00:00:00"/>
    <s v=""/>
    <s v="3106"/>
    <x v="0"/>
    <s v="10469"/>
    <s v="0"/>
    <n v="-5"/>
    <s v=""/>
    <n v="-5"/>
    <s v="USD"/>
    <s v="O1"/>
    <s v="USMO6561323270"/>
    <s v="1253064928010469"/>
    <s v=""/>
    <s v="BATCH_ID"/>
    <d v="2025-06-20T00:00:00"/>
    <d v="2025-06-23T00:00:00"/>
    <n v="0"/>
    <s v=""/>
    <s v=""/>
    <s v="3101482486"/>
    <s v="200012133100"/>
    <s v="0010"/>
    <s v="0060"/>
    <s v="R1"/>
    <s v="10-60"/>
    <x v="0"/>
    <x v="0"/>
    <n v="10469"/>
    <x v="2"/>
  </r>
  <r>
    <s v="12530649280"/>
    <s v="25171INV01A2"/>
    <s v="FA"/>
    <s v="R4"/>
    <d v="2025-06-20T00:00:00"/>
    <s v=""/>
    <s v="3106"/>
    <x v="1"/>
    <s v="10514"/>
    <s v="0"/>
    <n v="-5"/>
    <s v=""/>
    <n v="-5"/>
    <s v="USD"/>
    <s v="O1"/>
    <s v="USMO6561323270"/>
    <s v="1253064928010514"/>
    <s v=""/>
    <s v="BATCH_ID"/>
    <d v="2025-06-20T00:00:00"/>
    <d v="2025-06-23T00:00:00"/>
    <n v="0"/>
    <s v=""/>
    <s v=""/>
    <s v="3101482390"/>
    <s v="200012133100"/>
    <s v="0010"/>
    <s v="0060"/>
    <s v="R1"/>
    <s v="10-60"/>
    <x v="0"/>
    <x v="1"/>
    <n v="10514"/>
    <x v="1"/>
  </r>
  <r>
    <s v="12530649321"/>
    <s v="25171INV01A2"/>
    <s v="FA"/>
    <s v="R4"/>
    <d v="2025-06-20T00:00:00"/>
    <s v=""/>
    <s v="3106"/>
    <x v="1"/>
    <s v="10514"/>
    <s v="0"/>
    <n v="-5"/>
    <s v=""/>
    <n v="-5"/>
    <s v="USD"/>
    <s v="O1"/>
    <s v="USMO6561320150"/>
    <s v="1253064932110514"/>
    <s v=""/>
    <s v="BATCH_ID"/>
    <d v="2025-06-20T00:00:00"/>
    <d v="2025-06-23T00:00:00"/>
    <n v="0"/>
    <s v=""/>
    <s v=""/>
    <s v="3101652667"/>
    <s v="200012151094"/>
    <s v="0010"/>
    <s v="0060"/>
    <s v="C1"/>
    <s v="10-60"/>
    <x v="0"/>
    <x v="1"/>
    <n v="10514"/>
    <x v="1"/>
  </r>
  <r>
    <s v="12530649322"/>
    <s v="25171INV01A2"/>
    <s v="FA"/>
    <s v="R4"/>
    <d v="2025-06-20T00:00:00"/>
    <s v=""/>
    <s v="3106"/>
    <x v="0"/>
    <s v="10469"/>
    <s v="0"/>
    <n v="-5"/>
    <s v=""/>
    <n v="-5"/>
    <s v="USD"/>
    <s v="O1"/>
    <s v="USMO6561320150"/>
    <s v="1253064932210469"/>
    <s v=""/>
    <s v="BATCH_ID"/>
    <d v="2025-06-20T00:00:00"/>
    <d v="2025-06-23T00:00:00"/>
    <n v="0"/>
    <s v=""/>
    <s v=""/>
    <s v="3101652570"/>
    <s v="200012151110"/>
    <s v="0010"/>
    <s v="0060"/>
    <s v="C1"/>
    <s v="10-60"/>
    <x v="0"/>
    <x v="0"/>
    <n v="10469"/>
    <x v="2"/>
  </r>
  <r>
    <s v="12530649322"/>
    <s v="25171INV01A2"/>
    <s v="FA"/>
    <s v="R4"/>
    <d v="2025-06-20T00:00:00"/>
    <s v=""/>
    <s v="3106"/>
    <x v="1"/>
    <s v="10514"/>
    <s v="0"/>
    <n v="-5"/>
    <s v=""/>
    <n v="-5"/>
    <s v="USD"/>
    <s v="O1"/>
    <s v="USMO6561320150"/>
    <s v="1253064932210514"/>
    <s v=""/>
    <s v="BATCH_ID"/>
    <d v="2025-06-20T00:00:00"/>
    <d v="2025-06-23T00:00:00"/>
    <n v="0"/>
    <s v=""/>
    <s v=""/>
    <s v="3101652857"/>
    <s v="200012151110"/>
    <s v="0010"/>
    <s v="0060"/>
    <s v="C1"/>
    <s v="10-60"/>
    <x v="0"/>
    <x v="1"/>
    <n v="10514"/>
    <x v="1"/>
  </r>
  <r>
    <s v="12530649360"/>
    <s v="25171INV01A2"/>
    <s v="FA"/>
    <s v="R4"/>
    <d v="2025-06-20T00:00:00"/>
    <s v=""/>
    <s v="3106"/>
    <x v="0"/>
    <s v="10719"/>
    <s v="0"/>
    <n v="-5"/>
    <s v=""/>
    <n v="-5"/>
    <s v="USD"/>
    <s v="O1"/>
    <s v="USMO6301622240"/>
    <s v="1253064936010719"/>
    <s v=""/>
    <s v="BATCH_ID"/>
    <d v="2025-06-20T00:00:00"/>
    <d v="2025-06-23T00:00:00"/>
    <n v="0"/>
    <s v=""/>
    <s v=""/>
    <s v="3101525360"/>
    <s v="200012152464"/>
    <s v="0010"/>
    <s v="0060"/>
    <s v="R1"/>
    <s v="10-60"/>
    <x v="0"/>
    <x v="0"/>
    <n v="10719"/>
    <x v="0"/>
  </r>
  <r>
    <s v="12530649367"/>
    <s v="25171INV01A2"/>
    <s v="FA"/>
    <s v="R4"/>
    <d v="2025-06-20T00:00:00"/>
    <s v=""/>
    <s v="3106"/>
    <x v="0"/>
    <s v="10719"/>
    <s v="0"/>
    <n v="-5"/>
    <s v=""/>
    <n v="-5"/>
    <s v="USD"/>
    <s v="O1"/>
    <s v="USMO6306960051"/>
    <s v="1253064936710719"/>
    <s v=""/>
    <s v="BATCH_ID"/>
    <d v="2025-06-20T00:00:00"/>
    <d v="2025-06-23T00:00:00"/>
    <n v="0"/>
    <s v=""/>
    <s v=""/>
    <s v="3101501835"/>
    <s v="200012153314"/>
    <s v="0010"/>
    <s v="0060"/>
    <s v="R1"/>
    <s v="10-60"/>
    <x v="0"/>
    <x v="0"/>
    <n v="10719"/>
    <x v="0"/>
  </r>
  <r>
    <s v="12530649372"/>
    <s v="25171INV01AZ"/>
    <s v="FA"/>
    <s v="R4"/>
    <d v="2025-06-20T00:00:00"/>
    <s v=""/>
    <s v="3106"/>
    <x v="0"/>
    <s v="10719"/>
    <s v="0"/>
    <n v="-8.6300000000000008"/>
    <s v=""/>
    <n v="-8.6300000000000008"/>
    <s v="USD"/>
    <s v="O1"/>
    <s v="USMO6306960541"/>
    <s v="1253064937210719"/>
    <s v=""/>
    <s v="BATCH_ID"/>
    <d v="2025-06-20T00:00:00"/>
    <d v="2025-06-23T00:00:00"/>
    <n v="0"/>
    <s v=""/>
    <s v=""/>
    <s v="3101602068"/>
    <s v="200012729063"/>
    <s v="0010"/>
    <s v="0060"/>
    <s v="R1"/>
    <s v="10-60"/>
    <x v="0"/>
    <x v="0"/>
    <n v="10719"/>
    <x v="0"/>
  </r>
  <r>
    <s v="12530649399"/>
    <s v="25171INV01A2"/>
    <s v="FA"/>
    <s v="R4"/>
    <d v="2025-06-20T00:00:00"/>
    <s v=""/>
    <s v="3106"/>
    <x v="0"/>
    <s v="10719"/>
    <s v="0"/>
    <n v="-5"/>
    <s v=""/>
    <n v="-5"/>
    <s v="USD"/>
    <s v="O1"/>
    <s v="USMO6305117631"/>
    <s v="1253064939910719"/>
    <s v=""/>
    <s v="BATCH_ID"/>
    <d v="2025-06-20T00:00:00"/>
    <d v="2025-06-23T00:00:00"/>
    <n v="0"/>
    <s v=""/>
    <s v=""/>
    <s v="3101638927"/>
    <s v="200012152753"/>
    <s v="0010"/>
    <s v="0060"/>
    <s v="R1"/>
    <s v="10-60"/>
    <x v="0"/>
    <x v="0"/>
    <n v="10719"/>
    <x v="0"/>
  </r>
  <r>
    <s v="12530649428"/>
    <s v="25171INV01AZ"/>
    <s v="FA"/>
    <s v="R4"/>
    <d v="2025-06-20T00:00:00"/>
    <s v=""/>
    <s v="3106"/>
    <x v="0"/>
    <s v="10719"/>
    <s v="0"/>
    <n v="-5"/>
    <s v=""/>
    <n v="-5"/>
    <s v="USD"/>
    <s v="O1"/>
    <s v="USMO6560528970"/>
    <s v="1253064942810719"/>
    <s v=""/>
    <s v="BATCH_ID"/>
    <d v="2025-06-20T00:00:00"/>
    <d v="2025-06-23T00:00:00"/>
    <n v="0"/>
    <s v=""/>
    <s v=""/>
    <s v="3101693919"/>
    <s v="200012710592"/>
    <s v="0010"/>
    <s v="0060"/>
    <s v="R1"/>
    <s v="10-60"/>
    <x v="0"/>
    <x v="0"/>
    <n v="10719"/>
    <x v="0"/>
  </r>
  <r>
    <s v="12530649433"/>
    <s v="25171INV01AZ"/>
    <s v="FA"/>
    <s v="R4"/>
    <d v="2025-06-20T00:00:00"/>
    <s v=""/>
    <s v="3106"/>
    <x v="0"/>
    <s v="10719"/>
    <s v="0"/>
    <n v="-5"/>
    <s v=""/>
    <n v="-5"/>
    <s v="USD"/>
    <s v="O1"/>
    <s v="USMO6301622010"/>
    <s v="1253064943310719"/>
    <s v=""/>
    <s v="BATCH_ID"/>
    <d v="2025-06-20T00:00:00"/>
    <d v="2025-06-23T00:00:00"/>
    <n v="0"/>
    <s v=""/>
    <s v=""/>
    <s v="3101543897"/>
    <s v="200012718215"/>
    <s v="0010"/>
    <s v="0060"/>
    <s v="R1"/>
    <s v="10-60"/>
    <x v="0"/>
    <x v="0"/>
    <n v="10719"/>
    <x v="0"/>
  </r>
  <r>
    <s v="12530649534"/>
    <s v="25171INV01AZ"/>
    <s v="FA"/>
    <s v="R4"/>
    <d v="2025-06-20T00:00:00"/>
    <s v=""/>
    <s v="3106"/>
    <x v="0"/>
    <s v="10719"/>
    <s v="0"/>
    <n v="-5"/>
    <s v=""/>
    <n v="-5"/>
    <s v="USD"/>
    <s v="O1"/>
    <s v="USMO6560520420"/>
    <s v="1253064953410719"/>
    <s v=""/>
    <s v="BATCH_ID"/>
    <d v="2025-06-20T00:00:00"/>
    <d v="2025-06-23T00:00:00"/>
    <n v="0"/>
    <s v=""/>
    <s v=""/>
    <s v="3101591756"/>
    <s v="200012733164"/>
    <s v="0010"/>
    <s v="0060"/>
    <s v="R1"/>
    <s v="10-60"/>
    <x v="0"/>
    <x v="0"/>
    <n v="10719"/>
    <x v="0"/>
  </r>
  <r>
    <s v="12530649626"/>
    <s v="25171INV01AZ"/>
    <s v="FA"/>
    <s v="R4"/>
    <d v="2025-06-20T00:00:00"/>
    <s v=""/>
    <s v="3106"/>
    <x v="0"/>
    <s v="10719"/>
    <s v="0"/>
    <n v="-5"/>
    <s v=""/>
    <n v="-5"/>
    <s v="USD"/>
    <s v="O1"/>
    <s v="USMO6305117291"/>
    <s v="1253064962610719"/>
    <s v=""/>
    <s v="BATCH_ID"/>
    <d v="2025-06-20T00:00:00"/>
    <d v="2025-06-23T00:00:00"/>
    <n v="0"/>
    <s v=""/>
    <s v=""/>
    <s v="3101556938"/>
    <s v="200014293225"/>
    <s v="0010"/>
    <s v="0060"/>
    <s v="R1"/>
    <s v="10-60"/>
    <x v="0"/>
    <x v="0"/>
    <n v="10719"/>
    <x v="0"/>
  </r>
  <r>
    <s v="12530649650"/>
    <s v="25171INV01A2"/>
    <s v="FA"/>
    <s v="R4"/>
    <d v="2025-06-20T00:00:00"/>
    <s v=""/>
    <s v="3106"/>
    <x v="0"/>
    <s v="10719"/>
    <s v="0"/>
    <n v="-8.02"/>
    <s v=""/>
    <n v="-8.02"/>
    <s v="USD"/>
    <s v="O1"/>
    <s v="USMO6560520130"/>
    <s v="1253064965010719"/>
    <s v=""/>
    <s v="BATCH_ID"/>
    <d v="2025-06-20T00:00:00"/>
    <d v="2025-06-23T00:00:00"/>
    <n v="0"/>
    <s v=""/>
    <s v=""/>
    <s v="3101491567"/>
    <s v="200013908567"/>
    <s v="0010"/>
    <s v="0060"/>
    <s v="R1"/>
    <s v="10-60"/>
    <x v="0"/>
    <x v="0"/>
    <n v="10719"/>
    <x v="0"/>
  </r>
  <r>
    <s v="12530649696"/>
    <s v="25171INV01A2"/>
    <s v="FA"/>
    <s v="R4"/>
    <d v="2025-06-20T00:00:00"/>
    <s v=""/>
    <s v="3106"/>
    <x v="1"/>
    <s v="10514"/>
    <s v="0"/>
    <n v="-9.0500000000000007"/>
    <s v=""/>
    <n v="-9.0500000000000007"/>
    <s v="USD"/>
    <s v="O1"/>
    <s v="USMO6561320290"/>
    <s v="1253064969610514"/>
    <s v=""/>
    <s v="BATCH_ID"/>
    <d v="2025-06-20T00:00:00"/>
    <d v="2025-06-23T00:00:00"/>
    <n v="0"/>
    <s v=""/>
    <s v=""/>
    <s v="3102093226"/>
    <s v="200015295203"/>
    <s v="0010"/>
    <s v="0060"/>
    <s v="R1"/>
    <s v="10-60"/>
    <x v="0"/>
    <x v="1"/>
    <n v="10514"/>
    <x v="1"/>
  </r>
  <r>
    <s v="12530649696"/>
    <s v="25171INV01A2"/>
    <s v="FA"/>
    <s v="R4"/>
    <d v="2025-06-20T00:00:00"/>
    <s v=""/>
    <s v="3106"/>
    <x v="0"/>
    <s v="10469"/>
    <s v="0"/>
    <n v="-5.97"/>
    <s v=""/>
    <n v="-5.97"/>
    <s v="USD"/>
    <s v="O1"/>
    <s v="USMO6561320290"/>
    <s v="1253064969610469"/>
    <s v=""/>
    <s v="BATCH_ID"/>
    <d v="2025-06-20T00:00:00"/>
    <d v="2025-06-23T00:00:00"/>
    <n v="0"/>
    <s v=""/>
    <s v=""/>
    <s v="3102093225"/>
    <s v="200015295203"/>
    <s v="0010"/>
    <s v="0060"/>
    <s v="R1"/>
    <s v="10-60"/>
    <x v="0"/>
    <x v="0"/>
    <n v="10469"/>
    <x v="2"/>
  </r>
  <r>
    <s v="12530649796"/>
    <s v="25171INV01A2"/>
    <s v="FA"/>
    <s v="R4"/>
    <d v="2025-06-20T00:00:00"/>
    <s v=""/>
    <s v="3106"/>
    <x v="0"/>
    <s v="10719"/>
    <s v="0"/>
    <n v="-5"/>
    <s v=""/>
    <n v="-5"/>
    <s v="USD"/>
    <s v="O1"/>
    <s v="USMO6560520310"/>
    <s v="1253064979610719"/>
    <s v=""/>
    <s v="BATCH_ID"/>
    <d v="2025-06-20T00:00:00"/>
    <d v="2025-06-23T00:00:00"/>
    <n v="0"/>
    <s v=""/>
    <s v=""/>
    <s v="3102094163"/>
    <s v="200015298769"/>
    <s v="0010"/>
    <s v="0060"/>
    <s v="R1"/>
    <s v="10-60"/>
    <x v="0"/>
    <x v="0"/>
    <n v="10719"/>
    <x v="0"/>
  </r>
  <r>
    <s v="12530649802"/>
    <s v="25171INV01AZ"/>
    <s v="FA"/>
    <s v="R4"/>
    <d v="2025-06-20T00:00:00"/>
    <s v=""/>
    <s v="3106"/>
    <x v="0"/>
    <s v="10719"/>
    <s v="0"/>
    <n v="-5"/>
    <s v=""/>
    <n v="-5"/>
    <s v="USD"/>
    <s v="O1"/>
    <s v="USMO6560520910"/>
    <s v="1253064980210719"/>
    <s v=""/>
    <s v="BATCH_ID"/>
    <d v="2025-06-20T00:00:00"/>
    <d v="2025-06-23T00:00:00"/>
    <n v="0"/>
    <s v=""/>
    <s v=""/>
    <s v="3102182480"/>
    <s v="200015725449"/>
    <s v="0010"/>
    <s v="0060"/>
    <s v="R1"/>
    <s v="10-60"/>
    <x v="0"/>
    <x v="0"/>
    <n v="10719"/>
    <x v="0"/>
  </r>
  <r>
    <s v="12530650035"/>
    <s v="25171INV01A2"/>
    <s v="FA"/>
    <s v="R4"/>
    <d v="2025-06-20T00:00:00"/>
    <s v=""/>
    <s v="3106"/>
    <x v="0"/>
    <s v="10719"/>
    <s v="0"/>
    <n v="-5"/>
    <s v=""/>
    <n v="-5"/>
    <s v="USD"/>
    <s v="O1"/>
    <s v="USMO6560518510"/>
    <s v="1253065003510719"/>
    <s v=""/>
    <s v="BATCH_ID"/>
    <d v="2025-06-20T00:00:00"/>
    <d v="2025-06-23T00:00:00"/>
    <n v="0"/>
    <s v=""/>
    <s v=""/>
    <s v="3102301341"/>
    <s v="200016321651"/>
    <s v="0010"/>
    <s v="0060"/>
    <s v="R1"/>
    <s v="10-60"/>
    <x v="0"/>
    <x v="0"/>
    <n v="10719"/>
    <x v="0"/>
  </r>
  <r>
    <s v="12530652242"/>
    <s v="25175INV01A2"/>
    <s v="FA"/>
    <s v="R4"/>
    <d v="2025-06-24T00:00:00"/>
    <s v=""/>
    <s v="3106"/>
    <x v="0"/>
    <s v="10719"/>
    <s v="0"/>
    <n v="-5"/>
    <s v=""/>
    <n v="-5"/>
    <s v="USD"/>
    <s v="O1"/>
    <s v="USMO6560522150"/>
    <s v="1253065224210719"/>
    <s v=""/>
    <s v="BATCH_ID"/>
    <d v="2025-06-24T00:00:00"/>
    <d v="2025-06-25T00:00:00"/>
    <n v="0"/>
    <s v=""/>
    <s v=""/>
    <s v="3101628702"/>
    <s v="200011939390"/>
    <s v="0010"/>
    <s v="0060"/>
    <s v="R1"/>
    <s v="10-60"/>
    <x v="0"/>
    <x v="0"/>
    <n v="10719"/>
    <x v="0"/>
  </r>
  <r>
    <s v="12530652246"/>
    <s v="25175INV01AY"/>
    <s v="FA"/>
    <s v="R4"/>
    <d v="2025-06-24T00:00:00"/>
    <s v=""/>
    <s v="3106"/>
    <x v="0"/>
    <s v="10719"/>
    <s v="0"/>
    <n v="-10.29"/>
    <s v=""/>
    <n v="-10.29"/>
    <s v="USD"/>
    <s v="O1"/>
    <s v="USMO6560526660"/>
    <s v="1253065224610719"/>
    <s v=""/>
    <s v="BATCH_ID"/>
    <d v="2025-06-24T00:00:00"/>
    <d v="2025-06-25T00:00:00"/>
    <n v="0"/>
    <s v=""/>
    <s v=""/>
    <s v="3101546072"/>
    <s v="200011514979"/>
    <s v="0010"/>
    <s v="0060"/>
    <s v="R1"/>
    <s v="10-60"/>
    <x v="0"/>
    <x v="0"/>
    <n v="10719"/>
    <x v="0"/>
  </r>
  <r>
    <s v="12530652297"/>
    <s v="25175INV01AY"/>
    <s v="FA"/>
    <s v="R4"/>
    <d v="2025-06-24T00:00:00"/>
    <s v=""/>
    <s v="3106"/>
    <x v="0"/>
    <s v="10719"/>
    <s v="0"/>
    <n v="-5.08"/>
    <s v=""/>
    <n v="-5.08"/>
    <s v="USD"/>
    <s v="O1"/>
    <s v="USMO6560522130"/>
    <s v="1253065229710719"/>
    <s v=""/>
    <s v="BATCH_ID"/>
    <d v="2025-06-24T00:00:00"/>
    <d v="2025-06-25T00:00:00"/>
    <n v="0"/>
    <s v=""/>
    <s v=""/>
    <s v="3101643971"/>
    <s v="200011516818"/>
    <s v="0010"/>
    <s v="0060"/>
    <s v="R1"/>
    <s v="10-60"/>
    <x v="0"/>
    <x v="0"/>
    <n v="10719"/>
    <x v="0"/>
  </r>
  <r>
    <s v="12530652406"/>
    <s v="25175INV01AH"/>
    <s v="FA"/>
    <s v="R4"/>
    <d v="2025-06-24T00:00:00"/>
    <s v=""/>
    <s v="3106"/>
    <x v="0"/>
    <s v="10719"/>
    <s v="0"/>
    <n v="-7.09"/>
    <s v=""/>
    <n v="-7.09"/>
    <s v="USD"/>
    <s v="O1"/>
    <s v="USMO6560522340"/>
    <s v="1253065240610719"/>
    <s v=""/>
    <s v="BATCH_ID"/>
    <d v="2025-06-24T00:00:00"/>
    <d v="2025-06-25T00:00:00"/>
    <n v="0"/>
    <s v=""/>
    <s v=""/>
    <s v="3101667765"/>
    <s v="200012120313"/>
    <s v="0010"/>
    <s v="0060"/>
    <s v="R1"/>
    <s v="10-60"/>
    <x v="0"/>
    <x v="0"/>
    <n v="10719"/>
    <x v="0"/>
  </r>
  <r>
    <s v="12530652431"/>
    <s v="25175INV01A2"/>
    <s v="FA"/>
    <s v="R4"/>
    <d v="2025-06-24T00:00:00"/>
    <s v=""/>
    <s v="3106"/>
    <x v="0"/>
    <s v="10719"/>
    <s v="0"/>
    <n v="-5"/>
    <s v=""/>
    <n v="-5"/>
    <s v="USD"/>
    <s v="O1"/>
    <s v="USMO6560517050"/>
    <s v="1253065243110719"/>
    <s v=""/>
    <s v="BATCH_ID"/>
    <d v="2025-06-24T00:00:00"/>
    <d v="2025-06-25T00:00:00"/>
    <n v="0"/>
    <s v=""/>
    <s v=""/>
    <s v="3101601695"/>
    <s v="200011931868"/>
    <s v="0010"/>
    <s v="0060"/>
    <s v="R1"/>
    <s v="10-60"/>
    <x v="0"/>
    <x v="0"/>
    <n v="10719"/>
    <x v="0"/>
  </r>
  <r>
    <s v="12530652436"/>
    <s v="25175INV01AY"/>
    <s v="FA"/>
    <s v="R4"/>
    <d v="2025-06-24T00:00:00"/>
    <s v=""/>
    <s v="3106"/>
    <x v="0"/>
    <s v="10719"/>
    <s v="0"/>
    <n v="-14.14"/>
    <s v=""/>
    <n v="-14.14"/>
    <s v="USD"/>
    <s v="O1"/>
    <s v="USMO6560515340"/>
    <s v="1253065243610719"/>
    <s v=""/>
    <s v="BATCH_ID"/>
    <d v="2025-06-24T00:00:00"/>
    <d v="2025-06-25T00:00:00"/>
    <n v="0"/>
    <s v=""/>
    <s v=""/>
    <s v="3101633512"/>
    <s v="200011548134"/>
    <s v="0010"/>
    <s v="0060"/>
    <s v="R1"/>
    <s v="10-60"/>
    <x v="0"/>
    <x v="0"/>
    <n v="10719"/>
    <x v="0"/>
  </r>
  <r>
    <s v="12530652438"/>
    <s v="25175INV01AY"/>
    <s v="FA"/>
    <s v="R4"/>
    <d v="2025-06-24T00:00:00"/>
    <s v=""/>
    <s v="3106"/>
    <x v="0"/>
    <s v="10719"/>
    <s v="0"/>
    <n v="-14.72"/>
    <s v=""/>
    <n v="-14.72"/>
    <s v="USD"/>
    <s v="O1"/>
    <s v="USMO6560515340"/>
    <s v="1253065243810719"/>
    <s v=""/>
    <s v="BATCH_ID"/>
    <d v="2025-06-24T00:00:00"/>
    <d v="2025-06-25T00:00:00"/>
    <n v="0"/>
    <s v=""/>
    <s v=""/>
    <s v="3101633608"/>
    <s v="200011548316"/>
    <s v="0010"/>
    <s v="0060"/>
    <s v="R1"/>
    <s v="10-60"/>
    <x v="0"/>
    <x v="0"/>
    <n v="10719"/>
    <x v="0"/>
  </r>
  <r>
    <s v="12530652471"/>
    <s v="25175INV01AY"/>
    <s v="FA"/>
    <s v="R4"/>
    <d v="2025-06-24T00:00:00"/>
    <s v=""/>
    <s v="3106"/>
    <x v="0"/>
    <s v="10719"/>
    <s v="0"/>
    <n v="-5"/>
    <s v=""/>
    <n v="-5"/>
    <s v="USD"/>
    <s v="O1"/>
    <s v="USMO6560517190"/>
    <s v="1253065247110719"/>
    <s v=""/>
    <s v="BATCH_ID"/>
    <d v="2025-06-24T00:00:00"/>
    <d v="2025-06-25T00:00:00"/>
    <n v="0"/>
    <s v=""/>
    <s v=""/>
    <s v="3101631646"/>
    <s v="200011548365"/>
    <s v="0010"/>
    <s v="0060"/>
    <s v="R1"/>
    <s v="10-60"/>
    <x v="0"/>
    <x v="0"/>
    <n v="10719"/>
    <x v="0"/>
  </r>
  <r>
    <s v="12530652559"/>
    <s v="25175INV01A2"/>
    <s v="FA"/>
    <s v="R4"/>
    <d v="2025-06-24T00:00:00"/>
    <s v=""/>
    <s v="3106"/>
    <x v="0"/>
    <s v="10719"/>
    <s v="0"/>
    <n v="-5"/>
    <s v=""/>
    <n v="-5"/>
    <s v="USD"/>
    <s v="O1"/>
    <s v="USMO6560526660"/>
    <s v="1253065255910719"/>
    <s v=""/>
    <s v="BATCH_ID"/>
    <d v="2025-06-24T00:00:00"/>
    <d v="2025-06-25T00:00:00"/>
    <n v="0"/>
    <s v=""/>
    <s v=""/>
    <s v="3101484966"/>
    <s v="200013742131"/>
    <s v="0010"/>
    <s v="0060"/>
    <s v="R1"/>
    <s v="10-60"/>
    <x v="0"/>
    <x v="0"/>
    <n v="10719"/>
    <x v="0"/>
  </r>
  <r>
    <s v="12530652587"/>
    <s v="25175INV01AH"/>
    <s v="FA"/>
    <s v="R4"/>
    <d v="2025-06-24T00:00:00"/>
    <s v=""/>
    <s v="3106"/>
    <x v="0"/>
    <s v="10719"/>
    <s v="0"/>
    <n v="-8.66"/>
    <s v=""/>
    <n v="-8.66"/>
    <s v="USD"/>
    <s v="O1"/>
    <s v="USMO6560517210"/>
    <s v="1253065258710719"/>
    <s v=""/>
    <s v="BATCH_ID"/>
    <d v="2025-06-24T00:00:00"/>
    <d v="2025-06-25T00:00:00"/>
    <n v="0"/>
    <s v=""/>
    <s v=""/>
    <s v="3102186203"/>
    <s v="200013910423"/>
    <s v="0010"/>
    <s v="0060"/>
    <s v="R1"/>
    <s v="10-60"/>
    <x v="0"/>
    <x v="0"/>
    <n v="10719"/>
    <x v="0"/>
  </r>
  <r>
    <s v="12530652601"/>
    <s v="25175INV01A8"/>
    <s v="FA"/>
    <s v="R4"/>
    <d v="2025-06-24T00:00:00"/>
    <s v=""/>
    <s v="3106"/>
    <x v="0"/>
    <s v="10719"/>
    <s v="0"/>
    <n v="-10.26"/>
    <s v=""/>
    <n v="-10.26"/>
    <s v="USD"/>
    <s v="O1"/>
    <s v="USMO6560522140"/>
    <s v="1253065260110719"/>
    <s v=""/>
    <s v="BATCH_ID"/>
    <d v="2025-06-24T00:00:00"/>
    <d v="2025-06-25T00:00:00"/>
    <n v="0"/>
    <s v=""/>
    <s v=""/>
    <s v="3101603447"/>
    <s v="200013289562"/>
    <s v="0010"/>
    <s v="0060"/>
    <s v="R1"/>
    <s v="10-60"/>
    <x v="0"/>
    <x v="0"/>
    <n v="10719"/>
    <x v="0"/>
  </r>
  <r>
    <s v="12530652701"/>
    <s v="25175INV01AH"/>
    <s v="FA"/>
    <s v="R4"/>
    <d v="2025-06-24T00:00:00"/>
    <s v=""/>
    <s v="3106"/>
    <x v="0"/>
    <s v="10719"/>
    <s v="0"/>
    <n v="-12.17"/>
    <s v=""/>
    <n v="-12.17"/>
    <s v="USD"/>
    <s v="O1"/>
    <s v="USMO6560524140"/>
    <s v="1253065270110719"/>
    <s v=""/>
    <s v="BATCH_ID"/>
    <d v="2025-06-24T00:00:00"/>
    <d v="2025-06-25T00:00:00"/>
    <n v="0"/>
    <s v=""/>
    <s v=""/>
    <s v="3101605182"/>
    <s v="200013925413"/>
    <s v="0010"/>
    <s v="0060"/>
    <s v="R1"/>
    <s v="10-60"/>
    <x v="0"/>
    <x v="0"/>
    <n v="10719"/>
    <x v="0"/>
  </r>
  <r>
    <s v="12530653088"/>
    <s v="25175INV01AH"/>
    <s v="FA"/>
    <s v="R4"/>
    <d v="2025-06-24T00:00:00"/>
    <s v=""/>
    <s v="3106"/>
    <x v="0"/>
    <s v="10719"/>
    <s v="0"/>
    <n v="-5"/>
    <s v=""/>
    <n v="-5"/>
    <s v="USD"/>
    <s v="O1"/>
    <s v="USMO6560526670"/>
    <s v="1253065308810719"/>
    <s v=""/>
    <s v="BATCH_ID"/>
    <d v="2025-06-24T00:00:00"/>
    <d v="2025-06-25T00:00:00"/>
    <n v="0"/>
    <s v=""/>
    <s v=""/>
    <s v="3102180741"/>
    <s v="200015716646"/>
    <s v="0010"/>
    <s v="0060"/>
    <s v="R1"/>
    <s v="10-60"/>
    <x v="0"/>
    <x v="0"/>
    <n v="10719"/>
    <x v="0"/>
  </r>
  <r>
    <s v="12530653222"/>
    <s v="25175INV01AY"/>
    <s v="FA"/>
    <s v="R4"/>
    <d v="2025-06-24T00:00:00"/>
    <s v=""/>
    <s v="3106"/>
    <x v="0"/>
    <s v="10719"/>
    <s v="0"/>
    <n v="-8.4499999999999993"/>
    <s v=""/>
    <n v="-8.4499999999999993"/>
    <s v="USD"/>
    <s v="O1"/>
    <s v="USMO6560529000"/>
    <s v="1253065322210719"/>
    <s v=""/>
    <s v="BATCH_ID"/>
    <d v="2025-06-24T00:00:00"/>
    <d v="2025-06-25T00:00:00"/>
    <n v="0"/>
    <s v=""/>
    <s v=""/>
    <s v="3102272536"/>
    <s v="200016178010"/>
    <s v="0010"/>
    <s v="0060"/>
    <s v="R1"/>
    <s v="10-60"/>
    <x v="0"/>
    <x v="0"/>
    <n v="10719"/>
    <x v="0"/>
  </r>
  <r>
    <s v="12530653229"/>
    <s v="25175INV01AY"/>
    <s v="FA"/>
    <s v="R4"/>
    <d v="2025-06-24T00:00:00"/>
    <s v=""/>
    <s v="3106"/>
    <x v="0"/>
    <s v="10719"/>
    <s v="0"/>
    <n v="-5"/>
    <s v=""/>
    <n v="-5"/>
    <s v="USD"/>
    <s v="O1"/>
    <s v="USMO6485473340"/>
    <s v="1253065322910719"/>
    <s v=""/>
    <s v="BATCH_ID"/>
    <d v="2025-06-24T00:00:00"/>
    <d v="2025-06-25T00:00:00"/>
    <n v="0"/>
    <s v=""/>
    <s v=""/>
    <s v="3102273500"/>
    <s v="200016179620"/>
    <s v="0010"/>
    <s v="0060"/>
    <s v="R1"/>
    <s v="10-60"/>
    <x v="0"/>
    <x v="0"/>
    <n v="10719"/>
    <x v="0"/>
  </r>
  <r>
    <s v="12530653257"/>
    <s v="25175INV01AY"/>
    <s v="FA"/>
    <s v="R4"/>
    <d v="2025-06-24T00:00:00"/>
    <s v=""/>
    <s v="3106"/>
    <x v="0"/>
    <s v="10719"/>
    <s v="0"/>
    <n v="-6.75"/>
    <s v=""/>
    <n v="-6.75"/>
    <s v="USD"/>
    <s v="O1"/>
    <s v="USMO6560515460"/>
    <s v="1253065325710719"/>
    <s v=""/>
    <s v="BATCH_ID"/>
    <d v="2025-06-24T00:00:00"/>
    <d v="2025-06-25T00:00:00"/>
    <n v="0"/>
    <s v=""/>
    <s v=""/>
    <s v="3102273420"/>
    <s v="200016181048"/>
    <s v="0010"/>
    <s v="0060"/>
    <s v="R1"/>
    <s v="10-60"/>
    <x v="0"/>
    <x v="0"/>
    <n v="10719"/>
    <x v="0"/>
  </r>
  <r>
    <s v="12530653362"/>
    <s v="25175INV01AY"/>
    <s v="FA"/>
    <s v="R4"/>
    <d v="2025-06-24T00:00:00"/>
    <s v=""/>
    <s v="3106"/>
    <x v="0"/>
    <s v="10719"/>
    <s v="0"/>
    <n v="-5"/>
    <s v=""/>
    <n v="-5"/>
    <s v="USD"/>
    <s v="O1"/>
    <s v="USMO6560526680"/>
    <s v="1253065336210719"/>
    <s v=""/>
    <s v="BATCH_ID"/>
    <d v="2025-06-24T00:00:00"/>
    <d v="2025-06-25T00:00:00"/>
    <n v="0"/>
    <s v=""/>
    <s v=""/>
    <s v="3102270387"/>
    <s v="200016166031"/>
    <s v="0010"/>
    <s v="0060"/>
    <s v="R1"/>
    <s v="10-60"/>
    <x v="0"/>
    <x v="0"/>
    <n v="10719"/>
    <x v="0"/>
  </r>
  <r>
    <s v="12530653480"/>
    <s v="25175INV01A2"/>
    <s v="FA"/>
    <s v="R4"/>
    <d v="2025-06-24T00:00:00"/>
    <s v=""/>
    <s v="3106"/>
    <x v="0"/>
    <s v="10719"/>
    <s v="0"/>
    <n v="-5"/>
    <s v=""/>
    <n v="-5"/>
    <s v="USD"/>
    <s v="O1"/>
    <s v="USMO6560517180"/>
    <s v="1253065348010719"/>
    <s v=""/>
    <s v="BATCH_ID"/>
    <d v="2025-06-24T00:00:00"/>
    <d v="2025-06-25T00:00:00"/>
    <n v="0"/>
    <s v=""/>
    <s v=""/>
    <s v="3102216906"/>
    <s v="200015887561"/>
    <s v="0010"/>
    <s v="0060"/>
    <s v="R1"/>
    <s v="10-60"/>
    <x v="0"/>
    <x v="0"/>
    <n v="10719"/>
    <x v="0"/>
  </r>
  <r>
    <s v="12530655050"/>
    <s v="25176INV01AH"/>
    <s v="FA"/>
    <s v="R4"/>
    <d v="2025-06-25T00:00:00"/>
    <s v=""/>
    <s v="3106"/>
    <x v="0"/>
    <s v="10719"/>
    <s v="0"/>
    <n v="-5"/>
    <s v=""/>
    <n v="-5"/>
    <s v="USD"/>
    <s v="O1"/>
    <s v="USMO6485492140"/>
    <s v="1253065505010719"/>
    <s v=""/>
    <s v="BATCH_ID"/>
    <d v="2025-06-25T00:00:00"/>
    <d v="2025-06-26T00:00:00"/>
    <n v="0"/>
    <s v=""/>
    <s v=""/>
    <s v="3101492524"/>
    <s v="200011527690"/>
    <s v="0010"/>
    <s v="0060"/>
    <s v="R1"/>
    <s v="10-60"/>
    <x v="0"/>
    <x v="0"/>
    <n v="10719"/>
    <x v="0"/>
  </r>
  <r>
    <s v="12530655207"/>
    <s v="25176INV01AF"/>
    <s v="FA"/>
    <s v="R4"/>
    <d v="2025-06-25T00:00:00"/>
    <s v=""/>
    <s v="3106"/>
    <x v="0"/>
    <s v="10719"/>
    <s v="0"/>
    <n v="-5"/>
    <s v=""/>
    <n v="-5"/>
    <s v="USD"/>
    <s v="O1"/>
    <s v="USMO6485492090"/>
    <s v="1253065520710719"/>
    <s v=""/>
    <s v="BATCH_ID"/>
    <d v="2025-06-25T00:00:00"/>
    <d v="2025-06-26T00:00:00"/>
    <n v="0"/>
    <s v=""/>
    <s v=""/>
    <s v="3101606182"/>
    <s v="200012808990"/>
    <s v="0010"/>
    <s v="0060"/>
    <s v="R1"/>
    <s v="10-60"/>
    <x v="0"/>
    <x v="0"/>
    <n v="10719"/>
    <x v="0"/>
  </r>
  <r>
    <s v="12530655238"/>
    <s v="25176INV01AF"/>
    <s v="FA"/>
    <s v="R4"/>
    <d v="2025-06-25T00:00:00"/>
    <s v=""/>
    <s v="3106"/>
    <x v="0"/>
    <s v="10719"/>
    <s v="0"/>
    <n v="-6.28"/>
    <s v=""/>
    <n v="-6.28"/>
    <s v="USD"/>
    <s v="O1"/>
    <s v="USMO6560545000"/>
    <s v="1253065523810719"/>
    <s v=""/>
    <s v="BATCH_ID"/>
    <d v="2025-06-25T00:00:00"/>
    <d v="2025-06-26T00:00:00"/>
    <n v="0"/>
    <s v=""/>
    <s v=""/>
    <s v="3101549156"/>
    <s v="200012801904"/>
    <s v="0010"/>
    <s v="0060"/>
    <s v="R1"/>
    <s v="10-60"/>
    <x v="0"/>
    <x v="0"/>
    <n v="10719"/>
    <x v="0"/>
  </r>
  <r>
    <s v="12530655242"/>
    <s v="25176INV01AH"/>
    <s v="FA"/>
    <s v="R4"/>
    <d v="2025-06-25T00:00:00"/>
    <s v=""/>
    <s v="3106"/>
    <x v="0"/>
    <s v="10719"/>
    <s v="0"/>
    <n v="-9.3699999999999992"/>
    <s v=""/>
    <n v="-9.3699999999999992"/>
    <s v="USD"/>
    <s v="O1"/>
    <s v="USMO6570573590"/>
    <s v="1253065524210719"/>
    <s v=""/>
    <s v="BATCH_ID"/>
    <d v="2025-06-25T00:00:00"/>
    <d v="2025-06-26T00:00:00"/>
    <n v="0"/>
    <s v=""/>
    <s v=""/>
    <s v="3101638003"/>
    <s v="200013673690"/>
    <s v="0010"/>
    <s v="0060"/>
    <s v="R1"/>
    <s v="10-60"/>
    <x v="0"/>
    <x v="0"/>
    <n v="10719"/>
    <x v="0"/>
  </r>
  <r>
    <s v="12530655294"/>
    <s v="25176INV01AF"/>
    <s v="FA"/>
    <s v="R4"/>
    <d v="2025-06-25T00:00:00"/>
    <s v=""/>
    <s v="3106"/>
    <x v="0"/>
    <s v="10719"/>
    <s v="0"/>
    <n v="-5"/>
    <s v=""/>
    <n v="-5"/>
    <s v="USD"/>
    <s v="O1"/>
    <s v="USMO6485497600"/>
    <s v="1253065529410719"/>
    <s v=""/>
    <s v="BATCH_ID"/>
    <d v="2025-06-25T00:00:00"/>
    <d v="2025-06-26T00:00:00"/>
    <n v="0"/>
    <s v=""/>
    <s v=""/>
    <s v="3101543494"/>
    <s v="200012844466"/>
    <s v="0010"/>
    <s v="0060"/>
    <s v="R1"/>
    <s v="10-60"/>
    <x v="0"/>
    <x v="0"/>
    <n v="10719"/>
    <x v="0"/>
  </r>
  <r>
    <s v="12530655299"/>
    <s v="25176INV01AF"/>
    <s v="FA"/>
    <s v="R4"/>
    <d v="2025-06-25T00:00:00"/>
    <s v=""/>
    <s v="3106"/>
    <x v="0"/>
    <s v="10719"/>
    <s v="0"/>
    <n v="-5"/>
    <s v=""/>
    <n v="-5"/>
    <s v="USD"/>
    <s v="O1"/>
    <s v="USMO6485492190"/>
    <s v="1253065529910719"/>
    <s v=""/>
    <s v="BATCH_ID"/>
    <d v="2025-06-25T00:00:00"/>
    <d v="2025-06-26T00:00:00"/>
    <n v="0"/>
    <s v=""/>
    <s v=""/>
    <s v="3101550835"/>
    <s v="200012834780"/>
    <s v="0010"/>
    <s v="0060"/>
    <s v="R1"/>
    <s v="10-60"/>
    <x v="0"/>
    <x v="0"/>
    <n v="10719"/>
    <x v="0"/>
  </r>
  <r>
    <s v="12530655309"/>
    <s v="25176INV01AH"/>
    <s v="FA"/>
    <s v="R4"/>
    <d v="2025-06-25T00:00:00"/>
    <s v=""/>
    <s v="3106"/>
    <x v="0"/>
    <s v="10719"/>
    <s v="0"/>
    <n v="-5"/>
    <s v=""/>
    <n v="-5"/>
    <s v="USD"/>
    <s v="O1"/>
    <s v="USMO6570594070"/>
    <s v="1253065530910719"/>
    <s v=""/>
    <s v="BATCH_ID"/>
    <d v="2025-06-25T00:00:00"/>
    <d v="2025-06-26T00:00:00"/>
    <n v="0"/>
    <s v=""/>
    <s v=""/>
    <s v="3101667145"/>
    <s v="200013704669"/>
    <s v="0010"/>
    <s v="0060"/>
    <s v="C1"/>
    <s v="10-60"/>
    <x v="0"/>
    <x v="0"/>
    <n v="10719"/>
    <x v="0"/>
  </r>
  <r>
    <s v="12530655311"/>
    <s v="25176INV01AF"/>
    <s v="FA"/>
    <s v="R4"/>
    <d v="2025-06-25T00:00:00"/>
    <s v=""/>
    <s v="3106"/>
    <x v="0"/>
    <s v="10719"/>
    <s v="0"/>
    <n v="-9.89"/>
    <s v=""/>
    <n v="-9.89"/>
    <s v="USD"/>
    <s v="O1"/>
    <s v="USMO6560519010"/>
    <s v="1253065531110719"/>
    <s v=""/>
    <s v="BATCH_ID"/>
    <d v="2025-06-25T00:00:00"/>
    <d v="2025-06-26T00:00:00"/>
    <n v="0"/>
    <s v=""/>
    <s v=""/>
    <s v="3101625747"/>
    <s v="200012842866"/>
    <s v="0010"/>
    <s v="0060"/>
    <s v="R1"/>
    <s v="10-60"/>
    <x v="0"/>
    <x v="0"/>
    <n v="10719"/>
    <x v="0"/>
  </r>
  <r>
    <s v="12530655503"/>
    <s v="25176INV01AH"/>
    <s v="FA"/>
    <s v="R4"/>
    <d v="2025-06-25T00:00:00"/>
    <s v=""/>
    <s v="3106"/>
    <x v="0"/>
    <s v="10719"/>
    <s v="0"/>
    <n v="-5"/>
    <s v=""/>
    <n v="-5"/>
    <s v="USD"/>
    <s v="O1"/>
    <s v="USMO6570573570"/>
    <s v="1253065550310719"/>
    <s v=""/>
    <s v="BATCH_ID"/>
    <d v="2025-06-25T00:00:00"/>
    <d v="2025-06-26T00:00:00"/>
    <n v="0"/>
    <s v=""/>
    <s v=""/>
    <s v="3102103367"/>
    <s v="200015338722"/>
    <s v="0010"/>
    <s v="0060"/>
    <s v="R1"/>
    <s v="10-60"/>
    <x v="0"/>
    <x v="0"/>
    <n v="10719"/>
    <x v="0"/>
  </r>
  <r>
    <s v="12530655591"/>
    <s v="25176INV01AH"/>
    <s v="FA"/>
    <s v="R4"/>
    <d v="2025-06-25T00:00:00"/>
    <s v=""/>
    <s v="3106"/>
    <x v="0"/>
    <s v="10719"/>
    <s v="0"/>
    <n v="-5"/>
    <s v=""/>
    <n v="-5"/>
    <s v="USD"/>
    <s v="O1"/>
    <s v="USMO6485497990"/>
    <s v="1253065559110719"/>
    <s v=""/>
    <s v="BATCH_ID"/>
    <d v="2025-06-25T00:00:00"/>
    <d v="2025-06-26T00:00:00"/>
    <n v="0"/>
    <s v=""/>
    <s v=""/>
    <s v="3102320665"/>
    <s v="200016415776"/>
    <s v="0010"/>
    <s v="0060"/>
    <s v="R1"/>
    <s v="10-60"/>
    <x v="0"/>
    <x v="0"/>
    <n v="10719"/>
    <x v="0"/>
  </r>
  <r>
    <s v="12530655592"/>
    <s v="25176INV01AH"/>
    <s v="FA"/>
    <s v="R4"/>
    <d v="2025-06-25T00:00:00"/>
    <s v=""/>
    <s v="3106"/>
    <x v="0"/>
    <s v="10469"/>
    <s v="0"/>
    <n v="-5"/>
    <s v=""/>
    <n v="-5"/>
    <s v="USD"/>
    <s v="O1"/>
    <s v="USMO65613XXXX0"/>
    <s v="1253065559210469"/>
    <s v=""/>
    <s v="BATCH_ID"/>
    <d v="2025-06-25T00:00:00"/>
    <d v="2025-06-26T00:00:00"/>
    <n v="0"/>
    <s v=""/>
    <s v=""/>
    <s v="3102322028"/>
    <s v="200016422996"/>
    <s v="0010"/>
    <s v="0060"/>
    <s v="R1"/>
    <s v="10-60"/>
    <x v="0"/>
    <x v="0"/>
    <n v="10469"/>
    <x v="2"/>
  </r>
  <r>
    <s v="12530655592"/>
    <s v="25176INV01AH"/>
    <s v="FA"/>
    <s v="R4"/>
    <d v="2025-06-25T00:00:00"/>
    <s v=""/>
    <s v="3106"/>
    <x v="1"/>
    <s v="10514"/>
    <s v="0"/>
    <n v="-5"/>
    <s v=""/>
    <n v="-5"/>
    <s v="USD"/>
    <s v="O1"/>
    <s v="USMO65613XXXX0"/>
    <s v="1253065559210514"/>
    <s v=""/>
    <s v="BATCH_ID"/>
    <d v="2025-06-25T00:00:00"/>
    <d v="2025-06-26T00:00:00"/>
    <n v="0"/>
    <s v=""/>
    <s v=""/>
    <s v="3102322029"/>
    <s v="200016422996"/>
    <s v="0010"/>
    <s v="0060"/>
    <s v="R1"/>
    <s v="10-60"/>
    <x v="0"/>
    <x v="1"/>
    <n v="10514"/>
    <x v="1"/>
  </r>
  <r>
    <s v="12530655593"/>
    <s v="25176INV01AH"/>
    <s v="FA"/>
    <s v="R4"/>
    <d v="2025-06-25T00:00:00"/>
    <s v=""/>
    <s v="3106"/>
    <x v="0"/>
    <s v="10469"/>
    <s v="0"/>
    <n v="-5"/>
    <s v=""/>
    <n v="-5"/>
    <s v="USD"/>
    <s v="O1"/>
    <s v="USMO65613XXXX0"/>
    <s v="1253065559310469"/>
    <s v=""/>
    <s v="BATCH_ID"/>
    <d v="2025-06-25T00:00:00"/>
    <d v="2025-06-26T00:00:00"/>
    <n v="0"/>
    <s v=""/>
    <s v=""/>
    <s v="3102322007"/>
    <s v="200016423036"/>
    <s v="0010"/>
    <s v="0060"/>
    <s v="R1"/>
    <s v="10-60"/>
    <x v="0"/>
    <x v="0"/>
    <n v="10469"/>
    <x v="2"/>
  </r>
  <r>
    <s v="12530655593"/>
    <s v="25176INV01AH"/>
    <s v="FA"/>
    <s v="R4"/>
    <d v="2025-06-25T00:00:00"/>
    <s v=""/>
    <s v="3106"/>
    <x v="1"/>
    <s v="10514"/>
    <s v="0"/>
    <n v="-5"/>
    <s v=""/>
    <n v="-5"/>
    <s v="USD"/>
    <s v="O1"/>
    <s v="USMO65613XXXX0"/>
    <s v="1253065559310514"/>
    <s v=""/>
    <s v="BATCH_ID"/>
    <d v="2025-06-25T00:00:00"/>
    <d v="2025-06-26T00:00:00"/>
    <n v="0"/>
    <s v=""/>
    <s v=""/>
    <s v="3102322008"/>
    <s v="200016423036"/>
    <s v="0010"/>
    <s v="0060"/>
    <s v="R1"/>
    <s v="10-60"/>
    <x v="0"/>
    <x v="1"/>
    <n v="10514"/>
    <x v="1"/>
  </r>
  <r>
    <s v="12530657769"/>
    <s v="25177INV01BB"/>
    <s v="FA"/>
    <s v="R4"/>
    <d v="2025-06-26T00:00:00"/>
    <s v=""/>
    <s v="3106"/>
    <x v="0"/>
    <s v="10719"/>
    <s v="0"/>
    <n v="-5"/>
    <s v=""/>
    <n v="-5"/>
    <s v="USD"/>
    <s v="O1"/>
    <s v="USMO6560518300"/>
    <s v="1253065776910719"/>
    <s v=""/>
    <s v="BATCH_ID"/>
    <d v="2025-06-26T00:00:00"/>
    <d v="2025-06-27T00:00:00"/>
    <n v="0"/>
    <s v=""/>
    <s v=""/>
    <s v="3101642286"/>
    <s v="200011118656"/>
    <s v="0010"/>
    <s v="0060"/>
    <s v="R1"/>
    <s v="10-60"/>
    <x v="0"/>
    <x v="0"/>
    <n v="10719"/>
    <x v="0"/>
  </r>
  <r>
    <s v="12530658046"/>
    <s v="25177INV01BB"/>
    <s v="FA"/>
    <s v="R4"/>
    <d v="2025-06-26T00:00:00"/>
    <s v=""/>
    <s v="3106"/>
    <x v="1"/>
    <s v="10514"/>
    <s v="0"/>
    <n v="-21.95"/>
    <s v=""/>
    <n v="-21.95"/>
    <s v="USD"/>
    <s v="O1"/>
    <s v="USMO6561319670"/>
    <s v="1253065804610514"/>
    <s v=""/>
    <s v="BATCH_ID"/>
    <d v="2025-06-26T00:00:00"/>
    <d v="2025-06-27T00:00:00"/>
    <n v="0"/>
    <s v=""/>
    <s v=""/>
    <s v="3101637521"/>
    <s v="200013593450"/>
    <s v="0010"/>
    <s v="0060"/>
    <s v="R1"/>
    <s v="10-60"/>
    <x v="0"/>
    <x v="1"/>
    <n v="10514"/>
    <x v="1"/>
  </r>
  <r>
    <s v="12530658046"/>
    <s v="25177INV01BB"/>
    <s v="FA"/>
    <s v="R4"/>
    <d v="2025-06-26T00:00:00"/>
    <s v=""/>
    <s v="3106"/>
    <x v="0"/>
    <s v="10469"/>
    <s v="0"/>
    <n v="-13.68"/>
    <s v=""/>
    <n v="-13.68"/>
    <s v="USD"/>
    <s v="O1"/>
    <s v="USMO6561319670"/>
    <s v="1253065804610469"/>
    <s v=""/>
    <s v="BATCH_ID"/>
    <d v="2025-06-26T00:00:00"/>
    <d v="2025-06-27T00:00:00"/>
    <n v="0"/>
    <s v=""/>
    <s v=""/>
    <s v="3101636563"/>
    <s v="200013593450"/>
    <s v="0010"/>
    <s v="0060"/>
    <s v="R1"/>
    <s v="10-60"/>
    <x v="0"/>
    <x v="0"/>
    <n v="10469"/>
    <x v="2"/>
  </r>
  <r>
    <s v="12530658059"/>
    <s v="25177INV01AW"/>
    <s v="FA"/>
    <s v="R4"/>
    <d v="2025-06-26T00:00:00"/>
    <s v=""/>
    <s v="3106"/>
    <x v="0"/>
    <s v="10719"/>
    <s v="0"/>
    <n v="-5"/>
    <s v=""/>
    <n v="-5"/>
    <s v="USD"/>
    <s v="O1"/>
    <s v="USMO6485492210"/>
    <s v="1253065805910719"/>
    <s v=""/>
    <s v="BATCH_ID"/>
    <d v="2025-06-26T00:00:00"/>
    <d v="2025-06-27T00:00:00"/>
    <n v="0"/>
    <s v=""/>
    <s v=""/>
    <s v="3101667595"/>
    <s v="200012883936"/>
    <s v="0010"/>
    <s v="0060"/>
    <s v="R1"/>
    <s v="10-60"/>
    <x v="0"/>
    <x v="0"/>
    <n v="10719"/>
    <x v="0"/>
  </r>
  <r>
    <s v="12530658073"/>
    <s v="25177INV01AW"/>
    <s v="FA"/>
    <s v="R4"/>
    <d v="2025-06-26T00:00:00"/>
    <s v=""/>
    <s v="3106"/>
    <x v="0"/>
    <s v="10719"/>
    <s v="0"/>
    <n v="-5"/>
    <s v=""/>
    <n v="-5"/>
    <s v="USD"/>
    <s v="O1"/>
    <s v="USMO6485494070"/>
    <s v="1253065807310719"/>
    <s v=""/>
    <s v="BATCH_ID"/>
    <d v="2025-06-26T00:00:00"/>
    <d v="2025-06-27T00:00:00"/>
    <n v="0"/>
    <s v=""/>
    <s v=""/>
    <s v="3101549648"/>
    <s v="200012883852"/>
    <s v="0010"/>
    <s v="0060"/>
    <s v="R1"/>
    <s v="10-60"/>
    <x v="0"/>
    <x v="0"/>
    <n v="10719"/>
    <x v="0"/>
  </r>
  <r>
    <s v="12530658223"/>
    <s v="25177INV01BB"/>
    <s v="FA"/>
    <s v="R4"/>
    <d v="2025-06-26T00:00:00"/>
    <s v=""/>
    <s v="3106"/>
    <x v="0"/>
    <s v="10469"/>
    <s v="0"/>
    <n v="-5"/>
    <s v=""/>
    <n v="-5"/>
    <s v="USD"/>
    <s v="O1"/>
    <s v="USMO6561324450"/>
    <s v="1253065822310469"/>
    <s v=""/>
    <s v="BATCH_ID"/>
    <d v="2025-06-26T00:00:00"/>
    <d v="2025-06-27T00:00:00"/>
    <n v="0"/>
    <s v=""/>
    <s v=""/>
    <s v="3101716588"/>
    <s v="200013610171"/>
    <s v="0010"/>
    <s v="0060"/>
    <s v="R1"/>
    <s v="10-60"/>
    <x v="0"/>
    <x v="0"/>
    <n v="10469"/>
    <x v="2"/>
  </r>
  <r>
    <s v="12530658223"/>
    <s v="25177INV01BB"/>
    <s v="FA"/>
    <s v="R4"/>
    <d v="2025-06-26T00:00:00"/>
    <s v=""/>
    <s v="3106"/>
    <x v="1"/>
    <s v="10514"/>
    <s v="0"/>
    <n v="-6.68"/>
    <s v=""/>
    <n v="-6.68"/>
    <s v="USD"/>
    <s v="O1"/>
    <s v="USMO6561324450"/>
    <s v="1253065822310514"/>
    <s v=""/>
    <s v="BATCH_ID"/>
    <d v="2025-06-26T00:00:00"/>
    <d v="2025-06-27T00:00:00"/>
    <n v="0"/>
    <s v=""/>
    <s v=""/>
    <s v="3101716401"/>
    <s v="200013610171"/>
    <s v="0010"/>
    <s v="0060"/>
    <s v="R1"/>
    <s v="10-60"/>
    <x v="0"/>
    <x v="1"/>
    <n v="10514"/>
    <x v="1"/>
  </r>
  <r>
    <s v="12530658469"/>
    <s v="25177INV01AQ"/>
    <s v="FA"/>
    <s v="R4"/>
    <d v="2025-06-26T00:00:00"/>
    <s v=""/>
    <s v="3106"/>
    <x v="0"/>
    <s v="10719"/>
    <s v="0"/>
    <n v="-5"/>
    <s v=""/>
    <n v="-5"/>
    <s v="USD"/>
    <s v="O1"/>
    <s v="USMO6560511140"/>
    <s v="1253065846910719"/>
    <s v=""/>
    <s v="BATCH_ID"/>
    <d v="2025-06-26T00:00:00"/>
    <d v="2025-06-27T00:00:00"/>
    <n v="0"/>
    <s v=""/>
    <s v=""/>
    <s v="3102227171"/>
    <s v="200015941400"/>
    <s v="0010"/>
    <s v="0060"/>
    <s v="R1"/>
    <s v="10-60"/>
    <x v="0"/>
    <x v="0"/>
    <n v="10719"/>
    <x v="0"/>
  </r>
  <r>
    <s v="12530658591"/>
    <s v="25177INV01AQ"/>
    <s v="FA"/>
    <s v="R4"/>
    <d v="2025-06-26T00:00:00"/>
    <s v=""/>
    <s v="3106"/>
    <x v="0"/>
    <s v="10719"/>
    <s v="0"/>
    <n v="-5"/>
    <s v=""/>
    <n v="-5"/>
    <s v="USD"/>
    <s v="O1"/>
    <s v="USMO6560518350"/>
    <s v="1253065859110719"/>
    <s v=""/>
    <s v="BATCH_ID"/>
    <d v="2025-06-26T00:00:00"/>
    <d v="2025-06-27T00:00:00"/>
    <n v="0"/>
    <s v=""/>
    <s v=""/>
    <s v="3102226175"/>
    <s v="200015933894"/>
    <s v="0010"/>
    <s v="0060"/>
    <s v="R1"/>
    <s v="10-60"/>
    <x v="0"/>
    <x v="0"/>
    <n v="10719"/>
    <x v="0"/>
  </r>
  <r>
    <s v="12625635442"/>
    <s v="25153INV01AT"/>
    <s v="FA"/>
    <s v="R4"/>
    <d v="2025-06-02T00:00:00"/>
    <s v=""/>
    <s v="3106"/>
    <x v="0"/>
    <s v="10719"/>
    <s v="0"/>
    <n v="-5"/>
    <s v=""/>
    <n v="-5"/>
    <s v="USD"/>
    <s v="O1"/>
    <s v="USMO6485492010"/>
    <s v="1262563544210719"/>
    <s v=""/>
    <s v="BATCH_ID"/>
    <d v="2025-06-02T00:00:00"/>
    <d v="2025-06-03T00:00:00"/>
    <n v="0"/>
    <s v=""/>
    <s v=""/>
    <s v="3101655721"/>
    <s v="200012797128"/>
    <s v="0010"/>
    <s v="0060"/>
    <s v="R1"/>
    <s v="10-60"/>
    <x v="0"/>
    <x v="0"/>
    <n v="10719"/>
    <x v="0"/>
  </r>
  <r>
    <s v="12625636884"/>
    <s v="25154INV01BH"/>
    <s v="FA"/>
    <s v="R4"/>
    <d v="2025-06-03T00:00:00"/>
    <s v=""/>
    <s v="3106"/>
    <x v="0"/>
    <s v="10719"/>
    <s v="0"/>
    <n v="-5"/>
    <s v=""/>
    <n v="-5"/>
    <s v="USD"/>
    <s v="O1"/>
    <s v="USMO6307721020"/>
    <s v="1262563688410719"/>
    <s v=""/>
    <s v="BATCH_ID"/>
    <d v="2025-06-03T00:00:00"/>
    <d v="2025-06-04T00:00:00"/>
    <n v="0"/>
    <s v=""/>
    <s v=""/>
    <s v="3101607342"/>
    <s v="200010923858"/>
    <s v="0010"/>
    <s v="0060"/>
    <s v="R1"/>
    <s v="10-60"/>
    <x v="0"/>
    <x v="0"/>
    <n v="10719"/>
    <x v="0"/>
  </r>
  <r>
    <s v="12625636903"/>
    <s v="25154INV01BH"/>
    <s v="FA"/>
    <s v="R4"/>
    <d v="2025-06-03T00:00:00"/>
    <s v=""/>
    <s v="3106"/>
    <x v="0"/>
    <s v="10719"/>
    <s v="0"/>
    <n v="-5"/>
    <s v=""/>
    <n v="-5"/>
    <s v="USD"/>
    <s v="O1"/>
    <s v="USMO6307720250"/>
    <s v="1262563690310719"/>
    <s v=""/>
    <s v="BATCH_ID"/>
    <d v="2025-06-03T00:00:00"/>
    <d v="2025-06-04T00:00:00"/>
    <n v="0"/>
    <s v=""/>
    <s v=""/>
    <s v="3101574393"/>
    <s v="200010945968"/>
    <s v="0010"/>
    <s v="0060"/>
    <s v="R1"/>
    <s v="10-60"/>
    <x v="0"/>
    <x v="0"/>
    <n v="10719"/>
    <x v="0"/>
  </r>
  <r>
    <s v="12625636923"/>
    <s v="25154INV01BH"/>
    <s v="FA"/>
    <s v="R4"/>
    <d v="2025-06-03T00:00:00"/>
    <s v=""/>
    <s v="3106"/>
    <x v="0"/>
    <s v="10719"/>
    <s v="0"/>
    <n v="-13.95"/>
    <s v=""/>
    <n v="-13.95"/>
    <s v="USD"/>
    <s v="O1"/>
    <s v="USMO6571471401"/>
    <s v="1262563692310719"/>
    <s v=""/>
    <s v="BATCH_ID"/>
    <d v="2025-06-03T00:00:00"/>
    <d v="2025-06-04T00:00:00"/>
    <n v="0"/>
    <s v=""/>
    <s v=""/>
    <s v="3101559002"/>
    <s v="200010947683"/>
    <s v="0010"/>
    <s v="0060"/>
    <s v="R1"/>
    <s v="10-60"/>
    <x v="0"/>
    <x v="0"/>
    <n v="10719"/>
    <x v="0"/>
  </r>
  <r>
    <s v="12625636935"/>
    <s v="25154INV01BM"/>
    <s v="FA"/>
    <s v="R4"/>
    <d v="2025-06-03T00:00:00"/>
    <s v=""/>
    <s v="3106"/>
    <x v="0"/>
    <s v="10719"/>
    <s v="0"/>
    <n v="-5"/>
    <s v=""/>
    <n v="-5"/>
    <s v="USD"/>
    <s v="O1"/>
    <s v="USMO6307721070"/>
    <s v="1262563693510719"/>
    <s v=""/>
    <s v="BATCH_ID"/>
    <d v="2025-06-03T00:00:00"/>
    <d v="2025-06-04T00:00:00"/>
    <n v="0"/>
    <s v=""/>
    <s v=""/>
    <s v="3101599391"/>
    <s v="200013625526"/>
    <s v="0010"/>
    <s v="0060"/>
    <s v="R1"/>
    <s v="10-60"/>
    <x v="0"/>
    <x v="0"/>
    <n v="10719"/>
    <x v="0"/>
  </r>
  <r>
    <s v="12625636988"/>
    <s v="25154INV01BM"/>
    <s v="FA"/>
    <s v="R4"/>
    <d v="2025-06-03T00:00:00"/>
    <s v=""/>
    <s v="3106"/>
    <x v="0"/>
    <s v="10719"/>
    <s v="0"/>
    <n v="-5"/>
    <s v=""/>
    <n v="-5"/>
    <s v="USD"/>
    <s v="O1"/>
    <s v="USMO6307720170"/>
    <s v="1262563698810719"/>
    <s v=""/>
    <s v="BATCH_ID"/>
    <d v="2025-06-03T00:00:00"/>
    <d v="2025-06-04T00:00:00"/>
    <n v="0"/>
    <s v=""/>
    <s v=""/>
    <s v="3101545581"/>
    <s v="200013691932"/>
    <s v="0010"/>
    <s v="0060"/>
    <s v="R1"/>
    <s v="10-60"/>
    <x v="0"/>
    <x v="0"/>
    <n v="10719"/>
    <x v="0"/>
  </r>
  <r>
    <s v="12625636989"/>
    <s v="25154INV01BM"/>
    <s v="FA"/>
    <s v="R4"/>
    <d v="2025-06-03T00:00:00"/>
    <s v=""/>
    <s v="3106"/>
    <x v="0"/>
    <s v="10719"/>
    <s v="0"/>
    <n v="-5"/>
    <s v=""/>
    <n v="-5"/>
    <s v="USD"/>
    <s v="O1"/>
    <s v="USMO6560596170"/>
    <s v="1262563698910719"/>
    <s v=""/>
    <s v="BATCH_ID"/>
    <d v="2025-06-03T00:00:00"/>
    <d v="2025-06-04T00:00:00"/>
    <n v="0"/>
    <s v=""/>
    <s v=""/>
    <s v="3101627731"/>
    <s v="200013726589"/>
    <s v="0010"/>
    <s v="0060"/>
    <s v="C1"/>
    <s v="10-60"/>
    <x v="0"/>
    <x v="0"/>
    <n v="10719"/>
    <x v="0"/>
  </r>
  <r>
    <s v="12625637270"/>
    <s v="25154INV01BH"/>
    <s v="FA"/>
    <s v="R4"/>
    <d v="2025-06-03T00:00:00"/>
    <s v=""/>
    <s v="3106"/>
    <x v="0"/>
    <s v="10719"/>
    <s v="0"/>
    <n v="-5"/>
    <s v=""/>
    <n v="-5"/>
    <s v="USD"/>
    <s v="O1"/>
    <s v="USMO6571471411"/>
    <s v="1262563727010719"/>
    <s v=""/>
    <s v="BATCH_ID"/>
    <d v="2025-06-03T00:00:00"/>
    <d v="2025-06-04T00:00:00"/>
    <n v="0"/>
    <s v=""/>
    <s v=""/>
    <s v="3102282265"/>
    <s v="200016225639"/>
    <s v="0010"/>
    <s v="0060"/>
    <s v="R1"/>
    <s v="10-60"/>
    <x v="0"/>
    <x v="0"/>
    <n v="10719"/>
    <x v="0"/>
  </r>
  <r>
    <s v="12625639189"/>
    <s v="25156INV01AZ"/>
    <s v="FA"/>
    <s v="R4"/>
    <d v="2025-06-05T00:00:00"/>
    <s v=""/>
    <s v="3106"/>
    <x v="0"/>
    <s v="10719"/>
    <s v="0"/>
    <n v="-5"/>
    <s v=""/>
    <n v="-5"/>
    <s v="USD"/>
    <s v="O1"/>
    <s v="USMO6560512720"/>
    <s v="1262563918910719"/>
    <s v=""/>
    <s v="BATCH_ID"/>
    <d v="2025-06-05T00:00:00"/>
    <d v="2025-06-06T00:00:00"/>
    <n v="0"/>
    <s v=""/>
    <s v=""/>
    <s v="3101505111"/>
    <s v="200014041749"/>
    <s v="0010"/>
    <s v="0060"/>
    <s v="R1"/>
    <s v="10-60"/>
    <x v="0"/>
    <x v="0"/>
    <n v="10719"/>
    <x v="0"/>
  </r>
  <r>
    <s v="12625640360"/>
    <s v="25157INV01AN"/>
    <s v="FA"/>
    <s v="R4"/>
    <d v="2025-06-06T00:00:00"/>
    <s v=""/>
    <s v="3106"/>
    <x v="0"/>
    <s v="10719"/>
    <s v="0"/>
    <n v="-5"/>
    <s v=""/>
    <n v="-5"/>
    <s v="USD"/>
    <s v="O1"/>
    <s v="USMO6570590420"/>
    <s v="1262564036010719"/>
    <s v=""/>
    <s v="BATCH_ID"/>
    <d v="2025-06-06T00:00:00"/>
    <d v="2025-06-09T00:00:00"/>
    <n v="0"/>
    <s v=""/>
    <s v=""/>
    <s v="3101686514"/>
    <s v="200011029333"/>
    <s v="0010"/>
    <s v="0060"/>
    <s v="R1"/>
    <s v="10-60"/>
    <x v="0"/>
    <x v="0"/>
    <n v="10719"/>
    <x v="0"/>
  </r>
  <r>
    <s v="12625640585"/>
    <s v="25157INV01AN"/>
    <s v="FA"/>
    <s v="R4"/>
    <d v="2025-06-06T00:00:00"/>
    <s v=""/>
    <s v="3106"/>
    <x v="0"/>
    <s v="10719"/>
    <s v="0"/>
    <n v="-5"/>
    <s v=""/>
    <n v="-5"/>
    <s v="USD"/>
    <s v="O1"/>
    <s v="USMO6562773941"/>
    <s v="1262564058510719"/>
    <s v=""/>
    <s v="BATCH_ID"/>
    <d v="2025-06-06T00:00:00"/>
    <d v="2025-06-09T00:00:00"/>
    <n v="0"/>
    <s v=""/>
    <s v=""/>
    <s v="3102091260"/>
    <s v="200015285519"/>
    <s v="0010"/>
    <s v="0060"/>
    <s v="R1"/>
    <s v="10-60"/>
    <x v="0"/>
    <x v="0"/>
    <n v="10719"/>
    <x v="0"/>
  </r>
  <r>
    <s v="12625640624"/>
    <s v="25157INV01AN"/>
    <s v="FA"/>
    <s v="R4"/>
    <d v="2025-06-06T00:00:00"/>
    <s v=""/>
    <s v="3106"/>
    <x v="0"/>
    <s v="10719"/>
    <s v="0"/>
    <n v="-5"/>
    <s v=""/>
    <n v="-5"/>
    <s v="USD"/>
    <s v="O1"/>
    <s v="USMO6568082911"/>
    <s v="1262564062410719"/>
    <s v=""/>
    <s v="BATCH_ID"/>
    <d v="2025-06-06T00:00:00"/>
    <d v="2025-06-09T00:00:00"/>
    <n v="0"/>
    <s v=""/>
    <s v=""/>
    <s v="3102091981"/>
    <s v="200015288349"/>
    <s v="0010"/>
    <s v="0060"/>
    <s v="R1"/>
    <s v="10-60"/>
    <x v="0"/>
    <x v="0"/>
    <n v="10719"/>
    <x v="0"/>
  </r>
  <r>
    <s v="12625642831"/>
    <s v="25162INV01AD"/>
    <s v="FA"/>
    <s v="R4"/>
    <d v="2025-06-11T00:00:00"/>
    <s v=""/>
    <s v="3106"/>
    <x v="0"/>
    <s v="10469"/>
    <s v="0"/>
    <n v="-5"/>
    <s v=""/>
    <n v="-5"/>
    <s v="USD"/>
    <s v="O1"/>
    <s v="USMO6561323900"/>
    <s v="1262564283110469"/>
    <s v=""/>
    <s v="BATCH_ID"/>
    <d v="2025-06-11T00:00:00"/>
    <d v="2025-06-12T00:00:00"/>
    <n v="0"/>
    <s v=""/>
    <s v=""/>
    <s v="3101605834"/>
    <s v="200011848187"/>
    <s v="0010"/>
    <s v="0060"/>
    <s v="R1"/>
    <s v="10-60"/>
    <x v="0"/>
    <x v="0"/>
    <n v="10469"/>
    <x v="2"/>
  </r>
  <r>
    <s v="12625642831"/>
    <s v="25162INV01AD"/>
    <s v="FA"/>
    <s v="R4"/>
    <d v="2025-06-11T00:00:00"/>
    <s v=""/>
    <s v="3106"/>
    <x v="1"/>
    <s v="10514"/>
    <s v="0"/>
    <n v="-5"/>
    <s v=""/>
    <n v="-5"/>
    <s v="USD"/>
    <s v="O1"/>
    <s v="USMO6561323900"/>
    <s v="1262564283110514"/>
    <s v=""/>
    <s v="BATCH_ID"/>
    <d v="2025-06-11T00:00:00"/>
    <d v="2025-06-12T00:00:00"/>
    <n v="0"/>
    <s v=""/>
    <s v=""/>
    <s v="3101605931"/>
    <s v="200011848187"/>
    <s v="0010"/>
    <s v="0060"/>
    <s v="R1"/>
    <s v="10-60"/>
    <x v="0"/>
    <x v="1"/>
    <n v="10514"/>
    <x v="1"/>
  </r>
  <r>
    <s v="12625643116"/>
    <s v="25162INV01AD"/>
    <s v="FA"/>
    <s v="R4"/>
    <d v="2025-06-11T00:00:00"/>
    <s v=""/>
    <s v="3106"/>
    <x v="0"/>
    <s v="10469"/>
    <s v="0"/>
    <n v="-5"/>
    <s v=""/>
    <n v="-5"/>
    <s v="USD"/>
    <s v="O1"/>
    <s v="USMO6561385891"/>
    <s v="1262564311610469"/>
    <s v=""/>
    <s v="BATCH_ID"/>
    <d v="2025-06-11T00:00:00"/>
    <d v="2025-06-12T00:00:00"/>
    <n v="0"/>
    <s v=""/>
    <s v=""/>
    <s v="3101478115"/>
    <s v="200014038901"/>
    <s v="0010"/>
    <s v="0060"/>
    <s v="R1"/>
    <s v="10-60"/>
    <x v="0"/>
    <x v="0"/>
    <n v="10469"/>
    <x v="2"/>
  </r>
  <r>
    <s v="12625643116"/>
    <s v="25162INV01AD"/>
    <s v="FA"/>
    <s v="R4"/>
    <d v="2025-06-11T00:00:00"/>
    <s v=""/>
    <s v="3106"/>
    <x v="1"/>
    <s v="10514"/>
    <s v="0"/>
    <n v="-5"/>
    <s v=""/>
    <n v="-5"/>
    <s v="USD"/>
    <s v="O1"/>
    <s v="USMO6561385891"/>
    <s v="1262564311610514"/>
    <s v=""/>
    <s v="BATCH_ID"/>
    <d v="2025-06-11T00:00:00"/>
    <d v="2025-06-12T00:00:00"/>
    <n v="0"/>
    <s v=""/>
    <s v=""/>
    <s v="3101478018"/>
    <s v="200014038901"/>
    <s v="0010"/>
    <s v="0060"/>
    <s v="R1"/>
    <s v="10-60"/>
    <x v="0"/>
    <x v="1"/>
    <n v="10514"/>
    <x v="1"/>
  </r>
  <r>
    <s v="12625643127"/>
    <s v="25162INV01AD"/>
    <s v="FA"/>
    <s v="R4"/>
    <d v="2025-06-11T00:00:00"/>
    <s v=""/>
    <s v="3106"/>
    <x v="0"/>
    <s v="10469"/>
    <s v="0"/>
    <n v="-5"/>
    <s v=""/>
    <n v="-5"/>
    <s v="USD"/>
    <s v="O1"/>
    <s v="USMO6561328630"/>
    <s v="1262564312710469"/>
    <s v=""/>
    <s v="BATCH_ID"/>
    <d v="2025-06-11T00:00:00"/>
    <d v="2025-06-12T00:00:00"/>
    <n v="0"/>
    <s v=""/>
    <s v=""/>
    <s v="3101658878"/>
    <s v="200014035238"/>
    <s v="0010"/>
    <s v="0060"/>
    <s v="R1"/>
    <s v="10-60"/>
    <x v="0"/>
    <x v="0"/>
    <n v="10469"/>
    <x v="2"/>
  </r>
  <r>
    <s v="12625643127"/>
    <s v="25162INV01AD"/>
    <s v="FA"/>
    <s v="R4"/>
    <d v="2025-06-11T00:00:00"/>
    <s v=""/>
    <s v="3106"/>
    <x v="1"/>
    <s v="10514"/>
    <s v="0"/>
    <n v="-5"/>
    <s v=""/>
    <n v="-5"/>
    <s v="USD"/>
    <s v="O1"/>
    <s v="USMO6561328630"/>
    <s v="1262564312710514"/>
    <s v=""/>
    <s v="BATCH_ID"/>
    <d v="2025-06-11T00:00:00"/>
    <d v="2025-06-12T00:00:00"/>
    <n v="0"/>
    <s v=""/>
    <s v=""/>
    <s v="3101658781"/>
    <s v="200014035238"/>
    <s v="0010"/>
    <s v="0060"/>
    <s v="R1"/>
    <s v="10-60"/>
    <x v="0"/>
    <x v="1"/>
    <n v="10514"/>
    <x v="1"/>
  </r>
  <r>
    <s v="12625643207"/>
    <s v="25162INV01AD"/>
    <s v="FA"/>
    <s v="R4"/>
    <d v="2025-06-11T00:00:00"/>
    <s v=""/>
    <s v="3106"/>
    <x v="0"/>
    <s v="10719"/>
    <s v="0"/>
    <n v="-9.64"/>
    <s v=""/>
    <n v="-9.64"/>
    <s v="USD"/>
    <s v="O1"/>
    <s v="USMO6560515260"/>
    <s v="1262564320710719"/>
    <s v=""/>
    <s v="BATCH_ID"/>
    <d v="2025-06-11T00:00:00"/>
    <d v="2025-06-12T00:00:00"/>
    <n v="0"/>
    <s v=""/>
    <s v=""/>
    <s v="3102102267"/>
    <s v="200015337799"/>
    <s v="0010"/>
    <s v="0060"/>
    <s v="R1"/>
    <s v="10-60"/>
    <x v="0"/>
    <x v="0"/>
    <n v="10719"/>
    <x v="0"/>
  </r>
  <r>
    <s v="12625643286"/>
    <s v="25162INV01AD"/>
    <s v="FA"/>
    <s v="R4"/>
    <d v="2025-06-11T00:00:00"/>
    <s v=""/>
    <s v="3106"/>
    <x v="0"/>
    <s v="10719"/>
    <s v="0"/>
    <n v="-5"/>
    <s v=""/>
    <n v="-5"/>
    <s v="USD"/>
    <s v="O1"/>
    <s v="USMO6560515270"/>
    <s v="1262564328610719"/>
    <s v=""/>
    <s v="BATCH_ID"/>
    <d v="2025-06-11T00:00:00"/>
    <d v="2025-06-12T00:00:00"/>
    <n v="0"/>
    <s v=""/>
    <s v=""/>
    <s v="3102280448"/>
    <s v="200016218444"/>
    <s v="0010"/>
    <s v="0060"/>
    <s v="R1"/>
    <s v="10-60"/>
    <x v="0"/>
    <x v="0"/>
    <n v="10719"/>
    <x v="0"/>
  </r>
  <r>
    <s v="12625643287"/>
    <s v="25162INV01AD"/>
    <s v="FA"/>
    <s v="R4"/>
    <d v="2025-06-11T00:00:00"/>
    <s v=""/>
    <s v="3106"/>
    <x v="1"/>
    <s v="10514"/>
    <s v="0"/>
    <n v="-5"/>
    <s v=""/>
    <n v="-5"/>
    <s v="USD"/>
    <s v="O1"/>
    <s v="USMO6561323540"/>
    <s v="1262564328710514"/>
    <s v=""/>
    <s v="BATCH_ID"/>
    <d v="2025-06-11T00:00:00"/>
    <d v="2025-06-12T00:00:00"/>
    <n v="0"/>
    <s v=""/>
    <s v=""/>
    <s v="3102284920"/>
    <s v="200016235984"/>
    <s v="0010"/>
    <s v="0060"/>
    <s v="R1"/>
    <s v="10-60"/>
    <x v="0"/>
    <x v="1"/>
    <n v="10514"/>
    <x v="1"/>
  </r>
  <r>
    <s v="12625645331"/>
    <s v="25163INV01AN"/>
    <s v="FA"/>
    <s v="R4"/>
    <d v="2025-06-12T00:00:00"/>
    <s v=""/>
    <s v="3106"/>
    <x v="0"/>
    <s v="10719"/>
    <s v="0"/>
    <n v="-5"/>
    <s v=""/>
    <n v="-5"/>
    <s v="USD"/>
    <s v="O1"/>
    <s v="USMO6560515690"/>
    <s v="1262564533110719"/>
    <s v=""/>
    <s v="BATCH_ID"/>
    <d v="2025-06-12T00:00:00"/>
    <d v="2025-06-13T00:00:00"/>
    <n v="0"/>
    <s v=""/>
    <s v=""/>
    <s v="3101596170"/>
    <s v="200011714462"/>
    <s v="0010"/>
    <s v="0060"/>
    <s v="C1"/>
    <s v="10-60"/>
    <x v="0"/>
    <x v="0"/>
    <n v="10719"/>
    <x v="0"/>
  </r>
  <r>
    <s v="12625645435"/>
    <s v="25163INV01AF"/>
    <s v="FA"/>
    <s v="R4"/>
    <d v="2025-06-12T00:00:00"/>
    <s v=""/>
    <s v="3106"/>
    <x v="1"/>
    <s v="10514"/>
    <s v="0"/>
    <n v="-5"/>
    <s v=""/>
    <n v="-5"/>
    <s v="USD"/>
    <s v="O1"/>
    <s v="USMO6561315330"/>
    <s v="1262564543510514"/>
    <s v=""/>
    <s v="BATCH_ID"/>
    <d v="2025-06-12T00:00:00"/>
    <d v="2025-06-13T00:00:00"/>
    <n v="0"/>
    <s v=""/>
    <s v=""/>
    <s v="3101640301"/>
    <s v="200011264070"/>
    <s v="0010"/>
    <s v="0060"/>
    <s v="R1"/>
    <s v="10-60"/>
    <x v="0"/>
    <x v="1"/>
    <n v="10514"/>
    <x v="1"/>
  </r>
  <r>
    <s v="12625645435"/>
    <s v="25163INV01AF"/>
    <s v="FA"/>
    <s v="R4"/>
    <d v="2025-06-12T00:00:00"/>
    <s v=""/>
    <s v="3106"/>
    <x v="0"/>
    <s v="10469"/>
    <s v="0"/>
    <n v="-5"/>
    <s v=""/>
    <n v="-5"/>
    <s v="USD"/>
    <s v="O1"/>
    <s v="USMO6561315330"/>
    <s v="1262564543510469"/>
    <s v=""/>
    <s v="BATCH_ID"/>
    <d v="2025-06-12T00:00:00"/>
    <d v="2025-06-13T00:00:00"/>
    <n v="0"/>
    <s v=""/>
    <s v=""/>
    <s v="3101640494"/>
    <s v="200011264070"/>
    <s v="0010"/>
    <s v="0060"/>
    <s v="R1"/>
    <s v="10-60"/>
    <x v="0"/>
    <x v="0"/>
    <n v="10469"/>
    <x v="2"/>
  </r>
  <r>
    <s v="12625645639"/>
    <s v="25163INV01BJ"/>
    <s v="FA"/>
    <s v="R4"/>
    <d v="2025-06-12T00:00:00"/>
    <s v=""/>
    <s v="3106"/>
    <x v="0"/>
    <s v="10719"/>
    <s v="0"/>
    <n v="-9.85"/>
    <s v=""/>
    <n v="-9.85"/>
    <s v="USD"/>
    <s v="O1"/>
    <s v="USMO6560528610"/>
    <s v="1262564563910719"/>
    <s v=""/>
    <s v="BATCH_ID"/>
    <d v="2025-06-12T00:00:00"/>
    <d v="2025-06-13T00:00:00"/>
    <n v="0"/>
    <s v=""/>
    <s v=""/>
    <s v="3101484753"/>
    <s v="200013203696"/>
    <s v="0010"/>
    <s v="0060"/>
    <s v="R1"/>
    <s v="10-60"/>
    <x v="0"/>
    <x v="0"/>
    <n v="10719"/>
    <x v="0"/>
  </r>
  <r>
    <s v="12625645744"/>
    <s v="25163INV01AN"/>
    <s v="FA"/>
    <s v="R4"/>
    <d v="2025-06-12T00:00:00"/>
    <s v=""/>
    <s v="3106"/>
    <x v="0"/>
    <s v="10469"/>
    <s v="0"/>
    <n v="-6.53"/>
    <s v=""/>
    <n v="-6.53"/>
    <s v="USD"/>
    <s v="O1"/>
    <s v="USMO6561314790"/>
    <s v="1262564574410469"/>
    <s v=""/>
    <s v="BATCH_ID"/>
    <d v="2025-06-12T00:00:00"/>
    <d v="2025-06-13T00:00:00"/>
    <n v="0"/>
    <s v=""/>
    <s v=""/>
    <s v="3101567517"/>
    <s v="200012956757"/>
    <s v="0010"/>
    <s v="0060"/>
    <s v="R1"/>
    <s v="10-60"/>
    <x v="0"/>
    <x v="0"/>
    <n v="10469"/>
    <x v="2"/>
  </r>
  <r>
    <s v="12625645744"/>
    <s v="25163INV01AN"/>
    <s v="FA"/>
    <s v="R4"/>
    <d v="2025-06-12T00:00:00"/>
    <s v=""/>
    <s v="3106"/>
    <x v="1"/>
    <s v="10514"/>
    <s v="0"/>
    <n v="-10.31"/>
    <s v=""/>
    <n v="-10.31"/>
    <s v="USD"/>
    <s v="O1"/>
    <s v="USMO6561314790"/>
    <s v="1262564574410514"/>
    <s v=""/>
    <s v="BATCH_ID"/>
    <d v="2025-06-12T00:00:00"/>
    <d v="2025-06-13T00:00:00"/>
    <n v="0"/>
    <s v=""/>
    <s v=""/>
    <s v="3101567330"/>
    <s v="200012956757"/>
    <s v="0010"/>
    <s v="0060"/>
    <s v="R1"/>
    <s v="10-60"/>
    <x v="0"/>
    <x v="1"/>
    <n v="10514"/>
    <x v="1"/>
  </r>
  <r>
    <s v="12625646131"/>
    <s v="25163INV01BJ"/>
    <s v="FA"/>
    <s v="R4"/>
    <d v="2025-06-12T00:00:00"/>
    <s v=""/>
    <s v="3106"/>
    <x v="1"/>
    <s v="10514"/>
    <s v="0"/>
    <n v="-5.9"/>
    <s v=""/>
    <n v="-5.9"/>
    <s v="USD"/>
    <s v="O1"/>
    <s v="USMO6561314370"/>
    <s v="1262564613110514"/>
    <s v=""/>
    <s v="BATCH_ID"/>
    <d v="2025-06-12T00:00:00"/>
    <d v="2025-06-13T00:00:00"/>
    <n v="0"/>
    <s v=""/>
    <s v=""/>
    <s v="3101575463"/>
    <s v="200014630392"/>
    <s v="0010"/>
    <s v="0060"/>
    <s v="R1"/>
    <s v="10-60"/>
    <x v="0"/>
    <x v="1"/>
    <n v="10514"/>
    <x v="1"/>
  </r>
  <r>
    <s v="12625646131"/>
    <s v="25163INV01BJ"/>
    <s v="FA"/>
    <s v="R4"/>
    <d v="2025-06-12T00:00:00"/>
    <s v=""/>
    <s v="3106"/>
    <x v="0"/>
    <s v="10469"/>
    <s v="0"/>
    <n v="-5"/>
    <s v=""/>
    <n v="-5"/>
    <s v="USD"/>
    <s v="O1"/>
    <s v="USMO6561314370"/>
    <s v="1262564613110469"/>
    <s v=""/>
    <s v="BATCH_ID"/>
    <d v="2025-06-12T00:00:00"/>
    <d v="2025-06-13T00:00:00"/>
    <n v="0"/>
    <s v=""/>
    <s v=""/>
    <s v="3101575269"/>
    <s v="200014630392"/>
    <s v="0010"/>
    <s v="0060"/>
    <s v="R1"/>
    <s v="10-60"/>
    <x v="0"/>
    <x v="0"/>
    <n v="10469"/>
    <x v="2"/>
  </r>
  <r>
    <s v="12625647152"/>
    <s v="25164INV01A0"/>
    <s v="FA"/>
    <s v="R4"/>
    <d v="2025-06-13T00:00:00"/>
    <s v=""/>
    <s v="3106"/>
    <x v="1"/>
    <s v="10514"/>
    <s v="0"/>
    <n v="-11.59"/>
    <s v=""/>
    <n v="-11.59"/>
    <s v="USD"/>
    <s v="O1"/>
    <s v="USMO6561317640"/>
    <s v="1262564715210514"/>
    <s v=""/>
    <s v="BATCH_ID"/>
    <d v="2025-06-13T00:00:00"/>
    <d v="2025-06-16T00:00:00"/>
    <n v="0"/>
    <s v=""/>
    <s v=""/>
    <s v="3101640828"/>
    <s v="200011623887"/>
    <s v="0010"/>
    <s v="0060"/>
    <s v="R1"/>
    <s v="10-60"/>
    <x v="0"/>
    <x v="1"/>
    <n v="10514"/>
    <x v="1"/>
  </r>
  <r>
    <s v="12625647152"/>
    <s v="25164INV01A0"/>
    <s v="FA"/>
    <s v="R4"/>
    <d v="2025-06-13T00:00:00"/>
    <s v=""/>
    <s v="3106"/>
    <x v="0"/>
    <s v="10469"/>
    <s v="0"/>
    <n v="-8.73"/>
    <s v=""/>
    <n v="-8.73"/>
    <s v="USD"/>
    <s v="O1"/>
    <s v="USMO6561317640"/>
    <s v="1262564715210469"/>
    <s v=""/>
    <s v="BATCH_ID"/>
    <d v="2025-06-13T00:00:00"/>
    <d v="2025-06-16T00:00:00"/>
    <n v="0"/>
    <s v=""/>
    <s v=""/>
    <s v="3101640732"/>
    <s v="200011623887"/>
    <s v="0010"/>
    <s v="0060"/>
    <s v="R1"/>
    <s v="10-60"/>
    <x v="0"/>
    <x v="0"/>
    <n v="10469"/>
    <x v="2"/>
  </r>
  <r>
    <s v="12625647155"/>
    <s v="25164INV01A0"/>
    <s v="FA"/>
    <s v="R4"/>
    <d v="2025-06-13T00:00:00"/>
    <s v=""/>
    <s v="3106"/>
    <x v="1"/>
    <s v="10636"/>
    <s v="0"/>
    <n v="-5"/>
    <s v=""/>
    <n v="-5"/>
    <s v="USD"/>
    <s v="O1"/>
    <s v="USMO6561396101"/>
    <s v="1262564715510636"/>
    <s v=""/>
    <s v="BATCH_ID"/>
    <d v="2025-06-13T00:00:00"/>
    <d v="2025-06-16T00:00:00"/>
    <n v="0"/>
    <s v=""/>
    <s v=""/>
    <s v="3101595673"/>
    <s v="200011616725"/>
    <s v="0010"/>
    <s v="0060"/>
    <s v="R1"/>
    <s v="10-60"/>
    <x v="0"/>
    <x v="1"/>
    <n v="10636"/>
    <x v="5"/>
  </r>
  <r>
    <s v="12625647273"/>
    <s v="25164INV01A0"/>
    <s v="FA"/>
    <s v="R4"/>
    <d v="2025-06-13T00:00:00"/>
    <s v=""/>
    <s v="3106"/>
    <x v="1"/>
    <s v="10514"/>
    <s v="0"/>
    <n v="-5"/>
    <s v=""/>
    <n v="-5"/>
    <s v="USD"/>
    <s v="O1"/>
    <s v="USMO6561317530"/>
    <s v="1262564727310514"/>
    <s v=""/>
    <s v="BATCH_ID"/>
    <d v="2025-06-13T00:00:00"/>
    <d v="2025-06-16T00:00:00"/>
    <n v="0"/>
    <s v=""/>
    <s v=""/>
    <s v="3101686686"/>
    <s v="200012607707"/>
    <s v="0010"/>
    <s v="0060"/>
    <s v="R1"/>
    <s v="10-60"/>
    <x v="0"/>
    <x v="1"/>
    <n v="10514"/>
    <x v="1"/>
  </r>
  <r>
    <s v="12625647273"/>
    <s v="25164INV01A0"/>
    <s v="FA"/>
    <s v="R4"/>
    <d v="2025-06-13T00:00:00"/>
    <s v=""/>
    <s v="3106"/>
    <x v="0"/>
    <s v="10469"/>
    <s v="0"/>
    <n v="-5"/>
    <s v=""/>
    <n v="-5"/>
    <s v="USD"/>
    <s v="O1"/>
    <s v="USMO6561317530"/>
    <s v="1262564727310469"/>
    <s v=""/>
    <s v="BATCH_ID"/>
    <d v="2025-06-13T00:00:00"/>
    <d v="2025-06-16T00:00:00"/>
    <n v="0"/>
    <s v=""/>
    <s v=""/>
    <s v="3101686770"/>
    <s v="200012607707"/>
    <s v="0010"/>
    <s v="0060"/>
    <s v="R1"/>
    <s v="10-60"/>
    <x v="0"/>
    <x v="0"/>
    <n v="10469"/>
    <x v="2"/>
  </r>
  <r>
    <s v="12625647568"/>
    <s v="25164INV01A0"/>
    <s v="FA"/>
    <s v="R4"/>
    <d v="2025-06-13T00:00:00"/>
    <s v=""/>
    <s v="3106"/>
    <x v="0"/>
    <s v="10469"/>
    <s v="0"/>
    <n v="-5"/>
    <s v=""/>
    <n v="-5"/>
    <s v="USD"/>
    <s v="O1"/>
    <s v="USMO6561327910"/>
    <s v="1262564756810469"/>
    <s v=""/>
    <s v="BATCH_ID"/>
    <d v="2025-06-13T00:00:00"/>
    <d v="2025-06-16T00:00:00"/>
    <n v="0"/>
    <s v=""/>
    <s v=""/>
    <s v="3102287800"/>
    <s v="200016254258"/>
    <s v="0010"/>
    <s v="0060"/>
    <s v="R1"/>
    <s v="10-60"/>
    <x v="0"/>
    <x v="0"/>
    <n v="10469"/>
    <x v="2"/>
  </r>
  <r>
    <s v="12625647568"/>
    <s v="25164INV01A0"/>
    <s v="FA"/>
    <s v="R4"/>
    <d v="2025-06-13T00:00:00"/>
    <s v=""/>
    <s v="3106"/>
    <x v="1"/>
    <s v="10514"/>
    <s v="0"/>
    <n v="-5"/>
    <s v=""/>
    <n v="-5"/>
    <s v="USD"/>
    <s v="O1"/>
    <s v="USMO6561327910"/>
    <s v="1262564756810514"/>
    <s v=""/>
    <s v="BATCH_ID"/>
    <d v="2025-06-13T00:00:00"/>
    <d v="2025-06-16T00:00:00"/>
    <n v="0"/>
    <s v=""/>
    <s v=""/>
    <s v="3102287801"/>
    <s v="200016254258"/>
    <s v="0010"/>
    <s v="0060"/>
    <s v="R1"/>
    <s v="10-60"/>
    <x v="0"/>
    <x v="1"/>
    <n v="10514"/>
    <x v="1"/>
  </r>
  <r>
    <s v="12625647569"/>
    <s v="25164INV01A0"/>
    <s v="FA"/>
    <s v="R4"/>
    <d v="2025-06-13T00:00:00"/>
    <s v=""/>
    <s v="3106"/>
    <x v="0"/>
    <s v="10469"/>
    <s v="0"/>
    <n v="-5"/>
    <s v=""/>
    <n v="-5"/>
    <s v="USD"/>
    <s v="O1"/>
    <s v="USMO6561327910"/>
    <s v="1262564756910469"/>
    <s v=""/>
    <s v="BATCH_ID"/>
    <d v="2025-06-13T00:00:00"/>
    <d v="2025-06-16T00:00:00"/>
    <n v="0"/>
    <s v=""/>
    <s v=""/>
    <s v="3102287800"/>
    <s v="200016254258"/>
    <s v="0010"/>
    <s v="0060"/>
    <s v="R1"/>
    <s v="10-60"/>
    <x v="0"/>
    <x v="0"/>
    <n v="10469"/>
    <x v="2"/>
  </r>
  <r>
    <s v="12625647569"/>
    <s v="25164INV01A0"/>
    <s v="FA"/>
    <s v="R4"/>
    <d v="2025-06-13T00:00:00"/>
    <s v=""/>
    <s v="3106"/>
    <x v="1"/>
    <s v="10514"/>
    <s v="0"/>
    <n v="-5"/>
    <s v=""/>
    <n v="-5"/>
    <s v="USD"/>
    <s v="O1"/>
    <s v="USMO6561327910"/>
    <s v="1262564756910514"/>
    <s v=""/>
    <s v="BATCH_ID"/>
    <d v="2025-06-13T00:00:00"/>
    <d v="2025-06-16T00:00:00"/>
    <n v="0"/>
    <s v=""/>
    <s v=""/>
    <s v="3102287801"/>
    <s v="200016254258"/>
    <s v="0010"/>
    <s v="0060"/>
    <s v="R1"/>
    <s v="10-60"/>
    <x v="0"/>
    <x v="1"/>
    <n v="10514"/>
    <x v="1"/>
  </r>
  <r>
    <s v="12625647582"/>
    <s v="25164INV01A0"/>
    <s v="FA"/>
    <s v="R4"/>
    <d v="2025-06-13T00:00:00"/>
    <s v=""/>
    <s v="3106"/>
    <x v="0"/>
    <s v="10469"/>
    <s v="0"/>
    <n v="-5"/>
    <s v=""/>
    <n v="-5"/>
    <s v="USD"/>
    <s v="O1"/>
    <s v="USMO6561316500"/>
    <s v="1262564758210469"/>
    <s v=""/>
    <s v="BATCH_ID"/>
    <d v="2025-06-13T00:00:00"/>
    <d v="2025-06-16T00:00:00"/>
    <n v="0"/>
    <s v=""/>
    <s v=""/>
    <s v="3102287841"/>
    <s v="200016252708"/>
    <s v="0010"/>
    <s v="0060"/>
    <s v="R1"/>
    <s v="10-60"/>
    <x v="0"/>
    <x v="0"/>
    <n v="10469"/>
    <x v="2"/>
  </r>
  <r>
    <s v="12625647582"/>
    <s v="25164INV01A0"/>
    <s v="FA"/>
    <s v="R4"/>
    <d v="2025-06-13T00:00:00"/>
    <s v=""/>
    <s v="3106"/>
    <x v="1"/>
    <s v="10514"/>
    <s v="0"/>
    <n v="-5"/>
    <s v=""/>
    <n v="-5"/>
    <s v="USD"/>
    <s v="O1"/>
    <s v="USMO6561316500"/>
    <s v="1262564758210514"/>
    <s v=""/>
    <s v="BATCH_ID"/>
    <d v="2025-06-13T00:00:00"/>
    <d v="2025-06-16T00:00:00"/>
    <n v="0"/>
    <s v=""/>
    <s v=""/>
    <s v="3102287842"/>
    <s v="200016252708"/>
    <s v="0010"/>
    <s v="0060"/>
    <s v="R1"/>
    <s v="10-60"/>
    <x v="0"/>
    <x v="1"/>
    <n v="10514"/>
    <x v="1"/>
  </r>
  <r>
    <s v="12625648503"/>
    <s v="25167INV01BB"/>
    <s v="FA"/>
    <s v="R4"/>
    <d v="2025-06-16T00:00:00"/>
    <s v=""/>
    <s v="3106"/>
    <x v="1"/>
    <s v="10514"/>
    <s v="0"/>
    <n v="-5"/>
    <s v=""/>
    <n v="-5"/>
    <s v="USD"/>
    <s v="O1"/>
    <s v="USMO6561312300"/>
    <s v="1262564850310514"/>
    <s v=""/>
    <s v="BATCH_ID"/>
    <d v="2025-06-16T00:00:00"/>
    <d v="2025-06-17T00:00:00"/>
    <n v="0"/>
    <s v=""/>
    <s v=""/>
    <s v="3101640936"/>
    <s v="200013448846"/>
    <s v="0010"/>
    <s v="0060"/>
    <s v="R1"/>
    <s v="10-60"/>
    <x v="0"/>
    <x v="1"/>
    <n v="10514"/>
    <x v="1"/>
  </r>
  <r>
    <s v="12625648503"/>
    <s v="25167INV01BB"/>
    <s v="FA"/>
    <s v="R4"/>
    <d v="2025-06-16T00:00:00"/>
    <s v=""/>
    <s v="3106"/>
    <x v="0"/>
    <s v="10469"/>
    <s v="0"/>
    <n v="-5"/>
    <s v=""/>
    <n v="-5"/>
    <s v="USD"/>
    <s v="O1"/>
    <s v="USMO6561312300"/>
    <s v="1262564850310469"/>
    <s v=""/>
    <s v="BATCH_ID"/>
    <d v="2025-06-16T00:00:00"/>
    <d v="2025-06-17T00:00:00"/>
    <n v="0"/>
    <s v=""/>
    <s v=""/>
    <s v="3101641031"/>
    <s v="200013448846"/>
    <s v="0010"/>
    <s v="0060"/>
    <s v="R1"/>
    <s v="10-60"/>
    <x v="0"/>
    <x v="0"/>
    <n v="10469"/>
    <x v="2"/>
  </r>
  <r>
    <s v="12625649759"/>
    <s v="25168INV01AH"/>
    <s v="FA"/>
    <s v="R4"/>
    <d v="2025-06-17T00:00:00"/>
    <s v=""/>
    <s v="3106"/>
    <x v="0"/>
    <s v="10719"/>
    <s v="0"/>
    <n v="-12.15"/>
    <s v=""/>
    <n v="-12.15"/>
    <s v="USD"/>
    <s v="O1"/>
    <s v="USMO6560516220"/>
    <s v="1262564975910719"/>
    <s v=""/>
    <s v="BATCH_ID"/>
    <d v="2025-06-17T00:00:00"/>
    <d v="2025-06-18T00:00:00"/>
    <n v="0"/>
    <s v=""/>
    <s v=""/>
    <s v="3101654594"/>
    <s v="200011858665"/>
    <s v="0010"/>
    <s v="0060"/>
    <s v="R1"/>
    <s v="10-60"/>
    <x v="0"/>
    <x v="0"/>
    <n v="10719"/>
    <x v="0"/>
  </r>
  <r>
    <s v="12625649775"/>
    <s v="25168INV01AH"/>
    <s v="FA"/>
    <s v="R4"/>
    <d v="2025-06-17T00:00:00"/>
    <s v=""/>
    <s v="3106"/>
    <x v="1"/>
    <s v="10720"/>
    <s v="0"/>
    <n v="-5"/>
    <s v=""/>
    <n v="-5"/>
    <s v="USD"/>
    <s v="O1"/>
    <s v="USMO6370120191"/>
    <s v="1262564977510720"/>
    <s v=""/>
    <s v="BATCH_ID"/>
    <d v="2025-06-17T00:00:00"/>
    <d v="2025-06-18T00:00:00"/>
    <n v="0"/>
    <s v=""/>
    <s v=""/>
    <s v="3101576713"/>
    <s v="200011878101"/>
    <s v="0010"/>
    <s v="0060"/>
    <s v="R1"/>
    <s v="10-60"/>
    <x v="0"/>
    <x v="1"/>
    <n v="10720"/>
    <x v="3"/>
  </r>
  <r>
    <s v="12625649819"/>
    <s v="25168INV01AH"/>
    <s v="FA"/>
    <s v="R4"/>
    <d v="2025-06-17T00:00:00"/>
    <s v=""/>
    <s v="3106"/>
    <x v="1"/>
    <s v="10720"/>
    <s v="0"/>
    <n v="-5"/>
    <s v=""/>
    <n v="-5"/>
    <s v="USD"/>
    <s v="O1"/>
    <s v="USMO6370120161"/>
    <s v="1262564981910720"/>
    <s v=""/>
    <s v="BATCH_ID"/>
    <d v="2025-06-17T00:00:00"/>
    <d v="2025-06-18T00:00:00"/>
    <n v="0"/>
    <s v=""/>
    <s v=""/>
    <s v="3101661059"/>
    <s v="200013350232"/>
    <s v="0010"/>
    <s v="0060"/>
    <s v="R1"/>
    <s v="10-60"/>
    <x v="0"/>
    <x v="1"/>
    <n v="10720"/>
    <x v="3"/>
  </r>
  <r>
    <s v="12625653216"/>
    <s v="25169INV01AZ"/>
    <s v="FA"/>
    <s v="R4"/>
    <d v="2025-06-18T00:00:00"/>
    <s v=""/>
    <s v="3106"/>
    <x v="0"/>
    <s v="10719"/>
    <s v="0"/>
    <n v="-6.03"/>
    <s v=""/>
    <n v="-6.03"/>
    <s v="USD"/>
    <s v="O1"/>
    <s v="USMO6560522610"/>
    <s v="1262565321610719"/>
    <s v=""/>
    <s v="BATCH_ID"/>
    <d v="2025-06-18T00:00:00"/>
    <d v="2025-06-19T00:00:00"/>
    <n v="0"/>
    <s v=""/>
    <s v=""/>
    <s v="3101477077"/>
    <s v="200011632227"/>
    <s v="0010"/>
    <s v="0060"/>
    <s v="R1"/>
    <s v="10-60"/>
    <x v="0"/>
    <x v="0"/>
    <n v="10719"/>
    <x v="0"/>
  </r>
  <r>
    <s v="12625653338"/>
    <s v="25169INV01AZ"/>
    <s v="FA"/>
    <s v="R4"/>
    <d v="2025-06-18T00:00:00"/>
    <s v=""/>
    <s v="3106"/>
    <x v="1"/>
    <s v="10514"/>
    <s v="0"/>
    <n v="-7.46"/>
    <s v=""/>
    <n v="-7.46"/>
    <s v="USD"/>
    <s v="O1"/>
    <s v="USMO6561318210"/>
    <s v="1262565333810514"/>
    <s v=""/>
    <s v="BATCH_ID"/>
    <d v="2025-06-18T00:00:00"/>
    <d v="2025-06-19T00:00:00"/>
    <n v="0"/>
    <s v=""/>
    <s v=""/>
    <s v="3101551598"/>
    <s v="200011653157"/>
    <s v="0010"/>
    <s v="0060"/>
    <s v="R1"/>
    <s v="10-60"/>
    <x v="0"/>
    <x v="1"/>
    <n v="10514"/>
    <x v="1"/>
  </r>
  <r>
    <s v="12625653338"/>
    <s v="25169INV01AZ"/>
    <s v="FA"/>
    <s v="R4"/>
    <d v="2025-06-18T00:00:00"/>
    <s v=""/>
    <s v="3106"/>
    <x v="0"/>
    <s v="10469"/>
    <s v="0"/>
    <n v="-5.39"/>
    <s v=""/>
    <n v="-5.39"/>
    <s v="USD"/>
    <s v="O1"/>
    <s v="USMO6561318210"/>
    <s v="1262565333810469"/>
    <s v=""/>
    <s v="BATCH_ID"/>
    <d v="2025-06-18T00:00:00"/>
    <d v="2025-06-19T00:00:00"/>
    <n v="0"/>
    <s v=""/>
    <s v=""/>
    <s v="3101551402"/>
    <s v="200011653157"/>
    <s v="0010"/>
    <s v="0060"/>
    <s v="R1"/>
    <s v="10-60"/>
    <x v="0"/>
    <x v="0"/>
    <n v="10469"/>
    <x v="2"/>
  </r>
  <r>
    <s v="12625653462"/>
    <s v="25169INV01AZ"/>
    <s v="FA"/>
    <s v="R4"/>
    <d v="2025-06-18T00:00:00"/>
    <s v=""/>
    <s v="3106"/>
    <x v="0"/>
    <s v="10719"/>
    <s v="0"/>
    <n v="-5"/>
    <s v=""/>
    <n v="-5"/>
    <s v="USD"/>
    <s v="O1"/>
    <s v="USMO6560524460"/>
    <s v="1262565346210719"/>
    <s v=""/>
    <s v="BATCH_ID"/>
    <d v="2025-06-18T00:00:00"/>
    <d v="2025-06-19T00:00:00"/>
    <n v="0"/>
    <s v=""/>
    <s v=""/>
    <s v="3101675827"/>
    <s v="200012926933"/>
    <s v="0010"/>
    <s v="0060"/>
    <s v="R1"/>
    <s v="10-60"/>
    <x v="0"/>
    <x v="0"/>
    <n v="10719"/>
    <x v="0"/>
  </r>
  <r>
    <s v="12625653548"/>
    <s v="25169INV01AL"/>
    <s v="FA"/>
    <s v="R4"/>
    <d v="2025-06-18T00:00:00"/>
    <s v=""/>
    <s v="3106"/>
    <x v="1"/>
    <s v="10514"/>
    <s v="0"/>
    <n v="-5"/>
    <s v=""/>
    <n v="-5"/>
    <s v="USD"/>
    <s v="O1"/>
    <s v="USMO6561318210"/>
    <s v="1262565354810514"/>
    <s v=""/>
    <s v="BATCH_ID"/>
    <d v="2025-06-18T00:00:00"/>
    <d v="2025-06-19T00:00:00"/>
    <n v="0"/>
    <s v=""/>
    <s v=""/>
    <s v="3101531443"/>
    <s v="200012856411"/>
    <s v="0010"/>
    <s v="0060"/>
    <s v="R1"/>
    <s v="10-60"/>
    <x v="0"/>
    <x v="1"/>
    <n v="10514"/>
    <x v="1"/>
  </r>
  <r>
    <s v="12625653548"/>
    <s v="25169INV01AL"/>
    <s v="FA"/>
    <s v="R4"/>
    <d v="2025-06-18T00:00:00"/>
    <s v=""/>
    <s v="3106"/>
    <x v="0"/>
    <s v="10469"/>
    <s v="0"/>
    <n v="-5"/>
    <s v=""/>
    <n v="-5"/>
    <s v="USD"/>
    <s v="O1"/>
    <s v="USMO6561318210"/>
    <s v="1262565354810469"/>
    <s v=""/>
    <s v="BATCH_ID"/>
    <d v="2025-06-18T00:00:00"/>
    <d v="2025-06-19T00:00:00"/>
    <n v="0"/>
    <s v=""/>
    <s v=""/>
    <s v="3101531347"/>
    <s v="200012856411"/>
    <s v="0010"/>
    <s v="0060"/>
    <s v="R1"/>
    <s v="10-60"/>
    <x v="0"/>
    <x v="0"/>
    <n v="10469"/>
    <x v="2"/>
  </r>
  <r>
    <s v="12625653597"/>
    <s v="25169INV01AL"/>
    <s v="FA"/>
    <s v="R4"/>
    <d v="2025-06-18T00:00:00"/>
    <s v=""/>
    <s v="3106"/>
    <x v="0"/>
    <s v="10719"/>
    <s v="0"/>
    <n v="-5"/>
    <s v=""/>
    <n v="-5"/>
    <s v="USD"/>
    <s v="O1"/>
    <s v="USMO6560522460"/>
    <s v="1262565359710719"/>
    <s v=""/>
    <s v="BATCH_ID"/>
    <d v="2025-06-18T00:00:00"/>
    <d v="2025-06-19T00:00:00"/>
    <n v="0"/>
    <s v=""/>
    <s v=""/>
    <s v="3101535842"/>
    <s v="200012871022"/>
    <s v="0010"/>
    <s v="0060"/>
    <s v="R1"/>
    <s v="10-60"/>
    <x v="0"/>
    <x v="0"/>
    <n v="10719"/>
    <x v="0"/>
  </r>
  <r>
    <s v="12625653654"/>
    <s v="25169INV01AZ"/>
    <s v="FA"/>
    <s v="R4"/>
    <d v="2025-06-18T00:00:00"/>
    <s v=""/>
    <s v="3106"/>
    <x v="0"/>
    <s v="10719"/>
    <s v="0"/>
    <n v="-5"/>
    <s v=""/>
    <n v="-5"/>
    <s v="USD"/>
    <s v="O1"/>
    <s v="USMO6574094941"/>
    <s v="1262565365410719"/>
    <s v=""/>
    <s v="BATCH_ID"/>
    <d v="2025-06-18T00:00:00"/>
    <d v="2025-06-19T00:00:00"/>
    <n v="0"/>
    <s v=""/>
    <s v=""/>
    <s v="3101654242"/>
    <s v="200012913998"/>
    <s v="0010"/>
    <s v="0060"/>
    <s v="R1"/>
    <s v="10-60"/>
    <x v="0"/>
    <x v="0"/>
    <n v="10719"/>
    <x v="0"/>
  </r>
  <r>
    <s v="12625653657"/>
    <s v="25169INV01A3"/>
    <s v="FA"/>
    <s v="R4"/>
    <d v="2025-06-18T00:00:00"/>
    <s v=""/>
    <s v="3106"/>
    <x v="0"/>
    <s v="10719"/>
    <s v="0"/>
    <n v="-5"/>
    <s v=""/>
    <n v="-5"/>
    <s v="USD"/>
    <s v="O1"/>
    <s v="USMO6574094811"/>
    <s v="1262565365710719"/>
    <s v=""/>
    <s v="BATCH_ID"/>
    <d v="2025-06-18T00:00:00"/>
    <d v="2025-06-19T00:00:00"/>
    <n v="0"/>
    <s v=""/>
    <s v=""/>
    <s v="3101597821"/>
    <s v="200013163460"/>
    <s v="0010"/>
    <s v="0060"/>
    <s v="R1"/>
    <s v="10-60"/>
    <x v="0"/>
    <x v="0"/>
    <n v="10719"/>
    <x v="0"/>
  </r>
  <r>
    <s v="12625653671"/>
    <s v="25169INV01AL"/>
    <s v="FA"/>
    <s v="R4"/>
    <d v="2025-06-18T00:00:00"/>
    <s v=""/>
    <s v="3106"/>
    <x v="0"/>
    <s v="10719"/>
    <s v="0"/>
    <n v="-7.72"/>
    <s v=""/>
    <n v="-7.72"/>
    <s v="USD"/>
    <s v="O1"/>
    <s v="USMO6560522430"/>
    <s v="1262565367110719"/>
    <s v=""/>
    <s v="BATCH_ID"/>
    <d v="2025-06-18T00:00:00"/>
    <d v="2025-06-19T00:00:00"/>
    <n v="0"/>
    <s v=""/>
    <s v=""/>
    <s v="3101608250"/>
    <s v="200012867772"/>
    <s v="0010"/>
    <s v="0060"/>
    <s v="R1"/>
    <s v="10-60"/>
    <x v="0"/>
    <x v="0"/>
    <n v="10719"/>
    <x v="0"/>
  </r>
  <r>
    <s v="12625653740"/>
    <s v="25169INV01A3"/>
    <s v="FA"/>
    <s v="R4"/>
    <d v="2025-06-18T00:00:00"/>
    <s v=""/>
    <s v="3106"/>
    <x v="0"/>
    <s v="10469"/>
    <s v="0"/>
    <n v="-7.13"/>
    <s v=""/>
    <n v="-7.13"/>
    <s v="USD"/>
    <s v="O1"/>
    <s v="USMO6561313430"/>
    <s v="1262565374010469"/>
    <s v=""/>
    <s v="BATCH_ID"/>
    <d v="2025-06-18T00:00:00"/>
    <d v="2025-06-19T00:00:00"/>
    <n v="0"/>
    <s v=""/>
    <s v=""/>
    <s v="3101635987"/>
    <s v="200013156365"/>
    <s v="0010"/>
    <s v="0060"/>
    <s v="R1"/>
    <s v="10-60"/>
    <x v="0"/>
    <x v="0"/>
    <n v="10469"/>
    <x v="2"/>
  </r>
  <r>
    <s v="12625653740"/>
    <s v="25169INV01A3"/>
    <s v="FA"/>
    <s v="R4"/>
    <d v="2025-06-18T00:00:00"/>
    <s v=""/>
    <s v="3106"/>
    <x v="1"/>
    <s v="10514"/>
    <s v="0"/>
    <n v="-11.04"/>
    <s v=""/>
    <n v="-11.04"/>
    <s v="USD"/>
    <s v="O1"/>
    <s v="USMO6561313430"/>
    <s v="1262565374010514"/>
    <s v=""/>
    <s v="BATCH_ID"/>
    <d v="2025-06-18T00:00:00"/>
    <d v="2025-06-19T00:00:00"/>
    <n v="0"/>
    <s v=""/>
    <s v=""/>
    <s v="3101635892"/>
    <s v="200013156365"/>
    <s v="0010"/>
    <s v="0060"/>
    <s v="R1"/>
    <s v="10-60"/>
    <x v="0"/>
    <x v="1"/>
    <n v="10514"/>
    <x v="1"/>
  </r>
  <r>
    <s v="12625653755"/>
    <s v="25169INV01A3"/>
    <s v="FA"/>
    <s v="R4"/>
    <d v="2025-06-18T00:00:00"/>
    <s v=""/>
    <s v="3106"/>
    <x v="0"/>
    <s v="10719"/>
    <s v="0"/>
    <n v="-8.82"/>
    <s v=""/>
    <n v="-8.82"/>
    <s v="USD"/>
    <s v="O1"/>
    <s v="USMO6560527121"/>
    <s v="1262565375510719"/>
    <s v=""/>
    <s v="BATCH_ID"/>
    <d v="2025-06-18T00:00:00"/>
    <d v="2025-06-19T00:00:00"/>
    <n v="0"/>
    <s v=""/>
    <s v=""/>
    <s v="3101559032"/>
    <s v="200014597914"/>
    <s v="0010"/>
    <s v="0060"/>
    <s v="R1"/>
    <s v="10-60"/>
    <x v="0"/>
    <x v="0"/>
    <n v="10719"/>
    <x v="0"/>
  </r>
  <r>
    <s v="12625653840"/>
    <s v="25169INV01AZ"/>
    <s v="FA"/>
    <s v="R4"/>
    <d v="2025-06-18T00:00:00"/>
    <s v=""/>
    <s v="3106"/>
    <x v="0"/>
    <s v="10719"/>
    <s v="0"/>
    <n v="-6.94"/>
    <s v=""/>
    <n v="-6.94"/>
    <s v="USD"/>
    <s v="O1"/>
    <s v="USMO6560527371"/>
    <s v="1262565384010719"/>
    <s v=""/>
    <s v="BATCH_ID"/>
    <d v="2025-06-18T00:00:00"/>
    <d v="2025-06-19T00:00:00"/>
    <n v="0"/>
    <s v=""/>
    <s v=""/>
    <s v="3101488789"/>
    <s v="200014482620"/>
    <s v="0010"/>
    <s v="0060"/>
    <s v="R1"/>
    <s v="10-60"/>
    <x v="0"/>
    <x v="0"/>
    <n v="10719"/>
    <x v="0"/>
  </r>
  <r>
    <s v="12625653974"/>
    <s v="25169INV01AL"/>
    <s v="FA"/>
    <s v="R4"/>
    <d v="2025-06-18T00:00:00"/>
    <s v=""/>
    <s v="3106"/>
    <x v="0"/>
    <s v="10719"/>
    <s v="0"/>
    <n v="-5"/>
    <s v=""/>
    <n v="-5"/>
    <s v="USD"/>
    <s v="O1"/>
    <s v="USMO6560526580"/>
    <s v="1262565397410719"/>
    <s v=""/>
    <s v="BATCH_ID"/>
    <d v="2025-06-18T00:00:00"/>
    <d v="2025-06-19T00:00:00"/>
    <n v="0"/>
    <s v=""/>
    <s v=""/>
    <s v="3101593908"/>
    <s v="200014443267"/>
    <s v="0010"/>
    <s v="0060"/>
    <s v="R1"/>
    <s v="10-60"/>
    <x v="0"/>
    <x v="0"/>
    <n v="10719"/>
    <x v="0"/>
  </r>
  <r>
    <s v="12625653990"/>
    <s v="25169INV01AZ"/>
    <s v="FA"/>
    <s v="R4"/>
    <d v="2025-06-18T00:00:00"/>
    <s v=""/>
    <s v="3106"/>
    <x v="0"/>
    <s v="10719"/>
    <s v="0"/>
    <n v="-5"/>
    <s v=""/>
    <n v="-5"/>
    <s v="USD"/>
    <s v="O1"/>
    <s v="USMO6574094541"/>
    <s v="1262565399010719"/>
    <s v=""/>
    <s v="BATCH_ID"/>
    <d v="2025-06-18T00:00:00"/>
    <d v="2025-06-19T00:00:00"/>
    <n v="0"/>
    <s v=""/>
    <s v=""/>
    <s v="3101690299"/>
    <s v="200014497206"/>
    <s v="0010"/>
    <s v="0060"/>
    <s v="R1"/>
    <s v="10-60"/>
    <x v="0"/>
    <x v="0"/>
    <n v="10719"/>
    <x v="0"/>
  </r>
  <r>
    <s v="12625654181"/>
    <s v="25169INV01AL"/>
    <s v="FA"/>
    <s v="R4"/>
    <d v="2025-06-18T00:00:00"/>
    <s v=""/>
    <s v="3106"/>
    <x v="0"/>
    <s v="10469"/>
    <s v="0"/>
    <n v="-15.08"/>
    <s v=""/>
    <n v="-15.08"/>
    <s v="USD"/>
    <s v="O1"/>
    <s v="USMO6561318790"/>
    <s v="1262565418110469"/>
    <s v=""/>
    <s v="BATCH_ID"/>
    <d v="2025-06-18T00:00:00"/>
    <d v="2025-06-19T00:00:00"/>
    <n v="0"/>
    <s v=""/>
    <s v=""/>
    <s v="3102118729"/>
    <s v="200015413947"/>
    <s v="0010"/>
    <s v="0060"/>
    <s v="C1"/>
    <s v="10-60"/>
    <x v="0"/>
    <x v="0"/>
    <n v="10469"/>
    <x v="2"/>
  </r>
  <r>
    <s v="12625654181"/>
    <s v="25169INV01AL"/>
    <s v="FA"/>
    <s v="R4"/>
    <d v="2025-06-18T00:00:00"/>
    <s v=""/>
    <s v="3106"/>
    <x v="1"/>
    <s v="10514"/>
    <s v="0"/>
    <n v="-16.62"/>
    <s v=""/>
    <n v="-16.62"/>
    <s v="USD"/>
    <s v="O1"/>
    <s v="USMO6561318790"/>
    <s v="1262565418110514"/>
    <s v=""/>
    <s v="BATCH_ID"/>
    <d v="2025-06-18T00:00:00"/>
    <d v="2025-06-19T00:00:00"/>
    <n v="0"/>
    <s v=""/>
    <s v=""/>
    <s v="3102118730"/>
    <s v="200015413947"/>
    <s v="0010"/>
    <s v="0060"/>
    <s v="C1"/>
    <s v="10-60"/>
    <x v="0"/>
    <x v="1"/>
    <n v="10514"/>
    <x v="1"/>
  </r>
  <r>
    <s v="12625654255"/>
    <s v="25169INV01AL"/>
    <s v="FA"/>
    <s v="R4"/>
    <d v="2025-06-18T00:00:00"/>
    <s v=""/>
    <s v="3106"/>
    <x v="0"/>
    <s v="10719"/>
    <s v="0"/>
    <n v="-5"/>
    <s v=""/>
    <n v="-5"/>
    <s v="USD"/>
    <s v="O1"/>
    <s v="USMO6560526120"/>
    <s v="1262565425510719"/>
    <s v=""/>
    <s v="BATCH_ID"/>
    <d v="2025-06-18T00:00:00"/>
    <d v="2025-06-19T00:00:00"/>
    <n v="0"/>
    <s v=""/>
    <s v=""/>
    <s v="3102120044"/>
    <s v="200015424258"/>
    <s v="0010"/>
    <s v="0060"/>
    <s v="R1"/>
    <s v="10-60"/>
    <x v="0"/>
    <x v="0"/>
    <n v="10719"/>
    <x v="0"/>
  </r>
  <r>
    <s v="12625654424"/>
    <s v="25169INV01A3"/>
    <s v="FA"/>
    <s v="R4"/>
    <d v="2025-06-18T00:00:00"/>
    <s v=""/>
    <s v="3106"/>
    <x v="0"/>
    <s v="10469"/>
    <s v="0"/>
    <n v="-5"/>
    <s v=""/>
    <n v="-5"/>
    <s v="USD"/>
    <s v="O1"/>
    <s v="USMO6561318540"/>
    <s v="1262565442410469"/>
    <s v=""/>
    <s v="BATCH_ID"/>
    <d v="2025-06-18T00:00:00"/>
    <d v="2025-06-19T00:00:00"/>
    <n v="0"/>
    <s v=""/>
    <s v=""/>
    <s v="3102301371"/>
    <s v="200016324499"/>
    <s v="0010"/>
    <s v="0060"/>
    <s v="C1"/>
    <s v="10-60"/>
    <x v="0"/>
    <x v="0"/>
    <n v="10469"/>
    <x v="2"/>
  </r>
  <r>
    <s v="12625655368"/>
    <s v="25170INV01BD"/>
    <s v="FA"/>
    <s v="R4"/>
    <d v="2025-06-19T00:00:00"/>
    <s v=""/>
    <s v="3106"/>
    <x v="0"/>
    <s v="10469"/>
    <s v="0"/>
    <n v="-5"/>
    <s v=""/>
    <n v="-5"/>
    <s v="USD"/>
    <s v="O1"/>
    <s v="USMO6561332000"/>
    <s v="1262565536810469"/>
    <s v=""/>
    <s v="BATCH_ID"/>
    <d v="2025-06-19T00:00:00"/>
    <d v="2025-06-20T00:00:00"/>
    <n v="0"/>
    <s v=""/>
    <s v=""/>
    <s v="3101529036"/>
    <s v="200010983936"/>
    <s v="0010"/>
    <s v="0060"/>
    <s v="R1"/>
    <s v="10-60"/>
    <x v="0"/>
    <x v="0"/>
    <n v="10469"/>
    <x v="2"/>
  </r>
  <r>
    <s v="12625655368"/>
    <s v="25170INV01BD"/>
    <s v="FA"/>
    <s v="R4"/>
    <d v="2025-06-19T00:00:00"/>
    <s v=""/>
    <s v="3106"/>
    <x v="1"/>
    <s v="10514"/>
    <s v="0"/>
    <n v="-5"/>
    <s v=""/>
    <n v="-5"/>
    <s v="USD"/>
    <s v="O1"/>
    <s v="USMO6561332000"/>
    <s v="1262565536810514"/>
    <s v=""/>
    <s v="BATCH_ID"/>
    <d v="2025-06-19T00:00:00"/>
    <d v="2025-06-20T00:00:00"/>
    <n v="0"/>
    <s v=""/>
    <s v=""/>
    <s v="3101528940"/>
    <s v="200010983936"/>
    <s v="0010"/>
    <s v="0060"/>
    <s v="R1"/>
    <s v="10-60"/>
    <x v="0"/>
    <x v="1"/>
    <n v="10514"/>
    <x v="1"/>
  </r>
  <r>
    <s v="12625655392"/>
    <s v="25170INV01BD"/>
    <s v="FA"/>
    <s v="R4"/>
    <d v="2025-06-19T00:00:00"/>
    <s v=""/>
    <s v="3106"/>
    <x v="0"/>
    <s v="10469"/>
    <s v="0"/>
    <n v="-5"/>
    <s v=""/>
    <n v="-5"/>
    <s v="USD"/>
    <s v="O1"/>
    <s v="USMO6561318910"/>
    <s v="1262565539210469"/>
    <s v=""/>
    <s v="BATCH_ID"/>
    <d v="2025-06-19T00:00:00"/>
    <d v="2025-06-20T00:00:00"/>
    <n v="0"/>
    <s v=""/>
    <s v=""/>
    <s v="3101683356"/>
    <s v="200010971691"/>
    <s v="0010"/>
    <s v="0060"/>
    <s v="R1"/>
    <s v="10-60"/>
    <x v="0"/>
    <x v="0"/>
    <n v="10469"/>
    <x v="2"/>
  </r>
  <r>
    <s v="12625655392"/>
    <s v="25170INV01BD"/>
    <s v="FA"/>
    <s v="R4"/>
    <d v="2025-06-19T00:00:00"/>
    <s v=""/>
    <s v="3106"/>
    <x v="1"/>
    <s v="10514"/>
    <s v="0"/>
    <n v="-7.58"/>
    <s v=""/>
    <n v="-7.58"/>
    <s v="USD"/>
    <s v="O1"/>
    <s v="USMO6561318910"/>
    <s v="1262565539210514"/>
    <s v=""/>
    <s v="BATCH_ID"/>
    <d v="2025-06-19T00:00:00"/>
    <d v="2025-06-20T00:00:00"/>
    <n v="0"/>
    <s v=""/>
    <s v=""/>
    <s v="3101683192"/>
    <s v="200010971691"/>
    <s v="0010"/>
    <s v="0060"/>
    <s v="R1"/>
    <s v="10-60"/>
    <x v="0"/>
    <x v="1"/>
    <n v="10514"/>
    <x v="1"/>
  </r>
  <r>
    <s v="12625655432"/>
    <s v="25170INV01BD"/>
    <s v="FA"/>
    <s v="R4"/>
    <d v="2025-06-19T00:00:00"/>
    <s v=""/>
    <s v="3106"/>
    <x v="1"/>
    <s v="10514"/>
    <s v="0"/>
    <n v="-5"/>
    <s v=""/>
    <n v="-5"/>
    <s v="USD"/>
    <s v="O1"/>
    <s v="USMO6561332040"/>
    <s v="1262565543210514"/>
    <s v=""/>
    <s v="BATCH_ID"/>
    <d v="2025-06-19T00:00:00"/>
    <d v="2025-06-20T00:00:00"/>
    <n v="0"/>
    <s v=""/>
    <s v=""/>
    <s v="3101666669"/>
    <s v="200012715559"/>
    <s v="0010"/>
    <s v="0060"/>
    <s v="R1"/>
    <s v="10-60"/>
    <x v="0"/>
    <x v="1"/>
    <n v="10514"/>
    <x v="1"/>
  </r>
  <r>
    <s v="12625655432"/>
    <s v="25170INV01BD"/>
    <s v="FA"/>
    <s v="R4"/>
    <d v="2025-06-19T00:00:00"/>
    <s v=""/>
    <s v="3106"/>
    <x v="0"/>
    <s v="10469"/>
    <s v="0"/>
    <n v="-5"/>
    <s v=""/>
    <n v="-5"/>
    <s v="USD"/>
    <s v="O1"/>
    <s v="USMO6561332040"/>
    <s v="1262565543210469"/>
    <s v=""/>
    <s v="BATCH_ID"/>
    <d v="2025-06-19T00:00:00"/>
    <d v="2025-06-20T00:00:00"/>
    <n v="0"/>
    <s v=""/>
    <s v=""/>
    <s v="3101666575"/>
    <s v="200012715559"/>
    <s v="0010"/>
    <s v="0060"/>
    <s v="R1"/>
    <s v="10-60"/>
    <x v="0"/>
    <x v="0"/>
    <n v="10469"/>
    <x v="2"/>
  </r>
  <r>
    <s v="12625655501"/>
    <s v="25170INV01BD"/>
    <s v="FA"/>
    <s v="R4"/>
    <d v="2025-06-19T00:00:00"/>
    <s v=""/>
    <s v="3106"/>
    <x v="0"/>
    <s v="10719"/>
    <s v="0"/>
    <n v="-5"/>
    <s v=""/>
    <n v="-5"/>
    <s v="USD"/>
    <s v="O1"/>
    <s v="USMO6560500000"/>
    <s v="1262565550110719"/>
    <s v=""/>
    <s v="BATCH_ID"/>
    <d v="2025-06-19T00:00:00"/>
    <d v="2025-06-20T00:00:00"/>
    <n v="0"/>
    <s v=""/>
    <s v=""/>
    <s v="3101678691"/>
    <s v="200012735367"/>
    <s v="0010"/>
    <s v="0060"/>
    <s v="R1"/>
    <s v="10-60"/>
    <x v="0"/>
    <x v="0"/>
    <n v="10719"/>
    <x v="0"/>
  </r>
  <r>
    <s v="12625655614"/>
    <s v="25170INV01BD"/>
    <s v="FA"/>
    <s v="R4"/>
    <d v="2025-06-19T00:00:00"/>
    <s v=""/>
    <s v="3106"/>
    <x v="0"/>
    <s v="10719"/>
    <s v="0"/>
    <n v="-5"/>
    <s v=""/>
    <n v="-5"/>
    <s v="USD"/>
    <s v="O1"/>
    <s v="USMO6560527510"/>
    <s v="1262565561410719"/>
    <s v=""/>
    <s v="BATCH_ID"/>
    <d v="2025-06-19T00:00:00"/>
    <d v="2025-06-20T00:00:00"/>
    <n v="0"/>
    <s v=""/>
    <s v=""/>
    <s v="3102194224"/>
    <s v="200015777267"/>
    <s v="0010"/>
    <s v="0060"/>
    <s v="R1"/>
    <s v="10-60"/>
    <x v="0"/>
    <x v="0"/>
    <n v="10719"/>
    <x v="0"/>
  </r>
  <r>
    <s v="12625655630"/>
    <s v="25170INV01BD"/>
    <s v="FA"/>
    <s v="R4"/>
    <d v="2025-06-19T00:00:00"/>
    <s v=""/>
    <s v="3106"/>
    <x v="0"/>
    <s v="10719"/>
    <s v="0"/>
    <n v="-5"/>
    <s v=""/>
    <n v="-5"/>
    <s v="USD"/>
    <s v="O1"/>
    <s v="USMO6560526770"/>
    <s v="1262565563010719"/>
    <s v=""/>
    <s v="BATCH_ID"/>
    <d v="2025-06-19T00:00:00"/>
    <d v="2025-06-20T00:00:00"/>
    <n v="0"/>
    <s v=""/>
    <s v=""/>
    <s v="3102193939"/>
    <s v="200015771716"/>
    <s v="0010"/>
    <s v="0060"/>
    <s v="R1"/>
    <s v="10-60"/>
    <x v="0"/>
    <x v="0"/>
    <n v="10719"/>
    <x v="0"/>
  </r>
  <r>
    <s v="12625655663"/>
    <s v="25170INV01BD"/>
    <s v="FA"/>
    <s v="R4"/>
    <d v="2025-06-19T00:00:00"/>
    <s v=""/>
    <s v="3106"/>
    <x v="0"/>
    <s v="10719"/>
    <s v="0"/>
    <n v="-5"/>
    <s v=""/>
    <n v="-5"/>
    <s v="USD"/>
    <s v="O1"/>
    <s v="USMO6560526760"/>
    <s v="1262565566310719"/>
    <s v=""/>
    <s v="BATCH_ID"/>
    <d v="2025-06-19T00:00:00"/>
    <d v="2025-06-20T00:00:00"/>
    <n v="0"/>
    <s v=""/>
    <s v=""/>
    <s v="3102191007"/>
    <s v="200015765262"/>
    <s v="0010"/>
    <s v="0060"/>
    <s v="R1"/>
    <s v="10-60"/>
    <x v="0"/>
    <x v="0"/>
    <n v="10719"/>
    <x v="0"/>
  </r>
  <r>
    <s v="12625656767"/>
    <s v="25174INV01A0"/>
    <s v="FA"/>
    <s v="R4"/>
    <d v="2025-06-23T00:00:00"/>
    <s v=""/>
    <s v="3106"/>
    <x v="1"/>
    <s v="10514"/>
    <s v="0"/>
    <n v="-5"/>
    <s v=""/>
    <n v="-5"/>
    <s v="USD"/>
    <s v="O1"/>
    <s v="USMO6561322110"/>
    <s v="1262565676710514"/>
    <s v=""/>
    <s v="BATCH_ID"/>
    <d v="2025-06-23T00:00:00"/>
    <d v="2025-06-24T00:00:00"/>
    <n v="0"/>
    <s v=""/>
    <s v=""/>
    <s v="3101533666"/>
    <s v="200011227325"/>
    <s v="0010"/>
    <s v="0060"/>
    <s v="R1"/>
    <s v="10-60"/>
    <x v="0"/>
    <x v="1"/>
    <n v="10514"/>
    <x v="1"/>
  </r>
  <r>
    <s v="12625656767"/>
    <s v="25174INV01A0"/>
    <s v="FA"/>
    <s v="R4"/>
    <d v="2025-06-23T00:00:00"/>
    <s v=""/>
    <s v="3106"/>
    <x v="0"/>
    <s v="10469"/>
    <s v="0"/>
    <n v="-5"/>
    <s v=""/>
    <n v="-5"/>
    <s v="USD"/>
    <s v="O1"/>
    <s v="USMO6561322110"/>
    <s v="1262565676710469"/>
    <s v=""/>
    <s v="BATCH_ID"/>
    <d v="2025-06-23T00:00:00"/>
    <d v="2025-06-24T00:00:00"/>
    <n v="0"/>
    <s v=""/>
    <s v=""/>
    <s v="3101533859"/>
    <s v="200011227325"/>
    <s v="0010"/>
    <s v="0060"/>
    <s v="R1"/>
    <s v="10-60"/>
    <x v="0"/>
    <x v="0"/>
    <n v="10469"/>
    <x v="2"/>
  </r>
  <r>
    <s v="12625656981"/>
    <s v="25174INV01A0"/>
    <s v="FA"/>
    <s v="R4"/>
    <d v="2025-06-23T00:00:00"/>
    <s v=""/>
    <s v="3106"/>
    <x v="0"/>
    <s v="10469"/>
    <s v="0"/>
    <n v="-5"/>
    <s v=""/>
    <n v="-5"/>
    <s v="USD"/>
    <s v="O1"/>
    <s v="USMO6561328070"/>
    <s v="1262565698110469"/>
    <s v=""/>
    <s v="BATCH_ID"/>
    <d v="2025-06-23T00:00:00"/>
    <d v="2025-06-24T00:00:00"/>
    <n v="0"/>
    <s v=""/>
    <s v=""/>
    <s v="3102042498"/>
    <s v="200015036581"/>
    <s v="0010"/>
    <s v="0060"/>
    <s v="R1"/>
    <s v="10-60"/>
    <x v="0"/>
    <x v="0"/>
    <n v="10469"/>
    <x v="2"/>
  </r>
  <r>
    <s v="12625656981"/>
    <s v="25174INV01A0"/>
    <s v="FA"/>
    <s v="R4"/>
    <d v="2025-06-23T00:00:00"/>
    <s v=""/>
    <s v="3106"/>
    <x v="1"/>
    <s v="10514"/>
    <s v="0"/>
    <n v="-5"/>
    <s v=""/>
    <n v="-5"/>
    <s v="USD"/>
    <s v="O1"/>
    <s v="USMO6561328070"/>
    <s v="1262565698110514"/>
    <s v=""/>
    <s v="BATCH_ID"/>
    <d v="2025-06-23T00:00:00"/>
    <d v="2025-06-24T00:00:00"/>
    <n v="0"/>
    <s v=""/>
    <s v=""/>
    <s v="3102042499"/>
    <s v="200015036581"/>
    <s v="0010"/>
    <s v="0060"/>
    <s v="R1"/>
    <s v="10-60"/>
    <x v="0"/>
    <x v="1"/>
    <n v="10514"/>
    <x v="1"/>
  </r>
  <r>
    <s v="12625656994"/>
    <s v="25174INV01A0"/>
    <s v="FA"/>
    <s v="R4"/>
    <d v="2025-06-23T00:00:00"/>
    <s v=""/>
    <s v="3106"/>
    <x v="0"/>
    <s v="10719"/>
    <s v="0"/>
    <n v="-5"/>
    <s v=""/>
    <n v="-5"/>
    <s v="USD"/>
    <s v="O1"/>
    <s v="USMO6560500000"/>
    <s v="1262565699410719"/>
    <s v=""/>
    <s v="BATCH_ID"/>
    <d v="2025-06-23T00:00:00"/>
    <d v="2025-06-24T00:00:00"/>
    <n v="0"/>
    <s v=""/>
    <s v=""/>
    <s v="3102043683"/>
    <s v="200015043249"/>
    <s v="0010"/>
    <s v="0060"/>
    <s v="R1"/>
    <s v="10-60"/>
    <x v="0"/>
    <x v="0"/>
    <n v="10719"/>
    <x v="0"/>
  </r>
  <r>
    <s v="12625658403"/>
    <s v="25175INV01AP"/>
    <s v="FA"/>
    <s v="R4"/>
    <d v="2025-06-24T00:00:00"/>
    <s v=""/>
    <s v="3106"/>
    <x v="0"/>
    <s v="10719"/>
    <s v="0"/>
    <n v="-9.52"/>
    <s v=""/>
    <n v="-9.52"/>
    <s v="USD"/>
    <s v="O1"/>
    <s v="USMO6560522200"/>
    <s v="1262565840310719"/>
    <s v=""/>
    <s v="BATCH_ID"/>
    <d v="2025-06-24T00:00:00"/>
    <d v="2025-06-25T00:00:00"/>
    <n v="0"/>
    <s v=""/>
    <s v=""/>
    <s v="3101483377"/>
    <s v="200013095050"/>
    <s v="0010"/>
    <s v="0060"/>
    <s v="R1"/>
    <s v="10-60"/>
    <x v="0"/>
    <x v="0"/>
    <n v="10719"/>
    <x v="0"/>
  </r>
  <r>
    <s v="12625658438"/>
    <s v="25175INV01AP"/>
    <s v="FA"/>
    <s v="R4"/>
    <d v="2025-06-24T00:00:00"/>
    <s v=""/>
    <s v="3106"/>
    <x v="0"/>
    <s v="10719"/>
    <s v="0"/>
    <n v="-5"/>
    <s v=""/>
    <n v="-5"/>
    <s v="USD"/>
    <s v="O1"/>
    <s v="USMO6560518080"/>
    <s v="1262565843810719"/>
    <s v=""/>
    <s v="BATCH_ID"/>
    <d v="2025-06-24T00:00:00"/>
    <d v="2025-06-25T00:00:00"/>
    <n v="0"/>
    <s v=""/>
    <s v=""/>
    <s v="3101503245"/>
    <s v="200013107582"/>
    <s v="0010"/>
    <s v="0060"/>
    <s v="R1"/>
    <s v="10-60"/>
    <x v="0"/>
    <x v="0"/>
    <n v="10719"/>
    <x v="0"/>
  </r>
  <r>
    <s v="12625658584"/>
    <s v="25175INV01AP"/>
    <s v="FA"/>
    <s v="R4"/>
    <d v="2025-06-24T00:00:00"/>
    <s v=""/>
    <s v="3106"/>
    <x v="0"/>
    <s v="10719"/>
    <s v="0"/>
    <n v="-18.239999999999998"/>
    <s v=""/>
    <n v="-18.239999999999998"/>
    <s v="USD"/>
    <s v="O1"/>
    <s v="USMO6560521220"/>
    <s v="1262565858410719"/>
    <s v=""/>
    <s v="BATCH_ID"/>
    <d v="2025-06-24T00:00:00"/>
    <d v="2025-06-25T00:00:00"/>
    <n v="0"/>
    <s v=""/>
    <s v=""/>
    <s v="3101990705"/>
    <s v="200014798363"/>
    <s v="0010"/>
    <s v="0060"/>
    <s v="R1"/>
    <s v="10-60"/>
    <x v="0"/>
    <x v="0"/>
    <n v="10719"/>
    <x v="0"/>
  </r>
  <r>
    <s v="12625658833"/>
    <s v="25175INV01AP"/>
    <s v="FA"/>
    <s v="R4"/>
    <d v="2025-06-24T00:00:00"/>
    <s v=""/>
    <s v="3106"/>
    <x v="0"/>
    <s v="10719"/>
    <s v="0"/>
    <n v="-5"/>
    <s v=""/>
    <n v="-5"/>
    <s v="USD"/>
    <s v="O1"/>
    <s v="USMO6560518140"/>
    <s v="1262565883310719"/>
    <s v=""/>
    <s v="BATCH_ID"/>
    <d v="2025-06-24T00:00:00"/>
    <d v="2025-06-25T00:00:00"/>
    <n v="0"/>
    <s v=""/>
    <s v=""/>
    <s v="3102254729"/>
    <s v="200016089589"/>
    <s v="0010"/>
    <s v="0060"/>
    <s v="R1"/>
    <s v="10-60"/>
    <x v="0"/>
    <x v="0"/>
    <n v="10719"/>
    <x v="0"/>
  </r>
  <r>
    <s v="12625658848"/>
    <s v="25175INV01AP"/>
    <s v="FA"/>
    <s v="R4"/>
    <d v="2025-06-24T00:00:00"/>
    <s v=""/>
    <s v="3106"/>
    <x v="0"/>
    <s v="10719"/>
    <s v="0"/>
    <n v="-7.96"/>
    <s v=""/>
    <n v="-7.96"/>
    <s v="USD"/>
    <s v="O1"/>
    <s v="USMO6560526640"/>
    <s v="1262565884810719"/>
    <s v=""/>
    <s v="BATCH_ID"/>
    <d v="2025-06-24T00:00:00"/>
    <d v="2025-06-25T00:00:00"/>
    <n v="0"/>
    <s v=""/>
    <s v=""/>
    <s v="3102254771"/>
    <s v="200016087617"/>
    <s v="0010"/>
    <s v="0060"/>
    <s v="R1"/>
    <s v="10-60"/>
    <x v="0"/>
    <x v="0"/>
    <n v="10719"/>
    <x v="0"/>
  </r>
  <r>
    <s v="12625660837"/>
    <s v="25177INV01A0"/>
    <s v="FA"/>
    <s v="R4"/>
    <d v="2025-06-26T00:00:00"/>
    <s v=""/>
    <s v="3106"/>
    <x v="0"/>
    <s v="10719"/>
    <s v="0"/>
    <n v="-5"/>
    <s v=""/>
    <n v="-5"/>
    <s v="USD"/>
    <s v="O1"/>
    <s v="USMO6570597810"/>
    <s v="1262566083710719"/>
    <s v=""/>
    <s v="BATCH_ID"/>
    <d v="2025-06-26T00:00:00"/>
    <d v="2025-06-27T00:00:00"/>
    <n v="0"/>
    <s v=""/>
    <s v=""/>
    <s v="3101572148"/>
    <s v="200011265275"/>
    <s v="0010"/>
    <s v="0060"/>
    <s v="R1"/>
    <s v="10-60"/>
    <x v="0"/>
    <x v="0"/>
    <n v="10719"/>
    <x v="0"/>
  </r>
  <r>
    <s v="12625660901"/>
    <s v="25177INV01A0"/>
    <s v="FA"/>
    <s v="R4"/>
    <d v="2025-06-26T00:00:00"/>
    <s v=""/>
    <s v="3106"/>
    <x v="1"/>
    <s v="10514"/>
    <s v="0"/>
    <n v="-5"/>
    <s v=""/>
    <n v="-5"/>
    <s v="USD"/>
    <s v="O1"/>
    <s v="USMO6561324340"/>
    <s v="1262566090110514"/>
    <s v=""/>
    <s v="BATCH_ID"/>
    <d v="2025-06-26T00:00:00"/>
    <d v="2025-06-27T00:00:00"/>
    <n v="0"/>
    <s v=""/>
    <s v=""/>
    <s v="3101689022"/>
    <s v="200011306509"/>
    <s v="0010"/>
    <s v="0060"/>
    <s v="R1"/>
    <s v="10-60"/>
    <x v="0"/>
    <x v="1"/>
    <n v="10514"/>
    <x v="1"/>
  </r>
  <r>
    <s v="12625660901"/>
    <s v="25177INV01A0"/>
    <s v="FA"/>
    <s v="R4"/>
    <d v="2025-06-26T00:00:00"/>
    <s v=""/>
    <s v="3106"/>
    <x v="0"/>
    <s v="10469"/>
    <s v="0"/>
    <n v="-5"/>
    <s v=""/>
    <n v="-5"/>
    <s v="USD"/>
    <s v="O1"/>
    <s v="USMO6561324340"/>
    <s v="1262566090110469"/>
    <s v=""/>
    <s v="BATCH_ID"/>
    <d v="2025-06-26T00:00:00"/>
    <d v="2025-06-27T00:00:00"/>
    <n v="0"/>
    <s v=""/>
    <s v=""/>
    <s v="3101689104"/>
    <s v="200011306509"/>
    <s v="0010"/>
    <s v="0060"/>
    <s v="R1"/>
    <s v="10-60"/>
    <x v="0"/>
    <x v="0"/>
    <n v="10469"/>
    <x v="2"/>
  </r>
  <r>
    <s v="12625660906"/>
    <s v="25177INV01A0"/>
    <s v="FA"/>
    <s v="R4"/>
    <d v="2025-06-26T00:00:00"/>
    <s v=""/>
    <s v="3106"/>
    <x v="0"/>
    <s v="10719"/>
    <s v="0"/>
    <n v="-5"/>
    <s v=""/>
    <n v="-5"/>
    <s v="USD"/>
    <s v="O1"/>
    <s v="USMO6560518300"/>
    <s v="1262566090610719"/>
    <s v=""/>
    <s v="BATCH_ID"/>
    <d v="2025-06-26T00:00:00"/>
    <d v="2025-06-27T00:00:00"/>
    <n v="0"/>
    <s v=""/>
    <s v=""/>
    <s v="3101727673"/>
    <s v="200011274277"/>
    <s v="0010"/>
    <s v="0060"/>
    <s v="R1"/>
    <s v="10-60"/>
    <x v="0"/>
    <x v="0"/>
    <n v="10719"/>
    <x v="0"/>
  </r>
  <r>
    <s v="12625660975"/>
    <s v="25177INV01AL"/>
    <s v="FA"/>
    <s v="R4"/>
    <d v="2025-06-26T00:00:00"/>
    <s v=""/>
    <s v="3106"/>
    <x v="0"/>
    <s v="10719"/>
    <s v="0"/>
    <n v="-5"/>
    <s v=""/>
    <n v="-5"/>
    <s v="USD"/>
    <s v="O1"/>
    <s v="USMO6485492540"/>
    <s v="1262566097510719"/>
    <s v=""/>
    <s v="BATCH_ID"/>
    <d v="2025-06-26T00:00:00"/>
    <d v="2025-06-27T00:00:00"/>
    <n v="0"/>
    <s v=""/>
    <s v=""/>
    <s v="3101557860"/>
    <s v="200012641458"/>
    <s v="0010"/>
    <s v="0060"/>
    <s v="R1"/>
    <s v="10-60"/>
    <x v="0"/>
    <x v="0"/>
    <n v="10719"/>
    <x v="0"/>
  </r>
  <r>
    <s v="12625661155"/>
    <s v="25177INV01AL"/>
    <s v="FA"/>
    <s v="R4"/>
    <d v="2025-06-26T00:00:00"/>
    <s v=""/>
    <s v="3106"/>
    <x v="0"/>
    <s v="10719"/>
    <s v="0"/>
    <n v="-5"/>
    <s v=""/>
    <n v="-5"/>
    <s v="USD"/>
    <s v="O1"/>
    <s v="USMO6485492010"/>
    <s v="1262566115510719"/>
    <s v=""/>
    <s v="BATCH_ID"/>
    <d v="2025-06-26T00:00:00"/>
    <d v="2025-06-27T00:00:00"/>
    <n v="0"/>
    <s v=""/>
    <s v=""/>
    <s v="3101511677"/>
    <s v="200012644817"/>
    <s v="0010"/>
    <s v="0060"/>
    <s v="R1"/>
    <s v="10-60"/>
    <x v="0"/>
    <x v="0"/>
    <n v="10719"/>
    <x v="0"/>
  </r>
  <r>
    <s v="12625661161"/>
    <s v="25177INV01A0"/>
    <s v="FA"/>
    <s v="R4"/>
    <d v="2025-06-26T00:00:00"/>
    <s v=""/>
    <s v="3106"/>
    <x v="0"/>
    <s v="10719"/>
    <s v="0"/>
    <n v="-5"/>
    <s v=""/>
    <n v="-5"/>
    <s v="USD"/>
    <s v="O1"/>
    <s v="USMO6570591260"/>
    <s v="1262566116110719"/>
    <s v=""/>
    <s v="BATCH_ID"/>
    <d v="2025-06-26T00:00:00"/>
    <d v="2025-06-27T00:00:00"/>
    <n v="0"/>
    <s v=""/>
    <s v=""/>
    <s v="3101515908"/>
    <s v="200012966954"/>
    <s v="0010"/>
    <s v="0060"/>
    <s v="R1"/>
    <s v="10-60"/>
    <x v="0"/>
    <x v="0"/>
    <n v="10719"/>
    <x v="0"/>
  </r>
  <r>
    <s v="12625661180"/>
    <s v="25177INV01AL"/>
    <s v="FA"/>
    <s v="R4"/>
    <d v="2025-06-26T00:00:00"/>
    <s v=""/>
    <s v="3106"/>
    <x v="0"/>
    <s v="10719"/>
    <s v="0"/>
    <n v="-5"/>
    <s v=""/>
    <n v="-5"/>
    <s v="USD"/>
    <s v="O1"/>
    <s v="USMO6560518710"/>
    <s v="1262566118010719"/>
    <s v=""/>
    <s v="BATCH_ID"/>
    <d v="2025-06-26T00:00:00"/>
    <d v="2025-06-27T00:00:00"/>
    <n v="0"/>
    <s v=""/>
    <s v=""/>
    <s v="3101613224"/>
    <s v="200012645939"/>
    <s v="0010"/>
    <s v="0060"/>
    <s v="R1"/>
    <s v="10-60"/>
    <x v="0"/>
    <x v="0"/>
    <n v="10719"/>
    <x v="0"/>
  </r>
  <r>
    <s v="12625661186"/>
    <s v="25177INV01AL"/>
    <s v="FA"/>
    <s v="R4"/>
    <d v="2025-06-26T00:00:00"/>
    <s v=""/>
    <s v="3106"/>
    <x v="0"/>
    <s v="10719"/>
    <s v="0"/>
    <n v="-5"/>
    <s v=""/>
    <n v="-5"/>
    <s v="USD"/>
    <s v="O1"/>
    <s v="USMO6560528290"/>
    <s v="1262566118610719"/>
    <s v=""/>
    <s v="BATCH_ID"/>
    <d v="2025-06-26T00:00:00"/>
    <d v="2025-06-27T00:00:00"/>
    <n v="0"/>
    <s v=""/>
    <s v=""/>
    <s v="3101683939"/>
    <s v="200012641649"/>
    <s v="0010"/>
    <s v="0060"/>
    <s v="R1"/>
    <s v="10-60"/>
    <x v="0"/>
    <x v="0"/>
    <n v="10719"/>
    <x v="0"/>
  </r>
  <r>
    <s v="12625661393"/>
    <s v="25177INV01AL"/>
    <s v="FA"/>
    <s v="R4"/>
    <d v="2025-06-26T00:00:00"/>
    <s v=""/>
    <s v="3106"/>
    <x v="0"/>
    <s v="10719"/>
    <s v="0"/>
    <n v="-6.54"/>
    <s v=""/>
    <n v="-6.54"/>
    <s v="USD"/>
    <s v="O1"/>
    <s v="USMO6485492540"/>
    <s v="1262566139310719"/>
    <s v=""/>
    <s v="BATCH_ID"/>
    <d v="2025-06-26T00:00:00"/>
    <d v="2025-06-27T00:00:00"/>
    <n v="0"/>
    <s v=""/>
    <s v=""/>
    <s v="3101650353"/>
    <s v="200014337212"/>
    <s v="0010"/>
    <s v="0060"/>
    <s v="R1"/>
    <s v="10-60"/>
    <x v="0"/>
    <x v="0"/>
    <n v="10719"/>
    <x v="0"/>
  </r>
  <r>
    <s v="12625661422"/>
    <s v="25177INV01BE"/>
    <s v="FA"/>
    <s v="R4"/>
    <d v="2025-06-26T00:00:00"/>
    <s v=""/>
    <s v="3106"/>
    <x v="0"/>
    <s v="10719"/>
    <s v="0"/>
    <n v="-5"/>
    <s v=""/>
    <n v="-5"/>
    <s v="USD"/>
    <s v="O1"/>
    <s v="USMO6485491400"/>
    <s v="1262566142210719"/>
    <s v=""/>
    <s v="BATCH_ID"/>
    <d v="2025-06-26T00:00:00"/>
    <d v="2025-06-27T00:00:00"/>
    <n v="0"/>
    <s v=""/>
    <s v=""/>
    <s v="3101994196"/>
    <s v="200014816504"/>
    <s v="0010"/>
    <s v="0060"/>
    <s v="R1"/>
    <s v="10-60"/>
    <x v="0"/>
    <x v="0"/>
    <n v="10719"/>
    <x v="0"/>
  </r>
  <r>
    <s v="12625661501"/>
    <s v="25177INV01AL"/>
    <s v="FA"/>
    <s v="R4"/>
    <d v="2025-06-26T00:00:00"/>
    <s v=""/>
    <s v="3106"/>
    <x v="0"/>
    <s v="10719"/>
    <s v="0"/>
    <n v="-7"/>
    <s v=""/>
    <n v="-7"/>
    <s v="USD"/>
    <s v="O1"/>
    <s v="USMO6485493740"/>
    <s v="1262566150110719"/>
    <s v=""/>
    <s v="BATCH_ID"/>
    <d v="2025-06-26T00:00:00"/>
    <d v="2025-06-27T00:00:00"/>
    <n v="0"/>
    <s v=""/>
    <s v=""/>
    <s v="3101542579"/>
    <s v="200014350124"/>
    <s v="0010"/>
    <s v="0060"/>
    <s v="C1"/>
    <s v="10-60"/>
    <x v="0"/>
    <x v="0"/>
    <n v="10719"/>
    <x v="0"/>
  </r>
  <r>
    <s v="12625661547"/>
    <s v="25177INV01BE"/>
    <s v="FA"/>
    <s v="R4"/>
    <d v="2025-06-26T00:00:00"/>
    <s v=""/>
    <s v="3106"/>
    <x v="0"/>
    <s v="10719"/>
    <s v="0"/>
    <n v="-5"/>
    <s v=""/>
    <n v="-5"/>
    <s v="USD"/>
    <s v="O1"/>
    <s v="USMO6560518090"/>
    <s v="1262566154710719"/>
    <s v=""/>
    <s v="BATCH_ID"/>
    <d v="2025-06-26T00:00:00"/>
    <d v="2025-06-27T00:00:00"/>
    <n v="0"/>
    <s v=""/>
    <s v=""/>
    <s v="3101991683"/>
    <s v="200014800946"/>
    <s v="0010"/>
    <s v="0060"/>
    <s v="R1"/>
    <s v="10-60"/>
    <x v="0"/>
    <x v="0"/>
    <n v="10719"/>
    <x v="0"/>
  </r>
  <r>
    <s v="12625661680"/>
    <s v="25177INV01AL"/>
    <s v="FA"/>
    <s v="R4"/>
    <d v="2025-06-26T00:00:00"/>
    <s v=""/>
    <s v="3106"/>
    <x v="0"/>
    <s v="10719"/>
    <s v="0"/>
    <n v="-10.16"/>
    <s v=""/>
    <n v="-10.16"/>
    <s v="USD"/>
    <s v="O1"/>
    <s v="USMO6560528710"/>
    <s v="1262566168010719"/>
    <s v=""/>
    <s v="BATCH_ID"/>
    <d v="2025-06-26T00:00:00"/>
    <d v="2025-06-27T00:00:00"/>
    <n v="0"/>
    <s v=""/>
    <s v=""/>
    <s v="3102210026"/>
    <s v="200015855329"/>
    <s v="0010"/>
    <s v="0060"/>
    <s v="R1"/>
    <s v="10-60"/>
    <x v="0"/>
    <x v="0"/>
    <n v="10719"/>
    <x v="0"/>
  </r>
  <r>
    <s v="12625661761"/>
    <s v="25177INV01A0"/>
    <s v="FA"/>
    <s v="R4"/>
    <d v="2025-06-26T00:00:00"/>
    <s v=""/>
    <s v="3106"/>
    <x v="0"/>
    <s v="10719"/>
    <s v="0"/>
    <n v="-5"/>
    <s v=""/>
    <n v="-5"/>
    <s v="USD"/>
    <s v="O1"/>
    <s v="USMO6570593350"/>
    <s v="1262566176110719"/>
    <s v=""/>
    <s v="BATCH_ID"/>
    <d v="2025-06-26T00:00:00"/>
    <d v="2025-06-27T00:00:00"/>
    <n v="0"/>
    <s v=""/>
    <s v=""/>
    <s v="3102278414"/>
    <s v="200016208247"/>
    <s v="0010"/>
    <s v="0060"/>
    <s v="R1"/>
    <s v="10-60"/>
    <x v="0"/>
    <x v="0"/>
    <n v="10719"/>
    <x v="0"/>
  </r>
  <r>
    <s v="12625661769"/>
    <s v="25177INV01A0"/>
    <s v="FA"/>
    <s v="R4"/>
    <d v="2025-06-26T00:00:00"/>
    <s v=""/>
    <s v="3106"/>
    <x v="0"/>
    <s v="10719"/>
    <s v="0"/>
    <n v="-5.68"/>
    <s v=""/>
    <n v="-5.68"/>
    <s v="USD"/>
    <s v="O1"/>
    <s v="USMO6560518370"/>
    <s v="1262566176910719"/>
    <s v=""/>
    <s v="BATCH_ID"/>
    <d v="2025-06-26T00:00:00"/>
    <d v="2025-06-27T00:00:00"/>
    <n v="0"/>
    <s v=""/>
    <s v=""/>
    <s v="3102278386"/>
    <s v="200016208171"/>
    <s v="0010"/>
    <s v="0060"/>
    <s v="R1"/>
    <s v="10-60"/>
    <x v="0"/>
    <x v="0"/>
    <n v="10719"/>
    <x v="0"/>
  </r>
  <r>
    <s v="12625661892"/>
    <s v="25177INV01A0"/>
    <s v="FA"/>
    <s v="R4"/>
    <d v="2025-06-26T00:00:00"/>
    <s v=""/>
    <s v="3106"/>
    <x v="0"/>
    <s v="10719"/>
    <s v="0"/>
    <n v="-13.19"/>
    <s v=""/>
    <n v="-13.19"/>
    <s v="USD"/>
    <s v="O1"/>
    <s v="USMO6485492540"/>
    <s v="1262566189210719"/>
    <s v=""/>
    <s v="BATCH_ID"/>
    <d v="2025-06-26T00:00:00"/>
    <d v="2025-06-27T00:00:00"/>
    <n v="0"/>
    <s v=""/>
    <s v=""/>
    <s v="3102278075"/>
    <s v="200016204378"/>
    <s v="0010"/>
    <s v="0060"/>
    <s v="R1"/>
    <s v="10-60"/>
    <x v="0"/>
    <x v="0"/>
    <n v="10719"/>
    <x v="0"/>
  </r>
  <r>
    <s v="12625662393"/>
    <s v="25181INV01BN"/>
    <s v="FA"/>
    <s v="R4"/>
    <d v="2025-06-30T00:00:00"/>
    <s v=""/>
    <s v="3106"/>
    <x v="0"/>
    <s v="10469"/>
    <s v="0"/>
    <n v="-5"/>
    <s v=""/>
    <n v="-5"/>
    <s v="USD"/>
    <s v="O1"/>
    <s v="USMO6561328910"/>
    <s v="1262566239310469"/>
    <s v=""/>
    <s v="BATCH_ID"/>
    <d v="2025-06-30T00:00:00"/>
    <d v="2025-07-01T00:00:00"/>
    <n v="0"/>
    <s v=""/>
    <s v=""/>
    <s v="3101611719"/>
    <s v="200013379736"/>
    <s v="0010"/>
    <s v="0060"/>
    <s v="R1"/>
    <s v="10-60"/>
    <x v="0"/>
    <x v="0"/>
    <n v="10469"/>
    <x v="2"/>
  </r>
  <r>
    <s v="12625662393"/>
    <s v="25181INV01BN"/>
    <s v="FA"/>
    <s v="R4"/>
    <d v="2025-06-30T00:00:00"/>
    <s v=""/>
    <s v="3106"/>
    <x v="1"/>
    <s v="10514"/>
    <s v="0"/>
    <n v="-5"/>
    <s v=""/>
    <n v="-5"/>
    <s v="USD"/>
    <s v="O1"/>
    <s v="USMO6561328910"/>
    <s v="1262566239310514"/>
    <s v=""/>
    <s v="BATCH_ID"/>
    <d v="2025-06-30T00:00:00"/>
    <d v="2025-07-01T00:00:00"/>
    <n v="0"/>
    <s v=""/>
    <s v=""/>
    <s v="3101611624"/>
    <s v="200013379736"/>
    <s v="0010"/>
    <s v="0060"/>
    <s v="R1"/>
    <s v="10-60"/>
    <x v="0"/>
    <x v="1"/>
    <n v="10514"/>
    <x v="1"/>
  </r>
  <r>
    <s v="12625662422"/>
    <s v="25181INV01BN"/>
    <s v="FA"/>
    <s v="R4"/>
    <d v="2025-06-30T00:00:00"/>
    <s v=""/>
    <s v="3106"/>
    <x v="0"/>
    <s v="10719"/>
    <s v="0"/>
    <n v="-5"/>
    <s v=""/>
    <n v="-5"/>
    <s v="USD"/>
    <s v="O1"/>
    <s v="USMO6560521510"/>
    <s v="1262566242210719"/>
    <s v=""/>
    <s v="BATCH_ID"/>
    <d v="2025-06-30T00:00:00"/>
    <d v="2025-07-01T00:00:00"/>
    <n v="0"/>
    <s v=""/>
    <s v=""/>
    <s v="3101547446"/>
    <s v="200013391780"/>
    <s v="0010"/>
    <s v="0060"/>
    <s v="R1"/>
    <s v="10-60"/>
    <x v="0"/>
    <x v="0"/>
    <n v="10719"/>
    <x v="0"/>
  </r>
  <r>
    <s v="12625662510"/>
    <s v="25181INV01BN"/>
    <s v="FA"/>
    <s v="R4"/>
    <d v="2025-06-30T00:00:00"/>
    <s v=""/>
    <s v="3106"/>
    <x v="0"/>
    <s v="10469"/>
    <s v="0"/>
    <n v="-5"/>
    <s v=""/>
    <n v="-5"/>
    <s v="USD"/>
    <s v="O1"/>
    <s v="USMO6561320060"/>
    <s v="1262566251010469"/>
    <s v=""/>
    <s v="BATCH_ID"/>
    <d v="2025-06-30T00:00:00"/>
    <d v="2025-07-01T00:00:00"/>
    <n v="0"/>
    <s v=""/>
    <s v=""/>
    <s v="3102335747"/>
    <s v="200016089977"/>
    <s v="0010"/>
    <s v="0060"/>
    <s v="R1"/>
    <s v="10-60"/>
    <x v="0"/>
    <x v="0"/>
    <n v="10469"/>
    <x v="2"/>
  </r>
  <r>
    <s v="12625662510"/>
    <s v="25181INV01BN"/>
    <s v="FA"/>
    <s v="R4"/>
    <d v="2025-06-30T00:00:00"/>
    <s v=""/>
    <s v="3106"/>
    <x v="1"/>
    <s v="10514"/>
    <s v="0"/>
    <n v="-5"/>
    <s v=""/>
    <n v="-5"/>
    <s v="USD"/>
    <s v="O1"/>
    <s v="USMO6561320060"/>
    <s v="1262566251010514"/>
    <s v=""/>
    <s v="BATCH_ID"/>
    <d v="2025-06-30T00:00:00"/>
    <d v="2025-07-01T00:00:00"/>
    <n v="0"/>
    <s v=""/>
    <s v=""/>
    <s v="3102335748"/>
    <s v="200016089977"/>
    <s v="0010"/>
    <s v="0060"/>
    <s v="C1"/>
    <s v="10-60"/>
    <x v="0"/>
    <x v="1"/>
    <n v="10514"/>
    <x v="1"/>
  </r>
  <r>
    <s v="12720632071"/>
    <s v="25157INV01AC"/>
    <s v="FA"/>
    <s v="R4"/>
    <d v="2025-06-06T00:00:00"/>
    <s v=""/>
    <s v="3106"/>
    <x v="0"/>
    <s v="10719"/>
    <s v="0"/>
    <n v="-5"/>
    <s v=""/>
    <n v="-5"/>
    <s v="USD"/>
    <s v="O1"/>
    <s v="USMO6561081981"/>
    <s v="1272063207110719"/>
    <s v=""/>
    <s v="BATCH_ID"/>
    <d v="2025-06-06T00:00:00"/>
    <d v="2025-06-09T00:00:00"/>
    <n v="0"/>
    <s v=""/>
    <s v=""/>
    <s v="3101504614"/>
    <s v="200011106396"/>
    <s v="0010"/>
    <s v="0060"/>
    <s v="R1"/>
    <s v="10-60"/>
    <x v="0"/>
    <x v="0"/>
    <n v="10719"/>
    <x v="0"/>
  </r>
  <r>
    <s v="12720636710"/>
    <s v="25160INV01AF"/>
    <s v="FA"/>
    <s v="R4"/>
    <d v="2025-06-09T00:00:00"/>
    <s v=""/>
    <s v="3106"/>
    <x v="0"/>
    <s v="10719"/>
    <s v="0"/>
    <n v="-5"/>
    <s v=""/>
    <n v="-5"/>
    <s v="USD"/>
    <s v="O1"/>
    <s v="USMO6570592300"/>
    <s v="1272063671010719"/>
    <s v=""/>
    <s v="BATCH_ID"/>
    <d v="2025-06-09T00:00:00"/>
    <d v="2025-06-10T00:00:00"/>
    <n v="0"/>
    <s v=""/>
    <s v=""/>
    <s v="3101540179"/>
    <s v="200013857095"/>
    <s v="0010"/>
    <s v="0060"/>
    <s v="R1"/>
    <s v="10-60"/>
    <x v="0"/>
    <x v="0"/>
    <n v="10719"/>
    <x v="0"/>
  </r>
  <r>
    <s v="12720637297"/>
    <s v="25160INV01AF"/>
    <s v="FA"/>
    <s v="R4"/>
    <d v="2025-06-09T00:00:00"/>
    <s v=""/>
    <s v="3106"/>
    <x v="0"/>
    <s v="10719"/>
    <s v="0"/>
    <n v="-5.37"/>
    <s v=""/>
    <n v="-5.37"/>
    <s v="USD"/>
    <s v="O1"/>
    <s v="USMO6570593450"/>
    <s v="1272063729710719"/>
    <s v=""/>
    <s v="BATCH_ID"/>
    <d v="2025-06-09T00:00:00"/>
    <d v="2025-06-10T00:00:00"/>
    <n v="0"/>
    <s v=""/>
    <s v=""/>
    <s v="3102072839"/>
    <s v="200015183391"/>
    <s v="0010"/>
    <s v="0060"/>
    <s v="R1"/>
    <s v="10-60"/>
    <x v="0"/>
    <x v="0"/>
    <n v="10719"/>
    <x v="0"/>
  </r>
  <r>
    <s v="12720637832"/>
    <s v="25160INV01AM"/>
    <s v="FA"/>
    <s v="R4"/>
    <d v="2025-06-09T00:00:00"/>
    <s v=""/>
    <s v="3106"/>
    <x v="0"/>
    <s v="10719"/>
    <s v="0"/>
    <n v="-5"/>
    <s v=""/>
    <n v="-5"/>
    <s v="USD"/>
    <s v="O1"/>
    <s v="USMO6560525000"/>
    <s v="1272063783210719"/>
    <s v=""/>
    <s v="BATCH_ID"/>
    <d v="2025-06-09T00:00:00"/>
    <d v="2025-06-10T00:00:00"/>
    <n v="0"/>
    <s v=""/>
    <s v=""/>
    <s v="3102296754"/>
    <s v="200016298198"/>
    <s v="0010"/>
    <s v="0060"/>
    <s v="R1"/>
    <s v="10-60"/>
    <x v="0"/>
    <x v="0"/>
    <n v="10719"/>
    <x v="0"/>
  </r>
  <r>
    <s v="12720639060"/>
    <s v="25161INV01AK"/>
    <s v="FA"/>
    <s v="R4"/>
    <d v="2025-06-10T00:00:00"/>
    <s v=""/>
    <s v="3106"/>
    <x v="0"/>
    <s v="10469"/>
    <s v="0"/>
    <n v="-5.07"/>
    <s v=""/>
    <n v="-5.07"/>
    <s v="USD"/>
    <s v="O1"/>
    <s v="USMO6561314640"/>
    <s v="1272063906010469"/>
    <s v=""/>
    <s v="BATCH_ID"/>
    <d v="2025-06-10T00:00:00"/>
    <d v="2025-06-11T00:00:00"/>
    <n v="0"/>
    <s v=""/>
    <s v=""/>
    <s v="3101660702"/>
    <s v="200012298259"/>
    <s v="0010"/>
    <s v="0060"/>
    <s v="R1"/>
    <s v="10-60"/>
    <x v="0"/>
    <x v="0"/>
    <n v="10469"/>
    <x v="2"/>
  </r>
  <r>
    <s v="12720639060"/>
    <s v="25161INV01AK"/>
    <s v="FA"/>
    <s v="R4"/>
    <d v="2025-06-10T00:00:00"/>
    <s v=""/>
    <s v="3106"/>
    <x v="1"/>
    <s v="10514"/>
    <s v="0"/>
    <n v="-8.32"/>
    <s v=""/>
    <n v="-8.32"/>
    <s v="USD"/>
    <s v="O1"/>
    <s v="USMO6561314640"/>
    <s v="1272063906010514"/>
    <s v=""/>
    <s v="BATCH_ID"/>
    <d v="2025-06-10T00:00:00"/>
    <d v="2025-06-11T00:00:00"/>
    <n v="0"/>
    <s v=""/>
    <s v=""/>
    <s v="3101660896"/>
    <s v="200012298259"/>
    <s v="0010"/>
    <s v="0060"/>
    <s v="R1"/>
    <s v="10-60"/>
    <x v="0"/>
    <x v="1"/>
    <n v="10514"/>
    <x v="1"/>
  </r>
  <r>
    <s v="12720639420"/>
    <s v="25161INV01AK"/>
    <s v="FA"/>
    <s v="R4"/>
    <d v="2025-06-10T00:00:00"/>
    <s v=""/>
    <s v="3106"/>
    <x v="0"/>
    <s v="10469"/>
    <s v="0"/>
    <n v="-5"/>
    <s v=""/>
    <n v="-5"/>
    <s v="USD"/>
    <s v="O1"/>
    <s v="USMO6561313630"/>
    <s v="1272063942010469"/>
    <s v=""/>
    <s v="BATCH_ID"/>
    <d v="2025-06-10T00:00:00"/>
    <d v="2025-06-11T00:00:00"/>
    <n v="0"/>
    <s v=""/>
    <s v=""/>
    <s v="3102034339"/>
    <s v="200015006113"/>
    <s v="0010"/>
    <s v="0060"/>
    <s v="R1"/>
    <s v="10-60"/>
    <x v="0"/>
    <x v="0"/>
    <n v="10469"/>
    <x v="2"/>
  </r>
  <r>
    <s v="12720639420"/>
    <s v="25161INV01AK"/>
    <s v="FA"/>
    <s v="R4"/>
    <d v="2025-06-10T00:00:00"/>
    <s v=""/>
    <s v="3106"/>
    <x v="1"/>
    <s v="10514"/>
    <s v="0"/>
    <n v="-5"/>
    <s v=""/>
    <n v="-5"/>
    <s v="USD"/>
    <s v="O1"/>
    <s v="USMO6561313630"/>
    <s v="1272063942010514"/>
    <s v=""/>
    <s v="BATCH_ID"/>
    <d v="2025-06-10T00:00:00"/>
    <d v="2025-06-11T00:00:00"/>
    <n v="0"/>
    <s v=""/>
    <s v=""/>
    <s v="3102034340"/>
    <s v="200015006113"/>
    <s v="0010"/>
    <s v="0060"/>
    <s v="R1"/>
    <s v="10-60"/>
    <x v="0"/>
    <x v="1"/>
    <n v="10514"/>
    <x v="1"/>
  </r>
  <r>
    <s v="12720639483"/>
    <s v="25161INV01AK"/>
    <s v="FA"/>
    <s v="R4"/>
    <d v="2025-06-10T00:00:00"/>
    <s v=""/>
    <s v="3106"/>
    <x v="0"/>
    <s v="10719"/>
    <s v="0"/>
    <n v="-30.14"/>
    <s v=""/>
    <n v="-30.14"/>
    <s v="USD"/>
    <s v="O1"/>
    <s v="USMO6560514450"/>
    <s v="1272063948310719"/>
    <s v=""/>
    <s v="BATCH_ID"/>
    <d v="2025-06-10T00:00:00"/>
    <d v="2025-06-11T00:00:00"/>
    <n v="0"/>
    <s v=""/>
    <s v=""/>
    <s v="3102034449"/>
    <s v="200015006253"/>
    <s v="0010"/>
    <s v="0060"/>
    <s v="R1"/>
    <s v="10-60"/>
    <x v="0"/>
    <x v="0"/>
    <n v="10719"/>
    <x v="0"/>
  </r>
  <r>
    <s v="12720639491"/>
    <s v="25161INV01AK"/>
    <s v="FA"/>
    <s v="R4"/>
    <d v="2025-06-10T00:00:00"/>
    <s v=""/>
    <s v="3106"/>
    <x v="0"/>
    <s v="10469"/>
    <s v="0"/>
    <n v="-5"/>
    <s v=""/>
    <n v="-5"/>
    <s v="USD"/>
    <s v="O1"/>
    <s v="USMO6561320720"/>
    <s v="1272063949110469"/>
    <s v=""/>
    <s v="BATCH_ID"/>
    <d v="2025-06-10T00:00:00"/>
    <d v="2025-06-11T00:00:00"/>
    <n v="0"/>
    <s v=""/>
    <s v=""/>
    <s v="3102035302"/>
    <s v="200015009463"/>
    <s v="0010"/>
    <s v="0060"/>
    <s v="R1"/>
    <s v="10-60"/>
    <x v="0"/>
    <x v="0"/>
    <n v="10469"/>
    <x v="2"/>
  </r>
  <r>
    <s v="12720639491"/>
    <s v="25161INV01AK"/>
    <s v="FA"/>
    <s v="R4"/>
    <d v="2025-06-10T00:00:00"/>
    <s v=""/>
    <s v="3106"/>
    <x v="1"/>
    <s v="10514"/>
    <s v="0"/>
    <n v="-5"/>
    <s v=""/>
    <n v="-5"/>
    <s v="USD"/>
    <s v="O1"/>
    <s v="USMO6561320720"/>
    <s v="1272063949110514"/>
    <s v=""/>
    <s v="BATCH_ID"/>
    <d v="2025-06-10T00:00:00"/>
    <d v="2025-06-11T00:00:00"/>
    <n v="0"/>
    <s v=""/>
    <s v=""/>
    <s v="3102035303"/>
    <s v="200015009463"/>
    <s v="0010"/>
    <s v="0060"/>
    <s v="R1"/>
    <s v="10-60"/>
    <x v="0"/>
    <x v="1"/>
    <n v="10514"/>
    <x v="1"/>
  </r>
  <r>
    <s v="12720640294"/>
    <s v="25162INV01A7"/>
    <s v="FA"/>
    <s v="R4"/>
    <d v="2025-06-11T00:00:00"/>
    <s v=""/>
    <s v="3106"/>
    <x v="0"/>
    <s v="10719"/>
    <s v="0"/>
    <n v="-8.15"/>
    <s v=""/>
    <n v="-8.15"/>
    <s v="USD"/>
    <s v="O1"/>
    <s v="USMO6560515620"/>
    <s v="1272064029410719"/>
    <s v=""/>
    <s v="BATCH_ID"/>
    <d v="2025-06-11T00:00:00"/>
    <d v="2025-06-12T00:00:00"/>
    <n v="0"/>
    <s v=""/>
    <s v=""/>
    <s v="3101605013"/>
    <s v="200012075640"/>
    <s v="0010"/>
    <s v="0060"/>
    <s v="C1"/>
    <s v="10-60"/>
    <x v="0"/>
    <x v="0"/>
    <n v="10719"/>
    <x v="0"/>
  </r>
  <r>
    <s v="12720640315"/>
    <s v="25162INV01A7"/>
    <s v="FA"/>
    <s v="R4"/>
    <d v="2025-06-11T00:00:00"/>
    <s v=""/>
    <s v="3106"/>
    <x v="0"/>
    <s v="10469"/>
    <s v="0"/>
    <n v="-5"/>
    <s v=""/>
    <n v="-5"/>
    <s v="USD"/>
    <s v="O1"/>
    <s v="USMO6561385201"/>
    <s v="1272064031510469"/>
    <s v=""/>
    <s v="BATCH_ID"/>
    <d v="2025-06-11T00:00:00"/>
    <d v="2025-06-12T00:00:00"/>
    <n v="0"/>
    <s v=""/>
    <s v=""/>
    <s v="3101517505"/>
    <s v="200012063091"/>
    <s v="0010"/>
    <s v="0060"/>
    <s v="R1"/>
    <s v="10-60"/>
    <x v="0"/>
    <x v="0"/>
    <n v="10469"/>
    <x v="2"/>
  </r>
  <r>
    <s v="12720640315"/>
    <s v="25162INV01A7"/>
    <s v="FA"/>
    <s v="R4"/>
    <d v="2025-06-11T00:00:00"/>
    <s v=""/>
    <s v="3106"/>
    <x v="1"/>
    <s v="10514"/>
    <s v="0"/>
    <n v="-5"/>
    <s v=""/>
    <n v="-5"/>
    <s v="USD"/>
    <s v="O1"/>
    <s v="USMO6561385201"/>
    <s v="1272064031510514"/>
    <s v=""/>
    <s v="BATCH_ID"/>
    <d v="2025-06-11T00:00:00"/>
    <d v="2025-06-12T00:00:00"/>
    <n v="0"/>
    <s v=""/>
    <s v=""/>
    <s v="3101517406"/>
    <s v="200012063091"/>
    <s v="0010"/>
    <s v="0060"/>
    <s v="R1"/>
    <s v="10-60"/>
    <x v="0"/>
    <x v="1"/>
    <n v="10514"/>
    <x v="1"/>
  </r>
  <r>
    <s v="12720640481"/>
    <s v="25162INV01A7"/>
    <s v="FA"/>
    <s v="R4"/>
    <d v="2025-06-11T00:00:00"/>
    <s v=""/>
    <s v="3106"/>
    <x v="0"/>
    <s v="10719"/>
    <s v="0"/>
    <n v="-5.21"/>
    <s v=""/>
    <n v="-5.21"/>
    <s v="USD"/>
    <s v="O1"/>
    <s v="USMO6560514160"/>
    <s v="1272064048110719"/>
    <s v=""/>
    <s v="BATCH_ID"/>
    <d v="2025-06-11T00:00:00"/>
    <d v="2025-06-12T00:00:00"/>
    <n v="0"/>
    <s v=""/>
    <s v=""/>
    <s v="3101702863"/>
    <s v="200013834342"/>
    <s v="0010"/>
    <s v="0060"/>
    <s v="R1"/>
    <s v="10-60"/>
    <x v="0"/>
    <x v="0"/>
    <n v="10719"/>
    <x v="0"/>
  </r>
  <r>
    <s v="12720640553"/>
    <s v="25162INV01A7"/>
    <s v="FA"/>
    <s v="R4"/>
    <d v="2025-06-11T00:00:00"/>
    <s v=""/>
    <s v="3106"/>
    <x v="0"/>
    <s v="10469"/>
    <s v="0"/>
    <n v="-5"/>
    <s v=""/>
    <n v="-5"/>
    <s v="USD"/>
    <s v="O1"/>
    <s v="USMO6561385581"/>
    <s v="1272064055310469"/>
    <s v=""/>
    <s v="BATCH_ID"/>
    <d v="2025-06-11T00:00:00"/>
    <d v="2025-06-12T00:00:00"/>
    <n v="0"/>
    <s v=""/>
    <s v=""/>
    <s v="3101498629"/>
    <s v="200013838137"/>
    <s v="0010"/>
    <s v="0060"/>
    <s v="R1"/>
    <s v="10-60"/>
    <x v="0"/>
    <x v="0"/>
    <n v="10469"/>
    <x v="2"/>
  </r>
  <r>
    <s v="12720640653"/>
    <s v="25162INV01A7"/>
    <s v="FA"/>
    <s v="R4"/>
    <d v="2025-06-11T00:00:00"/>
    <s v=""/>
    <s v="3106"/>
    <x v="0"/>
    <s v="10719"/>
    <s v="0"/>
    <n v="-5"/>
    <s v=""/>
    <n v="-5"/>
    <s v="USD"/>
    <s v="O1"/>
    <s v="USMO6560528340"/>
    <s v="1272064065310719"/>
    <s v=""/>
    <s v="BATCH_ID"/>
    <d v="2025-06-11T00:00:00"/>
    <d v="2025-06-12T00:00:00"/>
    <n v="0"/>
    <s v=""/>
    <s v=""/>
    <s v="3101484623"/>
    <s v="200014581637"/>
    <s v="0010"/>
    <s v="0060"/>
    <s v="R1"/>
    <s v="10-60"/>
    <x v="0"/>
    <x v="0"/>
    <n v="10719"/>
    <x v="0"/>
  </r>
  <r>
    <s v="12720640711"/>
    <s v="25162INV01A7"/>
    <s v="FA"/>
    <s v="R4"/>
    <d v="2025-06-11T00:00:00"/>
    <s v=""/>
    <s v="3106"/>
    <x v="0"/>
    <s v="10469"/>
    <s v="0"/>
    <n v="-5"/>
    <s v=""/>
    <n v="-5"/>
    <s v="USD"/>
    <s v="O1"/>
    <s v="USMO6561335010"/>
    <s v="1272064071110469"/>
    <s v=""/>
    <s v="BATCH_ID"/>
    <d v="2025-06-11T00:00:00"/>
    <d v="2025-06-12T00:00:00"/>
    <n v="0"/>
    <s v=""/>
    <s v=""/>
    <s v="3102163070"/>
    <s v="200015637248"/>
    <s v="0010"/>
    <s v="0060"/>
    <s v="R1"/>
    <s v="10-60"/>
    <x v="0"/>
    <x v="0"/>
    <n v="10469"/>
    <x v="2"/>
  </r>
  <r>
    <s v="12720640711"/>
    <s v="25162INV01A7"/>
    <s v="FA"/>
    <s v="R4"/>
    <d v="2025-06-11T00:00:00"/>
    <s v=""/>
    <s v="3106"/>
    <x v="1"/>
    <s v="10514"/>
    <s v="0"/>
    <n v="-5"/>
    <s v=""/>
    <n v="-5"/>
    <s v="USD"/>
    <s v="O1"/>
    <s v="USMO6561335010"/>
    <s v="1272064071110514"/>
    <s v=""/>
    <s v="BATCH_ID"/>
    <d v="2025-06-11T00:00:00"/>
    <d v="2025-06-12T00:00:00"/>
    <n v="0"/>
    <s v=""/>
    <s v=""/>
    <s v="3102163071"/>
    <s v="200015637248"/>
    <s v="0010"/>
    <s v="0060"/>
    <s v="R1"/>
    <s v="10-60"/>
    <x v="0"/>
    <x v="1"/>
    <n v="10514"/>
    <x v="1"/>
  </r>
  <r>
    <s v="12720640787"/>
    <s v="25162INV01A7"/>
    <s v="FA"/>
    <s v="R4"/>
    <d v="2025-06-11T00:00:00"/>
    <s v=""/>
    <s v="3106"/>
    <x v="0"/>
    <s v="10469"/>
    <s v="0"/>
    <n v="-5"/>
    <s v=""/>
    <n v="-5"/>
    <s v="USD"/>
    <s v="O1"/>
    <s v="USMO6561327460"/>
    <s v="1272064078710469"/>
    <s v=""/>
    <s v="BATCH_ID"/>
    <d v="2025-06-11T00:00:00"/>
    <d v="2025-06-12T00:00:00"/>
    <n v="0"/>
    <s v=""/>
    <s v=""/>
    <s v="3102167251"/>
    <s v="200015657279"/>
    <s v="0010"/>
    <s v="0060"/>
    <s v="C1"/>
    <s v="10-60"/>
    <x v="0"/>
    <x v="0"/>
    <n v="10469"/>
    <x v="2"/>
  </r>
  <r>
    <s v="12720640787"/>
    <s v="25162INV01A7"/>
    <s v="FA"/>
    <s v="R4"/>
    <d v="2025-06-11T00:00:00"/>
    <s v=""/>
    <s v="3106"/>
    <x v="1"/>
    <s v="10514"/>
    <s v="0"/>
    <n v="-5"/>
    <s v=""/>
    <n v="-5"/>
    <s v="USD"/>
    <s v="O1"/>
    <s v="USMO6561327460"/>
    <s v="1272064078710514"/>
    <s v=""/>
    <s v="BATCH_ID"/>
    <d v="2025-06-11T00:00:00"/>
    <d v="2025-06-12T00:00:00"/>
    <n v="0"/>
    <s v=""/>
    <s v=""/>
    <s v="3102167252"/>
    <s v="200015657279"/>
    <s v="0010"/>
    <s v="0060"/>
    <s v="C1"/>
    <s v="10-60"/>
    <x v="0"/>
    <x v="1"/>
    <n v="10514"/>
    <x v="1"/>
  </r>
  <r>
    <s v="12720640788"/>
    <s v="25162INV01A7"/>
    <s v="FA"/>
    <s v="R4"/>
    <d v="2025-06-11T00:00:00"/>
    <s v=""/>
    <s v="3106"/>
    <x v="1"/>
    <s v="10514"/>
    <s v="0"/>
    <n v="-6.02"/>
    <s v=""/>
    <n v="-6.02"/>
    <s v="USD"/>
    <s v="O1"/>
    <s v="USMO6561325750"/>
    <s v="1272064078810514"/>
    <s v=""/>
    <s v="BATCH_ID"/>
    <d v="2025-06-11T00:00:00"/>
    <d v="2025-06-12T00:00:00"/>
    <n v="0"/>
    <s v=""/>
    <s v=""/>
    <s v="3102167335"/>
    <s v="200015658483"/>
    <s v="0010"/>
    <s v="0060"/>
    <s v="C1"/>
    <s v="10-60"/>
    <x v="0"/>
    <x v="1"/>
    <n v="10514"/>
    <x v="1"/>
  </r>
  <r>
    <s v="12720640788"/>
    <s v="25162INV01A7"/>
    <s v="FA"/>
    <s v="R4"/>
    <d v="2025-06-11T00:00:00"/>
    <s v=""/>
    <s v="3106"/>
    <x v="0"/>
    <s v="10469"/>
    <s v="0"/>
    <n v="-5"/>
    <s v=""/>
    <n v="-5"/>
    <s v="USD"/>
    <s v="O1"/>
    <s v="USMO6561325750"/>
    <s v="1272064078810469"/>
    <s v=""/>
    <s v="BATCH_ID"/>
    <d v="2025-06-11T00:00:00"/>
    <d v="2025-06-12T00:00:00"/>
    <n v="0"/>
    <s v=""/>
    <s v=""/>
    <s v="3102167333"/>
    <s v="200015658483"/>
    <s v="0010"/>
    <s v="0060"/>
    <s v="C1"/>
    <s v="10-60"/>
    <x v="0"/>
    <x v="0"/>
    <n v="10469"/>
    <x v="2"/>
  </r>
  <r>
    <s v="12720641328"/>
    <s v="25163INV01BA"/>
    <s v="FA"/>
    <s v="R4"/>
    <d v="2025-06-12T00:00:00"/>
    <s v=""/>
    <s v="3106"/>
    <x v="0"/>
    <s v="10469"/>
    <s v="0"/>
    <n v="-5"/>
    <s v=""/>
    <n v="-5"/>
    <s v="USD"/>
    <s v="O1"/>
    <s v="USMO6561314800"/>
    <s v="1272064132810469"/>
    <s v=""/>
    <s v="BATCH_ID"/>
    <d v="2025-06-12T00:00:00"/>
    <d v="2025-06-13T00:00:00"/>
    <n v="0"/>
    <s v=""/>
    <s v=""/>
    <s v="3101543747"/>
    <s v="200011044613"/>
    <s v="0010"/>
    <s v="0060"/>
    <s v="R1"/>
    <s v="10-60"/>
    <x v="0"/>
    <x v="0"/>
    <n v="10469"/>
    <x v="2"/>
  </r>
  <r>
    <s v="12720641328"/>
    <s v="25163INV01BA"/>
    <s v="FA"/>
    <s v="R4"/>
    <d v="2025-06-12T00:00:00"/>
    <s v=""/>
    <s v="3106"/>
    <x v="1"/>
    <s v="10514"/>
    <s v="0"/>
    <n v="-5"/>
    <s v=""/>
    <n v="-5"/>
    <s v="USD"/>
    <s v="O1"/>
    <s v="USMO6561314800"/>
    <s v="1272064132810514"/>
    <s v=""/>
    <s v="BATCH_ID"/>
    <d v="2025-06-12T00:00:00"/>
    <d v="2025-06-13T00:00:00"/>
    <n v="0"/>
    <s v=""/>
    <s v=""/>
    <s v="3101543651"/>
    <s v="200011044613"/>
    <s v="0010"/>
    <s v="0060"/>
    <s v="R1"/>
    <s v="10-60"/>
    <x v="0"/>
    <x v="1"/>
    <n v="10514"/>
    <x v="1"/>
  </r>
  <r>
    <s v="12720641686"/>
    <s v="25163INV01BA"/>
    <s v="FA"/>
    <s v="R4"/>
    <d v="2025-06-12T00:00:00"/>
    <s v=""/>
    <s v="3106"/>
    <x v="1"/>
    <s v="10514"/>
    <s v="0"/>
    <n v="-5"/>
    <s v=""/>
    <n v="-5"/>
    <s v="USD"/>
    <s v="O1"/>
    <s v="USMO6561314570"/>
    <s v="1272064168610514"/>
    <s v=""/>
    <s v="BATCH_ID"/>
    <d v="2025-06-12T00:00:00"/>
    <d v="2025-06-13T00:00:00"/>
    <n v="0"/>
    <s v=""/>
    <s v=""/>
    <s v="3102213626"/>
    <s v="200015873454"/>
    <s v="0010"/>
    <s v="0060"/>
    <s v="R1"/>
    <s v="10-60"/>
    <x v="0"/>
    <x v="1"/>
    <n v="10514"/>
    <x v="1"/>
  </r>
  <r>
    <s v="12720641686"/>
    <s v="25163INV01BA"/>
    <s v="FA"/>
    <s v="R4"/>
    <d v="2025-06-12T00:00:00"/>
    <s v=""/>
    <s v="3106"/>
    <x v="0"/>
    <s v="10469"/>
    <s v="0"/>
    <n v="-5"/>
    <s v=""/>
    <n v="-5"/>
    <s v="USD"/>
    <s v="O1"/>
    <s v="USMO6561314570"/>
    <s v="1272064168610469"/>
    <s v=""/>
    <s v="BATCH_ID"/>
    <d v="2025-06-12T00:00:00"/>
    <d v="2025-06-13T00:00:00"/>
    <n v="0"/>
    <s v=""/>
    <s v=""/>
    <s v="3102213625"/>
    <s v="200015873454"/>
    <s v="0010"/>
    <s v="0060"/>
    <s v="R1"/>
    <s v="10-60"/>
    <x v="0"/>
    <x v="0"/>
    <n v="10469"/>
    <x v="2"/>
  </r>
  <r>
    <s v="12720642801"/>
    <s v="25167INV01AQ"/>
    <s v="FA"/>
    <s v="R4"/>
    <d v="2025-06-16T00:00:00"/>
    <s v=""/>
    <s v="3106"/>
    <x v="1"/>
    <s v="10514"/>
    <s v="0"/>
    <n v="-5"/>
    <s v=""/>
    <n v="-5"/>
    <s v="USD"/>
    <s v="O1"/>
    <s v="USMO6561316680"/>
    <s v="1272064280110514"/>
    <s v=""/>
    <s v="BATCH_ID"/>
    <d v="2025-06-16T00:00:00"/>
    <d v="2025-06-17T00:00:00"/>
    <n v="0"/>
    <s v=""/>
    <s v=""/>
    <s v="3101521575"/>
    <s v="200011962418"/>
    <s v="0010"/>
    <s v="0060"/>
    <s v="R1"/>
    <s v="10-60"/>
    <x v="0"/>
    <x v="1"/>
    <n v="10514"/>
    <x v="1"/>
  </r>
  <r>
    <s v="12720642801"/>
    <s v="25167INV01AQ"/>
    <s v="FA"/>
    <s v="R4"/>
    <d v="2025-06-16T00:00:00"/>
    <s v=""/>
    <s v="3106"/>
    <x v="0"/>
    <s v="10469"/>
    <s v="0"/>
    <n v="-5"/>
    <s v=""/>
    <n v="-5"/>
    <s v="USD"/>
    <s v="O1"/>
    <s v="USMO6561316680"/>
    <s v="1272064280110469"/>
    <s v=""/>
    <s v="BATCH_ID"/>
    <d v="2025-06-16T00:00:00"/>
    <d v="2025-06-17T00:00:00"/>
    <n v="0"/>
    <s v=""/>
    <s v=""/>
    <s v="3101521414"/>
    <s v="200011962418"/>
    <s v="0010"/>
    <s v="0060"/>
    <s v="R1"/>
    <s v="10-60"/>
    <x v="0"/>
    <x v="0"/>
    <n v="10469"/>
    <x v="2"/>
  </r>
  <r>
    <s v="12720642854"/>
    <s v="25167INV01AQ"/>
    <s v="FA"/>
    <s v="R4"/>
    <d v="2025-06-16T00:00:00"/>
    <s v=""/>
    <s v="3106"/>
    <x v="0"/>
    <s v="10469"/>
    <s v="0"/>
    <n v="-5"/>
    <s v=""/>
    <n v="-5"/>
    <s v="USD"/>
    <s v="O1"/>
    <s v="USMO6561326350"/>
    <s v="1272064285410469"/>
    <s v=""/>
    <s v="BATCH_ID"/>
    <d v="2025-06-16T00:00:00"/>
    <d v="2025-06-17T00:00:00"/>
    <n v="0"/>
    <s v=""/>
    <s v=""/>
    <s v="3101551874"/>
    <s v="200012912701"/>
    <s v="0010"/>
    <s v="0060"/>
    <s v="R1"/>
    <s v="10-60"/>
    <x v="0"/>
    <x v="0"/>
    <n v="10469"/>
    <x v="2"/>
  </r>
  <r>
    <s v="12720642854"/>
    <s v="25167INV01AQ"/>
    <s v="FA"/>
    <s v="R4"/>
    <d v="2025-06-16T00:00:00"/>
    <s v=""/>
    <s v="3106"/>
    <x v="1"/>
    <s v="10514"/>
    <s v="0"/>
    <n v="-5.21"/>
    <s v=""/>
    <n v="-5.21"/>
    <s v="USD"/>
    <s v="O1"/>
    <s v="USMO6561326350"/>
    <s v="1272064285410514"/>
    <s v=""/>
    <s v="BATCH_ID"/>
    <d v="2025-06-16T00:00:00"/>
    <d v="2025-06-17T00:00:00"/>
    <n v="0"/>
    <s v=""/>
    <s v=""/>
    <s v="3101551778"/>
    <s v="200012912701"/>
    <s v="0010"/>
    <s v="0060"/>
    <s v="R1"/>
    <s v="10-60"/>
    <x v="0"/>
    <x v="1"/>
    <n v="10514"/>
    <x v="1"/>
  </r>
  <r>
    <s v="12720642883"/>
    <s v="25167INV01AQ"/>
    <s v="FA"/>
    <s v="R4"/>
    <d v="2025-06-16T00:00:00"/>
    <s v=""/>
    <s v="3106"/>
    <x v="0"/>
    <s v="10469"/>
    <s v="0"/>
    <n v="-5"/>
    <s v=""/>
    <n v="-5"/>
    <s v="USD"/>
    <s v="O1"/>
    <s v="USMO6561320740"/>
    <s v="1272064288310469"/>
    <s v=""/>
    <s v="BATCH_ID"/>
    <d v="2025-06-16T00:00:00"/>
    <d v="2025-06-17T00:00:00"/>
    <n v="0"/>
    <s v=""/>
    <s v=""/>
    <s v="3101571587"/>
    <s v="200012919631"/>
    <s v="0010"/>
    <s v="0060"/>
    <s v="R1"/>
    <s v="10-60"/>
    <x v="0"/>
    <x v="0"/>
    <n v="10469"/>
    <x v="2"/>
  </r>
  <r>
    <s v="12720642883"/>
    <s v="25167INV01AQ"/>
    <s v="FA"/>
    <s v="R4"/>
    <d v="2025-06-16T00:00:00"/>
    <s v=""/>
    <s v="3106"/>
    <x v="1"/>
    <s v="10514"/>
    <s v="0"/>
    <n v="-5"/>
    <s v=""/>
    <n v="-5"/>
    <s v="USD"/>
    <s v="O1"/>
    <s v="USMO6561320740"/>
    <s v="1272064288310514"/>
    <s v=""/>
    <s v="BATCH_ID"/>
    <d v="2025-06-16T00:00:00"/>
    <d v="2025-06-17T00:00:00"/>
    <n v="0"/>
    <s v=""/>
    <s v=""/>
    <s v="3101571492"/>
    <s v="200012919631"/>
    <s v="0010"/>
    <s v="0060"/>
    <s v="R1"/>
    <s v="10-60"/>
    <x v="0"/>
    <x v="1"/>
    <n v="10514"/>
    <x v="1"/>
  </r>
  <r>
    <s v="12720644353"/>
    <s v="25168INV01AN"/>
    <s v="FA"/>
    <s v="R4"/>
    <d v="2025-06-17T00:00:00"/>
    <s v=""/>
    <s v="3106"/>
    <x v="0"/>
    <s v="10469"/>
    <s v="0"/>
    <n v="-5"/>
    <s v=""/>
    <n v="-5"/>
    <s v="USD"/>
    <s v="O1"/>
    <s v="USMO6561311670"/>
    <s v="1272064435310469"/>
    <s v=""/>
    <s v="BATCH_ID"/>
    <d v="2025-06-17T00:00:00"/>
    <d v="2025-06-18T00:00:00"/>
    <n v="0"/>
    <s v=""/>
    <s v=""/>
    <s v="3101478319"/>
    <s v="200012235590"/>
    <s v="0010"/>
    <s v="0060"/>
    <s v="R1"/>
    <s v="10-60"/>
    <x v="0"/>
    <x v="0"/>
    <n v="10469"/>
    <x v="2"/>
  </r>
  <r>
    <s v="12720644353"/>
    <s v="25168INV01AN"/>
    <s v="FA"/>
    <s v="R4"/>
    <d v="2025-06-17T00:00:00"/>
    <s v=""/>
    <s v="3106"/>
    <x v="1"/>
    <s v="10514"/>
    <s v="0"/>
    <n v="-5"/>
    <s v=""/>
    <n v="-5"/>
    <s v="USD"/>
    <s v="O1"/>
    <s v="USMO6561311670"/>
    <s v="1272064435310514"/>
    <s v=""/>
    <s v="BATCH_ID"/>
    <d v="2025-06-17T00:00:00"/>
    <d v="2025-06-18T00:00:00"/>
    <n v="0"/>
    <s v=""/>
    <s v=""/>
    <s v="3101478509"/>
    <s v="200012235590"/>
    <s v="0010"/>
    <s v="0060"/>
    <s v="R1"/>
    <s v="10-60"/>
    <x v="0"/>
    <x v="1"/>
    <n v="10514"/>
    <x v="1"/>
  </r>
  <r>
    <s v="12720644441"/>
    <s v="25168INV01AN"/>
    <s v="FA"/>
    <s v="R4"/>
    <d v="2025-06-17T00:00:00"/>
    <s v=""/>
    <s v="3106"/>
    <x v="1"/>
    <s v="10720"/>
    <s v="0"/>
    <n v="-5"/>
    <s v=""/>
    <n v="-5"/>
    <s v="USD"/>
    <s v="O1"/>
    <s v="USMO6370120101"/>
    <s v="1272064444110720"/>
    <s v=""/>
    <s v="BATCH_ID"/>
    <d v="2025-06-17T00:00:00"/>
    <d v="2025-06-18T00:00:00"/>
    <n v="0"/>
    <s v=""/>
    <s v=""/>
    <s v="3101691562"/>
    <s v="200014246348"/>
    <s v="0010"/>
    <s v="0060"/>
    <s v="R1"/>
    <s v="10-60"/>
    <x v="0"/>
    <x v="1"/>
    <n v="10720"/>
    <x v="3"/>
  </r>
  <r>
    <s v="12720646624"/>
    <s v="25171INV01BM"/>
    <s v="FA"/>
    <s v="R4"/>
    <d v="2025-06-20T00:00:00"/>
    <s v=""/>
    <s v="3106"/>
    <x v="0"/>
    <s v="10719"/>
    <s v="0"/>
    <n v="-5"/>
    <s v=""/>
    <n v="-5"/>
    <s v="USD"/>
    <s v="O1"/>
    <s v="USMO6560518660"/>
    <s v="1272064662410719"/>
    <s v=""/>
    <s v="BATCH_ID"/>
    <d v="2025-06-20T00:00:00"/>
    <d v="2025-06-23T00:00:00"/>
    <n v="0"/>
    <s v=""/>
    <s v=""/>
    <s v="3101491082"/>
    <s v="200013655663"/>
    <s v="0010"/>
    <s v="0060"/>
    <s v="R1"/>
    <s v="10-60"/>
    <x v="0"/>
    <x v="0"/>
    <n v="10719"/>
    <x v="0"/>
  </r>
  <r>
    <s v="12720646626"/>
    <s v="25171INV01BM"/>
    <s v="FA"/>
    <s v="R4"/>
    <d v="2025-06-20T00:00:00"/>
    <s v=""/>
    <s v="3106"/>
    <x v="0"/>
    <s v="10719"/>
    <s v="0"/>
    <n v="-5"/>
    <s v=""/>
    <n v="-5"/>
    <s v="USD"/>
    <s v="O1"/>
    <s v="USMO6306946311"/>
    <s v="1272064662610719"/>
    <s v=""/>
    <s v="BATCH_ID"/>
    <d v="2025-06-20T00:00:00"/>
    <d v="2025-06-23T00:00:00"/>
    <n v="0"/>
    <s v=""/>
    <s v=""/>
    <s v="3101641310"/>
    <s v="200013672536"/>
    <s v="0010"/>
    <s v="0060"/>
    <s v="R1"/>
    <s v="10-60"/>
    <x v="0"/>
    <x v="0"/>
    <n v="10719"/>
    <x v="0"/>
  </r>
  <r>
    <s v="12720646641"/>
    <s v="25171INV01BM"/>
    <s v="FA"/>
    <s v="R4"/>
    <d v="2025-06-20T00:00:00"/>
    <s v=""/>
    <s v="3106"/>
    <x v="0"/>
    <s v="10719"/>
    <s v="0"/>
    <n v="-5"/>
    <s v=""/>
    <n v="-5"/>
    <s v="USD"/>
    <s v="O1"/>
    <s v="USMO6301622240"/>
    <s v="1272064664110719"/>
    <s v=""/>
    <s v="BATCH_ID"/>
    <d v="2025-06-20T00:00:00"/>
    <d v="2025-06-23T00:00:00"/>
    <n v="0"/>
    <s v=""/>
    <s v=""/>
    <s v="3101678512"/>
    <s v="200013679457"/>
    <s v="0010"/>
    <s v="0060"/>
    <s v="R1"/>
    <s v="10-60"/>
    <x v="0"/>
    <x v="0"/>
    <n v="10719"/>
    <x v="0"/>
  </r>
  <r>
    <s v="12720646677"/>
    <s v="25171INV01BM"/>
    <s v="FA"/>
    <s v="R4"/>
    <d v="2025-06-20T00:00:00"/>
    <s v=""/>
    <s v="3106"/>
    <x v="0"/>
    <s v="10469"/>
    <s v="0"/>
    <n v="-5"/>
    <s v=""/>
    <n v="-5"/>
    <s v="USD"/>
    <s v="O1"/>
    <s v="USMO6561319520"/>
    <s v="1272064667710469"/>
    <s v=""/>
    <s v="BATCH_ID"/>
    <d v="2025-06-20T00:00:00"/>
    <d v="2025-06-23T00:00:00"/>
    <n v="0"/>
    <s v=""/>
    <s v=""/>
    <s v="3101634014"/>
    <s v="200013648312"/>
    <s v="0010"/>
    <s v="0060"/>
    <s v="R1"/>
    <s v="10-60"/>
    <x v="0"/>
    <x v="0"/>
    <n v="10469"/>
    <x v="2"/>
  </r>
  <r>
    <s v="12720646677"/>
    <s v="25171INV01BM"/>
    <s v="FA"/>
    <s v="R4"/>
    <d v="2025-06-20T00:00:00"/>
    <s v=""/>
    <s v="3106"/>
    <x v="1"/>
    <s v="10514"/>
    <s v="0"/>
    <n v="-5"/>
    <s v=""/>
    <n v="-5"/>
    <s v="USD"/>
    <s v="O1"/>
    <s v="USMO6561319520"/>
    <s v="1272064667710514"/>
    <s v=""/>
    <s v="BATCH_ID"/>
    <d v="2025-06-20T00:00:00"/>
    <d v="2025-06-23T00:00:00"/>
    <n v="0"/>
    <s v=""/>
    <s v=""/>
    <s v="3101633918"/>
    <s v="200013648312"/>
    <s v="0010"/>
    <s v="0060"/>
    <s v="R1"/>
    <s v="10-60"/>
    <x v="0"/>
    <x v="1"/>
    <n v="10514"/>
    <x v="1"/>
  </r>
  <r>
    <s v="12720646751"/>
    <s v="25171INV01BM"/>
    <s v="FA"/>
    <s v="R4"/>
    <d v="2025-06-20T00:00:00"/>
    <s v=""/>
    <s v="3106"/>
    <x v="0"/>
    <s v="10719"/>
    <s v="0"/>
    <n v="-5"/>
    <s v=""/>
    <n v="-5"/>
    <s v="USD"/>
    <s v="O1"/>
    <s v="USMO6305117771"/>
    <s v="1272064675110719"/>
    <s v=""/>
    <s v="BATCH_ID"/>
    <d v="2025-06-20T00:00:00"/>
    <d v="2025-06-23T00:00:00"/>
    <n v="0"/>
    <s v=""/>
    <s v=""/>
    <s v="3101681859"/>
    <s v="200013655341"/>
    <s v="0010"/>
    <s v="0060"/>
    <s v="R1"/>
    <s v="10-60"/>
    <x v="0"/>
    <x v="0"/>
    <n v="10719"/>
    <x v="0"/>
  </r>
  <r>
    <s v="12720646764"/>
    <s v="25171INV01AN"/>
    <s v="FA"/>
    <s v="R4"/>
    <d v="2025-06-20T00:00:00"/>
    <s v=""/>
    <s v="3106"/>
    <x v="0"/>
    <s v="10719"/>
    <s v="0"/>
    <n v="-5"/>
    <s v=""/>
    <n v="-5"/>
    <s v="USD"/>
    <s v="O1"/>
    <s v="USMO6560520270"/>
    <s v="1272064676410719"/>
    <s v=""/>
    <s v="BATCH_ID"/>
    <d v="2025-06-20T00:00:00"/>
    <d v="2025-06-23T00:00:00"/>
    <n v="0"/>
    <s v=""/>
    <s v=""/>
    <s v="3102232612"/>
    <s v="200014333583"/>
    <s v="0010"/>
    <s v="0060"/>
    <s v="R1"/>
    <s v="10-60"/>
    <x v="0"/>
    <x v="0"/>
    <n v="10719"/>
    <x v="0"/>
  </r>
  <r>
    <s v="12720646802"/>
    <s v="25171INV01AN"/>
    <s v="FA"/>
    <s v="R4"/>
    <d v="2025-06-20T00:00:00"/>
    <s v=""/>
    <s v="3106"/>
    <x v="0"/>
    <s v="10719"/>
    <s v="0"/>
    <n v="-5"/>
    <s v=""/>
    <n v="-5"/>
    <s v="USD"/>
    <s v="O1"/>
    <s v="USMO6301622000"/>
    <s v="1272064680210719"/>
    <s v=""/>
    <s v="BATCH_ID"/>
    <d v="2025-06-20T00:00:00"/>
    <d v="2025-06-23T00:00:00"/>
    <n v="0"/>
    <s v=""/>
    <s v=""/>
    <s v="3101671534"/>
    <s v="200014312116"/>
    <s v="0010"/>
    <s v="0060"/>
    <s v="C1"/>
    <s v="10-60"/>
    <x v="0"/>
    <x v="0"/>
    <n v="10719"/>
    <x v="0"/>
  </r>
  <r>
    <s v="12720647026"/>
    <s v="25171INV01AN"/>
    <s v="FA"/>
    <s v="R4"/>
    <d v="2025-06-20T00:00:00"/>
    <s v=""/>
    <s v="3106"/>
    <x v="0"/>
    <s v="10719"/>
    <s v="0"/>
    <n v="-6.6"/>
    <s v=""/>
    <n v="-6.6"/>
    <s v="USD"/>
    <s v="O1"/>
    <s v="USMO6301622020"/>
    <s v="1272064702610719"/>
    <s v=""/>
    <s v="BATCH_ID"/>
    <d v="2025-06-20T00:00:00"/>
    <d v="2025-06-23T00:00:00"/>
    <n v="0"/>
    <s v=""/>
    <s v=""/>
    <s v="3102156975"/>
    <s v="200015605476"/>
    <s v="0010"/>
    <s v="0060"/>
    <s v="R1"/>
    <s v="10-60"/>
    <x v="0"/>
    <x v="0"/>
    <n v="10719"/>
    <x v="0"/>
  </r>
  <r>
    <s v="12720648934"/>
    <s v="25174INV01AY"/>
    <s v="FA"/>
    <s v="R4"/>
    <d v="2025-06-23T00:00:00"/>
    <s v=""/>
    <s v="3106"/>
    <x v="0"/>
    <s v="10719"/>
    <s v="0"/>
    <n v="-8.4499999999999993"/>
    <s v=""/>
    <n v="-8.4499999999999993"/>
    <s v="USD"/>
    <s v="O1"/>
    <s v="USMO6560525340"/>
    <s v="1272064893410719"/>
    <s v=""/>
    <s v="BATCH_ID"/>
    <d v="2025-06-23T00:00:00"/>
    <d v="2025-06-24T00:00:00"/>
    <n v="0"/>
    <s v=""/>
    <s v=""/>
    <s v="3101590379"/>
    <s v="200011395130"/>
    <s v="0010"/>
    <s v="0060"/>
    <s v="R1"/>
    <s v="10-60"/>
    <x v="0"/>
    <x v="0"/>
    <n v="10719"/>
    <x v="0"/>
  </r>
  <r>
    <s v="12720649017"/>
    <s v="25174INV01AY"/>
    <s v="FA"/>
    <s v="R4"/>
    <d v="2025-06-23T00:00:00"/>
    <s v=""/>
    <s v="3106"/>
    <x v="0"/>
    <s v="10719"/>
    <s v="0"/>
    <n v="-5"/>
    <s v=""/>
    <n v="-5"/>
    <s v="USD"/>
    <s v="O1"/>
    <s v="USMO6302000001"/>
    <s v="1272064901710719"/>
    <s v=""/>
    <s v="BATCH_ID"/>
    <d v="2025-06-23T00:00:00"/>
    <d v="2025-06-24T00:00:00"/>
    <n v="0"/>
    <s v=""/>
    <s v=""/>
    <s v="3101511274"/>
    <s v="200011391758"/>
    <s v="0010"/>
    <s v="0060"/>
    <s v="C1"/>
    <s v="10-60"/>
    <x v="0"/>
    <x v="0"/>
    <n v="10719"/>
    <x v="0"/>
  </r>
  <r>
    <s v="12720649132"/>
    <s v="25174INV01AY"/>
    <s v="FA"/>
    <s v="R4"/>
    <d v="2025-06-23T00:00:00"/>
    <s v=""/>
    <s v="3106"/>
    <x v="1"/>
    <s v="10514"/>
    <s v="0"/>
    <n v="-5"/>
    <s v=""/>
    <n v="-5"/>
    <s v="USD"/>
    <s v="O1"/>
    <s v="USMO6561323540"/>
    <s v="1272064913210514"/>
    <s v=""/>
    <s v="BATCH_ID"/>
    <d v="2025-06-23T00:00:00"/>
    <d v="2025-06-24T00:00:00"/>
    <n v="0"/>
    <s v=""/>
    <s v=""/>
    <s v="3101660391"/>
    <s v="200012878324"/>
    <s v="0010"/>
    <s v="0060"/>
    <s v="R1"/>
    <s v="10-60"/>
    <x v="0"/>
    <x v="1"/>
    <n v="10514"/>
    <x v="1"/>
  </r>
  <r>
    <s v="12720649132"/>
    <s v="25174INV01AY"/>
    <s v="FA"/>
    <s v="R4"/>
    <d v="2025-06-23T00:00:00"/>
    <s v=""/>
    <s v="3106"/>
    <x v="0"/>
    <s v="10469"/>
    <s v="0"/>
    <n v="-5"/>
    <s v=""/>
    <n v="-5"/>
    <s v="USD"/>
    <s v="O1"/>
    <s v="USMO6561323540"/>
    <s v="1272064913210469"/>
    <s v=""/>
    <s v="BATCH_ID"/>
    <d v="2025-06-23T00:00:00"/>
    <d v="2025-06-24T00:00:00"/>
    <n v="0"/>
    <s v=""/>
    <s v=""/>
    <s v="3101660199"/>
    <s v="200012878324"/>
    <s v="0010"/>
    <s v="0060"/>
    <s v="R1"/>
    <s v="10-60"/>
    <x v="0"/>
    <x v="0"/>
    <n v="10469"/>
    <x v="2"/>
  </r>
  <r>
    <s v="12720649225"/>
    <s v="25174INV01AY"/>
    <s v="FA"/>
    <s v="R4"/>
    <d v="2025-06-23T00:00:00"/>
    <s v=""/>
    <s v="3106"/>
    <x v="0"/>
    <s v="10469"/>
    <s v="0"/>
    <n v="-5"/>
    <s v=""/>
    <n v="-5"/>
    <s v="USD"/>
    <s v="O1"/>
    <s v="USMO6561323700"/>
    <s v="1272064922510469"/>
    <s v=""/>
    <s v="BATCH_ID"/>
    <d v="2025-06-23T00:00:00"/>
    <d v="2025-06-24T00:00:00"/>
    <n v="0"/>
    <s v=""/>
    <s v=""/>
    <s v="3101475912"/>
    <s v="200012887697"/>
    <s v="0010"/>
    <s v="0060"/>
    <s v="R1"/>
    <s v="10-60"/>
    <x v="0"/>
    <x v="0"/>
    <n v="10469"/>
    <x v="2"/>
  </r>
  <r>
    <s v="12720649225"/>
    <s v="25174INV01AY"/>
    <s v="FA"/>
    <s v="R4"/>
    <d v="2025-06-23T00:00:00"/>
    <s v=""/>
    <s v="3106"/>
    <x v="1"/>
    <s v="10514"/>
    <s v="0"/>
    <n v="-5"/>
    <s v=""/>
    <n v="-5"/>
    <s v="USD"/>
    <s v="O1"/>
    <s v="USMO6561323700"/>
    <s v="1272064922510514"/>
    <s v=""/>
    <s v="BATCH_ID"/>
    <d v="2025-06-23T00:00:00"/>
    <d v="2025-06-24T00:00:00"/>
    <n v="0"/>
    <s v=""/>
    <s v=""/>
    <s v="3101475817"/>
    <s v="200012887697"/>
    <s v="0010"/>
    <s v="0060"/>
    <s v="R1"/>
    <s v="10-60"/>
    <x v="0"/>
    <x v="1"/>
    <n v="10514"/>
    <x v="1"/>
  </r>
  <r>
    <s v="12720649253"/>
    <s v="25174INV01AS"/>
    <s v="FA"/>
    <s v="R4"/>
    <d v="2025-06-23T00:00:00"/>
    <s v=""/>
    <s v="3106"/>
    <x v="0"/>
    <s v="10469"/>
    <s v="0"/>
    <n v="-5"/>
    <s v=""/>
    <n v="-5"/>
    <s v="USD"/>
    <s v="O1"/>
    <s v="USMO6561322190"/>
    <s v="1272064925310469"/>
    <s v=""/>
    <s v="BATCH_ID"/>
    <d v="2025-06-23T00:00:00"/>
    <d v="2025-06-24T00:00:00"/>
    <n v="0"/>
    <s v=""/>
    <s v=""/>
    <s v="3101660625"/>
    <s v="200013006859"/>
    <s v="0010"/>
    <s v="0060"/>
    <s v="R1"/>
    <s v="10-60"/>
    <x v="0"/>
    <x v="0"/>
    <n v="10469"/>
    <x v="2"/>
  </r>
  <r>
    <s v="12720649253"/>
    <s v="25174INV01AS"/>
    <s v="FA"/>
    <s v="R4"/>
    <d v="2025-06-23T00:00:00"/>
    <s v=""/>
    <s v="3106"/>
    <x v="1"/>
    <s v="10514"/>
    <s v="0"/>
    <n v="-5"/>
    <s v=""/>
    <n v="-5"/>
    <s v="USD"/>
    <s v="O1"/>
    <s v="USMO6561322190"/>
    <s v="1272064925310514"/>
    <s v=""/>
    <s v="BATCH_ID"/>
    <d v="2025-06-23T00:00:00"/>
    <d v="2025-06-24T00:00:00"/>
    <n v="0"/>
    <s v=""/>
    <s v=""/>
    <s v="3101660526"/>
    <s v="200013006859"/>
    <s v="0010"/>
    <s v="0060"/>
    <s v="R1"/>
    <s v="10-60"/>
    <x v="0"/>
    <x v="1"/>
    <n v="10514"/>
    <x v="1"/>
  </r>
  <r>
    <s v="12720649394"/>
    <s v="25174INV01AY"/>
    <s v="FA"/>
    <s v="R4"/>
    <d v="2025-06-23T00:00:00"/>
    <s v=""/>
    <s v="3106"/>
    <x v="0"/>
    <s v="10469"/>
    <s v="0"/>
    <n v="-5"/>
    <s v=""/>
    <n v="-5"/>
    <s v="USD"/>
    <s v="O1"/>
    <s v="USMO6561327660"/>
    <s v="1272064939410469"/>
    <s v=""/>
    <s v="BATCH_ID"/>
    <d v="2025-06-23T00:00:00"/>
    <d v="2025-06-24T00:00:00"/>
    <n v="0"/>
    <s v=""/>
    <s v=""/>
    <s v="3101582329"/>
    <s v="200014676486"/>
    <s v="0010"/>
    <s v="0060"/>
    <s v="R1"/>
    <s v="10-60"/>
    <x v="0"/>
    <x v="0"/>
    <n v="10469"/>
    <x v="2"/>
  </r>
  <r>
    <s v="12720649394"/>
    <s v="25174INV01AY"/>
    <s v="FA"/>
    <s v="R4"/>
    <d v="2025-06-23T00:00:00"/>
    <s v=""/>
    <s v="3106"/>
    <x v="1"/>
    <s v="10514"/>
    <s v="0"/>
    <n v="-5"/>
    <s v=""/>
    <n v="-5"/>
    <s v="USD"/>
    <s v="O1"/>
    <s v="USMO6561327660"/>
    <s v="1272064939410514"/>
    <s v=""/>
    <s v="BATCH_ID"/>
    <d v="2025-06-23T00:00:00"/>
    <d v="2025-06-24T00:00:00"/>
    <n v="0"/>
    <s v=""/>
    <s v=""/>
    <s v="3101582426"/>
    <s v="200014676486"/>
    <s v="0010"/>
    <s v="0060"/>
    <s v="R1"/>
    <s v="10-60"/>
    <x v="0"/>
    <x v="1"/>
    <n v="10514"/>
    <x v="1"/>
  </r>
  <r>
    <s v="12720649454"/>
    <s v="25174INV01AY"/>
    <s v="FA"/>
    <s v="R4"/>
    <d v="2025-06-23T00:00:00"/>
    <s v=""/>
    <s v="3106"/>
    <x v="0"/>
    <s v="10719"/>
    <s v="0"/>
    <n v="-5"/>
    <s v=""/>
    <n v="-5"/>
    <s v="USD"/>
    <s v="O1"/>
    <s v="USMO6560525830"/>
    <s v="1272064945410719"/>
    <s v=""/>
    <s v="BATCH_ID"/>
    <d v="2025-06-23T00:00:00"/>
    <d v="2025-06-24T00:00:00"/>
    <n v="0"/>
    <s v=""/>
    <s v=""/>
    <s v="3101550555"/>
    <s v="200014671859"/>
    <s v="0010"/>
    <s v="0060"/>
    <s v="R1"/>
    <s v="10-60"/>
    <x v="0"/>
    <x v="0"/>
    <n v="10719"/>
    <x v="0"/>
  </r>
  <r>
    <s v="12720649459"/>
    <s v="25174INV01AY"/>
    <s v="FA"/>
    <s v="R4"/>
    <d v="2025-06-23T00:00:00"/>
    <s v=""/>
    <s v="3106"/>
    <x v="0"/>
    <s v="10719"/>
    <s v="0"/>
    <n v="-5"/>
    <s v=""/>
    <n v="-5"/>
    <s v="USD"/>
    <s v="O1"/>
    <s v="USMO6560525400"/>
    <s v="1272064945910719"/>
    <s v=""/>
    <s v="BATCH_ID"/>
    <d v="2025-06-23T00:00:00"/>
    <d v="2025-06-24T00:00:00"/>
    <n v="0"/>
    <s v=""/>
    <s v=""/>
    <s v="3101700032"/>
    <s v="200014677989"/>
    <s v="0010"/>
    <s v="0060"/>
    <s v="R1"/>
    <s v="10-60"/>
    <x v="0"/>
    <x v="0"/>
    <n v="10719"/>
    <x v="0"/>
  </r>
  <r>
    <s v="12720649629"/>
    <s v="25174INV01AS"/>
    <s v="FA"/>
    <s v="R4"/>
    <d v="2025-06-23T00:00:00"/>
    <s v=""/>
    <s v="3106"/>
    <x v="0"/>
    <s v="10469"/>
    <s v="0"/>
    <n v="-5"/>
    <s v=""/>
    <n v="-5"/>
    <s v="USD"/>
    <s v="O1"/>
    <s v="USMO6561324020"/>
    <s v="1272064962910469"/>
    <s v=""/>
    <s v="BATCH_ID"/>
    <d v="2025-06-23T00:00:00"/>
    <d v="2025-06-24T00:00:00"/>
    <n v="0"/>
    <s v=""/>
    <s v=""/>
    <s v="3102257555"/>
    <s v="200016101905"/>
    <s v="0010"/>
    <s v="0060"/>
    <s v="R1"/>
    <s v="10-60"/>
    <x v="0"/>
    <x v="0"/>
    <n v="10469"/>
    <x v="2"/>
  </r>
  <r>
    <s v="12720649629"/>
    <s v="25174INV01AS"/>
    <s v="FA"/>
    <s v="R4"/>
    <d v="2025-06-23T00:00:00"/>
    <s v=""/>
    <s v="3106"/>
    <x v="1"/>
    <s v="10514"/>
    <s v="0"/>
    <n v="-5"/>
    <s v=""/>
    <n v="-5"/>
    <s v="USD"/>
    <s v="O1"/>
    <s v="USMO6561324020"/>
    <s v="1272064962910514"/>
    <s v=""/>
    <s v="BATCH_ID"/>
    <d v="2025-06-23T00:00:00"/>
    <d v="2025-06-24T00:00:00"/>
    <n v="0"/>
    <s v=""/>
    <s v=""/>
    <s v="3102257556"/>
    <s v="200016101905"/>
    <s v="0010"/>
    <s v="0060"/>
    <s v="R1"/>
    <s v="10-60"/>
    <x v="0"/>
    <x v="1"/>
    <n v="10514"/>
    <x v="1"/>
  </r>
  <r>
    <s v="12720649660"/>
    <s v="25174INV01AS"/>
    <s v="FA"/>
    <s v="R4"/>
    <d v="2025-06-23T00:00:00"/>
    <s v=""/>
    <s v="3106"/>
    <x v="0"/>
    <s v="10469"/>
    <s v="0"/>
    <n v="-5"/>
    <s v=""/>
    <n v="-5"/>
    <s v="USD"/>
    <s v="O1"/>
    <s v="USMO6561333430"/>
    <s v="1272064966010469"/>
    <s v=""/>
    <s v="BATCH_ID"/>
    <d v="2025-06-23T00:00:00"/>
    <d v="2025-06-24T00:00:00"/>
    <n v="0"/>
    <s v=""/>
    <s v=""/>
    <s v="3102256358"/>
    <s v="200016095644"/>
    <s v="0010"/>
    <s v="0060"/>
    <s v="R1"/>
    <s v="10-60"/>
    <x v="0"/>
    <x v="0"/>
    <n v="10469"/>
    <x v="2"/>
  </r>
  <r>
    <s v="12720649660"/>
    <s v="25174INV01AS"/>
    <s v="FA"/>
    <s v="R4"/>
    <d v="2025-06-23T00:00:00"/>
    <s v=""/>
    <s v="3106"/>
    <x v="1"/>
    <s v="10514"/>
    <s v="0"/>
    <n v="-5"/>
    <s v=""/>
    <n v="-5"/>
    <s v="USD"/>
    <s v="O1"/>
    <s v="USMO6561333430"/>
    <s v="1272064966010514"/>
    <s v=""/>
    <s v="BATCH_ID"/>
    <d v="2025-06-23T00:00:00"/>
    <d v="2025-06-24T00:00:00"/>
    <n v="0"/>
    <s v=""/>
    <s v=""/>
    <s v="3102256359"/>
    <s v="200016095644"/>
    <s v="0010"/>
    <s v="0060"/>
    <s v="R1"/>
    <s v="10-60"/>
    <x v="0"/>
    <x v="1"/>
    <n v="10514"/>
    <x v="1"/>
  </r>
  <r>
    <s v="12720650365"/>
    <s v="25175INV01BC"/>
    <s v="FA"/>
    <s v="R4"/>
    <d v="2025-06-24T00:00:00"/>
    <s v=""/>
    <s v="3106"/>
    <x v="0"/>
    <s v="10719"/>
    <s v="0"/>
    <n v="-5"/>
    <s v=""/>
    <n v="-5"/>
    <s v="USD"/>
    <s v="O1"/>
    <s v="USMO6560515440"/>
    <s v="1272065036510719"/>
    <s v=""/>
    <s v="BATCH_ID"/>
    <d v="2025-06-24T00:00:00"/>
    <d v="2025-06-25T00:00:00"/>
    <n v="0"/>
    <s v=""/>
    <s v=""/>
    <s v="3101543044"/>
    <s v="200012033979"/>
    <s v="0010"/>
    <s v="0060"/>
    <s v="R1"/>
    <s v="10-60"/>
    <x v="0"/>
    <x v="0"/>
    <n v="10719"/>
    <x v="0"/>
  </r>
  <r>
    <s v="12720650414"/>
    <s v="25175INV01BC"/>
    <s v="FA"/>
    <s v="R4"/>
    <d v="2025-06-24T00:00:00"/>
    <s v=""/>
    <s v="3106"/>
    <x v="0"/>
    <s v="10719"/>
    <s v="0"/>
    <n v="-5"/>
    <s v=""/>
    <n v="-5"/>
    <s v="USD"/>
    <s v="O1"/>
    <s v="USMO6560526790"/>
    <s v="1272065041410719"/>
    <s v=""/>
    <s v="BATCH_ID"/>
    <d v="2025-06-24T00:00:00"/>
    <d v="2025-06-25T00:00:00"/>
    <n v="0"/>
    <s v=""/>
    <s v=""/>
    <s v="3101646930"/>
    <s v="200012066680"/>
    <s v="0010"/>
    <s v="0060"/>
    <s v="R1"/>
    <s v="10-60"/>
    <x v="0"/>
    <x v="0"/>
    <n v="10719"/>
    <x v="0"/>
  </r>
  <r>
    <s v="12720650475"/>
    <s v="25175INV01BC"/>
    <s v="FA"/>
    <s v="R4"/>
    <d v="2025-06-24T00:00:00"/>
    <s v=""/>
    <s v="3106"/>
    <x v="0"/>
    <s v="10719"/>
    <s v="0"/>
    <n v="-5"/>
    <s v=""/>
    <n v="-5"/>
    <s v="USD"/>
    <s v="O1"/>
    <s v="USMO6560524300"/>
    <s v="1272065047510719"/>
    <s v=""/>
    <s v="BATCH_ID"/>
    <d v="2025-06-24T00:00:00"/>
    <d v="2025-06-25T00:00:00"/>
    <n v="0"/>
    <s v=""/>
    <s v=""/>
    <s v="3101586971"/>
    <s v="200013681057"/>
    <s v="0010"/>
    <s v="0060"/>
    <s v="R1"/>
    <s v="10-60"/>
    <x v="0"/>
    <x v="0"/>
    <n v="10719"/>
    <x v="0"/>
  </r>
  <r>
    <s v="12720650612"/>
    <s v="25175INV01BC"/>
    <s v="FA"/>
    <s v="R4"/>
    <d v="2025-06-24T00:00:00"/>
    <s v=""/>
    <s v="3106"/>
    <x v="0"/>
    <s v="10719"/>
    <s v="0"/>
    <n v="-6.1"/>
    <s v=""/>
    <n v="-6.1"/>
    <s v="USD"/>
    <s v="O1"/>
    <s v="USMO6560521120"/>
    <s v="1272065061210719"/>
    <s v=""/>
    <s v="BATCH_ID"/>
    <d v="2025-06-24T00:00:00"/>
    <d v="2025-06-25T00:00:00"/>
    <n v="0"/>
    <s v=""/>
    <s v=""/>
    <s v="3102139208"/>
    <s v="200015518059"/>
    <s v="0010"/>
    <s v="0060"/>
    <s v="R1"/>
    <s v="10-60"/>
    <x v="0"/>
    <x v="0"/>
    <n v="10719"/>
    <x v="0"/>
  </r>
  <r>
    <s v="12720650987"/>
    <s v="25181INV01AT"/>
    <s v="FA"/>
    <s v="R4"/>
    <d v="2025-06-30T00:00:00"/>
    <s v=""/>
    <s v="3106"/>
    <x v="0"/>
    <s v="10469"/>
    <s v="0"/>
    <n v="-5"/>
    <s v=""/>
    <n v="-5"/>
    <s v="USD"/>
    <s v="O1"/>
    <s v="USMO6561323900"/>
    <s v="1272065098710469"/>
    <s v=""/>
    <s v="BATCH_ID"/>
    <d v="2025-06-30T00:00:00"/>
    <d v="2025-07-01T00:00:00"/>
    <n v="0"/>
    <s v=""/>
    <s v=""/>
    <s v="3102230442"/>
    <s v="200014029181"/>
    <s v="0010"/>
    <s v="0060"/>
    <s v="R1"/>
    <s v="10-60"/>
    <x v="0"/>
    <x v="0"/>
    <n v="10469"/>
    <x v="2"/>
  </r>
  <r>
    <s v="12720650987"/>
    <s v="25181INV01AT"/>
    <s v="FA"/>
    <s v="R4"/>
    <d v="2025-06-30T00:00:00"/>
    <s v=""/>
    <s v="3106"/>
    <x v="1"/>
    <s v="10514"/>
    <s v="0"/>
    <n v="-5"/>
    <s v=""/>
    <n v="-5"/>
    <s v="USD"/>
    <s v="O1"/>
    <s v="USMO6561323900"/>
    <s v="1272065098710514"/>
    <s v=""/>
    <s v="BATCH_ID"/>
    <d v="2025-06-30T00:00:00"/>
    <d v="2025-07-01T00:00:00"/>
    <n v="0"/>
    <s v=""/>
    <s v=""/>
    <s v="3102230443"/>
    <s v="200014029181"/>
    <s v="0010"/>
    <s v="0060"/>
    <s v="R1"/>
    <s v="10-60"/>
    <x v="0"/>
    <x v="1"/>
    <n v="10514"/>
    <x v="1"/>
  </r>
  <r>
    <s v="12720650990"/>
    <s v="25181INV01AT"/>
    <s v="FA"/>
    <s v="R4"/>
    <d v="2025-06-30T00:00:00"/>
    <s v=""/>
    <s v="3106"/>
    <x v="1"/>
    <s v="10514"/>
    <s v="0"/>
    <n v="-23.09"/>
    <s v=""/>
    <n v="-23.09"/>
    <s v="USD"/>
    <s v="O1"/>
    <s v="USMO6561328180"/>
    <s v="1272065099010514"/>
    <s v=""/>
    <s v="BATCH_ID"/>
    <d v="2025-06-30T00:00:00"/>
    <d v="2025-07-01T00:00:00"/>
    <n v="0"/>
    <s v=""/>
    <s v=""/>
    <s v="3101662749"/>
    <s v="200014013409"/>
    <s v="0010"/>
    <s v="0060"/>
    <s v="R1"/>
    <s v="10-60"/>
    <x v="0"/>
    <x v="1"/>
    <n v="10514"/>
    <x v="1"/>
  </r>
  <r>
    <s v="12720650990"/>
    <s v="25181INV01AT"/>
    <s v="FA"/>
    <s v="R4"/>
    <d v="2025-06-30T00:00:00"/>
    <s v=""/>
    <s v="3106"/>
    <x v="0"/>
    <s v="10469"/>
    <s v="0"/>
    <n v="-11.26"/>
    <s v=""/>
    <n v="-11.26"/>
    <s v="USD"/>
    <s v="O1"/>
    <s v="USMO6561328180"/>
    <s v="1272065099010469"/>
    <s v=""/>
    <s v="BATCH_ID"/>
    <d v="2025-06-30T00:00:00"/>
    <d v="2025-07-01T00:00:00"/>
    <n v="0"/>
    <s v=""/>
    <s v=""/>
    <s v="3101662843"/>
    <s v="200014013409"/>
    <s v="0010"/>
    <s v="0060"/>
    <s v="R1"/>
    <s v="10-60"/>
    <x v="0"/>
    <x v="0"/>
    <n v="10469"/>
    <x v="2"/>
  </r>
  <r>
    <s v="12720651033"/>
    <s v="25181INV01AT"/>
    <s v="FA"/>
    <s v="R4"/>
    <d v="2025-06-30T00:00:00"/>
    <s v=""/>
    <s v="3106"/>
    <x v="0"/>
    <s v="10719"/>
    <s v="0"/>
    <n v="-5"/>
    <s v=""/>
    <n v="-5"/>
    <s v="USD"/>
    <s v="O1"/>
    <s v="USMO6560596190"/>
    <s v="1272065103310719"/>
    <s v=""/>
    <s v="BATCH_ID"/>
    <d v="2025-06-30T00:00:00"/>
    <d v="2025-07-01T00:00:00"/>
    <n v="0"/>
    <s v=""/>
    <s v=""/>
    <s v="3101655944"/>
    <s v="200014033985"/>
    <s v="0010"/>
    <s v="0060"/>
    <s v="R1"/>
    <s v="10-60"/>
    <x v="0"/>
    <x v="0"/>
    <n v="10719"/>
    <x v="0"/>
  </r>
  <r>
    <s v="12720651092"/>
    <s v="25181INV01AT"/>
    <s v="FA"/>
    <s v="R4"/>
    <d v="2025-06-30T00:00:00"/>
    <s v=""/>
    <s v="3106"/>
    <x v="0"/>
    <s v="10469"/>
    <s v="0"/>
    <n v="-8.82"/>
    <s v=""/>
    <n v="-8.82"/>
    <s v="USD"/>
    <s v="O1"/>
    <s v="USMO6561371160"/>
    <s v="1272065109210469"/>
    <s v=""/>
    <s v="BATCH_ID"/>
    <d v="2025-06-30T00:00:00"/>
    <d v="2025-07-01T00:00:00"/>
    <n v="0"/>
    <s v=""/>
    <s v=""/>
    <s v="3101531453"/>
    <s v="200014031286"/>
    <s v="0010"/>
    <s v="0060"/>
    <s v="R1"/>
    <s v="10-60"/>
    <x v="0"/>
    <x v="0"/>
    <n v="10469"/>
    <x v="2"/>
  </r>
  <r>
    <s v="12720651092"/>
    <s v="25181INV01AT"/>
    <s v="FA"/>
    <s v="R4"/>
    <d v="2025-06-30T00:00:00"/>
    <s v=""/>
    <s v="3106"/>
    <x v="1"/>
    <s v="10514"/>
    <s v="0"/>
    <n v="-12.12"/>
    <s v=""/>
    <n v="-12.12"/>
    <s v="USD"/>
    <s v="O1"/>
    <s v="USMO6561371160"/>
    <s v="1272065109210514"/>
    <s v=""/>
    <s v="BATCH_ID"/>
    <d v="2025-06-30T00:00:00"/>
    <d v="2025-07-01T00:00:00"/>
    <n v="0"/>
    <s v=""/>
    <s v=""/>
    <s v="3101531643"/>
    <s v="200014031286"/>
    <s v="0010"/>
    <s v="0060"/>
    <s v="R1"/>
    <s v="10-60"/>
    <x v="0"/>
    <x v="1"/>
    <n v="10514"/>
    <x v="1"/>
  </r>
  <r>
    <s v="12815596934"/>
    <s v="25153INV01A2"/>
    <s v="FA"/>
    <s v="R4"/>
    <d v="2025-06-02T00:00:00"/>
    <s v=""/>
    <s v="3106"/>
    <x v="1"/>
    <s v="10720"/>
    <s v="0"/>
    <n v="-5"/>
    <s v=""/>
    <n v="-5"/>
    <s v="USD"/>
    <s v="O1"/>
    <s v="USMO6375541450"/>
    <s v="1281559693410720"/>
    <s v=""/>
    <s v="BATCH_ID"/>
    <d v="2025-06-02T00:00:00"/>
    <d v="2025-06-03T00:00:00"/>
    <n v="0"/>
    <s v=""/>
    <s v=""/>
    <s v="3101222234"/>
    <s v="200010130199"/>
    <s v="0010"/>
    <s v="0060"/>
    <s v="R1"/>
    <s v="10-60"/>
    <x v="0"/>
    <x v="1"/>
    <n v="10720"/>
    <x v="3"/>
  </r>
  <r>
    <s v="12815596950"/>
    <s v="25153INV01A2"/>
    <s v="FA"/>
    <s v="R4"/>
    <d v="2025-06-02T00:00:00"/>
    <s v=""/>
    <s v="3106"/>
    <x v="1"/>
    <s v="10720"/>
    <s v="0"/>
    <n v="-5.73"/>
    <s v=""/>
    <n v="-5.73"/>
    <s v="USD"/>
    <s v="O1"/>
    <s v="USMO6375541420"/>
    <s v="1281559695010720"/>
    <s v=""/>
    <s v="BATCH_ID"/>
    <d v="2025-06-02T00:00:00"/>
    <d v="2025-06-03T00:00:00"/>
    <n v="0"/>
    <s v=""/>
    <s v=""/>
    <s v="3101237804"/>
    <s v="200010262471"/>
    <s v="0010"/>
    <s v="0060"/>
    <s v="R1"/>
    <s v="10-60"/>
    <x v="0"/>
    <x v="1"/>
    <n v="10720"/>
    <x v="3"/>
  </r>
  <r>
    <s v="12815596955"/>
    <s v="25153INV01A2"/>
    <s v="FA"/>
    <s v="R4"/>
    <d v="2025-06-02T00:00:00"/>
    <s v=""/>
    <s v="3106"/>
    <x v="1"/>
    <s v="10720"/>
    <s v="0"/>
    <n v="-5"/>
    <s v=""/>
    <n v="-5"/>
    <s v="USD"/>
    <s v="O1"/>
    <s v="USMO6375541650"/>
    <s v="1281559695510720"/>
    <s v=""/>
    <s v="BATCH_ID"/>
    <d v="2025-06-02T00:00:00"/>
    <d v="2025-06-03T00:00:00"/>
    <n v="0"/>
    <s v=""/>
    <s v=""/>
    <s v="3101218864"/>
    <s v="200010241525"/>
    <s v="0010"/>
    <s v="0060"/>
    <s v="R1"/>
    <s v="10-60"/>
    <x v="0"/>
    <x v="1"/>
    <n v="10720"/>
    <x v="3"/>
  </r>
  <r>
    <s v="12815596966"/>
    <s v="25153INV01A2"/>
    <s v="FA"/>
    <s v="R4"/>
    <d v="2025-06-02T00:00:00"/>
    <s v=""/>
    <s v="3106"/>
    <x v="1"/>
    <s v="10720"/>
    <s v="0"/>
    <n v="-5.68"/>
    <s v=""/>
    <n v="-5.68"/>
    <s v="USD"/>
    <s v="O1"/>
    <s v="USMO6375541590"/>
    <s v="1281559696610720"/>
    <s v=""/>
    <s v="BATCH_ID"/>
    <d v="2025-06-02T00:00:00"/>
    <d v="2025-06-03T00:00:00"/>
    <n v="0"/>
    <s v=""/>
    <s v=""/>
    <s v="3101222846"/>
    <s v="200010251409"/>
    <s v="0010"/>
    <s v="0060"/>
    <s v="R1"/>
    <s v="10-60"/>
    <x v="0"/>
    <x v="1"/>
    <n v="10720"/>
    <x v="3"/>
  </r>
  <r>
    <s v="12815596969"/>
    <s v="25153INV01A2"/>
    <s v="FA"/>
    <s v="R4"/>
    <d v="2025-06-02T00:00:00"/>
    <s v=""/>
    <s v="3106"/>
    <x v="1"/>
    <s v="10720"/>
    <s v="0"/>
    <n v="-5"/>
    <s v=""/>
    <n v="-5"/>
    <s v="USD"/>
    <s v="O1"/>
    <s v="USMO6375541370"/>
    <s v="1281559696910720"/>
    <s v=""/>
    <s v="BATCH_ID"/>
    <d v="2025-06-02T00:00:00"/>
    <d v="2025-06-03T00:00:00"/>
    <n v="0"/>
    <s v=""/>
    <s v=""/>
    <s v="3101223386"/>
    <s v="200010194567"/>
    <s v="0010"/>
    <s v="0060"/>
    <s v="R1"/>
    <s v="10-60"/>
    <x v="0"/>
    <x v="1"/>
    <n v="10720"/>
    <x v="3"/>
  </r>
  <r>
    <s v="12815596971"/>
    <s v="25153INV01A2"/>
    <s v="FA"/>
    <s v="R4"/>
    <d v="2025-06-02T00:00:00"/>
    <s v=""/>
    <s v="3106"/>
    <x v="1"/>
    <s v="10720"/>
    <s v="0"/>
    <n v="-5"/>
    <s v=""/>
    <n v="-5"/>
    <s v="USD"/>
    <s v="O1"/>
    <s v="USMO6375541600"/>
    <s v="1281559697110720"/>
    <s v=""/>
    <s v="BATCH_ID"/>
    <d v="2025-06-02T00:00:00"/>
    <d v="2025-06-03T00:00:00"/>
    <n v="0"/>
    <s v=""/>
    <s v=""/>
    <s v="3101238178"/>
    <s v="200010114987"/>
    <s v="0010"/>
    <s v="0060"/>
    <s v="R1"/>
    <s v="10-60"/>
    <x v="0"/>
    <x v="1"/>
    <n v="10720"/>
    <x v="3"/>
  </r>
  <r>
    <s v="12815600025"/>
    <s v="25157INV01BE"/>
    <s v="FA"/>
    <s v="R4"/>
    <d v="2025-06-06T00:00:00"/>
    <s v=""/>
    <s v="3106"/>
    <x v="0"/>
    <s v="10719"/>
    <s v="0"/>
    <n v="-5"/>
    <s v=""/>
    <n v="-5"/>
    <s v="USD"/>
    <s v="O1"/>
    <s v="USMO6306900000"/>
    <s v="1281560002510719"/>
    <s v=""/>
    <s v="BATCH_ID"/>
    <d v="2025-06-06T00:00:00"/>
    <d v="2025-06-09T00:00:00"/>
    <n v="0"/>
    <s v=""/>
    <s v=""/>
    <s v="3102281131"/>
    <s v="200016221539"/>
    <s v="0010"/>
    <s v="0060"/>
    <s v="C1"/>
    <s v="10-60"/>
    <x v="0"/>
    <x v="0"/>
    <n v="10719"/>
    <x v="0"/>
  </r>
  <r>
    <s v="12815601013"/>
    <s v="25160INV01A8"/>
    <s v="FA"/>
    <s v="R4"/>
    <d v="2025-06-09T00:00:00"/>
    <s v=""/>
    <s v="3106"/>
    <x v="0"/>
    <s v="10719"/>
    <s v="0"/>
    <n v="-5"/>
    <s v=""/>
    <n v="-5"/>
    <s v="USD"/>
    <s v="O1"/>
    <s v="USMO6570593520"/>
    <s v="1281560101310719"/>
    <s v=""/>
    <s v="BATCH_ID"/>
    <d v="2025-06-09T00:00:00"/>
    <d v="2025-06-10T00:00:00"/>
    <n v="0"/>
    <s v=""/>
    <s v=""/>
    <s v="3101630222"/>
    <s v="200011123599"/>
    <s v="0010"/>
    <s v="0060"/>
    <s v="R1"/>
    <s v="10-60"/>
    <x v="0"/>
    <x v="0"/>
    <n v="10719"/>
    <x v="0"/>
  </r>
  <r>
    <s v="12815601214"/>
    <s v="25160INV01A8"/>
    <s v="FA"/>
    <s v="R4"/>
    <d v="2025-06-09T00:00:00"/>
    <s v=""/>
    <s v="3106"/>
    <x v="0"/>
    <s v="10719"/>
    <s v="0"/>
    <n v="-6.96"/>
    <s v=""/>
    <n v="-6.96"/>
    <s v="USD"/>
    <s v="O1"/>
    <s v="USMO6485491370"/>
    <s v="1281560121410719"/>
    <s v=""/>
    <s v="BATCH_ID"/>
    <d v="2025-06-09T00:00:00"/>
    <d v="2025-06-10T00:00:00"/>
    <n v="0"/>
    <s v=""/>
    <s v=""/>
    <s v="3101568669"/>
    <s v="200013910936"/>
    <s v="0010"/>
    <s v="0060"/>
    <s v="R1"/>
    <s v="10-60"/>
    <x v="0"/>
    <x v="0"/>
    <n v="10719"/>
    <x v="0"/>
  </r>
  <r>
    <s v="12815602056"/>
    <s v="25162INV01BN"/>
    <s v="FA"/>
    <s v="R4"/>
    <d v="2025-06-11T00:00:00"/>
    <s v=""/>
    <s v="3106"/>
    <x v="0"/>
    <s v="10469"/>
    <s v="0"/>
    <n v="-5"/>
    <s v=""/>
    <n v="-5"/>
    <s v="USD"/>
    <s v="O1"/>
    <s v="USMO6561322130"/>
    <s v="1281560205610469"/>
    <s v=""/>
    <s v="BATCH_ID"/>
    <d v="2025-06-11T00:00:00"/>
    <d v="2025-06-12T00:00:00"/>
    <n v="0"/>
    <s v=""/>
    <s v=""/>
    <s v="3101508002"/>
    <s v="200012652398"/>
    <s v="0010"/>
    <s v="0060"/>
    <s v="R1"/>
    <s v="10-60"/>
    <x v="0"/>
    <x v="0"/>
    <n v="10469"/>
    <x v="2"/>
  </r>
  <r>
    <s v="12815602056"/>
    <s v="25162INV01BN"/>
    <s v="FA"/>
    <s v="R4"/>
    <d v="2025-06-11T00:00:00"/>
    <s v=""/>
    <s v="3106"/>
    <x v="1"/>
    <s v="10514"/>
    <s v="0"/>
    <n v="-5"/>
    <s v=""/>
    <n v="-5"/>
    <s v="USD"/>
    <s v="O1"/>
    <s v="USMO6561322130"/>
    <s v="1281560205610514"/>
    <s v=""/>
    <s v="BATCH_ID"/>
    <d v="2025-06-11T00:00:00"/>
    <d v="2025-06-12T00:00:00"/>
    <n v="0"/>
    <s v=""/>
    <s v=""/>
    <s v="3101507908"/>
    <s v="200012652398"/>
    <s v="0010"/>
    <s v="0060"/>
    <s v="R1"/>
    <s v="10-60"/>
    <x v="0"/>
    <x v="1"/>
    <n v="10514"/>
    <x v="1"/>
  </r>
  <r>
    <s v="12815603137"/>
    <s v="25163INV01AP"/>
    <s v="FA"/>
    <s v="R4"/>
    <d v="2025-06-12T00:00:00"/>
    <s v=""/>
    <s v="3106"/>
    <x v="1"/>
    <s v="10514"/>
    <s v="0"/>
    <n v="-5"/>
    <s v=""/>
    <n v="-5"/>
    <s v="USD"/>
    <s v="O1"/>
    <s v="USMO6561315740"/>
    <s v="1281560313710514"/>
    <s v=""/>
    <s v="BATCH_ID"/>
    <d v="2025-06-12T00:00:00"/>
    <d v="2025-06-13T00:00:00"/>
    <n v="0"/>
    <s v=""/>
    <s v=""/>
    <s v="3101599480"/>
    <s v="200012411563"/>
    <s v="0010"/>
    <s v="0060"/>
    <s v="R1"/>
    <s v="10-60"/>
    <x v="0"/>
    <x v="1"/>
    <n v="10514"/>
    <x v="1"/>
  </r>
  <r>
    <s v="12815603137"/>
    <s v="25163INV01AP"/>
    <s v="FA"/>
    <s v="R4"/>
    <d v="2025-06-12T00:00:00"/>
    <s v=""/>
    <s v="3106"/>
    <x v="0"/>
    <s v="10469"/>
    <s v="0"/>
    <n v="-5"/>
    <s v=""/>
    <n v="-5"/>
    <s v="USD"/>
    <s v="O1"/>
    <s v="USMO6561315740"/>
    <s v="1281560313710469"/>
    <s v=""/>
    <s v="BATCH_ID"/>
    <d v="2025-06-12T00:00:00"/>
    <d v="2025-06-13T00:00:00"/>
    <n v="0"/>
    <s v=""/>
    <s v=""/>
    <s v="3101599675"/>
    <s v="200012411563"/>
    <s v="0010"/>
    <s v="0060"/>
    <s v="R1"/>
    <s v="10-60"/>
    <x v="0"/>
    <x v="0"/>
    <n v="10469"/>
    <x v="2"/>
  </r>
  <r>
    <s v="12815603287"/>
    <s v="25163INV01AP"/>
    <s v="FA"/>
    <s v="R4"/>
    <d v="2025-06-12T00:00:00"/>
    <s v=""/>
    <s v="3106"/>
    <x v="0"/>
    <s v="10719"/>
    <s v="0"/>
    <n v="-5"/>
    <s v=""/>
    <n v="-5"/>
    <s v="USD"/>
    <s v="O1"/>
    <s v="USMO6560515210"/>
    <s v="1281560328710719"/>
    <s v=""/>
    <s v="BATCH_ID"/>
    <d v="2025-06-12T00:00:00"/>
    <d v="2025-06-13T00:00:00"/>
    <n v="0"/>
    <s v=""/>
    <s v=""/>
    <s v="3102076504"/>
    <s v="200015207471"/>
    <s v="0010"/>
    <s v="0060"/>
    <s v="R1"/>
    <s v="10-60"/>
    <x v="0"/>
    <x v="0"/>
    <n v="10719"/>
    <x v="0"/>
  </r>
  <r>
    <s v="12815603326"/>
    <s v="25163INV01AP"/>
    <s v="FA"/>
    <s v="R4"/>
    <d v="2025-06-12T00:00:00"/>
    <s v=""/>
    <s v="3106"/>
    <x v="1"/>
    <s v="10514"/>
    <s v="0"/>
    <n v="-5"/>
    <s v=""/>
    <n v="-5"/>
    <s v="USD"/>
    <s v="O1"/>
    <s v="USMO6561315800"/>
    <s v="1281560332610514"/>
    <s v=""/>
    <s v="BATCH_ID"/>
    <d v="2025-06-12T00:00:00"/>
    <d v="2025-06-13T00:00:00"/>
    <n v="0"/>
    <s v=""/>
    <s v=""/>
    <s v="3102076829"/>
    <s v="200015206382"/>
    <s v="0010"/>
    <s v="0060"/>
    <s v="R1"/>
    <s v="10-60"/>
    <x v="0"/>
    <x v="1"/>
    <n v="10514"/>
    <x v="1"/>
  </r>
  <r>
    <s v="12815603326"/>
    <s v="25163INV01AP"/>
    <s v="FA"/>
    <s v="R4"/>
    <d v="2025-06-12T00:00:00"/>
    <s v=""/>
    <s v="3106"/>
    <x v="0"/>
    <s v="10469"/>
    <s v="0"/>
    <n v="-5"/>
    <s v=""/>
    <n v="-5"/>
    <s v="USD"/>
    <s v="O1"/>
    <s v="USMO6561315800"/>
    <s v="1281560332610469"/>
    <s v=""/>
    <s v="BATCH_ID"/>
    <d v="2025-06-12T00:00:00"/>
    <d v="2025-06-13T00:00:00"/>
    <n v="0"/>
    <s v=""/>
    <s v=""/>
    <s v="3102076828"/>
    <s v="200015206382"/>
    <s v="0010"/>
    <s v="0060"/>
    <s v="R1"/>
    <s v="10-60"/>
    <x v="0"/>
    <x v="0"/>
    <n v="10469"/>
    <x v="2"/>
  </r>
  <r>
    <s v="12815603366"/>
    <s v="25163INV01AP"/>
    <s v="FA"/>
    <s v="R4"/>
    <d v="2025-06-12T00:00:00"/>
    <s v=""/>
    <s v="3106"/>
    <x v="0"/>
    <s v="10719"/>
    <s v="0"/>
    <n v="-5"/>
    <s v=""/>
    <n v="-5"/>
    <s v="USD"/>
    <s v="O1"/>
    <s v="USMO6561683881"/>
    <s v="1281560336610719"/>
    <s v=""/>
    <s v="BATCH_ID"/>
    <d v="2025-06-12T00:00:00"/>
    <d v="2025-06-13T00:00:00"/>
    <n v="0"/>
    <s v=""/>
    <s v=""/>
    <s v="3102305986"/>
    <s v="200016349140"/>
    <s v="0010"/>
    <s v="0060"/>
    <s v="R1"/>
    <s v="10-60"/>
    <x v="0"/>
    <x v="0"/>
    <n v="10719"/>
    <x v="0"/>
  </r>
  <r>
    <s v="12815605404"/>
    <s v="25167INV01AW"/>
    <s v="FA"/>
    <s v="R4"/>
    <d v="2025-06-16T00:00:00"/>
    <s v=""/>
    <s v="3106"/>
    <x v="1"/>
    <s v="10514"/>
    <s v="0"/>
    <n v="-7.81"/>
    <s v=""/>
    <n v="-7.81"/>
    <s v="USD"/>
    <s v="O1"/>
    <s v="USMO6561317300"/>
    <s v="1281560540410514"/>
    <s v=""/>
    <s v="BATCH_ID"/>
    <d v="2025-06-16T00:00:00"/>
    <d v="2025-06-17T00:00:00"/>
    <n v="0"/>
    <s v=""/>
    <s v=""/>
    <s v="3101531229"/>
    <s v="200011003502"/>
    <s v="0010"/>
    <s v="0060"/>
    <s v="R1"/>
    <s v="10-60"/>
    <x v="0"/>
    <x v="1"/>
    <n v="10514"/>
    <x v="1"/>
  </r>
  <r>
    <s v="12815605404"/>
    <s v="25167INV01AW"/>
    <s v="FA"/>
    <s v="R4"/>
    <d v="2025-06-16T00:00:00"/>
    <s v=""/>
    <s v="3106"/>
    <x v="0"/>
    <s v="10469"/>
    <s v="0"/>
    <n v="-5.49"/>
    <s v=""/>
    <n v="-5.49"/>
    <s v="USD"/>
    <s v="O1"/>
    <s v="USMO6561317300"/>
    <s v="1281560540410469"/>
    <s v=""/>
    <s v="BATCH_ID"/>
    <d v="2025-06-16T00:00:00"/>
    <d v="2025-06-17T00:00:00"/>
    <n v="0"/>
    <s v=""/>
    <s v=""/>
    <s v="3101531419"/>
    <s v="200011003502"/>
    <s v="0010"/>
    <s v="0060"/>
    <s v="R1"/>
    <s v="10-60"/>
    <x v="0"/>
    <x v="0"/>
    <n v="10469"/>
    <x v="2"/>
  </r>
  <r>
    <s v="12815605437"/>
    <s v="25167INV01AW"/>
    <s v="FA"/>
    <s v="R4"/>
    <d v="2025-06-16T00:00:00"/>
    <s v=""/>
    <s v="3106"/>
    <x v="1"/>
    <s v="10514"/>
    <s v="0"/>
    <n v="-14.24"/>
    <s v=""/>
    <n v="-14.24"/>
    <s v="USD"/>
    <s v="O1"/>
    <s v="USMO6561321050"/>
    <s v="1281560543710514"/>
    <s v=""/>
    <s v="BATCH_ID"/>
    <d v="2025-06-16T00:00:00"/>
    <d v="2025-06-17T00:00:00"/>
    <n v="0"/>
    <s v=""/>
    <s v=""/>
    <s v="3101579710"/>
    <s v="200011012222"/>
    <s v="0010"/>
    <s v="0060"/>
    <s v="R1"/>
    <s v="10-60"/>
    <x v="0"/>
    <x v="1"/>
    <n v="10514"/>
    <x v="1"/>
  </r>
  <r>
    <s v="12815605437"/>
    <s v="25167INV01AW"/>
    <s v="FA"/>
    <s v="R4"/>
    <d v="2025-06-16T00:00:00"/>
    <s v=""/>
    <s v="3106"/>
    <x v="0"/>
    <s v="10469"/>
    <s v="0"/>
    <n v="-9.3699999999999992"/>
    <s v=""/>
    <n v="-9.3699999999999992"/>
    <s v="USD"/>
    <s v="O1"/>
    <s v="USMO6561321050"/>
    <s v="1281560543710469"/>
    <s v=""/>
    <s v="BATCH_ID"/>
    <d v="2025-06-16T00:00:00"/>
    <d v="2025-06-17T00:00:00"/>
    <n v="0"/>
    <s v=""/>
    <s v=""/>
    <s v="3101579611"/>
    <s v="200011012222"/>
    <s v="0010"/>
    <s v="0060"/>
    <s v="R1"/>
    <s v="10-60"/>
    <x v="0"/>
    <x v="0"/>
    <n v="10469"/>
    <x v="2"/>
  </r>
  <r>
    <s v="12815605632"/>
    <s v="25167INV01AW"/>
    <s v="FA"/>
    <s v="R4"/>
    <d v="2025-06-16T00:00:00"/>
    <s v=""/>
    <s v="3106"/>
    <x v="0"/>
    <s v="10469"/>
    <s v="0"/>
    <n v="-8.7899999999999991"/>
    <s v=""/>
    <n v="-8.7899999999999991"/>
    <s v="USD"/>
    <s v="O1"/>
    <s v="USMO6561321200"/>
    <s v="1281560563210469"/>
    <s v=""/>
    <s v="BATCH_ID"/>
    <d v="2025-06-16T00:00:00"/>
    <d v="2025-06-17T00:00:00"/>
    <n v="0"/>
    <s v=""/>
    <s v=""/>
    <s v="3101585947"/>
    <s v="200011578024"/>
    <s v="0010"/>
    <s v="0060"/>
    <s v="R1"/>
    <s v="10-60"/>
    <x v="0"/>
    <x v="0"/>
    <n v="10469"/>
    <x v="2"/>
  </r>
  <r>
    <s v="12815605632"/>
    <s v="25167INV01AW"/>
    <s v="FA"/>
    <s v="R4"/>
    <d v="2025-06-16T00:00:00"/>
    <s v=""/>
    <s v="3106"/>
    <x v="1"/>
    <s v="10514"/>
    <s v="0"/>
    <n v="-12.3"/>
    <s v=""/>
    <n v="-12.3"/>
    <s v="USD"/>
    <s v="O1"/>
    <s v="USMO6561321200"/>
    <s v="1281560563210514"/>
    <s v=""/>
    <s v="BATCH_ID"/>
    <d v="2025-06-16T00:00:00"/>
    <d v="2025-06-17T00:00:00"/>
    <n v="0"/>
    <s v=""/>
    <s v=""/>
    <s v="3101585852"/>
    <s v="200011578024"/>
    <s v="0010"/>
    <s v="0060"/>
    <s v="R1"/>
    <s v="10-60"/>
    <x v="0"/>
    <x v="1"/>
    <n v="10514"/>
    <x v="1"/>
  </r>
  <r>
    <s v="12815605828"/>
    <s v="25167INV01AU"/>
    <s v="FA"/>
    <s v="R4"/>
    <d v="2025-06-16T00:00:00"/>
    <s v=""/>
    <s v="3106"/>
    <x v="1"/>
    <s v="10514"/>
    <s v="0"/>
    <n v="-5"/>
    <s v=""/>
    <n v="-5"/>
    <s v="USD"/>
    <s v="O1"/>
    <s v="USMO6561317420"/>
    <s v="1281560582810514"/>
    <s v=""/>
    <s v="BATCH_ID"/>
    <d v="2025-06-16T00:00:00"/>
    <d v="2025-06-17T00:00:00"/>
    <n v="0"/>
    <s v=""/>
    <s v=""/>
    <s v="3101586604"/>
    <s v="200012174393"/>
    <s v="0010"/>
    <s v="0060"/>
    <s v="R1"/>
    <s v="10-60"/>
    <x v="0"/>
    <x v="1"/>
    <n v="10514"/>
    <x v="1"/>
  </r>
  <r>
    <s v="12815605828"/>
    <s v="25167INV01AU"/>
    <s v="FA"/>
    <s v="R4"/>
    <d v="2025-06-16T00:00:00"/>
    <s v=""/>
    <s v="3106"/>
    <x v="0"/>
    <s v="10469"/>
    <s v="0"/>
    <n v="-5"/>
    <s v=""/>
    <n v="-5"/>
    <s v="USD"/>
    <s v="O1"/>
    <s v="USMO6561317420"/>
    <s v="1281560582810469"/>
    <s v=""/>
    <s v="BATCH_ID"/>
    <d v="2025-06-16T00:00:00"/>
    <d v="2025-06-17T00:00:00"/>
    <n v="0"/>
    <s v=""/>
    <s v=""/>
    <s v="3101586414"/>
    <s v="200012174393"/>
    <s v="0010"/>
    <s v="0060"/>
    <s v="R1"/>
    <s v="10-60"/>
    <x v="0"/>
    <x v="0"/>
    <n v="10469"/>
    <x v="2"/>
  </r>
  <r>
    <s v="12815605985"/>
    <s v="25167INV01AU"/>
    <s v="FA"/>
    <s v="R4"/>
    <d v="2025-06-16T00:00:00"/>
    <s v=""/>
    <s v="3106"/>
    <x v="0"/>
    <s v="10469"/>
    <s v="0"/>
    <n v="-5"/>
    <s v=""/>
    <n v="-5"/>
    <s v="USD"/>
    <s v="O1"/>
    <s v="USMO6561317390"/>
    <s v="1281560598510469"/>
    <s v=""/>
    <s v="BATCH_ID"/>
    <d v="2025-06-16T00:00:00"/>
    <d v="2025-06-17T00:00:00"/>
    <n v="0"/>
    <s v=""/>
    <s v=""/>
    <s v="3101612848"/>
    <s v="200012181570"/>
    <s v="0010"/>
    <s v="0060"/>
    <s v="R1"/>
    <s v="10-60"/>
    <x v="0"/>
    <x v="0"/>
    <n v="10469"/>
    <x v="2"/>
  </r>
  <r>
    <s v="12815605985"/>
    <s v="25167INV01AU"/>
    <s v="FA"/>
    <s v="R4"/>
    <d v="2025-06-16T00:00:00"/>
    <s v=""/>
    <s v="3106"/>
    <x v="1"/>
    <s v="10514"/>
    <s v="0"/>
    <n v="-5"/>
    <s v=""/>
    <n v="-5"/>
    <s v="USD"/>
    <s v="O1"/>
    <s v="USMO6561317390"/>
    <s v="1281560598510514"/>
    <s v=""/>
    <s v="BATCH_ID"/>
    <d v="2025-06-16T00:00:00"/>
    <d v="2025-06-17T00:00:00"/>
    <n v="0"/>
    <s v=""/>
    <s v=""/>
    <s v="3101613040"/>
    <s v="200012181570"/>
    <s v="0010"/>
    <s v="0060"/>
    <s v="R1"/>
    <s v="10-60"/>
    <x v="0"/>
    <x v="1"/>
    <n v="10514"/>
    <x v="1"/>
  </r>
  <r>
    <s v="12815606345"/>
    <s v="25167INV01AU"/>
    <s v="FA"/>
    <s v="R4"/>
    <d v="2025-06-16T00:00:00"/>
    <s v=""/>
    <s v="3106"/>
    <x v="1"/>
    <s v="10514"/>
    <s v="0"/>
    <n v="-17.18"/>
    <s v=""/>
    <n v="-17.18"/>
    <s v="USD"/>
    <s v="O1"/>
    <s v="USMO6561317270"/>
    <s v="1281560634510514"/>
    <s v=""/>
    <s v="BATCH_ID"/>
    <d v="2025-06-16T00:00:00"/>
    <d v="2025-06-17T00:00:00"/>
    <n v="0"/>
    <s v=""/>
    <s v=""/>
    <s v="3101640272"/>
    <s v="200014016808"/>
    <s v="0010"/>
    <s v="0060"/>
    <s v="R1"/>
    <s v="10-60"/>
    <x v="0"/>
    <x v="1"/>
    <n v="10514"/>
    <x v="1"/>
  </r>
  <r>
    <s v="12815606345"/>
    <s v="25167INV01AU"/>
    <s v="FA"/>
    <s v="R4"/>
    <d v="2025-06-16T00:00:00"/>
    <s v=""/>
    <s v="3106"/>
    <x v="0"/>
    <s v="10469"/>
    <s v="0"/>
    <n v="-11.41"/>
    <s v=""/>
    <n v="-11.41"/>
    <s v="USD"/>
    <s v="O1"/>
    <s v="USMO6561317270"/>
    <s v="1281560634510469"/>
    <s v=""/>
    <s v="BATCH_ID"/>
    <d v="2025-06-16T00:00:00"/>
    <d v="2025-06-17T00:00:00"/>
    <n v="0"/>
    <s v=""/>
    <s v=""/>
    <s v="3101640174"/>
    <s v="200014016808"/>
    <s v="0010"/>
    <s v="0060"/>
    <s v="R1"/>
    <s v="10-60"/>
    <x v="0"/>
    <x v="0"/>
    <n v="10469"/>
    <x v="2"/>
  </r>
  <r>
    <s v="12815606513"/>
    <s v="25167INV01AW"/>
    <s v="FA"/>
    <s v="R4"/>
    <d v="2025-06-16T00:00:00"/>
    <s v=""/>
    <s v="3106"/>
    <x v="1"/>
    <s v="10514"/>
    <s v="0"/>
    <n v="-5"/>
    <s v=""/>
    <n v="-5"/>
    <s v="USD"/>
    <s v="O1"/>
    <s v="USMO6561329120"/>
    <s v="1281560651310514"/>
    <s v=""/>
    <s v="BATCH_ID"/>
    <d v="2025-06-16T00:00:00"/>
    <d v="2025-06-17T00:00:00"/>
    <n v="0"/>
    <s v=""/>
    <s v=""/>
    <s v="3101522189"/>
    <s v="200013653031"/>
    <s v="0010"/>
    <s v="0060"/>
    <s v="R1"/>
    <s v="10-60"/>
    <x v="0"/>
    <x v="1"/>
    <n v="10514"/>
    <x v="1"/>
  </r>
  <r>
    <s v="12815606513"/>
    <s v="25167INV01AW"/>
    <s v="FA"/>
    <s v="R4"/>
    <d v="2025-06-16T00:00:00"/>
    <s v=""/>
    <s v="3106"/>
    <x v="0"/>
    <s v="10469"/>
    <s v="0"/>
    <n v="-5"/>
    <s v=""/>
    <n v="-5"/>
    <s v="USD"/>
    <s v="O1"/>
    <s v="USMO6561329120"/>
    <s v="1281560651310469"/>
    <s v=""/>
    <s v="BATCH_ID"/>
    <d v="2025-06-16T00:00:00"/>
    <d v="2025-06-17T00:00:00"/>
    <n v="0"/>
    <s v=""/>
    <s v=""/>
    <s v="3101522260"/>
    <s v="200013653031"/>
    <s v="0010"/>
    <s v="0060"/>
    <s v="R1"/>
    <s v="10-60"/>
    <x v="0"/>
    <x v="0"/>
    <n v="10469"/>
    <x v="2"/>
  </r>
  <r>
    <s v="12815606671"/>
    <s v="25167INV01AN"/>
    <s v="FA"/>
    <s v="R4"/>
    <d v="2025-06-16T00:00:00"/>
    <s v=""/>
    <s v="3106"/>
    <x v="1"/>
    <s v="10514"/>
    <s v="0"/>
    <n v="-5"/>
    <s v=""/>
    <n v="-5"/>
    <s v="USD"/>
    <s v="O1"/>
    <s v="USMO6561329350"/>
    <s v="1281560667110514"/>
    <s v=""/>
    <s v="BATCH_ID"/>
    <d v="2025-06-16T00:00:00"/>
    <d v="2025-06-17T00:00:00"/>
    <n v="0"/>
    <s v=""/>
    <s v=""/>
    <s v="3101506780"/>
    <s v="200014539320"/>
    <s v="0010"/>
    <s v="0060"/>
    <s v="R1"/>
    <s v="10-60"/>
    <x v="0"/>
    <x v="1"/>
    <n v="10514"/>
    <x v="1"/>
  </r>
  <r>
    <s v="12815606671"/>
    <s v="25167INV01AN"/>
    <s v="FA"/>
    <s v="R4"/>
    <d v="2025-06-16T00:00:00"/>
    <s v=""/>
    <s v="3106"/>
    <x v="0"/>
    <s v="10469"/>
    <s v="0"/>
    <n v="-5"/>
    <s v=""/>
    <n v="-5"/>
    <s v="USD"/>
    <s v="O1"/>
    <s v="USMO6561329350"/>
    <s v="1281560667110469"/>
    <s v=""/>
    <s v="BATCH_ID"/>
    <d v="2025-06-16T00:00:00"/>
    <d v="2025-06-17T00:00:00"/>
    <n v="0"/>
    <s v=""/>
    <s v=""/>
    <s v="3101506686"/>
    <s v="200014539320"/>
    <s v="0010"/>
    <s v="0060"/>
    <s v="R1"/>
    <s v="10-60"/>
    <x v="0"/>
    <x v="0"/>
    <n v="10469"/>
    <x v="2"/>
  </r>
  <r>
    <s v="12815608306"/>
    <s v="25168INV01A8"/>
    <s v="FA"/>
    <s v="R4"/>
    <d v="2025-06-17T00:00:00"/>
    <s v=""/>
    <s v="3106"/>
    <x v="0"/>
    <s v="10719"/>
    <s v="0"/>
    <n v="-5"/>
    <s v=""/>
    <n v="-5"/>
    <s v="USD"/>
    <s v="O1"/>
    <s v="USMO6560515540"/>
    <s v="1281560830610719"/>
    <s v=""/>
    <s v="BATCH_ID"/>
    <d v="2025-06-17T00:00:00"/>
    <d v="2025-06-18T00:00:00"/>
    <n v="0"/>
    <s v=""/>
    <s v=""/>
    <s v="3101637007"/>
    <s v="200013681107"/>
    <s v="0010"/>
    <s v="0060"/>
    <s v="R1"/>
    <s v="10-60"/>
    <x v="0"/>
    <x v="0"/>
    <n v="10719"/>
    <x v="0"/>
  </r>
  <r>
    <s v="12815608329"/>
    <s v="25168INV01A8"/>
    <s v="FA"/>
    <s v="R4"/>
    <d v="2025-06-17T00:00:00"/>
    <s v=""/>
    <s v="3106"/>
    <x v="1"/>
    <s v="10720"/>
    <s v="0"/>
    <n v="-5"/>
    <s v=""/>
    <n v="-5"/>
    <s v="USD"/>
    <s v="O1"/>
    <s v="USMO6370120111"/>
    <s v="1281560832910720"/>
    <s v=""/>
    <s v="BATCH_ID"/>
    <d v="2025-06-17T00:00:00"/>
    <d v="2025-06-18T00:00:00"/>
    <n v="0"/>
    <s v=""/>
    <s v=""/>
    <s v="3101639131"/>
    <s v="200013688144"/>
    <s v="0010"/>
    <s v="0060"/>
    <s v="R1"/>
    <s v="10-60"/>
    <x v="0"/>
    <x v="1"/>
    <n v="10720"/>
    <x v="3"/>
  </r>
  <r>
    <s v="12815608350"/>
    <s v="25168INV01A8"/>
    <s v="FA"/>
    <s v="R4"/>
    <d v="2025-06-17T00:00:00"/>
    <s v=""/>
    <s v="3106"/>
    <x v="0"/>
    <s v="10719"/>
    <s v="0"/>
    <n v="-5"/>
    <s v=""/>
    <n v="-5"/>
    <s v="USD"/>
    <s v="O1"/>
    <s v="USMO6560515990"/>
    <s v="1281560835010719"/>
    <s v=""/>
    <s v="BATCH_ID"/>
    <d v="2025-06-17T00:00:00"/>
    <d v="2025-06-18T00:00:00"/>
    <n v="0"/>
    <s v=""/>
    <s v=""/>
    <s v="3101691380"/>
    <s v="200013701343"/>
    <s v="0010"/>
    <s v="0060"/>
    <s v="R1"/>
    <s v="10-60"/>
    <x v="0"/>
    <x v="0"/>
    <n v="10719"/>
    <x v="0"/>
  </r>
  <r>
    <s v="12815608544"/>
    <s v="25168INV01A8"/>
    <s v="FA"/>
    <s v="R4"/>
    <d v="2025-06-17T00:00:00"/>
    <s v=""/>
    <s v="3106"/>
    <x v="0"/>
    <s v="10719"/>
    <s v="0"/>
    <n v="-5"/>
    <s v=""/>
    <n v="-5"/>
    <s v="USD"/>
    <s v="O1"/>
    <s v="USMO6560513380"/>
    <s v="1281560854410719"/>
    <s v=""/>
    <s v="BATCH_ID"/>
    <d v="2025-06-17T00:00:00"/>
    <d v="2025-06-18T00:00:00"/>
    <n v="0"/>
    <s v=""/>
    <s v=""/>
    <s v="3102286658"/>
    <s v="200016247963"/>
    <s v="0010"/>
    <s v="0060"/>
    <s v="R1"/>
    <s v="10-60"/>
    <x v="0"/>
    <x v="0"/>
    <n v="10719"/>
    <x v="0"/>
  </r>
  <r>
    <s v="12815610609"/>
    <s v="25169INV01BG"/>
    <s v="FA"/>
    <s v="R4"/>
    <d v="2025-06-18T00:00:00"/>
    <s v=""/>
    <s v="3106"/>
    <x v="0"/>
    <s v="10719"/>
    <s v="0"/>
    <n v="-11.8"/>
    <s v=""/>
    <n v="-11.8"/>
    <s v="USD"/>
    <s v="O1"/>
    <s v="USMO6560526290"/>
    <s v="1281561060910719"/>
    <s v=""/>
    <s v="BATCH_ID"/>
    <d v="2025-06-18T00:00:00"/>
    <d v="2025-06-19T00:00:00"/>
    <n v="0"/>
    <s v=""/>
    <s v=""/>
    <s v="3101510419"/>
    <s v="200011137896"/>
    <s v="0010"/>
    <s v="0060"/>
    <s v="R1"/>
    <s v="10-60"/>
    <x v="0"/>
    <x v="0"/>
    <n v="10719"/>
    <x v="0"/>
  </r>
  <r>
    <s v="12815610612"/>
    <s v="25169INV01A4"/>
    <s v="FA"/>
    <s v="R4"/>
    <d v="2025-06-18T00:00:00"/>
    <s v=""/>
    <s v="3106"/>
    <x v="0"/>
    <s v="10719"/>
    <s v="0"/>
    <n v="-16.62"/>
    <s v=""/>
    <n v="-16.62"/>
    <s v="USD"/>
    <s v="O1"/>
    <s v="USMO6574075091"/>
    <s v="1281561061210719"/>
    <s v=""/>
    <s v="BATCH_ID"/>
    <d v="2025-06-18T00:00:00"/>
    <d v="2025-06-19T00:00:00"/>
    <n v="0"/>
    <s v=""/>
    <s v=""/>
    <s v="3101706092"/>
    <s v="200010928600"/>
    <s v="0010"/>
    <s v="0060"/>
    <s v="R1"/>
    <s v="10-60"/>
    <x v="0"/>
    <x v="0"/>
    <n v="10719"/>
    <x v="0"/>
  </r>
  <r>
    <s v="12815610668"/>
    <s v="25169INV01BG"/>
    <s v="FA"/>
    <s v="R4"/>
    <d v="2025-06-18T00:00:00"/>
    <s v=""/>
    <s v="3106"/>
    <x v="0"/>
    <s v="10719"/>
    <s v="0"/>
    <n v="-5"/>
    <s v=""/>
    <n v="-5"/>
    <s v="USD"/>
    <s v="O1"/>
    <s v="USMO6560524470"/>
    <s v="1281561066810719"/>
    <s v=""/>
    <s v="BATCH_ID"/>
    <d v="2025-06-18T00:00:00"/>
    <d v="2025-06-19T00:00:00"/>
    <n v="0"/>
    <s v=""/>
    <s v=""/>
    <s v="3101630674"/>
    <s v="200011150535"/>
    <s v="0010"/>
    <s v="0060"/>
    <s v="R1"/>
    <s v="10-60"/>
    <x v="0"/>
    <x v="0"/>
    <n v="10719"/>
    <x v="0"/>
  </r>
  <r>
    <s v="12815610686"/>
    <s v="25169INV01A4"/>
    <s v="FA"/>
    <s v="R4"/>
    <d v="2025-06-18T00:00:00"/>
    <s v=""/>
    <s v="3106"/>
    <x v="0"/>
    <s v="10719"/>
    <s v="0"/>
    <n v="-5"/>
    <s v=""/>
    <n v="-5"/>
    <s v="USD"/>
    <s v="O1"/>
    <s v="USMO6560514350"/>
    <s v="1281561068610719"/>
    <s v=""/>
    <s v="BATCH_ID"/>
    <d v="2025-06-18T00:00:00"/>
    <d v="2025-06-19T00:00:00"/>
    <n v="0"/>
    <s v=""/>
    <s v=""/>
    <s v="3101710791"/>
    <s v="200010923411"/>
    <s v="0010"/>
    <s v="0060"/>
    <s v="R1"/>
    <s v="10-60"/>
    <x v="0"/>
    <x v="0"/>
    <n v="10719"/>
    <x v="0"/>
  </r>
  <r>
    <s v="12815610786"/>
    <s v="25169INV01A4"/>
    <s v="FA"/>
    <s v="R4"/>
    <d v="2025-06-18T00:00:00"/>
    <s v=""/>
    <s v="3106"/>
    <x v="0"/>
    <s v="10719"/>
    <s v="0"/>
    <n v="-5"/>
    <s v=""/>
    <n v="-5"/>
    <s v="USD"/>
    <s v="O1"/>
    <s v="USMO6560522450"/>
    <s v="1281561078610719"/>
    <s v=""/>
    <s v="BATCH_ID"/>
    <d v="2025-06-18T00:00:00"/>
    <d v="2025-06-19T00:00:00"/>
    <n v="0"/>
    <s v=""/>
    <s v=""/>
    <s v="3101711031"/>
    <s v="200012044364"/>
    <s v="0010"/>
    <s v="0060"/>
    <s v="R1"/>
    <s v="10-60"/>
    <x v="0"/>
    <x v="0"/>
    <n v="10719"/>
    <x v="0"/>
  </r>
  <r>
    <s v="12815611040"/>
    <s v="25169INV01A4"/>
    <s v="FA"/>
    <s v="R4"/>
    <d v="2025-06-18T00:00:00"/>
    <s v=""/>
    <s v="3106"/>
    <x v="0"/>
    <s v="10469"/>
    <s v="0"/>
    <n v="-5"/>
    <s v=""/>
    <n v="-5"/>
    <s v="USD"/>
    <s v="O1"/>
    <s v="USMO6561313630"/>
    <s v="1281561104010469"/>
    <s v=""/>
    <s v="BATCH_ID"/>
    <d v="2025-06-18T00:00:00"/>
    <d v="2025-06-19T00:00:00"/>
    <n v="0"/>
    <s v=""/>
    <s v=""/>
    <s v="3101483249"/>
    <s v="200013492596"/>
    <s v="0010"/>
    <s v="0060"/>
    <s v="R1"/>
    <s v="10-60"/>
    <x v="0"/>
    <x v="0"/>
    <n v="10469"/>
    <x v="2"/>
  </r>
  <r>
    <s v="12815611040"/>
    <s v="25169INV01A4"/>
    <s v="FA"/>
    <s v="R4"/>
    <d v="2025-06-18T00:00:00"/>
    <s v=""/>
    <s v="3106"/>
    <x v="1"/>
    <s v="10514"/>
    <s v="0"/>
    <n v="-5"/>
    <s v=""/>
    <n v="-5"/>
    <s v="USD"/>
    <s v="O1"/>
    <s v="USMO6561313630"/>
    <s v="1281561104010514"/>
    <s v=""/>
    <s v="BATCH_ID"/>
    <d v="2025-06-18T00:00:00"/>
    <d v="2025-06-19T00:00:00"/>
    <n v="0"/>
    <s v=""/>
    <s v=""/>
    <s v="3101483055"/>
    <s v="200013492596"/>
    <s v="0010"/>
    <s v="0060"/>
    <s v="R1"/>
    <s v="10-60"/>
    <x v="0"/>
    <x v="1"/>
    <n v="10514"/>
    <x v="1"/>
  </r>
  <r>
    <s v="12815613486"/>
    <s v="25171INV01BH"/>
    <s v="FA"/>
    <s v="R4"/>
    <d v="2025-06-20T00:00:00"/>
    <s v=""/>
    <s v="3106"/>
    <x v="0"/>
    <s v="10719"/>
    <s v="0"/>
    <n v="-5"/>
    <s v=""/>
    <n v="-5"/>
    <s v="USD"/>
    <s v="O1"/>
    <s v="USMO6560528980"/>
    <s v="1281561348610719"/>
    <s v=""/>
    <s v="BATCH_ID"/>
    <d v="2025-06-20T00:00:00"/>
    <d v="2025-06-23T00:00:00"/>
    <n v="0"/>
    <s v=""/>
    <s v=""/>
    <s v="3101608227"/>
    <s v="200012509465"/>
    <s v="0010"/>
    <s v="0060"/>
    <s v="R1"/>
    <s v="10-60"/>
    <x v="0"/>
    <x v="0"/>
    <n v="10719"/>
    <x v="0"/>
  </r>
  <r>
    <s v="12815613526"/>
    <s v="25171INV01BH"/>
    <s v="FA"/>
    <s v="R4"/>
    <d v="2025-06-20T00:00:00"/>
    <s v=""/>
    <s v="3106"/>
    <x v="0"/>
    <s v="10719"/>
    <s v="0"/>
    <n v="-25.23"/>
    <s v=""/>
    <n v="-25.23"/>
    <s v="USD"/>
    <s v="O1"/>
    <s v="USMO6301622240"/>
    <s v="1281561352610719"/>
    <s v=""/>
    <s v="BATCH_ID"/>
    <d v="2025-06-20T00:00:00"/>
    <d v="2025-06-23T00:00:00"/>
    <n v="0"/>
    <s v=""/>
    <s v=""/>
    <s v="3101512684"/>
    <s v="200012483281"/>
    <s v="0010"/>
    <s v="0060"/>
    <s v="R1"/>
    <s v="10-60"/>
    <x v="0"/>
    <x v="0"/>
    <n v="10719"/>
    <x v="0"/>
  </r>
  <r>
    <s v="12815613594"/>
    <s v="25171INV01AO"/>
    <s v="FA"/>
    <s v="R4"/>
    <d v="2025-06-20T00:00:00"/>
    <s v=""/>
    <s v="3106"/>
    <x v="0"/>
    <s v="10719"/>
    <s v="0"/>
    <n v="-5"/>
    <s v=""/>
    <n v="-5"/>
    <s v="USD"/>
    <s v="O1"/>
    <s v="USMO6560521560"/>
    <s v="1281561359410719"/>
    <s v=""/>
    <s v="BATCH_ID"/>
    <d v="2025-06-20T00:00:00"/>
    <d v="2025-06-23T00:00:00"/>
    <n v="0"/>
    <s v=""/>
    <s v=""/>
    <s v="3101658958"/>
    <s v="200013131640"/>
    <s v="0010"/>
    <s v="0060"/>
    <s v="R1"/>
    <s v="10-60"/>
    <x v="0"/>
    <x v="0"/>
    <n v="10719"/>
    <x v="0"/>
  </r>
  <r>
    <s v="12815613674"/>
    <s v="25171INV01BH"/>
    <s v="FA"/>
    <s v="R4"/>
    <d v="2025-06-20T00:00:00"/>
    <s v=""/>
    <s v="3106"/>
    <x v="0"/>
    <s v="10719"/>
    <s v="0"/>
    <n v="-13.24"/>
    <s v=""/>
    <n v="-13.24"/>
    <s v="USD"/>
    <s v="O1"/>
    <s v="USMO6560528350"/>
    <s v="1281561367410719"/>
    <s v=""/>
    <s v="BATCH_ID"/>
    <d v="2025-06-20T00:00:00"/>
    <d v="2025-06-23T00:00:00"/>
    <n v="0"/>
    <s v=""/>
    <s v=""/>
    <s v="3101642427"/>
    <s v="200014377747"/>
    <s v="0010"/>
    <s v="0060"/>
    <s v="R1"/>
    <s v="10-60"/>
    <x v="0"/>
    <x v="0"/>
    <n v="10719"/>
    <x v="0"/>
  </r>
  <r>
    <s v="12815613697"/>
    <s v="25171INV01AO"/>
    <s v="FA"/>
    <s v="R4"/>
    <d v="2025-06-20T00:00:00"/>
    <s v=""/>
    <s v="3106"/>
    <x v="0"/>
    <s v="10719"/>
    <s v="0"/>
    <n v="-12.52"/>
    <s v=""/>
    <n v="-12.52"/>
    <s v="USD"/>
    <s v="O1"/>
    <s v="USMO6301622230"/>
    <s v="1281561369710719"/>
    <s v=""/>
    <s v="BATCH_ID"/>
    <d v="2025-06-20T00:00:00"/>
    <d v="2025-06-23T00:00:00"/>
    <n v="0"/>
    <s v=""/>
    <s v=""/>
    <s v="3101668258"/>
    <s v="200013123464"/>
    <s v="0010"/>
    <s v="0060"/>
    <s v="R1"/>
    <s v="10-60"/>
    <x v="0"/>
    <x v="0"/>
    <n v="10719"/>
    <x v="0"/>
  </r>
  <r>
    <s v="12815613727"/>
    <s v="25171INV01BH"/>
    <s v="FA"/>
    <s v="R4"/>
    <d v="2025-06-20T00:00:00"/>
    <s v=""/>
    <s v="3106"/>
    <x v="0"/>
    <s v="10719"/>
    <s v="0"/>
    <n v="-5"/>
    <s v=""/>
    <n v="-5"/>
    <s v="USD"/>
    <s v="O1"/>
    <s v="USMO6560521570"/>
    <s v="1281561372710719"/>
    <s v=""/>
    <s v="BATCH_ID"/>
    <d v="2025-06-20T00:00:00"/>
    <d v="2025-06-23T00:00:00"/>
    <n v="0"/>
    <s v=""/>
    <s v=""/>
    <s v="3101674474"/>
    <s v="200014409607"/>
    <s v="0010"/>
    <s v="0060"/>
    <s v="R1"/>
    <s v="10-60"/>
    <x v="0"/>
    <x v="0"/>
    <n v="10719"/>
    <x v="0"/>
  </r>
  <r>
    <s v="12815613787"/>
    <s v="25171INV01BH"/>
    <s v="FA"/>
    <s v="R4"/>
    <d v="2025-06-20T00:00:00"/>
    <s v=""/>
    <s v="3106"/>
    <x v="0"/>
    <s v="10719"/>
    <s v="0"/>
    <n v="-5"/>
    <s v=""/>
    <n v="-5"/>
    <s v="USD"/>
    <s v="O1"/>
    <s v="USMO6305117761"/>
    <s v="1281561378710719"/>
    <s v=""/>
    <s v="BATCH_ID"/>
    <d v="2025-06-20T00:00:00"/>
    <d v="2025-06-23T00:00:00"/>
    <n v="0"/>
    <s v=""/>
    <s v=""/>
    <s v="3101662313"/>
    <s v="200014382523"/>
    <s v="0010"/>
    <s v="0060"/>
    <s v="R1"/>
    <s v="10-60"/>
    <x v="0"/>
    <x v="0"/>
    <n v="10719"/>
    <x v="0"/>
  </r>
  <r>
    <s v="12815613924"/>
    <s v="25171INV01AO"/>
    <s v="FA"/>
    <s v="R4"/>
    <d v="2025-06-20T00:00:00"/>
    <s v=""/>
    <s v="3106"/>
    <x v="0"/>
    <s v="10719"/>
    <s v="0"/>
    <n v="-8.51"/>
    <s v=""/>
    <n v="-8.51"/>
    <s v="USD"/>
    <s v="O1"/>
    <s v="USMO6306960061"/>
    <s v="1281561392410719"/>
    <s v=""/>
    <s v="BATCH_ID"/>
    <d v="2025-06-20T00:00:00"/>
    <d v="2025-06-23T00:00:00"/>
    <n v="0"/>
    <s v=""/>
    <s v=""/>
    <s v="3102121943"/>
    <s v="200015433036"/>
    <s v="0010"/>
    <s v="0060"/>
    <s v="R1"/>
    <s v="10-60"/>
    <x v="0"/>
    <x v="0"/>
    <n v="10719"/>
    <x v="0"/>
  </r>
  <r>
    <s v="12815617695"/>
    <s v="25174INV01AA"/>
    <s v="FA"/>
    <s v="R4"/>
    <d v="2025-06-23T00:00:00"/>
    <s v=""/>
    <s v="3106"/>
    <x v="0"/>
    <s v="10719"/>
    <s v="0"/>
    <n v="-29.86"/>
    <s v=""/>
    <n v="-29.86"/>
    <s v="USD"/>
    <s v="O1"/>
    <s v="USMO6560522550"/>
    <s v="1281561769510719"/>
    <s v=""/>
    <s v="BATCH_ID"/>
    <d v="2025-06-23T00:00:00"/>
    <d v="2025-06-24T00:00:00"/>
    <n v="0"/>
    <s v=""/>
    <s v=""/>
    <s v="3101636506"/>
    <s v="200011150790"/>
    <s v="0010"/>
    <s v="0060"/>
    <s v="R1"/>
    <s v="10-60"/>
    <x v="0"/>
    <x v="0"/>
    <n v="10719"/>
    <x v="0"/>
  </r>
  <r>
    <s v="12815617895"/>
    <s v="25174INV01AG"/>
    <s v="FA"/>
    <s v="R4"/>
    <d v="2025-06-23T00:00:00"/>
    <s v=""/>
    <s v="3106"/>
    <x v="0"/>
    <s v="10719"/>
    <s v="0"/>
    <n v="-5"/>
    <s v=""/>
    <n v="-5"/>
    <s v="USD"/>
    <s v="O1"/>
    <s v="USMO6570573031"/>
    <s v="1281561789510719"/>
    <s v=""/>
    <s v="BATCH_ID"/>
    <d v="2025-06-23T00:00:00"/>
    <d v="2025-06-24T00:00:00"/>
    <n v="0"/>
    <s v=""/>
    <s v=""/>
    <s v="3101527408"/>
    <s v="200011973449"/>
    <s v="0010"/>
    <s v="0060"/>
    <s v="R1"/>
    <s v="10-60"/>
    <x v="0"/>
    <x v="0"/>
    <n v="10719"/>
    <x v="0"/>
  </r>
  <r>
    <s v="12815618089"/>
    <s v="25174INV01BE"/>
    <s v="FA"/>
    <s v="R4"/>
    <d v="2025-06-23T00:00:00"/>
    <s v=""/>
    <s v="3106"/>
    <x v="0"/>
    <s v="10719"/>
    <s v="0"/>
    <n v="-5"/>
    <s v=""/>
    <n v="-5"/>
    <s v="USD"/>
    <s v="O1"/>
    <s v="USMO6560525070"/>
    <s v="1281561808910719"/>
    <s v=""/>
    <s v="BATCH_ID"/>
    <d v="2025-06-23T00:00:00"/>
    <d v="2025-06-24T00:00:00"/>
    <n v="0"/>
    <s v=""/>
    <s v=""/>
    <s v="3101559479"/>
    <s v="200012013450"/>
    <s v="0010"/>
    <s v="0060"/>
    <s v="R1"/>
    <s v="10-60"/>
    <x v="0"/>
    <x v="0"/>
    <n v="10719"/>
    <x v="0"/>
  </r>
  <r>
    <s v="12815618300"/>
    <s v="25174INV01AG"/>
    <s v="FA"/>
    <s v="R4"/>
    <d v="2025-06-23T00:00:00"/>
    <s v=""/>
    <s v="3106"/>
    <x v="0"/>
    <s v="10719"/>
    <s v="0"/>
    <n v="-5"/>
    <s v=""/>
    <n v="-5"/>
    <s v="USD"/>
    <s v="O1"/>
    <s v="USMO6560525410"/>
    <s v="1281561830010719"/>
    <s v=""/>
    <s v="BATCH_ID"/>
    <d v="2025-06-23T00:00:00"/>
    <d v="2025-06-24T00:00:00"/>
    <n v="0"/>
    <s v=""/>
    <s v=""/>
    <s v="3101569406"/>
    <s v="200013555087"/>
    <s v="0010"/>
    <s v="0060"/>
    <s v="R1"/>
    <s v="10-60"/>
    <x v="0"/>
    <x v="0"/>
    <n v="10719"/>
    <x v="0"/>
  </r>
  <r>
    <s v="12815618340"/>
    <s v="25174INV01AA"/>
    <s v="FA"/>
    <s v="R4"/>
    <d v="2025-06-23T00:00:00"/>
    <s v=""/>
    <s v="3106"/>
    <x v="0"/>
    <s v="10469"/>
    <s v="0"/>
    <n v="-5"/>
    <s v=""/>
    <n v="-5"/>
    <s v="USD"/>
    <s v="O1"/>
    <s v="USMO6561325620"/>
    <s v="1281561834010469"/>
    <s v=""/>
    <s v="BATCH_ID"/>
    <d v="2025-06-23T00:00:00"/>
    <d v="2025-06-24T00:00:00"/>
    <n v="0"/>
    <s v=""/>
    <s v=""/>
    <s v="3101573928"/>
    <s v="200012699209"/>
    <s v="0010"/>
    <s v="0060"/>
    <s v="R1"/>
    <s v="10-60"/>
    <x v="0"/>
    <x v="0"/>
    <n v="10469"/>
    <x v="2"/>
  </r>
  <r>
    <s v="12815618340"/>
    <s v="25174INV01AA"/>
    <s v="FA"/>
    <s v="R4"/>
    <d v="2025-06-23T00:00:00"/>
    <s v=""/>
    <s v="3106"/>
    <x v="1"/>
    <s v="10514"/>
    <s v="0"/>
    <n v="-5"/>
    <s v=""/>
    <n v="-5"/>
    <s v="USD"/>
    <s v="O1"/>
    <s v="USMO6561325620"/>
    <s v="1281561834010514"/>
    <s v=""/>
    <s v="BATCH_ID"/>
    <d v="2025-06-23T00:00:00"/>
    <d v="2025-06-24T00:00:00"/>
    <n v="0"/>
    <s v=""/>
    <s v=""/>
    <s v="3101574022"/>
    <s v="200012699209"/>
    <s v="0010"/>
    <s v="0060"/>
    <s v="R1"/>
    <s v="10-60"/>
    <x v="0"/>
    <x v="1"/>
    <n v="10514"/>
    <x v="1"/>
  </r>
  <r>
    <s v="12815618464"/>
    <s v="25174INV01BE"/>
    <s v="FA"/>
    <s v="R4"/>
    <d v="2025-06-23T00:00:00"/>
    <s v=""/>
    <s v="3106"/>
    <x v="0"/>
    <s v="10719"/>
    <s v="0"/>
    <n v="-5"/>
    <s v=""/>
    <n v="-5"/>
    <s v="USD"/>
    <s v="O1"/>
    <s v="USMO6570573011"/>
    <s v="1281561846410719"/>
    <s v=""/>
    <s v="BATCH_ID"/>
    <d v="2025-06-23T00:00:00"/>
    <d v="2025-06-24T00:00:00"/>
    <n v="0"/>
    <s v=""/>
    <s v=""/>
    <s v="3101597459"/>
    <s v="200013546607"/>
    <s v="0010"/>
    <s v="0060"/>
    <s v="R1"/>
    <s v="10-60"/>
    <x v="0"/>
    <x v="0"/>
    <n v="10719"/>
    <x v="0"/>
  </r>
  <r>
    <s v="12815618537"/>
    <s v="25174INV01AA"/>
    <s v="FA"/>
    <s v="R4"/>
    <d v="2025-06-23T00:00:00"/>
    <s v=""/>
    <s v="3106"/>
    <x v="0"/>
    <s v="10719"/>
    <s v="0"/>
    <n v="-14.67"/>
    <s v=""/>
    <n v="-14.67"/>
    <s v="USD"/>
    <s v="O1"/>
    <s v="USMO6560525520"/>
    <s v="1281561853710719"/>
    <s v=""/>
    <s v="BATCH_ID"/>
    <d v="2025-06-23T00:00:00"/>
    <d v="2025-06-24T00:00:00"/>
    <n v="0"/>
    <s v=""/>
    <s v=""/>
    <s v="3101590921"/>
    <s v="200014481952"/>
    <s v="0010"/>
    <s v="0060"/>
    <s v="R1"/>
    <s v="10-60"/>
    <x v="0"/>
    <x v="0"/>
    <n v="10719"/>
    <x v="0"/>
  </r>
  <r>
    <s v="12815618606"/>
    <s v="25174INV01AG"/>
    <s v="FA"/>
    <s v="R4"/>
    <d v="2025-06-23T00:00:00"/>
    <s v=""/>
    <s v="3106"/>
    <x v="0"/>
    <s v="10719"/>
    <s v="0"/>
    <n v="-5"/>
    <s v=""/>
    <n v="-5"/>
    <s v="USD"/>
    <s v="O1"/>
    <s v="USMO6560524490"/>
    <s v="1281561860610719"/>
    <s v=""/>
    <s v="BATCH_ID"/>
    <d v="2025-06-23T00:00:00"/>
    <d v="2025-06-24T00:00:00"/>
    <n v="0"/>
    <s v=""/>
    <s v=""/>
    <s v="3101558138"/>
    <s v="200013568080"/>
    <s v="0010"/>
    <s v="0060"/>
    <s v="R1"/>
    <s v="10-60"/>
    <x v="0"/>
    <x v="0"/>
    <n v="10719"/>
    <x v="0"/>
  </r>
  <r>
    <s v="12815618802"/>
    <s v="25174INV01BE"/>
    <s v="FA"/>
    <s v="R4"/>
    <d v="2025-06-23T00:00:00"/>
    <s v=""/>
    <s v="3106"/>
    <x v="0"/>
    <s v="10719"/>
    <s v="0"/>
    <n v="-9.42"/>
    <s v=""/>
    <n v="-9.42"/>
    <s v="USD"/>
    <s v="O1"/>
    <s v="USMO6570574020"/>
    <s v="1281561880210719"/>
    <s v=""/>
    <s v="BATCH_ID"/>
    <d v="2025-06-23T00:00:00"/>
    <d v="2025-06-24T00:00:00"/>
    <n v="0"/>
    <s v=""/>
    <s v=""/>
    <s v="3102006371"/>
    <s v="200014876003"/>
    <s v="0010"/>
    <s v="0060"/>
    <s v="R1"/>
    <s v="10-60"/>
    <x v="0"/>
    <x v="0"/>
    <n v="10719"/>
    <x v="0"/>
  </r>
  <r>
    <s v="12815619005"/>
    <s v="25174INV01AA"/>
    <s v="FA"/>
    <s v="R4"/>
    <d v="2025-06-23T00:00:00"/>
    <s v=""/>
    <s v="3106"/>
    <x v="0"/>
    <s v="10469"/>
    <s v="0"/>
    <n v="-5"/>
    <s v=""/>
    <n v="-5"/>
    <s v="USD"/>
    <s v="O1"/>
    <s v="USMO6561323480"/>
    <s v="1281561900510469"/>
    <s v=""/>
    <s v="BATCH_ID"/>
    <d v="2025-06-23T00:00:00"/>
    <d v="2025-06-24T00:00:00"/>
    <n v="0"/>
    <s v=""/>
    <s v=""/>
    <s v="3102177029"/>
    <s v="200015704352"/>
    <s v="0010"/>
    <s v="0060"/>
    <s v="R1"/>
    <s v="10-60"/>
    <x v="0"/>
    <x v="0"/>
    <n v="10469"/>
    <x v="2"/>
  </r>
  <r>
    <s v="12815619005"/>
    <s v="25174INV01AA"/>
    <s v="FA"/>
    <s v="R4"/>
    <d v="2025-06-23T00:00:00"/>
    <s v=""/>
    <s v="3106"/>
    <x v="1"/>
    <s v="10514"/>
    <s v="0"/>
    <n v="-5"/>
    <s v=""/>
    <n v="-5"/>
    <s v="USD"/>
    <s v="O1"/>
    <s v="USMO6561323480"/>
    <s v="1281561900510514"/>
    <s v=""/>
    <s v="BATCH_ID"/>
    <d v="2025-06-23T00:00:00"/>
    <d v="2025-06-24T00:00:00"/>
    <n v="0"/>
    <s v=""/>
    <s v=""/>
    <s v="3102177030"/>
    <s v="200015704352"/>
    <s v="0010"/>
    <s v="0060"/>
    <s v="R1"/>
    <s v="10-60"/>
    <x v="0"/>
    <x v="1"/>
    <n v="10514"/>
    <x v="1"/>
  </r>
  <r>
    <s v="12815619054"/>
    <s v="25174INV01AA"/>
    <s v="FA"/>
    <s v="R4"/>
    <d v="2025-06-23T00:00:00"/>
    <s v=""/>
    <s v="3106"/>
    <x v="1"/>
    <s v="10514"/>
    <s v="0"/>
    <n v="-5"/>
    <s v=""/>
    <n v="-5"/>
    <s v="USD"/>
    <s v="O1"/>
    <s v="USMO6561300000"/>
    <s v="1281561905410514"/>
    <s v=""/>
    <s v="BATCH_ID"/>
    <d v="2025-06-23T00:00:00"/>
    <d v="2025-06-24T00:00:00"/>
    <n v="0"/>
    <s v=""/>
    <s v=""/>
    <s v="3102179301"/>
    <s v="200015703859"/>
    <s v="0010"/>
    <s v="0060"/>
    <s v="R1"/>
    <s v="10-60"/>
    <x v="0"/>
    <x v="1"/>
    <n v="10514"/>
    <x v="1"/>
  </r>
  <r>
    <s v="12815619054"/>
    <s v="25174INV01AA"/>
    <s v="FA"/>
    <s v="R4"/>
    <d v="2025-06-23T00:00:00"/>
    <s v=""/>
    <s v="3106"/>
    <x v="0"/>
    <s v="10469"/>
    <s v="0"/>
    <n v="-5"/>
    <s v=""/>
    <n v="-5"/>
    <s v="USD"/>
    <s v="O1"/>
    <s v="USMO6561300000"/>
    <s v="1281561905410469"/>
    <s v=""/>
    <s v="BATCH_ID"/>
    <d v="2025-06-23T00:00:00"/>
    <d v="2025-06-24T00:00:00"/>
    <n v="0"/>
    <s v=""/>
    <s v=""/>
    <s v="3102179300"/>
    <s v="200015703859"/>
    <s v="0010"/>
    <s v="0060"/>
    <s v="R1"/>
    <s v="10-60"/>
    <x v="0"/>
    <x v="0"/>
    <n v="10469"/>
    <x v="2"/>
  </r>
  <r>
    <s v="12815619369"/>
    <s v="25174INV01AG"/>
    <s v="FA"/>
    <s v="R4"/>
    <d v="2025-06-23T00:00:00"/>
    <s v=""/>
    <s v="3106"/>
    <x v="0"/>
    <s v="10469"/>
    <s v="0"/>
    <n v="-5"/>
    <s v=""/>
    <n v="-5"/>
    <s v="USD"/>
    <s v="O1"/>
    <s v="USMO6561323090"/>
    <s v="1281561936910469"/>
    <s v=""/>
    <s v="BATCH_ID"/>
    <d v="2025-06-23T00:00:00"/>
    <d v="2025-06-24T00:00:00"/>
    <n v="0"/>
    <s v=""/>
    <s v=""/>
    <s v="3102279417"/>
    <s v="200016213320"/>
    <s v="0010"/>
    <s v="0060"/>
    <s v="R1"/>
    <s v="10-60"/>
    <x v="0"/>
    <x v="0"/>
    <n v="10469"/>
    <x v="2"/>
  </r>
  <r>
    <s v="12815619369"/>
    <s v="25174INV01AG"/>
    <s v="FA"/>
    <s v="R4"/>
    <d v="2025-06-23T00:00:00"/>
    <s v=""/>
    <s v="3106"/>
    <x v="1"/>
    <s v="10514"/>
    <s v="0"/>
    <n v="-5"/>
    <s v=""/>
    <n v="-5"/>
    <s v="USD"/>
    <s v="O1"/>
    <s v="USMO6561323090"/>
    <s v="1281561936910514"/>
    <s v=""/>
    <s v="BATCH_ID"/>
    <d v="2025-06-23T00:00:00"/>
    <d v="2025-06-24T00:00:00"/>
    <n v="0"/>
    <s v=""/>
    <s v=""/>
    <s v="3102279418"/>
    <s v="200016213320"/>
    <s v="0010"/>
    <s v="0060"/>
    <s v="R1"/>
    <s v="10-60"/>
    <x v="0"/>
    <x v="1"/>
    <n v="10514"/>
    <x v="1"/>
  </r>
  <r>
    <s v="12815619390"/>
    <s v="25174INV01AC"/>
    <s v="FA"/>
    <s v="R4"/>
    <d v="2025-06-23T00:00:00"/>
    <s v=""/>
    <s v="3106"/>
    <x v="0"/>
    <s v="10719"/>
    <s v="0"/>
    <n v="-5"/>
    <s v=""/>
    <n v="-5"/>
    <s v="USD"/>
    <s v="O1"/>
    <s v="USMO6560525020"/>
    <s v="1281561939010719"/>
    <s v=""/>
    <s v="BATCH_ID"/>
    <d v="2025-06-23T00:00:00"/>
    <d v="2025-06-24T00:00:00"/>
    <n v="0"/>
    <s v=""/>
    <s v=""/>
    <s v="3102300061"/>
    <s v="200016313708"/>
    <s v="0010"/>
    <s v="0060"/>
    <s v="C1"/>
    <s v="10-60"/>
    <x v="0"/>
    <x v="0"/>
    <n v="10719"/>
    <x v="0"/>
  </r>
  <r>
    <s v="12815620680"/>
    <s v="25175INV01AQ"/>
    <s v="FA"/>
    <s v="R4"/>
    <d v="2025-06-24T00:00:00"/>
    <s v=""/>
    <s v="3106"/>
    <x v="0"/>
    <s v="10719"/>
    <s v="0"/>
    <n v="-7.23"/>
    <s v=""/>
    <n v="-7.23"/>
    <s v="USD"/>
    <s v="O1"/>
    <s v="USMO6485492200"/>
    <s v="1281562068010719"/>
    <s v=""/>
    <s v="BATCH_ID"/>
    <d v="2025-06-24T00:00:00"/>
    <d v="2025-06-25T00:00:00"/>
    <n v="0"/>
    <s v=""/>
    <s v=""/>
    <s v="3101652958"/>
    <s v="200011174949"/>
    <s v="0010"/>
    <s v="0060"/>
    <s v="R1"/>
    <s v="10-60"/>
    <x v="0"/>
    <x v="0"/>
    <n v="10719"/>
    <x v="0"/>
  </r>
  <r>
    <s v="12815621079"/>
    <s v="25175INV01AB"/>
    <s v="FA"/>
    <s v="R4"/>
    <d v="2025-06-24T00:00:00"/>
    <s v=""/>
    <s v="3106"/>
    <x v="0"/>
    <s v="10719"/>
    <s v="0"/>
    <n v="-5"/>
    <s v=""/>
    <n v="-5"/>
    <s v="USD"/>
    <s v="O1"/>
    <s v="USMO6485492420"/>
    <s v="1281562107910719"/>
    <s v=""/>
    <s v="BATCH_ID"/>
    <d v="2025-06-24T00:00:00"/>
    <d v="2025-06-25T00:00:00"/>
    <n v="0"/>
    <s v=""/>
    <s v=""/>
    <s v="3102113061"/>
    <s v="200015387240"/>
    <s v="0010"/>
    <s v="0060"/>
    <s v="R1"/>
    <s v="10-60"/>
    <x v="0"/>
    <x v="0"/>
    <n v="10719"/>
    <x v="0"/>
  </r>
  <r>
    <s v="12815621171"/>
    <s v="25175INV01AB"/>
    <s v="FA"/>
    <s v="R4"/>
    <d v="2025-06-24T00:00:00"/>
    <s v=""/>
    <s v="3106"/>
    <x v="0"/>
    <s v="10719"/>
    <s v="0"/>
    <n v="-5"/>
    <s v=""/>
    <n v="-5"/>
    <s v="USD"/>
    <s v="O1"/>
    <s v="USMO6560524110"/>
    <s v="1281562117110719"/>
    <s v=""/>
    <s v="BATCH_ID"/>
    <d v="2025-06-24T00:00:00"/>
    <d v="2025-06-25T00:00:00"/>
    <n v="0"/>
    <s v=""/>
    <s v=""/>
    <s v="3102109222"/>
    <s v="200015371319"/>
    <s v="0010"/>
    <s v="0060"/>
    <s v="R1"/>
    <s v="10-60"/>
    <x v="0"/>
    <x v="0"/>
    <n v="10719"/>
    <x v="0"/>
  </r>
  <r>
    <s v="12815622595"/>
    <s v="25176INV01A9"/>
    <s v="FA"/>
    <s v="R4"/>
    <d v="2025-06-25T00:00:00"/>
    <s v=""/>
    <s v="3106"/>
    <x v="0"/>
    <s v="10719"/>
    <s v="0"/>
    <n v="-5"/>
    <s v=""/>
    <n v="-5"/>
    <s v="USD"/>
    <s v="O1"/>
    <s v="USMO6485492210"/>
    <s v="1281562259510719"/>
    <s v=""/>
    <s v="BATCH_ID"/>
    <d v="2025-06-25T00:00:00"/>
    <d v="2025-06-26T00:00:00"/>
    <n v="0"/>
    <s v=""/>
    <s v=""/>
    <s v="3101685118"/>
    <s v="200012344384"/>
    <s v="0010"/>
    <s v="0060"/>
    <s v="R1"/>
    <s v="10-60"/>
    <x v="0"/>
    <x v="0"/>
    <n v="10719"/>
    <x v="0"/>
  </r>
  <r>
    <s v="12815622602"/>
    <s v="25176INV01AD"/>
    <s v="FA"/>
    <s v="R4"/>
    <d v="2025-06-25T00:00:00"/>
    <s v=""/>
    <s v="3106"/>
    <x v="0"/>
    <s v="10719"/>
    <s v="0"/>
    <n v="-5"/>
    <s v=""/>
    <n v="-5"/>
    <s v="USD"/>
    <s v="O1"/>
    <s v="USMO6570573570"/>
    <s v="1281562260210719"/>
    <s v=""/>
    <s v="BATCH_ID"/>
    <d v="2025-06-25T00:00:00"/>
    <d v="2025-06-26T00:00:00"/>
    <n v="0"/>
    <s v=""/>
    <s v=""/>
    <s v="3101640480"/>
    <s v="200012594871"/>
    <s v="0010"/>
    <s v="0060"/>
    <s v="R1"/>
    <s v="10-60"/>
    <x v="0"/>
    <x v="0"/>
    <n v="10719"/>
    <x v="0"/>
  </r>
  <r>
    <s v="12815622646"/>
    <s v="25176INV01A9"/>
    <s v="FA"/>
    <s v="R4"/>
    <d v="2025-06-25T00:00:00"/>
    <s v=""/>
    <s v="3106"/>
    <x v="0"/>
    <s v="10719"/>
    <s v="0"/>
    <n v="-5"/>
    <s v=""/>
    <n v="-5"/>
    <s v="USD"/>
    <s v="O1"/>
    <s v="USMO6560519860"/>
    <s v="1281562264610719"/>
    <s v=""/>
    <s v="BATCH_ID"/>
    <d v="2025-06-25T00:00:00"/>
    <d v="2025-06-26T00:00:00"/>
    <n v="0"/>
    <s v=""/>
    <s v=""/>
    <s v="3101520731"/>
    <s v="200012348013"/>
    <s v="0010"/>
    <s v="0060"/>
    <s v="R1"/>
    <s v="10-60"/>
    <x v="0"/>
    <x v="0"/>
    <n v="10719"/>
    <x v="0"/>
  </r>
  <r>
    <s v="12815622701"/>
    <s v="25176INV01AD"/>
    <s v="FA"/>
    <s v="R4"/>
    <d v="2025-06-25T00:00:00"/>
    <s v=""/>
    <s v="3106"/>
    <x v="0"/>
    <s v="10719"/>
    <s v="0"/>
    <n v="-5"/>
    <s v=""/>
    <n v="-5"/>
    <s v="USD"/>
    <s v="O1"/>
    <s v="USMO6485493730"/>
    <s v="1281562270110719"/>
    <s v=""/>
    <s v="BATCH_ID"/>
    <d v="2025-06-25T00:00:00"/>
    <d v="2025-06-26T00:00:00"/>
    <n v="0"/>
    <s v=""/>
    <s v=""/>
    <s v="3101660360"/>
    <s v="200012619264"/>
    <s v="0010"/>
    <s v="0060"/>
    <s v="R1"/>
    <s v="10-60"/>
    <x v="0"/>
    <x v="0"/>
    <n v="10719"/>
    <x v="0"/>
  </r>
  <r>
    <s v="12815622767"/>
    <s v="25176INV01AD"/>
    <s v="FA"/>
    <s v="R4"/>
    <d v="2025-06-25T00:00:00"/>
    <s v=""/>
    <s v="3106"/>
    <x v="0"/>
    <s v="10719"/>
    <s v="0"/>
    <n v="-5"/>
    <s v=""/>
    <n v="-5"/>
    <s v="USD"/>
    <s v="O1"/>
    <s v="USMO6485493730"/>
    <s v="1281562276710719"/>
    <s v=""/>
    <s v="BATCH_ID"/>
    <d v="2025-06-25T00:00:00"/>
    <d v="2025-06-26T00:00:00"/>
    <n v="0"/>
    <s v=""/>
    <s v=""/>
    <s v="3101506573"/>
    <s v="200014672584"/>
    <s v="0010"/>
    <s v="0060"/>
    <s v="R1"/>
    <s v="10-60"/>
    <x v="0"/>
    <x v="0"/>
    <n v="10719"/>
    <x v="0"/>
  </r>
  <r>
    <s v="12815622775"/>
    <s v="25176INV01A9"/>
    <s v="FA"/>
    <s v="R4"/>
    <d v="2025-06-25T00:00:00"/>
    <s v=""/>
    <s v="3106"/>
    <x v="0"/>
    <s v="10719"/>
    <s v="0"/>
    <n v="-5"/>
    <s v=""/>
    <n v="-5"/>
    <s v="USD"/>
    <s v="O1"/>
    <s v="USMO6485492350"/>
    <s v="1281562277510719"/>
    <s v=""/>
    <s v="BATCH_ID"/>
    <d v="2025-06-25T00:00:00"/>
    <d v="2025-06-26T00:00:00"/>
    <n v="0"/>
    <s v=""/>
    <s v=""/>
    <s v="3101477263"/>
    <s v="200014489633"/>
    <s v="0010"/>
    <s v="0060"/>
    <s v="R1"/>
    <s v="10-60"/>
    <x v="0"/>
    <x v="0"/>
    <n v="10719"/>
    <x v="0"/>
  </r>
  <r>
    <s v="12815622869"/>
    <s v="25176INV01AD"/>
    <s v="FA"/>
    <s v="R4"/>
    <d v="2025-06-25T00:00:00"/>
    <s v=""/>
    <s v="3106"/>
    <x v="0"/>
    <s v="10719"/>
    <s v="0"/>
    <n v="-5"/>
    <s v=""/>
    <n v="-5"/>
    <s v="USD"/>
    <s v="O1"/>
    <s v="USMO6570594040"/>
    <s v="1281562286910719"/>
    <s v=""/>
    <s v="BATCH_ID"/>
    <d v="2025-06-25T00:00:00"/>
    <d v="2025-06-26T00:00:00"/>
    <n v="0"/>
    <s v=""/>
    <s v=""/>
    <s v="3101676645"/>
    <s v="200014689646"/>
    <s v="0010"/>
    <s v="0060"/>
    <s v="C1"/>
    <s v="10-60"/>
    <x v="0"/>
    <x v="0"/>
    <n v="10719"/>
    <x v="0"/>
  </r>
  <r>
    <s v="12815622928"/>
    <s v="25176INV01AD"/>
    <s v="FA"/>
    <s v="R4"/>
    <d v="2025-06-25T00:00:00"/>
    <s v=""/>
    <s v="3106"/>
    <x v="0"/>
    <s v="10719"/>
    <s v="0"/>
    <n v="-9.7100000000000009"/>
    <s v=""/>
    <n v="-9.7100000000000009"/>
    <s v="USD"/>
    <s v="O1"/>
    <s v="USMO6485493440"/>
    <s v="1281562292810719"/>
    <s v=""/>
    <s v="BATCH_ID"/>
    <d v="2025-06-25T00:00:00"/>
    <d v="2025-06-26T00:00:00"/>
    <n v="0"/>
    <s v=""/>
    <s v=""/>
    <s v="3101694386"/>
    <s v="200014668145"/>
    <s v="0010"/>
    <s v="0060"/>
    <s v="R1"/>
    <s v="10-60"/>
    <x v="0"/>
    <x v="0"/>
    <n v="10719"/>
    <x v="0"/>
  </r>
  <r>
    <s v="12815622955"/>
    <s v="25176INV01AD"/>
    <s v="FA"/>
    <s v="R4"/>
    <d v="2025-06-25T00:00:00"/>
    <s v=""/>
    <s v="3106"/>
    <x v="0"/>
    <s v="10719"/>
    <s v="0"/>
    <n v="-5"/>
    <s v=""/>
    <n v="-5"/>
    <s v="USD"/>
    <s v="O1"/>
    <s v="USMO6570591040"/>
    <s v="1281562295510719"/>
    <s v=""/>
    <s v="BATCH_ID"/>
    <d v="2025-06-25T00:00:00"/>
    <d v="2025-06-26T00:00:00"/>
    <n v="0"/>
    <s v=""/>
    <s v=""/>
    <s v="3101608072"/>
    <s v="200014667287"/>
    <s v="0010"/>
    <s v="0060"/>
    <s v="R1"/>
    <s v="10-60"/>
    <x v="0"/>
    <x v="0"/>
    <n v="10719"/>
    <x v="0"/>
  </r>
  <r>
    <s v="12815622989"/>
    <s v="25176INV01A9"/>
    <s v="FA"/>
    <s v="R4"/>
    <d v="2025-06-25T00:00:00"/>
    <s v=""/>
    <s v="3106"/>
    <x v="0"/>
    <s v="10719"/>
    <s v="0"/>
    <n v="-5"/>
    <s v=""/>
    <n v="-5"/>
    <s v="USD"/>
    <s v="O1"/>
    <s v="USMO6560519010"/>
    <s v="1281562298910719"/>
    <s v=""/>
    <s v="BATCH_ID"/>
    <d v="2025-06-25T00:00:00"/>
    <d v="2025-06-26T00:00:00"/>
    <n v="0"/>
    <s v=""/>
    <s v=""/>
    <s v="3102204090"/>
    <s v="200015826684"/>
    <s v="0010"/>
    <s v="0060"/>
    <s v="R1"/>
    <s v="10-60"/>
    <x v="0"/>
    <x v="0"/>
    <n v="10719"/>
    <x v="0"/>
  </r>
  <r>
    <s v="12815622998"/>
    <s v="25176INV01A9"/>
    <s v="FA"/>
    <s v="R4"/>
    <d v="2025-06-25T00:00:00"/>
    <s v=""/>
    <s v="3106"/>
    <x v="0"/>
    <s v="10719"/>
    <s v="0"/>
    <n v="-5"/>
    <s v=""/>
    <n v="-5"/>
    <s v="USD"/>
    <s v="O1"/>
    <s v="USMO6570573570"/>
    <s v="1281562299810719"/>
    <s v=""/>
    <s v="BATCH_ID"/>
    <d v="2025-06-25T00:00:00"/>
    <d v="2025-06-26T00:00:00"/>
    <n v="0"/>
    <s v=""/>
    <s v=""/>
    <s v="3102207635"/>
    <s v="200015844570"/>
    <s v="0010"/>
    <s v="0060"/>
    <s v="R1"/>
    <s v="10-60"/>
    <x v="0"/>
    <x v="0"/>
    <n v="10719"/>
    <x v="0"/>
  </r>
  <r>
    <s v="12815624897"/>
    <s v="25177INV01AV"/>
    <s v="FA"/>
    <s v="R4"/>
    <d v="2025-06-26T00:00:00"/>
    <s v=""/>
    <s v="3106"/>
    <x v="0"/>
    <s v="10719"/>
    <s v="0"/>
    <n v="-8.9"/>
    <s v=""/>
    <n v="-8.9"/>
    <s v="USD"/>
    <s v="O1"/>
    <s v="USMO6485483920"/>
    <s v="1281562489710719"/>
    <s v=""/>
    <s v="BATCH_ID"/>
    <d v="2025-06-26T00:00:00"/>
    <d v="2025-06-27T00:00:00"/>
    <n v="0"/>
    <s v=""/>
    <s v=""/>
    <s v="3101683371"/>
    <s v="200011521230"/>
    <s v="0010"/>
    <s v="0060"/>
    <s v="R1"/>
    <s v="10-60"/>
    <x v="0"/>
    <x v="0"/>
    <n v="10719"/>
    <x v="0"/>
  </r>
  <r>
    <s v="12815625062"/>
    <s v="25177INV01A6"/>
    <s v="FA"/>
    <s v="R4"/>
    <d v="2025-06-26T00:00:00"/>
    <s v=""/>
    <s v="3106"/>
    <x v="0"/>
    <s v="10719"/>
    <s v="0"/>
    <n v="-25.75"/>
    <s v=""/>
    <n v="-25.75"/>
    <s v="USD"/>
    <s v="O1"/>
    <s v="USMO6560521210"/>
    <s v="1281562506210719"/>
    <s v=""/>
    <s v="BATCH_ID"/>
    <d v="2025-06-26T00:00:00"/>
    <d v="2025-06-27T00:00:00"/>
    <n v="0"/>
    <s v=""/>
    <s v=""/>
    <s v="3101612086"/>
    <s v="200012427593"/>
    <s v="0010"/>
    <s v="0060"/>
    <s v="R1"/>
    <s v="10-60"/>
    <x v="0"/>
    <x v="0"/>
    <n v="10719"/>
    <x v="0"/>
  </r>
  <r>
    <s v="12815625094"/>
    <s v="25177INV01AV"/>
    <s v="FA"/>
    <s v="R4"/>
    <d v="2025-06-26T00:00:00"/>
    <s v=""/>
    <s v="3106"/>
    <x v="0"/>
    <s v="10719"/>
    <s v="0"/>
    <n v="-5"/>
    <s v=""/>
    <n v="-5"/>
    <s v="USD"/>
    <s v="O1"/>
    <s v="USMO6485492540"/>
    <s v="1281562509410719"/>
    <s v=""/>
    <s v="BATCH_ID"/>
    <d v="2025-06-26T00:00:00"/>
    <d v="2025-06-27T00:00:00"/>
    <n v="0"/>
    <s v=""/>
    <s v=""/>
    <s v="3101594398"/>
    <s v="200011509441"/>
    <s v="0010"/>
    <s v="0060"/>
    <s v="R1"/>
    <s v="10-60"/>
    <x v="0"/>
    <x v="0"/>
    <n v="10719"/>
    <x v="0"/>
  </r>
  <r>
    <s v="12815625171"/>
    <s v="25177INV01AN"/>
    <s v="FA"/>
    <s v="R4"/>
    <d v="2025-06-26T00:00:00"/>
    <s v=""/>
    <s v="3106"/>
    <x v="0"/>
    <s v="10719"/>
    <s v="0"/>
    <n v="-5"/>
    <s v=""/>
    <n v="-5"/>
    <s v="USD"/>
    <s v="O1"/>
    <s v="USMO6560518780"/>
    <s v="1281562517110719"/>
    <s v=""/>
    <s v="BATCH_ID"/>
    <d v="2025-06-26T00:00:00"/>
    <d v="2025-06-27T00:00:00"/>
    <n v="0"/>
    <s v=""/>
    <s v=""/>
    <s v="3101699175"/>
    <s v="200012800450"/>
    <s v="0010"/>
    <s v="0060"/>
    <s v="R1"/>
    <s v="10-60"/>
    <x v="0"/>
    <x v="0"/>
    <n v="10719"/>
    <x v="0"/>
  </r>
  <r>
    <s v="12815625365"/>
    <s v="25177INV01AV"/>
    <s v="FA"/>
    <s v="R4"/>
    <d v="2025-06-26T00:00:00"/>
    <s v=""/>
    <s v="3106"/>
    <x v="0"/>
    <s v="10719"/>
    <s v="0"/>
    <n v="-5"/>
    <s v=""/>
    <n v="-5"/>
    <s v="USD"/>
    <s v="O1"/>
    <s v="USMO6485491210"/>
    <s v="1281562536510719"/>
    <s v=""/>
    <s v="BATCH_ID"/>
    <d v="2025-06-26T00:00:00"/>
    <d v="2025-06-27T00:00:00"/>
    <n v="0"/>
    <s v=""/>
    <s v=""/>
    <s v="3101482888"/>
    <s v="200013843384"/>
    <s v="0010"/>
    <s v="0060"/>
    <s v="R1"/>
    <s v="10-60"/>
    <x v="0"/>
    <x v="0"/>
    <n v="10719"/>
    <x v="0"/>
  </r>
  <r>
    <s v="12815625432"/>
    <s v="25177INV01A6"/>
    <s v="FA"/>
    <s v="R4"/>
    <d v="2025-06-26T00:00:00"/>
    <s v=""/>
    <s v="3106"/>
    <x v="0"/>
    <s v="10469"/>
    <s v="0"/>
    <n v="-5"/>
    <s v=""/>
    <n v="-5"/>
    <s v="USD"/>
    <s v="O1"/>
    <s v="USMO6561325190"/>
    <s v="1281562543210469"/>
    <s v=""/>
    <s v="BATCH_ID"/>
    <d v="2025-06-26T00:00:00"/>
    <d v="2025-06-27T00:00:00"/>
    <n v="0"/>
    <s v=""/>
    <s v=""/>
    <s v="3101483726"/>
    <s v="200014219964"/>
    <s v="0010"/>
    <s v="0060"/>
    <s v="R1"/>
    <s v="10-60"/>
    <x v="0"/>
    <x v="0"/>
    <n v="10469"/>
    <x v="2"/>
  </r>
  <r>
    <s v="12815625432"/>
    <s v="25177INV01A6"/>
    <s v="FA"/>
    <s v="R4"/>
    <d v="2025-06-26T00:00:00"/>
    <s v=""/>
    <s v="3106"/>
    <x v="1"/>
    <s v="10514"/>
    <s v="0"/>
    <n v="-5.74"/>
    <s v=""/>
    <n v="-5.74"/>
    <s v="USD"/>
    <s v="O1"/>
    <s v="USMO6561325190"/>
    <s v="1281562543210514"/>
    <s v=""/>
    <s v="BATCH_ID"/>
    <d v="2025-06-26T00:00:00"/>
    <d v="2025-06-27T00:00:00"/>
    <n v="0"/>
    <s v=""/>
    <s v=""/>
    <s v="3101483918"/>
    <s v="200014219964"/>
    <s v="0010"/>
    <s v="0060"/>
    <s v="R1"/>
    <s v="10-60"/>
    <x v="0"/>
    <x v="1"/>
    <n v="10514"/>
    <x v="1"/>
  </r>
  <r>
    <s v="12815625509"/>
    <s v="25177INV01AN"/>
    <s v="FA"/>
    <s v="R4"/>
    <d v="2025-06-26T00:00:00"/>
    <s v=""/>
    <s v="3106"/>
    <x v="0"/>
    <s v="10719"/>
    <s v="0"/>
    <n v="-5"/>
    <s v=""/>
    <n v="-5"/>
    <s v="USD"/>
    <s v="O1"/>
    <s v="USMO6485492210"/>
    <s v="1281562550910719"/>
    <s v=""/>
    <s v="BATCH_ID"/>
    <d v="2025-06-26T00:00:00"/>
    <d v="2025-06-27T00:00:00"/>
    <n v="0"/>
    <s v=""/>
    <s v=""/>
    <s v="3101479748"/>
    <s v="200014503474"/>
    <s v="0010"/>
    <s v="0060"/>
    <s v="R1"/>
    <s v="10-60"/>
    <x v="0"/>
    <x v="0"/>
    <n v="10719"/>
    <x v="0"/>
  </r>
  <r>
    <s v="12815625675"/>
    <s v="25177INV01A6"/>
    <s v="FA"/>
    <s v="R4"/>
    <d v="2025-06-26T00:00:00"/>
    <s v=""/>
    <s v="3106"/>
    <x v="0"/>
    <s v="10719"/>
    <s v="0"/>
    <n v="-7.65"/>
    <s v=""/>
    <n v="-7.65"/>
    <s v="USD"/>
    <s v="O1"/>
    <s v="USMO6560528710"/>
    <s v="1281562567510719"/>
    <s v=""/>
    <s v="BATCH_ID"/>
    <d v="2025-06-26T00:00:00"/>
    <d v="2025-06-27T00:00:00"/>
    <n v="0"/>
    <s v=""/>
    <s v=""/>
    <s v="3102170900"/>
    <s v="200015330935"/>
    <s v="0010"/>
    <s v="0060"/>
    <s v="R1"/>
    <s v="10-60"/>
    <x v="0"/>
    <x v="0"/>
    <n v="10719"/>
    <x v="0"/>
  </r>
  <r>
    <s v="12815625954"/>
    <s v="25177INV01AV"/>
    <s v="FA"/>
    <s v="R4"/>
    <d v="2025-06-26T00:00:00"/>
    <s v=""/>
    <s v="3106"/>
    <x v="0"/>
    <s v="10719"/>
    <s v="0"/>
    <n v="-5"/>
    <s v=""/>
    <n v="-5"/>
    <s v="USD"/>
    <s v="O1"/>
    <s v="USMO6485493590"/>
    <s v="1281562595410719"/>
    <s v=""/>
    <s v="BATCH_ID"/>
    <d v="2025-06-26T00:00:00"/>
    <d v="2025-06-27T00:00:00"/>
    <n v="0"/>
    <s v=""/>
    <s v=""/>
    <s v="3102308531"/>
    <s v="200016358091"/>
    <s v="0010"/>
    <s v="0060"/>
    <s v="R1"/>
    <s v="10-60"/>
    <x v="0"/>
    <x v="0"/>
    <n v="10719"/>
    <x v="0"/>
  </r>
  <r>
    <s v="12815626561"/>
    <s v="25178INV01BI"/>
    <s v="FA"/>
    <s v="R4"/>
    <d v="2025-06-27T00:00:00"/>
    <s v=""/>
    <s v="3106"/>
    <x v="0"/>
    <s v="10719"/>
    <s v="0"/>
    <n v="-5.41"/>
    <s v=""/>
    <n v="-5.41"/>
    <s v="USD"/>
    <s v="O1"/>
    <s v="USMO6560519570"/>
    <s v="1281562656110719"/>
    <s v=""/>
    <s v="BATCH_ID"/>
    <d v="2025-06-27T00:00:00"/>
    <d v="2025-06-30T00:00:00"/>
    <n v="0"/>
    <s v=""/>
    <s v=""/>
    <s v="3101496669"/>
    <s v="200011812506"/>
    <s v="0010"/>
    <s v="0060"/>
    <s v="R1"/>
    <s v="10-60"/>
    <x v="0"/>
    <x v="0"/>
    <n v="10719"/>
    <x v="0"/>
  </r>
  <r>
    <s v="12815626563"/>
    <s v="25178INV01BI"/>
    <s v="FA"/>
    <s v="R4"/>
    <d v="2025-06-27T00:00:00"/>
    <s v=""/>
    <s v="3106"/>
    <x v="0"/>
    <s v="10719"/>
    <s v="0"/>
    <n v="-5"/>
    <s v=""/>
    <n v="-5"/>
    <s v="USD"/>
    <s v="O1"/>
    <s v="USMO6562772091"/>
    <s v="1281562656310719"/>
    <s v=""/>
    <s v="BATCH_ID"/>
    <d v="2025-06-27T00:00:00"/>
    <d v="2025-06-30T00:00:00"/>
    <n v="0"/>
    <s v=""/>
    <s v=""/>
    <s v="3101497417"/>
    <s v="200011782139"/>
    <s v="0010"/>
    <s v="0060"/>
    <s v="R1"/>
    <s v="10-60"/>
    <x v="0"/>
    <x v="0"/>
    <n v="10719"/>
    <x v="0"/>
  </r>
  <r>
    <s v="12815626608"/>
    <s v="25178INV01BI"/>
    <s v="FA"/>
    <s v="R4"/>
    <d v="2025-06-27T00:00:00"/>
    <s v=""/>
    <s v="3106"/>
    <x v="0"/>
    <s v="10719"/>
    <s v="0"/>
    <n v="-5"/>
    <s v=""/>
    <n v="-5"/>
    <s v="USD"/>
    <s v="O1"/>
    <s v="USMO6560519091"/>
    <s v="1281562660810719"/>
    <s v=""/>
    <s v="BATCH_ID"/>
    <d v="2025-06-27T00:00:00"/>
    <d v="2025-06-30T00:00:00"/>
    <n v="0"/>
    <s v=""/>
    <s v=""/>
    <s v="3101671359"/>
    <s v="200011772932"/>
    <s v="0010"/>
    <s v="0060"/>
    <s v="R1"/>
    <s v="10-60"/>
    <x v="0"/>
    <x v="0"/>
    <n v="10719"/>
    <x v="0"/>
  </r>
  <r>
    <s v="12815626699"/>
    <s v="25178INV01BI"/>
    <s v="FA"/>
    <s v="R4"/>
    <d v="2025-06-27T00:00:00"/>
    <s v=""/>
    <s v="3106"/>
    <x v="0"/>
    <s v="10719"/>
    <s v="0"/>
    <n v="-5"/>
    <s v=""/>
    <n v="-5"/>
    <s v="USD"/>
    <s v="O1"/>
    <s v="USMO6575430001"/>
    <s v="1281562669910719"/>
    <s v=""/>
    <s v="BATCH_ID"/>
    <d v="2025-06-27T00:00:00"/>
    <d v="2025-06-30T00:00:00"/>
    <n v="0"/>
    <s v=""/>
    <s v=""/>
    <s v="3101611295"/>
    <s v="200011789191"/>
    <s v="0010"/>
    <s v="0060"/>
    <s v="R1"/>
    <s v="10-60"/>
    <x v="0"/>
    <x v="0"/>
    <n v="10719"/>
    <x v="0"/>
  </r>
  <r>
    <s v="12815626699"/>
    <s v="25178INV01BI"/>
    <s v="FA"/>
    <s v="R4"/>
    <d v="2025-06-27T00:00:00"/>
    <s v=""/>
    <s v="3106"/>
    <x v="1"/>
    <s v="10720"/>
    <s v="0"/>
    <n v="-5"/>
    <s v=""/>
    <n v="-5"/>
    <s v="USD"/>
    <s v="O1"/>
    <s v="USMO6575430001"/>
    <s v="1281562669910720"/>
    <s v=""/>
    <s v="BATCH_ID"/>
    <d v="2025-06-27T00:00:00"/>
    <d v="2025-06-30T00:00:00"/>
    <n v="0"/>
    <s v=""/>
    <s v=""/>
    <s v="3101611389"/>
    <s v="200011789191"/>
    <s v="0010"/>
    <s v="0060"/>
    <s v="R1"/>
    <s v="10-60"/>
    <x v="0"/>
    <x v="1"/>
    <n v="10720"/>
    <x v="3"/>
  </r>
  <r>
    <s v="12815626757"/>
    <s v="25178INV01BI"/>
    <s v="FA"/>
    <s v="R4"/>
    <d v="2025-06-27T00:00:00"/>
    <s v=""/>
    <s v="3106"/>
    <x v="0"/>
    <s v="10719"/>
    <s v="0"/>
    <n v="-5"/>
    <s v=""/>
    <n v="-5"/>
    <s v="USD"/>
    <s v="O1"/>
    <s v="USMO6562773951"/>
    <s v="1281562675710719"/>
    <s v=""/>
    <s v="BATCH_ID"/>
    <d v="2025-06-27T00:00:00"/>
    <d v="2025-06-30T00:00:00"/>
    <n v="0"/>
    <s v=""/>
    <s v=""/>
    <s v="3101604028"/>
    <s v="200014187492"/>
    <s v="0010"/>
    <s v="0060"/>
    <s v="R1"/>
    <s v="10-60"/>
    <x v="0"/>
    <x v="0"/>
    <n v="10719"/>
    <x v="0"/>
  </r>
  <r>
    <s v="12815626769"/>
    <s v="25178INV01BI"/>
    <s v="FA"/>
    <s v="R4"/>
    <d v="2025-06-27T00:00:00"/>
    <s v=""/>
    <s v="3106"/>
    <x v="0"/>
    <s v="10469"/>
    <s v="0"/>
    <n v="-5"/>
    <s v=""/>
    <n v="-5"/>
    <s v="USD"/>
    <s v="O1"/>
    <s v="USMO6561327030"/>
    <s v="1281562676910469"/>
    <s v=""/>
    <s v="BATCH_ID"/>
    <d v="2025-06-27T00:00:00"/>
    <d v="2025-06-30T00:00:00"/>
    <n v="0"/>
    <s v=""/>
    <s v=""/>
    <s v="3101625538"/>
    <s v="200014188839"/>
    <s v="0010"/>
    <s v="0060"/>
    <s v="R1"/>
    <s v="10-60"/>
    <x v="0"/>
    <x v="0"/>
    <n v="10469"/>
    <x v="2"/>
  </r>
  <r>
    <s v="12815626769"/>
    <s v="25178INV01BI"/>
    <s v="FA"/>
    <s v="R4"/>
    <d v="2025-06-27T00:00:00"/>
    <s v=""/>
    <s v="3106"/>
    <x v="1"/>
    <s v="10514"/>
    <s v="0"/>
    <n v="-5"/>
    <s v=""/>
    <n v="-5"/>
    <s v="USD"/>
    <s v="O1"/>
    <s v="USMO6561327030"/>
    <s v="1281562676910514"/>
    <s v=""/>
    <s v="BATCH_ID"/>
    <d v="2025-06-27T00:00:00"/>
    <d v="2025-06-30T00:00:00"/>
    <n v="0"/>
    <s v=""/>
    <s v=""/>
    <s v="3101625728"/>
    <s v="200014188839"/>
    <s v="0010"/>
    <s v="0060"/>
    <s v="R1"/>
    <s v="10-60"/>
    <x v="0"/>
    <x v="1"/>
    <n v="10514"/>
    <x v="1"/>
  </r>
  <r>
    <s v="12815626838"/>
    <s v="25178INV01A5"/>
    <s v="FA"/>
    <s v="R4"/>
    <d v="2025-06-27T00:00:00"/>
    <s v=""/>
    <s v="3106"/>
    <x v="0"/>
    <s v="10719"/>
    <s v="0"/>
    <n v="-5"/>
    <s v=""/>
    <n v="-5"/>
    <s v="USD"/>
    <s v="O1"/>
    <s v="USMO6560520360"/>
    <s v="1281562683810719"/>
    <s v=""/>
    <s v="BATCH_ID"/>
    <d v="2025-06-27T00:00:00"/>
    <d v="2025-06-30T00:00:00"/>
    <n v="0"/>
    <s v=""/>
    <s v=""/>
    <s v="3101491848"/>
    <s v="200013391830"/>
    <s v="0010"/>
    <s v="0060"/>
    <s v="R1"/>
    <s v="10-60"/>
    <x v="0"/>
    <x v="0"/>
    <n v="10719"/>
    <x v="0"/>
  </r>
  <r>
    <s v="12815626840"/>
    <s v="25178INV01BI"/>
    <s v="FA"/>
    <s v="R4"/>
    <d v="2025-06-27T00:00:00"/>
    <s v=""/>
    <s v="3106"/>
    <x v="0"/>
    <s v="10469"/>
    <s v="0"/>
    <n v="-5"/>
    <s v=""/>
    <n v="-5"/>
    <s v="USD"/>
    <s v="O1"/>
    <s v="USMO6561325630"/>
    <s v="1281562684010469"/>
    <s v=""/>
    <s v="BATCH_ID"/>
    <d v="2025-06-27T00:00:00"/>
    <d v="2025-06-30T00:00:00"/>
    <n v="0"/>
    <s v=""/>
    <s v=""/>
    <s v="3101584456"/>
    <s v="200014190215"/>
    <s v="0010"/>
    <s v="0060"/>
    <s v="C1"/>
    <s v="10-60"/>
    <x v="0"/>
    <x v="0"/>
    <n v="10469"/>
    <x v="2"/>
  </r>
  <r>
    <s v="12815626840"/>
    <s v="25178INV01BI"/>
    <s v="FA"/>
    <s v="R4"/>
    <d v="2025-06-27T00:00:00"/>
    <s v=""/>
    <s v="3106"/>
    <x v="1"/>
    <s v="10514"/>
    <s v="0"/>
    <n v="-5"/>
    <s v=""/>
    <n v="-5"/>
    <s v="USD"/>
    <s v="O1"/>
    <s v="USMO6561325630"/>
    <s v="1281562684010514"/>
    <s v=""/>
    <s v="BATCH_ID"/>
    <d v="2025-06-27T00:00:00"/>
    <d v="2025-06-30T00:00:00"/>
    <n v="0"/>
    <s v=""/>
    <s v=""/>
    <s v="3101584647"/>
    <s v="200014190215"/>
    <s v="0010"/>
    <s v="0060"/>
    <s v="C1"/>
    <s v="10-60"/>
    <x v="0"/>
    <x v="1"/>
    <n v="10514"/>
    <x v="1"/>
  </r>
  <r>
    <s v="12815626851"/>
    <s v="25178INV01BI"/>
    <s v="FA"/>
    <s v="R4"/>
    <d v="2025-06-27T00:00:00"/>
    <s v=""/>
    <s v="3106"/>
    <x v="0"/>
    <s v="10719"/>
    <s v="0"/>
    <n v="-8.99"/>
    <s v=""/>
    <n v="-8.99"/>
    <s v="USD"/>
    <s v="O1"/>
    <s v="USMO6568084651"/>
    <s v="1281562685110719"/>
    <s v=""/>
    <s v="BATCH_ID"/>
    <d v="2025-06-27T00:00:00"/>
    <d v="2025-06-30T00:00:00"/>
    <n v="0"/>
    <s v=""/>
    <s v=""/>
    <s v="3101613638"/>
    <s v="200014206011"/>
    <s v="0010"/>
    <s v="0060"/>
    <s v="R1"/>
    <s v="10-60"/>
    <x v="0"/>
    <x v="0"/>
    <n v="10719"/>
    <x v="0"/>
  </r>
  <r>
    <s v="12815626906"/>
    <s v="25178INV01BI"/>
    <s v="FA"/>
    <s v="R4"/>
    <d v="2025-06-27T00:00:00"/>
    <s v=""/>
    <s v="3106"/>
    <x v="0"/>
    <s v="10719"/>
    <s v="0"/>
    <n v="-10.18"/>
    <s v=""/>
    <n v="-10.18"/>
    <s v="USD"/>
    <s v="O1"/>
    <s v="USMO6571471901"/>
    <s v="1281562690610719"/>
    <s v=""/>
    <s v="BATCH_ID"/>
    <d v="2025-06-27T00:00:00"/>
    <d v="2025-06-30T00:00:00"/>
    <n v="0"/>
    <s v=""/>
    <s v=""/>
    <s v="3101581450"/>
    <s v="200014197350"/>
    <s v="0010"/>
    <s v="0060"/>
    <s v="R1"/>
    <s v="10-60"/>
    <x v="0"/>
    <x v="0"/>
    <n v="10719"/>
    <x v="0"/>
  </r>
  <r>
    <s v="12815626958"/>
    <s v="25178INV01BI"/>
    <s v="FA"/>
    <s v="R4"/>
    <d v="2025-06-27T00:00:00"/>
    <s v=""/>
    <s v="3106"/>
    <x v="0"/>
    <s v="10719"/>
    <s v="0"/>
    <n v="-5"/>
    <s v=""/>
    <n v="-5"/>
    <s v="USD"/>
    <s v="O1"/>
    <s v="USMO6560519510"/>
    <s v="1281562695810719"/>
    <s v=""/>
    <s v="BATCH_ID"/>
    <d v="2025-06-27T00:00:00"/>
    <d v="2025-06-30T00:00:00"/>
    <n v="0"/>
    <s v=""/>
    <s v=""/>
    <s v="3102319386"/>
    <s v="200015996784"/>
    <s v="0010"/>
    <s v="0060"/>
    <s v="R1"/>
    <s v="10-60"/>
    <x v="0"/>
    <x v="0"/>
    <n v="10719"/>
    <x v="0"/>
  </r>
  <r>
    <s v="12815626983"/>
    <s v="25178INV01BI"/>
    <s v="FA"/>
    <s v="R4"/>
    <d v="2025-06-27T00:00:00"/>
    <s v=""/>
    <s v="3106"/>
    <x v="1"/>
    <s v="10514"/>
    <s v="0"/>
    <n v="-5"/>
    <s v=""/>
    <n v="-5"/>
    <s v="USD"/>
    <s v="O1"/>
    <s v="USMO6561321250"/>
    <s v="1281562698310514"/>
    <s v=""/>
    <s v="BATCH_ID"/>
    <d v="2025-06-27T00:00:00"/>
    <d v="2025-06-30T00:00:00"/>
    <n v="0"/>
    <s v=""/>
    <s v=""/>
    <s v="3102239848"/>
    <s v="200016007292"/>
    <s v="0010"/>
    <s v="0060"/>
    <s v="R1"/>
    <s v="10-60"/>
    <x v="0"/>
    <x v="1"/>
    <n v="10514"/>
    <x v="1"/>
  </r>
  <r>
    <s v="12910572825"/>
    <s v="25153INV01AR"/>
    <s v="FA"/>
    <s v="R4"/>
    <d v="2025-06-02T00:00:00"/>
    <s v=""/>
    <s v="3106"/>
    <x v="1"/>
    <s v="10720"/>
    <s v="0"/>
    <n v="-5"/>
    <s v=""/>
    <n v="-5"/>
    <s v="USD"/>
    <s v="O1"/>
    <s v="USMO6384187061"/>
    <s v="1291057282510720"/>
    <s v=""/>
    <s v="BATCH_ID"/>
    <d v="2025-06-02T00:00:00"/>
    <d v="2025-06-03T00:00:00"/>
    <n v="0"/>
    <s v=""/>
    <s v=""/>
    <s v="3101503896"/>
    <s v="200012877938"/>
    <s v="0010"/>
    <s v="0060"/>
    <s v="R1"/>
    <s v="10-60"/>
    <x v="0"/>
    <x v="1"/>
    <n v="10720"/>
    <x v="3"/>
  </r>
  <r>
    <s v="12910572840"/>
    <s v="25153INV01AR"/>
    <s v="FA"/>
    <s v="R4"/>
    <d v="2025-06-02T00:00:00"/>
    <s v=""/>
    <s v="3106"/>
    <x v="1"/>
    <s v="10720"/>
    <s v="0"/>
    <n v="-5"/>
    <s v=""/>
    <n v="-5"/>
    <s v="USD"/>
    <s v="O1"/>
    <s v="USMO6384189251"/>
    <s v="1291057284010720"/>
    <s v=""/>
    <s v="BATCH_ID"/>
    <d v="2025-06-02T00:00:00"/>
    <d v="2025-06-03T00:00:00"/>
    <n v="0"/>
    <s v=""/>
    <s v=""/>
    <s v="3101675910"/>
    <s v="200012999096"/>
    <s v="0010"/>
    <s v="0060"/>
    <s v="R1"/>
    <s v="10-60"/>
    <x v="0"/>
    <x v="1"/>
    <n v="10720"/>
    <x v="3"/>
  </r>
  <r>
    <s v="12910572860"/>
    <s v="25153INV01AR"/>
    <s v="FA"/>
    <s v="R4"/>
    <d v="2025-06-02T00:00:00"/>
    <s v=""/>
    <s v="3106"/>
    <x v="0"/>
    <s v="10719"/>
    <s v="0"/>
    <n v="-5"/>
    <s v=""/>
    <n v="-5"/>
    <s v="USD"/>
    <s v="O1"/>
    <s v="USMO6390100001"/>
    <s v="1291057286010719"/>
    <s v=""/>
    <s v="BATCH_ID"/>
    <d v="2025-06-02T00:00:00"/>
    <d v="2025-06-03T00:00:00"/>
    <n v="0"/>
    <s v=""/>
    <s v=""/>
    <s v="3101583771"/>
    <s v="200012891079"/>
    <s v="0010"/>
    <s v="0060"/>
    <s v="R1"/>
    <s v="10-60"/>
    <x v="0"/>
    <x v="0"/>
    <n v="10719"/>
    <x v="0"/>
  </r>
  <r>
    <s v="12910572897"/>
    <s v="25153INV01AR"/>
    <s v="FA"/>
    <s v="R4"/>
    <d v="2025-06-02T00:00:00"/>
    <s v=""/>
    <s v="3106"/>
    <x v="1"/>
    <s v="10720"/>
    <s v="0"/>
    <n v="-5"/>
    <s v=""/>
    <n v="-5"/>
    <s v="USD"/>
    <s v="O1"/>
    <s v="USMO6384189201"/>
    <s v="1291057289710720"/>
    <s v=""/>
    <s v="BATCH_ID"/>
    <d v="2025-06-02T00:00:00"/>
    <d v="2025-06-03T00:00:00"/>
    <n v="0"/>
    <s v=""/>
    <s v=""/>
    <s v="3101673286"/>
    <s v="200012845695"/>
    <s v="0010"/>
    <s v="0060"/>
    <s v="R1"/>
    <s v="10-60"/>
    <x v="0"/>
    <x v="1"/>
    <n v="10720"/>
    <x v="3"/>
  </r>
  <r>
    <s v="12910573081"/>
    <s v="25153INV01AR"/>
    <s v="FA"/>
    <s v="R4"/>
    <d v="2025-06-02T00:00:00"/>
    <s v=""/>
    <s v="3106"/>
    <x v="0"/>
    <s v="10469"/>
    <s v="0"/>
    <n v="-5"/>
    <s v=""/>
    <n v="-5"/>
    <s v="USD"/>
    <s v="O1"/>
    <s v="USMO6561314890"/>
    <s v="1291057308110469"/>
    <s v=""/>
    <s v="BATCH_ID"/>
    <d v="2025-06-02T00:00:00"/>
    <d v="2025-06-03T00:00:00"/>
    <n v="0"/>
    <s v=""/>
    <s v=""/>
    <s v="3102183618"/>
    <s v="200015730225"/>
    <s v="0010"/>
    <s v="0060"/>
    <s v="R1"/>
    <s v="10-60"/>
    <x v="0"/>
    <x v="0"/>
    <n v="10469"/>
    <x v="2"/>
  </r>
  <r>
    <s v="12910573081"/>
    <s v="25153INV01AR"/>
    <s v="FA"/>
    <s v="R4"/>
    <d v="2025-06-02T00:00:00"/>
    <s v=""/>
    <s v="3106"/>
    <x v="1"/>
    <s v="10514"/>
    <s v="0"/>
    <n v="-5"/>
    <s v=""/>
    <n v="-5"/>
    <s v="USD"/>
    <s v="O1"/>
    <s v="USMO6561314890"/>
    <s v="1291057308110514"/>
    <s v=""/>
    <s v="BATCH_ID"/>
    <d v="2025-06-02T00:00:00"/>
    <d v="2025-06-03T00:00:00"/>
    <n v="0"/>
    <s v=""/>
    <s v=""/>
    <s v="3102183619"/>
    <s v="200015730225"/>
    <s v="0010"/>
    <s v="0060"/>
    <s v="R1"/>
    <s v="10-60"/>
    <x v="0"/>
    <x v="1"/>
    <n v="10514"/>
    <x v="1"/>
  </r>
  <r>
    <s v="12910573910"/>
    <s v="25156INV01AM"/>
    <s v="FA"/>
    <s v="R4"/>
    <d v="2025-06-05T00:00:00"/>
    <s v=""/>
    <s v="3106"/>
    <x v="0"/>
    <s v="10719"/>
    <s v="0"/>
    <n v="-5"/>
    <s v=""/>
    <n v="-5"/>
    <s v="USD"/>
    <s v="O1"/>
    <s v="USMO6576981640"/>
    <s v="1291057391010719"/>
    <s v=""/>
    <s v="BATCH_ID"/>
    <d v="2025-06-05T00:00:00"/>
    <d v="2025-06-06T00:00:00"/>
    <n v="0"/>
    <s v=""/>
    <s v=""/>
    <s v="3101481529"/>
    <s v="200011616071"/>
    <s v="0010"/>
    <s v="0060"/>
    <s v="R1"/>
    <s v="10-60"/>
    <x v="0"/>
    <x v="0"/>
    <n v="10719"/>
    <x v="0"/>
  </r>
  <r>
    <s v="12910574423"/>
    <s v="25156INV01AM"/>
    <s v="FA"/>
    <s v="R4"/>
    <d v="2025-06-05T00:00:00"/>
    <s v=""/>
    <s v="3106"/>
    <x v="0"/>
    <s v="10719"/>
    <s v="0"/>
    <n v="-5"/>
    <s v=""/>
    <n v="-5"/>
    <s v="USD"/>
    <s v="O1"/>
    <s v="USMO6576962240"/>
    <s v="1291057442310719"/>
    <s v=""/>
    <s v="BATCH_ID"/>
    <d v="2025-06-05T00:00:00"/>
    <d v="2025-06-06T00:00:00"/>
    <n v="0"/>
    <s v=""/>
    <s v=""/>
    <s v="3102138091"/>
    <s v="200015507532"/>
    <s v="0010"/>
    <s v="0060"/>
    <s v="R1"/>
    <s v="10-60"/>
    <x v="0"/>
    <x v="0"/>
    <n v="10719"/>
    <x v="0"/>
  </r>
  <r>
    <s v="12910576817"/>
    <s v="25163INV01AU"/>
    <s v="FA"/>
    <s v="R4"/>
    <d v="2025-06-12T00:00:00"/>
    <s v=""/>
    <s v="3106"/>
    <x v="0"/>
    <s v="10469"/>
    <s v="0"/>
    <n v="-5"/>
    <s v=""/>
    <n v="-5"/>
    <s v="USD"/>
    <s v="O1"/>
    <s v="USMO6561314090"/>
    <s v="1291057681710469"/>
    <s v=""/>
    <s v="BATCH_ID"/>
    <d v="2025-06-12T00:00:00"/>
    <d v="2025-06-13T00:00:00"/>
    <n v="0"/>
    <s v=""/>
    <s v=""/>
    <s v="3101521383"/>
    <s v="200012250631"/>
    <s v="0010"/>
    <s v="0060"/>
    <s v="R1"/>
    <s v="10-60"/>
    <x v="0"/>
    <x v="0"/>
    <n v="10469"/>
    <x v="2"/>
  </r>
  <r>
    <s v="12910576817"/>
    <s v="25163INV01AU"/>
    <s v="FA"/>
    <s v="R4"/>
    <d v="2025-06-12T00:00:00"/>
    <s v=""/>
    <s v="3106"/>
    <x v="1"/>
    <s v="10514"/>
    <s v="0"/>
    <n v="-5"/>
    <s v=""/>
    <n v="-5"/>
    <s v="USD"/>
    <s v="O1"/>
    <s v="USMO6561314090"/>
    <s v="1291057681710514"/>
    <s v=""/>
    <s v="BATCH_ID"/>
    <d v="2025-06-12T00:00:00"/>
    <d v="2025-06-13T00:00:00"/>
    <n v="0"/>
    <s v=""/>
    <s v=""/>
    <s v="3101521295"/>
    <s v="200012250631"/>
    <s v="0010"/>
    <s v="0060"/>
    <s v="R1"/>
    <s v="10-60"/>
    <x v="0"/>
    <x v="1"/>
    <n v="10514"/>
    <x v="1"/>
  </r>
  <r>
    <s v="12910579773"/>
    <s v="25167INV01BM"/>
    <s v="FA"/>
    <s v="R4"/>
    <d v="2025-06-16T00:00:00"/>
    <s v=""/>
    <s v="3106"/>
    <x v="0"/>
    <s v="10469"/>
    <s v="0"/>
    <n v="-5"/>
    <s v=""/>
    <n v="-5"/>
    <s v="USD"/>
    <s v="O1"/>
    <s v="USMO6561321110"/>
    <s v="1291057977310469"/>
    <s v=""/>
    <s v="BATCH_ID"/>
    <d v="2025-06-16T00:00:00"/>
    <d v="2025-06-17T00:00:00"/>
    <n v="0"/>
    <s v=""/>
    <s v=""/>
    <s v="3101573491"/>
    <s v="200012080228"/>
    <s v="0010"/>
    <s v="0060"/>
    <s v="R1"/>
    <s v="10-60"/>
    <x v="0"/>
    <x v="0"/>
    <n v="10469"/>
    <x v="2"/>
  </r>
  <r>
    <s v="12910579773"/>
    <s v="25167INV01BM"/>
    <s v="FA"/>
    <s v="R4"/>
    <d v="2025-06-16T00:00:00"/>
    <s v=""/>
    <s v="3106"/>
    <x v="1"/>
    <s v="10514"/>
    <s v="0"/>
    <n v="-5"/>
    <s v=""/>
    <n v="-5"/>
    <s v="USD"/>
    <s v="O1"/>
    <s v="USMO6561321110"/>
    <s v="1291057977310514"/>
    <s v=""/>
    <s v="BATCH_ID"/>
    <d v="2025-06-16T00:00:00"/>
    <d v="2025-06-17T00:00:00"/>
    <n v="0"/>
    <s v=""/>
    <s v=""/>
    <s v="3101573680"/>
    <s v="200012080228"/>
    <s v="0010"/>
    <s v="0060"/>
    <s v="R1"/>
    <s v="10-60"/>
    <x v="0"/>
    <x v="1"/>
    <n v="10514"/>
    <x v="1"/>
  </r>
  <r>
    <s v="12910579960"/>
    <s v="25167INV01BM"/>
    <s v="FA"/>
    <s v="R4"/>
    <d v="2025-06-16T00:00:00"/>
    <s v=""/>
    <s v="3106"/>
    <x v="1"/>
    <s v="10514"/>
    <s v="0"/>
    <n v="-5"/>
    <s v=""/>
    <n v="-5"/>
    <s v="USD"/>
    <s v="O1"/>
    <s v="USMO6561320470"/>
    <s v="1291057996010514"/>
    <s v=""/>
    <s v="BATCH_ID"/>
    <d v="2025-06-16T00:00:00"/>
    <d v="2025-06-17T00:00:00"/>
    <n v="0"/>
    <s v=""/>
    <s v=""/>
    <s v="3101662118"/>
    <s v="200013057563"/>
    <s v="0010"/>
    <s v="0060"/>
    <s v="R1"/>
    <s v="10-60"/>
    <x v="0"/>
    <x v="1"/>
    <n v="10514"/>
    <x v="1"/>
  </r>
  <r>
    <s v="12910579960"/>
    <s v="25167INV01BM"/>
    <s v="FA"/>
    <s v="R4"/>
    <d v="2025-06-16T00:00:00"/>
    <s v=""/>
    <s v="3106"/>
    <x v="0"/>
    <s v="10469"/>
    <s v="0"/>
    <n v="-5"/>
    <s v=""/>
    <n v="-5"/>
    <s v="USD"/>
    <s v="O1"/>
    <s v="USMO6561320470"/>
    <s v="1291057996010469"/>
    <s v=""/>
    <s v="BATCH_ID"/>
    <d v="2025-06-16T00:00:00"/>
    <d v="2025-06-17T00:00:00"/>
    <n v="0"/>
    <s v=""/>
    <s v=""/>
    <s v="3101661923"/>
    <s v="200013057563"/>
    <s v="0010"/>
    <s v="0060"/>
    <s v="R1"/>
    <s v="10-60"/>
    <x v="0"/>
    <x v="0"/>
    <n v="10469"/>
    <x v="2"/>
  </r>
  <r>
    <s v="12910579982"/>
    <s v="25167INV01BM"/>
    <s v="FA"/>
    <s v="R4"/>
    <d v="2025-06-16T00:00:00"/>
    <s v=""/>
    <s v="3106"/>
    <x v="1"/>
    <s v="10514"/>
    <s v="0"/>
    <n v="-5"/>
    <s v=""/>
    <n v="-5"/>
    <s v="USD"/>
    <s v="O1"/>
    <s v="USMO6561321120"/>
    <s v="1291057998210514"/>
    <s v=""/>
    <s v="BATCH_ID"/>
    <d v="2025-06-16T00:00:00"/>
    <d v="2025-06-17T00:00:00"/>
    <n v="0"/>
    <s v=""/>
    <s v=""/>
    <s v="3101652623"/>
    <s v="200013064924"/>
    <s v="0010"/>
    <s v="0060"/>
    <s v="R1"/>
    <s v="10-60"/>
    <x v="0"/>
    <x v="1"/>
    <n v="10514"/>
    <x v="1"/>
  </r>
  <r>
    <s v="12910579982"/>
    <s v="25167INV01BM"/>
    <s v="FA"/>
    <s v="R4"/>
    <d v="2025-06-16T00:00:00"/>
    <s v=""/>
    <s v="3106"/>
    <x v="0"/>
    <s v="10469"/>
    <s v="0"/>
    <n v="-5"/>
    <s v=""/>
    <n v="-5"/>
    <s v="USD"/>
    <s v="O1"/>
    <s v="USMO6561321120"/>
    <s v="1291057998210469"/>
    <s v=""/>
    <s v="BATCH_ID"/>
    <d v="2025-06-16T00:00:00"/>
    <d v="2025-06-17T00:00:00"/>
    <n v="0"/>
    <s v=""/>
    <s v=""/>
    <s v="3101652528"/>
    <s v="200013064924"/>
    <s v="0010"/>
    <s v="0060"/>
    <s v="R1"/>
    <s v="10-60"/>
    <x v="0"/>
    <x v="0"/>
    <n v="10469"/>
    <x v="2"/>
  </r>
  <r>
    <s v="12910580113"/>
    <s v="25167INV01BM"/>
    <s v="FA"/>
    <s v="R4"/>
    <d v="2025-06-16T00:00:00"/>
    <s v=""/>
    <s v="3106"/>
    <x v="0"/>
    <s v="10469"/>
    <s v="0"/>
    <n v="-5"/>
    <s v=""/>
    <n v="-5"/>
    <s v="USD"/>
    <s v="O1"/>
    <s v="USMO6561321040"/>
    <s v="1291058011310469"/>
    <s v=""/>
    <s v="BATCH_ID"/>
    <d v="2025-06-16T00:00:00"/>
    <d v="2025-06-17T00:00:00"/>
    <n v="0"/>
    <s v=""/>
    <s v=""/>
    <s v="3101671795"/>
    <s v="200014586560"/>
    <s v="0010"/>
    <s v="0060"/>
    <s v="R1"/>
    <s v="10-60"/>
    <x v="0"/>
    <x v="0"/>
    <n v="10469"/>
    <x v="2"/>
  </r>
  <r>
    <s v="12910580113"/>
    <s v="25167INV01BM"/>
    <s v="FA"/>
    <s v="R4"/>
    <d v="2025-06-16T00:00:00"/>
    <s v=""/>
    <s v="3106"/>
    <x v="1"/>
    <s v="10514"/>
    <s v="0"/>
    <n v="-5"/>
    <s v=""/>
    <n v="-5"/>
    <s v="USD"/>
    <s v="O1"/>
    <s v="USMO6561321040"/>
    <s v="1291058011310514"/>
    <s v=""/>
    <s v="BATCH_ID"/>
    <d v="2025-06-16T00:00:00"/>
    <d v="2025-06-17T00:00:00"/>
    <n v="0"/>
    <s v=""/>
    <s v=""/>
    <s v="3101671714"/>
    <s v="200014586560"/>
    <s v="0010"/>
    <s v="0060"/>
    <s v="R1"/>
    <s v="10-60"/>
    <x v="0"/>
    <x v="1"/>
    <n v="10514"/>
    <x v="1"/>
  </r>
  <r>
    <s v="12910581862"/>
    <s v="25168INV01BL"/>
    <s v="FA"/>
    <s v="R4"/>
    <d v="2025-06-17T00:00:00"/>
    <s v=""/>
    <s v="3106"/>
    <x v="1"/>
    <s v="10720"/>
    <s v="0"/>
    <n v="-7.66"/>
    <s v=""/>
    <n v="-7.66"/>
    <s v="USD"/>
    <s v="O1"/>
    <s v="USMO6370120381"/>
    <s v="1291058186210720"/>
    <s v=""/>
    <s v="BATCH_ID"/>
    <d v="2025-06-17T00:00:00"/>
    <d v="2025-06-18T00:00:00"/>
    <n v="0"/>
    <s v=""/>
    <s v=""/>
    <s v="3101687982"/>
    <s v="200010952675"/>
    <s v="0010"/>
    <s v="0060"/>
    <s v="R1"/>
    <s v="10-60"/>
    <x v="0"/>
    <x v="1"/>
    <n v="10720"/>
    <x v="3"/>
  </r>
  <r>
    <s v="12910581887"/>
    <s v="25168INV01BL"/>
    <s v="FA"/>
    <s v="R4"/>
    <d v="2025-06-17T00:00:00"/>
    <s v=""/>
    <s v="3106"/>
    <x v="0"/>
    <s v="10719"/>
    <s v="0"/>
    <n v="-5.03"/>
    <s v=""/>
    <n v="-5.03"/>
    <s v="USD"/>
    <s v="O1"/>
    <s v="USMO6560528950"/>
    <s v="1291058188710719"/>
    <s v=""/>
    <s v="BATCH_ID"/>
    <d v="2025-06-17T00:00:00"/>
    <d v="2025-06-18T00:00:00"/>
    <n v="0"/>
    <s v=""/>
    <s v=""/>
    <s v="3101671916"/>
    <s v="200010972095"/>
    <s v="0010"/>
    <s v="0060"/>
    <s v="R1"/>
    <s v="10-60"/>
    <x v="0"/>
    <x v="0"/>
    <n v="10719"/>
    <x v="0"/>
  </r>
  <r>
    <s v="12910581949"/>
    <s v="25168INV01BL"/>
    <s v="FA"/>
    <s v="R4"/>
    <d v="2025-06-17T00:00:00"/>
    <s v=""/>
    <s v="3106"/>
    <x v="0"/>
    <s v="10469"/>
    <s v="0"/>
    <n v="-5"/>
    <s v=""/>
    <n v="-5"/>
    <s v="USD"/>
    <s v="O1"/>
    <s v="USMO6561311700"/>
    <s v="1291058194910469"/>
    <s v=""/>
    <s v="BATCH_ID"/>
    <d v="2025-06-17T00:00:00"/>
    <d v="2025-06-18T00:00:00"/>
    <n v="0"/>
    <s v=""/>
    <s v=""/>
    <s v="3101655853"/>
    <s v="200010950679"/>
    <s v="0010"/>
    <s v="0060"/>
    <s v="R1"/>
    <s v="10-60"/>
    <x v="0"/>
    <x v="0"/>
    <n v="10469"/>
    <x v="2"/>
  </r>
  <r>
    <s v="12910581949"/>
    <s v="25168INV01BL"/>
    <s v="FA"/>
    <s v="R4"/>
    <d v="2025-06-17T00:00:00"/>
    <s v=""/>
    <s v="3106"/>
    <x v="1"/>
    <s v="10514"/>
    <s v="0"/>
    <n v="-5"/>
    <s v=""/>
    <n v="-5"/>
    <s v="USD"/>
    <s v="O1"/>
    <s v="USMO6561311700"/>
    <s v="1291058194910514"/>
    <s v=""/>
    <s v="BATCH_ID"/>
    <d v="2025-06-17T00:00:00"/>
    <d v="2025-06-18T00:00:00"/>
    <n v="0"/>
    <s v=""/>
    <s v=""/>
    <s v="3101655948"/>
    <s v="200010950679"/>
    <s v="0010"/>
    <s v="0060"/>
    <s v="R1"/>
    <s v="10-60"/>
    <x v="0"/>
    <x v="1"/>
    <n v="10514"/>
    <x v="1"/>
  </r>
  <r>
    <s v="12910582019"/>
    <s v="25168INV01BA"/>
    <s v="FA"/>
    <s v="R4"/>
    <d v="2025-06-17T00:00:00"/>
    <s v=""/>
    <s v="3106"/>
    <x v="1"/>
    <s v="10514"/>
    <s v="0"/>
    <n v="-5"/>
    <s v=""/>
    <n v="-5"/>
    <s v="USD"/>
    <s v="O1"/>
    <s v="USMO6561311190"/>
    <s v="1291058201910514"/>
    <s v=""/>
    <s v="BATCH_ID"/>
    <d v="2025-06-17T00:00:00"/>
    <d v="2025-06-18T00:00:00"/>
    <n v="0"/>
    <s v=""/>
    <s v=""/>
    <s v="3101629293"/>
    <s v="200012113896"/>
    <s v="0010"/>
    <s v="0060"/>
    <s v="R1"/>
    <s v="10-60"/>
    <x v="0"/>
    <x v="1"/>
    <n v="10514"/>
    <x v="1"/>
  </r>
  <r>
    <s v="12910582019"/>
    <s v="25168INV01BA"/>
    <s v="FA"/>
    <s v="R4"/>
    <d v="2025-06-17T00:00:00"/>
    <s v=""/>
    <s v="3106"/>
    <x v="0"/>
    <s v="10469"/>
    <s v="0"/>
    <n v="-5"/>
    <s v=""/>
    <n v="-5"/>
    <s v="USD"/>
    <s v="O1"/>
    <s v="USMO6561311190"/>
    <s v="1291058201910469"/>
    <s v=""/>
    <s v="BATCH_ID"/>
    <d v="2025-06-17T00:00:00"/>
    <d v="2025-06-18T00:00:00"/>
    <n v="0"/>
    <s v=""/>
    <s v=""/>
    <s v="3101629479"/>
    <s v="200012113896"/>
    <s v="0010"/>
    <s v="0060"/>
    <s v="R1"/>
    <s v="10-60"/>
    <x v="0"/>
    <x v="0"/>
    <n v="10469"/>
    <x v="2"/>
  </r>
  <r>
    <s v="12910582024"/>
    <s v="25168INV01BL"/>
    <s v="FA"/>
    <s v="R4"/>
    <d v="2025-06-17T00:00:00"/>
    <s v=""/>
    <s v="3106"/>
    <x v="0"/>
    <s v="10719"/>
    <s v="0"/>
    <n v="-5"/>
    <s v=""/>
    <n v="-5"/>
    <s v="USD"/>
    <s v="O1"/>
    <s v="USMO6485493730"/>
    <s v="1291058202410719"/>
    <s v=""/>
    <s v="BATCH_ID"/>
    <d v="2025-06-17T00:00:00"/>
    <d v="2025-06-18T00:00:00"/>
    <n v="0"/>
    <s v=""/>
    <s v=""/>
    <s v="3101517076"/>
    <s v="200010948566"/>
    <s v="0010"/>
    <s v="0060"/>
    <s v="R1"/>
    <s v="10-60"/>
    <x v="0"/>
    <x v="0"/>
    <n v="10719"/>
    <x v="0"/>
  </r>
  <r>
    <s v="12910582109"/>
    <s v="25168INV01BL"/>
    <s v="FA"/>
    <s v="R4"/>
    <d v="2025-06-17T00:00:00"/>
    <s v=""/>
    <s v="3106"/>
    <x v="1"/>
    <s v="10720"/>
    <s v="0"/>
    <n v="-5"/>
    <s v=""/>
    <n v="-5"/>
    <s v="USD"/>
    <s v="O1"/>
    <s v="USMO6370120201"/>
    <s v="1291058210910720"/>
    <s v=""/>
    <s v="BATCH_ID"/>
    <d v="2025-06-17T00:00:00"/>
    <d v="2025-06-18T00:00:00"/>
    <n v="0"/>
    <s v=""/>
    <s v=""/>
    <s v="3101515379"/>
    <s v="200012293268"/>
    <s v="0010"/>
    <s v="0060"/>
    <s v="R1"/>
    <s v="10-60"/>
    <x v="0"/>
    <x v="1"/>
    <n v="10720"/>
    <x v="3"/>
  </r>
  <r>
    <s v="12910582111"/>
    <s v="25168INV01BA"/>
    <s v="FA"/>
    <s v="R4"/>
    <d v="2025-06-17T00:00:00"/>
    <s v=""/>
    <s v="3106"/>
    <x v="1"/>
    <s v="10720"/>
    <s v="0"/>
    <n v="-5"/>
    <s v=""/>
    <n v="-5"/>
    <s v="USD"/>
    <s v="O1"/>
    <s v="USMO6370120291"/>
    <s v="1291058211110720"/>
    <s v=""/>
    <s v="BATCH_ID"/>
    <d v="2025-06-17T00:00:00"/>
    <d v="2025-06-18T00:00:00"/>
    <n v="0"/>
    <s v=""/>
    <s v=""/>
    <s v="3101652747"/>
    <s v="200012109597"/>
    <s v="0010"/>
    <s v="0060"/>
    <s v="R1"/>
    <s v="10-60"/>
    <x v="0"/>
    <x v="1"/>
    <n v="10720"/>
    <x v="3"/>
  </r>
  <r>
    <s v="12910582209"/>
    <s v="25168INV01BA"/>
    <s v="FA"/>
    <s v="R4"/>
    <d v="2025-06-17T00:00:00"/>
    <s v=""/>
    <s v="3106"/>
    <x v="1"/>
    <s v="10514"/>
    <s v="0"/>
    <n v="-5"/>
    <s v=""/>
    <n v="-5"/>
    <s v="USD"/>
    <s v="O1"/>
    <s v="USMO6561311790"/>
    <s v="1291058220910514"/>
    <s v=""/>
    <s v="BATCH_ID"/>
    <d v="2025-06-17T00:00:00"/>
    <d v="2025-06-18T00:00:00"/>
    <n v="0"/>
    <s v=""/>
    <s v=""/>
    <s v="3101687005"/>
    <s v="200013233982"/>
    <s v="0010"/>
    <s v="0060"/>
    <s v="R1"/>
    <s v="10-60"/>
    <x v="0"/>
    <x v="1"/>
    <n v="10514"/>
    <x v="1"/>
  </r>
  <r>
    <s v="12910582209"/>
    <s v="25168INV01BA"/>
    <s v="FA"/>
    <s v="R4"/>
    <d v="2025-06-17T00:00:00"/>
    <s v=""/>
    <s v="3106"/>
    <x v="0"/>
    <s v="10469"/>
    <s v="0"/>
    <n v="-5"/>
    <s v=""/>
    <n v="-5"/>
    <s v="USD"/>
    <s v="O1"/>
    <s v="USMO6561311790"/>
    <s v="1291058220910469"/>
    <s v=""/>
    <s v="BATCH_ID"/>
    <d v="2025-06-17T00:00:00"/>
    <d v="2025-06-18T00:00:00"/>
    <n v="0"/>
    <s v=""/>
    <s v=""/>
    <s v="3101686840"/>
    <s v="200013233982"/>
    <s v="0010"/>
    <s v="0060"/>
    <s v="R1"/>
    <s v="10-60"/>
    <x v="0"/>
    <x v="0"/>
    <n v="10469"/>
    <x v="2"/>
  </r>
  <r>
    <s v="12910582255"/>
    <s v="25168INV01BA"/>
    <s v="FA"/>
    <s v="R4"/>
    <d v="2025-06-17T00:00:00"/>
    <s v=""/>
    <s v="3106"/>
    <x v="0"/>
    <s v="10719"/>
    <s v="0"/>
    <n v="-14.91"/>
    <s v=""/>
    <n v="-14.91"/>
    <s v="USD"/>
    <s v="O1"/>
    <s v="USMO6565351541"/>
    <s v="1291058225510719"/>
    <s v=""/>
    <s v="BATCH_ID"/>
    <d v="2025-06-17T00:00:00"/>
    <d v="2025-06-18T00:00:00"/>
    <n v="0"/>
    <s v=""/>
    <s v=""/>
    <s v="3101556532"/>
    <s v="200013251695"/>
    <s v="0010"/>
    <s v="0060"/>
    <s v="R1"/>
    <s v="10-60"/>
    <x v="0"/>
    <x v="0"/>
    <n v="10719"/>
    <x v="0"/>
  </r>
  <r>
    <s v="12910582295"/>
    <s v="25168INV01BA"/>
    <s v="FA"/>
    <s v="R4"/>
    <d v="2025-06-17T00:00:00"/>
    <s v=""/>
    <s v="3106"/>
    <x v="1"/>
    <s v="10720"/>
    <s v="0"/>
    <n v="-7.82"/>
    <s v=""/>
    <n v="-7.82"/>
    <s v="USD"/>
    <s v="O1"/>
    <s v="USMO6370120061"/>
    <s v="1291058229510720"/>
    <s v=""/>
    <s v="BATCH_ID"/>
    <d v="2025-06-17T00:00:00"/>
    <d v="2025-06-18T00:00:00"/>
    <n v="0"/>
    <s v=""/>
    <s v=""/>
    <s v="3101646443"/>
    <s v="200013241241"/>
    <s v="0010"/>
    <s v="0060"/>
    <s v="R1"/>
    <s v="10-60"/>
    <x v="0"/>
    <x v="1"/>
    <n v="10720"/>
    <x v="3"/>
  </r>
  <r>
    <s v="12910582564"/>
    <s v="25168INV01BA"/>
    <s v="FA"/>
    <s v="R4"/>
    <d v="2025-06-17T00:00:00"/>
    <s v=""/>
    <s v="3106"/>
    <x v="0"/>
    <s v="10469"/>
    <s v="0"/>
    <n v="-5"/>
    <s v=""/>
    <n v="-5"/>
    <s v="USD"/>
    <s v="O1"/>
    <s v="USMO6561312190"/>
    <s v="1291058256410469"/>
    <s v=""/>
    <s v="BATCH_ID"/>
    <d v="2025-06-17T00:00:00"/>
    <d v="2025-06-18T00:00:00"/>
    <n v="0"/>
    <s v=""/>
    <s v=""/>
    <s v="3101700557"/>
    <s v="200014519264"/>
    <s v="0010"/>
    <s v="0060"/>
    <s v="R1"/>
    <s v="10-60"/>
    <x v="0"/>
    <x v="0"/>
    <n v="10469"/>
    <x v="2"/>
  </r>
  <r>
    <s v="12910582564"/>
    <s v="25168INV01BA"/>
    <s v="FA"/>
    <s v="R4"/>
    <d v="2025-06-17T00:00:00"/>
    <s v=""/>
    <s v="3106"/>
    <x v="1"/>
    <s v="10514"/>
    <s v="0"/>
    <n v="-5"/>
    <s v=""/>
    <n v="-5"/>
    <s v="USD"/>
    <s v="O1"/>
    <s v="USMO6561312190"/>
    <s v="1291058256410514"/>
    <s v=""/>
    <s v="BATCH_ID"/>
    <d v="2025-06-17T00:00:00"/>
    <d v="2025-06-18T00:00:00"/>
    <n v="0"/>
    <s v=""/>
    <s v=""/>
    <s v="3101700396"/>
    <s v="200014519264"/>
    <s v="0010"/>
    <s v="0060"/>
    <s v="R1"/>
    <s v="10-60"/>
    <x v="0"/>
    <x v="1"/>
    <n v="10514"/>
    <x v="1"/>
  </r>
  <r>
    <s v="12910584674"/>
    <s v="25176INV01AJ"/>
    <s v="FA"/>
    <s v="R4"/>
    <d v="2025-06-25T00:00:00"/>
    <s v=""/>
    <s v="3106"/>
    <x v="0"/>
    <s v="10719"/>
    <s v="0"/>
    <n v="-5.24"/>
    <s v=""/>
    <n v="-5.24"/>
    <s v="USD"/>
    <s v="O1"/>
    <s v="USMO6485492170"/>
    <s v="1291058467410719"/>
    <s v=""/>
    <s v="BATCH_ID"/>
    <d v="2025-06-25T00:00:00"/>
    <d v="2025-06-26T00:00:00"/>
    <n v="0"/>
    <s v=""/>
    <s v=""/>
    <s v="3101587392"/>
    <s v="200012462962"/>
    <s v="0010"/>
    <s v="0060"/>
    <s v="R1"/>
    <s v="10-60"/>
    <x v="0"/>
    <x v="0"/>
    <n v="10719"/>
    <x v="0"/>
  </r>
  <r>
    <s v="12910584717"/>
    <s v="25176INV01AJ"/>
    <s v="FA"/>
    <s v="R4"/>
    <d v="2025-06-25T00:00:00"/>
    <s v=""/>
    <s v="3106"/>
    <x v="0"/>
    <s v="10719"/>
    <s v="0"/>
    <n v="-5"/>
    <s v=""/>
    <n v="-5"/>
    <s v="USD"/>
    <s v="O1"/>
    <s v="USMO6570573590"/>
    <s v="1291058471710719"/>
    <s v=""/>
    <s v="BATCH_ID"/>
    <d v="2025-06-25T00:00:00"/>
    <d v="2025-06-26T00:00:00"/>
    <n v="0"/>
    <s v=""/>
    <s v=""/>
    <s v="3102060296"/>
    <s v="200015111939"/>
    <s v="0010"/>
    <s v="0060"/>
    <s v="R1"/>
    <s v="10-60"/>
    <x v="0"/>
    <x v="0"/>
    <n v="10719"/>
    <x v="0"/>
  </r>
  <r>
    <s v="12910584729"/>
    <s v="25176INV01AJ"/>
    <s v="FA"/>
    <s v="R4"/>
    <d v="2025-06-25T00:00:00"/>
    <s v=""/>
    <s v="3106"/>
    <x v="0"/>
    <s v="10719"/>
    <s v="0"/>
    <n v="-5"/>
    <s v=""/>
    <n v="-5"/>
    <s v="USD"/>
    <s v="O1"/>
    <s v="USMO6485445010"/>
    <s v="1291058472910719"/>
    <s v=""/>
    <s v="BATCH_ID"/>
    <d v="2025-06-25T00:00:00"/>
    <d v="2025-06-26T00:00:00"/>
    <n v="0"/>
    <s v=""/>
    <s v=""/>
    <s v="3102053204"/>
    <s v="200015089333"/>
    <s v="0010"/>
    <s v="0060"/>
    <s v="C1"/>
    <s v="10-60"/>
    <x v="0"/>
    <x v="0"/>
    <n v="10719"/>
    <x v="0"/>
  </r>
  <r>
    <s v="12910584816"/>
    <s v="25176INV01AJ"/>
    <s v="FA"/>
    <s v="R4"/>
    <d v="2025-06-25T00:00:00"/>
    <s v=""/>
    <s v="3106"/>
    <x v="0"/>
    <s v="10719"/>
    <s v="0"/>
    <n v="-8.4499999999999993"/>
    <s v=""/>
    <n v="-8.4499999999999993"/>
    <s v="USD"/>
    <s v="O1"/>
    <s v="USMO6560529000"/>
    <s v="1291058481610719"/>
    <s v=""/>
    <s v="BATCH_ID"/>
    <d v="2025-06-25T00:00:00"/>
    <d v="2025-06-26T00:00:00"/>
    <n v="0"/>
    <s v=""/>
    <s v=""/>
    <s v="3102272536"/>
    <s v="200016178010"/>
    <s v="0010"/>
    <s v="0060"/>
    <s v="R1"/>
    <s v="10-60"/>
    <x v="0"/>
    <x v="0"/>
    <n v="10719"/>
    <x v="0"/>
  </r>
  <r>
    <s v="12910584820"/>
    <s v="25176INV01AJ"/>
    <s v="FA"/>
    <s v="R4"/>
    <d v="2025-06-25T00:00:00"/>
    <s v=""/>
    <s v="3106"/>
    <x v="0"/>
    <s v="10719"/>
    <s v="0"/>
    <n v="-5"/>
    <s v=""/>
    <n v="-5"/>
    <s v="USD"/>
    <s v="O1"/>
    <s v="USMO6485473340"/>
    <s v="1291058482010719"/>
    <s v=""/>
    <s v="BATCH_ID"/>
    <d v="2025-06-25T00:00:00"/>
    <d v="2025-06-26T00:00:00"/>
    <n v="0"/>
    <s v=""/>
    <s v=""/>
    <s v="3102273500"/>
    <s v="200016179620"/>
    <s v="0010"/>
    <s v="0060"/>
    <s v="R1"/>
    <s v="10-60"/>
    <x v="0"/>
    <x v="0"/>
    <n v="10719"/>
    <x v="0"/>
  </r>
  <r>
    <s v="12910584828"/>
    <s v="25176INV01AJ"/>
    <s v="FA"/>
    <s v="R4"/>
    <d v="2025-06-25T00:00:00"/>
    <s v=""/>
    <s v="3106"/>
    <x v="0"/>
    <s v="10719"/>
    <s v="0"/>
    <n v="-5"/>
    <s v=""/>
    <n v="-5"/>
    <s v="USD"/>
    <s v="O1"/>
    <s v="USMO6570573570"/>
    <s v="1291058482810719"/>
    <s v=""/>
    <s v="BATCH_ID"/>
    <d v="2025-06-25T00:00:00"/>
    <d v="2025-06-26T00:00:00"/>
    <n v="0"/>
    <s v=""/>
    <s v=""/>
    <s v="3102272362"/>
    <s v="200016174647"/>
    <s v="0010"/>
    <s v="0060"/>
    <s v="R1"/>
    <s v="10-60"/>
    <x v="0"/>
    <x v="0"/>
    <n v="10719"/>
    <x v="0"/>
  </r>
  <r>
    <s v="12910584829"/>
    <s v="25176INV01AJ"/>
    <s v="FA"/>
    <s v="R4"/>
    <d v="2025-06-25T00:00:00"/>
    <s v=""/>
    <s v="3106"/>
    <x v="0"/>
    <s v="10719"/>
    <s v="0"/>
    <n v="-5"/>
    <s v=""/>
    <n v="-5"/>
    <s v="USD"/>
    <s v="O1"/>
    <s v="USMO6560526440"/>
    <s v="1291058482910719"/>
    <s v=""/>
    <s v="BATCH_ID"/>
    <d v="2025-06-25T00:00:00"/>
    <d v="2025-06-26T00:00:00"/>
    <n v="0"/>
    <s v=""/>
    <s v=""/>
    <s v="3102271690"/>
    <s v="200016171924"/>
    <s v="0010"/>
    <s v="0060"/>
    <s v="R1"/>
    <s v="10-60"/>
    <x v="0"/>
    <x v="0"/>
    <n v="10719"/>
    <x v="0"/>
  </r>
  <r>
    <s v="12910584830"/>
    <s v="25176INV01AJ"/>
    <s v="FA"/>
    <s v="R4"/>
    <d v="2025-06-25T00:00:00"/>
    <s v=""/>
    <s v="3106"/>
    <x v="0"/>
    <s v="10719"/>
    <s v="0"/>
    <n v="-5"/>
    <s v=""/>
    <n v="-5"/>
    <s v="USD"/>
    <s v="O1"/>
    <s v="USMO6560581580"/>
    <s v="1291058483010719"/>
    <s v=""/>
    <s v="BATCH_ID"/>
    <d v="2025-06-25T00:00:00"/>
    <d v="2025-06-26T00:00:00"/>
    <n v="0"/>
    <s v=""/>
    <s v=""/>
    <s v="3102272635"/>
    <s v="200016176642"/>
    <s v="0010"/>
    <s v="0060"/>
    <s v="R1"/>
    <s v="10-60"/>
    <x v="0"/>
    <x v="0"/>
    <n v="10719"/>
    <x v="0"/>
  </r>
  <r>
    <s v="12910585555"/>
    <s v="25177INV01AS"/>
    <s v="FA"/>
    <s v="R4"/>
    <d v="2025-06-26T00:00:00"/>
    <s v=""/>
    <s v="3106"/>
    <x v="0"/>
    <s v="10719"/>
    <s v="0"/>
    <n v="-6.25"/>
    <s v=""/>
    <n v="-6.25"/>
    <s v="USD"/>
    <s v="O1"/>
    <s v="USMO6560518180"/>
    <s v="1291058555510719"/>
    <s v=""/>
    <s v="BATCH_ID"/>
    <d v="2025-06-26T00:00:00"/>
    <d v="2025-06-27T00:00:00"/>
    <n v="0"/>
    <s v=""/>
    <s v=""/>
    <s v="3101547708"/>
    <s v="200011745086"/>
    <s v="0010"/>
    <s v="0060"/>
    <s v="R1"/>
    <s v="10-60"/>
    <x v="0"/>
    <x v="0"/>
    <n v="10719"/>
    <x v="0"/>
  </r>
  <r>
    <s v="12910585592"/>
    <s v="25177INV01AS"/>
    <s v="FA"/>
    <s v="R4"/>
    <d v="2025-06-26T00:00:00"/>
    <s v=""/>
    <s v="3106"/>
    <x v="1"/>
    <s v="10514"/>
    <s v="0"/>
    <n v="-5"/>
    <s v=""/>
    <n v="-5"/>
    <s v="USD"/>
    <s v="O1"/>
    <s v="USMO6561325220"/>
    <s v="1291058559210514"/>
    <s v=""/>
    <s v="BATCH_ID"/>
    <d v="2025-06-26T00:00:00"/>
    <d v="2025-06-27T00:00:00"/>
    <n v="0"/>
    <s v=""/>
    <s v=""/>
    <s v="3101659668"/>
    <s v="200011761299"/>
    <s v="0010"/>
    <s v="0060"/>
    <s v="R1"/>
    <s v="10-60"/>
    <x v="0"/>
    <x v="1"/>
    <n v="10514"/>
    <x v="1"/>
  </r>
  <r>
    <s v="12910585592"/>
    <s v="25177INV01AS"/>
    <s v="FA"/>
    <s v="R4"/>
    <d v="2025-06-26T00:00:00"/>
    <s v=""/>
    <s v="3106"/>
    <x v="0"/>
    <s v="10469"/>
    <s v="0"/>
    <n v="-5"/>
    <s v=""/>
    <n v="-5"/>
    <s v="USD"/>
    <s v="O1"/>
    <s v="USMO6561325220"/>
    <s v="1291058559210469"/>
    <s v=""/>
    <s v="BATCH_ID"/>
    <d v="2025-06-26T00:00:00"/>
    <d v="2025-06-27T00:00:00"/>
    <n v="0"/>
    <s v=""/>
    <s v=""/>
    <s v="3101659859"/>
    <s v="200011761299"/>
    <s v="0010"/>
    <s v="0060"/>
    <s v="R1"/>
    <s v="10-60"/>
    <x v="0"/>
    <x v="0"/>
    <n v="10469"/>
    <x v="2"/>
  </r>
  <r>
    <s v="12910585681"/>
    <s v="25177INV01AS"/>
    <s v="FA"/>
    <s v="R4"/>
    <d v="2025-06-26T00:00:00"/>
    <s v=""/>
    <s v="3106"/>
    <x v="0"/>
    <s v="10719"/>
    <s v="0"/>
    <n v="-5"/>
    <s v=""/>
    <n v="-5"/>
    <s v="USD"/>
    <s v="O1"/>
    <s v="USMO6570591470"/>
    <s v="1291058568110719"/>
    <s v=""/>
    <s v="BATCH_ID"/>
    <d v="2025-06-26T00:00:00"/>
    <d v="2025-06-27T00:00:00"/>
    <n v="0"/>
    <s v=""/>
    <s v=""/>
    <s v="3101629252"/>
    <s v="200013431172"/>
    <s v="0010"/>
    <s v="0060"/>
    <s v="R1"/>
    <s v="10-60"/>
    <x v="0"/>
    <x v="0"/>
    <n v="10719"/>
    <x v="0"/>
  </r>
  <r>
    <s v="12910585705"/>
    <s v="25177INV01AS"/>
    <s v="FA"/>
    <s v="R4"/>
    <d v="2025-06-26T00:00:00"/>
    <s v=""/>
    <s v="3106"/>
    <x v="1"/>
    <s v="10514"/>
    <s v="0"/>
    <n v="-5"/>
    <s v=""/>
    <n v="-5"/>
    <s v="USD"/>
    <s v="O1"/>
    <s v="USMO6561324260"/>
    <s v="1291058570510514"/>
    <s v=""/>
    <s v="BATCH_ID"/>
    <d v="2025-06-26T00:00:00"/>
    <d v="2025-06-27T00:00:00"/>
    <n v="0"/>
    <s v=""/>
    <s v=""/>
    <s v="3101630716"/>
    <s v="200013414624"/>
    <s v="0010"/>
    <s v="0060"/>
    <s v="R1"/>
    <s v="10-60"/>
    <x v="0"/>
    <x v="1"/>
    <n v="10514"/>
    <x v="1"/>
  </r>
  <r>
    <s v="12910585705"/>
    <s v="25177INV01AS"/>
    <s v="FA"/>
    <s v="R4"/>
    <d v="2025-06-26T00:00:00"/>
    <s v=""/>
    <s v="3106"/>
    <x v="0"/>
    <s v="10469"/>
    <s v="0"/>
    <n v="-5"/>
    <s v=""/>
    <n v="-5"/>
    <s v="USD"/>
    <s v="O1"/>
    <s v="USMO6561324260"/>
    <s v="1291058570510469"/>
    <s v=""/>
    <s v="BATCH_ID"/>
    <d v="2025-06-26T00:00:00"/>
    <d v="2025-06-27T00:00:00"/>
    <n v="0"/>
    <s v=""/>
    <s v=""/>
    <s v="3101630521"/>
    <s v="200013414624"/>
    <s v="0010"/>
    <s v="0060"/>
    <s v="R1"/>
    <s v="10-60"/>
    <x v="0"/>
    <x v="0"/>
    <n v="10469"/>
    <x v="2"/>
  </r>
  <r>
    <s v="12910585760"/>
    <s v="25177INV01AS"/>
    <s v="FA"/>
    <s v="R4"/>
    <d v="2025-06-26T00:00:00"/>
    <s v=""/>
    <s v="3106"/>
    <x v="1"/>
    <s v="10514"/>
    <s v="0"/>
    <n v="-5"/>
    <s v=""/>
    <n v="-5"/>
    <s v="USD"/>
    <s v="O1"/>
    <s v="USMO6561324200"/>
    <s v="1291058576010514"/>
    <s v=""/>
    <s v="BATCH_ID"/>
    <d v="2025-06-26T00:00:00"/>
    <d v="2025-06-27T00:00:00"/>
    <n v="0"/>
    <s v=""/>
    <s v=""/>
    <s v="3102109412"/>
    <s v="200015372747"/>
    <s v="0010"/>
    <s v="0060"/>
    <s v="R1"/>
    <s v="10-60"/>
    <x v="0"/>
    <x v="1"/>
    <n v="10514"/>
    <x v="1"/>
  </r>
  <r>
    <s v="12910585760"/>
    <s v="25177INV01AS"/>
    <s v="FA"/>
    <s v="R4"/>
    <d v="2025-06-26T00:00:00"/>
    <s v=""/>
    <s v="3106"/>
    <x v="0"/>
    <s v="10469"/>
    <s v="0"/>
    <n v="-5"/>
    <s v=""/>
    <n v="-5"/>
    <s v="USD"/>
    <s v="O1"/>
    <s v="USMO6561324200"/>
    <s v="1291058576010469"/>
    <s v=""/>
    <s v="BATCH_ID"/>
    <d v="2025-06-26T00:00:00"/>
    <d v="2025-06-27T00:00:00"/>
    <n v="0"/>
    <s v=""/>
    <s v=""/>
    <s v="3102109410"/>
    <s v="200015372747"/>
    <s v="0010"/>
    <s v="0060"/>
    <s v="R1"/>
    <s v="10-60"/>
    <x v="0"/>
    <x v="0"/>
    <n v="10469"/>
    <x v="2"/>
  </r>
  <r>
    <s v="12910586246"/>
    <s v="25178INV01AH"/>
    <s v="FA"/>
    <s v="R4"/>
    <d v="2025-06-27T00:00:00"/>
    <s v=""/>
    <s v="3106"/>
    <x v="0"/>
    <s v="10469"/>
    <s v="0"/>
    <n v="-5"/>
    <s v=""/>
    <n v="-5"/>
    <s v="USD"/>
    <s v="O1"/>
    <s v="USMO6561327120"/>
    <s v="1291058624610469"/>
    <s v=""/>
    <s v="BATCH_ID"/>
    <d v="2025-06-27T00:00:00"/>
    <d v="2025-06-30T00:00:00"/>
    <n v="0"/>
    <s v=""/>
    <s v=""/>
    <s v="3101676590"/>
    <s v="200011037260"/>
    <s v="0010"/>
    <s v="0060"/>
    <s v="R1"/>
    <s v="10-60"/>
    <x v="0"/>
    <x v="0"/>
    <n v="10469"/>
    <x v="2"/>
  </r>
  <r>
    <s v="12910586246"/>
    <s v="25178INV01AH"/>
    <s v="FA"/>
    <s v="R4"/>
    <d v="2025-06-27T00:00:00"/>
    <s v=""/>
    <s v="3106"/>
    <x v="1"/>
    <s v="10514"/>
    <s v="0"/>
    <n v="-5"/>
    <s v=""/>
    <n v="-5"/>
    <s v="USD"/>
    <s v="O1"/>
    <s v="USMO6561327120"/>
    <s v="1291058624610514"/>
    <s v=""/>
    <s v="BATCH_ID"/>
    <d v="2025-06-27T00:00:00"/>
    <d v="2025-06-30T00:00:00"/>
    <n v="0"/>
    <s v=""/>
    <s v=""/>
    <s v="3101676670"/>
    <s v="200011037260"/>
    <s v="0010"/>
    <s v="0060"/>
    <s v="R1"/>
    <s v="10-60"/>
    <x v="0"/>
    <x v="1"/>
    <n v="10514"/>
    <x v="1"/>
  </r>
  <r>
    <s v="12910586277"/>
    <s v="25178INV01AH"/>
    <s v="FA"/>
    <s v="R4"/>
    <d v="2025-06-27T00:00:00"/>
    <s v=""/>
    <s v="3106"/>
    <x v="0"/>
    <s v="10469"/>
    <s v="0"/>
    <n v="-5"/>
    <s v=""/>
    <n v="-5"/>
    <s v="USD"/>
    <s v="O1"/>
    <s v="USMO6561326130"/>
    <s v="1291058627710469"/>
    <s v=""/>
    <s v="BATCH_ID"/>
    <d v="2025-06-27T00:00:00"/>
    <d v="2025-06-30T00:00:00"/>
    <n v="0"/>
    <s v=""/>
    <s v=""/>
    <s v="3101548859"/>
    <s v="200011046790"/>
    <s v="0010"/>
    <s v="0060"/>
    <s v="R1"/>
    <s v="10-60"/>
    <x v="0"/>
    <x v="0"/>
    <n v="10469"/>
    <x v="2"/>
  </r>
  <r>
    <s v="12910586277"/>
    <s v="25178INV01AH"/>
    <s v="FA"/>
    <s v="R4"/>
    <d v="2025-06-27T00:00:00"/>
    <s v=""/>
    <s v="3106"/>
    <x v="1"/>
    <s v="10514"/>
    <s v="0"/>
    <n v="-5"/>
    <s v=""/>
    <n v="-5"/>
    <s v="USD"/>
    <s v="O1"/>
    <s v="USMO6561326130"/>
    <s v="1291058627710514"/>
    <s v=""/>
    <s v="BATCH_ID"/>
    <d v="2025-06-27T00:00:00"/>
    <d v="2025-06-30T00:00:00"/>
    <n v="0"/>
    <s v=""/>
    <s v=""/>
    <s v="3101548954"/>
    <s v="200011046790"/>
    <s v="0010"/>
    <s v="0060"/>
    <s v="R1"/>
    <s v="10-60"/>
    <x v="0"/>
    <x v="1"/>
    <n v="10514"/>
    <x v="1"/>
  </r>
  <r>
    <s v="12910586298"/>
    <s v="25178INV01AH"/>
    <s v="FA"/>
    <s v="R4"/>
    <d v="2025-06-27T00:00:00"/>
    <s v=""/>
    <s v="3106"/>
    <x v="0"/>
    <s v="10719"/>
    <s v="0"/>
    <n v="-6.36"/>
    <s v=""/>
    <n v="-6.36"/>
    <s v="USD"/>
    <s v="O1"/>
    <s v="USMO6571471431"/>
    <s v="1291058629810719"/>
    <s v=""/>
    <s v="BATCH_ID"/>
    <d v="2025-06-27T00:00:00"/>
    <d v="2025-06-30T00:00:00"/>
    <n v="0"/>
    <s v=""/>
    <s v=""/>
    <s v="3101676114"/>
    <s v="200013003559"/>
    <s v="0010"/>
    <s v="0060"/>
    <s v="R1"/>
    <s v="10-60"/>
    <x v="0"/>
    <x v="0"/>
    <n v="10719"/>
    <x v="0"/>
  </r>
  <r>
    <s v="12910586308"/>
    <s v="25178INV01AH"/>
    <s v="FA"/>
    <s v="R4"/>
    <d v="2025-06-27T00:00:00"/>
    <s v=""/>
    <s v="3106"/>
    <x v="0"/>
    <s v="10719"/>
    <s v="0"/>
    <n v="-5"/>
    <s v=""/>
    <n v="-5"/>
    <s v="USD"/>
    <s v="O1"/>
    <s v="USMO6561090021"/>
    <s v="1291058630810719"/>
    <s v=""/>
    <s v="BATCH_ID"/>
    <d v="2025-06-27T00:00:00"/>
    <d v="2025-06-30T00:00:00"/>
    <n v="0"/>
    <s v=""/>
    <s v=""/>
    <s v="3101681383"/>
    <s v="200013030164"/>
    <s v="0010"/>
    <s v="0060"/>
    <s v="R1"/>
    <s v="10-60"/>
    <x v="0"/>
    <x v="0"/>
    <n v="10719"/>
    <x v="0"/>
  </r>
  <r>
    <s v="12910586313"/>
    <s v="25178INV01AH"/>
    <s v="FA"/>
    <s v="R4"/>
    <d v="2025-06-27T00:00:00"/>
    <s v=""/>
    <s v="3106"/>
    <x v="1"/>
    <s v="10514"/>
    <s v="0"/>
    <n v="-5"/>
    <s v=""/>
    <n v="-5"/>
    <s v="USD"/>
    <s v="O1"/>
    <s v="USMO6561327170"/>
    <s v="1291058631310514"/>
    <s v=""/>
    <s v="BATCH_ID"/>
    <d v="2025-06-27T00:00:00"/>
    <d v="2025-06-30T00:00:00"/>
    <n v="0"/>
    <s v=""/>
    <s v=""/>
    <s v="3101480203"/>
    <s v="200013032616"/>
    <s v="0010"/>
    <s v="0060"/>
    <s v="R1"/>
    <s v="10-60"/>
    <x v="0"/>
    <x v="1"/>
    <n v="10514"/>
    <x v="1"/>
  </r>
  <r>
    <s v="12910586313"/>
    <s v="25178INV01AH"/>
    <s v="FA"/>
    <s v="R4"/>
    <d v="2025-06-27T00:00:00"/>
    <s v=""/>
    <s v="3106"/>
    <x v="0"/>
    <s v="10469"/>
    <s v="0"/>
    <n v="-5"/>
    <s v=""/>
    <n v="-5"/>
    <s v="USD"/>
    <s v="O1"/>
    <s v="USMO6561327170"/>
    <s v="1291058631310469"/>
    <s v=""/>
    <s v="BATCH_ID"/>
    <d v="2025-06-27T00:00:00"/>
    <d v="2025-06-30T00:00:00"/>
    <n v="0"/>
    <s v=""/>
    <s v=""/>
    <s v="3101480015"/>
    <s v="200013032616"/>
    <s v="0010"/>
    <s v="0060"/>
    <s v="R1"/>
    <s v="10-60"/>
    <x v="0"/>
    <x v="0"/>
    <n v="10469"/>
    <x v="2"/>
  </r>
  <r>
    <s v="12910586318"/>
    <s v="25178INV01AH"/>
    <s v="FA"/>
    <s v="R4"/>
    <d v="2025-06-27T00:00:00"/>
    <s v=""/>
    <s v="3106"/>
    <x v="0"/>
    <s v="10719"/>
    <s v="0"/>
    <n v="-5"/>
    <s v=""/>
    <n v="-5"/>
    <s v="USD"/>
    <s v="O1"/>
    <s v="USMO6568084401"/>
    <s v="1291058631810719"/>
    <s v=""/>
    <s v="BATCH_ID"/>
    <d v="2025-06-27T00:00:00"/>
    <d v="2025-06-30T00:00:00"/>
    <n v="0"/>
    <s v=""/>
    <s v=""/>
    <s v="3101631970"/>
    <s v="200013006487"/>
    <s v="0010"/>
    <s v="0060"/>
    <s v="R1"/>
    <s v="10-60"/>
    <x v="0"/>
    <x v="0"/>
    <n v="10719"/>
    <x v="0"/>
  </r>
  <r>
    <s v="12910586394"/>
    <s v="25178INV01AH"/>
    <s v="FA"/>
    <s v="R4"/>
    <d v="2025-06-27T00:00:00"/>
    <s v=""/>
    <s v="3106"/>
    <x v="0"/>
    <s v="10719"/>
    <s v="0"/>
    <n v="-5"/>
    <s v=""/>
    <n v="-5"/>
    <s v="USD"/>
    <s v="O1"/>
    <s v="USMO6571471901"/>
    <s v="1291058639410719"/>
    <s v=""/>
    <s v="BATCH_ID"/>
    <d v="2025-06-27T00:00:00"/>
    <d v="2025-06-30T00:00:00"/>
    <n v="0"/>
    <s v=""/>
    <s v=""/>
    <s v="3101655888"/>
    <s v="200013005240"/>
    <s v="0010"/>
    <s v="0060"/>
    <s v="R1"/>
    <s v="10-60"/>
    <x v="0"/>
    <x v="0"/>
    <n v="10719"/>
    <x v="0"/>
  </r>
  <r>
    <s v="12910586407"/>
    <s v="25178INV01AH"/>
    <s v="FA"/>
    <s v="R4"/>
    <d v="2025-06-27T00:00:00"/>
    <s v=""/>
    <s v="3106"/>
    <x v="0"/>
    <s v="10719"/>
    <s v="0"/>
    <n v="-5"/>
    <s v=""/>
    <n v="-5"/>
    <s v="USD"/>
    <s v="O1"/>
    <s v="USMO6560520440"/>
    <s v="1291058640710719"/>
    <s v=""/>
    <s v="BATCH_ID"/>
    <d v="2025-06-27T00:00:00"/>
    <d v="2025-06-30T00:00:00"/>
    <n v="0"/>
    <s v=""/>
    <s v=""/>
    <s v="3101589779"/>
    <s v="200013026600"/>
    <s v="0010"/>
    <s v="0060"/>
    <s v="R1"/>
    <s v="10-60"/>
    <x v="0"/>
    <x v="0"/>
    <n v="10719"/>
    <x v="0"/>
  </r>
  <r>
    <s v="12910586548"/>
    <s v="25178INV01AU"/>
    <s v="FA"/>
    <s v="R4"/>
    <d v="2025-06-27T00:00:00"/>
    <s v=""/>
    <s v="3106"/>
    <x v="0"/>
    <s v="10719"/>
    <s v="0"/>
    <n v="-5"/>
    <s v=""/>
    <n v="-5"/>
    <s v="USD"/>
    <s v="O1"/>
    <s v="USMO6574096851"/>
    <s v="1291058654810719"/>
    <s v=""/>
    <s v="BATCH_ID"/>
    <d v="2025-06-27T00:00:00"/>
    <d v="2025-06-30T00:00:00"/>
    <n v="0"/>
    <s v=""/>
    <s v=""/>
    <s v="3102003534"/>
    <s v="200014859637"/>
    <s v="0010"/>
    <s v="0060"/>
    <s v="R1"/>
    <s v="10-60"/>
    <x v="0"/>
    <x v="0"/>
    <n v="10719"/>
    <x v="0"/>
  </r>
  <r>
    <s v="12910586565"/>
    <s v="25178INV01AU"/>
    <s v="FA"/>
    <s v="R4"/>
    <d v="2025-06-27T00:00:00"/>
    <s v=""/>
    <s v="3106"/>
    <x v="0"/>
    <s v="10719"/>
    <s v="0"/>
    <n v="-5"/>
    <s v=""/>
    <n v="-5"/>
    <s v="USD"/>
    <s v="O1"/>
    <s v="USMO6574096521"/>
    <s v="1291058656510719"/>
    <s v=""/>
    <s v="BATCH_ID"/>
    <d v="2025-06-27T00:00:00"/>
    <d v="2025-06-30T00:00:00"/>
    <n v="0"/>
    <s v=""/>
    <s v=""/>
    <s v="3102012391"/>
    <s v="200014899716"/>
    <s v="0010"/>
    <s v="0060"/>
    <s v="R1"/>
    <s v="10-60"/>
    <x v="0"/>
    <x v="0"/>
    <n v="10719"/>
    <x v="0"/>
  </r>
  <r>
    <s v="12910586618"/>
    <s v="25178INV01AU"/>
    <s v="FA"/>
    <s v="R4"/>
    <d v="2025-06-27T00:00:00"/>
    <s v=""/>
    <s v="3106"/>
    <x v="0"/>
    <s v="10719"/>
    <s v="0"/>
    <n v="-17.2"/>
    <s v=""/>
    <n v="-17.2"/>
    <s v="USD"/>
    <s v="O1"/>
    <s v="USMO6562773891"/>
    <s v="1291058661810719"/>
    <s v=""/>
    <s v="BATCH_ID"/>
    <d v="2025-06-27T00:00:00"/>
    <d v="2025-06-30T00:00:00"/>
    <n v="0"/>
    <s v=""/>
    <s v=""/>
    <s v="3102003487"/>
    <s v="200014859454"/>
    <s v="0010"/>
    <s v="0060"/>
    <s v="R1"/>
    <s v="10-60"/>
    <x v="0"/>
    <x v="0"/>
    <n v="10719"/>
    <x v="0"/>
  </r>
  <r>
    <s v="12910586631"/>
    <s v="25178INV01AU"/>
    <s v="FA"/>
    <s v="R4"/>
    <d v="2025-06-27T00:00:00"/>
    <s v=""/>
    <s v="3106"/>
    <x v="0"/>
    <s v="10719"/>
    <s v="0"/>
    <n v="-5"/>
    <s v=""/>
    <n v="-5"/>
    <s v="USD"/>
    <s v="O1"/>
    <s v="USMO6575430001"/>
    <s v="1291058663110719"/>
    <s v=""/>
    <s v="BATCH_ID"/>
    <d v="2025-06-27T00:00:00"/>
    <d v="2025-06-30T00:00:00"/>
    <n v="0"/>
    <s v=""/>
    <s v=""/>
    <s v="3102003730"/>
    <s v="200014861682"/>
    <s v="0010"/>
    <s v="0060"/>
    <s v="R1"/>
    <s v="10-60"/>
    <x v="0"/>
    <x v="0"/>
    <n v="10719"/>
    <x v="0"/>
  </r>
  <r>
    <s v="12910586637"/>
    <s v="25178INV01AU"/>
    <s v="FA"/>
    <s v="R4"/>
    <d v="2025-06-27T00:00:00"/>
    <s v=""/>
    <s v="3106"/>
    <x v="0"/>
    <s v="10719"/>
    <s v="0"/>
    <n v="-5"/>
    <s v=""/>
    <n v="-5"/>
    <s v="USD"/>
    <s v="O1"/>
    <s v="USMO6568089001"/>
    <s v="1291058663710719"/>
    <s v=""/>
    <s v="BATCH_ID"/>
    <d v="2025-06-27T00:00:00"/>
    <d v="2025-06-30T00:00:00"/>
    <n v="0"/>
    <s v=""/>
    <s v=""/>
    <s v="3102004888"/>
    <s v="200014862995"/>
    <s v="0010"/>
    <s v="0060"/>
    <s v="R1"/>
    <s v="10-60"/>
    <x v="0"/>
    <x v="0"/>
    <n v="10719"/>
    <x v="0"/>
  </r>
  <r>
    <s v="12910586736"/>
    <s v="25178INV01AH"/>
    <s v="FA"/>
    <s v="R4"/>
    <d v="2025-06-27T00:00:00"/>
    <s v=""/>
    <s v="3106"/>
    <x v="0"/>
    <s v="10719"/>
    <s v="0"/>
    <n v="-5"/>
    <s v=""/>
    <n v="-5"/>
    <s v="USD"/>
    <s v="O1"/>
    <s v="USMO6574096551"/>
    <s v="1291058673610719"/>
    <s v=""/>
    <s v="BATCH_ID"/>
    <d v="2025-06-27T00:00:00"/>
    <d v="2025-06-30T00:00:00"/>
    <n v="0"/>
    <s v=""/>
    <s v=""/>
    <s v="3102315454"/>
    <s v="200016393403"/>
    <s v="0010"/>
    <s v="0060"/>
    <s v="R1"/>
    <s v="10-60"/>
    <x v="0"/>
    <x v="0"/>
    <n v="10719"/>
    <x v="0"/>
  </r>
  <r>
    <s v="12910587746"/>
    <s v="25181INV01A5"/>
    <s v="FA"/>
    <s v="R4"/>
    <d v="2025-06-30T00:00:00"/>
    <s v=""/>
    <s v="3106"/>
    <x v="1"/>
    <s v="10514"/>
    <s v="0"/>
    <n v="-5"/>
    <s v=""/>
    <n v="-5"/>
    <s v="USD"/>
    <s v="O1"/>
    <s v="USMO6561371140"/>
    <s v="1291058774610514"/>
    <s v=""/>
    <s v="BATCH_ID"/>
    <d v="2025-06-30T00:00:00"/>
    <d v="2025-07-01T00:00:00"/>
    <n v="0"/>
    <s v=""/>
    <s v=""/>
    <s v="3101692808"/>
    <s v="200012779332"/>
    <s v="0010"/>
    <s v="0060"/>
    <s v="R1"/>
    <s v="10-60"/>
    <x v="0"/>
    <x v="1"/>
    <n v="10514"/>
    <x v="1"/>
  </r>
  <r>
    <s v="12910587746"/>
    <s v="25181INV01A5"/>
    <s v="FA"/>
    <s v="R4"/>
    <d v="2025-06-30T00:00:00"/>
    <s v=""/>
    <s v="3106"/>
    <x v="0"/>
    <s v="10469"/>
    <s v="0"/>
    <n v="-5"/>
    <s v=""/>
    <n v="-5"/>
    <s v="USD"/>
    <s v="O1"/>
    <s v="USMO6561371140"/>
    <s v="1291058774610469"/>
    <s v=""/>
    <s v="BATCH_ID"/>
    <d v="2025-06-30T00:00:00"/>
    <d v="2025-07-01T00:00:00"/>
    <n v="0"/>
    <s v=""/>
    <s v=""/>
    <s v="3101692726"/>
    <s v="200012779332"/>
    <s v="0010"/>
    <s v="0060"/>
    <s v="R1"/>
    <s v="10-60"/>
    <x v="0"/>
    <x v="0"/>
    <n v="10469"/>
    <x v="2"/>
  </r>
  <r>
    <s v="12910587871"/>
    <s v="25181INV01A5"/>
    <s v="FA"/>
    <s v="R4"/>
    <d v="2025-06-30T00:00:00"/>
    <s v=""/>
    <s v="3106"/>
    <x v="0"/>
    <s v="10469"/>
    <s v="0"/>
    <n v="-5"/>
    <s v=""/>
    <n v="-5"/>
    <s v="USD"/>
    <s v="O1"/>
    <s v="USMO6561371060"/>
    <s v="1291058787110469"/>
    <s v=""/>
    <s v="BATCH_ID"/>
    <d v="2025-06-30T00:00:00"/>
    <d v="2025-07-01T00:00:00"/>
    <n v="0"/>
    <s v=""/>
    <s v=""/>
    <s v="3102102032"/>
    <s v="200015324805"/>
    <s v="0010"/>
    <s v="0060"/>
    <s v="R1"/>
    <s v="10-60"/>
    <x v="0"/>
    <x v="0"/>
    <n v="10469"/>
    <x v="2"/>
  </r>
  <r>
    <s v="12910587871"/>
    <s v="25181INV01A5"/>
    <s v="FA"/>
    <s v="R4"/>
    <d v="2025-06-30T00:00:00"/>
    <s v=""/>
    <s v="3106"/>
    <x v="1"/>
    <s v="10514"/>
    <s v="0"/>
    <n v="-5"/>
    <s v=""/>
    <n v="-5"/>
    <s v="USD"/>
    <s v="O1"/>
    <s v="USMO6561371060"/>
    <s v="1291058787110514"/>
    <s v=""/>
    <s v="BATCH_ID"/>
    <d v="2025-06-30T00:00:00"/>
    <d v="2025-07-01T00:00:00"/>
    <n v="0"/>
    <s v=""/>
    <s v=""/>
    <s v="3102102038"/>
    <s v="200015324805"/>
    <s v="0010"/>
    <s v="0060"/>
    <s v="R1"/>
    <s v="10-60"/>
    <x v="0"/>
    <x v="1"/>
    <n v="10514"/>
    <x v="1"/>
  </r>
  <r>
    <s v="12910587943"/>
    <s v="25181INV01A5"/>
    <s v="FA"/>
    <s v="R4"/>
    <d v="2025-06-30T00:00:00"/>
    <s v=""/>
    <s v="3106"/>
    <x v="1"/>
    <s v="10514"/>
    <s v="0"/>
    <n v="-5"/>
    <s v=""/>
    <n v="-5"/>
    <s v="USD"/>
    <s v="O1"/>
    <s v="USMO6561329830"/>
    <s v="1291058794310514"/>
    <s v=""/>
    <s v="BATCH_ID"/>
    <d v="2025-06-30T00:00:00"/>
    <d v="2025-07-01T00:00:00"/>
    <n v="0"/>
    <s v=""/>
    <s v=""/>
    <s v="3102205511"/>
    <s v="200015292663"/>
    <s v="0010"/>
    <s v="0060"/>
    <s v="R1"/>
    <s v="10-60"/>
    <x v="0"/>
    <x v="1"/>
    <n v="10514"/>
    <x v="1"/>
  </r>
  <r>
    <s v="12910587943"/>
    <s v="25181INV01A5"/>
    <s v="FA"/>
    <s v="R4"/>
    <d v="2025-06-30T00:00:00"/>
    <s v=""/>
    <s v="3106"/>
    <x v="0"/>
    <s v="10469"/>
    <s v="0"/>
    <n v="-5"/>
    <s v=""/>
    <n v="-5"/>
    <s v="USD"/>
    <s v="O1"/>
    <s v="USMO6561329830"/>
    <s v="1291058794310469"/>
    <s v=""/>
    <s v="BATCH_ID"/>
    <d v="2025-06-30T00:00:00"/>
    <d v="2025-07-01T00:00:00"/>
    <n v="0"/>
    <s v=""/>
    <s v=""/>
    <s v="3102093250"/>
    <s v="200015292663"/>
    <s v="0010"/>
    <s v="0060"/>
    <s v="R1"/>
    <s v="10-60"/>
    <x v="0"/>
    <x v="0"/>
    <n v="10469"/>
    <x v="2"/>
  </r>
  <r>
    <s v="12910587979"/>
    <s v="25181INV01A5"/>
    <s v="FA"/>
    <s v="R4"/>
    <d v="2025-06-30T00:00:00"/>
    <s v=""/>
    <s v="3106"/>
    <x v="0"/>
    <s v="10469"/>
    <s v="0"/>
    <n v="-5"/>
    <s v=""/>
    <n v="-5"/>
    <s v="USD"/>
    <s v="O1"/>
    <s v="USMO6561300000"/>
    <s v="1291058797910469"/>
    <s v=""/>
    <s v="BATCH_ID"/>
    <d v="2025-06-30T00:00:00"/>
    <d v="2025-07-01T00:00:00"/>
    <n v="0"/>
    <s v=""/>
    <s v=""/>
    <s v="3102097381"/>
    <s v="200015305705"/>
    <s v="0010"/>
    <s v="0060"/>
    <s v="R1"/>
    <s v="10-60"/>
    <x v="0"/>
    <x v="0"/>
    <n v="10469"/>
    <x v="2"/>
  </r>
  <r>
    <s v="12910587992"/>
    <s v="25181INV01A5"/>
    <s v="FA"/>
    <s v="R4"/>
    <d v="2025-06-30T00:00:00"/>
    <s v=""/>
    <s v="3106"/>
    <x v="1"/>
    <s v="10514"/>
    <s v="0"/>
    <n v="-10"/>
    <s v=""/>
    <n v="-10"/>
    <s v="USD"/>
    <s v="O1"/>
    <s v="USMO6561314240"/>
    <s v="1291058799210514"/>
    <s v=""/>
    <s v="BATCH_ID"/>
    <d v="2025-06-30T00:00:00"/>
    <d v="2025-07-01T00:00:00"/>
    <n v="0"/>
    <s v=""/>
    <s v=""/>
    <s v="3102097902"/>
    <s v="200015315936"/>
    <s v="0010"/>
    <s v="0060"/>
    <s v="R1"/>
    <s v="10-60"/>
    <x v="0"/>
    <x v="1"/>
    <n v="10514"/>
    <x v="1"/>
  </r>
  <r>
    <s v="12910587992"/>
    <s v="25181INV01A5"/>
    <s v="FA"/>
    <s v="R4"/>
    <d v="2025-06-30T00:00:00"/>
    <s v=""/>
    <s v="3106"/>
    <x v="0"/>
    <s v="10469"/>
    <s v="0"/>
    <n v="-10"/>
    <s v=""/>
    <n v="-10"/>
    <s v="USD"/>
    <s v="O1"/>
    <s v="USMO6561314240"/>
    <s v="1291058799210469"/>
    <s v=""/>
    <s v="BATCH_ID"/>
    <d v="2025-06-30T00:00:00"/>
    <d v="2025-07-01T00:00:00"/>
    <n v="0"/>
    <s v=""/>
    <s v=""/>
    <s v="3102097901"/>
    <s v="200015315936"/>
    <s v="0010"/>
    <s v="0060"/>
    <s v="R1"/>
    <s v="10-60"/>
    <x v="0"/>
    <x v="0"/>
    <n v="10469"/>
    <x v="2"/>
  </r>
  <r>
    <s v="13005621990"/>
    <s v="25155INV01AM"/>
    <s v="FA"/>
    <s v="R4"/>
    <d v="2025-06-04T00:00:00"/>
    <s v=""/>
    <s v="3106"/>
    <x v="0"/>
    <s v="10719"/>
    <s v="0"/>
    <n v="-5"/>
    <s v=""/>
    <n v="-5"/>
    <s v="USD"/>
    <s v="O1"/>
    <s v="USMO6560511500"/>
    <s v="1300562199010719"/>
    <s v=""/>
    <s v="BATCH_ID"/>
    <d v="2025-06-04T00:00:00"/>
    <d v="2025-06-05T00:00:00"/>
    <n v="0"/>
    <s v=""/>
    <s v=""/>
    <s v="3101638400"/>
    <s v="200011288830"/>
    <s v="0010"/>
    <s v="0060"/>
    <s v="R1"/>
    <s v="10-60"/>
    <x v="0"/>
    <x v="0"/>
    <n v="10719"/>
    <x v="0"/>
  </r>
  <r>
    <s v="13005622082"/>
    <s v="25155INV01AM"/>
    <s v="FA"/>
    <s v="R4"/>
    <d v="2025-06-04T00:00:00"/>
    <s v=""/>
    <s v="3106"/>
    <x v="0"/>
    <s v="10719"/>
    <s v="0"/>
    <n v="-5"/>
    <s v=""/>
    <n v="-5"/>
    <s v="USD"/>
    <s v="O1"/>
    <s v="USMO6560510400"/>
    <s v="1300562208210719"/>
    <s v=""/>
    <s v="BATCH_ID"/>
    <d v="2025-06-04T00:00:00"/>
    <d v="2025-06-05T00:00:00"/>
    <n v="0"/>
    <s v=""/>
    <s v=""/>
    <s v="3102089650"/>
    <s v="200015274448"/>
    <s v="0010"/>
    <s v="0060"/>
    <s v="R1"/>
    <s v="10-60"/>
    <x v="0"/>
    <x v="0"/>
    <n v="10719"/>
    <x v="0"/>
  </r>
  <r>
    <s v="13005622102"/>
    <s v="25155INV01AC"/>
    <s v="FA"/>
    <s v="R4"/>
    <d v="2025-06-04T00:00:00"/>
    <s v=""/>
    <s v="3106"/>
    <x v="0"/>
    <s v="10719"/>
    <s v="0"/>
    <n v="-5"/>
    <s v=""/>
    <n v="-5"/>
    <s v="USD"/>
    <s v="O1"/>
    <s v="USMO6560511480"/>
    <s v="1300562210210719"/>
    <s v=""/>
    <s v="BATCH_ID"/>
    <d v="2025-06-04T00:00:00"/>
    <d v="2025-06-05T00:00:00"/>
    <n v="0"/>
    <s v=""/>
    <s v=""/>
    <s v="3101995357"/>
    <s v="200014819904"/>
    <s v="0010"/>
    <s v="0060"/>
    <s v="R1"/>
    <s v="10-60"/>
    <x v="0"/>
    <x v="0"/>
    <n v="10719"/>
    <x v="0"/>
  </r>
  <r>
    <s v="13005625221"/>
    <s v="25157INV01BM"/>
    <s v="FA"/>
    <s v="R4"/>
    <d v="2025-06-06T00:00:00"/>
    <s v=""/>
    <s v="3106"/>
    <x v="0"/>
    <s v="10719"/>
    <s v="0"/>
    <n v="-5"/>
    <s v=""/>
    <n v="-5"/>
    <s v="USD"/>
    <s v="O1"/>
    <s v="USMO6560519510"/>
    <s v="1300562522110719"/>
    <s v=""/>
    <s v="BATCH_ID"/>
    <d v="2025-06-06T00:00:00"/>
    <d v="2025-06-09T00:00:00"/>
    <n v="0"/>
    <s v=""/>
    <s v=""/>
    <s v="3102319386"/>
    <s v="200015996784"/>
    <s v="0010"/>
    <s v="0060"/>
    <s v="R1"/>
    <s v="10-60"/>
    <x v="0"/>
    <x v="0"/>
    <n v="10719"/>
    <x v="0"/>
  </r>
  <r>
    <s v="13005626287"/>
    <s v="25160INV01AQ"/>
    <s v="FA"/>
    <s v="R4"/>
    <d v="2025-06-09T00:00:00"/>
    <s v=""/>
    <s v="3106"/>
    <x v="0"/>
    <s v="10719"/>
    <s v="0"/>
    <n v="-5"/>
    <s v=""/>
    <n v="-5"/>
    <s v="USD"/>
    <s v="O1"/>
    <s v="USMO6570590450"/>
    <s v="1300562628710719"/>
    <s v=""/>
    <s v="BATCH_ID"/>
    <d v="2025-06-09T00:00:00"/>
    <d v="2025-06-10T00:00:00"/>
    <n v="0"/>
    <s v=""/>
    <s v=""/>
    <s v="3101580648"/>
    <s v="200011908635"/>
    <s v="0010"/>
    <s v="0060"/>
    <s v="R1"/>
    <s v="10-60"/>
    <x v="0"/>
    <x v="0"/>
    <n v="10719"/>
    <x v="0"/>
  </r>
  <r>
    <s v="13005628270"/>
    <s v="25162INV01A3"/>
    <s v="FA"/>
    <s v="R4"/>
    <d v="2025-06-11T00:00:00"/>
    <s v=""/>
    <s v="3106"/>
    <x v="0"/>
    <s v="10469"/>
    <s v="0"/>
    <n v="-5"/>
    <s v=""/>
    <n v="-5"/>
    <s v="USD"/>
    <s v="O1"/>
    <s v="USMO6561371041"/>
    <s v="1300562827010469"/>
    <s v=""/>
    <s v="BATCH_ID"/>
    <d v="2025-06-11T00:00:00"/>
    <d v="2025-06-12T00:00:00"/>
    <n v="0"/>
    <s v=""/>
    <s v=""/>
    <s v="3101477743"/>
    <s v="200012758955"/>
    <s v="0010"/>
    <s v="0060"/>
    <s v="R1"/>
    <s v="10-60"/>
    <x v="0"/>
    <x v="0"/>
    <n v="10469"/>
    <x v="2"/>
  </r>
  <r>
    <s v="13005628270"/>
    <s v="25162INV01A3"/>
    <s v="FA"/>
    <s v="R4"/>
    <d v="2025-06-11T00:00:00"/>
    <s v=""/>
    <s v="3106"/>
    <x v="1"/>
    <s v="10514"/>
    <s v="0"/>
    <n v="-5"/>
    <s v=""/>
    <n v="-5"/>
    <s v="USD"/>
    <s v="O1"/>
    <s v="USMO6561371041"/>
    <s v="1300562827010514"/>
    <s v=""/>
    <s v="BATCH_ID"/>
    <d v="2025-06-11T00:00:00"/>
    <d v="2025-06-12T00:00:00"/>
    <n v="0"/>
    <s v=""/>
    <s v=""/>
    <s v="3101477839"/>
    <s v="200012758955"/>
    <s v="0010"/>
    <s v="0060"/>
    <s v="R1"/>
    <s v="10-60"/>
    <x v="0"/>
    <x v="1"/>
    <n v="10514"/>
    <x v="1"/>
  </r>
  <r>
    <s v="13005628423"/>
    <s v="25162INV01BL"/>
    <s v="FA"/>
    <s v="R4"/>
    <d v="2025-06-11T00:00:00"/>
    <s v=""/>
    <s v="3106"/>
    <x v="0"/>
    <s v="10469"/>
    <s v="0"/>
    <n v="-5"/>
    <s v=""/>
    <n v="-5"/>
    <s v="USD"/>
    <s v="O1"/>
    <s v="USMO6561385261"/>
    <s v="1300562842310469"/>
    <s v=""/>
    <s v="BATCH_ID"/>
    <d v="2025-06-11T00:00:00"/>
    <d v="2025-06-12T00:00:00"/>
    <n v="0"/>
    <s v=""/>
    <s v=""/>
    <s v="3101680475"/>
    <s v="200013521774"/>
    <s v="0010"/>
    <s v="0060"/>
    <s v="R1"/>
    <s v="10-60"/>
    <x v="0"/>
    <x v="0"/>
    <n v="10469"/>
    <x v="2"/>
  </r>
  <r>
    <s v="13005628423"/>
    <s v="25162INV01BL"/>
    <s v="FA"/>
    <s v="R4"/>
    <d v="2025-06-11T00:00:00"/>
    <s v=""/>
    <s v="3106"/>
    <x v="1"/>
    <s v="10514"/>
    <s v="0"/>
    <n v="-5"/>
    <s v=""/>
    <n v="-5"/>
    <s v="USD"/>
    <s v="O1"/>
    <s v="USMO6561385261"/>
    <s v="1300562842310514"/>
    <s v=""/>
    <s v="BATCH_ID"/>
    <d v="2025-06-11T00:00:00"/>
    <d v="2025-06-12T00:00:00"/>
    <n v="0"/>
    <s v=""/>
    <s v=""/>
    <s v="3101680393"/>
    <s v="200013521774"/>
    <s v="0010"/>
    <s v="0060"/>
    <s v="R1"/>
    <s v="10-60"/>
    <x v="0"/>
    <x v="1"/>
    <n v="10514"/>
    <x v="1"/>
  </r>
  <r>
    <s v="13005628482"/>
    <s v="25162INV01BL"/>
    <s v="FA"/>
    <s v="R4"/>
    <d v="2025-06-11T00:00:00"/>
    <s v=""/>
    <s v="3106"/>
    <x v="0"/>
    <s v="10469"/>
    <s v="0"/>
    <n v="-5"/>
    <s v=""/>
    <n v="-5"/>
    <s v="USD"/>
    <s v="O1"/>
    <s v="USMO6561371041"/>
    <s v="1300562848210469"/>
    <s v=""/>
    <s v="BATCH_ID"/>
    <d v="2025-06-11T00:00:00"/>
    <d v="2025-06-12T00:00:00"/>
    <n v="0"/>
    <s v=""/>
    <s v=""/>
    <s v="3101509639"/>
    <s v="200013516618"/>
    <s v="0010"/>
    <s v="0060"/>
    <s v="R1"/>
    <s v="10-60"/>
    <x v="0"/>
    <x v="0"/>
    <n v="10469"/>
    <x v="2"/>
  </r>
  <r>
    <s v="13005628482"/>
    <s v="25162INV01BL"/>
    <s v="FA"/>
    <s v="R4"/>
    <d v="2025-06-11T00:00:00"/>
    <s v=""/>
    <s v="3106"/>
    <x v="1"/>
    <s v="10514"/>
    <s v="0"/>
    <n v="-5"/>
    <s v=""/>
    <n v="-5"/>
    <s v="USD"/>
    <s v="O1"/>
    <s v="USMO6561371041"/>
    <s v="1300562848210514"/>
    <s v=""/>
    <s v="BATCH_ID"/>
    <d v="2025-06-11T00:00:00"/>
    <d v="2025-06-12T00:00:00"/>
    <n v="0"/>
    <s v=""/>
    <s v=""/>
    <s v="3101509545"/>
    <s v="200013516618"/>
    <s v="0010"/>
    <s v="0060"/>
    <s v="R1"/>
    <s v="10-60"/>
    <x v="0"/>
    <x v="1"/>
    <n v="10514"/>
    <x v="1"/>
  </r>
  <r>
    <s v="13005628713"/>
    <s v="25162INV01A3"/>
    <s v="FA"/>
    <s v="R4"/>
    <d v="2025-06-11T00:00:00"/>
    <s v=""/>
    <s v="3106"/>
    <x v="1"/>
    <s v="10514"/>
    <s v="0"/>
    <n v="-5"/>
    <s v=""/>
    <n v="-5"/>
    <s v="USD"/>
    <s v="O1"/>
    <s v="USMO6561329950"/>
    <s v="1300562871310514"/>
    <s v=""/>
    <s v="BATCH_ID"/>
    <d v="2025-06-11T00:00:00"/>
    <d v="2025-06-12T00:00:00"/>
    <n v="0"/>
    <s v=""/>
    <s v=""/>
    <s v="3102094038"/>
    <s v="200014835447"/>
    <s v="0010"/>
    <s v="0060"/>
    <s v="C1"/>
    <s v="10-60"/>
    <x v="0"/>
    <x v="1"/>
    <n v="10514"/>
    <x v="1"/>
  </r>
  <r>
    <s v="13005628713"/>
    <s v="25162INV01A3"/>
    <s v="FA"/>
    <s v="R4"/>
    <d v="2025-06-11T00:00:00"/>
    <s v=""/>
    <s v="3106"/>
    <x v="0"/>
    <s v="10469"/>
    <s v="0"/>
    <n v="-5"/>
    <s v=""/>
    <n v="-5"/>
    <s v="USD"/>
    <s v="O1"/>
    <s v="USMO6561329950"/>
    <s v="1300562871310469"/>
    <s v=""/>
    <s v="BATCH_ID"/>
    <d v="2025-06-11T00:00:00"/>
    <d v="2025-06-12T00:00:00"/>
    <n v="0"/>
    <s v=""/>
    <s v=""/>
    <s v="3102094036"/>
    <s v="200014835447"/>
    <s v="0010"/>
    <s v="0060"/>
    <s v="C1"/>
    <s v="10-60"/>
    <x v="0"/>
    <x v="0"/>
    <n v="10469"/>
    <x v="2"/>
  </r>
  <r>
    <s v="13005628749"/>
    <s v="25162INV01BL"/>
    <s v="FA"/>
    <s v="R4"/>
    <d v="2025-06-11T00:00:00"/>
    <s v=""/>
    <s v="3106"/>
    <x v="1"/>
    <s v="10514"/>
    <s v="0"/>
    <n v="-5"/>
    <s v=""/>
    <n v="-5"/>
    <s v="USD"/>
    <s v="O1"/>
    <s v="USMO6561328790"/>
    <s v="1300562874910514"/>
    <s v=""/>
    <s v="BATCH_ID"/>
    <d v="2025-06-11T00:00:00"/>
    <d v="2025-06-12T00:00:00"/>
    <n v="0"/>
    <s v=""/>
    <s v=""/>
    <s v="3102175899"/>
    <s v="200015699461"/>
    <s v="0010"/>
    <s v="0060"/>
    <s v="R1"/>
    <s v="10-60"/>
    <x v="0"/>
    <x v="1"/>
    <n v="10514"/>
    <x v="1"/>
  </r>
  <r>
    <s v="13005628766"/>
    <s v="25162INV01BL"/>
    <s v="FA"/>
    <s v="R4"/>
    <d v="2025-06-11T00:00:00"/>
    <s v=""/>
    <s v="3106"/>
    <x v="0"/>
    <s v="10469"/>
    <s v="0"/>
    <n v="-5"/>
    <s v=""/>
    <n v="-5"/>
    <s v="USD"/>
    <s v="O1"/>
    <s v="USMO6561328690"/>
    <s v="1300562876610469"/>
    <s v=""/>
    <s v="BATCH_ID"/>
    <d v="2025-06-11T00:00:00"/>
    <d v="2025-06-12T00:00:00"/>
    <n v="0"/>
    <s v=""/>
    <s v=""/>
    <s v="3102174206"/>
    <s v="200015693258"/>
    <s v="0010"/>
    <s v="0060"/>
    <s v="R1"/>
    <s v="10-60"/>
    <x v="0"/>
    <x v="0"/>
    <n v="10469"/>
    <x v="2"/>
  </r>
  <r>
    <s v="13005628766"/>
    <s v="25162INV01BL"/>
    <s v="FA"/>
    <s v="R4"/>
    <d v="2025-06-11T00:00:00"/>
    <s v=""/>
    <s v="3106"/>
    <x v="1"/>
    <s v="10514"/>
    <s v="0"/>
    <n v="-5"/>
    <s v=""/>
    <n v="-5"/>
    <s v="USD"/>
    <s v="O1"/>
    <s v="USMO6561328690"/>
    <s v="1300562876610514"/>
    <s v=""/>
    <s v="BATCH_ID"/>
    <d v="2025-06-11T00:00:00"/>
    <d v="2025-06-12T00:00:00"/>
    <n v="0"/>
    <s v=""/>
    <s v=""/>
    <s v="3102174207"/>
    <s v="200015693258"/>
    <s v="0010"/>
    <s v="0060"/>
    <s v="R1"/>
    <s v="10-60"/>
    <x v="0"/>
    <x v="1"/>
    <n v="10514"/>
    <x v="1"/>
  </r>
  <r>
    <s v="13005628780"/>
    <s v="25162INV01BL"/>
    <s v="FA"/>
    <s v="R4"/>
    <d v="2025-06-11T00:00:00"/>
    <s v=""/>
    <s v="3106"/>
    <x v="0"/>
    <s v="10469"/>
    <s v="0"/>
    <n v="-5"/>
    <s v=""/>
    <n v="-5"/>
    <s v="USD"/>
    <s v="O1"/>
    <s v="USMO6561300000"/>
    <s v="1300562878010469"/>
    <s v=""/>
    <s v="BATCH_ID"/>
    <d v="2025-06-11T00:00:00"/>
    <d v="2025-06-12T00:00:00"/>
    <n v="0"/>
    <s v=""/>
    <s v=""/>
    <s v="3102174226"/>
    <s v="200015695162"/>
    <s v="0010"/>
    <s v="0060"/>
    <s v="R1"/>
    <s v="10-60"/>
    <x v="0"/>
    <x v="0"/>
    <n v="10469"/>
    <x v="2"/>
  </r>
  <r>
    <s v="13005628780"/>
    <s v="25162INV01BL"/>
    <s v="FA"/>
    <s v="R4"/>
    <d v="2025-06-11T00:00:00"/>
    <s v=""/>
    <s v="3106"/>
    <x v="1"/>
    <s v="10514"/>
    <s v="0"/>
    <n v="-5"/>
    <s v=""/>
    <n v="-5"/>
    <s v="USD"/>
    <s v="O1"/>
    <s v="USMO6561300000"/>
    <s v="1300562878010514"/>
    <s v=""/>
    <s v="BATCH_ID"/>
    <d v="2025-06-11T00:00:00"/>
    <d v="2025-06-12T00:00:00"/>
    <n v="0"/>
    <s v=""/>
    <s v=""/>
    <s v="3102174227"/>
    <s v="200015695162"/>
    <s v="0010"/>
    <s v="0060"/>
    <s v="R1"/>
    <s v="10-60"/>
    <x v="0"/>
    <x v="1"/>
    <n v="10514"/>
    <x v="1"/>
  </r>
  <r>
    <s v="13005628796"/>
    <s v="25162INV01BL"/>
    <s v="FA"/>
    <s v="R4"/>
    <d v="2025-06-11T00:00:00"/>
    <s v=""/>
    <s v="3106"/>
    <x v="1"/>
    <s v="10514"/>
    <s v="0"/>
    <n v="-5"/>
    <s v=""/>
    <n v="-5"/>
    <s v="USD"/>
    <s v="O1"/>
    <s v="USMO6561300000"/>
    <s v="1300562879610514"/>
    <s v=""/>
    <s v="BATCH_ID"/>
    <d v="2025-06-11T00:00:00"/>
    <d v="2025-06-12T00:00:00"/>
    <n v="0"/>
    <s v=""/>
    <s v=""/>
    <s v="3102179301"/>
    <s v="200015703859"/>
    <s v="0010"/>
    <s v="0060"/>
    <s v="R1"/>
    <s v="10-60"/>
    <x v="0"/>
    <x v="1"/>
    <n v="10514"/>
    <x v="1"/>
  </r>
  <r>
    <s v="13005628829"/>
    <s v="25162INV01A3"/>
    <s v="FA"/>
    <s v="R4"/>
    <d v="2025-06-11T00:00:00"/>
    <s v=""/>
    <s v="3106"/>
    <x v="0"/>
    <s v="10469"/>
    <s v="0"/>
    <n v="-5"/>
    <s v=""/>
    <n v="-5"/>
    <s v="USD"/>
    <s v="O1"/>
    <s v="USMO6561324020"/>
    <s v="1300562882910469"/>
    <s v=""/>
    <s v="BATCH_ID"/>
    <d v="2025-06-11T00:00:00"/>
    <d v="2025-06-12T00:00:00"/>
    <n v="0"/>
    <s v=""/>
    <s v=""/>
    <s v="3102215324"/>
    <s v="200015881549"/>
    <s v="0010"/>
    <s v="0060"/>
    <s v="R1"/>
    <s v="10-60"/>
    <x v="0"/>
    <x v="0"/>
    <n v="10469"/>
    <x v="2"/>
  </r>
  <r>
    <s v="13005628829"/>
    <s v="25162INV01A3"/>
    <s v="FA"/>
    <s v="R4"/>
    <d v="2025-06-11T00:00:00"/>
    <s v=""/>
    <s v="3106"/>
    <x v="1"/>
    <s v="10514"/>
    <s v="0"/>
    <n v="-5"/>
    <s v=""/>
    <n v="-5"/>
    <s v="USD"/>
    <s v="O1"/>
    <s v="USMO6561324020"/>
    <s v="1300562882910514"/>
    <s v=""/>
    <s v="BATCH_ID"/>
    <d v="2025-06-11T00:00:00"/>
    <d v="2025-06-12T00:00:00"/>
    <n v="0"/>
    <s v=""/>
    <s v=""/>
    <s v="3102215325"/>
    <s v="200015881549"/>
    <s v="0010"/>
    <s v="0060"/>
    <s v="R1"/>
    <s v="10-60"/>
    <x v="0"/>
    <x v="1"/>
    <n v="10514"/>
    <x v="1"/>
  </r>
  <r>
    <s v="13005628878"/>
    <s v="25162INV01A3"/>
    <s v="FA"/>
    <s v="R4"/>
    <d v="2025-06-11T00:00:00"/>
    <s v=""/>
    <s v="3106"/>
    <x v="0"/>
    <s v="10469"/>
    <s v="0"/>
    <n v="-5"/>
    <s v=""/>
    <n v="-5"/>
    <s v="USD"/>
    <s v="O1"/>
    <s v="USMO6561328920"/>
    <s v="1300562887810469"/>
    <s v=""/>
    <s v="BATCH_ID"/>
    <d v="2025-06-11T00:00:00"/>
    <d v="2025-06-12T00:00:00"/>
    <n v="0"/>
    <s v=""/>
    <s v=""/>
    <s v="3102215195"/>
    <s v="200015881242"/>
    <s v="0010"/>
    <s v="0060"/>
    <s v="R1"/>
    <s v="10-60"/>
    <x v="0"/>
    <x v="0"/>
    <n v="10469"/>
    <x v="2"/>
  </r>
  <r>
    <s v="13005628878"/>
    <s v="25162INV01A3"/>
    <s v="FA"/>
    <s v="R4"/>
    <d v="2025-06-11T00:00:00"/>
    <s v=""/>
    <s v="3106"/>
    <x v="1"/>
    <s v="10514"/>
    <s v="0"/>
    <n v="-5"/>
    <s v=""/>
    <n v="-5"/>
    <s v="USD"/>
    <s v="O1"/>
    <s v="USMO6561328920"/>
    <s v="1300562887810514"/>
    <s v=""/>
    <s v="BATCH_ID"/>
    <d v="2025-06-11T00:00:00"/>
    <d v="2025-06-12T00:00:00"/>
    <n v="0"/>
    <s v=""/>
    <s v=""/>
    <s v="3102215197"/>
    <s v="200015881242"/>
    <s v="0010"/>
    <s v="0060"/>
    <s v="R1"/>
    <s v="10-60"/>
    <x v="0"/>
    <x v="1"/>
    <n v="10514"/>
    <x v="1"/>
  </r>
  <r>
    <s v="13005628903"/>
    <s v="25162INV01BL"/>
    <s v="FA"/>
    <s v="R4"/>
    <d v="2025-06-11T00:00:00"/>
    <s v=""/>
    <s v="3106"/>
    <x v="1"/>
    <s v="10514"/>
    <s v="0"/>
    <n v="-5"/>
    <s v=""/>
    <n v="-5"/>
    <s v="USD"/>
    <s v="O1"/>
    <s v="USMO6561328910"/>
    <s v="1300562890310514"/>
    <s v=""/>
    <s v="BATCH_ID"/>
    <d v="2025-06-11T00:00:00"/>
    <d v="2025-06-12T00:00:00"/>
    <n v="0"/>
    <s v=""/>
    <s v=""/>
    <s v="3102175808"/>
    <s v="200015697895"/>
    <s v="0010"/>
    <s v="0060"/>
    <s v="R1"/>
    <s v="10-60"/>
    <x v="0"/>
    <x v="1"/>
    <n v="10514"/>
    <x v="1"/>
  </r>
  <r>
    <s v="13005629855"/>
    <s v="25163INV01AX"/>
    <s v="FA"/>
    <s v="R4"/>
    <d v="2025-06-12T00:00:00"/>
    <s v=""/>
    <s v="3106"/>
    <x v="0"/>
    <s v="10719"/>
    <s v="0"/>
    <n v="-5"/>
    <s v=""/>
    <n v="-5"/>
    <s v="USD"/>
    <s v="O1"/>
    <s v="USMO6560524220"/>
    <s v="1300562985510719"/>
    <s v=""/>
    <s v="BATCH_ID"/>
    <d v="2025-06-12T00:00:00"/>
    <d v="2025-06-13T00:00:00"/>
    <n v="0"/>
    <s v=""/>
    <s v=""/>
    <s v="3101555553"/>
    <s v="200012668295"/>
    <s v="0010"/>
    <s v="0060"/>
    <s v="R1"/>
    <s v="10-60"/>
    <x v="0"/>
    <x v="0"/>
    <n v="10719"/>
    <x v="0"/>
  </r>
  <r>
    <s v="13005629975"/>
    <s v="25163INV01AX"/>
    <s v="FA"/>
    <s v="R4"/>
    <d v="2025-06-12T00:00:00"/>
    <s v=""/>
    <s v="3106"/>
    <x v="1"/>
    <s v="10514"/>
    <s v="0"/>
    <n v="-14.32"/>
    <s v=""/>
    <n v="-14.32"/>
    <s v="USD"/>
    <s v="O1"/>
    <s v="USMO6561315270"/>
    <s v="1300562997510514"/>
    <s v=""/>
    <s v="BATCH_ID"/>
    <d v="2025-06-12T00:00:00"/>
    <d v="2025-06-13T00:00:00"/>
    <n v="0"/>
    <s v=""/>
    <s v=""/>
    <s v="3101701930"/>
    <s v="200014030742"/>
    <s v="0010"/>
    <s v="0060"/>
    <s v="R1"/>
    <s v="10-60"/>
    <x v="0"/>
    <x v="1"/>
    <n v="10514"/>
    <x v="1"/>
  </r>
  <r>
    <s v="13005629975"/>
    <s v="25163INV01AX"/>
    <s v="FA"/>
    <s v="R4"/>
    <d v="2025-06-12T00:00:00"/>
    <s v=""/>
    <s v="3106"/>
    <x v="0"/>
    <s v="10469"/>
    <s v="0"/>
    <n v="-10.039999999999999"/>
    <s v=""/>
    <n v="-10.039999999999999"/>
    <s v="USD"/>
    <s v="O1"/>
    <s v="USMO6561315270"/>
    <s v="1300562997510469"/>
    <s v=""/>
    <s v="BATCH_ID"/>
    <d v="2025-06-12T00:00:00"/>
    <d v="2025-06-13T00:00:00"/>
    <n v="0"/>
    <s v=""/>
    <s v=""/>
    <s v="3101702010"/>
    <s v="200014030742"/>
    <s v="0010"/>
    <s v="0060"/>
    <s v="R1"/>
    <s v="10-60"/>
    <x v="0"/>
    <x v="0"/>
    <n v="10469"/>
    <x v="2"/>
  </r>
  <r>
    <s v="13005632084"/>
    <s v="25164INV01BE"/>
    <s v="FA"/>
    <s v="R4"/>
    <d v="2025-06-13T00:00:00"/>
    <s v=""/>
    <s v="3106"/>
    <x v="1"/>
    <s v="10514"/>
    <s v="0"/>
    <n v="-5"/>
    <s v=""/>
    <n v="-5"/>
    <s v="USD"/>
    <s v="O1"/>
    <s v="USMO6561311130"/>
    <s v="1300563208410514"/>
    <s v=""/>
    <s v="BATCH_ID"/>
    <d v="2025-06-13T00:00:00"/>
    <d v="2025-06-16T00:00:00"/>
    <n v="0"/>
    <s v=""/>
    <s v=""/>
    <s v="3101675451"/>
    <s v="200011564271"/>
    <s v="0010"/>
    <s v="0060"/>
    <s v="R1"/>
    <s v="10-60"/>
    <x v="0"/>
    <x v="1"/>
    <n v="10514"/>
    <x v="1"/>
  </r>
  <r>
    <s v="13005632084"/>
    <s v="25164INV01BE"/>
    <s v="FA"/>
    <s v="R4"/>
    <d v="2025-06-13T00:00:00"/>
    <s v=""/>
    <s v="3106"/>
    <x v="0"/>
    <s v="10469"/>
    <s v="0"/>
    <n v="-5"/>
    <s v=""/>
    <n v="-5"/>
    <s v="USD"/>
    <s v="O1"/>
    <s v="USMO6561311130"/>
    <s v="1300563208410469"/>
    <s v=""/>
    <s v="BATCH_ID"/>
    <d v="2025-06-13T00:00:00"/>
    <d v="2025-06-16T00:00:00"/>
    <n v="0"/>
    <s v=""/>
    <s v=""/>
    <s v="3101675370"/>
    <s v="200011564271"/>
    <s v="0010"/>
    <s v="0060"/>
    <s v="R1"/>
    <s v="10-60"/>
    <x v="0"/>
    <x v="0"/>
    <n v="10469"/>
    <x v="2"/>
  </r>
  <r>
    <s v="13005632487"/>
    <s v="25164INV01AT"/>
    <s v="FA"/>
    <s v="R4"/>
    <d v="2025-06-13T00:00:00"/>
    <s v=""/>
    <s v="3106"/>
    <x v="0"/>
    <s v="10469"/>
    <s v="0"/>
    <n v="-5"/>
    <s v=""/>
    <n v="-5"/>
    <s v="USD"/>
    <s v="O1"/>
    <s v="USMO6561316590"/>
    <s v="1300563248710469"/>
    <s v=""/>
    <s v="BATCH_ID"/>
    <d v="2025-06-13T00:00:00"/>
    <d v="2025-06-16T00:00:00"/>
    <n v="0"/>
    <s v=""/>
    <s v=""/>
    <s v="3101476915"/>
    <s v="200012373912"/>
    <s v="0010"/>
    <s v="0060"/>
    <s v="R1"/>
    <s v="10-60"/>
    <x v="0"/>
    <x v="0"/>
    <n v="10469"/>
    <x v="2"/>
  </r>
  <r>
    <s v="13005632487"/>
    <s v="25164INV01AT"/>
    <s v="FA"/>
    <s v="R4"/>
    <d v="2025-06-13T00:00:00"/>
    <s v=""/>
    <s v="3106"/>
    <x v="1"/>
    <s v="10514"/>
    <s v="0"/>
    <n v="-5"/>
    <s v=""/>
    <n v="-5"/>
    <s v="USD"/>
    <s v="O1"/>
    <s v="USMO6561316590"/>
    <s v="1300563248710514"/>
    <s v=""/>
    <s v="BATCH_ID"/>
    <d v="2025-06-13T00:00:00"/>
    <d v="2025-06-16T00:00:00"/>
    <n v="0"/>
    <s v=""/>
    <s v=""/>
    <s v="3101477011"/>
    <s v="200012373912"/>
    <s v="0010"/>
    <s v="0060"/>
    <s v="R1"/>
    <s v="10-60"/>
    <x v="0"/>
    <x v="1"/>
    <n v="10514"/>
    <x v="1"/>
  </r>
  <r>
    <s v="13005632622"/>
    <s v="25164INV01BE"/>
    <s v="FA"/>
    <s v="R4"/>
    <d v="2025-06-13T00:00:00"/>
    <s v=""/>
    <s v="3106"/>
    <x v="0"/>
    <s v="10469"/>
    <s v="0"/>
    <n v="-5"/>
    <s v=""/>
    <n v="-5"/>
    <s v="USD"/>
    <s v="O1"/>
    <s v="USMO6561311740"/>
    <s v="1300563262210469"/>
    <s v=""/>
    <s v="BATCH_ID"/>
    <d v="2025-06-13T00:00:00"/>
    <d v="2025-06-16T00:00:00"/>
    <n v="0"/>
    <s v=""/>
    <s v=""/>
    <s v="3101483306"/>
    <s v="200012517492"/>
    <s v="0010"/>
    <s v="0060"/>
    <s v="R1"/>
    <s v="10-60"/>
    <x v="0"/>
    <x v="0"/>
    <n v="10469"/>
    <x v="2"/>
  </r>
  <r>
    <s v="13005632622"/>
    <s v="25164INV01BE"/>
    <s v="FA"/>
    <s v="R4"/>
    <d v="2025-06-13T00:00:00"/>
    <s v=""/>
    <s v="3106"/>
    <x v="1"/>
    <s v="10514"/>
    <s v="0"/>
    <n v="-5"/>
    <s v=""/>
    <n v="-5"/>
    <s v="USD"/>
    <s v="O1"/>
    <s v="USMO6561311740"/>
    <s v="1300563262210514"/>
    <s v=""/>
    <s v="BATCH_ID"/>
    <d v="2025-06-13T00:00:00"/>
    <d v="2025-06-16T00:00:00"/>
    <n v="0"/>
    <s v=""/>
    <s v=""/>
    <s v="3101483496"/>
    <s v="200012517492"/>
    <s v="0010"/>
    <s v="0060"/>
    <s v="R1"/>
    <s v="10-60"/>
    <x v="0"/>
    <x v="1"/>
    <n v="10514"/>
    <x v="1"/>
  </r>
  <r>
    <s v="13005632867"/>
    <s v="25164INV01BE"/>
    <s v="FA"/>
    <s v="R4"/>
    <d v="2025-06-13T00:00:00"/>
    <s v=""/>
    <s v="3106"/>
    <x v="1"/>
    <s v="10514"/>
    <s v="0"/>
    <n v="-5"/>
    <s v=""/>
    <n v="-5"/>
    <s v="USD"/>
    <s v="O1"/>
    <s v="USMO6561313590"/>
    <s v="1300563286710514"/>
    <s v=""/>
    <s v="BATCH_ID"/>
    <d v="2025-06-13T00:00:00"/>
    <d v="2025-06-16T00:00:00"/>
    <n v="0"/>
    <s v=""/>
    <s v=""/>
    <s v="3101649213"/>
    <s v="200013619495"/>
    <s v="0010"/>
    <s v="0060"/>
    <s v="R1"/>
    <s v="10-60"/>
    <x v="0"/>
    <x v="1"/>
    <n v="10514"/>
    <x v="1"/>
  </r>
  <r>
    <s v="13005632867"/>
    <s v="25164INV01BE"/>
    <s v="FA"/>
    <s v="R4"/>
    <d v="2025-06-13T00:00:00"/>
    <s v=""/>
    <s v="3106"/>
    <x v="0"/>
    <s v="10469"/>
    <s v="0"/>
    <n v="-5"/>
    <s v=""/>
    <n v="-5"/>
    <s v="USD"/>
    <s v="O1"/>
    <s v="USMO6561313590"/>
    <s v="1300563286710469"/>
    <s v=""/>
    <s v="BATCH_ID"/>
    <d v="2025-06-13T00:00:00"/>
    <d v="2025-06-16T00:00:00"/>
    <n v="0"/>
    <s v=""/>
    <s v=""/>
    <s v="3101649309"/>
    <s v="200013619495"/>
    <s v="0010"/>
    <s v="0060"/>
    <s v="R1"/>
    <s v="10-60"/>
    <x v="0"/>
    <x v="0"/>
    <n v="10469"/>
    <x v="2"/>
  </r>
  <r>
    <s v="13005632892"/>
    <s v="25164INV01BK"/>
    <s v="FA"/>
    <s v="R4"/>
    <d v="2025-06-13T00:00:00"/>
    <s v=""/>
    <s v="3106"/>
    <x v="0"/>
    <s v="10469"/>
    <s v="0"/>
    <n v="-5"/>
    <s v=""/>
    <n v="-5"/>
    <s v="USD"/>
    <s v="O1"/>
    <s v="USMO6561313270"/>
    <s v="1300563289210469"/>
    <s v=""/>
    <s v="BATCH_ID"/>
    <d v="2025-06-13T00:00:00"/>
    <d v="2025-06-16T00:00:00"/>
    <n v="0"/>
    <s v=""/>
    <s v=""/>
    <s v="3101678231"/>
    <s v="200014412304"/>
    <s v="0010"/>
    <s v="0060"/>
    <s v="R1"/>
    <s v="10-60"/>
    <x v="0"/>
    <x v="0"/>
    <n v="10469"/>
    <x v="2"/>
  </r>
  <r>
    <s v="13005632892"/>
    <s v="25164INV01BK"/>
    <s v="FA"/>
    <s v="R4"/>
    <d v="2025-06-13T00:00:00"/>
    <s v=""/>
    <s v="3106"/>
    <x v="1"/>
    <s v="10514"/>
    <s v="0"/>
    <n v="-5"/>
    <s v=""/>
    <n v="-5"/>
    <s v="USD"/>
    <s v="O1"/>
    <s v="USMO6561313270"/>
    <s v="1300563289210514"/>
    <s v=""/>
    <s v="BATCH_ID"/>
    <d v="2025-06-13T00:00:00"/>
    <d v="2025-06-16T00:00:00"/>
    <n v="0"/>
    <s v=""/>
    <s v=""/>
    <s v="3101678150"/>
    <s v="200014412304"/>
    <s v="0010"/>
    <s v="0060"/>
    <s v="R1"/>
    <s v="10-60"/>
    <x v="0"/>
    <x v="1"/>
    <n v="10514"/>
    <x v="1"/>
  </r>
  <r>
    <s v="13005633292"/>
    <s v="25164INV01AT"/>
    <s v="FA"/>
    <s v="R4"/>
    <d v="2025-06-13T00:00:00"/>
    <s v=""/>
    <s v="3106"/>
    <x v="0"/>
    <s v="10719"/>
    <s v="0"/>
    <n v="-5"/>
    <s v=""/>
    <n v="-5"/>
    <s v="USD"/>
    <s v="O1"/>
    <s v="USMO6561684201"/>
    <s v="1300563329210719"/>
    <s v=""/>
    <s v="BATCH_ID"/>
    <d v="2025-06-13T00:00:00"/>
    <d v="2025-06-16T00:00:00"/>
    <n v="0"/>
    <s v=""/>
    <s v=""/>
    <s v="3102230245"/>
    <s v="200015949759"/>
    <s v="0010"/>
    <s v="0060"/>
    <s v="R1"/>
    <s v="10-60"/>
    <x v="0"/>
    <x v="0"/>
    <n v="10719"/>
    <x v="0"/>
  </r>
  <r>
    <s v="13005636622"/>
    <s v="25167INV01AT"/>
    <s v="FA"/>
    <s v="R4"/>
    <d v="2025-06-16T00:00:00"/>
    <s v=""/>
    <s v="3106"/>
    <x v="0"/>
    <s v="10469"/>
    <s v="0"/>
    <n v="-5"/>
    <s v=""/>
    <n v="-5"/>
    <s v="USD"/>
    <s v="O1"/>
    <s v="USMO6561320480"/>
    <s v="1300563662210469"/>
    <s v=""/>
    <s v="BATCH_ID"/>
    <d v="2025-06-16T00:00:00"/>
    <d v="2025-06-17T00:00:00"/>
    <n v="0"/>
    <s v=""/>
    <s v=""/>
    <s v="3101643442"/>
    <s v="200010913214"/>
    <s v="0010"/>
    <s v="0060"/>
    <s v="R1"/>
    <s v="10-60"/>
    <x v="0"/>
    <x v="0"/>
    <n v="10469"/>
    <x v="2"/>
  </r>
  <r>
    <s v="13005636622"/>
    <s v="25167INV01AT"/>
    <s v="FA"/>
    <s v="R4"/>
    <d v="2025-06-16T00:00:00"/>
    <s v=""/>
    <s v="3106"/>
    <x v="1"/>
    <s v="10514"/>
    <s v="0"/>
    <n v="-14.25"/>
    <s v=""/>
    <n v="-14.25"/>
    <s v="USD"/>
    <s v="O1"/>
    <s v="USMO6561320480"/>
    <s v="1300563662210514"/>
    <s v=""/>
    <s v="BATCH_ID"/>
    <d v="2025-06-16T00:00:00"/>
    <d v="2025-06-17T00:00:00"/>
    <n v="0"/>
    <s v=""/>
    <s v=""/>
    <s v="3101643538"/>
    <s v="200010913214"/>
    <s v="0010"/>
    <s v="0060"/>
    <s v="R1"/>
    <s v="10-60"/>
    <x v="0"/>
    <x v="1"/>
    <n v="10514"/>
    <x v="1"/>
  </r>
  <r>
    <s v="13005637032"/>
    <s v="25167INV01AT"/>
    <s v="FA"/>
    <s v="R4"/>
    <d v="2025-06-16T00:00:00"/>
    <s v=""/>
    <s v="3106"/>
    <x v="1"/>
    <s v="10514"/>
    <s v="0"/>
    <n v="-5"/>
    <s v=""/>
    <n v="-5"/>
    <s v="USD"/>
    <s v="O1"/>
    <s v="USMO6561320920"/>
    <s v="1300563703210514"/>
    <s v=""/>
    <s v="BATCH_ID"/>
    <d v="2025-06-16T00:00:00"/>
    <d v="2025-06-17T00:00:00"/>
    <n v="0"/>
    <s v=""/>
    <s v=""/>
    <s v="3101517237"/>
    <s v="200011847361"/>
    <s v="0010"/>
    <s v="0060"/>
    <s v="R1"/>
    <s v="10-60"/>
    <x v="0"/>
    <x v="1"/>
    <n v="10514"/>
    <x v="1"/>
  </r>
  <r>
    <s v="13005637032"/>
    <s v="25167INV01AT"/>
    <s v="FA"/>
    <s v="R4"/>
    <d v="2025-06-16T00:00:00"/>
    <s v=""/>
    <s v="3106"/>
    <x v="0"/>
    <s v="10469"/>
    <s v="0"/>
    <n v="-5"/>
    <s v=""/>
    <n v="-5"/>
    <s v="USD"/>
    <s v="O1"/>
    <s v="USMO6561320920"/>
    <s v="1300563703210469"/>
    <s v=""/>
    <s v="BATCH_ID"/>
    <d v="2025-06-16T00:00:00"/>
    <d v="2025-06-17T00:00:00"/>
    <n v="0"/>
    <s v=""/>
    <s v=""/>
    <s v="3101517333"/>
    <s v="200011847361"/>
    <s v="0010"/>
    <s v="0060"/>
    <s v="R1"/>
    <s v="10-60"/>
    <x v="0"/>
    <x v="0"/>
    <n v="10469"/>
    <x v="2"/>
  </r>
  <r>
    <s v="13005638001"/>
    <s v="25167INV01AC"/>
    <s v="FA"/>
    <s v="R4"/>
    <d v="2025-06-16T00:00:00"/>
    <s v=""/>
    <s v="3106"/>
    <x v="1"/>
    <s v="10514"/>
    <s v="0"/>
    <n v="-5"/>
    <s v=""/>
    <n v="-5"/>
    <s v="USD"/>
    <s v="O1"/>
    <s v="USMO6561326230"/>
    <s v="1300563800110514"/>
    <s v=""/>
    <s v="BATCH_ID"/>
    <d v="2025-06-16T00:00:00"/>
    <d v="2025-06-17T00:00:00"/>
    <n v="0"/>
    <s v=""/>
    <s v=""/>
    <s v="3101535463"/>
    <s v="200013965971"/>
    <s v="0010"/>
    <s v="0060"/>
    <s v="R1"/>
    <s v="10-60"/>
    <x v="0"/>
    <x v="1"/>
    <n v="10514"/>
    <x v="1"/>
  </r>
  <r>
    <s v="13005638001"/>
    <s v="25167INV01AC"/>
    <s v="FA"/>
    <s v="R4"/>
    <d v="2025-06-16T00:00:00"/>
    <s v=""/>
    <s v="3106"/>
    <x v="0"/>
    <s v="10469"/>
    <s v="0"/>
    <n v="-5"/>
    <s v=""/>
    <n v="-5"/>
    <s v="USD"/>
    <s v="O1"/>
    <s v="USMO6561326230"/>
    <s v="1300563800110469"/>
    <s v=""/>
    <s v="BATCH_ID"/>
    <d v="2025-06-16T00:00:00"/>
    <d v="2025-06-17T00:00:00"/>
    <n v="0"/>
    <s v=""/>
    <s v=""/>
    <s v="3101535655"/>
    <s v="200013965971"/>
    <s v="0010"/>
    <s v="0060"/>
    <s v="R1"/>
    <s v="10-60"/>
    <x v="0"/>
    <x v="0"/>
    <n v="10469"/>
    <x v="2"/>
  </r>
  <r>
    <s v="13005638296"/>
    <s v="25167INV01A6"/>
    <s v="FA"/>
    <s v="R4"/>
    <d v="2025-06-16T00:00:00"/>
    <s v=""/>
    <s v="3106"/>
    <x v="1"/>
    <s v="10514"/>
    <s v="0"/>
    <n v="-12.97"/>
    <s v=""/>
    <n v="-12.97"/>
    <s v="USD"/>
    <s v="O1"/>
    <s v="USMO6561321050"/>
    <s v="1300563829610514"/>
    <s v=""/>
    <s v="BATCH_ID"/>
    <d v="2025-06-16T00:00:00"/>
    <d v="2025-06-17T00:00:00"/>
    <n v="0"/>
    <s v=""/>
    <s v=""/>
    <s v="3101597618"/>
    <s v="200014321778"/>
    <s v="0010"/>
    <s v="0060"/>
    <s v="R1"/>
    <s v="10-60"/>
    <x v="0"/>
    <x v="1"/>
    <n v="10514"/>
    <x v="1"/>
  </r>
  <r>
    <s v="13005638296"/>
    <s v="25167INV01A6"/>
    <s v="FA"/>
    <s v="R4"/>
    <d v="2025-06-16T00:00:00"/>
    <s v=""/>
    <s v="3106"/>
    <x v="0"/>
    <s v="10469"/>
    <s v="0"/>
    <n v="-8.75"/>
    <s v=""/>
    <n v="-8.75"/>
    <s v="USD"/>
    <s v="O1"/>
    <s v="USMO6561321050"/>
    <s v="1300563829610469"/>
    <s v=""/>
    <s v="BATCH_ID"/>
    <d v="2025-06-16T00:00:00"/>
    <d v="2025-06-17T00:00:00"/>
    <n v="0"/>
    <s v=""/>
    <s v=""/>
    <s v="3101597810"/>
    <s v="200014321778"/>
    <s v="0010"/>
    <s v="0060"/>
    <s v="R1"/>
    <s v="10-60"/>
    <x v="0"/>
    <x v="0"/>
    <n v="10469"/>
    <x v="2"/>
  </r>
  <r>
    <s v="13005638451"/>
    <s v="25167INV01A6"/>
    <s v="FA"/>
    <s v="R4"/>
    <d v="2025-06-16T00:00:00"/>
    <s v=""/>
    <s v="3106"/>
    <x v="1"/>
    <s v="10514"/>
    <s v="0"/>
    <n v="-5"/>
    <s v=""/>
    <n v="-5"/>
    <s v="USD"/>
    <s v="O1"/>
    <s v="USMO6561321160"/>
    <s v="1300563845110514"/>
    <s v=""/>
    <s v="BATCH_ID"/>
    <d v="2025-06-16T00:00:00"/>
    <d v="2025-06-17T00:00:00"/>
    <n v="0"/>
    <s v=""/>
    <s v=""/>
    <s v="3102084824"/>
    <s v="200015240829"/>
    <s v="0010"/>
    <s v="0060"/>
    <s v="R1"/>
    <s v="10-60"/>
    <x v="0"/>
    <x v="1"/>
    <n v="10514"/>
    <x v="1"/>
  </r>
  <r>
    <s v="13005638451"/>
    <s v="25167INV01A6"/>
    <s v="FA"/>
    <s v="R4"/>
    <d v="2025-06-16T00:00:00"/>
    <s v=""/>
    <s v="3106"/>
    <x v="0"/>
    <s v="10469"/>
    <s v="0"/>
    <n v="-5"/>
    <s v=""/>
    <n v="-5"/>
    <s v="USD"/>
    <s v="O1"/>
    <s v="USMO6561321160"/>
    <s v="1300563845110469"/>
    <s v=""/>
    <s v="BATCH_ID"/>
    <d v="2025-06-16T00:00:00"/>
    <d v="2025-06-17T00:00:00"/>
    <n v="0"/>
    <s v=""/>
    <s v=""/>
    <s v="3102084832"/>
    <s v="200015240829"/>
    <s v="0010"/>
    <s v="0060"/>
    <s v="R1"/>
    <s v="10-60"/>
    <x v="0"/>
    <x v="0"/>
    <n v="10469"/>
    <x v="2"/>
  </r>
  <r>
    <s v="13005638469"/>
    <s v="25167INV01AT"/>
    <s v="FA"/>
    <s v="R4"/>
    <d v="2025-06-16T00:00:00"/>
    <s v=""/>
    <s v="3106"/>
    <x v="1"/>
    <s v="10514"/>
    <s v="0"/>
    <n v="-5"/>
    <s v=""/>
    <n v="-5"/>
    <s v="USD"/>
    <s v="O1"/>
    <s v="USMO6561326520"/>
    <s v="1300563846910514"/>
    <s v=""/>
    <s v="BATCH_ID"/>
    <d v="2025-06-16T00:00:00"/>
    <d v="2025-06-17T00:00:00"/>
    <n v="0"/>
    <s v=""/>
    <s v=""/>
    <s v="3102052756"/>
    <s v="200015090174"/>
    <s v="0010"/>
    <s v="0060"/>
    <s v="R1"/>
    <s v="10-60"/>
    <x v="0"/>
    <x v="1"/>
    <n v="10514"/>
    <x v="1"/>
  </r>
  <r>
    <s v="13005638807"/>
    <s v="25167INV01AC"/>
    <s v="FA"/>
    <s v="R4"/>
    <d v="2025-06-16T00:00:00"/>
    <s v="52000475544"/>
    <s v="3106"/>
    <x v="1"/>
    <s v="10514"/>
    <s v="0"/>
    <n v="-5"/>
    <s v=""/>
    <n v="-5"/>
    <s v="USD"/>
    <s v="O1"/>
    <s v="USMO6561360150"/>
    <s v="1300563880710514"/>
    <s v=""/>
    <s v="BATCH_ID"/>
    <d v="2025-06-16T00:00:00"/>
    <d v="2025-06-17T00:00:00"/>
    <n v="0"/>
    <s v=""/>
    <s v=""/>
    <s v="3102266877"/>
    <s v="200016150050"/>
    <s v="0010"/>
    <s v="0060"/>
    <s v="R1"/>
    <s v="10-60"/>
    <x v="0"/>
    <x v="1"/>
    <n v="10514"/>
    <x v="1"/>
  </r>
  <r>
    <s v="13005638807"/>
    <s v="25167INV01AC"/>
    <s v="FA"/>
    <s v="R4"/>
    <d v="2025-06-16T00:00:00"/>
    <s v="52000475544"/>
    <s v="3106"/>
    <x v="0"/>
    <s v="10469"/>
    <s v="0"/>
    <n v="-5"/>
    <s v=""/>
    <n v="-5"/>
    <s v="USD"/>
    <s v="O1"/>
    <s v="USMO6561360150"/>
    <s v="1300563880710469"/>
    <s v=""/>
    <s v="BATCH_ID"/>
    <d v="2025-06-16T00:00:00"/>
    <d v="2025-06-17T00:00:00"/>
    <n v="0"/>
    <s v=""/>
    <s v=""/>
    <s v="3102266876"/>
    <s v="200016150050"/>
    <s v="0010"/>
    <s v="0060"/>
    <s v="R1"/>
    <s v="10-60"/>
    <x v="0"/>
    <x v="0"/>
    <n v="10469"/>
    <x v="2"/>
  </r>
  <r>
    <s v="13005639038"/>
    <s v="25167INV01AC"/>
    <s v="FA"/>
    <s v="R4"/>
    <d v="2025-06-16T00:00:00"/>
    <s v=""/>
    <s v="3106"/>
    <x v="0"/>
    <s v="10469"/>
    <s v="0"/>
    <n v="-5"/>
    <s v=""/>
    <n v="-5"/>
    <s v="USD"/>
    <s v="O1"/>
    <s v="USMO6561329910"/>
    <s v="1300563903810469"/>
    <s v=""/>
    <s v="BATCH_ID"/>
    <d v="2025-06-16T00:00:00"/>
    <d v="2025-06-17T00:00:00"/>
    <n v="0"/>
    <s v=""/>
    <s v=""/>
    <s v="3102270575"/>
    <s v="200016151298"/>
    <s v="0010"/>
    <s v="0060"/>
    <s v="R1"/>
    <s v="10-60"/>
    <x v="0"/>
    <x v="0"/>
    <n v="10469"/>
    <x v="2"/>
  </r>
  <r>
    <s v="13005639178"/>
    <s v="25167INV01A6"/>
    <s v="FA"/>
    <s v="R4"/>
    <d v="2025-06-16T00:00:00"/>
    <s v=""/>
    <s v="3106"/>
    <x v="0"/>
    <s v="10719"/>
    <s v="0"/>
    <n v="-5"/>
    <s v=""/>
    <n v="-5"/>
    <s v="USD"/>
    <s v="O1"/>
    <s v="USMO6560526770"/>
    <s v="1300563917810719"/>
    <s v=""/>
    <s v="BATCH_ID"/>
    <d v="2025-06-16T00:00:00"/>
    <d v="2025-06-17T00:00:00"/>
    <n v="0"/>
    <s v=""/>
    <s v=""/>
    <s v="3102282343"/>
    <s v="200016226595"/>
    <s v="0010"/>
    <s v="0060"/>
    <s v="R1"/>
    <s v="10-60"/>
    <x v="0"/>
    <x v="0"/>
    <n v="10719"/>
    <x v="0"/>
  </r>
  <r>
    <s v="13005639179"/>
    <s v="25167INV01A6"/>
    <s v="FA"/>
    <s v="R4"/>
    <d v="2025-06-16T00:00:00"/>
    <s v=""/>
    <s v="3106"/>
    <x v="0"/>
    <s v="10719"/>
    <s v="0"/>
    <n v="-5"/>
    <s v=""/>
    <n v="-5"/>
    <s v="USD"/>
    <s v="O1"/>
    <s v="USMO6560526770"/>
    <s v="1300563917910719"/>
    <s v=""/>
    <s v="BATCH_ID"/>
    <d v="2025-06-16T00:00:00"/>
    <d v="2025-06-17T00:00:00"/>
    <n v="0"/>
    <s v=""/>
    <s v=""/>
    <s v="3102282343"/>
    <s v="200016226595"/>
    <s v="0010"/>
    <s v="0060"/>
    <s v="R1"/>
    <s v="10-60"/>
    <x v="0"/>
    <x v="0"/>
    <n v="10719"/>
    <x v="0"/>
  </r>
  <r>
    <s v="13005640931"/>
    <s v="25168INV01AB"/>
    <s v="FA"/>
    <s v="R4"/>
    <d v="2025-06-17T00:00:00"/>
    <s v=""/>
    <s v="3106"/>
    <x v="1"/>
    <s v="10514"/>
    <s v="0"/>
    <n v="-9.2899999999999991"/>
    <s v=""/>
    <n v="-9.2899999999999991"/>
    <s v="USD"/>
    <s v="O1"/>
    <s v="USMO6561314270"/>
    <s v="1300564093110514"/>
    <s v=""/>
    <s v="BATCH_ID"/>
    <d v="2025-06-17T00:00:00"/>
    <d v="2025-06-18T00:00:00"/>
    <n v="0"/>
    <s v=""/>
    <s v=""/>
    <s v="3101579164"/>
    <s v="200011498652"/>
    <s v="0010"/>
    <s v="0060"/>
    <s v="R1"/>
    <s v="10-60"/>
    <x v="0"/>
    <x v="1"/>
    <n v="10514"/>
    <x v="1"/>
  </r>
  <r>
    <s v="13005640931"/>
    <s v="25168INV01AB"/>
    <s v="FA"/>
    <s v="R4"/>
    <d v="2025-06-17T00:00:00"/>
    <s v=""/>
    <s v="3106"/>
    <x v="0"/>
    <s v="10469"/>
    <s v="0"/>
    <n v="-6.67"/>
    <s v=""/>
    <n v="-6.67"/>
    <s v="USD"/>
    <s v="O1"/>
    <s v="USMO6561314270"/>
    <s v="1300564093110469"/>
    <s v=""/>
    <s v="BATCH_ID"/>
    <d v="2025-06-17T00:00:00"/>
    <d v="2025-06-18T00:00:00"/>
    <n v="0"/>
    <s v=""/>
    <s v=""/>
    <s v="3101579356"/>
    <s v="200011498652"/>
    <s v="0010"/>
    <s v="0060"/>
    <s v="R1"/>
    <s v="10-60"/>
    <x v="0"/>
    <x v="0"/>
    <n v="10469"/>
    <x v="2"/>
  </r>
  <r>
    <s v="13005641028"/>
    <s v="25168INV01AT"/>
    <s v="FA"/>
    <s v="R4"/>
    <d v="2025-06-17T00:00:00"/>
    <s v=""/>
    <s v="3106"/>
    <x v="0"/>
    <s v="10469"/>
    <s v="0"/>
    <n v="-5"/>
    <s v=""/>
    <n v="-5"/>
    <s v="USD"/>
    <s v="O1"/>
    <s v="USMO6561312210"/>
    <s v="1300564102810469"/>
    <s v=""/>
    <s v="BATCH_ID"/>
    <d v="2025-06-17T00:00:00"/>
    <d v="2025-06-18T00:00:00"/>
    <n v="0"/>
    <s v=""/>
    <s v=""/>
    <s v="3101505959"/>
    <s v="200012267627"/>
    <s v="0010"/>
    <s v="0060"/>
    <s v="R1"/>
    <s v="10-60"/>
    <x v="0"/>
    <x v="0"/>
    <n v="10469"/>
    <x v="2"/>
  </r>
  <r>
    <s v="13005641028"/>
    <s v="25168INV01AT"/>
    <s v="FA"/>
    <s v="R4"/>
    <d v="2025-06-17T00:00:00"/>
    <s v=""/>
    <s v="3106"/>
    <x v="1"/>
    <s v="10514"/>
    <s v="0"/>
    <n v="-5"/>
    <s v=""/>
    <n v="-5"/>
    <s v="USD"/>
    <s v="O1"/>
    <s v="USMO6561312210"/>
    <s v="1300564102810514"/>
    <s v=""/>
    <s v="BATCH_ID"/>
    <d v="2025-06-17T00:00:00"/>
    <d v="2025-06-18T00:00:00"/>
    <n v="0"/>
    <s v=""/>
    <s v=""/>
    <s v="3101505763"/>
    <s v="200012267627"/>
    <s v="0010"/>
    <s v="0060"/>
    <s v="R1"/>
    <s v="10-60"/>
    <x v="0"/>
    <x v="1"/>
    <n v="10514"/>
    <x v="1"/>
  </r>
  <r>
    <s v="13005641087"/>
    <s v="25168INV01AB"/>
    <s v="FA"/>
    <s v="R4"/>
    <d v="2025-06-17T00:00:00"/>
    <s v=""/>
    <s v="3106"/>
    <x v="0"/>
    <s v="10719"/>
    <s v="0"/>
    <n v="-17.399999999999999"/>
    <s v=""/>
    <n v="-17.399999999999999"/>
    <s v="USD"/>
    <s v="O1"/>
    <s v="USMO6560515110"/>
    <s v="1300564108710719"/>
    <s v=""/>
    <s v="BATCH_ID"/>
    <d v="2025-06-17T00:00:00"/>
    <d v="2025-06-18T00:00:00"/>
    <n v="0"/>
    <s v=""/>
    <s v=""/>
    <s v="3101493466"/>
    <s v="200012855728"/>
    <s v="0010"/>
    <s v="0060"/>
    <s v="C1"/>
    <s v="10-60"/>
    <x v="0"/>
    <x v="0"/>
    <n v="10719"/>
    <x v="0"/>
  </r>
  <r>
    <s v="13005641129"/>
    <s v="25168INV01AT"/>
    <s v="FA"/>
    <s v="R4"/>
    <d v="2025-06-17T00:00:00"/>
    <s v=""/>
    <s v="3106"/>
    <x v="0"/>
    <s v="10719"/>
    <s v="0"/>
    <n v="-7.25"/>
    <s v=""/>
    <n v="-7.25"/>
    <s v="USD"/>
    <s v="O1"/>
    <s v="USMO6560515530"/>
    <s v="1300564112910719"/>
    <s v=""/>
    <s v="BATCH_ID"/>
    <d v="2025-06-17T00:00:00"/>
    <d v="2025-06-18T00:00:00"/>
    <n v="0"/>
    <s v=""/>
    <s v=""/>
    <s v="3101505905"/>
    <s v="200012274235"/>
    <s v="0010"/>
    <s v="0060"/>
    <s v="R1"/>
    <s v="10-60"/>
    <x v="0"/>
    <x v="0"/>
    <n v="10719"/>
    <x v="0"/>
  </r>
  <r>
    <s v="13005641220"/>
    <s v="25168INV01AT"/>
    <s v="FA"/>
    <s v="R4"/>
    <d v="2025-06-17T00:00:00"/>
    <s v=""/>
    <s v="3106"/>
    <x v="0"/>
    <s v="10719"/>
    <s v="0"/>
    <n v="-14.99"/>
    <s v=""/>
    <n v="-14.99"/>
    <s v="USD"/>
    <s v="O1"/>
    <s v="USMO6560528950"/>
    <s v="1300564122010719"/>
    <s v=""/>
    <s v="BATCH_ID"/>
    <d v="2025-06-17T00:00:00"/>
    <d v="2025-06-18T00:00:00"/>
    <n v="0"/>
    <s v=""/>
    <s v=""/>
    <s v="3101635550"/>
    <s v="200013717836"/>
    <s v="0010"/>
    <s v="0060"/>
    <s v="R1"/>
    <s v="10-60"/>
    <x v="0"/>
    <x v="0"/>
    <n v="10719"/>
    <x v="0"/>
  </r>
  <r>
    <s v="13005641321"/>
    <s v="25168INV01AB"/>
    <s v="FA"/>
    <s v="R4"/>
    <d v="2025-06-17T00:00:00"/>
    <s v=""/>
    <s v="3106"/>
    <x v="0"/>
    <s v="10469"/>
    <s v="0"/>
    <n v="-5"/>
    <s v=""/>
    <n v="-5"/>
    <s v="USD"/>
    <s v="O1"/>
    <s v="USMO6561376290"/>
    <s v="1300564132110469"/>
    <s v=""/>
    <s v="BATCH_ID"/>
    <d v="2025-06-17T00:00:00"/>
    <d v="2025-06-18T00:00:00"/>
    <n v="0"/>
    <s v=""/>
    <s v=""/>
    <s v="3101611154"/>
    <s v="200014349241"/>
    <s v="0010"/>
    <s v="0060"/>
    <s v="R1"/>
    <s v="10-60"/>
    <x v="0"/>
    <x v="0"/>
    <n v="10469"/>
    <x v="2"/>
  </r>
  <r>
    <s v="13005641321"/>
    <s v="25168INV01AB"/>
    <s v="FA"/>
    <s v="R4"/>
    <d v="2025-06-17T00:00:00"/>
    <s v=""/>
    <s v="3106"/>
    <x v="1"/>
    <s v="10514"/>
    <s v="0"/>
    <n v="-5"/>
    <s v=""/>
    <n v="-5"/>
    <s v="USD"/>
    <s v="O1"/>
    <s v="USMO6561376290"/>
    <s v="1300564132110514"/>
    <s v=""/>
    <s v="BATCH_ID"/>
    <d v="2025-06-17T00:00:00"/>
    <d v="2025-06-18T00:00:00"/>
    <n v="0"/>
    <s v=""/>
    <s v=""/>
    <s v="3101611349"/>
    <s v="200014349241"/>
    <s v="0010"/>
    <s v="0060"/>
    <s v="R1"/>
    <s v="10-60"/>
    <x v="0"/>
    <x v="1"/>
    <n v="10514"/>
    <x v="1"/>
  </r>
  <r>
    <s v="13005641438"/>
    <s v="25168INV01AT"/>
    <s v="FA"/>
    <s v="R4"/>
    <d v="2025-06-17T00:00:00"/>
    <s v=""/>
    <s v="3106"/>
    <x v="0"/>
    <s v="10719"/>
    <s v="0"/>
    <n v="-5"/>
    <s v=""/>
    <n v="-5"/>
    <s v="USD"/>
    <s v="O1"/>
    <s v="USMO6560515530"/>
    <s v="1300564143810719"/>
    <s v=""/>
    <s v="BATCH_ID"/>
    <d v="2025-06-17T00:00:00"/>
    <d v="2025-06-18T00:00:00"/>
    <n v="0"/>
    <s v=""/>
    <s v=""/>
    <s v="3102009835"/>
    <s v="200014894014"/>
    <s v="0010"/>
    <s v="0060"/>
    <s v="R1"/>
    <s v="10-60"/>
    <x v="0"/>
    <x v="0"/>
    <n v="10719"/>
    <x v="0"/>
  </r>
  <r>
    <s v="13005642729"/>
    <s v="25171INV01AT"/>
    <s v="FA"/>
    <s v="R4"/>
    <d v="2025-06-20T00:00:00"/>
    <s v=""/>
    <s v="3106"/>
    <x v="0"/>
    <s v="10469"/>
    <s v="0"/>
    <n v="-14.59"/>
    <s v=""/>
    <n v="-14.59"/>
    <s v="USD"/>
    <s v="O1"/>
    <s v="USMO6561323220"/>
    <s v="1300564272910469"/>
    <s v=""/>
    <s v="BATCH_ID"/>
    <d v="2025-06-20T00:00:00"/>
    <d v="2025-06-23T00:00:00"/>
    <n v="0"/>
    <s v=""/>
    <s v=""/>
    <s v="3101582976"/>
    <s v="200012811440"/>
    <s v="0010"/>
    <s v="0060"/>
    <s v="R1"/>
    <s v="10-60"/>
    <x v="0"/>
    <x v="0"/>
    <n v="10469"/>
    <x v="2"/>
  </r>
  <r>
    <s v="13005642729"/>
    <s v="25171INV01AT"/>
    <s v="FA"/>
    <s v="R4"/>
    <d v="2025-06-20T00:00:00"/>
    <s v=""/>
    <s v="3106"/>
    <x v="1"/>
    <s v="10514"/>
    <s v="0"/>
    <n v="-21.07"/>
    <s v=""/>
    <n v="-21.07"/>
    <s v="USD"/>
    <s v="O1"/>
    <s v="USMO6561323220"/>
    <s v="1300564272910514"/>
    <s v=""/>
    <s v="BATCH_ID"/>
    <d v="2025-06-20T00:00:00"/>
    <d v="2025-06-23T00:00:00"/>
    <n v="0"/>
    <s v=""/>
    <s v=""/>
    <s v="3101583074"/>
    <s v="200012811440"/>
    <s v="0010"/>
    <s v="0060"/>
    <s v="R1"/>
    <s v="10-60"/>
    <x v="0"/>
    <x v="1"/>
    <n v="10514"/>
    <x v="1"/>
  </r>
  <r>
    <s v="13005642758"/>
    <s v="25171INV01AT"/>
    <s v="FA"/>
    <s v="R4"/>
    <d v="2025-06-20T00:00:00"/>
    <s v=""/>
    <s v="3106"/>
    <x v="0"/>
    <s v="10719"/>
    <s v="0"/>
    <n v="-5"/>
    <s v=""/>
    <n v="-5"/>
    <s v="USD"/>
    <s v="O1"/>
    <s v="USMO6301622020"/>
    <s v="1300564275810719"/>
    <s v=""/>
    <s v="BATCH_ID"/>
    <d v="2025-06-20T00:00:00"/>
    <d v="2025-06-23T00:00:00"/>
    <n v="0"/>
    <s v=""/>
    <s v=""/>
    <s v="3101613643"/>
    <s v="200012804783"/>
    <s v="0010"/>
    <s v="0060"/>
    <s v="R1"/>
    <s v="10-60"/>
    <x v="0"/>
    <x v="0"/>
    <n v="10719"/>
    <x v="0"/>
  </r>
  <r>
    <s v="13005642791"/>
    <s v="25171INV01AT"/>
    <s v="FA"/>
    <s v="R4"/>
    <d v="2025-06-20T00:00:00"/>
    <s v=""/>
    <s v="3106"/>
    <x v="0"/>
    <s v="10469"/>
    <s v="0"/>
    <n v="-5"/>
    <s v=""/>
    <n v="-5"/>
    <s v="USD"/>
    <s v="O1"/>
    <s v="USMO6561319590"/>
    <s v="1300564279110469"/>
    <s v=""/>
    <s v="BATCH_ID"/>
    <d v="2025-06-20T00:00:00"/>
    <d v="2025-06-23T00:00:00"/>
    <n v="0"/>
    <s v=""/>
    <s v=""/>
    <s v="3101522924"/>
    <s v="200012808727"/>
    <s v="0010"/>
    <s v="0060"/>
    <s v="R1"/>
    <s v="10-60"/>
    <x v="0"/>
    <x v="0"/>
    <n v="10469"/>
    <x v="2"/>
  </r>
  <r>
    <s v="13005642791"/>
    <s v="25171INV01AT"/>
    <s v="FA"/>
    <s v="R4"/>
    <d v="2025-06-20T00:00:00"/>
    <s v=""/>
    <s v="3106"/>
    <x v="1"/>
    <s v="10514"/>
    <s v="0"/>
    <n v="-5"/>
    <s v=""/>
    <n v="-5"/>
    <s v="USD"/>
    <s v="O1"/>
    <s v="USMO6561319590"/>
    <s v="1300564279110514"/>
    <s v=""/>
    <s v="BATCH_ID"/>
    <d v="2025-06-20T00:00:00"/>
    <d v="2025-06-23T00:00:00"/>
    <n v="0"/>
    <s v=""/>
    <s v=""/>
    <s v="3101522640"/>
    <s v="200012808727"/>
    <s v="0010"/>
    <s v="0060"/>
    <s v="R1"/>
    <s v="10-60"/>
    <x v="0"/>
    <x v="1"/>
    <n v="10514"/>
    <x v="1"/>
  </r>
  <r>
    <s v="13005642917"/>
    <s v="25171INV01AT"/>
    <s v="FA"/>
    <s v="R4"/>
    <d v="2025-06-20T00:00:00"/>
    <s v=""/>
    <s v="3106"/>
    <x v="0"/>
    <s v="10719"/>
    <s v="0"/>
    <n v="-5"/>
    <s v=""/>
    <n v="-5"/>
    <s v="USD"/>
    <s v="O1"/>
    <s v="USMO6560528240"/>
    <s v="1300564291710719"/>
    <s v=""/>
    <s v="BATCH_ID"/>
    <d v="2025-06-20T00:00:00"/>
    <d v="2025-06-23T00:00:00"/>
    <n v="0"/>
    <s v=""/>
    <s v=""/>
    <s v="3101642844"/>
    <s v="200014525808"/>
    <s v="0010"/>
    <s v="0060"/>
    <s v="R1"/>
    <s v="10-60"/>
    <x v="0"/>
    <x v="0"/>
    <n v="10719"/>
    <x v="0"/>
  </r>
  <r>
    <s v="13005643681"/>
    <s v="25175INV01A6"/>
    <s v="FA"/>
    <s v="R4"/>
    <d v="2025-06-24T00:00:00"/>
    <s v=""/>
    <s v="3106"/>
    <x v="0"/>
    <s v="10719"/>
    <s v="0"/>
    <n v="-13.57"/>
    <s v=""/>
    <n v="-13.57"/>
    <s v="USD"/>
    <s v="O1"/>
    <s v="USMO6560517300"/>
    <s v="1300564368110719"/>
    <s v=""/>
    <s v="BATCH_ID"/>
    <d v="2025-06-24T00:00:00"/>
    <d v="2025-06-25T00:00:00"/>
    <n v="0"/>
    <s v=""/>
    <s v=""/>
    <s v="3101587040"/>
    <s v="200012718975"/>
    <s v="0010"/>
    <s v="0060"/>
    <s v="R1"/>
    <s v="10-60"/>
    <x v="0"/>
    <x v="0"/>
    <n v="10719"/>
    <x v="0"/>
  </r>
  <r>
    <s v="13005643725"/>
    <s v="25175INV01A6"/>
    <s v="FA"/>
    <s v="R4"/>
    <d v="2025-06-24T00:00:00"/>
    <s v=""/>
    <s v="3106"/>
    <x v="0"/>
    <s v="10719"/>
    <s v="0"/>
    <n v="-12.04"/>
    <s v=""/>
    <n v="-12.04"/>
    <s v="USD"/>
    <s v="O1"/>
    <s v="USMO6560526800"/>
    <s v="1300564372510719"/>
    <s v=""/>
    <s v="BATCH_ID"/>
    <d v="2025-06-24T00:00:00"/>
    <d v="2025-06-25T00:00:00"/>
    <n v="0"/>
    <s v=""/>
    <s v=""/>
    <s v="3101524307"/>
    <s v="200012731440"/>
    <s v="0010"/>
    <s v="0060"/>
    <s v="R1"/>
    <s v="10-60"/>
    <x v="0"/>
    <x v="0"/>
    <n v="10719"/>
    <x v="0"/>
  </r>
  <r>
    <s v="13005643754"/>
    <s v="25175INV01A6"/>
    <s v="FA"/>
    <s v="R4"/>
    <d v="2025-06-24T00:00:00"/>
    <s v=""/>
    <s v="3106"/>
    <x v="0"/>
    <s v="10719"/>
    <s v="0"/>
    <n v="-13.99"/>
    <s v=""/>
    <n v="-13.99"/>
    <s v="USD"/>
    <s v="O1"/>
    <s v="USMO6560524310"/>
    <s v="1300564375410719"/>
    <s v=""/>
    <s v="BATCH_ID"/>
    <d v="2025-06-24T00:00:00"/>
    <d v="2025-06-25T00:00:00"/>
    <n v="0"/>
    <s v=""/>
    <s v=""/>
    <s v="3101655035"/>
    <s v="200014452227"/>
    <s v="0010"/>
    <s v="0060"/>
    <s v="R1"/>
    <s v="10-60"/>
    <x v="0"/>
    <x v="0"/>
    <n v="10719"/>
    <x v="0"/>
  </r>
  <r>
    <s v="13005643933"/>
    <s v="25175INV01A6"/>
    <s v="FA"/>
    <s v="R4"/>
    <d v="2025-06-24T00:00:00"/>
    <s v=""/>
    <s v="3106"/>
    <x v="0"/>
    <s v="10719"/>
    <s v="0"/>
    <n v="-5"/>
    <s v=""/>
    <n v="-5"/>
    <s v="USD"/>
    <s v="O1"/>
    <s v="USMO6560526710"/>
    <s v="1300564393310719"/>
    <s v=""/>
    <s v="BATCH_ID"/>
    <d v="2025-06-24T00:00:00"/>
    <d v="2025-06-25T00:00:00"/>
    <n v="0"/>
    <s v=""/>
    <s v=""/>
    <s v="3102249973"/>
    <s v="200016065035"/>
    <s v="0010"/>
    <s v="0060"/>
    <s v="R1"/>
    <s v="10-60"/>
    <x v="0"/>
    <x v="0"/>
    <n v="10719"/>
    <x v="0"/>
  </r>
  <r>
    <s v="13005645601"/>
    <s v="25177INV01A1"/>
    <s v="FA"/>
    <s v="R4"/>
    <d v="2025-06-26T00:00:00"/>
    <s v=""/>
    <s v="3106"/>
    <x v="0"/>
    <s v="10719"/>
    <s v="0"/>
    <n v="-5"/>
    <s v=""/>
    <n v="-5"/>
    <s v="USD"/>
    <s v="O1"/>
    <s v="USMO6485493520"/>
    <s v="1300564560110719"/>
    <s v=""/>
    <s v="BATCH_ID"/>
    <d v="2025-06-26T00:00:00"/>
    <d v="2025-06-27T00:00:00"/>
    <n v="0"/>
    <s v=""/>
    <s v=""/>
    <s v="3101632684"/>
    <s v="200012335044"/>
    <s v="0010"/>
    <s v="0060"/>
    <s v="R1"/>
    <s v="10-60"/>
    <x v="0"/>
    <x v="0"/>
    <n v="10719"/>
    <x v="0"/>
  </r>
  <r>
    <s v="13005645622"/>
    <s v="25177INV01A1"/>
    <s v="FA"/>
    <s v="R4"/>
    <d v="2025-06-26T00:00:00"/>
    <s v=""/>
    <s v="3106"/>
    <x v="0"/>
    <s v="10719"/>
    <s v="0"/>
    <n v="-5"/>
    <s v=""/>
    <n v="-5"/>
    <s v="USD"/>
    <s v="O1"/>
    <s v="USMO6560518160"/>
    <s v="1300564562210719"/>
    <s v=""/>
    <s v="BATCH_ID"/>
    <d v="2025-06-26T00:00:00"/>
    <d v="2025-06-27T00:00:00"/>
    <n v="0"/>
    <s v=""/>
    <s v=""/>
    <s v="3101653545"/>
    <s v="200012327751"/>
    <s v="0010"/>
    <s v="0060"/>
    <s v="R1"/>
    <s v="10-60"/>
    <x v="0"/>
    <x v="0"/>
    <n v="10719"/>
    <x v="0"/>
  </r>
  <r>
    <s v="13005645629"/>
    <s v="25177INV01A1"/>
    <s v="FA"/>
    <s v="R4"/>
    <d v="2025-06-26T00:00:00"/>
    <s v=""/>
    <s v="3106"/>
    <x v="0"/>
    <s v="10719"/>
    <s v="0"/>
    <n v="-5"/>
    <s v=""/>
    <n v="-5"/>
    <s v="USD"/>
    <s v="O1"/>
    <s v="USMO6560521210"/>
    <s v="1300564562910719"/>
    <s v=""/>
    <s v="BATCH_ID"/>
    <d v="2025-06-26T00:00:00"/>
    <d v="2025-06-27T00:00:00"/>
    <n v="0"/>
    <s v=""/>
    <s v=""/>
    <s v="3101719115"/>
    <s v="200014566109"/>
    <s v="0010"/>
    <s v="0060"/>
    <s v="R1"/>
    <s v="10-60"/>
    <x v="0"/>
    <x v="0"/>
    <n v="10719"/>
    <x v="0"/>
  </r>
  <r>
    <s v="13005645669"/>
    <s v="25177INV01A1"/>
    <s v="FA"/>
    <s v="R4"/>
    <d v="2025-06-26T00:00:00"/>
    <s v=""/>
    <s v="3106"/>
    <x v="0"/>
    <s v="10719"/>
    <s v="0"/>
    <n v="-5"/>
    <s v=""/>
    <n v="-5"/>
    <s v="USD"/>
    <s v="O1"/>
    <s v="USMO6570592390"/>
    <s v="1300564566910719"/>
    <s v=""/>
    <s v="BATCH_ID"/>
    <d v="2025-06-26T00:00:00"/>
    <d v="2025-06-27T00:00:00"/>
    <n v="0"/>
    <s v=""/>
    <s v=""/>
    <s v="3101513721"/>
    <s v="200014570291"/>
    <s v="0010"/>
    <s v="0060"/>
    <s v="R1"/>
    <s v="10-60"/>
    <x v="0"/>
    <x v="0"/>
    <n v="10719"/>
    <x v="0"/>
  </r>
  <r>
    <s v="13005645687"/>
    <s v="25177INV01A1"/>
    <s v="FA"/>
    <s v="R4"/>
    <d v="2025-06-26T00:00:00"/>
    <s v=""/>
    <s v="3106"/>
    <x v="1"/>
    <s v="10514"/>
    <s v="0"/>
    <n v="-5"/>
    <s v=""/>
    <n v="-5"/>
    <s v="USD"/>
    <s v="O1"/>
    <s v="USMO6561324050"/>
    <s v="1300564568710514"/>
    <s v=""/>
    <s v="BATCH_ID"/>
    <d v="2025-06-26T00:00:00"/>
    <d v="2025-06-27T00:00:00"/>
    <n v="0"/>
    <s v=""/>
    <s v=""/>
    <s v="3101512091"/>
    <s v="200014570028"/>
    <s v="0010"/>
    <s v="0060"/>
    <s v="R1"/>
    <s v="10-60"/>
    <x v="0"/>
    <x v="1"/>
    <n v="10514"/>
    <x v="1"/>
  </r>
  <r>
    <s v="13005645687"/>
    <s v="25177INV01A1"/>
    <s v="FA"/>
    <s v="R4"/>
    <d v="2025-06-26T00:00:00"/>
    <s v=""/>
    <s v="3106"/>
    <x v="0"/>
    <s v="10469"/>
    <s v="0"/>
    <n v="-5"/>
    <s v=""/>
    <n v="-5"/>
    <s v="USD"/>
    <s v="O1"/>
    <s v="USMO6561324050"/>
    <s v="1300564568710469"/>
    <s v=""/>
    <s v="BATCH_ID"/>
    <d v="2025-06-26T00:00:00"/>
    <d v="2025-06-27T00:00:00"/>
    <n v="0"/>
    <s v=""/>
    <s v=""/>
    <s v="3101512187"/>
    <s v="200014570028"/>
    <s v="0010"/>
    <s v="0060"/>
    <s v="R1"/>
    <s v="10-60"/>
    <x v="0"/>
    <x v="0"/>
    <n v="10469"/>
    <x v="2"/>
  </r>
  <r>
    <s v="13005645735"/>
    <s v="25177INV01A1"/>
    <s v="FA"/>
    <s v="R4"/>
    <d v="2025-06-26T00:00:00"/>
    <s v=""/>
    <s v="3106"/>
    <x v="0"/>
    <s v="10719"/>
    <s v="0"/>
    <n v="-5.0199999999999996"/>
    <s v=""/>
    <n v="-5.0199999999999996"/>
    <s v="USD"/>
    <s v="O1"/>
    <s v="USMO6485493740"/>
    <s v="1300564573510719"/>
    <s v=""/>
    <s v="BATCH_ID"/>
    <d v="2025-06-26T00:00:00"/>
    <d v="2025-06-27T00:00:00"/>
    <n v="0"/>
    <s v=""/>
    <s v=""/>
    <s v="3101653499"/>
    <s v="200014564476"/>
    <s v="0010"/>
    <s v="0060"/>
    <s v="C1"/>
    <s v="10-60"/>
    <x v="0"/>
    <x v="0"/>
    <n v="10719"/>
    <x v="0"/>
  </r>
  <r>
    <s v="13005645816"/>
    <s v="25177INV01AJ"/>
    <s v="FA"/>
    <s v="R4"/>
    <d v="2025-06-26T00:00:00"/>
    <s v=""/>
    <s v="3106"/>
    <x v="0"/>
    <s v="10719"/>
    <s v="0"/>
    <n v="-5"/>
    <s v=""/>
    <n v="-5"/>
    <s v="USD"/>
    <s v="O1"/>
    <s v="USMO6560520300"/>
    <s v="1300564581610719"/>
    <s v=""/>
    <s v="BATCH_ID"/>
    <d v="2025-06-26T00:00:00"/>
    <d v="2025-06-27T00:00:00"/>
    <n v="0"/>
    <s v=""/>
    <s v=""/>
    <s v="3102157258"/>
    <s v="200015609072"/>
    <s v="0010"/>
    <s v="0060"/>
    <s v="R1"/>
    <s v="10-60"/>
    <x v="0"/>
    <x v="0"/>
    <n v="10719"/>
    <x v="0"/>
  </r>
  <r>
    <s v="13005645950"/>
    <s v="25177INV01AJ"/>
    <s v="FA"/>
    <s v="R4"/>
    <d v="2025-06-26T00:00:00"/>
    <s v=""/>
    <s v="3106"/>
    <x v="0"/>
    <s v="10719"/>
    <s v="0"/>
    <n v="-11.41"/>
    <s v=""/>
    <n v="-11.41"/>
    <s v="USD"/>
    <s v="O1"/>
    <s v="USMO6485496930"/>
    <s v="1300564595010719"/>
    <s v=""/>
    <s v="BATCH_ID"/>
    <d v="2025-06-26T00:00:00"/>
    <d v="2025-06-27T00:00:00"/>
    <n v="0"/>
    <s v=""/>
    <s v=""/>
    <s v="3102157267"/>
    <s v="200015607779"/>
    <s v="0010"/>
    <s v="0060"/>
    <s v="R1"/>
    <s v="10-60"/>
    <x v="0"/>
    <x v="0"/>
    <n v="10719"/>
    <x v="0"/>
  </r>
  <r>
    <s v="13100663054"/>
    <s v="25156INV01BE"/>
    <s v="FA"/>
    <s v="R4"/>
    <d v="2025-06-05T00:00:00"/>
    <s v=""/>
    <s v="3106"/>
    <x v="0"/>
    <s v="10719"/>
    <s v="0"/>
    <n v="-5"/>
    <s v=""/>
    <n v="-5"/>
    <s v="USD"/>
    <s v="O1"/>
    <s v="USMO6560511510"/>
    <s v="1310066305410719"/>
    <s v=""/>
    <s v="BATCH_ID"/>
    <d v="2025-06-05T00:00:00"/>
    <d v="2025-06-06T00:00:00"/>
    <n v="0"/>
    <s v=""/>
    <s v=""/>
    <s v="3101613451"/>
    <s v="200011059462"/>
    <s v="0010"/>
    <s v="0060"/>
    <s v="R1"/>
    <s v="10-60"/>
    <x v="0"/>
    <x v="0"/>
    <n v="10719"/>
    <x v="0"/>
  </r>
  <r>
    <s v="13100663178"/>
    <s v="25156INV01BE"/>
    <s v="FA"/>
    <s v="R4"/>
    <d v="2025-06-05T00:00:00"/>
    <s v=""/>
    <s v="3106"/>
    <x v="0"/>
    <s v="10719"/>
    <s v="0"/>
    <n v="-5"/>
    <s v=""/>
    <n v="-5"/>
    <s v="USD"/>
    <s v="O1"/>
    <s v="USMO6560513290"/>
    <s v="1310066317810719"/>
    <s v=""/>
    <s v="BATCH_ID"/>
    <d v="2025-06-05T00:00:00"/>
    <d v="2025-06-06T00:00:00"/>
    <n v="0"/>
    <s v=""/>
    <s v=""/>
    <s v="3101619863"/>
    <s v="200011960982"/>
    <s v="0010"/>
    <s v="0060"/>
    <s v="R1"/>
    <s v="10-60"/>
    <x v="0"/>
    <x v="0"/>
    <n v="10719"/>
    <x v="0"/>
  </r>
  <r>
    <s v="13100663214"/>
    <s v="25156INV01BE"/>
    <s v="FA"/>
    <s v="R4"/>
    <d v="2025-06-05T00:00:00"/>
    <s v=""/>
    <s v="3106"/>
    <x v="0"/>
    <s v="10719"/>
    <s v="0"/>
    <n v="-5"/>
    <s v=""/>
    <n v="-5"/>
    <s v="USD"/>
    <s v="O1"/>
    <s v="USMO6560511540"/>
    <s v="1310066321410719"/>
    <s v=""/>
    <s v="BATCH_ID"/>
    <d v="2025-06-05T00:00:00"/>
    <d v="2025-06-06T00:00:00"/>
    <n v="0"/>
    <s v=""/>
    <s v=""/>
    <s v="3101573881"/>
    <s v="200011971161"/>
    <s v="0010"/>
    <s v="0060"/>
    <s v="R1"/>
    <s v="10-60"/>
    <x v="0"/>
    <x v="0"/>
    <n v="10719"/>
    <x v="0"/>
  </r>
  <r>
    <s v="13100663265"/>
    <s v="25156INV01BE"/>
    <s v="FA"/>
    <s v="R4"/>
    <d v="2025-06-05T00:00:00"/>
    <s v=""/>
    <s v="3106"/>
    <x v="0"/>
    <s v="10719"/>
    <s v="0"/>
    <n v="-10.58"/>
    <s v=""/>
    <n v="-10.58"/>
    <s v="USD"/>
    <s v="O1"/>
    <s v="USMO6560512070"/>
    <s v="1310066326510719"/>
    <s v=""/>
    <s v="BATCH_ID"/>
    <d v="2025-06-05T00:00:00"/>
    <d v="2025-06-06T00:00:00"/>
    <n v="0"/>
    <s v=""/>
    <s v=""/>
    <s v="3101502348"/>
    <s v="200011966047"/>
    <s v="0010"/>
    <s v="0060"/>
    <s v="R1"/>
    <s v="10-60"/>
    <x v="0"/>
    <x v="0"/>
    <n v="10719"/>
    <x v="0"/>
  </r>
  <r>
    <s v="13100669311"/>
    <s v="25160INV01A0"/>
    <s v="FA"/>
    <s v="R4"/>
    <d v="2025-06-09T00:00:00"/>
    <s v=""/>
    <s v="3106"/>
    <x v="0"/>
    <s v="10719"/>
    <s v="0"/>
    <n v="-5"/>
    <s v=""/>
    <n v="-5"/>
    <s v="USD"/>
    <s v="O1"/>
    <s v="USMO6560511720"/>
    <s v="1310066931110719"/>
    <s v=""/>
    <s v="BATCH_ID"/>
    <d v="2025-06-09T00:00:00"/>
    <d v="2025-06-10T00:00:00"/>
    <n v="0"/>
    <s v=""/>
    <s v=""/>
    <s v="3102316378"/>
    <s v="200016395309"/>
    <s v="0010"/>
    <s v="0060"/>
    <s v="R1"/>
    <s v="10-60"/>
    <x v="0"/>
    <x v="0"/>
    <n v="10719"/>
    <x v="0"/>
  </r>
  <r>
    <s v="13100670203"/>
    <s v="25163INV01AY"/>
    <s v="FA"/>
    <s v="R4"/>
    <d v="2025-06-12T00:00:00"/>
    <s v=""/>
    <s v="3106"/>
    <x v="1"/>
    <s v="10514"/>
    <s v="0"/>
    <n v="-5"/>
    <s v=""/>
    <n v="-5"/>
    <s v="USD"/>
    <s v="O1"/>
    <s v="USMO6561315330"/>
    <s v="1310067020310514"/>
    <s v=""/>
    <s v="BATCH_ID"/>
    <d v="2025-06-12T00:00:00"/>
    <d v="2025-06-13T00:00:00"/>
    <n v="0"/>
    <s v=""/>
    <s v=""/>
    <s v="3101640010"/>
    <s v="200011953698"/>
    <s v="0010"/>
    <s v="0060"/>
    <s v="R1"/>
    <s v="10-60"/>
    <x v="0"/>
    <x v="1"/>
    <n v="10514"/>
    <x v="1"/>
  </r>
  <r>
    <s v="13100670203"/>
    <s v="25163INV01AY"/>
    <s v="FA"/>
    <s v="R4"/>
    <d v="2025-06-12T00:00:00"/>
    <s v=""/>
    <s v="3106"/>
    <x v="0"/>
    <s v="10469"/>
    <s v="0"/>
    <n v="-5"/>
    <s v=""/>
    <n v="-5"/>
    <s v="USD"/>
    <s v="O1"/>
    <s v="USMO6561315330"/>
    <s v="1310067020310469"/>
    <s v=""/>
    <s v="BATCH_ID"/>
    <d v="2025-06-12T00:00:00"/>
    <d v="2025-06-13T00:00:00"/>
    <n v="0"/>
    <s v=""/>
    <s v=""/>
    <s v="3101639915"/>
    <s v="200011953698"/>
    <s v="0010"/>
    <s v="0060"/>
    <s v="R1"/>
    <s v="10-60"/>
    <x v="0"/>
    <x v="0"/>
    <n v="10469"/>
    <x v="2"/>
  </r>
  <r>
    <s v="13100670452"/>
    <s v="25163INV01AY"/>
    <s v="FA"/>
    <s v="R4"/>
    <d v="2025-06-12T00:00:00"/>
    <s v=""/>
    <s v="3106"/>
    <x v="0"/>
    <s v="10719"/>
    <s v="0"/>
    <n v="-8.06"/>
    <s v=""/>
    <n v="-8.06"/>
    <s v="USD"/>
    <s v="O1"/>
    <s v="USMO6560515720"/>
    <s v="1310067045210719"/>
    <s v=""/>
    <s v="BATCH_ID"/>
    <d v="2025-06-12T00:00:00"/>
    <d v="2025-06-13T00:00:00"/>
    <n v="0"/>
    <s v=""/>
    <s v=""/>
    <s v="3101584165"/>
    <s v="200014407767"/>
    <s v="0010"/>
    <s v="0060"/>
    <s v="R1"/>
    <s v="10-60"/>
    <x v="0"/>
    <x v="0"/>
    <n v="10719"/>
    <x v="0"/>
  </r>
  <r>
    <s v="13100672067"/>
    <s v="25164INV01A1"/>
    <s v="FA"/>
    <s v="R4"/>
    <d v="2025-06-13T00:00:00"/>
    <s v=""/>
    <s v="3106"/>
    <x v="1"/>
    <s v="10514"/>
    <s v="0"/>
    <n v="-12.38"/>
    <s v=""/>
    <n v="-12.38"/>
    <s v="USD"/>
    <s v="O1"/>
    <s v="USMO6561311040"/>
    <s v="1310067206710514"/>
    <s v=""/>
    <s v="BATCH_ID"/>
    <d v="2025-06-13T00:00:00"/>
    <d v="2025-06-16T00:00:00"/>
    <n v="0"/>
    <s v=""/>
    <s v=""/>
    <s v="3101523237"/>
    <s v="200012284218"/>
    <s v="0010"/>
    <s v="0060"/>
    <s v="R1"/>
    <s v="10-60"/>
    <x v="0"/>
    <x v="1"/>
    <n v="10514"/>
    <x v="1"/>
  </r>
  <r>
    <s v="13100672067"/>
    <s v="25164INV01A1"/>
    <s v="FA"/>
    <s v="R4"/>
    <d v="2025-06-13T00:00:00"/>
    <s v=""/>
    <s v="3106"/>
    <x v="0"/>
    <s v="10469"/>
    <s v="0"/>
    <n v="-7.71"/>
    <s v=""/>
    <n v="-7.71"/>
    <s v="USD"/>
    <s v="O1"/>
    <s v="USMO6561311040"/>
    <s v="1310067206710469"/>
    <s v=""/>
    <s v="BATCH_ID"/>
    <d v="2025-06-13T00:00:00"/>
    <d v="2025-06-16T00:00:00"/>
    <n v="0"/>
    <s v=""/>
    <s v=""/>
    <s v="3101523044"/>
    <s v="200012284218"/>
    <s v="0010"/>
    <s v="0060"/>
    <s v="R1"/>
    <s v="10-60"/>
    <x v="0"/>
    <x v="0"/>
    <n v="10469"/>
    <x v="2"/>
  </r>
  <r>
    <s v="13100672169"/>
    <s v="25164INV01AN"/>
    <s v="FA"/>
    <s v="R4"/>
    <d v="2025-06-13T00:00:00"/>
    <s v=""/>
    <s v="3106"/>
    <x v="1"/>
    <s v="10514"/>
    <s v="0"/>
    <n v="-5"/>
    <s v=""/>
    <n v="-5"/>
    <s v="USD"/>
    <s v="O1"/>
    <s v="USMO6561328220"/>
    <s v="1310067216910514"/>
    <s v=""/>
    <s v="BATCH_ID"/>
    <d v="2025-06-13T00:00:00"/>
    <d v="2025-06-16T00:00:00"/>
    <n v="0"/>
    <s v=""/>
    <s v=""/>
    <s v="3101642118"/>
    <s v="200012639957"/>
    <s v="0010"/>
    <s v="0060"/>
    <s v="R1"/>
    <s v="10-60"/>
    <x v="0"/>
    <x v="1"/>
    <n v="10514"/>
    <x v="1"/>
  </r>
  <r>
    <s v="13100672169"/>
    <s v="25164INV01AN"/>
    <s v="FA"/>
    <s v="R4"/>
    <d v="2025-06-13T00:00:00"/>
    <s v=""/>
    <s v="3106"/>
    <x v="0"/>
    <s v="10469"/>
    <s v="0"/>
    <n v="-5"/>
    <s v=""/>
    <n v="-5"/>
    <s v="USD"/>
    <s v="O1"/>
    <s v="USMO6561328220"/>
    <s v="1310067216910469"/>
    <s v=""/>
    <s v="BATCH_ID"/>
    <d v="2025-06-13T00:00:00"/>
    <d v="2025-06-16T00:00:00"/>
    <n v="0"/>
    <s v=""/>
    <s v=""/>
    <s v="3101642021"/>
    <s v="200012639957"/>
    <s v="0010"/>
    <s v="0060"/>
    <s v="R1"/>
    <s v="10-60"/>
    <x v="0"/>
    <x v="0"/>
    <n v="10469"/>
    <x v="2"/>
  </r>
  <r>
    <s v="13100672275"/>
    <s v="25164INV01AN"/>
    <s v="FA"/>
    <s v="R4"/>
    <d v="2025-06-13T00:00:00"/>
    <s v=""/>
    <s v="3106"/>
    <x v="1"/>
    <s v="10514"/>
    <s v="0"/>
    <n v="-5"/>
    <s v=""/>
    <n v="-5"/>
    <s v="USD"/>
    <s v="O1"/>
    <s v="USMO6561317700"/>
    <s v="1310067227510514"/>
    <s v=""/>
    <s v="BATCH_ID"/>
    <d v="2025-06-13T00:00:00"/>
    <d v="2025-06-16T00:00:00"/>
    <n v="0"/>
    <s v=""/>
    <s v=""/>
    <s v="3101672639"/>
    <s v="200013701533"/>
    <s v="0010"/>
    <s v="0060"/>
    <s v="R1"/>
    <s v="10-60"/>
    <x v="0"/>
    <x v="1"/>
    <n v="10514"/>
    <x v="1"/>
  </r>
  <r>
    <s v="13100672275"/>
    <s v="25164INV01AN"/>
    <s v="FA"/>
    <s v="R4"/>
    <d v="2025-06-13T00:00:00"/>
    <s v=""/>
    <s v="3106"/>
    <x v="0"/>
    <s v="10469"/>
    <s v="0"/>
    <n v="-5"/>
    <s v=""/>
    <n v="-5"/>
    <s v="USD"/>
    <s v="O1"/>
    <s v="USMO6561317700"/>
    <s v="1310067227510469"/>
    <s v=""/>
    <s v="BATCH_ID"/>
    <d v="2025-06-13T00:00:00"/>
    <d v="2025-06-16T00:00:00"/>
    <n v="0"/>
    <s v=""/>
    <s v=""/>
    <s v="3101672556"/>
    <s v="200013701533"/>
    <s v="0010"/>
    <s v="0060"/>
    <s v="R1"/>
    <s v="10-60"/>
    <x v="0"/>
    <x v="0"/>
    <n v="10469"/>
    <x v="2"/>
  </r>
  <r>
    <s v="13100672402"/>
    <s v="25164INV01AN"/>
    <s v="FA"/>
    <s v="R4"/>
    <d v="2025-06-13T00:00:00"/>
    <s v=""/>
    <s v="3106"/>
    <x v="1"/>
    <s v="10636"/>
    <s v="0"/>
    <n v="-5"/>
    <s v=""/>
    <n v="-5"/>
    <s v="USD"/>
    <s v="O1"/>
    <s v="USMO6561328741"/>
    <s v="1310067240210636"/>
    <s v=""/>
    <s v="BATCH_ID"/>
    <d v="2025-06-13T00:00:00"/>
    <d v="2025-06-16T00:00:00"/>
    <n v="0"/>
    <s v=""/>
    <s v=""/>
    <s v="3101700903"/>
    <s v="200013706516"/>
    <s v="0010"/>
    <s v="0060"/>
    <s v="R1"/>
    <s v="10-60"/>
    <x v="0"/>
    <x v="1"/>
    <n v="10636"/>
    <x v="5"/>
  </r>
  <r>
    <s v="13100672733"/>
    <s v="25164INV01AN"/>
    <s v="FA"/>
    <s v="R4"/>
    <d v="2025-06-13T00:00:00"/>
    <s v=""/>
    <s v="3106"/>
    <x v="0"/>
    <s v="10469"/>
    <s v="0"/>
    <n v="-5"/>
    <s v=""/>
    <n v="-5"/>
    <s v="USD"/>
    <s v="O1"/>
    <s v="USMO6561311370"/>
    <s v="1310067273310469"/>
    <s v=""/>
    <s v="BATCH_ID"/>
    <d v="2025-06-13T00:00:00"/>
    <d v="2025-06-16T00:00:00"/>
    <n v="0"/>
    <s v=""/>
    <s v=""/>
    <s v="3102269747"/>
    <s v="200016159945"/>
    <s v="0010"/>
    <s v="0060"/>
    <s v="R1"/>
    <s v="10-60"/>
    <x v="0"/>
    <x v="0"/>
    <n v="10469"/>
    <x v="2"/>
  </r>
  <r>
    <s v="13100672797"/>
    <s v="25164INV01AN"/>
    <s v="FA"/>
    <s v="R4"/>
    <d v="2025-06-13T00:00:00"/>
    <s v=""/>
    <s v="3106"/>
    <x v="1"/>
    <s v="10636"/>
    <s v="0"/>
    <n v="-5"/>
    <s v=""/>
    <n v="-5"/>
    <s v="USD"/>
    <s v="O1"/>
    <s v="USMO6561328741"/>
    <s v="1310067279710636"/>
    <s v=""/>
    <s v="BATCH_ID"/>
    <d v="2025-06-13T00:00:00"/>
    <d v="2025-06-16T00:00:00"/>
    <n v="0"/>
    <s v=""/>
    <s v=""/>
    <s v="3102268949"/>
    <s v="200016161131"/>
    <s v="0010"/>
    <s v="0060"/>
    <s v="R1"/>
    <s v="10-60"/>
    <x v="0"/>
    <x v="1"/>
    <n v="10636"/>
    <x v="5"/>
  </r>
  <r>
    <s v="13100673550"/>
    <s v="25170INV01AJ"/>
    <s v="FA"/>
    <s v="R4"/>
    <d v="2025-06-19T00:00:00"/>
    <s v=""/>
    <s v="3106"/>
    <x v="0"/>
    <s v="10469"/>
    <s v="0"/>
    <n v="-5"/>
    <s v=""/>
    <n v="-5"/>
    <s v="USD"/>
    <s v="O1"/>
    <s v="USMO6561333030"/>
    <s v="1310067355010469"/>
    <s v=""/>
    <s v="BATCH_ID"/>
    <d v="2025-06-19T00:00:00"/>
    <d v="2025-06-20T00:00:00"/>
    <n v="0"/>
    <s v=""/>
    <s v=""/>
    <s v="3101522556"/>
    <s v="200013609967"/>
    <s v="0010"/>
    <s v="0060"/>
    <s v="R1"/>
    <s v="10-60"/>
    <x v="0"/>
    <x v="0"/>
    <n v="10469"/>
    <x v="2"/>
  </r>
  <r>
    <s v="13100673550"/>
    <s v="25170INV01AJ"/>
    <s v="FA"/>
    <s v="R4"/>
    <d v="2025-06-19T00:00:00"/>
    <s v=""/>
    <s v="3106"/>
    <x v="1"/>
    <s v="10514"/>
    <s v="0"/>
    <n v="-5"/>
    <s v=""/>
    <n v="-5"/>
    <s v="USD"/>
    <s v="O1"/>
    <s v="USMO6561333030"/>
    <s v="1310067355010514"/>
    <s v=""/>
    <s v="BATCH_ID"/>
    <d v="2025-06-19T00:00:00"/>
    <d v="2025-06-20T00:00:00"/>
    <n v="0"/>
    <s v=""/>
    <s v=""/>
    <s v="3101522469"/>
    <s v="200013609967"/>
    <s v="0010"/>
    <s v="0060"/>
    <s v="R1"/>
    <s v="10-60"/>
    <x v="0"/>
    <x v="1"/>
    <n v="10514"/>
    <x v="1"/>
  </r>
  <r>
    <s v="13100673665"/>
    <s v="25170INV01AJ"/>
    <s v="FA"/>
    <s v="R4"/>
    <d v="2025-06-19T00:00:00"/>
    <s v=""/>
    <s v="3106"/>
    <x v="1"/>
    <s v="10514"/>
    <s v="0"/>
    <n v="-5"/>
    <s v=""/>
    <n v="-5"/>
    <s v="USD"/>
    <s v="O1"/>
    <s v="USMO6561331260"/>
    <s v="1310067366510514"/>
    <s v=""/>
    <s v="BATCH_ID"/>
    <d v="2025-06-19T00:00:00"/>
    <d v="2025-06-20T00:00:00"/>
    <n v="0"/>
    <s v=""/>
    <s v=""/>
    <s v="3102059508"/>
    <s v="200015117886"/>
    <s v="0010"/>
    <s v="0060"/>
    <s v="R1"/>
    <s v="10-60"/>
    <x v="0"/>
    <x v="1"/>
    <n v="10514"/>
    <x v="1"/>
  </r>
  <r>
    <s v="13100673665"/>
    <s v="25170INV01AJ"/>
    <s v="FA"/>
    <s v="R4"/>
    <d v="2025-06-19T00:00:00"/>
    <s v=""/>
    <s v="3106"/>
    <x v="0"/>
    <s v="10469"/>
    <s v="0"/>
    <n v="-5"/>
    <s v=""/>
    <n v="-5"/>
    <s v="USD"/>
    <s v="O1"/>
    <s v="USMO6561331260"/>
    <s v="1310067366510469"/>
    <s v=""/>
    <s v="BATCH_ID"/>
    <d v="2025-06-19T00:00:00"/>
    <d v="2025-06-20T00:00:00"/>
    <n v="0"/>
    <s v=""/>
    <s v=""/>
    <s v="3102059507"/>
    <s v="200015117886"/>
    <s v="0010"/>
    <s v="0060"/>
    <s v="R1"/>
    <s v="10-60"/>
    <x v="0"/>
    <x v="0"/>
    <n v="10469"/>
    <x v="2"/>
  </r>
  <r>
    <s v="13100673693"/>
    <s v="25170INV01AJ"/>
    <s v="FA"/>
    <s v="R4"/>
    <d v="2025-06-19T00:00:00"/>
    <s v=""/>
    <s v="3106"/>
    <x v="0"/>
    <s v="10719"/>
    <s v="0"/>
    <n v="-5.75"/>
    <s v=""/>
    <n v="-5.75"/>
    <s v="USD"/>
    <s v="O1"/>
    <s v="USMO6560526910"/>
    <s v="1310067369310719"/>
    <s v=""/>
    <s v="BATCH_ID"/>
    <d v="2025-06-19T00:00:00"/>
    <d v="2025-06-20T00:00:00"/>
    <n v="0"/>
    <s v=""/>
    <s v=""/>
    <s v="3102303295"/>
    <s v="200016332708"/>
    <s v="0010"/>
    <s v="0060"/>
    <s v="R1"/>
    <s v="10-60"/>
    <x v="0"/>
    <x v="0"/>
    <n v="10719"/>
    <x v="0"/>
  </r>
  <r>
    <s v="13100675813"/>
    <s v="25171INV01A5"/>
    <s v="FA"/>
    <s v="R4"/>
    <d v="2025-06-20T00:00:00"/>
    <s v=""/>
    <s v="3106"/>
    <x v="0"/>
    <s v="10719"/>
    <s v="0"/>
    <n v="-5"/>
    <s v=""/>
    <n v="-5"/>
    <s v="USD"/>
    <s v="O1"/>
    <s v="USMO6560518000"/>
    <s v="1310067581310719"/>
    <s v=""/>
    <s v="BATCH_ID"/>
    <d v="2025-06-20T00:00:00"/>
    <d v="2025-06-23T00:00:00"/>
    <n v="0"/>
    <s v=""/>
    <s v=""/>
    <s v="3101676216"/>
    <s v="200013604414"/>
    <s v="0010"/>
    <s v="0060"/>
    <s v="R1"/>
    <s v="10-60"/>
    <x v="0"/>
    <x v="0"/>
    <n v="10719"/>
    <x v="0"/>
  </r>
  <r>
    <s v="13100675815"/>
    <s v="25171INV01A5"/>
    <s v="FA"/>
    <s v="R4"/>
    <d v="2025-06-20T00:00:00"/>
    <s v=""/>
    <s v="3106"/>
    <x v="0"/>
    <s v="10719"/>
    <s v="0"/>
    <n v="-7.07"/>
    <s v=""/>
    <n v="-7.07"/>
    <s v="USD"/>
    <s v="O1"/>
    <s v="USMO6560520630"/>
    <s v="1310067581510719"/>
    <s v=""/>
    <s v="BATCH_ID"/>
    <d v="2025-06-20T00:00:00"/>
    <d v="2025-06-23T00:00:00"/>
    <n v="0"/>
    <s v=""/>
    <s v=""/>
    <s v="3101638933"/>
    <s v="200013607458"/>
    <s v="0010"/>
    <s v="0060"/>
    <s v="R1"/>
    <s v="10-60"/>
    <x v="0"/>
    <x v="0"/>
    <n v="10719"/>
    <x v="0"/>
  </r>
  <r>
    <s v="13100675868"/>
    <s v="25171INV01A7"/>
    <s v="FA"/>
    <s v="R4"/>
    <d v="2025-06-20T00:00:00"/>
    <s v=""/>
    <s v="3106"/>
    <x v="0"/>
    <s v="10719"/>
    <s v="0"/>
    <n v="-5"/>
    <s v=""/>
    <n v="-5"/>
    <s v="USD"/>
    <s v="O1"/>
    <s v="USMO6301622030"/>
    <s v="1310067586810719"/>
    <s v=""/>
    <s v="BATCH_ID"/>
    <d v="2025-06-20T00:00:00"/>
    <d v="2025-06-23T00:00:00"/>
    <n v="0"/>
    <s v=""/>
    <s v=""/>
    <s v="3101538133"/>
    <s v="200012694291"/>
    <s v="0010"/>
    <s v="0060"/>
    <s v="R1"/>
    <s v="10-60"/>
    <x v="0"/>
    <x v="0"/>
    <n v="10719"/>
    <x v="0"/>
  </r>
  <r>
    <s v="13100675901"/>
    <s v="25171INV01A7"/>
    <s v="FA"/>
    <s v="R4"/>
    <d v="2025-06-20T00:00:00"/>
    <s v=""/>
    <s v="3106"/>
    <x v="0"/>
    <s v="10469"/>
    <s v="0"/>
    <n v="-5"/>
    <s v=""/>
    <n v="-5"/>
    <s v="USD"/>
    <s v="O1"/>
    <s v="USMO6561319110"/>
    <s v="1310067590110469"/>
    <s v=""/>
    <s v="BATCH_ID"/>
    <d v="2025-06-20T00:00:00"/>
    <d v="2025-06-23T00:00:00"/>
    <n v="0"/>
    <s v=""/>
    <s v=""/>
    <s v="3101501990"/>
    <s v="200012676314"/>
    <s v="0010"/>
    <s v="0060"/>
    <s v="R1"/>
    <s v="10-60"/>
    <x v="0"/>
    <x v="0"/>
    <n v="10469"/>
    <x v="2"/>
  </r>
  <r>
    <s v="13100675901"/>
    <s v="25171INV01A7"/>
    <s v="FA"/>
    <s v="R4"/>
    <d v="2025-06-20T00:00:00"/>
    <s v=""/>
    <s v="3106"/>
    <x v="1"/>
    <s v="10514"/>
    <s v="0"/>
    <n v="-5"/>
    <s v=""/>
    <n v="-5"/>
    <s v="USD"/>
    <s v="O1"/>
    <s v="USMO6561319110"/>
    <s v="1310067590110514"/>
    <s v=""/>
    <s v="BATCH_ID"/>
    <d v="2025-06-20T00:00:00"/>
    <d v="2025-06-23T00:00:00"/>
    <n v="0"/>
    <s v=""/>
    <s v=""/>
    <s v="3101501796"/>
    <s v="200012676314"/>
    <s v="0010"/>
    <s v="0060"/>
    <s v="R1"/>
    <s v="10-60"/>
    <x v="0"/>
    <x v="1"/>
    <n v="10514"/>
    <x v="1"/>
  </r>
  <r>
    <s v="13100675998"/>
    <s v="25171INV01A7"/>
    <s v="FA"/>
    <s v="R4"/>
    <d v="2025-06-20T00:00:00"/>
    <s v=""/>
    <s v="3106"/>
    <x v="0"/>
    <s v="10719"/>
    <s v="0"/>
    <n v="-10.31"/>
    <s v=""/>
    <n v="-10.31"/>
    <s v="USD"/>
    <s v="O1"/>
    <s v="USMO6301622230"/>
    <s v="1310067599810719"/>
    <s v=""/>
    <s v="BATCH_ID"/>
    <d v="2025-06-20T00:00:00"/>
    <d v="2025-06-23T00:00:00"/>
    <n v="0"/>
    <s v=""/>
    <s v=""/>
    <s v="3102043666"/>
    <s v="200015048008"/>
    <s v="0010"/>
    <s v="0060"/>
    <s v="R1"/>
    <s v="10-60"/>
    <x v="0"/>
    <x v="0"/>
    <n v="10719"/>
    <x v="0"/>
  </r>
  <r>
    <s v="13100676013"/>
    <s v="25171INV01A7"/>
    <s v="FA"/>
    <s v="R4"/>
    <d v="2025-06-20T00:00:00"/>
    <s v=""/>
    <s v="3106"/>
    <x v="0"/>
    <s v="10719"/>
    <s v="0"/>
    <n v="-5"/>
    <s v=""/>
    <n v="-5"/>
    <s v="USD"/>
    <s v="O1"/>
    <s v="USMO6565351661"/>
    <s v="1310067601310719"/>
    <s v=""/>
    <s v="BATCH_ID"/>
    <d v="2025-06-20T00:00:00"/>
    <d v="2025-06-23T00:00:00"/>
    <n v="0"/>
    <s v=""/>
    <s v=""/>
    <s v="3102040342"/>
    <s v="200015037522"/>
    <s v="0010"/>
    <s v="0060"/>
    <s v="R1"/>
    <s v="10-60"/>
    <x v="0"/>
    <x v="0"/>
    <n v="10719"/>
    <x v="0"/>
  </r>
  <r>
    <s v="13100676101"/>
    <s v="25171INV01A7"/>
    <s v="FA"/>
    <s v="R4"/>
    <d v="2025-06-20T00:00:00"/>
    <s v=""/>
    <s v="3106"/>
    <x v="0"/>
    <s v="10719"/>
    <s v="0"/>
    <n v="-5"/>
    <s v=""/>
    <n v="-5"/>
    <s v="USD"/>
    <s v="O1"/>
    <s v="USMO6306960661"/>
    <s v="1310067610110719"/>
    <s v=""/>
    <s v="BATCH_ID"/>
    <d v="2025-06-20T00:00:00"/>
    <d v="2025-06-23T00:00:00"/>
    <n v="0"/>
    <s v=""/>
    <s v=""/>
    <s v="3102043857"/>
    <s v="200015049006"/>
    <s v="0010"/>
    <s v="0060"/>
    <s v="R1"/>
    <s v="10-60"/>
    <x v="0"/>
    <x v="0"/>
    <n v="10719"/>
    <x v="0"/>
  </r>
  <r>
    <s v="13100676119"/>
    <s v="25171INV01A5"/>
    <s v="FA"/>
    <s v="R4"/>
    <d v="2025-06-20T00:00:00"/>
    <s v=""/>
    <s v="3106"/>
    <x v="0"/>
    <s v="10719"/>
    <s v="0"/>
    <n v="-9.41"/>
    <s v=""/>
    <n v="-9.41"/>
    <s v="USD"/>
    <s v="O1"/>
    <s v="USMO6305117511"/>
    <s v="1310067611910719"/>
    <s v=""/>
    <s v="BATCH_ID"/>
    <d v="2025-06-20T00:00:00"/>
    <d v="2025-06-23T00:00:00"/>
    <n v="0"/>
    <s v=""/>
    <s v=""/>
    <s v="3102102145"/>
    <s v="200015335785"/>
    <s v="0010"/>
    <s v="0060"/>
    <s v="R1"/>
    <s v="10-60"/>
    <x v="0"/>
    <x v="0"/>
    <n v="10719"/>
    <x v="0"/>
  </r>
  <r>
    <s v="13100676382"/>
    <s v="25171INV01A5"/>
    <s v="FA"/>
    <s v="R4"/>
    <d v="2025-06-20T00:00:00"/>
    <s v=""/>
    <s v="3106"/>
    <x v="1"/>
    <s v="10514"/>
    <s v="0"/>
    <n v="-5"/>
    <s v=""/>
    <n v="-5"/>
    <s v="USD"/>
    <s v="O1"/>
    <s v="USMO6561319310"/>
    <s v="1310067638210514"/>
    <s v=""/>
    <s v="BATCH_ID"/>
    <d v="2025-06-20T00:00:00"/>
    <d v="2025-06-23T00:00:00"/>
    <n v="0"/>
    <s v=""/>
    <s v=""/>
    <s v="3102319379"/>
    <s v="200016407922"/>
    <s v="0010"/>
    <s v="0060"/>
    <s v="C1"/>
    <s v="10-60"/>
    <x v="0"/>
    <x v="1"/>
    <n v="10514"/>
    <x v="1"/>
  </r>
  <r>
    <s v="13100676382"/>
    <s v="25171INV01A5"/>
    <s v="FA"/>
    <s v="R4"/>
    <d v="2025-06-20T00:00:00"/>
    <s v=""/>
    <s v="3106"/>
    <x v="0"/>
    <s v="10469"/>
    <s v="0"/>
    <n v="-5"/>
    <s v=""/>
    <n v="-5"/>
    <s v="USD"/>
    <s v="O1"/>
    <s v="USMO6561319310"/>
    <s v="1310067638210469"/>
    <s v=""/>
    <s v="BATCH_ID"/>
    <d v="2025-06-20T00:00:00"/>
    <d v="2025-06-23T00:00:00"/>
    <n v="0"/>
    <s v=""/>
    <s v=""/>
    <s v="3102319378"/>
    <s v="200016407922"/>
    <s v="0010"/>
    <s v="0060"/>
    <s v="C1"/>
    <s v="10-60"/>
    <x v="0"/>
    <x v="0"/>
    <n v="10469"/>
    <x v="2"/>
  </r>
  <r>
    <s v="13100678297"/>
    <s v="25174INV01AL"/>
    <s v="FA"/>
    <s v="R4"/>
    <d v="2025-06-23T00:00:00"/>
    <s v=""/>
    <s v="3106"/>
    <x v="0"/>
    <s v="10719"/>
    <s v="0"/>
    <n v="-20.260000000000002"/>
    <s v=""/>
    <n v="-20.260000000000002"/>
    <s v="USD"/>
    <s v="O1"/>
    <s v="USMO6560525550"/>
    <s v="1310067829710719"/>
    <s v=""/>
    <s v="BATCH_ID"/>
    <d v="2025-06-23T00:00:00"/>
    <d v="2025-06-24T00:00:00"/>
    <n v="0"/>
    <s v=""/>
    <s v=""/>
    <s v="3101635152"/>
    <s v="200011869928"/>
    <s v="0010"/>
    <s v="0060"/>
    <s v="R1"/>
    <s v="10-60"/>
    <x v="0"/>
    <x v="0"/>
    <n v="10719"/>
    <x v="0"/>
  </r>
  <r>
    <s v="13100678375"/>
    <s v="25174INV01AL"/>
    <s v="FA"/>
    <s v="R4"/>
    <d v="2025-06-23T00:00:00"/>
    <s v=""/>
    <s v="3106"/>
    <x v="0"/>
    <s v="10469"/>
    <s v="0"/>
    <n v="-5"/>
    <s v=""/>
    <n v="-5"/>
    <s v="USD"/>
    <s v="O1"/>
    <s v="USMO6561323600"/>
    <s v="1310067837510469"/>
    <s v=""/>
    <s v="BATCH_ID"/>
    <d v="2025-06-23T00:00:00"/>
    <d v="2025-06-24T00:00:00"/>
    <n v="0"/>
    <s v=""/>
    <s v=""/>
    <s v="3101609292"/>
    <s v="200011902265"/>
    <s v="0010"/>
    <s v="0060"/>
    <s v="R1"/>
    <s v="10-60"/>
    <x v="0"/>
    <x v="0"/>
    <n v="10469"/>
    <x v="2"/>
  </r>
  <r>
    <s v="13100678375"/>
    <s v="25174INV01AL"/>
    <s v="FA"/>
    <s v="R4"/>
    <d v="2025-06-23T00:00:00"/>
    <s v=""/>
    <s v="3106"/>
    <x v="1"/>
    <s v="10514"/>
    <s v="0"/>
    <n v="-5"/>
    <s v=""/>
    <n v="-5"/>
    <s v="USD"/>
    <s v="O1"/>
    <s v="USMO6561323600"/>
    <s v="1310067837510514"/>
    <s v=""/>
    <s v="BATCH_ID"/>
    <d v="2025-06-23T00:00:00"/>
    <d v="2025-06-24T00:00:00"/>
    <n v="0"/>
    <s v=""/>
    <s v=""/>
    <s v="3101609387"/>
    <s v="200011902265"/>
    <s v="0010"/>
    <s v="0060"/>
    <s v="R1"/>
    <s v="10-60"/>
    <x v="0"/>
    <x v="1"/>
    <n v="10514"/>
    <x v="1"/>
  </r>
  <r>
    <s v="13100678430"/>
    <s v="25174INV01AL"/>
    <s v="FA"/>
    <s v="R4"/>
    <d v="2025-06-23T00:00:00"/>
    <s v=""/>
    <s v="3106"/>
    <x v="1"/>
    <s v="10514"/>
    <s v="0"/>
    <n v="-5"/>
    <s v=""/>
    <n v="-5"/>
    <s v="USD"/>
    <s v="O1"/>
    <s v="USMO6561324020"/>
    <s v="1310067843010514"/>
    <s v=""/>
    <s v="BATCH_ID"/>
    <d v="2025-06-23T00:00:00"/>
    <d v="2025-06-24T00:00:00"/>
    <n v="0"/>
    <s v=""/>
    <s v=""/>
    <s v="3101586888"/>
    <s v="200013596511"/>
    <s v="0010"/>
    <s v="0060"/>
    <s v="R1"/>
    <s v="10-60"/>
    <x v="0"/>
    <x v="1"/>
    <n v="10514"/>
    <x v="1"/>
  </r>
  <r>
    <s v="13100678430"/>
    <s v="25174INV01AL"/>
    <s v="FA"/>
    <s v="R4"/>
    <d v="2025-06-23T00:00:00"/>
    <s v=""/>
    <s v="3106"/>
    <x v="0"/>
    <s v="10469"/>
    <s v="0"/>
    <n v="-5"/>
    <s v=""/>
    <n v="-5"/>
    <s v="USD"/>
    <s v="O1"/>
    <s v="USMO6561324020"/>
    <s v="1310067843010469"/>
    <s v=""/>
    <s v="BATCH_ID"/>
    <d v="2025-06-23T00:00:00"/>
    <d v="2025-06-24T00:00:00"/>
    <n v="0"/>
    <s v=""/>
    <s v=""/>
    <s v="3101588344"/>
    <s v="200013596511"/>
    <s v="0010"/>
    <s v="0060"/>
    <s v="R1"/>
    <s v="10-60"/>
    <x v="0"/>
    <x v="0"/>
    <n v="10469"/>
    <x v="2"/>
  </r>
  <r>
    <s v="13100678436"/>
    <s v="25174INV01AL"/>
    <s v="FA"/>
    <s v="R4"/>
    <d v="2025-06-23T00:00:00"/>
    <s v=""/>
    <s v="3106"/>
    <x v="0"/>
    <s v="10719"/>
    <s v="0"/>
    <n v="-5"/>
    <s v=""/>
    <n v="-5"/>
    <s v="USD"/>
    <s v="O1"/>
    <s v="USMO6560525730"/>
    <s v="1310067843610719"/>
    <s v=""/>
    <s v="BATCH_ID"/>
    <d v="2025-06-23T00:00:00"/>
    <d v="2025-06-24T00:00:00"/>
    <n v="0"/>
    <s v=""/>
    <s v=""/>
    <s v="3101554047"/>
    <s v="200013596461"/>
    <s v="0010"/>
    <s v="0060"/>
    <s v="R1"/>
    <s v="10-60"/>
    <x v="0"/>
    <x v="0"/>
    <n v="10719"/>
    <x v="0"/>
  </r>
  <r>
    <s v="13100678603"/>
    <s v="25174INV01AL"/>
    <s v="FA"/>
    <s v="R4"/>
    <d v="2025-06-23T00:00:00"/>
    <s v=""/>
    <s v="3106"/>
    <x v="0"/>
    <s v="10469"/>
    <s v="0"/>
    <n v="-8.64"/>
    <s v=""/>
    <n v="-8.64"/>
    <s v="USD"/>
    <s v="O1"/>
    <s v="USMO6561328070"/>
    <s v="1310067860310469"/>
    <s v=""/>
    <s v="BATCH_ID"/>
    <d v="2025-06-23T00:00:00"/>
    <d v="2025-06-24T00:00:00"/>
    <n v="0"/>
    <s v=""/>
    <s v=""/>
    <s v="3101543157"/>
    <s v="200013622945"/>
    <s v="0010"/>
    <s v="0060"/>
    <s v="R1"/>
    <s v="10-60"/>
    <x v="0"/>
    <x v="0"/>
    <n v="10469"/>
    <x v="2"/>
  </r>
  <r>
    <s v="13100678603"/>
    <s v="25174INV01AL"/>
    <s v="FA"/>
    <s v="R4"/>
    <d v="2025-06-23T00:00:00"/>
    <s v=""/>
    <s v="3106"/>
    <x v="1"/>
    <s v="10514"/>
    <s v="0"/>
    <n v="-13.32"/>
    <s v=""/>
    <n v="-13.32"/>
    <s v="USD"/>
    <s v="O1"/>
    <s v="USMO6561328070"/>
    <s v="1310067860310514"/>
    <s v=""/>
    <s v="BATCH_ID"/>
    <d v="2025-06-23T00:00:00"/>
    <d v="2025-06-24T00:00:00"/>
    <n v="0"/>
    <s v=""/>
    <s v=""/>
    <s v="3101543251"/>
    <s v="200013622945"/>
    <s v="0010"/>
    <s v="0060"/>
    <s v="R1"/>
    <s v="10-60"/>
    <x v="0"/>
    <x v="1"/>
    <n v="10514"/>
    <x v="1"/>
  </r>
  <r>
    <s v="13100678734"/>
    <s v="25174INV01AL"/>
    <s v="FA"/>
    <s v="R4"/>
    <d v="2025-06-23T00:00:00"/>
    <s v=""/>
    <s v="3106"/>
    <x v="0"/>
    <s v="10719"/>
    <s v="0"/>
    <n v="-5"/>
    <s v=""/>
    <n v="-5"/>
    <s v="USD"/>
    <s v="O1"/>
    <s v="USMO6570573020"/>
    <s v="1310067873410719"/>
    <s v=""/>
    <s v="BATCH_ID"/>
    <d v="2025-06-23T00:00:00"/>
    <d v="2025-06-24T00:00:00"/>
    <n v="0"/>
    <s v=""/>
    <s v=""/>
    <s v="3102146676"/>
    <s v="200015554385"/>
    <s v="0010"/>
    <s v="0060"/>
    <s v="R1"/>
    <s v="10-60"/>
    <x v="0"/>
    <x v="0"/>
    <n v="10719"/>
    <x v="0"/>
  </r>
  <r>
    <s v="13100679496"/>
    <s v="25175INV01AC"/>
    <s v="FA"/>
    <s v="R4"/>
    <d v="2025-06-24T00:00:00"/>
    <s v=""/>
    <s v="3106"/>
    <x v="0"/>
    <s v="10719"/>
    <s v="0"/>
    <n v="-5"/>
    <s v=""/>
    <n v="-5"/>
    <s v="USD"/>
    <s v="O1"/>
    <s v="USMO6560524020"/>
    <s v="1310067949610719"/>
    <s v=""/>
    <s v="BATCH_ID"/>
    <d v="2025-06-24T00:00:00"/>
    <d v="2025-06-25T00:00:00"/>
    <n v="0"/>
    <s v=""/>
    <s v=""/>
    <s v="3101493525"/>
    <s v="200010994883"/>
    <s v="0010"/>
    <s v="0060"/>
    <s v="C1"/>
    <s v="10-60"/>
    <x v="0"/>
    <x v="0"/>
    <n v="10719"/>
    <x v="0"/>
  </r>
  <r>
    <s v="13100679578"/>
    <s v="25175INV01AC"/>
    <s v="FA"/>
    <s v="R4"/>
    <d v="2025-06-24T00:00:00"/>
    <s v=""/>
    <s v="3106"/>
    <x v="0"/>
    <s v="10719"/>
    <s v="0"/>
    <n v="-12.14"/>
    <s v=""/>
    <n v="-12.14"/>
    <s v="USD"/>
    <s v="O1"/>
    <s v="USMO6560517470"/>
    <s v="1310067957810719"/>
    <s v=""/>
    <s v="BATCH_ID"/>
    <d v="2025-06-24T00:00:00"/>
    <d v="2025-06-25T00:00:00"/>
    <n v="0"/>
    <s v=""/>
    <s v=""/>
    <s v="3101604633"/>
    <s v="200011005952"/>
    <s v="0010"/>
    <s v="0060"/>
    <s v="R1"/>
    <s v="10-60"/>
    <x v="0"/>
    <x v="0"/>
    <n v="10719"/>
    <x v="0"/>
  </r>
  <r>
    <s v="13100679657"/>
    <s v="25175INV01AC"/>
    <s v="FA"/>
    <s v="R4"/>
    <d v="2025-06-24T00:00:00"/>
    <s v=""/>
    <s v="3106"/>
    <x v="0"/>
    <s v="10719"/>
    <s v="0"/>
    <n v="-5"/>
    <s v=""/>
    <n v="-5"/>
    <s v="USD"/>
    <s v="O1"/>
    <s v="USMO6560515430"/>
    <s v="1310067965710719"/>
    <s v=""/>
    <s v="BATCH_ID"/>
    <d v="2025-06-24T00:00:00"/>
    <d v="2025-06-25T00:00:00"/>
    <n v="0"/>
    <s v=""/>
    <s v=""/>
    <s v="3101635254"/>
    <s v="200012537441"/>
    <s v="0010"/>
    <s v="0060"/>
    <s v="R1"/>
    <s v="10-60"/>
    <x v="0"/>
    <x v="0"/>
    <n v="10719"/>
    <x v="0"/>
  </r>
  <r>
    <s v="13100679919"/>
    <s v="25175INV01AC"/>
    <s v="FA"/>
    <s v="R4"/>
    <d v="2025-06-24T00:00:00"/>
    <s v=""/>
    <s v="3106"/>
    <x v="0"/>
    <s v="10719"/>
    <s v="0"/>
    <n v="-5"/>
    <s v=""/>
    <n v="-5"/>
    <s v="USD"/>
    <s v="O1"/>
    <s v="USMO6560515430"/>
    <s v="1310067991910719"/>
    <s v=""/>
    <s v="BATCH_ID"/>
    <d v="2025-06-24T00:00:00"/>
    <d v="2025-06-25T00:00:00"/>
    <n v="0"/>
    <s v=""/>
    <s v=""/>
    <s v="3102184930"/>
    <s v="200015733815"/>
    <s v="0010"/>
    <s v="0060"/>
    <s v="R1"/>
    <s v="10-60"/>
    <x v="0"/>
    <x v="0"/>
    <n v="10719"/>
    <x v="0"/>
  </r>
  <r>
    <s v="13100681413"/>
    <s v="25177INV01BI"/>
    <s v="FA"/>
    <s v="R4"/>
    <d v="2025-06-26T00:00:00"/>
    <s v=""/>
    <s v="3106"/>
    <x v="1"/>
    <s v="10514"/>
    <s v="0"/>
    <n v="-5"/>
    <s v=""/>
    <n v="-5"/>
    <s v="USD"/>
    <s v="O1"/>
    <s v="USMO6561321290"/>
    <s v="1310068141310514"/>
    <s v=""/>
    <s v="BATCH_ID"/>
    <d v="2025-06-26T00:00:00"/>
    <d v="2025-06-27T00:00:00"/>
    <n v="0"/>
    <s v=""/>
    <s v=""/>
    <s v="3101571591"/>
    <s v="200012169773"/>
    <s v="0010"/>
    <s v="0060"/>
    <s v="R1"/>
    <s v="10-60"/>
    <x v="0"/>
    <x v="1"/>
    <n v="10514"/>
    <x v="1"/>
  </r>
  <r>
    <s v="13100681413"/>
    <s v="25177INV01BI"/>
    <s v="FA"/>
    <s v="R4"/>
    <d v="2025-06-26T00:00:00"/>
    <s v=""/>
    <s v="3106"/>
    <x v="0"/>
    <s v="10469"/>
    <s v="0"/>
    <n v="-5"/>
    <s v=""/>
    <n v="-5"/>
    <s v="USD"/>
    <s v="O1"/>
    <s v="USMO6561321290"/>
    <s v="1310068141310469"/>
    <s v=""/>
    <s v="BATCH_ID"/>
    <d v="2025-06-26T00:00:00"/>
    <d v="2025-06-27T00:00:00"/>
    <n v="0"/>
    <s v=""/>
    <s v=""/>
    <s v="3101571396"/>
    <s v="200012169773"/>
    <s v="0010"/>
    <s v="0060"/>
    <s v="R1"/>
    <s v="10-60"/>
    <x v="0"/>
    <x v="0"/>
    <n v="10469"/>
    <x v="2"/>
  </r>
  <r>
    <s v="13100681442"/>
    <s v="25177INV01AH"/>
    <s v="FA"/>
    <s v="R4"/>
    <d v="2025-06-26T00:00:00"/>
    <s v=""/>
    <s v="3106"/>
    <x v="0"/>
    <s v="10719"/>
    <s v="0"/>
    <n v="-11.39"/>
    <s v=""/>
    <n v="-11.39"/>
    <s v="USD"/>
    <s v="O1"/>
    <s v="USMO6560528320"/>
    <s v="1310068144210719"/>
    <s v=""/>
    <s v="BATCH_ID"/>
    <d v="2025-06-26T00:00:00"/>
    <d v="2025-06-27T00:00:00"/>
    <n v="0"/>
    <s v=""/>
    <s v=""/>
    <s v="3101651398"/>
    <s v="200012626293"/>
    <s v="0010"/>
    <s v="0060"/>
    <s v="R1"/>
    <s v="10-60"/>
    <x v="0"/>
    <x v="0"/>
    <n v="10719"/>
    <x v="0"/>
  </r>
  <r>
    <s v="13100681448"/>
    <s v="25177INV01AH"/>
    <s v="FA"/>
    <s v="R4"/>
    <d v="2025-06-26T00:00:00"/>
    <s v=""/>
    <s v="3106"/>
    <x v="0"/>
    <s v="10719"/>
    <s v="0"/>
    <n v="-11.87"/>
    <s v=""/>
    <n v="-11.87"/>
    <s v="USD"/>
    <s v="O1"/>
    <s v="USMO6560518160"/>
    <s v="1310068144810719"/>
    <s v=""/>
    <s v="BATCH_ID"/>
    <d v="2025-06-26T00:00:00"/>
    <d v="2025-06-27T00:00:00"/>
    <n v="0"/>
    <s v=""/>
    <s v=""/>
    <s v="3101504323"/>
    <s v="200012596686"/>
    <s v="0010"/>
    <s v="0060"/>
    <s v="R1"/>
    <s v="10-60"/>
    <x v="0"/>
    <x v="0"/>
    <n v="10719"/>
    <x v="0"/>
  </r>
  <r>
    <s v="13100681496"/>
    <s v="25177INV01AH"/>
    <s v="FA"/>
    <s v="R4"/>
    <d v="2025-06-26T00:00:00"/>
    <s v=""/>
    <s v="3106"/>
    <x v="0"/>
    <s v="10719"/>
    <s v="0"/>
    <n v="-5"/>
    <s v=""/>
    <n v="-5"/>
    <s v="USD"/>
    <s v="O1"/>
    <s v="USMO6560528320"/>
    <s v="1310068149610719"/>
    <s v=""/>
    <s v="BATCH_ID"/>
    <d v="2025-06-26T00:00:00"/>
    <d v="2025-06-27T00:00:00"/>
    <n v="0"/>
    <s v=""/>
    <s v=""/>
    <s v="3101552350"/>
    <s v="200012615312"/>
    <s v="0010"/>
    <s v="0060"/>
    <s v="R1"/>
    <s v="10-60"/>
    <x v="0"/>
    <x v="0"/>
    <n v="10719"/>
    <x v="0"/>
  </r>
  <r>
    <s v="13100681501"/>
    <s v="25177INV01AH"/>
    <s v="FA"/>
    <s v="R4"/>
    <d v="2025-06-26T00:00:00"/>
    <s v=""/>
    <s v="3106"/>
    <x v="0"/>
    <s v="10719"/>
    <s v="0"/>
    <n v="-5"/>
    <s v=""/>
    <n v="-5"/>
    <s v="USD"/>
    <s v="O1"/>
    <s v="USMO6485497620"/>
    <s v="1310068150110719"/>
    <s v=""/>
    <s v="BATCH_ID"/>
    <d v="2025-06-26T00:00:00"/>
    <d v="2025-06-27T00:00:00"/>
    <n v="0"/>
    <s v=""/>
    <s v=""/>
    <s v="3101585512"/>
    <s v="200012609851"/>
    <s v="0010"/>
    <s v="0060"/>
    <s v="R1"/>
    <s v="10-60"/>
    <x v="0"/>
    <x v="0"/>
    <n v="10719"/>
    <x v="0"/>
  </r>
  <r>
    <s v="13195623643"/>
    <s v="25153INV01A6"/>
    <s v="FA"/>
    <s v="R4"/>
    <d v="2025-06-02T00:00:00"/>
    <s v=""/>
    <s v="3106"/>
    <x v="0"/>
    <s v="10469"/>
    <s v="0"/>
    <n v="-5"/>
    <s v=""/>
    <n v="-5"/>
    <s v="USD"/>
    <s v="O1"/>
    <s v="USMO6561319610"/>
    <s v="1319562364310469"/>
    <s v=""/>
    <s v="BATCH_ID"/>
    <d v="2025-06-02T00:00:00"/>
    <d v="2025-06-03T00:00:00"/>
    <n v="0"/>
    <s v=""/>
    <s v=""/>
    <s v="3102248088"/>
    <s v="200016043958"/>
    <s v="0010"/>
    <s v="0060"/>
    <s v="R1"/>
    <s v="10-60"/>
    <x v="0"/>
    <x v="0"/>
    <n v="10469"/>
    <x v="2"/>
  </r>
  <r>
    <s v="13195623647"/>
    <s v="25153INV01A6"/>
    <s v="FA"/>
    <s v="R4"/>
    <d v="2025-06-02T00:00:00"/>
    <s v=""/>
    <s v="3106"/>
    <x v="0"/>
    <s v="10469"/>
    <s v="0"/>
    <n v="-5"/>
    <s v=""/>
    <n v="-5"/>
    <s v="USD"/>
    <s v="O1"/>
    <s v="USMO6561319610"/>
    <s v="1319562364710469"/>
    <s v=""/>
    <s v="BATCH_ID"/>
    <d v="2025-06-02T00:00:00"/>
    <d v="2025-06-03T00:00:00"/>
    <n v="0"/>
    <s v=""/>
    <s v=""/>
    <s v="3102248088"/>
    <s v="200016043958"/>
    <s v="0010"/>
    <s v="0060"/>
    <s v="R1"/>
    <s v="10-60"/>
    <x v="0"/>
    <x v="0"/>
    <n v="10469"/>
    <x v="2"/>
  </r>
  <r>
    <s v="13195628788"/>
    <s v="25154INV01AK"/>
    <s v="FA"/>
    <s v="R4"/>
    <d v="2025-06-03T00:00:00"/>
    <s v=""/>
    <s v="3106"/>
    <x v="0"/>
    <s v="10719"/>
    <s v="0"/>
    <n v="-5"/>
    <s v=""/>
    <n v="-5"/>
    <s v="USD"/>
    <s v="O1"/>
    <s v="USMO6560512560"/>
    <s v="1319562878810719"/>
    <s v=""/>
    <s v="BATCH_ID"/>
    <d v="2025-06-03T00:00:00"/>
    <d v="2025-06-04T00:00:00"/>
    <n v="0"/>
    <s v=""/>
    <s v=""/>
    <s v="3101686342"/>
    <s v="200012994352"/>
    <s v="0010"/>
    <s v="0060"/>
    <s v="R1"/>
    <s v="10-60"/>
    <x v="0"/>
    <x v="0"/>
    <n v="10719"/>
    <x v="0"/>
  </r>
  <r>
    <s v="13195628842"/>
    <s v="25154INV01AK"/>
    <s v="FA"/>
    <s v="R4"/>
    <d v="2025-06-03T00:00:00"/>
    <s v=""/>
    <s v="3106"/>
    <x v="0"/>
    <s v="10719"/>
    <s v="0"/>
    <n v="-5"/>
    <s v=""/>
    <n v="-5"/>
    <s v="USD"/>
    <s v="O1"/>
    <s v="USMO6571471431"/>
    <s v="1319562884210719"/>
    <s v=""/>
    <s v="BATCH_ID"/>
    <d v="2025-06-03T00:00:00"/>
    <d v="2025-06-04T00:00:00"/>
    <n v="0"/>
    <s v=""/>
    <s v=""/>
    <s v="3101676114"/>
    <s v="200013003559"/>
    <s v="0010"/>
    <s v="0060"/>
    <s v="R1"/>
    <s v="10-60"/>
    <x v="0"/>
    <x v="0"/>
    <n v="10719"/>
    <x v="0"/>
  </r>
  <r>
    <s v="13195628844"/>
    <s v="25154INV01AK"/>
    <s v="FA"/>
    <s v="R4"/>
    <d v="2025-06-03T00:00:00"/>
    <s v=""/>
    <s v="3106"/>
    <x v="0"/>
    <s v="10719"/>
    <s v="0"/>
    <n v="-5"/>
    <s v=""/>
    <n v="-5"/>
    <s v="USD"/>
    <s v="O1"/>
    <s v="USMO6390100001"/>
    <s v="1319562884410719"/>
    <s v=""/>
    <s v="BATCH_ID"/>
    <d v="2025-06-03T00:00:00"/>
    <d v="2025-06-04T00:00:00"/>
    <n v="0"/>
    <s v=""/>
    <s v=""/>
    <s v="3101485420"/>
    <s v="200012956948"/>
    <s v="0010"/>
    <s v="0060"/>
    <s v="R1"/>
    <s v="10-60"/>
    <x v="0"/>
    <x v="0"/>
    <n v="10719"/>
    <x v="0"/>
  </r>
  <r>
    <s v="13195628847"/>
    <s v="25154INV01AK"/>
    <s v="FA"/>
    <s v="R4"/>
    <d v="2025-06-03T00:00:00"/>
    <s v=""/>
    <s v="3106"/>
    <x v="0"/>
    <s v="10719"/>
    <s v="0"/>
    <n v="-5"/>
    <s v=""/>
    <n v="-5"/>
    <s v="USD"/>
    <s v="O1"/>
    <s v="USMO6307720140"/>
    <s v="1319562884710719"/>
    <s v=""/>
    <s v="BATCH_ID"/>
    <d v="2025-06-03T00:00:00"/>
    <d v="2025-06-04T00:00:00"/>
    <n v="0"/>
    <s v=""/>
    <s v=""/>
    <s v="3101570444"/>
    <s v="200012976813"/>
    <s v="0010"/>
    <s v="0060"/>
    <s v="R1"/>
    <s v="10-60"/>
    <x v="0"/>
    <x v="0"/>
    <n v="10719"/>
    <x v="0"/>
  </r>
  <r>
    <s v="13195628925"/>
    <s v="25154INV01AZ"/>
    <s v="FA"/>
    <s v="R4"/>
    <d v="2025-06-03T00:00:00"/>
    <s v=""/>
    <s v="3106"/>
    <x v="0"/>
    <s v="10719"/>
    <s v="0"/>
    <n v="-5"/>
    <s v=""/>
    <n v="-5"/>
    <s v="USD"/>
    <s v="O1"/>
    <s v="USMO6307720180"/>
    <s v="1319562892510719"/>
    <s v=""/>
    <s v="BATCH_ID"/>
    <d v="2025-06-03T00:00:00"/>
    <d v="2025-06-04T00:00:00"/>
    <n v="0"/>
    <s v=""/>
    <s v=""/>
    <s v="3101642166"/>
    <s v="200013935727"/>
    <s v="0010"/>
    <s v="0060"/>
    <s v="R1"/>
    <s v="10-60"/>
    <x v="0"/>
    <x v="0"/>
    <n v="10719"/>
    <x v="0"/>
  </r>
  <r>
    <s v="13195628970"/>
    <s v="25154INV01AZ"/>
    <s v="FA"/>
    <s v="R4"/>
    <d v="2025-06-03T00:00:00"/>
    <s v=""/>
    <s v="3106"/>
    <x v="0"/>
    <s v="10719"/>
    <s v="0"/>
    <n v="-5"/>
    <s v=""/>
    <n v="-5"/>
    <s v="USD"/>
    <s v="O1"/>
    <s v="USMO6307720680"/>
    <s v="1319562897010719"/>
    <s v=""/>
    <s v="BATCH_ID"/>
    <d v="2025-06-03T00:00:00"/>
    <d v="2025-06-04T00:00:00"/>
    <n v="0"/>
    <s v=""/>
    <s v=""/>
    <s v="3101627070"/>
    <s v="200014019513"/>
    <s v="0010"/>
    <s v="0060"/>
    <s v="R1"/>
    <s v="10-60"/>
    <x v="0"/>
    <x v="0"/>
    <n v="10719"/>
    <x v="0"/>
  </r>
  <r>
    <s v="13195628980"/>
    <s v="25154INV01AT"/>
    <s v="FA"/>
    <s v="R4"/>
    <d v="2025-06-03T00:00:00"/>
    <s v=""/>
    <s v="3106"/>
    <x v="0"/>
    <s v="10719"/>
    <s v="0"/>
    <n v="-6.12"/>
    <s v=""/>
    <n v="-6.12"/>
    <s v="USD"/>
    <s v="O1"/>
    <s v="USMO6560512390"/>
    <s v="1319562898010719"/>
    <s v=""/>
    <s v="BATCH_ID"/>
    <d v="2025-06-03T00:00:00"/>
    <d v="2025-06-04T00:00:00"/>
    <n v="0"/>
    <s v=""/>
    <s v=""/>
    <s v="3101992343"/>
    <s v="200014807164"/>
    <s v="0010"/>
    <s v="0060"/>
    <s v="R1"/>
    <s v="10-60"/>
    <x v="0"/>
    <x v="0"/>
    <n v="10719"/>
    <x v="0"/>
  </r>
  <r>
    <s v="13195628982"/>
    <s v="25154INV01AT"/>
    <s v="FA"/>
    <s v="R4"/>
    <d v="2025-06-03T00:00:00"/>
    <s v=""/>
    <s v="3106"/>
    <x v="0"/>
    <s v="10719"/>
    <s v="0"/>
    <n v="-5"/>
    <s v=""/>
    <n v="-5"/>
    <s v="USD"/>
    <s v="O1"/>
    <s v="USMO6560526040"/>
    <s v="1319562898210719"/>
    <s v=""/>
    <s v="BATCH_ID"/>
    <d v="2025-06-03T00:00:00"/>
    <d v="2025-06-04T00:00:00"/>
    <n v="0"/>
    <s v=""/>
    <s v=""/>
    <s v="3101992213"/>
    <s v="200014804922"/>
    <s v="0010"/>
    <s v="0060"/>
    <s v="C1"/>
    <s v="10-60"/>
    <x v="0"/>
    <x v="0"/>
    <n v="10719"/>
    <x v="0"/>
  </r>
  <r>
    <s v="13195629032"/>
    <s v="25154INV01AZ"/>
    <s v="FA"/>
    <s v="R4"/>
    <d v="2025-06-03T00:00:00"/>
    <s v=""/>
    <s v="3106"/>
    <x v="0"/>
    <s v="10719"/>
    <s v="0"/>
    <n v="-7.23"/>
    <s v=""/>
    <n v="-7.23"/>
    <s v="USD"/>
    <s v="O1"/>
    <s v="USMO6571471491"/>
    <s v="1319562903210719"/>
    <s v=""/>
    <s v="BATCH_ID"/>
    <d v="2025-06-03T00:00:00"/>
    <d v="2025-06-04T00:00:00"/>
    <n v="0"/>
    <s v=""/>
    <s v=""/>
    <s v="3101613622"/>
    <s v="200014034199"/>
    <s v="0010"/>
    <s v="0060"/>
    <s v="R1"/>
    <s v="10-60"/>
    <x v="0"/>
    <x v="0"/>
    <n v="10719"/>
    <x v="0"/>
  </r>
  <r>
    <s v="13195629053"/>
    <s v="25154INV01AZ"/>
    <s v="FA"/>
    <s v="R4"/>
    <d v="2025-06-03T00:00:00"/>
    <s v=""/>
    <s v="3106"/>
    <x v="0"/>
    <s v="10719"/>
    <s v="0"/>
    <n v="-5"/>
    <s v=""/>
    <n v="-5"/>
    <s v="USD"/>
    <s v="O1"/>
    <s v="USMO6560596190"/>
    <s v="1319562905310719"/>
    <s v=""/>
    <s v="BATCH_ID"/>
    <d v="2025-06-03T00:00:00"/>
    <d v="2025-06-04T00:00:00"/>
    <n v="0"/>
    <s v=""/>
    <s v=""/>
    <s v="3101655944"/>
    <s v="200014033985"/>
    <s v="0010"/>
    <s v="0060"/>
    <s v="R1"/>
    <s v="10-60"/>
    <x v="0"/>
    <x v="0"/>
    <n v="10719"/>
    <x v="0"/>
  </r>
  <r>
    <s v="13195629070"/>
    <s v="25154INV01AK"/>
    <s v="FA"/>
    <s v="R4"/>
    <d v="2025-06-03T00:00:00"/>
    <s v=""/>
    <s v="3106"/>
    <x v="0"/>
    <s v="10719"/>
    <s v="0"/>
    <n v="-5"/>
    <s v=""/>
    <n v="-5"/>
    <s v="USD"/>
    <s v="O1"/>
    <s v="USMO6307720130"/>
    <s v="1319562907010719"/>
    <s v=""/>
    <s v="BATCH_ID"/>
    <d v="2025-06-03T00:00:00"/>
    <d v="2025-06-04T00:00:00"/>
    <n v="0"/>
    <s v=""/>
    <s v=""/>
    <s v="3101577286"/>
    <s v="200012945727"/>
    <s v="0010"/>
    <s v="0060"/>
    <s v="R1"/>
    <s v="10-60"/>
    <x v="0"/>
    <x v="0"/>
    <n v="10719"/>
    <x v="0"/>
  </r>
  <r>
    <s v="13195629166"/>
    <s v="25154INV01AK"/>
    <s v="FA"/>
    <s v="R4"/>
    <d v="2025-06-03T00:00:00"/>
    <s v=""/>
    <s v="3106"/>
    <x v="0"/>
    <s v="10719"/>
    <s v="0"/>
    <n v="-6.09"/>
    <s v=""/>
    <n v="-6.09"/>
    <s v="USD"/>
    <s v="O1"/>
    <s v="USMO6396600001"/>
    <s v="1319562916610719"/>
    <s v=""/>
    <s v="BATCH_ID"/>
    <d v="2025-06-03T00:00:00"/>
    <d v="2025-06-04T00:00:00"/>
    <n v="0"/>
    <s v=""/>
    <s v=""/>
    <s v="3101475430"/>
    <s v="200013033788"/>
    <s v="0010"/>
    <s v="0060"/>
    <s v="R1"/>
    <s v="10-60"/>
    <x v="0"/>
    <x v="0"/>
    <n v="10719"/>
    <x v="0"/>
  </r>
  <r>
    <s v="13195629344"/>
    <s v="25154INV01AZ"/>
    <s v="FA"/>
    <s v="R4"/>
    <d v="2025-06-03T00:00:00"/>
    <s v=""/>
    <s v="3106"/>
    <x v="1"/>
    <s v="10514"/>
    <s v="0"/>
    <n v="-5"/>
    <s v=""/>
    <n v="-5"/>
    <s v="USD"/>
    <s v="O1"/>
    <s v="USMO6561371100"/>
    <s v="1319562934410514"/>
    <s v=""/>
    <s v="BATCH_ID"/>
    <d v="2025-06-03T00:00:00"/>
    <d v="2025-06-04T00:00:00"/>
    <n v="0"/>
    <s v=""/>
    <s v=""/>
    <s v="3101605292"/>
    <s v="200013993916"/>
    <s v="0010"/>
    <s v="0060"/>
    <s v="R1"/>
    <s v="10-60"/>
    <x v="0"/>
    <x v="1"/>
    <n v="10514"/>
    <x v="1"/>
  </r>
  <r>
    <s v="13195629344"/>
    <s v="25154INV01AZ"/>
    <s v="FA"/>
    <s v="R4"/>
    <d v="2025-06-03T00:00:00"/>
    <s v=""/>
    <s v="3106"/>
    <x v="0"/>
    <s v="10469"/>
    <s v="0"/>
    <n v="-5"/>
    <s v=""/>
    <n v="-5"/>
    <s v="USD"/>
    <s v="O1"/>
    <s v="USMO6561371100"/>
    <s v="1319562934410469"/>
    <s v=""/>
    <s v="BATCH_ID"/>
    <d v="2025-06-03T00:00:00"/>
    <d v="2025-06-04T00:00:00"/>
    <n v="0"/>
    <s v=""/>
    <s v=""/>
    <s v="3101605196"/>
    <s v="200013993916"/>
    <s v="0010"/>
    <s v="0060"/>
    <s v="R1"/>
    <s v="10-60"/>
    <x v="0"/>
    <x v="0"/>
    <n v="10469"/>
    <x v="2"/>
  </r>
  <r>
    <s v="13195629348"/>
    <s v="25154INV01AZ"/>
    <s v="FA"/>
    <s v="R4"/>
    <d v="2025-06-03T00:00:00"/>
    <s v=""/>
    <s v="3106"/>
    <x v="0"/>
    <s v="10719"/>
    <s v="0"/>
    <n v="-5"/>
    <s v=""/>
    <n v="-5"/>
    <s v="USD"/>
    <s v="O1"/>
    <s v="USMO6560521150"/>
    <s v="1319562934810719"/>
    <s v=""/>
    <s v="BATCH_ID"/>
    <d v="2025-06-03T00:00:00"/>
    <d v="2025-06-04T00:00:00"/>
    <n v="0"/>
    <s v=""/>
    <s v=""/>
    <s v="3101513587"/>
    <s v="200014045369"/>
    <s v="0010"/>
    <s v="0060"/>
    <s v="R1"/>
    <s v="10-60"/>
    <x v="0"/>
    <x v="0"/>
    <n v="10719"/>
    <x v="0"/>
  </r>
  <r>
    <s v="13195629682"/>
    <s v="25154INV01AZ"/>
    <s v="FA"/>
    <s v="R4"/>
    <d v="2025-06-03T00:00:00"/>
    <s v=""/>
    <s v="3106"/>
    <x v="0"/>
    <s v="10719"/>
    <s v="0"/>
    <n v="-5"/>
    <s v=""/>
    <n v="-5"/>
    <s v="USD"/>
    <s v="O1"/>
    <s v="USMO6560596750"/>
    <s v="1319562968210719"/>
    <s v=""/>
    <s v="BATCH_ID"/>
    <d v="2025-06-03T00:00:00"/>
    <d v="2025-06-04T00:00:00"/>
    <n v="0"/>
    <s v=""/>
    <s v=""/>
    <s v="3102290191"/>
    <s v="200016264653"/>
    <s v="0010"/>
    <s v="0060"/>
    <s v="R1"/>
    <s v="10-60"/>
    <x v="0"/>
    <x v="0"/>
    <n v="10719"/>
    <x v="0"/>
  </r>
  <r>
    <s v="13195629725"/>
    <s v="25154INV01AZ"/>
    <s v="FA"/>
    <s v="R4"/>
    <d v="2025-06-03T00:00:00"/>
    <s v=""/>
    <s v="3106"/>
    <x v="0"/>
    <s v="10719"/>
    <s v="0"/>
    <n v="-5"/>
    <s v=""/>
    <n v="-5"/>
    <s v="USD"/>
    <s v="O1"/>
    <s v="USMO6574094551"/>
    <s v="1319562972510719"/>
    <s v=""/>
    <s v="BATCH_ID"/>
    <d v="2025-06-03T00:00:00"/>
    <d v="2025-06-04T00:00:00"/>
    <n v="0"/>
    <s v=""/>
    <s v=""/>
    <s v="3102291204"/>
    <s v="200016270346"/>
    <s v="0010"/>
    <s v="0060"/>
    <s v="R1"/>
    <s v="10-60"/>
    <x v="0"/>
    <x v="0"/>
    <n v="10719"/>
    <x v="0"/>
  </r>
  <r>
    <s v="13195632172"/>
    <s v="25155INV01AW"/>
    <s v="FA"/>
    <s v="R4"/>
    <d v="2025-06-04T00:00:00"/>
    <s v=""/>
    <s v="3106"/>
    <x v="0"/>
    <s v="10719"/>
    <s v="0"/>
    <n v="-5"/>
    <s v=""/>
    <n v="-5"/>
    <s v="USD"/>
    <s v="O1"/>
    <s v="USMO6560510130"/>
    <s v="1319563217210719"/>
    <s v=""/>
    <s v="BATCH_ID"/>
    <d v="2025-06-04T00:00:00"/>
    <d v="2025-06-05T00:00:00"/>
    <n v="0"/>
    <s v=""/>
    <s v=""/>
    <s v="3101528134"/>
    <s v="200011984172"/>
    <s v="0010"/>
    <s v="0060"/>
    <s v="R1"/>
    <s v="10-60"/>
    <x v="0"/>
    <x v="0"/>
    <n v="10719"/>
    <x v="0"/>
  </r>
  <r>
    <s v="13195632218"/>
    <s v="25155INV01AW"/>
    <s v="FA"/>
    <s v="R4"/>
    <d v="2025-06-04T00:00:00"/>
    <s v=""/>
    <s v="3106"/>
    <x v="0"/>
    <s v="10719"/>
    <s v="0"/>
    <n v="-5"/>
    <s v=""/>
    <n v="-5"/>
    <s v="USD"/>
    <s v="O1"/>
    <s v="USMO6560510530"/>
    <s v="1319563221810719"/>
    <s v=""/>
    <s v="BATCH_ID"/>
    <d v="2025-06-04T00:00:00"/>
    <d v="2025-06-05T00:00:00"/>
    <n v="0"/>
    <s v=""/>
    <s v=""/>
    <s v="3101621841"/>
    <s v="200012000143"/>
    <s v="0010"/>
    <s v="0060"/>
    <s v="R1"/>
    <s v="10-60"/>
    <x v="0"/>
    <x v="0"/>
    <n v="10719"/>
    <x v="0"/>
  </r>
  <r>
    <s v="13195632370"/>
    <s v="25155INV01BK"/>
    <s v="FA"/>
    <s v="R4"/>
    <d v="2025-06-04T00:00:00"/>
    <s v=""/>
    <s v="3106"/>
    <x v="0"/>
    <s v="10719"/>
    <s v="0"/>
    <n v="-5"/>
    <s v=""/>
    <n v="-5"/>
    <s v="USD"/>
    <s v="O1"/>
    <s v="USMO6560510200"/>
    <s v="1319563237010719"/>
    <s v=""/>
    <s v="BATCH_ID"/>
    <d v="2025-06-04T00:00:00"/>
    <d v="2025-06-05T00:00:00"/>
    <n v="0"/>
    <s v=""/>
    <s v=""/>
    <s v="3102244230"/>
    <s v="200016032035"/>
    <s v="0010"/>
    <s v="0060"/>
    <s v="R1"/>
    <s v="10-60"/>
    <x v="0"/>
    <x v="0"/>
    <n v="10719"/>
    <x v="0"/>
  </r>
  <r>
    <s v="13195632377"/>
    <s v="25155INV01AW"/>
    <s v="FA"/>
    <s v="R4"/>
    <d v="2025-06-04T00:00:00"/>
    <s v=""/>
    <s v="3106"/>
    <x v="0"/>
    <s v="10719"/>
    <s v="0"/>
    <n v="-5"/>
    <s v=""/>
    <n v="-5"/>
    <s v="USD"/>
    <s v="O1"/>
    <s v="USMO6560510430"/>
    <s v="1319563237710719"/>
    <s v=""/>
    <s v="BATCH_ID"/>
    <d v="2025-06-04T00:00:00"/>
    <d v="2025-06-05T00:00:00"/>
    <n v="0"/>
    <s v=""/>
    <s v=""/>
    <s v="3102206774"/>
    <s v="200015842327"/>
    <s v="0010"/>
    <s v="0060"/>
    <s v="R1"/>
    <s v="10-60"/>
    <x v="0"/>
    <x v="0"/>
    <n v="10719"/>
    <x v="0"/>
  </r>
  <r>
    <s v="13195633858"/>
    <s v="25156INV01BC"/>
    <s v="FA"/>
    <s v="R4"/>
    <d v="2025-06-05T00:00:00"/>
    <s v=""/>
    <s v="3106"/>
    <x v="0"/>
    <s v="10719"/>
    <s v="0"/>
    <n v="-5"/>
    <s v=""/>
    <n v="-5"/>
    <s v="USD"/>
    <s v="O1"/>
    <s v="USMO6570590250"/>
    <s v="1319563385810719"/>
    <s v=""/>
    <s v="BATCH_ID"/>
    <d v="2025-06-05T00:00:00"/>
    <d v="2025-06-06T00:00:00"/>
    <n v="0"/>
    <s v=""/>
    <s v=""/>
    <s v="3101572959"/>
    <s v="200011356892"/>
    <s v="0010"/>
    <s v="0060"/>
    <s v="R1"/>
    <s v="10-60"/>
    <x v="0"/>
    <x v="0"/>
    <n v="10719"/>
    <x v="0"/>
  </r>
  <r>
    <s v="13195633876"/>
    <s v="25156INV01BC"/>
    <s v="FA"/>
    <s v="R4"/>
    <d v="2025-06-05T00:00:00"/>
    <s v=""/>
    <s v="3106"/>
    <x v="0"/>
    <s v="10719"/>
    <s v="0"/>
    <n v="-5"/>
    <s v=""/>
    <n v="-5"/>
    <s v="USD"/>
    <s v="O1"/>
    <s v="USMO6576962220"/>
    <s v="1319563387610719"/>
    <s v=""/>
    <s v="BATCH_ID"/>
    <d v="2025-06-05T00:00:00"/>
    <d v="2025-06-06T00:00:00"/>
    <n v="0"/>
    <s v=""/>
    <s v=""/>
    <s v="3101692335"/>
    <s v="200011358302"/>
    <s v="0010"/>
    <s v="0060"/>
    <s v="R1"/>
    <s v="10-60"/>
    <x v="0"/>
    <x v="0"/>
    <n v="10719"/>
    <x v="0"/>
  </r>
  <r>
    <s v="13195633926"/>
    <s v="25156INV01BC"/>
    <s v="FA"/>
    <s v="R4"/>
    <d v="2025-06-05T00:00:00"/>
    <s v=""/>
    <s v="3106"/>
    <x v="0"/>
    <s v="10719"/>
    <s v="0"/>
    <n v="-5"/>
    <s v=""/>
    <n v="-5"/>
    <s v="USD"/>
    <s v="O1"/>
    <s v="USMO6560512380"/>
    <s v="1319563392610719"/>
    <s v=""/>
    <s v="BATCH_ID"/>
    <d v="2025-06-05T00:00:00"/>
    <d v="2025-06-06T00:00:00"/>
    <n v="0"/>
    <s v=""/>
    <s v=""/>
    <s v="3101598531"/>
    <s v="200011368665"/>
    <s v="0010"/>
    <s v="0060"/>
    <s v="C1"/>
    <s v="10-60"/>
    <x v="0"/>
    <x v="0"/>
    <n v="10719"/>
    <x v="0"/>
  </r>
  <r>
    <s v="13195634035"/>
    <s v="25156INV01BH"/>
    <s v="FA"/>
    <s v="R4"/>
    <d v="2025-06-05T00:00:00"/>
    <s v=""/>
    <s v="3106"/>
    <x v="0"/>
    <s v="10719"/>
    <s v="0"/>
    <n v="-21.38"/>
    <s v=""/>
    <n v="-21.38"/>
    <s v="USD"/>
    <s v="O1"/>
    <s v="USMO6560510200"/>
    <s v="1319563403510719"/>
    <s v=""/>
    <s v="BATCH_ID"/>
    <d v="2025-06-05T00:00:00"/>
    <d v="2025-06-06T00:00:00"/>
    <n v="0"/>
    <s v=""/>
    <s v=""/>
    <s v="3101572804"/>
    <s v="200011707698"/>
    <s v="0010"/>
    <s v="0060"/>
    <s v="R1"/>
    <s v="10-60"/>
    <x v="0"/>
    <x v="0"/>
    <n v="10719"/>
    <x v="0"/>
  </r>
  <r>
    <s v="13195634193"/>
    <s v="25156INV01BC"/>
    <s v="FA"/>
    <s v="R4"/>
    <d v="2025-06-05T00:00:00"/>
    <s v=""/>
    <s v="3106"/>
    <x v="0"/>
    <s v="10719"/>
    <s v="0"/>
    <n v="-5"/>
    <s v=""/>
    <n v="-5"/>
    <s v="USD"/>
    <s v="O1"/>
    <s v="USMO6570592030"/>
    <s v="1319563419310719"/>
    <s v=""/>
    <s v="BATCH_ID"/>
    <d v="2025-06-05T00:00:00"/>
    <d v="2025-06-06T00:00:00"/>
    <n v="0"/>
    <s v=""/>
    <s v=""/>
    <s v="3101699077"/>
    <s v="200012124562"/>
    <s v="0010"/>
    <s v="0060"/>
    <s v="R1"/>
    <s v="10-60"/>
    <x v="0"/>
    <x v="0"/>
    <n v="10719"/>
    <x v="0"/>
  </r>
  <r>
    <s v="13195634207"/>
    <s v="25156INV01BH"/>
    <s v="FA"/>
    <s v="R4"/>
    <d v="2025-06-05T00:00:00"/>
    <s v=""/>
    <s v="3106"/>
    <x v="0"/>
    <s v="10719"/>
    <s v="0"/>
    <n v="-21.28"/>
    <s v=""/>
    <n v="-21.28"/>
    <s v="USD"/>
    <s v="O1"/>
    <s v="USMO6560513680"/>
    <s v="1319563420710719"/>
    <s v=""/>
    <s v="BATCH_ID"/>
    <d v="2025-06-05T00:00:00"/>
    <d v="2025-06-06T00:00:00"/>
    <n v="0"/>
    <s v=""/>
    <s v=""/>
    <s v="3101494242"/>
    <s v="200012344764"/>
    <s v="0010"/>
    <s v="0060"/>
    <s v="R1"/>
    <s v="10-60"/>
    <x v="0"/>
    <x v="0"/>
    <n v="10719"/>
    <x v="0"/>
  </r>
  <r>
    <s v="13195634619"/>
    <s v="25156INV01BC"/>
    <s v="FA"/>
    <s v="R4"/>
    <d v="2025-06-05T00:00:00"/>
    <s v=""/>
    <s v="3106"/>
    <x v="0"/>
    <s v="10719"/>
    <s v="0"/>
    <n v="-5.95"/>
    <s v=""/>
    <n v="-5.95"/>
    <s v="USD"/>
    <s v="O1"/>
    <s v="USMO6570590370"/>
    <s v="1319563461910719"/>
    <s v=""/>
    <s v="BATCH_ID"/>
    <d v="2025-06-05T00:00:00"/>
    <d v="2025-06-06T00:00:00"/>
    <n v="0"/>
    <s v=""/>
    <s v=""/>
    <s v="3101488575"/>
    <s v="200013657685"/>
    <s v="0010"/>
    <s v="0060"/>
    <s v="R1"/>
    <s v="10-60"/>
    <x v="0"/>
    <x v="0"/>
    <n v="10719"/>
    <x v="0"/>
  </r>
  <r>
    <s v="13195634729"/>
    <s v="25156INV01BC"/>
    <s v="FA"/>
    <s v="R4"/>
    <d v="2025-06-05T00:00:00"/>
    <s v=""/>
    <s v="3106"/>
    <x v="0"/>
    <s v="10719"/>
    <s v="0"/>
    <n v="-5"/>
    <s v=""/>
    <n v="-5"/>
    <s v="USD"/>
    <s v="O1"/>
    <s v="USMO6560510430"/>
    <s v="1319563472910719"/>
    <s v=""/>
    <s v="BATCH_ID"/>
    <d v="2025-06-05T00:00:00"/>
    <d v="2025-06-06T00:00:00"/>
    <n v="0"/>
    <s v=""/>
    <s v=""/>
    <s v="3101593760"/>
    <s v="200013661851"/>
    <s v="0010"/>
    <s v="0060"/>
    <s v="R1"/>
    <s v="10-60"/>
    <x v="0"/>
    <x v="0"/>
    <n v="10719"/>
    <x v="0"/>
  </r>
  <r>
    <s v="13195634902"/>
    <s v="25156INV01BH"/>
    <s v="FA"/>
    <s v="R4"/>
    <d v="2025-06-05T00:00:00"/>
    <s v=""/>
    <s v="3106"/>
    <x v="0"/>
    <s v="10719"/>
    <s v="0"/>
    <n v="-8.0500000000000007"/>
    <s v=""/>
    <n v="-8.0500000000000007"/>
    <s v="USD"/>
    <s v="O1"/>
    <s v="USMO6570591000"/>
    <s v="1319563490210719"/>
    <s v=""/>
    <s v="BATCH_ID"/>
    <d v="2025-06-05T00:00:00"/>
    <d v="2025-06-06T00:00:00"/>
    <n v="0"/>
    <s v=""/>
    <s v=""/>
    <s v="3102016719"/>
    <s v="200014929042"/>
    <s v="0010"/>
    <s v="0060"/>
    <s v="R1"/>
    <s v="10-60"/>
    <x v="0"/>
    <x v="0"/>
    <n v="10719"/>
    <x v="0"/>
  </r>
  <r>
    <s v="13195634924"/>
    <s v="25156INV01BH"/>
    <s v="FA"/>
    <s v="R4"/>
    <d v="2025-06-05T00:00:00"/>
    <s v=""/>
    <s v="3106"/>
    <x v="0"/>
    <s v="10719"/>
    <s v="0"/>
    <n v="-11.31"/>
    <s v=""/>
    <n v="-11.31"/>
    <s v="USD"/>
    <s v="O1"/>
    <s v="USMO6560511210"/>
    <s v="1319563492410719"/>
    <s v=""/>
    <s v="BATCH_ID"/>
    <d v="2025-06-05T00:00:00"/>
    <d v="2025-06-06T00:00:00"/>
    <n v="0"/>
    <s v=""/>
    <s v=""/>
    <s v="3102014858"/>
    <s v="200014919191"/>
    <s v="0010"/>
    <s v="0060"/>
    <s v="R1"/>
    <s v="10-60"/>
    <x v="0"/>
    <x v="0"/>
    <n v="10719"/>
    <x v="0"/>
  </r>
  <r>
    <s v="13195635002"/>
    <s v="25156INV01BH"/>
    <s v="FA"/>
    <s v="R4"/>
    <d v="2025-06-05T00:00:00"/>
    <s v=""/>
    <s v="3106"/>
    <x v="0"/>
    <s v="10719"/>
    <s v="0"/>
    <n v="-7.79"/>
    <s v=""/>
    <n v="-7.79"/>
    <s v="USD"/>
    <s v="O1"/>
    <s v="USMO6560510410"/>
    <s v="1319563500210719"/>
    <s v=""/>
    <s v="BATCH_ID"/>
    <d v="2025-06-05T00:00:00"/>
    <d v="2025-06-06T00:00:00"/>
    <n v="0"/>
    <s v=""/>
    <s v=""/>
    <s v="3102016958"/>
    <s v="200014928754"/>
    <s v="0010"/>
    <s v="0060"/>
    <s v="R1"/>
    <s v="10-60"/>
    <x v="0"/>
    <x v="0"/>
    <n v="10719"/>
    <x v="0"/>
  </r>
  <r>
    <s v="13195637659"/>
    <s v="25160INV01AJ"/>
    <s v="FA"/>
    <s v="R4"/>
    <d v="2025-06-09T00:00:00"/>
    <s v=""/>
    <s v="3106"/>
    <x v="0"/>
    <s v="10719"/>
    <s v="0"/>
    <n v="-5"/>
    <s v=""/>
    <n v="-5"/>
    <s v="USD"/>
    <s v="O1"/>
    <s v="USMO6560510370"/>
    <s v="1319563765910719"/>
    <s v=""/>
    <s v="BATCH_ID"/>
    <d v="2025-06-09T00:00:00"/>
    <d v="2025-06-10T00:00:00"/>
    <n v="0"/>
    <s v=""/>
    <s v=""/>
    <s v="3101474085"/>
    <s v="200014500280"/>
    <s v="0010"/>
    <s v="0060"/>
    <s v="R1"/>
    <s v="10-60"/>
    <x v="0"/>
    <x v="0"/>
    <n v="10719"/>
    <x v="0"/>
  </r>
  <r>
    <s v="13195637734"/>
    <s v="25160INV01AJ"/>
    <s v="FA"/>
    <s v="R4"/>
    <d v="2025-06-09T00:00:00"/>
    <s v=""/>
    <s v="3106"/>
    <x v="0"/>
    <s v="10719"/>
    <s v="0"/>
    <n v="-5"/>
    <s v=""/>
    <n v="-5"/>
    <s v="USD"/>
    <s v="O1"/>
    <s v="USMO6570593520"/>
    <s v="1319563773410719"/>
    <s v=""/>
    <s v="BATCH_ID"/>
    <d v="2025-06-09T00:00:00"/>
    <d v="2025-06-10T00:00:00"/>
    <n v="0"/>
    <s v=""/>
    <s v=""/>
    <s v="3101655707"/>
    <s v="200014499335"/>
    <s v="0010"/>
    <s v="0060"/>
    <s v="R1"/>
    <s v="10-60"/>
    <x v="0"/>
    <x v="0"/>
    <n v="10719"/>
    <x v="0"/>
  </r>
  <r>
    <s v="13195637774"/>
    <s v="25160INV01BD"/>
    <s v="FA"/>
    <s v="R4"/>
    <d v="2025-06-09T00:00:00"/>
    <s v=""/>
    <s v="3106"/>
    <x v="0"/>
    <s v="10719"/>
    <s v="0"/>
    <n v="-5"/>
    <s v=""/>
    <n v="-5"/>
    <s v="USD"/>
    <s v="O1"/>
    <s v="USMO6570590300"/>
    <s v="1319563777410719"/>
    <s v=""/>
    <s v="BATCH_ID"/>
    <d v="2025-06-09T00:00:00"/>
    <d v="2025-06-10T00:00:00"/>
    <n v="0"/>
    <s v=""/>
    <s v=""/>
    <s v="3102034267"/>
    <s v="200015001536"/>
    <s v="0010"/>
    <s v="0060"/>
    <s v="R1"/>
    <s v="10-60"/>
    <x v="0"/>
    <x v="0"/>
    <n v="10719"/>
    <x v="0"/>
  </r>
  <r>
    <s v="13195637777"/>
    <s v="25160INV01BD"/>
    <s v="FA"/>
    <s v="R4"/>
    <d v="2025-06-09T00:00:00"/>
    <s v=""/>
    <s v="3106"/>
    <x v="0"/>
    <s v="10719"/>
    <s v="0"/>
    <n v="-30.14"/>
    <s v=""/>
    <n v="-30.14"/>
    <s v="USD"/>
    <s v="O1"/>
    <s v="USMO6560514450"/>
    <s v="1319563777710719"/>
    <s v=""/>
    <s v="BATCH_ID"/>
    <d v="2025-06-09T00:00:00"/>
    <d v="2025-06-10T00:00:00"/>
    <n v="0"/>
    <s v=""/>
    <s v=""/>
    <s v="3102034449"/>
    <s v="200015006253"/>
    <s v="0010"/>
    <s v="0060"/>
    <s v="R1"/>
    <s v="10-60"/>
    <x v="0"/>
    <x v="0"/>
    <n v="10719"/>
    <x v="0"/>
  </r>
  <r>
    <s v="13195637862"/>
    <s v="25160INV01BD"/>
    <s v="FA"/>
    <s v="R4"/>
    <d v="2025-06-09T00:00:00"/>
    <s v=""/>
    <s v="3106"/>
    <x v="1"/>
    <s v="10514"/>
    <s v="0"/>
    <n v="-5"/>
    <s v=""/>
    <n v="-5"/>
    <s v="USD"/>
    <s v="O1"/>
    <s v="USMO6561360230"/>
    <s v="1319563786210514"/>
    <s v=""/>
    <s v="BATCH_ID"/>
    <d v="2025-06-09T00:00:00"/>
    <d v="2025-06-10T00:00:00"/>
    <n v="0"/>
    <s v=""/>
    <s v=""/>
    <s v="3102266883"/>
    <s v="200016150084"/>
    <s v="0010"/>
    <s v="0060"/>
    <s v="R1"/>
    <s v="10-60"/>
    <x v="0"/>
    <x v="1"/>
    <n v="10514"/>
    <x v="1"/>
  </r>
  <r>
    <s v="13195637862"/>
    <s v="25160INV01BD"/>
    <s v="FA"/>
    <s v="R4"/>
    <d v="2025-06-09T00:00:00"/>
    <s v=""/>
    <s v="3106"/>
    <x v="0"/>
    <s v="10469"/>
    <s v="0"/>
    <n v="-5"/>
    <s v=""/>
    <n v="-5"/>
    <s v="USD"/>
    <s v="O1"/>
    <s v="USMO6561360230"/>
    <s v="1319563786210469"/>
    <s v=""/>
    <s v="BATCH_ID"/>
    <d v="2025-06-09T00:00:00"/>
    <d v="2025-06-10T00:00:00"/>
    <n v="0"/>
    <s v=""/>
    <s v=""/>
    <s v="3102266882"/>
    <s v="200016150084"/>
    <s v="0010"/>
    <s v="0060"/>
    <s v="R1"/>
    <s v="10-60"/>
    <x v="0"/>
    <x v="0"/>
    <n v="10469"/>
    <x v="2"/>
  </r>
  <r>
    <s v="13195637869"/>
    <s v="25160INV01BD"/>
    <s v="FA"/>
    <s v="R4"/>
    <d v="2025-06-09T00:00:00"/>
    <s v=""/>
    <s v="3106"/>
    <x v="0"/>
    <s v="10719"/>
    <s v="0"/>
    <n v="-5"/>
    <s v=""/>
    <n v="-5"/>
    <s v="USD"/>
    <s v="O1"/>
    <s v="USMO6561690901"/>
    <s v="1319563786910719"/>
    <s v=""/>
    <s v="BATCH_ID"/>
    <d v="2025-06-09T00:00:00"/>
    <d v="2025-06-10T00:00:00"/>
    <n v="0"/>
    <s v=""/>
    <s v=""/>
    <s v="3102267489"/>
    <s v="200016149847"/>
    <s v="0010"/>
    <s v="0060"/>
    <s v="R1"/>
    <s v="10-60"/>
    <x v="0"/>
    <x v="0"/>
    <n v="10719"/>
    <x v="0"/>
  </r>
  <r>
    <s v="13195638621"/>
    <s v="25162INV01AI"/>
    <s v="FA"/>
    <s v="R4"/>
    <d v="2025-06-11T00:00:00"/>
    <s v=""/>
    <s v="3106"/>
    <x v="1"/>
    <s v="10514"/>
    <s v="0"/>
    <n v="-5"/>
    <s v=""/>
    <n v="-5"/>
    <s v="USD"/>
    <s v="O1"/>
    <s v="USMO6561328620"/>
    <s v="1319563862110514"/>
    <s v=""/>
    <s v="BATCH_ID"/>
    <d v="2025-06-11T00:00:00"/>
    <d v="2025-06-12T00:00:00"/>
    <n v="0"/>
    <s v=""/>
    <s v=""/>
    <s v="3101491944"/>
    <s v="200011440357"/>
    <s v="0010"/>
    <s v="0060"/>
    <s v="R1"/>
    <s v="10-60"/>
    <x v="0"/>
    <x v="1"/>
    <n v="10514"/>
    <x v="1"/>
  </r>
  <r>
    <s v="13195638718"/>
    <s v="25162INV01AI"/>
    <s v="FA"/>
    <s v="R4"/>
    <d v="2025-06-11T00:00:00"/>
    <s v=""/>
    <s v="3106"/>
    <x v="0"/>
    <s v="10719"/>
    <s v="0"/>
    <n v="-5"/>
    <s v=""/>
    <n v="-5"/>
    <s v="USD"/>
    <s v="O1"/>
    <s v="USMO6560514010"/>
    <s v="1319563871810719"/>
    <s v=""/>
    <s v="BATCH_ID"/>
    <d v="2025-06-11T00:00:00"/>
    <d v="2025-06-12T00:00:00"/>
    <n v="0"/>
    <s v=""/>
    <s v=""/>
    <s v="3101611922"/>
    <s v="200012141210"/>
    <s v="0010"/>
    <s v="0060"/>
    <s v="R1"/>
    <s v="10-60"/>
    <x v="0"/>
    <x v="0"/>
    <n v="10719"/>
    <x v="0"/>
  </r>
  <r>
    <s v="13195638734"/>
    <s v="25162INV01AI"/>
    <s v="FA"/>
    <s v="R4"/>
    <d v="2025-06-11T00:00:00"/>
    <s v=""/>
    <s v="3106"/>
    <x v="0"/>
    <s v="10469"/>
    <s v="0"/>
    <n v="-5"/>
    <s v=""/>
    <n v="-5"/>
    <s v="USD"/>
    <s v="O1"/>
    <s v="USMO6561327460"/>
    <s v="1319563873410469"/>
    <s v=""/>
    <s v="BATCH_ID"/>
    <d v="2025-06-11T00:00:00"/>
    <d v="2025-06-12T00:00:00"/>
    <n v="0"/>
    <s v=""/>
    <s v=""/>
    <s v="3101654502"/>
    <s v="200012141434"/>
    <s v="0010"/>
    <s v="0060"/>
    <s v="C1"/>
    <s v="10-60"/>
    <x v="0"/>
    <x v="0"/>
    <n v="10469"/>
    <x v="2"/>
  </r>
  <r>
    <s v="13195638734"/>
    <s v="25162INV01AI"/>
    <s v="FA"/>
    <s v="R4"/>
    <d v="2025-06-11T00:00:00"/>
    <s v=""/>
    <s v="3106"/>
    <x v="1"/>
    <s v="10514"/>
    <s v="0"/>
    <n v="-5"/>
    <s v=""/>
    <n v="-5"/>
    <s v="USD"/>
    <s v="O1"/>
    <s v="USMO6561327460"/>
    <s v="1319563873410514"/>
    <s v=""/>
    <s v="BATCH_ID"/>
    <d v="2025-06-11T00:00:00"/>
    <d v="2025-06-12T00:00:00"/>
    <n v="0"/>
    <s v=""/>
    <s v=""/>
    <s v="3101654211"/>
    <s v="200012141434"/>
    <s v="0010"/>
    <s v="0060"/>
    <s v="C1"/>
    <s v="10-60"/>
    <x v="0"/>
    <x v="1"/>
    <n v="10514"/>
    <x v="1"/>
  </r>
  <r>
    <s v="13195638974"/>
    <s v="25162INV01AI"/>
    <s v="FA"/>
    <s v="R4"/>
    <d v="2025-06-11T00:00:00"/>
    <s v=""/>
    <s v="3106"/>
    <x v="0"/>
    <s v="10719"/>
    <s v="0"/>
    <n v="-5"/>
    <s v=""/>
    <n v="-5"/>
    <s v="USD"/>
    <s v="O1"/>
    <s v="USMO6560528210"/>
    <s v="1319563897410719"/>
    <s v=""/>
    <s v="BATCH_ID"/>
    <d v="2025-06-11T00:00:00"/>
    <d v="2025-06-12T00:00:00"/>
    <n v="0"/>
    <s v=""/>
    <s v=""/>
    <s v="3102016930"/>
    <s v="200014931337"/>
    <s v="0010"/>
    <s v="0060"/>
    <s v="R1"/>
    <s v="10-60"/>
    <x v="0"/>
    <x v="0"/>
    <n v="10719"/>
    <x v="0"/>
  </r>
  <r>
    <s v="13195639049"/>
    <s v="25162INV01AI"/>
    <s v="FA"/>
    <s v="R4"/>
    <d v="2025-06-11T00:00:00"/>
    <s v=""/>
    <s v="3106"/>
    <x v="1"/>
    <s v="10514"/>
    <s v="0"/>
    <n v="-5"/>
    <s v=""/>
    <n v="-5"/>
    <s v="USD"/>
    <s v="O1"/>
    <s v="USMO6561324020"/>
    <s v="1319563904910514"/>
    <s v=""/>
    <s v="BATCH_ID"/>
    <d v="2025-06-11T00:00:00"/>
    <d v="2025-06-12T00:00:00"/>
    <n v="0"/>
    <s v=""/>
    <s v=""/>
    <s v="3102018788"/>
    <s v="200014940106"/>
    <s v="0010"/>
    <s v="0060"/>
    <s v="R1"/>
    <s v="10-60"/>
    <x v="0"/>
    <x v="1"/>
    <n v="10514"/>
    <x v="1"/>
  </r>
  <r>
    <s v="13195639049"/>
    <s v="25162INV01AI"/>
    <s v="FA"/>
    <s v="R4"/>
    <d v="2025-06-11T00:00:00"/>
    <s v=""/>
    <s v="3106"/>
    <x v="0"/>
    <s v="10469"/>
    <s v="0"/>
    <n v="-5"/>
    <s v=""/>
    <n v="-5"/>
    <s v="USD"/>
    <s v="O1"/>
    <s v="USMO6561324020"/>
    <s v="1319563904910469"/>
    <s v=""/>
    <s v="BATCH_ID"/>
    <d v="2025-06-11T00:00:00"/>
    <d v="2025-06-12T00:00:00"/>
    <n v="0"/>
    <s v=""/>
    <s v=""/>
    <s v="3102018787"/>
    <s v="200014940106"/>
    <s v="0010"/>
    <s v="0060"/>
    <s v="R1"/>
    <s v="10-60"/>
    <x v="0"/>
    <x v="0"/>
    <n v="10469"/>
    <x v="2"/>
  </r>
  <r>
    <s v="13195639095"/>
    <s v="25162INV01AI"/>
    <s v="FA"/>
    <s v="R4"/>
    <d v="2025-06-11T00:00:00"/>
    <s v=""/>
    <s v="3106"/>
    <x v="0"/>
    <s v="10469"/>
    <s v="0"/>
    <n v="-5"/>
    <s v=""/>
    <n v="-5"/>
    <s v="USD"/>
    <s v="O1"/>
    <s v="USMO6561327920"/>
    <s v="1319563909510469"/>
    <s v=""/>
    <s v="BATCH_ID"/>
    <d v="2025-06-11T00:00:00"/>
    <d v="2025-06-12T00:00:00"/>
    <n v="0"/>
    <s v=""/>
    <s v=""/>
    <s v="3102263482"/>
    <s v="200016131704"/>
    <s v="0010"/>
    <s v="0060"/>
    <s v="R1"/>
    <s v="10-60"/>
    <x v="0"/>
    <x v="0"/>
    <n v="10469"/>
    <x v="2"/>
  </r>
  <r>
    <s v="13195639095"/>
    <s v="25162INV01AI"/>
    <s v="FA"/>
    <s v="R4"/>
    <d v="2025-06-11T00:00:00"/>
    <s v=""/>
    <s v="3106"/>
    <x v="1"/>
    <s v="10514"/>
    <s v="0"/>
    <n v="-6.33"/>
    <s v=""/>
    <n v="-6.33"/>
    <s v="USD"/>
    <s v="O1"/>
    <s v="USMO6561327920"/>
    <s v="1319563909510514"/>
    <s v=""/>
    <s v="BATCH_ID"/>
    <d v="2025-06-11T00:00:00"/>
    <d v="2025-06-12T00:00:00"/>
    <n v="0"/>
    <s v=""/>
    <s v=""/>
    <s v="3102263483"/>
    <s v="200016131704"/>
    <s v="0010"/>
    <s v="0060"/>
    <s v="R1"/>
    <s v="10-60"/>
    <x v="0"/>
    <x v="1"/>
    <n v="10514"/>
    <x v="1"/>
  </r>
  <r>
    <s v="13195639135"/>
    <s v="25162INV01AI"/>
    <s v="FA"/>
    <s v="R4"/>
    <d v="2025-06-11T00:00:00"/>
    <s v=""/>
    <s v="3106"/>
    <x v="0"/>
    <s v="10719"/>
    <s v="0"/>
    <n v="-5"/>
    <s v=""/>
    <n v="-5"/>
    <s v="USD"/>
    <s v="O1"/>
    <s v="USMO6560515270"/>
    <s v="1319563913510719"/>
    <s v=""/>
    <s v="BATCH_ID"/>
    <d v="2025-06-11T00:00:00"/>
    <d v="2025-06-12T00:00:00"/>
    <n v="0"/>
    <s v=""/>
    <s v=""/>
    <s v="3102261315"/>
    <s v="200016125144"/>
    <s v="0010"/>
    <s v="0060"/>
    <s v="R1"/>
    <s v="10-60"/>
    <x v="0"/>
    <x v="0"/>
    <n v="10719"/>
    <x v="0"/>
  </r>
  <r>
    <s v="13195639141"/>
    <s v="25162INV01AI"/>
    <s v="FA"/>
    <s v="R4"/>
    <d v="2025-06-11T00:00:00"/>
    <s v=""/>
    <s v="3106"/>
    <x v="1"/>
    <s v="10514"/>
    <s v="0"/>
    <n v="-5"/>
    <s v=""/>
    <n v="-5"/>
    <s v="USD"/>
    <s v="O1"/>
    <s v="USMO6561328300"/>
    <s v="1319563914110514"/>
    <s v=""/>
    <s v="BATCH_ID"/>
    <d v="2025-06-11T00:00:00"/>
    <d v="2025-06-12T00:00:00"/>
    <n v="0"/>
    <s v=""/>
    <s v=""/>
    <s v="3102261574"/>
    <s v="200016126472"/>
    <s v="0010"/>
    <s v="0060"/>
    <s v="R1"/>
    <s v="10-60"/>
    <x v="0"/>
    <x v="1"/>
    <n v="10514"/>
    <x v="1"/>
  </r>
  <r>
    <s v="13195639141"/>
    <s v="25162INV01AI"/>
    <s v="FA"/>
    <s v="R4"/>
    <d v="2025-06-11T00:00:00"/>
    <s v=""/>
    <s v="3106"/>
    <x v="0"/>
    <s v="10469"/>
    <s v="0"/>
    <n v="-5"/>
    <s v=""/>
    <n v="-5"/>
    <s v="USD"/>
    <s v="O1"/>
    <s v="USMO6561328300"/>
    <s v="1319563914110469"/>
    <s v=""/>
    <s v="BATCH_ID"/>
    <d v="2025-06-11T00:00:00"/>
    <d v="2025-06-12T00:00:00"/>
    <n v="0"/>
    <s v=""/>
    <s v=""/>
    <s v="3102261575"/>
    <s v="200016126472"/>
    <s v="0010"/>
    <s v="0060"/>
    <s v="R1"/>
    <s v="10-60"/>
    <x v="0"/>
    <x v="0"/>
    <n v="10469"/>
    <x v="2"/>
  </r>
  <r>
    <s v="13195639181"/>
    <s v="25162INV01AI"/>
    <s v="FA"/>
    <s v="R4"/>
    <d v="2025-06-11T00:00:00"/>
    <s v=""/>
    <s v="3106"/>
    <x v="0"/>
    <s v="10469"/>
    <s v="0"/>
    <n v="-5"/>
    <s v=""/>
    <n v="-5"/>
    <s v="USD"/>
    <s v="O1"/>
    <s v="USMO6561323910"/>
    <s v="1319563918110469"/>
    <s v=""/>
    <s v="BATCH_ID"/>
    <d v="2025-06-11T00:00:00"/>
    <d v="2025-06-12T00:00:00"/>
    <n v="0"/>
    <s v=""/>
    <s v=""/>
    <s v="3102270536"/>
    <s v="200016138881"/>
    <s v="0010"/>
    <s v="0060"/>
    <s v="R1"/>
    <s v="10-60"/>
    <x v="0"/>
    <x v="0"/>
    <n v="10469"/>
    <x v="2"/>
  </r>
  <r>
    <s v="13195639181"/>
    <s v="25162INV01AI"/>
    <s v="FA"/>
    <s v="R4"/>
    <d v="2025-06-11T00:00:00"/>
    <s v=""/>
    <s v="3106"/>
    <x v="1"/>
    <s v="10514"/>
    <s v="0"/>
    <n v="-5"/>
    <s v=""/>
    <n v="-5"/>
    <s v="USD"/>
    <s v="O1"/>
    <s v="USMO6561323910"/>
    <s v="1319563918110514"/>
    <s v=""/>
    <s v="BATCH_ID"/>
    <d v="2025-06-11T00:00:00"/>
    <d v="2025-06-12T00:00:00"/>
    <n v="0"/>
    <s v=""/>
    <s v=""/>
    <s v="3102270535"/>
    <s v="200016138881"/>
    <s v="0010"/>
    <s v="0060"/>
    <s v="R1"/>
    <s v="10-60"/>
    <x v="0"/>
    <x v="1"/>
    <n v="10514"/>
    <x v="1"/>
  </r>
  <r>
    <s v="13195641765"/>
    <s v="25163INV01BH"/>
    <s v="FA"/>
    <s v="R4"/>
    <d v="2025-06-12T00:00:00"/>
    <s v=""/>
    <s v="3106"/>
    <x v="0"/>
    <s v="10719"/>
    <s v="0"/>
    <n v="-5"/>
    <s v=""/>
    <n v="-5"/>
    <s v="USD"/>
    <s v="O1"/>
    <s v="USMO6560500000"/>
    <s v="1319564176510719"/>
    <s v=""/>
    <s v="BATCH_ID"/>
    <d v="2025-06-12T00:00:00"/>
    <d v="2025-06-13T00:00:00"/>
    <n v="0"/>
    <s v=""/>
    <s v=""/>
    <s v="3101663387"/>
    <s v="200013908252"/>
    <s v="0010"/>
    <s v="0060"/>
    <s v="C1"/>
    <s v="10-60"/>
    <x v="0"/>
    <x v="0"/>
    <n v="10719"/>
    <x v="0"/>
  </r>
  <r>
    <s v="13195642296"/>
    <s v="25167CHCH1AC"/>
    <s v="FA"/>
    <s v="R4"/>
    <d v="2025-06-16T00:00:00"/>
    <s v=""/>
    <s v="3106"/>
    <x v="0"/>
    <s v="10719"/>
    <s v="0"/>
    <n v="-5"/>
    <s v=""/>
    <n v="-5"/>
    <s v="USD"/>
    <s v="O1"/>
    <s v="USMO6560519771"/>
    <s v="1319564229610719"/>
    <s v=""/>
    <s v="FF_MD_08"/>
    <d v="2025-06-16T00:00:00"/>
    <d v="2025-06-18T00:00:00"/>
    <n v="0"/>
    <s v=""/>
    <s v=""/>
    <s v="3101620649"/>
    <s v="200012786816"/>
    <s v="0010"/>
    <s v="0060"/>
    <s v="R1"/>
    <s v="10-60"/>
    <x v="0"/>
    <x v="0"/>
    <n v="10719"/>
    <x v="0"/>
  </r>
  <r>
    <s v="13195643235"/>
    <s v="25167INV01AB"/>
    <s v="FA"/>
    <s v="R4"/>
    <d v="2025-06-16T00:00:00"/>
    <s v=""/>
    <s v="3106"/>
    <x v="0"/>
    <s v="10469"/>
    <s v="0"/>
    <n v="-5"/>
    <s v=""/>
    <n v="-5"/>
    <s v="USD"/>
    <s v="O1"/>
    <s v="USMO6561329930"/>
    <s v="1319564323510469"/>
    <s v=""/>
    <s v="BATCH_ID"/>
    <d v="2025-06-16T00:00:00"/>
    <d v="2025-06-17T00:00:00"/>
    <n v="0"/>
    <s v=""/>
    <s v=""/>
    <s v="3101477727"/>
    <s v="200011277650"/>
    <s v="0010"/>
    <s v="0060"/>
    <s v="R1"/>
    <s v="10-60"/>
    <x v="0"/>
    <x v="0"/>
    <n v="10469"/>
    <x v="2"/>
  </r>
  <r>
    <s v="13195643235"/>
    <s v="25167INV01AB"/>
    <s v="FA"/>
    <s v="R4"/>
    <d v="2025-06-16T00:00:00"/>
    <s v=""/>
    <s v="3106"/>
    <x v="1"/>
    <s v="10514"/>
    <s v="0"/>
    <n v="-5"/>
    <s v=""/>
    <n v="-5"/>
    <s v="USD"/>
    <s v="O1"/>
    <s v="USMO6561329930"/>
    <s v="1319564323510514"/>
    <s v=""/>
    <s v="BATCH_ID"/>
    <d v="2025-06-16T00:00:00"/>
    <d v="2025-06-17T00:00:00"/>
    <n v="0"/>
    <s v=""/>
    <s v=""/>
    <s v="3101477532"/>
    <s v="200011277650"/>
    <s v="0010"/>
    <s v="0060"/>
    <s v="R1"/>
    <s v="10-60"/>
    <x v="0"/>
    <x v="1"/>
    <n v="10514"/>
    <x v="1"/>
  </r>
  <r>
    <s v="13195643512"/>
    <s v="25167INV01AB"/>
    <s v="FA"/>
    <s v="R4"/>
    <d v="2025-06-16T00:00:00"/>
    <s v=""/>
    <s v="3106"/>
    <x v="1"/>
    <s v="10514"/>
    <s v="0"/>
    <n v="-20.86"/>
    <s v=""/>
    <n v="-20.86"/>
    <s v="USD"/>
    <s v="O1"/>
    <s v="USMO6561326390"/>
    <s v="1319564351210514"/>
    <s v=""/>
    <s v="BATCH_ID"/>
    <d v="2025-06-16T00:00:00"/>
    <d v="2025-06-17T00:00:00"/>
    <n v="0"/>
    <s v=""/>
    <s v=""/>
    <s v="3101570832"/>
    <s v="200014260083"/>
    <s v="0010"/>
    <s v="0060"/>
    <s v="R1"/>
    <s v="10-60"/>
    <x v="0"/>
    <x v="1"/>
    <n v="10514"/>
    <x v="1"/>
  </r>
  <r>
    <s v="13195643512"/>
    <s v="25167INV01AB"/>
    <s v="FA"/>
    <s v="R4"/>
    <d v="2025-06-16T00:00:00"/>
    <s v=""/>
    <s v="3106"/>
    <x v="0"/>
    <s v="10469"/>
    <s v="0"/>
    <n v="-14.65"/>
    <s v=""/>
    <n v="-14.65"/>
    <s v="USD"/>
    <s v="O1"/>
    <s v="USMO6561326390"/>
    <s v="1319564351210469"/>
    <s v=""/>
    <s v="BATCH_ID"/>
    <d v="2025-06-16T00:00:00"/>
    <d v="2025-06-17T00:00:00"/>
    <n v="0"/>
    <s v=""/>
    <s v=""/>
    <s v="3101571014"/>
    <s v="200014260083"/>
    <s v="0010"/>
    <s v="0060"/>
    <s v="R1"/>
    <s v="10-60"/>
    <x v="0"/>
    <x v="0"/>
    <n v="10469"/>
    <x v="2"/>
  </r>
  <r>
    <s v="13195643526"/>
    <s v="25167INV01AB"/>
    <s v="FA"/>
    <s v="R4"/>
    <d v="2025-06-16T00:00:00"/>
    <s v=""/>
    <s v="3106"/>
    <x v="0"/>
    <s v="10469"/>
    <s v="0"/>
    <n v="-5"/>
    <s v=""/>
    <n v="-5"/>
    <s v="USD"/>
    <s v="O1"/>
    <s v="USMO6561321050"/>
    <s v="1319564352610469"/>
    <s v=""/>
    <s v="BATCH_ID"/>
    <d v="2025-06-16T00:00:00"/>
    <d v="2025-06-17T00:00:00"/>
    <n v="0"/>
    <s v=""/>
    <s v=""/>
    <s v="3101544842"/>
    <s v="200014265918"/>
    <s v="0010"/>
    <s v="0060"/>
    <s v="R1"/>
    <s v="10-60"/>
    <x v="0"/>
    <x v="0"/>
    <n v="10469"/>
    <x v="2"/>
  </r>
  <r>
    <s v="13195643526"/>
    <s v="25167INV01AB"/>
    <s v="FA"/>
    <s v="R4"/>
    <d v="2025-06-16T00:00:00"/>
    <s v=""/>
    <s v="3106"/>
    <x v="1"/>
    <s v="10514"/>
    <s v="0"/>
    <n v="-5"/>
    <s v=""/>
    <n v="-5"/>
    <s v="USD"/>
    <s v="O1"/>
    <s v="USMO6561321050"/>
    <s v="1319564352610514"/>
    <s v=""/>
    <s v="BATCH_ID"/>
    <d v="2025-06-16T00:00:00"/>
    <d v="2025-06-17T00:00:00"/>
    <n v="0"/>
    <s v=""/>
    <s v=""/>
    <s v="3101545035"/>
    <s v="200014265918"/>
    <s v="0010"/>
    <s v="0060"/>
    <s v="R1"/>
    <s v="10-60"/>
    <x v="0"/>
    <x v="1"/>
    <n v="10514"/>
    <x v="1"/>
  </r>
  <r>
    <s v="13195643579"/>
    <s v="25167INV01AB"/>
    <s v="FA"/>
    <s v="R4"/>
    <d v="2025-06-16T00:00:00"/>
    <s v=""/>
    <s v="3106"/>
    <x v="1"/>
    <s v="10514"/>
    <s v="0"/>
    <n v="-5"/>
    <s v=""/>
    <n v="-5"/>
    <s v="USD"/>
    <s v="O1"/>
    <s v="USMO6561329300"/>
    <s v="1319564357910514"/>
    <s v=""/>
    <s v="BATCH_ID"/>
    <d v="2025-06-16T00:00:00"/>
    <d v="2025-06-17T00:00:00"/>
    <n v="0"/>
    <s v=""/>
    <s v=""/>
    <s v="3101630794"/>
    <s v="200014261032"/>
    <s v="0010"/>
    <s v="0060"/>
    <s v="R1"/>
    <s v="10-60"/>
    <x v="0"/>
    <x v="1"/>
    <n v="10514"/>
    <x v="1"/>
  </r>
  <r>
    <s v="13195643579"/>
    <s v="25167INV01AB"/>
    <s v="FA"/>
    <s v="R4"/>
    <d v="2025-06-16T00:00:00"/>
    <s v=""/>
    <s v="3106"/>
    <x v="0"/>
    <s v="10469"/>
    <s v="0"/>
    <n v="-5"/>
    <s v=""/>
    <n v="-5"/>
    <s v="USD"/>
    <s v="O1"/>
    <s v="USMO6561329300"/>
    <s v="1319564357910469"/>
    <s v=""/>
    <s v="BATCH_ID"/>
    <d v="2025-06-16T00:00:00"/>
    <d v="2025-06-17T00:00:00"/>
    <n v="0"/>
    <s v=""/>
    <s v=""/>
    <s v="3101630985"/>
    <s v="200014261032"/>
    <s v="0010"/>
    <s v="0060"/>
    <s v="R1"/>
    <s v="10-60"/>
    <x v="0"/>
    <x v="0"/>
    <n v="10469"/>
    <x v="2"/>
  </r>
  <r>
    <s v="13195644688"/>
    <s v="25168INV01BJ"/>
    <s v="FA"/>
    <s v="R4"/>
    <d v="2025-06-17T00:00:00"/>
    <s v=""/>
    <s v="3106"/>
    <x v="0"/>
    <s v="10469"/>
    <s v="0"/>
    <n v="-5"/>
    <s v=""/>
    <n v="-5"/>
    <s v="USD"/>
    <s v="O1"/>
    <s v="USMO6561310170"/>
    <s v="1319564468810469"/>
    <s v=""/>
    <s v="BATCH_ID"/>
    <d v="2025-06-17T00:00:00"/>
    <d v="2025-06-18T00:00:00"/>
    <n v="0"/>
    <s v=""/>
    <s v=""/>
    <s v="3101476748"/>
    <s v="200011285265"/>
    <s v="0010"/>
    <s v="0060"/>
    <s v="R1"/>
    <s v="10-60"/>
    <x v="0"/>
    <x v="0"/>
    <n v="10469"/>
    <x v="2"/>
  </r>
  <r>
    <s v="13195644688"/>
    <s v="25168INV01BJ"/>
    <s v="FA"/>
    <s v="R4"/>
    <d v="2025-06-17T00:00:00"/>
    <s v=""/>
    <s v="3106"/>
    <x v="1"/>
    <s v="10514"/>
    <s v="0"/>
    <n v="-5.81"/>
    <s v=""/>
    <n v="-5.81"/>
    <s v="USD"/>
    <s v="O1"/>
    <s v="USMO6561310170"/>
    <s v="1319564468810514"/>
    <s v=""/>
    <s v="BATCH_ID"/>
    <d v="2025-06-17T00:00:00"/>
    <d v="2025-06-18T00:00:00"/>
    <n v="0"/>
    <s v=""/>
    <s v=""/>
    <s v="3101476651"/>
    <s v="200011285265"/>
    <s v="0010"/>
    <s v="0060"/>
    <s v="R1"/>
    <s v="10-60"/>
    <x v="0"/>
    <x v="1"/>
    <n v="10514"/>
    <x v="1"/>
  </r>
  <r>
    <s v="13195644742"/>
    <s v="25168INV01BJ"/>
    <s v="FA"/>
    <s v="R4"/>
    <d v="2025-06-17T00:00:00"/>
    <s v=""/>
    <s v="3106"/>
    <x v="0"/>
    <s v="10719"/>
    <s v="0"/>
    <n v="-5"/>
    <s v=""/>
    <n v="-5"/>
    <s v="USD"/>
    <s v="O1"/>
    <s v="USMO6560516170"/>
    <s v="1319564474210719"/>
    <s v=""/>
    <s v="BATCH_ID"/>
    <d v="2025-06-17T00:00:00"/>
    <d v="2025-06-18T00:00:00"/>
    <n v="0"/>
    <s v=""/>
    <s v=""/>
    <s v="3101583689"/>
    <s v="200012477085"/>
    <s v="0010"/>
    <s v="0060"/>
    <s v="R1"/>
    <s v="10-60"/>
    <x v="0"/>
    <x v="0"/>
    <n v="10719"/>
    <x v="0"/>
  </r>
  <r>
    <s v="13195644842"/>
    <s v="25168INV01BJ"/>
    <s v="FA"/>
    <s v="R4"/>
    <d v="2025-06-17T00:00:00"/>
    <s v=""/>
    <s v="3106"/>
    <x v="1"/>
    <s v="10720"/>
    <s v="0"/>
    <n v="-5"/>
    <s v=""/>
    <n v="-5"/>
    <s v="USD"/>
    <s v="O1"/>
    <s v="USMO6370120291"/>
    <s v="1319564484210720"/>
    <s v=""/>
    <s v="BATCH_ID"/>
    <d v="2025-06-17T00:00:00"/>
    <d v="2025-06-18T00:00:00"/>
    <n v="0"/>
    <s v=""/>
    <s v=""/>
    <s v="3101601404"/>
    <s v="200013635145"/>
    <s v="0010"/>
    <s v="0060"/>
    <s v="R1"/>
    <s v="10-60"/>
    <x v="0"/>
    <x v="1"/>
    <n v="10720"/>
    <x v="3"/>
  </r>
  <r>
    <s v="13195644960"/>
    <s v="25168INV01BJ"/>
    <s v="FA"/>
    <s v="R4"/>
    <d v="2025-06-17T00:00:00"/>
    <s v=""/>
    <s v="3106"/>
    <x v="0"/>
    <s v="10719"/>
    <s v="0"/>
    <n v="-5"/>
    <s v=""/>
    <n v="-5"/>
    <s v="USD"/>
    <s v="O1"/>
    <s v="USMO6570590500"/>
    <s v="1319564496010719"/>
    <s v=""/>
    <s v="BATCH_ID"/>
    <d v="2025-06-17T00:00:00"/>
    <d v="2025-06-18T00:00:00"/>
    <n v="0"/>
    <s v=""/>
    <s v=""/>
    <s v="3101701234"/>
    <s v="200014595538"/>
    <s v="0010"/>
    <s v="0060"/>
    <s v="R1"/>
    <s v="10-60"/>
    <x v="0"/>
    <x v="0"/>
    <n v="10719"/>
    <x v="0"/>
  </r>
  <r>
    <s v="13195646355"/>
    <s v="25169INV01A0"/>
    <s v="FA"/>
    <s v="R4"/>
    <d v="2025-06-18T00:00:00"/>
    <s v=""/>
    <s v="3106"/>
    <x v="0"/>
    <s v="10469"/>
    <s v="0"/>
    <n v="-5"/>
    <s v=""/>
    <n v="-5"/>
    <s v="USD"/>
    <s v="O1"/>
    <s v="USMO6561313390"/>
    <s v="1319564635510469"/>
    <s v=""/>
    <s v="BATCH_ID"/>
    <d v="2025-06-18T00:00:00"/>
    <d v="2025-06-19T00:00:00"/>
    <n v="0"/>
    <s v=""/>
    <s v=""/>
    <s v="3101530451"/>
    <s v="200013114687"/>
    <s v="0010"/>
    <s v="0060"/>
    <s v="R1"/>
    <s v="10-60"/>
    <x v="0"/>
    <x v="0"/>
    <n v="10469"/>
    <x v="2"/>
  </r>
  <r>
    <s v="13195646381"/>
    <s v="25169INV01A0"/>
    <s v="FA"/>
    <s v="R4"/>
    <d v="2025-06-18T00:00:00"/>
    <s v=""/>
    <s v="3106"/>
    <x v="0"/>
    <s v="10719"/>
    <s v="0"/>
    <n v="-5"/>
    <s v=""/>
    <n v="-5"/>
    <s v="USD"/>
    <s v="O1"/>
    <s v="USMO6560524750"/>
    <s v="1319564638110719"/>
    <s v=""/>
    <s v="BATCH_ID"/>
    <d v="2025-06-18T00:00:00"/>
    <d v="2025-06-19T00:00:00"/>
    <n v="0"/>
    <s v=""/>
    <s v=""/>
    <s v="3101625019"/>
    <s v="200013128786"/>
    <s v="0010"/>
    <s v="0060"/>
    <s v="R1"/>
    <s v="10-60"/>
    <x v="0"/>
    <x v="0"/>
    <n v="10719"/>
    <x v="0"/>
  </r>
  <r>
    <s v="13195646523"/>
    <s v="25169INV01A0"/>
    <s v="FA"/>
    <s v="R4"/>
    <d v="2025-06-18T00:00:00"/>
    <s v=""/>
    <s v="3106"/>
    <x v="0"/>
    <s v="10719"/>
    <s v="0"/>
    <n v="-5"/>
    <s v=""/>
    <n v="-5"/>
    <s v="USD"/>
    <s v="O1"/>
    <s v="USMO6560526270"/>
    <s v="1319564652310719"/>
    <s v=""/>
    <s v="BATCH_ID"/>
    <d v="2025-06-18T00:00:00"/>
    <d v="2025-06-19T00:00:00"/>
    <n v="0"/>
    <s v=""/>
    <s v=""/>
    <s v="3101667703"/>
    <s v="200014404442"/>
    <s v="0010"/>
    <s v="0060"/>
    <s v="R1"/>
    <s v="10-60"/>
    <x v="0"/>
    <x v="0"/>
    <n v="10719"/>
    <x v="0"/>
  </r>
  <r>
    <s v="13195646605"/>
    <s v="25169INV01A0"/>
    <s v="FA"/>
    <s v="R4"/>
    <d v="2025-06-18T00:00:00"/>
    <s v=""/>
    <s v="3106"/>
    <x v="0"/>
    <s v="10719"/>
    <s v="0"/>
    <n v="-5.86"/>
    <s v=""/>
    <n v="-5.86"/>
    <s v="USD"/>
    <s v="O1"/>
    <s v="USMO6560526630"/>
    <s v="1319564660510719"/>
    <s v=""/>
    <s v="BATCH_ID"/>
    <d v="2025-06-18T00:00:00"/>
    <d v="2025-06-19T00:00:00"/>
    <n v="0"/>
    <s v=""/>
    <s v=""/>
    <s v="3102144300"/>
    <s v="200015543446"/>
    <s v="0010"/>
    <s v="0060"/>
    <s v="R1"/>
    <s v="10-60"/>
    <x v="0"/>
    <x v="0"/>
    <n v="10719"/>
    <x v="0"/>
  </r>
  <r>
    <s v="13195647313"/>
    <s v="25170INV01AR"/>
    <s v="FA"/>
    <s v="R4"/>
    <d v="2025-06-19T00:00:00"/>
    <s v=""/>
    <s v="3106"/>
    <x v="1"/>
    <s v="10514"/>
    <s v="0"/>
    <n v="-5"/>
    <s v=""/>
    <n v="-5"/>
    <s v="USD"/>
    <s v="O1"/>
    <s v="USMO6561332000"/>
    <s v="1319564731310514"/>
    <s v=""/>
    <s v="BATCH_ID"/>
    <d v="2025-06-19T00:00:00"/>
    <d v="2025-06-20T00:00:00"/>
    <n v="0"/>
    <s v=""/>
    <s v=""/>
    <s v="3101564450"/>
    <s v="200010964456"/>
    <s v="0010"/>
    <s v="0060"/>
    <s v="R1"/>
    <s v="10-60"/>
    <x v="0"/>
    <x v="1"/>
    <n v="10514"/>
    <x v="1"/>
  </r>
  <r>
    <s v="13195647313"/>
    <s v="25170INV01AR"/>
    <s v="FA"/>
    <s v="R4"/>
    <d v="2025-06-19T00:00:00"/>
    <s v=""/>
    <s v="3106"/>
    <x v="0"/>
    <s v="10469"/>
    <s v="0"/>
    <n v="-5"/>
    <s v=""/>
    <n v="-5"/>
    <s v="USD"/>
    <s v="O1"/>
    <s v="USMO6561332000"/>
    <s v="1319564731310469"/>
    <s v=""/>
    <s v="BATCH_ID"/>
    <d v="2025-06-19T00:00:00"/>
    <d v="2025-06-20T00:00:00"/>
    <n v="0"/>
    <s v=""/>
    <s v=""/>
    <s v="3101564548"/>
    <s v="200010964456"/>
    <s v="0010"/>
    <s v="0060"/>
    <s v="R1"/>
    <s v="10-60"/>
    <x v="0"/>
    <x v="0"/>
    <n v="10469"/>
    <x v="2"/>
  </r>
  <r>
    <s v="13195647362"/>
    <s v="25170INV01AR"/>
    <s v="FA"/>
    <s v="R4"/>
    <d v="2025-06-19T00:00:00"/>
    <s v=""/>
    <s v="3106"/>
    <x v="0"/>
    <s v="10469"/>
    <s v="0"/>
    <n v="-5"/>
    <s v=""/>
    <n v="-5"/>
    <s v="USD"/>
    <s v="O1"/>
    <s v="USMO6561316880"/>
    <s v="1319564736210469"/>
    <s v=""/>
    <s v="BATCH_ID"/>
    <d v="2025-06-19T00:00:00"/>
    <d v="2025-06-20T00:00:00"/>
    <n v="0"/>
    <s v=""/>
    <s v=""/>
    <s v="3101487729"/>
    <s v="200012097065"/>
    <s v="0010"/>
    <s v="0060"/>
    <s v="C1"/>
    <s v="10-60"/>
    <x v="0"/>
    <x v="0"/>
    <n v="10469"/>
    <x v="2"/>
  </r>
  <r>
    <s v="13195647362"/>
    <s v="25170INV01AR"/>
    <s v="FA"/>
    <s v="R4"/>
    <d v="2025-06-19T00:00:00"/>
    <s v=""/>
    <s v="3106"/>
    <x v="1"/>
    <s v="10514"/>
    <s v="0"/>
    <n v="-5"/>
    <s v=""/>
    <n v="-5"/>
    <s v="USD"/>
    <s v="O1"/>
    <s v="USMO6561316880"/>
    <s v="1319564736210514"/>
    <s v=""/>
    <s v="BATCH_ID"/>
    <d v="2025-06-19T00:00:00"/>
    <d v="2025-06-20T00:00:00"/>
    <n v="0"/>
    <s v=""/>
    <s v=""/>
    <s v="3101487827"/>
    <s v="200012097065"/>
    <s v="0010"/>
    <s v="0060"/>
    <s v="C1"/>
    <s v="10-60"/>
    <x v="0"/>
    <x v="1"/>
    <n v="10514"/>
    <x v="1"/>
  </r>
  <r>
    <s v="13195647452"/>
    <s v="25170INV01AR"/>
    <s v="FA"/>
    <s v="R4"/>
    <d v="2025-06-19T00:00:00"/>
    <s v=""/>
    <s v="3106"/>
    <x v="0"/>
    <s v="10469"/>
    <s v="0"/>
    <n v="-5.13"/>
    <s v=""/>
    <n v="-5.13"/>
    <s v="USD"/>
    <s v="O1"/>
    <s v="USMO6561318890"/>
    <s v="1319564745210469"/>
    <s v=""/>
    <s v="BATCH_ID"/>
    <d v="2025-06-19T00:00:00"/>
    <d v="2025-06-20T00:00:00"/>
    <n v="0"/>
    <s v=""/>
    <s v=""/>
    <s v="3101525200"/>
    <s v="200013951617"/>
    <s v="0010"/>
    <s v="0060"/>
    <s v="R1"/>
    <s v="10-60"/>
    <x v="0"/>
    <x v="0"/>
    <n v="10469"/>
    <x v="2"/>
  </r>
  <r>
    <s v="13195647452"/>
    <s v="25170INV01AR"/>
    <s v="FA"/>
    <s v="R4"/>
    <d v="2025-06-19T00:00:00"/>
    <s v=""/>
    <s v="3106"/>
    <x v="1"/>
    <s v="10514"/>
    <s v="0"/>
    <n v="-5"/>
    <s v=""/>
    <n v="-5"/>
    <s v="USD"/>
    <s v="O1"/>
    <s v="USMO6561318890"/>
    <s v="1319564745210514"/>
    <s v=""/>
    <s v="BATCH_ID"/>
    <d v="2025-06-19T00:00:00"/>
    <d v="2025-06-20T00:00:00"/>
    <n v="0"/>
    <s v=""/>
    <s v=""/>
    <s v="3101525104"/>
    <s v="200013951617"/>
    <s v="0010"/>
    <s v="0060"/>
    <s v="R1"/>
    <s v="10-60"/>
    <x v="0"/>
    <x v="1"/>
    <n v="10514"/>
    <x v="1"/>
  </r>
  <r>
    <s v="13195647507"/>
    <s v="25170INV01AR"/>
    <s v="FA"/>
    <s v="R4"/>
    <d v="2025-06-19T00:00:00"/>
    <s v=""/>
    <s v="3106"/>
    <x v="0"/>
    <s v="10719"/>
    <s v="0"/>
    <n v="-8.61"/>
    <s v=""/>
    <n v="-8.61"/>
    <s v="USD"/>
    <s v="O1"/>
    <s v="USMO6560526910"/>
    <s v="1319564750710719"/>
    <s v=""/>
    <s v="BATCH_ID"/>
    <d v="2025-06-19T00:00:00"/>
    <d v="2025-06-20T00:00:00"/>
    <n v="0"/>
    <s v=""/>
    <s v=""/>
    <s v="3101693250"/>
    <s v="200013950056"/>
    <s v="0010"/>
    <s v="0060"/>
    <s v="R1"/>
    <s v="10-60"/>
    <x v="0"/>
    <x v="0"/>
    <n v="10719"/>
    <x v="0"/>
  </r>
  <r>
    <s v="13195647575"/>
    <s v="25170INV01AR"/>
    <s v="FA"/>
    <s v="R4"/>
    <d v="2025-06-19T00:00:00"/>
    <s v=""/>
    <s v="3106"/>
    <x v="0"/>
    <s v="10719"/>
    <s v="0"/>
    <n v="-5"/>
    <s v=""/>
    <n v="-5"/>
    <s v="USD"/>
    <s v="O1"/>
    <s v="USMO6560562590"/>
    <s v="1319564757510719"/>
    <s v=""/>
    <s v="BATCH_ID"/>
    <d v="2025-06-19T00:00:00"/>
    <d v="2025-06-20T00:00:00"/>
    <n v="0"/>
    <s v=""/>
    <s v=""/>
    <s v="3102173912"/>
    <s v="200015691211"/>
    <s v="0010"/>
    <s v="0060"/>
    <s v="R1"/>
    <s v="10-60"/>
    <x v="0"/>
    <x v="0"/>
    <n v="10719"/>
    <x v="0"/>
  </r>
  <r>
    <s v="13195647595"/>
    <s v="25170INV01AR"/>
    <s v="FA"/>
    <s v="R4"/>
    <d v="2025-06-19T00:00:00"/>
    <s v=""/>
    <s v="3106"/>
    <x v="0"/>
    <s v="10719"/>
    <s v="0"/>
    <n v="-5"/>
    <s v=""/>
    <n v="-5"/>
    <s v="USD"/>
    <s v="O1"/>
    <s v="USMO6560500000"/>
    <s v="1319564759510719"/>
    <s v=""/>
    <s v="BATCH_ID"/>
    <d v="2025-06-19T00:00:00"/>
    <d v="2025-06-20T00:00:00"/>
    <n v="0"/>
    <s v=""/>
    <s v=""/>
    <s v="3102175377"/>
    <s v="200015691781"/>
    <s v="0010"/>
    <s v="0060"/>
    <s v="R1"/>
    <s v="10-60"/>
    <x v="0"/>
    <x v="0"/>
    <n v="10719"/>
    <x v="0"/>
  </r>
  <r>
    <s v="13195649600"/>
    <s v="25176INV01BD"/>
    <s v="FA"/>
    <s v="R4"/>
    <d v="2025-06-25T00:00:00"/>
    <s v=""/>
    <s v="3106"/>
    <x v="0"/>
    <s v="10719"/>
    <s v="0"/>
    <n v="-24.65"/>
    <s v=""/>
    <n v="-24.65"/>
    <s v="USD"/>
    <s v="O1"/>
    <s v="USMO6485492540"/>
    <s v="1319564960010719"/>
    <s v=""/>
    <s v="BATCH_ID"/>
    <d v="2025-06-25T00:00:00"/>
    <d v="2025-06-26T00:00:00"/>
    <n v="0"/>
    <s v=""/>
    <s v=""/>
    <s v="3101497505"/>
    <s v="200011561194"/>
    <s v="0010"/>
    <s v="0060"/>
    <s v="R1"/>
    <s v="10-60"/>
    <x v="0"/>
    <x v="0"/>
    <n v="10719"/>
    <x v="0"/>
  </r>
  <r>
    <s v="13195649601"/>
    <s v="25176INV01BD"/>
    <s v="FA"/>
    <s v="R4"/>
    <d v="2025-06-25T00:00:00"/>
    <s v=""/>
    <s v="3106"/>
    <x v="0"/>
    <s v="10719"/>
    <s v="0"/>
    <n v="-24.65"/>
    <s v=""/>
    <n v="-24.65"/>
    <s v="USD"/>
    <s v="O1"/>
    <s v="USMO6485492540"/>
    <s v="1319564960110719"/>
    <s v=""/>
    <s v="BATCH_ID"/>
    <d v="2025-06-25T00:00:00"/>
    <d v="2025-06-26T00:00:00"/>
    <n v="0"/>
    <s v=""/>
    <s v=""/>
    <s v="3101497505"/>
    <s v="200011561194"/>
    <s v="0010"/>
    <s v="0060"/>
    <s v="R1"/>
    <s v="10-60"/>
    <x v="0"/>
    <x v="0"/>
    <n v="10719"/>
    <x v="0"/>
  </r>
  <r>
    <s v="13195649673"/>
    <s v="25176INV01BD"/>
    <s v="FA"/>
    <s v="R4"/>
    <d v="2025-06-25T00:00:00"/>
    <s v=""/>
    <s v="3106"/>
    <x v="0"/>
    <s v="10719"/>
    <s v="0"/>
    <n v="-5"/>
    <s v=""/>
    <n v="-5"/>
    <s v="USD"/>
    <s v="O1"/>
    <s v="USMO6485492100"/>
    <s v="1319564967310719"/>
    <s v=""/>
    <s v="BATCH_ID"/>
    <d v="2025-06-25T00:00:00"/>
    <d v="2025-06-26T00:00:00"/>
    <n v="0"/>
    <s v=""/>
    <s v=""/>
    <s v="3101560023"/>
    <s v="200011571771"/>
    <s v="0010"/>
    <s v="0060"/>
    <s v="R1"/>
    <s v="10-60"/>
    <x v="0"/>
    <x v="0"/>
    <n v="10719"/>
    <x v="0"/>
  </r>
  <r>
    <s v="13195649847"/>
    <s v="25176INV01BD"/>
    <s v="FA"/>
    <s v="R4"/>
    <d v="2025-06-25T00:00:00"/>
    <s v=""/>
    <s v="3106"/>
    <x v="0"/>
    <s v="10719"/>
    <s v="0"/>
    <n v="-5.79"/>
    <s v=""/>
    <n v="-5.79"/>
    <s v="USD"/>
    <s v="O1"/>
    <s v="USMO6570573590"/>
    <s v="1319564984710719"/>
    <s v=""/>
    <s v="BATCH_ID"/>
    <d v="2025-06-25T00:00:00"/>
    <d v="2025-06-26T00:00:00"/>
    <n v="0"/>
    <s v=""/>
    <s v=""/>
    <s v="3101530679"/>
    <s v="200011535297"/>
    <s v="0010"/>
    <s v="0060"/>
    <s v="R1"/>
    <s v="10-60"/>
    <x v="0"/>
    <x v="0"/>
    <n v="10719"/>
    <x v="0"/>
  </r>
  <r>
    <s v="13195649856"/>
    <s v="25176INV01AZ"/>
    <s v="FA"/>
    <s v="R4"/>
    <d v="2025-06-25T00:00:00"/>
    <s v=""/>
    <s v="3106"/>
    <x v="0"/>
    <s v="10719"/>
    <s v="0"/>
    <n v="-5"/>
    <s v=""/>
    <n v="-5"/>
    <s v="USD"/>
    <s v="O1"/>
    <s v="USMO6570573590"/>
    <s v="1319564985610719"/>
    <s v=""/>
    <s v="BATCH_ID"/>
    <d v="2025-06-25T00:00:00"/>
    <d v="2025-06-26T00:00:00"/>
    <n v="0"/>
    <s v=""/>
    <s v=""/>
    <s v="3101531849"/>
    <s v="200012576639"/>
    <s v="0010"/>
    <s v="0060"/>
    <s v="R1"/>
    <s v="10-60"/>
    <x v="0"/>
    <x v="0"/>
    <n v="10719"/>
    <x v="0"/>
  </r>
  <r>
    <s v="13195649910"/>
    <s v="25176INV01BD"/>
    <s v="FA"/>
    <s v="R4"/>
    <d v="2025-06-25T00:00:00"/>
    <s v=""/>
    <s v="3106"/>
    <x v="0"/>
    <s v="10719"/>
    <s v="0"/>
    <n v="-6.75"/>
    <s v=""/>
    <n v="-6.75"/>
    <s v="USD"/>
    <s v="O1"/>
    <s v="USMO6485493730"/>
    <s v="1319564991010719"/>
    <s v=""/>
    <s v="BATCH_ID"/>
    <d v="2025-06-25T00:00:00"/>
    <d v="2025-06-26T00:00:00"/>
    <n v="0"/>
    <s v=""/>
    <s v=""/>
    <s v="3101610987"/>
    <s v="200013443789"/>
    <s v="0010"/>
    <s v="0060"/>
    <s v="R1"/>
    <s v="10-60"/>
    <x v="0"/>
    <x v="0"/>
    <n v="10719"/>
    <x v="0"/>
  </r>
  <r>
    <s v="13195649960"/>
    <s v="25176INV01BN"/>
    <s v="FA"/>
    <s v="R4"/>
    <d v="2025-06-25T00:00:00"/>
    <s v=""/>
    <s v="3106"/>
    <x v="0"/>
    <s v="10719"/>
    <s v="0"/>
    <n v="-5"/>
    <s v=""/>
    <n v="-5"/>
    <s v="USD"/>
    <s v="O1"/>
    <s v="USMO6570573570"/>
    <s v="1319564996010719"/>
    <s v=""/>
    <s v="BATCH_ID"/>
    <d v="2025-06-25T00:00:00"/>
    <d v="2025-06-26T00:00:00"/>
    <n v="0"/>
    <s v=""/>
    <s v=""/>
    <s v="3101716251"/>
    <s v="200012667511"/>
    <s v="0010"/>
    <s v="0060"/>
    <s v="R1"/>
    <s v="10-60"/>
    <x v="0"/>
    <x v="0"/>
    <n v="10719"/>
    <x v="0"/>
  </r>
  <r>
    <s v="13195649964"/>
    <s v="25176INV01AZ"/>
    <s v="FA"/>
    <s v="R4"/>
    <d v="2025-06-25T00:00:00"/>
    <s v=""/>
    <s v="3106"/>
    <x v="0"/>
    <s v="10719"/>
    <s v="0"/>
    <n v="-5"/>
    <s v=""/>
    <n v="-5"/>
    <s v="USD"/>
    <s v="O1"/>
    <s v="USMO6570591790"/>
    <s v="1319564996410719"/>
    <s v=""/>
    <s v="BATCH_ID"/>
    <d v="2025-06-25T00:00:00"/>
    <d v="2025-06-26T00:00:00"/>
    <n v="0"/>
    <s v=""/>
    <s v=""/>
    <s v="3101570801"/>
    <s v="200012551830"/>
    <s v="0010"/>
    <s v="0060"/>
    <s v="R1"/>
    <s v="10-60"/>
    <x v="0"/>
    <x v="0"/>
    <n v="10719"/>
    <x v="0"/>
  </r>
  <r>
    <s v="13195649980"/>
    <s v="25176INV01AZ"/>
    <s v="FA"/>
    <s v="R4"/>
    <d v="2025-06-25T00:00:00"/>
    <s v=""/>
    <s v="3106"/>
    <x v="1"/>
    <s v="10514"/>
    <s v="0"/>
    <n v="-12.91"/>
    <s v=""/>
    <n v="-12.91"/>
    <s v="USD"/>
    <s v="O1"/>
    <s v="USMO6561312020"/>
    <s v="1319564998010514"/>
    <s v=""/>
    <s v="BATCH_ID"/>
    <d v="2025-06-25T00:00:00"/>
    <d v="2025-06-26T00:00:00"/>
    <n v="0"/>
    <s v=""/>
    <s v=""/>
    <s v="3101700136"/>
    <s v="200012571259"/>
    <s v="0010"/>
    <s v="0060"/>
    <s v="R1"/>
    <s v="10-60"/>
    <x v="0"/>
    <x v="1"/>
    <n v="10514"/>
    <x v="1"/>
  </r>
  <r>
    <s v="13195649980"/>
    <s v="25176INV01AZ"/>
    <s v="FA"/>
    <s v="R4"/>
    <d v="2025-06-25T00:00:00"/>
    <s v=""/>
    <s v="3106"/>
    <x v="0"/>
    <s v="10469"/>
    <s v="0"/>
    <n v="-8.7799999999999994"/>
    <s v=""/>
    <n v="-8.7799999999999994"/>
    <s v="USD"/>
    <s v="O1"/>
    <s v="USMO6561312020"/>
    <s v="1319564998010469"/>
    <s v=""/>
    <s v="BATCH_ID"/>
    <d v="2025-06-25T00:00:00"/>
    <d v="2025-06-26T00:00:00"/>
    <n v="0"/>
    <s v=""/>
    <s v=""/>
    <s v="3101700053"/>
    <s v="200012571259"/>
    <s v="0010"/>
    <s v="0060"/>
    <s v="R1"/>
    <s v="10-60"/>
    <x v="0"/>
    <x v="0"/>
    <n v="10469"/>
    <x v="2"/>
  </r>
  <r>
    <s v="13195650013"/>
    <s v="25176INV01AZ"/>
    <s v="FA"/>
    <s v="R4"/>
    <d v="2025-06-25T00:00:00"/>
    <s v=""/>
    <s v="3106"/>
    <x v="0"/>
    <s v="10719"/>
    <s v="0"/>
    <n v="-5"/>
    <s v=""/>
    <n v="-5"/>
    <s v="USD"/>
    <s v="O1"/>
    <s v="USMO6560519070"/>
    <s v="1319565001310719"/>
    <s v=""/>
    <s v="BATCH_ID"/>
    <d v="2025-06-25T00:00:00"/>
    <d v="2025-06-26T00:00:00"/>
    <n v="0"/>
    <s v=""/>
    <s v=""/>
    <s v="3101550961"/>
    <s v="200014471029"/>
    <s v="0010"/>
    <s v="0060"/>
    <s v="R1"/>
    <s v="10-60"/>
    <x v="0"/>
    <x v="0"/>
    <n v="10719"/>
    <x v="0"/>
  </r>
  <r>
    <s v="13195650023"/>
    <s v="25176INV01AZ"/>
    <s v="FA"/>
    <s v="R4"/>
    <d v="2025-06-25T00:00:00"/>
    <s v=""/>
    <s v="3106"/>
    <x v="0"/>
    <s v="10719"/>
    <s v="0"/>
    <n v="-5"/>
    <s v=""/>
    <n v="-5"/>
    <s v="USD"/>
    <s v="O1"/>
    <s v="USMO6485493730"/>
    <s v="1319565002310719"/>
    <s v=""/>
    <s v="BATCH_ID"/>
    <d v="2025-06-25T00:00:00"/>
    <d v="2025-06-26T00:00:00"/>
    <n v="0"/>
    <s v=""/>
    <s v=""/>
    <s v="3101694020"/>
    <s v="200014458190"/>
    <s v="0010"/>
    <s v="0060"/>
    <s v="R1"/>
    <s v="10-60"/>
    <x v="0"/>
    <x v="0"/>
    <n v="10719"/>
    <x v="0"/>
  </r>
  <r>
    <s v="13195650062"/>
    <s v="25176INV01AZ"/>
    <s v="FA"/>
    <s v="R4"/>
    <d v="2025-06-25T00:00:00"/>
    <s v=""/>
    <s v="3106"/>
    <x v="0"/>
    <s v="10719"/>
    <s v="0"/>
    <n v="-5"/>
    <s v=""/>
    <n v="-5"/>
    <s v="USD"/>
    <s v="O1"/>
    <s v="USMO6485493730"/>
    <s v="1319565006210719"/>
    <s v=""/>
    <s v="BATCH_ID"/>
    <d v="2025-06-25T00:00:00"/>
    <d v="2025-06-26T00:00:00"/>
    <n v="0"/>
    <s v=""/>
    <s v=""/>
    <s v="3101600511"/>
    <s v="200014441808"/>
    <s v="0010"/>
    <s v="0060"/>
    <s v="C1"/>
    <s v="10-60"/>
    <x v="0"/>
    <x v="0"/>
    <n v="10719"/>
    <x v="0"/>
  </r>
  <r>
    <s v="13195650085"/>
    <s v="25176INV01BN"/>
    <s v="FA"/>
    <s v="R4"/>
    <d v="2025-06-25T00:00:00"/>
    <s v=""/>
    <s v="3106"/>
    <x v="0"/>
    <s v="10719"/>
    <s v="0"/>
    <n v="-5"/>
    <s v=""/>
    <n v="-5"/>
    <s v="USD"/>
    <s v="O1"/>
    <s v="USMO6570590500"/>
    <s v="1319565008510719"/>
    <s v=""/>
    <s v="BATCH_ID"/>
    <d v="2025-06-25T00:00:00"/>
    <d v="2025-06-26T00:00:00"/>
    <n v="0"/>
    <s v=""/>
    <s v=""/>
    <s v="3101701234"/>
    <s v="200014595538"/>
    <s v="0010"/>
    <s v="0060"/>
    <s v="R1"/>
    <s v="10-60"/>
    <x v="0"/>
    <x v="0"/>
    <n v="10719"/>
    <x v="0"/>
  </r>
  <r>
    <s v="13195650176"/>
    <s v="25176INV01BN"/>
    <s v="FA"/>
    <s v="R4"/>
    <d v="2025-06-25T00:00:00"/>
    <s v=""/>
    <s v="3106"/>
    <x v="0"/>
    <s v="10719"/>
    <s v="0"/>
    <n v="-5"/>
    <s v=""/>
    <n v="-5"/>
    <s v="USD"/>
    <s v="O1"/>
    <s v="USMO6560528200"/>
    <s v="1319565017610719"/>
    <s v=""/>
    <s v="BATCH_ID"/>
    <d v="2025-06-25T00:00:00"/>
    <d v="2025-06-26T00:00:00"/>
    <n v="0"/>
    <s v=""/>
    <s v=""/>
    <s v="3101551312"/>
    <s v="200014593640"/>
    <s v="0010"/>
    <s v="0060"/>
    <s v="R1"/>
    <s v="10-60"/>
    <x v="0"/>
    <x v="0"/>
    <n v="10719"/>
    <x v="0"/>
  </r>
  <r>
    <s v="13195650178"/>
    <s v="25176INV01BN"/>
    <s v="FA"/>
    <s v="R4"/>
    <d v="2025-06-25T00:00:00"/>
    <s v=""/>
    <s v="3106"/>
    <x v="0"/>
    <s v="10719"/>
    <s v="0"/>
    <n v="-5"/>
    <s v=""/>
    <n v="-5"/>
    <s v="USD"/>
    <s v="O1"/>
    <s v="USMO6485445010"/>
    <s v="1319565017810719"/>
    <s v=""/>
    <s v="BATCH_ID"/>
    <d v="2025-06-25T00:00:00"/>
    <d v="2025-06-26T00:00:00"/>
    <n v="0"/>
    <s v=""/>
    <s v=""/>
    <s v="3101612002"/>
    <s v="200014593145"/>
    <s v="0010"/>
    <s v="0060"/>
    <s v="R1"/>
    <s v="10-60"/>
    <x v="0"/>
    <x v="0"/>
    <n v="10719"/>
    <x v="0"/>
  </r>
  <r>
    <s v="13195650271"/>
    <s v="25176INV01BN"/>
    <s v="FA"/>
    <s v="R4"/>
    <d v="2025-06-25T00:00:00"/>
    <s v=""/>
    <s v="3106"/>
    <x v="0"/>
    <s v="10719"/>
    <s v="0"/>
    <n v="-14.84"/>
    <s v=""/>
    <n v="-14.84"/>
    <s v="USD"/>
    <s v="O1"/>
    <s v="USMO6560545000"/>
    <s v="1319565027110719"/>
    <s v=""/>
    <s v="BATCH_ID"/>
    <d v="2025-06-25T00:00:00"/>
    <d v="2025-06-26T00:00:00"/>
    <n v="0"/>
    <s v=""/>
    <s v=""/>
    <s v="3101722048"/>
    <s v="200014602342"/>
    <s v="0010"/>
    <s v="0060"/>
    <s v="R1"/>
    <s v="10-60"/>
    <x v="0"/>
    <x v="0"/>
    <n v="10719"/>
    <x v="0"/>
  </r>
  <r>
    <s v="13195650289"/>
    <s v="25176INV01AZ"/>
    <s v="FA"/>
    <s v="R4"/>
    <d v="2025-06-25T00:00:00"/>
    <s v=""/>
    <s v="3106"/>
    <x v="0"/>
    <s v="10719"/>
    <s v="0"/>
    <n v="-5"/>
    <s v=""/>
    <n v="-5"/>
    <s v="USD"/>
    <s v="O1"/>
    <s v="USMO6570573590"/>
    <s v="1319565028910719"/>
    <s v=""/>
    <s v="BATCH_ID"/>
    <d v="2025-06-25T00:00:00"/>
    <d v="2025-06-26T00:00:00"/>
    <n v="0"/>
    <s v=""/>
    <s v=""/>
    <s v="3101499969"/>
    <s v="200014472498"/>
    <s v="0010"/>
    <s v="0060"/>
    <s v="R1"/>
    <s v="10-60"/>
    <x v="0"/>
    <x v="0"/>
    <n v="10719"/>
    <x v="0"/>
  </r>
  <r>
    <s v="13195650490"/>
    <s v="25176INV01AZ"/>
    <s v="FA"/>
    <s v="R4"/>
    <d v="2025-06-25T00:00:00"/>
    <s v=""/>
    <s v="3106"/>
    <x v="0"/>
    <s v="10719"/>
    <s v="0"/>
    <n v="-5"/>
    <s v=""/>
    <n v="-5"/>
    <s v="USD"/>
    <s v="O1"/>
    <s v="USMO6485491340"/>
    <s v="1319565049010719"/>
    <s v=""/>
    <s v="BATCH_ID"/>
    <d v="2025-06-25T00:00:00"/>
    <d v="2025-06-26T00:00:00"/>
    <n v="0"/>
    <s v=""/>
    <s v=""/>
    <s v="3102210232"/>
    <s v="200015855808"/>
    <s v="0010"/>
    <s v="0060"/>
    <s v="C1"/>
    <s v="10-60"/>
    <x v="0"/>
    <x v="0"/>
    <n v="10719"/>
    <x v="0"/>
  </r>
  <r>
    <s v="13195651386"/>
    <s v="25177INV01A4"/>
    <s v="FA"/>
    <s v="R4"/>
    <d v="2025-06-26T00:00:00"/>
    <s v=""/>
    <s v="3106"/>
    <x v="0"/>
    <s v="10719"/>
    <s v="0"/>
    <n v="-5"/>
    <s v=""/>
    <n v="-5"/>
    <s v="USD"/>
    <s v="O1"/>
    <s v="USMO6570573680"/>
    <s v="1319565138610719"/>
    <s v=""/>
    <s v="BATCH_ID"/>
    <d v="2025-06-26T00:00:00"/>
    <d v="2025-06-27T00:00:00"/>
    <n v="0"/>
    <s v=""/>
    <s v=""/>
    <s v="3101617951"/>
    <s v="200012693004"/>
    <s v="0010"/>
    <s v="0060"/>
    <s v="C1"/>
    <s v="10-60"/>
    <x v="0"/>
    <x v="0"/>
    <n v="10719"/>
    <x v="0"/>
  </r>
  <r>
    <s v="13195651427"/>
    <s v="25177INV01A4"/>
    <s v="FA"/>
    <s v="R4"/>
    <d v="2025-06-26T00:00:00"/>
    <s v=""/>
    <s v="3106"/>
    <x v="0"/>
    <s v="10719"/>
    <s v="0"/>
    <n v="-5"/>
    <s v=""/>
    <n v="-5"/>
    <s v="USD"/>
    <s v="O1"/>
    <s v="USMO6560520300"/>
    <s v="1319565142710719"/>
    <s v=""/>
    <s v="BATCH_ID"/>
    <d v="2025-06-26T00:00:00"/>
    <d v="2025-06-27T00:00:00"/>
    <n v="0"/>
    <s v=""/>
    <s v=""/>
    <s v="3101572372"/>
    <s v="200012717043"/>
    <s v="0010"/>
    <s v="0060"/>
    <s v="R1"/>
    <s v="10-60"/>
    <x v="0"/>
    <x v="0"/>
    <n v="10719"/>
    <x v="0"/>
  </r>
  <r>
    <s v="13195651449"/>
    <s v="25177INV01A4"/>
    <s v="FA"/>
    <s v="R4"/>
    <d v="2025-06-26T00:00:00"/>
    <s v=""/>
    <s v="3106"/>
    <x v="0"/>
    <s v="10719"/>
    <s v="0"/>
    <n v="-5"/>
    <s v=""/>
    <n v="-5"/>
    <s v="USD"/>
    <s v="O1"/>
    <s v="USMO6560521210"/>
    <s v="1319565144910719"/>
    <s v=""/>
    <s v="BATCH_ID"/>
    <d v="2025-06-26T00:00:00"/>
    <d v="2025-06-27T00:00:00"/>
    <n v="0"/>
    <s v=""/>
    <s v=""/>
    <s v="3101696897"/>
    <s v="200012698706"/>
    <s v="0010"/>
    <s v="0060"/>
    <s v="R1"/>
    <s v="10-60"/>
    <x v="0"/>
    <x v="0"/>
    <n v="10719"/>
    <x v="0"/>
  </r>
  <r>
    <s v="13195651492"/>
    <s v="25177INV01A4"/>
    <s v="FA"/>
    <s v="R4"/>
    <d v="2025-06-26T00:00:00"/>
    <s v=""/>
    <s v="3106"/>
    <x v="0"/>
    <s v="10719"/>
    <s v="0"/>
    <n v="-13.01"/>
    <s v=""/>
    <n v="-13.01"/>
    <s v="USD"/>
    <s v="O1"/>
    <s v="USMO6560518290"/>
    <s v="1319565149210719"/>
    <s v=""/>
    <s v="BATCH_ID"/>
    <d v="2025-06-26T00:00:00"/>
    <d v="2025-06-27T00:00:00"/>
    <n v="0"/>
    <s v=""/>
    <s v=""/>
    <s v="3102015969"/>
    <s v="200014926071"/>
    <s v="0010"/>
    <s v="0060"/>
    <s v="R1"/>
    <s v="10-60"/>
    <x v="0"/>
    <x v="0"/>
    <n v="10719"/>
    <x v="0"/>
  </r>
  <r>
    <s v="13195653208"/>
    <s v="25181INV01AA"/>
    <s v="FA"/>
    <s v="R4"/>
    <d v="2025-06-30T00:00:00"/>
    <s v=""/>
    <s v="3106"/>
    <x v="1"/>
    <s v="10514"/>
    <s v="0"/>
    <n v="-5"/>
    <s v=""/>
    <n v="-5"/>
    <s v="USD"/>
    <s v="O1"/>
    <s v="USMO6561321620"/>
    <s v="1319565320810514"/>
    <s v=""/>
    <s v="BATCH_ID"/>
    <d v="2025-06-30T00:00:00"/>
    <d v="2025-07-01T00:00:00"/>
    <n v="0"/>
    <s v=""/>
    <s v=""/>
    <s v="3101640406"/>
    <s v="200012154122"/>
    <s v="0010"/>
    <s v="0060"/>
    <s v="R1"/>
    <s v="10-60"/>
    <x v="0"/>
    <x v="1"/>
    <n v="10514"/>
    <x v="1"/>
  </r>
  <r>
    <s v="13195653208"/>
    <s v="25181INV01AA"/>
    <s v="FA"/>
    <s v="R4"/>
    <d v="2025-06-30T00:00:00"/>
    <s v=""/>
    <s v="3106"/>
    <x v="0"/>
    <s v="10469"/>
    <s v="0"/>
    <n v="-5"/>
    <s v=""/>
    <n v="-5"/>
    <s v="USD"/>
    <s v="O1"/>
    <s v="USMO6561321620"/>
    <s v="1319565320810469"/>
    <s v=""/>
    <s v="BATCH_ID"/>
    <d v="2025-06-30T00:00:00"/>
    <d v="2025-07-01T00:00:00"/>
    <n v="0"/>
    <s v=""/>
    <s v=""/>
    <s v="3101640310"/>
    <s v="200012154122"/>
    <s v="0010"/>
    <s v="0060"/>
    <s v="R1"/>
    <s v="10-60"/>
    <x v="0"/>
    <x v="0"/>
    <n v="10469"/>
    <x v="2"/>
  </r>
  <r>
    <s v="13195653423"/>
    <s v="25181INV01BI"/>
    <s v="FA"/>
    <s v="R4"/>
    <d v="2025-06-30T00:00:00"/>
    <s v=""/>
    <s v="3106"/>
    <x v="0"/>
    <s v="10469"/>
    <s v="0"/>
    <n v="-5"/>
    <s v=""/>
    <n v="-5"/>
    <s v="USD"/>
    <s v="O1"/>
    <s v="USMO6561328330"/>
    <s v="1319565342310469"/>
    <s v=""/>
    <s v="BATCH_ID"/>
    <d v="2025-06-30T00:00:00"/>
    <d v="2025-07-01T00:00:00"/>
    <n v="0"/>
    <s v=""/>
    <s v=""/>
    <s v="3101676713"/>
    <s v="200012337602"/>
    <s v="0010"/>
    <s v="0060"/>
    <s v="R1"/>
    <s v="10-60"/>
    <x v="0"/>
    <x v="0"/>
    <n v="10469"/>
    <x v="2"/>
  </r>
  <r>
    <s v="13195653423"/>
    <s v="25181INV01BI"/>
    <s v="FA"/>
    <s v="R4"/>
    <d v="2025-06-30T00:00:00"/>
    <s v=""/>
    <s v="3106"/>
    <x v="1"/>
    <s v="10514"/>
    <s v="0"/>
    <n v="-5"/>
    <s v=""/>
    <n v="-5"/>
    <s v="USD"/>
    <s v="O1"/>
    <s v="USMO6561328330"/>
    <s v="1319565342310514"/>
    <s v=""/>
    <s v="BATCH_ID"/>
    <d v="2025-06-30T00:00:00"/>
    <d v="2025-07-01T00:00:00"/>
    <n v="0"/>
    <s v=""/>
    <s v=""/>
    <s v="3101676629"/>
    <s v="200012337602"/>
    <s v="0010"/>
    <s v="0060"/>
    <s v="R1"/>
    <s v="10-60"/>
    <x v="0"/>
    <x v="1"/>
    <n v="10514"/>
    <x v="1"/>
  </r>
  <r>
    <s v="13195653544"/>
    <s v="25181INV01BI"/>
    <s v="FA"/>
    <s v="R4"/>
    <d v="2025-06-30T00:00:00"/>
    <s v=""/>
    <s v="3106"/>
    <x v="0"/>
    <s v="10469"/>
    <s v="0"/>
    <n v="-10.79"/>
    <s v=""/>
    <n v="-10.79"/>
    <s v="USD"/>
    <s v="O1"/>
    <s v="USMO6561321580"/>
    <s v="1319565354410469"/>
    <s v=""/>
    <s v="BATCH_ID"/>
    <d v="2025-06-30T00:00:00"/>
    <d v="2025-07-01T00:00:00"/>
    <n v="0"/>
    <s v=""/>
    <s v=""/>
    <s v="3101703055"/>
    <s v="200014225169"/>
    <s v="0010"/>
    <s v="0060"/>
    <s v="R1"/>
    <s v="10-60"/>
    <x v="0"/>
    <x v="0"/>
    <n v="10469"/>
    <x v="2"/>
  </r>
  <r>
    <s v="13195653544"/>
    <s v="25181INV01BI"/>
    <s v="FA"/>
    <s v="R4"/>
    <d v="2025-06-30T00:00:00"/>
    <s v=""/>
    <s v="3106"/>
    <x v="1"/>
    <s v="10514"/>
    <s v="0"/>
    <n v="-15.22"/>
    <s v=""/>
    <n v="-15.22"/>
    <s v="USD"/>
    <s v="O1"/>
    <s v="USMO6561321580"/>
    <s v="1319565354410514"/>
    <s v=""/>
    <s v="BATCH_ID"/>
    <d v="2025-06-30T00:00:00"/>
    <d v="2025-07-01T00:00:00"/>
    <n v="0"/>
    <s v=""/>
    <s v=""/>
    <s v="3101702899"/>
    <s v="200014225169"/>
    <s v="0010"/>
    <s v="0060"/>
    <s v="R1"/>
    <s v="10-60"/>
    <x v="0"/>
    <x v="1"/>
    <n v="10514"/>
    <x v="1"/>
  </r>
  <r>
    <s v="13195653650"/>
    <s v="25181INV01BI"/>
    <s v="FA"/>
    <s v="R4"/>
    <d v="2025-06-30T00:00:00"/>
    <s v=""/>
    <s v="3106"/>
    <x v="1"/>
    <s v="10514"/>
    <s v="0"/>
    <n v="-5"/>
    <s v=""/>
    <n v="-5"/>
    <s v="USD"/>
    <s v="O1"/>
    <s v="USMO6561371120"/>
    <s v="1319565365010514"/>
    <s v=""/>
    <s v="BATCH_ID"/>
    <d v="2025-06-30T00:00:00"/>
    <d v="2025-07-01T00:00:00"/>
    <n v="0"/>
    <s v=""/>
    <s v=""/>
    <s v="3101476177"/>
    <s v="200014185058"/>
    <s v="0010"/>
    <s v="0060"/>
    <s v="R1"/>
    <s v="10-60"/>
    <x v="0"/>
    <x v="1"/>
    <n v="10514"/>
    <x v="1"/>
  </r>
  <r>
    <s v="13195653650"/>
    <s v="25181INV01BI"/>
    <s v="FA"/>
    <s v="R4"/>
    <d v="2025-06-30T00:00:00"/>
    <s v=""/>
    <s v="3106"/>
    <x v="0"/>
    <s v="10469"/>
    <s v="0"/>
    <n v="-5"/>
    <s v=""/>
    <n v="-5"/>
    <s v="USD"/>
    <s v="O1"/>
    <s v="USMO6561371120"/>
    <s v="1319565365010469"/>
    <s v=""/>
    <s v="BATCH_ID"/>
    <d v="2025-06-30T00:00:00"/>
    <d v="2025-07-01T00:00:00"/>
    <n v="0"/>
    <s v=""/>
    <s v=""/>
    <s v="3101476082"/>
    <s v="200014185058"/>
    <s v="0010"/>
    <s v="0060"/>
    <s v="R1"/>
    <s v="10-60"/>
    <x v="0"/>
    <x v="0"/>
    <n v="10469"/>
    <x v="2"/>
  </r>
  <r>
    <s v="13195654142"/>
    <s v="25181INV01AL"/>
    <s v="FA"/>
    <s v="R4"/>
    <d v="2025-06-30T00:00:00"/>
    <s v=""/>
    <s v="3106"/>
    <x v="0"/>
    <s v="10469"/>
    <s v="0"/>
    <n v="-5"/>
    <s v=""/>
    <n v="-5"/>
    <s v="USD"/>
    <s v="O1"/>
    <s v="USMO6561328230"/>
    <s v="1319565414210469"/>
    <s v=""/>
    <s v="BATCH_ID"/>
    <d v="2025-06-30T00:00:00"/>
    <d v="2025-07-01T00:00:00"/>
    <n v="0"/>
    <s v=""/>
    <s v=""/>
    <s v="3102260045"/>
    <s v="200016118800"/>
    <s v="0010"/>
    <s v="0060"/>
    <s v="R1"/>
    <s v="10-60"/>
    <x v="0"/>
    <x v="0"/>
    <n v="10469"/>
    <x v="2"/>
  </r>
  <r>
    <s v="13195654142"/>
    <s v="25181INV01AL"/>
    <s v="FA"/>
    <s v="R4"/>
    <d v="2025-06-30T00:00:00"/>
    <s v=""/>
    <s v="3106"/>
    <x v="1"/>
    <s v="10514"/>
    <s v="0"/>
    <n v="-5"/>
    <s v=""/>
    <n v="-5"/>
    <s v="USD"/>
    <s v="O1"/>
    <s v="USMO6561328230"/>
    <s v="1319565414210514"/>
    <s v=""/>
    <s v="BATCH_ID"/>
    <d v="2025-06-30T00:00:00"/>
    <d v="2025-07-01T00:00:00"/>
    <n v="0"/>
    <s v=""/>
    <s v=""/>
    <s v="3102307230"/>
    <s v="200016118800"/>
    <s v="0010"/>
    <s v="0060"/>
    <s v="R1"/>
    <s v="10-60"/>
    <x v="0"/>
    <x v="1"/>
    <n v="10514"/>
    <x v="1"/>
  </r>
  <r>
    <s v="13195654270"/>
    <s v="25181INV01AL"/>
    <s v="FA"/>
    <s v="R4"/>
    <d v="2025-06-30T00:00:00"/>
    <s v=""/>
    <s v="3106"/>
    <x v="1"/>
    <s v="10514"/>
    <s v="0"/>
    <n v="-5"/>
    <s v=""/>
    <n v="-5"/>
    <s v="USD"/>
    <s v="O1"/>
    <s v="USMO6561328300"/>
    <s v="1319565427010514"/>
    <s v=""/>
    <s v="BATCH_ID"/>
    <d v="2025-06-30T00:00:00"/>
    <d v="2025-07-01T00:00:00"/>
    <n v="0"/>
    <s v=""/>
    <s v=""/>
    <s v="3102261574"/>
    <s v="200016126472"/>
    <s v="0010"/>
    <s v="0060"/>
    <s v="R1"/>
    <s v="10-60"/>
    <x v="0"/>
    <x v="1"/>
    <n v="10514"/>
    <x v="1"/>
  </r>
  <r>
    <s v="13195654270"/>
    <s v="25181INV01AL"/>
    <s v="FA"/>
    <s v="R4"/>
    <d v="2025-06-30T00:00:00"/>
    <s v=""/>
    <s v="3106"/>
    <x v="0"/>
    <s v="10469"/>
    <s v="0"/>
    <n v="-5"/>
    <s v=""/>
    <n v="-5"/>
    <s v="USD"/>
    <s v="O1"/>
    <s v="USMO6561328300"/>
    <s v="1319565427010469"/>
    <s v=""/>
    <s v="BATCH_ID"/>
    <d v="2025-06-30T00:00:00"/>
    <d v="2025-07-01T00:00:00"/>
    <n v="0"/>
    <s v=""/>
    <s v=""/>
    <s v="3102261575"/>
    <s v="200016126472"/>
    <s v="0010"/>
    <s v="0060"/>
    <s v="R1"/>
    <s v="10-60"/>
    <x v="0"/>
    <x v="0"/>
    <n v="10469"/>
    <x v="2"/>
  </r>
  <r>
    <s v="13290623279"/>
    <s v="25154INV01AV"/>
    <s v="FA"/>
    <s v="R4"/>
    <d v="2025-06-03T00:00:00"/>
    <s v=""/>
    <s v="3106"/>
    <x v="0"/>
    <s v="10719"/>
    <s v="0"/>
    <n v="-5"/>
    <s v=""/>
    <n v="-5"/>
    <s v="USD"/>
    <s v="O1"/>
    <s v="USMO6396682191"/>
    <s v="1329062327910719"/>
    <s v=""/>
    <s v="BATCH_ID"/>
    <d v="2025-06-03T00:00:00"/>
    <d v="2025-06-04T00:00:00"/>
    <n v="0"/>
    <s v=""/>
    <s v=""/>
    <s v="3101667522"/>
    <s v="200014096685"/>
    <s v="0010"/>
    <s v="0060"/>
    <s v="R1"/>
    <s v="10-60"/>
    <x v="0"/>
    <x v="0"/>
    <n v="10719"/>
    <x v="0"/>
  </r>
  <r>
    <s v="13290623284"/>
    <s v="25154INV01AV"/>
    <s v="FA"/>
    <s v="R4"/>
    <d v="2025-06-03T00:00:00"/>
    <s v=""/>
    <s v="3106"/>
    <x v="0"/>
    <s v="10719"/>
    <s v="0"/>
    <n v="-5"/>
    <s v=""/>
    <n v="-5"/>
    <s v="USD"/>
    <s v="O1"/>
    <s v="USMO6396682641"/>
    <s v="1329062328410719"/>
    <s v=""/>
    <s v="BATCH_ID"/>
    <d v="2025-06-03T00:00:00"/>
    <d v="2025-06-04T00:00:00"/>
    <n v="0"/>
    <s v=""/>
    <s v=""/>
    <s v="3101508251"/>
    <s v="200014080937"/>
    <s v="0010"/>
    <s v="0060"/>
    <s v="R1"/>
    <s v="10-60"/>
    <x v="0"/>
    <x v="0"/>
    <n v="10719"/>
    <x v="0"/>
  </r>
  <r>
    <s v="13290623291"/>
    <s v="25154INV01AV"/>
    <s v="FA"/>
    <s v="R4"/>
    <d v="2025-06-03T00:00:00"/>
    <s v=""/>
    <s v="3106"/>
    <x v="0"/>
    <s v="10719"/>
    <s v="0"/>
    <n v="-5"/>
    <s v=""/>
    <n v="-5"/>
    <s v="USD"/>
    <s v="O1"/>
    <s v="USMO6307720240"/>
    <s v="1329062329110719"/>
    <s v=""/>
    <s v="BATCH_ID"/>
    <d v="2025-06-03T00:00:00"/>
    <d v="2025-06-04T00:00:00"/>
    <n v="0"/>
    <s v=""/>
    <s v=""/>
    <s v="3101618486"/>
    <s v="200014141101"/>
    <s v="0010"/>
    <s v="0060"/>
    <s v="R1"/>
    <s v="10-60"/>
    <x v="0"/>
    <x v="0"/>
    <n v="10719"/>
    <x v="0"/>
  </r>
  <r>
    <s v="13290623295"/>
    <s v="25154INV01AV"/>
    <s v="FA"/>
    <s v="R4"/>
    <d v="2025-06-03T00:00:00"/>
    <s v=""/>
    <s v="3106"/>
    <x v="0"/>
    <s v="10719"/>
    <s v="0"/>
    <n v="-5"/>
    <s v=""/>
    <n v="-5"/>
    <s v="USD"/>
    <s v="O1"/>
    <s v="USMO6560596780"/>
    <s v="1329062329510719"/>
    <s v=""/>
    <s v="BATCH_ID"/>
    <d v="2025-06-03T00:00:00"/>
    <d v="2025-06-04T00:00:00"/>
    <n v="0"/>
    <s v=""/>
    <s v=""/>
    <s v="3101636086"/>
    <s v="200014165142"/>
    <s v="0010"/>
    <s v="0060"/>
    <s v="C1"/>
    <s v="10-60"/>
    <x v="0"/>
    <x v="0"/>
    <n v="10719"/>
    <x v="0"/>
  </r>
  <r>
    <s v="13290623312"/>
    <s v="25154INV01AV"/>
    <s v="FA"/>
    <s v="R4"/>
    <d v="2025-06-03T00:00:00"/>
    <s v=""/>
    <s v="3106"/>
    <x v="0"/>
    <s v="10719"/>
    <s v="0"/>
    <n v="-5"/>
    <s v=""/>
    <n v="-5"/>
    <s v="USD"/>
    <s v="O1"/>
    <s v="USMO6390191711"/>
    <s v="1329062331210719"/>
    <s v=""/>
    <s v="BATCH_ID"/>
    <d v="2025-06-03T00:00:00"/>
    <d v="2025-06-04T00:00:00"/>
    <n v="0"/>
    <s v=""/>
    <s v=""/>
    <s v="3101702314"/>
    <s v="200014198804"/>
    <s v="0010"/>
    <s v="0060"/>
    <s v="R1"/>
    <s v="10-60"/>
    <x v="0"/>
    <x v="0"/>
    <n v="10719"/>
    <x v="0"/>
  </r>
  <r>
    <s v="13290623317"/>
    <s v="25154INV01AV"/>
    <s v="FA"/>
    <s v="R4"/>
    <d v="2025-06-03T00:00:00"/>
    <s v=""/>
    <s v="3106"/>
    <x v="0"/>
    <s v="10719"/>
    <s v="0"/>
    <n v="-7.18"/>
    <s v=""/>
    <n v="-7.18"/>
    <s v="USD"/>
    <s v="O1"/>
    <s v="USMO6571471901"/>
    <s v="1329062331710719"/>
    <s v=""/>
    <s v="BATCH_ID"/>
    <d v="2025-06-03T00:00:00"/>
    <d v="2025-06-04T00:00:00"/>
    <n v="0"/>
    <s v=""/>
    <s v=""/>
    <s v="3101581450"/>
    <s v="200014197350"/>
    <s v="0010"/>
    <s v="0060"/>
    <s v="R1"/>
    <s v="10-60"/>
    <x v="0"/>
    <x v="0"/>
    <n v="10719"/>
    <x v="0"/>
  </r>
  <r>
    <s v="13290623322"/>
    <s v="25154INV01AV"/>
    <s v="FA"/>
    <s v="R4"/>
    <d v="2025-06-03T00:00:00"/>
    <s v=""/>
    <s v="3106"/>
    <x v="0"/>
    <s v="10719"/>
    <s v="0"/>
    <n v="-5"/>
    <s v=""/>
    <n v="-5"/>
    <s v="USD"/>
    <s v="O1"/>
    <s v="USMO6307721020"/>
    <s v="1329062332210719"/>
    <s v=""/>
    <s v="BATCH_ID"/>
    <d v="2025-06-03T00:00:00"/>
    <d v="2025-06-04T00:00:00"/>
    <n v="0"/>
    <s v=""/>
    <s v=""/>
    <s v="3101605091"/>
    <s v="200014220103"/>
    <s v="0010"/>
    <s v="0060"/>
    <s v="R1"/>
    <s v="10-60"/>
    <x v="0"/>
    <x v="0"/>
    <n v="10719"/>
    <x v="0"/>
  </r>
  <r>
    <s v="13290624107"/>
    <s v="25156INV01AU"/>
    <s v="FA"/>
    <s v="R4"/>
    <d v="2025-06-05T00:00:00"/>
    <s v=""/>
    <s v="3106"/>
    <x v="0"/>
    <s v="10719"/>
    <s v="0"/>
    <n v="-5.42"/>
    <s v=""/>
    <n v="-5.42"/>
    <s v="USD"/>
    <s v="O1"/>
    <s v="USMO6561690891"/>
    <s v="1329062410710719"/>
    <s v=""/>
    <s v="BATCH_ID"/>
    <d v="2025-06-05T00:00:00"/>
    <d v="2025-06-06T00:00:00"/>
    <n v="0"/>
    <s v=""/>
    <s v=""/>
    <s v="3101650111"/>
    <s v="200011750375"/>
    <s v="0010"/>
    <s v="0060"/>
    <s v="R1"/>
    <s v="10-60"/>
    <x v="0"/>
    <x v="0"/>
    <n v="10719"/>
    <x v="0"/>
  </r>
  <r>
    <s v="13290624229"/>
    <s v="25156INV01AU"/>
    <s v="FA"/>
    <s v="R4"/>
    <d v="2025-06-05T00:00:00"/>
    <s v=""/>
    <s v="3106"/>
    <x v="0"/>
    <s v="10719"/>
    <s v="0"/>
    <n v="-5"/>
    <s v=""/>
    <n v="-5"/>
    <s v="USD"/>
    <s v="O1"/>
    <s v="USMO6560511490"/>
    <s v="1329062422910719"/>
    <s v=""/>
    <s v="BATCH_ID"/>
    <d v="2025-06-05T00:00:00"/>
    <d v="2025-06-06T00:00:00"/>
    <n v="0"/>
    <s v=""/>
    <s v=""/>
    <s v="3101496583"/>
    <s v="200012655896"/>
    <s v="0010"/>
    <s v="0060"/>
    <s v="R1"/>
    <s v="10-60"/>
    <x v="0"/>
    <x v="0"/>
    <n v="10719"/>
    <x v="0"/>
  </r>
  <r>
    <s v="13290624458"/>
    <s v="25156INV01AU"/>
    <s v="FA"/>
    <s v="R4"/>
    <d v="2025-06-05T00:00:00"/>
    <s v=""/>
    <s v="3106"/>
    <x v="0"/>
    <s v="10719"/>
    <s v="0"/>
    <n v="-15.37"/>
    <s v=""/>
    <n v="-15.37"/>
    <s v="USD"/>
    <s v="O1"/>
    <s v="USMO6570591030"/>
    <s v="1329062445810719"/>
    <s v=""/>
    <s v="BATCH_ID"/>
    <d v="2025-06-05T00:00:00"/>
    <d v="2025-06-06T00:00:00"/>
    <n v="0"/>
    <s v=""/>
    <s v=""/>
    <s v="3101607660"/>
    <s v="200013646365"/>
    <s v="0010"/>
    <s v="0060"/>
    <s v="R1"/>
    <s v="10-60"/>
    <x v="0"/>
    <x v="0"/>
    <n v="10719"/>
    <x v="0"/>
  </r>
  <r>
    <s v="13290624543"/>
    <s v="25156INV01AU"/>
    <s v="FA"/>
    <s v="R4"/>
    <d v="2025-06-05T00:00:00"/>
    <s v=""/>
    <s v="3106"/>
    <x v="0"/>
    <s v="10719"/>
    <s v="0"/>
    <n v="-5"/>
    <s v=""/>
    <n v="-5"/>
    <s v="USD"/>
    <s v="O1"/>
    <s v="USMO6570582441"/>
    <s v="1329062454310719"/>
    <s v=""/>
    <s v="BATCH_ID"/>
    <d v="2025-06-05T00:00:00"/>
    <d v="2025-06-06T00:00:00"/>
    <n v="0"/>
    <s v=""/>
    <s v=""/>
    <s v="3101606100"/>
    <s v="200014578138"/>
    <s v="0010"/>
    <s v="0060"/>
    <s v="R1"/>
    <s v="10-60"/>
    <x v="0"/>
    <x v="0"/>
    <n v="10719"/>
    <x v="0"/>
  </r>
  <r>
    <s v="13290628161"/>
    <s v="25157INV01A0"/>
    <s v="FA"/>
    <s v="R4"/>
    <d v="2025-06-06T00:00:00"/>
    <s v=""/>
    <s v="3106"/>
    <x v="0"/>
    <s v="10719"/>
    <s v="0"/>
    <n v="-5"/>
    <s v=""/>
    <n v="-5"/>
    <s v="USD"/>
    <s v="O1"/>
    <s v="USMO6570590110"/>
    <s v="1329062816110719"/>
    <s v=""/>
    <s v="BATCH_ID"/>
    <d v="2025-06-06T00:00:00"/>
    <d v="2025-06-09T00:00:00"/>
    <n v="0"/>
    <s v=""/>
    <s v=""/>
    <s v="3101604068"/>
    <s v="200012162281"/>
    <s v="0010"/>
    <s v="0060"/>
    <s v="R1"/>
    <s v="10-60"/>
    <x v="0"/>
    <x v="0"/>
    <n v="10719"/>
    <x v="0"/>
  </r>
  <r>
    <s v="13290628219"/>
    <s v="25157INV01AU"/>
    <s v="FA"/>
    <s v="R4"/>
    <d v="2025-06-06T00:00:00"/>
    <s v=""/>
    <s v="3106"/>
    <x v="0"/>
    <s v="10469"/>
    <s v="0"/>
    <n v="-5"/>
    <s v=""/>
    <n v="-5"/>
    <s v="USD"/>
    <s v="O1"/>
    <s v="USMO6561328530"/>
    <s v="1329062821910469"/>
    <s v=""/>
    <s v="BATCH_ID"/>
    <d v="2025-06-06T00:00:00"/>
    <d v="2025-06-09T00:00:00"/>
    <n v="0"/>
    <s v=""/>
    <s v=""/>
    <s v="3101618594"/>
    <s v="200012040537"/>
    <s v="0010"/>
    <s v="0060"/>
    <s v="R1"/>
    <s v="10-60"/>
    <x v="0"/>
    <x v="0"/>
    <n v="10469"/>
    <x v="2"/>
  </r>
  <r>
    <s v="13290628219"/>
    <s v="25157INV01AU"/>
    <s v="FA"/>
    <s v="R4"/>
    <d v="2025-06-06T00:00:00"/>
    <s v=""/>
    <s v="3106"/>
    <x v="1"/>
    <s v="10514"/>
    <s v="0"/>
    <n v="-5.34"/>
    <s v=""/>
    <n v="-5.34"/>
    <s v="USD"/>
    <s v="O1"/>
    <s v="USMO6561328530"/>
    <s v="1329062821910514"/>
    <s v=""/>
    <s v="BATCH_ID"/>
    <d v="2025-06-06T00:00:00"/>
    <d v="2025-06-09T00:00:00"/>
    <n v="0"/>
    <s v=""/>
    <s v=""/>
    <s v="3101618766"/>
    <s v="200012040537"/>
    <s v="0010"/>
    <s v="0060"/>
    <s v="R1"/>
    <s v="10-60"/>
    <x v="0"/>
    <x v="1"/>
    <n v="10514"/>
    <x v="1"/>
  </r>
  <r>
    <s v="13290628366"/>
    <s v="25157INV01AW"/>
    <s v="FA"/>
    <s v="R4"/>
    <d v="2025-06-06T00:00:00"/>
    <s v=""/>
    <s v="3106"/>
    <x v="0"/>
    <s v="10719"/>
    <s v="0"/>
    <n v="-5"/>
    <s v=""/>
    <n v="-5"/>
    <s v="USD"/>
    <s v="O1"/>
    <s v="USMO6570594000"/>
    <s v="1329062836610719"/>
    <s v=""/>
    <s v="BATCH_ID"/>
    <d v="2025-06-06T00:00:00"/>
    <d v="2025-06-09T00:00:00"/>
    <n v="0"/>
    <s v=""/>
    <s v=""/>
    <s v="3101594444"/>
    <s v="200012548505"/>
    <s v="0010"/>
    <s v="0060"/>
    <s v="R1"/>
    <s v="10-60"/>
    <x v="0"/>
    <x v="0"/>
    <n v="10719"/>
    <x v="0"/>
  </r>
  <r>
    <s v="13290628436"/>
    <s v="25157INV01AU"/>
    <s v="FA"/>
    <s v="R4"/>
    <d v="2025-06-06T00:00:00"/>
    <s v=""/>
    <s v="3106"/>
    <x v="0"/>
    <s v="10719"/>
    <s v="0"/>
    <n v="-5"/>
    <s v=""/>
    <n v="-5"/>
    <s v="USD"/>
    <s v="O1"/>
    <s v="USMO6570590270"/>
    <s v="1329062843610719"/>
    <s v=""/>
    <s v="BATCH_ID"/>
    <d v="2025-06-06T00:00:00"/>
    <d v="2025-06-09T00:00:00"/>
    <n v="0"/>
    <s v=""/>
    <s v=""/>
    <s v="3101549657"/>
    <s v="200014565960"/>
    <s v="0010"/>
    <s v="0060"/>
    <s v="R1"/>
    <s v="10-60"/>
    <x v="0"/>
    <x v="0"/>
    <n v="10719"/>
    <x v="0"/>
  </r>
  <r>
    <s v="13290629948"/>
    <s v="25161INV01BG"/>
    <s v="FA"/>
    <s v="R4"/>
    <d v="2025-06-10T00:00:00"/>
    <s v=""/>
    <s v="3106"/>
    <x v="0"/>
    <s v="10719"/>
    <s v="0"/>
    <n v="-5"/>
    <s v=""/>
    <n v="-5"/>
    <s v="USD"/>
    <s v="O1"/>
    <s v="USMO6570592480"/>
    <s v="1329062994810719"/>
    <s v=""/>
    <s v="BATCH_ID"/>
    <d v="2025-06-10T00:00:00"/>
    <d v="2025-06-11T00:00:00"/>
    <n v="0"/>
    <s v=""/>
    <s v=""/>
    <s v="3101614690"/>
    <s v="200010942528"/>
    <s v="0010"/>
    <s v="0060"/>
    <s v="R1"/>
    <s v="10-60"/>
    <x v="0"/>
    <x v="0"/>
    <n v="10719"/>
    <x v="0"/>
  </r>
  <r>
    <s v="13290630265"/>
    <s v="25161INV01BG"/>
    <s v="FA"/>
    <s v="R4"/>
    <d v="2025-06-10T00:00:00"/>
    <s v=""/>
    <s v="3106"/>
    <x v="1"/>
    <s v="10514"/>
    <s v="0"/>
    <n v="-5"/>
    <s v=""/>
    <n v="-5"/>
    <s v="USD"/>
    <s v="O1"/>
    <s v="USMO6561315360"/>
    <s v="1329063026510514"/>
    <s v=""/>
    <s v="BATCH_ID"/>
    <d v="2025-06-10T00:00:00"/>
    <d v="2025-06-11T00:00:00"/>
    <n v="0"/>
    <s v=""/>
    <s v=""/>
    <s v="3101656637"/>
    <s v="200013550328"/>
    <s v="0010"/>
    <s v="0060"/>
    <s v="R1"/>
    <s v="10-60"/>
    <x v="0"/>
    <x v="1"/>
    <n v="10514"/>
    <x v="1"/>
  </r>
  <r>
    <s v="13290630374"/>
    <s v="25161INV01BG"/>
    <s v="FA"/>
    <s v="R4"/>
    <d v="2025-06-10T00:00:00"/>
    <s v=""/>
    <s v="3106"/>
    <x v="1"/>
    <s v="10514"/>
    <s v="0"/>
    <n v="-5"/>
    <s v=""/>
    <n v="-5"/>
    <s v="USD"/>
    <s v="O1"/>
    <s v="USMO6561333130"/>
    <s v="1329063037410514"/>
    <s v=""/>
    <s v="BATCH_ID"/>
    <d v="2025-06-10T00:00:00"/>
    <d v="2025-06-11T00:00:00"/>
    <n v="0"/>
    <s v=""/>
    <s v=""/>
    <s v="3101494718"/>
    <s v="200014334110"/>
    <s v="0010"/>
    <s v="0060"/>
    <s v="R1"/>
    <s v="10-60"/>
    <x v="0"/>
    <x v="1"/>
    <n v="10514"/>
    <x v="1"/>
  </r>
  <r>
    <s v="13290630374"/>
    <s v="25161INV01BG"/>
    <s v="FA"/>
    <s v="R4"/>
    <d v="2025-06-10T00:00:00"/>
    <s v=""/>
    <s v="3106"/>
    <x v="0"/>
    <s v="10469"/>
    <s v="0"/>
    <n v="-5"/>
    <s v=""/>
    <n v="-5"/>
    <s v="USD"/>
    <s v="O1"/>
    <s v="USMO6561333130"/>
    <s v="1329063037410469"/>
    <s v=""/>
    <s v="BATCH_ID"/>
    <d v="2025-06-10T00:00:00"/>
    <d v="2025-06-11T00:00:00"/>
    <n v="0"/>
    <s v=""/>
    <s v=""/>
    <s v="3101494621"/>
    <s v="200014334110"/>
    <s v="0010"/>
    <s v="0060"/>
    <s v="R1"/>
    <s v="10-60"/>
    <x v="0"/>
    <x v="0"/>
    <n v="10469"/>
    <x v="2"/>
  </r>
  <r>
    <s v="13290630474"/>
    <s v="25161INV01BG"/>
    <s v="FA"/>
    <s v="R4"/>
    <d v="2025-06-10T00:00:00"/>
    <s v=""/>
    <s v="3106"/>
    <x v="1"/>
    <s v="10514"/>
    <s v="0"/>
    <n v="-5"/>
    <s v=""/>
    <n v="-5"/>
    <s v="USD"/>
    <s v="O1"/>
    <s v="USMO6561320330"/>
    <s v="1329063047410514"/>
    <s v=""/>
    <s v="BATCH_ID"/>
    <d v="2025-06-10T00:00:00"/>
    <d v="2025-06-11T00:00:00"/>
    <n v="0"/>
    <s v=""/>
    <s v=""/>
    <s v="3102077374"/>
    <s v="200015210640"/>
    <s v="0010"/>
    <s v="0060"/>
    <s v="C1"/>
    <s v="10-60"/>
    <x v="0"/>
    <x v="1"/>
    <n v="10514"/>
    <x v="1"/>
  </r>
  <r>
    <s v="13290630474"/>
    <s v="25161INV01BG"/>
    <s v="FA"/>
    <s v="R4"/>
    <d v="2025-06-10T00:00:00"/>
    <s v=""/>
    <s v="3106"/>
    <x v="0"/>
    <s v="10469"/>
    <s v="0"/>
    <n v="-5"/>
    <s v=""/>
    <n v="-5"/>
    <s v="USD"/>
    <s v="O1"/>
    <s v="USMO6561320330"/>
    <s v="1329063047410469"/>
    <s v=""/>
    <s v="BATCH_ID"/>
    <d v="2025-06-10T00:00:00"/>
    <d v="2025-06-11T00:00:00"/>
    <n v="0"/>
    <s v=""/>
    <s v=""/>
    <s v="3102077372"/>
    <s v="200015210640"/>
    <s v="0010"/>
    <s v="0060"/>
    <s v="C1"/>
    <s v="10-60"/>
    <x v="0"/>
    <x v="0"/>
    <n v="10469"/>
    <x v="2"/>
  </r>
  <r>
    <s v="13290630477"/>
    <s v="25161INV01BG"/>
    <s v="FA"/>
    <s v="R4"/>
    <d v="2025-06-10T00:00:00"/>
    <s v=""/>
    <s v="3106"/>
    <x v="0"/>
    <s v="10469"/>
    <s v="0"/>
    <n v="-5"/>
    <s v=""/>
    <n v="-5"/>
    <s v="USD"/>
    <s v="O1"/>
    <s v="USMO6561319480"/>
    <s v="1329063047710469"/>
    <s v=""/>
    <s v="BATCH_ID"/>
    <d v="2025-06-10T00:00:00"/>
    <d v="2025-06-11T00:00:00"/>
    <n v="0"/>
    <s v=""/>
    <s v=""/>
    <s v="3102077532"/>
    <s v="200015210970"/>
    <s v="0010"/>
    <s v="0060"/>
    <s v="R1"/>
    <s v="10-60"/>
    <x v="0"/>
    <x v="0"/>
    <n v="10469"/>
    <x v="2"/>
  </r>
  <r>
    <s v="13290630477"/>
    <s v="25161INV01BG"/>
    <s v="FA"/>
    <s v="R4"/>
    <d v="2025-06-10T00:00:00"/>
    <s v=""/>
    <s v="3106"/>
    <x v="1"/>
    <s v="10514"/>
    <s v="0"/>
    <n v="-5"/>
    <s v=""/>
    <n v="-5"/>
    <s v="USD"/>
    <s v="O1"/>
    <s v="USMO6561319480"/>
    <s v="1329063047710514"/>
    <s v=""/>
    <s v="BATCH_ID"/>
    <d v="2025-06-10T00:00:00"/>
    <d v="2025-06-11T00:00:00"/>
    <n v="0"/>
    <s v=""/>
    <s v=""/>
    <s v="3102077533"/>
    <s v="200015210970"/>
    <s v="0010"/>
    <s v="0060"/>
    <s v="R1"/>
    <s v="10-60"/>
    <x v="0"/>
    <x v="1"/>
    <n v="10514"/>
    <x v="1"/>
  </r>
  <r>
    <s v="13290630490"/>
    <s v="25161INV01BG"/>
    <s v="FA"/>
    <s v="R4"/>
    <d v="2025-06-10T00:00:00"/>
    <s v=""/>
    <s v="3106"/>
    <x v="0"/>
    <s v="10469"/>
    <s v="0"/>
    <n v="-5"/>
    <s v=""/>
    <n v="-5"/>
    <s v="USD"/>
    <s v="O1"/>
    <s v="USMO6561320480"/>
    <s v="1329063049010469"/>
    <s v=""/>
    <s v="BATCH_ID"/>
    <d v="2025-06-10T00:00:00"/>
    <d v="2025-06-11T00:00:00"/>
    <n v="0"/>
    <s v=""/>
    <s v=""/>
    <s v="3102077301"/>
    <s v="200015211069"/>
    <s v="0010"/>
    <s v="0060"/>
    <s v="R1"/>
    <s v="10-60"/>
    <x v="0"/>
    <x v="0"/>
    <n v="10469"/>
    <x v="2"/>
  </r>
  <r>
    <s v="13290630490"/>
    <s v="25161INV01BG"/>
    <s v="FA"/>
    <s v="R4"/>
    <d v="2025-06-10T00:00:00"/>
    <s v=""/>
    <s v="3106"/>
    <x v="1"/>
    <s v="10514"/>
    <s v="0"/>
    <n v="-5"/>
    <s v=""/>
    <n v="-5"/>
    <s v="USD"/>
    <s v="O1"/>
    <s v="USMO6561320480"/>
    <s v="1329063049010514"/>
    <s v=""/>
    <s v="BATCH_ID"/>
    <d v="2025-06-10T00:00:00"/>
    <d v="2025-06-11T00:00:00"/>
    <n v="0"/>
    <s v=""/>
    <s v=""/>
    <s v="3102077303"/>
    <s v="200015211069"/>
    <s v="0010"/>
    <s v="0060"/>
    <s v="R1"/>
    <s v="10-60"/>
    <x v="0"/>
    <x v="1"/>
    <n v="10514"/>
    <x v="1"/>
  </r>
  <r>
    <s v="13290630584"/>
    <s v="25161INV01BG"/>
    <s v="FA"/>
    <s v="R4"/>
    <d v="2025-06-10T00:00:00"/>
    <s v=""/>
    <s v="3106"/>
    <x v="0"/>
    <s v="10469"/>
    <s v="0"/>
    <n v="-5"/>
    <s v=""/>
    <n v="-5"/>
    <s v="USD"/>
    <s v="O1"/>
    <s v="USMO6561326380"/>
    <s v="1329063058410469"/>
    <s v=""/>
    <s v="BATCH_ID"/>
    <d v="2025-06-10T00:00:00"/>
    <d v="2025-06-11T00:00:00"/>
    <n v="0"/>
    <s v=""/>
    <s v=""/>
    <s v="3102221819"/>
    <s v="200015910694"/>
    <s v="0010"/>
    <s v="0060"/>
    <s v="R1"/>
    <s v="10-60"/>
    <x v="0"/>
    <x v="0"/>
    <n v="10469"/>
    <x v="2"/>
  </r>
  <r>
    <s v="13290630584"/>
    <s v="25161INV01BG"/>
    <s v="FA"/>
    <s v="R4"/>
    <d v="2025-06-10T00:00:00"/>
    <s v=""/>
    <s v="3106"/>
    <x v="1"/>
    <s v="10514"/>
    <s v="0"/>
    <n v="-5"/>
    <s v=""/>
    <n v="-5"/>
    <s v="USD"/>
    <s v="O1"/>
    <s v="USMO6561326380"/>
    <s v="1329063058410514"/>
    <s v=""/>
    <s v="BATCH_ID"/>
    <d v="2025-06-10T00:00:00"/>
    <d v="2025-06-11T00:00:00"/>
    <n v="0"/>
    <s v=""/>
    <s v=""/>
    <s v="3102221820"/>
    <s v="200015910694"/>
    <s v="0010"/>
    <s v="0060"/>
    <s v="R1"/>
    <s v="10-60"/>
    <x v="0"/>
    <x v="1"/>
    <n v="10514"/>
    <x v="1"/>
  </r>
  <r>
    <s v="13290630592"/>
    <s v="25161INV01BG"/>
    <s v="FA"/>
    <s v="R4"/>
    <d v="2025-06-10T00:00:00"/>
    <s v=""/>
    <s v="3106"/>
    <x v="1"/>
    <s v="10514"/>
    <s v="0"/>
    <n v="-5"/>
    <s v=""/>
    <n v="-5"/>
    <s v="USD"/>
    <s v="O1"/>
    <s v="USMO6561332210"/>
    <s v="1329063059210514"/>
    <s v=""/>
    <s v="BATCH_ID"/>
    <d v="2025-06-10T00:00:00"/>
    <d v="2025-06-11T00:00:00"/>
    <n v="0"/>
    <s v=""/>
    <s v=""/>
    <s v="3102222983"/>
    <s v="200015915453"/>
    <s v="0010"/>
    <s v="0060"/>
    <s v="R1"/>
    <s v="10-60"/>
    <x v="0"/>
    <x v="1"/>
    <n v="10514"/>
    <x v="1"/>
  </r>
  <r>
    <s v="13290630592"/>
    <s v="25161INV01BG"/>
    <s v="FA"/>
    <s v="R4"/>
    <d v="2025-06-10T00:00:00"/>
    <s v=""/>
    <s v="3106"/>
    <x v="0"/>
    <s v="10469"/>
    <s v="0"/>
    <n v="-5"/>
    <s v=""/>
    <n v="-5"/>
    <s v="USD"/>
    <s v="O1"/>
    <s v="USMO6561332210"/>
    <s v="1329063059210469"/>
    <s v=""/>
    <s v="BATCH_ID"/>
    <d v="2025-06-10T00:00:00"/>
    <d v="2025-06-11T00:00:00"/>
    <n v="0"/>
    <s v=""/>
    <s v=""/>
    <s v="3102222982"/>
    <s v="200015915453"/>
    <s v="0010"/>
    <s v="0060"/>
    <s v="R1"/>
    <s v="10-60"/>
    <x v="0"/>
    <x v="0"/>
    <n v="10469"/>
    <x v="2"/>
  </r>
  <r>
    <s v="13290630593"/>
    <s v="25161INV01BG"/>
    <s v="FA"/>
    <s v="R4"/>
    <d v="2025-06-10T00:00:00"/>
    <s v=""/>
    <s v="3106"/>
    <x v="0"/>
    <s v="10469"/>
    <s v="0"/>
    <n v="-5"/>
    <s v=""/>
    <n v="-5"/>
    <s v="USD"/>
    <s v="O1"/>
    <s v="USMO6561316230"/>
    <s v="1329063059310469"/>
    <s v=""/>
    <s v="BATCH_ID"/>
    <d v="2025-06-10T00:00:00"/>
    <d v="2025-06-11T00:00:00"/>
    <n v="0"/>
    <s v=""/>
    <s v=""/>
    <s v="3102221208"/>
    <s v="200015910397"/>
    <s v="0010"/>
    <s v="0060"/>
    <s v="C1"/>
    <s v="10-60"/>
    <x v="0"/>
    <x v="0"/>
    <n v="10469"/>
    <x v="2"/>
  </r>
  <r>
    <s v="13290630593"/>
    <s v="25161INV01BG"/>
    <s v="FA"/>
    <s v="R4"/>
    <d v="2025-06-10T00:00:00"/>
    <s v=""/>
    <s v="3106"/>
    <x v="1"/>
    <s v="10514"/>
    <s v="0"/>
    <n v="-5"/>
    <s v=""/>
    <n v="-5"/>
    <s v="USD"/>
    <s v="O1"/>
    <s v="USMO6561316230"/>
    <s v="1329063059310514"/>
    <s v=""/>
    <s v="BATCH_ID"/>
    <d v="2025-06-10T00:00:00"/>
    <d v="2025-06-11T00:00:00"/>
    <n v="0"/>
    <s v=""/>
    <s v=""/>
    <s v="3102221209"/>
    <s v="200015910397"/>
    <s v="0010"/>
    <s v="0060"/>
    <s v="C1"/>
    <s v="10-60"/>
    <x v="0"/>
    <x v="1"/>
    <n v="10514"/>
    <x v="1"/>
  </r>
  <r>
    <s v="13290630599"/>
    <s v="25161INV01BG"/>
    <s v="FA"/>
    <s v="R4"/>
    <d v="2025-06-10T00:00:00"/>
    <s v=""/>
    <s v="3106"/>
    <x v="1"/>
    <s v="10514"/>
    <s v="0"/>
    <n v="-5"/>
    <s v=""/>
    <n v="-5"/>
    <s v="USD"/>
    <s v="O1"/>
    <s v="USMO6561313900"/>
    <s v="1329063059910514"/>
    <s v=""/>
    <s v="BATCH_ID"/>
    <d v="2025-06-10T00:00:00"/>
    <d v="2025-06-11T00:00:00"/>
    <n v="0"/>
    <s v=""/>
    <s v=""/>
    <s v="3102221827"/>
    <s v="200015912443"/>
    <s v="0010"/>
    <s v="0060"/>
    <s v="R1"/>
    <s v="10-60"/>
    <x v="0"/>
    <x v="1"/>
    <n v="10514"/>
    <x v="1"/>
  </r>
  <r>
    <s v="13290632143"/>
    <s v="25163INV01AB"/>
    <s v="FA"/>
    <s v="R4"/>
    <d v="2025-06-12T00:00:00"/>
    <s v=""/>
    <s v="3106"/>
    <x v="0"/>
    <s v="10719"/>
    <s v="0"/>
    <n v="-5"/>
    <s v=""/>
    <n v="-5"/>
    <s v="USD"/>
    <s v="O1"/>
    <s v="USMO6560522210"/>
    <s v="1329063214310719"/>
    <s v=""/>
    <s v="BATCH_ID"/>
    <d v="2025-06-12T00:00:00"/>
    <d v="2025-06-13T00:00:00"/>
    <n v="0"/>
    <s v=""/>
    <s v=""/>
    <s v="3101717746"/>
    <s v="200013361502"/>
    <s v="0010"/>
    <s v="0060"/>
    <s v="R1"/>
    <s v="10-60"/>
    <x v="0"/>
    <x v="0"/>
    <n v="10719"/>
    <x v="0"/>
  </r>
  <r>
    <s v="13290632238"/>
    <s v="25163INV01A8"/>
    <s v="FA"/>
    <s v="R4"/>
    <d v="2025-06-12T00:00:00"/>
    <s v=""/>
    <s v="3106"/>
    <x v="1"/>
    <s v="10514"/>
    <s v="0"/>
    <n v="-19.02"/>
    <s v=""/>
    <n v="-19.02"/>
    <s v="USD"/>
    <s v="O1"/>
    <s v="USMO6561313560"/>
    <s v="1329063223810514"/>
    <s v=""/>
    <s v="BATCH_ID"/>
    <d v="2025-06-12T00:00:00"/>
    <d v="2025-06-13T00:00:00"/>
    <n v="0"/>
    <s v=""/>
    <s v=""/>
    <s v="3101544505"/>
    <s v="200014109579"/>
    <s v="0010"/>
    <s v="0060"/>
    <s v="R1"/>
    <s v="10-60"/>
    <x v="0"/>
    <x v="1"/>
    <n v="10514"/>
    <x v="1"/>
  </r>
  <r>
    <s v="13290632238"/>
    <s v="25163INV01A8"/>
    <s v="FA"/>
    <s v="R4"/>
    <d v="2025-06-12T00:00:00"/>
    <s v=""/>
    <s v="3106"/>
    <x v="0"/>
    <s v="10469"/>
    <s v="0"/>
    <n v="-7.72"/>
    <s v=""/>
    <n v="-7.72"/>
    <s v="USD"/>
    <s v="O1"/>
    <s v="USMO6561313560"/>
    <s v="1329063223810469"/>
    <s v=""/>
    <s v="BATCH_ID"/>
    <d v="2025-06-12T00:00:00"/>
    <d v="2025-06-13T00:00:00"/>
    <n v="0"/>
    <s v=""/>
    <s v=""/>
    <s v="3101544408"/>
    <s v="200014109579"/>
    <s v="0010"/>
    <s v="0060"/>
    <s v="R1"/>
    <s v="10-60"/>
    <x v="0"/>
    <x v="0"/>
    <n v="10469"/>
    <x v="2"/>
  </r>
  <r>
    <s v="13290632249"/>
    <s v="25163INV01AB"/>
    <s v="FA"/>
    <s v="R4"/>
    <d v="2025-06-12T00:00:00"/>
    <s v=""/>
    <s v="3106"/>
    <x v="0"/>
    <s v="10719"/>
    <s v="0"/>
    <n v="-5"/>
    <s v=""/>
    <n v="-5"/>
    <s v="USD"/>
    <s v="O1"/>
    <s v="USMO6560524350"/>
    <s v="1329063224910719"/>
    <s v=""/>
    <s v="BATCH_ID"/>
    <d v="2025-06-12T00:00:00"/>
    <d v="2025-06-13T00:00:00"/>
    <n v="0"/>
    <s v=""/>
    <s v=""/>
    <s v="3101538393"/>
    <s v="200013381831"/>
    <s v="0010"/>
    <s v="0060"/>
    <s v="R1"/>
    <s v="10-60"/>
    <x v="0"/>
    <x v="0"/>
    <n v="10719"/>
    <x v="0"/>
  </r>
  <r>
    <s v="13290632383"/>
    <s v="25163INV01A8"/>
    <s v="FA"/>
    <s v="R4"/>
    <d v="2025-06-12T00:00:00"/>
    <s v=""/>
    <s v="3106"/>
    <x v="0"/>
    <s v="10719"/>
    <s v="0"/>
    <n v="-5"/>
    <s v=""/>
    <n v="-5"/>
    <s v="USD"/>
    <s v="O1"/>
    <s v="USMO6560511020"/>
    <s v="1329063238310719"/>
    <s v=""/>
    <s v="BATCH_ID"/>
    <d v="2025-06-12T00:00:00"/>
    <d v="2025-06-13T00:00:00"/>
    <n v="0"/>
    <s v=""/>
    <s v=""/>
    <s v="3101540816"/>
    <s v="200014111914"/>
    <s v="0010"/>
    <s v="0060"/>
    <s v="C1"/>
    <s v="10-60"/>
    <x v="0"/>
    <x v="0"/>
    <n v="10719"/>
    <x v="0"/>
  </r>
  <r>
    <s v="13290633643"/>
    <s v="25168INV01AL"/>
    <s v="FA"/>
    <s v="R4"/>
    <d v="2025-06-17T00:00:00"/>
    <s v=""/>
    <s v="3106"/>
    <x v="0"/>
    <s v="10469"/>
    <s v="0"/>
    <n v="-5"/>
    <s v=""/>
    <n v="-5"/>
    <s v="USD"/>
    <s v="O1"/>
    <s v="USMO6561312250"/>
    <s v="1329063364310469"/>
    <s v=""/>
    <s v="BATCH_ID"/>
    <d v="2025-06-17T00:00:00"/>
    <d v="2025-06-18T00:00:00"/>
    <n v="0"/>
    <s v=""/>
    <s v=""/>
    <s v="3101502104"/>
    <s v="200012621369"/>
    <s v="0010"/>
    <s v="0060"/>
    <s v="R1"/>
    <s v="10-60"/>
    <x v="0"/>
    <x v="0"/>
    <n v="10469"/>
    <x v="2"/>
  </r>
  <r>
    <s v="13290633643"/>
    <s v="25168INV01AL"/>
    <s v="FA"/>
    <s v="R4"/>
    <d v="2025-06-17T00:00:00"/>
    <s v=""/>
    <s v="3106"/>
    <x v="1"/>
    <s v="10514"/>
    <s v="0"/>
    <n v="-5"/>
    <s v=""/>
    <n v="-5"/>
    <s v="USD"/>
    <s v="O1"/>
    <s v="USMO6561312250"/>
    <s v="1329063364310514"/>
    <s v=""/>
    <s v="BATCH_ID"/>
    <d v="2025-06-17T00:00:00"/>
    <d v="2025-06-18T00:00:00"/>
    <n v="0"/>
    <s v=""/>
    <s v=""/>
    <s v="3101501914"/>
    <s v="200012621369"/>
    <s v="0010"/>
    <s v="0060"/>
    <s v="R1"/>
    <s v="10-60"/>
    <x v="0"/>
    <x v="1"/>
    <n v="10514"/>
    <x v="1"/>
  </r>
  <r>
    <s v="13290633723"/>
    <s v="25168INV01AL"/>
    <s v="FA"/>
    <s v="R4"/>
    <d v="2025-06-17T00:00:00"/>
    <s v=""/>
    <s v="3106"/>
    <x v="1"/>
    <s v="10720"/>
    <s v="0"/>
    <n v="-5"/>
    <s v=""/>
    <n v="-5"/>
    <s v="USD"/>
    <s v="O1"/>
    <s v="USMO6370120281"/>
    <s v="1329063372310720"/>
    <s v=""/>
    <s v="BATCH_ID"/>
    <d v="2025-06-17T00:00:00"/>
    <d v="2025-06-18T00:00:00"/>
    <n v="0"/>
    <s v=""/>
    <s v=""/>
    <s v="3101555583"/>
    <s v="200014004929"/>
    <s v="0010"/>
    <s v="0060"/>
    <s v="R1"/>
    <s v="10-60"/>
    <x v="0"/>
    <x v="1"/>
    <n v="10720"/>
    <x v="3"/>
  </r>
  <r>
    <s v="13290637021"/>
    <s v="25169INV01BA"/>
    <s v="FA"/>
    <s v="R4"/>
    <d v="2025-06-18T00:00:00"/>
    <s v=""/>
    <s v="3106"/>
    <x v="0"/>
    <s v="10719"/>
    <s v="0"/>
    <n v="-5"/>
    <s v=""/>
    <n v="-5"/>
    <s v="USD"/>
    <s v="O1"/>
    <s v="USMO6560522510"/>
    <s v="1329063702110719"/>
    <s v=""/>
    <s v="BATCH_ID"/>
    <d v="2025-06-18T00:00:00"/>
    <d v="2025-06-19T00:00:00"/>
    <n v="0"/>
    <s v=""/>
    <s v=""/>
    <s v="3101507305"/>
    <s v="200011930993"/>
    <s v="0010"/>
    <s v="0060"/>
    <s v="R1"/>
    <s v="10-60"/>
    <x v="0"/>
    <x v="0"/>
    <n v="10719"/>
    <x v="0"/>
  </r>
  <r>
    <s v="13290637056"/>
    <s v="25169INV01BA"/>
    <s v="FA"/>
    <s v="R4"/>
    <d v="2025-06-18T00:00:00"/>
    <s v=""/>
    <s v="3106"/>
    <x v="0"/>
    <s v="10719"/>
    <s v="0"/>
    <n v="-5"/>
    <s v=""/>
    <n v="-5"/>
    <s v="USD"/>
    <s v="O1"/>
    <s v="USMO6565351991"/>
    <s v="1329063705610719"/>
    <s v=""/>
    <s v="BATCH_ID"/>
    <d v="2025-06-18T00:00:00"/>
    <d v="2025-06-19T00:00:00"/>
    <n v="0"/>
    <s v=""/>
    <s v=""/>
    <s v="3101557114"/>
    <s v="200011923667"/>
    <s v="0010"/>
    <s v="0060"/>
    <s v="R1"/>
    <s v="10-60"/>
    <x v="0"/>
    <x v="0"/>
    <n v="10719"/>
    <x v="0"/>
  </r>
  <r>
    <s v="13290637069"/>
    <s v="25169INV01AW"/>
    <s v="FA"/>
    <s v="R4"/>
    <d v="2025-06-18T00:00:00"/>
    <s v=""/>
    <s v="3106"/>
    <x v="0"/>
    <s v="10719"/>
    <s v="0"/>
    <n v="-5"/>
    <s v=""/>
    <n v="-5"/>
    <s v="USD"/>
    <s v="O1"/>
    <s v="USMO6574096730"/>
    <s v="1329063706910719"/>
    <s v=""/>
    <s v="BATCH_ID"/>
    <d v="2025-06-18T00:00:00"/>
    <d v="2025-06-19T00:00:00"/>
    <n v="0"/>
    <s v=""/>
    <s v=""/>
    <s v="3101559099"/>
    <s v="200012361628"/>
    <s v="0010"/>
    <s v="0060"/>
    <s v="R1"/>
    <s v="10-60"/>
    <x v="0"/>
    <x v="0"/>
    <n v="10719"/>
    <x v="0"/>
  </r>
  <r>
    <s v="13290637141"/>
    <s v="25169INV01AX"/>
    <s v="FA"/>
    <s v="R4"/>
    <d v="2025-06-18T00:00:00"/>
    <s v=""/>
    <s v="3106"/>
    <x v="0"/>
    <s v="10719"/>
    <s v="0"/>
    <n v="-5"/>
    <s v=""/>
    <n v="-5"/>
    <s v="USD"/>
    <s v="O1"/>
    <s v="USMO6574092091"/>
    <s v="1329063714110719"/>
    <s v=""/>
    <s v="BATCH_ID"/>
    <d v="2025-06-18T00:00:00"/>
    <d v="2025-06-19T00:00:00"/>
    <n v="0"/>
    <s v=""/>
    <s v=""/>
    <s v="3101619207"/>
    <s v="200013052382"/>
    <s v="0010"/>
    <s v="0060"/>
    <s v="R1"/>
    <s v="10-60"/>
    <x v="0"/>
    <x v="0"/>
    <n v="10719"/>
    <x v="0"/>
  </r>
  <r>
    <s v="13290637144"/>
    <s v="25169INV01AX"/>
    <s v="FA"/>
    <s v="R4"/>
    <d v="2025-06-18T00:00:00"/>
    <s v=""/>
    <s v="3106"/>
    <x v="1"/>
    <s v="10514"/>
    <s v="0"/>
    <n v="-13.46"/>
    <s v=""/>
    <n v="-13.46"/>
    <s v="USD"/>
    <s v="O1"/>
    <s v="USMO6561322850"/>
    <s v="1329063714410514"/>
    <s v=""/>
    <s v="BATCH_ID"/>
    <d v="2025-06-18T00:00:00"/>
    <d v="2025-06-19T00:00:00"/>
    <n v="0"/>
    <s v=""/>
    <s v=""/>
    <s v="3101603098"/>
    <s v="200013066739"/>
    <s v="0010"/>
    <s v="0060"/>
    <s v="R1"/>
    <s v="10-60"/>
    <x v="0"/>
    <x v="1"/>
    <n v="10514"/>
    <x v="1"/>
  </r>
  <r>
    <s v="13290637144"/>
    <s v="25169INV01AX"/>
    <s v="FA"/>
    <s v="R4"/>
    <d v="2025-06-18T00:00:00"/>
    <s v=""/>
    <s v="3106"/>
    <x v="0"/>
    <s v="10469"/>
    <s v="0"/>
    <n v="-8.8800000000000008"/>
    <s v=""/>
    <n v="-8.8800000000000008"/>
    <s v="USD"/>
    <s v="O1"/>
    <s v="USMO6561322850"/>
    <s v="1329063714410469"/>
    <s v=""/>
    <s v="BATCH_ID"/>
    <d v="2025-06-18T00:00:00"/>
    <d v="2025-06-19T00:00:00"/>
    <n v="0"/>
    <s v=""/>
    <s v=""/>
    <s v="3101604348"/>
    <s v="200013066739"/>
    <s v="0010"/>
    <s v="0060"/>
    <s v="R1"/>
    <s v="10-60"/>
    <x v="0"/>
    <x v="0"/>
    <n v="10469"/>
    <x v="2"/>
  </r>
  <r>
    <s v="13290637176"/>
    <s v="25169INV01AX"/>
    <s v="FA"/>
    <s v="R4"/>
    <d v="2025-06-18T00:00:00"/>
    <s v=""/>
    <s v="3106"/>
    <x v="0"/>
    <s v="10469"/>
    <s v="0"/>
    <n v="-5"/>
    <s v=""/>
    <n v="-5"/>
    <s v="USD"/>
    <s v="O1"/>
    <s v="USMO6561318170"/>
    <s v="1329063717610469"/>
    <s v=""/>
    <s v="BATCH_ID"/>
    <d v="2025-06-18T00:00:00"/>
    <d v="2025-06-19T00:00:00"/>
    <n v="0"/>
    <s v=""/>
    <s v=""/>
    <s v="3101627564"/>
    <s v="200013054602"/>
    <s v="0010"/>
    <s v="0060"/>
    <s v="R1"/>
    <s v="10-60"/>
    <x v="0"/>
    <x v="0"/>
    <n v="10469"/>
    <x v="2"/>
  </r>
  <r>
    <s v="13290637176"/>
    <s v="25169INV01AX"/>
    <s v="FA"/>
    <s v="R4"/>
    <d v="2025-06-18T00:00:00"/>
    <s v=""/>
    <s v="3106"/>
    <x v="1"/>
    <s v="10514"/>
    <s v="0"/>
    <n v="-5"/>
    <s v=""/>
    <n v="-5"/>
    <s v="USD"/>
    <s v="O1"/>
    <s v="USMO6561318170"/>
    <s v="1329063717610514"/>
    <s v=""/>
    <s v="BATCH_ID"/>
    <d v="2025-06-18T00:00:00"/>
    <d v="2025-06-19T00:00:00"/>
    <n v="0"/>
    <s v=""/>
    <s v=""/>
    <s v="3101627468"/>
    <s v="200013054602"/>
    <s v="0010"/>
    <s v="0060"/>
    <s v="R1"/>
    <s v="10-60"/>
    <x v="0"/>
    <x v="1"/>
    <n v="10514"/>
    <x v="1"/>
  </r>
  <r>
    <s v="13290637269"/>
    <s v="25169INV01AX"/>
    <s v="FA"/>
    <s v="R4"/>
    <d v="2025-06-18T00:00:00"/>
    <s v=""/>
    <s v="3106"/>
    <x v="0"/>
    <s v="10719"/>
    <s v="0"/>
    <n v="-5"/>
    <s v=""/>
    <n v="-5"/>
    <s v="USD"/>
    <s v="O1"/>
    <s v="USMO6560526560"/>
    <s v="1329063726910719"/>
    <s v=""/>
    <s v="BATCH_ID"/>
    <d v="2025-06-18T00:00:00"/>
    <d v="2025-06-19T00:00:00"/>
    <n v="0"/>
    <s v=""/>
    <s v=""/>
    <s v="3101638301"/>
    <s v="200013061961"/>
    <s v="0010"/>
    <s v="0060"/>
    <s v="R1"/>
    <s v="10-60"/>
    <x v="0"/>
    <x v="0"/>
    <n v="10719"/>
    <x v="0"/>
  </r>
  <r>
    <s v="13290637603"/>
    <s v="25169INV01AX"/>
    <s v="FA"/>
    <s v="R4"/>
    <d v="2025-06-18T00:00:00"/>
    <s v=""/>
    <s v="3106"/>
    <x v="1"/>
    <s v="10514"/>
    <s v="0"/>
    <n v="-5"/>
    <s v=""/>
    <n v="-5"/>
    <s v="USD"/>
    <s v="O1"/>
    <s v="USMO6561313930"/>
    <s v="1329063760310514"/>
    <s v=""/>
    <s v="BATCH_ID"/>
    <d v="2025-06-18T00:00:00"/>
    <d v="2025-06-19T00:00:00"/>
    <n v="0"/>
    <s v=""/>
    <s v=""/>
    <s v="3101477218"/>
    <s v="200014519892"/>
    <s v="0010"/>
    <s v="0060"/>
    <s v="R1"/>
    <s v="10-60"/>
    <x v="0"/>
    <x v="1"/>
    <n v="10514"/>
    <x v="1"/>
  </r>
  <r>
    <s v="13290637603"/>
    <s v="25169INV01AX"/>
    <s v="FA"/>
    <s v="R4"/>
    <d v="2025-06-18T00:00:00"/>
    <s v=""/>
    <s v="3106"/>
    <x v="0"/>
    <s v="10469"/>
    <s v="0"/>
    <n v="-5"/>
    <s v=""/>
    <n v="-5"/>
    <s v="USD"/>
    <s v="O1"/>
    <s v="USMO6561313930"/>
    <s v="1329063760310469"/>
    <s v=""/>
    <s v="BATCH_ID"/>
    <d v="2025-06-18T00:00:00"/>
    <d v="2025-06-19T00:00:00"/>
    <n v="0"/>
    <s v=""/>
    <s v=""/>
    <s v="3101477024"/>
    <s v="200014519892"/>
    <s v="0010"/>
    <s v="0060"/>
    <s v="R1"/>
    <s v="10-60"/>
    <x v="0"/>
    <x v="0"/>
    <n v="10469"/>
    <x v="2"/>
  </r>
  <r>
    <s v="13290638230"/>
    <s v="25169INV01AX"/>
    <s v="FA"/>
    <s v="R4"/>
    <d v="2025-06-18T00:00:00"/>
    <s v=""/>
    <s v="3106"/>
    <x v="0"/>
    <s v="10719"/>
    <s v="0"/>
    <n v="-5"/>
    <s v=""/>
    <n v="-5"/>
    <s v="USD"/>
    <s v="O1"/>
    <s v="USMO6574092031"/>
    <s v="1329063823010719"/>
    <s v=""/>
    <s v="BATCH_ID"/>
    <d v="2025-06-18T00:00:00"/>
    <d v="2025-06-19T00:00:00"/>
    <n v="0"/>
    <s v=""/>
    <s v=""/>
    <s v="3102273704"/>
    <s v="200016180925"/>
    <s v="0010"/>
    <s v="0060"/>
    <s v="R1"/>
    <s v="10-60"/>
    <x v="0"/>
    <x v="0"/>
    <n v="10719"/>
    <x v="0"/>
  </r>
  <r>
    <s v="13290639166"/>
    <s v="25171INV01A4"/>
    <s v="FA"/>
    <s v="R4"/>
    <d v="2025-06-20T00:00:00"/>
    <s v=""/>
    <s v="3106"/>
    <x v="0"/>
    <s v="10719"/>
    <s v="0"/>
    <n v="-12.66"/>
    <s v=""/>
    <n v="-12.66"/>
    <s v="USD"/>
    <s v="O1"/>
    <s v="USMO6560521560"/>
    <s v="1329063916610719"/>
    <s v=""/>
    <s v="BATCH_ID"/>
    <d v="2025-06-20T00:00:00"/>
    <d v="2025-06-23T00:00:00"/>
    <n v="0"/>
    <s v=""/>
    <s v=""/>
    <s v="3101667175"/>
    <s v="200011004559"/>
    <s v="0010"/>
    <s v="0060"/>
    <s v="R1"/>
    <s v="10-60"/>
    <x v="0"/>
    <x v="0"/>
    <n v="10719"/>
    <x v="0"/>
  </r>
  <r>
    <s v="13290639210"/>
    <s v="25171INV01A4"/>
    <s v="FA"/>
    <s v="R4"/>
    <d v="2025-06-20T00:00:00"/>
    <s v=""/>
    <s v="3106"/>
    <x v="0"/>
    <s v="10719"/>
    <s v="0"/>
    <n v="-5"/>
    <s v=""/>
    <n v="-5"/>
    <s v="USD"/>
    <s v="O1"/>
    <s v="USMO6560518380"/>
    <s v="1329063921010719"/>
    <s v=""/>
    <s v="BATCH_ID"/>
    <d v="2025-06-20T00:00:00"/>
    <d v="2025-06-23T00:00:00"/>
    <n v="0"/>
    <s v=""/>
    <s v=""/>
    <s v="3101562160"/>
    <s v="200012916207"/>
    <s v="0010"/>
    <s v="0060"/>
    <s v="R1"/>
    <s v="10-60"/>
    <x v="0"/>
    <x v="0"/>
    <n v="10719"/>
    <x v="0"/>
  </r>
  <r>
    <s v="13290639247"/>
    <s v="25171INV01A4"/>
    <s v="FA"/>
    <s v="R4"/>
    <d v="2025-06-20T00:00:00"/>
    <s v=""/>
    <s v="3106"/>
    <x v="0"/>
    <s v="10719"/>
    <s v="0"/>
    <n v="-5"/>
    <s v=""/>
    <n v="-5"/>
    <s v="USD"/>
    <s v="O1"/>
    <s v="USMO6560520970"/>
    <s v="1329063924710719"/>
    <s v=""/>
    <s v="BATCH_ID"/>
    <d v="2025-06-20T00:00:00"/>
    <d v="2025-06-23T00:00:00"/>
    <n v="0"/>
    <s v=""/>
    <s v=""/>
    <s v="3101549473"/>
    <s v="200012900961"/>
    <s v="0010"/>
    <s v="0060"/>
    <s v="R1"/>
    <s v="10-60"/>
    <x v="0"/>
    <x v="0"/>
    <n v="10719"/>
    <x v="0"/>
  </r>
  <r>
    <s v="13290639297"/>
    <s v="25171INV01A4"/>
    <s v="FA"/>
    <s v="R4"/>
    <d v="2025-06-20T00:00:00"/>
    <s v=""/>
    <s v="3106"/>
    <x v="0"/>
    <s v="10719"/>
    <s v="0"/>
    <n v="-7.91"/>
    <s v=""/>
    <n v="-7.91"/>
    <s v="USD"/>
    <s v="O1"/>
    <s v="USMO6301622100"/>
    <s v="1329063929710719"/>
    <s v=""/>
    <s v="BATCH_ID"/>
    <d v="2025-06-20T00:00:00"/>
    <d v="2025-06-23T00:00:00"/>
    <n v="0"/>
    <s v=""/>
    <s v=""/>
    <s v="3101548922"/>
    <s v="200014713149"/>
    <s v="0010"/>
    <s v="0060"/>
    <s v="R1"/>
    <s v="10-60"/>
    <x v="0"/>
    <x v="0"/>
    <n v="10719"/>
    <x v="0"/>
  </r>
  <r>
    <s v="13290639314"/>
    <s v="25171INV01A4"/>
    <s v="FA"/>
    <s v="R4"/>
    <d v="2025-06-20T00:00:00"/>
    <s v=""/>
    <s v="3106"/>
    <x v="0"/>
    <s v="10719"/>
    <s v="0"/>
    <n v="-5"/>
    <s v=""/>
    <n v="-5"/>
    <s v="USD"/>
    <s v="O1"/>
    <s v="USMO6301622240"/>
    <s v="1329063931410719"/>
    <s v=""/>
    <s v="BATCH_ID"/>
    <d v="2025-06-20T00:00:00"/>
    <d v="2025-06-23T00:00:00"/>
    <n v="0"/>
    <s v=""/>
    <s v=""/>
    <s v="3101507863"/>
    <s v="200014704155"/>
    <s v="0010"/>
    <s v="0060"/>
    <s v="R1"/>
    <s v="10-60"/>
    <x v="0"/>
    <x v="0"/>
    <n v="10719"/>
    <x v="0"/>
  </r>
  <r>
    <s v="13290640076"/>
    <s v="25174INV01BC"/>
    <s v="FA"/>
    <s v="R4"/>
    <d v="2025-06-23T00:00:00"/>
    <s v=""/>
    <s v="3106"/>
    <x v="0"/>
    <s v="10469"/>
    <s v="0"/>
    <n v="-5.32"/>
    <s v=""/>
    <n v="-5.32"/>
    <s v="USD"/>
    <s v="O1"/>
    <s v="USMO6561324020"/>
    <s v="1329064007610469"/>
    <s v=""/>
    <s v="BATCH_ID"/>
    <d v="2025-06-23T00:00:00"/>
    <d v="2025-06-24T00:00:00"/>
    <n v="0"/>
    <s v=""/>
    <s v=""/>
    <s v="3102201807"/>
    <s v="200015818244"/>
    <s v="0010"/>
    <s v="0060"/>
    <s v="R1"/>
    <s v="10-60"/>
    <x v="0"/>
    <x v="0"/>
    <n v="10469"/>
    <x v="2"/>
  </r>
  <r>
    <s v="13290640076"/>
    <s v="25174INV01BC"/>
    <s v="FA"/>
    <s v="R4"/>
    <d v="2025-06-23T00:00:00"/>
    <s v=""/>
    <s v="3106"/>
    <x v="1"/>
    <s v="10514"/>
    <s v="0"/>
    <n v="-7.85"/>
    <s v=""/>
    <n v="-7.85"/>
    <s v="USD"/>
    <s v="O1"/>
    <s v="USMO6561324020"/>
    <s v="1329064007610514"/>
    <s v=""/>
    <s v="BATCH_ID"/>
    <d v="2025-06-23T00:00:00"/>
    <d v="2025-06-24T00:00:00"/>
    <n v="0"/>
    <s v=""/>
    <s v=""/>
    <s v="3102201808"/>
    <s v="200015818244"/>
    <s v="0010"/>
    <s v="0060"/>
    <s v="R1"/>
    <s v="10-60"/>
    <x v="0"/>
    <x v="1"/>
    <n v="10514"/>
    <x v="1"/>
  </r>
  <r>
    <s v="13290640087"/>
    <s v="25174INV01BC"/>
    <s v="FA"/>
    <s v="R4"/>
    <d v="2025-06-23T00:00:00"/>
    <s v=""/>
    <s v="3106"/>
    <x v="0"/>
    <s v="10719"/>
    <s v="0"/>
    <n v="-5"/>
    <s v=""/>
    <n v="-5"/>
    <s v="USD"/>
    <s v="O1"/>
    <s v="USMO6570574020"/>
    <s v="1329064008710719"/>
    <s v=""/>
    <s v="BATCH_ID"/>
    <d v="2025-06-23T00:00:00"/>
    <d v="2025-06-24T00:00:00"/>
    <n v="0"/>
    <s v=""/>
    <s v=""/>
    <s v="3102202039"/>
    <s v="200015818764"/>
    <s v="0010"/>
    <s v="0060"/>
    <s v="R1"/>
    <s v="10-60"/>
    <x v="0"/>
    <x v="0"/>
    <n v="10719"/>
    <x v="0"/>
  </r>
  <r>
    <s v="13290640131"/>
    <s v="25174INV01BC"/>
    <s v="FA"/>
    <s v="R4"/>
    <d v="2025-06-23T00:00:00"/>
    <s v=""/>
    <s v="3106"/>
    <x v="0"/>
    <s v="10469"/>
    <s v="0"/>
    <n v="-5"/>
    <s v=""/>
    <n v="-5"/>
    <s v="USD"/>
    <s v="O1"/>
    <s v="USMO6561327570"/>
    <s v="1329064013110469"/>
    <s v=""/>
    <s v="BATCH_ID"/>
    <d v="2025-06-23T00:00:00"/>
    <d v="2025-06-24T00:00:00"/>
    <n v="0"/>
    <s v=""/>
    <s v=""/>
    <s v="3102204719"/>
    <s v="200015831387"/>
    <s v="0010"/>
    <s v="0060"/>
    <s v="R1"/>
    <s v="10-60"/>
    <x v="0"/>
    <x v="0"/>
    <n v="10469"/>
    <x v="2"/>
  </r>
  <r>
    <s v="13290640131"/>
    <s v="25174INV01BC"/>
    <s v="FA"/>
    <s v="R4"/>
    <d v="2025-06-23T00:00:00"/>
    <s v=""/>
    <s v="3106"/>
    <x v="1"/>
    <s v="10514"/>
    <s v="0"/>
    <n v="-5"/>
    <s v=""/>
    <n v="-5"/>
    <s v="USD"/>
    <s v="O1"/>
    <s v="USMO6561327570"/>
    <s v="1329064013110514"/>
    <s v=""/>
    <s v="BATCH_ID"/>
    <d v="2025-06-23T00:00:00"/>
    <d v="2025-06-24T00:00:00"/>
    <n v="0"/>
    <s v=""/>
    <s v=""/>
    <s v="3102204720"/>
    <s v="200015831387"/>
    <s v="0010"/>
    <s v="0060"/>
    <s v="R1"/>
    <s v="10-60"/>
    <x v="0"/>
    <x v="1"/>
    <n v="10514"/>
    <x v="1"/>
  </r>
  <r>
    <s v="13290642075"/>
    <s v="25176INV01AT"/>
    <s v="FA"/>
    <s v="R4"/>
    <d v="2025-06-25T00:00:00"/>
    <s v=""/>
    <s v="3106"/>
    <x v="0"/>
    <s v="10719"/>
    <s v="0"/>
    <n v="-5.0199999999999996"/>
    <s v=""/>
    <n v="-5.0199999999999996"/>
    <s v="USD"/>
    <s v="O1"/>
    <s v="USMO6485473350"/>
    <s v="1329064207510719"/>
    <s v=""/>
    <s v="BATCH_ID"/>
    <d v="2025-06-25T00:00:00"/>
    <d v="2025-06-26T00:00:00"/>
    <n v="0"/>
    <s v=""/>
    <s v=""/>
    <s v="3101511120"/>
    <s v="200011748726"/>
    <s v="0010"/>
    <s v="0060"/>
    <s v="R1"/>
    <s v="10-60"/>
    <x v="0"/>
    <x v="0"/>
    <n v="10719"/>
    <x v="0"/>
  </r>
  <r>
    <s v="13290642104"/>
    <s v="25176INV01AT"/>
    <s v="FA"/>
    <s v="R4"/>
    <d v="2025-06-25T00:00:00"/>
    <s v=""/>
    <s v="3106"/>
    <x v="0"/>
    <s v="10719"/>
    <s v="0"/>
    <n v="-5"/>
    <s v=""/>
    <n v="-5"/>
    <s v="USD"/>
    <s v="O1"/>
    <s v="USMO6485492140"/>
    <s v="1329064210410719"/>
    <s v=""/>
    <s v="BATCH_ID"/>
    <d v="2025-06-25T00:00:00"/>
    <d v="2025-06-26T00:00:00"/>
    <n v="0"/>
    <s v=""/>
    <s v=""/>
    <s v="3101675178"/>
    <s v="200011743073"/>
    <s v="0010"/>
    <s v="0060"/>
    <s v="R1"/>
    <s v="10-60"/>
    <x v="0"/>
    <x v="0"/>
    <n v="10719"/>
    <x v="0"/>
  </r>
  <r>
    <s v="13290642290"/>
    <s v="25176INV01AT"/>
    <s v="FA"/>
    <s v="R4"/>
    <d v="2025-06-25T00:00:00"/>
    <s v=""/>
    <s v="3106"/>
    <x v="0"/>
    <s v="10719"/>
    <s v="0"/>
    <n v="-5"/>
    <s v=""/>
    <n v="-5"/>
    <s v="USD"/>
    <s v="O1"/>
    <s v="USMO6485492370"/>
    <s v="1329064229010719"/>
    <s v=""/>
    <s v="BATCH_ID"/>
    <d v="2025-06-25T00:00:00"/>
    <d v="2025-06-26T00:00:00"/>
    <n v="0"/>
    <s v=""/>
    <s v=""/>
    <s v="3101671972"/>
    <s v="200011761240"/>
    <s v="0010"/>
    <s v="0060"/>
    <s v="R1"/>
    <s v="10-60"/>
    <x v="0"/>
    <x v="0"/>
    <n v="10719"/>
    <x v="0"/>
  </r>
  <r>
    <s v="13290642304"/>
    <s v="25176INV01AG"/>
    <s v="FA"/>
    <s v="R4"/>
    <d v="2025-06-25T00:00:00"/>
    <s v=""/>
    <s v="3106"/>
    <x v="0"/>
    <s v="10719"/>
    <s v="0"/>
    <n v="-5"/>
    <s v=""/>
    <n v="-5"/>
    <s v="USD"/>
    <s v="O1"/>
    <s v="USMO6485492550"/>
    <s v="1329064230410719"/>
    <s v=""/>
    <s v="BATCH_ID"/>
    <d v="2025-06-25T00:00:00"/>
    <d v="2025-06-26T00:00:00"/>
    <n v="0"/>
    <s v=""/>
    <s v=""/>
    <s v="3101593277"/>
    <s v="200012157133"/>
    <s v="0010"/>
    <s v="0060"/>
    <s v="R1"/>
    <s v="10-60"/>
    <x v="0"/>
    <x v="0"/>
    <n v="10719"/>
    <x v="0"/>
  </r>
  <r>
    <s v="13290642362"/>
    <s v="25176INV01AT"/>
    <s v="FA"/>
    <s v="R4"/>
    <d v="2025-06-25T00:00:00"/>
    <s v=""/>
    <s v="3106"/>
    <x v="0"/>
    <s v="10719"/>
    <s v="0"/>
    <n v="-5"/>
    <s v=""/>
    <n v="-5"/>
    <s v="USD"/>
    <s v="O1"/>
    <s v="USMO6485492160"/>
    <s v="1329064236210719"/>
    <s v=""/>
    <s v="BATCH_ID"/>
    <d v="2025-06-25T00:00:00"/>
    <d v="2025-06-26T00:00:00"/>
    <n v="0"/>
    <s v=""/>
    <s v=""/>
    <s v="3101509069"/>
    <s v="200011750029"/>
    <s v="0010"/>
    <s v="0060"/>
    <s v="R1"/>
    <s v="10-60"/>
    <x v="0"/>
    <x v="0"/>
    <n v="10719"/>
    <x v="0"/>
  </r>
  <r>
    <s v="13290642366"/>
    <s v="25176INV01A5"/>
    <s v="FA"/>
    <s v="R4"/>
    <d v="2025-06-25T00:00:00"/>
    <s v=""/>
    <s v="3106"/>
    <x v="0"/>
    <s v="10719"/>
    <s v="0"/>
    <n v="-5"/>
    <s v=""/>
    <n v="-5"/>
    <s v="USD"/>
    <s v="O1"/>
    <s v="USMO6485491481"/>
    <s v="1329064236610719"/>
    <s v=""/>
    <s v="BATCH_ID"/>
    <d v="2025-06-25T00:00:00"/>
    <d v="2025-06-26T00:00:00"/>
    <n v="0"/>
    <s v=""/>
    <s v=""/>
    <s v="3101536324"/>
    <s v="200013511585"/>
    <s v="0010"/>
    <s v="0060"/>
    <s v="R1"/>
    <s v="10-60"/>
    <x v="0"/>
    <x v="0"/>
    <n v="10719"/>
    <x v="0"/>
  </r>
  <r>
    <s v="13290642419"/>
    <s v="25176INV01A5"/>
    <s v="FA"/>
    <s v="R4"/>
    <d v="2025-06-25T00:00:00"/>
    <s v=""/>
    <s v="3106"/>
    <x v="0"/>
    <s v="10469"/>
    <s v="0"/>
    <n v="-5"/>
    <s v=""/>
    <n v="-5"/>
    <s v="USD"/>
    <s v="O1"/>
    <s v="USMO6561312660"/>
    <s v="1329064241910469"/>
    <s v=""/>
    <s v="BATCH_ID"/>
    <d v="2025-06-25T00:00:00"/>
    <d v="2025-06-26T00:00:00"/>
    <n v="0"/>
    <s v=""/>
    <s v=""/>
    <s v="3101533497"/>
    <s v="200013511965"/>
    <s v="0010"/>
    <s v="0060"/>
    <s v="R1"/>
    <s v="10-60"/>
    <x v="0"/>
    <x v="0"/>
    <n v="10469"/>
    <x v="2"/>
  </r>
  <r>
    <s v="13290642419"/>
    <s v="25176INV01A5"/>
    <s v="FA"/>
    <s v="R4"/>
    <d v="2025-06-25T00:00:00"/>
    <s v=""/>
    <s v="3106"/>
    <x v="1"/>
    <s v="10514"/>
    <s v="0"/>
    <n v="-5.87"/>
    <s v=""/>
    <n v="-5.87"/>
    <s v="USD"/>
    <s v="O1"/>
    <s v="USMO6561312660"/>
    <s v="1329064241910514"/>
    <s v=""/>
    <s v="BATCH_ID"/>
    <d v="2025-06-25T00:00:00"/>
    <d v="2025-06-26T00:00:00"/>
    <n v="0"/>
    <s v=""/>
    <s v=""/>
    <s v="3101533307"/>
    <s v="200013511965"/>
    <s v="0010"/>
    <s v="0060"/>
    <s v="R1"/>
    <s v="10-60"/>
    <x v="0"/>
    <x v="1"/>
    <n v="10514"/>
    <x v="1"/>
  </r>
  <r>
    <s v="13290642494"/>
    <s v="25176INV01AT"/>
    <s v="FA"/>
    <s v="R4"/>
    <d v="2025-06-25T00:00:00"/>
    <s v=""/>
    <s v="3106"/>
    <x v="0"/>
    <s v="10719"/>
    <s v="0"/>
    <n v="-9.17"/>
    <s v=""/>
    <n v="-9.17"/>
    <s v="USD"/>
    <s v="O1"/>
    <s v="USMO6485492190"/>
    <s v="1329064249410719"/>
    <s v=""/>
    <s v="BATCH_ID"/>
    <d v="2025-06-25T00:00:00"/>
    <d v="2025-06-26T00:00:00"/>
    <n v="0"/>
    <s v=""/>
    <s v=""/>
    <s v="3101630073"/>
    <s v="200014159624"/>
    <s v="0010"/>
    <s v="0060"/>
    <s v="R1"/>
    <s v="10-60"/>
    <x v="0"/>
    <x v="0"/>
    <n v="10719"/>
    <x v="0"/>
  </r>
  <r>
    <s v="13290642543"/>
    <s v="25176INV01A5"/>
    <s v="FA"/>
    <s v="R4"/>
    <d v="2025-06-25T00:00:00"/>
    <s v=""/>
    <s v="3106"/>
    <x v="0"/>
    <s v="10719"/>
    <s v="0"/>
    <n v="-6.68"/>
    <s v=""/>
    <n v="-6.68"/>
    <s v="USD"/>
    <s v="O1"/>
    <s v="USMO6485492190"/>
    <s v="1329064254310719"/>
    <s v=""/>
    <s v="BATCH_ID"/>
    <d v="2025-06-25T00:00:00"/>
    <d v="2025-06-26T00:00:00"/>
    <n v="0"/>
    <s v=""/>
    <s v=""/>
    <s v="3101599342"/>
    <s v="200013507823"/>
    <s v="0010"/>
    <s v="0060"/>
    <s v="R1"/>
    <s v="10-60"/>
    <x v="0"/>
    <x v="0"/>
    <n v="10719"/>
    <x v="0"/>
  </r>
  <r>
    <s v="13290642682"/>
    <s v="25176INV01A5"/>
    <s v="FA"/>
    <s v="R4"/>
    <d v="2025-06-25T00:00:00"/>
    <s v=""/>
    <s v="3106"/>
    <x v="0"/>
    <s v="10719"/>
    <s v="0"/>
    <n v="-5"/>
    <s v=""/>
    <n v="-5"/>
    <s v="USD"/>
    <s v="O1"/>
    <s v="USMO6485492070"/>
    <s v="1329064268210719"/>
    <s v=""/>
    <s v="BATCH_ID"/>
    <d v="2025-06-25T00:00:00"/>
    <d v="2025-06-26T00:00:00"/>
    <n v="0"/>
    <s v=""/>
    <s v=""/>
    <s v="3101594841"/>
    <s v="200013521170"/>
    <s v="0010"/>
    <s v="0060"/>
    <s v="R1"/>
    <s v="10-60"/>
    <x v="0"/>
    <x v="0"/>
    <n v="10719"/>
    <x v="0"/>
  </r>
  <r>
    <s v="13290642686"/>
    <s v="25176INV01A5"/>
    <s v="FA"/>
    <s v="R4"/>
    <d v="2025-06-25T00:00:00"/>
    <s v=""/>
    <s v="3106"/>
    <x v="0"/>
    <s v="10719"/>
    <s v="0"/>
    <n v="-5"/>
    <s v=""/>
    <n v="-5"/>
    <s v="USD"/>
    <s v="O1"/>
    <s v="USMO6485492550"/>
    <s v="1329064268610719"/>
    <s v=""/>
    <s v="BATCH_ID"/>
    <d v="2025-06-25T00:00:00"/>
    <d v="2025-06-26T00:00:00"/>
    <n v="0"/>
    <s v=""/>
    <s v=""/>
    <s v="3101575905"/>
    <s v="200013500133"/>
    <s v="0010"/>
    <s v="0060"/>
    <s v="R1"/>
    <s v="10-60"/>
    <x v="0"/>
    <x v="0"/>
    <n v="10719"/>
    <x v="0"/>
  </r>
  <r>
    <s v="13290642703"/>
    <s v="25176INV01A5"/>
    <s v="FA"/>
    <s v="R4"/>
    <d v="2025-06-25T00:00:00"/>
    <s v=""/>
    <s v="3106"/>
    <x v="0"/>
    <s v="10719"/>
    <s v="0"/>
    <n v="-5"/>
    <s v=""/>
    <n v="-5"/>
    <s v="USD"/>
    <s v="O1"/>
    <s v="USMO6570573590"/>
    <s v="1329064270310719"/>
    <s v=""/>
    <s v="BATCH_ID"/>
    <d v="2025-06-25T00:00:00"/>
    <d v="2025-06-26T00:00:00"/>
    <n v="0"/>
    <s v=""/>
    <s v=""/>
    <s v="3101679947"/>
    <s v="200013522137"/>
    <s v="0010"/>
    <s v="0060"/>
    <s v="R1"/>
    <s v="10-60"/>
    <x v="0"/>
    <x v="0"/>
    <n v="10719"/>
    <x v="0"/>
  </r>
  <r>
    <s v="13290642743"/>
    <s v="25176INV01AG"/>
    <s v="FA"/>
    <s v="R4"/>
    <d v="2025-06-25T00:00:00"/>
    <s v=""/>
    <s v="3106"/>
    <x v="0"/>
    <s v="10719"/>
    <s v="0"/>
    <n v="-10.93"/>
    <s v=""/>
    <n v="-10.93"/>
    <s v="USD"/>
    <s v="O1"/>
    <s v="USMO6485445010"/>
    <s v="1329064274310719"/>
    <s v=""/>
    <s v="BATCH_ID"/>
    <d v="2025-06-25T00:00:00"/>
    <d v="2025-06-26T00:00:00"/>
    <n v="0"/>
    <s v=""/>
    <s v=""/>
    <s v="3102162892"/>
    <s v="200015635804"/>
    <s v="0010"/>
    <s v="0060"/>
    <s v="R1"/>
    <s v="10-60"/>
    <x v="0"/>
    <x v="0"/>
    <n v="10719"/>
    <x v="0"/>
  </r>
  <r>
    <s v="13290642746"/>
    <s v="25176INV01AG"/>
    <s v="FA"/>
    <s v="R4"/>
    <d v="2025-06-25T00:00:00"/>
    <s v=""/>
    <s v="3106"/>
    <x v="0"/>
    <s v="10719"/>
    <s v="0"/>
    <n v="-13.57"/>
    <s v=""/>
    <n v="-13.57"/>
    <s v="USD"/>
    <s v="O1"/>
    <s v="USMO6570573520"/>
    <s v="1329064274610719"/>
    <s v=""/>
    <s v="BATCH_ID"/>
    <d v="2025-06-25T00:00:00"/>
    <d v="2025-06-26T00:00:00"/>
    <n v="0"/>
    <s v=""/>
    <s v=""/>
    <s v="3102159620"/>
    <s v="200015619170"/>
    <s v="0010"/>
    <s v="0060"/>
    <s v="R1"/>
    <s v="10-60"/>
    <x v="0"/>
    <x v="0"/>
    <n v="10719"/>
    <x v="0"/>
  </r>
  <r>
    <s v="13290642830"/>
    <s v="25176INV01AT"/>
    <s v="FA"/>
    <s v="R4"/>
    <d v="2025-06-25T00:00:00"/>
    <s v=""/>
    <s v="3106"/>
    <x v="0"/>
    <s v="10719"/>
    <s v="0"/>
    <n v="-5"/>
    <s v=""/>
    <n v="-5"/>
    <s v="USD"/>
    <s v="O1"/>
    <s v="USMO6560519010"/>
    <s v="1329064283010719"/>
    <s v=""/>
    <s v="BATCH_ID"/>
    <d v="2025-06-25T00:00:00"/>
    <d v="2025-06-26T00:00:00"/>
    <n v="0"/>
    <s v=""/>
    <s v=""/>
    <s v="3102220798"/>
    <s v="200015907419"/>
    <s v="0010"/>
    <s v="0060"/>
    <s v="R1"/>
    <s v="10-60"/>
    <x v="0"/>
    <x v="0"/>
    <n v="10719"/>
    <x v="0"/>
  </r>
  <r>
    <s v="13290644803"/>
    <s v="25177INV01BJ"/>
    <s v="FA"/>
    <s v="R4"/>
    <d v="2025-06-26T00:00:00"/>
    <s v=""/>
    <s v="3106"/>
    <x v="1"/>
    <s v="10514"/>
    <s v="0"/>
    <n v="-7.91"/>
    <s v=""/>
    <n v="-7.91"/>
    <s v="USD"/>
    <s v="O1"/>
    <s v="USMO6561324070"/>
    <s v="1329064480310514"/>
    <s v=""/>
    <s v="BATCH_ID"/>
    <d v="2025-06-26T00:00:00"/>
    <d v="2025-06-27T00:00:00"/>
    <n v="0"/>
    <s v=""/>
    <s v=""/>
    <s v="3101592296"/>
    <s v="200011198161"/>
    <s v="0010"/>
    <s v="0060"/>
    <s v="R1"/>
    <s v="10-60"/>
    <x v="0"/>
    <x v="1"/>
    <n v="10514"/>
    <x v="1"/>
  </r>
  <r>
    <s v="13290644803"/>
    <s v="25177INV01BJ"/>
    <s v="FA"/>
    <s v="R4"/>
    <d v="2025-06-26T00:00:00"/>
    <s v=""/>
    <s v="3106"/>
    <x v="0"/>
    <s v="10469"/>
    <s v="0"/>
    <n v="-5.27"/>
    <s v=""/>
    <n v="-5.27"/>
    <s v="USD"/>
    <s v="O1"/>
    <s v="USMO6561324070"/>
    <s v="1329064480310469"/>
    <s v=""/>
    <s v="BATCH_ID"/>
    <d v="2025-06-26T00:00:00"/>
    <d v="2025-06-27T00:00:00"/>
    <n v="0"/>
    <s v=""/>
    <s v=""/>
    <s v="3101592391"/>
    <s v="200011198161"/>
    <s v="0010"/>
    <s v="0060"/>
    <s v="R1"/>
    <s v="10-60"/>
    <x v="0"/>
    <x v="0"/>
    <n v="10469"/>
    <x v="2"/>
  </r>
  <r>
    <s v="13290644903"/>
    <s v="25177INV01A9"/>
    <s v="FA"/>
    <s v="R4"/>
    <d v="2025-06-26T00:00:00"/>
    <s v=""/>
    <s v="3106"/>
    <x v="0"/>
    <s v="10719"/>
    <s v="0"/>
    <n v="-5"/>
    <s v=""/>
    <n v="-5"/>
    <s v="USD"/>
    <s v="O1"/>
    <s v="USMO6560518170"/>
    <s v="1329064490310719"/>
    <s v=""/>
    <s v="BATCH_ID"/>
    <d v="2025-06-26T00:00:00"/>
    <d v="2025-06-27T00:00:00"/>
    <n v="0"/>
    <s v=""/>
    <s v=""/>
    <s v="3101485341"/>
    <s v="200012466609"/>
    <s v="0010"/>
    <s v="0060"/>
    <s v="R1"/>
    <s v="10-60"/>
    <x v="0"/>
    <x v="0"/>
    <n v="10719"/>
    <x v="0"/>
  </r>
  <r>
    <s v="13290645109"/>
    <s v="25177INV01BJ"/>
    <s v="FA"/>
    <s v="R4"/>
    <d v="2025-06-26T00:00:00"/>
    <s v=""/>
    <s v="3106"/>
    <x v="0"/>
    <s v="10469"/>
    <s v="0"/>
    <n v="-5"/>
    <s v=""/>
    <n v="-5"/>
    <s v="USD"/>
    <s v="O1"/>
    <s v="USMO6561319790"/>
    <s v="1329064510910469"/>
    <s v=""/>
    <s v="BATCH_ID"/>
    <d v="2025-06-26T00:00:00"/>
    <d v="2025-06-27T00:00:00"/>
    <n v="0"/>
    <s v=""/>
    <s v=""/>
    <s v="3102272468"/>
    <s v="200016177129"/>
    <s v="0010"/>
    <s v="0060"/>
    <s v="R1"/>
    <s v="10-60"/>
    <x v="0"/>
    <x v="0"/>
    <n v="10469"/>
    <x v="2"/>
  </r>
  <r>
    <s v="13290645109"/>
    <s v="25177INV01BJ"/>
    <s v="FA"/>
    <s v="R4"/>
    <d v="2025-06-26T00:00:00"/>
    <s v=""/>
    <s v="3106"/>
    <x v="1"/>
    <s v="10514"/>
    <s v="0"/>
    <n v="-5"/>
    <s v=""/>
    <n v="-5"/>
    <s v="USD"/>
    <s v="O1"/>
    <s v="USMO6561319790"/>
    <s v="1329064510910514"/>
    <s v=""/>
    <s v="BATCH_ID"/>
    <d v="2025-06-26T00:00:00"/>
    <d v="2025-06-27T00:00:00"/>
    <n v="0"/>
    <s v=""/>
    <s v=""/>
    <s v="3102272469"/>
    <s v="200016177129"/>
    <s v="0010"/>
    <s v="0060"/>
    <s v="R1"/>
    <s v="10-60"/>
    <x v="0"/>
    <x v="1"/>
    <n v="10514"/>
    <x v="1"/>
  </r>
  <r>
    <s v="13290645944"/>
    <s v="25178INV01AE"/>
    <s v="FA"/>
    <s v="R4"/>
    <d v="2025-06-27T00:00:00"/>
    <s v=""/>
    <s v="3106"/>
    <x v="0"/>
    <s v="10719"/>
    <s v="0"/>
    <n v="-5"/>
    <s v=""/>
    <n v="-5"/>
    <s v="USD"/>
    <s v="O1"/>
    <s v="USMO6571471461"/>
    <s v="1329064594410719"/>
    <s v=""/>
    <s v="BATCH_ID"/>
    <d v="2025-06-27T00:00:00"/>
    <d v="2025-06-30T00:00:00"/>
    <n v="0"/>
    <s v=""/>
    <s v=""/>
    <s v="3101520964"/>
    <s v="200011014400"/>
    <s v="0010"/>
    <s v="0060"/>
    <s v="R1"/>
    <s v="10-60"/>
    <x v="0"/>
    <x v="0"/>
    <n v="10719"/>
    <x v="0"/>
  </r>
  <r>
    <s v="13290646062"/>
    <s v="25178INV01A1"/>
    <s v="FA"/>
    <s v="R4"/>
    <d v="2025-06-27T00:00:00"/>
    <s v=""/>
    <s v="3106"/>
    <x v="0"/>
    <s v="10719"/>
    <s v="0"/>
    <n v="-6.22"/>
    <s v=""/>
    <n v="-6.22"/>
    <s v="USD"/>
    <s v="O1"/>
    <s v="USMO6568083951"/>
    <s v="1329064606210719"/>
    <s v=""/>
    <s v="BATCH_ID"/>
    <d v="2025-06-27T00:00:00"/>
    <d v="2025-06-30T00:00:00"/>
    <n v="0"/>
    <s v=""/>
    <s v=""/>
    <s v="3101570984"/>
    <s v="200011530645"/>
    <s v="0010"/>
    <s v="0060"/>
    <s v="R1"/>
    <s v="10-60"/>
    <x v="0"/>
    <x v="0"/>
    <n v="10719"/>
    <x v="0"/>
  </r>
  <r>
    <s v="13290646082"/>
    <s v="25178INV01BD"/>
    <s v="FA"/>
    <s v="R4"/>
    <d v="2025-06-27T00:00:00"/>
    <s v=""/>
    <s v="3106"/>
    <x v="0"/>
    <s v="10719"/>
    <s v="0"/>
    <n v="-5"/>
    <s v=""/>
    <n v="-5"/>
    <s v="USD"/>
    <s v="O1"/>
    <s v="USMO6574094371"/>
    <s v="1329064608210719"/>
    <s v=""/>
    <s v="BATCH_ID"/>
    <d v="2025-06-27T00:00:00"/>
    <d v="2025-06-30T00:00:00"/>
    <n v="0"/>
    <s v=""/>
    <s v=""/>
    <s v="3101622521"/>
    <s v="200011935927"/>
    <s v="0010"/>
    <s v="0060"/>
    <s v="R1"/>
    <s v="10-60"/>
    <x v="0"/>
    <x v="0"/>
    <n v="10719"/>
    <x v="0"/>
  </r>
  <r>
    <s v="13290646210"/>
    <s v="25178INV01BH"/>
    <s v="FA"/>
    <s v="R4"/>
    <d v="2025-06-27T00:00:00"/>
    <s v=""/>
    <s v="3106"/>
    <x v="0"/>
    <s v="10719"/>
    <s v="0"/>
    <n v="-5"/>
    <s v=""/>
    <n v="-5"/>
    <s v="USD"/>
    <s v="O1"/>
    <s v="USMO6561081981"/>
    <s v="1329064621010719"/>
    <s v=""/>
    <s v="BATCH_ID"/>
    <d v="2025-06-27T00:00:00"/>
    <d v="2025-06-30T00:00:00"/>
    <n v="0"/>
    <s v=""/>
    <s v=""/>
    <s v="3101610805"/>
    <s v="200012467359"/>
    <s v="0010"/>
    <s v="0060"/>
    <s v="R1"/>
    <s v="10-60"/>
    <x v="0"/>
    <x v="0"/>
    <n v="10719"/>
    <x v="0"/>
  </r>
  <r>
    <s v="13290646331"/>
    <s v="25178INV01AE"/>
    <s v="FA"/>
    <s v="R4"/>
    <d v="2025-06-27T00:00:00"/>
    <s v=""/>
    <s v="3106"/>
    <x v="0"/>
    <s v="10719"/>
    <s v="0"/>
    <n v="-5"/>
    <s v=""/>
    <n v="-5"/>
    <s v="USD"/>
    <s v="O1"/>
    <s v="USMO6568084401"/>
    <s v="1329064633110719"/>
    <s v=""/>
    <s v="BATCH_ID"/>
    <d v="2025-06-27T00:00:00"/>
    <d v="2025-06-30T00:00:00"/>
    <n v="0"/>
    <s v=""/>
    <s v=""/>
    <s v="3101534735"/>
    <s v="200012089823"/>
    <s v="0010"/>
    <s v="0060"/>
    <s v="R1"/>
    <s v="10-60"/>
    <x v="0"/>
    <x v="0"/>
    <n v="10719"/>
    <x v="0"/>
  </r>
  <r>
    <s v="13290646338"/>
    <s v="25178INV01AE"/>
    <s v="FA"/>
    <s v="R4"/>
    <d v="2025-06-27T00:00:00"/>
    <s v="52000480181"/>
    <s v="3106"/>
    <x v="0"/>
    <s v="10469"/>
    <s v="0"/>
    <n v="-5"/>
    <s v=""/>
    <n v="-5"/>
    <s v="USD"/>
    <s v="O1"/>
    <s v="USMO6561326130"/>
    <s v="1329064633810469"/>
    <s v=""/>
    <s v="BATCH_ID"/>
    <d v="2025-06-27T00:00:00"/>
    <d v="2025-06-30T00:00:00"/>
    <n v="0"/>
    <s v=""/>
    <s v=""/>
    <s v="3101610395"/>
    <s v="200012108565"/>
    <s v="0010"/>
    <s v="0060"/>
    <s v="R1"/>
    <s v="10-60"/>
    <x v="0"/>
    <x v="0"/>
    <n v="10469"/>
    <x v="2"/>
  </r>
  <r>
    <s v="13290646338"/>
    <s v="25178INV01AE"/>
    <s v="FA"/>
    <s v="R4"/>
    <d v="2025-06-27T00:00:00"/>
    <s v="52000480181"/>
    <s v="3106"/>
    <x v="1"/>
    <s v="10514"/>
    <s v="0"/>
    <n v="-5"/>
    <s v=""/>
    <n v="-5"/>
    <s v="USD"/>
    <s v="O1"/>
    <s v="USMO6561326130"/>
    <s v="1329064633810514"/>
    <s v=""/>
    <s v="BATCH_ID"/>
    <d v="2025-06-27T00:00:00"/>
    <d v="2025-06-30T00:00:00"/>
    <n v="0"/>
    <s v=""/>
    <s v=""/>
    <s v="3101610207"/>
    <s v="200012108565"/>
    <s v="0010"/>
    <s v="0060"/>
    <s v="R1"/>
    <s v="10-60"/>
    <x v="0"/>
    <x v="1"/>
    <n v="10514"/>
    <x v="1"/>
  </r>
  <r>
    <s v="13290646365"/>
    <s v="25178INV01BH"/>
    <s v="FA"/>
    <s v="R4"/>
    <d v="2025-06-27T00:00:00"/>
    <s v=""/>
    <s v="3106"/>
    <x v="0"/>
    <s v="10719"/>
    <s v="0"/>
    <n v="-5"/>
    <s v=""/>
    <n v="-5"/>
    <s v="USD"/>
    <s v="O1"/>
    <s v="USMO6571471421"/>
    <s v="1329064636510719"/>
    <s v=""/>
    <s v="BATCH_ID"/>
    <d v="2025-06-27T00:00:00"/>
    <d v="2025-06-30T00:00:00"/>
    <n v="0"/>
    <s v=""/>
    <s v=""/>
    <s v="3101564513"/>
    <s v="200012455016"/>
    <s v="0010"/>
    <s v="0060"/>
    <s v="R1"/>
    <s v="10-60"/>
    <x v="0"/>
    <x v="0"/>
    <n v="10719"/>
    <x v="0"/>
  </r>
  <r>
    <s v="13290646480"/>
    <s v="25178INV01A1"/>
    <s v="FA"/>
    <s v="R4"/>
    <d v="2025-06-27T00:00:00"/>
    <s v=""/>
    <s v="3106"/>
    <x v="0"/>
    <s v="10719"/>
    <s v="0"/>
    <n v="-5"/>
    <s v=""/>
    <n v="-5"/>
    <s v="USD"/>
    <s v="O1"/>
    <s v="USMO6568083711"/>
    <s v="1329064648010719"/>
    <s v=""/>
    <s v="BATCH_ID"/>
    <d v="2025-06-27T00:00:00"/>
    <d v="2025-06-30T00:00:00"/>
    <n v="0"/>
    <s v=""/>
    <s v=""/>
    <s v="3101560032"/>
    <s v="200011508591"/>
    <s v="0010"/>
    <s v="0060"/>
    <s v="R1"/>
    <s v="10-60"/>
    <x v="0"/>
    <x v="0"/>
    <n v="10719"/>
    <x v="0"/>
  </r>
  <r>
    <s v="13290646496"/>
    <s v="25178INV01AE"/>
    <s v="FA"/>
    <s v="R4"/>
    <d v="2025-06-27T00:00:00"/>
    <s v=""/>
    <s v="3106"/>
    <x v="0"/>
    <s v="10719"/>
    <s v="0"/>
    <n v="-5"/>
    <s v=""/>
    <n v="-5"/>
    <s v="USD"/>
    <s v="O1"/>
    <s v="USMO6565351981"/>
    <s v="1329064649610719"/>
    <s v=""/>
    <s v="BATCH_ID"/>
    <d v="2025-06-27T00:00:00"/>
    <d v="2025-06-30T00:00:00"/>
    <n v="0"/>
    <s v=""/>
    <s v=""/>
    <s v="3101703500"/>
    <s v="200013575291"/>
    <s v="0010"/>
    <s v="0060"/>
    <s v="R1"/>
    <s v="10-60"/>
    <x v="0"/>
    <x v="0"/>
    <n v="10719"/>
    <x v="0"/>
  </r>
  <r>
    <s v="13290646554"/>
    <s v="25178INV01BD"/>
    <s v="FA"/>
    <s v="R4"/>
    <d v="2025-06-27T00:00:00"/>
    <s v=""/>
    <s v="3106"/>
    <x v="1"/>
    <s v="10720"/>
    <s v="0"/>
    <n v="-5"/>
    <s v=""/>
    <n v="-5"/>
    <s v="USD"/>
    <s v="O1"/>
    <s v="USMO6575430001"/>
    <s v="1329064655410720"/>
    <s v=""/>
    <s v="BATCH_ID"/>
    <d v="2025-06-27T00:00:00"/>
    <d v="2025-06-30T00:00:00"/>
    <n v="0"/>
    <s v=""/>
    <s v=""/>
    <s v="3101585038"/>
    <s v="200014114900"/>
    <s v="0010"/>
    <s v="0060"/>
    <s v="R1"/>
    <s v="10-60"/>
    <x v="0"/>
    <x v="1"/>
    <n v="10720"/>
    <x v="3"/>
  </r>
  <r>
    <s v="13290646554"/>
    <s v="25178INV01BD"/>
    <s v="FA"/>
    <s v="R4"/>
    <d v="2025-06-27T00:00:00"/>
    <s v=""/>
    <s v="3106"/>
    <x v="0"/>
    <s v="10719"/>
    <s v="0"/>
    <n v="-5"/>
    <s v=""/>
    <n v="-5"/>
    <s v="USD"/>
    <s v="O1"/>
    <s v="USMO6575430001"/>
    <s v="1329064655410719"/>
    <s v=""/>
    <s v="BATCH_ID"/>
    <d v="2025-06-27T00:00:00"/>
    <d v="2025-06-30T00:00:00"/>
    <n v="0"/>
    <s v=""/>
    <s v=""/>
    <s v="3101584944"/>
    <s v="200014114900"/>
    <s v="0010"/>
    <s v="0060"/>
    <s v="R1"/>
    <s v="10-60"/>
    <x v="0"/>
    <x v="0"/>
    <n v="10719"/>
    <x v="0"/>
  </r>
  <r>
    <s v="13290646584"/>
    <s v="25178INV01BH"/>
    <s v="FA"/>
    <s v="R4"/>
    <d v="2025-06-27T00:00:00"/>
    <s v=""/>
    <s v="3106"/>
    <x v="0"/>
    <s v="10719"/>
    <s v="0"/>
    <n v="-5"/>
    <s v=""/>
    <n v="-5"/>
    <s v="USD"/>
    <s v="O1"/>
    <s v="USMO6560519781"/>
    <s v="1329064658410719"/>
    <s v=""/>
    <s v="BATCH_ID"/>
    <d v="2025-06-27T00:00:00"/>
    <d v="2025-06-30T00:00:00"/>
    <n v="0"/>
    <s v=""/>
    <s v=""/>
    <s v="3101735153"/>
    <s v="200013935263"/>
    <s v="0010"/>
    <s v="0060"/>
    <s v="R1"/>
    <s v="10-60"/>
    <x v="0"/>
    <x v="0"/>
    <n v="10719"/>
    <x v="0"/>
  </r>
  <r>
    <s v="13290646644"/>
    <s v="25178INV01BD"/>
    <s v="FA"/>
    <s v="R4"/>
    <d v="2025-06-27T00:00:00"/>
    <s v=""/>
    <s v="3106"/>
    <x v="0"/>
    <s v="10719"/>
    <s v="0"/>
    <n v="-5"/>
    <s v=""/>
    <n v="-5"/>
    <s v="USD"/>
    <s v="O1"/>
    <s v="USMO6574096531"/>
    <s v="1329064664410719"/>
    <s v=""/>
    <s v="BATCH_ID"/>
    <d v="2025-06-27T00:00:00"/>
    <d v="2025-06-30T00:00:00"/>
    <n v="0"/>
    <s v=""/>
    <s v=""/>
    <s v="3101546875"/>
    <s v="200014105114"/>
    <s v="0010"/>
    <s v="0060"/>
    <s v="R1"/>
    <s v="10-60"/>
    <x v="0"/>
    <x v="0"/>
    <n v="10719"/>
    <x v="0"/>
  </r>
  <r>
    <s v="13290646696"/>
    <s v="25178INV01AE"/>
    <s v="FA"/>
    <s v="R4"/>
    <d v="2025-06-27T00:00:00"/>
    <s v=""/>
    <s v="3106"/>
    <x v="0"/>
    <s v="10469"/>
    <s v="0"/>
    <n v="-5"/>
    <s v=""/>
    <n v="-5"/>
    <s v="USD"/>
    <s v="O1"/>
    <s v="USMO6561324830"/>
    <s v="1329064669610469"/>
    <s v=""/>
    <s v="BATCH_ID"/>
    <d v="2025-06-27T00:00:00"/>
    <d v="2025-06-30T00:00:00"/>
    <n v="0"/>
    <s v=""/>
    <s v=""/>
    <s v="3101605566"/>
    <s v="200013589490"/>
    <s v="0010"/>
    <s v="0060"/>
    <s v="R1"/>
    <s v="10-60"/>
    <x v="0"/>
    <x v="0"/>
    <n v="10469"/>
    <x v="2"/>
  </r>
  <r>
    <s v="13290646696"/>
    <s v="25178INV01AE"/>
    <s v="FA"/>
    <s v="R4"/>
    <d v="2025-06-27T00:00:00"/>
    <s v=""/>
    <s v="3106"/>
    <x v="1"/>
    <s v="10514"/>
    <s v="0"/>
    <n v="-5"/>
    <s v=""/>
    <n v="-5"/>
    <s v="USD"/>
    <s v="O1"/>
    <s v="USMO6561324830"/>
    <s v="1329064669610514"/>
    <s v=""/>
    <s v="BATCH_ID"/>
    <d v="2025-06-27T00:00:00"/>
    <d v="2025-06-30T00:00:00"/>
    <n v="0"/>
    <s v=""/>
    <s v=""/>
    <s v="3101605377"/>
    <s v="200013589490"/>
    <s v="0010"/>
    <s v="0060"/>
    <s v="R1"/>
    <s v="10-60"/>
    <x v="0"/>
    <x v="1"/>
    <n v="10514"/>
    <x v="1"/>
  </r>
  <r>
    <s v="13290646697"/>
    <s v="25178INV01AE"/>
    <s v="FA"/>
    <s v="R4"/>
    <d v="2025-06-27T00:00:00"/>
    <s v=""/>
    <s v="3106"/>
    <x v="0"/>
    <s v="10719"/>
    <s v="0"/>
    <n v="-5"/>
    <s v=""/>
    <n v="-5"/>
    <s v="USD"/>
    <s v="O1"/>
    <s v="USMO6572178460"/>
    <s v="1329064669710719"/>
    <s v=""/>
    <s v="BATCH_ID"/>
    <d v="2025-06-27T00:00:00"/>
    <d v="2025-06-30T00:00:00"/>
    <n v="0"/>
    <s v=""/>
    <s v=""/>
    <s v="3101638131"/>
    <s v="200013563446"/>
    <s v="0010"/>
    <s v="0060"/>
    <s v="R1"/>
    <s v="10-60"/>
    <x v="0"/>
    <x v="0"/>
    <n v="10719"/>
    <x v="0"/>
  </r>
  <r>
    <s v="13290646782"/>
    <s v="25178INV01AE"/>
    <s v="FA"/>
    <s v="R4"/>
    <d v="2025-06-27T00:00:00"/>
    <s v=""/>
    <s v="3106"/>
    <x v="0"/>
    <s v="10719"/>
    <s v="0"/>
    <n v="-5"/>
    <s v=""/>
    <n v="-5"/>
    <s v="USD"/>
    <s v="O1"/>
    <s v="USMO6561090061"/>
    <s v="1329064678210719"/>
    <s v=""/>
    <s v="BATCH_ID"/>
    <d v="2025-06-27T00:00:00"/>
    <d v="2025-06-30T00:00:00"/>
    <n v="0"/>
    <s v=""/>
    <s v=""/>
    <s v="3101489543"/>
    <s v="200013571134"/>
    <s v="0010"/>
    <s v="0060"/>
    <s v="R1"/>
    <s v="10-60"/>
    <x v="0"/>
    <x v="0"/>
    <n v="10719"/>
    <x v="0"/>
  </r>
  <r>
    <s v="13290646832"/>
    <s v="25178INV01BH"/>
    <s v="FA"/>
    <s v="R4"/>
    <d v="2025-06-27T00:00:00"/>
    <s v=""/>
    <s v="3106"/>
    <x v="0"/>
    <s v="10719"/>
    <s v="0"/>
    <n v="-9.5"/>
    <s v=""/>
    <n v="-9.5"/>
    <s v="USD"/>
    <s v="O1"/>
    <s v="USMO6561090051"/>
    <s v="1329064683210719"/>
    <s v=""/>
    <s v="BATCH_ID"/>
    <d v="2025-06-27T00:00:00"/>
    <d v="2025-06-30T00:00:00"/>
    <n v="0"/>
    <s v=""/>
    <s v=""/>
    <s v="3101523387"/>
    <s v="200013965658"/>
    <s v="0010"/>
    <s v="0060"/>
    <s v="R1"/>
    <s v="10-60"/>
    <x v="0"/>
    <x v="0"/>
    <n v="10719"/>
    <x v="0"/>
  </r>
  <r>
    <s v="13290646966"/>
    <s v="25178INV01AE"/>
    <s v="FA"/>
    <s v="R4"/>
    <d v="2025-06-27T00:00:00"/>
    <s v=""/>
    <s v="3106"/>
    <x v="0"/>
    <s v="10719"/>
    <s v="0"/>
    <n v="-5"/>
    <s v=""/>
    <n v="-5"/>
    <s v="USD"/>
    <s v="O1"/>
    <s v="USMO6560519520"/>
    <s v="1329064696610719"/>
    <s v=""/>
    <s v="BATCH_ID"/>
    <d v="2025-06-27T00:00:00"/>
    <d v="2025-06-30T00:00:00"/>
    <n v="0"/>
    <s v=""/>
    <s v=""/>
    <s v="3102152559"/>
    <s v="200015581602"/>
    <s v="0010"/>
    <s v="0060"/>
    <s v="R1"/>
    <s v="10-60"/>
    <x v="0"/>
    <x v="0"/>
    <n v="10719"/>
    <x v="0"/>
  </r>
  <r>
    <s v="13290646969"/>
    <s v="25178INV01AE"/>
    <s v="FA"/>
    <s v="R4"/>
    <d v="2025-06-27T00:00:00"/>
    <s v=""/>
    <s v="3106"/>
    <x v="0"/>
    <s v="10719"/>
    <s v="0"/>
    <n v="-5"/>
    <s v=""/>
    <n v="-5"/>
    <s v="USD"/>
    <s v="O1"/>
    <s v="USMO6560519220"/>
    <s v="1329064696910719"/>
    <s v=""/>
    <s v="BATCH_ID"/>
    <d v="2025-06-27T00:00:00"/>
    <d v="2025-06-30T00:00:00"/>
    <n v="0"/>
    <s v=""/>
    <s v=""/>
    <s v="3102152682"/>
    <s v="200015584234"/>
    <s v="0010"/>
    <s v="0060"/>
    <s v="R1"/>
    <s v="10-60"/>
    <x v="0"/>
    <x v="0"/>
    <n v="10719"/>
    <x v="0"/>
  </r>
  <r>
    <s v="13290647069"/>
    <s v="25178INV01AE"/>
    <s v="FA"/>
    <s v="R4"/>
    <d v="2025-06-27T00:00:00"/>
    <s v=""/>
    <s v="3106"/>
    <x v="0"/>
    <s v="10719"/>
    <s v="0"/>
    <n v="-28.64"/>
    <s v=""/>
    <n v="-28.64"/>
    <s v="USD"/>
    <s v="O1"/>
    <s v="USMO6571471411"/>
    <s v="1329064706910719"/>
    <s v=""/>
    <s v="BATCH_ID"/>
    <d v="2025-06-27T00:00:00"/>
    <d v="2025-06-30T00:00:00"/>
    <n v="0"/>
    <s v=""/>
    <s v=""/>
    <s v="3102152901"/>
    <s v="200015584713"/>
    <s v="0010"/>
    <s v="0060"/>
    <s v="R1"/>
    <s v="10-60"/>
    <x v="0"/>
    <x v="0"/>
    <n v="10719"/>
    <x v="0"/>
  </r>
  <r>
    <s v="13290647136"/>
    <s v="25178INV01BD"/>
    <s v="FA"/>
    <s v="R4"/>
    <d v="2025-06-27T00:00:00"/>
    <s v=""/>
    <s v="3106"/>
    <x v="0"/>
    <s v="10719"/>
    <s v="0"/>
    <n v="-5"/>
    <s v=""/>
    <n v="-5"/>
    <s v="USD"/>
    <s v="O1"/>
    <s v="USMO6574096511"/>
    <s v="1329064713610719"/>
    <s v=""/>
    <s v="BATCH_ID"/>
    <d v="2025-06-27T00:00:00"/>
    <d v="2025-06-30T00:00:00"/>
    <n v="0"/>
    <s v=""/>
    <s v=""/>
    <s v="3101652272"/>
    <s v="200014133082"/>
    <s v="0010"/>
    <s v="0060"/>
    <s v="R1"/>
    <s v="10-60"/>
    <x v="0"/>
    <x v="0"/>
    <n v="10719"/>
    <x v="0"/>
  </r>
  <r>
    <s v="13290647532"/>
    <s v="25181INV01AR"/>
    <s v="FA"/>
    <s v="R4"/>
    <d v="2025-06-30T00:00:00"/>
    <s v=""/>
    <s v="3106"/>
    <x v="1"/>
    <s v="10514"/>
    <s v="0"/>
    <n v="-6.69"/>
    <s v=""/>
    <n v="-6.69"/>
    <s v="USD"/>
    <s v="O1"/>
    <s v="USMO6561328530"/>
    <s v="1329064753210514"/>
    <s v=""/>
    <s v="BATCH_ID"/>
    <d v="2025-06-30T00:00:00"/>
    <d v="2025-07-01T00:00:00"/>
    <n v="0"/>
    <s v=""/>
    <s v=""/>
    <s v="3101670127"/>
    <s v="200012435117"/>
    <s v="0010"/>
    <s v="0060"/>
    <s v="R1"/>
    <s v="10-60"/>
    <x v="0"/>
    <x v="1"/>
    <n v="10514"/>
    <x v="1"/>
  </r>
  <r>
    <s v="13290647532"/>
    <s v="25181INV01AR"/>
    <s v="FA"/>
    <s v="R4"/>
    <d v="2025-06-30T00:00:00"/>
    <s v=""/>
    <s v="3106"/>
    <x v="0"/>
    <s v="10469"/>
    <s v="0"/>
    <n v="-5.0199999999999996"/>
    <s v=""/>
    <n v="-5.0199999999999996"/>
    <s v="USD"/>
    <s v="O1"/>
    <s v="USMO6561328530"/>
    <s v="1329064753210469"/>
    <s v=""/>
    <s v="BATCH_ID"/>
    <d v="2025-06-30T00:00:00"/>
    <d v="2025-07-01T00:00:00"/>
    <n v="0"/>
    <s v=""/>
    <s v=""/>
    <s v="3101670208"/>
    <s v="200012435117"/>
    <s v="0010"/>
    <s v="0060"/>
    <s v="R1"/>
    <s v="10-60"/>
    <x v="0"/>
    <x v="0"/>
    <n v="10469"/>
    <x v="2"/>
  </r>
  <r>
    <s v="13290647582"/>
    <s v="25181INV01AR"/>
    <s v="FA"/>
    <s v="R4"/>
    <d v="2025-06-30T00:00:00"/>
    <s v=""/>
    <s v="3106"/>
    <x v="1"/>
    <s v="10514"/>
    <s v="0"/>
    <n v="-5"/>
    <s v=""/>
    <n v="-5"/>
    <s v="USD"/>
    <s v="O1"/>
    <s v="USMO6561328820"/>
    <s v="1329064758210514"/>
    <s v=""/>
    <s v="BATCH_ID"/>
    <d v="2025-06-30T00:00:00"/>
    <d v="2025-07-01T00:00:00"/>
    <n v="0"/>
    <s v=""/>
    <s v=""/>
    <s v="3101521762"/>
    <s v="200012415804"/>
    <s v="0010"/>
    <s v="0060"/>
    <s v="R1"/>
    <s v="10-60"/>
    <x v="0"/>
    <x v="1"/>
    <n v="10514"/>
    <x v="1"/>
  </r>
  <r>
    <s v="13290647582"/>
    <s v="25181INV01AR"/>
    <s v="FA"/>
    <s v="R4"/>
    <d v="2025-06-30T00:00:00"/>
    <s v=""/>
    <s v="3106"/>
    <x v="0"/>
    <s v="10469"/>
    <s v="0"/>
    <n v="-5"/>
    <s v=""/>
    <n v="-5"/>
    <s v="USD"/>
    <s v="O1"/>
    <s v="USMO6561328820"/>
    <s v="1329064758210469"/>
    <s v=""/>
    <s v="BATCH_ID"/>
    <d v="2025-06-30T00:00:00"/>
    <d v="2025-07-01T00:00:00"/>
    <n v="0"/>
    <s v=""/>
    <s v=""/>
    <s v="3101521673"/>
    <s v="200012415804"/>
    <s v="0010"/>
    <s v="0060"/>
    <s v="R1"/>
    <s v="10-60"/>
    <x v="0"/>
    <x v="0"/>
    <n v="10469"/>
    <x v="2"/>
  </r>
  <r>
    <s v="13290647599"/>
    <s v="25181INV01AR"/>
    <s v="FA"/>
    <s v="R4"/>
    <d v="2025-06-30T00:00:00"/>
    <s v=""/>
    <s v="3106"/>
    <x v="1"/>
    <s v="10514"/>
    <s v="0"/>
    <n v="-5"/>
    <s v=""/>
    <n v="-5"/>
    <s v="USD"/>
    <s v="O1"/>
    <s v="USMO6561371230"/>
    <s v="1329064759910514"/>
    <s v=""/>
    <s v="BATCH_ID"/>
    <d v="2025-06-30T00:00:00"/>
    <d v="2025-07-01T00:00:00"/>
    <n v="0"/>
    <s v=""/>
    <s v=""/>
    <s v="3101685153"/>
    <s v="200012439325"/>
    <s v="0010"/>
    <s v="0060"/>
    <s v="R1"/>
    <s v="10-60"/>
    <x v="0"/>
    <x v="1"/>
    <n v="10514"/>
    <x v="1"/>
  </r>
  <r>
    <s v="13290647599"/>
    <s v="25181INV01AR"/>
    <s v="FA"/>
    <s v="R4"/>
    <d v="2025-06-30T00:00:00"/>
    <s v=""/>
    <s v="3106"/>
    <x v="0"/>
    <s v="10469"/>
    <s v="0"/>
    <n v="-5"/>
    <s v=""/>
    <n v="-5"/>
    <s v="USD"/>
    <s v="O1"/>
    <s v="USMO6561371230"/>
    <s v="1329064759910469"/>
    <s v=""/>
    <s v="BATCH_ID"/>
    <d v="2025-06-30T00:00:00"/>
    <d v="2025-07-01T00:00:00"/>
    <n v="0"/>
    <s v=""/>
    <s v=""/>
    <s v="3101685318"/>
    <s v="200012439325"/>
    <s v="0010"/>
    <s v="0060"/>
    <s v="R1"/>
    <s v="10-60"/>
    <x v="0"/>
    <x v="0"/>
    <n v="10469"/>
    <x v="2"/>
  </r>
  <r>
    <s v="13385583005"/>
    <s v="25157INV01BF"/>
    <s v="FA"/>
    <s v="R4"/>
    <d v="2025-06-06T00:00:00"/>
    <s v=""/>
    <s v="3106"/>
    <x v="0"/>
    <s v="10719"/>
    <s v="0"/>
    <n v="-12.95"/>
    <s v=""/>
    <n v="-12.95"/>
    <s v="USD"/>
    <s v="O1"/>
    <s v="USMO6561090071"/>
    <s v="1338558300510719"/>
    <s v=""/>
    <s v="BATCH_ID"/>
    <d v="2025-06-06T00:00:00"/>
    <d v="2025-06-09T00:00:00"/>
    <n v="0"/>
    <s v=""/>
    <s v=""/>
    <s v="3101509819"/>
    <s v="200011233182"/>
    <s v="0010"/>
    <s v="0060"/>
    <s v="R1"/>
    <s v="10-60"/>
    <x v="0"/>
    <x v="0"/>
    <n v="10719"/>
    <x v="0"/>
  </r>
  <r>
    <s v="13385585582"/>
    <s v="25160INV01BL"/>
    <s v="FA"/>
    <s v="R4"/>
    <d v="2025-06-09T00:00:00"/>
    <s v=""/>
    <s v="3106"/>
    <x v="0"/>
    <s v="10719"/>
    <s v="0"/>
    <n v="-7.69"/>
    <s v=""/>
    <n v="-7.69"/>
    <s v="USD"/>
    <s v="O1"/>
    <s v="USMO6570590170"/>
    <s v="1338558558210719"/>
    <s v=""/>
    <s v="BATCH_ID"/>
    <d v="2025-06-09T00:00:00"/>
    <d v="2025-06-10T00:00:00"/>
    <n v="0"/>
    <s v=""/>
    <s v=""/>
    <s v="3101666667"/>
    <s v="200014544528"/>
    <s v="0010"/>
    <s v="0060"/>
    <s v="R1"/>
    <s v="10-60"/>
    <x v="0"/>
    <x v="0"/>
    <n v="10719"/>
    <x v="0"/>
  </r>
  <r>
    <s v="13385589014"/>
    <s v="25161INV01AW"/>
    <s v="FA"/>
    <s v="R4"/>
    <d v="2025-06-10T00:00:00"/>
    <s v=""/>
    <s v="3106"/>
    <x v="1"/>
    <s v="10514"/>
    <s v="0"/>
    <n v="-5"/>
    <s v=""/>
    <n v="-5"/>
    <s v="USD"/>
    <s v="O1"/>
    <s v="USMO6561313670"/>
    <s v="1338558901410514"/>
    <s v=""/>
    <s v="BATCH_ID"/>
    <d v="2025-06-10T00:00:00"/>
    <d v="2025-06-11T00:00:00"/>
    <n v="0"/>
    <s v=""/>
    <s v=""/>
    <s v="3101689021"/>
    <s v="200011157449"/>
    <s v="0010"/>
    <s v="0060"/>
    <s v="R1"/>
    <s v="10-60"/>
    <x v="0"/>
    <x v="1"/>
    <n v="10514"/>
    <x v="1"/>
  </r>
  <r>
    <s v="13385589014"/>
    <s v="25161INV01AW"/>
    <s v="FA"/>
    <s v="R4"/>
    <d v="2025-06-10T00:00:00"/>
    <s v=""/>
    <s v="3106"/>
    <x v="0"/>
    <s v="10469"/>
    <s v="0"/>
    <n v="-5"/>
    <s v=""/>
    <n v="-5"/>
    <s v="USD"/>
    <s v="O1"/>
    <s v="USMO6561313670"/>
    <s v="1338558901410469"/>
    <s v=""/>
    <s v="BATCH_ID"/>
    <d v="2025-06-10T00:00:00"/>
    <d v="2025-06-11T00:00:00"/>
    <n v="0"/>
    <s v=""/>
    <s v=""/>
    <s v="3101689184"/>
    <s v="200011157449"/>
    <s v="0010"/>
    <s v="0060"/>
    <s v="R1"/>
    <s v="10-60"/>
    <x v="0"/>
    <x v="0"/>
    <n v="10469"/>
    <x v="2"/>
  </r>
  <r>
    <s v="13385589167"/>
    <s v="25161INV01AE"/>
    <s v="FA"/>
    <s v="R4"/>
    <d v="2025-06-10T00:00:00"/>
    <s v=""/>
    <s v="3106"/>
    <x v="0"/>
    <s v="10469"/>
    <s v="0"/>
    <n v="-5"/>
    <s v=""/>
    <n v="-5"/>
    <s v="USD"/>
    <s v="O1"/>
    <s v="USMO6561312240"/>
    <s v="1338558916710469"/>
    <s v=""/>
    <s v="BATCH_ID"/>
    <d v="2025-06-10T00:00:00"/>
    <d v="2025-06-11T00:00:00"/>
    <n v="0"/>
    <s v=""/>
    <s v=""/>
    <s v="3101517211"/>
    <s v="200011730005"/>
    <s v="0010"/>
    <s v="0060"/>
    <s v="R1"/>
    <s v="10-60"/>
    <x v="0"/>
    <x v="0"/>
    <n v="10469"/>
    <x v="2"/>
  </r>
  <r>
    <s v="13385589167"/>
    <s v="25161INV01AE"/>
    <s v="FA"/>
    <s v="R4"/>
    <d v="2025-06-10T00:00:00"/>
    <s v=""/>
    <s v="3106"/>
    <x v="1"/>
    <s v="10514"/>
    <s v="0"/>
    <n v="-5"/>
    <s v=""/>
    <n v="-5"/>
    <s v="USD"/>
    <s v="O1"/>
    <s v="USMO6561312240"/>
    <s v="1338558916710514"/>
    <s v=""/>
    <s v="BATCH_ID"/>
    <d v="2025-06-10T00:00:00"/>
    <d v="2025-06-11T00:00:00"/>
    <n v="0"/>
    <s v=""/>
    <s v=""/>
    <s v="3101517116"/>
    <s v="200011730005"/>
    <s v="0010"/>
    <s v="0060"/>
    <s v="R1"/>
    <s v="10-60"/>
    <x v="0"/>
    <x v="1"/>
    <n v="10514"/>
    <x v="1"/>
  </r>
  <r>
    <s v="13385589273"/>
    <s v="25161INV01AE"/>
    <s v="FA"/>
    <s v="R4"/>
    <d v="2025-06-10T00:00:00"/>
    <s v=""/>
    <s v="3106"/>
    <x v="0"/>
    <s v="10469"/>
    <s v="0"/>
    <n v="-5"/>
    <s v=""/>
    <n v="-5"/>
    <s v="USD"/>
    <s v="O1"/>
    <s v="USMO6561331120"/>
    <s v="1338558927310469"/>
    <s v=""/>
    <s v="BATCH_ID"/>
    <d v="2025-06-10T00:00:00"/>
    <d v="2025-06-11T00:00:00"/>
    <n v="0"/>
    <s v=""/>
    <s v=""/>
    <s v="3101479508"/>
    <s v="200011729486"/>
    <s v="0010"/>
    <s v="0060"/>
    <s v="R1"/>
    <s v="10-60"/>
    <x v="0"/>
    <x v="0"/>
    <n v="10469"/>
    <x v="2"/>
  </r>
  <r>
    <s v="13385589273"/>
    <s v="25161INV01AE"/>
    <s v="FA"/>
    <s v="R4"/>
    <d v="2025-06-10T00:00:00"/>
    <s v=""/>
    <s v="3106"/>
    <x v="1"/>
    <s v="10514"/>
    <s v="0"/>
    <n v="-5"/>
    <s v=""/>
    <n v="-5"/>
    <s v="USD"/>
    <s v="O1"/>
    <s v="USMO6561331120"/>
    <s v="1338558927310514"/>
    <s v=""/>
    <s v="BATCH_ID"/>
    <d v="2025-06-10T00:00:00"/>
    <d v="2025-06-11T00:00:00"/>
    <n v="0"/>
    <s v=""/>
    <s v=""/>
    <s v="3101479700"/>
    <s v="200011729486"/>
    <s v="0010"/>
    <s v="0060"/>
    <s v="R1"/>
    <s v="10-60"/>
    <x v="0"/>
    <x v="1"/>
    <n v="10514"/>
    <x v="1"/>
  </r>
  <r>
    <s v="13385589344"/>
    <s v="25161INV01A7"/>
    <s v="FA"/>
    <s v="R4"/>
    <d v="2025-06-10T00:00:00"/>
    <s v=""/>
    <s v="3106"/>
    <x v="1"/>
    <s v="10514"/>
    <s v="0"/>
    <n v="-5"/>
    <s v=""/>
    <n v="-5"/>
    <s v="USD"/>
    <s v="O1"/>
    <s v="USMO6561310560"/>
    <s v="1338558934410514"/>
    <s v=""/>
    <s v="BATCH_ID"/>
    <d v="2025-06-10T00:00:00"/>
    <d v="2025-06-11T00:00:00"/>
    <n v="0"/>
    <s v=""/>
    <s v=""/>
    <s v="3101585916"/>
    <s v="200012475816"/>
    <s v="0010"/>
    <s v="0060"/>
    <s v="C1"/>
    <s v="10-60"/>
    <x v="0"/>
    <x v="1"/>
    <n v="10514"/>
    <x v="1"/>
  </r>
  <r>
    <s v="13385589344"/>
    <s v="25161INV01A7"/>
    <s v="FA"/>
    <s v="R4"/>
    <d v="2025-06-10T00:00:00"/>
    <s v=""/>
    <s v="3106"/>
    <x v="0"/>
    <s v="10469"/>
    <s v="0"/>
    <n v="-5"/>
    <s v=""/>
    <n v="-5"/>
    <s v="USD"/>
    <s v="O1"/>
    <s v="USMO6561310560"/>
    <s v="1338558934410469"/>
    <s v=""/>
    <s v="BATCH_ID"/>
    <d v="2025-06-10T00:00:00"/>
    <d v="2025-06-11T00:00:00"/>
    <n v="0"/>
    <s v=""/>
    <s v=""/>
    <s v="3101586105"/>
    <s v="200012475816"/>
    <s v="0010"/>
    <s v="0060"/>
    <s v="C1"/>
    <s v="10-60"/>
    <x v="0"/>
    <x v="0"/>
    <n v="10469"/>
    <x v="2"/>
  </r>
  <r>
    <s v="13385589361"/>
    <s v="25161INV01AE"/>
    <s v="FA"/>
    <s v="R4"/>
    <d v="2025-06-10T00:00:00"/>
    <s v=""/>
    <s v="3106"/>
    <x v="1"/>
    <s v="10514"/>
    <s v="0"/>
    <n v="-5"/>
    <s v=""/>
    <n v="-5"/>
    <s v="USD"/>
    <s v="O1"/>
    <s v="USMO6561322510"/>
    <s v="1338558936110514"/>
    <s v=""/>
    <s v="BATCH_ID"/>
    <d v="2025-06-10T00:00:00"/>
    <d v="2025-06-11T00:00:00"/>
    <n v="0"/>
    <s v=""/>
    <s v=""/>
    <s v="3101550510"/>
    <s v="200011716277"/>
    <s v="0010"/>
    <s v="0060"/>
    <s v="R1"/>
    <s v="10-60"/>
    <x v="0"/>
    <x v="1"/>
    <n v="10514"/>
    <x v="1"/>
  </r>
  <r>
    <s v="13385589361"/>
    <s v="25161INV01AE"/>
    <s v="FA"/>
    <s v="R4"/>
    <d v="2025-06-10T00:00:00"/>
    <s v=""/>
    <s v="3106"/>
    <x v="0"/>
    <s v="10469"/>
    <s v="0"/>
    <n v="-5"/>
    <s v=""/>
    <n v="-5"/>
    <s v="USD"/>
    <s v="O1"/>
    <s v="USMO6561322510"/>
    <s v="1338558936110469"/>
    <s v=""/>
    <s v="BATCH_ID"/>
    <d v="2025-06-10T00:00:00"/>
    <d v="2025-06-11T00:00:00"/>
    <n v="0"/>
    <s v=""/>
    <s v=""/>
    <s v="3101550414"/>
    <s v="200011716277"/>
    <s v="0010"/>
    <s v="0060"/>
    <s v="R1"/>
    <s v="10-60"/>
    <x v="0"/>
    <x v="0"/>
    <n v="10469"/>
    <x v="2"/>
  </r>
  <r>
    <s v="13385589592"/>
    <s v="25161INV01A7"/>
    <s v="FA"/>
    <s v="R4"/>
    <d v="2025-06-10T00:00:00"/>
    <s v=""/>
    <s v="3106"/>
    <x v="1"/>
    <s v="10514"/>
    <s v="0"/>
    <n v="-5"/>
    <s v=""/>
    <n v="-5"/>
    <s v="USD"/>
    <s v="O1"/>
    <s v="USMO6561333360"/>
    <s v="1338558959210514"/>
    <s v=""/>
    <s v="BATCH_ID"/>
    <d v="2025-06-10T00:00:00"/>
    <d v="2025-06-11T00:00:00"/>
    <n v="0"/>
    <s v=""/>
    <s v=""/>
    <s v="3101542423"/>
    <s v="200013405929"/>
    <s v="0010"/>
    <s v="0060"/>
    <s v="R1"/>
    <s v="10-60"/>
    <x v="0"/>
    <x v="1"/>
    <n v="10514"/>
    <x v="1"/>
  </r>
  <r>
    <s v="13385589592"/>
    <s v="25161INV01A7"/>
    <s v="FA"/>
    <s v="R4"/>
    <d v="2025-06-10T00:00:00"/>
    <s v=""/>
    <s v="3106"/>
    <x v="0"/>
    <s v="10469"/>
    <s v="0"/>
    <n v="-5"/>
    <s v=""/>
    <n v="-5"/>
    <s v="USD"/>
    <s v="O1"/>
    <s v="USMO6561333360"/>
    <s v="1338558959210469"/>
    <s v=""/>
    <s v="BATCH_ID"/>
    <d v="2025-06-10T00:00:00"/>
    <d v="2025-06-11T00:00:00"/>
    <n v="0"/>
    <s v=""/>
    <s v=""/>
    <s v="3101542519"/>
    <s v="200013405929"/>
    <s v="0010"/>
    <s v="0060"/>
    <s v="R1"/>
    <s v="10-60"/>
    <x v="0"/>
    <x v="0"/>
    <n v="10469"/>
    <x v="2"/>
  </r>
  <r>
    <s v="13385589749"/>
    <s v="25161INV01AW"/>
    <s v="FA"/>
    <s v="R4"/>
    <d v="2025-06-10T00:00:00"/>
    <s v=""/>
    <s v="3106"/>
    <x v="1"/>
    <s v="10514"/>
    <s v="0"/>
    <n v="-5"/>
    <s v=""/>
    <n v="-5"/>
    <s v="USD"/>
    <s v="O1"/>
    <s v="USMO6561333160"/>
    <s v="1338558974910514"/>
    <s v=""/>
    <s v="BATCH_ID"/>
    <d v="2025-06-10T00:00:00"/>
    <d v="2025-06-11T00:00:00"/>
    <n v="0"/>
    <s v=""/>
    <s v=""/>
    <s v="3101600464"/>
    <s v="200013228552"/>
    <s v="0010"/>
    <s v="0060"/>
    <s v="R1"/>
    <s v="10-60"/>
    <x v="0"/>
    <x v="1"/>
    <n v="10514"/>
    <x v="1"/>
  </r>
  <r>
    <s v="13385590238"/>
    <s v="25161INV01AW"/>
    <s v="FA"/>
    <s v="R4"/>
    <d v="2025-06-10T00:00:00"/>
    <s v=""/>
    <s v="3106"/>
    <x v="0"/>
    <s v="10469"/>
    <s v="0"/>
    <n v="-5"/>
    <s v=""/>
    <n v="-5"/>
    <s v="USD"/>
    <s v="O1"/>
    <s v="USMO6561314530"/>
    <s v="1338559023810469"/>
    <s v=""/>
    <s v="BATCH_ID"/>
    <d v="2025-06-10T00:00:00"/>
    <d v="2025-06-11T00:00:00"/>
    <n v="0"/>
    <s v=""/>
    <s v=""/>
    <s v="3102100805"/>
    <s v="200015330661"/>
    <s v="0010"/>
    <s v="0060"/>
    <s v="R1"/>
    <s v="10-60"/>
    <x v="0"/>
    <x v="0"/>
    <n v="10469"/>
    <x v="2"/>
  </r>
  <r>
    <s v="13385590238"/>
    <s v="25161INV01AW"/>
    <s v="FA"/>
    <s v="R4"/>
    <d v="2025-06-10T00:00:00"/>
    <s v=""/>
    <s v="3106"/>
    <x v="1"/>
    <s v="10514"/>
    <s v="0"/>
    <n v="-5"/>
    <s v=""/>
    <n v="-5"/>
    <s v="USD"/>
    <s v="O1"/>
    <s v="USMO6561314530"/>
    <s v="1338559023810514"/>
    <s v=""/>
    <s v="BATCH_ID"/>
    <d v="2025-06-10T00:00:00"/>
    <d v="2025-06-11T00:00:00"/>
    <n v="0"/>
    <s v=""/>
    <s v=""/>
    <s v="3102100806"/>
    <s v="200015330661"/>
    <s v="0010"/>
    <s v="0060"/>
    <s v="R1"/>
    <s v="10-60"/>
    <x v="0"/>
    <x v="1"/>
    <n v="10514"/>
    <x v="1"/>
  </r>
  <r>
    <s v="13385590338"/>
    <s v="25161INV01AW"/>
    <s v="FA"/>
    <s v="R4"/>
    <d v="2025-06-10T00:00:00"/>
    <s v=""/>
    <s v="3106"/>
    <x v="0"/>
    <s v="10469"/>
    <s v="0"/>
    <n v="-5"/>
    <s v=""/>
    <n v="-5"/>
    <s v="USD"/>
    <s v="O1"/>
    <s v="USMO6561320240"/>
    <s v="1338559033810469"/>
    <s v=""/>
    <s v="BATCH_ID"/>
    <d v="2025-06-10T00:00:00"/>
    <d v="2025-06-11T00:00:00"/>
    <n v="0"/>
    <s v=""/>
    <s v=""/>
    <s v="3102100879"/>
    <s v="200015331685"/>
    <s v="0010"/>
    <s v="0060"/>
    <s v="R1"/>
    <s v="10-60"/>
    <x v="0"/>
    <x v="0"/>
    <n v="10469"/>
    <x v="2"/>
  </r>
  <r>
    <s v="13385590338"/>
    <s v="25161INV01AW"/>
    <s v="FA"/>
    <s v="R4"/>
    <d v="2025-06-10T00:00:00"/>
    <s v=""/>
    <s v="3106"/>
    <x v="1"/>
    <s v="10514"/>
    <s v="0"/>
    <n v="-5"/>
    <s v=""/>
    <n v="-5"/>
    <s v="USD"/>
    <s v="O1"/>
    <s v="USMO6561320240"/>
    <s v="1338559033810514"/>
    <s v=""/>
    <s v="BATCH_ID"/>
    <d v="2025-06-10T00:00:00"/>
    <d v="2025-06-11T00:00:00"/>
    <n v="0"/>
    <s v=""/>
    <s v=""/>
    <s v="3102100880"/>
    <s v="200015331685"/>
    <s v="0010"/>
    <s v="0060"/>
    <s v="R1"/>
    <s v="10-60"/>
    <x v="0"/>
    <x v="1"/>
    <n v="10514"/>
    <x v="1"/>
  </r>
  <r>
    <s v="13385590358"/>
    <s v="25161INV01AE"/>
    <s v="FA"/>
    <s v="R4"/>
    <d v="2025-06-10T00:00:00"/>
    <s v=""/>
    <s v="3106"/>
    <x v="0"/>
    <s v="10469"/>
    <s v="0"/>
    <n v="-5"/>
    <s v=""/>
    <n v="-5"/>
    <s v="USD"/>
    <s v="O1"/>
    <s v="USMO6561318670"/>
    <s v="1338559035810469"/>
    <s v=""/>
    <s v="BATCH_ID"/>
    <d v="2025-06-10T00:00:00"/>
    <d v="2025-06-11T00:00:00"/>
    <n v="0"/>
    <s v=""/>
    <s v=""/>
    <s v="3102203204"/>
    <s v="200015826080"/>
    <s v="0010"/>
    <s v="0060"/>
    <s v="C1"/>
    <s v="10-60"/>
    <x v="0"/>
    <x v="0"/>
    <n v="10469"/>
    <x v="2"/>
  </r>
  <r>
    <s v="13385590358"/>
    <s v="25161INV01AE"/>
    <s v="FA"/>
    <s v="R4"/>
    <d v="2025-06-10T00:00:00"/>
    <s v=""/>
    <s v="3106"/>
    <x v="1"/>
    <s v="10514"/>
    <s v="0"/>
    <n v="-5"/>
    <s v=""/>
    <n v="-5"/>
    <s v="USD"/>
    <s v="O1"/>
    <s v="USMO6561318670"/>
    <s v="1338559035810514"/>
    <s v=""/>
    <s v="BATCH_ID"/>
    <d v="2025-06-10T00:00:00"/>
    <d v="2025-06-11T00:00:00"/>
    <n v="0"/>
    <s v=""/>
    <s v=""/>
    <s v="3102203205"/>
    <s v="200015826080"/>
    <s v="0010"/>
    <s v="0060"/>
    <s v="C1"/>
    <s v="10-60"/>
    <x v="0"/>
    <x v="1"/>
    <n v="10514"/>
    <x v="1"/>
  </r>
  <r>
    <s v="13385590377"/>
    <s v="25161INV01AE"/>
    <s v="FA"/>
    <s v="R4"/>
    <d v="2025-06-10T00:00:00"/>
    <s v=""/>
    <s v="3106"/>
    <x v="0"/>
    <s v="10469"/>
    <s v="0"/>
    <n v="-5.52"/>
    <s v=""/>
    <n v="-5.52"/>
    <s v="USD"/>
    <s v="O1"/>
    <s v="USMO6561312470"/>
    <s v="1338559037710469"/>
    <s v=""/>
    <s v="BATCH_ID"/>
    <d v="2025-06-10T00:00:00"/>
    <d v="2025-06-11T00:00:00"/>
    <n v="0"/>
    <s v=""/>
    <s v=""/>
    <s v="3102200564"/>
    <s v="200015811181"/>
    <s v="0010"/>
    <s v="0060"/>
    <s v="C1"/>
    <s v="10-60"/>
    <x v="0"/>
    <x v="0"/>
    <n v="10469"/>
    <x v="2"/>
  </r>
  <r>
    <s v="13385590377"/>
    <s v="25161INV01AE"/>
    <s v="FA"/>
    <s v="R4"/>
    <d v="2025-06-10T00:00:00"/>
    <s v=""/>
    <s v="3106"/>
    <x v="1"/>
    <s v="10514"/>
    <s v="0"/>
    <n v="-7.73"/>
    <s v=""/>
    <n v="-7.73"/>
    <s v="USD"/>
    <s v="O1"/>
    <s v="USMO6561312470"/>
    <s v="1338559037710514"/>
    <s v=""/>
    <s v="BATCH_ID"/>
    <d v="2025-06-10T00:00:00"/>
    <d v="2025-06-11T00:00:00"/>
    <n v="0"/>
    <s v=""/>
    <s v=""/>
    <s v="3102200565"/>
    <s v="200015811181"/>
    <s v="0010"/>
    <s v="0060"/>
    <s v="C1"/>
    <s v="10-60"/>
    <x v="0"/>
    <x v="1"/>
    <n v="10514"/>
    <x v="1"/>
  </r>
  <r>
    <s v="13385590462"/>
    <s v="25161INV01AW"/>
    <s v="FA"/>
    <s v="R4"/>
    <d v="2025-06-10T00:00:00"/>
    <s v=""/>
    <s v="3106"/>
    <x v="0"/>
    <s v="10469"/>
    <s v="0"/>
    <n v="-5"/>
    <s v=""/>
    <n v="-5"/>
    <s v="USD"/>
    <s v="O1"/>
    <s v="USMO6561326450"/>
    <s v="1338559046210469"/>
    <s v=""/>
    <s v="BATCH_ID"/>
    <d v="2025-06-10T00:00:00"/>
    <d v="2025-06-11T00:00:00"/>
    <n v="0"/>
    <s v=""/>
    <s v=""/>
    <s v="3102275524"/>
    <s v="200016190643"/>
    <s v="0010"/>
    <s v="0060"/>
    <s v="R1"/>
    <s v="10-60"/>
    <x v="0"/>
    <x v="0"/>
    <n v="10469"/>
    <x v="2"/>
  </r>
  <r>
    <s v="13385590462"/>
    <s v="25161INV01AW"/>
    <s v="FA"/>
    <s v="R4"/>
    <d v="2025-06-10T00:00:00"/>
    <s v=""/>
    <s v="3106"/>
    <x v="1"/>
    <s v="10514"/>
    <s v="0"/>
    <n v="-5"/>
    <s v=""/>
    <n v="-5"/>
    <s v="USD"/>
    <s v="O1"/>
    <s v="USMO6561326450"/>
    <s v="1338559046210514"/>
    <s v=""/>
    <s v="BATCH_ID"/>
    <d v="2025-06-10T00:00:00"/>
    <d v="2025-06-11T00:00:00"/>
    <n v="0"/>
    <s v=""/>
    <s v=""/>
    <s v="3102275525"/>
    <s v="200016190643"/>
    <s v="0010"/>
    <s v="0060"/>
    <s v="R1"/>
    <s v="10-60"/>
    <x v="0"/>
    <x v="1"/>
    <n v="10514"/>
    <x v="1"/>
  </r>
  <r>
    <s v="13385590491"/>
    <s v="25161INV01AW"/>
    <s v="FA"/>
    <s v="R4"/>
    <d v="2025-06-10T00:00:00"/>
    <s v=""/>
    <s v="3106"/>
    <x v="1"/>
    <s v="10514"/>
    <s v="0"/>
    <n v="-5"/>
    <s v=""/>
    <n v="-5"/>
    <s v="USD"/>
    <s v="O1"/>
    <s v="USMO6561314950"/>
    <s v="1338559049110514"/>
    <s v=""/>
    <s v="BATCH_ID"/>
    <d v="2025-06-10T00:00:00"/>
    <d v="2025-06-11T00:00:00"/>
    <n v="0"/>
    <s v=""/>
    <s v=""/>
    <s v="3102276458"/>
    <s v="200016197564"/>
    <s v="0010"/>
    <s v="0060"/>
    <s v="C1"/>
    <s v="10-60"/>
    <x v="0"/>
    <x v="1"/>
    <n v="10514"/>
    <x v="1"/>
  </r>
  <r>
    <s v="13385590491"/>
    <s v="25161INV01AW"/>
    <s v="FA"/>
    <s v="R4"/>
    <d v="2025-06-10T00:00:00"/>
    <s v=""/>
    <s v="3106"/>
    <x v="0"/>
    <s v="10469"/>
    <s v="0"/>
    <n v="-5"/>
    <s v=""/>
    <n v="-5"/>
    <s v="USD"/>
    <s v="O1"/>
    <s v="USMO6561314950"/>
    <s v="1338559049110469"/>
    <s v=""/>
    <s v="BATCH_ID"/>
    <d v="2025-06-10T00:00:00"/>
    <d v="2025-06-11T00:00:00"/>
    <n v="0"/>
    <s v=""/>
    <s v=""/>
    <s v="3102276457"/>
    <s v="200016197564"/>
    <s v="0010"/>
    <s v="0060"/>
    <s v="R1"/>
    <s v="10-60"/>
    <x v="0"/>
    <x v="0"/>
    <n v="10469"/>
    <x v="2"/>
  </r>
  <r>
    <s v="13385590555"/>
    <s v="25161INV01AW"/>
    <s v="FA"/>
    <s v="R4"/>
    <d v="2025-06-10T00:00:00"/>
    <s v=""/>
    <s v="3106"/>
    <x v="0"/>
    <s v="10719"/>
    <s v="0"/>
    <n v="-5"/>
    <s v=""/>
    <n v="-5"/>
    <s v="USD"/>
    <s v="O1"/>
    <s v="USMO6560514400"/>
    <s v="1338559055510719"/>
    <s v=""/>
    <s v="BATCH_ID"/>
    <d v="2025-06-10T00:00:00"/>
    <d v="2025-06-11T00:00:00"/>
    <n v="0"/>
    <s v=""/>
    <s v=""/>
    <s v="3102276939"/>
    <s v="200016195899"/>
    <s v="0010"/>
    <s v="0060"/>
    <s v="R1"/>
    <s v="10-60"/>
    <x v="0"/>
    <x v="0"/>
    <n v="10719"/>
    <x v="0"/>
  </r>
  <r>
    <s v="13385590594"/>
    <s v="25161INV01A7"/>
    <s v="FA"/>
    <s v="R4"/>
    <d v="2025-06-10T00:00:00"/>
    <s v=""/>
    <s v="3106"/>
    <x v="1"/>
    <s v="10514"/>
    <s v="0"/>
    <n v="-15.77"/>
    <s v=""/>
    <n v="-15.77"/>
    <s v="USD"/>
    <s v="O1"/>
    <s v="USMO6561326460"/>
    <s v="1338559059410514"/>
    <s v=""/>
    <s v="BATCH_ID"/>
    <d v="2025-06-10T00:00:00"/>
    <d v="2025-06-11T00:00:00"/>
    <n v="0"/>
    <s v=""/>
    <s v=""/>
    <s v="3102060507"/>
    <s v="200015123397"/>
    <s v="0010"/>
    <s v="0060"/>
    <s v="R1"/>
    <s v="10-60"/>
    <x v="0"/>
    <x v="1"/>
    <n v="10514"/>
    <x v="1"/>
  </r>
  <r>
    <s v="13385590594"/>
    <s v="25161INV01A7"/>
    <s v="FA"/>
    <s v="R4"/>
    <d v="2025-06-10T00:00:00"/>
    <s v=""/>
    <s v="3106"/>
    <x v="0"/>
    <s v="10469"/>
    <s v="0"/>
    <n v="-10.1"/>
    <s v=""/>
    <n v="-10.1"/>
    <s v="USD"/>
    <s v="O1"/>
    <s v="USMO6561326460"/>
    <s v="1338559059410469"/>
    <s v=""/>
    <s v="BATCH_ID"/>
    <d v="2025-06-10T00:00:00"/>
    <d v="2025-06-11T00:00:00"/>
    <n v="0"/>
    <s v=""/>
    <s v=""/>
    <s v="3102060504"/>
    <s v="200015123397"/>
    <s v="0010"/>
    <s v="0060"/>
    <s v="R1"/>
    <s v="10-60"/>
    <x v="0"/>
    <x v="0"/>
    <n v="10469"/>
    <x v="2"/>
  </r>
  <r>
    <s v="13385590622"/>
    <s v="25161INV01A7"/>
    <s v="FA"/>
    <s v="R4"/>
    <d v="2025-06-10T00:00:00"/>
    <s v=""/>
    <s v="3106"/>
    <x v="1"/>
    <s v="10514"/>
    <s v="0"/>
    <n v="-5"/>
    <s v=""/>
    <n v="-5"/>
    <s v="USD"/>
    <s v="O1"/>
    <s v="USMO6561319180"/>
    <s v="1338559062210514"/>
    <s v=""/>
    <s v="BATCH_ID"/>
    <d v="2025-06-10T00:00:00"/>
    <d v="2025-06-11T00:00:00"/>
    <n v="0"/>
    <s v=""/>
    <s v=""/>
    <s v="3102061486"/>
    <s v="200015127083"/>
    <s v="0010"/>
    <s v="0060"/>
    <s v="R1"/>
    <s v="10-60"/>
    <x v="0"/>
    <x v="1"/>
    <n v="10514"/>
    <x v="1"/>
  </r>
  <r>
    <s v="13385591266"/>
    <s v="25164INV01BH"/>
    <s v="FA"/>
    <s v="R4"/>
    <d v="2025-06-13T00:00:00"/>
    <s v=""/>
    <s v="3106"/>
    <x v="0"/>
    <s v="10469"/>
    <s v="0"/>
    <n v="-5"/>
    <s v=""/>
    <n v="-5"/>
    <s v="USD"/>
    <s v="O1"/>
    <s v="USMO6561317220"/>
    <s v="1338559126610469"/>
    <s v=""/>
    <s v="BATCH_ID"/>
    <d v="2025-06-13T00:00:00"/>
    <d v="2025-06-16T00:00:00"/>
    <n v="0"/>
    <s v=""/>
    <s v=""/>
    <s v="3101673831"/>
    <s v="200012745960"/>
    <s v="0010"/>
    <s v="0060"/>
    <s v="R1"/>
    <s v="10-60"/>
    <x v="0"/>
    <x v="0"/>
    <n v="10469"/>
    <x v="2"/>
  </r>
  <r>
    <s v="13385591266"/>
    <s v="25164INV01BH"/>
    <s v="FA"/>
    <s v="R4"/>
    <d v="2025-06-13T00:00:00"/>
    <s v=""/>
    <s v="3106"/>
    <x v="1"/>
    <s v="10514"/>
    <s v="0"/>
    <n v="-5.24"/>
    <s v=""/>
    <n v="-5.24"/>
    <s v="USD"/>
    <s v="O1"/>
    <s v="USMO6561317220"/>
    <s v="1338559126610514"/>
    <s v=""/>
    <s v="BATCH_ID"/>
    <d v="2025-06-13T00:00:00"/>
    <d v="2025-06-16T00:00:00"/>
    <n v="0"/>
    <s v=""/>
    <s v=""/>
    <s v="3101673751"/>
    <s v="200012745960"/>
    <s v="0010"/>
    <s v="0060"/>
    <s v="R1"/>
    <s v="10-60"/>
    <x v="0"/>
    <x v="1"/>
    <n v="10514"/>
    <x v="1"/>
  </r>
  <r>
    <s v="13385591584"/>
    <s v="25167CHCH1AB"/>
    <s v="FA"/>
    <s v="R4"/>
    <d v="2025-06-16T00:00:00"/>
    <s v=""/>
    <s v="3106"/>
    <x v="0"/>
    <s v="10719"/>
    <s v="0"/>
    <n v="-5"/>
    <s v=""/>
    <n v="-5"/>
    <s v="USD"/>
    <s v="O1"/>
    <s v="USMO6560526010"/>
    <s v="1338559158410719"/>
    <s v=""/>
    <s v="FF_MD_08"/>
    <d v="2025-06-16T00:00:00"/>
    <d v="2025-06-18T00:00:00"/>
    <n v="0"/>
    <s v=""/>
    <s v=""/>
    <s v="3101565851"/>
    <s v="200012509150"/>
    <s v="0010"/>
    <s v="0060"/>
    <s v="R1"/>
    <s v="10-60"/>
    <x v="0"/>
    <x v="0"/>
    <n v="10719"/>
    <x v="0"/>
  </r>
  <r>
    <s v="13385591620"/>
    <s v="25167CHCH1AB"/>
    <s v="FA"/>
    <s v="R4"/>
    <d v="2025-06-16T00:00:00"/>
    <s v=""/>
    <s v="3106"/>
    <x v="0"/>
    <s v="10469"/>
    <s v="0"/>
    <n v="-5"/>
    <s v=""/>
    <n v="-5"/>
    <s v="USD"/>
    <s v="O1"/>
    <s v="USMO6561326550"/>
    <s v="1338559162010469"/>
    <s v=""/>
    <s v="FF_MD_08"/>
    <d v="2025-06-16T00:00:00"/>
    <d v="2025-06-18T00:00:00"/>
    <n v="0"/>
    <s v=""/>
    <s v=""/>
    <s v="3101543205"/>
    <s v="200012803660"/>
    <s v="0010"/>
    <s v="0060"/>
    <s v="R1"/>
    <s v="10-60"/>
    <x v="0"/>
    <x v="0"/>
    <n v="10469"/>
    <x v="2"/>
  </r>
  <r>
    <s v="13385591620"/>
    <s v="25167CHCH1AB"/>
    <s v="FA"/>
    <s v="R4"/>
    <d v="2025-06-16T00:00:00"/>
    <s v=""/>
    <s v="3106"/>
    <x v="1"/>
    <s v="10514"/>
    <s v="0"/>
    <n v="-5"/>
    <s v=""/>
    <n v="-5"/>
    <s v="USD"/>
    <s v="O1"/>
    <s v="USMO6561326550"/>
    <s v="1338559162010514"/>
    <s v=""/>
    <s v="FF_MD_08"/>
    <d v="2025-06-16T00:00:00"/>
    <d v="2025-06-18T00:00:00"/>
    <n v="0"/>
    <s v=""/>
    <s v=""/>
    <s v="3101543109"/>
    <s v="200012803660"/>
    <s v="0010"/>
    <s v="0060"/>
    <s v="R1"/>
    <s v="10-60"/>
    <x v="0"/>
    <x v="1"/>
    <n v="10514"/>
    <x v="1"/>
  </r>
  <r>
    <s v="13385594541"/>
    <s v="25168INV01A2"/>
    <s v="FA"/>
    <s v="R4"/>
    <d v="2025-06-17T00:00:00"/>
    <s v=""/>
    <s v="3106"/>
    <x v="0"/>
    <s v="10469"/>
    <s v="0"/>
    <n v="-5"/>
    <s v=""/>
    <n v="-5"/>
    <s v="USD"/>
    <s v="O1"/>
    <s v="USMO6561312050"/>
    <s v="1338559454110469"/>
    <s v=""/>
    <s v="BATCH_ID"/>
    <d v="2025-06-17T00:00:00"/>
    <d v="2025-06-18T00:00:00"/>
    <n v="0"/>
    <s v=""/>
    <s v=""/>
    <s v="3101617071"/>
    <s v="200011952419"/>
    <s v="0010"/>
    <s v="0060"/>
    <s v="R1"/>
    <s v="10-60"/>
    <x v="0"/>
    <x v="0"/>
    <n v="10469"/>
    <x v="2"/>
  </r>
  <r>
    <s v="13385594541"/>
    <s v="25168INV01A2"/>
    <s v="FA"/>
    <s v="R4"/>
    <d v="2025-06-17T00:00:00"/>
    <s v=""/>
    <s v="3106"/>
    <x v="1"/>
    <s v="10514"/>
    <s v="0"/>
    <n v="-5"/>
    <s v=""/>
    <n v="-5"/>
    <s v="USD"/>
    <s v="O1"/>
    <s v="USMO6561312050"/>
    <s v="1338559454110514"/>
    <s v=""/>
    <s v="BATCH_ID"/>
    <d v="2025-06-17T00:00:00"/>
    <d v="2025-06-18T00:00:00"/>
    <n v="0"/>
    <s v=""/>
    <s v=""/>
    <s v="3101616876"/>
    <s v="200011952419"/>
    <s v="0010"/>
    <s v="0060"/>
    <s v="R1"/>
    <s v="10-60"/>
    <x v="0"/>
    <x v="1"/>
    <n v="10514"/>
    <x v="1"/>
  </r>
  <r>
    <s v="13385594625"/>
    <s v="25168INV01AJ"/>
    <s v="FA"/>
    <s v="R4"/>
    <d v="2025-06-17T00:00:00"/>
    <s v=""/>
    <s v="3106"/>
    <x v="1"/>
    <s v="10720"/>
    <s v="0"/>
    <n v="-5"/>
    <s v=""/>
    <n v="-5"/>
    <s v="USD"/>
    <s v="O1"/>
    <s v="USMO6370120111"/>
    <s v="1338559462510720"/>
    <s v=""/>
    <s v="BATCH_ID"/>
    <d v="2025-06-17T00:00:00"/>
    <d v="2025-06-18T00:00:00"/>
    <n v="0"/>
    <s v=""/>
    <s v=""/>
    <s v="3101514973"/>
    <s v="200012227415"/>
    <s v="0010"/>
    <s v="0060"/>
    <s v="R1"/>
    <s v="10-60"/>
    <x v="0"/>
    <x v="1"/>
    <n v="10720"/>
    <x v="3"/>
  </r>
  <r>
    <s v="13385594647"/>
    <s v="25168INV01A7"/>
    <s v="FA"/>
    <s v="R4"/>
    <d v="2025-06-17T00:00:00"/>
    <s v=""/>
    <s v="3106"/>
    <x v="1"/>
    <s v="10514"/>
    <s v="0"/>
    <n v="-8.1"/>
    <s v=""/>
    <n v="-8.1"/>
    <s v="USD"/>
    <s v="O1"/>
    <s v="USMO6561311780"/>
    <s v="1338559464710514"/>
    <s v=""/>
    <s v="BATCH_ID"/>
    <d v="2025-06-17T00:00:00"/>
    <d v="2025-06-18T00:00:00"/>
    <n v="0"/>
    <s v=""/>
    <s v=""/>
    <s v="3101569391"/>
    <s v="200012375578"/>
    <s v="0010"/>
    <s v="0060"/>
    <s v="R1"/>
    <s v="10-60"/>
    <x v="0"/>
    <x v="1"/>
    <n v="10514"/>
    <x v="1"/>
  </r>
  <r>
    <s v="13385594647"/>
    <s v="25168INV01A7"/>
    <s v="FA"/>
    <s v="R4"/>
    <d v="2025-06-17T00:00:00"/>
    <s v=""/>
    <s v="3106"/>
    <x v="0"/>
    <s v="10469"/>
    <s v="0"/>
    <n v="-5"/>
    <s v=""/>
    <n v="-5"/>
    <s v="USD"/>
    <s v="O1"/>
    <s v="USMO6561311780"/>
    <s v="1338559464710469"/>
    <s v=""/>
    <s v="BATCH_ID"/>
    <d v="2025-06-17T00:00:00"/>
    <d v="2025-06-18T00:00:00"/>
    <n v="0"/>
    <s v=""/>
    <s v=""/>
    <s v="3101569489"/>
    <s v="200012375578"/>
    <s v="0010"/>
    <s v="0060"/>
    <s v="R1"/>
    <s v="10-60"/>
    <x v="0"/>
    <x v="0"/>
    <n v="10469"/>
    <x v="2"/>
  </r>
  <r>
    <s v="13385594684"/>
    <s v="25168INV01A7"/>
    <s v="FA"/>
    <s v="R4"/>
    <d v="2025-06-17T00:00:00"/>
    <s v=""/>
    <s v="3106"/>
    <x v="1"/>
    <s v="10514"/>
    <s v="0"/>
    <n v="-26.54"/>
    <s v=""/>
    <n v="-26.54"/>
    <s v="USD"/>
    <s v="O1"/>
    <s v="USMO6561311660"/>
    <s v="1338559468410514"/>
    <s v=""/>
    <s v="BATCH_ID"/>
    <d v="2025-06-17T00:00:00"/>
    <d v="2025-06-18T00:00:00"/>
    <n v="0"/>
    <s v=""/>
    <s v=""/>
    <s v="3101608087"/>
    <s v="200012384133"/>
    <s v="0010"/>
    <s v="0060"/>
    <s v="R1"/>
    <s v="10-60"/>
    <x v="0"/>
    <x v="1"/>
    <n v="10514"/>
    <x v="1"/>
  </r>
  <r>
    <s v="13385594684"/>
    <s v="25168INV01A7"/>
    <s v="FA"/>
    <s v="R4"/>
    <d v="2025-06-17T00:00:00"/>
    <s v=""/>
    <s v="3106"/>
    <x v="0"/>
    <s v="10469"/>
    <s v="0"/>
    <n v="-19.12"/>
    <s v=""/>
    <n v="-19.12"/>
    <s v="USD"/>
    <s v="O1"/>
    <s v="USMO6561311660"/>
    <s v="1338559468410469"/>
    <s v=""/>
    <s v="BATCH_ID"/>
    <d v="2025-06-17T00:00:00"/>
    <d v="2025-06-18T00:00:00"/>
    <n v="0"/>
    <s v=""/>
    <s v=""/>
    <s v="3101608182"/>
    <s v="200012384133"/>
    <s v="0010"/>
    <s v="0060"/>
    <s v="R1"/>
    <s v="10-60"/>
    <x v="0"/>
    <x v="0"/>
    <n v="10469"/>
    <x v="2"/>
  </r>
  <r>
    <s v="13385594811"/>
    <s v="25168INV01A7"/>
    <s v="FA"/>
    <s v="R4"/>
    <d v="2025-06-17T00:00:00"/>
    <s v=""/>
    <s v="3106"/>
    <x v="1"/>
    <s v="10720"/>
    <s v="0"/>
    <n v="-5"/>
    <s v=""/>
    <n v="-5"/>
    <s v="USD"/>
    <s v="O1"/>
    <s v="USMO6370120471"/>
    <s v="1338559481110720"/>
    <s v=""/>
    <s v="BATCH_ID"/>
    <d v="2025-06-17T00:00:00"/>
    <d v="2025-06-18T00:00:00"/>
    <n v="0"/>
    <s v=""/>
    <s v=""/>
    <s v="3101569168"/>
    <s v="200013574062"/>
    <s v="0010"/>
    <s v="0060"/>
    <s v="R1"/>
    <s v="10-60"/>
    <x v="0"/>
    <x v="1"/>
    <n v="10720"/>
    <x v="3"/>
  </r>
  <r>
    <s v="13385594855"/>
    <s v="25168INV01A2"/>
    <s v="FA"/>
    <s v="R4"/>
    <d v="2025-06-17T00:00:00"/>
    <s v=""/>
    <s v="3106"/>
    <x v="1"/>
    <s v="10514"/>
    <s v="0"/>
    <n v="-5"/>
    <s v=""/>
    <n v="-5"/>
    <s v="USD"/>
    <s v="O1"/>
    <s v="USMO6561312060"/>
    <s v="1338559485510514"/>
    <s v=""/>
    <s v="BATCH_ID"/>
    <d v="2025-06-17T00:00:00"/>
    <d v="2025-06-18T00:00:00"/>
    <n v="0"/>
    <s v=""/>
    <s v=""/>
    <s v="3101476173"/>
    <s v="200013148586"/>
    <s v="0010"/>
    <s v="0060"/>
    <s v="R1"/>
    <s v="10-60"/>
    <x v="0"/>
    <x v="1"/>
    <n v="10514"/>
    <x v="1"/>
  </r>
  <r>
    <s v="13385594855"/>
    <s v="25168INV01A2"/>
    <s v="FA"/>
    <s v="R4"/>
    <d v="2025-06-17T00:00:00"/>
    <s v=""/>
    <s v="3106"/>
    <x v="0"/>
    <s v="10469"/>
    <s v="0"/>
    <n v="-5"/>
    <s v=""/>
    <n v="-5"/>
    <s v="USD"/>
    <s v="O1"/>
    <s v="USMO6561312060"/>
    <s v="1338559485510469"/>
    <s v=""/>
    <s v="BATCH_ID"/>
    <d v="2025-06-17T00:00:00"/>
    <d v="2025-06-18T00:00:00"/>
    <n v="0"/>
    <s v=""/>
    <s v=""/>
    <s v="3101475981"/>
    <s v="200013148586"/>
    <s v="0010"/>
    <s v="0060"/>
    <s v="R1"/>
    <s v="10-60"/>
    <x v="0"/>
    <x v="0"/>
    <n v="10469"/>
    <x v="2"/>
  </r>
  <r>
    <s v="13385594886"/>
    <s v="25168INV01AJ"/>
    <s v="FA"/>
    <s v="R4"/>
    <d v="2025-06-17T00:00:00"/>
    <s v=""/>
    <s v="3106"/>
    <x v="0"/>
    <s v="10719"/>
    <s v="0"/>
    <n v="-5"/>
    <s v=""/>
    <n v="-5"/>
    <s v="USD"/>
    <s v="O1"/>
    <s v="USMO6560516600"/>
    <s v="1338559488610719"/>
    <s v=""/>
    <s v="BATCH_ID"/>
    <d v="2025-06-17T00:00:00"/>
    <d v="2025-06-18T00:00:00"/>
    <n v="0"/>
    <s v=""/>
    <s v=""/>
    <s v="3101566355"/>
    <s v="200013599184"/>
    <s v="0010"/>
    <s v="0060"/>
    <s v="R1"/>
    <s v="10-60"/>
    <x v="0"/>
    <x v="0"/>
    <n v="10719"/>
    <x v="0"/>
  </r>
  <r>
    <s v="13385595396"/>
    <s v="25168INV01A7"/>
    <s v="FA"/>
    <s v="R4"/>
    <d v="2025-06-17T00:00:00"/>
    <s v=""/>
    <s v="3106"/>
    <x v="0"/>
    <s v="10719"/>
    <s v="0"/>
    <n v="-29.87"/>
    <s v=""/>
    <n v="-29.87"/>
    <s v="USD"/>
    <s v="O1"/>
    <s v="USMO6561683921"/>
    <s v="1338559539610719"/>
    <s v=""/>
    <s v="BATCH_ID"/>
    <d v="2025-06-17T00:00:00"/>
    <d v="2025-06-18T00:00:00"/>
    <n v="0"/>
    <s v=""/>
    <s v=""/>
    <s v="3101984261"/>
    <s v="200014763961"/>
    <s v="0010"/>
    <s v="0060"/>
    <s v="C1"/>
    <s v="10-60"/>
    <x v="0"/>
    <x v="0"/>
    <n v="10719"/>
    <x v="0"/>
  </r>
  <r>
    <s v="13385596848"/>
    <s v="25169INV01BK"/>
    <s v="FA"/>
    <s v="R4"/>
    <d v="2025-06-18T00:00:00"/>
    <s v=""/>
    <s v="3106"/>
    <x v="0"/>
    <s v="10719"/>
    <s v="0"/>
    <n v="-8.4600000000000009"/>
    <s v=""/>
    <n v="-8.4600000000000009"/>
    <s v="USD"/>
    <s v="O1"/>
    <s v="USMO6565351991"/>
    <s v="1338559684810719"/>
    <s v=""/>
    <s v="BATCH_ID"/>
    <d v="2025-06-18T00:00:00"/>
    <d v="2025-06-19T00:00:00"/>
    <n v="0"/>
    <s v=""/>
    <s v=""/>
    <s v="3101603984"/>
    <s v="200011415821"/>
    <s v="0010"/>
    <s v="0060"/>
    <s v="R1"/>
    <s v="10-60"/>
    <x v="0"/>
    <x v="0"/>
    <n v="10719"/>
    <x v="0"/>
  </r>
  <r>
    <s v="13385596880"/>
    <s v="25169INV01BK"/>
    <s v="FA"/>
    <s v="R4"/>
    <d v="2025-06-18T00:00:00"/>
    <s v=""/>
    <s v="3106"/>
    <x v="0"/>
    <s v="10719"/>
    <s v="0"/>
    <n v="-5"/>
    <s v=""/>
    <n v="-5"/>
    <s v="USD"/>
    <s v="O1"/>
    <s v="USMO6560526080"/>
    <s v="1338559688010719"/>
    <s v=""/>
    <s v="BATCH_ID"/>
    <d v="2025-06-18T00:00:00"/>
    <d v="2025-06-19T00:00:00"/>
    <n v="0"/>
    <s v=""/>
    <s v=""/>
    <s v="3101582830"/>
    <s v="200012537680"/>
    <s v="0010"/>
    <s v="0060"/>
    <s v="R1"/>
    <s v="10-60"/>
    <x v="0"/>
    <x v="0"/>
    <n v="10719"/>
    <x v="0"/>
  </r>
  <r>
    <s v="13385596885"/>
    <s v="25169INV01BK"/>
    <s v="FA"/>
    <s v="R4"/>
    <d v="2025-06-18T00:00:00"/>
    <s v=""/>
    <s v="3106"/>
    <x v="0"/>
    <s v="10719"/>
    <s v="0"/>
    <n v="-5"/>
    <s v=""/>
    <n v="-5"/>
    <s v="USD"/>
    <s v="O1"/>
    <s v="USMO6560522450"/>
    <s v="1338559688510719"/>
    <s v=""/>
    <s v="BATCH_ID"/>
    <d v="2025-06-18T00:00:00"/>
    <d v="2025-06-19T00:00:00"/>
    <n v="0"/>
    <s v=""/>
    <s v=""/>
    <s v="3101556281"/>
    <s v="200012544447"/>
    <s v="0010"/>
    <s v="0060"/>
    <s v="R1"/>
    <s v="10-60"/>
    <x v="0"/>
    <x v="0"/>
    <n v="10719"/>
    <x v="0"/>
  </r>
  <r>
    <s v="13385596994"/>
    <s v="25169INV01BK"/>
    <s v="FA"/>
    <s v="R4"/>
    <d v="2025-06-18T00:00:00"/>
    <s v=""/>
    <s v="3106"/>
    <x v="1"/>
    <s v="10514"/>
    <s v="0"/>
    <n v="-5"/>
    <s v=""/>
    <n v="-5"/>
    <s v="USD"/>
    <s v="O1"/>
    <s v="USMO6561314860"/>
    <s v="1338559699410514"/>
    <s v=""/>
    <s v="BATCH_ID"/>
    <d v="2025-06-18T00:00:00"/>
    <d v="2025-06-19T00:00:00"/>
    <n v="0"/>
    <s v=""/>
    <s v=""/>
    <s v="3101671942"/>
    <s v="200013387911"/>
    <s v="0010"/>
    <s v="0060"/>
    <s v="R1"/>
    <s v="10-60"/>
    <x v="0"/>
    <x v="1"/>
    <n v="10514"/>
    <x v="1"/>
  </r>
  <r>
    <s v="13385596994"/>
    <s v="25169INV01BK"/>
    <s v="FA"/>
    <s v="R4"/>
    <d v="2025-06-18T00:00:00"/>
    <s v=""/>
    <s v="3106"/>
    <x v="0"/>
    <s v="10469"/>
    <s v="0"/>
    <n v="-5"/>
    <s v=""/>
    <n v="-5"/>
    <s v="USD"/>
    <s v="O1"/>
    <s v="USMO6561314860"/>
    <s v="1338559699410469"/>
    <s v=""/>
    <s v="BATCH_ID"/>
    <d v="2025-06-18T00:00:00"/>
    <d v="2025-06-19T00:00:00"/>
    <n v="0"/>
    <s v=""/>
    <s v=""/>
    <s v="3101672023"/>
    <s v="200013387911"/>
    <s v="0010"/>
    <s v="0060"/>
    <s v="R1"/>
    <s v="10-60"/>
    <x v="0"/>
    <x v="0"/>
    <n v="10469"/>
    <x v="2"/>
  </r>
  <r>
    <s v="13385598824"/>
    <s v="25170INV01BA"/>
    <s v="FA"/>
    <s v="R4"/>
    <d v="2025-06-19T00:00:00"/>
    <s v=""/>
    <s v="3106"/>
    <x v="0"/>
    <s v="10719"/>
    <s v="0"/>
    <n v="-5"/>
    <s v=""/>
    <n v="-5"/>
    <s v="USD"/>
    <s v="O1"/>
    <s v="USMO6560562590"/>
    <s v="1338559882410719"/>
    <s v=""/>
    <s v="BATCH_ID"/>
    <d v="2025-06-19T00:00:00"/>
    <d v="2025-06-20T00:00:00"/>
    <n v="0"/>
    <s v=""/>
    <s v=""/>
    <s v="3102007450"/>
    <s v="200012986473"/>
    <s v="0010"/>
    <s v="0060"/>
    <s v="R1"/>
    <s v="10-60"/>
    <x v="0"/>
    <x v="0"/>
    <n v="10719"/>
    <x v="0"/>
  </r>
  <r>
    <s v="13385599032"/>
    <s v="25170INV01AW"/>
    <s v="FA"/>
    <s v="R4"/>
    <d v="2025-06-19T00:00:00"/>
    <s v=""/>
    <s v="3106"/>
    <x v="0"/>
    <s v="10719"/>
    <s v="0"/>
    <n v="-8.59"/>
    <s v=""/>
    <n v="-8.59"/>
    <s v="USD"/>
    <s v="O1"/>
    <s v="USMO6560526770"/>
    <s v="1338559903210719"/>
    <s v=""/>
    <s v="BATCH_ID"/>
    <d v="2025-06-19T00:00:00"/>
    <d v="2025-06-20T00:00:00"/>
    <n v="0"/>
    <s v=""/>
    <s v=""/>
    <s v="3102040393"/>
    <s v="200015039585"/>
    <s v="0010"/>
    <s v="0060"/>
    <s v="R1"/>
    <s v="10-60"/>
    <x v="0"/>
    <x v="0"/>
    <n v="10719"/>
    <x v="0"/>
  </r>
  <r>
    <s v="13385599169"/>
    <s v="25170INV01BA"/>
    <s v="FA"/>
    <s v="R4"/>
    <d v="2025-06-19T00:00:00"/>
    <s v=""/>
    <s v="3106"/>
    <x v="0"/>
    <s v="10719"/>
    <s v="0"/>
    <n v="-5"/>
    <s v=""/>
    <n v="-5"/>
    <s v="USD"/>
    <s v="O1"/>
    <s v="USMO6560526990"/>
    <s v="1338559916910719"/>
    <s v=""/>
    <s v="BATCH_ID"/>
    <d v="2025-06-19T00:00:00"/>
    <d v="2025-06-20T00:00:00"/>
    <n v="0"/>
    <s v=""/>
    <s v=""/>
    <s v="3101988250"/>
    <s v="200014785436"/>
    <s v="0010"/>
    <s v="0060"/>
    <s v="R1"/>
    <s v="10-60"/>
    <x v="0"/>
    <x v="0"/>
    <n v="10719"/>
    <x v="0"/>
  </r>
  <r>
    <s v="13385599696"/>
    <s v="25171INV01AK"/>
    <s v="FA"/>
    <s v="R4"/>
    <d v="2025-06-20T00:00:00"/>
    <s v=""/>
    <s v="3106"/>
    <x v="0"/>
    <s v="10719"/>
    <s v="0"/>
    <n v="-5"/>
    <s v=""/>
    <n v="-5"/>
    <s v="USD"/>
    <s v="O1"/>
    <s v="USMO6301622010"/>
    <s v="1338559969610719"/>
    <s v=""/>
    <s v="BATCH_ID"/>
    <d v="2025-06-20T00:00:00"/>
    <d v="2025-06-23T00:00:00"/>
    <n v="0"/>
    <s v=""/>
    <s v=""/>
    <s v="3101589140"/>
    <s v="200013550260"/>
    <s v="0010"/>
    <s v="0060"/>
    <s v="R1"/>
    <s v="10-60"/>
    <x v="0"/>
    <x v="0"/>
    <n v="10719"/>
    <x v="0"/>
  </r>
  <r>
    <s v="13385599712"/>
    <s v="25171INV01AK"/>
    <s v="FA"/>
    <s v="R4"/>
    <d v="2025-06-20T00:00:00"/>
    <s v=""/>
    <s v="3106"/>
    <x v="0"/>
    <s v="10719"/>
    <s v="0"/>
    <n v="-8.98"/>
    <s v=""/>
    <n v="-8.98"/>
    <s v="USD"/>
    <s v="O1"/>
    <s v="USMO6301622240"/>
    <s v="1338559971210719"/>
    <s v=""/>
    <s v="BATCH_ID"/>
    <d v="2025-06-20T00:00:00"/>
    <d v="2025-06-23T00:00:00"/>
    <n v="0"/>
    <s v=""/>
    <s v=""/>
    <s v="3101698370"/>
    <s v="200013536822"/>
    <s v="0010"/>
    <s v="0060"/>
    <s v="R1"/>
    <s v="10-60"/>
    <x v="0"/>
    <x v="0"/>
    <n v="10719"/>
    <x v="0"/>
  </r>
  <r>
    <s v="13385599726"/>
    <s v="25171INV01AK"/>
    <s v="FA"/>
    <s v="R4"/>
    <d v="2025-06-20T00:00:00"/>
    <s v=""/>
    <s v="3106"/>
    <x v="0"/>
    <s v="10719"/>
    <s v="0"/>
    <n v="-5"/>
    <s v=""/>
    <n v="-5"/>
    <s v="USD"/>
    <s v="O1"/>
    <s v="USMO6301622010"/>
    <s v="1338559972610719"/>
    <s v=""/>
    <s v="BATCH_ID"/>
    <d v="2025-06-20T00:00:00"/>
    <d v="2025-06-23T00:00:00"/>
    <n v="0"/>
    <s v=""/>
    <s v=""/>
    <s v="3101632023"/>
    <s v="200013545237"/>
    <s v="0010"/>
    <s v="0060"/>
    <s v="R1"/>
    <s v="10-60"/>
    <x v="0"/>
    <x v="0"/>
    <n v="10719"/>
    <x v="0"/>
  </r>
  <r>
    <s v="13385599782"/>
    <s v="25171INV01AK"/>
    <s v="FA"/>
    <s v="R4"/>
    <d v="2025-06-20T00:00:00"/>
    <s v=""/>
    <s v="3106"/>
    <x v="0"/>
    <s v="10719"/>
    <s v="0"/>
    <n v="-5"/>
    <s v=""/>
    <n v="-5"/>
    <s v="USD"/>
    <s v="O1"/>
    <s v="USMO6560520130"/>
    <s v="1338559978210719"/>
    <s v=""/>
    <s v="BATCH_ID"/>
    <d v="2025-06-20T00:00:00"/>
    <d v="2025-06-23T00:00:00"/>
    <n v="0"/>
    <s v=""/>
    <s v=""/>
    <s v="3102036343"/>
    <s v="200015014414"/>
    <s v="0010"/>
    <s v="0060"/>
    <s v="R1"/>
    <s v="10-60"/>
    <x v="0"/>
    <x v="0"/>
    <n v="10719"/>
    <x v="0"/>
  </r>
  <r>
    <s v="13385599812"/>
    <s v="25171INV01AK"/>
    <s v="FA"/>
    <s v="R4"/>
    <d v="2025-06-20T00:00:00"/>
    <s v=""/>
    <s v="3106"/>
    <x v="0"/>
    <s v="10719"/>
    <s v="0"/>
    <n v="-5"/>
    <s v=""/>
    <n v="-5"/>
    <s v="USD"/>
    <s v="O1"/>
    <s v="USMO6305117021"/>
    <s v="1338559981210719"/>
    <s v=""/>
    <s v="BATCH_ID"/>
    <d v="2025-06-20T00:00:00"/>
    <d v="2025-06-23T00:00:00"/>
    <n v="0"/>
    <s v=""/>
    <s v=""/>
    <s v="3102034539"/>
    <s v="200015007509"/>
    <s v="0010"/>
    <s v="0060"/>
    <s v="R1"/>
    <s v="10-60"/>
    <x v="0"/>
    <x v="0"/>
    <n v="10719"/>
    <x v="0"/>
  </r>
  <r>
    <s v="13385601160"/>
    <s v="25176INV01A4"/>
    <s v="FA"/>
    <s v="R4"/>
    <d v="2025-06-25T00:00:00"/>
    <s v=""/>
    <s v="3106"/>
    <x v="0"/>
    <s v="10719"/>
    <s v="0"/>
    <n v="-5"/>
    <s v=""/>
    <n v="-5"/>
    <s v="USD"/>
    <s v="O1"/>
    <s v="USMO6485493730"/>
    <s v="1338560116010719"/>
    <s v=""/>
    <s v="BATCH_ID"/>
    <d v="2025-06-25T00:00:00"/>
    <d v="2025-06-26T00:00:00"/>
    <n v="0"/>
    <s v=""/>
    <s v=""/>
    <s v="3101511916"/>
    <s v="200011925621"/>
    <s v="0010"/>
    <s v="0060"/>
    <s v="R1"/>
    <s v="10-60"/>
    <x v="0"/>
    <x v="0"/>
    <n v="10719"/>
    <x v="0"/>
  </r>
  <r>
    <s v="13385601180"/>
    <s v="25176INV01A4"/>
    <s v="FA"/>
    <s v="R4"/>
    <d v="2025-06-25T00:00:00"/>
    <s v=""/>
    <s v="3106"/>
    <x v="0"/>
    <s v="10719"/>
    <s v="0"/>
    <n v="-5"/>
    <s v=""/>
    <n v="-5"/>
    <s v="USD"/>
    <s v="O1"/>
    <s v="USMO6485445010"/>
    <s v="1338560118010719"/>
    <s v=""/>
    <s v="BATCH_ID"/>
    <d v="2025-06-25T00:00:00"/>
    <d v="2025-06-26T00:00:00"/>
    <n v="0"/>
    <s v=""/>
    <s v=""/>
    <s v="3101618751"/>
    <s v="200011902158"/>
    <s v="0010"/>
    <s v="0060"/>
    <s v="R1"/>
    <s v="10-60"/>
    <x v="0"/>
    <x v="0"/>
    <n v="10719"/>
    <x v="0"/>
  </r>
  <r>
    <s v="13385601187"/>
    <s v="25176INV01A4"/>
    <s v="FA"/>
    <s v="R4"/>
    <d v="2025-06-25T00:00:00"/>
    <s v=""/>
    <s v="3106"/>
    <x v="0"/>
    <s v="10719"/>
    <s v="0"/>
    <n v="-5"/>
    <s v=""/>
    <n v="-5"/>
    <s v="USD"/>
    <s v="O1"/>
    <s v="USMO6570573580"/>
    <s v="1338560118710719"/>
    <s v=""/>
    <s v="BATCH_ID"/>
    <d v="2025-06-25T00:00:00"/>
    <d v="2025-06-26T00:00:00"/>
    <n v="0"/>
    <s v=""/>
    <s v=""/>
    <s v="3101554957"/>
    <s v="200013258567"/>
    <s v="0010"/>
    <s v="0060"/>
    <s v="R1"/>
    <s v="10-60"/>
    <x v="0"/>
    <x v="0"/>
    <n v="10719"/>
    <x v="0"/>
  </r>
  <r>
    <s v="13385601196"/>
    <s v="25176INV01A4"/>
    <s v="FA"/>
    <s v="R4"/>
    <d v="2025-06-25T00:00:00"/>
    <s v=""/>
    <s v="3106"/>
    <x v="0"/>
    <s v="10719"/>
    <s v="0"/>
    <n v="-8.0299999999999994"/>
    <s v=""/>
    <n v="-8.0299999999999994"/>
    <s v="USD"/>
    <s v="O1"/>
    <s v="USMO6485492460"/>
    <s v="1338560119610719"/>
    <s v=""/>
    <s v="BATCH_ID"/>
    <d v="2025-06-25T00:00:00"/>
    <d v="2025-06-26T00:00:00"/>
    <n v="0"/>
    <s v=""/>
    <s v=""/>
    <s v="3101636444"/>
    <s v="200013292491"/>
    <s v="0010"/>
    <s v="0060"/>
    <s v="R1"/>
    <s v="10-60"/>
    <x v="0"/>
    <x v="0"/>
    <n v="10719"/>
    <x v="0"/>
  </r>
  <r>
    <s v="13385601200"/>
    <s v="25176INV01A4"/>
    <s v="FA"/>
    <s v="R4"/>
    <d v="2025-06-25T00:00:00"/>
    <s v=""/>
    <s v="3106"/>
    <x v="0"/>
    <s v="10719"/>
    <s v="0"/>
    <n v="-6.22"/>
    <s v=""/>
    <n v="-6.22"/>
    <s v="USD"/>
    <s v="O1"/>
    <s v="USMO6485492190"/>
    <s v="1338560120010719"/>
    <s v=""/>
    <s v="BATCH_ID"/>
    <d v="2025-06-25T00:00:00"/>
    <d v="2025-06-26T00:00:00"/>
    <n v="0"/>
    <s v=""/>
    <s v=""/>
    <s v="3101541218"/>
    <s v="200013267188"/>
    <s v="0010"/>
    <s v="0060"/>
    <s v="R1"/>
    <s v="10-60"/>
    <x v="0"/>
    <x v="0"/>
    <n v="10719"/>
    <x v="0"/>
  </r>
  <r>
    <s v="13385601224"/>
    <s v="25176INV01A4"/>
    <s v="FA"/>
    <s v="R4"/>
    <d v="2025-06-25T00:00:00"/>
    <s v=""/>
    <s v="3106"/>
    <x v="0"/>
    <s v="10719"/>
    <s v="0"/>
    <n v="-5"/>
    <s v=""/>
    <n v="-5"/>
    <s v="USD"/>
    <s v="O1"/>
    <s v="USMO6485473340"/>
    <s v="1338560122410719"/>
    <s v=""/>
    <s v="BATCH_ID"/>
    <d v="2025-06-25T00:00:00"/>
    <d v="2025-06-26T00:00:00"/>
    <n v="0"/>
    <s v=""/>
    <s v=""/>
    <s v="3101696331"/>
    <s v="200013268632"/>
    <s v="0010"/>
    <s v="0060"/>
    <s v="R1"/>
    <s v="10-60"/>
    <x v="0"/>
    <x v="0"/>
    <n v="10719"/>
    <x v="0"/>
  </r>
  <r>
    <s v="13385601267"/>
    <s v="25176INV01A4"/>
    <s v="FA"/>
    <s v="R4"/>
    <d v="2025-06-25T00:00:00"/>
    <s v=""/>
    <s v="3106"/>
    <x v="0"/>
    <s v="10719"/>
    <s v="0"/>
    <n v="-5"/>
    <s v=""/>
    <n v="-5"/>
    <s v="USD"/>
    <s v="O1"/>
    <s v="USMO6485492200"/>
    <s v="1338560126710719"/>
    <s v=""/>
    <s v="BATCH_ID"/>
    <d v="2025-06-25T00:00:00"/>
    <d v="2025-06-26T00:00:00"/>
    <n v="0"/>
    <s v=""/>
    <s v=""/>
    <s v="3101698261"/>
    <s v="200013294265"/>
    <s v="0010"/>
    <s v="0060"/>
    <s v="R1"/>
    <s v="10-60"/>
    <x v="0"/>
    <x v="0"/>
    <n v="10719"/>
    <x v="0"/>
  </r>
  <r>
    <s v="13385601309"/>
    <s v="25176INV01A4"/>
    <s v="FA"/>
    <s v="R4"/>
    <d v="2025-06-25T00:00:00"/>
    <s v=""/>
    <s v="3106"/>
    <x v="0"/>
    <s v="10719"/>
    <s v="0"/>
    <n v="-5.93"/>
    <s v=""/>
    <n v="-5.93"/>
    <s v="USD"/>
    <s v="O1"/>
    <s v="USMO6570591180"/>
    <s v="1338560130910719"/>
    <s v=""/>
    <s v="BATCH_ID"/>
    <d v="2025-06-25T00:00:00"/>
    <d v="2025-06-26T00:00:00"/>
    <n v="0"/>
    <s v=""/>
    <s v=""/>
    <s v="3102142715"/>
    <s v="200015533462"/>
    <s v="0010"/>
    <s v="0060"/>
    <s v="R1"/>
    <s v="10-60"/>
    <x v="0"/>
    <x v="0"/>
    <n v="10719"/>
    <x v="0"/>
  </r>
  <r>
    <s v="13385601326"/>
    <s v="25176INV01A4"/>
    <s v="FA"/>
    <s v="R4"/>
    <d v="2025-06-25T00:00:00"/>
    <s v=""/>
    <s v="3106"/>
    <x v="0"/>
    <s v="10719"/>
    <s v="0"/>
    <n v="-5"/>
    <s v=""/>
    <n v="-5"/>
    <s v="USD"/>
    <s v="O1"/>
    <s v="USMO6570573570"/>
    <s v="1338560132610719"/>
    <s v=""/>
    <s v="BATCH_ID"/>
    <d v="2025-06-25T00:00:00"/>
    <d v="2025-06-26T00:00:00"/>
    <n v="0"/>
    <s v=""/>
    <s v=""/>
    <s v="3102138177"/>
    <s v="200015513241"/>
    <s v="0010"/>
    <s v="0060"/>
    <s v="R1"/>
    <s v="10-60"/>
    <x v="0"/>
    <x v="0"/>
    <n v="10719"/>
    <x v="0"/>
  </r>
  <r>
    <s v="13385601375"/>
    <s v="25176INV01A4"/>
    <s v="FA"/>
    <s v="R4"/>
    <d v="2025-06-25T00:00:00"/>
    <s v=""/>
    <s v="3106"/>
    <x v="0"/>
    <s v="10719"/>
    <s v="0"/>
    <n v="-5"/>
    <s v=""/>
    <n v="-5"/>
    <s v="USD"/>
    <s v="O1"/>
    <s v="USMO6570573520"/>
    <s v="1338560137510719"/>
    <s v=""/>
    <s v="BATCH_ID"/>
    <d v="2025-06-25T00:00:00"/>
    <d v="2025-06-26T00:00:00"/>
    <n v="0"/>
    <s v=""/>
    <s v=""/>
    <s v="3102142072"/>
    <s v="200015533231"/>
    <s v="0010"/>
    <s v="0060"/>
    <s v="R1"/>
    <s v="10-60"/>
    <x v="0"/>
    <x v="0"/>
    <n v="10719"/>
    <x v="0"/>
  </r>
  <r>
    <s v="13385603217"/>
    <s v="25177INV01AF"/>
    <s v="FA"/>
    <s v="R4"/>
    <d v="2025-06-26T00:00:00"/>
    <s v=""/>
    <s v="3106"/>
    <x v="0"/>
    <s v="10719"/>
    <s v="0"/>
    <n v="-5"/>
    <s v=""/>
    <n v="-5"/>
    <s v="USD"/>
    <s v="O1"/>
    <s v="USMO6485492130"/>
    <s v="1338560321710719"/>
    <s v=""/>
    <s v="BATCH_ID"/>
    <d v="2025-06-26T00:00:00"/>
    <d v="2025-06-27T00:00:00"/>
    <n v="0"/>
    <s v=""/>
    <s v=""/>
    <s v="3101519916"/>
    <s v="200013559592"/>
    <s v="0010"/>
    <s v="0060"/>
    <s v="R1"/>
    <s v="10-60"/>
    <x v="0"/>
    <x v="0"/>
    <n v="10719"/>
    <x v="0"/>
  </r>
  <r>
    <s v="13385603259"/>
    <s v="25177INV01AF"/>
    <s v="FA"/>
    <s v="R4"/>
    <d v="2025-06-26T00:00:00"/>
    <s v=""/>
    <s v="3106"/>
    <x v="0"/>
    <s v="10719"/>
    <s v="0"/>
    <n v="-5"/>
    <s v=""/>
    <n v="-5"/>
    <s v="USD"/>
    <s v="O1"/>
    <s v="USMO6485492010"/>
    <s v="1338560325910719"/>
    <s v=""/>
    <s v="BATCH_ID"/>
    <d v="2025-06-26T00:00:00"/>
    <d v="2025-06-27T00:00:00"/>
    <n v="0"/>
    <s v=""/>
    <s v=""/>
    <s v="3102150508"/>
    <s v="200013554536"/>
    <s v="0010"/>
    <s v="0060"/>
    <s v="R1"/>
    <s v="10-60"/>
    <x v="0"/>
    <x v="0"/>
    <n v="10719"/>
    <x v="0"/>
  </r>
  <r>
    <s v="13385603278"/>
    <s v="25177INV01AF"/>
    <s v="FA"/>
    <s v="R4"/>
    <d v="2025-06-26T00:00:00"/>
    <s v=""/>
    <s v="3106"/>
    <x v="0"/>
    <s v="10719"/>
    <s v="0"/>
    <n v="-5"/>
    <s v=""/>
    <n v="-5"/>
    <s v="USD"/>
    <s v="O1"/>
    <s v="USMO6570593360"/>
    <s v="1338560327810719"/>
    <s v=""/>
    <s v="BATCH_ID"/>
    <d v="2025-06-26T00:00:00"/>
    <d v="2025-06-27T00:00:00"/>
    <n v="0"/>
    <s v=""/>
    <s v=""/>
    <s v="3101598034"/>
    <s v="200013537390"/>
    <s v="0010"/>
    <s v="0060"/>
    <s v="R1"/>
    <s v="10-60"/>
    <x v="0"/>
    <x v="0"/>
    <n v="10719"/>
    <x v="0"/>
  </r>
  <r>
    <s v="13385603333"/>
    <s v="25177INV01BG"/>
    <s v="FA"/>
    <s v="R4"/>
    <d v="2025-06-26T00:00:00"/>
    <s v=""/>
    <s v="3106"/>
    <x v="0"/>
    <s v="10719"/>
    <s v="0"/>
    <n v="-5"/>
    <s v=""/>
    <n v="-5"/>
    <s v="USD"/>
    <s v="O1"/>
    <s v="USMO6560518100"/>
    <s v="1338560333310719"/>
    <s v=""/>
    <s v="BATCH_ID"/>
    <d v="2025-06-26T00:00:00"/>
    <d v="2025-06-27T00:00:00"/>
    <n v="0"/>
    <s v=""/>
    <s v=""/>
    <s v="3101632090"/>
    <s v="200013817487"/>
    <s v="0010"/>
    <s v="0060"/>
    <s v="R1"/>
    <s v="10-60"/>
    <x v="0"/>
    <x v="0"/>
    <n v="10719"/>
    <x v="0"/>
  </r>
  <r>
    <s v="13385603600"/>
    <s v="25177INV01BG"/>
    <s v="FA"/>
    <s v="R4"/>
    <d v="2025-06-26T00:00:00"/>
    <s v=""/>
    <s v="3106"/>
    <x v="0"/>
    <s v="10719"/>
    <s v="0"/>
    <n v="-5.69"/>
    <s v=""/>
    <n v="-5.69"/>
    <s v="USD"/>
    <s v="O1"/>
    <s v="USMO6560518050"/>
    <s v="1338560360010719"/>
    <s v=""/>
    <s v="BATCH_ID"/>
    <d v="2025-06-26T00:00:00"/>
    <d v="2025-06-27T00:00:00"/>
    <n v="0"/>
    <s v=""/>
    <s v=""/>
    <s v="3102169559"/>
    <s v="200015666932"/>
    <s v="0010"/>
    <s v="0060"/>
    <s v="R1"/>
    <s v="10-60"/>
    <x v="0"/>
    <x v="0"/>
    <n v="10719"/>
    <x v="0"/>
  </r>
  <r>
    <s v="13385604018"/>
    <s v="25181COCH1AB"/>
    <s v="FA"/>
    <s v="R4"/>
    <d v="2025-06-30T00:00:00"/>
    <s v=""/>
    <s v="3106"/>
    <x v="0"/>
    <s v="10719"/>
    <s v="0"/>
    <n v="-5"/>
    <s v=""/>
    <n v="-5"/>
    <s v="USD"/>
    <s v="O1"/>
    <s v="USMO6570597820"/>
    <s v="1338560401810719"/>
    <s v=""/>
    <s v="FF_MD_02"/>
    <d v="2025-06-30T00:00:00"/>
    <d v="2025-07-07T00:00:00"/>
    <n v="0"/>
    <s v=""/>
    <s v=""/>
    <s v="3101706175"/>
    <s v="200013180126"/>
    <s v="0010"/>
    <s v="0060"/>
    <s v="R1"/>
    <s v="10-60"/>
    <x v="0"/>
    <x v="0"/>
    <n v="10719"/>
    <x v="0"/>
  </r>
  <r>
    <s v="13385604157"/>
    <s v="25181COCH1AB"/>
    <s v="FA"/>
    <s v="R4"/>
    <d v="2025-06-30T00:00:00"/>
    <s v=""/>
    <s v="3106"/>
    <x v="0"/>
    <s v="10469"/>
    <s v="0"/>
    <n v="-5"/>
    <s v=""/>
    <n v="-5"/>
    <s v="USD"/>
    <s v="O1"/>
    <s v="USMO6561327580"/>
    <s v="1338560415710469"/>
    <s v=""/>
    <s v="FF_MD_02"/>
    <d v="2025-06-30T00:00:00"/>
    <d v="2025-07-07T00:00:00"/>
    <n v="0"/>
    <s v=""/>
    <s v=""/>
    <s v="3101519520"/>
    <s v="200012425761"/>
    <s v="0010"/>
    <s v="0060"/>
    <s v="R1"/>
    <s v="10-60"/>
    <x v="0"/>
    <x v="0"/>
    <n v="10469"/>
    <x v="2"/>
  </r>
  <r>
    <s v="13385604157"/>
    <s v="25181COCH1AB"/>
    <s v="FA"/>
    <s v="R4"/>
    <d v="2025-06-30T00:00:00"/>
    <s v=""/>
    <s v="3106"/>
    <x v="1"/>
    <s v="10514"/>
    <s v="0"/>
    <n v="-5"/>
    <s v=""/>
    <n v="-5"/>
    <s v="USD"/>
    <s v="O1"/>
    <s v="USMO6561327580"/>
    <s v="1338560415710514"/>
    <s v=""/>
    <s v="FF_MD_02"/>
    <d v="2025-06-30T00:00:00"/>
    <d v="2025-07-07T00:00:00"/>
    <n v="0"/>
    <s v=""/>
    <s v=""/>
    <s v="3101519617"/>
    <s v="200012425761"/>
    <s v="0010"/>
    <s v="0060"/>
    <s v="R1"/>
    <s v="10-60"/>
    <x v="0"/>
    <x v="1"/>
    <n v="10514"/>
    <x v="1"/>
  </r>
  <r>
    <s v="13385604183"/>
    <s v="25181COCH1AB"/>
    <s v="FA"/>
    <s v="R4"/>
    <d v="2025-06-30T00:00:00"/>
    <s v=""/>
    <s v="3106"/>
    <x v="0"/>
    <s v="10469"/>
    <s v="0"/>
    <n v="-5"/>
    <s v=""/>
    <n v="-5"/>
    <s v="USD"/>
    <s v="O1"/>
    <s v="USMO6561314010"/>
    <s v="1338560418310469"/>
    <s v=""/>
    <s v="FF_MD_02"/>
    <d v="2025-06-30T00:00:00"/>
    <d v="2025-07-07T00:00:00"/>
    <n v="0"/>
    <s v=""/>
    <s v=""/>
    <s v="3101704662"/>
    <s v="200012544900"/>
    <s v="0010"/>
    <s v="0060"/>
    <s v="C1"/>
    <s v="10-60"/>
    <x v="0"/>
    <x v="0"/>
    <n v="10469"/>
    <x v="2"/>
  </r>
  <r>
    <s v="13385604185"/>
    <s v="25181COCH1AB"/>
    <s v="FA"/>
    <s v="R4"/>
    <d v="2025-06-30T00:00:00"/>
    <s v=""/>
    <s v="3106"/>
    <x v="0"/>
    <s v="10469"/>
    <s v="0"/>
    <n v="-5"/>
    <s v=""/>
    <n v="-5"/>
    <s v="USD"/>
    <s v="O1"/>
    <s v="USMO6561314010"/>
    <s v="1338560418510469"/>
    <s v=""/>
    <s v="FF_MD_02"/>
    <d v="2025-06-30T00:00:00"/>
    <d v="2025-07-07T00:00:00"/>
    <n v="0"/>
    <s v=""/>
    <s v=""/>
    <s v="3101704610"/>
    <s v="200012544975"/>
    <s v="0010"/>
    <s v="0060"/>
    <s v="C1"/>
    <s v="10-60"/>
    <x v="0"/>
    <x v="0"/>
    <n v="10469"/>
    <x v="2"/>
  </r>
  <r>
    <s v="13385604185"/>
    <s v="25181COCH1AB"/>
    <s v="FA"/>
    <s v="R4"/>
    <d v="2025-06-30T00:00:00"/>
    <s v=""/>
    <s v="3106"/>
    <x v="1"/>
    <s v="10514"/>
    <s v="0"/>
    <n v="-5"/>
    <s v=""/>
    <n v="-5"/>
    <s v="USD"/>
    <s v="O1"/>
    <s v="USMO6561314010"/>
    <s v="1338560418510514"/>
    <s v=""/>
    <s v="FF_MD_02"/>
    <d v="2025-06-30T00:00:00"/>
    <d v="2025-07-07T00:00:00"/>
    <n v="0"/>
    <s v=""/>
    <s v=""/>
    <s v="3101704554"/>
    <s v="200012544975"/>
    <s v="0010"/>
    <s v="0060"/>
    <s v="C1"/>
    <s v="10-60"/>
    <x v="0"/>
    <x v="1"/>
    <n v="10514"/>
    <x v="1"/>
  </r>
  <r>
    <s v="13385604186"/>
    <s v="25181COCH1AB"/>
    <s v="FA"/>
    <s v="R4"/>
    <d v="2025-06-30T00:00:00"/>
    <s v=""/>
    <s v="3106"/>
    <x v="1"/>
    <s v="10514"/>
    <s v="0"/>
    <n v="-10"/>
    <s v=""/>
    <n v="-10"/>
    <s v="USD"/>
    <s v="O1"/>
    <s v="USMO6561300000"/>
    <s v="1338560418610514"/>
    <s v=""/>
    <s v="FF_MD_02"/>
    <d v="2025-06-30T00:00:00"/>
    <d v="2025-07-07T00:00:00"/>
    <n v="0"/>
    <s v=""/>
    <s v=""/>
    <s v="3101650747"/>
    <s v="200012547978"/>
    <s v="0010"/>
    <s v="0060"/>
    <s v="R1"/>
    <s v="10-60"/>
    <x v="0"/>
    <x v="1"/>
    <n v="10514"/>
    <x v="1"/>
  </r>
  <r>
    <s v="13385604186"/>
    <s v="25181COCH1AB"/>
    <s v="FA"/>
    <s v="R4"/>
    <d v="2025-06-30T00:00:00"/>
    <s v=""/>
    <s v="3106"/>
    <x v="0"/>
    <s v="10469"/>
    <s v="0"/>
    <n v="-5"/>
    <s v=""/>
    <n v="-5"/>
    <s v="USD"/>
    <s v="O1"/>
    <s v="USMO6561300000"/>
    <s v="1338560418610469"/>
    <s v=""/>
    <s v="FF_MD_02"/>
    <d v="2025-06-30T00:00:00"/>
    <d v="2025-07-07T00:00:00"/>
    <n v="0"/>
    <s v=""/>
    <s v=""/>
    <s v="3101650167"/>
    <s v="200012547978"/>
    <s v="0010"/>
    <s v="0060"/>
    <s v="R1"/>
    <s v="10-60"/>
    <x v="0"/>
    <x v="0"/>
    <n v="10469"/>
    <x v="2"/>
  </r>
  <r>
    <s v="13385604296"/>
    <s v="25181COCH1AB"/>
    <s v="FA"/>
    <s v="R4"/>
    <d v="2025-06-30T00:00:00"/>
    <s v=""/>
    <s v="3106"/>
    <x v="1"/>
    <s v="10514"/>
    <s v="0"/>
    <n v="-5"/>
    <s v=""/>
    <n v="-5"/>
    <s v="USD"/>
    <s v="O1"/>
    <s v="USMO6561315750"/>
    <s v="1338560429610514"/>
    <s v=""/>
    <s v="FF_MD_02"/>
    <d v="2025-06-30T00:00:00"/>
    <d v="2025-07-07T00:00:00"/>
    <n v="0"/>
    <s v=""/>
    <s v=""/>
    <s v="3101696859"/>
    <s v="200011728744"/>
    <s v="0010"/>
    <s v="0060"/>
    <s v="R1"/>
    <s v="10-60"/>
    <x v="0"/>
    <x v="1"/>
    <n v="10514"/>
    <x v="1"/>
  </r>
  <r>
    <s v="13385604296"/>
    <s v="25181COCH1AB"/>
    <s v="FA"/>
    <s v="R4"/>
    <d v="2025-06-30T00:00:00"/>
    <s v=""/>
    <s v="3106"/>
    <x v="0"/>
    <s v="10469"/>
    <s v="0"/>
    <n v="-5"/>
    <s v=""/>
    <n v="-5"/>
    <s v="USD"/>
    <s v="O1"/>
    <s v="USMO6561315750"/>
    <s v="1338560429610469"/>
    <s v=""/>
    <s v="FF_MD_02"/>
    <d v="2025-06-30T00:00:00"/>
    <d v="2025-07-07T00:00:00"/>
    <n v="0"/>
    <s v=""/>
    <s v=""/>
    <s v="3101696698"/>
    <s v="200011728744"/>
    <s v="0010"/>
    <s v="0060"/>
    <s v="R1"/>
    <s v="10-60"/>
    <x v="0"/>
    <x v="0"/>
    <n v="10469"/>
    <x v="2"/>
  </r>
  <r>
    <s v="13385604541"/>
    <s v="25181COCH1AB"/>
    <s v="FA"/>
    <s v="R4"/>
    <d v="2025-06-30T00:00:00"/>
    <s v=""/>
    <s v="3106"/>
    <x v="1"/>
    <s v="10514"/>
    <s v="0"/>
    <n v="-5"/>
    <s v=""/>
    <n v="-5"/>
    <s v="USD"/>
    <s v="O1"/>
    <s v="USMO6561321260"/>
    <s v="1338560454110514"/>
    <s v=""/>
    <s v="FF_MD_02"/>
    <d v="2025-06-30T00:00:00"/>
    <d v="2025-07-07T00:00:00"/>
    <n v="0"/>
    <s v=""/>
    <s v=""/>
    <s v="3101681740"/>
    <s v="200012089393"/>
    <s v="0010"/>
    <s v="0060"/>
    <s v="C1"/>
    <s v="10-60"/>
    <x v="0"/>
    <x v="1"/>
    <n v="10514"/>
    <x v="1"/>
  </r>
  <r>
    <s v="13385604541"/>
    <s v="25181COCH1AB"/>
    <s v="FA"/>
    <s v="R4"/>
    <d v="2025-06-30T00:00:00"/>
    <s v=""/>
    <s v="3106"/>
    <x v="0"/>
    <s v="10469"/>
    <s v="0"/>
    <n v="-5"/>
    <s v=""/>
    <n v="-5"/>
    <s v="USD"/>
    <s v="O1"/>
    <s v="USMO6561321260"/>
    <s v="1338560454110469"/>
    <s v=""/>
    <s v="FF_MD_02"/>
    <d v="2025-06-30T00:00:00"/>
    <d v="2025-07-07T00:00:00"/>
    <n v="0"/>
    <s v=""/>
    <s v=""/>
    <s v="3101682143"/>
    <s v="200012089393"/>
    <s v="0010"/>
    <s v="0060"/>
    <s v="C1"/>
    <s v="10-60"/>
    <x v="0"/>
    <x v="0"/>
    <n v="10469"/>
    <x v="2"/>
  </r>
  <r>
    <s v="13385604606"/>
    <s v="25181COCH1AB"/>
    <s v="FA"/>
    <s v="R4"/>
    <d v="2025-06-30T00:00:00"/>
    <s v=""/>
    <s v="3106"/>
    <x v="0"/>
    <s v="10719"/>
    <s v="0"/>
    <n v="-5"/>
    <s v=""/>
    <n v="-5"/>
    <s v="USD"/>
    <s v="O1"/>
    <s v="USMO6561683811"/>
    <s v="1338560460610719"/>
    <s v=""/>
    <s v="FF_MD_02"/>
    <d v="2025-06-30T00:00:00"/>
    <d v="2025-07-07T00:00:00"/>
    <n v="0"/>
    <s v=""/>
    <s v=""/>
    <s v="3101500028"/>
    <s v="200012373441"/>
    <s v="0010"/>
    <s v="0060"/>
    <s v="R1"/>
    <s v="10-60"/>
    <x v="0"/>
    <x v="0"/>
    <n v="10719"/>
    <x v="0"/>
  </r>
  <r>
    <s v="13385604676"/>
    <s v="25181COCH1AB"/>
    <s v="FA"/>
    <s v="R4"/>
    <d v="2025-06-30T00:00:00"/>
    <s v=""/>
    <s v="3106"/>
    <x v="0"/>
    <s v="10719"/>
    <s v="0"/>
    <n v="-5"/>
    <s v=""/>
    <n v="-5"/>
    <s v="USD"/>
    <s v="O1"/>
    <s v="USMO6560519771"/>
    <s v="1338560467610719"/>
    <s v=""/>
    <s v="FF_MD_02"/>
    <d v="2025-06-30T00:00:00"/>
    <d v="2025-07-07T00:00:00"/>
    <n v="0"/>
    <s v=""/>
    <s v=""/>
    <s v="3101620649"/>
    <s v="200012786816"/>
    <s v="0010"/>
    <s v="0060"/>
    <s v="R1"/>
    <s v="10-60"/>
    <x v="0"/>
    <x v="0"/>
    <n v="10719"/>
    <x v="0"/>
  </r>
  <r>
    <s v="13385604856"/>
    <s v="25181COCH1AB"/>
    <s v="FA"/>
    <s v="R4"/>
    <d v="2025-06-30T00:00:00"/>
    <s v=""/>
    <s v="3106"/>
    <x v="0"/>
    <s v="10719"/>
    <s v="0"/>
    <n v="-5"/>
    <s v=""/>
    <n v="-5"/>
    <s v="USD"/>
    <s v="O1"/>
    <s v="USMO6561685151"/>
    <s v="1338560485610719"/>
    <s v=""/>
    <s v="FF_MD_02"/>
    <d v="2025-06-30T00:00:00"/>
    <d v="2025-07-07T00:00:00"/>
    <n v="0"/>
    <s v=""/>
    <s v=""/>
    <s v="3101529566"/>
    <s v="200012370918"/>
    <s v="0010"/>
    <s v="0060"/>
    <s v="R1"/>
    <s v="10-60"/>
    <x v="0"/>
    <x v="0"/>
    <n v="10719"/>
    <x v="0"/>
  </r>
  <r>
    <s v="13385605073"/>
    <s v="25181COCH1AB"/>
    <s v="FA"/>
    <s v="R4"/>
    <d v="2025-06-30T00:00:00"/>
    <s v=""/>
    <s v="3106"/>
    <x v="0"/>
    <s v="10719"/>
    <s v="0"/>
    <n v="-5"/>
    <s v=""/>
    <n v="-5"/>
    <s v="USD"/>
    <s v="O1"/>
    <s v="USMO6560514310"/>
    <s v="1338560507310719"/>
    <s v=""/>
    <s v="FF_MD_02"/>
    <d v="2025-06-30T00:00:00"/>
    <d v="2025-07-07T00:00:00"/>
    <n v="0"/>
    <s v=""/>
    <s v=""/>
    <s v="3101494426"/>
    <s v="200013357617"/>
    <s v="0010"/>
    <s v="0060"/>
    <s v="R1"/>
    <s v="10-60"/>
    <x v="0"/>
    <x v="0"/>
    <n v="10719"/>
    <x v="0"/>
  </r>
  <r>
    <s v="13385605115"/>
    <s v="25181COCH1AB"/>
    <s v="FA"/>
    <s v="R4"/>
    <d v="2025-06-30T00:00:00"/>
    <s v=""/>
    <s v="3106"/>
    <x v="0"/>
    <s v="10719"/>
    <s v="0"/>
    <n v="-5"/>
    <s v=""/>
    <n v="-5"/>
    <s v="USD"/>
    <s v="O1"/>
    <s v="USMO6560527191"/>
    <s v="1338560511510719"/>
    <s v=""/>
    <s v="FF_MD_02"/>
    <d v="2025-06-30T00:00:00"/>
    <d v="2025-07-07T00:00:00"/>
    <n v="0"/>
    <s v=""/>
    <s v=""/>
    <s v="3101575454"/>
    <s v="200011365091"/>
    <s v="0010"/>
    <s v="0060"/>
    <s v="R1"/>
    <s v="10-60"/>
    <x v="0"/>
    <x v="0"/>
    <n v="10719"/>
    <x v="0"/>
  </r>
  <r>
    <s v="13385605116"/>
    <s v="25181COCH1AB"/>
    <s v="FA"/>
    <s v="R4"/>
    <d v="2025-06-30T00:00:00"/>
    <s v=""/>
    <s v="3106"/>
    <x v="0"/>
    <s v="10719"/>
    <s v="0"/>
    <n v="-5"/>
    <s v=""/>
    <n v="-5"/>
    <s v="USD"/>
    <s v="O1"/>
    <s v="USMO6560528330"/>
    <s v="1338560511610719"/>
    <s v=""/>
    <s v="FF_MD_02"/>
    <d v="2025-06-30T00:00:00"/>
    <d v="2025-07-07T00:00:00"/>
    <n v="0"/>
    <s v=""/>
    <s v=""/>
    <s v="3101640422"/>
    <s v="200011365174"/>
    <s v="0010"/>
    <s v="0060"/>
    <s v="R1"/>
    <s v="10-60"/>
    <x v="0"/>
    <x v="0"/>
    <n v="10719"/>
    <x v="0"/>
  </r>
  <r>
    <s v="13385605184"/>
    <s v="25181COCH1AB"/>
    <s v="FA"/>
    <s v="R4"/>
    <d v="2025-06-30T00:00:00"/>
    <s v=""/>
    <s v="3106"/>
    <x v="1"/>
    <s v="10514"/>
    <s v="0"/>
    <n v="-5"/>
    <s v=""/>
    <n v="-5"/>
    <s v="USD"/>
    <s v="O1"/>
    <s v="USMO6561320910"/>
    <s v="1338560518410514"/>
    <s v=""/>
    <s v="FF_MD_02"/>
    <d v="2025-06-30T00:00:00"/>
    <d v="2025-07-07T00:00:00"/>
    <n v="0"/>
    <s v=""/>
    <s v=""/>
    <s v="3101587544"/>
    <s v="200011786874"/>
    <s v="0010"/>
    <s v="0060"/>
    <s v="R1"/>
    <s v="10-60"/>
    <x v="0"/>
    <x v="1"/>
    <n v="10514"/>
    <x v="1"/>
  </r>
  <r>
    <s v="13385605288"/>
    <s v="25181COCH1AB"/>
    <s v="FA"/>
    <s v="R4"/>
    <d v="2025-06-30T00:00:00"/>
    <s v=""/>
    <s v="3106"/>
    <x v="0"/>
    <s v="10469"/>
    <s v="0"/>
    <n v="-5"/>
    <s v=""/>
    <n v="-5"/>
    <s v="USD"/>
    <s v="O1"/>
    <s v="USMO6561327870"/>
    <s v="1338560528810469"/>
    <s v=""/>
    <s v="FF_MD_02"/>
    <d v="2025-06-30T00:00:00"/>
    <d v="2025-07-07T00:00:00"/>
    <n v="0"/>
    <s v=""/>
    <s v=""/>
    <s v="3101496735"/>
    <s v="200011080229"/>
    <s v="0010"/>
    <s v="0060"/>
    <s v="C1"/>
    <s v="10-60"/>
    <x v="0"/>
    <x v="0"/>
    <n v="10469"/>
    <x v="2"/>
  </r>
  <r>
    <s v="13385605290"/>
    <s v="25181COCH1AB"/>
    <s v="FA"/>
    <s v="R4"/>
    <d v="2025-06-30T00:00:00"/>
    <s v=""/>
    <s v="3106"/>
    <x v="1"/>
    <s v="10514"/>
    <s v="0"/>
    <n v="-5"/>
    <s v=""/>
    <n v="-5"/>
    <s v="USD"/>
    <s v="O1"/>
    <s v="USMO6561324580"/>
    <s v="1338560529010514"/>
    <s v=""/>
    <s v="FF_MD_02"/>
    <d v="2025-06-30T00:00:00"/>
    <d v="2025-07-07T00:00:00"/>
    <n v="0"/>
    <s v=""/>
    <s v=""/>
    <s v="3101631247"/>
    <s v="200011080252"/>
    <s v="0010"/>
    <s v="0060"/>
    <s v="C1"/>
    <s v="10-60"/>
    <x v="0"/>
    <x v="1"/>
    <n v="10514"/>
    <x v="1"/>
  </r>
  <r>
    <s v="13385605290"/>
    <s v="25181COCH1AB"/>
    <s v="FA"/>
    <s v="R4"/>
    <d v="2025-06-30T00:00:00"/>
    <s v=""/>
    <s v="3106"/>
    <x v="0"/>
    <s v="10469"/>
    <s v="0"/>
    <n v="-5"/>
    <s v=""/>
    <n v="-5"/>
    <s v="USD"/>
    <s v="O1"/>
    <s v="USMO6561324580"/>
    <s v="1338560529010469"/>
    <s v=""/>
    <s v="FF_MD_02"/>
    <d v="2025-06-30T00:00:00"/>
    <d v="2025-07-07T00:00:00"/>
    <n v="0"/>
    <s v=""/>
    <s v=""/>
    <s v="3101631345"/>
    <s v="200011080252"/>
    <s v="0010"/>
    <s v="0060"/>
    <s v="C1"/>
    <s v="10-60"/>
    <x v="0"/>
    <x v="0"/>
    <n v="10469"/>
    <x v="2"/>
  </r>
  <r>
    <s v="13385605357"/>
    <s v="25181COCH1AB"/>
    <s v="FA"/>
    <s v="R4"/>
    <d v="2025-06-30T00:00:00"/>
    <s v=""/>
    <s v="3106"/>
    <x v="0"/>
    <s v="10719"/>
    <s v="0"/>
    <n v="-5"/>
    <s v=""/>
    <n v="-5"/>
    <s v="USD"/>
    <s v="O1"/>
    <s v="USMO6561683871"/>
    <s v="1338560535710719"/>
    <s v=""/>
    <s v="FF_MD_02"/>
    <d v="2025-06-30T00:00:00"/>
    <d v="2025-07-07T00:00:00"/>
    <n v="0"/>
    <s v=""/>
    <s v=""/>
    <s v="3101498542"/>
    <s v="200011209117"/>
    <s v="0010"/>
    <s v="0060"/>
    <s v="R1"/>
    <s v="10-60"/>
    <x v="0"/>
    <x v="0"/>
    <n v="10719"/>
    <x v="0"/>
  </r>
  <r>
    <s v="13385605360"/>
    <s v="25181COCH1AB"/>
    <s v="FA"/>
    <s v="R4"/>
    <d v="2025-06-30T00:00:00"/>
    <s v=""/>
    <s v="3106"/>
    <x v="0"/>
    <s v="10719"/>
    <s v="0"/>
    <n v="-5"/>
    <s v=""/>
    <n v="-5"/>
    <s v="USD"/>
    <s v="O1"/>
    <s v="USMO6561683821"/>
    <s v="1338560536010719"/>
    <s v=""/>
    <s v="FF_MD_02"/>
    <d v="2025-06-30T00:00:00"/>
    <d v="2025-07-07T00:00:00"/>
    <n v="0"/>
    <s v=""/>
    <s v=""/>
    <s v="3101612039"/>
    <s v="200011209133"/>
    <s v="0010"/>
    <s v="0060"/>
    <s v="R1"/>
    <s v="10-60"/>
    <x v="0"/>
    <x v="0"/>
    <n v="10719"/>
    <x v="0"/>
  </r>
  <r>
    <s v="13385605671"/>
    <s v="25181COCH1AB"/>
    <s v="FA"/>
    <s v="R4"/>
    <d v="2025-06-30T00:00:00"/>
    <s v=""/>
    <s v="3106"/>
    <x v="0"/>
    <s v="10469"/>
    <s v="0"/>
    <n v="-5"/>
    <s v=""/>
    <n v="-5"/>
    <s v="USD"/>
    <s v="O1"/>
    <s v="USMO6561319010"/>
    <s v="1338560567110469"/>
    <s v=""/>
    <s v="FF_MD_02"/>
    <d v="2025-06-30T00:00:00"/>
    <d v="2025-07-07T00:00:00"/>
    <n v="0"/>
    <s v=""/>
    <s v=""/>
    <s v="3101695233"/>
    <s v="200014022483"/>
    <s v="0010"/>
    <s v="0060"/>
    <s v="C1"/>
    <s v="10-60"/>
    <x v="0"/>
    <x v="0"/>
    <n v="10469"/>
    <x v="2"/>
  </r>
  <r>
    <s v="13385605671"/>
    <s v="25181COCH1AB"/>
    <s v="FA"/>
    <s v="R4"/>
    <d v="2025-06-30T00:00:00"/>
    <s v=""/>
    <s v="3106"/>
    <x v="1"/>
    <s v="10514"/>
    <s v="0"/>
    <n v="-5"/>
    <s v=""/>
    <n v="-5"/>
    <s v="USD"/>
    <s v="O1"/>
    <s v="USMO6561319010"/>
    <s v="1338560567110514"/>
    <s v=""/>
    <s v="FF_MD_02"/>
    <d v="2025-06-30T00:00:00"/>
    <d v="2025-07-07T00:00:00"/>
    <n v="0"/>
    <s v=""/>
    <s v=""/>
    <s v="3101695314"/>
    <s v="200014022483"/>
    <s v="0010"/>
    <s v="0060"/>
    <s v="C1"/>
    <s v="10-60"/>
    <x v="0"/>
    <x v="1"/>
    <n v="10514"/>
    <x v="1"/>
  </r>
  <r>
    <s v="13385605765"/>
    <s v="25181COCH1AB"/>
    <s v="FA"/>
    <s v="R4"/>
    <d v="2025-06-30T00:00:00"/>
    <s v=""/>
    <s v="3106"/>
    <x v="0"/>
    <s v="10719"/>
    <s v="0"/>
    <n v="-5"/>
    <s v=""/>
    <n v="-5"/>
    <s v="USD"/>
    <s v="O1"/>
    <s v="USMO6574093061"/>
    <s v="1338560576510719"/>
    <s v=""/>
    <s v="FF_MD_02"/>
    <d v="2025-06-30T00:00:00"/>
    <d v="2025-07-07T00:00:00"/>
    <n v="0"/>
    <s v=""/>
    <s v=""/>
    <s v="3101692831"/>
    <s v="200012901126"/>
    <s v="0010"/>
    <s v="0060"/>
    <s v="R1"/>
    <s v="10-60"/>
    <x v="0"/>
    <x v="0"/>
    <n v="10719"/>
    <x v="0"/>
  </r>
  <r>
    <s v="13385605790"/>
    <s v="25181COCH1AB"/>
    <s v="FA"/>
    <s v="R4"/>
    <d v="2025-06-30T00:00:00"/>
    <s v=""/>
    <s v="3106"/>
    <x v="1"/>
    <s v="10514"/>
    <s v="0"/>
    <n v="-5"/>
    <s v=""/>
    <n v="-5"/>
    <s v="USD"/>
    <s v="O1"/>
    <s v="USMO6561323030"/>
    <s v="1338560579010514"/>
    <s v=""/>
    <s v="FF_MD_02"/>
    <d v="2025-06-30T00:00:00"/>
    <d v="2025-07-07T00:00:00"/>
    <n v="0"/>
    <s v=""/>
    <s v=""/>
    <s v="3101699832"/>
    <s v="200013174780"/>
    <s v="0010"/>
    <s v="0060"/>
    <s v="R1"/>
    <s v="10-60"/>
    <x v="0"/>
    <x v="1"/>
    <n v="10514"/>
    <x v="1"/>
  </r>
  <r>
    <s v="13385605790"/>
    <s v="25181COCH1AB"/>
    <s v="FA"/>
    <s v="R4"/>
    <d v="2025-06-30T00:00:00"/>
    <s v=""/>
    <s v="3106"/>
    <x v="0"/>
    <s v="10469"/>
    <s v="0"/>
    <n v="-5"/>
    <s v=""/>
    <n v="-5"/>
    <s v="USD"/>
    <s v="O1"/>
    <s v="USMO6561323030"/>
    <s v="1338560579010469"/>
    <s v=""/>
    <s v="FF_MD_02"/>
    <d v="2025-06-30T00:00:00"/>
    <d v="2025-07-07T00:00:00"/>
    <n v="0"/>
    <s v=""/>
    <s v=""/>
    <s v="3101699913"/>
    <s v="200013174780"/>
    <s v="0010"/>
    <s v="0060"/>
    <s v="R1"/>
    <s v="10-60"/>
    <x v="0"/>
    <x v="0"/>
    <n v="10469"/>
    <x v="2"/>
  </r>
  <r>
    <s v="13385605798"/>
    <s v="25181COCH1AB"/>
    <s v="FA"/>
    <s v="R4"/>
    <d v="2025-06-30T00:00:00"/>
    <s v=""/>
    <s v="3106"/>
    <x v="0"/>
    <s v="10719"/>
    <s v="0"/>
    <n v="-5"/>
    <s v=""/>
    <n v="-5"/>
    <s v="USD"/>
    <s v="O1"/>
    <s v="USMO6560528960"/>
    <s v="1338560579810719"/>
    <s v=""/>
    <s v="FF_MD_02"/>
    <d v="2025-06-30T00:00:00"/>
    <d v="2025-07-07T00:00:00"/>
    <n v="0"/>
    <s v=""/>
    <s v=""/>
    <s v="3101633614"/>
    <s v="200013231903"/>
    <s v="0010"/>
    <s v="0060"/>
    <s v="C1"/>
    <s v="10-60"/>
    <x v="0"/>
    <x v="0"/>
    <n v="10719"/>
    <x v="0"/>
  </r>
  <r>
    <s v="13385605800"/>
    <s v="25181COCH1AB"/>
    <s v="FA"/>
    <s v="R4"/>
    <d v="2025-06-30T00:00:00"/>
    <s v=""/>
    <s v="3106"/>
    <x v="0"/>
    <s v="10719"/>
    <s v="0"/>
    <n v="-5.87"/>
    <s v=""/>
    <n v="-5.87"/>
    <s v="USD"/>
    <s v="O1"/>
    <s v="USMO6560528960"/>
    <s v="1338560580010719"/>
    <s v=""/>
    <s v="FF_MD_02"/>
    <d v="2025-06-30T00:00:00"/>
    <d v="2025-07-07T00:00:00"/>
    <n v="0"/>
    <s v=""/>
    <s v=""/>
    <s v="3101633517"/>
    <s v="200013233016"/>
    <s v="0010"/>
    <s v="0060"/>
    <s v="C1"/>
    <s v="10-60"/>
    <x v="0"/>
    <x v="0"/>
    <n v="10719"/>
    <x v="0"/>
  </r>
  <r>
    <s v="13385605860"/>
    <s v="25181COCH1AB"/>
    <s v="FA"/>
    <s v="R4"/>
    <d v="2025-06-30T00:00:00"/>
    <s v=""/>
    <s v="3106"/>
    <x v="0"/>
    <s v="10469"/>
    <s v="0"/>
    <n v="-5"/>
    <s v=""/>
    <n v="-5"/>
    <s v="USD"/>
    <s v="O1"/>
    <s v="USMO6561313900"/>
    <s v="1338560586010469"/>
    <s v=""/>
    <s v="FF_MD_02"/>
    <d v="2025-06-30T00:00:00"/>
    <d v="2025-07-07T00:00:00"/>
    <n v="0"/>
    <s v=""/>
    <s v=""/>
    <s v="3101538828"/>
    <s v="200012191918"/>
    <s v="0010"/>
    <s v="0060"/>
    <s v="R1"/>
    <s v="10-60"/>
    <x v="0"/>
    <x v="0"/>
    <n v="10469"/>
    <x v="2"/>
  </r>
  <r>
    <s v="13385605860"/>
    <s v="25181COCH1AB"/>
    <s v="FA"/>
    <s v="R4"/>
    <d v="2025-06-30T00:00:00"/>
    <s v=""/>
    <s v="3106"/>
    <x v="1"/>
    <s v="10514"/>
    <s v="0"/>
    <n v="-5"/>
    <s v=""/>
    <n v="-5"/>
    <s v="USD"/>
    <s v="O1"/>
    <s v="USMO6561313900"/>
    <s v="1338560586010514"/>
    <s v=""/>
    <s v="FF_MD_02"/>
    <d v="2025-06-30T00:00:00"/>
    <d v="2025-07-07T00:00:00"/>
    <n v="0"/>
    <s v=""/>
    <s v=""/>
    <s v="3101538924"/>
    <s v="200012191918"/>
    <s v="0010"/>
    <s v="0060"/>
    <s v="R1"/>
    <s v="10-60"/>
    <x v="0"/>
    <x v="1"/>
    <n v="10514"/>
    <x v="1"/>
  </r>
  <r>
    <s v="13385605896"/>
    <s v="25181COCH1AB"/>
    <s v="FA"/>
    <s v="R4"/>
    <d v="2025-06-30T00:00:00"/>
    <s v=""/>
    <s v="3106"/>
    <x v="0"/>
    <s v="10719"/>
    <s v="0"/>
    <n v="-5"/>
    <s v=""/>
    <n v="-5"/>
    <s v="USD"/>
    <s v="O1"/>
    <s v="USMO6560520560"/>
    <s v="1338560589610719"/>
    <s v=""/>
    <s v="FF_MD_02"/>
    <d v="2025-06-30T00:00:00"/>
    <d v="2025-07-07T00:00:00"/>
    <n v="0"/>
    <s v=""/>
    <s v=""/>
    <s v="3101592909"/>
    <s v="200012447641"/>
    <s v="0010"/>
    <s v="0060"/>
    <s v="R1"/>
    <s v="10-60"/>
    <x v="0"/>
    <x v="0"/>
    <n v="10719"/>
    <x v="0"/>
  </r>
  <r>
    <s v="13385606068"/>
    <s v="25181COCH1AB"/>
    <s v="FA"/>
    <s v="R4"/>
    <d v="2025-06-30T00:00:00"/>
    <s v=""/>
    <s v="3106"/>
    <x v="0"/>
    <s v="10469"/>
    <s v="0"/>
    <n v="-10.16"/>
    <s v=""/>
    <n v="-10.16"/>
    <s v="USD"/>
    <s v="O1"/>
    <s v="USMO6561330260"/>
    <s v="1338560606810469"/>
    <s v=""/>
    <s v="FF_MD_02"/>
    <d v="2025-06-30T00:00:00"/>
    <d v="2025-07-07T00:00:00"/>
    <n v="0"/>
    <s v=""/>
    <s v=""/>
    <s v="3101520887"/>
    <s v="200013231697"/>
    <s v="0010"/>
    <s v="0060"/>
    <s v="R1"/>
    <s v="10-60"/>
    <x v="0"/>
    <x v="0"/>
    <n v="10469"/>
    <x v="2"/>
  </r>
  <r>
    <s v="13385606070"/>
    <s v="25181COCH1AB"/>
    <s v="FA"/>
    <s v="R4"/>
    <d v="2025-06-30T00:00:00"/>
    <s v=""/>
    <s v="3106"/>
    <x v="0"/>
    <s v="10469"/>
    <s v="0"/>
    <n v="-11.18"/>
    <s v=""/>
    <n v="-11.18"/>
    <s v="USD"/>
    <s v="O1"/>
    <s v="USMO6561330270"/>
    <s v="1338560607010469"/>
    <s v=""/>
    <s v="FF_MD_02"/>
    <d v="2025-06-30T00:00:00"/>
    <d v="2025-07-07T00:00:00"/>
    <n v="0"/>
    <s v=""/>
    <s v=""/>
    <s v="3101657150"/>
    <s v="200013231994"/>
    <s v="0010"/>
    <s v="0060"/>
    <s v="R1"/>
    <s v="10-60"/>
    <x v="0"/>
    <x v="0"/>
    <n v="10469"/>
    <x v="2"/>
  </r>
  <r>
    <s v="13385606071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110469"/>
    <s v=""/>
    <s v="FF_MD_02"/>
    <d v="2025-06-30T00:00:00"/>
    <d v="2025-07-07T00:00:00"/>
    <n v="0"/>
    <s v=""/>
    <s v=""/>
    <s v="3101665617"/>
    <s v="200013233081"/>
    <s v="0010"/>
    <s v="0060"/>
    <s v="R1"/>
    <s v="10-60"/>
    <x v="0"/>
    <x v="0"/>
    <n v="10469"/>
    <x v="2"/>
  </r>
  <r>
    <s v="13385606071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110514"/>
    <s v=""/>
    <s v="FF_MD_02"/>
    <d v="2025-06-30T00:00:00"/>
    <d v="2025-07-07T00:00:00"/>
    <n v="0"/>
    <s v=""/>
    <s v=""/>
    <s v="3101666289"/>
    <s v="200013233081"/>
    <s v="0010"/>
    <s v="0060"/>
    <s v="R1"/>
    <s v="10-60"/>
    <x v="0"/>
    <x v="1"/>
    <n v="10514"/>
    <x v="1"/>
  </r>
  <r>
    <s v="13385606072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210514"/>
    <s v=""/>
    <s v="FF_MD_02"/>
    <d v="2025-06-30T00:00:00"/>
    <d v="2025-07-07T00:00:00"/>
    <n v="0"/>
    <s v=""/>
    <s v=""/>
    <s v="3101619441"/>
    <s v="200013233180"/>
    <s v="0010"/>
    <s v="0060"/>
    <s v="R1"/>
    <s v="10-60"/>
    <x v="0"/>
    <x v="1"/>
    <n v="10514"/>
    <x v="1"/>
  </r>
  <r>
    <s v="13385606072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210469"/>
    <s v=""/>
    <s v="FF_MD_02"/>
    <d v="2025-06-30T00:00:00"/>
    <d v="2025-07-07T00:00:00"/>
    <n v="0"/>
    <s v=""/>
    <s v=""/>
    <s v="3101665809"/>
    <s v="200013233180"/>
    <s v="0010"/>
    <s v="0060"/>
    <s v="R1"/>
    <s v="10-60"/>
    <x v="0"/>
    <x v="0"/>
    <n v="10469"/>
    <x v="2"/>
  </r>
  <r>
    <s v="13385606073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310514"/>
    <s v=""/>
    <s v="FF_MD_02"/>
    <d v="2025-06-30T00:00:00"/>
    <d v="2025-07-07T00:00:00"/>
    <n v="0"/>
    <s v=""/>
    <s v=""/>
    <s v="3101665903"/>
    <s v="200013233289"/>
    <s v="0010"/>
    <s v="0060"/>
    <s v="R1"/>
    <s v="10-60"/>
    <x v="0"/>
    <x v="1"/>
    <n v="10514"/>
    <x v="1"/>
  </r>
  <r>
    <s v="13385606073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310469"/>
    <s v=""/>
    <s v="FF_MD_02"/>
    <d v="2025-06-30T00:00:00"/>
    <d v="2025-07-07T00:00:00"/>
    <n v="0"/>
    <s v=""/>
    <s v=""/>
    <s v="3101619823"/>
    <s v="200013233289"/>
    <s v="0010"/>
    <s v="0060"/>
    <s v="R1"/>
    <s v="10-60"/>
    <x v="0"/>
    <x v="0"/>
    <n v="10469"/>
    <x v="2"/>
  </r>
  <r>
    <s v="13385606074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410469"/>
    <s v=""/>
    <s v="FF_MD_02"/>
    <d v="2025-06-30T00:00:00"/>
    <d v="2025-07-07T00:00:00"/>
    <n v="0"/>
    <s v=""/>
    <s v=""/>
    <s v="3101665998"/>
    <s v="200013233354"/>
    <s v="0010"/>
    <s v="0060"/>
    <s v="R1"/>
    <s v="10-60"/>
    <x v="0"/>
    <x v="0"/>
    <n v="10469"/>
    <x v="2"/>
  </r>
  <r>
    <s v="13385606074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410514"/>
    <s v=""/>
    <s v="FF_MD_02"/>
    <d v="2025-06-30T00:00:00"/>
    <d v="2025-07-07T00:00:00"/>
    <n v="0"/>
    <s v=""/>
    <s v=""/>
    <s v="3101618906"/>
    <s v="200013233354"/>
    <s v="0010"/>
    <s v="0060"/>
    <s v="R1"/>
    <s v="10-60"/>
    <x v="0"/>
    <x v="1"/>
    <n v="10514"/>
    <x v="1"/>
  </r>
  <r>
    <s v="13385606075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510514"/>
    <s v=""/>
    <s v="FF_MD_02"/>
    <d v="2025-06-30T00:00:00"/>
    <d v="2025-07-07T00:00:00"/>
    <n v="0"/>
    <s v=""/>
    <s v=""/>
    <s v="3101666093"/>
    <s v="200013233461"/>
    <s v="0010"/>
    <s v="0060"/>
    <s v="R1"/>
    <s v="10-60"/>
    <x v="0"/>
    <x v="1"/>
    <n v="10514"/>
    <x v="1"/>
  </r>
  <r>
    <s v="13385606075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510469"/>
    <s v=""/>
    <s v="FF_MD_02"/>
    <d v="2025-06-30T00:00:00"/>
    <d v="2025-07-07T00:00:00"/>
    <n v="0"/>
    <s v=""/>
    <s v=""/>
    <s v="3101619346"/>
    <s v="200013233461"/>
    <s v="0010"/>
    <s v="0060"/>
    <s v="R1"/>
    <s v="10-60"/>
    <x v="0"/>
    <x v="0"/>
    <n v="10469"/>
    <x v="2"/>
  </r>
  <r>
    <s v="13385606076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610469"/>
    <s v=""/>
    <s v="FF_MD_02"/>
    <d v="2025-06-30T00:00:00"/>
    <d v="2025-07-07T00:00:00"/>
    <n v="0"/>
    <s v=""/>
    <s v=""/>
    <s v="3101666193"/>
    <s v="200013233578"/>
    <s v="0010"/>
    <s v="0060"/>
    <s v="R1"/>
    <s v="10-60"/>
    <x v="0"/>
    <x v="0"/>
    <n v="10469"/>
    <x v="2"/>
  </r>
  <r>
    <s v="13385606076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610514"/>
    <s v=""/>
    <s v="FF_MD_02"/>
    <d v="2025-06-30T00:00:00"/>
    <d v="2025-07-07T00:00:00"/>
    <n v="0"/>
    <s v=""/>
    <s v=""/>
    <s v="3101618992"/>
    <s v="200013233578"/>
    <s v="0010"/>
    <s v="0060"/>
    <s v="R1"/>
    <s v="10-60"/>
    <x v="0"/>
    <x v="1"/>
    <n v="10514"/>
    <x v="1"/>
  </r>
  <r>
    <s v="13385606077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710514"/>
    <s v=""/>
    <s v="FF_MD_02"/>
    <d v="2025-06-30T00:00:00"/>
    <d v="2025-07-07T00:00:00"/>
    <n v="0"/>
    <s v=""/>
    <s v=""/>
    <s v="3101666860"/>
    <s v="200013233669"/>
    <s v="0010"/>
    <s v="0060"/>
    <s v="C1"/>
    <s v="10-60"/>
    <x v="0"/>
    <x v="1"/>
    <n v="10514"/>
    <x v="1"/>
  </r>
  <r>
    <s v="13385606077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710469"/>
    <s v=""/>
    <s v="FF_MD_02"/>
    <d v="2025-06-30T00:00:00"/>
    <d v="2025-07-07T00:00:00"/>
    <n v="0"/>
    <s v=""/>
    <s v=""/>
    <s v="3101666384"/>
    <s v="200013233669"/>
    <s v="0010"/>
    <s v="0060"/>
    <s v="C1"/>
    <s v="10-60"/>
    <x v="0"/>
    <x v="0"/>
    <n v="10469"/>
    <x v="2"/>
  </r>
  <r>
    <s v="13385606078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810469"/>
    <s v=""/>
    <s v="FF_MD_02"/>
    <d v="2025-06-30T00:00:00"/>
    <d v="2025-07-07T00:00:00"/>
    <n v="0"/>
    <s v=""/>
    <s v=""/>
    <s v="3101665712"/>
    <s v="200013233768"/>
    <s v="0010"/>
    <s v="0060"/>
    <s v="R1"/>
    <s v="10-60"/>
    <x v="0"/>
    <x v="0"/>
    <n v="10469"/>
    <x v="2"/>
  </r>
  <r>
    <s v="13385606078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810514"/>
    <s v=""/>
    <s v="FF_MD_02"/>
    <d v="2025-06-30T00:00:00"/>
    <d v="2025-07-07T00:00:00"/>
    <n v="0"/>
    <s v=""/>
    <s v=""/>
    <s v="3101666577"/>
    <s v="200013233768"/>
    <s v="0010"/>
    <s v="0060"/>
    <s v="R1"/>
    <s v="10-60"/>
    <x v="0"/>
    <x v="1"/>
    <n v="10514"/>
    <x v="1"/>
  </r>
  <r>
    <s v="13385606079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7910469"/>
    <s v=""/>
    <s v="FF_MD_02"/>
    <d v="2025-06-30T00:00:00"/>
    <d v="2025-07-07T00:00:00"/>
    <n v="0"/>
    <s v=""/>
    <s v=""/>
    <s v="3101619076"/>
    <s v="200013233867"/>
    <s v="0010"/>
    <s v="0060"/>
    <s v="R1"/>
    <s v="10-60"/>
    <x v="0"/>
    <x v="0"/>
    <n v="10469"/>
    <x v="2"/>
  </r>
  <r>
    <s v="13385606079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7910514"/>
    <s v=""/>
    <s v="FF_MD_02"/>
    <d v="2025-06-30T00:00:00"/>
    <d v="2025-07-07T00:00:00"/>
    <n v="0"/>
    <s v=""/>
    <s v=""/>
    <s v="3101666670"/>
    <s v="200013233867"/>
    <s v="0010"/>
    <s v="0060"/>
    <s v="R1"/>
    <s v="10-60"/>
    <x v="0"/>
    <x v="1"/>
    <n v="10514"/>
    <x v="1"/>
  </r>
  <r>
    <s v="13385606080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8010514"/>
    <s v=""/>
    <s v="FF_MD_02"/>
    <d v="2025-06-30T00:00:00"/>
    <d v="2025-07-07T00:00:00"/>
    <n v="0"/>
    <s v=""/>
    <s v=""/>
    <s v="3101666957"/>
    <s v="200013233974"/>
    <s v="0010"/>
    <s v="0060"/>
    <s v="R1"/>
    <s v="10-60"/>
    <x v="0"/>
    <x v="1"/>
    <n v="10514"/>
    <x v="1"/>
  </r>
  <r>
    <s v="13385606080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8010469"/>
    <s v=""/>
    <s v="FF_MD_02"/>
    <d v="2025-06-30T00:00:00"/>
    <d v="2025-07-07T00:00:00"/>
    <n v="0"/>
    <s v=""/>
    <s v=""/>
    <s v="3101666765"/>
    <s v="200013233974"/>
    <s v="0010"/>
    <s v="0060"/>
    <s v="R1"/>
    <s v="10-60"/>
    <x v="0"/>
    <x v="0"/>
    <n v="10469"/>
    <x v="2"/>
  </r>
  <r>
    <s v="13385606081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8110469"/>
    <s v=""/>
    <s v="FF_MD_02"/>
    <d v="2025-06-30T00:00:00"/>
    <d v="2025-07-07T00:00:00"/>
    <n v="0"/>
    <s v=""/>
    <s v=""/>
    <s v="3101667050"/>
    <s v="200013237074"/>
    <s v="0010"/>
    <s v="0060"/>
    <s v="R1"/>
    <s v="10-60"/>
    <x v="0"/>
    <x v="0"/>
    <n v="10469"/>
    <x v="2"/>
  </r>
  <r>
    <s v="13385606081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8110514"/>
    <s v=""/>
    <s v="FF_MD_02"/>
    <d v="2025-06-30T00:00:00"/>
    <d v="2025-07-07T00:00:00"/>
    <n v="0"/>
    <s v=""/>
    <s v=""/>
    <s v="3101666481"/>
    <s v="200013237074"/>
    <s v="0010"/>
    <s v="0060"/>
    <s v="R1"/>
    <s v="10-60"/>
    <x v="0"/>
    <x v="1"/>
    <n v="10514"/>
    <x v="1"/>
  </r>
  <r>
    <s v="13385606082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8210514"/>
    <s v=""/>
    <s v="FF_MD_02"/>
    <d v="2025-06-30T00:00:00"/>
    <d v="2025-07-07T00:00:00"/>
    <n v="0"/>
    <s v=""/>
    <s v=""/>
    <s v="3101619920"/>
    <s v="200013237181"/>
    <s v="0010"/>
    <s v="0060"/>
    <s v="R1"/>
    <s v="10-60"/>
    <x v="0"/>
    <x v="1"/>
    <n v="10514"/>
    <x v="1"/>
  </r>
  <r>
    <s v="13385606082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8210469"/>
    <s v=""/>
    <s v="FF_MD_02"/>
    <d v="2025-06-30T00:00:00"/>
    <d v="2025-07-07T00:00:00"/>
    <n v="0"/>
    <s v=""/>
    <s v=""/>
    <s v="3101619155"/>
    <s v="200013237181"/>
    <s v="0010"/>
    <s v="0060"/>
    <s v="R1"/>
    <s v="10-60"/>
    <x v="0"/>
    <x v="0"/>
    <n v="10469"/>
    <x v="2"/>
  </r>
  <r>
    <s v="13385606083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8310469"/>
    <s v=""/>
    <s v="FF_MD_02"/>
    <d v="2025-06-30T00:00:00"/>
    <d v="2025-07-07T00:00:00"/>
    <n v="0"/>
    <s v=""/>
    <s v=""/>
    <s v="3101619251"/>
    <s v="200013237272"/>
    <s v="0010"/>
    <s v="0060"/>
    <s v="R1"/>
    <s v="10-60"/>
    <x v="0"/>
    <x v="0"/>
    <n v="10469"/>
    <x v="2"/>
  </r>
  <r>
    <s v="13385606083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8310514"/>
    <s v=""/>
    <s v="FF_MD_02"/>
    <d v="2025-06-30T00:00:00"/>
    <d v="2025-07-07T00:00:00"/>
    <n v="0"/>
    <s v=""/>
    <s v=""/>
    <s v="3101667138"/>
    <s v="200013237272"/>
    <s v="0010"/>
    <s v="0060"/>
    <s v="R1"/>
    <s v="10-60"/>
    <x v="0"/>
    <x v="1"/>
    <n v="10514"/>
    <x v="1"/>
  </r>
  <r>
    <s v="13385606084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8410469"/>
    <s v=""/>
    <s v="FF_MD_02"/>
    <d v="2025-06-30T00:00:00"/>
    <d v="2025-07-07T00:00:00"/>
    <n v="0"/>
    <s v=""/>
    <s v=""/>
    <s v="3101619536"/>
    <s v="200013237363"/>
    <s v="0010"/>
    <s v="0060"/>
    <s v="R1"/>
    <s v="10-60"/>
    <x v="0"/>
    <x v="0"/>
    <n v="10469"/>
    <x v="2"/>
  </r>
  <r>
    <s v="13385606084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8410514"/>
    <s v=""/>
    <s v="FF_MD_02"/>
    <d v="2025-06-30T00:00:00"/>
    <d v="2025-07-07T00:00:00"/>
    <n v="0"/>
    <s v=""/>
    <s v=""/>
    <s v="3101619633"/>
    <s v="200013237363"/>
    <s v="0010"/>
    <s v="0060"/>
    <s v="R1"/>
    <s v="10-60"/>
    <x v="0"/>
    <x v="1"/>
    <n v="10514"/>
    <x v="1"/>
  </r>
  <r>
    <s v="13385606085"/>
    <s v="25181COCH1AB"/>
    <s v="FA"/>
    <s v="R4"/>
    <d v="2025-06-30T00:00:00"/>
    <s v=""/>
    <s v="3106"/>
    <x v="1"/>
    <s v="10514"/>
    <s v="0"/>
    <n v="-5"/>
    <s v=""/>
    <n v="-5"/>
    <s v="USD"/>
    <s v="O1"/>
    <s v="USMO6561330230"/>
    <s v="1338560608510514"/>
    <s v=""/>
    <s v="FF_MD_02"/>
    <d v="2025-06-30T00:00:00"/>
    <d v="2025-07-07T00:00:00"/>
    <n v="0"/>
    <s v=""/>
    <s v=""/>
    <s v="3101619727"/>
    <s v="200013237447"/>
    <s v="0010"/>
    <s v="0060"/>
    <s v="R1"/>
    <s v="10-60"/>
    <x v="0"/>
    <x v="1"/>
    <n v="10514"/>
    <x v="1"/>
  </r>
  <r>
    <s v="13385606085"/>
    <s v="25181COCH1AB"/>
    <s v="FA"/>
    <s v="R4"/>
    <d v="2025-06-30T00:00:00"/>
    <s v=""/>
    <s v="3106"/>
    <x v="0"/>
    <s v="10469"/>
    <s v="0"/>
    <n v="-5"/>
    <s v=""/>
    <n v="-5"/>
    <s v="USD"/>
    <s v="O1"/>
    <s v="USMO6561330230"/>
    <s v="1338560608510469"/>
    <s v=""/>
    <s v="FF_MD_02"/>
    <d v="2025-06-30T00:00:00"/>
    <d v="2025-07-07T00:00:00"/>
    <n v="0"/>
    <s v=""/>
    <s v=""/>
    <s v="3101665427"/>
    <s v="200013237447"/>
    <s v="0010"/>
    <s v="0060"/>
    <s v="R1"/>
    <s v="10-60"/>
    <x v="0"/>
    <x v="0"/>
    <n v="10469"/>
    <x v="2"/>
  </r>
  <r>
    <s v="13385606107"/>
    <s v="25181COCH1AB"/>
    <s v="FA"/>
    <s v="R4"/>
    <d v="2025-06-30T00:00:00"/>
    <s v=""/>
    <s v="3106"/>
    <x v="0"/>
    <s v="10719"/>
    <s v="0"/>
    <n v="-5"/>
    <s v=""/>
    <n v="-5"/>
    <s v="USD"/>
    <s v="O1"/>
    <s v="USMO6570594990"/>
    <s v="1338560610710719"/>
    <s v=""/>
    <s v="FF_MD_02"/>
    <d v="2025-06-30T00:00:00"/>
    <d v="2025-07-07T00:00:00"/>
    <n v="0"/>
    <s v=""/>
    <s v=""/>
    <s v="3101490205"/>
    <s v="200011215775"/>
    <s v="0010"/>
    <s v="0060"/>
    <s v="R1"/>
    <s v="10-60"/>
    <x v="0"/>
    <x v="0"/>
    <n v="10719"/>
    <x v="0"/>
  </r>
  <r>
    <s v="13385606133"/>
    <s v="25181COCH1AB"/>
    <s v="FA"/>
    <s v="R4"/>
    <d v="2025-06-30T00:00:00"/>
    <s v=""/>
    <s v="3106"/>
    <x v="0"/>
    <s v="10469"/>
    <s v="0"/>
    <n v="-6.93"/>
    <s v=""/>
    <n v="-6.93"/>
    <s v="USD"/>
    <s v="O1"/>
    <s v="USMO6561328970"/>
    <s v="1338560613310469"/>
    <s v=""/>
    <s v="FF_MD_02"/>
    <d v="2025-06-30T00:00:00"/>
    <d v="2025-07-07T00:00:00"/>
    <n v="0"/>
    <s v=""/>
    <s v=""/>
    <s v="3101691824"/>
    <s v="200011596000"/>
    <s v="0010"/>
    <s v="0060"/>
    <s v="C1"/>
    <s v="10-60"/>
    <x v="0"/>
    <x v="0"/>
    <n v="10469"/>
    <x v="2"/>
  </r>
  <r>
    <s v="13385606133"/>
    <s v="25181COCH1AB"/>
    <s v="FA"/>
    <s v="R4"/>
    <d v="2025-06-30T00:00:00"/>
    <s v=""/>
    <s v="3106"/>
    <x v="1"/>
    <s v="10514"/>
    <s v="0"/>
    <n v="-8.11"/>
    <s v=""/>
    <n v="-8.11"/>
    <s v="USD"/>
    <s v="O1"/>
    <s v="USMO6561328970"/>
    <s v="1338560613310514"/>
    <s v=""/>
    <s v="FF_MD_02"/>
    <d v="2025-06-30T00:00:00"/>
    <d v="2025-07-07T00:00:00"/>
    <n v="0"/>
    <s v=""/>
    <s v=""/>
    <s v="3101691906"/>
    <s v="200011596000"/>
    <s v="0010"/>
    <s v="0060"/>
    <s v="C1"/>
    <s v="10-60"/>
    <x v="0"/>
    <x v="1"/>
    <n v="10514"/>
    <x v="1"/>
  </r>
  <r>
    <s v="13385606156"/>
    <s v="25181COCH1AB"/>
    <s v="FA"/>
    <s v="R4"/>
    <d v="2025-06-30T00:00:00"/>
    <s v=""/>
    <s v="3106"/>
    <x v="1"/>
    <s v="10514"/>
    <s v="0"/>
    <n v="-5"/>
    <s v=""/>
    <n v="-5"/>
    <s v="USD"/>
    <s v="O1"/>
    <s v="USMO6561300000"/>
    <s v="1338560615610514"/>
    <s v=""/>
    <s v="FF_MD_02"/>
    <d v="2025-06-30T00:00:00"/>
    <d v="2025-07-07T00:00:00"/>
    <n v="0"/>
    <s v=""/>
    <s v=""/>
    <s v="3101492385"/>
    <s v="200011624471"/>
    <s v="0010"/>
    <s v="0060"/>
    <s v="R1"/>
    <s v="10-60"/>
    <x v="0"/>
    <x v="1"/>
    <n v="10514"/>
    <x v="1"/>
  </r>
  <r>
    <s v="13385606156"/>
    <s v="25181COCH1AB"/>
    <s v="FA"/>
    <s v="R4"/>
    <d v="2025-06-30T00:00:00"/>
    <s v=""/>
    <s v="3106"/>
    <x v="0"/>
    <s v="10469"/>
    <s v="0"/>
    <n v="-5"/>
    <s v=""/>
    <n v="-5"/>
    <s v="USD"/>
    <s v="O1"/>
    <s v="USMO6561300000"/>
    <s v="1338560615610469"/>
    <s v=""/>
    <s v="FF_MD_02"/>
    <d v="2025-06-30T00:00:00"/>
    <d v="2025-07-07T00:00:00"/>
    <n v="0"/>
    <s v=""/>
    <s v=""/>
    <s v="3101492291"/>
    <s v="200011624471"/>
    <s v="0010"/>
    <s v="0060"/>
    <s v="R1"/>
    <s v="10-60"/>
    <x v="0"/>
    <x v="0"/>
    <n v="10469"/>
    <x v="2"/>
  </r>
  <r>
    <s v="13385606158"/>
    <s v="25181COCH1AB"/>
    <s v="FA"/>
    <s v="R4"/>
    <d v="2025-06-30T00:00:00"/>
    <s v=""/>
    <s v="3106"/>
    <x v="0"/>
    <s v="10469"/>
    <s v="0"/>
    <n v="-5"/>
    <s v=""/>
    <n v="-5"/>
    <s v="USD"/>
    <s v="O1"/>
    <s v="USMO6561300000"/>
    <s v="1338560615810469"/>
    <s v=""/>
    <s v="FF_MD_02"/>
    <d v="2025-06-30T00:00:00"/>
    <d v="2025-07-07T00:00:00"/>
    <n v="0"/>
    <s v=""/>
    <s v=""/>
    <s v="3101603999"/>
    <s v="200011624554"/>
    <s v="0010"/>
    <s v="0060"/>
    <s v="R1"/>
    <s v="10-60"/>
    <x v="0"/>
    <x v="0"/>
    <n v="10469"/>
    <x v="2"/>
  </r>
  <r>
    <s v="13385606158"/>
    <s v="25181COCH1AB"/>
    <s v="FA"/>
    <s v="R4"/>
    <d v="2025-06-30T00:00:00"/>
    <s v=""/>
    <s v="3106"/>
    <x v="1"/>
    <s v="10514"/>
    <s v="0"/>
    <n v="-5"/>
    <s v=""/>
    <n v="-5"/>
    <s v="USD"/>
    <s v="O1"/>
    <s v="USMO6561300000"/>
    <s v="1338560615810514"/>
    <s v=""/>
    <s v="FF_MD_02"/>
    <d v="2025-06-30T00:00:00"/>
    <d v="2025-07-07T00:00:00"/>
    <n v="0"/>
    <s v=""/>
    <s v=""/>
    <s v="3101604093"/>
    <s v="200011624554"/>
    <s v="0010"/>
    <s v="0060"/>
    <s v="R1"/>
    <s v="10-60"/>
    <x v="0"/>
    <x v="1"/>
    <n v="10514"/>
    <x v="1"/>
  </r>
  <r>
    <s v="13385606159"/>
    <s v="25181COCH1AB"/>
    <s v="FA"/>
    <s v="R4"/>
    <d v="2025-06-30T00:00:00"/>
    <s v=""/>
    <s v="3106"/>
    <x v="0"/>
    <s v="10469"/>
    <s v="0"/>
    <n v="-5"/>
    <s v=""/>
    <n v="-5"/>
    <s v="USD"/>
    <s v="O1"/>
    <s v="USMO6561300000"/>
    <s v="1338560615910469"/>
    <s v=""/>
    <s v="FF_MD_02"/>
    <d v="2025-06-30T00:00:00"/>
    <d v="2025-07-07T00:00:00"/>
    <n v="0"/>
    <s v=""/>
    <s v=""/>
    <s v="3101628341"/>
    <s v="200011624646"/>
    <s v="0010"/>
    <s v="0060"/>
    <s v="R1"/>
    <s v="10-60"/>
    <x v="0"/>
    <x v="0"/>
    <n v="10469"/>
    <x v="2"/>
  </r>
  <r>
    <s v="13385606159"/>
    <s v="25181COCH1AB"/>
    <s v="FA"/>
    <s v="R4"/>
    <d v="2025-06-30T00:00:00"/>
    <s v=""/>
    <s v="3106"/>
    <x v="1"/>
    <s v="10514"/>
    <s v="0"/>
    <n v="-5"/>
    <s v=""/>
    <n v="-5"/>
    <s v="USD"/>
    <s v="O1"/>
    <s v="USMO6561300000"/>
    <s v="1338560615910514"/>
    <s v=""/>
    <s v="FF_MD_02"/>
    <d v="2025-06-30T00:00:00"/>
    <d v="2025-07-07T00:00:00"/>
    <n v="0"/>
    <s v=""/>
    <s v=""/>
    <s v="3101628435"/>
    <s v="200011624646"/>
    <s v="0010"/>
    <s v="0060"/>
    <s v="R1"/>
    <s v="10-60"/>
    <x v="0"/>
    <x v="1"/>
    <n v="10514"/>
    <x v="1"/>
  </r>
  <r>
    <s v="13385606160"/>
    <s v="25181COCH1AB"/>
    <s v="FA"/>
    <s v="R4"/>
    <d v="2025-06-30T00:00:00"/>
    <s v=""/>
    <s v="3106"/>
    <x v="1"/>
    <s v="10514"/>
    <s v="0"/>
    <n v="-5"/>
    <s v=""/>
    <n v="-5"/>
    <s v="USD"/>
    <s v="O1"/>
    <s v="USMO6561300000"/>
    <s v="1338560616010514"/>
    <s v=""/>
    <s v="FF_MD_02"/>
    <d v="2025-06-30T00:00:00"/>
    <d v="2025-07-07T00:00:00"/>
    <n v="0"/>
    <s v=""/>
    <s v=""/>
    <s v="3101671754"/>
    <s v="200011624745"/>
    <s v="0010"/>
    <s v="0060"/>
    <s v="R1"/>
    <s v="10-60"/>
    <x v="0"/>
    <x v="1"/>
    <n v="10514"/>
    <x v="1"/>
  </r>
  <r>
    <s v="13385606160"/>
    <s v="25181COCH1AB"/>
    <s v="FA"/>
    <s v="R4"/>
    <d v="2025-06-30T00:00:00"/>
    <s v=""/>
    <s v="3106"/>
    <x v="0"/>
    <s v="10469"/>
    <s v="0"/>
    <n v="-5"/>
    <s v=""/>
    <n v="-5"/>
    <s v="USD"/>
    <s v="O1"/>
    <s v="USMO6561300000"/>
    <s v="1338560616010469"/>
    <s v=""/>
    <s v="FF_MD_02"/>
    <d v="2025-06-30T00:00:00"/>
    <d v="2025-07-07T00:00:00"/>
    <n v="0"/>
    <s v=""/>
    <s v=""/>
    <s v="3101671835"/>
    <s v="200011624745"/>
    <s v="0010"/>
    <s v="0060"/>
    <s v="R1"/>
    <s v="10-60"/>
    <x v="0"/>
    <x v="0"/>
    <n v="10469"/>
    <x v="2"/>
  </r>
  <r>
    <s v="13385606161"/>
    <s v="25181COCH1AB"/>
    <s v="FA"/>
    <s v="R4"/>
    <d v="2025-06-30T00:00:00"/>
    <s v=""/>
    <s v="3106"/>
    <x v="1"/>
    <s v="10514"/>
    <s v="0"/>
    <n v="-5"/>
    <s v=""/>
    <n v="-5"/>
    <s v="USD"/>
    <s v="O1"/>
    <s v="USMO6561300000"/>
    <s v="1338560616110514"/>
    <s v=""/>
    <s v="FF_MD_02"/>
    <d v="2025-06-30T00:00:00"/>
    <d v="2025-07-07T00:00:00"/>
    <n v="0"/>
    <s v=""/>
    <s v=""/>
    <s v="3101674878"/>
    <s v="200011624810"/>
    <s v="0010"/>
    <s v="0060"/>
    <s v="R1"/>
    <s v="10-60"/>
    <x v="0"/>
    <x v="1"/>
    <n v="10514"/>
    <x v="1"/>
  </r>
  <r>
    <s v="13385606161"/>
    <s v="25181COCH1AB"/>
    <s v="FA"/>
    <s v="R4"/>
    <d v="2025-06-30T00:00:00"/>
    <s v=""/>
    <s v="3106"/>
    <x v="0"/>
    <s v="10469"/>
    <s v="0"/>
    <n v="-5"/>
    <s v=""/>
    <n v="-5"/>
    <s v="USD"/>
    <s v="O1"/>
    <s v="USMO6561300000"/>
    <s v="1338560616110469"/>
    <s v=""/>
    <s v="FF_MD_02"/>
    <d v="2025-06-30T00:00:00"/>
    <d v="2025-07-07T00:00:00"/>
    <n v="0"/>
    <s v=""/>
    <s v=""/>
    <s v="3101674960"/>
    <s v="200011624810"/>
    <s v="0010"/>
    <s v="0060"/>
    <s v="R1"/>
    <s v="10-60"/>
    <x v="0"/>
    <x v="0"/>
    <n v="10469"/>
    <x v="2"/>
  </r>
  <r>
    <s v="13385606162"/>
    <s v="25181COCH1AB"/>
    <s v="FA"/>
    <s v="R4"/>
    <d v="2025-06-30T00:00:00"/>
    <s v=""/>
    <s v="3106"/>
    <x v="0"/>
    <s v="10469"/>
    <s v="0"/>
    <n v="-5"/>
    <s v=""/>
    <n v="-5"/>
    <s v="USD"/>
    <s v="O1"/>
    <s v="USMO6561385080"/>
    <s v="1338560616210469"/>
    <s v=""/>
    <s v="FF_MD_02"/>
    <d v="2025-06-30T00:00:00"/>
    <d v="2025-07-07T00:00:00"/>
    <n v="0"/>
    <s v=""/>
    <s v=""/>
    <s v="3101672042"/>
    <s v="200011624950"/>
    <s v="0010"/>
    <s v="0060"/>
    <s v="R1"/>
    <s v="10-60"/>
    <x v="0"/>
    <x v="0"/>
    <n v="10469"/>
    <x v="2"/>
  </r>
  <r>
    <s v="13385606272"/>
    <s v="25181COCH1AB"/>
    <s v="FA"/>
    <s v="R4"/>
    <d v="2025-06-30T00:00:00"/>
    <s v=""/>
    <s v="3106"/>
    <x v="0"/>
    <s v="10719"/>
    <s v="0"/>
    <n v="-15.63"/>
    <s v=""/>
    <n v="-15.63"/>
    <s v="USD"/>
    <s v="O1"/>
    <s v="USMO6576962060"/>
    <s v="1338560627210719"/>
    <s v=""/>
    <s v="FF_MD_02"/>
    <d v="2025-06-30T00:00:00"/>
    <d v="2025-07-07T00:00:00"/>
    <n v="0"/>
    <s v=""/>
    <s v=""/>
    <s v="3101546851"/>
    <s v="200012594350"/>
    <s v="0010"/>
    <s v="0060"/>
    <s v="R1"/>
    <s v="10-60"/>
    <x v="0"/>
    <x v="0"/>
    <n v="10719"/>
    <x v="0"/>
  </r>
  <r>
    <s v="13385606325"/>
    <s v="25181COCH1AB"/>
    <s v="FA"/>
    <s v="R4"/>
    <d v="2025-06-30T00:00:00"/>
    <s v=""/>
    <s v="3106"/>
    <x v="0"/>
    <s v="10719"/>
    <s v="0"/>
    <n v="-5"/>
    <s v=""/>
    <n v="-5"/>
    <s v="USD"/>
    <s v="O1"/>
    <s v="USMO6560562590"/>
    <s v="1338560632510719"/>
    <s v=""/>
    <s v="FF_MD_02"/>
    <d v="2025-06-30T00:00:00"/>
    <d v="2025-07-07T00:00:00"/>
    <n v="0"/>
    <s v=""/>
    <s v=""/>
    <s v="3101487651"/>
    <s v="200012987398"/>
    <s v="0010"/>
    <s v="0060"/>
    <s v="R1"/>
    <s v="10-60"/>
    <x v="0"/>
    <x v="0"/>
    <n v="10719"/>
    <x v="0"/>
  </r>
  <r>
    <s v="13385606347"/>
    <s v="25181COCH1AB"/>
    <s v="FA"/>
    <s v="R4"/>
    <d v="2025-06-30T00:00:00"/>
    <s v=""/>
    <s v="3106"/>
    <x v="0"/>
    <s v="10719"/>
    <s v="0"/>
    <n v="-5"/>
    <s v=""/>
    <n v="-5"/>
    <s v="USD"/>
    <s v="O1"/>
    <s v="USMO6485492170"/>
    <s v="1338560634710719"/>
    <s v=""/>
    <s v="FF_MD_02"/>
    <d v="2025-06-30T00:00:00"/>
    <d v="2025-07-07T00:00:00"/>
    <n v="0"/>
    <s v=""/>
    <s v=""/>
    <s v="3101641701"/>
    <s v="200012998593"/>
    <s v="0010"/>
    <s v="0060"/>
    <s v="R1"/>
    <s v="10-60"/>
    <x v="0"/>
    <x v="0"/>
    <n v="10719"/>
    <x v="0"/>
  </r>
  <r>
    <s v="13385606640"/>
    <s v="25181COCH1AB"/>
    <s v="FA"/>
    <s v="R4"/>
    <d v="2025-06-30T00:00:00"/>
    <s v=""/>
    <s v="3106"/>
    <x v="0"/>
    <s v="10469"/>
    <s v="0"/>
    <n v="-5"/>
    <s v=""/>
    <n v="-5"/>
    <s v="USD"/>
    <s v="O1"/>
    <s v="USMO6561328470"/>
    <s v="1338560664010469"/>
    <s v=""/>
    <s v="FF_MD_02"/>
    <d v="2025-06-30T00:00:00"/>
    <d v="2025-07-07T00:00:00"/>
    <n v="0"/>
    <s v=""/>
    <s v=""/>
    <s v="3101705072"/>
    <s v="200012331563"/>
    <s v="0010"/>
    <s v="0060"/>
    <s v="R1"/>
    <s v="10-60"/>
    <x v="0"/>
    <x v="0"/>
    <n v="10469"/>
    <x v="2"/>
  </r>
  <r>
    <s v="13385606640"/>
    <s v="25181COCH1AB"/>
    <s v="FA"/>
    <s v="R4"/>
    <d v="2025-06-30T00:00:00"/>
    <s v=""/>
    <s v="3106"/>
    <x v="1"/>
    <s v="10514"/>
    <s v="0"/>
    <n v="-5"/>
    <s v=""/>
    <n v="-5"/>
    <s v="USD"/>
    <s v="O1"/>
    <s v="USMO6561328470"/>
    <s v="1338560664010514"/>
    <s v=""/>
    <s v="FF_MD_02"/>
    <d v="2025-06-30T00:00:00"/>
    <d v="2025-07-07T00:00:00"/>
    <n v="0"/>
    <s v=""/>
    <s v=""/>
    <s v="3101705119"/>
    <s v="200012331563"/>
    <s v="0010"/>
    <s v="0060"/>
    <s v="R1"/>
    <s v="10-60"/>
    <x v="0"/>
    <x v="1"/>
    <n v="10514"/>
    <x v="1"/>
  </r>
  <r>
    <s v="13385606767"/>
    <s v="25181COCH1AB"/>
    <s v="FA"/>
    <s v="R4"/>
    <d v="2025-06-30T00:00:00"/>
    <s v=""/>
    <s v="3106"/>
    <x v="0"/>
    <s v="10719"/>
    <s v="0"/>
    <n v="-5"/>
    <s v=""/>
    <n v="-5"/>
    <s v="USD"/>
    <s v="O1"/>
    <s v="USMO6561683931"/>
    <s v="1338560676710719"/>
    <s v=""/>
    <s v="FF_MD_02"/>
    <d v="2025-06-30T00:00:00"/>
    <d v="2025-07-07T00:00:00"/>
    <n v="0"/>
    <s v=""/>
    <s v=""/>
    <s v="3101689771"/>
    <s v="200012286387"/>
    <s v="0010"/>
    <s v="0060"/>
    <s v="R1"/>
    <s v="10-60"/>
    <x v="0"/>
    <x v="0"/>
    <n v="10719"/>
    <x v="0"/>
  </r>
  <r>
    <s v="13385606768"/>
    <s v="25181COCH1AB"/>
    <s v="FA"/>
    <s v="R4"/>
    <d v="2025-06-30T00:00:00"/>
    <s v=""/>
    <s v="3106"/>
    <x v="0"/>
    <s v="10719"/>
    <s v="0"/>
    <n v="-5"/>
    <s v=""/>
    <n v="-5"/>
    <s v="USD"/>
    <s v="O1"/>
    <s v="USMO6561683931"/>
    <s v="1338560676810719"/>
    <s v=""/>
    <s v="FF_MD_02"/>
    <d v="2025-06-30T00:00:00"/>
    <d v="2025-07-07T00:00:00"/>
    <n v="0"/>
    <s v=""/>
    <s v=""/>
    <s v="3101689771"/>
    <s v="200012286387"/>
    <s v="0010"/>
    <s v="0060"/>
    <s v="R1"/>
    <s v="10-60"/>
    <x v="0"/>
    <x v="0"/>
    <n v="10719"/>
    <x v="0"/>
  </r>
  <r>
    <s v="13385606914"/>
    <s v="25181COCH1AB"/>
    <s v="FA"/>
    <s v="R4"/>
    <d v="2025-06-30T00:00:00"/>
    <s v=""/>
    <s v="3106"/>
    <x v="0"/>
    <s v="10719"/>
    <s v="0"/>
    <n v="-5"/>
    <s v=""/>
    <n v="-5"/>
    <s v="USD"/>
    <s v="O1"/>
    <s v="USMO6485482331"/>
    <s v="1338560691410719"/>
    <s v=""/>
    <s v="FF_MD_02"/>
    <d v="2025-06-30T00:00:00"/>
    <d v="2025-07-07T00:00:00"/>
    <n v="0"/>
    <s v=""/>
    <s v=""/>
    <s v="3101630445"/>
    <s v="200012095168"/>
    <s v="0010"/>
    <s v="0060"/>
    <s v="R1"/>
    <s v="10-60"/>
    <x v="0"/>
    <x v="0"/>
    <n v="10719"/>
    <x v="0"/>
  </r>
  <r>
    <s v="13385606968"/>
    <s v="25181COCH1AB"/>
    <s v="FA"/>
    <s v="R4"/>
    <d v="2025-06-30T00:00:00"/>
    <s v=""/>
    <s v="3106"/>
    <x v="0"/>
    <s v="10719"/>
    <s v="0"/>
    <n v="-5"/>
    <s v=""/>
    <n v="-5"/>
    <s v="USD"/>
    <s v="O1"/>
    <s v="USMO6574096781"/>
    <s v="1338560696810719"/>
    <s v=""/>
    <s v="FF_MD_02"/>
    <d v="2025-06-30T00:00:00"/>
    <d v="2025-07-07T00:00:00"/>
    <n v="0"/>
    <s v=""/>
    <s v=""/>
    <s v="3101640674"/>
    <s v="200012374738"/>
    <s v="0010"/>
    <s v="0060"/>
    <s v="R1"/>
    <s v="10-60"/>
    <x v="0"/>
    <x v="0"/>
    <n v="10719"/>
    <x v="0"/>
  </r>
  <r>
    <s v="13385607007"/>
    <s v="25181COCH1AB"/>
    <s v="FA"/>
    <s v="R4"/>
    <d v="2025-06-30T00:00:00"/>
    <s v=""/>
    <s v="3106"/>
    <x v="0"/>
    <s v="10719"/>
    <s v="0"/>
    <n v="-5"/>
    <s v=""/>
    <n v="-5"/>
    <s v="USD"/>
    <s v="O1"/>
    <s v="USMO6485445010"/>
    <s v="1338560700710719"/>
    <s v=""/>
    <s v="FF_MD_02"/>
    <d v="2025-06-30T00:00:00"/>
    <d v="2025-07-07T00:00:00"/>
    <n v="0"/>
    <s v=""/>
    <s v=""/>
    <s v="3101475834"/>
    <s v="200013254590"/>
    <s v="0010"/>
    <s v="0060"/>
    <s v="C1"/>
    <s v="10-60"/>
    <x v="0"/>
    <x v="0"/>
    <n v="10719"/>
    <x v="0"/>
  </r>
  <r>
    <s v="13385607194"/>
    <s v="25181COCH1AB"/>
    <s v="FA"/>
    <s v="R4"/>
    <d v="2025-06-30T00:00:00"/>
    <s v=""/>
    <s v="3106"/>
    <x v="0"/>
    <s v="10469"/>
    <s v="0"/>
    <n v="-23"/>
    <s v=""/>
    <n v="-23"/>
    <s v="USD"/>
    <s v="O1"/>
    <s v="USMO6561320300"/>
    <s v="1338560719410469"/>
    <s v=""/>
    <s v="FF_MD_02"/>
    <d v="2025-06-30T00:00:00"/>
    <d v="2025-07-07T00:00:00"/>
    <n v="0"/>
    <s v=""/>
    <s v=""/>
    <s v="3101489487"/>
    <s v="200013814153"/>
    <s v="0010"/>
    <s v="0060"/>
    <s v="C1"/>
    <s v="10-60"/>
    <x v="0"/>
    <x v="0"/>
    <n v="10469"/>
    <x v="2"/>
  </r>
  <r>
    <s v="13385607199"/>
    <s v="25181COCH1AB"/>
    <s v="FA"/>
    <s v="R4"/>
    <d v="2025-06-30T00:00:00"/>
    <s v=""/>
    <s v="3106"/>
    <x v="0"/>
    <s v="10469"/>
    <s v="0"/>
    <n v="-10.96"/>
    <s v=""/>
    <n v="-10.96"/>
    <s v="USD"/>
    <s v="O1"/>
    <s v="USMO6561381771"/>
    <s v="1338560719910469"/>
    <s v=""/>
    <s v="FF_MD_02"/>
    <d v="2025-06-30T00:00:00"/>
    <d v="2025-07-07T00:00:00"/>
    <n v="0"/>
    <s v=""/>
    <s v=""/>
    <s v="3101568890"/>
    <s v="200013814252"/>
    <s v="0010"/>
    <s v="0060"/>
    <s v="C1"/>
    <s v="10-60"/>
    <x v="0"/>
    <x v="0"/>
    <n v="10469"/>
    <x v="2"/>
  </r>
  <r>
    <s v="13385607200"/>
    <s v="25181COCH1AB"/>
    <s v="FA"/>
    <s v="R4"/>
    <d v="2025-06-30T00:00:00"/>
    <s v=""/>
    <s v="3106"/>
    <x v="0"/>
    <s v="10469"/>
    <s v="0"/>
    <n v="-10.39"/>
    <s v=""/>
    <n v="-10.39"/>
    <s v="USD"/>
    <s v="O1"/>
    <s v="USMO6561329400"/>
    <s v="1338560720010469"/>
    <s v=""/>
    <s v="FF_MD_02"/>
    <d v="2025-06-30T00:00:00"/>
    <d v="2025-07-07T00:00:00"/>
    <n v="0"/>
    <s v=""/>
    <s v=""/>
    <s v="3101548779"/>
    <s v="200013814302"/>
    <s v="0010"/>
    <s v="0060"/>
    <s v="C1"/>
    <s v="10-60"/>
    <x v="0"/>
    <x v="0"/>
    <n v="10469"/>
    <x v="2"/>
  </r>
  <r>
    <s v="13385607201"/>
    <s v="25181COCH1AB"/>
    <s v="FA"/>
    <s v="R4"/>
    <d v="2025-06-30T00:00:00"/>
    <s v=""/>
    <s v="3106"/>
    <x v="0"/>
    <s v="10469"/>
    <s v="0"/>
    <n v="-10.39"/>
    <s v=""/>
    <n v="-10.39"/>
    <s v="USD"/>
    <s v="O1"/>
    <s v="USMO6561310420"/>
    <s v="1338560720110469"/>
    <s v=""/>
    <s v="FF_MD_02"/>
    <d v="2025-06-30T00:00:00"/>
    <d v="2025-07-07T00:00:00"/>
    <n v="0"/>
    <s v=""/>
    <s v=""/>
    <s v="3101592193"/>
    <s v="200013814328"/>
    <s v="0010"/>
    <s v="0060"/>
    <s v="C1"/>
    <s v="10-60"/>
    <x v="0"/>
    <x v="0"/>
    <n v="10469"/>
    <x v="2"/>
  </r>
  <r>
    <s v="13385607201"/>
    <s v="25181COCH1AB"/>
    <s v="FA"/>
    <s v="R4"/>
    <d v="2025-06-30T00:00:00"/>
    <s v=""/>
    <s v="3106"/>
    <x v="1"/>
    <s v="10514"/>
    <s v="0"/>
    <n v="-15.15"/>
    <s v=""/>
    <n v="-15.15"/>
    <s v="USD"/>
    <s v="O1"/>
    <s v="USMO6561310420"/>
    <s v="1338560720110514"/>
    <s v=""/>
    <s v="FF_MD_02"/>
    <d v="2025-06-30T00:00:00"/>
    <d v="2025-07-07T00:00:00"/>
    <n v="0"/>
    <s v=""/>
    <s v=""/>
    <s v="3101592289"/>
    <s v="200013814328"/>
    <s v="0010"/>
    <s v="0060"/>
    <s v="C1"/>
    <s v="10-60"/>
    <x v="0"/>
    <x v="1"/>
    <n v="10514"/>
    <x v="1"/>
  </r>
  <r>
    <s v="13385607204"/>
    <s v="25181COCH1AB"/>
    <s v="FA"/>
    <s v="R4"/>
    <d v="2025-06-30T00:00:00"/>
    <s v=""/>
    <s v="3106"/>
    <x v="0"/>
    <s v="10469"/>
    <s v="0"/>
    <n v="-47.49"/>
    <s v=""/>
    <n v="-47.49"/>
    <s v="USD"/>
    <s v="O1"/>
    <s v="USMO6561331310"/>
    <s v="1338560720410469"/>
    <s v=""/>
    <s v="FF_MD_02"/>
    <d v="2025-06-30T00:00:00"/>
    <d v="2025-07-07T00:00:00"/>
    <n v="0"/>
    <s v=""/>
    <s v=""/>
    <s v="3101613080"/>
    <s v="200013814427"/>
    <s v="0010"/>
    <s v="0060"/>
    <s v="C1"/>
    <s v="10-60"/>
    <x v="0"/>
    <x v="0"/>
    <n v="10469"/>
    <x v="2"/>
  </r>
  <r>
    <s v="13385607208"/>
    <s v="25181COCH1AB"/>
    <s v="FA"/>
    <s v="R4"/>
    <d v="2025-06-30T00:00:00"/>
    <s v=""/>
    <s v="3106"/>
    <x v="0"/>
    <s v="10469"/>
    <s v="0"/>
    <n v="-10.33"/>
    <s v=""/>
    <n v="-10.33"/>
    <s v="USD"/>
    <s v="O1"/>
    <s v="USMO6561300000"/>
    <s v="1338560720810469"/>
    <s v=""/>
    <s v="FF_MD_02"/>
    <d v="2025-06-30T00:00:00"/>
    <d v="2025-07-07T00:00:00"/>
    <n v="0"/>
    <s v=""/>
    <s v=""/>
    <s v="3101633120"/>
    <s v="200013814500"/>
    <s v="0010"/>
    <s v="0060"/>
    <s v="C1"/>
    <s v="10-60"/>
    <x v="0"/>
    <x v="0"/>
    <n v="10469"/>
    <x v="2"/>
  </r>
  <r>
    <s v="13385607208"/>
    <s v="25181COCH1AB"/>
    <s v="FA"/>
    <s v="R4"/>
    <d v="2025-06-30T00:00:00"/>
    <s v=""/>
    <s v="3106"/>
    <x v="1"/>
    <s v="10514"/>
    <s v="0"/>
    <n v="-15.09"/>
    <s v=""/>
    <n v="-15.09"/>
    <s v="USD"/>
    <s v="O1"/>
    <s v="USMO6561300000"/>
    <s v="1338560720810514"/>
    <s v=""/>
    <s v="FF_MD_02"/>
    <d v="2025-06-30T00:00:00"/>
    <d v="2025-07-07T00:00:00"/>
    <n v="0"/>
    <s v=""/>
    <s v=""/>
    <s v="3101633219"/>
    <s v="200013814500"/>
    <s v="0010"/>
    <s v="0060"/>
    <s v="C1"/>
    <s v="10-60"/>
    <x v="0"/>
    <x v="1"/>
    <n v="10514"/>
    <x v="1"/>
  </r>
  <r>
    <s v="13385607209"/>
    <s v="25181COCH1AB"/>
    <s v="FA"/>
    <s v="R4"/>
    <d v="2025-06-30T00:00:00"/>
    <s v=""/>
    <s v="3106"/>
    <x v="0"/>
    <s v="10469"/>
    <s v="0"/>
    <n v="-12.3"/>
    <s v=""/>
    <n v="-12.3"/>
    <s v="USD"/>
    <s v="O1"/>
    <s v="USMO6561300000"/>
    <s v="1338560720910469"/>
    <s v=""/>
    <s v="FF_MD_02"/>
    <d v="2025-06-30T00:00:00"/>
    <d v="2025-07-07T00:00:00"/>
    <n v="0"/>
    <s v=""/>
    <s v=""/>
    <s v="3101633315"/>
    <s v="200013814526"/>
    <s v="0010"/>
    <s v="0060"/>
    <s v="C1"/>
    <s v="10-60"/>
    <x v="0"/>
    <x v="0"/>
    <n v="10469"/>
    <x v="2"/>
  </r>
  <r>
    <s v="13385607210"/>
    <s v="25181COCH1AB"/>
    <s v="FA"/>
    <s v="R4"/>
    <d v="2025-06-30T00:00:00"/>
    <s v=""/>
    <s v="3106"/>
    <x v="0"/>
    <s v="10469"/>
    <s v="0"/>
    <n v="-34.1"/>
    <s v=""/>
    <n v="-34.1"/>
    <s v="USD"/>
    <s v="O1"/>
    <s v="USMO6561330300"/>
    <s v="1338560721010469"/>
    <s v=""/>
    <s v="FF_MD_02"/>
    <d v="2025-06-30T00:00:00"/>
    <d v="2025-07-07T00:00:00"/>
    <n v="0"/>
    <s v=""/>
    <s v=""/>
    <s v="3101637391"/>
    <s v="200013814542"/>
    <s v="0010"/>
    <s v="0060"/>
    <s v="C1"/>
    <s v="10-60"/>
    <x v="0"/>
    <x v="0"/>
    <n v="10469"/>
    <x v="2"/>
  </r>
  <r>
    <s v="13385607211"/>
    <s v="25181COCH1AB"/>
    <s v="FA"/>
    <s v="R4"/>
    <d v="2025-06-30T00:00:00"/>
    <s v=""/>
    <s v="3106"/>
    <x v="0"/>
    <s v="10469"/>
    <s v="0"/>
    <n v="-34.1"/>
    <s v=""/>
    <n v="-34.1"/>
    <s v="USD"/>
    <s v="O1"/>
    <s v="USMO6561330300"/>
    <s v="1338560721110469"/>
    <s v=""/>
    <s v="FF_MD_02"/>
    <d v="2025-06-30T00:00:00"/>
    <d v="2025-07-07T00:00:00"/>
    <n v="0"/>
    <s v=""/>
    <s v=""/>
    <s v="3101637391"/>
    <s v="200013814542"/>
    <s v="0010"/>
    <s v="0060"/>
    <s v="C1"/>
    <s v="10-60"/>
    <x v="0"/>
    <x v="0"/>
    <n v="10469"/>
    <x v="2"/>
  </r>
  <r>
    <s v="13385607452"/>
    <s v="25181COCH1AB"/>
    <s v="FA"/>
    <s v="R4"/>
    <d v="2025-06-30T00:00:00"/>
    <s v=""/>
    <s v="3106"/>
    <x v="1"/>
    <s v="10514"/>
    <s v="0"/>
    <n v="-7.61"/>
    <s v=""/>
    <n v="-7.61"/>
    <s v="USD"/>
    <s v="O1"/>
    <s v="USMO6561385871"/>
    <s v="1338560745210514"/>
    <s v=""/>
    <s v="FF_MD_02"/>
    <d v="2025-06-30T00:00:00"/>
    <d v="2025-07-07T00:00:00"/>
    <n v="0"/>
    <s v=""/>
    <s v=""/>
    <s v="3101604852"/>
    <s v="200014280313"/>
    <s v="0010"/>
    <s v="0060"/>
    <s v="C1"/>
    <s v="10-60"/>
    <x v="0"/>
    <x v="1"/>
    <n v="10514"/>
    <x v="1"/>
  </r>
  <r>
    <s v="13385607452"/>
    <s v="25181COCH1AB"/>
    <s v="FA"/>
    <s v="R4"/>
    <d v="2025-06-30T00:00:00"/>
    <s v=""/>
    <s v="3106"/>
    <x v="0"/>
    <s v="10469"/>
    <s v="0"/>
    <n v="-5.31"/>
    <s v=""/>
    <n v="-5.31"/>
    <s v="USD"/>
    <s v="O1"/>
    <s v="USMO6561385871"/>
    <s v="1338560745210469"/>
    <s v=""/>
    <s v="FF_MD_02"/>
    <d v="2025-06-30T00:00:00"/>
    <d v="2025-07-07T00:00:00"/>
    <n v="0"/>
    <s v=""/>
    <s v=""/>
    <s v="3101604755"/>
    <s v="200014280313"/>
    <s v="0010"/>
    <s v="0060"/>
    <s v="C1"/>
    <s v="10-60"/>
    <x v="0"/>
    <x v="0"/>
    <n v="10469"/>
    <x v="2"/>
  </r>
  <r>
    <s v="13385607454"/>
    <s v="25181COCH1AB"/>
    <s v="FA"/>
    <s v="R4"/>
    <d v="2025-06-30T00:00:00"/>
    <s v=""/>
    <s v="3106"/>
    <x v="0"/>
    <s v="10469"/>
    <s v="0"/>
    <n v="-5"/>
    <s v=""/>
    <n v="-5"/>
    <s v="USD"/>
    <s v="O1"/>
    <s v="USMO6561385871"/>
    <s v="1338560745410469"/>
    <s v=""/>
    <s v="FF_MD_02"/>
    <d v="2025-06-30T00:00:00"/>
    <d v="2025-07-07T00:00:00"/>
    <n v="0"/>
    <s v=""/>
    <s v=""/>
    <s v="3101604949"/>
    <s v="200014280388"/>
    <s v="0010"/>
    <s v="0060"/>
    <s v="C1"/>
    <s v="10-60"/>
    <x v="0"/>
    <x v="0"/>
    <n v="10469"/>
    <x v="2"/>
  </r>
  <r>
    <s v="13385607454"/>
    <s v="25181COCH1AB"/>
    <s v="FA"/>
    <s v="R4"/>
    <d v="2025-06-30T00:00:00"/>
    <s v=""/>
    <s v="3106"/>
    <x v="1"/>
    <s v="10514"/>
    <s v="0"/>
    <n v="-7.61"/>
    <s v=""/>
    <n v="-7.61"/>
    <s v="USD"/>
    <s v="O1"/>
    <s v="USMO6561385871"/>
    <s v="1338560745410514"/>
    <s v=""/>
    <s v="FF_MD_02"/>
    <d v="2025-06-30T00:00:00"/>
    <d v="2025-07-07T00:00:00"/>
    <n v="0"/>
    <s v=""/>
    <s v=""/>
    <s v="3101605046"/>
    <s v="200014280388"/>
    <s v="0010"/>
    <s v="0060"/>
    <s v="C1"/>
    <s v="10-60"/>
    <x v="0"/>
    <x v="1"/>
    <n v="10514"/>
    <x v="1"/>
  </r>
  <r>
    <s v="13385607609"/>
    <s v="25181COCH1AB"/>
    <s v="FA"/>
    <s v="R4"/>
    <d v="2025-06-30T00:00:00"/>
    <s v=""/>
    <s v="3106"/>
    <x v="0"/>
    <s v="10469"/>
    <s v="0"/>
    <n v="-5"/>
    <s v=""/>
    <n v="-5"/>
    <s v="USD"/>
    <s v="O1"/>
    <s v="USMO6561310360"/>
    <s v="1338560760910469"/>
    <s v=""/>
    <s v="FF_MD_02"/>
    <d v="2025-06-30T00:00:00"/>
    <d v="2025-07-07T00:00:00"/>
    <n v="0"/>
    <s v=""/>
    <s v=""/>
    <s v="3101695731"/>
    <s v="200013951245"/>
    <s v="0010"/>
    <s v="0060"/>
    <s v="R1"/>
    <s v="10-60"/>
    <x v="0"/>
    <x v="0"/>
    <n v="10469"/>
    <x v="2"/>
  </r>
  <r>
    <s v="13385607609"/>
    <s v="25181COCH1AB"/>
    <s v="FA"/>
    <s v="R4"/>
    <d v="2025-06-30T00:00:00"/>
    <s v=""/>
    <s v="3106"/>
    <x v="1"/>
    <s v="10514"/>
    <s v="0"/>
    <n v="-5"/>
    <s v=""/>
    <n v="-5"/>
    <s v="USD"/>
    <s v="O1"/>
    <s v="USMO6561310360"/>
    <s v="1338560760910514"/>
    <s v=""/>
    <s v="FF_MD_02"/>
    <d v="2025-06-30T00:00:00"/>
    <d v="2025-07-07T00:00:00"/>
    <n v="0"/>
    <s v=""/>
    <s v=""/>
    <s v="3101695652"/>
    <s v="200013951245"/>
    <s v="0010"/>
    <s v="0060"/>
    <s v="R1"/>
    <s v="10-60"/>
    <x v="0"/>
    <x v="1"/>
    <n v="10514"/>
    <x v="1"/>
  </r>
  <r>
    <s v="13385607689"/>
    <s v="25181COCH1AB"/>
    <s v="FA"/>
    <s v="R4"/>
    <d v="2025-06-30T00:00:00"/>
    <s v=""/>
    <s v="3106"/>
    <x v="1"/>
    <s v="10514"/>
    <s v="0"/>
    <n v="-5"/>
    <s v=""/>
    <n v="-5"/>
    <s v="USD"/>
    <s v="O1"/>
    <s v="USMO6561315730"/>
    <s v="1338560768910514"/>
    <s v=""/>
    <s v="FF_MD_02"/>
    <d v="2025-06-30T00:00:00"/>
    <d v="2025-07-07T00:00:00"/>
    <n v="0"/>
    <s v=""/>
    <s v=""/>
    <s v="3101591542"/>
    <s v="200014718155"/>
    <s v="0010"/>
    <s v="0060"/>
    <s v="R1"/>
    <s v="10-60"/>
    <x v="0"/>
    <x v="1"/>
    <n v="10514"/>
    <x v="1"/>
  </r>
  <r>
    <s v="13385607689"/>
    <s v="25181COCH1AB"/>
    <s v="FA"/>
    <s v="R4"/>
    <d v="2025-06-30T00:00:00"/>
    <s v=""/>
    <s v="3106"/>
    <x v="0"/>
    <s v="10469"/>
    <s v="0"/>
    <n v="-5"/>
    <s v=""/>
    <n v="-5"/>
    <s v="USD"/>
    <s v="O1"/>
    <s v="USMO6561315730"/>
    <s v="1338560768910469"/>
    <s v=""/>
    <s v="FF_MD_02"/>
    <d v="2025-06-30T00:00:00"/>
    <d v="2025-07-07T00:00:00"/>
    <n v="0"/>
    <s v=""/>
    <s v=""/>
    <s v="3101591447"/>
    <s v="200014718155"/>
    <s v="0010"/>
    <s v="0060"/>
    <s v="R1"/>
    <s v="10-60"/>
    <x v="0"/>
    <x v="0"/>
    <n v="10469"/>
    <x v="2"/>
  </r>
  <r>
    <s v="13385607976"/>
    <s v="25181COCH1AB"/>
    <s v="FA"/>
    <s v="R4"/>
    <d v="2025-06-30T00:00:00"/>
    <s v=""/>
    <s v="3106"/>
    <x v="1"/>
    <s v="10514"/>
    <s v="0"/>
    <n v="-5"/>
    <s v=""/>
    <n v="-5"/>
    <s v="USD"/>
    <s v="O1"/>
    <s v="USMO6561323030"/>
    <s v="1338560797610514"/>
    <s v=""/>
    <s v="FF_MD_02"/>
    <d v="2025-06-30T00:00:00"/>
    <d v="2025-07-07T00:00:00"/>
    <n v="0"/>
    <s v=""/>
    <s v=""/>
    <s v="3101698554"/>
    <s v="200014643387"/>
    <s v="0010"/>
    <s v="0060"/>
    <s v="R1"/>
    <s v="10-60"/>
    <x v="0"/>
    <x v="1"/>
    <n v="10514"/>
    <x v="1"/>
  </r>
  <r>
    <s v="13385607976"/>
    <s v="25181COCH1AB"/>
    <s v="FA"/>
    <s v="R4"/>
    <d v="2025-06-30T00:00:00"/>
    <s v=""/>
    <s v="3106"/>
    <x v="0"/>
    <s v="10469"/>
    <s v="0"/>
    <n v="-5"/>
    <s v=""/>
    <n v="-5"/>
    <s v="USD"/>
    <s v="O1"/>
    <s v="USMO6561323030"/>
    <s v="1338560797610469"/>
    <s v=""/>
    <s v="FF_MD_02"/>
    <d v="2025-06-30T00:00:00"/>
    <d v="2025-07-07T00:00:00"/>
    <n v="0"/>
    <s v=""/>
    <s v=""/>
    <s v="3101699270"/>
    <s v="200014643387"/>
    <s v="0010"/>
    <s v="0060"/>
    <s v="R1"/>
    <s v="10-60"/>
    <x v="0"/>
    <x v="0"/>
    <n v="10469"/>
    <x v="2"/>
  </r>
  <r>
    <s v="13385607985"/>
    <s v="25181COCH1AB"/>
    <s v="FA"/>
    <s v="R4"/>
    <d v="2025-06-30T00:00:00"/>
    <s v=""/>
    <s v="3106"/>
    <x v="0"/>
    <s v="10719"/>
    <s v="0"/>
    <n v="-27.72"/>
    <s v=""/>
    <n v="-27.72"/>
    <s v="USD"/>
    <s v="O1"/>
    <s v="USMO6485492150"/>
    <s v="1338560798510719"/>
    <s v=""/>
    <s v="FF_MD_02"/>
    <d v="2025-06-30T00:00:00"/>
    <d v="2025-07-07T00:00:00"/>
    <n v="0"/>
    <s v=""/>
    <s v=""/>
    <s v="3101486095"/>
    <s v="200014647636"/>
    <s v="0010"/>
    <s v="0060"/>
    <s v="R1"/>
    <s v="10-60"/>
    <x v="0"/>
    <x v="0"/>
    <n v="10719"/>
    <x v="0"/>
  </r>
  <r>
    <s v="13385608057"/>
    <s v="25181COCH1AB"/>
    <s v="FA"/>
    <s v="R4"/>
    <d v="2025-06-30T00:00:00"/>
    <s v=""/>
    <s v="3106"/>
    <x v="0"/>
    <s v="10469"/>
    <s v="0"/>
    <n v="-5"/>
    <s v=""/>
    <n v="-5"/>
    <s v="USD"/>
    <s v="O1"/>
    <s v="USMO6561333720"/>
    <s v="1338560805710469"/>
    <s v=""/>
    <s v="FF_MD_02"/>
    <d v="2025-06-30T00:00:00"/>
    <d v="2025-07-07T00:00:00"/>
    <n v="0"/>
    <s v=""/>
    <s v=""/>
    <s v="3101566004"/>
    <s v="200014259606"/>
    <s v="0010"/>
    <s v="0060"/>
    <s v="R1"/>
    <s v="10-60"/>
    <x v="0"/>
    <x v="0"/>
    <n v="10469"/>
    <x v="2"/>
  </r>
  <r>
    <s v="13385608057"/>
    <s v="25181COCH1AB"/>
    <s v="FA"/>
    <s v="R4"/>
    <d v="2025-06-30T00:00:00"/>
    <s v=""/>
    <s v="3106"/>
    <x v="1"/>
    <s v="10514"/>
    <s v="0"/>
    <n v="-5"/>
    <s v=""/>
    <n v="-5"/>
    <s v="USD"/>
    <s v="O1"/>
    <s v="USMO6561333720"/>
    <s v="1338560805710514"/>
    <s v=""/>
    <s v="FF_MD_02"/>
    <d v="2025-06-30T00:00:00"/>
    <d v="2025-07-07T00:00:00"/>
    <n v="0"/>
    <s v=""/>
    <s v=""/>
    <s v="3101566100"/>
    <s v="200014259606"/>
    <s v="0010"/>
    <s v="0060"/>
    <s v="R1"/>
    <s v="10-60"/>
    <x v="0"/>
    <x v="1"/>
    <n v="10514"/>
    <x v="1"/>
  </r>
  <r>
    <s v="13385608093"/>
    <s v="25181COCH1AB"/>
    <s v="FA"/>
    <s v="R4"/>
    <d v="2025-06-30T00:00:00"/>
    <s v=""/>
    <s v="3106"/>
    <x v="1"/>
    <s v="10514"/>
    <s v="0"/>
    <n v="-5"/>
    <s v=""/>
    <n v="-5"/>
    <s v="USD"/>
    <s v="O1"/>
    <s v="USMO6561320830"/>
    <s v="1338560809310514"/>
    <s v=""/>
    <s v="FF_MD_02"/>
    <d v="2025-06-30T00:00:00"/>
    <d v="2025-07-07T00:00:00"/>
    <n v="0"/>
    <s v=""/>
    <s v=""/>
    <s v="3101490980"/>
    <s v="200014529941"/>
    <s v="0010"/>
    <s v="0060"/>
    <s v="R1"/>
    <s v="10-60"/>
    <x v="0"/>
    <x v="1"/>
    <n v="10514"/>
    <x v="1"/>
  </r>
  <r>
    <s v="13385608093"/>
    <s v="25181COCH1AB"/>
    <s v="FA"/>
    <s v="R4"/>
    <d v="2025-06-30T00:00:00"/>
    <s v=""/>
    <s v="3106"/>
    <x v="0"/>
    <s v="10469"/>
    <s v="0"/>
    <n v="-5"/>
    <s v=""/>
    <n v="-5"/>
    <s v="USD"/>
    <s v="O1"/>
    <s v="USMO6561320830"/>
    <s v="1338560809310469"/>
    <s v=""/>
    <s v="FF_MD_02"/>
    <d v="2025-06-30T00:00:00"/>
    <d v="2025-07-07T00:00:00"/>
    <n v="0"/>
    <s v=""/>
    <s v=""/>
    <s v="3101490883"/>
    <s v="200014529941"/>
    <s v="0010"/>
    <s v="0060"/>
    <s v="R1"/>
    <s v="10-60"/>
    <x v="0"/>
    <x v="0"/>
    <n v="10469"/>
    <x v="2"/>
  </r>
  <r>
    <s v="13385608095"/>
    <s v="25181COCH1AB"/>
    <s v="FA"/>
    <s v="R4"/>
    <d v="2025-06-30T00:00:00"/>
    <s v=""/>
    <s v="3106"/>
    <x v="1"/>
    <s v="10514"/>
    <s v="0"/>
    <n v="-5"/>
    <s v=""/>
    <n v="-5"/>
    <s v="USD"/>
    <s v="O1"/>
    <s v="USMO6561320290"/>
    <s v="1338560809510514"/>
    <s v=""/>
    <s v="FF_MD_02"/>
    <d v="2025-06-30T00:00:00"/>
    <d v="2025-07-07T00:00:00"/>
    <n v="0"/>
    <s v=""/>
    <s v=""/>
    <s v="3101595315"/>
    <s v="200014532036"/>
    <s v="0010"/>
    <s v="0060"/>
    <s v="R1"/>
    <s v="10-60"/>
    <x v="0"/>
    <x v="1"/>
    <n v="10514"/>
    <x v="1"/>
  </r>
  <r>
    <s v="13385608095"/>
    <s v="25181COCH1AB"/>
    <s v="FA"/>
    <s v="R4"/>
    <d v="2025-06-30T00:00:00"/>
    <s v=""/>
    <s v="3106"/>
    <x v="0"/>
    <s v="10469"/>
    <s v="0"/>
    <n v="-5"/>
    <s v=""/>
    <n v="-5"/>
    <s v="USD"/>
    <s v="O1"/>
    <s v="USMO6561320290"/>
    <s v="1338560809510469"/>
    <s v=""/>
    <s v="FF_MD_02"/>
    <d v="2025-06-30T00:00:00"/>
    <d v="2025-07-07T00:00:00"/>
    <n v="0"/>
    <s v=""/>
    <s v=""/>
    <s v="3101595411"/>
    <s v="200014532036"/>
    <s v="0010"/>
    <s v="0060"/>
    <s v="R1"/>
    <s v="10-60"/>
    <x v="0"/>
    <x v="0"/>
    <n v="10469"/>
    <x v="2"/>
  </r>
  <r>
    <s v="13385608096"/>
    <s v="25181COCH1AB"/>
    <s v="FA"/>
    <s v="R4"/>
    <d v="2025-06-30T00:00:00"/>
    <s v=""/>
    <s v="3106"/>
    <x v="1"/>
    <s v="10514"/>
    <s v="0"/>
    <n v="-5"/>
    <s v=""/>
    <n v="-5"/>
    <s v="USD"/>
    <s v="O1"/>
    <s v="USMO6561320290"/>
    <s v="1338560809610514"/>
    <s v=""/>
    <s v="FF_MD_02"/>
    <d v="2025-06-30T00:00:00"/>
    <d v="2025-07-07T00:00:00"/>
    <n v="0"/>
    <s v=""/>
    <s v=""/>
    <s v="3101595315"/>
    <s v="200014532036"/>
    <s v="0010"/>
    <s v="0060"/>
    <s v="R1"/>
    <s v="10-60"/>
    <x v="0"/>
    <x v="1"/>
    <n v="10514"/>
    <x v="1"/>
  </r>
  <r>
    <s v="13385608096"/>
    <s v="25181COCH1AB"/>
    <s v="FA"/>
    <s v="R4"/>
    <d v="2025-06-30T00:00:00"/>
    <s v=""/>
    <s v="3106"/>
    <x v="0"/>
    <s v="10469"/>
    <s v="0"/>
    <n v="-5"/>
    <s v=""/>
    <n v="-5"/>
    <s v="USD"/>
    <s v="O1"/>
    <s v="USMO6561320290"/>
    <s v="1338560809610469"/>
    <s v=""/>
    <s v="FF_MD_02"/>
    <d v="2025-06-30T00:00:00"/>
    <d v="2025-07-07T00:00:00"/>
    <n v="0"/>
    <s v=""/>
    <s v=""/>
    <s v="3101595411"/>
    <s v="200014532036"/>
    <s v="0010"/>
    <s v="0060"/>
    <s v="R1"/>
    <s v="10-60"/>
    <x v="0"/>
    <x v="0"/>
    <n v="10469"/>
    <x v="2"/>
  </r>
  <r>
    <s v="13385608233"/>
    <s v="25181COCH1AB"/>
    <s v="FA"/>
    <s v="R4"/>
    <d v="2025-06-30T00:00:00"/>
    <s v=""/>
    <s v="3106"/>
    <x v="0"/>
    <s v="10719"/>
    <s v="0"/>
    <n v="-5"/>
    <s v=""/>
    <n v="-5"/>
    <s v="USD"/>
    <s v="O1"/>
    <s v="USMO6560516090"/>
    <s v="1338560823310719"/>
    <s v=""/>
    <s v="FF_MD_02"/>
    <d v="2025-06-30T00:00:00"/>
    <d v="2025-07-07T00:00:00"/>
    <n v="0"/>
    <s v=""/>
    <s v=""/>
    <s v="3101483635"/>
    <s v="200013732348"/>
    <s v="0010"/>
    <s v="0060"/>
    <s v="C1"/>
    <s v="10-60"/>
    <x v="0"/>
    <x v="0"/>
    <n v="10719"/>
    <x v="0"/>
  </r>
  <r>
    <s v="13385608423"/>
    <s v="25181COCH1AB"/>
    <s v="FA"/>
    <s v="R4"/>
    <d v="2025-06-30T00:00:00"/>
    <s v=""/>
    <s v="3106"/>
    <x v="0"/>
    <s v="10719"/>
    <s v="0"/>
    <n v="-5"/>
    <s v=""/>
    <n v="-5"/>
    <s v="USD"/>
    <s v="O1"/>
    <s v="USMO6560515250"/>
    <s v="1338560842310719"/>
    <s v=""/>
    <s v="FF_MD_02"/>
    <d v="2025-06-30T00:00:00"/>
    <d v="2025-07-07T00:00:00"/>
    <n v="0"/>
    <s v=""/>
    <s v=""/>
    <s v="3101539826"/>
    <s v="200014142620"/>
    <s v="0010"/>
    <s v="0060"/>
    <s v="R1"/>
    <s v="10-60"/>
    <x v="0"/>
    <x v="0"/>
    <n v="10719"/>
    <x v="0"/>
  </r>
  <r>
    <s v="13385608467"/>
    <s v="25181COCH1AB"/>
    <s v="FA"/>
    <s v="R4"/>
    <d v="2025-06-30T00:00:00"/>
    <s v=""/>
    <s v="3106"/>
    <x v="0"/>
    <s v="10719"/>
    <s v="0"/>
    <n v="-5"/>
    <s v=""/>
    <n v="-5"/>
    <s v="USD"/>
    <s v="O1"/>
    <s v="USMO6560522500"/>
    <s v="1338560846710719"/>
    <s v=""/>
    <s v="FF_MD_02"/>
    <d v="2025-06-30T00:00:00"/>
    <d v="2025-07-07T00:00:00"/>
    <n v="0"/>
    <s v=""/>
    <s v=""/>
    <s v="3101568114"/>
    <s v="200014121137"/>
    <s v="0010"/>
    <s v="0060"/>
    <s v="R1"/>
    <s v="10-60"/>
    <x v="0"/>
    <x v="0"/>
    <n v="10719"/>
    <x v="0"/>
  </r>
  <r>
    <s v="13385608521"/>
    <s v="25181COCH1AB"/>
    <s v="FA"/>
    <s v="R4"/>
    <d v="2025-06-30T00:00:00"/>
    <s v=""/>
    <s v="3106"/>
    <x v="0"/>
    <s v="10469"/>
    <s v="0"/>
    <n v="-5"/>
    <s v=""/>
    <n v="-5"/>
    <s v="USD"/>
    <s v="O1"/>
    <s v="USMO6561391230"/>
    <s v="1338560852110469"/>
    <s v=""/>
    <s v="FF_MD_02"/>
    <d v="2025-06-30T00:00:00"/>
    <d v="2025-07-07T00:00:00"/>
    <n v="0"/>
    <s v=""/>
    <s v=""/>
    <s v="3101652116"/>
    <s v="200013497074"/>
    <s v="0010"/>
    <s v="0060"/>
    <s v="C1"/>
    <s v="10-60"/>
    <x v="0"/>
    <x v="0"/>
    <n v="10469"/>
    <x v="2"/>
  </r>
  <r>
    <s v="13385608620"/>
    <s v="25181COCH1AB"/>
    <s v="FA"/>
    <s v="R4"/>
    <d v="2025-06-30T00:00:00"/>
    <s v=""/>
    <s v="3106"/>
    <x v="0"/>
    <s v="10719"/>
    <s v="0"/>
    <n v="-23.12"/>
    <s v=""/>
    <n v="-23.12"/>
    <s v="USD"/>
    <s v="O1"/>
    <s v="USMO6560527130"/>
    <s v="1338560862010719"/>
    <s v=""/>
    <s v="FF_MD_02"/>
    <d v="2025-06-30T00:00:00"/>
    <d v="2025-07-07T00:00:00"/>
    <n v="0"/>
    <s v=""/>
    <s v=""/>
    <s v="3101692061"/>
    <s v="200014178905"/>
    <s v="0010"/>
    <s v="0060"/>
    <s v="R1"/>
    <s v="10-60"/>
    <x v="0"/>
    <x v="0"/>
    <n v="10719"/>
    <x v="0"/>
  </r>
  <r>
    <s v="13385608624"/>
    <s v="25181COCH1AB"/>
    <s v="FA"/>
    <s v="R4"/>
    <d v="2025-06-30T00:00:00"/>
    <s v=""/>
    <s v="3106"/>
    <x v="0"/>
    <s v="10719"/>
    <s v="0"/>
    <n v="-12.85"/>
    <s v=""/>
    <n v="-12.85"/>
    <s v="USD"/>
    <s v="O1"/>
    <s v="USMO6560527130"/>
    <s v="1338560862410719"/>
    <s v=""/>
    <s v="FF_MD_02"/>
    <d v="2025-06-30T00:00:00"/>
    <d v="2025-07-07T00:00:00"/>
    <n v="0"/>
    <s v=""/>
    <s v=""/>
    <s v="3101692224"/>
    <s v="200014181099"/>
    <s v="0010"/>
    <s v="0060"/>
    <s v="R1"/>
    <s v="10-60"/>
    <x v="0"/>
    <x v="0"/>
    <n v="10719"/>
    <x v="0"/>
  </r>
  <r>
    <s v="13385608745"/>
    <s v="25181COCH1AB"/>
    <s v="FA"/>
    <s v="R4"/>
    <d v="2025-06-30T00:00:00"/>
    <s v=""/>
    <s v="3106"/>
    <x v="0"/>
    <s v="10719"/>
    <s v="0"/>
    <n v="-9.81"/>
    <s v=""/>
    <n v="-9.81"/>
    <s v="USD"/>
    <s v="O1"/>
    <s v="USMO6485492490"/>
    <s v="1338560874510719"/>
    <s v=""/>
    <s v="FF_MD_02"/>
    <d v="2025-06-30T00:00:00"/>
    <d v="2025-07-07T00:00:00"/>
    <n v="0"/>
    <s v=""/>
    <s v=""/>
    <s v="3101572587"/>
    <s v="200014547810"/>
    <s v="0010"/>
    <s v="0060"/>
    <s v="R1"/>
    <s v="10-60"/>
    <x v="0"/>
    <x v="0"/>
    <n v="10719"/>
    <x v="0"/>
  </r>
  <r>
    <s v="13385608890"/>
    <s v="25181COCH1AB"/>
    <s v="FA"/>
    <s v="R4"/>
    <d v="2025-06-30T00:00:00"/>
    <s v=""/>
    <s v="3106"/>
    <x v="0"/>
    <s v="10719"/>
    <s v="0"/>
    <n v="-5"/>
    <s v=""/>
    <n v="-5"/>
    <s v="USD"/>
    <s v="O1"/>
    <s v="USMO6561683891"/>
    <s v="1338560889010719"/>
    <s v=""/>
    <s v="FF_MD_02"/>
    <d v="2025-06-30T00:00:00"/>
    <d v="2025-07-07T00:00:00"/>
    <n v="0"/>
    <s v=""/>
    <s v=""/>
    <s v="3101622471"/>
    <s v="200014719492"/>
    <s v="0010"/>
    <s v="0060"/>
    <s v="R1"/>
    <s v="10-60"/>
    <x v="0"/>
    <x v="0"/>
    <n v="10719"/>
    <x v="0"/>
  </r>
  <r>
    <s v="13480604747"/>
    <s v="25154INV01A3"/>
    <s v="FA"/>
    <s v="R4"/>
    <d v="2025-06-03T00:00:00"/>
    <s v=""/>
    <s v="3106"/>
    <x v="0"/>
    <s v="10719"/>
    <s v="0"/>
    <n v="-5"/>
    <s v=""/>
    <n v="-5"/>
    <s v="USD"/>
    <s v="O1"/>
    <s v="USMO6560521080"/>
    <s v="1348060474710719"/>
    <s v=""/>
    <s v="BATCH_ID"/>
    <d v="2025-06-03T00:00:00"/>
    <d v="2025-06-04T00:00:00"/>
    <n v="0"/>
    <s v=""/>
    <s v=""/>
    <s v="3101582659"/>
    <s v="200011772452"/>
    <s v="0010"/>
    <s v="0060"/>
    <s v="R1"/>
    <s v="10-60"/>
    <x v="0"/>
    <x v="0"/>
    <n v="10719"/>
    <x v="0"/>
  </r>
  <r>
    <s v="13480604752"/>
    <s v="25154INV01A3"/>
    <s v="FA"/>
    <s v="R4"/>
    <d v="2025-06-03T00:00:00"/>
    <s v=""/>
    <s v="3106"/>
    <x v="0"/>
    <s v="10719"/>
    <s v="0"/>
    <n v="-5"/>
    <s v=""/>
    <n v="-5"/>
    <s v="USD"/>
    <s v="O1"/>
    <s v="USMO6307739131"/>
    <s v="1348060475210719"/>
    <s v=""/>
    <s v="BATCH_ID"/>
    <d v="2025-06-03T00:00:00"/>
    <d v="2025-06-04T00:00:00"/>
    <n v="0"/>
    <s v=""/>
    <s v=""/>
    <s v="3101711461"/>
    <s v="200011794498"/>
    <s v="0010"/>
    <s v="0060"/>
    <s v="R1"/>
    <s v="10-60"/>
    <x v="0"/>
    <x v="0"/>
    <n v="10719"/>
    <x v="0"/>
  </r>
  <r>
    <s v="13480604794"/>
    <s v="25154INV01A3"/>
    <s v="FA"/>
    <s v="R4"/>
    <d v="2025-06-03T00:00:00"/>
    <s v=""/>
    <s v="3106"/>
    <x v="0"/>
    <s v="10719"/>
    <s v="0"/>
    <n v="-15.65"/>
    <s v=""/>
    <n v="-15.65"/>
    <s v="USD"/>
    <s v="O1"/>
    <s v="USMO6560511140"/>
    <s v="1348060479410719"/>
    <s v=""/>
    <s v="BATCH_ID"/>
    <d v="2025-06-03T00:00:00"/>
    <d v="2025-06-04T00:00:00"/>
    <n v="0"/>
    <s v=""/>
    <s v=""/>
    <s v="3101598671"/>
    <s v="200011934771"/>
    <s v="0010"/>
    <s v="0060"/>
    <s v="R1"/>
    <s v="10-60"/>
    <x v="0"/>
    <x v="0"/>
    <n v="10719"/>
    <x v="0"/>
  </r>
  <r>
    <s v="13480604801"/>
    <s v="25154INV01A3"/>
    <s v="FA"/>
    <s v="R4"/>
    <d v="2025-06-03T00:00:00"/>
    <s v=""/>
    <s v="3106"/>
    <x v="0"/>
    <s v="10719"/>
    <s v="0"/>
    <n v="-5"/>
    <s v=""/>
    <n v="-5"/>
    <s v="USD"/>
    <s v="O1"/>
    <s v="USMO6307720000"/>
    <s v="1348060480110719"/>
    <s v=""/>
    <s v="BATCH_ID"/>
    <d v="2025-06-03T00:00:00"/>
    <d v="2025-06-04T00:00:00"/>
    <n v="0"/>
    <s v=""/>
    <s v=""/>
    <s v="3101690558"/>
    <s v="200011858848"/>
    <s v="0010"/>
    <s v="0060"/>
    <s v="R1"/>
    <s v="10-60"/>
    <x v="0"/>
    <x v="0"/>
    <n v="10719"/>
    <x v="0"/>
  </r>
  <r>
    <s v="13480604807"/>
    <s v="25154INV01A3"/>
    <s v="FA"/>
    <s v="R4"/>
    <d v="2025-06-03T00:00:00"/>
    <s v=""/>
    <s v="3106"/>
    <x v="0"/>
    <s v="10719"/>
    <s v="0"/>
    <n v="-14.7"/>
    <s v=""/>
    <n v="-14.7"/>
    <s v="USD"/>
    <s v="O1"/>
    <s v="USMO6560521080"/>
    <s v="1348060480710719"/>
    <s v=""/>
    <s v="BATCH_ID"/>
    <d v="2025-06-03T00:00:00"/>
    <d v="2025-06-04T00:00:00"/>
    <n v="0"/>
    <s v=""/>
    <s v=""/>
    <s v="3101604053"/>
    <s v="200011858814"/>
    <s v="0010"/>
    <s v="0060"/>
    <s v="R1"/>
    <s v="10-60"/>
    <x v="0"/>
    <x v="0"/>
    <n v="10719"/>
    <x v="0"/>
  </r>
  <r>
    <s v="13480604837"/>
    <s v="25154INV01A3"/>
    <s v="FA"/>
    <s v="R4"/>
    <d v="2025-06-03T00:00:00"/>
    <s v=""/>
    <s v="3106"/>
    <x v="0"/>
    <s v="10719"/>
    <s v="0"/>
    <n v="-5"/>
    <s v=""/>
    <n v="-5"/>
    <s v="USD"/>
    <s v="O1"/>
    <s v="USMO6307720220"/>
    <s v="1348060483710719"/>
    <s v=""/>
    <s v="BATCH_ID"/>
    <d v="2025-06-03T00:00:00"/>
    <d v="2025-06-04T00:00:00"/>
    <n v="0"/>
    <s v=""/>
    <s v=""/>
    <s v="3101613837"/>
    <s v="200011852528"/>
    <s v="0010"/>
    <s v="0060"/>
    <s v="R1"/>
    <s v="10-60"/>
    <x v="0"/>
    <x v="0"/>
    <n v="10719"/>
    <x v="0"/>
  </r>
  <r>
    <s v="13480604838"/>
    <s v="25154INV01A3"/>
    <s v="FA"/>
    <s v="R4"/>
    <d v="2025-06-03T00:00:00"/>
    <s v=""/>
    <s v="3106"/>
    <x v="0"/>
    <s v="10469"/>
    <s v="0"/>
    <n v="-5"/>
    <s v=""/>
    <n v="-5"/>
    <s v="USD"/>
    <s v="O1"/>
    <s v="USMO6561324370"/>
    <s v="1348060483810469"/>
    <s v=""/>
    <s v="BATCH_ID"/>
    <d v="2025-06-03T00:00:00"/>
    <d v="2025-06-04T00:00:00"/>
    <n v="0"/>
    <s v=""/>
    <s v=""/>
    <s v="3101595927"/>
    <s v="200011944424"/>
    <s v="0010"/>
    <s v="0060"/>
    <s v="R1"/>
    <s v="10-60"/>
    <x v="0"/>
    <x v="0"/>
    <n v="10469"/>
    <x v="2"/>
  </r>
  <r>
    <s v="13480604838"/>
    <s v="25154INV01A3"/>
    <s v="FA"/>
    <s v="R4"/>
    <d v="2025-06-03T00:00:00"/>
    <s v=""/>
    <s v="3106"/>
    <x v="1"/>
    <s v="10514"/>
    <s v="0"/>
    <n v="-5.88"/>
    <s v=""/>
    <n v="-5.88"/>
    <s v="USD"/>
    <s v="O1"/>
    <s v="USMO6561324370"/>
    <s v="1348060483810514"/>
    <s v=""/>
    <s v="BATCH_ID"/>
    <d v="2025-06-03T00:00:00"/>
    <d v="2025-06-04T00:00:00"/>
    <n v="0"/>
    <s v=""/>
    <s v=""/>
    <s v="3101596120"/>
    <s v="200011944424"/>
    <s v="0010"/>
    <s v="0060"/>
    <s v="R1"/>
    <s v="10-60"/>
    <x v="0"/>
    <x v="1"/>
    <n v="10514"/>
    <x v="1"/>
  </r>
  <r>
    <s v="13480604885"/>
    <s v="25154INV01A3"/>
    <s v="FA"/>
    <s v="R4"/>
    <d v="2025-06-03T00:00:00"/>
    <s v=""/>
    <s v="3106"/>
    <x v="0"/>
    <s v="10719"/>
    <s v="0"/>
    <n v="-5"/>
    <s v=""/>
    <n v="-5"/>
    <s v="USD"/>
    <s v="O1"/>
    <s v="USMO6307720160"/>
    <s v="1348060488510719"/>
    <s v=""/>
    <s v="BATCH_ID"/>
    <d v="2025-06-03T00:00:00"/>
    <d v="2025-06-04T00:00:00"/>
    <n v="0"/>
    <s v=""/>
    <s v=""/>
    <s v="3102229336"/>
    <s v="200015949445"/>
    <s v="0010"/>
    <s v="0060"/>
    <s v="R1"/>
    <s v="10-60"/>
    <x v="0"/>
    <x v="0"/>
    <n v="10719"/>
    <x v="0"/>
  </r>
  <r>
    <s v="13480604894"/>
    <s v="25154INV01A3"/>
    <s v="FA"/>
    <s v="R4"/>
    <d v="2025-06-03T00:00:00"/>
    <s v=""/>
    <s v="3106"/>
    <x v="0"/>
    <s v="10719"/>
    <s v="0"/>
    <n v="-5"/>
    <s v=""/>
    <n v="-5"/>
    <s v="USD"/>
    <s v="O1"/>
    <s v="USMO6560511140"/>
    <s v="1348060489410719"/>
    <s v=""/>
    <s v="BATCH_ID"/>
    <d v="2025-06-03T00:00:00"/>
    <d v="2025-06-04T00:00:00"/>
    <n v="0"/>
    <s v=""/>
    <s v=""/>
    <s v="3102227171"/>
    <s v="200015941400"/>
    <s v="0010"/>
    <s v="0060"/>
    <s v="R1"/>
    <s v="10-60"/>
    <x v="0"/>
    <x v="0"/>
    <n v="10719"/>
    <x v="0"/>
  </r>
  <r>
    <s v="13480606345"/>
    <s v="25156INV01AY"/>
    <s v="FA"/>
    <s v="R4"/>
    <d v="2025-06-05T00:00:00"/>
    <s v=""/>
    <s v="3106"/>
    <x v="0"/>
    <s v="10719"/>
    <s v="0"/>
    <n v="-5"/>
    <s v=""/>
    <n v="-5"/>
    <s v="USD"/>
    <s v="O1"/>
    <s v="USMO6570593150"/>
    <s v="1348060634510719"/>
    <s v=""/>
    <s v="BATCH_ID"/>
    <d v="2025-06-05T00:00:00"/>
    <d v="2025-06-06T00:00:00"/>
    <n v="0"/>
    <s v=""/>
    <s v=""/>
    <s v="3101507704"/>
    <s v="200014443549"/>
    <s v="0010"/>
    <s v="0060"/>
    <s v="R1"/>
    <s v="10-60"/>
    <x v="0"/>
    <x v="0"/>
    <n v="10719"/>
    <x v="0"/>
  </r>
  <r>
    <s v="13480606575"/>
    <s v="25156INV01AY"/>
    <s v="FA"/>
    <s v="R4"/>
    <d v="2025-06-05T00:00:00"/>
    <s v=""/>
    <s v="3106"/>
    <x v="0"/>
    <s v="10719"/>
    <s v="0"/>
    <n v="-5"/>
    <s v=""/>
    <n v="-5"/>
    <s v="USD"/>
    <s v="O1"/>
    <s v="USMO6560511460"/>
    <s v="1348060657510719"/>
    <s v=""/>
    <s v="BATCH_ID"/>
    <d v="2025-06-05T00:00:00"/>
    <d v="2025-06-06T00:00:00"/>
    <n v="0"/>
    <s v=""/>
    <s v=""/>
    <s v="3102130693"/>
    <s v="200015480185"/>
    <s v="0010"/>
    <s v="0060"/>
    <s v="R1"/>
    <s v="10-60"/>
    <x v="0"/>
    <x v="0"/>
    <n v="10719"/>
    <x v="0"/>
  </r>
  <r>
    <s v="13480607833"/>
    <s v="25157INV01A6"/>
    <s v="FA"/>
    <s v="R4"/>
    <d v="2025-06-06T00:00:00"/>
    <s v=""/>
    <s v="3106"/>
    <x v="0"/>
    <s v="10719"/>
    <s v="0"/>
    <n v="-6.17"/>
    <s v=""/>
    <n v="-6.17"/>
    <s v="USD"/>
    <s v="O1"/>
    <s v="USMO6576962250"/>
    <s v="1348060783310719"/>
    <s v=""/>
    <s v="BATCH_ID"/>
    <d v="2025-06-06T00:00:00"/>
    <d v="2025-06-09T00:00:00"/>
    <n v="0"/>
    <s v=""/>
    <s v=""/>
    <s v="3102216750"/>
    <s v="200015885961"/>
    <s v="0010"/>
    <s v="0060"/>
    <s v="R1"/>
    <s v="10-60"/>
    <x v="0"/>
    <x v="0"/>
    <n v="10719"/>
    <x v="0"/>
  </r>
  <r>
    <s v="13480610533"/>
    <s v="25162INV01A6"/>
    <s v="FA"/>
    <s v="R4"/>
    <d v="2025-06-11T00:00:00"/>
    <s v=""/>
    <s v="3106"/>
    <x v="0"/>
    <s v="10469"/>
    <s v="0"/>
    <n v="-5"/>
    <s v=""/>
    <n v="-5"/>
    <s v="USD"/>
    <s v="O1"/>
    <s v="USMO6561328861"/>
    <s v="1348061053310469"/>
    <s v=""/>
    <s v="BATCH_ID"/>
    <d v="2025-06-11T00:00:00"/>
    <d v="2025-06-12T00:00:00"/>
    <n v="0"/>
    <s v=""/>
    <s v=""/>
    <s v="3101572845"/>
    <s v="200012466740"/>
    <s v="0010"/>
    <s v="0060"/>
    <s v="C1"/>
    <s v="10-60"/>
    <x v="0"/>
    <x v="0"/>
    <n v="10469"/>
    <x v="2"/>
  </r>
  <r>
    <s v="13480610533"/>
    <s v="25162INV01A6"/>
    <s v="FA"/>
    <s v="R4"/>
    <d v="2025-06-11T00:00:00"/>
    <s v=""/>
    <s v="3106"/>
    <x v="1"/>
    <s v="10514"/>
    <s v="0"/>
    <n v="-8.57"/>
    <s v=""/>
    <n v="-8.57"/>
    <s v="USD"/>
    <s v="O1"/>
    <s v="USMO6561328861"/>
    <s v="1348061053310514"/>
    <s v=""/>
    <s v="BATCH_ID"/>
    <d v="2025-06-11T00:00:00"/>
    <d v="2025-06-12T00:00:00"/>
    <n v="0"/>
    <s v=""/>
    <s v=""/>
    <s v="3101572941"/>
    <s v="200012466740"/>
    <s v="0010"/>
    <s v="0060"/>
    <s v="C1"/>
    <s v="10-60"/>
    <x v="0"/>
    <x v="1"/>
    <n v="10514"/>
    <x v="1"/>
  </r>
  <r>
    <s v="13480610755"/>
    <s v="25162INV01AN"/>
    <s v="FA"/>
    <s v="R4"/>
    <d v="2025-06-11T00:00:00"/>
    <s v=""/>
    <s v="3106"/>
    <x v="0"/>
    <s v="10469"/>
    <s v="0"/>
    <n v="-5"/>
    <s v=""/>
    <n v="-5"/>
    <s v="USD"/>
    <s v="O1"/>
    <s v="USMO6561396910"/>
    <s v="1348061075510469"/>
    <s v=""/>
    <s v="BATCH_ID"/>
    <d v="2025-06-11T00:00:00"/>
    <d v="2025-06-12T00:00:00"/>
    <n v="0"/>
    <s v=""/>
    <s v=""/>
    <s v="3101702232"/>
    <s v="200013992918"/>
    <s v="0010"/>
    <s v="0060"/>
    <s v="C1"/>
    <s v="10-60"/>
    <x v="0"/>
    <x v="0"/>
    <n v="10469"/>
    <x v="2"/>
  </r>
  <r>
    <s v="13480610755"/>
    <s v="25162INV01AN"/>
    <s v="FA"/>
    <s v="R4"/>
    <d v="2025-06-11T00:00:00"/>
    <s v=""/>
    <s v="3106"/>
    <x v="1"/>
    <s v="10514"/>
    <s v="0"/>
    <n v="-6.12"/>
    <s v=""/>
    <n v="-6.12"/>
    <s v="USD"/>
    <s v="O1"/>
    <s v="USMO6561396910"/>
    <s v="1348061075510514"/>
    <s v=""/>
    <s v="BATCH_ID"/>
    <d v="2025-06-11T00:00:00"/>
    <d v="2025-06-12T00:00:00"/>
    <n v="0"/>
    <s v=""/>
    <s v=""/>
    <s v="3101702312"/>
    <s v="200013992918"/>
    <s v="0010"/>
    <s v="0060"/>
    <s v="C1"/>
    <s v="10-60"/>
    <x v="0"/>
    <x v="1"/>
    <n v="10514"/>
    <x v="1"/>
  </r>
  <r>
    <s v="13480610922"/>
    <s v="25162INV01A6"/>
    <s v="FA"/>
    <s v="R4"/>
    <d v="2025-06-11T00:00:00"/>
    <s v=""/>
    <s v="3106"/>
    <x v="0"/>
    <s v="10469"/>
    <s v="0"/>
    <n v="-5"/>
    <s v=""/>
    <n v="-5"/>
    <s v="USD"/>
    <s v="O1"/>
    <s v="USMO6561329830"/>
    <s v="1348061092210469"/>
    <s v=""/>
    <s v="BATCH_ID"/>
    <d v="2025-06-11T00:00:00"/>
    <d v="2025-06-12T00:00:00"/>
    <n v="0"/>
    <s v=""/>
    <s v=""/>
    <s v="3102127477"/>
    <s v="200015463371"/>
    <s v="0010"/>
    <s v="0060"/>
    <s v="R1"/>
    <s v="10-60"/>
    <x v="0"/>
    <x v="0"/>
    <n v="10469"/>
    <x v="2"/>
  </r>
  <r>
    <s v="13480610922"/>
    <s v="25162INV01A6"/>
    <s v="FA"/>
    <s v="R4"/>
    <d v="2025-06-11T00:00:00"/>
    <s v=""/>
    <s v="3106"/>
    <x v="1"/>
    <s v="10514"/>
    <s v="0"/>
    <n v="-5"/>
    <s v=""/>
    <n v="-5"/>
    <s v="USD"/>
    <s v="O1"/>
    <s v="USMO6561329830"/>
    <s v="1348061092210514"/>
    <s v=""/>
    <s v="BATCH_ID"/>
    <d v="2025-06-11T00:00:00"/>
    <d v="2025-06-12T00:00:00"/>
    <n v="0"/>
    <s v=""/>
    <s v=""/>
    <s v="3102205522"/>
    <s v="200015463371"/>
    <s v="0010"/>
    <s v="0060"/>
    <s v="R1"/>
    <s v="10-60"/>
    <x v="0"/>
    <x v="1"/>
    <n v="10514"/>
    <x v="1"/>
  </r>
  <r>
    <s v="13480611081"/>
    <s v="25162INV01AN"/>
    <s v="FA"/>
    <s v="R4"/>
    <d v="2025-06-11T00:00:00"/>
    <s v=""/>
    <s v="3106"/>
    <x v="1"/>
    <s v="10514"/>
    <s v="0"/>
    <n v="-5"/>
    <s v=""/>
    <n v="-5"/>
    <s v="USD"/>
    <s v="O1"/>
    <s v="USMO6561328200"/>
    <s v="1348061108110514"/>
    <s v=""/>
    <s v="BATCH_ID"/>
    <d v="2025-06-11T00:00:00"/>
    <d v="2025-06-12T00:00:00"/>
    <n v="0"/>
    <s v=""/>
    <s v=""/>
    <s v="3102195763"/>
    <s v="200015782895"/>
    <s v="0010"/>
    <s v="0060"/>
    <s v="R1"/>
    <s v="10-60"/>
    <x v="0"/>
    <x v="1"/>
    <n v="10514"/>
    <x v="1"/>
  </r>
  <r>
    <s v="13480611081"/>
    <s v="25162INV01AN"/>
    <s v="FA"/>
    <s v="R4"/>
    <d v="2025-06-11T00:00:00"/>
    <s v=""/>
    <s v="3106"/>
    <x v="0"/>
    <s v="10469"/>
    <s v="0"/>
    <n v="-5"/>
    <s v=""/>
    <n v="-5"/>
    <s v="USD"/>
    <s v="O1"/>
    <s v="USMO6561328200"/>
    <s v="1348061108110469"/>
    <s v=""/>
    <s v="BATCH_ID"/>
    <d v="2025-06-11T00:00:00"/>
    <d v="2025-06-12T00:00:00"/>
    <n v="0"/>
    <s v=""/>
    <s v=""/>
    <s v="3102195762"/>
    <s v="200015782895"/>
    <s v="0010"/>
    <s v="0060"/>
    <s v="R1"/>
    <s v="10-60"/>
    <x v="0"/>
    <x v="0"/>
    <n v="10469"/>
    <x v="2"/>
  </r>
  <r>
    <s v="13480611198"/>
    <s v="25162INV01AN"/>
    <s v="FA"/>
    <s v="R4"/>
    <d v="2025-06-11T00:00:00"/>
    <s v=""/>
    <s v="3106"/>
    <x v="1"/>
    <s v="10514"/>
    <s v="0"/>
    <n v="-6.32"/>
    <s v=""/>
    <n v="-6.32"/>
    <s v="USD"/>
    <s v="O1"/>
    <s v="USMO6561300000"/>
    <s v="1348061119810514"/>
    <s v=""/>
    <s v="BATCH_ID"/>
    <d v="2025-06-11T00:00:00"/>
    <d v="2025-06-12T00:00:00"/>
    <n v="0"/>
    <s v=""/>
    <s v=""/>
    <s v="3102198478"/>
    <s v="200015796770"/>
    <s v="0010"/>
    <s v="0060"/>
    <s v="R1"/>
    <s v="10-60"/>
    <x v="0"/>
    <x v="1"/>
    <n v="10514"/>
    <x v="1"/>
  </r>
  <r>
    <s v="13480611198"/>
    <s v="25162INV01AN"/>
    <s v="FA"/>
    <s v="R4"/>
    <d v="2025-06-11T00:00:00"/>
    <s v=""/>
    <s v="3106"/>
    <x v="0"/>
    <s v="10469"/>
    <s v="0"/>
    <n v="-5"/>
    <s v=""/>
    <n v="-5"/>
    <s v="USD"/>
    <s v="O1"/>
    <s v="USMO6561300000"/>
    <s v="1348061119810469"/>
    <s v=""/>
    <s v="BATCH_ID"/>
    <d v="2025-06-11T00:00:00"/>
    <d v="2025-06-12T00:00:00"/>
    <n v="0"/>
    <s v=""/>
    <s v=""/>
    <s v="3102198477"/>
    <s v="200015796770"/>
    <s v="0010"/>
    <s v="0060"/>
    <s v="R1"/>
    <s v="10-60"/>
    <x v="0"/>
    <x v="0"/>
    <n v="10469"/>
    <x v="2"/>
  </r>
  <r>
    <s v="13480613215"/>
    <s v="25167CHCH1AF"/>
    <s v="FA"/>
    <s v="R4"/>
    <d v="2025-06-16T00:00:00"/>
    <s v=""/>
    <s v="3106"/>
    <x v="0"/>
    <s v="10719"/>
    <s v="0"/>
    <n v="-5"/>
    <s v=""/>
    <n v="-5"/>
    <s v="USD"/>
    <s v="O1"/>
    <s v="USMO6560519391"/>
    <s v="1348061321510719"/>
    <s v=""/>
    <s v="FF_MD_08"/>
    <d v="2025-06-16T00:00:00"/>
    <d v="2025-06-18T00:00:00"/>
    <n v="0"/>
    <s v=""/>
    <s v=""/>
    <s v="3101561646"/>
    <s v="200011237191"/>
    <s v="0010"/>
    <s v="0060"/>
    <s v="R1"/>
    <s v="10-60"/>
    <x v="0"/>
    <x v="0"/>
    <n v="10719"/>
    <x v="0"/>
  </r>
  <r>
    <s v="13480613217"/>
    <s v="25167CHCH1AF"/>
    <s v="FA"/>
    <s v="R4"/>
    <d v="2025-06-16T00:00:00"/>
    <s v=""/>
    <s v="3106"/>
    <x v="0"/>
    <s v="10719"/>
    <s v="0"/>
    <n v="-5"/>
    <s v=""/>
    <n v="-5"/>
    <s v="USD"/>
    <s v="O1"/>
    <s v="USMO6560519370"/>
    <s v="1348061321710719"/>
    <s v=""/>
    <s v="FF_MD_08"/>
    <d v="2025-06-16T00:00:00"/>
    <d v="2025-06-18T00:00:00"/>
    <n v="0"/>
    <s v=""/>
    <s v=""/>
    <s v="3101617453"/>
    <s v="200011237217"/>
    <s v="0010"/>
    <s v="0060"/>
    <s v="C1"/>
    <s v="10-60"/>
    <x v="0"/>
    <x v="0"/>
    <n v="10719"/>
    <x v="0"/>
  </r>
  <r>
    <s v="13480613297"/>
    <s v="25167CHCH1AF"/>
    <s v="FA"/>
    <s v="R4"/>
    <d v="2025-06-16T00:00:00"/>
    <s v=""/>
    <s v="3106"/>
    <x v="1"/>
    <s v="10514"/>
    <s v="0"/>
    <n v="-5"/>
    <s v=""/>
    <n v="-5"/>
    <s v="USD"/>
    <s v="O1"/>
    <s v="USMO6561324000"/>
    <s v="1348061329710514"/>
    <s v=""/>
    <s v="FF_MD_08"/>
    <d v="2025-06-16T00:00:00"/>
    <d v="2025-06-18T00:00:00"/>
    <n v="0"/>
    <s v=""/>
    <s v=""/>
    <s v="3101535772"/>
    <s v="200012994105"/>
    <s v="0010"/>
    <s v="0060"/>
    <s v="R1"/>
    <s v="10-60"/>
    <x v="0"/>
    <x v="1"/>
    <n v="10514"/>
    <x v="1"/>
  </r>
  <r>
    <s v="13480614784"/>
    <s v="25167INV01BK"/>
    <s v="FA"/>
    <s v="R4"/>
    <d v="2025-06-16T00:00:00"/>
    <s v=""/>
    <s v="3106"/>
    <x v="1"/>
    <s v="10514"/>
    <s v="0"/>
    <n v="-6.38"/>
    <s v=""/>
    <n v="-6.38"/>
    <s v="USD"/>
    <s v="O1"/>
    <s v="USMO6561329260"/>
    <s v="1348061478410514"/>
    <s v=""/>
    <s v="BATCH_ID"/>
    <d v="2025-06-16T00:00:00"/>
    <d v="2025-06-17T00:00:00"/>
    <n v="0"/>
    <s v=""/>
    <s v=""/>
    <s v="3101669525"/>
    <s v="200011709207"/>
    <s v="0010"/>
    <s v="0060"/>
    <s v="R1"/>
    <s v="10-60"/>
    <x v="0"/>
    <x v="1"/>
    <n v="10514"/>
    <x v="1"/>
  </r>
  <r>
    <s v="13480614784"/>
    <s v="25167INV01BK"/>
    <s v="FA"/>
    <s v="R4"/>
    <d v="2025-06-16T00:00:00"/>
    <s v=""/>
    <s v="3106"/>
    <x v="0"/>
    <s v="10469"/>
    <s v="0"/>
    <n v="-5"/>
    <s v=""/>
    <n v="-5"/>
    <s v="USD"/>
    <s v="O1"/>
    <s v="USMO6561329260"/>
    <s v="1348061478410469"/>
    <s v=""/>
    <s v="BATCH_ID"/>
    <d v="2025-06-16T00:00:00"/>
    <d v="2025-06-17T00:00:00"/>
    <n v="0"/>
    <s v=""/>
    <s v=""/>
    <s v="3101669358"/>
    <s v="200011709207"/>
    <s v="0010"/>
    <s v="0060"/>
    <s v="R1"/>
    <s v="10-60"/>
    <x v="0"/>
    <x v="0"/>
    <n v="10469"/>
    <x v="2"/>
  </r>
  <r>
    <s v="13480614930"/>
    <s v="25167INV01BJ"/>
    <s v="FA"/>
    <s v="R4"/>
    <d v="2025-06-16T00:00:00"/>
    <s v=""/>
    <s v="3106"/>
    <x v="1"/>
    <s v="10514"/>
    <s v="0"/>
    <n v="-5"/>
    <s v=""/>
    <n v="-5"/>
    <s v="USD"/>
    <s v="O1"/>
    <s v="USMO6561321040"/>
    <s v="1348061493010514"/>
    <s v=""/>
    <s v="BATCH_ID"/>
    <d v="2025-06-16T00:00:00"/>
    <d v="2025-06-17T00:00:00"/>
    <n v="0"/>
    <s v=""/>
    <s v=""/>
    <s v="3101535974"/>
    <s v="200011789605"/>
    <s v="0010"/>
    <s v="0060"/>
    <s v="R1"/>
    <s v="10-60"/>
    <x v="0"/>
    <x v="1"/>
    <n v="10514"/>
    <x v="1"/>
  </r>
  <r>
    <s v="13480616766"/>
    <s v="25169INV01AB"/>
    <s v="FA"/>
    <s v="R4"/>
    <d v="2025-06-18T00:00:00"/>
    <s v=""/>
    <s v="3106"/>
    <x v="0"/>
    <s v="10719"/>
    <s v="0"/>
    <n v="-5"/>
    <s v=""/>
    <n v="-5"/>
    <s v="USD"/>
    <s v="O1"/>
    <s v="USMO6574065001"/>
    <s v="1348061676610719"/>
    <s v=""/>
    <s v="BATCH_ID"/>
    <d v="2025-06-18T00:00:00"/>
    <d v="2025-06-19T00:00:00"/>
    <n v="0"/>
    <s v=""/>
    <s v=""/>
    <s v="3101673952"/>
    <s v="200013354341"/>
    <s v="0010"/>
    <s v="0060"/>
    <s v="R1"/>
    <s v="10-60"/>
    <x v="0"/>
    <x v="0"/>
    <n v="10719"/>
    <x v="0"/>
  </r>
  <r>
    <s v="13480616806"/>
    <s v="25169INV01AB"/>
    <s v="FA"/>
    <s v="R4"/>
    <d v="2025-06-18T00:00:00"/>
    <s v=""/>
    <s v="3106"/>
    <x v="0"/>
    <s v="10719"/>
    <s v="0"/>
    <n v="-7.08"/>
    <s v=""/>
    <n v="-7.08"/>
    <s v="USD"/>
    <s v="O1"/>
    <s v="USMO6574096631"/>
    <s v="1348061680610719"/>
    <s v=""/>
    <s v="BATCH_ID"/>
    <d v="2025-06-18T00:00:00"/>
    <d v="2025-06-19T00:00:00"/>
    <n v="0"/>
    <s v=""/>
    <s v=""/>
    <s v="3101634480"/>
    <s v="200013356270"/>
    <s v="0010"/>
    <s v="0060"/>
    <s v="R1"/>
    <s v="10-60"/>
    <x v="0"/>
    <x v="0"/>
    <n v="10719"/>
    <x v="0"/>
  </r>
  <r>
    <s v="13480616834"/>
    <s v="25169INV01AB"/>
    <s v="FA"/>
    <s v="R4"/>
    <d v="2025-06-18T00:00:00"/>
    <s v=""/>
    <s v="3106"/>
    <x v="0"/>
    <s v="10719"/>
    <s v="0"/>
    <n v="-5"/>
    <s v=""/>
    <n v="-5"/>
    <s v="USD"/>
    <s v="O1"/>
    <s v="USMO6574093221"/>
    <s v="1348061683410719"/>
    <s v=""/>
    <s v="BATCH_ID"/>
    <d v="2025-06-18T00:00:00"/>
    <d v="2025-06-19T00:00:00"/>
    <n v="0"/>
    <s v=""/>
    <s v=""/>
    <s v="3101608832"/>
    <s v="200013352774"/>
    <s v="0010"/>
    <s v="0060"/>
    <s v="R1"/>
    <s v="10-60"/>
    <x v="0"/>
    <x v="0"/>
    <n v="10719"/>
    <x v="0"/>
  </r>
  <r>
    <s v="13480617872"/>
    <s v="25170INV01AK"/>
    <s v="FA"/>
    <s v="R4"/>
    <d v="2025-06-19T00:00:00"/>
    <s v=""/>
    <s v="3106"/>
    <x v="0"/>
    <s v="10469"/>
    <s v="0"/>
    <n v="-5"/>
    <s v=""/>
    <n v="-5"/>
    <s v="USD"/>
    <s v="O1"/>
    <s v="USMO6561313530"/>
    <s v="1348061787210469"/>
    <s v=""/>
    <s v="BATCH_ID"/>
    <d v="2025-06-19T00:00:00"/>
    <d v="2025-06-20T00:00:00"/>
    <n v="0"/>
    <s v=""/>
    <s v=""/>
    <s v="3101649473"/>
    <s v="200011433774"/>
    <s v="0010"/>
    <s v="0060"/>
    <s v="R1"/>
    <s v="10-60"/>
    <x v="0"/>
    <x v="0"/>
    <n v="10469"/>
    <x v="2"/>
  </r>
  <r>
    <s v="13480617872"/>
    <s v="25170INV01AK"/>
    <s v="FA"/>
    <s v="R4"/>
    <d v="2025-06-19T00:00:00"/>
    <s v=""/>
    <s v="3106"/>
    <x v="1"/>
    <s v="10514"/>
    <s v="0"/>
    <n v="-5"/>
    <s v=""/>
    <n v="-5"/>
    <s v="USD"/>
    <s v="O1"/>
    <s v="USMO6561313530"/>
    <s v="1348061787210514"/>
    <s v=""/>
    <s v="BATCH_ID"/>
    <d v="2025-06-19T00:00:00"/>
    <d v="2025-06-20T00:00:00"/>
    <n v="0"/>
    <s v=""/>
    <s v=""/>
    <s v="3101649568"/>
    <s v="200011433774"/>
    <s v="0010"/>
    <s v="0060"/>
    <s v="R1"/>
    <s v="10-60"/>
    <x v="0"/>
    <x v="1"/>
    <n v="10514"/>
    <x v="1"/>
  </r>
  <r>
    <s v="13480618164"/>
    <s v="25170INV01AK"/>
    <s v="FA"/>
    <s v="R4"/>
    <d v="2025-06-19T00:00:00"/>
    <s v=""/>
    <s v="3106"/>
    <x v="0"/>
    <s v="10719"/>
    <s v="0"/>
    <n v="-5"/>
    <s v=""/>
    <n v="-5"/>
    <s v="USD"/>
    <s v="O1"/>
    <s v="USMO6560526770"/>
    <s v="1348061816410719"/>
    <s v=""/>
    <s v="BATCH_ID"/>
    <d v="2025-06-19T00:00:00"/>
    <d v="2025-06-20T00:00:00"/>
    <n v="0"/>
    <s v=""/>
    <s v=""/>
    <s v="3102282343"/>
    <s v="200016226595"/>
    <s v="0010"/>
    <s v="0060"/>
    <s v="R1"/>
    <s v="10-60"/>
    <x v="0"/>
    <x v="0"/>
    <n v="10719"/>
    <x v="0"/>
  </r>
  <r>
    <s v="13480620054"/>
    <s v="25171INV01AL"/>
    <s v="FA"/>
    <s v="R4"/>
    <d v="2025-06-20T00:00:00"/>
    <s v=""/>
    <s v="3106"/>
    <x v="0"/>
    <s v="10719"/>
    <s v="0"/>
    <n v="-13.56"/>
    <s v=""/>
    <n v="-13.56"/>
    <s v="USD"/>
    <s v="O1"/>
    <s v="USMO6301622230"/>
    <s v="1348062005410719"/>
    <s v=""/>
    <s v="BATCH_ID"/>
    <d v="2025-06-20T00:00:00"/>
    <d v="2025-06-23T00:00:00"/>
    <n v="0"/>
    <s v=""/>
    <s v=""/>
    <s v="3101526114"/>
    <s v="200011110299"/>
    <s v="0010"/>
    <s v="0060"/>
    <s v="R1"/>
    <s v="10-60"/>
    <x v="0"/>
    <x v="0"/>
    <n v="10719"/>
    <x v="0"/>
  </r>
  <r>
    <s v="13480620156"/>
    <s v="25171INV01AL"/>
    <s v="FA"/>
    <s v="R4"/>
    <d v="2025-06-20T00:00:00"/>
    <s v=""/>
    <s v="3106"/>
    <x v="0"/>
    <s v="10719"/>
    <s v="0"/>
    <n v="-5.5"/>
    <s v=""/>
    <n v="-5.5"/>
    <s v="USD"/>
    <s v="O1"/>
    <s v="USMO6306950371"/>
    <s v="1348062015610719"/>
    <s v=""/>
    <s v="BATCH_ID"/>
    <d v="2025-06-20T00:00:00"/>
    <d v="2025-06-23T00:00:00"/>
    <n v="0"/>
    <s v=""/>
    <s v=""/>
    <s v="3101702821"/>
    <s v="200011067663"/>
    <s v="0010"/>
    <s v="0060"/>
    <s v="R1"/>
    <s v="10-60"/>
    <x v="0"/>
    <x v="0"/>
    <n v="10719"/>
    <x v="0"/>
  </r>
  <r>
    <s v="13480620236"/>
    <s v="25171INV01A1"/>
    <s v="FA"/>
    <s v="R4"/>
    <d v="2025-06-20T00:00:00"/>
    <s v=""/>
    <s v="3106"/>
    <x v="0"/>
    <s v="10719"/>
    <s v="0"/>
    <n v="-5"/>
    <s v=""/>
    <n v="-5"/>
    <s v="USD"/>
    <s v="O1"/>
    <s v="USMO6305121140"/>
    <s v="1348062023610719"/>
    <s v=""/>
    <s v="BATCH_ID"/>
    <d v="2025-06-20T00:00:00"/>
    <d v="2025-06-23T00:00:00"/>
    <n v="0"/>
    <s v=""/>
    <s v=""/>
    <s v="3101548691"/>
    <s v="200011553134"/>
    <s v="0010"/>
    <s v="0060"/>
    <s v="R1"/>
    <s v="10-60"/>
    <x v="0"/>
    <x v="0"/>
    <n v="10719"/>
    <x v="0"/>
  </r>
  <r>
    <s v="13480620241"/>
    <s v="25171INV01AL"/>
    <s v="FA"/>
    <s v="R4"/>
    <d v="2025-06-20T00:00:00"/>
    <s v=""/>
    <s v="3106"/>
    <x v="0"/>
    <s v="10719"/>
    <s v="0"/>
    <n v="-5"/>
    <s v=""/>
    <n v="-5"/>
    <s v="USD"/>
    <s v="O1"/>
    <s v="USMO6305117471"/>
    <s v="1348062024110719"/>
    <s v=""/>
    <s v="BATCH_ID"/>
    <d v="2025-06-20T00:00:00"/>
    <d v="2025-06-23T00:00:00"/>
    <n v="0"/>
    <s v=""/>
    <s v=""/>
    <s v="3101478157"/>
    <s v="200011082373"/>
    <s v="0010"/>
    <s v="0060"/>
    <s v="R1"/>
    <s v="10-60"/>
    <x v="0"/>
    <x v="0"/>
    <n v="10719"/>
    <x v="0"/>
  </r>
  <r>
    <s v="13480620281"/>
    <s v="25171INV01A1"/>
    <s v="FA"/>
    <s v="R4"/>
    <d v="2025-06-20T00:00:00"/>
    <s v=""/>
    <s v="3106"/>
    <x v="1"/>
    <s v="10514"/>
    <s v="0"/>
    <n v="-5"/>
    <s v=""/>
    <n v="-5"/>
    <s v="USD"/>
    <s v="O1"/>
    <s v="USMO6561323690"/>
    <s v="1348062028110514"/>
    <s v=""/>
    <s v="BATCH_ID"/>
    <d v="2025-06-20T00:00:00"/>
    <d v="2025-06-23T00:00:00"/>
    <n v="0"/>
    <s v=""/>
    <s v=""/>
    <s v="3101622130"/>
    <s v="200012957185"/>
    <s v="0010"/>
    <s v="0060"/>
    <s v="R1"/>
    <s v="10-60"/>
    <x v="0"/>
    <x v="1"/>
    <n v="10514"/>
    <x v="1"/>
  </r>
  <r>
    <s v="13480620281"/>
    <s v="25171INV01A1"/>
    <s v="FA"/>
    <s v="R4"/>
    <d v="2025-06-20T00:00:00"/>
    <s v=""/>
    <s v="3106"/>
    <x v="0"/>
    <s v="10469"/>
    <s v="0"/>
    <n v="-5"/>
    <s v=""/>
    <n v="-5"/>
    <s v="USD"/>
    <s v="O1"/>
    <s v="USMO6561323690"/>
    <s v="1348062028110469"/>
    <s v=""/>
    <s v="BATCH_ID"/>
    <d v="2025-06-20T00:00:00"/>
    <d v="2025-06-23T00:00:00"/>
    <n v="0"/>
    <s v=""/>
    <s v=""/>
    <s v="3101622321"/>
    <s v="200012957185"/>
    <s v="0010"/>
    <s v="0060"/>
    <s v="R1"/>
    <s v="10-60"/>
    <x v="0"/>
    <x v="0"/>
    <n v="10469"/>
    <x v="2"/>
  </r>
  <r>
    <s v="13480620321"/>
    <s v="25171INV01AL"/>
    <s v="FA"/>
    <s v="R4"/>
    <d v="2025-06-20T00:00:00"/>
    <s v=""/>
    <s v="3106"/>
    <x v="0"/>
    <s v="10719"/>
    <s v="0"/>
    <n v="-5"/>
    <s v=""/>
    <n v="-5"/>
    <s v="USD"/>
    <s v="O1"/>
    <s v="USMO6305100001"/>
    <s v="1348062032110719"/>
    <s v=""/>
    <s v="BATCH_ID"/>
    <d v="2025-06-20T00:00:00"/>
    <d v="2025-06-23T00:00:00"/>
    <n v="0"/>
    <s v=""/>
    <s v=""/>
    <s v="3101659060"/>
    <s v="200012819401"/>
    <s v="0010"/>
    <s v="0060"/>
    <s v="R1"/>
    <s v="10-60"/>
    <x v="0"/>
    <x v="0"/>
    <n v="10719"/>
    <x v="0"/>
  </r>
  <r>
    <s v="13480620331"/>
    <s v="25171INV01AL"/>
    <s v="FA"/>
    <s v="R4"/>
    <d v="2025-06-20T00:00:00"/>
    <s v=""/>
    <s v="3106"/>
    <x v="0"/>
    <s v="10719"/>
    <s v="0"/>
    <n v="-20.39"/>
    <s v=""/>
    <n v="-20.39"/>
    <s v="USD"/>
    <s v="O1"/>
    <s v="USMO6301622260"/>
    <s v="1348062033110719"/>
    <s v=""/>
    <s v="BATCH_ID"/>
    <d v="2025-06-20T00:00:00"/>
    <d v="2025-06-23T00:00:00"/>
    <n v="0"/>
    <s v=""/>
    <s v=""/>
    <s v="3101495613"/>
    <s v="200012833170"/>
    <s v="0010"/>
    <s v="0060"/>
    <s v="C1"/>
    <s v="10-60"/>
    <x v="0"/>
    <x v="0"/>
    <n v="10719"/>
    <x v="0"/>
  </r>
  <r>
    <s v="13480620367"/>
    <s v="25171INV01A1"/>
    <s v="FA"/>
    <s v="R4"/>
    <d v="2025-06-20T00:00:00"/>
    <s v=""/>
    <s v="3106"/>
    <x v="0"/>
    <s v="10719"/>
    <s v="0"/>
    <n v="-5"/>
    <s v=""/>
    <n v="-5"/>
    <s v="USD"/>
    <s v="O1"/>
    <s v="USMO6560528350"/>
    <s v="1348062036710719"/>
    <s v=""/>
    <s v="BATCH_ID"/>
    <d v="2025-06-20T00:00:00"/>
    <d v="2025-06-23T00:00:00"/>
    <n v="0"/>
    <s v=""/>
    <s v=""/>
    <s v="3101533965"/>
    <s v="200012949265"/>
    <s v="0010"/>
    <s v="0060"/>
    <s v="R1"/>
    <s v="10-60"/>
    <x v="0"/>
    <x v="0"/>
    <n v="10719"/>
    <x v="0"/>
  </r>
  <r>
    <s v="13480620382"/>
    <s v="25171INV01AL"/>
    <s v="FA"/>
    <s v="R4"/>
    <d v="2025-06-20T00:00:00"/>
    <s v=""/>
    <s v="3106"/>
    <x v="0"/>
    <s v="10469"/>
    <s v="0"/>
    <n v="-5"/>
    <s v=""/>
    <n v="-5"/>
    <s v="USD"/>
    <s v="O1"/>
    <s v="USMO6561320290"/>
    <s v="1348062038210469"/>
    <s v=""/>
    <s v="BATCH_ID"/>
    <d v="2025-06-20T00:00:00"/>
    <d v="2025-06-23T00:00:00"/>
    <n v="0"/>
    <s v=""/>
    <s v=""/>
    <s v="3101600878"/>
    <s v="200012837601"/>
    <s v="0010"/>
    <s v="0060"/>
    <s v="C1"/>
    <s v="10-60"/>
    <x v="0"/>
    <x v="0"/>
    <n v="10469"/>
    <x v="2"/>
  </r>
  <r>
    <s v="13480620382"/>
    <s v="25171INV01AL"/>
    <s v="FA"/>
    <s v="R4"/>
    <d v="2025-06-20T00:00:00"/>
    <s v=""/>
    <s v="3106"/>
    <x v="1"/>
    <s v="10514"/>
    <s v="0"/>
    <n v="-5"/>
    <s v=""/>
    <n v="-5"/>
    <s v="USD"/>
    <s v="O1"/>
    <s v="USMO6561320290"/>
    <s v="1348062038210514"/>
    <s v=""/>
    <s v="BATCH_ID"/>
    <d v="2025-06-20T00:00:00"/>
    <d v="2025-06-23T00:00:00"/>
    <n v="0"/>
    <s v=""/>
    <s v=""/>
    <s v="3101600781"/>
    <s v="200012837601"/>
    <s v="0010"/>
    <s v="0060"/>
    <s v="C1"/>
    <s v="10-60"/>
    <x v="0"/>
    <x v="1"/>
    <n v="10514"/>
    <x v="1"/>
  </r>
  <r>
    <s v="13480620551"/>
    <s v="25171INV01AL"/>
    <s v="FA"/>
    <s v="R4"/>
    <d v="2025-06-20T00:00:00"/>
    <s v=""/>
    <s v="3106"/>
    <x v="0"/>
    <s v="10719"/>
    <s v="0"/>
    <n v="-5"/>
    <s v=""/>
    <n v="-5"/>
    <s v="USD"/>
    <s v="O1"/>
    <s v="USMO6560520270"/>
    <s v="1348062055110719"/>
    <s v=""/>
    <s v="BATCH_ID"/>
    <d v="2025-06-20T00:00:00"/>
    <d v="2025-06-23T00:00:00"/>
    <n v="0"/>
    <s v=""/>
    <s v=""/>
    <s v="3101609097"/>
    <s v="200014635102"/>
    <s v="0010"/>
    <s v="0060"/>
    <s v="R1"/>
    <s v="10-60"/>
    <x v="0"/>
    <x v="0"/>
    <n v="10719"/>
    <x v="0"/>
  </r>
  <r>
    <s v="13480620575"/>
    <s v="25171INV01AL"/>
    <s v="FA"/>
    <s v="R4"/>
    <d v="2025-06-20T00:00:00"/>
    <s v=""/>
    <s v="3106"/>
    <x v="0"/>
    <s v="10719"/>
    <s v="0"/>
    <n v="-5"/>
    <s v=""/>
    <n v="-5"/>
    <s v="USD"/>
    <s v="O1"/>
    <s v="USMO6301622050"/>
    <s v="1348062057510719"/>
    <s v=""/>
    <s v="BATCH_ID"/>
    <d v="2025-06-20T00:00:00"/>
    <d v="2025-06-23T00:00:00"/>
    <n v="0"/>
    <s v=""/>
    <s v=""/>
    <s v="3101525334"/>
    <s v="200014658120"/>
    <s v="0010"/>
    <s v="0060"/>
    <s v="R1"/>
    <s v="10-60"/>
    <x v="0"/>
    <x v="0"/>
    <n v="10719"/>
    <x v="0"/>
  </r>
  <r>
    <s v="13480620589"/>
    <s v="25171INV01AL"/>
    <s v="FA"/>
    <s v="R4"/>
    <d v="2025-06-20T00:00:00"/>
    <s v=""/>
    <s v="3106"/>
    <x v="0"/>
    <s v="10719"/>
    <s v="0"/>
    <n v="-5"/>
    <s v=""/>
    <n v="-5"/>
    <s v="USD"/>
    <s v="O1"/>
    <s v="USMO6306950351"/>
    <s v="1348062058910719"/>
    <s v=""/>
    <s v="BATCH_ID"/>
    <d v="2025-06-20T00:00:00"/>
    <d v="2025-06-23T00:00:00"/>
    <n v="0"/>
    <s v=""/>
    <s v=""/>
    <s v="3101685599"/>
    <s v="200014639765"/>
    <s v="0010"/>
    <s v="0060"/>
    <s v="R1"/>
    <s v="10-60"/>
    <x v="0"/>
    <x v="0"/>
    <n v="10719"/>
    <x v="0"/>
  </r>
  <r>
    <s v="13480620592"/>
    <s v="25171INV01AL"/>
    <s v="FA"/>
    <s v="R4"/>
    <d v="2025-06-20T00:00:00"/>
    <s v=""/>
    <s v="3106"/>
    <x v="0"/>
    <s v="10719"/>
    <s v="0"/>
    <n v="-5"/>
    <s v=""/>
    <n v="-5"/>
    <s v="USD"/>
    <s v="O1"/>
    <s v="USMO6305117021"/>
    <s v="1348062059210719"/>
    <s v=""/>
    <s v="BATCH_ID"/>
    <d v="2025-06-20T00:00:00"/>
    <d v="2025-06-23T00:00:00"/>
    <n v="0"/>
    <s v=""/>
    <s v=""/>
    <s v="3101678523"/>
    <s v="200014642090"/>
    <s v="0010"/>
    <s v="0060"/>
    <s v="R1"/>
    <s v="10-60"/>
    <x v="0"/>
    <x v="0"/>
    <n v="10719"/>
    <x v="0"/>
  </r>
  <r>
    <s v="13480620670"/>
    <s v="25171INV01A1"/>
    <s v="FA"/>
    <s v="R4"/>
    <d v="2025-06-20T00:00:00"/>
    <s v=""/>
    <s v="3106"/>
    <x v="0"/>
    <s v="10719"/>
    <s v="0"/>
    <n v="-5"/>
    <s v=""/>
    <n v="-5"/>
    <s v="USD"/>
    <s v="O1"/>
    <s v="USMO6301513631"/>
    <s v="1348062067010719"/>
    <s v=""/>
    <s v="BATCH_ID"/>
    <d v="2025-06-20T00:00:00"/>
    <d v="2025-06-23T00:00:00"/>
    <n v="0"/>
    <s v=""/>
    <s v=""/>
    <s v="3102207890"/>
    <s v="200014955674"/>
    <s v="0010"/>
    <s v="0060"/>
    <s v="R1"/>
    <s v="10-60"/>
    <x v="0"/>
    <x v="0"/>
    <n v="10719"/>
    <x v="0"/>
  </r>
  <r>
    <s v="13480620804"/>
    <s v="25171INV01A1"/>
    <s v="FA"/>
    <s v="R4"/>
    <d v="2025-06-20T00:00:00"/>
    <s v=""/>
    <s v="3106"/>
    <x v="0"/>
    <s v="10469"/>
    <s v="0"/>
    <n v="-5"/>
    <s v=""/>
    <n v="-5"/>
    <s v="USD"/>
    <s v="O1"/>
    <s v="USMO6561311390"/>
    <s v="1348062080410469"/>
    <s v=""/>
    <s v="BATCH_ID"/>
    <d v="2025-06-20T00:00:00"/>
    <d v="2025-06-23T00:00:00"/>
    <n v="0"/>
    <s v=""/>
    <s v=""/>
    <s v="3102315307"/>
    <s v="200016386944"/>
    <s v="0010"/>
    <s v="0060"/>
    <s v="R1"/>
    <s v="10-60"/>
    <x v="0"/>
    <x v="0"/>
    <n v="10469"/>
    <x v="2"/>
  </r>
  <r>
    <s v="13480622303"/>
    <s v="25175INV01AJ"/>
    <s v="FA"/>
    <s v="R4"/>
    <d v="2025-06-24T00:00:00"/>
    <s v=""/>
    <s v="3106"/>
    <x v="0"/>
    <s v="10719"/>
    <s v="0"/>
    <n v="-8.56"/>
    <s v=""/>
    <n v="-8.56"/>
    <s v="USD"/>
    <s v="O1"/>
    <s v="USMO6560521120"/>
    <s v="1348062230310719"/>
    <s v=""/>
    <s v="BATCH_ID"/>
    <d v="2025-06-24T00:00:00"/>
    <d v="2025-06-25T00:00:00"/>
    <n v="0"/>
    <s v=""/>
    <s v=""/>
    <s v="3101615699"/>
    <s v="200014726505"/>
    <s v="0010"/>
    <s v="0060"/>
    <s v="R1"/>
    <s v="10-60"/>
    <x v="0"/>
    <x v="0"/>
    <n v="10719"/>
    <x v="0"/>
  </r>
  <r>
    <s v="13480622333"/>
    <s v="25175INV01AJ"/>
    <s v="FA"/>
    <s v="R4"/>
    <d v="2025-06-24T00:00:00"/>
    <s v=""/>
    <s v="3106"/>
    <x v="0"/>
    <s v="10719"/>
    <s v="0"/>
    <n v="-5"/>
    <s v=""/>
    <n v="-5"/>
    <s v="USD"/>
    <s v="O1"/>
    <s v="USMO6485491310"/>
    <s v="1348062233310719"/>
    <s v=""/>
    <s v="BATCH_ID"/>
    <d v="2025-06-24T00:00:00"/>
    <d v="2025-06-25T00:00:00"/>
    <n v="0"/>
    <s v=""/>
    <s v=""/>
    <s v="3101979591"/>
    <s v="200014737064"/>
    <s v="0010"/>
    <s v="0060"/>
    <s v="C1"/>
    <s v="10-60"/>
    <x v="0"/>
    <x v="0"/>
    <n v="10719"/>
    <x v="0"/>
  </r>
  <r>
    <s v="13480622962"/>
    <s v="25178INV01BB"/>
    <s v="FA"/>
    <s v="R4"/>
    <d v="2025-06-27T00:00:00"/>
    <s v=""/>
    <s v="3106"/>
    <x v="0"/>
    <s v="10719"/>
    <s v="0"/>
    <n v="-5"/>
    <s v=""/>
    <n v="-5"/>
    <s v="USD"/>
    <s v="O1"/>
    <s v="USMO6561071181"/>
    <s v="1348062296210719"/>
    <s v=""/>
    <s v="BATCH_ID"/>
    <d v="2025-06-27T00:00:00"/>
    <d v="2025-06-30T00:00:00"/>
    <n v="0"/>
    <s v=""/>
    <s v=""/>
    <s v="3101567636"/>
    <s v="200012312985"/>
    <s v="0010"/>
    <s v="0060"/>
    <s v="R1"/>
    <s v="10-60"/>
    <x v="0"/>
    <x v="0"/>
    <n v="10719"/>
    <x v="0"/>
  </r>
  <r>
    <s v="13480622968"/>
    <s v="25178INV01BB"/>
    <s v="FA"/>
    <s v="R4"/>
    <d v="2025-06-27T00:00:00"/>
    <s v=""/>
    <s v="3106"/>
    <x v="0"/>
    <s v="10719"/>
    <s v="0"/>
    <n v="-5"/>
    <s v=""/>
    <n v="-5"/>
    <s v="USD"/>
    <s v="O1"/>
    <s v="USMO6568084411"/>
    <s v="1348062296810719"/>
    <s v=""/>
    <s v="BATCH_ID"/>
    <d v="2025-06-27T00:00:00"/>
    <d v="2025-06-30T00:00:00"/>
    <n v="0"/>
    <s v=""/>
    <s v=""/>
    <s v="3101625511"/>
    <s v="200012308926"/>
    <s v="0010"/>
    <s v="0060"/>
    <s v="R1"/>
    <s v="10-60"/>
    <x v="0"/>
    <x v="0"/>
    <n v="10719"/>
    <x v="0"/>
  </r>
  <r>
    <s v="13480623015"/>
    <s v="25178INV01BB"/>
    <s v="FA"/>
    <s v="R4"/>
    <d v="2025-06-27T00:00:00"/>
    <s v=""/>
    <s v="3106"/>
    <x v="0"/>
    <s v="10719"/>
    <s v="0"/>
    <n v="-5"/>
    <s v=""/>
    <n v="-5"/>
    <s v="USD"/>
    <s v="O1"/>
    <s v="USMO6307720660"/>
    <s v="1348062301510719"/>
    <s v=""/>
    <s v="BATCH_ID"/>
    <d v="2025-06-27T00:00:00"/>
    <d v="2025-06-30T00:00:00"/>
    <n v="0"/>
    <s v=""/>
    <s v=""/>
    <s v="3101485976"/>
    <s v="200012305856"/>
    <s v="0010"/>
    <s v="0060"/>
    <s v="R1"/>
    <s v="10-60"/>
    <x v="0"/>
    <x v="0"/>
    <n v="10719"/>
    <x v="0"/>
  </r>
  <r>
    <s v="13480623056"/>
    <s v="25178INV01BB"/>
    <s v="FA"/>
    <s v="R4"/>
    <d v="2025-06-27T00:00:00"/>
    <s v=""/>
    <s v="3106"/>
    <x v="0"/>
    <s v="10719"/>
    <s v="0"/>
    <n v="-5"/>
    <s v=""/>
    <n v="-5"/>
    <s v="USD"/>
    <s v="O1"/>
    <s v="USMO6561071181"/>
    <s v="1348062305610719"/>
    <s v=""/>
    <s v="BATCH_ID"/>
    <d v="2025-06-27T00:00:00"/>
    <d v="2025-06-30T00:00:00"/>
    <n v="0"/>
    <s v=""/>
    <s v=""/>
    <s v="3101679827"/>
    <s v="200013827635"/>
    <s v="0010"/>
    <s v="0060"/>
    <s v="R1"/>
    <s v="10-60"/>
    <x v="0"/>
    <x v="0"/>
    <n v="10719"/>
    <x v="0"/>
  </r>
  <r>
    <s v="13480623060"/>
    <s v="25178INV01BB"/>
    <s v="FA"/>
    <s v="R4"/>
    <d v="2025-06-27T00:00:00"/>
    <s v=""/>
    <s v="3106"/>
    <x v="0"/>
    <s v="10719"/>
    <s v="0"/>
    <n v="-5"/>
    <s v=""/>
    <n v="-5"/>
    <s v="USD"/>
    <s v="O1"/>
    <s v="USMO6560519510"/>
    <s v="1348062306010719"/>
    <s v=""/>
    <s v="BATCH_ID"/>
    <d v="2025-06-27T00:00:00"/>
    <d v="2025-06-30T00:00:00"/>
    <n v="0"/>
    <s v=""/>
    <s v=""/>
    <s v="3101584397"/>
    <s v="200013831850"/>
    <s v="0010"/>
    <s v="0060"/>
    <s v="R1"/>
    <s v="10-60"/>
    <x v="0"/>
    <x v="0"/>
    <n v="10719"/>
    <x v="0"/>
  </r>
  <r>
    <s v="13480623077"/>
    <s v="25178INV01BB"/>
    <s v="FA"/>
    <s v="R4"/>
    <d v="2025-06-27T00:00:00"/>
    <s v=""/>
    <s v="3106"/>
    <x v="0"/>
    <s v="10719"/>
    <s v="0"/>
    <n v="-5"/>
    <s v=""/>
    <n v="-5"/>
    <s v="USD"/>
    <s v="O1"/>
    <s v="USMO6572179581"/>
    <s v="1348062307710719"/>
    <s v=""/>
    <s v="BATCH_ID"/>
    <d v="2025-06-27T00:00:00"/>
    <d v="2025-06-30T00:00:00"/>
    <n v="0"/>
    <s v=""/>
    <s v=""/>
    <s v="3101592198"/>
    <s v="200013823931"/>
    <s v="0010"/>
    <s v="0060"/>
    <s v="R1"/>
    <s v="10-60"/>
    <x v="0"/>
    <x v="0"/>
    <n v="10719"/>
    <x v="0"/>
  </r>
  <r>
    <s v="13480623080"/>
    <s v="25178INV01BB"/>
    <s v="FA"/>
    <s v="R4"/>
    <d v="2025-06-27T00:00:00"/>
    <s v=""/>
    <s v="3106"/>
    <x v="0"/>
    <s v="10719"/>
    <s v="0"/>
    <n v="-5"/>
    <s v=""/>
    <n v="-5"/>
    <s v="USD"/>
    <s v="O1"/>
    <s v="USMO6561071111"/>
    <s v="1348062308010719"/>
    <s v=""/>
    <s v="BATCH_ID"/>
    <d v="2025-06-27T00:00:00"/>
    <d v="2025-06-30T00:00:00"/>
    <n v="0"/>
    <s v=""/>
    <s v=""/>
    <s v="3101624232"/>
    <s v="200013823808"/>
    <s v="0010"/>
    <s v="0060"/>
    <s v="R1"/>
    <s v="10-60"/>
    <x v="0"/>
    <x v="0"/>
    <n v="10719"/>
    <x v="0"/>
  </r>
  <r>
    <s v="13480623186"/>
    <s v="25178INV01BB"/>
    <s v="FA"/>
    <s v="R4"/>
    <d v="2025-06-27T00:00:00"/>
    <s v=""/>
    <s v="3106"/>
    <x v="0"/>
    <s v="10469"/>
    <s v="0"/>
    <n v="-5"/>
    <s v=""/>
    <n v="-5"/>
    <s v="USD"/>
    <s v="O1"/>
    <s v="USMO6561326070"/>
    <s v="1348062318610469"/>
    <s v=""/>
    <s v="BATCH_ID"/>
    <d v="2025-06-27T00:00:00"/>
    <d v="2025-06-30T00:00:00"/>
    <n v="0"/>
    <s v=""/>
    <s v=""/>
    <s v="3102211175"/>
    <s v="200015861756"/>
    <s v="0010"/>
    <s v="0060"/>
    <s v="R1"/>
    <s v="10-60"/>
    <x v="0"/>
    <x v="0"/>
    <n v="10469"/>
    <x v="2"/>
  </r>
  <r>
    <s v="13480623186"/>
    <s v="25178INV01BB"/>
    <s v="FA"/>
    <s v="R4"/>
    <d v="2025-06-27T00:00:00"/>
    <s v=""/>
    <s v="3106"/>
    <x v="1"/>
    <s v="10514"/>
    <s v="0"/>
    <n v="-5"/>
    <s v=""/>
    <n v="-5"/>
    <s v="USD"/>
    <s v="O1"/>
    <s v="USMO6561326070"/>
    <s v="1348062318610514"/>
    <s v=""/>
    <s v="BATCH_ID"/>
    <d v="2025-06-27T00:00:00"/>
    <d v="2025-06-30T00:00:00"/>
    <n v="0"/>
    <s v=""/>
    <s v=""/>
    <s v="3102211177"/>
    <s v="200015861756"/>
    <s v="0010"/>
    <s v="0060"/>
    <s v="R1"/>
    <s v="10-60"/>
    <x v="0"/>
    <x v="1"/>
    <n v="10514"/>
    <x v="1"/>
  </r>
  <r>
    <s v="13480623191"/>
    <s v="25178INV01BB"/>
    <s v="FA"/>
    <s v="R4"/>
    <d v="2025-06-27T00:00:00"/>
    <s v=""/>
    <s v="3106"/>
    <x v="0"/>
    <s v="10719"/>
    <s v="0"/>
    <n v="-5"/>
    <s v=""/>
    <n v="-5"/>
    <s v="USD"/>
    <s v="O1"/>
    <s v="USMO6561091981"/>
    <s v="1348062319110719"/>
    <s v=""/>
    <s v="BATCH_ID"/>
    <d v="2025-06-27T00:00:00"/>
    <d v="2025-06-30T00:00:00"/>
    <n v="0"/>
    <s v=""/>
    <s v=""/>
    <s v="3102211464"/>
    <s v="200015862689"/>
    <s v="0010"/>
    <s v="0060"/>
    <s v="R1"/>
    <s v="10-60"/>
    <x v="0"/>
    <x v="0"/>
    <n v="10719"/>
    <x v="0"/>
  </r>
  <r>
    <s v="13575605310"/>
    <s v="25154INV01A4"/>
    <s v="FA"/>
    <s v="R4"/>
    <d v="2025-06-03T00:00:00"/>
    <s v=""/>
    <s v="3106"/>
    <x v="0"/>
    <s v="10719"/>
    <s v="0"/>
    <n v="-5"/>
    <s v=""/>
    <n v="-5"/>
    <s v="USD"/>
    <s v="O1"/>
    <s v="USMO6396678021"/>
    <s v="1357560531010719"/>
    <s v=""/>
    <s v="BATCH_ID"/>
    <d v="2025-06-03T00:00:00"/>
    <d v="2025-06-04T00:00:00"/>
    <n v="0"/>
    <s v=""/>
    <s v=""/>
    <s v="3101631413"/>
    <s v="200011066541"/>
    <s v="0010"/>
    <s v="0060"/>
    <s v="R1"/>
    <s v="10-60"/>
    <x v="0"/>
    <x v="0"/>
    <n v="10719"/>
    <x v="0"/>
  </r>
  <r>
    <s v="13575605319"/>
    <s v="25154INV01A4"/>
    <s v="FA"/>
    <s v="R4"/>
    <d v="2025-06-03T00:00:00"/>
    <s v=""/>
    <s v="3106"/>
    <x v="0"/>
    <s v="10719"/>
    <s v="0"/>
    <n v="-5.19"/>
    <s v=""/>
    <n v="-5.19"/>
    <s v="USD"/>
    <s v="O1"/>
    <s v="USMO6571471891"/>
    <s v="1357560531910719"/>
    <s v=""/>
    <s v="BATCH_ID"/>
    <d v="2025-06-03T00:00:00"/>
    <d v="2025-06-04T00:00:00"/>
    <n v="0"/>
    <s v=""/>
    <s v=""/>
    <s v="3101675009"/>
    <s v="200011138373"/>
    <s v="0010"/>
    <s v="0060"/>
    <s v="R1"/>
    <s v="10-60"/>
    <x v="0"/>
    <x v="0"/>
    <n v="10719"/>
    <x v="0"/>
  </r>
  <r>
    <s v="13575605337"/>
    <s v="25154INV01A4"/>
    <s v="FA"/>
    <s v="R4"/>
    <d v="2025-06-03T00:00:00"/>
    <s v=""/>
    <s v="3106"/>
    <x v="0"/>
    <s v="10719"/>
    <s v="0"/>
    <n v="-7"/>
    <s v=""/>
    <n v="-7"/>
    <s v="USD"/>
    <s v="O1"/>
    <s v="USMO6307720390"/>
    <s v="1357560533710719"/>
    <s v=""/>
    <s v="BATCH_ID"/>
    <d v="2025-06-03T00:00:00"/>
    <d v="2025-06-04T00:00:00"/>
    <n v="0"/>
    <s v=""/>
    <s v=""/>
    <s v="3101513007"/>
    <s v="200011149628"/>
    <s v="0010"/>
    <s v="0060"/>
    <s v="R1"/>
    <s v="10-60"/>
    <x v="0"/>
    <x v="0"/>
    <n v="10719"/>
    <x v="0"/>
  </r>
  <r>
    <s v="13575605376"/>
    <s v="25154INV01A4"/>
    <s v="FA"/>
    <s v="R4"/>
    <d v="2025-06-03T00:00:00"/>
    <s v=""/>
    <s v="3106"/>
    <x v="0"/>
    <s v="10719"/>
    <s v="0"/>
    <n v="-5"/>
    <s v=""/>
    <n v="-5"/>
    <s v="USD"/>
    <s v="O1"/>
    <s v="USMO6307720520"/>
    <s v="1357560537610719"/>
    <s v=""/>
    <s v="BATCH_ID"/>
    <d v="2025-06-03T00:00:00"/>
    <d v="2025-06-04T00:00:00"/>
    <n v="0"/>
    <s v=""/>
    <s v=""/>
    <s v="3101544977"/>
    <s v="200011095664"/>
    <s v="0010"/>
    <s v="0060"/>
    <s v="R1"/>
    <s v="10-60"/>
    <x v="0"/>
    <x v="0"/>
    <n v="10719"/>
    <x v="0"/>
  </r>
  <r>
    <s v="13575605391"/>
    <s v="25154INV01A4"/>
    <s v="FA"/>
    <s v="R4"/>
    <d v="2025-06-03T00:00:00"/>
    <s v=""/>
    <s v="3106"/>
    <x v="0"/>
    <s v="10719"/>
    <s v="0"/>
    <n v="-5"/>
    <s v=""/>
    <n v="-5"/>
    <s v="USD"/>
    <s v="O1"/>
    <s v="USMO6396600001"/>
    <s v="1357560539110719"/>
    <s v=""/>
    <s v="BATCH_ID"/>
    <d v="2025-06-03T00:00:00"/>
    <d v="2025-06-04T00:00:00"/>
    <n v="0"/>
    <s v=""/>
    <s v=""/>
    <s v="3101645125"/>
    <s v="200011121783"/>
    <s v="0010"/>
    <s v="0060"/>
    <s v="R1"/>
    <s v="10-60"/>
    <x v="0"/>
    <x v="0"/>
    <n v="10719"/>
    <x v="0"/>
  </r>
  <r>
    <s v="13575607157"/>
    <s v="25156INV01AL"/>
    <s v="FA"/>
    <s v="R4"/>
    <d v="2025-06-05T00:00:00"/>
    <s v=""/>
    <s v="3106"/>
    <x v="0"/>
    <s v="10719"/>
    <s v="0"/>
    <n v="-8.9"/>
    <s v=""/>
    <n v="-8.9"/>
    <s v="USD"/>
    <s v="O1"/>
    <s v="USMO6560510410"/>
    <s v="1357560715710719"/>
    <s v=""/>
    <s v="BATCH_ID"/>
    <d v="2025-06-05T00:00:00"/>
    <d v="2025-06-06T00:00:00"/>
    <n v="0"/>
    <s v=""/>
    <s v=""/>
    <s v="3101500492"/>
    <s v="200011696636"/>
    <s v="0010"/>
    <s v="0060"/>
    <s v="R1"/>
    <s v="10-60"/>
    <x v="0"/>
    <x v="0"/>
    <n v="10719"/>
    <x v="0"/>
  </r>
  <r>
    <s v="13575607183"/>
    <s v="25156INV01AL"/>
    <s v="FA"/>
    <s v="R4"/>
    <d v="2025-06-05T00:00:00"/>
    <s v=""/>
    <s v="3106"/>
    <x v="0"/>
    <s v="10719"/>
    <s v="0"/>
    <n v="-5"/>
    <s v=""/>
    <n v="-5"/>
    <s v="USD"/>
    <s v="O1"/>
    <s v="USMO6560512550"/>
    <s v="1357560718310719"/>
    <s v=""/>
    <s v="BATCH_ID"/>
    <d v="2025-06-05T00:00:00"/>
    <d v="2025-06-06T00:00:00"/>
    <n v="0"/>
    <s v=""/>
    <s v=""/>
    <s v="3101632007"/>
    <s v="200011682826"/>
    <s v="0010"/>
    <s v="0060"/>
    <s v="R1"/>
    <s v="10-60"/>
    <x v="0"/>
    <x v="0"/>
    <n v="10719"/>
    <x v="0"/>
  </r>
  <r>
    <s v="13575607281"/>
    <s v="25156INV01AL"/>
    <s v="FA"/>
    <s v="R4"/>
    <d v="2025-06-05T00:00:00"/>
    <s v=""/>
    <s v="3106"/>
    <x v="0"/>
    <s v="10719"/>
    <s v="0"/>
    <n v="-5"/>
    <s v=""/>
    <n v="-5"/>
    <s v="USD"/>
    <s v="O1"/>
    <s v="USMO6560512080"/>
    <s v="1357560728110719"/>
    <s v=""/>
    <s v="BATCH_ID"/>
    <d v="2025-06-05T00:00:00"/>
    <d v="2025-06-06T00:00:00"/>
    <n v="0"/>
    <s v=""/>
    <s v=""/>
    <s v="3101492632"/>
    <s v="200012609836"/>
    <s v="0010"/>
    <s v="0060"/>
    <s v="R1"/>
    <s v="10-60"/>
    <x v="0"/>
    <x v="0"/>
    <n v="10719"/>
    <x v="0"/>
  </r>
  <r>
    <s v="13575607748"/>
    <s v="25156INV01AL"/>
    <s v="FA"/>
    <s v="R4"/>
    <d v="2025-06-05T00:00:00"/>
    <s v=""/>
    <s v="3106"/>
    <x v="0"/>
    <s v="10719"/>
    <s v="0"/>
    <n v="-5"/>
    <s v=""/>
    <n v="-5"/>
    <s v="USD"/>
    <s v="O1"/>
    <s v="USMO6576962240"/>
    <s v="1357560774810719"/>
    <s v=""/>
    <s v="BATCH_ID"/>
    <d v="2025-06-05T00:00:00"/>
    <d v="2025-06-06T00:00:00"/>
    <n v="0"/>
    <s v=""/>
    <s v=""/>
    <s v="3102128129"/>
    <s v="200015463678"/>
    <s v="0010"/>
    <s v="0060"/>
    <s v="R1"/>
    <s v="10-60"/>
    <x v="0"/>
    <x v="0"/>
    <n v="10719"/>
    <x v="0"/>
  </r>
  <r>
    <s v="13575608793"/>
    <s v="25157INV01A1"/>
    <s v="FA"/>
    <s v="R4"/>
    <d v="2025-06-06T00:00:00"/>
    <s v=""/>
    <s v="3106"/>
    <x v="0"/>
    <s v="10719"/>
    <s v="0"/>
    <n v="-5"/>
    <s v=""/>
    <n v="-5"/>
    <s v="USD"/>
    <s v="O1"/>
    <s v="USMO6570593800"/>
    <s v="1357560879310719"/>
    <s v=""/>
    <s v="BATCH_ID"/>
    <d v="2025-06-06T00:00:00"/>
    <d v="2025-06-09T00:00:00"/>
    <n v="0"/>
    <s v=""/>
    <s v=""/>
    <s v="3101992972"/>
    <s v="200014753343"/>
    <s v="0010"/>
    <s v="0060"/>
    <s v="R1"/>
    <s v="10-60"/>
    <x v="0"/>
    <x v="0"/>
    <n v="10719"/>
    <x v="0"/>
  </r>
  <r>
    <s v="13575608830"/>
    <s v="25157INV01A1"/>
    <s v="FA"/>
    <s v="R4"/>
    <d v="2025-06-06T00:00:00"/>
    <s v=""/>
    <s v="3106"/>
    <x v="0"/>
    <s v="10719"/>
    <s v="0"/>
    <n v="-5"/>
    <s v=""/>
    <n v="-5"/>
    <s v="USD"/>
    <s v="O1"/>
    <s v="USMO6390196791"/>
    <s v="1357560883010719"/>
    <s v=""/>
    <s v="BATCH_ID"/>
    <d v="2025-06-06T00:00:00"/>
    <d v="2025-06-09T00:00:00"/>
    <n v="0"/>
    <s v=""/>
    <s v=""/>
    <s v="3101983116"/>
    <s v="200014753897"/>
    <s v="0010"/>
    <s v="0060"/>
    <s v="R1"/>
    <s v="10-60"/>
    <x v="0"/>
    <x v="0"/>
    <n v="10719"/>
    <x v="0"/>
  </r>
  <r>
    <s v="13575610854"/>
    <s v="25161INV01BK"/>
    <s v="FA"/>
    <s v="R4"/>
    <d v="2025-06-10T00:00:00"/>
    <s v=""/>
    <s v="3106"/>
    <x v="0"/>
    <s v="10469"/>
    <s v="0"/>
    <n v="-20.48"/>
    <s v=""/>
    <n v="-20.48"/>
    <s v="USD"/>
    <s v="O1"/>
    <s v="USMO6561310340"/>
    <s v="1357561085410469"/>
    <s v=""/>
    <s v="BATCH_ID"/>
    <d v="2025-06-10T00:00:00"/>
    <d v="2025-06-11T00:00:00"/>
    <n v="0"/>
    <s v=""/>
    <s v=""/>
    <s v="3101539741"/>
    <s v="200010912661"/>
    <s v="0010"/>
    <s v="0060"/>
    <s v="R1"/>
    <s v="10-60"/>
    <x v="0"/>
    <x v="0"/>
    <n v="10469"/>
    <x v="2"/>
  </r>
  <r>
    <s v="13575610854"/>
    <s v="25161INV01BK"/>
    <s v="FA"/>
    <s v="R4"/>
    <d v="2025-06-10T00:00:00"/>
    <s v=""/>
    <s v="3106"/>
    <x v="1"/>
    <s v="10514"/>
    <s v="0"/>
    <n v="-30.43"/>
    <s v=""/>
    <n v="-30.43"/>
    <s v="USD"/>
    <s v="O1"/>
    <s v="USMO6561310340"/>
    <s v="1357561085410514"/>
    <s v=""/>
    <s v="BATCH_ID"/>
    <d v="2025-06-10T00:00:00"/>
    <d v="2025-06-11T00:00:00"/>
    <n v="0"/>
    <s v=""/>
    <s v=""/>
    <s v="3101539647"/>
    <s v="200010912661"/>
    <s v="0010"/>
    <s v="0060"/>
    <s v="R1"/>
    <s v="10-60"/>
    <x v="0"/>
    <x v="1"/>
    <n v="10514"/>
    <x v="1"/>
  </r>
  <r>
    <s v="13575610884"/>
    <s v="25161INV01A8"/>
    <s v="FA"/>
    <s v="R4"/>
    <d v="2025-06-10T00:00:00"/>
    <s v=""/>
    <s v="3106"/>
    <x v="0"/>
    <s v="10469"/>
    <s v="0"/>
    <n v="-5.04"/>
    <s v=""/>
    <n v="-5.04"/>
    <s v="USD"/>
    <s v="O1"/>
    <s v="USMO6561310150"/>
    <s v="1357561088410469"/>
    <s v=""/>
    <s v="BATCH_ID"/>
    <d v="2025-06-10T00:00:00"/>
    <d v="2025-06-11T00:00:00"/>
    <n v="0"/>
    <s v=""/>
    <s v=""/>
    <s v="3101685858"/>
    <s v="200011043409"/>
    <s v="0010"/>
    <s v="0060"/>
    <s v="R1"/>
    <s v="10-60"/>
    <x v="0"/>
    <x v="0"/>
    <n v="10469"/>
    <x v="2"/>
  </r>
  <r>
    <s v="13575610884"/>
    <s v="25161INV01A8"/>
    <s v="FA"/>
    <s v="R4"/>
    <d v="2025-06-10T00:00:00"/>
    <s v=""/>
    <s v="3106"/>
    <x v="1"/>
    <s v="10514"/>
    <s v="0"/>
    <n v="-7.87"/>
    <s v=""/>
    <n v="-7.87"/>
    <s v="USD"/>
    <s v="O1"/>
    <s v="USMO6561310150"/>
    <s v="1357561088410514"/>
    <s v=""/>
    <s v="BATCH_ID"/>
    <d v="2025-06-10T00:00:00"/>
    <d v="2025-06-11T00:00:00"/>
    <n v="0"/>
    <s v=""/>
    <s v=""/>
    <s v="3101685777"/>
    <s v="200011043409"/>
    <s v="0010"/>
    <s v="0060"/>
    <s v="R1"/>
    <s v="10-60"/>
    <x v="0"/>
    <x v="1"/>
    <n v="10514"/>
    <x v="1"/>
  </r>
  <r>
    <s v="13575611104"/>
    <s v="25161INV01A8"/>
    <s v="FA"/>
    <s v="R4"/>
    <d v="2025-06-10T00:00:00"/>
    <s v=""/>
    <s v="3106"/>
    <x v="0"/>
    <s v="10469"/>
    <s v="0"/>
    <n v="-5"/>
    <s v=""/>
    <n v="-5"/>
    <s v="USD"/>
    <s v="O1"/>
    <s v="USMO6561322350"/>
    <s v="1357561110410469"/>
    <s v=""/>
    <s v="BATCH_ID"/>
    <d v="2025-06-10T00:00:00"/>
    <d v="2025-06-11T00:00:00"/>
    <n v="0"/>
    <s v=""/>
    <s v=""/>
    <s v="3101512930"/>
    <s v="200012496986"/>
    <s v="0010"/>
    <s v="0060"/>
    <s v="R1"/>
    <s v="10-60"/>
    <x v="0"/>
    <x v="0"/>
    <n v="10469"/>
    <x v="2"/>
  </r>
  <r>
    <s v="13575611104"/>
    <s v="25161INV01A8"/>
    <s v="FA"/>
    <s v="R4"/>
    <d v="2025-06-10T00:00:00"/>
    <s v=""/>
    <s v="3106"/>
    <x v="1"/>
    <s v="10514"/>
    <s v="0"/>
    <n v="-5"/>
    <s v=""/>
    <n v="-5"/>
    <s v="USD"/>
    <s v="O1"/>
    <s v="USMO6561322350"/>
    <s v="1357561110410514"/>
    <s v=""/>
    <s v="BATCH_ID"/>
    <d v="2025-06-10T00:00:00"/>
    <d v="2025-06-11T00:00:00"/>
    <n v="0"/>
    <s v=""/>
    <s v=""/>
    <s v="3101512835"/>
    <s v="200012496986"/>
    <s v="0010"/>
    <s v="0060"/>
    <s v="R1"/>
    <s v="10-60"/>
    <x v="0"/>
    <x v="1"/>
    <n v="10514"/>
    <x v="1"/>
  </r>
  <r>
    <s v="13575611487"/>
    <s v="25161INV01BK"/>
    <s v="FA"/>
    <s v="R4"/>
    <d v="2025-06-10T00:00:00"/>
    <s v=""/>
    <s v="3106"/>
    <x v="0"/>
    <s v="10469"/>
    <s v="0"/>
    <n v="-5"/>
    <s v=""/>
    <n v="-5"/>
    <s v="USD"/>
    <s v="O1"/>
    <s v="USMO6561333340"/>
    <s v="1357561148710469"/>
    <s v=""/>
    <s v="BATCH_ID"/>
    <d v="2025-06-10T00:00:00"/>
    <d v="2025-06-11T00:00:00"/>
    <n v="0"/>
    <s v=""/>
    <s v=""/>
    <s v="3101632991"/>
    <s v="200013621822"/>
    <s v="0010"/>
    <s v="0060"/>
    <s v="R1"/>
    <s v="10-60"/>
    <x v="0"/>
    <x v="0"/>
    <n v="10469"/>
    <x v="2"/>
  </r>
  <r>
    <s v="13575611487"/>
    <s v="25161INV01BK"/>
    <s v="FA"/>
    <s v="R4"/>
    <d v="2025-06-10T00:00:00"/>
    <s v=""/>
    <s v="3106"/>
    <x v="1"/>
    <s v="10514"/>
    <s v="0"/>
    <n v="-5"/>
    <s v=""/>
    <n v="-5"/>
    <s v="USD"/>
    <s v="O1"/>
    <s v="USMO6561333340"/>
    <s v="1357561148710514"/>
    <s v=""/>
    <s v="BATCH_ID"/>
    <d v="2025-06-10T00:00:00"/>
    <d v="2025-06-11T00:00:00"/>
    <n v="0"/>
    <s v=""/>
    <s v=""/>
    <s v="3101633088"/>
    <s v="200013621822"/>
    <s v="0010"/>
    <s v="0060"/>
    <s v="R1"/>
    <s v="10-60"/>
    <x v="0"/>
    <x v="1"/>
    <n v="10514"/>
    <x v="1"/>
  </r>
  <r>
    <s v="13575611494"/>
    <s v="25161INV01BK"/>
    <s v="FA"/>
    <s v="R4"/>
    <d v="2025-06-10T00:00:00"/>
    <s v=""/>
    <s v="3106"/>
    <x v="0"/>
    <s v="10469"/>
    <s v="0"/>
    <n v="-5"/>
    <s v=""/>
    <n v="-5"/>
    <s v="USD"/>
    <s v="O1"/>
    <s v="USMO6561318540"/>
    <s v="1357561149410469"/>
    <s v=""/>
    <s v="BATCH_ID"/>
    <d v="2025-06-10T00:00:00"/>
    <d v="2025-06-11T00:00:00"/>
    <n v="0"/>
    <s v=""/>
    <s v=""/>
    <s v="3101576612"/>
    <s v="200013615238"/>
    <s v="0010"/>
    <s v="0060"/>
    <s v="C1"/>
    <s v="10-60"/>
    <x v="0"/>
    <x v="0"/>
    <n v="10469"/>
    <x v="2"/>
  </r>
  <r>
    <s v="13575611494"/>
    <s v="25161INV01BK"/>
    <s v="FA"/>
    <s v="R4"/>
    <d v="2025-06-10T00:00:00"/>
    <s v=""/>
    <s v="3106"/>
    <x v="1"/>
    <s v="10514"/>
    <s v="0"/>
    <n v="-5"/>
    <s v=""/>
    <n v="-5"/>
    <s v="USD"/>
    <s v="O1"/>
    <s v="USMO6561318540"/>
    <s v="1357561149410514"/>
    <s v=""/>
    <s v="BATCH_ID"/>
    <d v="2025-06-10T00:00:00"/>
    <d v="2025-06-11T00:00:00"/>
    <n v="0"/>
    <s v=""/>
    <s v=""/>
    <s v="3101576995"/>
    <s v="200013615238"/>
    <s v="0010"/>
    <s v="0060"/>
    <s v="C1"/>
    <s v="10-60"/>
    <x v="0"/>
    <x v="1"/>
    <n v="10514"/>
    <x v="1"/>
  </r>
  <r>
    <s v="13575611570"/>
    <s v="25161INV01BK"/>
    <s v="FA"/>
    <s v="R4"/>
    <d v="2025-06-10T00:00:00"/>
    <s v=""/>
    <s v="3106"/>
    <x v="0"/>
    <s v="10469"/>
    <s v="0"/>
    <n v="-5"/>
    <s v=""/>
    <n v="-5"/>
    <s v="USD"/>
    <s v="O1"/>
    <s v="USMO6561320220"/>
    <s v="1357561157010469"/>
    <s v=""/>
    <s v="BATCH_ID"/>
    <d v="2025-06-10T00:00:00"/>
    <d v="2025-06-11T00:00:00"/>
    <n v="0"/>
    <s v=""/>
    <s v=""/>
    <s v="3101604679"/>
    <s v="200014363044"/>
    <s v="0010"/>
    <s v="0060"/>
    <s v="R1"/>
    <s v="10-60"/>
    <x v="0"/>
    <x v="0"/>
    <n v="10469"/>
    <x v="2"/>
  </r>
  <r>
    <s v="13575611570"/>
    <s v="25161INV01BK"/>
    <s v="FA"/>
    <s v="R4"/>
    <d v="2025-06-10T00:00:00"/>
    <s v=""/>
    <s v="3106"/>
    <x v="1"/>
    <s v="10514"/>
    <s v="0"/>
    <n v="-5"/>
    <s v=""/>
    <n v="-5"/>
    <s v="USD"/>
    <s v="O1"/>
    <s v="USMO6561320220"/>
    <s v="1357561157010514"/>
    <s v=""/>
    <s v="BATCH_ID"/>
    <d v="2025-06-10T00:00:00"/>
    <d v="2025-06-11T00:00:00"/>
    <n v="0"/>
    <s v=""/>
    <s v=""/>
    <s v="3101604775"/>
    <s v="200014363044"/>
    <s v="0010"/>
    <s v="0060"/>
    <s v="R1"/>
    <s v="10-60"/>
    <x v="0"/>
    <x v="1"/>
    <n v="10514"/>
    <x v="1"/>
  </r>
  <r>
    <s v="13575611709"/>
    <s v="25161INV01BK"/>
    <s v="FA"/>
    <s v="R4"/>
    <d v="2025-06-10T00:00:00"/>
    <s v=""/>
    <s v="3106"/>
    <x v="0"/>
    <s v="10719"/>
    <s v="0"/>
    <n v="-5"/>
    <s v=""/>
    <n v="-5"/>
    <s v="USD"/>
    <s v="O1"/>
    <s v="USMO6570592040"/>
    <s v="1357561170910719"/>
    <s v=""/>
    <s v="BATCH_ID"/>
    <d v="2025-06-10T00:00:00"/>
    <d v="2025-06-11T00:00:00"/>
    <n v="0"/>
    <s v=""/>
    <s v=""/>
    <s v="3101695291"/>
    <s v="200014376145"/>
    <s v="0010"/>
    <s v="0060"/>
    <s v="R1"/>
    <s v="10-60"/>
    <x v="0"/>
    <x v="0"/>
    <n v="10719"/>
    <x v="0"/>
  </r>
  <r>
    <s v="13575611876"/>
    <s v="25161INV01A8"/>
    <s v="FA"/>
    <s v="R4"/>
    <d v="2025-06-10T00:00:00"/>
    <s v=""/>
    <s v="3106"/>
    <x v="0"/>
    <s v="10469"/>
    <s v="0"/>
    <n v="-15.12"/>
    <s v=""/>
    <n v="-15.12"/>
    <s v="USD"/>
    <s v="O1"/>
    <s v="USMO6561326220"/>
    <s v="1357561187610469"/>
    <s v=""/>
    <s v="BATCH_ID"/>
    <d v="2025-06-10T00:00:00"/>
    <d v="2025-06-11T00:00:00"/>
    <n v="0"/>
    <s v=""/>
    <s v=""/>
    <s v="3102125423"/>
    <s v="200015454057"/>
    <s v="0010"/>
    <s v="0060"/>
    <s v="R1"/>
    <s v="10-60"/>
    <x v="0"/>
    <x v="0"/>
    <n v="10469"/>
    <x v="2"/>
  </r>
  <r>
    <s v="13575611876"/>
    <s v="25161INV01A8"/>
    <s v="FA"/>
    <s v="R4"/>
    <d v="2025-06-10T00:00:00"/>
    <s v=""/>
    <s v="3106"/>
    <x v="1"/>
    <s v="10514"/>
    <s v="0"/>
    <n v="-23.11"/>
    <s v=""/>
    <n v="-23.11"/>
    <s v="USD"/>
    <s v="O1"/>
    <s v="USMO6561326220"/>
    <s v="1357561187610514"/>
    <s v=""/>
    <s v="BATCH_ID"/>
    <d v="2025-06-10T00:00:00"/>
    <d v="2025-06-11T00:00:00"/>
    <n v="0"/>
    <s v=""/>
    <s v=""/>
    <s v="3102125425"/>
    <s v="200015454057"/>
    <s v="0010"/>
    <s v="0060"/>
    <s v="R1"/>
    <s v="10-60"/>
    <x v="0"/>
    <x v="1"/>
    <n v="10514"/>
    <x v="1"/>
  </r>
  <r>
    <s v="13575611899"/>
    <s v="25161INV01BK"/>
    <s v="FA"/>
    <s v="R4"/>
    <d v="2025-06-10T00:00:00"/>
    <s v=""/>
    <s v="3106"/>
    <x v="0"/>
    <s v="10469"/>
    <s v="0"/>
    <n v="-5"/>
    <s v=""/>
    <n v="-5"/>
    <s v="USD"/>
    <s v="O1"/>
    <s v="USMO6561333780"/>
    <s v="1357561189910469"/>
    <s v=""/>
    <s v="BATCH_ID"/>
    <d v="2025-06-10T00:00:00"/>
    <d v="2025-06-11T00:00:00"/>
    <n v="0"/>
    <s v=""/>
    <s v=""/>
    <s v="3102071666"/>
    <s v="200015174564"/>
    <s v="0010"/>
    <s v="0060"/>
    <s v="R1"/>
    <s v="10-60"/>
    <x v="0"/>
    <x v="0"/>
    <n v="10469"/>
    <x v="2"/>
  </r>
  <r>
    <s v="13575611899"/>
    <s v="25161INV01BK"/>
    <s v="FA"/>
    <s v="R4"/>
    <d v="2025-06-10T00:00:00"/>
    <s v=""/>
    <s v="3106"/>
    <x v="1"/>
    <s v="10514"/>
    <s v="0"/>
    <n v="-5"/>
    <s v=""/>
    <n v="-5"/>
    <s v="USD"/>
    <s v="O1"/>
    <s v="USMO6561333780"/>
    <s v="1357561189910514"/>
    <s v=""/>
    <s v="BATCH_ID"/>
    <d v="2025-06-10T00:00:00"/>
    <d v="2025-06-11T00:00:00"/>
    <n v="0"/>
    <s v=""/>
    <s v=""/>
    <s v="3102071667"/>
    <s v="200015174564"/>
    <s v="0010"/>
    <s v="0060"/>
    <s v="R1"/>
    <s v="10-60"/>
    <x v="0"/>
    <x v="1"/>
    <n v="10514"/>
    <x v="1"/>
  </r>
  <r>
    <s v="13575611904"/>
    <s v="25161INV01A8"/>
    <s v="FA"/>
    <s v="R4"/>
    <d v="2025-06-10T00:00:00"/>
    <s v=""/>
    <s v="3106"/>
    <x v="0"/>
    <s v="10469"/>
    <s v="0"/>
    <n v="-5"/>
    <s v=""/>
    <n v="-5"/>
    <s v="USD"/>
    <s v="O1"/>
    <s v="USMO6561318000"/>
    <s v="1357561190410469"/>
    <s v=""/>
    <s v="BATCH_ID"/>
    <d v="2025-06-10T00:00:00"/>
    <d v="2025-06-11T00:00:00"/>
    <n v="0"/>
    <s v=""/>
    <s v=""/>
    <s v="3102127600"/>
    <s v="200015463686"/>
    <s v="0010"/>
    <s v="0060"/>
    <s v="R1"/>
    <s v="10-60"/>
    <x v="0"/>
    <x v="0"/>
    <n v="10469"/>
    <x v="2"/>
  </r>
  <r>
    <s v="13575611904"/>
    <s v="25161INV01A8"/>
    <s v="FA"/>
    <s v="R4"/>
    <d v="2025-06-10T00:00:00"/>
    <s v=""/>
    <s v="3106"/>
    <x v="1"/>
    <s v="10514"/>
    <s v="0"/>
    <n v="-5"/>
    <s v=""/>
    <n v="-5"/>
    <s v="USD"/>
    <s v="O1"/>
    <s v="USMO6561318000"/>
    <s v="1357561190410514"/>
    <s v=""/>
    <s v="BATCH_ID"/>
    <d v="2025-06-10T00:00:00"/>
    <d v="2025-06-11T00:00:00"/>
    <n v="0"/>
    <s v=""/>
    <s v=""/>
    <s v="3102127601"/>
    <s v="200015463686"/>
    <s v="0010"/>
    <s v="0060"/>
    <s v="R1"/>
    <s v="10-60"/>
    <x v="0"/>
    <x v="1"/>
    <n v="10514"/>
    <x v="1"/>
  </r>
  <r>
    <s v="13575611917"/>
    <s v="25161INV01BK"/>
    <s v="FA"/>
    <s v="R4"/>
    <d v="2025-06-10T00:00:00"/>
    <s v=""/>
    <s v="3106"/>
    <x v="1"/>
    <s v="10514"/>
    <s v="0"/>
    <n v="-5"/>
    <s v=""/>
    <n v="-5"/>
    <s v="USD"/>
    <s v="O1"/>
    <s v="USMO6561321580"/>
    <s v="1357561191710514"/>
    <s v=""/>
    <s v="BATCH_ID"/>
    <d v="2025-06-10T00:00:00"/>
    <d v="2025-06-11T00:00:00"/>
    <n v="0"/>
    <s v=""/>
    <s v=""/>
    <s v="3102070549"/>
    <s v="200015175801"/>
    <s v="0010"/>
    <s v="0060"/>
    <s v="R1"/>
    <s v="10-60"/>
    <x v="0"/>
    <x v="1"/>
    <n v="10514"/>
    <x v="1"/>
  </r>
  <r>
    <s v="13575611917"/>
    <s v="25161INV01BK"/>
    <s v="FA"/>
    <s v="R4"/>
    <d v="2025-06-10T00:00:00"/>
    <s v=""/>
    <s v="3106"/>
    <x v="0"/>
    <s v="10469"/>
    <s v="0"/>
    <n v="-5"/>
    <s v=""/>
    <n v="-5"/>
    <s v="USD"/>
    <s v="O1"/>
    <s v="USMO6561321580"/>
    <s v="1357561191710469"/>
    <s v=""/>
    <s v="BATCH_ID"/>
    <d v="2025-06-10T00:00:00"/>
    <d v="2025-06-11T00:00:00"/>
    <n v="0"/>
    <s v=""/>
    <s v=""/>
    <s v="3102070548"/>
    <s v="200015175801"/>
    <s v="0010"/>
    <s v="0060"/>
    <s v="R1"/>
    <s v="10-60"/>
    <x v="0"/>
    <x v="0"/>
    <n v="10469"/>
    <x v="2"/>
  </r>
  <r>
    <s v="13575612010"/>
    <s v="25161INV01BK"/>
    <s v="FA"/>
    <s v="R4"/>
    <d v="2025-06-10T00:00:00"/>
    <s v=""/>
    <s v="3106"/>
    <x v="1"/>
    <s v="10514"/>
    <s v="0"/>
    <n v="-5"/>
    <s v=""/>
    <n v="-5"/>
    <s v="USD"/>
    <s v="O1"/>
    <s v="USMO6561332120"/>
    <s v="1357561201010514"/>
    <s v=""/>
    <s v="BATCH_ID"/>
    <d v="2025-06-10T00:00:00"/>
    <d v="2025-06-11T00:00:00"/>
    <n v="0"/>
    <s v=""/>
    <s v=""/>
    <s v="3102072137"/>
    <s v="200015183185"/>
    <s v="0010"/>
    <s v="0060"/>
    <s v="R1"/>
    <s v="10-60"/>
    <x v="0"/>
    <x v="1"/>
    <n v="10514"/>
    <x v="1"/>
  </r>
  <r>
    <s v="13575612010"/>
    <s v="25161INV01BK"/>
    <s v="FA"/>
    <s v="R4"/>
    <d v="2025-06-10T00:00:00"/>
    <s v=""/>
    <s v="3106"/>
    <x v="0"/>
    <s v="10469"/>
    <s v="0"/>
    <n v="-5"/>
    <s v=""/>
    <n v="-5"/>
    <s v="USD"/>
    <s v="O1"/>
    <s v="USMO6561332120"/>
    <s v="1357561201010469"/>
    <s v=""/>
    <s v="BATCH_ID"/>
    <d v="2025-06-10T00:00:00"/>
    <d v="2025-06-11T00:00:00"/>
    <n v="0"/>
    <s v=""/>
    <s v=""/>
    <s v="3102072136"/>
    <s v="200015183185"/>
    <s v="0010"/>
    <s v="0060"/>
    <s v="R1"/>
    <s v="10-60"/>
    <x v="0"/>
    <x v="0"/>
    <n v="10469"/>
    <x v="2"/>
  </r>
  <r>
    <s v="13575612025"/>
    <s v="25161INV01A8"/>
    <s v="FA"/>
    <s v="R4"/>
    <d v="2025-06-10T00:00:00"/>
    <s v=""/>
    <s v="3106"/>
    <x v="0"/>
    <s v="10469"/>
    <s v="0"/>
    <n v="-5"/>
    <s v=""/>
    <n v="-5"/>
    <s v="USD"/>
    <s v="O1"/>
    <s v="USMO6561311010"/>
    <s v="1357561202510469"/>
    <s v=""/>
    <s v="BATCH_ID"/>
    <d v="2025-06-10T00:00:00"/>
    <d v="2025-06-11T00:00:00"/>
    <n v="0"/>
    <s v=""/>
    <s v=""/>
    <s v="3102129241"/>
    <s v="200015462985"/>
    <s v="0010"/>
    <s v="0060"/>
    <s v="R1"/>
    <s v="10-60"/>
    <x v="0"/>
    <x v="0"/>
    <n v="10469"/>
    <x v="2"/>
  </r>
  <r>
    <s v="13575612025"/>
    <s v="25161INV01A8"/>
    <s v="FA"/>
    <s v="R4"/>
    <d v="2025-06-10T00:00:00"/>
    <s v=""/>
    <s v="3106"/>
    <x v="1"/>
    <s v="10514"/>
    <s v="0"/>
    <n v="-5"/>
    <s v=""/>
    <n v="-5"/>
    <s v="USD"/>
    <s v="O1"/>
    <s v="USMO6561311010"/>
    <s v="1357561202510514"/>
    <s v=""/>
    <s v="BATCH_ID"/>
    <d v="2025-06-10T00:00:00"/>
    <d v="2025-06-11T00:00:00"/>
    <n v="0"/>
    <s v=""/>
    <s v=""/>
    <s v="3102129242"/>
    <s v="200015462985"/>
    <s v="0010"/>
    <s v="0060"/>
    <s v="R1"/>
    <s v="10-60"/>
    <x v="0"/>
    <x v="1"/>
    <n v="10514"/>
    <x v="1"/>
  </r>
  <r>
    <s v="13575612045"/>
    <s v="25161INV01BK"/>
    <s v="FA"/>
    <s v="R4"/>
    <d v="2025-06-10T00:00:00"/>
    <s v=""/>
    <s v="3106"/>
    <x v="0"/>
    <s v="10469"/>
    <s v="0"/>
    <n v="-11.41"/>
    <s v=""/>
    <n v="-11.41"/>
    <s v="USD"/>
    <s v="O1"/>
    <s v="USMO6561317420"/>
    <s v="1357561204510469"/>
    <s v=""/>
    <s v="BATCH_ID"/>
    <d v="2025-06-10T00:00:00"/>
    <d v="2025-06-11T00:00:00"/>
    <n v="0"/>
    <s v=""/>
    <s v=""/>
    <s v="3102072962"/>
    <s v="200015189232"/>
    <s v="0010"/>
    <s v="0060"/>
    <s v="R1"/>
    <s v="10-60"/>
    <x v="0"/>
    <x v="0"/>
    <n v="10469"/>
    <x v="2"/>
  </r>
  <r>
    <s v="13575612045"/>
    <s v="25161INV01BK"/>
    <s v="FA"/>
    <s v="R4"/>
    <d v="2025-06-10T00:00:00"/>
    <s v=""/>
    <s v="3106"/>
    <x v="1"/>
    <s v="10514"/>
    <s v="0"/>
    <n v="-13.52"/>
    <s v=""/>
    <n v="-13.52"/>
    <s v="USD"/>
    <s v="O1"/>
    <s v="USMO6561317420"/>
    <s v="1357561204510514"/>
    <s v=""/>
    <s v="BATCH_ID"/>
    <d v="2025-06-10T00:00:00"/>
    <d v="2025-06-11T00:00:00"/>
    <n v="0"/>
    <s v=""/>
    <s v=""/>
    <s v="3102072963"/>
    <s v="200015189232"/>
    <s v="0010"/>
    <s v="0060"/>
    <s v="R1"/>
    <s v="10-60"/>
    <x v="0"/>
    <x v="1"/>
    <n v="10514"/>
    <x v="1"/>
  </r>
  <r>
    <s v="13575612087"/>
    <s v="25161INV01A8"/>
    <s v="FA"/>
    <s v="R4"/>
    <d v="2025-06-10T00:00:00"/>
    <s v=""/>
    <s v="3106"/>
    <x v="0"/>
    <s v="10469"/>
    <s v="0"/>
    <n v="-5"/>
    <s v=""/>
    <n v="-5"/>
    <s v="USD"/>
    <s v="O1"/>
    <s v="USMO6561360230"/>
    <s v="1357561208710469"/>
    <s v=""/>
    <s v="BATCH_ID"/>
    <d v="2025-06-10T00:00:00"/>
    <d v="2025-06-11T00:00:00"/>
    <n v="0"/>
    <s v=""/>
    <s v=""/>
    <s v="3102270755"/>
    <s v="200016167617"/>
    <s v="0010"/>
    <s v="0060"/>
    <s v="R1"/>
    <s v="10-60"/>
    <x v="0"/>
    <x v="0"/>
    <n v="10469"/>
    <x v="2"/>
  </r>
  <r>
    <s v="13575612118"/>
    <s v="25161INV01BK"/>
    <s v="FA"/>
    <s v="R4"/>
    <d v="2025-06-10T00:00:00"/>
    <s v=""/>
    <s v="3106"/>
    <x v="1"/>
    <s v="10514"/>
    <s v="0"/>
    <n v="-5"/>
    <s v=""/>
    <n v="-5"/>
    <s v="USD"/>
    <s v="O1"/>
    <s v="USMO6561320140"/>
    <s v="1357561211810514"/>
    <s v=""/>
    <s v="BATCH_ID"/>
    <d v="2025-06-10T00:00:00"/>
    <d v="2025-06-11T00:00:00"/>
    <n v="0"/>
    <s v=""/>
    <s v=""/>
    <s v="3102293763"/>
    <s v="200016283000"/>
    <s v="0010"/>
    <s v="0060"/>
    <s v="C1"/>
    <s v="10-60"/>
    <x v="0"/>
    <x v="1"/>
    <n v="10514"/>
    <x v="1"/>
  </r>
  <r>
    <s v="13575612123"/>
    <s v="25161INV01BK"/>
    <s v="FA"/>
    <s v="R4"/>
    <d v="2025-06-10T00:00:00"/>
    <s v=""/>
    <s v="3106"/>
    <x v="1"/>
    <s v="10514"/>
    <s v="0"/>
    <n v="-5"/>
    <s v=""/>
    <n v="-5"/>
    <s v="USD"/>
    <s v="O1"/>
    <s v="USMO6561313460"/>
    <s v="1357561212310514"/>
    <s v=""/>
    <s v="BATCH_ID"/>
    <d v="2025-06-10T00:00:00"/>
    <d v="2025-06-11T00:00:00"/>
    <n v="0"/>
    <s v=""/>
    <s v=""/>
    <s v="3102295845"/>
    <s v="200016293355"/>
    <s v="0010"/>
    <s v="0060"/>
    <s v="R1"/>
    <s v="10-60"/>
    <x v="0"/>
    <x v="1"/>
    <n v="10514"/>
    <x v="1"/>
  </r>
  <r>
    <s v="13575612123"/>
    <s v="25161INV01BK"/>
    <s v="FA"/>
    <s v="R4"/>
    <d v="2025-06-10T00:00:00"/>
    <s v=""/>
    <s v="3106"/>
    <x v="0"/>
    <s v="10469"/>
    <s v="0"/>
    <n v="-5"/>
    <s v=""/>
    <n v="-5"/>
    <s v="USD"/>
    <s v="O1"/>
    <s v="USMO6561313460"/>
    <s v="1357561212310469"/>
    <s v=""/>
    <s v="BATCH_ID"/>
    <d v="2025-06-10T00:00:00"/>
    <d v="2025-06-11T00:00:00"/>
    <n v="0"/>
    <s v=""/>
    <s v=""/>
    <s v="3102295844"/>
    <s v="200016293355"/>
    <s v="0010"/>
    <s v="0060"/>
    <s v="R1"/>
    <s v="10-60"/>
    <x v="0"/>
    <x v="0"/>
    <n v="10469"/>
    <x v="2"/>
  </r>
  <r>
    <s v="13575612195"/>
    <s v="25161INV01BK"/>
    <s v="FA"/>
    <s v="R4"/>
    <d v="2025-06-10T00:00:00"/>
    <s v=""/>
    <s v="3106"/>
    <x v="1"/>
    <s v="10514"/>
    <s v="0"/>
    <n v="-5"/>
    <s v=""/>
    <n v="-5"/>
    <s v="USD"/>
    <s v="O1"/>
    <s v="USMO6561326190"/>
    <s v="1357561219510514"/>
    <s v=""/>
    <s v="BATCH_ID"/>
    <d v="2025-06-10T00:00:00"/>
    <d v="2025-06-11T00:00:00"/>
    <n v="0"/>
    <s v=""/>
    <s v=""/>
    <s v="3102294667"/>
    <s v="200016286516"/>
    <s v="0010"/>
    <s v="0060"/>
    <s v="C1"/>
    <s v="10-60"/>
    <x v="0"/>
    <x v="1"/>
    <n v="10514"/>
    <x v="1"/>
  </r>
  <r>
    <s v="13575612195"/>
    <s v="25161INV01BK"/>
    <s v="FA"/>
    <s v="R4"/>
    <d v="2025-06-10T00:00:00"/>
    <s v=""/>
    <s v="3106"/>
    <x v="0"/>
    <s v="10469"/>
    <s v="0"/>
    <n v="-5"/>
    <s v=""/>
    <n v="-5"/>
    <s v="USD"/>
    <s v="O1"/>
    <s v="USMO6561326190"/>
    <s v="1357561219510469"/>
    <s v=""/>
    <s v="BATCH_ID"/>
    <d v="2025-06-10T00:00:00"/>
    <d v="2025-06-11T00:00:00"/>
    <n v="0"/>
    <s v=""/>
    <s v=""/>
    <s v="3102294663"/>
    <s v="200016286516"/>
    <s v="0010"/>
    <s v="0060"/>
    <s v="C1"/>
    <s v="10-60"/>
    <x v="0"/>
    <x v="0"/>
    <n v="10469"/>
    <x v="2"/>
  </r>
  <r>
    <s v="13575612202"/>
    <s v="25161INV01BK"/>
    <s v="FA"/>
    <s v="R4"/>
    <d v="2025-06-10T00:00:00"/>
    <s v=""/>
    <s v="3106"/>
    <x v="0"/>
    <s v="10469"/>
    <s v="0"/>
    <n v="-5"/>
    <s v=""/>
    <n v="-5"/>
    <s v="USD"/>
    <s v="O1"/>
    <s v="USMO6561321060"/>
    <s v="1357561220210469"/>
    <s v=""/>
    <s v="BATCH_ID"/>
    <d v="2025-06-10T00:00:00"/>
    <d v="2025-06-11T00:00:00"/>
    <n v="0"/>
    <s v=""/>
    <s v=""/>
    <s v="3102294650"/>
    <s v="200016284925"/>
    <s v="0010"/>
    <s v="0060"/>
    <s v="R1"/>
    <s v="10-60"/>
    <x v="0"/>
    <x v="0"/>
    <n v="10469"/>
    <x v="2"/>
  </r>
  <r>
    <s v="13575612202"/>
    <s v="25161INV01BK"/>
    <s v="FA"/>
    <s v="R4"/>
    <d v="2025-06-10T00:00:00"/>
    <s v=""/>
    <s v="3106"/>
    <x v="1"/>
    <s v="10514"/>
    <s v="0"/>
    <n v="-5"/>
    <s v=""/>
    <n v="-5"/>
    <s v="USD"/>
    <s v="O1"/>
    <s v="USMO6561321060"/>
    <s v="1357561220210514"/>
    <s v=""/>
    <s v="BATCH_ID"/>
    <d v="2025-06-10T00:00:00"/>
    <d v="2025-06-11T00:00:00"/>
    <n v="0"/>
    <s v=""/>
    <s v=""/>
    <s v="3102294651"/>
    <s v="200016284925"/>
    <s v="0010"/>
    <s v="0060"/>
    <s v="R1"/>
    <s v="10-60"/>
    <x v="0"/>
    <x v="1"/>
    <n v="10514"/>
    <x v="1"/>
  </r>
  <r>
    <s v="13575612239"/>
    <s v="25161INV01BK"/>
    <s v="FA"/>
    <s v="R4"/>
    <d v="2025-06-10T00:00:00"/>
    <s v=""/>
    <s v="3106"/>
    <x v="1"/>
    <s v="10514"/>
    <s v="0"/>
    <n v="-5"/>
    <s v=""/>
    <n v="-5"/>
    <s v="USD"/>
    <s v="O1"/>
    <s v="USMO6561318350"/>
    <s v="1357561223910514"/>
    <s v=""/>
    <s v="BATCH_ID"/>
    <d v="2025-06-10T00:00:00"/>
    <d v="2025-06-11T00:00:00"/>
    <n v="0"/>
    <s v=""/>
    <s v=""/>
    <s v="3102295075"/>
    <s v="200016289395"/>
    <s v="0010"/>
    <s v="0060"/>
    <s v="R1"/>
    <s v="10-60"/>
    <x v="0"/>
    <x v="1"/>
    <n v="10514"/>
    <x v="1"/>
  </r>
  <r>
    <s v="13575612239"/>
    <s v="25161INV01BK"/>
    <s v="FA"/>
    <s v="R4"/>
    <d v="2025-06-10T00:00:00"/>
    <s v=""/>
    <s v="3106"/>
    <x v="0"/>
    <s v="10469"/>
    <s v="0"/>
    <n v="-5"/>
    <s v=""/>
    <n v="-5"/>
    <s v="USD"/>
    <s v="O1"/>
    <s v="USMO6561318350"/>
    <s v="1357561223910469"/>
    <s v=""/>
    <s v="BATCH_ID"/>
    <d v="2025-06-10T00:00:00"/>
    <d v="2025-06-11T00:00:00"/>
    <n v="0"/>
    <s v=""/>
    <s v=""/>
    <s v="3102295074"/>
    <s v="200016289395"/>
    <s v="0010"/>
    <s v="0060"/>
    <s v="R1"/>
    <s v="10-60"/>
    <x v="0"/>
    <x v="0"/>
    <n v="10469"/>
    <x v="2"/>
  </r>
  <r>
    <s v="13575612861"/>
    <s v="25162INV01AG"/>
    <s v="FA"/>
    <s v="R4"/>
    <d v="2025-06-11T00:00:00"/>
    <s v=""/>
    <s v="3106"/>
    <x v="0"/>
    <s v="10469"/>
    <s v="0"/>
    <n v="-5"/>
    <s v=""/>
    <n v="-5"/>
    <s v="USD"/>
    <s v="O1"/>
    <s v="USMO6561323910"/>
    <s v="1357561286110469"/>
    <s v=""/>
    <s v="BATCH_ID"/>
    <d v="2025-06-11T00:00:00"/>
    <d v="2025-06-12T00:00:00"/>
    <n v="0"/>
    <s v=""/>
    <s v=""/>
    <s v="3101653595"/>
    <s v="200011818107"/>
    <s v="0010"/>
    <s v="0060"/>
    <s v="R1"/>
    <s v="10-60"/>
    <x v="0"/>
    <x v="0"/>
    <n v="10469"/>
    <x v="2"/>
  </r>
  <r>
    <s v="13575612861"/>
    <s v="25162INV01AG"/>
    <s v="FA"/>
    <s v="R4"/>
    <d v="2025-06-11T00:00:00"/>
    <s v=""/>
    <s v="3106"/>
    <x v="1"/>
    <s v="10514"/>
    <s v="0"/>
    <n v="-5"/>
    <s v=""/>
    <n v="-5"/>
    <s v="USD"/>
    <s v="O1"/>
    <s v="USMO6561323910"/>
    <s v="1357561286110514"/>
    <s v=""/>
    <s v="BATCH_ID"/>
    <d v="2025-06-11T00:00:00"/>
    <d v="2025-06-12T00:00:00"/>
    <n v="0"/>
    <s v=""/>
    <s v=""/>
    <s v="3101653500"/>
    <s v="200011818107"/>
    <s v="0010"/>
    <s v="0060"/>
    <s v="R1"/>
    <s v="10-60"/>
    <x v="0"/>
    <x v="1"/>
    <n v="10514"/>
    <x v="1"/>
  </r>
  <r>
    <s v="13575613364"/>
    <s v="25162INV01AG"/>
    <s v="FA"/>
    <s v="R4"/>
    <d v="2025-06-11T00:00:00"/>
    <s v=""/>
    <s v="3106"/>
    <x v="0"/>
    <s v="10469"/>
    <s v="0"/>
    <n v="-5"/>
    <s v=""/>
    <n v="-5"/>
    <s v="USD"/>
    <s v="O1"/>
    <s v="USMO6561324020"/>
    <s v="1357561336410469"/>
    <s v=""/>
    <s v="BATCH_ID"/>
    <d v="2025-06-11T00:00:00"/>
    <d v="2025-06-12T00:00:00"/>
    <n v="0"/>
    <s v=""/>
    <s v=""/>
    <s v="3102225164"/>
    <s v="200015929371"/>
    <s v="0010"/>
    <s v="0060"/>
    <s v="R1"/>
    <s v="10-60"/>
    <x v="0"/>
    <x v="0"/>
    <n v="10469"/>
    <x v="2"/>
  </r>
  <r>
    <s v="13575613364"/>
    <s v="25162INV01AG"/>
    <s v="FA"/>
    <s v="R4"/>
    <d v="2025-06-11T00:00:00"/>
    <s v=""/>
    <s v="3106"/>
    <x v="1"/>
    <s v="10514"/>
    <s v="0"/>
    <n v="-5"/>
    <s v=""/>
    <n v="-5"/>
    <s v="USD"/>
    <s v="O1"/>
    <s v="USMO6561324020"/>
    <s v="1357561336410514"/>
    <s v=""/>
    <s v="BATCH_ID"/>
    <d v="2025-06-11T00:00:00"/>
    <d v="2025-06-12T00:00:00"/>
    <n v="0"/>
    <s v=""/>
    <s v=""/>
    <s v="3102225165"/>
    <s v="200015929371"/>
    <s v="0010"/>
    <s v="0060"/>
    <s v="R1"/>
    <s v="10-60"/>
    <x v="0"/>
    <x v="1"/>
    <n v="10514"/>
    <x v="1"/>
  </r>
  <r>
    <s v="13575613419"/>
    <s v="25162INV01AG"/>
    <s v="FA"/>
    <s v="R4"/>
    <d v="2025-06-11T00:00:00"/>
    <s v=""/>
    <s v="3106"/>
    <x v="1"/>
    <s v="10514"/>
    <s v="0"/>
    <n v="-5"/>
    <s v=""/>
    <n v="-5"/>
    <s v="USD"/>
    <s v="O1"/>
    <s v="USMO6561335160"/>
    <s v="1357561341910514"/>
    <s v=""/>
    <s v="BATCH_ID"/>
    <d v="2025-06-11T00:00:00"/>
    <d v="2025-06-12T00:00:00"/>
    <n v="0"/>
    <s v=""/>
    <s v=""/>
    <s v="3102228230"/>
    <s v="200015948538"/>
    <s v="0010"/>
    <s v="0060"/>
    <s v="R1"/>
    <s v="10-60"/>
    <x v="0"/>
    <x v="1"/>
    <n v="10514"/>
    <x v="1"/>
  </r>
  <r>
    <s v="13575613419"/>
    <s v="25162INV01AG"/>
    <s v="FA"/>
    <s v="R4"/>
    <d v="2025-06-11T00:00:00"/>
    <s v=""/>
    <s v="3106"/>
    <x v="0"/>
    <s v="10469"/>
    <s v="0"/>
    <n v="-5"/>
    <s v=""/>
    <n v="-5"/>
    <s v="USD"/>
    <s v="O1"/>
    <s v="USMO6561335160"/>
    <s v="1357561341910469"/>
    <s v=""/>
    <s v="BATCH_ID"/>
    <d v="2025-06-11T00:00:00"/>
    <d v="2025-06-12T00:00:00"/>
    <n v="0"/>
    <s v=""/>
    <s v=""/>
    <s v="3102228229"/>
    <s v="200015948538"/>
    <s v="0010"/>
    <s v="0060"/>
    <s v="R1"/>
    <s v="10-60"/>
    <x v="0"/>
    <x v="0"/>
    <n v="10469"/>
    <x v="2"/>
  </r>
  <r>
    <s v="13575614079"/>
    <s v="25163INV01AZ"/>
    <s v="FA"/>
    <s v="R4"/>
    <d v="2025-06-12T00:00:00"/>
    <s v=""/>
    <s v="3106"/>
    <x v="0"/>
    <s v="10719"/>
    <s v="0"/>
    <n v="-5"/>
    <s v=""/>
    <n v="-5"/>
    <s v="USD"/>
    <s v="O1"/>
    <s v="USMO6485492380"/>
    <s v="1357561407910719"/>
    <s v=""/>
    <s v="BATCH_ID"/>
    <d v="2025-06-12T00:00:00"/>
    <d v="2025-06-13T00:00:00"/>
    <n v="0"/>
    <s v=""/>
    <s v=""/>
    <s v="3101583827"/>
    <s v="200012352908"/>
    <s v="0010"/>
    <s v="0060"/>
    <s v="R1"/>
    <s v="10-60"/>
    <x v="0"/>
    <x v="0"/>
    <n v="10719"/>
    <x v="0"/>
  </r>
  <r>
    <s v="13575614245"/>
    <s v="25163INV01AZ"/>
    <s v="FA"/>
    <s v="R4"/>
    <d v="2025-06-12T00:00:00"/>
    <s v=""/>
    <s v="3106"/>
    <x v="0"/>
    <s v="10469"/>
    <s v="0"/>
    <n v="-5"/>
    <s v=""/>
    <n v="-5"/>
    <s v="USD"/>
    <s v="O1"/>
    <s v="USMO6561315160"/>
    <s v="1357561424510469"/>
    <s v=""/>
    <s v="BATCH_ID"/>
    <d v="2025-06-12T00:00:00"/>
    <d v="2025-06-13T00:00:00"/>
    <n v="0"/>
    <s v=""/>
    <s v=""/>
    <s v="3101981178"/>
    <s v="200014744748"/>
    <s v="0010"/>
    <s v="0060"/>
    <s v="R1"/>
    <s v="10-60"/>
    <x v="0"/>
    <x v="0"/>
    <n v="10469"/>
    <x v="2"/>
  </r>
  <r>
    <s v="13575614245"/>
    <s v="25163INV01AZ"/>
    <s v="FA"/>
    <s v="R4"/>
    <d v="2025-06-12T00:00:00"/>
    <s v=""/>
    <s v="3106"/>
    <x v="1"/>
    <s v="10514"/>
    <s v="0"/>
    <n v="-5"/>
    <s v=""/>
    <n v="-5"/>
    <s v="USD"/>
    <s v="O1"/>
    <s v="USMO6561315160"/>
    <s v="1357561424510514"/>
    <s v=""/>
    <s v="BATCH_ID"/>
    <d v="2025-06-12T00:00:00"/>
    <d v="2025-06-13T00:00:00"/>
    <n v="0"/>
    <s v=""/>
    <s v=""/>
    <s v="3101981179"/>
    <s v="200014744748"/>
    <s v="0010"/>
    <s v="0060"/>
    <s v="R1"/>
    <s v="10-60"/>
    <x v="0"/>
    <x v="1"/>
    <n v="10514"/>
    <x v="1"/>
  </r>
  <r>
    <s v="13575614338"/>
    <s v="25163INV01AZ"/>
    <s v="FA"/>
    <s v="R4"/>
    <d v="2025-06-12T00:00:00"/>
    <s v=""/>
    <s v="3106"/>
    <x v="0"/>
    <s v="10719"/>
    <s v="0"/>
    <n v="-5"/>
    <s v=""/>
    <n v="-5"/>
    <s v="USD"/>
    <s v="O1"/>
    <s v="USMO6561684181"/>
    <s v="1357561433810719"/>
    <s v=""/>
    <s v="BATCH_ID"/>
    <d v="2025-06-12T00:00:00"/>
    <d v="2025-06-13T00:00:00"/>
    <n v="0"/>
    <s v=""/>
    <s v=""/>
    <s v="3102254804"/>
    <s v="200016089720"/>
    <s v="0010"/>
    <s v="0060"/>
    <s v="R1"/>
    <s v="10-60"/>
    <x v="0"/>
    <x v="0"/>
    <n v="10719"/>
    <x v="0"/>
  </r>
  <r>
    <s v="13575617624"/>
    <s v="25170INV01BC"/>
    <s v="FA"/>
    <s v="R4"/>
    <d v="2025-06-19T00:00:00"/>
    <s v=""/>
    <s v="3106"/>
    <x v="1"/>
    <s v="10514"/>
    <s v="0"/>
    <n v="-5"/>
    <s v=""/>
    <n v="-5"/>
    <s v="USD"/>
    <s v="O1"/>
    <s v="USMO6561333250"/>
    <s v="1357561762410514"/>
    <s v=""/>
    <s v="BATCH_ID"/>
    <d v="2025-06-19T00:00:00"/>
    <d v="2025-06-20T00:00:00"/>
    <n v="0"/>
    <s v=""/>
    <s v=""/>
    <s v="3102224083"/>
    <s v="200011094741"/>
    <s v="0010"/>
    <s v="0060"/>
    <s v="R1"/>
    <s v="10-60"/>
    <x v="0"/>
    <x v="1"/>
    <n v="10514"/>
    <x v="1"/>
  </r>
  <r>
    <s v="13575617624"/>
    <s v="25170INV01BC"/>
    <s v="FA"/>
    <s v="R4"/>
    <d v="2025-06-19T00:00:00"/>
    <s v=""/>
    <s v="3106"/>
    <x v="0"/>
    <s v="10469"/>
    <s v="0"/>
    <n v="-5"/>
    <s v=""/>
    <n v="-5"/>
    <s v="USD"/>
    <s v="O1"/>
    <s v="USMO6561333250"/>
    <s v="1357561762410469"/>
    <s v=""/>
    <s v="BATCH_ID"/>
    <d v="2025-06-19T00:00:00"/>
    <d v="2025-06-20T00:00:00"/>
    <n v="0"/>
    <s v=""/>
    <s v=""/>
    <s v="3102224082"/>
    <s v="200011094741"/>
    <s v="0010"/>
    <s v="0060"/>
    <s v="R1"/>
    <s v="10-60"/>
    <x v="0"/>
    <x v="0"/>
    <n v="10469"/>
    <x v="2"/>
  </r>
  <r>
    <s v="13575617634"/>
    <s v="25170INV01BC"/>
    <s v="FA"/>
    <s v="R4"/>
    <d v="2025-06-19T00:00:00"/>
    <s v=""/>
    <s v="3106"/>
    <x v="0"/>
    <s v="10719"/>
    <s v="0"/>
    <n v="-5.05"/>
    <s v=""/>
    <n v="-5.05"/>
    <s v="USD"/>
    <s v="O1"/>
    <s v="USMO6560527520"/>
    <s v="1357561763410719"/>
    <s v=""/>
    <s v="BATCH_ID"/>
    <d v="2025-06-19T00:00:00"/>
    <d v="2025-06-20T00:00:00"/>
    <n v="0"/>
    <s v=""/>
    <s v=""/>
    <s v="3101532648"/>
    <s v="200011098395"/>
    <s v="0010"/>
    <s v="0060"/>
    <s v="R1"/>
    <s v="10-60"/>
    <x v="0"/>
    <x v="0"/>
    <n v="10719"/>
    <x v="0"/>
  </r>
  <r>
    <s v="13575617698"/>
    <s v="25170INV01BC"/>
    <s v="FA"/>
    <s v="R4"/>
    <d v="2025-06-19T00:00:00"/>
    <s v=""/>
    <s v="3106"/>
    <x v="0"/>
    <s v="10719"/>
    <s v="0"/>
    <n v="-13.55"/>
    <s v=""/>
    <n v="-13.55"/>
    <s v="USD"/>
    <s v="O1"/>
    <s v="USMO6560526910"/>
    <s v="1357561769810719"/>
    <s v=""/>
    <s v="BATCH_ID"/>
    <d v="2025-06-19T00:00:00"/>
    <d v="2025-06-20T00:00:00"/>
    <n v="0"/>
    <s v=""/>
    <s v=""/>
    <s v="3101538277"/>
    <s v="200011093685"/>
    <s v="0010"/>
    <s v="0060"/>
    <s v="R1"/>
    <s v="10-60"/>
    <x v="0"/>
    <x v="0"/>
    <n v="10719"/>
    <x v="0"/>
  </r>
  <r>
    <s v="13575617771"/>
    <s v="25170INV01BC"/>
    <s v="FA"/>
    <s v="R4"/>
    <d v="2025-06-19T00:00:00"/>
    <s v=""/>
    <s v="3106"/>
    <x v="0"/>
    <s v="10469"/>
    <s v="0"/>
    <n v="-5"/>
    <s v=""/>
    <n v="-5"/>
    <s v="USD"/>
    <s v="O1"/>
    <s v="USMO6561332220"/>
    <s v="1357561777110469"/>
    <s v=""/>
    <s v="BATCH_ID"/>
    <d v="2025-06-19T00:00:00"/>
    <d v="2025-06-20T00:00:00"/>
    <n v="0"/>
    <s v=""/>
    <s v=""/>
    <s v="3101669679"/>
    <s v="200011095284"/>
    <s v="0010"/>
    <s v="0060"/>
    <s v="R1"/>
    <s v="10-60"/>
    <x v="0"/>
    <x v="0"/>
    <n v="10469"/>
    <x v="2"/>
  </r>
  <r>
    <s v="13575617771"/>
    <s v="25170INV01BC"/>
    <s v="FA"/>
    <s v="R4"/>
    <d v="2025-06-19T00:00:00"/>
    <s v=""/>
    <s v="3106"/>
    <x v="1"/>
    <s v="10514"/>
    <s v="0"/>
    <n v="-5"/>
    <s v=""/>
    <n v="-5"/>
    <s v="USD"/>
    <s v="O1"/>
    <s v="USMO6561332220"/>
    <s v="1357561777110514"/>
    <s v=""/>
    <s v="BATCH_ID"/>
    <d v="2025-06-19T00:00:00"/>
    <d v="2025-06-20T00:00:00"/>
    <n v="0"/>
    <s v=""/>
    <s v=""/>
    <s v="3101669842"/>
    <s v="200011095284"/>
    <s v="0010"/>
    <s v="0060"/>
    <s v="R1"/>
    <s v="10-60"/>
    <x v="0"/>
    <x v="1"/>
    <n v="10514"/>
    <x v="1"/>
  </r>
  <r>
    <s v="13575617794"/>
    <s v="25170INV01BI"/>
    <s v="FA"/>
    <s v="R4"/>
    <d v="2025-06-19T00:00:00"/>
    <s v=""/>
    <s v="3106"/>
    <x v="1"/>
    <s v="10514"/>
    <s v="0"/>
    <n v="-5"/>
    <s v=""/>
    <n v="-5"/>
    <s v="USD"/>
    <s v="O1"/>
    <s v="USMO6561333700"/>
    <s v="1357561779410514"/>
    <s v=""/>
    <s v="BATCH_ID"/>
    <d v="2025-06-19T00:00:00"/>
    <d v="2025-06-20T00:00:00"/>
    <n v="0"/>
    <s v=""/>
    <s v=""/>
    <s v="3101584419"/>
    <s v="200012147829"/>
    <s v="0010"/>
    <s v="0060"/>
    <s v="R1"/>
    <s v="10-60"/>
    <x v="0"/>
    <x v="1"/>
    <n v="10514"/>
    <x v="1"/>
  </r>
  <r>
    <s v="13575617794"/>
    <s v="25170INV01BI"/>
    <s v="FA"/>
    <s v="R4"/>
    <d v="2025-06-19T00:00:00"/>
    <s v=""/>
    <s v="3106"/>
    <x v="0"/>
    <s v="10469"/>
    <s v="0"/>
    <n v="-5"/>
    <s v=""/>
    <n v="-5"/>
    <s v="USD"/>
    <s v="O1"/>
    <s v="USMO6561333700"/>
    <s v="1357561779410469"/>
    <s v=""/>
    <s v="BATCH_ID"/>
    <d v="2025-06-19T00:00:00"/>
    <d v="2025-06-20T00:00:00"/>
    <n v="0"/>
    <s v=""/>
    <s v=""/>
    <s v="3101584324"/>
    <s v="200012147829"/>
    <s v="0010"/>
    <s v="0060"/>
    <s v="R1"/>
    <s v="10-60"/>
    <x v="0"/>
    <x v="0"/>
    <n v="10469"/>
    <x v="2"/>
  </r>
  <r>
    <s v="13575617826"/>
    <s v="25170INV01BC"/>
    <s v="FA"/>
    <s v="R4"/>
    <d v="2025-06-19T00:00:00"/>
    <s v=""/>
    <s v="3106"/>
    <x v="0"/>
    <s v="10469"/>
    <s v="0"/>
    <n v="-5"/>
    <s v=""/>
    <n v="-5"/>
    <s v="USD"/>
    <s v="O1"/>
    <s v="USMO6561333090"/>
    <s v="1357561782610469"/>
    <s v=""/>
    <s v="BATCH_ID"/>
    <d v="2025-06-19T00:00:00"/>
    <d v="2025-06-20T00:00:00"/>
    <n v="0"/>
    <s v=""/>
    <s v=""/>
    <s v="3101499786"/>
    <s v="200012047391"/>
    <s v="0010"/>
    <s v="0060"/>
    <s v="R1"/>
    <s v="10-60"/>
    <x v="0"/>
    <x v="0"/>
    <n v="10469"/>
    <x v="2"/>
  </r>
  <r>
    <s v="13575617826"/>
    <s v="25170INV01BC"/>
    <s v="FA"/>
    <s v="R4"/>
    <d v="2025-06-19T00:00:00"/>
    <s v=""/>
    <s v="3106"/>
    <x v="1"/>
    <s v="10514"/>
    <s v="0"/>
    <n v="-5"/>
    <s v=""/>
    <n v="-5"/>
    <s v="USD"/>
    <s v="O1"/>
    <s v="USMO6561333090"/>
    <s v="1357561782610514"/>
    <s v=""/>
    <s v="BATCH_ID"/>
    <d v="2025-06-19T00:00:00"/>
    <d v="2025-06-20T00:00:00"/>
    <n v="0"/>
    <s v=""/>
    <s v=""/>
    <s v="3101499691"/>
    <s v="200012047391"/>
    <s v="0010"/>
    <s v="0060"/>
    <s v="R1"/>
    <s v="10-60"/>
    <x v="0"/>
    <x v="1"/>
    <n v="10514"/>
    <x v="1"/>
  </r>
  <r>
    <s v="13575617833"/>
    <s v="25170INV01BI"/>
    <s v="FA"/>
    <s v="R4"/>
    <d v="2025-06-19T00:00:00"/>
    <s v=""/>
    <s v="3106"/>
    <x v="0"/>
    <s v="10719"/>
    <s v="0"/>
    <n v="-9.48"/>
    <s v=""/>
    <n v="-9.48"/>
    <s v="USD"/>
    <s v="O1"/>
    <s v="USMO6560523460"/>
    <s v="1357561783310719"/>
    <s v=""/>
    <s v="BATCH_ID"/>
    <d v="2025-06-19T00:00:00"/>
    <d v="2025-06-20T00:00:00"/>
    <n v="0"/>
    <s v=""/>
    <s v=""/>
    <s v="3101494786"/>
    <s v="200012137952"/>
    <s v="0010"/>
    <s v="0060"/>
    <s v="R1"/>
    <s v="10-60"/>
    <x v="0"/>
    <x v="0"/>
    <n v="10719"/>
    <x v="0"/>
  </r>
  <r>
    <s v="13575617836"/>
    <s v="25170INV01BI"/>
    <s v="FA"/>
    <s v="R4"/>
    <d v="2025-06-19T00:00:00"/>
    <s v=""/>
    <s v="3106"/>
    <x v="0"/>
    <s v="10469"/>
    <s v="0"/>
    <n v="-12.66"/>
    <s v=""/>
    <n v="-12.66"/>
    <s v="USD"/>
    <s v="O1"/>
    <s v="USMO6561332210"/>
    <s v="1357561783610469"/>
    <s v=""/>
    <s v="BATCH_ID"/>
    <d v="2025-06-19T00:00:00"/>
    <d v="2025-06-20T00:00:00"/>
    <n v="0"/>
    <s v=""/>
    <s v=""/>
    <s v="3101704999"/>
    <s v="200012147035"/>
    <s v="0010"/>
    <s v="0060"/>
    <s v="R1"/>
    <s v="10-60"/>
    <x v="0"/>
    <x v="0"/>
    <n v="10469"/>
    <x v="2"/>
  </r>
  <r>
    <s v="13575617836"/>
    <s v="25170INV01BI"/>
    <s v="FA"/>
    <s v="R4"/>
    <d v="2025-06-19T00:00:00"/>
    <s v=""/>
    <s v="3106"/>
    <x v="1"/>
    <s v="10514"/>
    <s v="0"/>
    <n v="-17.75"/>
    <s v=""/>
    <n v="-17.75"/>
    <s v="USD"/>
    <s v="O1"/>
    <s v="USMO6561332210"/>
    <s v="1357561783610514"/>
    <s v=""/>
    <s v="BATCH_ID"/>
    <d v="2025-06-19T00:00:00"/>
    <d v="2025-06-20T00:00:00"/>
    <n v="0"/>
    <s v=""/>
    <s v=""/>
    <s v="3101705046"/>
    <s v="200012147035"/>
    <s v="0010"/>
    <s v="0060"/>
    <s v="R1"/>
    <s v="10-60"/>
    <x v="0"/>
    <x v="1"/>
    <n v="10514"/>
    <x v="1"/>
  </r>
  <r>
    <s v="13575617840"/>
    <s v="25170INV01AO"/>
    <s v="FA"/>
    <s v="R4"/>
    <d v="2025-06-19T00:00:00"/>
    <s v=""/>
    <s v="3106"/>
    <x v="0"/>
    <s v="10469"/>
    <s v="0"/>
    <n v="-5"/>
    <s v=""/>
    <n v="-5"/>
    <s v="USD"/>
    <s v="O1"/>
    <s v="USMO6561333640"/>
    <s v="1357561784010469"/>
    <s v=""/>
    <s v="BATCH_ID"/>
    <d v="2025-06-19T00:00:00"/>
    <d v="2025-06-20T00:00:00"/>
    <n v="0"/>
    <s v=""/>
    <s v=""/>
    <s v="3101648578"/>
    <s v="200012020745"/>
    <s v="0010"/>
    <s v="0060"/>
    <s v="R1"/>
    <s v="10-60"/>
    <x v="0"/>
    <x v="0"/>
    <n v="10469"/>
    <x v="2"/>
  </r>
  <r>
    <s v="13575617840"/>
    <s v="25170INV01AO"/>
    <s v="FA"/>
    <s v="R4"/>
    <d v="2025-06-19T00:00:00"/>
    <s v=""/>
    <s v="3106"/>
    <x v="1"/>
    <s v="10514"/>
    <s v="0"/>
    <n v="-5"/>
    <s v=""/>
    <n v="-5"/>
    <s v="USD"/>
    <s v="O1"/>
    <s v="USMO6561333640"/>
    <s v="1357561784010514"/>
    <s v=""/>
    <s v="BATCH_ID"/>
    <d v="2025-06-19T00:00:00"/>
    <d v="2025-06-20T00:00:00"/>
    <n v="0"/>
    <s v=""/>
    <s v=""/>
    <s v="3101648482"/>
    <s v="200012020745"/>
    <s v="0010"/>
    <s v="0060"/>
    <s v="R1"/>
    <s v="10-60"/>
    <x v="0"/>
    <x v="1"/>
    <n v="10514"/>
    <x v="1"/>
  </r>
  <r>
    <s v="13575617886"/>
    <s v="25170INV01BI"/>
    <s v="FA"/>
    <s v="R4"/>
    <d v="2025-06-19T00:00:00"/>
    <s v=""/>
    <s v="3106"/>
    <x v="0"/>
    <s v="10719"/>
    <s v="0"/>
    <n v="-8.8800000000000008"/>
    <s v=""/>
    <n v="-8.8800000000000008"/>
    <s v="USD"/>
    <s v="O1"/>
    <s v="USMO6560562590"/>
    <s v="1357561788610719"/>
    <s v=""/>
    <s v="BATCH_ID"/>
    <d v="2025-06-19T00:00:00"/>
    <d v="2025-06-20T00:00:00"/>
    <n v="0"/>
    <s v=""/>
    <s v=""/>
    <s v="3101665979"/>
    <s v="200012134702"/>
    <s v="0010"/>
    <s v="0060"/>
    <s v="R1"/>
    <s v="10-60"/>
    <x v="0"/>
    <x v="0"/>
    <n v="10719"/>
    <x v="0"/>
  </r>
  <r>
    <s v="13575618267"/>
    <s v="25170INV01BI"/>
    <s v="FA"/>
    <s v="R4"/>
    <d v="2025-06-19T00:00:00"/>
    <s v=""/>
    <s v="3106"/>
    <x v="0"/>
    <s v="10469"/>
    <s v="0"/>
    <n v="-5"/>
    <s v=""/>
    <n v="-5"/>
    <s v="USD"/>
    <s v="O1"/>
    <s v="USMO6561334010"/>
    <s v="1357561826710469"/>
    <s v=""/>
    <s v="BATCH_ID"/>
    <d v="2025-06-19T00:00:00"/>
    <d v="2025-06-20T00:00:00"/>
    <n v="0"/>
    <s v=""/>
    <s v=""/>
    <s v="3101486690"/>
    <s v="200013715103"/>
    <s v="0010"/>
    <s v="0060"/>
    <s v="R1"/>
    <s v="10-60"/>
    <x v="0"/>
    <x v="0"/>
    <n v="10469"/>
    <x v="2"/>
  </r>
  <r>
    <s v="13575618267"/>
    <s v="25170INV01BI"/>
    <s v="FA"/>
    <s v="R4"/>
    <d v="2025-06-19T00:00:00"/>
    <s v=""/>
    <s v="3106"/>
    <x v="1"/>
    <s v="10514"/>
    <s v="0"/>
    <n v="-5"/>
    <s v=""/>
    <n v="-5"/>
    <s v="USD"/>
    <s v="O1"/>
    <s v="USMO6561334010"/>
    <s v="1357561826710514"/>
    <s v=""/>
    <s v="BATCH_ID"/>
    <d v="2025-06-19T00:00:00"/>
    <d v="2025-06-20T00:00:00"/>
    <n v="0"/>
    <s v=""/>
    <s v=""/>
    <s v="3101486503"/>
    <s v="200013715103"/>
    <s v="0010"/>
    <s v="0060"/>
    <s v="R1"/>
    <s v="10-60"/>
    <x v="0"/>
    <x v="1"/>
    <n v="10514"/>
    <x v="1"/>
  </r>
  <r>
    <s v="13575618640"/>
    <s v="25170INV01AO"/>
    <s v="FA"/>
    <s v="R4"/>
    <d v="2025-06-19T00:00:00"/>
    <s v=""/>
    <s v="3106"/>
    <x v="1"/>
    <s v="10514"/>
    <s v="0"/>
    <n v="-5"/>
    <s v=""/>
    <n v="-5"/>
    <s v="USD"/>
    <s v="O1"/>
    <s v="USMO6561317430"/>
    <s v="1357561864010514"/>
    <s v=""/>
    <s v="BATCH_ID"/>
    <d v="2025-06-19T00:00:00"/>
    <d v="2025-06-20T00:00:00"/>
    <n v="0"/>
    <s v=""/>
    <s v=""/>
    <s v="3102310414"/>
    <s v="200016367456"/>
    <s v="0010"/>
    <s v="0060"/>
    <s v="R1"/>
    <s v="10-60"/>
    <x v="0"/>
    <x v="1"/>
    <n v="10514"/>
    <x v="1"/>
  </r>
  <r>
    <s v="13575618640"/>
    <s v="25170INV01AO"/>
    <s v="FA"/>
    <s v="R4"/>
    <d v="2025-06-19T00:00:00"/>
    <s v=""/>
    <s v="3106"/>
    <x v="0"/>
    <s v="10469"/>
    <s v="0"/>
    <n v="-5"/>
    <s v=""/>
    <n v="-5"/>
    <s v="USD"/>
    <s v="O1"/>
    <s v="USMO6561317430"/>
    <s v="1357561864010469"/>
    <s v=""/>
    <s v="BATCH_ID"/>
    <d v="2025-06-19T00:00:00"/>
    <d v="2025-06-20T00:00:00"/>
    <n v="0"/>
    <s v=""/>
    <s v=""/>
    <s v="3102310413"/>
    <s v="200016367456"/>
    <s v="0010"/>
    <s v="0060"/>
    <s v="R1"/>
    <s v="10-60"/>
    <x v="0"/>
    <x v="0"/>
    <n v="10469"/>
    <x v="2"/>
  </r>
  <r>
    <s v="13575618643"/>
    <s v="25170INV01BC"/>
    <s v="FA"/>
    <s v="R4"/>
    <d v="2025-06-19T00:00:00"/>
    <s v=""/>
    <s v="3106"/>
    <x v="0"/>
    <s v="10719"/>
    <s v="0"/>
    <n v="-5"/>
    <s v=""/>
    <n v="-5"/>
    <s v="USD"/>
    <s v="O1"/>
    <s v="USMO6568694341"/>
    <s v="1357561864310719"/>
    <s v=""/>
    <s v="BATCH_ID"/>
    <d v="2025-06-19T00:00:00"/>
    <d v="2025-06-20T00:00:00"/>
    <n v="0"/>
    <s v=""/>
    <s v=""/>
    <s v="3102299038"/>
    <s v="200016309300"/>
    <s v="0010"/>
    <s v="0060"/>
    <s v="C1"/>
    <s v="10-60"/>
    <x v="0"/>
    <x v="0"/>
    <n v="10719"/>
    <x v="0"/>
  </r>
  <r>
    <s v="13575621585"/>
    <s v="25174INV01AQ"/>
    <s v="FA"/>
    <s v="R4"/>
    <d v="2025-06-23T00:00:00"/>
    <s v=""/>
    <s v="3106"/>
    <x v="1"/>
    <s v="10514"/>
    <s v="0"/>
    <n v="-5"/>
    <s v=""/>
    <n v="-5"/>
    <s v="USD"/>
    <s v="O1"/>
    <s v="USMO6561322280"/>
    <s v="1357562158510514"/>
    <s v=""/>
    <s v="BATCH_ID"/>
    <d v="2025-06-23T00:00:00"/>
    <d v="2025-06-24T00:00:00"/>
    <n v="0"/>
    <s v=""/>
    <s v=""/>
    <s v="3101529735"/>
    <s v="200011644990"/>
    <s v="0010"/>
    <s v="0060"/>
    <s v="R1"/>
    <s v="10-60"/>
    <x v="0"/>
    <x v="1"/>
    <n v="10514"/>
    <x v="1"/>
  </r>
  <r>
    <s v="13575621843"/>
    <s v="25174INV01AD"/>
    <s v="FA"/>
    <s v="R4"/>
    <d v="2025-06-23T00:00:00"/>
    <s v=""/>
    <s v="3106"/>
    <x v="0"/>
    <s v="10719"/>
    <s v="0"/>
    <n v="-6.25"/>
    <s v=""/>
    <n v="-6.25"/>
    <s v="USD"/>
    <s v="O1"/>
    <s v="USMO6560520900"/>
    <s v="1357562184310719"/>
    <s v=""/>
    <s v="BATCH_ID"/>
    <d v="2025-06-23T00:00:00"/>
    <d v="2025-06-24T00:00:00"/>
    <n v="0"/>
    <s v=""/>
    <s v=""/>
    <s v="3101475956"/>
    <s v="200012846107"/>
    <s v="0010"/>
    <s v="0060"/>
    <s v="R1"/>
    <s v="10-60"/>
    <x v="0"/>
    <x v="0"/>
    <n v="10719"/>
    <x v="0"/>
  </r>
  <r>
    <s v="13575621865"/>
    <s v="25174INV01AD"/>
    <s v="FA"/>
    <s v="R4"/>
    <d v="2025-06-23T00:00:00"/>
    <s v=""/>
    <s v="3106"/>
    <x v="1"/>
    <s v="10514"/>
    <s v="0"/>
    <n v="-14.31"/>
    <s v=""/>
    <n v="-14.31"/>
    <s v="USD"/>
    <s v="O1"/>
    <s v="USMO6561323370"/>
    <s v="1357562186510514"/>
    <s v=""/>
    <s v="BATCH_ID"/>
    <d v="2025-06-23T00:00:00"/>
    <d v="2025-06-24T00:00:00"/>
    <n v="0"/>
    <s v=""/>
    <s v=""/>
    <s v="3101653605"/>
    <s v="200012835589"/>
    <s v="0010"/>
    <s v="0060"/>
    <s v="R1"/>
    <s v="10-60"/>
    <x v="0"/>
    <x v="1"/>
    <n v="10514"/>
    <x v="1"/>
  </r>
  <r>
    <s v="13575621865"/>
    <s v="25174INV01AD"/>
    <s v="FA"/>
    <s v="R4"/>
    <d v="2025-06-23T00:00:00"/>
    <s v=""/>
    <s v="3106"/>
    <x v="0"/>
    <s v="10469"/>
    <s v="0"/>
    <n v="-9.01"/>
    <s v=""/>
    <n v="-9.01"/>
    <s v="USD"/>
    <s v="O1"/>
    <s v="USMO6561323370"/>
    <s v="1357562186510469"/>
    <s v=""/>
    <s v="BATCH_ID"/>
    <d v="2025-06-23T00:00:00"/>
    <d v="2025-06-24T00:00:00"/>
    <n v="0"/>
    <s v=""/>
    <s v=""/>
    <s v="3101653508"/>
    <s v="200012835589"/>
    <s v="0010"/>
    <s v="0060"/>
    <s v="R1"/>
    <s v="10-60"/>
    <x v="0"/>
    <x v="0"/>
    <n v="10469"/>
    <x v="2"/>
  </r>
  <r>
    <s v="13575621915"/>
    <s v="25174INV01A4"/>
    <s v="FA"/>
    <s v="R4"/>
    <d v="2025-06-23T00:00:00"/>
    <s v=""/>
    <s v="3106"/>
    <x v="0"/>
    <s v="10719"/>
    <s v="0"/>
    <n v="-5"/>
    <s v=""/>
    <n v="-5"/>
    <s v="USD"/>
    <s v="O1"/>
    <s v="USMO6560524780"/>
    <s v="1357562191510719"/>
    <s v=""/>
    <s v="BATCH_ID"/>
    <d v="2025-06-23T00:00:00"/>
    <d v="2025-06-24T00:00:00"/>
    <n v="0"/>
    <s v=""/>
    <s v=""/>
    <s v="3101528897"/>
    <s v="200013043928"/>
    <s v="0010"/>
    <s v="0060"/>
    <s v="R1"/>
    <s v="10-60"/>
    <x v="0"/>
    <x v="0"/>
    <n v="10719"/>
    <x v="0"/>
  </r>
  <r>
    <s v="13575621948"/>
    <s v="25174INV01AD"/>
    <s v="FA"/>
    <s v="R4"/>
    <d v="2025-06-23T00:00:00"/>
    <s v=""/>
    <s v="3106"/>
    <x v="0"/>
    <s v="10719"/>
    <s v="0"/>
    <n v="-5"/>
    <s v=""/>
    <n v="-5"/>
    <s v="USD"/>
    <s v="O1"/>
    <s v="USMO6560525650"/>
    <s v="1357562194810719"/>
    <s v=""/>
    <s v="BATCH_ID"/>
    <d v="2025-06-23T00:00:00"/>
    <d v="2025-06-24T00:00:00"/>
    <n v="0"/>
    <s v=""/>
    <s v=""/>
    <s v="3101595065"/>
    <s v="200012857310"/>
    <s v="0010"/>
    <s v="0060"/>
    <s v="R1"/>
    <s v="10-60"/>
    <x v="0"/>
    <x v="0"/>
    <n v="10719"/>
    <x v="0"/>
  </r>
  <r>
    <s v="13575622412"/>
    <s v="25174INV01AQ"/>
    <s v="FA"/>
    <s v="R4"/>
    <d v="2025-06-23T00:00:00"/>
    <s v=""/>
    <s v="3106"/>
    <x v="0"/>
    <s v="10469"/>
    <s v="0"/>
    <n v="-5"/>
    <s v=""/>
    <n v="-5"/>
    <s v="USD"/>
    <s v="O1"/>
    <s v="USMO6561323240"/>
    <s v="1357562241210469"/>
    <s v=""/>
    <s v="BATCH_ID"/>
    <d v="2025-06-23T00:00:00"/>
    <d v="2025-06-24T00:00:00"/>
    <n v="0"/>
    <s v=""/>
    <s v=""/>
    <s v="3102238837"/>
    <s v="200016005445"/>
    <s v="0010"/>
    <s v="0060"/>
    <s v="R1"/>
    <s v="10-60"/>
    <x v="0"/>
    <x v="0"/>
    <n v="10469"/>
    <x v="2"/>
  </r>
  <r>
    <s v="13575622412"/>
    <s v="25174INV01AQ"/>
    <s v="FA"/>
    <s v="R4"/>
    <d v="2025-06-23T00:00:00"/>
    <s v=""/>
    <s v="3106"/>
    <x v="1"/>
    <s v="10514"/>
    <s v="0"/>
    <n v="-5.7"/>
    <s v=""/>
    <n v="-5.7"/>
    <s v="USD"/>
    <s v="O1"/>
    <s v="USMO6561323240"/>
    <s v="1357562241210514"/>
    <s v=""/>
    <s v="BATCH_ID"/>
    <d v="2025-06-23T00:00:00"/>
    <d v="2025-06-24T00:00:00"/>
    <n v="0"/>
    <s v=""/>
    <s v=""/>
    <s v="3102238838"/>
    <s v="200016005445"/>
    <s v="0010"/>
    <s v="0060"/>
    <s v="R1"/>
    <s v="10-60"/>
    <x v="0"/>
    <x v="1"/>
    <n v="10514"/>
    <x v="1"/>
  </r>
  <r>
    <s v="13575622455"/>
    <s v="25174INV01AQ"/>
    <s v="FA"/>
    <s v="R4"/>
    <d v="2025-06-23T00:00:00"/>
    <s v=""/>
    <s v="3106"/>
    <x v="0"/>
    <s v="10719"/>
    <s v="0"/>
    <n v="-5"/>
    <s v=""/>
    <n v="-5"/>
    <s v="USD"/>
    <s v="O1"/>
    <s v="USMO6560500000"/>
    <s v="1357562245510719"/>
    <s v=""/>
    <s v="BATCH_ID"/>
    <d v="2025-06-23T00:00:00"/>
    <d v="2025-06-24T00:00:00"/>
    <n v="0"/>
    <s v=""/>
    <s v=""/>
    <s v="3102237787"/>
    <s v="200016000172"/>
    <s v="0010"/>
    <s v="0060"/>
    <s v="R1"/>
    <s v="10-60"/>
    <x v="0"/>
    <x v="0"/>
    <n v="10719"/>
    <x v="0"/>
  </r>
  <r>
    <s v="13575623772"/>
    <s v="25175INV01BG"/>
    <s v="FA"/>
    <s v="R4"/>
    <d v="2025-06-24T00:00:00"/>
    <s v=""/>
    <s v="3106"/>
    <x v="0"/>
    <s v="10719"/>
    <s v="0"/>
    <n v="-5"/>
    <s v=""/>
    <n v="-5"/>
    <s v="USD"/>
    <s v="O1"/>
    <s v="USMO6560517040"/>
    <s v="1357562377210719"/>
    <s v=""/>
    <s v="BATCH_ID"/>
    <d v="2025-06-24T00:00:00"/>
    <d v="2025-06-25T00:00:00"/>
    <n v="0"/>
    <s v=""/>
    <s v=""/>
    <s v="3101677738"/>
    <s v="200011356538"/>
    <s v="0010"/>
    <s v="0060"/>
    <s v="R1"/>
    <s v="10-60"/>
    <x v="0"/>
    <x v="0"/>
    <n v="10719"/>
    <x v="0"/>
  </r>
  <r>
    <s v="13575623801"/>
    <s v="25175INV01AI"/>
    <s v="FA"/>
    <s v="R4"/>
    <d v="2025-06-24T00:00:00"/>
    <s v=""/>
    <s v="3106"/>
    <x v="0"/>
    <s v="10719"/>
    <s v="0"/>
    <n v="-11.78"/>
    <s v=""/>
    <n v="-11.78"/>
    <s v="USD"/>
    <s v="O1"/>
    <s v="USMO6560515420"/>
    <s v="1357562380110719"/>
    <s v=""/>
    <s v="BATCH_ID"/>
    <d v="2025-06-24T00:00:00"/>
    <d v="2025-06-25T00:00:00"/>
    <n v="0"/>
    <s v=""/>
    <s v=""/>
    <s v="3101594222"/>
    <s v="200012015323"/>
    <s v="0010"/>
    <s v="0060"/>
    <s v="R1"/>
    <s v="10-60"/>
    <x v="0"/>
    <x v="0"/>
    <n v="10719"/>
    <x v="0"/>
  </r>
  <r>
    <s v="13575623852"/>
    <s v="25175INV01BG"/>
    <s v="FA"/>
    <s v="R4"/>
    <d v="2025-06-24T00:00:00"/>
    <s v=""/>
    <s v="3106"/>
    <x v="0"/>
    <s v="10719"/>
    <s v="0"/>
    <n v="-8.7899999999999991"/>
    <s v=""/>
    <n v="-8.7899999999999991"/>
    <s v="USD"/>
    <s v="O1"/>
    <s v="USMO6560521450"/>
    <s v="1357562385210719"/>
    <s v=""/>
    <s v="BATCH_ID"/>
    <d v="2025-06-24T00:00:00"/>
    <d v="2025-06-25T00:00:00"/>
    <n v="0"/>
    <s v=""/>
    <s v=""/>
    <s v="3101705107"/>
    <s v="200011363880"/>
    <s v="0010"/>
    <s v="0060"/>
    <s v="C1"/>
    <s v="10-60"/>
    <x v="0"/>
    <x v="0"/>
    <n v="10719"/>
    <x v="0"/>
  </r>
  <r>
    <s v="13575623916"/>
    <s v="25175INV01AI"/>
    <s v="FA"/>
    <s v="R4"/>
    <d v="2025-06-24T00:00:00"/>
    <s v=""/>
    <s v="3106"/>
    <x v="0"/>
    <s v="10719"/>
    <s v="0"/>
    <n v="-7.82"/>
    <s v=""/>
    <n v="-7.82"/>
    <s v="USD"/>
    <s v="O1"/>
    <s v="USMO6560526670"/>
    <s v="1357562391610719"/>
    <s v=""/>
    <s v="BATCH_ID"/>
    <d v="2025-06-24T00:00:00"/>
    <d v="2025-06-25T00:00:00"/>
    <n v="0"/>
    <s v=""/>
    <s v=""/>
    <s v="3101495597"/>
    <s v="200012005035"/>
    <s v="0010"/>
    <s v="0060"/>
    <s v="R1"/>
    <s v="10-60"/>
    <x v="0"/>
    <x v="0"/>
    <n v="10719"/>
    <x v="0"/>
  </r>
  <r>
    <s v="13575624156"/>
    <s v="25175INV01AI"/>
    <s v="FA"/>
    <s v="R4"/>
    <d v="2025-06-24T00:00:00"/>
    <s v=""/>
    <s v="3106"/>
    <x v="0"/>
    <s v="10719"/>
    <s v="0"/>
    <n v="-5"/>
    <s v=""/>
    <n v="-5"/>
    <s v="USD"/>
    <s v="O1"/>
    <s v="USMO6560515080"/>
    <s v="1357562415610719"/>
    <s v=""/>
    <s v="BATCH_ID"/>
    <d v="2025-06-24T00:00:00"/>
    <d v="2025-06-25T00:00:00"/>
    <n v="0"/>
    <s v=""/>
    <s v=""/>
    <s v="3101642036"/>
    <s v="200014181149"/>
    <s v="0010"/>
    <s v="0060"/>
    <s v="R1"/>
    <s v="10-60"/>
    <x v="0"/>
    <x v="0"/>
    <n v="10719"/>
    <x v="0"/>
  </r>
  <r>
    <s v="13575624383"/>
    <s v="25175INV01BG"/>
    <s v="FA"/>
    <s v="R4"/>
    <d v="2025-06-24T00:00:00"/>
    <s v=""/>
    <s v="3106"/>
    <x v="0"/>
    <s v="10719"/>
    <s v="0"/>
    <n v="-5"/>
    <s v=""/>
    <n v="-5"/>
    <s v="USD"/>
    <s v="O1"/>
    <s v="USMO6560517030"/>
    <s v="1357562438310719"/>
    <s v=""/>
    <s v="BATCH_ID"/>
    <d v="2025-06-24T00:00:00"/>
    <d v="2025-06-25T00:00:00"/>
    <n v="0"/>
    <s v=""/>
    <s v=""/>
    <s v="3102238547"/>
    <s v="200016002517"/>
    <s v="0010"/>
    <s v="0060"/>
    <s v="R1"/>
    <s v="10-60"/>
    <x v="0"/>
    <x v="0"/>
    <n v="10719"/>
    <x v="0"/>
  </r>
  <r>
    <s v="13575625105"/>
    <s v="25176INV01AO"/>
    <s v="FA"/>
    <s v="R4"/>
    <d v="2025-06-25T00:00:00"/>
    <s v=""/>
    <s v="3106"/>
    <x v="0"/>
    <s v="10719"/>
    <s v="0"/>
    <n v="-5.08"/>
    <s v=""/>
    <n v="-5.08"/>
    <s v="USD"/>
    <s v="O1"/>
    <s v="USMO6485491420"/>
    <s v="1357562510510719"/>
    <s v=""/>
    <s v="BATCH_ID"/>
    <d v="2025-06-25T00:00:00"/>
    <d v="2025-06-26T00:00:00"/>
    <n v="0"/>
    <s v=""/>
    <s v=""/>
    <s v="3101559435"/>
    <s v="200012781536"/>
    <s v="0010"/>
    <s v="0060"/>
    <s v="C1"/>
    <s v="10-60"/>
    <x v="0"/>
    <x v="0"/>
    <n v="10719"/>
    <x v="0"/>
  </r>
  <r>
    <s v="13575625143"/>
    <s v="25176INV01AO"/>
    <s v="FA"/>
    <s v="R4"/>
    <d v="2025-06-25T00:00:00"/>
    <s v=""/>
    <s v="3106"/>
    <x v="0"/>
    <s v="10719"/>
    <s v="0"/>
    <n v="-5"/>
    <s v=""/>
    <n v="-5"/>
    <s v="USD"/>
    <s v="O1"/>
    <s v="USMO6485491200"/>
    <s v="1357562514310719"/>
    <s v=""/>
    <s v="BATCH_ID"/>
    <d v="2025-06-25T00:00:00"/>
    <d v="2025-06-26T00:00:00"/>
    <n v="0"/>
    <s v=""/>
    <s v=""/>
    <s v="3101523592"/>
    <s v="200014641753"/>
    <s v="0010"/>
    <s v="0060"/>
    <s v="R1"/>
    <s v="10-60"/>
    <x v="0"/>
    <x v="0"/>
    <n v="10719"/>
    <x v="0"/>
  </r>
  <r>
    <s v="13575625149"/>
    <s v="25176INV01AO"/>
    <s v="FA"/>
    <s v="R4"/>
    <d v="2025-06-25T00:00:00"/>
    <s v=""/>
    <s v="3106"/>
    <x v="0"/>
    <s v="10719"/>
    <s v="0"/>
    <n v="-7.62"/>
    <s v=""/>
    <n v="-7.62"/>
    <s v="USD"/>
    <s v="O1"/>
    <s v="USMO6485492000"/>
    <s v="1357562514910719"/>
    <s v=""/>
    <s v="BATCH_ID"/>
    <d v="2025-06-25T00:00:00"/>
    <d v="2025-06-26T00:00:00"/>
    <n v="0"/>
    <s v=""/>
    <s v=""/>
    <s v="3101669034"/>
    <s v="200014613935"/>
    <s v="0010"/>
    <s v="0060"/>
    <s v="R1"/>
    <s v="10-60"/>
    <x v="0"/>
    <x v="0"/>
    <n v="10719"/>
    <x v="0"/>
  </r>
  <r>
    <s v="13575625926"/>
    <s v="25178INV01AN"/>
    <s v="FA"/>
    <s v="R4"/>
    <d v="2025-06-27T00:00:00"/>
    <s v=""/>
    <s v="3106"/>
    <x v="0"/>
    <s v="10719"/>
    <s v="0"/>
    <n v="-8.0399999999999991"/>
    <s v=""/>
    <n v="-8.0399999999999991"/>
    <s v="USD"/>
    <s v="O1"/>
    <s v="USMO6571482621"/>
    <s v="1357562592610719"/>
    <s v=""/>
    <s v="BATCH_ID"/>
    <d v="2025-06-27T00:00:00"/>
    <d v="2025-06-30T00:00:00"/>
    <n v="0"/>
    <s v=""/>
    <s v=""/>
    <s v="3101659422"/>
    <s v="200012333817"/>
    <s v="0010"/>
    <s v="0060"/>
    <s v="R1"/>
    <s v="10-60"/>
    <x v="0"/>
    <x v="0"/>
    <n v="10719"/>
    <x v="0"/>
  </r>
  <r>
    <s v="13575626079"/>
    <s v="25178INV01AC"/>
    <s v="FA"/>
    <s v="R4"/>
    <d v="2025-06-27T00:00:00"/>
    <s v=""/>
    <s v="3106"/>
    <x v="0"/>
    <s v="10719"/>
    <s v="0"/>
    <n v="-5.4"/>
    <s v=""/>
    <n v="-5.4"/>
    <s v="USD"/>
    <s v="O1"/>
    <s v="USMO6560520670"/>
    <s v="1357562607910719"/>
    <s v=""/>
    <s v="BATCH_ID"/>
    <d v="2025-06-27T00:00:00"/>
    <d v="2025-06-30T00:00:00"/>
    <n v="0"/>
    <s v=""/>
    <s v=""/>
    <s v="3101619884"/>
    <s v="200012855975"/>
    <s v="0010"/>
    <s v="0060"/>
    <s v="R1"/>
    <s v="10-60"/>
    <x v="0"/>
    <x v="0"/>
    <n v="10719"/>
    <x v="0"/>
  </r>
  <r>
    <s v="13575626188"/>
    <s v="25178INV01AN"/>
    <s v="FA"/>
    <s v="R4"/>
    <d v="2025-06-27T00:00:00"/>
    <s v=""/>
    <s v="3106"/>
    <x v="1"/>
    <s v="10514"/>
    <s v="0"/>
    <n v="-5"/>
    <s v=""/>
    <n v="-5"/>
    <s v="USD"/>
    <s v="O1"/>
    <s v="USMO6561325810"/>
    <s v="1357562618810514"/>
    <s v=""/>
    <s v="BATCH_ID"/>
    <d v="2025-06-27T00:00:00"/>
    <d v="2025-06-30T00:00:00"/>
    <n v="0"/>
    <s v=""/>
    <s v=""/>
    <s v="3101528402"/>
    <s v="200013765975"/>
    <s v="0010"/>
    <s v="0060"/>
    <s v="R1"/>
    <s v="10-60"/>
    <x v="0"/>
    <x v="1"/>
    <n v="10514"/>
    <x v="1"/>
  </r>
  <r>
    <s v="13575626188"/>
    <s v="25178INV01AN"/>
    <s v="FA"/>
    <s v="R4"/>
    <d v="2025-06-27T00:00:00"/>
    <s v=""/>
    <s v="3106"/>
    <x v="0"/>
    <s v="10469"/>
    <s v="0"/>
    <n v="-5"/>
    <s v=""/>
    <n v="-5"/>
    <s v="USD"/>
    <s v="O1"/>
    <s v="USMO6561325810"/>
    <s v="1357562618810469"/>
    <s v=""/>
    <s v="BATCH_ID"/>
    <d v="2025-06-27T00:00:00"/>
    <d v="2025-06-30T00:00:00"/>
    <n v="0"/>
    <s v=""/>
    <s v=""/>
    <s v="3101528211"/>
    <s v="200013765975"/>
    <s v="0010"/>
    <s v="0060"/>
    <s v="R1"/>
    <s v="10-60"/>
    <x v="0"/>
    <x v="0"/>
    <n v="10469"/>
    <x v="2"/>
  </r>
  <r>
    <s v="13575626272"/>
    <s v="25178INV01AC"/>
    <s v="FA"/>
    <s v="R4"/>
    <d v="2025-06-27T00:00:00"/>
    <s v=""/>
    <s v="3106"/>
    <x v="0"/>
    <s v="10719"/>
    <s v="0"/>
    <n v="-47"/>
    <s v=""/>
    <n v="-47"/>
    <s v="USD"/>
    <s v="O1"/>
    <s v="USMO6570592290"/>
    <s v="1357562627210719"/>
    <s v=""/>
    <s v="BATCH_ID"/>
    <d v="2025-06-27T00:00:00"/>
    <d v="2025-06-30T00:00:00"/>
    <n v="0"/>
    <s v=""/>
    <s v=""/>
    <s v="3102015891"/>
    <s v="200014921874"/>
    <s v="0010"/>
    <s v="0060"/>
    <s v="R1"/>
    <s v="10-60"/>
    <x v="0"/>
    <x v="0"/>
    <n v="10719"/>
    <x v="0"/>
  </r>
  <r>
    <s v="13575626276"/>
    <s v="25178INV01AC"/>
    <s v="FA"/>
    <s v="R4"/>
    <d v="2025-06-27T00:00:00"/>
    <s v=""/>
    <s v="3106"/>
    <x v="0"/>
    <s v="10469"/>
    <s v="0"/>
    <n v="-5"/>
    <s v=""/>
    <n v="-5"/>
    <s v="USD"/>
    <s v="O1"/>
    <s v="USMO6561321050"/>
    <s v="1357562627610469"/>
    <s v=""/>
    <s v="BATCH_ID"/>
    <d v="2025-06-27T00:00:00"/>
    <d v="2025-06-30T00:00:00"/>
    <n v="0"/>
    <s v=""/>
    <s v=""/>
    <s v="3102020888"/>
    <s v="200014949495"/>
    <s v="0010"/>
    <s v="0060"/>
    <s v="R1"/>
    <s v="10-60"/>
    <x v="0"/>
    <x v="0"/>
    <n v="10469"/>
    <x v="2"/>
  </r>
  <r>
    <s v="13575626276"/>
    <s v="25178INV01AC"/>
    <s v="FA"/>
    <s v="R4"/>
    <d v="2025-06-27T00:00:00"/>
    <s v=""/>
    <s v="3106"/>
    <x v="1"/>
    <s v="10514"/>
    <s v="0"/>
    <n v="-5"/>
    <s v=""/>
    <n v="-5"/>
    <s v="USD"/>
    <s v="O1"/>
    <s v="USMO6561321050"/>
    <s v="1357562627610514"/>
    <s v=""/>
    <s v="BATCH_ID"/>
    <d v="2025-06-27T00:00:00"/>
    <d v="2025-06-30T00:00:00"/>
    <n v="0"/>
    <s v=""/>
    <s v=""/>
    <s v="3102020889"/>
    <s v="200014949495"/>
    <s v="0010"/>
    <s v="0060"/>
    <s v="R1"/>
    <s v="10-60"/>
    <x v="0"/>
    <x v="1"/>
    <n v="10514"/>
    <x v="1"/>
  </r>
  <r>
    <s v="13575626377"/>
    <s v="25178INV01AC"/>
    <s v="FA"/>
    <s v="R4"/>
    <d v="2025-06-27T00:00:00"/>
    <s v=""/>
    <s v="3106"/>
    <x v="0"/>
    <s v="10719"/>
    <s v="0"/>
    <n v="-10.59"/>
    <s v=""/>
    <n v="-10.59"/>
    <s v="USD"/>
    <s v="O1"/>
    <s v="USMO6570592350"/>
    <s v="1357562637710719"/>
    <s v=""/>
    <s v="BATCH_ID"/>
    <d v="2025-06-27T00:00:00"/>
    <d v="2025-06-30T00:00:00"/>
    <n v="0"/>
    <s v=""/>
    <s v=""/>
    <s v="3102022210"/>
    <s v="200014947952"/>
    <s v="0010"/>
    <s v="0060"/>
    <s v="R1"/>
    <s v="10-60"/>
    <x v="0"/>
    <x v="0"/>
    <n v="10719"/>
    <x v="0"/>
  </r>
  <r>
    <s v="13575626817"/>
    <s v="25181INV01AC"/>
    <s v="FA"/>
    <s v="R4"/>
    <d v="2025-06-30T00:00:00"/>
    <s v=""/>
    <s v="3106"/>
    <x v="0"/>
    <s v="10719"/>
    <s v="0"/>
    <n v="-5"/>
    <s v=""/>
    <n v="-5"/>
    <s v="USD"/>
    <s v="O1"/>
    <s v="USMO6560521260"/>
    <s v="1357562681710719"/>
    <s v=""/>
    <s v="BATCH_ID"/>
    <d v="2025-06-30T00:00:00"/>
    <d v="2025-07-01T00:00:00"/>
    <n v="0"/>
    <s v=""/>
    <s v=""/>
    <s v="3101726527"/>
    <s v="200013131236"/>
    <s v="0010"/>
    <s v="0060"/>
    <s v="R1"/>
    <s v="10-60"/>
    <x v="0"/>
    <x v="0"/>
    <n v="10719"/>
    <x v="0"/>
  </r>
  <r>
    <s v="13670628187"/>
    <s v="25153INV01AG"/>
    <s v="FA"/>
    <s v="R4"/>
    <d v="2025-06-02T00:00:00"/>
    <s v=""/>
    <s v="3106"/>
    <x v="1"/>
    <s v="10720"/>
    <s v="0"/>
    <n v="-5"/>
    <s v=""/>
    <n v="-5"/>
    <s v="USD"/>
    <s v="O1"/>
    <s v="USMO6375541610"/>
    <s v="1367062818710720"/>
    <s v=""/>
    <s v="BATCH_ID"/>
    <d v="2025-06-02T00:00:00"/>
    <d v="2025-06-03T00:00:00"/>
    <n v="0"/>
    <s v=""/>
    <s v=""/>
    <s v="3102040087"/>
    <s v="200015035369"/>
    <s v="0010"/>
    <s v="0060"/>
    <s v="R1"/>
    <s v="10-60"/>
    <x v="0"/>
    <x v="1"/>
    <n v="10720"/>
    <x v="3"/>
  </r>
  <r>
    <s v="13670628786"/>
    <s v="25154COCH2AJ"/>
    <s v="FA"/>
    <s v="R4"/>
    <d v="2025-06-03T00:00:00"/>
    <s v="48050449350"/>
    <s v="3106"/>
    <x v="0"/>
    <s v="10719"/>
    <s v="0"/>
    <n v="-5"/>
    <s v=""/>
    <n v="-5"/>
    <s v="USD"/>
    <s v="O1"/>
    <s v="USMO6560517610"/>
    <s v="1367062878610719"/>
    <s v=""/>
    <s v="FF_MD_07"/>
    <d v="2025-06-03T00:00:00"/>
    <d v="2025-06-05T00:00:00"/>
    <n v="0"/>
    <s v=""/>
    <s v=""/>
    <s v="3101516438"/>
    <s v="200014598144"/>
    <s v="0010"/>
    <s v="0060"/>
    <s v="R1"/>
    <s v="10-60"/>
    <x v="0"/>
    <x v="0"/>
    <n v="10719"/>
    <x v="0"/>
  </r>
  <r>
    <s v="13670631563"/>
    <s v="25154INV01A9"/>
    <s v="FA"/>
    <s v="R4"/>
    <d v="2025-06-03T00:00:00"/>
    <s v=""/>
    <s v="3106"/>
    <x v="0"/>
    <s v="10719"/>
    <s v="0"/>
    <n v="-5"/>
    <s v=""/>
    <n v="-5"/>
    <s v="USD"/>
    <s v="O1"/>
    <s v="USMO6571471901"/>
    <s v="1367063156310719"/>
    <s v=""/>
    <s v="BATCH_ID"/>
    <d v="2025-06-03T00:00:00"/>
    <d v="2025-06-04T00:00:00"/>
    <n v="0"/>
    <s v=""/>
    <s v=""/>
    <s v="3101642561"/>
    <s v="200013432360"/>
    <s v="0010"/>
    <s v="0060"/>
    <s v="R1"/>
    <s v="10-60"/>
    <x v="0"/>
    <x v="0"/>
    <n v="10719"/>
    <x v="0"/>
  </r>
  <r>
    <s v="13670631607"/>
    <s v="25154INV01A9"/>
    <s v="FA"/>
    <s v="R4"/>
    <d v="2025-06-03T00:00:00"/>
    <s v=""/>
    <s v="3106"/>
    <x v="0"/>
    <s v="10719"/>
    <s v="0"/>
    <n v="-5.67"/>
    <s v=""/>
    <n v="-5.67"/>
    <s v="USD"/>
    <s v="O1"/>
    <s v="USMO6307720670"/>
    <s v="1367063160710719"/>
    <s v=""/>
    <s v="BATCH_ID"/>
    <d v="2025-06-03T00:00:00"/>
    <d v="2025-06-04T00:00:00"/>
    <n v="0"/>
    <s v=""/>
    <s v=""/>
    <s v="3101663007"/>
    <s v="200013483967"/>
    <s v="0010"/>
    <s v="0060"/>
    <s v="R1"/>
    <s v="10-60"/>
    <x v="0"/>
    <x v="0"/>
    <n v="10719"/>
    <x v="0"/>
  </r>
  <r>
    <s v="13670631617"/>
    <s v="25154INV01A9"/>
    <s v="FA"/>
    <s v="R4"/>
    <d v="2025-06-03T00:00:00"/>
    <s v=""/>
    <s v="3106"/>
    <x v="0"/>
    <s v="10719"/>
    <s v="0"/>
    <n v="-5"/>
    <s v=""/>
    <n v="-5"/>
    <s v="USD"/>
    <s v="O1"/>
    <s v="USMO6571471391"/>
    <s v="1367063161710719"/>
    <s v=""/>
    <s v="BATCH_ID"/>
    <d v="2025-06-03T00:00:00"/>
    <d v="2025-06-04T00:00:00"/>
    <n v="0"/>
    <s v=""/>
    <s v=""/>
    <s v="3101549244"/>
    <s v="200013531815"/>
    <s v="0010"/>
    <s v="0060"/>
    <s v="R1"/>
    <s v="10-60"/>
    <x v="0"/>
    <x v="0"/>
    <n v="10719"/>
    <x v="0"/>
  </r>
  <r>
    <s v="13670631692"/>
    <s v="25154INV01A9"/>
    <s v="FA"/>
    <s v="R4"/>
    <d v="2025-06-03T00:00:00"/>
    <s v=""/>
    <s v="3106"/>
    <x v="0"/>
    <s v="10719"/>
    <s v="0"/>
    <n v="-5"/>
    <s v=""/>
    <n v="-5"/>
    <s v="USD"/>
    <s v="O1"/>
    <s v="USMO6571471431"/>
    <s v="1367063169210719"/>
    <s v=""/>
    <s v="BATCH_ID"/>
    <d v="2025-06-03T00:00:00"/>
    <d v="2025-06-04T00:00:00"/>
    <n v="0"/>
    <s v=""/>
    <s v=""/>
    <s v="3101524675"/>
    <s v="200013554825"/>
    <s v="0010"/>
    <s v="0060"/>
    <s v="R1"/>
    <s v="10-60"/>
    <x v="0"/>
    <x v="0"/>
    <n v="10719"/>
    <x v="0"/>
  </r>
  <r>
    <s v="13670631698"/>
    <s v="25154INV01A9"/>
    <s v="FA"/>
    <s v="R4"/>
    <d v="2025-06-03T00:00:00"/>
    <s v=""/>
    <s v="3106"/>
    <x v="0"/>
    <s v="10719"/>
    <s v="0"/>
    <n v="-5"/>
    <s v=""/>
    <n v="-5"/>
    <s v="USD"/>
    <s v="O1"/>
    <s v="USMO6390121701"/>
    <s v="1367063169810719"/>
    <s v=""/>
    <s v="BATCH_ID"/>
    <d v="2025-06-03T00:00:00"/>
    <d v="2025-06-04T00:00:00"/>
    <n v="0"/>
    <s v=""/>
    <s v=""/>
    <s v="3101695594"/>
    <s v="200013553645"/>
    <s v="0010"/>
    <s v="0060"/>
    <s v="R1"/>
    <s v="10-60"/>
    <x v="0"/>
    <x v="0"/>
    <n v="10719"/>
    <x v="0"/>
  </r>
  <r>
    <s v="13670631731"/>
    <s v="25154INV01A9"/>
    <s v="FA"/>
    <s v="R4"/>
    <d v="2025-06-03T00:00:00"/>
    <s v=""/>
    <s v="3106"/>
    <x v="0"/>
    <s v="10719"/>
    <s v="0"/>
    <n v="-5"/>
    <s v=""/>
    <n v="-5"/>
    <s v="USD"/>
    <s v="O1"/>
    <s v="USMO6307721070"/>
    <s v="1367063173110719"/>
    <s v=""/>
    <s v="BATCH_ID"/>
    <d v="2025-06-03T00:00:00"/>
    <d v="2025-06-04T00:00:00"/>
    <n v="0"/>
    <s v=""/>
    <s v=""/>
    <s v="3101668860"/>
    <s v="200013588336"/>
    <s v="0010"/>
    <s v="0060"/>
    <s v="R1"/>
    <s v="10-60"/>
    <x v="0"/>
    <x v="0"/>
    <n v="10719"/>
    <x v="0"/>
  </r>
  <r>
    <s v="13670631811"/>
    <s v="25154INV01AA"/>
    <s v="FA"/>
    <s v="R4"/>
    <d v="2025-06-03T00:00:00"/>
    <s v=""/>
    <s v="3106"/>
    <x v="0"/>
    <s v="10719"/>
    <s v="0"/>
    <n v="-5"/>
    <s v=""/>
    <n v="-5"/>
    <s v="USD"/>
    <s v="O1"/>
    <s v="USMO6307720290"/>
    <s v="1367063181110719"/>
    <s v=""/>
    <s v="BATCH_ID"/>
    <d v="2025-06-03T00:00:00"/>
    <d v="2025-06-04T00:00:00"/>
    <n v="0"/>
    <s v=""/>
    <s v=""/>
    <s v="3102104054"/>
    <s v="200015345792"/>
    <s v="0010"/>
    <s v="0060"/>
    <s v="R1"/>
    <s v="10-60"/>
    <x v="0"/>
    <x v="0"/>
    <n v="10719"/>
    <x v="0"/>
  </r>
  <r>
    <s v="13670631885"/>
    <s v="25154INV01A9"/>
    <s v="FA"/>
    <s v="R4"/>
    <d v="2025-06-03T00:00:00"/>
    <s v=""/>
    <s v="3106"/>
    <x v="0"/>
    <s v="10719"/>
    <s v="0"/>
    <n v="-7.13"/>
    <s v=""/>
    <n v="-7.13"/>
    <s v="USD"/>
    <s v="O1"/>
    <s v="USMO6560512130"/>
    <s v="1367063188510719"/>
    <s v=""/>
    <s v="BATCH_ID"/>
    <d v="2025-06-03T00:00:00"/>
    <d v="2025-06-04T00:00:00"/>
    <n v="0"/>
    <s v=""/>
    <s v=""/>
    <s v="3102162653"/>
    <s v="200015634328"/>
    <s v="0010"/>
    <s v="0060"/>
    <s v="R1"/>
    <s v="10-60"/>
    <x v="0"/>
    <x v="0"/>
    <n v="10719"/>
    <x v="0"/>
  </r>
  <r>
    <s v="13670631918"/>
    <s v="25154INV01A9"/>
    <s v="FA"/>
    <s v="R4"/>
    <d v="2025-06-03T00:00:00"/>
    <s v=""/>
    <s v="3106"/>
    <x v="0"/>
    <s v="10719"/>
    <s v="0"/>
    <n v="-5"/>
    <s v=""/>
    <n v="-5"/>
    <s v="USD"/>
    <s v="O1"/>
    <s v="USMO6560521160"/>
    <s v="1367063191810719"/>
    <s v=""/>
    <s v="BATCH_ID"/>
    <d v="2025-06-03T00:00:00"/>
    <d v="2025-06-04T00:00:00"/>
    <n v="0"/>
    <s v=""/>
    <s v=""/>
    <s v="3102164423"/>
    <s v="200015643121"/>
    <s v="0010"/>
    <s v="0060"/>
    <s v="R1"/>
    <s v="10-60"/>
    <x v="0"/>
    <x v="0"/>
    <n v="10719"/>
    <x v="0"/>
  </r>
  <r>
    <s v="13670631994"/>
    <s v="25154INV01A5"/>
    <s v="FA"/>
    <s v="R4"/>
    <d v="2025-06-03T00:00:00"/>
    <s v=""/>
    <s v="3106"/>
    <x v="0"/>
    <s v="10719"/>
    <s v="0"/>
    <n v="-5"/>
    <s v=""/>
    <n v="-5"/>
    <s v="USD"/>
    <s v="O1"/>
    <s v="USMO6560513080"/>
    <s v="1367063199410719"/>
    <s v=""/>
    <s v="BATCH_ID"/>
    <d v="2025-06-03T00:00:00"/>
    <d v="2025-06-04T00:00:00"/>
    <n v="0"/>
    <s v=""/>
    <s v=""/>
    <s v="3102301418"/>
    <s v="200016323426"/>
    <s v="0010"/>
    <s v="0060"/>
    <s v="R1"/>
    <s v="10-60"/>
    <x v="0"/>
    <x v="0"/>
    <n v="10719"/>
    <x v="0"/>
  </r>
  <r>
    <s v="13670633470"/>
    <s v="25161INV01AA"/>
    <s v="FA"/>
    <s v="R4"/>
    <d v="2025-06-10T00:00:00"/>
    <s v=""/>
    <s v="3106"/>
    <x v="1"/>
    <s v="10514"/>
    <s v="0"/>
    <n v="-5"/>
    <s v=""/>
    <n v="-5"/>
    <s v="USD"/>
    <s v="O1"/>
    <s v="USMO6561316650"/>
    <s v="1367063347010514"/>
    <s v=""/>
    <s v="BATCH_ID"/>
    <d v="2025-06-10T00:00:00"/>
    <d v="2025-06-11T00:00:00"/>
    <n v="0"/>
    <s v=""/>
    <s v=""/>
    <s v="3102095349"/>
    <s v="200015303338"/>
    <s v="0010"/>
    <s v="0060"/>
    <s v="R1"/>
    <s v="10-60"/>
    <x v="0"/>
    <x v="1"/>
    <n v="10514"/>
    <x v="1"/>
  </r>
  <r>
    <s v="13670633470"/>
    <s v="25161INV01AA"/>
    <s v="FA"/>
    <s v="R4"/>
    <d v="2025-06-10T00:00:00"/>
    <s v=""/>
    <s v="3106"/>
    <x v="0"/>
    <s v="10469"/>
    <s v="0"/>
    <n v="-5"/>
    <s v=""/>
    <n v="-5"/>
    <s v="USD"/>
    <s v="O1"/>
    <s v="USMO6561316650"/>
    <s v="1367063347010469"/>
    <s v=""/>
    <s v="BATCH_ID"/>
    <d v="2025-06-10T00:00:00"/>
    <d v="2025-06-11T00:00:00"/>
    <n v="0"/>
    <s v=""/>
    <s v=""/>
    <s v="3102095348"/>
    <s v="200015303338"/>
    <s v="0010"/>
    <s v="0060"/>
    <s v="R1"/>
    <s v="10-60"/>
    <x v="0"/>
    <x v="0"/>
    <n v="10469"/>
    <x v="2"/>
  </r>
  <r>
    <s v="13670633513"/>
    <s v="25161INV01AA"/>
    <s v="FA"/>
    <s v="R4"/>
    <d v="2025-06-10T00:00:00"/>
    <s v=""/>
    <s v="3106"/>
    <x v="1"/>
    <s v="10514"/>
    <s v="0"/>
    <n v="-5"/>
    <s v=""/>
    <n v="-5"/>
    <s v="USD"/>
    <s v="O1"/>
    <s v="USMO6561333440"/>
    <s v="1367063351310514"/>
    <s v=""/>
    <s v="BATCH_ID"/>
    <d v="2025-06-10T00:00:00"/>
    <d v="2025-06-11T00:00:00"/>
    <n v="0"/>
    <s v=""/>
    <s v=""/>
    <s v="3102095070"/>
    <s v="200015302223"/>
    <s v="0010"/>
    <s v="0060"/>
    <s v="R1"/>
    <s v="10-60"/>
    <x v="0"/>
    <x v="1"/>
    <n v="10514"/>
    <x v="1"/>
  </r>
  <r>
    <s v="13670633513"/>
    <s v="25161INV01AA"/>
    <s v="FA"/>
    <s v="R4"/>
    <d v="2025-06-10T00:00:00"/>
    <s v=""/>
    <s v="3106"/>
    <x v="0"/>
    <s v="10469"/>
    <s v="0"/>
    <n v="-5"/>
    <s v=""/>
    <n v="-5"/>
    <s v="USD"/>
    <s v="O1"/>
    <s v="USMO6561333440"/>
    <s v="1367063351310469"/>
    <s v=""/>
    <s v="BATCH_ID"/>
    <d v="2025-06-10T00:00:00"/>
    <d v="2025-06-11T00:00:00"/>
    <n v="0"/>
    <s v=""/>
    <s v=""/>
    <s v="3102095069"/>
    <s v="200015302223"/>
    <s v="0010"/>
    <s v="0060"/>
    <s v="R1"/>
    <s v="10-60"/>
    <x v="0"/>
    <x v="0"/>
    <n v="10469"/>
    <x v="2"/>
  </r>
  <r>
    <s v="13670633545"/>
    <s v="25161INV01AA"/>
    <s v="FA"/>
    <s v="R4"/>
    <d v="2025-06-10T00:00:00"/>
    <s v=""/>
    <s v="3106"/>
    <x v="1"/>
    <s v="10514"/>
    <s v="0"/>
    <n v="-5"/>
    <s v=""/>
    <n v="-5"/>
    <s v="USD"/>
    <s v="O1"/>
    <s v="USMO6561319150"/>
    <s v="1367063354510514"/>
    <s v=""/>
    <s v="BATCH_ID"/>
    <d v="2025-06-10T00:00:00"/>
    <d v="2025-06-11T00:00:00"/>
    <n v="0"/>
    <s v=""/>
    <s v=""/>
    <s v="3102096372"/>
    <s v="200015307586"/>
    <s v="0010"/>
    <s v="0060"/>
    <s v="R1"/>
    <s v="10-60"/>
    <x v="0"/>
    <x v="1"/>
    <n v="10514"/>
    <x v="1"/>
  </r>
  <r>
    <s v="13670633545"/>
    <s v="25161INV01AA"/>
    <s v="FA"/>
    <s v="R4"/>
    <d v="2025-06-10T00:00:00"/>
    <s v=""/>
    <s v="3106"/>
    <x v="0"/>
    <s v="10469"/>
    <s v="0"/>
    <n v="-5"/>
    <s v=""/>
    <n v="-5"/>
    <s v="USD"/>
    <s v="O1"/>
    <s v="USMO6561319150"/>
    <s v="1367063354510469"/>
    <s v=""/>
    <s v="BATCH_ID"/>
    <d v="2025-06-10T00:00:00"/>
    <d v="2025-06-11T00:00:00"/>
    <n v="0"/>
    <s v=""/>
    <s v=""/>
    <s v="3102096371"/>
    <s v="200015307586"/>
    <s v="0010"/>
    <s v="0060"/>
    <s v="R1"/>
    <s v="10-60"/>
    <x v="0"/>
    <x v="0"/>
    <n v="10469"/>
    <x v="2"/>
  </r>
  <r>
    <s v="13670633560"/>
    <s v="25161INV01AA"/>
    <s v="FA"/>
    <s v="R4"/>
    <d v="2025-06-10T00:00:00"/>
    <s v=""/>
    <s v="3106"/>
    <x v="0"/>
    <s v="10719"/>
    <s v="0"/>
    <n v="-5"/>
    <s v=""/>
    <n v="-5"/>
    <s v="USD"/>
    <s v="O1"/>
    <s v="USMO6570590500"/>
    <s v="1367063356010719"/>
    <s v=""/>
    <s v="BATCH_ID"/>
    <d v="2025-06-10T00:00:00"/>
    <d v="2025-06-11T00:00:00"/>
    <n v="0"/>
    <s v=""/>
    <s v=""/>
    <s v="3102097509"/>
    <s v="200015315035"/>
    <s v="0010"/>
    <s v="0060"/>
    <s v="R1"/>
    <s v="10-60"/>
    <x v="0"/>
    <x v="0"/>
    <n v="10719"/>
    <x v="0"/>
  </r>
  <r>
    <s v="13670633604"/>
    <s v="25161INV01AA"/>
    <s v="FA"/>
    <s v="R4"/>
    <d v="2025-06-10T00:00:00"/>
    <s v=""/>
    <s v="3106"/>
    <x v="0"/>
    <s v="10719"/>
    <s v="0"/>
    <n v="-5"/>
    <s v=""/>
    <n v="-5"/>
    <s v="USD"/>
    <s v="O1"/>
    <s v="USMO6570590030"/>
    <s v="1367063360410719"/>
    <s v=""/>
    <s v="BATCH_ID"/>
    <d v="2025-06-10T00:00:00"/>
    <d v="2025-06-11T00:00:00"/>
    <n v="0"/>
    <s v=""/>
    <s v=""/>
    <s v="3102264284"/>
    <s v="200016133916"/>
    <s v="0010"/>
    <s v="0060"/>
    <s v="R1"/>
    <s v="10-60"/>
    <x v="0"/>
    <x v="0"/>
    <n v="10719"/>
    <x v="0"/>
  </r>
  <r>
    <s v="13670633636"/>
    <s v="25161INV01AA"/>
    <s v="FA"/>
    <s v="R4"/>
    <d v="2025-06-10T00:00:00"/>
    <s v=""/>
    <s v="3106"/>
    <x v="0"/>
    <s v="10719"/>
    <s v="0"/>
    <n v="-5"/>
    <s v=""/>
    <n v="-5"/>
    <s v="USD"/>
    <s v="O1"/>
    <s v="USMO6560515270"/>
    <s v="1367063363610719"/>
    <s v=""/>
    <s v="BATCH_ID"/>
    <d v="2025-06-10T00:00:00"/>
    <d v="2025-06-11T00:00:00"/>
    <n v="0"/>
    <s v=""/>
    <s v=""/>
    <s v="3102261315"/>
    <s v="200016125144"/>
    <s v="0010"/>
    <s v="0060"/>
    <s v="R1"/>
    <s v="10-60"/>
    <x v="0"/>
    <x v="0"/>
    <n v="10719"/>
    <x v="0"/>
  </r>
  <r>
    <s v="13670634325"/>
    <s v="25163INV01A4"/>
    <s v="FA"/>
    <s v="R4"/>
    <d v="2025-06-12T00:00:00"/>
    <s v=""/>
    <s v="3106"/>
    <x v="1"/>
    <s v="10514"/>
    <s v="0"/>
    <n v="-5"/>
    <s v=""/>
    <n v="-5"/>
    <s v="USD"/>
    <s v="O1"/>
    <s v="USMO6561314450"/>
    <s v="1367063432510514"/>
    <s v=""/>
    <s v="BATCH_ID"/>
    <d v="2025-06-12T00:00:00"/>
    <d v="2025-06-13T00:00:00"/>
    <n v="0"/>
    <s v=""/>
    <s v=""/>
    <s v="3101558778"/>
    <s v="200011965312"/>
    <s v="0010"/>
    <s v="0060"/>
    <s v="R1"/>
    <s v="10-60"/>
    <x v="0"/>
    <x v="1"/>
    <n v="10514"/>
    <x v="1"/>
  </r>
  <r>
    <s v="13670634325"/>
    <s v="25163INV01A4"/>
    <s v="FA"/>
    <s v="R4"/>
    <d v="2025-06-12T00:00:00"/>
    <s v=""/>
    <s v="3106"/>
    <x v="0"/>
    <s v="10469"/>
    <s v="0"/>
    <n v="-5"/>
    <s v=""/>
    <n v="-5"/>
    <s v="USD"/>
    <s v="O1"/>
    <s v="USMO6561314450"/>
    <s v="1367063432510469"/>
    <s v=""/>
    <s v="BATCH_ID"/>
    <d v="2025-06-12T00:00:00"/>
    <d v="2025-06-13T00:00:00"/>
    <n v="0"/>
    <s v=""/>
    <s v=""/>
    <s v="3101558680"/>
    <s v="200011965312"/>
    <s v="0010"/>
    <s v="0060"/>
    <s v="R1"/>
    <s v="10-60"/>
    <x v="0"/>
    <x v="0"/>
    <n v="10469"/>
    <x v="2"/>
  </r>
  <r>
    <s v="13670634454"/>
    <s v="25163INV01A4"/>
    <s v="FA"/>
    <s v="R4"/>
    <d v="2025-06-12T00:00:00"/>
    <s v=""/>
    <s v="3106"/>
    <x v="0"/>
    <s v="10719"/>
    <s v="0"/>
    <n v="-16"/>
    <s v=""/>
    <n v="-16"/>
    <s v="USD"/>
    <s v="O1"/>
    <s v="USMO6560524230"/>
    <s v="1367063445410719"/>
    <s v=""/>
    <s v="BATCH_ID"/>
    <d v="2025-06-12T00:00:00"/>
    <d v="2025-06-13T00:00:00"/>
    <n v="0"/>
    <s v=""/>
    <s v=""/>
    <s v="3101605347"/>
    <s v="200012785701"/>
    <s v="0010"/>
    <s v="0060"/>
    <s v="R1"/>
    <s v="10-60"/>
    <x v="0"/>
    <x v="0"/>
    <n v="10719"/>
    <x v="0"/>
  </r>
  <r>
    <s v="13670634677"/>
    <s v="25163INV01A4"/>
    <s v="FA"/>
    <s v="R4"/>
    <d v="2025-06-12T00:00:00"/>
    <s v=""/>
    <s v="3106"/>
    <x v="0"/>
    <s v="10719"/>
    <s v="0"/>
    <n v="-5"/>
    <s v=""/>
    <n v="-5"/>
    <s v="USD"/>
    <s v="O1"/>
    <s v="USMO6561690901"/>
    <s v="1367063467710719"/>
    <s v=""/>
    <s v="BATCH_ID"/>
    <d v="2025-06-12T00:00:00"/>
    <d v="2025-06-13T00:00:00"/>
    <n v="0"/>
    <s v=""/>
    <s v=""/>
    <s v="3102267489"/>
    <s v="200016149847"/>
    <s v="0010"/>
    <s v="0060"/>
    <s v="R1"/>
    <s v="10-60"/>
    <x v="0"/>
    <x v="0"/>
    <n v="10719"/>
    <x v="0"/>
  </r>
  <r>
    <s v="13670636018"/>
    <s v="25164INV01AJ"/>
    <s v="FA"/>
    <s v="R4"/>
    <d v="2025-06-13T00:00:00"/>
    <s v=""/>
    <s v="3106"/>
    <x v="1"/>
    <s v="10514"/>
    <s v="0"/>
    <n v="-19.53"/>
    <s v=""/>
    <n v="-19.53"/>
    <s v="USD"/>
    <s v="O1"/>
    <s v="USMO6561316650"/>
    <s v="1367063601810514"/>
    <s v=""/>
    <s v="BATCH_ID"/>
    <d v="2025-06-13T00:00:00"/>
    <d v="2025-06-16T00:00:00"/>
    <n v="0"/>
    <s v=""/>
    <s v=""/>
    <s v="3101661503"/>
    <s v="200011150816"/>
    <s v="0010"/>
    <s v="0060"/>
    <s v="R1"/>
    <s v="10-60"/>
    <x v="0"/>
    <x v="1"/>
    <n v="10514"/>
    <x v="1"/>
  </r>
  <r>
    <s v="13670636018"/>
    <s v="25164INV01AJ"/>
    <s v="FA"/>
    <s v="R4"/>
    <d v="2025-06-13T00:00:00"/>
    <s v=""/>
    <s v="3106"/>
    <x v="0"/>
    <s v="10469"/>
    <s v="0"/>
    <n v="-13.29"/>
    <s v=""/>
    <n v="-13.29"/>
    <s v="USD"/>
    <s v="O1"/>
    <s v="USMO6561316650"/>
    <s v="1367063601810469"/>
    <s v=""/>
    <s v="BATCH_ID"/>
    <d v="2025-06-13T00:00:00"/>
    <d v="2025-06-16T00:00:00"/>
    <n v="0"/>
    <s v=""/>
    <s v=""/>
    <s v="3101661601"/>
    <s v="200011150816"/>
    <s v="0010"/>
    <s v="0060"/>
    <s v="R1"/>
    <s v="10-60"/>
    <x v="0"/>
    <x v="0"/>
    <n v="10469"/>
    <x v="2"/>
  </r>
  <r>
    <s v="13670636078"/>
    <s v="25164INV01AI"/>
    <s v="FA"/>
    <s v="R4"/>
    <d v="2025-06-13T00:00:00"/>
    <s v=""/>
    <s v="3106"/>
    <x v="1"/>
    <s v="10514"/>
    <s v="0"/>
    <n v="-12.08"/>
    <s v=""/>
    <n v="-12.08"/>
    <s v="USD"/>
    <s v="O1"/>
    <s v="USMO6561316100"/>
    <s v="1367063607810514"/>
    <s v=""/>
    <s v="BATCH_ID"/>
    <d v="2025-06-13T00:00:00"/>
    <d v="2025-06-16T00:00:00"/>
    <n v="0"/>
    <s v=""/>
    <s v=""/>
    <s v="3101503483"/>
    <s v="200011652498"/>
    <s v="0010"/>
    <s v="0060"/>
    <s v="R1"/>
    <s v="10-60"/>
    <x v="0"/>
    <x v="1"/>
    <n v="10514"/>
    <x v="1"/>
  </r>
  <r>
    <s v="13670636078"/>
    <s v="25164INV01AI"/>
    <s v="FA"/>
    <s v="R4"/>
    <d v="2025-06-13T00:00:00"/>
    <s v=""/>
    <s v="3106"/>
    <x v="0"/>
    <s v="10469"/>
    <s v="0"/>
    <n v="-7.91"/>
    <s v=""/>
    <n v="-7.91"/>
    <s v="USD"/>
    <s v="O1"/>
    <s v="USMO6561316100"/>
    <s v="1367063607810469"/>
    <s v=""/>
    <s v="BATCH_ID"/>
    <d v="2025-06-13T00:00:00"/>
    <d v="2025-06-16T00:00:00"/>
    <n v="0"/>
    <s v=""/>
    <s v=""/>
    <s v="3101503290"/>
    <s v="200011652498"/>
    <s v="0010"/>
    <s v="0060"/>
    <s v="R1"/>
    <s v="10-60"/>
    <x v="0"/>
    <x v="0"/>
    <n v="10469"/>
    <x v="2"/>
  </r>
  <r>
    <s v="13670636241"/>
    <s v="25164INV01AJ"/>
    <s v="FA"/>
    <s v="R4"/>
    <d v="2025-06-13T00:00:00"/>
    <s v=""/>
    <s v="3106"/>
    <x v="1"/>
    <s v="10514"/>
    <s v="0"/>
    <n v="-5.77"/>
    <s v=""/>
    <n v="-5.77"/>
    <s v="USD"/>
    <s v="O1"/>
    <s v="USMO6561317010"/>
    <s v="1367063624110514"/>
    <s v=""/>
    <s v="BATCH_ID"/>
    <d v="2025-06-13T00:00:00"/>
    <d v="2025-06-16T00:00:00"/>
    <n v="0"/>
    <s v=""/>
    <s v=""/>
    <s v="3101686973"/>
    <s v="200012583890"/>
    <s v="0010"/>
    <s v="0060"/>
    <s v="R1"/>
    <s v="10-60"/>
    <x v="0"/>
    <x v="1"/>
    <n v="10514"/>
    <x v="1"/>
  </r>
  <r>
    <s v="13670636241"/>
    <s v="25164INV01AJ"/>
    <s v="FA"/>
    <s v="R4"/>
    <d v="2025-06-13T00:00:00"/>
    <s v=""/>
    <s v="3106"/>
    <x v="0"/>
    <s v="10469"/>
    <s v="0"/>
    <n v="-5"/>
    <s v=""/>
    <n v="-5"/>
    <s v="USD"/>
    <s v="O1"/>
    <s v="USMO6561317010"/>
    <s v="1367063624110469"/>
    <s v=""/>
    <s v="BATCH_ID"/>
    <d v="2025-06-13T00:00:00"/>
    <d v="2025-06-16T00:00:00"/>
    <n v="0"/>
    <s v=""/>
    <s v=""/>
    <s v="3101686892"/>
    <s v="200012583890"/>
    <s v="0010"/>
    <s v="0060"/>
    <s v="R1"/>
    <s v="10-60"/>
    <x v="0"/>
    <x v="0"/>
    <n v="10469"/>
    <x v="2"/>
  </r>
  <r>
    <s v="13670636276"/>
    <s v="25164INV01AI"/>
    <s v="FA"/>
    <s v="R4"/>
    <d v="2025-06-13T00:00:00"/>
    <s v=""/>
    <s v="3106"/>
    <x v="0"/>
    <s v="10469"/>
    <s v="0"/>
    <n v="-5"/>
    <s v=""/>
    <n v="-5"/>
    <s v="USD"/>
    <s v="O1"/>
    <s v="USMO6561320220"/>
    <s v="1367063627610469"/>
    <s v=""/>
    <s v="BATCH_ID"/>
    <d v="2025-06-13T00:00:00"/>
    <d v="2025-06-16T00:00:00"/>
    <n v="0"/>
    <s v=""/>
    <s v=""/>
    <s v="3101582113"/>
    <s v="200012795163"/>
    <s v="0010"/>
    <s v="0060"/>
    <s v="R1"/>
    <s v="10-60"/>
    <x v="0"/>
    <x v="0"/>
    <n v="10469"/>
    <x v="2"/>
  </r>
  <r>
    <s v="13670636276"/>
    <s v="25164INV01AI"/>
    <s v="FA"/>
    <s v="R4"/>
    <d v="2025-06-13T00:00:00"/>
    <s v=""/>
    <s v="3106"/>
    <x v="1"/>
    <s v="10514"/>
    <s v="0"/>
    <n v="-5"/>
    <s v=""/>
    <n v="-5"/>
    <s v="USD"/>
    <s v="O1"/>
    <s v="USMO6561320220"/>
    <s v="1367063627610514"/>
    <s v=""/>
    <s v="BATCH_ID"/>
    <d v="2025-06-13T00:00:00"/>
    <d v="2025-06-16T00:00:00"/>
    <n v="0"/>
    <s v=""/>
    <s v=""/>
    <s v="3101582211"/>
    <s v="200012795163"/>
    <s v="0010"/>
    <s v="0060"/>
    <s v="R1"/>
    <s v="10-60"/>
    <x v="0"/>
    <x v="1"/>
    <n v="10514"/>
    <x v="1"/>
  </r>
  <r>
    <s v="13670636542"/>
    <s v="25164INV01AI"/>
    <s v="FA"/>
    <s v="R4"/>
    <d v="2025-06-13T00:00:00"/>
    <s v=""/>
    <s v="3106"/>
    <x v="0"/>
    <s v="10469"/>
    <s v="0"/>
    <n v="-5"/>
    <s v=""/>
    <n v="-5"/>
    <s v="USD"/>
    <s v="O1"/>
    <s v="USMO6561316610"/>
    <s v="1367063654210469"/>
    <s v=""/>
    <s v="BATCH_ID"/>
    <d v="2025-06-13T00:00:00"/>
    <d v="2025-06-16T00:00:00"/>
    <n v="0"/>
    <s v=""/>
    <s v=""/>
    <s v="3101537687"/>
    <s v="200013767518"/>
    <s v="0010"/>
    <s v="0060"/>
    <s v="R1"/>
    <s v="10-60"/>
    <x v="0"/>
    <x v="0"/>
    <n v="10469"/>
    <x v="2"/>
  </r>
  <r>
    <s v="13670636542"/>
    <s v="25164INV01AI"/>
    <s v="FA"/>
    <s v="R4"/>
    <d v="2025-06-13T00:00:00"/>
    <s v=""/>
    <s v="3106"/>
    <x v="1"/>
    <s v="10514"/>
    <s v="0"/>
    <n v="-5"/>
    <s v=""/>
    <n v="-5"/>
    <s v="USD"/>
    <s v="O1"/>
    <s v="USMO6561316610"/>
    <s v="1367063654210514"/>
    <s v=""/>
    <s v="BATCH_ID"/>
    <d v="2025-06-13T00:00:00"/>
    <d v="2025-06-16T00:00:00"/>
    <n v="0"/>
    <s v=""/>
    <s v=""/>
    <s v="3101537782"/>
    <s v="200013767518"/>
    <s v="0010"/>
    <s v="0060"/>
    <s v="R1"/>
    <s v="10-60"/>
    <x v="0"/>
    <x v="1"/>
    <n v="10514"/>
    <x v="1"/>
  </r>
  <r>
    <s v="13670638088"/>
    <s v="25167INV01A8"/>
    <s v="FA"/>
    <s v="R4"/>
    <d v="2025-06-16T00:00:00"/>
    <s v=""/>
    <s v="3106"/>
    <x v="1"/>
    <s v="10514"/>
    <s v="0"/>
    <n v="-5"/>
    <s v=""/>
    <n v="-5"/>
    <s v="USD"/>
    <s v="O1"/>
    <s v="USMO6561329900"/>
    <s v="1367063808810514"/>
    <s v=""/>
    <s v="BATCH_ID"/>
    <d v="2025-06-16T00:00:00"/>
    <d v="2025-06-17T00:00:00"/>
    <n v="0"/>
    <s v=""/>
    <s v=""/>
    <s v="3101660521"/>
    <s v="200012252900"/>
    <s v="0010"/>
    <s v="0060"/>
    <s v="R1"/>
    <s v="10-60"/>
    <x v="0"/>
    <x v="1"/>
    <n v="10514"/>
    <x v="1"/>
  </r>
  <r>
    <s v="13670638088"/>
    <s v="25167INV01A8"/>
    <s v="FA"/>
    <s v="R4"/>
    <d v="2025-06-16T00:00:00"/>
    <s v=""/>
    <s v="3106"/>
    <x v="0"/>
    <s v="10469"/>
    <s v="0"/>
    <n v="-5"/>
    <s v=""/>
    <n v="-5"/>
    <s v="USD"/>
    <s v="O1"/>
    <s v="USMO6561329900"/>
    <s v="1367063808810469"/>
    <s v=""/>
    <s v="BATCH_ID"/>
    <d v="2025-06-16T00:00:00"/>
    <d v="2025-06-17T00:00:00"/>
    <n v="0"/>
    <s v=""/>
    <s v=""/>
    <s v="3101660615"/>
    <s v="200012252900"/>
    <s v="0010"/>
    <s v="0060"/>
    <s v="R1"/>
    <s v="10-60"/>
    <x v="0"/>
    <x v="0"/>
    <n v="10469"/>
    <x v="2"/>
  </r>
  <r>
    <s v="13670638245"/>
    <s v="25167INV01AL"/>
    <s v="FA"/>
    <s v="R4"/>
    <d v="2025-06-16T00:00:00"/>
    <s v=""/>
    <s v="3106"/>
    <x v="1"/>
    <s v="10514"/>
    <s v="0"/>
    <n v="-5"/>
    <s v=""/>
    <n v="-5"/>
    <s v="USD"/>
    <s v="O1"/>
    <s v="USMO6561317360"/>
    <s v="1367063824510514"/>
    <s v=""/>
    <s v="BATCH_ID"/>
    <d v="2025-06-16T00:00:00"/>
    <d v="2025-06-17T00:00:00"/>
    <n v="0"/>
    <s v=""/>
    <s v=""/>
    <s v="3101616602"/>
    <s v="200012590853"/>
    <s v="0010"/>
    <s v="0060"/>
    <s v="R1"/>
    <s v="10-60"/>
    <x v="0"/>
    <x v="1"/>
    <n v="10514"/>
    <x v="1"/>
  </r>
  <r>
    <s v="13670638803"/>
    <s v="25167INV01A8"/>
    <s v="FA"/>
    <s v="R4"/>
    <d v="2025-06-16T00:00:00"/>
    <s v=""/>
    <s v="3106"/>
    <x v="1"/>
    <s v="10514"/>
    <s v="0"/>
    <n v="-5"/>
    <s v=""/>
    <n v="-5"/>
    <s v="USD"/>
    <s v="O1"/>
    <s v="USMO6561321140"/>
    <s v="1367063880310514"/>
    <s v=""/>
    <s v="BATCH_ID"/>
    <d v="2025-06-16T00:00:00"/>
    <d v="2025-06-17T00:00:00"/>
    <n v="0"/>
    <s v=""/>
    <s v=""/>
    <s v="3101982680"/>
    <s v="200014751750"/>
    <s v="0010"/>
    <s v="0060"/>
    <s v="R1"/>
    <s v="10-60"/>
    <x v="0"/>
    <x v="1"/>
    <n v="10514"/>
    <x v="1"/>
  </r>
  <r>
    <s v="13670638803"/>
    <s v="25167INV01A8"/>
    <s v="FA"/>
    <s v="R4"/>
    <d v="2025-06-16T00:00:00"/>
    <s v=""/>
    <s v="3106"/>
    <x v="0"/>
    <s v="10469"/>
    <s v="0"/>
    <n v="-5"/>
    <s v=""/>
    <n v="-5"/>
    <s v="USD"/>
    <s v="O1"/>
    <s v="USMO6561321140"/>
    <s v="1367063880310469"/>
    <s v=""/>
    <s v="BATCH_ID"/>
    <d v="2025-06-16T00:00:00"/>
    <d v="2025-06-17T00:00:00"/>
    <n v="0"/>
    <s v=""/>
    <s v=""/>
    <s v="3101982679"/>
    <s v="200014751750"/>
    <s v="0010"/>
    <s v="0060"/>
    <s v="R1"/>
    <s v="10-60"/>
    <x v="0"/>
    <x v="0"/>
    <n v="10469"/>
    <x v="2"/>
  </r>
  <r>
    <s v="13670639968"/>
    <s v="25169INV01AG"/>
    <s v="FA"/>
    <s v="R4"/>
    <d v="2025-06-18T00:00:00"/>
    <s v=""/>
    <s v="3106"/>
    <x v="1"/>
    <s v="10514"/>
    <s v="0"/>
    <n v="-5"/>
    <s v=""/>
    <n v="-5"/>
    <s v="USD"/>
    <s v="O1"/>
    <s v="USMO6561318570"/>
    <s v="1367063996810514"/>
    <s v=""/>
    <s v="BATCH_ID"/>
    <d v="2025-06-18T00:00:00"/>
    <d v="2025-06-19T00:00:00"/>
    <n v="0"/>
    <s v=""/>
    <s v=""/>
    <s v="3101631587"/>
    <s v="200011281512"/>
    <s v="0010"/>
    <s v="0060"/>
    <s v="R1"/>
    <s v="10-60"/>
    <x v="0"/>
    <x v="1"/>
    <n v="10514"/>
    <x v="1"/>
  </r>
  <r>
    <s v="13670639968"/>
    <s v="25169INV01AG"/>
    <s v="FA"/>
    <s v="R4"/>
    <d v="2025-06-18T00:00:00"/>
    <s v=""/>
    <s v="3106"/>
    <x v="0"/>
    <s v="10469"/>
    <s v="0"/>
    <n v="-5"/>
    <s v=""/>
    <n v="-5"/>
    <s v="USD"/>
    <s v="O1"/>
    <s v="USMO6561318570"/>
    <s v="1367063996810469"/>
    <s v=""/>
    <s v="BATCH_ID"/>
    <d v="2025-06-18T00:00:00"/>
    <d v="2025-06-19T00:00:00"/>
    <n v="0"/>
    <s v=""/>
    <s v=""/>
    <s v="3101631684"/>
    <s v="200011281512"/>
    <s v="0010"/>
    <s v="0060"/>
    <s v="R1"/>
    <s v="10-60"/>
    <x v="0"/>
    <x v="0"/>
    <n v="10469"/>
    <x v="2"/>
  </r>
  <r>
    <s v="13670640031"/>
    <s v="25169INV01AG"/>
    <s v="FA"/>
    <s v="R4"/>
    <d v="2025-06-18T00:00:00"/>
    <s v=""/>
    <s v="3106"/>
    <x v="0"/>
    <s v="10719"/>
    <s v="0"/>
    <n v="-5"/>
    <s v=""/>
    <n v="-5"/>
    <s v="USD"/>
    <s v="O1"/>
    <s v="USMO6560526070"/>
    <s v="1367064003110719"/>
    <s v=""/>
    <s v="BATCH_ID"/>
    <d v="2025-06-18T00:00:00"/>
    <d v="2025-06-19T00:00:00"/>
    <n v="0"/>
    <s v=""/>
    <s v=""/>
    <s v="3101644821"/>
    <s v="200011299274"/>
    <s v="0010"/>
    <s v="0060"/>
    <s v="R1"/>
    <s v="10-60"/>
    <x v="0"/>
    <x v="0"/>
    <n v="10719"/>
    <x v="0"/>
  </r>
  <r>
    <s v="13670642481"/>
    <s v="25170INV01AL"/>
    <s v="FA"/>
    <s v="R4"/>
    <d v="2025-06-19T00:00:00"/>
    <s v=""/>
    <s v="3106"/>
    <x v="1"/>
    <s v="10514"/>
    <s v="0"/>
    <n v="-5"/>
    <s v=""/>
    <n v="-5"/>
    <s v="USD"/>
    <s v="O1"/>
    <s v="USMO6561322180"/>
    <s v="1367064248110514"/>
    <s v=""/>
    <s v="BATCH_ID"/>
    <d v="2025-06-19T00:00:00"/>
    <d v="2025-06-20T00:00:00"/>
    <n v="0"/>
    <s v=""/>
    <s v=""/>
    <s v="3101550538"/>
    <s v="200011353345"/>
    <s v="0010"/>
    <s v="0060"/>
    <s v="R1"/>
    <s v="10-60"/>
    <x v="0"/>
    <x v="1"/>
    <n v="10514"/>
    <x v="1"/>
  </r>
  <r>
    <s v="13670642481"/>
    <s v="25170INV01AL"/>
    <s v="FA"/>
    <s v="R4"/>
    <d v="2025-06-19T00:00:00"/>
    <s v=""/>
    <s v="3106"/>
    <x v="0"/>
    <s v="10469"/>
    <s v="0"/>
    <n v="-5"/>
    <s v=""/>
    <n v="-5"/>
    <s v="USD"/>
    <s v="O1"/>
    <s v="USMO6561322180"/>
    <s v="1367064248110469"/>
    <s v=""/>
    <s v="BATCH_ID"/>
    <d v="2025-06-19T00:00:00"/>
    <d v="2025-06-20T00:00:00"/>
    <n v="0"/>
    <s v=""/>
    <s v=""/>
    <s v="3101550346"/>
    <s v="200011353345"/>
    <s v="0010"/>
    <s v="0060"/>
    <s v="R1"/>
    <s v="10-60"/>
    <x v="0"/>
    <x v="0"/>
    <n v="10469"/>
    <x v="2"/>
  </r>
  <r>
    <s v="13670642488"/>
    <s v="25170INV01AL"/>
    <s v="FA"/>
    <s v="R4"/>
    <d v="2025-06-19T00:00:00"/>
    <s v=""/>
    <s v="3106"/>
    <x v="1"/>
    <s v="10514"/>
    <s v="0"/>
    <n v="-5"/>
    <s v=""/>
    <n v="-5"/>
    <s v="USD"/>
    <s v="O1"/>
    <s v="USMO6561322180"/>
    <s v="1367064248810514"/>
    <s v=""/>
    <s v="BATCH_ID"/>
    <d v="2025-06-19T00:00:00"/>
    <d v="2025-06-20T00:00:00"/>
    <n v="0"/>
    <s v=""/>
    <s v=""/>
    <s v="3101578154"/>
    <s v="200011363625"/>
    <s v="0010"/>
    <s v="0060"/>
    <s v="R1"/>
    <s v="10-60"/>
    <x v="0"/>
    <x v="1"/>
    <n v="10514"/>
    <x v="1"/>
  </r>
  <r>
    <s v="13670642488"/>
    <s v="25170INV01AL"/>
    <s v="FA"/>
    <s v="R4"/>
    <d v="2025-06-19T00:00:00"/>
    <s v=""/>
    <s v="3106"/>
    <x v="0"/>
    <s v="10469"/>
    <s v="0"/>
    <n v="-5"/>
    <s v=""/>
    <n v="-5"/>
    <s v="USD"/>
    <s v="O1"/>
    <s v="USMO6561322180"/>
    <s v="1367064248810469"/>
    <s v=""/>
    <s v="BATCH_ID"/>
    <d v="2025-06-19T00:00:00"/>
    <d v="2025-06-20T00:00:00"/>
    <n v="0"/>
    <s v=""/>
    <s v=""/>
    <s v="3101578057"/>
    <s v="200011363625"/>
    <s v="0010"/>
    <s v="0060"/>
    <s v="R1"/>
    <s v="10-60"/>
    <x v="0"/>
    <x v="0"/>
    <n v="10469"/>
    <x v="2"/>
  </r>
  <r>
    <s v="13670642493"/>
    <s v="25170INV01AU"/>
    <s v="FA"/>
    <s v="R4"/>
    <d v="2025-06-19T00:00:00"/>
    <s v=""/>
    <s v="3106"/>
    <x v="1"/>
    <s v="10514"/>
    <s v="0"/>
    <n v="-9.9499999999999993"/>
    <s v=""/>
    <n v="-9.9499999999999993"/>
    <s v="USD"/>
    <s v="O1"/>
    <s v="USMO6561332190"/>
    <s v="1367064249310514"/>
    <s v=""/>
    <s v="BATCH_ID"/>
    <d v="2025-06-19T00:00:00"/>
    <d v="2025-06-20T00:00:00"/>
    <n v="0"/>
    <s v=""/>
    <s v=""/>
    <s v="3101478807"/>
    <s v="200012678617"/>
    <s v="0010"/>
    <s v="0060"/>
    <s v="R1"/>
    <s v="10-60"/>
    <x v="0"/>
    <x v="1"/>
    <n v="10514"/>
    <x v="1"/>
  </r>
  <r>
    <s v="13670642493"/>
    <s v="25170INV01AU"/>
    <s v="FA"/>
    <s v="R4"/>
    <d v="2025-06-19T00:00:00"/>
    <s v=""/>
    <s v="3106"/>
    <x v="0"/>
    <s v="10469"/>
    <s v="0"/>
    <n v="-5"/>
    <s v=""/>
    <n v="-5"/>
    <s v="USD"/>
    <s v="O1"/>
    <s v="USMO6561332190"/>
    <s v="1367064249310469"/>
    <s v=""/>
    <s v="BATCH_ID"/>
    <d v="2025-06-19T00:00:00"/>
    <d v="2025-06-20T00:00:00"/>
    <n v="0"/>
    <s v=""/>
    <s v=""/>
    <s v="3101478711"/>
    <s v="200012678617"/>
    <s v="0010"/>
    <s v="0060"/>
    <s v="R1"/>
    <s v="10-60"/>
    <x v="0"/>
    <x v="0"/>
    <n v="10469"/>
    <x v="2"/>
  </r>
  <r>
    <s v="13670642560"/>
    <s v="25170INV01AL"/>
    <s v="FA"/>
    <s v="R4"/>
    <d v="2025-06-19T00:00:00"/>
    <s v=""/>
    <s v="3106"/>
    <x v="0"/>
    <s v="10469"/>
    <s v="0"/>
    <n v="-5"/>
    <s v=""/>
    <n v="-5"/>
    <s v="USD"/>
    <s v="O1"/>
    <s v="USMO6561313680"/>
    <s v="1367064256010469"/>
    <s v=""/>
    <s v="BATCH_ID"/>
    <d v="2025-06-19T00:00:00"/>
    <d v="2025-06-20T00:00:00"/>
    <n v="0"/>
    <s v=""/>
    <s v=""/>
    <s v="3101538860"/>
    <s v="200013379322"/>
    <s v="0010"/>
    <s v="0060"/>
    <s v="R1"/>
    <s v="10-60"/>
    <x v="0"/>
    <x v="0"/>
    <n v="10469"/>
    <x v="2"/>
  </r>
  <r>
    <s v="13670642560"/>
    <s v="25170INV01AL"/>
    <s v="FA"/>
    <s v="R4"/>
    <d v="2025-06-19T00:00:00"/>
    <s v=""/>
    <s v="3106"/>
    <x v="1"/>
    <s v="10514"/>
    <s v="0"/>
    <n v="-5"/>
    <s v=""/>
    <n v="-5"/>
    <s v="USD"/>
    <s v="O1"/>
    <s v="USMO6561313680"/>
    <s v="1367064256010514"/>
    <s v=""/>
    <s v="BATCH_ID"/>
    <d v="2025-06-19T00:00:00"/>
    <d v="2025-06-20T00:00:00"/>
    <n v="0"/>
    <s v=""/>
    <s v=""/>
    <s v="3101538956"/>
    <s v="200013379322"/>
    <s v="0010"/>
    <s v="0060"/>
    <s v="R1"/>
    <s v="10-60"/>
    <x v="0"/>
    <x v="1"/>
    <n v="10514"/>
    <x v="1"/>
  </r>
  <r>
    <s v="13670642676"/>
    <s v="25170INV01A3"/>
    <s v="FA"/>
    <s v="R4"/>
    <d v="2025-06-19T00:00:00"/>
    <s v=""/>
    <s v="3106"/>
    <x v="1"/>
    <s v="10514"/>
    <s v="0"/>
    <n v="-5"/>
    <s v=""/>
    <n v="-5"/>
    <s v="USD"/>
    <s v="O1"/>
    <s v="USMO6561332220"/>
    <s v="1367064267610514"/>
    <s v=""/>
    <s v="BATCH_ID"/>
    <d v="2025-06-19T00:00:00"/>
    <d v="2025-06-20T00:00:00"/>
    <n v="0"/>
    <s v=""/>
    <s v=""/>
    <s v="3101642402"/>
    <s v="200013594961"/>
    <s v="0010"/>
    <s v="0060"/>
    <s v="R1"/>
    <s v="10-60"/>
    <x v="0"/>
    <x v="1"/>
    <n v="10514"/>
    <x v="1"/>
  </r>
  <r>
    <s v="13670642676"/>
    <s v="25170INV01A3"/>
    <s v="FA"/>
    <s v="R4"/>
    <d v="2025-06-19T00:00:00"/>
    <s v=""/>
    <s v="3106"/>
    <x v="0"/>
    <s v="10469"/>
    <s v="0"/>
    <n v="-5"/>
    <s v=""/>
    <n v="-5"/>
    <s v="USD"/>
    <s v="O1"/>
    <s v="USMO6561332220"/>
    <s v="1367064267610469"/>
    <s v=""/>
    <s v="BATCH_ID"/>
    <d v="2025-06-19T00:00:00"/>
    <d v="2025-06-20T00:00:00"/>
    <n v="0"/>
    <s v=""/>
    <s v=""/>
    <s v="3101642305"/>
    <s v="200013594961"/>
    <s v="0010"/>
    <s v="0060"/>
    <s v="R1"/>
    <s v="10-60"/>
    <x v="0"/>
    <x v="0"/>
    <n v="10469"/>
    <x v="2"/>
  </r>
  <r>
    <s v="13670643147"/>
    <s v="25170INV01A3"/>
    <s v="FA"/>
    <s v="R4"/>
    <d v="2025-06-19T00:00:00"/>
    <s v=""/>
    <s v="3106"/>
    <x v="0"/>
    <s v="10469"/>
    <s v="0"/>
    <n v="-5"/>
    <s v=""/>
    <n v="-5"/>
    <s v="USD"/>
    <s v="O1"/>
    <s v="USMO6561333130"/>
    <s v="1367064314710469"/>
    <s v=""/>
    <s v="BATCH_ID"/>
    <d v="2025-06-19T00:00:00"/>
    <d v="2025-06-20T00:00:00"/>
    <n v="0"/>
    <s v=""/>
    <s v=""/>
    <s v="3102278262"/>
    <s v="200016206829"/>
    <s v="0010"/>
    <s v="0060"/>
    <s v="R1"/>
    <s v="10-60"/>
    <x v="0"/>
    <x v="0"/>
    <n v="10469"/>
    <x v="2"/>
  </r>
  <r>
    <s v="13670643147"/>
    <s v="25170INV01A3"/>
    <s v="FA"/>
    <s v="R4"/>
    <d v="2025-06-19T00:00:00"/>
    <s v=""/>
    <s v="3106"/>
    <x v="1"/>
    <s v="10514"/>
    <s v="0"/>
    <n v="-5"/>
    <s v=""/>
    <n v="-5"/>
    <s v="USD"/>
    <s v="O1"/>
    <s v="USMO6561333130"/>
    <s v="1367064314710514"/>
    <s v=""/>
    <s v="BATCH_ID"/>
    <d v="2025-06-19T00:00:00"/>
    <d v="2025-06-20T00:00:00"/>
    <n v="0"/>
    <s v=""/>
    <s v=""/>
    <s v="3102278266"/>
    <s v="200016206829"/>
    <s v="0010"/>
    <s v="0060"/>
    <s v="R1"/>
    <s v="10-60"/>
    <x v="0"/>
    <x v="1"/>
    <n v="10514"/>
    <x v="1"/>
  </r>
  <r>
    <s v="13670643152"/>
    <s v="25170INV01AU"/>
    <s v="FA"/>
    <s v="R4"/>
    <d v="2025-06-19T00:00:00"/>
    <s v=""/>
    <s v="3106"/>
    <x v="1"/>
    <s v="10721"/>
    <s v="0"/>
    <n v="-5"/>
    <s v=""/>
    <n v="-5"/>
    <s v="USD"/>
    <s v="O1"/>
    <s v="USMO6568600001"/>
    <s v="1367064315210721"/>
    <s v=""/>
    <s v="BATCH_ID"/>
    <d v="2025-06-19T00:00:00"/>
    <d v="2025-06-20T00:00:00"/>
    <n v="0"/>
    <s v=""/>
    <s v=""/>
    <s v="3102172205"/>
    <s v="200015679703"/>
    <s v="0010"/>
    <s v="0060"/>
    <s v="R1"/>
    <s v="10-60"/>
    <x v="0"/>
    <x v="1"/>
    <n v="10721"/>
    <x v="4"/>
  </r>
  <r>
    <s v="13670643152"/>
    <s v="25170INV01AU"/>
    <s v="FA"/>
    <s v="R4"/>
    <d v="2025-06-19T00:00:00"/>
    <s v=""/>
    <s v="3106"/>
    <x v="0"/>
    <s v="10719"/>
    <s v="0"/>
    <n v="-5"/>
    <s v=""/>
    <n v="-5"/>
    <s v="USD"/>
    <s v="O1"/>
    <s v="USMO6568600001"/>
    <s v="1367064315210719"/>
    <s v=""/>
    <s v="BATCH_ID"/>
    <d v="2025-06-19T00:00:00"/>
    <d v="2025-06-20T00:00:00"/>
    <n v="0"/>
    <s v=""/>
    <s v=""/>
    <s v="3102172204"/>
    <s v="200015679703"/>
    <s v="0010"/>
    <s v="0060"/>
    <s v="R1"/>
    <s v="10-60"/>
    <x v="0"/>
    <x v="0"/>
    <n v="10719"/>
    <x v="0"/>
  </r>
  <r>
    <s v="13670643193"/>
    <s v="25170INV01AL"/>
    <s v="FA"/>
    <s v="R4"/>
    <d v="2025-06-19T00:00:00"/>
    <s v=""/>
    <s v="3106"/>
    <x v="0"/>
    <s v="10719"/>
    <s v="0"/>
    <n v="-5"/>
    <s v=""/>
    <n v="-5"/>
    <s v="USD"/>
    <s v="O1"/>
    <s v="USMO6568600001"/>
    <s v="1367064319310719"/>
    <s v=""/>
    <s v="BATCH_ID"/>
    <d v="2025-06-19T00:00:00"/>
    <d v="2025-06-20T00:00:00"/>
    <n v="0"/>
    <s v=""/>
    <s v=""/>
    <s v="3102295135"/>
    <s v="200016288926"/>
    <s v="0010"/>
    <s v="0060"/>
    <s v="C1"/>
    <s v="10-60"/>
    <x v="0"/>
    <x v="0"/>
    <n v="10719"/>
    <x v="0"/>
  </r>
  <r>
    <s v="13670643256"/>
    <s v="25170INV01AL"/>
    <s v="FA"/>
    <s v="R4"/>
    <d v="2025-06-19T00:00:00"/>
    <s v=""/>
    <s v="3106"/>
    <x v="0"/>
    <s v="10719"/>
    <s v="0"/>
    <n v="-5"/>
    <s v=""/>
    <n v="-5"/>
    <s v="USD"/>
    <s v="O1"/>
    <s v="USMO6560527560"/>
    <s v="1367064325610719"/>
    <s v=""/>
    <s v="BATCH_ID"/>
    <d v="2025-06-19T00:00:00"/>
    <d v="2025-06-20T00:00:00"/>
    <n v="0"/>
    <s v=""/>
    <s v=""/>
    <s v="3102295138"/>
    <s v="200016287969"/>
    <s v="0010"/>
    <s v="0060"/>
    <s v="R1"/>
    <s v="10-60"/>
    <x v="0"/>
    <x v="0"/>
    <n v="10719"/>
    <x v="0"/>
  </r>
  <r>
    <s v="13670644981"/>
    <s v="25171INV01A8"/>
    <s v="FA"/>
    <s v="R4"/>
    <d v="2025-06-20T00:00:00"/>
    <s v=""/>
    <s v="3106"/>
    <x v="0"/>
    <s v="10719"/>
    <s v="0"/>
    <n v="-5"/>
    <s v=""/>
    <n v="-5"/>
    <s v="USD"/>
    <s v="O1"/>
    <s v="USMO6306960051"/>
    <s v="1367064498110719"/>
    <s v=""/>
    <s v="BATCH_ID"/>
    <d v="2025-06-20T00:00:00"/>
    <d v="2025-06-23T00:00:00"/>
    <n v="0"/>
    <s v=""/>
    <s v=""/>
    <s v="3101669591"/>
    <s v="200011712565"/>
    <s v="0010"/>
    <s v="0060"/>
    <s v="R1"/>
    <s v="10-60"/>
    <x v="0"/>
    <x v="0"/>
    <n v="10719"/>
    <x v="0"/>
  </r>
  <r>
    <s v="13670645063"/>
    <s v="25171INV01A8"/>
    <s v="FA"/>
    <s v="R4"/>
    <d v="2025-06-20T00:00:00"/>
    <s v=""/>
    <s v="3106"/>
    <x v="0"/>
    <s v="10719"/>
    <s v="0"/>
    <n v="-5"/>
    <s v=""/>
    <n v="-5"/>
    <s v="USD"/>
    <s v="O1"/>
    <s v="USMO6560528570"/>
    <s v="1367064506310719"/>
    <s v=""/>
    <s v="BATCH_ID"/>
    <d v="2025-06-20T00:00:00"/>
    <d v="2025-06-23T00:00:00"/>
    <n v="0"/>
    <s v=""/>
    <s v=""/>
    <s v="3101550244"/>
    <s v="200011724974"/>
    <s v="0010"/>
    <s v="0060"/>
    <s v="R1"/>
    <s v="10-60"/>
    <x v="0"/>
    <x v="0"/>
    <n v="10719"/>
    <x v="0"/>
  </r>
  <r>
    <s v="13670645073"/>
    <s v="25171INV01BE"/>
    <s v="FA"/>
    <s v="R4"/>
    <d v="2025-06-20T00:00:00"/>
    <s v=""/>
    <s v="3106"/>
    <x v="0"/>
    <s v="10719"/>
    <s v="0"/>
    <n v="-5"/>
    <s v=""/>
    <n v="-5"/>
    <s v="USD"/>
    <s v="O1"/>
    <s v="USMO6305121760"/>
    <s v="1367064507310719"/>
    <s v=""/>
    <s v="BATCH_ID"/>
    <d v="2025-06-20T00:00:00"/>
    <d v="2025-06-23T00:00:00"/>
    <n v="0"/>
    <s v=""/>
    <s v=""/>
    <s v="3101592838"/>
    <s v="200011992423"/>
    <s v="0010"/>
    <s v="0060"/>
    <s v="R1"/>
    <s v="10-60"/>
    <x v="0"/>
    <x v="0"/>
    <n v="10719"/>
    <x v="0"/>
  </r>
  <r>
    <s v="13670645202"/>
    <s v="25171INV01A8"/>
    <s v="FA"/>
    <s v="R4"/>
    <d v="2025-06-20T00:00:00"/>
    <s v=""/>
    <s v="3106"/>
    <x v="0"/>
    <s v="10469"/>
    <s v="0"/>
    <n v="-5"/>
    <s v=""/>
    <n v="-5"/>
    <s v="USD"/>
    <s v="O1"/>
    <s v="USMO6561320270"/>
    <s v="1367064520210469"/>
    <s v=""/>
    <s v="BATCH_ID"/>
    <d v="2025-06-20T00:00:00"/>
    <d v="2025-06-23T00:00:00"/>
    <n v="0"/>
    <s v=""/>
    <s v=""/>
    <s v="3101616811"/>
    <s v="200013159781"/>
    <s v="0010"/>
    <s v="0060"/>
    <s v="C1"/>
    <s v="10-60"/>
    <x v="0"/>
    <x v="0"/>
    <n v="10469"/>
    <x v="2"/>
  </r>
  <r>
    <s v="13670645202"/>
    <s v="25171INV01A8"/>
    <s v="FA"/>
    <s v="R4"/>
    <d v="2025-06-20T00:00:00"/>
    <s v=""/>
    <s v="3106"/>
    <x v="1"/>
    <s v="10514"/>
    <s v="0"/>
    <n v="-6.2"/>
    <s v=""/>
    <n v="-6.2"/>
    <s v="USD"/>
    <s v="O1"/>
    <s v="USMO6561320270"/>
    <s v="1367064520210514"/>
    <s v=""/>
    <s v="BATCH_ID"/>
    <d v="2025-06-20T00:00:00"/>
    <d v="2025-06-23T00:00:00"/>
    <n v="0"/>
    <s v=""/>
    <s v=""/>
    <s v="3101616716"/>
    <s v="200013159781"/>
    <s v="0010"/>
    <s v="0060"/>
    <s v="C1"/>
    <s v="10-60"/>
    <x v="0"/>
    <x v="1"/>
    <n v="10514"/>
    <x v="1"/>
  </r>
  <r>
    <s v="13670645225"/>
    <s v="25171INV01A8"/>
    <s v="FA"/>
    <s v="R4"/>
    <d v="2025-06-20T00:00:00"/>
    <s v=""/>
    <s v="3106"/>
    <x v="0"/>
    <s v="10719"/>
    <s v="0"/>
    <n v="-6.29"/>
    <s v=""/>
    <n v="-6.29"/>
    <s v="USD"/>
    <s v="O1"/>
    <s v="USMO6560520960"/>
    <s v="1367064522510719"/>
    <s v=""/>
    <s v="BATCH_ID"/>
    <d v="2025-06-20T00:00:00"/>
    <d v="2025-06-23T00:00:00"/>
    <n v="0"/>
    <s v=""/>
    <s v=""/>
    <s v="3101643401"/>
    <s v="200013161001"/>
    <s v="0010"/>
    <s v="0060"/>
    <s v="R1"/>
    <s v="10-60"/>
    <x v="0"/>
    <x v="0"/>
    <n v="10719"/>
    <x v="0"/>
  </r>
  <r>
    <s v="13670645261"/>
    <s v="25171INV01A8"/>
    <s v="FA"/>
    <s v="R4"/>
    <d v="2025-06-20T00:00:00"/>
    <s v=""/>
    <s v="3106"/>
    <x v="0"/>
    <s v="10719"/>
    <s v="0"/>
    <n v="-5"/>
    <s v=""/>
    <n v="-5"/>
    <s v="USD"/>
    <s v="O1"/>
    <s v="USMO6560520840"/>
    <s v="1367064526110719"/>
    <s v=""/>
    <s v="BATCH_ID"/>
    <d v="2025-06-20T00:00:00"/>
    <d v="2025-06-23T00:00:00"/>
    <n v="0"/>
    <s v=""/>
    <s v=""/>
    <s v="3101609676"/>
    <s v="200013160920"/>
    <s v="0010"/>
    <s v="0060"/>
    <s v="R1"/>
    <s v="10-60"/>
    <x v="0"/>
    <x v="0"/>
    <n v="10719"/>
    <x v="0"/>
  </r>
  <r>
    <s v="13670645291"/>
    <s v="25171INV01A8"/>
    <s v="FA"/>
    <s v="R4"/>
    <d v="2025-06-20T00:00:00"/>
    <s v=""/>
    <s v="3106"/>
    <x v="0"/>
    <s v="10719"/>
    <s v="0"/>
    <n v="-5"/>
    <s v=""/>
    <n v="-5"/>
    <s v="USD"/>
    <s v="O1"/>
    <s v="USMO6560518840"/>
    <s v="1367064529110719"/>
    <s v=""/>
    <s v="BATCH_ID"/>
    <d v="2025-06-20T00:00:00"/>
    <d v="2025-06-23T00:00:00"/>
    <n v="0"/>
    <s v=""/>
    <s v=""/>
    <s v="3101516133"/>
    <s v="200013141193"/>
    <s v="0010"/>
    <s v="0060"/>
    <s v="R1"/>
    <s v="10-60"/>
    <x v="0"/>
    <x v="0"/>
    <n v="10719"/>
    <x v="0"/>
  </r>
  <r>
    <s v="13670645332"/>
    <s v="25171INV01A8"/>
    <s v="FA"/>
    <s v="R4"/>
    <d v="2025-06-20T00:00:00"/>
    <s v=""/>
    <s v="3106"/>
    <x v="0"/>
    <s v="10719"/>
    <s v="0"/>
    <n v="-5"/>
    <s v=""/>
    <n v="-5"/>
    <s v="USD"/>
    <s v="O1"/>
    <s v="USMO6301513631"/>
    <s v="1367064533210719"/>
    <s v=""/>
    <s v="BATCH_ID"/>
    <d v="2025-06-20T00:00:00"/>
    <d v="2025-06-23T00:00:00"/>
    <n v="0"/>
    <s v=""/>
    <s v=""/>
    <s v="3101554875"/>
    <s v="200013164690"/>
    <s v="0010"/>
    <s v="0060"/>
    <s v="R1"/>
    <s v="10-60"/>
    <x v="0"/>
    <x v="0"/>
    <n v="10719"/>
    <x v="0"/>
  </r>
  <r>
    <s v="13670645475"/>
    <s v="25171INV01BE"/>
    <s v="FA"/>
    <s v="R4"/>
    <d v="2025-06-20T00:00:00"/>
    <s v=""/>
    <s v="3106"/>
    <x v="0"/>
    <s v="10719"/>
    <s v="0"/>
    <n v="-5"/>
    <s v=""/>
    <n v="-5"/>
    <s v="USD"/>
    <s v="O1"/>
    <s v="USMO6560518380"/>
    <s v="1367064547510719"/>
    <s v=""/>
    <s v="BATCH_ID"/>
    <d v="2025-06-20T00:00:00"/>
    <d v="2025-06-23T00:00:00"/>
    <n v="0"/>
    <s v=""/>
    <s v=""/>
    <s v="3102129363"/>
    <s v="200015469865"/>
    <s v="0010"/>
    <s v="0060"/>
    <s v="R1"/>
    <s v="10-60"/>
    <x v="0"/>
    <x v="0"/>
    <n v="10719"/>
    <x v="0"/>
  </r>
  <r>
    <s v="13670647560"/>
    <s v="25174INV01A6"/>
    <s v="FA"/>
    <s v="R4"/>
    <d v="2025-06-23T00:00:00"/>
    <s v=""/>
    <s v="3106"/>
    <x v="0"/>
    <s v="10719"/>
    <s v="0"/>
    <n v="-14.18"/>
    <s v=""/>
    <n v="-14.18"/>
    <s v="USD"/>
    <s v="O1"/>
    <s v="USMO6570583020"/>
    <s v="1367064756010719"/>
    <s v=""/>
    <s v="BATCH_ID"/>
    <d v="2025-06-23T00:00:00"/>
    <d v="2025-06-24T00:00:00"/>
    <n v="0"/>
    <s v=""/>
    <s v=""/>
    <s v="3101509778"/>
    <s v="200011732696"/>
    <s v="0010"/>
    <s v="0060"/>
    <s v="R1"/>
    <s v="10-60"/>
    <x v="0"/>
    <x v="0"/>
    <n v="10719"/>
    <x v="0"/>
  </r>
  <r>
    <s v="13670647634"/>
    <s v="25174INV01BG"/>
    <s v="FA"/>
    <s v="R4"/>
    <d v="2025-06-23T00:00:00"/>
    <s v=""/>
    <s v="3106"/>
    <x v="0"/>
    <s v="10469"/>
    <s v="0"/>
    <n v="-5"/>
    <s v=""/>
    <n v="-5"/>
    <s v="USD"/>
    <s v="O1"/>
    <s v="USMO6561300000"/>
    <s v="1367064763410469"/>
    <s v=""/>
    <s v="BATCH_ID"/>
    <d v="2025-06-23T00:00:00"/>
    <d v="2025-06-24T00:00:00"/>
    <n v="0"/>
    <s v=""/>
    <s v=""/>
    <s v="3101577579"/>
    <s v="200013179391"/>
    <s v="0010"/>
    <s v="0060"/>
    <s v="R1"/>
    <s v="10-60"/>
    <x v="0"/>
    <x v="0"/>
    <n v="10469"/>
    <x v="2"/>
  </r>
  <r>
    <s v="13670647634"/>
    <s v="25174INV01BG"/>
    <s v="FA"/>
    <s v="R4"/>
    <d v="2025-06-23T00:00:00"/>
    <s v=""/>
    <s v="3106"/>
    <x v="1"/>
    <s v="10514"/>
    <s v="0"/>
    <n v="-5"/>
    <s v=""/>
    <n v="-5"/>
    <s v="USD"/>
    <s v="O1"/>
    <s v="USMO6561300000"/>
    <s v="1367064763410514"/>
    <s v=""/>
    <s v="BATCH_ID"/>
    <d v="2025-06-23T00:00:00"/>
    <d v="2025-06-24T00:00:00"/>
    <n v="0"/>
    <s v=""/>
    <s v=""/>
    <s v="3101575006"/>
    <s v="200013179391"/>
    <s v="0010"/>
    <s v="0060"/>
    <s v="R1"/>
    <s v="10-60"/>
    <x v="0"/>
    <x v="1"/>
    <n v="10514"/>
    <x v="1"/>
  </r>
  <r>
    <s v="13670647656"/>
    <s v="25174INV01BG"/>
    <s v="FA"/>
    <s v="R4"/>
    <d v="2025-06-23T00:00:00"/>
    <s v=""/>
    <s v="3106"/>
    <x v="1"/>
    <s v="10514"/>
    <s v="0"/>
    <n v="-5"/>
    <s v=""/>
    <n v="-5"/>
    <s v="USD"/>
    <s v="O1"/>
    <s v="USMO6561322310"/>
    <s v="1367064765610514"/>
    <s v=""/>
    <s v="BATCH_ID"/>
    <d v="2025-06-23T00:00:00"/>
    <d v="2025-06-24T00:00:00"/>
    <n v="0"/>
    <s v=""/>
    <s v=""/>
    <s v="3101635941"/>
    <s v="200013200890"/>
    <s v="0010"/>
    <s v="0060"/>
    <s v="R1"/>
    <s v="10-60"/>
    <x v="0"/>
    <x v="1"/>
    <n v="10514"/>
    <x v="1"/>
  </r>
  <r>
    <s v="13670647656"/>
    <s v="25174INV01BG"/>
    <s v="FA"/>
    <s v="R4"/>
    <d v="2025-06-23T00:00:00"/>
    <s v=""/>
    <s v="3106"/>
    <x v="0"/>
    <s v="10469"/>
    <s v="0"/>
    <n v="-5"/>
    <s v=""/>
    <n v="-5"/>
    <s v="USD"/>
    <s v="O1"/>
    <s v="USMO6561322310"/>
    <s v="1367064765610469"/>
    <s v=""/>
    <s v="BATCH_ID"/>
    <d v="2025-06-23T00:00:00"/>
    <d v="2025-06-24T00:00:00"/>
    <n v="0"/>
    <s v=""/>
    <s v=""/>
    <s v="3101635847"/>
    <s v="200013200890"/>
    <s v="0010"/>
    <s v="0060"/>
    <s v="R1"/>
    <s v="10-60"/>
    <x v="0"/>
    <x v="0"/>
    <n v="10469"/>
    <x v="2"/>
  </r>
  <r>
    <s v="13670647715"/>
    <s v="25174INV01BG"/>
    <s v="FA"/>
    <s v="R4"/>
    <d v="2025-06-23T00:00:00"/>
    <s v=""/>
    <s v="3106"/>
    <x v="0"/>
    <s v="10469"/>
    <s v="0"/>
    <n v="-5"/>
    <s v=""/>
    <n v="-5"/>
    <s v="USD"/>
    <s v="O1"/>
    <s v="USMO6561333490"/>
    <s v="1367064771510469"/>
    <s v=""/>
    <s v="BATCH_ID"/>
    <d v="2025-06-23T00:00:00"/>
    <d v="2025-06-24T00:00:00"/>
    <n v="0"/>
    <s v=""/>
    <s v=""/>
    <s v="3101531559"/>
    <s v="200013209909"/>
    <s v="0010"/>
    <s v="0060"/>
    <s v="R1"/>
    <s v="10-60"/>
    <x v="0"/>
    <x v="0"/>
    <n v="10469"/>
    <x v="2"/>
  </r>
  <r>
    <s v="13670647715"/>
    <s v="25174INV01BG"/>
    <s v="FA"/>
    <s v="R4"/>
    <d v="2025-06-23T00:00:00"/>
    <s v=""/>
    <s v="3106"/>
    <x v="1"/>
    <s v="10514"/>
    <s v="0"/>
    <n v="-5"/>
    <s v=""/>
    <n v="-5"/>
    <s v="USD"/>
    <s v="O1"/>
    <s v="USMO6561333490"/>
    <s v="1367064771510514"/>
    <s v=""/>
    <s v="BATCH_ID"/>
    <d v="2025-06-23T00:00:00"/>
    <d v="2025-06-24T00:00:00"/>
    <n v="0"/>
    <s v=""/>
    <s v=""/>
    <s v="3101531655"/>
    <s v="200013209909"/>
    <s v="0010"/>
    <s v="0060"/>
    <s v="R1"/>
    <s v="10-60"/>
    <x v="0"/>
    <x v="1"/>
    <n v="10514"/>
    <x v="1"/>
  </r>
  <r>
    <s v="13670647805"/>
    <s v="25174INV01A6"/>
    <s v="FA"/>
    <s v="R4"/>
    <d v="2025-06-23T00:00:00"/>
    <s v=""/>
    <s v="3106"/>
    <x v="0"/>
    <s v="10719"/>
    <s v="0"/>
    <n v="-7.48"/>
    <s v=""/>
    <n v="-7.48"/>
    <s v="USD"/>
    <s v="O1"/>
    <s v="USMO6560525330"/>
    <s v="1367064780510719"/>
    <s v=""/>
    <s v="BATCH_ID"/>
    <d v="2025-06-23T00:00:00"/>
    <d v="2025-06-24T00:00:00"/>
    <n v="0"/>
    <s v=""/>
    <s v=""/>
    <s v="3101489498"/>
    <s v="200013411620"/>
    <s v="0010"/>
    <s v="0060"/>
    <s v="R1"/>
    <s v="10-60"/>
    <x v="0"/>
    <x v="0"/>
    <n v="10719"/>
    <x v="0"/>
  </r>
  <r>
    <s v="13670647825"/>
    <s v="25174INV01BG"/>
    <s v="FA"/>
    <s v="R4"/>
    <d v="2025-06-23T00:00:00"/>
    <s v=""/>
    <s v="3106"/>
    <x v="0"/>
    <s v="10719"/>
    <s v="0"/>
    <n v="-5"/>
    <s v=""/>
    <n v="-5"/>
    <s v="USD"/>
    <s v="O1"/>
    <s v="USMO6560523520"/>
    <s v="1367064782510719"/>
    <s v=""/>
    <s v="BATCH_ID"/>
    <d v="2025-06-23T00:00:00"/>
    <d v="2025-06-24T00:00:00"/>
    <n v="0"/>
    <s v=""/>
    <s v=""/>
    <s v="3101644404"/>
    <s v="200013200361"/>
    <s v="0010"/>
    <s v="0060"/>
    <s v="R1"/>
    <s v="10-60"/>
    <x v="0"/>
    <x v="0"/>
    <n v="10719"/>
    <x v="0"/>
  </r>
  <r>
    <s v="13670647883"/>
    <s v="25174INV01A6"/>
    <s v="FA"/>
    <s v="R4"/>
    <d v="2025-06-23T00:00:00"/>
    <s v=""/>
    <s v="3106"/>
    <x v="0"/>
    <s v="10469"/>
    <s v="0"/>
    <n v="-11.96"/>
    <s v=""/>
    <n v="-11.96"/>
    <s v="USD"/>
    <s v="O1"/>
    <s v="USMO6561326990"/>
    <s v="1367064788310469"/>
    <s v=""/>
    <s v="BATCH_ID"/>
    <d v="2025-06-23T00:00:00"/>
    <d v="2025-06-24T00:00:00"/>
    <n v="0"/>
    <s v=""/>
    <s v=""/>
    <s v="3102046559"/>
    <s v="200015059468"/>
    <s v="0010"/>
    <s v="0060"/>
    <s v="R1"/>
    <s v="10-60"/>
    <x v="0"/>
    <x v="0"/>
    <n v="10469"/>
    <x v="2"/>
  </r>
  <r>
    <s v="13670647883"/>
    <s v="25174INV01A6"/>
    <s v="FA"/>
    <s v="R4"/>
    <d v="2025-06-23T00:00:00"/>
    <s v=""/>
    <s v="3106"/>
    <x v="1"/>
    <s v="10514"/>
    <s v="0"/>
    <n v="-16.079999999999998"/>
    <s v=""/>
    <n v="-16.079999999999998"/>
    <s v="USD"/>
    <s v="O1"/>
    <s v="USMO6561326990"/>
    <s v="1367064788310514"/>
    <s v=""/>
    <s v="BATCH_ID"/>
    <d v="2025-06-23T00:00:00"/>
    <d v="2025-06-24T00:00:00"/>
    <n v="0"/>
    <s v=""/>
    <s v=""/>
    <s v="3102046561"/>
    <s v="200015059468"/>
    <s v="0010"/>
    <s v="0060"/>
    <s v="R1"/>
    <s v="10-60"/>
    <x v="0"/>
    <x v="1"/>
    <n v="10514"/>
    <x v="1"/>
  </r>
  <r>
    <s v="13670647976"/>
    <s v="25174INV01A6"/>
    <s v="FA"/>
    <s v="R4"/>
    <d v="2025-06-23T00:00:00"/>
    <s v=""/>
    <s v="3106"/>
    <x v="0"/>
    <s v="10469"/>
    <s v="0"/>
    <n v="-5"/>
    <s v=""/>
    <n v="-5"/>
    <s v="USD"/>
    <s v="O1"/>
    <s v="USMO6561324020"/>
    <s v="1367064797610469"/>
    <s v=""/>
    <s v="BATCH_ID"/>
    <d v="2025-06-23T00:00:00"/>
    <d v="2025-06-24T00:00:00"/>
    <n v="0"/>
    <s v=""/>
    <s v=""/>
    <s v="3102047599"/>
    <s v="200015053925"/>
    <s v="0010"/>
    <s v="0060"/>
    <s v="R1"/>
    <s v="10-60"/>
    <x v="0"/>
    <x v="0"/>
    <n v="10469"/>
    <x v="2"/>
  </r>
  <r>
    <s v="13670647976"/>
    <s v="25174INV01A6"/>
    <s v="FA"/>
    <s v="R4"/>
    <d v="2025-06-23T00:00:00"/>
    <s v=""/>
    <s v="3106"/>
    <x v="1"/>
    <s v="10514"/>
    <s v="0"/>
    <n v="-5"/>
    <s v=""/>
    <n v="-5"/>
    <s v="USD"/>
    <s v="O1"/>
    <s v="USMO6561324020"/>
    <s v="1367064797610514"/>
    <s v=""/>
    <s v="BATCH_ID"/>
    <d v="2025-06-23T00:00:00"/>
    <d v="2025-06-24T00:00:00"/>
    <n v="0"/>
    <s v=""/>
    <s v=""/>
    <s v="3102047600"/>
    <s v="200015053925"/>
    <s v="0010"/>
    <s v="0060"/>
    <s v="R1"/>
    <s v="10-60"/>
    <x v="0"/>
    <x v="1"/>
    <n v="10514"/>
    <x v="1"/>
  </r>
  <r>
    <s v="13670648300"/>
    <s v="25174INV01A6"/>
    <s v="FA"/>
    <s v="R4"/>
    <d v="2025-06-23T00:00:00"/>
    <s v=""/>
    <s v="3106"/>
    <x v="0"/>
    <s v="10719"/>
    <s v="0"/>
    <n v="-9.0299999999999994"/>
    <s v=""/>
    <n v="-9.0299999999999994"/>
    <s v="USD"/>
    <s v="O1"/>
    <s v="USMO6560525420"/>
    <s v="1367064830010719"/>
    <s v=""/>
    <s v="BATCH_ID"/>
    <d v="2025-06-23T00:00:00"/>
    <d v="2025-06-24T00:00:00"/>
    <n v="0"/>
    <s v=""/>
    <s v=""/>
    <s v="3102226207"/>
    <s v="200015935188"/>
    <s v="0010"/>
    <s v="0060"/>
    <s v="R1"/>
    <s v="10-60"/>
    <x v="0"/>
    <x v="0"/>
    <n v="10719"/>
    <x v="0"/>
  </r>
  <r>
    <s v="13670649003"/>
    <s v="25175INV01A9"/>
    <s v="FA"/>
    <s v="R4"/>
    <d v="2025-06-24T00:00:00"/>
    <s v=""/>
    <s v="3106"/>
    <x v="0"/>
    <s v="10719"/>
    <s v="0"/>
    <n v="-14.18"/>
    <s v=""/>
    <n v="-14.18"/>
    <s v="USD"/>
    <s v="O1"/>
    <s v="USMO6560517570"/>
    <s v="1367064900310719"/>
    <s v=""/>
    <s v="BATCH_ID"/>
    <d v="2025-06-24T00:00:00"/>
    <d v="2025-06-25T00:00:00"/>
    <n v="0"/>
    <s v=""/>
    <s v=""/>
    <s v="3101487097"/>
    <s v="200013019837"/>
    <s v="0010"/>
    <s v="0060"/>
    <s v="R1"/>
    <s v="10-60"/>
    <x v="0"/>
    <x v="0"/>
    <n v="10719"/>
    <x v="0"/>
  </r>
  <r>
    <s v="13670649171"/>
    <s v="25175INV01A9"/>
    <s v="FA"/>
    <s v="R4"/>
    <d v="2025-06-24T00:00:00"/>
    <s v=""/>
    <s v="3106"/>
    <x v="0"/>
    <s v="10719"/>
    <s v="0"/>
    <n v="-5"/>
    <s v=""/>
    <n v="-5"/>
    <s v="USD"/>
    <s v="O1"/>
    <s v="USMO6560522130"/>
    <s v="1367064917110719"/>
    <s v=""/>
    <s v="BATCH_ID"/>
    <d v="2025-06-24T00:00:00"/>
    <d v="2025-06-25T00:00:00"/>
    <n v="0"/>
    <s v=""/>
    <s v=""/>
    <s v="3101637557"/>
    <s v="200014577890"/>
    <s v="0010"/>
    <s v="0060"/>
    <s v="R1"/>
    <s v="10-60"/>
    <x v="0"/>
    <x v="0"/>
    <n v="10719"/>
    <x v="0"/>
  </r>
  <r>
    <s v="13670650012"/>
    <s v="25176INV01AL"/>
    <s v="FA"/>
    <s v="R4"/>
    <d v="2025-06-25T00:00:00"/>
    <s v=""/>
    <s v="3106"/>
    <x v="0"/>
    <s v="10719"/>
    <s v="0"/>
    <n v="-21.11"/>
    <s v=""/>
    <n v="-21.11"/>
    <s v="USD"/>
    <s v="O1"/>
    <s v="USMO6560581580"/>
    <s v="1367065001210719"/>
    <s v=""/>
    <s v="BATCH_ID"/>
    <d v="2025-06-25T00:00:00"/>
    <d v="2025-06-26T00:00:00"/>
    <n v="0"/>
    <s v=""/>
    <s v=""/>
    <s v="3101992391"/>
    <s v="200014809020"/>
    <s v="0010"/>
    <s v="0060"/>
    <s v="R1"/>
    <s v="10-60"/>
    <x v="0"/>
    <x v="0"/>
    <n v="10719"/>
    <x v="0"/>
  </r>
  <r>
    <s v="13670650014"/>
    <s v="25176INV01AL"/>
    <s v="FA"/>
    <s v="R4"/>
    <d v="2025-06-25T00:00:00"/>
    <s v=""/>
    <s v="3106"/>
    <x v="0"/>
    <s v="10719"/>
    <s v="0"/>
    <n v="-8.07"/>
    <s v=""/>
    <n v="-8.07"/>
    <s v="USD"/>
    <s v="O1"/>
    <s v="USMO6560545000"/>
    <s v="1367065001410719"/>
    <s v=""/>
    <s v="BATCH_ID"/>
    <d v="2025-06-25T00:00:00"/>
    <d v="2025-06-26T00:00:00"/>
    <n v="0"/>
    <s v=""/>
    <s v=""/>
    <s v="3101992330"/>
    <s v="200014808105"/>
    <s v="0010"/>
    <s v="0060"/>
    <s v="R1"/>
    <s v="10-60"/>
    <x v="0"/>
    <x v="0"/>
    <n v="10719"/>
    <x v="0"/>
  </r>
  <r>
    <s v="13670650015"/>
    <s v="25176INV01AL"/>
    <s v="FA"/>
    <s v="R4"/>
    <d v="2025-06-25T00:00:00"/>
    <s v=""/>
    <s v="3106"/>
    <x v="0"/>
    <s v="10719"/>
    <s v="0"/>
    <n v="-5"/>
    <s v=""/>
    <n v="-5"/>
    <s v="USD"/>
    <s v="O1"/>
    <s v="USMO6485491400"/>
    <s v="1367065001510719"/>
    <s v=""/>
    <s v="BATCH_ID"/>
    <d v="2025-06-25T00:00:00"/>
    <d v="2025-06-26T00:00:00"/>
    <n v="0"/>
    <s v=""/>
    <s v=""/>
    <s v="3101994196"/>
    <s v="200014816504"/>
    <s v="0010"/>
    <s v="0060"/>
    <s v="R1"/>
    <s v="10-60"/>
    <x v="0"/>
    <x v="0"/>
    <n v="10719"/>
    <x v="0"/>
  </r>
  <r>
    <s v="13670650125"/>
    <s v="25176INV01AL"/>
    <s v="FA"/>
    <s v="R4"/>
    <d v="2025-06-25T00:00:00"/>
    <s v=""/>
    <s v="3106"/>
    <x v="0"/>
    <s v="10719"/>
    <s v="0"/>
    <n v="-5.1100000000000003"/>
    <s v=""/>
    <n v="-5.1100000000000003"/>
    <s v="USD"/>
    <s v="O1"/>
    <s v="USMO6485497461"/>
    <s v="1367065012510719"/>
    <s v=""/>
    <s v="BATCH_ID"/>
    <d v="2025-06-25T00:00:00"/>
    <d v="2025-06-26T00:00:00"/>
    <n v="0"/>
    <s v=""/>
    <s v=""/>
    <s v="3102299499"/>
    <s v="200016316198"/>
    <s v="0010"/>
    <s v="0060"/>
    <s v="C1"/>
    <s v="10-60"/>
    <x v="0"/>
    <x v="0"/>
    <n v="10719"/>
    <x v="0"/>
  </r>
  <r>
    <s v="13670650753"/>
    <s v="25178INV01AW"/>
    <s v="FA"/>
    <s v="R4"/>
    <d v="2025-06-27T00:00:00"/>
    <s v=""/>
    <s v="3106"/>
    <x v="1"/>
    <s v="10514"/>
    <s v="0"/>
    <n v="-5"/>
    <s v=""/>
    <n v="-5"/>
    <s v="USD"/>
    <s v="O1"/>
    <s v="USMO6561328810"/>
    <s v="1367065075310514"/>
    <s v=""/>
    <s v="BATCH_ID"/>
    <d v="2025-06-27T00:00:00"/>
    <d v="2025-06-30T00:00:00"/>
    <n v="0"/>
    <s v=""/>
    <s v=""/>
    <s v="3101703728"/>
    <s v="200012282394"/>
    <s v="0010"/>
    <s v="0060"/>
    <s v="R1"/>
    <s v="10-60"/>
    <x v="0"/>
    <x v="1"/>
    <n v="10514"/>
    <x v="1"/>
  </r>
  <r>
    <s v="13670650753"/>
    <s v="25178INV01AW"/>
    <s v="FA"/>
    <s v="R4"/>
    <d v="2025-06-27T00:00:00"/>
    <s v=""/>
    <s v="3106"/>
    <x v="0"/>
    <s v="10469"/>
    <s v="0"/>
    <n v="-5"/>
    <s v=""/>
    <n v="-5"/>
    <s v="USD"/>
    <s v="O1"/>
    <s v="USMO6561328810"/>
    <s v="1367065075310469"/>
    <s v=""/>
    <s v="BATCH_ID"/>
    <d v="2025-06-27T00:00:00"/>
    <d v="2025-06-30T00:00:00"/>
    <n v="0"/>
    <s v=""/>
    <s v=""/>
    <s v="3101703801"/>
    <s v="200012282394"/>
    <s v="0010"/>
    <s v="0060"/>
    <s v="R1"/>
    <s v="10-60"/>
    <x v="0"/>
    <x v="0"/>
    <n v="10469"/>
    <x v="2"/>
  </r>
  <r>
    <s v="13670650818"/>
    <s v="25178INV01AD"/>
    <s v="FA"/>
    <s v="R4"/>
    <d v="2025-06-27T00:00:00"/>
    <s v=""/>
    <s v="3106"/>
    <x v="0"/>
    <s v="10719"/>
    <s v="0"/>
    <n v="-10.97"/>
    <s v=""/>
    <n v="-10.97"/>
    <s v="USD"/>
    <s v="O1"/>
    <s v="USMO6560519841"/>
    <s v="1367065081810719"/>
    <s v=""/>
    <s v="BATCH_ID"/>
    <d v="2025-06-27T00:00:00"/>
    <d v="2025-06-30T00:00:00"/>
    <n v="0"/>
    <s v=""/>
    <s v=""/>
    <s v="3101651152"/>
    <s v="200012649717"/>
    <s v="0010"/>
    <s v="0060"/>
    <s v="R1"/>
    <s v="10-60"/>
    <x v="0"/>
    <x v="0"/>
    <n v="10719"/>
    <x v="0"/>
  </r>
  <r>
    <s v="13670650839"/>
    <s v="25178INV01AW"/>
    <s v="FA"/>
    <s v="R4"/>
    <d v="2025-06-27T00:00:00"/>
    <s v=""/>
    <s v="3106"/>
    <x v="0"/>
    <s v="10719"/>
    <s v="0"/>
    <n v="-5"/>
    <s v=""/>
    <n v="-5"/>
    <s v="USD"/>
    <s v="O1"/>
    <s v="USMO6561084381"/>
    <s v="1367065083910719"/>
    <s v=""/>
    <s v="BATCH_ID"/>
    <d v="2025-06-27T00:00:00"/>
    <d v="2025-06-30T00:00:00"/>
    <n v="0"/>
    <s v=""/>
    <s v=""/>
    <s v="3101487948"/>
    <s v="200012267205"/>
    <s v="0010"/>
    <s v="0060"/>
    <s v="R1"/>
    <s v="10-60"/>
    <x v="0"/>
    <x v="0"/>
    <n v="10719"/>
    <x v="0"/>
  </r>
  <r>
    <s v="13670650863"/>
    <s v="25178INV01AW"/>
    <s v="FA"/>
    <s v="R4"/>
    <d v="2025-06-27T00:00:00"/>
    <s v=""/>
    <s v="3106"/>
    <x v="0"/>
    <s v="10719"/>
    <s v="0"/>
    <n v="-12.76"/>
    <s v=""/>
    <n v="-12.76"/>
    <s v="USD"/>
    <s v="O1"/>
    <s v="USMO6561090051"/>
    <s v="1367065086310719"/>
    <s v=""/>
    <s v="BATCH_ID"/>
    <d v="2025-06-27T00:00:00"/>
    <d v="2025-06-30T00:00:00"/>
    <n v="0"/>
    <s v=""/>
    <s v=""/>
    <s v="3101501185"/>
    <s v="200012277188"/>
    <s v="0010"/>
    <s v="0060"/>
    <s v="R1"/>
    <s v="10-60"/>
    <x v="0"/>
    <x v="0"/>
    <n v="10719"/>
    <x v="0"/>
  </r>
  <r>
    <s v="13670650961"/>
    <s v="25178INV01AW"/>
    <s v="FA"/>
    <s v="R4"/>
    <d v="2025-06-27T00:00:00"/>
    <s v=""/>
    <s v="3106"/>
    <x v="0"/>
    <s v="10719"/>
    <s v="0"/>
    <n v="-11.63"/>
    <s v=""/>
    <n v="-11.63"/>
    <s v="USD"/>
    <s v="O1"/>
    <s v="USMO6571471901"/>
    <s v="1367065096110719"/>
    <s v=""/>
    <s v="BATCH_ID"/>
    <d v="2025-06-27T00:00:00"/>
    <d v="2025-06-30T00:00:00"/>
    <n v="0"/>
    <s v=""/>
    <s v=""/>
    <s v="3101544603"/>
    <s v="200012278236"/>
    <s v="0010"/>
    <s v="0060"/>
    <s v="R1"/>
    <s v="10-60"/>
    <x v="0"/>
    <x v="0"/>
    <n v="10719"/>
    <x v="0"/>
  </r>
  <r>
    <s v="13670651058"/>
    <s v="25178INV01AD"/>
    <s v="FA"/>
    <s v="R4"/>
    <d v="2025-06-27T00:00:00"/>
    <s v=""/>
    <s v="3106"/>
    <x v="0"/>
    <s v="10719"/>
    <s v="0"/>
    <n v="-11.89"/>
    <s v=""/>
    <n v="-11.89"/>
    <s v="USD"/>
    <s v="O1"/>
    <s v="USMO6571471421"/>
    <s v="1367065105810719"/>
    <s v=""/>
    <s v="BATCH_ID"/>
    <d v="2025-06-27T00:00:00"/>
    <d v="2025-06-30T00:00:00"/>
    <n v="0"/>
    <s v=""/>
    <s v=""/>
    <s v="3101674576"/>
    <s v="200014409599"/>
    <s v="0010"/>
    <s v="0060"/>
    <s v="R1"/>
    <s v="10-60"/>
    <x v="0"/>
    <x v="0"/>
    <n v="10719"/>
    <x v="0"/>
  </r>
  <r>
    <s v="13670651156"/>
    <s v="25178INV01AD"/>
    <s v="FA"/>
    <s v="R4"/>
    <d v="2025-06-27T00:00:00"/>
    <s v=""/>
    <s v="3106"/>
    <x v="1"/>
    <s v="10514"/>
    <s v="0"/>
    <n v="-5"/>
    <s v=""/>
    <n v="-5"/>
    <s v="USD"/>
    <s v="O1"/>
    <s v="USMO6561327080"/>
    <s v="1367065115610514"/>
    <s v=""/>
    <s v="BATCH_ID"/>
    <d v="2025-06-27T00:00:00"/>
    <d v="2025-06-30T00:00:00"/>
    <n v="0"/>
    <s v=""/>
    <s v=""/>
    <s v="3101515189"/>
    <s v="200014390252"/>
    <s v="0010"/>
    <s v="0060"/>
    <s v="R1"/>
    <s v="10-60"/>
    <x v="0"/>
    <x v="1"/>
    <n v="10514"/>
    <x v="1"/>
  </r>
  <r>
    <s v="13670651156"/>
    <s v="25178INV01AD"/>
    <s v="FA"/>
    <s v="R4"/>
    <d v="2025-06-27T00:00:00"/>
    <s v=""/>
    <s v="3106"/>
    <x v="0"/>
    <s v="10469"/>
    <s v="0"/>
    <n v="-5"/>
    <s v=""/>
    <n v="-5"/>
    <s v="USD"/>
    <s v="O1"/>
    <s v="USMO6561327080"/>
    <s v="1367065115610469"/>
    <s v=""/>
    <s v="BATCH_ID"/>
    <d v="2025-06-27T00:00:00"/>
    <d v="2025-06-30T00:00:00"/>
    <n v="0"/>
    <s v=""/>
    <s v=""/>
    <s v="3101515286"/>
    <s v="200014390252"/>
    <s v="0010"/>
    <s v="0060"/>
    <s v="R1"/>
    <s v="10-60"/>
    <x v="0"/>
    <x v="0"/>
    <n v="10469"/>
    <x v="2"/>
  </r>
  <r>
    <s v="13670651162"/>
    <s v="25178INV01AW"/>
    <s v="FA"/>
    <s v="R4"/>
    <d v="2025-06-27T00:00:00"/>
    <s v=""/>
    <s v="3106"/>
    <x v="0"/>
    <s v="10469"/>
    <s v="0"/>
    <n v="-5"/>
    <s v=""/>
    <n v="-5"/>
    <s v="USD"/>
    <s v="O1"/>
    <s v="USMO6561327630"/>
    <s v="1367065116210469"/>
    <s v=""/>
    <s v="BATCH_ID"/>
    <d v="2025-06-27T00:00:00"/>
    <d v="2025-06-30T00:00:00"/>
    <n v="0"/>
    <s v=""/>
    <s v=""/>
    <s v="3101578345"/>
    <s v="200014087742"/>
    <s v="0010"/>
    <s v="0060"/>
    <s v="C1"/>
    <s v="10-60"/>
    <x v="0"/>
    <x v="0"/>
    <n v="10469"/>
    <x v="2"/>
  </r>
  <r>
    <s v="13670651162"/>
    <s v="25178INV01AW"/>
    <s v="FA"/>
    <s v="R4"/>
    <d v="2025-06-27T00:00:00"/>
    <s v=""/>
    <s v="3106"/>
    <x v="1"/>
    <s v="10514"/>
    <s v="0"/>
    <n v="-5"/>
    <s v=""/>
    <n v="-5"/>
    <s v="USD"/>
    <s v="O1"/>
    <s v="USMO6561327630"/>
    <s v="1367065116210514"/>
    <s v=""/>
    <s v="BATCH_ID"/>
    <d v="2025-06-27T00:00:00"/>
    <d v="2025-06-30T00:00:00"/>
    <n v="0"/>
    <s v=""/>
    <s v=""/>
    <s v="3101578250"/>
    <s v="200014087742"/>
    <s v="0010"/>
    <s v="0060"/>
    <s v="C1"/>
    <s v="10-60"/>
    <x v="0"/>
    <x v="1"/>
    <n v="10514"/>
    <x v="1"/>
  </r>
  <r>
    <s v="13670651174"/>
    <s v="25178INV01AD"/>
    <s v="FA"/>
    <s v="R4"/>
    <d v="2025-06-27T00:00:00"/>
    <s v=""/>
    <s v="3106"/>
    <x v="0"/>
    <s v="10719"/>
    <s v="0"/>
    <n v="-5"/>
    <s v=""/>
    <n v="-5"/>
    <s v="USD"/>
    <s v="O1"/>
    <s v="USMO6574094401"/>
    <s v="1367065117410719"/>
    <s v=""/>
    <s v="BATCH_ID"/>
    <d v="2025-06-27T00:00:00"/>
    <d v="2025-06-30T00:00:00"/>
    <n v="0"/>
    <s v=""/>
    <s v=""/>
    <s v="3101486949"/>
    <s v="200014399444"/>
    <s v="0010"/>
    <s v="0060"/>
    <s v="R1"/>
    <s v="10-60"/>
    <x v="0"/>
    <x v="0"/>
    <n v="10719"/>
    <x v="0"/>
  </r>
  <r>
    <s v="13670651369"/>
    <s v="25178INV01AW"/>
    <s v="FA"/>
    <s v="R4"/>
    <d v="2025-06-27T00:00:00"/>
    <s v=""/>
    <s v="3106"/>
    <x v="0"/>
    <s v="10719"/>
    <s v="0"/>
    <n v="-5"/>
    <s v=""/>
    <n v="-5"/>
    <s v="USD"/>
    <s v="O1"/>
    <s v="USMO6574096761"/>
    <s v="1367065136910719"/>
    <s v=""/>
    <s v="BATCH_ID"/>
    <d v="2025-06-27T00:00:00"/>
    <d v="2025-06-30T00:00:00"/>
    <n v="0"/>
    <s v=""/>
    <s v=""/>
    <s v="3102234306"/>
    <s v="200015980200"/>
    <s v="0010"/>
    <s v="0060"/>
    <s v="R1"/>
    <s v="10-60"/>
    <x v="0"/>
    <x v="0"/>
    <n v="10719"/>
    <x v="0"/>
  </r>
  <r>
    <s v="13670651925"/>
    <s v="25181INV01BE"/>
    <s v="FA"/>
    <s v="R4"/>
    <d v="2025-06-30T00:00:00"/>
    <s v=""/>
    <s v="3106"/>
    <x v="0"/>
    <s v="10719"/>
    <s v="0"/>
    <n v="-9.2200000000000006"/>
    <s v=""/>
    <n v="-9.2200000000000006"/>
    <s v="USD"/>
    <s v="O1"/>
    <s v="USMO6560521180"/>
    <s v="1367065192510719"/>
    <s v=""/>
    <s v="BATCH_ID"/>
    <d v="2025-06-30T00:00:00"/>
    <d v="2025-07-01T00:00:00"/>
    <n v="0"/>
    <s v=""/>
    <s v=""/>
    <s v="3101683203"/>
    <s v="200012305666"/>
    <s v="0010"/>
    <s v="0060"/>
    <s v="R1"/>
    <s v="10-60"/>
    <x v="0"/>
    <x v="0"/>
    <n v="10719"/>
    <x v="0"/>
  </r>
  <r>
    <s v="13670652137"/>
    <s v="25181INV01BE"/>
    <s v="FA"/>
    <s v="R4"/>
    <d v="2025-06-30T00:00:00"/>
    <s v=""/>
    <s v="3106"/>
    <x v="0"/>
    <s v="10469"/>
    <s v="0"/>
    <n v="-5"/>
    <s v=""/>
    <n v="-5"/>
    <s v="USD"/>
    <s v="O1"/>
    <s v="USMO6561328910"/>
    <s v="1367065213710469"/>
    <s v=""/>
    <s v="BATCH_ID"/>
    <d v="2025-06-30T00:00:00"/>
    <d v="2025-07-01T00:00:00"/>
    <n v="0"/>
    <s v=""/>
    <s v=""/>
    <s v="3102289856"/>
    <s v="200016264000"/>
    <s v="0010"/>
    <s v="0060"/>
    <s v="R1"/>
    <s v="10-60"/>
    <x v="0"/>
    <x v="0"/>
    <n v="10469"/>
    <x v="2"/>
  </r>
  <r>
    <s v="13670652137"/>
    <s v="25181INV01BE"/>
    <s v="FA"/>
    <s v="R4"/>
    <d v="2025-06-30T00:00:00"/>
    <s v=""/>
    <s v="3106"/>
    <x v="1"/>
    <s v="10514"/>
    <s v="0"/>
    <n v="-5"/>
    <s v=""/>
    <n v="-5"/>
    <s v="USD"/>
    <s v="O1"/>
    <s v="USMO6561328910"/>
    <s v="1367065213710514"/>
    <s v=""/>
    <s v="BATCH_ID"/>
    <d v="2025-06-30T00:00:00"/>
    <d v="2025-07-01T00:00:00"/>
    <n v="0"/>
    <s v=""/>
    <s v=""/>
    <s v="3102289857"/>
    <s v="200016264000"/>
    <s v="0010"/>
    <s v="0060"/>
    <s v="R1"/>
    <s v="10-60"/>
    <x v="0"/>
    <x v="1"/>
    <n v="10514"/>
    <x v="1"/>
  </r>
  <r>
    <s v="13670652141"/>
    <s v="25181INV01BE"/>
    <s v="FA"/>
    <s v="R4"/>
    <d v="2025-06-30T00:00:00"/>
    <s v=""/>
    <s v="3106"/>
    <x v="0"/>
    <s v="10719"/>
    <s v="0"/>
    <n v="-5"/>
    <s v=""/>
    <n v="-5"/>
    <s v="USD"/>
    <s v="O1"/>
    <s v="USMO6560519860"/>
    <s v="1367065214110719"/>
    <s v=""/>
    <s v="BATCH_ID"/>
    <d v="2025-06-30T00:00:00"/>
    <d v="2025-07-01T00:00:00"/>
    <n v="0"/>
    <s v=""/>
    <s v=""/>
    <s v="3102290949"/>
    <s v="200016268357"/>
    <s v="0010"/>
    <s v="0060"/>
    <s v="R1"/>
    <s v="10-60"/>
    <x v="0"/>
    <x v="0"/>
    <n v="10719"/>
    <x v="0"/>
  </r>
  <r>
    <s v="13670652187"/>
    <s v="25181INV01BE"/>
    <s v="FA"/>
    <s v="R4"/>
    <d v="2025-06-30T00:00:00"/>
    <s v=""/>
    <s v="3106"/>
    <x v="1"/>
    <s v="10514"/>
    <s v="0"/>
    <n v="-5"/>
    <s v=""/>
    <n v="-5"/>
    <s v="USD"/>
    <s v="O1"/>
    <s v="USMO65613XXXX0"/>
    <s v="1367065218710514"/>
    <s v=""/>
    <s v="BATCH_ID"/>
    <d v="2025-06-30T00:00:00"/>
    <d v="2025-07-01T00:00:00"/>
    <n v="0"/>
    <s v=""/>
    <s v=""/>
    <s v="3102287846"/>
    <s v="200016253375"/>
    <s v="0010"/>
    <s v="0060"/>
    <s v="R1"/>
    <s v="10-60"/>
    <x v="0"/>
    <x v="1"/>
    <n v="10514"/>
    <x v="1"/>
  </r>
  <r>
    <s v="13670652187"/>
    <s v="25181INV01BE"/>
    <s v="FA"/>
    <s v="R4"/>
    <d v="2025-06-30T00:00:00"/>
    <s v=""/>
    <s v="3106"/>
    <x v="0"/>
    <s v="10469"/>
    <s v="0"/>
    <n v="-5"/>
    <s v=""/>
    <n v="-5"/>
    <s v="USD"/>
    <s v="O1"/>
    <s v="USMO65613XXXX0"/>
    <s v="1367065218710469"/>
    <s v=""/>
    <s v="BATCH_ID"/>
    <d v="2025-06-30T00:00:00"/>
    <d v="2025-07-01T00:00:00"/>
    <n v="0"/>
    <s v=""/>
    <s v=""/>
    <s v="3102287847"/>
    <s v="200016253375"/>
    <s v="0010"/>
    <s v="0060"/>
    <s v="R1"/>
    <s v="10-60"/>
    <x v="0"/>
    <x v="0"/>
    <n v="10469"/>
    <x v="2"/>
  </r>
  <r>
    <s v="13670652210"/>
    <s v="25181INV01BE"/>
    <s v="FA"/>
    <s v="R4"/>
    <d v="2025-06-30T00:00:00"/>
    <s v=""/>
    <s v="3106"/>
    <x v="0"/>
    <s v="10719"/>
    <s v="0"/>
    <n v="-5"/>
    <s v=""/>
    <n v="-5"/>
    <s v="USD"/>
    <s v="O1"/>
    <s v="USMO6560596750"/>
    <s v="1367065221010719"/>
    <s v=""/>
    <s v="BATCH_ID"/>
    <d v="2025-06-30T00:00:00"/>
    <d v="2025-07-01T00:00:00"/>
    <n v="0"/>
    <s v=""/>
    <s v=""/>
    <s v="3102290191"/>
    <s v="200016264653"/>
    <s v="0010"/>
    <s v="0060"/>
    <s v="R1"/>
    <s v="10-60"/>
    <x v="0"/>
    <x v="0"/>
    <n v="10719"/>
    <x v="0"/>
  </r>
  <r>
    <s v="13765585420"/>
    <s v="25153COCH1AI"/>
    <s v="FA"/>
    <s v="R4"/>
    <d v="2025-06-02T00:00:00"/>
    <s v=""/>
    <s v="3106"/>
    <x v="0"/>
    <s v="10719"/>
    <s v="0"/>
    <n v="-13.27"/>
    <s v=""/>
    <n v="-13.27"/>
    <s v="USD"/>
    <s v="O1"/>
    <s v="USMO6560519960"/>
    <s v="1376558542010719"/>
    <s v=""/>
    <s v="FF_MD_07"/>
    <d v="2025-06-02T00:00:00"/>
    <d v="2025-06-05T00:00:00"/>
    <n v="0"/>
    <s v=""/>
    <s v=""/>
    <s v="3101683262"/>
    <s v="200012562498"/>
    <s v="0010"/>
    <s v="0060"/>
    <s v="C1"/>
    <s v="10-60"/>
    <x v="0"/>
    <x v="0"/>
    <n v="10719"/>
    <x v="0"/>
  </r>
  <r>
    <s v="13765587257"/>
    <s v="25153INV01AD"/>
    <s v="FA"/>
    <s v="R4"/>
    <d v="2025-06-02T00:00:00"/>
    <s v="48050451113"/>
    <s v="3106"/>
    <x v="1"/>
    <s v="10720"/>
    <s v="0"/>
    <n v="-5"/>
    <s v=""/>
    <n v="-5"/>
    <s v="USD"/>
    <s v="O1"/>
    <s v="USMO6375534230"/>
    <s v="1376558725710720"/>
    <s v=""/>
    <s v="BATCH_ID"/>
    <d v="2025-06-02T00:00:00"/>
    <d v="2025-06-03T00:00:00"/>
    <n v="0"/>
    <s v=""/>
    <s v=""/>
    <s v="3101444116"/>
    <s v="200010727085"/>
    <s v="0010"/>
    <s v="0060"/>
    <s v="R1"/>
    <s v="10-60"/>
    <x v="0"/>
    <x v="1"/>
    <n v="10720"/>
    <x v="3"/>
  </r>
  <r>
    <s v="13765588886"/>
    <s v="25155INV01A8"/>
    <s v="FA"/>
    <s v="R4"/>
    <d v="2025-06-04T00:00:00"/>
    <s v=""/>
    <s v="3106"/>
    <x v="0"/>
    <s v="10719"/>
    <s v="0"/>
    <n v="-7.33"/>
    <s v=""/>
    <n v="-7.33"/>
    <s v="USD"/>
    <s v="O1"/>
    <s v="USMO6560510121"/>
    <s v="1376558888610719"/>
    <s v=""/>
    <s v="BATCH_ID"/>
    <d v="2025-06-04T00:00:00"/>
    <d v="2025-06-05T00:00:00"/>
    <n v="0"/>
    <s v=""/>
    <s v=""/>
    <s v="3101557507"/>
    <s v="200011529902"/>
    <s v="0010"/>
    <s v="0060"/>
    <s v="R1"/>
    <s v="10-60"/>
    <x v="0"/>
    <x v="0"/>
    <n v="10719"/>
    <x v="0"/>
  </r>
  <r>
    <s v="13765590300"/>
    <s v="25160INV01BA"/>
    <s v="FA"/>
    <s v="R4"/>
    <d v="2025-06-09T00:00:00"/>
    <s v=""/>
    <s v="3106"/>
    <x v="0"/>
    <s v="10719"/>
    <s v="0"/>
    <n v="-7.76"/>
    <s v=""/>
    <n v="-7.76"/>
    <s v="USD"/>
    <s v="O1"/>
    <s v="USMO6570590300"/>
    <s v="1376559030010719"/>
    <s v=""/>
    <s v="BATCH_ID"/>
    <d v="2025-06-09T00:00:00"/>
    <d v="2025-06-10T00:00:00"/>
    <n v="0"/>
    <s v=""/>
    <s v=""/>
    <s v="3101514411"/>
    <s v="200014438697"/>
    <s v="0010"/>
    <s v="0060"/>
    <s v="R1"/>
    <s v="10-60"/>
    <x v="0"/>
    <x v="0"/>
    <n v="10719"/>
    <x v="0"/>
  </r>
  <r>
    <s v="13765591288"/>
    <s v="25162INV01AJ"/>
    <s v="FA"/>
    <s v="R4"/>
    <d v="2025-06-11T00:00:00"/>
    <s v=""/>
    <s v="3106"/>
    <x v="0"/>
    <s v="10719"/>
    <s v="0"/>
    <n v="-5"/>
    <s v=""/>
    <n v="-5"/>
    <s v="USD"/>
    <s v="O1"/>
    <s v="USMO6560514200"/>
    <s v="1376559128810719"/>
    <s v=""/>
    <s v="BATCH_ID"/>
    <d v="2025-06-11T00:00:00"/>
    <d v="2025-06-12T00:00:00"/>
    <n v="0"/>
    <s v=""/>
    <s v=""/>
    <s v="3101646943"/>
    <s v="200013235292"/>
    <s v="0010"/>
    <s v="0060"/>
    <s v="R1"/>
    <s v="10-60"/>
    <x v="0"/>
    <x v="0"/>
    <n v="10719"/>
    <x v="0"/>
  </r>
  <r>
    <s v="13765591472"/>
    <s v="25162INV01AJ"/>
    <s v="FA"/>
    <s v="R4"/>
    <d v="2025-06-11T00:00:00"/>
    <s v=""/>
    <s v="3106"/>
    <x v="0"/>
    <s v="10719"/>
    <s v="0"/>
    <n v="-5"/>
    <s v=""/>
    <n v="-5"/>
    <s v="USD"/>
    <s v="O1"/>
    <s v="USMO6560514600"/>
    <s v="1376559147210719"/>
    <s v=""/>
    <s v="BATCH_ID"/>
    <d v="2025-06-11T00:00:00"/>
    <d v="2025-06-12T00:00:00"/>
    <n v="0"/>
    <s v=""/>
    <s v=""/>
    <s v="3102027915"/>
    <s v="200014978817"/>
    <s v="0010"/>
    <s v="0060"/>
    <s v="R1"/>
    <s v="10-60"/>
    <x v="0"/>
    <x v="0"/>
    <n v="10719"/>
    <x v="0"/>
  </r>
  <r>
    <s v="13765591546"/>
    <s v="25162INV01AJ"/>
    <s v="FA"/>
    <s v="R4"/>
    <d v="2025-06-11T00:00:00"/>
    <s v=""/>
    <s v="3106"/>
    <x v="0"/>
    <s v="10469"/>
    <s v="0"/>
    <n v="-5"/>
    <s v=""/>
    <n v="-5"/>
    <s v="USD"/>
    <s v="O1"/>
    <s v="USMO6561300000"/>
    <s v="1376559154610469"/>
    <s v=""/>
    <s v="BATCH_ID"/>
    <d v="2025-06-11T00:00:00"/>
    <d v="2025-06-12T00:00:00"/>
    <n v="0"/>
    <s v=""/>
    <s v=""/>
    <s v="3102223219"/>
    <s v="200015918796"/>
    <s v="0010"/>
    <s v="0060"/>
    <s v="R1"/>
    <s v="10-60"/>
    <x v="0"/>
    <x v="0"/>
    <n v="10469"/>
    <x v="2"/>
  </r>
  <r>
    <s v="13765592349"/>
    <s v="25163INV01BK"/>
    <s v="FA"/>
    <s v="R4"/>
    <d v="2025-06-12T00:00:00"/>
    <s v=""/>
    <s v="3106"/>
    <x v="1"/>
    <s v="10514"/>
    <s v="0"/>
    <n v="-18.88"/>
    <s v=""/>
    <n v="-18.88"/>
    <s v="USD"/>
    <s v="O1"/>
    <s v="USMO6561315790"/>
    <s v="1376559234910514"/>
    <s v=""/>
    <s v="BATCH_ID"/>
    <d v="2025-06-12T00:00:00"/>
    <d v="2025-06-13T00:00:00"/>
    <n v="0"/>
    <s v=""/>
    <s v=""/>
    <s v="3101495252"/>
    <s v="200011540099"/>
    <s v="0010"/>
    <s v="0060"/>
    <s v="R1"/>
    <s v="10-60"/>
    <x v="0"/>
    <x v="1"/>
    <n v="10514"/>
    <x v="1"/>
  </r>
  <r>
    <s v="13765592349"/>
    <s v="25163INV01BK"/>
    <s v="FA"/>
    <s v="R4"/>
    <d v="2025-06-12T00:00:00"/>
    <s v=""/>
    <s v="3106"/>
    <x v="0"/>
    <s v="10469"/>
    <s v="0"/>
    <n v="-12.64"/>
    <s v=""/>
    <n v="-12.64"/>
    <s v="USD"/>
    <s v="O1"/>
    <s v="USMO6561315790"/>
    <s v="1376559234910469"/>
    <s v=""/>
    <s v="BATCH_ID"/>
    <d v="2025-06-12T00:00:00"/>
    <d v="2025-06-13T00:00:00"/>
    <n v="0"/>
    <s v=""/>
    <s v=""/>
    <s v="3101495348"/>
    <s v="200011540099"/>
    <s v="0010"/>
    <s v="0060"/>
    <s v="R1"/>
    <s v="10-60"/>
    <x v="0"/>
    <x v="0"/>
    <n v="10469"/>
    <x v="2"/>
  </r>
  <r>
    <s v="13765593481"/>
    <s v="25167INV01AJ"/>
    <s v="FA"/>
    <s v="R4"/>
    <d v="2025-06-16T00:00:00"/>
    <s v=""/>
    <s v="3106"/>
    <x v="0"/>
    <s v="10469"/>
    <s v="0"/>
    <n v="-5"/>
    <s v=""/>
    <n v="-5"/>
    <s v="USD"/>
    <s v="O1"/>
    <s v="USMO6561321310"/>
    <s v="1376559348110469"/>
    <s v=""/>
    <s v="BATCH_ID"/>
    <d v="2025-06-16T00:00:00"/>
    <d v="2025-06-17T00:00:00"/>
    <n v="0"/>
    <s v=""/>
    <s v=""/>
    <s v="3101553693"/>
    <s v="200011370125"/>
    <s v="0010"/>
    <s v="0060"/>
    <s v="R1"/>
    <s v="10-60"/>
    <x v="0"/>
    <x v="0"/>
    <n v="10469"/>
    <x v="2"/>
  </r>
  <r>
    <s v="13765593481"/>
    <s v="25167INV01AJ"/>
    <s v="FA"/>
    <s v="R4"/>
    <d v="2025-06-16T00:00:00"/>
    <s v=""/>
    <s v="3106"/>
    <x v="1"/>
    <s v="10514"/>
    <s v="0"/>
    <n v="-5"/>
    <s v=""/>
    <n v="-5"/>
    <s v="USD"/>
    <s v="O1"/>
    <s v="USMO6561321310"/>
    <s v="1376559348110514"/>
    <s v=""/>
    <s v="BATCH_ID"/>
    <d v="2025-06-16T00:00:00"/>
    <d v="2025-06-17T00:00:00"/>
    <n v="0"/>
    <s v=""/>
    <s v=""/>
    <s v="3101553885"/>
    <s v="200011370125"/>
    <s v="0010"/>
    <s v="0060"/>
    <s v="R1"/>
    <s v="10-60"/>
    <x v="0"/>
    <x v="1"/>
    <n v="10514"/>
    <x v="1"/>
  </r>
  <r>
    <s v="13765595033"/>
    <s v="25168INV01BD"/>
    <s v="FA"/>
    <s v="R4"/>
    <d v="2025-06-17T00:00:00"/>
    <s v=""/>
    <s v="3106"/>
    <x v="0"/>
    <s v="10719"/>
    <s v="0"/>
    <n v="-5"/>
    <s v=""/>
    <n v="-5"/>
    <s v="USD"/>
    <s v="O1"/>
    <s v="USMO6560516040"/>
    <s v="1376559503310719"/>
    <s v=""/>
    <s v="BATCH_ID"/>
    <d v="2025-06-17T00:00:00"/>
    <d v="2025-06-18T00:00:00"/>
    <n v="0"/>
    <s v=""/>
    <s v=""/>
    <s v="3101498729"/>
    <s v="200011824246"/>
    <s v="0010"/>
    <s v="0060"/>
    <s v="R1"/>
    <s v="10-60"/>
    <x v="0"/>
    <x v="0"/>
    <n v="10719"/>
    <x v="0"/>
  </r>
  <r>
    <s v="13765595098"/>
    <s v="25168INV01BD"/>
    <s v="FA"/>
    <s v="R4"/>
    <d v="2025-06-17T00:00:00"/>
    <s v=""/>
    <s v="3106"/>
    <x v="1"/>
    <s v="10720"/>
    <s v="0"/>
    <n v="-5"/>
    <s v=""/>
    <n v="-5"/>
    <s v="USD"/>
    <s v="O1"/>
    <s v="USMO6370120101"/>
    <s v="1376559509810720"/>
    <s v=""/>
    <s v="BATCH_ID"/>
    <d v="2025-06-17T00:00:00"/>
    <d v="2025-06-18T00:00:00"/>
    <n v="0"/>
    <s v=""/>
    <s v=""/>
    <s v="3101509478"/>
    <s v="200013192261"/>
    <s v="0010"/>
    <s v="0060"/>
    <s v="R1"/>
    <s v="10-60"/>
    <x v="0"/>
    <x v="1"/>
    <n v="10720"/>
    <x v="3"/>
  </r>
  <r>
    <s v="13765595151"/>
    <s v="25168INV01BD"/>
    <s v="FA"/>
    <s v="R4"/>
    <d v="2025-06-17T00:00:00"/>
    <s v=""/>
    <s v="3106"/>
    <x v="0"/>
    <s v="10719"/>
    <s v="0"/>
    <n v="-5"/>
    <s v=""/>
    <n v="-5"/>
    <s v="USD"/>
    <s v="O1"/>
    <s v="USMO6560516600"/>
    <s v="1376559515110719"/>
    <s v=""/>
    <s v="BATCH_ID"/>
    <d v="2025-06-17T00:00:00"/>
    <d v="2025-06-18T00:00:00"/>
    <n v="0"/>
    <s v=""/>
    <s v=""/>
    <s v="3101985372"/>
    <s v="200014768846"/>
    <s v="0010"/>
    <s v="0060"/>
    <s v="R1"/>
    <s v="10-60"/>
    <x v="0"/>
    <x v="0"/>
    <n v="10719"/>
    <x v="0"/>
  </r>
  <r>
    <s v="13765596406"/>
    <s v="25169INV01BM"/>
    <s v="FA"/>
    <s v="R4"/>
    <d v="2025-06-18T00:00:00"/>
    <s v=""/>
    <s v="3106"/>
    <x v="0"/>
    <s v="10719"/>
    <s v="0"/>
    <n v="-5"/>
    <s v=""/>
    <n v="-5"/>
    <s v="USD"/>
    <s v="O1"/>
    <s v="USMO6574096341"/>
    <s v="1376559640610719"/>
    <s v=""/>
    <s v="BATCH_ID"/>
    <d v="2025-06-18T00:00:00"/>
    <d v="2025-06-19T00:00:00"/>
    <n v="0"/>
    <s v=""/>
    <s v=""/>
    <s v="3101628089"/>
    <s v="200013520594"/>
    <s v="0010"/>
    <s v="0060"/>
    <s v="R1"/>
    <s v="10-60"/>
    <x v="0"/>
    <x v="0"/>
    <n v="10719"/>
    <x v="0"/>
  </r>
  <r>
    <s v="13765597798"/>
    <s v="25171INV01AH"/>
    <s v="FA"/>
    <s v="R4"/>
    <d v="2025-06-20T00:00:00"/>
    <s v=""/>
    <s v="3106"/>
    <x v="0"/>
    <s v="10719"/>
    <s v="0"/>
    <n v="-5"/>
    <s v=""/>
    <n v="-5"/>
    <s v="USD"/>
    <s v="O1"/>
    <s v="USMO6305100001"/>
    <s v="1376559779810719"/>
    <s v=""/>
    <s v="BATCH_ID"/>
    <d v="2025-06-20T00:00:00"/>
    <d v="2025-06-23T00:00:00"/>
    <n v="0"/>
    <s v=""/>
    <s v=""/>
    <s v="3101574974"/>
    <s v="200011455264"/>
    <s v="0010"/>
    <s v="0060"/>
    <s v="C1"/>
    <s v="10-60"/>
    <x v="0"/>
    <x v="0"/>
    <n v="10719"/>
    <x v="0"/>
  </r>
  <r>
    <s v="13765597822"/>
    <s v="25171INV01AH"/>
    <s v="FA"/>
    <s v="R4"/>
    <d v="2025-06-20T00:00:00"/>
    <s v=""/>
    <s v="3106"/>
    <x v="0"/>
    <s v="10719"/>
    <s v="0"/>
    <n v="-10.96"/>
    <s v=""/>
    <n v="-10.96"/>
    <s v="USD"/>
    <s v="O1"/>
    <s v="USMO6305121080"/>
    <s v="1376559782210719"/>
    <s v=""/>
    <s v="BATCH_ID"/>
    <d v="2025-06-20T00:00:00"/>
    <d v="2025-06-23T00:00:00"/>
    <n v="0"/>
    <s v=""/>
    <s v=""/>
    <s v="3101697532"/>
    <s v="200011434947"/>
    <s v="0010"/>
    <s v="0060"/>
    <s v="R1"/>
    <s v="10-60"/>
    <x v="0"/>
    <x v="0"/>
    <n v="10719"/>
    <x v="0"/>
  </r>
  <r>
    <s v="13765597832"/>
    <s v="25171INV01AH"/>
    <s v="FA"/>
    <s v="R4"/>
    <d v="2025-06-20T00:00:00"/>
    <s v=""/>
    <s v="3106"/>
    <x v="0"/>
    <s v="10719"/>
    <s v="0"/>
    <n v="-5"/>
    <s v=""/>
    <n v="-5"/>
    <s v="USD"/>
    <s v="O1"/>
    <s v="USMO6301622240"/>
    <s v="1376559783210719"/>
    <s v=""/>
    <s v="BATCH_ID"/>
    <d v="2025-06-20T00:00:00"/>
    <d v="2025-06-23T00:00:00"/>
    <n v="0"/>
    <s v=""/>
    <s v=""/>
    <s v="3101618660"/>
    <s v="200011450653"/>
    <s v="0010"/>
    <s v="0060"/>
    <s v="R1"/>
    <s v="10-60"/>
    <x v="0"/>
    <x v="0"/>
    <n v="10719"/>
    <x v="0"/>
  </r>
  <r>
    <s v="13765597840"/>
    <s v="25171INV01AH"/>
    <s v="FA"/>
    <s v="R4"/>
    <d v="2025-06-20T00:00:00"/>
    <s v=""/>
    <s v="3106"/>
    <x v="0"/>
    <s v="10719"/>
    <s v="0"/>
    <n v="-5"/>
    <s v=""/>
    <n v="-5"/>
    <s v="USD"/>
    <s v="O1"/>
    <s v="USMO6560520940"/>
    <s v="1376559784010719"/>
    <s v=""/>
    <s v="BATCH_ID"/>
    <d v="2025-06-20T00:00:00"/>
    <d v="2025-06-23T00:00:00"/>
    <n v="0"/>
    <s v=""/>
    <s v=""/>
    <s v="3101507084"/>
    <s v="200011428626"/>
    <s v="0010"/>
    <s v="0060"/>
    <s v="R1"/>
    <s v="10-60"/>
    <x v="0"/>
    <x v="0"/>
    <n v="10719"/>
    <x v="0"/>
  </r>
  <r>
    <s v="13765597852"/>
    <s v="25171INV01AH"/>
    <s v="FA"/>
    <s v="R4"/>
    <d v="2025-06-20T00:00:00"/>
    <s v=""/>
    <s v="3106"/>
    <x v="0"/>
    <s v="10469"/>
    <s v="0"/>
    <n v="-5"/>
    <s v=""/>
    <n v="-5"/>
    <s v="USD"/>
    <s v="O1"/>
    <s v="USMO6561323740"/>
    <s v="1376559785210469"/>
    <s v=""/>
    <s v="BATCH_ID"/>
    <d v="2025-06-20T00:00:00"/>
    <d v="2025-06-23T00:00:00"/>
    <n v="0"/>
    <s v=""/>
    <s v=""/>
    <s v="3101657416"/>
    <s v="200011448806"/>
    <s v="0010"/>
    <s v="0060"/>
    <s v="R1"/>
    <s v="10-60"/>
    <x v="0"/>
    <x v="0"/>
    <n v="10469"/>
    <x v="2"/>
  </r>
  <r>
    <s v="13765597852"/>
    <s v="25171INV01AH"/>
    <s v="FA"/>
    <s v="R4"/>
    <d v="2025-06-20T00:00:00"/>
    <s v=""/>
    <s v="3106"/>
    <x v="1"/>
    <s v="10514"/>
    <s v="0"/>
    <n v="-5"/>
    <s v=""/>
    <n v="-5"/>
    <s v="USD"/>
    <s v="O1"/>
    <s v="USMO6561323740"/>
    <s v="1376559785210514"/>
    <s v=""/>
    <s v="BATCH_ID"/>
    <d v="2025-06-20T00:00:00"/>
    <d v="2025-06-23T00:00:00"/>
    <n v="0"/>
    <s v=""/>
    <s v=""/>
    <s v="3101657513"/>
    <s v="200011448806"/>
    <s v="0010"/>
    <s v="0060"/>
    <s v="R1"/>
    <s v="10-60"/>
    <x v="0"/>
    <x v="1"/>
    <n v="10514"/>
    <x v="1"/>
  </r>
  <r>
    <s v="13765597908"/>
    <s v="25171INV01AH"/>
    <s v="FA"/>
    <s v="R4"/>
    <d v="2025-06-20T00:00:00"/>
    <s v=""/>
    <s v="3106"/>
    <x v="0"/>
    <s v="10719"/>
    <s v="0"/>
    <n v="-13.03"/>
    <s v=""/>
    <n v="-13.03"/>
    <s v="USD"/>
    <s v="O1"/>
    <s v="USMO6560528570"/>
    <s v="1376559790810719"/>
    <s v=""/>
    <s v="BATCH_ID"/>
    <d v="2025-06-20T00:00:00"/>
    <d v="2025-06-23T00:00:00"/>
    <n v="0"/>
    <s v=""/>
    <s v=""/>
    <s v="3101537316"/>
    <s v="200012872590"/>
    <s v="0010"/>
    <s v="0060"/>
    <s v="R1"/>
    <s v="10-60"/>
    <x v="0"/>
    <x v="0"/>
    <n v="10719"/>
    <x v="0"/>
  </r>
  <r>
    <s v="13765597933"/>
    <s v="25171INV01AH"/>
    <s v="FA"/>
    <s v="R4"/>
    <d v="2025-06-20T00:00:00"/>
    <s v=""/>
    <s v="3106"/>
    <x v="0"/>
    <s v="10719"/>
    <s v="0"/>
    <n v="-5"/>
    <s v=""/>
    <n v="-5"/>
    <s v="USD"/>
    <s v="O1"/>
    <s v="USMO6560521570"/>
    <s v="1376559793310719"/>
    <s v=""/>
    <s v="BATCH_ID"/>
    <d v="2025-06-20T00:00:00"/>
    <d v="2025-06-23T00:00:00"/>
    <n v="0"/>
    <s v=""/>
    <s v=""/>
    <s v="3101719473"/>
    <s v="200012886384"/>
    <s v="0010"/>
    <s v="0060"/>
    <s v="R1"/>
    <s v="10-60"/>
    <x v="0"/>
    <x v="0"/>
    <n v="10719"/>
    <x v="0"/>
  </r>
  <r>
    <s v="13765597947"/>
    <s v="25171INV01AH"/>
    <s v="FA"/>
    <s v="R4"/>
    <d v="2025-06-20T00:00:00"/>
    <s v=""/>
    <s v="3106"/>
    <x v="0"/>
    <s v="10719"/>
    <s v="0"/>
    <n v="-5"/>
    <s v=""/>
    <n v="-5"/>
    <s v="USD"/>
    <s v="O1"/>
    <s v="USMO6301622240"/>
    <s v="1376559794710719"/>
    <s v=""/>
    <s v="BATCH_ID"/>
    <d v="2025-06-20T00:00:00"/>
    <d v="2025-06-23T00:00:00"/>
    <n v="0"/>
    <s v=""/>
    <s v=""/>
    <s v="3101600140"/>
    <s v="200012855512"/>
    <s v="0010"/>
    <s v="0060"/>
    <s v="R1"/>
    <s v="10-60"/>
    <x v="0"/>
    <x v="0"/>
    <n v="10719"/>
    <x v="0"/>
  </r>
  <r>
    <s v="13765597955"/>
    <s v="25171INV01AH"/>
    <s v="FA"/>
    <s v="R4"/>
    <d v="2025-06-20T00:00:00"/>
    <s v=""/>
    <s v="3106"/>
    <x v="1"/>
    <s v="10514"/>
    <s v="0"/>
    <n v="-5"/>
    <s v=""/>
    <n v="-5"/>
    <s v="USD"/>
    <s v="O1"/>
    <s v="USMO6561319110"/>
    <s v="1376559795510514"/>
    <s v=""/>
    <s v="BATCH_ID"/>
    <d v="2025-06-20T00:00:00"/>
    <d v="2025-06-23T00:00:00"/>
    <n v="0"/>
    <s v=""/>
    <s v=""/>
    <s v="3101604869"/>
    <s v="200012873994"/>
    <s v="0010"/>
    <s v="0060"/>
    <s v="R1"/>
    <s v="10-60"/>
    <x v="0"/>
    <x v="1"/>
    <n v="10514"/>
    <x v="1"/>
  </r>
  <r>
    <s v="13765597955"/>
    <s v="25171INV01AH"/>
    <s v="FA"/>
    <s v="R4"/>
    <d v="2025-06-20T00:00:00"/>
    <s v=""/>
    <s v="3106"/>
    <x v="0"/>
    <s v="10469"/>
    <s v="0"/>
    <n v="-5"/>
    <s v=""/>
    <n v="-5"/>
    <s v="USD"/>
    <s v="O1"/>
    <s v="USMO6561319110"/>
    <s v="1376559795510469"/>
    <s v=""/>
    <s v="BATCH_ID"/>
    <d v="2025-06-20T00:00:00"/>
    <d v="2025-06-23T00:00:00"/>
    <n v="0"/>
    <s v=""/>
    <s v=""/>
    <s v="3101604772"/>
    <s v="200012873994"/>
    <s v="0010"/>
    <s v="0060"/>
    <s v="R1"/>
    <s v="10-60"/>
    <x v="0"/>
    <x v="0"/>
    <n v="10469"/>
    <x v="2"/>
  </r>
  <r>
    <s v="13765597958"/>
    <s v="25171INV01AH"/>
    <s v="FA"/>
    <s v="R4"/>
    <d v="2025-06-20T00:00:00"/>
    <s v=""/>
    <s v="3106"/>
    <x v="0"/>
    <s v="10719"/>
    <s v="0"/>
    <n v="-6.61"/>
    <s v=""/>
    <n v="-6.61"/>
    <s v="USD"/>
    <s v="O1"/>
    <s v="USMO6305117681"/>
    <s v="1376559795810719"/>
    <s v=""/>
    <s v="BATCH_ID"/>
    <d v="2025-06-20T00:00:00"/>
    <d v="2025-06-23T00:00:00"/>
    <n v="0"/>
    <s v=""/>
    <s v=""/>
    <s v="3101572378"/>
    <s v="200012874083"/>
    <s v="0010"/>
    <s v="0060"/>
    <s v="R1"/>
    <s v="10-60"/>
    <x v="0"/>
    <x v="0"/>
    <n v="10719"/>
    <x v="0"/>
  </r>
  <r>
    <s v="13765598066"/>
    <s v="25171INV01AH"/>
    <s v="FA"/>
    <s v="R4"/>
    <d v="2025-06-20T00:00:00"/>
    <s v=""/>
    <s v="3106"/>
    <x v="0"/>
    <s v="10719"/>
    <s v="0"/>
    <n v="-5.59"/>
    <s v=""/>
    <n v="-5.59"/>
    <s v="USD"/>
    <s v="O1"/>
    <s v="USMO6301622080"/>
    <s v="1376559806610719"/>
    <s v=""/>
    <s v="BATCH_ID"/>
    <d v="2025-06-20T00:00:00"/>
    <d v="2025-06-23T00:00:00"/>
    <n v="0"/>
    <s v=""/>
    <s v=""/>
    <s v="3102005124"/>
    <s v="200014867796"/>
    <s v="0010"/>
    <s v="0060"/>
    <s v="R1"/>
    <s v="10-60"/>
    <x v="0"/>
    <x v="0"/>
    <n v="10719"/>
    <x v="0"/>
  </r>
  <r>
    <s v="13765599087"/>
    <s v="25174INV01AE"/>
    <s v="FA"/>
    <s v="R4"/>
    <d v="2025-06-23T00:00:00"/>
    <s v=""/>
    <s v="3106"/>
    <x v="0"/>
    <s v="10719"/>
    <s v="0"/>
    <n v="-5"/>
    <s v=""/>
    <n v="-5"/>
    <s v="USD"/>
    <s v="O1"/>
    <s v="USMO6560525480"/>
    <s v="1376559908710719"/>
    <s v=""/>
    <s v="BATCH_ID"/>
    <d v="2025-06-23T00:00:00"/>
    <d v="2025-06-24T00:00:00"/>
    <n v="0"/>
    <s v=""/>
    <s v=""/>
    <s v="3101560727"/>
    <s v="200014096271"/>
    <s v="0010"/>
    <s v="0060"/>
    <s v="R1"/>
    <s v="10-60"/>
    <x v="0"/>
    <x v="0"/>
    <n v="10719"/>
    <x v="0"/>
  </r>
  <r>
    <s v="13765599129"/>
    <s v="25174INV01AE"/>
    <s v="FA"/>
    <s v="R4"/>
    <d v="2025-06-23T00:00:00"/>
    <s v=""/>
    <s v="3106"/>
    <x v="0"/>
    <s v="10469"/>
    <s v="0"/>
    <n v="-5"/>
    <s v=""/>
    <n v="-5"/>
    <s v="USD"/>
    <s v="O1"/>
    <s v="USMO6561322300"/>
    <s v="1376559912910469"/>
    <s v=""/>
    <s v="BATCH_ID"/>
    <d v="2025-06-23T00:00:00"/>
    <d v="2025-06-24T00:00:00"/>
    <n v="0"/>
    <s v=""/>
    <s v=""/>
    <s v="3101678103"/>
    <s v="200014120402"/>
    <s v="0010"/>
    <s v="0060"/>
    <s v="R1"/>
    <s v="10-60"/>
    <x v="0"/>
    <x v="0"/>
    <n v="10469"/>
    <x v="2"/>
  </r>
  <r>
    <s v="13765599129"/>
    <s v="25174INV01AE"/>
    <s v="FA"/>
    <s v="R4"/>
    <d v="2025-06-23T00:00:00"/>
    <s v=""/>
    <s v="3106"/>
    <x v="1"/>
    <s v="10514"/>
    <s v="0"/>
    <n v="-5"/>
    <s v=""/>
    <n v="-5"/>
    <s v="USD"/>
    <s v="O1"/>
    <s v="USMO6561322300"/>
    <s v="1376559912910514"/>
    <s v=""/>
    <s v="BATCH_ID"/>
    <d v="2025-06-23T00:00:00"/>
    <d v="2025-06-24T00:00:00"/>
    <n v="0"/>
    <s v=""/>
    <s v=""/>
    <s v="3101678022"/>
    <s v="200014120402"/>
    <s v="0010"/>
    <s v="0060"/>
    <s v="R1"/>
    <s v="10-60"/>
    <x v="0"/>
    <x v="1"/>
    <n v="10514"/>
    <x v="1"/>
  </r>
  <r>
    <s v="13765599170"/>
    <s v="25174INV01AE"/>
    <s v="FA"/>
    <s v="R4"/>
    <d v="2025-06-23T00:00:00"/>
    <s v=""/>
    <s v="3106"/>
    <x v="1"/>
    <s v="10514"/>
    <s v="0"/>
    <n v="-6.89"/>
    <s v=""/>
    <n v="-6.89"/>
    <s v="USD"/>
    <s v="O1"/>
    <s v="USMO6561300000"/>
    <s v="1376559917010514"/>
    <s v=""/>
    <s v="BATCH_ID"/>
    <d v="2025-06-23T00:00:00"/>
    <d v="2025-06-24T00:00:00"/>
    <n v="0"/>
    <s v=""/>
    <s v=""/>
    <s v="3102117662"/>
    <s v="200015411545"/>
    <s v="0010"/>
    <s v="0060"/>
    <s v="R1"/>
    <s v="10-60"/>
    <x v="0"/>
    <x v="1"/>
    <n v="10514"/>
    <x v="1"/>
  </r>
  <r>
    <s v="13765599170"/>
    <s v="25174INV01AE"/>
    <s v="FA"/>
    <s v="R4"/>
    <d v="2025-06-23T00:00:00"/>
    <s v=""/>
    <s v="3106"/>
    <x v="0"/>
    <s v="10469"/>
    <s v="0"/>
    <n v="-5"/>
    <s v=""/>
    <n v="-5"/>
    <s v="USD"/>
    <s v="O1"/>
    <s v="USMO6561300000"/>
    <s v="1376559917010469"/>
    <s v=""/>
    <s v="BATCH_ID"/>
    <d v="2025-06-23T00:00:00"/>
    <d v="2025-06-24T00:00:00"/>
    <n v="0"/>
    <s v=""/>
    <s v=""/>
    <s v="3102117661"/>
    <s v="200015411545"/>
    <s v="0010"/>
    <s v="0060"/>
    <s v="R1"/>
    <s v="10-60"/>
    <x v="0"/>
    <x v="0"/>
    <n v="10469"/>
    <x v="2"/>
  </r>
  <r>
    <s v="13765599847"/>
    <s v="25175INV01A1"/>
    <s v="FA"/>
    <s v="R4"/>
    <d v="2025-06-24T00:00:00"/>
    <s v=""/>
    <s v="3106"/>
    <x v="0"/>
    <s v="10719"/>
    <s v="0"/>
    <n v="-5"/>
    <s v=""/>
    <n v="-5"/>
    <s v="USD"/>
    <s v="O1"/>
    <s v="USMO6560526780"/>
    <s v="1376559984710719"/>
    <s v=""/>
    <s v="BATCH_ID"/>
    <d v="2025-06-24T00:00:00"/>
    <d v="2025-06-25T00:00:00"/>
    <n v="0"/>
    <s v=""/>
    <s v=""/>
    <s v="3101573377"/>
    <s v="200013463308"/>
    <s v="0010"/>
    <s v="0060"/>
    <s v="R1"/>
    <s v="10-60"/>
    <x v="0"/>
    <x v="0"/>
    <n v="10719"/>
    <x v="0"/>
  </r>
  <r>
    <s v="13765600650"/>
    <s v="25181INV01AB"/>
    <s v="FA"/>
    <s v="R4"/>
    <d v="2025-06-30T00:00:00"/>
    <s v=""/>
    <s v="3106"/>
    <x v="1"/>
    <s v="10514"/>
    <s v="0"/>
    <n v="-5"/>
    <s v=""/>
    <n v="-5"/>
    <s v="USD"/>
    <s v="O1"/>
    <s v="USMO6561328320"/>
    <s v="1376560065010514"/>
    <s v=""/>
    <s v="BATCH_ID"/>
    <d v="2025-06-30T00:00:00"/>
    <d v="2025-07-01T00:00:00"/>
    <n v="0"/>
    <s v=""/>
    <s v=""/>
    <s v="3101530597"/>
    <s v="200012008633"/>
    <s v="0010"/>
    <s v="0060"/>
    <s v="R1"/>
    <s v="10-60"/>
    <x v="0"/>
    <x v="1"/>
    <n v="10514"/>
    <x v="1"/>
  </r>
  <r>
    <s v="13765600650"/>
    <s v="25181INV01AB"/>
    <s v="FA"/>
    <s v="R4"/>
    <d v="2025-06-30T00:00:00"/>
    <s v=""/>
    <s v="3106"/>
    <x v="0"/>
    <s v="10469"/>
    <s v="0"/>
    <n v="-5"/>
    <s v=""/>
    <n v="-5"/>
    <s v="USD"/>
    <s v="O1"/>
    <s v="USMO6561328320"/>
    <s v="1376560065010469"/>
    <s v=""/>
    <s v="BATCH_ID"/>
    <d v="2025-06-30T00:00:00"/>
    <d v="2025-07-01T00:00:00"/>
    <n v="0"/>
    <s v=""/>
    <s v=""/>
    <s v="3101530695"/>
    <s v="200012008633"/>
    <s v="0010"/>
    <s v="0060"/>
    <s v="R1"/>
    <s v="10-60"/>
    <x v="0"/>
    <x v="0"/>
    <n v="10469"/>
    <x v="2"/>
  </r>
  <r>
    <s v="13765600826"/>
    <s v="25181INV01AB"/>
    <s v="FA"/>
    <s v="R4"/>
    <d v="2025-06-30T00:00:00"/>
    <s v=""/>
    <s v="3106"/>
    <x v="0"/>
    <s v="10719"/>
    <s v="0"/>
    <n v="-5"/>
    <s v=""/>
    <n v="-5"/>
    <s v="USD"/>
    <s v="O1"/>
    <s v="USMO6560526670"/>
    <s v="1376560082610719"/>
    <s v=""/>
    <s v="BATCH_ID"/>
    <d v="2025-06-30T00:00:00"/>
    <d v="2025-07-01T00:00:00"/>
    <n v="0"/>
    <s v=""/>
    <s v=""/>
    <s v="3102180741"/>
    <s v="200015716646"/>
    <s v="0010"/>
    <s v="0060"/>
    <s v="R1"/>
    <s v="10-60"/>
    <x v="0"/>
    <x v="0"/>
    <n v="10719"/>
    <x v="0"/>
  </r>
  <r>
    <s v="13765600880"/>
    <s v="25181INV01AB"/>
    <s v="FA"/>
    <s v="R4"/>
    <d v="2025-06-30T00:00:00"/>
    <s v=""/>
    <s v="3106"/>
    <x v="1"/>
    <s v="10514"/>
    <s v="0"/>
    <n v="-5"/>
    <s v=""/>
    <n v="-5"/>
    <s v="USD"/>
    <s v="O1"/>
    <s v="USMO6561328910"/>
    <s v="1376560088010514"/>
    <s v=""/>
    <s v="BATCH_ID"/>
    <d v="2025-06-30T00:00:00"/>
    <d v="2025-07-01T00:00:00"/>
    <n v="0"/>
    <s v=""/>
    <s v=""/>
    <s v="3102175808"/>
    <s v="200015697895"/>
    <s v="0010"/>
    <s v="0060"/>
    <s v="R1"/>
    <s v="10-60"/>
    <x v="0"/>
    <x v="1"/>
    <n v="10514"/>
    <x v="1"/>
  </r>
  <r>
    <s v="13765600880"/>
    <s v="25181INV01AB"/>
    <s v="FA"/>
    <s v="R4"/>
    <d v="2025-06-30T00:00:00"/>
    <s v=""/>
    <s v="3106"/>
    <x v="0"/>
    <s v="10469"/>
    <s v="0"/>
    <n v="-5"/>
    <s v=""/>
    <n v="-5"/>
    <s v="USD"/>
    <s v="O1"/>
    <s v="USMO6561328910"/>
    <s v="1376560088010469"/>
    <s v=""/>
    <s v="BATCH_ID"/>
    <d v="2025-06-30T00:00:00"/>
    <d v="2025-07-01T00:00:00"/>
    <n v="0"/>
    <s v=""/>
    <s v=""/>
    <s v="3102175807"/>
    <s v="200015697895"/>
    <s v="0010"/>
    <s v="0060"/>
    <s v="R1"/>
    <s v="10-60"/>
    <x v="0"/>
    <x v="0"/>
    <n v="10469"/>
    <x v="2"/>
  </r>
  <r>
    <s v="13860596199"/>
    <s v="25156INV01A0"/>
    <s v="FA"/>
    <s v="R4"/>
    <d v="2025-06-05T00:00:00"/>
    <s v=""/>
    <s v="3106"/>
    <x v="0"/>
    <s v="10719"/>
    <s v="0"/>
    <n v="-5.08"/>
    <s v=""/>
    <n v="-5.08"/>
    <s v="USD"/>
    <s v="O1"/>
    <s v="USMO6560512590"/>
    <s v="1386059619910719"/>
    <s v=""/>
    <s v="BATCH_ID"/>
    <d v="2025-06-05T00:00:00"/>
    <d v="2025-06-06T00:00:00"/>
    <n v="0"/>
    <s v=""/>
    <s v=""/>
    <s v="3101507181"/>
    <s v="200013030198"/>
    <s v="0010"/>
    <s v="0060"/>
    <s v="R1"/>
    <s v="10-60"/>
    <x v="0"/>
    <x v="0"/>
    <n v="10719"/>
    <x v="0"/>
  </r>
  <r>
    <s v="13860596516"/>
    <s v="25156INV01A0"/>
    <s v="FA"/>
    <s v="R4"/>
    <d v="2025-06-05T00:00:00"/>
    <s v=""/>
    <s v="3106"/>
    <x v="0"/>
    <s v="10719"/>
    <s v="0"/>
    <n v="-15.18"/>
    <s v=""/>
    <n v="-15.18"/>
    <s v="USD"/>
    <s v="O1"/>
    <s v="USMO6576962240"/>
    <s v="1386059651610719"/>
    <s v=""/>
    <s v="BATCH_ID"/>
    <d v="2025-06-05T00:00:00"/>
    <d v="2025-06-06T00:00:00"/>
    <n v="0"/>
    <s v=""/>
    <s v=""/>
    <s v="3102145977"/>
    <s v="200015554187"/>
    <s v="0010"/>
    <s v="0060"/>
    <s v="R1"/>
    <s v="10-60"/>
    <x v="0"/>
    <x v="0"/>
    <n v="10719"/>
    <x v="0"/>
  </r>
  <r>
    <s v="13860597561"/>
    <s v="25157INV01AQ"/>
    <s v="FA"/>
    <s v="R4"/>
    <d v="2025-06-06T00:00:00"/>
    <s v=""/>
    <s v="3106"/>
    <x v="0"/>
    <s v="10719"/>
    <s v="0"/>
    <n v="-5"/>
    <s v=""/>
    <n v="-5"/>
    <s v="USD"/>
    <s v="O1"/>
    <s v="USMO6576997550"/>
    <s v="1386059756110719"/>
    <s v=""/>
    <s v="BATCH_ID"/>
    <d v="2025-06-06T00:00:00"/>
    <d v="2025-06-09T00:00:00"/>
    <n v="0"/>
    <s v=""/>
    <s v=""/>
    <s v="3101526460"/>
    <s v="200011271877"/>
    <s v="0010"/>
    <s v="0060"/>
    <s v="R1"/>
    <s v="10-60"/>
    <x v="0"/>
    <x v="0"/>
    <n v="10719"/>
    <x v="0"/>
  </r>
  <r>
    <s v="13860597621"/>
    <s v="25157INV01AQ"/>
    <s v="FA"/>
    <s v="R4"/>
    <d v="2025-06-06T00:00:00"/>
    <s v=""/>
    <s v="3106"/>
    <x v="0"/>
    <s v="10719"/>
    <s v="0"/>
    <n v="-7.27"/>
    <s v=""/>
    <n v="-7.27"/>
    <s v="USD"/>
    <s v="O1"/>
    <s v="USMO6576981610"/>
    <s v="1386059762110719"/>
    <s v=""/>
    <s v="BATCH_ID"/>
    <d v="2025-06-06T00:00:00"/>
    <d v="2025-06-09T00:00:00"/>
    <n v="0"/>
    <s v=""/>
    <s v=""/>
    <s v="3101701382"/>
    <s v="200012884777"/>
    <s v="0010"/>
    <s v="0060"/>
    <s v="R1"/>
    <s v="10-60"/>
    <x v="0"/>
    <x v="0"/>
    <n v="10719"/>
    <x v="0"/>
  </r>
  <r>
    <s v="13860597888"/>
    <s v="25157INV01AQ"/>
    <s v="FA"/>
    <s v="R4"/>
    <d v="2025-06-06T00:00:00"/>
    <s v=""/>
    <s v="3106"/>
    <x v="0"/>
    <s v="10719"/>
    <s v="0"/>
    <n v="-5"/>
    <s v=""/>
    <n v="-5"/>
    <s v="USD"/>
    <s v="O1"/>
    <s v="USMO6560523060"/>
    <s v="1386059788810719"/>
    <s v=""/>
    <s v="BATCH_ID"/>
    <d v="2025-06-06T00:00:00"/>
    <d v="2025-06-09T00:00:00"/>
    <n v="0"/>
    <s v=""/>
    <s v=""/>
    <s v="3102271677"/>
    <s v="200016173516"/>
    <s v="0010"/>
    <s v="0060"/>
    <s v="R1"/>
    <s v="10-60"/>
    <x v="0"/>
    <x v="0"/>
    <n v="10719"/>
    <x v="0"/>
  </r>
  <r>
    <s v="13860600921"/>
    <s v="25162INV01AO"/>
    <s v="FA"/>
    <s v="R4"/>
    <d v="2025-06-11T00:00:00"/>
    <s v=""/>
    <s v="3106"/>
    <x v="1"/>
    <s v="10514"/>
    <s v="0"/>
    <n v="-5"/>
    <s v=""/>
    <n v="-5"/>
    <s v="USD"/>
    <s v="O1"/>
    <s v="USMO6561332030"/>
    <s v="1386060092110514"/>
    <s v=""/>
    <s v="BATCH_ID"/>
    <d v="2025-06-11T00:00:00"/>
    <d v="2025-06-12T00:00:00"/>
    <n v="0"/>
    <s v=""/>
    <s v=""/>
    <s v="3101617969"/>
    <s v="200013131004"/>
    <s v="0010"/>
    <s v="0060"/>
    <s v="R1"/>
    <s v="10-60"/>
    <x v="0"/>
    <x v="1"/>
    <n v="10514"/>
    <x v="1"/>
  </r>
  <r>
    <s v="13860600921"/>
    <s v="25162INV01AO"/>
    <s v="FA"/>
    <s v="R4"/>
    <d v="2025-06-11T00:00:00"/>
    <s v=""/>
    <s v="3106"/>
    <x v="0"/>
    <s v="10469"/>
    <s v="0"/>
    <n v="-5"/>
    <s v=""/>
    <n v="-5"/>
    <s v="USD"/>
    <s v="O1"/>
    <s v="USMO6561332030"/>
    <s v="1386060092110469"/>
    <s v=""/>
    <s v="BATCH_ID"/>
    <d v="2025-06-11T00:00:00"/>
    <d v="2025-06-12T00:00:00"/>
    <n v="0"/>
    <s v=""/>
    <s v=""/>
    <s v="3101618065"/>
    <s v="200013131004"/>
    <s v="0010"/>
    <s v="0060"/>
    <s v="R1"/>
    <s v="10-60"/>
    <x v="0"/>
    <x v="0"/>
    <n v="10469"/>
    <x v="2"/>
  </r>
  <r>
    <s v="13860601287"/>
    <s v="25162INV01AO"/>
    <s v="FA"/>
    <s v="R4"/>
    <d v="2025-06-11T00:00:00"/>
    <s v=""/>
    <s v="3106"/>
    <x v="1"/>
    <s v="10514"/>
    <s v="0"/>
    <n v="-5"/>
    <s v=""/>
    <n v="-5"/>
    <s v="USD"/>
    <s v="O1"/>
    <s v="USMO6561385871"/>
    <s v="1386060128710514"/>
    <s v=""/>
    <s v="BATCH_ID"/>
    <d v="2025-06-11T00:00:00"/>
    <d v="2025-06-12T00:00:00"/>
    <n v="0"/>
    <s v=""/>
    <s v=""/>
    <s v="3101613188"/>
    <s v="200014339093"/>
    <s v="0010"/>
    <s v="0060"/>
    <s v="R1"/>
    <s v="10-60"/>
    <x v="0"/>
    <x v="1"/>
    <n v="10514"/>
    <x v="1"/>
  </r>
  <r>
    <s v="13860601287"/>
    <s v="25162INV01AO"/>
    <s v="FA"/>
    <s v="R4"/>
    <d v="2025-06-11T00:00:00"/>
    <s v=""/>
    <s v="3106"/>
    <x v="0"/>
    <s v="10469"/>
    <s v="0"/>
    <n v="-5"/>
    <s v=""/>
    <n v="-5"/>
    <s v="USD"/>
    <s v="O1"/>
    <s v="USMO6561385871"/>
    <s v="1386060128710469"/>
    <s v=""/>
    <s v="BATCH_ID"/>
    <d v="2025-06-11T00:00:00"/>
    <d v="2025-06-12T00:00:00"/>
    <n v="0"/>
    <s v=""/>
    <s v=""/>
    <s v="3101613284"/>
    <s v="200014339093"/>
    <s v="0010"/>
    <s v="0060"/>
    <s v="R1"/>
    <s v="10-60"/>
    <x v="0"/>
    <x v="0"/>
    <n v="10469"/>
    <x v="2"/>
  </r>
  <r>
    <s v="13860601316"/>
    <s v="25162INV01A5"/>
    <s v="FA"/>
    <s v="R4"/>
    <d v="2025-06-11T00:00:00"/>
    <s v=""/>
    <s v="3106"/>
    <x v="1"/>
    <s v="10514"/>
    <s v="0"/>
    <n v="-5"/>
    <s v=""/>
    <n v="-5"/>
    <s v="USD"/>
    <s v="O1"/>
    <s v="USMO6561396950"/>
    <s v="1386060131610514"/>
    <s v=""/>
    <s v="BATCH_ID"/>
    <d v="2025-06-11T00:00:00"/>
    <d v="2025-06-12T00:00:00"/>
    <n v="0"/>
    <s v=""/>
    <s v=""/>
    <s v="3102117575"/>
    <s v="200015406651"/>
    <s v="0010"/>
    <s v="0060"/>
    <s v="R1"/>
    <s v="10-60"/>
    <x v="0"/>
    <x v="1"/>
    <n v="10514"/>
    <x v="1"/>
  </r>
  <r>
    <s v="13860601317"/>
    <s v="25162INV01A5"/>
    <s v="FA"/>
    <s v="R4"/>
    <d v="2025-06-11T00:00:00"/>
    <s v=""/>
    <s v="3106"/>
    <x v="1"/>
    <s v="10514"/>
    <s v="0"/>
    <n v="-6.76"/>
    <s v=""/>
    <n v="-6.76"/>
    <s v="USD"/>
    <s v="O1"/>
    <s v="USMO6561300000"/>
    <s v="1386060131710514"/>
    <s v=""/>
    <s v="BATCH_ID"/>
    <d v="2025-06-11T00:00:00"/>
    <d v="2025-06-12T00:00:00"/>
    <n v="0"/>
    <s v=""/>
    <s v=""/>
    <s v="3102117662"/>
    <s v="200015411545"/>
    <s v="0010"/>
    <s v="0060"/>
    <s v="R1"/>
    <s v="10-60"/>
    <x v="0"/>
    <x v="1"/>
    <n v="10514"/>
    <x v="1"/>
  </r>
  <r>
    <s v="13860601317"/>
    <s v="25162INV01A5"/>
    <s v="FA"/>
    <s v="R4"/>
    <d v="2025-06-11T00:00:00"/>
    <s v=""/>
    <s v="3106"/>
    <x v="0"/>
    <s v="10469"/>
    <s v="0"/>
    <n v="-5"/>
    <s v=""/>
    <n v="-5"/>
    <s v="USD"/>
    <s v="O1"/>
    <s v="USMO6561300000"/>
    <s v="1386060131710469"/>
    <s v=""/>
    <s v="BATCH_ID"/>
    <d v="2025-06-11T00:00:00"/>
    <d v="2025-06-12T00:00:00"/>
    <n v="0"/>
    <s v=""/>
    <s v=""/>
    <s v="3102117661"/>
    <s v="200015411545"/>
    <s v="0010"/>
    <s v="0060"/>
    <s v="R1"/>
    <s v="10-60"/>
    <x v="0"/>
    <x v="0"/>
    <n v="10469"/>
    <x v="2"/>
  </r>
  <r>
    <s v="13860601404"/>
    <s v="25162INV01AO"/>
    <s v="FA"/>
    <s v="R4"/>
    <d v="2025-06-11T00:00:00"/>
    <s v=""/>
    <s v="3106"/>
    <x v="1"/>
    <s v="10514"/>
    <s v="0"/>
    <n v="-5"/>
    <s v=""/>
    <n v="-5"/>
    <s v="USD"/>
    <s v="O1"/>
    <s v="USMO6561385701"/>
    <s v="1386060140410514"/>
    <s v=""/>
    <s v="BATCH_ID"/>
    <d v="2025-06-11T00:00:00"/>
    <d v="2025-06-12T00:00:00"/>
    <n v="0"/>
    <s v=""/>
    <s v=""/>
    <s v="3102150214"/>
    <s v="200015570910"/>
    <s v="0010"/>
    <s v="0060"/>
    <s v="R1"/>
    <s v="10-60"/>
    <x v="0"/>
    <x v="1"/>
    <n v="10514"/>
    <x v="1"/>
  </r>
  <r>
    <s v="13860601404"/>
    <s v="25162INV01AO"/>
    <s v="FA"/>
    <s v="R4"/>
    <d v="2025-06-11T00:00:00"/>
    <s v=""/>
    <s v="3106"/>
    <x v="0"/>
    <s v="10469"/>
    <s v="0"/>
    <n v="-5"/>
    <s v=""/>
    <n v="-5"/>
    <s v="USD"/>
    <s v="O1"/>
    <s v="USMO6561385701"/>
    <s v="1386060140410469"/>
    <s v=""/>
    <s v="BATCH_ID"/>
    <d v="2025-06-11T00:00:00"/>
    <d v="2025-06-12T00:00:00"/>
    <n v="0"/>
    <s v=""/>
    <s v=""/>
    <s v="3102150213"/>
    <s v="200015570910"/>
    <s v="0010"/>
    <s v="0060"/>
    <s v="R1"/>
    <s v="10-60"/>
    <x v="0"/>
    <x v="0"/>
    <n v="10469"/>
    <x v="2"/>
  </r>
  <r>
    <s v="13860601457"/>
    <s v="25162INV01A5"/>
    <s v="FA"/>
    <s v="R4"/>
    <d v="2025-06-11T00:00:00"/>
    <s v=""/>
    <s v="3106"/>
    <x v="0"/>
    <s v="10469"/>
    <s v="0"/>
    <n v="-7.45"/>
    <s v=""/>
    <n v="-7.45"/>
    <s v="USD"/>
    <s v="O1"/>
    <s v="USMO6561322590"/>
    <s v="1386060145710469"/>
    <s v=""/>
    <s v="BATCH_ID"/>
    <d v="2025-06-11T00:00:00"/>
    <d v="2025-06-12T00:00:00"/>
    <n v="0"/>
    <s v=""/>
    <s v=""/>
    <s v="3102118335"/>
    <s v="200015412766"/>
    <s v="0010"/>
    <s v="0060"/>
    <s v="R1"/>
    <s v="10-60"/>
    <x v="0"/>
    <x v="0"/>
    <n v="10469"/>
    <x v="2"/>
  </r>
  <r>
    <s v="13860601457"/>
    <s v="25162INV01A5"/>
    <s v="FA"/>
    <s v="R4"/>
    <d v="2025-06-11T00:00:00"/>
    <s v=""/>
    <s v="3106"/>
    <x v="1"/>
    <s v="10514"/>
    <s v="0"/>
    <n v="-10.38"/>
    <s v=""/>
    <n v="-10.38"/>
    <s v="USD"/>
    <s v="O1"/>
    <s v="USMO6561322590"/>
    <s v="1386060145710514"/>
    <s v=""/>
    <s v="BATCH_ID"/>
    <d v="2025-06-11T00:00:00"/>
    <d v="2025-06-12T00:00:00"/>
    <n v="0"/>
    <s v=""/>
    <s v=""/>
    <s v="3102118336"/>
    <s v="200015412766"/>
    <s v="0010"/>
    <s v="0060"/>
    <s v="R1"/>
    <s v="10-60"/>
    <x v="0"/>
    <x v="1"/>
    <n v="10514"/>
    <x v="1"/>
  </r>
  <r>
    <s v="13860601519"/>
    <s v="25162INV01A5"/>
    <s v="FA"/>
    <s v="R4"/>
    <d v="2025-06-11T00:00:00"/>
    <s v=""/>
    <s v="3106"/>
    <x v="0"/>
    <s v="10469"/>
    <s v="0"/>
    <n v="-5"/>
    <s v=""/>
    <n v="-5"/>
    <s v="USD"/>
    <s v="O1"/>
    <s v="USMO6561327850"/>
    <s v="1386060151910469"/>
    <s v=""/>
    <s v="BATCH_ID"/>
    <d v="2025-06-11T00:00:00"/>
    <d v="2025-06-12T00:00:00"/>
    <n v="0"/>
    <s v=""/>
    <s v=""/>
    <s v="3102296705"/>
    <s v="200016298115"/>
    <s v="0010"/>
    <s v="0060"/>
    <s v="R1"/>
    <s v="10-60"/>
    <x v="0"/>
    <x v="0"/>
    <n v="10469"/>
    <x v="2"/>
  </r>
  <r>
    <s v="13860602538"/>
    <s v="25168INV01AD"/>
    <s v="FA"/>
    <s v="R4"/>
    <d v="2025-06-17T00:00:00"/>
    <s v=""/>
    <s v="3106"/>
    <x v="1"/>
    <s v="10514"/>
    <s v="0"/>
    <n v="-5"/>
    <s v=""/>
    <n v="-5"/>
    <s v="USD"/>
    <s v="O1"/>
    <s v="USMO6561312340"/>
    <s v="1386060253810514"/>
    <s v=""/>
    <s v="BATCH_ID"/>
    <d v="2025-06-17T00:00:00"/>
    <d v="2025-06-18T00:00:00"/>
    <n v="0"/>
    <s v=""/>
    <s v=""/>
    <s v="3101511554"/>
    <s v="200012844177"/>
    <s v="0010"/>
    <s v="0060"/>
    <s v="R1"/>
    <s v="10-60"/>
    <x v="0"/>
    <x v="1"/>
    <n v="10514"/>
    <x v="1"/>
  </r>
  <r>
    <s v="13860602538"/>
    <s v="25168INV01AD"/>
    <s v="FA"/>
    <s v="R4"/>
    <d v="2025-06-17T00:00:00"/>
    <s v=""/>
    <s v="3106"/>
    <x v="0"/>
    <s v="10469"/>
    <s v="0"/>
    <n v="-5"/>
    <s v=""/>
    <n v="-5"/>
    <s v="USD"/>
    <s v="O1"/>
    <s v="USMO6561312340"/>
    <s v="1386060253810469"/>
    <s v=""/>
    <s v="BATCH_ID"/>
    <d v="2025-06-17T00:00:00"/>
    <d v="2025-06-18T00:00:00"/>
    <n v="0"/>
    <s v=""/>
    <s v=""/>
    <s v="3101511459"/>
    <s v="200012844177"/>
    <s v="0010"/>
    <s v="0060"/>
    <s v="R1"/>
    <s v="10-60"/>
    <x v="0"/>
    <x v="0"/>
    <n v="10469"/>
    <x v="2"/>
  </r>
  <r>
    <s v="13860602551"/>
    <s v="25168INV01AD"/>
    <s v="FA"/>
    <s v="R4"/>
    <d v="2025-06-17T00:00:00"/>
    <s v=""/>
    <s v="3106"/>
    <x v="0"/>
    <s v="10469"/>
    <s v="0"/>
    <n v="-5"/>
    <s v=""/>
    <n v="-5"/>
    <s v="USD"/>
    <s v="O1"/>
    <s v="USMO6561310150"/>
    <s v="1386060255110469"/>
    <s v=""/>
    <s v="BATCH_ID"/>
    <d v="2025-06-17T00:00:00"/>
    <d v="2025-06-18T00:00:00"/>
    <n v="0"/>
    <s v=""/>
    <s v=""/>
    <s v="3101479194"/>
    <s v="200012839508"/>
    <s v="0010"/>
    <s v="0060"/>
    <s v="R1"/>
    <s v="10-60"/>
    <x v="0"/>
    <x v="0"/>
    <n v="10469"/>
    <x v="2"/>
  </r>
  <r>
    <s v="13860602551"/>
    <s v="25168INV01AD"/>
    <s v="FA"/>
    <s v="R4"/>
    <d v="2025-06-17T00:00:00"/>
    <s v=""/>
    <s v="3106"/>
    <x v="1"/>
    <s v="10514"/>
    <s v="0"/>
    <n v="-5"/>
    <s v=""/>
    <n v="-5"/>
    <s v="USD"/>
    <s v="O1"/>
    <s v="USMO6561310150"/>
    <s v="1386060255110514"/>
    <s v=""/>
    <s v="BATCH_ID"/>
    <d v="2025-06-17T00:00:00"/>
    <d v="2025-06-18T00:00:00"/>
    <n v="0"/>
    <s v=""/>
    <s v=""/>
    <s v="3101479100"/>
    <s v="200012839508"/>
    <s v="0010"/>
    <s v="0060"/>
    <s v="R1"/>
    <s v="10-60"/>
    <x v="0"/>
    <x v="1"/>
    <n v="10514"/>
    <x v="1"/>
  </r>
  <r>
    <s v="13860604012"/>
    <s v="25169INV01AS"/>
    <s v="FA"/>
    <s v="R4"/>
    <d v="2025-06-18T00:00:00"/>
    <s v=""/>
    <s v="3106"/>
    <x v="0"/>
    <s v="10719"/>
    <s v="0"/>
    <n v="-5"/>
    <s v=""/>
    <n v="-5"/>
    <s v="USD"/>
    <s v="O1"/>
    <s v="USMO6560524570"/>
    <s v="1386060401210719"/>
    <s v=""/>
    <s v="BATCH_ID"/>
    <d v="2025-06-18T00:00:00"/>
    <d v="2025-06-19T00:00:00"/>
    <n v="0"/>
    <s v=""/>
    <s v=""/>
    <s v="3101729236"/>
    <s v="200012325870"/>
    <s v="0010"/>
    <s v="0060"/>
    <s v="R1"/>
    <s v="10-60"/>
    <x v="0"/>
    <x v="0"/>
    <n v="10719"/>
    <x v="0"/>
  </r>
  <r>
    <s v="13860604211"/>
    <s v="25169INV01AS"/>
    <s v="FA"/>
    <s v="R4"/>
    <d v="2025-06-18T00:00:00"/>
    <s v=""/>
    <s v="3106"/>
    <x v="1"/>
    <s v="10514"/>
    <s v="0"/>
    <n v="-5"/>
    <s v=""/>
    <n v="-5"/>
    <s v="USD"/>
    <s v="O1"/>
    <s v="USMO6561319350"/>
    <s v="1386060421110514"/>
    <s v=""/>
    <s v="BATCH_ID"/>
    <d v="2025-06-18T00:00:00"/>
    <d v="2025-06-19T00:00:00"/>
    <n v="0"/>
    <s v=""/>
    <s v=""/>
    <s v="3102023722"/>
    <s v="200014959429"/>
    <s v="0010"/>
    <s v="0060"/>
    <s v="R1"/>
    <s v="10-60"/>
    <x v="0"/>
    <x v="1"/>
    <n v="10514"/>
    <x v="1"/>
  </r>
  <r>
    <s v="13860604211"/>
    <s v="25169INV01AS"/>
    <s v="FA"/>
    <s v="R4"/>
    <d v="2025-06-18T00:00:00"/>
    <s v=""/>
    <s v="3106"/>
    <x v="0"/>
    <s v="10469"/>
    <s v="0"/>
    <n v="-5"/>
    <s v=""/>
    <n v="-5"/>
    <s v="USD"/>
    <s v="O1"/>
    <s v="USMO6561319350"/>
    <s v="1386060421110469"/>
    <s v=""/>
    <s v="BATCH_ID"/>
    <d v="2025-06-18T00:00:00"/>
    <d v="2025-06-19T00:00:00"/>
    <n v="0"/>
    <s v=""/>
    <s v=""/>
    <s v="3102023721"/>
    <s v="200014959429"/>
    <s v="0010"/>
    <s v="0060"/>
    <s v="R1"/>
    <s v="10-60"/>
    <x v="0"/>
    <x v="0"/>
    <n v="10469"/>
    <x v="2"/>
  </r>
  <r>
    <s v="13860604222"/>
    <s v="25169INV01AS"/>
    <s v="FA"/>
    <s v="R4"/>
    <d v="2025-06-18T00:00:00"/>
    <s v=""/>
    <s v="3106"/>
    <x v="1"/>
    <s v="10514"/>
    <s v="0"/>
    <n v="-5"/>
    <s v=""/>
    <n v="-5"/>
    <s v="USD"/>
    <s v="O1"/>
    <s v="USMO6561313880"/>
    <s v="1386060422210514"/>
    <s v=""/>
    <s v="BATCH_ID"/>
    <d v="2025-06-18T00:00:00"/>
    <d v="2025-06-19T00:00:00"/>
    <n v="0"/>
    <s v=""/>
    <s v=""/>
    <s v="3102029556"/>
    <s v="200014961482"/>
    <s v="0010"/>
    <s v="0060"/>
    <s v="R1"/>
    <s v="10-60"/>
    <x v="0"/>
    <x v="1"/>
    <n v="10514"/>
    <x v="1"/>
  </r>
  <r>
    <s v="13860604222"/>
    <s v="25169INV01AS"/>
    <s v="FA"/>
    <s v="R4"/>
    <d v="2025-06-18T00:00:00"/>
    <s v=""/>
    <s v="3106"/>
    <x v="0"/>
    <s v="10469"/>
    <s v="0"/>
    <n v="-5"/>
    <s v=""/>
    <n v="-5"/>
    <s v="USD"/>
    <s v="O1"/>
    <s v="USMO6561313880"/>
    <s v="1386060422210469"/>
    <s v=""/>
    <s v="BATCH_ID"/>
    <d v="2025-06-18T00:00:00"/>
    <d v="2025-06-19T00:00:00"/>
    <n v="0"/>
    <s v=""/>
    <s v=""/>
    <s v="3102022720"/>
    <s v="200014961482"/>
    <s v="0010"/>
    <s v="0060"/>
    <s v="R1"/>
    <s v="10-60"/>
    <x v="0"/>
    <x v="0"/>
    <n v="10469"/>
    <x v="2"/>
  </r>
  <r>
    <s v="13860605326"/>
    <s v="25170INV01AC"/>
    <s v="FA"/>
    <s v="R4"/>
    <d v="2025-06-19T00:00:00"/>
    <s v=""/>
    <s v="3106"/>
    <x v="1"/>
    <s v="10514"/>
    <s v="0"/>
    <n v="-5"/>
    <s v=""/>
    <n v="-5"/>
    <s v="USD"/>
    <s v="O1"/>
    <s v="USMO6561332270"/>
    <s v="1386060532610514"/>
    <s v=""/>
    <s v="BATCH_ID"/>
    <d v="2025-06-19T00:00:00"/>
    <d v="2025-06-20T00:00:00"/>
    <n v="0"/>
    <s v=""/>
    <s v=""/>
    <s v="3101528158"/>
    <s v="200011970155"/>
    <s v="0010"/>
    <s v="0060"/>
    <s v="R1"/>
    <s v="10-60"/>
    <x v="0"/>
    <x v="1"/>
    <n v="10514"/>
    <x v="1"/>
  </r>
  <r>
    <s v="13860605326"/>
    <s v="25170INV01AC"/>
    <s v="FA"/>
    <s v="R4"/>
    <d v="2025-06-19T00:00:00"/>
    <s v=""/>
    <s v="3106"/>
    <x v="0"/>
    <s v="10469"/>
    <s v="0"/>
    <n v="-5"/>
    <s v=""/>
    <n v="-5"/>
    <s v="USD"/>
    <s v="O1"/>
    <s v="USMO6561332270"/>
    <s v="1386060532610469"/>
    <s v=""/>
    <s v="BATCH_ID"/>
    <d v="2025-06-19T00:00:00"/>
    <d v="2025-06-20T00:00:00"/>
    <n v="0"/>
    <s v=""/>
    <s v=""/>
    <s v="3101528063"/>
    <s v="200011970155"/>
    <s v="0010"/>
    <s v="0060"/>
    <s v="R1"/>
    <s v="10-60"/>
    <x v="0"/>
    <x v="0"/>
    <n v="10469"/>
    <x v="2"/>
  </r>
  <r>
    <s v="13860605420"/>
    <s v="25170INV01AC"/>
    <s v="FA"/>
    <s v="R4"/>
    <d v="2025-06-19T00:00:00"/>
    <s v=""/>
    <s v="3106"/>
    <x v="0"/>
    <s v="10719"/>
    <s v="0"/>
    <n v="-5.71"/>
    <s v=""/>
    <n v="-5.71"/>
    <s v="USD"/>
    <s v="O1"/>
    <s v="USMO6560526910"/>
    <s v="1386060542010719"/>
    <s v=""/>
    <s v="BATCH_ID"/>
    <d v="2025-06-19T00:00:00"/>
    <d v="2025-06-20T00:00:00"/>
    <n v="0"/>
    <s v=""/>
    <s v=""/>
    <s v="3101498490"/>
    <s v="200012006132"/>
    <s v="0010"/>
    <s v="0060"/>
    <s v="R1"/>
    <s v="10-60"/>
    <x v="0"/>
    <x v="0"/>
    <n v="10719"/>
    <x v="0"/>
  </r>
  <r>
    <s v="13860605462"/>
    <s v="25170INV01AC"/>
    <s v="FA"/>
    <s v="R4"/>
    <d v="2025-06-19T00:00:00"/>
    <s v=""/>
    <s v="3106"/>
    <x v="1"/>
    <s v="10514"/>
    <s v="0"/>
    <n v="-5"/>
    <s v=""/>
    <n v="-5"/>
    <s v="USD"/>
    <s v="O1"/>
    <s v="USMO6561318500"/>
    <s v="1386060546210514"/>
    <s v=""/>
    <s v="BATCH_ID"/>
    <d v="2025-06-19T00:00:00"/>
    <d v="2025-06-20T00:00:00"/>
    <n v="0"/>
    <s v=""/>
    <s v=""/>
    <s v="3102011857"/>
    <s v="200014902064"/>
    <s v="0010"/>
    <s v="0060"/>
    <s v="R1"/>
    <s v="10-60"/>
    <x v="0"/>
    <x v="1"/>
    <n v="10514"/>
    <x v="1"/>
  </r>
  <r>
    <s v="13860605462"/>
    <s v="25170INV01AC"/>
    <s v="FA"/>
    <s v="R4"/>
    <d v="2025-06-19T00:00:00"/>
    <s v=""/>
    <s v="3106"/>
    <x v="0"/>
    <s v="10469"/>
    <s v="0"/>
    <n v="-5"/>
    <s v=""/>
    <n v="-5"/>
    <s v="USD"/>
    <s v="O1"/>
    <s v="USMO6561318500"/>
    <s v="1386060546210469"/>
    <s v=""/>
    <s v="BATCH_ID"/>
    <d v="2025-06-19T00:00:00"/>
    <d v="2025-06-20T00:00:00"/>
    <n v="0"/>
    <s v=""/>
    <s v=""/>
    <s v="3102011856"/>
    <s v="200014902064"/>
    <s v="0010"/>
    <s v="0060"/>
    <s v="R1"/>
    <s v="10-60"/>
    <x v="0"/>
    <x v="0"/>
    <n v="10469"/>
    <x v="2"/>
  </r>
  <r>
    <s v="13860605545"/>
    <s v="25170INV01AC"/>
    <s v="FA"/>
    <s v="R4"/>
    <d v="2025-06-19T00:00:00"/>
    <s v=""/>
    <s v="3106"/>
    <x v="1"/>
    <s v="10514"/>
    <s v="0"/>
    <n v="-5"/>
    <s v=""/>
    <n v="-5"/>
    <s v="USD"/>
    <s v="O1"/>
    <s v="USMO6561328330"/>
    <s v="1386060554510514"/>
    <s v=""/>
    <s v="BATCH_ID"/>
    <d v="2025-06-19T00:00:00"/>
    <d v="2025-06-20T00:00:00"/>
    <n v="0"/>
    <s v=""/>
    <s v=""/>
    <s v="3102270706"/>
    <s v="200016168201"/>
    <s v="0010"/>
    <s v="0060"/>
    <s v="R1"/>
    <s v="10-60"/>
    <x v="0"/>
    <x v="1"/>
    <n v="10514"/>
    <x v="1"/>
  </r>
  <r>
    <s v="13860605545"/>
    <s v="25170INV01AC"/>
    <s v="FA"/>
    <s v="R4"/>
    <d v="2025-06-19T00:00:00"/>
    <s v=""/>
    <s v="3106"/>
    <x v="0"/>
    <s v="10469"/>
    <s v="0"/>
    <n v="-5"/>
    <s v=""/>
    <n v="-5"/>
    <s v="USD"/>
    <s v="O1"/>
    <s v="USMO6561328330"/>
    <s v="1386060554510469"/>
    <s v=""/>
    <s v="BATCH_ID"/>
    <d v="2025-06-19T00:00:00"/>
    <d v="2025-06-20T00:00:00"/>
    <n v="0"/>
    <s v=""/>
    <s v=""/>
    <s v="3102270705"/>
    <s v="200016168201"/>
    <s v="0010"/>
    <s v="0060"/>
    <s v="R1"/>
    <s v="10-60"/>
    <x v="0"/>
    <x v="0"/>
    <n v="10469"/>
    <x v="2"/>
  </r>
  <r>
    <s v="13860605546"/>
    <s v="25170INV01AC"/>
    <s v="FA"/>
    <s v="R4"/>
    <d v="2025-06-19T00:00:00"/>
    <s v=""/>
    <s v="3106"/>
    <x v="1"/>
    <s v="10514"/>
    <s v="0"/>
    <n v="-5"/>
    <s v=""/>
    <n v="-5"/>
    <s v="USD"/>
    <s v="O1"/>
    <s v="USMO6561328330"/>
    <s v="1386060554610514"/>
    <s v=""/>
    <s v="BATCH_ID"/>
    <d v="2025-06-19T00:00:00"/>
    <d v="2025-06-20T00:00:00"/>
    <n v="0"/>
    <s v=""/>
    <s v=""/>
    <s v="3102270706"/>
    <s v="200016168201"/>
    <s v="0010"/>
    <s v="0060"/>
    <s v="R1"/>
    <s v="10-60"/>
    <x v="0"/>
    <x v="1"/>
    <n v="10514"/>
    <x v="1"/>
  </r>
  <r>
    <s v="13860605546"/>
    <s v="25170INV01AC"/>
    <s v="FA"/>
    <s v="R4"/>
    <d v="2025-06-19T00:00:00"/>
    <s v=""/>
    <s v="3106"/>
    <x v="0"/>
    <s v="10469"/>
    <s v="0"/>
    <n v="-5"/>
    <s v=""/>
    <n v="-5"/>
    <s v="USD"/>
    <s v="O1"/>
    <s v="USMO6561328330"/>
    <s v="1386060554610469"/>
    <s v=""/>
    <s v="BATCH_ID"/>
    <d v="2025-06-19T00:00:00"/>
    <d v="2025-06-20T00:00:00"/>
    <n v="0"/>
    <s v=""/>
    <s v=""/>
    <s v="3102270705"/>
    <s v="200016168201"/>
    <s v="0010"/>
    <s v="0060"/>
    <s v="R1"/>
    <s v="10-60"/>
    <x v="0"/>
    <x v="0"/>
    <n v="10469"/>
    <x v="2"/>
  </r>
  <r>
    <s v="13860605550"/>
    <s v="25170INV01AC"/>
    <s v="FA"/>
    <s v="R4"/>
    <d v="2025-06-19T00:00:00"/>
    <s v=""/>
    <s v="3106"/>
    <x v="0"/>
    <s v="10469"/>
    <s v="0"/>
    <n v="-5"/>
    <s v=""/>
    <n v="-5"/>
    <s v="USD"/>
    <s v="O1"/>
    <s v="USMO6561300000"/>
    <s v="1386060555010469"/>
    <s v=""/>
    <s v="BATCH_ID"/>
    <d v="2025-06-19T00:00:00"/>
    <d v="2025-06-20T00:00:00"/>
    <n v="0"/>
    <s v=""/>
    <s v=""/>
    <s v="3102270533"/>
    <s v="200016165785"/>
    <s v="0010"/>
    <s v="0060"/>
    <s v="C1"/>
    <s v="10-60"/>
    <x v="0"/>
    <x v="0"/>
    <n v="10469"/>
    <x v="2"/>
  </r>
  <r>
    <s v="13860605551"/>
    <s v="25170INV01AC"/>
    <s v="FA"/>
    <s v="R4"/>
    <d v="2025-06-19T00:00:00"/>
    <s v=""/>
    <s v="3106"/>
    <x v="0"/>
    <s v="10469"/>
    <s v="0"/>
    <n v="-5"/>
    <s v=""/>
    <n v="-5"/>
    <s v="USD"/>
    <s v="O1"/>
    <s v="USMO6561300000"/>
    <s v="1386060555110469"/>
    <s v=""/>
    <s v="BATCH_ID"/>
    <d v="2025-06-19T00:00:00"/>
    <d v="2025-06-20T00:00:00"/>
    <n v="0"/>
    <s v=""/>
    <s v=""/>
    <s v="3102270533"/>
    <s v="200016165785"/>
    <s v="0010"/>
    <s v="0060"/>
    <s v="C1"/>
    <s v="10-60"/>
    <x v="0"/>
    <x v="0"/>
    <n v="10469"/>
    <x v="2"/>
  </r>
  <r>
    <s v="13860608950"/>
    <s v="25171INV01BA"/>
    <s v="FA"/>
    <s v="R4"/>
    <d v="2025-06-20T00:00:00"/>
    <s v=""/>
    <s v="3106"/>
    <x v="0"/>
    <s v="10719"/>
    <s v="0"/>
    <n v="-24.71"/>
    <s v=""/>
    <n v="-24.71"/>
    <s v="USD"/>
    <s v="O1"/>
    <s v="USMO6305100001"/>
    <s v="1386060895010719"/>
    <s v=""/>
    <s v="BATCH_ID"/>
    <d v="2025-06-20T00:00:00"/>
    <d v="2025-06-23T00:00:00"/>
    <n v="0"/>
    <s v=""/>
    <s v=""/>
    <s v="3101600217"/>
    <s v="200011486681"/>
    <s v="0010"/>
    <s v="0060"/>
    <s v="R1"/>
    <s v="10-60"/>
    <x v="0"/>
    <x v="0"/>
    <n v="10719"/>
    <x v="0"/>
  </r>
  <r>
    <s v="13860608953"/>
    <s v="25171INV01BA"/>
    <s v="FA"/>
    <s v="R4"/>
    <d v="2025-06-20T00:00:00"/>
    <s v=""/>
    <s v="3106"/>
    <x v="0"/>
    <s v="10719"/>
    <s v="0"/>
    <n v="-5"/>
    <s v=""/>
    <n v="-5"/>
    <s v="USD"/>
    <s v="O1"/>
    <s v="USMO6301622240"/>
    <s v="1386060895310719"/>
    <s v=""/>
    <s v="BATCH_ID"/>
    <d v="2025-06-20T00:00:00"/>
    <d v="2025-06-23T00:00:00"/>
    <n v="0"/>
    <s v=""/>
    <s v=""/>
    <s v="3101667428"/>
    <s v="200011471600"/>
    <s v="0010"/>
    <s v="0060"/>
    <s v="R1"/>
    <s v="10-60"/>
    <x v="0"/>
    <x v="0"/>
    <n v="10719"/>
    <x v="0"/>
  </r>
  <r>
    <s v="13860608963"/>
    <s v="25171INV01BK"/>
    <s v="FA"/>
    <s v="R4"/>
    <d v="2025-06-20T00:00:00"/>
    <s v=""/>
    <s v="3106"/>
    <x v="0"/>
    <s v="10719"/>
    <s v="0"/>
    <n v="-5.63"/>
    <s v=""/>
    <n v="-5.63"/>
    <s v="USD"/>
    <s v="O1"/>
    <s v="USMO6301622050"/>
    <s v="1386060896310719"/>
    <s v=""/>
    <s v="BATCH_ID"/>
    <d v="2025-06-20T00:00:00"/>
    <d v="2025-06-23T00:00:00"/>
    <n v="0"/>
    <s v=""/>
    <s v=""/>
    <s v="3101636916"/>
    <s v="200012320053"/>
    <s v="0010"/>
    <s v="0060"/>
    <s v="R1"/>
    <s v="10-60"/>
    <x v="0"/>
    <x v="0"/>
    <n v="10719"/>
    <x v="0"/>
  </r>
  <r>
    <s v="13860609014"/>
    <s v="25171INV01BF"/>
    <s v="FA"/>
    <s v="R4"/>
    <d v="2025-06-20T00:00:00"/>
    <s v=""/>
    <s v="3106"/>
    <x v="0"/>
    <s v="10719"/>
    <s v="0"/>
    <n v="-9.2899999999999991"/>
    <s v=""/>
    <n v="-9.2899999999999991"/>
    <s v="USD"/>
    <s v="O1"/>
    <s v="USMO6560520910"/>
    <s v="1386060901410719"/>
    <s v=""/>
    <s v="BATCH_ID"/>
    <d v="2025-06-20T00:00:00"/>
    <d v="2025-06-23T00:00:00"/>
    <n v="0"/>
    <s v=""/>
    <s v=""/>
    <s v="3101477513"/>
    <s v="200012369225"/>
    <s v="0010"/>
    <s v="0060"/>
    <s v="R1"/>
    <s v="10-60"/>
    <x v="0"/>
    <x v="0"/>
    <n v="10719"/>
    <x v="0"/>
  </r>
  <r>
    <s v="13860609094"/>
    <s v="25171INV01BA"/>
    <s v="FA"/>
    <s v="R4"/>
    <d v="2025-06-20T00:00:00"/>
    <s v=""/>
    <s v="3106"/>
    <x v="0"/>
    <s v="10719"/>
    <s v="0"/>
    <n v="-5"/>
    <s v=""/>
    <n v="-5"/>
    <s v="USD"/>
    <s v="O1"/>
    <s v="USMO6305100001"/>
    <s v="1386060909410719"/>
    <s v=""/>
    <s v="BATCH_ID"/>
    <d v="2025-06-20T00:00:00"/>
    <d v="2025-06-23T00:00:00"/>
    <n v="0"/>
    <s v=""/>
    <s v=""/>
    <s v="3101692858"/>
    <s v="200012640872"/>
    <s v="0010"/>
    <s v="0060"/>
    <s v="R1"/>
    <s v="10-60"/>
    <x v="0"/>
    <x v="0"/>
    <n v="10719"/>
    <x v="0"/>
  </r>
  <r>
    <s v="13860609114"/>
    <s v="25171INV01BF"/>
    <s v="FA"/>
    <s v="R4"/>
    <d v="2025-06-20T00:00:00"/>
    <s v=""/>
    <s v="3106"/>
    <x v="0"/>
    <s v="10719"/>
    <s v="0"/>
    <n v="-8.49"/>
    <s v=""/>
    <n v="-8.49"/>
    <s v="USD"/>
    <s v="O1"/>
    <s v="USMO6301513611"/>
    <s v="1386060911410719"/>
    <s v=""/>
    <s v="BATCH_ID"/>
    <d v="2025-06-20T00:00:00"/>
    <d v="2025-06-23T00:00:00"/>
    <n v="0"/>
    <s v=""/>
    <s v=""/>
    <s v="3101558530"/>
    <s v="200012393480"/>
    <s v="0010"/>
    <s v="0060"/>
    <s v="R1"/>
    <s v="10-60"/>
    <x v="0"/>
    <x v="0"/>
    <n v="10719"/>
    <x v="0"/>
  </r>
  <r>
    <s v="13860609122"/>
    <s v="25171INV01BA"/>
    <s v="FA"/>
    <s v="R4"/>
    <d v="2025-06-20T00:00:00"/>
    <s v=""/>
    <s v="3106"/>
    <x v="0"/>
    <s v="10719"/>
    <s v="0"/>
    <n v="-5"/>
    <s v=""/>
    <n v="-5"/>
    <s v="USD"/>
    <s v="O1"/>
    <s v="USMO6306950381"/>
    <s v="1386060912210719"/>
    <s v=""/>
    <s v="BATCH_ID"/>
    <d v="2025-06-20T00:00:00"/>
    <d v="2025-06-23T00:00:00"/>
    <n v="0"/>
    <s v=""/>
    <s v=""/>
    <s v="3101684266"/>
    <s v="200012649212"/>
    <s v="0010"/>
    <s v="0060"/>
    <s v="R1"/>
    <s v="10-60"/>
    <x v="0"/>
    <x v="0"/>
    <n v="10719"/>
    <x v="0"/>
  </r>
  <r>
    <s v="13860609126"/>
    <s v="25171INV01BA"/>
    <s v="FA"/>
    <s v="R4"/>
    <d v="2025-06-20T00:00:00"/>
    <s v=""/>
    <s v="3106"/>
    <x v="0"/>
    <s v="10719"/>
    <s v="0"/>
    <n v="-5.3"/>
    <s v=""/>
    <n v="-5.3"/>
    <s v="USD"/>
    <s v="O1"/>
    <s v="USMO6301622010"/>
    <s v="1386060912610719"/>
    <s v=""/>
    <s v="BATCH_ID"/>
    <d v="2025-06-20T00:00:00"/>
    <d v="2025-06-23T00:00:00"/>
    <n v="0"/>
    <s v=""/>
    <s v=""/>
    <s v="3101487241"/>
    <s v="200012637712"/>
    <s v="0010"/>
    <s v="0060"/>
    <s v="R1"/>
    <s v="10-60"/>
    <x v="0"/>
    <x v="0"/>
    <n v="10719"/>
    <x v="0"/>
  </r>
  <r>
    <s v="13860609162"/>
    <s v="25171INV01BF"/>
    <s v="FA"/>
    <s v="R4"/>
    <d v="2025-06-20T00:00:00"/>
    <s v=""/>
    <s v="3106"/>
    <x v="0"/>
    <s v="10719"/>
    <s v="0"/>
    <n v="-5"/>
    <s v=""/>
    <n v="-5"/>
    <s v="USD"/>
    <s v="O1"/>
    <s v="USMO6305117801"/>
    <s v="1386060916210719"/>
    <s v=""/>
    <s v="BATCH_ID"/>
    <d v="2025-06-20T00:00:00"/>
    <d v="2025-06-23T00:00:00"/>
    <n v="0"/>
    <s v=""/>
    <s v=""/>
    <s v="3101650415"/>
    <s v="200012368862"/>
    <s v="0010"/>
    <s v="0060"/>
    <s v="R1"/>
    <s v="10-60"/>
    <x v="0"/>
    <x v="0"/>
    <n v="10719"/>
    <x v="0"/>
  </r>
  <r>
    <s v="13860609177"/>
    <s v="25171INV01BF"/>
    <s v="FA"/>
    <s v="R4"/>
    <d v="2025-06-20T00:00:00"/>
    <s v=""/>
    <s v="3106"/>
    <x v="0"/>
    <s v="10719"/>
    <s v="0"/>
    <n v="-11.61"/>
    <s v=""/>
    <n v="-11.61"/>
    <s v="USD"/>
    <s v="O1"/>
    <s v="USMO6560528080"/>
    <s v="1386060917710719"/>
    <s v=""/>
    <s v="BATCH_ID"/>
    <d v="2025-06-20T00:00:00"/>
    <d v="2025-06-23T00:00:00"/>
    <n v="0"/>
    <s v=""/>
    <s v=""/>
    <s v="3101612705"/>
    <s v="200012376055"/>
    <s v="0010"/>
    <s v="0060"/>
    <s v="R1"/>
    <s v="10-60"/>
    <x v="0"/>
    <x v="0"/>
    <n v="10719"/>
    <x v="0"/>
  </r>
  <r>
    <s v="13860609242"/>
    <s v="25171INV01BF"/>
    <s v="FA"/>
    <s v="R4"/>
    <d v="2025-06-20T00:00:00"/>
    <s v=""/>
    <s v="3106"/>
    <x v="0"/>
    <s v="10719"/>
    <s v="0"/>
    <n v="-21.8"/>
    <s v=""/>
    <n v="-21.8"/>
    <s v="USD"/>
    <s v="O1"/>
    <s v="USMO6570592000"/>
    <s v="1386060924210719"/>
    <s v=""/>
    <s v="BATCH_ID"/>
    <d v="2025-06-20T00:00:00"/>
    <d v="2025-06-23T00:00:00"/>
    <n v="0"/>
    <s v=""/>
    <s v=""/>
    <s v="3101646445"/>
    <s v="200012401937"/>
    <s v="0010"/>
    <s v="0060"/>
    <s v="R1"/>
    <s v="10-60"/>
    <x v="0"/>
    <x v="0"/>
    <n v="10719"/>
    <x v="0"/>
  </r>
  <r>
    <s v="13860609271"/>
    <s v="25171INV01BK"/>
    <s v="FA"/>
    <s v="R4"/>
    <d v="2025-06-20T00:00:00"/>
    <s v=""/>
    <s v="3106"/>
    <x v="0"/>
    <s v="10719"/>
    <s v="0"/>
    <n v="-5"/>
    <s v=""/>
    <n v="-5"/>
    <s v="USD"/>
    <s v="O1"/>
    <s v="USMO6306960061"/>
    <s v="1386060927110719"/>
    <s v=""/>
    <s v="BATCH_ID"/>
    <d v="2025-06-20T00:00:00"/>
    <d v="2025-06-23T00:00:00"/>
    <n v="0"/>
    <s v=""/>
    <s v=""/>
    <s v="3101527865"/>
    <s v="200014058495"/>
    <s v="0010"/>
    <s v="0060"/>
    <s v="R1"/>
    <s v="10-60"/>
    <x v="0"/>
    <x v="0"/>
    <n v="10719"/>
    <x v="0"/>
  </r>
  <r>
    <s v="13860609275"/>
    <s v="25171INV01BK"/>
    <s v="FA"/>
    <s v="R4"/>
    <d v="2025-06-20T00:00:00"/>
    <s v=""/>
    <s v="3106"/>
    <x v="0"/>
    <s v="10469"/>
    <s v="0"/>
    <n v="-5"/>
    <s v=""/>
    <n v="-5"/>
    <s v="USD"/>
    <s v="O1"/>
    <s v="USMO6561319170"/>
    <s v="1386060927510469"/>
    <s v=""/>
    <s v="BATCH_ID"/>
    <d v="2025-06-20T00:00:00"/>
    <d v="2025-06-23T00:00:00"/>
    <n v="0"/>
    <s v=""/>
    <s v=""/>
    <s v="3101521904"/>
    <s v="200014072553"/>
    <s v="0010"/>
    <s v="0060"/>
    <s v="R1"/>
    <s v="10-60"/>
    <x v="0"/>
    <x v="0"/>
    <n v="10469"/>
    <x v="2"/>
  </r>
  <r>
    <s v="13860609275"/>
    <s v="25171INV01BK"/>
    <s v="FA"/>
    <s v="R4"/>
    <d v="2025-06-20T00:00:00"/>
    <s v=""/>
    <s v="3106"/>
    <x v="1"/>
    <s v="10514"/>
    <s v="0"/>
    <n v="-5"/>
    <s v=""/>
    <n v="-5"/>
    <s v="USD"/>
    <s v="O1"/>
    <s v="USMO6561319170"/>
    <s v="1386060927510514"/>
    <s v=""/>
    <s v="BATCH_ID"/>
    <d v="2025-06-20T00:00:00"/>
    <d v="2025-06-23T00:00:00"/>
    <n v="0"/>
    <s v=""/>
    <s v=""/>
    <s v="3101521730"/>
    <s v="200014072553"/>
    <s v="0010"/>
    <s v="0060"/>
    <s v="R1"/>
    <s v="10-60"/>
    <x v="0"/>
    <x v="1"/>
    <n v="10514"/>
    <x v="1"/>
  </r>
  <r>
    <s v="13860609283"/>
    <s v="25171INV01BF"/>
    <s v="FA"/>
    <s v="R4"/>
    <d v="2025-06-20T00:00:00"/>
    <s v=""/>
    <s v="3106"/>
    <x v="0"/>
    <s v="10719"/>
    <s v="0"/>
    <n v="-19.760000000000002"/>
    <s v=""/>
    <n v="-19.760000000000002"/>
    <s v="USD"/>
    <s v="O1"/>
    <s v="USMO6305100001"/>
    <s v="1386060928310719"/>
    <s v=""/>
    <s v="BATCH_ID"/>
    <d v="2025-06-20T00:00:00"/>
    <d v="2025-06-23T00:00:00"/>
    <n v="0"/>
    <s v=""/>
    <s v=""/>
    <s v="3101639658"/>
    <s v="200014179499"/>
    <s v="0010"/>
    <s v="0060"/>
    <s v="R1"/>
    <s v="10-60"/>
    <x v="0"/>
    <x v="0"/>
    <n v="10719"/>
    <x v="0"/>
  </r>
  <r>
    <s v="13860609291"/>
    <s v="25171INV01BA"/>
    <s v="FA"/>
    <s v="R4"/>
    <d v="2025-06-20T00:00:00"/>
    <s v=""/>
    <s v="3106"/>
    <x v="0"/>
    <s v="10719"/>
    <s v="0"/>
    <n v="-5"/>
    <s v=""/>
    <n v="-5"/>
    <s v="USD"/>
    <s v="O1"/>
    <s v="USMO6301513631"/>
    <s v="1386060929110719"/>
    <s v=""/>
    <s v="BATCH_ID"/>
    <d v="2025-06-20T00:00:00"/>
    <d v="2025-06-23T00:00:00"/>
    <n v="0"/>
    <s v=""/>
    <s v=""/>
    <s v="3101697173"/>
    <s v="200012661498"/>
    <s v="0010"/>
    <s v="0060"/>
    <s v="R1"/>
    <s v="10-60"/>
    <x v="0"/>
    <x v="0"/>
    <n v="10719"/>
    <x v="0"/>
  </r>
  <r>
    <s v="13860609308"/>
    <s v="25171INV01BK"/>
    <s v="FA"/>
    <s v="R4"/>
    <d v="2025-06-20T00:00:00"/>
    <s v=""/>
    <s v="3106"/>
    <x v="0"/>
    <s v="10469"/>
    <s v="0"/>
    <n v="-5"/>
    <s v=""/>
    <n v="-5"/>
    <s v="USD"/>
    <s v="O1"/>
    <s v="USMO6561320700"/>
    <s v="1386060930810469"/>
    <s v=""/>
    <s v="BATCH_ID"/>
    <d v="2025-06-20T00:00:00"/>
    <d v="2025-06-23T00:00:00"/>
    <n v="0"/>
    <s v=""/>
    <s v=""/>
    <s v="3101585937"/>
    <s v="200014057752"/>
    <s v="0010"/>
    <s v="0060"/>
    <s v="C1"/>
    <s v="10-60"/>
    <x v="0"/>
    <x v="0"/>
    <n v="10469"/>
    <x v="2"/>
  </r>
  <r>
    <s v="13860609308"/>
    <s v="25171INV01BK"/>
    <s v="FA"/>
    <s v="R4"/>
    <d v="2025-06-20T00:00:00"/>
    <s v=""/>
    <s v="3106"/>
    <x v="1"/>
    <s v="10514"/>
    <s v="0"/>
    <n v="-5"/>
    <s v=""/>
    <n v="-5"/>
    <s v="USD"/>
    <s v="O1"/>
    <s v="USMO6561320700"/>
    <s v="1386060930810514"/>
    <s v=""/>
    <s v="BATCH_ID"/>
    <d v="2025-06-20T00:00:00"/>
    <d v="2025-06-23T00:00:00"/>
    <n v="0"/>
    <s v=""/>
    <s v=""/>
    <s v="3101586128"/>
    <s v="200014057752"/>
    <s v="0010"/>
    <s v="0060"/>
    <s v="C1"/>
    <s v="10-60"/>
    <x v="0"/>
    <x v="1"/>
    <n v="10514"/>
    <x v="1"/>
  </r>
  <r>
    <s v="13860609309"/>
    <s v="25171INV01BK"/>
    <s v="FA"/>
    <s v="R4"/>
    <d v="2025-06-20T00:00:00"/>
    <s v=""/>
    <s v="3106"/>
    <x v="0"/>
    <s v="10469"/>
    <s v="0"/>
    <n v="-5"/>
    <s v=""/>
    <n v="-5"/>
    <s v="USD"/>
    <s v="O1"/>
    <s v="USMO6561320110"/>
    <s v="1386060930910469"/>
    <s v=""/>
    <s v="BATCH_ID"/>
    <d v="2025-06-20T00:00:00"/>
    <d v="2025-06-23T00:00:00"/>
    <n v="0"/>
    <s v=""/>
    <s v=""/>
    <s v="3101517753"/>
    <s v="200014057810"/>
    <s v="0010"/>
    <s v="0060"/>
    <s v="C1"/>
    <s v="10-60"/>
    <x v="0"/>
    <x v="0"/>
    <n v="10469"/>
    <x v="2"/>
  </r>
  <r>
    <s v="13860609309"/>
    <s v="25171INV01BK"/>
    <s v="FA"/>
    <s v="R4"/>
    <d v="2025-06-20T00:00:00"/>
    <s v=""/>
    <s v="3106"/>
    <x v="1"/>
    <s v="10514"/>
    <s v="0"/>
    <n v="-5"/>
    <s v=""/>
    <n v="-5"/>
    <s v="USD"/>
    <s v="O1"/>
    <s v="USMO6561320110"/>
    <s v="1386060930910514"/>
    <s v=""/>
    <s v="BATCH_ID"/>
    <d v="2025-06-20T00:00:00"/>
    <d v="2025-06-23T00:00:00"/>
    <n v="0"/>
    <s v=""/>
    <s v=""/>
    <s v="3101517943"/>
    <s v="200014057810"/>
    <s v="0010"/>
    <s v="0060"/>
    <s v="C1"/>
    <s v="10-60"/>
    <x v="0"/>
    <x v="1"/>
    <n v="10514"/>
    <x v="1"/>
  </r>
  <r>
    <s v="13860609311"/>
    <s v="25171INV01BF"/>
    <s v="FA"/>
    <s v="R4"/>
    <d v="2025-06-20T00:00:00"/>
    <s v=""/>
    <s v="3106"/>
    <x v="0"/>
    <s v="10469"/>
    <s v="0"/>
    <n v="-5"/>
    <s v=""/>
    <n v="-5"/>
    <s v="USD"/>
    <s v="O1"/>
    <s v="USMO6561323300"/>
    <s v="1386060931110469"/>
    <s v=""/>
    <s v="BATCH_ID"/>
    <d v="2025-06-20T00:00:00"/>
    <d v="2025-06-23T00:00:00"/>
    <n v="0"/>
    <s v=""/>
    <s v=""/>
    <s v="3101671722"/>
    <s v="200014171777"/>
    <s v="0010"/>
    <s v="0060"/>
    <s v="R1"/>
    <s v="10-60"/>
    <x v="0"/>
    <x v="0"/>
    <n v="10469"/>
    <x v="2"/>
  </r>
  <r>
    <s v="13860609311"/>
    <s v="25171INV01BF"/>
    <s v="FA"/>
    <s v="R4"/>
    <d v="2025-06-20T00:00:00"/>
    <s v=""/>
    <s v="3106"/>
    <x v="1"/>
    <s v="10514"/>
    <s v="0"/>
    <n v="-5"/>
    <s v=""/>
    <n v="-5"/>
    <s v="USD"/>
    <s v="O1"/>
    <s v="USMO6561323300"/>
    <s v="1386060931110514"/>
    <s v=""/>
    <s v="BATCH_ID"/>
    <d v="2025-06-20T00:00:00"/>
    <d v="2025-06-23T00:00:00"/>
    <n v="0"/>
    <s v=""/>
    <s v=""/>
    <s v="3101671639"/>
    <s v="200014171777"/>
    <s v="0010"/>
    <s v="0060"/>
    <s v="R1"/>
    <s v="10-60"/>
    <x v="0"/>
    <x v="1"/>
    <n v="10514"/>
    <x v="1"/>
  </r>
  <r>
    <s v="13860609324"/>
    <s v="25171INV01BA"/>
    <s v="FA"/>
    <s v="R4"/>
    <d v="2025-06-20T00:00:00"/>
    <s v=""/>
    <s v="3106"/>
    <x v="0"/>
    <s v="10719"/>
    <s v="0"/>
    <n v="-5"/>
    <s v=""/>
    <n v="-5"/>
    <s v="USD"/>
    <s v="O1"/>
    <s v="USMO6560520970"/>
    <s v="1386060932410719"/>
    <s v=""/>
    <s v="BATCH_ID"/>
    <d v="2025-06-20T00:00:00"/>
    <d v="2025-06-23T00:00:00"/>
    <n v="0"/>
    <s v=""/>
    <s v=""/>
    <s v="3101549379"/>
    <s v="200012662314"/>
    <s v="0010"/>
    <s v="0060"/>
    <s v="R1"/>
    <s v="10-60"/>
    <x v="0"/>
    <x v="0"/>
    <n v="10719"/>
    <x v="0"/>
  </r>
  <r>
    <s v="13860609409"/>
    <s v="25171INV01BF"/>
    <s v="FA"/>
    <s v="R4"/>
    <d v="2025-06-20T00:00:00"/>
    <s v=""/>
    <s v="3106"/>
    <x v="1"/>
    <s v="10514"/>
    <s v="0"/>
    <n v="-5"/>
    <s v=""/>
    <n v="-5"/>
    <s v="USD"/>
    <s v="O1"/>
    <s v="USMO6561325800"/>
    <s v="1386060940910514"/>
    <s v=""/>
    <s v="BATCH_ID"/>
    <d v="2025-06-20T00:00:00"/>
    <d v="2025-06-23T00:00:00"/>
    <n v="0"/>
    <s v=""/>
    <s v=""/>
    <s v="3101556365"/>
    <s v="200014158634"/>
    <s v="0010"/>
    <s v="0060"/>
    <s v="R1"/>
    <s v="10-60"/>
    <x v="0"/>
    <x v="1"/>
    <n v="10514"/>
    <x v="1"/>
  </r>
  <r>
    <s v="13860609409"/>
    <s v="25171INV01BF"/>
    <s v="FA"/>
    <s v="R4"/>
    <d v="2025-06-20T00:00:00"/>
    <s v=""/>
    <s v="3106"/>
    <x v="0"/>
    <s v="10469"/>
    <s v="0"/>
    <n v="-5"/>
    <s v=""/>
    <n v="-5"/>
    <s v="USD"/>
    <s v="O1"/>
    <s v="USMO6561325800"/>
    <s v="1386060940910469"/>
    <s v=""/>
    <s v="BATCH_ID"/>
    <d v="2025-06-20T00:00:00"/>
    <d v="2025-06-23T00:00:00"/>
    <n v="0"/>
    <s v=""/>
    <s v=""/>
    <s v="3101556555"/>
    <s v="200014158634"/>
    <s v="0010"/>
    <s v="0060"/>
    <s v="R1"/>
    <s v="10-60"/>
    <x v="0"/>
    <x v="0"/>
    <n v="10469"/>
    <x v="2"/>
  </r>
  <r>
    <s v="13860609422"/>
    <s v="25171INV01BK"/>
    <s v="FA"/>
    <s v="R4"/>
    <d v="2025-06-20T00:00:00"/>
    <s v=""/>
    <s v="3106"/>
    <x v="0"/>
    <s v="10719"/>
    <s v="0"/>
    <n v="-7.24"/>
    <s v=""/>
    <n v="-7.24"/>
    <s v="USD"/>
    <s v="O1"/>
    <s v="USMO6560520640"/>
    <s v="1386060942210719"/>
    <s v=""/>
    <s v="BATCH_ID"/>
    <d v="2025-06-20T00:00:00"/>
    <d v="2025-06-23T00:00:00"/>
    <n v="0"/>
    <s v=""/>
    <s v=""/>
    <s v="3101543830"/>
    <s v="200014069138"/>
    <s v="0010"/>
    <s v="0060"/>
    <s v="R1"/>
    <s v="10-60"/>
    <x v="0"/>
    <x v="0"/>
    <n v="10719"/>
    <x v="0"/>
  </r>
  <r>
    <s v="13860609448"/>
    <s v="25171INV01BA"/>
    <s v="FA"/>
    <s v="R4"/>
    <d v="2025-06-20T00:00:00"/>
    <s v=""/>
    <s v="3106"/>
    <x v="0"/>
    <s v="10719"/>
    <s v="0"/>
    <n v="-5"/>
    <s v=""/>
    <n v="-5"/>
    <s v="USD"/>
    <s v="O1"/>
    <s v="USMO6560520080"/>
    <s v="1386060944810719"/>
    <s v=""/>
    <s v="BATCH_ID"/>
    <d v="2025-06-20T00:00:00"/>
    <d v="2025-06-23T00:00:00"/>
    <n v="0"/>
    <s v=""/>
    <s v=""/>
    <s v="3101648035"/>
    <s v="200014579045"/>
    <s v="0010"/>
    <s v="0060"/>
    <s v="R1"/>
    <s v="10-60"/>
    <x v="0"/>
    <x v="0"/>
    <n v="10719"/>
    <x v="0"/>
  </r>
  <r>
    <s v="13860609488"/>
    <s v="25171INV01BF"/>
    <s v="FA"/>
    <s v="R4"/>
    <d v="2025-06-20T00:00:00"/>
    <s v=""/>
    <s v="3106"/>
    <x v="0"/>
    <s v="10719"/>
    <s v="0"/>
    <n v="-5.32"/>
    <s v=""/>
    <n v="-5.32"/>
    <s v="USD"/>
    <s v="O1"/>
    <s v="USMO6305121130"/>
    <s v="1386060948810719"/>
    <s v=""/>
    <s v="BATCH_ID"/>
    <d v="2025-06-20T00:00:00"/>
    <d v="2025-06-23T00:00:00"/>
    <n v="0"/>
    <s v=""/>
    <s v=""/>
    <s v="3101608725"/>
    <s v="200014176107"/>
    <s v="0010"/>
    <s v="0060"/>
    <s v="R1"/>
    <s v="10-60"/>
    <x v="0"/>
    <x v="0"/>
    <n v="10719"/>
    <x v="0"/>
  </r>
  <r>
    <s v="13860609499"/>
    <s v="25171INV01BK"/>
    <s v="FA"/>
    <s v="R4"/>
    <d v="2025-06-20T00:00:00"/>
    <s v=""/>
    <s v="3106"/>
    <x v="0"/>
    <s v="10719"/>
    <s v="0"/>
    <n v="-5"/>
    <s v=""/>
    <n v="-5"/>
    <s v="USD"/>
    <s v="O1"/>
    <s v="USMO6560528630"/>
    <s v="1386060949910719"/>
    <s v=""/>
    <s v="BATCH_ID"/>
    <d v="2025-06-20T00:00:00"/>
    <d v="2025-06-23T00:00:00"/>
    <n v="0"/>
    <s v=""/>
    <s v=""/>
    <s v="3101559261"/>
    <s v="200014071795"/>
    <s v="0010"/>
    <s v="0060"/>
    <s v="R1"/>
    <s v="10-60"/>
    <x v="0"/>
    <x v="0"/>
    <n v="10719"/>
    <x v="0"/>
  </r>
  <r>
    <s v="13860609527"/>
    <s v="25171INV01BK"/>
    <s v="FA"/>
    <s v="R4"/>
    <d v="2025-06-20T00:00:00"/>
    <s v=""/>
    <s v="3106"/>
    <x v="0"/>
    <s v="10719"/>
    <s v="0"/>
    <n v="-5"/>
    <s v=""/>
    <n v="-5"/>
    <s v="USD"/>
    <s v="O1"/>
    <s v="USMO6560520760"/>
    <s v="1386060952710719"/>
    <s v=""/>
    <s v="BATCH_ID"/>
    <d v="2025-06-20T00:00:00"/>
    <d v="2025-06-23T00:00:00"/>
    <n v="0"/>
    <s v=""/>
    <s v=""/>
    <s v="3101665687"/>
    <s v="200014056515"/>
    <s v="0010"/>
    <s v="0060"/>
    <s v="R1"/>
    <s v="10-60"/>
    <x v="0"/>
    <x v="0"/>
    <n v="10719"/>
    <x v="0"/>
  </r>
  <r>
    <s v="13860609687"/>
    <s v="25171INV01BA"/>
    <s v="FA"/>
    <s v="R4"/>
    <d v="2025-06-20T00:00:00"/>
    <s v=""/>
    <s v="3106"/>
    <x v="0"/>
    <s v="10719"/>
    <s v="0"/>
    <n v="-5"/>
    <s v=""/>
    <n v="-5"/>
    <s v="USD"/>
    <s v="O1"/>
    <s v="USMO6306960591"/>
    <s v="1386060968710719"/>
    <s v=""/>
    <s v="BATCH_ID"/>
    <d v="2025-06-20T00:00:00"/>
    <d v="2025-06-23T00:00:00"/>
    <n v="0"/>
    <s v=""/>
    <s v=""/>
    <s v="3101665675"/>
    <s v="200014581736"/>
    <s v="0010"/>
    <s v="0060"/>
    <s v="R1"/>
    <s v="10-60"/>
    <x v="0"/>
    <x v="0"/>
    <n v="10719"/>
    <x v="0"/>
  </r>
  <r>
    <s v="13860609800"/>
    <s v="25171INV01BA"/>
    <s v="FA"/>
    <s v="R4"/>
    <d v="2025-06-20T00:00:00"/>
    <s v=""/>
    <s v="3106"/>
    <x v="0"/>
    <s v="10719"/>
    <s v="0"/>
    <n v="-5"/>
    <s v=""/>
    <n v="-5"/>
    <s v="USD"/>
    <s v="O1"/>
    <s v="USMO6560521530"/>
    <s v="1386060980010719"/>
    <s v=""/>
    <s v="BATCH_ID"/>
    <d v="2025-06-20T00:00:00"/>
    <d v="2025-06-23T00:00:00"/>
    <n v="0"/>
    <s v=""/>
    <s v=""/>
    <s v="3101561906"/>
    <s v="200014581298"/>
    <s v="0010"/>
    <s v="0060"/>
    <s v="R1"/>
    <s v="10-60"/>
    <x v="0"/>
    <x v="0"/>
    <n v="10719"/>
    <x v="0"/>
  </r>
  <r>
    <s v="13860609895"/>
    <s v="25171INV01A6"/>
    <s v="FA"/>
    <s v="R4"/>
    <d v="2025-06-20T00:00:00"/>
    <s v=""/>
    <s v="3106"/>
    <x v="0"/>
    <s v="10469"/>
    <s v="0"/>
    <n v="-5"/>
    <s v=""/>
    <n v="-5"/>
    <s v="USD"/>
    <s v="O1"/>
    <s v="USMO6561319550"/>
    <s v="1386060989510469"/>
    <s v=""/>
    <s v="BATCH_ID"/>
    <d v="2025-06-20T00:00:00"/>
    <d v="2025-06-23T00:00:00"/>
    <n v="0"/>
    <s v=""/>
    <s v=""/>
    <s v="3102180684"/>
    <s v="200015714559"/>
    <s v="0010"/>
    <s v="0060"/>
    <s v="R1"/>
    <s v="10-60"/>
    <x v="0"/>
    <x v="0"/>
    <n v="10469"/>
    <x v="2"/>
  </r>
  <r>
    <s v="13860609895"/>
    <s v="25171INV01A6"/>
    <s v="FA"/>
    <s v="R4"/>
    <d v="2025-06-20T00:00:00"/>
    <s v=""/>
    <s v="3106"/>
    <x v="1"/>
    <s v="10514"/>
    <s v="0"/>
    <n v="-5"/>
    <s v=""/>
    <n v="-5"/>
    <s v="USD"/>
    <s v="O1"/>
    <s v="USMO6561319550"/>
    <s v="1386060989510514"/>
    <s v=""/>
    <s v="BATCH_ID"/>
    <d v="2025-06-20T00:00:00"/>
    <d v="2025-06-23T00:00:00"/>
    <n v="0"/>
    <s v=""/>
    <s v=""/>
    <s v="3102328010"/>
    <s v="200015714559"/>
    <s v="0010"/>
    <s v="0060"/>
    <s v="R1"/>
    <s v="10-60"/>
    <x v="0"/>
    <x v="1"/>
    <n v="10514"/>
    <x v="1"/>
  </r>
  <r>
    <s v="13860610820"/>
    <s v="25174INV01AK"/>
    <s v="FA"/>
    <s v="R4"/>
    <d v="2025-06-23T00:00:00"/>
    <s v=""/>
    <s v="3106"/>
    <x v="0"/>
    <s v="10719"/>
    <s v="0"/>
    <n v="-5"/>
    <s v=""/>
    <n v="-5"/>
    <s v="USD"/>
    <s v="O1"/>
    <s v="USMO6560525250"/>
    <s v="1386061082010719"/>
    <s v=""/>
    <s v="BATCH_ID"/>
    <d v="2025-06-23T00:00:00"/>
    <d v="2025-06-24T00:00:00"/>
    <n v="0"/>
    <s v=""/>
    <s v=""/>
    <s v="3101584218"/>
    <s v="200012320947"/>
    <s v="0010"/>
    <s v="0060"/>
    <s v="R1"/>
    <s v="10-60"/>
    <x v="0"/>
    <x v="0"/>
    <n v="10719"/>
    <x v="0"/>
  </r>
  <r>
    <s v="13860610929"/>
    <s v="25174INV01AK"/>
    <s v="FA"/>
    <s v="R4"/>
    <d v="2025-06-23T00:00:00"/>
    <s v=""/>
    <s v="3106"/>
    <x v="0"/>
    <s v="10719"/>
    <s v="0"/>
    <n v="-5"/>
    <s v=""/>
    <n v="-5"/>
    <s v="USD"/>
    <s v="O1"/>
    <s v="USMO6570574020"/>
    <s v="1386061092910719"/>
    <s v=""/>
    <s v="BATCH_ID"/>
    <d v="2025-06-23T00:00:00"/>
    <d v="2025-06-24T00:00:00"/>
    <n v="0"/>
    <s v=""/>
    <s v=""/>
    <s v="3101511708"/>
    <s v="200014076190"/>
    <s v="0010"/>
    <s v="0060"/>
    <s v="R1"/>
    <s v="10-60"/>
    <x v="0"/>
    <x v="0"/>
    <n v="10719"/>
    <x v="0"/>
  </r>
  <r>
    <s v="13860611007"/>
    <s v="25174INV01AK"/>
    <s v="FA"/>
    <s v="R4"/>
    <d v="2025-06-23T00:00:00"/>
    <s v=""/>
    <s v="3106"/>
    <x v="0"/>
    <s v="10719"/>
    <s v="0"/>
    <n v="-7.24"/>
    <s v=""/>
    <n v="-7.24"/>
    <s v="USD"/>
    <s v="O1"/>
    <s v="USMO6560522640"/>
    <s v="1386061100710719"/>
    <s v=""/>
    <s v="BATCH_ID"/>
    <d v="2025-06-23T00:00:00"/>
    <d v="2025-06-24T00:00:00"/>
    <n v="0"/>
    <s v=""/>
    <s v=""/>
    <s v="3102159548"/>
    <s v="200015621010"/>
    <s v="0010"/>
    <s v="0060"/>
    <s v="R1"/>
    <s v="10-60"/>
    <x v="0"/>
    <x v="0"/>
    <n v="10719"/>
    <x v="0"/>
  </r>
  <r>
    <s v="13860611033"/>
    <s v="25174INV01AK"/>
    <s v="FA"/>
    <s v="R4"/>
    <d v="2025-06-23T00:00:00"/>
    <s v=""/>
    <s v="3106"/>
    <x v="1"/>
    <s v="10514"/>
    <s v="0"/>
    <n v="-9.06"/>
    <s v=""/>
    <n v="-9.06"/>
    <s v="USD"/>
    <s v="O1"/>
    <s v="USMO6561323480"/>
    <s v="1386061103310514"/>
    <s v=""/>
    <s v="BATCH_ID"/>
    <d v="2025-06-23T00:00:00"/>
    <d v="2025-06-24T00:00:00"/>
    <n v="0"/>
    <s v=""/>
    <s v=""/>
    <s v="3102157343"/>
    <s v="200015609296"/>
    <s v="0010"/>
    <s v="0060"/>
    <s v="R1"/>
    <s v="10-60"/>
    <x v="0"/>
    <x v="1"/>
    <n v="10514"/>
    <x v="1"/>
  </r>
  <r>
    <s v="13860611033"/>
    <s v="25174INV01AK"/>
    <s v="FA"/>
    <s v="R4"/>
    <d v="2025-06-23T00:00:00"/>
    <s v=""/>
    <s v="3106"/>
    <x v="0"/>
    <s v="10469"/>
    <s v="0"/>
    <n v="-6.66"/>
    <s v=""/>
    <n v="-6.66"/>
    <s v="USD"/>
    <s v="O1"/>
    <s v="USMO6561323480"/>
    <s v="1386061103310469"/>
    <s v=""/>
    <s v="BATCH_ID"/>
    <d v="2025-06-23T00:00:00"/>
    <d v="2025-06-24T00:00:00"/>
    <n v="0"/>
    <s v=""/>
    <s v=""/>
    <s v="3102157342"/>
    <s v="200015609296"/>
    <s v="0010"/>
    <s v="0060"/>
    <s v="R1"/>
    <s v="10-60"/>
    <x v="0"/>
    <x v="0"/>
    <n v="10469"/>
    <x v="2"/>
  </r>
  <r>
    <s v="13860612349"/>
    <s v="25177INV01AM"/>
    <s v="FA"/>
    <s v="R4"/>
    <d v="2025-06-26T00:00:00"/>
    <s v=""/>
    <s v="3106"/>
    <x v="0"/>
    <s v="10719"/>
    <s v="0"/>
    <n v="-5"/>
    <s v=""/>
    <n v="-5"/>
    <s v="USD"/>
    <s v="O1"/>
    <s v="USMO6560518680"/>
    <s v="1386061234910719"/>
    <s v=""/>
    <s v="BATCH_ID"/>
    <d v="2025-06-26T00:00:00"/>
    <d v="2025-06-27T00:00:00"/>
    <n v="0"/>
    <s v=""/>
    <s v=""/>
    <s v="3101487481"/>
    <s v="200012292237"/>
    <s v="0010"/>
    <s v="0060"/>
    <s v="R1"/>
    <s v="10-60"/>
    <x v="0"/>
    <x v="0"/>
    <n v="10719"/>
    <x v="0"/>
  </r>
  <r>
    <s v="13860612354"/>
    <s v="25177INV01AM"/>
    <s v="FA"/>
    <s v="R4"/>
    <d v="2025-06-26T00:00:00"/>
    <s v=""/>
    <s v="3106"/>
    <x v="0"/>
    <s v="10719"/>
    <s v="0"/>
    <n v="-5"/>
    <s v=""/>
    <n v="-5"/>
    <s v="USD"/>
    <s v="O1"/>
    <s v="USMO6560518170"/>
    <s v="1386061235410719"/>
    <s v=""/>
    <s v="BATCH_ID"/>
    <d v="2025-06-26T00:00:00"/>
    <d v="2025-06-27T00:00:00"/>
    <n v="0"/>
    <s v=""/>
    <s v=""/>
    <s v="3101705549"/>
    <s v="200012290363"/>
    <s v="0010"/>
    <s v="0060"/>
    <s v="R1"/>
    <s v="10-60"/>
    <x v="0"/>
    <x v="0"/>
    <n v="10719"/>
    <x v="0"/>
  </r>
  <r>
    <s v="13860612918"/>
    <s v="25181INV01BA"/>
    <s v="FA"/>
    <s v="R4"/>
    <d v="2025-06-30T00:00:00"/>
    <s v=""/>
    <s v="3106"/>
    <x v="0"/>
    <s v="10469"/>
    <s v="0"/>
    <n v="-5"/>
    <s v=""/>
    <n v="-5"/>
    <s v="USD"/>
    <s v="O1"/>
    <s v="USMO6561328550"/>
    <s v="1386061291810469"/>
    <s v=""/>
    <s v="BATCH_ID"/>
    <d v="2025-06-30T00:00:00"/>
    <d v="2025-07-01T00:00:00"/>
    <n v="0"/>
    <s v=""/>
    <s v=""/>
    <s v="3101509817"/>
    <s v="200012186108"/>
    <s v="0010"/>
    <s v="0060"/>
    <s v="R1"/>
    <s v="10-60"/>
    <x v="0"/>
    <x v="0"/>
    <n v="10469"/>
    <x v="2"/>
  </r>
  <r>
    <s v="13860612918"/>
    <s v="25181INV01BA"/>
    <s v="FA"/>
    <s v="R4"/>
    <d v="2025-06-30T00:00:00"/>
    <s v=""/>
    <s v="3106"/>
    <x v="1"/>
    <s v="10514"/>
    <s v="0"/>
    <n v="-6.29"/>
    <s v=""/>
    <n v="-6.29"/>
    <s v="USD"/>
    <s v="O1"/>
    <s v="USMO6561328550"/>
    <s v="1386061291810514"/>
    <s v=""/>
    <s v="BATCH_ID"/>
    <d v="2025-06-30T00:00:00"/>
    <d v="2025-07-01T00:00:00"/>
    <n v="0"/>
    <s v=""/>
    <s v=""/>
    <s v="3101509719"/>
    <s v="200012186108"/>
    <s v="0010"/>
    <s v="0060"/>
    <s v="R1"/>
    <s v="10-60"/>
    <x v="0"/>
    <x v="1"/>
    <n v="10514"/>
    <x v="1"/>
  </r>
  <r>
    <s v="13860612941"/>
    <s v="25181INV01BA"/>
    <s v="FA"/>
    <s v="R4"/>
    <d v="2025-06-30T00:00:00"/>
    <s v=""/>
    <s v="3106"/>
    <x v="0"/>
    <s v="10719"/>
    <s v="0"/>
    <n v="-5"/>
    <s v=""/>
    <n v="-5"/>
    <s v="USD"/>
    <s v="O1"/>
    <s v="USMO6485492220"/>
    <s v="1386061294110719"/>
    <s v=""/>
    <s v="BATCH_ID"/>
    <d v="2025-06-30T00:00:00"/>
    <d v="2025-07-01T00:00:00"/>
    <n v="0"/>
    <s v=""/>
    <s v=""/>
    <s v="3101658000"/>
    <s v="200012202145"/>
    <s v="0010"/>
    <s v="0060"/>
    <s v="R1"/>
    <s v="10-60"/>
    <x v="0"/>
    <x v="0"/>
    <n v="10719"/>
    <x v="0"/>
  </r>
  <r>
    <s v="13860612966"/>
    <s v="25181INV01BA"/>
    <s v="FA"/>
    <s v="R4"/>
    <d v="2025-06-30T00:00:00"/>
    <s v=""/>
    <s v="3106"/>
    <x v="0"/>
    <s v="10719"/>
    <s v="0"/>
    <n v="-7.75"/>
    <s v=""/>
    <n v="-7.75"/>
    <s v="USD"/>
    <s v="O1"/>
    <s v="USMO6560521040"/>
    <s v="1386061296610719"/>
    <s v=""/>
    <s v="BATCH_ID"/>
    <d v="2025-06-30T00:00:00"/>
    <d v="2025-07-01T00:00:00"/>
    <n v="0"/>
    <s v=""/>
    <s v=""/>
    <s v="3101604945"/>
    <s v="200012177313"/>
    <s v="0010"/>
    <s v="0060"/>
    <s v="R1"/>
    <s v="10-60"/>
    <x v="0"/>
    <x v="0"/>
    <n v="10719"/>
    <x v="0"/>
  </r>
  <r>
    <s v="13955603047"/>
    <s v="25155INV01A9"/>
    <s v="FA"/>
    <s v="R4"/>
    <d v="2025-06-04T00:00:00"/>
    <s v=""/>
    <s v="3106"/>
    <x v="0"/>
    <s v="10719"/>
    <s v="0"/>
    <n v="-5"/>
    <s v=""/>
    <n v="-5"/>
    <s v="USD"/>
    <s v="O1"/>
    <s v="USMO6560512540"/>
    <s v="1395560304710719"/>
    <s v=""/>
    <s v="BATCH_ID"/>
    <d v="2025-06-04T00:00:00"/>
    <d v="2025-06-05T00:00:00"/>
    <n v="0"/>
    <s v=""/>
    <s v=""/>
    <s v="3102011944"/>
    <s v="200014901595"/>
    <s v="0010"/>
    <s v="0060"/>
    <s v="R1"/>
    <s v="10-60"/>
    <x v="0"/>
    <x v="0"/>
    <n v="10719"/>
    <x v="0"/>
  </r>
  <r>
    <s v="13955603873"/>
    <s v="25156INV01AN"/>
    <s v="FA"/>
    <s v="R4"/>
    <d v="2025-06-05T00:00:00"/>
    <s v=""/>
    <s v="3106"/>
    <x v="0"/>
    <s v="10719"/>
    <s v="0"/>
    <n v="-10.210000000000001"/>
    <s v=""/>
    <n v="-10.210000000000001"/>
    <s v="USD"/>
    <s v="O1"/>
    <s v="USMO6560510530"/>
    <s v="1395560387310719"/>
    <s v=""/>
    <s v="BATCH_ID"/>
    <d v="2025-06-05T00:00:00"/>
    <d v="2025-06-06T00:00:00"/>
    <n v="0"/>
    <s v=""/>
    <s v=""/>
    <s v="3101576597"/>
    <s v="200012793531"/>
    <s v="0010"/>
    <s v="0060"/>
    <s v="R1"/>
    <s v="10-60"/>
    <x v="0"/>
    <x v="0"/>
    <n v="10719"/>
    <x v="0"/>
  </r>
  <r>
    <s v="13955604184"/>
    <s v="25156INV01AN"/>
    <s v="FA"/>
    <s v="R4"/>
    <d v="2025-06-05T00:00:00"/>
    <s v=""/>
    <s v="3106"/>
    <x v="0"/>
    <s v="10719"/>
    <s v="0"/>
    <n v="-5"/>
    <s v=""/>
    <n v="-5"/>
    <s v="USD"/>
    <s v="O1"/>
    <s v="USMO6560522250"/>
    <s v="1395560418410719"/>
    <s v=""/>
    <s v="BATCH_ID"/>
    <d v="2025-06-05T00:00:00"/>
    <d v="2025-06-06T00:00:00"/>
    <n v="0"/>
    <s v=""/>
    <s v=""/>
    <s v="3101994537"/>
    <s v="200014818310"/>
    <s v="0010"/>
    <s v="0060"/>
    <s v="R1"/>
    <s v="10-60"/>
    <x v="0"/>
    <x v="0"/>
    <n v="10719"/>
    <x v="0"/>
  </r>
  <r>
    <s v="13955606701"/>
    <s v="25160INV01BM"/>
    <s v="FA"/>
    <s v="R4"/>
    <d v="2025-06-09T00:00:00"/>
    <s v=""/>
    <s v="3106"/>
    <x v="0"/>
    <s v="10719"/>
    <s v="0"/>
    <n v="-5"/>
    <s v=""/>
    <n v="-5"/>
    <s v="USD"/>
    <s v="O1"/>
    <s v="USMO6570593420"/>
    <s v="1395560670110719"/>
    <s v=""/>
    <s v="BATCH_ID"/>
    <d v="2025-06-09T00:00:00"/>
    <d v="2025-06-10T00:00:00"/>
    <n v="0"/>
    <s v=""/>
    <s v=""/>
    <s v="3101592423"/>
    <s v="200013703885"/>
    <s v="0010"/>
    <s v="0060"/>
    <s v="R1"/>
    <s v="10-60"/>
    <x v="0"/>
    <x v="0"/>
    <n v="10719"/>
    <x v="0"/>
  </r>
  <r>
    <s v="13955609165"/>
    <s v="25161INV01AD"/>
    <s v="FA"/>
    <s v="R4"/>
    <d v="2025-06-10T00:00:00"/>
    <s v=""/>
    <s v="3106"/>
    <x v="0"/>
    <s v="10719"/>
    <s v="0"/>
    <n v="-5"/>
    <s v=""/>
    <n v="-5"/>
    <s v="USD"/>
    <s v="O1"/>
    <s v="USMO6570592040"/>
    <s v="1395560916510719"/>
    <s v=""/>
    <s v="BATCH_ID"/>
    <d v="2025-06-10T00:00:00"/>
    <d v="2025-06-11T00:00:00"/>
    <n v="0"/>
    <s v=""/>
    <s v=""/>
    <s v="3101733131"/>
    <s v="200011762453"/>
    <s v="0010"/>
    <s v="0060"/>
    <s v="R1"/>
    <s v="10-60"/>
    <x v="0"/>
    <x v="0"/>
    <n v="10719"/>
    <x v="0"/>
  </r>
  <r>
    <s v="13955609304"/>
    <s v="25161INV01AD"/>
    <s v="FA"/>
    <s v="R4"/>
    <d v="2025-06-10T00:00:00"/>
    <s v=""/>
    <s v="3106"/>
    <x v="1"/>
    <s v="10514"/>
    <s v="0"/>
    <n v="-5"/>
    <s v=""/>
    <n v="-5"/>
    <s v="USD"/>
    <s v="O1"/>
    <s v="USMO6561332050"/>
    <s v="1395560930410514"/>
    <s v=""/>
    <s v="BATCH_ID"/>
    <d v="2025-06-10T00:00:00"/>
    <d v="2025-06-11T00:00:00"/>
    <n v="0"/>
    <s v=""/>
    <s v=""/>
    <s v="3101699120"/>
    <s v="200011767684"/>
    <s v="0010"/>
    <s v="0060"/>
    <s v="R1"/>
    <s v="10-60"/>
    <x v="0"/>
    <x v="1"/>
    <n v="10514"/>
    <x v="1"/>
  </r>
  <r>
    <s v="13955609304"/>
    <s v="25161INV01AD"/>
    <s v="FA"/>
    <s v="R4"/>
    <d v="2025-06-10T00:00:00"/>
    <s v=""/>
    <s v="3106"/>
    <x v="0"/>
    <s v="10469"/>
    <s v="0"/>
    <n v="-5"/>
    <s v=""/>
    <n v="-5"/>
    <s v="USD"/>
    <s v="O1"/>
    <s v="USMO6561332050"/>
    <s v="1395560930410469"/>
    <s v=""/>
    <s v="BATCH_ID"/>
    <d v="2025-06-10T00:00:00"/>
    <d v="2025-06-11T00:00:00"/>
    <n v="0"/>
    <s v=""/>
    <s v=""/>
    <s v="3101698960"/>
    <s v="200011767684"/>
    <s v="0010"/>
    <s v="0060"/>
    <s v="R1"/>
    <s v="10-60"/>
    <x v="0"/>
    <x v="0"/>
    <n v="10469"/>
    <x v="2"/>
  </r>
  <r>
    <s v="13955609344"/>
    <s v="25161INV01AD"/>
    <s v="FA"/>
    <s v="R4"/>
    <d v="2025-06-10T00:00:00"/>
    <s v=""/>
    <s v="3106"/>
    <x v="0"/>
    <s v="10719"/>
    <s v="0"/>
    <n v="-5"/>
    <s v=""/>
    <n v="-5"/>
    <s v="USD"/>
    <s v="O1"/>
    <s v="USMO6570591090"/>
    <s v="1395560934410719"/>
    <s v=""/>
    <s v="BATCH_ID"/>
    <d v="2025-06-10T00:00:00"/>
    <d v="2025-06-11T00:00:00"/>
    <n v="0"/>
    <s v=""/>
    <s v=""/>
    <s v="3101484211"/>
    <s v="200011757784"/>
    <s v="0010"/>
    <s v="0060"/>
    <s v="R1"/>
    <s v="10-60"/>
    <x v="0"/>
    <x v="0"/>
    <n v="10719"/>
    <x v="0"/>
  </r>
  <r>
    <s v="13955609512"/>
    <s v="25161INV01AD"/>
    <s v="FA"/>
    <s v="R4"/>
    <d v="2025-06-10T00:00:00"/>
    <s v=""/>
    <s v="3106"/>
    <x v="1"/>
    <s v="10514"/>
    <s v="0"/>
    <n v="-5"/>
    <s v=""/>
    <n v="-5"/>
    <s v="USD"/>
    <s v="O1"/>
    <s v="USMO6561321470"/>
    <s v="1395560951210514"/>
    <s v=""/>
    <s v="BATCH_ID"/>
    <d v="2025-06-10T00:00:00"/>
    <d v="2025-06-11T00:00:00"/>
    <n v="0"/>
    <s v=""/>
    <s v=""/>
    <s v="3101599216"/>
    <s v="200012659419"/>
    <s v="0010"/>
    <s v="0060"/>
    <s v="C1"/>
    <s v="10-60"/>
    <x v="0"/>
    <x v="1"/>
    <n v="10514"/>
    <x v="1"/>
  </r>
  <r>
    <s v="13955609512"/>
    <s v="25161INV01AD"/>
    <s v="FA"/>
    <s v="R4"/>
    <d v="2025-06-10T00:00:00"/>
    <s v=""/>
    <s v="3106"/>
    <x v="0"/>
    <s v="10469"/>
    <s v="0"/>
    <n v="-5"/>
    <s v=""/>
    <n v="-5"/>
    <s v="USD"/>
    <s v="O1"/>
    <s v="USMO6561321470"/>
    <s v="1395560951210469"/>
    <s v=""/>
    <s v="BATCH_ID"/>
    <d v="2025-06-10T00:00:00"/>
    <d v="2025-06-11T00:00:00"/>
    <n v="0"/>
    <s v=""/>
    <s v=""/>
    <s v="3101599312"/>
    <s v="200012659419"/>
    <s v="0010"/>
    <s v="0060"/>
    <s v="C1"/>
    <s v="10-60"/>
    <x v="0"/>
    <x v="0"/>
    <n v="10469"/>
    <x v="2"/>
  </r>
  <r>
    <s v="13955609530"/>
    <s v="25161INV01AD"/>
    <s v="FA"/>
    <s v="R4"/>
    <d v="2025-06-10T00:00:00"/>
    <s v=""/>
    <s v="3106"/>
    <x v="0"/>
    <s v="10469"/>
    <s v="0"/>
    <n v="-5"/>
    <s v=""/>
    <n v="-5"/>
    <s v="USD"/>
    <s v="O1"/>
    <s v="USMO6561326270"/>
    <s v="1395560953010469"/>
    <s v=""/>
    <s v="BATCH_ID"/>
    <d v="2025-06-10T00:00:00"/>
    <d v="2025-06-11T00:00:00"/>
    <n v="0"/>
    <s v=""/>
    <s v=""/>
    <s v="3101606722"/>
    <s v="200012661480"/>
    <s v="0010"/>
    <s v="0060"/>
    <s v="R1"/>
    <s v="10-60"/>
    <x v="0"/>
    <x v="0"/>
    <n v="10469"/>
    <x v="2"/>
  </r>
  <r>
    <s v="13955609530"/>
    <s v="25161INV01AD"/>
    <s v="FA"/>
    <s v="R4"/>
    <d v="2025-06-10T00:00:00"/>
    <s v=""/>
    <s v="3106"/>
    <x v="1"/>
    <s v="10514"/>
    <s v="0"/>
    <n v="-5"/>
    <s v=""/>
    <n v="-5"/>
    <s v="USD"/>
    <s v="O1"/>
    <s v="USMO6561326270"/>
    <s v="1395560953010514"/>
    <s v=""/>
    <s v="BATCH_ID"/>
    <d v="2025-06-10T00:00:00"/>
    <d v="2025-06-11T00:00:00"/>
    <n v="0"/>
    <s v=""/>
    <s v=""/>
    <s v="3101606816"/>
    <s v="200012661480"/>
    <s v="0010"/>
    <s v="0060"/>
    <s v="R1"/>
    <s v="10-60"/>
    <x v="0"/>
    <x v="1"/>
    <n v="10514"/>
    <x v="1"/>
  </r>
  <r>
    <s v="13955609803"/>
    <s v="25161INV01AD"/>
    <s v="FA"/>
    <s v="R4"/>
    <d v="2025-06-10T00:00:00"/>
    <s v=""/>
    <s v="3106"/>
    <x v="1"/>
    <s v="10514"/>
    <s v="0"/>
    <n v="-5"/>
    <s v=""/>
    <n v="-5"/>
    <s v="USD"/>
    <s v="O1"/>
    <s v="USMO6561327120"/>
    <s v="1395560980310514"/>
    <s v=""/>
    <s v="BATCH_ID"/>
    <d v="2025-06-10T00:00:00"/>
    <d v="2025-06-11T00:00:00"/>
    <n v="0"/>
    <s v=""/>
    <s v=""/>
    <s v="3101504172"/>
    <s v="200013709957"/>
    <s v="0010"/>
    <s v="0060"/>
    <s v="R1"/>
    <s v="10-60"/>
    <x v="0"/>
    <x v="1"/>
    <n v="10514"/>
    <x v="1"/>
  </r>
  <r>
    <s v="13955609803"/>
    <s v="25161INV01AD"/>
    <s v="FA"/>
    <s v="R4"/>
    <d v="2025-06-10T00:00:00"/>
    <s v=""/>
    <s v="3106"/>
    <x v="0"/>
    <s v="10469"/>
    <s v="0"/>
    <n v="-5"/>
    <s v=""/>
    <n v="-5"/>
    <s v="USD"/>
    <s v="O1"/>
    <s v="USMO6561327120"/>
    <s v="1395560980310469"/>
    <s v=""/>
    <s v="BATCH_ID"/>
    <d v="2025-06-10T00:00:00"/>
    <d v="2025-06-11T00:00:00"/>
    <n v="0"/>
    <s v=""/>
    <s v=""/>
    <s v="3101504364"/>
    <s v="200013709957"/>
    <s v="0010"/>
    <s v="0060"/>
    <s v="R1"/>
    <s v="10-60"/>
    <x v="0"/>
    <x v="0"/>
    <n v="10469"/>
    <x v="2"/>
  </r>
  <r>
    <s v="13955609887"/>
    <s v="25161INV01AD"/>
    <s v="FA"/>
    <s v="R4"/>
    <d v="2025-06-10T00:00:00"/>
    <s v=""/>
    <s v="3106"/>
    <x v="1"/>
    <s v="10514"/>
    <s v="0"/>
    <n v="-5"/>
    <s v=""/>
    <n v="-5"/>
    <s v="USD"/>
    <s v="O1"/>
    <s v="USMO6561322520"/>
    <s v="1395560988710514"/>
    <s v=""/>
    <s v="BATCH_ID"/>
    <d v="2025-06-10T00:00:00"/>
    <d v="2025-06-11T00:00:00"/>
    <n v="0"/>
    <s v=""/>
    <s v=""/>
    <s v="3101665780"/>
    <s v="200014637959"/>
    <s v="0010"/>
    <s v="0060"/>
    <s v="R1"/>
    <s v="10-60"/>
    <x v="0"/>
    <x v="1"/>
    <n v="10514"/>
    <x v="1"/>
  </r>
  <r>
    <s v="13955609887"/>
    <s v="25161INV01AD"/>
    <s v="FA"/>
    <s v="R4"/>
    <d v="2025-06-10T00:00:00"/>
    <s v=""/>
    <s v="3106"/>
    <x v="0"/>
    <s v="10469"/>
    <s v="0"/>
    <n v="-5"/>
    <s v=""/>
    <n v="-5"/>
    <s v="USD"/>
    <s v="O1"/>
    <s v="USMO6561322520"/>
    <s v="1395560988710469"/>
    <s v=""/>
    <s v="BATCH_ID"/>
    <d v="2025-06-10T00:00:00"/>
    <d v="2025-06-11T00:00:00"/>
    <n v="0"/>
    <s v=""/>
    <s v=""/>
    <s v="3101665873"/>
    <s v="200014637959"/>
    <s v="0010"/>
    <s v="0060"/>
    <s v="R1"/>
    <s v="10-60"/>
    <x v="0"/>
    <x v="0"/>
    <n v="10469"/>
    <x v="2"/>
  </r>
  <r>
    <s v="13955609952"/>
    <s v="25161INV01AD"/>
    <s v="FA"/>
    <s v="R4"/>
    <d v="2025-06-10T00:00:00"/>
    <s v=""/>
    <s v="3106"/>
    <x v="0"/>
    <s v="10469"/>
    <s v="0"/>
    <n v="-7.23"/>
    <s v=""/>
    <n v="-7.23"/>
    <s v="USD"/>
    <s v="O1"/>
    <s v="USMO6561312590"/>
    <s v="1395560995210469"/>
    <s v=""/>
    <s v="BATCH_ID"/>
    <d v="2025-06-10T00:00:00"/>
    <d v="2025-06-11T00:00:00"/>
    <n v="0"/>
    <s v=""/>
    <s v=""/>
    <s v="3101524610"/>
    <s v="200014632232"/>
    <s v="0010"/>
    <s v="0060"/>
    <s v="C1"/>
    <s v="10-60"/>
    <x v="0"/>
    <x v="0"/>
    <n v="10469"/>
    <x v="2"/>
  </r>
  <r>
    <s v="13955609952"/>
    <s v="25161INV01AD"/>
    <s v="FA"/>
    <s v="R4"/>
    <d v="2025-06-10T00:00:00"/>
    <s v=""/>
    <s v="3106"/>
    <x v="1"/>
    <s v="10514"/>
    <s v="0"/>
    <n v="-10.31"/>
    <s v=""/>
    <n v="-10.31"/>
    <s v="USD"/>
    <s v="O1"/>
    <s v="USMO6561312590"/>
    <s v="1395560995210514"/>
    <s v=""/>
    <s v="BATCH_ID"/>
    <d v="2025-06-10T00:00:00"/>
    <d v="2025-06-11T00:00:00"/>
    <n v="0"/>
    <s v=""/>
    <s v=""/>
    <s v="3101524806"/>
    <s v="200014632232"/>
    <s v="0010"/>
    <s v="0060"/>
    <s v="C1"/>
    <s v="10-60"/>
    <x v="0"/>
    <x v="1"/>
    <n v="10514"/>
    <x v="1"/>
  </r>
  <r>
    <s v="13955609996"/>
    <s v="25161INV01AD"/>
    <s v="FA"/>
    <s v="R4"/>
    <d v="2025-06-10T00:00:00"/>
    <s v=""/>
    <s v="3106"/>
    <x v="1"/>
    <s v="10514"/>
    <s v="0"/>
    <n v="-5.9"/>
    <s v=""/>
    <n v="-5.9"/>
    <s v="USD"/>
    <s v="O1"/>
    <s v="USMO6561314370"/>
    <s v="1395560999610514"/>
    <s v=""/>
    <s v="BATCH_ID"/>
    <d v="2025-06-10T00:00:00"/>
    <d v="2025-06-11T00:00:00"/>
    <n v="0"/>
    <s v=""/>
    <s v=""/>
    <s v="3101575463"/>
    <s v="200014630392"/>
    <s v="0010"/>
    <s v="0060"/>
    <s v="R1"/>
    <s v="10-60"/>
    <x v="0"/>
    <x v="1"/>
    <n v="10514"/>
    <x v="1"/>
  </r>
  <r>
    <s v="13955609996"/>
    <s v="25161INV01AD"/>
    <s v="FA"/>
    <s v="R4"/>
    <d v="2025-06-10T00:00:00"/>
    <s v=""/>
    <s v="3106"/>
    <x v="0"/>
    <s v="10469"/>
    <s v="0"/>
    <n v="-5"/>
    <s v=""/>
    <n v="-5"/>
    <s v="USD"/>
    <s v="O1"/>
    <s v="USMO6561314370"/>
    <s v="1395560999610469"/>
    <s v=""/>
    <s v="BATCH_ID"/>
    <d v="2025-06-10T00:00:00"/>
    <d v="2025-06-11T00:00:00"/>
    <n v="0"/>
    <s v=""/>
    <s v=""/>
    <s v="3101575269"/>
    <s v="200014630392"/>
    <s v="0010"/>
    <s v="0060"/>
    <s v="R1"/>
    <s v="10-60"/>
    <x v="0"/>
    <x v="0"/>
    <n v="10469"/>
    <x v="2"/>
  </r>
  <r>
    <s v="13955611240"/>
    <s v="25167INV01AA"/>
    <s v="FA"/>
    <s v="R4"/>
    <d v="2025-06-16T00:00:00"/>
    <s v=""/>
    <s v="3106"/>
    <x v="0"/>
    <s v="10469"/>
    <s v="0"/>
    <n v="-5"/>
    <s v=""/>
    <n v="-5"/>
    <s v="USD"/>
    <s v="O1"/>
    <s v="USMO6561321220"/>
    <s v="1395561124010469"/>
    <s v=""/>
    <s v="BATCH_ID"/>
    <d v="2025-06-16T00:00:00"/>
    <d v="2025-06-17T00:00:00"/>
    <n v="0"/>
    <s v=""/>
    <s v=""/>
    <s v="3101648500"/>
    <s v="200010984264"/>
    <s v="0010"/>
    <s v="0060"/>
    <s v="R1"/>
    <s v="10-60"/>
    <x v="0"/>
    <x v="0"/>
    <n v="10469"/>
    <x v="2"/>
  </r>
  <r>
    <s v="13955611240"/>
    <s v="25167INV01AA"/>
    <s v="FA"/>
    <s v="R4"/>
    <d v="2025-06-16T00:00:00"/>
    <s v=""/>
    <s v="3106"/>
    <x v="1"/>
    <s v="10514"/>
    <s v="0"/>
    <n v="-5"/>
    <s v=""/>
    <n v="-5"/>
    <s v="USD"/>
    <s v="O1"/>
    <s v="USMO6561321220"/>
    <s v="1395561124010514"/>
    <s v=""/>
    <s v="BATCH_ID"/>
    <d v="2025-06-16T00:00:00"/>
    <d v="2025-06-17T00:00:00"/>
    <n v="0"/>
    <s v=""/>
    <s v=""/>
    <s v="3101648693"/>
    <s v="200010984264"/>
    <s v="0010"/>
    <s v="0060"/>
    <s v="R1"/>
    <s v="10-60"/>
    <x v="0"/>
    <x v="1"/>
    <n v="10514"/>
    <x v="1"/>
  </r>
  <r>
    <s v="13955611517"/>
    <s v="25167INV01AA"/>
    <s v="FA"/>
    <s v="R4"/>
    <d v="2025-06-16T00:00:00"/>
    <s v=""/>
    <s v="3106"/>
    <x v="0"/>
    <s v="10469"/>
    <s v="0"/>
    <n v="-5"/>
    <s v=""/>
    <n v="-5"/>
    <s v="USD"/>
    <s v="O1"/>
    <s v="USMO6561321340"/>
    <s v="1395561151710469"/>
    <s v=""/>
    <s v="BATCH_ID"/>
    <d v="2025-06-16T00:00:00"/>
    <d v="2025-06-17T00:00:00"/>
    <n v="0"/>
    <s v=""/>
    <s v=""/>
    <s v="3101516467"/>
    <s v="200012852584"/>
    <s v="0010"/>
    <s v="0060"/>
    <s v="R1"/>
    <s v="10-60"/>
    <x v="0"/>
    <x v="0"/>
    <n v="10469"/>
    <x v="2"/>
  </r>
  <r>
    <s v="13955611517"/>
    <s v="25167INV01AA"/>
    <s v="FA"/>
    <s v="R4"/>
    <d v="2025-06-16T00:00:00"/>
    <s v=""/>
    <s v="3106"/>
    <x v="1"/>
    <s v="10514"/>
    <s v="0"/>
    <n v="-5"/>
    <s v=""/>
    <n v="-5"/>
    <s v="USD"/>
    <s v="O1"/>
    <s v="USMO6561321340"/>
    <s v="1395561151710514"/>
    <s v=""/>
    <s v="BATCH_ID"/>
    <d v="2025-06-16T00:00:00"/>
    <d v="2025-06-17T00:00:00"/>
    <n v="0"/>
    <s v=""/>
    <s v=""/>
    <s v="3101516371"/>
    <s v="200012852584"/>
    <s v="0010"/>
    <s v="0060"/>
    <s v="R1"/>
    <s v="10-60"/>
    <x v="0"/>
    <x v="1"/>
    <n v="10514"/>
    <x v="1"/>
  </r>
  <r>
    <s v="13955612844"/>
    <s v="25168INV01AX"/>
    <s v="FA"/>
    <s v="R4"/>
    <d v="2025-06-17T00:00:00"/>
    <s v=""/>
    <s v="3106"/>
    <x v="0"/>
    <s v="10719"/>
    <s v="0"/>
    <n v="-5"/>
    <s v=""/>
    <n v="-5"/>
    <s v="USD"/>
    <s v="O1"/>
    <s v="USMO6561600000"/>
    <s v="1395561284410719"/>
    <s v=""/>
    <s v="BATCH_ID"/>
    <d v="2025-06-17T00:00:00"/>
    <d v="2025-06-18T00:00:00"/>
    <n v="0"/>
    <s v=""/>
    <s v=""/>
    <s v="3101647865"/>
    <s v="200011904428"/>
    <s v="0010"/>
    <s v="0060"/>
    <s v="R1"/>
    <s v="10-60"/>
    <x v="0"/>
    <x v="0"/>
    <n v="10719"/>
    <x v="0"/>
  </r>
  <r>
    <s v="13955612848"/>
    <s v="25168INV01AX"/>
    <s v="FA"/>
    <s v="R4"/>
    <d v="2025-06-17T00:00:00"/>
    <s v=""/>
    <s v="3106"/>
    <x v="0"/>
    <s v="10719"/>
    <s v="0"/>
    <n v="-5"/>
    <s v=""/>
    <n v="-5"/>
    <s v="USD"/>
    <s v="O1"/>
    <s v="USMO6561684071"/>
    <s v="1395561284810719"/>
    <s v=""/>
    <s v="BATCH_ID"/>
    <d v="2025-06-17T00:00:00"/>
    <d v="2025-06-18T00:00:00"/>
    <n v="0"/>
    <s v=""/>
    <s v=""/>
    <s v="3101595879"/>
    <s v="200011904691"/>
    <s v="0010"/>
    <s v="0060"/>
    <s v="C1"/>
    <s v="10-60"/>
    <x v="0"/>
    <x v="0"/>
    <n v="10719"/>
    <x v="0"/>
  </r>
  <r>
    <s v="13955612850"/>
    <s v="25168INV01AX"/>
    <s v="FA"/>
    <s v="R4"/>
    <d v="2025-06-17T00:00:00"/>
    <s v=""/>
    <s v="3106"/>
    <x v="0"/>
    <s v="10719"/>
    <s v="0"/>
    <n v="-5"/>
    <s v=""/>
    <n v="-5"/>
    <s v="USD"/>
    <s v="O1"/>
    <s v="USMO6561684071"/>
    <s v="1395561285010719"/>
    <s v=""/>
    <s v="BATCH_ID"/>
    <d v="2025-06-17T00:00:00"/>
    <d v="2025-06-18T00:00:00"/>
    <n v="0"/>
    <s v=""/>
    <s v=""/>
    <s v="3101627782"/>
    <s v="200011904998"/>
    <s v="0010"/>
    <s v="0060"/>
    <s v="C1"/>
    <s v="10-60"/>
    <x v="0"/>
    <x v="0"/>
    <n v="10719"/>
    <x v="0"/>
  </r>
  <r>
    <s v="13955612859"/>
    <s v="25168INV01AX"/>
    <s v="FA"/>
    <s v="R4"/>
    <d v="2025-06-17T00:00:00"/>
    <s v=""/>
    <s v="3106"/>
    <x v="0"/>
    <s v="10719"/>
    <s v="0"/>
    <n v="-5"/>
    <s v=""/>
    <n v="-5"/>
    <s v="USD"/>
    <s v="O1"/>
    <s v="USMO6561684071"/>
    <s v="1395561285910719"/>
    <s v=""/>
    <s v="BATCH_ID"/>
    <d v="2025-06-17T00:00:00"/>
    <d v="2025-06-18T00:00:00"/>
    <n v="0"/>
    <s v=""/>
    <s v=""/>
    <s v="3101720644"/>
    <s v="200011908916"/>
    <s v="0010"/>
    <s v="0060"/>
    <s v="C1"/>
    <s v="10-60"/>
    <x v="0"/>
    <x v="0"/>
    <n v="10719"/>
    <x v="0"/>
  </r>
  <r>
    <s v="13955612871"/>
    <s v="25168INV01AX"/>
    <s v="FA"/>
    <s v="R4"/>
    <d v="2025-06-17T00:00:00"/>
    <s v=""/>
    <s v="3106"/>
    <x v="0"/>
    <s v="10719"/>
    <s v="0"/>
    <n v="-5.01"/>
    <s v=""/>
    <n v="-5.01"/>
    <s v="USD"/>
    <s v="O1"/>
    <s v="USMO6561621600"/>
    <s v="1395561287110719"/>
    <s v=""/>
    <s v="BATCH_ID"/>
    <d v="2025-06-17T00:00:00"/>
    <d v="2025-06-18T00:00:00"/>
    <n v="0"/>
    <s v=""/>
    <s v=""/>
    <s v="3101639141"/>
    <s v="200011916174"/>
    <s v="0010"/>
    <s v="0060"/>
    <s v="C1"/>
    <s v="10-60"/>
    <x v="0"/>
    <x v="0"/>
    <n v="10719"/>
    <x v="0"/>
  </r>
  <r>
    <s v="13955612887"/>
    <s v="25168INV01AX"/>
    <s v="FA"/>
    <s v="R4"/>
    <d v="2025-06-17T00:00:00"/>
    <s v=""/>
    <s v="3106"/>
    <x v="0"/>
    <s v="10719"/>
    <s v="0"/>
    <n v="-5"/>
    <s v=""/>
    <n v="-5"/>
    <s v="USD"/>
    <s v="O1"/>
    <s v="USMO6561600000"/>
    <s v="1395561288710719"/>
    <s v=""/>
    <s v="BATCH_ID"/>
    <d v="2025-06-17T00:00:00"/>
    <d v="2025-06-18T00:00:00"/>
    <n v="0"/>
    <s v=""/>
    <s v=""/>
    <s v="3101703411"/>
    <s v="200011919392"/>
    <s v="0010"/>
    <s v="0060"/>
    <s v="R1"/>
    <s v="10-60"/>
    <x v="0"/>
    <x v="0"/>
    <n v="10719"/>
    <x v="0"/>
  </r>
  <r>
    <s v="13955612961"/>
    <s v="25168INV01AX"/>
    <s v="FA"/>
    <s v="R4"/>
    <d v="2025-06-17T00:00:00"/>
    <s v=""/>
    <s v="3106"/>
    <x v="1"/>
    <s v="10720"/>
    <s v="0"/>
    <n v="-5"/>
    <s v=""/>
    <n v="-5"/>
    <s v="USD"/>
    <s v="O1"/>
    <s v="USMO6370120101"/>
    <s v="1395561296110720"/>
    <s v=""/>
    <s v="BATCH_ID"/>
    <d v="2025-06-17T00:00:00"/>
    <d v="2025-06-18T00:00:00"/>
    <n v="0"/>
    <s v=""/>
    <s v=""/>
    <s v="3101510303"/>
    <s v="200013463217"/>
    <s v="0010"/>
    <s v="0060"/>
    <s v="R1"/>
    <s v="10-60"/>
    <x v="0"/>
    <x v="1"/>
    <n v="10720"/>
    <x v="3"/>
  </r>
  <r>
    <s v="13955614340"/>
    <s v="25169INV01AF"/>
    <s v="FA"/>
    <s v="R4"/>
    <d v="2025-06-18T00:00:00"/>
    <s v=""/>
    <s v="3106"/>
    <x v="1"/>
    <s v="10514"/>
    <s v="0"/>
    <n v="-12.58"/>
    <s v=""/>
    <n v="-12.58"/>
    <s v="USD"/>
    <s v="O1"/>
    <s v="USMO6561318500"/>
    <s v="1395561434010514"/>
    <s v=""/>
    <s v="BATCH_ID"/>
    <d v="2025-06-18T00:00:00"/>
    <d v="2025-06-19T00:00:00"/>
    <n v="0"/>
    <s v=""/>
    <s v=""/>
    <s v="3101672857"/>
    <s v="200011111032"/>
    <s v="0010"/>
    <s v="0060"/>
    <s v="R1"/>
    <s v="10-60"/>
    <x v="0"/>
    <x v="1"/>
    <n v="10514"/>
    <x v="1"/>
  </r>
  <r>
    <s v="13955614340"/>
    <s v="25169INV01AF"/>
    <s v="FA"/>
    <s v="R4"/>
    <d v="2025-06-18T00:00:00"/>
    <s v=""/>
    <s v="3106"/>
    <x v="0"/>
    <s v="10469"/>
    <s v="0"/>
    <n v="-9.01"/>
    <s v=""/>
    <n v="-9.01"/>
    <s v="USD"/>
    <s v="O1"/>
    <s v="USMO6561318500"/>
    <s v="1395561434010469"/>
    <s v=""/>
    <s v="BATCH_ID"/>
    <d v="2025-06-18T00:00:00"/>
    <d v="2025-06-19T00:00:00"/>
    <n v="0"/>
    <s v=""/>
    <s v=""/>
    <s v="3101673021"/>
    <s v="200011111032"/>
    <s v="0010"/>
    <s v="0060"/>
    <s v="R1"/>
    <s v="10-60"/>
    <x v="0"/>
    <x v="0"/>
    <n v="10469"/>
    <x v="2"/>
  </r>
  <r>
    <s v="13955614566"/>
    <s v="25169INV01AF"/>
    <s v="FA"/>
    <s v="R4"/>
    <d v="2025-06-18T00:00:00"/>
    <s v=""/>
    <s v="3106"/>
    <x v="0"/>
    <s v="10719"/>
    <s v="0"/>
    <n v="-5"/>
    <s v=""/>
    <n v="-5"/>
    <s v="USD"/>
    <s v="O1"/>
    <s v="USMO6560524560"/>
    <s v="1395561456610719"/>
    <s v=""/>
    <s v="BATCH_ID"/>
    <d v="2025-06-18T00:00:00"/>
    <d v="2025-06-19T00:00:00"/>
    <n v="0"/>
    <s v=""/>
    <s v=""/>
    <s v="3101539500"/>
    <s v="200013905704"/>
    <s v="0010"/>
    <s v="0060"/>
    <s v="R1"/>
    <s v="10-60"/>
    <x v="0"/>
    <x v="0"/>
    <n v="10719"/>
    <x v="0"/>
  </r>
  <r>
    <s v="13955614602"/>
    <s v="25169INV01AF"/>
    <s v="FA"/>
    <s v="R4"/>
    <d v="2025-06-18T00:00:00"/>
    <s v=""/>
    <s v="3106"/>
    <x v="1"/>
    <s v="10514"/>
    <s v="0"/>
    <n v="-5"/>
    <s v=""/>
    <n v="-5"/>
    <s v="USD"/>
    <s v="O1"/>
    <s v="USMO6561322620"/>
    <s v="1395561460210514"/>
    <s v=""/>
    <s v="BATCH_ID"/>
    <d v="2025-06-18T00:00:00"/>
    <d v="2025-06-19T00:00:00"/>
    <n v="0"/>
    <s v=""/>
    <s v=""/>
    <s v="3101600712"/>
    <s v="200013894056"/>
    <s v="0010"/>
    <s v="0060"/>
    <s v="R1"/>
    <s v="10-60"/>
    <x v="0"/>
    <x v="1"/>
    <n v="10514"/>
    <x v="1"/>
  </r>
  <r>
    <s v="13955614602"/>
    <s v="25169INV01AF"/>
    <s v="FA"/>
    <s v="R4"/>
    <d v="2025-06-18T00:00:00"/>
    <s v=""/>
    <s v="3106"/>
    <x v="0"/>
    <s v="10469"/>
    <s v="0"/>
    <n v="-5"/>
    <s v=""/>
    <n v="-5"/>
    <s v="USD"/>
    <s v="O1"/>
    <s v="USMO6561322620"/>
    <s v="1395561460210469"/>
    <s v=""/>
    <s v="BATCH_ID"/>
    <d v="2025-06-18T00:00:00"/>
    <d v="2025-06-19T00:00:00"/>
    <n v="0"/>
    <s v=""/>
    <s v=""/>
    <s v="3101599451"/>
    <s v="200013894056"/>
    <s v="0010"/>
    <s v="0060"/>
    <s v="R1"/>
    <s v="10-60"/>
    <x v="0"/>
    <x v="0"/>
    <n v="10469"/>
    <x v="2"/>
  </r>
  <r>
    <s v="13955614715"/>
    <s v="25169INV01AF"/>
    <s v="FA"/>
    <s v="R4"/>
    <d v="2025-06-18T00:00:00"/>
    <s v=""/>
    <s v="3106"/>
    <x v="0"/>
    <s v="10719"/>
    <s v="0"/>
    <n v="-5.46"/>
    <s v=""/>
    <n v="-5.46"/>
    <s v="USD"/>
    <s v="O1"/>
    <s v="USMO6560524460"/>
    <s v="1395561471510719"/>
    <s v=""/>
    <s v="BATCH_ID"/>
    <d v="2025-06-18T00:00:00"/>
    <d v="2025-06-19T00:00:00"/>
    <n v="0"/>
    <s v=""/>
    <s v=""/>
    <s v="3101994169"/>
    <s v="200014817437"/>
    <s v="0010"/>
    <s v="0060"/>
    <s v="R1"/>
    <s v="10-60"/>
    <x v="0"/>
    <x v="0"/>
    <n v="10719"/>
    <x v="0"/>
  </r>
  <r>
    <s v="13955614832"/>
    <s v="25169INV01AF"/>
    <s v="FA"/>
    <s v="R4"/>
    <d v="2025-06-18T00:00:00"/>
    <s v=""/>
    <s v="3106"/>
    <x v="1"/>
    <s v="10514"/>
    <s v="0"/>
    <n v="-5"/>
    <s v=""/>
    <n v="-5"/>
    <s v="USD"/>
    <s v="O1"/>
    <s v="USMO6561334140"/>
    <s v="1395561483210514"/>
    <s v=""/>
    <s v="BATCH_ID"/>
    <d v="2025-06-18T00:00:00"/>
    <d v="2025-06-19T00:00:00"/>
    <n v="0"/>
    <s v=""/>
    <s v=""/>
    <s v="3102190138"/>
    <s v="200015758325"/>
    <s v="0010"/>
    <s v="0060"/>
    <s v="R1"/>
    <s v="10-60"/>
    <x v="0"/>
    <x v="1"/>
    <n v="10514"/>
    <x v="1"/>
  </r>
  <r>
    <s v="13955614832"/>
    <s v="25169INV01AF"/>
    <s v="FA"/>
    <s v="R4"/>
    <d v="2025-06-18T00:00:00"/>
    <s v=""/>
    <s v="3106"/>
    <x v="0"/>
    <s v="10469"/>
    <s v="0"/>
    <n v="-5"/>
    <s v=""/>
    <n v="-5"/>
    <s v="USD"/>
    <s v="O1"/>
    <s v="USMO6561334140"/>
    <s v="1395561483210469"/>
    <s v=""/>
    <s v="BATCH_ID"/>
    <d v="2025-06-18T00:00:00"/>
    <d v="2025-06-19T00:00:00"/>
    <n v="0"/>
    <s v=""/>
    <s v=""/>
    <s v="3102190137"/>
    <s v="200015758325"/>
    <s v="0010"/>
    <s v="0060"/>
    <s v="R1"/>
    <s v="10-60"/>
    <x v="0"/>
    <x v="0"/>
    <n v="10469"/>
    <x v="2"/>
  </r>
  <r>
    <s v="13955616435"/>
    <s v="25170INV01A8"/>
    <s v="FA"/>
    <s v="R4"/>
    <d v="2025-06-19T00:00:00"/>
    <s v=""/>
    <s v="3106"/>
    <x v="0"/>
    <s v="10719"/>
    <s v="0"/>
    <n v="-5.8"/>
    <s v=""/>
    <n v="-5.8"/>
    <s v="USD"/>
    <s v="O1"/>
    <s v="USMO6560526740"/>
    <s v="1395561643510719"/>
    <s v=""/>
    <s v="BATCH_ID"/>
    <d v="2025-06-19T00:00:00"/>
    <d v="2025-06-20T00:00:00"/>
    <n v="0"/>
    <s v=""/>
    <s v=""/>
    <s v="3101544572"/>
    <s v="200013509712"/>
    <s v="0010"/>
    <s v="0060"/>
    <s v="R1"/>
    <s v="10-60"/>
    <x v="0"/>
    <x v="0"/>
    <n v="10719"/>
    <x v="0"/>
  </r>
  <r>
    <s v="13955616439"/>
    <s v="25170INV01BG"/>
    <s v="FA"/>
    <s v="R4"/>
    <d v="2025-06-19T00:00:00"/>
    <s v=""/>
    <s v="3106"/>
    <x v="0"/>
    <s v="10469"/>
    <s v="0"/>
    <n v="-5"/>
    <s v=""/>
    <n v="-5"/>
    <s v="USD"/>
    <s v="O1"/>
    <s v="USMO6561322900"/>
    <s v="1395561643910469"/>
    <s v=""/>
    <s v="BATCH_ID"/>
    <d v="2025-06-19T00:00:00"/>
    <d v="2025-06-20T00:00:00"/>
    <n v="0"/>
    <s v=""/>
    <s v=""/>
    <s v="3101488402"/>
    <s v="200013442260"/>
    <s v="0010"/>
    <s v="0060"/>
    <s v="R1"/>
    <s v="10-60"/>
    <x v="0"/>
    <x v="0"/>
    <n v="10469"/>
    <x v="2"/>
  </r>
  <r>
    <s v="13955616439"/>
    <s v="25170INV01BG"/>
    <s v="FA"/>
    <s v="R4"/>
    <d v="2025-06-19T00:00:00"/>
    <s v=""/>
    <s v="3106"/>
    <x v="1"/>
    <s v="10514"/>
    <s v="0"/>
    <n v="-5"/>
    <s v=""/>
    <n v="-5"/>
    <s v="USD"/>
    <s v="O1"/>
    <s v="USMO6561322900"/>
    <s v="1395561643910514"/>
    <s v=""/>
    <s v="BATCH_ID"/>
    <d v="2025-06-19T00:00:00"/>
    <d v="2025-06-20T00:00:00"/>
    <n v="0"/>
    <s v=""/>
    <s v=""/>
    <s v="3101488304"/>
    <s v="200013442260"/>
    <s v="0010"/>
    <s v="0060"/>
    <s v="R1"/>
    <s v="10-60"/>
    <x v="0"/>
    <x v="1"/>
    <n v="10514"/>
    <x v="1"/>
  </r>
  <r>
    <s v="13955616466"/>
    <s v="25170INV01A8"/>
    <s v="FA"/>
    <s v="R4"/>
    <d v="2025-06-19T00:00:00"/>
    <s v=""/>
    <s v="3106"/>
    <x v="1"/>
    <s v="10514"/>
    <s v="0"/>
    <n v="-5"/>
    <s v=""/>
    <n v="-5"/>
    <s v="USD"/>
    <s v="O1"/>
    <s v="USMO6561333690"/>
    <s v="1395561646610514"/>
    <s v=""/>
    <s v="BATCH_ID"/>
    <d v="2025-06-19T00:00:00"/>
    <d v="2025-06-20T00:00:00"/>
    <n v="0"/>
    <s v=""/>
    <s v=""/>
    <s v="3101597368"/>
    <s v="200013499336"/>
    <s v="0010"/>
    <s v="0060"/>
    <s v="R1"/>
    <s v="10-60"/>
    <x v="0"/>
    <x v="1"/>
    <n v="10514"/>
    <x v="1"/>
  </r>
  <r>
    <s v="13955616466"/>
    <s v="25170INV01A8"/>
    <s v="FA"/>
    <s v="R4"/>
    <d v="2025-06-19T00:00:00"/>
    <s v=""/>
    <s v="3106"/>
    <x v="0"/>
    <s v="10469"/>
    <s v="0"/>
    <n v="-5"/>
    <s v=""/>
    <n v="-5"/>
    <s v="USD"/>
    <s v="O1"/>
    <s v="USMO6561333690"/>
    <s v="1395561646610469"/>
    <s v=""/>
    <s v="BATCH_ID"/>
    <d v="2025-06-19T00:00:00"/>
    <d v="2025-06-20T00:00:00"/>
    <n v="0"/>
    <s v=""/>
    <s v=""/>
    <s v="3101597557"/>
    <s v="200013499336"/>
    <s v="0010"/>
    <s v="0060"/>
    <s v="R1"/>
    <s v="10-60"/>
    <x v="0"/>
    <x v="0"/>
    <n v="10469"/>
    <x v="2"/>
  </r>
  <r>
    <s v="13955616469"/>
    <s v="25170INV01BG"/>
    <s v="FA"/>
    <s v="R4"/>
    <d v="2025-06-19T00:00:00"/>
    <s v=""/>
    <s v="3106"/>
    <x v="0"/>
    <s v="10719"/>
    <s v="0"/>
    <n v="-5"/>
    <s v=""/>
    <n v="-5"/>
    <s v="USD"/>
    <s v="O1"/>
    <s v="USMO6560515200"/>
    <s v="1395561646910719"/>
    <s v=""/>
    <s v="BATCH_ID"/>
    <d v="2025-06-19T00:00:00"/>
    <d v="2025-06-20T00:00:00"/>
    <n v="0"/>
    <s v=""/>
    <s v=""/>
    <s v="3101680948"/>
    <s v="200013441601"/>
    <s v="0010"/>
    <s v="0060"/>
    <s v="R1"/>
    <s v="10-60"/>
    <x v="0"/>
    <x v="0"/>
    <n v="10719"/>
    <x v="0"/>
  </r>
  <r>
    <s v="13955616494"/>
    <s v="25170INV01BG"/>
    <s v="FA"/>
    <s v="R4"/>
    <d v="2025-06-19T00:00:00"/>
    <s v=""/>
    <s v="3106"/>
    <x v="0"/>
    <s v="10469"/>
    <s v="0"/>
    <n v="-5"/>
    <s v=""/>
    <n v="-5"/>
    <s v="USD"/>
    <s v="O1"/>
    <s v="USMO6561313680"/>
    <s v="1395561649410469"/>
    <s v=""/>
    <s v="BATCH_ID"/>
    <d v="2025-06-19T00:00:00"/>
    <d v="2025-06-20T00:00:00"/>
    <n v="0"/>
    <s v=""/>
    <s v=""/>
    <s v="3101620755"/>
    <s v="200013449422"/>
    <s v="0010"/>
    <s v="0060"/>
    <s v="R1"/>
    <s v="10-60"/>
    <x v="0"/>
    <x v="0"/>
    <n v="10469"/>
    <x v="2"/>
  </r>
  <r>
    <s v="13955616494"/>
    <s v="25170INV01BG"/>
    <s v="FA"/>
    <s v="R4"/>
    <d v="2025-06-19T00:00:00"/>
    <s v=""/>
    <s v="3106"/>
    <x v="1"/>
    <s v="10514"/>
    <s v="0"/>
    <n v="-5"/>
    <s v=""/>
    <n v="-5"/>
    <s v="USD"/>
    <s v="O1"/>
    <s v="USMO6561313680"/>
    <s v="1395561649410514"/>
    <s v=""/>
    <s v="BATCH_ID"/>
    <d v="2025-06-19T00:00:00"/>
    <d v="2025-06-20T00:00:00"/>
    <n v="0"/>
    <s v=""/>
    <s v=""/>
    <s v="3101620949"/>
    <s v="200013449422"/>
    <s v="0010"/>
    <s v="0060"/>
    <s v="R1"/>
    <s v="10-60"/>
    <x v="0"/>
    <x v="1"/>
    <n v="10514"/>
    <x v="1"/>
  </r>
  <r>
    <s v="13955616559"/>
    <s v="25170INV01BG"/>
    <s v="FA"/>
    <s v="R4"/>
    <d v="2025-06-19T00:00:00"/>
    <s v=""/>
    <s v="3106"/>
    <x v="0"/>
    <s v="10719"/>
    <s v="0"/>
    <n v="-14.69"/>
    <s v=""/>
    <n v="-14.69"/>
    <s v="USD"/>
    <s v="O1"/>
    <s v="USMO6560523460"/>
    <s v="1395561655910719"/>
    <s v=""/>
    <s v="BATCH_ID"/>
    <d v="2025-06-19T00:00:00"/>
    <d v="2025-06-20T00:00:00"/>
    <n v="0"/>
    <s v=""/>
    <s v=""/>
    <s v="3101989648"/>
    <s v="200014791509"/>
    <s v="0010"/>
    <s v="0060"/>
    <s v="R1"/>
    <s v="10-60"/>
    <x v="0"/>
    <x v="0"/>
    <n v="10719"/>
    <x v="0"/>
  </r>
  <r>
    <s v="13955616757"/>
    <s v="25170INV01BG"/>
    <s v="FA"/>
    <s v="R4"/>
    <d v="2025-06-19T00:00:00"/>
    <s v=""/>
    <s v="3106"/>
    <x v="0"/>
    <s v="10719"/>
    <s v="0"/>
    <n v="-5"/>
    <s v=""/>
    <n v="-5"/>
    <s v="USD"/>
    <s v="O1"/>
    <s v="USMO6560520770"/>
    <s v="1395561675710719"/>
    <s v=""/>
    <s v="BATCH_ID"/>
    <d v="2025-06-19T00:00:00"/>
    <d v="2025-06-20T00:00:00"/>
    <n v="0"/>
    <s v=""/>
    <s v=""/>
    <s v="3102272437"/>
    <s v="200016177087"/>
    <s v="0010"/>
    <s v="0060"/>
    <s v="R1"/>
    <s v="10-60"/>
    <x v="0"/>
    <x v="0"/>
    <n v="10719"/>
    <x v="0"/>
  </r>
  <r>
    <s v="13955616758"/>
    <s v="25170INV01BG"/>
    <s v="FA"/>
    <s v="R4"/>
    <d v="2025-06-19T00:00:00"/>
    <s v=""/>
    <s v="3106"/>
    <x v="0"/>
    <s v="10719"/>
    <s v="0"/>
    <n v="-5"/>
    <s v=""/>
    <n v="-5"/>
    <s v="USD"/>
    <s v="O1"/>
    <s v="USMO6560520770"/>
    <s v="1395561675810719"/>
    <s v=""/>
    <s v="BATCH_ID"/>
    <d v="2025-06-19T00:00:00"/>
    <d v="2025-06-20T00:00:00"/>
    <n v="0"/>
    <s v=""/>
    <s v=""/>
    <s v="3102272437"/>
    <s v="200016177087"/>
    <s v="0010"/>
    <s v="0060"/>
    <s v="R1"/>
    <s v="10-60"/>
    <x v="0"/>
    <x v="0"/>
    <n v="10719"/>
    <x v="0"/>
  </r>
  <r>
    <s v="13955617506"/>
    <s v="25175INV01AV"/>
    <s v="FA"/>
    <s v="R4"/>
    <d v="2025-06-24T00:00:00"/>
    <s v=""/>
    <s v="3106"/>
    <x v="0"/>
    <s v="10719"/>
    <s v="0"/>
    <n v="-5"/>
    <s v=""/>
    <n v="-5"/>
    <s v="USD"/>
    <s v="O1"/>
    <s v="USMO6560515670"/>
    <s v="1395561750610719"/>
    <s v=""/>
    <s v="BATCH_ID"/>
    <d v="2025-06-24T00:00:00"/>
    <d v="2025-06-25T00:00:00"/>
    <n v="0"/>
    <s v=""/>
    <s v=""/>
    <s v="3101723561"/>
    <s v="200014048744"/>
    <s v="0010"/>
    <s v="0060"/>
    <s v="R1"/>
    <s v="10-60"/>
    <x v="0"/>
    <x v="0"/>
    <n v="10719"/>
    <x v="0"/>
  </r>
  <r>
    <s v="13955618244"/>
    <s v="25176INV01BI"/>
    <s v="FA"/>
    <s v="R4"/>
    <d v="2025-06-25T00:00:00"/>
    <s v=""/>
    <s v="3106"/>
    <x v="0"/>
    <s v="10719"/>
    <s v="0"/>
    <n v="-5"/>
    <s v=""/>
    <n v="-5"/>
    <s v="USD"/>
    <s v="O1"/>
    <s v="USMO6560519010"/>
    <s v="1395561824410719"/>
    <s v=""/>
    <s v="BATCH_ID"/>
    <d v="2025-06-25T00:00:00"/>
    <d v="2025-06-26T00:00:00"/>
    <n v="0"/>
    <s v=""/>
    <s v=""/>
    <s v="3101592502"/>
    <s v="200012083313"/>
    <s v="0010"/>
    <s v="0060"/>
    <s v="R1"/>
    <s v="10-60"/>
    <x v="0"/>
    <x v="0"/>
    <n v="10719"/>
    <x v="0"/>
  </r>
  <r>
    <s v="13955618298"/>
    <s v="25176INV01BI"/>
    <s v="FA"/>
    <s v="R4"/>
    <d v="2025-06-25T00:00:00"/>
    <s v=""/>
    <s v="3106"/>
    <x v="0"/>
    <s v="10719"/>
    <s v="0"/>
    <n v="-5"/>
    <s v=""/>
    <n v="-5"/>
    <s v="USD"/>
    <s v="O1"/>
    <s v="USMO6485492200"/>
    <s v="1395561829810719"/>
    <s v=""/>
    <s v="BATCH_ID"/>
    <d v="2025-06-25T00:00:00"/>
    <d v="2025-06-26T00:00:00"/>
    <n v="0"/>
    <s v=""/>
    <s v=""/>
    <s v="3101699139"/>
    <s v="200012102089"/>
    <s v="0010"/>
    <s v="0060"/>
    <s v="R1"/>
    <s v="10-60"/>
    <x v="0"/>
    <x v="0"/>
    <n v="10719"/>
    <x v="0"/>
  </r>
  <r>
    <s v="13955618311"/>
    <s v="25176INV01BI"/>
    <s v="FA"/>
    <s v="R4"/>
    <d v="2025-06-25T00:00:00"/>
    <s v=""/>
    <s v="3106"/>
    <x v="1"/>
    <s v="10514"/>
    <s v="0"/>
    <n v="-5"/>
    <s v=""/>
    <n v="-5"/>
    <s v="USD"/>
    <s v="O1"/>
    <s v="USMO6561382270"/>
    <s v="1395561831110514"/>
    <s v=""/>
    <s v="BATCH_ID"/>
    <d v="2025-06-25T00:00:00"/>
    <d v="2025-06-26T00:00:00"/>
    <n v="0"/>
    <s v=""/>
    <s v=""/>
    <s v="3101538740"/>
    <s v="200012098808"/>
    <s v="0010"/>
    <s v="0060"/>
    <s v="R1"/>
    <s v="10-60"/>
    <x v="0"/>
    <x v="1"/>
    <n v="10514"/>
    <x v="1"/>
  </r>
  <r>
    <s v="13955618311"/>
    <s v="25176INV01BI"/>
    <s v="FA"/>
    <s v="R4"/>
    <d v="2025-06-25T00:00:00"/>
    <s v=""/>
    <s v="3106"/>
    <x v="0"/>
    <s v="10469"/>
    <s v="0"/>
    <n v="-5"/>
    <s v=""/>
    <n v="-5"/>
    <s v="USD"/>
    <s v="O1"/>
    <s v="USMO6561382270"/>
    <s v="1395561831110469"/>
    <s v=""/>
    <s v="BATCH_ID"/>
    <d v="2025-06-25T00:00:00"/>
    <d v="2025-06-26T00:00:00"/>
    <n v="0"/>
    <s v=""/>
    <s v=""/>
    <s v="3101538644"/>
    <s v="200012098808"/>
    <s v="0010"/>
    <s v="0060"/>
    <s v="R1"/>
    <s v="10-60"/>
    <x v="0"/>
    <x v="0"/>
    <n v="10469"/>
    <x v="2"/>
  </r>
  <r>
    <s v="13955618395"/>
    <s v="25176INV01BI"/>
    <s v="FA"/>
    <s v="R4"/>
    <d v="2025-06-25T00:00:00"/>
    <s v=""/>
    <s v="3106"/>
    <x v="0"/>
    <s v="10719"/>
    <s v="0"/>
    <n v="-5"/>
    <s v=""/>
    <n v="-5"/>
    <s v="USD"/>
    <s v="O1"/>
    <s v="USMO6560519640"/>
    <s v="1395561839510719"/>
    <s v=""/>
    <s v="BATCH_ID"/>
    <d v="2025-06-25T00:00:00"/>
    <d v="2025-06-26T00:00:00"/>
    <n v="0"/>
    <s v=""/>
    <s v=""/>
    <s v="3101513469"/>
    <s v="200014122648"/>
    <s v="0010"/>
    <s v="0060"/>
    <s v="R1"/>
    <s v="10-60"/>
    <x v="0"/>
    <x v="0"/>
    <n v="10719"/>
    <x v="0"/>
  </r>
  <r>
    <s v="13955618438"/>
    <s v="25176INV01BI"/>
    <s v="FA"/>
    <s v="R4"/>
    <d v="2025-06-25T00:00:00"/>
    <s v=""/>
    <s v="3106"/>
    <x v="0"/>
    <s v="10719"/>
    <s v="0"/>
    <n v="-5.5"/>
    <s v=""/>
    <n v="-5.5"/>
    <s v="USD"/>
    <s v="O1"/>
    <s v="USMO6485492190"/>
    <s v="1395561843810719"/>
    <s v=""/>
    <s v="BATCH_ID"/>
    <d v="2025-06-25T00:00:00"/>
    <d v="2025-06-26T00:00:00"/>
    <n v="0"/>
    <s v=""/>
    <s v=""/>
    <s v="3101497868"/>
    <s v="200014140368"/>
    <s v="0010"/>
    <s v="0060"/>
    <s v="R1"/>
    <s v="10-60"/>
    <x v="0"/>
    <x v="0"/>
    <n v="10719"/>
    <x v="0"/>
  </r>
  <r>
    <s v="13955618526"/>
    <s v="25176INV01BI"/>
    <s v="FA"/>
    <s v="R4"/>
    <d v="2025-06-25T00:00:00"/>
    <s v=""/>
    <s v="3106"/>
    <x v="0"/>
    <s v="10719"/>
    <s v="0"/>
    <n v="-5"/>
    <s v=""/>
    <n v="-5"/>
    <s v="USD"/>
    <s v="O1"/>
    <s v="USMO6570573590"/>
    <s v="1395561852610719"/>
    <s v=""/>
    <s v="BATCH_ID"/>
    <d v="2025-06-25T00:00:00"/>
    <d v="2025-06-26T00:00:00"/>
    <n v="0"/>
    <s v=""/>
    <s v=""/>
    <s v="3102119694"/>
    <s v="200015421460"/>
    <s v="0010"/>
    <s v="0060"/>
    <s v="R1"/>
    <s v="10-60"/>
    <x v="0"/>
    <x v="0"/>
    <n v="10719"/>
    <x v="0"/>
  </r>
  <r>
    <s v="13955620016"/>
    <s v="25177INV01AY"/>
    <s v="FA"/>
    <s v="R4"/>
    <d v="2025-06-26T00:00:00"/>
    <s v=""/>
    <s v="3106"/>
    <x v="0"/>
    <s v="10719"/>
    <s v="0"/>
    <n v="-5"/>
    <s v=""/>
    <n v="-5"/>
    <s v="USD"/>
    <s v="O1"/>
    <s v="USMO6485445010"/>
    <s v="1395562001610719"/>
    <s v=""/>
    <s v="BATCH_ID"/>
    <d v="2025-06-26T00:00:00"/>
    <d v="2025-06-27T00:00:00"/>
    <n v="0"/>
    <s v=""/>
    <s v=""/>
    <s v="3102053204"/>
    <s v="200015089333"/>
    <s v="0010"/>
    <s v="0060"/>
    <s v="C1"/>
    <s v="10-60"/>
    <x v="0"/>
    <x v="0"/>
    <n v="10719"/>
    <x v="0"/>
  </r>
  <r>
    <s v="13955620249"/>
    <s v="25177INV01AT"/>
    <s v="FA"/>
    <s v="R4"/>
    <d v="2025-06-26T00:00:00"/>
    <s v=""/>
    <s v="3106"/>
    <x v="0"/>
    <s v="10469"/>
    <s v="0"/>
    <n v="-5"/>
    <s v=""/>
    <n v="-5"/>
    <s v="USD"/>
    <s v="O1"/>
    <s v="USMO6561324430"/>
    <s v="1395562024910469"/>
    <s v=""/>
    <s v="BATCH_ID"/>
    <d v="2025-06-26T00:00:00"/>
    <d v="2025-06-27T00:00:00"/>
    <n v="0"/>
    <s v=""/>
    <s v=""/>
    <s v="3102264161"/>
    <s v="200016134534"/>
    <s v="0010"/>
    <s v="0060"/>
    <s v="R1"/>
    <s v="10-60"/>
    <x v="0"/>
    <x v="0"/>
    <n v="10469"/>
    <x v="2"/>
  </r>
  <r>
    <s v="13955620249"/>
    <s v="25177INV01AT"/>
    <s v="FA"/>
    <s v="R4"/>
    <d v="2025-06-26T00:00:00"/>
    <s v=""/>
    <s v="3106"/>
    <x v="1"/>
    <s v="10514"/>
    <s v="0"/>
    <n v="-5"/>
    <s v=""/>
    <n v="-5"/>
    <s v="USD"/>
    <s v="O1"/>
    <s v="USMO6561324430"/>
    <s v="1395562024910514"/>
    <s v=""/>
    <s v="BATCH_ID"/>
    <d v="2025-06-26T00:00:00"/>
    <d v="2025-06-27T00:00:00"/>
    <n v="0"/>
    <s v=""/>
    <s v=""/>
    <s v="3102264162"/>
    <s v="200016134534"/>
    <s v="0010"/>
    <s v="0060"/>
    <s v="R1"/>
    <s v="10-60"/>
    <x v="0"/>
    <x v="1"/>
    <n v="10514"/>
    <x v="1"/>
  </r>
  <r>
    <s v="13955620483"/>
    <s v="25178INV01BC"/>
    <s v="FA"/>
    <s v="R4"/>
    <d v="2025-06-27T00:00:00"/>
    <s v=""/>
    <s v="3106"/>
    <x v="0"/>
    <s v="10719"/>
    <s v="0"/>
    <n v="-12.1"/>
    <s v=""/>
    <n v="-12.1"/>
    <s v="USD"/>
    <s v="O1"/>
    <s v="USMO6561090071"/>
    <s v="1395562048310719"/>
    <s v=""/>
    <s v="BATCH_ID"/>
    <d v="2025-06-27T00:00:00"/>
    <d v="2025-06-30T00:00:00"/>
    <n v="0"/>
    <s v=""/>
    <s v=""/>
    <s v="3101626680"/>
    <s v="200011179211"/>
    <s v="0010"/>
    <s v="0060"/>
    <s v="R1"/>
    <s v="10-60"/>
    <x v="0"/>
    <x v="0"/>
    <n v="10719"/>
    <x v="0"/>
  </r>
  <r>
    <s v="13955620488"/>
    <s v="25178INV01BC"/>
    <s v="FA"/>
    <s v="R4"/>
    <d v="2025-06-27T00:00:00"/>
    <s v=""/>
    <s v="3106"/>
    <x v="1"/>
    <s v="10514"/>
    <s v="0"/>
    <n v="-5"/>
    <s v=""/>
    <n v="-5"/>
    <s v="USD"/>
    <s v="O1"/>
    <s v="USMO6561326650"/>
    <s v="1395562048810514"/>
    <s v=""/>
    <s v="BATCH_ID"/>
    <d v="2025-06-27T00:00:00"/>
    <d v="2025-06-30T00:00:00"/>
    <n v="0"/>
    <s v=""/>
    <s v=""/>
    <s v="3101536278"/>
    <s v="200011178353"/>
    <s v="0010"/>
    <s v="0060"/>
    <s v="R1"/>
    <s v="10-60"/>
    <x v="0"/>
    <x v="1"/>
    <n v="10514"/>
    <x v="1"/>
  </r>
  <r>
    <s v="13955620488"/>
    <s v="25178INV01BC"/>
    <s v="FA"/>
    <s v="R4"/>
    <d v="2025-06-27T00:00:00"/>
    <s v=""/>
    <s v="3106"/>
    <x v="0"/>
    <s v="10469"/>
    <s v="0"/>
    <n v="-5"/>
    <s v=""/>
    <n v="-5"/>
    <s v="USD"/>
    <s v="O1"/>
    <s v="USMO6561326650"/>
    <s v="1395562048810469"/>
    <s v=""/>
    <s v="BATCH_ID"/>
    <d v="2025-06-27T00:00:00"/>
    <d v="2025-06-30T00:00:00"/>
    <n v="0"/>
    <s v=""/>
    <s v=""/>
    <s v="3101536373"/>
    <s v="200011178353"/>
    <s v="0010"/>
    <s v="0060"/>
    <s v="R1"/>
    <s v="10-60"/>
    <x v="0"/>
    <x v="0"/>
    <n v="10469"/>
    <x v="2"/>
  </r>
  <r>
    <s v="13955620561"/>
    <s v="25178INV01BC"/>
    <s v="FA"/>
    <s v="R4"/>
    <d v="2025-06-27T00:00:00"/>
    <s v=""/>
    <s v="3106"/>
    <x v="0"/>
    <s v="10719"/>
    <s v="0"/>
    <n v="-5"/>
    <s v=""/>
    <n v="-5"/>
    <s v="USD"/>
    <s v="O1"/>
    <s v="USMO6560519580"/>
    <s v="1395562056110719"/>
    <s v=""/>
    <s v="BATCH_ID"/>
    <d v="2025-06-27T00:00:00"/>
    <d v="2025-06-30T00:00:00"/>
    <n v="0"/>
    <s v=""/>
    <s v=""/>
    <s v="3101661088"/>
    <s v="200011194830"/>
    <s v="0010"/>
    <s v="0060"/>
    <s v="R1"/>
    <s v="10-60"/>
    <x v="0"/>
    <x v="0"/>
    <n v="10719"/>
    <x v="0"/>
  </r>
  <r>
    <s v="13955620693"/>
    <s v="25178INV01BC"/>
    <s v="FA"/>
    <s v="R4"/>
    <d v="2025-06-27T00:00:00"/>
    <s v=""/>
    <s v="3106"/>
    <x v="0"/>
    <s v="10719"/>
    <s v="0"/>
    <n v="-5"/>
    <s v=""/>
    <n v="-5"/>
    <s v="USD"/>
    <s v="O1"/>
    <s v="USMO6562773941"/>
    <s v="1395562069310719"/>
    <s v=""/>
    <s v="BATCH_ID"/>
    <d v="2025-06-27T00:00:00"/>
    <d v="2025-06-30T00:00:00"/>
    <n v="0"/>
    <s v=""/>
    <s v=""/>
    <s v="3102091260"/>
    <s v="200015285519"/>
    <s v="0010"/>
    <s v="0060"/>
    <s v="R1"/>
    <s v="10-60"/>
    <x v="0"/>
    <x v="0"/>
    <n v="10719"/>
    <x v="0"/>
  </r>
  <r>
    <s v="13955620727"/>
    <s v="25178INV01BC"/>
    <s v="FA"/>
    <s v="R4"/>
    <d v="2025-06-27T00:00:00"/>
    <s v=""/>
    <s v="3106"/>
    <x v="0"/>
    <s v="10719"/>
    <s v="0"/>
    <n v="-5"/>
    <s v=""/>
    <n v="-5"/>
    <s v="USD"/>
    <s v="O1"/>
    <s v="USMO6562772091"/>
    <s v="1395562072710719"/>
    <s v=""/>
    <s v="BATCH_ID"/>
    <d v="2025-06-27T00:00:00"/>
    <d v="2025-06-30T00:00:00"/>
    <n v="0"/>
    <s v=""/>
    <s v=""/>
    <s v="3102087367"/>
    <s v="200015262419"/>
    <s v="0010"/>
    <s v="0060"/>
    <s v="R1"/>
    <s v="10-60"/>
    <x v="0"/>
    <x v="0"/>
    <n v="10719"/>
    <x v="0"/>
  </r>
  <r>
    <s v="14050587088"/>
    <s v="25153INV01BF"/>
    <s v="FA"/>
    <s v="R4"/>
    <d v="2025-06-02T00:00:00"/>
    <s v=""/>
    <s v="3106"/>
    <x v="1"/>
    <s v="10720"/>
    <s v="0"/>
    <n v="-5"/>
    <s v=""/>
    <n v="-5"/>
    <s v="USD"/>
    <s v="O1"/>
    <s v="USMO6384189241"/>
    <s v="1405058708810720"/>
    <s v=""/>
    <s v="BATCH_ID"/>
    <d v="2025-06-02T00:00:00"/>
    <d v="2025-06-03T00:00:00"/>
    <n v="0"/>
    <s v=""/>
    <s v=""/>
    <s v="3101543741"/>
    <s v="200011336480"/>
    <s v="0010"/>
    <s v="0060"/>
    <s v="R1"/>
    <s v="10-60"/>
    <x v="0"/>
    <x v="1"/>
    <n v="10720"/>
    <x v="3"/>
  </r>
  <r>
    <s v="14050587093"/>
    <s v="25153INV01BF"/>
    <s v="FA"/>
    <s v="R4"/>
    <d v="2025-06-02T00:00:00"/>
    <s v=""/>
    <s v="3106"/>
    <x v="1"/>
    <s v="10720"/>
    <s v="0"/>
    <n v="-5"/>
    <s v=""/>
    <n v="-5"/>
    <s v="USD"/>
    <s v="O1"/>
    <s v="USMO6384187061"/>
    <s v="1405058709310720"/>
    <s v=""/>
    <s v="BATCH_ID"/>
    <d v="2025-06-02T00:00:00"/>
    <d v="2025-06-03T00:00:00"/>
    <n v="0"/>
    <s v=""/>
    <s v=""/>
    <s v="3101680753"/>
    <s v="200011253990"/>
    <s v="0010"/>
    <s v="0060"/>
    <s v="R1"/>
    <s v="10-60"/>
    <x v="0"/>
    <x v="1"/>
    <n v="10720"/>
    <x v="3"/>
  </r>
  <r>
    <s v="14050587118"/>
    <s v="25153INV01BF"/>
    <s v="FA"/>
    <s v="R4"/>
    <d v="2025-06-02T00:00:00"/>
    <s v=""/>
    <s v="3106"/>
    <x v="1"/>
    <s v="10720"/>
    <s v="0"/>
    <n v="-5"/>
    <s v=""/>
    <n v="-5"/>
    <s v="USD"/>
    <s v="O1"/>
    <s v="USMO6384189301"/>
    <s v="1405058711810720"/>
    <s v=""/>
    <s v="BATCH_ID"/>
    <d v="2025-06-02T00:00:00"/>
    <d v="2025-06-03T00:00:00"/>
    <n v="0"/>
    <s v=""/>
    <s v=""/>
    <s v="3101596530"/>
    <s v="200011413677"/>
    <s v="0010"/>
    <s v="0060"/>
    <s v="R1"/>
    <s v="10-60"/>
    <x v="0"/>
    <x v="1"/>
    <n v="10720"/>
    <x v="3"/>
  </r>
  <r>
    <s v="14050587134"/>
    <s v="25153INV01BF"/>
    <s v="FA"/>
    <s v="R4"/>
    <d v="2025-06-02T00:00:00"/>
    <s v=""/>
    <s v="3106"/>
    <x v="1"/>
    <s v="10720"/>
    <s v="0"/>
    <n v="-6.87"/>
    <s v=""/>
    <n v="-6.87"/>
    <s v="USD"/>
    <s v="O1"/>
    <s v="USMO6384185061"/>
    <s v="1405058713410720"/>
    <s v=""/>
    <s v="BATCH_ID"/>
    <d v="2025-06-02T00:00:00"/>
    <d v="2025-06-03T00:00:00"/>
    <n v="0"/>
    <s v=""/>
    <s v=""/>
    <s v="3101607954"/>
    <s v="200011291610"/>
    <s v="0010"/>
    <s v="0060"/>
    <s v="R1"/>
    <s v="10-60"/>
    <x v="0"/>
    <x v="1"/>
    <n v="10720"/>
    <x v="3"/>
  </r>
  <r>
    <s v="14050587139"/>
    <s v="25153INV01BF"/>
    <s v="FA"/>
    <s v="R4"/>
    <d v="2025-06-02T00:00:00"/>
    <s v=""/>
    <s v="3106"/>
    <x v="1"/>
    <s v="10720"/>
    <s v="0"/>
    <n v="-5"/>
    <s v=""/>
    <n v="-5"/>
    <s v="USD"/>
    <s v="O1"/>
    <s v="USMO6384185241"/>
    <s v="1405058713910720"/>
    <s v=""/>
    <s v="BATCH_ID"/>
    <d v="2025-06-02T00:00:00"/>
    <d v="2025-06-03T00:00:00"/>
    <n v="0"/>
    <s v=""/>
    <s v=""/>
    <s v="3101669606"/>
    <s v="200011353683"/>
    <s v="0010"/>
    <s v="0060"/>
    <s v="R1"/>
    <s v="10-60"/>
    <x v="0"/>
    <x v="1"/>
    <n v="10720"/>
    <x v="3"/>
  </r>
  <r>
    <s v="14050589897"/>
    <s v="25155INV01BL"/>
    <s v="FA"/>
    <s v="R4"/>
    <d v="2025-06-04T00:00:00"/>
    <s v=""/>
    <s v="3106"/>
    <x v="0"/>
    <s v="10719"/>
    <s v="0"/>
    <n v="-10.85"/>
    <s v=""/>
    <n v="-10.85"/>
    <s v="USD"/>
    <s v="O1"/>
    <s v="USMO6396678001"/>
    <s v="1405058989710719"/>
    <s v=""/>
    <s v="BATCH_ID"/>
    <d v="2025-06-04T00:00:00"/>
    <d v="2025-06-05T00:00:00"/>
    <n v="0"/>
    <s v=""/>
    <s v=""/>
    <s v="3101676532"/>
    <s v="200012693475"/>
    <s v="0010"/>
    <s v="0060"/>
    <s v="R1"/>
    <s v="10-60"/>
    <x v="0"/>
    <x v="0"/>
    <n v="10719"/>
    <x v="0"/>
  </r>
  <r>
    <s v="14050590538"/>
    <s v="25156INV01AV"/>
    <s v="FA"/>
    <s v="R4"/>
    <d v="2025-06-05T00:00:00"/>
    <s v=""/>
    <s v="3106"/>
    <x v="1"/>
    <s v="10514"/>
    <s v="0"/>
    <n v="-7.34"/>
    <s v=""/>
    <n v="-7.34"/>
    <s v="USD"/>
    <s v="O1"/>
    <s v="USMO6561391480"/>
    <s v="1405059053810514"/>
    <s v=""/>
    <s v="BATCH_ID"/>
    <d v="2025-06-05T00:00:00"/>
    <d v="2025-06-06T00:00:00"/>
    <n v="0"/>
    <s v=""/>
    <s v=""/>
    <s v="3101513089"/>
    <s v="200011594039"/>
    <s v="0010"/>
    <s v="0060"/>
    <s v="R1"/>
    <s v="10-60"/>
    <x v="0"/>
    <x v="1"/>
    <n v="10514"/>
    <x v="1"/>
  </r>
  <r>
    <s v="14050590538"/>
    <s v="25156INV01AV"/>
    <s v="FA"/>
    <s v="R4"/>
    <d v="2025-06-05T00:00:00"/>
    <s v=""/>
    <s v="3106"/>
    <x v="0"/>
    <s v="10469"/>
    <s v="0"/>
    <n v="-5"/>
    <s v=""/>
    <n v="-5"/>
    <s v="USD"/>
    <s v="O1"/>
    <s v="USMO6561391480"/>
    <s v="1405059053810469"/>
    <s v=""/>
    <s v="BATCH_ID"/>
    <d v="2025-06-05T00:00:00"/>
    <d v="2025-06-06T00:00:00"/>
    <n v="0"/>
    <s v=""/>
    <s v=""/>
    <s v="3101513185"/>
    <s v="200011594039"/>
    <s v="0010"/>
    <s v="0060"/>
    <s v="R1"/>
    <s v="10-60"/>
    <x v="0"/>
    <x v="0"/>
    <n v="10469"/>
    <x v="2"/>
  </r>
  <r>
    <s v="14050590709"/>
    <s v="25156INV01AV"/>
    <s v="FA"/>
    <s v="R4"/>
    <d v="2025-06-05T00:00:00"/>
    <s v=""/>
    <s v="3106"/>
    <x v="0"/>
    <s v="10719"/>
    <s v="0"/>
    <n v="-5"/>
    <s v=""/>
    <n v="-5"/>
    <s v="USD"/>
    <s v="O1"/>
    <s v="USMO6570591610"/>
    <s v="1405059070910719"/>
    <s v=""/>
    <s v="BATCH_ID"/>
    <d v="2025-06-05T00:00:00"/>
    <d v="2025-06-06T00:00:00"/>
    <n v="0"/>
    <s v=""/>
    <s v=""/>
    <s v="3101545079"/>
    <s v="200012525065"/>
    <s v="0010"/>
    <s v="0060"/>
    <s v="R1"/>
    <s v="10-60"/>
    <x v="0"/>
    <x v="0"/>
    <n v="10719"/>
    <x v="0"/>
  </r>
  <r>
    <s v="14050590885"/>
    <s v="25156INV01AV"/>
    <s v="FA"/>
    <s v="R4"/>
    <d v="2025-06-05T00:00:00"/>
    <s v=""/>
    <s v="3106"/>
    <x v="0"/>
    <s v="10719"/>
    <s v="0"/>
    <n v="-5"/>
    <s v=""/>
    <n v="-5"/>
    <s v="USD"/>
    <s v="O1"/>
    <s v="USMO6560511040"/>
    <s v="1405059088510719"/>
    <s v=""/>
    <s v="BATCH_ID"/>
    <d v="2025-06-05T00:00:00"/>
    <d v="2025-06-06T00:00:00"/>
    <n v="0"/>
    <s v=""/>
    <s v=""/>
    <s v="3101477197"/>
    <s v="200013497553"/>
    <s v="0010"/>
    <s v="0060"/>
    <s v="R1"/>
    <s v="10-60"/>
    <x v="0"/>
    <x v="0"/>
    <n v="10719"/>
    <x v="0"/>
  </r>
  <r>
    <s v="14050591077"/>
    <s v="25156INV01AV"/>
    <s v="FA"/>
    <s v="R4"/>
    <d v="2025-06-05T00:00:00"/>
    <s v=""/>
    <s v="3106"/>
    <x v="0"/>
    <s v="10719"/>
    <s v="0"/>
    <n v="-5"/>
    <s v=""/>
    <n v="-5"/>
    <s v="USD"/>
    <s v="O1"/>
    <s v="USMO6560510430"/>
    <s v="1405059107710719"/>
    <s v=""/>
    <s v="BATCH_ID"/>
    <d v="2025-06-05T00:00:00"/>
    <d v="2025-06-06T00:00:00"/>
    <n v="0"/>
    <s v=""/>
    <s v=""/>
    <s v="3102206774"/>
    <s v="200015842327"/>
    <s v="0010"/>
    <s v="0060"/>
    <s v="R1"/>
    <s v="10-60"/>
    <x v="0"/>
    <x v="0"/>
    <n v="10719"/>
    <x v="0"/>
  </r>
  <r>
    <s v="14050594524"/>
    <s v="25161INV01A2"/>
    <s v="FA"/>
    <s v="R4"/>
    <d v="2025-06-10T00:00:00"/>
    <s v=""/>
    <s v="3106"/>
    <x v="1"/>
    <s v="10514"/>
    <s v="0"/>
    <n v="-5"/>
    <s v=""/>
    <n v="-5"/>
    <s v="USD"/>
    <s v="O1"/>
    <s v="USMO6561380950"/>
    <s v="1405059452410514"/>
    <s v=""/>
    <s v="BATCH_ID"/>
    <d v="2025-06-10T00:00:00"/>
    <d v="2025-06-11T00:00:00"/>
    <n v="0"/>
    <s v=""/>
    <s v=""/>
    <s v="3101703058"/>
    <s v="200011488984"/>
    <s v="0010"/>
    <s v="0060"/>
    <s v="C1"/>
    <s v="10-60"/>
    <x v="0"/>
    <x v="1"/>
    <n v="10514"/>
    <x v="1"/>
  </r>
  <r>
    <s v="14050594524"/>
    <s v="25161INV01A2"/>
    <s v="FA"/>
    <s v="R4"/>
    <d v="2025-06-10T00:00:00"/>
    <s v=""/>
    <s v="3106"/>
    <x v="0"/>
    <s v="10469"/>
    <s v="0"/>
    <n v="-5"/>
    <s v=""/>
    <n v="-5"/>
    <s v="USD"/>
    <s v="O1"/>
    <s v="USMO6561380950"/>
    <s v="1405059452410469"/>
    <s v=""/>
    <s v="BATCH_ID"/>
    <d v="2025-06-10T00:00:00"/>
    <d v="2025-06-11T00:00:00"/>
    <n v="0"/>
    <s v=""/>
    <s v=""/>
    <s v="3101702818"/>
    <s v="200011488984"/>
    <s v="0010"/>
    <s v="0060"/>
    <s v="C1"/>
    <s v="10-60"/>
    <x v="0"/>
    <x v="0"/>
    <n v="10469"/>
    <x v="2"/>
  </r>
  <r>
    <s v="14050594604"/>
    <s v="25161INV01A2"/>
    <s v="FA"/>
    <s v="R4"/>
    <d v="2025-06-10T00:00:00"/>
    <s v=""/>
    <s v="3106"/>
    <x v="0"/>
    <s v="10719"/>
    <s v="0"/>
    <n v="-44.78"/>
    <s v=""/>
    <n v="-44.78"/>
    <s v="USD"/>
    <s v="O1"/>
    <s v="USMO6560500000"/>
    <s v="1405059460410719"/>
    <s v=""/>
    <s v="BATCH_ID"/>
    <d v="2025-06-10T00:00:00"/>
    <d v="2025-06-11T00:00:00"/>
    <n v="0"/>
    <s v=""/>
    <s v=""/>
    <s v="3101692869"/>
    <s v="200012442626"/>
    <s v="0010"/>
    <s v="0060"/>
    <s v="C1"/>
    <s v="10-60"/>
    <x v="0"/>
    <x v="0"/>
    <n v="10719"/>
    <x v="0"/>
  </r>
  <r>
    <s v="14050594623"/>
    <s v="25161INV01A2"/>
    <s v="FA"/>
    <s v="R4"/>
    <d v="2025-06-10T00:00:00"/>
    <s v=""/>
    <s v="3106"/>
    <x v="1"/>
    <s v="10514"/>
    <s v="0"/>
    <n v="-5"/>
    <s v=""/>
    <n v="-5"/>
    <s v="USD"/>
    <s v="O1"/>
    <s v="USMO6561376210"/>
    <s v="1405059462310514"/>
    <s v=""/>
    <s v="BATCH_ID"/>
    <d v="2025-06-10T00:00:00"/>
    <d v="2025-06-11T00:00:00"/>
    <n v="0"/>
    <s v=""/>
    <s v=""/>
    <s v="3101525709"/>
    <s v="200012454753"/>
    <s v="0010"/>
    <s v="0060"/>
    <s v="R1"/>
    <s v="10-60"/>
    <x v="0"/>
    <x v="1"/>
    <n v="10514"/>
    <x v="1"/>
  </r>
  <r>
    <s v="14050594623"/>
    <s v="25161INV01A2"/>
    <s v="FA"/>
    <s v="R4"/>
    <d v="2025-06-10T00:00:00"/>
    <s v=""/>
    <s v="3106"/>
    <x v="0"/>
    <s v="10469"/>
    <s v="0"/>
    <n v="-5"/>
    <s v=""/>
    <n v="-5"/>
    <s v="USD"/>
    <s v="O1"/>
    <s v="USMO6561376210"/>
    <s v="1405059462310469"/>
    <s v=""/>
    <s v="BATCH_ID"/>
    <d v="2025-06-10T00:00:00"/>
    <d v="2025-06-11T00:00:00"/>
    <n v="0"/>
    <s v=""/>
    <s v=""/>
    <s v="3101525612"/>
    <s v="200012454753"/>
    <s v="0010"/>
    <s v="0060"/>
    <s v="R1"/>
    <s v="10-60"/>
    <x v="0"/>
    <x v="0"/>
    <n v="10469"/>
    <x v="2"/>
  </r>
  <r>
    <s v="14050594821"/>
    <s v="25161INV01A2"/>
    <s v="FA"/>
    <s v="R4"/>
    <d v="2025-06-10T00:00:00"/>
    <s v=""/>
    <s v="3106"/>
    <x v="0"/>
    <s v="10719"/>
    <s v="0"/>
    <n v="-5"/>
    <s v=""/>
    <n v="-5"/>
    <s v="USD"/>
    <s v="O1"/>
    <s v="USMO6560514410"/>
    <s v="1405059482110719"/>
    <s v=""/>
    <s v="BATCH_ID"/>
    <d v="2025-06-10T00:00:00"/>
    <d v="2025-06-11T00:00:00"/>
    <n v="0"/>
    <s v=""/>
    <s v=""/>
    <s v="3101479354"/>
    <s v="200013435488"/>
    <s v="0010"/>
    <s v="0060"/>
    <s v="R1"/>
    <s v="10-60"/>
    <x v="0"/>
    <x v="0"/>
    <n v="10719"/>
    <x v="0"/>
  </r>
  <r>
    <s v="14050595037"/>
    <s v="25161INV01A2"/>
    <s v="FA"/>
    <s v="R4"/>
    <d v="2025-06-10T00:00:00"/>
    <s v=""/>
    <s v="3106"/>
    <x v="1"/>
    <s v="10514"/>
    <s v="0"/>
    <n v="-5"/>
    <s v=""/>
    <n v="-5"/>
    <s v="USD"/>
    <s v="O1"/>
    <s v="USMO6561315800"/>
    <s v="1405059503710514"/>
    <s v=""/>
    <s v="BATCH_ID"/>
    <d v="2025-06-10T00:00:00"/>
    <d v="2025-06-11T00:00:00"/>
    <n v="0"/>
    <s v=""/>
    <s v=""/>
    <s v="3102076829"/>
    <s v="200015206382"/>
    <s v="0010"/>
    <s v="0060"/>
    <s v="R1"/>
    <s v="10-60"/>
    <x v="0"/>
    <x v="1"/>
    <n v="10514"/>
    <x v="1"/>
  </r>
  <r>
    <s v="14050595037"/>
    <s v="25161INV01A2"/>
    <s v="FA"/>
    <s v="R4"/>
    <d v="2025-06-10T00:00:00"/>
    <s v=""/>
    <s v="3106"/>
    <x v="0"/>
    <s v="10469"/>
    <s v="0"/>
    <n v="-5"/>
    <s v=""/>
    <n v="-5"/>
    <s v="USD"/>
    <s v="O1"/>
    <s v="USMO6561315800"/>
    <s v="1405059503710469"/>
    <s v=""/>
    <s v="BATCH_ID"/>
    <d v="2025-06-10T00:00:00"/>
    <d v="2025-06-11T00:00:00"/>
    <n v="0"/>
    <s v=""/>
    <s v=""/>
    <s v="3102076828"/>
    <s v="200015206382"/>
    <s v="0010"/>
    <s v="0060"/>
    <s v="R1"/>
    <s v="10-60"/>
    <x v="0"/>
    <x v="0"/>
    <n v="10469"/>
    <x v="2"/>
  </r>
  <r>
    <s v="14050595086"/>
    <s v="25161INV01A2"/>
    <s v="FA"/>
    <s v="R4"/>
    <d v="2025-06-10T00:00:00"/>
    <s v=""/>
    <s v="3106"/>
    <x v="0"/>
    <s v="10469"/>
    <s v="0"/>
    <n v="-5"/>
    <s v=""/>
    <n v="-5"/>
    <s v="USD"/>
    <s v="O1"/>
    <s v="USMO6561320470"/>
    <s v="1405059508610469"/>
    <s v=""/>
    <s v="BATCH_ID"/>
    <d v="2025-06-10T00:00:00"/>
    <d v="2025-06-11T00:00:00"/>
    <n v="0"/>
    <s v=""/>
    <s v=""/>
    <s v="3102256725"/>
    <s v="200016097772"/>
    <s v="0010"/>
    <s v="0060"/>
    <s v="R1"/>
    <s v="10-60"/>
    <x v="0"/>
    <x v="0"/>
    <n v="10469"/>
    <x v="2"/>
  </r>
  <r>
    <s v="14050595086"/>
    <s v="25161INV01A2"/>
    <s v="FA"/>
    <s v="R4"/>
    <d v="2025-06-10T00:00:00"/>
    <s v=""/>
    <s v="3106"/>
    <x v="1"/>
    <s v="10514"/>
    <s v="0"/>
    <n v="-5"/>
    <s v=""/>
    <n v="-5"/>
    <s v="USD"/>
    <s v="O1"/>
    <s v="USMO6561320470"/>
    <s v="1405059508610514"/>
    <s v=""/>
    <s v="BATCH_ID"/>
    <d v="2025-06-10T00:00:00"/>
    <d v="2025-06-11T00:00:00"/>
    <n v="0"/>
    <s v=""/>
    <s v=""/>
    <s v="3102256726"/>
    <s v="200016097772"/>
    <s v="0010"/>
    <s v="0060"/>
    <s v="R1"/>
    <s v="10-60"/>
    <x v="0"/>
    <x v="1"/>
    <n v="10514"/>
    <x v="1"/>
  </r>
  <r>
    <s v="14050595134"/>
    <s v="25161INV01A2"/>
    <s v="FA"/>
    <s v="R4"/>
    <d v="2025-06-10T00:00:00"/>
    <s v=""/>
    <s v="3106"/>
    <x v="0"/>
    <s v="10469"/>
    <s v="0"/>
    <n v="-5"/>
    <s v=""/>
    <n v="-5"/>
    <s v="USD"/>
    <s v="O1"/>
    <s v="USMO6561333430"/>
    <s v="1405059513410469"/>
    <s v=""/>
    <s v="BATCH_ID"/>
    <d v="2025-06-10T00:00:00"/>
    <d v="2025-06-11T00:00:00"/>
    <n v="0"/>
    <s v=""/>
    <s v=""/>
    <s v="3102256358"/>
    <s v="200016095644"/>
    <s v="0010"/>
    <s v="0060"/>
    <s v="R1"/>
    <s v="10-60"/>
    <x v="0"/>
    <x v="0"/>
    <n v="10469"/>
    <x v="2"/>
  </r>
  <r>
    <s v="14050595134"/>
    <s v="25161INV01A2"/>
    <s v="FA"/>
    <s v="R4"/>
    <d v="2025-06-10T00:00:00"/>
    <s v=""/>
    <s v="3106"/>
    <x v="1"/>
    <s v="10514"/>
    <s v="0"/>
    <n v="-5"/>
    <s v=""/>
    <n v="-5"/>
    <s v="USD"/>
    <s v="O1"/>
    <s v="USMO6561333430"/>
    <s v="1405059513410514"/>
    <s v=""/>
    <s v="BATCH_ID"/>
    <d v="2025-06-10T00:00:00"/>
    <d v="2025-06-11T00:00:00"/>
    <n v="0"/>
    <s v=""/>
    <s v=""/>
    <s v="3102256359"/>
    <s v="200016095644"/>
    <s v="0010"/>
    <s v="0060"/>
    <s v="R1"/>
    <s v="10-60"/>
    <x v="0"/>
    <x v="1"/>
    <n v="10514"/>
    <x v="1"/>
  </r>
  <r>
    <s v="14050596358"/>
    <s v="25162INV01A1"/>
    <s v="FA"/>
    <s v="R4"/>
    <d v="2025-06-11T00:00:00"/>
    <s v=""/>
    <s v="3106"/>
    <x v="1"/>
    <s v="10514"/>
    <s v="0"/>
    <n v="-5"/>
    <s v=""/>
    <n v="-5"/>
    <s v="USD"/>
    <s v="O1"/>
    <s v="USMO6561385701"/>
    <s v="1405059635810514"/>
    <s v=""/>
    <s v="BATCH_ID"/>
    <d v="2025-06-11T00:00:00"/>
    <d v="2025-06-12T00:00:00"/>
    <n v="0"/>
    <s v=""/>
    <s v=""/>
    <s v="3101616774"/>
    <s v="200010966618"/>
    <s v="0010"/>
    <s v="0060"/>
    <s v="R1"/>
    <s v="10-60"/>
    <x v="0"/>
    <x v="1"/>
    <n v="10514"/>
    <x v="1"/>
  </r>
  <r>
    <s v="14050596358"/>
    <s v="25162INV01A1"/>
    <s v="FA"/>
    <s v="R4"/>
    <d v="2025-06-11T00:00:00"/>
    <s v=""/>
    <s v="3106"/>
    <x v="0"/>
    <s v="10469"/>
    <s v="0"/>
    <n v="-5"/>
    <s v=""/>
    <n v="-5"/>
    <s v="USD"/>
    <s v="O1"/>
    <s v="USMO6561385701"/>
    <s v="1405059635810469"/>
    <s v=""/>
    <s v="BATCH_ID"/>
    <d v="2025-06-11T00:00:00"/>
    <d v="2025-06-12T00:00:00"/>
    <n v="0"/>
    <s v=""/>
    <s v=""/>
    <s v="3101616678"/>
    <s v="200010966618"/>
    <s v="0010"/>
    <s v="0060"/>
    <s v="R1"/>
    <s v="10-60"/>
    <x v="0"/>
    <x v="0"/>
    <n v="10469"/>
    <x v="2"/>
  </r>
  <r>
    <s v="14050596605"/>
    <s v="25162INV01A1"/>
    <s v="FA"/>
    <s v="R4"/>
    <d v="2025-06-11T00:00:00"/>
    <s v=""/>
    <s v="3106"/>
    <x v="1"/>
    <s v="10514"/>
    <s v="0"/>
    <n v="-5"/>
    <s v=""/>
    <n v="-5"/>
    <s v="USD"/>
    <s v="O1"/>
    <s v="USMO6561391480"/>
    <s v="1405059660510514"/>
    <s v=""/>
    <s v="BATCH_ID"/>
    <d v="2025-06-11T00:00:00"/>
    <d v="2025-06-12T00:00:00"/>
    <n v="0"/>
    <s v=""/>
    <s v=""/>
    <s v="3101570227"/>
    <s v="200013396847"/>
    <s v="0010"/>
    <s v="0060"/>
    <s v="R1"/>
    <s v="10-60"/>
    <x v="0"/>
    <x v="1"/>
    <n v="10514"/>
    <x v="1"/>
  </r>
  <r>
    <s v="14050596605"/>
    <s v="25162INV01A1"/>
    <s v="FA"/>
    <s v="R4"/>
    <d v="2025-06-11T00:00:00"/>
    <s v=""/>
    <s v="3106"/>
    <x v="0"/>
    <s v="10469"/>
    <s v="0"/>
    <n v="-5"/>
    <s v=""/>
    <n v="-5"/>
    <s v="USD"/>
    <s v="O1"/>
    <s v="USMO6561391480"/>
    <s v="1405059660510469"/>
    <s v=""/>
    <s v="BATCH_ID"/>
    <d v="2025-06-11T00:00:00"/>
    <d v="2025-06-12T00:00:00"/>
    <n v="0"/>
    <s v=""/>
    <s v=""/>
    <s v="3101618289"/>
    <s v="200013396847"/>
    <s v="0010"/>
    <s v="0060"/>
    <s v="R1"/>
    <s v="10-60"/>
    <x v="0"/>
    <x v="0"/>
    <n v="10469"/>
    <x v="2"/>
  </r>
  <r>
    <s v="14050597144"/>
    <s v="25162INV01A1"/>
    <s v="FA"/>
    <s v="R4"/>
    <d v="2025-06-11T00:00:00"/>
    <s v=""/>
    <s v="3106"/>
    <x v="0"/>
    <s v="10469"/>
    <s v="0"/>
    <n v="-5"/>
    <s v=""/>
    <n v="-5"/>
    <s v="USD"/>
    <s v="O1"/>
    <s v="USMO6561315120"/>
    <s v="1405059714410469"/>
    <s v=""/>
    <s v="BATCH_ID"/>
    <d v="2025-06-11T00:00:00"/>
    <d v="2025-06-12T00:00:00"/>
    <n v="0"/>
    <s v=""/>
    <s v=""/>
    <s v="3102219637"/>
    <s v="200015900406"/>
    <s v="0010"/>
    <s v="0060"/>
    <s v="R1"/>
    <s v="10-60"/>
    <x v="0"/>
    <x v="0"/>
    <n v="10469"/>
    <x v="2"/>
  </r>
  <r>
    <s v="14050597144"/>
    <s v="25162INV01A1"/>
    <s v="FA"/>
    <s v="R4"/>
    <d v="2025-06-11T00:00:00"/>
    <s v=""/>
    <s v="3106"/>
    <x v="1"/>
    <s v="10514"/>
    <s v="0"/>
    <n v="-5"/>
    <s v=""/>
    <n v="-5"/>
    <s v="USD"/>
    <s v="O1"/>
    <s v="USMO6561315120"/>
    <s v="1405059714410514"/>
    <s v=""/>
    <s v="BATCH_ID"/>
    <d v="2025-06-11T00:00:00"/>
    <d v="2025-06-12T00:00:00"/>
    <n v="0"/>
    <s v=""/>
    <s v=""/>
    <s v="3102219638"/>
    <s v="200015900406"/>
    <s v="0010"/>
    <s v="0060"/>
    <s v="R1"/>
    <s v="10-60"/>
    <x v="0"/>
    <x v="1"/>
    <n v="10514"/>
    <x v="1"/>
  </r>
  <r>
    <s v="14050597252"/>
    <s v="25162INV01AX"/>
    <s v="FA"/>
    <s v="R4"/>
    <d v="2025-06-11T00:00:00"/>
    <s v=""/>
    <s v="3106"/>
    <x v="0"/>
    <s v="10469"/>
    <s v="0"/>
    <n v="-5"/>
    <s v=""/>
    <n v="-5"/>
    <s v="USD"/>
    <s v="O1"/>
    <s v="USMO6561327910"/>
    <s v="1405059725210469"/>
    <s v=""/>
    <s v="BATCH_ID"/>
    <d v="2025-06-11T00:00:00"/>
    <d v="2025-06-12T00:00:00"/>
    <n v="0"/>
    <s v=""/>
    <s v=""/>
    <s v="3102287800"/>
    <s v="200016254258"/>
    <s v="0010"/>
    <s v="0060"/>
    <s v="R1"/>
    <s v="10-60"/>
    <x v="0"/>
    <x v="0"/>
    <n v="10469"/>
    <x v="2"/>
  </r>
  <r>
    <s v="14050597252"/>
    <s v="25162INV01AX"/>
    <s v="FA"/>
    <s v="R4"/>
    <d v="2025-06-11T00:00:00"/>
    <s v=""/>
    <s v="3106"/>
    <x v="1"/>
    <s v="10514"/>
    <s v="0"/>
    <n v="-5"/>
    <s v=""/>
    <n v="-5"/>
    <s v="USD"/>
    <s v="O1"/>
    <s v="USMO6561327910"/>
    <s v="1405059725210514"/>
    <s v=""/>
    <s v="BATCH_ID"/>
    <d v="2025-06-11T00:00:00"/>
    <d v="2025-06-12T00:00:00"/>
    <n v="0"/>
    <s v=""/>
    <s v=""/>
    <s v="3102287801"/>
    <s v="200016254258"/>
    <s v="0010"/>
    <s v="0060"/>
    <s v="R1"/>
    <s v="10-60"/>
    <x v="0"/>
    <x v="1"/>
    <n v="10514"/>
    <x v="1"/>
  </r>
  <r>
    <s v="14050597265"/>
    <s v="25162INV01AX"/>
    <s v="FA"/>
    <s v="R4"/>
    <d v="2025-06-11T00:00:00"/>
    <s v=""/>
    <s v="3106"/>
    <x v="1"/>
    <s v="10514"/>
    <s v="0"/>
    <n v="-5"/>
    <s v=""/>
    <n v="-5"/>
    <s v="USD"/>
    <s v="O1"/>
    <s v="USMO6561328910"/>
    <s v="1405059726510514"/>
    <s v=""/>
    <s v="BATCH_ID"/>
    <d v="2025-06-11T00:00:00"/>
    <d v="2025-06-12T00:00:00"/>
    <n v="0"/>
    <s v=""/>
    <s v=""/>
    <s v="3102289857"/>
    <s v="200016264000"/>
    <s v="0010"/>
    <s v="0060"/>
    <s v="R1"/>
    <s v="10-60"/>
    <x v="0"/>
    <x v="1"/>
    <n v="10514"/>
    <x v="1"/>
  </r>
  <r>
    <s v="14050597265"/>
    <s v="25162INV01AX"/>
    <s v="FA"/>
    <s v="R4"/>
    <d v="2025-06-11T00:00:00"/>
    <s v=""/>
    <s v="3106"/>
    <x v="0"/>
    <s v="10469"/>
    <s v="0"/>
    <n v="-5"/>
    <s v=""/>
    <n v="-5"/>
    <s v="USD"/>
    <s v="O1"/>
    <s v="USMO6561328910"/>
    <s v="1405059726510469"/>
    <s v=""/>
    <s v="BATCH_ID"/>
    <d v="2025-06-11T00:00:00"/>
    <d v="2025-06-12T00:00:00"/>
    <n v="0"/>
    <s v=""/>
    <s v=""/>
    <s v="3102289856"/>
    <s v="200016264000"/>
    <s v="0010"/>
    <s v="0060"/>
    <s v="R1"/>
    <s v="10-60"/>
    <x v="0"/>
    <x v="0"/>
    <n v="10469"/>
    <x v="2"/>
  </r>
  <r>
    <s v="14050602208"/>
    <s v="25169INV01AT"/>
    <s v="FA"/>
    <s v="R4"/>
    <d v="2025-06-18T00:00:00"/>
    <s v=""/>
    <s v="3106"/>
    <x v="0"/>
    <s v="10719"/>
    <s v="0"/>
    <n v="-7.84"/>
    <s v=""/>
    <n v="-7.84"/>
    <s v="USD"/>
    <s v="O1"/>
    <s v="USMO6574096591"/>
    <s v="1405060220810719"/>
    <s v=""/>
    <s v="BATCH_ID"/>
    <d v="2025-06-18T00:00:00"/>
    <d v="2025-06-19T00:00:00"/>
    <n v="0"/>
    <s v=""/>
    <s v=""/>
    <s v="3101618592"/>
    <s v="200011502636"/>
    <s v="0010"/>
    <s v="0060"/>
    <s v="R1"/>
    <s v="10-60"/>
    <x v="0"/>
    <x v="0"/>
    <n v="10719"/>
    <x v="0"/>
  </r>
  <r>
    <s v="14050602283"/>
    <s v="25169INV01AD"/>
    <s v="FA"/>
    <s v="R4"/>
    <d v="2025-06-18T00:00:00"/>
    <s v=""/>
    <s v="3106"/>
    <x v="0"/>
    <s v="10469"/>
    <s v="0"/>
    <n v="-5"/>
    <s v=""/>
    <n v="-5"/>
    <s v="USD"/>
    <s v="O1"/>
    <s v="USMO6561313110"/>
    <s v="1405060228310469"/>
    <s v=""/>
    <s v="BATCH_ID"/>
    <d v="2025-06-18T00:00:00"/>
    <d v="2025-06-19T00:00:00"/>
    <n v="0"/>
    <s v=""/>
    <s v=""/>
    <s v="3101620928"/>
    <s v="200011532088"/>
    <s v="0010"/>
    <s v="0060"/>
    <s v="R1"/>
    <s v="10-60"/>
    <x v="0"/>
    <x v="0"/>
    <n v="10469"/>
    <x v="2"/>
  </r>
  <r>
    <s v="14050602283"/>
    <s v="25169INV01AD"/>
    <s v="FA"/>
    <s v="R4"/>
    <d v="2025-06-18T00:00:00"/>
    <s v=""/>
    <s v="3106"/>
    <x v="1"/>
    <s v="10514"/>
    <s v="0"/>
    <n v="-5"/>
    <s v=""/>
    <n v="-5"/>
    <s v="USD"/>
    <s v="O1"/>
    <s v="USMO6561313110"/>
    <s v="1405060228310514"/>
    <s v=""/>
    <s v="BATCH_ID"/>
    <d v="2025-06-18T00:00:00"/>
    <d v="2025-06-19T00:00:00"/>
    <n v="0"/>
    <s v=""/>
    <s v=""/>
    <s v="3101620734"/>
    <s v="200011532088"/>
    <s v="0010"/>
    <s v="0060"/>
    <s v="R1"/>
    <s v="10-60"/>
    <x v="0"/>
    <x v="1"/>
    <n v="10514"/>
    <x v="1"/>
  </r>
  <r>
    <s v="14050602310"/>
    <s v="25169INV01AD"/>
    <s v="FA"/>
    <s v="R4"/>
    <d v="2025-06-18T00:00:00"/>
    <s v=""/>
    <s v="3106"/>
    <x v="1"/>
    <s v="10514"/>
    <s v="0"/>
    <n v="-9.89"/>
    <s v=""/>
    <n v="-9.89"/>
    <s v="USD"/>
    <s v="O1"/>
    <s v="USMO6561322850"/>
    <s v="1405060231010514"/>
    <s v=""/>
    <s v="BATCH_ID"/>
    <d v="2025-06-18T00:00:00"/>
    <d v="2025-06-19T00:00:00"/>
    <n v="0"/>
    <s v=""/>
    <s v=""/>
    <s v="3101603483"/>
    <s v="200011517543"/>
    <s v="0010"/>
    <s v="0060"/>
    <s v="R1"/>
    <s v="10-60"/>
    <x v="0"/>
    <x v="1"/>
    <n v="10514"/>
    <x v="1"/>
  </r>
  <r>
    <s v="14050602310"/>
    <s v="25169INV01AD"/>
    <s v="FA"/>
    <s v="R4"/>
    <d v="2025-06-18T00:00:00"/>
    <s v=""/>
    <s v="3106"/>
    <x v="0"/>
    <s v="10469"/>
    <s v="0"/>
    <n v="-6.37"/>
    <s v=""/>
    <n v="-6.37"/>
    <s v="USD"/>
    <s v="O1"/>
    <s v="USMO6561322850"/>
    <s v="1405060231010469"/>
    <s v=""/>
    <s v="BATCH_ID"/>
    <d v="2025-06-18T00:00:00"/>
    <d v="2025-06-19T00:00:00"/>
    <n v="0"/>
    <s v=""/>
    <s v=""/>
    <s v="3101602810"/>
    <s v="200011517543"/>
    <s v="0010"/>
    <s v="0060"/>
    <s v="R1"/>
    <s v="10-60"/>
    <x v="0"/>
    <x v="0"/>
    <n v="10469"/>
    <x v="2"/>
  </r>
  <r>
    <s v="14050602506"/>
    <s v="25169INV01BD"/>
    <s v="FA"/>
    <s v="R4"/>
    <d v="2025-06-18T00:00:00"/>
    <s v=""/>
    <s v="3106"/>
    <x v="1"/>
    <s v="10514"/>
    <s v="0"/>
    <n v="-5"/>
    <s v=""/>
    <n v="-5"/>
    <s v="USD"/>
    <s v="O1"/>
    <s v="USMO6561313630"/>
    <s v="1405060250610514"/>
    <s v=""/>
    <s v="BATCH_ID"/>
    <d v="2025-06-18T00:00:00"/>
    <d v="2025-06-19T00:00:00"/>
    <n v="0"/>
    <s v=""/>
    <s v=""/>
    <s v="3101479902"/>
    <s v="200013288176"/>
    <s v="0010"/>
    <s v="0060"/>
    <s v="R1"/>
    <s v="10-60"/>
    <x v="0"/>
    <x v="1"/>
    <n v="10514"/>
    <x v="1"/>
  </r>
  <r>
    <s v="14050602506"/>
    <s v="25169INV01BD"/>
    <s v="FA"/>
    <s v="R4"/>
    <d v="2025-06-18T00:00:00"/>
    <s v=""/>
    <s v="3106"/>
    <x v="0"/>
    <s v="10469"/>
    <s v="0"/>
    <n v="-5"/>
    <s v=""/>
    <n v="-5"/>
    <s v="USD"/>
    <s v="O1"/>
    <s v="USMO6561313630"/>
    <s v="1405060250610469"/>
    <s v=""/>
    <s v="BATCH_ID"/>
    <d v="2025-06-18T00:00:00"/>
    <d v="2025-06-19T00:00:00"/>
    <n v="0"/>
    <s v=""/>
    <s v=""/>
    <s v="3101480095"/>
    <s v="200013288176"/>
    <s v="0010"/>
    <s v="0060"/>
    <s v="R1"/>
    <s v="10-60"/>
    <x v="0"/>
    <x v="0"/>
    <n v="10469"/>
    <x v="2"/>
  </r>
  <r>
    <s v="14050602522"/>
    <s v="25169INV01AT"/>
    <s v="FA"/>
    <s v="R4"/>
    <d v="2025-06-18T00:00:00"/>
    <s v=""/>
    <s v="3106"/>
    <x v="0"/>
    <s v="10719"/>
    <s v="0"/>
    <n v="-5"/>
    <s v=""/>
    <n v="-5"/>
    <s v="USD"/>
    <s v="O1"/>
    <s v="USMO6560522430"/>
    <s v="1405060252210719"/>
    <s v=""/>
    <s v="BATCH_ID"/>
    <d v="2025-06-18T00:00:00"/>
    <d v="2025-06-19T00:00:00"/>
    <n v="0"/>
    <s v=""/>
    <s v=""/>
    <s v="3101478722"/>
    <s v="200013088881"/>
    <s v="0010"/>
    <s v="0060"/>
    <s v="R1"/>
    <s v="10-60"/>
    <x v="0"/>
    <x v="0"/>
    <n v="10719"/>
    <x v="0"/>
  </r>
  <r>
    <s v="14050602533"/>
    <s v="25169INV01AT"/>
    <s v="FA"/>
    <s v="R4"/>
    <d v="2025-06-18T00:00:00"/>
    <s v=""/>
    <s v="3106"/>
    <x v="1"/>
    <s v="10514"/>
    <s v="0"/>
    <n v="-8.3000000000000007"/>
    <s v=""/>
    <n v="-8.3000000000000007"/>
    <s v="USD"/>
    <s v="O1"/>
    <s v="USMO6561334130"/>
    <s v="1405060253310514"/>
    <s v=""/>
    <s v="BATCH_ID"/>
    <d v="2025-06-18T00:00:00"/>
    <d v="2025-06-19T00:00:00"/>
    <n v="0"/>
    <s v=""/>
    <s v=""/>
    <s v="3101622288"/>
    <s v="200013091190"/>
    <s v="0010"/>
    <s v="0060"/>
    <s v="R1"/>
    <s v="10-60"/>
    <x v="0"/>
    <x v="1"/>
    <n v="10514"/>
    <x v="1"/>
  </r>
  <r>
    <s v="14050602533"/>
    <s v="25169INV01AT"/>
    <s v="FA"/>
    <s v="R4"/>
    <d v="2025-06-18T00:00:00"/>
    <s v=""/>
    <s v="3106"/>
    <x v="0"/>
    <s v="10469"/>
    <s v="0"/>
    <n v="-5.99"/>
    <s v=""/>
    <n v="-5.99"/>
    <s v="USD"/>
    <s v="O1"/>
    <s v="USMO6561334130"/>
    <s v="1405060253310469"/>
    <s v=""/>
    <s v="BATCH_ID"/>
    <d v="2025-06-18T00:00:00"/>
    <d v="2025-06-19T00:00:00"/>
    <n v="0"/>
    <s v=""/>
    <s v=""/>
    <s v="3101622383"/>
    <s v="200013091190"/>
    <s v="0010"/>
    <s v="0060"/>
    <s v="R1"/>
    <s v="10-60"/>
    <x v="0"/>
    <x v="0"/>
    <n v="10469"/>
    <x v="2"/>
  </r>
  <r>
    <s v="14050602552"/>
    <s v="25169INV01BD"/>
    <s v="FA"/>
    <s v="R4"/>
    <d v="2025-06-18T00:00:00"/>
    <s v=""/>
    <s v="3106"/>
    <x v="1"/>
    <s v="10514"/>
    <s v="0"/>
    <n v="-38.54"/>
    <s v=""/>
    <n v="-38.54"/>
    <s v="USD"/>
    <s v="O1"/>
    <s v="USMO6561331290"/>
    <s v="1405060255210514"/>
    <s v=""/>
    <s v="BATCH_ID"/>
    <d v="2025-06-18T00:00:00"/>
    <d v="2025-06-19T00:00:00"/>
    <n v="0"/>
    <s v=""/>
    <s v=""/>
    <s v="3101552601"/>
    <s v="200013293945"/>
    <s v="0010"/>
    <s v="0060"/>
    <s v="C1"/>
    <s v="10-60"/>
    <x v="0"/>
    <x v="1"/>
    <n v="10514"/>
    <x v="1"/>
  </r>
  <r>
    <s v="14050602552"/>
    <s v="25169INV01BD"/>
    <s v="FA"/>
    <s v="R4"/>
    <d v="2025-06-18T00:00:00"/>
    <s v=""/>
    <s v="3106"/>
    <x v="0"/>
    <s v="10469"/>
    <s v="0"/>
    <n v="-41.33"/>
    <s v=""/>
    <n v="-41.33"/>
    <s v="USD"/>
    <s v="O1"/>
    <s v="USMO6561331290"/>
    <s v="1405060255210469"/>
    <s v=""/>
    <s v="BATCH_ID"/>
    <d v="2025-06-18T00:00:00"/>
    <d v="2025-06-19T00:00:00"/>
    <n v="0"/>
    <s v=""/>
    <s v=""/>
    <s v="3101552408"/>
    <s v="200013293945"/>
    <s v="0010"/>
    <s v="0060"/>
    <s v="C1"/>
    <s v="10-60"/>
    <x v="0"/>
    <x v="0"/>
    <n v="10469"/>
    <x v="2"/>
  </r>
  <r>
    <s v="14050602604"/>
    <s v="25169INV01BD"/>
    <s v="FA"/>
    <s v="R4"/>
    <d v="2025-06-18T00:00:00"/>
    <s v=""/>
    <s v="3106"/>
    <x v="0"/>
    <s v="10719"/>
    <s v="0"/>
    <n v="-10.48"/>
    <s v=""/>
    <n v="-10.48"/>
    <s v="USD"/>
    <s v="O1"/>
    <s v="USMO6565300001"/>
    <s v="1405060260410719"/>
    <s v=""/>
    <s v="BATCH_ID"/>
    <d v="2025-06-18T00:00:00"/>
    <d v="2025-06-19T00:00:00"/>
    <n v="0"/>
    <s v=""/>
    <s v=""/>
    <s v="3101653853"/>
    <s v="200013306598"/>
    <s v="0010"/>
    <s v="0060"/>
    <s v="R1"/>
    <s v="10-60"/>
    <x v="0"/>
    <x v="0"/>
    <n v="10719"/>
    <x v="0"/>
  </r>
  <r>
    <s v="14050602772"/>
    <s v="25169INV01AD"/>
    <s v="FA"/>
    <s v="R4"/>
    <d v="2025-06-18T00:00:00"/>
    <s v=""/>
    <s v="3106"/>
    <x v="1"/>
    <s v="10514"/>
    <s v="0"/>
    <n v="-5"/>
    <s v=""/>
    <n v="-5"/>
    <s v="USD"/>
    <s v="O1"/>
    <s v="USMO6561313880"/>
    <s v="1405060277210514"/>
    <s v=""/>
    <s v="BATCH_ID"/>
    <d v="2025-06-18T00:00:00"/>
    <d v="2025-06-19T00:00:00"/>
    <n v="0"/>
    <s v=""/>
    <s v=""/>
    <s v="3101695126"/>
    <s v="200014206326"/>
    <s v="0010"/>
    <s v="0060"/>
    <s v="R1"/>
    <s v="10-60"/>
    <x v="0"/>
    <x v="1"/>
    <n v="10514"/>
    <x v="1"/>
  </r>
  <r>
    <s v="14050602772"/>
    <s v="25169INV01AD"/>
    <s v="FA"/>
    <s v="R4"/>
    <d v="2025-06-18T00:00:00"/>
    <s v=""/>
    <s v="3106"/>
    <x v="0"/>
    <s v="10469"/>
    <s v="0"/>
    <n v="-5"/>
    <s v=""/>
    <n v="-5"/>
    <s v="USD"/>
    <s v="O1"/>
    <s v="USMO6561313880"/>
    <s v="1405060277210469"/>
    <s v=""/>
    <s v="BATCH_ID"/>
    <d v="2025-06-18T00:00:00"/>
    <d v="2025-06-19T00:00:00"/>
    <n v="0"/>
    <s v=""/>
    <s v=""/>
    <s v="3101695044"/>
    <s v="200014206326"/>
    <s v="0010"/>
    <s v="0060"/>
    <s v="R1"/>
    <s v="10-60"/>
    <x v="0"/>
    <x v="0"/>
    <n v="10469"/>
    <x v="2"/>
  </r>
  <r>
    <s v="14050602874"/>
    <s v="25169INV01AT"/>
    <s v="FA"/>
    <s v="R4"/>
    <d v="2025-06-18T00:00:00"/>
    <s v=""/>
    <s v="3106"/>
    <x v="1"/>
    <s v="10514"/>
    <s v="0"/>
    <n v="-5"/>
    <s v=""/>
    <n v="-5"/>
    <s v="USD"/>
    <s v="O1"/>
    <s v="USMO6561313640"/>
    <s v="1405060287410514"/>
    <s v=""/>
    <s v="BATCH_ID"/>
    <d v="2025-06-18T00:00:00"/>
    <d v="2025-06-19T00:00:00"/>
    <n v="0"/>
    <s v=""/>
    <s v=""/>
    <s v="3101650457"/>
    <s v="200014606988"/>
    <s v="0010"/>
    <s v="0060"/>
    <s v="R1"/>
    <s v="10-60"/>
    <x v="0"/>
    <x v="1"/>
    <n v="10514"/>
    <x v="1"/>
  </r>
  <r>
    <s v="14050602874"/>
    <s v="25169INV01AT"/>
    <s v="FA"/>
    <s v="R4"/>
    <d v="2025-06-18T00:00:00"/>
    <s v=""/>
    <s v="3106"/>
    <x v="0"/>
    <s v="10469"/>
    <s v="0"/>
    <n v="-5"/>
    <s v=""/>
    <n v="-5"/>
    <s v="USD"/>
    <s v="O1"/>
    <s v="USMO6561313640"/>
    <s v="1405060287410469"/>
    <s v=""/>
    <s v="BATCH_ID"/>
    <d v="2025-06-18T00:00:00"/>
    <d v="2025-06-19T00:00:00"/>
    <n v="0"/>
    <s v=""/>
    <s v=""/>
    <s v="3101650262"/>
    <s v="200014606988"/>
    <s v="0010"/>
    <s v="0060"/>
    <s v="R1"/>
    <s v="10-60"/>
    <x v="0"/>
    <x v="0"/>
    <n v="10469"/>
    <x v="2"/>
  </r>
  <r>
    <s v="14050603162"/>
    <s v="25169INV01BD"/>
    <s v="FA"/>
    <s v="R4"/>
    <d v="2025-06-18T00:00:00"/>
    <s v=""/>
    <s v="3106"/>
    <x v="0"/>
    <s v="10719"/>
    <s v="0"/>
    <n v="-5"/>
    <s v=""/>
    <n v="-5"/>
    <s v="USD"/>
    <s v="O1"/>
    <s v="USMO6560527070"/>
    <s v="1405060316210719"/>
    <s v=""/>
    <s v="BATCH_ID"/>
    <d v="2025-06-18T00:00:00"/>
    <d v="2025-06-19T00:00:00"/>
    <n v="0"/>
    <s v=""/>
    <s v=""/>
    <s v="3102170892"/>
    <s v="200015673904"/>
    <s v="0010"/>
    <s v="0060"/>
    <s v="R1"/>
    <s v="10-60"/>
    <x v="0"/>
    <x v="0"/>
    <n v="10719"/>
    <x v="0"/>
  </r>
  <r>
    <s v="14050603260"/>
    <s v="25169INV01BD"/>
    <s v="FA"/>
    <s v="R4"/>
    <d v="2025-06-18T00:00:00"/>
    <s v=""/>
    <s v="3106"/>
    <x v="0"/>
    <s v="10719"/>
    <s v="0"/>
    <n v="-5.99"/>
    <s v=""/>
    <n v="-5.99"/>
    <s v="USD"/>
    <s v="O1"/>
    <s v="USMO6565300001"/>
    <s v="1405060326010719"/>
    <s v=""/>
    <s v="BATCH_ID"/>
    <d v="2025-06-18T00:00:00"/>
    <d v="2025-06-19T00:00:00"/>
    <n v="0"/>
    <s v=""/>
    <s v=""/>
    <s v="3102170782"/>
    <s v="200015674043"/>
    <s v="0010"/>
    <s v="0060"/>
    <s v="R1"/>
    <s v="10-60"/>
    <x v="0"/>
    <x v="0"/>
    <n v="10719"/>
    <x v="0"/>
  </r>
  <r>
    <s v="14050604494"/>
    <s v="25170INV01AP"/>
    <s v="FA"/>
    <s v="R4"/>
    <d v="2025-06-19T00:00:00"/>
    <s v=""/>
    <s v="3106"/>
    <x v="0"/>
    <s v="10469"/>
    <s v="0"/>
    <n v="-5"/>
    <s v=""/>
    <n v="-5"/>
    <s v="USD"/>
    <s v="O1"/>
    <s v="USMO6561322000"/>
    <s v="1405060449410469"/>
    <s v=""/>
    <s v="BATCH_ID"/>
    <d v="2025-06-19T00:00:00"/>
    <d v="2025-06-20T00:00:00"/>
    <n v="0"/>
    <s v=""/>
    <s v=""/>
    <s v="3101486053"/>
    <s v="200012754848"/>
    <s v="0010"/>
    <s v="0060"/>
    <s v="R1"/>
    <s v="10-60"/>
    <x v="0"/>
    <x v="0"/>
    <n v="10469"/>
    <x v="2"/>
  </r>
  <r>
    <s v="14050604494"/>
    <s v="25170INV01AP"/>
    <s v="FA"/>
    <s v="R4"/>
    <d v="2025-06-19T00:00:00"/>
    <s v=""/>
    <s v="3106"/>
    <x v="1"/>
    <s v="10514"/>
    <s v="0"/>
    <n v="-5"/>
    <s v=""/>
    <n v="-5"/>
    <s v="USD"/>
    <s v="O1"/>
    <s v="USMO6561322000"/>
    <s v="1405060449410514"/>
    <s v=""/>
    <s v="BATCH_ID"/>
    <d v="2025-06-19T00:00:00"/>
    <d v="2025-06-20T00:00:00"/>
    <n v="0"/>
    <s v=""/>
    <s v=""/>
    <s v="3101485956"/>
    <s v="200012754848"/>
    <s v="0010"/>
    <s v="0060"/>
    <s v="R1"/>
    <s v="10-60"/>
    <x v="0"/>
    <x v="1"/>
    <n v="10514"/>
    <x v="1"/>
  </r>
  <r>
    <s v="14050604655"/>
    <s v="25170INV01AP"/>
    <s v="FA"/>
    <s v="R4"/>
    <d v="2025-06-19T00:00:00"/>
    <s v=""/>
    <s v="3106"/>
    <x v="1"/>
    <s v="10721"/>
    <s v="0"/>
    <n v="-5"/>
    <s v=""/>
    <n v="-5"/>
    <s v="USD"/>
    <s v="O1"/>
    <s v="USMO6568600001"/>
    <s v="1405060465510721"/>
    <s v=""/>
    <s v="BATCH_ID"/>
    <d v="2025-06-19T00:00:00"/>
    <d v="2025-06-20T00:00:00"/>
    <n v="0"/>
    <s v=""/>
    <s v=""/>
    <s v="3102159755"/>
    <s v="200015621549"/>
    <s v="0010"/>
    <s v="0060"/>
    <s v="R1"/>
    <s v="10-60"/>
    <x v="0"/>
    <x v="1"/>
    <n v="10721"/>
    <x v="4"/>
  </r>
  <r>
    <s v="14050604655"/>
    <s v="25170INV01AP"/>
    <s v="FA"/>
    <s v="R4"/>
    <d v="2025-06-19T00:00:00"/>
    <s v=""/>
    <s v="3106"/>
    <x v="0"/>
    <s v="10719"/>
    <s v="0"/>
    <n v="-5"/>
    <s v=""/>
    <n v="-5"/>
    <s v="USD"/>
    <s v="O1"/>
    <s v="USMO6568600001"/>
    <s v="1405060465510719"/>
    <s v=""/>
    <s v="BATCH_ID"/>
    <d v="2025-06-19T00:00:00"/>
    <d v="2025-06-20T00:00:00"/>
    <n v="0"/>
    <s v=""/>
    <s v=""/>
    <s v="3102159754"/>
    <s v="200015621549"/>
    <s v="0010"/>
    <s v="0060"/>
    <s v="R1"/>
    <s v="10-60"/>
    <x v="0"/>
    <x v="0"/>
    <n v="10719"/>
    <x v="0"/>
  </r>
  <r>
    <s v="14050605198"/>
    <s v="25171INV01BG"/>
    <s v="FA"/>
    <s v="R4"/>
    <d v="2025-06-20T00:00:00"/>
    <s v=""/>
    <s v="3106"/>
    <x v="0"/>
    <s v="10719"/>
    <s v="0"/>
    <n v="-5"/>
    <s v=""/>
    <n v="-5"/>
    <s v="USD"/>
    <s v="O1"/>
    <s v="USMO6305117991"/>
    <s v="1405060519810719"/>
    <s v=""/>
    <s v="BATCH_ID"/>
    <d v="2025-06-20T00:00:00"/>
    <d v="2025-06-23T00:00:00"/>
    <n v="0"/>
    <s v=""/>
    <s v=""/>
    <s v="3101609451"/>
    <s v="200011957970"/>
    <s v="0010"/>
    <s v="0060"/>
    <s v="R1"/>
    <s v="10-60"/>
    <x v="0"/>
    <x v="0"/>
    <n v="10719"/>
    <x v="0"/>
  </r>
  <r>
    <s v="14050605242"/>
    <s v="25171INV01BG"/>
    <s v="FA"/>
    <s v="R4"/>
    <d v="2025-06-20T00:00:00"/>
    <s v=""/>
    <s v="3106"/>
    <x v="0"/>
    <s v="10719"/>
    <s v="0"/>
    <n v="-5"/>
    <s v=""/>
    <n v="-5"/>
    <s v="USD"/>
    <s v="O1"/>
    <s v="USMO6306960071"/>
    <s v="1405060524210719"/>
    <s v=""/>
    <s v="BATCH_ID"/>
    <d v="2025-06-20T00:00:00"/>
    <d v="2025-06-23T00:00:00"/>
    <n v="0"/>
    <s v=""/>
    <s v=""/>
    <s v="3101679974"/>
    <s v="200011964182"/>
    <s v="0010"/>
    <s v="0060"/>
    <s v="R1"/>
    <s v="10-60"/>
    <x v="0"/>
    <x v="0"/>
    <n v="10719"/>
    <x v="0"/>
  </r>
  <r>
    <s v="14050605278"/>
    <s v="25171INV01BG"/>
    <s v="FA"/>
    <s v="R4"/>
    <d v="2025-06-20T00:00:00"/>
    <s v=""/>
    <s v="3106"/>
    <x v="0"/>
    <s v="10719"/>
    <s v="0"/>
    <n v="-6.64"/>
    <s v=""/>
    <n v="-6.64"/>
    <s v="USD"/>
    <s v="O1"/>
    <s v="USMO6301622230"/>
    <s v="1405060527810719"/>
    <s v=""/>
    <s v="BATCH_ID"/>
    <d v="2025-06-20T00:00:00"/>
    <d v="2025-06-23T00:00:00"/>
    <n v="0"/>
    <s v=""/>
    <s v=""/>
    <s v="3101696519"/>
    <s v="200013041633"/>
    <s v="0010"/>
    <s v="0060"/>
    <s v="R1"/>
    <s v="10-60"/>
    <x v="0"/>
    <x v="0"/>
    <n v="10719"/>
    <x v="0"/>
  </r>
  <r>
    <s v="14050605332"/>
    <s v="25171INV01BG"/>
    <s v="FA"/>
    <s v="R4"/>
    <d v="2025-06-20T00:00:00"/>
    <s v=""/>
    <s v="3106"/>
    <x v="0"/>
    <s v="10719"/>
    <s v="0"/>
    <n v="-5"/>
    <s v=""/>
    <n v="-5"/>
    <s v="USD"/>
    <s v="O1"/>
    <s v="USMO6306946251"/>
    <s v="1405060533210719"/>
    <s v=""/>
    <s v="BATCH_ID"/>
    <d v="2025-06-20T00:00:00"/>
    <d v="2025-06-23T00:00:00"/>
    <n v="0"/>
    <s v=""/>
    <s v=""/>
    <s v="3101487379"/>
    <s v="200013050667"/>
    <s v="0010"/>
    <s v="0060"/>
    <s v="R1"/>
    <s v="10-60"/>
    <x v="0"/>
    <x v="0"/>
    <n v="10719"/>
    <x v="0"/>
  </r>
  <r>
    <s v="14050606396"/>
    <s v="25174INV01AN"/>
    <s v="FA"/>
    <s v="R4"/>
    <d v="2025-06-23T00:00:00"/>
    <s v=""/>
    <s v="3106"/>
    <x v="0"/>
    <s v="10719"/>
    <s v="0"/>
    <n v="-5"/>
    <s v=""/>
    <n v="-5"/>
    <s v="USD"/>
    <s v="O1"/>
    <s v="USMO6560525570"/>
    <s v="1405060639610719"/>
    <s v=""/>
    <s v="BATCH_ID"/>
    <d v="2025-06-23T00:00:00"/>
    <d v="2025-06-24T00:00:00"/>
    <n v="0"/>
    <s v=""/>
    <s v=""/>
    <s v="3101529901"/>
    <s v="200010918932"/>
    <s v="0010"/>
    <s v="0060"/>
    <s v="R1"/>
    <s v="10-60"/>
    <x v="0"/>
    <x v="0"/>
    <n v="10719"/>
    <x v="0"/>
  </r>
  <r>
    <s v="14050606480"/>
    <s v="25174INV01AN"/>
    <s v="FA"/>
    <s v="R4"/>
    <d v="2025-06-23T00:00:00"/>
    <s v=""/>
    <s v="3106"/>
    <x v="0"/>
    <s v="10719"/>
    <s v="0"/>
    <n v="-5"/>
    <s v=""/>
    <n v="-5"/>
    <s v="USD"/>
    <s v="O1"/>
    <s v="USMO6560526190"/>
    <s v="1405060648010719"/>
    <s v=""/>
    <s v="BATCH_ID"/>
    <d v="2025-06-23T00:00:00"/>
    <d v="2025-06-24T00:00:00"/>
    <n v="0"/>
    <s v=""/>
    <s v=""/>
    <s v="3101707417"/>
    <s v="200012404451"/>
    <s v="0010"/>
    <s v="0060"/>
    <s v="R1"/>
    <s v="10-60"/>
    <x v="0"/>
    <x v="0"/>
    <n v="10719"/>
    <x v="0"/>
  </r>
  <r>
    <s v="14050606544"/>
    <s v="25174INV01AN"/>
    <s v="FA"/>
    <s v="R4"/>
    <d v="2025-06-23T00:00:00"/>
    <s v=""/>
    <s v="3106"/>
    <x v="0"/>
    <s v="10719"/>
    <s v="0"/>
    <n v="-5"/>
    <s v=""/>
    <n v="-5"/>
    <s v="USD"/>
    <s v="O1"/>
    <s v="USMO6560525580"/>
    <s v="1405060654410719"/>
    <s v=""/>
    <s v="BATCH_ID"/>
    <d v="2025-06-23T00:00:00"/>
    <d v="2025-06-24T00:00:00"/>
    <n v="0"/>
    <s v=""/>
    <s v=""/>
    <s v="3101533969"/>
    <s v="200012406092"/>
    <s v="0010"/>
    <s v="0060"/>
    <s v="R1"/>
    <s v="10-60"/>
    <x v="0"/>
    <x v="0"/>
    <n v="10719"/>
    <x v="0"/>
  </r>
  <r>
    <s v="14050606545"/>
    <s v="25174INV01AN"/>
    <s v="FA"/>
    <s v="R4"/>
    <d v="2025-06-23T00:00:00"/>
    <s v=""/>
    <s v="3106"/>
    <x v="0"/>
    <s v="10719"/>
    <s v="0"/>
    <n v="-5"/>
    <s v=""/>
    <n v="-5"/>
    <s v="USD"/>
    <s v="O1"/>
    <s v="USMO6560525580"/>
    <s v="1405060654510719"/>
    <s v=""/>
    <s v="BATCH_ID"/>
    <d v="2025-06-23T00:00:00"/>
    <d v="2025-06-24T00:00:00"/>
    <n v="0"/>
    <s v=""/>
    <s v=""/>
    <s v="3101533969"/>
    <s v="200012406092"/>
    <s v="0010"/>
    <s v="0060"/>
    <s v="R1"/>
    <s v="10-60"/>
    <x v="0"/>
    <x v="0"/>
    <n v="10719"/>
    <x v="0"/>
  </r>
  <r>
    <s v="14050606605"/>
    <s v="25174INV01AN"/>
    <s v="FA"/>
    <s v="R4"/>
    <d v="2025-06-23T00:00:00"/>
    <s v=""/>
    <s v="3106"/>
    <x v="1"/>
    <s v="10514"/>
    <s v="0"/>
    <n v="-5"/>
    <s v=""/>
    <n v="-5"/>
    <s v="USD"/>
    <s v="O1"/>
    <s v="USMO6561323060"/>
    <s v="1405060660510514"/>
    <s v=""/>
    <s v="BATCH_ID"/>
    <d v="2025-06-23T00:00:00"/>
    <d v="2025-06-24T00:00:00"/>
    <n v="0"/>
    <s v=""/>
    <s v=""/>
    <s v="3101553986"/>
    <s v="200014333245"/>
    <s v="0010"/>
    <s v="0060"/>
    <s v="R1"/>
    <s v="10-60"/>
    <x v="0"/>
    <x v="1"/>
    <n v="10514"/>
    <x v="1"/>
  </r>
  <r>
    <s v="14050606605"/>
    <s v="25174INV01AN"/>
    <s v="FA"/>
    <s v="R4"/>
    <d v="2025-06-23T00:00:00"/>
    <s v=""/>
    <s v="3106"/>
    <x v="0"/>
    <s v="10469"/>
    <s v="0"/>
    <n v="-5"/>
    <s v=""/>
    <n v="-5"/>
    <s v="USD"/>
    <s v="O1"/>
    <s v="USMO6561323060"/>
    <s v="1405060660510469"/>
    <s v=""/>
    <s v="BATCH_ID"/>
    <d v="2025-06-23T00:00:00"/>
    <d v="2025-06-24T00:00:00"/>
    <n v="0"/>
    <s v=""/>
    <s v=""/>
    <s v="3101554179"/>
    <s v="200014333245"/>
    <s v="0010"/>
    <s v="0060"/>
    <s v="R1"/>
    <s v="10-60"/>
    <x v="0"/>
    <x v="0"/>
    <n v="10469"/>
    <x v="2"/>
  </r>
  <r>
    <s v="14050606641"/>
    <s v="25174INV01AN"/>
    <s v="FA"/>
    <s v="R4"/>
    <d v="2025-06-23T00:00:00"/>
    <s v=""/>
    <s v="3106"/>
    <x v="1"/>
    <s v="10514"/>
    <s v="0"/>
    <n v="-5"/>
    <s v=""/>
    <n v="-5"/>
    <s v="USD"/>
    <s v="O1"/>
    <s v="USMO6561323080"/>
    <s v="1405060664110514"/>
    <s v=""/>
    <s v="BATCH_ID"/>
    <d v="2025-06-23T00:00:00"/>
    <d v="2025-06-24T00:00:00"/>
    <n v="0"/>
    <s v=""/>
    <s v=""/>
    <s v="3101502567"/>
    <s v="200014350751"/>
    <s v="0010"/>
    <s v="0060"/>
    <s v="R1"/>
    <s v="10-60"/>
    <x v="0"/>
    <x v="1"/>
    <n v="10514"/>
    <x v="1"/>
  </r>
  <r>
    <s v="14050606641"/>
    <s v="25174INV01AN"/>
    <s v="FA"/>
    <s v="R4"/>
    <d v="2025-06-23T00:00:00"/>
    <s v=""/>
    <s v="3106"/>
    <x v="0"/>
    <s v="10469"/>
    <s v="0"/>
    <n v="-5"/>
    <s v=""/>
    <n v="-5"/>
    <s v="USD"/>
    <s v="O1"/>
    <s v="USMO6561323080"/>
    <s v="1405060664110469"/>
    <s v=""/>
    <s v="BATCH_ID"/>
    <d v="2025-06-23T00:00:00"/>
    <d v="2025-06-24T00:00:00"/>
    <n v="0"/>
    <s v=""/>
    <s v=""/>
    <s v="3101502182"/>
    <s v="200014350751"/>
    <s v="0010"/>
    <s v="0060"/>
    <s v="R1"/>
    <s v="10-60"/>
    <x v="0"/>
    <x v="0"/>
    <n v="10469"/>
    <x v="2"/>
  </r>
  <r>
    <s v="14050606688"/>
    <s v="25174INV01AN"/>
    <s v="FA"/>
    <s v="R4"/>
    <d v="2025-06-23T00:00:00"/>
    <s v=""/>
    <s v="3106"/>
    <x v="0"/>
    <s v="10469"/>
    <s v="0"/>
    <n v="-5"/>
    <s v=""/>
    <n v="-5"/>
    <s v="USD"/>
    <s v="O1"/>
    <s v="USMO6561327850"/>
    <s v="1405060668810469"/>
    <s v=""/>
    <s v="BATCH_ID"/>
    <d v="2025-06-23T00:00:00"/>
    <d v="2025-06-24T00:00:00"/>
    <n v="0"/>
    <s v=""/>
    <s v=""/>
    <s v="3102151204"/>
    <s v="200015576594"/>
    <s v="0010"/>
    <s v="0060"/>
    <s v="R1"/>
    <s v="10-60"/>
    <x v="0"/>
    <x v="0"/>
    <n v="10469"/>
    <x v="2"/>
  </r>
  <r>
    <s v="14050606688"/>
    <s v="25174INV01AN"/>
    <s v="FA"/>
    <s v="R4"/>
    <d v="2025-06-23T00:00:00"/>
    <s v=""/>
    <s v="3106"/>
    <x v="1"/>
    <s v="10514"/>
    <s v="0"/>
    <n v="-5"/>
    <s v=""/>
    <n v="-5"/>
    <s v="USD"/>
    <s v="O1"/>
    <s v="USMO6561327850"/>
    <s v="1405060668810514"/>
    <s v=""/>
    <s v="BATCH_ID"/>
    <d v="2025-06-23T00:00:00"/>
    <d v="2025-06-24T00:00:00"/>
    <n v="0"/>
    <s v=""/>
    <s v=""/>
    <s v="3102151205"/>
    <s v="200015576594"/>
    <s v="0010"/>
    <s v="0060"/>
    <s v="R1"/>
    <s v="10-60"/>
    <x v="0"/>
    <x v="1"/>
    <n v="10514"/>
    <x v="1"/>
  </r>
  <r>
    <s v="14050606689"/>
    <s v="25174INV01AN"/>
    <s v="FA"/>
    <s v="R4"/>
    <d v="2025-06-23T00:00:00"/>
    <s v=""/>
    <s v="3106"/>
    <x v="0"/>
    <s v="10719"/>
    <s v="0"/>
    <n v="-5"/>
    <s v=""/>
    <n v="-5"/>
    <s v="USD"/>
    <s v="O1"/>
    <s v="USMO6560525320"/>
    <s v="1405060668910719"/>
    <s v=""/>
    <s v="BATCH_ID"/>
    <d v="2025-06-23T00:00:00"/>
    <d v="2025-06-24T00:00:00"/>
    <n v="0"/>
    <s v=""/>
    <s v=""/>
    <s v="3102150248"/>
    <s v="200015571959"/>
    <s v="0010"/>
    <s v="0060"/>
    <s v="R1"/>
    <s v="10-60"/>
    <x v="0"/>
    <x v="0"/>
    <n v="10719"/>
    <x v="0"/>
  </r>
  <r>
    <s v="14050608729"/>
    <s v="25176INV01AX"/>
    <s v="FA"/>
    <s v="R4"/>
    <d v="2025-06-25T00:00:00"/>
    <s v=""/>
    <s v="3106"/>
    <x v="0"/>
    <s v="10719"/>
    <s v="0"/>
    <n v="-5"/>
    <s v=""/>
    <n v="-5"/>
    <s v="USD"/>
    <s v="O1"/>
    <s v="USMO6485492340"/>
    <s v="1405060872910719"/>
    <s v=""/>
    <s v="BATCH_ID"/>
    <d v="2025-06-25T00:00:00"/>
    <d v="2025-06-26T00:00:00"/>
    <n v="0"/>
    <s v=""/>
    <s v=""/>
    <s v="3101490475"/>
    <s v="200011248115"/>
    <s v="0010"/>
    <s v="0060"/>
    <s v="R1"/>
    <s v="10-60"/>
    <x v="0"/>
    <x v="0"/>
    <n v="10719"/>
    <x v="0"/>
  </r>
  <r>
    <s v="14050608762"/>
    <s v="25176INV01AX"/>
    <s v="FA"/>
    <s v="R4"/>
    <d v="2025-06-25T00:00:00"/>
    <s v=""/>
    <s v="3106"/>
    <x v="0"/>
    <s v="10719"/>
    <s v="0"/>
    <n v="-5"/>
    <s v=""/>
    <n v="-5"/>
    <s v="USD"/>
    <s v="O1"/>
    <s v="USMO6485493941"/>
    <s v="1405060876210719"/>
    <s v=""/>
    <s v="BATCH_ID"/>
    <d v="2025-06-25T00:00:00"/>
    <d v="2025-06-26T00:00:00"/>
    <n v="0"/>
    <s v=""/>
    <s v=""/>
    <s v="3101624707"/>
    <s v="200011243579"/>
    <s v="0010"/>
    <s v="0060"/>
    <s v="R1"/>
    <s v="10-60"/>
    <x v="0"/>
    <x v="0"/>
    <n v="10719"/>
    <x v="0"/>
  </r>
  <r>
    <s v="14050608767"/>
    <s v="25176INV01AX"/>
    <s v="FA"/>
    <s v="R4"/>
    <d v="2025-06-25T00:00:00"/>
    <s v=""/>
    <s v="3106"/>
    <x v="0"/>
    <s v="10719"/>
    <s v="0"/>
    <n v="-5"/>
    <s v=""/>
    <n v="-5"/>
    <s v="USD"/>
    <s v="O1"/>
    <s v="USMO6485492160"/>
    <s v="1405060876710719"/>
    <s v=""/>
    <s v="BATCH_ID"/>
    <d v="2025-06-25T00:00:00"/>
    <d v="2025-06-26T00:00:00"/>
    <n v="0"/>
    <s v=""/>
    <s v=""/>
    <s v="3101541748"/>
    <s v="200011245897"/>
    <s v="0010"/>
    <s v="0060"/>
    <s v="R1"/>
    <s v="10-60"/>
    <x v="0"/>
    <x v="0"/>
    <n v="10719"/>
    <x v="0"/>
  </r>
  <r>
    <s v="14050608770"/>
    <s v="25176INV01BK"/>
    <s v="FA"/>
    <s v="R4"/>
    <d v="2025-06-25T00:00:00"/>
    <s v=""/>
    <s v="3106"/>
    <x v="0"/>
    <s v="10719"/>
    <s v="0"/>
    <n v="-5"/>
    <s v=""/>
    <n v="-5"/>
    <s v="USD"/>
    <s v="O1"/>
    <s v="USMO6485492190"/>
    <s v="1405060877010719"/>
    <s v=""/>
    <s v="BATCH_ID"/>
    <d v="2025-06-25T00:00:00"/>
    <d v="2025-06-26T00:00:00"/>
    <n v="0"/>
    <s v=""/>
    <s v=""/>
    <s v="3101583876"/>
    <s v="200012049785"/>
    <s v="0010"/>
    <s v="0060"/>
    <s v="R1"/>
    <s v="10-60"/>
    <x v="0"/>
    <x v="0"/>
    <n v="10719"/>
    <x v="0"/>
  </r>
  <r>
    <s v="14050608792"/>
    <s v="25176INV01AX"/>
    <s v="FA"/>
    <s v="R4"/>
    <d v="2025-06-25T00:00:00"/>
    <s v=""/>
    <s v="3106"/>
    <x v="0"/>
    <s v="10719"/>
    <s v="0"/>
    <n v="-5"/>
    <s v=""/>
    <n v="-5"/>
    <s v="USD"/>
    <s v="O1"/>
    <s v="USMO6570573570"/>
    <s v="1405060879210719"/>
    <s v=""/>
    <s v="BATCH_ID"/>
    <d v="2025-06-25T00:00:00"/>
    <d v="2025-06-26T00:00:00"/>
    <n v="0"/>
    <s v=""/>
    <s v=""/>
    <s v="3101673373"/>
    <s v="200011254683"/>
    <s v="0010"/>
    <s v="0060"/>
    <s v="R1"/>
    <s v="10-60"/>
    <x v="0"/>
    <x v="0"/>
    <n v="10719"/>
    <x v="0"/>
  </r>
  <r>
    <s v="14050608821"/>
    <s v="25176INV01AX"/>
    <s v="FA"/>
    <s v="R4"/>
    <d v="2025-06-25T00:00:00"/>
    <s v=""/>
    <s v="3106"/>
    <x v="0"/>
    <s v="10719"/>
    <s v="0"/>
    <n v="-7.71"/>
    <s v=""/>
    <n v="-7.71"/>
    <s v="USD"/>
    <s v="O1"/>
    <s v="USMO6570573590"/>
    <s v="1405060882110719"/>
    <s v=""/>
    <s v="BATCH_ID"/>
    <d v="2025-06-25T00:00:00"/>
    <d v="2025-06-26T00:00:00"/>
    <n v="0"/>
    <s v=""/>
    <s v=""/>
    <s v="3101533122"/>
    <s v="200011255706"/>
    <s v="0010"/>
    <s v="0060"/>
    <s v="R1"/>
    <s v="10-60"/>
    <x v="0"/>
    <x v="0"/>
    <n v="10719"/>
    <x v="0"/>
  </r>
  <r>
    <s v="14050608842"/>
    <s v="25176INV01AX"/>
    <s v="FA"/>
    <s v="R4"/>
    <d v="2025-06-25T00:00:00"/>
    <s v=""/>
    <s v="3106"/>
    <x v="0"/>
    <s v="10719"/>
    <s v="0"/>
    <n v="-5"/>
    <s v=""/>
    <n v="-5"/>
    <s v="USD"/>
    <s v="O1"/>
    <s v="USMO6485492220"/>
    <s v="1405060884210719"/>
    <s v=""/>
    <s v="BATCH_ID"/>
    <d v="2025-06-25T00:00:00"/>
    <d v="2025-06-26T00:00:00"/>
    <n v="0"/>
    <s v=""/>
    <s v=""/>
    <s v="3101516628"/>
    <s v="200011226384"/>
    <s v="0010"/>
    <s v="0060"/>
    <s v="R1"/>
    <s v="10-60"/>
    <x v="0"/>
    <x v="0"/>
    <n v="10719"/>
    <x v="0"/>
  </r>
  <r>
    <s v="14050608898"/>
    <s v="25176INV01A3"/>
    <s v="FA"/>
    <s v="R4"/>
    <d v="2025-06-25T00:00:00"/>
    <s v=""/>
    <s v="3106"/>
    <x v="0"/>
    <s v="10719"/>
    <s v="0"/>
    <n v="-5"/>
    <s v=""/>
    <n v="-5"/>
    <s v="USD"/>
    <s v="O1"/>
    <s v="USMO6485491481"/>
    <s v="1405060889810719"/>
    <s v=""/>
    <s v="BATCH_ID"/>
    <d v="2025-06-25T00:00:00"/>
    <d v="2025-06-26T00:00:00"/>
    <n v="0"/>
    <s v=""/>
    <s v=""/>
    <s v="3101572578"/>
    <s v="200013363961"/>
    <s v="0010"/>
    <s v="0060"/>
    <s v="R1"/>
    <s v="10-60"/>
    <x v="0"/>
    <x v="0"/>
    <n v="10719"/>
    <x v="0"/>
  </r>
  <r>
    <s v="14050608953"/>
    <s v="25176INV01AX"/>
    <s v="FA"/>
    <s v="R4"/>
    <d v="2025-06-25T00:00:00"/>
    <s v=""/>
    <s v="3106"/>
    <x v="0"/>
    <s v="10719"/>
    <s v="0"/>
    <n v="-53.37"/>
    <s v=""/>
    <n v="-53.37"/>
    <s v="USD"/>
    <s v="O1"/>
    <s v="USMO6485491330"/>
    <s v="1405060895310719"/>
    <s v=""/>
    <s v="BATCH_ID"/>
    <d v="2025-06-25T00:00:00"/>
    <d v="2025-06-26T00:00:00"/>
    <n v="0"/>
    <s v=""/>
    <s v=""/>
    <s v="3101498230"/>
    <s v="200011234156"/>
    <s v="0010"/>
    <s v="0060"/>
    <s v="R1"/>
    <s v="10-60"/>
    <x v="0"/>
    <x v="0"/>
    <n v="10719"/>
    <x v="0"/>
  </r>
  <r>
    <s v="14050608989"/>
    <s v="25176INV01AX"/>
    <s v="FA"/>
    <s v="R4"/>
    <d v="2025-06-25T00:00:00"/>
    <s v=""/>
    <s v="3106"/>
    <x v="0"/>
    <s v="10719"/>
    <s v="0"/>
    <n v="-5"/>
    <s v=""/>
    <n v="-5"/>
    <s v="USD"/>
    <s v="O1"/>
    <s v="USMO6485492330"/>
    <s v="1405060898910719"/>
    <s v=""/>
    <s v="BATCH_ID"/>
    <d v="2025-06-25T00:00:00"/>
    <d v="2025-06-26T00:00:00"/>
    <n v="0"/>
    <s v=""/>
    <s v=""/>
    <s v="3101664588"/>
    <s v="200011263890"/>
    <s v="0010"/>
    <s v="0060"/>
    <s v="R1"/>
    <s v="10-60"/>
    <x v="0"/>
    <x v="0"/>
    <n v="10719"/>
    <x v="0"/>
  </r>
  <r>
    <s v="14050609027"/>
    <s v="25176INV01A3"/>
    <s v="FA"/>
    <s v="R4"/>
    <d v="2025-06-25T00:00:00"/>
    <s v=""/>
    <s v="3106"/>
    <x v="0"/>
    <s v="10719"/>
    <s v="0"/>
    <n v="-5"/>
    <s v=""/>
    <n v="-5"/>
    <s v="USD"/>
    <s v="O1"/>
    <s v="USMO6485492410"/>
    <s v="1405060902710719"/>
    <s v=""/>
    <s v="BATCH_ID"/>
    <d v="2025-06-25T00:00:00"/>
    <d v="2025-06-26T00:00:00"/>
    <n v="0"/>
    <s v=""/>
    <s v=""/>
    <s v="3101478793"/>
    <s v="200013380312"/>
    <s v="0010"/>
    <s v="0060"/>
    <s v="R1"/>
    <s v="10-60"/>
    <x v="0"/>
    <x v="0"/>
    <n v="10719"/>
    <x v="0"/>
  </r>
  <r>
    <s v="14050609059"/>
    <s v="25176INV01BK"/>
    <s v="FA"/>
    <s v="R4"/>
    <d v="2025-06-25T00:00:00"/>
    <s v=""/>
    <s v="3106"/>
    <x v="0"/>
    <s v="10719"/>
    <s v="0"/>
    <n v="-5"/>
    <s v=""/>
    <n v="-5"/>
    <s v="USD"/>
    <s v="O1"/>
    <s v="USMO6485492350"/>
    <s v="1405060905910719"/>
    <s v=""/>
    <s v="BATCH_ID"/>
    <d v="2025-06-25T00:00:00"/>
    <d v="2025-06-26T00:00:00"/>
    <n v="0"/>
    <s v=""/>
    <s v=""/>
    <s v="3101625729"/>
    <s v="200013835885"/>
    <s v="0010"/>
    <s v="0060"/>
    <s v="R1"/>
    <s v="10-60"/>
    <x v="0"/>
    <x v="0"/>
    <n v="10719"/>
    <x v="0"/>
  </r>
  <r>
    <s v="14050609087"/>
    <s v="25176INV01BK"/>
    <s v="FA"/>
    <s v="R4"/>
    <d v="2025-06-25T00:00:00"/>
    <s v=""/>
    <s v="3106"/>
    <x v="0"/>
    <s v="10719"/>
    <s v="0"/>
    <n v="-5"/>
    <s v=""/>
    <n v="-5"/>
    <s v="USD"/>
    <s v="O1"/>
    <s v="USMO6560519970"/>
    <s v="1405060908710719"/>
    <s v=""/>
    <s v="BATCH_ID"/>
    <d v="2025-06-25T00:00:00"/>
    <d v="2025-06-26T00:00:00"/>
    <n v="0"/>
    <s v=""/>
    <s v=""/>
    <s v="3101629888"/>
    <s v="200013863762"/>
    <s v="0010"/>
    <s v="0060"/>
    <s v="R1"/>
    <s v="10-60"/>
    <x v="0"/>
    <x v="0"/>
    <n v="10719"/>
    <x v="0"/>
  </r>
  <r>
    <s v="14050609115"/>
    <s v="25176INV01A3"/>
    <s v="FA"/>
    <s v="R4"/>
    <d v="2025-06-25T00:00:00"/>
    <s v=""/>
    <s v="3106"/>
    <x v="0"/>
    <s v="10469"/>
    <s v="0"/>
    <n v="-5"/>
    <s v=""/>
    <n v="-5"/>
    <s v="USD"/>
    <s v="O1"/>
    <s v="USMO6561312530"/>
    <s v="1405060911510469"/>
    <s v=""/>
    <s v="BATCH_ID"/>
    <d v="2025-06-25T00:00:00"/>
    <d v="2025-06-26T00:00:00"/>
    <n v="0"/>
    <s v=""/>
    <s v=""/>
    <s v="3101565586"/>
    <s v="200013358334"/>
    <s v="0010"/>
    <s v="0060"/>
    <s v="R1"/>
    <s v="10-60"/>
    <x v="0"/>
    <x v="0"/>
    <n v="10469"/>
    <x v="2"/>
  </r>
  <r>
    <s v="14050609115"/>
    <s v="25176INV01A3"/>
    <s v="FA"/>
    <s v="R4"/>
    <d v="2025-06-25T00:00:00"/>
    <s v=""/>
    <s v="3106"/>
    <x v="1"/>
    <s v="10514"/>
    <s v="0"/>
    <n v="-5.08"/>
    <s v=""/>
    <n v="-5.08"/>
    <s v="USD"/>
    <s v="O1"/>
    <s v="USMO6561312530"/>
    <s v="1405060911510514"/>
    <s v=""/>
    <s v="BATCH_ID"/>
    <d v="2025-06-25T00:00:00"/>
    <d v="2025-06-26T00:00:00"/>
    <n v="0"/>
    <s v=""/>
    <s v=""/>
    <s v="3101565683"/>
    <s v="200013358334"/>
    <s v="0010"/>
    <s v="0060"/>
    <s v="R1"/>
    <s v="10-60"/>
    <x v="0"/>
    <x v="1"/>
    <n v="10514"/>
    <x v="1"/>
  </r>
  <r>
    <s v="14050609155"/>
    <s v="25176INV01A3"/>
    <s v="FA"/>
    <s v="R4"/>
    <d v="2025-06-25T00:00:00"/>
    <s v=""/>
    <s v="3106"/>
    <x v="0"/>
    <s v="10719"/>
    <s v="0"/>
    <n v="-5"/>
    <s v=""/>
    <n v="-5"/>
    <s v="USD"/>
    <s v="O1"/>
    <s v="USMO6560581580"/>
    <s v="1405060915510719"/>
    <s v=""/>
    <s v="BATCH_ID"/>
    <d v="2025-06-25T00:00:00"/>
    <d v="2025-06-26T00:00:00"/>
    <n v="0"/>
    <s v=""/>
    <s v=""/>
    <s v="3101519630"/>
    <s v="200013386236"/>
    <s v="0010"/>
    <s v="0060"/>
    <s v="R1"/>
    <s v="10-60"/>
    <x v="0"/>
    <x v="0"/>
    <n v="10719"/>
    <x v="0"/>
  </r>
  <r>
    <s v="14050609217"/>
    <s v="25176INV01AX"/>
    <s v="FA"/>
    <s v="R4"/>
    <d v="2025-06-25T00:00:00"/>
    <s v=""/>
    <s v="3106"/>
    <x v="0"/>
    <s v="10719"/>
    <s v="0"/>
    <n v="-6.7"/>
    <s v=""/>
    <n v="-6.7"/>
    <s v="USD"/>
    <s v="O1"/>
    <s v="USMO6485482331"/>
    <s v="1405060921710719"/>
    <s v=""/>
    <s v="BATCH_ID"/>
    <d v="2025-06-25T00:00:00"/>
    <d v="2025-06-26T00:00:00"/>
    <n v="0"/>
    <s v=""/>
    <s v=""/>
    <s v="3101556811"/>
    <s v="200014352336"/>
    <s v="0010"/>
    <s v="0060"/>
    <s v="R1"/>
    <s v="10-60"/>
    <x v="0"/>
    <x v="0"/>
    <n v="10719"/>
    <x v="0"/>
  </r>
  <r>
    <s v="14050609276"/>
    <s v="25176INV01A3"/>
    <s v="FA"/>
    <s v="R4"/>
    <d v="2025-06-25T00:00:00"/>
    <s v=""/>
    <s v="3106"/>
    <x v="0"/>
    <s v="10719"/>
    <s v="0"/>
    <n v="-10.29"/>
    <s v=""/>
    <n v="-10.29"/>
    <s v="USD"/>
    <s v="O1"/>
    <s v="USMO6560581580"/>
    <s v="1405060927610719"/>
    <s v=""/>
    <s v="BATCH_ID"/>
    <d v="2025-06-25T00:00:00"/>
    <d v="2025-06-26T00:00:00"/>
    <n v="0"/>
    <s v=""/>
    <s v=""/>
    <s v="3102073133"/>
    <s v="200015180363"/>
    <s v="0010"/>
    <s v="0060"/>
    <s v="R1"/>
    <s v="10-60"/>
    <x v="0"/>
    <x v="0"/>
    <n v="10719"/>
    <x v="0"/>
  </r>
  <r>
    <s v="14050609543"/>
    <s v="25176INV01BK"/>
    <s v="FA"/>
    <s v="R4"/>
    <d v="2025-06-25T00:00:00"/>
    <s v=""/>
    <s v="3106"/>
    <x v="0"/>
    <s v="10719"/>
    <s v="0"/>
    <n v="-5"/>
    <s v=""/>
    <n v="-5"/>
    <s v="USD"/>
    <s v="O1"/>
    <s v="USMO6485492170"/>
    <s v="1405060954310719"/>
    <s v=""/>
    <s v="BATCH_ID"/>
    <d v="2025-06-25T00:00:00"/>
    <d v="2025-06-26T00:00:00"/>
    <n v="0"/>
    <s v=""/>
    <s v=""/>
    <s v="3102304426"/>
    <s v="200016337731"/>
    <s v="0010"/>
    <s v="0060"/>
    <s v="R1"/>
    <s v="10-60"/>
    <x v="0"/>
    <x v="0"/>
    <n v="10719"/>
    <x v="0"/>
  </r>
  <r>
    <s v="14050609553"/>
    <s v="25176INV01A3"/>
    <s v="FA"/>
    <s v="R4"/>
    <d v="2025-06-25T00:00:00"/>
    <s v=""/>
    <s v="3106"/>
    <x v="0"/>
    <s v="10719"/>
    <s v="0"/>
    <n v="-5"/>
    <s v=""/>
    <n v="-5"/>
    <s v="USD"/>
    <s v="O1"/>
    <s v="USMO6485445010"/>
    <s v="1405060955310719"/>
    <s v=""/>
    <s v="BATCH_ID"/>
    <d v="2025-06-25T00:00:00"/>
    <d v="2025-06-26T00:00:00"/>
    <n v="0"/>
    <s v=""/>
    <s v=""/>
    <s v="3102267526"/>
    <s v="200016150605"/>
    <s v="0010"/>
    <s v="0060"/>
    <s v="R1"/>
    <s v="10-60"/>
    <x v="0"/>
    <x v="0"/>
    <n v="10719"/>
    <x v="0"/>
  </r>
  <r>
    <s v="14050610224"/>
    <s v="25178INV01AM"/>
    <s v="FA"/>
    <s v="R4"/>
    <d v="2025-06-27T00:00:00"/>
    <s v=""/>
    <s v="3106"/>
    <x v="0"/>
    <s v="10719"/>
    <s v="0"/>
    <n v="-5"/>
    <s v=""/>
    <n v="-5"/>
    <s v="USD"/>
    <s v="O1"/>
    <s v="USMO6562773871"/>
    <s v="1405061022410719"/>
    <s v=""/>
    <s v="BATCH_ID"/>
    <d v="2025-06-27T00:00:00"/>
    <d v="2025-06-30T00:00:00"/>
    <n v="0"/>
    <s v=""/>
    <s v=""/>
    <s v="3101527686"/>
    <s v="200012525727"/>
    <s v="0010"/>
    <s v="0060"/>
    <s v="R1"/>
    <s v="10-60"/>
    <x v="0"/>
    <x v="0"/>
    <n v="10719"/>
    <x v="0"/>
  </r>
  <r>
    <s v="14050610299"/>
    <s v="25178INV01AM"/>
    <s v="FA"/>
    <s v="R4"/>
    <d v="2025-06-27T00:00:00"/>
    <s v=""/>
    <s v="3106"/>
    <x v="1"/>
    <s v="10514"/>
    <s v="0"/>
    <n v="-5"/>
    <s v=""/>
    <n v="-5"/>
    <s v="USD"/>
    <s v="O1"/>
    <s v="USMO6561327360"/>
    <s v="1405061029910514"/>
    <s v=""/>
    <s v="BATCH_ID"/>
    <d v="2025-06-27T00:00:00"/>
    <d v="2025-06-30T00:00:00"/>
    <n v="0"/>
    <s v=""/>
    <s v=""/>
    <s v="3101494213"/>
    <s v="200012550014"/>
    <s v="0010"/>
    <s v="0060"/>
    <s v="R1"/>
    <s v="10-60"/>
    <x v="0"/>
    <x v="1"/>
    <n v="10514"/>
    <x v="1"/>
  </r>
  <r>
    <s v="14050610299"/>
    <s v="25178INV01AM"/>
    <s v="FA"/>
    <s v="R4"/>
    <d v="2025-06-27T00:00:00"/>
    <s v=""/>
    <s v="3106"/>
    <x v="0"/>
    <s v="10469"/>
    <s v="0"/>
    <n v="-5"/>
    <s v=""/>
    <n v="-5"/>
    <s v="USD"/>
    <s v="O1"/>
    <s v="USMO6561327360"/>
    <s v="1405061029910469"/>
    <s v=""/>
    <s v="BATCH_ID"/>
    <d v="2025-06-27T00:00:00"/>
    <d v="2025-06-30T00:00:00"/>
    <n v="0"/>
    <s v=""/>
    <s v=""/>
    <s v="3101494023"/>
    <s v="200012550014"/>
    <s v="0010"/>
    <s v="0060"/>
    <s v="R1"/>
    <s v="10-60"/>
    <x v="0"/>
    <x v="0"/>
    <n v="10469"/>
    <x v="2"/>
  </r>
  <r>
    <s v="14050610418"/>
    <s v="25178INV01AM"/>
    <s v="FA"/>
    <s v="R4"/>
    <d v="2025-06-27T00:00:00"/>
    <s v=""/>
    <s v="3106"/>
    <x v="0"/>
    <s v="10469"/>
    <s v="0"/>
    <n v="-5"/>
    <s v=""/>
    <n v="-5"/>
    <s v="USD"/>
    <s v="O1"/>
    <s v="USMO6561326130"/>
    <s v="1405061041810469"/>
    <s v=""/>
    <s v="BATCH_ID"/>
    <d v="2025-06-27T00:00:00"/>
    <d v="2025-06-30T00:00:00"/>
    <n v="0"/>
    <s v=""/>
    <s v=""/>
    <s v="3101574722"/>
    <s v="200013976549"/>
    <s v="0010"/>
    <s v="0060"/>
    <s v="R1"/>
    <s v="10-60"/>
    <x v="0"/>
    <x v="0"/>
    <n v="10469"/>
    <x v="2"/>
  </r>
  <r>
    <s v="14050610418"/>
    <s v="25178INV01AM"/>
    <s v="FA"/>
    <s v="R4"/>
    <d v="2025-06-27T00:00:00"/>
    <s v=""/>
    <s v="3106"/>
    <x v="1"/>
    <s v="10514"/>
    <s v="0"/>
    <n v="-6.3"/>
    <s v=""/>
    <n v="-6.3"/>
    <s v="USD"/>
    <s v="O1"/>
    <s v="USMO6561326130"/>
    <s v="1405061041810514"/>
    <s v=""/>
    <s v="BATCH_ID"/>
    <d v="2025-06-27T00:00:00"/>
    <d v="2025-06-30T00:00:00"/>
    <n v="0"/>
    <s v=""/>
    <s v=""/>
    <s v="3101574528"/>
    <s v="200013976549"/>
    <s v="0010"/>
    <s v="0060"/>
    <s v="R1"/>
    <s v="10-60"/>
    <x v="0"/>
    <x v="1"/>
    <n v="10514"/>
    <x v="1"/>
  </r>
  <r>
    <s v="14050610518"/>
    <s v="25178INV01A7"/>
    <s v="FA"/>
    <s v="R4"/>
    <d v="2025-06-27T00:00:00"/>
    <s v=""/>
    <s v="3106"/>
    <x v="0"/>
    <s v="10719"/>
    <s v="0"/>
    <n v="-5"/>
    <s v=""/>
    <n v="-5"/>
    <s v="USD"/>
    <s v="O1"/>
    <s v="USMO6571461131"/>
    <s v="1405061051810719"/>
    <s v=""/>
    <s v="BATCH_ID"/>
    <d v="2025-06-27T00:00:00"/>
    <d v="2025-06-30T00:00:00"/>
    <n v="0"/>
    <s v=""/>
    <s v=""/>
    <s v="3101661789"/>
    <s v="200014221119"/>
    <s v="0010"/>
    <s v="0060"/>
    <s v="R1"/>
    <s v="10-60"/>
    <x v="0"/>
    <x v="0"/>
    <n v="10719"/>
    <x v="0"/>
  </r>
  <r>
    <s v="14050610528"/>
    <s v="25178INV01A7"/>
    <s v="FA"/>
    <s v="R4"/>
    <d v="2025-06-27T00:00:00"/>
    <s v=""/>
    <s v="3106"/>
    <x v="0"/>
    <s v="10719"/>
    <s v="0"/>
    <n v="-8.9"/>
    <s v=""/>
    <n v="-8.9"/>
    <s v="USD"/>
    <s v="O1"/>
    <s v="USMO6574093271"/>
    <s v="1405061052810719"/>
    <s v=""/>
    <s v="BATCH_ID"/>
    <d v="2025-06-27T00:00:00"/>
    <d v="2025-06-30T00:00:00"/>
    <n v="0"/>
    <s v=""/>
    <s v=""/>
    <s v="3101671029"/>
    <s v="200014241133"/>
    <s v="0010"/>
    <s v="0060"/>
    <s v="R1"/>
    <s v="10-60"/>
    <x v="0"/>
    <x v="0"/>
    <n v="10719"/>
    <x v="0"/>
  </r>
  <r>
    <s v="14050610559"/>
    <s v="25178INV01A7"/>
    <s v="FA"/>
    <s v="R4"/>
    <d v="2025-06-27T00:00:00"/>
    <s v=""/>
    <s v="3106"/>
    <x v="0"/>
    <s v="10719"/>
    <s v="0"/>
    <n v="-5"/>
    <s v=""/>
    <n v="-5"/>
    <s v="USD"/>
    <s v="O1"/>
    <s v="USMO6572175291"/>
    <s v="1405061055910719"/>
    <s v=""/>
    <s v="BATCH_ID"/>
    <d v="2025-06-27T00:00:00"/>
    <d v="2025-06-30T00:00:00"/>
    <n v="0"/>
    <s v=""/>
    <s v=""/>
    <s v="3101574119"/>
    <s v="200014251215"/>
    <s v="0010"/>
    <s v="0060"/>
    <s v="R1"/>
    <s v="10-60"/>
    <x v="0"/>
    <x v="0"/>
    <n v="10719"/>
    <x v="0"/>
  </r>
  <r>
    <s v="14050610605"/>
    <s v="25178INV01A7"/>
    <s v="FA"/>
    <s v="R4"/>
    <d v="2025-06-27T00:00:00"/>
    <s v=""/>
    <s v="3106"/>
    <x v="0"/>
    <s v="10719"/>
    <s v="0"/>
    <n v="-5"/>
    <s v=""/>
    <n v="-5"/>
    <s v="USD"/>
    <s v="O1"/>
    <s v="USMO65740XXXX0"/>
    <s v="1405061060510719"/>
    <s v=""/>
    <s v="BATCH_ID"/>
    <d v="2025-06-27T00:00:00"/>
    <d v="2025-06-30T00:00:00"/>
    <n v="0"/>
    <s v=""/>
    <s v=""/>
    <s v="3102248785"/>
    <s v="200016057321"/>
    <s v="0010"/>
    <s v="0060"/>
    <s v="R1"/>
    <s v="10-60"/>
    <x v="0"/>
    <x v="0"/>
    <n v="10719"/>
    <x v="0"/>
  </r>
  <r>
    <s v="14050610617"/>
    <s v="25178INV01A7"/>
    <s v="FA"/>
    <s v="R4"/>
    <d v="2025-06-27T00:00:00"/>
    <s v=""/>
    <s v="3106"/>
    <x v="1"/>
    <s v="10514"/>
    <s v="0"/>
    <n v="-5"/>
    <s v=""/>
    <n v="-5"/>
    <s v="USD"/>
    <s v="O1"/>
    <s v="USMO6561335080"/>
    <s v="1405061061710514"/>
    <s v=""/>
    <s v="BATCH_ID"/>
    <d v="2025-06-27T00:00:00"/>
    <d v="2025-06-30T00:00:00"/>
    <n v="0"/>
    <s v=""/>
    <s v=""/>
    <s v="3102251921"/>
    <s v="200016075018"/>
    <s v="0010"/>
    <s v="0060"/>
    <s v="R1"/>
    <s v="10-60"/>
    <x v="0"/>
    <x v="1"/>
    <n v="10514"/>
    <x v="1"/>
  </r>
  <r>
    <s v="14050610617"/>
    <s v="25178INV01A7"/>
    <s v="FA"/>
    <s v="R4"/>
    <d v="2025-06-27T00:00:00"/>
    <s v=""/>
    <s v="3106"/>
    <x v="0"/>
    <s v="10469"/>
    <s v="0"/>
    <n v="-5"/>
    <s v=""/>
    <n v="-5"/>
    <s v="USD"/>
    <s v="O1"/>
    <s v="USMO6561335080"/>
    <s v="1405061061710469"/>
    <s v=""/>
    <s v="BATCH_ID"/>
    <d v="2025-06-27T00:00:00"/>
    <d v="2025-06-30T00:00:00"/>
    <n v="0"/>
    <s v=""/>
    <s v=""/>
    <s v="3102251920"/>
    <s v="200016075018"/>
    <s v="0010"/>
    <s v="0060"/>
    <s v="R1"/>
    <s v="10-60"/>
    <x v="0"/>
    <x v="0"/>
    <n v="10469"/>
    <x v="2"/>
  </r>
  <r>
    <s v="14050610694"/>
    <s v="25178INV01AM"/>
    <s v="FA"/>
    <s v="R4"/>
    <d v="2025-06-27T00:00:00"/>
    <s v=""/>
    <s v="3106"/>
    <x v="1"/>
    <s v="10514"/>
    <s v="0"/>
    <n v="-5"/>
    <s v=""/>
    <n v="-5"/>
    <s v="USD"/>
    <s v="O1"/>
    <s v="USMO6561327000"/>
    <s v="1405061069410514"/>
    <s v=""/>
    <s v="BATCH_ID"/>
    <d v="2025-06-27T00:00:00"/>
    <d v="2025-06-30T00:00:00"/>
    <n v="0"/>
    <s v=""/>
    <s v=""/>
    <s v="3101588342"/>
    <s v="200014004135"/>
    <s v="0010"/>
    <s v="0060"/>
    <s v="R1"/>
    <s v="10-60"/>
    <x v="0"/>
    <x v="1"/>
    <n v="10514"/>
    <x v="1"/>
  </r>
  <r>
    <s v="14050610694"/>
    <s v="25178INV01AM"/>
    <s v="FA"/>
    <s v="R4"/>
    <d v="2025-06-27T00:00:00"/>
    <s v=""/>
    <s v="3106"/>
    <x v="0"/>
    <s v="10469"/>
    <s v="0"/>
    <n v="-5"/>
    <s v=""/>
    <n v="-5"/>
    <s v="USD"/>
    <s v="O1"/>
    <s v="USMO6561327000"/>
    <s v="1405061069410469"/>
    <s v=""/>
    <s v="BATCH_ID"/>
    <d v="2025-06-27T00:00:00"/>
    <d v="2025-06-30T00:00:00"/>
    <n v="0"/>
    <s v=""/>
    <s v=""/>
    <s v="3101588438"/>
    <s v="200014004135"/>
    <s v="0010"/>
    <s v="0060"/>
    <s v="R1"/>
    <s v="10-60"/>
    <x v="0"/>
    <x v="0"/>
    <n v="10469"/>
    <x v="2"/>
  </r>
  <r>
    <s v="14050610698"/>
    <s v="25178INV01AM"/>
    <s v="FA"/>
    <s v="R4"/>
    <d v="2025-06-27T00:00:00"/>
    <s v=""/>
    <s v="3106"/>
    <x v="0"/>
    <s v="10719"/>
    <s v="0"/>
    <n v="-7.51"/>
    <s v=""/>
    <n v="-7.51"/>
    <s v="USD"/>
    <s v="O1"/>
    <s v="USMO6560519841"/>
    <s v="1405061069810719"/>
    <s v=""/>
    <s v="BATCH_ID"/>
    <d v="2025-06-27T00:00:00"/>
    <d v="2025-06-30T00:00:00"/>
    <n v="0"/>
    <s v=""/>
    <s v=""/>
    <s v="3101493654"/>
    <s v="200014005322"/>
    <s v="0010"/>
    <s v="0060"/>
    <s v="R1"/>
    <s v="10-60"/>
    <x v="0"/>
    <x v="0"/>
    <n v="10719"/>
    <x v="0"/>
  </r>
  <r>
    <s v="14050611049"/>
    <s v="25181INV01AD"/>
    <s v="FA"/>
    <s v="R4"/>
    <d v="2025-06-30T00:00:00"/>
    <s v=""/>
    <s v="3106"/>
    <x v="1"/>
    <s v="10514"/>
    <s v="0"/>
    <n v="-5.31"/>
    <s v=""/>
    <n v="-5.31"/>
    <s v="USD"/>
    <s v="O1"/>
    <s v="USMO6561371090"/>
    <s v="1405061104910514"/>
    <s v=""/>
    <s v="BATCH_ID"/>
    <d v="2025-06-30T00:00:00"/>
    <d v="2025-07-01T00:00:00"/>
    <n v="0"/>
    <s v=""/>
    <s v=""/>
    <s v="3101685223"/>
    <s v="200011884919"/>
    <s v="0010"/>
    <s v="0060"/>
    <s v="R1"/>
    <s v="10-60"/>
    <x v="0"/>
    <x v="1"/>
    <n v="10514"/>
    <x v="1"/>
  </r>
  <r>
    <s v="14050611049"/>
    <s v="25181INV01AD"/>
    <s v="FA"/>
    <s v="R4"/>
    <d v="2025-06-30T00:00:00"/>
    <s v=""/>
    <s v="3106"/>
    <x v="0"/>
    <s v="10469"/>
    <s v="0"/>
    <n v="-5"/>
    <s v=""/>
    <n v="-5"/>
    <s v="USD"/>
    <s v="O1"/>
    <s v="USMO6561371090"/>
    <s v="1405061104910469"/>
    <s v=""/>
    <s v="BATCH_ID"/>
    <d v="2025-06-30T00:00:00"/>
    <d v="2025-07-01T00:00:00"/>
    <n v="0"/>
    <s v=""/>
    <s v=""/>
    <s v="3101685306"/>
    <s v="200011884919"/>
    <s v="0010"/>
    <s v="0060"/>
    <s v="R1"/>
    <s v="10-60"/>
    <x v="0"/>
    <x v="0"/>
    <n v="10469"/>
    <x v="2"/>
  </r>
  <r>
    <s v="14050611210"/>
    <s v="25181INV01AD"/>
    <s v="FA"/>
    <s v="R4"/>
    <d v="2025-06-30T00:00:00"/>
    <s v=""/>
    <s v="3106"/>
    <x v="1"/>
    <s v="10514"/>
    <s v="0"/>
    <n v="-5"/>
    <s v=""/>
    <n v="-5"/>
    <s v="USD"/>
    <s v="O1"/>
    <s v="USMO6561371100"/>
    <s v="1405061121010514"/>
    <s v=""/>
    <s v="BATCH_ID"/>
    <d v="2025-06-30T00:00:00"/>
    <d v="2025-07-01T00:00:00"/>
    <n v="0"/>
    <s v=""/>
    <s v=""/>
    <s v="3101630328"/>
    <s v="200014296533"/>
    <s v="0010"/>
    <s v="0060"/>
    <s v="R1"/>
    <s v="10-60"/>
    <x v="0"/>
    <x v="1"/>
    <n v="10514"/>
    <x v="1"/>
  </r>
  <r>
    <s v="14050611210"/>
    <s v="25181INV01AD"/>
    <s v="FA"/>
    <s v="R4"/>
    <d v="2025-06-30T00:00:00"/>
    <s v=""/>
    <s v="3106"/>
    <x v="0"/>
    <s v="10469"/>
    <s v="0"/>
    <n v="-5"/>
    <s v=""/>
    <n v="-5"/>
    <s v="USD"/>
    <s v="O1"/>
    <s v="USMO6561371100"/>
    <s v="1405061121010469"/>
    <s v=""/>
    <s v="BATCH_ID"/>
    <d v="2025-06-30T00:00:00"/>
    <d v="2025-07-01T00:00:00"/>
    <n v="0"/>
    <s v=""/>
    <s v=""/>
    <s v="3101630426"/>
    <s v="200014296533"/>
    <s v="0010"/>
    <s v="0060"/>
    <s v="R1"/>
    <s v="10-60"/>
    <x v="0"/>
    <x v="0"/>
    <n v="10469"/>
    <x v="2"/>
  </r>
  <r>
    <s v="14145602847"/>
    <s v="25154INV01AE"/>
    <s v="FA"/>
    <s v="R4"/>
    <d v="2025-06-03T00:00:00"/>
    <s v=""/>
    <s v="3106"/>
    <x v="1"/>
    <s v="10514"/>
    <s v="0"/>
    <n v="-5"/>
    <s v=""/>
    <n v="-5"/>
    <s v="USD"/>
    <s v="O1"/>
    <s v="USMO6561310410"/>
    <s v="1414560284710514"/>
    <s v=""/>
    <s v="BATCH_ID"/>
    <d v="2025-06-03T00:00:00"/>
    <d v="2025-06-04T00:00:00"/>
    <n v="0"/>
    <s v=""/>
    <s v=""/>
    <s v="3102240128"/>
    <s v="200016011195"/>
    <s v="0010"/>
    <s v="0060"/>
    <s v="R1"/>
    <s v="10-60"/>
    <x v="0"/>
    <x v="1"/>
    <n v="10514"/>
    <x v="1"/>
  </r>
  <r>
    <s v="14145602847"/>
    <s v="25154INV01AE"/>
    <s v="FA"/>
    <s v="R4"/>
    <d v="2025-06-03T00:00:00"/>
    <s v=""/>
    <s v="3106"/>
    <x v="0"/>
    <s v="10469"/>
    <s v="0"/>
    <n v="-5"/>
    <s v=""/>
    <n v="-5"/>
    <s v="USD"/>
    <s v="O1"/>
    <s v="USMO6561310410"/>
    <s v="1414560284710469"/>
    <s v=""/>
    <s v="BATCH_ID"/>
    <d v="2025-06-03T00:00:00"/>
    <d v="2025-06-04T00:00:00"/>
    <n v="0"/>
    <s v=""/>
    <s v=""/>
    <s v="3102240127"/>
    <s v="200016011195"/>
    <s v="0010"/>
    <s v="0060"/>
    <s v="R1"/>
    <s v="10-60"/>
    <x v="0"/>
    <x v="0"/>
    <n v="10469"/>
    <x v="2"/>
  </r>
  <r>
    <s v="14145605404"/>
    <s v="25156INV01A8"/>
    <s v="FA"/>
    <s v="R4"/>
    <d v="2025-06-05T00:00:00"/>
    <s v=""/>
    <s v="3106"/>
    <x v="0"/>
    <s v="10719"/>
    <s v="0"/>
    <n v="-5"/>
    <s v=""/>
    <n v="-5"/>
    <s v="USD"/>
    <s v="O1"/>
    <s v="USMO6570592020"/>
    <s v="1414560540410719"/>
    <s v=""/>
    <s v="BATCH_ID"/>
    <d v="2025-06-05T00:00:00"/>
    <d v="2025-06-06T00:00:00"/>
    <n v="0"/>
    <s v=""/>
    <s v=""/>
    <s v="3101717649"/>
    <s v="200011935216"/>
    <s v="0010"/>
    <s v="0060"/>
    <s v="R1"/>
    <s v="10-60"/>
    <x v="0"/>
    <x v="0"/>
    <n v="10719"/>
    <x v="0"/>
  </r>
  <r>
    <s v="14145605413"/>
    <s v="25156INV01A1"/>
    <s v="FA"/>
    <s v="R4"/>
    <d v="2025-06-05T00:00:00"/>
    <s v=""/>
    <s v="3106"/>
    <x v="0"/>
    <s v="10719"/>
    <s v="0"/>
    <n v="-10.7"/>
    <s v=""/>
    <n v="-10.7"/>
    <s v="USD"/>
    <s v="O1"/>
    <s v="USMO6560512050"/>
    <s v="1414560541310719"/>
    <s v=""/>
    <s v="BATCH_ID"/>
    <d v="2025-06-05T00:00:00"/>
    <d v="2025-06-06T00:00:00"/>
    <n v="0"/>
    <s v=""/>
    <s v=""/>
    <s v="3101537483"/>
    <s v="200011870736"/>
    <s v="0010"/>
    <s v="0060"/>
    <s v="R1"/>
    <s v="10-60"/>
    <x v="0"/>
    <x v="0"/>
    <n v="10719"/>
    <x v="0"/>
  </r>
  <r>
    <s v="14145605436"/>
    <s v="25156INV01A1"/>
    <s v="FA"/>
    <s v="R4"/>
    <d v="2025-06-05T00:00:00"/>
    <s v=""/>
    <s v="3106"/>
    <x v="0"/>
    <s v="10719"/>
    <s v="0"/>
    <n v="-6.6"/>
    <s v=""/>
    <n v="-6.6"/>
    <s v="USD"/>
    <s v="O1"/>
    <s v="USMO6560511810"/>
    <s v="1414560543610719"/>
    <s v=""/>
    <s v="BATCH_ID"/>
    <d v="2025-06-05T00:00:00"/>
    <d v="2025-06-06T00:00:00"/>
    <n v="0"/>
    <s v=""/>
    <s v=""/>
    <s v="3101524054"/>
    <s v="200011871981"/>
    <s v="0010"/>
    <s v="0060"/>
    <s v="C1"/>
    <s v="10-60"/>
    <x v="0"/>
    <x v="0"/>
    <n v="10719"/>
    <x v="0"/>
  </r>
  <r>
    <s v="14145605566"/>
    <s v="25156INV01A1"/>
    <s v="FA"/>
    <s v="R4"/>
    <d v="2025-06-05T00:00:00"/>
    <s v=""/>
    <s v="3106"/>
    <x v="0"/>
    <s v="10719"/>
    <s v="0"/>
    <n v="-5"/>
    <s v=""/>
    <n v="-5"/>
    <s v="USD"/>
    <s v="O1"/>
    <s v="USMO6560511250"/>
    <s v="1414560556610719"/>
    <s v=""/>
    <s v="BATCH_ID"/>
    <d v="2025-06-05T00:00:00"/>
    <d v="2025-06-06T00:00:00"/>
    <n v="0"/>
    <s v=""/>
    <s v=""/>
    <s v="3101537476"/>
    <s v="200011865025"/>
    <s v="0010"/>
    <s v="0060"/>
    <s v="R1"/>
    <s v="10-60"/>
    <x v="0"/>
    <x v="0"/>
    <n v="10719"/>
    <x v="0"/>
  </r>
  <r>
    <s v="14145605791"/>
    <s v="25156INV01A1"/>
    <s v="FA"/>
    <s v="R4"/>
    <d v="2025-06-05T00:00:00"/>
    <s v=""/>
    <s v="3106"/>
    <x v="0"/>
    <s v="10719"/>
    <s v="0"/>
    <n v="-5"/>
    <s v=""/>
    <n v="-5"/>
    <s v="USD"/>
    <s v="O1"/>
    <s v="USMO6560510230"/>
    <s v="1414560579110719"/>
    <s v=""/>
    <s v="BATCH_ID"/>
    <d v="2025-06-05T00:00:00"/>
    <d v="2025-06-06T00:00:00"/>
    <n v="0"/>
    <s v=""/>
    <s v=""/>
    <s v="3101639160"/>
    <s v="200012739344"/>
    <s v="0010"/>
    <s v="0060"/>
    <s v="R1"/>
    <s v="10-60"/>
    <x v="0"/>
    <x v="0"/>
    <n v="10719"/>
    <x v="0"/>
  </r>
  <r>
    <s v="14145605958"/>
    <s v="25156INV01A8"/>
    <s v="FA"/>
    <s v="R4"/>
    <d v="2025-06-05T00:00:00"/>
    <s v=""/>
    <s v="3106"/>
    <x v="0"/>
    <s v="10719"/>
    <s v="0"/>
    <n v="-5"/>
    <s v=""/>
    <n v="-5"/>
    <s v="USD"/>
    <s v="O1"/>
    <s v="USMO6560511580"/>
    <s v="1414560595810719"/>
    <s v=""/>
    <s v="BATCH_ID"/>
    <d v="2025-06-05T00:00:00"/>
    <d v="2025-06-06T00:00:00"/>
    <n v="0"/>
    <s v=""/>
    <s v=""/>
    <s v="3101671786"/>
    <s v="200013597543"/>
    <s v="0010"/>
    <s v="0060"/>
    <s v="R1"/>
    <s v="10-60"/>
    <x v="0"/>
    <x v="0"/>
    <n v="10719"/>
    <x v="0"/>
  </r>
  <r>
    <s v="14145606045"/>
    <s v="25156INV01A8"/>
    <s v="FA"/>
    <s v="R4"/>
    <d v="2025-06-05T00:00:00"/>
    <s v=""/>
    <s v="3106"/>
    <x v="0"/>
    <s v="10719"/>
    <s v="0"/>
    <n v="-50.09"/>
    <s v=""/>
    <n v="-50.09"/>
    <s v="USD"/>
    <s v="O1"/>
    <s v="USMO6560510180"/>
    <s v="1414560604510719"/>
    <s v=""/>
    <s v="BATCH_ID"/>
    <d v="2025-06-05T00:00:00"/>
    <d v="2025-06-06T00:00:00"/>
    <n v="0"/>
    <s v=""/>
    <s v=""/>
    <s v="3101632335"/>
    <s v="200013600776"/>
    <s v="0010"/>
    <s v="0060"/>
    <s v="R1"/>
    <s v="10-60"/>
    <x v="0"/>
    <x v="0"/>
    <n v="10719"/>
    <x v="0"/>
  </r>
  <r>
    <s v="14145606162"/>
    <s v="25156INV01A1"/>
    <s v="FA"/>
    <s v="R4"/>
    <d v="2025-06-05T00:00:00"/>
    <s v=""/>
    <s v="3106"/>
    <x v="0"/>
    <s v="10719"/>
    <s v="0"/>
    <n v="-5"/>
    <s v=""/>
    <n v="-5"/>
    <s v="USD"/>
    <s v="O1"/>
    <s v="USMO6560512220"/>
    <s v="1414560616210719"/>
    <s v=""/>
    <s v="BATCH_ID"/>
    <d v="2025-06-05T00:00:00"/>
    <d v="2025-06-06T00:00:00"/>
    <n v="0"/>
    <s v=""/>
    <s v=""/>
    <s v="3101655817"/>
    <s v="200014401307"/>
    <s v="0010"/>
    <s v="0060"/>
    <s v="R1"/>
    <s v="10-60"/>
    <x v="0"/>
    <x v="0"/>
    <n v="10719"/>
    <x v="0"/>
  </r>
  <r>
    <s v="14145606511"/>
    <s v="25156INV01A8"/>
    <s v="FA"/>
    <s v="R4"/>
    <d v="2025-06-05T00:00:00"/>
    <s v=""/>
    <s v="3106"/>
    <x v="0"/>
    <s v="10719"/>
    <s v="0"/>
    <n v="-5"/>
    <s v=""/>
    <n v="-5"/>
    <s v="USD"/>
    <s v="O1"/>
    <s v="USMO6560512460"/>
    <s v="1414560651110719"/>
    <s v=""/>
    <s v="BATCH_ID"/>
    <d v="2025-06-05T00:00:00"/>
    <d v="2025-06-06T00:00:00"/>
    <n v="0"/>
    <s v=""/>
    <s v=""/>
    <s v="3102079711"/>
    <s v="200015226380"/>
    <s v="0010"/>
    <s v="0060"/>
    <s v="R1"/>
    <s v="10-60"/>
    <x v="0"/>
    <x v="0"/>
    <n v="10719"/>
    <x v="0"/>
  </r>
  <r>
    <s v="14145609223"/>
    <s v="25157INV01AJ"/>
    <s v="FA"/>
    <s v="R4"/>
    <d v="2025-06-06T00:00:00"/>
    <s v=""/>
    <s v="3106"/>
    <x v="0"/>
    <s v="10719"/>
    <s v="0"/>
    <n v="-9.73"/>
    <s v=""/>
    <n v="-9.73"/>
    <s v="USD"/>
    <s v="O1"/>
    <s v="USMO6570593780"/>
    <s v="1414560922310719"/>
    <s v=""/>
    <s v="BATCH_ID"/>
    <d v="2025-06-06T00:00:00"/>
    <d v="2025-06-09T00:00:00"/>
    <n v="0"/>
    <s v=""/>
    <s v=""/>
    <s v="3101699465"/>
    <s v="200012097131"/>
    <s v="0010"/>
    <s v="0060"/>
    <s v="R1"/>
    <s v="10-60"/>
    <x v="0"/>
    <x v="0"/>
    <n v="10719"/>
    <x v="0"/>
  </r>
  <r>
    <s v="14145609320"/>
    <s v="25157INV01A8"/>
    <s v="FA"/>
    <s v="R4"/>
    <d v="2025-06-06T00:00:00"/>
    <s v=""/>
    <s v="3106"/>
    <x v="0"/>
    <s v="10719"/>
    <s v="0"/>
    <n v="-5"/>
    <s v=""/>
    <n v="-5"/>
    <s v="USD"/>
    <s v="O1"/>
    <s v="USMO6576997560"/>
    <s v="1414560932010719"/>
    <s v=""/>
    <s v="BATCH_ID"/>
    <d v="2025-06-06T00:00:00"/>
    <d v="2025-06-09T00:00:00"/>
    <n v="0"/>
    <s v=""/>
    <s v=""/>
    <s v="3101590663"/>
    <s v="200012720716"/>
    <s v="0010"/>
    <s v="0060"/>
    <s v="R1"/>
    <s v="10-60"/>
    <x v="0"/>
    <x v="0"/>
    <n v="10719"/>
    <x v="0"/>
  </r>
  <r>
    <s v="14145609412"/>
    <s v="25157INV01A8"/>
    <s v="FA"/>
    <s v="R4"/>
    <d v="2025-06-06T00:00:00"/>
    <s v=""/>
    <s v="3106"/>
    <x v="0"/>
    <s v="10719"/>
    <s v="0"/>
    <n v="-5"/>
    <s v=""/>
    <n v="-5"/>
    <s v="USD"/>
    <s v="O1"/>
    <s v="USMO6560510270"/>
    <s v="1414560941210719"/>
    <s v=""/>
    <s v="BATCH_ID"/>
    <d v="2025-06-06T00:00:00"/>
    <d v="2025-06-09T00:00:00"/>
    <n v="0"/>
    <s v=""/>
    <s v=""/>
    <s v="3101597833"/>
    <s v="200012724395"/>
    <s v="0010"/>
    <s v="0060"/>
    <s v="R1"/>
    <s v="10-60"/>
    <x v="0"/>
    <x v="0"/>
    <n v="10719"/>
    <x v="0"/>
  </r>
  <r>
    <s v="14145609853"/>
    <s v="25157INV01AJ"/>
    <s v="FA"/>
    <s v="R4"/>
    <d v="2025-06-06T00:00:00"/>
    <s v=""/>
    <s v="3106"/>
    <x v="0"/>
    <s v="10719"/>
    <s v="0"/>
    <n v="-5"/>
    <s v=""/>
    <n v="-5"/>
    <s v="USD"/>
    <s v="O1"/>
    <s v="USMO6570593800"/>
    <s v="1414560985310719"/>
    <s v=""/>
    <s v="BATCH_ID"/>
    <d v="2025-06-06T00:00:00"/>
    <d v="2025-06-09T00:00:00"/>
    <n v="0"/>
    <s v=""/>
    <s v=""/>
    <s v="3102295869"/>
    <s v="200016291821"/>
    <s v="0010"/>
    <s v="0060"/>
    <s v="R1"/>
    <s v="10-60"/>
    <x v="0"/>
    <x v="0"/>
    <n v="10719"/>
    <x v="0"/>
  </r>
  <r>
    <s v="14145609917"/>
    <s v="25157INV01AJ"/>
    <s v="FA"/>
    <s v="R4"/>
    <d v="2025-06-06T00:00:00"/>
    <s v=""/>
    <s v="3106"/>
    <x v="0"/>
    <s v="10719"/>
    <s v="0"/>
    <n v="-5"/>
    <s v=""/>
    <n v="-5"/>
    <s v="USD"/>
    <s v="O1"/>
    <s v="USMO6562773891"/>
    <s v="1414560991710719"/>
    <s v=""/>
    <s v="BATCH_ID"/>
    <d v="2025-06-06T00:00:00"/>
    <d v="2025-06-09T00:00:00"/>
    <n v="0"/>
    <s v=""/>
    <s v=""/>
    <s v="3102296037"/>
    <s v="200016295301"/>
    <s v="0010"/>
    <s v="0060"/>
    <s v="R1"/>
    <s v="10-60"/>
    <x v="0"/>
    <x v="0"/>
    <n v="10719"/>
    <x v="0"/>
  </r>
  <r>
    <s v="14145611386"/>
    <s v="25161INV01AY"/>
    <s v="FA"/>
    <s v="R4"/>
    <d v="2025-06-10T00:00:00"/>
    <s v=""/>
    <s v="3106"/>
    <x v="1"/>
    <s v="10514"/>
    <s v="0"/>
    <n v="-5"/>
    <s v=""/>
    <n v="-5"/>
    <s v="USD"/>
    <s v="O1"/>
    <s v="USMO6561322570"/>
    <s v="1414561138610514"/>
    <s v=""/>
    <s v="BATCH_ID"/>
    <d v="2025-06-10T00:00:00"/>
    <d v="2025-06-11T00:00:00"/>
    <n v="0"/>
    <s v=""/>
    <s v=""/>
    <s v="3102037643"/>
    <s v="200014917393"/>
    <s v="0010"/>
    <s v="0060"/>
    <s v="R1"/>
    <s v="10-60"/>
    <x v="0"/>
    <x v="1"/>
    <n v="10514"/>
    <x v="1"/>
  </r>
  <r>
    <s v="14145611386"/>
    <s v="25161INV01AY"/>
    <s v="FA"/>
    <s v="R4"/>
    <d v="2025-06-10T00:00:00"/>
    <s v=""/>
    <s v="3106"/>
    <x v="0"/>
    <s v="10469"/>
    <s v="0"/>
    <n v="-5"/>
    <s v=""/>
    <n v="-5"/>
    <s v="USD"/>
    <s v="O1"/>
    <s v="USMO6561322570"/>
    <s v="1414561138610469"/>
    <s v=""/>
    <s v="BATCH_ID"/>
    <d v="2025-06-10T00:00:00"/>
    <d v="2025-06-11T00:00:00"/>
    <n v="0"/>
    <s v=""/>
    <s v=""/>
    <s v="3102037642"/>
    <s v="200014917393"/>
    <s v="0010"/>
    <s v="0060"/>
    <s v="R1"/>
    <s v="10-60"/>
    <x v="0"/>
    <x v="0"/>
    <n v="10469"/>
    <x v="2"/>
  </r>
  <r>
    <s v="14145611429"/>
    <s v="25161INV01AY"/>
    <s v="FA"/>
    <s v="R4"/>
    <d v="2025-06-10T00:00:00"/>
    <s v=""/>
    <s v="3106"/>
    <x v="0"/>
    <s v="10469"/>
    <s v="0"/>
    <n v="-5"/>
    <s v=""/>
    <n v="-5"/>
    <s v="USD"/>
    <s v="O1"/>
    <s v="USMO6561314350"/>
    <s v="1414561142910469"/>
    <s v=""/>
    <s v="BATCH_ID"/>
    <d v="2025-06-10T00:00:00"/>
    <d v="2025-06-11T00:00:00"/>
    <n v="0"/>
    <s v=""/>
    <s v=""/>
    <s v="3102269493"/>
    <s v="200016160513"/>
    <s v="0010"/>
    <s v="0060"/>
    <s v="R1"/>
    <s v="10-60"/>
    <x v="0"/>
    <x v="0"/>
    <n v="10469"/>
    <x v="2"/>
  </r>
  <r>
    <s v="14145611429"/>
    <s v="25161INV01AY"/>
    <s v="FA"/>
    <s v="R4"/>
    <d v="2025-06-10T00:00:00"/>
    <s v=""/>
    <s v="3106"/>
    <x v="1"/>
    <s v="10514"/>
    <s v="0"/>
    <n v="-5"/>
    <s v=""/>
    <n v="-5"/>
    <s v="USD"/>
    <s v="O1"/>
    <s v="USMO6561314350"/>
    <s v="1414561142910514"/>
    <s v=""/>
    <s v="BATCH_ID"/>
    <d v="2025-06-10T00:00:00"/>
    <d v="2025-06-11T00:00:00"/>
    <n v="0"/>
    <s v=""/>
    <s v=""/>
    <s v="3102269494"/>
    <s v="200016160513"/>
    <s v="0010"/>
    <s v="0060"/>
    <s v="R1"/>
    <s v="10-60"/>
    <x v="0"/>
    <x v="1"/>
    <n v="10514"/>
    <x v="1"/>
  </r>
  <r>
    <s v="14145611434"/>
    <s v="25161INV01AY"/>
    <s v="FA"/>
    <s v="R4"/>
    <d v="2025-06-10T00:00:00"/>
    <s v="52000475545"/>
    <s v="3106"/>
    <x v="1"/>
    <s v="10514"/>
    <s v="0"/>
    <n v="-5"/>
    <s v=""/>
    <n v="-5"/>
    <s v="USD"/>
    <s v="O1"/>
    <s v="USMO6561360150"/>
    <s v="1414561143410514"/>
    <s v=""/>
    <s v="BATCH_ID"/>
    <d v="2025-06-10T00:00:00"/>
    <d v="2025-06-11T00:00:00"/>
    <n v="0"/>
    <s v=""/>
    <s v=""/>
    <s v="3102266877"/>
    <s v="200016150050"/>
    <s v="0010"/>
    <s v="0060"/>
    <s v="R1"/>
    <s v="10-60"/>
    <x v="0"/>
    <x v="1"/>
    <n v="10514"/>
    <x v="1"/>
  </r>
  <r>
    <s v="14145611434"/>
    <s v="25161INV01AY"/>
    <s v="FA"/>
    <s v="R4"/>
    <d v="2025-06-10T00:00:00"/>
    <s v="52000475545"/>
    <s v="3106"/>
    <x v="0"/>
    <s v="10469"/>
    <s v="0"/>
    <n v="-5"/>
    <s v=""/>
    <n v="-5"/>
    <s v="USD"/>
    <s v="O1"/>
    <s v="USMO6561360150"/>
    <s v="1414561143410469"/>
    <s v=""/>
    <s v="BATCH_ID"/>
    <d v="2025-06-10T00:00:00"/>
    <d v="2025-06-11T00:00:00"/>
    <n v="0"/>
    <s v=""/>
    <s v=""/>
    <s v="3102266876"/>
    <s v="200016150050"/>
    <s v="0010"/>
    <s v="0060"/>
    <s v="R1"/>
    <s v="10-60"/>
    <x v="0"/>
    <x v="0"/>
    <n v="10469"/>
    <x v="2"/>
  </r>
  <r>
    <s v="14145611447"/>
    <s v="25161INV01AY"/>
    <s v="FA"/>
    <s v="R4"/>
    <d v="2025-06-10T00:00:00"/>
    <s v=""/>
    <s v="3106"/>
    <x v="0"/>
    <s v="10469"/>
    <s v="0"/>
    <n v="-5"/>
    <s v=""/>
    <n v="-5"/>
    <s v="USD"/>
    <s v="O1"/>
    <s v="USMO6561311370"/>
    <s v="1414561144710469"/>
    <s v=""/>
    <s v="BATCH_ID"/>
    <d v="2025-06-10T00:00:00"/>
    <d v="2025-06-11T00:00:00"/>
    <n v="0"/>
    <s v=""/>
    <s v=""/>
    <s v="3102269747"/>
    <s v="200016159945"/>
    <s v="0010"/>
    <s v="0060"/>
    <s v="R1"/>
    <s v="10-60"/>
    <x v="0"/>
    <x v="0"/>
    <n v="10469"/>
    <x v="2"/>
  </r>
  <r>
    <s v="14145611456"/>
    <s v="25161INV01AY"/>
    <s v="FA"/>
    <s v="R4"/>
    <d v="2025-06-10T00:00:00"/>
    <s v=""/>
    <s v="3106"/>
    <x v="0"/>
    <s v="10469"/>
    <s v="0"/>
    <n v="-5"/>
    <s v=""/>
    <n v="-5"/>
    <s v="USD"/>
    <s v="O1"/>
    <s v="USMO6561329910"/>
    <s v="1414561145610469"/>
    <s v=""/>
    <s v="BATCH_ID"/>
    <d v="2025-06-10T00:00:00"/>
    <d v="2025-06-11T00:00:00"/>
    <n v="0"/>
    <s v=""/>
    <s v=""/>
    <s v="3102270575"/>
    <s v="200016151298"/>
    <s v="0010"/>
    <s v="0060"/>
    <s v="R1"/>
    <s v="10-60"/>
    <x v="0"/>
    <x v="0"/>
    <n v="10469"/>
    <x v="2"/>
  </r>
  <r>
    <s v="14145611485"/>
    <s v="25161INV01AY"/>
    <s v="FA"/>
    <s v="R4"/>
    <d v="2025-06-10T00:00:00"/>
    <s v=""/>
    <s v="3106"/>
    <x v="1"/>
    <s v="10514"/>
    <s v="0"/>
    <n v="-5"/>
    <s v=""/>
    <n v="-5"/>
    <s v="USD"/>
    <s v="O1"/>
    <s v="USMO6561318000"/>
    <s v="1414561148510514"/>
    <s v=""/>
    <s v="BATCH_ID"/>
    <d v="2025-06-10T00:00:00"/>
    <d v="2025-06-11T00:00:00"/>
    <n v="0"/>
    <s v=""/>
    <s v=""/>
    <s v="3102268786"/>
    <s v="200016158343"/>
    <s v="0010"/>
    <s v="0060"/>
    <s v="R1"/>
    <s v="10-60"/>
    <x v="0"/>
    <x v="1"/>
    <n v="10514"/>
    <x v="1"/>
  </r>
  <r>
    <s v="14145611485"/>
    <s v="25161INV01AY"/>
    <s v="FA"/>
    <s v="R4"/>
    <d v="2025-06-10T00:00:00"/>
    <s v=""/>
    <s v="3106"/>
    <x v="0"/>
    <s v="10469"/>
    <s v="0"/>
    <n v="-5"/>
    <s v=""/>
    <n v="-5"/>
    <s v="USD"/>
    <s v="O1"/>
    <s v="USMO6561318000"/>
    <s v="1414561148510469"/>
    <s v=""/>
    <s v="BATCH_ID"/>
    <d v="2025-06-10T00:00:00"/>
    <d v="2025-06-11T00:00:00"/>
    <n v="0"/>
    <s v=""/>
    <s v=""/>
    <s v="3102268785"/>
    <s v="200016158343"/>
    <s v="0010"/>
    <s v="0060"/>
    <s v="R1"/>
    <s v="10-60"/>
    <x v="0"/>
    <x v="0"/>
    <n v="10469"/>
    <x v="2"/>
  </r>
  <r>
    <s v="14145612255"/>
    <s v="25162INV01BF"/>
    <s v="FA"/>
    <s v="R4"/>
    <d v="2025-06-11T00:00:00"/>
    <s v=""/>
    <s v="3106"/>
    <x v="1"/>
    <s v="10514"/>
    <s v="0"/>
    <n v="-5"/>
    <s v=""/>
    <n v="-5"/>
    <s v="USD"/>
    <s v="O1"/>
    <s v="USMO6561335120"/>
    <s v="1414561225510514"/>
    <s v=""/>
    <s v="BATCH_ID"/>
    <d v="2025-06-11T00:00:00"/>
    <d v="2025-06-12T00:00:00"/>
    <n v="0"/>
    <s v=""/>
    <s v=""/>
    <s v="3101548364"/>
    <s v="200012503450"/>
    <s v="0010"/>
    <s v="0060"/>
    <s v="R1"/>
    <s v="10-60"/>
    <x v="0"/>
    <x v="1"/>
    <n v="10514"/>
    <x v="1"/>
  </r>
  <r>
    <s v="14145612255"/>
    <s v="25162INV01BF"/>
    <s v="FA"/>
    <s v="R4"/>
    <d v="2025-06-11T00:00:00"/>
    <s v=""/>
    <s v="3106"/>
    <x v="0"/>
    <s v="10469"/>
    <s v="0"/>
    <n v="-5"/>
    <s v=""/>
    <n v="-5"/>
    <s v="USD"/>
    <s v="O1"/>
    <s v="USMO6561335120"/>
    <s v="1414561225510469"/>
    <s v=""/>
    <s v="BATCH_ID"/>
    <d v="2025-06-11T00:00:00"/>
    <d v="2025-06-12T00:00:00"/>
    <n v="0"/>
    <s v=""/>
    <s v=""/>
    <s v="3101548269"/>
    <s v="200012503450"/>
    <s v="0010"/>
    <s v="0060"/>
    <s v="R1"/>
    <s v="10-60"/>
    <x v="0"/>
    <x v="0"/>
    <n v="10469"/>
    <x v="2"/>
  </r>
  <r>
    <s v="14145612541"/>
    <s v="25162INV01BF"/>
    <s v="FA"/>
    <s v="R4"/>
    <d v="2025-06-11T00:00:00"/>
    <s v=""/>
    <s v="3106"/>
    <x v="0"/>
    <s v="10469"/>
    <s v="0"/>
    <n v="-5"/>
    <s v=""/>
    <n v="-5"/>
    <s v="USD"/>
    <s v="O1"/>
    <s v="USMO6561324020"/>
    <s v="1414561254110469"/>
    <s v=""/>
    <s v="BATCH_ID"/>
    <d v="2025-06-11T00:00:00"/>
    <d v="2025-06-12T00:00:00"/>
    <n v="0"/>
    <s v=""/>
    <s v=""/>
    <s v="3102076568"/>
    <s v="200015208040"/>
    <s v="0010"/>
    <s v="0060"/>
    <s v="R1"/>
    <s v="10-60"/>
    <x v="0"/>
    <x v="0"/>
    <n v="10469"/>
    <x v="2"/>
  </r>
  <r>
    <s v="14145612541"/>
    <s v="25162INV01BF"/>
    <s v="FA"/>
    <s v="R4"/>
    <d v="2025-06-11T00:00:00"/>
    <s v=""/>
    <s v="3106"/>
    <x v="1"/>
    <s v="10514"/>
    <s v="0"/>
    <n v="-5"/>
    <s v=""/>
    <n v="-5"/>
    <s v="USD"/>
    <s v="O1"/>
    <s v="USMO6561324020"/>
    <s v="1414561254110514"/>
    <s v=""/>
    <s v="BATCH_ID"/>
    <d v="2025-06-11T00:00:00"/>
    <d v="2025-06-12T00:00:00"/>
    <n v="0"/>
    <s v=""/>
    <s v=""/>
    <s v="3102076569"/>
    <s v="200015208040"/>
    <s v="0010"/>
    <s v="0060"/>
    <s v="R1"/>
    <s v="10-60"/>
    <x v="0"/>
    <x v="1"/>
    <n v="10514"/>
    <x v="1"/>
  </r>
  <r>
    <s v="14145612613"/>
    <s v="25162INV01BF"/>
    <s v="FA"/>
    <s v="R4"/>
    <d v="2025-06-11T00:00:00"/>
    <s v=""/>
    <s v="3106"/>
    <x v="0"/>
    <s v="10469"/>
    <s v="0"/>
    <n v="-5"/>
    <s v=""/>
    <n v="-5"/>
    <s v="USD"/>
    <s v="O1"/>
    <s v="USMO6561327830"/>
    <s v="1414561261310469"/>
    <s v=""/>
    <s v="BATCH_ID"/>
    <d v="2025-06-11T00:00:00"/>
    <d v="2025-06-12T00:00:00"/>
    <n v="0"/>
    <s v=""/>
    <s v=""/>
    <s v="3102237537"/>
    <s v="200015997469"/>
    <s v="0010"/>
    <s v="0060"/>
    <s v="R1"/>
    <s v="10-60"/>
    <x v="0"/>
    <x v="0"/>
    <n v="10469"/>
    <x v="2"/>
  </r>
  <r>
    <s v="14145612613"/>
    <s v="25162INV01BF"/>
    <s v="FA"/>
    <s v="R4"/>
    <d v="2025-06-11T00:00:00"/>
    <s v=""/>
    <s v="3106"/>
    <x v="1"/>
    <s v="10514"/>
    <s v="0"/>
    <n v="-5"/>
    <s v=""/>
    <n v="-5"/>
    <s v="USD"/>
    <s v="O1"/>
    <s v="USMO6561327830"/>
    <s v="1414561261310514"/>
    <s v=""/>
    <s v="BATCH_ID"/>
    <d v="2025-06-11T00:00:00"/>
    <d v="2025-06-12T00:00:00"/>
    <n v="0"/>
    <s v=""/>
    <s v=""/>
    <s v="3102237539"/>
    <s v="200015997469"/>
    <s v="0010"/>
    <s v="0060"/>
    <s v="R1"/>
    <s v="10-60"/>
    <x v="0"/>
    <x v="1"/>
    <n v="10514"/>
    <x v="1"/>
  </r>
  <r>
    <s v="14145613347"/>
    <s v="25163INV01AG"/>
    <s v="FA"/>
    <s v="R4"/>
    <d v="2025-06-12T00:00:00"/>
    <s v=""/>
    <s v="3106"/>
    <x v="0"/>
    <s v="10719"/>
    <s v="0"/>
    <n v="-5"/>
    <s v=""/>
    <n v="-5"/>
    <s v="USD"/>
    <s v="O1"/>
    <s v="USMO6560522230"/>
    <s v="1414561334710719"/>
    <s v=""/>
    <s v="BATCH_ID"/>
    <d v="2025-06-12T00:00:00"/>
    <d v="2025-06-13T00:00:00"/>
    <n v="0"/>
    <s v=""/>
    <s v=""/>
    <s v="3101474845"/>
    <s v="200011440688"/>
    <s v="0010"/>
    <s v="0060"/>
    <s v="R1"/>
    <s v="10-60"/>
    <x v="0"/>
    <x v="0"/>
    <n v="10719"/>
    <x v="0"/>
  </r>
  <r>
    <s v="14145613364"/>
    <s v="25163INV01AG"/>
    <s v="FA"/>
    <s v="R4"/>
    <d v="2025-06-12T00:00:00"/>
    <s v=""/>
    <s v="3106"/>
    <x v="0"/>
    <s v="10469"/>
    <s v="0"/>
    <n v="-5"/>
    <s v=""/>
    <n v="-5"/>
    <s v="USD"/>
    <s v="O1"/>
    <s v="USMO6561314360"/>
    <s v="1414561336410469"/>
    <s v=""/>
    <s v="BATCH_ID"/>
    <d v="2025-06-12T00:00:00"/>
    <d v="2025-06-13T00:00:00"/>
    <n v="0"/>
    <s v=""/>
    <s v=""/>
    <s v="3101539785"/>
    <s v="200011444078"/>
    <s v="0010"/>
    <s v="0060"/>
    <s v="R1"/>
    <s v="10-60"/>
    <x v="0"/>
    <x v="0"/>
    <n v="10469"/>
    <x v="2"/>
  </r>
  <r>
    <s v="14145613364"/>
    <s v="25163INV01AG"/>
    <s v="FA"/>
    <s v="R4"/>
    <d v="2025-06-12T00:00:00"/>
    <s v=""/>
    <s v="3106"/>
    <x v="1"/>
    <s v="10514"/>
    <s v="0"/>
    <n v="-5"/>
    <s v=""/>
    <n v="-5"/>
    <s v="USD"/>
    <s v="O1"/>
    <s v="USMO6561314360"/>
    <s v="1414561336410514"/>
    <s v=""/>
    <s v="BATCH_ID"/>
    <d v="2025-06-12T00:00:00"/>
    <d v="2025-06-13T00:00:00"/>
    <n v="0"/>
    <s v=""/>
    <s v=""/>
    <s v="3101539978"/>
    <s v="200011444078"/>
    <s v="0010"/>
    <s v="0060"/>
    <s v="R1"/>
    <s v="10-60"/>
    <x v="0"/>
    <x v="1"/>
    <n v="10514"/>
    <x v="1"/>
  </r>
  <r>
    <s v="14145613375"/>
    <s v="25163INV01AG"/>
    <s v="FA"/>
    <s v="R4"/>
    <d v="2025-06-12T00:00:00"/>
    <s v=""/>
    <s v="3106"/>
    <x v="0"/>
    <s v="10719"/>
    <s v="0"/>
    <n v="-5"/>
    <s v=""/>
    <n v="-5"/>
    <s v="USD"/>
    <s v="O1"/>
    <s v="USMO6560522210"/>
    <s v="1414561337510719"/>
    <s v=""/>
    <s v="BATCH_ID"/>
    <d v="2025-06-12T00:00:00"/>
    <d v="2025-06-13T00:00:00"/>
    <n v="0"/>
    <s v=""/>
    <s v=""/>
    <s v="3101614424"/>
    <s v="200012625527"/>
    <s v="0010"/>
    <s v="0060"/>
    <s v="R1"/>
    <s v="10-60"/>
    <x v="0"/>
    <x v="0"/>
    <n v="10719"/>
    <x v="0"/>
  </r>
  <r>
    <s v="14145613384"/>
    <s v="25163INV01AG"/>
    <s v="FA"/>
    <s v="R4"/>
    <d v="2025-06-12T00:00:00"/>
    <s v=""/>
    <s v="3106"/>
    <x v="0"/>
    <s v="10719"/>
    <s v="0"/>
    <n v="-5"/>
    <s v=""/>
    <n v="-5"/>
    <s v="USD"/>
    <s v="O1"/>
    <s v="USMO6561699451"/>
    <s v="1414561338410719"/>
    <s v=""/>
    <s v="BATCH_ID"/>
    <d v="2025-06-12T00:00:00"/>
    <d v="2025-06-13T00:00:00"/>
    <n v="0"/>
    <s v=""/>
    <s v=""/>
    <s v="3101588564"/>
    <s v="200012642613"/>
    <s v="0010"/>
    <s v="0060"/>
    <s v="R1"/>
    <s v="10-60"/>
    <x v="0"/>
    <x v="0"/>
    <n v="10719"/>
    <x v="0"/>
  </r>
  <r>
    <s v="14145613570"/>
    <s v="25163INV01AG"/>
    <s v="FA"/>
    <s v="R4"/>
    <d v="2025-06-12T00:00:00"/>
    <s v=""/>
    <s v="3106"/>
    <x v="0"/>
    <s v="10719"/>
    <s v="0"/>
    <n v="-5"/>
    <s v=""/>
    <n v="-5"/>
    <s v="USD"/>
    <s v="O1"/>
    <s v="USMO6560524230"/>
    <s v="1414561357010719"/>
    <s v=""/>
    <s v="BATCH_ID"/>
    <d v="2025-06-12T00:00:00"/>
    <d v="2025-06-13T00:00:00"/>
    <n v="0"/>
    <s v=""/>
    <s v=""/>
    <s v="3102107281"/>
    <s v="200015351923"/>
    <s v="0010"/>
    <s v="0060"/>
    <s v="R1"/>
    <s v="10-60"/>
    <x v="0"/>
    <x v="0"/>
    <n v="10719"/>
    <x v="0"/>
  </r>
  <r>
    <s v="14145613574"/>
    <s v="25163INV01AG"/>
    <s v="FA"/>
    <s v="R4"/>
    <d v="2025-06-12T00:00:00"/>
    <s v=""/>
    <s v="3106"/>
    <x v="0"/>
    <s v="10469"/>
    <s v="0"/>
    <n v="-5"/>
    <s v=""/>
    <n v="-5"/>
    <s v="USD"/>
    <s v="O1"/>
    <s v="USMO6561314530"/>
    <s v="1414561357410469"/>
    <s v=""/>
    <s v="BATCH_ID"/>
    <d v="2025-06-12T00:00:00"/>
    <d v="2025-06-13T00:00:00"/>
    <n v="0"/>
    <s v=""/>
    <s v=""/>
    <s v="3102100805"/>
    <s v="200015330661"/>
    <s v="0010"/>
    <s v="0060"/>
    <s v="R1"/>
    <s v="10-60"/>
    <x v="0"/>
    <x v="0"/>
    <n v="10469"/>
    <x v="2"/>
  </r>
  <r>
    <s v="14145613574"/>
    <s v="25163INV01AG"/>
    <s v="FA"/>
    <s v="R4"/>
    <d v="2025-06-12T00:00:00"/>
    <s v=""/>
    <s v="3106"/>
    <x v="1"/>
    <s v="10514"/>
    <s v="0"/>
    <n v="-5"/>
    <s v=""/>
    <n v="-5"/>
    <s v="USD"/>
    <s v="O1"/>
    <s v="USMO6561314530"/>
    <s v="1414561357410514"/>
    <s v=""/>
    <s v="BATCH_ID"/>
    <d v="2025-06-12T00:00:00"/>
    <d v="2025-06-13T00:00:00"/>
    <n v="0"/>
    <s v=""/>
    <s v=""/>
    <s v="3102100806"/>
    <s v="200015330661"/>
    <s v="0010"/>
    <s v="0060"/>
    <s v="R1"/>
    <s v="10-60"/>
    <x v="0"/>
    <x v="1"/>
    <n v="10514"/>
    <x v="1"/>
  </r>
  <r>
    <s v="14145614294"/>
    <s v="25164INV01AF"/>
    <s v="FA"/>
    <s v="R4"/>
    <d v="2025-06-13T00:00:00"/>
    <s v=""/>
    <s v="3106"/>
    <x v="1"/>
    <s v="10514"/>
    <s v="0"/>
    <n v="-5"/>
    <s v=""/>
    <n v="-5"/>
    <s v="USD"/>
    <s v="O1"/>
    <s v="USMO6561311330"/>
    <s v="1414561429410514"/>
    <s v=""/>
    <s v="BATCH_ID"/>
    <d v="2025-06-13T00:00:00"/>
    <d v="2025-06-16T00:00:00"/>
    <n v="0"/>
    <s v=""/>
    <s v=""/>
    <s v="3101570480"/>
    <s v="200011345630"/>
    <s v="0010"/>
    <s v="0060"/>
    <s v="R1"/>
    <s v="10-60"/>
    <x v="0"/>
    <x v="1"/>
    <n v="10514"/>
    <x v="1"/>
  </r>
  <r>
    <s v="14145614294"/>
    <s v="25164INV01AF"/>
    <s v="FA"/>
    <s v="R4"/>
    <d v="2025-06-13T00:00:00"/>
    <s v=""/>
    <s v="3106"/>
    <x v="0"/>
    <s v="10469"/>
    <s v="0"/>
    <n v="-5"/>
    <s v=""/>
    <n v="-5"/>
    <s v="USD"/>
    <s v="O1"/>
    <s v="USMO6561311330"/>
    <s v="1414561429410469"/>
    <s v=""/>
    <s v="BATCH_ID"/>
    <d v="2025-06-13T00:00:00"/>
    <d v="2025-06-16T00:00:00"/>
    <n v="0"/>
    <s v=""/>
    <s v=""/>
    <s v="3101570559"/>
    <s v="200011345630"/>
    <s v="0010"/>
    <s v="0060"/>
    <s v="R1"/>
    <s v="10-60"/>
    <x v="0"/>
    <x v="0"/>
    <n v="10469"/>
    <x v="2"/>
  </r>
  <r>
    <s v="14145614459"/>
    <s v="25164INV01AF"/>
    <s v="FA"/>
    <s v="R4"/>
    <d v="2025-06-13T00:00:00"/>
    <s v=""/>
    <s v="3106"/>
    <x v="0"/>
    <s v="10469"/>
    <s v="0"/>
    <n v="-5"/>
    <s v=""/>
    <n v="-5"/>
    <s v="USD"/>
    <s v="O1"/>
    <s v="USMO6561316090"/>
    <s v="1414561445910469"/>
    <s v=""/>
    <s v="BATCH_ID"/>
    <d v="2025-06-13T00:00:00"/>
    <d v="2025-06-16T00:00:00"/>
    <n v="0"/>
    <s v=""/>
    <s v=""/>
    <s v="3101682924"/>
    <s v="200012400483"/>
    <s v="0010"/>
    <s v="0060"/>
    <s v="R1"/>
    <s v="10-60"/>
    <x v="0"/>
    <x v="0"/>
    <n v="10469"/>
    <x v="2"/>
  </r>
  <r>
    <s v="14145614459"/>
    <s v="25164INV01AF"/>
    <s v="FA"/>
    <s v="R4"/>
    <d v="2025-06-13T00:00:00"/>
    <s v=""/>
    <s v="3106"/>
    <x v="1"/>
    <s v="10514"/>
    <s v="0"/>
    <n v="-5"/>
    <s v=""/>
    <n v="-5"/>
    <s v="USD"/>
    <s v="O1"/>
    <s v="USMO6561316090"/>
    <s v="1414561445910514"/>
    <s v=""/>
    <s v="BATCH_ID"/>
    <d v="2025-06-13T00:00:00"/>
    <d v="2025-06-16T00:00:00"/>
    <n v="0"/>
    <s v=""/>
    <s v=""/>
    <s v="3101683087"/>
    <s v="200012400483"/>
    <s v="0010"/>
    <s v="0060"/>
    <s v="R1"/>
    <s v="10-60"/>
    <x v="0"/>
    <x v="1"/>
    <n v="10514"/>
    <x v="1"/>
  </r>
  <r>
    <s v="14145614679"/>
    <s v="25164INV01AF"/>
    <s v="FA"/>
    <s v="R4"/>
    <d v="2025-06-13T00:00:00"/>
    <s v=""/>
    <s v="3106"/>
    <x v="0"/>
    <s v="10469"/>
    <s v="0"/>
    <n v="-5"/>
    <s v=""/>
    <n v="-5"/>
    <s v="USD"/>
    <s v="O1"/>
    <s v="USMO6561328910"/>
    <s v="1414561467910469"/>
    <s v=""/>
    <s v="BATCH_ID"/>
    <d v="2025-06-13T00:00:00"/>
    <d v="2025-06-16T00:00:00"/>
    <n v="0"/>
    <s v=""/>
    <s v=""/>
    <s v="3101981449"/>
    <s v="200014746735"/>
    <s v="0010"/>
    <s v="0060"/>
    <s v="R1"/>
    <s v="10-60"/>
    <x v="0"/>
    <x v="0"/>
    <n v="10469"/>
    <x v="2"/>
  </r>
  <r>
    <s v="14145614679"/>
    <s v="25164INV01AF"/>
    <s v="FA"/>
    <s v="R4"/>
    <d v="2025-06-13T00:00:00"/>
    <s v=""/>
    <s v="3106"/>
    <x v="1"/>
    <s v="10514"/>
    <s v="0"/>
    <n v="-5"/>
    <s v=""/>
    <n v="-5"/>
    <s v="USD"/>
    <s v="O1"/>
    <s v="USMO6561328910"/>
    <s v="1414561467910514"/>
    <s v=""/>
    <s v="BATCH_ID"/>
    <d v="2025-06-13T00:00:00"/>
    <d v="2025-06-16T00:00:00"/>
    <n v="0"/>
    <s v=""/>
    <s v=""/>
    <s v="3101981450"/>
    <s v="200014746735"/>
    <s v="0010"/>
    <s v="0060"/>
    <s v="R1"/>
    <s v="10-60"/>
    <x v="0"/>
    <x v="1"/>
    <n v="10514"/>
    <x v="1"/>
  </r>
  <r>
    <s v="14145615563"/>
    <s v="25167INV01A0"/>
    <s v="FA"/>
    <s v="R4"/>
    <d v="2025-06-16T00:00:00"/>
    <s v=""/>
    <s v="3106"/>
    <x v="0"/>
    <s v="10469"/>
    <s v="0"/>
    <n v="-5"/>
    <s v=""/>
    <n v="-5"/>
    <s v="USD"/>
    <s v="O1"/>
    <s v="USMO6561320780"/>
    <s v="1414561556310469"/>
    <s v=""/>
    <s v="BATCH_ID"/>
    <d v="2025-06-16T00:00:00"/>
    <d v="2025-06-17T00:00:00"/>
    <n v="0"/>
    <s v=""/>
    <s v=""/>
    <s v="3101577711"/>
    <s v="200011434772"/>
    <s v="0010"/>
    <s v="0060"/>
    <s v="R1"/>
    <s v="10-60"/>
    <x v="0"/>
    <x v="0"/>
    <n v="10469"/>
    <x v="2"/>
  </r>
  <r>
    <s v="14145615563"/>
    <s v="25167INV01A0"/>
    <s v="FA"/>
    <s v="R4"/>
    <d v="2025-06-16T00:00:00"/>
    <s v=""/>
    <s v="3106"/>
    <x v="1"/>
    <s v="10514"/>
    <s v="0"/>
    <n v="-5"/>
    <s v=""/>
    <n v="-5"/>
    <s v="USD"/>
    <s v="O1"/>
    <s v="USMO6561320780"/>
    <s v="1414561556310514"/>
    <s v=""/>
    <s v="BATCH_ID"/>
    <d v="2025-06-16T00:00:00"/>
    <d v="2025-06-17T00:00:00"/>
    <n v="0"/>
    <s v=""/>
    <s v=""/>
    <s v="3101577521"/>
    <s v="200011434772"/>
    <s v="0010"/>
    <s v="0060"/>
    <s v="R1"/>
    <s v="10-60"/>
    <x v="0"/>
    <x v="1"/>
    <n v="10514"/>
    <x v="1"/>
  </r>
  <r>
    <s v="14145615837"/>
    <s v="25167INV01A0"/>
    <s v="FA"/>
    <s v="R4"/>
    <d v="2025-06-16T00:00:00"/>
    <s v=""/>
    <s v="3106"/>
    <x v="0"/>
    <s v="10469"/>
    <s v="0"/>
    <n v="-5"/>
    <s v=""/>
    <n v="-5"/>
    <s v="USD"/>
    <s v="O1"/>
    <s v="USMO6561317410"/>
    <s v="1414561583710469"/>
    <s v=""/>
    <s v="BATCH_ID"/>
    <d v="2025-06-16T00:00:00"/>
    <d v="2025-06-17T00:00:00"/>
    <n v="0"/>
    <s v=""/>
    <s v=""/>
    <s v="3101576606"/>
    <s v="200013338831"/>
    <s v="0010"/>
    <s v="0060"/>
    <s v="R1"/>
    <s v="10-60"/>
    <x v="0"/>
    <x v="0"/>
    <n v="10469"/>
    <x v="2"/>
  </r>
  <r>
    <s v="14145615837"/>
    <s v="25167INV01A0"/>
    <s v="FA"/>
    <s v="R4"/>
    <d v="2025-06-16T00:00:00"/>
    <s v=""/>
    <s v="3106"/>
    <x v="1"/>
    <s v="10514"/>
    <s v="0"/>
    <n v="-6.86"/>
    <s v=""/>
    <n v="-6.86"/>
    <s v="USD"/>
    <s v="O1"/>
    <s v="USMO6561317410"/>
    <s v="1414561583710514"/>
    <s v=""/>
    <s v="BATCH_ID"/>
    <d v="2025-06-16T00:00:00"/>
    <d v="2025-06-17T00:00:00"/>
    <n v="0"/>
    <s v=""/>
    <s v=""/>
    <s v="3101576408"/>
    <s v="200013338831"/>
    <s v="0010"/>
    <s v="0060"/>
    <s v="R1"/>
    <s v="10-60"/>
    <x v="0"/>
    <x v="1"/>
    <n v="10514"/>
    <x v="1"/>
  </r>
  <r>
    <s v="14145617204"/>
    <s v="25174INV01A8"/>
    <s v="FA"/>
    <s v="R4"/>
    <d v="2025-06-23T00:00:00"/>
    <s v=""/>
    <s v="3106"/>
    <x v="0"/>
    <s v="10719"/>
    <s v="0"/>
    <n v="-5"/>
    <s v=""/>
    <n v="-5"/>
    <s v="USD"/>
    <s v="O1"/>
    <s v="USMO6560525140"/>
    <s v="1414561720410719"/>
    <s v=""/>
    <s v="BATCH_ID"/>
    <d v="2025-06-23T00:00:00"/>
    <d v="2025-06-24T00:00:00"/>
    <n v="0"/>
    <s v=""/>
    <s v=""/>
    <s v="3101538894"/>
    <s v="200011002397"/>
    <s v="0010"/>
    <s v="0060"/>
    <s v="R1"/>
    <s v="10-60"/>
    <x v="0"/>
    <x v="0"/>
    <n v="10719"/>
    <x v="0"/>
  </r>
  <r>
    <s v="14145617211"/>
    <s v="25174INV01A8"/>
    <s v="FA"/>
    <s v="R4"/>
    <d v="2025-06-23T00:00:00"/>
    <s v=""/>
    <s v="3106"/>
    <x v="0"/>
    <s v="10719"/>
    <s v="0"/>
    <n v="-5"/>
    <s v=""/>
    <n v="-5"/>
    <s v="USD"/>
    <s v="O1"/>
    <s v="USMO6560525400"/>
    <s v="1414561721110719"/>
    <s v=""/>
    <s v="BATCH_ID"/>
    <d v="2025-06-23T00:00:00"/>
    <d v="2025-06-24T00:00:00"/>
    <n v="0"/>
    <s v=""/>
    <s v=""/>
    <s v="3101636160"/>
    <s v="200012084220"/>
    <s v="0010"/>
    <s v="0060"/>
    <s v="R1"/>
    <s v="10-60"/>
    <x v="0"/>
    <x v="0"/>
    <n v="10719"/>
    <x v="0"/>
  </r>
  <r>
    <s v="14145617239"/>
    <s v="25174INV01A8"/>
    <s v="FA"/>
    <s v="R4"/>
    <d v="2025-06-23T00:00:00"/>
    <s v=""/>
    <s v="3106"/>
    <x v="0"/>
    <s v="10719"/>
    <s v="0"/>
    <n v="-5"/>
    <s v=""/>
    <n v="-5"/>
    <s v="USD"/>
    <s v="O1"/>
    <s v="USMO6570573020"/>
    <s v="1414561723910719"/>
    <s v=""/>
    <s v="BATCH_ID"/>
    <d v="2025-06-23T00:00:00"/>
    <d v="2025-06-24T00:00:00"/>
    <n v="0"/>
    <s v=""/>
    <s v=""/>
    <s v="3101531257"/>
    <s v="200012064248"/>
    <s v="0010"/>
    <s v="0060"/>
    <s v="R1"/>
    <s v="10-60"/>
    <x v="0"/>
    <x v="0"/>
    <n v="10719"/>
    <x v="0"/>
  </r>
  <r>
    <s v="14145617263"/>
    <s v="25174INV01A8"/>
    <s v="FA"/>
    <s v="R4"/>
    <d v="2025-06-23T00:00:00"/>
    <s v=""/>
    <s v="3106"/>
    <x v="0"/>
    <s v="10719"/>
    <s v="0"/>
    <n v="-5"/>
    <s v=""/>
    <n v="-5"/>
    <s v="USD"/>
    <s v="O1"/>
    <s v="USMO6560526190"/>
    <s v="1414561726310719"/>
    <s v=""/>
    <s v="BATCH_ID"/>
    <d v="2025-06-23T00:00:00"/>
    <d v="2025-06-24T00:00:00"/>
    <n v="0"/>
    <s v=""/>
    <s v=""/>
    <s v="3101651069"/>
    <s v="200012061319"/>
    <s v="0010"/>
    <s v="0060"/>
    <s v="R1"/>
    <s v="10-60"/>
    <x v="0"/>
    <x v="0"/>
    <n v="10719"/>
    <x v="0"/>
  </r>
  <r>
    <s v="14145617270"/>
    <s v="25174INV01A8"/>
    <s v="FA"/>
    <s v="R4"/>
    <d v="2025-06-23T00:00:00"/>
    <s v=""/>
    <s v="3106"/>
    <x v="0"/>
    <s v="10719"/>
    <s v="0"/>
    <n v="-7.87"/>
    <s v=""/>
    <n v="-7.87"/>
    <s v="USD"/>
    <s v="O1"/>
    <s v="USMO6560525390"/>
    <s v="1414561727010719"/>
    <s v=""/>
    <s v="BATCH_ID"/>
    <d v="2025-06-23T00:00:00"/>
    <d v="2025-06-24T00:00:00"/>
    <n v="0"/>
    <s v=""/>
    <s v=""/>
    <s v="3101632813"/>
    <s v="200012086043"/>
    <s v="0010"/>
    <s v="0060"/>
    <s v="R1"/>
    <s v="10-60"/>
    <x v="0"/>
    <x v="0"/>
    <n v="10719"/>
    <x v="0"/>
  </r>
  <r>
    <s v="14145617407"/>
    <s v="25174INV01A8"/>
    <s v="FA"/>
    <s v="R4"/>
    <d v="2025-06-23T00:00:00"/>
    <s v=""/>
    <s v="3106"/>
    <x v="0"/>
    <s v="10719"/>
    <s v="0"/>
    <n v="-5"/>
    <s v=""/>
    <n v="-5"/>
    <s v="USD"/>
    <s v="O1"/>
    <s v="USMO6560525410"/>
    <s v="1414561740710719"/>
    <s v=""/>
    <s v="BATCH_ID"/>
    <d v="2025-06-23T00:00:00"/>
    <d v="2025-06-24T00:00:00"/>
    <n v="0"/>
    <s v=""/>
    <s v=""/>
    <s v="3101569977"/>
    <s v="200013921032"/>
    <s v="0010"/>
    <s v="0060"/>
    <s v="R1"/>
    <s v="10-60"/>
    <x v="0"/>
    <x v="0"/>
    <n v="10719"/>
    <x v="0"/>
  </r>
  <r>
    <s v="14145619118"/>
    <s v="25175INV01BK"/>
    <s v="FA"/>
    <s v="R4"/>
    <d v="2025-06-24T00:00:00"/>
    <s v=""/>
    <s v="3106"/>
    <x v="0"/>
    <s v="10719"/>
    <s v="0"/>
    <n v="-6.21"/>
    <s v=""/>
    <n v="-6.21"/>
    <s v="USD"/>
    <s v="O1"/>
    <s v="USMO6560522300"/>
    <s v="1414561911810719"/>
    <s v=""/>
    <s v="BATCH_ID"/>
    <d v="2025-06-24T00:00:00"/>
    <d v="2025-06-25T00:00:00"/>
    <n v="0"/>
    <s v=""/>
    <s v=""/>
    <s v="3101484382"/>
    <s v="200012455982"/>
    <s v="0010"/>
    <s v="0060"/>
    <s v="R1"/>
    <s v="10-60"/>
    <x v="0"/>
    <x v="0"/>
    <n v="10719"/>
    <x v="0"/>
  </r>
  <r>
    <s v="14145619119"/>
    <s v="25175INV01BK"/>
    <s v="FA"/>
    <s v="R4"/>
    <d v="2025-06-24T00:00:00"/>
    <s v=""/>
    <s v="3106"/>
    <x v="0"/>
    <s v="10719"/>
    <s v="0"/>
    <n v="-5"/>
    <s v=""/>
    <n v="-5"/>
    <s v="USD"/>
    <s v="O1"/>
    <s v="USMO6560517550"/>
    <s v="1414561911910719"/>
    <s v=""/>
    <s v="BATCH_ID"/>
    <d v="2025-06-24T00:00:00"/>
    <d v="2025-06-25T00:00:00"/>
    <n v="0"/>
    <s v=""/>
    <s v=""/>
    <s v="3101649808"/>
    <s v="200012463994"/>
    <s v="0010"/>
    <s v="0060"/>
    <s v="R1"/>
    <s v="10-60"/>
    <x v="0"/>
    <x v="0"/>
    <n v="10719"/>
    <x v="0"/>
  </r>
  <r>
    <s v="14145619187"/>
    <s v="25175INV01BK"/>
    <s v="FA"/>
    <s v="R4"/>
    <d v="2025-06-24T00:00:00"/>
    <s v=""/>
    <s v="3106"/>
    <x v="0"/>
    <s v="10719"/>
    <s v="0"/>
    <n v="-5"/>
    <s v=""/>
    <n v="-5"/>
    <s v="USD"/>
    <s v="O1"/>
    <s v="USMO6560526780"/>
    <s v="1414561918710719"/>
    <s v=""/>
    <s v="BATCH_ID"/>
    <d v="2025-06-24T00:00:00"/>
    <d v="2025-06-25T00:00:00"/>
    <n v="0"/>
    <s v=""/>
    <s v=""/>
    <s v="3101475665"/>
    <s v="200012460875"/>
    <s v="0010"/>
    <s v="0060"/>
    <s v="R1"/>
    <s v="10-60"/>
    <x v="0"/>
    <x v="0"/>
    <n v="10719"/>
    <x v="0"/>
  </r>
  <r>
    <s v="14145619520"/>
    <s v="25175INV01AR"/>
    <s v="FA"/>
    <s v="R4"/>
    <d v="2025-06-24T00:00:00"/>
    <s v=""/>
    <s v="3106"/>
    <x v="0"/>
    <s v="10719"/>
    <s v="0"/>
    <n v="-5.97"/>
    <s v=""/>
    <n v="-5.97"/>
    <s v="USD"/>
    <s v="O1"/>
    <s v="USMO6560526000"/>
    <s v="1414561952010719"/>
    <s v=""/>
    <s v="BATCH_ID"/>
    <d v="2025-06-24T00:00:00"/>
    <d v="2025-06-25T00:00:00"/>
    <n v="0"/>
    <s v=""/>
    <s v=""/>
    <s v="3101482863"/>
    <s v="200014544262"/>
    <s v="0010"/>
    <s v="0060"/>
    <s v="R1"/>
    <s v="10-60"/>
    <x v="0"/>
    <x v="0"/>
    <n v="10719"/>
    <x v="0"/>
  </r>
  <r>
    <s v="14145619576"/>
    <s v="25175INV01BF"/>
    <s v="FA"/>
    <s v="R4"/>
    <d v="2025-06-24T00:00:00"/>
    <s v=""/>
    <s v="3106"/>
    <x v="0"/>
    <s v="10719"/>
    <s v="0"/>
    <n v="-8.66"/>
    <s v=""/>
    <n v="-8.66"/>
    <s v="USD"/>
    <s v="O1"/>
    <s v="USMO6560524130"/>
    <s v="1414561957610719"/>
    <s v=""/>
    <s v="BATCH_ID"/>
    <d v="2025-06-24T00:00:00"/>
    <d v="2025-06-25T00:00:00"/>
    <n v="0"/>
    <s v=""/>
    <s v=""/>
    <s v="3102083549"/>
    <s v="200015243500"/>
    <s v="0010"/>
    <s v="0060"/>
    <s v="R1"/>
    <s v="10-60"/>
    <x v="0"/>
    <x v="0"/>
    <n v="10719"/>
    <x v="0"/>
  </r>
  <r>
    <s v="14145619720"/>
    <s v="25175INV01BF"/>
    <s v="FA"/>
    <s v="R4"/>
    <d v="2025-06-24T00:00:00"/>
    <s v=""/>
    <s v="3106"/>
    <x v="0"/>
    <s v="10719"/>
    <s v="0"/>
    <n v="-5.37"/>
    <s v=""/>
    <n v="-5.37"/>
    <s v="USD"/>
    <s v="O1"/>
    <s v="USMO6560515480"/>
    <s v="1414561972010719"/>
    <s v=""/>
    <s v="BATCH_ID"/>
    <d v="2025-06-24T00:00:00"/>
    <d v="2025-06-25T00:00:00"/>
    <n v="0"/>
    <s v=""/>
    <s v=""/>
    <s v="3102085241"/>
    <s v="200015252253"/>
    <s v="0010"/>
    <s v="0060"/>
    <s v="R1"/>
    <s v="10-60"/>
    <x v="0"/>
    <x v="0"/>
    <n v="10719"/>
    <x v="0"/>
  </r>
  <r>
    <s v="14145619734"/>
    <s v="25175INV01BF"/>
    <s v="FA"/>
    <s v="R4"/>
    <d v="2025-06-24T00:00:00"/>
    <s v=""/>
    <s v="3106"/>
    <x v="0"/>
    <s v="10719"/>
    <s v="0"/>
    <n v="-8.7899999999999991"/>
    <s v=""/>
    <n v="-8.7899999999999991"/>
    <s v="USD"/>
    <s v="O1"/>
    <s v="USMO6560526680"/>
    <s v="1414561973410719"/>
    <s v=""/>
    <s v="BATCH_ID"/>
    <d v="2025-06-24T00:00:00"/>
    <d v="2025-06-25T00:00:00"/>
    <n v="0"/>
    <s v=""/>
    <s v=""/>
    <s v="3102086378"/>
    <s v="200015258367"/>
    <s v="0010"/>
    <s v="0060"/>
    <s v="R1"/>
    <s v="10-60"/>
    <x v="0"/>
    <x v="0"/>
    <n v="10719"/>
    <x v="0"/>
  </r>
  <r>
    <s v="14145619825"/>
    <s v="25175INV01AR"/>
    <s v="FA"/>
    <s v="R4"/>
    <d v="2025-06-24T00:00:00"/>
    <s v=""/>
    <s v="3106"/>
    <x v="0"/>
    <s v="10719"/>
    <s v="0"/>
    <n v="-13.4"/>
    <s v=""/>
    <n v="-13.4"/>
    <s v="USD"/>
    <s v="O1"/>
    <s v="USMO6485473350"/>
    <s v="1414561982510719"/>
    <s v=""/>
    <s v="BATCH_ID"/>
    <d v="2025-06-24T00:00:00"/>
    <d v="2025-06-25T00:00:00"/>
    <n v="0"/>
    <s v=""/>
    <s v=""/>
    <s v="3102156105"/>
    <s v="200015603455"/>
    <s v="0010"/>
    <s v="0060"/>
    <s v="R1"/>
    <s v="10-60"/>
    <x v="0"/>
    <x v="0"/>
    <n v="10719"/>
    <x v="0"/>
  </r>
  <r>
    <s v="14145620566"/>
    <s v="25176INV01BE"/>
    <s v="FA"/>
    <s v="R4"/>
    <d v="2025-06-25T00:00:00"/>
    <s v=""/>
    <s v="3106"/>
    <x v="0"/>
    <s v="10719"/>
    <s v="0"/>
    <n v="-5"/>
    <s v=""/>
    <n v="-5"/>
    <s v="USD"/>
    <s v="O1"/>
    <s v="USMO6570573570"/>
    <s v="1414562056610719"/>
    <s v=""/>
    <s v="BATCH_ID"/>
    <d v="2025-06-25T00:00:00"/>
    <d v="2025-06-26T00:00:00"/>
    <n v="0"/>
    <s v=""/>
    <s v=""/>
    <s v="3101558724"/>
    <s v="200011220288"/>
    <s v="0010"/>
    <s v="0060"/>
    <s v="R1"/>
    <s v="10-60"/>
    <x v="0"/>
    <x v="0"/>
    <n v="10719"/>
    <x v="0"/>
  </r>
  <r>
    <s v="14145620611"/>
    <s v="25176INV01BE"/>
    <s v="FA"/>
    <s v="R4"/>
    <d v="2025-06-25T00:00:00"/>
    <s v=""/>
    <s v="3106"/>
    <x v="0"/>
    <s v="10719"/>
    <s v="0"/>
    <n v="-7.22"/>
    <s v=""/>
    <n v="-7.22"/>
    <s v="USD"/>
    <s v="O1"/>
    <s v="USMO6485492200"/>
    <s v="1414562061110719"/>
    <s v=""/>
    <s v="BATCH_ID"/>
    <d v="2025-06-25T00:00:00"/>
    <d v="2025-06-26T00:00:00"/>
    <n v="0"/>
    <s v=""/>
    <s v=""/>
    <s v="3101652958"/>
    <s v="200011174949"/>
    <s v="0010"/>
    <s v="0060"/>
    <s v="R1"/>
    <s v="10-60"/>
    <x v="0"/>
    <x v="0"/>
    <n v="10719"/>
    <x v="0"/>
  </r>
  <r>
    <s v="14145620751"/>
    <s v="25176INV01BE"/>
    <s v="FA"/>
    <s v="R4"/>
    <d v="2025-06-25T00:00:00"/>
    <s v=""/>
    <s v="3106"/>
    <x v="0"/>
    <s v="10719"/>
    <s v="0"/>
    <n v="-5"/>
    <s v=""/>
    <n v="-5"/>
    <s v="USD"/>
    <s v="O1"/>
    <s v="USMO6570591630"/>
    <s v="1414562075110719"/>
    <s v=""/>
    <s v="BATCH_ID"/>
    <d v="2025-06-25T00:00:00"/>
    <d v="2025-06-26T00:00:00"/>
    <n v="0"/>
    <s v=""/>
    <s v=""/>
    <s v="3101684692"/>
    <s v="200013605437"/>
    <s v="0010"/>
    <s v="0060"/>
    <s v="R1"/>
    <s v="10-60"/>
    <x v="0"/>
    <x v="0"/>
    <n v="10719"/>
    <x v="0"/>
  </r>
  <r>
    <s v="14145620793"/>
    <s v="25176INV01BE"/>
    <s v="FA"/>
    <s v="R4"/>
    <d v="2025-06-25T00:00:00"/>
    <s v=""/>
    <s v="3106"/>
    <x v="0"/>
    <s v="10719"/>
    <s v="0"/>
    <n v="-5"/>
    <s v=""/>
    <n v="-5"/>
    <s v="USD"/>
    <s v="O1"/>
    <s v="USMO6570592410"/>
    <s v="1414562079310719"/>
    <s v=""/>
    <s v="BATCH_ID"/>
    <d v="2025-06-25T00:00:00"/>
    <d v="2025-06-26T00:00:00"/>
    <n v="0"/>
    <s v=""/>
    <s v=""/>
    <s v="3102112008"/>
    <s v="200015383413"/>
    <s v="0010"/>
    <s v="0060"/>
    <s v="R1"/>
    <s v="10-60"/>
    <x v="0"/>
    <x v="0"/>
    <n v="10719"/>
    <x v="0"/>
  </r>
  <r>
    <s v="14145622259"/>
    <s v="25177INV01BD"/>
    <s v="FA"/>
    <s v="R4"/>
    <d v="2025-06-26T00:00:00"/>
    <s v=""/>
    <s v="3106"/>
    <x v="0"/>
    <s v="10469"/>
    <s v="0"/>
    <n v="-5"/>
    <s v=""/>
    <n v="-5"/>
    <s v="USD"/>
    <s v="O1"/>
    <s v="USMO6561324150"/>
    <s v="1414562225910469"/>
    <s v=""/>
    <s v="BATCH_ID"/>
    <d v="2025-06-26T00:00:00"/>
    <d v="2025-06-27T00:00:00"/>
    <n v="0"/>
    <s v=""/>
    <s v=""/>
    <s v="3101651206"/>
    <s v="200011769581"/>
    <s v="0010"/>
    <s v="0060"/>
    <s v="R1"/>
    <s v="10-60"/>
    <x v="0"/>
    <x v="0"/>
    <n v="10469"/>
    <x v="2"/>
  </r>
  <r>
    <s v="14145622259"/>
    <s v="25177INV01BD"/>
    <s v="FA"/>
    <s v="R4"/>
    <d v="2025-06-26T00:00:00"/>
    <s v=""/>
    <s v="3106"/>
    <x v="1"/>
    <s v="10514"/>
    <s v="0"/>
    <n v="-5"/>
    <s v=""/>
    <n v="-5"/>
    <s v="USD"/>
    <s v="O1"/>
    <s v="USMO6561324150"/>
    <s v="1414562225910514"/>
    <s v=""/>
    <s v="BATCH_ID"/>
    <d v="2025-06-26T00:00:00"/>
    <d v="2025-06-27T00:00:00"/>
    <n v="0"/>
    <s v=""/>
    <s v=""/>
    <s v="3101651303"/>
    <s v="200011769581"/>
    <s v="0010"/>
    <s v="0060"/>
    <s v="R1"/>
    <s v="10-60"/>
    <x v="0"/>
    <x v="1"/>
    <n v="10514"/>
    <x v="1"/>
  </r>
  <r>
    <s v="14145622301"/>
    <s v="25177INV01BM"/>
    <s v="FA"/>
    <s v="R4"/>
    <d v="2025-06-26T00:00:00"/>
    <s v=""/>
    <s v="3106"/>
    <x v="0"/>
    <s v="10719"/>
    <s v="0"/>
    <n v="-5"/>
    <s v=""/>
    <n v="-5"/>
    <s v="USD"/>
    <s v="O1"/>
    <s v="USMO6570581000"/>
    <s v="1414562230110719"/>
    <s v=""/>
    <s v="BATCH_ID"/>
    <d v="2025-06-26T00:00:00"/>
    <d v="2025-06-27T00:00:00"/>
    <n v="0"/>
    <s v=""/>
    <s v=""/>
    <s v="3101718016"/>
    <s v="200011902448"/>
    <s v="0010"/>
    <s v="0060"/>
    <s v="R1"/>
    <s v="10-60"/>
    <x v="0"/>
    <x v="0"/>
    <n v="10719"/>
    <x v="0"/>
  </r>
  <r>
    <s v="14145622403"/>
    <s v="25177INV01BM"/>
    <s v="FA"/>
    <s v="R4"/>
    <d v="2025-06-26T00:00:00"/>
    <s v=""/>
    <s v="3106"/>
    <x v="0"/>
    <s v="10719"/>
    <s v="0"/>
    <n v="-12.17"/>
    <s v=""/>
    <n v="-12.17"/>
    <s v="USD"/>
    <s v="O1"/>
    <s v="USMO6485492540"/>
    <s v="1414562240310719"/>
    <s v=""/>
    <s v="BATCH_ID"/>
    <d v="2025-06-26T00:00:00"/>
    <d v="2025-06-27T00:00:00"/>
    <n v="0"/>
    <s v=""/>
    <s v=""/>
    <s v="3101674737"/>
    <s v="200013931221"/>
    <s v="0010"/>
    <s v="0060"/>
    <s v="R1"/>
    <s v="10-60"/>
    <x v="0"/>
    <x v="0"/>
    <n v="10719"/>
    <x v="0"/>
  </r>
  <r>
    <s v="14145622566"/>
    <s v="25177INV01BM"/>
    <s v="FA"/>
    <s v="R4"/>
    <d v="2025-06-26T00:00:00"/>
    <s v=""/>
    <s v="3106"/>
    <x v="0"/>
    <s v="10719"/>
    <s v="0"/>
    <n v="-15.88"/>
    <s v=""/>
    <n v="-15.88"/>
    <s v="USD"/>
    <s v="O1"/>
    <s v="USMO6485493470"/>
    <s v="1414562256610719"/>
    <s v=""/>
    <s v="BATCH_ID"/>
    <d v="2025-06-26T00:00:00"/>
    <d v="2025-06-27T00:00:00"/>
    <n v="0"/>
    <s v=""/>
    <s v=""/>
    <s v="3101678796"/>
    <s v="200013914904"/>
    <s v="0010"/>
    <s v="0060"/>
    <s v="R1"/>
    <s v="10-60"/>
    <x v="0"/>
    <x v="0"/>
    <n v="10719"/>
    <x v="0"/>
  </r>
  <r>
    <s v="14145623100"/>
    <s v="25178INV01AP"/>
    <s v="FA"/>
    <s v="R4"/>
    <d v="2025-06-27T00:00:00"/>
    <s v=""/>
    <s v="3106"/>
    <x v="0"/>
    <s v="10719"/>
    <s v="0"/>
    <n v="-7.88"/>
    <s v=""/>
    <n v="-7.88"/>
    <s v="USD"/>
    <s v="O1"/>
    <s v="USMO6574063001"/>
    <s v="1414562310010719"/>
    <s v=""/>
    <s v="BATCH_ID"/>
    <d v="2025-06-27T00:00:00"/>
    <d v="2025-06-30T00:00:00"/>
    <n v="0"/>
    <s v=""/>
    <s v=""/>
    <s v="3101565137"/>
    <s v="200010896617"/>
    <s v="0010"/>
    <s v="0060"/>
    <s v="R1"/>
    <s v="10-60"/>
    <x v="0"/>
    <x v="0"/>
    <n v="10719"/>
    <x v="0"/>
  </r>
  <r>
    <s v="14145623116"/>
    <s v="25178INV01AP"/>
    <s v="FA"/>
    <s v="R4"/>
    <d v="2025-06-27T00:00:00"/>
    <s v=""/>
    <s v="3106"/>
    <x v="0"/>
    <s v="10719"/>
    <s v="0"/>
    <n v="-5"/>
    <s v=""/>
    <n v="-5"/>
    <s v="USD"/>
    <s v="O1"/>
    <s v="USMO6562773991"/>
    <s v="1414562311610719"/>
    <s v=""/>
    <s v="BATCH_ID"/>
    <d v="2025-06-27T00:00:00"/>
    <d v="2025-06-30T00:00:00"/>
    <n v="0"/>
    <s v=""/>
    <s v=""/>
    <s v="3101640535"/>
    <s v="200010894463"/>
    <s v="0010"/>
    <s v="0060"/>
    <s v="R1"/>
    <s v="10-60"/>
    <x v="0"/>
    <x v="0"/>
    <n v="10719"/>
    <x v="0"/>
  </r>
  <r>
    <s v="14145623142"/>
    <s v="25178INV01AP"/>
    <s v="FA"/>
    <s v="R4"/>
    <d v="2025-06-27T00:00:00"/>
    <s v=""/>
    <s v="3106"/>
    <x v="1"/>
    <s v="10514"/>
    <s v="0"/>
    <n v="-5"/>
    <s v=""/>
    <n v="-5"/>
    <s v="USD"/>
    <s v="O1"/>
    <s v="USMO6561327330"/>
    <s v="1414562314210514"/>
    <s v=""/>
    <s v="BATCH_ID"/>
    <d v="2025-06-27T00:00:00"/>
    <d v="2025-06-30T00:00:00"/>
    <n v="0"/>
    <s v=""/>
    <s v=""/>
    <s v="3101562811"/>
    <s v="200012413122"/>
    <s v="0010"/>
    <s v="0060"/>
    <s v="R1"/>
    <s v="10-60"/>
    <x v="0"/>
    <x v="1"/>
    <n v="10514"/>
    <x v="1"/>
  </r>
  <r>
    <s v="14145623193"/>
    <s v="25178INV01AP"/>
    <s v="FA"/>
    <s v="R4"/>
    <d v="2025-06-27T00:00:00"/>
    <s v=""/>
    <s v="3106"/>
    <x v="1"/>
    <s v="10514"/>
    <s v="0"/>
    <n v="-5"/>
    <s v=""/>
    <n v="-5"/>
    <s v="USD"/>
    <s v="O1"/>
    <s v="USMO6561326160"/>
    <s v="1414562319310514"/>
    <s v=""/>
    <s v="BATCH_ID"/>
    <d v="2025-06-27T00:00:00"/>
    <d v="2025-06-30T00:00:00"/>
    <n v="0"/>
    <s v=""/>
    <s v=""/>
    <s v="3101641910"/>
    <s v="200012431561"/>
    <s v="0010"/>
    <s v="0060"/>
    <s v="R1"/>
    <s v="10-60"/>
    <x v="0"/>
    <x v="1"/>
    <n v="10514"/>
    <x v="1"/>
  </r>
  <r>
    <s v="14145623193"/>
    <s v="25178INV01AP"/>
    <s v="FA"/>
    <s v="R4"/>
    <d v="2025-06-27T00:00:00"/>
    <s v=""/>
    <s v="3106"/>
    <x v="0"/>
    <s v="10469"/>
    <s v="0"/>
    <n v="-5"/>
    <s v=""/>
    <n v="-5"/>
    <s v="USD"/>
    <s v="O1"/>
    <s v="USMO6561326160"/>
    <s v="1414562319310469"/>
    <s v=""/>
    <s v="BATCH_ID"/>
    <d v="2025-06-27T00:00:00"/>
    <d v="2025-06-30T00:00:00"/>
    <n v="0"/>
    <s v=""/>
    <s v=""/>
    <s v="3101642007"/>
    <s v="200012431561"/>
    <s v="0010"/>
    <s v="0060"/>
    <s v="R1"/>
    <s v="10-60"/>
    <x v="0"/>
    <x v="0"/>
    <n v="10469"/>
    <x v="2"/>
  </r>
  <r>
    <s v="14145623199"/>
    <s v="25178INV01AP"/>
    <s v="FA"/>
    <s v="R4"/>
    <d v="2025-06-27T00:00:00"/>
    <s v=""/>
    <s v="3106"/>
    <x v="0"/>
    <s v="10719"/>
    <s v="0"/>
    <n v="-5"/>
    <s v=""/>
    <n v="-5"/>
    <s v="USD"/>
    <s v="O1"/>
    <s v="USMO6568083851"/>
    <s v="1414562319910719"/>
    <s v=""/>
    <s v="BATCH_ID"/>
    <d v="2025-06-27T00:00:00"/>
    <d v="2025-06-30T00:00:00"/>
    <n v="0"/>
    <s v=""/>
    <s v=""/>
    <s v="3101589693"/>
    <s v="200012428633"/>
    <s v="0010"/>
    <s v="0060"/>
    <s v="R1"/>
    <s v="10-60"/>
    <x v="0"/>
    <x v="0"/>
    <n v="10719"/>
    <x v="0"/>
  </r>
  <r>
    <s v="14145623214"/>
    <s v="25178INV01AP"/>
    <s v="FA"/>
    <s v="R4"/>
    <d v="2025-06-27T00:00:00"/>
    <s v=""/>
    <s v="3106"/>
    <x v="0"/>
    <s v="10719"/>
    <s v="0"/>
    <n v="-5"/>
    <s v=""/>
    <n v="-5"/>
    <s v="USD"/>
    <s v="O1"/>
    <s v="USMO6560520360"/>
    <s v="1414562321410719"/>
    <s v=""/>
    <s v="BATCH_ID"/>
    <d v="2025-06-27T00:00:00"/>
    <d v="2025-06-30T00:00:00"/>
    <n v="0"/>
    <s v=""/>
    <s v=""/>
    <s v="3101583318"/>
    <s v="200012411746"/>
    <s v="0010"/>
    <s v="0060"/>
    <s v="R1"/>
    <s v="10-60"/>
    <x v="0"/>
    <x v="0"/>
    <n v="10719"/>
    <x v="0"/>
  </r>
  <r>
    <s v="14145623293"/>
    <s v="25178INV01AP"/>
    <s v="FA"/>
    <s v="R4"/>
    <d v="2025-06-27T00:00:00"/>
    <s v=""/>
    <s v="3106"/>
    <x v="0"/>
    <s v="10719"/>
    <s v="0"/>
    <n v="-5"/>
    <s v=""/>
    <n v="-5"/>
    <s v="USD"/>
    <s v="O1"/>
    <s v="USMO6560519550"/>
    <s v="1414562329310719"/>
    <s v=""/>
    <s v="BATCH_ID"/>
    <d v="2025-06-27T00:00:00"/>
    <d v="2025-06-30T00:00:00"/>
    <n v="0"/>
    <s v=""/>
    <s v=""/>
    <s v="3101605773"/>
    <s v="200014157792"/>
    <s v="0010"/>
    <s v="0060"/>
    <s v="R1"/>
    <s v="10-60"/>
    <x v="0"/>
    <x v="0"/>
    <n v="10719"/>
    <x v="0"/>
  </r>
  <r>
    <s v="14145623310"/>
    <s v="25178INV01AP"/>
    <s v="FA"/>
    <s v="R4"/>
    <d v="2025-06-27T00:00:00"/>
    <s v=""/>
    <s v="3106"/>
    <x v="0"/>
    <s v="10719"/>
    <s v="0"/>
    <n v="-5"/>
    <s v=""/>
    <n v="-5"/>
    <s v="USD"/>
    <s v="O1"/>
    <s v="USMO6560520740"/>
    <s v="1414562331010719"/>
    <s v=""/>
    <s v="BATCH_ID"/>
    <d v="2025-06-27T00:00:00"/>
    <d v="2025-06-30T00:00:00"/>
    <n v="0"/>
    <s v=""/>
    <s v=""/>
    <s v="3101663114"/>
    <s v="200014144147"/>
    <s v="0010"/>
    <s v="0060"/>
    <s v="R1"/>
    <s v="10-60"/>
    <x v="0"/>
    <x v="0"/>
    <n v="10719"/>
    <x v="0"/>
  </r>
  <r>
    <s v="14145623320"/>
    <s v="25178INV01AP"/>
    <s v="FA"/>
    <s v="R4"/>
    <d v="2025-06-27T00:00:00"/>
    <s v=""/>
    <s v="3106"/>
    <x v="1"/>
    <s v="10514"/>
    <s v="0"/>
    <n v="-5"/>
    <s v=""/>
    <n v="-5"/>
    <s v="USD"/>
    <s v="O1"/>
    <s v="USMO6561325800"/>
    <s v="1414562332010514"/>
    <s v=""/>
    <s v="BATCH_ID"/>
    <d v="2025-06-27T00:00:00"/>
    <d v="2025-06-30T00:00:00"/>
    <n v="0"/>
    <s v=""/>
    <s v=""/>
    <s v="3101556365"/>
    <s v="200014158634"/>
    <s v="0010"/>
    <s v="0060"/>
    <s v="R1"/>
    <s v="10-60"/>
    <x v="0"/>
    <x v="1"/>
    <n v="10514"/>
    <x v="1"/>
  </r>
  <r>
    <s v="14145623320"/>
    <s v="25178INV01AP"/>
    <s v="FA"/>
    <s v="R4"/>
    <d v="2025-06-27T00:00:00"/>
    <s v=""/>
    <s v="3106"/>
    <x v="0"/>
    <s v="10469"/>
    <s v="0"/>
    <n v="-5"/>
    <s v=""/>
    <n v="-5"/>
    <s v="USD"/>
    <s v="O1"/>
    <s v="USMO6561325800"/>
    <s v="1414562332010469"/>
    <s v=""/>
    <s v="BATCH_ID"/>
    <d v="2025-06-27T00:00:00"/>
    <d v="2025-06-30T00:00:00"/>
    <n v="0"/>
    <s v=""/>
    <s v=""/>
    <s v="3101556555"/>
    <s v="200014158634"/>
    <s v="0010"/>
    <s v="0060"/>
    <s v="R1"/>
    <s v="10-60"/>
    <x v="0"/>
    <x v="0"/>
    <n v="10469"/>
    <x v="2"/>
  </r>
  <r>
    <s v="14145623346"/>
    <s v="25178INV01AP"/>
    <s v="FA"/>
    <s v="R4"/>
    <d v="2025-06-27T00:00:00"/>
    <s v=""/>
    <s v="3106"/>
    <x v="0"/>
    <s v="10719"/>
    <s v="0"/>
    <n v="-5"/>
    <s v=""/>
    <n v="-5"/>
    <s v="USD"/>
    <s v="O1"/>
    <s v="USMO6574094921"/>
    <s v="1414562334610719"/>
    <s v=""/>
    <s v="BATCH_ID"/>
    <d v="2025-06-27T00:00:00"/>
    <d v="2025-06-30T00:00:00"/>
    <n v="0"/>
    <s v=""/>
    <s v=""/>
    <s v="3101570094"/>
    <s v="200014165670"/>
    <s v="0010"/>
    <s v="0060"/>
    <s v="R1"/>
    <s v="10-60"/>
    <x v="0"/>
    <x v="0"/>
    <n v="10719"/>
    <x v="0"/>
  </r>
  <r>
    <s v="14240619303"/>
    <s v="25154INV01AC"/>
    <s v="FA"/>
    <s v="R4"/>
    <d v="2025-06-03T00:00:00"/>
    <s v=""/>
    <s v="3106"/>
    <x v="0"/>
    <s v="10719"/>
    <s v="0"/>
    <n v="-5"/>
    <s v=""/>
    <n v="-5"/>
    <s v="USD"/>
    <s v="O1"/>
    <s v="USMO6396686801"/>
    <s v="1424061930310719"/>
    <s v=""/>
    <s v="BATCH_ID"/>
    <d v="2025-06-03T00:00:00"/>
    <d v="2025-06-04T00:00:00"/>
    <n v="0"/>
    <s v=""/>
    <s v=""/>
    <s v="3101485766"/>
    <s v="200012419608"/>
    <s v="0010"/>
    <s v="0060"/>
    <s v="R1"/>
    <s v="10-60"/>
    <x v="0"/>
    <x v="0"/>
    <n v="10719"/>
    <x v="0"/>
  </r>
  <r>
    <s v="14240619316"/>
    <s v="25154INV01AC"/>
    <s v="FA"/>
    <s v="R4"/>
    <d v="2025-06-03T00:00:00"/>
    <s v=""/>
    <s v="3106"/>
    <x v="0"/>
    <s v="10719"/>
    <s v="0"/>
    <n v="-5"/>
    <s v=""/>
    <n v="-5"/>
    <s v="USD"/>
    <s v="O1"/>
    <s v="USMO6390191711"/>
    <s v="1424061931610719"/>
    <s v=""/>
    <s v="BATCH_ID"/>
    <d v="2025-06-03T00:00:00"/>
    <d v="2025-06-04T00:00:00"/>
    <n v="0"/>
    <s v=""/>
    <s v=""/>
    <s v="3101544434"/>
    <s v="200012425456"/>
    <s v="0010"/>
    <s v="0060"/>
    <s v="R1"/>
    <s v="10-60"/>
    <x v="0"/>
    <x v="0"/>
    <n v="10719"/>
    <x v="0"/>
  </r>
  <r>
    <s v="14240619339"/>
    <s v="25154INV01AC"/>
    <s v="FA"/>
    <s v="R4"/>
    <d v="2025-06-03T00:00:00"/>
    <s v=""/>
    <s v="3106"/>
    <x v="0"/>
    <s v="10719"/>
    <s v="0"/>
    <n v="-8.6300000000000008"/>
    <s v=""/>
    <n v="-8.6300000000000008"/>
    <s v="USD"/>
    <s v="O1"/>
    <s v="USMO6390195491"/>
    <s v="1424061933910719"/>
    <s v=""/>
    <s v="BATCH_ID"/>
    <d v="2025-06-03T00:00:00"/>
    <d v="2025-06-04T00:00:00"/>
    <n v="0"/>
    <s v=""/>
    <s v=""/>
    <s v="3101646385"/>
    <s v="200012511925"/>
    <s v="0010"/>
    <s v="0060"/>
    <s v="R1"/>
    <s v="10-60"/>
    <x v="0"/>
    <x v="0"/>
    <n v="10719"/>
    <x v="0"/>
  </r>
  <r>
    <s v="14240619348"/>
    <s v="25154INV01AC"/>
    <s v="FA"/>
    <s v="R4"/>
    <d v="2025-06-03T00:00:00"/>
    <s v=""/>
    <s v="3106"/>
    <x v="0"/>
    <s v="10719"/>
    <s v="0"/>
    <n v="-5"/>
    <s v=""/>
    <n v="-5"/>
    <s v="USD"/>
    <s v="O1"/>
    <s v="USMO6571471421"/>
    <s v="1424061934810719"/>
    <s v=""/>
    <s v="BATCH_ID"/>
    <d v="2025-06-03T00:00:00"/>
    <d v="2025-06-04T00:00:00"/>
    <n v="0"/>
    <s v=""/>
    <s v=""/>
    <s v="3101564513"/>
    <s v="200012455016"/>
    <s v="0010"/>
    <s v="0060"/>
    <s v="R1"/>
    <s v="10-60"/>
    <x v="0"/>
    <x v="0"/>
    <n v="10719"/>
    <x v="0"/>
  </r>
  <r>
    <s v="14240619359"/>
    <s v="25154INV01AC"/>
    <s v="FA"/>
    <s v="R4"/>
    <d v="2025-06-03T00:00:00"/>
    <s v=""/>
    <s v="3106"/>
    <x v="0"/>
    <s v="10719"/>
    <s v="0"/>
    <n v="-5"/>
    <s v=""/>
    <n v="-5"/>
    <s v="USD"/>
    <s v="O1"/>
    <s v="USMO6307739131"/>
    <s v="1424061935910719"/>
    <s v=""/>
    <s v="BATCH_ID"/>
    <d v="2025-06-03T00:00:00"/>
    <d v="2025-06-04T00:00:00"/>
    <n v="0"/>
    <s v=""/>
    <s v=""/>
    <s v="3101592025"/>
    <s v="200012505422"/>
    <s v="0010"/>
    <s v="0060"/>
    <s v="R1"/>
    <s v="10-60"/>
    <x v="0"/>
    <x v="0"/>
    <n v="10719"/>
    <x v="0"/>
  </r>
  <r>
    <s v="14240619363"/>
    <s v="25154INV01AC"/>
    <s v="FA"/>
    <s v="R4"/>
    <d v="2025-06-03T00:00:00"/>
    <s v=""/>
    <s v="3106"/>
    <x v="0"/>
    <s v="10719"/>
    <s v="0"/>
    <n v="-5"/>
    <s v=""/>
    <n v="-5"/>
    <s v="USD"/>
    <s v="O1"/>
    <s v="USMO6307720230"/>
    <s v="1424061936310719"/>
    <s v=""/>
    <s v="BATCH_ID"/>
    <d v="2025-06-03T00:00:00"/>
    <d v="2025-06-04T00:00:00"/>
    <n v="0"/>
    <s v=""/>
    <s v=""/>
    <s v="3101589166"/>
    <s v="200012406654"/>
    <s v="0010"/>
    <s v="0060"/>
    <s v="R1"/>
    <s v="10-60"/>
    <x v="0"/>
    <x v="0"/>
    <n v="10719"/>
    <x v="0"/>
  </r>
  <r>
    <s v="14240619366"/>
    <s v="25154INV01AC"/>
    <s v="FA"/>
    <s v="R4"/>
    <d v="2025-06-03T00:00:00"/>
    <s v=""/>
    <s v="3106"/>
    <x v="0"/>
    <s v="10719"/>
    <s v="0"/>
    <n v="-5"/>
    <s v=""/>
    <n v="-5"/>
    <s v="USD"/>
    <s v="O1"/>
    <s v="USMO6396682541"/>
    <s v="1424061936610719"/>
    <s v=""/>
    <s v="BATCH_ID"/>
    <d v="2025-06-03T00:00:00"/>
    <d v="2025-06-04T00:00:00"/>
    <n v="0"/>
    <s v=""/>
    <s v=""/>
    <s v="3101651047"/>
    <s v="200012439416"/>
    <s v="0010"/>
    <s v="0060"/>
    <s v="R1"/>
    <s v="10-60"/>
    <x v="0"/>
    <x v="0"/>
    <n v="10719"/>
    <x v="0"/>
  </r>
  <r>
    <s v="14240619438"/>
    <s v="25154INV01AC"/>
    <s v="FA"/>
    <s v="R4"/>
    <d v="2025-06-03T00:00:00"/>
    <s v=""/>
    <s v="3106"/>
    <x v="0"/>
    <s v="10719"/>
    <s v="0"/>
    <n v="-5"/>
    <s v=""/>
    <n v="-5"/>
    <s v="USD"/>
    <s v="O1"/>
    <s v="USMO6307721070"/>
    <s v="1424061943810719"/>
    <s v=""/>
    <s v="BATCH_ID"/>
    <d v="2025-06-03T00:00:00"/>
    <d v="2025-06-04T00:00:00"/>
    <n v="0"/>
    <s v=""/>
    <s v=""/>
    <s v="3102157249"/>
    <s v="200015609056"/>
    <s v="0010"/>
    <s v="0060"/>
    <s v="R1"/>
    <s v="10-60"/>
    <x v="0"/>
    <x v="0"/>
    <n v="10719"/>
    <x v="0"/>
  </r>
  <r>
    <s v="14240619498"/>
    <s v="25155COCH1AC"/>
    <s v="FA"/>
    <s v="R4"/>
    <d v="2025-06-04T00:00:00"/>
    <s v=""/>
    <s v="3106"/>
    <x v="0"/>
    <s v="10719"/>
    <s v="0"/>
    <n v="-5"/>
    <s v=""/>
    <n v="-5"/>
    <s v="USD"/>
    <s v="O1"/>
    <s v="USMO6560596630"/>
    <s v="1424061949810719"/>
    <s v=""/>
    <s v="FF_MD_07"/>
    <d v="2025-06-04T00:00:00"/>
    <d v="2025-06-05T00:00:00"/>
    <n v="0"/>
    <s v=""/>
    <s v=""/>
    <s v="3101594101"/>
    <s v="200014384859"/>
    <s v="0010"/>
    <s v="0060"/>
    <s v="C1"/>
    <s v="10-60"/>
    <x v="0"/>
    <x v="0"/>
    <n v="10719"/>
    <x v="0"/>
  </r>
  <r>
    <s v="14240621255"/>
    <s v="25155INV01AV"/>
    <s v="FA"/>
    <s v="R4"/>
    <d v="2025-06-04T00:00:00"/>
    <s v="52000471593"/>
    <s v="3106"/>
    <x v="1"/>
    <s v="10514"/>
    <s v="0"/>
    <n v="-5"/>
    <s v=""/>
    <n v="-5"/>
    <s v="USD"/>
    <s v="O1"/>
    <s v="USMO6561321300"/>
    <s v="1424062125510514"/>
    <s v=""/>
    <s v="BATCH_ID"/>
    <d v="2025-06-04T00:00:00"/>
    <d v="2025-06-05T00:00:00"/>
    <n v="0"/>
    <s v=""/>
    <s v=""/>
    <s v="3102281314"/>
    <s v="200016223535"/>
    <s v="0010"/>
    <s v="0060"/>
    <s v="C1"/>
    <s v="10-60"/>
    <x v="0"/>
    <x v="1"/>
    <n v="10514"/>
    <x v="1"/>
  </r>
  <r>
    <s v="14240622070"/>
    <s v="25160INV01A9"/>
    <s v="FA"/>
    <s v="R4"/>
    <d v="2025-06-09T00:00:00"/>
    <s v=""/>
    <s v="3106"/>
    <x v="0"/>
    <s v="10719"/>
    <s v="0"/>
    <n v="-5"/>
    <s v=""/>
    <n v="-5"/>
    <s v="USD"/>
    <s v="O1"/>
    <s v="USMO6570590300"/>
    <s v="1424062207010719"/>
    <s v=""/>
    <s v="BATCH_ID"/>
    <d v="2025-06-09T00:00:00"/>
    <d v="2025-06-10T00:00:00"/>
    <n v="0"/>
    <s v=""/>
    <s v=""/>
    <s v="3101558250"/>
    <s v="200011794712"/>
    <s v="0010"/>
    <s v="0060"/>
    <s v="R1"/>
    <s v="10-60"/>
    <x v="0"/>
    <x v="0"/>
    <n v="10719"/>
    <x v="0"/>
  </r>
  <r>
    <s v="14240622326"/>
    <s v="25160INV01A9"/>
    <s v="FA"/>
    <s v="R4"/>
    <d v="2025-06-09T00:00:00"/>
    <s v=""/>
    <s v="3106"/>
    <x v="0"/>
    <s v="10719"/>
    <s v="0"/>
    <n v="-5"/>
    <s v=""/>
    <n v="-5"/>
    <s v="USD"/>
    <s v="O1"/>
    <s v="USMO6570593690"/>
    <s v="1424062232610719"/>
    <s v=""/>
    <s v="BATCH_ID"/>
    <d v="2025-06-09T00:00:00"/>
    <d v="2025-06-10T00:00:00"/>
    <n v="0"/>
    <s v=""/>
    <s v=""/>
    <s v="3101594727"/>
    <s v="200013342056"/>
    <s v="0010"/>
    <s v="0060"/>
    <s v="R1"/>
    <s v="10-60"/>
    <x v="0"/>
    <x v="0"/>
    <n v="10719"/>
    <x v="0"/>
  </r>
  <r>
    <s v="14240622418"/>
    <s v="25160INV01A9"/>
    <s v="FA"/>
    <s v="R4"/>
    <d v="2025-06-09T00:00:00"/>
    <s v=""/>
    <s v="3106"/>
    <x v="0"/>
    <s v="10719"/>
    <s v="0"/>
    <n v="-11.31"/>
    <s v=""/>
    <n v="-11.31"/>
    <s v="USD"/>
    <s v="O1"/>
    <s v="USMO6560511210"/>
    <s v="1424062241810719"/>
    <s v=""/>
    <s v="BATCH_ID"/>
    <d v="2025-06-09T00:00:00"/>
    <d v="2025-06-10T00:00:00"/>
    <n v="0"/>
    <s v=""/>
    <s v=""/>
    <s v="3102014858"/>
    <s v="200014919191"/>
    <s v="0010"/>
    <s v="0060"/>
    <s v="R1"/>
    <s v="10-60"/>
    <x v="0"/>
    <x v="0"/>
    <n v="10719"/>
    <x v="0"/>
  </r>
  <r>
    <s v="14240624537"/>
    <s v="25161INV01AL"/>
    <s v="FA"/>
    <s v="R4"/>
    <d v="2025-06-10T00:00:00"/>
    <s v=""/>
    <s v="3106"/>
    <x v="0"/>
    <s v="10469"/>
    <s v="0"/>
    <n v="-5"/>
    <s v=""/>
    <n v="-5"/>
    <s v="USD"/>
    <s v="O1"/>
    <s v="USMO6561319190"/>
    <s v="1424062453710469"/>
    <s v=""/>
    <s v="BATCH_ID"/>
    <d v="2025-06-10T00:00:00"/>
    <d v="2025-06-11T00:00:00"/>
    <n v="0"/>
    <s v=""/>
    <s v=""/>
    <s v="3101500460"/>
    <s v="200010916993"/>
    <s v="0010"/>
    <s v="0060"/>
    <s v="R1"/>
    <s v="10-60"/>
    <x v="0"/>
    <x v="0"/>
    <n v="10469"/>
    <x v="2"/>
  </r>
  <r>
    <s v="14240624537"/>
    <s v="25161INV01AL"/>
    <s v="FA"/>
    <s v="R4"/>
    <d v="2025-06-10T00:00:00"/>
    <s v=""/>
    <s v="3106"/>
    <x v="1"/>
    <s v="10514"/>
    <s v="0"/>
    <n v="-5"/>
    <s v=""/>
    <n v="-5"/>
    <s v="USD"/>
    <s v="O1"/>
    <s v="USMO6561319190"/>
    <s v="1424062453710514"/>
    <s v=""/>
    <s v="BATCH_ID"/>
    <d v="2025-06-10T00:00:00"/>
    <d v="2025-06-11T00:00:00"/>
    <n v="0"/>
    <s v=""/>
    <s v=""/>
    <s v="3101500362"/>
    <s v="200010916993"/>
    <s v="0010"/>
    <s v="0060"/>
    <s v="R1"/>
    <s v="10-60"/>
    <x v="0"/>
    <x v="1"/>
    <n v="10514"/>
    <x v="1"/>
  </r>
  <r>
    <s v="14240624574"/>
    <s v="25161INV01BL"/>
    <s v="FA"/>
    <s v="R4"/>
    <d v="2025-06-10T00:00:00"/>
    <s v=""/>
    <s v="3106"/>
    <x v="1"/>
    <s v="10514"/>
    <s v="0"/>
    <n v="-5"/>
    <s v=""/>
    <n v="-5"/>
    <s v="USD"/>
    <s v="O1"/>
    <s v="USMO6561330170"/>
    <s v="1424062457410514"/>
    <s v=""/>
    <s v="BATCH_ID"/>
    <d v="2025-06-10T00:00:00"/>
    <d v="2025-06-11T00:00:00"/>
    <n v="0"/>
    <s v=""/>
    <s v=""/>
    <s v="3101663077"/>
    <s v="200011374804"/>
    <s v="0010"/>
    <s v="0060"/>
    <s v="C1"/>
    <s v="10-60"/>
    <x v="0"/>
    <x v="1"/>
    <n v="10514"/>
    <x v="1"/>
  </r>
  <r>
    <s v="14240624574"/>
    <s v="25161INV01BL"/>
    <s v="FA"/>
    <s v="R4"/>
    <d v="2025-06-10T00:00:00"/>
    <s v=""/>
    <s v="3106"/>
    <x v="0"/>
    <s v="10469"/>
    <s v="0"/>
    <n v="-5"/>
    <s v=""/>
    <n v="-5"/>
    <s v="USD"/>
    <s v="O1"/>
    <s v="USMO6561330170"/>
    <s v="1424062457410469"/>
    <s v=""/>
    <s v="BATCH_ID"/>
    <d v="2025-06-10T00:00:00"/>
    <d v="2025-06-11T00:00:00"/>
    <n v="0"/>
    <s v=""/>
    <s v=""/>
    <s v="3101662883"/>
    <s v="200011374804"/>
    <s v="0010"/>
    <s v="0060"/>
    <s v="C1"/>
    <s v="10-60"/>
    <x v="0"/>
    <x v="0"/>
    <n v="10469"/>
    <x v="2"/>
  </r>
  <r>
    <s v="14240624868"/>
    <s v="25161INV01AL"/>
    <s v="FA"/>
    <s v="R4"/>
    <d v="2025-06-10T00:00:00"/>
    <s v=""/>
    <s v="3106"/>
    <x v="0"/>
    <s v="10719"/>
    <s v="0"/>
    <n v="-5"/>
    <s v=""/>
    <n v="-5"/>
    <s v="USD"/>
    <s v="O1"/>
    <s v="USMO6560516160"/>
    <s v="1424062486810719"/>
    <s v=""/>
    <s v="BATCH_ID"/>
    <d v="2025-06-10T00:00:00"/>
    <d v="2025-06-11T00:00:00"/>
    <n v="0"/>
    <s v=""/>
    <s v=""/>
    <s v="3101729801"/>
    <s v="200012226383"/>
    <s v="0010"/>
    <s v="0060"/>
    <s v="R1"/>
    <s v="10-60"/>
    <x v="0"/>
    <x v="0"/>
    <n v="10719"/>
    <x v="0"/>
  </r>
  <r>
    <s v="14240624945"/>
    <s v="25161INV01AL"/>
    <s v="FA"/>
    <s v="R4"/>
    <d v="2025-06-10T00:00:00"/>
    <s v=""/>
    <s v="3106"/>
    <x v="0"/>
    <s v="10469"/>
    <s v="0"/>
    <n v="-5"/>
    <s v=""/>
    <n v="-5"/>
    <s v="USD"/>
    <s v="O1"/>
    <s v="USMO6561324270"/>
    <s v="1424062494510469"/>
    <s v=""/>
    <s v="BATCH_ID"/>
    <d v="2025-06-10T00:00:00"/>
    <d v="2025-06-11T00:00:00"/>
    <n v="0"/>
    <s v=""/>
    <s v=""/>
    <s v="3101624062"/>
    <s v="200013136599"/>
    <s v="0010"/>
    <s v="0060"/>
    <s v="R1"/>
    <s v="10-60"/>
    <x v="0"/>
    <x v="0"/>
    <n v="10469"/>
    <x v="2"/>
  </r>
  <r>
    <s v="14240624945"/>
    <s v="25161INV01AL"/>
    <s v="FA"/>
    <s v="R4"/>
    <d v="2025-06-10T00:00:00"/>
    <s v=""/>
    <s v="3106"/>
    <x v="1"/>
    <s v="10514"/>
    <s v="0"/>
    <n v="-5"/>
    <s v=""/>
    <n v="-5"/>
    <s v="USD"/>
    <s v="O1"/>
    <s v="USMO6561324270"/>
    <s v="1424062494510514"/>
    <s v=""/>
    <s v="BATCH_ID"/>
    <d v="2025-06-10T00:00:00"/>
    <d v="2025-06-11T00:00:00"/>
    <n v="0"/>
    <s v=""/>
    <s v=""/>
    <s v="3101623870"/>
    <s v="200013136599"/>
    <s v="0010"/>
    <s v="0060"/>
    <s v="R1"/>
    <s v="10-60"/>
    <x v="0"/>
    <x v="1"/>
    <n v="10514"/>
    <x v="1"/>
  </r>
  <r>
    <s v="14240625012"/>
    <s v="25161INV01AL"/>
    <s v="FA"/>
    <s v="R4"/>
    <d v="2025-06-10T00:00:00"/>
    <s v=""/>
    <s v="3106"/>
    <x v="0"/>
    <s v="10719"/>
    <s v="0"/>
    <n v="-8.98"/>
    <s v=""/>
    <n v="-8.98"/>
    <s v="USD"/>
    <s v="O1"/>
    <s v="USMO6570592530"/>
    <s v="1424062501210719"/>
    <s v=""/>
    <s v="BATCH_ID"/>
    <d v="2025-06-10T00:00:00"/>
    <d v="2025-06-11T00:00:00"/>
    <n v="0"/>
    <s v=""/>
    <s v=""/>
    <s v="3101630984"/>
    <s v="200013131806"/>
    <s v="0010"/>
    <s v="0060"/>
    <s v="R1"/>
    <s v="10-60"/>
    <x v="0"/>
    <x v="0"/>
    <n v="10719"/>
    <x v="0"/>
  </r>
  <r>
    <s v="14240625087"/>
    <s v="25161INV01BL"/>
    <s v="FA"/>
    <s v="R4"/>
    <d v="2025-06-10T00:00:00"/>
    <s v=""/>
    <s v="3106"/>
    <x v="0"/>
    <s v="10719"/>
    <s v="0"/>
    <n v="-5"/>
    <s v=""/>
    <n v="-5"/>
    <s v="USD"/>
    <s v="O1"/>
    <s v="USMO6570592260"/>
    <s v="1424062508710719"/>
    <s v=""/>
    <s v="BATCH_ID"/>
    <d v="2025-06-10T00:00:00"/>
    <d v="2025-06-11T00:00:00"/>
    <n v="0"/>
    <s v=""/>
    <s v=""/>
    <s v="3101593004"/>
    <s v="200014071316"/>
    <s v="0010"/>
    <s v="0060"/>
    <s v="R1"/>
    <s v="10-60"/>
    <x v="0"/>
    <x v="0"/>
    <n v="10719"/>
    <x v="0"/>
  </r>
  <r>
    <s v="14240625156"/>
    <s v="25161INV01AL"/>
    <s v="FA"/>
    <s v="R4"/>
    <d v="2025-06-10T00:00:00"/>
    <s v=""/>
    <s v="3106"/>
    <x v="0"/>
    <s v="10469"/>
    <s v="0"/>
    <n v="-5"/>
    <s v=""/>
    <n v="-5"/>
    <s v="USD"/>
    <s v="O1"/>
    <s v="USMO6561316130"/>
    <s v="1424062515610469"/>
    <s v=""/>
    <s v="BATCH_ID"/>
    <d v="2025-06-10T00:00:00"/>
    <d v="2025-06-11T00:00:00"/>
    <n v="0"/>
    <s v=""/>
    <s v=""/>
    <s v="3101615125"/>
    <s v="200013957499"/>
    <s v="0010"/>
    <s v="0060"/>
    <s v="C1"/>
    <s v="10-60"/>
    <x v="0"/>
    <x v="0"/>
    <n v="10469"/>
    <x v="2"/>
  </r>
  <r>
    <s v="14240625156"/>
    <s v="25161INV01AL"/>
    <s v="FA"/>
    <s v="R4"/>
    <d v="2025-06-10T00:00:00"/>
    <s v=""/>
    <s v="3106"/>
    <x v="1"/>
    <s v="10514"/>
    <s v="0"/>
    <n v="-5"/>
    <s v=""/>
    <n v="-5"/>
    <s v="USD"/>
    <s v="O1"/>
    <s v="USMO6561316130"/>
    <s v="1424062515610514"/>
    <s v=""/>
    <s v="BATCH_ID"/>
    <d v="2025-06-10T00:00:00"/>
    <d v="2025-06-11T00:00:00"/>
    <n v="0"/>
    <s v=""/>
    <s v=""/>
    <s v="3101615314"/>
    <s v="200013957499"/>
    <s v="0010"/>
    <s v="0060"/>
    <s v="C1"/>
    <s v="10-60"/>
    <x v="0"/>
    <x v="1"/>
    <n v="10514"/>
    <x v="1"/>
  </r>
  <r>
    <s v="14240625397"/>
    <s v="25161INV01BL"/>
    <s v="FA"/>
    <s v="R4"/>
    <d v="2025-06-10T00:00:00"/>
    <s v=""/>
    <s v="3106"/>
    <x v="0"/>
    <s v="10469"/>
    <s v="0"/>
    <n v="-5"/>
    <s v=""/>
    <n v="-5"/>
    <s v="USD"/>
    <s v="O1"/>
    <s v="USMO6561318300"/>
    <s v="1424062539710469"/>
    <s v=""/>
    <s v="BATCH_ID"/>
    <d v="2025-06-10T00:00:00"/>
    <d v="2025-06-11T00:00:00"/>
    <n v="0"/>
    <s v=""/>
    <s v=""/>
    <s v="3102155769"/>
    <s v="200015600568"/>
    <s v="0010"/>
    <s v="0060"/>
    <s v="R1"/>
    <s v="10-60"/>
    <x v="0"/>
    <x v="0"/>
    <n v="10469"/>
    <x v="2"/>
  </r>
  <r>
    <s v="14240625397"/>
    <s v="25161INV01BL"/>
    <s v="FA"/>
    <s v="R4"/>
    <d v="2025-06-10T00:00:00"/>
    <s v=""/>
    <s v="3106"/>
    <x v="1"/>
    <s v="10514"/>
    <s v="0"/>
    <n v="-5"/>
    <s v=""/>
    <n v="-5"/>
    <s v="USD"/>
    <s v="O1"/>
    <s v="USMO6561318300"/>
    <s v="1424062539710514"/>
    <s v=""/>
    <s v="BATCH_ID"/>
    <d v="2025-06-10T00:00:00"/>
    <d v="2025-06-11T00:00:00"/>
    <n v="0"/>
    <s v=""/>
    <s v=""/>
    <s v="3102155770"/>
    <s v="200015600568"/>
    <s v="0010"/>
    <s v="0060"/>
    <s v="R1"/>
    <s v="10-60"/>
    <x v="0"/>
    <x v="1"/>
    <n v="10514"/>
    <x v="1"/>
  </r>
  <r>
    <s v="14240625540"/>
    <s v="25161INV01BL"/>
    <s v="FA"/>
    <s v="R4"/>
    <d v="2025-06-10T00:00:00"/>
    <s v=""/>
    <s v="3106"/>
    <x v="0"/>
    <s v="10469"/>
    <s v="0"/>
    <n v="-5"/>
    <s v=""/>
    <n v="-5"/>
    <s v="USD"/>
    <s v="O1"/>
    <s v="USMO6561324710"/>
    <s v="1424062554010469"/>
    <s v=""/>
    <s v="BATCH_ID"/>
    <d v="2025-06-10T00:00:00"/>
    <d v="2025-06-11T00:00:00"/>
    <n v="0"/>
    <s v=""/>
    <s v=""/>
    <s v="3102300388"/>
    <s v="200016319283"/>
    <s v="0010"/>
    <s v="0060"/>
    <s v="R1"/>
    <s v="10-60"/>
    <x v="0"/>
    <x v="0"/>
    <n v="10469"/>
    <x v="2"/>
  </r>
  <r>
    <s v="14240625540"/>
    <s v="25161INV01BL"/>
    <s v="FA"/>
    <s v="R4"/>
    <d v="2025-06-10T00:00:00"/>
    <s v=""/>
    <s v="3106"/>
    <x v="1"/>
    <s v="10514"/>
    <s v="0"/>
    <n v="-5"/>
    <s v=""/>
    <n v="-5"/>
    <s v="USD"/>
    <s v="O1"/>
    <s v="USMO6561324710"/>
    <s v="1424062554010514"/>
    <s v=""/>
    <s v="BATCH_ID"/>
    <d v="2025-06-10T00:00:00"/>
    <d v="2025-06-11T00:00:00"/>
    <n v="0"/>
    <s v=""/>
    <s v=""/>
    <s v="3102300389"/>
    <s v="200016319283"/>
    <s v="0010"/>
    <s v="0060"/>
    <s v="R1"/>
    <s v="10-60"/>
    <x v="0"/>
    <x v="1"/>
    <n v="10514"/>
    <x v="1"/>
  </r>
  <r>
    <s v="14240625564"/>
    <s v="25161INV01BL"/>
    <s v="FA"/>
    <s v="R4"/>
    <d v="2025-06-10T00:00:00"/>
    <s v=""/>
    <s v="3106"/>
    <x v="0"/>
    <s v="10469"/>
    <s v="0"/>
    <n v="-5"/>
    <s v=""/>
    <n v="-5"/>
    <s v="USD"/>
    <s v="O1"/>
    <s v="USMO6561326190"/>
    <s v="1424062556410469"/>
    <s v=""/>
    <s v="BATCH_ID"/>
    <d v="2025-06-10T00:00:00"/>
    <d v="2025-06-11T00:00:00"/>
    <n v="0"/>
    <s v=""/>
    <s v=""/>
    <s v="3102300492"/>
    <s v="200016320455"/>
    <s v="0010"/>
    <s v="0060"/>
    <s v="C1"/>
    <s v="10-60"/>
    <x v="0"/>
    <x v="0"/>
    <n v="10469"/>
    <x v="2"/>
  </r>
  <r>
    <s v="14240625564"/>
    <s v="25161INV01BL"/>
    <s v="FA"/>
    <s v="R4"/>
    <d v="2025-06-10T00:00:00"/>
    <s v=""/>
    <s v="3106"/>
    <x v="1"/>
    <s v="10514"/>
    <s v="0"/>
    <n v="-5"/>
    <s v=""/>
    <n v="-5"/>
    <s v="USD"/>
    <s v="O1"/>
    <s v="USMO6561326190"/>
    <s v="1424062556410514"/>
    <s v=""/>
    <s v="BATCH_ID"/>
    <d v="2025-06-10T00:00:00"/>
    <d v="2025-06-11T00:00:00"/>
    <n v="0"/>
    <s v=""/>
    <s v=""/>
    <s v="3102300498"/>
    <s v="200016320455"/>
    <s v="0010"/>
    <s v="0060"/>
    <s v="C1"/>
    <s v="10-60"/>
    <x v="0"/>
    <x v="1"/>
    <n v="10514"/>
    <x v="1"/>
  </r>
  <r>
    <s v="14240626692"/>
    <s v="25162INV01AA"/>
    <s v="FA"/>
    <s v="R4"/>
    <d v="2025-06-11T00:00:00"/>
    <s v=""/>
    <s v="3106"/>
    <x v="0"/>
    <s v="10719"/>
    <s v="0"/>
    <n v="-5"/>
    <s v=""/>
    <n v="-5"/>
    <s v="USD"/>
    <s v="O1"/>
    <s v="USMO6560514190"/>
    <s v="1424062669210719"/>
    <s v=""/>
    <s v="BATCH_ID"/>
    <d v="2025-06-11T00:00:00"/>
    <d v="2025-06-12T00:00:00"/>
    <n v="0"/>
    <s v=""/>
    <s v=""/>
    <s v="3101591315"/>
    <s v="200011057268"/>
    <s v="0010"/>
    <s v="0060"/>
    <s v="R1"/>
    <s v="10-60"/>
    <x v="0"/>
    <x v="0"/>
    <n v="10719"/>
    <x v="0"/>
  </r>
  <r>
    <s v="14240626741"/>
    <s v="25162INV01AA"/>
    <s v="FA"/>
    <s v="R4"/>
    <d v="2025-06-11T00:00:00"/>
    <s v=""/>
    <s v="3106"/>
    <x v="0"/>
    <s v="10719"/>
    <s v="0"/>
    <n v="-5"/>
    <s v=""/>
    <n v="-5"/>
    <s v="USD"/>
    <s v="O1"/>
    <s v="USMO6560514370"/>
    <s v="1424062674110719"/>
    <s v=""/>
    <s v="BATCH_ID"/>
    <d v="2025-06-11T00:00:00"/>
    <d v="2025-06-12T00:00:00"/>
    <n v="0"/>
    <s v=""/>
    <s v=""/>
    <s v="3101495386"/>
    <s v="200011057169"/>
    <s v="0010"/>
    <s v="0060"/>
    <s v="R1"/>
    <s v="10-60"/>
    <x v="0"/>
    <x v="0"/>
    <n v="10719"/>
    <x v="0"/>
  </r>
  <r>
    <s v="14240626751"/>
    <s v="25162INV01AA"/>
    <s v="FA"/>
    <s v="R4"/>
    <d v="2025-06-11T00:00:00"/>
    <s v=""/>
    <s v="3106"/>
    <x v="0"/>
    <s v="10719"/>
    <s v="0"/>
    <n v="-7.91"/>
    <s v=""/>
    <n v="-7.91"/>
    <s v="USD"/>
    <s v="O1"/>
    <s v="USMO6560514170"/>
    <s v="1424062675110719"/>
    <s v=""/>
    <s v="BATCH_ID"/>
    <d v="2025-06-11T00:00:00"/>
    <d v="2025-06-12T00:00:00"/>
    <n v="0"/>
    <s v=""/>
    <s v=""/>
    <s v="3101665065"/>
    <s v="200011056880"/>
    <s v="0010"/>
    <s v="0060"/>
    <s v="R1"/>
    <s v="10-60"/>
    <x v="0"/>
    <x v="0"/>
    <n v="10719"/>
    <x v="0"/>
  </r>
  <r>
    <s v="14240627066"/>
    <s v="25162INV01AM"/>
    <s v="FA"/>
    <s v="R4"/>
    <d v="2025-06-11T00:00:00"/>
    <s v=""/>
    <s v="3106"/>
    <x v="1"/>
    <s v="10514"/>
    <s v="0"/>
    <n v="-10.63"/>
    <s v=""/>
    <n v="-10.63"/>
    <s v="USD"/>
    <s v="O1"/>
    <s v="USMO6561328861"/>
    <s v="1424062706610514"/>
    <s v=""/>
    <s v="BATCH_ID"/>
    <d v="2025-06-11T00:00:00"/>
    <d v="2025-06-12T00:00:00"/>
    <n v="0"/>
    <s v=""/>
    <s v=""/>
    <s v="3101690161"/>
    <s v="200013576166"/>
    <s v="0010"/>
    <s v="0060"/>
    <s v="C1"/>
    <s v="10-60"/>
    <x v="0"/>
    <x v="1"/>
    <n v="10514"/>
    <x v="1"/>
  </r>
  <r>
    <s v="14240627066"/>
    <s v="25162INV01AM"/>
    <s v="FA"/>
    <s v="R4"/>
    <d v="2025-06-11T00:00:00"/>
    <s v=""/>
    <s v="3106"/>
    <x v="0"/>
    <s v="10469"/>
    <s v="0"/>
    <n v="-6.95"/>
    <s v=""/>
    <n v="-6.95"/>
    <s v="USD"/>
    <s v="O1"/>
    <s v="USMO6561328861"/>
    <s v="1424062706610469"/>
    <s v=""/>
    <s v="BATCH_ID"/>
    <d v="2025-06-11T00:00:00"/>
    <d v="2025-06-12T00:00:00"/>
    <n v="0"/>
    <s v=""/>
    <s v=""/>
    <s v="3101690241"/>
    <s v="200013576166"/>
    <s v="0010"/>
    <s v="0060"/>
    <s v="C1"/>
    <s v="10-60"/>
    <x v="0"/>
    <x v="0"/>
    <n v="10469"/>
    <x v="2"/>
  </r>
  <r>
    <s v="14240627069"/>
    <s v="25162INV01AM"/>
    <s v="FA"/>
    <s v="R4"/>
    <d v="2025-06-11T00:00:00"/>
    <s v=""/>
    <s v="3106"/>
    <x v="0"/>
    <s v="10469"/>
    <s v="0"/>
    <n v="-5"/>
    <s v=""/>
    <n v="-5"/>
    <s v="USD"/>
    <s v="O1"/>
    <s v="USMO6561325690"/>
    <s v="1424062706910469"/>
    <s v=""/>
    <s v="BATCH_ID"/>
    <d v="2025-06-11T00:00:00"/>
    <d v="2025-06-12T00:00:00"/>
    <n v="0"/>
    <s v=""/>
    <s v=""/>
    <s v="3101696529"/>
    <s v="200013576687"/>
    <s v="0010"/>
    <s v="0060"/>
    <s v="R1"/>
    <s v="10-60"/>
    <x v="0"/>
    <x v="0"/>
    <n v="10469"/>
    <x v="2"/>
  </r>
  <r>
    <s v="14240627069"/>
    <s v="25162INV01AM"/>
    <s v="FA"/>
    <s v="R4"/>
    <d v="2025-06-11T00:00:00"/>
    <s v=""/>
    <s v="3106"/>
    <x v="1"/>
    <s v="10514"/>
    <s v="0"/>
    <n v="-5"/>
    <s v=""/>
    <n v="-5"/>
    <s v="USD"/>
    <s v="O1"/>
    <s v="USMO6561325690"/>
    <s v="1424062706910514"/>
    <s v=""/>
    <s v="BATCH_ID"/>
    <d v="2025-06-11T00:00:00"/>
    <d v="2025-06-12T00:00:00"/>
    <n v="0"/>
    <s v=""/>
    <s v=""/>
    <s v="3101696609"/>
    <s v="200013576687"/>
    <s v="0010"/>
    <s v="0060"/>
    <s v="R1"/>
    <s v="10-60"/>
    <x v="0"/>
    <x v="1"/>
    <n v="10514"/>
    <x v="1"/>
  </r>
  <r>
    <s v="14240627337"/>
    <s v="25162INV01AM"/>
    <s v="FA"/>
    <s v="R4"/>
    <d v="2025-06-11T00:00:00"/>
    <s v=""/>
    <s v="3106"/>
    <x v="1"/>
    <s v="10514"/>
    <s v="0"/>
    <n v="-5"/>
    <s v=""/>
    <n v="-5"/>
    <s v="USD"/>
    <s v="O1"/>
    <s v="USMO6561323900"/>
    <s v="1424062733710514"/>
    <s v=""/>
    <s v="BATCH_ID"/>
    <d v="2025-06-11T00:00:00"/>
    <d v="2025-06-12T00:00:00"/>
    <n v="0"/>
    <s v=""/>
    <s v=""/>
    <s v="3101987447"/>
    <s v="200014782037"/>
    <s v="0010"/>
    <s v="0060"/>
    <s v="R1"/>
    <s v="10-60"/>
    <x v="0"/>
    <x v="1"/>
    <n v="10514"/>
    <x v="1"/>
  </r>
  <r>
    <s v="14240627492"/>
    <s v="25162INV01AM"/>
    <s v="FA"/>
    <s v="R4"/>
    <d v="2025-06-11T00:00:00"/>
    <s v=""/>
    <s v="3106"/>
    <x v="1"/>
    <s v="10514"/>
    <s v="0"/>
    <n v="-5"/>
    <s v=""/>
    <n v="-5"/>
    <s v="USD"/>
    <s v="O1"/>
    <s v="USMO6561323480"/>
    <s v="1424062749210514"/>
    <s v=""/>
    <s v="BATCH_ID"/>
    <d v="2025-06-11T00:00:00"/>
    <d v="2025-06-12T00:00:00"/>
    <n v="0"/>
    <s v=""/>
    <s v=""/>
    <s v="3102177030"/>
    <s v="200015704352"/>
    <s v="0010"/>
    <s v="0060"/>
    <s v="R1"/>
    <s v="10-60"/>
    <x v="0"/>
    <x v="1"/>
    <n v="10514"/>
    <x v="1"/>
  </r>
  <r>
    <s v="14240627492"/>
    <s v="25162INV01AM"/>
    <s v="FA"/>
    <s v="R4"/>
    <d v="2025-06-11T00:00:00"/>
    <s v=""/>
    <s v="3106"/>
    <x v="0"/>
    <s v="10469"/>
    <s v="0"/>
    <n v="-5"/>
    <s v=""/>
    <n v="-5"/>
    <s v="USD"/>
    <s v="O1"/>
    <s v="USMO6561323480"/>
    <s v="1424062749210469"/>
    <s v=""/>
    <s v="BATCH_ID"/>
    <d v="2025-06-11T00:00:00"/>
    <d v="2025-06-12T00:00:00"/>
    <n v="0"/>
    <s v=""/>
    <s v=""/>
    <s v="3102177029"/>
    <s v="200015704352"/>
    <s v="0010"/>
    <s v="0060"/>
    <s v="R1"/>
    <s v="10-60"/>
    <x v="0"/>
    <x v="0"/>
    <n v="10469"/>
    <x v="2"/>
  </r>
  <r>
    <s v="14240627500"/>
    <s v="25162INV01AA"/>
    <s v="FA"/>
    <s v="R4"/>
    <d v="2025-06-11T00:00:00"/>
    <s v=""/>
    <s v="3106"/>
    <x v="1"/>
    <s v="10514"/>
    <s v="0"/>
    <n v="-5"/>
    <s v=""/>
    <n v="-5"/>
    <s v="USD"/>
    <s v="O1"/>
    <s v="USMO6561396950"/>
    <s v="1424062750010514"/>
    <s v=""/>
    <s v="BATCH_ID"/>
    <d v="2025-06-11T00:00:00"/>
    <d v="2025-06-12T00:00:00"/>
    <n v="0"/>
    <s v=""/>
    <s v=""/>
    <s v="3102158608"/>
    <s v="200015615699"/>
    <s v="0010"/>
    <s v="0060"/>
    <s v="R1"/>
    <s v="10-60"/>
    <x v="0"/>
    <x v="1"/>
    <n v="10514"/>
    <x v="1"/>
  </r>
  <r>
    <s v="14240627500"/>
    <s v="25162INV01AA"/>
    <s v="FA"/>
    <s v="R4"/>
    <d v="2025-06-11T00:00:00"/>
    <s v=""/>
    <s v="3106"/>
    <x v="0"/>
    <s v="10469"/>
    <s v="0"/>
    <n v="-5"/>
    <s v=""/>
    <n v="-5"/>
    <s v="USD"/>
    <s v="O1"/>
    <s v="USMO6561396950"/>
    <s v="1424062750010469"/>
    <s v=""/>
    <s v="BATCH_ID"/>
    <d v="2025-06-11T00:00:00"/>
    <d v="2025-06-12T00:00:00"/>
    <n v="0"/>
    <s v=""/>
    <s v=""/>
    <s v="3102158607"/>
    <s v="200015615699"/>
    <s v="0010"/>
    <s v="0060"/>
    <s v="R1"/>
    <s v="10-60"/>
    <x v="0"/>
    <x v="0"/>
    <n v="10469"/>
    <x v="2"/>
  </r>
  <r>
    <s v="14240627753"/>
    <s v="25167CHCH1AD"/>
    <s v="FA"/>
    <s v="R4"/>
    <d v="2025-06-16T00:00:00"/>
    <s v=""/>
    <s v="3106"/>
    <x v="0"/>
    <s v="10719"/>
    <s v="0"/>
    <n v="-8.19"/>
    <s v=""/>
    <n v="-8.19"/>
    <s v="USD"/>
    <s v="O1"/>
    <s v="USMO6485493730"/>
    <s v="1424062775310719"/>
    <s v=""/>
    <s v="FF_MD_08"/>
    <d v="2025-06-16T00:00:00"/>
    <d v="2025-06-18T00:00:00"/>
    <n v="0"/>
    <s v=""/>
    <s v=""/>
    <s v="3101630284"/>
    <s v="200011088636"/>
    <s v="0010"/>
    <s v="0060"/>
    <s v="C1"/>
    <s v="10-60"/>
    <x v="0"/>
    <x v="0"/>
    <n v="10719"/>
    <x v="0"/>
  </r>
  <r>
    <s v="14240627783"/>
    <s v="25167CHCH1AD"/>
    <s v="FA"/>
    <s v="R4"/>
    <d v="2025-06-16T00:00:00"/>
    <s v=""/>
    <s v="3106"/>
    <x v="0"/>
    <s v="10719"/>
    <s v="0"/>
    <n v="-5"/>
    <s v=""/>
    <n v="-5"/>
    <s v="USD"/>
    <s v="O1"/>
    <s v="USMO6485493440"/>
    <s v="1424062778310719"/>
    <s v=""/>
    <s v="FF_MD_08"/>
    <d v="2025-06-16T00:00:00"/>
    <d v="2025-06-18T00:00:00"/>
    <n v="0"/>
    <s v=""/>
    <s v=""/>
    <s v="3101499553"/>
    <s v="200011656317"/>
    <s v="0010"/>
    <s v="0060"/>
    <s v="R1"/>
    <s v="10-60"/>
    <x v="0"/>
    <x v="0"/>
    <n v="10719"/>
    <x v="0"/>
  </r>
  <r>
    <s v="14240627784"/>
    <s v="25167CHCH1AD"/>
    <s v="FA"/>
    <s v="R4"/>
    <d v="2025-06-16T00:00:00"/>
    <s v=""/>
    <s v="3106"/>
    <x v="0"/>
    <s v="10719"/>
    <s v="0"/>
    <n v="-5.62"/>
    <s v=""/>
    <n v="-5.62"/>
    <s v="USD"/>
    <s v="O1"/>
    <s v="USMO6485493440"/>
    <s v="1424062778410719"/>
    <s v=""/>
    <s v="FF_MD_08"/>
    <d v="2025-06-16T00:00:00"/>
    <d v="2025-06-18T00:00:00"/>
    <n v="0"/>
    <s v=""/>
    <s v=""/>
    <s v="3101671401"/>
    <s v="200011656382"/>
    <s v="0010"/>
    <s v="0060"/>
    <s v="R1"/>
    <s v="10-60"/>
    <x v="0"/>
    <x v="0"/>
    <n v="10719"/>
    <x v="0"/>
  </r>
  <r>
    <s v="14240627791"/>
    <s v="25167CHCH1AD"/>
    <s v="FA"/>
    <s v="R4"/>
    <d v="2025-06-16T00:00:00"/>
    <s v=""/>
    <s v="3106"/>
    <x v="0"/>
    <s v="10469"/>
    <s v="0"/>
    <n v="-5"/>
    <s v=""/>
    <n v="-5"/>
    <s v="USD"/>
    <s v="O1"/>
    <s v="USMO6561312990"/>
    <s v="1424062779110469"/>
    <s v=""/>
    <s v="FF_MD_08"/>
    <d v="2025-06-16T00:00:00"/>
    <d v="2025-06-18T00:00:00"/>
    <n v="0"/>
    <s v=""/>
    <s v=""/>
    <s v="3101569767"/>
    <s v="200011969561"/>
    <s v="0010"/>
    <s v="0060"/>
    <s v="R1"/>
    <s v="10-60"/>
    <x v="0"/>
    <x v="0"/>
    <n v="10469"/>
    <x v="2"/>
  </r>
  <r>
    <s v="14240627791"/>
    <s v="25167CHCH1AD"/>
    <s v="FA"/>
    <s v="R4"/>
    <d v="2025-06-16T00:00:00"/>
    <s v=""/>
    <s v="3106"/>
    <x v="1"/>
    <s v="10514"/>
    <s v="0"/>
    <n v="-5"/>
    <s v=""/>
    <n v="-5"/>
    <s v="USD"/>
    <s v="O1"/>
    <s v="USMO6561312990"/>
    <s v="1424062779110514"/>
    <s v=""/>
    <s v="FF_MD_08"/>
    <d v="2025-06-16T00:00:00"/>
    <d v="2025-06-18T00:00:00"/>
    <n v="0"/>
    <s v=""/>
    <s v=""/>
    <s v="3101569667"/>
    <s v="200011969561"/>
    <s v="0010"/>
    <s v="0060"/>
    <s v="R1"/>
    <s v="10-60"/>
    <x v="0"/>
    <x v="1"/>
    <n v="10514"/>
    <x v="1"/>
  </r>
  <r>
    <s v="14240627798"/>
    <s v="25167CHCH1AD"/>
    <s v="FA"/>
    <s v="R4"/>
    <d v="2025-06-16T00:00:00"/>
    <s v=""/>
    <s v="3106"/>
    <x v="0"/>
    <s v="10719"/>
    <s v="0"/>
    <n v="-5"/>
    <s v=""/>
    <n v="-5"/>
    <s v="USD"/>
    <s v="O1"/>
    <s v="USMO6485497540"/>
    <s v="1424062779810719"/>
    <s v=""/>
    <s v="FF_MD_08"/>
    <d v="2025-06-16T00:00:00"/>
    <d v="2025-06-18T00:00:00"/>
    <n v="0"/>
    <s v=""/>
    <s v=""/>
    <s v="3101664850"/>
    <s v="200012072423"/>
    <s v="0010"/>
    <s v="0060"/>
    <s v="R1"/>
    <s v="10-60"/>
    <x v="0"/>
    <x v="0"/>
    <n v="10719"/>
    <x v="0"/>
  </r>
  <r>
    <s v="14240627844"/>
    <s v="25167CHCH1AD"/>
    <s v="FA"/>
    <s v="R4"/>
    <d v="2025-06-16T00:00:00"/>
    <s v=""/>
    <s v="3106"/>
    <x v="0"/>
    <s v="10719"/>
    <s v="0"/>
    <n v="-10.83"/>
    <s v=""/>
    <n v="-10.83"/>
    <s v="USD"/>
    <s v="O1"/>
    <s v="USMO6485491330"/>
    <s v="1424062784410719"/>
    <s v=""/>
    <s v="FF_MD_08"/>
    <d v="2025-06-16T00:00:00"/>
    <d v="2025-06-18T00:00:00"/>
    <n v="0"/>
    <s v=""/>
    <s v=""/>
    <s v="3101476590"/>
    <s v="200012995144"/>
    <s v="0010"/>
    <s v="0060"/>
    <s v="R1"/>
    <s v="10-60"/>
    <x v="0"/>
    <x v="0"/>
    <n v="10719"/>
    <x v="0"/>
  </r>
  <r>
    <s v="14240627845"/>
    <s v="25167CHCH1AD"/>
    <s v="FA"/>
    <s v="R4"/>
    <d v="2025-06-16T00:00:00"/>
    <s v=""/>
    <s v="3106"/>
    <x v="0"/>
    <s v="10719"/>
    <s v="0"/>
    <n v="-24.1"/>
    <s v=""/>
    <n v="-24.1"/>
    <s v="USD"/>
    <s v="O1"/>
    <s v="USMO6485493770"/>
    <s v="1424062784510719"/>
    <s v=""/>
    <s v="FF_MD_08"/>
    <d v="2025-06-16T00:00:00"/>
    <d v="2025-06-18T00:00:00"/>
    <n v="0"/>
    <s v=""/>
    <s v=""/>
    <s v="3101538512"/>
    <s v="200012995169"/>
    <s v="0010"/>
    <s v="0060"/>
    <s v="C1"/>
    <s v="10-60"/>
    <x v="0"/>
    <x v="0"/>
    <n v="10719"/>
    <x v="0"/>
  </r>
  <r>
    <s v="14240627846"/>
    <s v="25167CHCH1AD"/>
    <s v="FA"/>
    <s v="R4"/>
    <d v="2025-06-16T00:00:00"/>
    <s v=""/>
    <s v="3106"/>
    <x v="0"/>
    <s v="10719"/>
    <s v="0"/>
    <n v="-5"/>
    <s v=""/>
    <n v="-5"/>
    <s v="USD"/>
    <s v="O1"/>
    <s v="USMO6485493770"/>
    <s v="1424062784610719"/>
    <s v=""/>
    <s v="FF_MD_08"/>
    <d v="2025-06-16T00:00:00"/>
    <d v="2025-06-18T00:00:00"/>
    <n v="0"/>
    <s v=""/>
    <s v=""/>
    <s v="3101571326"/>
    <s v="200012995185"/>
    <s v="0010"/>
    <s v="0060"/>
    <s v="R1"/>
    <s v="10-60"/>
    <x v="0"/>
    <x v="0"/>
    <n v="10719"/>
    <x v="0"/>
  </r>
  <r>
    <s v="14240627848"/>
    <s v="25167CHCH1AD"/>
    <s v="FA"/>
    <s v="R4"/>
    <d v="2025-06-16T00:00:00"/>
    <s v=""/>
    <s v="3106"/>
    <x v="0"/>
    <s v="10719"/>
    <s v="0"/>
    <n v="-35.79"/>
    <s v=""/>
    <n v="-35.79"/>
    <s v="USD"/>
    <s v="O1"/>
    <s v="USMO6485493730"/>
    <s v="1424062784810719"/>
    <s v=""/>
    <s v="FF_MD_08"/>
    <d v="2025-06-16T00:00:00"/>
    <d v="2025-06-18T00:00:00"/>
    <n v="0"/>
    <s v=""/>
    <s v=""/>
    <s v="3101649326"/>
    <s v="200012995227"/>
    <s v="0010"/>
    <s v="0060"/>
    <s v="C1"/>
    <s v="10-60"/>
    <x v="0"/>
    <x v="0"/>
    <n v="10719"/>
    <x v="0"/>
  </r>
  <r>
    <s v="14240627849"/>
    <s v="25167CHCH1AD"/>
    <s v="FA"/>
    <s v="R4"/>
    <d v="2025-06-16T00:00:00"/>
    <s v=""/>
    <s v="3106"/>
    <x v="0"/>
    <s v="10719"/>
    <s v="0"/>
    <n v="-5.34"/>
    <s v=""/>
    <n v="-5.34"/>
    <s v="USD"/>
    <s v="O1"/>
    <s v="USMO6485493730"/>
    <s v="1424062784910719"/>
    <s v=""/>
    <s v="FF_MD_08"/>
    <d v="2025-06-16T00:00:00"/>
    <d v="2025-06-18T00:00:00"/>
    <n v="0"/>
    <s v=""/>
    <s v=""/>
    <s v="3101685961"/>
    <s v="200012995243"/>
    <s v="0010"/>
    <s v="0060"/>
    <s v="R1"/>
    <s v="10-60"/>
    <x v="0"/>
    <x v="0"/>
    <n v="10719"/>
    <x v="0"/>
  </r>
  <r>
    <s v="14240628439"/>
    <s v="25167INV01BL"/>
    <s v="FA"/>
    <s v="R4"/>
    <d v="2025-06-16T00:00:00"/>
    <s v=""/>
    <s v="3106"/>
    <x v="0"/>
    <s v="10719"/>
    <s v="0"/>
    <n v="-5.66"/>
    <s v=""/>
    <n v="-5.66"/>
    <s v="USD"/>
    <s v="O1"/>
    <s v="USMO6560500000"/>
    <s v="1424062843910719"/>
    <s v=""/>
    <s v="BATCH_ID"/>
    <d v="2025-06-16T00:00:00"/>
    <d v="2025-06-17T00:00:00"/>
    <n v="0"/>
    <s v=""/>
    <s v=""/>
    <s v="3101541879"/>
    <s v="200011540081"/>
    <s v="0010"/>
    <s v="0060"/>
    <s v="R1"/>
    <s v="10-60"/>
    <x v="0"/>
    <x v="0"/>
    <n v="10719"/>
    <x v="0"/>
  </r>
  <r>
    <s v="14240628517"/>
    <s v="25167INV01BL"/>
    <s v="FA"/>
    <s v="R4"/>
    <d v="2025-06-16T00:00:00"/>
    <s v=""/>
    <s v="3106"/>
    <x v="1"/>
    <s v="10514"/>
    <s v="0"/>
    <n v="-5"/>
    <s v=""/>
    <n v="-5"/>
    <s v="USD"/>
    <s v="O1"/>
    <s v="USMO6561329230"/>
    <s v="1424062851710514"/>
    <s v=""/>
    <s v="BATCH_ID"/>
    <d v="2025-06-16T00:00:00"/>
    <d v="2025-06-17T00:00:00"/>
    <n v="0"/>
    <s v=""/>
    <s v=""/>
    <s v="3101625803"/>
    <s v="200013053505"/>
    <s v="0010"/>
    <s v="0060"/>
    <s v="R1"/>
    <s v="10-60"/>
    <x v="0"/>
    <x v="1"/>
    <n v="10514"/>
    <x v="1"/>
  </r>
  <r>
    <s v="14240628517"/>
    <s v="25167INV01BL"/>
    <s v="FA"/>
    <s v="R4"/>
    <d v="2025-06-16T00:00:00"/>
    <s v=""/>
    <s v="3106"/>
    <x v="0"/>
    <s v="10469"/>
    <s v="0"/>
    <n v="-5"/>
    <s v=""/>
    <n v="-5"/>
    <s v="USD"/>
    <s v="O1"/>
    <s v="USMO6561329230"/>
    <s v="1424062851710469"/>
    <s v=""/>
    <s v="BATCH_ID"/>
    <d v="2025-06-16T00:00:00"/>
    <d v="2025-06-17T00:00:00"/>
    <n v="0"/>
    <s v=""/>
    <s v=""/>
    <s v="3101625996"/>
    <s v="200013053505"/>
    <s v="0010"/>
    <s v="0060"/>
    <s v="R1"/>
    <s v="10-60"/>
    <x v="0"/>
    <x v="0"/>
    <n v="10469"/>
    <x v="2"/>
  </r>
  <r>
    <s v="14240628649"/>
    <s v="25167INV01BL"/>
    <s v="FA"/>
    <s v="R4"/>
    <d v="2025-06-16T00:00:00"/>
    <s v=""/>
    <s v="3106"/>
    <x v="0"/>
    <s v="10469"/>
    <s v="0"/>
    <n v="-5"/>
    <s v=""/>
    <n v="-5"/>
    <s v="USD"/>
    <s v="O1"/>
    <s v="USMO6561326350"/>
    <s v="1424062864910469"/>
    <s v=""/>
    <s v="BATCH_ID"/>
    <d v="2025-06-16T00:00:00"/>
    <d v="2025-06-17T00:00:00"/>
    <n v="0"/>
    <s v=""/>
    <s v=""/>
    <s v="3101658670"/>
    <s v="200013619271"/>
    <s v="0010"/>
    <s v="0060"/>
    <s v="R1"/>
    <s v="10-60"/>
    <x v="0"/>
    <x v="0"/>
    <n v="10469"/>
    <x v="2"/>
  </r>
  <r>
    <s v="14240628649"/>
    <s v="25167INV01BL"/>
    <s v="FA"/>
    <s v="R4"/>
    <d v="2025-06-16T00:00:00"/>
    <s v=""/>
    <s v="3106"/>
    <x v="1"/>
    <s v="10514"/>
    <s v="0"/>
    <n v="-5"/>
    <s v=""/>
    <n v="-5"/>
    <s v="USD"/>
    <s v="O1"/>
    <s v="USMO6561326350"/>
    <s v="1424062864910514"/>
    <s v=""/>
    <s v="BATCH_ID"/>
    <d v="2025-06-16T00:00:00"/>
    <d v="2025-06-17T00:00:00"/>
    <n v="0"/>
    <s v=""/>
    <s v=""/>
    <s v="3101658572"/>
    <s v="200013619271"/>
    <s v="0010"/>
    <s v="0060"/>
    <s v="R1"/>
    <s v="10-60"/>
    <x v="0"/>
    <x v="1"/>
    <n v="10514"/>
    <x v="1"/>
  </r>
  <r>
    <s v="14240630519"/>
    <s v="25168INV01BC"/>
    <s v="FA"/>
    <s v="R4"/>
    <d v="2025-06-17T00:00:00"/>
    <s v=""/>
    <s v="3106"/>
    <x v="0"/>
    <s v="10469"/>
    <s v="0"/>
    <n v="-5"/>
    <s v=""/>
    <n v="-5"/>
    <s v="USD"/>
    <s v="O1"/>
    <s v="USMO6561311770"/>
    <s v="1424063051910469"/>
    <s v=""/>
    <s v="BATCH_ID"/>
    <d v="2025-06-17T00:00:00"/>
    <d v="2025-06-18T00:00:00"/>
    <n v="0"/>
    <s v=""/>
    <s v=""/>
    <s v="3101661372"/>
    <s v="200011892474"/>
    <s v="0010"/>
    <s v="0060"/>
    <s v="R1"/>
    <s v="10-60"/>
    <x v="0"/>
    <x v="0"/>
    <n v="10469"/>
    <x v="2"/>
  </r>
  <r>
    <s v="14240630519"/>
    <s v="25168INV01BC"/>
    <s v="FA"/>
    <s v="R4"/>
    <d v="2025-06-17T00:00:00"/>
    <s v=""/>
    <s v="3106"/>
    <x v="1"/>
    <s v="10514"/>
    <s v="0"/>
    <n v="-5"/>
    <s v=""/>
    <n v="-5"/>
    <s v="USD"/>
    <s v="O1"/>
    <s v="USMO6561311770"/>
    <s v="1424063051910514"/>
    <s v=""/>
    <s v="BATCH_ID"/>
    <d v="2025-06-17T00:00:00"/>
    <d v="2025-06-18T00:00:00"/>
    <n v="0"/>
    <s v=""/>
    <s v=""/>
    <s v="3101661273"/>
    <s v="200011892474"/>
    <s v="0010"/>
    <s v="0060"/>
    <s v="R1"/>
    <s v="10-60"/>
    <x v="0"/>
    <x v="1"/>
    <n v="10514"/>
    <x v="1"/>
  </r>
  <r>
    <s v="14240630647"/>
    <s v="25168INV01A3"/>
    <s v="FA"/>
    <s v="R4"/>
    <d v="2025-06-17T00:00:00"/>
    <s v=""/>
    <s v="3106"/>
    <x v="0"/>
    <s v="10719"/>
    <s v="0"/>
    <n v="-5"/>
    <s v=""/>
    <n v="-5"/>
    <s v="USD"/>
    <s v="O1"/>
    <s v="USMO6560515510"/>
    <s v="1424063064710719"/>
    <s v=""/>
    <s v="BATCH_ID"/>
    <d v="2025-06-17T00:00:00"/>
    <d v="2025-06-18T00:00:00"/>
    <n v="0"/>
    <s v=""/>
    <s v=""/>
    <s v="3101677419"/>
    <s v="200011837826"/>
    <s v="0010"/>
    <s v="0060"/>
    <s v="R1"/>
    <s v="10-60"/>
    <x v="0"/>
    <x v="0"/>
    <n v="10719"/>
    <x v="0"/>
  </r>
  <r>
    <s v="14240630671"/>
    <s v="25168INV01A3"/>
    <s v="FA"/>
    <s v="R4"/>
    <d v="2025-06-17T00:00:00"/>
    <s v=""/>
    <s v="3106"/>
    <x v="0"/>
    <s v="10719"/>
    <s v="0"/>
    <n v="-5"/>
    <s v=""/>
    <n v="-5"/>
    <s v="USD"/>
    <s v="O1"/>
    <s v="USMO6560515160"/>
    <s v="1424063067110719"/>
    <s v=""/>
    <s v="BATCH_ID"/>
    <d v="2025-06-17T00:00:00"/>
    <d v="2025-06-18T00:00:00"/>
    <n v="0"/>
    <s v=""/>
    <s v=""/>
    <s v="3101479978"/>
    <s v="200011836869"/>
    <s v="0010"/>
    <s v="0060"/>
    <s v="R1"/>
    <s v="10-60"/>
    <x v="0"/>
    <x v="0"/>
    <n v="10719"/>
    <x v="0"/>
  </r>
  <r>
    <s v="14240630814"/>
    <s v="25168INV01A3"/>
    <s v="FA"/>
    <s v="R4"/>
    <d v="2025-06-17T00:00:00"/>
    <s v=""/>
    <s v="3106"/>
    <x v="1"/>
    <s v="10720"/>
    <s v="0"/>
    <n v="-5"/>
    <s v=""/>
    <n v="-5"/>
    <s v="USD"/>
    <s v="O1"/>
    <s v="USMO6370120091"/>
    <s v="1424063081410720"/>
    <s v=""/>
    <s v="BATCH_ID"/>
    <d v="2025-06-17T00:00:00"/>
    <d v="2025-06-18T00:00:00"/>
    <n v="0"/>
    <s v=""/>
    <s v=""/>
    <s v="3101625461"/>
    <s v="200013501750"/>
    <s v="0010"/>
    <s v="0060"/>
    <s v="R1"/>
    <s v="10-60"/>
    <x v="0"/>
    <x v="1"/>
    <n v="10720"/>
    <x v="3"/>
  </r>
  <r>
    <s v="14240630862"/>
    <s v="25168INV01BC"/>
    <s v="FA"/>
    <s v="R4"/>
    <d v="2025-06-17T00:00:00"/>
    <s v=""/>
    <s v="3106"/>
    <x v="1"/>
    <s v="10720"/>
    <s v="0"/>
    <n v="-5"/>
    <s v=""/>
    <n v="-5"/>
    <s v="USD"/>
    <s v="O1"/>
    <s v="USMO6370120021"/>
    <s v="1424063086210720"/>
    <s v=""/>
    <s v="BATCH_ID"/>
    <d v="2025-06-17T00:00:00"/>
    <d v="2025-06-18T00:00:00"/>
    <n v="0"/>
    <s v=""/>
    <s v=""/>
    <s v="3101633958"/>
    <s v="200014080846"/>
    <s v="0010"/>
    <s v="0060"/>
    <s v="R1"/>
    <s v="10-60"/>
    <x v="0"/>
    <x v="1"/>
    <n v="10720"/>
    <x v="3"/>
  </r>
  <r>
    <s v="14240630957"/>
    <s v="25168INV01A3"/>
    <s v="FA"/>
    <s v="R4"/>
    <d v="2025-06-17T00:00:00"/>
    <s v=""/>
    <s v="3106"/>
    <x v="0"/>
    <s v="10719"/>
    <s v="0"/>
    <n v="-5"/>
    <s v=""/>
    <n v="-5"/>
    <s v="USD"/>
    <s v="O1"/>
    <s v="USMO6485492070"/>
    <s v="1424063095710719"/>
    <s v=""/>
    <s v="BATCH_ID"/>
    <d v="2025-06-17T00:00:00"/>
    <d v="2025-06-18T00:00:00"/>
    <n v="0"/>
    <s v=""/>
    <s v=""/>
    <s v="3101594841"/>
    <s v="200013521170"/>
    <s v="0010"/>
    <s v="0060"/>
    <s v="R1"/>
    <s v="10-60"/>
    <x v="0"/>
    <x v="0"/>
    <n v="10719"/>
    <x v="0"/>
  </r>
  <r>
    <s v="14240630972"/>
    <s v="25168INV01A3"/>
    <s v="FA"/>
    <s v="R4"/>
    <d v="2025-06-17T00:00:00"/>
    <s v=""/>
    <s v="3106"/>
    <x v="1"/>
    <s v="10720"/>
    <s v="0"/>
    <n v="-5"/>
    <s v=""/>
    <n v="-5"/>
    <s v="USD"/>
    <s v="O1"/>
    <s v="USMO6370120291"/>
    <s v="1424063097210720"/>
    <s v=""/>
    <s v="BATCH_ID"/>
    <d v="2025-06-17T00:00:00"/>
    <d v="2025-06-18T00:00:00"/>
    <n v="0"/>
    <s v=""/>
    <s v=""/>
    <s v="3101693493"/>
    <s v="200013516774"/>
    <s v="0010"/>
    <s v="0060"/>
    <s v="R1"/>
    <s v="10-60"/>
    <x v="0"/>
    <x v="1"/>
    <n v="10720"/>
    <x v="3"/>
  </r>
  <r>
    <s v="14240630989"/>
    <s v="25168INV01BC"/>
    <s v="FA"/>
    <s v="R4"/>
    <d v="2025-06-17T00:00:00"/>
    <s v=""/>
    <s v="3106"/>
    <x v="1"/>
    <s v="10720"/>
    <s v="0"/>
    <n v="-5"/>
    <s v=""/>
    <n v="-5"/>
    <s v="USD"/>
    <s v="O1"/>
    <s v="USMO6370120191"/>
    <s v="1424063098910720"/>
    <s v=""/>
    <s v="BATCH_ID"/>
    <d v="2025-06-17T00:00:00"/>
    <d v="2025-06-18T00:00:00"/>
    <n v="0"/>
    <s v=""/>
    <s v=""/>
    <s v="3101681568"/>
    <s v="200014095760"/>
    <s v="0010"/>
    <s v="0060"/>
    <s v="R1"/>
    <s v="10-60"/>
    <x v="0"/>
    <x v="1"/>
    <n v="10720"/>
    <x v="3"/>
  </r>
  <r>
    <s v="14240631139"/>
    <s v="25168INV01A3"/>
    <s v="FA"/>
    <s v="R4"/>
    <d v="2025-06-17T00:00:00"/>
    <s v=""/>
    <s v="3106"/>
    <x v="0"/>
    <s v="10469"/>
    <s v="0"/>
    <n v="-5"/>
    <s v=""/>
    <n v="-5"/>
    <s v="USD"/>
    <s v="O1"/>
    <s v="USMO6561312360"/>
    <s v="1424063113910469"/>
    <s v=""/>
    <s v="BATCH_ID"/>
    <d v="2025-06-17T00:00:00"/>
    <d v="2025-06-18T00:00:00"/>
    <n v="0"/>
    <s v=""/>
    <s v=""/>
    <s v="3102172087"/>
    <s v="200015679133"/>
    <s v="0010"/>
    <s v="0060"/>
    <s v="R1"/>
    <s v="10-60"/>
    <x v="0"/>
    <x v="0"/>
    <n v="10469"/>
    <x v="2"/>
  </r>
  <r>
    <s v="14240631139"/>
    <s v="25168INV01A3"/>
    <s v="FA"/>
    <s v="R4"/>
    <d v="2025-06-17T00:00:00"/>
    <s v=""/>
    <s v="3106"/>
    <x v="1"/>
    <s v="10514"/>
    <s v="0"/>
    <n v="-5"/>
    <s v=""/>
    <n v="-5"/>
    <s v="USD"/>
    <s v="O1"/>
    <s v="USMO6561312360"/>
    <s v="1424063113910514"/>
    <s v=""/>
    <s v="BATCH_ID"/>
    <d v="2025-06-17T00:00:00"/>
    <d v="2025-06-18T00:00:00"/>
    <n v="0"/>
    <s v=""/>
    <s v=""/>
    <s v="3102171355"/>
    <s v="200015679133"/>
    <s v="0010"/>
    <s v="0060"/>
    <s v="R1"/>
    <s v="10-60"/>
    <x v="0"/>
    <x v="1"/>
    <n v="10514"/>
    <x v="1"/>
  </r>
  <r>
    <s v="14240631171"/>
    <s v="25168INV01A3"/>
    <s v="FA"/>
    <s v="R4"/>
    <d v="2025-06-17T00:00:00"/>
    <s v=""/>
    <s v="3106"/>
    <x v="1"/>
    <s v="10514"/>
    <s v="0"/>
    <n v="-5"/>
    <s v=""/>
    <n v="-5"/>
    <s v="USD"/>
    <s v="O1"/>
    <s v="USMO6561329020"/>
    <s v="1424063117110514"/>
    <s v=""/>
    <s v="BATCH_ID"/>
    <d v="2025-06-17T00:00:00"/>
    <d v="2025-06-18T00:00:00"/>
    <n v="0"/>
    <s v=""/>
    <s v=""/>
    <s v="3102171391"/>
    <s v="200015674712"/>
    <s v="0010"/>
    <s v="0060"/>
    <s v="R1"/>
    <s v="10-60"/>
    <x v="0"/>
    <x v="1"/>
    <n v="10514"/>
    <x v="1"/>
  </r>
  <r>
    <s v="14240631171"/>
    <s v="25168INV01A3"/>
    <s v="FA"/>
    <s v="R4"/>
    <d v="2025-06-17T00:00:00"/>
    <s v=""/>
    <s v="3106"/>
    <x v="0"/>
    <s v="10469"/>
    <s v="0"/>
    <n v="-5"/>
    <s v=""/>
    <n v="-5"/>
    <s v="USD"/>
    <s v="O1"/>
    <s v="USMO6561329020"/>
    <s v="1424063117110469"/>
    <s v=""/>
    <s v="BATCH_ID"/>
    <d v="2025-06-17T00:00:00"/>
    <d v="2025-06-18T00:00:00"/>
    <n v="0"/>
    <s v=""/>
    <s v=""/>
    <s v="3102171390"/>
    <s v="200015674712"/>
    <s v="0010"/>
    <s v="0060"/>
    <s v="R1"/>
    <s v="10-60"/>
    <x v="0"/>
    <x v="0"/>
    <n v="10469"/>
    <x v="2"/>
  </r>
  <r>
    <s v="14240632480"/>
    <s v="25171INV01AD"/>
    <s v="FA"/>
    <s v="R4"/>
    <d v="2025-06-20T00:00:00"/>
    <s v=""/>
    <s v="3106"/>
    <x v="0"/>
    <s v="10719"/>
    <s v="0"/>
    <n v="-5"/>
    <s v=""/>
    <n v="-5"/>
    <s v="USD"/>
    <s v="O1"/>
    <s v="USMO6306946301"/>
    <s v="1424063248010719"/>
    <s v=""/>
    <s v="BATCH_ID"/>
    <d v="2025-06-20T00:00:00"/>
    <d v="2025-06-23T00:00:00"/>
    <n v="0"/>
    <s v=""/>
    <s v=""/>
    <s v="3101505631"/>
    <s v="200012276230"/>
    <s v="0010"/>
    <s v="0060"/>
    <s v="R1"/>
    <s v="10-60"/>
    <x v="0"/>
    <x v="0"/>
    <n v="10719"/>
    <x v="0"/>
  </r>
  <r>
    <s v="14240632506"/>
    <s v="25171INV01AD"/>
    <s v="FA"/>
    <s v="R4"/>
    <d v="2025-06-20T00:00:00"/>
    <s v=""/>
    <s v="3106"/>
    <x v="0"/>
    <s v="10719"/>
    <s v="0"/>
    <n v="-5"/>
    <s v=""/>
    <n v="-5"/>
    <s v="USD"/>
    <s v="O1"/>
    <s v="USMO6306960061"/>
    <s v="1424063250610719"/>
    <s v=""/>
    <s v="BATCH_ID"/>
    <d v="2025-06-20T00:00:00"/>
    <d v="2025-06-23T00:00:00"/>
    <n v="0"/>
    <s v=""/>
    <s v=""/>
    <s v="3101497002"/>
    <s v="200012283772"/>
    <s v="0010"/>
    <s v="0060"/>
    <s v="R1"/>
    <s v="10-60"/>
    <x v="0"/>
    <x v="0"/>
    <n v="10719"/>
    <x v="0"/>
  </r>
  <r>
    <s v="14240632541"/>
    <s v="25171INV01AD"/>
    <s v="FA"/>
    <s v="R4"/>
    <d v="2025-06-20T00:00:00"/>
    <s v=""/>
    <s v="3106"/>
    <x v="0"/>
    <s v="10719"/>
    <s v="0"/>
    <n v="-5"/>
    <s v=""/>
    <n v="-5"/>
    <s v="USD"/>
    <s v="O1"/>
    <s v="USMO6306950221"/>
    <s v="1424063254110719"/>
    <s v=""/>
    <s v="BATCH_ID"/>
    <d v="2025-06-20T00:00:00"/>
    <d v="2025-06-23T00:00:00"/>
    <n v="0"/>
    <s v=""/>
    <s v=""/>
    <s v="3101571073"/>
    <s v="200013983685"/>
    <s v="0010"/>
    <s v="0060"/>
    <s v="R1"/>
    <s v="10-60"/>
    <x v="0"/>
    <x v="0"/>
    <n v="10719"/>
    <x v="0"/>
  </r>
  <r>
    <s v="14240632668"/>
    <s v="25171INV01AD"/>
    <s v="FA"/>
    <s v="R4"/>
    <d v="2025-06-20T00:00:00"/>
    <s v=""/>
    <s v="3106"/>
    <x v="0"/>
    <s v="10469"/>
    <s v="0"/>
    <n v="-5"/>
    <s v=""/>
    <n v="-5"/>
    <s v="USD"/>
    <s v="O1"/>
    <s v="USMO6561335160"/>
    <s v="1424063266810469"/>
    <s v=""/>
    <s v="BATCH_ID"/>
    <d v="2025-06-20T00:00:00"/>
    <d v="2025-06-23T00:00:00"/>
    <n v="0"/>
    <s v=""/>
    <s v=""/>
    <s v="3102086623"/>
    <s v="200015258979"/>
    <s v="0010"/>
    <s v="0060"/>
    <s v="R1"/>
    <s v="10-60"/>
    <x v="0"/>
    <x v="0"/>
    <n v="10469"/>
    <x v="2"/>
  </r>
  <r>
    <s v="14240632668"/>
    <s v="25171INV01AD"/>
    <s v="FA"/>
    <s v="R4"/>
    <d v="2025-06-20T00:00:00"/>
    <s v=""/>
    <s v="3106"/>
    <x v="1"/>
    <s v="10514"/>
    <s v="0"/>
    <n v="-5"/>
    <s v=""/>
    <n v="-5"/>
    <s v="USD"/>
    <s v="O1"/>
    <s v="USMO6561335160"/>
    <s v="1424063266810514"/>
    <s v=""/>
    <s v="BATCH_ID"/>
    <d v="2025-06-20T00:00:00"/>
    <d v="2025-06-23T00:00:00"/>
    <n v="0"/>
    <s v=""/>
    <s v=""/>
    <s v="3102086625"/>
    <s v="200015258979"/>
    <s v="0010"/>
    <s v="0060"/>
    <s v="R1"/>
    <s v="10-60"/>
    <x v="0"/>
    <x v="1"/>
    <n v="10514"/>
    <x v="1"/>
  </r>
  <r>
    <s v="14240632737"/>
    <s v="25171INV01AD"/>
    <s v="FA"/>
    <s v="R4"/>
    <d v="2025-06-20T00:00:00"/>
    <s v=""/>
    <s v="3106"/>
    <x v="0"/>
    <s v="10719"/>
    <s v="0"/>
    <n v="-5"/>
    <s v=""/>
    <n v="-5"/>
    <s v="USD"/>
    <s v="O1"/>
    <s v="USMO6570593770"/>
    <s v="1424063273710719"/>
    <s v=""/>
    <s v="BATCH_ID"/>
    <d v="2025-06-20T00:00:00"/>
    <d v="2025-06-23T00:00:00"/>
    <n v="0"/>
    <s v=""/>
    <s v=""/>
    <s v="3102264228"/>
    <s v="200016134625"/>
    <s v="0010"/>
    <s v="0060"/>
    <s v="R1"/>
    <s v="10-60"/>
    <x v="0"/>
    <x v="0"/>
    <n v="10719"/>
    <x v="0"/>
  </r>
  <r>
    <s v="14240632738"/>
    <s v="25171INV01AD"/>
    <s v="FA"/>
    <s v="R4"/>
    <d v="2025-06-20T00:00:00"/>
    <s v=""/>
    <s v="3106"/>
    <x v="0"/>
    <s v="10719"/>
    <s v="0"/>
    <n v="-5"/>
    <s v=""/>
    <n v="-5"/>
    <s v="USD"/>
    <s v="O1"/>
    <s v="USMO6570593770"/>
    <s v="1424063273810719"/>
    <s v=""/>
    <s v="BATCH_ID"/>
    <d v="2025-06-20T00:00:00"/>
    <d v="2025-06-23T00:00:00"/>
    <n v="0"/>
    <s v=""/>
    <s v=""/>
    <s v="3102264228"/>
    <s v="200016134625"/>
    <s v="0010"/>
    <s v="0060"/>
    <s v="R1"/>
    <s v="10-60"/>
    <x v="0"/>
    <x v="0"/>
    <n v="10719"/>
    <x v="0"/>
  </r>
  <r>
    <s v="14240632739"/>
    <s v="25171INV01AD"/>
    <s v="FA"/>
    <s v="R4"/>
    <d v="2025-06-20T00:00:00"/>
    <s v=""/>
    <s v="3106"/>
    <x v="0"/>
    <s v="10719"/>
    <s v="0"/>
    <n v="-5"/>
    <s v=""/>
    <n v="-5"/>
    <s v="USD"/>
    <s v="O1"/>
    <s v="USMO6570593770"/>
    <s v="1424063273910719"/>
    <s v=""/>
    <s v="BATCH_ID"/>
    <d v="2025-06-20T00:00:00"/>
    <d v="2025-06-23T00:00:00"/>
    <n v="0"/>
    <s v=""/>
    <s v=""/>
    <s v="3102264228"/>
    <s v="200016134625"/>
    <s v="0010"/>
    <s v="0060"/>
    <s v="R1"/>
    <s v="10-60"/>
    <x v="0"/>
    <x v="0"/>
    <n v="10719"/>
    <x v="0"/>
  </r>
  <r>
    <s v="14240633370"/>
    <s v="25175INV01AX"/>
    <s v="FA"/>
    <s v="R4"/>
    <d v="2025-06-24T00:00:00"/>
    <s v=""/>
    <s v="3106"/>
    <x v="0"/>
    <s v="10719"/>
    <s v="0"/>
    <n v="-5"/>
    <s v=""/>
    <n v="-5"/>
    <s v="USD"/>
    <s v="O1"/>
    <s v="USMO6560517140"/>
    <s v="1424063337010719"/>
    <s v=""/>
    <s v="BATCH_ID"/>
    <d v="2025-06-24T00:00:00"/>
    <d v="2025-06-25T00:00:00"/>
    <n v="0"/>
    <s v=""/>
    <s v=""/>
    <s v="3101579345"/>
    <s v="200013040122"/>
    <s v="0010"/>
    <s v="0060"/>
    <s v="R1"/>
    <s v="10-60"/>
    <x v="0"/>
    <x v="0"/>
    <n v="10719"/>
    <x v="0"/>
  </r>
  <r>
    <s v="14240633424"/>
    <s v="25175INV01AX"/>
    <s v="FA"/>
    <s v="R4"/>
    <d v="2025-06-24T00:00:00"/>
    <s v=""/>
    <s v="3106"/>
    <x v="0"/>
    <s v="10719"/>
    <s v="0"/>
    <n v="-7.74"/>
    <s v=""/>
    <n v="-7.74"/>
    <s v="USD"/>
    <s v="O1"/>
    <s v="USMO6560521110"/>
    <s v="1424063342410719"/>
    <s v=""/>
    <s v="BATCH_ID"/>
    <d v="2025-06-24T00:00:00"/>
    <d v="2025-06-25T00:00:00"/>
    <n v="0"/>
    <s v=""/>
    <s v=""/>
    <s v="3101562670"/>
    <s v="200013039546"/>
    <s v="0010"/>
    <s v="0060"/>
    <s v="R1"/>
    <s v="10-60"/>
    <x v="0"/>
    <x v="0"/>
    <n v="10719"/>
    <x v="0"/>
  </r>
  <r>
    <s v="14240633428"/>
    <s v="25175INV01AX"/>
    <s v="FA"/>
    <s v="R4"/>
    <d v="2025-06-24T00:00:00"/>
    <s v=""/>
    <s v="3106"/>
    <x v="0"/>
    <s v="10719"/>
    <s v="0"/>
    <n v="-5"/>
    <s v=""/>
    <n v="-5"/>
    <s v="USD"/>
    <s v="O1"/>
    <s v="USMO6560524800"/>
    <s v="1424063342810719"/>
    <s v=""/>
    <s v="BATCH_ID"/>
    <d v="2025-06-24T00:00:00"/>
    <d v="2025-06-25T00:00:00"/>
    <n v="0"/>
    <s v=""/>
    <s v=""/>
    <s v="3101659251"/>
    <s v="200013073446"/>
    <s v="0010"/>
    <s v="0060"/>
    <s v="R1"/>
    <s v="10-60"/>
    <x v="0"/>
    <x v="0"/>
    <n v="10719"/>
    <x v="0"/>
  </r>
  <r>
    <s v="14240634307"/>
    <s v="25176INV01A7"/>
    <s v="FA"/>
    <s v="R4"/>
    <d v="2025-06-25T00:00:00"/>
    <s v=""/>
    <s v="3106"/>
    <x v="0"/>
    <s v="10719"/>
    <s v="0"/>
    <n v="-5"/>
    <s v=""/>
    <n v="-5"/>
    <s v="USD"/>
    <s v="O1"/>
    <s v="USMO6485492000"/>
    <s v="1424063430710719"/>
    <s v=""/>
    <s v="BATCH_ID"/>
    <d v="2025-06-25T00:00:00"/>
    <d v="2025-06-26T00:00:00"/>
    <n v="0"/>
    <s v=""/>
    <s v=""/>
    <s v="3101702924"/>
    <s v="200011708860"/>
    <s v="0010"/>
    <s v="0060"/>
    <s v="R1"/>
    <s v="10-60"/>
    <x v="0"/>
    <x v="0"/>
    <n v="10719"/>
    <x v="0"/>
  </r>
  <r>
    <s v="14240634327"/>
    <s v="25176INV01A7"/>
    <s v="FA"/>
    <s v="R4"/>
    <d v="2025-06-25T00:00:00"/>
    <s v=""/>
    <s v="3106"/>
    <x v="0"/>
    <s v="10469"/>
    <s v="0"/>
    <n v="-5"/>
    <s v=""/>
    <n v="-5"/>
    <s v="USD"/>
    <s v="O1"/>
    <s v="USMO6561312830"/>
    <s v="1424063432710469"/>
    <s v=""/>
    <s v="BATCH_ID"/>
    <d v="2025-06-25T00:00:00"/>
    <d v="2025-06-26T00:00:00"/>
    <n v="0"/>
    <s v=""/>
    <s v=""/>
    <s v="3101626668"/>
    <s v="200011726342"/>
    <s v="0010"/>
    <s v="0060"/>
    <s v="R1"/>
    <s v="10-60"/>
    <x v="0"/>
    <x v="0"/>
    <n v="10469"/>
    <x v="2"/>
  </r>
  <r>
    <s v="14240634327"/>
    <s v="25176INV01A7"/>
    <s v="FA"/>
    <s v="R4"/>
    <d v="2025-06-25T00:00:00"/>
    <s v=""/>
    <s v="3106"/>
    <x v="1"/>
    <s v="10514"/>
    <s v="0"/>
    <n v="-5"/>
    <s v=""/>
    <n v="-5"/>
    <s v="USD"/>
    <s v="O1"/>
    <s v="USMO6561312830"/>
    <s v="1424063432710514"/>
    <s v=""/>
    <s v="BATCH_ID"/>
    <d v="2025-06-25T00:00:00"/>
    <d v="2025-06-26T00:00:00"/>
    <n v="0"/>
    <s v=""/>
    <s v=""/>
    <s v="3101626573"/>
    <s v="200011726342"/>
    <s v="0010"/>
    <s v="0060"/>
    <s v="R1"/>
    <s v="10-60"/>
    <x v="0"/>
    <x v="1"/>
    <n v="10514"/>
    <x v="1"/>
  </r>
  <r>
    <s v="14240634394"/>
    <s v="25176INV01A7"/>
    <s v="FA"/>
    <s v="R4"/>
    <d v="2025-06-25T00:00:00"/>
    <s v=""/>
    <s v="3106"/>
    <x v="0"/>
    <s v="10719"/>
    <s v="0"/>
    <n v="-38.85"/>
    <s v=""/>
    <n v="-38.85"/>
    <s v="USD"/>
    <s v="O1"/>
    <s v="USMO6485496890"/>
    <s v="1424063439410719"/>
    <s v=""/>
    <s v="BATCH_ID"/>
    <d v="2025-06-25T00:00:00"/>
    <d v="2025-06-26T00:00:00"/>
    <n v="0"/>
    <s v=""/>
    <s v=""/>
    <s v="3101607096"/>
    <s v="200014427450"/>
    <s v="0010"/>
    <s v="0060"/>
    <s v="R1"/>
    <s v="10-60"/>
    <x v="0"/>
    <x v="0"/>
    <n v="10719"/>
    <x v="0"/>
  </r>
  <r>
    <s v="14240634434"/>
    <s v="25176INV01A7"/>
    <s v="FA"/>
    <s v="R4"/>
    <d v="2025-06-25T00:00:00"/>
    <s v=""/>
    <s v="3106"/>
    <x v="0"/>
    <s v="10719"/>
    <s v="0"/>
    <n v="-5"/>
    <s v=""/>
    <n v="-5"/>
    <s v="USD"/>
    <s v="O1"/>
    <s v="USMO6560519230"/>
    <s v="1424063443410719"/>
    <s v=""/>
    <s v="BATCH_ID"/>
    <d v="2025-06-25T00:00:00"/>
    <d v="2025-06-26T00:00:00"/>
    <n v="0"/>
    <s v=""/>
    <s v=""/>
    <s v="3101505727"/>
    <s v="200014412643"/>
    <s v="0010"/>
    <s v="0060"/>
    <s v="R1"/>
    <s v="10-60"/>
    <x v="0"/>
    <x v="0"/>
    <n v="10719"/>
    <x v="0"/>
  </r>
  <r>
    <s v="14240634520"/>
    <s v="25176INV01A7"/>
    <s v="FA"/>
    <s v="R4"/>
    <d v="2025-06-25T00:00:00"/>
    <s v=""/>
    <s v="3106"/>
    <x v="0"/>
    <s v="10719"/>
    <s v="0"/>
    <n v="-7.41"/>
    <s v=""/>
    <n v="-7.41"/>
    <s v="USD"/>
    <s v="O1"/>
    <s v="USMO6485492540"/>
    <s v="1424063452010719"/>
    <s v=""/>
    <s v="BATCH_ID"/>
    <d v="2025-06-25T00:00:00"/>
    <d v="2025-06-26T00:00:00"/>
    <n v="0"/>
    <s v=""/>
    <s v=""/>
    <s v="3102185535"/>
    <s v="200015741057"/>
    <s v="0010"/>
    <s v="0060"/>
    <s v="R1"/>
    <s v="10-60"/>
    <x v="0"/>
    <x v="0"/>
    <n v="10719"/>
    <x v="0"/>
  </r>
  <r>
    <s v="14240634523"/>
    <s v="25176INV01A7"/>
    <s v="FA"/>
    <s v="R4"/>
    <d v="2025-06-25T00:00:00"/>
    <s v=""/>
    <s v="3106"/>
    <x v="0"/>
    <s v="10719"/>
    <s v="0"/>
    <n v="-5"/>
    <s v=""/>
    <n v="-5"/>
    <s v="USD"/>
    <s v="O1"/>
    <s v="USMO6570573570"/>
    <s v="1424063452310719"/>
    <s v=""/>
    <s v="BATCH_ID"/>
    <d v="2025-06-25T00:00:00"/>
    <d v="2025-06-26T00:00:00"/>
    <n v="0"/>
    <s v=""/>
    <s v=""/>
    <s v="3102185072"/>
    <s v="200015736339"/>
    <s v="0010"/>
    <s v="0060"/>
    <s v="R1"/>
    <s v="10-60"/>
    <x v="0"/>
    <x v="0"/>
    <n v="10719"/>
    <x v="0"/>
  </r>
  <r>
    <s v="14240634864"/>
    <s v="25178INV01AQ"/>
    <s v="FA"/>
    <s v="R4"/>
    <d v="2025-06-27T00:00:00"/>
    <s v=""/>
    <s v="3106"/>
    <x v="0"/>
    <s v="10719"/>
    <s v="0"/>
    <n v="-5"/>
    <s v=""/>
    <n v="-5"/>
    <s v="USD"/>
    <s v="O1"/>
    <s v="USMO6571482621"/>
    <s v="1424063486410719"/>
    <s v=""/>
    <s v="BATCH_ID"/>
    <d v="2025-06-27T00:00:00"/>
    <d v="2025-06-30T00:00:00"/>
    <n v="0"/>
    <s v=""/>
    <s v=""/>
    <s v="3101680185"/>
    <s v="200011699135"/>
    <s v="0010"/>
    <s v="0060"/>
    <s v="R1"/>
    <s v="10-60"/>
    <x v="0"/>
    <x v="0"/>
    <n v="10719"/>
    <x v="0"/>
  </r>
  <r>
    <s v="14240634924"/>
    <s v="25178INV01AQ"/>
    <s v="FA"/>
    <s v="R4"/>
    <d v="2025-06-27T00:00:00"/>
    <s v=""/>
    <s v="3106"/>
    <x v="0"/>
    <s v="10719"/>
    <s v="0"/>
    <n v="-5"/>
    <s v=""/>
    <n v="-5"/>
    <s v="USD"/>
    <s v="O1"/>
    <s v="USMO6568083851"/>
    <s v="1424063492410719"/>
    <s v=""/>
    <s v="BATCH_ID"/>
    <d v="2025-06-27T00:00:00"/>
    <d v="2025-06-30T00:00:00"/>
    <n v="0"/>
    <s v=""/>
    <s v=""/>
    <s v="3101619413"/>
    <s v="200011729932"/>
    <s v="0010"/>
    <s v="0060"/>
    <s v="R1"/>
    <s v="10-60"/>
    <x v="0"/>
    <x v="0"/>
    <n v="10719"/>
    <x v="0"/>
  </r>
  <r>
    <s v="14240634958"/>
    <s v="25178INV01AQ"/>
    <s v="FA"/>
    <s v="R4"/>
    <d v="2025-06-27T00:00:00"/>
    <s v=""/>
    <s v="3106"/>
    <x v="0"/>
    <s v="10719"/>
    <s v="0"/>
    <n v="-5"/>
    <s v=""/>
    <n v="-5"/>
    <s v="USD"/>
    <s v="O1"/>
    <s v="USMO6561091991"/>
    <s v="1424063495810719"/>
    <s v=""/>
    <s v="BATCH_ID"/>
    <d v="2025-06-27T00:00:00"/>
    <d v="2025-06-30T00:00:00"/>
    <n v="0"/>
    <s v=""/>
    <s v=""/>
    <s v="3101487938"/>
    <s v="200011735285"/>
    <s v="0010"/>
    <s v="0060"/>
    <s v="R1"/>
    <s v="10-60"/>
    <x v="0"/>
    <x v="0"/>
    <n v="10719"/>
    <x v="0"/>
  </r>
  <r>
    <s v="14240635030"/>
    <s v="25178INV01AQ"/>
    <s v="FA"/>
    <s v="R4"/>
    <d v="2025-06-27T00:00:00"/>
    <s v=""/>
    <s v="3106"/>
    <x v="0"/>
    <s v="10719"/>
    <s v="0"/>
    <n v="-5.0999999999999996"/>
    <s v=""/>
    <n v="-5.0999999999999996"/>
    <s v="USD"/>
    <s v="O1"/>
    <s v="USMO6574094431"/>
    <s v="1424063503010719"/>
    <s v=""/>
    <s v="BATCH_ID"/>
    <d v="2025-06-27T00:00:00"/>
    <d v="2025-06-30T00:00:00"/>
    <n v="0"/>
    <s v=""/>
    <s v=""/>
    <s v="3101565957"/>
    <s v="200013601147"/>
    <s v="0010"/>
    <s v="0060"/>
    <s v="R1"/>
    <s v="10-60"/>
    <x v="0"/>
    <x v="0"/>
    <n v="10719"/>
    <x v="0"/>
  </r>
  <r>
    <s v="14240635060"/>
    <s v="25178INV01AQ"/>
    <s v="FA"/>
    <s v="R4"/>
    <d v="2025-06-27T00:00:00"/>
    <s v=""/>
    <s v="3106"/>
    <x v="0"/>
    <s v="10719"/>
    <s v="0"/>
    <n v="-5"/>
    <s v=""/>
    <n v="-5"/>
    <s v="USD"/>
    <s v="O1"/>
    <s v="USMO6572175291"/>
    <s v="1424063506010719"/>
    <s v=""/>
    <s v="BATCH_ID"/>
    <d v="2025-06-27T00:00:00"/>
    <d v="2025-06-30T00:00:00"/>
    <n v="0"/>
    <s v=""/>
    <s v=""/>
    <s v="3101621340"/>
    <s v="200013633058"/>
    <s v="0010"/>
    <s v="0060"/>
    <s v="R1"/>
    <s v="10-60"/>
    <x v="0"/>
    <x v="0"/>
    <n v="10719"/>
    <x v="0"/>
  </r>
  <r>
    <s v="14240635176"/>
    <s v="25178INV01AQ"/>
    <s v="FA"/>
    <s v="R4"/>
    <d v="2025-06-27T00:00:00"/>
    <s v=""/>
    <s v="3106"/>
    <x v="0"/>
    <s v="10719"/>
    <s v="0"/>
    <n v="-5"/>
    <s v=""/>
    <n v="-5"/>
    <s v="USD"/>
    <s v="O1"/>
    <s v="USMO6574094871"/>
    <s v="1424063517610719"/>
    <s v=""/>
    <s v="BATCH_ID"/>
    <d v="2025-06-27T00:00:00"/>
    <d v="2025-06-30T00:00:00"/>
    <n v="0"/>
    <s v=""/>
    <s v=""/>
    <s v="3102157118"/>
    <s v="200015607464"/>
    <s v="0010"/>
    <s v="0060"/>
    <s v="R1"/>
    <s v="10-60"/>
    <x v="0"/>
    <x v="0"/>
    <n v="10719"/>
    <x v="0"/>
  </r>
  <r>
    <s v="14240636574"/>
    <s v="25181INV01AZ"/>
    <s v="FA"/>
    <s v="R4"/>
    <d v="2025-06-30T00:00:00"/>
    <s v=""/>
    <s v="3106"/>
    <x v="1"/>
    <s v="10514"/>
    <s v="0"/>
    <n v="-5"/>
    <s v=""/>
    <n v="-5"/>
    <s v="USD"/>
    <s v="O1"/>
    <s v="USMO6561371150"/>
    <s v="1424063657410514"/>
    <s v=""/>
    <s v="BATCH_ID"/>
    <d v="2025-06-30T00:00:00"/>
    <d v="2025-07-01T00:00:00"/>
    <n v="0"/>
    <s v=""/>
    <s v=""/>
    <s v="3101575062"/>
    <s v="200010976161"/>
    <s v="0010"/>
    <s v="0060"/>
    <s v="R1"/>
    <s v="10-60"/>
    <x v="0"/>
    <x v="1"/>
    <n v="10514"/>
    <x v="1"/>
  </r>
  <r>
    <s v="14240636574"/>
    <s v="25181INV01AZ"/>
    <s v="FA"/>
    <s v="R4"/>
    <d v="2025-06-30T00:00:00"/>
    <s v=""/>
    <s v="3106"/>
    <x v="0"/>
    <s v="10469"/>
    <s v="0"/>
    <n v="-5"/>
    <s v=""/>
    <n v="-5"/>
    <s v="USD"/>
    <s v="O1"/>
    <s v="USMO6561371150"/>
    <s v="1424063657410469"/>
    <s v=""/>
    <s v="BATCH_ID"/>
    <d v="2025-06-30T00:00:00"/>
    <d v="2025-07-01T00:00:00"/>
    <n v="0"/>
    <s v=""/>
    <s v=""/>
    <s v="3101574964"/>
    <s v="200010976161"/>
    <s v="0010"/>
    <s v="0060"/>
    <s v="R1"/>
    <s v="10-60"/>
    <x v="0"/>
    <x v="0"/>
    <n v="10469"/>
    <x v="2"/>
  </r>
  <r>
    <s v="14240636640"/>
    <s v="25181INV01A0"/>
    <s v="FA"/>
    <s v="R4"/>
    <d v="2025-06-30T00:00:00"/>
    <s v=""/>
    <s v="3106"/>
    <x v="0"/>
    <s v="10469"/>
    <s v="0"/>
    <n v="-5"/>
    <s v=""/>
    <n v="-5"/>
    <s v="USD"/>
    <s v="O1"/>
    <s v="USMO6561329830"/>
    <s v="1424063664010469"/>
    <s v=""/>
    <s v="BATCH_ID"/>
    <d v="2025-06-30T00:00:00"/>
    <d v="2025-07-01T00:00:00"/>
    <n v="0"/>
    <s v=""/>
    <s v=""/>
    <s v="3101520714"/>
    <s v="200012050973"/>
    <s v="0010"/>
    <s v="0060"/>
    <s v="R1"/>
    <s v="10-60"/>
    <x v="0"/>
    <x v="0"/>
    <n v="10469"/>
    <x v="2"/>
  </r>
  <r>
    <s v="14240636640"/>
    <s v="25181INV01A0"/>
    <s v="FA"/>
    <s v="R4"/>
    <d v="2025-06-30T00:00:00"/>
    <s v=""/>
    <s v="3106"/>
    <x v="1"/>
    <s v="10514"/>
    <s v="0"/>
    <n v="-5"/>
    <s v=""/>
    <n v="-5"/>
    <s v="USD"/>
    <s v="O1"/>
    <s v="USMO6561329830"/>
    <s v="1424063664010514"/>
    <s v=""/>
    <s v="BATCH_ID"/>
    <d v="2025-06-30T00:00:00"/>
    <d v="2025-07-01T00:00:00"/>
    <n v="0"/>
    <s v=""/>
    <s v=""/>
    <s v="3101520618"/>
    <s v="200012050973"/>
    <s v="0010"/>
    <s v="0060"/>
    <s v="R1"/>
    <s v="10-60"/>
    <x v="0"/>
    <x v="1"/>
    <n v="10514"/>
    <x v="1"/>
  </r>
  <r>
    <s v="14240636669"/>
    <s v="25181INV01A8"/>
    <s v="FA"/>
    <s v="R4"/>
    <d v="2025-06-30T00:00:00"/>
    <s v=""/>
    <s v="3106"/>
    <x v="0"/>
    <s v="10469"/>
    <s v="0"/>
    <n v="-5.58"/>
    <s v=""/>
    <n v="-5.58"/>
    <s v="USD"/>
    <s v="O1"/>
    <s v="USMO6561328530"/>
    <s v="1424063666910469"/>
    <s v=""/>
    <s v="BATCH_ID"/>
    <d v="2025-06-30T00:00:00"/>
    <d v="2025-07-01T00:00:00"/>
    <n v="0"/>
    <s v=""/>
    <s v=""/>
    <s v="3101519098"/>
    <s v="200012664500"/>
    <s v="0010"/>
    <s v="0060"/>
    <s v="R1"/>
    <s v="10-60"/>
    <x v="0"/>
    <x v="0"/>
    <n v="10469"/>
    <x v="2"/>
  </r>
  <r>
    <s v="14240636669"/>
    <s v="25181INV01A8"/>
    <s v="FA"/>
    <s v="R4"/>
    <d v="2025-06-30T00:00:00"/>
    <s v=""/>
    <s v="3106"/>
    <x v="1"/>
    <s v="10514"/>
    <s v="0"/>
    <n v="-8.19"/>
    <s v=""/>
    <n v="-8.19"/>
    <s v="USD"/>
    <s v="O1"/>
    <s v="USMO6561328530"/>
    <s v="1424063666910514"/>
    <s v=""/>
    <s v="BATCH_ID"/>
    <d v="2025-06-30T00:00:00"/>
    <d v="2025-07-01T00:00:00"/>
    <n v="0"/>
    <s v=""/>
    <s v=""/>
    <s v="3101518911"/>
    <s v="200012664500"/>
    <s v="0010"/>
    <s v="0060"/>
    <s v="R1"/>
    <s v="10-60"/>
    <x v="0"/>
    <x v="1"/>
    <n v="10514"/>
    <x v="1"/>
  </r>
  <r>
    <s v="14240636805"/>
    <s v="25181INV01A8"/>
    <s v="FA"/>
    <s v="R4"/>
    <d v="2025-06-30T00:00:00"/>
    <s v=""/>
    <s v="3106"/>
    <x v="1"/>
    <s v="10514"/>
    <s v="0"/>
    <n v="-5"/>
    <s v=""/>
    <n v="-5"/>
    <s v="USD"/>
    <s v="O1"/>
    <s v="USMO6561321540"/>
    <s v="1424063680510514"/>
    <s v=""/>
    <s v="BATCH_ID"/>
    <d v="2025-06-30T00:00:00"/>
    <d v="2025-07-01T00:00:00"/>
    <n v="0"/>
    <s v=""/>
    <s v=""/>
    <s v="3102005018"/>
    <s v="200014870162"/>
    <s v="0010"/>
    <s v="0060"/>
    <s v="R1"/>
    <s v="10-60"/>
    <x v="0"/>
    <x v="1"/>
    <n v="10514"/>
    <x v="1"/>
  </r>
  <r>
    <s v="14240636805"/>
    <s v="25181INV01A8"/>
    <s v="FA"/>
    <s v="R4"/>
    <d v="2025-06-30T00:00:00"/>
    <s v=""/>
    <s v="3106"/>
    <x v="0"/>
    <s v="10469"/>
    <s v="0"/>
    <n v="-5"/>
    <s v=""/>
    <n v="-5"/>
    <s v="USD"/>
    <s v="O1"/>
    <s v="USMO6561321540"/>
    <s v="1424063680510469"/>
    <s v=""/>
    <s v="BATCH_ID"/>
    <d v="2025-06-30T00:00:00"/>
    <d v="2025-07-01T00:00:00"/>
    <n v="0"/>
    <s v=""/>
    <s v=""/>
    <s v="3102005016"/>
    <s v="200014870162"/>
    <s v="0010"/>
    <s v="0060"/>
    <s v="R1"/>
    <s v="10-60"/>
    <x v="0"/>
    <x v="0"/>
    <n v="10469"/>
    <x v="2"/>
  </r>
  <r>
    <s v="14240636978"/>
    <s v="25181INV01AZ"/>
    <s v="FA"/>
    <s v="R4"/>
    <d v="2025-06-30T00:00:00"/>
    <s v=""/>
    <s v="3106"/>
    <x v="0"/>
    <s v="10469"/>
    <s v="0"/>
    <n v="-5"/>
    <s v=""/>
    <n v="-5"/>
    <s v="USD"/>
    <s v="O1"/>
    <s v="USMO6561328270"/>
    <s v="1424063697810469"/>
    <s v=""/>
    <s v="BATCH_ID"/>
    <d v="2025-06-30T00:00:00"/>
    <d v="2025-07-01T00:00:00"/>
    <n v="0"/>
    <s v=""/>
    <s v=""/>
    <s v="3101551356"/>
    <s v="200013757865"/>
    <s v="0010"/>
    <s v="0060"/>
    <s v="R1"/>
    <s v="10-60"/>
    <x v="0"/>
    <x v="0"/>
    <n v="10469"/>
    <x v="2"/>
  </r>
  <r>
    <s v="14240636978"/>
    <s v="25181INV01AZ"/>
    <s v="FA"/>
    <s v="R4"/>
    <d v="2025-06-30T00:00:00"/>
    <s v=""/>
    <s v="3106"/>
    <x v="1"/>
    <s v="10514"/>
    <s v="0"/>
    <n v="-5"/>
    <s v=""/>
    <n v="-5"/>
    <s v="USD"/>
    <s v="O1"/>
    <s v="USMO6561328270"/>
    <s v="1424063697810514"/>
    <s v=""/>
    <s v="BATCH_ID"/>
    <d v="2025-06-30T00:00:00"/>
    <d v="2025-07-01T00:00:00"/>
    <n v="0"/>
    <s v=""/>
    <s v=""/>
    <s v="3101551450"/>
    <s v="200013757865"/>
    <s v="0010"/>
    <s v="0060"/>
    <s v="R1"/>
    <s v="10-60"/>
    <x v="0"/>
    <x v="1"/>
    <n v="10514"/>
    <x v="1"/>
  </r>
  <r>
    <s v="14240636984"/>
    <s v="25181INV01A0"/>
    <s v="FA"/>
    <s v="R4"/>
    <d v="2025-06-30T00:00:00"/>
    <s v=""/>
    <s v="3106"/>
    <x v="1"/>
    <s v="10514"/>
    <s v="0"/>
    <n v="-5"/>
    <s v=""/>
    <n v="-5"/>
    <s v="USD"/>
    <s v="O1"/>
    <s v="USMO6561324690"/>
    <s v="1424063698410514"/>
    <s v=""/>
    <s v="BATCH_ID"/>
    <d v="2025-06-30T00:00:00"/>
    <d v="2025-07-01T00:00:00"/>
    <n v="0"/>
    <s v=""/>
    <s v=""/>
    <s v="3102105746"/>
    <s v="200015358407"/>
    <s v="0010"/>
    <s v="0060"/>
    <s v="R1"/>
    <s v="10-60"/>
    <x v="0"/>
    <x v="1"/>
    <n v="10514"/>
    <x v="1"/>
  </r>
  <r>
    <s v="14240636984"/>
    <s v="25181INV01A0"/>
    <s v="FA"/>
    <s v="R4"/>
    <d v="2025-06-30T00:00:00"/>
    <s v=""/>
    <s v="3106"/>
    <x v="0"/>
    <s v="10469"/>
    <s v="0"/>
    <n v="-5"/>
    <s v=""/>
    <n v="-5"/>
    <s v="USD"/>
    <s v="O1"/>
    <s v="USMO6561324690"/>
    <s v="1424063698410469"/>
    <s v=""/>
    <s v="BATCH_ID"/>
    <d v="2025-06-30T00:00:00"/>
    <d v="2025-07-01T00:00:00"/>
    <n v="0"/>
    <s v=""/>
    <s v=""/>
    <s v="3102105745"/>
    <s v="200015358407"/>
    <s v="0010"/>
    <s v="0060"/>
    <s v="R1"/>
    <s v="10-60"/>
    <x v="0"/>
    <x v="0"/>
    <n v="10469"/>
    <x v="2"/>
  </r>
  <r>
    <s v="14335610310"/>
    <s v="25153INV01AY"/>
    <s v="FA"/>
    <s v="R4"/>
    <d v="2025-06-02T00:00:00"/>
    <s v=""/>
    <s v="3106"/>
    <x v="0"/>
    <s v="10469"/>
    <s v="0"/>
    <n v="-5"/>
    <s v=""/>
    <n v="-5"/>
    <s v="USD"/>
    <s v="O1"/>
    <s v="USMO6561314770"/>
    <s v="1433561031010469"/>
    <s v=""/>
    <s v="BATCH_ID"/>
    <d v="2025-06-02T00:00:00"/>
    <d v="2025-06-03T00:00:00"/>
    <n v="0"/>
    <s v=""/>
    <s v=""/>
    <s v="3102204125"/>
    <s v="200015827724"/>
    <s v="0010"/>
    <s v="0060"/>
    <s v="R1"/>
    <s v="10-60"/>
    <x v="0"/>
    <x v="0"/>
    <n v="10469"/>
    <x v="2"/>
  </r>
  <r>
    <s v="14335610310"/>
    <s v="25153INV01AY"/>
    <s v="FA"/>
    <s v="R4"/>
    <d v="2025-06-02T00:00:00"/>
    <s v=""/>
    <s v="3106"/>
    <x v="1"/>
    <s v="10514"/>
    <s v="0"/>
    <n v="-5"/>
    <s v=""/>
    <n v="-5"/>
    <s v="USD"/>
    <s v="O1"/>
    <s v="USMO6561314770"/>
    <s v="1433561031010514"/>
    <s v=""/>
    <s v="BATCH_ID"/>
    <d v="2025-06-02T00:00:00"/>
    <d v="2025-06-03T00:00:00"/>
    <n v="0"/>
    <s v=""/>
    <s v=""/>
    <s v="3102204128"/>
    <s v="200015827724"/>
    <s v="0010"/>
    <s v="0060"/>
    <s v="R1"/>
    <s v="10-60"/>
    <x v="0"/>
    <x v="1"/>
    <n v="10514"/>
    <x v="1"/>
  </r>
  <r>
    <s v="14335610864"/>
    <s v="25155INV01AG"/>
    <s v="FA"/>
    <s v="R4"/>
    <d v="2025-06-04T00:00:00"/>
    <s v=""/>
    <s v="3106"/>
    <x v="0"/>
    <s v="10719"/>
    <s v="0"/>
    <n v="-13.76"/>
    <s v=""/>
    <n v="-13.76"/>
    <s v="USD"/>
    <s v="O1"/>
    <s v="USMO6560513580"/>
    <s v="1433561086410719"/>
    <s v=""/>
    <s v="BATCH_ID"/>
    <d v="2025-06-04T00:00:00"/>
    <d v="2025-06-05T00:00:00"/>
    <n v="0"/>
    <s v=""/>
    <s v=""/>
    <s v="3101622036"/>
    <s v="200014016121"/>
    <s v="0010"/>
    <s v="0060"/>
    <s v="R1"/>
    <s v="10-60"/>
    <x v="0"/>
    <x v="0"/>
    <n v="10719"/>
    <x v="0"/>
  </r>
  <r>
    <s v="14335610867"/>
    <s v="25155INV01AG"/>
    <s v="FA"/>
    <s v="R4"/>
    <d v="2025-06-04T00:00:00"/>
    <s v=""/>
    <s v="3106"/>
    <x v="0"/>
    <s v="10719"/>
    <s v="0"/>
    <n v="-19.420000000000002"/>
    <s v=""/>
    <n v="-19.420000000000002"/>
    <s v="USD"/>
    <s v="O1"/>
    <s v="USMO6560526640"/>
    <s v="1433561086710719"/>
    <s v=""/>
    <s v="BATCH_ID"/>
    <d v="2025-06-04T00:00:00"/>
    <d v="2025-06-05T00:00:00"/>
    <n v="0"/>
    <s v=""/>
    <s v=""/>
    <s v="3101610390"/>
    <s v="200014086017"/>
    <s v="0010"/>
    <s v="0060"/>
    <s v="R1"/>
    <s v="10-60"/>
    <x v="0"/>
    <x v="0"/>
    <n v="10719"/>
    <x v="0"/>
  </r>
  <r>
    <s v="14335610870"/>
    <s v="25155INV01AG"/>
    <s v="FA"/>
    <s v="R4"/>
    <d v="2025-06-04T00:00:00"/>
    <s v=""/>
    <s v="3106"/>
    <x v="0"/>
    <s v="10719"/>
    <s v="0"/>
    <n v="-12.26"/>
    <s v=""/>
    <n v="-12.26"/>
    <s v="USD"/>
    <s v="O1"/>
    <s v="USMO6560511300"/>
    <s v="1433561087010719"/>
    <s v=""/>
    <s v="BATCH_ID"/>
    <d v="2025-06-04T00:00:00"/>
    <d v="2025-06-05T00:00:00"/>
    <n v="0"/>
    <s v=""/>
    <s v=""/>
    <s v="3101510995"/>
    <s v="200014113555"/>
    <s v="0010"/>
    <s v="0060"/>
    <s v="R1"/>
    <s v="10-60"/>
    <x v="0"/>
    <x v="0"/>
    <n v="10719"/>
    <x v="0"/>
  </r>
  <r>
    <s v="14335610887"/>
    <s v="25155INV01AG"/>
    <s v="FA"/>
    <s v="R4"/>
    <d v="2025-06-04T00:00:00"/>
    <s v=""/>
    <s v="3106"/>
    <x v="0"/>
    <s v="10719"/>
    <s v="0"/>
    <n v="-9.65"/>
    <s v=""/>
    <n v="-9.65"/>
    <s v="USD"/>
    <s v="O1"/>
    <s v="USMO6396600001"/>
    <s v="1433561088710719"/>
    <s v=""/>
    <s v="BATCH_ID"/>
    <d v="2025-06-04T00:00:00"/>
    <d v="2025-06-05T00:00:00"/>
    <n v="0"/>
    <s v=""/>
    <s v=""/>
    <s v="3101697145"/>
    <s v="200014236430"/>
    <s v="0010"/>
    <s v="0060"/>
    <s v="R1"/>
    <s v="10-60"/>
    <x v="0"/>
    <x v="0"/>
    <n v="10719"/>
    <x v="0"/>
  </r>
  <r>
    <s v="14335610901"/>
    <s v="25155INV01AG"/>
    <s v="FA"/>
    <s v="R4"/>
    <d v="2025-06-04T00:00:00"/>
    <s v=""/>
    <s v="3106"/>
    <x v="0"/>
    <s v="10719"/>
    <s v="0"/>
    <n v="-5"/>
    <s v=""/>
    <n v="-5"/>
    <s v="USD"/>
    <s v="O1"/>
    <s v="USMO6560510370"/>
    <s v="1433561090110719"/>
    <s v=""/>
    <s v="BATCH_ID"/>
    <d v="2025-06-04T00:00:00"/>
    <d v="2025-06-05T00:00:00"/>
    <n v="0"/>
    <s v=""/>
    <s v=""/>
    <s v="3101487761"/>
    <s v="200014172080"/>
    <s v="0010"/>
    <s v="0060"/>
    <s v="R1"/>
    <s v="10-60"/>
    <x v="0"/>
    <x v="0"/>
    <n v="10719"/>
    <x v="0"/>
  </r>
  <r>
    <s v="14335612127"/>
    <s v="25156INV01BA"/>
    <s v="FA"/>
    <s v="R4"/>
    <d v="2025-06-05T00:00:00"/>
    <s v=""/>
    <s v="3106"/>
    <x v="0"/>
    <s v="10719"/>
    <s v="0"/>
    <n v="-5"/>
    <s v=""/>
    <n v="-5"/>
    <s v="USD"/>
    <s v="O1"/>
    <s v="USMO6570591010"/>
    <s v="1433561212710719"/>
    <s v=""/>
    <s v="BATCH_ID"/>
    <d v="2025-06-05T00:00:00"/>
    <d v="2025-06-06T00:00:00"/>
    <n v="0"/>
    <s v=""/>
    <s v=""/>
    <s v="3101505616"/>
    <s v="200011003668"/>
    <s v="0010"/>
    <s v="0060"/>
    <s v="R1"/>
    <s v="10-60"/>
    <x v="0"/>
    <x v="0"/>
    <n v="10719"/>
    <x v="0"/>
  </r>
  <r>
    <s v="14335612321"/>
    <s v="25156INV01BF"/>
    <s v="FA"/>
    <s v="R4"/>
    <d v="2025-06-05T00:00:00"/>
    <s v=""/>
    <s v="3106"/>
    <x v="0"/>
    <s v="10719"/>
    <s v="0"/>
    <n v="-8.14"/>
    <s v=""/>
    <n v="-8.14"/>
    <s v="USD"/>
    <s v="O1"/>
    <s v="USMO6560513030"/>
    <s v="1433561232110719"/>
    <s v=""/>
    <s v="BATCH_ID"/>
    <d v="2025-06-05T00:00:00"/>
    <d v="2025-06-06T00:00:00"/>
    <n v="0"/>
    <s v=""/>
    <s v=""/>
    <s v="3101649455"/>
    <s v="200011723802"/>
    <s v="0010"/>
    <s v="0060"/>
    <s v="R1"/>
    <s v="10-60"/>
    <x v="0"/>
    <x v="0"/>
    <n v="10719"/>
    <x v="0"/>
  </r>
  <r>
    <s v="14335612415"/>
    <s v="25156INV01BF"/>
    <s v="FA"/>
    <s v="R4"/>
    <d v="2025-06-05T00:00:00"/>
    <s v=""/>
    <s v="3106"/>
    <x v="0"/>
    <s v="10719"/>
    <s v="0"/>
    <n v="-6.46"/>
    <s v=""/>
    <n v="-6.46"/>
    <s v="USD"/>
    <s v="O1"/>
    <s v="USMO6560512550"/>
    <s v="1433561241510719"/>
    <s v=""/>
    <s v="BATCH_ID"/>
    <d v="2025-06-05T00:00:00"/>
    <d v="2025-06-06T00:00:00"/>
    <n v="0"/>
    <s v=""/>
    <s v=""/>
    <s v="3101526252"/>
    <s v="200011733827"/>
    <s v="0010"/>
    <s v="0060"/>
    <s v="R1"/>
    <s v="10-60"/>
    <x v="0"/>
    <x v="0"/>
    <n v="10719"/>
    <x v="0"/>
  </r>
  <r>
    <s v="14335612614"/>
    <s v="25156INV01BF"/>
    <s v="FA"/>
    <s v="R4"/>
    <d v="2025-06-05T00:00:00"/>
    <s v=""/>
    <s v="3106"/>
    <x v="0"/>
    <s v="10719"/>
    <s v="0"/>
    <n v="-5"/>
    <s v=""/>
    <n v="-5"/>
    <s v="USD"/>
    <s v="O1"/>
    <s v="USMO6560510111"/>
    <s v="1433561261410719"/>
    <s v=""/>
    <s v="BATCH_ID"/>
    <d v="2025-06-05T00:00:00"/>
    <d v="2025-06-06T00:00:00"/>
    <n v="0"/>
    <s v=""/>
    <s v=""/>
    <s v="3101708044"/>
    <s v="200013349671"/>
    <s v="0010"/>
    <s v="0060"/>
    <s v="R1"/>
    <s v="10-60"/>
    <x v="0"/>
    <x v="0"/>
    <n v="10719"/>
    <x v="0"/>
  </r>
  <r>
    <s v="14335612732"/>
    <s v="25156INV01BF"/>
    <s v="FA"/>
    <s v="R4"/>
    <d v="2025-06-05T00:00:00"/>
    <s v=""/>
    <s v="3106"/>
    <x v="0"/>
    <s v="10719"/>
    <s v="0"/>
    <n v="-5.18"/>
    <s v=""/>
    <n v="-5.18"/>
    <s v="USD"/>
    <s v="O1"/>
    <s v="USMO6560510060"/>
    <s v="1433561273210719"/>
    <s v=""/>
    <s v="BATCH_ID"/>
    <d v="2025-06-05T00:00:00"/>
    <d v="2025-06-06T00:00:00"/>
    <n v="0"/>
    <s v=""/>
    <s v=""/>
    <s v="3101673574"/>
    <s v="200014089466"/>
    <s v="0010"/>
    <s v="0060"/>
    <s v="R1"/>
    <s v="10-60"/>
    <x v="0"/>
    <x v="0"/>
    <n v="10719"/>
    <x v="0"/>
  </r>
  <r>
    <s v="14335612927"/>
    <s v="25156INV01BF"/>
    <s v="FA"/>
    <s v="R4"/>
    <d v="2025-06-05T00:00:00"/>
    <s v=""/>
    <s v="3106"/>
    <x v="0"/>
    <s v="10719"/>
    <s v="0"/>
    <n v="-5"/>
    <s v=""/>
    <n v="-5"/>
    <s v="USD"/>
    <s v="O1"/>
    <s v="USMO6560510300"/>
    <s v="1433561292710719"/>
    <s v=""/>
    <s v="BATCH_ID"/>
    <d v="2025-06-05T00:00:00"/>
    <d v="2025-06-06T00:00:00"/>
    <n v="0"/>
    <s v=""/>
    <s v=""/>
    <s v="3102037362"/>
    <s v="200015021161"/>
    <s v="0010"/>
    <s v="0060"/>
    <s v="R1"/>
    <s v="10-60"/>
    <x v="0"/>
    <x v="0"/>
    <n v="10719"/>
    <x v="0"/>
  </r>
  <r>
    <s v="14335613197"/>
    <s v="25156INV01BA"/>
    <s v="FA"/>
    <s v="R4"/>
    <d v="2025-06-05T00:00:00"/>
    <s v=""/>
    <s v="3106"/>
    <x v="0"/>
    <s v="10719"/>
    <s v="0"/>
    <n v="-5"/>
    <s v=""/>
    <n v="-5"/>
    <s v="USD"/>
    <s v="O1"/>
    <s v="USMO6560510270"/>
    <s v="1433561319710719"/>
    <s v=""/>
    <s v="BATCH_ID"/>
    <d v="2025-06-05T00:00:00"/>
    <d v="2025-06-06T00:00:00"/>
    <n v="0"/>
    <s v=""/>
    <s v=""/>
    <s v="3101474990"/>
    <s v="200011838055"/>
    <s v="0010"/>
    <s v="0060"/>
    <s v="R1"/>
    <s v="10-60"/>
    <x v="0"/>
    <x v="0"/>
    <n v="10719"/>
    <x v="0"/>
  </r>
  <r>
    <s v="14335615665"/>
    <s v="25160INV01BF"/>
    <s v="FA"/>
    <s v="R4"/>
    <d v="2025-06-09T00:00:00"/>
    <s v=""/>
    <s v="3106"/>
    <x v="0"/>
    <s v="10469"/>
    <s v="0"/>
    <n v="-5"/>
    <s v=""/>
    <n v="-5"/>
    <s v="USD"/>
    <s v="O1"/>
    <s v="USMO6561318260"/>
    <s v="1433561566510469"/>
    <s v=""/>
    <s v="BATCH_ID"/>
    <d v="2025-06-09T00:00:00"/>
    <d v="2025-06-10T00:00:00"/>
    <n v="0"/>
    <s v=""/>
    <s v=""/>
    <s v="3102320416"/>
    <s v="200015042118"/>
    <s v="0010"/>
    <s v="0060"/>
    <s v="R1"/>
    <s v="10-60"/>
    <x v="0"/>
    <x v="0"/>
    <n v="10469"/>
    <x v="2"/>
  </r>
  <r>
    <s v="14335616893"/>
    <s v="25161INV01A4"/>
    <s v="FA"/>
    <s v="R4"/>
    <d v="2025-06-10T00:00:00"/>
    <s v=""/>
    <s v="3106"/>
    <x v="0"/>
    <s v="10469"/>
    <s v="0"/>
    <n v="-5"/>
    <s v=""/>
    <n v="-5"/>
    <s v="USD"/>
    <s v="O1"/>
    <s v="USMO6561314880"/>
    <s v="1433561689310469"/>
    <s v=""/>
    <s v="BATCH_ID"/>
    <d v="2025-06-10T00:00:00"/>
    <d v="2025-06-11T00:00:00"/>
    <n v="0"/>
    <s v=""/>
    <s v=""/>
    <s v="3101674233"/>
    <s v="200011508278"/>
    <s v="0010"/>
    <s v="0060"/>
    <s v="R1"/>
    <s v="10-60"/>
    <x v="0"/>
    <x v="0"/>
    <n v="10469"/>
    <x v="2"/>
  </r>
  <r>
    <s v="14335616961"/>
    <s v="25161INV01A4"/>
    <s v="FA"/>
    <s v="R4"/>
    <d v="2025-06-10T00:00:00"/>
    <s v=""/>
    <s v="3106"/>
    <x v="0"/>
    <s v="10719"/>
    <s v="0"/>
    <n v="-5"/>
    <s v=""/>
    <n v="-5"/>
    <s v="USD"/>
    <s v="O1"/>
    <s v="USMO6570592040"/>
    <s v="1433561696110719"/>
    <s v=""/>
    <s v="BATCH_ID"/>
    <d v="2025-06-10T00:00:00"/>
    <d v="2025-06-11T00:00:00"/>
    <n v="0"/>
    <s v=""/>
    <s v=""/>
    <s v="3101575692"/>
    <s v="200011502339"/>
    <s v="0010"/>
    <s v="0060"/>
    <s v="R1"/>
    <s v="10-60"/>
    <x v="0"/>
    <x v="0"/>
    <n v="10719"/>
    <x v="0"/>
  </r>
  <r>
    <s v="14335617059"/>
    <s v="25161INV01A4"/>
    <s v="FA"/>
    <s v="R4"/>
    <d v="2025-06-10T00:00:00"/>
    <s v=""/>
    <s v="3106"/>
    <x v="0"/>
    <s v="10719"/>
    <s v="0"/>
    <n v="-5"/>
    <s v=""/>
    <n v="-5"/>
    <s v="USD"/>
    <s v="O1"/>
    <s v="USMO6560514540"/>
    <s v="1433561705910719"/>
    <s v=""/>
    <s v="BATCH_ID"/>
    <d v="2025-06-10T00:00:00"/>
    <d v="2025-06-11T00:00:00"/>
    <n v="0"/>
    <s v=""/>
    <s v=""/>
    <s v="3101556586"/>
    <s v="200012407769"/>
    <s v="0010"/>
    <s v="0060"/>
    <s v="R1"/>
    <s v="10-60"/>
    <x v="0"/>
    <x v="0"/>
    <n v="10719"/>
    <x v="0"/>
  </r>
  <r>
    <s v="14335617114"/>
    <s v="25161INV01A4"/>
    <s v="FA"/>
    <s v="R4"/>
    <d v="2025-06-10T00:00:00"/>
    <s v=""/>
    <s v="3106"/>
    <x v="0"/>
    <s v="10719"/>
    <s v="0"/>
    <n v="-5"/>
    <s v=""/>
    <n v="-5"/>
    <s v="USD"/>
    <s v="O1"/>
    <s v="USMO6560514100"/>
    <s v="1433561711410719"/>
    <s v=""/>
    <s v="BATCH_ID"/>
    <d v="2025-06-10T00:00:00"/>
    <d v="2025-06-11T00:00:00"/>
    <n v="0"/>
    <s v=""/>
    <s v=""/>
    <s v="3101667804"/>
    <s v="200013274283"/>
    <s v="0010"/>
    <s v="0060"/>
    <s v="R1"/>
    <s v="10-60"/>
    <x v="0"/>
    <x v="0"/>
    <n v="10719"/>
    <x v="0"/>
  </r>
  <r>
    <s v="14335617336"/>
    <s v="25161INV01A4"/>
    <s v="FA"/>
    <s v="R4"/>
    <d v="2025-06-10T00:00:00"/>
    <s v=""/>
    <s v="3106"/>
    <x v="0"/>
    <s v="10469"/>
    <s v="0"/>
    <n v="-5"/>
    <s v=""/>
    <n v="-5"/>
    <s v="USD"/>
    <s v="O1"/>
    <s v="USMO6561326210"/>
    <s v="1433561733610469"/>
    <s v=""/>
    <s v="BATCH_ID"/>
    <d v="2025-06-10T00:00:00"/>
    <d v="2025-06-11T00:00:00"/>
    <n v="0"/>
    <s v=""/>
    <s v=""/>
    <s v="3102048786"/>
    <s v="200015070457"/>
    <s v="0010"/>
    <s v="0060"/>
    <s v="R1"/>
    <s v="10-60"/>
    <x v="0"/>
    <x v="0"/>
    <n v="10469"/>
    <x v="2"/>
  </r>
  <r>
    <s v="14335617336"/>
    <s v="25161INV01A4"/>
    <s v="FA"/>
    <s v="R4"/>
    <d v="2025-06-10T00:00:00"/>
    <s v=""/>
    <s v="3106"/>
    <x v="1"/>
    <s v="10514"/>
    <s v="0"/>
    <n v="-5"/>
    <s v=""/>
    <n v="-5"/>
    <s v="USD"/>
    <s v="O1"/>
    <s v="USMO6561326210"/>
    <s v="1433561733610514"/>
    <s v=""/>
    <s v="BATCH_ID"/>
    <d v="2025-06-10T00:00:00"/>
    <d v="2025-06-11T00:00:00"/>
    <n v="0"/>
    <s v=""/>
    <s v=""/>
    <s v="3102048787"/>
    <s v="200015070457"/>
    <s v="0010"/>
    <s v="0060"/>
    <s v="R1"/>
    <s v="10-60"/>
    <x v="0"/>
    <x v="1"/>
    <n v="10514"/>
    <x v="1"/>
  </r>
  <r>
    <s v="14335617362"/>
    <s v="25161INV01A4"/>
    <s v="FA"/>
    <s v="R4"/>
    <d v="2025-06-10T00:00:00"/>
    <s v=""/>
    <s v="3106"/>
    <x v="1"/>
    <s v="10514"/>
    <s v="0"/>
    <n v="-5"/>
    <s v=""/>
    <n v="-5"/>
    <s v="USD"/>
    <s v="O1"/>
    <s v="USMO6561319180"/>
    <s v="1433561736210514"/>
    <s v=""/>
    <s v="BATCH_ID"/>
    <d v="2025-06-10T00:00:00"/>
    <d v="2025-06-11T00:00:00"/>
    <n v="0"/>
    <s v=""/>
    <s v=""/>
    <s v="3102047459"/>
    <s v="200015061605"/>
    <s v="0010"/>
    <s v="0060"/>
    <s v="R1"/>
    <s v="10-60"/>
    <x v="0"/>
    <x v="1"/>
    <n v="10514"/>
    <x v="1"/>
  </r>
  <r>
    <s v="14335617362"/>
    <s v="25161INV01A4"/>
    <s v="FA"/>
    <s v="R4"/>
    <d v="2025-06-10T00:00:00"/>
    <s v=""/>
    <s v="3106"/>
    <x v="0"/>
    <s v="10469"/>
    <s v="0"/>
    <n v="-5"/>
    <s v=""/>
    <n v="-5"/>
    <s v="USD"/>
    <s v="O1"/>
    <s v="USMO6561319180"/>
    <s v="1433561736210469"/>
    <s v=""/>
    <s v="BATCH_ID"/>
    <d v="2025-06-10T00:00:00"/>
    <d v="2025-06-11T00:00:00"/>
    <n v="0"/>
    <s v=""/>
    <s v=""/>
    <s v="3102047457"/>
    <s v="200015061605"/>
    <s v="0010"/>
    <s v="0060"/>
    <s v="R1"/>
    <s v="10-60"/>
    <x v="0"/>
    <x v="0"/>
    <n v="10469"/>
    <x v="2"/>
  </r>
  <r>
    <s v="14335618203"/>
    <s v="25162INV01AQ"/>
    <s v="FA"/>
    <s v="R4"/>
    <d v="2025-06-11T00:00:00"/>
    <s v=""/>
    <s v="3106"/>
    <x v="0"/>
    <s v="10719"/>
    <s v="0"/>
    <n v="-5"/>
    <s v=""/>
    <n v="-5"/>
    <s v="USD"/>
    <s v="O1"/>
    <s v="USMO6560514120"/>
    <s v="1433561820310719"/>
    <s v=""/>
    <s v="BATCH_ID"/>
    <d v="2025-06-11T00:00:00"/>
    <d v="2025-06-12T00:00:00"/>
    <n v="0"/>
    <s v=""/>
    <s v=""/>
    <s v="3101632198"/>
    <s v="200012841959"/>
    <s v="0010"/>
    <s v="0060"/>
    <s v="R1"/>
    <s v="10-60"/>
    <x v="0"/>
    <x v="0"/>
    <n v="10719"/>
    <x v="0"/>
  </r>
  <r>
    <s v="14335619203"/>
    <s v="25163INV01A6"/>
    <s v="FA"/>
    <s v="R4"/>
    <d v="2025-06-12T00:00:00"/>
    <s v=""/>
    <s v="3106"/>
    <x v="1"/>
    <s v="10514"/>
    <s v="0"/>
    <n v="-5"/>
    <s v=""/>
    <n v="-5"/>
    <s v="USD"/>
    <s v="O1"/>
    <s v="USMO6561314300"/>
    <s v="1433561920310514"/>
    <s v=""/>
    <s v="BATCH_ID"/>
    <d v="2025-06-12T00:00:00"/>
    <d v="2025-06-13T00:00:00"/>
    <n v="0"/>
    <s v=""/>
    <s v=""/>
    <s v="3101620959"/>
    <s v="200011156375"/>
    <s v="0010"/>
    <s v="0060"/>
    <s v="R1"/>
    <s v="10-60"/>
    <x v="0"/>
    <x v="1"/>
    <n v="10514"/>
    <x v="1"/>
  </r>
  <r>
    <s v="14335619203"/>
    <s v="25163INV01A6"/>
    <s v="FA"/>
    <s v="R4"/>
    <d v="2025-06-12T00:00:00"/>
    <s v=""/>
    <s v="3106"/>
    <x v="0"/>
    <s v="10469"/>
    <s v="0"/>
    <n v="-5"/>
    <s v=""/>
    <n v="-5"/>
    <s v="USD"/>
    <s v="O1"/>
    <s v="USMO6561314300"/>
    <s v="1433561920310469"/>
    <s v=""/>
    <s v="BATCH_ID"/>
    <d v="2025-06-12T00:00:00"/>
    <d v="2025-06-13T00:00:00"/>
    <n v="0"/>
    <s v=""/>
    <s v=""/>
    <s v="3101621056"/>
    <s v="200011156375"/>
    <s v="0010"/>
    <s v="0060"/>
    <s v="R1"/>
    <s v="10-60"/>
    <x v="0"/>
    <x v="0"/>
    <n v="10469"/>
    <x v="2"/>
  </r>
  <r>
    <s v="14335619386"/>
    <s v="25163INV01A6"/>
    <s v="FA"/>
    <s v="R4"/>
    <d v="2025-06-12T00:00:00"/>
    <s v=""/>
    <s v="3106"/>
    <x v="0"/>
    <s v="10719"/>
    <s v="0"/>
    <n v="-20.64"/>
    <s v=""/>
    <n v="-20.64"/>
    <s v="USD"/>
    <s v="O1"/>
    <s v="USMO6560514270"/>
    <s v="1433561938610719"/>
    <s v=""/>
    <s v="BATCH_ID"/>
    <d v="2025-06-12T00:00:00"/>
    <d v="2025-06-13T00:00:00"/>
    <n v="0"/>
    <s v=""/>
    <s v=""/>
    <s v="3101590512"/>
    <s v="200013168345"/>
    <s v="0010"/>
    <s v="0060"/>
    <s v="R1"/>
    <s v="10-60"/>
    <x v="0"/>
    <x v="0"/>
    <n v="10719"/>
    <x v="0"/>
  </r>
  <r>
    <s v="14335622170"/>
    <s v="25169INV01AJ"/>
    <s v="FA"/>
    <s v="R4"/>
    <d v="2025-06-18T00:00:00"/>
    <s v=""/>
    <s v="3106"/>
    <x v="0"/>
    <s v="10719"/>
    <s v="0"/>
    <n v="-5"/>
    <s v=""/>
    <n v="-5"/>
    <s v="USD"/>
    <s v="O1"/>
    <s v="USMO6574092091"/>
    <s v="1433562217010719"/>
    <s v=""/>
    <s v="BATCH_ID"/>
    <d v="2025-06-18T00:00:00"/>
    <d v="2025-06-19T00:00:00"/>
    <n v="0"/>
    <s v=""/>
    <s v=""/>
    <s v="3101507884"/>
    <s v="200011446636"/>
    <s v="0010"/>
    <s v="0060"/>
    <s v="R1"/>
    <s v="10-60"/>
    <x v="0"/>
    <x v="0"/>
    <n v="10719"/>
    <x v="0"/>
  </r>
  <r>
    <s v="14335622236"/>
    <s v="25169INV01AJ"/>
    <s v="FA"/>
    <s v="R4"/>
    <d v="2025-06-18T00:00:00"/>
    <s v=""/>
    <s v="3106"/>
    <x v="0"/>
    <s v="10719"/>
    <s v="0"/>
    <n v="-5"/>
    <s v=""/>
    <n v="-5"/>
    <s v="USD"/>
    <s v="O1"/>
    <s v="USMO6560526280"/>
    <s v="1433562223610719"/>
    <s v=""/>
    <s v="BATCH_ID"/>
    <d v="2025-06-18T00:00:00"/>
    <d v="2025-06-19T00:00:00"/>
    <n v="0"/>
    <s v=""/>
    <s v=""/>
    <s v="3101606005"/>
    <s v="200011431778"/>
    <s v="0010"/>
    <s v="0060"/>
    <s v="R1"/>
    <s v="10-60"/>
    <x v="0"/>
    <x v="0"/>
    <n v="10719"/>
    <x v="0"/>
  </r>
  <r>
    <s v="14335622351"/>
    <s v="25169INV01BJ"/>
    <s v="FA"/>
    <s v="R4"/>
    <d v="2025-06-18T00:00:00"/>
    <s v=""/>
    <s v="3106"/>
    <x v="0"/>
    <s v="10719"/>
    <s v="0"/>
    <n v="-23.56"/>
    <s v=""/>
    <n v="-23.56"/>
    <s v="USD"/>
    <s v="O1"/>
    <s v="USMO6560526630"/>
    <s v="1433562235110719"/>
    <s v=""/>
    <s v="BATCH_ID"/>
    <d v="2025-06-18T00:00:00"/>
    <d v="2025-06-19T00:00:00"/>
    <n v="0"/>
    <s v=""/>
    <s v=""/>
    <s v="3101653768"/>
    <s v="200012776619"/>
    <s v="0010"/>
    <s v="0060"/>
    <s v="R1"/>
    <s v="10-60"/>
    <x v="0"/>
    <x v="0"/>
    <n v="10719"/>
    <x v="0"/>
  </r>
  <r>
    <s v="14335622399"/>
    <s v="25169INV01AJ"/>
    <s v="FA"/>
    <s v="R4"/>
    <d v="2025-06-18T00:00:00"/>
    <s v=""/>
    <s v="3106"/>
    <x v="0"/>
    <s v="10719"/>
    <s v="0"/>
    <n v="-5"/>
    <s v=""/>
    <n v="-5"/>
    <s v="USD"/>
    <s v="O1"/>
    <s v="USMO6560515200"/>
    <s v="1433562239910719"/>
    <s v=""/>
    <s v="BATCH_ID"/>
    <d v="2025-06-18T00:00:00"/>
    <d v="2025-06-19T00:00:00"/>
    <n v="0"/>
    <s v=""/>
    <s v=""/>
    <s v="3101606173"/>
    <s v="200012748121"/>
    <s v="0010"/>
    <s v="0060"/>
    <s v="R1"/>
    <s v="10-60"/>
    <x v="0"/>
    <x v="0"/>
    <n v="10719"/>
    <x v="0"/>
  </r>
  <r>
    <s v="14335622419"/>
    <s v="25169INV01AJ"/>
    <s v="FA"/>
    <s v="R4"/>
    <d v="2025-06-18T00:00:00"/>
    <s v=""/>
    <s v="3106"/>
    <x v="1"/>
    <s v="10514"/>
    <s v="0"/>
    <n v="-13.53"/>
    <s v=""/>
    <n v="-13.53"/>
    <s v="USD"/>
    <s v="O1"/>
    <s v="USMO6561318240"/>
    <s v="1433562241910514"/>
    <s v=""/>
    <s v="BATCH_ID"/>
    <d v="2025-06-18T00:00:00"/>
    <d v="2025-06-19T00:00:00"/>
    <n v="0"/>
    <s v=""/>
    <s v=""/>
    <s v="3101480471"/>
    <s v="200012731937"/>
    <s v="0010"/>
    <s v="0060"/>
    <s v="R1"/>
    <s v="10-60"/>
    <x v="0"/>
    <x v="1"/>
    <n v="10514"/>
    <x v="1"/>
  </r>
  <r>
    <s v="14335622419"/>
    <s v="25169INV01AJ"/>
    <s v="FA"/>
    <s v="R4"/>
    <d v="2025-06-18T00:00:00"/>
    <s v=""/>
    <s v="3106"/>
    <x v="0"/>
    <s v="10469"/>
    <s v="0"/>
    <n v="-13.7"/>
    <s v=""/>
    <n v="-13.7"/>
    <s v="USD"/>
    <s v="O1"/>
    <s v="USMO6561318240"/>
    <s v="1433562241910469"/>
    <s v=""/>
    <s v="BATCH_ID"/>
    <d v="2025-06-18T00:00:00"/>
    <d v="2025-06-19T00:00:00"/>
    <n v="0"/>
    <s v=""/>
    <s v=""/>
    <s v="3101480374"/>
    <s v="200012731937"/>
    <s v="0010"/>
    <s v="0060"/>
    <s v="R1"/>
    <s v="10-60"/>
    <x v="0"/>
    <x v="0"/>
    <n v="10469"/>
    <x v="2"/>
  </r>
  <r>
    <s v="14335622448"/>
    <s v="25169INV01AJ"/>
    <s v="FA"/>
    <s v="R4"/>
    <d v="2025-06-18T00:00:00"/>
    <s v=""/>
    <s v="3106"/>
    <x v="0"/>
    <s v="10719"/>
    <s v="0"/>
    <n v="-5"/>
    <s v=""/>
    <n v="-5"/>
    <s v="USD"/>
    <s v="O1"/>
    <s v="USMO6560524550"/>
    <s v="1433562244810719"/>
    <s v=""/>
    <s v="BATCH_ID"/>
    <d v="2025-06-18T00:00:00"/>
    <d v="2025-06-19T00:00:00"/>
    <n v="0"/>
    <s v=""/>
    <s v=""/>
    <s v="3101674686"/>
    <s v="200012750986"/>
    <s v="0010"/>
    <s v="0060"/>
    <s v="R1"/>
    <s v="10-60"/>
    <x v="0"/>
    <x v="0"/>
    <n v="10719"/>
    <x v="0"/>
  </r>
  <r>
    <s v="14335622516"/>
    <s v="25169INV01AJ"/>
    <s v="FA"/>
    <s v="R4"/>
    <d v="2025-06-18T00:00:00"/>
    <s v=""/>
    <s v="3106"/>
    <x v="0"/>
    <s v="10719"/>
    <s v="0"/>
    <n v="-14.73"/>
    <s v=""/>
    <n v="-14.73"/>
    <s v="USD"/>
    <s v="O1"/>
    <s v="USMO6574096631"/>
    <s v="1433562251610719"/>
    <s v=""/>
    <s v="BATCH_ID"/>
    <d v="2025-06-18T00:00:00"/>
    <d v="2025-06-19T00:00:00"/>
    <n v="0"/>
    <s v=""/>
    <s v=""/>
    <s v="3101671855"/>
    <s v="200014007609"/>
    <s v="0010"/>
    <s v="0060"/>
    <s v="R1"/>
    <s v="10-60"/>
    <x v="0"/>
    <x v="0"/>
    <n v="10719"/>
    <x v="0"/>
  </r>
  <r>
    <s v="14335622606"/>
    <s v="25169INV01BJ"/>
    <s v="FA"/>
    <s v="R4"/>
    <d v="2025-06-18T00:00:00"/>
    <s v=""/>
    <s v="3106"/>
    <x v="0"/>
    <s v="10469"/>
    <s v="0"/>
    <n v="-5"/>
    <s v=""/>
    <n v="-5"/>
    <s v="USD"/>
    <s v="O1"/>
    <s v="USMO6561300000"/>
    <s v="1433562260610469"/>
    <s v=""/>
    <s v="BATCH_ID"/>
    <d v="2025-06-18T00:00:00"/>
    <d v="2025-06-19T00:00:00"/>
    <n v="0"/>
    <s v=""/>
    <s v=""/>
    <s v="3101577108"/>
    <s v="200014093047"/>
    <s v="0010"/>
    <s v="0060"/>
    <s v="R1"/>
    <s v="10-60"/>
    <x v="0"/>
    <x v="0"/>
    <n v="10469"/>
    <x v="2"/>
  </r>
  <r>
    <s v="14335622606"/>
    <s v="25169INV01BJ"/>
    <s v="FA"/>
    <s v="R4"/>
    <d v="2025-06-18T00:00:00"/>
    <s v=""/>
    <s v="3106"/>
    <x v="1"/>
    <s v="10514"/>
    <s v="0"/>
    <n v="-5.38"/>
    <s v=""/>
    <n v="-5.38"/>
    <s v="USD"/>
    <s v="O1"/>
    <s v="USMO6561300000"/>
    <s v="1433562260610514"/>
    <s v=""/>
    <s v="BATCH_ID"/>
    <d v="2025-06-18T00:00:00"/>
    <d v="2025-06-19T00:00:00"/>
    <n v="0"/>
    <s v=""/>
    <s v=""/>
    <s v="3101576917"/>
    <s v="200014093047"/>
    <s v="0010"/>
    <s v="0060"/>
    <s v="R1"/>
    <s v="10-60"/>
    <x v="0"/>
    <x v="1"/>
    <n v="10514"/>
    <x v="1"/>
  </r>
  <r>
    <s v="14335622661"/>
    <s v="25169INV01AJ"/>
    <s v="FA"/>
    <s v="R4"/>
    <d v="2025-06-18T00:00:00"/>
    <s v=""/>
    <s v="3106"/>
    <x v="0"/>
    <s v="10719"/>
    <s v="0"/>
    <n v="-5"/>
    <s v=""/>
    <n v="-5"/>
    <s v="USD"/>
    <s v="O1"/>
    <s v="USMO6560512550"/>
    <s v="1433562266110719"/>
    <s v=""/>
    <s v="BATCH_ID"/>
    <d v="2025-06-18T00:00:00"/>
    <d v="2025-06-19T00:00:00"/>
    <n v="0"/>
    <s v=""/>
    <s v=""/>
    <s v="3102281014"/>
    <s v="200014025429"/>
    <s v="0010"/>
    <s v="0060"/>
    <s v="R1"/>
    <s v="10-60"/>
    <x v="0"/>
    <x v="0"/>
    <n v="10719"/>
    <x v="0"/>
  </r>
  <r>
    <s v="14335622797"/>
    <s v="25169INV01BJ"/>
    <s v="FA"/>
    <s v="R4"/>
    <d v="2025-06-18T00:00:00"/>
    <s v=""/>
    <s v="3106"/>
    <x v="0"/>
    <s v="10719"/>
    <s v="0"/>
    <n v="-5"/>
    <s v=""/>
    <n v="-5"/>
    <s v="USD"/>
    <s v="O1"/>
    <s v="USMO6574096711"/>
    <s v="1433562279710719"/>
    <s v=""/>
    <s v="BATCH_ID"/>
    <d v="2025-06-18T00:00:00"/>
    <d v="2025-06-19T00:00:00"/>
    <n v="0"/>
    <s v=""/>
    <s v=""/>
    <s v="3102051482"/>
    <s v="200015083765"/>
    <s v="0010"/>
    <s v="0060"/>
    <s v="R1"/>
    <s v="10-60"/>
    <x v="0"/>
    <x v="0"/>
    <n v="10719"/>
    <x v="0"/>
  </r>
  <r>
    <s v="14335622973"/>
    <s v="25169INV01AJ"/>
    <s v="FA"/>
    <s v="R4"/>
    <d v="2025-06-18T00:00:00"/>
    <s v=""/>
    <s v="3106"/>
    <x v="0"/>
    <s v="10719"/>
    <s v="0"/>
    <n v="-6.1"/>
    <s v=""/>
    <n v="-6.1"/>
    <s v="USD"/>
    <s v="O1"/>
    <s v="USMO6574094551"/>
    <s v="1433562297310719"/>
    <s v=""/>
    <s v="BATCH_ID"/>
    <d v="2025-06-18T00:00:00"/>
    <d v="2025-06-19T00:00:00"/>
    <n v="0"/>
    <s v=""/>
    <s v=""/>
    <s v="3102222082"/>
    <s v="200015909738"/>
    <s v="0010"/>
    <s v="0060"/>
    <s v="R1"/>
    <s v="10-60"/>
    <x v="0"/>
    <x v="0"/>
    <n v="10719"/>
    <x v="0"/>
  </r>
  <r>
    <s v="14335623010"/>
    <s v="25169INV01BJ"/>
    <s v="FA"/>
    <s v="R4"/>
    <d v="2025-06-18T00:00:00"/>
    <s v=""/>
    <s v="3106"/>
    <x v="0"/>
    <s v="10719"/>
    <s v="0"/>
    <n v="-5.94"/>
    <s v=""/>
    <n v="-5.94"/>
    <s v="USD"/>
    <s v="O1"/>
    <s v="USMO6560526630"/>
    <s v="1433562301010719"/>
    <s v=""/>
    <s v="BATCH_ID"/>
    <d v="2025-06-18T00:00:00"/>
    <d v="2025-06-19T00:00:00"/>
    <n v="0"/>
    <s v=""/>
    <s v=""/>
    <s v="3102201915"/>
    <s v="200015819309"/>
    <s v="0010"/>
    <s v="0060"/>
    <s v="R1"/>
    <s v="10-60"/>
    <x v="0"/>
    <x v="0"/>
    <n v="10719"/>
    <x v="0"/>
  </r>
  <r>
    <s v="14335625149"/>
    <s v="25170INV01AE"/>
    <s v="FA"/>
    <s v="R4"/>
    <d v="2025-06-19T00:00:00"/>
    <s v=""/>
    <s v="3106"/>
    <x v="1"/>
    <s v="10514"/>
    <s v="0"/>
    <n v="-5"/>
    <s v=""/>
    <n v="-5"/>
    <s v="USD"/>
    <s v="O1"/>
    <s v="USMO6561333720"/>
    <s v="1433562514910514"/>
    <s v=""/>
    <s v="BATCH_ID"/>
    <d v="2025-06-19T00:00:00"/>
    <d v="2025-06-20T00:00:00"/>
    <n v="0"/>
    <s v=""/>
    <s v=""/>
    <s v="3101617502"/>
    <s v="200011468440"/>
    <s v="0010"/>
    <s v="0060"/>
    <s v="R1"/>
    <s v="10-60"/>
    <x v="0"/>
    <x v="1"/>
    <n v="10514"/>
    <x v="1"/>
  </r>
  <r>
    <s v="14335625149"/>
    <s v="25170INV01AE"/>
    <s v="FA"/>
    <s v="R4"/>
    <d v="2025-06-19T00:00:00"/>
    <s v=""/>
    <s v="3106"/>
    <x v="0"/>
    <s v="10469"/>
    <s v="0"/>
    <n v="-5"/>
    <s v=""/>
    <n v="-5"/>
    <s v="USD"/>
    <s v="O1"/>
    <s v="USMO6561333720"/>
    <s v="1433562514910469"/>
    <s v=""/>
    <s v="BATCH_ID"/>
    <d v="2025-06-19T00:00:00"/>
    <d v="2025-06-20T00:00:00"/>
    <n v="0"/>
    <s v=""/>
    <s v=""/>
    <s v="3101617407"/>
    <s v="200011468440"/>
    <s v="0010"/>
    <s v="0060"/>
    <s v="R1"/>
    <s v="10-60"/>
    <x v="0"/>
    <x v="0"/>
    <n v="10469"/>
    <x v="2"/>
  </r>
  <r>
    <s v="14335625194"/>
    <s v="25170INV01AE"/>
    <s v="FA"/>
    <s v="R4"/>
    <d v="2025-06-19T00:00:00"/>
    <s v=""/>
    <s v="3106"/>
    <x v="0"/>
    <s v="10719"/>
    <s v="0"/>
    <n v="-5"/>
    <s v=""/>
    <n v="-5"/>
    <s v="USD"/>
    <s v="O1"/>
    <s v="USMO6560526910"/>
    <s v="1433562519410719"/>
    <s v=""/>
    <s v="BATCH_ID"/>
    <d v="2025-06-19T00:00:00"/>
    <d v="2025-06-20T00:00:00"/>
    <n v="0"/>
    <s v=""/>
    <s v=""/>
    <s v="3101506771"/>
    <s v="200011469661"/>
    <s v="0010"/>
    <s v="0060"/>
    <s v="R1"/>
    <s v="10-60"/>
    <x v="0"/>
    <x v="0"/>
    <n v="10719"/>
    <x v="0"/>
  </r>
  <r>
    <s v="14335625207"/>
    <s v="25170INV01AV"/>
    <s v="FA"/>
    <s v="R4"/>
    <d v="2025-06-19T00:00:00"/>
    <s v=""/>
    <s v="3106"/>
    <x v="1"/>
    <s v="10514"/>
    <s v="0"/>
    <n v="-5"/>
    <s v=""/>
    <n v="-5"/>
    <s v="USD"/>
    <s v="O1"/>
    <s v="USMO6561328710"/>
    <s v="1433562520710514"/>
    <s v=""/>
    <s v="BATCH_ID"/>
    <d v="2025-06-19T00:00:00"/>
    <d v="2025-06-20T00:00:00"/>
    <n v="0"/>
    <s v=""/>
    <s v=""/>
    <s v="3101605692"/>
    <s v="200011610694"/>
    <s v="0010"/>
    <s v="0060"/>
    <s v="C1"/>
    <s v="10-60"/>
    <x v="0"/>
    <x v="1"/>
    <n v="10514"/>
    <x v="1"/>
  </r>
  <r>
    <s v="14335625207"/>
    <s v="25170INV01AV"/>
    <s v="FA"/>
    <s v="R4"/>
    <d v="2025-06-19T00:00:00"/>
    <s v=""/>
    <s v="3106"/>
    <x v="0"/>
    <s v="10469"/>
    <s v="0"/>
    <n v="-5"/>
    <s v=""/>
    <n v="-5"/>
    <s v="USD"/>
    <s v="O1"/>
    <s v="USMO6561328710"/>
    <s v="1433562520710469"/>
    <s v=""/>
    <s v="BATCH_ID"/>
    <d v="2025-06-19T00:00:00"/>
    <d v="2025-06-20T00:00:00"/>
    <n v="0"/>
    <s v=""/>
    <s v=""/>
    <s v="3101605597"/>
    <s v="200011610694"/>
    <s v="0010"/>
    <s v="0060"/>
    <s v="C1"/>
    <s v="10-60"/>
    <x v="0"/>
    <x v="0"/>
    <n v="10469"/>
    <x v="2"/>
  </r>
  <r>
    <s v="14335625240"/>
    <s v="25170INV01AS"/>
    <s v="FA"/>
    <s v="R4"/>
    <d v="2025-06-19T00:00:00"/>
    <s v=""/>
    <s v="3106"/>
    <x v="1"/>
    <s v="10514"/>
    <s v="0"/>
    <n v="-5"/>
    <s v=""/>
    <n v="-5"/>
    <s v="USD"/>
    <s v="O1"/>
    <s v="USMO6561331070"/>
    <s v="1433562524010514"/>
    <s v=""/>
    <s v="BATCH_ID"/>
    <d v="2025-06-19T00:00:00"/>
    <d v="2025-06-20T00:00:00"/>
    <n v="0"/>
    <s v=""/>
    <s v=""/>
    <s v="3101686366"/>
    <s v="200011131915"/>
    <s v="0010"/>
    <s v="0060"/>
    <s v="R1"/>
    <s v="10-60"/>
    <x v="0"/>
    <x v="1"/>
    <n v="10514"/>
    <x v="1"/>
  </r>
  <r>
    <s v="14335625240"/>
    <s v="25170INV01AS"/>
    <s v="FA"/>
    <s v="R4"/>
    <d v="2025-06-19T00:00:00"/>
    <s v=""/>
    <s v="3106"/>
    <x v="0"/>
    <s v="10469"/>
    <s v="0"/>
    <n v="-5"/>
    <s v=""/>
    <n v="-5"/>
    <s v="USD"/>
    <s v="O1"/>
    <s v="USMO6561331070"/>
    <s v="1433562524010469"/>
    <s v=""/>
    <s v="BATCH_ID"/>
    <d v="2025-06-19T00:00:00"/>
    <d v="2025-06-20T00:00:00"/>
    <n v="0"/>
    <s v=""/>
    <s v=""/>
    <s v="3101686448"/>
    <s v="200011131915"/>
    <s v="0010"/>
    <s v="0060"/>
    <s v="R1"/>
    <s v="10-60"/>
    <x v="0"/>
    <x v="0"/>
    <n v="10469"/>
    <x v="2"/>
  </r>
  <r>
    <s v="14335625445"/>
    <s v="25170INV01AS"/>
    <s v="FA"/>
    <s v="R4"/>
    <d v="2025-06-19T00:00:00"/>
    <s v=""/>
    <s v="3106"/>
    <x v="0"/>
    <s v="10719"/>
    <s v="0"/>
    <n v="-9.6199999999999992"/>
    <s v=""/>
    <n v="-9.6199999999999992"/>
    <s v="USD"/>
    <s v="O1"/>
    <s v="USMO6560527470"/>
    <s v="1433562544510719"/>
    <s v=""/>
    <s v="BATCH_ID"/>
    <d v="2025-06-19T00:00:00"/>
    <d v="2025-06-20T00:00:00"/>
    <n v="0"/>
    <s v=""/>
    <s v=""/>
    <s v="3101488314"/>
    <s v="200012554446"/>
    <s v="0010"/>
    <s v="0060"/>
    <s v="R1"/>
    <s v="10-60"/>
    <x v="0"/>
    <x v="0"/>
    <n v="10719"/>
    <x v="0"/>
  </r>
  <r>
    <s v="14335625518"/>
    <s v="25170INV01AE"/>
    <s v="FA"/>
    <s v="R4"/>
    <d v="2025-06-19T00:00:00"/>
    <s v=""/>
    <s v="3106"/>
    <x v="1"/>
    <s v="10514"/>
    <s v="0"/>
    <n v="-5"/>
    <s v=""/>
    <n v="-5"/>
    <s v="USD"/>
    <s v="O1"/>
    <s v="USMO6561332070"/>
    <s v="1433562551810514"/>
    <s v=""/>
    <s v="BATCH_ID"/>
    <d v="2025-06-19T00:00:00"/>
    <d v="2025-06-20T00:00:00"/>
    <n v="0"/>
    <s v=""/>
    <s v=""/>
    <s v="3101658189"/>
    <s v="200013031444"/>
    <s v="0010"/>
    <s v="0060"/>
    <s v="R1"/>
    <s v="10-60"/>
    <x v="0"/>
    <x v="1"/>
    <n v="10514"/>
    <x v="1"/>
  </r>
  <r>
    <s v="14335625518"/>
    <s v="25170INV01AE"/>
    <s v="FA"/>
    <s v="R4"/>
    <d v="2025-06-19T00:00:00"/>
    <s v=""/>
    <s v="3106"/>
    <x v="0"/>
    <s v="10469"/>
    <s v="0"/>
    <n v="-5"/>
    <s v=""/>
    <n v="-5"/>
    <s v="USD"/>
    <s v="O1"/>
    <s v="USMO6561332070"/>
    <s v="1433562551810469"/>
    <s v=""/>
    <s v="BATCH_ID"/>
    <d v="2025-06-19T00:00:00"/>
    <d v="2025-06-20T00:00:00"/>
    <n v="0"/>
    <s v=""/>
    <s v=""/>
    <s v="3101657991"/>
    <s v="200013031444"/>
    <s v="0010"/>
    <s v="0060"/>
    <s v="R1"/>
    <s v="10-60"/>
    <x v="0"/>
    <x v="0"/>
    <n v="10469"/>
    <x v="2"/>
  </r>
  <r>
    <s v="14335625634"/>
    <s v="25170INV01AV"/>
    <s v="FA"/>
    <s v="R4"/>
    <d v="2025-06-19T00:00:00"/>
    <s v=""/>
    <s v="3106"/>
    <x v="1"/>
    <s v="10514"/>
    <s v="0"/>
    <n v="-5"/>
    <s v=""/>
    <n v="-5"/>
    <s v="USD"/>
    <s v="O1"/>
    <s v="USMO6561313790"/>
    <s v="1433562563410514"/>
    <s v=""/>
    <s v="BATCH_ID"/>
    <d v="2025-06-19T00:00:00"/>
    <d v="2025-06-20T00:00:00"/>
    <n v="0"/>
    <s v=""/>
    <s v=""/>
    <s v="3101527833"/>
    <s v="200013900846"/>
    <s v="0010"/>
    <s v="0060"/>
    <s v="R1"/>
    <s v="10-60"/>
    <x v="0"/>
    <x v="1"/>
    <n v="10514"/>
    <x v="1"/>
  </r>
  <r>
    <s v="14335625634"/>
    <s v="25170INV01AV"/>
    <s v="FA"/>
    <s v="R4"/>
    <d v="2025-06-19T00:00:00"/>
    <s v=""/>
    <s v="3106"/>
    <x v="0"/>
    <s v="10469"/>
    <s v="0"/>
    <n v="-5"/>
    <s v=""/>
    <n v="-5"/>
    <s v="USD"/>
    <s v="O1"/>
    <s v="USMO6561313790"/>
    <s v="1433562563410469"/>
    <s v=""/>
    <s v="BATCH_ID"/>
    <d v="2025-06-19T00:00:00"/>
    <d v="2025-06-20T00:00:00"/>
    <n v="0"/>
    <s v=""/>
    <s v=""/>
    <s v="3101527641"/>
    <s v="200013900846"/>
    <s v="0010"/>
    <s v="0060"/>
    <s v="R1"/>
    <s v="10-60"/>
    <x v="0"/>
    <x v="0"/>
    <n v="10469"/>
    <x v="2"/>
  </r>
  <r>
    <s v="14335625770"/>
    <s v="25170INV01AE"/>
    <s v="FA"/>
    <s v="R4"/>
    <d v="2025-06-19T00:00:00"/>
    <s v=""/>
    <s v="3106"/>
    <x v="0"/>
    <s v="10719"/>
    <s v="0"/>
    <n v="-7.98"/>
    <s v=""/>
    <n v="-7.98"/>
    <s v="USD"/>
    <s v="O1"/>
    <s v="USMO6560527440"/>
    <s v="1433562577010719"/>
    <s v=""/>
    <s v="BATCH_ID"/>
    <d v="2025-06-19T00:00:00"/>
    <d v="2025-06-20T00:00:00"/>
    <n v="0"/>
    <s v=""/>
    <s v=""/>
    <s v="3102066511"/>
    <s v="200015154947"/>
    <s v="0010"/>
    <s v="0060"/>
    <s v="R1"/>
    <s v="10-60"/>
    <x v="0"/>
    <x v="0"/>
    <n v="10719"/>
    <x v="0"/>
  </r>
  <r>
    <s v="14335625901"/>
    <s v="25170INV01AS"/>
    <s v="FA"/>
    <s v="R4"/>
    <d v="2025-06-19T00:00:00"/>
    <s v=""/>
    <s v="3106"/>
    <x v="0"/>
    <s v="10719"/>
    <s v="0"/>
    <n v="-5"/>
    <s v=""/>
    <n v="-5"/>
    <s v="USD"/>
    <s v="O1"/>
    <s v="USMO6560526910"/>
    <s v="1433562590110719"/>
    <s v=""/>
    <s v="BATCH_ID"/>
    <d v="2025-06-19T00:00:00"/>
    <d v="2025-06-20T00:00:00"/>
    <n v="0"/>
    <s v=""/>
    <s v=""/>
    <s v="3102153521"/>
    <s v="200015587278"/>
    <s v="0010"/>
    <s v="0060"/>
    <s v="R1"/>
    <s v="10-60"/>
    <x v="0"/>
    <x v="0"/>
    <n v="10719"/>
    <x v="0"/>
  </r>
  <r>
    <s v="14335625938"/>
    <s v="25170INV01AE"/>
    <s v="FA"/>
    <s v="R4"/>
    <d v="2025-06-19T00:00:00"/>
    <s v=""/>
    <s v="3106"/>
    <x v="0"/>
    <s v="10469"/>
    <s v="0"/>
    <n v="-10"/>
    <s v=""/>
    <n v="-10"/>
    <s v="USD"/>
    <s v="O1"/>
    <s v="USMO65613XXXX0"/>
    <s v="1433562593810469"/>
    <s v=""/>
    <s v="BATCH_ID"/>
    <d v="2025-06-19T00:00:00"/>
    <d v="2025-06-20T00:00:00"/>
    <n v="0"/>
    <s v=""/>
    <s v=""/>
    <s v="3102292978"/>
    <s v="200016277796"/>
    <s v="0010"/>
    <s v="0060"/>
    <s v="R1"/>
    <s v="10-60"/>
    <x v="0"/>
    <x v="0"/>
    <n v="10469"/>
    <x v="2"/>
  </r>
  <r>
    <s v="14335625938"/>
    <s v="25170INV01AE"/>
    <s v="FA"/>
    <s v="R4"/>
    <d v="2025-06-19T00:00:00"/>
    <s v=""/>
    <s v="3106"/>
    <x v="1"/>
    <s v="10514"/>
    <s v="0"/>
    <n v="-5"/>
    <s v=""/>
    <n v="-5"/>
    <s v="USD"/>
    <s v="O1"/>
    <s v="USMO65613XXXX0"/>
    <s v="1433562593810514"/>
    <s v=""/>
    <s v="BATCH_ID"/>
    <d v="2025-06-19T00:00:00"/>
    <d v="2025-06-20T00:00:00"/>
    <n v="0"/>
    <s v=""/>
    <s v=""/>
    <s v="3102292980"/>
    <s v="200016277796"/>
    <s v="0010"/>
    <s v="0060"/>
    <s v="R1"/>
    <s v="10-60"/>
    <x v="0"/>
    <x v="1"/>
    <n v="10514"/>
    <x v="1"/>
  </r>
  <r>
    <s v="14335625939"/>
    <s v="25170INV01AE"/>
    <s v="FA"/>
    <s v="R4"/>
    <d v="2025-06-19T00:00:00"/>
    <s v=""/>
    <s v="3106"/>
    <x v="1"/>
    <s v="10514"/>
    <s v="0"/>
    <n v="-5"/>
    <s v=""/>
    <n v="-5"/>
    <s v="USD"/>
    <s v="O1"/>
    <s v="USMO65613XXXX0"/>
    <s v="1433562593910514"/>
    <s v=""/>
    <s v="BATCH_ID"/>
    <d v="2025-06-19T00:00:00"/>
    <d v="2025-06-20T00:00:00"/>
    <n v="0"/>
    <s v=""/>
    <s v=""/>
    <s v="3102292980"/>
    <s v="200016277796"/>
    <s v="0010"/>
    <s v="0060"/>
    <s v="R1"/>
    <s v="10-60"/>
    <x v="0"/>
    <x v="1"/>
    <n v="10514"/>
    <x v="1"/>
  </r>
  <r>
    <s v="14335625939"/>
    <s v="25170INV01AE"/>
    <s v="FA"/>
    <s v="R4"/>
    <d v="2025-06-19T00:00:00"/>
    <s v=""/>
    <s v="3106"/>
    <x v="0"/>
    <s v="10469"/>
    <s v="0"/>
    <n v="-10"/>
    <s v=""/>
    <n v="-10"/>
    <s v="USD"/>
    <s v="O1"/>
    <s v="USMO65613XXXX0"/>
    <s v="1433562593910469"/>
    <s v=""/>
    <s v="BATCH_ID"/>
    <d v="2025-06-19T00:00:00"/>
    <d v="2025-06-20T00:00:00"/>
    <n v="0"/>
    <s v=""/>
    <s v=""/>
    <s v="3102292978"/>
    <s v="200016277796"/>
    <s v="0010"/>
    <s v="0060"/>
    <s v="R1"/>
    <s v="10-60"/>
    <x v="0"/>
    <x v="0"/>
    <n v="10469"/>
    <x v="2"/>
  </r>
  <r>
    <s v="14335625954"/>
    <s v="25170INV01AE"/>
    <s v="FA"/>
    <s v="R4"/>
    <d v="2025-06-19T00:00:00"/>
    <s v=""/>
    <s v="3106"/>
    <x v="0"/>
    <s v="10469"/>
    <s v="0"/>
    <n v="-5"/>
    <s v=""/>
    <n v="-5"/>
    <s v="USD"/>
    <s v="O1"/>
    <s v="USMO65613XXXX1"/>
    <s v="1433562595410469"/>
    <s v=""/>
    <s v="BATCH_ID"/>
    <d v="2025-06-19T00:00:00"/>
    <d v="2025-06-20T00:00:00"/>
    <n v="0"/>
    <s v=""/>
    <s v=""/>
    <s v="3102292957"/>
    <s v="200016278539"/>
    <s v="0010"/>
    <s v="0060"/>
    <s v="R1"/>
    <s v="10-60"/>
    <x v="0"/>
    <x v="0"/>
    <n v="10469"/>
    <x v="2"/>
  </r>
  <r>
    <s v="14335625957"/>
    <s v="25170INV01AE"/>
    <s v="FA"/>
    <s v="R4"/>
    <d v="2025-06-19T00:00:00"/>
    <s v=""/>
    <s v="3106"/>
    <x v="0"/>
    <s v="10469"/>
    <s v="0"/>
    <n v="-5"/>
    <s v=""/>
    <n v="-5"/>
    <s v="USD"/>
    <s v="O1"/>
    <s v="USMO65613XXXX1"/>
    <s v="1433562595710469"/>
    <s v=""/>
    <s v="BATCH_ID"/>
    <d v="2025-06-19T00:00:00"/>
    <d v="2025-06-20T00:00:00"/>
    <n v="0"/>
    <s v=""/>
    <s v=""/>
    <s v="3102292957"/>
    <s v="200016278539"/>
    <s v="0010"/>
    <s v="0060"/>
    <s v="R1"/>
    <s v="10-60"/>
    <x v="0"/>
    <x v="0"/>
    <n v="10469"/>
    <x v="2"/>
  </r>
  <r>
    <s v="14335626011"/>
    <s v="25170INV01AE"/>
    <s v="FA"/>
    <s v="R4"/>
    <d v="2025-06-19T00:00:00"/>
    <s v=""/>
    <s v="3106"/>
    <x v="0"/>
    <s v="10719"/>
    <s v="0"/>
    <n v="-5"/>
    <s v=""/>
    <n v="-5"/>
    <s v="USD"/>
    <s v="O1"/>
    <s v="USMO6560526910"/>
    <s v="1433562601110719"/>
    <s v=""/>
    <s v="BATCH_ID"/>
    <d v="2025-06-19T00:00:00"/>
    <d v="2025-06-20T00:00:00"/>
    <n v="0"/>
    <s v=""/>
    <s v=""/>
    <s v="3102291776"/>
    <s v="200016271542"/>
    <s v="0010"/>
    <s v="0060"/>
    <s v="R1"/>
    <s v="10-60"/>
    <x v="0"/>
    <x v="0"/>
    <n v="10719"/>
    <x v="0"/>
  </r>
  <r>
    <s v="14335627785"/>
    <s v="25176INV01BF"/>
    <s v="FA"/>
    <s v="R4"/>
    <d v="2025-06-25T00:00:00"/>
    <s v=""/>
    <s v="3106"/>
    <x v="0"/>
    <s v="10719"/>
    <s v="0"/>
    <n v="-5"/>
    <s v=""/>
    <n v="-5"/>
    <s v="USD"/>
    <s v="O1"/>
    <s v="USMO6560519630"/>
    <s v="1433562778510719"/>
    <s v=""/>
    <s v="BATCH_ID"/>
    <d v="2025-06-25T00:00:00"/>
    <d v="2025-06-26T00:00:00"/>
    <n v="0"/>
    <s v=""/>
    <s v=""/>
    <s v="3101651586"/>
    <s v="200011447956"/>
    <s v="0010"/>
    <s v="0060"/>
    <s v="R1"/>
    <s v="10-60"/>
    <x v="0"/>
    <x v="0"/>
    <n v="10719"/>
    <x v="0"/>
  </r>
  <r>
    <s v="14335627809"/>
    <s v="25176INV01AR"/>
    <s v="FA"/>
    <s v="R4"/>
    <d v="2025-06-25T00:00:00"/>
    <s v=""/>
    <s v="3106"/>
    <x v="0"/>
    <s v="10719"/>
    <s v="0"/>
    <n v="-10.15"/>
    <s v=""/>
    <n v="-10.15"/>
    <s v="USD"/>
    <s v="O1"/>
    <s v="USMO6485493550"/>
    <s v="1433562780910719"/>
    <s v=""/>
    <s v="BATCH_ID"/>
    <d v="2025-06-25T00:00:00"/>
    <d v="2025-06-26T00:00:00"/>
    <n v="0"/>
    <s v=""/>
    <s v=""/>
    <s v="3101498738"/>
    <s v="200010963771"/>
    <s v="0010"/>
    <s v="0060"/>
    <s v="R1"/>
    <s v="10-60"/>
    <x v="0"/>
    <x v="0"/>
    <n v="10719"/>
    <x v="0"/>
  </r>
  <r>
    <s v="14335627816"/>
    <s v="25176INV01AR"/>
    <s v="FA"/>
    <s v="R4"/>
    <d v="2025-06-25T00:00:00"/>
    <s v=""/>
    <s v="3106"/>
    <x v="1"/>
    <s v="10514"/>
    <s v="0"/>
    <n v="-17.22"/>
    <s v=""/>
    <n v="-17.22"/>
    <s v="USD"/>
    <s v="O1"/>
    <s v="USMO6561312990"/>
    <s v="1433562781610514"/>
    <s v=""/>
    <s v="BATCH_ID"/>
    <d v="2025-06-25T00:00:00"/>
    <d v="2025-06-26T00:00:00"/>
    <n v="0"/>
    <s v=""/>
    <s v=""/>
    <s v="3101552249"/>
    <s v="200010976849"/>
    <s v="0010"/>
    <s v="0060"/>
    <s v="R1"/>
    <s v="10-60"/>
    <x v="0"/>
    <x v="1"/>
    <n v="10514"/>
    <x v="1"/>
  </r>
  <r>
    <s v="14335627816"/>
    <s v="25176INV01AR"/>
    <s v="FA"/>
    <s v="R4"/>
    <d v="2025-06-25T00:00:00"/>
    <s v=""/>
    <s v="3106"/>
    <x v="0"/>
    <s v="10469"/>
    <s v="0"/>
    <n v="-11.86"/>
    <s v=""/>
    <n v="-11.86"/>
    <s v="USD"/>
    <s v="O1"/>
    <s v="USMO6561312990"/>
    <s v="1433562781610469"/>
    <s v=""/>
    <s v="BATCH_ID"/>
    <d v="2025-06-25T00:00:00"/>
    <d v="2025-06-26T00:00:00"/>
    <n v="0"/>
    <s v=""/>
    <s v=""/>
    <s v="3101552155"/>
    <s v="200010976849"/>
    <s v="0010"/>
    <s v="0060"/>
    <s v="R1"/>
    <s v="10-60"/>
    <x v="0"/>
    <x v="0"/>
    <n v="10469"/>
    <x v="2"/>
  </r>
  <r>
    <s v="14335627872"/>
    <s v="25176INV01AR"/>
    <s v="FA"/>
    <s v="R4"/>
    <d v="2025-06-25T00:00:00"/>
    <s v=""/>
    <s v="3106"/>
    <x v="0"/>
    <s v="10719"/>
    <s v="0"/>
    <n v="-5.99"/>
    <s v=""/>
    <n v="-5.99"/>
    <s v="USD"/>
    <s v="O1"/>
    <s v="USMO6570573570"/>
    <s v="1433562787210719"/>
    <s v=""/>
    <s v="BATCH_ID"/>
    <d v="2025-06-25T00:00:00"/>
    <d v="2025-06-26T00:00:00"/>
    <n v="0"/>
    <s v=""/>
    <s v=""/>
    <s v="3101511090"/>
    <s v="200010960850"/>
    <s v="0010"/>
    <s v="0060"/>
    <s v="R1"/>
    <s v="10-60"/>
    <x v="0"/>
    <x v="0"/>
    <n v="10719"/>
    <x v="0"/>
  </r>
  <r>
    <s v="14335627909"/>
    <s v="25176INV01BF"/>
    <s v="FA"/>
    <s v="R4"/>
    <d v="2025-06-25T00:00:00"/>
    <s v=""/>
    <s v="3106"/>
    <x v="0"/>
    <s v="10719"/>
    <s v="0"/>
    <n v="-5"/>
    <s v=""/>
    <n v="-5"/>
    <s v="USD"/>
    <s v="O1"/>
    <s v="USMO6485492330"/>
    <s v="1433562790910719"/>
    <s v=""/>
    <s v="BATCH_ID"/>
    <d v="2025-06-25T00:00:00"/>
    <d v="2025-06-26T00:00:00"/>
    <n v="0"/>
    <s v=""/>
    <s v=""/>
    <s v="3101478155"/>
    <s v="200011450984"/>
    <s v="0010"/>
    <s v="0060"/>
    <s v="R1"/>
    <s v="10-60"/>
    <x v="0"/>
    <x v="0"/>
    <n v="10719"/>
    <x v="0"/>
  </r>
  <r>
    <s v="14335627998"/>
    <s v="25176INV01AA"/>
    <s v="FA"/>
    <s v="R4"/>
    <d v="2025-06-25T00:00:00"/>
    <s v=""/>
    <s v="3106"/>
    <x v="0"/>
    <s v="10719"/>
    <s v="0"/>
    <n v="-5"/>
    <s v=""/>
    <n v="-5"/>
    <s v="USD"/>
    <s v="O1"/>
    <s v="USMO6570573600"/>
    <s v="1433562799810719"/>
    <s v=""/>
    <s v="BATCH_ID"/>
    <d v="2025-06-25T00:00:00"/>
    <d v="2025-06-26T00:00:00"/>
    <n v="0"/>
    <s v=""/>
    <s v=""/>
    <s v="3101535552"/>
    <s v="200012955098"/>
    <s v="0010"/>
    <s v="0060"/>
    <s v="R1"/>
    <s v="10-60"/>
    <x v="0"/>
    <x v="0"/>
    <n v="10719"/>
    <x v="0"/>
  </r>
  <r>
    <s v="14335628181"/>
    <s v="25176INV01AR"/>
    <s v="FA"/>
    <s v="R4"/>
    <d v="2025-06-25T00:00:00"/>
    <s v=""/>
    <s v="3106"/>
    <x v="0"/>
    <s v="10719"/>
    <s v="0"/>
    <n v="-5"/>
    <s v=""/>
    <n v="-5"/>
    <s v="USD"/>
    <s v="O1"/>
    <s v="USMO6560581570"/>
    <s v="1433562818110719"/>
    <s v=""/>
    <s v="BATCH_ID"/>
    <d v="2025-06-25T00:00:00"/>
    <d v="2025-06-26T00:00:00"/>
    <n v="0"/>
    <s v=""/>
    <s v=""/>
    <s v="3101683373"/>
    <s v="200013071077"/>
    <s v="0010"/>
    <s v="0060"/>
    <s v="R1"/>
    <s v="10-60"/>
    <x v="0"/>
    <x v="0"/>
    <n v="10719"/>
    <x v="0"/>
  </r>
  <r>
    <s v="14335628255"/>
    <s v="25176INV01AA"/>
    <s v="FA"/>
    <s v="R4"/>
    <d v="2025-06-25T00:00:00"/>
    <s v=""/>
    <s v="3106"/>
    <x v="0"/>
    <s v="10719"/>
    <s v="0"/>
    <n v="-11.2"/>
    <s v=""/>
    <n v="-11.2"/>
    <s v="USD"/>
    <s v="O1"/>
    <s v="USMO6485492450"/>
    <s v="1433562825510719"/>
    <s v=""/>
    <s v="BATCH_ID"/>
    <d v="2025-06-25T00:00:00"/>
    <d v="2025-06-26T00:00:00"/>
    <n v="0"/>
    <s v=""/>
    <s v=""/>
    <s v="3101672346"/>
    <s v="200012984320"/>
    <s v="0010"/>
    <s v="0060"/>
    <s v="R1"/>
    <s v="10-60"/>
    <x v="0"/>
    <x v="0"/>
    <n v="10719"/>
    <x v="0"/>
  </r>
  <r>
    <s v="14335628264"/>
    <s v="25176INV01AR"/>
    <s v="FA"/>
    <s v="R4"/>
    <d v="2025-06-25T00:00:00"/>
    <s v=""/>
    <s v="3106"/>
    <x v="0"/>
    <s v="10719"/>
    <s v="0"/>
    <n v="-5"/>
    <s v=""/>
    <n v="-5"/>
    <s v="USD"/>
    <s v="O1"/>
    <s v="USMO6560528370"/>
    <s v="1433562826410719"/>
    <s v=""/>
    <s v="BATCH_ID"/>
    <d v="2025-06-25T00:00:00"/>
    <d v="2025-06-26T00:00:00"/>
    <n v="0"/>
    <s v=""/>
    <s v=""/>
    <s v="3101698101"/>
    <s v="200013043480"/>
    <s v="0010"/>
    <s v="0060"/>
    <s v="R1"/>
    <s v="10-60"/>
    <x v="0"/>
    <x v="0"/>
    <n v="10719"/>
    <x v="0"/>
  </r>
  <r>
    <s v="14335628398"/>
    <s v="25176INV01BF"/>
    <s v="FA"/>
    <s v="R4"/>
    <d v="2025-06-25T00:00:00"/>
    <s v=""/>
    <s v="3106"/>
    <x v="0"/>
    <s v="10719"/>
    <s v="0"/>
    <n v="-5"/>
    <s v=""/>
    <n v="-5"/>
    <s v="USD"/>
    <s v="O1"/>
    <s v="USMO6560519450"/>
    <s v="1433562839810719"/>
    <s v=""/>
    <s v="BATCH_ID"/>
    <d v="2025-06-25T00:00:00"/>
    <d v="2025-06-26T00:00:00"/>
    <n v="0"/>
    <s v=""/>
    <s v=""/>
    <s v="3101721779"/>
    <s v="200013321183"/>
    <s v="0010"/>
    <s v="0060"/>
    <s v="R1"/>
    <s v="10-60"/>
    <x v="0"/>
    <x v="0"/>
    <n v="10719"/>
    <x v="0"/>
  </r>
  <r>
    <s v="14335628475"/>
    <s v="25176INV01AR"/>
    <s v="FA"/>
    <s v="R4"/>
    <d v="2025-06-25T00:00:00"/>
    <s v=""/>
    <s v="3106"/>
    <x v="0"/>
    <s v="10719"/>
    <s v="0"/>
    <n v="-16.09"/>
    <s v=""/>
    <n v="-16.09"/>
    <s v="USD"/>
    <s v="O1"/>
    <s v="USMO6570573590"/>
    <s v="1433562847510719"/>
    <s v=""/>
    <s v="BATCH_ID"/>
    <d v="2025-06-25T00:00:00"/>
    <d v="2025-06-26T00:00:00"/>
    <n v="0"/>
    <s v=""/>
    <s v=""/>
    <s v="3102048982"/>
    <s v="200015072107"/>
    <s v="0010"/>
    <s v="0060"/>
    <s v="R1"/>
    <s v="10-60"/>
    <x v="0"/>
    <x v="0"/>
    <n v="10719"/>
    <x v="0"/>
  </r>
  <r>
    <s v="14335628482"/>
    <s v="25176INV01AR"/>
    <s v="FA"/>
    <s v="R4"/>
    <d v="2025-06-25T00:00:00"/>
    <s v=""/>
    <s v="3106"/>
    <x v="0"/>
    <s v="10719"/>
    <s v="0"/>
    <n v="-5"/>
    <s v=""/>
    <n v="-5"/>
    <s v="USD"/>
    <s v="O1"/>
    <s v="USMO6485494070"/>
    <s v="1433562848210719"/>
    <s v=""/>
    <s v="BATCH_ID"/>
    <d v="2025-06-25T00:00:00"/>
    <d v="2025-06-26T00:00:00"/>
    <n v="0"/>
    <s v=""/>
    <s v=""/>
    <s v="3102048991"/>
    <s v="200015072123"/>
    <s v="0010"/>
    <s v="0060"/>
    <s v="R1"/>
    <s v="10-60"/>
    <x v="0"/>
    <x v="0"/>
    <n v="10719"/>
    <x v="0"/>
  </r>
  <r>
    <s v="14335628706"/>
    <s v="25176INV01AA"/>
    <s v="FA"/>
    <s v="R4"/>
    <d v="2025-06-25T00:00:00"/>
    <s v=""/>
    <s v="3106"/>
    <x v="0"/>
    <s v="10719"/>
    <s v="0"/>
    <n v="-5"/>
    <s v=""/>
    <n v="-5"/>
    <s v="USD"/>
    <s v="O1"/>
    <s v="USMO6485491300"/>
    <s v="1433562870610719"/>
    <s v=""/>
    <s v="BATCH_ID"/>
    <d v="2025-06-25T00:00:00"/>
    <d v="2025-06-26T00:00:00"/>
    <n v="0"/>
    <s v=""/>
    <s v=""/>
    <s v="3102306183"/>
    <s v="200016349520"/>
    <s v="0010"/>
    <s v="0060"/>
    <s v="R1"/>
    <s v="10-60"/>
    <x v="0"/>
    <x v="0"/>
    <n v="10719"/>
    <x v="0"/>
  </r>
  <r>
    <s v="14335629309"/>
    <s v="25178INV01BM"/>
    <s v="FA"/>
    <s v="R4"/>
    <d v="2025-06-27T00:00:00"/>
    <s v=""/>
    <s v="3106"/>
    <x v="0"/>
    <s v="10719"/>
    <s v="0"/>
    <n v="-5"/>
    <s v=""/>
    <n v="-5"/>
    <s v="USD"/>
    <s v="O1"/>
    <s v="USMO6568083781"/>
    <s v="1433562930910719"/>
    <s v=""/>
    <s v="BATCH_ID"/>
    <d v="2025-06-27T00:00:00"/>
    <d v="2025-06-30T00:00:00"/>
    <n v="0"/>
    <s v=""/>
    <s v=""/>
    <s v="3101550818"/>
    <s v="200011832686"/>
    <s v="0010"/>
    <s v="0060"/>
    <s v="R1"/>
    <s v="10-60"/>
    <x v="0"/>
    <x v="0"/>
    <n v="10719"/>
    <x v="0"/>
  </r>
  <r>
    <s v="14335629323"/>
    <s v="25178INV01BE"/>
    <s v="FA"/>
    <s v="R4"/>
    <d v="2025-06-27T00:00:00"/>
    <s v=""/>
    <s v="3106"/>
    <x v="0"/>
    <s v="10719"/>
    <s v="0"/>
    <n v="-5"/>
    <s v=""/>
    <n v="-5"/>
    <s v="USD"/>
    <s v="O1"/>
    <s v="USMO6560520780"/>
    <s v="1433562932310719"/>
    <s v=""/>
    <s v="BATCH_ID"/>
    <d v="2025-06-27T00:00:00"/>
    <d v="2025-06-30T00:00:00"/>
    <n v="0"/>
    <s v=""/>
    <s v=""/>
    <s v="3101580202"/>
    <s v="200012171704"/>
    <s v="0010"/>
    <s v="0060"/>
    <s v="R1"/>
    <s v="10-60"/>
    <x v="0"/>
    <x v="0"/>
    <n v="10719"/>
    <x v="0"/>
  </r>
  <r>
    <s v="14335629368"/>
    <s v="25178INV01BM"/>
    <s v="FA"/>
    <s v="R4"/>
    <d v="2025-06-27T00:00:00"/>
    <s v=""/>
    <s v="3106"/>
    <x v="0"/>
    <s v="10719"/>
    <s v="0"/>
    <n v="-11.09"/>
    <s v=""/>
    <n v="-11.09"/>
    <s v="USD"/>
    <s v="O1"/>
    <s v="USMO6560520750"/>
    <s v="1433562936810719"/>
    <s v=""/>
    <s v="BATCH_ID"/>
    <d v="2025-06-27T00:00:00"/>
    <d v="2025-06-30T00:00:00"/>
    <n v="0"/>
    <s v=""/>
    <s v=""/>
    <s v="3101613849"/>
    <s v="200011824311"/>
    <s v="0010"/>
    <s v="0060"/>
    <s v="R1"/>
    <s v="10-60"/>
    <x v="0"/>
    <x v="0"/>
    <n v="10719"/>
    <x v="0"/>
  </r>
  <r>
    <s v="14335629386"/>
    <s v="25178INV01BM"/>
    <s v="FA"/>
    <s v="R4"/>
    <d v="2025-06-27T00:00:00"/>
    <s v=""/>
    <s v="3106"/>
    <x v="0"/>
    <s v="10719"/>
    <s v="0"/>
    <n v="-5"/>
    <s v=""/>
    <n v="-5"/>
    <s v="USD"/>
    <s v="O1"/>
    <s v="USMO6568083971"/>
    <s v="1433562938610719"/>
    <s v=""/>
    <s v="BATCH_ID"/>
    <d v="2025-06-27T00:00:00"/>
    <d v="2025-06-30T00:00:00"/>
    <n v="0"/>
    <s v=""/>
    <s v=""/>
    <s v="3101620603"/>
    <s v="200011853773"/>
    <s v="0010"/>
    <s v="0060"/>
    <s v="R1"/>
    <s v="10-60"/>
    <x v="0"/>
    <x v="0"/>
    <n v="10719"/>
    <x v="0"/>
  </r>
  <r>
    <s v="14335629529"/>
    <s v="25178INV01BM"/>
    <s v="FA"/>
    <s v="R4"/>
    <d v="2025-06-27T00:00:00"/>
    <s v=""/>
    <s v="3106"/>
    <x v="0"/>
    <s v="10719"/>
    <s v="0"/>
    <n v="-5.8"/>
    <s v=""/>
    <n v="-5.8"/>
    <s v="USD"/>
    <s v="O1"/>
    <s v="USMO6574096761"/>
    <s v="1433562952910719"/>
    <s v=""/>
    <s v="BATCH_ID"/>
    <d v="2025-06-27T00:00:00"/>
    <d v="2025-06-30T00:00:00"/>
    <n v="0"/>
    <s v=""/>
    <s v=""/>
    <s v="3101476255"/>
    <s v="200013683293"/>
    <s v="0010"/>
    <s v="0060"/>
    <s v="R1"/>
    <s v="10-60"/>
    <x v="0"/>
    <x v="0"/>
    <n v="10719"/>
    <x v="0"/>
  </r>
  <r>
    <s v="14335629545"/>
    <s v="25178INV01BM"/>
    <s v="FA"/>
    <s v="R4"/>
    <d v="2025-06-27T00:00:00"/>
    <s v=""/>
    <s v="3106"/>
    <x v="0"/>
    <s v="10719"/>
    <s v="0"/>
    <n v="-5"/>
    <s v=""/>
    <n v="-5"/>
    <s v="USD"/>
    <s v="O1"/>
    <s v="USMO6561090061"/>
    <s v="1433562954510719"/>
    <s v=""/>
    <s v="BATCH_ID"/>
    <d v="2025-06-27T00:00:00"/>
    <d v="2025-06-30T00:00:00"/>
    <n v="0"/>
    <s v=""/>
    <s v=""/>
    <s v="3101505314"/>
    <s v="200013710617"/>
    <s v="0010"/>
    <s v="0060"/>
    <s v="R1"/>
    <s v="10-60"/>
    <x v="0"/>
    <x v="0"/>
    <n v="10719"/>
    <x v="0"/>
  </r>
  <r>
    <s v="14335629609"/>
    <s v="25178INV01BE"/>
    <s v="FA"/>
    <s v="R4"/>
    <d v="2025-06-27T00:00:00"/>
    <s v=""/>
    <s v="3106"/>
    <x v="1"/>
    <s v="10514"/>
    <s v="0"/>
    <n v="-5"/>
    <s v=""/>
    <n v="-5"/>
    <s v="USD"/>
    <s v="O1"/>
    <s v="USMO6561396860"/>
    <s v="1433562960910514"/>
    <s v=""/>
    <s v="BATCH_ID"/>
    <d v="2025-06-27T00:00:00"/>
    <d v="2025-06-30T00:00:00"/>
    <n v="0"/>
    <s v=""/>
    <s v=""/>
    <s v="3101535599"/>
    <s v="200013901406"/>
    <s v="0010"/>
    <s v="0060"/>
    <s v="C1"/>
    <s v="10-60"/>
    <x v="0"/>
    <x v="1"/>
    <n v="10514"/>
    <x v="1"/>
  </r>
  <r>
    <s v="14335629609"/>
    <s v="25178INV01BE"/>
    <s v="FA"/>
    <s v="R4"/>
    <d v="2025-06-27T00:00:00"/>
    <s v=""/>
    <s v="3106"/>
    <x v="0"/>
    <s v="10469"/>
    <s v="0"/>
    <n v="-5"/>
    <s v=""/>
    <n v="-5"/>
    <s v="USD"/>
    <s v="O1"/>
    <s v="USMO6561396860"/>
    <s v="1433562960910469"/>
    <s v=""/>
    <s v="BATCH_ID"/>
    <d v="2025-06-27T00:00:00"/>
    <d v="2025-06-30T00:00:00"/>
    <n v="0"/>
    <s v=""/>
    <s v=""/>
    <s v="3101535011"/>
    <s v="200013901406"/>
    <s v="0010"/>
    <s v="0060"/>
    <s v="C1"/>
    <s v="10-60"/>
    <x v="0"/>
    <x v="0"/>
    <n v="10469"/>
    <x v="2"/>
  </r>
  <r>
    <s v="14335629682"/>
    <s v="25178INV01BE"/>
    <s v="FA"/>
    <s v="R4"/>
    <d v="2025-06-27T00:00:00"/>
    <s v=""/>
    <s v="3106"/>
    <x v="0"/>
    <s v="10719"/>
    <s v="0"/>
    <n v="-15.12"/>
    <s v=""/>
    <n v="-15.12"/>
    <s v="USD"/>
    <s v="O1"/>
    <s v="USMO6568084501"/>
    <s v="1433562968210719"/>
    <s v=""/>
    <s v="BATCH_ID"/>
    <d v="2025-06-27T00:00:00"/>
    <d v="2025-06-30T00:00:00"/>
    <n v="0"/>
    <s v=""/>
    <s v=""/>
    <s v="3101561701"/>
    <s v="200013893041"/>
    <s v="0010"/>
    <s v="0060"/>
    <s v="R1"/>
    <s v="10-60"/>
    <x v="0"/>
    <x v="0"/>
    <n v="10719"/>
    <x v="0"/>
  </r>
  <r>
    <s v="14335629691"/>
    <s v="25178INV01BE"/>
    <s v="FA"/>
    <s v="R4"/>
    <d v="2025-06-27T00:00:00"/>
    <s v=""/>
    <s v="3106"/>
    <x v="0"/>
    <s v="10469"/>
    <s v="0"/>
    <n v="-11.41"/>
    <s v=""/>
    <n v="-11.41"/>
    <s v="USD"/>
    <s v="O1"/>
    <s v="USMO6561325610"/>
    <s v="1433562969110469"/>
    <s v=""/>
    <s v="BATCH_ID"/>
    <d v="2025-06-27T00:00:00"/>
    <d v="2025-06-30T00:00:00"/>
    <n v="0"/>
    <s v=""/>
    <s v=""/>
    <s v="3101638649"/>
    <s v="200013907478"/>
    <s v="0010"/>
    <s v="0060"/>
    <s v="R1"/>
    <s v="10-60"/>
    <x v="0"/>
    <x v="0"/>
    <n v="10469"/>
    <x v="2"/>
  </r>
  <r>
    <s v="14335629691"/>
    <s v="25178INV01BE"/>
    <s v="FA"/>
    <s v="R4"/>
    <d v="2025-06-27T00:00:00"/>
    <s v=""/>
    <s v="3106"/>
    <x v="1"/>
    <s v="10514"/>
    <s v="0"/>
    <n v="-15.58"/>
    <s v=""/>
    <n v="-15.58"/>
    <s v="USD"/>
    <s v="O1"/>
    <s v="USMO6561325610"/>
    <s v="1433562969110514"/>
    <s v=""/>
    <s v="BATCH_ID"/>
    <d v="2025-06-27T00:00:00"/>
    <d v="2025-06-30T00:00:00"/>
    <n v="0"/>
    <s v=""/>
    <s v=""/>
    <s v="3101638745"/>
    <s v="200013907478"/>
    <s v="0010"/>
    <s v="0060"/>
    <s v="R1"/>
    <s v="10-60"/>
    <x v="0"/>
    <x v="1"/>
    <n v="10514"/>
    <x v="1"/>
  </r>
  <r>
    <s v="14335629701"/>
    <s v="25178INV01BE"/>
    <s v="FA"/>
    <s v="R4"/>
    <d v="2025-06-27T00:00:00"/>
    <s v=""/>
    <s v="3106"/>
    <x v="0"/>
    <s v="10719"/>
    <s v="0"/>
    <n v="-5"/>
    <s v=""/>
    <n v="-5"/>
    <s v="USD"/>
    <s v="O1"/>
    <s v="USMO6574096551"/>
    <s v="1433562970110719"/>
    <s v=""/>
    <s v="BATCH_ID"/>
    <d v="2025-06-27T00:00:00"/>
    <d v="2025-06-30T00:00:00"/>
    <n v="0"/>
    <s v=""/>
    <s v=""/>
    <s v="3101500565"/>
    <s v="200013899659"/>
    <s v="0010"/>
    <s v="0060"/>
    <s v="R1"/>
    <s v="10-60"/>
    <x v="0"/>
    <x v="0"/>
    <n v="10719"/>
    <x v="0"/>
  </r>
  <r>
    <s v="14335629791"/>
    <s v="25178INV01BE"/>
    <s v="FA"/>
    <s v="R4"/>
    <d v="2025-06-27T00:00:00"/>
    <s v=""/>
    <s v="3106"/>
    <x v="0"/>
    <s v="10719"/>
    <s v="0"/>
    <n v="-6.09"/>
    <s v=""/>
    <n v="-6.09"/>
    <s v="USD"/>
    <s v="O1"/>
    <s v="USMO6572175291"/>
    <s v="1433562979110719"/>
    <s v=""/>
    <s v="BATCH_ID"/>
    <d v="2025-06-27T00:00:00"/>
    <d v="2025-06-30T00:00:00"/>
    <n v="0"/>
    <s v=""/>
    <s v=""/>
    <s v="3102226115"/>
    <s v="200015934553"/>
    <s v="0010"/>
    <s v="0060"/>
    <s v="R1"/>
    <s v="10-60"/>
    <x v="0"/>
    <x v="0"/>
    <n v="10719"/>
    <x v="0"/>
  </r>
  <r>
    <s v="14335629794"/>
    <s v="25178INV01BE"/>
    <s v="FA"/>
    <s v="R4"/>
    <d v="2025-06-27T00:00:00"/>
    <s v=""/>
    <s v="3106"/>
    <x v="0"/>
    <s v="10719"/>
    <s v="0"/>
    <n v="-5"/>
    <s v=""/>
    <n v="-5"/>
    <s v="USD"/>
    <s v="O1"/>
    <s v="USMO6574096571"/>
    <s v="1433562979410719"/>
    <s v=""/>
    <s v="BATCH_ID"/>
    <d v="2025-06-27T00:00:00"/>
    <d v="2025-06-30T00:00:00"/>
    <n v="0"/>
    <s v=""/>
    <s v=""/>
    <s v="3102229243"/>
    <s v="200015949346"/>
    <s v="0010"/>
    <s v="0060"/>
    <s v="R1"/>
    <s v="10-60"/>
    <x v="0"/>
    <x v="0"/>
    <n v="10719"/>
    <x v="0"/>
  </r>
  <r>
    <s v="14335629863"/>
    <s v="25178INV01BE"/>
    <s v="FA"/>
    <s v="R4"/>
    <d v="2025-06-27T00:00:00"/>
    <s v=""/>
    <s v="3106"/>
    <x v="1"/>
    <s v="10514"/>
    <s v="0"/>
    <n v="-5"/>
    <s v=""/>
    <n v="-5"/>
    <s v="USD"/>
    <s v="O1"/>
    <s v="USMO6561325900"/>
    <s v="1433562986310514"/>
    <s v=""/>
    <s v="BATCH_ID"/>
    <d v="2025-06-27T00:00:00"/>
    <d v="2025-06-30T00:00:00"/>
    <n v="0"/>
    <s v=""/>
    <s v=""/>
    <s v="3102226276"/>
    <s v="200015935329"/>
    <s v="0010"/>
    <s v="0060"/>
    <s v="R1"/>
    <s v="10-60"/>
    <x v="0"/>
    <x v="1"/>
    <n v="10514"/>
    <x v="1"/>
  </r>
  <r>
    <s v="14335629863"/>
    <s v="25178INV01BE"/>
    <s v="FA"/>
    <s v="R4"/>
    <d v="2025-06-27T00:00:00"/>
    <s v=""/>
    <s v="3106"/>
    <x v="0"/>
    <s v="10469"/>
    <s v="0"/>
    <n v="-5"/>
    <s v=""/>
    <n v="-5"/>
    <s v="USD"/>
    <s v="O1"/>
    <s v="USMO6561325900"/>
    <s v="1433562986310469"/>
    <s v=""/>
    <s v="BATCH_ID"/>
    <d v="2025-06-27T00:00:00"/>
    <d v="2025-06-30T00:00:00"/>
    <n v="0"/>
    <s v=""/>
    <s v=""/>
    <s v="3102226275"/>
    <s v="200015935329"/>
    <s v="0010"/>
    <s v="0060"/>
    <s v="R1"/>
    <s v="10-60"/>
    <x v="0"/>
    <x v="0"/>
    <n v="10469"/>
    <x v="2"/>
  </r>
  <r>
    <s v="14335629964"/>
    <s v="25181COCH1AE"/>
    <s v="FA"/>
    <s v="R4"/>
    <d v="2025-06-30T00:00:00"/>
    <s v=""/>
    <s v="3106"/>
    <x v="0"/>
    <s v="10719"/>
    <s v="0"/>
    <n v="-7.3"/>
    <s v=""/>
    <n v="-7.3"/>
    <s v="USD"/>
    <s v="O1"/>
    <s v="USMO6570592380"/>
    <s v="1433562996410719"/>
    <s v=""/>
    <s v="FF_MD_02"/>
    <d v="2025-06-30T00:00:00"/>
    <d v="2025-07-07T00:00:00"/>
    <n v="0"/>
    <s v=""/>
    <s v=""/>
    <s v="3101696562"/>
    <s v="200010895049"/>
    <s v="0010"/>
    <s v="0060"/>
    <s v="R1"/>
    <s v="10-60"/>
    <x v="0"/>
    <x v="0"/>
    <n v="10719"/>
    <x v="0"/>
  </r>
  <r>
    <s v="14335630027"/>
    <s v="25181COCH1AE"/>
    <s v="FA"/>
    <s v="R4"/>
    <d v="2025-06-30T00:00:00"/>
    <s v=""/>
    <s v="3106"/>
    <x v="0"/>
    <s v="10719"/>
    <s v="0"/>
    <n v="-5.68"/>
    <s v=""/>
    <n v="-5.68"/>
    <s v="USD"/>
    <s v="O1"/>
    <s v="USMO6560514320"/>
    <s v="1433563002710719"/>
    <s v=""/>
    <s v="FF_MD_02"/>
    <d v="2025-06-30T00:00:00"/>
    <d v="2025-07-07T00:00:00"/>
    <n v="0"/>
    <s v=""/>
    <s v=""/>
    <s v="3101541005"/>
    <s v="200010931026"/>
    <s v="0010"/>
    <s v="0060"/>
    <s v="C1"/>
    <s v="10-60"/>
    <x v="0"/>
    <x v="0"/>
    <n v="10719"/>
    <x v="0"/>
  </r>
  <r>
    <s v="14335630061"/>
    <s v="25181COCH1AE"/>
    <s v="FA"/>
    <s v="R4"/>
    <d v="2025-06-30T00:00:00"/>
    <s v=""/>
    <s v="3106"/>
    <x v="1"/>
    <s v="10514"/>
    <s v="0"/>
    <n v="-5"/>
    <s v=""/>
    <n v="-5"/>
    <s v="USD"/>
    <s v="O1"/>
    <s v="USMO6561328270"/>
    <s v="1433563006110514"/>
    <s v=""/>
    <s v="FF_MD_02"/>
    <d v="2025-06-30T00:00:00"/>
    <d v="2025-07-07T00:00:00"/>
    <n v="0"/>
    <s v=""/>
    <s v=""/>
    <s v="3101518491"/>
    <s v="200011000623"/>
    <s v="0010"/>
    <s v="0060"/>
    <s v="R1"/>
    <s v="10-60"/>
    <x v="0"/>
    <x v="1"/>
    <n v="10514"/>
    <x v="1"/>
  </r>
  <r>
    <s v="14335630061"/>
    <s v="25181COCH1AE"/>
    <s v="FA"/>
    <s v="R4"/>
    <d v="2025-06-30T00:00:00"/>
    <s v=""/>
    <s v="3106"/>
    <x v="0"/>
    <s v="10469"/>
    <s v="0"/>
    <n v="-5"/>
    <s v=""/>
    <n v="-5"/>
    <s v="USD"/>
    <s v="O1"/>
    <s v="USMO6561328270"/>
    <s v="1433563006110469"/>
    <s v=""/>
    <s v="FF_MD_02"/>
    <d v="2025-06-30T00:00:00"/>
    <d v="2025-07-07T00:00:00"/>
    <n v="0"/>
    <s v=""/>
    <s v=""/>
    <s v="3101518588"/>
    <s v="200011000623"/>
    <s v="0010"/>
    <s v="0060"/>
    <s v="R1"/>
    <s v="10-60"/>
    <x v="0"/>
    <x v="0"/>
    <n v="10469"/>
    <x v="2"/>
  </r>
  <r>
    <s v="14335630340"/>
    <s v="25181COCH1AE"/>
    <s v="FA"/>
    <s v="R4"/>
    <d v="2025-06-30T00:00:00"/>
    <s v=""/>
    <s v="3106"/>
    <x v="0"/>
    <s v="10719"/>
    <s v="0"/>
    <n v="-5"/>
    <s v=""/>
    <n v="-5"/>
    <s v="USD"/>
    <s v="O1"/>
    <s v="USMO6570590200"/>
    <s v="1433563034010719"/>
    <s v=""/>
    <s v="FF_MD_02"/>
    <d v="2025-06-30T00:00:00"/>
    <d v="2025-07-07T00:00:00"/>
    <n v="0"/>
    <s v=""/>
    <s v=""/>
    <s v="3101697615"/>
    <s v="200012305823"/>
    <s v="0010"/>
    <s v="0060"/>
    <s v="R1"/>
    <s v="10-60"/>
    <x v="0"/>
    <x v="0"/>
    <n v="10719"/>
    <x v="0"/>
  </r>
  <r>
    <s v="14335630432"/>
    <s v="25181COCH1AE"/>
    <s v="FA"/>
    <s v="R4"/>
    <d v="2025-06-30T00:00:00"/>
    <s v=""/>
    <s v="3106"/>
    <x v="0"/>
    <s v="10469"/>
    <s v="0"/>
    <n v="-5"/>
    <s v=""/>
    <n v="-5"/>
    <s v="USD"/>
    <s v="O1"/>
    <s v="USMO6561324950"/>
    <s v="1433563043210469"/>
    <s v=""/>
    <s v="FF_MD_02"/>
    <d v="2025-06-30T00:00:00"/>
    <d v="2025-07-07T00:00:00"/>
    <n v="0"/>
    <s v=""/>
    <s v=""/>
    <s v="3101566804"/>
    <s v="200012000663"/>
    <s v="0010"/>
    <s v="0060"/>
    <s v="R1"/>
    <s v="10-60"/>
    <x v="0"/>
    <x v="0"/>
    <n v="10469"/>
    <x v="2"/>
  </r>
  <r>
    <s v="14335630432"/>
    <s v="25181COCH1AE"/>
    <s v="FA"/>
    <s v="R4"/>
    <d v="2025-06-30T00:00:00"/>
    <s v=""/>
    <s v="3106"/>
    <x v="1"/>
    <s v="10514"/>
    <s v="0"/>
    <n v="-5"/>
    <s v=""/>
    <n v="-5"/>
    <s v="USD"/>
    <s v="O1"/>
    <s v="USMO6561324950"/>
    <s v="1433563043210514"/>
    <s v=""/>
    <s v="FF_MD_02"/>
    <d v="2025-06-30T00:00:00"/>
    <d v="2025-07-07T00:00:00"/>
    <n v="0"/>
    <s v=""/>
    <s v=""/>
    <s v="3101566706"/>
    <s v="200012000663"/>
    <s v="0010"/>
    <s v="0060"/>
    <s v="R1"/>
    <s v="10-60"/>
    <x v="0"/>
    <x v="1"/>
    <n v="10514"/>
    <x v="1"/>
  </r>
  <r>
    <s v="14335630450"/>
    <s v="25181COCH1AE"/>
    <s v="FA"/>
    <s v="R4"/>
    <d v="2025-06-30T00:00:00"/>
    <s v=""/>
    <s v="3106"/>
    <x v="0"/>
    <s v="10469"/>
    <s v="0"/>
    <n v="-5"/>
    <s v=""/>
    <n v="-5"/>
    <s v="USD"/>
    <s v="O1"/>
    <s v="USMO6561332010"/>
    <s v="1433563045010469"/>
    <s v=""/>
    <s v="FF_MD_02"/>
    <d v="2025-06-30T00:00:00"/>
    <d v="2025-07-07T00:00:00"/>
    <n v="0"/>
    <s v=""/>
    <s v=""/>
    <s v="3101674934"/>
    <s v="200012070625"/>
    <s v="0010"/>
    <s v="0060"/>
    <s v="R1"/>
    <s v="10-60"/>
    <x v="0"/>
    <x v="0"/>
    <n v="10469"/>
    <x v="2"/>
  </r>
  <r>
    <s v="14335630450"/>
    <s v="25181COCH1AE"/>
    <s v="FA"/>
    <s v="R4"/>
    <d v="2025-06-30T00:00:00"/>
    <s v=""/>
    <s v="3106"/>
    <x v="1"/>
    <s v="10514"/>
    <s v="0"/>
    <n v="-5"/>
    <s v=""/>
    <n v="-5"/>
    <s v="USD"/>
    <s v="O1"/>
    <s v="USMO6561332010"/>
    <s v="1433563045010514"/>
    <s v=""/>
    <s v="FF_MD_02"/>
    <d v="2025-06-30T00:00:00"/>
    <d v="2025-07-07T00:00:00"/>
    <n v="0"/>
    <s v=""/>
    <s v=""/>
    <s v="3101674768"/>
    <s v="200012070625"/>
    <s v="0010"/>
    <s v="0060"/>
    <s v="R1"/>
    <s v="10-60"/>
    <x v="0"/>
    <x v="1"/>
    <n v="10514"/>
    <x v="1"/>
  </r>
  <r>
    <s v="14335630526"/>
    <s v="25181COCH1AE"/>
    <s v="FA"/>
    <s v="R4"/>
    <d v="2025-06-30T00:00:00"/>
    <s v=""/>
    <s v="3106"/>
    <x v="0"/>
    <s v="10469"/>
    <s v="0"/>
    <n v="-11.37"/>
    <s v=""/>
    <n v="-11.37"/>
    <s v="USD"/>
    <s v="O1"/>
    <s v="USMO6561314500"/>
    <s v="1433563052610469"/>
    <s v=""/>
    <s v="FF_MD_02"/>
    <d v="2025-06-30T00:00:00"/>
    <d v="2025-07-07T00:00:00"/>
    <n v="0"/>
    <s v=""/>
    <s v=""/>
    <s v="3101589595"/>
    <s v="200012519308"/>
    <s v="0010"/>
    <s v="0060"/>
    <s v="R1"/>
    <s v="10-60"/>
    <x v="0"/>
    <x v="0"/>
    <n v="10469"/>
    <x v="2"/>
  </r>
  <r>
    <s v="14335630612"/>
    <s v="25181COCH1AE"/>
    <s v="FA"/>
    <s v="R4"/>
    <d v="2025-06-30T00:00:00"/>
    <s v=""/>
    <s v="3106"/>
    <x v="0"/>
    <s v="10719"/>
    <s v="0"/>
    <n v="-8.98"/>
    <s v=""/>
    <n v="-8.98"/>
    <s v="USD"/>
    <s v="O1"/>
    <s v="USMO6560528500"/>
    <s v="1433563061210719"/>
    <s v=""/>
    <s v="FF_MD_02"/>
    <d v="2025-06-30T00:00:00"/>
    <d v="2025-07-07T00:00:00"/>
    <n v="0"/>
    <s v=""/>
    <s v=""/>
    <s v="3101492928"/>
    <s v="200012548752"/>
    <s v="0010"/>
    <s v="0060"/>
    <s v="C1"/>
    <s v="10-60"/>
    <x v="0"/>
    <x v="0"/>
    <n v="10719"/>
    <x v="0"/>
  </r>
  <r>
    <s v="14335630618"/>
    <s v="25181COCH1AE"/>
    <s v="FA"/>
    <s v="R4"/>
    <d v="2025-06-30T00:00:00"/>
    <s v=""/>
    <s v="3106"/>
    <x v="0"/>
    <s v="10719"/>
    <s v="0"/>
    <n v="-10.64"/>
    <s v=""/>
    <n v="-10.64"/>
    <s v="USD"/>
    <s v="O1"/>
    <s v="USMO6560500000"/>
    <s v="1433563061810719"/>
    <s v=""/>
    <s v="FF_MD_02"/>
    <d v="2025-06-30T00:00:00"/>
    <d v="2025-07-07T00:00:00"/>
    <n v="0"/>
    <s v=""/>
    <s v=""/>
    <s v="3101540108"/>
    <s v="200012548943"/>
    <s v="0010"/>
    <s v="0060"/>
    <s v="C1"/>
    <s v="10-60"/>
    <x v="0"/>
    <x v="0"/>
    <n v="10719"/>
    <x v="0"/>
  </r>
  <r>
    <s v="14335630619"/>
    <s v="25181COCH1AE"/>
    <s v="FA"/>
    <s v="R4"/>
    <d v="2025-06-30T00:00:00"/>
    <s v=""/>
    <s v="3106"/>
    <x v="0"/>
    <s v="10719"/>
    <s v="0"/>
    <n v="-5"/>
    <s v=""/>
    <n v="-5"/>
    <s v="USD"/>
    <s v="O1"/>
    <s v="USMO6560500000"/>
    <s v="1433563061910719"/>
    <s v=""/>
    <s v="FF_MD_02"/>
    <d v="2025-06-30T00:00:00"/>
    <d v="2025-07-07T00:00:00"/>
    <n v="0"/>
    <s v=""/>
    <s v=""/>
    <s v="3101542434"/>
    <s v="200012548968"/>
    <s v="0010"/>
    <s v="0060"/>
    <s v="C1"/>
    <s v="10-60"/>
    <x v="0"/>
    <x v="0"/>
    <n v="10719"/>
    <x v="0"/>
  </r>
  <r>
    <s v="14335630623"/>
    <s v="25181COCH1AE"/>
    <s v="FA"/>
    <s v="R4"/>
    <d v="2025-06-30T00:00:00"/>
    <s v=""/>
    <s v="3106"/>
    <x v="0"/>
    <s v="10719"/>
    <s v="0"/>
    <n v="-5.82"/>
    <s v=""/>
    <n v="-5.82"/>
    <s v="USD"/>
    <s v="O1"/>
    <s v="USMO6560514340"/>
    <s v="1433563062310719"/>
    <s v=""/>
    <s v="FF_MD_02"/>
    <d v="2025-06-30T00:00:00"/>
    <d v="2025-07-07T00:00:00"/>
    <n v="0"/>
    <s v=""/>
    <s v=""/>
    <s v="3101603200"/>
    <s v="200012562076"/>
    <s v="0010"/>
    <s v="0060"/>
    <s v="C1"/>
    <s v="10-60"/>
    <x v="0"/>
    <x v="0"/>
    <n v="10719"/>
    <x v="0"/>
  </r>
  <r>
    <s v="14335630625"/>
    <s v="25181COCH1AE"/>
    <s v="FA"/>
    <s v="R4"/>
    <d v="2025-06-30T00:00:00"/>
    <s v=""/>
    <s v="3106"/>
    <x v="0"/>
    <s v="10719"/>
    <s v="0"/>
    <n v="-5.72"/>
    <s v=""/>
    <n v="-5.72"/>
    <s v="USD"/>
    <s v="O1"/>
    <s v="USMO6560514340"/>
    <s v="1433563062510719"/>
    <s v=""/>
    <s v="FF_MD_02"/>
    <d v="2025-06-30T00:00:00"/>
    <d v="2025-07-07T00:00:00"/>
    <n v="0"/>
    <s v=""/>
    <s v=""/>
    <s v="3101575106"/>
    <s v="200012562118"/>
    <s v="0010"/>
    <s v="0060"/>
    <s v="C1"/>
    <s v="10-60"/>
    <x v="0"/>
    <x v="0"/>
    <n v="10719"/>
    <x v="0"/>
  </r>
  <r>
    <s v="14335630627"/>
    <s v="25181COCH1AE"/>
    <s v="FA"/>
    <s v="R4"/>
    <d v="2025-06-30T00:00:00"/>
    <s v=""/>
    <s v="3106"/>
    <x v="0"/>
    <s v="10719"/>
    <s v="0"/>
    <n v="-13.86"/>
    <s v=""/>
    <n v="-13.86"/>
    <s v="USD"/>
    <s v="O1"/>
    <s v="USMO6560514340"/>
    <s v="1433563062710719"/>
    <s v=""/>
    <s v="FF_MD_02"/>
    <d v="2025-06-30T00:00:00"/>
    <d v="2025-07-07T00:00:00"/>
    <n v="0"/>
    <s v=""/>
    <s v=""/>
    <s v="3101575391"/>
    <s v="200012562167"/>
    <s v="0010"/>
    <s v="0060"/>
    <s v="C1"/>
    <s v="10-60"/>
    <x v="0"/>
    <x v="0"/>
    <n v="10719"/>
    <x v="0"/>
  </r>
  <r>
    <s v="14335630630"/>
    <s v="25181COCH1AE"/>
    <s v="FA"/>
    <s v="R4"/>
    <d v="2025-06-30T00:00:00"/>
    <s v=""/>
    <s v="3106"/>
    <x v="0"/>
    <s v="10719"/>
    <s v="0"/>
    <n v="-6.33"/>
    <s v=""/>
    <n v="-6.33"/>
    <s v="USD"/>
    <s v="O1"/>
    <s v="USMO6560500000"/>
    <s v="1433563063010719"/>
    <s v=""/>
    <s v="FF_MD_02"/>
    <d v="2025-06-30T00:00:00"/>
    <d v="2025-07-07T00:00:00"/>
    <n v="0"/>
    <s v=""/>
    <s v=""/>
    <s v="3101594742"/>
    <s v="200012562225"/>
    <s v="0010"/>
    <s v="0060"/>
    <s v="C1"/>
    <s v="10-60"/>
    <x v="0"/>
    <x v="0"/>
    <n v="10719"/>
    <x v="0"/>
  </r>
  <r>
    <s v="14335630633"/>
    <s v="25181COCH1AE"/>
    <s v="FA"/>
    <s v="R4"/>
    <d v="2025-06-30T00:00:00"/>
    <s v=""/>
    <s v="3106"/>
    <x v="0"/>
    <s v="10719"/>
    <s v="0"/>
    <n v="-11.24"/>
    <s v=""/>
    <n v="-11.24"/>
    <s v="USD"/>
    <s v="O1"/>
    <s v="USMO6560518240"/>
    <s v="1433563063310719"/>
    <s v=""/>
    <s v="FF_MD_02"/>
    <d v="2025-06-30T00:00:00"/>
    <d v="2025-07-07T00:00:00"/>
    <n v="0"/>
    <s v=""/>
    <s v=""/>
    <s v="3101590992"/>
    <s v="200012562332"/>
    <s v="0010"/>
    <s v="0060"/>
    <s v="C1"/>
    <s v="10-60"/>
    <x v="0"/>
    <x v="0"/>
    <n v="10719"/>
    <x v="0"/>
  </r>
  <r>
    <s v="14335630638"/>
    <s v="25181COCH1AE"/>
    <s v="FA"/>
    <s v="R4"/>
    <d v="2025-06-30T00:00:00"/>
    <s v=""/>
    <s v="3106"/>
    <x v="0"/>
    <s v="10719"/>
    <s v="0"/>
    <n v="-13.72"/>
    <s v=""/>
    <n v="-13.72"/>
    <s v="USD"/>
    <s v="O1"/>
    <s v="USMO6560514220"/>
    <s v="1433563063810719"/>
    <s v=""/>
    <s v="FF_MD_02"/>
    <d v="2025-06-30T00:00:00"/>
    <d v="2025-07-07T00:00:00"/>
    <n v="0"/>
    <s v=""/>
    <s v=""/>
    <s v="3101630821"/>
    <s v="200012562449"/>
    <s v="0010"/>
    <s v="0060"/>
    <s v="C1"/>
    <s v="10-60"/>
    <x v="0"/>
    <x v="0"/>
    <n v="10719"/>
    <x v="0"/>
  </r>
  <r>
    <s v="14335630817"/>
    <s v="25181COCH1AE"/>
    <s v="FA"/>
    <s v="R4"/>
    <d v="2025-06-30T00:00:00"/>
    <s v=""/>
    <s v="3106"/>
    <x v="0"/>
    <s v="10719"/>
    <s v="0"/>
    <n v="-5"/>
    <s v=""/>
    <n v="-5"/>
    <s v="USD"/>
    <s v="O1"/>
    <s v="USMO6560520950"/>
    <s v="1433563081710719"/>
    <s v=""/>
    <s v="FF_MD_02"/>
    <d v="2025-06-30T00:00:00"/>
    <d v="2025-07-07T00:00:00"/>
    <n v="0"/>
    <s v=""/>
    <s v=""/>
    <s v="3101676384"/>
    <s v="200012724767"/>
    <s v="0010"/>
    <s v="0060"/>
    <s v="R1"/>
    <s v="10-60"/>
    <x v="0"/>
    <x v="0"/>
    <n v="10719"/>
    <x v="0"/>
  </r>
  <r>
    <s v="14335630972"/>
    <s v="25181COCH1AE"/>
    <s v="FA"/>
    <s v="R4"/>
    <d v="2025-06-30T00:00:00"/>
    <s v=""/>
    <s v="3106"/>
    <x v="1"/>
    <s v="10514"/>
    <s v="0"/>
    <n v="-5"/>
    <s v=""/>
    <n v="-5"/>
    <s v="USD"/>
    <s v="O1"/>
    <s v="USMO6561326960"/>
    <s v="1433563097210514"/>
    <s v=""/>
    <s v="FF_MD_02"/>
    <d v="2025-06-30T00:00:00"/>
    <d v="2025-07-07T00:00:00"/>
    <n v="0"/>
    <s v=""/>
    <s v=""/>
    <s v="3101541881"/>
    <s v="200011175490"/>
    <s v="0010"/>
    <s v="0060"/>
    <s v="R1"/>
    <s v="10-60"/>
    <x v="0"/>
    <x v="1"/>
    <n v="10514"/>
    <x v="1"/>
  </r>
  <r>
    <s v="14335630975"/>
    <s v="25181COCH1AE"/>
    <s v="FA"/>
    <s v="R4"/>
    <d v="2025-06-30T00:00:00"/>
    <s v=""/>
    <s v="3106"/>
    <x v="1"/>
    <s v="10514"/>
    <s v="0"/>
    <n v="-5"/>
    <s v=""/>
    <n v="-5"/>
    <s v="USD"/>
    <s v="O1"/>
    <s v="USMO6561326960"/>
    <s v="1433563097510514"/>
    <s v=""/>
    <s v="FF_MD_02"/>
    <d v="2025-06-30T00:00:00"/>
    <d v="2025-07-07T00:00:00"/>
    <n v="0"/>
    <s v=""/>
    <s v=""/>
    <s v="3101625833"/>
    <s v="200011175722"/>
    <s v="0010"/>
    <s v="0060"/>
    <s v="R1"/>
    <s v="10-60"/>
    <x v="0"/>
    <x v="1"/>
    <n v="10514"/>
    <x v="1"/>
  </r>
  <r>
    <s v="14335630975"/>
    <s v="25181COCH1AE"/>
    <s v="FA"/>
    <s v="R4"/>
    <d v="2025-06-30T00:00:00"/>
    <s v=""/>
    <s v="3106"/>
    <x v="0"/>
    <s v="10469"/>
    <s v="0"/>
    <n v="-5"/>
    <s v=""/>
    <n v="-5"/>
    <s v="USD"/>
    <s v="O1"/>
    <s v="USMO6561326960"/>
    <s v="1433563097510469"/>
    <s v=""/>
    <s v="FF_MD_02"/>
    <d v="2025-06-30T00:00:00"/>
    <d v="2025-07-07T00:00:00"/>
    <n v="0"/>
    <s v=""/>
    <s v=""/>
    <s v="3101625929"/>
    <s v="200011175722"/>
    <s v="0010"/>
    <s v="0060"/>
    <s v="R1"/>
    <s v="10-60"/>
    <x v="0"/>
    <x v="0"/>
    <n v="10469"/>
    <x v="2"/>
  </r>
  <r>
    <s v="14335631099"/>
    <s v="25181COCH1AE"/>
    <s v="FA"/>
    <s v="R4"/>
    <d v="2025-06-30T00:00:00"/>
    <s v=""/>
    <s v="3106"/>
    <x v="1"/>
    <s v="10514"/>
    <s v="0"/>
    <n v="-5"/>
    <s v=""/>
    <n v="-5"/>
    <s v="USD"/>
    <s v="O1"/>
    <s v="USMO6561316290"/>
    <s v="1433563109910514"/>
    <s v=""/>
    <s v="FF_MD_02"/>
    <d v="2025-06-30T00:00:00"/>
    <d v="2025-07-07T00:00:00"/>
    <n v="0"/>
    <s v=""/>
    <s v=""/>
    <s v="3101556053"/>
    <s v="200011400567"/>
    <s v="0010"/>
    <s v="0060"/>
    <s v="R1"/>
    <s v="10-60"/>
    <x v="0"/>
    <x v="1"/>
    <n v="10514"/>
    <x v="1"/>
  </r>
  <r>
    <s v="14335631099"/>
    <s v="25181COCH1AE"/>
    <s v="FA"/>
    <s v="R4"/>
    <d v="2025-06-30T00:00:00"/>
    <s v=""/>
    <s v="3106"/>
    <x v="0"/>
    <s v="10469"/>
    <s v="0"/>
    <n v="-5"/>
    <s v=""/>
    <n v="-5"/>
    <s v="USD"/>
    <s v="O1"/>
    <s v="USMO6561316290"/>
    <s v="1433563109910469"/>
    <s v=""/>
    <s v="FF_MD_02"/>
    <d v="2025-06-30T00:00:00"/>
    <d v="2025-07-07T00:00:00"/>
    <n v="0"/>
    <s v=""/>
    <s v=""/>
    <s v="3101556346"/>
    <s v="200011400567"/>
    <s v="0010"/>
    <s v="0060"/>
    <s v="R1"/>
    <s v="10-60"/>
    <x v="0"/>
    <x v="0"/>
    <n v="10469"/>
    <x v="2"/>
  </r>
  <r>
    <s v="14335631101"/>
    <s v="25181COCH1AE"/>
    <s v="FA"/>
    <s v="R4"/>
    <d v="2025-06-30T00:00:00"/>
    <s v=""/>
    <s v="3106"/>
    <x v="1"/>
    <s v="10514"/>
    <s v="0"/>
    <n v="-5"/>
    <s v=""/>
    <n v="-5"/>
    <s v="USD"/>
    <s v="O1"/>
    <s v="USMO6561316740"/>
    <s v="1433563110110514"/>
    <s v=""/>
    <s v="FF_MD_02"/>
    <d v="2025-06-30T00:00:00"/>
    <d v="2025-07-07T00:00:00"/>
    <n v="0"/>
    <s v=""/>
    <s v=""/>
    <s v="3101577507"/>
    <s v="200011400617"/>
    <s v="0010"/>
    <s v="0060"/>
    <s v="R1"/>
    <s v="10-60"/>
    <x v="0"/>
    <x v="1"/>
    <n v="10514"/>
    <x v="1"/>
  </r>
  <r>
    <s v="14335631101"/>
    <s v="25181COCH1AE"/>
    <s v="FA"/>
    <s v="R4"/>
    <d v="2025-06-30T00:00:00"/>
    <s v=""/>
    <s v="3106"/>
    <x v="0"/>
    <s v="10469"/>
    <s v="0"/>
    <n v="-5"/>
    <s v=""/>
    <n v="-5"/>
    <s v="USD"/>
    <s v="O1"/>
    <s v="USMO6561316740"/>
    <s v="1433563110110469"/>
    <s v=""/>
    <s v="FF_MD_02"/>
    <d v="2025-06-30T00:00:00"/>
    <d v="2025-07-07T00:00:00"/>
    <n v="0"/>
    <s v=""/>
    <s v=""/>
    <s v="3101577703"/>
    <s v="200011400617"/>
    <s v="0010"/>
    <s v="0060"/>
    <s v="R1"/>
    <s v="10-60"/>
    <x v="0"/>
    <x v="0"/>
    <n v="10469"/>
    <x v="2"/>
  </r>
  <r>
    <s v="14335631199"/>
    <s v="25181COCH1AE"/>
    <s v="FA"/>
    <s v="R4"/>
    <d v="2025-06-30T00:00:00"/>
    <s v=""/>
    <s v="3106"/>
    <x v="0"/>
    <s v="10719"/>
    <s v="0"/>
    <n v="-5"/>
    <s v=""/>
    <n v="-5"/>
    <s v="USD"/>
    <s v="O1"/>
    <s v="USMO6560520670"/>
    <s v="1433563119910719"/>
    <s v=""/>
    <s v="FF_MD_02"/>
    <d v="2025-06-30T00:00:00"/>
    <d v="2025-07-07T00:00:00"/>
    <n v="0"/>
    <s v=""/>
    <s v=""/>
    <s v="3101531017"/>
    <s v="200011053416"/>
    <s v="0010"/>
    <s v="0060"/>
    <s v="R1"/>
    <s v="10-60"/>
    <x v="0"/>
    <x v="0"/>
    <n v="10719"/>
    <x v="0"/>
  </r>
  <r>
    <s v="14335631211"/>
    <s v="25181COCH1AE"/>
    <s v="FA"/>
    <s v="R4"/>
    <d v="2025-06-30T00:00:00"/>
    <s v=""/>
    <s v="3106"/>
    <x v="0"/>
    <s v="10719"/>
    <s v="0"/>
    <n v="-5"/>
    <s v=""/>
    <n v="-5"/>
    <s v="USD"/>
    <s v="O1"/>
    <s v="USMO6561683931"/>
    <s v="1433563121110719"/>
    <s v=""/>
    <s v="FF_MD_02"/>
    <d v="2025-06-30T00:00:00"/>
    <d v="2025-07-07T00:00:00"/>
    <n v="0"/>
    <s v=""/>
    <s v=""/>
    <s v="3101690339"/>
    <s v="200010896302"/>
    <s v="0010"/>
    <s v="0060"/>
    <s v="R1"/>
    <s v="10-60"/>
    <x v="0"/>
    <x v="0"/>
    <n v="10719"/>
    <x v="0"/>
  </r>
  <r>
    <s v="14335631245"/>
    <s v="25181COCH1AE"/>
    <s v="FA"/>
    <s v="R4"/>
    <d v="2025-06-30T00:00:00"/>
    <s v=""/>
    <s v="3106"/>
    <x v="0"/>
    <s v="10719"/>
    <s v="0"/>
    <n v="-5"/>
    <s v=""/>
    <n v="-5"/>
    <s v="USD"/>
    <s v="O1"/>
    <s v="USMO6560514270"/>
    <s v="1433563124510719"/>
    <s v=""/>
    <s v="FF_MD_02"/>
    <d v="2025-06-30T00:00:00"/>
    <d v="2025-07-07T00:00:00"/>
    <n v="0"/>
    <s v=""/>
    <s v=""/>
    <s v="3101620191"/>
    <s v="200011026446"/>
    <s v="0010"/>
    <s v="0060"/>
    <s v="C1"/>
    <s v="10-60"/>
    <x v="0"/>
    <x v="0"/>
    <n v="10719"/>
    <x v="0"/>
  </r>
  <r>
    <s v="14335631450"/>
    <s v="25181COCH1AE"/>
    <s v="FA"/>
    <s v="R4"/>
    <d v="2025-06-30T00:00:00"/>
    <s v=""/>
    <s v="3106"/>
    <x v="0"/>
    <s v="10719"/>
    <s v="0"/>
    <n v="-5"/>
    <s v=""/>
    <n v="-5"/>
    <s v="USD"/>
    <s v="O1"/>
    <s v="USMO6561683871"/>
    <s v="1433563145010719"/>
    <s v=""/>
    <s v="FF_MD_02"/>
    <d v="2025-06-30T00:00:00"/>
    <d v="2025-07-07T00:00:00"/>
    <n v="0"/>
    <s v=""/>
    <s v=""/>
    <s v="3101609423"/>
    <s v="200011756836"/>
    <s v="0010"/>
    <s v="0060"/>
    <s v="R1"/>
    <s v="10-60"/>
    <x v="0"/>
    <x v="0"/>
    <n v="10719"/>
    <x v="0"/>
  </r>
  <r>
    <s v="14335631497"/>
    <s v="25181COCH1AE"/>
    <s v="FA"/>
    <s v="R4"/>
    <d v="2025-06-30T00:00:00"/>
    <s v=""/>
    <s v="3106"/>
    <x v="0"/>
    <s v="10719"/>
    <s v="0"/>
    <n v="-5"/>
    <s v=""/>
    <n v="-5"/>
    <s v="USD"/>
    <s v="O1"/>
    <s v="USMO6560513070"/>
    <s v="1433563149710719"/>
    <s v=""/>
    <s v="FF_MD_02"/>
    <d v="2025-06-30T00:00:00"/>
    <d v="2025-07-07T00:00:00"/>
    <n v="0"/>
    <s v=""/>
    <s v=""/>
    <s v="3101547258"/>
    <s v="200012028821"/>
    <s v="0010"/>
    <s v="0060"/>
    <s v="R1"/>
    <s v="10-60"/>
    <x v="0"/>
    <x v="0"/>
    <n v="10719"/>
    <x v="0"/>
  </r>
  <r>
    <s v="14335631568"/>
    <s v="25181COCH1AE"/>
    <s v="FA"/>
    <s v="R4"/>
    <d v="2025-06-30T00:00:00"/>
    <s v=""/>
    <s v="3106"/>
    <x v="0"/>
    <s v="10719"/>
    <s v="0"/>
    <n v="-5"/>
    <s v=""/>
    <n v="-5"/>
    <s v="USD"/>
    <s v="O1"/>
    <s v="USMO6560515120"/>
    <s v="1433563156810719"/>
    <s v=""/>
    <s v="FF_MD_02"/>
    <d v="2025-06-30T00:00:00"/>
    <d v="2025-07-07T00:00:00"/>
    <n v="0"/>
    <s v=""/>
    <s v=""/>
    <s v="3101545261"/>
    <s v="200012787608"/>
    <s v="0010"/>
    <s v="0060"/>
    <s v="C1"/>
    <s v="10-60"/>
    <x v="0"/>
    <x v="0"/>
    <n v="10719"/>
    <x v="0"/>
  </r>
  <r>
    <s v="14335631730"/>
    <s v="25181COCH1AE"/>
    <s v="FA"/>
    <s v="R4"/>
    <d v="2025-06-30T00:00:00"/>
    <s v=""/>
    <s v="3106"/>
    <x v="0"/>
    <s v="10719"/>
    <s v="0"/>
    <n v="-5"/>
    <s v=""/>
    <n v="-5"/>
    <s v="USD"/>
    <s v="O1"/>
    <s v="USMO6561690901"/>
    <s v="1433563173010719"/>
    <s v=""/>
    <s v="FF_MD_02"/>
    <d v="2025-06-30T00:00:00"/>
    <d v="2025-07-07T00:00:00"/>
    <n v="0"/>
    <s v=""/>
    <s v=""/>
    <s v="3101529198"/>
    <s v="200012679508"/>
    <s v="0010"/>
    <s v="0060"/>
    <s v="R1"/>
    <s v="10-60"/>
    <x v="0"/>
    <x v="0"/>
    <n v="10719"/>
    <x v="0"/>
  </r>
  <r>
    <s v="14335631801"/>
    <s v="25181COCH1AE"/>
    <s v="FA"/>
    <s v="R4"/>
    <d v="2025-06-30T00:00:00"/>
    <s v=""/>
    <s v="3106"/>
    <x v="0"/>
    <s v="10719"/>
    <s v="0"/>
    <n v="-5.16"/>
    <s v=""/>
    <n v="-5.16"/>
    <s v="USD"/>
    <s v="O1"/>
    <s v="USMO6570510000"/>
    <s v="1433563180110719"/>
    <s v=""/>
    <s v="FF_MD_02"/>
    <d v="2025-06-30T00:00:00"/>
    <d v="2025-07-07T00:00:00"/>
    <n v="0"/>
    <s v=""/>
    <s v=""/>
    <s v="3101645725"/>
    <s v="200013268020"/>
    <s v="0010"/>
    <s v="0060"/>
    <s v="R1"/>
    <s v="10-60"/>
    <x v="0"/>
    <x v="0"/>
    <n v="10719"/>
    <x v="0"/>
  </r>
  <r>
    <s v="14335631862"/>
    <s v="25181COCH1AE"/>
    <s v="FA"/>
    <s v="R4"/>
    <d v="2025-06-30T00:00:00"/>
    <s v=""/>
    <s v="3106"/>
    <x v="0"/>
    <s v="10719"/>
    <s v="0"/>
    <n v="-12.42"/>
    <s v=""/>
    <n v="-12.42"/>
    <s v="USD"/>
    <s v="O1"/>
    <s v="USMO6570593920"/>
    <s v="1433563186210719"/>
    <s v=""/>
    <s v="FF_MD_02"/>
    <d v="2025-06-30T00:00:00"/>
    <d v="2025-07-07T00:00:00"/>
    <n v="0"/>
    <s v=""/>
    <s v=""/>
    <s v="3101563142"/>
    <s v="200012812786"/>
    <s v="0010"/>
    <s v="0060"/>
    <s v="R1"/>
    <s v="10-60"/>
    <x v="0"/>
    <x v="0"/>
    <n v="10719"/>
    <x v="0"/>
  </r>
  <r>
    <s v="14335632258"/>
    <s v="25181COCH1AE"/>
    <s v="FA"/>
    <s v="R4"/>
    <d v="2025-06-30T00:00:00"/>
    <s v=""/>
    <s v="3106"/>
    <x v="0"/>
    <s v="10469"/>
    <s v="0"/>
    <n v="-5"/>
    <s v=""/>
    <n v="-5"/>
    <s v="USD"/>
    <s v="O1"/>
    <s v="USMO6561315010"/>
    <s v="1433563225810469"/>
    <s v=""/>
    <s v="FF_MD_02"/>
    <d v="2025-06-30T00:00:00"/>
    <d v="2025-07-07T00:00:00"/>
    <n v="0"/>
    <s v=""/>
    <s v=""/>
    <s v="3101542931"/>
    <s v="200011629025"/>
    <s v="0010"/>
    <s v="0060"/>
    <s v="C1"/>
    <s v="10-60"/>
    <x v="0"/>
    <x v="0"/>
    <n v="10469"/>
    <x v="2"/>
  </r>
  <r>
    <s v="14335632258"/>
    <s v="25181COCH1AE"/>
    <s v="FA"/>
    <s v="R4"/>
    <d v="2025-06-30T00:00:00"/>
    <s v=""/>
    <s v="3106"/>
    <x v="1"/>
    <s v="10514"/>
    <s v="0"/>
    <n v="-5"/>
    <s v=""/>
    <n v="-5"/>
    <s v="USD"/>
    <s v="O1"/>
    <s v="USMO6561315010"/>
    <s v="1433563225810514"/>
    <s v=""/>
    <s v="FF_MD_02"/>
    <d v="2025-06-30T00:00:00"/>
    <d v="2025-07-07T00:00:00"/>
    <n v="0"/>
    <s v=""/>
    <s v=""/>
    <s v="3101542835"/>
    <s v="200011629025"/>
    <s v="0010"/>
    <s v="0060"/>
    <s v="C1"/>
    <s v="10-60"/>
    <x v="0"/>
    <x v="1"/>
    <n v="10514"/>
    <x v="1"/>
  </r>
  <r>
    <s v="14335632260"/>
    <s v="25181COCH1AE"/>
    <s v="FA"/>
    <s v="R4"/>
    <d v="2025-06-30T00:00:00"/>
    <s v=""/>
    <s v="3106"/>
    <x v="0"/>
    <s v="10469"/>
    <s v="0"/>
    <n v="-5"/>
    <s v=""/>
    <n v="-5"/>
    <s v="USD"/>
    <s v="O1"/>
    <s v="USMO6561396840"/>
    <s v="1433563226010469"/>
    <s v=""/>
    <s v="FF_MD_02"/>
    <d v="2025-06-30T00:00:00"/>
    <d v="2025-07-07T00:00:00"/>
    <n v="0"/>
    <s v=""/>
    <s v=""/>
    <s v="3101624029"/>
    <s v="200011629074"/>
    <s v="0010"/>
    <s v="0060"/>
    <s v="C1"/>
    <s v="10-60"/>
    <x v="0"/>
    <x v="0"/>
    <n v="10469"/>
    <x v="2"/>
  </r>
  <r>
    <s v="14335632260"/>
    <s v="25181COCH1AE"/>
    <s v="FA"/>
    <s v="R4"/>
    <d v="2025-06-30T00:00:00"/>
    <s v=""/>
    <s v="3106"/>
    <x v="1"/>
    <s v="10514"/>
    <s v="0"/>
    <n v="-5"/>
    <s v=""/>
    <n v="-5"/>
    <s v="USD"/>
    <s v="O1"/>
    <s v="USMO6561396840"/>
    <s v="1433563226010514"/>
    <s v=""/>
    <s v="FF_MD_02"/>
    <d v="2025-06-30T00:00:00"/>
    <d v="2025-07-07T00:00:00"/>
    <n v="0"/>
    <s v=""/>
    <s v=""/>
    <s v="3101624125"/>
    <s v="200011629074"/>
    <s v="0010"/>
    <s v="0060"/>
    <s v="C1"/>
    <s v="10-60"/>
    <x v="0"/>
    <x v="1"/>
    <n v="10514"/>
    <x v="1"/>
  </r>
  <r>
    <s v="14335632261"/>
    <s v="25181COCH1AE"/>
    <s v="FA"/>
    <s v="R4"/>
    <d v="2025-06-30T00:00:00"/>
    <s v=""/>
    <s v="3106"/>
    <x v="0"/>
    <s v="10469"/>
    <s v="0"/>
    <n v="-10.87"/>
    <s v=""/>
    <n v="-10.87"/>
    <s v="USD"/>
    <s v="O1"/>
    <s v="USMO6561325120"/>
    <s v="1433563226110469"/>
    <s v=""/>
    <s v="FF_MD_02"/>
    <d v="2025-06-30T00:00:00"/>
    <d v="2025-07-07T00:00:00"/>
    <n v="0"/>
    <s v=""/>
    <s v=""/>
    <s v="3101678993"/>
    <s v="200011629132"/>
    <s v="0010"/>
    <s v="0060"/>
    <s v="C1"/>
    <s v="10-60"/>
    <x v="0"/>
    <x v="0"/>
    <n v="10469"/>
    <x v="2"/>
  </r>
  <r>
    <s v="14335632261"/>
    <s v="25181COCH1AE"/>
    <s v="FA"/>
    <s v="R4"/>
    <d v="2025-06-30T00:00:00"/>
    <s v=""/>
    <s v="3106"/>
    <x v="1"/>
    <s v="10514"/>
    <s v="0"/>
    <n v="-11.3"/>
    <s v=""/>
    <n v="-11.3"/>
    <s v="USD"/>
    <s v="O1"/>
    <s v="USMO6561325120"/>
    <s v="1433563226110514"/>
    <s v=""/>
    <s v="FF_MD_02"/>
    <d v="2025-06-30T00:00:00"/>
    <d v="2025-07-07T00:00:00"/>
    <n v="0"/>
    <s v=""/>
    <s v=""/>
    <s v="3101679239"/>
    <s v="200011629132"/>
    <s v="0010"/>
    <s v="0060"/>
    <s v="C1"/>
    <s v="10-60"/>
    <x v="0"/>
    <x v="1"/>
    <n v="10514"/>
    <x v="1"/>
  </r>
  <r>
    <s v="14335632386"/>
    <s v="25181COCH1AE"/>
    <s v="FA"/>
    <s v="R4"/>
    <d v="2025-06-30T00:00:00"/>
    <s v=""/>
    <s v="3106"/>
    <x v="0"/>
    <s v="10469"/>
    <s v="0"/>
    <n v="-5"/>
    <s v=""/>
    <n v="-5"/>
    <s v="USD"/>
    <s v="O1"/>
    <s v="USMO6561311550"/>
    <s v="1433563238610469"/>
    <s v=""/>
    <s v="FF_MD_02"/>
    <d v="2025-06-30T00:00:00"/>
    <d v="2025-07-07T00:00:00"/>
    <n v="0"/>
    <s v=""/>
    <s v=""/>
    <s v="3101529907"/>
    <s v="200013274580"/>
    <s v="0010"/>
    <s v="0060"/>
    <s v="R1"/>
    <s v="10-60"/>
    <x v="0"/>
    <x v="0"/>
    <n v="10469"/>
    <x v="2"/>
  </r>
  <r>
    <s v="14335632386"/>
    <s v="25181COCH1AE"/>
    <s v="FA"/>
    <s v="R4"/>
    <d v="2025-06-30T00:00:00"/>
    <s v=""/>
    <s v="3106"/>
    <x v="1"/>
    <s v="10514"/>
    <s v="0"/>
    <n v="-5"/>
    <s v=""/>
    <n v="-5"/>
    <s v="USD"/>
    <s v="O1"/>
    <s v="USMO6561311550"/>
    <s v="1433563238610514"/>
    <s v=""/>
    <s v="FF_MD_02"/>
    <d v="2025-06-30T00:00:00"/>
    <d v="2025-07-07T00:00:00"/>
    <n v="0"/>
    <s v=""/>
    <s v=""/>
    <s v="3101529716"/>
    <s v="200013274580"/>
    <s v="0010"/>
    <s v="0060"/>
    <s v="R1"/>
    <s v="10-60"/>
    <x v="0"/>
    <x v="1"/>
    <n v="10514"/>
    <x v="1"/>
  </r>
  <r>
    <s v="14335632495"/>
    <s v="25181COCH1AE"/>
    <s v="FA"/>
    <s v="R4"/>
    <d v="2025-06-30T00:00:00"/>
    <s v=""/>
    <s v="3106"/>
    <x v="0"/>
    <s v="10469"/>
    <s v="0"/>
    <n v="-5"/>
    <s v=""/>
    <n v="-5"/>
    <s v="USD"/>
    <s v="O1"/>
    <s v="USMO6561322900"/>
    <s v="1433563249510469"/>
    <s v=""/>
    <s v="FF_MD_02"/>
    <d v="2025-06-30T00:00:00"/>
    <d v="2025-07-07T00:00:00"/>
    <n v="0"/>
    <s v=""/>
    <s v=""/>
    <s v="3101596493"/>
    <s v="200011651169"/>
    <s v="0010"/>
    <s v="0060"/>
    <s v="R1"/>
    <s v="10-60"/>
    <x v="0"/>
    <x v="0"/>
    <n v="10469"/>
    <x v="2"/>
  </r>
  <r>
    <s v="14335632495"/>
    <s v="25181COCH1AE"/>
    <s v="FA"/>
    <s v="R4"/>
    <d v="2025-06-30T00:00:00"/>
    <s v=""/>
    <s v="3106"/>
    <x v="1"/>
    <s v="10514"/>
    <s v="0"/>
    <n v="-5"/>
    <s v=""/>
    <n v="-5"/>
    <s v="USD"/>
    <s v="O1"/>
    <s v="USMO6561322900"/>
    <s v="1433563249510514"/>
    <s v=""/>
    <s v="FF_MD_02"/>
    <d v="2025-06-30T00:00:00"/>
    <d v="2025-07-07T00:00:00"/>
    <n v="0"/>
    <s v=""/>
    <s v=""/>
    <s v="3101596395"/>
    <s v="200011651169"/>
    <s v="0010"/>
    <s v="0060"/>
    <s v="R1"/>
    <s v="10-60"/>
    <x v="0"/>
    <x v="1"/>
    <n v="10514"/>
    <x v="1"/>
  </r>
  <r>
    <s v="14335632554"/>
    <s v="25181COCH1AE"/>
    <s v="FA"/>
    <s v="R4"/>
    <d v="2025-06-30T00:00:00"/>
    <s v=""/>
    <s v="3106"/>
    <x v="0"/>
    <s v="10719"/>
    <s v="0"/>
    <n v="-5"/>
    <s v=""/>
    <n v="-5"/>
    <s v="USD"/>
    <s v="O1"/>
    <s v="USMO6560514470"/>
    <s v="1433563255410719"/>
    <s v=""/>
    <s v="FF_MD_02"/>
    <d v="2025-06-30T00:00:00"/>
    <d v="2025-07-07T00:00:00"/>
    <n v="0"/>
    <s v=""/>
    <s v=""/>
    <s v="3101513719"/>
    <s v="200012825309"/>
    <s v="0010"/>
    <s v="0060"/>
    <s v="R1"/>
    <s v="10-60"/>
    <x v="0"/>
    <x v="0"/>
    <n v="10719"/>
    <x v="0"/>
  </r>
  <r>
    <s v="14335632830"/>
    <s v="25181COCH1AE"/>
    <s v="FA"/>
    <s v="R4"/>
    <d v="2025-06-30T00:00:00"/>
    <s v=""/>
    <s v="3106"/>
    <x v="0"/>
    <s v="10469"/>
    <s v="0"/>
    <n v="-5"/>
    <s v=""/>
    <n v="-5"/>
    <s v="USD"/>
    <s v="O1"/>
    <s v="USMO6561320180"/>
    <s v="1433563283010469"/>
    <s v=""/>
    <s v="FF_MD_02"/>
    <d v="2025-06-30T00:00:00"/>
    <d v="2025-07-07T00:00:00"/>
    <n v="0"/>
    <s v=""/>
    <s v=""/>
    <s v="3101524027"/>
    <s v="200011236524"/>
    <s v="0010"/>
    <s v="0060"/>
    <s v="C1"/>
    <s v="10-60"/>
    <x v="0"/>
    <x v="0"/>
    <n v="10469"/>
    <x v="2"/>
  </r>
  <r>
    <s v="14335632832"/>
    <s v="25181COCH1AE"/>
    <s v="FA"/>
    <s v="R4"/>
    <d v="2025-06-30T00:00:00"/>
    <s v=""/>
    <s v="3106"/>
    <x v="1"/>
    <s v="10514"/>
    <s v="0"/>
    <n v="-5"/>
    <s v=""/>
    <n v="-5"/>
    <s v="USD"/>
    <s v="O1"/>
    <s v="USMO6561320180"/>
    <s v="1433563283210514"/>
    <s v=""/>
    <s v="FF_MD_02"/>
    <d v="2025-06-30T00:00:00"/>
    <d v="2025-07-07T00:00:00"/>
    <n v="0"/>
    <s v=""/>
    <s v=""/>
    <s v="3101524220"/>
    <s v="200011236581"/>
    <s v="0010"/>
    <s v="0060"/>
    <s v="C1"/>
    <s v="10-60"/>
    <x v="0"/>
    <x v="1"/>
    <n v="10514"/>
    <x v="1"/>
  </r>
  <r>
    <s v="14335632832"/>
    <s v="25181COCH1AE"/>
    <s v="FA"/>
    <s v="R4"/>
    <d v="2025-06-30T00:00:00"/>
    <s v=""/>
    <s v="3106"/>
    <x v="0"/>
    <s v="10469"/>
    <s v="0"/>
    <n v="-5"/>
    <s v=""/>
    <n v="-5"/>
    <s v="USD"/>
    <s v="O1"/>
    <s v="USMO6561320180"/>
    <s v="1433563283210469"/>
    <s v=""/>
    <s v="FF_MD_02"/>
    <d v="2025-06-30T00:00:00"/>
    <d v="2025-07-07T00:00:00"/>
    <n v="0"/>
    <s v=""/>
    <s v=""/>
    <s v="3101524122"/>
    <s v="200011236581"/>
    <s v="0010"/>
    <s v="0060"/>
    <s v="C1"/>
    <s v="10-60"/>
    <x v="0"/>
    <x v="0"/>
    <n v="10469"/>
    <x v="2"/>
  </r>
  <r>
    <s v="14335632852"/>
    <s v="25181COCH1AE"/>
    <s v="FA"/>
    <s v="R4"/>
    <d v="2025-06-30T00:00:00"/>
    <s v=""/>
    <s v="3106"/>
    <x v="0"/>
    <s v="10719"/>
    <s v="0"/>
    <n v="-5"/>
    <s v=""/>
    <n v="-5"/>
    <s v="USD"/>
    <s v="O1"/>
    <s v="USMO6574093161"/>
    <s v="1433563285210719"/>
    <s v=""/>
    <s v="FF_MD_02"/>
    <d v="2025-06-30T00:00:00"/>
    <d v="2025-07-07T00:00:00"/>
    <n v="0"/>
    <s v=""/>
    <s v=""/>
    <s v="3101552894"/>
    <s v="200011352875"/>
    <s v="0010"/>
    <s v="0060"/>
    <s v="R1"/>
    <s v="10-60"/>
    <x v="0"/>
    <x v="0"/>
    <n v="10719"/>
    <x v="0"/>
  </r>
  <r>
    <s v="14335632949"/>
    <s v="25181COCH1AE"/>
    <s v="FA"/>
    <s v="R4"/>
    <d v="2025-06-30T00:00:00"/>
    <s v=""/>
    <s v="3106"/>
    <x v="0"/>
    <s v="10719"/>
    <s v="0"/>
    <n v="-5"/>
    <s v=""/>
    <n v="-5"/>
    <s v="USD"/>
    <s v="O1"/>
    <s v="USMO6570574030"/>
    <s v="1433563294910719"/>
    <s v=""/>
    <s v="FF_MD_02"/>
    <d v="2025-06-30T00:00:00"/>
    <d v="2025-07-07T00:00:00"/>
    <n v="0"/>
    <s v=""/>
    <s v=""/>
    <s v="3101630367"/>
    <s v="200011710304"/>
    <s v="0010"/>
    <s v="0060"/>
    <s v="C1"/>
    <s v="10-60"/>
    <x v="0"/>
    <x v="0"/>
    <n v="10719"/>
    <x v="0"/>
  </r>
  <r>
    <s v="14335632951"/>
    <s v="25181COCH1AE"/>
    <s v="FA"/>
    <s v="R4"/>
    <d v="2025-06-30T00:00:00"/>
    <s v=""/>
    <s v="3106"/>
    <x v="0"/>
    <s v="10719"/>
    <s v="0"/>
    <n v="-5"/>
    <s v=""/>
    <n v="-5"/>
    <s v="USD"/>
    <s v="O1"/>
    <s v="USMO6570583010"/>
    <s v="1433563295110719"/>
    <s v=""/>
    <s v="FF_MD_02"/>
    <d v="2025-06-30T00:00:00"/>
    <d v="2025-07-07T00:00:00"/>
    <n v="0"/>
    <s v=""/>
    <s v=""/>
    <s v="3101704062"/>
    <s v="200011710551"/>
    <s v="0010"/>
    <s v="0060"/>
    <s v="R1"/>
    <s v="10-60"/>
    <x v="0"/>
    <x v="0"/>
    <n v="10719"/>
    <x v="0"/>
  </r>
  <r>
    <s v="14335633000"/>
    <s v="25181COCH1AE"/>
    <s v="FA"/>
    <s v="R4"/>
    <d v="2025-06-30T00:00:00"/>
    <s v=""/>
    <s v="3106"/>
    <x v="0"/>
    <s v="10719"/>
    <s v="0"/>
    <n v="-5"/>
    <s v=""/>
    <n v="-5"/>
    <s v="USD"/>
    <s v="O1"/>
    <s v="USMO6574094541"/>
    <s v="1433563300010719"/>
    <s v=""/>
    <s v="FF_MD_02"/>
    <d v="2025-06-30T00:00:00"/>
    <d v="2025-07-07T00:00:00"/>
    <n v="0"/>
    <s v=""/>
    <s v=""/>
    <s v="3101613996"/>
    <s v="200013574666"/>
    <s v="0010"/>
    <s v="0060"/>
    <s v="R1"/>
    <s v="10-60"/>
    <x v="0"/>
    <x v="0"/>
    <n v="10719"/>
    <x v="0"/>
  </r>
  <r>
    <s v="14335633035"/>
    <s v="25181COCH1AE"/>
    <s v="FA"/>
    <s v="R4"/>
    <d v="2025-06-30T00:00:00"/>
    <s v=""/>
    <s v="3106"/>
    <x v="0"/>
    <s v="10469"/>
    <s v="0"/>
    <n v="-5"/>
    <s v=""/>
    <n v="-5"/>
    <s v="USD"/>
    <s v="O1"/>
    <s v="USMO6561319540"/>
    <s v="1433563303510469"/>
    <s v=""/>
    <s v="FF_MD_02"/>
    <d v="2025-06-30T00:00:00"/>
    <d v="2025-07-07T00:00:00"/>
    <n v="0"/>
    <s v=""/>
    <s v=""/>
    <s v="3101524784"/>
    <s v="200013938333"/>
    <s v="0010"/>
    <s v="0060"/>
    <s v="C1"/>
    <s v="10-60"/>
    <x v="0"/>
    <x v="0"/>
    <n v="10469"/>
    <x v="2"/>
  </r>
  <r>
    <s v="14335633035"/>
    <s v="25181COCH1AE"/>
    <s v="FA"/>
    <s v="R4"/>
    <d v="2025-06-30T00:00:00"/>
    <s v=""/>
    <s v="3106"/>
    <x v="1"/>
    <s v="10514"/>
    <s v="0"/>
    <n v="-5"/>
    <s v=""/>
    <n v="-5"/>
    <s v="USD"/>
    <s v="O1"/>
    <s v="USMO6561319540"/>
    <s v="1433563303510514"/>
    <s v=""/>
    <s v="FF_MD_02"/>
    <d v="2025-06-30T00:00:00"/>
    <d v="2025-07-07T00:00:00"/>
    <n v="0"/>
    <s v=""/>
    <s v=""/>
    <s v="3101524690"/>
    <s v="200013938333"/>
    <s v="0010"/>
    <s v="0060"/>
    <s v="C1"/>
    <s v="10-60"/>
    <x v="0"/>
    <x v="1"/>
    <n v="10514"/>
    <x v="1"/>
  </r>
  <r>
    <s v="14335633065"/>
    <s v="25181COCH1AE"/>
    <s v="FA"/>
    <s v="R4"/>
    <d v="2025-06-30T00:00:00"/>
    <s v=""/>
    <s v="3106"/>
    <x v="0"/>
    <s v="10719"/>
    <s v="0"/>
    <n v="-20.399999999999999"/>
    <s v=""/>
    <n v="-20.399999999999999"/>
    <s v="USD"/>
    <s v="O1"/>
    <s v="USMO6560520770"/>
    <s v="1433563306510719"/>
    <s v=""/>
    <s v="FF_MD_02"/>
    <d v="2025-06-30T00:00:00"/>
    <d v="2025-07-07T00:00:00"/>
    <n v="0"/>
    <s v=""/>
    <s v=""/>
    <s v="3101515414"/>
    <s v="200013932450"/>
    <s v="0010"/>
    <s v="0060"/>
    <s v="R1"/>
    <s v="10-60"/>
    <x v="0"/>
    <x v="0"/>
    <n v="10719"/>
    <x v="0"/>
  </r>
  <r>
    <s v="14335633525"/>
    <s v="25181COCH1AE"/>
    <s v="FA"/>
    <s v="R4"/>
    <d v="2025-06-30T00:00:00"/>
    <s v=""/>
    <s v="3106"/>
    <x v="0"/>
    <s v="10719"/>
    <s v="0"/>
    <n v="-5"/>
    <s v=""/>
    <n v="-5"/>
    <s v="USD"/>
    <s v="O1"/>
    <s v="USMO6570593630"/>
    <s v="1433563352510719"/>
    <s v=""/>
    <s v="FF_MD_02"/>
    <d v="2025-06-30T00:00:00"/>
    <d v="2025-07-07T00:00:00"/>
    <n v="0"/>
    <s v=""/>
    <s v=""/>
    <s v="3101722112"/>
    <s v="200014179937"/>
    <s v="0010"/>
    <s v="0060"/>
    <s v="R1"/>
    <s v="10-60"/>
    <x v="0"/>
    <x v="0"/>
    <n v="10719"/>
    <x v="0"/>
  </r>
  <r>
    <s v="14335633582"/>
    <s v="25181COCH1AE"/>
    <s v="FA"/>
    <s v="R4"/>
    <d v="2025-06-30T00:00:00"/>
    <s v=""/>
    <s v="3106"/>
    <x v="0"/>
    <s v="10719"/>
    <s v="0"/>
    <n v="-5"/>
    <s v=""/>
    <n v="-5"/>
    <s v="USD"/>
    <s v="O1"/>
    <s v="USMO6561684181"/>
    <s v="1433563358210719"/>
    <s v=""/>
    <s v="FF_MD_02"/>
    <d v="2025-06-30T00:00:00"/>
    <d v="2025-07-07T00:00:00"/>
    <n v="0"/>
    <s v=""/>
    <s v=""/>
    <s v="3101723208"/>
    <s v="200014202085"/>
    <s v="0010"/>
    <s v="0060"/>
    <s v="R1"/>
    <s v="10-60"/>
    <x v="0"/>
    <x v="0"/>
    <n v="10719"/>
    <x v="0"/>
  </r>
  <r>
    <s v="14335633675"/>
    <s v="25181COCH1AE"/>
    <s v="FA"/>
    <s v="R4"/>
    <d v="2025-06-30T00:00:00"/>
    <s v=""/>
    <s v="3106"/>
    <x v="0"/>
    <s v="10719"/>
    <s v="0"/>
    <n v="-6.59"/>
    <s v=""/>
    <n v="-6.59"/>
    <s v="USD"/>
    <s v="O1"/>
    <s v="USMO6485491340"/>
    <s v="1433563367510719"/>
    <s v=""/>
    <s v="FF_MD_02"/>
    <d v="2025-06-30T00:00:00"/>
    <d v="2025-07-07T00:00:00"/>
    <n v="0"/>
    <s v=""/>
    <s v=""/>
    <s v="3101493003"/>
    <s v="200013305228"/>
    <s v="0010"/>
    <s v="0060"/>
    <s v="C1"/>
    <s v="10-60"/>
    <x v="0"/>
    <x v="0"/>
    <n v="10719"/>
    <x v="0"/>
  </r>
  <r>
    <s v="14335633762"/>
    <s v="25181COCH1AE"/>
    <s v="FA"/>
    <s v="R4"/>
    <d v="2025-06-30T00:00:00"/>
    <s v=""/>
    <s v="3106"/>
    <x v="0"/>
    <s v="10719"/>
    <s v="0"/>
    <n v="-5.39"/>
    <s v=""/>
    <n v="-5.39"/>
    <s v="USD"/>
    <s v="O1"/>
    <s v="USMO6574095551"/>
    <s v="1433563376210719"/>
    <s v=""/>
    <s v="FF_MD_02"/>
    <d v="2025-06-30T00:00:00"/>
    <d v="2025-07-07T00:00:00"/>
    <n v="0"/>
    <s v=""/>
    <s v=""/>
    <s v="3101518192"/>
    <s v="200014332650"/>
    <s v="0010"/>
    <s v="0060"/>
    <s v="R1"/>
    <s v="10-60"/>
    <x v="0"/>
    <x v="0"/>
    <n v="10719"/>
    <x v="0"/>
  </r>
  <r>
    <s v="14335633811"/>
    <s v="25181COCH1AE"/>
    <s v="FA"/>
    <s v="R4"/>
    <d v="2025-06-30T00:00:00"/>
    <s v=""/>
    <s v="3106"/>
    <x v="0"/>
    <s v="10719"/>
    <s v="0"/>
    <n v="-5"/>
    <s v=""/>
    <n v="-5"/>
    <s v="USD"/>
    <s v="O1"/>
    <s v="USMO6560516570"/>
    <s v="1433563381110719"/>
    <s v=""/>
    <s v="FF_MD_02"/>
    <d v="2025-06-30T00:00:00"/>
    <d v="2025-07-07T00:00:00"/>
    <n v="0"/>
    <s v=""/>
    <s v=""/>
    <s v="3101633873"/>
    <s v="200014632430"/>
    <s v="0010"/>
    <s v="0060"/>
    <s v="C1"/>
    <s v="10-60"/>
    <x v="0"/>
    <x v="0"/>
    <n v="10719"/>
    <x v="0"/>
  </r>
  <r>
    <s v="14335634426"/>
    <s v="25181COCH1AE"/>
    <s v="FA"/>
    <s v="R4"/>
    <d v="2025-06-30T00:00:00"/>
    <s v=""/>
    <s v="3106"/>
    <x v="0"/>
    <s v="10469"/>
    <s v="0"/>
    <n v="-5"/>
    <s v=""/>
    <n v="-5"/>
    <s v="USD"/>
    <s v="O1"/>
    <s v="USMO6561333720"/>
    <s v="1433563442610469"/>
    <s v=""/>
    <s v="FF_MD_02"/>
    <d v="2025-06-30T00:00:00"/>
    <d v="2025-07-07T00:00:00"/>
    <n v="0"/>
    <s v=""/>
    <s v=""/>
    <s v="3101599355"/>
    <s v="200013751942"/>
    <s v="0010"/>
    <s v="0060"/>
    <s v="R1"/>
    <s v="10-60"/>
    <x v="0"/>
    <x v="0"/>
    <n v="10469"/>
    <x v="2"/>
  </r>
  <r>
    <s v="14335634426"/>
    <s v="25181COCH1AE"/>
    <s v="FA"/>
    <s v="R4"/>
    <d v="2025-06-30T00:00:00"/>
    <s v=""/>
    <s v="3106"/>
    <x v="1"/>
    <s v="10514"/>
    <s v="0"/>
    <n v="-5.0199999999999996"/>
    <s v=""/>
    <n v="-5.0199999999999996"/>
    <s v="USD"/>
    <s v="O1"/>
    <s v="USMO6561333720"/>
    <s v="1433563442610514"/>
    <s v=""/>
    <s v="FF_MD_02"/>
    <d v="2025-06-30T00:00:00"/>
    <d v="2025-07-07T00:00:00"/>
    <n v="0"/>
    <s v=""/>
    <s v=""/>
    <s v="3101599259"/>
    <s v="200013751942"/>
    <s v="0010"/>
    <s v="0060"/>
    <s v="R1"/>
    <s v="10-60"/>
    <x v="0"/>
    <x v="1"/>
    <n v="10514"/>
    <x v="1"/>
  </r>
  <r>
    <s v="14335634460"/>
    <s v="25181COCH1AE"/>
    <s v="FA"/>
    <s v="R4"/>
    <d v="2025-06-30T00:00:00"/>
    <s v=""/>
    <s v="3106"/>
    <x v="0"/>
    <s v="10719"/>
    <s v="0"/>
    <n v="-5"/>
    <s v=""/>
    <n v="-5"/>
    <s v="USD"/>
    <s v="O1"/>
    <s v="USMO6560523200"/>
    <s v="1433563446010719"/>
    <s v=""/>
    <s v="FF_MD_02"/>
    <d v="2025-06-30T00:00:00"/>
    <d v="2025-07-07T00:00:00"/>
    <n v="0"/>
    <s v=""/>
    <s v=""/>
    <s v="3101649112"/>
    <s v="200013697616"/>
    <s v="0010"/>
    <s v="0060"/>
    <s v="C1"/>
    <s v="10-60"/>
    <x v="0"/>
    <x v="0"/>
    <n v="10719"/>
    <x v="0"/>
  </r>
  <r>
    <s v="14335634630"/>
    <s v="25181COCH1AE"/>
    <s v="FA"/>
    <s v="R4"/>
    <d v="2025-06-30T00:00:00"/>
    <s v=""/>
    <s v="3106"/>
    <x v="0"/>
    <s v="10719"/>
    <s v="0"/>
    <n v="-5"/>
    <s v=""/>
    <n v="-5"/>
    <s v="USD"/>
    <s v="O1"/>
    <s v="USMO6485492590"/>
    <s v="1433563463010719"/>
    <s v=""/>
    <s v="FF_MD_02"/>
    <d v="2025-06-30T00:00:00"/>
    <d v="2025-07-07T00:00:00"/>
    <n v="0"/>
    <s v=""/>
    <s v=""/>
    <s v="3101529893"/>
    <s v="200014332049"/>
    <s v="0010"/>
    <s v="0060"/>
    <s v="C1"/>
    <s v="10-60"/>
    <x v="0"/>
    <x v="0"/>
    <n v="10719"/>
    <x v="0"/>
  </r>
  <r>
    <s v="14335634633"/>
    <s v="25181COCH1AE"/>
    <s v="FA"/>
    <s v="R4"/>
    <d v="2025-06-30T00:00:00"/>
    <s v=""/>
    <s v="3106"/>
    <x v="0"/>
    <s v="10719"/>
    <s v="0"/>
    <n v="-5"/>
    <s v=""/>
    <n v="-5"/>
    <s v="USD"/>
    <s v="O1"/>
    <s v="USMO6485492590"/>
    <s v="1433563463310719"/>
    <s v=""/>
    <s v="FF_MD_02"/>
    <d v="2025-06-30T00:00:00"/>
    <d v="2025-07-07T00:00:00"/>
    <n v="0"/>
    <s v=""/>
    <s v=""/>
    <s v="3101529893"/>
    <s v="200014332049"/>
    <s v="0010"/>
    <s v="0060"/>
    <s v="C1"/>
    <s v="10-60"/>
    <x v="0"/>
    <x v="0"/>
    <n v="10719"/>
    <x v="0"/>
  </r>
  <r>
    <s v="14335634649"/>
    <s v="25181COCH1AE"/>
    <s v="FA"/>
    <s v="R4"/>
    <d v="2025-06-30T00:00:00"/>
    <s v=""/>
    <s v="3106"/>
    <x v="0"/>
    <s v="10469"/>
    <s v="0"/>
    <n v="-5"/>
    <s v=""/>
    <n v="-5"/>
    <s v="USD"/>
    <s v="O1"/>
    <s v="USMO6561324510"/>
    <s v="1433563464910469"/>
    <s v=""/>
    <s v="FF_MD_02"/>
    <d v="2025-06-30T00:00:00"/>
    <d v="2025-07-07T00:00:00"/>
    <n v="0"/>
    <s v=""/>
    <s v=""/>
    <s v="3101513231"/>
    <s v="200014494328"/>
    <s v="0010"/>
    <s v="0060"/>
    <s v="R1"/>
    <s v="10-60"/>
    <x v="0"/>
    <x v="0"/>
    <n v="10469"/>
    <x v="2"/>
  </r>
  <r>
    <s v="14335634649"/>
    <s v="25181COCH1AE"/>
    <s v="FA"/>
    <s v="R4"/>
    <d v="2025-06-30T00:00:00"/>
    <s v=""/>
    <s v="3106"/>
    <x v="1"/>
    <s v="10514"/>
    <s v="0"/>
    <n v="-5"/>
    <s v=""/>
    <n v="-5"/>
    <s v="USD"/>
    <s v="O1"/>
    <s v="USMO6561324510"/>
    <s v="1433563464910514"/>
    <s v=""/>
    <s v="FF_MD_02"/>
    <d v="2025-06-30T00:00:00"/>
    <d v="2025-07-07T00:00:00"/>
    <n v="0"/>
    <s v=""/>
    <s v=""/>
    <s v="3101513135"/>
    <s v="200014494328"/>
    <s v="0010"/>
    <s v="0060"/>
    <s v="R1"/>
    <s v="10-60"/>
    <x v="0"/>
    <x v="1"/>
    <n v="10514"/>
    <x v="1"/>
  </r>
  <r>
    <s v="14335634651"/>
    <s v="25181COCH1AE"/>
    <s v="FA"/>
    <s v="R4"/>
    <d v="2025-06-30T00:00:00"/>
    <s v=""/>
    <s v="3106"/>
    <x v="1"/>
    <s v="10514"/>
    <s v="0"/>
    <n v="-5"/>
    <s v=""/>
    <n v="-5"/>
    <s v="USD"/>
    <s v="O1"/>
    <s v="USMO6561324510"/>
    <s v="1433563465110514"/>
    <s v=""/>
    <s v="FF_MD_02"/>
    <d v="2025-06-30T00:00:00"/>
    <d v="2025-07-07T00:00:00"/>
    <n v="0"/>
    <s v=""/>
    <s v=""/>
    <s v="3101513420"/>
    <s v="200014494419"/>
    <s v="0010"/>
    <s v="0060"/>
    <s v="R1"/>
    <s v="10-60"/>
    <x v="0"/>
    <x v="1"/>
    <n v="10514"/>
    <x v="1"/>
  </r>
  <r>
    <s v="14335634651"/>
    <s v="25181COCH1AE"/>
    <s v="FA"/>
    <s v="R4"/>
    <d v="2025-06-30T00:00:00"/>
    <s v=""/>
    <s v="3106"/>
    <x v="0"/>
    <s v="10469"/>
    <s v="0"/>
    <n v="-5"/>
    <s v=""/>
    <n v="-5"/>
    <s v="USD"/>
    <s v="O1"/>
    <s v="USMO6561324510"/>
    <s v="1433563465110469"/>
    <s v=""/>
    <s v="FF_MD_02"/>
    <d v="2025-06-30T00:00:00"/>
    <d v="2025-07-07T00:00:00"/>
    <n v="0"/>
    <s v=""/>
    <s v=""/>
    <s v="3101513326"/>
    <s v="200014494419"/>
    <s v="0010"/>
    <s v="0060"/>
    <s v="R1"/>
    <s v="10-60"/>
    <x v="0"/>
    <x v="0"/>
    <n v="10469"/>
    <x v="2"/>
  </r>
  <r>
    <s v="14335634813"/>
    <s v="25181COCH1AE"/>
    <s v="FA"/>
    <s v="R4"/>
    <d v="2025-06-30T00:00:00"/>
    <s v=""/>
    <s v="3106"/>
    <x v="0"/>
    <s v="10719"/>
    <s v="0"/>
    <n v="-5"/>
    <s v=""/>
    <n v="-5"/>
    <s v="USD"/>
    <s v="O1"/>
    <s v="USMO6560518290"/>
    <s v="1433563481310719"/>
    <s v=""/>
    <s v="FF_MD_02"/>
    <d v="2025-06-30T00:00:00"/>
    <d v="2025-07-07T00:00:00"/>
    <n v="0"/>
    <s v=""/>
    <s v=""/>
    <s v="3101561039"/>
    <s v="200013940941"/>
    <s v="0010"/>
    <s v="0060"/>
    <s v="R1"/>
    <s v="10-60"/>
    <x v="0"/>
    <x v="0"/>
    <n v="10719"/>
    <x v="0"/>
  </r>
  <r>
    <s v="14335634939"/>
    <s v="25181COCH1AE"/>
    <s v="FA"/>
    <s v="R4"/>
    <d v="2025-06-30T00:00:00"/>
    <s v=""/>
    <s v="3106"/>
    <x v="0"/>
    <s v="10719"/>
    <s v="0"/>
    <n v="-5"/>
    <s v=""/>
    <n v="-5"/>
    <s v="USD"/>
    <s v="O1"/>
    <s v="USMO6301622010"/>
    <s v="1433563493910719"/>
    <s v=""/>
    <s v="FF_MD_02"/>
    <d v="2025-06-30T00:00:00"/>
    <d v="2025-07-07T00:00:00"/>
    <n v="0"/>
    <s v=""/>
    <s v=""/>
    <s v="3101530580"/>
    <s v="200014012112"/>
    <s v="0010"/>
    <s v="0060"/>
    <s v="R1"/>
    <s v="10-60"/>
    <x v="0"/>
    <x v="0"/>
    <n v="10719"/>
    <x v="0"/>
  </r>
  <r>
    <s v="14335634941"/>
    <s v="25181COCH1AE"/>
    <s v="FA"/>
    <s v="R4"/>
    <d v="2025-06-30T00:00:00"/>
    <s v=""/>
    <s v="3106"/>
    <x v="0"/>
    <s v="10719"/>
    <s v="0"/>
    <n v="-5"/>
    <s v=""/>
    <n v="-5"/>
    <s v="USD"/>
    <s v="O1"/>
    <s v="USMO6301622020"/>
    <s v="1433563494110719"/>
    <s v=""/>
    <s v="FF_MD_02"/>
    <d v="2025-06-30T00:00:00"/>
    <d v="2025-07-07T00:00:00"/>
    <n v="0"/>
    <s v=""/>
    <s v=""/>
    <s v="3101637308"/>
    <s v="200014012203"/>
    <s v="0010"/>
    <s v="0060"/>
    <s v="R1"/>
    <s v="10-60"/>
    <x v="0"/>
    <x v="0"/>
    <n v="10719"/>
    <x v="0"/>
  </r>
  <r>
    <s v="14335634994"/>
    <s v="25181COCH1AE"/>
    <s v="FA"/>
    <s v="R4"/>
    <d v="2025-06-30T00:00:00"/>
    <s v=""/>
    <s v="3106"/>
    <x v="0"/>
    <s v="10719"/>
    <s v="0"/>
    <n v="-83.61"/>
    <s v=""/>
    <n v="-83.61"/>
    <s v="USD"/>
    <s v="O1"/>
    <s v="USMO6574093161"/>
    <s v="1433563499410719"/>
    <s v=""/>
    <s v="FF_MD_02"/>
    <d v="2025-06-30T00:00:00"/>
    <d v="2025-07-07T00:00:00"/>
    <n v="0"/>
    <s v=""/>
    <s v=""/>
    <s v="3101633726"/>
    <s v="200014208884"/>
    <s v="0010"/>
    <s v="0060"/>
    <s v="R1"/>
    <s v="10-60"/>
    <x v="0"/>
    <x v="0"/>
    <n v="10719"/>
    <x v="0"/>
  </r>
  <r>
    <s v="14335635263"/>
    <s v="25181COCH1AE"/>
    <s v="FA"/>
    <s v="R4"/>
    <d v="2025-06-30T00:00:00"/>
    <s v=""/>
    <s v="3106"/>
    <x v="0"/>
    <s v="10719"/>
    <s v="0"/>
    <n v="-5"/>
    <s v=""/>
    <n v="-5"/>
    <s v="USD"/>
    <s v="O1"/>
    <s v="USMO6561683841"/>
    <s v="1433563526310719"/>
    <s v=""/>
    <s v="FF_MD_02"/>
    <d v="2025-06-30T00:00:00"/>
    <d v="2025-07-07T00:00:00"/>
    <n v="0"/>
    <s v=""/>
    <s v=""/>
    <s v="3101542981"/>
    <s v="200014271080"/>
    <s v="0010"/>
    <s v="0060"/>
    <s v="R1"/>
    <s v="10-60"/>
    <x v="0"/>
    <x v="0"/>
    <n v="10719"/>
    <x v="0"/>
  </r>
  <r>
    <s v="14335635295"/>
    <s v="25181COCH1AE"/>
    <s v="FA"/>
    <s v="R4"/>
    <d v="2025-06-30T00:00:00"/>
    <s v=""/>
    <s v="3106"/>
    <x v="0"/>
    <s v="10719"/>
    <s v="0"/>
    <n v="-5"/>
    <s v=""/>
    <n v="-5"/>
    <s v="USD"/>
    <s v="O1"/>
    <s v="USMO6485491490"/>
    <s v="1433563529510719"/>
    <s v=""/>
    <s v="FF_MD_02"/>
    <d v="2025-06-30T00:00:00"/>
    <d v="2025-07-07T00:00:00"/>
    <n v="0"/>
    <s v=""/>
    <s v=""/>
    <s v="3101524173"/>
    <s v="200014497917"/>
    <s v="0010"/>
    <s v="0060"/>
    <s v="R1"/>
    <s v="10-60"/>
    <x v="0"/>
    <x v="0"/>
    <n v="10719"/>
    <x v="0"/>
  </r>
  <r>
    <s v="14335635344"/>
    <s v="25181COCH1AE"/>
    <s v="FA"/>
    <s v="R4"/>
    <d v="2025-06-30T00:00:00"/>
    <s v=""/>
    <s v="3106"/>
    <x v="0"/>
    <s v="10719"/>
    <s v="0"/>
    <n v="-5"/>
    <s v=""/>
    <n v="-5"/>
    <s v="USD"/>
    <s v="O1"/>
    <s v="USMO6560522260"/>
    <s v="1433563534410719"/>
    <s v=""/>
    <s v="FF_MD_02"/>
    <d v="2025-06-30T00:00:00"/>
    <d v="2025-07-07T00:00:00"/>
    <n v="0"/>
    <s v=""/>
    <s v=""/>
    <s v="3101698592"/>
    <s v="200014328401"/>
    <s v="0010"/>
    <s v="0060"/>
    <s v="R1"/>
    <s v="10-60"/>
    <x v="0"/>
    <x v="0"/>
    <n v="10719"/>
    <x v="0"/>
  </r>
  <r>
    <s v="14335635372"/>
    <s v="25181COCH1AE"/>
    <s v="FA"/>
    <s v="R4"/>
    <d v="2025-06-30T00:00:00"/>
    <s v=""/>
    <s v="3106"/>
    <x v="1"/>
    <s v="10514"/>
    <s v="0"/>
    <n v="-5"/>
    <s v=""/>
    <n v="-5"/>
    <s v="USD"/>
    <s v="O1"/>
    <s v="USMO6561391161"/>
    <s v="1433563537210514"/>
    <s v=""/>
    <s v="FF_MD_02"/>
    <d v="2025-06-30T00:00:00"/>
    <d v="2025-07-07T00:00:00"/>
    <n v="0"/>
    <s v=""/>
    <s v=""/>
    <s v="3101632760"/>
    <s v="200014492553"/>
    <s v="0010"/>
    <s v="0060"/>
    <s v="C1"/>
    <s v="10-60"/>
    <x v="0"/>
    <x v="1"/>
    <n v="10514"/>
    <x v="1"/>
  </r>
  <r>
    <s v="14335635374"/>
    <s v="25181COCH1AE"/>
    <s v="FA"/>
    <s v="R4"/>
    <d v="2025-06-30T00:00:00"/>
    <s v=""/>
    <s v="3106"/>
    <x v="1"/>
    <s v="10514"/>
    <s v="0"/>
    <n v="-5"/>
    <s v=""/>
    <n v="-5"/>
    <s v="USD"/>
    <s v="O1"/>
    <s v="USMO6561391161"/>
    <s v="1433563537410514"/>
    <s v=""/>
    <s v="FF_MD_02"/>
    <d v="2025-06-30T00:00:00"/>
    <d v="2025-07-07T00:00:00"/>
    <n v="0"/>
    <s v=""/>
    <s v=""/>
    <s v="3101635972"/>
    <s v="200014492652"/>
    <s v="0010"/>
    <s v="0060"/>
    <s v="C1"/>
    <s v="10-60"/>
    <x v="0"/>
    <x v="1"/>
    <n v="10514"/>
    <x v="1"/>
  </r>
  <r>
    <s v="14335635395"/>
    <s v="25181COCH1AE"/>
    <s v="FA"/>
    <s v="R4"/>
    <d v="2025-06-30T00:00:00"/>
    <s v=""/>
    <s v="3106"/>
    <x v="0"/>
    <s v="10719"/>
    <s v="0"/>
    <n v="-5.0599999999999996"/>
    <s v=""/>
    <n v="-5.0599999999999996"/>
    <s v="USD"/>
    <s v="O1"/>
    <s v="USMO6560515200"/>
    <s v="1433563539510719"/>
    <s v=""/>
    <s v="FF_MD_02"/>
    <d v="2025-06-30T00:00:00"/>
    <d v="2025-07-07T00:00:00"/>
    <n v="0"/>
    <s v=""/>
    <s v=""/>
    <s v="3101567160"/>
    <s v="200014507111"/>
    <s v="0010"/>
    <s v="0060"/>
    <s v="C1"/>
    <s v="10-60"/>
    <x v="0"/>
    <x v="0"/>
    <n v="10719"/>
    <x v="0"/>
  </r>
  <r>
    <s v="14335635898"/>
    <s v="25181INV01AW"/>
    <s v="FA"/>
    <s v="R4"/>
    <d v="2025-06-30T00:00:00"/>
    <s v=""/>
    <s v="3106"/>
    <x v="0"/>
    <s v="10719"/>
    <s v="0"/>
    <n v="-28.65"/>
    <s v=""/>
    <n v="-28.65"/>
    <s v="USD"/>
    <s v="O1"/>
    <s v="USMO6565351991"/>
    <s v="1433563589810719"/>
    <s v=""/>
    <s v="BATCH_ID"/>
    <d v="2025-06-30T00:00:00"/>
    <d v="2025-07-01T00:00:00"/>
    <n v="0"/>
    <s v=""/>
    <s v=""/>
    <s v="3101665165"/>
    <s v="200012572661"/>
    <s v="0010"/>
    <s v="0060"/>
    <s v="R1"/>
    <s v="10-60"/>
    <x v="0"/>
    <x v="0"/>
    <n v="10719"/>
    <x v="0"/>
  </r>
  <r>
    <s v="14335636114"/>
    <s v="25181INV01AW"/>
    <s v="FA"/>
    <s v="R4"/>
    <d v="2025-06-30T00:00:00"/>
    <s v=""/>
    <s v="3106"/>
    <x v="0"/>
    <s v="10469"/>
    <s v="0"/>
    <n v="-5"/>
    <s v=""/>
    <n v="-5"/>
    <s v="USD"/>
    <s v="O1"/>
    <s v="USMO65613XXXX0"/>
    <s v="1433563611410469"/>
    <s v=""/>
    <s v="BATCH_ID"/>
    <d v="2025-06-30T00:00:00"/>
    <d v="2025-07-01T00:00:00"/>
    <n v="0"/>
    <s v=""/>
    <s v=""/>
    <s v="3102310671"/>
    <s v="200015816487"/>
    <s v="0010"/>
    <s v="0060"/>
    <s v="R1"/>
    <s v="10-60"/>
    <x v="0"/>
    <x v="0"/>
    <n v="10469"/>
    <x v="2"/>
  </r>
  <r>
    <s v="14335636147"/>
    <s v="25181INV01AW"/>
    <s v="FA"/>
    <s v="R4"/>
    <d v="2025-06-30T00:00:00"/>
    <s v=""/>
    <s v="3106"/>
    <x v="0"/>
    <s v="10469"/>
    <s v="0"/>
    <n v="-5"/>
    <s v=""/>
    <n v="-5"/>
    <s v="USD"/>
    <s v="O1"/>
    <s v="USMO6561328200"/>
    <s v="1433563614710469"/>
    <s v=""/>
    <s v="BATCH_ID"/>
    <d v="2025-06-30T00:00:00"/>
    <d v="2025-07-01T00:00:00"/>
    <n v="0"/>
    <s v=""/>
    <s v=""/>
    <s v="3102195762"/>
    <s v="200015782895"/>
    <s v="0010"/>
    <s v="0060"/>
    <s v="R1"/>
    <s v="10-60"/>
    <x v="0"/>
    <x v="0"/>
    <n v="10469"/>
    <x v="2"/>
  </r>
  <r>
    <s v="14335636147"/>
    <s v="25181INV01AW"/>
    <s v="FA"/>
    <s v="R4"/>
    <d v="2025-06-30T00:00:00"/>
    <s v=""/>
    <s v="3106"/>
    <x v="1"/>
    <s v="10514"/>
    <s v="0"/>
    <n v="-5"/>
    <s v=""/>
    <n v="-5"/>
    <s v="USD"/>
    <s v="O1"/>
    <s v="USMO6561328200"/>
    <s v="1433563614710514"/>
    <s v=""/>
    <s v="BATCH_ID"/>
    <d v="2025-06-30T00:00:00"/>
    <d v="2025-07-01T00:00:00"/>
    <n v="0"/>
    <s v=""/>
    <s v=""/>
    <s v="3102195763"/>
    <s v="200015782895"/>
    <s v="0010"/>
    <s v="0060"/>
    <s v="R1"/>
    <s v="10-60"/>
    <x v="0"/>
    <x v="1"/>
    <n v="10514"/>
    <x v="1"/>
  </r>
  <r>
    <s v="14430694963"/>
    <s v="25153INV01A4"/>
    <s v="FA"/>
    <s v="R4"/>
    <d v="2025-06-02T00:00:00"/>
    <s v=""/>
    <s v="3106"/>
    <x v="1"/>
    <s v="10720"/>
    <s v="0"/>
    <n v="-5"/>
    <s v=""/>
    <n v="-5"/>
    <s v="USD"/>
    <s v="O1"/>
    <s v="USMO6384185061"/>
    <s v="1443069496310720"/>
    <s v=""/>
    <s v="BATCH_ID"/>
    <d v="2025-06-02T00:00:00"/>
    <d v="2025-06-03T00:00:00"/>
    <n v="0"/>
    <s v=""/>
    <s v=""/>
    <s v="3101591382"/>
    <s v="200010959324"/>
    <s v="0010"/>
    <s v="0060"/>
    <s v="R1"/>
    <s v="10-60"/>
    <x v="0"/>
    <x v="1"/>
    <n v="10720"/>
    <x v="3"/>
  </r>
  <r>
    <s v="14430695227"/>
    <s v="25153INV01A3"/>
    <s v="FA"/>
    <s v="R4"/>
    <d v="2025-06-02T00:00:00"/>
    <s v=""/>
    <s v="3106"/>
    <x v="0"/>
    <s v="10469"/>
    <s v="0"/>
    <n v="-5"/>
    <s v=""/>
    <n v="-5"/>
    <s v="USD"/>
    <s v="O1"/>
    <s v="USMO6561300000"/>
    <s v="1443069522710469"/>
    <s v=""/>
    <s v="BATCH_ID"/>
    <d v="2025-06-02T00:00:00"/>
    <d v="2025-06-03T00:00:00"/>
    <n v="0"/>
    <s v=""/>
    <s v=""/>
    <s v="3102216567"/>
    <s v="200015885557"/>
    <s v="0010"/>
    <s v="0060"/>
    <s v="R1"/>
    <s v="10-60"/>
    <x v="0"/>
    <x v="0"/>
    <n v="10469"/>
    <x v="2"/>
  </r>
  <r>
    <s v="14430697949"/>
    <s v="25155INV01A0"/>
    <s v="FA"/>
    <s v="R4"/>
    <d v="2025-06-04T00:00:00"/>
    <s v=""/>
    <s v="3106"/>
    <x v="1"/>
    <s v="10514"/>
    <s v="0"/>
    <n v="-7.3"/>
    <s v=""/>
    <n v="-7.3"/>
    <s v="USD"/>
    <s v="O1"/>
    <s v="USMO6561324020"/>
    <s v="1443069794910514"/>
    <s v=""/>
    <s v="BATCH_ID"/>
    <d v="2025-06-04T00:00:00"/>
    <d v="2025-06-05T00:00:00"/>
    <n v="0"/>
    <s v=""/>
    <s v=""/>
    <s v="3101634716"/>
    <s v="200011662133"/>
    <s v="0010"/>
    <s v="0060"/>
    <s v="R1"/>
    <s v="10-60"/>
    <x v="0"/>
    <x v="1"/>
    <n v="10514"/>
    <x v="1"/>
  </r>
  <r>
    <s v="14430697949"/>
    <s v="25155INV01A0"/>
    <s v="FA"/>
    <s v="R4"/>
    <d v="2025-06-04T00:00:00"/>
    <s v=""/>
    <s v="3106"/>
    <x v="0"/>
    <s v="10469"/>
    <s v="0"/>
    <n v="-5"/>
    <s v=""/>
    <n v="-5"/>
    <s v="USD"/>
    <s v="O1"/>
    <s v="USMO6561324020"/>
    <s v="1443069794910469"/>
    <s v=""/>
    <s v="BATCH_ID"/>
    <d v="2025-06-04T00:00:00"/>
    <d v="2025-06-05T00:00:00"/>
    <n v="0"/>
    <s v=""/>
    <s v=""/>
    <s v="3101634137"/>
    <s v="200011662133"/>
    <s v="0010"/>
    <s v="0060"/>
    <s v="R1"/>
    <s v="10-60"/>
    <x v="0"/>
    <x v="0"/>
    <n v="10469"/>
    <x v="2"/>
  </r>
  <r>
    <s v="14430698013"/>
    <s v="25155INV01A0"/>
    <s v="FA"/>
    <s v="R4"/>
    <d v="2025-06-04T00:00:00"/>
    <s v=""/>
    <s v="3106"/>
    <x v="0"/>
    <s v="10719"/>
    <s v="0"/>
    <n v="-5.56"/>
    <s v=""/>
    <n v="-5.56"/>
    <s v="USD"/>
    <s v="O1"/>
    <s v="USMO6396686861"/>
    <s v="1443069801310719"/>
    <s v=""/>
    <s v="BATCH_ID"/>
    <d v="2025-06-04T00:00:00"/>
    <d v="2025-06-05T00:00:00"/>
    <n v="0"/>
    <s v=""/>
    <s v=""/>
    <s v="3101582630"/>
    <s v="200011728314"/>
    <s v="0010"/>
    <s v="0060"/>
    <s v="R1"/>
    <s v="10-60"/>
    <x v="0"/>
    <x v="0"/>
    <n v="10719"/>
    <x v="0"/>
  </r>
  <r>
    <s v="14430698255"/>
    <s v="25155INV01BB"/>
    <s v="FA"/>
    <s v="R4"/>
    <d v="2025-06-04T00:00:00"/>
    <s v=""/>
    <s v="3106"/>
    <x v="0"/>
    <s v="10469"/>
    <s v="0"/>
    <n v="-5"/>
    <s v=""/>
    <n v="-5"/>
    <s v="USD"/>
    <s v="O1"/>
    <s v="USMO6561319610"/>
    <s v="1443069825510469"/>
    <s v=""/>
    <s v="BATCH_ID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14430698256"/>
    <s v="25155INV01BB"/>
    <s v="FA"/>
    <s v="R4"/>
    <d v="2025-06-04T00:00:00"/>
    <s v=""/>
    <s v="3106"/>
    <x v="0"/>
    <s v="10469"/>
    <s v="0"/>
    <n v="-5"/>
    <s v=""/>
    <n v="-5"/>
    <s v="USD"/>
    <s v="O1"/>
    <s v="USMO6561319610"/>
    <s v="1443069825610469"/>
    <s v=""/>
    <s v="BATCH_ID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14430698257"/>
    <s v="25155INV01BB"/>
    <s v="FA"/>
    <s v="R4"/>
    <d v="2025-06-04T00:00:00"/>
    <s v=""/>
    <s v="3106"/>
    <x v="0"/>
    <s v="10469"/>
    <s v="0"/>
    <n v="-5"/>
    <s v=""/>
    <n v="-5"/>
    <s v="USD"/>
    <s v="O1"/>
    <s v="USMO6561319610"/>
    <s v="1443069825710469"/>
    <s v=""/>
    <s v="BATCH_ID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14430698396"/>
    <s v="25155INV01BJ"/>
    <s v="FA"/>
    <s v="R4"/>
    <d v="2025-06-04T00:00:00"/>
    <s v=""/>
    <s v="3106"/>
    <x v="0"/>
    <s v="10719"/>
    <s v="0"/>
    <n v="-5"/>
    <s v=""/>
    <n v="-5"/>
    <s v="USD"/>
    <s v="O1"/>
    <s v="USMO6560510300"/>
    <s v="1443069839610719"/>
    <s v=""/>
    <s v="BATCH_ID"/>
    <d v="2025-06-04T00:00:00"/>
    <d v="2025-06-05T00:00:00"/>
    <n v="0"/>
    <s v=""/>
    <s v=""/>
    <s v="3102037362"/>
    <s v="200015021161"/>
    <s v="0010"/>
    <s v="0060"/>
    <s v="R1"/>
    <s v="10-60"/>
    <x v="0"/>
    <x v="0"/>
    <n v="10719"/>
    <x v="0"/>
  </r>
  <r>
    <s v="14430699613"/>
    <s v="25156INV01AH"/>
    <s v="FA"/>
    <s v="R4"/>
    <d v="2025-06-05T00:00:00"/>
    <s v=""/>
    <s v="3106"/>
    <x v="0"/>
    <s v="10719"/>
    <s v="0"/>
    <n v="-7.22"/>
    <s v=""/>
    <n v="-7.22"/>
    <s v="USD"/>
    <s v="O1"/>
    <s v="USMO6560511590"/>
    <s v="1443069961310719"/>
    <s v=""/>
    <s v="BATCH_ID"/>
    <d v="2025-06-05T00:00:00"/>
    <d v="2025-06-06T00:00:00"/>
    <n v="0"/>
    <s v=""/>
    <s v=""/>
    <s v="3101734821"/>
    <s v="200011289135"/>
    <s v="0010"/>
    <s v="0060"/>
    <s v="R1"/>
    <s v="10-60"/>
    <x v="0"/>
    <x v="0"/>
    <n v="10719"/>
    <x v="0"/>
  </r>
  <r>
    <s v="14430699637"/>
    <s v="25156INV01AH"/>
    <s v="FA"/>
    <s v="R4"/>
    <d v="2025-06-05T00:00:00"/>
    <s v=""/>
    <s v="3106"/>
    <x v="0"/>
    <s v="10719"/>
    <s v="0"/>
    <n v="-5"/>
    <s v=""/>
    <n v="-5"/>
    <s v="USD"/>
    <s v="O1"/>
    <s v="USMO6560511500"/>
    <s v="1443069963710719"/>
    <s v=""/>
    <s v="BATCH_ID"/>
    <d v="2025-06-05T00:00:00"/>
    <d v="2025-06-06T00:00:00"/>
    <n v="0"/>
    <s v=""/>
    <s v=""/>
    <s v="3101638400"/>
    <s v="200011288830"/>
    <s v="0010"/>
    <s v="0060"/>
    <s v="R1"/>
    <s v="10-60"/>
    <x v="0"/>
    <x v="0"/>
    <n v="10719"/>
    <x v="0"/>
  </r>
  <r>
    <s v="14430699666"/>
    <s v="25156INV01AH"/>
    <s v="FA"/>
    <s v="R4"/>
    <d v="2025-06-05T00:00:00"/>
    <s v=""/>
    <s v="3106"/>
    <x v="0"/>
    <s v="10719"/>
    <s v="0"/>
    <n v="-14.45"/>
    <s v=""/>
    <n v="-14.45"/>
    <s v="USD"/>
    <s v="O1"/>
    <s v="USMO6560511490"/>
    <s v="1443069966610719"/>
    <s v=""/>
    <s v="BATCH_ID"/>
    <d v="2025-06-05T00:00:00"/>
    <d v="2025-06-06T00:00:00"/>
    <n v="0"/>
    <s v=""/>
    <s v=""/>
    <s v="3101703329"/>
    <s v="200012274755"/>
    <s v="0010"/>
    <s v="0060"/>
    <s v="R1"/>
    <s v="10-60"/>
    <x v="0"/>
    <x v="0"/>
    <n v="10719"/>
    <x v="0"/>
  </r>
  <r>
    <s v="14430699880"/>
    <s v="25156INV01A7"/>
    <s v="FA"/>
    <s v="R4"/>
    <d v="2025-06-05T00:00:00"/>
    <s v=""/>
    <s v="3106"/>
    <x v="0"/>
    <s v="10719"/>
    <s v="0"/>
    <n v="-5"/>
    <s v=""/>
    <n v="-5"/>
    <s v="USD"/>
    <s v="O1"/>
    <s v="USMO6560513680"/>
    <s v="1443069988010719"/>
    <s v=""/>
    <s v="BATCH_ID"/>
    <d v="2025-06-05T00:00:00"/>
    <d v="2025-06-06T00:00:00"/>
    <n v="0"/>
    <s v=""/>
    <s v=""/>
    <s v="3101629621"/>
    <s v="200012203671"/>
    <s v="0010"/>
    <s v="0060"/>
    <s v="R1"/>
    <s v="10-60"/>
    <x v="0"/>
    <x v="0"/>
    <n v="10719"/>
    <x v="0"/>
  </r>
  <r>
    <s v="14430700018"/>
    <s v="25156INV01AH"/>
    <s v="FA"/>
    <s v="R4"/>
    <d v="2025-06-05T00:00:00"/>
    <s v=""/>
    <s v="3106"/>
    <x v="0"/>
    <s v="10719"/>
    <s v="0"/>
    <n v="-5"/>
    <s v=""/>
    <n v="-5"/>
    <s v="USD"/>
    <s v="O1"/>
    <s v="USMO6560511320"/>
    <s v="1443070001810719"/>
    <s v=""/>
    <s v="BATCH_ID"/>
    <d v="2025-06-05T00:00:00"/>
    <d v="2025-06-06T00:00:00"/>
    <n v="0"/>
    <s v=""/>
    <s v=""/>
    <s v="3101641754"/>
    <s v="200013190455"/>
    <s v="0010"/>
    <s v="0060"/>
    <s v="R1"/>
    <s v="10-60"/>
    <x v="0"/>
    <x v="0"/>
    <n v="10719"/>
    <x v="0"/>
  </r>
  <r>
    <s v="14430700286"/>
    <s v="25156INV01A7"/>
    <s v="FA"/>
    <s v="R4"/>
    <d v="2025-06-05T00:00:00"/>
    <s v=""/>
    <s v="3106"/>
    <x v="0"/>
    <s v="10719"/>
    <s v="0"/>
    <n v="-5.96"/>
    <s v=""/>
    <n v="-5.96"/>
    <s v="USD"/>
    <s v="O1"/>
    <s v="USMO6560513460"/>
    <s v="1443070028610719"/>
    <s v=""/>
    <s v="BATCH_ID"/>
    <d v="2025-06-05T00:00:00"/>
    <d v="2025-06-06T00:00:00"/>
    <n v="0"/>
    <s v=""/>
    <s v=""/>
    <s v="3101584650"/>
    <s v="200014122085"/>
    <s v="0010"/>
    <s v="0060"/>
    <s v="R1"/>
    <s v="10-60"/>
    <x v="0"/>
    <x v="0"/>
    <n v="10719"/>
    <x v="0"/>
  </r>
  <r>
    <s v="14430700299"/>
    <s v="25156INV01AH"/>
    <s v="FA"/>
    <s v="R4"/>
    <d v="2025-06-05T00:00:00"/>
    <s v=""/>
    <s v="3106"/>
    <x v="0"/>
    <s v="10719"/>
    <s v="0"/>
    <n v="-5"/>
    <s v=""/>
    <n v="-5"/>
    <s v="USD"/>
    <s v="O1"/>
    <s v="USMO6560513680"/>
    <s v="1443070029910719"/>
    <s v=""/>
    <s v="BATCH_ID"/>
    <d v="2025-06-05T00:00:00"/>
    <d v="2025-06-06T00:00:00"/>
    <n v="0"/>
    <s v=""/>
    <s v=""/>
    <s v="3101637525"/>
    <s v="200014034835"/>
    <s v="0010"/>
    <s v="0060"/>
    <s v="R1"/>
    <s v="10-60"/>
    <x v="0"/>
    <x v="0"/>
    <n v="10719"/>
    <x v="0"/>
  </r>
  <r>
    <s v="14430700399"/>
    <s v="25156INV01AH"/>
    <s v="FA"/>
    <s v="R4"/>
    <d v="2025-06-05T00:00:00"/>
    <s v=""/>
    <s v="3106"/>
    <x v="0"/>
    <s v="10719"/>
    <s v="0"/>
    <n v="-5"/>
    <s v=""/>
    <n v="-5"/>
    <s v="USD"/>
    <s v="O1"/>
    <s v="USMO6560512550"/>
    <s v="1443070039910719"/>
    <s v=""/>
    <s v="BATCH_ID"/>
    <d v="2025-06-05T00:00:00"/>
    <d v="2025-06-06T00:00:00"/>
    <n v="0"/>
    <s v=""/>
    <s v=""/>
    <s v="3102281014"/>
    <s v="200014025429"/>
    <s v="0010"/>
    <s v="0060"/>
    <s v="R1"/>
    <s v="10-60"/>
    <x v="0"/>
    <x v="0"/>
    <n v="10719"/>
    <x v="0"/>
  </r>
  <r>
    <s v="14430700407"/>
    <s v="25156INV01A7"/>
    <s v="FA"/>
    <s v="R4"/>
    <d v="2025-06-05T00:00:00"/>
    <s v=""/>
    <s v="3106"/>
    <x v="0"/>
    <s v="10719"/>
    <s v="0"/>
    <n v="-5"/>
    <s v=""/>
    <n v="-5"/>
    <s v="USD"/>
    <s v="O1"/>
    <s v="USMO6560510111"/>
    <s v="1443070040710719"/>
    <s v=""/>
    <s v="BATCH_ID"/>
    <d v="2025-06-05T00:00:00"/>
    <d v="2025-06-06T00:00:00"/>
    <n v="0"/>
    <s v=""/>
    <s v=""/>
    <s v="3101722269"/>
    <s v="200014131706"/>
    <s v="0010"/>
    <s v="0060"/>
    <s v="R1"/>
    <s v="10-60"/>
    <x v="0"/>
    <x v="0"/>
    <n v="10719"/>
    <x v="0"/>
  </r>
  <r>
    <s v="14430700816"/>
    <s v="25156INV01AH"/>
    <s v="FA"/>
    <s v="R4"/>
    <d v="2025-06-05T00:00:00"/>
    <s v=""/>
    <s v="3106"/>
    <x v="0"/>
    <s v="10719"/>
    <s v="0"/>
    <n v="-7.78"/>
    <s v=""/>
    <n v="-7.78"/>
    <s v="USD"/>
    <s v="O1"/>
    <s v="USMO6560511130"/>
    <s v="1443070081610719"/>
    <s v=""/>
    <s v="BATCH_ID"/>
    <d v="2025-06-05T00:00:00"/>
    <d v="2025-06-06T00:00:00"/>
    <n v="0"/>
    <s v=""/>
    <s v=""/>
    <s v="3102275423"/>
    <s v="200016192102"/>
    <s v="0010"/>
    <s v="0060"/>
    <s v="R1"/>
    <s v="10-60"/>
    <x v="0"/>
    <x v="0"/>
    <n v="10719"/>
    <x v="0"/>
  </r>
  <r>
    <s v="14430705371"/>
    <s v="25161INV01AP"/>
    <s v="FA"/>
    <s v="R4"/>
    <d v="2025-06-10T00:00:00"/>
    <s v=""/>
    <s v="3106"/>
    <x v="0"/>
    <s v="10719"/>
    <s v="0"/>
    <n v="-11.49"/>
    <s v=""/>
    <n v="-11.49"/>
    <s v="USD"/>
    <s v="O1"/>
    <s v="USMO6570591250"/>
    <s v="1443070537110719"/>
    <s v=""/>
    <s v="BATCH_ID"/>
    <d v="2025-06-10T00:00:00"/>
    <d v="2025-06-11T00:00:00"/>
    <n v="0"/>
    <s v=""/>
    <s v=""/>
    <s v="3101697221"/>
    <s v="200011126642"/>
    <s v="0010"/>
    <s v="0060"/>
    <s v="R1"/>
    <s v="10-60"/>
    <x v="0"/>
    <x v="0"/>
    <n v="10719"/>
    <x v="0"/>
  </r>
  <r>
    <s v="14430705393"/>
    <s v="25161INV01AP"/>
    <s v="FA"/>
    <s v="R4"/>
    <d v="2025-06-10T00:00:00"/>
    <s v=""/>
    <s v="3106"/>
    <x v="0"/>
    <s v="10469"/>
    <s v="0"/>
    <n v="-5"/>
    <s v=""/>
    <n v="-5"/>
    <s v="USD"/>
    <s v="O1"/>
    <s v="USMO6561323440"/>
    <s v="1443070539310469"/>
    <s v=""/>
    <s v="BATCH_ID"/>
    <d v="2025-06-10T00:00:00"/>
    <d v="2025-06-11T00:00:00"/>
    <n v="0"/>
    <s v=""/>
    <s v=""/>
    <s v="3101559203"/>
    <s v="200011121999"/>
    <s v="0010"/>
    <s v="0060"/>
    <s v="R1"/>
    <s v="10-60"/>
    <x v="0"/>
    <x v="0"/>
    <n v="10469"/>
    <x v="2"/>
  </r>
  <r>
    <s v="14430705393"/>
    <s v="25161INV01AP"/>
    <s v="FA"/>
    <s v="R4"/>
    <d v="2025-06-10T00:00:00"/>
    <s v=""/>
    <s v="3106"/>
    <x v="1"/>
    <s v="10514"/>
    <s v="0"/>
    <n v="-5"/>
    <s v=""/>
    <n v="-5"/>
    <s v="USD"/>
    <s v="O1"/>
    <s v="USMO6561323440"/>
    <s v="1443070539310514"/>
    <s v=""/>
    <s v="BATCH_ID"/>
    <d v="2025-06-10T00:00:00"/>
    <d v="2025-06-11T00:00:00"/>
    <n v="0"/>
    <s v=""/>
    <s v=""/>
    <s v="3101559298"/>
    <s v="200011121999"/>
    <s v="0010"/>
    <s v="0060"/>
    <s v="R1"/>
    <s v="10-60"/>
    <x v="0"/>
    <x v="1"/>
    <n v="10514"/>
    <x v="1"/>
  </r>
  <r>
    <s v="14430705424"/>
    <s v="25161INV01AP"/>
    <s v="FA"/>
    <s v="R4"/>
    <d v="2025-06-10T00:00:00"/>
    <s v=""/>
    <s v="3106"/>
    <x v="0"/>
    <s v="10719"/>
    <s v="0"/>
    <n v="-9.15"/>
    <s v=""/>
    <n v="-9.15"/>
    <s v="USD"/>
    <s v="O1"/>
    <s v="USMO6560514430"/>
    <s v="1443070542410719"/>
    <s v=""/>
    <s v="BATCH_ID"/>
    <d v="2025-06-10T00:00:00"/>
    <d v="2025-06-11T00:00:00"/>
    <n v="0"/>
    <s v=""/>
    <s v=""/>
    <s v="3101551395"/>
    <s v="200011123052"/>
    <s v="0010"/>
    <s v="0060"/>
    <s v="R1"/>
    <s v="10-60"/>
    <x v="0"/>
    <x v="0"/>
    <n v="10719"/>
    <x v="0"/>
  </r>
  <r>
    <s v="14430705692"/>
    <s v="25161INV01A5"/>
    <s v="FA"/>
    <s v="R4"/>
    <d v="2025-06-10T00:00:00"/>
    <s v=""/>
    <s v="3106"/>
    <x v="0"/>
    <s v="10719"/>
    <s v="0"/>
    <n v="-5"/>
    <s v=""/>
    <n v="-5"/>
    <s v="USD"/>
    <s v="O1"/>
    <s v="USMO6560514480"/>
    <s v="1443070569210719"/>
    <s v=""/>
    <s v="BATCH_ID"/>
    <d v="2025-06-10T00:00:00"/>
    <d v="2025-06-11T00:00:00"/>
    <n v="0"/>
    <s v=""/>
    <s v=""/>
    <s v="3101714143"/>
    <s v="200011865967"/>
    <s v="0010"/>
    <s v="0060"/>
    <s v="R1"/>
    <s v="10-60"/>
    <x v="0"/>
    <x v="0"/>
    <n v="10719"/>
    <x v="0"/>
  </r>
  <r>
    <s v="14430705716"/>
    <s v="25161INV01AP"/>
    <s v="FA"/>
    <s v="R4"/>
    <d v="2025-06-10T00:00:00"/>
    <s v=""/>
    <s v="3106"/>
    <x v="1"/>
    <s v="10514"/>
    <s v="0"/>
    <n v="-8.6300000000000008"/>
    <s v=""/>
    <n v="-8.6300000000000008"/>
    <s v="USD"/>
    <s v="O1"/>
    <s v="USMO6561320290"/>
    <s v="1443070571610514"/>
    <s v=""/>
    <s v="BATCH_ID"/>
    <d v="2025-06-10T00:00:00"/>
    <d v="2025-06-11T00:00:00"/>
    <n v="0"/>
    <s v=""/>
    <s v=""/>
    <s v="3101499121"/>
    <s v="200011922487"/>
    <s v="0010"/>
    <s v="0060"/>
    <s v="C1"/>
    <s v="10-60"/>
    <x v="0"/>
    <x v="1"/>
    <n v="10514"/>
    <x v="1"/>
  </r>
  <r>
    <s v="14430705716"/>
    <s v="25161INV01AP"/>
    <s v="FA"/>
    <s v="R4"/>
    <d v="2025-06-10T00:00:00"/>
    <s v=""/>
    <s v="3106"/>
    <x v="0"/>
    <s v="10469"/>
    <s v="0"/>
    <n v="-6.88"/>
    <s v=""/>
    <n v="-6.88"/>
    <s v="USD"/>
    <s v="O1"/>
    <s v="USMO6561320290"/>
    <s v="1443070571610469"/>
    <s v=""/>
    <s v="BATCH_ID"/>
    <d v="2025-06-10T00:00:00"/>
    <d v="2025-06-11T00:00:00"/>
    <n v="0"/>
    <s v=""/>
    <s v=""/>
    <s v="3101498930"/>
    <s v="200011922487"/>
    <s v="0010"/>
    <s v="0060"/>
    <s v="C1"/>
    <s v="10-60"/>
    <x v="0"/>
    <x v="0"/>
    <n v="10469"/>
    <x v="2"/>
  </r>
  <r>
    <s v="14430705844"/>
    <s v="25161INV01AP"/>
    <s v="FA"/>
    <s v="R4"/>
    <d v="2025-06-10T00:00:00"/>
    <s v=""/>
    <s v="3106"/>
    <x v="0"/>
    <s v="10469"/>
    <s v="0"/>
    <n v="-5"/>
    <s v=""/>
    <n v="-5"/>
    <s v="USD"/>
    <s v="O1"/>
    <s v="USMO6561332060"/>
    <s v="1443070584410469"/>
    <s v=""/>
    <s v="BATCH_ID"/>
    <d v="2025-06-10T00:00:00"/>
    <d v="2025-06-11T00:00:00"/>
    <n v="0"/>
    <s v=""/>
    <s v=""/>
    <s v="3101588526"/>
    <s v="200012916389"/>
    <s v="0010"/>
    <s v="0060"/>
    <s v="R1"/>
    <s v="10-60"/>
    <x v="0"/>
    <x v="0"/>
    <n v="10469"/>
    <x v="2"/>
  </r>
  <r>
    <s v="14430705844"/>
    <s v="25161INV01AP"/>
    <s v="FA"/>
    <s v="R4"/>
    <d v="2025-06-10T00:00:00"/>
    <s v=""/>
    <s v="3106"/>
    <x v="1"/>
    <s v="10514"/>
    <s v="0"/>
    <n v="-5"/>
    <s v=""/>
    <n v="-5"/>
    <s v="USD"/>
    <s v="O1"/>
    <s v="USMO6561332060"/>
    <s v="1443070584410514"/>
    <s v=""/>
    <s v="BATCH_ID"/>
    <d v="2025-06-10T00:00:00"/>
    <d v="2025-06-11T00:00:00"/>
    <n v="0"/>
    <s v=""/>
    <s v=""/>
    <s v="3101588621"/>
    <s v="200012916389"/>
    <s v="0010"/>
    <s v="0060"/>
    <s v="R1"/>
    <s v="10-60"/>
    <x v="0"/>
    <x v="1"/>
    <n v="10514"/>
    <x v="1"/>
  </r>
  <r>
    <s v="14430705967"/>
    <s v="25161INV01AP"/>
    <s v="FA"/>
    <s v="R4"/>
    <d v="2025-06-10T00:00:00"/>
    <s v=""/>
    <s v="3106"/>
    <x v="0"/>
    <s v="10469"/>
    <s v="0"/>
    <n v="-5"/>
    <s v=""/>
    <n v="-5"/>
    <s v="USD"/>
    <s v="O1"/>
    <s v="USMO6561330160"/>
    <s v="1443070596710469"/>
    <s v=""/>
    <s v="BATCH_ID"/>
    <d v="2025-06-10T00:00:00"/>
    <d v="2025-06-11T00:00:00"/>
    <n v="0"/>
    <s v=""/>
    <s v=""/>
    <s v="3101478300"/>
    <s v="200012916793"/>
    <s v="0010"/>
    <s v="0060"/>
    <s v="C1"/>
    <s v="10-60"/>
    <x v="0"/>
    <x v="0"/>
    <n v="10469"/>
    <x v="2"/>
  </r>
  <r>
    <s v="14430705967"/>
    <s v="25161INV01AP"/>
    <s v="FA"/>
    <s v="R4"/>
    <d v="2025-06-10T00:00:00"/>
    <s v=""/>
    <s v="3106"/>
    <x v="1"/>
    <s v="10514"/>
    <s v="0"/>
    <n v="-5"/>
    <s v=""/>
    <n v="-5"/>
    <s v="USD"/>
    <s v="O1"/>
    <s v="USMO6561330160"/>
    <s v="1443070596710514"/>
    <s v=""/>
    <s v="BATCH_ID"/>
    <d v="2025-06-10T00:00:00"/>
    <d v="2025-06-11T00:00:00"/>
    <n v="0"/>
    <s v=""/>
    <s v=""/>
    <s v="3101478397"/>
    <s v="200012916793"/>
    <s v="0010"/>
    <s v="0060"/>
    <s v="C1"/>
    <s v="10-60"/>
    <x v="0"/>
    <x v="1"/>
    <n v="10514"/>
    <x v="1"/>
  </r>
  <r>
    <s v="14430706129"/>
    <s v="25161INV01AP"/>
    <s v="FA"/>
    <s v="R4"/>
    <d v="2025-06-10T00:00:00"/>
    <s v=""/>
    <s v="3106"/>
    <x v="0"/>
    <s v="10469"/>
    <s v="0"/>
    <n v="-5"/>
    <s v=""/>
    <n v="-5"/>
    <s v="USD"/>
    <s v="O1"/>
    <s v="USMO6561313750"/>
    <s v="1443070612910469"/>
    <s v=""/>
    <s v="BATCH_ID"/>
    <d v="2025-06-10T00:00:00"/>
    <d v="2025-06-11T00:00:00"/>
    <n v="0"/>
    <s v=""/>
    <s v=""/>
    <s v="3101544106"/>
    <s v="200013778937"/>
    <s v="0010"/>
    <s v="0060"/>
    <s v="R1"/>
    <s v="10-60"/>
    <x v="0"/>
    <x v="0"/>
    <n v="10469"/>
    <x v="2"/>
  </r>
  <r>
    <s v="14430706129"/>
    <s v="25161INV01AP"/>
    <s v="FA"/>
    <s v="R4"/>
    <d v="2025-06-10T00:00:00"/>
    <s v=""/>
    <s v="3106"/>
    <x v="1"/>
    <s v="10514"/>
    <s v="0"/>
    <n v="-5"/>
    <s v=""/>
    <n v="-5"/>
    <s v="USD"/>
    <s v="O1"/>
    <s v="USMO6561313750"/>
    <s v="1443070612910514"/>
    <s v=""/>
    <s v="BATCH_ID"/>
    <d v="2025-06-10T00:00:00"/>
    <d v="2025-06-11T00:00:00"/>
    <n v="0"/>
    <s v=""/>
    <s v=""/>
    <s v="3101544009"/>
    <s v="200013778937"/>
    <s v="0010"/>
    <s v="0060"/>
    <s v="R1"/>
    <s v="10-60"/>
    <x v="0"/>
    <x v="1"/>
    <n v="10514"/>
    <x v="1"/>
  </r>
  <r>
    <s v="14430706169"/>
    <s v="25161INV01AP"/>
    <s v="FA"/>
    <s v="R4"/>
    <d v="2025-06-10T00:00:00"/>
    <s v=""/>
    <s v="3106"/>
    <x v="1"/>
    <s v="10514"/>
    <s v="0"/>
    <n v="-5"/>
    <s v=""/>
    <n v="-5"/>
    <s v="USD"/>
    <s v="O1"/>
    <s v="USMO6561331100"/>
    <s v="1443070616910514"/>
    <s v=""/>
    <s v="BATCH_ID"/>
    <d v="2025-06-10T00:00:00"/>
    <d v="2025-06-11T00:00:00"/>
    <n v="0"/>
    <s v=""/>
    <s v=""/>
    <s v="3101611191"/>
    <s v="200013786492"/>
    <s v="0010"/>
    <s v="0060"/>
    <s v="R1"/>
    <s v="10-60"/>
    <x v="0"/>
    <x v="1"/>
    <n v="10514"/>
    <x v="1"/>
  </r>
  <r>
    <s v="14430706169"/>
    <s v="25161INV01AP"/>
    <s v="FA"/>
    <s v="R4"/>
    <d v="2025-06-10T00:00:00"/>
    <s v=""/>
    <s v="3106"/>
    <x v="0"/>
    <s v="10469"/>
    <s v="0"/>
    <n v="-5"/>
    <s v=""/>
    <n v="-5"/>
    <s v="USD"/>
    <s v="O1"/>
    <s v="USMO6561331100"/>
    <s v="1443070616910469"/>
    <s v=""/>
    <s v="BATCH_ID"/>
    <d v="2025-06-10T00:00:00"/>
    <d v="2025-06-11T00:00:00"/>
    <n v="0"/>
    <s v=""/>
    <s v=""/>
    <s v="3101611288"/>
    <s v="200013786492"/>
    <s v="0010"/>
    <s v="0060"/>
    <s v="R1"/>
    <s v="10-60"/>
    <x v="0"/>
    <x v="0"/>
    <n v="10469"/>
    <x v="2"/>
  </r>
  <r>
    <s v="14430706289"/>
    <s v="25161INV01AP"/>
    <s v="FA"/>
    <s v="R4"/>
    <d v="2025-06-10T00:00:00"/>
    <s v=""/>
    <s v="3106"/>
    <x v="0"/>
    <s v="10469"/>
    <s v="0"/>
    <n v="-5"/>
    <s v=""/>
    <n v="-5"/>
    <s v="USD"/>
    <s v="O1"/>
    <s v="USMO6561320320"/>
    <s v="1443070628910469"/>
    <s v=""/>
    <s v="BATCH_ID"/>
    <d v="2025-06-10T00:00:00"/>
    <d v="2025-06-11T00:00:00"/>
    <n v="0"/>
    <s v=""/>
    <s v=""/>
    <s v="3101979677"/>
    <s v="200014737379"/>
    <s v="0010"/>
    <s v="0060"/>
    <s v="C1"/>
    <s v="10-60"/>
    <x v="0"/>
    <x v="0"/>
    <n v="10469"/>
    <x v="2"/>
  </r>
  <r>
    <s v="14430706289"/>
    <s v="25161INV01AP"/>
    <s v="FA"/>
    <s v="R4"/>
    <d v="2025-06-10T00:00:00"/>
    <s v=""/>
    <s v="3106"/>
    <x v="1"/>
    <s v="10514"/>
    <s v="0"/>
    <n v="-5"/>
    <s v=""/>
    <n v="-5"/>
    <s v="USD"/>
    <s v="O1"/>
    <s v="USMO6561320320"/>
    <s v="1443070628910514"/>
    <s v=""/>
    <s v="BATCH_ID"/>
    <d v="2025-06-10T00:00:00"/>
    <d v="2025-06-11T00:00:00"/>
    <n v="0"/>
    <s v=""/>
    <s v=""/>
    <s v="3101979678"/>
    <s v="200014737379"/>
    <s v="0010"/>
    <s v="0060"/>
    <s v="C1"/>
    <s v="10-60"/>
    <x v="0"/>
    <x v="1"/>
    <n v="10514"/>
    <x v="1"/>
  </r>
  <r>
    <s v="14430706342"/>
    <s v="25161INV01A5"/>
    <s v="FA"/>
    <s v="R4"/>
    <d v="2025-06-10T00:00:00"/>
    <s v=""/>
    <s v="3106"/>
    <x v="0"/>
    <s v="10469"/>
    <s v="0"/>
    <n v="-5"/>
    <s v=""/>
    <n v="-5"/>
    <s v="USD"/>
    <s v="O1"/>
    <s v="USMO6561327160"/>
    <s v="1443070634210469"/>
    <s v=""/>
    <s v="BATCH_ID"/>
    <d v="2025-06-10T00:00:00"/>
    <d v="2025-06-11T00:00:00"/>
    <n v="0"/>
    <s v=""/>
    <s v=""/>
    <s v="3101579113"/>
    <s v="200014571398"/>
    <s v="0010"/>
    <s v="0060"/>
    <s v="R1"/>
    <s v="10-60"/>
    <x v="0"/>
    <x v="0"/>
    <n v="10469"/>
    <x v="2"/>
  </r>
  <r>
    <s v="14430706342"/>
    <s v="25161INV01A5"/>
    <s v="FA"/>
    <s v="R4"/>
    <d v="2025-06-10T00:00:00"/>
    <s v=""/>
    <s v="3106"/>
    <x v="1"/>
    <s v="10514"/>
    <s v="0"/>
    <n v="-5"/>
    <s v=""/>
    <n v="-5"/>
    <s v="USD"/>
    <s v="O1"/>
    <s v="USMO6561327160"/>
    <s v="1443070634210514"/>
    <s v=""/>
    <s v="BATCH_ID"/>
    <d v="2025-06-10T00:00:00"/>
    <d v="2025-06-11T00:00:00"/>
    <n v="0"/>
    <s v=""/>
    <s v=""/>
    <s v="3101579208"/>
    <s v="200014571398"/>
    <s v="0010"/>
    <s v="0060"/>
    <s v="R1"/>
    <s v="10-60"/>
    <x v="0"/>
    <x v="1"/>
    <n v="10514"/>
    <x v="1"/>
  </r>
  <r>
    <s v="14430706396"/>
    <s v="25161INV01A5"/>
    <s v="FA"/>
    <s v="R4"/>
    <d v="2025-06-10T00:00:00"/>
    <s v=""/>
    <s v="3106"/>
    <x v="0"/>
    <s v="10719"/>
    <s v="0"/>
    <n v="-5"/>
    <s v=""/>
    <n v="-5"/>
    <s v="USD"/>
    <s v="O1"/>
    <s v="USMO6560514550"/>
    <s v="1443070639610719"/>
    <s v=""/>
    <s v="BATCH_ID"/>
    <d v="2025-06-10T00:00:00"/>
    <d v="2025-06-11T00:00:00"/>
    <n v="0"/>
    <s v=""/>
    <s v=""/>
    <s v="3101529593"/>
    <s v="200014573402"/>
    <s v="0010"/>
    <s v="0060"/>
    <s v="R1"/>
    <s v="10-60"/>
    <x v="0"/>
    <x v="0"/>
    <n v="10719"/>
    <x v="0"/>
  </r>
  <r>
    <s v="14430706591"/>
    <s v="25161INV01AP"/>
    <s v="FA"/>
    <s v="R4"/>
    <d v="2025-06-10T00:00:00"/>
    <s v=""/>
    <s v="3106"/>
    <x v="1"/>
    <s v="10514"/>
    <s v="0"/>
    <n v="-5"/>
    <s v=""/>
    <n v="-5"/>
    <s v="USD"/>
    <s v="O1"/>
    <s v="USMO6561318390"/>
    <s v="1443070659110514"/>
    <s v=""/>
    <s v="BATCH_ID"/>
    <d v="2025-06-10T00:00:00"/>
    <d v="2025-06-11T00:00:00"/>
    <n v="0"/>
    <s v=""/>
    <s v=""/>
    <s v="3102213343"/>
    <s v="200015870518"/>
    <s v="0010"/>
    <s v="0060"/>
    <s v="R1"/>
    <s v="10-60"/>
    <x v="0"/>
    <x v="1"/>
    <n v="10514"/>
    <x v="1"/>
  </r>
  <r>
    <s v="14430706597"/>
    <s v="25161INV01AP"/>
    <s v="FA"/>
    <s v="R4"/>
    <d v="2025-06-10T00:00:00"/>
    <s v=""/>
    <s v="3106"/>
    <x v="0"/>
    <s v="10469"/>
    <s v="0"/>
    <n v="-5"/>
    <s v=""/>
    <n v="-5"/>
    <s v="USD"/>
    <s v="O1"/>
    <s v="USMO6561326070"/>
    <s v="1443070659710469"/>
    <s v=""/>
    <s v="BATCH_ID"/>
    <d v="2025-06-10T00:00:00"/>
    <d v="2025-06-11T00:00:00"/>
    <n v="0"/>
    <s v=""/>
    <s v=""/>
    <s v="3102211175"/>
    <s v="200015861756"/>
    <s v="0010"/>
    <s v="0060"/>
    <s v="R1"/>
    <s v="10-60"/>
    <x v="0"/>
    <x v="0"/>
    <n v="10469"/>
    <x v="2"/>
  </r>
  <r>
    <s v="14430706597"/>
    <s v="25161INV01AP"/>
    <s v="FA"/>
    <s v="R4"/>
    <d v="2025-06-10T00:00:00"/>
    <s v=""/>
    <s v="3106"/>
    <x v="1"/>
    <s v="10514"/>
    <s v="0"/>
    <n v="-5"/>
    <s v=""/>
    <n v="-5"/>
    <s v="USD"/>
    <s v="O1"/>
    <s v="USMO6561326070"/>
    <s v="1443070659710514"/>
    <s v=""/>
    <s v="BATCH_ID"/>
    <d v="2025-06-10T00:00:00"/>
    <d v="2025-06-11T00:00:00"/>
    <n v="0"/>
    <s v=""/>
    <s v=""/>
    <s v="3102211177"/>
    <s v="200015861756"/>
    <s v="0010"/>
    <s v="0060"/>
    <s v="R1"/>
    <s v="10-60"/>
    <x v="0"/>
    <x v="1"/>
    <n v="10514"/>
    <x v="1"/>
  </r>
  <r>
    <s v="14430706707"/>
    <s v="25161INV01AP"/>
    <s v="FA"/>
    <s v="R4"/>
    <d v="2025-06-10T00:00:00"/>
    <s v=""/>
    <s v="3106"/>
    <x v="0"/>
    <s v="10469"/>
    <s v="0"/>
    <n v="-5"/>
    <s v=""/>
    <n v="-5"/>
    <s v="USD"/>
    <s v="O1"/>
    <s v="USMO6561314890"/>
    <s v="1443070670710469"/>
    <s v=""/>
    <s v="BATCH_ID"/>
    <d v="2025-06-10T00:00:00"/>
    <d v="2025-06-11T00:00:00"/>
    <n v="0"/>
    <s v=""/>
    <s v=""/>
    <s v="3102213685"/>
    <s v="200015875442"/>
    <s v="0010"/>
    <s v="0060"/>
    <s v="R1"/>
    <s v="10-60"/>
    <x v="0"/>
    <x v="0"/>
    <n v="10469"/>
    <x v="2"/>
  </r>
  <r>
    <s v="14430706707"/>
    <s v="25161INV01AP"/>
    <s v="FA"/>
    <s v="R4"/>
    <d v="2025-06-10T00:00:00"/>
    <s v=""/>
    <s v="3106"/>
    <x v="1"/>
    <s v="10514"/>
    <s v="0"/>
    <n v="-5"/>
    <s v=""/>
    <n v="-5"/>
    <s v="USD"/>
    <s v="O1"/>
    <s v="USMO6561314890"/>
    <s v="1443070670710514"/>
    <s v=""/>
    <s v="BATCH_ID"/>
    <d v="2025-06-10T00:00:00"/>
    <d v="2025-06-11T00:00:00"/>
    <n v="0"/>
    <s v=""/>
    <s v=""/>
    <s v="3102213686"/>
    <s v="200015875442"/>
    <s v="0010"/>
    <s v="0060"/>
    <s v="R1"/>
    <s v="10-60"/>
    <x v="0"/>
    <x v="1"/>
    <n v="10514"/>
    <x v="1"/>
  </r>
  <r>
    <s v="14430708773"/>
    <s v="25163INV01AL"/>
    <s v="FA"/>
    <s v="R4"/>
    <d v="2025-06-12T00:00:00"/>
    <s v=""/>
    <s v="3106"/>
    <x v="0"/>
    <s v="10469"/>
    <s v="0"/>
    <n v="-11.26"/>
    <s v=""/>
    <n v="-11.26"/>
    <s v="USD"/>
    <s v="O1"/>
    <s v="USMO6561315300"/>
    <s v="1443070877310469"/>
    <s v=""/>
    <s v="BATCH_ID"/>
    <d v="2025-06-12T00:00:00"/>
    <d v="2025-06-13T00:00:00"/>
    <n v="0"/>
    <s v=""/>
    <s v=""/>
    <s v="3101702807"/>
    <s v="200011466071"/>
    <s v="0010"/>
    <s v="0060"/>
    <s v="R1"/>
    <s v="10-60"/>
    <x v="0"/>
    <x v="0"/>
    <n v="10469"/>
    <x v="2"/>
  </r>
  <r>
    <s v="14430708773"/>
    <s v="25163INV01AL"/>
    <s v="FA"/>
    <s v="R4"/>
    <d v="2025-06-12T00:00:00"/>
    <s v=""/>
    <s v="3106"/>
    <x v="1"/>
    <s v="10514"/>
    <s v="0"/>
    <n v="-15.73"/>
    <s v=""/>
    <n v="-15.73"/>
    <s v="USD"/>
    <s v="O1"/>
    <s v="USMO6561315300"/>
    <s v="1443070877310514"/>
    <s v=""/>
    <s v="BATCH_ID"/>
    <d v="2025-06-12T00:00:00"/>
    <d v="2025-06-13T00:00:00"/>
    <n v="0"/>
    <s v=""/>
    <s v=""/>
    <s v="3101702646"/>
    <s v="200011466071"/>
    <s v="0010"/>
    <s v="0060"/>
    <s v="R1"/>
    <s v="10-60"/>
    <x v="0"/>
    <x v="1"/>
    <n v="10514"/>
    <x v="1"/>
  </r>
  <r>
    <s v="14430708921"/>
    <s v="25163INV01AL"/>
    <s v="FA"/>
    <s v="R4"/>
    <d v="2025-06-12T00:00:00"/>
    <s v=""/>
    <s v="3106"/>
    <x v="0"/>
    <s v="10719"/>
    <s v="0"/>
    <n v="-5"/>
    <s v=""/>
    <n v="-5"/>
    <s v="USD"/>
    <s v="O1"/>
    <s v="USMO6560515690"/>
    <s v="1443070892110719"/>
    <s v=""/>
    <s v="BATCH_ID"/>
    <d v="2025-06-12T00:00:00"/>
    <d v="2025-06-13T00:00:00"/>
    <n v="0"/>
    <s v=""/>
    <s v=""/>
    <s v="3101577221"/>
    <s v="200011474687"/>
    <s v="0010"/>
    <s v="0060"/>
    <s v="C1"/>
    <s v="10-60"/>
    <x v="0"/>
    <x v="0"/>
    <n v="10719"/>
    <x v="0"/>
  </r>
  <r>
    <s v="14430709514"/>
    <s v="25163INV01AL"/>
    <s v="FA"/>
    <s v="R4"/>
    <d v="2025-06-12T00:00:00"/>
    <s v=""/>
    <s v="3106"/>
    <x v="0"/>
    <s v="10719"/>
    <s v="0"/>
    <n v="-5"/>
    <s v=""/>
    <n v="-5"/>
    <s v="USD"/>
    <s v="O1"/>
    <s v="USMO6561683841"/>
    <s v="1443070951410719"/>
    <s v=""/>
    <s v="BATCH_ID"/>
    <d v="2025-06-12T00:00:00"/>
    <d v="2025-06-13T00:00:00"/>
    <n v="0"/>
    <s v=""/>
    <s v=""/>
    <s v="3102066611"/>
    <s v="200015157213"/>
    <s v="0010"/>
    <s v="0060"/>
    <s v="R1"/>
    <s v="10-60"/>
    <x v="0"/>
    <x v="0"/>
    <n v="10719"/>
    <x v="0"/>
  </r>
  <r>
    <s v="14430709573"/>
    <s v="25163INV01AL"/>
    <s v="FA"/>
    <s v="R4"/>
    <d v="2025-06-12T00:00:00"/>
    <s v=""/>
    <s v="3106"/>
    <x v="0"/>
    <s v="10719"/>
    <s v="0"/>
    <n v="-5"/>
    <s v=""/>
    <n v="-5"/>
    <s v="USD"/>
    <s v="O1"/>
    <s v="USMO6561683851"/>
    <s v="1443070957310719"/>
    <s v=""/>
    <s v="BATCH_ID"/>
    <d v="2025-06-12T00:00:00"/>
    <d v="2025-06-13T00:00:00"/>
    <n v="0"/>
    <s v=""/>
    <s v=""/>
    <s v="3102064686"/>
    <s v="200015142611"/>
    <s v="0010"/>
    <s v="0060"/>
    <s v="R1"/>
    <s v="10-60"/>
    <x v="0"/>
    <x v="0"/>
    <n v="10719"/>
    <x v="0"/>
  </r>
  <r>
    <s v="14430709601"/>
    <s v="25163INV01AL"/>
    <s v="FA"/>
    <s v="R4"/>
    <d v="2025-06-12T00:00:00"/>
    <s v=""/>
    <s v="3106"/>
    <x v="0"/>
    <s v="10719"/>
    <s v="0"/>
    <n v="-10.69"/>
    <s v=""/>
    <n v="-10.69"/>
    <s v="USD"/>
    <s v="O1"/>
    <s v="USMO6561685141"/>
    <s v="1443070960110719"/>
    <s v=""/>
    <s v="BATCH_ID"/>
    <d v="2025-06-12T00:00:00"/>
    <d v="2025-06-13T00:00:00"/>
    <n v="0"/>
    <s v=""/>
    <s v=""/>
    <s v="3102064986"/>
    <s v="200015144799"/>
    <s v="0010"/>
    <s v="0060"/>
    <s v="R1"/>
    <s v="10-60"/>
    <x v="0"/>
    <x v="0"/>
    <n v="10719"/>
    <x v="0"/>
  </r>
  <r>
    <s v="14430709701"/>
    <s v="25163INV01A2"/>
    <s v="FA"/>
    <s v="R4"/>
    <d v="2025-06-12T00:00:00"/>
    <s v=""/>
    <s v="3106"/>
    <x v="0"/>
    <s v="10719"/>
    <s v="0"/>
    <n v="-5"/>
    <s v=""/>
    <n v="-5"/>
    <s v="USD"/>
    <s v="O1"/>
    <s v="USMO6561683511"/>
    <s v="1443070970110719"/>
    <s v=""/>
    <s v="BATCH_ID"/>
    <d v="2025-06-12T00:00:00"/>
    <d v="2025-06-13T00:00:00"/>
    <n v="0"/>
    <s v=""/>
    <s v=""/>
    <s v="3102233577"/>
    <s v="200015977461"/>
    <s v="0010"/>
    <s v="0060"/>
    <s v="R1"/>
    <s v="10-60"/>
    <x v="0"/>
    <x v="0"/>
    <n v="10719"/>
    <x v="0"/>
  </r>
  <r>
    <s v="14430709903"/>
    <s v="25163INV01AL"/>
    <s v="FA"/>
    <s v="R4"/>
    <d v="2025-06-12T00:00:00"/>
    <s v=""/>
    <s v="3106"/>
    <x v="0"/>
    <s v="10719"/>
    <s v="0"/>
    <n v="-5"/>
    <s v=""/>
    <n v="-5"/>
    <s v="USD"/>
    <s v="O1"/>
    <s v="USMO6561684181"/>
    <s v="1443070990310719"/>
    <s v=""/>
    <s v="BATCH_ID"/>
    <d v="2025-06-12T00:00:00"/>
    <d v="2025-06-13T00:00:00"/>
    <n v="0"/>
    <s v=""/>
    <s v=""/>
    <s v="3102299199"/>
    <s v="200016309748"/>
    <s v="0010"/>
    <s v="0060"/>
    <s v="R1"/>
    <s v="10-60"/>
    <x v="0"/>
    <x v="0"/>
    <n v="10719"/>
    <x v="0"/>
  </r>
  <r>
    <s v="14430712239"/>
    <s v="25164INV01A3"/>
    <s v="FA"/>
    <s v="R4"/>
    <d v="2025-06-13T00:00:00"/>
    <s v=""/>
    <s v="3106"/>
    <x v="0"/>
    <s v="10469"/>
    <s v="0"/>
    <n v="-5"/>
    <s v=""/>
    <n v="-5"/>
    <s v="USD"/>
    <s v="O1"/>
    <s v="USMO6561313670"/>
    <s v="1443071223910469"/>
    <s v=""/>
    <s v="BATCH_ID"/>
    <d v="2025-06-13T00:00:00"/>
    <d v="2025-06-16T00:00:00"/>
    <n v="0"/>
    <s v=""/>
    <s v=""/>
    <s v="3101662134"/>
    <s v="200011103476"/>
    <s v="0010"/>
    <s v="0060"/>
    <s v="R1"/>
    <s v="10-60"/>
    <x v="0"/>
    <x v="0"/>
    <n v="10469"/>
    <x v="2"/>
  </r>
  <r>
    <s v="14430712239"/>
    <s v="25164INV01A3"/>
    <s v="FA"/>
    <s v="R4"/>
    <d v="2025-06-13T00:00:00"/>
    <s v=""/>
    <s v="3106"/>
    <x v="1"/>
    <s v="10514"/>
    <s v="0"/>
    <n v="-5"/>
    <s v=""/>
    <n v="-5"/>
    <s v="USD"/>
    <s v="O1"/>
    <s v="USMO6561313670"/>
    <s v="1443071223910514"/>
    <s v=""/>
    <s v="BATCH_ID"/>
    <d v="2025-06-13T00:00:00"/>
    <d v="2025-06-16T00:00:00"/>
    <n v="0"/>
    <s v=""/>
    <s v=""/>
    <s v="3101662231"/>
    <s v="200011103476"/>
    <s v="0010"/>
    <s v="0060"/>
    <s v="R1"/>
    <s v="10-60"/>
    <x v="0"/>
    <x v="1"/>
    <n v="10514"/>
    <x v="1"/>
  </r>
  <r>
    <s v="14430712444"/>
    <s v="25164INV01A2"/>
    <s v="FA"/>
    <s v="R4"/>
    <d v="2025-06-13T00:00:00"/>
    <s v=""/>
    <s v="3106"/>
    <x v="1"/>
    <s v="10514"/>
    <s v="0"/>
    <n v="-5"/>
    <s v=""/>
    <n v="-5"/>
    <s v="USD"/>
    <s v="O1"/>
    <s v="USMO6561313480"/>
    <s v="1443071244410514"/>
    <s v=""/>
    <s v="BATCH_ID"/>
    <d v="2025-06-13T00:00:00"/>
    <d v="2025-06-16T00:00:00"/>
    <n v="0"/>
    <s v=""/>
    <s v=""/>
    <s v="3101488943"/>
    <s v="200011364979"/>
    <s v="0010"/>
    <s v="0060"/>
    <s v="R1"/>
    <s v="10-60"/>
    <x v="0"/>
    <x v="1"/>
    <n v="10514"/>
    <x v="1"/>
  </r>
  <r>
    <s v="14430712444"/>
    <s v="25164INV01A2"/>
    <s v="FA"/>
    <s v="R4"/>
    <d v="2025-06-13T00:00:00"/>
    <s v=""/>
    <s v="3106"/>
    <x v="0"/>
    <s v="10469"/>
    <s v="0"/>
    <n v="-5"/>
    <s v=""/>
    <n v="-5"/>
    <s v="USD"/>
    <s v="O1"/>
    <s v="USMO6561313480"/>
    <s v="1443071244410469"/>
    <s v=""/>
    <s v="BATCH_ID"/>
    <d v="2025-06-13T00:00:00"/>
    <d v="2025-06-16T00:00:00"/>
    <n v="0"/>
    <s v=""/>
    <s v=""/>
    <s v="3101489037"/>
    <s v="200011364979"/>
    <s v="0010"/>
    <s v="0060"/>
    <s v="R1"/>
    <s v="10-60"/>
    <x v="0"/>
    <x v="0"/>
    <n v="10469"/>
    <x v="2"/>
  </r>
  <r>
    <s v="14430712452"/>
    <s v="25164INV01A9"/>
    <s v="FA"/>
    <s v="R4"/>
    <d v="2025-06-13T00:00:00"/>
    <s v=""/>
    <s v="3106"/>
    <x v="0"/>
    <s v="10469"/>
    <s v="0"/>
    <n v="-5"/>
    <s v=""/>
    <n v="-5"/>
    <s v="USD"/>
    <s v="O1"/>
    <s v="USMO6561311170"/>
    <s v="1443071245210469"/>
    <s v=""/>
    <s v="BATCH_ID"/>
    <d v="2025-06-13T00:00:00"/>
    <d v="2025-06-16T00:00:00"/>
    <n v="0"/>
    <s v=""/>
    <s v=""/>
    <s v="3101612640"/>
    <s v="200011057250"/>
    <s v="0010"/>
    <s v="0060"/>
    <s v="R1"/>
    <s v="10-60"/>
    <x v="0"/>
    <x v="0"/>
    <n v="10469"/>
    <x v="2"/>
  </r>
  <r>
    <s v="14430712452"/>
    <s v="25164INV01A9"/>
    <s v="FA"/>
    <s v="R4"/>
    <d v="2025-06-13T00:00:00"/>
    <s v=""/>
    <s v="3106"/>
    <x v="1"/>
    <s v="10514"/>
    <s v="0"/>
    <n v="-5"/>
    <s v=""/>
    <n v="-5"/>
    <s v="USD"/>
    <s v="O1"/>
    <s v="USMO6561311170"/>
    <s v="1443071245210514"/>
    <s v=""/>
    <s v="BATCH_ID"/>
    <d v="2025-06-13T00:00:00"/>
    <d v="2025-06-16T00:00:00"/>
    <n v="0"/>
    <s v=""/>
    <s v=""/>
    <s v="3101612737"/>
    <s v="200011057250"/>
    <s v="0010"/>
    <s v="0060"/>
    <s v="R1"/>
    <s v="10-60"/>
    <x v="0"/>
    <x v="1"/>
    <n v="10514"/>
    <x v="1"/>
  </r>
  <r>
    <s v="14430712705"/>
    <s v="25164INV01A2"/>
    <s v="FA"/>
    <s v="R4"/>
    <d v="2025-06-13T00:00:00"/>
    <s v=""/>
    <s v="3106"/>
    <x v="1"/>
    <s v="10514"/>
    <s v="0"/>
    <n v="-5"/>
    <s v=""/>
    <n v="-5"/>
    <s v="USD"/>
    <s v="O1"/>
    <s v="USMO6561315620"/>
    <s v="1443071270510514"/>
    <s v=""/>
    <s v="BATCH_ID"/>
    <d v="2025-06-13T00:00:00"/>
    <d v="2025-06-16T00:00:00"/>
    <n v="0"/>
    <s v=""/>
    <s v=""/>
    <s v="3101514627"/>
    <s v="200011381197"/>
    <s v="0010"/>
    <s v="0060"/>
    <s v="R1"/>
    <s v="10-60"/>
    <x v="0"/>
    <x v="1"/>
    <n v="10514"/>
    <x v="1"/>
  </r>
  <r>
    <s v="14430712705"/>
    <s v="25164INV01A2"/>
    <s v="FA"/>
    <s v="R4"/>
    <d v="2025-06-13T00:00:00"/>
    <s v=""/>
    <s v="3106"/>
    <x v="0"/>
    <s v="10469"/>
    <s v="0"/>
    <n v="-5"/>
    <s v=""/>
    <n v="-5"/>
    <s v="USD"/>
    <s v="O1"/>
    <s v="USMO6561315620"/>
    <s v="1443071270510469"/>
    <s v=""/>
    <s v="BATCH_ID"/>
    <d v="2025-06-13T00:00:00"/>
    <d v="2025-06-16T00:00:00"/>
    <n v="0"/>
    <s v=""/>
    <s v=""/>
    <s v="3101514529"/>
    <s v="200011381197"/>
    <s v="0010"/>
    <s v="0060"/>
    <s v="R1"/>
    <s v="10-60"/>
    <x v="0"/>
    <x v="0"/>
    <n v="10469"/>
    <x v="2"/>
  </r>
  <r>
    <s v="14430712736"/>
    <s v="25164INV01A3"/>
    <s v="FA"/>
    <s v="R4"/>
    <d v="2025-06-13T00:00:00"/>
    <s v=""/>
    <s v="3106"/>
    <x v="1"/>
    <s v="10514"/>
    <s v="0"/>
    <n v="-16.190000000000001"/>
    <s v=""/>
    <n v="-16.190000000000001"/>
    <s v="USD"/>
    <s v="O1"/>
    <s v="USMO6561311000"/>
    <s v="1443071273610514"/>
    <s v=""/>
    <s v="BATCH_ID"/>
    <d v="2025-06-13T00:00:00"/>
    <d v="2025-06-16T00:00:00"/>
    <n v="0"/>
    <s v=""/>
    <s v=""/>
    <s v="3101528470"/>
    <s v="200012220956"/>
    <s v="0010"/>
    <s v="0060"/>
    <s v="R1"/>
    <s v="10-60"/>
    <x v="0"/>
    <x v="1"/>
    <n v="10514"/>
    <x v="1"/>
  </r>
  <r>
    <s v="14430712736"/>
    <s v="25164INV01A3"/>
    <s v="FA"/>
    <s v="R4"/>
    <d v="2025-06-13T00:00:00"/>
    <s v=""/>
    <s v="3106"/>
    <x v="0"/>
    <s v="10469"/>
    <s v="0"/>
    <n v="-10.32"/>
    <s v=""/>
    <n v="-10.32"/>
    <s v="USD"/>
    <s v="O1"/>
    <s v="USMO6561311000"/>
    <s v="1443071273610469"/>
    <s v=""/>
    <s v="BATCH_ID"/>
    <d v="2025-06-13T00:00:00"/>
    <d v="2025-06-16T00:00:00"/>
    <n v="0"/>
    <s v=""/>
    <s v=""/>
    <s v="3101528375"/>
    <s v="200012220956"/>
    <s v="0010"/>
    <s v="0060"/>
    <s v="R1"/>
    <s v="10-60"/>
    <x v="0"/>
    <x v="0"/>
    <n v="10469"/>
    <x v="2"/>
  </r>
  <r>
    <s v="14430713233"/>
    <s v="25164INV01A2"/>
    <s v="FA"/>
    <s v="R4"/>
    <d v="2025-06-13T00:00:00"/>
    <s v=""/>
    <s v="3106"/>
    <x v="0"/>
    <s v="10469"/>
    <s v="0"/>
    <n v="-5.69"/>
    <s v=""/>
    <n v="-5.69"/>
    <s v="USD"/>
    <s v="O1"/>
    <s v="USMO6561317620"/>
    <s v="1443071323310469"/>
    <s v=""/>
    <s v="BATCH_ID"/>
    <d v="2025-06-13T00:00:00"/>
    <d v="2025-06-16T00:00:00"/>
    <n v="0"/>
    <s v=""/>
    <s v=""/>
    <s v="3101584590"/>
    <s v="200013361403"/>
    <s v="0010"/>
    <s v="0060"/>
    <s v="R1"/>
    <s v="10-60"/>
    <x v="0"/>
    <x v="0"/>
    <n v="10469"/>
    <x v="2"/>
  </r>
  <r>
    <s v="14430713233"/>
    <s v="25164INV01A2"/>
    <s v="FA"/>
    <s v="R4"/>
    <d v="2025-06-13T00:00:00"/>
    <s v=""/>
    <s v="3106"/>
    <x v="1"/>
    <s v="10514"/>
    <s v="0"/>
    <n v="-7.48"/>
    <s v=""/>
    <n v="-7.48"/>
    <s v="USD"/>
    <s v="O1"/>
    <s v="USMO6561317620"/>
    <s v="1443071323310514"/>
    <s v=""/>
    <s v="BATCH_ID"/>
    <d v="2025-06-13T00:00:00"/>
    <d v="2025-06-16T00:00:00"/>
    <n v="0"/>
    <s v=""/>
    <s v=""/>
    <s v="3101584496"/>
    <s v="200013361403"/>
    <s v="0010"/>
    <s v="0060"/>
    <s v="R1"/>
    <s v="10-60"/>
    <x v="0"/>
    <x v="1"/>
    <n v="10514"/>
    <x v="1"/>
  </r>
  <r>
    <s v="14430713240"/>
    <s v="25164INV01AU"/>
    <s v="FA"/>
    <s v="R4"/>
    <d v="2025-06-13T00:00:00"/>
    <s v=""/>
    <s v="3106"/>
    <x v="1"/>
    <s v="10514"/>
    <s v="0"/>
    <n v="-5.03"/>
    <s v=""/>
    <n v="-5.03"/>
    <s v="USD"/>
    <s v="O1"/>
    <s v="USMO6561311220"/>
    <s v="1443071324010514"/>
    <s v=""/>
    <s v="BATCH_ID"/>
    <d v="2025-06-13T00:00:00"/>
    <d v="2025-06-16T00:00:00"/>
    <n v="0"/>
    <s v=""/>
    <s v=""/>
    <s v="3101481362"/>
    <s v="200013596784"/>
    <s v="0010"/>
    <s v="0060"/>
    <s v="R1"/>
    <s v="10-60"/>
    <x v="0"/>
    <x v="1"/>
    <n v="10514"/>
    <x v="1"/>
  </r>
  <r>
    <s v="14430713240"/>
    <s v="25164INV01AU"/>
    <s v="FA"/>
    <s v="R4"/>
    <d v="2025-06-13T00:00:00"/>
    <s v=""/>
    <s v="3106"/>
    <x v="0"/>
    <s v="10469"/>
    <s v="0"/>
    <n v="-5"/>
    <s v=""/>
    <n v="-5"/>
    <s v="USD"/>
    <s v="O1"/>
    <s v="USMO6561311220"/>
    <s v="1443071324010469"/>
    <s v=""/>
    <s v="BATCH_ID"/>
    <d v="2025-06-13T00:00:00"/>
    <d v="2025-06-16T00:00:00"/>
    <n v="0"/>
    <s v=""/>
    <s v=""/>
    <s v="3101481560"/>
    <s v="200013596784"/>
    <s v="0010"/>
    <s v="0060"/>
    <s v="R1"/>
    <s v="10-60"/>
    <x v="0"/>
    <x v="0"/>
    <n v="10469"/>
    <x v="2"/>
  </r>
  <r>
    <s v="14430713317"/>
    <s v="25164INV01A2"/>
    <s v="FA"/>
    <s v="R4"/>
    <d v="2025-06-13T00:00:00"/>
    <s v=""/>
    <s v="3106"/>
    <x v="1"/>
    <s v="10514"/>
    <s v="0"/>
    <n v="-5"/>
    <s v=""/>
    <n v="-5"/>
    <s v="USD"/>
    <s v="O1"/>
    <s v="USMO6561316140"/>
    <s v="1443071331710514"/>
    <s v=""/>
    <s v="BATCH_ID"/>
    <d v="2025-06-13T00:00:00"/>
    <d v="2025-06-16T00:00:00"/>
    <n v="0"/>
    <s v=""/>
    <s v=""/>
    <s v="3101500016"/>
    <s v="200013372038"/>
    <s v="0010"/>
    <s v="0060"/>
    <s v="R1"/>
    <s v="10-60"/>
    <x v="0"/>
    <x v="1"/>
    <n v="10514"/>
    <x v="1"/>
  </r>
  <r>
    <s v="14430713317"/>
    <s v="25164INV01A2"/>
    <s v="FA"/>
    <s v="R4"/>
    <d v="2025-06-13T00:00:00"/>
    <s v=""/>
    <s v="3106"/>
    <x v="0"/>
    <s v="10469"/>
    <s v="0"/>
    <n v="-5"/>
    <s v=""/>
    <n v="-5"/>
    <s v="USD"/>
    <s v="O1"/>
    <s v="USMO6561316140"/>
    <s v="1443071331710469"/>
    <s v=""/>
    <s v="BATCH_ID"/>
    <d v="2025-06-13T00:00:00"/>
    <d v="2025-06-16T00:00:00"/>
    <n v="0"/>
    <s v=""/>
    <s v=""/>
    <s v="3101499824"/>
    <s v="200013372038"/>
    <s v="0010"/>
    <s v="0060"/>
    <s v="R1"/>
    <s v="10-60"/>
    <x v="0"/>
    <x v="0"/>
    <n v="10469"/>
    <x v="2"/>
  </r>
  <r>
    <s v="14430713335"/>
    <s v="25164INV01A3"/>
    <s v="FA"/>
    <s v="R4"/>
    <d v="2025-06-13T00:00:00"/>
    <s v=""/>
    <s v="3106"/>
    <x v="1"/>
    <s v="10514"/>
    <s v="0"/>
    <n v="-17.920000000000002"/>
    <s v=""/>
    <n v="-17.920000000000002"/>
    <s v="USD"/>
    <s v="O1"/>
    <s v="USMO6561317630"/>
    <s v="1443071333510514"/>
    <s v=""/>
    <s v="BATCH_ID"/>
    <d v="2025-06-13T00:00:00"/>
    <d v="2025-06-16T00:00:00"/>
    <n v="0"/>
    <s v=""/>
    <s v=""/>
    <s v="3101483915"/>
    <s v="200013301953"/>
    <s v="0010"/>
    <s v="0060"/>
    <s v="R1"/>
    <s v="10-60"/>
    <x v="0"/>
    <x v="1"/>
    <n v="10514"/>
    <x v="1"/>
  </r>
  <r>
    <s v="14430713335"/>
    <s v="25164INV01A3"/>
    <s v="FA"/>
    <s v="R4"/>
    <d v="2025-06-13T00:00:00"/>
    <s v=""/>
    <s v="3106"/>
    <x v="0"/>
    <s v="10469"/>
    <s v="0"/>
    <n v="-12.15"/>
    <s v=""/>
    <n v="-12.15"/>
    <s v="USD"/>
    <s v="O1"/>
    <s v="USMO6561317630"/>
    <s v="1443071333510469"/>
    <s v=""/>
    <s v="BATCH_ID"/>
    <d v="2025-06-13T00:00:00"/>
    <d v="2025-06-16T00:00:00"/>
    <n v="0"/>
    <s v=""/>
    <s v=""/>
    <s v="3101483821"/>
    <s v="200013301953"/>
    <s v="0010"/>
    <s v="0060"/>
    <s v="R1"/>
    <s v="10-60"/>
    <x v="0"/>
    <x v="0"/>
    <n v="10469"/>
    <x v="2"/>
  </r>
  <r>
    <s v="14430715208"/>
    <s v="25167INV01AF"/>
    <s v="FA"/>
    <s v="R4"/>
    <d v="2025-06-16T00:00:00"/>
    <s v=""/>
    <s v="3106"/>
    <x v="1"/>
    <s v="10514"/>
    <s v="0"/>
    <n v="-51.51"/>
    <s v=""/>
    <n v="-51.51"/>
    <s v="USD"/>
    <s v="O1"/>
    <s v="USMO6561321330"/>
    <s v="1443071520810514"/>
    <s v=""/>
    <s v="BATCH_ID"/>
    <d v="2025-06-16T00:00:00"/>
    <d v="2025-06-17T00:00:00"/>
    <n v="0"/>
    <s v=""/>
    <s v=""/>
    <s v="3101666470"/>
    <s v="200011133838"/>
    <s v="0010"/>
    <s v="0060"/>
    <s v="R1"/>
    <s v="10-60"/>
    <x v="0"/>
    <x v="1"/>
    <n v="10514"/>
    <x v="1"/>
  </r>
  <r>
    <s v="14430715208"/>
    <s v="25167INV01AF"/>
    <s v="FA"/>
    <s v="R4"/>
    <d v="2025-06-16T00:00:00"/>
    <s v=""/>
    <s v="3106"/>
    <x v="0"/>
    <s v="10469"/>
    <s v="0"/>
    <n v="-34.64"/>
    <s v=""/>
    <n v="-34.64"/>
    <s v="USD"/>
    <s v="O1"/>
    <s v="USMO6561321330"/>
    <s v="1443071520810469"/>
    <s v=""/>
    <s v="BATCH_ID"/>
    <d v="2025-06-16T00:00:00"/>
    <d v="2025-06-17T00:00:00"/>
    <n v="0"/>
    <s v=""/>
    <s v=""/>
    <s v="3101666567"/>
    <s v="200011133838"/>
    <s v="0010"/>
    <s v="0060"/>
    <s v="R1"/>
    <s v="10-60"/>
    <x v="0"/>
    <x v="0"/>
    <n v="10469"/>
    <x v="2"/>
  </r>
  <r>
    <s v="14430715223"/>
    <s v="25167INV01AF"/>
    <s v="FA"/>
    <s v="R4"/>
    <d v="2025-06-16T00:00:00"/>
    <s v=""/>
    <s v="3106"/>
    <x v="0"/>
    <s v="10469"/>
    <s v="0"/>
    <n v="-5"/>
    <s v=""/>
    <n v="-5"/>
    <s v="USD"/>
    <s v="O1"/>
    <s v="USMO6561320910"/>
    <s v="1443071522310469"/>
    <s v=""/>
    <s v="BATCH_ID"/>
    <d v="2025-06-16T00:00:00"/>
    <d v="2025-06-17T00:00:00"/>
    <n v="0"/>
    <s v=""/>
    <s v=""/>
    <s v="3101496923"/>
    <s v="200012043267"/>
    <s v="0010"/>
    <s v="0060"/>
    <s v="R1"/>
    <s v="10-60"/>
    <x v="0"/>
    <x v="0"/>
    <n v="10469"/>
    <x v="2"/>
  </r>
  <r>
    <s v="14430715223"/>
    <s v="25167INV01AF"/>
    <s v="FA"/>
    <s v="R4"/>
    <d v="2025-06-16T00:00:00"/>
    <s v=""/>
    <s v="3106"/>
    <x v="1"/>
    <s v="10514"/>
    <s v="0"/>
    <n v="-5"/>
    <s v=""/>
    <n v="-5"/>
    <s v="USD"/>
    <s v="O1"/>
    <s v="USMO6561320910"/>
    <s v="1443071522310514"/>
    <s v=""/>
    <s v="BATCH_ID"/>
    <d v="2025-06-16T00:00:00"/>
    <d v="2025-06-17T00:00:00"/>
    <n v="0"/>
    <s v=""/>
    <s v=""/>
    <s v="3101497018"/>
    <s v="200012043267"/>
    <s v="0010"/>
    <s v="0060"/>
    <s v="R1"/>
    <s v="10-60"/>
    <x v="0"/>
    <x v="1"/>
    <n v="10514"/>
    <x v="1"/>
  </r>
  <r>
    <s v="14430715723"/>
    <s v="25167INV01AF"/>
    <s v="FA"/>
    <s v="R4"/>
    <d v="2025-06-16T00:00:00"/>
    <s v=""/>
    <s v="3106"/>
    <x v="0"/>
    <s v="10469"/>
    <s v="0"/>
    <n v="-5"/>
    <s v=""/>
    <n v="-5"/>
    <s v="USD"/>
    <s v="O1"/>
    <s v="USMO6561326210"/>
    <s v="1443071572310469"/>
    <s v=""/>
    <s v="BATCH_ID"/>
    <d v="2025-06-16T00:00:00"/>
    <d v="2025-06-17T00:00:00"/>
    <n v="0"/>
    <s v=""/>
    <s v=""/>
    <s v="3102185056"/>
    <s v="200015736313"/>
    <s v="0010"/>
    <s v="0060"/>
    <s v="R1"/>
    <s v="10-60"/>
    <x v="0"/>
    <x v="0"/>
    <n v="10469"/>
    <x v="2"/>
  </r>
  <r>
    <s v="14430715723"/>
    <s v="25167INV01AF"/>
    <s v="FA"/>
    <s v="R4"/>
    <d v="2025-06-16T00:00:00"/>
    <s v=""/>
    <s v="3106"/>
    <x v="1"/>
    <s v="10514"/>
    <s v="0"/>
    <n v="-6.73"/>
    <s v=""/>
    <n v="-6.73"/>
    <s v="USD"/>
    <s v="O1"/>
    <s v="USMO6561326210"/>
    <s v="1443071572310514"/>
    <s v=""/>
    <s v="BATCH_ID"/>
    <d v="2025-06-16T00:00:00"/>
    <d v="2025-06-17T00:00:00"/>
    <n v="0"/>
    <s v=""/>
    <s v=""/>
    <s v="3102185057"/>
    <s v="200015736313"/>
    <s v="0010"/>
    <s v="0060"/>
    <s v="R1"/>
    <s v="10-60"/>
    <x v="0"/>
    <x v="1"/>
    <n v="10514"/>
    <x v="1"/>
  </r>
  <r>
    <s v="14430716493"/>
    <s v="25168INV01BM"/>
    <s v="FA"/>
    <s v="R4"/>
    <d v="2025-06-17T00:00:00"/>
    <s v=""/>
    <s v="3106"/>
    <x v="0"/>
    <s v="10469"/>
    <s v="0"/>
    <n v="-5"/>
    <s v=""/>
    <n v="-5"/>
    <s v="USD"/>
    <s v="O1"/>
    <s v="USMO6561329390"/>
    <s v="1443071649310469"/>
    <s v=""/>
    <s v="BATCH_ID"/>
    <d v="2025-06-17T00:00:00"/>
    <d v="2025-06-18T00:00:00"/>
    <n v="0"/>
    <s v=""/>
    <s v=""/>
    <s v="3101555464"/>
    <s v="200011429889"/>
    <s v="0010"/>
    <s v="0060"/>
    <s v="R1"/>
    <s v="10-60"/>
    <x v="0"/>
    <x v="0"/>
    <n v="10469"/>
    <x v="2"/>
  </r>
  <r>
    <s v="14430716493"/>
    <s v="25168INV01BM"/>
    <s v="FA"/>
    <s v="R4"/>
    <d v="2025-06-17T00:00:00"/>
    <s v=""/>
    <s v="3106"/>
    <x v="1"/>
    <s v="10514"/>
    <s v="0"/>
    <n v="-5"/>
    <s v=""/>
    <n v="-5"/>
    <s v="USD"/>
    <s v="O1"/>
    <s v="USMO6561329390"/>
    <s v="1443071649310514"/>
    <s v=""/>
    <s v="BATCH_ID"/>
    <d v="2025-06-17T00:00:00"/>
    <d v="2025-06-18T00:00:00"/>
    <n v="0"/>
    <s v=""/>
    <s v=""/>
    <s v="3101555367"/>
    <s v="200011429889"/>
    <s v="0010"/>
    <s v="0060"/>
    <s v="R1"/>
    <s v="10-60"/>
    <x v="0"/>
    <x v="1"/>
    <n v="10514"/>
    <x v="1"/>
  </r>
  <r>
    <s v="14430716570"/>
    <s v="25168INV01BM"/>
    <s v="FA"/>
    <s v="R4"/>
    <d v="2025-06-17T00:00:00"/>
    <s v=""/>
    <s v="3106"/>
    <x v="0"/>
    <s v="10719"/>
    <s v="0"/>
    <n v="-5"/>
    <s v=""/>
    <n v="-5"/>
    <s v="USD"/>
    <s v="O1"/>
    <s v="USMO6561600000"/>
    <s v="1443071657010719"/>
    <s v=""/>
    <s v="BATCH_ID"/>
    <d v="2025-06-17T00:00:00"/>
    <d v="2025-06-18T00:00:00"/>
    <n v="0"/>
    <s v=""/>
    <s v=""/>
    <s v="3101724137"/>
    <s v="200012648073"/>
    <s v="0010"/>
    <s v="0060"/>
    <s v="R1"/>
    <s v="10-60"/>
    <x v="0"/>
    <x v="0"/>
    <n v="10719"/>
    <x v="0"/>
  </r>
  <r>
    <s v="14430716575"/>
    <s v="25168INV01BM"/>
    <s v="FA"/>
    <s v="R4"/>
    <d v="2025-06-17T00:00:00"/>
    <s v=""/>
    <s v="3106"/>
    <x v="0"/>
    <s v="10719"/>
    <s v="0"/>
    <n v="-5"/>
    <s v=""/>
    <n v="-5"/>
    <s v="USD"/>
    <s v="O1"/>
    <s v="USMO6561600000"/>
    <s v="1443071657510719"/>
    <s v=""/>
    <s v="BATCH_ID"/>
    <d v="2025-06-17T00:00:00"/>
    <d v="2025-06-18T00:00:00"/>
    <n v="0"/>
    <s v=""/>
    <s v=""/>
    <s v="3101578957"/>
    <s v="200012648495"/>
    <s v="0010"/>
    <s v="0060"/>
    <s v="I1"/>
    <s v="10-60"/>
    <x v="0"/>
    <x v="0"/>
    <n v="10719"/>
    <x v="0"/>
  </r>
  <r>
    <s v="14430716579"/>
    <s v="25168INV01BM"/>
    <s v="FA"/>
    <s v="R4"/>
    <d v="2025-06-17T00:00:00"/>
    <s v=""/>
    <s v="3106"/>
    <x v="0"/>
    <s v="10719"/>
    <s v="0"/>
    <n v="-5"/>
    <s v=""/>
    <n v="-5"/>
    <s v="USD"/>
    <s v="O1"/>
    <s v="USMO6561600000"/>
    <s v="1443071657910719"/>
    <s v=""/>
    <s v="BATCH_ID"/>
    <d v="2025-06-17T00:00:00"/>
    <d v="2025-06-18T00:00:00"/>
    <n v="0"/>
    <s v=""/>
    <s v=""/>
    <s v="3101646016"/>
    <s v="200012648966"/>
    <s v="0010"/>
    <s v="0060"/>
    <s v="I1"/>
    <s v="10-60"/>
    <x v="0"/>
    <x v="0"/>
    <n v="10719"/>
    <x v="0"/>
  </r>
  <r>
    <s v="14430716582"/>
    <s v="25168INV01BM"/>
    <s v="FA"/>
    <s v="R4"/>
    <d v="2025-06-17T00:00:00"/>
    <s v=""/>
    <s v="3106"/>
    <x v="0"/>
    <s v="10719"/>
    <s v="0"/>
    <n v="-5"/>
    <s v=""/>
    <n v="-5"/>
    <s v="USD"/>
    <s v="O1"/>
    <s v="USMO6561600000"/>
    <s v="1443071658210719"/>
    <s v=""/>
    <s v="BATCH_ID"/>
    <d v="2025-06-17T00:00:00"/>
    <d v="2025-06-18T00:00:00"/>
    <n v="0"/>
    <s v=""/>
    <s v=""/>
    <s v="3101657171"/>
    <s v="200012652190"/>
    <s v="0010"/>
    <s v="0060"/>
    <s v="I1"/>
    <s v="10-60"/>
    <x v="0"/>
    <x v="0"/>
    <n v="10719"/>
    <x v="0"/>
  </r>
  <r>
    <s v="14430716597"/>
    <s v="25168INV01BM"/>
    <s v="FA"/>
    <s v="R4"/>
    <d v="2025-06-17T00:00:00"/>
    <s v=""/>
    <s v="3106"/>
    <x v="0"/>
    <s v="10719"/>
    <s v="0"/>
    <n v="-5"/>
    <s v=""/>
    <n v="-5"/>
    <s v="USD"/>
    <s v="O1"/>
    <s v="USMO6561600000"/>
    <s v="1443071659710719"/>
    <s v=""/>
    <s v="BATCH_ID"/>
    <d v="2025-06-17T00:00:00"/>
    <d v="2025-06-18T00:00:00"/>
    <n v="0"/>
    <s v=""/>
    <s v=""/>
    <s v="3101513564"/>
    <s v="200012655516"/>
    <s v="0010"/>
    <s v="0060"/>
    <s v="R1"/>
    <s v="10-60"/>
    <x v="0"/>
    <x v="0"/>
    <n v="10719"/>
    <x v="0"/>
  </r>
  <r>
    <s v="14430716659"/>
    <s v="25168INV01BM"/>
    <s v="FA"/>
    <s v="R4"/>
    <d v="2025-06-17T00:00:00"/>
    <s v=""/>
    <s v="3106"/>
    <x v="0"/>
    <s v="10469"/>
    <s v="0"/>
    <n v="-5"/>
    <s v=""/>
    <n v="-5"/>
    <s v="USD"/>
    <s v="O1"/>
    <s v="USMO6561311700"/>
    <s v="1443071665910469"/>
    <s v=""/>
    <s v="BATCH_ID"/>
    <d v="2025-06-17T00:00:00"/>
    <d v="2025-06-18T00:00:00"/>
    <n v="0"/>
    <s v=""/>
    <s v=""/>
    <s v="3101675379"/>
    <s v="200012656878"/>
    <s v="0010"/>
    <s v="0060"/>
    <s v="R1"/>
    <s v="10-60"/>
    <x v="0"/>
    <x v="0"/>
    <n v="10469"/>
    <x v="2"/>
  </r>
  <r>
    <s v="14430716659"/>
    <s v="25168INV01BM"/>
    <s v="FA"/>
    <s v="R4"/>
    <d v="2025-06-17T00:00:00"/>
    <s v=""/>
    <s v="3106"/>
    <x v="1"/>
    <s v="10514"/>
    <s v="0"/>
    <n v="-5"/>
    <s v=""/>
    <n v="-5"/>
    <s v="USD"/>
    <s v="O1"/>
    <s v="USMO6561311700"/>
    <s v="1443071665910514"/>
    <s v=""/>
    <s v="BATCH_ID"/>
    <d v="2025-06-17T00:00:00"/>
    <d v="2025-06-18T00:00:00"/>
    <n v="0"/>
    <s v=""/>
    <s v=""/>
    <s v="3101675297"/>
    <s v="200012656878"/>
    <s v="0010"/>
    <s v="0060"/>
    <s v="R1"/>
    <s v="10-60"/>
    <x v="0"/>
    <x v="1"/>
    <n v="10514"/>
    <x v="1"/>
  </r>
  <r>
    <s v="14430718765"/>
    <s v="25169INV01BC"/>
    <s v="FA"/>
    <s v="R4"/>
    <d v="2025-06-18T00:00:00"/>
    <s v=""/>
    <s v="3106"/>
    <x v="0"/>
    <s v="10719"/>
    <s v="0"/>
    <n v="-5"/>
    <s v=""/>
    <n v="-5"/>
    <s v="USD"/>
    <s v="O1"/>
    <s v="USMO6560526700"/>
    <s v="1443071876510719"/>
    <s v=""/>
    <s v="BATCH_ID"/>
    <d v="2025-06-18T00:00:00"/>
    <d v="2025-06-19T00:00:00"/>
    <n v="0"/>
    <s v=""/>
    <s v=""/>
    <s v="3101588345"/>
    <s v="200011029598"/>
    <s v="0010"/>
    <s v="0060"/>
    <s v="R1"/>
    <s v="10-60"/>
    <x v="0"/>
    <x v="0"/>
    <n v="10719"/>
    <x v="0"/>
  </r>
  <r>
    <s v="14430718897"/>
    <s v="25169INV01BC"/>
    <s v="FA"/>
    <s v="R4"/>
    <d v="2025-06-18T00:00:00"/>
    <s v=""/>
    <s v="3106"/>
    <x v="1"/>
    <s v="10514"/>
    <s v="0"/>
    <n v="-5"/>
    <s v=""/>
    <n v="-5"/>
    <s v="USD"/>
    <s v="O1"/>
    <s v="USMO6561313540"/>
    <s v="1443071889710514"/>
    <s v=""/>
    <s v="BATCH_ID"/>
    <d v="2025-06-18T00:00:00"/>
    <d v="2025-06-19T00:00:00"/>
    <n v="0"/>
    <s v=""/>
    <s v=""/>
    <s v="3101556470"/>
    <s v="200012252934"/>
    <s v="0010"/>
    <s v="0060"/>
    <s v="R1"/>
    <s v="10-60"/>
    <x v="0"/>
    <x v="1"/>
    <n v="10514"/>
    <x v="1"/>
  </r>
  <r>
    <s v="14430718897"/>
    <s v="25169INV01BC"/>
    <s v="FA"/>
    <s v="R4"/>
    <d v="2025-06-18T00:00:00"/>
    <s v=""/>
    <s v="3106"/>
    <x v="0"/>
    <s v="10469"/>
    <s v="0"/>
    <n v="-5"/>
    <s v=""/>
    <n v="-5"/>
    <s v="USD"/>
    <s v="O1"/>
    <s v="USMO6561313540"/>
    <s v="1443071889710469"/>
    <s v=""/>
    <s v="BATCH_ID"/>
    <d v="2025-06-18T00:00:00"/>
    <d v="2025-06-19T00:00:00"/>
    <n v="0"/>
    <s v=""/>
    <s v=""/>
    <s v="3101556564"/>
    <s v="200012252934"/>
    <s v="0010"/>
    <s v="0060"/>
    <s v="R1"/>
    <s v="10-60"/>
    <x v="0"/>
    <x v="0"/>
    <n v="10469"/>
    <x v="2"/>
  </r>
  <r>
    <s v="14430718969"/>
    <s v="25169INV01BC"/>
    <s v="FA"/>
    <s v="R4"/>
    <d v="2025-06-18T00:00:00"/>
    <s v=""/>
    <s v="3106"/>
    <x v="0"/>
    <s v="10469"/>
    <s v="0"/>
    <n v="-5"/>
    <s v=""/>
    <n v="-5"/>
    <s v="USD"/>
    <s v="O1"/>
    <s v="USMO6561318210"/>
    <s v="1443071896910469"/>
    <s v=""/>
    <s v="BATCH_ID"/>
    <d v="2025-06-18T00:00:00"/>
    <d v="2025-06-19T00:00:00"/>
    <n v="0"/>
    <s v=""/>
    <s v=""/>
    <s v="3101603864"/>
    <s v="200012253445"/>
    <s v="0010"/>
    <s v="0060"/>
    <s v="R1"/>
    <s v="10-60"/>
    <x v="0"/>
    <x v="0"/>
    <n v="10469"/>
    <x v="2"/>
  </r>
  <r>
    <s v="14430718969"/>
    <s v="25169INV01BC"/>
    <s v="FA"/>
    <s v="R4"/>
    <d v="2025-06-18T00:00:00"/>
    <s v=""/>
    <s v="3106"/>
    <x v="1"/>
    <s v="10514"/>
    <s v="0"/>
    <n v="-5.54"/>
    <s v=""/>
    <n v="-5.54"/>
    <s v="USD"/>
    <s v="O1"/>
    <s v="USMO6561318210"/>
    <s v="1443071896910514"/>
    <s v=""/>
    <s v="BATCH_ID"/>
    <d v="2025-06-18T00:00:00"/>
    <d v="2025-06-19T00:00:00"/>
    <n v="0"/>
    <s v=""/>
    <s v=""/>
    <s v="3101603673"/>
    <s v="200012253445"/>
    <s v="0010"/>
    <s v="0060"/>
    <s v="R1"/>
    <s v="10-60"/>
    <x v="0"/>
    <x v="1"/>
    <n v="10514"/>
    <x v="1"/>
  </r>
  <r>
    <s v="14430719108"/>
    <s v="25169INV01BC"/>
    <s v="FA"/>
    <s v="R4"/>
    <d v="2025-06-18T00:00:00"/>
    <s v=""/>
    <s v="3106"/>
    <x v="0"/>
    <s v="10719"/>
    <s v="0"/>
    <n v="-12.52"/>
    <s v=""/>
    <n v="-12.52"/>
    <s v="USD"/>
    <s v="O1"/>
    <s v="USMO6574096921"/>
    <s v="1443071910810719"/>
    <s v=""/>
    <s v="BATCH_ID"/>
    <d v="2025-06-18T00:00:00"/>
    <d v="2025-06-19T00:00:00"/>
    <n v="0"/>
    <s v=""/>
    <s v=""/>
    <s v="3101681458"/>
    <s v="200013607011"/>
    <s v="0010"/>
    <s v="0060"/>
    <s v="R1"/>
    <s v="10-60"/>
    <x v="0"/>
    <x v="0"/>
    <n v="10719"/>
    <x v="0"/>
  </r>
  <r>
    <s v="14430719245"/>
    <s v="25169INV01AQ"/>
    <s v="FA"/>
    <s v="R4"/>
    <d v="2025-06-18T00:00:00"/>
    <s v=""/>
    <s v="3106"/>
    <x v="0"/>
    <s v="10469"/>
    <s v="0"/>
    <n v="-39.119999999999997"/>
    <s v=""/>
    <n v="-39.119999999999997"/>
    <s v="USD"/>
    <s v="O1"/>
    <s v="USMO6561318170"/>
    <s v="1443071924510469"/>
    <s v=""/>
    <s v="BATCH_ID"/>
    <d v="2025-06-18T00:00:00"/>
    <d v="2025-06-19T00:00:00"/>
    <n v="0"/>
    <s v=""/>
    <s v=""/>
    <s v="3101500353"/>
    <s v="200014058032"/>
    <s v="0010"/>
    <s v="0060"/>
    <s v="R1"/>
    <s v="10-60"/>
    <x v="0"/>
    <x v="0"/>
    <n v="10469"/>
    <x v="2"/>
  </r>
  <r>
    <s v="14430719245"/>
    <s v="25169INV01AQ"/>
    <s v="FA"/>
    <s v="R4"/>
    <d v="2025-06-18T00:00:00"/>
    <s v=""/>
    <s v="3106"/>
    <x v="1"/>
    <s v="10514"/>
    <s v="0"/>
    <n v="-54.73"/>
    <s v=""/>
    <n v="-54.73"/>
    <s v="USD"/>
    <s v="O1"/>
    <s v="USMO6561318170"/>
    <s v="1443071924510514"/>
    <s v=""/>
    <s v="BATCH_ID"/>
    <d v="2025-06-18T00:00:00"/>
    <d v="2025-06-19T00:00:00"/>
    <n v="0"/>
    <s v=""/>
    <s v=""/>
    <s v="3101500545"/>
    <s v="200014058032"/>
    <s v="0010"/>
    <s v="0060"/>
    <s v="R1"/>
    <s v="10-60"/>
    <x v="0"/>
    <x v="1"/>
    <n v="10514"/>
    <x v="1"/>
  </r>
  <r>
    <s v="14430719385"/>
    <s v="25169INV01AQ"/>
    <s v="FA"/>
    <s v="R4"/>
    <d v="2025-06-18T00:00:00"/>
    <s v=""/>
    <s v="3106"/>
    <x v="0"/>
    <s v="10719"/>
    <s v="0"/>
    <n v="-57.18"/>
    <s v=""/>
    <n v="-57.18"/>
    <s v="USD"/>
    <s v="O1"/>
    <s v="USMO6565300001"/>
    <s v="1443071938510719"/>
    <s v=""/>
    <s v="BATCH_ID"/>
    <d v="2025-06-18T00:00:00"/>
    <d v="2025-06-19T00:00:00"/>
    <n v="0"/>
    <s v=""/>
    <s v=""/>
    <s v="3102057852"/>
    <s v="200015109834"/>
    <s v="0010"/>
    <s v="0060"/>
    <s v="R1"/>
    <s v="10-60"/>
    <x v="0"/>
    <x v="0"/>
    <n v="10719"/>
    <x v="0"/>
  </r>
  <r>
    <s v="14430719699"/>
    <s v="25169INV01AQ"/>
    <s v="FA"/>
    <s v="R4"/>
    <d v="2025-06-18T00:00:00"/>
    <s v=""/>
    <s v="3106"/>
    <x v="1"/>
    <s v="10514"/>
    <s v="0"/>
    <n v="-5"/>
    <s v=""/>
    <n v="-5"/>
    <s v="USD"/>
    <s v="O1"/>
    <s v="USMO6561318390"/>
    <s v="1443071969910514"/>
    <s v=""/>
    <s v="BATCH_ID"/>
    <d v="2025-06-18T00:00:00"/>
    <d v="2025-06-19T00:00:00"/>
    <n v="0"/>
    <s v=""/>
    <s v=""/>
    <s v="3102213343"/>
    <s v="200015870518"/>
    <s v="0010"/>
    <s v="0060"/>
    <s v="R1"/>
    <s v="10-60"/>
    <x v="0"/>
    <x v="1"/>
    <n v="10514"/>
    <x v="1"/>
  </r>
  <r>
    <s v="14430720796"/>
    <s v="25170INV01AT"/>
    <s v="FA"/>
    <s v="R4"/>
    <d v="2025-06-19T00:00:00"/>
    <s v=""/>
    <s v="3106"/>
    <x v="0"/>
    <s v="10469"/>
    <s v="0"/>
    <n v="-5"/>
    <s v=""/>
    <n v="-5"/>
    <s v="USD"/>
    <s v="O1"/>
    <s v="USMO6561333250"/>
    <s v="1443072079610469"/>
    <s v=""/>
    <s v="BATCH_ID"/>
    <d v="2025-06-19T00:00:00"/>
    <d v="2025-06-20T00:00:00"/>
    <n v="0"/>
    <s v=""/>
    <s v=""/>
    <s v="3101627891"/>
    <s v="200014056416"/>
    <s v="0010"/>
    <s v="0060"/>
    <s v="R1"/>
    <s v="10-60"/>
    <x v="0"/>
    <x v="0"/>
    <n v="10469"/>
    <x v="2"/>
  </r>
  <r>
    <s v="14430720835"/>
    <s v="25170INV01AT"/>
    <s v="FA"/>
    <s v="R4"/>
    <d v="2025-06-19T00:00:00"/>
    <s v=""/>
    <s v="3106"/>
    <x v="0"/>
    <s v="10469"/>
    <s v="0"/>
    <n v="-5"/>
    <s v=""/>
    <n v="-5"/>
    <s v="USD"/>
    <s v="O1"/>
    <s v="USMO6561300000"/>
    <s v="1443072083510469"/>
    <s v=""/>
    <s v="BATCH_ID"/>
    <d v="2025-06-19T00:00:00"/>
    <d v="2025-06-20T00:00:00"/>
    <n v="0"/>
    <s v=""/>
    <s v=""/>
    <s v="3101679502"/>
    <s v="200014065813"/>
    <s v="0010"/>
    <s v="0060"/>
    <s v="C1"/>
    <s v="10-60"/>
    <x v="0"/>
    <x v="0"/>
    <n v="10469"/>
    <x v="2"/>
  </r>
  <r>
    <s v="14430720835"/>
    <s v="25170INV01AT"/>
    <s v="FA"/>
    <s v="R4"/>
    <d v="2025-06-19T00:00:00"/>
    <s v=""/>
    <s v="3106"/>
    <x v="1"/>
    <s v="10514"/>
    <s v="0"/>
    <n v="-5"/>
    <s v=""/>
    <n v="-5"/>
    <s v="USD"/>
    <s v="O1"/>
    <s v="USMO6561300000"/>
    <s v="1443072083510514"/>
    <s v=""/>
    <s v="BATCH_ID"/>
    <d v="2025-06-19T00:00:00"/>
    <d v="2025-06-20T00:00:00"/>
    <n v="0"/>
    <s v=""/>
    <s v=""/>
    <s v="3101679336"/>
    <s v="200014065813"/>
    <s v="0010"/>
    <s v="0060"/>
    <s v="C1"/>
    <s v="10-60"/>
    <x v="0"/>
    <x v="1"/>
    <n v="10514"/>
    <x v="1"/>
  </r>
  <r>
    <s v="14430720859"/>
    <s v="25170INV01AT"/>
    <s v="FA"/>
    <s v="R4"/>
    <d v="2025-06-19T00:00:00"/>
    <s v=""/>
    <s v="3106"/>
    <x v="0"/>
    <s v="10719"/>
    <s v="0"/>
    <n v="-5"/>
    <s v=""/>
    <n v="-5"/>
    <s v="USD"/>
    <s v="O1"/>
    <s v="USMO6560526890"/>
    <s v="1443072085910719"/>
    <s v=""/>
    <s v="BATCH_ID"/>
    <d v="2025-06-19T00:00:00"/>
    <d v="2025-06-20T00:00:00"/>
    <n v="0"/>
    <s v=""/>
    <s v=""/>
    <s v="3101669494"/>
    <s v="200014064956"/>
    <s v="0010"/>
    <s v="0060"/>
    <s v="R1"/>
    <s v="10-60"/>
    <x v="0"/>
    <x v="0"/>
    <n v="10719"/>
    <x v="0"/>
  </r>
  <r>
    <s v="14430721469"/>
    <s v="25171INV01BN"/>
    <s v="FA"/>
    <s v="R4"/>
    <d v="2025-06-20T00:00:00"/>
    <s v=""/>
    <s v="3106"/>
    <x v="0"/>
    <s v="10719"/>
    <s v="0"/>
    <n v="-26.22"/>
    <s v=""/>
    <n v="-26.22"/>
    <s v="USD"/>
    <s v="O1"/>
    <s v="USMO6306950111"/>
    <s v="1443072146910719"/>
    <s v=""/>
    <s v="BATCH_ID"/>
    <d v="2025-06-20T00:00:00"/>
    <d v="2025-06-23T00:00:00"/>
    <n v="0"/>
    <s v=""/>
    <s v=""/>
    <s v="3101476554"/>
    <s v="200011340862"/>
    <s v="0010"/>
    <s v="0060"/>
    <s v="R1"/>
    <s v="10-60"/>
    <x v="0"/>
    <x v="0"/>
    <n v="10719"/>
    <x v="0"/>
  </r>
  <r>
    <s v="14430721509"/>
    <s v="25171INV01BN"/>
    <s v="FA"/>
    <s v="R4"/>
    <d v="2025-06-20T00:00:00"/>
    <s v=""/>
    <s v="3106"/>
    <x v="0"/>
    <s v="10719"/>
    <s v="0"/>
    <n v="-5"/>
    <s v=""/>
    <n v="-5"/>
    <s v="USD"/>
    <s v="O1"/>
    <s v="USMO6306960541"/>
    <s v="1443072150910719"/>
    <s v=""/>
    <s v="BATCH_ID"/>
    <d v="2025-06-20T00:00:00"/>
    <d v="2025-06-23T00:00:00"/>
    <n v="0"/>
    <s v=""/>
    <s v=""/>
    <s v="3101587460"/>
    <s v="200012588345"/>
    <s v="0010"/>
    <s v="0060"/>
    <s v="R1"/>
    <s v="10-60"/>
    <x v="0"/>
    <x v="0"/>
    <n v="10719"/>
    <x v="0"/>
  </r>
  <r>
    <s v="14430721538"/>
    <s v="25171INV01BN"/>
    <s v="FA"/>
    <s v="R4"/>
    <d v="2025-06-20T00:00:00"/>
    <s v=""/>
    <s v="3106"/>
    <x v="0"/>
    <s v="10719"/>
    <s v="0"/>
    <n v="-14.2"/>
    <s v=""/>
    <n v="-14.2"/>
    <s v="USD"/>
    <s v="O1"/>
    <s v="USMO6301622240"/>
    <s v="1443072153810719"/>
    <s v=""/>
    <s v="BATCH_ID"/>
    <d v="2025-06-20T00:00:00"/>
    <d v="2025-06-23T00:00:00"/>
    <n v="0"/>
    <s v=""/>
    <s v=""/>
    <s v="3101647177"/>
    <s v="200012570749"/>
    <s v="0010"/>
    <s v="0060"/>
    <s v="R1"/>
    <s v="10-60"/>
    <x v="0"/>
    <x v="0"/>
    <n v="10719"/>
    <x v="0"/>
  </r>
  <r>
    <s v="14430721542"/>
    <s v="25171INV01BN"/>
    <s v="FA"/>
    <s v="R4"/>
    <d v="2025-06-20T00:00:00"/>
    <s v=""/>
    <s v="3106"/>
    <x v="0"/>
    <s v="10719"/>
    <s v="0"/>
    <n v="-5"/>
    <s v=""/>
    <n v="-5"/>
    <s v="USD"/>
    <s v="O1"/>
    <s v="USMO6306960071"/>
    <s v="1443072154210719"/>
    <s v=""/>
    <s v="BATCH_ID"/>
    <d v="2025-06-20T00:00:00"/>
    <d v="2025-06-23T00:00:00"/>
    <n v="0"/>
    <s v=""/>
    <s v=""/>
    <s v="3101614937"/>
    <s v="200012590739"/>
    <s v="0010"/>
    <s v="0060"/>
    <s v="R1"/>
    <s v="10-60"/>
    <x v="0"/>
    <x v="0"/>
    <n v="10719"/>
    <x v="0"/>
  </r>
  <r>
    <s v="14430721834"/>
    <s v="25171INV01BN"/>
    <s v="FA"/>
    <s v="R4"/>
    <d v="2025-06-20T00:00:00"/>
    <s v=""/>
    <s v="3106"/>
    <x v="0"/>
    <s v="10719"/>
    <s v="0"/>
    <n v="-5"/>
    <s v=""/>
    <n v="-5"/>
    <s v="USD"/>
    <s v="O1"/>
    <s v="USMO6560511210"/>
    <s v="1443072183410719"/>
    <s v=""/>
    <s v="BATCH_ID"/>
    <d v="2025-06-20T00:00:00"/>
    <d v="2025-06-23T00:00:00"/>
    <n v="0"/>
    <s v=""/>
    <s v=""/>
    <s v="3102318611"/>
    <s v="200016401198"/>
    <s v="0010"/>
    <s v="0060"/>
    <s v="R1"/>
    <s v="10-60"/>
    <x v="0"/>
    <x v="0"/>
    <n v="10719"/>
    <x v="0"/>
  </r>
  <r>
    <s v="14430722519"/>
    <s v="25175INV01AD"/>
    <s v="FA"/>
    <s v="R4"/>
    <d v="2025-06-24T00:00:00"/>
    <s v=""/>
    <s v="3106"/>
    <x v="0"/>
    <s v="10719"/>
    <s v="0"/>
    <n v="-5"/>
    <s v=""/>
    <n v="-5"/>
    <s v="USD"/>
    <s v="O1"/>
    <s v="USMO6560526670"/>
    <s v="1443072251910719"/>
    <s v=""/>
    <s v="BATCH_ID"/>
    <d v="2025-06-24T00:00:00"/>
    <d v="2025-06-25T00:00:00"/>
    <n v="0"/>
    <s v=""/>
    <s v=""/>
    <s v="3101508618"/>
    <s v="200013155045"/>
    <s v="0010"/>
    <s v="0060"/>
    <s v="R1"/>
    <s v="10-60"/>
    <x v="0"/>
    <x v="0"/>
    <n v="10719"/>
    <x v="0"/>
  </r>
  <r>
    <s v="14430722641"/>
    <s v="25175INV01AD"/>
    <s v="FA"/>
    <s v="R4"/>
    <d v="2025-06-24T00:00:00"/>
    <s v=""/>
    <s v="3106"/>
    <x v="0"/>
    <s v="10719"/>
    <s v="0"/>
    <n v="-12.95"/>
    <s v=""/>
    <n v="-12.95"/>
    <s v="USD"/>
    <s v="O1"/>
    <s v="USMO6560522290"/>
    <s v="1443072264110719"/>
    <s v=""/>
    <s v="BATCH_ID"/>
    <d v="2025-06-24T00:00:00"/>
    <d v="2025-06-25T00:00:00"/>
    <n v="0"/>
    <s v=""/>
    <s v=""/>
    <s v="3102026662"/>
    <s v="200014974725"/>
    <s v="0010"/>
    <s v="0060"/>
    <s v="R1"/>
    <s v="10-60"/>
    <x v="0"/>
    <x v="0"/>
    <n v="10719"/>
    <x v="0"/>
  </r>
  <r>
    <s v="14430723617"/>
    <s v="25177INV01BH"/>
    <s v="FA"/>
    <s v="R4"/>
    <d v="2025-06-26T00:00:00"/>
    <s v=""/>
    <s v="3106"/>
    <x v="1"/>
    <s v="10514"/>
    <s v="0"/>
    <n v="-5"/>
    <s v=""/>
    <n v="-5"/>
    <s v="USD"/>
    <s v="O1"/>
    <s v="USMO6561324220"/>
    <s v="1443072361710514"/>
    <s v=""/>
    <s v="BATCH_ID"/>
    <d v="2025-06-26T00:00:00"/>
    <d v="2025-06-27T00:00:00"/>
    <n v="0"/>
    <s v=""/>
    <s v=""/>
    <s v="3101602850"/>
    <s v="200011430101"/>
    <s v="0010"/>
    <s v="0060"/>
    <s v="R1"/>
    <s v="10-60"/>
    <x v="0"/>
    <x v="1"/>
    <n v="10514"/>
    <x v="1"/>
  </r>
  <r>
    <s v="14430723617"/>
    <s v="25177INV01BH"/>
    <s v="FA"/>
    <s v="R4"/>
    <d v="2025-06-26T00:00:00"/>
    <s v=""/>
    <s v="3106"/>
    <x v="0"/>
    <s v="10469"/>
    <s v="0"/>
    <n v="-5"/>
    <s v=""/>
    <n v="-5"/>
    <s v="USD"/>
    <s v="O1"/>
    <s v="USMO6561324220"/>
    <s v="1443072361710469"/>
    <s v=""/>
    <s v="BATCH_ID"/>
    <d v="2025-06-26T00:00:00"/>
    <d v="2025-06-27T00:00:00"/>
    <n v="0"/>
    <s v=""/>
    <s v=""/>
    <s v="3101602754"/>
    <s v="200011430101"/>
    <s v="0010"/>
    <s v="0060"/>
    <s v="R1"/>
    <s v="10-60"/>
    <x v="0"/>
    <x v="0"/>
    <n v="10469"/>
    <x v="2"/>
  </r>
  <r>
    <s v="14430723645"/>
    <s v="25177INV01BH"/>
    <s v="FA"/>
    <s v="R4"/>
    <d v="2025-06-26T00:00:00"/>
    <s v=""/>
    <s v="3106"/>
    <x v="0"/>
    <s v="10719"/>
    <s v="0"/>
    <n v="-5"/>
    <s v=""/>
    <n v="-5"/>
    <s v="USD"/>
    <s v="O1"/>
    <s v="USMO6560518160"/>
    <s v="1443072364510719"/>
    <s v=""/>
    <s v="BATCH_ID"/>
    <d v="2025-06-26T00:00:00"/>
    <d v="2025-06-27T00:00:00"/>
    <n v="0"/>
    <s v=""/>
    <s v=""/>
    <s v="3101520455"/>
    <s v="200014004812"/>
    <s v="0010"/>
    <s v="0060"/>
    <s v="R1"/>
    <s v="10-60"/>
    <x v="0"/>
    <x v="0"/>
    <n v="10719"/>
    <x v="0"/>
  </r>
  <r>
    <s v="14430723707"/>
    <s v="25177INV01BH"/>
    <s v="FA"/>
    <s v="R4"/>
    <d v="2025-06-26T00:00:00"/>
    <s v=""/>
    <s v="3106"/>
    <x v="0"/>
    <s v="10719"/>
    <s v="0"/>
    <n v="-7.4"/>
    <s v=""/>
    <n v="-7.4"/>
    <s v="USD"/>
    <s v="O1"/>
    <s v="USMO6570593870"/>
    <s v="1443072370710719"/>
    <s v=""/>
    <s v="BATCH_ID"/>
    <d v="2025-06-26T00:00:00"/>
    <d v="2025-06-27T00:00:00"/>
    <n v="0"/>
    <s v=""/>
    <s v=""/>
    <s v="3101591084"/>
    <s v="200013982919"/>
    <s v="0010"/>
    <s v="0060"/>
    <s v="R1"/>
    <s v="10-60"/>
    <x v="0"/>
    <x v="0"/>
    <n v="10719"/>
    <x v="0"/>
  </r>
  <r>
    <s v="14430723722"/>
    <s v="25177INV01BH"/>
    <s v="FA"/>
    <s v="R4"/>
    <d v="2025-06-26T00:00:00"/>
    <s v=""/>
    <s v="3106"/>
    <x v="1"/>
    <s v="10514"/>
    <s v="0"/>
    <n v="-5"/>
    <s v=""/>
    <n v="-5"/>
    <s v="USD"/>
    <s v="O1"/>
    <s v="USMO6561324260"/>
    <s v="1443072372210514"/>
    <s v=""/>
    <s v="BATCH_ID"/>
    <d v="2025-06-26T00:00:00"/>
    <d v="2025-06-27T00:00:00"/>
    <n v="0"/>
    <s v=""/>
    <s v=""/>
    <s v="3101621311"/>
    <s v="200013977539"/>
    <s v="0010"/>
    <s v="0060"/>
    <s v="R1"/>
    <s v="10-60"/>
    <x v="0"/>
    <x v="1"/>
    <n v="10514"/>
    <x v="1"/>
  </r>
  <r>
    <s v="14430723722"/>
    <s v="25177INV01BH"/>
    <s v="FA"/>
    <s v="R4"/>
    <d v="2025-06-26T00:00:00"/>
    <s v=""/>
    <s v="3106"/>
    <x v="0"/>
    <s v="10469"/>
    <s v="0"/>
    <n v="-5"/>
    <s v=""/>
    <n v="-5"/>
    <s v="USD"/>
    <s v="O1"/>
    <s v="USMO6561324260"/>
    <s v="1443072372210469"/>
    <s v=""/>
    <s v="BATCH_ID"/>
    <d v="2025-06-26T00:00:00"/>
    <d v="2025-06-27T00:00:00"/>
    <n v="0"/>
    <s v=""/>
    <s v=""/>
    <s v="3101621505"/>
    <s v="200013977539"/>
    <s v="0010"/>
    <s v="0060"/>
    <s v="R1"/>
    <s v="10-60"/>
    <x v="0"/>
    <x v="0"/>
    <n v="10469"/>
    <x v="2"/>
  </r>
  <r>
    <s v="14430723818"/>
    <s v="25177INV01BH"/>
    <s v="FA"/>
    <s v="R4"/>
    <d v="2025-06-26T00:00:00"/>
    <s v=""/>
    <s v="3106"/>
    <x v="0"/>
    <s v="10469"/>
    <s v="0"/>
    <n v="-5"/>
    <s v=""/>
    <n v="-5"/>
    <s v="USD"/>
    <s v="O1"/>
    <s v="USMO6561319150"/>
    <s v="1443072381810469"/>
    <s v=""/>
    <s v="BATCH_ID"/>
    <d v="2025-06-26T00:00:00"/>
    <d v="2025-06-27T00:00:00"/>
    <n v="0"/>
    <s v=""/>
    <s v=""/>
    <s v="3102096371"/>
    <s v="200015307586"/>
    <s v="0010"/>
    <s v="0060"/>
    <s v="R1"/>
    <s v="10-60"/>
    <x v="0"/>
    <x v="0"/>
    <n v="10469"/>
    <x v="2"/>
  </r>
  <r>
    <s v="14430723818"/>
    <s v="25177INV01BH"/>
    <s v="FA"/>
    <s v="R4"/>
    <d v="2025-06-26T00:00:00"/>
    <s v=""/>
    <s v="3106"/>
    <x v="1"/>
    <s v="10514"/>
    <s v="0"/>
    <n v="-5"/>
    <s v=""/>
    <n v="-5"/>
    <s v="USD"/>
    <s v="O1"/>
    <s v="USMO6561319150"/>
    <s v="1443072381810514"/>
    <s v=""/>
    <s v="BATCH_ID"/>
    <d v="2025-06-26T00:00:00"/>
    <d v="2025-06-27T00:00:00"/>
    <n v="0"/>
    <s v=""/>
    <s v=""/>
    <s v="3102096372"/>
    <s v="200015307586"/>
    <s v="0010"/>
    <s v="0060"/>
    <s v="R1"/>
    <s v="10-60"/>
    <x v="0"/>
    <x v="1"/>
    <n v="10514"/>
    <x v="1"/>
  </r>
  <r>
    <s v="14430724127"/>
    <s v="25178INV01AR"/>
    <s v="FA"/>
    <s v="R4"/>
    <d v="2025-06-27T00:00:00"/>
    <s v=""/>
    <s v="3106"/>
    <x v="0"/>
    <s v="10469"/>
    <s v="0"/>
    <n v="-5"/>
    <s v=""/>
    <n v="-5"/>
    <s v="USD"/>
    <s v="O1"/>
    <s v="USMO6561327130"/>
    <s v="1443072412710469"/>
    <s v=""/>
    <s v="BATCH_ID"/>
    <d v="2025-06-27T00:00:00"/>
    <d v="2025-06-30T00:00:00"/>
    <n v="0"/>
    <s v=""/>
    <s v=""/>
    <s v="3101545508"/>
    <s v="200013046079"/>
    <s v="0010"/>
    <s v="0060"/>
    <s v="R1"/>
    <s v="10-60"/>
    <x v="0"/>
    <x v="0"/>
    <n v="10469"/>
    <x v="2"/>
  </r>
  <r>
    <s v="14430724127"/>
    <s v="25178INV01AR"/>
    <s v="FA"/>
    <s v="R4"/>
    <d v="2025-06-27T00:00:00"/>
    <s v=""/>
    <s v="3106"/>
    <x v="1"/>
    <s v="10514"/>
    <s v="0"/>
    <n v="-5"/>
    <s v=""/>
    <n v="-5"/>
    <s v="USD"/>
    <s v="O1"/>
    <s v="USMO6561327130"/>
    <s v="1443072412710514"/>
    <s v=""/>
    <s v="BATCH_ID"/>
    <d v="2025-06-27T00:00:00"/>
    <d v="2025-06-30T00:00:00"/>
    <n v="0"/>
    <s v=""/>
    <s v=""/>
    <s v="3101545605"/>
    <s v="200013046079"/>
    <s v="0010"/>
    <s v="0060"/>
    <s v="R1"/>
    <s v="10-60"/>
    <x v="0"/>
    <x v="1"/>
    <n v="10514"/>
    <x v="1"/>
  </r>
  <r>
    <s v="14430724158"/>
    <s v="25178INV01AR"/>
    <s v="FA"/>
    <s v="R4"/>
    <d v="2025-06-27T00:00:00"/>
    <s v=""/>
    <s v="3106"/>
    <x v="0"/>
    <s v="10719"/>
    <s v="0"/>
    <n v="-5"/>
    <s v=""/>
    <n v="-5"/>
    <s v="USD"/>
    <s v="O1"/>
    <s v="USMO6568084811"/>
    <s v="1443072415810719"/>
    <s v=""/>
    <s v="BATCH_ID"/>
    <d v="2025-06-27T00:00:00"/>
    <d v="2025-06-30T00:00:00"/>
    <n v="0"/>
    <s v=""/>
    <s v=""/>
    <s v="3101514778"/>
    <s v="200013061037"/>
    <s v="0010"/>
    <s v="0060"/>
    <s v="R1"/>
    <s v="10-60"/>
    <x v="0"/>
    <x v="0"/>
    <n v="10719"/>
    <x v="0"/>
  </r>
  <r>
    <s v="14430724171"/>
    <s v="25178INV01AR"/>
    <s v="FA"/>
    <s v="R4"/>
    <d v="2025-06-27T00:00:00"/>
    <s v=""/>
    <s v="3106"/>
    <x v="0"/>
    <s v="10719"/>
    <s v="0"/>
    <n v="-18.38"/>
    <s v=""/>
    <n v="-18.38"/>
    <s v="USD"/>
    <s v="O1"/>
    <s v="USMO6574096861"/>
    <s v="1443072417110719"/>
    <s v=""/>
    <s v="BATCH_ID"/>
    <d v="2025-06-27T00:00:00"/>
    <d v="2025-06-30T00:00:00"/>
    <n v="0"/>
    <s v=""/>
    <s v=""/>
    <s v="3101644758"/>
    <s v="200013055831"/>
    <s v="0010"/>
    <s v="0060"/>
    <s v="R1"/>
    <s v="10-60"/>
    <x v="0"/>
    <x v="0"/>
    <n v="10719"/>
    <x v="0"/>
  </r>
  <r>
    <s v="14430724174"/>
    <s v="25178INV01AR"/>
    <s v="FA"/>
    <s v="R4"/>
    <d v="2025-06-27T00:00:00"/>
    <s v=""/>
    <s v="3106"/>
    <x v="0"/>
    <s v="10719"/>
    <s v="0"/>
    <n v="-8.19"/>
    <s v=""/>
    <n v="-8.19"/>
    <s v="USD"/>
    <s v="O1"/>
    <s v="USMO6574096861"/>
    <s v="1443072417410719"/>
    <s v=""/>
    <s v="BATCH_ID"/>
    <d v="2025-06-27T00:00:00"/>
    <d v="2025-06-30T00:00:00"/>
    <n v="0"/>
    <s v=""/>
    <s v=""/>
    <s v="3101625750"/>
    <s v="200013055948"/>
    <s v="0010"/>
    <s v="0060"/>
    <s v="R1"/>
    <s v="10-60"/>
    <x v="0"/>
    <x v="0"/>
    <n v="10719"/>
    <x v="0"/>
  </r>
  <r>
    <s v="14430724177"/>
    <s v="25178INV01AR"/>
    <s v="FA"/>
    <s v="R4"/>
    <d v="2025-06-27T00:00:00"/>
    <s v=""/>
    <s v="3106"/>
    <x v="0"/>
    <s v="10719"/>
    <s v="0"/>
    <n v="-5"/>
    <s v=""/>
    <n v="-5"/>
    <s v="USD"/>
    <s v="O1"/>
    <s v="USMO6568083771"/>
    <s v="1443072417710719"/>
    <s v=""/>
    <s v="BATCH_ID"/>
    <d v="2025-06-27T00:00:00"/>
    <d v="2025-06-30T00:00:00"/>
    <n v="0"/>
    <s v=""/>
    <s v=""/>
    <s v="3101565527"/>
    <s v="200013050410"/>
    <s v="0010"/>
    <s v="0060"/>
    <s v="R1"/>
    <s v="10-60"/>
    <x v="0"/>
    <x v="0"/>
    <n v="10719"/>
    <x v="0"/>
  </r>
  <r>
    <s v="14430724299"/>
    <s v="25178INV01AR"/>
    <s v="FA"/>
    <s v="R4"/>
    <d v="2025-06-27T00:00:00"/>
    <s v=""/>
    <s v="3106"/>
    <x v="0"/>
    <s v="10719"/>
    <s v="0"/>
    <n v="-5"/>
    <s v=""/>
    <n v="-5"/>
    <s v="USD"/>
    <s v="O1"/>
    <s v="USMO6562774361"/>
    <s v="1443072429910719"/>
    <s v=""/>
    <s v="BATCH_ID"/>
    <d v="2025-06-27T00:00:00"/>
    <d v="2025-06-30T00:00:00"/>
    <n v="0"/>
    <s v=""/>
    <s v=""/>
    <s v="3102057821"/>
    <s v="200015109776"/>
    <s v="0010"/>
    <s v="0060"/>
    <s v="R1"/>
    <s v="10-60"/>
    <x v="0"/>
    <x v="0"/>
    <n v="10719"/>
    <x v="0"/>
  </r>
  <r>
    <s v="14430725076"/>
    <s v="25181INV01BG"/>
    <s v="FA"/>
    <s v="R4"/>
    <d v="2025-06-30T00:00:00"/>
    <s v=""/>
    <s v="3106"/>
    <x v="0"/>
    <s v="10719"/>
    <s v="0"/>
    <n v="-5"/>
    <s v=""/>
    <n v="-5"/>
    <s v="USD"/>
    <s v="O1"/>
    <s v="USMO6574096701"/>
    <s v="1443072507610719"/>
    <s v=""/>
    <s v="BATCH_ID"/>
    <d v="2025-06-30T00:00:00"/>
    <d v="2025-07-01T00:00:00"/>
    <n v="0"/>
    <s v=""/>
    <s v=""/>
    <s v="3101516960"/>
    <s v="200010904056"/>
    <s v="0010"/>
    <s v="0060"/>
    <s v="R1"/>
    <s v="10-60"/>
    <x v="0"/>
    <x v="0"/>
    <n v="10719"/>
    <x v="0"/>
  </r>
  <r>
    <s v="14430725118"/>
    <s v="25181INV01BG"/>
    <s v="FA"/>
    <s v="R4"/>
    <d v="2025-06-30T00:00:00"/>
    <s v=""/>
    <s v="3106"/>
    <x v="0"/>
    <s v="10469"/>
    <s v="0"/>
    <n v="-5"/>
    <s v=""/>
    <n v="-5"/>
    <s v="USD"/>
    <s v="O1"/>
    <s v="USMO6561319190"/>
    <s v="1443072511810469"/>
    <s v=""/>
    <s v="BATCH_ID"/>
    <d v="2025-06-30T00:00:00"/>
    <d v="2025-07-01T00:00:00"/>
    <n v="0"/>
    <s v=""/>
    <s v=""/>
    <s v="3101500460"/>
    <s v="200010916993"/>
    <s v="0010"/>
    <s v="0060"/>
    <s v="R1"/>
    <s v="10-60"/>
    <x v="0"/>
    <x v="0"/>
    <n v="10469"/>
    <x v="2"/>
  </r>
  <r>
    <s v="14430725118"/>
    <s v="25181INV01BG"/>
    <s v="FA"/>
    <s v="R4"/>
    <d v="2025-06-30T00:00:00"/>
    <s v=""/>
    <s v="3106"/>
    <x v="1"/>
    <s v="10514"/>
    <s v="0"/>
    <n v="-5"/>
    <s v=""/>
    <n v="-5"/>
    <s v="USD"/>
    <s v="O1"/>
    <s v="USMO6561319190"/>
    <s v="1443072511810514"/>
    <s v=""/>
    <s v="BATCH_ID"/>
    <d v="2025-06-30T00:00:00"/>
    <d v="2025-07-01T00:00:00"/>
    <n v="0"/>
    <s v=""/>
    <s v=""/>
    <s v="3101500362"/>
    <s v="200010916993"/>
    <s v="0010"/>
    <s v="0060"/>
    <s v="R1"/>
    <s v="10-60"/>
    <x v="0"/>
    <x v="1"/>
    <n v="10514"/>
    <x v="1"/>
  </r>
  <r>
    <s v="14430725119"/>
    <s v="25181INV01BG"/>
    <s v="FA"/>
    <s v="R4"/>
    <d v="2025-06-30T00:00:00"/>
    <s v=""/>
    <s v="3106"/>
    <x v="0"/>
    <s v="10469"/>
    <s v="0"/>
    <n v="-5"/>
    <s v=""/>
    <n v="-5"/>
    <s v="USD"/>
    <s v="O1"/>
    <s v="USMO6561371110"/>
    <s v="1443072511910469"/>
    <s v=""/>
    <s v="BATCH_ID"/>
    <d v="2025-06-30T00:00:00"/>
    <d v="2025-07-01T00:00:00"/>
    <n v="0"/>
    <s v=""/>
    <s v=""/>
    <s v="3101696440"/>
    <s v="200010900088"/>
    <s v="0010"/>
    <s v="0060"/>
    <s v="R1"/>
    <s v="10-60"/>
    <x v="0"/>
    <x v="0"/>
    <n v="10469"/>
    <x v="2"/>
  </r>
  <r>
    <s v="14430725119"/>
    <s v="25181INV01BG"/>
    <s v="FA"/>
    <s v="R4"/>
    <d v="2025-06-30T00:00:00"/>
    <s v=""/>
    <s v="3106"/>
    <x v="1"/>
    <s v="10514"/>
    <s v="0"/>
    <n v="-5"/>
    <s v=""/>
    <n v="-5"/>
    <s v="USD"/>
    <s v="O1"/>
    <s v="USMO6561371110"/>
    <s v="1443072511910514"/>
    <s v=""/>
    <s v="BATCH_ID"/>
    <d v="2025-06-30T00:00:00"/>
    <d v="2025-07-01T00:00:00"/>
    <n v="0"/>
    <s v=""/>
    <s v=""/>
    <s v="3101696359"/>
    <s v="200010900088"/>
    <s v="0010"/>
    <s v="0060"/>
    <s v="R1"/>
    <s v="10-60"/>
    <x v="0"/>
    <x v="1"/>
    <n v="10514"/>
    <x v="1"/>
  </r>
  <r>
    <s v="14430725218"/>
    <s v="25181INV01AM"/>
    <s v="FA"/>
    <s v="R4"/>
    <d v="2025-06-30T00:00:00"/>
    <s v=""/>
    <s v="3106"/>
    <x v="0"/>
    <s v="10469"/>
    <s v="0"/>
    <n v="-5"/>
    <s v=""/>
    <n v="-5"/>
    <s v="USD"/>
    <s v="O1"/>
    <s v="USMO6561371080"/>
    <s v="1443072521810469"/>
    <s v=""/>
    <s v="BATCH_ID"/>
    <d v="2025-06-30T00:00:00"/>
    <d v="2025-07-01T00:00:00"/>
    <n v="0"/>
    <s v=""/>
    <s v=""/>
    <s v="3101503783"/>
    <s v="200012243909"/>
    <s v="0010"/>
    <s v="0060"/>
    <s v="R1"/>
    <s v="10-60"/>
    <x v="0"/>
    <x v="0"/>
    <n v="10469"/>
    <x v="2"/>
  </r>
  <r>
    <s v="14430725218"/>
    <s v="25181INV01AM"/>
    <s v="FA"/>
    <s v="R4"/>
    <d v="2025-06-30T00:00:00"/>
    <s v=""/>
    <s v="3106"/>
    <x v="1"/>
    <s v="10514"/>
    <s v="0"/>
    <n v="-7.23"/>
    <s v=""/>
    <n v="-7.23"/>
    <s v="USD"/>
    <s v="O1"/>
    <s v="USMO6561371080"/>
    <s v="1443072521810514"/>
    <s v=""/>
    <s v="BATCH_ID"/>
    <d v="2025-06-30T00:00:00"/>
    <d v="2025-07-01T00:00:00"/>
    <n v="0"/>
    <s v=""/>
    <s v=""/>
    <s v="3101503685"/>
    <s v="200012243909"/>
    <s v="0010"/>
    <s v="0060"/>
    <s v="R1"/>
    <s v="10-60"/>
    <x v="0"/>
    <x v="1"/>
    <n v="10514"/>
    <x v="1"/>
  </r>
  <r>
    <s v="14430725324"/>
    <s v="25181INV01BG"/>
    <s v="FA"/>
    <s v="R4"/>
    <d v="2025-06-30T00:00:00"/>
    <s v=""/>
    <s v="3106"/>
    <x v="0"/>
    <s v="10719"/>
    <s v="0"/>
    <n v="-5"/>
    <s v=""/>
    <n v="-5"/>
    <s v="USD"/>
    <s v="O1"/>
    <s v="USMO6560521030"/>
    <s v="1443072532410719"/>
    <s v=""/>
    <s v="BATCH_ID"/>
    <d v="2025-06-30T00:00:00"/>
    <d v="2025-07-01T00:00:00"/>
    <n v="0"/>
    <s v=""/>
    <s v=""/>
    <s v="3101619659"/>
    <s v="200013211889"/>
    <s v="0010"/>
    <s v="0060"/>
    <s v="C1"/>
    <s v="10-60"/>
    <x v="0"/>
    <x v="0"/>
    <n v="10719"/>
    <x v="0"/>
  </r>
  <r>
    <s v="14430725333"/>
    <s v="25181INV01AM"/>
    <s v="FA"/>
    <s v="R4"/>
    <d v="2025-06-30T00:00:00"/>
    <s v=""/>
    <s v="3106"/>
    <x v="0"/>
    <s v="10719"/>
    <s v="0"/>
    <n v="-5"/>
    <s v=""/>
    <n v="-5"/>
    <s v="USD"/>
    <s v="O1"/>
    <s v="USMO6560521170"/>
    <s v="1443072533310719"/>
    <s v=""/>
    <s v="BATCH_ID"/>
    <d v="2025-06-30T00:00:00"/>
    <d v="2025-07-01T00:00:00"/>
    <n v="0"/>
    <s v=""/>
    <s v=""/>
    <s v="3101510058"/>
    <s v="200014100768"/>
    <s v="0010"/>
    <s v="0060"/>
    <s v="R1"/>
    <s v="10-60"/>
    <x v="0"/>
    <x v="0"/>
    <n v="10719"/>
    <x v="0"/>
  </r>
  <r>
    <s v="14430725462"/>
    <s v="25181INV01BG"/>
    <s v="FA"/>
    <s v="R4"/>
    <d v="2025-06-30T00:00:00"/>
    <s v=""/>
    <s v="3106"/>
    <x v="1"/>
    <s v="10514"/>
    <s v="0"/>
    <n v="-7.86"/>
    <s v=""/>
    <n v="-7.86"/>
    <s v="USD"/>
    <s v="O1"/>
    <s v="USMO6561321540"/>
    <s v="1443072546210514"/>
    <s v=""/>
    <s v="BATCH_ID"/>
    <d v="2025-06-30T00:00:00"/>
    <d v="2025-07-01T00:00:00"/>
    <n v="0"/>
    <s v=""/>
    <s v=""/>
    <s v="3102072955"/>
    <s v="200015189182"/>
    <s v="0010"/>
    <s v="0060"/>
    <s v="R1"/>
    <s v="10-60"/>
    <x v="0"/>
    <x v="1"/>
    <n v="10514"/>
    <x v="1"/>
  </r>
  <r>
    <s v="14430725462"/>
    <s v="25181INV01BG"/>
    <s v="FA"/>
    <s v="R4"/>
    <d v="2025-06-30T00:00:00"/>
    <s v=""/>
    <s v="3106"/>
    <x v="0"/>
    <s v="10469"/>
    <s v="0"/>
    <n v="-5.54"/>
    <s v=""/>
    <n v="-5.54"/>
    <s v="USD"/>
    <s v="O1"/>
    <s v="USMO6561321540"/>
    <s v="1443072546210469"/>
    <s v=""/>
    <s v="BATCH_ID"/>
    <d v="2025-06-30T00:00:00"/>
    <d v="2025-07-01T00:00:00"/>
    <n v="0"/>
    <s v=""/>
    <s v=""/>
    <s v="3102072954"/>
    <s v="200015189182"/>
    <s v="0010"/>
    <s v="0060"/>
    <s v="R1"/>
    <s v="10-60"/>
    <x v="0"/>
    <x v="0"/>
    <n v="10469"/>
    <x v="2"/>
  </r>
  <r>
    <s v="14430725467"/>
    <s v="25181INV01BG"/>
    <s v="FA"/>
    <s v="R4"/>
    <d v="2025-06-30T00:00:00"/>
    <s v=""/>
    <s v="3106"/>
    <x v="1"/>
    <s v="10514"/>
    <s v="0"/>
    <n v="-5"/>
    <s v=""/>
    <n v="-5"/>
    <s v="USD"/>
    <s v="O1"/>
    <s v="USMO6561371070"/>
    <s v="1443072546710514"/>
    <s v=""/>
    <s v="BATCH_ID"/>
    <d v="2025-06-30T00:00:00"/>
    <d v="2025-07-01T00:00:00"/>
    <n v="0"/>
    <s v=""/>
    <s v=""/>
    <s v="3102075337"/>
    <s v="200015195619"/>
    <s v="0010"/>
    <s v="0060"/>
    <s v="R1"/>
    <s v="10-60"/>
    <x v="0"/>
    <x v="1"/>
    <n v="10514"/>
    <x v="1"/>
  </r>
  <r>
    <s v="14430725467"/>
    <s v="25181INV01BG"/>
    <s v="FA"/>
    <s v="R4"/>
    <d v="2025-06-30T00:00:00"/>
    <s v=""/>
    <s v="3106"/>
    <x v="0"/>
    <s v="10469"/>
    <s v="0"/>
    <n v="-5"/>
    <s v=""/>
    <n v="-5"/>
    <s v="USD"/>
    <s v="O1"/>
    <s v="USMO6561371070"/>
    <s v="1443072546710469"/>
    <s v=""/>
    <s v="BATCH_ID"/>
    <d v="2025-06-30T00:00:00"/>
    <d v="2025-07-01T00:00:00"/>
    <n v="0"/>
    <s v=""/>
    <s v=""/>
    <s v="3102075335"/>
    <s v="200015195619"/>
    <s v="0010"/>
    <s v="0060"/>
    <s v="R1"/>
    <s v="10-60"/>
    <x v="0"/>
    <x v="0"/>
    <n v="10469"/>
    <x v="2"/>
  </r>
  <r>
    <s v="14430725496"/>
    <s v="25181INV01BG"/>
    <s v="FA"/>
    <s v="R4"/>
    <d v="2025-06-30T00:00:00"/>
    <s v=""/>
    <s v="3106"/>
    <x v="1"/>
    <s v="10514"/>
    <s v="0"/>
    <n v="-5"/>
    <s v=""/>
    <n v="-5"/>
    <s v="USD"/>
    <s v="O1"/>
    <s v="USMO6561328940"/>
    <s v="1443072549610514"/>
    <s v=""/>
    <s v="BATCH_ID"/>
    <d v="2025-06-30T00:00:00"/>
    <d v="2025-07-01T00:00:00"/>
    <n v="0"/>
    <s v=""/>
    <s v=""/>
    <s v="3102250020"/>
    <s v="200015189638"/>
    <s v="0010"/>
    <s v="0060"/>
    <s v="R1"/>
    <s v="10-60"/>
    <x v="0"/>
    <x v="1"/>
    <n v="10514"/>
    <x v="1"/>
  </r>
  <r>
    <s v="14430725652"/>
    <s v="25181INV01AM"/>
    <s v="FA"/>
    <s v="R4"/>
    <d v="2025-06-30T00:00:00"/>
    <s v=""/>
    <s v="3106"/>
    <x v="1"/>
    <s v="10514"/>
    <s v="0"/>
    <n v="-5"/>
    <s v=""/>
    <n v="-5"/>
    <s v="USD"/>
    <s v="O1"/>
    <s v="USMO6561329650"/>
    <s v="1443072565210514"/>
    <s v=""/>
    <s v="BATCH_ID"/>
    <d v="2025-06-30T00:00:00"/>
    <d v="2025-07-01T00:00:00"/>
    <n v="0"/>
    <s v=""/>
    <s v=""/>
    <s v="3102269867"/>
    <s v="200016164234"/>
    <s v="0010"/>
    <s v="0060"/>
    <s v="R1"/>
    <s v="10-60"/>
    <x v="0"/>
    <x v="1"/>
    <n v="10514"/>
    <x v="1"/>
  </r>
  <r>
    <s v="14430725652"/>
    <s v="25181INV01AM"/>
    <s v="FA"/>
    <s v="R4"/>
    <d v="2025-06-30T00:00:00"/>
    <s v=""/>
    <s v="3106"/>
    <x v="0"/>
    <s v="10469"/>
    <s v="0"/>
    <n v="-5"/>
    <s v=""/>
    <n v="-5"/>
    <s v="USD"/>
    <s v="O1"/>
    <s v="USMO6561329650"/>
    <s v="1443072565210469"/>
    <s v=""/>
    <s v="BATCH_ID"/>
    <d v="2025-06-30T00:00:00"/>
    <d v="2025-07-01T00:00:00"/>
    <n v="0"/>
    <s v=""/>
    <s v=""/>
    <s v="3102269866"/>
    <s v="200016164234"/>
    <s v="0010"/>
    <s v="0060"/>
    <s v="R1"/>
    <s v="10-60"/>
    <x v="0"/>
    <x v="0"/>
    <n v="10469"/>
    <x v="2"/>
  </r>
  <r>
    <s v="14525619681"/>
    <s v="25155INV01AP"/>
    <s v="FA"/>
    <s v="R4"/>
    <d v="2025-06-04T00:00:00"/>
    <s v=""/>
    <s v="3106"/>
    <x v="0"/>
    <s v="10469"/>
    <s v="0"/>
    <n v="-5"/>
    <s v=""/>
    <n v="-5"/>
    <s v="USD"/>
    <s v="O1"/>
    <s v="USMO6561328250"/>
    <s v="1452561968110469"/>
    <s v=""/>
    <s v="BATCH_ID"/>
    <d v="2025-06-04T00:00:00"/>
    <d v="2025-06-05T00:00:00"/>
    <n v="0"/>
    <s v=""/>
    <s v=""/>
    <s v="3101547323"/>
    <s v="200011010002"/>
    <s v="0010"/>
    <s v="0060"/>
    <s v="R1"/>
    <s v="10-60"/>
    <x v="0"/>
    <x v="0"/>
    <n v="10469"/>
    <x v="2"/>
  </r>
  <r>
    <s v="14525619681"/>
    <s v="25155INV01AP"/>
    <s v="FA"/>
    <s v="R4"/>
    <d v="2025-06-04T00:00:00"/>
    <s v=""/>
    <s v="3106"/>
    <x v="1"/>
    <s v="10514"/>
    <s v="0"/>
    <n v="-5"/>
    <s v=""/>
    <n v="-5"/>
    <s v="USD"/>
    <s v="O1"/>
    <s v="USMO6561328250"/>
    <s v="1452561968110514"/>
    <s v=""/>
    <s v="BATCH_ID"/>
    <d v="2025-06-04T00:00:00"/>
    <d v="2025-06-05T00:00:00"/>
    <n v="0"/>
    <s v=""/>
    <s v=""/>
    <s v="3101547422"/>
    <s v="200011010002"/>
    <s v="0010"/>
    <s v="0060"/>
    <s v="R1"/>
    <s v="10-60"/>
    <x v="0"/>
    <x v="1"/>
    <n v="10514"/>
    <x v="1"/>
  </r>
  <r>
    <s v="14525619768"/>
    <s v="25155INV01AP"/>
    <s v="FA"/>
    <s v="R4"/>
    <d v="2025-06-04T00:00:00"/>
    <s v=""/>
    <s v="3106"/>
    <x v="0"/>
    <s v="10719"/>
    <s v="0"/>
    <n v="-5"/>
    <s v=""/>
    <n v="-5"/>
    <s v="USD"/>
    <s v="O1"/>
    <s v="USMO6570590030"/>
    <s v="1452561976810719"/>
    <s v=""/>
    <s v="BATCH_ID"/>
    <d v="2025-06-04T00:00:00"/>
    <d v="2025-06-05T00:00:00"/>
    <n v="0"/>
    <s v=""/>
    <s v=""/>
    <s v="3102264284"/>
    <s v="200016133916"/>
    <s v="0010"/>
    <s v="0060"/>
    <s v="R1"/>
    <s v="10-60"/>
    <x v="0"/>
    <x v="0"/>
    <n v="10719"/>
    <x v="0"/>
  </r>
  <r>
    <s v="14525619769"/>
    <s v="25155INV01AP"/>
    <s v="FA"/>
    <s v="R4"/>
    <d v="2025-06-04T00:00:00"/>
    <s v=""/>
    <s v="3106"/>
    <x v="0"/>
    <s v="10719"/>
    <s v="0"/>
    <n v="-5"/>
    <s v=""/>
    <n v="-5"/>
    <s v="USD"/>
    <s v="O1"/>
    <s v="USMO6570590030"/>
    <s v="1452561976910719"/>
    <s v=""/>
    <s v="BATCH_ID"/>
    <d v="2025-06-04T00:00:00"/>
    <d v="2025-06-05T00:00:00"/>
    <n v="0"/>
    <s v=""/>
    <s v=""/>
    <s v="3102264284"/>
    <s v="200016133916"/>
    <s v="0010"/>
    <s v="0060"/>
    <s v="R1"/>
    <s v="10-60"/>
    <x v="0"/>
    <x v="0"/>
    <n v="10719"/>
    <x v="0"/>
  </r>
  <r>
    <s v="14525619770"/>
    <s v="25155INV01AP"/>
    <s v="FA"/>
    <s v="R4"/>
    <d v="2025-06-04T00:00:00"/>
    <s v=""/>
    <s v="3106"/>
    <x v="0"/>
    <s v="10719"/>
    <s v="0"/>
    <n v="-5"/>
    <s v=""/>
    <n v="-5"/>
    <s v="USD"/>
    <s v="O1"/>
    <s v="USMO6560510050"/>
    <s v="1452561977010719"/>
    <s v=""/>
    <s v="BATCH_ID"/>
    <d v="2025-06-04T00:00:00"/>
    <d v="2025-06-05T00:00:00"/>
    <n v="0"/>
    <s v=""/>
    <s v=""/>
    <s v="3102261139"/>
    <s v="200016120822"/>
    <s v="0010"/>
    <s v="0060"/>
    <s v="R1"/>
    <s v="10-60"/>
    <x v="0"/>
    <x v="0"/>
    <n v="10719"/>
    <x v="0"/>
  </r>
  <r>
    <s v="14525623546"/>
    <s v="25157INV01AM"/>
    <s v="FA"/>
    <s v="R4"/>
    <d v="2025-06-06T00:00:00"/>
    <s v=""/>
    <s v="3106"/>
    <x v="0"/>
    <s v="10719"/>
    <s v="0"/>
    <n v="-5"/>
    <s v=""/>
    <n v="-5"/>
    <s v="USD"/>
    <s v="O1"/>
    <s v="USMO6568083781"/>
    <s v="1452562354610719"/>
    <s v=""/>
    <s v="BATCH_ID"/>
    <d v="2025-06-06T00:00:00"/>
    <d v="2025-06-09T00:00:00"/>
    <n v="0"/>
    <s v=""/>
    <s v=""/>
    <s v="3101550818"/>
    <s v="200011832686"/>
    <s v="0010"/>
    <s v="0060"/>
    <s v="R1"/>
    <s v="10-60"/>
    <x v="0"/>
    <x v="0"/>
    <n v="10719"/>
    <x v="0"/>
  </r>
  <r>
    <s v="14525625558"/>
    <s v="25161INV01A6"/>
    <s v="FA"/>
    <s v="R4"/>
    <d v="2025-06-10T00:00:00"/>
    <s v=""/>
    <s v="3106"/>
    <x v="1"/>
    <s v="10514"/>
    <s v="0"/>
    <n v="-5"/>
    <s v=""/>
    <n v="-5"/>
    <s v="USD"/>
    <s v="O1"/>
    <s v="USMO6561319410"/>
    <s v="1452562555810514"/>
    <s v=""/>
    <s v="BATCH_ID"/>
    <d v="2025-06-10T00:00:00"/>
    <d v="2025-06-11T00:00:00"/>
    <n v="0"/>
    <s v=""/>
    <s v=""/>
    <s v="3102219754"/>
    <s v="200015900638"/>
    <s v="0010"/>
    <s v="0060"/>
    <s v="R1"/>
    <s v="10-60"/>
    <x v="0"/>
    <x v="1"/>
    <n v="10514"/>
    <x v="1"/>
  </r>
  <r>
    <s v="14525625558"/>
    <s v="25161INV01A6"/>
    <s v="FA"/>
    <s v="R4"/>
    <d v="2025-06-10T00:00:00"/>
    <s v=""/>
    <s v="3106"/>
    <x v="0"/>
    <s v="10469"/>
    <s v="0"/>
    <n v="-5"/>
    <s v=""/>
    <n v="-5"/>
    <s v="USD"/>
    <s v="O1"/>
    <s v="USMO6561319410"/>
    <s v="1452562555810469"/>
    <s v=""/>
    <s v="BATCH_ID"/>
    <d v="2025-06-10T00:00:00"/>
    <d v="2025-06-11T00:00:00"/>
    <n v="0"/>
    <s v=""/>
    <s v=""/>
    <s v="3102219752"/>
    <s v="200015900638"/>
    <s v="0010"/>
    <s v="0060"/>
    <s v="R1"/>
    <s v="10-60"/>
    <x v="0"/>
    <x v="0"/>
    <n v="10469"/>
    <x v="2"/>
  </r>
  <r>
    <s v="14525626402"/>
    <s v="25163INV01AM"/>
    <s v="FA"/>
    <s v="R4"/>
    <d v="2025-06-12T00:00:00"/>
    <s v=""/>
    <s v="3106"/>
    <x v="1"/>
    <s v="10514"/>
    <s v="0"/>
    <n v="-5.45"/>
    <s v=""/>
    <n v="-5.45"/>
    <s v="USD"/>
    <s v="O1"/>
    <s v="USMO6561310600"/>
    <s v="1452562640210514"/>
    <s v=""/>
    <s v="BATCH_ID"/>
    <d v="2025-06-12T00:00:00"/>
    <d v="2025-06-13T00:00:00"/>
    <n v="0"/>
    <s v=""/>
    <s v=""/>
    <s v="3101506582"/>
    <s v="200011580897"/>
    <s v="0010"/>
    <s v="0060"/>
    <s v="R1"/>
    <s v="10-60"/>
    <x v="0"/>
    <x v="1"/>
    <n v="10514"/>
    <x v="1"/>
  </r>
  <r>
    <s v="14525626402"/>
    <s v="25163INV01AM"/>
    <s v="FA"/>
    <s v="R4"/>
    <d v="2025-06-12T00:00:00"/>
    <s v=""/>
    <s v="3106"/>
    <x v="0"/>
    <s v="10469"/>
    <s v="0"/>
    <n v="-5"/>
    <s v=""/>
    <n v="-5"/>
    <s v="USD"/>
    <s v="O1"/>
    <s v="USMO6561310600"/>
    <s v="1452562640210469"/>
    <s v=""/>
    <s v="BATCH_ID"/>
    <d v="2025-06-12T00:00:00"/>
    <d v="2025-06-13T00:00:00"/>
    <n v="0"/>
    <s v=""/>
    <s v=""/>
    <s v="3101506392"/>
    <s v="200011580897"/>
    <s v="0010"/>
    <s v="0060"/>
    <s v="R1"/>
    <s v="10-60"/>
    <x v="0"/>
    <x v="0"/>
    <n v="10469"/>
    <x v="2"/>
  </r>
  <r>
    <s v="14525626458"/>
    <s v="25163INV01AM"/>
    <s v="FA"/>
    <s v="R4"/>
    <d v="2025-06-12T00:00:00"/>
    <s v=""/>
    <s v="3106"/>
    <x v="0"/>
    <s v="10719"/>
    <s v="0"/>
    <n v="-8.5299999999999994"/>
    <s v=""/>
    <n v="-8.5299999999999994"/>
    <s v="USD"/>
    <s v="O1"/>
    <s v="USMO6560510540"/>
    <s v="1452562645810719"/>
    <s v=""/>
    <s v="BATCH_ID"/>
    <d v="2025-06-12T00:00:00"/>
    <d v="2025-06-13T00:00:00"/>
    <n v="0"/>
    <s v=""/>
    <s v=""/>
    <s v="3101603448"/>
    <s v="200013619321"/>
    <s v="0010"/>
    <s v="0060"/>
    <s v="R1"/>
    <s v="10-60"/>
    <x v="0"/>
    <x v="0"/>
    <n v="10719"/>
    <x v="0"/>
  </r>
  <r>
    <s v="14525626607"/>
    <s v="25163INV01AM"/>
    <s v="FA"/>
    <s v="R4"/>
    <d v="2025-06-12T00:00:00"/>
    <s v=""/>
    <s v="3106"/>
    <x v="1"/>
    <s v="10514"/>
    <s v="0"/>
    <n v="-5"/>
    <s v=""/>
    <n v="-5"/>
    <s v="USD"/>
    <s v="O1"/>
    <s v="USMO6561314240"/>
    <s v="1452562660710514"/>
    <s v=""/>
    <s v="BATCH_ID"/>
    <d v="2025-06-12T00:00:00"/>
    <d v="2025-06-13T00:00:00"/>
    <n v="0"/>
    <s v=""/>
    <s v=""/>
    <s v="3102228219"/>
    <s v="200015946755"/>
    <s v="0010"/>
    <s v="0060"/>
    <s v="R1"/>
    <s v="10-60"/>
    <x v="0"/>
    <x v="1"/>
    <n v="10514"/>
    <x v="1"/>
  </r>
  <r>
    <s v="14525626607"/>
    <s v="25163INV01AM"/>
    <s v="FA"/>
    <s v="R4"/>
    <d v="2025-06-12T00:00:00"/>
    <s v=""/>
    <s v="3106"/>
    <x v="0"/>
    <s v="10469"/>
    <s v="0"/>
    <n v="-5"/>
    <s v=""/>
    <n v="-5"/>
    <s v="USD"/>
    <s v="O1"/>
    <s v="USMO6561314240"/>
    <s v="1452562660710469"/>
    <s v=""/>
    <s v="BATCH_ID"/>
    <d v="2025-06-12T00:00:00"/>
    <d v="2025-06-13T00:00:00"/>
    <n v="0"/>
    <s v=""/>
    <s v=""/>
    <s v="3102228218"/>
    <s v="200015946755"/>
    <s v="0010"/>
    <s v="0060"/>
    <s v="R1"/>
    <s v="10-60"/>
    <x v="0"/>
    <x v="0"/>
    <n v="10469"/>
    <x v="2"/>
  </r>
  <r>
    <s v="14525627757"/>
    <s v="25164INV01BN"/>
    <s v="FA"/>
    <s v="R4"/>
    <d v="2025-06-13T00:00:00"/>
    <s v=""/>
    <s v="3106"/>
    <x v="1"/>
    <s v="10636"/>
    <s v="0"/>
    <n v="-5"/>
    <s v=""/>
    <n v="-5"/>
    <s v="USD"/>
    <s v="O1"/>
    <s v="USMO6561381041"/>
    <s v="1452562775710636"/>
    <s v=""/>
    <s v="BATCH_ID"/>
    <d v="2025-06-13T00:00:00"/>
    <d v="2025-06-16T00:00:00"/>
    <n v="0"/>
    <s v=""/>
    <s v=""/>
    <s v="3101580694"/>
    <s v="200011503295"/>
    <s v="0010"/>
    <s v="0060"/>
    <s v="R1"/>
    <s v="10-60"/>
    <x v="0"/>
    <x v="1"/>
    <n v="10636"/>
    <x v="5"/>
  </r>
  <r>
    <s v="14525627885"/>
    <s v="25164INV01BN"/>
    <s v="FA"/>
    <s v="R4"/>
    <d v="2025-06-13T00:00:00"/>
    <s v=""/>
    <s v="3106"/>
    <x v="0"/>
    <s v="10469"/>
    <s v="0"/>
    <n v="-5"/>
    <s v=""/>
    <n v="-5"/>
    <s v="USD"/>
    <s v="O1"/>
    <s v="USMO6561312170"/>
    <s v="1452562788510469"/>
    <s v=""/>
    <s v="BATCH_ID"/>
    <d v="2025-06-13T00:00:00"/>
    <d v="2025-06-16T00:00:00"/>
    <n v="0"/>
    <s v=""/>
    <s v=""/>
    <s v="3101636625"/>
    <s v="200012961534"/>
    <s v="0010"/>
    <s v="0060"/>
    <s v="R1"/>
    <s v="10-60"/>
    <x v="0"/>
    <x v="0"/>
    <n v="10469"/>
    <x v="2"/>
  </r>
  <r>
    <s v="14525627885"/>
    <s v="25164INV01BN"/>
    <s v="FA"/>
    <s v="R4"/>
    <d v="2025-06-13T00:00:00"/>
    <s v=""/>
    <s v="3106"/>
    <x v="1"/>
    <s v="10514"/>
    <s v="0"/>
    <n v="-5"/>
    <s v=""/>
    <n v="-5"/>
    <s v="USD"/>
    <s v="O1"/>
    <s v="USMO6561312170"/>
    <s v="1452562788510514"/>
    <s v=""/>
    <s v="BATCH_ID"/>
    <d v="2025-06-13T00:00:00"/>
    <d v="2025-06-16T00:00:00"/>
    <n v="0"/>
    <s v=""/>
    <s v=""/>
    <s v="3101636720"/>
    <s v="200012961534"/>
    <s v="0010"/>
    <s v="0060"/>
    <s v="R1"/>
    <s v="10-60"/>
    <x v="0"/>
    <x v="1"/>
    <n v="10514"/>
    <x v="1"/>
  </r>
  <r>
    <s v="14525628067"/>
    <s v="25164INV01BN"/>
    <s v="FA"/>
    <s v="R4"/>
    <d v="2025-06-13T00:00:00"/>
    <s v=""/>
    <s v="3106"/>
    <x v="0"/>
    <s v="10469"/>
    <s v="0"/>
    <n v="-5"/>
    <s v=""/>
    <n v="-5"/>
    <s v="USD"/>
    <s v="O1"/>
    <s v="USMO6561311720"/>
    <s v="1452562806710469"/>
    <s v=""/>
    <s v="BATCH_ID"/>
    <d v="2025-06-13T00:00:00"/>
    <d v="2025-06-16T00:00:00"/>
    <n v="0"/>
    <s v=""/>
    <s v=""/>
    <s v="3101662203"/>
    <s v="200013940289"/>
    <s v="0010"/>
    <s v="0060"/>
    <s v="R1"/>
    <s v="10-60"/>
    <x v="0"/>
    <x v="0"/>
    <n v="10469"/>
    <x v="2"/>
  </r>
  <r>
    <s v="14525628067"/>
    <s v="25164INV01BN"/>
    <s v="FA"/>
    <s v="R4"/>
    <d v="2025-06-13T00:00:00"/>
    <s v=""/>
    <s v="3106"/>
    <x v="1"/>
    <s v="10514"/>
    <s v="0"/>
    <n v="-5"/>
    <s v=""/>
    <n v="-5"/>
    <s v="USD"/>
    <s v="O1"/>
    <s v="USMO6561311720"/>
    <s v="1452562806710514"/>
    <s v=""/>
    <s v="BATCH_ID"/>
    <d v="2025-06-13T00:00:00"/>
    <d v="2025-06-16T00:00:00"/>
    <n v="0"/>
    <s v=""/>
    <s v=""/>
    <s v="3101662300"/>
    <s v="200013940289"/>
    <s v="0010"/>
    <s v="0060"/>
    <s v="R1"/>
    <s v="10-60"/>
    <x v="0"/>
    <x v="1"/>
    <n v="10514"/>
    <x v="1"/>
  </r>
  <r>
    <s v="14525628305"/>
    <s v="25164INV01A7"/>
    <s v="FA"/>
    <s v="R4"/>
    <d v="2025-06-13T00:00:00"/>
    <s v=""/>
    <s v="3106"/>
    <x v="1"/>
    <s v="10514"/>
    <s v="0"/>
    <n v="-5"/>
    <s v=""/>
    <n v="-5"/>
    <s v="USD"/>
    <s v="O1"/>
    <s v="USMO6561324020"/>
    <s v="1452562830510514"/>
    <s v=""/>
    <s v="BATCH_ID"/>
    <d v="2025-06-13T00:00:00"/>
    <d v="2025-06-16T00:00:00"/>
    <n v="0"/>
    <s v=""/>
    <s v=""/>
    <s v="3102086693"/>
    <s v="200015262005"/>
    <s v="0010"/>
    <s v="0060"/>
    <s v="R1"/>
    <s v="10-60"/>
    <x v="0"/>
    <x v="1"/>
    <n v="10514"/>
    <x v="1"/>
  </r>
  <r>
    <s v="14525628390"/>
    <s v="25164INV01BN"/>
    <s v="FA"/>
    <s v="R4"/>
    <d v="2025-06-13T00:00:00"/>
    <s v=""/>
    <s v="3106"/>
    <x v="0"/>
    <s v="10469"/>
    <s v="0"/>
    <n v="-5"/>
    <s v=""/>
    <n v="-5"/>
    <s v="USD"/>
    <s v="O1"/>
    <s v="USMO6561317760"/>
    <s v="1452562839010469"/>
    <s v=""/>
    <s v="BATCH_ID"/>
    <d v="2025-06-13T00:00:00"/>
    <d v="2025-06-16T00:00:00"/>
    <n v="0"/>
    <s v=""/>
    <s v=""/>
    <s v="3102039920"/>
    <s v="200015032473"/>
    <s v="0010"/>
    <s v="0060"/>
    <s v="R1"/>
    <s v="10-60"/>
    <x v="0"/>
    <x v="0"/>
    <n v="10469"/>
    <x v="2"/>
  </r>
  <r>
    <s v="14525628390"/>
    <s v="25164INV01BN"/>
    <s v="FA"/>
    <s v="R4"/>
    <d v="2025-06-13T00:00:00"/>
    <s v=""/>
    <s v="3106"/>
    <x v="1"/>
    <s v="10514"/>
    <s v="0"/>
    <n v="-5"/>
    <s v=""/>
    <n v="-5"/>
    <s v="USD"/>
    <s v="O1"/>
    <s v="USMO6561317760"/>
    <s v="1452562839010514"/>
    <s v=""/>
    <s v="BATCH_ID"/>
    <d v="2025-06-13T00:00:00"/>
    <d v="2025-06-16T00:00:00"/>
    <n v="0"/>
    <s v=""/>
    <s v=""/>
    <s v="3102176812"/>
    <s v="200015032473"/>
    <s v="0010"/>
    <s v="0060"/>
    <s v="R1"/>
    <s v="10-60"/>
    <x v="0"/>
    <x v="1"/>
    <n v="10514"/>
    <x v="1"/>
  </r>
  <r>
    <s v="14525628784"/>
    <s v="25167CHCH1AG"/>
    <s v="FA"/>
    <s v="R4"/>
    <d v="2025-06-16T00:00:00"/>
    <s v=""/>
    <s v="3106"/>
    <x v="0"/>
    <s v="10719"/>
    <s v="0"/>
    <n v="-5"/>
    <s v=""/>
    <n v="-5"/>
    <s v="USD"/>
    <s v="O1"/>
    <s v="USMO6560517230"/>
    <s v="1452562878410719"/>
    <s v=""/>
    <s v="FF_MD_08"/>
    <d v="2025-06-16T00:00:00"/>
    <d v="2025-06-18T00:00:00"/>
    <n v="0"/>
    <s v=""/>
    <s v=""/>
    <s v="3101571376"/>
    <s v="200014431486"/>
    <s v="0010"/>
    <s v="0060"/>
    <s v="R1"/>
    <s v="10-60"/>
    <x v="0"/>
    <x v="0"/>
    <n v="10719"/>
    <x v="0"/>
  </r>
  <r>
    <s v="14525630254"/>
    <s v="25167INV01BI"/>
    <s v="FA"/>
    <s v="R4"/>
    <d v="2025-06-16T00:00:00"/>
    <s v=""/>
    <s v="3106"/>
    <x v="0"/>
    <s v="10469"/>
    <s v="0"/>
    <n v="-5"/>
    <s v=""/>
    <n v="-5"/>
    <s v="USD"/>
    <s v="O1"/>
    <s v="USMO6561329090"/>
    <s v="1452563025410469"/>
    <s v=""/>
    <s v="BATCH_ID"/>
    <d v="2025-06-16T00:00:00"/>
    <d v="2025-06-17T00:00:00"/>
    <n v="0"/>
    <s v=""/>
    <s v=""/>
    <s v="3101567707"/>
    <s v="200011038052"/>
    <s v="0010"/>
    <s v="0060"/>
    <s v="R1"/>
    <s v="10-60"/>
    <x v="0"/>
    <x v="0"/>
    <n v="10469"/>
    <x v="2"/>
  </r>
  <r>
    <s v="14525630254"/>
    <s v="25167INV01BI"/>
    <s v="FA"/>
    <s v="R4"/>
    <d v="2025-06-16T00:00:00"/>
    <s v=""/>
    <s v="3106"/>
    <x v="1"/>
    <s v="10514"/>
    <s v="0"/>
    <n v="-5"/>
    <s v=""/>
    <n v="-5"/>
    <s v="USD"/>
    <s v="O1"/>
    <s v="USMO6561329090"/>
    <s v="1452563025410514"/>
    <s v=""/>
    <s v="BATCH_ID"/>
    <d v="2025-06-16T00:00:00"/>
    <d v="2025-06-17T00:00:00"/>
    <n v="0"/>
    <s v=""/>
    <s v=""/>
    <s v="3101567802"/>
    <s v="200011038052"/>
    <s v="0010"/>
    <s v="0060"/>
    <s v="R1"/>
    <s v="10-60"/>
    <x v="0"/>
    <x v="1"/>
    <n v="10514"/>
    <x v="1"/>
  </r>
  <r>
    <s v="14525630278"/>
    <s v="25167INV01BI"/>
    <s v="FA"/>
    <s v="R4"/>
    <d v="2025-06-16T00:00:00"/>
    <s v=""/>
    <s v="3106"/>
    <x v="1"/>
    <s v="10514"/>
    <s v="0"/>
    <n v="-5"/>
    <s v=""/>
    <n v="-5"/>
    <s v="USD"/>
    <s v="O1"/>
    <s v="USMO6561317320"/>
    <s v="1452563027810514"/>
    <s v=""/>
    <s v="BATCH_ID"/>
    <d v="2025-06-16T00:00:00"/>
    <d v="2025-06-17T00:00:00"/>
    <n v="0"/>
    <s v=""/>
    <s v=""/>
    <s v="3101588684"/>
    <s v="200011049984"/>
    <s v="0010"/>
    <s v="0060"/>
    <s v="R1"/>
    <s v="10-60"/>
    <x v="0"/>
    <x v="1"/>
    <n v="10514"/>
    <x v="1"/>
  </r>
  <r>
    <s v="14525630278"/>
    <s v="25167INV01BI"/>
    <s v="FA"/>
    <s v="R4"/>
    <d v="2025-06-16T00:00:00"/>
    <s v=""/>
    <s v="3106"/>
    <x v="0"/>
    <s v="10469"/>
    <s v="0"/>
    <n v="-5"/>
    <s v=""/>
    <n v="-5"/>
    <s v="USD"/>
    <s v="O1"/>
    <s v="USMO6561317320"/>
    <s v="1452563027810469"/>
    <s v=""/>
    <s v="BATCH_ID"/>
    <d v="2025-06-16T00:00:00"/>
    <d v="2025-06-17T00:00:00"/>
    <n v="0"/>
    <s v=""/>
    <s v=""/>
    <s v="3101588779"/>
    <s v="200011049984"/>
    <s v="0010"/>
    <s v="0060"/>
    <s v="R1"/>
    <s v="10-60"/>
    <x v="0"/>
    <x v="0"/>
    <n v="10469"/>
    <x v="2"/>
  </r>
  <r>
    <s v="14525631075"/>
    <s v="25167INV01BI"/>
    <s v="FA"/>
    <s v="R4"/>
    <d v="2025-06-16T00:00:00"/>
    <s v=""/>
    <s v="3106"/>
    <x v="1"/>
    <s v="10514"/>
    <s v="0"/>
    <n v="-5"/>
    <s v=""/>
    <n v="-5"/>
    <s v="USD"/>
    <s v="O1"/>
    <s v="USMO6561321320"/>
    <s v="1452563107510514"/>
    <s v=""/>
    <s v="BATCH_ID"/>
    <d v="2025-06-16T00:00:00"/>
    <d v="2025-06-17T00:00:00"/>
    <n v="0"/>
    <s v=""/>
    <s v=""/>
    <s v="3102027825"/>
    <s v="200014979278"/>
    <s v="0010"/>
    <s v="0060"/>
    <s v="R1"/>
    <s v="10-60"/>
    <x v="0"/>
    <x v="1"/>
    <n v="10514"/>
    <x v="1"/>
  </r>
  <r>
    <s v="14525631075"/>
    <s v="25167INV01BI"/>
    <s v="FA"/>
    <s v="R4"/>
    <d v="2025-06-16T00:00:00"/>
    <s v=""/>
    <s v="3106"/>
    <x v="0"/>
    <s v="10469"/>
    <s v="0"/>
    <n v="-5"/>
    <s v=""/>
    <n v="-5"/>
    <s v="USD"/>
    <s v="O1"/>
    <s v="USMO6561321320"/>
    <s v="1452563107510469"/>
    <s v=""/>
    <s v="BATCH_ID"/>
    <d v="2025-06-16T00:00:00"/>
    <d v="2025-06-17T00:00:00"/>
    <n v="0"/>
    <s v=""/>
    <s v=""/>
    <s v="3102027824"/>
    <s v="200014979278"/>
    <s v="0010"/>
    <s v="0060"/>
    <s v="R1"/>
    <s v="10-60"/>
    <x v="0"/>
    <x v="0"/>
    <n v="10469"/>
    <x v="2"/>
  </r>
  <r>
    <s v="14525631205"/>
    <s v="25167INV01BH"/>
    <s v="FA"/>
    <s v="R4"/>
    <d v="2025-06-16T00:00:00"/>
    <s v=""/>
    <s v="3106"/>
    <x v="0"/>
    <s v="10719"/>
    <s v="0"/>
    <n v="-5"/>
    <s v=""/>
    <n v="-5"/>
    <s v="USD"/>
    <s v="O1"/>
    <s v="USMO6560517470"/>
    <s v="1452563120510719"/>
    <s v=""/>
    <s v="BATCH_ID"/>
    <d v="2025-06-16T00:00:00"/>
    <d v="2025-06-17T00:00:00"/>
    <n v="0"/>
    <s v=""/>
    <s v=""/>
    <s v="3102159835"/>
    <s v="200015622547"/>
    <s v="0010"/>
    <s v="0060"/>
    <s v="R1"/>
    <s v="10-60"/>
    <x v="0"/>
    <x v="0"/>
    <n v="10719"/>
    <x v="0"/>
  </r>
  <r>
    <s v="14525631463"/>
    <s v="25167INV01BH"/>
    <s v="FA"/>
    <s v="R4"/>
    <d v="2025-06-16T00:00:00"/>
    <s v=""/>
    <s v="3106"/>
    <x v="0"/>
    <s v="10469"/>
    <s v="0"/>
    <n v="-5"/>
    <s v=""/>
    <n v="-5"/>
    <s v="USD"/>
    <s v="O1"/>
    <s v="USMO6561317430"/>
    <s v="1452563146310469"/>
    <s v=""/>
    <s v="BATCH_ID"/>
    <d v="2025-06-16T00:00:00"/>
    <d v="2025-06-17T00:00:00"/>
    <n v="0"/>
    <s v=""/>
    <s v=""/>
    <s v="3102310413"/>
    <s v="200016367456"/>
    <s v="0010"/>
    <s v="0060"/>
    <s v="R1"/>
    <s v="10-60"/>
    <x v="0"/>
    <x v="0"/>
    <n v="10469"/>
    <x v="2"/>
  </r>
  <r>
    <s v="14525631463"/>
    <s v="25167INV01BH"/>
    <s v="FA"/>
    <s v="R4"/>
    <d v="2025-06-16T00:00:00"/>
    <s v=""/>
    <s v="3106"/>
    <x v="1"/>
    <s v="10514"/>
    <s v="0"/>
    <n v="-5"/>
    <s v=""/>
    <n v="-5"/>
    <s v="USD"/>
    <s v="O1"/>
    <s v="USMO6561317430"/>
    <s v="1452563146310514"/>
    <s v=""/>
    <s v="BATCH_ID"/>
    <d v="2025-06-16T00:00:00"/>
    <d v="2025-06-17T00:00:00"/>
    <n v="0"/>
    <s v=""/>
    <s v=""/>
    <s v="3102310414"/>
    <s v="200016367456"/>
    <s v="0010"/>
    <s v="0060"/>
    <s v="R1"/>
    <s v="10-60"/>
    <x v="0"/>
    <x v="1"/>
    <n v="10514"/>
    <x v="1"/>
  </r>
  <r>
    <s v="14525632457"/>
    <s v="25168INV01BI"/>
    <s v="FA"/>
    <s v="R4"/>
    <d v="2025-06-17T00:00:00"/>
    <s v=""/>
    <s v="3106"/>
    <x v="0"/>
    <s v="10469"/>
    <s v="0"/>
    <n v="-5"/>
    <s v=""/>
    <n v="-5"/>
    <s v="USD"/>
    <s v="O1"/>
    <s v="USMO6561332220"/>
    <s v="1452563245710469"/>
    <s v=""/>
    <s v="BATCH_ID"/>
    <d v="2025-06-17T00:00:00"/>
    <d v="2025-06-18T00:00:00"/>
    <n v="0"/>
    <s v=""/>
    <s v=""/>
    <s v="3101566705"/>
    <s v="200010987333"/>
    <s v="0010"/>
    <s v="0060"/>
    <s v="R1"/>
    <s v="10-60"/>
    <x v="0"/>
    <x v="0"/>
    <n v="10469"/>
    <x v="2"/>
  </r>
  <r>
    <s v="14525632457"/>
    <s v="25168INV01BI"/>
    <s v="FA"/>
    <s v="R4"/>
    <d v="2025-06-17T00:00:00"/>
    <s v=""/>
    <s v="3106"/>
    <x v="1"/>
    <s v="10514"/>
    <s v="0"/>
    <n v="-5"/>
    <s v=""/>
    <n v="-5"/>
    <s v="USD"/>
    <s v="O1"/>
    <s v="USMO6561332220"/>
    <s v="1452563245710514"/>
    <s v=""/>
    <s v="BATCH_ID"/>
    <d v="2025-06-17T00:00:00"/>
    <d v="2025-06-18T00:00:00"/>
    <n v="0"/>
    <s v=""/>
    <s v=""/>
    <s v="3101566608"/>
    <s v="200010987333"/>
    <s v="0010"/>
    <s v="0060"/>
    <s v="R1"/>
    <s v="10-60"/>
    <x v="0"/>
    <x v="1"/>
    <n v="10514"/>
    <x v="1"/>
  </r>
  <r>
    <s v="14525632489"/>
    <s v="25168INV01BI"/>
    <s v="FA"/>
    <s v="R4"/>
    <d v="2025-06-17T00:00:00"/>
    <s v=""/>
    <s v="3106"/>
    <x v="0"/>
    <s v="10719"/>
    <s v="0"/>
    <n v="-5"/>
    <s v=""/>
    <n v="-5"/>
    <s v="USD"/>
    <s v="O1"/>
    <s v="USMO6485492000"/>
    <s v="1452563248910719"/>
    <s v=""/>
    <s v="BATCH_ID"/>
    <d v="2025-06-17T00:00:00"/>
    <d v="2025-06-18T00:00:00"/>
    <n v="0"/>
    <s v=""/>
    <s v=""/>
    <s v="3101512584"/>
    <s v="200012405649"/>
    <s v="0010"/>
    <s v="0060"/>
    <s v="R1"/>
    <s v="10-60"/>
    <x v="0"/>
    <x v="0"/>
    <n v="10719"/>
    <x v="0"/>
  </r>
  <r>
    <s v="14525632546"/>
    <s v="25168INV01BI"/>
    <s v="FA"/>
    <s v="R4"/>
    <d v="2025-06-17T00:00:00"/>
    <s v=""/>
    <s v="3106"/>
    <x v="0"/>
    <s v="10469"/>
    <s v="0"/>
    <n v="-5"/>
    <s v=""/>
    <n v="-5"/>
    <s v="USD"/>
    <s v="O1"/>
    <s v="USMO6561314010"/>
    <s v="1452563254610469"/>
    <s v=""/>
    <s v="BATCH_ID"/>
    <d v="2025-06-17T00:00:00"/>
    <d v="2025-06-18T00:00:00"/>
    <n v="0"/>
    <s v=""/>
    <s v=""/>
    <s v="3101616622"/>
    <s v="200012400392"/>
    <s v="0010"/>
    <s v="0060"/>
    <s v="R1"/>
    <s v="10-60"/>
    <x v="0"/>
    <x v="0"/>
    <n v="10469"/>
    <x v="2"/>
  </r>
  <r>
    <s v="14525632546"/>
    <s v="25168INV01BI"/>
    <s v="FA"/>
    <s v="R4"/>
    <d v="2025-06-17T00:00:00"/>
    <s v=""/>
    <s v="3106"/>
    <x v="1"/>
    <s v="10514"/>
    <s v="0"/>
    <n v="-5"/>
    <s v=""/>
    <n v="-5"/>
    <s v="USD"/>
    <s v="O1"/>
    <s v="USMO6561314010"/>
    <s v="1452563254610514"/>
    <s v=""/>
    <s v="BATCH_ID"/>
    <d v="2025-06-17T00:00:00"/>
    <d v="2025-06-18T00:00:00"/>
    <n v="0"/>
    <s v=""/>
    <s v=""/>
    <s v="3101616813"/>
    <s v="200012400392"/>
    <s v="0010"/>
    <s v="0060"/>
    <s v="R1"/>
    <s v="10-60"/>
    <x v="0"/>
    <x v="1"/>
    <n v="10514"/>
    <x v="1"/>
  </r>
  <r>
    <s v="14525632649"/>
    <s v="25168INV01BI"/>
    <s v="FA"/>
    <s v="R4"/>
    <d v="2025-06-17T00:00:00"/>
    <s v=""/>
    <s v="3106"/>
    <x v="0"/>
    <s v="10469"/>
    <s v="0"/>
    <n v="-5"/>
    <s v=""/>
    <n v="-5"/>
    <s v="USD"/>
    <s v="O1"/>
    <s v="USMO6561310210"/>
    <s v="1452563264910469"/>
    <s v=""/>
    <s v="BATCH_ID"/>
    <d v="2025-06-17T00:00:00"/>
    <d v="2025-06-18T00:00:00"/>
    <n v="0"/>
    <s v=""/>
    <s v=""/>
    <s v="3101595154"/>
    <s v="200013656125"/>
    <s v="0010"/>
    <s v="0060"/>
    <s v="R1"/>
    <s v="10-60"/>
    <x v="0"/>
    <x v="0"/>
    <n v="10469"/>
    <x v="2"/>
  </r>
  <r>
    <s v="14525632649"/>
    <s v="25168INV01BI"/>
    <s v="FA"/>
    <s v="R4"/>
    <d v="2025-06-17T00:00:00"/>
    <s v=""/>
    <s v="3106"/>
    <x v="1"/>
    <s v="10514"/>
    <s v="0"/>
    <n v="-5"/>
    <s v=""/>
    <n v="-5"/>
    <s v="USD"/>
    <s v="O1"/>
    <s v="USMO6561310210"/>
    <s v="1452563264910514"/>
    <s v=""/>
    <s v="BATCH_ID"/>
    <d v="2025-06-17T00:00:00"/>
    <d v="2025-06-18T00:00:00"/>
    <n v="0"/>
    <s v=""/>
    <s v=""/>
    <s v="3101594963"/>
    <s v="200013656125"/>
    <s v="0010"/>
    <s v="0060"/>
    <s v="R1"/>
    <s v="10-60"/>
    <x v="0"/>
    <x v="1"/>
    <n v="10514"/>
    <x v="1"/>
  </r>
  <r>
    <s v="14525633269"/>
    <s v="25171INV01BD"/>
    <s v="FA"/>
    <s v="R4"/>
    <d v="2025-06-20T00:00:00"/>
    <s v=""/>
    <s v="3106"/>
    <x v="0"/>
    <s v="10719"/>
    <s v="0"/>
    <n v="-5"/>
    <s v=""/>
    <n v="-5"/>
    <s v="USD"/>
    <s v="O1"/>
    <s v="USMO6560520970"/>
    <s v="1452563326910719"/>
    <s v=""/>
    <s v="BATCH_ID"/>
    <d v="2025-06-20T00:00:00"/>
    <d v="2025-06-23T00:00:00"/>
    <n v="0"/>
    <s v=""/>
    <s v=""/>
    <s v="3101579913"/>
    <s v="200014470849"/>
    <s v="0010"/>
    <s v="0060"/>
    <s v="R1"/>
    <s v="10-60"/>
    <x v="0"/>
    <x v="0"/>
    <n v="10719"/>
    <x v="0"/>
  </r>
  <r>
    <s v="14525633313"/>
    <s v="25171INV01BD"/>
    <s v="FA"/>
    <s v="R4"/>
    <d v="2025-06-20T00:00:00"/>
    <s v=""/>
    <s v="3106"/>
    <x v="0"/>
    <s v="10719"/>
    <s v="0"/>
    <n v="-5"/>
    <s v=""/>
    <n v="-5"/>
    <s v="USD"/>
    <s v="O1"/>
    <s v="USMO6560520050"/>
    <s v="1452563331310719"/>
    <s v=""/>
    <s v="BATCH_ID"/>
    <d v="2025-06-20T00:00:00"/>
    <d v="2025-06-23T00:00:00"/>
    <n v="0"/>
    <s v=""/>
    <s v=""/>
    <s v="3101530921"/>
    <s v="200014476192"/>
    <s v="0010"/>
    <s v="0060"/>
    <s v="R1"/>
    <s v="10-60"/>
    <x v="0"/>
    <x v="0"/>
    <n v="10719"/>
    <x v="0"/>
  </r>
  <r>
    <s v="14525633348"/>
    <s v="25171INV01BD"/>
    <s v="FA"/>
    <s v="R4"/>
    <d v="2025-06-20T00:00:00"/>
    <s v=""/>
    <s v="3106"/>
    <x v="0"/>
    <s v="10719"/>
    <s v="0"/>
    <n v="-5"/>
    <s v=""/>
    <n v="-5"/>
    <s v="USD"/>
    <s v="O1"/>
    <s v="USMO6560518590"/>
    <s v="1452563334810719"/>
    <s v=""/>
    <s v="BATCH_ID"/>
    <d v="2025-06-20T00:00:00"/>
    <d v="2025-06-23T00:00:00"/>
    <n v="0"/>
    <s v=""/>
    <s v=""/>
    <s v="3101524774"/>
    <s v="200014486068"/>
    <s v="0010"/>
    <s v="0060"/>
    <s v="R1"/>
    <s v="10-60"/>
    <x v="0"/>
    <x v="0"/>
    <n v="10719"/>
    <x v="0"/>
  </r>
  <r>
    <s v="14525633349"/>
    <s v="25171INV01BD"/>
    <s v="FA"/>
    <s v="R4"/>
    <d v="2025-06-20T00:00:00"/>
    <s v=""/>
    <s v="3106"/>
    <x v="0"/>
    <s v="10719"/>
    <s v="0"/>
    <n v="-13.43"/>
    <s v=""/>
    <n v="-13.43"/>
    <s v="USD"/>
    <s v="O1"/>
    <s v="USMO6560528610"/>
    <s v="1452563334910719"/>
    <s v=""/>
    <s v="BATCH_ID"/>
    <d v="2025-06-20T00:00:00"/>
    <d v="2025-06-23T00:00:00"/>
    <n v="0"/>
    <s v=""/>
    <s v=""/>
    <s v="3101689365"/>
    <s v="200014484782"/>
    <s v="0010"/>
    <s v="0060"/>
    <s v="R1"/>
    <s v="10-60"/>
    <x v="0"/>
    <x v="0"/>
    <n v="10719"/>
    <x v="0"/>
  </r>
  <r>
    <s v="14525635622"/>
    <s v="25174INV01AR"/>
    <s v="FA"/>
    <s v="R4"/>
    <d v="2025-06-23T00:00:00"/>
    <s v=""/>
    <s v="3106"/>
    <x v="0"/>
    <s v="10719"/>
    <s v="0"/>
    <n v="-5"/>
    <s v=""/>
    <n v="-5"/>
    <s v="USD"/>
    <s v="O1"/>
    <s v="USMO6560525130"/>
    <s v="1452563562210719"/>
    <s v=""/>
    <s v="BATCH_ID"/>
    <d v="2025-06-23T00:00:00"/>
    <d v="2025-06-24T00:00:00"/>
    <n v="0"/>
    <s v=""/>
    <s v=""/>
    <s v="3101661389"/>
    <s v="200014331553"/>
    <s v="0010"/>
    <s v="0060"/>
    <s v="R1"/>
    <s v="10-60"/>
    <x v="0"/>
    <x v="0"/>
    <n v="10719"/>
    <x v="0"/>
  </r>
  <r>
    <s v="14525635675"/>
    <s v="25174INV01AR"/>
    <s v="FA"/>
    <s v="R4"/>
    <d v="2025-06-23T00:00:00"/>
    <s v=""/>
    <s v="3106"/>
    <x v="0"/>
    <s v="10719"/>
    <s v="0"/>
    <n v="-11.01"/>
    <s v=""/>
    <n v="-11.01"/>
    <s v="USD"/>
    <s v="O1"/>
    <s v="USMO6560527020"/>
    <s v="1452563567510719"/>
    <s v=""/>
    <s v="BATCH_ID"/>
    <d v="2025-06-23T00:00:00"/>
    <d v="2025-06-24T00:00:00"/>
    <n v="0"/>
    <s v=""/>
    <s v=""/>
    <s v="3101646513"/>
    <s v="200014305615"/>
    <s v="0010"/>
    <s v="0060"/>
    <s v="R1"/>
    <s v="10-60"/>
    <x v="0"/>
    <x v="0"/>
    <n v="10719"/>
    <x v="0"/>
  </r>
  <r>
    <s v="14525635790"/>
    <s v="25174INV01BN"/>
    <s v="FA"/>
    <s v="R4"/>
    <d v="2025-06-23T00:00:00"/>
    <s v=""/>
    <s v="3106"/>
    <x v="1"/>
    <s v="10514"/>
    <s v="0"/>
    <n v="-5"/>
    <s v=""/>
    <n v="-5"/>
    <s v="USD"/>
    <s v="O1"/>
    <s v="USMO6561325620"/>
    <s v="1452563579010514"/>
    <s v=""/>
    <s v="BATCH_ID"/>
    <d v="2025-06-23T00:00:00"/>
    <d v="2025-06-24T00:00:00"/>
    <n v="0"/>
    <s v=""/>
    <s v=""/>
    <s v="3102088807"/>
    <s v="200015270297"/>
    <s v="0010"/>
    <s v="0060"/>
    <s v="R1"/>
    <s v="10-60"/>
    <x v="0"/>
    <x v="1"/>
    <n v="10514"/>
    <x v="1"/>
  </r>
  <r>
    <s v="14525635790"/>
    <s v="25174INV01BN"/>
    <s v="FA"/>
    <s v="R4"/>
    <d v="2025-06-23T00:00:00"/>
    <s v=""/>
    <s v="3106"/>
    <x v="0"/>
    <s v="10469"/>
    <s v="0"/>
    <n v="-5"/>
    <s v=""/>
    <n v="-5"/>
    <s v="USD"/>
    <s v="O1"/>
    <s v="USMO6561325620"/>
    <s v="1452563579010469"/>
    <s v=""/>
    <s v="BATCH_ID"/>
    <d v="2025-06-23T00:00:00"/>
    <d v="2025-06-24T00:00:00"/>
    <n v="0"/>
    <s v=""/>
    <s v=""/>
    <s v="3102088806"/>
    <s v="200015270297"/>
    <s v="0010"/>
    <s v="0060"/>
    <s v="R1"/>
    <s v="10-60"/>
    <x v="0"/>
    <x v="0"/>
    <n v="10469"/>
    <x v="2"/>
  </r>
  <r>
    <s v="14525635807"/>
    <s v="25174INV01BN"/>
    <s v="FA"/>
    <s v="R4"/>
    <d v="2025-06-23T00:00:00"/>
    <s v=""/>
    <s v="3106"/>
    <x v="1"/>
    <s v="10514"/>
    <s v="0"/>
    <n v="-5.66"/>
    <s v=""/>
    <n v="-5.66"/>
    <s v="USD"/>
    <s v="O1"/>
    <s v="USMO6561323480"/>
    <s v="1452563580710514"/>
    <s v=""/>
    <s v="BATCH_ID"/>
    <d v="2025-06-23T00:00:00"/>
    <d v="2025-06-24T00:00:00"/>
    <n v="0"/>
    <s v=""/>
    <s v=""/>
    <s v="3102089767"/>
    <s v="200015275460"/>
    <s v="0010"/>
    <s v="0060"/>
    <s v="R1"/>
    <s v="10-60"/>
    <x v="0"/>
    <x v="1"/>
    <n v="10514"/>
    <x v="1"/>
  </r>
  <r>
    <s v="14525635807"/>
    <s v="25174INV01BN"/>
    <s v="FA"/>
    <s v="R4"/>
    <d v="2025-06-23T00:00:00"/>
    <s v=""/>
    <s v="3106"/>
    <x v="0"/>
    <s v="10469"/>
    <s v="0"/>
    <n v="-5"/>
    <s v=""/>
    <n v="-5"/>
    <s v="USD"/>
    <s v="O1"/>
    <s v="USMO6561323480"/>
    <s v="1452563580710469"/>
    <s v=""/>
    <s v="BATCH_ID"/>
    <d v="2025-06-23T00:00:00"/>
    <d v="2025-06-24T00:00:00"/>
    <n v="0"/>
    <s v=""/>
    <s v=""/>
    <s v="3102089765"/>
    <s v="200015275460"/>
    <s v="0010"/>
    <s v="0060"/>
    <s v="R1"/>
    <s v="10-60"/>
    <x v="0"/>
    <x v="0"/>
    <n v="10469"/>
    <x v="2"/>
  </r>
  <r>
    <s v="14525635854"/>
    <s v="25174INV01BN"/>
    <s v="FA"/>
    <s v="R4"/>
    <d v="2025-06-23T00:00:00"/>
    <s v=""/>
    <s v="3106"/>
    <x v="1"/>
    <s v="10514"/>
    <s v="0"/>
    <n v="-10.93"/>
    <s v=""/>
    <n v="-10.93"/>
    <s v="USD"/>
    <s v="O1"/>
    <s v="USMO6561324020"/>
    <s v="1452563585410514"/>
    <s v=""/>
    <s v="BATCH_ID"/>
    <d v="2025-06-23T00:00:00"/>
    <d v="2025-06-24T00:00:00"/>
    <n v="0"/>
    <s v=""/>
    <s v=""/>
    <s v="3102091880"/>
    <s v="200015288125"/>
    <s v="0010"/>
    <s v="0060"/>
    <s v="R1"/>
    <s v="10-60"/>
    <x v="0"/>
    <x v="1"/>
    <n v="10514"/>
    <x v="1"/>
  </r>
  <r>
    <s v="14525635854"/>
    <s v="25174INV01BN"/>
    <s v="FA"/>
    <s v="R4"/>
    <d v="2025-06-23T00:00:00"/>
    <s v=""/>
    <s v="3106"/>
    <x v="0"/>
    <s v="10469"/>
    <s v="0"/>
    <n v="-7.25"/>
    <s v=""/>
    <n v="-7.25"/>
    <s v="USD"/>
    <s v="O1"/>
    <s v="USMO6561324020"/>
    <s v="1452563585410469"/>
    <s v=""/>
    <s v="BATCH_ID"/>
    <d v="2025-06-23T00:00:00"/>
    <d v="2025-06-24T00:00:00"/>
    <n v="0"/>
    <s v=""/>
    <s v=""/>
    <s v="3102091879"/>
    <s v="200015288125"/>
    <s v="0010"/>
    <s v="0060"/>
    <s v="R1"/>
    <s v="10-60"/>
    <x v="0"/>
    <x v="0"/>
    <n v="10469"/>
    <x v="2"/>
  </r>
  <r>
    <s v="14525635910"/>
    <s v="25174INV01AR"/>
    <s v="FA"/>
    <s v="R4"/>
    <d v="2025-06-23T00:00:00"/>
    <s v=""/>
    <s v="3106"/>
    <x v="0"/>
    <s v="10719"/>
    <s v="0"/>
    <n v="-5.12"/>
    <s v=""/>
    <n v="-5.12"/>
    <s v="USD"/>
    <s v="O1"/>
    <s v="USMO6560500000"/>
    <s v="1452563591010719"/>
    <s v=""/>
    <s v="BATCH_ID"/>
    <d v="2025-06-23T00:00:00"/>
    <d v="2025-06-24T00:00:00"/>
    <n v="0"/>
    <s v=""/>
    <s v=""/>
    <s v="3102105276"/>
    <s v="200015353721"/>
    <s v="0010"/>
    <s v="0060"/>
    <s v="R1"/>
    <s v="10-60"/>
    <x v="0"/>
    <x v="0"/>
    <n v="10719"/>
    <x v="0"/>
  </r>
  <r>
    <s v="14525635968"/>
    <s v="25174INV01AR"/>
    <s v="FA"/>
    <s v="R4"/>
    <d v="2025-06-23T00:00:00"/>
    <s v=""/>
    <s v="3106"/>
    <x v="0"/>
    <s v="10719"/>
    <s v="0"/>
    <n v="-5"/>
    <s v=""/>
    <n v="-5"/>
    <s v="USD"/>
    <s v="O1"/>
    <s v="USMO6560525540"/>
    <s v="1452563596810719"/>
    <s v=""/>
    <s v="BATCH_ID"/>
    <d v="2025-06-23T00:00:00"/>
    <d v="2025-06-24T00:00:00"/>
    <n v="0"/>
    <s v=""/>
    <s v=""/>
    <s v="3102262801"/>
    <s v="200016128080"/>
    <s v="0010"/>
    <s v="0060"/>
    <s v="R1"/>
    <s v="10-60"/>
    <x v="0"/>
    <x v="0"/>
    <n v="10719"/>
    <x v="0"/>
  </r>
  <r>
    <s v="14525636858"/>
    <s v="25175INV01AT"/>
    <s v="FA"/>
    <s v="R4"/>
    <d v="2025-06-24T00:00:00"/>
    <s v=""/>
    <s v="3106"/>
    <x v="0"/>
    <s v="10719"/>
    <s v="0"/>
    <n v="-5.17"/>
    <s v=""/>
    <n v="-5.17"/>
    <s v="USD"/>
    <s v="O1"/>
    <s v="USMO6560522110"/>
    <s v="1452563685810719"/>
    <s v=""/>
    <s v="BATCH_ID"/>
    <d v="2025-06-24T00:00:00"/>
    <d v="2025-06-25T00:00:00"/>
    <n v="0"/>
    <s v=""/>
    <s v=""/>
    <s v="3101698594"/>
    <s v="200012855850"/>
    <s v="0010"/>
    <s v="0060"/>
    <s v="R1"/>
    <s v="10-60"/>
    <x v="0"/>
    <x v="0"/>
    <n v="10719"/>
    <x v="0"/>
  </r>
  <r>
    <s v="14525636908"/>
    <s v="25175INV01AT"/>
    <s v="FA"/>
    <s v="R4"/>
    <d v="2025-06-24T00:00:00"/>
    <s v=""/>
    <s v="3106"/>
    <x v="0"/>
    <s v="10719"/>
    <s v="0"/>
    <n v="-6.55"/>
    <s v=""/>
    <n v="-6.55"/>
    <s v="USD"/>
    <s v="O1"/>
    <s v="USMO6560524100"/>
    <s v="1452563690810719"/>
    <s v=""/>
    <s v="BATCH_ID"/>
    <d v="2025-06-24T00:00:00"/>
    <d v="2025-06-25T00:00:00"/>
    <n v="0"/>
    <s v=""/>
    <s v=""/>
    <s v="3101529813"/>
    <s v="200012831406"/>
    <s v="0010"/>
    <s v="0060"/>
    <s v="R1"/>
    <s v="10-60"/>
    <x v="0"/>
    <x v="0"/>
    <n v="10719"/>
    <x v="0"/>
  </r>
  <r>
    <s v="14525637110"/>
    <s v="25175INV01AT"/>
    <s v="FA"/>
    <s v="R4"/>
    <d v="2025-06-24T00:00:00"/>
    <s v=""/>
    <s v="3106"/>
    <x v="0"/>
    <s v="10719"/>
    <s v="0"/>
    <n v="-5"/>
    <s v=""/>
    <n v="-5"/>
    <s v="USD"/>
    <s v="O1"/>
    <s v="USMO6560526660"/>
    <s v="1452563711010719"/>
    <s v=""/>
    <s v="BATCH_ID"/>
    <d v="2025-06-24T00:00:00"/>
    <d v="2025-06-25T00:00:00"/>
    <n v="0"/>
    <s v=""/>
    <s v=""/>
    <s v="3102229571"/>
    <s v="200015949601"/>
    <s v="0010"/>
    <s v="0060"/>
    <s v="R1"/>
    <s v="10-60"/>
    <x v="0"/>
    <x v="0"/>
    <n v="10719"/>
    <x v="0"/>
  </r>
  <r>
    <s v="14525639606"/>
    <s v="25177INV01A7"/>
    <s v="FA"/>
    <s v="R4"/>
    <d v="2025-06-26T00:00:00"/>
    <s v=""/>
    <s v="3106"/>
    <x v="0"/>
    <s v="10719"/>
    <s v="0"/>
    <n v="-6.23"/>
    <s v=""/>
    <n v="-6.23"/>
    <s v="USD"/>
    <s v="O1"/>
    <s v="USMO6485492540"/>
    <s v="1452563960610719"/>
    <s v=""/>
    <s v="BATCH_ID"/>
    <d v="2025-06-26T00:00:00"/>
    <d v="2025-06-27T00:00:00"/>
    <n v="0"/>
    <s v=""/>
    <s v=""/>
    <s v="3101552065"/>
    <s v="200013192105"/>
    <s v="0010"/>
    <s v="0060"/>
    <s v="R1"/>
    <s v="10-60"/>
    <x v="0"/>
    <x v="0"/>
    <n v="10719"/>
    <x v="0"/>
  </r>
  <r>
    <s v="14525639633"/>
    <s v="25177INV01AP"/>
    <s v="FA"/>
    <s v="R4"/>
    <d v="2025-06-26T00:00:00"/>
    <s v=""/>
    <s v="3106"/>
    <x v="0"/>
    <s v="10469"/>
    <s v="0"/>
    <n v="-6.6"/>
    <s v=""/>
    <n v="-6.6"/>
    <s v="USD"/>
    <s v="O1"/>
    <s v="USMO6561324110"/>
    <s v="1452563963310469"/>
    <s v=""/>
    <s v="BATCH_ID"/>
    <d v="2025-06-26T00:00:00"/>
    <d v="2025-06-27T00:00:00"/>
    <n v="0"/>
    <s v=""/>
    <s v=""/>
    <s v="3101562475"/>
    <s v="200013027038"/>
    <s v="0010"/>
    <s v="0060"/>
    <s v="R1"/>
    <s v="10-60"/>
    <x v="0"/>
    <x v="0"/>
    <n v="10469"/>
    <x v="2"/>
  </r>
  <r>
    <s v="14525639633"/>
    <s v="25177INV01AP"/>
    <s v="FA"/>
    <s v="R4"/>
    <d v="2025-06-26T00:00:00"/>
    <s v=""/>
    <s v="3106"/>
    <x v="1"/>
    <s v="10514"/>
    <s v="0"/>
    <n v="-9.16"/>
    <s v=""/>
    <n v="-9.16"/>
    <s v="USD"/>
    <s v="O1"/>
    <s v="USMO6561324110"/>
    <s v="1452563963310514"/>
    <s v=""/>
    <s v="BATCH_ID"/>
    <d v="2025-06-26T00:00:00"/>
    <d v="2025-06-27T00:00:00"/>
    <n v="0"/>
    <s v=""/>
    <s v=""/>
    <s v="3101562287"/>
    <s v="200013027038"/>
    <s v="0010"/>
    <s v="0060"/>
    <s v="R1"/>
    <s v="10-60"/>
    <x v="0"/>
    <x v="1"/>
    <n v="10514"/>
    <x v="1"/>
  </r>
  <r>
    <s v="14525639661"/>
    <s v="25177INV01AP"/>
    <s v="FA"/>
    <s v="R4"/>
    <d v="2025-06-26T00:00:00"/>
    <s v=""/>
    <s v="3106"/>
    <x v="0"/>
    <s v="10719"/>
    <s v="0"/>
    <n v="-14.53"/>
    <s v=""/>
    <n v="-14.53"/>
    <s v="USD"/>
    <s v="O1"/>
    <s v="USMO6570593350"/>
    <s v="1452563966110719"/>
    <s v=""/>
    <s v="BATCH_ID"/>
    <d v="2025-06-26T00:00:00"/>
    <d v="2025-06-27T00:00:00"/>
    <n v="0"/>
    <s v=""/>
    <s v=""/>
    <s v="3101595819"/>
    <s v="200013027517"/>
    <s v="0010"/>
    <s v="0060"/>
    <s v="R1"/>
    <s v="10-60"/>
    <x v="0"/>
    <x v="0"/>
    <n v="10719"/>
    <x v="0"/>
  </r>
  <r>
    <s v="14525639704"/>
    <s v="25177INV01AP"/>
    <s v="FA"/>
    <s v="R4"/>
    <d v="2025-06-26T00:00:00"/>
    <s v=""/>
    <s v="3106"/>
    <x v="0"/>
    <s v="10719"/>
    <s v="0"/>
    <n v="-5"/>
    <s v=""/>
    <n v="-5"/>
    <s v="USD"/>
    <s v="O1"/>
    <s v="USMO6560528740"/>
    <s v="1452563970410719"/>
    <s v=""/>
    <s v="BATCH_ID"/>
    <d v="2025-06-26T00:00:00"/>
    <d v="2025-06-27T00:00:00"/>
    <n v="0"/>
    <s v=""/>
    <s v=""/>
    <s v="3101507974"/>
    <s v="200013024878"/>
    <s v="0010"/>
    <s v="0060"/>
    <s v="R1"/>
    <s v="10-60"/>
    <x v="0"/>
    <x v="0"/>
    <n v="10719"/>
    <x v="0"/>
  </r>
  <r>
    <s v="14525639745"/>
    <s v="25177INV01A7"/>
    <s v="FA"/>
    <s v="R4"/>
    <d v="2025-06-26T00:00:00"/>
    <s v=""/>
    <s v="3106"/>
    <x v="0"/>
    <s v="10719"/>
    <s v="0"/>
    <n v="-5"/>
    <s v=""/>
    <n v="-5"/>
    <s v="USD"/>
    <s v="O1"/>
    <s v="USMO6570596020"/>
    <s v="1452563974510719"/>
    <s v=""/>
    <s v="BATCH_ID"/>
    <d v="2025-06-26T00:00:00"/>
    <d v="2025-06-27T00:00:00"/>
    <n v="0"/>
    <s v=""/>
    <s v=""/>
    <s v="3101547565"/>
    <s v="200013195827"/>
    <s v="0010"/>
    <s v="0060"/>
    <s v="R1"/>
    <s v="10-60"/>
    <x v="0"/>
    <x v="0"/>
    <n v="10719"/>
    <x v="0"/>
  </r>
  <r>
    <s v="14525640384"/>
    <s v="25181COCH1AJ"/>
    <s v="FA"/>
    <s v="R4"/>
    <d v="2025-06-30T00:00:00"/>
    <s v=""/>
    <s v="3106"/>
    <x v="0"/>
    <s v="10719"/>
    <s v="0"/>
    <n v="-5"/>
    <s v=""/>
    <n v="-5"/>
    <s v="USD"/>
    <s v="O1"/>
    <s v="USMO6560522050"/>
    <s v="1452564038410719"/>
    <s v=""/>
    <s v="FF_MD_02"/>
    <d v="2025-06-30T00:00:00"/>
    <d v="2025-07-07T00:00:00"/>
    <n v="0"/>
    <s v=""/>
    <s v=""/>
    <s v="3101534752"/>
    <s v="200011428253"/>
    <s v="0010"/>
    <s v="0060"/>
    <s v="C1"/>
    <s v="10-60"/>
    <x v="0"/>
    <x v="0"/>
    <n v="10719"/>
    <x v="0"/>
  </r>
  <r>
    <s v="14525640387"/>
    <s v="25181COCH1AJ"/>
    <s v="FA"/>
    <s v="R4"/>
    <d v="2025-06-30T00:00:00"/>
    <s v=""/>
    <s v="3106"/>
    <x v="0"/>
    <s v="10719"/>
    <s v="0"/>
    <n v="-6.46"/>
    <s v=""/>
    <n v="-6.46"/>
    <s v="USD"/>
    <s v="O1"/>
    <s v="USMO6560511270"/>
    <s v="1452564038710719"/>
    <s v=""/>
    <s v="FF_MD_02"/>
    <d v="2025-06-30T00:00:00"/>
    <d v="2025-07-07T00:00:00"/>
    <n v="0"/>
    <s v=""/>
    <s v=""/>
    <s v="3101704722"/>
    <s v="200011428543"/>
    <s v="0010"/>
    <s v="0060"/>
    <s v="C1"/>
    <s v="10-60"/>
    <x v="0"/>
    <x v="0"/>
    <n v="10719"/>
    <x v="0"/>
  </r>
  <r>
    <s v="14525640449"/>
    <s v="25181COCH1AJ"/>
    <s v="FA"/>
    <s v="R4"/>
    <d v="2025-06-30T00:00:00"/>
    <s v=""/>
    <s v="3106"/>
    <x v="0"/>
    <s v="10469"/>
    <s v="0"/>
    <n v="-5"/>
    <s v=""/>
    <n v="-5"/>
    <s v="USD"/>
    <s v="O1"/>
    <s v="USMO6561316080"/>
    <s v="1452564044910469"/>
    <s v=""/>
    <s v="FF_MD_02"/>
    <d v="2025-06-30T00:00:00"/>
    <d v="2025-07-07T00:00:00"/>
    <n v="0"/>
    <s v=""/>
    <s v=""/>
    <s v="3101644891"/>
    <s v="200011482193"/>
    <s v="0010"/>
    <s v="0060"/>
    <s v="R1"/>
    <s v="10-60"/>
    <x v="0"/>
    <x v="0"/>
    <n v="10469"/>
    <x v="2"/>
  </r>
  <r>
    <s v="14525640449"/>
    <s v="25181COCH1AJ"/>
    <s v="FA"/>
    <s v="R4"/>
    <d v="2025-06-30T00:00:00"/>
    <s v=""/>
    <s v="3106"/>
    <x v="1"/>
    <s v="10514"/>
    <s v="0"/>
    <n v="-5"/>
    <s v=""/>
    <n v="-5"/>
    <s v="USD"/>
    <s v="O1"/>
    <s v="USMO6561316080"/>
    <s v="1452564044910514"/>
    <s v=""/>
    <s v="FF_MD_02"/>
    <d v="2025-06-30T00:00:00"/>
    <d v="2025-07-07T00:00:00"/>
    <n v="0"/>
    <s v=""/>
    <s v=""/>
    <s v="3101645080"/>
    <s v="200011482193"/>
    <s v="0010"/>
    <s v="0060"/>
    <s v="R1"/>
    <s v="10-60"/>
    <x v="0"/>
    <x v="1"/>
    <n v="10514"/>
    <x v="1"/>
  </r>
  <r>
    <s v="14525640451"/>
    <s v="25181COCH1AJ"/>
    <s v="FA"/>
    <s v="R4"/>
    <d v="2025-06-30T00:00:00"/>
    <s v=""/>
    <s v="3106"/>
    <x v="1"/>
    <s v="10514"/>
    <s v="0"/>
    <n v="-5"/>
    <s v=""/>
    <n v="-5"/>
    <s v="USD"/>
    <s v="O1"/>
    <s v="USMO6561318170"/>
    <s v="1452564045110514"/>
    <s v=""/>
    <s v="FF_MD_02"/>
    <d v="2025-06-30T00:00:00"/>
    <d v="2025-07-07T00:00:00"/>
    <n v="0"/>
    <s v=""/>
    <s v=""/>
    <s v="3101649378"/>
    <s v="200011482243"/>
    <s v="0010"/>
    <s v="0060"/>
    <s v="R1"/>
    <s v="10-60"/>
    <x v="0"/>
    <x v="1"/>
    <n v="10514"/>
    <x v="1"/>
  </r>
  <r>
    <s v="14525640451"/>
    <s v="25181COCH1AJ"/>
    <s v="FA"/>
    <s v="R4"/>
    <d v="2025-06-30T00:00:00"/>
    <s v=""/>
    <s v="3106"/>
    <x v="0"/>
    <s v="10469"/>
    <s v="0"/>
    <n v="-5"/>
    <s v=""/>
    <n v="-5"/>
    <s v="USD"/>
    <s v="O1"/>
    <s v="USMO6561318170"/>
    <s v="1452564045110469"/>
    <s v=""/>
    <s v="FF_MD_02"/>
    <d v="2025-06-30T00:00:00"/>
    <d v="2025-07-07T00:00:00"/>
    <n v="0"/>
    <s v=""/>
    <s v=""/>
    <s v="3101649472"/>
    <s v="200011482243"/>
    <s v="0010"/>
    <s v="0060"/>
    <s v="R1"/>
    <s v="10-60"/>
    <x v="0"/>
    <x v="0"/>
    <n v="10469"/>
    <x v="2"/>
  </r>
  <r>
    <s v="14525640602"/>
    <s v="25181COCH1AJ"/>
    <s v="FA"/>
    <s v="R4"/>
    <d v="2025-06-30T00:00:00"/>
    <s v=""/>
    <s v="3106"/>
    <x v="0"/>
    <s v="10469"/>
    <s v="0"/>
    <n v="-5"/>
    <s v=""/>
    <n v="-5"/>
    <s v="USD"/>
    <s v="O1"/>
    <s v="USMO6561300000"/>
    <s v="1452564060210469"/>
    <s v=""/>
    <s v="FF_MD_02"/>
    <d v="2025-06-30T00:00:00"/>
    <d v="2025-07-07T00:00:00"/>
    <n v="0"/>
    <s v=""/>
    <s v=""/>
    <s v="3101524461"/>
    <s v="200013084252"/>
    <s v="0010"/>
    <s v="0060"/>
    <s v="C1"/>
    <s v="10-60"/>
    <x v="0"/>
    <x v="0"/>
    <n v="10469"/>
    <x v="2"/>
  </r>
  <r>
    <s v="14525640602"/>
    <s v="25181COCH1AJ"/>
    <s v="FA"/>
    <s v="R4"/>
    <d v="2025-06-30T00:00:00"/>
    <s v=""/>
    <s v="3106"/>
    <x v="1"/>
    <s v="10514"/>
    <s v="0"/>
    <n v="-5"/>
    <s v=""/>
    <n v="-5"/>
    <s v="USD"/>
    <s v="O1"/>
    <s v="USMO6561300000"/>
    <s v="1452564060210514"/>
    <s v=""/>
    <s v="FF_MD_02"/>
    <d v="2025-06-30T00:00:00"/>
    <d v="2025-07-07T00:00:00"/>
    <n v="0"/>
    <s v=""/>
    <s v=""/>
    <s v="3101524557"/>
    <s v="200013084252"/>
    <s v="0010"/>
    <s v="0060"/>
    <s v="C1"/>
    <s v="10-60"/>
    <x v="0"/>
    <x v="1"/>
    <n v="10514"/>
    <x v="1"/>
  </r>
  <r>
    <s v="14525640603"/>
    <s v="25181COCH1AJ"/>
    <s v="FA"/>
    <s v="R4"/>
    <d v="2025-06-30T00:00:00"/>
    <s v=""/>
    <s v="3106"/>
    <x v="1"/>
    <s v="10514"/>
    <s v="0"/>
    <n v="-11.03"/>
    <s v=""/>
    <n v="-11.03"/>
    <s v="USD"/>
    <s v="O1"/>
    <s v="USMO6561325460"/>
    <s v="1452564060310514"/>
    <s v=""/>
    <s v="FF_MD_02"/>
    <d v="2025-06-30T00:00:00"/>
    <d v="2025-07-07T00:00:00"/>
    <n v="0"/>
    <s v=""/>
    <s v=""/>
    <s v="3101522480"/>
    <s v="200013084450"/>
    <s v="0010"/>
    <s v="0060"/>
    <s v="C1"/>
    <s v="10-60"/>
    <x v="0"/>
    <x v="1"/>
    <n v="10514"/>
    <x v="1"/>
  </r>
  <r>
    <s v="14525640603"/>
    <s v="25181COCH1AJ"/>
    <s v="FA"/>
    <s v="R4"/>
    <d v="2025-06-30T00:00:00"/>
    <s v=""/>
    <s v="3106"/>
    <x v="0"/>
    <s v="10469"/>
    <s v="0"/>
    <n v="-12.47"/>
    <s v=""/>
    <n v="-12.47"/>
    <s v="USD"/>
    <s v="O1"/>
    <s v="USMO6561325460"/>
    <s v="1452564060310469"/>
    <s v=""/>
    <s v="FF_MD_02"/>
    <d v="2025-06-30T00:00:00"/>
    <d v="2025-07-07T00:00:00"/>
    <n v="0"/>
    <s v=""/>
    <s v=""/>
    <s v="3101522566"/>
    <s v="200013084450"/>
    <s v="0010"/>
    <s v="0060"/>
    <s v="C1"/>
    <s v="10-60"/>
    <x v="0"/>
    <x v="0"/>
    <n v="10469"/>
    <x v="2"/>
  </r>
  <r>
    <s v="14525640622"/>
    <s v="25181COCH1AJ"/>
    <s v="FA"/>
    <s v="R4"/>
    <d v="2025-06-30T00:00:00"/>
    <s v=""/>
    <s v="3106"/>
    <x v="0"/>
    <s v="10719"/>
    <s v="0"/>
    <n v="-7.73"/>
    <s v=""/>
    <n v="-7.73"/>
    <s v="USD"/>
    <s v="O1"/>
    <s v="USMO6560511480"/>
    <s v="1452564062210719"/>
    <s v=""/>
    <s v="FF_MD_02"/>
    <d v="2025-06-30T00:00:00"/>
    <d v="2025-07-07T00:00:00"/>
    <n v="0"/>
    <s v=""/>
    <s v=""/>
    <s v="3101700709"/>
    <s v="200013238338"/>
    <s v="0010"/>
    <s v="0060"/>
    <s v="R1"/>
    <s v="10-60"/>
    <x v="0"/>
    <x v="0"/>
    <n v="10719"/>
    <x v="0"/>
  </r>
  <r>
    <s v="14525640846"/>
    <s v="25181COCH1AJ"/>
    <s v="FA"/>
    <s v="R4"/>
    <d v="2025-06-30T00:00:00"/>
    <s v=""/>
    <s v="3106"/>
    <x v="1"/>
    <s v="10514"/>
    <s v="0"/>
    <n v="-5"/>
    <s v=""/>
    <n v="-5"/>
    <s v="USD"/>
    <s v="O1"/>
    <s v="USMO6561320300"/>
    <s v="1452564084610514"/>
    <s v=""/>
    <s v="FF_MD_02"/>
    <d v="2025-06-30T00:00:00"/>
    <d v="2025-07-07T00:00:00"/>
    <n v="0"/>
    <s v=""/>
    <s v=""/>
    <s v="3101590647"/>
    <s v="200012608416"/>
    <s v="0010"/>
    <s v="0060"/>
    <s v="C1"/>
    <s v="10-60"/>
    <x v="0"/>
    <x v="1"/>
    <n v="10514"/>
    <x v="1"/>
  </r>
  <r>
    <s v="14525640846"/>
    <s v="25181COCH1AJ"/>
    <s v="FA"/>
    <s v="R4"/>
    <d v="2025-06-30T00:00:00"/>
    <s v=""/>
    <s v="3106"/>
    <x v="0"/>
    <s v="10469"/>
    <s v="0"/>
    <n v="-5"/>
    <s v=""/>
    <n v="-5"/>
    <s v="USD"/>
    <s v="O1"/>
    <s v="USMO6561320300"/>
    <s v="1452564084610469"/>
    <s v=""/>
    <s v="FF_MD_02"/>
    <d v="2025-06-30T00:00:00"/>
    <d v="2025-07-07T00:00:00"/>
    <n v="0"/>
    <s v=""/>
    <s v=""/>
    <s v="3101590549"/>
    <s v="200012608416"/>
    <s v="0010"/>
    <s v="0060"/>
    <s v="C1"/>
    <s v="10-60"/>
    <x v="0"/>
    <x v="0"/>
    <n v="10469"/>
    <x v="2"/>
  </r>
  <r>
    <s v="14525640848"/>
    <s v="25181COCH1AJ"/>
    <s v="FA"/>
    <s v="R4"/>
    <d v="2025-06-30T00:00:00"/>
    <s v=""/>
    <s v="3106"/>
    <x v="0"/>
    <s v="10469"/>
    <s v="0"/>
    <n v="-5"/>
    <s v=""/>
    <n v="-5"/>
    <s v="USD"/>
    <s v="O1"/>
    <s v="USMO6561328930"/>
    <s v="1452564084810469"/>
    <s v=""/>
    <s v="FF_MD_02"/>
    <d v="2025-06-30T00:00:00"/>
    <d v="2025-07-07T00:00:00"/>
    <n v="0"/>
    <s v=""/>
    <s v=""/>
    <s v="3101591323"/>
    <s v="200012608580"/>
    <s v="0010"/>
    <s v="0060"/>
    <s v="C1"/>
    <s v="10-60"/>
    <x v="0"/>
    <x v="0"/>
    <n v="10469"/>
    <x v="2"/>
  </r>
  <r>
    <s v="14525640848"/>
    <s v="25181COCH1AJ"/>
    <s v="FA"/>
    <s v="R4"/>
    <d v="2025-06-30T00:00:00"/>
    <s v=""/>
    <s v="3106"/>
    <x v="1"/>
    <s v="10514"/>
    <s v="0"/>
    <n v="-5"/>
    <s v=""/>
    <n v="-5"/>
    <s v="USD"/>
    <s v="O1"/>
    <s v="USMO6561328930"/>
    <s v="1452564084810514"/>
    <s v=""/>
    <s v="FF_MD_02"/>
    <d v="2025-06-30T00:00:00"/>
    <d v="2025-07-07T00:00:00"/>
    <n v="0"/>
    <s v=""/>
    <s v=""/>
    <s v="3101591226"/>
    <s v="200012608580"/>
    <s v="0010"/>
    <s v="0060"/>
    <s v="C1"/>
    <s v="10-60"/>
    <x v="0"/>
    <x v="1"/>
    <n v="10514"/>
    <x v="1"/>
  </r>
  <r>
    <s v="14525640850"/>
    <s v="25181COCH1AJ"/>
    <s v="FA"/>
    <s v="R4"/>
    <d v="2025-06-30T00:00:00"/>
    <s v=""/>
    <s v="3106"/>
    <x v="0"/>
    <s v="10469"/>
    <s v="0"/>
    <n v="-5"/>
    <s v=""/>
    <n v="-5"/>
    <s v="USD"/>
    <s v="O1"/>
    <s v="USMO6561328930"/>
    <s v="1452564085010469"/>
    <s v=""/>
    <s v="FF_MD_02"/>
    <d v="2025-06-30T00:00:00"/>
    <d v="2025-07-07T00:00:00"/>
    <n v="0"/>
    <s v=""/>
    <s v=""/>
    <s v="3101663523"/>
    <s v="200012608861"/>
    <s v="0010"/>
    <s v="0060"/>
    <s v="C1"/>
    <s v="10-60"/>
    <x v="0"/>
    <x v="0"/>
    <n v="10469"/>
    <x v="2"/>
  </r>
  <r>
    <s v="14525640850"/>
    <s v="25181COCH1AJ"/>
    <s v="FA"/>
    <s v="R4"/>
    <d v="2025-06-30T00:00:00"/>
    <s v=""/>
    <s v="3106"/>
    <x v="1"/>
    <s v="10514"/>
    <s v="0"/>
    <n v="-5"/>
    <s v=""/>
    <n v="-5"/>
    <s v="USD"/>
    <s v="O1"/>
    <s v="USMO6561328930"/>
    <s v="1452564085010514"/>
    <s v=""/>
    <s v="FF_MD_02"/>
    <d v="2025-06-30T00:00:00"/>
    <d v="2025-07-07T00:00:00"/>
    <n v="0"/>
    <s v=""/>
    <s v=""/>
    <s v="3101663429"/>
    <s v="200012608861"/>
    <s v="0010"/>
    <s v="0060"/>
    <s v="C1"/>
    <s v="10-60"/>
    <x v="0"/>
    <x v="1"/>
    <n v="10514"/>
    <x v="1"/>
  </r>
  <r>
    <s v="14525640978"/>
    <s v="25181COCH1AJ"/>
    <s v="FA"/>
    <s v="R4"/>
    <d v="2025-06-30T00:00:00"/>
    <s v=""/>
    <s v="3106"/>
    <x v="0"/>
    <s v="10719"/>
    <s v="0"/>
    <n v="-5.78"/>
    <s v=""/>
    <n v="-5.78"/>
    <s v="USD"/>
    <s v="O1"/>
    <s v="USMO6560513190"/>
    <s v="1452564097810719"/>
    <s v=""/>
    <s v="FF_MD_02"/>
    <d v="2025-06-30T00:00:00"/>
    <d v="2025-07-07T00:00:00"/>
    <n v="0"/>
    <s v=""/>
    <s v=""/>
    <s v="3101554519"/>
    <s v="200011396955"/>
    <s v="0010"/>
    <s v="0060"/>
    <s v="C1"/>
    <s v="10-60"/>
    <x v="0"/>
    <x v="0"/>
    <n v="10719"/>
    <x v="0"/>
  </r>
  <r>
    <s v="14525640980"/>
    <s v="25181COCH1AJ"/>
    <s v="FA"/>
    <s v="R4"/>
    <d v="2025-06-30T00:00:00"/>
    <s v=""/>
    <s v="3106"/>
    <x v="0"/>
    <s v="10719"/>
    <s v="0"/>
    <n v="-5"/>
    <s v=""/>
    <n v="-5"/>
    <s v="USD"/>
    <s v="O1"/>
    <s v="USMO6560513190"/>
    <s v="1452564098010719"/>
    <s v=""/>
    <s v="FF_MD_02"/>
    <d v="2025-06-30T00:00:00"/>
    <d v="2025-07-07T00:00:00"/>
    <n v="0"/>
    <s v=""/>
    <s v=""/>
    <s v="3101672910"/>
    <s v="200011399033"/>
    <s v="0010"/>
    <s v="0060"/>
    <s v="R1"/>
    <s v="10-60"/>
    <x v="0"/>
    <x v="0"/>
    <n v="10719"/>
    <x v="0"/>
  </r>
  <r>
    <s v="14525641275"/>
    <s v="25181COCH1AJ"/>
    <s v="FA"/>
    <s v="R4"/>
    <d v="2025-06-30T00:00:00"/>
    <s v=""/>
    <s v="3106"/>
    <x v="0"/>
    <s v="10469"/>
    <s v="0"/>
    <n v="-5"/>
    <s v=""/>
    <n v="-5"/>
    <s v="USD"/>
    <s v="O1"/>
    <s v="USMO6561311150"/>
    <s v="1452564127510469"/>
    <s v=""/>
    <s v="FF_MD_02"/>
    <d v="2025-06-30T00:00:00"/>
    <d v="2025-07-07T00:00:00"/>
    <n v="0"/>
    <s v=""/>
    <s v=""/>
    <s v="3101603472"/>
    <s v="200011259070"/>
    <s v="0010"/>
    <s v="0060"/>
    <s v="R1"/>
    <s v="10-60"/>
    <x v="0"/>
    <x v="0"/>
    <n v="10469"/>
    <x v="2"/>
  </r>
  <r>
    <s v="14525641277"/>
    <s v="25181COCH1AJ"/>
    <s v="FA"/>
    <s v="R4"/>
    <d v="2025-06-30T00:00:00"/>
    <s v=""/>
    <s v="3106"/>
    <x v="1"/>
    <s v="10514"/>
    <s v="0"/>
    <n v="-5"/>
    <s v=""/>
    <n v="-5"/>
    <s v="USD"/>
    <s v="O1"/>
    <s v="USMO6561311150"/>
    <s v="1452564127710514"/>
    <s v=""/>
    <s v="FF_MD_02"/>
    <d v="2025-06-30T00:00:00"/>
    <d v="2025-07-07T00:00:00"/>
    <n v="0"/>
    <s v=""/>
    <s v=""/>
    <s v="3101603568"/>
    <s v="200011259161"/>
    <s v="0010"/>
    <s v="0060"/>
    <s v="R1"/>
    <s v="10-60"/>
    <x v="0"/>
    <x v="1"/>
    <n v="10514"/>
    <x v="1"/>
  </r>
  <r>
    <s v="14525641278"/>
    <s v="25181COCH1AJ"/>
    <s v="FA"/>
    <s v="R4"/>
    <d v="2025-06-30T00:00:00"/>
    <s v=""/>
    <s v="3106"/>
    <x v="1"/>
    <s v="10514"/>
    <s v="0"/>
    <n v="-5"/>
    <s v=""/>
    <n v="-5"/>
    <s v="USD"/>
    <s v="O1"/>
    <s v="USMO6561320120"/>
    <s v="1452564127810514"/>
    <s v=""/>
    <s v="FF_MD_02"/>
    <d v="2025-06-30T00:00:00"/>
    <d v="2025-07-07T00:00:00"/>
    <n v="0"/>
    <s v=""/>
    <s v=""/>
    <s v="3101622194"/>
    <s v="200011259245"/>
    <s v="0010"/>
    <s v="0060"/>
    <s v="C1"/>
    <s v="10-60"/>
    <x v="0"/>
    <x v="1"/>
    <n v="10514"/>
    <x v="1"/>
  </r>
  <r>
    <s v="14525641278"/>
    <s v="25181COCH1AJ"/>
    <s v="FA"/>
    <s v="R4"/>
    <d v="2025-06-30T00:00:00"/>
    <s v=""/>
    <s v="3106"/>
    <x v="0"/>
    <s v="10469"/>
    <s v="0"/>
    <n v="-5"/>
    <s v=""/>
    <n v="-5"/>
    <s v="USD"/>
    <s v="O1"/>
    <s v="USMO6561320120"/>
    <s v="1452564127810469"/>
    <s v=""/>
    <s v="FF_MD_02"/>
    <d v="2025-06-30T00:00:00"/>
    <d v="2025-07-07T00:00:00"/>
    <n v="0"/>
    <s v=""/>
    <s v=""/>
    <s v="3101622291"/>
    <s v="200011259245"/>
    <s v="0010"/>
    <s v="0060"/>
    <s v="C1"/>
    <s v="10-60"/>
    <x v="0"/>
    <x v="0"/>
    <n v="10469"/>
    <x v="2"/>
  </r>
  <r>
    <s v="14525641399"/>
    <s v="25181COCH1AJ"/>
    <s v="FA"/>
    <s v="R4"/>
    <d v="2025-06-30T00:00:00"/>
    <s v=""/>
    <s v="3106"/>
    <x v="0"/>
    <s v="10719"/>
    <s v="0"/>
    <n v="-5.14"/>
    <s v=""/>
    <n v="-5.14"/>
    <s v="USD"/>
    <s v="O1"/>
    <s v="USMO6560520750"/>
    <s v="1452564139910719"/>
    <s v=""/>
    <s v="FF_MD_02"/>
    <d v="2025-06-30T00:00:00"/>
    <d v="2025-07-07T00:00:00"/>
    <n v="0"/>
    <s v=""/>
    <s v=""/>
    <s v="3101627066"/>
    <s v="200011670185"/>
    <s v="0010"/>
    <s v="0060"/>
    <s v="R1"/>
    <s v="10-60"/>
    <x v="0"/>
    <x v="0"/>
    <n v="10719"/>
    <x v="0"/>
  </r>
  <r>
    <s v="14525641734"/>
    <s v="25181COCH1AJ"/>
    <s v="FA"/>
    <s v="R4"/>
    <d v="2025-06-30T00:00:00"/>
    <s v=""/>
    <s v="3106"/>
    <x v="0"/>
    <s v="10719"/>
    <s v="0"/>
    <n v="-5"/>
    <s v=""/>
    <n v="-5"/>
    <s v="USD"/>
    <s v="O1"/>
    <s v="USMO6560514310"/>
    <s v="1452564173410719"/>
    <s v=""/>
    <s v="FF_MD_02"/>
    <d v="2025-06-30T00:00:00"/>
    <d v="2025-07-07T00:00:00"/>
    <n v="0"/>
    <s v=""/>
    <s v=""/>
    <s v="3101515497"/>
    <s v="200012107617"/>
    <s v="0010"/>
    <s v="0060"/>
    <s v="C1"/>
    <s v="10-60"/>
    <x v="0"/>
    <x v="0"/>
    <n v="10719"/>
    <x v="0"/>
  </r>
  <r>
    <s v="14525641738"/>
    <s v="25181COCH1AJ"/>
    <s v="FA"/>
    <s v="R4"/>
    <d v="2025-06-30T00:00:00"/>
    <s v=""/>
    <s v="3106"/>
    <x v="0"/>
    <s v="10719"/>
    <s v="0"/>
    <n v="-5"/>
    <s v=""/>
    <n v="-5"/>
    <s v="USD"/>
    <s v="O1"/>
    <s v="USMO6560514310"/>
    <s v="1452564173810719"/>
    <s v=""/>
    <s v="FF_MD_02"/>
    <d v="2025-06-30T00:00:00"/>
    <d v="2025-07-07T00:00:00"/>
    <n v="0"/>
    <s v=""/>
    <s v=""/>
    <s v="3101558703"/>
    <s v="200012107690"/>
    <s v="0010"/>
    <s v="0060"/>
    <s v="C1"/>
    <s v="10-60"/>
    <x v="0"/>
    <x v="0"/>
    <n v="10719"/>
    <x v="0"/>
  </r>
  <r>
    <s v="14525641788"/>
    <s v="25181COCH1AJ"/>
    <s v="FA"/>
    <s v="R4"/>
    <d v="2025-06-30T00:00:00"/>
    <s v=""/>
    <s v="3106"/>
    <x v="0"/>
    <s v="10719"/>
    <s v="0"/>
    <n v="-5"/>
    <s v=""/>
    <n v="-5"/>
    <s v="USD"/>
    <s v="O1"/>
    <s v="USMO6560519391"/>
    <s v="1452564178810719"/>
    <s v=""/>
    <s v="FF_MD_02"/>
    <d v="2025-06-30T00:00:00"/>
    <d v="2025-07-07T00:00:00"/>
    <n v="0"/>
    <s v=""/>
    <s v=""/>
    <s v="3101584046"/>
    <s v="200012685943"/>
    <s v="0010"/>
    <s v="0060"/>
    <s v="C1"/>
    <s v="10-60"/>
    <x v="0"/>
    <x v="0"/>
    <n v="10719"/>
    <x v="0"/>
  </r>
  <r>
    <s v="14525641789"/>
    <s v="25181COCH1AJ"/>
    <s v="FA"/>
    <s v="R4"/>
    <d v="2025-06-30T00:00:00"/>
    <s v=""/>
    <s v="3106"/>
    <x v="0"/>
    <s v="10719"/>
    <s v="0"/>
    <n v="-5.64"/>
    <s v=""/>
    <n v="-5.64"/>
    <s v="USD"/>
    <s v="O1"/>
    <s v="USMO6560573680"/>
    <s v="1452564178910719"/>
    <s v=""/>
    <s v="FF_MD_02"/>
    <d v="2025-06-30T00:00:00"/>
    <d v="2025-07-07T00:00:00"/>
    <n v="0"/>
    <s v=""/>
    <s v=""/>
    <s v="3101653721"/>
    <s v="200012688053"/>
    <s v="0010"/>
    <s v="0060"/>
    <s v="R1"/>
    <s v="10-60"/>
    <x v="0"/>
    <x v="0"/>
    <n v="10719"/>
    <x v="0"/>
  </r>
  <r>
    <s v="14525642191"/>
    <s v="25181COCH1AJ"/>
    <s v="FA"/>
    <s v="R4"/>
    <d v="2025-06-30T00:00:00"/>
    <s v=""/>
    <s v="3106"/>
    <x v="0"/>
    <s v="10719"/>
    <s v="0"/>
    <n v="-5"/>
    <s v=""/>
    <n v="-5"/>
    <s v="USD"/>
    <s v="O1"/>
    <s v="USMO6561683811"/>
    <s v="1452564219110719"/>
    <s v=""/>
    <s v="FF_MD_02"/>
    <d v="2025-06-30T00:00:00"/>
    <d v="2025-07-07T00:00:00"/>
    <n v="0"/>
    <s v=""/>
    <s v=""/>
    <s v="3101500782"/>
    <s v="200012790081"/>
    <s v="0010"/>
    <s v="0060"/>
    <s v="R1"/>
    <s v="10-60"/>
    <x v="0"/>
    <x v="0"/>
    <n v="10719"/>
    <x v="0"/>
  </r>
  <r>
    <s v="14525642192"/>
    <s v="25181COCH1AJ"/>
    <s v="FA"/>
    <s v="R4"/>
    <d v="2025-06-30T00:00:00"/>
    <s v=""/>
    <s v="3106"/>
    <x v="0"/>
    <s v="10719"/>
    <s v="0"/>
    <n v="-5"/>
    <s v=""/>
    <n v="-5"/>
    <s v="USD"/>
    <s v="O1"/>
    <s v="USMO6561684201"/>
    <s v="1452564219210719"/>
    <s v=""/>
    <s v="FF_MD_02"/>
    <d v="2025-06-30T00:00:00"/>
    <d v="2025-07-07T00:00:00"/>
    <n v="0"/>
    <s v=""/>
    <s v=""/>
    <s v="3101562724"/>
    <s v="200012790180"/>
    <s v="0010"/>
    <s v="0060"/>
    <s v="R1"/>
    <s v="10-60"/>
    <x v="0"/>
    <x v="0"/>
    <n v="10719"/>
    <x v="0"/>
  </r>
  <r>
    <s v="14525642196"/>
    <s v="25181COCH1AJ"/>
    <s v="FA"/>
    <s v="R4"/>
    <d v="2025-06-30T00:00:00"/>
    <s v=""/>
    <s v="3106"/>
    <x v="0"/>
    <s v="10719"/>
    <s v="0"/>
    <n v="-5"/>
    <s v=""/>
    <n v="-5"/>
    <s v="USD"/>
    <s v="O1"/>
    <s v="USMO6561683921"/>
    <s v="1452564219610719"/>
    <s v=""/>
    <s v="FF_MD_02"/>
    <d v="2025-06-30T00:00:00"/>
    <d v="2025-07-07T00:00:00"/>
    <n v="0"/>
    <s v=""/>
    <s v=""/>
    <s v="3101664197"/>
    <s v="200012790404"/>
    <s v="0010"/>
    <s v="0060"/>
    <s v="R1"/>
    <s v="10-60"/>
    <x v="0"/>
    <x v="0"/>
    <n v="10719"/>
    <x v="0"/>
  </r>
  <r>
    <s v="14525642462"/>
    <s v="25181COCH1AJ"/>
    <s v="FA"/>
    <s v="R4"/>
    <d v="2025-06-30T00:00:00"/>
    <s v=""/>
    <s v="3106"/>
    <x v="0"/>
    <s v="10469"/>
    <s v="0"/>
    <n v="-5"/>
    <s v=""/>
    <n v="-5"/>
    <s v="USD"/>
    <s v="O1"/>
    <s v="USMO6561330300"/>
    <s v="1452564246210469"/>
    <s v=""/>
    <s v="FF_MD_02"/>
    <d v="2025-06-30T00:00:00"/>
    <d v="2025-07-07T00:00:00"/>
    <n v="0"/>
    <s v=""/>
    <s v=""/>
    <s v="3101490748"/>
    <s v="200013182312"/>
    <s v="0010"/>
    <s v="0060"/>
    <s v="C1"/>
    <s v="10-60"/>
    <x v="0"/>
    <x v="0"/>
    <n v="10469"/>
    <x v="2"/>
  </r>
  <r>
    <s v="14525642464"/>
    <s v="25181COCH1AJ"/>
    <s v="FA"/>
    <s v="R4"/>
    <d v="2025-06-30T00:00:00"/>
    <s v=""/>
    <s v="3106"/>
    <x v="0"/>
    <s v="10469"/>
    <s v="0"/>
    <n v="-5"/>
    <s v=""/>
    <n v="-5"/>
    <s v="USD"/>
    <s v="O1"/>
    <s v="USMO6561330300"/>
    <s v="1452564246410469"/>
    <s v=""/>
    <s v="FF_MD_02"/>
    <d v="2025-06-30T00:00:00"/>
    <d v="2025-07-07T00:00:00"/>
    <n v="0"/>
    <s v=""/>
    <s v=""/>
    <s v="3101490652"/>
    <s v="200013182403"/>
    <s v="0010"/>
    <s v="0060"/>
    <s v="C1"/>
    <s v="10-60"/>
    <x v="0"/>
    <x v="0"/>
    <n v="10469"/>
    <x v="2"/>
  </r>
  <r>
    <s v="14525642464"/>
    <s v="25181COCH1AJ"/>
    <s v="FA"/>
    <s v="R4"/>
    <d v="2025-06-30T00:00:00"/>
    <s v=""/>
    <s v="3106"/>
    <x v="1"/>
    <s v="10514"/>
    <s v="0"/>
    <n v="-5"/>
    <s v=""/>
    <n v="-5"/>
    <s v="USD"/>
    <s v="O1"/>
    <s v="USMO6561330300"/>
    <s v="1452564246410514"/>
    <s v=""/>
    <s v="FF_MD_02"/>
    <d v="2025-06-30T00:00:00"/>
    <d v="2025-07-07T00:00:00"/>
    <n v="0"/>
    <s v=""/>
    <s v=""/>
    <s v="3101490844"/>
    <s v="200013182403"/>
    <s v="0010"/>
    <s v="0060"/>
    <s v="C1"/>
    <s v="10-60"/>
    <x v="0"/>
    <x v="1"/>
    <n v="10514"/>
    <x v="1"/>
  </r>
  <r>
    <s v="14525642529"/>
    <s v="25181COCH1AJ"/>
    <s v="FA"/>
    <s v="R4"/>
    <d v="2025-06-30T00:00:00"/>
    <s v=""/>
    <s v="3106"/>
    <x v="1"/>
    <s v="10514"/>
    <s v="0"/>
    <n v="-5"/>
    <s v=""/>
    <n v="-5"/>
    <s v="USD"/>
    <s v="O1"/>
    <s v="USMO6561310300"/>
    <s v="1452564252910514"/>
    <s v=""/>
    <s v="FF_MD_02"/>
    <d v="2025-06-30T00:00:00"/>
    <d v="2025-07-07T00:00:00"/>
    <n v="0"/>
    <s v=""/>
    <s v=""/>
    <s v="3101663604"/>
    <s v="200011580632"/>
    <s v="0010"/>
    <s v="0060"/>
    <s v="R1"/>
    <s v="10-60"/>
    <x v="0"/>
    <x v="1"/>
    <n v="10514"/>
    <x v="1"/>
  </r>
  <r>
    <s v="14525642529"/>
    <s v="25181COCH1AJ"/>
    <s v="FA"/>
    <s v="R4"/>
    <d v="2025-06-30T00:00:00"/>
    <s v=""/>
    <s v="3106"/>
    <x v="0"/>
    <s v="10469"/>
    <s v="0"/>
    <n v="-5"/>
    <s v=""/>
    <n v="-5"/>
    <s v="USD"/>
    <s v="O1"/>
    <s v="USMO6561310300"/>
    <s v="1452564252910469"/>
    <s v=""/>
    <s v="FF_MD_02"/>
    <d v="2025-06-30T00:00:00"/>
    <d v="2025-07-07T00:00:00"/>
    <n v="0"/>
    <s v=""/>
    <s v=""/>
    <s v="3101663509"/>
    <s v="200011580632"/>
    <s v="0010"/>
    <s v="0060"/>
    <s v="R1"/>
    <s v="10-60"/>
    <x v="0"/>
    <x v="0"/>
    <n v="10469"/>
    <x v="2"/>
  </r>
  <r>
    <s v="14525642610"/>
    <s v="25181COCH1AJ"/>
    <s v="FA"/>
    <s v="R4"/>
    <d v="2025-06-30T00:00:00"/>
    <s v=""/>
    <s v="3106"/>
    <x v="0"/>
    <s v="10469"/>
    <s v="0"/>
    <n v="-5"/>
    <s v=""/>
    <n v="-5"/>
    <s v="USD"/>
    <s v="O1"/>
    <s v="USMO6561328930"/>
    <s v="1452564261010469"/>
    <s v=""/>
    <s v="FF_MD_02"/>
    <d v="2025-06-30T00:00:00"/>
    <d v="2025-07-07T00:00:00"/>
    <n v="0"/>
    <s v=""/>
    <s v=""/>
    <s v="3101577997"/>
    <s v="200011933088"/>
    <s v="0010"/>
    <s v="0060"/>
    <s v="C1"/>
    <s v="10-60"/>
    <x v="0"/>
    <x v="0"/>
    <n v="10469"/>
    <x v="2"/>
  </r>
  <r>
    <s v="14525642638"/>
    <s v="25181COCH1AJ"/>
    <s v="FA"/>
    <s v="R4"/>
    <d v="2025-06-30T00:00:00"/>
    <s v=""/>
    <s v="3106"/>
    <x v="0"/>
    <s v="10719"/>
    <s v="0"/>
    <n v="-5"/>
    <s v=""/>
    <n v="-5"/>
    <s v="USD"/>
    <s v="O1"/>
    <s v="USMO6560525230"/>
    <s v="1452564263810719"/>
    <s v=""/>
    <s v="FF_MD_02"/>
    <d v="2025-06-30T00:00:00"/>
    <d v="2025-07-07T00:00:00"/>
    <n v="0"/>
    <s v=""/>
    <s v=""/>
    <s v="3101700223"/>
    <s v="200012772204"/>
    <s v="0010"/>
    <s v="0060"/>
    <s v="R1"/>
    <s v="10-60"/>
    <x v="0"/>
    <x v="0"/>
    <n v="10719"/>
    <x v="0"/>
  </r>
  <r>
    <s v="14525642796"/>
    <s v="25181COCH1AJ"/>
    <s v="FA"/>
    <s v="R4"/>
    <d v="2025-06-30T00:00:00"/>
    <s v=""/>
    <s v="3106"/>
    <x v="0"/>
    <s v="10719"/>
    <s v="0"/>
    <n v="-5"/>
    <s v=""/>
    <n v="-5"/>
    <s v="USD"/>
    <s v="O1"/>
    <s v="USMO6561690861"/>
    <s v="1452564279610719"/>
    <s v=""/>
    <s v="FF_MD_02"/>
    <d v="2025-06-30T00:00:00"/>
    <d v="2025-07-07T00:00:00"/>
    <n v="0"/>
    <s v=""/>
    <s v=""/>
    <s v="3101627354"/>
    <s v="200011457104"/>
    <s v="0010"/>
    <s v="0060"/>
    <s v="R1"/>
    <s v="10-60"/>
    <x v="0"/>
    <x v="0"/>
    <n v="10719"/>
    <x v="0"/>
  </r>
  <r>
    <s v="14525642898"/>
    <s v="25181COCH1AJ"/>
    <s v="FA"/>
    <s v="R4"/>
    <d v="2025-06-30T00:00:00"/>
    <s v=""/>
    <s v="3106"/>
    <x v="0"/>
    <s v="10719"/>
    <s v="0"/>
    <n v="-5"/>
    <s v=""/>
    <n v="-5"/>
    <s v="USD"/>
    <s v="O1"/>
    <s v="USMO6485492540"/>
    <s v="1452564289810719"/>
    <s v=""/>
    <s v="FF_MD_02"/>
    <d v="2025-06-30T00:00:00"/>
    <d v="2025-07-07T00:00:00"/>
    <n v="0"/>
    <s v=""/>
    <s v=""/>
    <s v="3101598840"/>
    <s v="200011319858"/>
    <s v="0010"/>
    <s v="0060"/>
    <s v="C1"/>
    <s v="10-60"/>
    <x v="0"/>
    <x v="0"/>
    <n v="10719"/>
    <x v="0"/>
  </r>
  <r>
    <s v="14525642899"/>
    <s v="25181COCH1AJ"/>
    <s v="FA"/>
    <s v="R4"/>
    <d v="2025-06-30T00:00:00"/>
    <s v=""/>
    <s v="3106"/>
    <x v="0"/>
    <s v="10719"/>
    <s v="0"/>
    <n v="-5"/>
    <s v=""/>
    <n v="-5"/>
    <s v="USD"/>
    <s v="O1"/>
    <s v="USMO6485492540"/>
    <s v="1452564289910719"/>
    <s v=""/>
    <s v="FF_MD_02"/>
    <d v="2025-06-30T00:00:00"/>
    <d v="2025-07-07T00:00:00"/>
    <n v="0"/>
    <s v=""/>
    <s v=""/>
    <s v="3101684734"/>
    <s v="200011319908"/>
    <s v="0010"/>
    <s v="0060"/>
    <s v="C1"/>
    <s v="10-60"/>
    <x v="0"/>
    <x v="0"/>
    <n v="10719"/>
    <x v="0"/>
  </r>
  <r>
    <s v="14525642900"/>
    <s v="25181COCH1AJ"/>
    <s v="FA"/>
    <s v="R4"/>
    <d v="2025-06-30T00:00:00"/>
    <s v=""/>
    <s v="3106"/>
    <x v="0"/>
    <s v="10719"/>
    <s v="0"/>
    <n v="-5"/>
    <s v=""/>
    <n v="-5"/>
    <s v="USD"/>
    <s v="O1"/>
    <s v="USMO6485492540"/>
    <s v="1452564290010719"/>
    <s v=""/>
    <s v="FF_MD_02"/>
    <d v="2025-06-30T00:00:00"/>
    <d v="2025-07-07T00:00:00"/>
    <n v="0"/>
    <s v=""/>
    <s v=""/>
    <s v="3101684734"/>
    <s v="200011319908"/>
    <s v="0010"/>
    <s v="0060"/>
    <s v="C1"/>
    <s v="10-60"/>
    <x v="0"/>
    <x v="0"/>
    <n v="10719"/>
    <x v="0"/>
  </r>
  <r>
    <s v="14525642901"/>
    <s v="25181COCH1AJ"/>
    <s v="FA"/>
    <s v="R4"/>
    <d v="2025-06-30T00:00:00"/>
    <s v=""/>
    <s v="3106"/>
    <x v="0"/>
    <s v="10719"/>
    <s v="0"/>
    <n v="-5"/>
    <s v=""/>
    <n v="-5"/>
    <s v="USD"/>
    <s v="O1"/>
    <s v="USMO6485492540"/>
    <s v="1452564290110719"/>
    <s v=""/>
    <s v="FF_MD_02"/>
    <d v="2025-06-30T00:00:00"/>
    <d v="2025-07-07T00:00:00"/>
    <n v="0"/>
    <s v=""/>
    <s v=""/>
    <s v="3101684734"/>
    <s v="200011319908"/>
    <s v="0010"/>
    <s v="0060"/>
    <s v="C1"/>
    <s v="10-60"/>
    <x v="0"/>
    <x v="0"/>
    <n v="10719"/>
    <x v="0"/>
  </r>
  <r>
    <s v="14525643076"/>
    <s v="25181COCH1AJ"/>
    <s v="FA"/>
    <s v="R4"/>
    <d v="2025-06-30T00:00:00"/>
    <s v=""/>
    <s v="3106"/>
    <x v="0"/>
    <s v="10719"/>
    <s v="0"/>
    <n v="-21.11"/>
    <s v=""/>
    <n v="-21.11"/>
    <s v="USD"/>
    <s v="O1"/>
    <s v="USMO6560524600"/>
    <s v="1452564307610719"/>
    <s v=""/>
    <s v="FF_MD_02"/>
    <d v="2025-06-30T00:00:00"/>
    <d v="2025-07-07T00:00:00"/>
    <n v="0"/>
    <s v=""/>
    <s v=""/>
    <s v="3101625449"/>
    <s v="200011228992"/>
    <s v="0010"/>
    <s v="0060"/>
    <s v="C1"/>
    <s v="10-60"/>
    <x v="0"/>
    <x v="0"/>
    <n v="10719"/>
    <x v="0"/>
  </r>
  <r>
    <s v="14525643308"/>
    <s v="25181COCH1AJ"/>
    <s v="FA"/>
    <s v="R4"/>
    <d v="2025-06-30T00:00:00"/>
    <s v=""/>
    <s v="3106"/>
    <x v="0"/>
    <s v="10719"/>
    <s v="0"/>
    <n v="-5"/>
    <s v=""/>
    <n v="-5"/>
    <s v="USD"/>
    <s v="O1"/>
    <s v="USMO6565352801"/>
    <s v="1452564330810719"/>
    <s v=""/>
    <s v="FF_MD_02"/>
    <d v="2025-06-30T00:00:00"/>
    <d v="2025-07-07T00:00:00"/>
    <n v="0"/>
    <s v=""/>
    <s v=""/>
    <s v="3101546049"/>
    <s v="200011735913"/>
    <s v="0010"/>
    <s v="0060"/>
    <s v="R1"/>
    <s v="10-60"/>
    <x v="0"/>
    <x v="0"/>
    <n v="10719"/>
    <x v="0"/>
  </r>
  <r>
    <s v="14525643411"/>
    <s v="25181COCH1AJ"/>
    <s v="FA"/>
    <s v="R4"/>
    <d v="2025-06-30T00:00:00"/>
    <s v=""/>
    <s v="3106"/>
    <x v="0"/>
    <s v="10469"/>
    <s v="0"/>
    <n v="-6.22"/>
    <s v=""/>
    <n v="-6.22"/>
    <s v="USD"/>
    <s v="O1"/>
    <s v="USMO6561322620"/>
    <s v="1452564341110469"/>
    <s v=""/>
    <s v="FF_MD_02"/>
    <d v="2025-06-30T00:00:00"/>
    <d v="2025-07-07T00:00:00"/>
    <n v="0"/>
    <s v=""/>
    <s v=""/>
    <s v="3101571636"/>
    <s v="200012199317"/>
    <s v="0010"/>
    <s v="0060"/>
    <s v="R1"/>
    <s v="10-60"/>
    <x v="0"/>
    <x v="0"/>
    <n v="10469"/>
    <x v="2"/>
  </r>
  <r>
    <s v="14525643413"/>
    <s v="25181COCH1AJ"/>
    <s v="FA"/>
    <s v="R4"/>
    <d v="2025-06-30T00:00:00"/>
    <s v=""/>
    <s v="3106"/>
    <x v="0"/>
    <s v="10469"/>
    <s v="0"/>
    <n v="-5"/>
    <s v=""/>
    <n v="-5"/>
    <s v="USD"/>
    <s v="O1"/>
    <s v="USMO6561322620"/>
    <s v="1452564341310469"/>
    <s v=""/>
    <s v="FF_MD_02"/>
    <d v="2025-06-30T00:00:00"/>
    <d v="2025-07-07T00:00:00"/>
    <n v="0"/>
    <s v=""/>
    <s v=""/>
    <s v="3101571733"/>
    <s v="200012199408"/>
    <s v="0010"/>
    <s v="0060"/>
    <s v="R1"/>
    <s v="10-60"/>
    <x v="0"/>
    <x v="0"/>
    <n v="10469"/>
    <x v="2"/>
  </r>
  <r>
    <s v="14525643413"/>
    <s v="25181COCH1AJ"/>
    <s v="FA"/>
    <s v="R4"/>
    <d v="2025-06-30T00:00:00"/>
    <s v=""/>
    <s v="3106"/>
    <x v="1"/>
    <s v="10514"/>
    <s v="0"/>
    <n v="-5"/>
    <s v=""/>
    <n v="-5"/>
    <s v="USD"/>
    <s v="O1"/>
    <s v="USMO6561322620"/>
    <s v="1452564341310514"/>
    <s v=""/>
    <s v="FF_MD_02"/>
    <d v="2025-06-30T00:00:00"/>
    <d v="2025-07-07T00:00:00"/>
    <n v="0"/>
    <s v=""/>
    <s v=""/>
    <s v="3101572021"/>
    <s v="200012199408"/>
    <s v="0010"/>
    <s v="0060"/>
    <s v="R1"/>
    <s v="10-60"/>
    <x v="0"/>
    <x v="1"/>
    <n v="10514"/>
    <x v="1"/>
  </r>
  <r>
    <s v="14525643536"/>
    <s v="25181COCH1AJ"/>
    <s v="FA"/>
    <s v="R4"/>
    <d v="2025-06-30T00:00:00"/>
    <s v=""/>
    <s v="3106"/>
    <x v="0"/>
    <s v="10719"/>
    <s v="0"/>
    <n v="-5.0999999999999996"/>
    <s v=""/>
    <n v="-5.0999999999999996"/>
    <s v="USD"/>
    <s v="O1"/>
    <s v="USMO6560518440"/>
    <s v="1452564353610719"/>
    <s v=""/>
    <s v="FF_MD_02"/>
    <d v="2025-06-30T00:00:00"/>
    <d v="2025-07-07T00:00:00"/>
    <n v="0"/>
    <s v=""/>
    <s v=""/>
    <s v="3101613196"/>
    <s v="200011735657"/>
    <s v="0010"/>
    <s v="0060"/>
    <s v="R1"/>
    <s v="10-60"/>
    <x v="0"/>
    <x v="0"/>
    <n v="10719"/>
    <x v="0"/>
  </r>
  <r>
    <s v="14525643625"/>
    <s v="25181COCH1AJ"/>
    <s v="FA"/>
    <s v="R4"/>
    <d v="2025-06-30T00:00:00"/>
    <s v=""/>
    <s v="3106"/>
    <x v="0"/>
    <s v="10469"/>
    <s v="0"/>
    <n v="-5"/>
    <s v=""/>
    <n v="-5"/>
    <s v="USD"/>
    <s v="O1"/>
    <s v="USMO6561320800"/>
    <s v="1452564362510469"/>
    <s v=""/>
    <s v="FF_MD_02"/>
    <d v="2025-06-30T00:00:00"/>
    <d v="2025-07-07T00:00:00"/>
    <n v="0"/>
    <s v=""/>
    <s v=""/>
    <s v="3101536986"/>
    <s v="200011275456"/>
    <s v="0010"/>
    <s v="0060"/>
    <s v="R1"/>
    <s v="10-60"/>
    <x v="0"/>
    <x v="0"/>
    <n v="10469"/>
    <x v="2"/>
  </r>
  <r>
    <s v="14525643631"/>
    <s v="25181COCH1AJ"/>
    <s v="FA"/>
    <s v="R4"/>
    <d v="2025-06-30T00:00:00"/>
    <s v=""/>
    <s v="3106"/>
    <x v="1"/>
    <s v="10514"/>
    <s v="0"/>
    <n v="-5"/>
    <s v=""/>
    <n v="-5"/>
    <s v="USD"/>
    <s v="O1"/>
    <s v="USMO6561320800"/>
    <s v="1452564363110514"/>
    <s v=""/>
    <s v="FF_MD_02"/>
    <d v="2025-06-30T00:00:00"/>
    <d v="2025-07-07T00:00:00"/>
    <n v="0"/>
    <s v=""/>
    <s v=""/>
    <s v="3101537083"/>
    <s v="200011275480"/>
    <s v="0010"/>
    <s v="0060"/>
    <s v="R1"/>
    <s v="10-60"/>
    <x v="0"/>
    <x v="1"/>
    <n v="10514"/>
    <x v="1"/>
  </r>
  <r>
    <s v="14525643631"/>
    <s v="25181COCH1AJ"/>
    <s v="FA"/>
    <s v="R4"/>
    <d v="2025-06-30T00:00:00"/>
    <s v=""/>
    <s v="3106"/>
    <x v="0"/>
    <s v="10469"/>
    <s v="0"/>
    <n v="-5"/>
    <s v=""/>
    <n v="-5"/>
    <s v="USD"/>
    <s v="O1"/>
    <s v="USMO6561320800"/>
    <s v="1452564363110469"/>
    <s v=""/>
    <s v="FF_MD_02"/>
    <d v="2025-06-30T00:00:00"/>
    <d v="2025-07-07T00:00:00"/>
    <n v="0"/>
    <s v=""/>
    <s v=""/>
    <s v="3101537179"/>
    <s v="200011275480"/>
    <s v="0010"/>
    <s v="0060"/>
    <s v="R1"/>
    <s v="10-60"/>
    <x v="0"/>
    <x v="0"/>
    <n v="10469"/>
    <x v="2"/>
  </r>
  <r>
    <s v="14525643777"/>
    <s v="25181COCH1AJ"/>
    <s v="FA"/>
    <s v="R4"/>
    <d v="2025-06-30T00:00:00"/>
    <s v=""/>
    <s v="3106"/>
    <x v="0"/>
    <s v="10719"/>
    <s v="0"/>
    <n v="-5"/>
    <s v=""/>
    <n v="-5"/>
    <s v="USD"/>
    <s v="O1"/>
    <s v="USMO6574092111"/>
    <s v="1452564377710719"/>
    <s v=""/>
    <s v="FF_MD_02"/>
    <d v="2025-06-30T00:00:00"/>
    <d v="2025-07-07T00:00:00"/>
    <n v="0"/>
    <s v=""/>
    <s v=""/>
    <s v="3101579048"/>
    <s v="200011923618"/>
    <s v="0010"/>
    <s v="0060"/>
    <s v="R1"/>
    <s v="10-60"/>
    <x v="0"/>
    <x v="0"/>
    <n v="10719"/>
    <x v="0"/>
  </r>
  <r>
    <s v="14525644137"/>
    <s v="25181COCH1AJ"/>
    <s v="FA"/>
    <s v="R4"/>
    <d v="2025-06-30T00:00:00"/>
    <s v=""/>
    <s v="3106"/>
    <x v="1"/>
    <s v="10514"/>
    <s v="0"/>
    <n v="-5"/>
    <s v=""/>
    <n v="-5"/>
    <s v="USD"/>
    <s v="O1"/>
    <s v="USMO6561333610"/>
    <s v="1452564413710514"/>
    <s v=""/>
    <s v="FF_MD_02"/>
    <d v="2025-06-30T00:00:00"/>
    <d v="2025-07-07T00:00:00"/>
    <n v="0"/>
    <s v=""/>
    <s v=""/>
    <s v="3101561171"/>
    <s v="200013642141"/>
    <s v="0010"/>
    <s v="0060"/>
    <s v="R1"/>
    <s v="10-60"/>
    <x v="0"/>
    <x v="1"/>
    <n v="10514"/>
    <x v="1"/>
  </r>
  <r>
    <s v="14525644137"/>
    <s v="25181COCH1AJ"/>
    <s v="FA"/>
    <s v="R4"/>
    <d v="2025-06-30T00:00:00"/>
    <s v=""/>
    <s v="3106"/>
    <x v="0"/>
    <s v="10469"/>
    <s v="0"/>
    <n v="-5"/>
    <s v=""/>
    <n v="-5"/>
    <s v="USD"/>
    <s v="O1"/>
    <s v="USMO6561333610"/>
    <s v="1452564413710469"/>
    <s v=""/>
    <s v="FF_MD_02"/>
    <d v="2025-06-30T00:00:00"/>
    <d v="2025-07-07T00:00:00"/>
    <n v="0"/>
    <s v=""/>
    <s v=""/>
    <s v="3101561074"/>
    <s v="200013642141"/>
    <s v="0010"/>
    <s v="0060"/>
    <s v="R1"/>
    <s v="10-60"/>
    <x v="0"/>
    <x v="0"/>
    <n v="10469"/>
    <x v="2"/>
  </r>
  <r>
    <s v="14525644138"/>
    <s v="25181COCH1AJ"/>
    <s v="FA"/>
    <s v="R4"/>
    <d v="2025-06-30T00:00:00"/>
    <s v=""/>
    <s v="3106"/>
    <x v="0"/>
    <s v="10469"/>
    <s v="0"/>
    <n v="-5"/>
    <s v=""/>
    <n v="-5"/>
    <s v="USD"/>
    <s v="O1"/>
    <s v="USMO6561333610"/>
    <s v="1452564413810469"/>
    <s v=""/>
    <s v="FF_MD_02"/>
    <d v="2025-06-30T00:00:00"/>
    <d v="2025-07-07T00:00:00"/>
    <n v="0"/>
    <s v=""/>
    <s v=""/>
    <s v="3101561264"/>
    <s v="200013642232"/>
    <s v="0010"/>
    <s v="0060"/>
    <s v="R1"/>
    <s v="10-60"/>
    <x v="0"/>
    <x v="0"/>
    <n v="10469"/>
    <x v="2"/>
  </r>
  <r>
    <s v="14525644138"/>
    <s v="25181COCH1AJ"/>
    <s v="FA"/>
    <s v="R4"/>
    <d v="2025-06-30T00:00:00"/>
    <s v=""/>
    <s v="3106"/>
    <x v="1"/>
    <s v="10514"/>
    <s v="0"/>
    <n v="-5"/>
    <s v=""/>
    <n v="-5"/>
    <s v="USD"/>
    <s v="O1"/>
    <s v="USMO6561333610"/>
    <s v="1452564413810514"/>
    <s v=""/>
    <s v="FF_MD_02"/>
    <d v="2025-06-30T00:00:00"/>
    <d v="2025-07-07T00:00:00"/>
    <n v="0"/>
    <s v=""/>
    <s v=""/>
    <s v="3101561455"/>
    <s v="200013642232"/>
    <s v="0010"/>
    <s v="0060"/>
    <s v="R1"/>
    <s v="10-60"/>
    <x v="0"/>
    <x v="1"/>
    <n v="10514"/>
    <x v="1"/>
  </r>
  <r>
    <s v="14525644223"/>
    <s v="25181COCH1AJ"/>
    <s v="FA"/>
    <s v="R4"/>
    <d v="2025-06-30T00:00:00"/>
    <s v=""/>
    <s v="3106"/>
    <x v="0"/>
    <s v="10469"/>
    <s v="0"/>
    <n v="-5"/>
    <s v=""/>
    <n v="-5"/>
    <s v="USD"/>
    <s v="O1"/>
    <s v="USMO6561300000"/>
    <s v="1452564422310469"/>
    <s v=""/>
    <s v="FF_MD_02"/>
    <d v="2025-06-30T00:00:00"/>
    <d v="2025-07-07T00:00:00"/>
    <n v="0"/>
    <s v=""/>
    <s v=""/>
    <s v="3101547350"/>
    <s v="200014057968"/>
    <s v="0010"/>
    <s v="0060"/>
    <s v="C1"/>
    <s v="10-60"/>
    <x v="0"/>
    <x v="0"/>
    <n v="10469"/>
    <x v="2"/>
  </r>
  <r>
    <s v="14525644223"/>
    <s v="25181COCH1AJ"/>
    <s v="FA"/>
    <s v="R4"/>
    <d v="2025-06-30T00:00:00"/>
    <s v=""/>
    <s v="3106"/>
    <x v="1"/>
    <s v="10514"/>
    <s v="0"/>
    <n v="-5"/>
    <s v=""/>
    <n v="-5"/>
    <s v="USD"/>
    <s v="O1"/>
    <s v="USMO6561300000"/>
    <s v="1452564422310514"/>
    <s v=""/>
    <s v="FF_MD_02"/>
    <d v="2025-06-30T00:00:00"/>
    <d v="2025-07-07T00:00:00"/>
    <n v="0"/>
    <s v=""/>
    <s v=""/>
    <s v="3101547545"/>
    <s v="200014057968"/>
    <s v="0010"/>
    <s v="0060"/>
    <s v="C1"/>
    <s v="10-60"/>
    <x v="0"/>
    <x v="1"/>
    <n v="10514"/>
    <x v="1"/>
  </r>
  <r>
    <s v="14525644467"/>
    <s v="25181COCH1AJ"/>
    <s v="FA"/>
    <s v="R4"/>
    <d v="2025-06-30T00:00:00"/>
    <s v=""/>
    <s v="3106"/>
    <x v="0"/>
    <s v="10719"/>
    <s v="0"/>
    <n v="-5"/>
    <s v=""/>
    <n v="-5"/>
    <s v="USD"/>
    <s v="O1"/>
    <s v="USMO6560524800"/>
    <s v="1452564446710719"/>
    <s v=""/>
    <s v="FF_MD_02"/>
    <d v="2025-06-30T00:00:00"/>
    <d v="2025-07-07T00:00:00"/>
    <n v="0"/>
    <s v=""/>
    <s v=""/>
    <s v="3101668048"/>
    <s v="200014367714"/>
    <s v="0010"/>
    <s v="0060"/>
    <s v="R1"/>
    <s v="10-60"/>
    <x v="0"/>
    <x v="0"/>
    <n v="10719"/>
    <x v="0"/>
  </r>
  <r>
    <s v="14525644579"/>
    <s v="25181COCH1AJ"/>
    <s v="FA"/>
    <s v="R4"/>
    <d v="2025-06-30T00:00:00"/>
    <s v=""/>
    <s v="3106"/>
    <x v="0"/>
    <s v="10469"/>
    <s v="0"/>
    <n v="-5"/>
    <s v=""/>
    <n v="-5"/>
    <s v="USD"/>
    <s v="O1"/>
    <s v="USMO6561333080"/>
    <s v="1452564457910469"/>
    <s v=""/>
    <s v="FF_MD_02"/>
    <d v="2025-06-30T00:00:00"/>
    <d v="2025-07-07T00:00:00"/>
    <n v="0"/>
    <s v=""/>
    <s v=""/>
    <s v="3101645079"/>
    <s v="200013504994"/>
    <s v="0010"/>
    <s v="0060"/>
    <s v="R1"/>
    <s v="10-60"/>
    <x v="0"/>
    <x v="0"/>
    <n v="10469"/>
    <x v="2"/>
  </r>
  <r>
    <s v="14525644579"/>
    <s v="25181COCH1AJ"/>
    <s v="FA"/>
    <s v="R4"/>
    <d v="2025-06-30T00:00:00"/>
    <s v=""/>
    <s v="3106"/>
    <x v="1"/>
    <s v="10514"/>
    <s v="0"/>
    <n v="-5"/>
    <s v=""/>
    <n v="-5"/>
    <s v="USD"/>
    <s v="O1"/>
    <s v="USMO6561333080"/>
    <s v="1452564457910514"/>
    <s v=""/>
    <s v="FF_MD_02"/>
    <d v="2025-06-30T00:00:00"/>
    <d v="2025-07-07T00:00:00"/>
    <n v="0"/>
    <s v=""/>
    <s v=""/>
    <s v="3101645174"/>
    <s v="200013504994"/>
    <s v="0010"/>
    <s v="0060"/>
    <s v="R1"/>
    <s v="10-60"/>
    <x v="0"/>
    <x v="1"/>
    <n v="10514"/>
    <x v="1"/>
  </r>
  <r>
    <s v="14525644679"/>
    <s v="25181COCH1AJ"/>
    <s v="FA"/>
    <s v="R4"/>
    <d v="2025-06-30T00:00:00"/>
    <s v=""/>
    <s v="3106"/>
    <x v="0"/>
    <s v="10719"/>
    <s v="0"/>
    <n v="-5"/>
    <s v=""/>
    <n v="-5"/>
    <s v="USD"/>
    <s v="O1"/>
    <s v="USMO6485445010"/>
    <s v="1452564467910719"/>
    <s v=""/>
    <s v="FF_MD_02"/>
    <d v="2025-06-30T00:00:00"/>
    <d v="2025-07-07T00:00:00"/>
    <n v="0"/>
    <s v=""/>
    <s v=""/>
    <s v="3101513586"/>
    <s v="200014473686"/>
    <s v="0010"/>
    <s v="0060"/>
    <s v="C1"/>
    <s v="10-60"/>
    <x v="0"/>
    <x v="0"/>
    <n v="10719"/>
    <x v="0"/>
  </r>
  <r>
    <s v="14525644682"/>
    <s v="25181COCH1AJ"/>
    <s v="FA"/>
    <s v="R4"/>
    <d v="2025-06-30T00:00:00"/>
    <s v=""/>
    <s v="3106"/>
    <x v="0"/>
    <s v="10719"/>
    <s v="0"/>
    <n v="-5"/>
    <s v=""/>
    <n v="-5"/>
    <s v="USD"/>
    <s v="O1"/>
    <s v="USMO6485492200"/>
    <s v="1452564468210719"/>
    <s v=""/>
    <s v="FF_MD_02"/>
    <d v="2025-06-30T00:00:00"/>
    <d v="2025-07-07T00:00:00"/>
    <n v="0"/>
    <s v=""/>
    <s v=""/>
    <s v="3101558660"/>
    <s v="200014473884"/>
    <s v="0010"/>
    <s v="0060"/>
    <s v="C1"/>
    <s v="10-60"/>
    <x v="0"/>
    <x v="0"/>
    <n v="10719"/>
    <x v="0"/>
  </r>
  <r>
    <s v="14525644684"/>
    <s v="25181COCH1AJ"/>
    <s v="FA"/>
    <s v="R4"/>
    <d v="2025-06-30T00:00:00"/>
    <s v=""/>
    <s v="3106"/>
    <x v="0"/>
    <s v="10719"/>
    <s v="0"/>
    <n v="-5"/>
    <s v=""/>
    <n v="-5"/>
    <s v="USD"/>
    <s v="O1"/>
    <s v="USMO6485492200"/>
    <s v="1452564468410719"/>
    <s v=""/>
    <s v="FF_MD_02"/>
    <d v="2025-06-30T00:00:00"/>
    <d v="2025-07-07T00:00:00"/>
    <n v="0"/>
    <s v=""/>
    <s v=""/>
    <s v="3101575603"/>
    <s v="200014476150"/>
    <s v="0010"/>
    <s v="0060"/>
    <s v="R1"/>
    <s v="10-60"/>
    <x v="0"/>
    <x v="0"/>
    <n v="10719"/>
    <x v="0"/>
  </r>
  <r>
    <s v="14525644728"/>
    <s v="25181COCH1AJ"/>
    <s v="FA"/>
    <s v="R4"/>
    <d v="2025-06-30T00:00:00"/>
    <s v=""/>
    <s v="3106"/>
    <x v="1"/>
    <s v="10514"/>
    <s v="0"/>
    <n v="-5.0599999999999996"/>
    <s v=""/>
    <n v="-5.0599999999999996"/>
    <s v="USD"/>
    <s v="O1"/>
    <s v="USMO6561391321"/>
    <s v="1452564472810514"/>
    <s v=""/>
    <s v="FF_MD_02"/>
    <d v="2025-06-30T00:00:00"/>
    <d v="2025-07-07T00:00:00"/>
    <n v="0"/>
    <s v=""/>
    <s v=""/>
    <s v="3101520472"/>
    <s v="200013684804"/>
    <s v="0010"/>
    <s v="0060"/>
    <s v="C1"/>
    <s v="10-60"/>
    <x v="0"/>
    <x v="1"/>
    <n v="10514"/>
    <x v="1"/>
  </r>
  <r>
    <s v="14525644730"/>
    <s v="25181COCH1AJ"/>
    <s v="FA"/>
    <s v="R4"/>
    <d v="2025-06-30T00:00:00"/>
    <s v=""/>
    <s v="3106"/>
    <x v="0"/>
    <s v="10469"/>
    <s v="0"/>
    <n v="-5"/>
    <s v=""/>
    <n v="-5"/>
    <s v="USD"/>
    <s v="O1"/>
    <s v="USMO6561318670"/>
    <s v="1452564473010469"/>
    <s v=""/>
    <s v="FF_MD_02"/>
    <d v="2025-06-30T00:00:00"/>
    <d v="2025-07-07T00:00:00"/>
    <n v="0"/>
    <s v=""/>
    <s v=""/>
    <s v="3101590833"/>
    <s v="200013689043"/>
    <s v="0010"/>
    <s v="0060"/>
    <s v="C1"/>
    <s v="10-60"/>
    <x v="0"/>
    <x v="0"/>
    <n v="10469"/>
    <x v="2"/>
  </r>
  <r>
    <s v="14525644730"/>
    <s v="25181COCH1AJ"/>
    <s v="FA"/>
    <s v="R4"/>
    <d v="2025-06-30T00:00:00"/>
    <s v=""/>
    <s v="3106"/>
    <x v="1"/>
    <s v="10514"/>
    <s v="0"/>
    <n v="-5.24"/>
    <s v=""/>
    <n v="-5.24"/>
    <s v="USD"/>
    <s v="O1"/>
    <s v="USMO6561318670"/>
    <s v="1452564473010514"/>
    <s v=""/>
    <s v="FF_MD_02"/>
    <d v="2025-06-30T00:00:00"/>
    <d v="2025-07-07T00:00:00"/>
    <n v="0"/>
    <s v=""/>
    <s v=""/>
    <s v="3101590738"/>
    <s v="200013689043"/>
    <s v="0010"/>
    <s v="0060"/>
    <s v="C1"/>
    <s v="10-60"/>
    <x v="0"/>
    <x v="1"/>
    <n v="10514"/>
    <x v="1"/>
  </r>
  <r>
    <s v="14525644751"/>
    <s v="25181COCH1AJ"/>
    <s v="FA"/>
    <s v="R4"/>
    <d v="2025-06-30T00:00:00"/>
    <s v=""/>
    <s v="3106"/>
    <x v="0"/>
    <s v="10719"/>
    <s v="0"/>
    <n v="-5"/>
    <s v=""/>
    <n v="-5"/>
    <s v="USD"/>
    <s v="O1"/>
    <s v="USMO6560591140"/>
    <s v="1452564475110719"/>
    <s v=""/>
    <s v="FF_MD_02"/>
    <d v="2025-06-30T00:00:00"/>
    <d v="2025-07-07T00:00:00"/>
    <n v="0"/>
    <s v=""/>
    <s v=""/>
    <s v="3101520745"/>
    <s v="200013767369"/>
    <s v="0010"/>
    <s v="0060"/>
    <s v="R1"/>
    <s v="10-60"/>
    <x v="0"/>
    <x v="0"/>
    <n v="10719"/>
    <x v="0"/>
  </r>
  <r>
    <s v="14525644833"/>
    <s v="25181COCH1AJ"/>
    <s v="FA"/>
    <s v="R4"/>
    <d v="2025-06-30T00:00:00"/>
    <s v=""/>
    <s v="3106"/>
    <x v="1"/>
    <s v="10514"/>
    <s v="0"/>
    <n v="-9.65"/>
    <s v=""/>
    <n v="-9.65"/>
    <s v="USD"/>
    <s v="O1"/>
    <s v="USMO6561323120"/>
    <s v="1452564483310514"/>
    <s v=""/>
    <s v="FF_MD_02"/>
    <d v="2025-06-30T00:00:00"/>
    <d v="2025-07-07T00:00:00"/>
    <n v="0"/>
    <s v=""/>
    <s v=""/>
    <s v="3101540294"/>
    <s v="200014058453"/>
    <s v="0010"/>
    <s v="0060"/>
    <s v="R1"/>
    <s v="10-60"/>
    <x v="0"/>
    <x v="1"/>
    <n v="10514"/>
    <x v="1"/>
  </r>
  <r>
    <s v="14525644833"/>
    <s v="25181COCH1AJ"/>
    <s v="FA"/>
    <s v="R4"/>
    <d v="2025-06-30T00:00:00"/>
    <s v=""/>
    <s v="3106"/>
    <x v="0"/>
    <s v="10469"/>
    <s v="0"/>
    <n v="-6.59"/>
    <s v=""/>
    <n v="-6.59"/>
    <s v="USD"/>
    <s v="O1"/>
    <s v="USMO6561323120"/>
    <s v="1452564483310469"/>
    <s v=""/>
    <s v="FF_MD_02"/>
    <d v="2025-06-30T00:00:00"/>
    <d v="2025-07-07T00:00:00"/>
    <n v="0"/>
    <s v=""/>
    <s v=""/>
    <s v="3101540197"/>
    <s v="200014058453"/>
    <s v="0010"/>
    <s v="0060"/>
    <s v="R1"/>
    <s v="10-60"/>
    <x v="0"/>
    <x v="0"/>
    <n v="10469"/>
    <x v="2"/>
  </r>
  <r>
    <s v="14525644961"/>
    <s v="25181COCH1AJ"/>
    <s v="FA"/>
    <s v="R4"/>
    <d v="2025-06-30T00:00:00"/>
    <s v=""/>
    <s v="3106"/>
    <x v="0"/>
    <s v="10719"/>
    <s v="0"/>
    <n v="-5"/>
    <s v=""/>
    <n v="-5"/>
    <s v="USD"/>
    <s v="O1"/>
    <s v="USMO6560513330"/>
    <s v="1452564496110719"/>
    <s v=""/>
    <s v="FF_MD_02"/>
    <d v="2025-06-30T00:00:00"/>
    <d v="2025-07-07T00:00:00"/>
    <n v="0"/>
    <s v=""/>
    <s v=""/>
    <s v="3101567245"/>
    <s v="200014053975"/>
    <s v="0010"/>
    <s v="0060"/>
    <s v="R1"/>
    <s v="10-60"/>
    <x v="0"/>
    <x v="0"/>
    <n v="10719"/>
    <x v="0"/>
  </r>
  <r>
    <s v="14525645262"/>
    <s v="25181COCH1AJ"/>
    <s v="FA"/>
    <s v="R4"/>
    <d v="2025-06-30T00:00:00"/>
    <s v=""/>
    <s v="3106"/>
    <x v="0"/>
    <s v="10469"/>
    <s v="0"/>
    <n v="-5"/>
    <s v=""/>
    <n v="-5"/>
    <s v="USD"/>
    <s v="O1"/>
    <s v="USMO6561311400"/>
    <s v="1452564526210469"/>
    <s v=""/>
    <s v="FF_MD_02"/>
    <d v="2025-06-30T00:00:00"/>
    <d v="2025-07-07T00:00:00"/>
    <n v="0"/>
    <s v=""/>
    <s v=""/>
    <s v="3101702841"/>
    <s v="200013518523"/>
    <s v="0010"/>
    <s v="0060"/>
    <s v="R1"/>
    <s v="10-60"/>
    <x v="0"/>
    <x v="0"/>
    <n v="10469"/>
    <x v="2"/>
  </r>
  <r>
    <s v="14525645262"/>
    <s v="25181COCH1AJ"/>
    <s v="FA"/>
    <s v="R4"/>
    <d v="2025-06-30T00:00:00"/>
    <s v=""/>
    <s v="3106"/>
    <x v="1"/>
    <s v="10514"/>
    <s v="0"/>
    <n v="-6.97"/>
    <s v=""/>
    <n v="-6.97"/>
    <s v="USD"/>
    <s v="O1"/>
    <s v="USMO6561311400"/>
    <s v="1452564526210514"/>
    <s v=""/>
    <s v="FF_MD_02"/>
    <d v="2025-06-30T00:00:00"/>
    <d v="2025-07-07T00:00:00"/>
    <n v="0"/>
    <s v=""/>
    <s v=""/>
    <s v="3101702759"/>
    <s v="200013518523"/>
    <s v="0010"/>
    <s v="0060"/>
    <s v="R1"/>
    <s v="10-60"/>
    <x v="0"/>
    <x v="1"/>
    <n v="10514"/>
    <x v="1"/>
  </r>
  <r>
    <s v="14525645270"/>
    <s v="25181COCH1AJ"/>
    <s v="FA"/>
    <s v="R4"/>
    <d v="2025-06-30T00:00:00"/>
    <s v=""/>
    <s v="3106"/>
    <x v="0"/>
    <s v="10719"/>
    <s v="0"/>
    <n v="-9.09"/>
    <s v=""/>
    <n v="-9.09"/>
    <s v="USD"/>
    <s v="O1"/>
    <s v="USMO6560521610"/>
    <s v="1452564527010719"/>
    <s v=""/>
    <s v="FF_MD_02"/>
    <d v="2025-06-30T00:00:00"/>
    <d v="2025-07-07T00:00:00"/>
    <n v="0"/>
    <s v=""/>
    <s v=""/>
    <s v="3101547260"/>
    <s v="200013648676"/>
    <s v="0010"/>
    <s v="0060"/>
    <s v="R1"/>
    <s v="10-60"/>
    <x v="0"/>
    <x v="0"/>
    <n v="10719"/>
    <x v="0"/>
  </r>
  <r>
    <s v="14525645282"/>
    <s v="25181COCH1AJ"/>
    <s v="FA"/>
    <s v="R4"/>
    <d v="2025-06-30T00:00:00"/>
    <s v=""/>
    <s v="3106"/>
    <x v="1"/>
    <s v="10514"/>
    <s v="0"/>
    <n v="-5"/>
    <s v=""/>
    <n v="-5"/>
    <s v="USD"/>
    <s v="O1"/>
    <s v="USMO6561327950"/>
    <s v="1452564528210514"/>
    <s v=""/>
    <s v="FF_MD_02"/>
    <d v="2025-06-30T00:00:00"/>
    <d v="2025-07-07T00:00:00"/>
    <n v="0"/>
    <s v=""/>
    <s v=""/>
    <s v="3101651681"/>
    <s v="200013926833"/>
    <s v="0010"/>
    <s v="0060"/>
    <s v="C1"/>
    <s v="10-60"/>
    <x v="0"/>
    <x v="1"/>
    <n v="10514"/>
    <x v="1"/>
  </r>
  <r>
    <s v="14525645282"/>
    <s v="25181COCH1AJ"/>
    <s v="FA"/>
    <s v="R4"/>
    <d v="2025-06-30T00:00:00"/>
    <s v=""/>
    <s v="3106"/>
    <x v="0"/>
    <s v="10469"/>
    <s v="0"/>
    <n v="-5"/>
    <s v=""/>
    <n v="-5"/>
    <s v="USD"/>
    <s v="O1"/>
    <s v="USMO6561327950"/>
    <s v="1452564528210469"/>
    <s v=""/>
    <s v="FF_MD_02"/>
    <d v="2025-06-30T00:00:00"/>
    <d v="2025-07-07T00:00:00"/>
    <n v="0"/>
    <s v=""/>
    <s v=""/>
    <s v="3101651587"/>
    <s v="200013926833"/>
    <s v="0010"/>
    <s v="0060"/>
    <s v="C1"/>
    <s v="10-60"/>
    <x v="0"/>
    <x v="0"/>
    <n v="10469"/>
    <x v="2"/>
  </r>
  <r>
    <s v="14525645286"/>
    <s v="25181COCH1AJ"/>
    <s v="FA"/>
    <s v="R4"/>
    <d v="2025-06-30T00:00:00"/>
    <s v=""/>
    <s v="3106"/>
    <x v="1"/>
    <s v="10514"/>
    <s v="0"/>
    <n v="-5"/>
    <s v=""/>
    <n v="-5"/>
    <s v="USD"/>
    <s v="O1"/>
    <s v="USMO6561325260"/>
    <s v="1452564528610514"/>
    <s v=""/>
    <s v="FF_MD_02"/>
    <d v="2025-06-30T00:00:00"/>
    <d v="2025-07-07T00:00:00"/>
    <n v="0"/>
    <s v=""/>
    <s v=""/>
    <s v="3101660207"/>
    <s v="200013929092"/>
    <s v="0010"/>
    <s v="0060"/>
    <s v="C1"/>
    <s v="10-60"/>
    <x v="0"/>
    <x v="1"/>
    <n v="10514"/>
    <x v="1"/>
  </r>
  <r>
    <s v="14525645286"/>
    <s v="25181COCH1AJ"/>
    <s v="FA"/>
    <s v="R4"/>
    <d v="2025-06-30T00:00:00"/>
    <s v=""/>
    <s v="3106"/>
    <x v="0"/>
    <s v="10469"/>
    <s v="0"/>
    <n v="-5"/>
    <s v=""/>
    <n v="-5"/>
    <s v="USD"/>
    <s v="O1"/>
    <s v="USMO6561325260"/>
    <s v="1452564528610469"/>
    <s v=""/>
    <s v="FF_MD_02"/>
    <d v="2025-06-30T00:00:00"/>
    <d v="2025-07-07T00:00:00"/>
    <n v="0"/>
    <s v=""/>
    <s v=""/>
    <s v="3101660404"/>
    <s v="200013929092"/>
    <s v="0010"/>
    <s v="0060"/>
    <s v="C1"/>
    <s v="10-60"/>
    <x v="0"/>
    <x v="0"/>
    <n v="10469"/>
    <x v="2"/>
  </r>
  <r>
    <s v="14525645287"/>
    <s v="25181COCH1AJ"/>
    <s v="FA"/>
    <s v="R4"/>
    <d v="2025-06-30T00:00:00"/>
    <s v=""/>
    <s v="3106"/>
    <x v="1"/>
    <s v="10514"/>
    <s v="0"/>
    <n v="-5"/>
    <s v=""/>
    <n v="-5"/>
    <s v="USD"/>
    <s v="O1"/>
    <s v="USMO6561325260"/>
    <s v="1452564528710514"/>
    <s v=""/>
    <s v="FF_MD_02"/>
    <d v="2025-06-30T00:00:00"/>
    <d v="2025-07-07T00:00:00"/>
    <n v="0"/>
    <s v=""/>
    <s v=""/>
    <s v="3101660302"/>
    <s v="200013929167"/>
    <s v="0010"/>
    <s v="0060"/>
    <s v="C1"/>
    <s v="10-60"/>
    <x v="0"/>
    <x v="1"/>
    <n v="10514"/>
    <x v="1"/>
  </r>
  <r>
    <s v="14525645287"/>
    <s v="25181COCH1AJ"/>
    <s v="FA"/>
    <s v="R4"/>
    <d v="2025-06-30T00:00:00"/>
    <s v=""/>
    <s v="3106"/>
    <x v="0"/>
    <s v="10469"/>
    <s v="0"/>
    <n v="-5"/>
    <s v=""/>
    <n v="-5"/>
    <s v="USD"/>
    <s v="O1"/>
    <s v="USMO6561325260"/>
    <s v="1452564528710469"/>
    <s v=""/>
    <s v="FF_MD_02"/>
    <d v="2025-06-30T00:00:00"/>
    <d v="2025-07-07T00:00:00"/>
    <n v="0"/>
    <s v=""/>
    <s v=""/>
    <s v="3101660597"/>
    <s v="200013929167"/>
    <s v="0010"/>
    <s v="0060"/>
    <s v="C1"/>
    <s v="10-60"/>
    <x v="0"/>
    <x v="0"/>
    <n v="10469"/>
    <x v="2"/>
  </r>
  <r>
    <s v="14525645379"/>
    <s v="25181COCH1AJ"/>
    <s v="FA"/>
    <s v="R4"/>
    <d v="2025-06-30T00:00:00"/>
    <s v=""/>
    <s v="3106"/>
    <x v="1"/>
    <s v="10514"/>
    <s v="0"/>
    <n v="-5"/>
    <s v=""/>
    <n v="-5"/>
    <s v="USD"/>
    <s v="O1"/>
    <s v="USMO6561314240"/>
    <s v="1452564537910514"/>
    <s v=""/>
    <s v="FF_MD_02"/>
    <d v="2025-06-30T00:00:00"/>
    <d v="2025-07-07T00:00:00"/>
    <n v="0"/>
    <s v=""/>
    <s v=""/>
    <s v="3101501394"/>
    <s v="200013724543"/>
    <s v="0010"/>
    <s v="0060"/>
    <s v="R1"/>
    <s v="10-60"/>
    <x v="0"/>
    <x v="1"/>
    <n v="10514"/>
    <x v="1"/>
  </r>
  <r>
    <s v="14525645379"/>
    <s v="25181COCH1AJ"/>
    <s v="FA"/>
    <s v="R4"/>
    <d v="2025-06-30T00:00:00"/>
    <s v=""/>
    <s v="3106"/>
    <x v="0"/>
    <s v="10469"/>
    <s v="0"/>
    <n v="-5"/>
    <s v=""/>
    <n v="-5"/>
    <s v="USD"/>
    <s v="O1"/>
    <s v="USMO6561314240"/>
    <s v="1452564537910469"/>
    <s v=""/>
    <s v="FF_MD_02"/>
    <d v="2025-06-30T00:00:00"/>
    <d v="2025-07-07T00:00:00"/>
    <n v="0"/>
    <s v=""/>
    <s v=""/>
    <s v="3101501297"/>
    <s v="200013724543"/>
    <s v="0010"/>
    <s v="0060"/>
    <s v="R1"/>
    <s v="10-60"/>
    <x v="0"/>
    <x v="0"/>
    <n v="10469"/>
    <x v="2"/>
  </r>
  <r>
    <s v="14525645662"/>
    <s v="25181COCH1AJ"/>
    <s v="FA"/>
    <s v="R4"/>
    <d v="2025-06-30T00:00:00"/>
    <s v=""/>
    <s v="3106"/>
    <x v="0"/>
    <s v="10719"/>
    <s v="0"/>
    <n v="-5"/>
    <s v=""/>
    <n v="-5"/>
    <s v="USD"/>
    <s v="O1"/>
    <s v="USMO6570582461"/>
    <s v="1452564566210719"/>
    <s v=""/>
    <s v="FF_MD_02"/>
    <d v="2025-06-30T00:00:00"/>
    <d v="2025-07-07T00:00:00"/>
    <n v="0"/>
    <s v=""/>
    <s v=""/>
    <s v="3101685047"/>
    <s v="200014567180"/>
    <s v="0010"/>
    <s v="0060"/>
    <s v="R1"/>
    <s v="10-60"/>
    <x v="0"/>
    <x v="0"/>
    <n v="10719"/>
    <x v="0"/>
  </r>
  <r>
    <s v="14525646700"/>
    <s v="25181INV01BC"/>
    <s v="FA"/>
    <s v="R4"/>
    <d v="2025-06-30T00:00:00"/>
    <s v=""/>
    <s v="3106"/>
    <x v="0"/>
    <s v="10719"/>
    <s v="0"/>
    <n v="-5"/>
    <s v=""/>
    <n v="-5"/>
    <s v="USD"/>
    <s v="O1"/>
    <s v="USMO6301622700"/>
    <s v="1452564670010719"/>
    <s v=""/>
    <s v="BATCH_ID"/>
    <d v="2025-06-30T00:00:00"/>
    <d v="2025-07-01T00:00:00"/>
    <n v="0"/>
    <s v=""/>
    <s v=""/>
    <s v="3101658902"/>
    <s v="200011381635"/>
    <s v="0010"/>
    <s v="0060"/>
    <s v="R1"/>
    <s v="10-60"/>
    <x v="0"/>
    <x v="0"/>
    <n v="10719"/>
    <x v="0"/>
  </r>
  <r>
    <s v="14525646712"/>
    <s v="25181INV01BD"/>
    <s v="FA"/>
    <s v="R4"/>
    <d v="2025-06-30T00:00:00"/>
    <s v=""/>
    <s v="3106"/>
    <x v="0"/>
    <s v="10719"/>
    <s v="0"/>
    <n v="-18.98"/>
    <s v=""/>
    <n v="-18.98"/>
    <s v="USD"/>
    <s v="O1"/>
    <s v="USMO6560521080"/>
    <s v="1452564671210719"/>
    <s v=""/>
    <s v="BATCH_ID"/>
    <d v="2025-06-30T00:00:00"/>
    <d v="2025-07-01T00:00:00"/>
    <n v="0"/>
    <s v=""/>
    <s v=""/>
    <s v="3101604053"/>
    <s v="200011858814"/>
    <s v="0010"/>
    <s v="0060"/>
    <s v="R1"/>
    <s v="10-60"/>
    <x v="0"/>
    <x v="0"/>
    <n v="10719"/>
    <x v="0"/>
  </r>
  <r>
    <s v="14525646908"/>
    <s v="25181INV01BD"/>
    <s v="FA"/>
    <s v="R4"/>
    <d v="2025-06-30T00:00:00"/>
    <s v=""/>
    <s v="3106"/>
    <x v="1"/>
    <s v="10514"/>
    <s v="0"/>
    <n v="-5.68"/>
    <s v=""/>
    <n v="-5.68"/>
    <s v="USD"/>
    <s v="O1"/>
    <s v="USMO6561321540"/>
    <s v="1452564690810514"/>
    <s v=""/>
    <s v="BATCH_ID"/>
    <d v="2025-06-30T00:00:00"/>
    <d v="2025-07-01T00:00:00"/>
    <n v="0"/>
    <s v=""/>
    <s v=""/>
    <s v="3101528791"/>
    <s v="200014045245"/>
    <s v="0010"/>
    <s v="0060"/>
    <s v="R1"/>
    <s v="10-60"/>
    <x v="0"/>
    <x v="1"/>
    <n v="10514"/>
    <x v="1"/>
  </r>
  <r>
    <s v="14525646908"/>
    <s v="25181INV01BD"/>
    <s v="FA"/>
    <s v="R4"/>
    <d v="2025-06-30T00:00:00"/>
    <s v=""/>
    <s v="3106"/>
    <x v="0"/>
    <s v="10469"/>
    <s v="0"/>
    <n v="-5"/>
    <s v=""/>
    <n v="-5"/>
    <s v="USD"/>
    <s v="O1"/>
    <s v="USMO6561321540"/>
    <s v="1452564690810469"/>
    <s v=""/>
    <s v="BATCH_ID"/>
    <d v="2025-06-30T00:00:00"/>
    <d v="2025-07-01T00:00:00"/>
    <n v="0"/>
    <s v=""/>
    <s v=""/>
    <s v="3101528885"/>
    <s v="200014045245"/>
    <s v="0010"/>
    <s v="0060"/>
    <s v="R1"/>
    <s v="10-60"/>
    <x v="0"/>
    <x v="0"/>
    <n v="10469"/>
    <x v="2"/>
  </r>
  <r>
    <s v="14525647023"/>
    <s v="25181INV01BC"/>
    <s v="FA"/>
    <s v="R4"/>
    <d v="2025-06-30T00:00:00"/>
    <s v=""/>
    <s v="3106"/>
    <x v="0"/>
    <s v="10719"/>
    <s v="0"/>
    <n v="-5"/>
    <s v=""/>
    <n v="-5"/>
    <s v="USD"/>
    <s v="O1"/>
    <s v="USMO6560514170"/>
    <s v="1452564702310719"/>
    <s v=""/>
    <s v="BATCH_ID"/>
    <d v="2025-06-30T00:00:00"/>
    <d v="2025-07-01T00:00:00"/>
    <n v="0"/>
    <s v=""/>
    <s v=""/>
    <s v="3102154795"/>
    <s v="200015592922"/>
    <s v="0010"/>
    <s v="0060"/>
    <s v="R1"/>
    <s v="10-60"/>
    <x v="0"/>
    <x v="0"/>
    <n v="10719"/>
    <x v="0"/>
  </r>
  <r>
    <s v="14525647072"/>
    <s v="25181INV01BD"/>
    <s v="FA"/>
    <s v="R4"/>
    <d v="2025-06-30T00:00:00"/>
    <s v=""/>
    <s v="3106"/>
    <x v="0"/>
    <s v="10719"/>
    <s v="0"/>
    <n v="-5"/>
    <s v=""/>
    <n v="-5"/>
    <s v="USD"/>
    <s v="O1"/>
    <s v="USMO6560521150"/>
    <s v="1452564707210719"/>
    <s v=""/>
    <s v="BATCH_ID"/>
    <d v="2025-06-30T00:00:00"/>
    <d v="2025-07-01T00:00:00"/>
    <n v="0"/>
    <s v=""/>
    <s v=""/>
    <s v="3101513587"/>
    <s v="200014045369"/>
    <s v="0010"/>
    <s v="0060"/>
    <s v="R1"/>
    <s v="10-60"/>
    <x v="0"/>
    <x v="0"/>
    <n v="10719"/>
    <x v="0"/>
  </r>
  <r>
    <s v="14525647093"/>
    <s v="25181INV01BC"/>
    <s v="FA"/>
    <s v="R4"/>
    <d v="2025-06-30T00:00:00"/>
    <s v=""/>
    <s v="3106"/>
    <x v="0"/>
    <s v="10469"/>
    <s v="0"/>
    <n v="-5"/>
    <s v=""/>
    <n v="-5"/>
    <s v="USD"/>
    <s v="O1"/>
    <s v="USMO6561328140"/>
    <s v="1452564709310469"/>
    <s v=""/>
    <s v="BATCH_ID"/>
    <d v="2025-06-30T00:00:00"/>
    <d v="2025-07-01T00:00:00"/>
    <n v="0"/>
    <s v=""/>
    <s v=""/>
    <s v="3102156120"/>
    <s v="200015598739"/>
    <s v="0010"/>
    <s v="0060"/>
    <s v="R1"/>
    <s v="10-60"/>
    <x v="0"/>
    <x v="0"/>
    <n v="10469"/>
    <x v="2"/>
  </r>
  <r>
    <s v="14525647093"/>
    <s v="25181INV01BC"/>
    <s v="FA"/>
    <s v="R4"/>
    <d v="2025-06-30T00:00:00"/>
    <s v=""/>
    <s v="3106"/>
    <x v="1"/>
    <s v="10514"/>
    <s v="0"/>
    <n v="-5"/>
    <s v=""/>
    <n v="-5"/>
    <s v="USD"/>
    <s v="O1"/>
    <s v="USMO6561328140"/>
    <s v="1452564709310514"/>
    <s v=""/>
    <s v="BATCH_ID"/>
    <d v="2025-06-30T00:00:00"/>
    <d v="2025-07-01T00:00:00"/>
    <n v="0"/>
    <s v=""/>
    <s v=""/>
    <s v="3102156121"/>
    <s v="200015598739"/>
    <s v="0010"/>
    <s v="0060"/>
    <s v="R1"/>
    <s v="10-60"/>
    <x v="0"/>
    <x v="1"/>
    <n v="10514"/>
    <x v="1"/>
  </r>
  <r>
    <s v="14620602444"/>
    <s v="25154INV01AP"/>
    <s v="FA"/>
    <s v="R4"/>
    <d v="2025-06-03T00:00:00"/>
    <s v=""/>
    <s v="3106"/>
    <x v="0"/>
    <s v="10719"/>
    <s v="0"/>
    <n v="-5"/>
    <s v=""/>
    <n v="-5"/>
    <s v="USD"/>
    <s v="O1"/>
    <s v="USMO6571482621"/>
    <s v="1462060244410719"/>
    <s v=""/>
    <s v="BATCH_ID"/>
    <d v="2025-06-03T00:00:00"/>
    <d v="2025-06-04T00:00:00"/>
    <n v="0"/>
    <s v=""/>
    <s v=""/>
    <s v="3101576134"/>
    <s v="200011365349"/>
    <s v="0010"/>
    <s v="0060"/>
    <s v="R1"/>
    <s v="10-60"/>
    <x v="0"/>
    <x v="0"/>
    <n v="10719"/>
    <x v="0"/>
  </r>
  <r>
    <s v="14620602519"/>
    <s v="25154INV01A2"/>
    <s v="FA"/>
    <s v="R4"/>
    <d v="2025-06-03T00:00:00"/>
    <s v=""/>
    <s v="3106"/>
    <x v="0"/>
    <s v="10719"/>
    <s v="0"/>
    <n v="-8.4700000000000006"/>
    <s v=""/>
    <n v="-8.4700000000000006"/>
    <s v="USD"/>
    <s v="O1"/>
    <s v="USMO6571471421"/>
    <s v="1462060251910719"/>
    <s v=""/>
    <s v="BATCH_ID"/>
    <d v="2025-06-03T00:00:00"/>
    <d v="2025-06-04T00:00:00"/>
    <n v="0"/>
    <s v=""/>
    <s v=""/>
    <s v="3101674576"/>
    <s v="200014409599"/>
    <s v="0010"/>
    <s v="0060"/>
    <s v="R1"/>
    <s v="10-60"/>
    <x v="0"/>
    <x v="0"/>
    <n v="10719"/>
    <x v="0"/>
  </r>
  <r>
    <s v="14620602523"/>
    <s v="25154INV01AP"/>
    <s v="FA"/>
    <s v="R4"/>
    <d v="2025-06-03T00:00:00"/>
    <s v=""/>
    <s v="3106"/>
    <x v="0"/>
    <s v="10719"/>
    <s v="0"/>
    <n v="-5"/>
    <s v=""/>
    <n v="-5"/>
    <s v="USD"/>
    <s v="O1"/>
    <s v="USMO6307720260"/>
    <s v="1462060252310719"/>
    <s v=""/>
    <s v="BATCH_ID"/>
    <d v="2025-06-03T00:00:00"/>
    <d v="2025-06-04T00:00:00"/>
    <n v="0"/>
    <s v=""/>
    <s v=""/>
    <s v="3101547539"/>
    <s v="200011424898"/>
    <s v="0010"/>
    <s v="0060"/>
    <s v="R1"/>
    <s v="10-60"/>
    <x v="0"/>
    <x v="0"/>
    <n v="10719"/>
    <x v="0"/>
  </r>
  <r>
    <s v="14620602564"/>
    <s v="25154INV01AP"/>
    <s v="FA"/>
    <s v="R4"/>
    <d v="2025-06-03T00:00:00"/>
    <s v=""/>
    <s v="3106"/>
    <x v="0"/>
    <s v="10719"/>
    <s v="0"/>
    <n v="-5"/>
    <s v=""/>
    <n v="-5"/>
    <s v="USD"/>
    <s v="O1"/>
    <s v="USMO6571461221"/>
    <s v="1462060256410719"/>
    <s v=""/>
    <s v="BATCH_ID"/>
    <d v="2025-06-03T00:00:00"/>
    <d v="2025-06-04T00:00:00"/>
    <n v="0"/>
    <s v=""/>
    <s v=""/>
    <s v="3101560683"/>
    <s v="200011337330"/>
    <s v="0010"/>
    <s v="0060"/>
    <s v="R1"/>
    <s v="10-60"/>
    <x v="0"/>
    <x v="0"/>
    <n v="10719"/>
    <x v="0"/>
  </r>
  <r>
    <s v="14620602573"/>
    <s v="25154INV01A2"/>
    <s v="FA"/>
    <s v="R4"/>
    <d v="2025-06-03T00:00:00"/>
    <s v=""/>
    <s v="3106"/>
    <x v="0"/>
    <s v="10719"/>
    <s v="0"/>
    <n v="-5"/>
    <s v=""/>
    <n v="-5"/>
    <s v="USD"/>
    <s v="O1"/>
    <s v="USMO6571471391"/>
    <s v="1462060257310719"/>
    <s v=""/>
    <s v="BATCH_ID"/>
    <d v="2025-06-03T00:00:00"/>
    <d v="2025-06-04T00:00:00"/>
    <n v="0"/>
    <s v=""/>
    <s v=""/>
    <s v="3101576924"/>
    <s v="200014473496"/>
    <s v="0010"/>
    <s v="0060"/>
    <s v="R1"/>
    <s v="10-60"/>
    <x v="0"/>
    <x v="0"/>
    <n v="10719"/>
    <x v="0"/>
  </r>
  <r>
    <s v="14620602583"/>
    <s v="25154INV01A2"/>
    <s v="FA"/>
    <s v="R4"/>
    <d v="2025-06-03T00:00:00"/>
    <s v=""/>
    <s v="3106"/>
    <x v="0"/>
    <s v="10719"/>
    <s v="0"/>
    <n v="-5"/>
    <s v=""/>
    <n v="-5"/>
    <s v="USD"/>
    <s v="O1"/>
    <s v="USMO6390100001"/>
    <s v="1462060258310719"/>
    <s v=""/>
    <s v="BATCH_ID"/>
    <d v="2025-06-03T00:00:00"/>
    <d v="2025-06-04T00:00:00"/>
    <n v="0"/>
    <s v=""/>
    <s v=""/>
    <s v="3101606720"/>
    <s v="200014498477"/>
    <s v="0010"/>
    <s v="0060"/>
    <s v="R1"/>
    <s v="10-60"/>
    <x v="0"/>
    <x v="0"/>
    <n v="10719"/>
    <x v="0"/>
  </r>
  <r>
    <s v="14620602588"/>
    <s v="25154INV01A2"/>
    <s v="FA"/>
    <s v="R4"/>
    <d v="2025-06-03T00:00:00"/>
    <s v=""/>
    <s v="3106"/>
    <x v="0"/>
    <s v="10719"/>
    <s v="0"/>
    <n v="-5.36"/>
    <s v=""/>
    <n v="-5.36"/>
    <s v="USD"/>
    <s v="O1"/>
    <s v="USMO6307739131"/>
    <s v="1462060258810719"/>
    <s v=""/>
    <s v="BATCH_ID"/>
    <d v="2025-06-03T00:00:00"/>
    <d v="2025-06-04T00:00:00"/>
    <n v="0"/>
    <s v=""/>
    <s v=""/>
    <s v="3101689298"/>
    <s v="200014479485"/>
    <s v="0010"/>
    <s v="0060"/>
    <s v="R1"/>
    <s v="10-60"/>
    <x v="0"/>
    <x v="0"/>
    <n v="10719"/>
    <x v="0"/>
  </r>
  <r>
    <s v="14620602613"/>
    <s v="25154INV01A2"/>
    <s v="FA"/>
    <s v="R4"/>
    <d v="2025-06-03T00:00:00"/>
    <s v=""/>
    <s v="3106"/>
    <x v="0"/>
    <s v="10719"/>
    <s v="0"/>
    <n v="-5"/>
    <s v=""/>
    <n v="-5"/>
    <s v="USD"/>
    <s v="O1"/>
    <s v="USMO6307720630"/>
    <s v="1462060261310719"/>
    <s v=""/>
    <s v="BATCH_ID"/>
    <d v="2025-06-03T00:00:00"/>
    <d v="2025-06-04T00:00:00"/>
    <n v="0"/>
    <s v=""/>
    <s v=""/>
    <s v="3101681595"/>
    <s v="200014456046"/>
    <s v="0010"/>
    <s v="0060"/>
    <s v="R1"/>
    <s v="10-60"/>
    <x v="0"/>
    <x v="0"/>
    <n v="10719"/>
    <x v="0"/>
  </r>
  <r>
    <s v="14620602614"/>
    <s v="25154INV01A2"/>
    <s v="FA"/>
    <s v="R4"/>
    <d v="2025-06-03T00:00:00"/>
    <s v=""/>
    <s v="3106"/>
    <x v="0"/>
    <s v="10719"/>
    <s v="0"/>
    <n v="-5.97"/>
    <s v=""/>
    <n v="-5.97"/>
    <s v="USD"/>
    <s v="O1"/>
    <s v="USMO6307720000"/>
    <s v="1462060261410719"/>
    <s v=""/>
    <s v="BATCH_ID"/>
    <d v="2025-06-03T00:00:00"/>
    <d v="2025-06-04T00:00:00"/>
    <n v="0"/>
    <s v=""/>
    <s v=""/>
    <s v="3101635768"/>
    <s v="200014515023"/>
    <s v="0010"/>
    <s v="0060"/>
    <s v="R1"/>
    <s v="10-60"/>
    <x v="0"/>
    <x v="0"/>
    <n v="10719"/>
    <x v="0"/>
  </r>
  <r>
    <s v="14620602617"/>
    <s v="25154INV01A2"/>
    <s v="FA"/>
    <s v="R4"/>
    <d v="2025-06-03T00:00:00"/>
    <s v=""/>
    <s v="3106"/>
    <x v="0"/>
    <s v="10719"/>
    <s v="0"/>
    <n v="-5.56"/>
    <s v=""/>
    <n v="-5.56"/>
    <s v="USD"/>
    <s v="O1"/>
    <s v="USMO6571471891"/>
    <s v="1462060261710719"/>
    <s v=""/>
    <s v="BATCH_ID"/>
    <d v="2025-06-03T00:00:00"/>
    <d v="2025-06-04T00:00:00"/>
    <n v="0"/>
    <s v=""/>
    <s v=""/>
    <s v="3101688104"/>
    <s v="200014532176"/>
    <s v="0010"/>
    <s v="0060"/>
    <s v="R1"/>
    <s v="10-60"/>
    <x v="0"/>
    <x v="0"/>
    <n v="10719"/>
    <x v="0"/>
  </r>
  <r>
    <s v="14620602619"/>
    <s v="25154INV01A2"/>
    <s v="FA"/>
    <s v="R4"/>
    <d v="2025-06-03T00:00:00"/>
    <s v=""/>
    <s v="3106"/>
    <x v="0"/>
    <s v="10719"/>
    <s v="0"/>
    <n v="-5"/>
    <s v=""/>
    <n v="-5"/>
    <s v="USD"/>
    <s v="O1"/>
    <s v="USMO6307721030"/>
    <s v="1462060261910719"/>
    <s v=""/>
    <s v="BATCH_ID"/>
    <d v="2025-06-03T00:00:00"/>
    <d v="2025-06-04T00:00:00"/>
    <n v="0"/>
    <s v=""/>
    <s v=""/>
    <s v="3101507643"/>
    <s v="200014527770"/>
    <s v="0010"/>
    <s v="0060"/>
    <s v="R1"/>
    <s v="10-60"/>
    <x v="0"/>
    <x v="0"/>
    <n v="10719"/>
    <x v="0"/>
  </r>
  <r>
    <s v="14620604522"/>
    <s v="25156INV01BK"/>
    <s v="FA"/>
    <s v="R4"/>
    <d v="2025-06-05T00:00:00"/>
    <s v=""/>
    <s v="3106"/>
    <x v="0"/>
    <s v="10719"/>
    <s v="0"/>
    <n v="-5"/>
    <s v=""/>
    <n v="-5"/>
    <s v="USD"/>
    <s v="O1"/>
    <s v="USMO6560511210"/>
    <s v="1462060452210719"/>
    <s v=""/>
    <s v="BATCH_ID"/>
    <d v="2025-06-05T00:00:00"/>
    <d v="2025-06-06T00:00:00"/>
    <n v="0"/>
    <s v=""/>
    <s v=""/>
    <s v="3101688811"/>
    <s v="200011440746"/>
    <s v="0010"/>
    <s v="0060"/>
    <s v="R1"/>
    <s v="10-60"/>
    <x v="0"/>
    <x v="0"/>
    <n v="10719"/>
    <x v="0"/>
  </r>
  <r>
    <s v="14620604560"/>
    <s v="25156INV01BK"/>
    <s v="FA"/>
    <s v="R4"/>
    <d v="2025-06-05T00:00:00"/>
    <s v=""/>
    <s v="3106"/>
    <x v="0"/>
    <s v="10719"/>
    <s v="0"/>
    <n v="-5"/>
    <s v=""/>
    <n v="-5"/>
    <s v="USD"/>
    <s v="O1"/>
    <s v="USMO6560511550"/>
    <s v="1462060456010719"/>
    <s v=""/>
    <s v="BATCH_ID"/>
    <d v="2025-06-05T00:00:00"/>
    <d v="2025-06-06T00:00:00"/>
    <n v="0"/>
    <s v=""/>
    <s v=""/>
    <s v="3101518679"/>
    <s v="200011444003"/>
    <s v="0010"/>
    <s v="0060"/>
    <s v="R1"/>
    <s v="10-60"/>
    <x v="0"/>
    <x v="0"/>
    <n v="10719"/>
    <x v="0"/>
  </r>
  <r>
    <s v="14620604635"/>
    <s v="25156INV01BK"/>
    <s v="FA"/>
    <s v="R4"/>
    <d v="2025-06-05T00:00:00"/>
    <s v=""/>
    <s v="3106"/>
    <x v="0"/>
    <s v="10719"/>
    <s v="0"/>
    <n v="-5"/>
    <s v=""/>
    <n v="-5"/>
    <s v="USD"/>
    <s v="O1"/>
    <s v="USMO6560510210"/>
    <s v="1462060463510719"/>
    <s v=""/>
    <s v="BATCH_ID"/>
    <d v="2025-06-05T00:00:00"/>
    <d v="2025-06-06T00:00:00"/>
    <n v="0"/>
    <s v=""/>
    <s v=""/>
    <s v="3101505370"/>
    <s v="200012684318"/>
    <s v="0010"/>
    <s v="0060"/>
    <s v="R1"/>
    <s v="10-60"/>
    <x v="0"/>
    <x v="0"/>
    <n v="10719"/>
    <x v="0"/>
  </r>
  <r>
    <s v="14620604705"/>
    <s v="25156INV01BK"/>
    <s v="FA"/>
    <s v="R4"/>
    <d v="2025-06-05T00:00:00"/>
    <s v=""/>
    <s v="3106"/>
    <x v="0"/>
    <s v="10719"/>
    <s v="0"/>
    <n v="-5"/>
    <s v=""/>
    <n v="-5"/>
    <s v="USD"/>
    <s v="O1"/>
    <s v="USMO6560511550"/>
    <s v="1462060470510719"/>
    <s v=""/>
    <s v="BATCH_ID"/>
    <d v="2025-06-05T00:00:00"/>
    <d v="2025-06-06T00:00:00"/>
    <n v="0"/>
    <s v=""/>
    <s v=""/>
    <s v="3101631017"/>
    <s v="200012689317"/>
    <s v="0010"/>
    <s v="0060"/>
    <s v="R1"/>
    <s v="10-60"/>
    <x v="0"/>
    <x v="0"/>
    <n v="10719"/>
    <x v="0"/>
  </r>
  <r>
    <s v="14620604716"/>
    <s v="25156INV01BK"/>
    <s v="FA"/>
    <s v="R4"/>
    <d v="2025-06-05T00:00:00"/>
    <s v=""/>
    <s v="3106"/>
    <x v="0"/>
    <s v="10719"/>
    <s v="0"/>
    <n v="-5"/>
    <s v=""/>
    <n v="-5"/>
    <s v="USD"/>
    <s v="O1"/>
    <s v="USMO6560513310"/>
    <s v="1462060471610719"/>
    <s v=""/>
    <s v="BATCH_ID"/>
    <d v="2025-06-05T00:00:00"/>
    <d v="2025-06-06T00:00:00"/>
    <n v="0"/>
    <s v=""/>
    <s v=""/>
    <s v="3101613992"/>
    <s v="200012677247"/>
    <s v="0010"/>
    <s v="0060"/>
    <s v="R1"/>
    <s v="10-60"/>
    <x v="0"/>
    <x v="0"/>
    <n v="10719"/>
    <x v="0"/>
  </r>
  <r>
    <s v="14620604919"/>
    <s v="25156INV01BK"/>
    <s v="FA"/>
    <s v="R4"/>
    <d v="2025-06-05T00:00:00"/>
    <s v=""/>
    <s v="3106"/>
    <x v="0"/>
    <s v="10719"/>
    <s v="0"/>
    <n v="-10.130000000000001"/>
    <s v=""/>
    <n v="-10.130000000000001"/>
    <s v="USD"/>
    <s v="O1"/>
    <s v="USMO6560513690"/>
    <s v="1462060491910719"/>
    <s v=""/>
    <s v="BATCH_ID"/>
    <d v="2025-06-05T00:00:00"/>
    <d v="2025-06-06T00:00:00"/>
    <n v="0"/>
    <s v=""/>
    <s v=""/>
    <s v="3102024289"/>
    <s v="200014966739"/>
    <s v="0010"/>
    <s v="0060"/>
    <s v="R1"/>
    <s v="10-60"/>
    <x v="0"/>
    <x v="0"/>
    <n v="10719"/>
    <x v="0"/>
  </r>
  <r>
    <s v="14620608057"/>
    <s v="25157INV01A5"/>
    <s v="FA"/>
    <s v="R4"/>
    <d v="2025-06-06T00:00:00"/>
    <s v=""/>
    <s v="3106"/>
    <x v="0"/>
    <s v="10719"/>
    <s v="0"/>
    <n v="-5"/>
    <s v=""/>
    <n v="-5"/>
    <s v="USD"/>
    <s v="O1"/>
    <s v="USMO6576981570"/>
    <s v="1462060805710719"/>
    <s v=""/>
    <s v="BATCH_ID"/>
    <d v="2025-06-06T00:00:00"/>
    <d v="2025-06-09T00:00:00"/>
    <n v="0"/>
    <s v=""/>
    <s v=""/>
    <s v="3102065090"/>
    <s v="200015145713"/>
    <s v="0010"/>
    <s v="0060"/>
    <s v="R1"/>
    <s v="10-60"/>
    <x v="0"/>
    <x v="0"/>
    <n v="10719"/>
    <x v="0"/>
  </r>
  <r>
    <s v="14620608292"/>
    <s v="25157INV01A5"/>
    <s v="FA"/>
    <s v="R4"/>
    <d v="2025-06-06T00:00:00"/>
    <s v=""/>
    <s v="3106"/>
    <x v="0"/>
    <s v="10469"/>
    <s v="0"/>
    <n v="-5"/>
    <s v=""/>
    <n v="-5"/>
    <s v="USD"/>
    <s v="O1"/>
    <s v="USMO6561324150"/>
    <s v="1462060829210469"/>
    <s v=""/>
    <s v="BATCH_ID"/>
    <d v="2025-06-06T00:00:00"/>
    <d v="2025-06-09T00:00:00"/>
    <n v="0"/>
    <s v=""/>
    <s v=""/>
    <s v="3102245200"/>
    <s v="200016036002"/>
    <s v="0010"/>
    <s v="0060"/>
    <s v="R1"/>
    <s v="10-60"/>
    <x v="0"/>
    <x v="0"/>
    <n v="10469"/>
    <x v="2"/>
  </r>
  <r>
    <s v="14620608292"/>
    <s v="25157INV01A5"/>
    <s v="FA"/>
    <s v="R4"/>
    <d v="2025-06-06T00:00:00"/>
    <s v=""/>
    <s v="3106"/>
    <x v="1"/>
    <s v="10514"/>
    <s v="0"/>
    <n v="-5"/>
    <s v=""/>
    <n v="-5"/>
    <s v="USD"/>
    <s v="O1"/>
    <s v="USMO6561324150"/>
    <s v="1462060829210514"/>
    <s v=""/>
    <s v="BATCH_ID"/>
    <d v="2025-06-06T00:00:00"/>
    <d v="2025-06-09T00:00:00"/>
    <n v="0"/>
    <s v=""/>
    <s v=""/>
    <s v="3102245201"/>
    <s v="200016036002"/>
    <s v="0010"/>
    <s v="0060"/>
    <s v="R1"/>
    <s v="10-60"/>
    <x v="0"/>
    <x v="1"/>
    <n v="10514"/>
    <x v="1"/>
  </r>
  <r>
    <s v="14620608298"/>
    <s v="25157INV01A5"/>
    <s v="FA"/>
    <s v="R4"/>
    <d v="2025-06-06T00:00:00"/>
    <s v=""/>
    <s v="3106"/>
    <x v="0"/>
    <s v="10719"/>
    <s v="0"/>
    <n v="-5"/>
    <s v=""/>
    <n v="-5"/>
    <s v="USD"/>
    <s v="O1"/>
    <s v="USMO6560525020"/>
    <s v="1462060829810719"/>
    <s v=""/>
    <s v="BATCH_ID"/>
    <d v="2025-06-06T00:00:00"/>
    <d v="2025-06-09T00:00:00"/>
    <n v="0"/>
    <s v=""/>
    <s v=""/>
    <s v="3102243204"/>
    <s v="200016025328"/>
    <s v="0010"/>
    <s v="0060"/>
    <s v="R1"/>
    <s v="10-60"/>
    <x v="0"/>
    <x v="0"/>
    <n v="10719"/>
    <x v="0"/>
  </r>
  <r>
    <s v="14620610118"/>
    <s v="25161INV01BH"/>
    <s v="FA"/>
    <s v="R4"/>
    <d v="2025-06-10T00:00:00"/>
    <s v=""/>
    <s v="3106"/>
    <x v="0"/>
    <s v="10469"/>
    <s v="0"/>
    <n v="-5"/>
    <s v=""/>
    <n v="-5"/>
    <s v="USD"/>
    <s v="O1"/>
    <s v="USMO6561315660"/>
    <s v="1462061011810469"/>
    <s v=""/>
    <s v="BATCH_ID"/>
    <d v="2025-06-10T00:00:00"/>
    <d v="2025-06-11T00:00:00"/>
    <n v="0"/>
    <s v=""/>
    <s v=""/>
    <s v="3101568311"/>
    <s v="200011436090"/>
    <s v="0010"/>
    <s v="0060"/>
    <s v="C1"/>
    <s v="10-60"/>
    <x v="0"/>
    <x v="0"/>
    <n v="10469"/>
    <x v="2"/>
  </r>
  <r>
    <s v="14620610118"/>
    <s v="25161INV01BH"/>
    <s v="FA"/>
    <s v="R4"/>
    <d v="2025-06-10T00:00:00"/>
    <s v=""/>
    <s v="3106"/>
    <x v="1"/>
    <s v="10514"/>
    <s v="0"/>
    <n v="-5"/>
    <s v=""/>
    <n v="-5"/>
    <s v="USD"/>
    <s v="O1"/>
    <s v="USMO6561315660"/>
    <s v="1462061011810514"/>
    <s v=""/>
    <s v="BATCH_ID"/>
    <d v="2025-06-10T00:00:00"/>
    <d v="2025-06-11T00:00:00"/>
    <n v="0"/>
    <s v=""/>
    <s v=""/>
    <s v="3101568216"/>
    <s v="200011436090"/>
    <s v="0010"/>
    <s v="0060"/>
    <s v="C1"/>
    <s v="10-60"/>
    <x v="0"/>
    <x v="1"/>
    <n v="10514"/>
    <x v="1"/>
  </r>
  <r>
    <s v="14620610154"/>
    <s v="25161INV01BH"/>
    <s v="FA"/>
    <s v="R4"/>
    <d v="2025-06-10T00:00:00"/>
    <s v=""/>
    <s v="3106"/>
    <x v="0"/>
    <s v="10719"/>
    <s v="0"/>
    <n v="-5"/>
    <s v=""/>
    <n v="-5"/>
    <s v="USD"/>
    <s v="O1"/>
    <s v="USMO6560514530"/>
    <s v="1462061015410719"/>
    <s v=""/>
    <s v="BATCH_ID"/>
    <d v="2025-06-10T00:00:00"/>
    <d v="2025-06-11T00:00:00"/>
    <n v="0"/>
    <s v=""/>
    <s v=""/>
    <s v="3101642737"/>
    <s v="200011425440"/>
    <s v="0010"/>
    <s v="0060"/>
    <s v="R1"/>
    <s v="10-60"/>
    <x v="0"/>
    <x v="0"/>
    <n v="10719"/>
    <x v="0"/>
  </r>
  <r>
    <s v="14620610345"/>
    <s v="25161INV01BH"/>
    <s v="FA"/>
    <s v="R4"/>
    <d v="2025-06-10T00:00:00"/>
    <s v=""/>
    <s v="3106"/>
    <x v="0"/>
    <s v="10469"/>
    <s v="0"/>
    <n v="-5"/>
    <s v=""/>
    <n v="-5"/>
    <s v="USD"/>
    <s v="O1"/>
    <s v="USMO6561312240"/>
    <s v="1462061034510469"/>
    <s v=""/>
    <s v="BATCH_ID"/>
    <d v="2025-06-10T00:00:00"/>
    <d v="2025-06-11T00:00:00"/>
    <n v="0"/>
    <s v=""/>
    <s v=""/>
    <s v="3101636504"/>
    <s v="200012955395"/>
    <s v="0010"/>
    <s v="0060"/>
    <s v="R1"/>
    <s v="10-60"/>
    <x v="0"/>
    <x v="0"/>
    <n v="10469"/>
    <x v="2"/>
  </r>
  <r>
    <s v="14620610345"/>
    <s v="25161INV01BH"/>
    <s v="FA"/>
    <s v="R4"/>
    <d v="2025-06-10T00:00:00"/>
    <s v=""/>
    <s v="3106"/>
    <x v="1"/>
    <s v="10514"/>
    <s v="0"/>
    <n v="-5"/>
    <s v=""/>
    <n v="-5"/>
    <s v="USD"/>
    <s v="O1"/>
    <s v="USMO6561312240"/>
    <s v="1462061034510514"/>
    <s v=""/>
    <s v="BATCH_ID"/>
    <d v="2025-06-10T00:00:00"/>
    <d v="2025-06-11T00:00:00"/>
    <n v="0"/>
    <s v=""/>
    <s v=""/>
    <s v="3101636598"/>
    <s v="200012955395"/>
    <s v="0010"/>
    <s v="0060"/>
    <s v="R1"/>
    <s v="10-60"/>
    <x v="0"/>
    <x v="1"/>
    <n v="10514"/>
    <x v="1"/>
  </r>
  <r>
    <s v="14620610473"/>
    <s v="25161INV01BH"/>
    <s v="FA"/>
    <s v="R4"/>
    <d v="2025-06-10T00:00:00"/>
    <s v=""/>
    <s v="3106"/>
    <x v="1"/>
    <s v="10514"/>
    <s v="0"/>
    <n v="-5"/>
    <s v=""/>
    <n v="-5"/>
    <s v="USD"/>
    <s v="O1"/>
    <s v="USMO6561318620"/>
    <s v="1462061047310514"/>
    <s v=""/>
    <s v="BATCH_ID"/>
    <d v="2025-06-10T00:00:00"/>
    <d v="2025-06-11T00:00:00"/>
    <n v="0"/>
    <s v=""/>
    <s v=""/>
    <s v="3101638309"/>
    <s v="200013561697"/>
    <s v="0010"/>
    <s v="0060"/>
    <s v="C1"/>
    <s v="10-60"/>
    <x v="0"/>
    <x v="1"/>
    <n v="10514"/>
    <x v="1"/>
  </r>
  <r>
    <s v="14620610473"/>
    <s v="25161INV01BH"/>
    <s v="FA"/>
    <s v="R4"/>
    <d v="2025-06-10T00:00:00"/>
    <s v=""/>
    <s v="3106"/>
    <x v="0"/>
    <s v="10469"/>
    <s v="0"/>
    <n v="-5"/>
    <s v=""/>
    <n v="-5"/>
    <s v="USD"/>
    <s v="O1"/>
    <s v="USMO6561318620"/>
    <s v="1462061047310469"/>
    <s v=""/>
    <s v="BATCH_ID"/>
    <d v="2025-06-10T00:00:00"/>
    <d v="2025-06-11T00:00:00"/>
    <n v="0"/>
    <s v=""/>
    <s v=""/>
    <s v="3101638213"/>
    <s v="200013561697"/>
    <s v="0010"/>
    <s v="0060"/>
    <s v="C1"/>
    <s v="10-60"/>
    <x v="0"/>
    <x v="0"/>
    <n v="10469"/>
    <x v="2"/>
  </r>
  <r>
    <s v="14620610711"/>
    <s v="25161INV01BH"/>
    <s v="FA"/>
    <s v="R4"/>
    <d v="2025-06-10T00:00:00"/>
    <s v=""/>
    <s v="3106"/>
    <x v="0"/>
    <s v="10469"/>
    <s v="0"/>
    <n v="-5"/>
    <s v=""/>
    <n v="-5"/>
    <s v="USD"/>
    <s v="O1"/>
    <s v="USMO6561317490"/>
    <s v="1462061071110469"/>
    <s v=""/>
    <s v="BATCH_ID"/>
    <d v="2025-06-10T00:00:00"/>
    <d v="2025-06-11T00:00:00"/>
    <n v="0"/>
    <s v=""/>
    <s v=""/>
    <s v="3102065989"/>
    <s v="200015149376"/>
    <s v="0010"/>
    <s v="0060"/>
    <s v="R1"/>
    <s v="10-60"/>
    <x v="0"/>
    <x v="0"/>
    <n v="10469"/>
    <x v="2"/>
  </r>
  <r>
    <s v="14620610711"/>
    <s v="25161INV01BH"/>
    <s v="FA"/>
    <s v="R4"/>
    <d v="2025-06-10T00:00:00"/>
    <s v=""/>
    <s v="3106"/>
    <x v="1"/>
    <s v="10514"/>
    <s v="0"/>
    <n v="-5"/>
    <s v=""/>
    <n v="-5"/>
    <s v="USD"/>
    <s v="O1"/>
    <s v="USMO6561317490"/>
    <s v="1462061071110514"/>
    <s v=""/>
    <s v="BATCH_ID"/>
    <d v="2025-06-10T00:00:00"/>
    <d v="2025-06-11T00:00:00"/>
    <n v="0"/>
    <s v=""/>
    <s v=""/>
    <s v="3102065990"/>
    <s v="200015149376"/>
    <s v="0010"/>
    <s v="0060"/>
    <s v="R1"/>
    <s v="10-60"/>
    <x v="0"/>
    <x v="1"/>
    <n v="10514"/>
    <x v="1"/>
  </r>
  <r>
    <s v="14620610811"/>
    <s v="25161INV01BH"/>
    <s v="FA"/>
    <s v="R4"/>
    <d v="2025-06-10T00:00:00"/>
    <s v=""/>
    <s v="3106"/>
    <x v="1"/>
    <s v="10514"/>
    <s v="0"/>
    <n v="-5"/>
    <s v=""/>
    <n v="-5"/>
    <s v="USD"/>
    <s v="O1"/>
    <s v="USMO6561318000"/>
    <s v="1462061081110514"/>
    <s v=""/>
    <s v="BATCH_ID"/>
    <d v="2025-06-10T00:00:00"/>
    <d v="2025-06-11T00:00:00"/>
    <n v="0"/>
    <s v=""/>
    <s v=""/>
    <s v="3102225936"/>
    <s v="200015933365"/>
    <s v="0010"/>
    <s v="0060"/>
    <s v="R1"/>
    <s v="10-60"/>
    <x v="0"/>
    <x v="1"/>
    <n v="10514"/>
    <x v="1"/>
  </r>
  <r>
    <s v="14620610811"/>
    <s v="25161INV01BH"/>
    <s v="FA"/>
    <s v="R4"/>
    <d v="2025-06-10T00:00:00"/>
    <s v=""/>
    <s v="3106"/>
    <x v="0"/>
    <s v="10469"/>
    <s v="0"/>
    <n v="-5"/>
    <s v=""/>
    <n v="-5"/>
    <s v="USD"/>
    <s v="O1"/>
    <s v="USMO6561318000"/>
    <s v="1462061081110469"/>
    <s v=""/>
    <s v="BATCH_ID"/>
    <d v="2025-06-10T00:00:00"/>
    <d v="2025-06-11T00:00:00"/>
    <n v="0"/>
    <s v=""/>
    <s v=""/>
    <s v="3102225935"/>
    <s v="200015933365"/>
    <s v="0010"/>
    <s v="0060"/>
    <s v="R1"/>
    <s v="10-60"/>
    <x v="0"/>
    <x v="0"/>
    <n v="10469"/>
    <x v="2"/>
  </r>
  <r>
    <s v="14620612069"/>
    <s v="25162INV01BD"/>
    <s v="FA"/>
    <s v="R4"/>
    <d v="2025-06-11T00:00:00"/>
    <s v=""/>
    <s v="3106"/>
    <x v="0"/>
    <s v="10469"/>
    <s v="0"/>
    <n v="-5"/>
    <s v=""/>
    <n v="-5"/>
    <s v="USD"/>
    <s v="O1"/>
    <s v="USMO6561319610"/>
    <s v="1462061206910469"/>
    <s v=""/>
    <s v="BATCH_ID"/>
    <d v="2025-06-11T00:00:00"/>
    <d v="2025-06-12T00:00:00"/>
    <n v="0"/>
    <s v=""/>
    <s v=""/>
    <s v="3102248088"/>
    <s v="200016043958"/>
    <s v="0010"/>
    <s v="0060"/>
    <s v="R1"/>
    <s v="10-60"/>
    <x v="0"/>
    <x v="0"/>
    <n v="10469"/>
    <x v="2"/>
  </r>
  <r>
    <s v="14620612102"/>
    <s v="25162INV01BD"/>
    <s v="FA"/>
    <s v="R4"/>
    <d v="2025-06-11T00:00:00"/>
    <s v=""/>
    <s v="3106"/>
    <x v="1"/>
    <s v="10514"/>
    <s v="0"/>
    <n v="-5"/>
    <s v=""/>
    <n v="-5"/>
    <s v="USD"/>
    <s v="O1"/>
    <s v="USMO6561300000"/>
    <s v="1462061210210514"/>
    <s v=""/>
    <s v="BATCH_ID"/>
    <d v="2025-06-11T00:00:00"/>
    <d v="2025-06-12T00:00:00"/>
    <n v="0"/>
    <s v=""/>
    <s v=""/>
    <s v="3102247306"/>
    <s v="200016043537"/>
    <s v="0010"/>
    <s v="0060"/>
    <s v="R1"/>
    <s v="10-60"/>
    <x v="0"/>
    <x v="1"/>
    <n v="10514"/>
    <x v="1"/>
  </r>
  <r>
    <s v="14620612102"/>
    <s v="25162INV01BD"/>
    <s v="FA"/>
    <s v="R4"/>
    <d v="2025-06-11T00:00:00"/>
    <s v=""/>
    <s v="3106"/>
    <x v="0"/>
    <s v="10469"/>
    <s v="0"/>
    <n v="-5"/>
    <s v=""/>
    <n v="-5"/>
    <s v="USD"/>
    <s v="O1"/>
    <s v="USMO6561300000"/>
    <s v="1462061210210469"/>
    <s v=""/>
    <s v="BATCH_ID"/>
    <d v="2025-06-11T00:00:00"/>
    <d v="2025-06-12T00:00:00"/>
    <n v="0"/>
    <s v=""/>
    <s v=""/>
    <s v="3102247305"/>
    <s v="200016043537"/>
    <s v="0010"/>
    <s v="0060"/>
    <s v="R1"/>
    <s v="10-60"/>
    <x v="0"/>
    <x v="0"/>
    <n v="10469"/>
    <x v="2"/>
  </r>
  <r>
    <s v="14620612130"/>
    <s v="25162INV01BD"/>
    <s v="FA"/>
    <s v="R4"/>
    <d v="2025-06-11T00:00:00"/>
    <s v=""/>
    <s v="3106"/>
    <x v="0"/>
    <s v="10469"/>
    <s v="0"/>
    <n v="-5"/>
    <s v=""/>
    <n v="-5"/>
    <s v="USD"/>
    <s v="O1"/>
    <s v="USMO6561371090"/>
    <s v="1462061213010469"/>
    <s v=""/>
    <s v="BATCH_ID"/>
    <d v="2025-06-11T00:00:00"/>
    <d v="2025-06-12T00:00:00"/>
    <n v="0"/>
    <s v=""/>
    <s v=""/>
    <s v="3102248894"/>
    <s v="200016058618"/>
    <s v="0010"/>
    <s v="0060"/>
    <s v="R1"/>
    <s v="10-60"/>
    <x v="0"/>
    <x v="0"/>
    <n v="10469"/>
    <x v="2"/>
  </r>
  <r>
    <s v="14620612130"/>
    <s v="25162INV01BD"/>
    <s v="FA"/>
    <s v="R4"/>
    <d v="2025-06-11T00:00:00"/>
    <s v=""/>
    <s v="3106"/>
    <x v="1"/>
    <s v="10514"/>
    <s v="0"/>
    <n v="-5"/>
    <s v=""/>
    <n v="-5"/>
    <s v="USD"/>
    <s v="O1"/>
    <s v="USMO6561371090"/>
    <s v="1462061213010514"/>
    <s v=""/>
    <s v="BATCH_ID"/>
    <d v="2025-06-11T00:00:00"/>
    <d v="2025-06-12T00:00:00"/>
    <n v="0"/>
    <s v=""/>
    <s v=""/>
    <s v="3102248895"/>
    <s v="200016058618"/>
    <s v="0010"/>
    <s v="0060"/>
    <s v="R1"/>
    <s v="10-60"/>
    <x v="0"/>
    <x v="1"/>
    <n v="10514"/>
    <x v="1"/>
  </r>
  <r>
    <s v="14620615316"/>
    <s v="25168INV01AE"/>
    <s v="FA"/>
    <s v="R4"/>
    <d v="2025-06-17T00:00:00"/>
    <s v=""/>
    <s v="3106"/>
    <x v="1"/>
    <s v="10514"/>
    <s v="0"/>
    <n v="-13.98"/>
    <s v=""/>
    <n v="-13.98"/>
    <s v="USD"/>
    <s v="O1"/>
    <s v="USMO6561314020"/>
    <s v="1462061531610514"/>
    <s v=""/>
    <s v="BATCH_ID"/>
    <d v="2025-06-17T00:00:00"/>
    <d v="2025-06-18T00:00:00"/>
    <n v="0"/>
    <s v=""/>
    <s v=""/>
    <s v="3101525658"/>
    <s v="200013127721"/>
    <s v="0010"/>
    <s v="0060"/>
    <s v="R1"/>
    <s v="10-60"/>
    <x v="0"/>
    <x v="1"/>
    <n v="10514"/>
    <x v="1"/>
  </r>
  <r>
    <s v="14620615316"/>
    <s v="25168INV01AE"/>
    <s v="FA"/>
    <s v="R4"/>
    <d v="2025-06-17T00:00:00"/>
    <s v=""/>
    <s v="3106"/>
    <x v="0"/>
    <s v="10469"/>
    <s v="0"/>
    <n v="-10.32"/>
    <s v=""/>
    <n v="-10.32"/>
    <s v="USD"/>
    <s v="O1"/>
    <s v="USMO6561314020"/>
    <s v="1462061531610469"/>
    <s v=""/>
    <s v="BATCH_ID"/>
    <d v="2025-06-17T00:00:00"/>
    <d v="2025-06-18T00:00:00"/>
    <n v="0"/>
    <s v=""/>
    <s v=""/>
    <s v="3101525562"/>
    <s v="200013127721"/>
    <s v="0010"/>
    <s v="0060"/>
    <s v="R1"/>
    <s v="10-60"/>
    <x v="0"/>
    <x v="0"/>
    <n v="10469"/>
    <x v="2"/>
  </r>
  <r>
    <s v="14620615401"/>
    <s v="25168INV01BB"/>
    <s v="FA"/>
    <s v="R4"/>
    <d v="2025-06-17T00:00:00"/>
    <s v=""/>
    <s v="3106"/>
    <x v="0"/>
    <s v="10469"/>
    <s v="0"/>
    <n v="-5"/>
    <s v=""/>
    <n v="-5"/>
    <s v="USD"/>
    <s v="O1"/>
    <s v="USMO6561311240"/>
    <s v="1462061540110469"/>
    <s v=""/>
    <s v="BATCH_ID"/>
    <d v="2025-06-17T00:00:00"/>
    <d v="2025-06-18T00:00:00"/>
    <n v="0"/>
    <s v=""/>
    <s v=""/>
    <s v="3101551543"/>
    <s v="200013214461"/>
    <s v="0010"/>
    <s v="0060"/>
    <s v="R1"/>
    <s v="10-60"/>
    <x v="0"/>
    <x v="0"/>
    <n v="10469"/>
    <x v="2"/>
  </r>
  <r>
    <s v="14620615401"/>
    <s v="25168INV01BB"/>
    <s v="FA"/>
    <s v="R4"/>
    <d v="2025-06-17T00:00:00"/>
    <s v=""/>
    <s v="3106"/>
    <x v="1"/>
    <s v="10514"/>
    <s v="0"/>
    <n v="-5"/>
    <s v=""/>
    <n v="-5"/>
    <s v="USD"/>
    <s v="O1"/>
    <s v="USMO6561311240"/>
    <s v="1462061540110514"/>
    <s v=""/>
    <s v="BATCH_ID"/>
    <d v="2025-06-17T00:00:00"/>
    <d v="2025-06-18T00:00:00"/>
    <n v="0"/>
    <s v=""/>
    <s v=""/>
    <s v="3101551638"/>
    <s v="200013214461"/>
    <s v="0010"/>
    <s v="0060"/>
    <s v="R1"/>
    <s v="10-60"/>
    <x v="0"/>
    <x v="1"/>
    <n v="10514"/>
    <x v="1"/>
  </r>
  <r>
    <s v="14620615419"/>
    <s v="25168INV01AE"/>
    <s v="FA"/>
    <s v="R4"/>
    <d v="2025-06-17T00:00:00"/>
    <s v=""/>
    <s v="3106"/>
    <x v="0"/>
    <s v="10719"/>
    <s v="0"/>
    <n v="-5"/>
    <s v=""/>
    <n v="-5"/>
    <s v="USD"/>
    <s v="O1"/>
    <s v="USMO6560515600"/>
    <s v="1462061541910719"/>
    <s v=""/>
    <s v="BATCH_ID"/>
    <d v="2025-06-17T00:00:00"/>
    <d v="2025-06-18T00:00:00"/>
    <n v="0"/>
    <s v=""/>
    <s v=""/>
    <s v="3101565694"/>
    <s v="200014551325"/>
    <s v="0010"/>
    <s v="0060"/>
    <s v="R1"/>
    <s v="10-60"/>
    <x v="0"/>
    <x v="0"/>
    <n v="10719"/>
    <x v="0"/>
  </r>
  <r>
    <s v="14620615456"/>
    <s v="25168INV01AE"/>
    <s v="FA"/>
    <s v="R4"/>
    <d v="2025-06-17T00:00:00"/>
    <s v=""/>
    <s v="3106"/>
    <x v="1"/>
    <s v="10514"/>
    <s v="0"/>
    <n v="-5"/>
    <s v=""/>
    <n v="-5"/>
    <s v="USD"/>
    <s v="O1"/>
    <s v="USMO6561312060"/>
    <s v="1462061545610514"/>
    <s v=""/>
    <s v="BATCH_ID"/>
    <d v="2025-06-17T00:00:00"/>
    <d v="2025-06-18T00:00:00"/>
    <n v="0"/>
    <s v=""/>
    <s v=""/>
    <s v="3101543971"/>
    <s v="200014538579"/>
    <s v="0010"/>
    <s v="0060"/>
    <s v="R1"/>
    <s v="10-60"/>
    <x v="0"/>
    <x v="1"/>
    <n v="10514"/>
    <x v="1"/>
  </r>
  <r>
    <s v="14620615456"/>
    <s v="25168INV01AE"/>
    <s v="FA"/>
    <s v="R4"/>
    <d v="2025-06-17T00:00:00"/>
    <s v=""/>
    <s v="3106"/>
    <x v="0"/>
    <s v="10469"/>
    <s v="0"/>
    <n v="-5"/>
    <s v=""/>
    <n v="-5"/>
    <s v="USD"/>
    <s v="O1"/>
    <s v="USMO6561312060"/>
    <s v="1462061545610469"/>
    <s v=""/>
    <s v="BATCH_ID"/>
    <d v="2025-06-17T00:00:00"/>
    <d v="2025-06-18T00:00:00"/>
    <n v="0"/>
    <s v=""/>
    <s v=""/>
    <s v="3101544068"/>
    <s v="200014538579"/>
    <s v="0010"/>
    <s v="0060"/>
    <s v="R1"/>
    <s v="10-60"/>
    <x v="0"/>
    <x v="0"/>
    <n v="10469"/>
    <x v="2"/>
  </r>
  <r>
    <s v="14620615534"/>
    <s v="25168INV01BB"/>
    <s v="FA"/>
    <s v="R4"/>
    <d v="2025-06-17T00:00:00"/>
    <s v=""/>
    <s v="3106"/>
    <x v="1"/>
    <s v="10720"/>
    <s v="0"/>
    <n v="-5"/>
    <s v=""/>
    <n v="-5"/>
    <s v="USD"/>
    <s v="O1"/>
    <s v="USMO6370120191"/>
    <s v="1462061553410720"/>
    <s v=""/>
    <s v="BATCH_ID"/>
    <d v="2025-06-17T00:00:00"/>
    <d v="2025-06-18T00:00:00"/>
    <n v="0"/>
    <s v=""/>
    <s v=""/>
    <s v="3102017857"/>
    <s v="200014934869"/>
    <s v="0010"/>
    <s v="0060"/>
    <s v="R1"/>
    <s v="10-60"/>
    <x v="0"/>
    <x v="1"/>
    <n v="10720"/>
    <x v="3"/>
  </r>
  <r>
    <s v="14620616588"/>
    <s v="25170INV01BL"/>
    <s v="FA"/>
    <s v="R4"/>
    <d v="2025-06-19T00:00:00"/>
    <s v=""/>
    <s v="3106"/>
    <x v="0"/>
    <s v="10469"/>
    <s v="0"/>
    <n v="-11.69"/>
    <s v=""/>
    <n v="-11.69"/>
    <s v="USD"/>
    <s v="O1"/>
    <s v="USMO6561333670"/>
    <s v="1462061658810469"/>
    <s v=""/>
    <s v="BATCH_ID"/>
    <d v="2025-06-19T00:00:00"/>
    <d v="2025-06-20T00:00:00"/>
    <n v="0"/>
    <s v=""/>
    <s v=""/>
    <s v="3101696560"/>
    <s v="200012479784"/>
    <s v="0010"/>
    <s v="0060"/>
    <s v="R1"/>
    <s v="10-60"/>
    <x v="0"/>
    <x v="0"/>
    <n v="10469"/>
    <x v="2"/>
  </r>
  <r>
    <s v="14620616588"/>
    <s v="25170INV01BL"/>
    <s v="FA"/>
    <s v="R4"/>
    <d v="2025-06-19T00:00:00"/>
    <s v=""/>
    <s v="3106"/>
    <x v="1"/>
    <s v="10514"/>
    <s v="0"/>
    <n v="-17.03"/>
    <s v=""/>
    <n v="-17.03"/>
    <s v="USD"/>
    <s v="O1"/>
    <s v="USMO6561333670"/>
    <s v="1462061658810514"/>
    <s v=""/>
    <s v="BATCH_ID"/>
    <d v="2025-06-19T00:00:00"/>
    <d v="2025-06-20T00:00:00"/>
    <n v="0"/>
    <s v=""/>
    <s v=""/>
    <s v="3101696641"/>
    <s v="200012479784"/>
    <s v="0010"/>
    <s v="0060"/>
    <s v="R1"/>
    <s v="10-60"/>
    <x v="0"/>
    <x v="1"/>
    <n v="10514"/>
    <x v="1"/>
  </r>
  <r>
    <s v="14620616668"/>
    <s v="25170INV01BL"/>
    <s v="FA"/>
    <s v="R4"/>
    <d v="2025-06-19T00:00:00"/>
    <s v=""/>
    <s v="3106"/>
    <x v="1"/>
    <s v="10514"/>
    <s v="0"/>
    <n v="-5"/>
    <s v=""/>
    <n v="-5"/>
    <s v="USD"/>
    <s v="O1"/>
    <s v="USMO6561333640"/>
    <s v="1462061666810514"/>
    <s v=""/>
    <s v="BATCH_ID"/>
    <d v="2025-06-19T00:00:00"/>
    <d v="2025-06-20T00:00:00"/>
    <n v="0"/>
    <s v=""/>
    <s v=""/>
    <s v="3101660150"/>
    <s v="200012490831"/>
    <s v="0010"/>
    <s v="0060"/>
    <s v="R1"/>
    <s v="10-60"/>
    <x v="0"/>
    <x v="1"/>
    <n v="10514"/>
    <x v="1"/>
  </r>
  <r>
    <s v="14620616668"/>
    <s v="25170INV01BL"/>
    <s v="FA"/>
    <s v="R4"/>
    <d v="2025-06-19T00:00:00"/>
    <s v=""/>
    <s v="3106"/>
    <x v="0"/>
    <s v="10469"/>
    <s v="0"/>
    <n v="-5"/>
    <s v=""/>
    <n v="-5"/>
    <s v="USD"/>
    <s v="O1"/>
    <s v="USMO6561333640"/>
    <s v="1462061666810469"/>
    <s v=""/>
    <s v="BATCH_ID"/>
    <d v="2025-06-19T00:00:00"/>
    <d v="2025-06-20T00:00:00"/>
    <n v="0"/>
    <s v=""/>
    <s v=""/>
    <s v="3101660248"/>
    <s v="200012490831"/>
    <s v="0010"/>
    <s v="0060"/>
    <s v="R1"/>
    <s v="10-60"/>
    <x v="0"/>
    <x v="0"/>
    <n v="10469"/>
    <x v="2"/>
  </r>
  <r>
    <s v="14620618637"/>
    <s v="25171INV01AQ"/>
    <s v="FA"/>
    <s v="R4"/>
    <d v="2025-06-20T00:00:00"/>
    <s v=""/>
    <s v="3106"/>
    <x v="0"/>
    <s v="10719"/>
    <s v="0"/>
    <n v="-5"/>
    <s v=""/>
    <n v="-5"/>
    <s v="USD"/>
    <s v="O1"/>
    <s v="USMO6301622230"/>
    <s v="1462061863710719"/>
    <s v=""/>
    <s v="BATCH_ID"/>
    <d v="2025-06-20T00:00:00"/>
    <d v="2025-06-23T00:00:00"/>
    <n v="0"/>
    <s v=""/>
    <s v=""/>
    <s v="3101573707"/>
    <s v="200011355605"/>
    <s v="0010"/>
    <s v="0060"/>
    <s v="R1"/>
    <s v="10-60"/>
    <x v="0"/>
    <x v="0"/>
    <n v="10719"/>
    <x v="0"/>
  </r>
  <r>
    <s v="14620618657"/>
    <s v="25171INV01AQ"/>
    <s v="FA"/>
    <s v="R4"/>
    <d v="2025-06-20T00:00:00"/>
    <s v=""/>
    <s v="3106"/>
    <x v="0"/>
    <s v="10719"/>
    <s v="0"/>
    <n v="-5"/>
    <s v=""/>
    <n v="-5"/>
    <s v="USD"/>
    <s v="O1"/>
    <s v="USMO6305117291"/>
    <s v="1462061865710719"/>
    <s v=""/>
    <s v="BATCH_ID"/>
    <d v="2025-06-20T00:00:00"/>
    <d v="2025-06-23T00:00:00"/>
    <n v="0"/>
    <s v=""/>
    <s v=""/>
    <s v="3101481179"/>
    <s v="200011355027"/>
    <s v="0010"/>
    <s v="0060"/>
    <s v="R1"/>
    <s v="10-60"/>
    <x v="0"/>
    <x v="0"/>
    <n v="10719"/>
    <x v="0"/>
  </r>
  <r>
    <s v="14620618699"/>
    <s v="25171INV01AQ"/>
    <s v="FA"/>
    <s v="R4"/>
    <d v="2025-06-20T00:00:00"/>
    <s v=""/>
    <s v="3106"/>
    <x v="0"/>
    <s v="10719"/>
    <s v="0"/>
    <n v="-5"/>
    <s v=""/>
    <n v="-5"/>
    <s v="USD"/>
    <s v="O1"/>
    <s v="USMO6560518840"/>
    <s v="1462061869910719"/>
    <s v=""/>
    <s v="BATCH_ID"/>
    <d v="2025-06-20T00:00:00"/>
    <d v="2025-06-23T00:00:00"/>
    <n v="0"/>
    <s v=""/>
    <s v=""/>
    <s v="3101516325"/>
    <s v="200011365505"/>
    <s v="0010"/>
    <s v="0060"/>
    <s v="R1"/>
    <s v="10-60"/>
    <x v="0"/>
    <x v="0"/>
    <n v="10719"/>
    <x v="0"/>
  </r>
  <r>
    <s v="14620618713"/>
    <s v="25171INV01AQ"/>
    <s v="FA"/>
    <s v="R4"/>
    <d v="2025-06-20T00:00:00"/>
    <s v=""/>
    <s v="3106"/>
    <x v="0"/>
    <s v="10469"/>
    <s v="0"/>
    <n v="-5"/>
    <s v=""/>
    <n v="-5"/>
    <s v="USD"/>
    <s v="O1"/>
    <s v="USMO6561319420"/>
    <s v="1462061871310469"/>
    <s v=""/>
    <s v="BATCH_ID"/>
    <d v="2025-06-20T00:00:00"/>
    <d v="2025-06-23T00:00:00"/>
    <n v="0"/>
    <s v=""/>
    <s v=""/>
    <s v="3101560273"/>
    <s v="200011371719"/>
    <s v="0010"/>
    <s v="0060"/>
    <s v="R1"/>
    <s v="10-60"/>
    <x v="0"/>
    <x v="0"/>
    <n v="10469"/>
    <x v="2"/>
  </r>
  <r>
    <s v="14620618713"/>
    <s v="25171INV01AQ"/>
    <s v="FA"/>
    <s v="R4"/>
    <d v="2025-06-20T00:00:00"/>
    <s v=""/>
    <s v="3106"/>
    <x v="1"/>
    <s v="10514"/>
    <s v="0"/>
    <n v="-5"/>
    <s v=""/>
    <n v="-5"/>
    <s v="USD"/>
    <s v="O1"/>
    <s v="USMO6561319420"/>
    <s v="1462061871310514"/>
    <s v=""/>
    <s v="BATCH_ID"/>
    <d v="2025-06-20T00:00:00"/>
    <d v="2025-06-23T00:00:00"/>
    <n v="0"/>
    <s v=""/>
    <s v=""/>
    <s v="3101560368"/>
    <s v="200011371719"/>
    <s v="0010"/>
    <s v="0060"/>
    <s v="R1"/>
    <s v="10-60"/>
    <x v="0"/>
    <x v="1"/>
    <n v="10514"/>
    <x v="1"/>
  </r>
  <r>
    <s v="14620618753"/>
    <s v="25171INV01AQ"/>
    <s v="FA"/>
    <s v="R4"/>
    <d v="2025-06-20T00:00:00"/>
    <s v=""/>
    <s v="3106"/>
    <x v="0"/>
    <s v="10719"/>
    <s v="0"/>
    <n v="-5"/>
    <s v=""/>
    <n v="-5"/>
    <s v="USD"/>
    <s v="O1"/>
    <s v="USMO6560520110"/>
    <s v="1462061875310719"/>
    <s v=""/>
    <s v="BATCH_ID"/>
    <d v="2025-06-20T00:00:00"/>
    <d v="2025-06-23T00:00:00"/>
    <n v="0"/>
    <s v=""/>
    <s v=""/>
    <s v="3101697132"/>
    <s v="200011384431"/>
    <s v="0010"/>
    <s v="0060"/>
    <s v="R1"/>
    <s v="10-60"/>
    <x v="0"/>
    <x v="0"/>
    <n v="10719"/>
    <x v="0"/>
  </r>
  <r>
    <s v="14620618777"/>
    <s v="25171INV01AQ"/>
    <s v="FA"/>
    <s v="R4"/>
    <d v="2025-06-20T00:00:00"/>
    <s v=""/>
    <s v="3106"/>
    <x v="0"/>
    <s v="10719"/>
    <s v="0"/>
    <n v="-7.19"/>
    <s v=""/>
    <n v="-7.19"/>
    <s v="USD"/>
    <s v="O1"/>
    <s v="USMO6305121070"/>
    <s v="1462061877710719"/>
    <s v=""/>
    <s v="BATCH_ID"/>
    <d v="2025-06-20T00:00:00"/>
    <d v="2025-06-23T00:00:00"/>
    <n v="0"/>
    <s v=""/>
    <s v=""/>
    <s v="3101478312"/>
    <s v="200011381361"/>
    <s v="0010"/>
    <s v="0060"/>
    <s v="R1"/>
    <s v="10-60"/>
    <x v="0"/>
    <x v="0"/>
    <n v="10719"/>
    <x v="0"/>
  </r>
  <r>
    <s v="14620618868"/>
    <s v="25171INV01AV"/>
    <s v="FA"/>
    <s v="R4"/>
    <d v="2025-06-20T00:00:00"/>
    <s v=""/>
    <s v="3106"/>
    <x v="0"/>
    <s v="10719"/>
    <s v="0"/>
    <n v="-12.03"/>
    <s v=""/>
    <n v="-12.03"/>
    <s v="USD"/>
    <s v="O1"/>
    <s v="USMO6560521570"/>
    <s v="1462061886810719"/>
    <s v=""/>
    <s v="BATCH_ID"/>
    <d v="2025-06-20T00:00:00"/>
    <d v="2025-06-23T00:00:00"/>
    <n v="0"/>
    <s v=""/>
    <s v=""/>
    <s v="3101627881"/>
    <s v="200013739046"/>
    <s v="0010"/>
    <s v="0060"/>
    <s v="R1"/>
    <s v="10-60"/>
    <x v="0"/>
    <x v="0"/>
    <n v="10719"/>
    <x v="0"/>
  </r>
  <r>
    <s v="14620618915"/>
    <s v="25171INV01AQ"/>
    <s v="FA"/>
    <s v="R4"/>
    <d v="2025-06-20T00:00:00"/>
    <s v=""/>
    <s v="3106"/>
    <x v="0"/>
    <s v="10719"/>
    <s v="0"/>
    <n v="-5"/>
    <s v=""/>
    <n v="-5"/>
    <s v="USD"/>
    <s v="O1"/>
    <s v="USMO6305117751"/>
    <s v="1462061891510719"/>
    <s v=""/>
    <s v="BATCH_ID"/>
    <d v="2025-06-20T00:00:00"/>
    <d v="2025-06-23T00:00:00"/>
    <n v="0"/>
    <s v=""/>
    <s v=""/>
    <s v="3101646939"/>
    <s v="200013353152"/>
    <s v="0010"/>
    <s v="0060"/>
    <s v="R1"/>
    <s v="10-60"/>
    <x v="0"/>
    <x v="0"/>
    <n v="10719"/>
    <x v="0"/>
  </r>
  <r>
    <s v="14620618921"/>
    <s v="25171INV01AV"/>
    <s v="FA"/>
    <s v="R4"/>
    <d v="2025-06-20T00:00:00"/>
    <s v=""/>
    <s v="3106"/>
    <x v="0"/>
    <s v="10719"/>
    <s v="0"/>
    <n v="-6.09"/>
    <s v=""/>
    <n v="-6.09"/>
    <s v="USD"/>
    <s v="O1"/>
    <s v="USMO6301622100"/>
    <s v="1462061892110719"/>
    <s v=""/>
    <s v="BATCH_ID"/>
    <d v="2025-06-20T00:00:00"/>
    <d v="2025-06-23T00:00:00"/>
    <n v="0"/>
    <s v=""/>
    <s v=""/>
    <s v="3101621529"/>
    <s v="200013730086"/>
    <s v="0010"/>
    <s v="0060"/>
    <s v="R1"/>
    <s v="10-60"/>
    <x v="0"/>
    <x v="0"/>
    <n v="10719"/>
    <x v="0"/>
  </r>
  <r>
    <s v="14620618965"/>
    <s v="25171INV01AV"/>
    <s v="FA"/>
    <s v="R4"/>
    <d v="2025-06-20T00:00:00"/>
    <s v=""/>
    <s v="3106"/>
    <x v="0"/>
    <s v="10719"/>
    <s v="0"/>
    <n v="-9.77"/>
    <s v=""/>
    <n v="-9.77"/>
    <s v="USD"/>
    <s v="O1"/>
    <s v="USMO6305117001"/>
    <s v="1462061896510719"/>
    <s v=""/>
    <s v="BATCH_ID"/>
    <d v="2025-06-20T00:00:00"/>
    <d v="2025-06-23T00:00:00"/>
    <n v="0"/>
    <s v=""/>
    <s v=""/>
    <s v="3101509973"/>
    <s v="200013747924"/>
    <s v="0010"/>
    <s v="0060"/>
    <s v="R1"/>
    <s v="10-60"/>
    <x v="0"/>
    <x v="0"/>
    <n v="10719"/>
    <x v="0"/>
  </r>
  <r>
    <s v="14620619065"/>
    <s v="25171INV01AV"/>
    <s v="FA"/>
    <s v="R4"/>
    <d v="2025-06-20T00:00:00"/>
    <s v=""/>
    <s v="3106"/>
    <x v="0"/>
    <s v="10719"/>
    <s v="0"/>
    <n v="-5"/>
    <s v=""/>
    <n v="-5"/>
    <s v="USD"/>
    <s v="O1"/>
    <s v="USMO6560518220"/>
    <s v="1462061906510719"/>
    <s v=""/>
    <s v="BATCH_ID"/>
    <d v="2025-06-20T00:00:00"/>
    <d v="2025-06-23T00:00:00"/>
    <n v="0"/>
    <s v=""/>
    <s v=""/>
    <s v="3102078912"/>
    <s v="200015221423"/>
    <s v="0010"/>
    <s v="0060"/>
    <s v="R1"/>
    <s v="10-60"/>
    <x v="0"/>
    <x v="0"/>
    <n v="10719"/>
    <x v="0"/>
  </r>
  <r>
    <s v="14620619085"/>
    <s v="25171INV01AV"/>
    <s v="FA"/>
    <s v="R4"/>
    <d v="2025-06-20T00:00:00"/>
    <s v=""/>
    <s v="3106"/>
    <x v="1"/>
    <s v="10514"/>
    <s v="0"/>
    <n v="-7.99"/>
    <s v=""/>
    <n v="-7.99"/>
    <s v="USD"/>
    <s v="O1"/>
    <s v="USMO6561335130"/>
    <s v="1462061908510514"/>
    <s v=""/>
    <s v="BATCH_ID"/>
    <d v="2025-06-20T00:00:00"/>
    <d v="2025-06-23T00:00:00"/>
    <n v="0"/>
    <s v=""/>
    <s v=""/>
    <s v="3102082223"/>
    <s v="200015237940"/>
    <s v="0010"/>
    <s v="0060"/>
    <s v="R1"/>
    <s v="10-60"/>
    <x v="0"/>
    <x v="1"/>
    <n v="10514"/>
    <x v="1"/>
  </r>
  <r>
    <s v="14620619086"/>
    <s v="25171INV01AV"/>
    <s v="FA"/>
    <s v="R4"/>
    <d v="2025-06-20T00:00:00"/>
    <s v=""/>
    <s v="3106"/>
    <x v="1"/>
    <s v="10514"/>
    <s v="0"/>
    <n v="-7.99"/>
    <s v=""/>
    <n v="-7.99"/>
    <s v="USD"/>
    <s v="O1"/>
    <s v="USMO6561335130"/>
    <s v="1462061908610514"/>
    <s v=""/>
    <s v="BATCH_ID"/>
    <d v="2025-06-20T00:00:00"/>
    <d v="2025-06-23T00:00:00"/>
    <n v="0"/>
    <s v=""/>
    <s v=""/>
    <s v="3102082223"/>
    <s v="200015237940"/>
    <s v="0010"/>
    <s v="0060"/>
    <s v="R1"/>
    <s v="10-60"/>
    <x v="0"/>
    <x v="1"/>
    <n v="10514"/>
    <x v="1"/>
  </r>
  <r>
    <s v="14620619087"/>
    <s v="25171INV01AV"/>
    <s v="FA"/>
    <s v="R4"/>
    <d v="2025-06-20T00:00:00"/>
    <s v=""/>
    <s v="3106"/>
    <x v="0"/>
    <s v="10469"/>
    <s v="0"/>
    <n v="-5.16"/>
    <s v=""/>
    <n v="-5.16"/>
    <s v="USD"/>
    <s v="O1"/>
    <s v="USMO6561335130"/>
    <s v="1462061908710469"/>
    <s v=""/>
    <s v="BATCH_ID"/>
    <d v="2025-06-20T00:00:00"/>
    <d v="2025-06-23T00:00:00"/>
    <n v="0"/>
    <s v=""/>
    <s v=""/>
    <s v="3102082197"/>
    <s v="200015238740"/>
    <s v="0010"/>
    <s v="0060"/>
    <s v="R1"/>
    <s v="10-60"/>
    <x v="0"/>
    <x v="0"/>
    <n v="10469"/>
    <x v="2"/>
  </r>
  <r>
    <s v="14620619088"/>
    <s v="25171INV01AV"/>
    <s v="FA"/>
    <s v="R4"/>
    <d v="2025-06-20T00:00:00"/>
    <s v=""/>
    <s v="3106"/>
    <x v="0"/>
    <s v="10469"/>
    <s v="0"/>
    <n v="-5.16"/>
    <s v=""/>
    <n v="-5.16"/>
    <s v="USD"/>
    <s v="O1"/>
    <s v="USMO6561335130"/>
    <s v="1462061908810469"/>
    <s v=""/>
    <s v="BATCH_ID"/>
    <d v="2025-06-20T00:00:00"/>
    <d v="2025-06-23T00:00:00"/>
    <n v="0"/>
    <s v=""/>
    <s v=""/>
    <s v="3102082197"/>
    <s v="200015238740"/>
    <s v="0010"/>
    <s v="0060"/>
    <s v="R1"/>
    <s v="10-60"/>
    <x v="0"/>
    <x v="0"/>
    <n v="10469"/>
    <x v="2"/>
  </r>
  <r>
    <s v="14620619300"/>
    <s v="25171INV01AQ"/>
    <s v="FA"/>
    <s v="R4"/>
    <d v="2025-06-20T00:00:00"/>
    <s v=""/>
    <s v="3106"/>
    <x v="0"/>
    <s v="10469"/>
    <s v="0"/>
    <n v="-5"/>
    <s v=""/>
    <n v="-5"/>
    <s v="USD"/>
    <s v="O1"/>
    <s v="USMO6561320110"/>
    <s v="1462061930010469"/>
    <s v=""/>
    <s v="BATCH_ID"/>
    <d v="2025-06-20T00:00:00"/>
    <d v="2025-06-23T00:00:00"/>
    <n v="0"/>
    <s v=""/>
    <s v=""/>
    <s v="3102238565"/>
    <s v="200016003192"/>
    <s v="0010"/>
    <s v="0060"/>
    <s v="R1"/>
    <s v="10-60"/>
    <x v="0"/>
    <x v="0"/>
    <n v="10469"/>
    <x v="2"/>
  </r>
  <r>
    <s v="14620619300"/>
    <s v="25171INV01AQ"/>
    <s v="FA"/>
    <s v="R4"/>
    <d v="2025-06-20T00:00:00"/>
    <s v=""/>
    <s v="3106"/>
    <x v="1"/>
    <s v="10514"/>
    <s v="0"/>
    <n v="-5"/>
    <s v=""/>
    <n v="-5"/>
    <s v="USD"/>
    <s v="O1"/>
    <s v="USMO6561320110"/>
    <s v="1462061930010514"/>
    <s v=""/>
    <s v="BATCH_ID"/>
    <d v="2025-06-20T00:00:00"/>
    <d v="2025-06-23T00:00:00"/>
    <n v="0"/>
    <s v=""/>
    <s v=""/>
    <s v="3102238564"/>
    <s v="200016003192"/>
    <s v="0010"/>
    <s v="0060"/>
    <s v="R1"/>
    <s v="10-60"/>
    <x v="0"/>
    <x v="1"/>
    <n v="10514"/>
    <x v="1"/>
  </r>
  <r>
    <s v="14620620061"/>
    <s v="25175INV01BA"/>
    <s v="FA"/>
    <s v="R4"/>
    <d v="2025-06-24T00:00:00"/>
    <s v=""/>
    <s v="3106"/>
    <x v="0"/>
    <s v="10719"/>
    <s v="0"/>
    <n v="-5"/>
    <s v=""/>
    <n v="-5"/>
    <s v="USD"/>
    <s v="O1"/>
    <s v="USMO6560515090"/>
    <s v="1462062006110719"/>
    <s v=""/>
    <s v="BATCH_ID"/>
    <d v="2025-06-24T00:00:00"/>
    <d v="2025-06-25T00:00:00"/>
    <n v="0"/>
    <s v=""/>
    <s v=""/>
    <s v="3101721785"/>
    <s v="200013252800"/>
    <s v="0010"/>
    <s v="0060"/>
    <s v="R1"/>
    <s v="10-60"/>
    <x v="0"/>
    <x v="0"/>
    <n v="10719"/>
    <x v="0"/>
  </r>
  <r>
    <s v="14620620074"/>
    <s v="25175INV01BA"/>
    <s v="FA"/>
    <s v="R4"/>
    <d v="2025-06-24T00:00:00"/>
    <s v=""/>
    <s v="3106"/>
    <x v="0"/>
    <s v="10719"/>
    <s v="0"/>
    <n v="-5"/>
    <s v=""/>
    <n v="-5"/>
    <s v="USD"/>
    <s v="O1"/>
    <s v="USMO6560524040"/>
    <s v="1462062007410719"/>
    <s v=""/>
    <s v="BATCH_ID"/>
    <d v="2025-06-24T00:00:00"/>
    <d v="2025-06-25T00:00:00"/>
    <n v="0"/>
    <s v=""/>
    <s v=""/>
    <s v="3101511579"/>
    <s v="200013256090"/>
    <s v="0010"/>
    <s v="0060"/>
    <s v="C1"/>
    <s v="10-60"/>
    <x v="0"/>
    <x v="0"/>
    <n v="10719"/>
    <x v="0"/>
  </r>
  <r>
    <s v="14620620122"/>
    <s v="25175INV01BA"/>
    <s v="FA"/>
    <s v="R4"/>
    <d v="2025-06-24T00:00:00"/>
    <s v=""/>
    <s v="3106"/>
    <x v="0"/>
    <s v="10719"/>
    <s v="0"/>
    <n v="-13.41"/>
    <s v=""/>
    <n v="-13.41"/>
    <s v="USD"/>
    <s v="O1"/>
    <s v="USMO6560526800"/>
    <s v="1462062012210719"/>
    <s v=""/>
    <s v="BATCH_ID"/>
    <d v="2025-06-24T00:00:00"/>
    <d v="2025-06-25T00:00:00"/>
    <n v="0"/>
    <s v=""/>
    <s v=""/>
    <s v="3101609305"/>
    <s v="200013270083"/>
    <s v="0010"/>
    <s v="0060"/>
    <s v="R1"/>
    <s v="10-60"/>
    <x v="0"/>
    <x v="0"/>
    <n v="10719"/>
    <x v="0"/>
  </r>
  <r>
    <s v="14620620125"/>
    <s v="25175INV01BA"/>
    <s v="FA"/>
    <s v="R4"/>
    <d v="2025-06-24T00:00:00"/>
    <s v=""/>
    <s v="3106"/>
    <x v="0"/>
    <s v="10719"/>
    <s v="0"/>
    <n v="-7.01"/>
    <s v=""/>
    <n v="-7.01"/>
    <s v="USD"/>
    <s v="O1"/>
    <s v="USMO6560517060"/>
    <s v="1462062012510719"/>
    <s v=""/>
    <s v="BATCH_ID"/>
    <d v="2025-06-24T00:00:00"/>
    <d v="2025-06-25T00:00:00"/>
    <n v="0"/>
    <s v=""/>
    <s v=""/>
    <s v="3101493894"/>
    <s v="200013262999"/>
    <s v="0010"/>
    <s v="0060"/>
    <s v="R1"/>
    <s v="10-60"/>
    <x v="0"/>
    <x v="0"/>
    <n v="10719"/>
    <x v="0"/>
  </r>
  <r>
    <s v="14620620205"/>
    <s v="25175INV01BA"/>
    <s v="FA"/>
    <s v="R4"/>
    <d v="2025-06-24T00:00:00"/>
    <s v=""/>
    <s v="3106"/>
    <x v="0"/>
    <s v="10719"/>
    <s v="0"/>
    <n v="-5"/>
    <s v=""/>
    <n v="-5"/>
    <s v="USD"/>
    <s v="O1"/>
    <s v="USMO6560521120"/>
    <s v="1462062020510719"/>
    <s v=""/>
    <s v="BATCH_ID"/>
    <d v="2025-06-24T00:00:00"/>
    <d v="2025-06-25T00:00:00"/>
    <n v="0"/>
    <s v=""/>
    <s v=""/>
    <s v="3102151554"/>
    <s v="200015578566"/>
    <s v="0010"/>
    <s v="0060"/>
    <s v="R1"/>
    <s v="10-60"/>
    <x v="0"/>
    <x v="0"/>
    <n v="10719"/>
    <x v="0"/>
  </r>
  <r>
    <s v="14620620279"/>
    <s v="25175INV01BA"/>
    <s v="FA"/>
    <s v="R4"/>
    <d v="2025-06-24T00:00:00"/>
    <s v=""/>
    <s v="3106"/>
    <x v="0"/>
    <s v="10719"/>
    <s v="0"/>
    <n v="-5"/>
    <s v=""/>
    <n v="-5"/>
    <s v="USD"/>
    <s v="O1"/>
    <s v="USMO6560518130"/>
    <s v="1462062027910719"/>
    <s v=""/>
    <s v="BATCH_ID"/>
    <d v="2025-06-24T00:00:00"/>
    <d v="2025-06-25T00:00:00"/>
    <n v="0"/>
    <s v=""/>
    <s v=""/>
    <s v="3102154847"/>
    <s v="200015588904"/>
    <s v="0010"/>
    <s v="0060"/>
    <s v="R1"/>
    <s v="10-60"/>
    <x v="0"/>
    <x v="0"/>
    <n v="10719"/>
    <x v="0"/>
  </r>
  <r>
    <s v="14620621016"/>
    <s v="25176INV01BB"/>
    <s v="FA"/>
    <s v="R4"/>
    <d v="2025-06-25T00:00:00"/>
    <s v=""/>
    <s v="3106"/>
    <x v="0"/>
    <s v="10719"/>
    <s v="0"/>
    <n v="-5"/>
    <s v=""/>
    <n v="-5"/>
    <s v="USD"/>
    <s v="O1"/>
    <s v="USMO6485492140"/>
    <s v="1462062101610719"/>
    <s v=""/>
    <s v="BATCH_ID"/>
    <d v="2025-06-25T00:00:00"/>
    <d v="2025-06-26T00:00:00"/>
    <n v="0"/>
    <s v=""/>
    <s v=""/>
    <s v="3101645413"/>
    <s v="200011313265"/>
    <s v="0010"/>
    <s v="0060"/>
    <s v="R1"/>
    <s v="10-60"/>
    <x v="0"/>
    <x v="0"/>
    <n v="10719"/>
    <x v="0"/>
  </r>
  <r>
    <s v="14620621022"/>
    <s v="25176INV01BB"/>
    <s v="FA"/>
    <s v="R4"/>
    <d v="2025-06-25T00:00:00"/>
    <s v=""/>
    <s v="3106"/>
    <x v="0"/>
    <s v="10719"/>
    <s v="0"/>
    <n v="-5"/>
    <s v=""/>
    <n v="-5"/>
    <s v="USD"/>
    <s v="O1"/>
    <s v="USMO6570591790"/>
    <s v="1462062102210719"/>
    <s v=""/>
    <s v="BATCH_ID"/>
    <d v="2025-06-25T00:00:00"/>
    <d v="2025-06-26T00:00:00"/>
    <n v="0"/>
    <s v=""/>
    <s v=""/>
    <s v="3102160640"/>
    <s v="200011314040"/>
    <s v="0010"/>
    <s v="0060"/>
    <s v="R1"/>
    <s v="10-60"/>
    <x v="0"/>
    <x v="0"/>
    <n v="10719"/>
    <x v="0"/>
  </r>
  <r>
    <s v="14620621042"/>
    <s v="25176INV01BB"/>
    <s v="FA"/>
    <s v="R4"/>
    <d v="2025-06-25T00:00:00"/>
    <s v=""/>
    <s v="3106"/>
    <x v="0"/>
    <s v="10719"/>
    <s v="0"/>
    <n v="-5"/>
    <s v=""/>
    <n v="-5"/>
    <s v="USD"/>
    <s v="O1"/>
    <s v="USMO6485492350"/>
    <s v="1462062104210719"/>
    <s v=""/>
    <s v="BATCH_ID"/>
    <d v="2025-06-25T00:00:00"/>
    <d v="2025-06-26T00:00:00"/>
    <n v="0"/>
    <s v=""/>
    <s v=""/>
    <s v="3101502074"/>
    <s v="200011335029"/>
    <s v="0010"/>
    <s v="0060"/>
    <s v="R1"/>
    <s v="10-60"/>
    <x v="0"/>
    <x v="0"/>
    <n v="10719"/>
    <x v="0"/>
  </r>
  <r>
    <s v="14620621150"/>
    <s v="25176INV01BB"/>
    <s v="FA"/>
    <s v="R4"/>
    <d v="2025-06-25T00:00:00"/>
    <s v=""/>
    <s v="3106"/>
    <x v="0"/>
    <s v="10719"/>
    <s v="0"/>
    <n v="-5"/>
    <s v=""/>
    <n v="-5"/>
    <s v="USD"/>
    <s v="O1"/>
    <s v="USMO6485493730"/>
    <s v="1462062115010719"/>
    <s v=""/>
    <s v="BATCH_ID"/>
    <d v="2025-06-25T00:00:00"/>
    <d v="2025-06-26T00:00:00"/>
    <n v="0"/>
    <s v=""/>
    <s v=""/>
    <s v="3101592459"/>
    <s v="200013107798"/>
    <s v="0010"/>
    <s v="0060"/>
    <s v="R1"/>
    <s v="10-60"/>
    <x v="0"/>
    <x v="0"/>
    <n v="10719"/>
    <x v="0"/>
  </r>
  <r>
    <s v="14620621151"/>
    <s v="25176INV01BB"/>
    <s v="FA"/>
    <s v="R4"/>
    <d v="2025-06-25T00:00:00"/>
    <s v=""/>
    <s v="3106"/>
    <x v="0"/>
    <s v="10719"/>
    <s v="0"/>
    <n v="-5"/>
    <s v=""/>
    <n v="-5"/>
    <s v="USD"/>
    <s v="O1"/>
    <s v="USMO6485491411"/>
    <s v="1462062115110719"/>
    <s v=""/>
    <s v="BATCH_ID"/>
    <d v="2025-06-25T00:00:00"/>
    <d v="2025-06-26T00:00:00"/>
    <n v="0"/>
    <s v=""/>
    <s v=""/>
    <s v="3101666028"/>
    <s v="200013107913"/>
    <s v="0010"/>
    <s v="0060"/>
    <s v="R1"/>
    <s v="10-60"/>
    <x v="0"/>
    <x v="0"/>
    <n v="10719"/>
    <x v="0"/>
  </r>
  <r>
    <s v="14620621182"/>
    <s v="25176INV01BB"/>
    <s v="FA"/>
    <s v="R4"/>
    <d v="2025-06-25T00:00:00"/>
    <s v=""/>
    <s v="3106"/>
    <x v="0"/>
    <s v="10719"/>
    <s v="0"/>
    <n v="-5"/>
    <s v=""/>
    <n v="-5"/>
    <s v="USD"/>
    <s v="O1"/>
    <s v="USMO6485493730"/>
    <s v="1462062118210719"/>
    <s v=""/>
    <s v="BATCH_ID"/>
    <d v="2025-06-25T00:00:00"/>
    <d v="2025-06-26T00:00:00"/>
    <n v="0"/>
    <s v=""/>
    <s v=""/>
    <s v="3101477572"/>
    <s v="200013109885"/>
    <s v="0010"/>
    <s v="0060"/>
    <s v="R1"/>
    <s v="10-60"/>
    <x v="0"/>
    <x v="0"/>
    <n v="10719"/>
    <x v="0"/>
  </r>
  <r>
    <s v="14620622151"/>
    <s v="25177INV01AC"/>
    <s v="FA"/>
    <s v="R4"/>
    <d v="2025-06-26T00:00:00"/>
    <s v=""/>
    <s v="3106"/>
    <x v="0"/>
    <s v="10719"/>
    <s v="0"/>
    <n v="-5"/>
    <s v=""/>
    <n v="-5"/>
    <s v="USD"/>
    <s v="O1"/>
    <s v="USMO6560521240"/>
    <s v="1462062215110719"/>
    <s v=""/>
    <s v="BATCH_ID"/>
    <d v="2025-06-26T00:00:00"/>
    <d v="2025-06-27T00:00:00"/>
    <n v="0"/>
    <s v=""/>
    <s v=""/>
    <s v="3102129795"/>
    <s v="200015476514"/>
    <s v="0010"/>
    <s v="0060"/>
    <s v="R1"/>
    <s v="10-60"/>
    <x v="0"/>
    <x v="0"/>
    <n v="10719"/>
    <x v="0"/>
  </r>
  <r>
    <s v="14715621042"/>
    <s v="25153INV01A7"/>
    <s v="FA"/>
    <s v="R4"/>
    <d v="2025-06-02T00:00:00"/>
    <s v=""/>
    <s v="3106"/>
    <x v="1"/>
    <s v="10720"/>
    <s v="0"/>
    <n v="-5"/>
    <s v=""/>
    <n v="-5"/>
    <s v="USD"/>
    <s v="O1"/>
    <s v="USMO6384187061"/>
    <s v="1471562104210720"/>
    <s v=""/>
    <s v="BATCH_ID"/>
    <d v="2025-06-02T00:00:00"/>
    <d v="2025-06-03T00:00:00"/>
    <n v="0"/>
    <s v=""/>
    <s v=""/>
    <s v="3101671157"/>
    <s v="200011796717"/>
    <s v="0010"/>
    <s v="0060"/>
    <s v="R1"/>
    <s v="10-60"/>
    <x v="0"/>
    <x v="1"/>
    <n v="10720"/>
    <x v="3"/>
  </r>
  <r>
    <s v="14715621043"/>
    <s v="25153INV01A7"/>
    <s v="FA"/>
    <s v="R4"/>
    <d v="2025-06-02T00:00:00"/>
    <s v=""/>
    <s v="3106"/>
    <x v="1"/>
    <s v="10720"/>
    <s v="0"/>
    <n v="-5.73"/>
    <s v=""/>
    <n v="-5.73"/>
    <s v="USD"/>
    <s v="O1"/>
    <s v="USMO6384187171"/>
    <s v="1471562104310720"/>
    <s v=""/>
    <s v="BATCH_ID"/>
    <d v="2025-06-02T00:00:00"/>
    <d v="2025-06-03T00:00:00"/>
    <n v="0"/>
    <s v=""/>
    <s v=""/>
    <s v="3101607351"/>
    <s v="200011759145"/>
    <s v="0010"/>
    <s v="0060"/>
    <s v="R1"/>
    <s v="10-60"/>
    <x v="0"/>
    <x v="1"/>
    <n v="10720"/>
    <x v="3"/>
  </r>
  <r>
    <s v="14715621050"/>
    <s v="25153INV01BE"/>
    <s v="FA"/>
    <s v="R4"/>
    <d v="2025-06-02T00:00:00"/>
    <s v=""/>
    <s v="3106"/>
    <x v="1"/>
    <s v="10720"/>
    <s v="0"/>
    <n v="-5.58"/>
    <s v=""/>
    <n v="-5.58"/>
    <s v="USD"/>
    <s v="O1"/>
    <s v="USMO6384100000"/>
    <s v="1471562105010720"/>
    <s v=""/>
    <s v="BATCH_ID"/>
    <d v="2025-06-02T00:00:00"/>
    <d v="2025-06-03T00:00:00"/>
    <n v="0"/>
    <s v=""/>
    <s v=""/>
    <s v="3101605221"/>
    <s v="200014194829"/>
    <s v="0010"/>
    <s v="0060"/>
    <s v="R1"/>
    <s v="10-60"/>
    <x v="0"/>
    <x v="1"/>
    <n v="10720"/>
    <x v="3"/>
  </r>
  <r>
    <s v="14715621109"/>
    <s v="25153INV01A7"/>
    <s v="FA"/>
    <s v="R4"/>
    <d v="2025-06-02T00:00:00"/>
    <s v=""/>
    <s v="3106"/>
    <x v="1"/>
    <s v="10720"/>
    <s v="0"/>
    <n v="-5"/>
    <s v=""/>
    <n v="-5"/>
    <s v="USD"/>
    <s v="O1"/>
    <s v="USMO6384189251"/>
    <s v="1471562110910720"/>
    <s v=""/>
    <s v="BATCH_ID"/>
    <d v="2025-06-02T00:00:00"/>
    <d v="2025-06-03T00:00:00"/>
    <n v="0"/>
    <s v=""/>
    <s v=""/>
    <s v="3101549007"/>
    <s v="200011677735"/>
    <s v="0010"/>
    <s v="0060"/>
    <s v="R1"/>
    <s v="10-60"/>
    <x v="0"/>
    <x v="1"/>
    <n v="10720"/>
    <x v="3"/>
  </r>
  <r>
    <s v="14715621140"/>
    <s v="25153INV01A7"/>
    <s v="FA"/>
    <s v="R4"/>
    <d v="2025-06-02T00:00:00"/>
    <s v=""/>
    <s v="3106"/>
    <x v="1"/>
    <s v="10720"/>
    <s v="0"/>
    <n v="-5"/>
    <s v=""/>
    <n v="-5"/>
    <s v="USD"/>
    <s v="O1"/>
    <s v="USMO6384185211"/>
    <s v="1471562114010720"/>
    <s v=""/>
    <s v="BATCH_ID"/>
    <d v="2025-06-02T00:00:00"/>
    <d v="2025-06-03T00:00:00"/>
    <n v="0"/>
    <s v=""/>
    <s v=""/>
    <s v="3101647746"/>
    <s v="200011863558"/>
    <s v="0010"/>
    <s v="0060"/>
    <s v="R1"/>
    <s v="10-60"/>
    <x v="0"/>
    <x v="1"/>
    <n v="10720"/>
    <x v="3"/>
  </r>
  <r>
    <s v="14715621171"/>
    <s v="25153INV01A7"/>
    <s v="FA"/>
    <s v="R4"/>
    <d v="2025-06-02T00:00:00"/>
    <s v=""/>
    <s v="3106"/>
    <x v="1"/>
    <s v="10720"/>
    <s v="0"/>
    <n v="-5"/>
    <s v=""/>
    <n v="-5"/>
    <s v="USD"/>
    <s v="O1"/>
    <s v="USMO6384185061"/>
    <s v="1471562117110720"/>
    <s v=""/>
    <s v="BATCH_ID"/>
    <d v="2025-06-02T00:00:00"/>
    <d v="2025-06-03T00:00:00"/>
    <n v="0"/>
    <s v=""/>
    <s v=""/>
    <s v="3101663158"/>
    <s v="200011716392"/>
    <s v="0010"/>
    <s v="0060"/>
    <s v="R1"/>
    <s v="10-60"/>
    <x v="0"/>
    <x v="1"/>
    <n v="10720"/>
    <x v="3"/>
  </r>
  <r>
    <s v="14715621179"/>
    <s v="25153INV01A7"/>
    <s v="FA"/>
    <s v="R4"/>
    <d v="2025-06-02T00:00:00"/>
    <s v=""/>
    <s v="3106"/>
    <x v="1"/>
    <s v="10720"/>
    <s v="0"/>
    <n v="-6.87"/>
    <s v=""/>
    <n v="-6.87"/>
    <s v="USD"/>
    <s v="O1"/>
    <s v="USMO6384189191"/>
    <s v="1471562117910720"/>
    <s v=""/>
    <s v="BATCH_ID"/>
    <d v="2025-06-02T00:00:00"/>
    <d v="2025-06-03T00:00:00"/>
    <n v="0"/>
    <s v=""/>
    <s v=""/>
    <s v="3101574973"/>
    <s v="200011886666"/>
    <s v="0010"/>
    <s v="0060"/>
    <s v="R1"/>
    <s v="10-60"/>
    <x v="0"/>
    <x v="1"/>
    <n v="10720"/>
    <x v="3"/>
  </r>
  <r>
    <s v="14715621211"/>
    <s v="25153INV01BE"/>
    <s v="FA"/>
    <s v="R4"/>
    <d v="2025-06-02T00:00:00"/>
    <s v=""/>
    <s v="3106"/>
    <x v="1"/>
    <s v="10720"/>
    <s v="0"/>
    <n v="-5"/>
    <s v=""/>
    <n v="-5"/>
    <s v="USD"/>
    <s v="O1"/>
    <s v="USMO6384185231"/>
    <s v="1471562121110720"/>
    <s v=""/>
    <s v="BATCH_ID"/>
    <d v="2025-06-02T00:00:00"/>
    <d v="2025-06-03T00:00:00"/>
    <n v="0"/>
    <s v=""/>
    <s v=""/>
    <s v="3101529794"/>
    <s v="200014273763"/>
    <s v="0010"/>
    <s v="0060"/>
    <s v="R1"/>
    <s v="10-60"/>
    <x v="0"/>
    <x v="1"/>
    <n v="10720"/>
    <x v="3"/>
  </r>
  <r>
    <s v="14715621212"/>
    <s v="25153INV01BE"/>
    <s v="FA"/>
    <s v="R4"/>
    <d v="2025-06-02T00:00:00"/>
    <s v=""/>
    <s v="3106"/>
    <x v="1"/>
    <s v="10720"/>
    <s v="0"/>
    <n v="-5"/>
    <s v=""/>
    <n v="-5"/>
    <s v="USD"/>
    <s v="O1"/>
    <s v="USMO6384189241"/>
    <s v="1471562121210720"/>
    <s v=""/>
    <s v="BATCH_ID"/>
    <d v="2025-06-02T00:00:00"/>
    <d v="2025-06-03T00:00:00"/>
    <n v="0"/>
    <s v=""/>
    <s v=""/>
    <s v="3101660183"/>
    <s v="200014240051"/>
    <s v="0010"/>
    <s v="0060"/>
    <s v="R1"/>
    <s v="10-60"/>
    <x v="0"/>
    <x v="1"/>
    <n v="10720"/>
    <x v="3"/>
  </r>
  <r>
    <s v="14715621251"/>
    <s v="25153INV01BE"/>
    <s v="FA"/>
    <s v="R4"/>
    <d v="2025-06-02T00:00:00"/>
    <s v=""/>
    <s v="3106"/>
    <x v="1"/>
    <s v="10720"/>
    <s v="0"/>
    <n v="-5"/>
    <s v=""/>
    <n v="-5"/>
    <s v="USD"/>
    <s v="O1"/>
    <s v="USMO6384185081"/>
    <s v="1471562125110720"/>
    <s v=""/>
    <s v="BATCH_ID"/>
    <d v="2025-06-02T00:00:00"/>
    <d v="2025-06-03T00:00:00"/>
    <n v="0"/>
    <s v=""/>
    <s v=""/>
    <s v="3101543255"/>
    <s v="200014298497"/>
    <s v="0010"/>
    <s v="0060"/>
    <s v="R1"/>
    <s v="10-60"/>
    <x v="0"/>
    <x v="1"/>
    <n v="10720"/>
    <x v="3"/>
  </r>
  <r>
    <s v="14715622725"/>
    <s v="25154INV01AG"/>
    <s v="FA"/>
    <s v="R4"/>
    <d v="2025-06-03T00:00:00"/>
    <s v=""/>
    <s v="3106"/>
    <x v="0"/>
    <s v="10719"/>
    <s v="0"/>
    <n v="-5"/>
    <s v=""/>
    <n v="-5"/>
    <s v="USD"/>
    <s v="O1"/>
    <s v="USMO6560596750"/>
    <s v="1471562272510719"/>
    <s v=""/>
    <s v="BATCH_ID"/>
    <d v="2025-06-03T00:00:00"/>
    <d v="2025-06-04T00:00:00"/>
    <n v="0"/>
    <s v=""/>
    <s v=""/>
    <s v="3102138115"/>
    <s v="200015508662"/>
    <s v="0010"/>
    <s v="0060"/>
    <s v="R1"/>
    <s v="10-60"/>
    <x v="0"/>
    <x v="0"/>
    <n v="10719"/>
    <x v="0"/>
  </r>
  <r>
    <s v="14715624490"/>
    <s v="25155INV01BH"/>
    <s v="FA"/>
    <s v="R4"/>
    <d v="2025-06-04T00:00:00"/>
    <s v=""/>
    <s v="3106"/>
    <x v="0"/>
    <s v="10719"/>
    <s v="0"/>
    <n v="-5"/>
    <s v=""/>
    <n v="-5"/>
    <s v="USD"/>
    <s v="O1"/>
    <s v="USMO6560510140"/>
    <s v="1471562449010719"/>
    <s v=""/>
    <s v="BATCH_ID"/>
    <d v="2025-06-04T00:00:00"/>
    <d v="2025-06-05T00:00:00"/>
    <n v="0"/>
    <s v=""/>
    <s v=""/>
    <s v="3102215275"/>
    <s v="200015884006"/>
    <s v="0010"/>
    <s v="0060"/>
    <s v="R1"/>
    <s v="10-60"/>
    <x v="0"/>
    <x v="0"/>
    <n v="10719"/>
    <x v="0"/>
  </r>
  <r>
    <s v="14715625349"/>
    <s v="25156INV01BB"/>
    <s v="FA"/>
    <s v="R4"/>
    <d v="2025-06-05T00:00:00"/>
    <s v=""/>
    <s v="3106"/>
    <x v="0"/>
    <s v="10719"/>
    <s v="0"/>
    <n v="-5"/>
    <s v=""/>
    <n v="-5"/>
    <s v="USD"/>
    <s v="O1"/>
    <s v="USMO6560512080"/>
    <s v="1471562534910719"/>
    <s v=""/>
    <s v="BATCH_ID"/>
    <d v="2025-06-05T00:00:00"/>
    <d v="2025-06-06T00:00:00"/>
    <n v="0"/>
    <s v=""/>
    <s v=""/>
    <s v="3101540490"/>
    <s v="200012323651"/>
    <s v="0010"/>
    <s v="0060"/>
    <s v="R1"/>
    <s v="10-60"/>
    <x v="0"/>
    <x v="0"/>
    <n v="10719"/>
    <x v="0"/>
  </r>
  <r>
    <s v="14715625478"/>
    <s v="25156INV01BB"/>
    <s v="FA"/>
    <s v="R4"/>
    <d v="2025-06-05T00:00:00"/>
    <s v=""/>
    <s v="3106"/>
    <x v="0"/>
    <s v="10719"/>
    <s v="0"/>
    <n v="-5"/>
    <s v=""/>
    <n v="-5"/>
    <s v="USD"/>
    <s v="O1"/>
    <s v="USMO6576962260"/>
    <s v="1471562547810719"/>
    <s v=""/>
    <s v="BATCH_ID"/>
    <d v="2025-06-05T00:00:00"/>
    <d v="2025-06-06T00:00:00"/>
    <n v="0"/>
    <s v=""/>
    <s v=""/>
    <s v="3101575247"/>
    <s v="200013203290"/>
    <s v="0010"/>
    <s v="0060"/>
    <s v="R1"/>
    <s v="10-60"/>
    <x v="0"/>
    <x v="0"/>
    <n v="10719"/>
    <x v="0"/>
  </r>
  <r>
    <s v="14715625590"/>
    <s v="25156INV01BB"/>
    <s v="FA"/>
    <s v="R4"/>
    <d v="2025-06-05T00:00:00"/>
    <s v=""/>
    <s v="3106"/>
    <x v="0"/>
    <s v="10719"/>
    <s v="0"/>
    <n v="-11.5"/>
    <s v=""/>
    <n v="-11.5"/>
    <s v="USD"/>
    <s v="O1"/>
    <s v="USMO6560513710"/>
    <s v="1471562559010719"/>
    <s v=""/>
    <s v="BATCH_ID"/>
    <d v="2025-06-05T00:00:00"/>
    <d v="2025-06-06T00:00:00"/>
    <n v="0"/>
    <s v=""/>
    <s v=""/>
    <s v="3101484248"/>
    <s v="200013213190"/>
    <s v="0010"/>
    <s v="0060"/>
    <s v="R1"/>
    <s v="10-60"/>
    <x v="0"/>
    <x v="0"/>
    <n v="10719"/>
    <x v="0"/>
  </r>
  <r>
    <s v="14715626999"/>
    <s v="25157INV01A2"/>
    <s v="FA"/>
    <s v="R4"/>
    <d v="2025-06-06T00:00:00"/>
    <s v=""/>
    <s v="3106"/>
    <x v="0"/>
    <s v="10719"/>
    <s v="0"/>
    <n v="-5"/>
    <s v=""/>
    <n v="-5"/>
    <s v="USD"/>
    <s v="O1"/>
    <s v="USMO6560522110"/>
    <s v="1471562699910719"/>
    <s v=""/>
    <s v="BATCH_ID"/>
    <d v="2025-06-06T00:00:00"/>
    <d v="2025-06-09T00:00:00"/>
    <n v="0"/>
    <s v=""/>
    <s v=""/>
    <s v="3101496464"/>
    <s v="200014717561"/>
    <s v="0010"/>
    <s v="0060"/>
    <s v="R1"/>
    <s v="10-60"/>
    <x v="0"/>
    <x v="0"/>
    <n v="10719"/>
    <x v="0"/>
  </r>
  <r>
    <s v="14715628431"/>
    <s v="25161INV01BB"/>
    <s v="FA"/>
    <s v="R4"/>
    <d v="2025-06-10T00:00:00"/>
    <s v=""/>
    <s v="3106"/>
    <x v="0"/>
    <s v="10719"/>
    <s v="0"/>
    <n v="-5"/>
    <s v=""/>
    <n v="-5"/>
    <s v="USD"/>
    <s v="O1"/>
    <s v="USMO6560514530"/>
    <s v="1471562843110719"/>
    <s v=""/>
    <s v="BATCH_ID"/>
    <d v="2025-06-10T00:00:00"/>
    <d v="2025-06-11T00:00:00"/>
    <n v="0"/>
    <s v=""/>
    <s v=""/>
    <s v="3101624522"/>
    <s v="200011793771"/>
    <s v="0010"/>
    <s v="0060"/>
    <s v="R1"/>
    <s v="10-60"/>
    <x v="0"/>
    <x v="0"/>
    <n v="10719"/>
    <x v="0"/>
  </r>
  <r>
    <s v="14715628559"/>
    <s v="25161INV01BB"/>
    <s v="FA"/>
    <s v="R4"/>
    <d v="2025-06-10T00:00:00"/>
    <s v=""/>
    <s v="3106"/>
    <x v="0"/>
    <s v="10719"/>
    <s v="0"/>
    <n v="-5"/>
    <s v=""/>
    <n v="-5"/>
    <s v="USD"/>
    <s v="O1"/>
    <s v="USMO6560514380"/>
    <s v="1471562855910719"/>
    <s v=""/>
    <s v="BATCH_ID"/>
    <d v="2025-06-10T00:00:00"/>
    <d v="2025-06-11T00:00:00"/>
    <n v="0"/>
    <s v=""/>
    <s v=""/>
    <s v="3101570831"/>
    <s v="200012530446"/>
    <s v="0010"/>
    <s v="0060"/>
    <s v="R1"/>
    <s v="10-60"/>
    <x v="0"/>
    <x v="0"/>
    <n v="10719"/>
    <x v="0"/>
  </r>
  <r>
    <s v="14715628745"/>
    <s v="25161INV01BB"/>
    <s v="FA"/>
    <s v="R4"/>
    <d v="2025-06-10T00:00:00"/>
    <s v=""/>
    <s v="3106"/>
    <x v="0"/>
    <s v="10469"/>
    <s v="0"/>
    <n v="-5"/>
    <s v=""/>
    <n v="-5"/>
    <s v="USD"/>
    <s v="O1"/>
    <s v="USMO6561317410"/>
    <s v="1471562874510469"/>
    <s v=""/>
    <s v="BATCH_ID"/>
    <d v="2025-06-10T00:00:00"/>
    <d v="2025-06-11T00:00:00"/>
    <n v="0"/>
    <s v=""/>
    <s v=""/>
    <s v="3101576606"/>
    <s v="200013338831"/>
    <s v="0010"/>
    <s v="0060"/>
    <s v="R1"/>
    <s v="10-60"/>
    <x v="0"/>
    <x v="0"/>
    <n v="10469"/>
    <x v="2"/>
  </r>
  <r>
    <s v="14715628745"/>
    <s v="25161INV01BB"/>
    <s v="FA"/>
    <s v="R4"/>
    <d v="2025-06-10T00:00:00"/>
    <s v=""/>
    <s v="3106"/>
    <x v="1"/>
    <s v="10514"/>
    <s v="0"/>
    <n v="-6.86"/>
    <s v=""/>
    <n v="-6.86"/>
    <s v="USD"/>
    <s v="O1"/>
    <s v="USMO6561317410"/>
    <s v="1471562874510514"/>
    <s v=""/>
    <s v="BATCH_ID"/>
    <d v="2025-06-10T00:00:00"/>
    <d v="2025-06-11T00:00:00"/>
    <n v="0"/>
    <s v=""/>
    <s v=""/>
    <s v="3101576408"/>
    <s v="200013338831"/>
    <s v="0010"/>
    <s v="0060"/>
    <s v="R1"/>
    <s v="10-60"/>
    <x v="0"/>
    <x v="1"/>
    <n v="10514"/>
    <x v="1"/>
  </r>
  <r>
    <s v="14715628754"/>
    <s v="25161INV01BB"/>
    <s v="FA"/>
    <s v="R4"/>
    <d v="2025-06-10T00:00:00"/>
    <s v=""/>
    <s v="3106"/>
    <x v="0"/>
    <s v="10719"/>
    <s v="0"/>
    <n v="-7.62"/>
    <s v=""/>
    <n v="-7.62"/>
    <s v="USD"/>
    <s v="O1"/>
    <s v="USMO6570591080"/>
    <s v="1471562875410719"/>
    <s v=""/>
    <s v="BATCH_ID"/>
    <d v="2025-06-10T00:00:00"/>
    <d v="2025-06-11T00:00:00"/>
    <n v="0"/>
    <s v=""/>
    <s v=""/>
    <s v="3101587189"/>
    <s v="200013337296"/>
    <s v="0010"/>
    <s v="0060"/>
    <s v="R1"/>
    <s v="10-60"/>
    <x v="0"/>
    <x v="0"/>
    <n v="10719"/>
    <x v="0"/>
  </r>
  <r>
    <s v="14715628897"/>
    <s v="25161INV01BB"/>
    <s v="FA"/>
    <s v="R4"/>
    <d v="2025-06-10T00:00:00"/>
    <s v=""/>
    <s v="3106"/>
    <x v="0"/>
    <s v="10469"/>
    <s v="0"/>
    <n v="-5"/>
    <s v=""/>
    <n v="-5"/>
    <s v="USD"/>
    <s v="O1"/>
    <s v="USMO6561326500"/>
    <s v="1471562889710469"/>
    <s v=""/>
    <s v="BATCH_ID"/>
    <d v="2025-06-10T00:00:00"/>
    <d v="2025-06-11T00:00:00"/>
    <n v="0"/>
    <s v=""/>
    <s v=""/>
    <s v="3102022100"/>
    <s v="200014955633"/>
    <s v="0010"/>
    <s v="0060"/>
    <s v="R1"/>
    <s v="10-60"/>
    <x v="0"/>
    <x v="0"/>
    <n v="10469"/>
    <x v="2"/>
  </r>
  <r>
    <s v="14715629006"/>
    <s v="25161INV01BB"/>
    <s v="FA"/>
    <s v="R4"/>
    <d v="2025-06-10T00:00:00"/>
    <s v=""/>
    <s v="3106"/>
    <x v="1"/>
    <s v="10514"/>
    <s v="0"/>
    <n v="-5"/>
    <s v=""/>
    <n v="-5"/>
    <s v="USD"/>
    <s v="O1"/>
    <s v="USMO6561323430"/>
    <s v="1471562900610514"/>
    <s v=""/>
    <s v="BATCH_ID"/>
    <d v="2025-06-10T00:00:00"/>
    <d v="2025-06-11T00:00:00"/>
    <n v="0"/>
    <s v=""/>
    <s v=""/>
    <s v="3102188250"/>
    <s v="200015750819"/>
    <s v="0010"/>
    <s v="0060"/>
    <s v="R1"/>
    <s v="10-60"/>
    <x v="0"/>
    <x v="1"/>
    <n v="10514"/>
    <x v="1"/>
  </r>
  <r>
    <s v="14715629006"/>
    <s v="25161INV01BB"/>
    <s v="FA"/>
    <s v="R4"/>
    <d v="2025-06-10T00:00:00"/>
    <s v=""/>
    <s v="3106"/>
    <x v="0"/>
    <s v="10469"/>
    <s v="0"/>
    <n v="-5"/>
    <s v=""/>
    <n v="-5"/>
    <s v="USD"/>
    <s v="O1"/>
    <s v="USMO6561323430"/>
    <s v="1471562900610469"/>
    <s v=""/>
    <s v="BATCH_ID"/>
    <d v="2025-06-10T00:00:00"/>
    <d v="2025-06-11T00:00:00"/>
    <n v="0"/>
    <s v=""/>
    <s v=""/>
    <s v="3102188249"/>
    <s v="200015750819"/>
    <s v="0010"/>
    <s v="0060"/>
    <s v="R1"/>
    <s v="10-60"/>
    <x v="0"/>
    <x v="0"/>
    <n v="10469"/>
    <x v="2"/>
  </r>
  <r>
    <s v="14715629013"/>
    <s v="25161INV01BB"/>
    <s v="FA"/>
    <s v="R4"/>
    <d v="2025-06-10T00:00:00"/>
    <s v=""/>
    <s v="3106"/>
    <x v="0"/>
    <s v="10719"/>
    <s v="0"/>
    <n v="-12.51"/>
    <s v=""/>
    <n v="-12.51"/>
    <s v="USD"/>
    <s v="O1"/>
    <s v="USMO6570592470"/>
    <s v="1471562901310719"/>
    <s v=""/>
    <s v="BATCH_ID"/>
    <d v="2025-06-10T00:00:00"/>
    <d v="2025-06-11T00:00:00"/>
    <n v="0"/>
    <s v=""/>
    <s v=""/>
    <s v="3102186268"/>
    <s v="200015740695"/>
    <s v="0010"/>
    <s v="0060"/>
    <s v="R1"/>
    <s v="10-60"/>
    <x v="0"/>
    <x v="0"/>
    <n v="10719"/>
    <x v="0"/>
  </r>
  <r>
    <s v="14715630522"/>
    <s v="25164INV01AQ"/>
    <s v="FA"/>
    <s v="R4"/>
    <d v="2025-06-13T00:00:00"/>
    <s v=""/>
    <s v="3106"/>
    <x v="1"/>
    <s v="10514"/>
    <s v="0"/>
    <n v="-5"/>
    <s v=""/>
    <n v="-5"/>
    <s v="USD"/>
    <s v="O1"/>
    <s v="USMO6561320250"/>
    <s v="1471563052210514"/>
    <s v=""/>
    <s v="BATCH_ID"/>
    <d v="2025-06-13T00:00:00"/>
    <d v="2025-06-16T00:00:00"/>
    <n v="0"/>
    <s v=""/>
    <s v=""/>
    <s v="3101703600"/>
    <s v="200011444417"/>
    <s v="0010"/>
    <s v="0060"/>
    <s v="R1"/>
    <s v="10-60"/>
    <x v="0"/>
    <x v="1"/>
    <n v="10514"/>
    <x v="1"/>
  </r>
  <r>
    <s v="14715630522"/>
    <s v="25164INV01AQ"/>
    <s v="FA"/>
    <s v="R4"/>
    <d v="2025-06-13T00:00:00"/>
    <s v=""/>
    <s v="3106"/>
    <x v="0"/>
    <s v="10469"/>
    <s v="0"/>
    <n v="-5"/>
    <s v=""/>
    <n v="-5"/>
    <s v="USD"/>
    <s v="O1"/>
    <s v="USMO6561320250"/>
    <s v="1471563052210469"/>
    <s v=""/>
    <s v="BATCH_ID"/>
    <d v="2025-06-13T00:00:00"/>
    <d v="2025-06-16T00:00:00"/>
    <n v="0"/>
    <s v=""/>
    <s v=""/>
    <s v="3101703525"/>
    <s v="200011444417"/>
    <s v="0010"/>
    <s v="0060"/>
    <s v="R1"/>
    <s v="10-60"/>
    <x v="0"/>
    <x v="0"/>
    <n v="10469"/>
    <x v="2"/>
  </r>
  <r>
    <s v="14715630683"/>
    <s v="25164INV01BJ"/>
    <s v="FA"/>
    <s v="R4"/>
    <d v="2025-06-13T00:00:00"/>
    <s v=""/>
    <s v="3106"/>
    <x v="1"/>
    <s v="10636"/>
    <s v="0"/>
    <n v="-5"/>
    <s v=""/>
    <n v="-5"/>
    <s v="USD"/>
    <s v="O1"/>
    <s v="USMO6561381031"/>
    <s v="1471563068310636"/>
    <s v=""/>
    <s v="BATCH_ID"/>
    <d v="2025-06-13T00:00:00"/>
    <d v="2025-06-16T00:00:00"/>
    <n v="0"/>
    <s v=""/>
    <s v=""/>
    <s v="3101547799"/>
    <s v="200012432023"/>
    <s v="0010"/>
    <s v="0060"/>
    <s v="R1"/>
    <s v="10-60"/>
    <x v="0"/>
    <x v="1"/>
    <n v="10636"/>
    <x v="5"/>
  </r>
  <r>
    <s v="14715630772"/>
    <s v="25164INV01BJ"/>
    <s v="FA"/>
    <s v="R4"/>
    <d v="2025-06-13T00:00:00"/>
    <s v=""/>
    <s v="3106"/>
    <x v="0"/>
    <s v="10469"/>
    <s v="0"/>
    <n v="-7.59"/>
    <s v=""/>
    <n v="-7.59"/>
    <s v="USD"/>
    <s v="O1"/>
    <s v="USMO6561311390"/>
    <s v="1471563077210469"/>
    <s v=""/>
    <s v="BATCH_ID"/>
    <d v="2025-06-13T00:00:00"/>
    <d v="2025-06-16T00:00:00"/>
    <n v="0"/>
    <s v=""/>
    <s v=""/>
    <s v="3101524520"/>
    <s v="200013357518"/>
    <s v="0010"/>
    <s v="0060"/>
    <s v="R1"/>
    <s v="10-60"/>
    <x v="0"/>
    <x v="0"/>
    <n v="10469"/>
    <x v="2"/>
  </r>
  <r>
    <s v="14715630772"/>
    <s v="25164INV01BJ"/>
    <s v="FA"/>
    <s v="R4"/>
    <d v="2025-06-13T00:00:00"/>
    <s v=""/>
    <s v="3106"/>
    <x v="1"/>
    <s v="10514"/>
    <s v="0"/>
    <n v="-11.51"/>
    <s v=""/>
    <n v="-11.51"/>
    <s v="USD"/>
    <s v="O1"/>
    <s v="USMO6561311390"/>
    <s v="1471563077210514"/>
    <s v=""/>
    <s v="BATCH_ID"/>
    <d v="2025-06-13T00:00:00"/>
    <d v="2025-06-16T00:00:00"/>
    <n v="0"/>
    <s v=""/>
    <s v=""/>
    <s v="3101524714"/>
    <s v="200013357518"/>
    <s v="0010"/>
    <s v="0060"/>
    <s v="R1"/>
    <s v="10-60"/>
    <x v="0"/>
    <x v="1"/>
    <n v="10514"/>
    <x v="1"/>
  </r>
  <r>
    <s v="14715632276"/>
    <s v="25168INV01AW"/>
    <s v="FA"/>
    <s v="R4"/>
    <d v="2025-06-17T00:00:00"/>
    <s v=""/>
    <s v="3106"/>
    <x v="1"/>
    <s v="10514"/>
    <s v="0"/>
    <n v="-5"/>
    <s v=""/>
    <n v="-5"/>
    <s v="USD"/>
    <s v="O1"/>
    <s v="USMO6561311490"/>
    <s v="1471563227610514"/>
    <s v=""/>
    <s v="BATCH_ID"/>
    <d v="2025-06-17T00:00:00"/>
    <d v="2025-06-18T00:00:00"/>
    <n v="0"/>
    <s v=""/>
    <s v=""/>
    <s v="3101512896"/>
    <s v="200011246994"/>
    <s v="0010"/>
    <s v="0060"/>
    <s v="R1"/>
    <s v="10-60"/>
    <x v="0"/>
    <x v="1"/>
    <n v="10514"/>
    <x v="1"/>
  </r>
  <r>
    <s v="14715632276"/>
    <s v="25168INV01AW"/>
    <s v="FA"/>
    <s v="R4"/>
    <d v="2025-06-17T00:00:00"/>
    <s v=""/>
    <s v="3106"/>
    <x v="0"/>
    <s v="10469"/>
    <s v="0"/>
    <n v="-5"/>
    <s v=""/>
    <n v="-5"/>
    <s v="USD"/>
    <s v="O1"/>
    <s v="USMO6561311490"/>
    <s v="1471563227610469"/>
    <s v=""/>
    <s v="BATCH_ID"/>
    <d v="2025-06-17T00:00:00"/>
    <d v="2025-06-18T00:00:00"/>
    <n v="0"/>
    <s v=""/>
    <s v=""/>
    <s v="3101512706"/>
    <s v="200011246994"/>
    <s v="0010"/>
    <s v="0060"/>
    <s v="R1"/>
    <s v="10-60"/>
    <x v="0"/>
    <x v="0"/>
    <n v="10469"/>
    <x v="2"/>
  </r>
  <r>
    <s v="14715632288"/>
    <s v="25168INV01AW"/>
    <s v="FA"/>
    <s v="R4"/>
    <d v="2025-06-17T00:00:00"/>
    <s v=""/>
    <s v="3106"/>
    <x v="1"/>
    <s v="10720"/>
    <s v="0"/>
    <n v="-5"/>
    <s v=""/>
    <n v="-5"/>
    <s v="USD"/>
    <s v="O1"/>
    <s v="USMO6370120281"/>
    <s v="1471563228810720"/>
    <s v=""/>
    <s v="BATCH_ID"/>
    <d v="2025-06-17T00:00:00"/>
    <d v="2025-06-18T00:00:00"/>
    <n v="0"/>
    <s v=""/>
    <s v=""/>
    <s v="3101642682"/>
    <s v="200011270549"/>
    <s v="0010"/>
    <s v="0060"/>
    <s v="R1"/>
    <s v="10-60"/>
    <x v="0"/>
    <x v="1"/>
    <n v="10720"/>
    <x v="3"/>
  </r>
  <r>
    <s v="14715633637"/>
    <s v="25169INV01BL"/>
    <s v="FA"/>
    <s v="R4"/>
    <d v="2025-06-18T00:00:00"/>
    <s v=""/>
    <s v="3106"/>
    <x v="0"/>
    <s v="10469"/>
    <s v="0"/>
    <n v="-5"/>
    <s v=""/>
    <n v="-5"/>
    <s v="USD"/>
    <s v="O1"/>
    <s v="USMO6561313300"/>
    <s v="1471563363710469"/>
    <s v=""/>
    <s v="BATCH_ID"/>
    <d v="2025-06-18T00:00:00"/>
    <d v="2025-06-19T00:00:00"/>
    <n v="0"/>
    <s v=""/>
    <s v=""/>
    <s v="3101553989"/>
    <s v="200011345911"/>
    <s v="0010"/>
    <s v="0060"/>
    <s v="R1"/>
    <s v="10-60"/>
    <x v="0"/>
    <x v="0"/>
    <n v="10469"/>
    <x v="2"/>
  </r>
  <r>
    <s v="14715633637"/>
    <s v="25169INV01BL"/>
    <s v="FA"/>
    <s v="R4"/>
    <d v="2025-06-18T00:00:00"/>
    <s v=""/>
    <s v="3106"/>
    <x v="1"/>
    <s v="10514"/>
    <s v="0"/>
    <n v="-5"/>
    <s v=""/>
    <n v="-5"/>
    <s v="USD"/>
    <s v="O1"/>
    <s v="USMO6561313300"/>
    <s v="1471563363710514"/>
    <s v=""/>
    <s v="BATCH_ID"/>
    <d v="2025-06-18T00:00:00"/>
    <d v="2025-06-19T00:00:00"/>
    <n v="0"/>
    <s v=""/>
    <s v=""/>
    <s v="3101553890"/>
    <s v="200011345911"/>
    <s v="0010"/>
    <s v="0060"/>
    <s v="R1"/>
    <s v="10-60"/>
    <x v="0"/>
    <x v="1"/>
    <n v="10514"/>
    <x v="1"/>
  </r>
  <r>
    <s v="14715633657"/>
    <s v="25169INV01BL"/>
    <s v="FA"/>
    <s v="R4"/>
    <d v="2025-06-18T00:00:00"/>
    <s v=""/>
    <s v="3106"/>
    <x v="0"/>
    <s v="10469"/>
    <s v="0"/>
    <n v="-5"/>
    <s v=""/>
    <n v="-5"/>
    <s v="USD"/>
    <s v="O1"/>
    <s v="USMO6561313330"/>
    <s v="1471563365710469"/>
    <s v=""/>
    <s v="BATCH_ID"/>
    <d v="2025-06-18T00:00:00"/>
    <d v="2025-06-19T00:00:00"/>
    <n v="0"/>
    <s v=""/>
    <s v=""/>
    <s v="3101693392"/>
    <s v="200011346117"/>
    <s v="0010"/>
    <s v="0060"/>
    <s v="R1"/>
    <s v="10-60"/>
    <x v="0"/>
    <x v="0"/>
    <n v="10469"/>
    <x v="2"/>
  </r>
  <r>
    <s v="14715633657"/>
    <s v="25169INV01BL"/>
    <s v="FA"/>
    <s v="R4"/>
    <d v="2025-06-18T00:00:00"/>
    <s v=""/>
    <s v="3106"/>
    <x v="1"/>
    <s v="10514"/>
    <s v="0"/>
    <n v="-5"/>
    <s v=""/>
    <n v="-5"/>
    <s v="USD"/>
    <s v="O1"/>
    <s v="USMO6561313330"/>
    <s v="1471563365710514"/>
    <s v=""/>
    <s v="BATCH_ID"/>
    <d v="2025-06-18T00:00:00"/>
    <d v="2025-06-19T00:00:00"/>
    <n v="0"/>
    <s v=""/>
    <s v=""/>
    <s v="3101693310"/>
    <s v="200011346117"/>
    <s v="0010"/>
    <s v="0060"/>
    <s v="R1"/>
    <s v="10-60"/>
    <x v="0"/>
    <x v="1"/>
    <n v="10514"/>
    <x v="1"/>
  </r>
  <r>
    <s v="14715635708"/>
    <s v="25170INV01AM"/>
    <s v="FA"/>
    <s v="R4"/>
    <d v="2025-06-19T00:00:00"/>
    <s v=""/>
    <s v="3106"/>
    <x v="0"/>
    <s v="10719"/>
    <s v="0"/>
    <n v="-5"/>
    <s v=""/>
    <n v="-5"/>
    <s v="USD"/>
    <s v="O1"/>
    <s v="USMO6560526890"/>
    <s v="1471563570810719"/>
    <s v=""/>
    <s v="BATCH_ID"/>
    <d v="2025-06-19T00:00:00"/>
    <d v="2025-06-20T00:00:00"/>
    <n v="0"/>
    <s v=""/>
    <s v=""/>
    <s v="3101611812"/>
    <s v="200011943723"/>
    <s v="0010"/>
    <s v="0060"/>
    <s v="R1"/>
    <s v="10-60"/>
    <x v="0"/>
    <x v="0"/>
    <n v="10719"/>
    <x v="0"/>
  </r>
  <r>
    <s v="14715635965"/>
    <s v="25170INV01AM"/>
    <s v="FA"/>
    <s v="R4"/>
    <d v="2025-06-19T00:00:00"/>
    <s v=""/>
    <s v="3106"/>
    <x v="0"/>
    <s v="10469"/>
    <s v="0"/>
    <n v="-9.2100000000000009"/>
    <s v=""/>
    <n v="-9.2100000000000009"/>
    <s v="USD"/>
    <s v="O1"/>
    <s v="USMO6561333590"/>
    <s v="1471563596510469"/>
    <s v=""/>
    <s v="BATCH_ID"/>
    <d v="2025-06-19T00:00:00"/>
    <d v="2025-06-20T00:00:00"/>
    <n v="0"/>
    <s v=""/>
    <s v=""/>
    <s v="3101475870"/>
    <s v="200014632257"/>
    <s v="0010"/>
    <s v="0060"/>
    <s v="R1"/>
    <s v="10-60"/>
    <x v="0"/>
    <x v="0"/>
    <n v="10469"/>
    <x v="2"/>
  </r>
  <r>
    <s v="14715635965"/>
    <s v="25170INV01AM"/>
    <s v="FA"/>
    <s v="R4"/>
    <d v="2025-06-19T00:00:00"/>
    <s v=""/>
    <s v="3106"/>
    <x v="1"/>
    <s v="10514"/>
    <s v="0"/>
    <n v="-12.97"/>
    <s v=""/>
    <n v="-12.97"/>
    <s v="USD"/>
    <s v="O1"/>
    <s v="USMO6561333590"/>
    <s v="1471563596510514"/>
    <s v=""/>
    <s v="BATCH_ID"/>
    <d v="2025-06-19T00:00:00"/>
    <d v="2025-06-20T00:00:00"/>
    <n v="0"/>
    <s v=""/>
    <s v=""/>
    <s v="3101475776"/>
    <s v="200014632257"/>
    <s v="0010"/>
    <s v="0060"/>
    <s v="R1"/>
    <s v="10-60"/>
    <x v="0"/>
    <x v="1"/>
    <n v="10514"/>
    <x v="1"/>
  </r>
  <r>
    <s v="14715635969"/>
    <s v="25170INV01BE"/>
    <s v="FA"/>
    <s v="R4"/>
    <d v="2025-06-19T00:00:00"/>
    <s v=""/>
    <s v="3106"/>
    <x v="0"/>
    <s v="10719"/>
    <s v="0"/>
    <n v="-7.86"/>
    <s v=""/>
    <n v="-7.86"/>
    <s v="USD"/>
    <s v="O1"/>
    <s v="USMO6560523310"/>
    <s v="1471563596910719"/>
    <s v=""/>
    <s v="BATCH_ID"/>
    <d v="2025-06-19T00:00:00"/>
    <d v="2025-06-20T00:00:00"/>
    <n v="0"/>
    <s v=""/>
    <s v=""/>
    <s v="3101662016"/>
    <s v="200014193458"/>
    <s v="0010"/>
    <s v="0060"/>
    <s v="C1"/>
    <s v="10-60"/>
    <x v="0"/>
    <x v="0"/>
    <n v="10719"/>
    <x v="0"/>
  </r>
  <r>
    <s v="14715636063"/>
    <s v="25170INV01BE"/>
    <s v="FA"/>
    <s v="R4"/>
    <d v="2025-06-19T00:00:00"/>
    <s v=""/>
    <s v="3106"/>
    <x v="0"/>
    <s v="10719"/>
    <s v="0"/>
    <n v="-5"/>
    <s v=""/>
    <n v="-5"/>
    <s v="USD"/>
    <s v="O1"/>
    <s v="USMO6560526750"/>
    <s v="1471563606310719"/>
    <s v=""/>
    <s v="BATCH_ID"/>
    <d v="2025-06-19T00:00:00"/>
    <d v="2025-06-20T00:00:00"/>
    <n v="0"/>
    <s v=""/>
    <s v=""/>
    <s v="3102138536"/>
    <s v="200015517119"/>
    <s v="0010"/>
    <s v="0060"/>
    <s v="R1"/>
    <s v="10-60"/>
    <x v="0"/>
    <x v="0"/>
    <n v="10719"/>
    <x v="0"/>
  </r>
  <r>
    <s v="14715637235"/>
    <s v="25171INV01AU"/>
    <s v="FA"/>
    <s v="R4"/>
    <d v="2025-06-20T00:00:00"/>
    <s v=""/>
    <s v="3106"/>
    <x v="0"/>
    <s v="10719"/>
    <s v="0"/>
    <n v="-5"/>
    <s v=""/>
    <n v="-5"/>
    <s v="USD"/>
    <s v="O1"/>
    <s v="USMO6305117331"/>
    <s v="1471563723510719"/>
    <s v=""/>
    <s v="BATCH_ID"/>
    <d v="2025-06-20T00:00:00"/>
    <d v="2025-06-23T00:00:00"/>
    <n v="0"/>
    <s v=""/>
    <s v=""/>
    <s v="3101634093"/>
    <s v="200012415788"/>
    <s v="0010"/>
    <s v="0060"/>
    <s v="R1"/>
    <s v="10-60"/>
    <x v="0"/>
    <x v="0"/>
    <n v="10719"/>
    <x v="0"/>
  </r>
  <r>
    <s v="14715637249"/>
    <s v="25171INV01AU"/>
    <s v="FA"/>
    <s v="R4"/>
    <d v="2025-06-20T00:00:00"/>
    <s v=""/>
    <s v="3106"/>
    <x v="1"/>
    <s v="10514"/>
    <s v="0"/>
    <n v="-5"/>
    <s v=""/>
    <n v="-5"/>
    <s v="USD"/>
    <s v="O1"/>
    <s v="USMO6561319200"/>
    <s v="1471563724910514"/>
    <s v=""/>
    <s v="BATCH_ID"/>
    <d v="2025-06-20T00:00:00"/>
    <d v="2025-06-23T00:00:00"/>
    <n v="0"/>
    <s v=""/>
    <s v=""/>
    <s v="3101474129"/>
    <s v="200012407991"/>
    <s v="0010"/>
    <s v="0060"/>
    <s v="C1"/>
    <s v="10-60"/>
    <x v="0"/>
    <x v="1"/>
    <n v="10514"/>
    <x v="1"/>
  </r>
  <r>
    <s v="14715637249"/>
    <s v="25171INV01AU"/>
    <s v="FA"/>
    <s v="R4"/>
    <d v="2025-06-20T00:00:00"/>
    <s v=""/>
    <s v="3106"/>
    <x v="0"/>
    <s v="10469"/>
    <s v="0"/>
    <n v="-5"/>
    <s v=""/>
    <n v="-5"/>
    <s v="USD"/>
    <s v="O1"/>
    <s v="USMO6561319200"/>
    <s v="1471563724910469"/>
    <s v=""/>
    <s v="BATCH_ID"/>
    <d v="2025-06-20T00:00:00"/>
    <d v="2025-06-23T00:00:00"/>
    <n v="0"/>
    <s v=""/>
    <s v=""/>
    <s v="3101474081"/>
    <s v="200012407991"/>
    <s v="0010"/>
    <s v="0060"/>
    <s v="C1"/>
    <s v="10-60"/>
    <x v="0"/>
    <x v="0"/>
    <n v="10469"/>
    <x v="2"/>
  </r>
  <r>
    <s v="14715637265"/>
    <s v="25171INV01AU"/>
    <s v="FA"/>
    <s v="R4"/>
    <d v="2025-06-20T00:00:00"/>
    <s v=""/>
    <s v="3106"/>
    <x v="0"/>
    <s v="10719"/>
    <s v="0"/>
    <n v="-5"/>
    <s v=""/>
    <n v="-5"/>
    <s v="USD"/>
    <s v="O1"/>
    <s v="USMO6305117211"/>
    <s v="1471563726510719"/>
    <s v=""/>
    <s v="BATCH_ID"/>
    <d v="2025-06-20T00:00:00"/>
    <d v="2025-06-23T00:00:00"/>
    <n v="0"/>
    <s v=""/>
    <s v=""/>
    <s v="3101596992"/>
    <s v="200012434292"/>
    <s v="0010"/>
    <s v="0060"/>
    <s v="R1"/>
    <s v="10-60"/>
    <x v="0"/>
    <x v="0"/>
    <n v="10719"/>
    <x v="0"/>
  </r>
  <r>
    <s v="14715637269"/>
    <s v="25171INV01AU"/>
    <s v="FA"/>
    <s v="R4"/>
    <d v="2025-06-20T00:00:00"/>
    <s v=""/>
    <s v="3106"/>
    <x v="0"/>
    <s v="10719"/>
    <s v="0"/>
    <n v="-5"/>
    <s v=""/>
    <n v="-5"/>
    <s v="USD"/>
    <s v="O1"/>
    <s v="USMO6301622230"/>
    <s v="1471563726910719"/>
    <s v=""/>
    <s v="BATCH_ID"/>
    <d v="2025-06-20T00:00:00"/>
    <d v="2025-06-23T00:00:00"/>
    <n v="0"/>
    <s v=""/>
    <s v=""/>
    <s v="3101527418"/>
    <s v="200012414419"/>
    <s v="0010"/>
    <s v="0060"/>
    <s v="R1"/>
    <s v="10-60"/>
    <x v="0"/>
    <x v="0"/>
    <n v="10719"/>
    <x v="0"/>
  </r>
  <r>
    <s v="14715637299"/>
    <s v="25171INV01AU"/>
    <s v="FA"/>
    <s v="R4"/>
    <d v="2025-06-20T00:00:00"/>
    <s v=""/>
    <s v="3106"/>
    <x v="0"/>
    <s v="10719"/>
    <s v="0"/>
    <n v="-6.53"/>
    <s v=""/>
    <n v="-6.53"/>
    <s v="USD"/>
    <s v="O1"/>
    <s v="USMO6306946301"/>
    <s v="1471563729910719"/>
    <s v=""/>
    <s v="BATCH_ID"/>
    <d v="2025-06-20T00:00:00"/>
    <d v="2025-06-23T00:00:00"/>
    <n v="0"/>
    <s v=""/>
    <s v=""/>
    <s v="3101536869"/>
    <s v="200012432320"/>
    <s v="0010"/>
    <s v="0060"/>
    <s v="R1"/>
    <s v="10-60"/>
    <x v="0"/>
    <x v="0"/>
    <n v="10719"/>
    <x v="0"/>
  </r>
  <r>
    <s v="14715637304"/>
    <s v="25171INV01AU"/>
    <s v="FA"/>
    <s v="R4"/>
    <d v="2025-06-20T00:00:00"/>
    <s v=""/>
    <s v="3106"/>
    <x v="0"/>
    <s v="10719"/>
    <s v="0"/>
    <n v="-5"/>
    <s v=""/>
    <n v="-5"/>
    <s v="USD"/>
    <s v="O1"/>
    <s v="USMO6560520640"/>
    <s v="1471563730410719"/>
    <s v=""/>
    <s v="BATCH_ID"/>
    <d v="2025-06-20T00:00:00"/>
    <d v="2025-06-23T00:00:00"/>
    <n v="0"/>
    <s v=""/>
    <s v=""/>
    <s v="3101582989"/>
    <s v="200012437196"/>
    <s v="0010"/>
    <s v="0060"/>
    <s v="R1"/>
    <s v="10-60"/>
    <x v="0"/>
    <x v="0"/>
    <n v="10719"/>
    <x v="0"/>
  </r>
  <r>
    <s v="14715637310"/>
    <s v="25171INV01AU"/>
    <s v="FA"/>
    <s v="R4"/>
    <d v="2025-06-20T00:00:00"/>
    <s v=""/>
    <s v="3106"/>
    <x v="0"/>
    <s v="10719"/>
    <s v="0"/>
    <n v="-5"/>
    <s v=""/>
    <n v="-5"/>
    <s v="USD"/>
    <s v="O1"/>
    <s v="USMO6306950091"/>
    <s v="1471563731010719"/>
    <s v=""/>
    <s v="BATCH_ID"/>
    <d v="2025-06-20T00:00:00"/>
    <d v="2025-06-23T00:00:00"/>
    <n v="0"/>
    <s v=""/>
    <s v=""/>
    <s v="3101690717"/>
    <s v="200012410284"/>
    <s v="0010"/>
    <s v="0060"/>
    <s v="R1"/>
    <s v="10-60"/>
    <x v="0"/>
    <x v="0"/>
    <n v="10719"/>
    <x v="0"/>
  </r>
  <r>
    <s v="14715637324"/>
    <s v="25171INV01AU"/>
    <s v="FA"/>
    <s v="R4"/>
    <d v="2025-06-20T00:00:00"/>
    <s v=""/>
    <s v="3106"/>
    <x v="0"/>
    <s v="10719"/>
    <s v="0"/>
    <n v="-5"/>
    <s v=""/>
    <n v="-5"/>
    <s v="USD"/>
    <s v="O1"/>
    <s v="USMO6560518590"/>
    <s v="1471563732410719"/>
    <s v=""/>
    <s v="BATCH_ID"/>
    <d v="2025-06-20T00:00:00"/>
    <d v="2025-06-23T00:00:00"/>
    <n v="0"/>
    <s v=""/>
    <s v=""/>
    <s v="3101524869"/>
    <s v="200014225060"/>
    <s v="0010"/>
    <s v="0060"/>
    <s v="R1"/>
    <s v="10-60"/>
    <x v="0"/>
    <x v="0"/>
    <n v="10719"/>
    <x v="0"/>
  </r>
  <r>
    <s v="14715637396"/>
    <s v="25171INV01AU"/>
    <s v="FA"/>
    <s v="R4"/>
    <d v="2025-06-20T00:00:00"/>
    <s v=""/>
    <s v="3106"/>
    <x v="0"/>
    <s v="10719"/>
    <s v="0"/>
    <n v="-13.28"/>
    <s v=""/>
    <n v="-13.28"/>
    <s v="USD"/>
    <s v="O1"/>
    <s v="USMO6305117951"/>
    <s v="1471563739610719"/>
    <s v=""/>
    <s v="BATCH_ID"/>
    <d v="2025-06-20T00:00:00"/>
    <d v="2025-06-23T00:00:00"/>
    <n v="0"/>
    <s v=""/>
    <s v=""/>
    <s v="3101612552"/>
    <s v="200014249334"/>
    <s v="0010"/>
    <s v="0060"/>
    <s v="R1"/>
    <s v="10-60"/>
    <x v="0"/>
    <x v="0"/>
    <n v="10719"/>
    <x v="0"/>
  </r>
  <r>
    <s v="14715637459"/>
    <s v="25171INV01AU"/>
    <s v="FA"/>
    <s v="R4"/>
    <d v="2025-06-20T00:00:00"/>
    <s v=""/>
    <s v="3106"/>
    <x v="0"/>
    <s v="10719"/>
    <s v="0"/>
    <n v="-5"/>
    <s v=""/>
    <n v="-5"/>
    <s v="USD"/>
    <s v="O1"/>
    <s v="USMO6560513510"/>
    <s v="1471563745910719"/>
    <s v=""/>
    <s v="BATCH_ID"/>
    <d v="2025-06-20T00:00:00"/>
    <d v="2025-06-23T00:00:00"/>
    <n v="0"/>
    <s v=""/>
    <s v=""/>
    <s v="3102170933"/>
    <s v="200015676055"/>
    <s v="0010"/>
    <s v="0060"/>
    <s v="C1"/>
    <s v="10-60"/>
    <x v="0"/>
    <x v="0"/>
    <n v="10719"/>
    <x v="0"/>
  </r>
  <r>
    <s v="14715637476"/>
    <s v="25171INV01AU"/>
    <s v="FA"/>
    <s v="R4"/>
    <d v="2025-06-20T00:00:00"/>
    <s v=""/>
    <s v="3106"/>
    <x v="0"/>
    <s v="10719"/>
    <s v="0"/>
    <n v="-5"/>
    <s v=""/>
    <n v="-5"/>
    <s v="USD"/>
    <s v="O1"/>
    <s v="USMO6560520450"/>
    <s v="1471563747610719"/>
    <s v=""/>
    <s v="BATCH_ID"/>
    <d v="2025-06-20T00:00:00"/>
    <d v="2025-06-23T00:00:00"/>
    <n v="0"/>
    <s v=""/>
    <s v=""/>
    <s v="3102169756"/>
    <s v="200015669464"/>
    <s v="0010"/>
    <s v="0060"/>
    <s v="R1"/>
    <s v="10-60"/>
    <x v="0"/>
    <x v="0"/>
    <n v="10719"/>
    <x v="0"/>
  </r>
  <r>
    <s v="14715637480"/>
    <s v="25171INV01AU"/>
    <s v="FA"/>
    <s v="R4"/>
    <d v="2025-06-20T00:00:00"/>
    <s v=""/>
    <s v="3106"/>
    <x v="1"/>
    <s v="10514"/>
    <s v="0"/>
    <n v="-5"/>
    <s v=""/>
    <n v="-5"/>
    <s v="USD"/>
    <s v="O1"/>
    <s v="USMO6561319380"/>
    <s v="1471563748010514"/>
    <s v=""/>
    <s v="BATCH_ID"/>
    <d v="2025-06-20T00:00:00"/>
    <d v="2025-06-23T00:00:00"/>
    <n v="0"/>
    <s v=""/>
    <s v=""/>
    <s v="3102169214"/>
    <s v="200015666338"/>
    <s v="0010"/>
    <s v="0060"/>
    <s v="R1"/>
    <s v="10-60"/>
    <x v="0"/>
    <x v="1"/>
    <n v="10514"/>
    <x v="1"/>
  </r>
  <r>
    <s v="14715637480"/>
    <s v="25171INV01AU"/>
    <s v="FA"/>
    <s v="R4"/>
    <d v="2025-06-20T00:00:00"/>
    <s v=""/>
    <s v="3106"/>
    <x v="0"/>
    <s v="10469"/>
    <s v="0"/>
    <n v="-5"/>
    <s v=""/>
    <n v="-5"/>
    <s v="USD"/>
    <s v="O1"/>
    <s v="USMO6561319380"/>
    <s v="1471563748010469"/>
    <s v=""/>
    <s v="BATCH_ID"/>
    <d v="2025-06-20T00:00:00"/>
    <d v="2025-06-23T00:00:00"/>
    <n v="0"/>
    <s v=""/>
    <s v=""/>
    <s v="3102169213"/>
    <s v="200015666338"/>
    <s v="0010"/>
    <s v="0060"/>
    <s v="R1"/>
    <s v="10-60"/>
    <x v="0"/>
    <x v="0"/>
    <n v="10469"/>
    <x v="2"/>
  </r>
  <r>
    <s v="14715638527"/>
    <s v="25174INV01AP"/>
    <s v="FA"/>
    <s v="R4"/>
    <d v="2025-06-23T00:00:00"/>
    <s v=""/>
    <s v="3106"/>
    <x v="0"/>
    <s v="10469"/>
    <s v="0"/>
    <n v="-5"/>
    <s v=""/>
    <n v="-5"/>
    <s v="USD"/>
    <s v="O1"/>
    <s v="USMO6561327590"/>
    <s v="1471563852710469"/>
    <s v=""/>
    <s v="BATCH_ID"/>
    <d v="2025-06-23T00:00:00"/>
    <d v="2025-06-24T00:00:00"/>
    <n v="0"/>
    <s v=""/>
    <s v=""/>
    <s v="3101626682"/>
    <s v="200013283961"/>
    <s v="0010"/>
    <s v="0060"/>
    <s v="R1"/>
    <s v="10-60"/>
    <x v="0"/>
    <x v="0"/>
    <n v="10469"/>
    <x v="2"/>
  </r>
  <r>
    <s v="14715638527"/>
    <s v="25174INV01AP"/>
    <s v="FA"/>
    <s v="R4"/>
    <d v="2025-06-23T00:00:00"/>
    <s v=""/>
    <s v="3106"/>
    <x v="1"/>
    <s v="10514"/>
    <s v="0"/>
    <n v="-5"/>
    <s v=""/>
    <n v="-5"/>
    <s v="USD"/>
    <s v="O1"/>
    <s v="USMO6561327590"/>
    <s v="1471563852710514"/>
    <s v=""/>
    <s v="BATCH_ID"/>
    <d v="2025-06-23T00:00:00"/>
    <d v="2025-06-24T00:00:00"/>
    <n v="0"/>
    <s v=""/>
    <s v=""/>
    <s v="3101626775"/>
    <s v="200013283961"/>
    <s v="0010"/>
    <s v="0060"/>
    <s v="R1"/>
    <s v="10-60"/>
    <x v="0"/>
    <x v="1"/>
    <n v="10514"/>
    <x v="1"/>
  </r>
  <r>
    <s v="14715638553"/>
    <s v="25174INV01AP"/>
    <s v="FA"/>
    <s v="R4"/>
    <d v="2025-06-23T00:00:00"/>
    <s v=""/>
    <s v="3106"/>
    <x v="0"/>
    <s v="10719"/>
    <s v="0"/>
    <n v="-5"/>
    <s v=""/>
    <n v="-5"/>
    <s v="USD"/>
    <s v="O1"/>
    <s v="USMO6560525070"/>
    <s v="1471563855310719"/>
    <s v=""/>
    <s v="BATCH_ID"/>
    <d v="2025-06-23T00:00:00"/>
    <d v="2025-06-24T00:00:00"/>
    <n v="0"/>
    <s v=""/>
    <s v=""/>
    <s v="3101706056"/>
    <s v="200013276585"/>
    <s v="0010"/>
    <s v="0060"/>
    <s v="R1"/>
    <s v="10-60"/>
    <x v="0"/>
    <x v="0"/>
    <n v="10719"/>
    <x v="0"/>
  </r>
  <r>
    <s v="14715638617"/>
    <s v="25174INV01AP"/>
    <s v="FA"/>
    <s v="R4"/>
    <d v="2025-06-23T00:00:00"/>
    <s v=""/>
    <s v="3106"/>
    <x v="1"/>
    <s v="10514"/>
    <s v="0"/>
    <n v="-5"/>
    <s v=""/>
    <n v="-5"/>
    <s v="USD"/>
    <s v="O1"/>
    <s v="USMO6561322330"/>
    <s v="1471563861710514"/>
    <s v=""/>
    <s v="BATCH_ID"/>
    <d v="2025-06-23T00:00:00"/>
    <d v="2025-06-24T00:00:00"/>
    <n v="0"/>
    <s v=""/>
    <s v=""/>
    <s v="3101619854"/>
    <s v="200014631358"/>
    <s v="0010"/>
    <s v="0060"/>
    <s v="R1"/>
    <s v="10-60"/>
    <x v="0"/>
    <x v="1"/>
    <n v="10514"/>
    <x v="1"/>
  </r>
  <r>
    <s v="14715638617"/>
    <s v="25174INV01AP"/>
    <s v="FA"/>
    <s v="R4"/>
    <d v="2025-06-23T00:00:00"/>
    <s v=""/>
    <s v="3106"/>
    <x v="0"/>
    <s v="10469"/>
    <s v="0"/>
    <n v="-5"/>
    <s v=""/>
    <n v="-5"/>
    <s v="USD"/>
    <s v="O1"/>
    <s v="USMO6561322330"/>
    <s v="1471563861710469"/>
    <s v=""/>
    <s v="BATCH_ID"/>
    <d v="2025-06-23T00:00:00"/>
    <d v="2025-06-24T00:00:00"/>
    <n v="0"/>
    <s v=""/>
    <s v=""/>
    <s v="3101619663"/>
    <s v="200014631358"/>
    <s v="0010"/>
    <s v="0060"/>
    <s v="R1"/>
    <s v="10-60"/>
    <x v="0"/>
    <x v="0"/>
    <n v="10469"/>
    <x v="2"/>
  </r>
  <r>
    <s v="14715638650"/>
    <s v="25174INV01AP"/>
    <s v="FA"/>
    <s v="R4"/>
    <d v="2025-06-23T00:00:00"/>
    <s v=""/>
    <s v="3106"/>
    <x v="0"/>
    <s v="10719"/>
    <s v="0"/>
    <n v="-5"/>
    <s v=""/>
    <n v="-5"/>
    <s v="USD"/>
    <s v="O1"/>
    <s v="USMO6560525160"/>
    <s v="1471563865010719"/>
    <s v=""/>
    <s v="BATCH_ID"/>
    <d v="2025-06-23T00:00:00"/>
    <d v="2025-06-24T00:00:00"/>
    <n v="0"/>
    <s v=""/>
    <s v=""/>
    <s v="3101602429"/>
    <s v="200014643148"/>
    <s v="0010"/>
    <s v="0060"/>
    <s v="R1"/>
    <s v="10-60"/>
    <x v="0"/>
    <x v="0"/>
    <n v="10719"/>
    <x v="0"/>
  </r>
  <r>
    <s v="14715638754"/>
    <s v="25174INV01AP"/>
    <s v="FA"/>
    <s v="R4"/>
    <d v="2025-06-23T00:00:00"/>
    <s v=""/>
    <s v="3106"/>
    <x v="1"/>
    <s v="10514"/>
    <s v="0"/>
    <n v="-5"/>
    <s v=""/>
    <n v="-5"/>
    <s v="USD"/>
    <s v="O1"/>
    <s v="USMO6561328210"/>
    <s v="1471563875410514"/>
    <s v=""/>
    <s v="BATCH_ID"/>
    <d v="2025-06-23T00:00:00"/>
    <d v="2025-06-24T00:00:00"/>
    <n v="0"/>
    <s v=""/>
    <s v=""/>
    <s v="3102143101"/>
    <s v="200015537448"/>
    <s v="0010"/>
    <s v="0060"/>
    <s v="R1"/>
    <s v="10-60"/>
    <x v="0"/>
    <x v="1"/>
    <n v="10514"/>
    <x v="1"/>
  </r>
  <r>
    <s v="14715638754"/>
    <s v="25174INV01AP"/>
    <s v="FA"/>
    <s v="R4"/>
    <d v="2025-06-23T00:00:00"/>
    <s v=""/>
    <s v="3106"/>
    <x v="0"/>
    <s v="10469"/>
    <s v="0"/>
    <n v="-5"/>
    <s v=""/>
    <n v="-5"/>
    <s v="USD"/>
    <s v="O1"/>
    <s v="USMO6561328210"/>
    <s v="1471563875410469"/>
    <s v=""/>
    <s v="BATCH_ID"/>
    <d v="2025-06-23T00:00:00"/>
    <d v="2025-06-24T00:00:00"/>
    <n v="0"/>
    <s v=""/>
    <s v=""/>
    <s v="3102143100"/>
    <s v="200015537448"/>
    <s v="0010"/>
    <s v="0060"/>
    <s v="R1"/>
    <s v="10-60"/>
    <x v="0"/>
    <x v="0"/>
    <n v="10469"/>
    <x v="2"/>
  </r>
  <r>
    <s v="14715639553"/>
    <s v="25175INV01A5"/>
    <s v="FA"/>
    <s v="R4"/>
    <d v="2025-06-24T00:00:00"/>
    <s v=""/>
    <s v="3106"/>
    <x v="0"/>
    <s v="10719"/>
    <s v="0"/>
    <n v="-5"/>
    <s v=""/>
    <n v="-5"/>
    <s v="USD"/>
    <s v="O1"/>
    <s v="USMO6560517560"/>
    <s v="1471563955310719"/>
    <s v=""/>
    <s v="BATCH_ID"/>
    <d v="2025-06-24T00:00:00"/>
    <d v="2025-06-25T00:00:00"/>
    <n v="0"/>
    <s v=""/>
    <s v=""/>
    <s v="3101488427"/>
    <s v="200013395872"/>
    <s v="0010"/>
    <s v="0060"/>
    <s v="R1"/>
    <s v="10-60"/>
    <x v="0"/>
    <x v="0"/>
    <n v="10719"/>
    <x v="0"/>
  </r>
  <r>
    <s v="14715639611"/>
    <s v="25175INV01A5"/>
    <s v="FA"/>
    <s v="R4"/>
    <d v="2025-06-24T00:00:00"/>
    <s v=""/>
    <s v="3106"/>
    <x v="0"/>
    <s v="10719"/>
    <s v="0"/>
    <n v="-5"/>
    <s v=""/>
    <n v="-5"/>
    <s v="USD"/>
    <s v="O1"/>
    <s v="USMO6560524120"/>
    <s v="1471563961110719"/>
    <s v=""/>
    <s v="BATCH_ID"/>
    <d v="2025-06-24T00:00:00"/>
    <d v="2025-06-25T00:00:00"/>
    <n v="0"/>
    <s v=""/>
    <s v=""/>
    <s v="3102015978"/>
    <s v="200014918755"/>
    <s v="0010"/>
    <s v="0060"/>
    <s v="R1"/>
    <s v="10-60"/>
    <x v="0"/>
    <x v="0"/>
    <n v="10719"/>
    <x v="0"/>
  </r>
  <r>
    <s v="14715641375"/>
    <s v="25176INV01AW"/>
    <s v="FA"/>
    <s v="R4"/>
    <d v="2025-06-25T00:00:00"/>
    <s v=""/>
    <s v="3106"/>
    <x v="0"/>
    <s v="10719"/>
    <s v="0"/>
    <n v="-7.3"/>
    <s v=""/>
    <n v="-7.3"/>
    <s v="USD"/>
    <s v="O1"/>
    <s v="USMO6570573590"/>
    <s v="1471564137510719"/>
    <s v=""/>
    <s v="BATCH_ID"/>
    <d v="2025-06-25T00:00:00"/>
    <d v="2025-06-26T00:00:00"/>
    <n v="0"/>
    <s v=""/>
    <s v=""/>
    <s v="3101651379"/>
    <s v="200013998139"/>
    <s v="0010"/>
    <s v="0060"/>
    <s v="R1"/>
    <s v="10-60"/>
    <x v="0"/>
    <x v="0"/>
    <n v="10719"/>
    <x v="0"/>
  </r>
  <r>
    <s v="14715641381"/>
    <s v="25176INV01AQ"/>
    <s v="FA"/>
    <s v="R4"/>
    <d v="2025-06-25T00:00:00"/>
    <s v=""/>
    <s v="3106"/>
    <x v="0"/>
    <s v="10719"/>
    <s v="0"/>
    <n v="-5"/>
    <s v=""/>
    <n v="-5"/>
    <s v="USD"/>
    <s v="O1"/>
    <s v="USMO6485493730"/>
    <s v="1471564138110719"/>
    <s v=""/>
    <s v="BATCH_ID"/>
    <d v="2025-06-25T00:00:00"/>
    <d v="2025-06-26T00:00:00"/>
    <n v="0"/>
    <s v=""/>
    <s v=""/>
    <s v="3101514842"/>
    <s v="200014289181"/>
    <s v="0010"/>
    <s v="0060"/>
    <s v="R1"/>
    <s v="10-60"/>
    <x v="0"/>
    <x v="0"/>
    <n v="10719"/>
    <x v="0"/>
  </r>
  <r>
    <s v="14715641431"/>
    <s v="25176INV01AW"/>
    <s v="FA"/>
    <s v="R4"/>
    <d v="2025-06-25T00:00:00"/>
    <s v=""/>
    <s v="3106"/>
    <x v="0"/>
    <s v="10719"/>
    <s v="0"/>
    <n v="-5"/>
    <s v=""/>
    <n v="-5"/>
    <s v="USD"/>
    <s v="O1"/>
    <s v="USMO6485493411"/>
    <s v="1471564143110719"/>
    <s v=""/>
    <s v="BATCH_ID"/>
    <d v="2025-06-25T00:00:00"/>
    <d v="2025-06-26T00:00:00"/>
    <n v="0"/>
    <s v=""/>
    <s v=""/>
    <s v="3101559167"/>
    <s v="200014004226"/>
    <s v="0010"/>
    <s v="0060"/>
    <s v="R1"/>
    <s v="10-60"/>
    <x v="0"/>
    <x v="0"/>
    <n v="10719"/>
    <x v="0"/>
  </r>
  <r>
    <s v="14715641438"/>
    <s v="25176INV01AW"/>
    <s v="FA"/>
    <s v="R4"/>
    <d v="2025-06-25T00:00:00"/>
    <s v=""/>
    <s v="3106"/>
    <x v="0"/>
    <s v="10719"/>
    <s v="0"/>
    <n v="-5"/>
    <s v=""/>
    <n v="-5"/>
    <s v="USD"/>
    <s v="O1"/>
    <s v="USMO6485492200"/>
    <s v="1471564143810719"/>
    <s v=""/>
    <s v="BATCH_ID"/>
    <d v="2025-06-25T00:00:00"/>
    <d v="2025-06-26T00:00:00"/>
    <n v="0"/>
    <s v=""/>
    <s v=""/>
    <s v="3101484818"/>
    <s v="200013980426"/>
    <s v="0010"/>
    <s v="0060"/>
    <s v="R1"/>
    <s v="10-60"/>
    <x v="0"/>
    <x v="0"/>
    <n v="10719"/>
    <x v="0"/>
  </r>
  <r>
    <s v="14715641455"/>
    <s v="25176INV01AW"/>
    <s v="FA"/>
    <s v="R4"/>
    <d v="2025-06-25T00:00:00"/>
    <s v=""/>
    <s v="3106"/>
    <x v="0"/>
    <s v="10719"/>
    <s v="0"/>
    <n v="-5"/>
    <s v=""/>
    <n v="-5"/>
    <s v="USD"/>
    <s v="O1"/>
    <s v="USMO6570573590"/>
    <s v="1471564145510719"/>
    <s v=""/>
    <s v="BATCH_ID"/>
    <d v="2025-06-25T00:00:00"/>
    <d v="2025-06-26T00:00:00"/>
    <n v="0"/>
    <s v=""/>
    <s v=""/>
    <s v="3101691854"/>
    <s v="200014004028"/>
    <s v="0010"/>
    <s v="0060"/>
    <s v="R1"/>
    <s v="10-60"/>
    <x v="0"/>
    <x v="0"/>
    <n v="10719"/>
    <x v="0"/>
  </r>
  <r>
    <s v="14715641470"/>
    <s v="25176INV01AW"/>
    <s v="FA"/>
    <s v="R4"/>
    <d v="2025-06-25T00:00:00"/>
    <s v=""/>
    <s v="3106"/>
    <x v="0"/>
    <s v="10719"/>
    <s v="0"/>
    <n v="-10.74"/>
    <s v=""/>
    <n v="-10.74"/>
    <s v="USD"/>
    <s v="O1"/>
    <s v="USMO6485482321"/>
    <s v="1471564147010719"/>
    <s v=""/>
    <s v="BATCH_ID"/>
    <d v="2025-06-25T00:00:00"/>
    <d v="2025-06-26T00:00:00"/>
    <n v="0"/>
    <s v=""/>
    <s v=""/>
    <s v="3101693125"/>
    <s v="200013985045"/>
    <s v="0010"/>
    <s v="0060"/>
    <s v="R1"/>
    <s v="10-60"/>
    <x v="0"/>
    <x v="0"/>
    <n v="10719"/>
    <x v="0"/>
  </r>
  <r>
    <s v="14715641583"/>
    <s v="25176INV01AW"/>
    <s v="FA"/>
    <s v="R4"/>
    <d v="2025-06-25T00:00:00"/>
    <s v=""/>
    <s v="3106"/>
    <x v="0"/>
    <s v="10719"/>
    <s v="0"/>
    <n v="-5"/>
    <s v=""/>
    <n v="-5"/>
    <s v="USD"/>
    <s v="O1"/>
    <s v="USMO6570573570"/>
    <s v="1471564158310719"/>
    <s v=""/>
    <s v="BATCH_ID"/>
    <d v="2025-06-25T00:00:00"/>
    <d v="2025-06-26T00:00:00"/>
    <n v="0"/>
    <s v=""/>
    <s v=""/>
    <s v="3102108633"/>
    <s v="200015367069"/>
    <s v="0010"/>
    <s v="0060"/>
    <s v="R1"/>
    <s v="10-60"/>
    <x v="0"/>
    <x v="0"/>
    <n v="10719"/>
    <x v="0"/>
  </r>
  <r>
    <s v="14715641596"/>
    <s v="25176INV01AQ"/>
    <s v="FA"/>
    <s v="R4"/>
    <d v="2025-06-25T00:00:00"/>
    <s v=""/>
    <s v="3106"/>
    <x v="0"/>
    <s v="10719"/>
    <s v="0"/>
    <n v="-5"/>
    <s v=""/>
    <n v="-5"/>
    <s v="USD"/>
    <s v="O1"/>
    <s v="USMO6560545010"/>
    <s v="1471564159610719"/>
    <s v=""/>
    <s v="BATCH_ID"/>
    <d v="2025-06-25T00:00:00"/>
    <d v="2025-06-26T00:00:00"/>
    <n v="0"/>
    <s v=""/>
    <s v=""/>
    <s v="3102129738"/>
    <s v="200015476357"/>
    <s v="0010"/>
    <s v="0060"/>
    <s v="R1"/>
    <s v="10-60"/>
    <x v="0"/>
    <x v="0"/>
    <n v="10719"/>
    <x v="0"/>
  </r>
  <r>
    <s v="14715641612"/>
    <s v="25176INV01AQ"/>
    <s v="FA"/>
    <s v="R4"/>
    <d v="2025-06-25T00:00:00"/>
    <s v=""/>
    <s v="3106"/>
    <x v="0"/>
    <s v="10719"/>
    <s v="0"/>
    <n v="-5"/>
    <s v=""/>
    <n v="-5"/>
    <s v="USD"/>
    <s v="O1"/>
    <s v="USMO6570573590"/>
    <s v="1471564161210719"/>
    <s v=""/>
    <s v="BATCH_ID"/>
    <d v="2025-06-25T00:00:00"/>
    <d v="2025-06-26T00:00:00"/>
    <n v="0"/>
    <s v=""/>
    <s v=""/>
    <s v="3102128589"/>
    <s v="200015470137"/>
    <s v="0010"/>
    <s v="0060"/>
    <s v="R1"/>
    <s v="10-60"/>
    <x v="0"/>
    <x v="0"/>
    <n v="10719"/>
    <x v="0"/>
  </r>
  <r>
    <s v="14715641711"/>
    <s v="25176INV01AQ"/>
    <s v="FA"/>
    <s v="R4"/>
    <d v="2025-06-25T00:00:00"/>
    <s v=""/>
    <s v="3106"/>
    <x v="0"/>
    <s v="10719"/>
    <s v="0"/>
    <n v="-5"/>
    <s v=""/>
    <n v="-5"/>
    <s v="USD"/>
    <s v="O1"/>
    <s v="USMO6570573590"/>
    <s v="1471564171110719"/>
    <s v=""/>
    <s v="BATCH_ID"/>
    <d v="2025-06-25T00:00:00"/>
    <d v="2025-06-26T00:00:00"/>
    <n v="0"/>
    <s v=""/>
    <s v=""/>
    <s v="3102130863"/>
    <s v="200015477942"/>
    <s v="0010"/>
    <s v="0060"/>
    <s v="R1"/>
    <s v="10-60"/>
    <x v="0"/>
    <x v="0"/>
    <n v="10719"/>
    <x v="0"/>
  </r>
  <r>
    <s v="14715642631"/>
    <s v="25177INV01AB"/>
    <s v="FA"/>
    <s v="R4"/>
    <d v="2025-06-26T00:00:00"/>
    <s v=""/>
    <s v="3106"/>
    <x v="0"/>
    <s v="10719"/>
    <s v="0"/>
    <n v="-5"/>
    <s v=""/>
    <n v="-5"/>
    <s v="USD"/>
    <s v="O1"/>
    <s v="USMO6485492210"/>
    <s v="1471564263110719"/>
    <s v=""/>
    <s v="BATCH_ID"/>
    <d v="2025-06-26T00:00:00"/>
    <d v="2025-06-27T00:00:00"/>
    <n v="0"/>
    <s v=""/>
    <s v=""/>
    <s v="3101581563"/>
    <s v="200011354475"/>
    <s v="0010"/>
    <s v="0060"/>
    <s v="R1"/>
    <s v="10-60"/>
    <x v="0"/>
    <x v="0"/>
    <n v="10719"/>
    <x v="0"/>
  </r>
  <r>
    <s v="14715642633"/>
    <s v="25177INV01AB"/>
    <s v="FA"/>
    <s v="R4"/>
    <d v="2025-06-26T00:00:00"/>
    <s v=""/>
    <s v="3106"/>
    <x v="0"/>
    <s v="10719"/>
    <s v="0"/>
    <n v="-12.59"/>
    <s v=""/>
    <n v="-12.59"/>
    <s v="USD"/>
    <s v="O1"/>
    <s v="USMO6560526780"/>
    <s v="1471564263310719"/>
    <s v=""/>
    <s v="BATCH_ID"/>
    <d v="2025-06-26T00:00:00"/>
    <d v="2025-06-27T00:00:00"/>
    <n v="0"/>
    <s v=""/>
    <s v=""/>
    <s v="3101591922"/>
    <s v="200011352867"/>
    <s v="0010"/>
    <s v="0060"/>
    <s v="R1"/>
    <s v="10-60"/>
    <x v="0"/>
    <x v="0"/>
    <n v="10719"/>
    <x v="0"/>
  </r>
  <r>
    <s v="14715642693"/>
    <s v="25177INV01AB"/>
    <s v="FA"/>
    <s v="R4"/>
    <d v="2025-06-26T00:00:00"/>
    <s v=""/>
    <s v="3106"/>
    <x v="0"/>
    <s v="10719"/>
    <s v="0"/>
    <n v="-6.46"/>
    <s v=""/>
    <n v="-6.46"/>
    <s v="USD"/>
    <s v="O1"/>
    <s v="USMO6570581000"/>
    <s v="1471564269310719"/>
    <s v=""/>
    <s v="BATCH_ID"/>
    <d v="2025-06-26T00:00:00"/>
    <d v="2025-06-27T00:00:00"/>
    <n v="0"/>
    <s v=""/>
    <s v=""/>
    <s v="3101717116"/>
    <s v="200013045378"/>
    <s v="0010"/>
    <s v="0060"/>
    <s v="R1"/>
    <s v="10-60"/>
    <x v="0"/>
    <x v="0"/>
    <n v="10719"/>
    <x v="0"/>
  </r>
  <r>
    <s v="14715642728"/>
    <s v="25177INV01AB"/>
    <s v="FA"/>
    <s v="R4"/>
    <d v="2025-06-26T00:00:00"/>
    <s v=""/>
    <s v="3106"/>
    <x v="0"/>
    <s v="10719"/>
    <s v="0"/>
    <n v="-5"/>
    <s v=""/>
    <n v="-5"/>
    <s v="USD"/>
    <s v="O1"/>
    <s v="USMO6560518100"/>
    <s v="1471564272810719"/>
    <s v=""/>
    <s v="BATCH_ID"/>
    <d v="2025-06-26T00:00:00"/>
    <d v="2025-06-27T00:00:00"/>
    <n v="0"/>
    <s v=""/>
    <s v=""/>
    <s v="3101691345"/>
    <s v="200013072893"/>
    <s v="0010"/>
    <s v="0060"/>
    <s v="R1"/>
    <s v="10-60"/>
    <x v="0"/>
    <x v="0"/>
    <n v="10719"/>
    <x v="0"/>
  </r>
  <r>
    <s v="14715642764"/>
    <s v="25177INV01AB"/>
    <s v="FA"/>
    <s v="R4"/>
    <d v="2025-06-26T00:00:00"/>
    <s v=""/>
    <s v="3106"/>
    <x v="0"/>
    <s v="10719"/>
    <s v="0"/>
    <n v="-5"/>
    <s v=""/>
    <n v="-5"/>
    <s v="USD"/>
    <s v="O1"/>
    <s v="USMO6560528140"/>
    <s v="1471564276410719"/>
    <s v=""/>
    <s v="BATCH_ID"/>
    <d v="2025-06-26T00:00:00"/>
    <d v="2025-06-27T00:00:00"/>
    <n v="0"/>
    <s v=""/>
    <s v=""/>
    <s v="3101678768"/>
    <s v="200013052671"/>
    <s v="0010"/>
    <s v="0060"/>
    <s v="R1"/>
    <s v="10-60"/>
    <x v="0"/>
    <x v="0"/>
    <n v="10719"/>
    <x v="0"/>
  </r>
  <r>
    <s v="14715642848"/>
    <s v="25177INV01AB"/>
    <s v="FA"/>
    <s v="R4"/>
    <d v="2025-06-26T00:00:00"/>
    <s v=""/>
    <s v="3106"/>
    <x v="0"/>
    <s v="10719"/>
    <s v="0"/>
    <n v="-5"/>
    <s v=""/>
    <n v="-5"/>
    <s v="USD"/>
    <s v="O1"/>
    <s v="USMO6485492210"/>
    <s v="1471564284810719"/>
    <s v=""/>
    <s v="BATCH_ID"/>
    <d v="2025-06-26T00:00:00"/>
    <d v="2025-06-27T00:00:00"/>
    <n v="0"/>
    <s v=""/>
    <s v=""/>
    <s v="3101548055"/>
    <s v="200014660282"/>
    <s v="0010"/>
    <s v="0060"/>
    <s v="R1"/>
    <s v="10-60"/>
    <x v="0"/>
    <x v="0"/>
    <n v="10719"/>
    <x v="0"/>
  </r>
  <r>
    <s v="14715643215"/>
    <s v="25178INV01AS"/>
    <s v="FA"/>
    <s v="R4"/>
    <d v="2025-06-27T00:00:00"/>
    <s v=""/>
    <s v="3106"/>
    <x v="0"/>
    <s v="10719"/>
    <s v="0"/>
    <n v="-5"/>
    <s v=""/>
    <n v="-5"/>
    <s v="USD"/>
    <s v="O1"/>
    <s v="USMO6572179231"/>
    <s v="1471564321510719"/>
    <s v=""/>
    <s v="BATCH_ID"/>
    <d v="2025-06-27T00:00:00"/>
    <d v="2025-06-30T00:00:00"/>
    <n v="0"/>
    <s v=""/>
    <s v=""/>
    <s v="3101620800"/>
    <s v="200013084542"/>
    <s v="0010"/>
    <s v="0060"/>
    <s v="R1"/>
    <s v="10-60"/>
    <x v="0"/>
    <x v="0"/>
    <n v="10719"/>
    <x v="0"/>
  </r>
  <r>
    <s v="14715643219"/>
    <s v="25178INV01AS"/>
    <s v="FA"/>
    <s v="R4"/>
    <d v="2025-06-27T00:00:00"/>
    <s v=""/>
    <s v="3106"/>
    <x v="0"/>
    <s v="10719"/>
    <s v="0"/>
    <n v="-5.1100000000000003"/>
    <s v=""/>
    <n v="-5.1100000000000003"/>
    <s v="USD"/>
    <s v="O1"/>
    <s v="USMO6571471491"/>
    <s v="1471564321910719"/>
    <s v=""/>
    <s v="BATCH_ID"/>
    <d v="2025-06-27T00:00:00"/>
    <d v="2025-06-30T00:00:00"/>
    <n v="0"/>
    <s v=""/>
    <s v=""/>
    <s v="3101585652"/>
    <s v="200013096371"/>
    <s v="0010"/>
    <s v="0060"/>
    <s v="R1"/>
    <s v="10-60"/>
    <x v="0"/>
    <x v="0"/>
    <n v="10719"/>
    <x v="0"/>
  </r>
  <r>
    <s v="14715643230"/>
    <s v="25178INV01AS"/>
    <s v="FA"/>
    <s v="R4"/>
    <d v="2025-06-27T00:00:00"/>
    <s v=""/>
    <s v="3106"/>
    <x v="1"/>
    <s v="10514"/>
    <s v="0"/>
    <n v="-5"/>
    <s v=""/>
    <n v="-5"/>
    <s v="USD"/>
    <s v="O1"/>
    <s v="USMO6561325900"/>
    <s v="1471564323010514"/>
    <s v=""/>
    <s v="BATCH_ID"/>
    <d v="2025-06-27T00:00:00"/>
    <d v="2025-06-30T00:00:00"/>
    <n v="0"/>
    <s v=""/>
    <s v=""/>
    <s v="3101496239"/>
    <s v="200013114810"/>
    <s v="0010"/>
    <s v="0060"/>
    <s v="R1"/>
    <s v="10-60"/>
    <x v="0"/>
    <x v="1"/>
    <n v="10514"/>
    <x v="1"/>
  </r>
  <r>
    <s v="14715643230"/>
    <s v="25178INV01AS"/>
    <s v="FA"/>
    <s v="R4"/>
    <d v="2025-06-27T00:00:00"/>
    <s v=""/>
    <s v="3106"/>
    <x v="0"/>
    <s v="10469"/>
    <s v="0"/>
    <n v="-5"/>
    <s v=""/>
    <n v="-5"/>
    <s v="USD"/>
    <s v="O1"/>
    <s v="USMO6561325900"/>
    <s v="1471564323010469"/>
    <s v=""/>
    <s v="BATCH_ID"/>
    <d v="2025-06-27T00:00:00"/>
    <d v="2025-06-30T00:00:00"/>
    <n v="0"/>
    <s v=""/>
    <s v=""/>
    <s v="3101496335"/>
    <s v="200013114810"/>
    <s v="0010"/>
    <s v="0060"/>
    <s v="R1"/>
    <s v="10-60"/>
    <x v="0"/>
    <x v="0"/>
    <n v="10469"/>
    <x v="2"/>
  </r>
  <r>
    <s v="14715643315"/>
    <s v="25178INV01AS"/>
    <s v="FA"/>
    <s v="R4"/>
    <d v="2025-06-27T00:00:00"/>
    <s v=""/>
    <s v="3106"/>
    <x v="0"/>
    <s v="10719"/>
    <s v="0"/>
    <n v="-5"/>
    <s v=""/>
    <n v="-5"/>
    <s v="USD"/>
    <s v="O1"/>
    <s v="USMO6572179241"/>
    <s v="1471564331510719"/>
    <s v=""/>
    <s v="BATCH_ID"/>
    <d v="2025-06-27T00:00:00"/>
    <d v="2025-06-30T00:00:00"/>
    <n v="0"/>
    <s v=""/>
    <s v=""/>
    <s v="3101479825"/>
    <s v="200013100694"/>
    <s v="0010"/>
    <s v="0060"/>
    <s v="R1"/>
    <s v="10-60"/>
    <x v="0"/>
    <x v="0"/>
    <n v="10719"/>
    <x v="0"/>
  </r>
  <r>
    <s v="14715643371"/>
    <s v="25178INV01AS"/>
    <s v="FA"/>
    <s v="R4"/>
    <d v="2025-06-27T00:00:00"/>
    <s v=""/>
    <s v="3106"/>
    <x v="0"/>
    <s v="10719"/>
    <s v="0"/>
    <n v="-6.72"/>
    <s v=""/>
    <n v="-6.72"/>
    <s v="USD"/>
    <s v="O1"/>
    <s v="USMO6565353020"/>
    <s v="1471564337110719"/>
    <s v=""/>
    <s v="BATCH_ID"/>
    <d v="2025-06-27T00:00:00"/>
    <d v="2025-06-30T00:00:00"/>
    <n v="0"/>
    <s v=""/>
    <s v=""/>
    <s v="3102098624"/>
    <s v="200015318435"/>
    <s v="0010"/>
    <s v="0060"/>
    <s v="R1"/>
    <s v="10-60"/>
    <x v="0"/>
    <x v="0"/>
    <n v="10719"/>
    <x v="0"/>
  </r>
  <r>
    <s v="14715643388"/>
    <s v="25178INV01AS"/>
    <s v="FA"/>
    <s v="R4"/>
    <d v="2025-06-27T00:00:00"/>
    <s v=""/>
    <s v="3106"/>
    <x v="0"/>
    <s v="10469"/>
    <s v="0"/>
    <n v="-5"/>
    <s v=""/>
    <n v="-5"/>
    <s v="USD"/>
    <s v="O1"/>
    <s v="USMO6561324830"/>
    <s v="1471564338810469"/>
    <s v=""/>
    <s v="BATCH_ID"/>
    <d v="2025-06-27T00:00:00"/>
    <d v="2025-06-30T00:00:00"/>
    <n v="0"/>
    <s v=""/>
    <s v=""/>
    <s v="3102095538"/>
    <s v="200015303809"/>
    <s v="0010"/>
    <s v="0060"/>
    <s v="R1"/>
    <s v="10-60"/>
    <x v="0"/>
    <x v="0"/>
    <n v="10469"/>
    <x v="2"/>
  </r>
  <r>
    <s v="14715643388"/>
    <s v="25178INV01AS"/>
    <s v="FA"/>
    <s v="R4"/>
    <d v="2025-06-27T00:00:00"/>
    <s v=""/>
    <s v="3106"/>
    <x v="1"/>
    <s v="10514"/>
    <s v="0"/>
    <n v="-5"/>
    <s v=""/>
    <n v="-5"/>
    <s v="USD"/>
    <s v="O1"/>
    <s v="USMO6561324830"/>
    <s v="1471564338810514"/>
    <s v=""/>
    <s v="BATCH_ID"/>
    <d v="2025-06-27T00:00:00"/>
    <d v="2025-06-30T00:00:00"/>
    <n v="0"/>
    <s v=""/>
    <s v=""/>
    <s v="3102095539"/>
    <s v="200015303809"/>
    <s v="0010"/>
    <s v="0060"/>
    <s v="R1"/>
    <s v="10-60"/>
    <x v="0"/>
    <x v="1"/>
    <n v="10514"/>
    <x v="1"/>
  </r>
  <r>
    <s v="14715643887"/>
    <s v="25181INV01A9"/>
    <s v="FA"/>
    <s v="R4"/>
    <d v="2025-06-30T00:00:00"/>
    <s v=""/>
    <s v="3106"/>
    <x v="1"/>
    <s v="10514"/>
    <s v="0"/>
    <n v="-5"/>
    <s v=""/>
    <n v="-5"/>
    <s v="USD"/>
    <s v="O1"/>
    <s v="USMO6561328680"/>
    <s v="1471564388710514"/>
    <s v=""/>
    <s v="BATCH_ID"/>
    <d v="2025-06-30T00:00:00"/>
    <d v="2025-07-01T00:00:00"/>
    <n v="0"/>
    <s v=""/>
    <s v=""/>
    <s v="3101526724"/>
    <s v="200013488602"/>
    <s v="0010"/>
    <s v="0060"/>
    <s v="R1"/>
    <s v="10-60"/>
    <x v="0"/>
    <x v="1"/>
    <n v="10514"/>
    <x v="1"/>
  </r>
  <r>
    <s v="14715643887"/>
    <s v="25181INV01A9"/>
    <s v="FA"/>
    <s v="R4"/>
    <d v="2025-06-30T00:00:00"/>
    <s v=""/>
    <s v="3106"/>
    <x v="0"/>
    <s v="10469"/>
    <s v="0"/>
    <n v="-5"/>
    <s v=""/>
    <n v="-5"/>
    <s v="USD"/>
    <s v="O1"/>
    <s v="USMO6561328680"/>
    <s v="1471564388710469"/>
    <s v=""/>
    <s v="BATCH_ID"/>
    <d v="2025-06-30T00:00:00"/>
    <d v="2025-07-01T00:00:00"/>
    <n v="0"/>
    <s v=""/>
    <s v=""/>
    <s v="3101526821"/>
    <s v="200013488602"/>
    <s v="0010"/>
    <s v="0060"/>
    <s v="R1"/>
    <s v="10-60"/>
    <x v="0"/>
    <x v="0"/>
    <n v="10469"/>
    <x v="2"/>
  </r>
  <r>
    <s v="14715643951"/>
    <s v="25181INV01A9"/>
    <s v="FA"/>
    <s v="R4"/>
    <d v="2025-06-30T00:00:00"/>
    <s v=""/>
    <s v="3106"/>
    <x v="1"/>
    <s v="10514"/>
    <s v="0"/>
    <n v="-17.87"/>
    <s v=""/>
    <n v="-17.87"/>
    <s v="USD"/>
    <s v="O1"/>
    <s v="USMO6561323900"/>
    <s v="1471564395110514"/>
    <s v=""/>
    <s v="BATCH_ID"/>
    <d v="2025-06-30T00:00:00"/>
    <d v="2025-07-01T00:00:00"/>
    <n v="0"/>
    <s v=""/>
    <s v=""/>
    <s v="3101510521"/>
    <s v="200013512054"/>
    <s v="0010"/>
    <s v="0060"/>
    <s v="R1"/>
    <s v="10-60"/>
    <x v="0"/>
    <x v="1"/>
    <n v="10514"/>
    <x v="1"/>
  </r>
  <r>
    <s v="14715643951"/>
    <s v="25181INV01A9"/>
    <s v="FA"/>
    <s v="R4"/>
    <d v="2025-06-30T00:00:00"/>
    <s v=""/>
    <s v="3106"/>
    <x v="0"/>
    <s v="10469"/>
    <s v="0"/>
    <n v="-12.68"/>
    <s v=""/>
    <n v="-12.68"/>
    <s v="USD"/>
    <s v="O1"/>
    <s v="USMO6561323900"/>
    <s v="1471564395110469"/>
    <s v=""/>
    <s v="BATCH_ID"/>
    <d v="2025-06-30T00:00:00"/>
    <d v="2025-07-01T00:00:00"/>
    <n v="0"/>
    <s v=""/>
    <s v=""/>
    <s v="3101510423"/>
    <s v="200013512054"/>
    <s v="0010"/>
    <s v="0060"/>
    <s v="R1"/>
    <s v="10-60"/>
    <x v="0"/>
    <x v="0"/>
    <n v="10469"/>
    <x v="2"/>
  </r>
  <r>
    <s v="14810627400"/>
    <s v="25154INV01BI"/>
    <s v="FA"/>
    <s v="R4"/>
    <d v="2025-06-03T00:00:00"/>
    <s v=""/>
    <s v="3106"/>
    <x v="0"/>
    <s v="10719"/>
    <s v="0"/>
    <n v="-13.51"/>
    <s v=""/>
    <n v="-13.51"/>
    <s v="USD"/>
    <s v="O1"/>
    <s v="USMO6571471491"/>
    <s v="1481062740010719"/>
    <s v=""/>
    <s v="BATCH_ID"/>
    <d v="2025-06-03T00:00:00"/>
    <d v="2025-06-04T00:00:00"/>
    <n v="0"/>
    <s v=""/>
    <s v=""/>
    <s v="3101489532"/>
    <s v="200011741523"/>
    <s v="0010"/>
    <s v="0060"/>
    <s v="R1"/>
    <s v="10-60"/>
    <x v="0"/>
    <x v="0"/>
    <n v="10719"/>
    <x v="0"/>
  </r>
  <r>
    <s v="14810627407"/>
    <s v="25154INV01BI"/>
    <s v="FA"/>
    <s v="R4"/>
    <d v="2025-06-03T00:00:00"/>
    <s v=""/>
    <s v="3106"/>
    <x v="0"/>
    <s v="10719"/>
    <s v="0"/>
    <n v="-5"/>
    <s v=""/>
    <n v="-5"/>
    <s v="USD"/>
    <s v="O1"/>
    <s v="USMO6575491741"/>
    <s v="1481062740710719"/>
    <s v=""/>
    <s v="BATCH_ID"/>
    <d v="2025-06-03T00:00:00"/>
    <d v="2025-06-04T00:00:00"/>
    <n v="0"/>
    <s v=""/>
    <s v=""/>
    <s v="3101596626"/>
    <s v="200011712508"/>
    <s v="0010"/>
    <s v="0060"/>
    <s v="R1"/>
    <s v="10-60"/>
    <x v="0"/>
    <x v="0"/>
    <n v="10719"/>
    <x v="0"/>
  </r>
  <r>
    <s v="14810629088"/>
    <s v="25156INV01AR"/>
    <s v="FA"/>
    <s v="R4"/>
    <d v="2025-06-05T00:00:00"/>
    <s v=""/>
    <s v="3106"/>
    <x v="0"/>
    <s v="10719"/>
    <s v="0"/>
    <n v="-8.4"/>
    <s v=""/>
    <n v="-8.4"/>
    <s v="USD"/>
    <s v="O1"/>
    <s v="USMO6576962240"/>
    <s v="1481062908810719"/>
    <s v=""/>
    <s v="BATCH_ID"/>
    <d v="2025-06-05T00:00:00"/>
    <d v="2025-06-06T00:00:00"/>
    <n v="0"/>
    <s v=""/>
    <s v=""/>
    <s v="3101629108"/>
    <s v="200010902126"/>
    <s v="0010"/>
    <s v="0060"/>
    <s v="R1"/>
    <s v="10-60"/>
    <x v="0"/>
    <x v="0"/>
    <n v="10719"/>
    <x v="0"/>
  </r>
  <r>
    <s v="14810629289"/>
    <s v="25156INV01AR"/>
    <s v="FA"/>
    <s v="R4"/>
    <d v="2025-06-05T00:00:00"/>
    <s v=""/>
    <s v="3106"/>
    <x v="0"/>
    <s v="10719"/>
    <s v="0"/>
    <n v="-5"/>
    <s v=""/>
    <n v="-5"/>
    <s v="USD"/>
    <s v="O1"/>
    <s v="USMO6560511140"/>
    <s v="1481062928910719"/>
    <s v=""/>
    <s v="BATCH_ID"/>
    <d v="2025-06-05T00:00:00"/>
    <d v="2025-06-06T00:00:00"/>
    <n v="0"/>
    <s v=""/>
    <s v=""/>
    <s v="3101650738"/>
    <s v="200011859994"/>
    <s v="0010"/>
    <s v="0060"/>
    <s v="R1"/>
    <s v="10-60"/>
    <x v="0"/>
    <x v="0"/>
    <n v="10719"/>
    <x v="0"/>
  </r>
  <r>
    <s v="14810629429"/>
    <s v="25156INV01AR"/>
    <s v="FA"/>
    <s v="R4"/>
    <d v="2025-06-05T00:00:00"/>
    <s v=""/>
    <s v="3106"/>
    <x v="0"/>
    <s v="10719"/>
    <s v="0"/>
    <n v="-5"/>
    <s v=""/>
    <n v="-5"/>
    <s v="USD"/>
    <s v="O1"/>
    <s v="USMO6560511830"/>
    <s v="1481062942910719"/>
    <s v=""/>
    <s v="BATCH_ID"/>
    <d v="2025-06-05T00:00:00"/>
    <d v="2025-06-06T00:00:00"/>
    <n v="0"/>
    <s v=""/>
    <s v=""/>
    <s v="3101617943"/>
    <s v="200012903510"/>
    <s v="0010"/>
    <s v="0060"/>
    <s v="R1"/>
    <s v="10-60"/>
    <x v="0"/>
    <x v="0"/>
    <n v="10719"/>
    <x v="0"/>
  </r>
  <r>
    <s v="14810629901"/>
    <s v="25156INV01AF"/>
    <s v="FA"/>
    <s v="R4"/>
    <d v="2025-06-05T00:00:00"/>
    <s v=""/>
    <s v="3106"/>
    <x v="0"/>
    <s v="10719"/>
    <s v="0"/>
    <n v="-5"/>
    <s v=""/>
    <n v="-5"/>
    <s v="USD"/>
    <s v="O1"/>
    <s v="USMO6560512740"/>
    <s v="1481062990110719"/>
    <s v=""/>
    <s v="BATCH_ID"/>
    <d v="2025-06-05T00:00:00"/>
    <d v="2025-06-06T00:00:00"/>
    <n v="0"/>
    <s v=""/>
    <s v=""/>
    <s v="3101671391"/>
    <s v="200014537548"/>
    <s v="0010"/>
    <s v="0060"/>
    <s v="R1"/>
    <s v="10-60"/>
    <x v="0"/>
    <x v="0"/>
    <n v="10719"/>
    <x v="0"/>
  </r>
  <r>
    <s v="14810629982"/>
    <s v="25156INV01AR"/>
    <s v="FA"/>
    <s v="R4"/>
    <d v="2025-06-05T00:00:00"/>
    <s v=""/>
    <s v="3106"/>
    <x v="0"/>
    <s v="10719"/>
    <s v="0"/>
    <n v="-5"/>
    <s v=""/>
    <n v="-5"/>
    <s v="USD"/>
    <s v="O1"/>
    <s v="USMO6560511440"/>
    <s v="1481062998210719"/>
    <s v=""/>
    <s v="BATCH_ID"/>
    <d v="2025-06-05T00:00:00"/>
    <d v="2025-06-06T00:00:00"/>
    <n v="0"/>
    <s v=""/>
    <s v=""/>
    <s v="3101983949"/>
    <s v="200014761213"/>
    <s v="0010"/>
    <s v="0060"/>
    <s v="R1"/>
    <s v="10-60"/>
    <x v="0"/>
    <x v="0"/>
    <n v="10719"/>
    <x v="0"/>
  </r>
  <r>
    <s v="14810629990"/>
    <s v="25156INV01AR"/>
    <s v="FA"/>
    <s v="R4"/>
    <d v="2025-06-05T00:00:00"/>
    <s v=""/>
    <s v="3106"/>
    <x v="0"/>
    <s v="10719"/>
    <s v="0"/>
    <n v="-8.74"/>
    <s v=""/>
    <n v="-8.74"/>
    <s v="USD"/>
    <s v="O1"/>
    <s v="USMO6576962200"/>
    <s v="1481062999010719"/>
    <s v=""/>
    <s v="BATCH_ID"/>
    <d v="2025-06-05T00:00:00"/>
    <d v="2025-06-06T00:00:00"/>
    <n v="0"/>
    <s v=""/>
    <s v=""/>
    <s v="3101984520"/>
    <s v="200014766527"/>
    <s v="0010"/>
    <s v="0060"/>
    <s v="R1"/>
    <s v="10-60"/>
    <x v="0"/>
    <x v="0"/>
    <n v="10719"/>
    <x v="0"/>
  </r>
  <r>
    <s v="14810629999"/>
    <s v="25156INV01AF"/>
    <s v="FA"/>
    <s v="R4"/>
    <d v="2025-06-05T00:00:00"/>
    <s v=""/>
    <s v="3106"/>
    <x v="0"/>
    <s v="10719"/>
    <s v="0"/>
    <n v="-5"/>
    <s v=""/>
    <n v="-5"/>
    <s v="USD"/>
    <s v="O1"/>
    <s v="USMO6560513030"/>
    <s v="1481062999910719"/>
    <s v=""/>
    <s v="BATCH_ID"/>
    <d v="2025-06-05T00:00:00"/>
    <d v="2025-06-06T00:00:00"/>
    <n v="0"/>
    <s v=""/>
    <s v=""/>
    <s v="3101632448"/>
    <s v="200014543546"/>
    <s v="0010"/>
    <s v="0060"/>
    <s v="R1"/>
    <s v="10-60"/>
    <x v="0"/>
    <x v="0"/>
    <n v="10719"/>
    <x v="0"/>
  </r>
  <r>
    <s v="14810630080"/>
    <s v="25156INV01AF"/>
    <s v="FA"/>
    <s v="R4"/>
    <d v="2025-06-05T00:00:00"/>
    <s v=""/>
    <s v="3106"/>
    <x v="0"/>
    <s v="10719"/>
    <s v="0"/>
    <n v="-5"/>
    <s v=""/>
    <n v="-5"/>
    <s v="USD"/>
    <s v="O1"/>
    <s v="USMO6560510370"/>
    <s v="1481063008010719"/>
    <s v=""/>
    <s v="BATCH_ID"/>
    <d v="2025-06-05T00:00:00"/>
    <d v="2025-06-06T00:00:00"/>
    <n v="0"/>
    <s v=""/>
    <s v=""/>
    <s v="3101483339"/>
    <s v="200014551580"/>
    <s v="0010"/>
    <s v="0060"/>
    <s v="R1"/>
    <s v="10-60"/>
    <x v="0"/>
    <x v="0"/>
    <n v="10719"/>
    <x v="0"/>
  </r>
  <r>
    <s v="14810630129"/>
    <s v="25156INV01AF"/>
    <s v="FA"/>
    <s v="R4"/>
    <d v="2025-06-05T00:00:00"/>
    <s v=""/>
    <s v="3106"/>
    <x v="0"/>
    <s v="10719"/>
    <s v="0"/>
    <n v="-5"/>
    <s v=""/>
    <n v="-5"/>
    <s v="USD"/>
    <s v="O1"/>
    <s v="USMO6560512070"/>
    <s v="1481063012910719"/>
    <s v=""/>
    <s v="BATCH_ID"/>
    <d v="2025-06-05T00:00:00"/>
    <d v="2025-06-06T00:00:00"/>
    <n v="0"/>
    <s v=""/>
    <s v=""/>
    <s v="3102196593"/>
    <s v="200015787647"/>
    <s v="0010"/>
    <s v="0060"/>
    <s v="R1"/>
    <s v="10-60"/>
    <x v="0"/>
    <x v="0"/>
    <n v="10719"/>
    <x v="0"/>
  </r>
  <r>
    <s v="14810632106"/>
    <s v="25168INV01BK"/>
    <s v="FA"/>
    <s v="R4"/>
    <d v="2025-06-17T00:00:00"/>
    <s v=""/>
    <s v="3106"/>
    <x v="1"/>
    <s v="10720"/>
    <s v="0"/>
    <n v="-5"/>
    <s v=""/>
    <n v="-5"/>
    <s v="USD"/>
    <s v="O1"/>
    <s v="USMO6370120201"/>
    <s v="1481063210610720"/>
    <s v=""/>
    <s v="BATCH_ID"/>
    <d v="2025-06-17T00:00:00"/>
    <d v="2025-06-18T00:00:00"/>
    <n v="0"/>
    <s v=""/>
    <s v=""/>
    <s v="3101560805"/>
    <s v="200013473422"/>
    <s v="0010"/>
    <s v="0060"/>
    <s v="R1"/>
    <s v="10-60"/>
    <x v="0"/>
    <x v="1"/>
    <n v="10720"/>
    <x v="3"/>
  </r>
  <r>
    <s v="14810632297"/>
    <s v="25168INV01BK"/>
    <s v="FA"/>
    <s v="R4"/>
    <d v="2025-06-17T00:00:00"/>
    <s v=""/>
    <s v="3106"/>
    <x v="0"/>
    <s v="10469"/>
    <s v="0"/>
    <n v="-5"/>
    <s v=""/>
    <n v="-5"/>
    <s v="USD"/>
    <s v="O1"/>
    <s v="USMO6561376220"/>
    <s v="1481063229710469"/>
    <s v=""/>
    <s v="BATCH_ID"/>
    <d v="2025-06-17T00:00:00"/>
    <d v="2025-06-18T00:00:00"/>
    <n v="0"/>
    <s v=""/>
    <s v=""/>
    <s v="3101990503"/>
    <s v="200014796573"/>
    <s v="0010"/>
    <s v="0060"/>
    <s v="R1"/>
    <s v="10-60"/>
    <x v="0"/>
    <x v="0"/>
    <n v="10469"/>
    <x v="2"/>
  </r>
  <r>
    <s v="14810632297"/>
    <s v="25168INV01BK"/>
    <s v="FA"/>
    <s v="R4"/>
    <d v="2025-06-17T00:00:00"/>
    <s v=""/>
    <s v="3106"/>
    <x v="1"/>
    <s v="10514"/>
    <s v="0"/>
    <n v="-5"/>
    <s v=""/>
    <n v="-5"/>
    <s v="USD"/>
    <s v="O1"/>
    <s v="USMO6561376220"/>
    <s v="1481063229710514"/>
    <s v=""/>
    <s v="BATCH_ID"/>
    <d v="2025-06-17T00:00:00"/>
    <d v="2025-06-18T00:00:00"/>
    <n v="0"/>
    <s v=""/>
    <s v=""/>
    <s v="3101990504"/>
    <s v="200014796573"/>
    <s v="0010"/>
    <s v="0060"/>
    <s v="R1"/>
    <s v="10-60"/>
    <x v="0"/>
    <x v="1"/>
    <n v="10514"/>
    <x v="1"/>
  </r>
  <r>
    <s v="14810632350"/>
    <s v="25168INV01AS"/>
    <s v="FA"/>
    <s v="R4"/>
    <d v="2025-06-17T00:00:00"/>
    <s v=""/>
    <s v="3106"/>
    <x v="1"/>
    <s v="10720"/>
    <s v="0"/>
    <n v="-5"/>
    <s v=""/>
    <n v="-5"/>
    <s v="USD"/>
    <s v="O1"/>
    <s v="USMO6370120421"/>
    <s v="1481063235010720"/>
    <s v=""/>
    <s v="BATCH_ID"/>
    <d v="2025-06-17T00:00:00"/>
    <d v="2025-06-18T00:00:00"/>
    <n v="0"/>
    <s v=""/>
    <s v=""/>
    <s v="3102012333"/>
    <s v="200014906107"/>
    <s v="0010"/>
    <s v="0060"/>
    <s v="R1"/>
    <s v="10-60"/>
    <x v="0"/>
    <x v="1"/>
    <n v="10720"/>
    <x v="3"/>
  </r>
  <r>
    <s v="14810632381"/>
    <s v="25168INV01BK"/>
    <s v="FA"/>
    <s v="R4"/>
    <d v="2025-06-17T00:00:00"/>
    <s v=""/>
    <s v="3106"/>
    <x v="0"/>
    <s v="10719"/>
    <s v="0"/>
    <n v="-6.25"/>
    <s v=""/>
    <n v="-6.25"/>
    <s v="USD"/>
    <s v="O1"/>
    <s v="USMO6560515990"/>
    <s v="1481063238110719"/>
    <s v=""/>
    <s v="BATCH_ID"/>
    <d v="2025-06-17T00:00:00"/>
    <d v="2025-06-18T00:00:00"/>
    <n v="0"/>
    <s v=""/>
    <s v=""/>
    <s v="3101992048"/>
    <s v="200014803643"/>
    <s v="0010"/>
    <s v="0060"/>
    <s v="R1"/>
    <s v="10-60"/>
    <x v="0"/>
    <x v="0"/>
    <n v="10719"/>
    <x v="0"/>
  </r>
  <r>
    <s v="14810634590"/>
    <s v="25171INV01A3"/>
    <s v="FA"/>
    <s v="R4"/>
    <d v="2025-06-20T00:00:00"/>
    <s v=""/>
    <s v="3106"/>
    <x v="0"/>
    <s v="10719"/>
    <s v="0"/>
    <n v="-5"/>
    <s v=""/>
    <n v="-5"/>
    <s v="USD"/>
    <s v="O1"/>
    <s v="USMO6560521630"/>
    <s v="1481063459010719"/>
    <s v=""/>
    <s v="BATCH_ID"/>
    <d v="2025-06-20T00:00:00"/>
    <d v="2025-06-23T00:00:00"/>
    <n v="0"/>
    <s v=""/>
    <s v=""/>
    <s v="3101615242"/>
    <s v="200013397001"/>
    <s v="0010"/>
    <s v="0060"/>
    <s v="R1"/>
    <s v="10-60"/>
    <x v="0"/>
    <x v="0"/>
    <n v="10719"/>
    <x v="0"/>
  </r>
  <r>
    <s v="14810634648"/>
    <s v="25171INV01A0"/>
    <s v="FA"/>
    <s v="R4"/>
    <d v="2025-06-20T00:00:00"/>
    <s v=""/>
    <s v="3106"/>
    <x v="0"/>
    <s v="10719"/>
    <s v="0"/>
    <n v="-6.09"/>
    <s v=""/>
    <n v="-6.09"/>
    <s v="USD"/>
    <s v="O1"/>
    <s v="USMO6306950351"/>
    <s v="1481063464810719"/>
    <s v=""/>
    <s v="BATCH_ID"/>
    <d v="2025-06-20T00:00:00"/>
    <d v="2025-06-23T00:00:00"/>
    <n v="0"/>
    <s v=""/>
    <s v=""/>
    <s v="3101618072"/>
    <s v="200013282062"/>
    <s v="0010"/>
    <s v="0060"/>
    <s v="R1"/>
    <s v="10-60"/>
    <x v="0"/>
    <x v="0"/>
    <n v="10719"/>
    <x v="0"/>
  </r>
  <r>
    <s v="14810634705"/>
    <s v="25171INV01A0"/>
    <s v="FA"/>
    <s v="R4"/>
    <d v="2025-06-20T00:00:00"/>
    <s v=""/>
    <s v="3106"/>
    <x v="0"/>
    <s v="10719"/>
    <s v="0"/>
    <n v="-5"/>
    <s v=""/>
    <n v="-5"/>
    <s v="USD"/>
    <s v="O1"/>
    <s v="USMO6301622230"/>
    <s v="1481063470510719"/>
    <s v=""/>
    <s v="BATCH_ID"/>
    <d v="2025-06-20T00:00:00"/>
    <d v="2025-06-23T00:00:00"/>
    <n v="0"/>
    <s v=""/>
    <s v=""/>
    <s v="3101481180"/>
    <s v="200013281353"/>
    <s v="0010"/>
    <s v="0060"/>
    <s v="R1"/>
    <s v="10-60"/>
    <x v="0"/>
    <x v="0"/>
    <n v="10719"/>
    <x v="0"/>
  </r>
  <r>
    <s v="14810634944"/>
    <s v="25171INV01A0"/>
    <s v="FA"/>
    <s v="R4"/>
    <d v="2025-06-20T00:00:00"/>
    <s v=""/>
    <s v="3106"/>
    <x v="0"/>
    <s v="10719"/>
    <s v="0"/>
    <n v="-5"/>
    <s v=""/>
    <n v="-5"/>
    <s v="USD"/>
    <s v="O1"/>
    <s v="USMO6301622230"/>
    <s v="1481063494410719"/>
    <s v=""/>
    <s v="BATCH_ID"/>
    <d v="2025-06-20T00:00:00"/>
    <d v="2025-06-23T00:00:00"/>
    <n v="0"/>
    <s v=""/>
    <s v=""/>
    <s v="3102047589"/>
    <s v="200015063239"/>
    <s v="0010"/>
    <s v="0060"/>
    <s v="R1"/>
    <s v="10-60"/>
    <x v="0"/>
    <x v="0"/>
    <n v="10719"/>
    <x v="0"/>
  </r>
  <r>
    <s v="14810635021"/>
    <s v="25171INV01A0"/>
    <s v="FA"/>
    <s v="R4"/>
    <d v="2025-06-20T00:00:00"/>
    <s v=""/>
    <s v="3106"/>
    <x v="0"/>
    <s v="10719"/>
    <s v="0"/>
    <n v="-5"/>
    <s v=""/>
    <n v="-5"/>
    <s v="USD"/>
    <s v="O1"/>
    <s v="USMO6301622240"/>
    <s v="1481063502110719"/>
    <s v=""/>
    <s v="BATCH_ID"/>
    <d v="2025-06-20T00:00:00"/>
    <d v="2025-06-23T00:00:00"/>
    <n v="0"/>
    <s v=""/>
    <s v=""/>
    <s v="3102049075"/>
    <s v="200015071521"/>
    <s v="0010"/>
    <s v="0060"/>
    <s v="R1"/>
    <s v="10-60"/>
    <x v="0"/>
    <x v="0"/>
    <n v="10719"/>
    <x v="0"/>
  </r>
  <r>
    <s v="14810635079"/>
    <s v="25171INV01A3"/>
    <s v="FA"/>
    <s v="R4"/>
    <d v="2025-06-20T00:00:00"/>
    <s v=""/>
    <s v="3106"/>
    <x v="0"/>
    <s v="10719"/>
    <s v="0"/>
    <n v="-5"/>
    <s v=""/>
    <n v="-5"/>
    <s v="USD"/>
    <s v="O1"/>
    <s v="USMO6306900000"/>
    <s v="1481063507910719"/>
    <s v=""/>
    <s v="BATCH_ID"/>
    <d v="2025-06-20T00:00:00"/>
    <d v="2025-06-23T00:00:00"/>
    <n v="0"/>
    <s v=""/>
    <s v=""/>
    <s v="3102281131"/>
    <s v="200016221539"/>
    <s v="0010"/>
    <s v="0060"/>
    <s v="C1"/>
    <s v="10-60"/>
    <x v="0"/>
    <x v="0"/>
    <n v="10719"/>
    <x v="0"/>
  </r>
  <r>
    <s v="14810635778"/>
    <s v="25175INV01BB"/>
    <s v="FA"/>
    <s v="R4"/>
    <d v="2025-06-24T00:00:00"/>
    <s v=""/>
    <s v="3106"/>
    <x v="0"/>
    <s v="10719"/>
    <s v="0"/>
    <n v="-11.32"/>
    <s v=""/>
    <n v="-11.32"/>
    <s v="USD"/>
    <s v="O1"/>
    <s v="USMO6560515460"/>
    <s v="1481063577810719"/>
    <s v=""/>
    <s v="BATCH_ID"/>
    <d v="2025-06-24T00:00:00"/>
    <d v="2025-06-25T00:00:00"/>
    <n v="0"/>
    <s v=""/>
    <s v=""/>
    <s v="3101723491"/>
    <s v="200013618919"/>
    <s v="0010"/>
    <s v="0060"/>
    <s v="R1"/>
    <s v="10-60"/>
    <x v="0"/>
    <x v="0"/>
    <n v="10719"/>
    <x v="0"/>
  </r>
  <r>
    <s v="14810635918"/>
    <s v="25175INV01BB"/>
    <s v="FA"/>
    <s v="R4"/>
    <d v="2025-06-24T00:00:00"/>
    <s v=""/>
    <s v="3106"/>
    <x v="0"/>
    <s v="10719"/>
    <s v="0"/>
    <n v="-5"/>
    <s v=""/>
    <n v="-5"/>
    <s v="USD"/>
    <s v="O1"/>
    <s v="USMO6560517260"/>
    <s v="1481063591810719"/>
    <s v=""/>
    <s v="BATCH_ID"/>
    <d v="2025-06-24T00:00:00"/>
    <d v="2025-06-25T00:00:00"/>
    <n v="0"/>
    <s v=""/>
    <s v=""/>
    <s v="3102114271"/>
    <s v="200015393339"/>
    <s v="0010"/>
    <s v="0060"/>
    <s v="R1"/>
    <s v="10-60"/>
    <x v="0"/>
    <x v="0"/>
    <n v="10719"/>
    <x v="0"/>
  </r>
  <r>
    <s v="14810635919"/>
    <s v="25175INV01BB"/>
    <s v="FA"/>
    <s v="R4"/>
    <d v="2025-06-24T00:00:00"/>
    <s v=""/>
    <s v="3106"/>
    <x v="0"/>
    <s v="10719"/>
    <s v="0"/>
    <n v="-5"/>
    <s v=""/>
    <n v="-5"/>
    <s v="USD"/>
    <s v="O1"/>
    <s v="USMO6560517260"/>
    <s v="1481063591910719"/>
    <s v=""/>
    <s v="BATCH_ID"/>
    <d v="2025-06-24T00:00:00"/>
    <d v="2025-06-25T00:00:00"/>
    <n v="0"/>
    <s v=""/>
    <s v=""/>
    <s v="3102114271"/>
    <s v="200015393339"/>
    <s v="0010"/>
    <s v="0060"/>
    <s v="R1"/>
    <s v="10-60"/>
    <x v="0"/>
    <x v="0"/>
    <n v="10719"/>
    <x v="0"/>
  </r>
  <r>
    <s v="14810635920"/>
    <s v="25175INV01BB"/>
    <s v="FA"/>
    <s v="R4"/>
    <d v="2025-06-24T00:00:00"/>
    <s v=""/>
    <s v="3106"/>
    <x v="0"/>
    <s v="10719"/>
    <s v="0"/>
    <n v="-5"/>
    <s v=""/>
    <n v="-5"/>
    <s v="USD"/>
    <s v="O1"/>
    <s v="USMO6560517260"/>
    <s v="1481063592010719"/>
    <s v=""/>
    <s v="BATCH_ID"/>
    <d v="2025-06-24T00:00:00"/>
    <d v="2025-06-25T00:00:00"/>
    <n v="0"/>
    <s v=""/>
    <s v=""/>
    <s v="3102114271"/>
    <s v="200015393339"/>
    <s v="0010"/>
    <s v="0060"/>
    <s v="R1"/>
    <s v="10-60"/>
    <x v="0"/>
    <x v="0"/>
    <n v="10719"/>
    <x v="0"/>
  </r>
  <r>
    <s v="14810635926"/>
    <s v="25175INV01BB"/>
    <s v="FA"/>
    <s v="R4"/>
    <d v="2025-06-24T00:00:00"/>
    <s v=""/>
    <s v="3106"/>
    <x v="0"/>
    <s v="10719"/>
    <s v="0"/>
    <n v="-5"/>
    <s v=""/>
    <n v="-5"/>
    <s v="USD"/>
    <s v="O1"/>
    <s v="USMO6570591400"/>
    <s v="1481063592610719"/>
    <s v=""/>
    <s v="BATCH_ID"/>
    <d v="2025-06-24T00:00:00"/>
    <d v="2025-06-25T00:00:00"/>
    <n v="0"/>
    <s v=""/>
    <s v=""/>
    <s v="3102117323"/>
    <s v="200015405901"/>
    <s v="0010"/>
    <s v="0060"/>
    <s v="R1"/>
    <s v="10-60"/>
    <x v="0"/>
    <x v="0"/>
    <n v="10719"/>
    <x v="0"/>
  </r>
  <r>
    <s v="14810635981"/>
    <s v="25175INV01BB"/>
    <s v="FA"/>
    <s v="R4"/>
    <d v="2025-06-24T00:00:00"/>
    <s v=""/>
    <s v="3106"/>
    <x v="0"/>
    <s v="10719"/>
    <s v="0"/>
    <n v="-5"/>
    <s v=""/>
    <n v="-5"/>
    <s v="USD"/>
    <s v="O1"/>
    <s v="USMO6560518140"/>
    <s v="1481063598110719"/>
    <s v=""/>
    <s v="BATCH_ID"/>
    <d v="2025-06-24T00:00:00"/>
    <d v="2025-06-25T00:00:00"/>
    <n v="0"/>
    <s v=""/>
    <s v=""/>
    <s v="3102118491"/>
    <s v="200015413350"/>
    <s v="0010"/>
    <s v="0060"/>
    <s v="R1"/>
    <s v="10-60"/>
    <x v="0"/>
    <x v="0"/>
    <n v="10719"/>
    <x v="0"/>
  </r>
  <r>
    <s v="14810636666"/>
    <s v="25176INV01AI"/>
    <s v="FA"/>
    <s v="R4"/>
    <d v="2025-06-25T00:00:00"/>
    <s v=""/>
    <s v="3106"/>
    <x v="0"/>
    <s v="10719"/>
    <s v="0"/>
    <n v="-5"/>
    <s v=""/>
    <n v="-5"/>
    <s v="USD"/>
    <s v="O1"/>
    <s v="USMO6485497930"/>
    <s v="1481063666610719"/>
    <s v=""/>
    <s v="BATCH_ID"/>
    <d v="2025-06-25T00:00:00"/>
    <d v="2025-06-26T00:00:00"/>
    <n v="0"/>
    <s v=""/>
    <s v=""/>
    <s v="3101615819"/>
    <s v="200011942873"/>
    <s v="0010"/>
    <s v="0060"/>
    <s v="R1"/>
    <s v="10-60"/>
    <x v="0"/>
    <x v="0"/>
    <n v="10719"/>
    <x v="0"/>
  </r>
  <r>
    <s v="14810636675"/>
    <s v="25176INV01AI"/>
    <s v="FA"/>
    <s v="R4"/>
    <d v="2025-06-25T00:00:00"/>
    <s v=""/>
    <s v="3106"/>
    <x v="0"/>
    <s v="10719"/>
    <s v="0"/>
    <n v="-5"/>
    <s v=""/>
    <n v="-5"/>
    <s v="USD"/>
    <s v="O1"/>
    <s v="USMO6485492410"/>
    <s v="1481063667510719"/>
    <s v=""/>
    <s v="BATCH_ID"/>
    <d v="2025-06-25T00:00:00"/>
    <d v="2025-06-26T00:00:00"/>
    <n v="0"/>
    <s v=""/>
    <s v=""/>
    <s v="3101613349"/>
    <s v="200011957079"/>
    <s v="0010"/>
    <s v="0060"/>
    <s v="R1"/>
    <s v="10-60"/>
    <x v="0"/>
    <x v="0"/>
    <n v="10719"/>
    <x v="0"/>
  </r>
  <r>
    <s v="14810636702"/>
    <s v="25176INV01AI"/>
    <s v="FA"/>
    <s v="R4"/>
    <d v="2025-06-25T00:00:00"/>
    <s v=""/>
    <s v="3106"/>
    <x v="0"/>
    <s v="10719"/>
    <s v="0"/>
    <n v="-5"/>
    <s v=""/>
    <n v="-5"/>
    <s v="USD"/>
    <s v="O1"/>
    <s v="USMO6485493730"/>
    <s v="1481063670210719"/>
    <s v=""/>
    <s v="BATCH_ID"/>
    <d v="2025-06-25T00:00:00"/>
    <d v="2025-06-26T00:00:00"/>
    <n v="0"/>
    <s v=""/>
    <s v=""/>
    <s v="3101557202"/>
    <s v="200011956725"/>
    <s v="0010"/>
    <s v="0060"/>
    <s v="R1"/>
    <s v="10-60"/>
    <x v="0"/>
    <x v="0"/>
    <n v="10719"/>
    <x v="0"/>
  </r>
  <r>
    <s v="14810636709"/>
    <s v="25176INV01AI"/>
    <s v="FA"/>
    <s v="R4"/>
    <d v="2025-06-25T00:00:00"/>
    <s v=""/>
    <s v="3106"/>
    <x v="0"/>
    <s v="10719"/>
    <s v="0"/>
    <n v="-5.37"/>
    <s v=""/>
    <n v="-5.37"/>
    <s v="USD"/>
    <s v="O1"/>
    <s v="USMO6560519010"/>
    <s v="1481063670910719"/>
    <s v=""/>
    <s v="BATCH_ID"/>
    <d v="2025-06-25T00:00:00"/>
    <d v="2025-06-26T00:00:00"/>
    <n v="0"/>
    <s v=""/>
    <s v=""/>
    <s v="3101703565"/>
    <s v="200011964943"/>
    <s v="0010"/>
    <s v="0060"/>
    <s v="R1"/>
    <s v="10-60"/>
    <x v="0"/>
    <x v="0"/>
    <n v="10719"/>
    <x v="0"/>
  </r>
  <r>
    <s v="14810636737"/>
    <s v="25176INV01AI"/>
    <s v="FA"/>
    <s v="R4"/>
    <d v="2025-06-25T00:00:00"/>
    <s v=""/>
    <s v="3106"/>
    <x v="0"/>
    <s v="10719"/>
    <s v="0"/>
    <n v="-5.74"/>
    <s v=""/>
    <n v="-5.74"/>
    <s v="USD"/>
    <s v="O1"/>
    <s v="USMO6570573590"/>
    <s v="1481063673710719"/>
    <s v=""/>
    <s v="BATCH_ID"/>
    <d v="2025-06-25T00:00:00"/>
    <d v="2025-06-26T00:00:00"/>
    <n v="0"/>
    <s v=""/>
    <s v=""/>
    <s v="3101702882"/>
    <s v="200013655556"/>
    <s v="0010"/>
    <s v="0060"/>
    <s v="R1"/>
    <s v="10-60"/>
    <x v="0"/>
    <x v="0"/>
    <n v="10719"/>
    <x v="0"/>
  </r>
  <r>
    <s v="14810636738"/>
    <s v="25176INV01AI"/>
    <s v="FA"/>
    <s v="R4"/>
    <d v="2025-06-25T00:00:00"/>
    <s v=""/>
    <s v="3106"/>
    <x v="0"/>
    <s v="10719"/>
    <s v="0"/>
    <n v="-5"/>
    <s v=""/>
    <n v="-5"/>
    <s v="USD"/>
    <s v="O1"/>
    <s v="USMO6560545010"/>
    <s v="1481063673810719"/>
    <s v=""/>
    <s v="BATCH_ID"/>
    <d v="2025-06-25T00:00:00"/>
    <d v="2025-06-26T00:00:00"/>
    <n v="0"/>
    <s v=""/>
    <s v=""/>
    <s v="3101610002"/>
    <s v="200013636390"/>
    <s v="0010"/>
    <s v="0060"/>
    <s v="R1"/>
    <s v="10-60"/>
    <x v="0"/>
    <x v="0"/>
    <n v="10719"/>
    <x v="0"/>
  </r>
  <r>
    <s v="14810637782"/>
    <s v="25177INV01AG"/>
    <s v="FA"/>
    <s v="R4"/>
    <d v="2025-06-26T00:00:00"/>
    <s v=""/>
    <s v="3106"/>
    <x v="0"/>
    <s v="10719"/>
    <s v="0"/>
    <n v="-5"/>
    <s v=""/>
    <n v="-5"/>
    <s v="USD"/>
    <s v="O1"/>
    <s v="USMO6570592370"/>
    <s v="1481063778210719"/>
    <s v=""/>
    <s v="BATCH_ID"/>
    <d v="2025-06-26T00:00:00"/>
    <d v="2025-06-27T00:00:00"/>
    <n v="0"/>
    <s v=""/>
    <s v=""/>
    <s v="3101726033"/>
    <s v="200012737983"/>
    <s v="0010"/>
    <s v="0060"/>
    <s v="R1"/>
    <s v="10-60"/>
    <x v="0"/>
    <x v="0"/>
    <n v="10719"/>
    <x v="0"/>
  </r>
  <r>
    <s v="14810637784"/>
    <s v="25177INV01AG"/>
    <s v="FA"/>
    <s v="R4"/>
    <d v="2025-06-26T00:00:00"/>
    <s v=""/>
    <s v="3106"/>
    <x v="0"/>
    <s v="10469"/>
    <s v="0"/>
    <n v="-11.4"/>
    <s v=""/>
    <n v="-11.4"/>
    <s v="USD"/>
    <s v="O1"/>
    <s v="USMO6561325310"/>
    <s v="1481063778410469"/>
    <s v=""/>
    <s v="BATCH_ID"/>
    <d v="2025-06-26T00:00:00"/>
    <d v="2025-06-27T00:00:00"/>
    <n v="0"/>
    <s v=""/>
    <s v=""/>
    <s v="3101532263"/>
    <s v="200012740896"/>
    <s v="0010"/>
    <s v="0060"/>
    <s v="R1"/>
    <s v="10-60"/>
    <x v="0"/>
    <x v="0"/>
    <n v="10469"/>
    <x v="2"/>
  </r>
  <r>
    <s v="14810637784"/>
    <s v="25177INV01AG"/>
    <s v="FA"/>
    <s v="R4"/>
    <d v="2025-06-26T00:00:00"/>
    <s v=""/>
    <s v="3106"/>
    <x v="1"/>
    <s v="10514"/>
    <s v="0"/>
    <n v="-16.21"/>
    <s v=""/>
    <n v="-16.21"/>
    <s v="USD"/>
    <s v="O1"/>
    <s v="USMO6561325310"/>
    <s v="1481063778410514"/>
    <s v=""/>
    <s v="BATCH_ID"/>
    <d v="2025-06-26T00:00:00"/>
    <d v="2025-06-27T00:00:00"/>
    <n v="0"/>
    <s v=""/>
    <s v=""/>
    <s v="3101532067"/>
    <s v="200012740896"/>
    <s v="0010"/>
    <s v="0060"/>
    <s v="R1"/>
    <s v="10-60"/>
    <x v="0"/>
    <x v="1"/>
    <n v="10514"/>
    <x v="1"/>
  </r>
  <r>
    <s v="14810637785"/>
    <s v="25177INV01AG"/>
    <s v="FA"/>
    <s v="R4"/>
    <d v="2025-06-26T00:00:00"/>
    <s v=""/>
    <s v="3106"/>
    <x v="0"/>
    <s v="10719"/>
    <s v="0"/>
    <n v="-5.57"/>
    <s v=""/>
    <n v="-5.57"/>
    <s v="USD"/>
    <s v="O1"/>
    <s v="USMO6570593870"/>
    <s v="1481063778510719"/>
    <s v=""/>
    <s v="BATCH_ID"/>
    <d v="2025-06-26T00:00:00"/>
    <d v="2025-06-27T00:00:00"/>
    <n v="0"/>
    <s v=""/>
    <s v=""/>
    <s v="3101648645"/>
    <s v="200012749707"/>
    <s v="0010"/>
    <s v="0060"/>
    <s v="R1"/>
    <s v="10-60"/>
    <x v="0"/>
    <x v="0"/>
    <n v="10719"/>
    <x v="0"/>
  </r>
  <r>
    <s v="14810637790"/>
    <s v="25177INV01AG"/>
    <s v="FA"/>
    <s v="R4"/>
    <d v="2025-06-26T00:00:00"/>
    <s v=""/>
    <s v="3106"/>
    <x v="0"/>
    <s v="10719"/>
    <s v="0"/>
    <n v="-5"/>
    <s v=""/>
    <n v="-5"/>
    <s v="USD"/>
    <s v="O1"/>
    <s v="USMO6560518160"/>
    <s v="1481063779010719"/>
    <s v=""/>
    <s v="BATCH_ID"/>
    <d v="2025-06-26T00:00:00"/>
    <d v="2025-06-27T00:00:00"/>
    <n v="0"/>
    <s v=""/>
    <s v=""/>
    <s v="3101719308"/>
    <s v="200012725798"/>
    <s v="0010"/>
    <s v="0060"/>
    <s v="R1"/>
    <s v="10-60"/>
    <x v="0"/>
    <x v="0"/>
    <n v="10719"/>
    <x v="0"/>
  </r>
  <r>
    <s v="14810637800"/>
    <s v="25177INV01AG"/>
    <s v="FA"/>
    <s v="R4"/>
    <d v="2025-06-26T00:00:00"/>
    <s v=""/>
    <s v="3106"/>
    <x v="0"/>
    <s v="10719"/>
    <s v="0"/>
    <n v="-5"/>
    <s v=""/>
    <n v="-5"/>
    <s v="USD"/>
    <s v="O1"/>
    <s v="USMO6485492540"/>
    <s v="1481063780010719"/>
    <s v=""/>
    <s v="BATCH_ID"/>
    <d v="2025-06-26T00:00:00"/>
    <d v="2025-06-27T00:00:00"/>
    <n v="0"/>
    <s v=""/>
    <s v=""/>
    <s v="3101681689"/>
    <s v="200012726978"/>
    <s v="0010"/>
    <s v="0060"/>
    <s v="R1"/>
    <s v="10-60"/>
    <x v="0"/>
    <x v="0"/>
    <n v="10719"/>
    <x v="0"/>
  </r>
  <r>
    <s v="14810637804"/>
    <s v="25177INV01AG"/>
    <s v="FA"/>
    <s v="R4"/>
    <d v="2025-06-26T00:00:00"/>
    <s v=""/>
    <s v="3106"/>
    <x v="0"/>
    <s v="10469"/>
    <s v="0"/>
    <n v="-5"/>
    <s v=""/>
    <n v="-5"/>
    <s v="USD"/>
    <s v="O1"/>
    <s v="USMO6561324190"/>
    <s v="1481063780410469"/>
    <s v=""/>
    <s v="BATCH_ID"/>
    <d v="2025-06-26T00:00:00"/>
    <d v="2025-06-27T00:00:00"/>
    <n v="0"/>
    <s v=""/>
    <s v=""/>
    <s v="3101642472"/>
    <s v="200012742561"/>
    <s v="0010"/>
    <s v="0060"/>
    <s v="R1"/>
    <s v="10-60"/>
    <x v="0"/>
    <x v="0"/>
    <n v="10469"/>
    <x v="2"/>
  </r>
  <r>
    <s v="14810637804"/>
    <s v="25177INV01AG"/>
    <s v="FA"/>
    <s v="R4"/>
    <d v="2025-06-26T00:00:00"/>
    <s v=""/>
    <s v="3106"/>
    <x v="1"/>
    <s v="10514"/>
    <s v="0"/>
    <n v="-5"/>
    <s v=""/>
    <n v="-5"/>
    <s v="USD"/>
    <s v="O1"/>
    <s v="USMO6561324190"/>
    <s v="1481063780410514"/>
    <s v=""/>
    <s v="BATCH_ID"/>
    <d v="2025-06-26T00:00:00"/>
    <d v="2025-06-27T00:00:00"/>
    <n v="0"/>
    <s v=""/>
    <s v=""/>
    <s v="3101642567"/>
    <s v="200012742561"/>
    <s v="0010"/>
    <s v="0060"/>
    <s v="R1"/>
    <s v="10-60"/>
    <x v="0"/>
    <x v="1"/>
    <n v="10514"/>
    <x v="1"/>
  </r>
  <r>
    <s v="14810637816"/>
    <s v="25177INV01AG"/>
    <s v="FA"/>
    <s v="R4"/>
    <d v="2025-06-26T00:00:00"/>
    <s v=""/>
    <s v="3106"/>
    <x v="0"/>
    <s v="10719"/>
    <s v="0"/>
    <n v="-5"/>
    <s v=""/>
    <n v="-5"/>
    <s v="USD"/>
    <s v="O1"/>
    <s v="USMO6560520210"/>
    <s v="1481063781610719"/>
    <s v=""/>
    <s v="BATCH_ID"/>
    <d v="2025-06-26T00:00:00"/>
    <d v="2025-06-27T00:00:00"/>
    <n v="0"/>
    <s v=""/>
    <s v=""/>
    <s v="3101704879"/>
    <s v="200012763252"/>
    <s v="0010"/>
    <s v="0060"/>
    <s v="R1"/>
    <s v="10-60"/>
    <x v="0"/>
    <x v="0"/>
    <n v="10719"/>
    <x v="0"/>
  </r>
  <r>
    <s v="14810638301"/>
    <s v="25178INV01AL"/>
    <s v="FA"/>
    <s v="R4"/>
    <d v="2025-06-27T00:00:00"/>
    <s v=""/>
    <s v="3106"/>
    <x v="0"/>
    <s v="10719"/>
    <s v="0"/>
    <n v="-5"/>
    <s v=""/>
    <n v="-5"/>
    <s v="USD"/>
    <s v="O1"/>
    <s v="USMO6571471901"/>
    <s v="1481063830110719"/>
    <s v=""/>
    <s v="BATCH_ID"/>
    <d v="2025-06-27T00:00:00"/>
    <d v="2025-06-30T00:00:00"/>
    <n v="0"/>
    <s v=""/>
    <s v=""/>
    <s v="3101612731"/>
    <s v="200011646300"/>
    <s v="0010"/>
    <s v="0060"/>
    <s v="R1"/>
    <s v="10-60"/>
    <x v="0"/>
    <x v="0"/>
    <n v="10719"/>
    <x v="0"/>
  </r>
  <r>
    <s v="14810638310"/>
    <s v="25178INV01AL"/>
    <s v="FA"/>
    <s v="R4"/>
    <d v="2025-06-27T00:00:00"/>
    <s v=""/>
    <s v="3106"/>
    <x v="0"/>
    <s v="10719"/>
    <s v="0"/>
    <n v="-5"/>
    <s v=""/>
    <n v="-5"/>
    <s v="USD"/>
    <s v="O1"/>
    <s v="USMO6560519500"/>
    <s v="1481063831010719"/>
    <s v=""/>
    <s v="BATCH_ID"/>
    <d v="2025-06-27T00:00:00"/>
    <d v="2025-06-30T00:00:00"/>
    <n v="0"/>
    <s v=""/>
    <s v=""/>
    <s v="3101613364"/>
    <s v="200011659907"/>
    <s v="0010"/>
    <s v="0060"/>
    <s v="R1"/>
    <s v="10-60"/>
    <x v="0"/>
    <x v="0"/>
    <n v="10719"/>
    <x v="0"/>
  </r>
  <r>
    <s v="14810638353"/>
    <s v="25178INV01AL"/>
    <s v="FA"/>
    <s v="R4"/>
    <d v="2025-06-27T00:00:00"/>
    <s v=""/>
    <s v="3106"/>
    <x v="0"/>
    <s v="10719"/>
    <s v="0"/>
    <n v="-44.7"/>
    <s v=""/>
    <n v="-44.7"/>
    <s v="USD"/>
    <s v="O1"/>
    <s v="USMO6574096861"/>
    <s v="1481063835310719"/>
    <s v=""/>
    <s v="BATCH_ID"/>
    <d v="2025-06-27T00:00:00"/>
    <d v="2025-06-30T00:00:00"/>
    <n v="0"/>
    <s v=""/>
    <s v=""/>
    <s v="3101657945"/>
    <s v="200011660095"/>
    <s v="0010"/>
    <s v="0060"/>
    <s v="R1"/>
    <s v="10-60"/>
    <x v="0"/>
    <x v="0"/>
    <n v="10719"/>
    <x v="0"/>
  </r>
  <r>
    <s v="14810638376"/>
    <s v="25178INV01AL"/>
    <s v="FA"/>
    <s v="R4"/>
    <d v="2025-06-27T00:00:00"/>
    <s v=""/>
    <s v="3106"/>
    <x v="0"/>
    <s v="10719"/>
    <s v="0"/>
    <n v="-5"/>
    <s v=""/>
    <n v="-5"/>
    <s v="USD"/>
    <s v="O1"/>
    <s v="USMO6574091181"/>
    <s v="1481063837610719"/>
    <s v=""/>
    <s v="BATCH_ID"/>
    <d v="2025-06-27T00:00:00"/>
    <d v="2025-06-30T00:00:00"/>
    <n v="0"/>
    <s v=""/>
    <s v=""/>
    <s v="3101616655"/>
    <s v="200013491846"/>
    <s v="0010"/>
    <s v="0060"/>
    <s v="R1"/>
    <s v="10-60"/>
    <x v="0"/>
    <x v="0"/>
    <n v="10719"/>
    <x v="0"/>
  </r>
  <r>
    <s v="14810638416"/>
    <s v="25178INV01AL"/>
    <s v="FA"/>
    <s v="R4"/>
    <d v="2025-06-27T00:00:00"/>
    <s v=""/>
    <s v="3106"/>
    <x v="0"/>
    <s v="10719"/>
    <s v="0"/>
    <n v="-5"/>
    <s v=""/>
    <n v="-5"/>
    <s v="USD"/>
    <s v="O1"/>
    <s v="USMO6561071131"/>
    <s v="1481063841610719"/>
    <s v=""/>
    <s v="BATCH_ID"/>
    <d v="2025-06-27T00:00:00"/>
    <d v="2025-06-30T00:00:00"/>
    <n v="0"/>
    <s v=""/>
    <s v=""/>
    <s v="3101477672"/>
    <s v="200013482647"/>
    <s v="0010"/>
    <s v="0060"/>
    <s v="R1"/>
    <s v="10-60"/>
    <x v="0"/>
    <x v="0"/>
    <n v="10719"/>
    <x v="0"/>
  </r>
  <r>
    <s v="14810638431"/>
    <s v="25178INV01AL"/>
    <s v="FA"/>
    <s v="R4"/>
    <d v="2025-06-27T00:00:00"/>
    <s v=""/>
    <s v="3106"/>
    <x v="0"/>
    <s v="10469"/>
    <s v="0"/>
    <n v="-5"/>
    <s v=""/>
    <n v="-5"/>
    <s v="USD"/>
    <s v="O1"/>
    <s v="USMO6561327490"/>
    <s v="1481063843110469"/>
    <s v=""/>
    <s v="BATCH_ID"/>
    <d v="2025-06-27T00:00:00"/>
    <d v="2025-06-30T00:00:00"/>
    <n v="0"/>
    <s v=""/>
    <s v=""/>
    <s v="3101508796"/>
    <s v="200013509209"/>
    <s v="0010"/>
    <s v="0060"/>
    <s v="R1"/>
    <s v="10-60"/>
    <x v="0"/>
    <x v="0"/>
    <n v="10469"/>
    <x v="2"/>
  </r>
  <r>
    <s v="14810638431"/>
    <s v="25178INV01AL"/>
    <s v="FA"/>
    <s v="R4"/>
    <d v="2025-06-27T00:00:00"/>
    <s v=""/>
    <s v="3106"/>
    <x v="1"/>
    <s v="10514"/>
    <s v="0"/>
    <n v="-5"/>
    <s v=""/>
    <n v="-5"/>
    <s v="USD"/>
    <s v="O1"/>
    <s v="USMO6561327490"/>
    <s v="1481063843110514"/>
    <s v=""/>
    <s v="BATCH_ID"/>
    <d v="2025-06-27T00:00:00"/>
    <d v="2025-06-30T00:00:00"/>
    <n v="0"/>
    <s v=""/>
    <s v=""/>
    <s v="3101508892"/>
    <s v="200013509209"/>
    <s v="0010"/>
    <s v="0060"/>
    <s v="R1"/>
    <s v="10-60"/>
    <x v="0"/>
    <x v="1"/>
    <n v="10514"/>
    <x v="1"/>
  </r>
  <r>
    <s v="14810638436"/>
    <s v="25178INV01AL"/>
    <s v="FA"/>
    <s v="R4"/>
    <d v="2025-06-27T00:00:00"/>
    <s v=""/>
    <s v="3106"/>
    <x v="0"/>
    <s v="10719"/>
    <s v="0"/>
    <n v="-5"/>
    <s v=""/>
    <n v="-5"/>
    <s v="USD"/>
    <s v="O1"/>
    <s v="USMO6561090061"/>
    <s v="1481063843610719"/>
    <s v=""/>
    <s v="BATCH_ID"/>
    <d v="2025-06-27T00:00:00"/>
    <d v="2025-06-30T00:00:00"/>
    <n v="0"/>
    <s v=""/>
    <s v=""/>
    <s v="3101620730"/>
    <s v="200013475708"/>
    <s v="0010"/>
    <s v="0060"/>
    <s v="R1"/>
    <s v="10-60"/>
    <x v="0"/>
    <x v="0"/>
    <n v="10719"/>
    <x v="0"/>
  </r>
  <r>
    <s v="14810638462"/>
    <s v="25178INV01AL"/>
    <s v="FA"/>
    <s v="R4"/>
    <d v="2025-06-27T00:00:00"/>
    <s v=""/>
    <s v="3106"/>
    <x v="0"/>
    <s v="10719"/>
    <s v="0"/>
    <n v="-5"/>
    <s v=""/>
    <n v="-5"/>
    <s v="USD"/>
    <s v="O1"/>
    <s v="USMO6575481001"/>
    <s v="1481063846210719"/>
    <s v=""/>
    <s v="BATCH_ID"/>
    <d v="2025-06-27T00:00:00"/>
    <d v="2025-06-30T00:00:00"/>
    <n v="0"/>
    <s v=""/>
    <s v=""/>
    <s v="3101657253"/>
    <s v="200013505421"/>
    <s v="0010"/>
    <s v="0060"/>
    <s v="R1"/>
    <s v="10-60"/>
    <x v="0"/>
    <x v="0"/>
    <n v="10719"/>
    <x v="0"/>
  </r>
  <r>
    <s v="14810638462"/>
    <s v="25178INV01AL"/>
    <s v="FA"/>
    <s v="R4"/>
    <d v="2025-06-27T00:00:00"/>
    <s v=""/>
    <s v="3106"/>
    <x v="1"/>
    <s v="10720"/>
    <s v="0"/>
    <n v="-5"/>
    <s v=""/>
    <n v="-5"/>
    <s v="USD"/>
    <s v="O1"/>
    <s v="USMO6575481001"/>
    <s v="1481063846210720"/>
    <s v=""/>
    <s v="BATCH_ID"/>
    <d v="2025-06-27T00:00:00"/>
    <d v="2025-06-30T00:00:00"/>
    <n v="0"/>
    <s v=""/>
    <s v=""/>
    <s v="3101657348"/>
    <s v="200013505421"/>
    <s v="0010"/>
    <s v="0060"/>
    <s v="R1"/>
    <s v="10-60"/>
    <x v="0"/>
    <x v="1"/>
    <n v="10720"/>
    <x v="3"/>
  </r>
  <r>
    <s v="14810638543"/>
    <s v="25178INV01AL"/>
    <s v="FA"/>
    <s v="R4"/>
    <d v="2025-06-27T00:00:00"/>
    <s v=""/>
    <s v="3106"/>
    <x v="1"/>
    <s v="10514"/>
    <s v="0"/>
    <n v="-5"/>
    <s v=""/>
    <n v="-5"/>
    <s v="USD"/>
    <s v="O1"/>
    <s v="USMO6561396950"/>
    <s v="1481063854310514"/>
    <s v=""/>
    <s v="BATCH_ID"/>
    <d v="2025-06-27T00:00:00"/>
    <d v="2025-06-30T00:00:00"/>
    <n v="0"/>
    <s v=""/>
    <s v=""/>
    <s v="3102117575"/>
    <s v="200015406651"/>
    <s v="0010"/>
    <s v="0060"/>
    <s v="R1"/>
    <s v="10-60"/>
    <x v="0"/>
    <x v="1"/>
    <n v="10514"/>
    <x v="1"/>
  </r>
  <r>
    <s v="14810638576"/>
    <s v="25178INV01AL"/>
    <s v="FA"/>
    <s v="R4"/>
    <d v="2025-06-27T00:00:00"/>
    <s v=""/>
    <s v="3106"/>
    <x v="0"/>
    <s v="10719"/>
    <s v="0"/>
    <n v="-5"/>
    <s v=""/>
    <n v="-5"/>
    <s v="USD"/>
    <s v="O1"/>
    <s v="USMO6571471431"/>
    <s v="1481063857610719"/>
    <s v=""/>
    <s v="BATCH_ID"/>
    <d v="2025-06-27T00:00:00"/>
    <d v="2025-06-30T00:00:00"/>
    <n v="0"/>
    <s v=""/>
    <s v=""/>
    <s v="3102115747"/>
    <s v="200015401769"/>
    <s v="0010"/>
    <s v="0060"/>
    <s v="R1"/>
    <s v="10-60"/>
    <x v="0"/>
    <x v="0"/>
    <n v="10719"/>
    <x v="0"/>
  </r>
  <r>
    <s v="14810639278"/>
    <s v="25181INV01AF"/>
    <s v="FA"/>
    <s v="R4"/>
    <d v="2025-06-30T00:00:00"/>
    <s v=""/>
    <s v="3106"/>
    <x v="1"/>
    <s v="10514"/>
    <s v="0"/>
    <n v="-12.31"/>
    <s v=""/>
    <n v="-12.31"/>
    <s v="USD"/>
    <s v="O1"/>
    <s v="USMO6561328780"/>
    <s v="1481063927810514"/>
    <s v=""/>
    <s v="BATCH_ID"/>
    <d v="2025-06-30T00:00:00"/>
    <d v="2025-07-01T00:00:00"/>
    <n v="0"/>
    <s v=""/>
    <s v=""/>
    <s v="3101540403"/>
    <s v="200011340557"/>
    <s v="0010"/>
    <s v="0060"/>
    <s v="R1"/>
    <s v="10-60"/>
    <x v="0"/>
    <x v="1"/>
    <n v="10514"/>
    <x v="1"/>
  </r>
  <r>
    <s v="14810639278"/>
    <s v="25181INV01AF"/>
    <s v="FA"/>
    <s v="R4"/>
    <d v="2025-06-30T00:00:00"/>
    <s v=""/>
    <s v="3106"/>
    <x v="0"/>
    <s v="10469"/>
    <s v="0"/>
    <n v="-8.49"/>
    <s v=""/>
    <n v="-8.49"/>
    <s v="USD"/>
    <s v="O1"/>
    <s v="USMO6561328780"/>
    <s v="1481063927810469"/>
    <s v=""/>
    <s v="BATCH_ID"/>
    <d v="2025-06-30T00:00:00"/>
    <d v="2025-07-01T00:00:00"/>
    <n v="0"/>
    <s v=""/>
    <s v=""/>
    <s v="3101540310"/>
    <s v="200011340557"/>
    <s v="0010"/>
    <s v="0060"/>
    <s v="R1"/>
    <s v="10-60"/>
    <x v="0"/>
    <x v="0"/>
    <n v="10469"/>
    <x v="2"/>
  </r>
  <r>
    <s v="14810639342"/>
    <s v="25181INV01AG"/>
    <s v="FA"/>
    <s v="R4"/>
    <d v="2025-06-30T00:00:00"/>
    <s v=""/>
    <s v="3106"/>
    <x v="1"/>
    <s v="10514"/>
    <s v="0"/>
    <n v="-5"/>
    <s v=""/>
    <n v="-5"/>
    <s v="USD"/>
    <s v="O1"/>
    <s v="USMO6561329990"/>
    <s v="1481063934210514"/>
    <s v=""/>
    <s v="BATCH_ID"/>
    <d v="2025-06-30T00:00:00"/>
    <d v="2025-07-01T00:00:00"/>
    <n v="0"/>
    <s v=""/>
    <s v=""/>
    <s v="3101695997"/>
    <s v="200011741028"/>
    <s v="0010"/>
    <s v="0060"/>
    <s v="R1"/>
    <s v="10-60"/>
    <x v="0"/>
    <x v="1"/>
    <n v="10514"/>
    <x v="1"/>
  </r>
  <r>
    <s v="14810639342"/>
    <s v="25181INV01AG"/>
    <s v="FA"/>
    <s v="R4"/>
    <d v="2025-06-30T00:00:00"/>
    <s v=""/>
    <s v="3106"/>
    <x v="0"/>
    <s v="10469"/>
    <s v="0"/>
    <n v="-5"/>
    <s v=""/>
    <n v="-5"/>
    <s v="USD"/>
    <s v="O1"/>
    <s v="USMO6561329990"/>
    <s v="1481063934210469"/>
    <s v=""/>
    <s v="BATCH_ID"/>
    <d v="2025-06-30T00:00:00"/>
    <d v="2025-07-01T00:00:00"/>
    <n v="0"/>
    <s v=""/>
    <s v=""/>
    <s v="3101696080"/>
    <s v="200011741028"/>
    <s v="0010"/>
    <s v="0060"/>
    <s v="R1"/>
    <s v="10-60"/>
    <x v="0"/>
    <x v="0"/>
    <n v="10469"/>
    <x v="2"/>
  </r>
  <r>
    <s v="14810639528"/>
    <s v="25181INV01AF"/>
    <s v="FA"/>
    <s v="R4"/>
    <d v="2025-06-30T00:00:00"/>
    <s v=""/>
    <s v="3106"/>
    <x v="1"/>
    <s v="10514"/>
    <s v="0"/>
    <n v="-5"/>
    <s v=""/>
    <n v="-5"/>
    <s v="USD"/>
    <s v="O1"/>
    <s v="USMO6561328690"/>
    <s v="1481063952810514"/>
    <s v=""/>
    <s v="BATCH_ID"/>
    <d v="2025-06-30T00:00:00"/>
    <d v="2025-07-01T00:00:00"/>
    <n v="0"/>
    <s v=""/>
    <s v=""/>
    <s v="3101605507"/>
    <s v="200014164103"/>
    <s v="0010"/>
    <s v="0060"/>
    <s v="R1"/>
    <s v="10-60"/>
    <x v="0"/>
    <x v="1"/>
    <n v="10514"/>
    <x v="1"/>
  </r>
  <r>
    <s v="14810639528"/>
    <s v="25181INV01AF"/>
    <s v="FA"/>
    <s v="R4"/>
    <d v="2025-06-30T00:00:00"/>
    <s v=""/>
    <s v="3106"/>
    <x v="0"/>
    <s v="10469"/>
    <s v="0"/>
    <n v="-5"/>
    <s v=""/>
    <n v="-5"/>
    <s v="USD"/>
    <s v="O1"/>
    <s v="USMO6561328690"/>
    <s v="1481063952810469"/>
    <s v=""/>
    <s v="BATCH_ID"/>
    <d v="2025-06-30T00:00:00"/>
    <d v="2025-07-01T00:00:00"/>
    <n v="0"/>
    <s v=""/>
    <s v=""/>
    <s v="3101605409"/>
    <s v="200014164103"/>
    <s v="0010"/>
    <s v="0060"/>
    <s v="R1"/>
    <s v="10-60"/>
    <x v="0"/>
    <x v="0"/>
    <n v="10469"/>
    <x v="2"/>
  </r>
  <r>
    <s v="14905583247"/>
    <s v="25153COCH1AH"/>
    <s v="FA"/>
    <s v="R4"/>
    <d v="2025-06-02T00:00:00"/>
    <s v=""/>
    <s v="3106"/>
    <x v="0"/>
    <s v="10719"/>
    <s v="0"/>
    <n v="-5"/>
    <s v=""/>
    <n v="-5"/>
    <s v="USD"/>
    <s v="O1"/>
    <s v="USMO6562773921"/>
    <s v="1490558324710719"/>
    <s v=""/>
    <s v="FF_MD_07"/>
    <d v="2025-06-02T00:00:00"/>
    <d v="2025-06-05T00:00:00"/>
    <n v="0"/>
    <s v=""/>
    <s v=""/>
    <s v="3101678546"/>
    <s v="200011327026"/>
    <s v="0010"/>
    <s v="0060"/>
    <s v="R1"/>
    <s v="10-60"/>
    <x v="0"/>
    <x v="0"/>
    <n v="10719"/>
    <x v="0"/>
  </r>
  <r>
    <s v="14905583249"/>
    <s v="25153COCH1AH"/>
    <s v="FA"/>
    <s v="R4"/>
    <d v="2025-06-02T00:00:00"/>
    <s v=""/>
    <s v="3106"/>
    <x v="0"/>
    <s v="10719"/>
    <s v="0"/>
    <n v="-5"/>
    <s v=""/>
    <n v="-5"/>
    <s v="USD"/>
    <s v="O1"/>
    <s v="USMO6562773921"/>
    <s v="1490558324910719"/>
    <s v=""/>
    <s v="FF_MD_07"/>
    <d v="2025-06-02T00:00:00"/>
    <d v="2025-06-05T00:00:00"/>
    <n v="0"/>
    <s v=""/>
    <s v=""/>
    <s v="3101678546"/>
    <s v="200011327026"/>
    <s v="0010"/>
    <s v="0060"/>
    <s v="R1"/>
    <s v="10-60"/>
    <x v="0"/>
    <x v="0"/>
    <n v="10719"/>
    <x v="0"/>
  </r>
  <r>
    <s v="14905583250"/>
    <s v="25153COCH1AH"/>
    <s v="FA"/>
    <s v="R4"/>
    <d v="2025-06-02T00:00:00"/>
    <s v=""/>
    <s v="3106"/>
    <x v="0"/>
    <s v="10719"/>
    <s v="0"/>
    <n v="-5"/>
    <s v=""/>
    <n v="-5"/>
    <s v="USD"/>
    <s v="O1"/>
    <s v="USMO6562773921"/>
    <s v="1490558325010719"/>
    <s v=""/>
    <s v="FF_MD_07"/>
    <d v="2025-06-02T00:00:00"/>
    <d v="2025-06-05T00:00:00"/>
    <n v="0"/>
    <s v=""/>
    <s v=""/>
    <s v="3101678546"/>
    <s v="200011327026"/>
    <s v="0010"/>
    <s v="0060"/>
    <s v="R1"/>
    <s v="10-60"/>
    <x v="0"/>
    <x v="0"/>
    <n v="10719"/>
    <x v="0"/>
  </r>
  <r>
    <s v="14905584570"/>
    <s v="25153INV01AB"/>
    <s v="FA"/>
    <s v="R4"/>
    <d v="2025-06-02T00:00:00"/>
    <s v=""/>
    <s v="3106"/>
    <x v="1"/>
    <s v="10720"/>
    <s v="0"/>
    <n v="-5"/>
    <s v=""/>
    <n v="-5"/>
    <s v="USD"/>
    <s v="O1"/>
    <s v="USMO6384187071"/>
    <s v="1490558457010720"/>
    <s v=""/>
    <s v="BATCH_ID"/>
    <d v="2025-06-02T00:00:00"/>
    <d v="2025-06-03T00:00:00"/>
    <n v="0"/>
    <s v=""/>
    <s v=""/>
    <s v="3101617240"/>
    <s v="200011166739"/>
    <s v="0010"/>
    <s v="0060"/>
    <s v="R1"/>
    <s v="10-60"/>
    <x v="0"/>
    <x v="1"/>
    <n v="10720"/>
    <x v="3"/>
  </r>
  <r>
    <s v="14905584677"/>
    <s v="25153INV01AB"/>
    <s v="FA"/>
    <s v="R4"/>
    <d v="2025-06-02T00:00:00"/>
    <s v=""/>
    <s v="3106"/>
    <x v="0"/>
    <s v="10719"/>
    <s v="0"/>
    <n v="-5"/>
    <s v=""/>
    <n v="-5"/>
    <s v="USD"/>
    <s v="O1"/>
    <s v="USMO6576962290"/>
    <s v="1490558467710719"/>
    <s v=""/>
    <s v="BATCH_ID"/>
    <d v="2025-06-02T00:00:00"/>
    <d v="2025-06-03T00:00:00"/>
    <n v="0"/>
    <s v=""/>
    <s v=""/>
    <s v="3102083249"/>
    <s v="200015242353"/>
    <s v="0010"/>
    <s v="0060"/>
    <s v="R1"/>
    <s v="10-60"/>
    <x v="0"/>
    <x v="0"/>
    <n v="10719"/>
    <x v="0"/>
  </r>
  <r>
    <s v="14905585536"/>
    <s v="25156INV01AS"/>
    <s v="FA"/>
    <s v="R4"/>
    <d v="2025-06-05T00:00:00"/>
    <s v=""/>
    <s v="3106"/>
    <x v="0"/>
    <s v="10719"/>
    <s v="0"/>
    <n v="-5"/>
    <s v=""/>
    <n v="-5"/>
    <s v="USD"/>
    <s v="O1"/>
    <s v="USMO6560511760"/>
    <s v="1490558553610719"/>
    <s v=""/>
    <s v="BATCH_ID"/>
    <d v="2025-06-05T00:00:00"/>
    <d v="2025-06-06T00:00:00"/>
    <n v="0"/>
    <s v=""/>
    <s v=""/>
    <s v="3101549559"/>
    <s v="200012460172"/>
    <s v="0010"/>
    <s v="0060"/>
    <s v="R1"/>
    <s v="10-60"/>
    <x v="0"/>
    <x v="0"/>
    <n v="10719"/>
    <x v="0"/>
  </r>
  <r>
    <s v="14905585672"/>
    <s v="25156INV01AS"/>
    <s v="FA"/>
    <s v="R4"/>
    <d v="2025-06-05T00:00:00"/>
    <s v=""/>
    <s v="3106"/>
    <x v="0"/>
    <s v="10719"/>
    <s v="0"/>
    <n v="-5"/>
    <s v=""/>
    <n v="-5"/>
    <s v="USD"/>
    <s v="O1"/>
    <s v="USMO6570590020"/>
    <s v="1490558567210719"/>
    <s v=""/>
    <s v="BATCH_ID"/>
    <d v="2025-06-05T00:00:00"/>
    <d v="2025-06-06T00:00:00"/>
    <n v="0"/>
    <s v=""/>
    <s v=""/>
    <s v="3101724693"/>
    <s v="200013406455"/>
    <s v="0010"/>
    <s v="0060"/>
    <s v="R1"/>
    <s v="10-60"/>
    <x v="0"/>
    <x v="0"/>
    <n v="10719"/>
    <x v="0"/>
  </r>
  <r>
    <s v="14905585733"/>
    <s v="25156INV01AS"/>
    <s v="FA"/>
    <s v="R4"/>
    <d v="2025-06-05T00:00:00"/>
    <s v=""/>
    <s v="3106"/>
    <x v="0"/>
    <s v="10719"/>
    <s v="0"/>
    <n v="-5"/>
    <s v=""/>
    <n v="-5"/>
    <s v="USD"/>
    <s v="O1"/>
    <s v="USMO6560511560"/>
    <s v="1490558573310719"/>
    <s v=""/>
    <s v="BATCH_ID"/>
    <d v="2025-06-05T00:00:00"/>
    <d v="2025-06-06T00:00:00"/>
    <n v="0"/>
    <s v=""/>
    <s v=""/>
    <s v="3101551516"/>
    <s v="200013397365"/>
    <s v="0010"/>
    <s v="0060"/>
    <s v="R1"/>
    <s v="10-60"/>
    <x v="0"/>
    <x v="0"/>
    <n v="10719"/>
    <x v="0"/>
  </r>
  <r>
    <s v="14905585842"/>
    <s v="25156INV01AS"/>
    <s v="FA"/>
    <s v="R4"/>
    <d v="2025-06-05T00:00:00"/>
    <s v=""/>
    <s v="3106"/>
    <x v="0"/>
    <s v="10719"/>
    <s v="0"/>
    <n v="-18.440000000000001"/>
    <s v=""/>
    <n v="-18.440000000000001"/>
    <s v="USD"/>
    <s v="O1"/>
    <s v="USMO6576982901"/>
    <s v="1490558584210719"/>
    <s v=""/>
    <s v="BATCH_ID"/>
    <d v="2025-06-05T00:00:00"/>
    <d v="2025-06-06T00:00:00"/>
    <n v="0"/>
    <s v=""/>
    <s v=""/>
    <s v="3102000278"/>
    <s v="200014596643"/>
    <s v="0010"/>
    <s v="0060"/>
    <s v="R1"/>
    <s v="10-60"/>
    <x v="0"/>
    <x v="0"/>
    <n v="10719"/>
    <x v="0"/>
  </r>
  <r>
    <s v="14905588013"/>
    <s v="25161INV01BE"/>
    <s v="FA"/>
    <s v="R4"/>
    <d v="2025-06-10T00:00:00"/>
    <s v=""/>
    <s v="3106"/>
    <x v="1"/>
    <s v="10514"/>
    <s v="0"/>
    <n v="-5"/>
    <s v=""/>
    <n v="-5"/>
    <s v="USD"/>
    <s v="O1"/>
    <s v="USMO6561330120"/>
    <s v="1490558801310514"/>
    <s v=""/>
    <s v="BATCH_ID"/>
    <d v="2025-06-10T00:00:00"/>
    <d v="2025-06-11T00:00:00"/>
    <n v="0"/>
    <s v=""/>
    <s v=""/>
    <s v="3101506195"/>
    <s v="200011223811"/>
    <s v="0010"/>
    <s v="0060"/>
    <s v="C1"/>
    <s v="10-60"/>
    <x v="0"/>
    <x v="1"/>
    <n v="10514"/>
    <x v="1"/>
  </r>
  <r>
    <s v="14905588013"/>
    <s v="25161INV01BE"/>
    <s v="FA"/>
    <s v="R4"/>
    <d v="2025-06-10T00:00:00"/>
    <s v=""/>
    <s v="3106"/>
    <x v="0"/>
    <s v="10469"/>
    <s v="0"/>
    <n v="-5"/>
    <s v=""/>
    <n v="-5"/>
    <s v="USD"/>
    <s v="O1"/>
    <s v="USMO6561330120"/>
    <s v="1490558801310469"/>
    <s v=""/>
    <s v="BATCH_ID"/>
    <d v="2025-06-10T00:00:00"/>
    <d v="2025-06-11T00:00:00"/>
    <n v="0"/>
    <s v=""/>
    <s v=""/>
    <s v="3101506292"/>
    <s v="200011223811"/>
    <s v="0010"/>
    <s v="0060"/>
    <s v="C1"/>
    <s v="10-60"/>
    <x v="0"/>
    <x v="0"/>
    <n v="10469"/>
    <x v="2"/>
  </r>
  <r>
    <s v="14905588019"/>
    <s v="25161INV01BE"/>
    <s v="FA"/>
    <s v="R4"/>
    <d v="2025-06-10T00:00:00"/>
    <s v=""/>
    <s v="3106"/>
    <x v="0"/>
    <s v="10469"/>
    <s v="0"/>
    <n v="-5"/>
    <s v=""/>
    <n v="-5"/>
    <s v="USD"/>
    <s v="O1"/>
    <s v="USMO6561333360"/>
    <s v="1490558801910469"/>
    <s v=""/>
    <s v="BATCH_ID"/>
    <d v="2025-06-10T00:00:00"/>
    <d v="2025-06-11T00:00:00"/>
    <n v="0"/>
    <s v=""/>
    <s v=""/>
    <s v="3101672730"/>
    <s v="200011224041"/>
    <s v="0010"/>
    <s v="0060"/>
    <s v="R1"/>
    <s v="10-60"/>
    <x v="0"/>
    <x v="0"/>
    <n v="10469"/>
    <x v="2"/>
  </r>
  <r>
    <s v="14905588019"/>
    <s v="25161INV01BE"/>
    <s v="FA"/>
    <s v="R4"/>
    <d v="2025-06-10T00:00:00"/>
    <s v=""/>
    <s v="3106"/>
    <x v="1"/>
    <s v="10514"/>
    <s v="0"/>
    <n v="-5"/>
    <s v=""/>
    <n v="-5"/>
    <s v="USD"/>
    <s v="O1"/>
    <s v="USMO6561333360"/>
    <s v="1490558801910514"/>
    <s v=""/>
    <s v="BATCH_ID"/>
    <d v="2025-06-10T00:00:00"/>
    <d v="2025-06-11T00:00:00"/>
    <n v="0"/>
    <s v=""/>
    <s v=""/>
    <s v="3101672648"/>
    <s v="200011224041"/>
    <s v="0010"/>
    <s v="0060"/>
    <s v="R1"/>
    <s v="10-60"/>
    <x v="0"/>
    <x v="1"/>
    <n v="10514"/>
    <x v="1"/>
  </r>
  <r>
    <s v="14905588176"/>
    <s v="25161INV01BE"/>
    <s v="FA"/>
    <s v="R4"/>
    <d v="2025-06-10T00:00:00"/>
    <s v=""/>
    <s v="3106"/>
    <x v="0"/>
    <s v="10469"/>
    <s v="0"/>
    <n v="-5"/>
    <s v=""/>
    <n v="-5"/>
    <s v="USD"/>
    <s v="O1"/>
    <s v="USMO6561320270"/>
    <s v="1490558817610469"/>
    <s v=""/>
    <s v="BATCH_ID"/>
    <d v="2025-06-10T00:00:00"/>
    <d v="2025-06-11T00:00:00"/>
    <n v="0"/>
    <s v=""/>
    <s v=""/>
    <s v="3101619049"/>
    <s v="200012738056"/>
    <s v="0010"/>
    <s v="0060"/>
    <s v="C1"/>
    <s v="10-60"/>
    <x v="0"/>
    <x v="0"/>
    <n v="10469"/>
    <x v="2"/>
  </r>
  <r>
    <s v="14905588176"/>
    <s v="25161INV01BE"/>
    <s v="FA"/>
    <s v="R4"/>
    <d v="2025-06-10T00:00:00"/>
    <s v=""/>
    <s v="3106"/>
    <x v="1"/>
    <s v="10514"/>
    <s v="0"/>
    <n v="-5"/>
    <s v=""/>
    <n v="-5"/>
    <s v="USD"/>
    <s v="O1"/>
    <s v="USMO6561320270"/>
    <s v="1490558817610514"/>
    <s v=""/>
    <s v="BATCH_ID"/>
    <d v="2025-06-10T00:00:00"/>
    <d v="2025-06-11T00:00:00"/>
    <n v="0"/>
    <s v=""/>
    <s v=""/>
    <s v="3101618961"/>
    <s v="200012738056"/>
    <s v="0010"/>
    <s v="0060"/>
    <s v="C1"/>
    <s v="10-60"/>
    <x v="0"/>
    <x v="1"/>
    <n v="10514"/>
    <x v="1"/>
  </r>
  <r>
    <s v="14905588290"/>
    <s v="25161INV01BE"/>
    <s v="FA"/>
    <s v="R4"/>
    <d v="2025-06-10T00:00:00"/>
    <s v=""/>
    <s v="3106"/>
    <x v="0"/>
    <s v="10719"/>
    <s v="0"/>
    <n v="-5"/>
    <s v=""/>
    <n v="-5"/>
    <s v="USD"/>
    <s v="O1"/>
    <s v="USMO6570593630"/>
    <s v="1490558829010719"/>
    <s v=""/>
    <s v="BATCH_ID"/>
    <d v="2025-06-10T00:00:00"/>
    <d v="2025-06-11T00:00:00"/>
    <n v="0"/>
    <s v=""/>
    <s v=""/>
    <s v="3101715693"/>
    <s v="200013391822"/>
    <s v="0010"/>
    <s v="0060"/>
    <s v="R1"/>
    <s v="10-60"/>
    <x v="0"/>
    <x v="0"/>
    <n v="10719"/>
    <x v="0"/>
  </r>
  <r>
    <s v="14905588508"/>
    <s v="25161INV01BE"/>
    <s v="FA"/>
    <s v="R4"/>
    <d v="2025-06-10T00:00:00"/>
    <s v=""/>
    <s v="3106"/>
    <x v="0"/>
    <s v="10469"/>
    <s v="0"/>
    <n v="-5.67"/>
    <s v=""/>
    <n v="-5.67"/>
    <s v="USD"/>
    <s v="O1"/>
    <s v="USMO6561326150"/>
    <s v="1490558850810469"/>
    <s v=""/>
    <s v="BATCH_ID"/>
    <d v="2025-06-10T00:00:00"/>
    <d v="2025-06-11T00:00:00"/>
    <n v="0"/>
    <s v=""/>
    <s v=""/>
    <s v="3102011071"/>
    <s v="200014897561"/>
    <s v="0010"/>
    <s v="0060"/>
    <s v="R1"/>
    <s v="10-60"/>
    <x v="0"/>
    <x v="0"/>
    <n v="10469"/>
    <x v="2"/>
  </r>
  <r>
    <s v="14905588508"/>
    <s v="25161INV01BE"/>
    <s v="FA"/>
    <s v="R4"/>
    <d v="2025-06-10T00:00:00"/>
    <s v=""/>
    <s v="3106"/>
    <x v="1"/>
    <s v="10514"/>
    <s v="0"/>
    <n v="-5"/>
    <s v=""/>
    <n v="-5"/>
    <s v="USD"/>
    <s v="O1"/>
    <s v="USMO6561326150"/>
    <s v="1490558850810514"/>
    <s v=""/>
    <s v="BATCH_ID"/>
    <d v="2025-06-10T00:00:00"/>
    <d v="2025-06-11T00:00:00"/>
    <n v="0"/>
    <s v=""/>
    <s v=""/>
    <s v="3102011072"/>
    <s v="200014897561"/>
    <s v="0010"/>
    <s v="0060"/>
    <s v="R1"/>
    <s v="10-60"/>
    <x v="0"/>
    <x v="1"/>
    <n v="10514"/>
    <x v="1"/>
  </r>
  <r>
    <s v="14905588605"/>
    <s v="25161INV01BE"/>
    <s v="FA"/>
    <s v="R4"/>
    <d v="2025-06-10T00:00:00"/>
    <s v=""/>
    <s v="3106"/>
    <x v="0"/>
    <s v="10469"/>
    <s v="0"/>
    <n v="-5"/>
    <s v=""/>
    <n v="-5"/>
    <s v="USD"/>
    <s v="O1"/>
    <s v="USMO6561316210"/>
    <s v="1490558860510469"/>
    <s v=""/>
    <s v="BATCH_ID"/>
    <d v="2025-06-10T00:00:00"/>
    <d v="2025-06-11T00:00:00"/>
    <n v="0"/>
    <s v=""/>
    <s v=""/>
    <s v="3102172837"/>
    <s v="200015686229"/>
    <s v="0010"/>
    <s v="0060"/>
    <s v="C1"/>
    <s v="10-60"/>
    <x v="0"/>
    <x v="0"/>
    <n v="10469"/>
    <x v="2"/>
  </r>
  <r>
    <s v="14905590162"/>
    <s v="25164INV01AW"/>
    <s v="FA"/>
    <s v="R4"/>
    <d v="2025-06-13T00:00:00"/>
    <s v=""/>
    <s v="3106"/>
    <x v="1"/>
    <s v="10636"/>
    <s v="0"/>
    <n v="-5"/>
    <s v=""/>
    <n v="-5"/>
    <s v="USD"/>
    <s v="O1"/>
    <s v="USMO6561381021"/>
    <s v="1490559016210636"/>
    <s v=""/>
    <s v="BATCH_ID"/>
    <d v="2025-06-13T00:00:00"/>
    <d v="2025-06-16T00:00:00"/>
    <n v="0"/>
    <s v=""/>
    <s v=""/>
    <s v="3101606411"/>
    <s v="200011384019"/>
    <s v="0010"/>
    <s v="0060"/>
    <s v="R1"/>
    <s v="10-60"/>
    <x v="0"/>
    <x v="1"/>
    <n v="10636"/>
    <x v="5"/>
  </r>
  <r>
    <s v="14905590191"/>
    <s v="25164INV01AW"/>
    <s v="FA"/>
    <s v="R4"/>
    <d v="2025-06-13T00:00:00"/>
    <s v=""/>
    <s v="3106"/>
    <x v="1"/>
    <s v="10514"/>
    <s v="0"/>
    <n v="-5"/>
    <s v=""/>
    <n v="-5"/>
    <s v="USD"/>
    <s v="O1"/>
    <s v="USMO6561320230"/>
    <s v="1490559019110514"/>
    <s v=""/>
    <s v="BATCH_ID"/>
    <d v="2025-06-13T00:00:00"/>
    <d v="2025-06-16T00:00:00"/>
    <n v="0"/>
    <s v=""/>
    <s v=""/>
    <s v="3101636370"/>
    <s v="200011399678"/>
    <s v="0010"/>
    <s v="0060"/>
    <s v="C1"/>
    <s v="10-60"/>
    <x v="0"/>
    <x v="1"/>
    <n v="10514"/>
    <x v="1"/>
  </r>
  <r>
    <s v="14905590191"/>
    <s v="25164INV01AW"/>
    <s v="FA"/>
    <s v="R4"/>
    <d v="2025-06-13T00:00:00"/>
    <s v=""/>
    <s v="3106"/>
    <x v="0"/>
    <s v="10469"/>
    <s v="0"/>
    <n v="-5"/>
    <s v=""/>
    <n v="-5"/>
    <s v="USD"/>
    <s v="O1"/>
    <s v="USMO6561320230"/>
    <s v="1490559019110469"/>
    <s v=""/>
    <s v="BATCH_ID"/>
    <d v="2025-06-13T00:00:00"/>
    <d v="2025-06-16T00:00:00"/>
    <n v="0"/>
    <s v=""/>
    <s v=""/>
    <s v="3101636466"/>
    <s v="200011399678"/>
    <s v="0010"/>
    <s v="0060"/>
    <s v="C1"/>
    <s v="10-60"/>
    <x v="0"/>
    <x v="0"/>
    <n v="10469"/>
    <x v="2"/>
  </r>
  <r>
    <s v="14905590211"/>
    <s v="25164INV01AW"/>
    <s v="FA"/>
    <s v="R4"/>
    <d v="2025-06-13T00:00:00"/>
    <s v=""/>
    <s v="3106"/>
    <x v="1"/>
    <s v="10514"/>
    <s v="0"/>
    <n v="-5"/>
    <s v=""/>
    <n v="-5"/>
    <s v="USD"/>
    <s v="O1"/>
    <s v="USMO6561311380"/>
    <s v="1490559021110514"/>
    <s v=""/>
    <s v="BATCH_ID"/>
    <d v="2025-06-13T00:00:00"/>
    <d v="2025-06-16T00:00:00"/>
    <n v="0"/>
    <s v=""/>
    <s v=""/>
    <s v="3101613106"/>
    <s v="200011384613"/>
    <s v="0010"/>
    <s v="0060"/>
    <s v="R1"/>
    <s v="10-60"/>
    <x v="0"/>
    <x v="1"/>
    <n v="10514"/>
    <x v="1"/>
  </r>
  <r>
    <s v="14905590211"/>
    <s v="25164INV01AW"/>
    <s v="FA"/>
    <s v="R4"/>
    <d v="2025-06-13T00:00:00"/>
    <s v=""/>
    <s v="3106"/>
    <x v="0"/>
    <s v="10469"/>
    <s v="0"/>
    <n v="-5"/>
    <s v=""/>
    <n v="-5"/>
    <s v="USD"/>
    <s v="O1"/>
    <s v="USMO6561311380"/>
    <s v="1490559021110469"/>
    <s v=""/>
    <s v="BATCH_ID"/>
    <d v="2025-06-13T00:00:00"/>
    <d v="2025-06-16T00:00:00"/>
    <n v="0"/>
    <s v=""/>
    <s v=""/>
    <s v="3101613201"/>
    <s v="200011384613"/>
    <s v="0010"/>
    <s v="0060"/>
    <s v="R1"/>
    <s v="10-60"/>
    <x v="0"/>
    <x v="0"/>
    <n v="10469"/>
    <x v="2"/>
  </r>
  <r>
    <s v="14905590801"/>
    <s v="25164INV01AD"/>
    <s v="FA"/>
    <s v="R4"/>
    <d v="2025-06-13T00:00:00"/>
    <s v=""/>
    <s v="3106"/>
    <x v="0"/>
    <s v="10469"/>
    <s v="0"/>
    <n v="-5"/>
    <s v=""/>
    <n v="-5"/>
    <s v="USD"/>
    <s v="O1"/>
    <s v="USMO6561320240"/>
    <s v="1490559080110469"/>
    <s v=""/>
    <s v="BATCH_ID"/>
    <d v="2025-06-13T00:00:00"/>
    <d v="2025-06-16T00:00:00"/>
    <n v="0"/>
    <s v=""/>
    <s v=""/>
    <s v="3102100879"/>
    <s v="200015331685"/>
    <s v="0010"/>
    <s v="0060"/>
    <s v="R1"/>
    <s v="10-60"/>
    <x v="0"/>
    <x v="0"/>
    <n v="10469"/>
    <x v="2"/>
  </r>
  <r>
    <s v="14905590801"/>
    <s v="25164INV01AD"/>
    <s v="FA"/>
    <s v="R4"/>
    <d v="2025-06-13T00:00:00"/>
    <s v=""/>
    <s v="3106"/>
    <x v="1"/>
    <s v="10514"/>
    <s v="0"/>
    <n v="-5"/>
    <s v=""/>
    <n v="-5"/>
    <s v="USD"/>
    <s v="O1"/>
    <s v="USMO6561320240"/>
    <s v="1490559080110514"/>
    <s v=""/>
    <s v="BATCH_ID"/>
    <d v="2025-06-13T00:00:00"/>
    <d v="2025-06-16T00:00:00"/>
    <n v="0"/>
    <s v=""/>
    <s v=""/>
    <s v="3102100880"/>
    <s v="200015331685"/>
    <s v="0010"/>
    <s v="0060"/>
    <s v="R1"/>
    <s v="10-60"/>
    <x v="0"/>
    <x v="1"/>
    <n v="10514"/>
    <x v="1"/>
  </r>
  <r>
    <s v="14905590868"/>
    <s v="25164INV01AD"/>
    <s v="FA"/>
    <s v="R4"/>
    <d v="2025-06-13T00:00:00"/>
    <s v=""/>
    <s v="3106"/>
    <x v="1"/>
    <s v="10514"/>
    <s v="0"/>
    <n v="-5"/>
    <s v=""/>
    <n v="-5"/>
    <s v="USD"/>
    <s v="O1"/>
    <s v="USMO6561313480"/>
    <s v="1490559086810514"/>
    <s v=""/>
    <s v="BATCH_ID"/>
    <d v="2025-06-13T00:00:00"/>
    <d v="2025-06-16T00:00:00"/>
    <n v="0"/>
    <s v=""/>
    <s v=""/>
    <s v="3102105222"/>
    <s v="200015351162"/>
    <s v="0010"/>
    <s v="0060"/>
    <s v="R1"/>
    <s v="10-60"/>
    <x v="0"/>
    <x v="1"/>
    <n v="10514"/>
    <x v="1"/>
  </r>
  <r>
    <s v="14905590868"/>
    <s v="25164INV01AD"/>
    <s v="FA"/>
    <s v="R4"/>
    <d v="2025-06-13T00:00:00"/>
    <s v=""/>
    <s v="3106"/>
    <x v="0"/>
    <s v="10469"/>
    <s v="0"/>
    <n v="-5"/>
    <s v=""/>
    <n v="-5"/>
    <s v="USD"/>
    <s v="O1"/>
    <s v="USMO6561313480"/>
    <s v="1490559086810469"/>
    <s v=""/>
    <s v="BATCH_ID"/>
    <d v="2025-06-13T00:00:00"/>
    <d v="2025-06-16T00:00:00"/>
    <n v="0"/>
    <s v=""/>
    <s v=""/>
    <s v="3102105220"/>
    <s v="200015351162"/>
    <s v="0010"/>
    <s v="0060"/>
    <s v="R1"/>
    <s v="10-60"/>
    <x v="0"/>
    <x v="0"/>
    <n v="10469"/>
    <x v="2"/>
  </r>
  <r>
    <s v="14905592629"/>
    <s v="25167INV01AE"/>
    <s v="FA"/>
    <s v="R4"/>
    <d v="2025-06-16T00:00:00"/>
    <s v="52000477023"/>
    <s v="3106"/>
    <x v="0"/>
    <s v="10469"/>
    <s v="0"/>
    <n v="-5"/>
    <s v=""/>
    <n v="-5"/>
    <s v="USD"/>
    <s v="O1"/>
    <s v="USMO6561317480"/>
    <s v="1490559262910469"/>
    <s v=""/>
    <s v="BATCH_ID"/>
    <d v="2025-06-16T00:00:00"/>
    <d v="2025-06-17T00:00:00"/>
    <n v="0"/>
    <s v=""/>
    <s v=""/>
    <s v="3101572844"/>
    <s v="200011222250"/>
    <s v="0010"/>
    <s v="0060"/>
    <s v="R1"/>
    <s v="10-60"/>
    <x v="0"/>
    <x v="0"/>
    <n v="10469"/>
    <x v="2"/>
  </r>
  <r>
    <s v="14905592629"/>
    <s v="25167INV01AE"/>
    <s v="FA"/>
    <s v="R4"/>
    <d v="2025-06-16T00:00:00"/>
    <s v="52000477023"/>
    <s v="3106"/>
    <x v="1"/>
    <s v="10514"/>
    <s v="0"/>
    <n v="-5.84"/>
    <s v=""/>
    <n v="-5.84"/>
    <s v="USD"/>
    <s v="O1"/>
    <s v="USMO6561317480"/>
    <s v="1490559262910514"/>
    <s v=""/>
    <s v="BATCH_ID"/>
    <d v="2025-06-16T00:00:00"/>
    <d v="2025-06-17T00:00:00"/>
    <n v="0"/>
    <s v=""/>
    <s v=""/>
    <s v="3101572748"/>
    <s v="200011222250"/>
    <s v="0010"/>
    <s v="0060"/>
    <s v="R1"/>
    <s v="10-60"/>
    <x v="0"/>
    <x v="1"/>
    <n v="10514"/>
    <x v="1"/>
  </r>
  <r>
    <s v="14905592890"/>
    <s v="25167INV01AO"/>
    <s v="FA"/>
    <s v="R4"/>
    <d v="2025-06-16T00:00:00"/>
    <s v=""/>
    <s v="3106"/>
    <x v="1"/>
    <s v="10514"/>
    <s v="0"/>
    <n v="-10.91"/>
    <s v=""/>
    <n v="-10.91"/>
    <s v="USD"/>
    <s v="O1"/>
    <s v="USMO6561320090"/>
    <s v="1490559289010514"/>
    <s v=""/>
    <s v="BATCH_ID"/>
    <d v="2025-06-16T00:00:00"/>
    <d v="2025-06-17T00:00:00"/>
    <n v="0"/>
    <s v=""/>
    <s v=""/>
    <s v="3101522456"/>
    <s v="200010957104"/>
    <s v="0010"/>
    <s v="0060"/>
    <s v="R1"/>
    <s v="10-60"/>
    <x v="0"/>
    <x v="1"/>
    <n v="10514"/>
    <x v="1"/>
  </r>
  <r>
    <s v="14905592890"/>
    <s v="25167INV01AO"/>
    <s v="FA"/>
    <s v="R4"/>
    <d v="2025-06-16T00:00:00"/>
    <s v=""/>
    <s v="3106"/>
    <x v="0"/>
    <s v="10469"/>
    <s v="0"/>
    <n v="-7.58"/>
    <s v=""/>
    <n v="-7.58"/>
    <s v="USD"/>
    <s v="O1"/>
    <s v="USMO6561320090"/>
    <s v="1490559289010469"/>
    <s v=""/>
    <s v="BATCH_ID"/>
    <d v="2025-06-16T00:00:00"/>
    <d v="2025-06-17T00:00:00"/>
    <n v="0"/>
    <s v=""/>
    <s v=""/>
    <s v="3101522543"/>
    <s v="200010957104"/>
    <s v="0010"/>
    <s v="0060"/>
    <s v="R1"/>
    <s v="10-60"/>
    <x v="0"/>
    <x v="0"/>
    <n v="10469"/>
    <x v="2"/>
  </r>
  <r>
    <s v="14905592896"/>
    <s v="25167INV01AO"/>
    <s v="FA"/>
    <s v="R4"/>
    <d v="2025-06-16T00:00:00"/>
    <s v=""/>
    <s v="3106"/>
    <x v="0"/>
    <s v="10469"/>
    <s v="0"/>
    <n v="-5"/>
    <s v=""/>
    <n v="-5"/>
    <s v="USD"/>
    <s v="O1"/>
    <s v="USMO6561320490"/>
    <s v="1490559289610469"/>
    <s v=""/>
    <s v="BATCH_ID"/>
    <d v="2025-06-16T00:00:00"/>
    <d v="2025-06-17T00:00:00"/>
    <n v="0"/>
    <s v=""/>
    <s v=""/>
    <s v="3101476129"/>
    <s v="200010969216"/>
    <s v="0010"/>
    <s v="0060"/>
    <s v="R1"/>
    <s v="10-60"/>
    <x v="0"/>
    <x v="0"/>
    <n v="10469"/>
    <x v="2"/>
  </r>
  <r>
    <s v="14905592896"/>
    <s v="25167INV01AO"/>
    <s v="FA"/>
    <s v="R4"/>
    <d v="2025-06-16T00:00:00"/>
    <s v=""/>
    <s v="3106"/>
    <x v="1"/>
    <s v="10514"/>
    <s v="0"/>
    <n v="-5"/>
    <s v=""/>
    <n v="-5"/>
    <s v="USD"/>
    <s v="O1"/>
    <s v="USMO6561320490"/>
    <s v="1490559289610514"/>
    <s v=""/>
    <s v="BATCH_ID"/>
    <d v="2025-06-16T00:00:00"/>
    <d v="2025-06-17T00:00:00"/>
    <n v="0"/>
    <s v=""/>
    <s v=""/>
    <s v="3101476227"/>
    <s v="200010969216"/>
    <s v="0010"/>
    <s v="0060"/>
    <s v="R1"/>
    <s v="10-60"/>
    <x v="0"/>
    <x v="1"/>
    <n v="10514"/>
    <x v="1"/>
  </r>
  <r>
    <s v="14905593100"/>
    <s v="25167INV01AE"/>
    <s v="FA"/>
    <s v="R4"/>
    <d v="2025-06-16T00:00:00"/>
    <s v=""/>
    <s v="3106"/>
    <x v="1"/>
    <s v="10514"/>
    <s v="0"/>
    <n v="-5"/>
    <s v=""/>
    <n v="-5"/>
    <s v="USD"/>
    <s v="O1"/>
    <s v="USMO6561328861"/>
    <s v="1490559310010514"/>
    <s v=""/>
    <s v="BATCH_ID"/>
    <d v="2025-06-16T00:00:00"/>
    <d v="2025-06-17T00:00:00"/>
    <n v="0"/>
    <s v=""/>
    <s v=""/>
    <s v="3101669325"/>
    <s v="200013115429"/>
    <s v="0010"/>
    <s v="0060"/>
    <s v="R1"/>
    <s v="10-60"/>
    <x v="0"/>
    <x v="1"/>
    <n v="10514"/>
    <x v="1"/>
  </r>
  <r>
    <s v="14905593177"/>
    <s v="25167INV01AO"/>
    <s v="FA"/>
    <s v="R4"/>
    <d v="2025-06-16T00:00:00"/>
    <s v=""/>
    <s v="3106"/>
    <x v="0"/>
    <s v="10469"/>
    <s v="0"/>
    <n v="-5"/>
    <s v=""/>
    <n v="-5"/>
    <s v="USD"/>
    <s v="O1"/>
    <s v="USMO6561317360"/>
    <s v="1490559317710469"/>
    <s v=""/>
    <s v="BATCH_ID"/>
    <d v="2025-06-16T00:00:00"/>
    <d v="2025-06-17T00:00:00"/>
    <n v="0"/>
    <s v=""/>
    <s v=""/>
    <s v="3101699548"/>
    <s v="200013454356"/>
    <s v="0010"/>
    <s v="0060"/>
    <s v="R1"/>
    <s v="10-60"/>
    <x v="0"/>
    <x v="0"/>
    <n v="10469"/>
    <x v="2"/>
  </r>
  <r>
    <s v="14905593177"/>
    <s v="25167INV01AO"/>
    <s v="FA"/>
    <s v="R4"/>
    <d v="2025-06-16T00:00:00"/>
    <s v=""/>
    <s v="3106"/>
    <x v="1"/>
    <s v="10514"/>
    <s v="0"/>
    <n v="-5"/>
    <s v=""/>
    <n v="-5"/>
    <s v="USD"/>
    <s v="O1"/>
    <s v="USMO6561317360"/>
    <s v="1490559317710514"/>
    <s v=""/>
    <s v="BATCH_ID"/>
    <d v="2025-06-16T00:00:00"/>
    <d v="2025-06-17T00:00:00"/>
    <n v="0"/>
    <s v=""/>
    <s v=""/>
    <s v="3101699469"/>
    <s v="200013454356"/>
    <s v="0010"/>
    <s v="0060"/>
    <s v="R1"/>
    <s v="10-60"/>
    <x v="0"/>
    <x v="1"/>
    <n v="10514"/>
    <x v="1"/>
  </r>
  <r>
    <s v="14905593447"/>
    <s v="25167INV01AO"/>
    <s v="FA"/>
    <s v="R4"/>
    <d v="2025-06-16T00:00:00"/>
    <s v=""/>
    <s v="3106"/>
    <x v="0"/>
    <s v="10469"/>
    <s v="0"/>
    <n v="-5"/>
    <s v=""/>
    <n v="-5"/>
    <s v="USD"/>
    <s v="O1"/>
    <s v="USMO6561317190"/>
    <s v="1490559344710469"/>
    <s v=""/>
    <s v="BATCH_ID"/>
    <d v="2025-06-16T00:00:00"/>
    <d v="2025-06-17T00:00:00"/>
    <n v="0"/>
    <s v=""/>
    <s v=""/>
    <s v="3101681831"/>
    <s v="200014469320"/>
    <s v="0010"/>
    <s v="0060"/>
    <s v="R1"/>
    <s v="10-60"/>
    <x v="0"/>
    <x v="0"/>
    <n v="10469"/>
    <x v="2"/>
  </r>
  <r>
    <s v="14905593447"/>
    <s v="25167INV01AO"/>
    <s v="FA"/>
    <s v="R4"/>
    <d v="2025-06-16T00:00:00"/>
    <s v=""/>
    <s v="3106"/>
    <x v="1"/>
    <s v="10514"/>
    <s v="0"/>
    <n v="-5"/>
    <s v=""/>
    <n v="-5"/>
    <s v="USD"/>
    <s v="O1"/>
    <s v="USMO6561317190"/>
    <s v="1490559344710514"/>
    <s v=""/>
    <s v="BATCH_ID"/>
    <d v="2025-06-16T00:00:00"/>
    <d v="2025-06-17T00:00:00"/>
    <n v="0"/>
    <s v=""/>
    <s v=""/>
    <s v="3101681996"/>
    <s v="200014469320"/>
    <s v="0010"/>
    <s v="0060"/>
    <s v="R1"/>
    <s v="10-60"/>
    <x v="0"/>
    <x v="1"/>
    <n v="10514"/>
    <x v="1"/>
  </r>
  <r>
    <s v="14905593674"/>
    <s v="25167INV01AE"/>
    <s v="FA"/>
    <s v="R4"/>
    <d v="2025-06-16T00:00:00"/>
    <s v=""/>
    <s v="3106"/>
    <x v="1"/>
    <s v="10514"/>
    <s v="0"/>
    <n v="-5"/>
    <s v=""/>
    <n v="-5"/>
    <s v="USD"/>
    <s v="O1"/>
    <s v="USMO6561313480"/>
    <s v="1490559367410514"/>
    <s v=""/>
    <s v="BATCH_ID"/>
    <d v="2025-06-16T00:00:00"/>
    <d v="2025-06-17T00:00:00"/>
    <n v="0"/>
    <s v=""/>
    <s v=""/>
    <s v="3102008317"/>
    <s v="200014885046"/>
    <s v="0010"/>
    <s v="0060"/>
    <s v="R1"/>
    <s v="10-60"/>
    <x v="0"/>
    <x v="1"/>
    <n v="10514"/>
    <x v="1"/>
  </r>
  <r>
    <s v="14905593674"/>
    <s v="25167INV01AE"/>
    <s v="FA"/>
    <s v="R4"/>
    <d v="2025-06-16T00:00:00"/>
    <s v=""/>
    <s v="3106"/>
    <x v="0"/>
    <s v="10469"/>
    <s v="0"/>
    <n v="-5"/>
    <s v=""/>
    <n v="-5"/>
    <s v="USD"/>
    <s v="O1"/>
    <s v="USMO6561313480"/>
    <s v="1490559367410469"/>
    <s v=""/>
    <s v="BATCH_ID"/>
    <d v="2025-06-16T00:00:00"/>
    <d v="2025-06-17T00:00:00"/>
    <n v="0"/>
    <s v=""/>
    <s v=""/>
    <s v="3102008316"/>
    <s v="200014885046"/>
    <s v="0010"/>
    <s v="0060"/>
    <s v="R1"/>
    <s v="10-60"/>
    <x v="0"/>
    <x v="0"/>
    <n v="10469"/>
    <x v="2"/>
  </r>
  <r>
    <s v="14905593683"/>
    <s v="25167INV01AE"/>
    <s v="FA"/>
    <s v="R4"/>
    <d v="2025-06-16T00:00:00"/>
    <s v=""/>
    <s v="3106"/>
    <x v="1"/>
    <s v="10514"/>
    <s v="0"/>
    <n v="-5"/>
    <s v=""/>
    <n v="-5"/>
    <s v="USD"/>
    <s v="O1"/>
    <s v="USMO6561326150"/>
    <s v="1490559368310514"/>
    <s v=""/>
    <s v="BATCH_ID"/>
    <d v="2025-06-16T00:00:00"/>
    <d v="2025-06-17T00:00:00"/>
    <n v="0"/>
    <s v=""/>
    <s v=""/>
    <s v="3102011072"/>
    <s v="200014897561"/>
    <s v="0010"/>
    <s v="0060"/>
    <s v="R1"/>
    <s v="10-60"/>
    <x v="0"/>
    <x v="1"/>
    <n v="10514"/>
    <x v="1"/>
  </r>
  <r>
    <s v="14905593683"/>
    <s v="25167INV01AE"/>
    <s v="FA"/>
    <s v="R4"/>
    <d v="2025-06-16T00:00:00"/>
    <s v=""/>
    <s v="3106"/>
    <x v="0"/>
    <s v="10469"/>
    <s v="0"/>
    <n v="-5.67"/>
    <s v=""/>
    <n v="-5.67"/>
    <s v="USD"/>
    <s v="O1"/>
    <s v="USMO6561326150"/>
    <s v="1490559368310469"/>
    <s v=""/>
    <s v="BATCH_ID"/>
    <d v="2025-06-16T00:00:00"/>
    <d v="2025-06-17T00:00:00"/>
    <n v="0"/>
    <s v=""/>
    <s v=""/>
    <s v="3102011071"/>
    <s v="200014897561"/>
    <s v="0010"/>
    <s v="0060"/>
    <s v="R1"/>
    <s v="10-60"/>
    <x v="0"/>
    <x v="0"/>
    <n v="10469"/>
    <x v="2"/>
  </r>
  <r>
    <s v="14905594670"/>
    <s v="25168INV01BF"/>
    <s v="FA"/>
    <s v="R4"/>
    <d v="2025-06-17T00:00:00"/>
    <s v=""/>
    <s v="3106"/>
    <x v="0"/>
    <s v="10719"/>
    <s v="0"/>
    <n v="-5"/>
    <s v=""/>
    <n v="-5"/>
    <s v="USD"/>
    <s v="O1"/>
    <s v="USMO6560522380"/>
    <s v="1490559467010719"/>
    <s v=""/>
    <s v="BATCH_ID"/>
    <d v="2025-06-17T00:00:00"/>
    <d v="2025-06-18T00:00:00"/>
    <n v="0"/>
    <s v=""/>
    <s v=""/>
    <s v="3101554969"/>
    <s v="200013412214"/>
    <s v="0010"/>
    <s v="0060"/>
    <s v="C1"/>
    <s v="10-60"/>
    <x v="0"/>
    <x v="0"/>
    <n v="10719"/>
    <x v="0"/>
  </r>
  <r>
    <s v="14905596115"/>
    <s v="25169INV01A1"/>
    <s v="FA"/>
    <s v="R4"/>
    <d v="2025-06-18T00:00:00"/>
    <s v=""/>
    <s v="3106"/>
    <x v="0"/>
    <s v="10719"/>
    <s v="0"/>
    <n v="-27.21"/>
    <s v=""/>
    <n v="-27.21"/>
    <s v="USD"/>
    <s v="O1"/>
    <s v="USMO6560524470"/>
    <s v="1490559611510719"/>
    <s v=""/>
    <s v="BATCH_ID"/>
    <d v="2025-06-18T00:00:00"/>
    <d v="2025-06-19T00:00:00"/>
    <n v="0"/>
    <s v=""/>
    <s v=""/>
    <s v="3101634286"/>
    <s v="200012610222"/>
    <s v="0010"/>
    <s v="0060"/>
    <s v="R1"/>
    <s v="10-60"/>
    <x v="0"/>
    <x v="0"/>
    <n v="10719"/>
    <x v="0"/>
  </r>
  <r>
    <s v="14905596224"/>
    <s v="25169INV01A1"/>
    <s v="FA"/>
    <s v="R4"/>
    <d v="2025-06-18T00:00:00"/>
    <s v=""/>
    <s v="3106"/>
    <x v="0"/>
    <s v="10719"/>
    <s v="0"/>
    <n v="-5"/>
    <s v=""/>
    <n v="-5"/>
    <s v="USD"/>
    <s v="O1"/>
    <s v="USMO6560527191"/>
    <s v="1490559622410719"/>
    <s v=""/>
    <s v="BATCH_ID"/>
    <d v="2025-06-18T00:00:00"/>
    <d v="2025-06-19T00:00:00"/>
    <n v="0"/>
    <s v=""/>
    <s v=""/>
    <s v="3101615666"/>
    <s v="200013874827"/>
    <s v="0010"/>
    <s v="0060"/>
    <s v="R1"/>
    <s v="10-60"/>
    <x v="0"/>
    <x v="0"/>
    <n v="10719"/>
    <x v="0"/>
  </r>
  <r>
    <s v="14905597016"/>
    <s v="25170INV01A6"/>
    <s v="FA"/>
    <s v="R4"/>
    <d v="2025-06-19T00:00:00"/>
    <s v=""/>
    <s v="3106"/>
    <x v="1"/>
    <s v="10514"/>
    <s v="0"/>
    <n v="-38.54"/>
    <s v=""/>
    <n v="-38.54"/>
    <s v="USD"/>
    <s v="O1"/>
    <s v="USMO6561331290"/>
    <s v="1490559701610514"/>
    <s v=""/>
    <s v="BATCH_ID"/>
    <d v="2025-06-19T00:00:00"/>
    <d v="2025-06-20T00:00:00"/>
    <n v="0"/>
    <s v=""/>
    <s v=""/>
    <s v="3101552601"/>
    <s v="200013293945"/>
    <s v="0010"/>
    <s v="0060"/>
    <s v="C1"/>
    <s v="10-60"/>
    <x v="0"/>
    <x v="1"/>
    <n v="10514"/>
    <x v="1"/>
  </r>
  <r>
    <s v="14905597016"/>
    <s v="25170INV01A6"/>
    <s v="FA"/>
    <s v="R4"/>
    <d v="2025-06-19T00:00:00"/>
    <s v=""/>
    <s v="3106"/>
    <x v="0"/>
    <s v="10469"/>
    <s v="0"/>
    <n v="-41.33"/>
    <s v=""/>
    <n v="-41.33"/>
    <s v="USD"/>
    <s v="O1"/>
    <s v="USMO6561331290"/>
    <s v="1490559701610469"/>
    <s v=""/>
    <s v="BATCH_ID"/>
    <d v="2025-06-19T00:00:00"/>
    <d v="2025-06-20T00:00:00"/>
    <n v="0"/>
    <s v=""/>
    <s v=""/>
    <s v="3101552408"/>
    <s v="200013293945"/>
    <s v="0010"/>
    <s v="0060"/>
    <s v="C1"/>
    <s v="10-60"/>
    <x v="0"/>
    <x v="0"/>
    <n v="10469"/>
    <x v="2"/>
  </r>
  <r>
    <s v="14905600944"/>
    <s v="25174INV01A7"/>
    <s v="FA"/>
    <s v="R4"/>
    <d v="2025-06-23T00:00:00"/>
    <s v=""/>
    <s v="3106"/>
    <x v="0"/>
    <s v="10719"/>
    <s v="0"/>
    <n v="-6.28"/>
    <s v=""/>
    <n v="-6.28"/>
    <s v="USD"/>
    <s v="O1"/>
    <s v="USMO6560522550"/>
    <s v="1490560094410719"/>
    <s v=""/>
    <s v="BATCH_ID"/>
    <d v="2025-06-23T00:00:00"/>
    <d v="2025-06-24T00:00:00"/>
    <n v="0"/>
    <s v=""/>
    <s v=""/>
    <s v="3101500683"/>
    <s v="200011260581"/>
    <s v="0010"/>
    <s v="0060"/>
    <s v="R1"/>
    <s v="10-60"/>
    <x v="0"/>
    <x v="0"/>
    <n v="10719"/>
    <x v="0"/>
  </r>
  <r>
    <s v="14905600966"/>
    <s v="25174INV01AJ"/>
    <s v="FA"/>
    <s v="R4"/>
    <d v="2025-06-23T00:00:00"/>
    <s v=""/>
    <s v="3106"/>
    <x v="0"/>
    <s v="10719"/>
    <s v="0"/>
    <n v="-5"/>
    <s v=""/>
    <n v="-5"/>
    <s v="USD"/>
    <s v="O1"/>
    <s v="USMO6570573020"/>
    <s v="1490560096610719"/>
    <s v=""/>
    <s v="BATCH_ID"/>
    <d v="2025-06-23T00:00:00"/>
    <d v="2025-06-24T00:00:00"/>
    <n v="0"/>
    <s v=""/>
    <s v=""/>
    <s v="3101542784"/>
    <s v="200011511553"/>
    <s v="0010"/>
    <s v="0060"/>
    <s v="R1"/>
    <s v="10-60"/>
    <x v="0"/>
    <x v="0"/>
    <n v="10719"/>
    <x v="0"/>
  </r>
  <r>
    <s v="14905601002"/>
    <s v="25174INV01A7"/>
    <s v="FA"/>
    <s v="R4"/>
    <d v="2025-06-23T00:00:00"/>
    <s v=""/>
    <s v="3106"/>
    <x v="1"/>
    <s v="10514"/>
    <s v="0"/>
    <n v="-25.01"/>
    <s v=""/>
    <n v="-25.01"/>
    <s v="USD"/>
    <s v="O1"/>
    <s v="USMO6561322340"/>
    <s v="1490560100210514"/>
    <s v=""/>
    <s v="BATCH_ID"/>
    <d v="2025-06-23T00:00:00"/>
    <d v="2025-06-24T00:00:00"/>
    <n v="0"/>
    <s v=""/>
    <s v=""/>
    <s v="3101624390"/>
    <s v="200011256159"/>
    <s v="0010"/>
    <s v="0060"/>
    <s v="R1"/>
    <s v="10-60"/>
    <x v="0"/>
    <x v="1"/>
    <n v="10514"/>
    <x v="1"/>
  </r>
  <r>
    <s v="14905601002"/>
    <s v="25174INV01A7"/>
    <s v="FA"/>
    <s v="R4"/>
    <d v="2025-06-23T00:00:00"/>
    <s v=""/>
    <s v="3106"/>
    <x v="0"/>
    <s v="10469"/>
    <s v="0"/>
    <n v="-17.16"/>
    <s v=""/>
    <n v="-17.16"/>
    <s v="USD"/>
    <s v="O1"/>
    <s v="USMO6561322340"/>
    <s v="1490560100210469"/>
    <s v=""/>
    <s v="BATCH_ID"/>
    <d v="2025-06-23T00:00:00"/>
    <d v="2025-06-24T00:00:00"/>
    <n v="0"/>
    <s v=""/>
    <s v=""/>
    <s v="3101624486"/>
    <s v="200011256159"/>
    <s v="0010"/>
    <s v="0060"/>
    <s v="R1"/>
    <s v="10-60"/>
    <x v="0"/>
    <x v="0"/>
    <n v="10469"/>
    <x v="2"/>
  </r>
  <r>
    <s v="14905601099"/>
    <s v="25174INV01A2"/>
    <s v="FA"/>
    <s v="R4"/>
    <d v="2025-06-23T00:00:00"/>
    <s v=""/>
    <s v="3106"/>
    <x v="0"/>
    <s v="10719"/>
    <s v="0"/>
    <n v="-5"/>
    <s v=""/>
    <n v="-5"/>
    <s v="USD"/>
    <s v="O1"/>
    <s v="USMO6560525330"/>
    <s v="1490560109910719"/>
    <s v=""/>
    <s v="BATCH_ID"/>
    <d v="2025-06-23T00:00:00"/>
    <d v="2025-06-24T00:00:00"/>
    <n v="0"/>
    <s v=""/>
    <s v=""/>
    <s v="3101512746"/>
    <s v="200012122079"/>
    <s v="0010"/>
    <s v="0060"/>
    <s v="R1"/>
    <s v="10-60"/>
    <x v="0"/>
    <x v="0"/>
    <n v="10719"/>
    <x v="0"/>
  </r>
  <r>
    <s v="14905601138"/>
    <s v="25174INV01AJ"/>
    <s v="FA"/>
    <s v="R4"/>
    <d v="2025-06-23T00:00:00"/>
    <s v=""/>
    <s v="3106"/>
    <x v="0"/>
    <s v="10719"/>
    <s v="0"/>
    <n v="-5"/>
    <s v=""/>
    <n v="-5"/>
    <s v="USD"/>
    <s v="O1"/>
    <s v="USMO6560522530"/>
    <s v="1490560113810719"/>
    <s v=""/>
    <s v="BATCH_ID"/>
    <d v="2025-06-23T00:00:00"/>
    <d v="2025-06-24T00:00:00"/>
    <n v="0"/>
    <s v=""/>
    <s v=""/>
    <s v="3101600363"/>
    <s v="200011516214"/>
    <s v="0010"/>
    <s v="0060"/>
    <s v="R1"/>
    <s v="10-60"/>
    <x v="0"/>
    <x v="0"/>
    <n v="10719"/>
    <x v="0"/>
  </r>
  <r>
    <s v="14905601205"/>
    <s v="25174INV01A7"/>
    <s v="FA"/>
    <s v="R4"/>
    <d v="2025-06-23T00:00:00"/>
    <s v=""/>
    <s v="3106"/>
    <x v="0"/>
    <s v="10469"/>
    <s v="0"/>
    <n v="-5"/>
    <s v=""/>
    <n v="-5"/>
    <s v="USD"/>
    <s v="O1"/>
    <s v="USMO6561328090"/>
    <s v="1490560120510469"/>
    <s v=""/>
    <s v="BATCH_ID"/>
    <d v="2025-06-23T00:00:00"/>
    <d v="2025-06-24T00:00:00"/>
    <n v="0"/>
    <s v=""/>
    <s v=""/>
    <s v="3101514519"/>
    <s v="200012613945"/>
    <s v="0010"/>
    <s v="0060"/>
    <s v="R1"/>
    <s v="10-60"/>
    <x v="0"/>
    <x v="0"/>
    <n v="10469"/>
    <x v="2"/>
  </r>
  <r>
    <s v="14905601205"/>
    <s v="25174INV01A7"/>
    <s v="FA"/>
    <s v="R4"/>
    <d v="2025-06-23T00:00:00"/>
    <s v=""/>
    <s v="3106"/>
    <x v="1"/>
    <s v="10514"/>
    <s v="0"/>
    <n v="-5"/>
    <s v=""/>
    <n v="-5"/>
    <s v="USD"/>
    <s v="O1"/>
    <s v="USMO6561328090"/>
    <s v="1490560120510514"/>
    <s v=""/>
    <s v="BATCH_ID"/>
    <d v="2025-06-23T00:00:00"/>
    <d v="2025-06-24T00:00:00"/>
    <n v="0"/>
    <s v=""/>
    <s v=""/>
    <s v="3101514712"/>
    <s v="200012613945"/>
    <s v="0010"/>
    <s v="0060"/>
    <s v="R1"/>
    <s v="10-60"/>
    <x v="0"/>
    <x v="1"/>
    <n v="10514"/>
    <x v="1"/>
  </r>
  <r>
    <s v="14905601237"/>
    <s v="25174INV01A7"/>
    <s v="FA"/>
    <s v="R4"/>
    <d v="2025-06-23T00:00:00"/>
    <s v=""/>
    <s v="3106"/>
    <x v="0"/>
    <s v="10719"/>
    <s v="0"/>
    <n v="-5"/>
    <s v=""/>
    <n v="-5"/>
    <s v="USD"/>
    <s v="O1"/>
    <s v="USMO6560525680"/>
    <s v="1490560123710719"/>
    <s v=""/>
    <s v="BATCH_ID"/>
    <d v="2025-06-23T00:00:00"/>
    <d v="2025-06-24T00:00:00"/>
    <n v="0"/>
    <s v=""/>
    <s v=""/>
    <s v="3101591329"/>
    <s v="200012632283"/>
    <s v="0010"/>
    <s v="0060"/>
    <s v="R1"/>
    <s v="10-60"/>
    <x v="0"/>
    <x v="0"/>
    <n v="10719"/>
    <x v="0"/>
  </r>
  <r>
    <s v="14905601334"/>
    <s v="25174INV01AJ"/>
    <s v="FA"/>
    <s v="R4"/>
    <d v="2025-06-23T00:00:00"/>
    <s v=""/>
    <s v="3106"/>
    <x v="0"/>
    <s v="10719"/>
    <s v="0"/>
    <n v="-5"/>
    <s v=""/>
    <n v="-5"/>
    <s v="USD"/>
    <s v="O1"/>
    <s v="USMO6560525690"/>
    <s v="1490560133410719"/>
    <s v=""/>
    <s v="BATCH_ID"/>
    <d v="2025-06-23T00:00:00"/>
    <d v="2025-06-24T00:00:00"/>
    <n v="0"/>
    <s v=""/>
    <s v=""/>
    <s v="3101590807"/>
    <s v="200013233685"/>
    <s v="0010"/>
    <s v="0060"/>
    <s v="R1"/>
    <s v="10-60"/>
    <x v="0"/>
    <x v="0"/>
    <n v="10719"/>
    <x v="0"/>
  </r>
  <r>
    <s v="14905601442"/>
    <s v="25174INV01A2"/>
    <s v="FA"/>
    <s v="R4"/>
    <d v="2025-06-23T00:00:00"/>
    <s v=""/>
    <s v="3106"/>
    <x v="1"/>
    <s v="10514"/>
    <s v="0"/>
    <n v="-5"/>
    <s v=""/>
    <n v="-5"/>
    <s v="USD"/>
    <s v="O1"/>
    <s v="USMO6561327650"/>
    <s v="1490560144210514"/>
    <s v=""/>
    <s v="BATCH_ID"/>
    <d v="2025-06-23T00:00:00"/>
    <d v="2025-06-24T00:00:00"/>
    <n v="0"/>
    <s v=""/>
    <s v=""/>
    <s v="3101609106"/>
    <s v="200013658667"/>
    <s v="0010"/>
    <s v="0060"/>
    <s v="R1"/>
    <s v="10-60"/>
    <x v="0"/>
    <x v="1"/>
    <n v="10514"/>
    <x v="1"/>
  </r>
  <r>
    <s v="14905601442"/>
    <s v="25174INV01A2"/>
    <s v="FA"/>
    <s v="R4"/>
    <d v="2025-06-23T00:00:00"/>
    <s v=""/>
    <s v="3106"/>
    <x v="0"/>
    <s v="10469"/>
    <s v="0"/>
    <n v="-5"/>
    <s v=""/>
    <n v="-5"/>
    <s v="USD"/>
    <s v="O1"/>
    <s v="USMO6561327650"/>
    <s v="1490560144210469"/>
    <s v=""/>
    <s v="BATCH_ID"/>
    <d v="2025-06-23T00:00:00"/>
    <d v="2025-06-24T00:00:00"/>
    <n v="0"/>
    <s v=""/>
    <s v=""/>
    <s v="3101609203"/>
    <s v="200013658667"/>
    <s v="0010"/>
    <s v="0060"/>
    <s v="R1"/>
    <s v="10-60"/>
    <x v="0"/>
    <x v="0"/>
    <n v="10469"/>
    <x v="2"/>
  </r>
  <r>
    <s v="14905601514"/>
    <s v="25174INV01A9"/>
    <s v="FA"/>
    <s v="R4"/>
    <d v="2025-06-23T00:00:00"/>
    <s v=""/>
    <s v="3106"/>
    <x v="0"/>
    <s v="10719"/>
    <s v="0"/>
    <n v="-5"/>
    <s v=""/>
    <n v="-5"/>
    <s v="USD"/>
    <s v="O1"/>
    <s v="USMO6560525100"/>
    <s v="1490560151410719"/>
    <s v=""/>
    <s v="BATCH_ID"/>
    <d v="2025-06-23T00:00:00"/>
    <d v="2025-06-24T00:00:00"/>
    <n v="0"/>
    <s v=""/>
    <s v=""/>
    <s v="3101703311"/>
    <s v="200013510231"/>
    <s v="0010"/>
    <s v="0060"/>
    <s v="R1"/>
    <s v="10-60"/>
    <x v="0"/>
    <x v="0"/>
    <n v="10719"/>
    <x v="0"/>
  </r>
  <r>
    <s v="14905601703"/>
    <s v="25174INV01AJ"/>
    <s v="FA"/>
    <s v="R4"/>
    <d v="2025-06-23T00:00:00"/>
    <s v=""/>
    <s v="3106"/>
    <x v="0"/>
    <s v="10719"/>
    <s v="0"/>
    <n v="-5"/>
    <s v=""/>
    <n v="-5"/>
    <s v="USD"/>
    <s v="O1"/>
    <s v="USMO6560524480"/>
    <s v="1490560170310719"/>
    <s v=""/>
    <s v="BATCH_ID"/>
    <d v="2025-06-23T00:00:00"/>
    <d v="2025-06-24T00:00:00"/>
    <n v="0"/>
    <s v=""/>
    <s v=""/>
    <s v="3101630931"/>
    <s v="200013240110"/>
    <s v="0010"/>
    <s v="0060"/>
    <s v="R1"/>
    <s v="10-60"/>
    <x v="0"/>
    <x v="0"/>
    <n v="10719"/>
    <x v="0"/>
  </r>
  <r>
    <s v="14905601913"/>
    <s v="25174INV01A2"/>
    <s v="FA"/>
    <s v="R4"/>
    <d v="2025-06-23T00:00:00"/>
    <s v=""/>
    <s v="3106"/>
    <x v="1"/>
    <s v="10514"/>
    <s v="0"/>
    <n v="-5"/>
    <s v=""/>
    <n v="-5"/>
    <s v="USD"/>
    <s v="O1"/>
    <s v="USMO6561324020"/>
    <s v="1490560191310514"/>
    <s v=""/>
    <s v="BATCH_ID"/>
    <d v="2025-06-23T00:00:00"/>
    <d v="2025-06-24T00:00:00"/>
    <n v="0"/>
    <s v=""/>
    <s v=""/>
    <s v="3102086693"/>
    <s v="200015262005"/>
    <s v="0010"/>
    <s v="0060"/>
    <s v="R1"/>
    <s v="10-60"/>
    <x v="0"/>
    <x v="1"/>
    <n v="10514"/>
    <x v="1"/>
  </r>
  <r>
    <s v="14905601914"/>
    <s v="25174INV01A2"/>
    <s v="FA"/>
    <s v="R4"/>
    <d v="2025-06-23T00:00:00"/>
    <s v=""/>
    <s v="3106"/>
    <x v="1"/>
    <s v="10514"/>
    <s v="0"/>
    <n v="-7.86"/>
    <s v=""/>
    <n v="-7.86"/>
    <s v="USD"/>
    <s v="O1"/>
    <s v="USMO6561300000"/>
    <s v="1490560191410514"/>
    <s v=""/>
    <s v="BATCH_ID"/>
    <d v="2025-06-23T00:00:00"/>
    <d v="2025-06-24T00:00:00"/>
    <n v="0"/>
    <s v=""/>
    <s v=""/>
    <s v="3102085385"/>
    <s v="200015255231"/>
    <s v="0010"/>
    <s v="0060"/>
    <s v="R1"/>
    <s v="10-60"/>
    <x v="0"/>
    <x v="1"/>
    <n v="10514"/>
    <x v="1"/>
  </r>
  <r>
    <s v="14905601914"/>
    <s v="25174INV01A2"/>
    <s v="FA"/>
    <s v="R4"/>
    <d v="2025-06-23T00:00:00"/>
    <s v=""/>
    <s v="3106"/>
    <x v="0"/>
    <s v="10469"/>
    <s v="0"/>
    <n v="-5.37"/>
    <s v=""/>
    <n v="-5.37"/>
    <s v="USD"/>
    <s v="O1"/>
    <s v="USMO6561300000"/>
    <s v="1490560191410469"/>
    <s v=""/>
    <s v="BATCH_ID"/>
    <d v="2025-06-23T00:00:00"/>
    <d v="2025-06-24T00:00:00"/>
    <n v="0"/>
    <s v=""/>
    <s v=""/>
    <s v="3102085382"/>
    <s v="200015255231"/>
    <s v="0010"/>
    <s v="0060"/>
    <s v="R1"/>
    <s v="10-60"/>
    <x v="0"/>
    <x v="0"/>
    <n v="10469"/>
    <x v="2"/>
  </r>
  <r>
    <s v="14905602108"/>
    <s v="25174INV01A2"/>
    <s v="FA"/>
    <s v="R4"/>
    <d v="2025-06-23T00:00:00"/>
    <s v=""/>
    <s v="3106"/>
    <x v="0"/>
    <s v="10469"/>
    <s v="0"/>
    <n v="-5"/>
    <s v=""/>
    <n v="-5"/>
    <s v="USD"/>
    <s v="O1"/>
    <s v="USMO6561324020"/>
    <s v="1490560210810469"/>
    <s v=""/>
    <s v="BATCH_ID"/>
    <d v="2025-06-23T00:00:00"/>
    <d v="2025-06-24T00:00:00"/>
    <n v="0"/>
    <s v=""/>
    <s v=""/>
    <s v="3102087803"/>
    <s v="200015264837"/>
    <s v="0010"/>
    <s v="0060"/>
    <s v="R1"/>
    <s v="10-60"/>
    <x v="0"/>
    <x v="0"/>
    <n v="10469"/>
    <x v="2"/>
  </r>
  <r>
    <s v="14905602108"/>
    <s v="25174INV01A2"/>
    <s v="FA"/>
    <s v="R4"/>
    <d v="2025-06-23T00:00:00"/>
    <s v=""/>
    <s v="3106"/>
    <x v="1"/>
    <s v="10514"/>
    <s v="0"/>
    <n v="-5"/>
    <s v=""/>
    <n v="-5"/>
    <s v="USD"/>
    <s v="O1"/>
    <s v="USMO6561324020"/>
    <s v="1490560210810514"/>
    <s v=""/>
    <s v="BATCH_ID"/>
    <d v="2025-06-23T00:00:00"/>
    <d v="2025-06-24T00:00:00"/>
    <n v="0"/>
    <s v=""/>
    <s v=""/>
    <s v="3102087804"/>
    <s v="200015264837"/>
    <s v="0010"/>
    <s v="0060"/>
    <s v="R1"/>
    <s v="10-60"/>
    <x v="0"/>
    <x v="1"/>
    <n v="10514"/>
    <x v="1"/>
  </r>
  <r>
    <s v="14905602172"/>
    <s v="25174INV01A7"/>
    <s v="FA"/>
    <s v="R4"/>
    <d v="2025-06-23T00:00:00"/>
    <s v=""/>
    <s v="3106"/>
    <x v="1"/>
    <s v="10514"/>
    <s v="0"/>
    <n v="-5"/>
    <s v=""/>
    <n v="-5"/>
    <s v="USD"/>
    <s v="O1"/>
    <s v="USMO6561324020"/>
    <s v="1490560217210514"/>
    <s v=""/>
    <s v="BATCH_ID"/>
    <d v="2025-06-23T00:00:00"/>
    <d v="2025-06-24T00:00:00"/>
    <n v="0"/>
    <s v=""/>
    <s v=""/>
    <s v="3102168345"/>
    <s v="200015662303"/>
    <s v="0010"/>
    <s v="0060"/>
    <s v="R1"/>
    <s v="10-60"/>
    <x v="0"/>
    <x v="1"/>
    <n v="10514"/>
    <x v="1"/>
  </r>
  <r>
    <s v="14905602172"/>
    <s v="25174INV01A7"/>
    <s v="FA"/>
    <s v="R4"/>
    <d v="2025-06-23T00:00:00"/>
    <s v=""/>
    <s v="3106"/>
    <x v="0"/>
    <s v="10469"/>
    <s v="0"/>
    <n v="-5"/>
    <s v=""/>
    <n v="-5"/>
    <s v="USD"/>
    <s v="O1"/>
    <s v="USMO6561324020"/>
    <s v="1490560217210469"/>
    <s v=""/>
    <s v="BATCH_ID"/>
    <d v="2025-06-23T00:00:00"/>
    <d v="2025-06-24T00:00:00"/>
    <n v="0"/>
    <s v=""/>
    <s v=""/>
    <s v="3102168344"/>
    <s v="200015662303"/>
    <s v="0010"/>
    <s v="0060"/>
    <s v="R1"/>
    <s v="10-60"/>
    <x v="0"/>
    <x v="0"/>
    <n v="10469"/>
    <x v="2"/>
  </r>
  <r>
    <s v="14905602209"/>
    <s v="25174INV01A9"/>
    <s v="FA"/>
    <s v="R4"/>
    <d v="2025-06-23T00:00:00"/>
    <s v=""/>
    <s v="3106"/>
    <x v="1"/>
    <s v="10514"/>
    <s v="0"/>
    <n v="-5"/>
    <s v=""/>
    <n v="-5"/>
    <s v="USD"/>
    <s v="O1"/>
    <s v="USMO6561328210"/>
    <s v="1490560220910514"/>
    <s v=""/>
    <s v="BATCH_ID"/>
    <d v="2025-06-23T00:00:00"/>
    <d v="2025-06-24T00:00:00"/>
    <n v="0"/>
    <s v=""/>
    <s v=""/>
    <s v="3102198703"/>
    <s v="200015799444"/>
    <s v="0010"/>
    <s v="0060"/>
    <s v="R1"/>
    <s v="10-60"/>
    <x v="0"/>
    <x v="1"/>
    <n v="10514"/>
    <x v="1"/>
  </r>
  <r>
    <s v="14905602209"/>
    <s v="25174INV01A9"/>
    <s v="FA"/>
    <s v="R4"/>
    <d v="2025-06-23T00:00:00"/>
    <s v=""/>
    <s v="3106"/>
    <x v="0"/>
    <s v="10469"/>
    <s v="0"/>
    <n v="-5"/>
    <s v=""/>
    <n v="-5"/>
    <s v="USD"/>
    <s v="O1"/>
    <s v="USMO6561328210"/>
    <s v="1490560220910469"/>
    <s v=""/>
    <s v="BATCH_ID"/>
    <d v="2025-06-23T00:00:00"/>
    <d v="2025-06-24T00:00:00"/>
    <n v="0"/>
    <s v=""/>
    <s v=""/>
    <s v="3102198702"/>
    <s v="200015799444"/>
    <s v="0010"/>
    <s v="0060"/>
    <s v="R1"/>
    <s v="10-60"/>
    <x v="0"/>
    <x v="0"/>
    <n v="10469"/>
    <x v="2"/>
  </r>
  <r>
    <s v="14905602379"/>
    <s v="25174INV01AJ"/>
    <s v="FA"/>
    <s v="R4"/>
    <d v="2025-06-23T00:00:00"/>
    <s v=""/>
    <s v="3106"/>
    <x v="0"/>
    <s v="10719"/>
    <s v="0"/>
    <n v="-6.44"/>
    <s v=""/>
    <n v="-6.44"/>
    <s v="USD"/>
    <s v="O1"/>
    <s v="USMO6560525600"/>
    <s v="1490560237910719"/>
    <s v=""/>
    <s v="BATCH_ID"/>
    <d v="2025-06-23T00:00:00"/>
    <d v="2025-06-24T00:00:00"/>
    <n v="0"/>
    <s v=""/>
    <s v=""/>
    <s v="3102248683"/>
    <s v="200016056042"/>
    <s v="0010"/>
    <s v="0060"/>
    <s v="R1"/>
    <s v="10-60"/>
    <x v="0"/>
    <x v="0"/>
    <n v="10719"/>
    <x v="0"/>
  </r>
  <r>
    <s v="14905602386"/>
    <s v="25174INV01A9"/>
    <s v="FA"/>
    <s v="R4"/>
    <d v="2025-06-23T00:00:00"/>
    <s v=""/>
    <s v="3106"/>
    <x v="1"/>
    <s v="10514"/>
    <s v="0"/>
    <n v="-6.48"/>
    <s v=""/>
    <n v="-6.48"/>
    <s v="USD"/>
    <s v="O1"/>
    <s v="USMO6561300000"/>
    <s v="1490560238610514"/>
    <s v=""/>
    <s v="BATCH_ID"/>
    <d v="2025-06-23T00:00:00"/>
    <d v="2025-06-24T00:00:00"/>
    <n v="0"/>
    <s v=""/>
    <s v=""/>
    <s v="3102198478"/>
    <s v="200015796770"/>
    <s v="0010"/>
    <s v="0060"/>
    <s v="R1"/>
    <s v="10-60"/>
    <x v="0"/>
    <x v="1"/>
    <n v="10514"/>
    <x v="1"/>
  </r>
  <r>
    <s v="14905602386"/>
    <s v="25174INV01A9"/>
    <s v="FA"/>
    <s v="R4"/>
    <d v="2025-06-23T00:00:00"/>
    <s v=""/>
    <s v="3106"/>
    <x v="0"/>
    <s v="10469"/>
    <s v="0"/>
    <n v="-5"/>
    <s v=""/>
    <n v="-5"/>
    <s v="USD"/>
    <s v="O1"/>
    <s v="USMO6561300000"/>
    <s v="1490560238610469"/>
    <s v=""/>
    <s v="BATCH_ID"/>
    <d v="2025-06-23T00:00:00"/>
    <d v="2025-06-24T00:00:00"/>
    <n v="0"/>
    <s v=""/>
    <s v=""/>
    <s v="3102198477"/>
    <s v="200015796770"/>
    <s v="0010"/>
    <s v="0060"/>
    <s v="R1"/>
    <s v="10-60"/>
    <x v="0"/>
    <x v="0"/>
    <n v="10469"/>
    <x v="2"/>
  </r>
  <r>
    <s v="14905602579"/>
    <s v="25174INV01A2"/>
    <s v="FA"/>
    <s v="R4"/>
    <d v="2025-06-23T00:00:00"/>
    <s v=""/>
    <s v="3106"/>
    <x v="0"/>
    <s v="10719"/>
    <s v="0"/>
    <n v="-5"/>
    <s v=""/>
    <n v="-5"/>
    <s v="USD"/>
    <s v="O1"/>
    <s v="USMO6570574020"/>
    <s v="1490560257910719"/>
    <s v=""/>
    <s v="BATCH_ID"/>
    <d v="2025-06-23T00:00:00"/>
    <d v="2025-06-24T00:00:00"/>
    <n v="0"/>
    <s v=""/>
    <s v=""/>
    <s v="3102236764"/>
    <s v="200015993781"/>
    <s v="0010"/>
    <s v="0060"/>
    <s v="R1"/>
    <s v="10-60"/>
    <x v="0"/>
    <x v="0"/>
    <n v="10719"/>
    <x v="0"/>
  </r>
  <r>
    <s v="14905603776"/>
    <s v="25175INV01BE"/>
    <s v="FA"/>
    <s v="R4"/>
    <d v="2025-06-24T00:00:00"/>
    <s v=""/>
    <s v="3106"/>
    <x v="0"/>
    <s v="10719"/>
    <s v="0"/>
    <n v="-5"/>
    <s v=""/>
    <n v="-5"/>
    <s v="USD"/>
    <s v="O1"/>
    <s v="USMO6560526670"/>
    <s v="1490560377610719"/>
    <s v=""/>
    <s v="BATCH_ID"/>
    <d v="2025-06-24T00:00:00"/>
    <d v="2025-06-25T00:00:00"/>
    <n v="0"/>
    <s v=""/>
    <s v=""/>
    <s v="3101650698"/>
    <s v="200011460397"/>
    <s v="0010"/>
    <s v="0060"/>
    <s v="R1"/>
    <s v="10-60"/>
    <x v="0"/>
    <x v="0"/>
    <n v="10719"/>
    <x v="0"/>
  </r>
  <r>
    <s v="14905603963"/>
    <s v="25175INV01AS"/>
    <s v="FA"/>
    <s v="R4"/>
    <d v="2025-06-24T00:00:00"/>
    <s v=""/>
    <s v="3106"/>
    <x v="0"/>
    <s v="10719"/>
    <s v="0"/>
    <n v="-16"/>
    <s v=""/>
    <n v="-16"/>
    <s v="USD"/>
    <s v="O1"/>
    <s v="USMO6560524400"/>
    <s v="1490560396310719"/>
    <s v=""/>
    <s v="BATCH_ID"/>
    <d v="2025-06-24T00:00:00"/>
    <d v="2025-06-25T00:00:00"/>
    <n v="0"/>
    <s v=""/>
    <s v=""/>
    <s v="3101659515"/>
    <s v="200012879074"/>
    <s v="0010"/>
    <s v="0060"/>
    <s v="R1"/>
    <s v="10-60"/>
    <x v="0"/>
    <x v="0"/>
    <n v="10719"/>
    <x v="0"/>
  </r>
  <r>
    <s v="14905603972"/>
    <s v="25175INV01BE"/>
    <s v="FA"/>
    <s v="R4"/>
    <d v="2025-06-24T00:00:00"/>
    <s v=""/>
    <s v="3106"/>
    <x v="0"/>
    <s v="10719"/>
    <s v="0"/>
    <n v="-5"/>
    <s v=""/>
    <n v="-5"/>
    <s v="USD"/>
    <s v="O1"/>
    <s v="USMO6560526780"/>
    <s v="1490560397210719"/>
    <s v=""/>
    <s v="BATCH_ID"/>
    <d v="2025-06-24T00:00:00"/>
    <d v="2025-06-25T00:00:00"/>
    <n v="0"/>
    <s v=""/>
    <s v=""/>
    <s v="3101516994"/>
    <s v="200011441058"/>
    <s v="0010"/>
    <s v="0060"/>
    <s v="R1"/>
    <s v="10-60"/>
    <x v="0"/>
    <x v="0"/>
    <n v="10719"/>
    <x v="0"/>
  </r>
  <r>
    <s v="14905604038"/>
    <s v="25175INV01BE"/>
    <s v="FA"/>
    <s v="R4"/>
    <d v="2025-06-24T00:00:00"/>
    <s v=""/>
    <s v="3106"/>
    <x v="0"/>
    <s v="10719"/>
    <s v="0"/>
    <n v="-10.01"/>
    <s v=""/>
    <n v="-10.01"/>
    <s v="USD"/>
    <s v="O1"/>
    <s v="USMO6560524130"/>
    <s v="1490560403810719"/>
    <s v=""/>
    <s v="BATCH_ID"/>
    <d v="2025-06-24T00:00:00"/>
    <d v="2025-06-25T00:00:00"/>
    <n v="0"/>
    <s v=""/>
    <s v=""/>
    <s v="3101478395"/>
    <s v="200013201971"/>
    <s v="0010"/>
    <s v="0060"/>
    <s v="C1"/>
    <s v="10-60"/>
    <x v="0"/>
    <x v="0"/>
    <n v="10719"/>
    <x v="0"/>
  </r>
  <r>
    <s v="14905604220"/>
    <s v="25175INV01AS"/>
    <s v="FA"/>
    <s v="R4"/>
    <d v="2025-06-24T00:00:00"/>
    <s v=""/>
    <s v="3106"/>
    <x v="0"/>
    <s v="10719"/>
    <s v="0"/>
    <n v="-5"/>
    <s v=""/>
    <n v="-5"/>
    <s v="USD"/>
    <s v="O1"/>
    <s v="USMO6570590290"/>
    <s v="1490560422010719"/>
    <s v=""/>
    <s v="BATCH_ID"/>
    <d v="2025-06-24T00:00:00"/>
    <d v="2025-06-25T00:00:00"/>
    <n v="0"/>
    <s v=""/>
    <s v=""/>
    <s v="3102075117"/>
    <s v="200015197912"/>
    <s v="0010"/>
    <s v="0060"/>
    <s v="R1"/>
    <s v="10-60"/>
    <x v="0"/>
    <x v="0"/>
    <n v="10719"/>
    <x v="0"/>
  </r>
  <r>
    <s v="14905604289"/>
    <s v="25175INV01AS"/>
    <s v="FA"/>
    <s v="R4"/>
    <d v="2025-06-24T00:00:00"/>
    <s v=""/>
    <s v="3106"/>
    <x v="0"/>
    <s v="10719"/>
    <s v="0"/>
    <n v="-5"/>
    <s v=""/>
    <n v="-5"/>
    <s v="USD"/>
    <s v="O1"/>
    <s v="USMO6560517110"/>
    <s v="1490560428910719"/>
    <s v=""/>
    <s v="BATCH_ID"/>
    <d v="2025-06-24T00:00:00"/>
    <d v="2025-06-25T00:00:00"/>
    <n v="0"/>
    <s v=""/>
    <s v=""/>
    <s v="3102080043"/>
    <s v="200015230176"/>
    <s v="0010"/>
    <s v="0060"/>
    <s v="R1"/>
    <s v="10-60"/>
    <x v="0"/>
    <x v="0"/>
    <n v="10719"/>
    <x v="0"/>
  </r>
  <r>
    <s v="14905604906"/>
    <s v="25176INV01AU"/>
    <s v="FA"/>
    <s v="R4"/>
    <d v="2025-06-25T00:00:00"/>
    <s v=""/>
    <s v="3106"/>
    <x v="0"/>
    <s v="10719"/>
    <s v="0"/>
    <n v="-27.67"/>
    <s v=""/>
    <n v="-27.67"/>
    <s v="USD"/>
    <s v="O1"/>
    <s v="USMO6485497620"/>
    <s v="1490560490610719"/>
    <s v=""/>
    <s v="BATCH_ID"/>
    <d v="2025-06-25T00:00:00"/>
    <d v="2025-06-26T00:00:00"/>
    <n v="0"/>
    <s v=""/>
    <s v=""/>
    <s v="3101676489"/>
    <s v="200011662414"/>
    <s v="0010"/>
    <s v="0060"/>
    <s v="R1"/>
    <s v="10-60"/>
    <x v="0"/>
    <x v="0"/>
    <n v="10719"/>
    <x v="0"/>
  </r>
  <r>
    <s v="14905604915"/>
    <s v="25176INV01AU"/>
    <s v="FA"/>
    <s v="R4"/>
    <d v="2025-06-25T00:00:00"/>
    <s v=""/>
    <s v="3106"/>
    <x v="0"/>
    <s v="10719"/>
    <s v="0"/>
    <n v="-6.42"/>
    <s v=""/>
    <n v="-6.42"/>
    <s v="USD"/>
    <s v="O1"/>
    <s v="USMO6560519480"/>
    <s v="1490560491510719"/>
    <s v=""/>
    <s v="BATCH_ID"/>
    <d v="2025-06-25T00:00:00"/>
    <d v="2025-06-26T00:00:00"/>
    <n v="0"/>
    <s v=""/>
    <s v=""/>
    <s v="3101485570"/>
    <s v="200011677073"/>
    <s v="0010"/>
    <s v="0060"/>
    <s v="R1"/>
    <s v="10-60"/>
    <x v="0"/>
    <x v="0"/>
    <n v="10719"/>
    <x v="0"/>
  </r>
  <r>
    <s v="14905604990"/>
    <s v="25176INV01AU"/>
    <s v="FA"/>
    <s v="R4"/>
    <d v="2025-06-25T00:00:00"/>
    <s v=""/>
    <s v="3106"/>
    <x v="0"/>
    <s v="10469"/>
    <s v="0"/>
    <n v="-5"/>
    <s v=""/>
    <n v="-5"/>
    <s v="USD"/>
    <s v="O1"/>
    <s v="USMO6561310780"/>
    <s v="1490560499010469"/>
    <s v=""/>
    <s v="BATCH_ID"/>
    <d v="2025-06-25T00:00:00"/>
    <d v="2025-06-26T00:00:00"/>
    <n v="0"/>
    <s v=""/>
    <s v=""/>
    <s v="3101636279"/>
    <s v="200011676364"/>
    <s v="0010"/>
    <s v="0060"/>
    <s v="R1"/>
    <s v="10-60"/>
    <x v="0"/>
    <x v="0"/>
    <n v="10469"/>
    <x v="2"/>
  </r>
  <r>
    <s v="14905604990"/>
    <s v="25176INV01AU"/>
    <s v="FA"/>
    <s v="R4"/>
    <d v="2025-06-25T00:00:00"/>
    <s v=""/>
    <s v="3106"/>
    <x v="1"/>
    <s v="10514"/>
    <s v="0"/>
    <n v="-5"/>
    <s v=""/>
    <n v="-5"/>
    <s v="USD"/>
    <s v="O1"/>
    <s v="USMO6561310780"/>
    <s v="1490560499010514"/>
    <s v=""/>
    <s v="BATCH_ID"/>
    <d v="2025-06-25T00:00:00"/>
    <d v="2025-06-26T00:00:00"/>
    <n v="0"/>
    <s v=""/>
    <s v=""/>
    <s v="3101636374"/>
    <s v="200011676364"/>
    <s v="0010"/>
    <s v="0060"/>
    <s v="R1"/>
    <s v="10-60"/>
    <x v="0"/>
    <x v="1"/>
    <n v="10514"/>
    <x v="1"/>
  </r>
  <r>
    <s v="14905605041"/>
    <s v="25176INV01AU"/>
    <s v="FA"/>
    <s v="R4"/>
    <d v="2025-06-25T00:00:00"/>
    <s v=""/>
    <s v="3106"/>
    <x v="0"/>
    <s v="10719"/>
    <s v="0"/>
    <n v="-5"/>
    <s v=""/>
    <n v="-5"/>
    <s v="USD"/>
    <s v="O1"/>
    <s v="USMO6570591630"/>
    <s v="1490560504110719"/>
    <s v=""/>
    <s v="BATCH_ID"/>
    <d v="2025-06-25T00:00:00"/>
    <d v="2025-06-26T00:00:00"/>
    <n v="0"/>
    <s v=""/>
    <s v=""/>
    <s v="3101702437"/>
    <s v="200013925488"/>
    <s v="0010"/>
    <s v="0060"/>
    <s v="R1"/>
    <s v="10-60"/>
    <x v="0"/>
    <x v="0"/>
    <n v="10719"/>
    <x v="0"/>
  </r>
  <r>
    <s v="14905605048"/>
    <s v="25176INV01AU"/>
    <s v="FA"/>
    <s v="R4"/>
    <d v="2025-06-25T00:00:00"/>
    <s v=""/>
    <s v="3106"/>
    <x v="0"/>
    <s v="10719"/>
    <s v="0"/>
    <n v="-5"/>
    <s v=""/>
    <n v="-5"/>
    <s v="USD"/>
    <s v="O1"/>
    <s v="USMO6570573570"/>
    <s v="1490560504810719"/>
    <s v=""/>
    <s v="BATCH_ID"/>
    <d v="2025-06-25T00:00:00"/>
    <d v="2025-06-26T00:00:00"/>
    <n v="0"/>
    <s v=""/>
    <s v=""/>
    <s v="3101491738"/>
    <s v="200013915414"/>
    <s v="0010"/>
    <s v="0060"/>
    <s v="R1"/>
    <s v="10-60"/>
    <x v="0"/>
    <x v="0"/>
    <n v="10719"/>
    <x v="0"/>
  </r>
  <r>
    <s v="14905605052"/>
    <s v="25176INV01AU"/>
    <s v="FA"/>
    <s v="R4"/>
    <d v="2025-06-25T00:00:00"/>
    <s v=""/>
    <s v="3106"/>
    <x v="0"/>
    <s v="10469"/>
    <s v="0"/>
    <n v="-5"/>
    <s v=""/>
    <n v="-5"/>
    <s v="USD"/>
    <s v="O1"/>
    <s v="USMO6561312890"/>
    <s v="1490560505210469"/>
    <s v=""/>
    <s v="BATCH_ID"/>
    <d v="2025-06-25T00:00:00"/>
    <d v="2025-06-26T00:00:00"/>
    <n v="0"/>
    <s v=""/>
    <s v=""/>
    <s v="3101669708"/>
    <s v="200013923772"/>
    <s v="0010"/>
    <s v="0060"/>
    <s v="R1"/>
    <s v="10-60"/>
    <x v="0"/>
    <x v="0"/>
    <n v="10469"/>
    <x v="2"/>
  </r>
  <r>
    <s v="14905605052"/>
    <s v="25176INV01AU"/>
    <s v="FA"/>
    <s v="R4"/>
    <d v="2025-06-25T00:00:00"/>
    <s v=""/>
    <s v="3106"/>
    <x v="1"/>
    <s v="10514"/>
    <s v="0"/>
    <n v="-5"/>
    <s v=""/>
    <n v="-5"/>
    <s v="USD"/>
    <s v="O1"/>
    <s v="USMO6561312890"/>
    <s v="1490560505210514"/>
    <s v=""/>
    <s v="BATCH_ID"/>
    <d v="2025-06-25T00:00:00"/>
    <d v="2025-06-26T00:00:00"/>
    <n v="0"/>
    <s v=""/>
    <s v=""/>
    <s v="3101669789"/>
    <s v="200013923772"/>
    <s v="0010"/>
    <s v="0060"/>
    <s v="R1"/>
    <s v="10-60"/>
    <x v="0"/>
    <x v="1"/>
    <n v="10514"/>
    <x v="1"/>
  </r>
  <r>
    <s v="14905605061"/>
    <s v="25176INV01AU"/>
    <s v="FA"/>
    <s v="R4"/>
    <d v="2025-06-25T00:00:00"/>
    <s v=""/>
    <s v="3106"/>
    <x v="0"/>
    <s v="10719"/>
    <s v="0"/>
    <n v="-5"/>
    <s v=""/>
    <n v="-5"/>
    <s v="USD"/>
    <s v="O1"/>
    <s v="USMO6485484140"/>
    <s v="1490560506110719"/>
    <s v=""/>
    <s v="BATCH_ID"/>
    <d v="2025-06-25T00:00:00"/>
    <d v="2025-06-26T00:00:00"/>
    <n v="0"/>
    <s v=""/>
    <s v=""/>
    <s v="3101525685"/>
    <s v="200013888959"/>
    <s v="0010"/>
    <s v="0060"/>
    <s v="R1"/>
    <s v="10-60"/>
    <x v="0"/>
    <x v="0"/>
    <n v="10719"/>
    <x v="0"/>
  </r>
  <r>
    <s v="14905605082"/>
    <s v="25176INV01AU"/>
    <s v="FA"/>
    <s v="R4"/>
    <d v="2025-06-25T00:00:00"/>
    <s v=""/>
    <s v="3106"/>
    <x v="0"/>
    <s v="10719"/>
    <s v="0"/>
    <n v="-5"/>
    <s v=""/>
    <n v="-5"/>
    <s v="USD"/>
    <s v="O1"/>
    <s v="USMO6485484140"/>
    <s v="1490560508210719"/>
    <s v=""/>
    <s v="BATCH_ID"/>
    <d v="2025-06-25T00:00:00"/>
    <d v="2025-06-26T00:00:00"/>
    <n v="0"/>
    <s v=""/>
    <s v=""/>
    <s v="3101497221"/>
    <s v="200013901083"/>
    <s v="0010"/>
    <s v="0060"/>
    <s v="R1"/>
    <s v="10-60"/>
    <x v="0"/>
    <x v="0"/>
    <n v="10719"/>
    <x v="0"/>
  </r>
  <r>
    <s v="14905605094"/>
    <s v="25176INV01AU"/>
    <s v="FA"/>
    <s v="R4"/>
    <d v="2025-06-25T00:00:00"/>
    <s v=""/>
    <s v="3106"/>
    <x v="0"/>
    <s v="10719"/>
    <s v="0"/>
    <n v="-5.73"/>
    <s v=""/>
    <n v="-5.73"/>
    <s v="USD"/>
    <s v="O1"/>
    <s v="USMO6570573600"/>
    <s v="1490560509410719"/>
    <s v=""/>
    <s v="BATCH_ID"/>
    <d v="2025-06-25T00:00:00"/>
    <d v="2025-06-26T00:00:00"/>
    <n v="0"/>
    <s v=""/>
    <s v=""/>
    <s v="3101578042"/>
    <s v="200013927377"/>
    <s v="0010"/>
    <s v="0060"/>
    <s v="R1"/>
    <s v="10-60"/>
    <x v="0"/>
    <x v="0"/>
    <n v="10719"/>
    <x v="0"/>
  </r>
  <r>
    <s v="14905605170"/>
    <s v="25176INV01AU"/>
    <s v="FA"/>
    <s v="R4"/>
    <d v="2025-06-25T00:00:00"/>
    <s v=""/>
    <s v="3106"/>
    <x v="0"/>
    <s v="10719"/>
    <s v="0"/>
    <n v="-31.04"/>
    <s v=""/>
    <n v="-31.04"/>
    <s v="USD"/>
    <s v="O1"/>
    <s v="USMO6485445010"/>
    <s v="1490560517010719"/>
    <s v=""/>
    <s v="BATCH_ID"/>
    <d v="2025-06-25T00:00:00"/>
    <d v="2025-06-26T00:00:00"/>
    <n v="0"/>
    <s v=""/>
    <s v=""/>
    <s v="3102248232"/>
    <s v="200016043990"/>
    <s v="0010"/>
    <s v="0060"/>
    <s v="C1"/>
    <s v="10-60"/>
    <x v="0"/>
    <x v="0"/>
    <n v="10719"/>
    <x v="0"/>
  </r>
  <r>
    <s v="48050448974"/>
    <s v="25161R090009"/>
    <s v="ST"/>
    <s v="R9"/>
    <d v="2025-06-10T00:00:00"/>
    <s v=""/>
    <s v="3106"/>
    <x v="1"/>
    <s v="10514"/>
    <s v="0"/>
    <n v="14.57"/>
    <s v=""/>
    <n v="14.57"/>
    <s v="USD"/>
    <s v="O1"/>
    <s v="USMO6561329320"/>
    <s v="4805044897410514"/>
    <s v=""/>
    <s v="JMOJICA"/>
    <d v="2025-06-10T00:00:00"/>
    <d v="2025-06-05T00:00:00"/>
    <n v="0"/>
    <s v=""/>
    <s v=""/>
    <s v="3101596159"/>
    <s v="200012303372"/>
    <s v="0010"/>
    <s v="0060"/>
    <s v="R1"/>
    <s v="10-60"/>
    <x v="0"/>
    <x v="1"/>
    <n v="10514"/>
    <x v="1"/>
  </r>
  <r>
    <s v="48050448974"/>
    <s v="25161R090009"/>
    <s v="ST"/>
    <s v="R9"/>
    <d v="2025-06-10T00:00:00"/>
    <s v=""/>
    <s v="3106"/>
    <x v="0"/>
    <s v="10469"/>
    <s v="0"/>
    <n v="10.210000000000001"/>
    <s v=""/>
    <n v="10.210000000000001"/>
    <s v="USD"/>
    <s v="O1"/>
    <s v="USMO6561329320"/>
    <s v="4805044897410469"/>
    <s v=""/>
    <s v="JMOJICA"/>
    <d v="2025-06-10T00:00:00"/>
    <d v="2025-06-05T00:00:00"/>
    <n v="0"/>
    <s v=""/>
    <s v=""/>
    <s v="3101596063"/>
    <s v="200012303372"/>
    <s v="0010"/>
    <s v="0060"/>
    <s v="R1"/>
    <s v="10-60"/>
    <x v="0"/>
    <x v="0"/>
    <n v="10469"/>
    <x v="2"/>
  </r>
  <r>
    <s v="48050448975"/>
    <s v="25161R090009"/>
    <s v="ST"/>
    <s v="R9"/>
    <d v="2025-06-10T00:00:00"/>
    <s v=""/>
    <s v="3106"/>
    <x v="1"/>
    <s v="10514"/>
    <s v="0"/>
    <n v="14.57"/>
    <s v=""/>
    <n v="14.57"/>
    <s v="USD"/>
    <s v="O1"/>
    <s v="USMO6561329320"/>
    <s v="4805044897510514"/>
    <s v=""/>
    <s v="JMOJICA"/>
    <d v="2025-06-10T00:00:00"/>
    <d v="2025-06-05T00:00:00"/>
    <n v="0"/>
    <s v=""/>
    <s v=""/>
    <s v="3101596159"/>
    <s v="200012303372"/>
    <s v="0010"/>
    <s v="0060"/>
    <s v="R1"/>
    <s v="10-60"/>
    <x v="0"/>
    <x v="1"/>
    <n v="10514"/>
    <x v="1"/>
  </r>
  <r>
    <s v="48050448975"/>
    <s v="25161R090009"/>
    <s v="ST"/>
    <s v="R9"/>
    <d v="2025-06-10T00:00:00"/>
    <s v=""/>
    <s v="3106"/>
    <x v="0"/>
    <s v="10469"/>
    <s v="0"/>
    <n v="10.210000000000001"/>
    <s v=""/>
    <n v="10.210000000000001"/>
    <s v="USD"/>
    <s v="O1"/>
    <s v="USMO6561329320"/>
    <s v="4805044897510469"/>
    <s v=""/>
    <s v="JMOJICA"/>
    <d v="2025-06-10T00:00:00"/>
    <d v="2025-06-05T00:00:00"/>
    <n v="0"/>
    <s v=""/>
    <s v=""/>
    <s v="3101596063"/>
    <s v="200012303372"/>
    <s v="0010"/>
    <s v="0060"/>
    <s v="R1"/>
    <s v="10-60"/>
    <x v="0"/>
    <x v="0"/>
    <n v="10469"/>
    <x v="2"/>
  </r>
  <r>
    <s v="48050448977"/>
    <s v="25161R090009"/>
    <s v="ST"/>
    <s v="R9"/>
    <d v="2025-06-10T00:00:00"/>
    <s v=""/>
    <s v="3106"/>
    <x v="0"/>
    <s v="10469"/>
    <s v="0"/>
    <n v="8.8699999999999992"/>
    <s v=""/>
    <n v="8.8699999999999992"/>
    <s v="USD"/>
    <s v="O1"/>
    <s v="USMO6561329320"/>
    <s v="4805044897710469"/>
    <s v=""/>
    <s v="JMOJICA"/>
    <d v="2025-06-10T00:00:00"/>
    <d v="2025-02-12T00:00:00"/>
    <n v="0"/>
    <s v=""/>
    <s v=""/>
    <s v="3101596063"/>
    <s v="200012303372"/>
    <s v="0010"/>
    <s v="0060"/>
    <s v="R1"/>
    <s v="10-60"/>
    <x v="0"/>
    <x v="0"/>
    <n v="10469"/>
    <x v="2"/>
  </r>
  <r>
    <s v="48050448977"/>
    <s v="25161R090009"/>
    <s v="ST"/>
    <s v="R9"/>
    <d v="2025-06-10T00:00:00"/>
    <s v=""/>
    <s v="3106"/>
    <x v="1"/>
    <s v="10514"/>
    <s v="0"/>
    <n v="12.49"/>
    <s v=""/>
    <n v="12.49"/>
    <s v="USD"/>
    <s v="O1"/>
    <s v="USMO6561329320"/>
    <s v="4805044897710514"/>
    <s v=""/>
    <s v="JMOJICA"/>
    <d v="2025-06-10T00:00:00"/>
    <d v="2025-02-12T00:00:00"/>
    <n v="0"/>
    <s v=""/>
    <s v=""/>
    <s v="3101596159"/>
    <s v="200012303372"/>
    <s v="0010"/>
    <s v="0060"/>
    <s v="R1"/>
    <s v="10-60"/>
    <x v="0"/>
    <x v="1"/>
    <n v="10514"/>
    <x v="1"/>
  </r>
  <r>
    <s v="48050448983"/>
    <s v="25158R090004"/>
    <s v="ST"/>
    <s v="R9"/>
    <d v="2025-06-07T00:00:00"/>
    <s v=""/>
    <s v="3106"/>
    <x v="0"/>
    <s v="10230"/>
    <s v="0"/>
    <n v="5"/>
    <s v=""/>
    <n v="5"/>
    <s v="USD"/>
    <s v="O1"/>
    <s v="USMO6561600000"/>
    <s v="4805044898310230"/>
    <s v=""/>
    <s v="TROSS2"/>
    <d v="2025-06-07T00:00:00"/>
    <d v="2025-01-28T00:00:00"/>
    <n v="0"/>
    <s v=""/>
    <s v=""/>
    <s v="3101629531"/>
    <s v="200011900806"/>
    <s v="0010"/>
    <s v="0060"/>
    <s v="R1"/>
    <s v="10-60"/>
    <x v="0"/>
    <x v="0"/>
    <n v="10719"/>
    <x v="0"/>
  </r>
  <r>
    <s v="48050448987"/>
    <s v="25158R090004"/>
    <s v="ST"/>
    <s v="R9"/>
    <d v="2025-06-07T00:00:00"/>
    <s v=""/>
    <s v="3106"/>
    <x v="0"/>
    <s v="10230"/>
    <s v="0"/>
    <n v="5"/>
    <s v=""/>
    <n v="5"/>
    <s v="USD"/>
    <s v="O1"/>
    <s v="USMO6561600000"/>
    <s v="4805044898710230"/>
    <s v=""/>
    <s v="TROSS2"/>
    <d v="2025-06-07T00:00:00"/>
    <d v="2024-12-10T00:00:00"/>
    <n v="0"/>
    <s v=""/>
    <s v=""/>
    <s v="3101629531"/>
    <s v="200011900806"/>
    <s v="0010"/>
    <s v="0060"/>
    <s v="R1"/>
    <s v="10-60"/>
    <x v="0"/>
    <x v="0"/>
    <n v="10719"/>
    <x v="0"/>
  </r>
  <r>
    <s v="48050449000"/>
    <s v="25160R090003"/>
    <s v="ST"/>
    <s v="R9"/>
    <d v="2025-06-09T00:00:00"/>
    <s v=""/>
    <s v="3106"/>
    <x v="0"/>
    <s v="10469"/>
    <s v="0"/>
    <n v="30.1"/>
    <s v=""/>
    <n v="30.1"/>
    <s v="USD"/>
    <s v="O1"/>
    <s v="USMO6561314650"/>
    <s v="4805044900010469"/>
    <s v=""/>
    <s v="TROSS2"/>
    <d v="2025-06-09T00:00:00"/>
    <d v="2025-05-15T00:00:00"/>
    <n v="0"/>
    <s v=""/>
    <s v=""/>
    <s v="3101506634"/>
    <s v="200013753831"/>
    <s v="0010"/>
    <s v="0060"/>
    <s v="R1"/>
    <s v="10-60"/>
    <x v="0"/>
    <x v="0"/>
    <n v="10469"/>
    <x v="2"/>
  </r>
  <r>
    <s v="48050449000"/>
    <s v="25160R090003"/>
    <s v="ST"/>
    <s v="R9"/>
    <d v="2025-06-09T00:00:00"/>
    <s v=""/>
    <s v="3106"/>
    <x v="1"/>
    <s v="10514"/>
    <s v="0"/>
    <n v="48.01"/>
    <s v=""/>
    <n v="48.01"/>
    <s v="USD"/>
    <s v="O1"/>
    <s v="USMO6561314650"/>
    <s v="4805044900010514"/>
    <s v=""/>
    <s v="TROSS2"/>
    <d v="2025-06-09T00:00:00"/>
    <d v="2025-05-15T00:00:00"/>
    <n v="0"/>
    <s v=""/>
    <s v=""/>
    <s v="3101506536"/>
    <s v="200013753831"/>
    <s v="0010"/>
    <s v="0060"/>
    <s v="R1"/>
    <s v="10-60"/>
    <x v="0"/>
    <x v="1"/>
    <n v="10514"/>
    <x v="1"/>
  </r>
  <r>
    <s v="48050449001"/>
    <s v="25160R090003"/>
    <s v="ST"/>
    <s v="R9"/>
    <d v="2025-06-09T00:00:00"/>
    <s v=""/>
    <s v="3106"/>
    <x v="1"/>
    <s v="10514"/>
    <s v="0"/>
    <n v="48.01"/>
    <s v=""/>
    <n v="48.01"/>
    <s v="USD"/>
    <s v="O1"/>
    <s v="USMO6561314650"/>
    <s v="4805044900110514"/>
    <s v=""/>
    <s v="TROSS2"/>
    <d v="2025-06-09T00:00:00"/>
    <d v="2025-05-14T00:00:00"/>
    <n v="0"/>
    <s v=""/>
    <s v=""/>
    <s v="3101506536"/>
    <s v="200013753831"/>
    <s v="0010"/>
    <s v="0060"/>
    <s v="R1"/>
    <s v="10-60"/>
    <x v="0"/>
    <x v="1"/>
    <n v="10514"/>
    <x v="1"/>
  </r>
  <r>
    <s v="48050449001"/>
    <s v="25160R090003"/>
    <s v="ST"/>
    <s v="R9"/>
    <d v="2025-06-09T00:00:00"/>
    <s v=""/>
    <s v="3106"/>
    <x v="0"/>
    <s v="10469"/>
    <s v="0"/>
    <n v="30.1"/>
    <s v=""/>
    <n v="30.1"/>
    <s v="USD"/>
    <s v="O1"/>
    <s v="USMO6561314650"/>
    <s v="4805044900110469"/>
    <s v=""/>
    <s v="TROSS2"/>
    <d v="2025-06-09T00:00:00"/>
    <d v="2025-05-14T00:00:00"/>
    <n v="0"/>
    <s v=""/>
    <s v=""/>
    <s v="3101506634"/>
    <s v="200013753831"/>
    <s v="0010"/>
    <s v="0060"/>
    <s v="R1"/>
    <s v="10-60"/>
    <x v="0"/>
    <x v="0"/>
    <n v="10469"/>
    <x v="2"/>
  </r>
  <r>
    <s v="48050449003"/>
    <s v="25160R090003"/>
    <s v="ST"/>
    <s v="R9"/>
    <d v="2025-06-09T00:00:00"/>
    <s v=""/>
    <s v="3106"/>
    <x v="0"/>
    <s v="10469"/>
    <s v="0"/>
    <n v="24"/>
    <s v=""/>
    <n v="24"/>
    <s v="USD"/>
    <s v="O1"/>
    <s v="USMO6561314650"/>
    <s v="4805044900310469"/>
    <s v=""/>
    <s v="TROSS2"/>
    <d v="2025-06-09T00:00:00"/>
    <d v="2025-02-27T00:00:00"/>
    <n v="0"/>
    <s v=""/>
    <s v=""/>
    <s v="3101506634"/>
    <s v="200013753831"/>
    <s v="0010"/>
    <s v="0060"/>
    <s v="R1"/>
    <s v="10-60"/>
    <x v="0"/>
    <x v="0"/>
    <n v="10469"/>
    <x v="2"/>
  </r>
  <r>
    <s v="48050449003"/>
    <s v="25160R090003"/>
    <s v="ST"/>
    <s v="R9"/>
    <d v="2025-06-09T00:00:00"/>
    <s v=""/>
    <s v="3106"/>
    <x v="1"/>
    <s v="10514"/>
    <s v="0"/>
    <n v="39.53"/>
    <s v=""/>
    <n v="39.53"/>
    <s v="USD"/>
    <s v="O1"/>
    <s v="USMO6561314650"/>
    <s v="4805044900310514"/>
    <s v=""/>
    <s v="TROSS2"/>
    <d v="2025-06-09T00:00:00"/>
    <d v="2025-02-27T00:00:00"/>
    <n v="0"/>
    <s v=""/>
    <s v=""/>
    <s v="3101506536"/>
    <s v="200013753831"/>
    <s v="0010"/>
    <s v="0060"/>
    <s v="R1"/>
    <s v="10-60"/>
    <x v="0"/>
    <x v="1"/>
    <n v="10514"/>
    <x v="1"/>
  </r>
  <r>
    <s v="48050449004"/>
    <s v="25160R090003"/>
    <s v="ST"/>
    <s v="R9"/>
    <d v="2025-06-09T00:00:00"/>
    <s v=""/>
    <s v="3106"/>
    <x v="1"/>
    <s v="10514"/>
    <s v="0"/>
    <n v="33.15"/>
    <s v=""/>
    <n v="33.15"/>
    <s v="USD"/>
    <s v="O1"/>
    <s v="USMO6561314650"/>
    <s v="4805044900410514"/>
    <s v=""/>
    <s v="TROSS2"/>
    <d v="2025-06-09T00:00:00"/>
    <d v="2025-01-29T00:00:00"/>
    <n v="0"/>
    <s v=""/>
    <s v=""/>
    <s v="3101506536"/>
    <s v="200013753831"/>
    <s v="0010"/>
    <s v="0060"/>
    <s v="R1"/>
    <s v="10-60"/>
    <x v="0"/>
    <x v="1"/>
    <n v="10514"/>
    <x v="1"/>
  </r>
  <r>
    <s v="48050449004"/>
    <s v="25160R090003"/>
    <s v="ST"/>
    <s v="R9"/>
    <d v="2025-06-09T00:00:00"/>
    <s v=""/>
    <s v="3106"/>
    <x v="0"/>
    <s v="10469"/>
    <s v="0"/>
    <n v="19.59"/>
    <s v=""/>
    <n v="19.59"/>
    <s v="USD"/>
    <s v="O1"/>
    <s v="USMO6561314650"/>
    <s v="4805044900410469"/>
    <s v=""/>
    <s v="TROSS2"/>
    <d v="2025-06-09T00:00:00"/>
    <d v="2025-01-29T00:00:00"/>
    <n v="0"/>
    <s v=""/>
    <s v=""/>
    <s v="3101506634"/>
    <s v="200013753831"/>
    <s v="0010"/>
    <s v="0060"/>
    <s v="R1"/>
    <s v="10-60"/>
    <x v="0"/>
    <x v="0"/>
    <n v="10469"/>
    <x v="2"/>
  </r>
  <r>
    <s v="48050449005"/>
    <s v="25160R090003"/>
    <s v="ST"/>
    <s v="R9"/>
    <d v="2025-06-09T00:00:00"/>
    <s v=""/>
    <s v="3106"/>
    <x v="0"/>
    <s v="10469"/>
    <s v="0"/>
    <n v="15.77"/>
    <s v=""/>
    <n v="15.77"/>
    <s v="USD"/>
    <s v="O1"/>
    <s v="USMO6561314650"/>
    <s v="4805044900510469"/>
    <s v=""/>
    <s v="TROSS2"/>
    <d v="2025-06-09T00:00:00"/>
    <d v="2024-12-17T00:00:00"/>
    <n v="0"/>
    <s v=""/>
    <s v=""/>
    <s v="3101506634"/>
    <s v="200013753831"/>
    <s v="0010"/>
    <s v="0060"/>
    <s v="R1"/>
    <s v="10-60"/>
    <x v="0"/>
    <x v="0"/>
    <n v="10469"/>
    <x v="2"/>
  </r>
  <r>
    <s v="48050449005"/>
    <s v="25160R090003"/>
    <s v="ST"/>
    <s v="R9"/>
    <d v="2025-06-09T00:00:00"/>
    <s v=""/>
    <s v="3106"/>
    <x v="1"/>
    <s v="10514"/>
    <s v="0"/>
    <n v="27.61"/>
    <s v=""/>
    <n v="27.61"/>
    <s v="USD"/>
    <s v="O1"/>
    <s v="USMO6561314650"/>
    <s v="4805044900510514"/>
    <s v=""/>
    <s v="TROSS2"/>
    <d v="2025-06-09T00:00:00"/>
    <d v="2024-12-17T00:00:00"/>
    <n v="0"/>
    <s v=""/>
    <s v=""/>
    <s v="3101506536"/>
    <s v="200013753831"/>
    <s v="0010"/>
    <s v="0060"/>
    <s v="R1"/>
    <s v="10-60"/>
    <x v="0"/>
    <x v="1"/>
    <n v="10514"/>
    <x v="1"/>
  </r>
  <r>
    <s v="48050449006"/>
    <s v="25160R090003"/>
    <s v="ST"/>
    <s v="R9"/>
    <d v="2025-06-09T00:00:00"/>
    <s v=""/>
    <s v="3106"/>
    <x v="0"/>
    <s v="10469"/>
    <s v="0"/>
    <n v="11.57"/>
    <s v=""/>
    <n v="11.57"/>
    <s v="USD"/>
    <s v="O1"/>
    <s v="USMO6561314650"/>
    <s v="4805044900610469"/>
    <s v=""/>
    <s v="TROSS2"/>
    <d v="2025-06-09T00:00:00"/>
    <d v="2024-11-13T00:00:00"/>
    <n v="0"/>
    <s v=""/>
    <s v=""/>
    <s v="3101506634"/>
    <s v="200013753831"/>
    <s v="0010"/>
    <s v="0060"/>
    <s v="R1"/>
    <s v="10-60"/>
    <x v="0"/>
    <x v="0"/>
    <n v="10469"/>
    <x v="2"/>
  </r>
  <r>
    <s v="48050449006"/>
    <s v="25160R090003"/>
    <s v="ST"/>
    <s v="R9"/>
    <d v="2025-06-09T00:00:00"/>
    <s v=""/>
    <s v="3106"/>
    <x v="1"/>
    <s v="10514"/>
    <s v="0"/>
    <n v="21.53"/>
    <s v=""/>
    <n v="21.53"/>
    <s v="USD"/>
    <s v="O1"/>
    <s v="USMO6561314650"/>
    <s v="4805044900610514"/>
    <s v=""/>
    <s v="TROSS2"/>
    <d v="2025-06-09T00:00:00"/>
    <d v="2024-11-13T00:00:00"/>
    <n v="0"/>
    <s v=""/>
    <s v=""/>
    <s v="3101506536"/>
    <s v="200013753831"/>
    <s v="0010"/>
    <s v="0060"/>
    <s v="R1"/>
    <s v="10-60"/>
    <x v="0"/>
    <x v="1"/>
    <n v="10514"/>
    <x v="1"/>
  </r>
  <r>
    <s v="48050449007"/>
    <s v="25160R090004"/>
    <s v="ST"/>
    <s v="R9"/>
    <d v="2025-06-09T00:00:00"/>
    <s v=""/>
    <s v="3106"/>
    <x v="1"/>
    <s v="10514"/>
    <s v="0"/>
    <n v="16.100000000000001"/>
    <s v=""/>
    <n v="16.100000000000001"/>
    <s v="USD"/>
    <s v="O1"/>
    <s v="USMO6561314650"/>
    <s v="4805044900710514"/>
    <s v=""/>
    <s v="TROSS2"/>
    <d v="2025-06-09T00:00:00"/>
    <d v="2024-10-10T00:00:00"/>
    <n v="0"/>
    <s v=""/>
    <s v=""/>
    <s v="3101506536"/>
    <s v="200013753831"/>
    <s v="0010"/>
    <s v="0060"/>
    <s v="R1"/>
    <s v="10-60"/>
    <x v="0"/>
    <x v="1"/>
    <n v="10514"/>
    <x v="1"/>
  </r>
  <r>
    <s v="48050449007"/>
    <s v="25160R090004"/>
    <s v="ST"/>
    <s v="R9"/>
    <d v="2025-06-09T00:00:00"/>
    <s v=""/>
    <s v="3106"/>
    <x v="0"/>
    <s v="10469"/>
    <s v="0"/>
    <n v="7.81"/>
    <s v=""/>
    <n v="7.81"/>
    <s v="USD"/>
    <s v="O1"/>
    <s v="USMO6561314650"/>
    <s v="4805044900710469"/>
    <s v=""/>
    <s v="TROSS2"/>
    <d v="2025-06-09T00:00:00"/>
    <d v="2024-10-10T00:00:00"/>
    <n v="0"/>
    <s v=""/>
    <s v=""/>
    <s v="3101506634"/>
    <s v="200013753831"/>
    <s v="0010"/>
    <s v="0060"/>
    <s v="R1"/>
    <s v="10-60"/>
    <x v="0"/>
    <x v="0"/>
    <n v="10469"/>
    <x v="2"/>
  </r>
  <r>
    <s v="48050449008"/>
    <s v="25160R090004"/>
    <s v="ST"/>
    <s v="R9"/>
    <d v="2025-06-09T00:00:00"/>
    <s v=""/>
    <s v="3106"/>
    <x v="0"/>
    <s v="10469"/>
    <s v="0"/>
    <n v="6.41"/>
    <s v=""/>
    <n v="6.41"/>
    <s v="USD"/>
    <s v="O1"/>
    <s v="USMO6561314650"/>
    <s v="4805044900810469"/>
    <s v=""/>
    <s v="TROSS2"/>
    <d v="2025-06-09T00:00:00"/>
    <d v="2024-09-12T00:00:00"/>
    <n v="0"/>
    <s v=""/>
    <s v=""/>
    <s v="3101506634"/>
    <s v="200013753831"/>
    <s v="0010"/>
    <s v="0060"/>
    <s v="R1"/>
    <s v="10-60"/>
    <x v="0"/>
    <x v="0"/>
    <n v="10469"/>
    <x v="2"/>
  </r>
  <r>
    <s v="48050449008"/>
    <s v="25160R090004"/>
    <s v="ST"/>
    <s v="R9"/>
    <d v="2025-06-09T00:00:00"/>
    <s v=""/>
    <s v="3106"/>
    <x v="1"/>
    <s v="10514"/>
    <s v="0"/>
    <n v="13.88"/>
    <s v=""/>
    <n v="13.88"/>
    <s v="USD"/>
    <s v="O1"/>
    <s v="USMO6561314650"/>
    <s v="4805044900810514"/>
    <s v=""/>
    <s v="TROSS2"/>
    <d v="2025-06-09T00:00:00"/>
    <d v="2024-09-12T00:00:00"/>
    <n v="0"/>
    <s v=""/>
    <s v=""/>
    <s v="3101506536"/>
    <s v="200013753831"/>
    <s v="0010"/>
    <s v="0060"/>
    <s v="R1"/>
    <s v="10-60"/>
    <x v="0"/>
    <x v="1"/>
    <n v="10514"/>
    <x v="1"/>
  </r>
  <r>
    <s v="48050449009"/>
    <s v="25160R090004"/>
    <s v="ST"/>
    <s v="R9"/>
    <d v="2025-06-09T00:00:00"/>
    <s v=""/>
    <s v="3106"/>
    <x v="1"/>
    <s v="10514"/>
    <s v="0"/>
    <n v="11.14"/>
    <s v=""/>
    <n v="11.14"/>
    <s v="USD"/>
    <s v="O1"/>
    <s v="USMO6561314650"/>
    <s v="4805044900910514"/>
    <s v=""/>
    <s v="TROSS2"/>
    <d v="2025-06-09T00:00:00"/>
    <d v="2024-08-19T00:00:00"/>
    <n v="0"/>
    <s v=""/>
    <s v=""/>
    <s v="3101506536"/>
    <s v="200013753831"/>
    <s v="0010"/>
    <s v="0060"/>
    <s v="R1"/>
    <s v="10-60"/>
    <x v="0"/>
    <x v="1"/>
    <n v="10514"/>
    <x v="1"/>
  </r>
  <r>
    <s v="48050449009"/>
    <s v="25160R090004"/>
    <s v="ST"/>
    <s v="R9"/>
    <d v="2025-06-09T00:00:00"/>
    <s v=""/>
    <s v="3106"/>
    <x v="0"/>
    <s v="10469"/>
    <s v="0"/>
    <n v="5"/>
    <s v=""/>
    <n v="5"/>
    <s v="USD"/>
    <s v="O1"/>
    <s v="USMO6561314650"/>
    <s v="4805044900910469"/>
    <s v=""/>
    <s v="TROSS2"/>
    <d v="2025-06-09T00:00:00"/>
    <d v="2024-08-19T00:00:00"/>
    <n v="0"/>
    <s v=""/>
    <s v=""/>
    <s v="3101506634"/>
    <s v="200013753831"/>
    <s v="0010"/>
    <s v="0060"/>
    <s v="R1"/>
    <s v="10-60"/>
    <x v="0"/>
    <x v="0"/>
    <n v="10469"/>
    <x v="2"/>
  </r>
  <r>
    <s v="48050449010"/>
    <s v="25160R090004"/>
    <s v="ST"/>
    <s v="R9"/>
    <d v="2025-06-09T00:00:00"/>
    <s v=""/>
    <s v="3106"/>
    <x v="0"/>
    <s v="10469"/>
    <s v="0"/>
    <n v="9.2799999999999994"/>
    <s v=""/>
    <n v="9.2799999999999994"/>
    <s v="USD"/>
    <s v="O1"/>
    <s v="USMO6561314650"/>
    <s v="4805044901010469"/>
    <s v=""/>
    <s v="TROSS2"/>
    <d v="2025-06-09T00:00:00"/>
    <d v="2024-07-11T00:00:00"/>
    <n v="0"/>
    <s v=""/>
    <s v=""/>
    <s v="3101506634"/>
    <s v="200013753831"/>
    <s v="0010"/>
    <s v="0060"/>
    <s v="R1"/>
    <s v="10-60"/>
    <x v="0"/>
    <x v="0"/>
    <n v="10469"/>
    <x v="2"/>
  </r>
  <r>
    <s v="48050449010"/>
    <s v="25160R090004"/>
    <s v="ST"/>
    <s v="R9"/>
    <d v="2025-06-09T00:00:00"/>
    <s v=""/>
    <s v="3106"/>
    <x v="1"/>
    <s v="10514"/>
    <s v="0"/>
    <n v="14.73"/>
    <s v=""/>
    <n v="14.73"/>
    <s v="USD"/>
    <s v="O1"/>
    <s v="USMO6561314650"/>
    <s v="4805044901010514"/>
    <s v=""/>
    <s v="TROSS2"/>
    <d v="2025-06-09T00:00:00"/>
    <d v="2024-07-11T00:00:00"/>
    <n v="0"/>
    <s v=""/>
    <s v=""/>
    <s v="3101506536"/>
    <s v="200013753831"/>
    <s v="0010"/>
    <s v="0060"/>
    <s v="R1"/>
    <s v="10-60"/>
    <x v="0"/>
    <x v="1"/>
    <n v="10514"/>
    <x v="1"/>
  </r>
  <r>
    <s v="48050449039"/>
    <s v="25160R090007"/>
    <s v="ST"/>
    <s v="R9"/>
    <d v="2025-06-09T00:00:00"/>
    <s v=""/>
    <s v="3106"/>
    <x v="0"/>
    <s v="10469"/>
    <s v="0"/>
    <n v="5"/>
    <s v=""/>
    <n v="5"/>
    <s v="USD"/>
    <s v="O1"/>
    <s v="USMO6561320800"/>
    <s v="4805044903910469"/>
    <s v=""/>
    <s v="TROSS2"/>
    <d v="2025-06-09T00:00:00"/>
    <d v="2025-06-05T00:00:00"/>
    <n v="0"/>
    <s v=""/>
    <s v=""/>
    <s v="3101536986"/>
    <s v="200011275456"/>
    <s v="0010"/>
    <s v="0060"/>
    <s v="R1"/>
    <s v="10-60"/>
    <x v="0"/>
    <x v="0"/>
    <n v="10469"/>
    <x v="2"/>
  </r>
  <r>
    <s v="48050449350"/>
    <s v="25162R090008"/>
    <s v="ST"/>
    <s v="R9"/>
    <d v="2025-06-11T00:00:00"/>
    <s v=""/>
    <s v="3106"/>
    <x v="0"/>
    <s v="10719"/>
    <s v="0"/>
    <n v="5"/>
    <s v=""/>
    <n v="5"/>
    <s v="USD"/>
    <s v="O1"/>
    <s v="USMO6560517610"/>
    <s v="4805044935010719"/>
    <s v=""/>
    <s v="FF_MC_06"/>
    <d v="2025-06-11T00:00:00"/>
    <d v="2025-06-05T00:00:00"/>
    <n v="0"/>
    <s v=""/>
    <s v=""/>
    <s v="3101516438"/>
    <s v="200014598144"/>
    <s v="0010"/>
    <s v="0060"/>
    <s v="R1"/>
    <s v="10-60"/>
    <x v="0"/>
    <x v="0"/>
    <n v="10719"/>
    <x v="0"/>
  </r>
  <r>
    <s v="48050449729"/>
    <s v="25162R090008"/>
    <s v="ST"/>
    <s v="R9"/>
    <d v="2025-06-11T00:00:00"/>
    <s v=""/>
    <s v="3106"/>
    <x v="0"/>
    <s v="10719"/>
    <s v="0"/>
    <n v="5.36"/>
    <s v=""/>
    <n v="5.36"/>
    <s v="USD"/>
    <s v="O1"/>
    <s v="USMO6560520330"/>
    <s v="4805044972910719"/>
    <s v=""/>
    <s v="FF_MC_06"/>
    <d v="2025-06-11T00:00:00"/>
    <d v="2025-06-05T00:00:00"/>
    <n v="0"/>
    <s v=""/>
    <s v=""/>
    <s v="3101639026"/>
    <s v="200014280651"/>
    <s v="0010"/>
    <s v="0060"/>
    <s v="R1"/>
    <s v="10-60"/>
    <x v="0"/>
    <x v="0"/>
    <n v="10719"/>
    <x v="0"/>
  </r>
  <r>
    <s v="48050449905"/>
    <s v="25162R090008"/>
    <s v="ST"/>
    <s v="R9"/>
    <d v="2025-06-11T00:00:00"/>
    <s v=""/>
    <s v="3106"/>
    <x v="0"/>
    <s v="10719"/>
    <s v="0"/>
    <n v="5"/>
    <s v=""/>
    <n v="5"/>
    <s v="USD"/>
    <s v="O1"/>
    <s v="USMO6485490001"/>
    <s v="4805044990510719"/>
    <s v=""/>
    <s v="FF_MC_06"/>
    <d v="2025-06-11T00:00:00"/>
    <d v="2025-06-05T00:00:00"/>
    <n v="0"/>
    <s v=""/>
    <s v=""/>
    <s v="3101582650"/>
    <s v="200013743360"/>
    <s v="0010"/>
    <s v="0060"/>
    <s v="R1"/>
    <s v="10-60"/>
    <x v="0"/>
    <x v="0"/>
    <n v="10719"/>
    <x v="0"/>
  </r>
  <r>
    <s v="48050450376"/>
    <s v="25162R090008"/>
    <s v="ST"/>
    <s v="R9"/>
    <d v="2025-06-11T00:00:00"/>
    <s v=""/>
    <s v="3106"/>
    <x v="0"/>
    <s v="10719"/>
    <s v="0"/>
    <n v="5"/>
    <s v=""/>
    <n v="5"/>
    <s v="USD"/>
    <s v="O1"/>
    <s v="USMO6570573590"/>
    <s v="4805045037610719"/>
    <s v=""/>
    <s v="FF_MC_06"/>
    <d v="2025-06-11T00:00:00"/>
    <d v="2025-06-05T00:00:00"/>
    <n v="0"/>
    <s v=""/>
    <s v=""/>
    <s v="3101699539"/>
    <s v="200011912116"/>
    <s v="0010"/>
    <s v="0060"/>
    <s v="R1"/>
    <s v="10-60"/>
    <x v="0"/>
    <x v="0"/>
    <n v="10719"/>
    <x v="0"/>
  </r>
  <r>
    <s v="48050450409"/>
    <s v="25162R090008"/>
    <s v="ST"/>
    <s v="R9"/>
    <d v="2025-06-11T00:00:00"/>
    <s v=""/>
    <s v="3106"/>
    <x v="0"/>
    <s v="10719"/>
    <s v="0"/>
    <n v="5"/>
    <s v=""/>
    <n v="5"/>
    <s v="USD"/>
    <s v="O1"/>
    <s v="USMO6570573570"/>
    <s v="4805045040910719"/>
    <s v=""/>
    <s v="FF_MC_06"/>
    <d v="2025-06-11T00:00:00"/>
    <d v="2025-06-05T00:00:00"/>
    <n v="0"/>
    <s v=""/>
    <s v=""/>
    <s v="3101640678"/>
    <s v="200011908239"/>
    <s v="0010"/>
    <s v="0060"/>
    <s v="R1"/>
    <s v="10-60"/>
    <x v="0"/>
    <x v="0"/>
    <n v="10719"/>
    <x v="0"/>
  </r>
  <r>
    <s v="48050450429"/>
    <s v="25162R090008"/>
    <s v="ST"/>
    <s v="R9"/>
    <d v="2025-06-11T00:00:00"/>
    <s v=""/>
    <s v="3106"/>
    <x v="0"/>
    <s v="10719"/>
    <s v="0"/>
    <n v="5"/>
    <s v=""/>
    <n v="5"/>
    <s v="USD"/>
    <s v="O1"/>
    <s v="USMO6570573550"/>
    <s v="4805045042910719"/>
    <s v=""/>
    <s v="FF_MC_06"/>
    <d v="2025-06-11T00:00:00"/>
    <d v="2025-06-05T00:00:00"/>
    <n v="0"/>
    <s v=""/>
    <s v=""/>
    <s v="3101726756"/>
    <s v="200011904758"/>
    <s v="0010"/>
    <s v="0060"/>
    <s v="R1"/>
    <s v="10-60"/>
    <x v="0"/>
    <x v="0"/>
    <n v="10719"/>
    <x v="0"/>
  </r>
  <r>
    <s v="48050450488"/>
    <s v="25162R090008"/>
    <s v="ST"/>
    <s v="R9"/>
    <d v="2025-06-11T00:00:00"/>
    <s v=""/>
    <s v="3106"/>
    <x v="0"/>
    <s v="10719"/>
    <s v="0"/>
    <n v="5"/>
    <s v=""/>
    <n v="5"/>
    <s v="USD"/>
    <s v="O1"/>
    <s v="USMO6570573520"/>
    <s v="4805045048810719"/>
    <s v=""/>
    <s v="FF_MC_06"/>
    <d v="2025-06-11T00:00:00"/>
    <d v="2025-06-05T00:00:00"/>
    <n v="0"/>
    <s v=""/>
    <s v=""/>
    <s v="3101522580"/>
    <s v="200011897176"/>
    <s v="0010"/>
    <s v="0060"/>
    <s v="R1"/>
    <s v="10-60"/>
    <x v="0"/>
    <x v="0"/>
    <n v="10719"/>
    <x v="0"/>
  </r>
  <r>
    <s v="48050450520"/>
    <s v="25162R090008"/>
    <s v="ST"/>
    <s v="R9"/>
    <d v="2025-06-11T00:00:00"/>
    <s v=""/>
    <s v="3106"/>
    <x v="0"/>
    <s v="10719"/>
    <s v="0"/>
    <n v="5"/>
    <s v=""/>
    <n v="5"/>
    <s v="USD"/>
    <s v="O1"/>
    <s v="USMO6570573550"/>
    <s v="4805045052010719"/>
    <s v=""/>
    <s v="FF_MC_06"/>
    <d v="2025-06-11T00:00:00"/>
    <d v="2025-06-05T00:00:00"/>
    <n v="0"/>
    <s v=""/>
    <s v=""/>
    <s v="3101479793"/>
    <s v="200011893589"/>
    <s v="0010"/>
    <s v="0060"/>
    <s v="R1"/>
    <s v="10-60"/>
    <x v="0"/>
    <x v="0"/>
    <n v="10719"/>
    <x v="0"/>
  </r>
  <r>
    <s v="48050450538"/>
    <s v="25162R090008"/>
    <s v="ST"/>
    <s v="R9"/>
    <d v="2025-06-11T00:00:00"/>
    <s v=""/>
    <s v="3106"/>
    <x v="0"/>
    <s v="10719"/>
    <s v="0"/>
    <n v="5"/>
    <s v=""/>
    <n v="5"/>
    <s v="USD"/>
    <s v="O1"/>
    <s v="USMO6570573580"/>
    <s v="4805045053810719"/>
    <s v=""/>
    <s v="FF_MC_06"/>
    <d v="2025-06-11T00:00:00"/>
    <d v="2025-06-05T00:00:00"/>
    <n v="0"/>
    <s v=""/>
    <s v=""/>
    <s v="3101515975"/>
    <s v="200011893373"/>
    <s v="0010"/>
    <s v="0060"/>
    <s v="R1"/>
    <s v="10-60"/>
    <x v="0"/>
    <x v="0"/>
    <n v="10719"/>
    <x v="0"/>
  </r>
  <r>
    <s v="48050450554"/>
    <s v="25162R090008"/>
    <s v="ST"/>
    <s v="R9"/>
    <d v="2025-06-11T00:00:00"/>
    <s v=""/>
    <s v="3106"/>
    <x v="0"/>
    <s v="10719"/>
    <s v="0"/>
    <n v="5"/>
    <s v=""/>
    <n v="5"/>
    <s v="USD"/>
    <s v="O1"/>
    <s v="USMO6570573570"/>
    <s v="4805045055410719"/>
    <s v=""/>
    <s v="FF_MC_06"/>
    <d v="2025-06-11T00:00:00"/>
    <d v="2025-06-05T00:00:00"/>
    <n v="0"/>
    <s v=""/>
    <s v=""/>
    <s v="3101509056"/>
    <s v="200011893126"/>
    <s v="0010"/>
    <s v="0060"/>
    <s v="R1"/>
    <s v="10-60"/>
    <x v="0"/>
    <x v="0"/>
    <n v="10719"/>
    <x v="0"/>
  </r>
  <r>
    <s v="48050450676"/>
    <s v="25162R090008"/>
    <s v="ST"/>
    <s v="R9"/>
    <d v="2025-06-11T00:00:00"/>
    <s v=""/>
    <s v="3106"/>
    <x v="0"/>
    <s v="10719"/>
    <s v="0"/>
    <n v="5"/>
    <s v=""/>
    <n v="5"/>
    <s v="USD"/>
    <s v="O1"/>
    <s v="USMO6560519391"/>
    <s v="4805045067610719"/>
    <s v=""/>
    <s v="FF_MC_06"/>
    <d v="2025-06-11T00:00:00"/>
    <d v="2025-06-05T00:00:00"/>
    <n v="0"/>
    <s v=""/>
    <s v=""/>
    <s v="3101561646"/>
    <s v="200011237191"/>
    <s v="0010"/>
    <s v="0060"/>
    <s v="R1"/>
    <s v="10-60"/>
    <x v="0"/>
    <x v="0"/>
    <n v="10719"/>
    <x v="0"/>
  </r>
  <r>
    <s v="48050451080"/>
    <s v="25167R090005"/>
    <s v="ST"/>
    <s v="R9"/>
    <d v="2025-06-16T00:00:00"/>
    <s v=""/>
    <s v="3106"/>
    <x v="0"/>
    <s v="10719"/>
    <s v="0"/>
    <n v="5"/>
    <s v=""/>
    <n v="5"/>
    <s v="USD"/>
    <s v="O1"/>
    <s v="USMO6560513740"/>
    <s v="4805045108010719"/>
    <s v=""/>
    <s v="MSTALLINGS"/>
    <d v="2025-06-16T00:00:00"/>
    <d v="2025-06-03T00:00:00"/>
    <n v="0"/>
    <s v=""/>
    <s v=""/>
    <s v="3102226268"/>
    <s v="200015936384"/>
    <s v="0010"/>
    <s v="0060"/>
    <s v="R1"/>
    <s v="10-60"/>
    <x v="0"/>
    <x v="0"/>
    <n v="10719"/>
    <x v="0"/>
  </r>
  <r>
    <s v="48050451081"/>
    <s v="25167R090005"/>
    <s v="ST"/>
    <s v="R9"/>
    <d v="2025-06-16T00:00:00"/>
    <s v=""/>
    <s v="3106"/>
    <x v="0"/>
    <s v="10719"/>
    <s v="0"/>
    <n v="5"/>
    <s v=""/>
    <n v="5"/>
    <s v="USD"/>
    <s v="O1"/>
    <s v="USMO6560513740"/>
    <s v="4805045108110719"/>
    <s v=""/>
    <s v="MSTALLINGS"/>
    <d v="2025-06-16T00:00:00"/>
    <d v="2025-05-09T00:00:00"/>
    <n v="0"/>
    <s v=""/>
    <s v=""/>
    <s v="3102226268"/>
    <s v="200015936384"/>
    <s v="0010"/>
    <s v="0060"/>
    <s v="R1"/>
    <s v="10-60"/>
    <x v="0"/>
    <x v="0"/>
    <n v="10719"/>
    <x v="0"/>
  </r>
  <r>
    <s v="48050451090"/>
    <s v="25167R090006"/>
    <s v="ST"/>
    <s v="R9"/>
    <d v="2025-06-16T00:00:00"/>
    <s v=""/>
    <s v="3106"/>
    <x v="0"/>
    <s v="10719"/>
    <s v="0"/>
    <n v="21.98"/>
    <s v=""/>
    <n v="21.98"/>
    <s v="USD"/>
    <s v="O1"/>
    <s v="USMO6574096671"/>
    <s v="4805045109010719"/>
    <s v=""/>
    <s v="LDAWSON"/>
    <d v="2025-06-16T00:00:00"/>
    <d v="2025-05-30T00:00:00"/>
    <n v="0"/>
    <s v=""/>
    <s v=""/>
    <s v="3101643536"/>
    <s v="200010932875"/>
    <s v="0010"/>
    <s v="0060"/>
    <s v="R1"/>
    <s v="10-60"/>
    <x v="0"/>
    <x v="0"/>
    <n v="10719"/>
    <x v="0"/>
  </r>
  <r>
    <s v="48050451093"/>
    <s v="25167R090006"/>
    <s v="ST"/>
    <s v="R9"/>
    <d v="2025-06-16T00:00:00"/>
    <s v=""/>
    <s v="3106"/>
    <x v="0"/>
    <s v="10236"/>
    <s v="0"/>
    <n v="15.88"/>
    <s v=""/>
    <n v="15.88"/>
    <s v="USD"/>
    <s v="O1"/>
    <s v="USMO6574096671"/>
    <s v="4805045109310236"/>
    <s v=""/>
    <s v="LDAWSON"/>
    <d v="2025-06-16T00:00:00"/>
    <d v="2025-03-03T00:00:00"/>
    <n v="0"/>
    <s v=""/>
    <s v=""/>
    <s v="3101643536"/>
    <s v="200010932875"/>
    <s v="0010"/>
    <s v="0060"/>
    <s v="R1"/>
    <s v="10-60"/>
    <x v="0"/>
    <x v="0"/>
    <n v="10719"/>
    <x v="0"/>
  </r>
  <r>
    <s v="48050451094"/>
    <s v="25167R090006"/>
    <s v="ST"/>
    <s v="R9"/>
    <d v="2025-06-16T00:00:00"/>
    <s v=""/>
    <s v="3106"/>
    <x v="0"/>
    <s v="10236"/>
    <s v="0"/>
    <n v="14.33"/>
    <s v=""/>
    <n v="14.33"/>
    <s v="USD"/>
    <s v="O1"/>
    <s v="USMO6574096671"/>
    <s v="4805045109410236"/>
    <s v=""/>
    <s v="LDAWSON"/>
    <d v="2025-06-16T00:00:00"/>
    <d v="2025-02-03T00:00:00"/>
    <n v="0"/>
    <s v=""/>
    <s v=""/>
    <s v="3101643536"/>
    <s v="200010932875"/>
    <s v="0010"/>
    <s v="0060"/>
    <s v="R1"/>
    <s v="10-60"/>
    <x v="0"/>
    <x v="0"/>
    <n v="10719"/>
    <x v="0"/>
  </r>
  <r>
    <s v="48050451095"/>
    <s v="25167R090006"/>
    <s v="ST"/>
    <s v="R9"/>
    <d v="2025-06-16T00:00:00"/>
    <s v=""/>
    <s v="3106"/>
    <x v="0"/>
    <s v="10236"/>
    <s v="0"/>
    <n v="12.95"/>
    <s v=""/>
    <n v="12.95"/>
    <s v="USD"/>
    <s v="O1"/>
    <s v="USMO6574096671"/>
    <s v="4805045109510236"/>
    <s v=""/>
    <s v="LDAWSON"/>
    <d v="2025-06-16T00:00:00"/>
    <d v="2025-01-02T00:00:00"/>
    <n v="0"/>
    <s v=""/>
    <s v=""/>
    <s v="3101643536"/>
    <s v="200010932875"/>
    <s v="0010"/>
    <s v="0060"/>
    <s v="R1"/>
    <s v="10-60"/>
    <x v="0"/>
    <x v="0"/>
    <n v="10719"/>
    <x v="0"/>
  </r>
  <r>
    <s v="48050451107"/>
    <s v="25168R090005"/>
    <s v="ST"/>
    <s v="R9"/>
    <d v="2025-06-17T00:00:00"/>
    <s v=""/>
    <s v="3106"/>
    <x v="1"/>
    <s v="10514"/>
    <s v="0"/>
    <n v="5.47"/>
    <s v=""/>
    <n v="5.47"/>
    <s v="USD"/>
    <s v="O1"/>
    <s v="USMO6561328540"/>
    <s v="4805045110710514"/>
    <s v=""/>
    <s v="TROSS2"/>
    <d v="2025-06-17T00:00:00"/>
    <d v="2025-05-01T00:00:00"/>
    <n v="0"/>
    <s v=""/>
    <s v=""/>
    <s v="3101490371"/>
    <s v="200011630072"/>
    <s v="0010"/>
    <s v="0060"/>
    <s v="R1"/>
    <s v="10-60"/>
    <x v="0"/>
    <x v="1"/>
    <n v="10514"/>
    <x v="1"/>
  </r>
  <r>
    <s v="48050451113"/>
    <s v="25168R090013"/>
    <s v="ST"/>
    <s v="R9"/>
    <d v="2025-06-02T00:00:00"/>
    <s v=""/>
    <s v="3106"/>
    <x v="1"/>
    <s v="10720"/>
    <s v="0"/>
    <n v="5"/>
    <s v=""/>
    <n v="5"/>
    <s v="USD"/>
    <s v="O1"/>
    <s v="USMO6375534230"/>
    <s v="4805045111310720"/>
    <s v=""/>
    <s v="TSTCIN"/>
    <d v="2025-06-17T00:00:00"/>
    <d v="2025-06-03T00:00:00"/>
    <n v="0"/>
    <s v=""/>
    <s v=""/>
    <s v="3101444116"/>
    <s v="200010727085"/>
    <s v="0010"/>
    <s v="0060"/>
    <s v="R1"/>
    <s v="10-60"/>
    <x v="0"/>
    <x v="1"/>
    <n v="10720"/>
    <x v="3"/>
  </r>
  <r>
    <s v="48050451115"/>
    <s v="25168R090013"/>
    <s v="ST"/>
    <s v="R9"/>
    <d v="2025-06-17T00:00:00"/>
    <s v=""/>
    <s v="3106"/>
    <x v="1"/>
    <s v="10201"/>
    <s v="0"/>
    <n v="5"/>
    <s v=""/>
    <n v="5"/>
    <s v="USD"/>
    <s v="O1"/>
    <s v="USMO6375534230"/>
    <s v="4805045111510201"/>
    <s v=""/>
    <s v="TSTCIN"/>
    <d v="2025-06-17T00:00:00"/>
    <d v="2025-05-01T00:00:00"/>
    <n v="0"/>
    <s v=""/>
    <s v=""/>
    <s v="3101444116"/>
    <s v="200010727085"/>
    <s v="0010"/>
    <s v="0060"/>
    <s v="R1"/>
    <s v="10-60"/>
    <x v="0"/>
    <x v="1"/>
    <n v="10720"/>
    <x v="3"/>
  </r>
  <r>
    <s v="48050451126"/>
    <s v="25168R090006"/>
    <s v="ST"/>
    <s v="R9"/>
    <d v="2025-06-17T00:00:00"/>
    <s v=""/>
    <s v="3106"/>
    <x v="0"/>
    <s v="10230"/>
    <s v="0"/>
    <n v="5"/>
    <s v=""/>
    <n v="5"/>
    <s v="USD"/>
    <s v="O1"/>
    <s v="USMO6561600000"/>
    <s v="4805045112610230"/>
    <s v=""/>
    <s v="TROSS2"/>
    <d v="2025-06-17T00:00:00"/>
    <d v="2025-01-28T00:00:00"/>
    <n v="0"/>
    <s v=""/>
    <s v=""/>
    <s v="3101489892"/>
    <s v="200012670473"/>
    <s v="0010"/>
    <s v="0060"/>
    <s v="R1"/>
    <s v="10-60"/>
    <x v="0"/>
    <x v="0"/>
    <n v="10719"/>
    <x v="0"/>
  </r>
  <r>
    <s v="48050451173"/>
    <s v="25168R090014"/>
    <s v="ST"/>
    <s v="R9"/>
    <d v="2025-06-17T00:00:00"/>
    <s v=""/>
    <s v="3106"/>
    <x v="1"/>
    <s v="10201"/>
    <s v="0"/>
    <n v="5"/>
    <s v=""/>
    <n v="5"/>
    <s v="USD"/>
    <s v="O1"/>
    <s v="USMO6375534230"/>
    <s v="4805045117310201"/>
    <s v=""/>
    <s v="TSTCIN"/>
    <d v="2025-06-17T00:00:00"/>
    <d v="2025-01-03T00:00:00"/>
    <n v="0"/>
    <s v=""/>
    <s v=""/>
    <s v="3101444116"/>
    <s v="200010727085"/>
    <s v="0010"/>
    <s v="0060"/>
    <s v="R1"/>
    <s v="10-60"/>
    <x v="0"/>
    <x v="1"/>
    <n v="10720"/>
    <x v="3"/>
  </r>
  <r>
    <s v="48050451175"/>
    <s v="25168R090014"/>
    <s v="ST"/>
    <s v="R9"/>
    <d v="2025-06-17T00:00:00"/>
    <s v=""/>
    <s v="3106"/>
    <x v="1"/>
    <s v="10201"/>
    <s v="0"/>
    <n v="5"/>
    <s v=""/>
    <n v="5"/>
    <s v="USD"/>
    <s v="O1"/>
    <s v="USMO6375534230"/>
    <s v="4805045117510201"/>
    <s v=""/>
    <s v="TSTCIN"/>
    <d v="2025-06-17T00:00:00"/>
    <d v="2024-12-04T00:00:00"/>
    <n v="0"/>
    <s v=""/>
    <s v=""/>
    <s v="3101444116"/>
    <s v="200010727085"/>
    <s v="0010"/>
    <s v="0060"/>
    <s v="R1"/>
    <s v="10-60"/>
    <x v="0"/>
    <x v="1"/>
    <n v="10720"/>
    <x v="3"/>
  </r>
  <r>
    <s v="48050451177"/>
    <s v="25168R090014"/>
    <s v="ST"/>
    <s v="R9"/>
    <d v="2025-06-17T00:00:00"/>
    <s v=""/>
    <s v="3106"/>
    <x v="1"/>
    <s v="10201"/>
    <s v="0"/>
    <n v="5"/>
    <s v=""/>
    <n v="5"/>
    <s v="USD"/>
    <s v="O1"/>
    <s v="USMO6375534230"/>
    <s v="4805045117710201"/>
    <s v=""/>
    <s v="TSTCIN"/>
    <d v="2025-06-17T00:00:00"/>
    <d v="2024-11-04T00:00:00"/>
    <n v="0"/>
    <s v=""/>
    <s v=""/>
    <s v="3101444116"/>
    <s v="200010727085"/>
    <s v="0010"/>
    <s v="0060"/>
    <s v="R1"/>
    <s v="10-60"/>
    <x v="0"/>
    <x v="1"/>
    <n v="10720"/>
    <x v="3"/>
  </r>
  <r>
    <s v="48050451179"/>
    <s v="25168R090014"/>
    <s v="ST"/>
    <s v="R9"/>
    <d v="2025-06-17T00:00:00"/>
    <s v=""/>
    <s v="3106"/>
    <x v="1"/>
    <s v="10201"/>
    <s v="0"/>
    <n v="5"/>
    <s v=""/>
    <n v="5"/>
    <s v="USD"/>
    <s v="O1"/>
    <s v="USMO6375534230"/>
    <s v="4805045117910201"/>
    <s v=""/>
    <s v="TSTCIN"/>
    <d v="2025-06-17T00:00:00"/>
    <d v="2024-10-02T00:00:00"/>
    <n v="0"/>
    <s v=""/>
    <s v=""/>
    <s v="3101444116"/>
    <s v="200010727085"/>
    <s v="0010"/>
    <s v="0060"/>
    <s v="R1"/>
    <s v="10-60"/>
    <x v="0"/>
    <x v="1"/>
    <n v="10720"/>
    <x v="3"/>
  </r>
  <r>
    <s v="48050451181"/>
    <s v="25168R090014"/>
    <s v="ST"/>
    <s v="R9"/>
    <d v="2025-06-17T00:00:00"/>
    <s v=""/>
    <s v="3106"/>
    <x v="1"/>
    <s v="10201"/>
    <s v="0"/>
    <n v="5"/>
    <s v=""/>
    <n v="5"/>
    <s v="USD"/>
    <s v="O1"/>
    <s v="USMO6375534230"/>
    <s v="4805045118110201"/>
    <s v=""/>
    <s v="TSTCIN"/>
    <d v="2025-06-17T00:00:00"/>
    <d v="2024-09-04T00:00:00"/>
    <n v="0"/>
    <s v=""/>
    <s v=""/>
    <s v="3101444116"/>
    <s v="200010727085"/>
    <s v="0010"/>
    <s v="0060"/>
    <s v="R1"/>
    <s v="10-60"/>
    <x v="0"/>
    <x v="1"/>
    <n v="10720"/>
    <x v="3"/>
  </r>
  <r>
    <s v="48050451183"/>
    <s v="25168R090014"/>
    <s v="ST"/>
    <s v="R9"/>
    <d v="2025-06-17T00:00:00"/>
    <s v=""/>
    <s v="3106"/>
    <x v="1"/>
    <s v="10201"/>
    <s v="0"/>
    <n v="5"/>
    <s v=""/>
    <n v="5"/>
    <s v="USD"/>
    <s v="O1"/>
    <s v="USMO6375534230"/>
    <s v="4805045118310201"/>
    <s v=""/>
    <s v="TSTCIN"/>
    <d v="2025-06-17T00:00:00"/>
    <d v="2024-08-05T00:00:00"/>
    <n v="0"/>
    <s v=""/>
    <s v=""/>
    <s v="3101444116"/>
    <s v="200010727085"/>
    <s v="0010"/>
    <s v="0060"/>
    <s v="R1"/>
    <s v="10-60"/>
    <x v="0"/>
    <x v="1"/>
    <n v="10720"/>
    <x v="3"/>
  </r>
  <r>
    <s v="48050451273"/>
    <s v="25170R090006"/>
    <s v="ST"/>
    <s v="R9"/>
    <d v="2025-06-11T00:00:00"/>
    <s v=""/>
    <s v="3106"/>
    <x v="0"/>
    <s v="10469"/>
    <s v="0"/>
    <n v="5"/>
    <s v=""/>
    <n v="5"/>
    <s v="USD"/>
    <s v="O1"/>
    <s v="USMO6561328330"/>
    <s v="4805045127310469"/>
    <s v=""/>
    <s v="LDAWSON"/>
    <d v="2025-06-19T00:00:00"/>
    <d v="2025-06-12T00:00:00"/>
    <n v="0"/>
    <s v=""/>
    <s v=""/>
    <s v="3102270705"/>
    <s v="200016168201"/>
    <s v="0010"/>
    <s v="0060"/>
    <s v="R1"/>
    <s v="10-60"/>
    <x v="0"/>
    <x v="0"/>
    <n v="10469"/>
    <x v="2"/>
  </r>
  <r>
    <s v="48050451273"/>
    <s v="25170R090006"/>
    <s v="ST"/>
    <s v="R9"/>
    <d v="2025-06-11T00:00:00"/>
    <s v=""/>
    <s v="3106"/>
    <x v="1"/>
    <s v="10514"/>
    <s v="0"/>
    <n v="5"/>
    <s v=""/>
    <n v="5"/>
    <s v="USD"/>
    <s v="O1"/>
    <s v="USMO6561328330"/>
    <s v="4805045127310514"/>
    <s v=""/>
    <s v="LDAWSON"/>
    <d v="2025-06-19T00:00:00"/>
    <d v="2025-06-12T00:00:00"/>
    <n v="0"/>
    <s v=""/>
    <s v=""/>
    <s v="3102270706"/>
    <s v="200016168201"/>
    <s v="0010"/>
    <s v="0060"/>
    <s v="R1"/>
    <s v="10-60"/>
    <x v="0"/>
    <x v="1"/>
    <n v="10514"/>
    <x v="1"/>
  </r>
  <r>
    <s v="48050451274"/>
    <s v="25170R090006"/>
    <s v="ST"/>
    <s v="R9"/>
    <d v="2025-06-19T00:00:00"/>
    <s v=""/>
    <s v="3106"/>
    <x v="0"/>
    <s v="10469"/>
    <s v="0"/>
    <n v="5"/>
    <s v=""/>
    <n v="5"/>
    <s v="USD"/>
    <s v="O1"/>
    <s v="USMO6561328330"/>
    <s v="4805045127410469"/>
    <s v=""/>
    <s v="LDAWSON"/>
    <d v="2025-06-19T00:00:00"/>
    <d v="2025-05-13T00:00:00"/>
    <n v="0"/>
    <s v=""/>
    <s v=""/>
    <s v="3102270705"/>
    <s v="200016168201"/>
    <s v="0010"/>
    <s v="0060"/>
    <s v="R1"/>
    <s v="10-60"/>
    <x v="0"/>
    <x v="0"/>
    <n v="10469"/>
    <x v="2"/>
  </r>
  <r>
    <s v="48050451274"/>
    <s v="25170R090006"/>
    <s v="ST"/>
    <s v="R9"/>
    <d v="2025-06-19T00:00:00"/>
    <s v=""/>
    <s v="3106"/>
    <x v="1"/>
    <s v="10514"/>
    <s v="0"/>
    <n v="5"/>
    <s v=""/>
    <n v="5"/>
    <s v="USD"/>
    <s v="O1"/>
    <s v="USMO6561328330"/>
    <s v="4805045127410514"/>
    <s v=""/>
    <s v="LDAWSON"/>
    <d v="2025-06-19T00:00:00"/>
    <d v="2025-05-13T00:00:00"/>
    <n v="0"/>
    <s v=""/>
    <s v=""/>
    <s v="3102270706"/>
    <s v="200016168201"/>
    <s v="0010"/>
    <s v="0060"/>
    <s v="R1"/>
    <s v="10-60"/>
    <x v="0"/>
    <x v="1"/>
    <n v="10514"/>
    <x v="1"/>
  </r>
  <r>
    <s v="48050451569"/>
    <s v="25174R090006"/>
    <s v="ST"/>
    <s v="R9"/>
    <d v="2025-06-23T00:00:00"/>
    <s v=""/>
    <s v="3106"/>
    <x v="1"/>
    <s v="10227"/>
    <s v="0"/>
    <n v="5"/>
    <s v=""/>
    <n v="5"/>
    <s v="USD"/>
    <s v="O1"/>
    <s v="USMO6568691041"/>
    <s v="4805045156910227"/>
    <s v=""/>
    <s v="TROSS2"/>
    <d v="2025-06-23T00:00:00"/>
    <d v="2025-01-29T00:00:00"/>
    <n v="0"/>
    <s v=""/>
    <s v=""/>
    <s v="3101617694"/>
    <s v="200013919457"/>
    <s v="0010"/>
    <s v="0060"/>
    <s v="R1"/>
    <s v="10-60"/>
    <x v="0"/>
    <x v="1"/>
    <n v="10721"/>
    <x v="4"/>
  </r>
  <r>
    <s v="48050451569"/>
    <s v="25174R090006"/>
    <s v="ST"/>
    <s v="R9"/>
    <d v="2025-06-23T00:00:00"/>
    <s v=""/>
    <s v="3106"/>
    <x v="0"/>
    <s v="10226"/>
    <s v="0"/>
    <n v="5"/>
    <s v=""/>
    <n v="5"/>
    <s v="USD"/>
    <s v="O1"/>
    <s v="USMO6568691041"/>
    <s v="4805045156910226"/>
    <s v=""/>
    <s v="TROSS2"/>
    <d v="2025-06-23T00:00:00"/>
    <d v="2025-01-29T00:00:00"/>
    <n v="0"/>
    <s v=""/>
    <s v=""/>
    <s v="3101617786"/>
    <s v="200013919457"/>
    <s v="0010"/>
    <s v="0060"/>
    <s v="R1"/>
    <s v="10-60"/>
    <x v="0"/>
    <x v="0"/>
    <n v="10719"/>
    <x v="0"/>
  </r>
  <r>
    <s v="48050452202"/>
    <s v="25181R090007"/>
    <s v="ST"/>
    <s v="R9"/>
    <d v="2025-06-30T00:00:00"/>
    <s v=""/>
    <s v="3106"/>
    <x v="0"/>
    <s v="10719"/>
    <s v="0"/>
    <n v="84.76"/>
    <s v=""/>
    <n v="84.76"/>
    <s v="USD"/>
    <s v="O1"/>
    <s v="USMO6574093161"/>
    <s v="4805045220210719"/>
    <s v=""/>
    <s v="FF_MD_02"/>
    <d v="2025-06-30T00:00:00"/>
    <d v="2025-06-16T00:00:00"/>
    <n v="0"/>
    <s v=""/>
    <s v=""/>
    <s v="3101633726"/>
    <s v="200014208884"/>
    <s v="0010"/>
    <s v="0060"/>
    <s v="R1"/>
    <s v="10-60"/>
    <x v="0"/>
    <x v="0"/>
    <n v="10719"/>
    <x v="0"/>
  </r>
  <r>
    <s v="48050452205"/>
    <s v="25181R090007"/>
    <s v="ST"/>
    <s v="R9"/>
    <d v="2025-06-30T00:00:00"/>
    <s v=""/>
    <s v="3106"/>
    <x v="0"/>
    <s v="10469"/>
    <s v="0"/>
    <n v="5"/>
    <s v=""/>
    <n v="5"/>
    <s v="USD"/>
    <s v="O1"/>
    <s v="USMO6561311000"/>
    <s v="4805045220510469"/>
    <s v=""/>
    <s v="FF_MD_02"/>
    <d v="2025-06-30T00:00:00"/>
    <d v="2025-06-16T00:00:00"/>
    <n v="0"/>
    <s v=""/>
    <s v=""/>
    <s v="3101588736"/>
    <s v="200011402852"/>
    <s v="0010"/>
    <s v="0060"/>
    <s v="R1"/>
    <s v="10-60"/>
    <x v="0"/>
    <x v="0"/>
    <n v="10469"/>
    <x v="2"/>
  </r>
  <r>
    <s v="48050452205"/>
    <s v="25181R090007"/>
    <s v="ST"/>
    <s v="R9"/>
    <d v="2025-06-30T00:00:00"/>
    <s v=""/>
    <s v="3106"/>
    <x v="1"/>
    <s v="10514"/>
    <s v="0"/>
    <n v="5"/>
    <s v=""/>
    <n v="5"/>
    <s v="USD"/>
    <s v="O1"/>
    <s v="USMO6561311000"/>
    <s v="4805045220510514"/>
    <s v=""/>
    <s v="FF_MD_02"/>
    <d v="2025-06-30T00:00:00"/>
    <d v="2025-06-16T00:00:00"/>
    <n v="0"/>
    <s v=""/>
    <s v=""/>
    <s v="3101588546"/>
    <s v="200011402852"/>
    <s v="0010"/>
    <s v="0060"/>
    <s v="R1"/>
    <s v="10-60"/>
    <x v="0"/>
    <x v="1"/>
    <n v="10514"/>
    <x v="1"/>
  </r>
  <r>
    <s v="48050452206"/>
    <s v="25181R090007"/>
    <s v="ST"/>
    <s v="R9"/>
    <d v="2025-06-30T00:00:00"/>
    <s v=""/>
    <s v="3106"/>
    <x v="1"/>
    <s v="10514"/>
    <s v="0"/>
    <n v="5"/>
    <s v=""/>
    <n v="5"/>
    <s v="USD"/>
    <s v="O1"/>
    <s v="USMO6561311000"/>
    <s v="4805045220610514"/>
    <s v=""/>
    <s v="FF_MD_02"/>
    <d v="2025-06-30T00:00:00"/>
    <d v="2025-06-16T00:00:00"/>
    <n v="0"/>
    <s v=""/>
    <s v=""/>
    <s v="3101588546"/>
    <s v="200011402852"/>
    <s v="0010"/>
    <s v="0060"/>
    <s v="R1"/>
    <s v="10-60"/>
    <x v="0"/>
    <x v="1"/>
    <n v="10514"/>
    <x v="1"/>
  </r>
  <r>
    <s v="48050452206"/>
    <s v="25181R090007"/>
    <s v="ST"/>
    <s v="R9"/>
    <d v="2025-06-30T00:00:00"/>
    <s v=""/>
    <s v="3106"/>
    <x v="0"/>
    <s v="10469"/>
    <s v="0"/>
    <n v="5"/>
    <s v=""/>
    <n v="5"/>
    <s v="USD"/>
    <s v="O1"/>
    <s v="USMO6561311000"/>
    <s v="4805045220610469"/>
    <s v=""/>
    <s v="FF_MD_02"/>
    <d v="2025-06-30T00:00:00"/>
    <d v="2025-06-16T00:00:00"/>
    <n v="0"/>
    <s v=""/>
    <s v=""/>
    <s v="3101588736"/>
    <s v="200011402852"/>
    <s v="0010"/>
    <s v="0060"/>
    <s v="R1"/>
    <s v="10-60"/>
    <x v="0"/>
    <x v="0"/>
    <n v="10469"/>
    <x v="2"/>
  </r>
  <r>
    <s v="48050452216"/>
    <s v="25181R090007"/>
    <s v="ST"/>
    <s v="R9"/>
    <d v="2025-06-30T00:00:00"/>
    <s v=""/>
    <s v="3106"/>
    <x v="0"/>
    <s v="10719"/>
    <s v="0"/>
    <n v="84.8"/>
    <s v=""/>
    <n v="84.8"/>
    <s v="USD"/>
    <s v="O1"/>
    <s v="USMO6574093161"/>
    <s v="4805045221610719"/>
    <s v=""/>
    <s v="FF_MD_02"/>
    <d v="2025-06-30T00:00:00"/>
    <d v="2025-06-16T00:00:00"/>
    <n v="0"/>
    <s v=""/>
    <s v=""/>
    <s v="3101633726"/>
    <s v="200014208884"/>
    <s v="0010"/>
    <s v="0060"/>
    <s v="R1"/>
    <s v="10-60"/>
    <x v="0"/>
    <x v="0"/>
    <n v="10719"/>
    <x v="0"/>
  </r>
  <r>
    <s v="48050452217"/>
    <s v="25181R090007"/>
    <s v="ST"/>
    <s v="R9"/>
    <d v="2025-06-30T00:00:00"/>
    <s v=""/>
    <s v="3106"/>
    <x v="0"/>
    <s v="10469"/>
    <s v="0"/>
    <n v="5"/>
    <s v=""/>
    <n v="5"/>
    <s v="USD"/>
    <s v="O1"/>
    <s v="USMO6561323380"/>
    <s v="4805045221710469"/>
    <s v=""/>
    <s v="FF_MD_02"/>
    <d v="2025-06-30T00:00:00"/>
    <d v="2025-06-16T00:00:00"/>
    <n v="0"/>
    <s v=""/>
    <s v=""/>
    <s v="3101518049"/>
    <s v="200011028384"/>
    <s v="0010"/>
    <s v="0060"/>
    <s v="R1"/>
    <s v="10-60"/>
    <x v="0"/>
    <x v="0"/>
    <n v="10469"/>
    <x v="2"/>
  </r>
  <r>
    <s v="48050452217"/>
    <s v="25181R090007"/>
    <s v="ST"/>
    <s v="R9"/>
    <d v="2025-06-30T00:00:00"/>
    <s v=""/>
    <s v="3106"/>
    <x v="1"/>
    <s v="10514"/>
    <s v="0"/>
    <n v="5"/>
    <s v=""/>
    <n v="5"/>
    <s v="USD"/>
    <s v="O1"/>
    <s v="USMO6561323380"/>
    <s v="4805045221710514"/>
    <s v=""/>
    <s v="FF_MD_02"/>
    <d v="2025-06-30T00:00:00"/>
    <d v="2025-06-16T00:00:00"/>
    <n v="0"/>
    <s v=""/>
    <s v=""/>
    <s v="3101518145"/>
    <s v="200011028384"/>
    <s v="0010"/>
    <s v="0060"/>
    <s v="R1"/>
    <s v="10-60"/>
    <x v="0"/>
    <x v="1"/>
    <n v="10514"/>
    <x v="1"/>
  </r>
  <r>
    <s v="48050452218"/>
    <s v="25181R090007"/>
    <s v="ST"/>
    <s v="R9"/>
    <d v="2025-06-30T00:00:00"/>
    <s v=""/>
    <s v="3106"/>
    <x v="0"/>
    <s v="10469"/>
    <s v="0"/>
    <n v="5"/>
    <s v=""/>
    <n v="5"/>
    <s v="USD"/>
    <s v="O1"/>
    <s v="USMO6561323380"/>
    <s v="4805045221810469"/>
    <s v=""/>
    <s v="FF_MD_02"/>
    <d v="2025-06-30T00:00:00"/>
    <d v="2025-06-16T00:00:00"/>
    <n v="0"/>
    <s v=""/>
    <s v=""/>
    <s v="3101518049"/>
    <s v="200011028384"/>
    <s v="0010"/>
    <s v="0060"/>
    <s v="R1"/>
    <s v="10-60"/>
    <x v="0"/>
    <x v="0"/>
    <n v="10469"/>
    <x v="2"/>
  </r>
  <r>
    <s v="48050452218"/>
    <s v="25181R090007"/>
    <s v="ST"/>
    <s v="R9"/>
    <d v="2025-06-30T00:00:00"/>
    <s v=""/>
    <s v="3106"/>
    <x v="1"/>
    <s v="10514"/>
    <s v="0"/>
    <n v="5"/>
    <s v=""/>
    <n v="5"/>
    <s v="USD"/>
    <s v="O1"/>
    <s v="USMO6561323380"/>
    <s v="4805045221810514"/>
    <s v=""/>
    <s v="FF_MD_02"/>
    <d v="2025-06-30T00:00:00"/>
    <d v="2025-06-16T00:00:00"/>
    <n v="0"/>
    <s v=""/>
    <s v=""/>
    <s v="3101518145"/>
    <s v="200011028384"/>
    <s v="0010"/>
    <s v="0060"/>
    <s v="R1"/>
    <s v="10-60"/>
    <x v="0"/>
    <x v="1"/>
    <n v="10514"/>
    <x v="1"/>
  </r>
  <r>
    <s v="48050452250"/>
    <s v="25181R090007"/>
    <s v="ST"/>
    <s v="R9"/>
    <d v="2025-06-30T00:00:00"/>
    <s v=""/>
    <s v="3106"/>
    <x v="0"/>
    <s v="10469"/>
    <s v="0"/>
    <n v="5"/>
    <s v=""/>
    <n v="5"/>
    <s v="USD"/>
    <s v="O1"/>
    <s v="USMO6561320800"/>
    <s v="4805045225010469"/>
    <s v=""/>
    <s v="FF_MD_02"/>
    <d v="2025-06-30T00:00:00"/>
    <d v="2025-06-10T00:00:00"/>
    <n v="0"/>
    <s v=""/>
    <s v=""/>
    <s v="3101536986"/>
    <s v="200011275456"/>
    <s v="0010"/>
    <s v="0060"/>
    <s v="R1"/>
    <s v="10-60"/>
    <x v="0"/>
    <x v="0"/>
    <n v="10469"/>
    <x v="2"/>
  </r>
  <r>
    <s v="48050452251"/>
    <s v="25181R090007"/>
    <s v="ST"/>
    <s v="R9"/>
    <d v="2025-06-30T00:00:00"/>
    <s v=""/>
    <s v="3106"/>
    <x v="0"/>
    <s v="10719"/>
    <s v="0"/>
    <n v="5"/>
    <s v=""/>
    <n v="5"/>
    <s v="USD"/>
    <s v="O1"/>
    <s v="USMO6574093221"/>
    <s v="4805045225110719"/>
    <s v=""/>
    <s v="FF_MD_02"/>
    <d v="2025-06-30T00:00:00"/>
    <d v="2025-06-09T00:00:00"/>
    <n v="0"/>
    <s v=""/>
    <s v=""/>
    <s v="3101578857"/>
    <s v="200014159236"/>
    <s v="0010"/>
    <s v="0060"/>
    <s v="R1"/>
    <s v="10-60"/>
    <x v="0"/>
    <x v="0"/>
    <n v="10719"/>
    <x v="0"/>
  </r>
  <r>
    <s v="48050452252"/>
    <s v="25181R090007"/>
    <s v="ST"/>
    <s v="R9"/>
    <d v="2025-06-30T00:00:00"/>
    <s v=""/>
    <s v="3106"/>
    <x v="0"/>
    <s v="10719"/>
    <s v="0"/>
    <n v="5"/>
    <s v=""/>
    <n v="5"/>
    <s v="USD"/>
    <s v="O1"/>
    <s v="USMO6574093221"/>
    <s v="4805045225210719"/>
    <s v=""/>
    <s v="FF_MD_02"/>
    <d v="2025-06-30T00:00:00"/>
    <d v="2025-06-09T00:00:00"/>
    <n v="0"/>
    <s v=""/>
    <s v=""/>
    <s v="3101578857"/>
    <s v="200014159236"/>
    <s v="0010"/>
    <s v="0060"/>
    <s v="R1"/>
    <s v="10-60"/>
    <x v="0"/>
    <x v="0"/>
    <n v="10719"/>
    <x v="0"/>
  </r>
  <r>
    <s v="48050452262"/>
    <s v="25181R090007"/>
    <s v="ST"/>
    <s v="R9"/>
    <d v="2025-06-30T00:00:00"/>
    <s v=""/>
    <s v="3106"/>
    <x v="0"/>
    <s v="10719"/>
    <s v="0"/>
    <n v="5"/>
    <s v=""/>
    <n v="5"/>
    <s v="USD"/>
    <s v="O1"/>
    <s v="USMO6560517090"/>
    <s v="4805045226210719"/>
    <s v=""/>
    <s v="FF_MD_02"/>
    <d v="2025-06-30T00:00:00"/>
    <d v="2025-06-05T00:00:00"/>
    <n v="0"/>
    <s v=""/>
    <s v=""/>
    <s v="3101688100"/>
    <s v="200012235707"/>
    <s v="0010"/>
    <s v="0060"/>
    <s v="R1"/>
    <s v="10-60"/>
    <x v="0"/>
    <x v="0"/>
    <n v="10719"/>
    <x v="0"/>
  </r>
  <r>
    <s v="48050452267"/>
    <s v="25181R090007"/>
    <s v="ST"/>
    <s v="R9"/>
    <d v="2025-06-30T00:00:00"/>
    <s v=""/>
    <s v="3106"/>
    <x v="0"/>
    <s v="10719"/>
    <s v="0"/>
    <n v="5"/>
    <s v=""/>
    <n v="5"/>
    <s v="USD"/>
    <s v="O1"/>
    <s v="USMO6485492540"/>
    <s v="4805045226710719"/>
    <s v=""/>
    <s v="FF_MD_02"/>
    <d v="2025-06-30T00:00:00"/>
    <d v="2025-06-05T00:00:00"/>
    <n v="0"/>
    <s v=""/>
    <s v=""/>
    <s v="3101684734"/>
    <s v="200011319908"/>
    <s v="0010"/>
    <s v="0060"/>
    <s v="C1"/>
    <s v="10-60"/>
    <x v="0"/>
    <x v="0"/>
    <n v="10719"/>
    <x v="0"/>
  </r>
  <r>
    <s v="48620004231"/>
    <s v="RKUMO2506241"/>
    <s v="RN"/>
    <s v="08"/>
    <d v="2025-06-25T00:00:00"/>
    <s v=""/>
    <s v="3106"/>
    <x v="2"/>
    <s v="10224"/>
    <s v="0"/>
    <n v="-25"/>
    <s v=""/>
    <n v="-25"/>
    <s v="USD"/>
    <s v="O1"/>
    <s v="USFL3220711240"/>
    <s v="4862000423110224"/>
    <s v=""/>
    <s v="BATCH_ID"/>
    <d v="2025-06-25T00:00:00"/>
    <m/>
    <n v="0"/>
    <s v=""/>
    <s v=""/>
    <e v="#N/A"/>
    <s v="200013655663"/>
    <s v="0070"/>
    <s v="0010"/>
    <s v="RE"/>
    <s v="70-10"/>
    <x v="1"/>
    <x v="2"/>
    <n v="10719"/>
    <x v="0"/>
  </r>
  <r>
    <s v="48658003918"/>
    <s v="RKUMO2506052"/>
    <s v="RN"/>
    <s v="08"/>
    <d v="2025-06-06T00:00:00"/>
    <s v=""/>
    <s v="3106"/>
    <x v="2"/>
    <s v="10224"/>
    <s v="0"/>
    <n v="-25"/>
    <s v=""/>
    <n v="-25"/>
    <s v="USD"/>
    <s v="O1"/>
    <s v="USMO6301622230"/>
    <s v="4865800391810224"/>
    <s v=""/>
    <s v="BATCH_ID"/>
    <d v="2025-06-06T00:00:00"/>
    <m/>
    <n v="0"/>
    <s v=""/>
    <s v=""/>
    <e v="#N/A"/>
    <s v="200011106693"/>
    <s v="0070"/>
    <s v="0010"/>
    <s v="RE"/>
    <s v="70-10"/>
    <x v="1"/>
    <x v="2"/>
    <n v="10719"/>
    <x v="0"/>
  </r>
  <r>
    <s v="48696003781"/>
    <s v="RFLMO2506051"/>
    <s v="RN"/>
    <s v="08"/>
    <d v="2025-06-05T00:00:00"/>
    <s v=""/>
    <s v="3106"/>
    <x v="2"/>
    <s v="10224"/>
    <s v="0"/>
    <n v="-25"/>
    <s v=""/>
    <n v="-25"/>
    <s v="USD"/>
    <s v="O1"/>
    <s v="USMO6560523520"/>
    <s v="4869600378110224"/>
    <s v=""/>
    <s v="BATCH_ID"/>
    <d v="2025-06-05T00:00:00"/>
    <m/>
    <n v="0"/>
    <s v=""/>
    <s v=""/>
    <e v="#N/A"/>
    <s v="200014173690"/>
    <s v="0070"/>
    <s v="0010"/>
    <s v="RE"/>
    <s v="70-10"/>
    <x v="1"/>
    <x v="2"/>
    <n v="10719"/>
    <x v="0"/>
  </r>
  <r>
    <s v="48962004440"/>
    <s v="RKUMO2506252"/>
    <s v="RN"/>
    <s v="08"/>
    <d v="2025-06-26T00:00:00"/>
    <s v=""/>
    <s v="3106"/>
    <x v="2"/>
    <s v="10224"/>
    <s v="0"/>
    <n v="-25"/>
    <s v=""/>
    <n v="-25"/>
    <s v="USD"/>
    <s v="O1"/>
    <s v="USMO6561385871"/>
    <s v="4896200444010224"/>
    <s v=""/>
    <s v="BATCH_ID"/>
    <d v="2025-06-26T00:00:00"/>
    <m/>
    <n v="0"/>
    <s v=""/>
    <s v=""/>
    <s v="3101567724"/>
    <s v="200013350521"/>
    <s v="0070"/>
    <s v="0010"/>
    <s v="R1"/>
    <s v="70-10"/>
    <x v="1"/>
    <x v="2"/>
    <n v="10719"/>
    <x v="0"/>
  </r>
  <r>
    <s v="52000468920"/>
    <s v="R9-250601-00"/>
    <s v="ST"/>
    <s v="R9"/>
    <d v="2025-06-01T00:00:00"/>
    <s v=""/>
    <s v="3106"/>
    <x v="0"/>
    <s v="10469"/>
    <s v="0"/>
    <n v="5"/>
    <s v=""/>
    <n v="5"/>
    <s v="USD"/>
    <s v="O1"/>
    <s v="USMO6561328860"/>
    <s v="5200046892010469"/>
    <s v=""/>
    <s v="KKELLEY2"/>
    <d v="2025-06-01T00:00:00"/>
    <d v="2025-02-06T00:00:00"/>
    <n v="0"/>
    <s v=""/>
    <s v=""/>
    <s v="3102126408"/>
    <s v="200015457274"/>
    <s v="0010"/>
    <s v="0060"/>
    <s v="R1"/>
    <s v="10-60"/>
    <x v="0"/>
    <x v="0"/>
    <n v="10469"/>
    <x v="2"/>
  </r>
  <r>
    <s v="52000468920"/>
    <s v="R9-250601-00"/>
    <s v="ST"/>
    <s v="R9"/>
    <d v="2025-06-01T00:00:00"/>
    <s v=""/>
    <s v="3106"/>
    <x v="1"/>
    <s v="10514"/>
    <s v="0"/>
    <n v="5"/>
    <s v=""/>
    <n v="5"/>
    <s v="USD"/>
    <s v="O1"/>
    <s v="USMO6561328860"/>
    <s v="5200046892010514"/>
    <s v=""/>
    <s v="KKELLEY2"/>
    <d v="2025-06-01T00:00:00"/>
    <d v="2025-02-06T00:00:00"/>
    <n v="0"/>
    <s v=""/>
    <s v=""/>
    <s v="3102126409"/>
    <s v="200015457274"/>
    <s v="0010"/>
    <s v="0060"/>
    <s v="R1"/>
    <s v="10-60"/>
    <x v="0"/>
    <x v="1"/>
    <n v="10514"/>
    <x v="1"/>
  </r>
  <r>
    <s v="52000469031"/>
    <s v="R9-250602-00"/>
    <s v="ST"/>
    <s v="R9"/>
    <d v="2025-06-02T00:00:00"/>
    <s v=""/>
    <s v="3106"/>
    <x v="1"/>
    <s v="10514"/>
    <s v="0"/>
    <n v="5"/>
    <s v=""/>
    <n v="5"/>
    <s v="USD"/>
    <s v="O1"/>
    <s v="USMO6561333130"/>
    <s v="5200046903110514"/>
    <s v=""/>
    <s v="TROSS2"/>
    <d v="2025-06-02T00:00:00"/>
    <d v="2025-01-13T00:00:00"/>
    <n v="0"/>
    <s v=""/>
    <s v=""/>
    <s v="3102063965"/>
    <s v="200015139872"/>
    <s v="0010"/>
    <s v="0060"/>
    <s v="R1"/>
    <s v="10-60"/>
    <x v="0"/>
    <x v="1"/>
    <n v="10514"/>
    <x v="1"/>
  </r>
  <r>
    <s v="52000469095"/>
    <s v="R9-250602-00"/>
    <s v="ST"/>
    <s v="R9"/>
    <d v="2025-06-02T00:00:00"/>
    <s v=""/>
    <s v="3106"/>
    <x v="1"/>
    <s v="10514"/>
    <s v="0"/>
    <n v="5"/>
    <s v=""/>
    <n v="5"/>
    <s v="USD"/>
    <s v="O1"/>
    <s v="USMO6561360230"/>
    <s v="5200046909510514"/>
    <s v=""/>
    <s v="SLONERO"/>
    <d v="2025-06-02T00:00:00"/>
    <d v="2025-06-03T00:00:00"/>
    <n v="0"/>
    <s v=""/>
    <s v=""/>
    <s v="3102266883"/>
    <s v="200016150084"/>
    <s v="0010"/>
    <s v="0060"/>
    <s v="R1"/>
    <s v="10-60"/>
    <x v="0"/>
    <x v="1"/>
    <n v="10514"/>
    <x v="1"/>
  </r>
  <r>
    <s v="52000469095"/>
    <s v="R9-250602-00"/>
    <s v="ST"/>
    <s v="R9"/>
    <d v="2025-06-02T00:00:00"/>
    <s v=""/>
    <s v="3106"/>
    <x v="0"/>
    <s v="10469"/>
    <s v="0"/>
    <n v="5"/>
    <s v=""/>
    <n v="5"/>
    <s v="USD"/>
    <s v="O1"/>
    <s v="USMO6561360230"/>
    <s v="5200046909510469"/>
    <s v=""/>
    <s v="SLONERO"/>
    <d v="2025-06-02T00:00:00"/>
    <d v="2025-06-03T00:00:00"/>
    <n v="0"/>
    <s v=""/>
    <s v=""/>
    <s v="3102266882"/>
    <s v="200016150084"/>
    <s v="0010"/>
    <s v="0060"/>
    <s v="R1"/>
    <s v="10-60"/>
    <x v="0"/>
    <x v="0"/>
    <n v="10469"/>
    <x v="2"/>
  </r>
  <r>
    <s v="52000469109"/>
    <s v="R9-250602-00"/>
    <s v="ST"/>
    <s v="R9"/>
    <d v="2025-06-02T00:00:00"/>
    <s v=""/>
    <s v="3106"/>
    <x v="1"/>
    <s v="10514"/>
    <s v="0"/>
    <n v="5"/>
    <s v=""/>
    <n v="5"/>
    <s v="USD"/>
    <s v="O1"/>
    <s v="USMO65613XXXX0"/>
    <s v="5200046910910514"/>
    <s v=""/>
    <s v="SLONERO"/>
    <d v="2025-06-02T00:00:00"/>
    <d v="2025-05-13T00:00:00"/>
    <n v="0"/>
    <s v=""/>
    <s v=""/>
    <s v="3102266897"/>
    <s v="200016147809"/>
    <s v="0010"/>
    <s v="0060"/>
    <s v="R1"/>
    <s v="10-60"/>
    <x v="0"/>
    <x v="1"/>
    <n v="10514"/>
    <x v="1"/>
  </r>
  <r>
    <s v="52000469152"/>
    <s v="RC-250602-00"/>
    <s v="RE"/>
    <s v="RC"/>
    <d v="2025-06-02T00:00:00"/>
    <s v=""/>
    <s v="3106"/>
    <x v="3"/>
    <s v="10514"/>
    <s v="0"/>
    <n v="25"/>
    <s v=""/>
    <n v="25"/>
    <s v="USD"/>
    <s v="O0"/>
    <s v="USMO65613XXXX0"/>
    <s v="5200046915210514"/>
    <s v=""/>
    <s v="C4C_S4H"/>
    <d v="2025-06-02T00:00:00"/>
    <d v="2025-03-06T00:00:00"/>
    <n v="0"/>
    <s v=""/>
    <s v=""/>
    <s v="3102266897"/>
    <s v="200016147809"/>
    <s v="0010"/>
    <s v="0044"/>
    <s v="R1"/>
    <s v="10-44"/>
    <x v="2"/>
    <x v="3"/>
    <n v="10514"/>
    <x v="1"/>
  </r>
  <r>
    <s v="52000469160"/>
    <s v="R9-250602-00"/>
    <s v="ST"/>
    <s v="R9"/>
    <d v="2025-06-02T00:00:00"/>
    <s v=""/>
    <s v="3106"/>
    <x v="1"/>
    <s v="10514"/>
    <s v="0"/>
    <n v="5"/>
    <s v=""/>
    <n v="5"/>
    <s v="USD"/>
    <s v="O1"/>
    <s v="USMO65613XXXX0"/>
    <s v="5200046916010514"/>
    <s v=""/>
    <s v="SLONERO"/>
    <d v="2025-06-02T00:00:00"/>
    <d v="2025-04-11T00:00:00"/>
    <n v="0"/>
    <s v=""/>
    <s v=""/>
    <s v="3102266897"/>
    <s v="200016147809"/>
    <s v="0010"/>
    <s v="0060"/>
    <s v="R1"/>
    <s v="10-60"/>
    <x v="0"/>
    <x v="1"/>
    <n v="10514"/>
    <x v="1"/>
  </r>
  <r>
    <s v="52000469363"/>
    <s v="R9-250602-00"/>
    <s v="ST"/>
    <s v="R9"/>
    <d v="2025-06-02T00:00:00"/>
    <s v=""/>
    <s v="3106"/>
    <x v="0"/>
    <s v="10469"/>
    <s v="0"/>
    <n v="53.24"/>
    <s v=""/>
    <n v="53.24"/>
    <s v="USD"/>
    <s v="O1"/>
    <s v="USMO6561380930"/>
    <s v="5200046936310469"/>
    <s v=""/>
    <s v="TROSS2"/>
    <d v="2025-06-02T00:00:00"/>
    <d v="2025-01-06T00:00:00"/>
    <n v="0"/>
    <s v=""/>
    <s v=""/>
    <s v="3101651529"/>
    <s v="200012072357"/>
    <s v="0010"/>
    <s v="0060"/>
    <s v="C1"/>
    <s v="10-60"/>
    <x v="0"/>
    <x v="0"/>
    <n v="10469"/>
    <x v="2"/>
  </r>
  <r>
    <s v="52000469365"/>
    <s v="R9-250602-00"/>
    <s v="ST"/>
    <s v="R9"/>
    <d v="2025-06-02T00:00:00"/>
    <s v=""/>
    <s v="3106"/>
    <x v="0"/>
    <s v="10469"/>
    <s v="0"/>
    <n v="65.17"/>
    <s v=""/>
    <n v="65.17"/>
    <s v="USD"/>
    <s v="O1"/>
    <s v="USMO6561380930"/>
    <s v="5200046936510469"/>
    <s v=""/>
    <s v="TROSS2"/>
    <d v="2025-06-02T00:00:00"/>
    <d v="2024-11-01T00:00:00"/>
    <n v="0"/>
    <s v=""/>
    <s v=""/>
    <s v="3101651529"/>
    <s v="200012072357"/>
    <s v="0010"/>
    <s v="0060"/>
    <s v="C1"/>
    <s v="10-60"/>
    <x v="0"/>
    <x v="0"/>
    <n v="10469"/>
    <x v="2"/>
  </r>
  <r>
    <s v="52000469367"/>
    <s v="R9-250602-00"/>
    <s v="ST"/>
    <s v="R9"/>
    <d v="2025-06-02T00:00:00"/>
    <s v=""/>
    <s v="3106"/>
    <x v="0"/>
    <s v="10469"/>
    <s v="0"/>
    <n v="83.77"/>
    <s v=""/>
    <n v="83.77"/>
    <s v="USD"/>
    <s v="O1"/>
    <s v="USMO6561380930"/>
    <s v="5200046936710469"/>
    <s v=""/>
    <s v="TROSS2"/>
    <d v="2025-06-02T00:00:00"/>
    <d v="2024-10-03T00:00:00"/>
    <n v="0"/>
    <s v=""/>
    <s v=""/>
    <s v="3101651529"/>
    <s v="200012072357"/>
    <s v="0010"/>
    <s v="0060"/>
    <s v="C1"/>
    <s v="10-60"/>
    <x v="0"/>
    <x v="0"/>
    <n v="10469"/>
    <x v="2"/>
  </r>
  <r>
    <s v="52000469369"/>
    <s v="R9-250602-00"/>
    <s v="ST"/>
    <s v="R9"/>
    <d v="2025-06-02T00:00:00"/>
    <s v=""/>
    <s v="3106"/>
    <x v="0"/>
    <s v="10469"/>
    <s v="0"/>
    <n v="62.43"/>
    <s v=""/>
    <n v="62.43"/>
    <s v="USD"/>
    <s v="O1"/>
    <s v="USMO6561380930"/>
    <s v="5200046936910469"/>
    <s v=""/>
    <s v="TROSS2"/>
    <d v="2025-06-02T00:00:00"/>
    <d v="2024-09-03T00:00:00"/>
    <n v="0"/>
    <s v=""/>
    <s v=""/>
    <s v="3101651529"/>
    <s v="200012072357"/>
    <s v="0010"/>
    <s v="0060"/>
    <s v="C1"/>
    <s v="10-60"/>
    <x v="0"/>
    <x v="0"/>
    <n v="10469"/>
    <x v="2"/>
  </r>
  <r>
    <s v="52000469371"/>
    <s v="R9-250602-00"/>
    <s v="ST"/>
    <s v="R9"/>
    <d v="2025-06-02T00:00:00"/>
    <s v=""/>
    <s v="3106"/>
    <x v="0"/>
    <s v="10469"/>
    <s v="0"/>
    <n v="65.569999999999993"/>
    <s v=""/>
    <n v="65.569999999999993"/>
    <s v="USD"/>
    <s v="O1"/>
    <s v="USMO6561380930"/>
    <s v="5200046937110469"/>
    <s v=""/>
    <s v="TROSS2"/>
    <d v="2025-06-02T00:00:00"/>
    <d v="2024-08-06T00:00:00"/>
    <n v="0"/>
    <s v=""/>
    <s v=""/>
    <s v="3101651529"/>
    <s v="200012072357"/>
    <s v="0010"/>
    <s v="0060"/>
    <s v="C1"/>
    <s v="10-60"/>
    <x v="0"/>
    <x v="0"/>
    <n v="10469"/>
    <x v="2"/>
  </r>
  <r>
    <s v="52000469373"/>
    <s v="R9-250602-00"/>
    <s v="ST"/>
    <s v="R9"/>
    <d v="2025-06-02T00:00:00"/>
    <s v=""/>
    <s v="3106"/>
    <x v="0"/>
    <s v="10469"/>
    <s v="0"/>
    <n v="78.34"/>
    <s v=""/>
    <n v="78.34"/>
    <s v="USD"/>
    <s v="O1"/>
    <s v="USMO6561380930"/>
    <s v="5200046937310469"/>
    <s v=""/>
    <s v="TROSS2"/>
    <d v="2025-06-02T00:00:00"/>
    <d v="2024-07-01T00:00:00"/>
    <n v="0"/>
    <s v=""/>
    <s v=""/>
    <s v="3101651529"/>
    <s v="200012072357"/>
    <s v="0010"/>
    <s v="0060"/>
    <s v="C1"/>
    <s v="10-60"/>
    <x v="0"/>
    <x v="0"/>
    <n v="10469"/>
    <x v="2"/>
  </r>
  <r>
    <s v="52000469384"/>
    <s v="R9-250602-00"/>
    <s v="ST"/>
    <s v="R9"/>
    <d v="2025-06-02T00:00:00"/>
    <s v=""/>
    <s v="3106"/>
    <x v="0"/>
    <s v="10469"/>
    <s v="0"/>
    <n v="5"/>
    <s v=""/>
    <n v="5"/>
    <s v="USD"/>
    <s v="O1"/>
    <s v="USMO6561330300"/>
    <s v="5200046938410469"/>
    <s v=""/>
    <s v="TROSS2"/>
    <d v="2025-06-02T00:00:00"/>
    <d v="2025-02-04T00:00:00"/>
    <n v="0"/>
    <s v=""/>
    <s v=""/>
    <s v="3101490748"/>
    <s v="200013182312"/>
    <s v="0010"/>
    <s v="0060"/>
    <s v="C1"/>
    <s v="10-60"/>
    <x v="0"/>
    <x v="0"/>
    <n v="10469"/>
    <x v="2"/>
  </r>
  <r>
    <s v="52000469399"/>
    <s v="R9-250602-00"/>
    <s v="ST"/>
    <s v="R9"/>
    <d v="2025-06-02T00:00:00"/>
    <s v=""/>
    <s v="3106"/>
    <x v="0"/>
    <s v="10469"/>
    <s v="0"/>
    <n v="5"/>
    <s v=""/>
    <n v="5"/>
    <s v="USD"/>
    <s v="O1"/>
    <s v="USMO6561380930"/>
    <s v="5200046939910469"/>
    <s v=""/>
    <s v="TROSS2"/>
    <d v="2025-06-02T00:00:00"/>
    <d v="2025-02-04T00:00:00"/>
    <n v="0"/>
    <s v=""/>
    <s v=""/>
    <s v="3101651433"/>
    <s v="200012072431"/>
    <s v="0010"/>
    <s v="0060"/>
    <s v="C1"/>
    <s v="10-60"/>
    <x v="0"/>
    <x v="0"/>
    <n v="10469"/>
    <x v="2"/>
  </r>
  <r>
    <s v="52000469399"/>
    <s v="R9-250602-00"/>
    <s v="ST"/>
    <s v="R9"/>
    <d v="2025-06-02T00:00:00"/>
    <s v=""/>
    <s v="3106"/>
    <x v="1"/>
    <s v="10514"/>
    <s v="0"/>
    <n v="5"/>
    <s v=""/>
    <n v="5"/>
    <s v="USD"/>
    <s v="O1"/>
    <s v="USMO6561380930"/>
    <s v="5200046939910514"/>
    <s v=""/>
    <s v="TROSS2"/>
    <d v="2025-06-02T00:00:00"/>
    <d v="2025-02-04T00:00:00"/>
    <n v="0"/>
    <s v=""/>
    <s v=""/>
    <s v="3101651624"/>
    <s v="200012072431"/>
    <s v="0010"/>
    <s v="0060"/>
    <s v="C1"/>
    <s v="10-60"/>
    <x v="0"/>
    <x v="1"/>
    <n v="10514"/>
    <x v="1"/>
  </r>
  <r>
    <s v="52000469431"/>
    <s v="R9-250602-00"/>
    <s v="ST"/>
    <s v="R9"/>
    <d v="2025-06-02T00:00:00"/>
    <s v=""/>
    <s v="3106"/>
    <x v="1"/>
    <s v="10514"/>
    <s v="0"/>
    <n v="5"/>
    <s v=""/>
    <n v="5"/>
    <s v="USD"/>
    <s v="O1"/>
    <s v="USMO6561380930"/>
    <s v="5200046943110514"/>
    <s v=""/>
    <s v="TROSS2"/>
    <d v="2025-06-02T00:00:00"/>
    <d v="2025-01-03T00:00:00"/>
    <n v="0"/>
    <s v=""/>
    <s v=""/>
    <s v="3101651624"/>
    <s v="200012072431"/>
    <s v="0010"/>
    <s v="0060"/>
    <s v="C1"/>
    <s v="10-60"/>
    <x v="0"/>
    <x v="1"/>
    <n v="10514"/>
    <x v="1"/>
  </r>
  <r>
    <s v="52000469431"/>
    <s v="R9-250602-00"/>
    <s v="ST"/>
    <s v="R9"/>
    <d v="2025-06-02T00:00:00"/>
    <s v=""/>
    <s v="3106"/>
    <x v="0"/>
    <s v="10469"/>
    <s v="0"/>
    <n v="5"/>
    <s v=""/>
    <n v="5"/>
    <s v="USD"/>
    <s v="O1"/>
    <s v="USMO6561380930"/>
    <s v="5200046943110469"/>
    <s v=""/>
    <s v="TROSS2"/>
    <d v="2025-06-02T00:00:00"/>
    <d v="2025-01-03T00:00:00"/>
    <n v="0"/>
    <s v=""/>
    <s v=""/>
    <s v="3101651433"/>
    <s v="200012072431"/>
    <s v="0010"/>
    <s v="0060"/>
    <s v="C1"/>
    <s v="10-60"/>
    <x v="0"/>
    <x v="0"/>
    <n v="10469"/>
    <x v="2"/>
  </r>
  <r>
    <s v="52000469433"/>
    <s v="R9-250602-00"/>
    <s v="ST"/>
    <s v="R9"/>
    <d v="2025-06-02T00:00:00"/>
    <s v=""/>
    <s v="3106"/>
    <x v="0"/>
    <s v="10469"/>
    <s v="0"/>
    <n v="5"/>
    <s v=""/>
    <n v="5"/>
    <s v="USD"/>
    <s v="O1"/>
    <s v="USMO6561380930"/>
    <s v="5200046943310469"/>
    <s v=""/>
    <s v="TROSS2"/>
    <d v="2025-06-02T00:00:00"/>
    <d v="2024-12-03T00:00:00"/>
    <n v="0"/>
    <s v=""/>
    <s v=""/>
    <s v="3101651433"/>
    <s v="200012072431"/>
    <s v="0010"/>
    <s v="0060"/>
    <s v="C1"/>
    <s v="10-60"/>
    <x v="0"/>
    <x v="0"/>
    <n v="10469"/>
    <x v="2"/>
  </r>
  <r>
    <s v="52000469433"/>
    <s v="R9-250602-00"/>
    <s v="ST"/>
    <s v="R9"/>
    <d v="2025-06-02T00:00:00"/>
    <s v=""/>
    <s v="3106"/>
    <x v="1"/>
    <s v="10514"/>
    <s v="0"/>
    <n v="5"/>
    <s v=""/>
    <n v="5"/>
    <s v="USD"/>
    <s v="O1"/>
    <s v="USMO6561380930"/>
    <s v="5200046943310514"/>
    <s v=""/>
    <s v="TROSS2"/>
    <d v="2025-06-02T00:00:00"/>
    <d v="2024-12-03T00:00:00"/>
    <n v="0"/>
    <s v=""/>
    <s v=""/>
    <s v="3101651624"/>
    <s v="200012072431"/>
    <s v="0010"/>
    <s v="0060"/>
    <s v="C1"/>
    <s v="10-60"/>
    <x v="0"/>
    <x v="1"/>
    <n v="10514"/>
    <x v="1"/>
  </r>
  <r>
    <s v="52000469435"/>
    <s v="R9-250602-00"/>
    <s v="ST"/>
    <s v="R9"/>
    <d v="2025-06-02T00:00:00"/>
    <s v=""/>
    <s v="3106"/>
    <x v="0"/>
    <s v="10469"/>
    <s v="0"/>
    <n v="5"/>
    <s v=""/>
    <n v="5"/>
    <s v="USD"/>
    <s v="O1"/>
    <s v="USMO6561380930"/>
    <s v="5200046943510469"/>
    <s v=""/>
    <s v="TROSS2"/>
    <d v="2025-06-02T00:00:00"/>
    <d v="2024-11-05T00:00:00"/>
    <n v="0"/>
    <s v=""/>
    <s v=""/>
    <s v="3101651433"/>
    <s v="200012072431"/>
    <s v="0010"/>
    <s v="0060"/>
    <s v="C1"/>
    <s v="10-60"/>
    <x v="0"/>
    <x v="0"/>
    <n v="10469"/>
    <x v="2"/>
  </r>
  <r>
    <s v="52000469435"/>
    <s v="R9-250602-00"/>
    <s v="ST"/>
    <s v="R9"/>
    <d v="2025-06-02T00:00:00"/>
    <s v=""/>
    <s v="3106"/>
    <x v="1"/>
    <s v="10514"/>
    <s v="0"/>
    <n v="5"/>
    <s v=""/>
    <n v="5"/>
    <s v="USD"/>
    <s v="O1"/>
    <s v="USMO6561380930"/>
    <s v="5200046943510514"/>
    <s v=""/>
    <s v="TROSS2"/>
    <d v="2025-06-02T00:00:00"/>
    <d v="2024-11-05T00:00:00"/>
    <n v="0"/>
    <s v=""/>
    <s v=""/>
    <s v="3101651624"/>
    <s v="200012072431"/>
    <s v="0010"/>
    <s v="0060"/>
    <s v="C1"/>
    <s v="10-60"/>
    <x v="0"/>
    <x v="1"/>
    <n v="10514"/>
    <x v="1"/>
  </r>
  <r>
    <s v="52000469438"/>
    <s v="R9-250602-00"/>
    <s v="ST"/>
    <s v="R9"/>
    <d v="2025-06-02T00:00:00"/>
    <s v=""/>
    <s v="3106"/>
    <x v="1"/>
    <s v="10514"/>
    <s v="0"/>
    <n v="5"/>
    <s v=""/>
    <n v="5"/>
    <s v="USD"/>
    <s v="O1"/>
    <s v="USMO6561380930"/>
    <s v="5200046943810514"/>
    <s v=""/>
    <s v="TROSS2"/>
    <d v="2025-06-02T00:00:00"/>
    <d v="2024-10-03T00:00:00"/>
    <n v="0"/>
    <s v=""/>
    <s v=""/>
    <s v="3101651624"/>
    <s v="200012072431"/>
    <s v="0010"/>
    <s v="0060"/>
    <s v="C1"/>
    <s v="10-60"/>
    <x v="0"/>
    <x v="1"/>
    <n v="10514"/>
    <x v="1"/>
  </r>
  <r>
    <s v="52000469438"/>
    <s v="R9-250602-00"/>
    <s v="ST"/>
    <s v="R9"/>
    <d v="2025-06-02T00:00:00"/>
    <s v=""/>
    <s v="3106"/>
    <x v="0"/>
    <s v="10469"/>
    <s v="0"/>
    <n v="5"/>
    <s v=""/>
    <n v="5"/>
    <s v="USD"/>
    <s v="O1"/>
    <s v="USMO6561380930"/>
    <s v="5200046943810469"/>
    <s v=""/>
    <s v="TROSS2"/>
    <d v="2025-06-02T00:00:00"/>
    <d v="2024-10-03T00:00:00"/>
    <n v="0"/>
    <s v=""/>
    <s v=""/>
    <s v="3101651433"/>
    <s v="200012072431"/>
    <s v="0010"/>
    <s v="0060"/>
    <s v="C1"/>
    <s v="10-60"/>
    <x v="0"/>
    <x v="0"/>
    <n v="10469"/>
    <x v="2"/>
  </r>
  <r>
    <s v="52000469440"/>
    <s v="R9-250602-00"/>
    <s v="ST"/>
    <s v="R9"/>
    <d v="2025-06-02T00:00:00"/>
    <s v=""/>
    <s v="3106"/>
    <x v="0"/>
    <s v="10469"/>
    <s v="0"/>
    <n v="5"/>
    <s v=""/>
    <n v="5"/>
    <s v="USD"/>
    <s v="O1"/>
    <s v="USMO6561380930"/>
    <s v="5200046944010469"/>
    <s v=""/>
    <s v="TROSS2"/>
    <d v="2025-06-02T00:00:00"/>
    <d v="2024-09-04T00:00:00"/>
    <n v="0"/>
    <s v=""/>
    <s v=""/>
    <s v="3101651433"/>
    <s v="200012072431"/>
    <s v="0010"/>
    <s v="0060"/>
    <s v="C1"/>
    <s v="10-60"/>
    <x v="0"/>
    <x v="0"/>
    <n v="10469"/>
    <x v="2"/>
  </r>
  <r>
    <s v="52000469440"/>
    <s v="R9-250602-00"/>
    <s v="ST"/>
    <s v="R9"/>
    <d v="2025-06-02T00:00:00"/>
    <s v=""/>
    <s v="3106"/>
    <x v="1"/>
    <s v="10514"/>
    <s v="0"/>
    <n v="5"/>
    <s v=""/>
    <n v="5"/>
    <s v="USD"/>
    <s v="O1"/>
    <s v="USMO6561380930"/>
    <s v="5200046944010514"/>
    <s v=""/>
    <s v="TROSS2"/>
    <d v="2025-06-02T00:00:00"/>
    <d v="2024-09-04T00:00:00"/>
    <n v="0"/>
    <s v=""/>
    <s v=""/>
    <s v="3101651624"/>
    <s v="200012072431"/>
    <s v="0010"/>
    <s v="0060"/>
    <s v="C1"/>
    <s v="10-60"/>
    <x v="0"/>
    <x v="1"/>
    <n v="10514"/>
    <x v="1"/>
  </r>
  <r>
    <s v="52000469442"/>
    <s v="R9-250602-00"/>
    <s v="ST"/>
    <s v="R9"/>
    <d v="2025-06-02T00:00:00"/>
    <s v=""/>
    <s v="3106"/>
    <x v="0"/>
    <s v="10469"/>
    <s v="0"/>
    <n v="5"/>
    <s v=""/>
    <n v="5"/>
    <s v="USD"/>
    <s v="O1"/>
    <s v="USMO6561380930"/>
    <s v="5200046944210469"/>
    <s v=""/>
    <s v="TROSS2"/>
    <d v="2025-06-02T00:00:00"/>
    <d v="2024-08-07T00:00:00"/>
    <n v="0"/>
    <s v=""/>
    <s v=""/>
    <s v="3101651433"/>
    <s v="200012072431"/>
    <s v="0010"/>
    <s v="0060"/>
    <s v="C1"/>
    <s v="10-60"/>
    <x v="0"/>
    <x v="0"/>
    <n v="10469"/>
    <x v="2"/>
  </r>
  <r>
    <s v="52000469442"/>
    <s v="R9-250602-00"/>
    <s v="ST"/>
    <s v="R9"/>
    <d v="2025-06-02T00:00:00"/>
    <s v=""/>
    <s v="3106"/>
    <x v="1"/>
    <s v="10514"/>
    <s v="0"/>
    <n v="5"/>
    <s v=""/>
    <n v="5"/>
    <s v="USD"/>
    <s v="O1"/>
    <s v="USMO6561380930"/>
    <s v="5200046944210514"/>
    <s v=""/>
    <s v="TROSS2"/>
    <d v="2025-06-02T00:00:00"/>
    <d v="2024-08-07T00:00:00"/>
    <n v="0"/>
    <s v=""/>
    <s v=""/>
    <s v="3101651624"/>
    <s v="200012072431"/>
    <s v="0010"/>
    <s v="0060"/>
    <s v="C1"/>
    <s v="10-60"/>
    <x v="0"/>
    <x v="1"/>
    <n v="10514"/>
    <x v="1"/>
  </r>
  <r>
    <s v="52000469553"/>
    <s v="R9-250603-00"/>
    <s v="ST"/>
    <s v="R9"/>
    <d v="2025-06-03T00:00:00"/>
    <s v=""/>
    <s v="3106"/>
    <x v="0"/>
    <s v="10469"/>
    <s v="0"/>
    <n v="64.010000000000005"/>
    <s v=""/>
    <n v="64.010000000000005"/>
    <s v="USD"/>
    <s v="O1"/>
    <s v="USMO6561319780"/>
    <s v="5200046955310469"/>
    <s v=""/>
    <s v="TCRAGG"/>
    <d v="2025-06-03T00:00:00"/>
    <d v="2024-11-26T00:00:00"/>
    <n v="0"/>
    <s v=""/>
    <s v=""/>
    <s v="3101569090"/>
    <s v="200013125170"/>
    <s v="0010"/>
    <s v="0060"/>
    <s v="R1"/>
    <s v="10-60"/>
    <x v="0"/>
    <x v="0"/>
    <n v="10469"/>
    <x v="2"/>
  </r>
  <r>
    <s v="52000469553"/>
    <s v="R9-250603-00"/>
    <s v="ST"/>
    <s v="R9"/>
    <d v="2025-06-03T00:00:00"/>
    <s v=""/>
    <s v="3106"/>
    <x v="1"/>
    <s v="10514"/>
    <s v="0"/>
    <n v="80.23"/>
    <s v=""/>
    <n v="80.23"/>
    <s v="USD"/>
    <s v="O1"/>
    <s v="USMO6561319780"/>
    <s v="5200046955310514"/>
    <s v=""/>
    <s v="TCRAGG"/>
    <d v="2025-06-03T00:00:00"/>
    <d v="2024-11-26T00:00:00"/>
    <n v="0"/>
    <s v=""/>
    <s v=""/>
    <s v="3101569185"/>
    <s v="200013125170"/>
    <s v="0010"/>
    <s v="0060"/>
    <s v="R1"/>
    <s v="10-60"/>
    <x v="0"/>
    <x v="1"/>
    <n v="10514"/>
    <x v="1"/>
  </r>
  <r>
    <s v="52000469713"/>
    <s v="R9-250603-00"/>
    <s v="ST"/>
    <s v="R9"/>
    <d v="2025-06-03T00:00:00"/>
    <s v=""/>
    <s v="3106"/>
    <x v="1"/>
    <s v="10514"/>
    <s v="0"/>
    <n v="5"/>
    <s v=""/>
    <n v="5"/>
    <s v="USD"/>
    <s v="O1"/>
    <s v="USMO6561333680"/>
    <s v="5200046971310514"/>
    <s v=""/>
    <s v="TROSS2"/>
    <d v="2025-06-03T00:00:00"/>
    <d v="2025-02-12T00:00:00"/>
    <n v="0"/>
    <s v=""/>
    <s v=""/>
    <s v="3102185311"/>
    <s v="200015736867"/>
    <s v="0010"/>
    <s v="0060"/>
    <s v="R1"/>
    <s v="10-60"/>
    <x v="0"/>
    <x v="1"/>
    <n v="10514"/>
    <x v="1"/>
  </r>
  <r>
    <s v="52000469744"/>
    <s v="R9-250603-00"/>
    <s v="ST"/>
    <s v="R9"/>
    <d v="2025-06-03T00:00:00"/>
    <s v=""/>
    <s v="3106"/>
    <x v="0"/>
    <s v="10469"/>
    <s v="0"/>
    <n v="5"/>
    <s v=""/>
    <n v="5"/>
    <s v="USD"/>
    <s v="O1"/>
    <s v="USMO6561314840"/>
    <s v="5200046974410469"/>
    <s v=""/>
    <s v="TROSS2"/>
    <d v="2025-06-03T00:00:00"/>
    <d v="2025-05-19T00:00:00"/>
    <n v="0"/>
    <s v=""/>
    <s v=""/>
    <s v="3102048101"/>
    <s v="200015067230"/>
    <s v="0010"/>
    <s v="0060"/>
    <s v="R1"/>
    <s v="10-60"/>
    <x v="0"/>
    <x v="0"/>
    <n v="10469"/>
    <x v="2"/>
  </r>
  <r>
    <s v="52000469744"/>
    <s v="R9-250603-00"/>
    <s v="ST"/>
    <s v="R9"/>
    <d v="2025-06-03T00:00:00"/>
    <s v=""/>
    <s v="3106"/>
    <x v="1"/>
    <s v="10514"/>
    <s v="0"/>
    <n v="5"/>
    <s v=""/>
    <n v="5"/>
    <s v="USD"/>
    <s v="O1"/>
    <s v="USMO6561314840"/>
    <s v="5200046974410514"/>
    <s v=""/>
    <s v="TROSS2"/>
    <d v="2025-06-03T00:00:00"/>
    <d v="2025-05-19T00:00:00"/>
    <n v="0"/>
    <s v=""/>
    <s v=""/>
    <s v="3102048102"/>
    <s v="200015067230"/>
    <s v="0010"/>
    <s v="0060"/>
    <s v="R1"/>
    <s v="10-60"/>
    <x v="0"/>
    <x v="1"/>
    <n v="10514"/>
    <x v="1"/>
  </r>
  <r>
    <s v="52000469874"/>
    <s v="R9-250603-00"/>
    <s v="ST"/>
    <s v="R9"/>
    <d v="2025-06-03T00:00:00"/>
    <s v=""/>
    <s v="3106"/>
    <x v="0"/>
    <s v="10228"/>
    <s v="0"/>
    <n v="5"/>
    <s v=""/>
    <n v="5"/>
    <s v="USD"/>
    <s v="O1"/>
    <s v="USMO6301622380"/>
    <s v="5200046987410228"/>
    <s v=""/>
    <s v="TCRAGG"/>
    <d v="2025-06-03T00:00:00"/>
    <d v="2025-02-24T00:00:00"/>
    <n v="0"/>
    <s v=""/>
    <s v=""/>
    <s v="3102114691"/>
    <s v="200015394618"/>
    <s v="0010"/>
    <s v="0060"/>
    <s v="R1"/>
    <s v="10-60"/>
    <x v="0"/>
    <x v="0"/>
    <n v="10719"/>
    <x v="0"/>
  </r>
  <r>
    <s v="52000469985"/>
    <s v="RC-250603-01"/>
    <s v="RE"/>
    <s v="RC"/>
    <d v="2025-06-02T00:00:00"/>
    <s v=""/>
    <s v="3106"/>
    <x v="4"/>
    <s v="10469"/>
    <s v="0"/>
    <n v="50"/>
    <s v=""/>
    <n v="50"/>
    <s v="USD"/>
    <s v="O0"/>
    <s v="USMO6561327110"/>
    <s v="5200046998510469"/>
    <s v=""/>
    <s v="C4C_S4H"/>
    <d v="2025-06-03T00:00:00"/>
    <d v="2025-06-02T00:00:00"/>
    <n v="0"/>
    <s v=""/>
    <s v=""/>
    <s v="3102334324"/>
    <s v="200016481778"/>
    <s v="0010"/>
    <s v="0044"/>
    <s v="R1"/>
    <s v="10-44"/>
    <x v="2"/>
    <x v="4"/>
    <n v="10469"/>
    <x v="2"/>
  </r>
  <r>
    <s v="52000470559"/>
    <s v="RC-250604-01"/>
    <s v="RE"/>
    <s v="RC"/>
    <d v="2025-06-04T00:00:00"/>
    <s v=""/>
    <s v="3106"/>
    <x v="4"/>
    <s v="10719"/>
    <s v="0"/>
    <n v="50"/>
    <s v=""/>
    <n v="50"/>
    <s v="USD"/>
    <s v="O0"/>
    <s v="USMO6560572901"/>
    <s v="5200047055910719"/>
    <s v=""/>
    <s v="C4C_S4H"/>
    <d v="2025-06-04T00:00:00"/>
    <d v="2025-06-04T00:00:00"/>
    <n v="0"/>
    <s v=""/>
    <s v=""/>
    <s v="3102337308"/>
    <s v="200011981467"/>
    <s v="0010"/>
    <s v="0044"/>
    <s v="R1"/>
    <s v="10-44"/>
    <x v="2"/>
    <x v="4"/>
    <n v="10719"/>
    <x v="0"/>
  </r>
  <r>
    <s v="52000470599"/>
    <s v="R9-250604-00"/>
    <s v="ST"/>
    <s v="R9"/>
    <d v="2025-06-04T00:00:00"/>
    <s v=""/>
    <s v="3106"/>
    <x v="0"/>
    <s v="10469"/>
    <s v="0"/>
    <n v="5"/>
    <s v=""/>
    <n v="5"/>
    <s v="USD"/>
    <s v="O1"/>
    <s v="USMO6561319610"/>
    <s v="5200047059910469"/>
    <s v=""/>
    <s v="TROSS2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52000470605"/>
    <s v="R9-250604-00"/>
    <s v="ST"/>
    <s v="R9"/>
    <d v="2025-06-04T00:00:00"/>
    <s v=""/>
    <s v="3106"/>
    <x v="1"/>
    <s v="10514"/>
    <s v="0"/>
    <n v="5"/>
    <s v=""/>
    <n v="5"/>
    <s v="USD"/>
    <s v="O1"/>
    <s v="USMO6561321300"/>
    <s v="5200047060510514"/>
    <s v=""/>
    <s v="SLONERO"/>
    <d v="2025-06-04T00:00:00"/>
    <d v="2025-05-12T00:00:00"/>
    <n v="0"/>
    <s v=""/>
    <s v=""/>
    <s v="3102281314"/>
    <s v="200016223535"/>
    <s v="0010"/>
    <s v="0060"/>
    <s v="C1"/>
    <s v="10-60"/>
    <x v="0"/>
    <x v="1"/>
    <n v="10514"/>
    <x v="1"/>
  </r>
  <r>
    <s v="52000470608"/>
    <s v="R9-250604-00"/>
    <s v="ST"/>
    <s v="R9"/>
    <d v="2025-06-04T00:00:00"/>
    <s v=""/>
    <s v="3106"/>
    <x v="1"/>
    <s v="10514"/>
    <s v="0"/>
    <n v="5"/>
    <s v=""/>
    <n v="5"/>
    <s v="USD"/>
    <s v="O1"/>
    <s v="USMO6561321300"/>
    <s v="5200047060810514"/>
    <s v=""/>
    <s v="SLONERO"/>
    <d v="2025-06-04T00:00:00"/>
    <d v="2025-05-09T00:00:00"/>
    <n v="0"/>
    <s v=""/>
    <s v=""/>
    <s v="3102281314"/>
    <s v="200016223535"/>
    <s v="0010"/>
    <s v="0060"/>
    <s v="C1"/>
    <s v="10-60"/>
    <x v="0"/>
    <x v="1"/>
    <n v="10514"/>
    <x v="1"/>
  </r>
  <r>
    <s v="52000470620"/>
    <s v="R9-250604-00"/>
    <s v="ST"/>
    <s v="R9"/>
    <d v="2025-06-04T00:00:00"/>
    <s v=""/>
    <s v="3106"/>
    <x v="0"/>
    <s v="10469"/>
    <s v="0"/>
    <n v="5"/>
    <s v=""/>
    <n v="5"/>
    <s v="USD"/>
    <s v="O1"/>
    <s v="USMO6561319610"/>
    <s v="5200047062010469"/>
    <s v=""/>
    <s v="TROSS2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52000470621"/>
    <s v="R9-250604-00"/>
    <s v="ST"/>
    <s v="R9"/>
    <d v="2025-06-04T00:00:00"/>
    <s v=""/>
    <s v="3106"/>
    <x v="0"/>
    <s v="10469"/>
    <s v="0"/>
    <n v="5"/>
    <s v=""/>
    <n v="5"/>
    <s v="USD"/>
    <s v="O1"/>
    <s v="USMO6561319610"/>
    <s v="5200047062110469"/>
    <s v=""/>
    <s v="TROSS2"/>
    <d v="2025-06-04T00:00:00"/>
    <d v="2025-06-05T00:00:00"/>
    <n v="0"/>
    <s v=""/>
    <s v=""/>
    <s v="3102248088"/>
    <s v="200016043958"/>
    <s v="0010"/>
    <s v="0060"/>
    <s v="R1"/>
    <s v="10-60"/>
    <x v="0"/>
    <x v="0"/>
    <n v="10469"/>
    <x v="2"/>
  </r>
  <r>
    <s v="52000470625"/>
    <s v="R9-250604-00"/>
    <s v="ST"/>
    <s v="R9"/>
    <d v="2025-06-04T00:00:00"/>
    <s v=""/>
    <s v="3106"/>
    <x v="0"/>
    <s v="10469"/>
    <s v="0"/>
    <n v="5"/>
    <s v=""/>
    <n v="5"/>
    <s v="USD"/>
    <s v="O1"/>
    <s v="USMO6561321070"/>
    <s v="5200047062510469"/>
    <s v=""/>
    <s v="TROSS2"/>
    <d v="2025-06-04T00:00:00"/>
    <d v="2025-05-15T00:00:00"/>
    <n v="0"/>
    <s v=""/>
    <s v=""/>
    <s v="3102125387"/>
    <s v="200015452135"/>
    <s v="0010"/>
    <s v="0060"/>
    <s v="R1"/>
    <s v="10-60"/>
    <x v="0"/>
    <x v="0"/>
    <n v="10469"/>
    <x v="2"/>
  </r>
  <r>
    <s v="52000470625"/>
    <s v="R9-250604-00"/>
    <s v="ST"/>
    <s v="R9"/>
    <d v="2025-06-04T00:00:00"/>
    <s v=""/>
    <s v="3106"/>
    <x v="1"/>
    <s v="10514"/>
    <s v="0"/>
    <n v="5"/>
    <s v=""/>
    <n v="5"/>
    <s v="USD"/>
    <s v="O1"/>
    <s v="USMO6561321070"/>
    <s v="5200047062510514"/>
    <s v=""/>
    <s v="TROSS2"/>
    <d v="2025-06-04T00:00:00"/>
    <d v="2025-05-15T00:00:00"/>
    <n v="0"/>
    <s v=""/>
    <s v=""/>
    <s v="3102125388"/>
    <s v="200015452135"/>
    <s v="0010"/>
    <s v="0060"/>
    <s v="R1"/>
    <s v="10-60"/>
    <x v="0"/>
    <x v="1"/>
    <n v="10514"/>
    <x v="1"/>
  </r>
  <r>
    <s v="52000471174"/>
    <s v="R9-250605-00"/>
    <s v="ST"/>
    <s v="R9"/>
    <d v="2025-06-05T00:00:00"/>
    <s v=""/>
    <s v="3106"/>
    <x v="1"/>
    <s v="10514"/>
    <s v="0"/>
    <n v="5"/>
    <s v=""/>
    <n v="5"/>
    <s v="USD"/>
    <s v="O1"/>
    <s v="USMO6561321300"/>
    <s v="5200047117410514"/>
    <s v=""/>
    <s v="JPARRISH"/>
    <d v="2025-06-05T00:00:00"/>
    <d v="2025-06-06T00:00:00"/>
    <n v="0"/>
    <s v=""/>
    <s v=""/>
    <s v="3102281314"/>
    <s v="200016223535"/>
    <s v="0010"/>
    <s v="0060"/>
    <s v="C1"/>
    <s v="10-60"/>
    <x v="0"/>
    <x v="1"/>
    <n v="10514"/>
    <x v="1"/>
  </r>
  <r>
    <s v="52000471177"/>
    <s v="R9-250605-00"/>
    <s v="ST"/>
    <s v="R9"/>
    <d v="2025-06-05T00:00:00"/>
    <s v=""/>
    <s v="3106"/>
    <x v="1"/>
    <s v="10514"/>
    <s v="0"/>
    <n v="5"/>
    <s v=""/>
    <n v="5"/>
    <s v="USD"/>
    <s v="O1"/>
    <s v="USMO6561321300"/>
    <s v="5200047117710514"/>
    <s v=""/>
    <s v="JPARRISH"/>
    <d v="2025-06-05T00:00:00"/>
    <d v="2025-06-06T00:00:00"/>
    <n v="0"/>
    <s v=""/>
    <s v=""/>
    <s v="3102281314"/>
    <s v="200016223535"/>
    <s v="0010"/>
    <s v="0060"/>
    <s v="C1"/>
    <s v="10-60"/>
    <x v="0"/>
    <x v="1"/>
    <n v="10514"/>
    <x v="1"/>
  </r>
  <r>
    <s v="52000471303"/>
    <s v="R9-250605-00"/>
    <s v="ST"/>
    <s v="R9"/>
    <d v="2025-06-05T00:00:00"/>
    <s v=""/>
    <s v="3106"/>
    <x v="0"/>
    <s v="10230"/>
    <s v="0"/>
    <n v="5"/>
    <s v=""/>
    <n v="5"/>
    <s v="USD"/>
    <s v="O1"/>
    <s v="USMO6561690901"/>
    <s v="5200047130310230"/>
    <s v=""/>
    <s v="TROSS2"/>
    <d v="2025-06-05T00:00:00"/>
    <d v="2025-05-05T00:00:00"/>
    <n v="0"/>
    <s v=""/>
    <s v=""/>
    <s v="3101529198"/>
    <s v="200012679508"/>
    <s v="0010"/>
    <s v="0060"/>
    <s v="R1"/>
    <s v="10-60"/>
    <x v="0"/>
    <x v="0"/>
    <n v="10719"/>
    <x v="0"/>
  </r>
  <r>
    <s v="52000471524"/>
    <s v="02-250606-00"/>
    <s v="RE"/>
    <s v="02"/>
    <d v="2025-06-06T00:00:00"/>
    <s v=""/>
    <s v="3106"/>
    <x v="4"/>
    <s v="10231"/>
    <s v="0"/>
    <n v="25"/>
    <s v=""/>
    <n v="25"/>
    <s v="USD"/>
    <s v="O0"/>
    <s v="USMO6485491840"/>
    <s v="5200047152410231"/>
    <s v=""/>
    <s v="KSTARCHMAN"/>
    <d v="2025-06-06T00:00:00"/>
    <d v="2024-08-07T00:00:00"/>
    <n v="0"/>
    <s v=""/>
    <s v=""/>
    <s v="3102087365"/>
    <s v="200015262401"/>
    <s v="0010"/>
    <s v="0044"/>
    <s v="R1"/>
    <s v="10-44"/>
    <x v="2"/>
    <x v="4"/>
    <n v="10719"/>
    <x v="0"/>
  </r>
  <r>
    <s v="52000471593"/>
    <s v="R9-250606-00"/>
    <s v="ST"/>
    <s v="R9"/>
    <d v="2025-06-04T00:00:00"/>
    <s v=""/>
    <s v="3106"/>
    <x v="1"/>
    <s v="10514"/>
    <s v="0"/>
    <n v="5"/>
    <s v=""/>
    <n v="5"/>
    <s v="USD"/>
    <s v="O1"/>
    <s v="USMO6561321300"/>
    <s v="5200047159310514"/>
    <s v=""/>
    <s v="SLONERO"/>
    <d v="2025-06-06T00:00:00"/>
    <d v="2025-06-05T00:00:00"/>
    <n v="0"/>
    <s v=""/>
    <s v=""/>
    <s v="3102281314"/>
    <s v="200016223535"/>
    <s v="0010"/>
    <s v="0060"/>
    <s v="C1"/>
    <s v="10-60"/>
    <x v="0"/>
    <x v="1"/>
    <n v="10514"/>
    <x v="1"/>
  </r>
  <r>
    <s v="52000471650"/>
    <s v="R9-250606-00"/>
    <s v="ST"/>
    <s v="R9"/>
    <d v="2025-06-06T00:00:00"/>
    <s v=""/>
    <s v="3106"/>
    <x v="0"/>
    <s v="10469"/>
    <s v="0"/>
    <n v="5"/>
    <s v=""/>
    <n v="5"/>
    <s v="USD"/>
    <s v="O1"/>
    <s v="USMO6561324000"/>
    <s v="5200047165010469"/>
    <s v=""/>
    <s v="SLONERO"/>
    <d v="2025-06-06T00:00:00"/>
    <d v="2025-05-12T00:00:00"/>
    <n v="0"/>
    <s v=""/>
    <s v=""/>
    <s v="3102287766"/>
    <s v="200016254084"/>
    <s v="0010"/>
    <s v="0060"/>
    <s v="R1"/>
    <s v="10-60"/>
    <x v="0"/>
    <x v="0"/>
    <n v="10469"/>
    <x v="2"/>
  </r>
  <r>
    <s v="52000471687"/>
    <s v="R9-250606-00"/>
    <s v="ST"/>
    <s v="R9"/>
    <d v="2025-06-06T00:00:00"/>
    <s v=""/>
    <s v="3106"/>
    <x v="0"/>
    <s v="10469"/>
    <s v="0"/>
    <n v="5"/>
    <s v=""/>
    <n v="5"/>
    <s v="USD"/>
    <s v="O1"/>
    <s v="USMO6561360140"/>
    <s v="5200047168710469"/>
    <s v=""/>
    <s v="TCRAGG"/>
    <d v="2025-06-06T00:00:00"/>
    <d v="2025-05-13T00:00:00"/>
    <n v="0"/>
    <s v=""/>
    <s v=""/>
    <s v="3102144330"/>
    <s v="200015542778"/>
    <s v="0010"/>
    <s v="0060"/>
    <s v="R1"/>
    <s v="10-60"/>
    <x v="0"/>
    <x v="0"/>
    <n v="10469"/>
    <x v="2"/>
  </r>
  <r>
    <s v="52000471687"/>
    <s v="R9-250606-00"/>
    <s v="ST"/>
    <s v="R9"/>
    <d v="2025-06-06T00:00:00"/>
    <s v=""/>
    <s v="3106"/>
    <x v="1"/>
    <s v="10514"/>
    <s v="0"/>
    <n v="5"/>
    <s v=""/>
    <n v="5"/>
    <s v="USD"/>
    <s v="O1"/>
    <s v="USMO6561360140"/>
    <s v="5200047168710514"/>
    <s v=""/>
    <s v="TCRAGG"/>
    <d v="2025-06-06T00:00:00"/>
    <d v="2025-05-13T00:00:00"/>
    <n v="0"/>
    <s v=""/>
    <s v=""/>
    <s v="3102144331"/>
    <s v="200015542778"/>
    <s v="0010"/>
    <s v="0060"/>
    <s v="R1"/>
    <s v="10-60"/>
    <x v="0"/>
    <x v="1"/>
    <n v="10514"/>
    <x v="1"/>
  </r>
  <r>
    <s v="52000471749"/>
    <s v="R9-250606-00"/>
    <s v="ST"/>
    <s v="R9"/>
    <d v="2025-06-06T00:00:00"/>
    <s v=""/>
    <s v="3106"/>
    <x v="0"/>
    <s v="10469"/>
    <s v="0"/>
    <n v="5"/>
    <s v=""/>
    <n v="5"/>
    <s v="USD"/>
    <s v="O1"/>
    <s v="USMO6561360140"/>
    <s v="5200047174910469"/>
    <s v=""/>
    <s v="TCRAGG"/>
    <d v="2025-06-06T00:00:00"/>
    <d v="2024-12-12T00:00:00"/>
    <n v="0"/>
    <s v=""/>
    <s v=""/>
    <s v="3102144330"/>
    <s v="200015542778"/>
    <s v="0010"/>
    <s v="0060"/>
    <s v="R1"/>
    <s v="10-60"/>
    <x v="0"/>
    <x v="0"/>
    <n v="10469"/>
    <x v="2"/>
  </r>
  <r>
    <s v="52000471749"/>
    <s v="R9-250606-00"/>
    <s v="ST"/>
    <s v="R9"/>
    <d v="2025-06-06T00:00:00"/>
    <s v=""/>
    <s v="3106"/>
    <x v="1"/>
    <s v="10514"/>
    <s v="0"/>
    <n v="5"/>
    <s v=""/>
    <n v="5"/>
    <s v="USD"/>
    <s v="O1"/>
    <s v="USMO6561360140"/>
    <s v="5200047174910514"/>
    <s v=""/>
    <s v="TCRAGG"/>
    <d v="2025-06-06T00:00:00"/>
    <d v="2024-12-12T00:00:00"/>
    <n v="0"/>
    <s v=""/>
    <s v=""/>
    <s v="3102144331"/>
    <s v="200015542778"/>
    <s v="0010"/>
    <s v="0060"/>
    <s v="R1"/>
    <s v="10-60"/>
    <x v="0"/>
    <x v="1"/>
    <n v="10514"/>
    <x v="1"/>
  </r>
  <r>
    <s v="52000471765"/>
    <s v="R9-250606-00"/>
    <s v="ST"/>
    <s v="R9"/>
    <d v="2025-06-06T00:00:00"/>
    <s v=""/>
    <s v="3106"/>
    <x v="0"/>
    <s v="10469"/>
    <s v="0"/>
    <n v="5"/>
    <s v=""/>
    <n v="5"/>
    <s v="USD"/>
    <s v="O1"/>
    <s v="USMO6561360140"/>
    <s v="5200047176510469"/>
    <s v=""/>
    <s v="TCRAGG"/>
    <d v="2025-06-06T00:00:00"/>
    <d v="2024-10-11T00:00:00"/>
    <n v="0"/>
    <s v=""/>
    <s v=""/>
    <s v="3102101697"/>
    <s v="200015333517"/>
    <s v="0010"/>
    <s v="0060"/>
    <s v="R1"/>
    <s v="10-60"/>
    <x v="0"/>
    <x v="0"/>
    <n v="10469"/>
    <x v="2"/>
  </r>
  <r>
    <s v="52000471765"/>
    <s v="R9-250606-00"/>
    <s v="ST"/>
    <s v="R9"/>
    <d v="2025-06-06T00:00:00"/>
    <s v=""/>
    <s v="3106"/>
    <x v="1"/>
    <s v="10514"/>
    <s v="0"/>
    <n v="5"/>
    <s v=""/>
    <n v="5"/>
    <s v="USD"/>
    <s v="O1"/>
    <s v="USMO6561360140"/>
    <s v="5200047176510514"/>
    <s v=""/>
    <s v="TCRAGG"/>
    <d v="2025-06-06T00:00:00"/>
    <d v="2024-10-11T00:00:00"/>
    <n v="0"/>
    <s v=""/>
    <s v=""/>
    <s v="3102101698"/>
    <s v="200015333517"/>
    <s v="0010"/>
    <s v="0060"/>
    <s v="R1"/>
    <s v="10-60"/>
    <x v="0"/>
    <x v="1"/>
    <n v="10514"/>
    <x v="1"/>
  </r>
  <r>
    <s v="52000471768"/>
    <s v="R9-250606-00"/>
    <s v="ST"/>
    <s v="R9"/>
    <d v="2025-06-06T00:00:00"/>
    <s v=""/>
    <s v="3106"/>
    <x v="0"/>
    <s v="10719"/>
    <s v="0"/>
    <n v="6.72"/>
    <s v=""/>
    <n v="6.72"/>
    <s v="USD"/>
    <s v="O1"/>
    <s v="USMO6565353020"/>
    <s v="5200047176810719"/>
    <s v=""/>
    <s v="TCRAGG"/>
    <d v="2025-06-06T00:00:00"/>
    <d v="2025-05-30T00:00:00"/>
    <n v="0"/>
    <s v=""/>
    <s v=""/>
    <s v="3102098624"/>
    <s v="200015318435"/>
    <s v="0010"/>
    <s v="0060"/>
    <s v="R1"/>
    <s v="10-60"/>
    <x v="0"/>
    <x v="0"/>
    <n v="10719"/>
    <x v="0"/>
  </r>
  <r>
    <s v="52000472074"/>
    <s v="R9-250606-00"/>
    <s v="ST"/>
    <s v="R9"/>
    <d v="2025-06-06T00:00:00"/>
    <s v=""/>
    <s v="3106"/>
    <x v="0"/>
    <s v="10719"/>
    <s v="0"/>
    <n v="5"/>
    <s v=""/>
    <n v="5"/>
    <s v="USD"/>
    <s v="O1"/>
    <s v="USMO6562774021"/>
    <s v="5200047207410719"/>
    <s v=""/>
    <s v="TROSS2"/>
    <d v="2025-06-06T00:00:00"/>
    <d v="2025-05-06T00:00:00"/>
    <n v="0"/>
    <s v=""/>
    <s v=""/>
    <s v="3101673839"/>
    <s v="200011516057"/>
    <s v="0010"/>
    <s v="0060"/>
    <s v="R1"/>
    <s v="10-60"/>
    <x v="0"/>
    <x v="0"/>
    <n v="10719"/>
    <x v="0"/>
  </r>
  <r>
    <s v="52000472078"/>
    <s v="R9-250606-00"/>
    <s v="ST"/>
    <s v="R9"/>
    <d v="2025-06-06T00:00:00"/>
    <s v=""/>
    <s v="3106"/>
    <x v="0"/>
    <s v="10719"/>
    <s v="0"/>
    <n v="5"/>
    <s v=""/>
    <n v="5"/>
    <s v="USD"/>
    <s v="O1"/>
    <s v="USMO6574093221"/>
    <s v="5200047207810719"/>
    <s v=""/>
    <s v="TROSS2"/>
    <d v="2025-06-06T00:00:00"/>
    <d v="2025-05-05T00:00:00"/>
    <n v="0"/>
    <s v=""/>
    <s v=""/>
    <s v="3101578857"/>
    <s v="200014159236"/>
    <s v="0010"/>
    <s v="0060"/>
    <s v="R1"/>
    <s v="10-60"/>
    <x v="0"/>
    <x v="0"/>
    <n v="10719"/>
    <x v="0"/>
  </r>
  <r>
    <s v="52000472239"/>
    <s v="R9-250607-00"/>
    <s v="ST"/>
    <s v="R9"/>
    <d v="2025-06-07T00:00:00"/>
    <s v=""/>
    <s v="3106"/>
    <x v="0"/>
    <s v="10232"/>
    <s v="0"/>
    <n v="5"/>
    <s v=""/>
    <n v="5"/>
    <s v="USD"/>
    <s v="O1"/>
    <s v="USMO6561091991"/>
    <s v="5200047223910232"/>
    <s v=""/>
    <s v="TROSS2"/>
    <d v="2025-06-07T00:00:00"/>
    <d v="2025-05-01T00:00:00"/>
    <n v="0"/>
    <s v=""/>
    <s v=""/>
    <s v="3101523301"/>
    <s v="200014264846"/>
    <s v="0010"/>
    <s v="0060"/>
    <s v="R1"/>
    <s v="10-60"/>
    <x v="0"/>
    <x v="0"/>
    <n v="10719"/>
    <x v="0"/>
  </r>
  <r>
    <s v="52000472458"/>
    <s v="R9-250609-00"/>
    <s v="ST"/>
    <s v="R9"/>
    <d v="2025-06-03T00:00:00"/>
    <s v=""/>
    <s v="3106"/>
    <x v="0"/>
    <s v="10719"/>
    <s v="0"/>
    <n v="11.31"/>
    <s v=""/>
    <n v="11.31"/>
    <s v="USD"/>
    <s v="O1"/>
    <s v="USMO6560511210"/>
    <s v="5200047245810719"/>
    <s v=""/>
    <s v="TCRAGG"/>
    <d v="2025-06-09T00:00:00"/>
    <d v="2025-06-04T00:00:00"/>
    <n v="0"/>
    <s v=""/>
    <s v=""/>
    <s v="3102014858"/>
    <s v="200014919191"/>
    <s v="0010"/>
    <s v="0060"/>
    <s v="R1"/>
    <s v="10-60"/>
    <x v="0"/>
    <x v="0"/>
    <n v="10719"/>
    <x v="0"/>
  </r>
  <r>
    <s v="52000472473"/>
    <s v="02-250609-00"/>
    <s v="RE"/>
    <s v="02"/>
    <d v="2025-06-09T00:00:00"/>
    <s v=""/>
    <s v="3106"/>
    <x v="5"/>
    <s v="10224"/>
    <s v="0"/>
    <n v="68.739999999999995"/>
    <s v=""/>
    <n v="68.739999999999995"/>
    <s v="USD"/>
    <s v=""/>
    <s v="USMO6485493791"/>
    <s v="5200047247310224"/>
    <s v=""/>
    <s v="AELLIS"/>
    <d v="2025-06-09T00:00:00"/>
    <m/>
    <n v="0"/>
    <s v=""/>
    <s v=""/>
    <s v=""/>
    <s v="200012352908"/>
    <s v="6000"/>
    <s v="0120"/>
    <s v="RE"/>
    <s v="6000-120"/>
    <x v="3"/>
    <x v="5"/>
    <n v="10719"/>
    <x v="0"/>
  </r>
  <r>
    <s v="52000472492"/>
    <s v="R9-250609-00"/>
    <s v="ST"/>
    <s v="R9"/>
    <d v="2025-06-06T00:00:00"/>
    <s v=""/>
    <s v="3106"/>
    <x v="0"/>
    <s v="10719"/>
    <s v="0"/>
    <n v="5"/>
    <s v=""/>
    <n v="5"/>
    <s v="USD"/>
    <s v="O1"/>
    <s v="USMO6576962070"/>
    <s v="5200047249210719"/>
    <s v=""/>
    <s v="TCRAGG"/>
    <d v="2025-06-09T00:00:00"/>
    <d v="2025-06-09T00:00:00"/>
    <n v="0"/>
    <s v=""/>
    <s v=""/>
    <s v="3101624446"/>
    <s v="200014368571"/>
    <s v="0010"/>
    <s v="0060"/>
    <s v="R1"/>
    <s v="10-60"/>
    <x v="0"/>
    <x v="0"/>
    <n v="10719"/>
    <x v="0"/>
  </r>
  <r>
    <s v="52000472531"/>
    <s v="R9-250609-00"/>
    <s v="ST"/>
    <s v="R9"/>
    <d v="2025-06-09T00:00:00"/>
    <s v=""/>
    <s v="3106"/>
    <x v="0"/>
    <s v="10719"/>
    <s v="0"/>
    <n v="5"/>
    <s v=""/>
    <n v="5"/>
    <s v="USD"/>
    <s v="O1"/>
    <s v="USMO65740XXXX0"/>
    <s v="5200047253110719"/>
    <s v=""/>
    <s v="TCRAGG"/>
    <d v="2025-06-09T00:00:00"/>
    <d v="2025-05-30T00:00:00"/>
    <n v="0"/>
    <s v=""/>
    <s v=""/>
    <s v="3102248785"/>
    <s v="200016057321"/>
    <s v="0010"/>
    <s v="0060"/>
    <s v="R1"/>
    <s v="10-60"/>
    <x v="0"/>
    <x v="0"/>
    <n v="10719"/>
    <x v="0"/>
  </r>
  <r>
    <s v="52000472662"/>
    <s v="RC-250609-00"/>
    <s v="RE"/>
    <s v="RC"/>
    <d v="2025-06-02T00:00:00"/>
    <s v=""/>
    <s v="3106"/>
    <x v="4"/>
    <s v="10469"/>
    <s v="0"/>
    <n v="50"/>
    <s v=""/>
    <n v="50"/>
    <s v="USD"/>
    <s v="O0"/>
    <s v="USMO6561324020"/>
    <s v="5200047266210469"/>
    <s v=""/>
    <s v="C4C_S4H"/>
    <d v="2025-06-09T00:00:00"/>
    <d v="2025-06-02T00:00:00"/>
    <n v="0"/>
    <s v=""/>
    <s v=""/>
    <s v="3102334601"/>
    <s v="200016486389"/>
    <s v="0010"/>
    <s v="0044"/>
    <s v="R1"/>
    <s v="10-44"/>
    <x v="2"/>
    <x v="4"/>
    <n v="10469"/>
    <x v="2"/>
  </r>
  <r>
    <s v="52000472905"/>
    <s v="R9-250610-00"/>
    <s v="ST"/>
    <s v="R9"/>
    <d v="2025-06-10T00:00:00"/>
    <s v=""/>
    <s v="3106"/>
    <x v="1"/>
    <s v="10514"/>
    <s v="0"/>
    <n v="5"/>
    <s v=""/>
    <n v="5"/>
    <s v="USD"/>
    <s v="O1"/>
    <s v="USMO6561327780"/>
    <s v="5200047290510514"/>
    <s v=""/>
    <s v="JFIEKER"/>
    <d v="2025-06-10T00:00:00"/>
    <d v="2025-05-13T00:00:00"/>
    <n v="0"/>
    <s v=""/>
    <s v=""/>
    <s v="3102282363"/>
    <s v="200016225837"/>
    <s v="0010"/>
    <s v="0060"/>
    <s v="R1"/>
    <s v="10-60"/>
    <x v="0"/>
    <x v="1"/>
    <n v="10514"/>
    <x v="1"/>
  </r>
  <r>
    <s v="52000472905"/>
    <s v="R9-250610-00"/>
    <s v="ST"/>
    <s v="R9"/>
    <d v="2025-06-10T00:00:00"/>
    <s v=""/>
    <s v="3106"/>
    <x v="0"/>
    <s v="10469"/>
    <s v="0"/>
    <n v="5"/>
    <s v=""/>
    <n v="5"/>
    <s v="USD"/>
    <s v="O1"/>
    <s v="USMO6561327780"/>
    <s v="5200047290510469"/>
    <s v=""/>
    <s v="JFIEKER"/>
    <d v="2025-06-10T00:00:00"/>
    <d v="2025-05-13T00:00:00"/>
    <n v="0"/>
    <s v=""/>
    <s v=""/>
    <s v="3102282362"/>
    <s v="200016225837"/>
    <s v="0010"/>
    <s v="0060"/>
    <s v="R1"/>
    <s v="10-60"/>
    <x v="0"/>
    <x v="0"/>
    <n v="10469"/>
    <x v="2"/>
  </r>
  <r>
    <s v="52000473003"/>
    <s v="RC-250610-01"/>
    <s v="RE"/>
    <s v="RC"/>
    <d v="2025-06-10T00:00:00"/>
    <s v=""/>
    <s v="3106"/>
    <x v="4"/>
    <s v="10469"/>
    <s v="0"/>
    <n v="50"/>
    <s v=""/>
    <n v="50"/>
    <s v="USD"/>
    <s v="O0"/>
    <s v="USMO6561325620"/>
    <s v="5200047300310469"/>
    <s v=""/>
    <s v="C4C_S4H"/>
    <d v="2025-06-10T00:00:00"/>
    <d v="2025-06-10T00:00:00"/>
    <n v="0"/>
    <s v=""/>
    <s v=""/>
    <s v="3102341820"/>
    <s v="200016517548"/>
    <s v="0010"/>
    <s v="0044"/>
    <s v="R1"/>
    <s v="10-44"/>
    <x v="2"/>
    <x v="4"/>
    <n v="10469"/>
    <x v="2"/>
  </r>
  <r>
    <s v="52000473097"/>
    <s v="R9-250610-00"/>
    <s v="ST"/>
    <s v="R9"/>
    <d v="2025-06-10T00:00:00"/>
    <s v=""/>
    <s v="3106"/>
    <x v="1"/>
    <s v="10514"/>
    <s v="0"/>
    <n v="24.98"/>
    <s v=""/>
    <n v="24.98"/>
    <s v="USD"/>
    <s v="O1"/>
    <s v="USMO6561313430"/>
    <s v="5200047309710514"/>
    <s v=""/>
    <s v="TROSS2"/>
    <d v="2025-06-10T00:00:00"/>
    <d v="2025-05-29T00:00:00"/>
    <n v="0"/>
    <s v=""/>
    <s v=""/>
    <s v="3101635892"/>
    <s v="200013156365"/>
    <s v="0010"/>
    <s v="0060"/>
    <s v="R1"/>
    <s v="10-60"/>
    <x v="0"/>
    <x v="1"/>
    <n v="10514"/>
    <x v="1"/>
  </r>
  <r>
    <s v="52000473097"/>
    <s v="R9-250610-00"/>
    <s v="ST"/>
    <s v="R9"/>
    <d v="2025-06-10T00:00:00"/>
    <s v=""/>
    <s v="3106"/>
    <x v="0"/>
    <s v="10469"/>
    <s v="0"/>
    <n v="16.82"/>
    <s v=""/>
    <n v="16.82"/>
    <s v="USD"/>
    <s v="O1"/>
    <s v="USMO6561313430"/>
    <s v="5200047309710469"/>
    <s v=""/>
    <s v="TROSS2"/>
    <d v="2025-06-10T00:00:00"/>
    <d v="2025-05-29T00:00:00"/>
    <n v="0"/>
    <s v=""/>
    <s v=""/>
    <s v="3101635987"/>
    <s v="200013156365"/>
    <s v="0010"/>
    <s v="0060"/>
    <s v="R1"/>
    <s v="10-60"/>
    <x v="0"/>
    <x v="0"/>
    <n v="10469"/>
    <x v="2"/>
  </r>
  <r>
    <s v="52000473098"/>
    <s v="R9-250610-00"/>
    <s v="ST"/>
    <s v="R9"/>
    <d v="2025-06-10T00:00:00"/>
    <s v=""/>
    <s v="3106"/>
    <x v="1"/>
    <s v="10514"/>
    <s v="0"/>
    <n v="23.38"/>
    <s v=""/>
    <n v="23.38"/>
    <s v="USD"/>
    <s v="O1"/>
    <s v="USMO6561313430"/>
    <s v="5200047309810514"/>
    <s v=""/>
    <s v="TROSS2"/>
    <d v="2025-06-10T00:00:00"/>
    <d v="2025-05-01T00:00:00"/>
    <n v="0"/>
    <s v=""/>
    <s v=""/>
    <s v="3101635892"/>
    <s v="200013156365"/>
    <s v="0010"/>
    <s v="0060"/>
    <s v="R1"/>
    <s v="10-60"/>
    <x v="0"/>
    <x v="1"/>
    <n v="10514"/>
    <x v="1"/>
  </r>
  <r>
    <s v="52000473098"/>
    <s v="R9-250610-00"/>
    <s v="ST"/>
    <s v="R9"/>
    <d v="2025-06-10T00:00:00"/>
    <s v=""/>
    <s v="3106"/>
    <x v="0"/>
    <s v="10469"/>
    <s v="0"/>
    <n v="15.86"/>
    <s v=""/>
    <n v="15.86"/>
    <s v="USD"/>
    <s v="O1"/>
    <s v="USMO6561313430"/>
    <s v="5200047309810469"/>
    <s v=""/>
    <s v="TROSS2"/>
    <d v="2025-06-10T00:00:00"/>
    <d v="2025-05-01T00:00:00"/>
    <n v="0"/>
    <s v=""/>
    <s v=""/>
    <s v="3101635987"/>
    <s v="200013156365"/>
    <s v="0010"/>
    <s v="0060"/>
    <s v="R1"/>
    <s v="10-60"/>
    <x v="0"/>
    <x v="0"/>
    <n v="10469"/>
    <x v="2"/>
  </r>
  <r>
    <s v="52000473153"/>
    <s v="R9-250610-00"/>
    <s v="ST"/>
    <s v="R9"/>
    <d v="2025-06-10T00:00:00"/>
    <s v=""/>
    <s v="3106"/>
    <x v="1"/>
    <s v="10514"/>
    <s v="0"/>
    <n v="11.04"/>
    <s v=""/>
    <n v="11.04"/>
    <s v="USD"/>
    <s v="O1"/>
    <s v="USMO6561313430"/>
    <s v="5200047315310514"/>
    <s v=""/>
    <s v="TROSS2"/>
    <d v="2025-06-10T00:00:00"/>
    <d v="2025-02-26T00:00:00"/>
    <n v="0"/>
    <s v=""/>
    <s v=""/>
    <s v="3101635892"/>
    <s v="200013156365"/>
    <s v="0010"/>
    <s v="0060"/>
    <s v="R1"/>
    <s v="10-60"/>
    <x v="0"/>
    <x v="1"/>
    <n v="10514"/>
    <x v="1"/>
  </r>
  <r>
    <s v="52000473153"/>
    <s v="R9-250610-00"/>
    <s v="ST"/>
    <s v="R9"/>
    <d v="2025-06-10T00:00:00"/>
    <s v=""/>
    <s v="3106"/>
    <x v="0"/>
    <s v="10469"/>
    <s v="0"/>
    <n v="7.13"/>
    <s v=""/>
    <n v="7.13"/>
    <s v="USD"/>
    <s v="O1"/>
    <s v="USMO6561313430"/>
    <s v="5200047315310469"/>
    <s v=""/>
    <s v="TROSS2"/>
    <d v="2025-06-10T00:00:00"/>
    <d v="2025-02-26T00:00:00"/>
    <n v="0"/>
    <s v=""/>
    <s v=""/>
    <s v="3101635987"/>
    <s v="200013156365"/>
    <s v="0010"/>
    <s v="0060"/>
    <s v="R1"/>
    <s v="10-60"/>
    <x v="0"/>
    <x v="0"/>
    <n v="10469"/>
    <x v="2"/>
  </r>
  <r>
    <s v="52000473811"/>
    <s v="02-250612-00"/>
    <s v="RE"/>
    <s v="02"/>
    <d v="2025-06-12T00:00:00"/>
    <s v=""/>
    <s v="3106"/>
    <x v="5"/>
    <s v="10719"/>
    <s v="0"/>
    <n v="56.83"/>
    <s v=""/>
    <n v="56.83"/>
    <s v="USD"/>
    <s v="O1"/>
    <s v="USMO6560515450"/>
    <s v="5200047381110719"/>
    <s v=""/>
    <s v="KSTARCHMAN"/>
    <d v="2025-06-12T00:00:00"/>
    <d v="2025-06-12T00:00:00"/>
    <n v="0"/>
    <s v=""/>
    <s v=""/>
    <s v="3101697658"/>
    <s v="200012459018"/>
    <s v="6000"/>
    <s v="0120"/>
    <s v="R1"/>
    <s v="6000-120"/>
    <x v="3"/>
    <x v="5"/>
    <n v="10719"/>
    <x v="0"/>
  </r>
  <r>
    <s v="52000473955"/>
    <s v="R9-250612-00"/>
    <s v="ST"/>
    <s v="R9"/>
    <d v="2025-06-12T00:00:00"/>
    <s v=""/>
    <s v="3106"/>
    <x v="0"/>
    <s v="10469"/>
    <s v="0"/>
    <n v="5"/>
    <s v=""/>
    <n v="5"/>
    <s v="USD"/>
    <s v="O1"/>
    <s v="USMO6561329050"/>
    <s v="5200047395510469"/>
    <s v=""/>
    <s v="TROSS2"/>
    <d v="2025-06-12T00:00:00"/>
    <d v="2025-05-05T00:00:00"/>
    <n v="0"/>
    <s v=""/>
    <s v=""/>
    <s v="3101596466"/>
    <s v="200013669086"/>
    <s v="0010"/>
    <s v="0060"/>
    <s v="R1"/>
    <s v="10-60"/>
    <x v="0"/>
    <x v="0"/>
    <n v="10469"/>
    <x v="2"/>
  </r>
  <r>
    <s v="52000473955"/>
    <s v="R9-250612-00"/>
    <s v="ST"/>
    <s v="R9"/>
    <d v="2025-06-12T00:00:00"/>
    <s v=""/>
    <s v="3106"/>
    <x v="1"/>
    <s v="10514"/>
    <s v="0"/>
    <n v="6.03"/>
    <s v=""/>
    <n v="6.03"/>
    <s v="USD"/>
    <s v="O1"/>
    <s v="USMO6561329050"/>
    <s v="5200047395510514"/>
    <s v=""/>
    <s v="TROSS2"/>
    <d v="2025-06-12T00:00:00"/>
    <d v="2025-05-05T00:00:00"/>
    <n v="0"/>
    <s v=""/>
    <s v=""/>
    <s v="3101596659"/>
    <s v="200013669086"/>
    <s v="0010"/>
    <s v="0060"/>
    <s v="R1"/>
    <s v="10-60"/>
    <x v="0"/>
    <x v="1"/>
    <n v="10514"/>
    <x v="1"/>
  </r>
  <r>
    <s v="52000473973"/>
    <s v="R9-250612-00"/>
    <s v="ST"/>
    <s v="R9"/>
    <d v="2025-06-12T00:00:00"/>
    <s v=""/>
    <s v="3106"/>
    <x v="1"/>
    <s v="10514"/>
    <s v="0"/>
    <n v="5"/>
    <s v=""/>
    <n v="5"/>
    <s v="USD"/>
    <s v="O1"/>
    <s v="USMO6561329050"/>
    <s v="5200047397310514"/>
    <s v=""/>
    <s v="TROSS2"/>
    <d v="2025-06-12T00:00:00"/>
    <d v="2025-03-04T00:00:00"/>
    <n v="0"/>
    <s v=""/>
    <s v=""/>
    <s v="3101596659"/>
    <s v="200013669086"/>
    <s v="0010"/>
    <s v="0060"/>
    <s v="R1"/>
    <s v="10-60"/>
    <x v="0"/>
    <x v="1"/>
    <n v="10514"/>
    <x v="1"/>
  </r>
  <r>
    <s v="52000473973"/>
    <s v="R9-250612-00"/>
    <s v="ST"/>
    <s v="R9"/>
    <d v="2025-06-12T00:00:00"/>
    <s v=""/>
    <s v="3106"/>
    <x v="0"/>
    <s v="10469"/>
    <s v="0"/>
    <n v="5"/>
    <s v=""/>
    <n v="5"/>
    <s v="USD"/>
    <s v="O1"/>
    <s v="USMO6561329050"/>
    <s v="5200047397310469"/>
    <s v=""/>
    <s v="TROSS2"/>
    <d v="2025-06-12T00:00:00"/>
    <d v="2025-03-04T00:00:00"/>
    <n v="0"/>
    <s v=""/>
    <s v=""/>
    <s v="3101596466"/>
    <s v="200013669086"/>
    <s v="0010"/>
    <s v="0060"/>
    <s v="R1"/>
    <s v="10-60"/>
    <x v="0"/>
    <x v="0"/>
    <n v="10469"/>
    <x v="2"/>
  </r>
  <r>
    <s v="52000474133"/>
    <s v="R9-250612-00"/>
    <s v="ST"/>
    <s v="R9"/>
    <d v="2025-06-12T00:00:00"/>
    <s v=""/>
    <s v="3106"/>
    <x v="1"/>
    <s v="10721"/>
    <s v="0"/>
    <n v="5"/>
    <s v=""/>
    <n v="5"/>
    <s v="USD"/>
    <s v="O1"/>
    <s v="USMO6568600001"/>
    <s v="5200047413310721"/>
    <s v=""/>
    <s v="KBYASSEE"/>
    <d v="2025-06-12T00:00:00"/>
    <d v="2025-05-27T00:00:00"/>
    <n v="0"/>
    <s v=""/>
    <s v=""/>
    <s v="3102225305"/>
    <s v="200015930437"/>
    <s v="0010"/>
    <s v="0060"/>
    <s v="R1"/>
    <s v="10-60"/>
    <x v="0"/>
    <x v="1"/>
    <n v="10721"/>
    <x v="4"/>
  </r>
  <r>
    <s v="52000474133"/>
    <s v="R9-250612-00"/>
    <s v="ST"/>
    <s v="R9"/>
    <d v="2025-06-12T00:00:00"/>
    <s v=""/>
    <s v="3106"/>
    <x v="0"/>
    <s v="10719"/>
    <s v="0"/>
    <n v="5"/>
    <s v=""/>
    <n v="5"/>
    <s v="USD"/>
    <s v="O1"/>
    <s v="USMO6568600001"/>
    <s v="5200047413310719"/>
    <s v=""/>
    <s v="KBYASSEE"/>
    <d v="2025-06-12T00:00:00"/>
    <d v="2025-05-27T00:00:00"/>
    <n v="0"/>
    <s v=""/>
    <s v=""/>
    <s v="3102225304"/>
    <s v="200015930437"/>
    <s v="0010"/>
    <s v="0060"/>
    <s v="R1"/>
    <s v="10-60"/>
    <x v="0"/>
    <x v="0"/>
    <n v="10719"/>
    <x v="0"/>
  </r>
  <r>
    <s v="52000474415"/>
    <s v="R9-250613-00"/>
    <s v="ST"/>
    <s v="R9"/>
    <d v="2025-06-13T00:00:00"/>
    <s v=""/>
    <s v="3106"/>
    <x v="1"/>
    <s v="10514"/>
    <s v="0"/>
    <n v="5"/>
    <s v=""/>
    <n v="5"/>
    <s v="USD"/>
    <s v="O1"/>
    <s v="USMO6561323380"/>
    <s v="5200047441510514"/>
    <s v=""/>
    <s v="TROSS2"/>
    <d v="2025-06-13T00:00:00"/>
    <d v="2025-06-05T00:00:00"/>
    <n v="0"/>
    <s v=""/>
    <s v=""/>
    <s v="3101518145"/>
    <s v="200011028384"/>
    <s v="0010"/>
    <s v="0060"/>
    <s v="R1"/>
    <s v="10-60"/>
    <x v="0"/>
    <x v="1"/>
    <n v="10514"/>
    <x v="1"/>
  </r>
  <r>
    <s v="52000474415"/>
    <s v="R9-250613-00"/>
    <s v="ST"/>
    <s v="R9"/>
    <d v="2025-06-13T00:00:00"/>
    <s v=""/>
    <s v="3106"/>
    <x v="0"/>
    <s v="10469"/>
    <s v="0"/>
    <n v="5"/>
    <s v=""/>
    <n v="5"/>
    <s v="USD"/>
    <s v="O1"/>
    <s v="USMO6561323380"/>
    <s v="5200047441510469"/>
    <s v=""/>
    <s v="TROSS2"/>
    <d v="2025-06-13T00:00:00"/>
    <d v="2025-06-05T00:00:00"/>
    <n v="0"/>
    <s v=""/>
    <s v=""/>
    <s v="3101518049"/>
    <s v="200011028384"/>
    <s v="0010"/>
    <s v="0060"/>
    <s v="R1"/>
    <s v="10-60"/>
    <x v="0"/>
    <x v="0"/>
    <n v="10469"/>
    <x v="2"/>
  </r>
  <r>
    <s v="52000474534"/>
    <s v="R9-250613-00"/>
    <s v="ST"/>
    <s v="R9"/>
    <d v="2025-06-13T00:00:00"/>
    <s v=""/>
    <s v="3106"/>
    <x v="0"/>
    <s v="10719"/>
    <s v="0"/>
    <n v="5"/>
    <s v=""/>
    <n v="5"/>
    <s v="USD"/>
    <s v="O1"/>
    <s v="USMO6568600001"/>
    <s v="5200047453410719"/>
    <s v=""/>
    <s v="JFIEKER"/>
    <d v="2025-06-13T00:00:00"/>
    <d v="2025-05-21T00:00:00"/>
    <n v="0"/>
    <s v=""/>
    <s v=""/>
    <s v="3102274421"/>
    <s v="200016185114"/>
    <s v="0010"/>
    <s v="0060"/>
    <s v="R1"/>
    <s v="10-60"/>
    <x v="0"/>
    <x v="0"/>
    <n v="10719"/>
    <x v="0"/>
  </r>
  <r>
    <s v="52000474630"/>
    <s v="RC-250613-01"/>
    <s v="RE"/>
    <s v="RC"/>
    <d v="2025-06-12T00:00:00"/>
    <s v=""/>
    <s v="3106"/>
    <x v="4"/>
    <s v="10719"/>
    <s v="0"/>
    <n v="50"/>
    <s v=""/>
    <n v="50"/>
    <s v="USD"/>
    <s v="O0"/>
    <s v="USMO6560572901"/>
    <s v="5200047463010719"/>
    <s v=""/>
    <s v="C4C_S4H"/>
    <d v="2025-06-13T00:00:00"/>
    <d v="2025-06-12T00:00:00"/>
    <n v="0"/>
    <s v=""/>
    <s v=""/>
    <s v="3102343486"/>
    <s v="200011981467"/>
    <s v="0010"/>
    <s v="0044"/>
    <s v="R1"/>
    <s v="10-44"/>
    <x v="2"/>
    <x v="4"/>
    <n v="10719"/>
    <x v="0"/>
  </r>
  <r>
    <s v="52000474691"/>
    <s v="RC-250613-01"/>
    <s v="RE"/>
    <s v="RC"/>
    <d v="2025-06-13T00:00:00"/>
    <s v=""/>
    <s v="3106"/>
    <x v="4"/>
    <s v="10719"/>
    <s v="0"/>
    <n v="50"/>
    <s v=""/>
    <n v="50"/>
    <s v="USD"/>
    <s v="O0"/>
    <s v="USMO6560525250"/>
    <s v="5200047469110719"/>
    <s v=""/>
    <s v="C4C_S4H"/>
    <d v="2025-06-13T00:00:00"/>
    <d v="2025-06-13T00:00:00"/>
    <n v="0"/>
    <s v=""/>
    <s v=""/>
    <s v="3102344799"/>
    <s v="200012865180"/>
    <s v="0010"/>
    <s v="0044"/>
    <s v="C1"/>
    <s v="10-44"/>
    <x v="2"/>
    <x v="4"/>
    <n v="10719"/>
    <x v="0"/>
  </r>
  <r>
    <s v="52000474741"/>
    <s v="R9-250613-00"/>
    <s v="ST"/>
    <s v="R9"/>
    <d v="2025-06-13T00:00:00"/>
    <s v=""/>
    <s v="3106"/>
    <x v="0"/>
    <s v="10469"/>
    <s v="0"/>
    <n v="5"/>
    <s v=""/>
    <n v="5"/>
    <s v="USD"/>
    <s v="O1"/>
    <s v="USMO6561329930"/>
    <s v="5200047474110469"/>
    <s v=""/>
    <s v="TROSS2"/>
    <d v="2025-06-13T00:00:00"/>
    <d v="2025-05-23T00:00:00"/>
    <n v="0"/>
    <s v=""/>
    <s v=""/>
    <s v="3102125420"/>
    <s v="200015454040"/>
    <s v="0010"/>
    <s v="0060"/>
    <s v="R1"/>
    <s v="10-60"/>
    <x v="0"/>
    <x v="0"/>
    <n v="10469"/>
    <x v="2"/>
  </r>
  <r>
    <s v="52000474810"/>
    <s v="R9-250614-00"/>
    <s v="ST"/>
    <s v="R9"/>
    <d v="2025-06-14T00:00:00"/>
    <s v=""/>
    <s v="3106"/>
    <x v="1"/>
    <s v="10514"/>
    <s v="0"/>
    <n v="9.98"/>
    <s v=""/>
    <n v="9.98"/>
    <s v="USD"/>
    <s v="O1"/>
    <s v="USMO6561327920"/>
    <s v="5200047481010514"/>
    <s v=""/>
    <s v="TROSS2"/>
    <d v="2025-06-14T00:00:00"/>
    <d v="2025-05-13T00:00:00"/>
    <n v="0"/>
    <s v=""/>
    <s v=""/>
    <s v="3102078915"/>
    <s v="200015215896"/>
    <s v="0010"/>
    <s v="0060"/>
    <s v="R1"/>
    <s v="10-60"/>
    <x v="0"/>
    <x v="1"/>
    <n v="10514"/>
    <x v="1"/>
  </r>
  <r>
    <s v="52000474810"/>
    <s v="R9-250614-00"/>
    <s v="ST"/>
    <s v="R9"/>
    <d v="2025-06-14T00:00:00"/>
    <s v=""/>
    <s v="3106"/>
    <x v="0"/>
    <s v="10469"/>
    <s v="0"/>
    <n v="6.64"/>
    <s v=""/>
    <n v="6.64"/>
    <s v="USD"/>
    <s v="O1"/>
    <s v="USMO6561327920"/>
    <s v="5200047481010469"/>
    <s v=""/>
    <s v="TROSS2"/>
    <d v="2025-06-14T00:00:00"/>
    <d v="2025-05-13T00:00:00"/>
    <n v="0"/>
    <s v=""/>
    <s v=""/>
    <s v="3102078913"/>
    <s v="200015215896"/>
    <s v="0010"/>
    <s v="0060"/>
    <s v="R1"/>
    <s v="10-60"/>
    <x v="0"/>
    <x v="0"/>
    <n v="10469"/>
    <x v="2"/>
  </r>
  <r>
    <s v="52000474812"/>
    <s v="R9-250614-00"/>
    <s v="ST"/>
    <s v="R9"/>
    <d v="2025-06-14T00:00:00"/>
    <s v=""/>
    <s v="3106"/>
    <x v="1"/>
    <s v="10514"/>
    <s v="0"/>
    <n v="9.98"/>
    <s v=""/>
    <n v="9.98"/>
    <s v="USD"/>
    <s v="O1"/>
    <s v="USMO6561327920"/>
    <s v="5200047481210514"/>
    <s v=""/>
    <s v="TROSS2"/>
    <d v="2025-06-14T00:00:00"/>
    <d v="2025-05-23T00:00:00"/>
    <n v="0"/>
    <s v=""/>
    <s v=""/>
    <s v="3102078915"/>
    <s v="200015215896"/>
    <s v="0010"/>
    <s v="0060"/>
    <s v="R1"/>
    <s v="10-60"/>
    <x v="0"/>
    <x v="1"/>
    <n v="10514"/>
    <x v="1"/>
  </r>
  <r>
    <s v="52000474812"/>
    <s v="R9-250614-00"/>
    <s v="ST"/>
    <s v="R9"/>
    <d v="2025-06-14T00:00:00"/>
    <s v=""/>
    <s v="3106"/>
    <x v="0"/>
    <s v="10469"/>
    <s v="0"/>
    <n v="6.64"/>
    <s v=""/>
    <n v="6.64"/>
    <s v="USD"/>
    <s v="O1"/>
    <s v="USMO6561327920"/>
    <s v="5200047481210469"/>
    <s v=""/>
    <s v="TROSS2"/>
    <d v="2025-06-14T00:00:00"/>
    <d v="2025-05-23T00:00:00"/>
    <n v="0"/>
    <s v=""/>
    <s v=""/>
    <s v="3102078913"/>
    <s v="200015215896"/>
    <s v="0010"/>
    <s v="0060"/>
    <s v="R1"/>
    <s v="10-60"/>
    <x v="0"/>
    <x v="0"/>
    <n v="10469"/>
    <x v="2"/>
  </r>
  <r>
    <s v="52000475461"/>
    <s v="02-250616-00"/>
    <s v="RE"/>
    <s v="02"/>
    <d v="2025-06-16T00:00:00"/>
    <s v=""/>
    <s v="3106"/>
    <x v="3"/>
    <s v="10636"/>
    <s v="0"/>
    <n v="50"/>
    <s v=""/>
    <n v="50"/>
    <s v="USD"/>
    <s v="O0"/>
    <s v="USMO6561396351"/>
    <s v="5200047546110636"/>
    <s v=""/>
    <s v="JYOUNGBLOOD"/>
    <d v="2025-06-16T00:00:00"/>
    <d v="2025-06-16T00:00:00"/>
    <n v="0"/>
    <s v=""/>
    <s v=""/>
    <s v="3102346157"/>
    <s v="200016543072"/>
    <s v="0010"/>
    <s v="0044"/>
    <s v="R1"/>
    <s v="10-44"/>
    <x v="2"/>
    <x v="3"/>
    <n v="10636"/>
    <x v="5"/>
  </r>
  <r>
    <s v="52000475519"/>
    <s v="02-250617-00"/>
    <s v="RE"/>
    <s v="02"/>
    <d v="2025-06-17T00:00:00"/>
    <s v=""/>
    <s v="3106"/>
    <x v="5"/>
    <s v="10224"/>
    <s v="0"/>
    <n v="-335.01"/>
    <s v=""/>
    <n v="-335.01"/>
    <s v="USD"/>
    <s v=""/>
    <s v="USMO6574096671"/>
    <s v="5200047551910224"/>
    <s v=""/>
    <s v="AELLIS"/>
    <d v="2025-06-17T00:00:00"/>
    <m/>
    <n v="0"/>
    <s v=""/>
    <s v=""/>
    <s v=""/>
    <s v="200010932875"/>
    <s v="6000"/>
    <s v="0110"/>
    <s v="RE"/>
    <s v="6000-110"/>
    <x v="4"/>
    <x v="5"/>
    <n v="10719"/>
    <x v="0"/>
  </r>
  <r>
    <s v="52000475544"/>
    <s v="R9-250617-00"/>
    <s v="ST"/>
    <s v="R9"/>
    <d v="2025-06-16T00:00:00"/>
    <s v=""/>
    <s v="3106"/>
    <x v="1"/>
    <s v="10514"/>
    <s v="0"/>
    <n v="5"/>
    <s v=""/>
    <n v="5"/>
    <s v="USD"/>
    <s v="O1"/>
    <s v="USMO6561360150"/>
    <s v="5200047554410514"/>
    <s v=""/>
    <s v="TCRAGG"/>
    <d v="2025-06-17T00:00:00"/>
    <d v="2025-06-17T00:00:00"/>
    <n v="0"/>
    <s v=""/>
    <s v=""/>
    <s v="3102266877"/>
    <s v="200016150050"/>
    <s v="0010"/>
    <s v="0060"/>
    <s v="R1"/>
    <s v="10-60"/>
    <x v="0"/>
    <x v="1"/>
    <n v="10514"/>
    <x v="1"/>
  </r>
  <r>
    <s v="52000475544"/>
    <s v="R9-250617-00"/>
    <s v="ST"/>
    <s v="R9"/>
    <d v="2025-06-16T00:00:00"/>
    <s v=""/>
    <s v="3106"/>
    <x v="0"/>
    <s v="10469"/>
    <s v="0"/>
    <n v="5"/>
    <s v=""/>
    <n v="5"/>
    <s v="USD"/>
    <s v="O1"/>
    <s v="USMO6561360150"/>
    <s v="5200047554410469"/>
    <s v=""/>
    <s v="TCRAGG"/>
    <d v="2025-06-17T00:00:00"/>
    <d v="2025-06-17T00:00:00"/>
    <n v="0"/>
    <s v=""/>
    <s v=""/>
    <s v="3102266876"/>
    <s v="200016150050"/>
    <s v="0010"/>
    <s v="0060"/>
    <s v="R1"/>
    <s v="10-60"/>
    <x v="0"/>
    <x v="0"/>
    <n v="10469"/>
    <x v="2"/>
  </r>
  <r>
    <s v="52000475545"/>
    <s v="R9-250617-00"/>
    <s v="ST"/>
    <s v="R9"/>
    <d v="2025-06-10T00:00:00"/>
    <s v=""/>
    <s v="3106"/>
    <x v="1"/>
    <s v="10514"/>
    <s v="0"/>
    <n v="5"/>
    <s v=""/>
    <n v="5"/>
    <s v="USD"/>
    <s v="O1"/>
    <s v="USMO6561360150"/>
    <s v="5200047554510514"/>
    <s v=""/>
    <s v="TCRAGG"/>
    <d v="2025-06-17T00:00:00"/>
    <d v="2025-06-11T00:00:00"/>
    <n v="0"/>
    <s v=""/>
    <s v=""/>
    <s v="3102266877"/>
    <s v="200016150050"/>
    <s v="0010"/>
    <s v="0060"/>
    <s v="R1"/>
    <s v="10-60"/>
    <x v="0"/>
    <x v="1"/>
    <n v="10514"/>
    <x v="1"/>
  </r>
  <r>
    <s v="52000475545"/>
    <s v="R9-250617-00"/>
    <s v="ST"/>
    <s v="R9"/>
    <d v="2025-06-10T00:00:00"/>
    <s v=""/>
    <s v="3106"/>
    <x v="0"/>
    <s v="10469"/>
    <s v="0"/>
    <n v="5"/>
    <s v=""/>
    <n v="5"/>
    <s v="USD"/>
    <s v="O1"/>
    <s v="USMO6561360150"/>
    <s v="5200047554510469"/>
    <s v=""/>
    <s v="TCRAGG"/>
    <d v="2025-06-17T00:00:00"/>
    <d v="2025-06-11T00:00:00"/>
    <n v="0"/>
    <s v=""/>
    <s v=""/>
    <s v="3102266876"/>
    <s v="200016150050"/>
    <s v="0010"/>
    <s v="0060"/>
    <s v="R1"/>
    <s v="10-60"/>
    <x v="0"/>
    <x v="0"/>
    <n v="10469"/>
    <x v="2"/>
  </r>
  <r>
    <s v="52000475546"/>
    <s v="R9-250617-00"/>
    <s v="ST"/>
    <s v="R9"/>
    <d v="2025-06-17T00:00:00"/>
    <s v=""/>
    <s v="3106"/>
    <x v="0"/>
    <s v="10469"/>
    <s v="0"/>
    <n v="5"/>
    <s v=""/>
    <n v="5"/>
    <s v="USD"/>
    <s v="O1"/>
    <s v="USMO6561360150"/>
    <s v="5200047554610469"/>
    <s v=""/>
    <s v="TCRAGG"/>
    <d v="2025-06-17T00:00:00"/>
    <d v="2025-05-12T00:00:00"/>
    <n v="0"/>
    <s v=""/>
    <s v=""/>
    <s v="3102266876"/>
    <s v="200016150050"/>
    <s v="0010"/>
    <s v="0060"/>
    <s v="R1"/>
    <s v="10-60"/>
    <x v="0"/>
    <x v="0"/>
    <n v="10469"/>
    <x v="2"/>
  </r>
  <r>
    <s v="52000475550"/>
    <s v="RC-250617-01"/>
    <s v="RE"/>
    <s v="RC"/>
    <d v="2025-06-17T00:00:00"/>
    <s v=""/>
    <s v="3106"/>
    <x v="4"/>
    <s v="10469"/>
    <s v="0"/>
    <n v="25"/>
    <s v=""/>
    <n v="25"/>
    <s v="USD"/>
    <s v="O0"/>
    <s v="USMO6561360150"/>
    <s v="5200047555010469"/>
    <s v=""/>
    <s v="C4C_S4H"/>
    <d v="2025-06-17T00:00:00"/>
    <d v="2025-03-06T00:00:00"/>
    <n v="0"/>
    <s v=""/>
    <s v=""/>
    <s v="3102266876"/>
    <s v="200016150050"/>
    <s v="0010"/>
    <s v="0044"/>
    <s v="R1"/>
    <s v="10-44"/>
    <x v="2"/>
    <x v="4"/>
    <n v="10469"/>
    <x v="2"/>
  </r>
  <r>
    <s v="52000475809"/>
    <s v="R9-250617-00"/>
    <s v="ST"/>
    <s v="R9"/>
    <d v="2025-06-05T00:00:00"/>
    <s v=""/>
    <s v="3106"/>
    <x v="0"/>
    <s v="10719"/>
    <s v="0"/>
    <n v="5"/>
    <s v=""/>
    <n v="5"/>
    <s v="USD"/>
    <s v="O1"/>
    <s v="USMO6560511800"/>
    <s v="5200047580910719"/>
    <s v=""/>
    <s v="TROSS2"/>
    <d v="2025-06-17T00:00:00"/>
    <d v="2025-06-06T00:00:00"/>
    <n v="0"/>
    <s v=""/>
    <s v=""/>
    <s v="3101980470"/>
    <s v="200014741017"/>
    <s v="0010"/>
    <s v="0060"/>
    <s v="R1"/>
    <s v="10-60"/>
    <x v="0"/>
    <x v="0"/>
    <n v="10719"/>
    <x v="0"/>
  </r>
  <r>
    <s v="52000476087"/>
    <s v="R9-250617-00"/>
    <s v="ST"/>
    <s v="R9"/>
    <d v="2025-06-17T00:00:00"/>
    <s v=""/>
    <s v="3106"/>
    <x v="1"/>
    <s v="10201"/>
    <s v="0"/>
    <n v="5"/>
    <s v=""/>
    <n v="5"/>
    <s v="USD"/>
    <s v="O1"/>
    <s v="USMO6375534230"/>
    <s v="5200047608710201"/>
    <s v=""/>
    <s v="TSTCIN"/>
    <d v="2025-06-17T00:00:00"/>
    <d v="2024-07-03T00:00:00"/>
    <n v="0"/>
    <s v=""/>
    <s v=""/>
    <s v="3101444116"/>
    <s v="200010727085"/>
    <s v="0010"/>
    <s v="0060"/>
    <s v="R1"/>
    <s v="10-60"/>
    <x v="0"/>
    <x v="1"/>
    <n v="10720"/>
    <x v="3"/>
  </r>
  <r>
    <s v="52000476089"/>
    <s v="R9-250617-00"/>
    <s v="ST"/>
    <s v="R9"/>
    <d v="2025-06-17T00:00:00"/>
    <s v=""/>
    <s v="3106"/>
    <x v="1"/>
    <s v="10201"/>
    <s v="0"/>
    <n v="1.39"/>
    <s v=""/>
    <n v="1.39"/>
    <s v="USD"/>
    <s v="O1"/>
    <s v="USMO6375534230"/>
    <s v="5200047608910201"/>
    <s v=""/>
    <s v="TSTCIN"/>
    <d v="2025-06-17T00:00:00"/>
    <d v="2024-06-04T00:00:00"/>
    <n v="0"/>
    <s v=""/>
    <s v=""/>
    <s v="3101444116"/>
    <s v="200010727085"/>
    <s v="0010"/>
    <s v="0060"/>
    <s v="R1"/>
    <s v="10-60"/>
    <x v="0"/>
    <x v="1"/>
    <n v="10720"/>
    <x v="3"/>
  </r>
  <r>
    <s v="52000476182"/>
    <s v="R9-250618-00"/>
    <s v="ST"/>
    <s v="R9"/>
    <d v="2025-06-18T00:00:00"/>
    <s v=""/>
    <s v="3106"/>
    <x v="0"/>
    <s v="10719"/>
    <s v="0"/>
    <n v="5"/>
    <s v=""/>
    <n v="5"/>
    <s v="USD"/>
    <s v="O1"/>
    <s v="USMO6560517250"/>
    <s v="5200047618210719"/>
    <s v=""/>
    <s v="LDAWSON"/>
    <d v="2025-06-18T00:00:00"/>
    <d v="2025-05-28T00:00:00"/>
    <n v="0"/>
    <s v=""/>
    <s v=""/>
    <s v="3102227931"/>
    <s v="200015946268"/>
    <s v="0010"/>
    <s v="0060"/>
    <s v="R1"/>
    <s v="10-60"/>
    <x v="0"/>
    <x v="0"/>
    <n v="10719"/>
    <x v="0"/>
  </r>
  <r>
    <s v="52000476443"/>
    <s v="02-250618-00"/>
    <s v="RE"/>
    <s v="02"/>
    <d v="2025-06-18T00:00:00"/>
    <s v=""/>
    <s v="3106"/>
    <x v="4"/>
    <s v="10469"/>
    <s v="0"/>
    <n v="50"/>
    <s v=""/>
    <n v="50"/>
    <s v="USD"/>
    <s v="O0"/>
    <s v="USMO6561317780"/>
    <s v="5200047644310469"/>
    <s v=""/>
    <s v="JYOUNGBLOOD"/>
    <d v="2025-06-18T00:00:00"/>
    <d v="2025-06-18T00:00:00"/>
    <n v="0"/>
    <s v=""/>
    <s v=""/>
    <s v="3102348188"/>
    <s v="200016548782"/>
    <s v="0010"/>
    <s v="0044"/>
    <s v="R1"/>
    <s v="10-44"/>
    <x v="2"/>
    <x v="4"/>
    <n v="10469"/>
    <x v="2"/>
  </r>
  <r>
    <s v="52000476470"/>
    <s v="RC-250618-01"/>
    <s v="RE"/>
    <s v="RC"/>
    <d v="2025-06-16T00:00:00"/>
    <s v=""/>
    <s v="3106"/>
    <x v="4"/>
    <s v="10236"/>
    <s v="0"/>
    <n v="50"/>
    <s v=""/>
    <n v="50"/>
    <s v="USD"/>
    <s v="O0"/>
    <s v="USMO6574096461"/>
    <s v="5200047647010236"/>
    <s v=""/>
    <s v="C4C_S4H"/>
    <d v="2025-06-18T00:00:00"/>
    <d v="2025-06-16T00:00:00"/>
    <n v="0"/>
    <s v=""/>
    <s v=""/>
    <s v="3102346143"/>
    <s v="200016541357"/>
    <s v="0010"/>
    <s v="0044"/>
    <s v="R1"/>
    <s v="10-44"/>
    <x v="2"/>
    <x v="4"/>
    <n v="10719"/>
    <x v="0"/>
  </r>
  <r>
    <s v="52000477023"/>
    <s v="R9-250619-00"/>
    <s v="ST"/>
    <s v="R9"/>
    <d v="2025-06-16T00:00:00"/>
    <s v=""/>
    <s v="3106"/>
    <x v="1"/>
    <s v="10514"/>
    <s v="0"/>
    <n v="5.84"/>
    <s v=""/>
    <n v="5.84"/>
    <s v="USD"/>
    <s v="O1"/>
    <s v="USMO6561317480"/>
    <s v="5200047702310514"/>
    <s v=""/>
    <s v="TROSS2"/>
    <d v="2025-06-19T00:00:00"/>
    <d v="2025-06-17T00:00:00"/>
    <n v="0"/>
    <s v=""/>
    <s v=""/>
    <s v="3101572748"/>
    <s v="200011222250"/>
    <s v="0010"/>
    <s v="0060"/>
    <s v="R1"/>
    <s v="10-60"/>
    <x v="0"/>
    <x v="1"/>
    <n v="10514"/>
    <x v="1"/>
  </r>
  <r>
    <s v="52000477023"/>
    <s v="R9-250619-00"/>
    <s v="ST"/>
    <s v="R9"/>
    <d v="2025-06-16T00:00:00"/>
    <s v=""/>
    <s v="3106"/>
    <x v="0"/>
    <s v="10469"/>
    <s v="0"/>
    <n v="5"/>
    <s v=""/>
    <n v="5"/>
    <s v="USD"/>
    <s v="O1"/>
    <s v="USMO6561317480"/>
    <s v="5200047702310469"/>
    <s v=""/>
    <s v="TROSS2"/>
    <d v="2025-06-19T00:00:00"/>
    <d v="2025-06-17T00:00:00"/>
    <n v="0"/>
    <s v=""/>
    <s v=""/>
    <s v="3101572844"/>
    <s v="200011222250"/>
    <s v="0010"/>
    <s v="0060"/>
    <s v="R1"/>
    <s v="10-60"/>
    <x v="0"/>
    <x v="0"/>
    <n v="10469"/>
    <x v="2"/>
  </r>
  <r>
    <s v="52000477081"/>
    <s v="R9-250619-00"/>
    <s v="ST"/>
    <s v="R9"/>
    <d v="2025-06-19T00:00:00"/>
    <s v=""/>
    <s v="3106"/>
    <x v="0"/>
    <s v="10469"/>
    <s v="0"/>
    <n v="5"/>
    <s v=""/>
    <n v="5"/>
    <s v="USD"/>
    <s v="O1"/>
    <s v="USMO6561316880"/>
    <s v="5200047708110469"/>
    <s v=""/>
    <s v="LJOHNSON3"/>
    <d v="2025-06-19T00:00:00"/>
    <d v="2025-06-20T00:00:00"/>
    <n v="0"/>
    <s v=""/>
    <s v=""/>
    <s v="3101487729"/>
    <s v="200012097065"/>
    <s v="0010"/>
    <s v="0060"/>
    <s v="C1"/>
    <s v="10-60"/>
    <x v="0"/>
    <x v="0"/>
    <n v="10469"/>
    <x v="2"/>
  </r>
  <r>
    <s v="52000477081"/>
    <s v="R9-250619-00"/>
    <s v="ST"/>
    <s v="R9"/>
    <d v="2025-06-19T00:00:00"/>
    <s v=""/>
    <s v="3106"/>
    <x v="1"/>
    <s v="10514"/>
    <s v="0"/>
    <n v="5"/>
    <s v=""/>
    <n v="5"/>
    <s v="USD"/>
    <s v="O1"/>
    <s v="USMO6561316880"/>
    <s v="5200047708110514"/>
    <s v=""/>
    <s v="LJOHNSON3"/>
    <d v="2025-06-19T00:00:00"/>
    <d v="2025-06-20T00:00:00"/>
    <n v="0"/>
    <s v=""/>
    <s v=""/>
    <s v="3101487827"/>
    <s v="200012097065"/>
    <s v="0010"/>
    <s v="0060"/>
    <s v="C1"/>
    <s v="10-60"/>
    <x v="0"/>
    <x v="1"/>
    <n v="10514"/>
    <x v="1"/>
  </r>
  <r>
    <s v="52000477140"/>
    <s v="R9-250619-00"/>
    <s v="ST"/>
    <s v="R9"/>
    <d v="2025-06-19T00:00:00"/>
    <s v=""/>
    <s v="3106"/>
    <x v="0"/>
    <s v="10469"/>
    <s v="0"/>
    <n v="5"/>
    <s v=""/>
    <n v="5"/>
    <s v="USD"/>
    <s v="O1"/>
    <s v="USMO6561325620"/>
    <s v="5200047714010469"/>
    <s v=""/>
    <s v="TROSS2"/>
    <d v="2025-06-19T00:00:00"/>
    <d v="2025-05-23T00:00:00"/>
    <n v="0"/>
    <s v=""/>
    <s v=""/>
    <s v="3102088806"/>
    <s v="200015270297"/>
    <s v="0010"/>
    <s v="0060"/>
    <s v="R1"/>
    <s v="10-60"/>
    <x v="0"/>
    <x v="0"/>
    <n v="10469"/>
    <x v="2"/>
  </r>
  <r>
    <s v="52000477140"/>
    <s v="R9-250619-00"/>
    <s v="ST"/>
    <s v="R9"/>
    <d v="2025-06-19T00:00:00"/>
    <s v=""/>
    <s v="3106"/>
    <x v="1"/>
    <s v="10514"/>
    <s v="0"/>
    <n v="5"/>
    <s v=""/>
    <n v="5"/>
    <s v="USD"/>
    <s v="O1"/>
    <s v="USMO6561325620"/>
    <s v="5200047714010514"/>
    <s v=""/>
    <s v="TROSS2"/>
    <d v="2025-06-19T00:00:00"/>
    <d v="2025-05-23T00:00:00"/>
    <n v="0"/>
    <s v=""/>
    <s v=""/>
    <s v="3102088807"/>
    <s v="200015270297"/>
    <s v="0010"/>
    <s v="0060"/>
    <s v="R1"/>
    <s v="10-60"/>
    <x v="0"/>
    <x v="1"/>
    <n v="10514"/>
    <x v="1"/>
  </r>
  <r>
    <s v="52000477141"/>
    <s v="R9-250619-00"/>
    <s v="ST"/>
    <s v="R9"/>
    <d v="2025-06-19T00:00:00"/>
    <s v=""/>
    <s v="3106"/>
    <x v="1"/>
    <s v="10514"/>
    <s v="0"/>
    <n v="10.88"/>
    <s v=""/>
    <n v="10.88"/>
    <s v="USD"/>
    <s v="O1"/>
    <s v="USMO6561325620"/>
    <s v="5200047714110514"/>
    <s v=""/>
    <s v="TROSS2"/>
    <d v="2025-06-19T00:00:00"/>
    <d v="2025-05-13T00:00:00"/>
    <n v="0"/>
    <s v=""/>
    <s v=""/>
    <s v="3102063798"/>
    <s v="200015141365"/>
    <s v="0010"/>
    <s v="0060"/>
    <s v="R1"/>
    <s v="10-60"/>
    <x v="0"/>
    <x v="1"/>
    <n v="10514"/>
    <x v="1"/>
  </r>
  <r>
    <s v="52000477141"/>
    <s v="R9-250619-00"/>
    <s v="ST"/>
    <s v="R9"/>
    <d v="2025-06-19T00:00:00"/>
    <s v=""/>
    <s v="3106"/>
    <x v="0"/>
    <s v="10469"/>
    <s v="0"/>
    <n v="7.55"/>
    <s v=""/>
    <n v="7.55"/>
    <s v="USD"/>
    <s v="O1"/>
    <s v="USMO6561325620"/>
    <s v="5200047714110469"/>
    <s v=""/>
    <s v="TROSS2"/>
    <d v="2025-06-19T00:00:00"/>
    <d v="2025-05-13T00:00:00"/>
    <n v="0"/>
    <s v=""/>
    <s v=""/>
    <s v="3102063797"/>
    <s v="200015141365"/>
    <s v="0010"/>
    <s v="0060"/>
    <s v="R1"/>
    <s v="10-60"/>
    <x v="0"/>
    <x v="0"/>
    <n v="10469"/>
    <x v="2"/>
  </r>
  <r>
    <s v="52000477144"/>
    <s v="R9-250619-00"/>
    <s v="ST"/>
    <s v="R9"/>
    <d v="2025-06-19T00:00:00"/>
    <s v=""/>
    <s v="3106"/>
    <x v="1"/>
    <s v="10514"/>
    <s v="0"/>
    <n v="7.09"/>
    <s v=""/>
    <n v="7.09"/>
    <s v="USD"/>
    <s v="O1"/>
    <s v="USMO6561325620"/>
    <s v="5200047714410514"/>
    <s v=""/>
    <s v="TROSS2"/>
    <d v="2025-06-19T00:00:00"/>
    <d v="2025-02-13T00:00:00"/>
    <n v="0"/>
    <s v=""/>
    <s v=""/>
    <s v="3102063798"/>
    <s v="200015141365"/>
    <s v="0010"/>
    <s v="0060"/>
    <s v="R1"/>
    <s v="10-60"/>
    <x v="0"/>
    <x v="1"/>
    <n v="10514"/>
    <x v="1"/>
  </r>
  <r>
    <s v="52000477144"/>
    <s v="R9-250619-00"/>
    <s v="ST"/>
    <s v="R9"/>
    <d v="2025-06-19T00:00:00"/>
    <s v=""/>
    <s v="3106"/>
    <x v="0"/>
    <s v="10469"/>
    <s v="0"/>
    <n v="6.1"/>
    <s v=""/>
    <n v="6.1"/>
    <s v="USD"/>
    <s v="O1"/>
    <s v="USMO6561325620"/>
    <s v="5200047714410469"/>
    <s v=""/>
    <s v="TROSS2"/>
    <d v="2025-06-19T00:00:00"/>
    <d v="2025-02-13T00:00:00"/>
    <n v="0"/>
    <s v=""/>
    <s v=""/>
    <s v="3102063797"/>
    <s v="200015141365"/>
    <s v="0010"/>
    <s v="0060"/>
    <s v="R1"/>
    <s v="10-60"/>
    <x v="0"/>
    <x v="0"/>
    <n v="10469"/>
    <x v="2"/>
  </r>
  <r>
    <s v="52000477147"/>
    <s v="R9-250619-00"/>
    <s v="ST"/>
    <s v="R9"/>
    <d v="2025-06-19T00:00:00"/>
    <s v=""/>
    <s v="3106"/>
    <x v="0"/>
    <s v="10469"/>
    <s v="0"/>
    <n v="5"/>
    <s v=""/>
    <n v="5"/>
    <s v="USD"/>
    <s v="O1"/>
    <s v="USMO6561326960"/>
    <s v="5200047714710469"/>
    <s v=""/>
    <s v="TROSS2"/>
    <d v="2025-06-19T00:00:00"/>
    <d v="2025-05-05T00:00:00"/>
    <n v="0"/>
    <s v=""/>
    <s v=""/>
    <s v="3101566265"/>
    <s v="200011175581"/>
    <s v="0010"/>
    <s v="0060"/>
    <s v="R1"/>
    <s v="10-60"/>
    <x v="0"/>
    <x v="0"/>
    <n v="10469"/>
    <x v="2"/>
  </r>
  <r>
    <s v="52000477147"/>
    <s v="R9-250619-00"/>
    <s v="ST"/>
    <s v="R9"/>
    <d v="2025-06-19T00:00:00"/>
    <s v=""/>
    <s v="3106"/>
    <x v="1"/>
    <s v="10514"/>
    <s v="0"/>
    <n v="5"/>
    <s v=""/>
    <n v="5"/>
    <s v="USD"/>
    <s v="O1"/>
    <s v="USMO6561326960"/>
    <s v="5200047714710514"/>
    <s v=""/>
    <s v="TROSS2"/>
    <d v="2025-06-19T00:00:00"/>
    <d v="2025-05-05T00:00:00"/>
    <n v="0"/>
    <s v=""/>
    <s v=""/>
    <s v="3101566168"/>
    <s v="200011175581"/>
    <s v="0010"/>
    <s v="0060"/>
    <s v="R1"/>
    <s v="10-60"/>
    <x v="0"/>
    <x v="1"/>
    <n v="10514"/>
    <x v="1"/>
  </r>
  <r>
    <s v="52000477439"/>
    <s v="02-250620-00"/>
    <s v="RE"/>
    <s v="02"/>
    <d v="2025-06-20T00:00:00"/>
    <s v=""/>
    <s v="3106"/>
    <x v="4"/>
    <s v="10469"/>
    <s v="0"/>
    <n v="50"/>
    <s v=""/>
    <n v="50"/>
    <s v="USD"/>
    <s v="O1"/>
    <s v="USMO6561314160"/>
    <s v="5200047743910469"/>
    <s v=""/>
    <s v="SFOHEY"/>
    <d v="2025-06-20T00:00:00"/>
    <d v="2025-06-03T00:00:00"/>
    <n v="0"/>
    <s v=""/>
    <s v=""/>
    <s v="3102334348"/>
    <s v="200016484079"/>
    <s v="0010"/>
    <s v="0026"/>
    <s v="R1"/>
    <s v="10-26"/>
    <x v="5"/>
    <x v="4"/>
    <n v="10469"/>
    <x v="2"/>
  </r>
  <r>
    <s v="52000477452"/>
    <s v="R9-250620-00"/>
    <s v="ST"/>
    <s v="R9"/>
    <d v="2025-06-20T00:00:00"/>
    <s v=""/>
    <s v="3106"/>
    <x v="0"/>
    <s v="10469"/>
    <s v="0"/>
    <n v="8.7100000000000009"/>
    <s v=""/>
    <n v="8.7100000000000009"/>
    <s v="USD"/>
    <s v="O1"/>
    <s v="USMO6561318580"/>
    <s v="5200047745210469"/>
    <s v=""/>
    <s v="TROSS2"/>
    <d v="2025-06-20T00:00:00"/>
    <d v="2025-05-20T00:00:00"/>
    <n v="0"/>
    <s v=""/>
    <s v=""/>
    <s v="3101477489"/>
    <s v="200013348848"/>
    <s v="0010"/>
    <s v="0060"/>
    <s v="R1"/>
    <s v="10-60"/>
    <x v="0"/>
    <x v="0"/>
    <n v="10469"/>
    <x v="2"/>
  </r>
  <r>
    <s v="52000477452"/>
    <s v="R9-250620-00"/>
    <s v="ST"/>
    <s v="R9"/>
    <d v="2025-06-20T00:00:00"/>
    <s v=""/>
    <s v="3106"/>
    <x v="1"/>
    <s v="10514"/>
    <s v="0"/>
    <n v="11.33"/>
    <s v=""/>
    <n v="11.33"/>
    <s v="USD"/>
    <s v="O1"/>
    <s v="USMO6561318580"/>
    <s v="5200047745210514"/>
    <s v=""/>
    <s v="TROSS2"/>
    <d v="2025-06-20T00:00:00"/>
    <d v="2025-05-20T00:00:00"/>
    <n v="0"/>
    <s v=""/>
    <s v=""/>
    <s v="3101477585"/>
    <s v="200013348848"/>
    <s v="0010"/>
    <s v="0060"/>
    <s v="R1"/>
    <s v="10-60"/>
    <x v="0"/>
    <x v="1"/>
    <n v="10514"/>
    <x v="1"/>
  </r>
  <r>
    <s v="52000477577"/>
    <s v="R9-250623-00"/>
    <s v="ST"/>
    <s v="R9"/>
    <d v="2025-06-23T00:00:00"/>
    <s v=""/>
    <s v="3106"/>
    <x v="0"/>
    <s v="10469"/>
    <s v="0"/>
    <n v="5"/>
    <s v=""/>
    <n v="5"/>
    <s v="USD"/>
    <s v="O1"/>
    <s v="USMO6561329930"/>
    <s v="5200047757710469"/>
    <s v=""/>
    <s v="TCRAGG"/>
    <d v="2025-06-23T00:00:00"/>
    <d v="2025-06-24T00:00:00"/>
    <n v="0"/>
    <s v=""/>
    <s v=""/>
    <s v="3102126133"/>
    <s v="200015455104"/>
    <s v="0010"/>
    <s v="0060"/>
    <s v="R1"/>
    <s v="10-60"/>
    <x v="0"/>
    <x v="0"/>
    <n v="10469"/>
    <x v="2"/>
  </r>
  <r>
    <s v="52000477577"/>
    <s v="R9-250623-00"/>
    <s v="ST"/>
    <s v="R9"/>
    <d v="2025-06-23T00:00:00"/>
    <s v=""/>
    <s v="3106"/>
    <x v="1"/>
    <s v="10514"/>
    <s v="0"/>
    <n v="5"/>
    <s v=""/>
    <n v="5"/>
    <s v="USD"/>
    <s v="O1"/>
    <s v="USMO6561329930"/>
    <s v="5200047757710514"/>
    <s v=""/>
    <s v="TCRAGG"/>
    <d v="2025-06-23T00:00:00"/>
    <d v="2025-06-24T00:00:00"/>
    <n v="0"/>
    <s v=""/>
    <s v=""/>
    <s v="3102126134"/>
    <s v="200015455104"/>
    <s v="0010"/>
    <s v="0060"/>
    <s v="R1"/>
    <s v="10-60"/>
    <x v="0"/>
    <x v="1"/>
    <n v="10514"/>
    <x v="1"/>
  </r>
  <r>
    <s v="52000478300"/>
    <s v="02-250624-00"/>
    <s v="RE"/>
    <s v="02"/>
    <d v="2025-06-24T00:00:00"/>
    <s v=""/>
    <s v="3106"/>
    <x v="0"/>
    <s v="10719"/>
    <s v="0"/>
    <n v="-50.69"/>
    <s v=""/>
    <n v="-50.69"/>
    <s v="USD"/>
    <s v="O1"/>
    <s v="USMO6576962030"/>
    <s v="5200047830010719"/>
    <s v=""/>
    <s v="FZAERR"/>
    <d v="2025-06-24T00:00:00"/>
    <d v="2025-06-20T00:00:00"/>
    <n v="0"/>
    <s v=""/>
    <s v=""/>
    <s v="3101477007"/>
    <s v="200012825820"/>
    <s v="0010"/>
    <s v="0050"/>
    <s v="C1"/>
    <s v="10-50"/>
    <x v="6"/>
    <x v="0"/>
    <n v="10719"/>
    <x v="0"/>
  </r>
  <r>
    <s v="52000478330"/>
    <s v="RC-250624-01"/>
    <s v="RE"/>
    <s v="RC"/>
    <d v="2025-06-02T00:00:00"/>
    <s v=""/>
    <s v="3106"/>
    <x v="4"/>
    <s v="10469"/>
    <s v="0"/>
    <n v="50"/>
    <s v=""/>
    <n v="50"/>
    <s v="USD"/>
    <s v="O0"/>
    <s v="USMO6561314160"/>
    <s v="5200047833010469"/>
    <s v=""/>
    <s v="C4C_S4H"/>
    <d v="2025-06-24T00:00:00"/>
    <d v="2025-06-02T00:00:00"/>
    <n v="0"/>
    <s v=""/>
    <s v=""/>
    <s v="3102334348"/>
    <s v="200016484079"/>
    <s v="0010"/>
    <s v="0044"/>
    <s v="R1"/>
    <s v="10-44"/>
    <x v="2"/>
    <x v="4"/>
    <n v="10469"/>
    <x v="2"/>
  </r>
  <r>
    <s v="52000478461"/>
    <s v="02-250625-00"/>
    <s v="RE"/>
    <s v="02"/>
    <d v="2025-06-25T00:00:00"/>
    <s v=""/>
    <s v="3106"/>
    <x v="4"/>
    <s v="10251"/>
    <s v="0"/>
    <n v="50"/>
    <s v=""/>
    <n v="50"/>
    <s v="USD"/>
    <s v="O0"/>
    <s v="USMO6560525830"/>
    <s v="5200047846110251"/>
    <s v=""/>
    <s v="KSTARCHMAN"/>
    <d v="2025-06-25T00:00:00"/>
    <d v="2025-06-17T00:00:00"/>
    <n v="0"/>
    <s v=""/>
    <s v=""/>
    <s v="3102347105"/>
    <s v="200016546141"/>
    <s v="0010"/>
    <s v="0044"/>
    <s v="R1"/>
    <s v="10-44"/>
    <x v="2"/>
    <x v="4"/>
    <n v="10719"/>
    <x v="0"/>
  </r>
  <r>
    <s v="52000479094"/>
    <s v="02-250626-00"/>
    <s v="RE"/>
    <s v="02"/>
    <d v="2025-06-26T00:00:00"/>
    <s v=""/>
    <s v="3106"/>
    <x v="5"/>
    <s v="10719"/>
    <s v="0"/>
    <n v="-472.03"/>
    <s v=""/>
    <n v="-472.03"/>
    <s v="USD"/>
    <s v="O1"/>
    <s v="USMO6560516270"/>
    <s v="5200047909410719"/>
    <s v=""/>
    <s v="SBATEMAN"/>
    <d v="2025-06-26T00:00:00"/>
    <d v="2025-06-26T00:00:00"/>
    <n v="0"/>
    <s v=""/>
    <s v=""/>
    <s v="3101575168"/>
    <s v="200012773244"/>
    <s v="6000"/>
    <s v="0110"/>
    <s v="R1"/>
    <s v="6000-110"/>
    <x v="4"/>
    <x v="5"/>
    <n v="10719"/>
    <x v="0"/>
  </r>
  <r>
    <s v="52000479095"/>
    <s v="02-250626-00"/>
    <s v="RE"/>
    <s v="02"/>
    <d v="2025-06-26T00:00:00"/>
    <s v=""/>
    <s v="3106"/>
    <x v="5"/>
    <s v="10719"/>
    <s v="0"/>
    <n v="-21.56"/>
    <s v=""/>
    <n v="-21.56"/>
    <s v="USD"/>
    <s v="O1"/>
    <s v="USMO6560515190"/>
    <s v="5200047909510719"/>
    <s v=""/>
    <s v="SBATEMAN"/>
    <d v="2025-06-26T00:00:00"/>
    <d v="2025-06-26T00:00:00"/>
    <n v="0"/>
    <s v=""/>
    <s v=""/>
    <s v="3101670800"/>
    <s v="200013845314"/>
    <s v="6000"/>
    <s v="0110"/>
    <s v="C1"/>
    <s v="6000-110"/>
    <x v="4"/>
    <x v="5"/>
    <n v="10719"/>
    <x v="0"/>
  </r>
  <r>
    <s v="52000479096"/>
    <s v="02-250626-00"/>
    <s v="RE"/>
    <s v="02"/>
    <d v="2025-06-26T00:00:00"/>
    <s v=""/>
    <s v="3106"/>
    <x v="5"/>
    <s v="10224"/>
    <s v="0"/>
    <n v="-21.56"/>
    <s v=""/>
    <n v="-21.56"/>
    <s v="USD"/>
    <s v="O1"/>
    <s v="USMO6560515190"/>
    <s v="5200047909610224"/>
    <s v=""/>
    <s v="SBATEMAN"/>
    <d v="2025-06-26T00:00:00"/>
    <d v="2025-06-26T00:00:00"/>
    <n v="0"/>
    <s v=""/>
    <s v=""/>
    <s v=""/>
    <s v="200013845314"/>
    <s v="6000"/>
    <s v="0110"/>
    <s v="CO"/>
    <s v="6000-110"/>
    <x v="4"/>
    <x v="5"/>
    <n v="10719"/>
    <x v="0"/>
  </r>
  <r>
    <s v="52000479133"/>
    <s v="R9-250626-00"/>
    <s v="ST"/>
    <s v="R9"/>
    <d v="2025-06-26T00:00:00"/>
    <s v=""/>
    <s v="3106"/>
    <x v="0"/>
    <s v="10469"/>
    <s v="0"/>
    <n v="8.6"/>
    <s v=""/>
    <n v="8.6"/>
    <s v="USD"/>
    <s v="O1"/>
    <s v="USMO6561329820"/>
    <s v="5200047913310469"/>
    <s v=""/>
    <s v="TROSS2"/>
    <d v="2025-06-26T00:00:00"/>
    <d v="2025-02-06T00:00:00"/>
    <n v="0"/>
    <s v=""/>
    <s v=""/>
    <s v="3101555318"/>
    <s v="200013893330"/>
    <s v="0010"/>
    <s v="0060"/>
    <s v="C1"/>
    <s v="10-60"/>
    <x v="0"/>
    <x v="0"/>
    <n v="10469"/>
    <x v="2"/>
  </r>
  <r>
    <s v="52000479133"/>
    <s v="R9-250626-00"/>
    <s v="ST"/>
    <s v="R9"/>
    <d v="2025-06-26T00:00:00"/>
    <s v=""/>
    <s v="3106"/>
    <x v="1"/>
    <s v="10514"/>
    <s v="0"/>
    <n v="11.38"/>
    <s v=""/>
    <n v="11.38"/>
    <s v="USD"/>
    <s v="O1"/>
    <s v="USMO6561329820"/>
    <s v="5200047913310514"/>
    <s v=""/>
    <s v="TROSS2"/>
    <d v="2025-06-26T00:00:00"/>
    <d v="2025-02-06T00:00:00"/>
    <n v="0"/>
    <s v=""/>
    <s v=""/>
    <s v="3101555509"/>
    <s v="200013893330"/>
    <s v="0010"/>
    <s v="0060"/>
    <s v="C1"/>
    <s v="10-60"/>
    <x v="0"/>
    <x v="1"/>
    <n v="10514"/>
    <x v="1"/>
  </r>
  <r>
    <s v="52000479140"/>
    <s v="R9-250626-00"/>
    <s v="ST"/>
    <s v="R9"/>
    <d v="2025-06-26T00:00:00"/>
    <s v=""/>
    <s v="3106"/>
    <x v="0"/>
    <s v="10469"/>
    <s v="0"/>
    <n v="8.6"/>
    <s v=""/>
    <n v="8.6"/>
    <s v="USD"/>
    <s v="O1"/>
    <s v="USMO6561329820"/>
    <s v="5200047914010469"/>
    <s v=""/>
    <s v="TROSS2"/>
    <d v="2025-06-26T00:00:00"/>
    <d v="2025-02-05T00:00:00"/>
    <n v="0"/>
    <s v=""/>
    <s v=""/>
    <s v="3101555318"/>
    <s v="200013893330"/>
    <s v="0010"/>
    <s v="0060"/>
    <s v="C1"/>
    <s v="10-60"/>
    <x v="0"/>
    <x v="0"/>
    <n v="10469"/>
    <x v="2"/>
  </r>
  <r>
    <s v="52000479140"/>
    <s v="R9-250626-00"/>
    <s v="ST"/>
    <s v="R9"/>
    <d v="2025-06-26T00:00:00"/>
    <s v=""/>
    <s v="3106"/>
    <x v="1"/>
    <s v="10514"/>
    <s v="0"/>
    <n v="11.38"/>
    <s v=""/>
    <n v="11.38"/>
    <s v="USD"/>
    <s v="O1"/>
    <s v="USMO6561329820"/>
    <s v="5200047914010514"/>
    <s v=""/>
    <s v="TROSS2"/>
    <d v="2025-06-26T00:00:00"/>
    <d v="2025-02-05T00:00:00"/>
    <n v="0"/>
    <s v=""/>
    <s v=""/>
    <s v="3101555509"/>
    <s v="200013893330"/>
    <s v="0010"/>
    <s v="0060"/>
    <s v="C1"/>
    <s v="10-60"/>
    <x v="0"/>
    <x v="1"/>
    <n v="10514"/>
    <x v="1"/>
  </r>
  <r>
    <s v="52000479143"/>
    <s v="R9-250626-00"/>
    <s v="ST"/>
    <s v="R9"/>
    <d v="2025-06-26T00:00:00"/>
    <s v=""/>
    <s v="3106"/>
    <x v="0"/>
    <s v="10469"/>
    <s v="0"/>
    <n v="9.32"/>
    <s v=""/>
    <n v="9.32"/>
    <s v="USD"/>
    <s v="O1"/>
    <s v="USMO6561329820"/>
    <s v="5200047914310469"/>
    <s v=""/>
    <s v="TROSS2"/>
    <d v="2025-06-26T00:00:00"/>
    <d v="2025-01-07T00:00:00"/>
    <n v="0"/>
    <s v=""/>
    <s v=""/>
    <s v="3101555318"/>
    <s v="200013893330"/>
    <s v="0010"/>
    <s v="0060"/>
    <s v="C1"/>
    <s v="10-60"/>
    <x v="0"/>
    <x v="0"/>
    <n v="10469"/>
    <x v="2"/>
  </r>
  <r>
    <s v="52000479143"/>
    <s v="R9-250626-00"/>
    <s v="ST"/>
    <s v="R9"/>
    <d v="2025-06-26T00:00:00"/>
    <s v=""/>
    <s v="3106"/>
    <x v="1"/>
    <s v="10514"/>
    <s v="0"/>
    <n v="12.34"/>
    <s v=""/>
    <n v="12.34"/>
    <s v="USD"/>
    <s v="O1"/>
    <s v="USMO6561329820"/>
    <s v="5200047914310514"/>
    <s v=""/>
    <s v="TROSS2"/>
    <d v="2025-06-26T00:00:00"/>
    <d v="2025-01-07T00:00:00"/>
    <n v="0"/>
    <s v=""/>
    <s v=""/>
    <s v="3101555509"/>
    <s v="200013893330"/>
    <s v="0010"/>
    <s v="0060"/>
    <s v="C1"/>
    <s v="10-60"/>
    <x v="0"/>
    <x v="1"/>
    <n v="10514"/>
    <x v="1"/>
  </r>
  <r>
    <s v="52000479146"/>
    <s v="R9-250626-00"/>
    <s v="ST"/>
    <s v="R9"/>
    <d v="2025-06-26T00:00:00"/>
    <s v=""/>
    <s v="3106"/>
    <x v="0"/>
    <s v="10469"/>
    <s v="0"/>
    <n v="9.06"/>
    <s v=""/>
    <n v="9.06"/>
    <s v="USD"/>
    <s v="O1"/>
    <s v="USMO6561329820"/>
    <s v="5200047914610469"/>
    <s v=""/>
    <s v="TROSS2"/>
    <d v="2025-06-26T00:00:00"/>
    <d v="2024-08-05T00:00:00"/>
    <n v="0"/>
    <s v=""/>
    <s v=""/>
    <s v="3101555318"/>
    <s v="200013893330"/>
    <s v="0010"/>
    <s v="0060"/>
    <s v="C1"/>
    <s v="10-60"/>
    <x v="0"/>
    <x v="0"/>
    <n v="10469"/>
    <x v="2"/>
  </r>
  <r>
    <s v="52000479146"/>
    <s v="R9-250626-00"/>
    <s v="ST"/>
    <s v="R9"/>
    <d v="2025-06-26T00:00:00"/>
    <s v=""/>
    <s v="3106"/>
    <x v="1"/>
    <s v="10514"/>
    <s v="0"/>
    <n v="12.07"/>
    <s v=""/>
    <n v="12.07"/>
    <s v="USD"/>
    <s v="O1"/>
    <s v="USMO6561329820"/>
    <s v="5200047914610514"/>
    <s v=""/>
    <s v="TROSS2"/>
    <d v="2025-06-26T00:00:00"/>
    <d v="2024-08-05T00:00:00"/>
    <n v="0"/>
    <s v=""/>
    <s v=""/>
    <s v="3101555509"/>
    <s v="200013893330"/>
    <s v="0010"/>
    <s v="0060"/>
    <s v="C1"/>
    <s v="10-60"/>
    <x v="0"/>
    <x v="1"/>
    <n v="10514"/>
    <x v="1"/>
  </r>
  <r>
    <s v="52000479364"/>
    <s v="RC-250627-01"/>
    <s v="RE"/>
    <s v="RC"/>
    <d v="2025-06-27T00:00:00"/>
    <s v=""/>
    <s v="3106"/>
    <x v="3"/>
    <s v="10514"/>
    <s v="0"/>
    <n v="50"/>
    <s v=""/>
    <n v="50"/>
    <s v="USD"/>
    <s v="O0"/>
    <s v="USMO65613XXXX0"/>
    <s v="5200047936410514"/>
    <s v=""/>
    <s v="C4C_S4H"/>
    <d v="2025-06-27T00:00:00"/>
    <d v="2025-06-27T00:00:00"/>
    <n v="0"/>
    <s v=""/>
    <s v=""/>
    <s v="3102356342"/>
    <s v="200016591261"/>
    <s v="0010"/>
    <s v="0044"/>
    <s v="R1"/>
    <s v="10-44"/>
    <x v="2"/>
    <x v="3"/>
    <n v="10514"/>
    <x v="1"/>
  </r>
  <r>
    <s v="52000479455"/>
    <s v="R9-250627-00"/>
    <s v="ST"/>
    <s v="R9"/>
    <d v="2025-06-27T00:00:00"/>
    <s v=""/>
    <s v="3106"/>
    <x v="1"/>
    <s v="10514"/>
    <s v="0"/>
    <n v="14.65"/>
    <s v=""/>
    <n v="14.65"/>
    <s v="USD"/>
    <s v="O1"/>
    <s v="USMO6561321050"/>
    <s v="5200047945510514"/>
    <s v=""/>
    <s v="TCRAGG"/>
    <d v="2025-06-27T00:00:00"/>
    <d v="2025-02-18T00:00:00"/>
    <n v="0"/>
    <s v=""/>
    <s v=""/>
    <s v="3102020889"/>
    <s v="200014949495"/>
    <s v="0010"/>
    <s v="0060"/>
    <s v="R1"/>
    <s v="10-60"/>
    <x v="0"/>
    <x v="1"/>
    <n v="10514"/>
    <x v="1"/>
  </r>
  <r>
    <s v="52000479455"/>
    <s v="R9-250627-00"/>
    <s v="ST"/>
    <s v="R9"/>
    <d v="2025-06-27T00:00:00"/>
    <s v=""/>
    <s v="3106"/>
    <x v="0"/>
    <s v="10469"/>
    <s v="0"/>
    <n v="10.31"/>
    <s v=""/>
    <n v="10.31"/>
    <s v="USD"/>
    <s v="O1"/>
    <s v="USMO6561321050"/>
    <s v="5200047945510469"/>
    <s v=""/>
    <s v="TCRAGG"/>
    <d v="2025-06-27T00:00:00"/>
    <d v="2025-02-18T00:00:00"/>
    <n v="0"/>
    <s v=""/>
    <s v=""/>
    <s v="3102020888"/>
    <s v="200014949495"/>
    <s v="0010"/>
    <s v="0060"/>
    <s v="R1"/>
    <s v="10-60"/>
    <x v="0"/>
    <x v="0"/>
    <n v="10469"/>
    <x v="2"/>
  </r>
  <r>
    <s v="52000479457"/>
    <s v="R9-250627-00"/>
    <s v="ST"/>
    <s v="R9"/>
    <d v="2025-06-27T00:00:00"/>
    <s v=""/>
    <s v="3106"/>
    <x v="0"/>
    <s v="10469"/>
    <s v="0"/>
    <n v="8.91"/>
    <s v=""/>
    <n v="8.91"/>
    <s v="USD"/>
    <s v="O1"/>
    <s v="USMO6561321050"/>
    <s v="5200047945710469"/>
    <s v=""/>
    <s v="TCRAGG"/>
    <d v="2025-06-27T00:00:00"/>
    <d v="2025-01-17T00:00:00"/>
    <n v="0"/>
    <s v=""/>
    <s v=""/>
    <s v="3102020888"/>
    <s v="200014949495"/>
    <s v="0010"/>
    <s v="0060"/>
    <s v="R1"/>
    <s v="10-60"/>
    <x v="0"/>
    <x v="0"/>
    <n v="10469"/>
    <x v="2"/>
  </r>
  <r>
    <s v="52000479457"/>
    <s v="R9-250627-00"/>
    <s v="ST"/>
    <s v="R9"/>
    <d v="2025-06-27T00:00:00"/>
    <s v=""/>
    <s v="3106"/>
    <x v="1"/>
    <s v="10514"/>
    <s v="0"/>
    <n v="12.58"/>
    <s v=""/>
    <n v="12.58"/>
    <s v="USD"/>
    <s v="O1"/>
    <s v="USMO6561321050"/>
    <s v="5200047945710514"/>
    <s v=""/>
    <s v="TCRAGG"/>
    <d v="2025-06-27T00:00:00"/>
    <d v="2025-01-17T00:00:00"/>
    <n v="0"/>
    <s v=""/>
    <s v=""/>
    <s v="3102020889"/>
    <s v="200014949495"/>
    <s v="0010"/>
    <s v="0060"/>
    <s v="R1"/>
    <s v="10-60"/>
    <x v="0"/>
    <x v="1"/>
    <n v="10514"/>
    <x v="1"/>
  </r>
  <r>
    <s v="52000479458"/>
    <s v="R9-250627-00"/>
    <s v="ST"/>
    <s v="R9"/>
    <d v="2025-06-27T00:00:00"/>
    <s v=""/>
    <s v="3106"/>
    <x v="1"/>
    <s v="10514"/>
    <s v="0"/>
    <n v="10.49"/>
    <s v=""/>
    <n v="10.49"/>
    <s v="USD"/>
    <s v="O1"/>
    <s v="USMO6561321050"/>
    <s v="5200047945810514"/>
    <s v=""/>
    <s v="TCRAGG"/>
    <d v="2025-06-27T00:00:00"/>
    <d v="2024-12-17T00:00:00"/>
    <n v="0"/>
    <s v=""/>
    <s v=""/>
    <s v="3102020889"/>
    <s v="200014949495"/>
    <s v="0010"/>
    <s v="0060"/>
    <s v="R1"/>
    <s v="10-60"/>
    <x v="0"/>
    <x v="1"/>
    <n v="10514"/>
    <x v="1"/>
  </r>
  <r>
    <s v="52000479458"/>
    <s v="R9-250627-00"/>
    <s v="ST"/>
    <s v="R9"/>
    <d v="2025-06-27T00:00:00"/>
    <s v=""/>
    <s v="3106"/>
    <x v="0"/>
    <s v="10469"/>
    <s v="0"/>
    <n v="7.48"/>
    <s v=""/>
    <n v="7.48"/>
    <s v="USD"/>
    <s v="O1"/>
    <s v="USMO6561321050"/>
    <s v="5200047945810469"/>
    <s v=""/>
    <s v="TCRAGG"/>
    <d v="2025-06-27T00:00:00"/>
    <d v="2024-12-17T00:00:00"/>
    <n v="0"/>
    <s v=""/>
    <s v=""/>
    <s v="3102020888"/>
    <s v="200014949495"/>
    <s v="0010"/>
    <s v="0060"/>
    <s v="R1"/>
    <s v="10-60"/>
    <x v="0"/>
    <x v="0"/>
    <n v="10469"/>
    <x v="2"/>
  </r>
  <r>
    <s v="52000479459"/>
    <s v="R9-250627-00"/>
    <s v="ST"/>
    <s v="R9"/>
    <d v="2025-06-27T00:00:00"/>
    <s v=""/>
    <s v="3106"/>
    <x v="1"/>
    <s v="10514"/>
    <s v="0"/>
    <n v="8.11"/>
    <s v=""/>
    <n v="8.11"/>
    <s v="USD"/>
    <s v="O1"/>
    <s v="USMO6561321050"/>
    <s v="5200047945910514"/>
    <s v=""/>
    <s v="TCRAGG"/>
    <d v="2025-06-27T00:00:00"/>
    <d v="2024-11-19T00:00:00"/>
    <n v="0"/>
    <s v=""/>
    <s v=""/>
    <s v="3102020889"/>
    <s v="200014949495"/>
    <s v="0010"/>
    <s v="0060"/>
    <s v="R1"/>
    <s v="10-60"/>
    <x v="0"/>
    <x v="1"/>
    <n v="10514"/>
    <x v="1"/>
  </r>
  <r>
    <s v="52000479459"/>
    <s v="R9-250627-00"/>
    <s v="ST"/>
    <s v="R9"/>
    <d v="2025-06-27T00:00:00"/>
    <s v=""/>
    <s v="3106"/>
    <x v="0"/>
    <s v="10469"/>
    <s v="0"/>
    <n v="5.84"/>
    <s v=""/>
    <n v="5.84"/>
    <s v="USD"/>
    <s v="O1"/>
    <s v="USMO6561321050"/>
    <s v="5200047945910469"/>
    <s v=""/>
    <s v="TCRAGG"/>
    <d v="2025-06-27T00:00:00"/>
    <d v="2024-11-19T00:00:00"/>
    <n v="0"/>
    <s v=""/>
    <s v=""/>
    <s v="3102020888"/>
    <s v="200014949495"/>
    <s v="0010"/>
    <s v="0060"/>
    <s v="R1"/>
    <s v="10-60"/>
    <x v="0"/>
    <x v="0"/>
    <n v="10469"/>
    <x v="2"/>
  </r>
  <r>
    <s v="52000479493"/>
    <s v="RC-250627-01"/>
    <s v="RE"/>
    <s v="RC"/>
    <d v="2025-06-27T00:00:00"/>
    <s v=""/>
    <s v="3106"/>
    <x v="4"/>
    <s v="10469"/>
    <s v="0"/>
    <n v="50"/>
    <s v=""/>
    <n v="50"/>
    <s v="USD"/>
    <s v="O0"/>
    <s v="USMO65613XXXX0"/>
    <s v="5200047949310469"/>
    <s v=""/>
    <s v="C4C_S4H"/>
    <d v="2025-06-27T00:00:00"/>
    <d v="2025-06-27T00:00:00"/>
    <n v="0"/>
    <s v=""/>
    <s v=""/>
    <s v="3102356341"/>
    <s v="200016591261"/>
    <s v="0010"/>
    <s v="0044"/>
    <s v="R1"/>
    <s v="10-44"/>
    <x v="2"/>
    <x v="4"/>
    <n v="10469"/>
    <x v="2"/>
  </r>
  <r>
    <s v="52000479500"/>
    <s v="R9-250627-00"/>
    <s v="ST"/>
    <s v="R9"/>
    <d v="2025-06-27T00:00:00"/>
    <s v=""/>
    <s v="3106"/>
    <x v="0"/>
    <s v="10469"/>
    <s v="0"/>
    <n v="5.84"/>
    <s v=""/>
    <n v="5.84"/>
    <s v="USD"/>
    <s v="O1"/>
    <s v="USMO6561321050"/>
    <s v="5200047950010469"/>
    <s v=""/>
    <s v="TCRAGG"/>
    <d v="2025-06-27T00:00:00"/>
    <d v="2024-11-06T00:00:00"/>
    <n v="0"/>
    <s v=""/>
    <s v=""/>
    <s v="3102020888"/>
    <s v="200014949495"/>
    <s v="0010"/>
    <s v="0060"/>
    <s v="R1"/>
    <s v="10-60"/>
    <x v="0"/>
    <x v="0"/>
    <n v="10469"/>
    <x v="2"/>
  </r>
  <r>
    <s v="52000479500"/>
    <s v="R9-250627-00"/>
    <s v="ST"/>
    <s v="R9"/>
    <d v="2025-06-27T00:00:00"/>
    <s v=""/>
    <s v="3106"/>
    <x v="1"/>
    <s v="10514"/>
    <s v="0"/>
    <n v="8.11"/>
    <s v=""/>
    <n v="8.11"/>
    <s v="USD"/>
    <s v="O1"/>
    <s v="USMO6561321050"/>
    <s v="5200047950010514"/>
    <s v=""/>
    <s v="TCRAGG"/>
    <d v="2025-06-27T00:00:00"/>
    <d v="2024-11-06T00:00:00"/>
    <n v="0"/>
    <s v=""/>
    <s v=""/>
    <s v="3102020889"/>
    <s v="200014949495"/>
    <s v="0010"/>
    <s v="0060"/>
    <s v="R1"/>
    <s v="10-60"/>
    <x v="0"/>
    <x v="1"/>
    <n v="10514"/>
    <x v="1"/>
  </r>
  <r>
    <s v="52000479501"/>
    <s v="R9-250627-00"/>
    <s v="ST"/>
    <s v="R9"/>
    <d v="2025-06-27T00:00:00"/>
    <s v=""/>
    <s v="3106"/>
    <x v="1"/>
    <s v="10514"/>
    <s v="0"/>
    <n v="5"/>
    <s v=""/>
    <n v="5"/>
    <s v="USD"/>
    <s v="O1"/>
    <s v="USMO6561321050"/>
    <s v="5200047950110514"/>
    <s v=""/>
    <s v="TCRAGG"/>
    <d v="2025-06-27T00:00:00"/>
    <d v="2024-09-26T00:00:00"/>
    <n v="0"/>
    <s v=""/>
    <s v=""/>
    <s v="3102020889"/>
    <s v="200014949495"/>
    <s v="0010"/>
    <s v="0060"/>
    <s v="R1"/>
    <s v="10-60"/>
    <x v="0"/>
    <x v="1"/>
    <n v="10514"/>
    <x v="1"/>
  </r>
  <r>
    <s v="52000479501"/>
    <s v="R9-250627-00"/>
    <s v="ST"/>
    <s v="R9"/>
    <d v="2025-06-27T00:00:00"/>
    <s v=""/>
    <s v="3106"/>
    <x v="0"/>
    <s v="10469"/>
    <s v="0"/>
    <n v="5"/>
    <s v=""/>
    <n v="5"/>
    <s v="USD"/>
    <s v="O1"/>
    <s v="USMO6561321050"/>
    <s v="5200047950110469"/>
    <s v=""/>
    <s v="TCRAGG"/>
    <d v="2025-06-27T00:00:00"/>
    <d v="2024-09-26T00:00:00"/>
    <n v="0"/>
    <s v=""/>
    <s v=""/>
    <s v="3102020888"/>
    <s v="200014949495"/>
    <s v="0010"/>
    <s v="0060"/>
    <s v="R1"/>
    <s v="10-60"/>
    <x v="0"/>
    <x v="0"/>
    <n v="10469"/>
    <x v="2"/>
  </r>
  <r>
    <s v="52000479502"/>
    <s v="R9-250627-00"/>
    <s v="ST"/>
    <s v="R9"/>
    <d v="2025-06-27T00:00:00"/>
    <s v=""/>
    <s v="3106"/>
    <x v="0"/>
    <s v="10469"/>
    <s v="0"/>
    <n v="5"/>
    <s v=""/>
    <n v="5"/>
    <s v="USD"/>
    <s v="O1"/>
    <s v="USMO6561321050"/>
    <s v="5200047950210469"/>
    <s v=""/>
    <s v="TCRAGG"/>
    <d v="2025-06-27T00:00:00"/>
    <d v="2024-08-16T00:00:00"/>
    <n v="0"/>
    <s v=""/>
    <s v=""/>
    <s v="3102020888"/>
    <s v="200014949495"/>
    <s v="0010"/>
    <s v="0060"/>
    <s v="R1"/>
    <s v="10-60"/>
    <x v="0"/>
    <x v="0"/>
    <n v="10469"/>
    <x v="2"/>
  </r>
  <r>
    <s v="52000479502"/>
    <s v="R9-250627-00"/>
    <s v="ST"/>
    <s v="R9"/>
    <d v="2025-06-27T00:00:00"/>
    <s v=""/>
    <s v="3106"/>
    <x v="1"/>
    <s v="10514"/>
    <s v="0"/>
    <n v="5"/>
    <s v=""/>
    <n v="5"/>
    <s v="USD"/>
    <s v="O1"/>
    <s v="USMO6561321050"/>
    <s v="5200047950210514"/>
    <s v=""/>
    <s v="TCRAGG"/>
    <d v="2025-06-27T00:00:00"/>
    <d v="2024-08-16T00:00:00"/>
    <n v="0"/>
    <s v=""/>
    <s v=""/>
    <s v="3102020889"/>
    <s v="200014949495"/>
    <s v="0010"/>
    <s v="0060"/>
    <s v="R1"/>
    <s v="10-60"/>
    <x v="0"/>
    <x v="1"/>
    <n v="10514"/>
    <x v="1"/>
  </r>
  <r>
    <s v="52000479504"/>
    <s v="R9-250627-00"/>
    <s v="ST"/>
    <s v="R9"/>
    <d v="2025-06-10T00:00:00"/>
    <s v=""/>
    <s v="3106"/>
    <x v="0"/>
    <s v="10469"/>
    <s v="0"/>
    <n v="5"/>
    <s v=""/>
    <n v="5"/>
    <s v="USD"/>
    <s v="O1"/>
    <s v="USMO6561321050"/>
    <s v="5200047950410469"/>
    <s v=""/>
    <s v="TCRAGG"/>
    <d v="2025-06-27T00:00:00"/>
    <d v="2025-06-11T00:00:00"/>
    <n v="0"/>
    <s v=""/>
    <s v=""/>
    <s v="3102287695"/>
    <s v="200016253060"/>
    <s v="0010"/>
    <s v="0060"/>
    <s v="R1"/>
    <s v="10-60"/>
    <x v="0"/>
    <x v="0"/>
    <n v="10469"/>
    <x v="2"/>
  </r>
  <r>
    <s v="52000479504"/>
    <s v="R9-250627-00"/>
    <s v="ST"/>
    <s v="R9"/>
    <d v="2025-06-10T00:00:00"/>
    <s v=""/>
    <s v="3106"/>
    <x v="1"/>
    <s v="10514"/>
    <s v="0"/>
    <n v="5"/>
    <s v=""/>
    <n v="5"/>
    <s v="USD"/>
    <s v="O1"/>
    <s v="USMO6561321050"/>
    <s v="5200047950410514"/>
    <s v=""/>
    <s v="TCRAGG"/>
    <d v="2025-06-27T00:00:00"/>
    <d v="2025-06-11T00:00:00"/>
    <n v="0"/>
    <s v=""/>
    <s v=""/>
    <s v="3102287696"/>
    <s v="200016253060"/>
    <s v="0010"/>
    <s v="0060"/>
    <s v="R1"/>
    <s v="10-60"/>
    <x v="0"/>
    <x v="1"/>
    <n v="10514"/>
    <x v="1"/>
  </r>
  <r>
    <s v="52000479509"/>
    <s v="R9-250627-00"/>
    <s v="ST"/>
    <s v="R9"/>
    <d v="2025-06-27T00:00:00"/>
    <s v=""/>
    <s v="3106"/>
    <x v="1"/>
    <s v="10514"/>
    <s v="0"/>
    <n v="14.65"/>
    <s v=""/>
    <n v="14.65"/>
    <s v="USD"/>
    <s v="O1"/>
    <s v="USMO6561321050"/>
    <s v="5200047950910514"/>
    <s v=""/>
    <s v="TCRAGG"/>
    <d v="2025-06-27T00:00:00"/>
    <d v="2025-02-12T00:00:00"/>
    <n v="0"/>
    <s v=""/>
    <s v=""/>
    <s v="3102020889"/>
    <s v="200014949495"/>
    <s v="0010"/>
    <s v="0060"/>
    <s v="R1"/>
    <s v="10-60"/>
    <x v="0"/>
    <x v="1"/>
    <n v="10514"/>
    <x v="1"/>
  </r>
  <r>
    <s v="52000479509"/>
    <s v="R9-250627-00"/>
    <s v="ST"/>
    <s v="R9"/>
    <d v="2025-06-27T00:00:00"/>
    <s v=""/>
    <s v="3106"/>
    <x v="0"/>
    <s v="10469"/>
    <s v="0"/>
    <n v="10.31"/>
    <s v=""/>
    <n v="10.31"/>
    <s v="USD"/>
    <s v="O1"/>
    <s v="USMO6561321050"/>
    <s v="5200047950910469"/>
    <s v=""/>
    <s v="TCRAGG"/>
    <d v="2025-06-27T00:00:00"/>
    <d v="2025-02-12T00:00:00"/>
    <n v="0"/>
    <s v=""/>
    <s v=""/>
    <s v="3102020888"/>
    <s v="200014949495"/>
    <s v="0010"/>
    <s v="0060"/>
    <s v="R1"/>
    <s v="10-60"/>
    <x v="0"/>
    <x v="0"/>
    <n v="10469"/>
    <x v="2"/>
  </r>
  <r>
    <s v="52000479510"/>
    <s v="R9-250627-00"/>
    <s v="ST"/>
    <s v="R9"/>
    <d v="2025-06-27T00:00:00"/>
    <s v=""/>
    <s v="3106"/>
    <x v="0"/>
    <s v="10469"/>
    <s v="0"/>
    <n v="8.91"/>
    <s v=""/>
    <n v="8.91"/>
    <s v="USD"/>
    <s v="O1"/>
    <s v="USMO6561321050"/>
    <s v="5200047951010469"/>
    <s v=""/>
    <s v="TCRAGG"/>
    <d v="2025-06-27T00:00:00"/>
    <d v="2025-01-13T00:00:00"/>
    <n v="0"/>
    <s v=""/>
    <s v=""/>
    <s v="3102020888"/>
    <s v="200014949495"/>
    <s v="0010"/>
    <s v="0060"/>
    <s v="R1"/>
    <s v="10-60"/>
    <x v="0"/>
    <x v="0"/>
    <n v="10469"/>
    <x v="2"/>
  </r>
  <r>
    <s v="52000479510"/>
    <s v="R9-250627-00"/>
    <s v="ST"/>
    <s v="R9"/>
    <d v="2025-06-27T00:00:00"/>
    <s v=""/>
    <s v="3106"/>
    <x v="1"/>
    <s v="10514"/>
    <s v="0"/>
    <n v="12.58"/>
    <s v=""/>
    <n v="12.58"/>
    <s v="USD"/>
    <s v="O1"/>
    <s v="USMO6561321050"/>
    <s v="5200047951010514"/>
    <s v=""/>
    <s v="TCRAGG"/>
    <d v="2025-06-27T00:00:00"/>
    <d v="2025-01-13T00:00:00"/>
    <n v="0"/>
    <s v=""/>
    <s v=""/>
    <s v="3102020889"/>
    <s v="200014949495"/>
    <s v="0010"/>
    <s v="0060"/>
    <s v="R1"/>
    <s v="10-60"/>
    <x v="0"/>
    <x v="1"/>
    <n v="10514"/>
    <x v="1"/>
  </r>
  <r>
    <s v="52000479511"/>
    <s v="R9-250627-00"/>
    <s v="ST"/>
    <s v="R9"/>
    <d v="2025-06-27T00:00:00"/>
    <s v=""/>
    <s v="3106"/>
    <x v="0"/>
    <s v="10469"/>
    <s v="0"/>
    <n v="7.3"/>
    <s v=""/>
    <n v="7.3"/>
    <s v="USD"/>
    <s v="O1"/>
    <s v="USMO6561321050"/>
    <s v="5200047951110469"/>
    <s v=""/>
    <s v="TCRAGG"/>
    <d v="2025-06-27T00:00:00"/>
    <d v="2024-12-11T00:00:00"/>
    <n v="0"/>
    <s v=""/>
    <s v=""/>
    <s v="3102020888"/>
    <s v="200014949495"/>
    <s v="0010"/>
    <s v="0060"/>
    <s v="R1"/>
    <s v="10-60"/>
    <x v="0"/>
    <x v="0"/>
    <n v="10469"/>
    <x v="2"/>
  </r>
  <r>
    <s v="52000479511"/>
    <s v="R9-250627-00"/>
    <s v="ST"/>
    <s v="R9"/>
    <d v="2025-06-27T00:00:00"/>
    <s v=""/>
    <s v="3106"/>
    <x v="1"/>
    <s v="10514"/>
    <s v="0"/>
    <n v="10.25"/>
    <s v=""/>
    <n v="10.25"/>
    <s v="USD"/>
    <s v="O1"/>
    <s v="USMO6561321050"/>
    <s v="5200047951110514"/>
    <s v=""/>
    <s v="TCRAGG"/>
    <d v="2025-06-27T00:00:00"/>
    <d v="2024-12-11T00:00:00"/>
    <n v="0"/>
    <s v=""/>
    <s v=""/>
    <s v="3102020889"/>
    <s v="200014949495"/>
    <s v="0010"/>
    <s v="0060"/>
    <s v="R1"/>
    <s v="10-60"/>
    <x v="0"/>
    <x v="1"/>
    <n v="10514"/>
    <x v="1"/>
  </r>
  <r>
    <s v="52000479512"/>
    <s v="R9-250627-00"/>
    <s v="ST"/>
    <s v="R9"/>
    <d v="2025-06-27T00:00:00"/>
    <s v=""/>
    <s v="3106"/>
    <x v="1"/>
    <s v="10514"/>
    <s v="0"/>
    <n v="8.11"/>
    <s v=""/>
    <n v="8.11"/>
    <s v="USD"/>
    <s v="O1"/>
    <s v="USMO6561321050"/>
    <s v="5200047951210514"/>
    <s v=""/>
    <s v="TCRAGG"/>
    <d v="2025-06-27T00:00:00"/>
    <d v="2024-11-13T00:00:00"/>
    <n v="0"/>
    <s v=""/>
    <s v=""/>
    <s v="3102020889"/>
    <s v="200014949495"/>
    <s v="0010"/>
    <s v="0060"/>
    <s v="R1"/>
    <s v="10-60"/>
    <x v="0"/>
    <x v="1"/>
    <n v="10514"/>
    <x v="1"/>
  </r>
  <r>
    <s v="52000479512"/>
    <s v="R9-250627-00"/>
    <s v="ST"/>
    <s v="R9"/>
    <d v="2025-06-27T00:00:00"/>
    <s v=""/>
    <s v="3106"/>
    <x v="0"/>
    <s v="10469"/>
    <s v="0"/>
    <n v="5.84"/>
    <s v=""/>
    <n v="5.84"/>
    <s v="USD"/>
    <s v="O1"/>
    <s v="USMO6561321050"/>
    <s v="5200047951210469"/>
    <s v=""/>
    <s v="TCRAGG"/>
    <d v="2025-06-27T00:00:00"/>
    <d v="2024-11-13T00:00:00"/>
    <n v="0"/>
    <s v=""/>
    <s v=""/>
    <s v="3102020888"/>
    <s v="200014949495"/>
    <s v="0010"/>
    <s v="0060"/>
    <s v="R1"/>
    <s v="10-60"/>
    <x v="0"/>
    <x v="0"/>
    <n v="10469"/>
    <x v="2"/>
  </r>
  <r>
    <s v="52000479513"/>
    <s v="R9-250627-00"/>
    <s v="ST"/>
    <s v="R9"/>
    <d v="2025-06-27T00:00:00"/>
    <s v=""/>
    <s v="3106"/>
    <x v="0"/>
    <s v="10469"/>
    <s v="0"/>
    <n v="5"/>
    <s v=""/>
    <n v="5"/>
    <s v="USD"/>
    <s v="O1"/>
    <s v="USMO6561321050"/>
    <s v="5200047951310469"/>
    <s v=""/>
    <s v="TCRAGG"/>
    <d v="2025-06-27T00:00:00"/>
    <d v="2024-10-10T00:00:00"/>
    <n v="0"/>
    <s v=""/>
    <s v=""/>
    <s v="3102020888"/>
    <s v="200014949495"/>
    <s v="0010"/>
    <s v="0060"/>
    <s v="R1"/>
    <s v="10-60"/>
    <x v="0"/>
    <x v="0"/>
    <n v="10469"/>
    <x v="2"/>
  </r>
  <r>
    <s v="52000479513"/>
    <s v="R9-250627-00"/>
    <s v="ST"/>
    <s v="R9"/>
    <d v="2025-06-27T00:00:00"/>
    <s v=""/>
    <s v="3106"/>
    <x v="1"/>
    <s v="10514"/>
    <s v="0"/>
    <n v="5"/>
    <s v=""/>
    <n v="5"/>
    <s v="USD"/>
    <s v="O1"/>
    <s v="USMO6561321050"/>
    <s v="5200047951310514"/>
    <s v=""/>
    <s v="TCRAGG"/>
    <d v="2025-06-27T00:00:00"/>
    <d v="2024-10-10T00:00:00"/>
    <n v="0"/>
    <s v=""/>
    <s v=""/>
    <s v="3102020889"/>
    <s v="200014949495"/>
    <s v="0010"/>
    <s v="0060"/>
    <s v="R1"/>
    <s v="10-60"/>
    <x v="0"/>
    <x v="1"/>
    <n v="10514"/>
    <x v="1"/>
  </r>
  <r>
    <s v="52000479514"/>
    <s v="R9-250627-00"/>
    <s v="ST"/>
    <s v="R9"/>
    <d v="2025-06-27T00:00:00"/>
    <s v=""/>
    <s v="3106"/>
    <x v="0"/>
    <s v="10469"/>
    <s v="0"/>
    <n v="5"/>
    <s v=""/>
    <n v="5"/>
    <s v="USD"/>
    <s v="O1"/>
    <s v="USMO6561321050"/>
    <s v="5200047951410469"/>
    <s v=""/>
    <s v="TCRAGG"/>
    <d v="2025-06-27T00:00:00"/>
    <d v="2024-10-02T00:00:00"/>
    <n v="0"/>
    <s v=""/>
    <s v=""/>
    <s v="3102020888"/>
    <s v="200014949495"/>
    <s v="0010"/>
    <s v="0060"/>
    <s v="R1"/>
    <s v="10-60"/>
    <x v="0"/>
    <x v="0"/>
    <n v="10469"/>
    <x v="2"/>
  </r>
  <r>
    <s v="52000479514"/>
    <s v="R9-250627-00"/>
    <s v="ST"/>
    <s v="R9"/>
    <d v="2025-06-27T00:00:00"/>
    <s v=""/>
    <s v="3106"/>
    <x v="1"/>
    <s v="10514"/>
    <s v="0"/>
    <n v="5"/>
    <s v=""/>
    <n v="5"/>
    <s v="USD"/>
    <s v="O1"/>
    <s v="USMO6561321050"/>
    <s v="5200047951410514"/>
    <s v=""/>
    <s v="TCRAGG"/>
    <d v="2025-06-27T00:00:00"/>
    <d v="2024-10-02T00:00:00"/>
    <n v="0"/>
    <s v=""/>
    <s v=""/>
    <s v="3102020889"/>
    <s v="200014949495"/>
    <s v="0010"/>
    <s v="0060"/>
    <s v="R1"/>
    <s v="10-60"/>
    <x v="0"/>
    <x v="1"/>
    <n v="10514"/>
    <x v="1"/>
  </r>
  <r>
    <s v="52000479515"/>
    <s v="R9-250627-00"/>
    <s v="ST"/>
    <s v="R9"/>
    <d v="2025-06-27T00:00:00"/>
    <s v=""/>
    <s v="3106"/>
    <x v="0"/>
    <s v="10469"/>
    <s v="0"/>
    <n v="5"/>
    <s v=""/>
    <n v="5"/>
    <s v="USD"/>
    <s v="O1"/>
    <s v="USMO6561321050"/>
    <s v="5200047951510469"/>
    <s v=""/>
    <s v="TCRAGG"/>
    <d v="2025-06-27T00:00:00"/>
    <d v="2024-08-19T00:00:00"/>
    <n v="0"/>
    <s v=""/>
    <s v=""/>
    <s v="3102020888"/>
    <s v="200014949495"/>
    <s v="0010"/>
    <s v="0060"/>
    <s v="R1"/>
    <s v="10-60"/>
    <x v="0"/>
    <x v="0"/>
    <n v="10469"/>
    <x v="2"/>
  </r>
  <r>
    <s v="52000479515"/>
    <s v="R9-250627-00"/>
    <s v="ST"/>
    <s v="R9"/>
    <d v="2025-06-27T00:00:00"/>
    <s v=""/>
    <s v="3106"/>
    <x v="1"/>
    <s v="10514"/>
    <s v="0"/>
    <n v="5"/>
    <s v=""/>
    <n v="5"/>
    <s v="USD"/>
    <s v="O1"/>
    <s v="USMO6561321050"/>
    <s v="5200047951510514"/>
    <s v=""/>
    <s v="TCRAGG"/>
    <d v="2025-06-27T00:00:00"/>
    <d v="2024-08-19T00:00:00"/>
    <n v="0"/>
    <s v=""/>
    <s v=""/>
    <s v="3102020889"/>
    <s v="200014949495"/>
    <s v="0010"/>
    <s v="0060"/>
    <s v="R1"/>
    <s v="10-60"/>
    <x v="0"/>
    <x v="1"/>
    <n v="10514"/>
    <x v="1"/>
  </r>
  <r>
    <s v="52000479703"/>
    <s v="R9-250627-00"/>
    <s v="ST"/>
    <s v="R9"/>
    <d v="2025-06-27T00:00:00"/>
    <s v=""/>
    <s v="3106"/>
    <x v="0"/>
    <s v="10719"/>
    <s v="0"/>
    <n v="5"/>
    <s v=""/>
    <n v="5"/>
    <s v="USD"/>
    <s v="O1"/>
    <s v="USMO6568084371"/>
    <s v="5200047970310719"/>
    <s v=""/>
    <s v="TROSS2"/>
    <d v="2025-06-27T00:00:00"/>
    <d v="2025-05-23T00:00:00"/>
    <n v="0"/>
    <s v=""/>
    <s v=""/>
    <s v="3101571393"/>
    <s v="200011176894"/>
    <s v="0010"/>
    <s v="0060"/>
    <s v="R1"/>
    <s v="10-60"/>
    <x v="0"/>
    <x v="0"/>
    <n v="10719"/>
    <x v="0"/>
  </r>
  <r>
    <s v="52000479921"/>
    <s v="R9-250630-00"/>
    <s v="ST"/>
    <s v="R9"/>
    <d v="2025-06-30T00:00:00"/>
    <s v=""/>
    <s v="3106"/>
    <x v="0"/>
    <s v="10236"/>
    <s v="0"/>
    <n v="5"/>
    <s v=""/>
    <n v="5"/>
    <s v="USD"/>
    <s v="O1"/>
    <s v="USMO6568000001"/>
    <s v="5200047992110236"/>
    <s v=""/>
    <s v="TROSS2"/>
    <d v="2025-06-30T00:00:00"/>
    <d v="2024-09-04T00:00:00"/>
    <n v="0"/>
    <s v=""/>
    <s v=""/>
    <s v="3101698757"/>
    <s v="200011160690"/>
    <s v="0010"/>
    <s v="0060"/>
    <s v="C1"/>
    <s v="10-60"/>
    <x v="0"/>
    <x v="0"/>
    <n v="10719"/>
    <x v="0"/>
  </r>
  <r>
    <s v="52000479930"/>
    <s v="RC-250630-00"/>
    <s v="RE"/>
    <s v="RC"/>
    <d v="2025-06-27T00:00:00"/>
    <s v=""/>
    <s v="3106"/>
    <x v="4"/>
    <s v="10719"/>
    <s v="0"/>
    <n v="50"/>
    <s v=""/>
    <n v="50"/>
    <s v="USD"/>
    <s v="O0"/>
    <s v="USMO6560518020"/>
    <s v="5200047993010719"/>
    <s v=""/>
    <s v="C4C_S4H"/>
    <d v="2025-06-30T00:00:00"/>
    <d v="2025-06-27T00:00:00"/>
    <n v="0"/>
    <s v=""/>
    <s v=""/>
    <s v="3102356291"/>
    <s v="200016590511"/>
    <s v="0010"/>
    <s v="0044"/>
    <s v="R1"/>
    <s v="10-44"/>
    <x v="2"/>
    <x v="4"/>
    <n v="10719"/>
    <x v="0"/>
  </r>
  <r>
    <s v="52000479946"/>
    <s v="02-250630-00"/>
    <s v="RE"/>
    <s v="02"/>
    <d v="2025-06-30T00:00:00"/>
    <s v=""/>
    <s v="3106"/>
    <x v="4"/>
    <s v="10469"/>
    <s v="0"/>
    <n v="50"/>
    <s v=""/>
    <n v="50"/>
    <s v="USD"/>
    <s v="O1"/>
    <s v="USMO6561379030"/>
    <s v="5200047994610469"/>
    <s v=""/>
    <s v="KBARNES"/>
    <d v="2025-06-30T00:00:00"/>
    <d v="2025-04-10T00:00:00"/>
    <n v="0"/>
    <s v=""/>
    <s v=""/>
    <s v="3102291263"/>
    <s v="200016271252"/>
    <s v="0010"/>
    <s v="0028"/>
    <s v="R1"/>
    <s v="10-28"/>
    <x v="7"/>
    <x v="4"/>
    <n v="10469"/>
    <x v="2"/>
  </r>
  <r>
    <s v="52000480035"/>
    <s v="R9-250630-00"/>
    <s v="ST"/>
    <s v="R9"/>
    <d v="2025-06-17T00:00:00"/>
    <s v=""/>
    <s v="3106"/>
    <x v="0"/>
    <s v="10719"/>
    <s v="0"/>
    <n v="5"/>
    <s v=""/>
    <n v="5"/>
    <s v="USD"/>
    <s v="O1"/>
    <s v="USMO6560511800"/>
    <s v="5200048003510719"/>
    <s v=""/>
    <s v="SLONERO"/>
    <d v="2025-06-30T00:00:00"/>
    <d v="2025-06-18T00:00:00"/>
    <n v="0"/>
    <s v=""/>
    <s v=""/>
    <s v="3101980470"/>
    <s v="200014741017"/>
    <s v="0010"/>
    <s v="0060"/>
    <s v="R1"/>
    <s v="10-60"/>
    <x v="0"/>
    <x v="0"/>
    <n v="10719"/>
    <x v="0"/>
  </r>
  <r>
    <s v="52000480181"/>
    <s v="R9-250630-01"/>
    <s v="ST"/>
    <s v="R9"/>
    <d v="2025-06-27T00:00:00"/>
    <s v=""/>
    <s v="3106"/>
    <x v="1"/>
    <s v="10514"/>
    <s v="0"/>
    <n v="5"/>
    <s v=""/>
    <n v="5"/>
    <s v="USD"/>
    <s v="O1"/>
    <s v="USMO6561326130"/>
    <s v="5200048018110514"/>
    <s v=""/>
    <s v="TROSS2"/>
    <d v="2025-06-30T00:00:00"/>
    <d v="2025-06-30T00:00:00"/>
    <n v="0"/>
    <s v=""/>
    <s v=""/>
    <s v="3101610207"/>
    <s v="200012108565"/>
    <s v="0010"/>
    <s v="0060"/>
    <s v="R1"/>
    <s v="10-60"/>
    <x v="0"/>
    <x v="1"/>
    <n v="10514"/>
    <x v="1"/>
  </r>
  <r>
    <s v="52000480181"/>
    <s v="R9-250630-01"/>
    <s v="ST"/>
    <s v="R9"/>
    <d v="2025-06-27T00:00:00"/>
    <s v=""/>
    <s v="3106"/>
    <x v="0"/>
    <s v="10469"/>
    <s v="0"/>
    <n v="5"/>
    <s v=""/>
    <n v="5"/>
    <s v="USD"/>
    <s v="O1"/>
    <s v="USMO6561326130"/>
    <s v="5200048018110469"/>
    <s v=""/>
    <s v="TROSS2"/>
    <d v="2025-06-30T00:00:00"/>
    <d v="2025-06-30T00:00:00"/>
    <n v="0"/>
    <s v=""/>
    <s v=""/>
    <s v="3101610395"/>
    <s v="200012108565"/>
    <s v="0010"/>
    <s v="0060"/>
    <s v="R1"/>
    <s v="10-60"/>
    <x v="0"/>
    <x v="0"/>
    <n v="10469"/>
    <x v="2"/>
  </r>
  <r>
    <s v="60001024588"/>
    <s v="RC-200602-03"/>
    <s v="CH"/>
    <s v="01"/>
    <d v="2025-06-02T00:00:00"/>
    <s v=""/>
    <s v="3106"/>
    <x v="5"/>
    <s v="10719"/>
    <s v="0"/>
    <n v="-50"/>
    <s v=""/>
    <n v="-50"/>
    <s v="USD"/>
    <s v="O1"/>
    <s v="USMO6560515270"/>
    <s v="6000102458810719"/>
    <s v=""/>
    <s v="SAP_WFRT"/>
    <d v="2025-06-02T00:00:00"/>
    <d v="2025-06-02T00:00:00"/>
    <n v="0"/>
    <s v=""/>
    <s v=""/>
    <s v="3101646012"/>
    <s v="200014336701"/>
    <s v="0010"/>
    <s v="0023"/>
    <s v="R1"/>
    <s v="10-23"/>
    <x v="8"/>
    <x v="5"/>
    <n v="10719"/>
    <x v="0"/>
  </r>
  <r>
    <s v="60001024593"/>
    <s v="RC-200602-03"/>
    <s v="CH"/>
    <s v="01"/>
    <d v="2025-06-02T00:00:00"/>
    <s v=""/>
    <s v="3106"/>
    <x v="4"/>
    <s v="10719"/>
    <s v="0"/>
    <n v="-50"/>
    <s v=""/>
    <n v="-50"/>
    <s v="USD"/>
    <s v="O1"/>
    <s v="USMO6560526770"/>
    <s v="6000102459310719"/>
    <s v=""/>
    <s v="SAP_WFRT"/>
    <d v="2025-06-02T00:00:00"/>
    <d v="2025-06-02T00:00:00"/>
    <n v="0"/>
    <s v=""/>
    <s v=""/>
    <s v="3102332609"/>
    <s v="200016477461"/>
    <s v="0010"/>
    <s v="0026"/>
    <s v="R1"/>
    <s v="10-26"/>
    <x v="5"/>
    <x v="4"/>
    <n v="10719"/>
    <x v="0"/>
  </r>
  <r>
    <s v="60001024601"/>
    <s v="RC-200602-03"/>
    <s v="CH"/>
    <s v="01"/>
    <d v="2025-06-02T00:00:00"/>
    <s v=""/>
    <s v="3106"/>
    <x v="5"/>
    <s v="10719"/>
    <s v="0"/>
    <n v="-50"/>
    <s v=""/>
    <n v="-50"/>
    <s v="USD"/>
    <s v="O1"/>
    <s v="USMO6570590290"/>
    <s v="6000102460110719"/>
    <s v=""/>
    <s v="SAP_WFRT"/>
    <d v="2025-06-02T00:00:00"/>
    <d v="2025-06-02T00:00:00"/>
    <n v="0"/>
    <s v=""/>
    <s v=""/>
    <s v="3102190913"/>
    <s v="200015764778"/>
    <s v="0010"/>
    <s v="0023"/>
    <s v="R1"/>
    <s v="10-23"/>
    <x v="8"/>
    <x v="5"/>
    <n v="10719"/>
    <x v="0"/>
  </r>
  <r>
    <s v="60001024603"/>
    <s v="RC-200602-03"/>
    <s v="CH"/>
    <s v="01"/>
    <d v="2025-06-02T00:00:00"/>
    <s v=""/>
    <s v="3106"/>
    <x v="5"/>
    <s v="10469"/>
    <s v="0"/>
    <n v="-50"/>
    <s v=""/>
    <n v="-50"/>
    <s v="USD"/>
    <s v="O1"/>
    <s v="USMO6561319440"/>
    <s v="6000102460310469"/>
    <s v=""/>
    <s v="SAP_WFRT"/>
    <d v="2025-06-02T00:00:00"/>
    <d v="2025-06-02T00:00:00"/>
    <n v="0"/>
    <s v=""/>
    <s v=""/>
    <s v="3102023847"/>
    <s v="200014964064"/>
    <s v="0010"/>
    <s v="0023"/>
    <s v="R1"/>
    <s v="10-23"/>
    <x v="8"/>
    <x v="5"/>
    <n v="10469"/>
    <x v="2"/>
  </r>
  <r>
    <s v="60001024610"/>
    <s v="RC-200602-03"/>
    <s v="CH"/>
    <s v="01"/>
    <d v="2025-06-02T00:00:00"/>
    <s v=""/>
    <s v="3106"/>
    <x v="4"/>
    <s v="10719"/>
    <s v="0"/>
    <n v="-50"/>
    <s v=""/>
    <n v="-50"/>
    <s v="USD"/>
    <s v="O1"/>
    <s v="USMO6574075161"/>
    <s v="6000102461010719"/>
    <s v=""/>
    <s v="SAP_WFRT"/>
    <d v="2025-06-02T00:00:00"/>
    <d v="2025-06-02T00:00:00"/>
    <n v="0"/>
    <s v=""/>
    <s v=""/>
    <s v="3102329624"/>
    <s v="200016462612"/>
    <s v="0010"/>
    <s v="0026"/>
    <s v="R1"/>
    <s v="10-26"/>
    <x v="5"/>
    <x v="4"/>
    <n v="10719"/>
    <x v="0"/>
  </r>
  <r>
    <s v="60001024613"/>
    <s v="RC-200602-03"/>
    <s v="CH"/>
    <s v="01"/>
    <d v="2025-06-02T00:00:00"/>
    <s v=""/>
    <s v="3106"/>
    <x v="5"/>
    <s v="10469"/>
    <s v="0"/>
    <n v="-50"/>
    <s v=""/>
    <n v="-50"/>
    <s v="USD"/>
    <s v="O1"/>
    <s v="USMO6561300000"/>
    <s v="6000102461310469"/>
    <s v=""/>
    <s v="SAP_WFRT"/>
    <d v="2025-06-02T00:00:00"/>
    <d v="2025-06-02T00:00:00"/>
    <n v="0"/>
    <s v=""/>
    <s v=""/>
    <s v="3101492042"/>
    <s v="200012185548"/>
    <s v="0010"/>
    <s v="0023"/>
    <s v="R1"/>
    <s v="10-23"/>
    <x v="8"/>
    <x v="5"/>
    <n v="10469"/>
    <x v="2"/>
  </r>
  <r>
    <s v="60001024627"/>
    <s v="RC-200602-03"/>
    <s v="CH"/>
    <s v="01"/>
    <d v="2025-06-02T00:00:00"/>
    <s v=""/>
    <s v="3106"/>
    <x v="5"/>
    <s v="10469"/>
    <s v="0"/>
    <n v="-50"/>
    <s v=""/>
    <n v="-50"/>
    <s v="USD"/>
    <s v="O1"/>
    <s v="USMO6561371100"/>
    <s v="6000102462710469"/>
    <s v=""/>
    <s v="SAP_WFRT"/>
    <d v="2025-06-02T00:00:00"/>
    <d v="2025-06-02T00:00:00"/>
    <n v="0"/>
    <s v=""/>
    <s v=""/>
    <s v="3101605196"/>
    <s v="200013993916"/>
    <s v="0010"/>
    <s v="0023"/>
    <s v="R1"/>
    <s v="10-23"/>
    <x v="8"/>
    <x v="5"/>
    <n v="10469"/>
    <x v="2"/>
  </r>
  <r>
    <s v="60001024644"/>
    <s v="RC-200602-03"/>
    <s v="CH"/>
    <s v="01"/>
    <d v="2025-06-02T00:00:00"/>
    <s v=""/>
    <s v="3106"/>
    <x v="5"/>
    <s v="10469"/>
    <s v="0"/>
    <n v="-50"/>
    <s v=""/>
    <n v="-50"/>
    <s v="USD"/>
    <s v="O1"/>
    <s v="USMO6561328530"/>
    <s v="6000102464410469"/>
    <s v=""/>
    <s v="SAP_WFRT"/>
    <d v="2025-06-02T00:00:00"/>
    <d v="2025-06-02T00:00:00"/>
    <n v="0"/>
    <s v=""/>
    <s v=""/>
    <s v="3101618594"/>
    <s v="200012040537"/>
    <s v="0010"/>
    <s v="0023"/>
    <s v="R1"/>
    <s v="10-23"/>
    <x v="8"/>
    <x v="5"/>
    <n v="10469"/>
    <x v="2"/>
  </r>
  <r>
    <s v="60001024646"/>
    <s v="RC-200602-03"/>
    <s v="CH"/>
    <s v="01"/>
    <d v="2025-06-02T00:00:00"/>
    <s v=""/>
    <s v="3106"/>
    <x v="5"/>
    <s v="10469"/>
    <s v="0"/>
    <n v="-50"/>
    <s v=""/>
    <n v="-50"/>
    <s v="USD"/>
    <s v="O1"/>
    <s v="USMO6561329830"/>
    <s v="6000102464610469"/>
    <s v=""/>
    <s v="SAP_WFRT"/>
    <d v="2025-06-02T00:00:00"/>
    <d v="2025-06-02T00:00:00"/>
    <n v="0"/>
    <s v=""/>
    <s v=""/>
    <s v="3102096461"/>
    <s v="200015308717"/>
    <s v="0010"/>
    <s v="0023"/>
    <s v="R1"/>
    <s v="10-23"/>
    <x v="8"/>
    <x v="5"/>
    <n v="10469"/>
    <x v="2"/>
  </r>
  <r>
    <s v="60001024647"/>
    <s v="RC-250602-00"/>
    <s v="CH"/>
    <s v="RC"/>
    <d v="2025-06-02T00:00:00"/>
    <s v=""/>
    <s v="3106"/>
    <x v="4"/>
    <s v="10469"/>
    <s v="0"/>
    <n v="-50"/>
    <s v=""/>
    <n v="-50"/>
    <s v="USD"/>
    <s v="O0"/>
    <s v="USMO6561324020"/>
    <s v="6000102464710469"/>
    <s v=""/>
    <s v="C4C_S4H"/>
    <d v="2025-06-02T00:00:00"/>
    <d v="2025-06-02T00:00:00"/>
    <n v="0"/>
    <s v=""/>
    <s v=""/>
    <s v="3102334090"/>
    <s v="200016483238"/>
    <s v="0010"/>
    <s v="0044"/>
    <s v="R1"/>
    <s v="10-44"/>
    <x v="2"/>
    <x v="4"/>
    <n v="10469"/>
    <x v="2"/>
  </r>
  <r>
    <s v="60001024665"/>
    <s v="01-250602-00"/>
    <s v="CH"/>
    <s v="01"/>
    <d v="2025-06-02T00:00:00"/>
    <s v=""/>
    <s v="3106"/>
    <x v="0"/>
    <s v="10469"/>
    <s v="0"/>
    <n v="68.23"/>
    <s v=""/>
    <n v="68.23"/>
    <s v="USD"/>
    <s v="O1"/>
    <s v="USMO6570699191"/>
    <s v="6000102466510469"/>
    <s v=""/>
    <s v="SFOHEY"/>
    <d v="2025-06-02T00:00:00"/>
    <d v="2025-06-02T00:00:00"/>
    <n v="0"/>
    <s v=""/>
    <s v=""/>
    <s v="3101495949"/>
    <s v="200013403460"/>
    <s v="0010"/>
    <s v="0050"/>
    <s v="C1"/>
    <s v="10-50"/>
    <x v="6"/>
    <x v="0"/>
    <n v="10469"/>
    <x v="2"/>
  </r>
  <r>
    <s v="60001024665"/>
    <s v="01-250602-00"/>
    <s v="CH"/>
    <s v="01"/>
    <d v="2025-06-02T00:00:00"/>
    <s v=""/>
    <s v="3106"/>
    <x v="1"/>
    <s v="10514"/>
    <s v="0"/>
    <n v="86.2"/>
    <s v=""/>
    <n v="86.2"/>
    <s v="USD"/>
    <s v="O1"/>
    <s v="USMO6570699191"/>
    <s v="6000102466510514"/>
    <s v=""/>
    <s v="SFOHEY"/>
    <d v="2025-06-02T00:00:00"/>
    <d v="2025-06-02T00:00:00"/>
    <n v="0"/>
    <s v=""/>
    <s v=""/>
    <s v="3101496045"/>
    <s v="200013403460"/>
    <s v="0010"/>
    <s v="0050"/>
    <s v="C1"/>
    <s v="10-50"/>
    <x v="6"/>
    <x v="1"/>
    <n v="10514"/>
    <x v="1"/>
  </r>
  <r>
    <s v="60001024671"/>
    <s v="RC-200602-03"/>
    <s v="CH"/>
    <s v="01"/>
    <d v="2025-06-02T00:00:00"/>
    <s v=""/>
    <s v="3106"/>
    <x v="5"/>
    <s v="10469"/>
    <s v="0"/>
    <n v="-50"/>
    <s v=""/>
    <n v="-50"/>
    <s v="USD"/>
    <s v="O1"/>
    <s v="USMO6561324370"/>
    <s v="6000102467110469"/>
    <s v=""/>
    <s v="SAP_WFRT"/>
    <d v="2025-06-02T00:00:00"/>
    <d v="2025-06-02T00:00:00"/>
    <n v="0"/>
    <s v=""/>
    <s v=""/>
    <s v="3101595927"/>
    <s v="200011944424"/>
    <s v="0010"/>
    <s v="0023"/>
    <s v="R1"/>
    <s v="10-23"/>
    <x v="8"/>
    <x v="5"/>
    <n v="10469"/>
    <x v="2"/>
  </r>
  <r>
    <s v="60001024673"/>
    <s v="RC-200602-03"/>
    <s v="CH"/>
    <s v="01"/>
    <d v="2025-06-02T00:00:00"/>
    <s v=""/>
    <s v="3106"/>
    <x v="4"/>
    <s v="10719"/>
    <s v="0"/>
    <n v="-50"/>
    <s v=""/>
    <n v="-50"/>
    <s v="USD"/>
    <s v="O1"/>
    <s v="USMO6570590290"/>
    <s v="6000102467310719"/>
    <s v=""/>
    <s v="SAP_WFRT"/>
    <d v="2025-06-02T00:00:00"/>
    <d v="2025-06-02T00:00:00"/>
    <n v="0"/>
    <s v=""/>
    <s v=""/>
    <s v="3102334018"/>
    <s v="200015197912"/>
    <s v="0010"/>
    <s v="0026"/>
    <s v="R1"/>
    <s v="10-26"/>
    <x v="5"/>
    <x v="4"/>
    <n v="10719"/>
    <x v="0"/>
  </r>
  <r>
    <s v="60001024694"/>
    <s v="RC-200602-03"/>
    <s v="CH"/>
    <s v="01"/>
    <d v="2025-06-02T00:00:00"/>
    <s v=""/>
    <s v="3106"/>
    <x v="4"/>
    <s v="10719"/>
    <s v="0"/>
    <n v="-50"/>
    <s v=""/>
    <n v="-50"/>
    <s v="USD"/>
    <s v="O1"/>
    <s v="USMO6561090061"/>
    <s v="6000102469410719"/>
    <s v=""/>
    <s v="SAP_WFRT"/>
    <d v="2025-06-02T00:00:00"/>
    <d v="2025-06-02T00:00:00"/>
    <n v="0"/>
    <s v=""/>
    <s v=""/>
    <s v="3102332176"/>
    <s v="200016474526"/>
    <s v="0010"/>
    <s v="0026"/>
    <s v="R1"/>
    <s v="10-26"/>
    <x v="5"/>
    <x v="4"/>
    <n v="10719"/>
    <x v="0"/>
  </r>
  <r>
    <s v="60001024698"/>
    <s v="RC-200602-03"/>
    <s v="CH"/>
    <s v="01"/>
    <d v="2025-06-02T00:00:00"/>
    <s v=""/>
    <s v="3106"/>
    <x v="4"/>
    <s v="10469"/>
    <s v="0"/>
    <n v="-50"/>
    <s v=""/>
    <n v="-50"/>
    <s v="USD"/>
    <s v="O1"/>
    <s v="USMO6561300000"/>
    <s v="6000102469810469"/>
    <s v=""/>
    <s v="SAP_WFRT"/>
    <d v="2025-06-02T00:00:00"/>
    <d v="2025-06-02T00:00:00"/>
    <n v="0"/>
    <s v=""/>
    <s v=""/>
    <s v="3102332072"/>
    <s v="200016473379"/>
    <s v="0010"/>
    <s v="0026"/>
    <s v="R1"/>
    <s v="10-26"/>
    <x v="5"/>
    <x v="4"/>
    <n v="10469"/>
    <x v="2"/>
  </r>
  <r>
    <s v="60001024703"/>
    <s v="01-250602-00"/>
    <s v="CH"/>
    <s v="01"/>
    <d v="2025-06-02T00:00:00"/>
    <s v=""/>
    <s v="3106"/>
    <x v="5"/>
    <s v="10469"/>
    <s v="0"/>
    <n v="95.68"/>
    <s v=""/>
    <n v="95.68"/>
    <s v="USD"/>
    <s v="O1"/>
    <s v="USMO6561316100"/>
    <s v="6000102470310469"/>
    <s v=""/>
    <s v="KHIVELY"/>
    <d v="2025-06-02T00:00:00"/>
    <d v="2025-06-02T00:00:00"/>
    <n v="0"/>
    <s v=""/>
    <s v=""/>
    <s v="3101579759"/>
    <s v="200013350398"/>
    <s v="6000"/>
    <s v="0110"/>
    <s v="R1"/>
    <s v="6000-110"/>
    <x v="4"/>
    <x v="5"/>
    <n v="10469"/>
    <x v="2"/>
  </r>
  <r>
    <s v="60001024705"/>
    <s v="01-250602-00"/>
    <s v="CH"/>
    <s v="01"/>
    <d v="2025-06-02T00:00:00"/>
    <s v=""/>
    <s v="3106"/>
    <x v="5"/>
    <s v="10719"/>
    <s v="0"/>
    <n v="30.85"/>
    <s v=""/>
    <n v="30.85"/>
    <s v="USD"/>
    <s v="O1"/>
    <s v="USMO6560511500"/>
    <s v="6000102470510719"/>
    <s v=""/>
    <s v="KHIVELY"/>
    <d v="2025-06-02T00:00:00"/>
    <d v="2025-06-02T00:00:00"/>
    <n v="0"/>
    <s v=""/>
    <s v=""/>
    <s v="3101545886"/>
    <s v="200012159592"/>
    <s v="6000"/>
    <s v="0110"/>
    <s v="R1"/>
    <s v="6000-110"/>
    <x v="4"/>
    <x v="5"/>
    <n v="10719"/>
    <x v="0"/>
  </r>
  <r>
    <s v="60001024706"/>
    <s v="01-250602-00"/>
    <s v="CH"/>
    <s v="01"/>
    <d v="2025-06-02T00:00:00"/>
    <s v=""/>
    <s v="3106"/>
    <x v="5"/>
    <s v="10719"/>
    <s v="0"/>
    <n v="26.44"/>
    <s v=""/>
    <n v="26.44"/>
    <s v="USD"/>
    <s v="O1"/>
    <s v="USMO6560526410"/>
    <s v="6000102470610719"/>
    <s v=""/>
    <s v="KHIVELY"/>
    <d v="2025-06-02T00:00:00"/>
    <d v="2025-06-02T00:00:00"/>
    <n v="0"/>
    <s v=""/>
    <s v=""/>
    <s v="3101569696"/>
    <s v="200014581124"/>
    <s v="6000"/>
    <s v="0110"/>
    <s v="R1"/>
    <s v="6000-110"/>
    <x v="4"/>
    <x v="5"/>
    <n v="10719"/>
    <x v="0"/>
  </r>
  <r>
    <s v="60001024707"/>
    <s v="01-250602-00"/>
    <s v="CH"/>
    <s v="01"/>
    <d v="2025-06-02T00:00:00"/>
    <s v=""/>
    <s v="3106"/>
    <x v="5"/>
    <s v="10719"/>
    <s v="0"/>
    <n v="63.9"/>
    <s v=""/>
    <n v="63.9"/>
    <s v="USD"/>
    <s v="O1"/>
    <s v="USMO6560528550"/>
    <s v="6000102470710719"/>
    <s v=""/>
    <s v="KHIVELY"/>
    <d v="2025-06-02T00:00:00"/>
    <d v="2025-06-02T00:00:00"/>
    <n v="0"/>
    <s v=""/>
    <s v=""/>
    <s v="3101499994"/>
    <s v="200013480344"/>
    <s v="6000"/>
    <s v="0110"/>
    <s v="R1"/>
    <s v="6000-110"/>
    <x v="4"/>
    <x v="5"/>
    <n v="10719"/>
    <x v="0"/>
  </r>
  <r>
    <s v="60001024708"/>
    <s v="01-250602-00"/>
    <s v="CH"/>
    <s v="01"/>
    <d v="2025-06-02T00:00:00"/>
    <s v=""/>
    <s v="3106"/>
    <x v="5"/>
    <s v="10719"/>
    <s v="0"/>
    <n v="242.41"/>
    <s v=""/>
    <n v="242.41"/>
    <s v="USD"/>
    <s v="O1"/>
    <s v="USMO6560524400"/>
    <s v="6000102470810719"/>
    <s v=""/>
    <s v="KHIVELY"/>
    <d v="2025-06-02T00:00:00"/>
    <d v="2025-06-02T00:00:00"/>
    <n v="0"/>
    <s v=""/>
    <s v=""/>
    <s v="3101694672"/>
    <s v="200012475071"/>
    <s v="6000"/>
    <s v="0110"/>
    <s v="R1"/>
    <s v="6000-110"/>
    <x v="4"/>
    <x v="5"/>
    <n v="10719"/>
    <x v="0"/>
  </r>
  <r>
    <s v="60001024709"/>
    <s v="01-250602-00"/>
    <s v="CH"/>
    <s v="01"/>
    <d v="2025-06-02T00:00:00"/>
    <s v=""/>
    <s v="3106"/>
    <x v="5"/>
    <s v="10719"/>
    <s v="0"/>
    <n v="11.01"/>
    <s v=""/>
    <n v="11.01"/>
    <s v="USD"/>
    <s v="O1"/>
    <s v="USMO6560515440"/>
    <s v="6000102470910719"/>
    <s v=""/>
    <s v="KHIVELY"/>
    <d v="2025-06-02T00:00:00"/>
    <d v="2025-06-02T00:00:00"/>
    <n v="0"/>
    <s v=""/>
    <s v=""/>
    <s v="3101507938"/>
    <s v="200013033564"/>
    <s v="6000"/>
    <s v="0110"/>
    <s v="R1"/>
    <s v="6000-110"/>
    <x v="4"/>
    <x v="5"/>
    <n v="10719"/>
    <x v="0"/>
  </r>
  <r>
    <s v="60001024720"/>
    <s v="RC-200602-03"/>
    <s v="CH"/>
    <s v="01"/>
    <d v="2025-06-02T00:00:00"/>
    <s v=""/>
    <s v="3106"/>
    <x v="5"/>
    <s v="10469"/>
    <s v="0"/>
    <n v="-50"/>
    <s v=""/>
    <n v="-50"/>
    <s v="USD"/>
    <s v="O1"/>
    <s v="USMO6561323170"/>
    <s v="6000102472010469"/>
    <s v=""/>
    <s v="SAP_WFRT"/>
    <d v="2025-06-02T00:00:00"/>
    <d v="2025-06-02T00:00:00"/>
    <n v="0"/>
    <s v=""/>
    <s v=""/>
    <s v="3101566243"/>
    <s v="200013091927"/>
    <s v="0010"/>
    <s v="0023"/>
    <s v="R1"/>
    <s v="10-23"/>
    <x v="8"/>
    <x v="5"/>
    <n v="10469"/>
    <x v="2"/>
  </r>
  <r>
    <s v="60001024727"/>
    <s v="01-250602-00"/>
    <s v="CH"/>
    <s v="01"/>
    <d v="2025-06-02T00:00:00"/>
    <s v=""/>
    <s v="3106"/>
    <x v="0"/>
    <s v="10469"/>
    <s v="0"/>
    <n v="5"/>
    <s v=""/>
    <n v="5"/>
    <s v="USD"/>
    <s v="O1"/>
    <s v="USMO6561391481"/>
    <s v="6000102472710469"/>
    <s v=""/>
    <s v="C4C_S4H"/>
    <d v="2025-06-02T00:00:00"/>
    <d v="2025-06-02T00:00:00"/>
    <n v="0"/>
    <s v=""/>
    <s v=""/>
    <s v="3102299457"/>
    <s v="200016316123"/>
    <s v="0010"/>
    <s v="0050"/>
    <s v="R1"/>
    <s v="10-50"/>
    <x v="6"/>
    <x v="0"/>
    <n v="10469"/>
    <x v="2"/>
  </r>
  <r>
    <s v="60001024732"/>
    <s v="01-250602-00"/>
    <s v="CH"/>
    <s v="01"/>
    <d v="2025-06-02T00:00:00"/>
    <s v=""/>
    <s v="3106"/>
    <x v="5"/>
    <s v="10719"/>
    <s v="0"/>
    <n v="17.63"/>
    <s v=""/>
    <n v="17.63"/>
    <s v="USD"/>
    <s v="O1"/>
    <s v="USMO6560521240"/>
    <s v="6000102473210719"/>
    <s v=""/>
    <s v="KHIVELY"/>
    <d v="2025-06-02T00:00:00"/>
    <d v="2025-06-02T00:00:00"/>
    <n v="0"/>
    <s v=""/>
    <s v=""/>
    <s v="3101724215"/>
    <s v="200011161623"/>
    <s v="6000"/>
    <s v="0110"/>
    <s v="R1"/>
    <s v="6000-110"/>
    <x v="4"/>
    <x v="5"/>
    <n v="10719"/>
    <x v="0"/>
  </r>
  <r>
    <s v="60001024757"/>
    <s v="RC-250602-00"/>
    <s v="CH"/>
    <s v="RC"/>
    <d v="2025-06-02T00:00:00"/>
    <s v=""/>
    <s v="3106"/>
    <x v="4"/>
    <s v="10469"/>
    <s v="0"/>
    <n v="-50"/>
    <s v=""/>
    <n v="-50"/>
    <s v="USD"/>
    <s v="O0"/>
    <s v="USMO6561333630"/>
    <s v="6000102475710469"/>
    <s v=""/>
    <s v="C4C_S4H"/>
    <d v="2025-06-02T00:00:00"/>
    <d v="2025-06-02T00:00:00"/>
    <n v="0"/>
    <s v=""/>
    <s v=""/>
    <s v="3102334302"/>
    <s v="200016483758"/>
    <s v="0010"/>
    <s v="0044"/>
    <s v="R1"/>
    <s v="10-44"/>
    <x v="2"/>
    <x v="4"/>
    <n v="10469"/>
    <x v="2"/>
  </r>
  <r>
    <s v="60001024764"/>
    <s v="RC-250602-00"/>
    <s v="CH"/>
    <s v="RC"/>
    <d v="2025-06-02T00:00:00"/>
    <s v=""/>
    <s v="3106"/>
    <x v="4"/>
    <s v="10469"/>
    <s v="0"/>
    <n v="-50"/>
    <s v=""/>
    <n v="-50"/>
    <s v="USD"/>
    <s v="O0"/>
    <s v="USMO65613XXXX0"/>
    <s v="6000102476410469"/>
    <s v=""/>
    <s v="C4C_S4H"/>
    <d v="2025-06-02T00:00:00"/>
    <d v="2025-06-02T00:00:00"/>
    <n v="0"/>
    <s v=""/>
    <s v=""/>
    <s v="3102334266"/>
    <s v="200015815620"/>
    <s v="0010"/>
    <s v="0044"/>
    <s v="R1"/>
    <s v="10-44"/>
    <x v="2"/>
    <x v="4"/>
    <n v="10469"/>
    <x v="2"/>
  </r>
  <r>
    <s v="60001024765"/>
    <s v="RC-250602-00"/>
    <s v="CH"/>
    <s v="RC"/>
    <d v="2025-06-02T00:00:00"/>
    <s v=""/>
    <s v="3106"/>
    <x v="3"/>
    <s v="10514"/>
    <s v="0"/>
    <n v="-50"/>
    <s v=""/>
    <n v="-50"/>
    <s v="USD"/>
    <s v="O0"/>
    <s v="USMO65613XXXX0"/>
    <s v="6000102476510514"/>
    <s v=""/>
    <s v="C4C_S4H"/>
    <d v="2025-06-02T00:00:00"/>
    <d v="2025-06-02T00:00:00"/>
    <n v="0"/>
    <s v=""/>
    <s v=""/>
    <s v="3102334267"/>
    <s v="200015815620"/>
    <s v="0010"/>
    <s v="0044"/>
    <s v="R1"/>
    <s v="10-44"/>
    <x v="2"/>
    <x v="3"/>
    <n v="10514"/>
    <x v="1"/>
  </r>
  <r>
    <s v="60001024772"/>
    <s v="RC-200602-03"/>
    <s v="CH"/>
    <s v="01"/>
    <d v="2025-06-02T00:00:00"/>
    <s v=""/>
    <s v="3106"/>
    <x v="5"/>
    <s v="10469"/>
    <s v="0"/>
    <n v="-50"/>
    <s v=""/>
    <n v="-50"/>
    <s v="USD"/>
    <s v="O1"/>
    <s v="USMO6561314880"/>
    <s v="6000102477210469"/>
    <s v=""/>
    <s v="SAP_WFRT"/>
    <d v="2025-06-02T00:00:00"/>
    <d v="2025-06-02T00:00:00"/>
    <n v="0"/>
    <s v=""/>
    <s v=""/>
    <s v="3101541859"/>
    <s v="200013610890"/>
    <s v="0010"/>
    <s v="0023"/>
    <s v="R1"/>
    <s v="10-23"/>
    <x v="8"/>
    <x v="5"/>
    <n v="10469"/>
    <x v="2"/>
  </r>
  <r>
    <s v="60001024780"/>
    <s v="01-250602-00"/>
    <s v="CH"/>
    <s v="01"/>
    <d v="2025-06-02T00:00:00"/>
    <s v=""/>
    <s v="3106"/>
    <x v="0"/>
    <s v="10469"/>
    <s v="0"/>
    <n v="5.24"/>
    <s v=""/>
    <n v="5.24"/>
    <s v="USD"/>
    <s v="O1"/>
    <s v="USMO6561326240"/>
    <s v="6000102478010469"/>
    <s v=""/>
    <s v="C4C_S4H"/>
    <d v="2025-06-02T00:00:00"/>
    <d v="2025-06-02T00:00:00"/>
    <n v="0"/>
    <s v=""/>
    <s v=""/>
    <s v="3101569637"/>
    <s v="200014615344"/>
    <s v="0010"/>
    <s v="0050"/>
    <s v="R1"/>
    <s v="10-50"/>
    <x v="6"/>
    <x v="0"/>
    <n v="10469"/>
    <x v="2"/>
  </r>
  <r>
    <s v="60001024803"/>
    <s v="RC-250602-00"/>
    <s v="CH"/>
    <s v="RC"/>
    <d v="2025-06-02T00:00:00"/>
    <s v="52000478330"/>
    <s v="3106"/>
    <x v="4"/>
    <s v="10469"/>
    <s v="0"/>
    <n v="-50"/>
    <s v=""/>
    <n v="-50"/>
    <s v="USD"/>
    <s v="O0"/>
    <s v="USMO6561314160"/>
    <s v="6000102480310469"/>
    <s v=""/>
    <s v="C4C_S4H"/>
    <d v="2025-06-02T00:00:00"/>
    <d v="2025-06-02T00:00:00"/>
    <n v="0"/>
    <s v=""/>
    <s v=""/>
    <s v="3102334348"/>
    <s v="200016484079"/>
    <s v="0010"/>
    <s v="0044"/>
    <s v="R1"/>
    <s v="10-44"/>
    <x v="2"/>
    <x v="4"/>
    <n v="10469"/>
    <x v="2"/>
  </r>
  <r>
    <s v="60001024810"/>
    <s v="RC-250602-00"/>
    <s v="CH"/>
    <s v="RC"/>
    <d v="2025-06-02T00:00:00"/>
    <s v="52000469985"/>
    <s v="3106"/>
    <x v="4"/>
    <s v="10469"/>
    <s v="0"/>
    <n v="-50"/>
    <s v=""/>
    <n v="-50"/>
    <s v="USD"/>
    <s v="O0"/>
    <s v="USMO6561327110"/>
    <s v="6000102481010469"/>
    <s v=""/>
    <s v="C4C_S4H"/>
    <d v="2025-06-02T00:00:00"/>
    <d v="2025-06-02T00:00:00"/>
    <n v="0"/>
    <s v=""/>
    <s v=""/>
    <s v="3102334324"/>
    <s v="200016481778"/>
    <s v="0010"/>
    <s v="0044"/>
    <s v="R1"/>
    <s v="10-44"/>
    <x v="2"/>
    <x v="4"/>
    <n v="10469"/>
    <x v="2"/>
  </r>
  <r>
    <s v="60001024820"/>
    <s v="RC-250602-00"/>
    <s v="CH"/>
    <s v="RC"/>
    <d v="2025-06-02T00:00:00"/>
    <s v=""/>
    <s v="3106"/>
    <x v="4"/>
    <s v="10469"/>
    <s v="0"/>
    <n v="-50"/>
    <s v=""/>
    <n v="-50"/>
    <s v="USD"/>
    <s v="O0"/>
    <s v="USMO6561312180"/>
    <s v="6000102482010469"/>
    <s v=""/>
    <s v="C4C_S4H"/>
    <d v="2025-06-02T00:00:00"/>
    <d v="2025-06-02T00:00:00"/>
    <n v="0"/>
    <s v=""/>
    <s v=""/>
    <s v="3102334364"/>
    <s v="200016483352"/>
    <s v="0010"/>
    <s v="0044"/>
    <s v="R1"/>
    <s v="10-44"/>
    <x v="2"/>
    <x v="4"/>
    <n v="10469"/>
    <x v="2"/>
  </r>
  <r>
    <s v="60001024858"/>
    <s v="RC-250602-00"/>
    <s v="CH"/>
    <s v="RC"/>
    <d v="2025-06-02T00:00:00"/>
    <s v=""/>
    <s v="3106"/>
    <x v="4"/>
    <s v="10469"/>
    <s v="0"/>
    <n v="-50"/>
    <s v=""/>
    <n v="-50"/>
    <s v="USD"/>
    <s v="O0"/>
    <s v="USMO6561329770"/>
    <s v="6000102485810469"/>
    <s v=""/>
    <s v="C4C_S4H"/>
    <d v="2025-06-02T00:00:00"/>
    <d v="2025-06-02T00:00:00"/>
    <n v="0"/>
    <s v=""/>
    <s v=""/>
    <s v="3102334537"/>
    <s v="200016484509"/>
    <s v="0010"/>
    <s v="0044"/>
    <s v="R1"/>
    <s v="10-44"/>
    <x v="2"/>
    <x v="4"/>
    <n v="10469"/>
    <x v="2"/>
  </r>
  <r>
    <s v="60001024859"/>
    <s v="RC-250602-00"/>
    <s v="CH"/>
    <s v="RC"/>
    <d v="2025-06-02T00:00:00"/>
    <s v=""/>
    <s v="3106"/>
    <x v="3"/>
    <s v="10514"/>
    <s v="0"/>
    <n v="-50"/>
    <s v=""/>
    <n v="-50"/>
    <s v="USD"/>
    <s v="O0"/>
    <s v="USMO6561329770"/>
    <s v="6000102485910514"/>
    <s v=""/>
    <s v="C4C_S4H"/>
    <d v="2025-06-02T00:00:00"/>
    <d v="2025-06-02T00:00:00"/>
    <n v="0"/>
    <s v=""/>
    <s v=""/>
    <s v="3102334538"/>
    <s v="200016484509"/>
    <s v="0010"/>
    <s v="0044"/>
    <s v="R1"/>
    <s v="10-44"/>
    <x v="2"/>
    <x v="3"/>
    <n v="10514"/>
    <x v="1"/>
  </r>
  <r>
    <s v="60001024914"/>
    <s v="RC-250602-00"/>
    <s v="CH"/>
    <s v="RC"/>
    <d v="2025-06-02T00:00:00"/>
    <s v="52000472662"/>
    <s v="3106"/>
    <x v="4"/>
    <s v="10469"/>
    <s v="0"/>
    <n v="-50"/>
    <s v=""/>
    <n v="-50"/>
    <s v="USD"/>
    <s v="O0"/>
    <s v="USMO6561324020"/>
    <s v="6000102491410469"/>
    <s v=""/>
    <s v="C4C_S4H"/>
    <d v="2025-06-02T00:00:00"/>
    <d v="2025-06-02T00:00:00"/>
    <n v="0"/>
    <s v=""/>
    <s v=""/>
    <s v="3102334601"/>
    <s v="200016486389"/>
    <s v="0010"/>
    <s v="0044"/>
    <s v="R1"/>
    <s v="10-44"/>
    <x v="2"/>
    <x v="4"/>
    <n v="10469"/>
    <x v="2"/>
  </r>
  <r>
    <s v="60001025017"/>
    <s v="01-250602-00"/>
    <s v="CH"/>
    <s v="01"/>
    <d v="2025-06-02T00:00:00"/>
    <s v=""/>
    <s v="3106"/>
    <x v="1"/>
    <s v="10514"/>
    <s v="0"/>
    <n v="5"/>
    <s v=""/>
    <n v="5"/>
    <s v="USD"/>
    <s v="O1"/>
    <s v="USMO6561333240"/>
    <s v="6000102501710514"/>
    <s v=""/>
    <s v="C4C_S4H"/>
    <d v="2025-06-02T00:00:00"/>
    <d v="2025-06-02T00:00:00"/>
    <n v="0"/>
    <s v=""/>
    <s v=""/>
    <s v="3102018509"/>
    <s v="200014937342"/>
    <s v="0010"/>
    <s v="0050"/>
    <s v="R1"/>
    <s v="10-50"/>
    <x v="6"/>
    <x v="1"/>
    <n v="10514"/>
    <x v="1"/>
  </r>
  <r>
    <s v="60001025105"/>
    <s v="RC-200603-03"/>
    <s v="CH"/>
    <s v="01"/>
    <d v="2025-06-03T00:00:00"/>
    <s v=""/>
    <s v="3106"/>
    <x v="5"/>
    <s v="10719"/>
    <s v="0"/>
    <n v="-50"/>
    <s v=""/>
    <n v="-50"/>
    <s v="USD"/>
    <s v="O1"/>
    <s v="USMO6560526680"/>
    <s v="6000102510510719"/>
    <s v=""/>
    <s v="SAP_WFRT"/>
    <d v="2025-06-03T00:00:00"/>
    <d v="2025-06-03T00:00:00"/>
    <n v="0"/>
    <s v=""/>
    <s v=""/>
    <s v="3101671166"/>
    <s v="200011191752"/>
    <s v="0010"/>
    <s v="0023"/>
    <s v="R1"/>
    <s v="10-23"/>
    <x v="8"/>
    <x v="5"/>
    <n v="10719"/>
    <x v="0"/>
  </r>
  <r>
    <s v="60001025109"/>
    <s v="RC-200603-03"/>
    <s v="CH"/>
    <s v="01"/>
    <d v="2025-06-03T00:00:00"/>
    <s v=""/>
    <s v="3106"/>
    <x v="5"/>
    <s v="10719"/>
    <s v="0"/>
    <n v="-50"/>
    <s v=""/>
    <n v="-50"/>
    <s v="USD"/>
    <s v="O1"/>
    <s v="USMO6560526640"/>
    <s v="6000102510910719"/>
    <s v=""/>
    <s v="SAP_WFRT"/>
    <d v="2025-06-03T00:00:00"/>
    <d v="2025-06-03T00:00:00"/>
    <n v="0"/>
    <s v=""/>
    <s v=""/>
    <s v="3101610390"/>
    <s v="200014086017"/>
    <s v="0010"/>
    <s v="0023"/>
    <s v="R1"/>
    <s v="10-23"/>
    <x v="8"/>
    <x v="5"/>
    <n v="10719"/>
    <x v="0"/>
  </r>
  <r>
    <s v="60001025141"/>
    <s v="RC-200603-03"/>
    <s v="CH"/>
    <s v="01"/>
    <d v="2025-06-03T00:00:00"/>
    <s v="52000477439"/>
    <s v="3106"/>
    <x v="4"/>
    <s v="10469"/>
    <s v="0"/>
    <n v="-50"/>
    <s v=""/>
    <n v="-50"/>
    <s v="USD"/>
    <s v="O1"/>
    <s v="USMO6561314160"/>
    <s v="6000102514110469"/>
    <s v=""/>
    <s v="SAP_WFRT"/>
    <d v="2025-06-03T00:00:00"/>
    <d v="2025-06-03T00:00:00"/>
    <n v="0"/>
    <s v=""/>
    <s v=""/>
    <s v="3102334348"/>
    <s v="200016484079"/>
    <s v="0010"/>
    <s v="0026"/>
    <s v="R1"/>
    <s v="10-26"/>
    <x v="5"/>
    <x v="4"/>
    <n v="10469"/>
    <x v="2"/>
  </r>
  <r>
    <s v="60001025212"/>
    <s v="RC-250603-01"/>
    <s v="CH"/>
    <s v="RC"/>
    <d v="2025-06-03T00:00:00"/>
    <s v=""/>
    <s v="3106"/>
    <x v="4"/>
    <s v="10469"/>
    <s v="0"/>
    <n v="-50"/>
    <s v=""/>
    <n v="-50"/>
    <s v="USD"/>
    <s v="O0"/>
    <s v="USMO6561320060"/>
    <s v="6000102521210469"/>
    <s v=""/>
    <s v="C4C_S4H"/>
    <d v="2025-06-03T00:00:00"/>
    <d v="2025-06-03T00:00:00"/>
    <n v="0"/>
    <s v=""/>
    <s v=""/>
    <s v="3102335747"/>
    <s v="200016089977"/>
    <s v="0010"/>
    <s v="0044"/>
    <s v="C1"/>
    <s v="10-44"/>
    <x v="2"/>
    <x v="4"/>
    <n v="10469"/>
    <x v="2"/>
  </r>
  <r>
    <s v="60001025213"/>
    <s v="RC-250603-01"/>
    <s v="CH"/>
    <s v="RC"/>
    <d v="2025-06-03T00:00:00"/>
    <s v=""/>
    <s v="3106"/>
    <x v="3"/>
    <s v="10514"/>
    <s v="0"/>
    <n v="-50"/>
    <s v=""/>
    <n v="-50"/>
    <s v="USD"/>
    <s v="O0"/>
    <s v="USMO6561320060"/>
    <s v="6000102521310514"/>
    <s v=""/>
    <s v="C4C_S4H"/>
    <d v="2025-06-03T00:00:00"/>
    <d v="2025-06-03T00:00:00"/>
    <n v="0"/>
    <s v=""/>
    <s v=""/>
    <s v="3102335748"/>
    <s v="200016089977"/>
    <s v="0010"/>
    <s v="0044"/>
    <s v="C1"/>
    <s v="10-44"/>
    <x v="2"/>
    <x v="3"/>
    <n v="10514"/>
    <x v="1"/>
  </r>
  <r>
    <s v="60001025226"/>
    <s v="RC-250603-01"/>
    <s v="CH"/>
    <s v="RC"/>
    <d v="2025-06-03T00:00:00"/>
    <s v=""/>
    <s v="3106"/>
    <x v="4"/>
    <s v="10719"/>
    <s v="0"/>
    <n v="-50"/>
    <s v=""/>
    <n v="-50"/>
    <s v="USD"/>
    <s v="O0"/>
    <s v="USMO6560526910"/>
    <s v="6000102522610719"/>
    <s v=""/>
    <s v="C4C_S4H"/>
    <d v="2025-06-03T00:00:00"/>
    <d v="2025-06-03T00:00:00"/>
    <n v="0"/>
    <s v=""/>
    <s v=""/>
    <s v="3102335801"/>
    <s v="200016489334"/>
    <s v="0010"/>
    <s v="0044"/>
    <s v="R1"/>
    <s v="10-44"/>
    <x v="2"/>
    <x v="4"/>
    <n v="10719"/>
    <x v="0"/>
  </r>
  <r>
    <s v="60001025307"/>
    <s v="RC-250603-01"/>
    <s v="CH"/>
    <s v="RC"/>
    <d v="2025-06-03T00:00:00"/>
    <s v=""/>
    <s v="3106"/>
    <x v="4"/>
    <s v="10237"/>
    <s v="0"/>
    <n v="-50"/>
    <s v=""/>
    <n v="-50"/>
    <s v="USD"/>
    <s v="O0"/>
    <s v="USMO6575490021"/>
    <s v="6000102530710237"/>
    <s v=""/>
    <s v="C4C_S4H"/>
    <d v="2025-06-03T00:00:00"/>
    <d v="2025-06-03T00:00:00"/>
    <n v="0"/>
    <s v=""/>
    <s v=""/>
    <s v="3102335960"/>
    <s v="200016489706"/>
    <s v="0010"/>
    <s v="0044"/>
    <s v="C1"/>
    <s v="10-44"/>
    <x v="2"/>
    <x v="4"/>
    <n v="10719"/>
    <x v="0"/>
  </r>
  <r>
    <s v="60001026172"/>
    <s v="RC-250603-01"/>
    <s v="CH"/>
    <s v="RC"/>
    <d v="2025-06-03T00:00:00"/>
    <s v=""/>
    <s v="3106"/>
    <x v="4"/>
    <s v="10719"/>
    <s v="0"/>
    <n v="-50"/>
    <s v=""/>
    <n v="-50"/>
    <s v="USD"/>
    <s v="O0"/>
    <s v="USMO6485497930"/>
    <s v="6000102617210719"/>
    <s v=""/>
    <s v="C4C_S4H"/>
    <d v="2025-06-03T00:00:00"/>
    <d v="2025-06-03T00:00:00"/>
    <n v="0"/>
    <s v=""/>
    <s v=""/>
    <s v="3102336082"/>
    <s v="200016492023"/>
    <s v="0010"/>
    <s v="0044"/>
    <s v="R1"/>
    <s v="10-44"/>
    <x v="2"/>
    <x v="4"/>
    <n v="10719"/>
    <x v="0"/>
  </r>
  <r>
    <s v="60001026173"/>
    <s v="RC-250603-01"/>
    <s v="CH"/>
    <s v="RC"/>
    <d v="2025-06-03T00:00:00"/>
    <s v=""/>
    <s v="3106"/>
    <x v="4"/>
    <s v="10469"/>
    <s v="0"/>
    <n v="-50"/>
    <s v=""/>
    <n v="-50"/>
    <s v="USD"/>
    <s v="O0"/>
    <s v="USMO6561371070"/>
    <s v="6000102617310469"/>
    <s v=""/>
    <s v="C4C_S4H"/>
    <d v="2025-06-03T00:00:00"/>
    <d v="2025-06-03T00:00:00"/>
    <n v="0"/>
    <s v=""/>
    <s v=""/>
    <s v="3102336087"/>
    <s v="200016490845"/>
    <s v="0010"/>
    <s v="0044"/>
    <s v="R1"/>
    <s v="10-44"/>
    <x v="2"/>
    <x v="4"/>
    <n v="10469"/>
    <x v="2"/>
  </r>
  <r>
    <s v="60001026220"/>
    <s v="RC-250603-01"/>
    <s v="CH"/>
    <s v="RC"/>
    <d v="2025-06-03T00:00:00"/>
    <s v=""/>
    <s v="3106"/>
    <x v="4"/>
    <s v="10469"/>
    <s v="0"/>
    <n v="-50"/>
    <s v=""/>
    <n v="-50"/>
    <s v="USD"/>
    <s v="O0"/>
    <s v="USMO6561327110"/>
    <s v="6000102622010469"/>
    <s v=""/>
    <s v="C4C_S4H"/>
    <d v="2025-06-03T00:00:00"/>
    <d v="2025-06-03T00:00:00"/>
    <n v="0"/>
    <s v=""/>
    <s v=""/>
    <s v="3102336163"/>
    <s v="200016481778"/>
    <s v="0010"/>
    <s v="0044"/>
    <s v="R1"/>
    <s v="10-44"/>
    <x v="2"/>
    <x v="4"/>
    <n v="10469"/>
    <x v="2"/>
  </r>
  <r>
    <s v="60001026233"/>
    <s v="RC-250603-01"/>
    <s v="CH"/>
    <s v="RC"/>
    <d v="2025-06-03T00:00:00"/>
    <s v=""/>
    <s v="3106"/>
    <x v="4"/>
    <s v="10719"/>
    <s v="0"/>
    <n v="-50"/>
    <s v=""/>
    <n v="-50"/>
    <s v="USD"/>
    <s v="O0"/>
    <s v="USMO6570591620"/>
    <s v="6000102623310719"/>
    <s v=""/>
    <s v="C4C_S4H"/>
    <d v="2025-06-03T00:00:00"/>
    <d v="2025-06-03T00:00:00"/>
    <n v="0"/>
    <s v=""/>
    <s v=""/>
    <s v="3102336214"/>
    <s v="200016492254"/>
    <s v="0010"/>
    <s v="0044"/>
    <s v="R1"/>
    <s v="10-44"/>
    <x v="2"/>
    <x v="4"/>
    <n v="10719"/>
    <x v="0"/>
  </r>
  <r>
    <s v="60001026244"/>
    <s v="RC-200603-03"/>
    <s v="CH"/>
    <s v="01"/>
    <d v="2025-06-03T00:00:00"/>
    <s v=""/>
    <s v="3106"/>
    <x v="4"/>
    <s v="10469"/>
    <s v="0"/>
    <n v="-50"/>
    <s v=""/>
    <n v="-50"/>
    <s v="USD"/>
    <s v="O1"/>
    <s v="USMO6561327110"/>
    <s v="6000102624410469"/>
    <s v=""/>
    <s v="SAP_WFRT"/>
    <d v="2025-06-03T00:00:00"/>
    <d v="2025-06-03T00:00:00"/>
    <n v="0"/>
    <s v=""/>
    <s v=""/>
    <s v="3102336163"/>
    <s v="200016481778"/>
    <s v="0010"/>
    <s v="0026"/>
    <s v="R1"/>
    <s v="10-26"/>
    <x v="5"/>
    <x v="4"/>
    <n v="10469"/>
    <x v="2"/>
  </r>
  <r>
    <s v="60001026267"/>
    <s v="RC-250603-01"/>
    <s v="CH"/>
    <s v="RC"/>
    <d v="2025-06-03T00:00:00"/>
    <s v=""/>
    <s v="3106"/>
    <x v="4"/>
    <s v="10719"/>
    <s v="0"/>
    <n v="-50"/>
    <s v=""/>
    <n v="-50"/>
    <s v="USD"/>
    <s v="O0"/>
    <s v="USMO6560520770"/>
    <s v="6000102626710719"/>
    <s v=""/>
    <s v="C4C_S4H"/>
    <d v="2025-06-03T00:00:00"/>
    <d v="2025-06-03T00:00:00"/>
    <n v="0"/>
    <s v=""/>
    <s v=""/>
    <s v="3102336302"/>
    <s v="200016493393"/>
    <s v="0010"/>
    <s v="0044"/>
    <s v="R1"/>
    <s v="10-44"/>
    <x v="2"/>
    <x v="4"/>
    <n v="10719"/>
    <x v="0"/>
  </r>
  <r>
    <s v="60001026337"/>
    <s v="RC-200604-01"/>
    <s v="CH"/>
    <s v="01"/>
    <d v="2025-06-04T00:00:00"/>
    <s v=""/>
    <s v="3106"/>
    <x v="5"/>
    <s v="10719"/>
    <s v="0"/>
    <n v="-50"/>
    <s v=""/>
    <n v="-50"/>
    <s v="USD"/>
    <s v="O1"/>
    <s v="USMO6560522250"/>
    <s v="6000102633710719"/>
    <s v=""/>
    <s v="SAP_WFRT"/>
    <d v="2025-06-04T00:00:00"/>
    <d v="2025-06-04T00:00:00"/>
    <n v="0"/>
    <s v=""/>
    <s v=""/>
    <s v="3101994537"/>
    <s v="200014818310"/>
    <s v="0010"/>
    <s v="0023"/>
    <s v="R1"/>
    <s v="10-23"/>
    <x v="8"/>
    <x v="5"/>
    <n v="10719"/>
    <x v="0"/>
  </r>
  <r>
    <s v="60001026344"/>
    <s v="RC-200604-01"/>
    <s v="CH"/>
    <s v="01"/>
    <d v="2025-06-04T00:00:00"/>
    <s v=""/>
    <s v="3106"/>
    <x v="5"/>
    <s v="10719"/>
    <s v="0"/>
    <n v="-50"/>
    <s v=""/>
    <n v="-50"/>
    <s v="USD"/>
    <s v="O1"/>
    <s v="USMO6560526660"/>
    <s v="6000102634410719"/>
    <s v=""/>
    <s v="SAP_WFRT"/>
    <d v="2025-06-04T00:00:00"/>
    <d v="2025-06-04T00:00:00"/>
    <n v="0"/>
    <s v=""/>
    <s v=""/>
    <s v="3102308911"/>
    <s v="200016364206"/>
    <s v="0010"/>
    <s v="0023"/>
    <s v="R1"/>
    <s v="10-23"/>
    <x v="8"/>
    <x v="5"/>
    <n v="10719"/>
    <x v="0"/>
  </r>
  <r>
    <s v="60001026361"/>
    <s v="RC-250604-01"/>
    <s v="CH"/>
    <s v="RC"/>
    <d v="2025-06-04T00:00:00"/>
    <s v=""/>
    <s v="3106"/>
    <x v="4"/>
    <s v="10469"/>
    <s v="0"/>
    <n v="-50"/>
    <s v=""/>
    <n v="-50"/>
    <s v="USD"/>
    <s v="O0"/>
    <s v="USMO6561320060"/>
    <s v="6000102636110469"/>
    <s v=""/>
    <s v="C4C_S4H"/>
    <d v="2025-06-04T00:00:00"/>
    <d v="2025-06-04T00:00:00"/>
    <n v="0"/>
    <s v=""/>
    <s v=""/>
    <s v="3102337020"/>
    <s v="200016495448"/>
    <s v="0010"/>
    <s v="0044"/>
    <s v="C1"/>
    <s v="10-44"/>
    <x v="2"/>
    <x v="4"/>
    <n v="10469"/>
    <x v="2"/>
  </r>
  <r>
    <s v="60001026362"/>
    <s v="RC-250604-01"/>
    <s v="CH"/>
    <s v="RC"/>
    <d v="2025-06-04T00:00:00"/>
    <s v=""/>
    <s v="3106"/>
    <x v="3"/>
    <s v="10514"/>
    <s v="0"/>
    <n v="-50"/>
    <s v=""/>
    <n v="-50"/>
    <s v="USD"/>
    <s v="O0"/>
    <s v="USMO6561320060"/>
    <s v="6000102636210514"/>
    <s v=""/>
    <s v="C4C_S4H"/>
    <d v="2025-06-04T00:00:00"/>
    <d v="2025-06-04T00:00:00"/>
    <n v="0"/>
    <s v=""/>
    <s v=""/>
    <s v="3102337021"/>
    <s v="200016495448"/>
    <s v="0010"/>
    <s v="0044"/>
    <s v="C1"/>
    <s v="10-44"/>
    <x v="2"/>
    <x v="3"/>
    <n v="10514"/>
    <x v="1"/>
  </r>
  <r>
    <s v="60001026372"/>
    <s v="RC-200604-01"/>
    <s v="CH"/>
    <s v="01"/>
    <d v="2025-06-04T00:00:00"/>
    <s v=""/>
    <s v="3106"/>
    <x v="5"/>
    <s v="10719"/>
    <s v="0"/>
    <n v="-50"/>
    <s v=""/>
    <n v="-50"/>
    <s v="USD"/>
    <s v="O1"/>
    <s v="USMO6560569860"/>
    <s v="6000102637210719"/>
    <s v=""/>
    <s v="SAP_WFRT"/>
    <d v="2025-06-04T00:00:00"/>
    <d v="2025-06-04T00:00:00"/>
    <n v="0"/>
    <s v=""/>
    <s v=""/>
    <s v="3101575134"/>
    <s v="200011444433"/>
    <s v="0010"/>
    <s v="0023"/>
    <s v="R1"/>
    <s v="10-23"/>
    <x v="8"/>
    <x v="5"/>
    <n v="10719"/>
    <x v="0"/>
  </r>
  <r>
    <s v="60001026405"/>
    <s v="01-250604-00"/>
    <s v="CH"/>
    <s v="01"/>
    <d v="2025-06-04T00:00:00"/>
    <s v=""/>
    <s v="3106"/>
    <x v="1"/>
    <s v="10514"/>
    <s v="0"/>
    <n v="5"/>
    <s v=""/>
    <n v="5"/>
    <s v="USD"/>
    <s v="O1"/>
    <s v="USMO6561335160"/>
    <s v="6000102640510514"/>
    <s v=""/>
    <s v="C4C_S4H"/>
    <d v="2025-06-04T00:00:00"/>
    <d v="2025-06-04T00:00:00"/>
    <n v="0"/>
    <s v=""/>
    <s v=""/>
    <s v="3101637468"/>
    <s v="200011197734"/>
    <s v="0010"/>
    <s v="0050"/>
    <s v="R1"/>
    <s v="10-50"/>
    <x v="6"/>
    <x v="1"/>
    <n v="10514"/>
    <x v="1"/>
  </r>
  <r>
    <s v="60001026412"/>
    <s v="01-250604-00"/>
    <s v="CH"/>
    <s v="01"/>
    <d v="2025-06-04T00:00:00"/>
    <s v=""/>
    <s v="3106"/>
    <x v="0"/>
    <s v="10469"/>
    <s v="0"/>
    <n v="5"/>
    <s v=""/>
    <n v="5"/>
    <s v="USD"/>
    <s v="O1"/>
    <s v="USMO6561335160"/>
    <s v="6000102641210469"/>
    <s v=""/>
    <s v="C4C_S4H"/>
    <d v="2025-06-04T00:00:00"/>
    <d v="2025-06-04T00:00:00"/>
    <n v="0"/>
    <s v=""/>
    <s v=""/>
    <s v="3101637373"/>
    <s v="200011197734"/>
    <s v="0010"/>
    <s v="0050"/>
    <s v="R1"/>
    <s v="10-50"/>
    <x v="6"/>
    <x v="0"/>
    <n v="10469"/>
    <x v="2"/>
  </r>
  <r>
    <s v="60001026413"/>
    <s v="01-250604-00"/>
    <s v="CH"/>
    <s v="01"/>
    <d v="2025-06-04T00:00:00"/>
    <s v=""/>
    <s v="3106"/>
    <x v="0"/>
    <s v="10469"/>
    <s v="0"/>
    <n v="5"/>
    <s v=""/>
    <n v="5"/>
    <s v="USD"/>
    <s v="O1"/>
    <s v="USMO6561335160"/>
    <s v="6000102641310469"/>
    <s v=""/>
    <s v="C4C_S4H"/>
    <d v="2025-06-04T00:00:00"/>
    <d v="2025-06-04T00:00:00"/>
    <n v="0"/>
    <s v=""/>
    <s v=""/>
    <s v="3101637373"/>
    <s v="200011197734"/>
    <s v="0010"/>
    <s v="0050"/>
    <s v="R1"/>
    <s v="10-50"/>
    <x v="6"/>
    <x v="0"/>
    <n v="10469"/>
    <x v="2"/>
  </r>
  <r>
    <s v="60001026420"/>
    <s v="01-250604-00"/>
    <s v="CH"/>
    <s v="01"/>
    <d v="2025-06-04T00:00:00"/>
    <s v=""/>
    <s v="3106"/>
    <x v="1"/>
    <s v="10514"/>
    <s v="0"/>
    <n v="5"/>
    <s v=""/>
    <n v="5"/>
    <s v="USD"/>
    <s v="O1"/>
    <s v="USMO6561335160"/>
    <s v="6000102642010514"/>
    <s v=""/>
    <s v="C4C_S4H"/>
    <d v="2025-06-04T00:00:00"/>
    <d v="2025-06-04T00:00:00"/>
    <n v="0"/>
    <s v=""/>
    <s v=""/>
    <s v="3101637468"/>
    <s v="200011197734"/>
    <s v="0010"/>
    <s v="0050"/>
    <s v="R1"/>
    <s v="10-50"/>
    <x v="6"/>
    <x v="1"/>
    <n v="10514"/>
    <x v="1"/>
  </r>
  <r>
    <s v="60001026452"/>
    <s v="RC-200604-01"/>
    <s v="CH"/>
    <s v="01"/>
    <d v="2025-06-04T00:00:00"/>
    <s v=""/>
    <s v="3106"/>
    <x v="5"/>
    <s v="10469"/>
    <s v="0"/>
    <n v="-50"/>
    <s v=""/>
    <n v="-50"/>
    <s v="USD"/>
    <s v="O1"/>
    <s v="USMO6561313650"/>
    <s v="6000102645210469"/>
    <s v=""/>
    <s v="SAP_WFRT"/>
    <d v="2025-06-04T00:00:00"/>
    <d v="2025-06-04T00:00:00"/>
    <n v="0"/>
    <s v=""/>
    <s v=""/>
    <s v="3102218191"/>
    <s v="200015890888"/>
    <s v="0010"/>
    <s v="0023"/>
    <s v="R1"/>
    <s v="10-23"/>
    <x v="8"/>
    <x v="5"/>
    <n v="10469"/>
    <x v="2"/>
  </r>
  <r>
    <s v="60001026456"/>
    <s v="RC-200604-01"/>
    <s v="CH"/>
    <s v="01"/>
    <d v="2025-06-04T00:00:00"/>
    <s v=""/>
    <s v="3106"/>
    <x v="5"/>
    <s v="10469"/>
    <s v="0"/>
    <n v="-50"/>
    <s v=""/>
    <n v="-50"/>
    <s v="USD"/>
    <s v="O1"/>
    <s v="USMO6561315180"/>
    <s v="6000102645610469"/>
    <s v=""/>
    <s v="SAP_WFRT"/>
    <d v="2025-06-04T00:00:00"/>
    <d v="2025-06-04T00:00:00"/>
    <n v="0"/>
    <s v=""/>
    <s v=""/>
    <s v="3101529368"/>
    <s v="200011542566"/>
    <s v="0010"/>
    <s v="0023"/>
    <s v="C1"/>
    <s v="10-23"/>
    <x v="8"/>
    <x v="5"/>
    <n v="10469"/>
    <x v="2"/>
  </r>
  <r>
    <s v="60001026471"/>
    <s v="RC-200604-01"/>
    <s v="CH"/>
    <s v="01"/>
    <d v="2025-06-04T00:00:00"/>
    <s v=""/>
    <s v="3106"/>
    <x v="5"/>
    <s v="10469"/>
    <s v="0"/>
    <n v="-50"/>
    <s v=""/>
    <n v="-50"/>
    <s v="USD"/>
    <s v="O1"/>
    <s v="USMO6561328250"/>
    <s v="6000102647110469"/>
    <s v=""/>
    <s v="SAP_WFRT"/>
    <d v="2025-06-04T00:00:00"/>
    <d v="2025-06-04T00:00:00"/>
    <n v="0"/>
    <s v=""/>
    <s v=""/>
    <s v="3101547323"/>
    <s v="200011010002"/>
    <s v="0010"/>
    <s v="0023"/>
    <s v="R1"/>
    <s v="10-23"/>
    <x v="8"/>
    <x v="5"/>
    <n v="10469"/>
    <x v="2"/>
  </r>
  <r>
    <s v="60001026483"/>
    <s v="RC-250604-01"/>
    <s v="CH"/>
    <s v="RC"/>
    <d v="2025-06-04T00:00:00"/>
    <s v=""/>
    <s v="3106"/>
    <x v="4"/>
    <s v="10719"/>
    <s v="0"/>
    <n v="-50"/>
    <s v=""/>
    <n v="-50"/>
    <s v="USD"/>
    <s v="O0"/>
    <s v="USMO6560518220"/>
    <s v="6000102648310719"/>
    <s v=""/>
    <s v="C4C_S4H"/>
    <d v="2025-06-04T00:00:00"/>
    <d v="2025-06-04T00:00:00"/>
    <n v="0"/>
    <s v=""/>
    <s v=""/>
    <s v="3102337211"/>
    <s v="200016493922"/>
    <s v="0010"/>
    <s v="0044"/>
    <s v="R1"/>
    <s v="10-44"/>
    <x v="2"/>
    <x v="4"/>
    <n v="10719"/>
    <x v="0"/>
  </r>
  <r>
    <s v="60001026487"/>
    <s v="RC-250604-01"/>
    <s v="CH"/>
    <s v="RC"/>
    <d v="2025-06-04T00:00:00"/>
    <s v=""/>
    <s v="3106"/>
    <x v="4"/>
    <s v="10719"/>
    <s v="0"/>
    <n v="-50"/>
    <s v=""/>
    <n v="-50"/>
    <s v="USD"/>
    <s v="O0"/>
    <s v="USMO6560515270"/>
    <s v="6000102648710719"/>
    <s v=""/>
    <s v="C4C_S4H"/>
    <d v="2025-06-04T00:00:00"/>
    <d v="2025-06-04T00:00:00"/>
    <n v="0"/>
    <s v=""/>
    <s v=""/>
    <s v="3102337228"/>
    <s v="200016495810"/>
    <s v="0010"/>
    <s v="0044"/>
    <s v="R1"/>
    <s v="10-44"/>
    <x v="2"/>
    <x v="4"/>
    <n v="10719"/>
    <x v="0"/>
  </r>
  <r>
    <s v="60001026539"/>
    <s v="RC-250604-01"/>
    <s v="CH"/>
    <s v="RC"/>
    <d v="2025-06-04T00:00:00"/>
    <s v=""/>
    <s v="3106"/>
    <x v="4"/>
    <s v="10719"/>
    <s v="0"/>
    <n v="-50"/>
    <s v=""/>
    <n v="-50"/>
    <s v="USD"/>
    <s v="O0"/>
    <s v="USMO6570593800"/>
    <s v="6000102653910719"/>
    <s v=""/>
    <s v="C4C_S4H"/>
    <d v="2025-06-04T00:00:00"/>
    <d v="2025-06-04T00:00:00"/>
    <n v="0"/>
    <s v=""/>
    <s v=""/>
    <s v="3102337299"/>
    <s v="200016497071"/>
    <s v="0010"/>
    <s v="0044"/>
    <s v="R1"/>
    <s v="10-44"/>
    <x v="2"/>
    <x v="4"/>
    <n v="10719"/>
    <x v="0"/>
  </r>
  <r>
    <s v="60001026541"/>
    <s v="RC-250604-01"/>
    <s v="CH"/>
    <s v="RC"/>
    <d v="2025-06-04T00:00:00"/>
    <s v=""/>
    <s v="3106"/>
    <x v="4"/>
    <s v="10719"/>
    <s v="0"/>
    <n v="-50"/>
    <s v=""/>
    <n v="-50"/>
    <s v="USD"/>
    <s v="O0"/>
    <s v="USMO6570593800"/>
    <s v="6000102654110719"/>
    <s v=""/>
    <s v="C4C_S4H"/>
    <d v="2025-06-04T00:00:00"/>
    <d v="2025-06-04T00:00:00"/>
    <n v="0"/>
    <s v=""/>
    <s v=""/>
    <s v="3102337294"/>
    <s v="200016496040"/>
    <s v="0010"/>
    <s v="0044"/>
    <s v="R1"/>
    <s v="10-44"/>
    <x v="2"/>
    <x v="4"/>
    <n v="10719"/>
    <x v="0"/>
  </r>
  <r>
    <s v="60001026544"/>
    <s v="RC-250604-01"/>
    <s v="CH"/>
    <s v="RC"/>
    <d v="2025-06-04T00:00:00"/>
    <s v="52000470559"/>
    <s v="3106"/>
    <x v="4"/>
    <s v="10719"/>
    <s v="0"/>
    <n v="-50"/>
    <s v=""/>
    <n v="-50"/>
    <s v="USD"/>
    <s v="O0"/>
    <s v="USMO6560572901"/>
    <s v="6000102654410719"/>
    <s v=""/>
    <s v="C4C_S4H"/>
    <d v="2025-06-04T00:00:00"/>
    <d v="2025-06-04T00:00:00"/>
    <n v="0"/>
    <s v=""/>
    <s v=""/>
    <s v="3102337308"/>
    <s v="200011981467"/>
    <s v="0010"/>
    <s v="0044"/>
    <s v="R1"/>
    <s v="10-44"/>
    <x v="2"/>
    <x v="4"/>
    <n v="10719"/>
    <x v="0"/>
  </r>
  <r>
    <s v="60001026562"/>
    <s v="RC-250604-01"/>
    <s v="CH"/>
    <s v="RC"/>
    <d v="2025-06-04T00:00:00"/>
    <s v=""/>
    <s v="3106"/>
    <x v="4"/>
    <s v="10719"/>
    <s v="0"/>
    <n v="-50"/>
    <s v=""/>
    <n v="-50"/>
    <s v="USD"/>
    <s v="O0"/>
    <s v="USMO6560572901"/>
    <s v="6000102656210719"/>
    <s v=""/>
    <s v="C4C_S4H"/>
    <d v="2025-06-04T00:00:00"/>
    <d v="2025-06-04T00:00:00"/>
    <n v="0"/>
    <s v=""/>
    <s v=""/>
    <s v="3102337312"/>
    <s v="200011981558"/>
    <s v="0010"/>
    <s v="0044"/>
    <s v="R1"/>
    <s v="10-44"/>
    <x v="2"/>
    <x v="4"/>
    <n v="10719"/>
    <x v="0"/>
  </r>
  <r>
    <s v="60001026616"/>
    <s v="01-250604-00"/>
    <s v="CH"/>
    <s v="01"/>
    <d v="2025-06-04T00:00:00"/>
    <s v=""/>
    <s v="3106"/>
    <x v="0"/>
    <s v="10719"/>
    <s v="0"/>
    <n v="10"/>
    <s v=""/>
    <n v="10"/>
    <s v="USD"/>
    <s v="O1"/>
    <s v="USMO6561683911"/>
    <s v="6000102661610719"/>
    <s v=""/>
    <s v="C4C_S4H"/>
    <d v="2025-06-04T00:00:00"/>
    <d v="2025-06-04T00:00:00"/>
    <n v="0"/>
    <s v=""/>
    <s v=""/>
    <s v="3101669644"/>
    <s v="200014033555"/>
    <s v="0010"/>
    <s v="0050"/>
    <s v="R1"/>
    <s v="10-50"/>
    <x v="6"/>
    <x v="0"/>
    <n v="10719"/>
    <x v="0"/>
  </r>
  <r>
    <s v="60001026626"/>
    <s v="RC-250604-01"/>
    <s v="CH"/>
    <s v="RC"/>
    <d v="2025-06-04T00:00:00"/>
    <s v=""/>
    <s v="3106"/>
    <x v="4"/>
    <s v="10469"/>
    <s v="0"/>
    <n v="-50"/>
    <s v=""/>
    <n v="-50"/>
    <s v="USD"/>
    <s v="O0"/>
    <s v="USMO6561300000"/>
    <s v="6000102662610469"/>
    <s v=""/>
    <s v="C4C_S4H"/>
    <d v="2025-06-04T00:00:00"/>
    <d v="2025-06-04T00:00:00"/>
    <n v="0"/>
    <s v=""/>
    <s v=""/>
    <s v="3102337462"/>
    <s v="200016496412"/>
    <s v="0010"/>
    <s v="0044"/>
    <s v="R1"/>
    <s v="10-44"/>
    <x v="2"/>
    <x v="4"/>
    <n v="10469"/>
    <x v="2"/>
  </r>
  <r>
    <s v="60001026658"/>
    <s v="RC-250604-01"/>
    <s v="CH"/>
    <s v="RC"/>
    <d v="2025-06-04T00:00:00"/>
    <s v=""/>
    <s v="3106"/>
    <x v="4"/>
    <s v="10719"/>
    <s v="0"/>
    <n v="-50"/>
    <s v=""/>
    <n v="-50"/>
    <s v="USD"/>
    <s v="O0"/>
    <s v="USMO6560572901"/>
    <s v="6000102665810719"/>
    <s v=""/>
    <s v="C4C_S4H"/>
    <d v="2025-06-04T00:00:00"/>
    <d v="2025-06-04T00:00:00"/>
    <n v="0"/>
    <s v=""/>
    <s v=""/>
    <s v="3102337519"/>
    <s v="200011981467"/>
    <s v="0010"/>
    <s v="0044"/>
    <s v="R1"/>
    <s v="10-44"/>
    <x v="2"/>
    <x v="4"/>
    <n v="10719"/>
    <x v="0"/>
  </r>
  <r>
    <s v="60001026688"/>
    <s v="01-250604-00"/>
    <s v="CH"/>
    <s v="01"/>
    <d v="2025-06-04T00:00:00"/>
    <s v=""/>
    <s v="3106"/>
    <x v="1"/>
    <s v="10514"/>
    <s v="0"/>
    <n v="10"/>
    <s v=""/>
    <n v="10"/>
    <s v="USD"/>
    <s v="O1"/>
    <s v="USMO6561371060"/>
    <s v="6000102668810514"/>
    <s v=""/>
    <s v="C4C_S4H"/>
    <d v="2025-06-04T00:00:00"/>
    <d v="2025-06-04T00:00:00"/>
    <n v="0"/>
    <s v=""/>
    <s v=""/>
    <s v="3102102038"/>
    <s v="200015324805"/>
    <s v="0010"/>
    <s v="0050"/>
    <s v="R1"/>
    <s v="10-50"/>
    <x v="6"/>
    <x v="1"/>
    <n v="10514"/>
    <x v="1"/>
  </r>
  <r>
    <s v="60001026755"/>
    <s v="01-250605-00"/>
    <s v="CH"/>
    <s v="01"/>
    <d v="2025-06-05T00:00:00"/>
    <s v=""/>
    <s v="3106"/>
    <x v="0"/>
    <s v="10469"/>
    <s v="0"/>
    <n v="5"/>
    <s v=""/>
    <n v="5"/>
    <s v="USD"/>
    <s v="O1"/>
    <s v="USMO6561320330"/>
    <s v="6000102675510469"/>
    <s v=""/>
    <s v="C4C_S4H"/>
    <d v="2025-06-05T00:00:00"/>
    <d v="2025-06-05T00:00:00"/>
    <n v="0"/>
    <s v=""/>
    <s v=""/>
    <s v="3102077372"/>
    <s v="200015210640"/>
    <s v="0010"/>
    <s v="0050"/>
    <s v="C1"/>
    <s v="10-50"/>
    <x v="6"/>
    <x v="0"/>
    <n v="10469"/>
    <x v="2"/>
  </r>
  <r>
    <s v="60001026756"/>
    <s v="01-250605-00"/>
    <s v="CH"/>
    <s v="01"/>
    <d v="2025-06-05T00:00:00"/>
    <s v=""/>
    <s v="3106"/>
    <x v="1"/>
    <s v="10514"/>
    <s v="0"/>
    <n v="5"/>
    <s v=""/>
    <n v="5"/>
    <s v="USD"/>
    <s v="O1"/>
    <s v="USMO6561320330"/>
    <s v="6000102675610514"/>
    <s v=""/>
    <s v="C4C_S4H"/>
    <d v="2025-06-05T00:00:00"/>
    <d v="2025-06-05T00:00:00"/>
    <n v="0"/>
    <s v=""/>
    <s v=""/>
    <s v="3102077374"/>
    <s v="200015210640"/>
    <s v="0010"/>
    <s v="0050"/>
    <s v="C1"/>
    <s v="10-50"/>
    <x v="6"/>
    <x v="1"/>
    <n v="10514"/>
    <x v="1"/>
  </r>
  <r>
    <s v="60001026762"/>
    <s v="RC-200605-02"/>
    <s v="CH"/>
    <s v="01"/>
    <d v="2025-06-05T00:00:00"/>
    <s v=""/>
    <s v="3106"/>
    <x v="4"/>
    <s v="10469"/>
    <s v="0"/>
    <n v="-50"/>
    <s v=""/>
    <n v="-50"/>
    <s v="USD"/>
    <s v="O1"/>
    <s v="USMO6561300000"/>
    <s v="6000102676210469"/>
    <s v=""/>
    <s v="SAP_WFRT"/>
    <d v="2025-06-05T00:00:00"/>
    <d v="2025-06-05T00:00:00"/>
    <n v="0"/>
    <s v=""/>
    <s v=""/>
    <s v="3102337462"/>
    <s v="200016496412"/>
    <s v="0010"/>
    <s v="0026"/>
    <s v="R1"/>
    <s v="10-26"/>
    <x v="5"/>
    <x v="4"/>
    <n v="10469"/>
    <x v="2"/>
  </r>
  <r>
    <s v="60001026768"/>
    <s v="01-250605-00"/>
    <s v="CH"/>
    <s v="01"/>
    <d v="2025-06-05T00:00:00"/>
    <s v=""/>
    <s v="3106"/>
    <x v="0"/>
    <s v="10469"/>
    <s v="0"/>
    <n v="5"/>
    <s v=""/>
    <n v="5"/>
    <s v="USD"/>
    <s v="O1"/>
    <s v="USMO6561333410"/>
    <s v="6000102676810469"/>
    <s v=""/>
    <s v="C4C_S4H"/>
    <d v="2025-06-05T00:00:00"/>
    <d v="2025-06-05T00:00:00"/>
    <n v="0"/>
    <s v=""/>
    <s v=""/>
    <s v="3102258802"/>
    <s v="200016111649"/>
    <s v="0010"/>
    <s v="0050"/>
    <s v="R1"/>
    <s v="10-50"/>
    <x v="6"/>
    <x v="0"/>
    <n v="10469"/>
    <x v="2"/>
  </r>
  <r>
    <s v="60001026770"/>
    <s v="RC-200605-02"/>
    <s v="CH"/>
    <s v="01"/>
    <d v="2025-06-05T00:00:00"/>
    <s v=""/>
    <s v="3106"/>
    <x v="4"/>
    <s v="10719"/>
    <s v="0"/>
    <n v="-50"/>
    <s v=""/>
    <n v="-50"/>
    <s v="USD"/>
    <s v="O1"/>
    <s v="USMO6570593800"/>
    <s v="6000102677010719"/>
    <s v=""/>
    <s v="SAP_WFRT"/>
    <d v="2025-06-05T00:00:00"/>
    <d v="2025-06-05T00:00:00"/>
    <n v="0"/>
    <s v=""/>
    <s v=""/>
    <s v="3102337299"/>
    <s v="200016497071"/>
    <s v="0010"/>
    <s v="0026"/>
    <s v="R1"/>
    <s v="10-26"/>
    <x v="5"/>
    <x v="4"/>
    <n v="10719"/>
    <x v="0"/>
  </r>
  <r>
    <s v="60001026771"/>
    <s v="RC-200605-02"/>
    <s v="CH"/>
    <s v="01"/>
    <d v="2025-06-05T00:00:00"/>
    <s v=""/>
    <s v="3106"/>
    <x v="4"/>
    <s v="10719"/>
    <s v="0"/>
    <n v="-50"/>
    <s v=""/>
    <n v="-50"/>
    <s v="USD"/>
    <s v="O1"/>
    <s v="USMO6560569860"/>
    <s v="6000102677110719"/>
    <s v=""/>
    <s v="SAP_WFRT"/>
    <d v="2025-06-05T00:00:00"/>
    <d v="2025-06-05T00:00:00"/>
    <n v="0"/>
    <s v=""/>
    <s v=""/>
    <s v="3102338135"/>
    <s v="200016498699"/>
    <s v="0010"/>
    <s v="0026"/>
    <s v="R1"/>
    <s v="10-26"/>
    <x v="5"/>
    <x v="4"/>
    <n v="10719"/>
    <x v="0"/>
  </r>
  <r>
    <s v="60001026779"/>
    <s v="RC-200605-02"/>
    <s v="CH"/>
    <s v="01"/>
    <d v="2025-06-05T00:00:00"/>
    <s v=""/>
    <s v="3106"/>
    <x v="5"/>
    <s v="10719"/>
    <s v="0"/>
    <n v="-50"/>
    <s v=""/>
    <n v="-50"/>
    <s v="USD"/>
    <s v="O1"/>
    <s v="USMO6560511250"/>
    <s v="6000102677910719"/>
    <s v=""/>
    <s v="SAP_WFRT"/>
    <d v="2025-06-05T00:00:00"/>
    <d v="2025-06-05T00:00:00"/>
    <n v="0"/>
    <s v=""/>
    <s v=""/>
    <s v="3102330447"/>
    <s v="200011867823"/>
    <s v="0010"/>
    <s v="0023"/>
    <s v="R1"/>
    <s v="10-23"/>
    <x v="8"/>
    <x v="5"/>
    <n v="10719"/>
    <x v="0"/>
  </r>
  <r>
    <s v="60001026800"/>
    <s v="01-250605-00"/>
    <s v="CH"/>
    <s v="01"/>
    <d v="2025-06-05T00:00:00"/>
    <s v=""/>
    <s v="3106"/>
    <x v="1"/>
    <s v="10514"/>
    <s v="0"/>
    <n v="5"/>
    <s v=""/>
    <n v="5"/>
    <s v="USD"/>
    <s v="O1"/>
    <s v="USMO6561333410"/>
    <s v="6000102680010514"/>
    <s v=""/>
    <s v="C4C_S4H"/>
    <d v="2025-06-05T00:00:00"/>
    <d v="2025-06-05T00:00:00"/>
    <n v="0"/>
    <s v=""/>
    <s v=""/>
    <s v="3102258803"/>
    <s v="200016111649"/>
    <s v="0010"/>
    <s v="0050"/>
    <s v="R1"/>
    <s v="10-50"/>
    <x v="6"/>
    <x v="1"/>
    <n v="10514"/>
    <x v="1"/>
  </r>
  <r>
    <s v="60001026802"/>
    <s v="RC-250605-01"/>
    <s v="CH"/>
    <s v="RC"/>
    <d v="2025-06-05T00:00:00"/>
    <s v=""/>
    <s v="3106"/>
    <x v="4"/>
    <s v="10469"/>
    <s v="0"/>
    <n v="-50"/>
    <s v=""/>
    <n v="-50"/>
    <s v="USD"/>
    <s v="O0"/>
    <s v="USMO6561329240"/>
    <s v="6000102680210469"/>
    <s v=""/>
    <s v="C4C_S4H"/>
    <d v="2025-06-05T00:00:00"/>
    <d v="2025-06-05T00:00:00"/>
    <n v="0"/>
    <s v=""/>
    <s v=""/>
    <s v="3102338189"/>
    <s v="200013852666"/>
    <s v="0010"/>
    <s v="0044"/>
    <s v="R1"/>
    <s v="10-44"/>
    <x v="2"/>
    <x v="4"/>
    <n v="10469"/>
    <x v="2"/>
  </r>
  <r>
    <s v="60001026910"/>
    <s v="RC-250605-01"/>
    <s v="CH"/>
    <s v="RC"/>
    <d v="2025-06-05T00:00:00"/>
    <s v=""/>
    <s v="3106"/>
    <x v="4"/>
    <s v="10719"/>
    <s v="0"/>
    <n v="-50"/>
    <s v=""/>
    <n v="-50"/>
    <s v="USD"/>
    <s v="O0"/>
    <s v="USMO6570593370"/>
    <s v="6000102691010719"/>
    <s v=""/>
    <s v="C4C_S4H"/>
    <d v="2025-06-05T00:00:00"/>
    <d v="2025-06-05T00:00:00"/>
    <n v="0"/>
    <s v=""/>
    <s v=""/>
    <s v="3102338426"/>
    <s v="200016500395"/>
    <s v="0010"/>
    <s v="0044"/>
    <s v="R1"/>
    <s v="10-44"/>
    <x v="2"/>
    <x v="4"/>
    <n v="10719"/>
    <x v="0"/>
  </r>
  <r>
    <s v="60001026939"/>
    <s v="RC-250605-01"/>
    <s v="CH"/>
    <s v="RC"/>
    <d v="2025-06-05T00:00:00"/>
    <s v=""/>
    <s v="3106"/>
    <x v="4"/>
    <s v="10719"/>
    <s v="0"/>
    <n v="-50"/>
    <s v=""/>
    <n v="-50"/>
    <s v="USD"/>
    <s v="O0"/>
    <s v="USMO6307720170"/>
    <s v="6000102693910719"/>
    <s v=""/>
    <s v="C4C_S4H"/>
    <d v="2025-06-05T00:00:00"/>
    <d v="2025-06-05T00:00:00"/>
    <n v="0"/>
    <s v=""/>
    <s v=""/>
    <s v="3102338596"/>
    <s v="200016502888"/>
    <s v="0010"/>
    <s v="0044"/>
    <s v="R1"/>
    <s v="10-44"/>
    <x v="2"/>
    <x v="4"/>
    <n v="10719"/>
    <x v="0"/>
  </r>
  <r>
    <s v="60001026953"/>
    <s v="01-250605-00"/>
    <s v="CH"/>
    <s v="01"/>
    <d v="2025-06-05T00:00:00"/>
    <s v=""/>
    <s v="3106"/>
    <x v="1"/>
    <s v="10514"/>
    <s v="0"/>
    <n v="4.88"/>
    <s v=""/>
    <n v="4.88"/>
    <s v="USD"/>
    <s v="O1"/>
    <s v="USMO6561327920"/>
    <s v="6000102695310514"/>
    <s v=""/>
    <s v="C4C_S4H"/>
    <d v="2025-06-05T00:00:00"/>
    <d v="2025-06-05T00:00:00"/>
    <n v="0"/>
    <s v=""/>
    <s v=""/>
    <s v="3102078915"/>
    <s v="200015215896"/>
    <s v="0010"/>
    <s v="0050"/>
    <s v="R1"/>
    <s v="10-50"/>
    <x v="6"/>
    <x v="1"/>
    <n v="10514"/>
    <x v="1"/>
  </r>
  <r>
    <s v="60001026961"/>
    <s v="01-250605-00"/>
    <s v="CH"/>
    <s v="01"/>
    <d v="2025-06-05T00:00:00"/>
    <s v=""/>
    <s v="3106"/>
    <x v="0"/>
    <s v="10469"/>
    <s v="0"/>
    <n v="13.28"/>
    <s v=""/>
    <n v="13.28"/>
    <s v="USD"/>
    <s v="O1"/>
    <s v="USMO6561327920"/>
    <s v="6000102696110469"/>
    <s v=""/>
    <s v="C4C_S4H"/>
    <d v="2025-06-05T00:00:00"/>
    <d v="2025-06-05T00:00:00"/>
    <n v="0"/>
    <s v=""/>
    <s v=""/>
    <s v="3102078913"/>
    <s v="200015215896"/>
    <s v="0010"/>
    <s v="0050"/>
    <s v="R1"/>
    <s v="10-50"/>
    <x v="6"/>
    <x v="0"/>
    <n v="10469"/>
    <x v="2"/>
  </r>
  <r>
    <s v="60001026968"/>
    <s v="RC-250605-01"/>
    <s v="CH"/>
    <s v="RC"/>
    <d v="2025-06-05T00:00:00"/>
    <s v=""/>
    <s v="3106"/>
    <x v="4"/>
    <s v="10469"/>
    <s v="0"/>
    <n v="-50"/>
    <s v=""/>
    <n v="-50"/>
    <s v="USD"/>
    <s v="O0"/>
    <s v="USMO6561316640"/>
    <s v="6000102696810469"/>
    <s v=""/>
    <s v="C4C_S4H"/>
    <d v="2025-06-05T00:00:00"/>
    <d v="2025-06-05T00:00:00"/>
    <n v="0"/>
    <s v=""/>
    <s v=""/>
    <s v="3102338579"/>
    <s v="200016502839"/>
    <s v="0010"/>
    <s v="0044"/>
    <s v="R1"/>
    <s v="10-44"/>
    <x v="2"/>
    <x v="4"/>
    <n v="10469"/>
    <x v="2"/>
  </r>
  <r>
    <s v="60001026969"/>
    <s v="RC-250605-01"/>
    <s v="CH"/>
    <s v="RC"/>
    <d v="2025-06-05T00:00:00"/>
    <s v=""/>
    <s v="3106"/>
    <x v="3"/>
    <s v="10514"/>
    <s v="0"/>
    <n v="-50"/>
    <s v=""/>
    <n v="-50"/>
    <s v="USD"/>
    <s v="O0"/>
    <s v="USMO6561316640"/>
    <s v="6000102696910514"/>
    <s v=""/>
    <s v="C4C_S4H"/>
    <d v="2025-06-05T00:00:00"/>
    <d v="2025-06-05T00:00:00"/>
    <n v="0"/>
    <s v=""/>
    <s v=""/>
    <s v="3102338581"/>
    <s v="200016502839"/>
    <s v="0010"/>
    <s v="0044"/>
    <s v="R1"/>
    <s v="10-44"/>
    <x v="2"/>
    <x v="3"/>
    <n v="10514"/>
    <x v="1"/>
  </r>
  <r>
    <s v="60001026997"/>
    <s v="RC-250605-01"/>
    <s v="CH"/>
    <s v="RC"/>
    <d v="2025-06-05T00:00:00"/>
    <s v=""/>
    <s v="3106"/>
    <x v="4"/>
    <s v="10719"/>
    <s v="0"/>
    <n v="-50"/>
    <s v=""/>
    <n v="-50"/>
    <s v="USD"/>
    <s v="O0"/>
    <s v="USMO6485492490"/>
    <s v="6000102699710719"/>
    <s v=""/>
    <s v="C4C_S4H"/>
    <d v="2025-06-05T00:00:00"/>
    <d v="2025-06-05T00:00:00"/>
    <n v="0"/>
    <s v=""/>
    <s v=""/>
    <s v="3102338562"/>
    <s v="200016500601"/>
    <s v="0010"/>
    <s v="0044"/>
    <s v="R1"/>
    <s v="10-44"/>
    <x v="2"/>
    <x v="4"/>
    <n v="10719"/>
    <x v="0"/>
  </r>
  <r>
    <s v="60001027050"/>
    <s v="RC-250605-01"/>
    <s v="CH"/>
    <s v="RC"/>
    <d v="2025-06-05T00:00:00"/>
    <s v=""/>
    <s v="3106"/>
    <x v="4"/>
    <s v="10719"/>
    <s v="0"/>
    <n v="-50"/>
    <s v=""/>
    <n v="-50"/>
    <s v="USD"/>
    <s v="O0"/>
    <s v="USMO6485491310"/>
    <s v="6000102705010719"/>
    <s v=""/>
    <s v="C4C_S4H"/>
    <d v="2025-06-05T00:00:00"/>
    <d v="2025-06-05T00:00:00"/>
    <n v="0"/>
    <s v=""/>
    <s v=""/>
    <s v="3102338633"/>
    <s v="200016501823"/>
    <s v="0010"/>
    <s v="0044"/>
    <s v="R1"/>
    <s v="10-44"/>
    <x v="2"/>
    <x v="4"/>
    <n v="10719"/>
    <x v="0"/>
  </r>
  <r>
    <s v="60001027139"/>
    <s v="01-250605-00"/>
    <s v="CH"/>
    <s v="01"/>
    <d v="2025-06-05T00:00:00"/>
    <s v=""/>
    <s v="3106"/>
    <x v="5"/>
    <s v="10719"/>
    <s v="0"/>
    <n v="284.54000000000002"/>
    <s v=""/>
    <n v="284.54000000000002"/>
    <s v="USD"/>
    <s v="O1"/>
    <s v="USMO6560511510"/>
    <s v="6000102713910719"/>
    <s v=""/>
    <s v="KBARNES"/>
    <d v="2025-06-05T00:00:00"/>
    <d v="2025-06-05T00:00:00"/>
    <n v="0"/>
    <s v=""/>
    <s v=""/>
    <s v="3101613451"/>
    <s v="200011059462"/>
    <s v="6000"/>
    <s v="0110"/>
    <s v="R1"/>
    <s v="6000-110"/>
    <x v="4"/>
    <x v="5"/>
    <n v="10719"/>
    <x v="0"/>
  </r>
  <r>
    <s v="60001027172"/>
    <s v="RC-250606-01"/>
    <s v="CH"/>
    <s v="RC"/>
    <d v="2025-06-06T00:00:00"/>
    <s v=""/>
    <s v="3106"/>
    <x v="4"/>
    <s v="10469"/>
    <s v="0"/>
    <n v="-50"/>
    <s v=""/>
    <n v="-50"/>
    <s v="USD"/>
    <s v="O0"/>
    <s v="USMO6561319310"/>
    <s v="6000102717210469"/>
    <s v=""/>
    <s v="C4C_S4H"/>
    <d v="2025-06-06T00:00:00"/>
    <d v="2025-06-06T00:00:00"/>
    <n v="0"/>
    <s v=""/>
    <s v=""/>
    <s v="3102339264"/>
    <s v="200016504165"/>
    <s v="0010"/>
    <s v="0044"/>
    <s v="R1"/>
    <s v="10-44"/>
    <x v="2"/>
    <x v="4"/>
    <n v="10469"/>
    <x v="2"/>
  </r>
  <r>
    <s v="60001027175"/>
    <s v="RC-200606-03"/>
    <s v="CH"/>
    <s v="01"/>
    <d v="2025-06-06T00:00:00"/>
    <s v=""/>
    <s v="3106"/>
    <x v="4"/>
    <s v="10719"/>
    <s v="0"/>
    <n v="-50"/>
    <s v=""/>
    <n v="-50"/>
    <s v="USD"/>
    <s v="O1"/>
    <s v="USMO6568600001"/>
    <s v="6000102717510719"/>
    <s v=""/>
    <s v="SAP_WFRT"/>
    <d v="2025-06-06T00:00:00"/>
    <d v="2025-06-06T00:00:00"/>
    <n v="0"/>
    <s v=""/>
    <s v=""/>
    <s v="3102264308"/>
    <s v="200016136125"/>
    <s v="0010"/>
    <s v="0026"/>
    <s v="R1"/>
    <s v="10-26"/>
    <x v="5"/>
    <x v="4"/>
    <n v="10719"/>
    <x v="0"/>
  </r>
  <r>
    <s v="60001027182"/>
    <s v="RC-250606-01"/>
    <s v="CH"/>
    <s v="RC"/>
    <d v="2025-06-06T00:00:00"/>
    <s v=""/>
    <s v="3106"/>
    <x v="4"/>
    <s v="10469"/>
    <s v="0"/>
    <n v="-50"/>
    <s v=""/>
    <n v="-50"/>
    <s v="USD"/>
    <s v="O0"/>
    <s v="USMO6561319310"/>
    <s v="6000102718210469"/>
    <s v=""/>
    <s v="C4C_S4H"/>
    <d v="2025-06-06T00:00:00"/>
    <d v="2025-06-06T00:00:00"/>
    <n v="0"/>
    <s v=""/>
    <s v=""/>
    <s v="3102339271"/>
    <s v="200016505105"/>
    <s v="0010"/>
    <s v="0044"/>
    <s v="R1"/>
    <s v="10-44"/>
    <x v="2"/>
    <x v="4"/>
    <n v="10469"/>
    <x v="2"/>
  </r>
  <r>
    <s v="60001027188"/>
    <s v="RC-250606-01"/>
    <s v="CH"/>
    <s v="RC"/>
    <d v="2025-06-06T00:00:00"/>
    <s v=""/>
    <s v="3106"/>
    <x v="4"/>
    <s v="10469"/>
    <s v="0"/>
    <n v="-50"/>
    <s v=""/>
    <n v="-50"/>
    <s v="USD"/>
    <s v="O0"/>
    <s v="USMO6561329830"/>
    <s v="6000102718810469"/>
    <s v=""/>
    <s v="C4C_S4H"/>
    <d v="2025-06-06T00:00:00"/>
    <d v="2025-06-06T00:00:00"/>
    <n v="0"/>
    <s v=""/>
    <s v=""/>
    <s v="3102339295"/>
    <s v="200016503977"/>
    <s v="0010"/>
    <s v="0044"/>
    <s v="R1"/>
    <s v="10-44"/>
    <x v="2"/>
    <x v="4"/>
    <n v="10469"/>
    <x v="2"/>
  </r>
  <r>
    <s v="60001027194"/>
    <s v="01-250606-00"/>
    <s v="CH"/>
    <s v="01"/>
    <d v="2025-06-06T00:00:00"/>
    <s v=""/>
    <s v="3106"/>
    <x v="1"/>
    <s v="10514"/>
    <s v="0"/>
    <n v="21.16"/>
    <s v=""/>
    <n v="21.16"/>
    <s v="USD"/>
    <s v="O1"/>
    <s v="USMO6561328870"/>
    <s v="6000102719410514"/>
    <s v=""/>
    <s v="C4C_S4H"/>
    <d v="2025-06-06T00:00:00"/>
    <d v="2025-06-06T00:00:00"/>
    <n v="0"/>
    <s v=""/>
    <s v=""/>
    <s v="3101618213"/>
    <s v="200012513517"/>
    <s v="0010"/>
    <s v="0050"/>
    <s v="R1"/>
    <s v="10-50"/>
    <x v="6"/>
    <x v="1"/>
    <n v="10514"/>
    <x v="1"/>
  </r>
  <r>
    <s v="60001027195"/>
    <s v="01-250606-00"/>
    <s v="CH"/>
    <s v="01"/>
    <d v="2025-06-06T00:00:00"/>
    <s v=""/>
    <s v="3106"/>
    <x v="0"/>
    <s v="10469"/>
    <s v="0"/>
    <n v="8.99"/>
    <s v=""/>
    <n v="8.99"/>
    <s v="USD"/>
    <s v="O1"/>
    <s v="USMO6561328870"/>
    <s v="6000102719510469"/>
    <s v=""/>
    <s v="C4C_S4H"/>
    <d v="2025-06-06T00:00:00"/>
    <d v="2025-06-06T00:00:00"/>
    <n v="0"/>
    <s v=""/>
    <s v=""/>
    <s v="3101618308"/>
    <s v="200012513517"/>
    <s v="0010"/>
    <s v="0050"/>
    <s v="R1"/>
    <s v="10-50"/>
    <x v="6"/>
    <x v="0"/>
    <n v="10469"/>
    <x v="2"/>
  </r>
  <r>
    <s v="60001027218"/>
    <s v="RC-250606-01"/>
    <s v="CH"/>
    <s v="RC"/>
    <d v="2025-06-06T00:00:00"/>
    <s v=""/>
    <s v="3106"/>
    <x v="4"/>
    <s v="10469"/>
    <s v="0"/>
    <n v="-50"/>
    <s v=""/>
    <n v="-50"/>
    <s v="USD"/>
    <s v="O0"/>
    <s v="USMO6561310020"/>
    <s v="6000102721810469"/>
    <s v=""/>
    <s v="C4C_S4H"/>
    <d v="2025-06-06T00:00:00"/>
    <d v="2025-06-06T00:00:00"/>
    <n v="0"/>
    <s v=""/>
    <s v=""/>
    <s v="3102339457"/>
    <s v="200016504637"/>
    <s v="0010"/>
    <s v="0044"/>
    <s v="R1"/>
    <s v="10-44"/>
    <x v="2"/>
    <x v="4"/>
    <n v="10469"/>
    <x v="2"/>
  </r>
  <r>
    <s v="60001027231"/>
    <s v="RC-250606-01"/>
    <s v="CH"/>
    <s v="RC"/>
    <d v="2025-06-06T00:00:00"/>
    <s v=""/>
    <s v="3106"/>
    <x v="4"/>
    <s v="10719"/>
    <s v="0"/>
    <n v="-50"/>
    <s v=""/>
    <n v="-50"/>
    <s v="USD"/>
    <s v="O0"/>
    <s v="USMO6301622230"/>
    <s v="6000102723110719"/>
    <s v=""/>
    <s v="C4C_S4H"/>
    <d v="2025-06-06T00:00:00"/>
    <d v="2025-06-06T00:00:00"/>
    <n v="0"/>
    <s v=""/>
    <s v=""/>
    <s v="3102339344"/>
    <s v="200016504330"/>
    <s v="0010"/>
    <s v="0044"/>
    <s v="R1"/>
    <s v="10-44"/>
    <x v="2"/>
    <x v="4"/>
    <n v="10719"/>
    <x v="0"/>
  </r>
  <r>
    <s v="60001027232"/>
    <s v="RC-200606-03"/>
    <s v="CH"/>
    <s v="01"/>
    <d v="2025-06-06T00:00:00"/>
    <s v=""/>
    <s v="3106"/>
    <x v="5"/>
    <s v="10469"/>
    <s v="0"/>
    <n v="-50"/>
    <s v=""/>
    <n v="-50"/>
    <s v="USD"/>
    <s v="O1"/>
    <s v="USMO6561325620"/>
    <s v="6000102723210469"/>
    <s v=""/>
    <s v="SAP_WFRT"/>
    <d v="2025-06-06T00:00:00"/>
    <d v="2025-06-06T00:00:00"/>
    <n v="0"/>
    <s v=""/>
    <s v=""/>
    <s v="3101581943"/>
    <s v="200011040140"/>
    <s v="0010"/>
    <s v="0023"/>
    <s v="R1"/>
    <s v="10-23"/>
    <x v="8"/>
    <x v="5"/>
    <n v="10469"/>
    <x v="2"/>
  </r>
  <r>
    <s v="60001027262"/>
    <s v="RC-200606-03"/>
    <s v="CH"/>
    <s v="01"/>
    <d v="2025-06-06T00:00:00"/>
    <s v=""/>
    <s v="3106"/>
    <x v="4"/>
    <s v="10719"/>
    <s v="0"/>
    <n v="-50"/>
    <s v=""/>
    <n v="-50"/>
    <s v="USD"/>
    <s v="O1"/>
    <s v="USMO6485492490"/>
    <s v="6000102726210719"/>
    <s v=""/>
    <s v="SAP_WFRT"/>
    <d v="2025-06-06T00:00:00"/>
    <d v="2025-06-06T00:00:00"/>
    <n v="0"/>
    <s v=""/>
    <s v=""/>
    <s v="3102338562"/>
    <s v="200016500601"/>
    <s v="0010"/>
    <s v="0026"/>
    <s v="R1"/>
    <s v="10-26"/>
    <x v="5"/>
    <x v="4"/>
    <n v="10719"/>
    <x v="0"/>
  </r>
  <r>
    <s v="60001027264"/>
    <s v="RC-200606-03"/>
    <s v="CH"/>
    <s v="01"/>
    <d v="2025-06-06T00:00:00"/>
    <s v=""/>
    <s v="3106"/>
    <x v="5"/>
    <s v="10719"/>
    <s v="0"/>
    <n v="-50"/>
    <s v=""/>
    <n v="-50"/>
    <s v="USD"/>
    <s v="O1"/>
    <s v="USMO6485491370"/>
    <s v="6000102726410719"/>
    <s v=""/>
    <s v="SAP_WFRT"/>
    <d v="2025-06-06T00:00:00"/>
    <d v="2025-06-06T00:00:00"/>
    <n v="0"/>
    <s v=""/>
    <s v=""/>
    <s v="3101568669"/>
    <s v="200013910936"/>
    <s v="0010"/>
    <s v="0023"/>
    <s v="R1"/>
    <s v="10-23"/>
    <x v="8"/>
    <x v="5"/>
    <n v="10719"/>
    <x v="0"/>
  </r>
  <r>
    <s v="60001027267"/>
    <s v="RC-200606-03"/>
    <s v="CH"/>
    <s v="01"/>
    <d v="2025-06-06T00:00:00"/>
    <s v=""/>
    <s v="3106"/>
    <x v="4"/>
    <s v="10719"/>
    <s v="0"/>
    <n v="-50"/>
    <s v=""/>
    <n v="-50"/>
    <s v="USD"/>
    <s v="O1"/>
    <s v="USMO6485491310"/>
    <s v="6000102726710719"/>
    <s v=""/>
    <s v="SAP_WFRT"/>
    <d v="2025-06-06T00:00:00"/>
    <d v="2025-06-06T00:00:00"/>
    <n v="0"/>
    <s v=""/>
    <s v=""/>
    <s v="3102338633"/>
    <s v="200016501823"/>
    <s v="0010"/>
    <s v="0026"/>
    <s v="R1"/>
    <s v="10-26"/>
    <x v="5"/>
    <x v="4"/>
    <n v="10719"/>
    <x v="0"/>
  </r>
  <r>
    <s v="60001027281"/>
    <s v="RC-250606-01"/>
    <s v="CH"/>
    <s v="RC"/>
    <d v="2025-06-06T00:00:00"/>
    <s v=""/>
    <s v="3106"/>
    <x v="4"/>
    <s v="10719"/>
    <s v="0"/>
    <n v="-50"/>
    <s v=""/>
    <n v="-50"/>
    <s v="USD"/>
    <s v="O0"/>
    <s v="USMO6485473510"/>
    <s v="6000102728110719"/>
    <s v=""/>
    <s v="C4C_S4H"/>
    <d v="2025-06-06T00:00:00"/>
    <d v="2025-06-06T00:00:00"/>
    <n v="0"/>
    <s v=""/>
    <s v=""/>
    <s v="3102339437"/>
    <s v="200016506442"/>
    <s v="0010"/>
    <s v="0044"/>
    <s v="R1"/>
    <s v="10-44"/>
    <x v="2"/>
    <x v="4"/>
    <n v="10719"/>
    <x v="0"/>
  </r>
  <r>
    <s v="60001027330"/>
    <s v="RC-250606-01"/>
    <s v="CH"/>
    <s v="RC"/>
    <d v="2025-06-06T00:00:00"/>
    <s v=""/>
    <s v="3106"/>
    <x v="4"/>
    <s v="10236"/>
    <s v="0"/>
    <n v="-50"/>
    <s v=""/>
    <n v="-50"/>
    <s v="USD"/>
    <s v="O0"/>
    <s v="USMO6568084831"/>
    <s v="6000102733010236"/>
    <s v=""/>
    <s v="C4C_S4H"/>
    <d v="2025-06-06T00:00:00"/>
    <d v="2025-06-06T00:00:00"/>
    <n v="0"/>
    <s v=""/>
    <s v=""/>
    <s v="3102339525"/>
    <s v="200016506665"/>
    <s v="0010"/>
    <s v="0044"/>
    <s v="R1"/>
    <s v="10-44"/>
    <x v="2"/>
    <x v="4"/>
    <n v="10719"/>
    <x v="0"/>
  </r>
  <r>
    <s v="60001027336"/>
    <s v="RC-250606-01"/>
    <s v="CH"/>
    <s v="RC"/>
    <d v="2025-06-06T00:00:00"/>
    <s v=""/>
    <s v="3106"/>
    <x v="4"/>
    <s v="10719"/>
    <s v="0"/>
    <n v="-50"/>
    <s v=""/>
    <n v="-50"/>
    <s v="USD"/>
    <s v="O0"/>
    <s v="USMO6574096921"/>
    <s v="6000102733610719"/>
    <s v=""/>
    <s v="C4C_S4H"/>
    <d v="2025-06-06T00:00:00"/>
    <d v="2025-06-06T00:00:00"/>
    <n v="0"/>
    <s v=""/>
    <s v=""/>
    <s v="3102339594"/>
    <s v="200016506848"/>
    <s v="0010"/>
    <s v="0044"/>
    <s v="R1"/>
    <s v="10-44"/>
    <x v="2"/>
    <x v="4"/>
    <n v="10719"/>
    <x v="0"/>
  </r>
  <r>
    <s v="60001027346"/>
    <s v="01-250606-00"/>
    <s v="CH"/>
    <s v="01"/>
    <d v="2025-06-06T00:00:00"/>
    <s v=""/>
    <s v="3106"/>
    <x v="1"/>
    <s v="10514"/>
    <s v="0"/>
    <n v="5"/>
    <s v=""/>
    <n v="5"/>
    <s v="USD"/>
    <s v="O1"/>
    <s v="USMO6561329110"/>
    <s v="6000102734610514"/>
    <s v=""/>
    <s v="C4C_S4H"/>
    <d v="2025-06-06T00:00:00"/>
    <d v="2025-06-06T00:00:00"/>
    <n v="0"/>
    <s v=""/>
    <s v=""/>
    <s v="3102240025"/>
    <s v="200016007839"/>
    <s v="0010"/>
    <s v="0050"/>
    <s v="R1"/>
    <s v="10-50"/>
    <x v="6"/>
    <x v="1"/>
    <n v="10514"/>
    <x v="1"/>
  </r>
  <r>
    <s v="60001027395"/>
    <s v="01-250606-00"/>
    <s v="CH"/>
    <s v="01"/>
    <d v="2025-06-06T00:00:00"/>
    <s v=""/>
    <s v="3106"/>
    <x v="0"/>
    <s v="10469"/>
    <s v="0"/>
    <n v="5"/>
    <s v=""/>
    <n v="5"/>
    <s v="USD"/>
    <s v="O1"/>
    <s v="USMO6561329110"/>
    <s v="6000102739510469"/>
    <s v=""/>
    <s v="C4C_S4H"/>
    <d v="2025-06-06T00:00:00"/>
    <d v="2025-06-06T00:00:00"/>
    <n v="0"/>
    <s v=""/>
    <s v=""/>
    <s v="3102240024"/>
    <s v="200016007839"/>
    <s v="0010"/>
    <s v="0050"/>
    <s v="R1"/>
    <s v="10-50"/>
    <x v="6"/>
    <x v="0"/>
    <n v="10469"/>
    <x v="2"/>
  </r>
  <r>
    <s v="60001027408"/>
    <s v="01-250606-00"/>
    <s v="CH"/>
    <s v="01"/>
    <d v="2025-06-06T00:00:00"/>
    <s v=""/>
    <s v="3106"/>
    <x v="0"/>
    <s v="10719"/>
    <s v="0"/>
    <n v="5"/>
    <s v=""/>
    <n v="5"/>
    <s v="USD"/>
    <s v="O1"/>
    <s v="USMO6568083771"/>
    <s v="6000102740810719"/>
    <s v=""/>
    <s v="C4C_S4H"/>
    <d v="2025-06-06T00:00:00"/>
    <d v="2025-06-06T00:00:00"/>
    <n v="0"/>
    <s v=""/>
    <s v=""/>
    <s v="3101517314"/>
    <s v="200011612351"/>
    <s v="0010"/>
    <s v="0050"/>
    <s v="R1"/>
    <s v="10-50"/>
    <x v="6"/>
    <x v="0"/>
    <n v="10719"/>
    <x v="0"/>
  </r>
  <r>
    <s v="60001027433"/>
    <s v="01-250606-00"/>
    <s v="CH"/>
    <s v="01"/>
    <d v="2025-06-06T00:00:00"/>
    <s v=""/>
    <s v="3106"/>
    <x v="0"/>
    <s v="10469"/>
    <s v="0"/>
    <n v="25"/>
    <s v=""/>
    <n v="25"/>
    <s v="USD"/>
    <s v="O1"/>
    <s v="USMO6561334070"/>
    <s v="6000102743310469"/>
    <s v=""/>
    <s v="C4C_S4H"/>
    <d v="2025-06-06T00:00:00"/>
    <d v="2025-06-06T00:00:00"/>
    <n v="0"/>
    <s v=""/>
    <s v=""/>
    <s v="3102180831"/>
    <s v="200015711852"/>
    <s v="0010"/>
    <s v="0050"/>
    <s v="R1"/>
    <s v="10-50"/>
    <x v="6"/>
    <x v="0"/>
    <n v="10469"/>
    <x v="2"/>
  </r>
  <r>
    <s v="60001027434"/>
    <s v="01-250606-00"/>
    <s v="CH"/>
    <s v="01"/>
    <d v="2025-06-06T00:00:00"/>
    <s v=""/>
    <s v="3106"/>
    <x v="1"/>
    <s v="10514"/>
    <s v="0"/>
    <n v="25"/>
    <s v=""/>
    <n v="25"/>
    <s v="USD"/>
    <s v="O1"/>
    <s v="USMO6561334070"/>
    <s v="6000102743410514"/>
    <s v=""/>
    <s v="C4C_S4H"/>
    <d v="2025-06-06T00:00:00"/>
    <d v="2025-06-06T00:00:00"/>
    <n v="0"/>
    <s v=""/>
    <s v=""/>
    <s v="3102180832"/>
    <s v="200015711852"/>
    <s v="0010"/>
    <s v="0050"/>
    <s v="R1"/>
    <s v="10-50"/>
    <x v="6"/>
    <x v="1"/>
    <n v="10514"/>
    <x v="1"/>
  </r>
  <r>
    <s v="60001027443"/>
    <s v="01-250606-00"/>
    <s v="CH"/>
    <s v="01"/>
    <d v="2025-06-06T00:00:00"/>
    <s v=""/>
    <s v="3106"/>
    <x v="5"/>
    <s v="10224"/>
    <s v="0"/>
    <n v="17.64"/>
    <s v=""/>
    <n v="17.64"/>
    <s v="USD"/>
    <s v=""/>
    <s v="USMO6561333200"/>
    <s v="6000102744310224"/>
    <s v=""/>
    <s v="TCRAGG"/>
    <d v="2025-06-06T00:00:00"/>
    <m/>
    <n v="0"/>
    <s v=""/>
    <s v=""/>
    <s v=""/>
    <s v="200013233735"/>
    <s v="6000"/>
    <s v="0110"/>
    <s v="RE"/>
    <s v="6000-110"/>
    <x v="4"/>
    <x v="5"/>
    <n v="10719"/>
    <x v="0"/>
  </r>
  <r>
    <s v="60001027537"/>
    <s v="RC-250609-00"/>
    <s v="CH"/>
    <s v="RC"/>
    <d v="2025-06-09T00:00:00"/>
    <s v=""/>
    <s v="3106"/>
    <x v="4"/>
    <s v="10469"/>
    <s v="0"/>
    <n v="-50"/>
    <s v=""/>
    <n v="-50"/>
    <s v="USD"/>
    <s v="O0"/>
    <s v="USMO6561318260"/>
    <s v="6000102753710469"/>
    <s v=""/>
    <s v="C4C_S4H"/>
    <d v="2025-06-09T00:00:00"/>
    <d v="2025-06-09T00:00:00"/>
    <n v="0"/>
    <s v=""/>
    <s v=""/>
    <s v="3102340431"/>
    <s v="200016035491"/>
    <s v="0010"/>
    <s v="0044"/>
    <s v="R1"/>
    <s v="10-44"/>
    <x v="2"/>
    <x v="4"/>
    <n v="10469"/>
    <x v="2"/>
  </r>
  <r>
    <s v="60001027540"/>
    <s v="RC-200609-03"/>
    <s v="CH"/>
    <s v="01"/>
    <d v="2025-06-09T00:00:00"/>
    <s v=""/>
    <s v="3106"/>
    <x v="5"/>
    <s v="10719"/>
    <s v="0"/>
    <n v="-50"/>
    <s v=""/>
    <n v="-50"/>
    <s v="USD"/>
    <s v="O1"/>
    <s v="USMO6576962290"/>
    <s v="6000102754010719"/>
    <s v=""/>
    <s v="SAP_WFRT"/>
    <d v="2025-06-09T00:00:00"/>
    <d v="2025-06-09T00:00:00"/>
    <n v="0"/>
    <s v=""/>
    <s v=""/>
    <s v="3101665235"/>
    <s v="200011459472"/>
    <s v="0010"/>
    <s v="0023"/>
    <s v="R1"/>
    <s v="10-23"/>
    <x v="8"/>
    <x v="5"/>
    <n v="10719"/>
    <x v="0"/>
  </r>
  <r>
    <s v="60001027546"/>
    <s v="RC-200609-03"/>
    <s v="CH"/>
    <s v="01"/>
    <d v="2025-06-09T00:00:00"/>
    <s v=""/>
    <s v="3106"/>
    <x v="4"/>
    <s v="10469"/>
    <s v="0"/>
    <n v="-50"/>
    <s v=""/>
    <n v="-50"/>
    <s v="USD"/>
    <s v="O1"/>
    <s v="USMO6561329830"/>
    <s v="6000102754610469"/>
    <s v=""/>
    <s v="SAP_WFRT"/>
    <d v="2025-06-09T00:00:00"/>
    <d v="2025-06-09T00:00:00"/>
    <n v="0"/>
    <s v=""/>
    <s v=""/>
    <s v="3102339295"/>
    <s v="200016503977"/>
    <s v="0010"/>
    <s v="0026"/>
    <s v="R1"/>
    <s v="10-26"/>
    <x v="5"/>
    <x v="4"/>
    <n v="10469"/>
    <x v="2"/>
  </r>
  <r>
    <s v="60001027548"/>
    <s v="RC-200609-03"/>
    <s v="CH"/>
    <s v="01"/>
    <d v="2025-06-09T00:00:00"/>
    <s v=""/>
    <s v="3106"/>
    <x v="5"/>
    <s v="10469"/>
    <s v="0"/>
    <n v="-50"/>
    <s v=""/>
    <n v="-50"/>
    <s v="USD"/>
    <s v="O1"/>
    <s v="USMO6561323290"/>
    <s v="6000102754810469"/>
    <s v=""/>
    <s v="SAP_WFRT"/>
    <d v="2025-06-09T00:00:00"/>
    <d v="2025-06-09T00:00:00"/>
    <n v="0"/>
    <s v=""/>
    <s v=""/>
    <s v="3101546128"/>
    <s v="200011641533"/>
    <s v="0010"/>
    <s v="0023"/>
    <s v="R1"/>
    <s v="10-23"/>
    <x v="8"/>
    <x v="5"/>
    <n v="10469"/>
    <x v="2"/>
  </r>
  <r>
    <s v="60001027631"/>
    <s v="01-250609-00"/>
    <s v="CH"/>
    <s v="01"/>
    <d v="2025-06-09T00:00:00"/>
    <s v="52000472473"/>
    <s v="3106"/>
    <x v="5"/>
    <s v="10224"/>
    <s v="0"/>
    <n v="-68.739999999999995"/>
    <s v=""/>
    <n v="-68.739999999999995"/>
    <s v="USD"/>
    <s v=""/>
    <s v="USMO6485493791"/>
    <s v="6000102763110224"/>
    <s v=""/>
    <s v="AELLIS"/>
    <d v="2025-06-09T00:00:00"/>
    <m/>
    <n v="0"/>
    <s v=""/>
    <s v=""/>
    <s v=""/>
    <s v="200012352908"/>
    <s v="6000"/>
    <s v="0120"/>
    <s v="RE"/>
    <s v="6000-120"/>
    <x v="3"/>
    <x v="5"/>
    <n v="10719"/>
    <x v="0"/>
  </r>
  <r>
    <s v="60001027636"/>
    <s v="01-250609-00"/>
    <s v="CH"/>
    <s v="01"/>
    <d v="2025-06-09T00:00:00"/>
    <s v=""/>
    <s v="3106"/>
    <x v="5"/>
    <s v="10719"/>
    <s v="0"/>
    <n v="-68.739999999999995"/>
    <s v=""/>
    <n v="-68.739999999999995"/>
    <s v="USD"/>
    <s v="O1"/>
    <s v="USMO6485493791"/>
    <s v="6000102763610719"/>
    <s v=""/>
    <s v="AELLIS"/>
    <d v="2025-06-09T00:00:00"/>
    <d v="2025-06-09T00:00:00"/>
    <n v="0"/>
    <s v=""/>
    <s v=""/>
    <s v="3101583827"/>
    <s v="200012352908"/>
    <s v="6000"/>
    <s v="0120"/>
    <s v="R1"/>
    <s v="6000-120"/>
    <x v="3"/>
    <x v="5"/>
    <n v="10719"/>
    <x v="0"/>
  </r>
  <r>
    <s v="60001027756"/>
    <s v="01-250609-00"/>
    <s v="CH"/>
    <s v="01"/>
    <d v="2025-06-09T00:00:00"/>
    <s v=""/>
    <s v="3106"/>
    <x v="0"/>
    <s v="10719"/>
    <s v="0"/>
    <n v="5"/>
    <s v=""/>
    <n v="5"/>
    <s v="USD"/>
    <s v="O1"/>
    <s v="USMO6396600001"/>
    <s v="6000102775610719"/>
    <s v=""/>
    <s v="C4C_S4H"/>
    <d v="2025-06-09T00:00:00"/>
    <d v="2025-06-09T00:00:00"/>
    <n v="0"/>
    <s v=""/>
    <s v=""/>
    <s v="3101534374"/>
    <s v="200011640584"/>
    <s v="0010"/>
    <s v="0050"/>
    <s v="R1"/>
    <s v="10-50"/>
    <x v="6"/>
    <x v="0"/>
    <n v="10719"/>
    <x v="0"/>
  </r>
  <r>
    <s v="60001027762"/>
    <s v="01-250609-00"/>
    <s v="CH"/>
    <s v="01"/>
    <d v="2025-06-09T00:00:00"/>
    <s v=""/>
    <s v="3106"/>
    <x v="0"/>
    <s v="10719"/>
    <s v="0"/>
    <n v="5"/>
    <s v=""/>
    <n v="5"/>
    <s v="USD"/>
    <s v="O1"/>
    <s v="USMO6571474631"/>
    <s v="6000102776210719"/>
    <s v=""/>
    <s v="C4C_S4H"/>
    <d v="2025-06-09T00:00:00"/>
    <d v="2025-06-09T00:00:00"/>
    <n v="0"/>
    <s v=""/>
    <s v=""/>
    <s v="3101538200"/>
    <s v="200013121286"/>
    <s v="0010"/>
    <s v="0050"/>
    <s v="R1"/>
    <s v="10-50"/>
    <x v="6"/>
    <x v="0"/>
    <n v="10719"/>
    <x v="0"/>
  </r>
  <r>
    <s v="60001027798"/>
    <s v="RC-250609-00"/>
    <s v="CH"/>
    <s v="RC"/>
    <d v="2025-06-09T00:00:00"/>
    <s v=""/>
    <s v="3106"/>
    <x v="4"/>
    <s v="10719"/>
    <s v="0"/>
    <n v="-50"/>
    <s v=""/>
    <n v="-50"/>
    <s v="USD"/>
    <s v="O0"/>
    <s v="USMO6307720130"/>
    <s v="6000102779810719"/>
    <s v=""/>
    <s v="C4C_S4H"/>
    <d v="2025-06-09T00:00:00"/>
    <d v="2025-06-09T00:00:00"/>
    <n v="0"/>
    <s v=""/>
    <s v=""/>
    <s v="3102341009"/>
    <s v="200016514636"/>
    <s v="0010"/>
    <s v="0044"/>
    <s v="R1"/>
    <s v="10-44"/>
    <x v="2"/>
    <x v="4"/>
    <n v="10719"/>
    <x v="0"/>
  </r>
  <r>
    <s v="60001027804"/>
    <s v="01-250609-00"/>
    <s v="CH"/>
    <s v="01"/>
    <d v="2025-06-09T00:00:00"/>
    <s v=""/>
    <s v="3106"/>
    <x v="0"/>
    <s v="10469"/>
    <s v="0"/>
    <n v="5"/>
    <s v=""/>
    <n v="5"/>
    <s v="USD"/>
    <s v="O1"/>
    <s v="USMO6561318280"/>
    <s v="6000102780410469"/>
    <s v=""/>
    <s v="C4C_S4H"/>
    <d v="2025-06-09T00:00:00"/>
    <d v="2025-06-09T00:00:00"/>
    <n v="0"/>
    <s v=""/>
    <s v=""/>
    <s v="3101505388"/>
    <s v="200012185647"/>
    <s v="0010"/>
    <s v="0050"/>
    <s v="R1"/>
    <s v="10-50"/>
    <x v="6"/>
    <x v="0"/>
    <n v="10469"/>
    <x v="2"/>
  </r>
  <r>
    <s v="60001027805"/>
    <s v="01-250609-00"/>
    <s v="CH"/>
    <s v="01"/>
    <d v="2025-06-09T00:00:00"/>
    <s v=""/>
    <s v="3106"/>
    <x v="1"/>
    <s v="10514"/>
    <s v="0"/>
    <n v="5"/>
    <s v=""/>
    <n v="5"/>
    <s v="USD"/>
    <s v="O1"/>
    <s v="USMO6561318280"/>
    <s v="6000102780510514"/>
    <s v=""/>
    <s v="C4C_S4H"/>
    <d v="2025-06-09T00:00:00"/>
    <d v="2025-06-09T00:00:00"/>
    <n v="0"/>
    <s v=""/>
    <s v=""/>
    <s v="3101505575"/>
    <s v="200012185647"/>
    <s v="0010"/>
    <s v="0050"/>
    <s v="R1"/>
    <s v="10-50"/>
    <x v="6"/>
    <x v="1"/>
    <n v="10514"/>
    <x v="1"/>
  </r>
  <r>
    <s v="60001027815"/>
    <s v="RC-250609-00"/>
    <s v="CH"/>
    <s v="RC"/>
    <d v="2025-06-09T00:00:00"/>
    <s v=""/>
    <s v="3106"/>
    <x v="4"/>
    <s v="10469"/>
    <s v="0"/>
    <n v="-50"/>
    <s v=""/>
    <n v="-50"/>
    <s v="USD"/>
    <s v="O0"/>
    <s v="USMO6561313650"/>
    <s v="6000102781510469"/>
    <s v=""/>
    <s v="C4C_S4H"/>
    <d v="2025-06-09T00:00:00"/>
    <d v="2025-06-09T00:00:00"/>
    <n v="0"/>
    <s v=""/>
    <s v=""/>
    <s v="3102340982"/>
    <s v="200016513729"/>
    <s v="0010"/>
    <s v="0044"/>
    <s v="R1"/>
    <s v="10-44"/>
    <x v="2"/>
    <x v="4"/>
    <n v="10469"/>
    <x v="2"/>
  </r>
  <r>
    <s v="60001027826"/>
    <s v="01-250609-00"/>
    <s v="CH"/>
    <s v="01"/>
    <d v="2025-06-09T00:00:00"/>
    <s v=""/>
    <s v="3106"/>
    <x v="5"/>
    <s v="10719"/>
    <s v="0"/>
    <n v="-89.89"/>
    <s v=""/>
    <n v="-89.89"/>
    <s v="USD"/>
    <s v="O1"/>
    <s v="USMO6560510130"/>
    <s v="6000102782610719"/>
    <s v=""/>
    <s v="AELLIS"/>
    <d v="2025-06-09T00:00:00"/>
    <d v="2025-06-09T00:00:00"/>
    <n v="0"/>
    <s v=""/>
    <s v=""/>
    <s v="3101489751"/>
    <s v="200013948290"/>
    <s v="6000"/>
    <s v="0120"/>
    <s v="R1"/>
    <s v="6000-120"/>
    <x v="3"/>
    <x v="5"/>
    <n v="10719"/>
    <x v="0"/>
  </r>
  <r>
    <s v="60001027984"/>
    <s v="01-250610-00"/>
    <s v="CH"/>
    <s v="01"/>
    <d v="2025-06-10T00:00:00"/>
    <s v=""/>
    <s v="3106"/>
    <x v="0"/>
    <s v="10719"/>
    <s v="0"/>
    <n v="5"/>
    <s v=""/>
    <n v="5"/>
    <s v="USD"/>
    <s v="O1"/>
    <s v="USMO6560521160"/>
    <s v="6000102798410719"/>
    <s v=""/>
    <s v="C4C_S4H"/>
    <d v="2025-06-10T00:00:00"/>
    <d v="2025-06-10T00:00:00"/>
    <n v="0"/>
    <s v=""/>
    <s v=""/>
    <s v="3102164423"/>
    <s v="200015643121"/>
    <s v="0010"/>
    <s v="0050"/>
    <s v="R1"/>
    <s v="10-50"/>
    <x v="6"/>
    <x v="0"/>
    <n v="10719"/>
    <x v="0"/>
  </r>
  <r>
    <s v="60001027994"/>
    <s v="01-250610-00"/>
    <s v="CH"/>
    <s v="01"/>
    <d v="2025-06-10T00:00:00"/>
    <s v=""/>
    <s v="3106"/>
    <x v="1"/>
    <s v="10720"/>
    <s v="0"/>
    <n v="5"/>
    <s v=""/>
    <n v="5"/>
    <s v="USD"/>
    <s v="O1"/>
    <s v="USMO6384191491"/>
    <s v="6000102799410720"/>
    <s v=""/>
    <s v="C4C_S4H"/>
    <d v="2025-06-10T00:00:00"/>
    <d v="2025-06-10T00:00:00"/>
    <n v="0"/>
    <s v=""/>
    <s v=""/>
    <s v="3101557134"/>
    <s v="200011541113"/>
    <s v="0010"/>
    <s v="0050"/>
    <s v="R1"/>
    <s v="10-50"/>
    <x v="6"/>
    <x v="1"/>
    <n v="10720"/>
    <x v="3"/>
  </r>
  <r>
    <s v="60001028031"/>
    <s v="RC-200610-03"/>
    <s v="CH"/>
    <s v="01"/>
    <d v="2025-06-10T00:00:00"/>
    <s v=""/>
    <s v="3106"/>
    <x v="5"/>
    <s v="10719"/>
    <s v="0"/>
    <n v="-50"/>
    <s v=""/>
    <n v="-50"/>
    <s v="USD"/>
    <s v="O1"/>
    <s v="USMO6560510400"/>
    <s v="6000102803110719"/>
    <s v=""/>
    <s v="SAP_WFRT"/>
    <d v="2025-06-10T00:00:00"/>
    <d v="2025-06-10T00:00:00"/>
    <n v="0"/>
    <s v=""/>
    <s v=""/>
    <s v="3102089650"/>
    <s v="200015274448"/>
    <s v="0010"/>
    <s v="0023"/>
    <s v="R1"/>
    <s v="10-23"/>
    <x v="8"/>
    <x v="5"/>
    <n v="10719"/>
    <x v="0"/>
  </r>
  <r>
    <s v="60001028071"/>
    <s v="RC-250610-01"/>
    <s v="CH"/>
    <s v="RC"/>
    <d v="2025-06-10T00:00:00"/>
    <s v="52000473003"/>
    <s v="3106"/>
    <x v="4"/>
    <s v="10469"/>
    <s v="0"/>
    <n v="-50"/>
    <s v=""/>
    <n v="-50"/>
    <s v="USD"/>
    <s v="O0"/>
    <s v="USMO6561325620"/>
    <s v="6000102807110469"/>
    <s v=""/>
    <s v="C4C_S4H"/>
    <d v="2025-06-10T00:00:00"/>
    <d v="2025-06-10T00:00:00"/>
    <n v="0"/>
    <s v=""/>
    <s v=""/>
    <s v="3102341820"/>
    <s v="200016517548"/>
    <s v="0010"/>
    <s v="0044"/>
    <s v="R1"/>
    <s v="10-44"/>
    <x v="2"/>
    <x v="4"/>
    <n v="10469"/>
    <x v="2"/>
  </r>
  <r>
    <s v="60001028086"/>
    <s v="RC-250610-01"/>
    <s v="CH"/>
    <s v="RC"/>
    <d v="2025-06-10T00:00:00"/>
    <s v=""/>
    <s v="3106"/>
    <x v="4"/>
    <s v="10469"/>
    <s v="0"/>
    <n v="-50"/>
    <s v=""/>
    <n v="-50"/>
    <s v="USD"/>
    <s v="O0"/>
    <s v="USMO6561325620"/>
    <s v="6000102808610469"/>
    <s v=""/>
    <s v="C4C_S4H"/>
    <d v="2025-06-10T00:00:00"/>
    <d v="2025-06-10T00:00:00"/>
    <n v="0"/>
    <s v=""/>
    <s v=""/>
    <s v="3102341856"/>
    <s v="200016516649"/>
    <s v="0010"/>
    <s v="0044"/>
    <s v="R1"/>
    <s v="10-44"/>
    <x v="2"/>
    <x v="4"/>
    <n v="10469"/>
    <x v="2"/>
  </r>
  <r>
    <s v="60001028164"/>
    <s v="RC-250610-01"/>
    <s v="CH"/>
    <s v="RC"/>
    <d v="2025-06-10T00:00:00"/>
    <s v=""/>
    <s v="3106"/>
    <x v="4"/>
    <s v="10469"/>
    <s v="0"/>
    <n v="-50"/>
    <s v=""/>
    <n v="-50"/>
    <s v="USD"/>
    <s v="O0"/>
    <s v="USMO6561360190"/>
    <s v="6000102816410469"/>
    <s v=""/>
    <s v="C4C_S4H"/>
    <d v="2025-06-10T00:00:00"/>
    <d v="2025-06-10T00:00:00"/>
    <n v="0"/>
    <s v=""/>
    <s v=""/>
    <s v="3102341992"/>
    <s v="200016519486"/>
    <s v="0010"/>
    <s v="0044"/>
    <s v="R1"/>
    <s v="10-44"/>
    <x v="2"/>
    <x v="4"/>
    <n v="10469"/>
    <x v="2"/>
  </r>
  <r>
    <s v="60001028165"/>
    <s v="RC-250610-01"/>
    <s v="CH"/>
    <s v="RC"/>
    <d v="2025-06-10T00:00:00"/>
    <s v=""/>
    <s v="3106"/>
    <x v="3"/>
    <s v="10514"/>
    <s v="0"/>
    <n v="-50"/>
    <s v=""/>
    <n v="-50"/>
    <s v="USD"/>
    <s v="O0"/>
    <s v="USMO6561360190"/>
    <s v="6000102816510514"/>
    <s v=""/>
    <s v="C4C_S4H"/>
    <d v="2025-06-10T00:00:00"/>
    <d v="2025-06-10T00:00:00"/>
    <n v="0"/>
    <s v=""/>
    <s v=""/>
    <s v="3102341993"/>
    <s v="200016519486"/>
    <s v="0010"/>
    <s v="0044"/>
    <s v="R1"/>
    <s v="10-44"/>
    <x v="2"/>
    <x v="3"/>
    <n v="10514"/>
    <x v="1"/>
  </r>
  <r>
    <s v="60001028166"/>
    <s v="01-250610-00"/>
    <s v="CH"/>
    <s v="01"/>
    <d v="2025-06-10T00:00:00"/>
    <s v=""/>
    <s v="3106"/>
    <x v="1"/>
    <s v="10720"/>
    <s v="0"/>
    <n v="5"/>
    <s v=""/>
    <n v="5"/>
    <s v="USD"/>
    <s v="O1"/>
    <s v="USMO6384185211"/>
    <s v="6000102816610720"/>
    <s v=""/>
    <s v="C4C_S4H"/>
    <d v="2025-06-10T00:00:00"/>
    <d v="2025-06-10T00:00:00"/>
    <n v="0"/>
    <s v=""/>
    <s v=""/>
    <s v="3101647746"/>
    <s v="200011863558"/>
    <s v="0010"/>
    <s v="0050"/>
    <s v="R1"/>
    <s v="10-50"/>
    <x v="6"/>
    <x v="1"/>
    <n v="10720"/>
    <x v="3"/>
  </r>
  <r>
    <s v="60001028173"/>
    <s v="RC-250610-01"/>
    <s v="CH"/>
    <s v="RC"/>
    <d v="2025-06-10T00:00:00"/>
    <s v=""/>
    <s v="3106"/>
    <x v="4"/>
    <s v="10469"/>
    <s v="0"/>
    <n v="-50"/>
    <s v=""/>
    <n v="-50"/>
    <s v="USD"/>
    <s v="O0"/>
    <s v="USMO6561360190"/>
    <s v="6000102817310469"/>
    <s v=""/>
    <s v="C4C_S4H"/>
    <d v="2025-06-10T00:00:00"/>
    <d v="2025-06-10T00:00:00"/>
    <n v="0"/>
    <s v=""/>
    <s v=""/>
    <s v="3102341996"/>
    <s v="200016516920"/>
    <s v="0010"/>
    <s v="0044"/>
    <s v="R1"/>
    <s v="10-44"/>
    <x v="2"/>
    <x v="4"/>
    <n v="10469"/>
    <x v="2"/>
  </r>
  <r>
    <s v="60001028175"/>
    <s v="RC-250610-01"/>
    <s v="CH"/>
    <s v="RC"/>
    <d v="2025-06-10T00:00:00"/>
    <s v=""/>
    <s v="3106"/>
    <x v="3"/>
    <s v="10514"/>
    <s v="0"/>
    <n v="-50"/>
    <s v=""/>
    <n v="-50"/>
    <s v="USD"/>
    <s v="O0"/>
    <s v="USMO6561360190"/>
    <s v="6000102817510514"/>
    <s v=""/>
    <s v="C4C_S4H"/>
    <d v="2025-06-10T00:00:00"/>
    <d v="2025-06-10T00:00:00"/>
    <n v="0"/>
    <s v=""/>
    <s v=""/>
    <s v="3102341997"/>
    <s v="200016516920"/>
    <s v="0010"/>
    <s v="0044"/>
    <s v="R1"/>
    <s v="10-44"/>
    <x v="2"/>
    <x v="3"/>
    <n v="10514"/>
    <x v="1"/>
  </r>
  <r>
    <s v="60001028225"/>
    <s v="01-250610-00"/>
    <s v="CH"/>
    <s v="01"/>
    <d v="2025-06-10T00:00:00"/>
    <s v=""/>
    <s v="3106"/>
    <x v="0"/>
    <s v="10719"/>
    <s v="0"/>
    <n v="26"/>
    <s v=""/>
    <n v="26"/>
    <s v="USD"/>
    <s v="O1"/>
    <s v="USMO6307720600"/>
    <s v="6000102822510719"/>
    <s v=""/>
    <s v="C4C_S4H"/>
    <d v="2025-06-10T00:00:00"/>
    <d v="2025-06-10T00:00:00"/>
    <n v="0"/>
    <s v=""/>
    <s v=""/>
    <s v="3101483666"/>
    <s v="200012159048"/>
    <s v="0010"/>
    <s v="0050"/>
    <s v="R1"/>
    <s v="10-50"/>
    <x v="6"/>
    <x v="0"/>
    <n v="10719"/>
    <x v="0"/>
  </r>
  <r>
    <s v="60001028231"/>
    <s v="01-250610-00"/>
    <s v="CH"/>
    <s v="01"/>
    <d v="2025-06-10T00:00:00"/>
    <s v=""/>
    <s v="3106"/>
    <x v="1"/>
    <s v="10720"/>
    <s v="0"/>
    <n v="5"/>
    <s v=""/>
    <n v="5"/>
    <s v="USD"/>
    <s v="O1"/>
    <s v="USMO6384189331"/>
    <s v="6000102823110720"/>
    <s v=""/>
    <s v="KSTARCHMAN"/>
    <d v="2025-06-10T00:00:00"/>
    <d v="2025-06-10T00:00:00"/>
    <n v="0"/>
    <s v=""/>
    <s v=""/>
    <s v="3101556442"/>
    <s v="200013477621"/>
    <s v="0010"/>
    <s v="0050"/>
    <s v="R1"/>
    <s v="10-50"/>
    <x v="6"/>
    <x v="1"/>
    <n v="10720"/>
    <x v="3"/>
  </r>
  <r>
    <s v="60001028247"/>
    <s v="01-250610-00"/>
    <s v="CH"/>
    <s v="01"/>
    <d v="2025-06-10T00:00:00"/>
    <s v=""/>
    <s v="3106"/>
    <x v="0"/>
    <s v="10719"/>
    <s v="0"/>
    <n v="10"/>
    <s v=""/>
    <n v="10"/>
    <s v="USD"/>
    <s v="O1"/>
    <s v="USMO6576952120"/>
    <s v="6000102824710719"/>
    <s v=""/>
    <s v="KSTARCHMAN"/>
    <d v="2025-06-10T00:00:00"/>
    <d v="2025-06-10T00:00:00"/>
    <n v="0"/>
    <s v=""/>
    <s v=""/>
    <s v="3101623389"/>
    <s v="200012828956"/>
    <s v="0010"/>
    <s v="0050"/>
    <s v="C1"/>
    <s v="10-50"/>
    <x v="6"/>
    <x v="0"/>
    <n v="10719"/>
    <x v="0"/>
  </r>
  <r>
    <s v="60001028249"/>
    <s v="01-250610-00"/>
    <s v="CH"/>
    <s v="01"/>
    <d v="2025-06-10T00:00:00"/>
    <s v=""/>
    <s v="3106"/>
    <x v="0"/>
    <s v="10719"/>
    <s v="0"/>
    <n v="5.81"/>
    <s v=""/>
    <n v="5.81"/>
    <s v="USD"/>
    <s v="O1"/>
    <s v="USMO6576900070"/>
    <s v="6000102824910719"/>
    <s v=""/>
    <s v="KSTARCHMAN"/>
    <d v="2025-06-10T00:00:00"/>
    <d v="2025-06-10T00:00:00"/>
    <n v="0"/>
    <s v=""/>
    <s v=""/>
    <s v="3101573467"/>
    <s v="200012828428"/>
    <s v="0010"/>
    <s v="0050"/>
    <s v="C1"/>
    <s v="10-50"/>
    <x v="6"/>
    <x v="0"/>
    <n v="10719"/>
    <x v="0"/>
  </r>
  <r>
    <s v="60001028252"/>
    <s v="RC-250610-01"/>
    <s v="CH"/>
    <s v="RC"/>
    <d v="2025-06-10T00:00:00"/>
    <s v=""/>
    <s v="3106"/>
    <x v="4"/>
    <s v="10469"/>
    <s v="0"/>
    <n v="-50"/>
    <s v=""/>
    <n v="-50"/>
    <s v="USD"/>
    <s v="O0"/>
    <s v="USMO6561319270"/>
    <s v="6000102825210469"/>
    <s v=""/>
    <s v="C4C_S4H"/>
    <d v="2025-06-10T00:00:00"/>
    <d v="2025-06-10T00:00:00"/>
    <n v="0"/>
    <s v=""/>
    <s v=""/>
    <s v="3102342148"/>
    <s v="200016503654"/>
    <s v="0010"/>
    <s v="0044"/>
    <s v="R1"/>
    <s v="10-44"/>
    <x v="2"/>
    <x v="4"/>
    <n v="10469"/>
    <x v="2"/>
  </r>
  <r>
    <s v="60001028253"/>
    <s v="RC-250610-01"/>
    <s v="CH"/>
    <s v="RC"/>
    <d v="2025-06-10T00:00:00"/>
    <s v=""/>
    <s v="3106"/>
    <x v="3"/>
    <s v="10514"/>
    <s v="0"/>
    <n v="-50"/>
    <s v=""/>
    <n v="-50"/>
    <s v="USD"/>
    <s v="O0"/>
    <s v="USMO6561319270"/>
    <s v="6000102825310514"/>
    <s v=""/>
    <s v="C4C_S4H"/>
    <d v="2025-06-10T00:00:00"/>
    <d v="2025-06-10T00:00:00"/>
    <n v="0"/>
    <s v=""/>
    <s v=""/>
    <s v="3102342149"/>
    <s v="200016503654"/>
    <s v="0010"/>
    <s v="0044"/>
    <s v="R1"/>
    <s v="10-44"/>
    <x v="2"/>
    <x v="3"/>
    <n v="10514"/>
    <x v="1"/>
  </r>
  <r>
    <s v="60001028300"/>
    <s v="01-250610-00"/>
    <s v="CH"/>
    <s v="01"/>
    <d v="2025-06-10T00:00:00"/>
    <s v=""/>
    <s v="3106"/>
    <x v="0"/>
    <s v="10719"/>
    <s v="0"/>
    <n v="10.02"/>
    <s v=""/>
    <n v="10.02"/>
    <s v="USD"/>
    <s v="O1"/>
    <s v="USMO6576952130"/>
    <s v="6000102830010719"/>
    <s v=""/>
    <s v="KSTARCHMAN"/>
    <d v="2025-06-10T00:00:00"/>
    <d v="2025-06-10T00:00:00"/>
    <n v="0"/>
    <s v=""/>
    <s v=""/>
    <s v="3101507332"/>
    <s v="200012825937"/>
    <s v="0010"/>
    <s v="0050"/>
    <s v="C1"/>
    <s v="10-50"/>
    <x v="6"/>
    <x v="0"/>
    <n v="10719"/>
    <x v="0"/>
  </r>
  <r>
    <s v="60001028301"/>
    <s v="01-250610-00"/>
    <s v="CH"/>
    <s v="01"/>
    <d v="2025-06-10T00:00:00"/>
    <s v=""/>
    <s v="3106"/>
    <x v="0"/>
    <s v="10719"/>
    <s v="0"/>
    <n v="10"/>
    <s v=""/>
    <n v="10"/>
    <s v="USD"/>
    <s v="O1"/>
    <s v="USMO6576952130"/>
    <s v="6000102830110719"/>
    <s v=""/>
    <s v="KSTARCHMAN"/>
    <d v="2025-06-10T00:00:00"/>
    <d v="2025-06-10T00:00:00"/>
    <n v="0"/>
    <s v=""/>
    <s v=""/>
    <s v="3101573374"/>
    <s v="200012828329"/>
    <s v="0010"/>
    <s v="0050"/>
    <s v="C1"/>
    <s v="10-50"/>
    <x v="6"/>
    <x v="0"/>
    <n v="10719"/>
    <x v="0"/>
  </r>
  <r>
    <s v="60001028305"/>
    <s v="01-250610-00"/>
    <s v="CH"/>
    <s v="01"/>
    <d v="2025-06-10T00:00:00"/>
    <s v=""/>
    <s v="3106"/>
    <x v="0"/>
    <s v="10719"/>
    <s v="0"/>
    <n v="14.79"/>
    <s v=""/>
    <n v="14.79"/>
    <s v="USD"/>
    <s v="O1"/>
    <s v="USMO6576952130"/>
    <s v="6000102830510719"/>
    <s v=""/>
    <s v="KSTARCHMAN"/>
    <d v="2025-06-10T00:00:00"/>
    <d v="2025-06-10T00:00:00"/>
    <n v="0"/>
    <s v=""/>
    <s v=""/>
    <s v="3101581440"/>
    <s v="200012828642"/>
    <s v="0010"/>
    <s v="0050"/>
    <s v="C1"/>
    <s v="10-50"/>
    <x v="6"/>
    <x v="0"/>
    <n v="10719"/>
    <x v="0"/>
  </r>
  <r>
    <s v="60001028311"/>
    <s v="01-250610-00"/>
    <s v="CH"/>
    <s v="01"/>
    <d v="2025-06-10T00:00:00"/>
    <s v=""/>
    <s v="3106"/>
    <x v="0"/>
    <s v="10719"/>
    <s v="0"/>
    <n v="14.98"/>
    <s v=""/>
    <n v="14.98"/>
    <s v="USD"/>
    <s v="O1"/>
    <s v="USMO6576900070"/>
    <s v="6000102831110719"/>
    <s v=""/>
    <s v="KSTARCHMAN"/>
    <d v="2025-06-10T00:00:00"/>
    <d v="2025-06-10T00:00:00"/>
    <n v="0"/>
    <s v=""/>
    <s v=""/>
    <s v="3101507425"/>
    <s v="200012828014"/>
    <s v="0010"/>
    <s v="0050"/>
    <s v="C1"/>
    <s v="10-50"/>
    <x v="6"/>
    <x v="0"/>
    <n v="10719"/>
    <x v="0"/>
  </r>
  <r>
    <s v="60001028312"/>
    <s v="01-250610-00"/>
    <s v="CH"/>
    <s v="01"/>
    <d v="2025-06-10T00:00:00"/>
    <s v=""/>
    <s v="3106"/>
    <x v="0"/>
    <s v="10719"/>
    <s v="0"/>
    <n v="18.41"/>
    <s v=""/>
    <n v="18.41"/>
    <s v="USD"/>
    <s v="O1"/>
    <s v="USMO6576952130"/>
    <s v="6000102831210719"/>
    <s v=""/>
    <s v="KSTARCHMAN"/>
    <d v="2025-06-10T00:00:00"/>
    <d v="2025-06-10T00:00:00"/>
    <n v="0"/>
    <s v=""/>
    <s v=""/>
    <s v="3101507614"/>
    <s v="200012828014"/>
    <s v="0010"/>
    <s v="0050"/>
    <s v="C1"/>
    <s v="10-50"/>
    <x v="6"/>
    <x v="0"/>
    <n v="10719"/>
    <x v="0"/>
  </r>
  <r>
    <s v="60001028332"/>
    <s v="RC-200611-01"/>
    <s v="CH"/>
    <s v="01"/>
    <d v="2025-06-11T00:00:00"/>
    <s v=""/>
    <s v="3106"/>
    <x v="5"/>
    <s v="10469"/>
    <s v="0"/>
    <n v="-50"/>
    <s v=""/>
    <n v="-50"/>
    <s v="USD"/>
    <s v="O1"/>
    <s v="USMO6561311240"/>
    <s v="6000102833210469"/>
    <s v=""/>
    <s v="SAP_WFRT"/>
    <d v="2025-06-11T00:00:00"/>
    <d v="2025-06-11T00:00:00"/>
    <n v="0"/>
    <s v=""/>
    <s v=""/>
    <s v="3102277310"/>
    <s v="200016201531"/>
    <s v="0010"/>
    <s v="0023"/>
    <s v="R1"/>
    <s v="10-23"/>
    <x v="8"/>
    <x v="5"/>
    <n v="10469"/>
    <x v="2"/>
  </r>
  <r>
    <s v="60001028342"/>
    <s v="01-250611-00"/>
    <s v="CH"/>
    <s v="01"/>
    <d v="2025-06-11T00:00:00"/>
    <s v=""/>
    <s v="3106"/>
    <x v="1"/>
    <s v="10720"/>
    <s v="0"/>
    <n v="5"/>
    <s v=""/>
    <n v="5"/>
    <s v="USD"/>
    <s v="O1"/>
    <s v="USMO6384189241"/>
    <s v="6000102834210720"/>
    <s v=""/>
    <s v="C4C_S4H"/>
    <d v="2025-06-11T00:00:00"/>
    <d v="2025-06-11T00:00:00"/>
    <n v="0"/>
    <s v=""/>
    <s v=""/>
    <s v="3101543741"/>
    <s v="200011336480"/>
    <s v="0010"/>
    <s v="0050"/>
    <s v="R1"/>
    <s v="10-50"/>
    <x v="6"/>
    <x v="1"/>
    <n v="10720"/>
    <x v="3"/>
  </r>
  <r>
    <s v="60001028415"/>
    <s v="01-250611-00"/>
    <s v="CH"/>
    <s v="01"/>
    <d v="2025-06-11T00:00:00"/>
    <s v=""/>
    <s v="3106"/>
    <x v="0"/>
    <s v="10719"/>
    <s v="0"/>
    <n v="5"/>
    <s v=""/>
    <n v="5"/>
    <s v="USD"/>
    <s v="O1"/>
    <s v="USMO6307720160"/>
    <s v="6000102841510719"/>
    <s v=""/>
    <s v="C4C_S4H"/>
    <d v="2025-06-11T00:00:00"/>
    <d v="2025-06-11T00:00:00"/>
    <n v="0"/>
    <s v=""/>
    <s v=""/>
    <s v="3102229336"/>
    <s v="200015949445"/>
    <s v="0010"/>
    <s v="0050"/>
    <s v="R1"/>
    <s v="10-50"/>
    <x v="6"/>
    <x v="0"/>
    <n v="10719"/>
    <x v="0"/>
  </r>
  <r>
    <s v="60001028471"/>
    <s v="01-250611-00"/>
    <s v="CH"/>
    <s v="01"/>
    <d v="2025-06-11T00:00:00"/>
    <s v=""/>
    <s v="3106"/>
    <x v="0"/>
    <s v="10719"/>
    <s v="0"/>
    <n v="24.26"/>
    <s v=""/>
    <n v="24.26"/>
    <s v="USD"/>
    <s v="O1"/>
    <s v="USMO6576900000"/>
    <s v="6000102847110719"/>
    <s v=""/>
    <s v="KSTARCHMAN"/>
    <d v="2025-06-11T00:00:00"/>
    <d v="2025-06-11T00:00:00"/>
    <n v="0"/>
    <s v=""/>
    <s v=""/>
    <s v="3101547991"/>
    <s v="200012828238"/>
    <s v="0010"/>
    <s v="0050"/>
    <s v="C1"/>
    <s v="10-50"/>
    <x v="6"/>
    <x v="0"/>
    <n v="10719"/>
    <x v="0"/>
  </r>
  <r>
    <s v="60001028476"/>
    <s v="01-250611-00"/>
    <s v="CH"/>
    <s v="01"/>
    <d v="2025-06-11T00:00:00"/>
    <s v=""/>
    <s v="3106"/>
    <x v="5"/>
    <s v="10224"/>
    <s v="0"/>
    <n v="151.26"/>
    <s v=""/>
    <n v="151.26"/>
    <s v="USD"/>
    <s v="O1"/>
    <s v="USMO6576900070"/>
    <s v="6000102847610224"/>
    <s v=""/>
    <s v="KSTARCHMAN"/>
    <d v="2025-06-11T00:00:00"/>
    <d v="2025-06-11T00:00:00"/>
    <n v="0"/>
    <s v=""/>
    <s v=""/>
    <s v=""/>
    <s v="200012828238"/>
    <s v="6000"/>
    <s v="0110"/>
    <s v="CO"/>
    <s v="6000-110"/>
    <x v="4"/>
    <x v="5"/>
    <n v="10719"/>
    <x v="0"/>
  </r>
  <r>
    <s v="60001028507"/>
    <s v="01-250611-00"/>
    <s v="CH"/>
    <s v="01"/>
    <d v="2025-06-11T00:00:00"/>
    <s v=""/>
    <s v="3106"/>
    <x v="0"/>
    <s v="10719"/>
    <s v="0"/>
    <n v="5.19"/>
    <s v=""/>
    <n v="5.19"/>
    <s v="USD"/>
    <s v="O1"/>
    <s v="USMO6571471891"/>
    <s v="6000102850710719"/>
    <s v=""/>
    <s v="C4C_S4H"/>
    <d v="2025-06-11T00:00:00"/>
    <d v="2025-06-11T00:00:00"/>
    <n v="0"/>
    <s v=""/>
    <s v=""/>
    <s v="3101675009"/>
    <s v="200011138373"/>
    <s v="0010"/>
    <s v="0050"/>
    <s v="R1"/>
    <s v="10-50"/>
    <x v="6"/>
    <x v="0"/>
    <n v="10719"/>
    <x v="0"/>
  </r>
  <r>
    <s v="60001028509"/>
    <s v="01-250611-00"/>
    <s v="CH"/>
    <s v="01"/>
    <d v="2025-06-11T00:00:00"/>
    <s v=""/>
    <s v="3106"/>
    <x v="0"/>
    <s v="10719"/>
    <s v="0"/>
    <n v="14"/>
    <s v=""/>
    <n v="14"/>
    <s v="USD"/>
    <s v="O1"/>
    <s v="USMO6574094541"/>
    <s v="6000102850910719"/>
    <s v=""/>
    <s v="C4C_S4H"/>
    <d v="2025-06-11T00:00:00"/>
    <d v="2025-06-11T00:00:00"/>
    <n v="0"/>
    <s v=""/>
    <s v=""/>
    <s v="3101680674"/>
    <s v="200012557894"/>
    <s v="0010"/>
    <s v="0050"/>
    <s v="R1"/>
    <s v="10-50"/>
    <x v="6"/>
    <x v="0"/>
    <n v="10719"/>
    <x v="0"/>
  </r>
  <r>
    <s v="60001029345"/>
    <s v="01-250611-00"/>
    <s v="CH"/>
    <s v="01"/>
    <d v="2025-06-11T00:00:00"/>
    <s v=""/>
    <s v="3106"/>
    <x v="5"/>
    <s v="10224"/>
    <s v="0"/>
    <n v="449.77"/>
    <s v=""/>
    <n v="449.77"/>
    <s v="USD"/>
    <s v=""/>
    <s v="USMO6561333200"/>
    <s v="6000102934510224"/>
    <s v=""/>
    <s v="TCRAGG"/>
    <d v="2025-06-11T00:00:00"/>
    <m/>
    <n v="0"/>
    <s v=""/>
    <s v=""/>
    <s v=""/>
    <s v="200013233735"/>
    <s v="6000"/>
    <s v="0110"/>
    <s v="RE"/>
    <s v="6000-110"/>
    <x v="4"/>
    <x v="5"/>
    <n v="10719"/>
    <x v="0"/>
  </r>
  <r>
    <s v="60001029390"/>
    <s v="RC-250611-01"/>
    <s v="CH"/>
    <s v="RC"/>
    <d v="2025-06-11T00:00:00"/>
    <s v=""/>
    <s v="3106"/>
    <x v="4"/>
    <s v="10469"/>
    <s v="0"/>
    <n v="-50"/>
    <s v=""/>
    <n v="-50"/>
    <s v="USD"/>
    <s v="O0"/>
    <s v="USMO6561313560"/>
    <s v="6000102939010469"/>
    <s v=""/>
    <s v="C4C_S4H"/>
    <d v="2025-06-11T00:00:00"/>
    <d v="2025-06-11T00:00:00"/>
    <n v="0"/>
    <s v=""/>
    <s v=""/>
    <s v="3102343014"/>
    <s v="200016523876"/>
    <s v="0010"/>
    <s v="0044"/>
    <s v="R1"/>
    <s v="10-44"/>
    <x v="2"/>
    <x v="4"/>
    <n v="10469"/>
    <x v="2"/>
  </r>
  <r>
    <s v="60001029392"/>
    <s v="RC-250611-01"/>
    <s v="CH"/>
    <s v="RC"/>
    <d v="2025-06-11T00:00:00"/>
    <s v=""/>
    <s v="3106"/>
    <x v="4"/>
    <s v="10469"/>
    <s v="0"/>
    <n v="-50"/>
    <s v=""/>
    <n v="-50"/>
    <s v="USD"/>
    <s v="O0"/>
    <s v="USMO6561328900"/>
    <s v="6000102939210469"/>
    <s v=""/>
    <s v="C4C_S4H"/>
    <d v="2025-06-11T00:00:00"/>
    <d v="2025-06-11T00:00:00"/>
    <n v="0"/>
    <s v=""/>
    <s v=""/>
    <s v="3102343031"/>
    <s v="200016526085"/>
    <s v="0010"/>
    <s v="0044"/>
    <s v="R1"/>
    <s v="10-44"/>
    <x v="2"/>
    <x v="4"/>
    <n v="10469"/>
    <x v="2"/>
  </r>
  <r>
    <s v="60001029406"/>
    <s v="01-250611-00"/>
    <s v="CH"/>
    <s v="01"/>
    <d v="2025-06-11T00:00:00"/>
    <s v=""/>
    <s v="3106"/>
    <x v="5"/>
    <s v="10719"/>
    <s v="0"/>
    <n v="25.26"/>
    <s v=""/>
    <n v="25.26"/>
    <s v="USD"/>
    <s v="O1"/>
    <s v="USMO6576900070"/>
    <s v="6000102940610719"/>
    <s v=""/>
    <s v="KSTARCHMAN"/>
    <d v="2025-06-11T00:00:00"/>
    <d v="2025-06-11T00:00:00"/>
    <n v="0"/>
    <s v=""/>
    <s v=""/>
    <s v="3101477007"/>
    <s v="200012825820"/>
    <s v="6000"/>
    <s v="0110"/>
    <s v="C1"/>
    <s v="6000-110"/>
    <x v="4"/>
    <x v="5"/>
    <n v="10719"/>
    <x v="0"/>
  </r>
  <r>
    <s v="60001029407"/>
    <s v="01-250611-00"/>
    <s v="CH"/>
    <s v="01"/>
    <d v="2025-06-11T00:00:00"/>
    <s v=""/>
    <s v="3106"/>
    <x v="0"/>
    <s v="10719"/>
    <s v="0"/>
    <n v="9.1"/>
    <s v=""/>
    <n v="9.1"/>
    <s v="USD"/>
    <s v="O1"/>
    <s v="USMO6576962030"/>
    <s v="6000102940710719"/>
    <s v=""/>
    <s v="KSTARCHMAN"/>
    <d v="2025-06-11T00:00:00"/>
    <d v="2025-06-11T00:00:00"/>
    <n v="0"/>
    <s v=""/>
    <s v=""/>
    <s v="3101477007"/>
    <s v="200012825820"/>
    <s v="0010"/>
    <s v="0050"/>
    <s v="C1"/>
    <s v="10-50"/>
    <x v="6"/>
    <x v="0"/>
    <n v="10719"/>
    <x v="0"/>
  </r>
  <r>
    <s v="60001029421"/>
    <s v="01-250611-00"/>
    <s v="CH"/>
    <s v="01"/>
    <d v="2025-06-11T00:00:00"/>
    <s v=""/>
    <s v="3106"/>
    <x v="0"/>
    <s v="10719"/>
    <s v="0"/>
    <n v="21.98"/>
    <s v=""/>
    <n v="21.98"/>
    <s v="USD"/>
    <s v="O1"/>
    <s v="USMO6574096671"/>
    <s v="6000102942110719"/>
    <s v=""/>
    <s v="C4C_S4H"/>
    <d v="2025-06-11T00:00:00"/>
    <d v="2025-06-11T00:00:00"/>
    <n v="0"/>
    <s v=""/>
    <s v=""/>
    <s v="3101643536"/>
    <s v="200010932875"/>
    <s v="0010"/>
    <s v="0050"/>
    <s v="R1"/>
    <s v="10-50"/>
    <x v="6"/>
    <x v="0"/>
    <n v="10719"/>
    <x v="0"/>
  </r>
  <r>
    <s v="60001029431"/>
    <s v="01-250611-00"/>
    <s v="CH"/>
    <s v="01"/>
    <d v="2025-06-11T00:00:00"/>
    <s v=""/>
    <s v="3106"/>
    <x v="0"/>
    <s v="10719"/>
    <s v="0"/>
    <n v="12.95"/>
    <s v=""/>
    <n v="12.95"/>
    <s v="USD"/>
    <s v="O1"/>
    <s v="USMO6574096671"/>
    <s v="6000102943110719"/>
    <s v=""/>
    <s v="C4C_S4H"/>
    <d v="2025-06-11T00:00:00"/>
    <d v="2025-06-11T00:00:00"/>
    <n v="0"/>
    <s v=""/>
    <s v=""/>
    <s v="3101643536"/>
    <s v="200010932875"/>
    <s v="0010"/>
    <s v="0050"/>
    <s v="R1"/>
    <s v="10-50"/>
    <x v="6"/>
    <x v="0"/>
    <n v="10719"/>
    <x v="0"/>
  </r>
  <r>
    <s v="60001029432"/>
    <s v="01-250611-00"/>
    <s v="CH"/>
    <s v="01"/>
    <d v="2025-06-11T00:00:00"/>
    <s v=""/>
    <s v="3106"/>
    <x v="0"/>
    <s v="10719"/>
    <s v="0"/>
    <n v="14.33"/>
    <s v=""/>
    <n v="14.33"/>
    <s v="USD"/>
    <s v="O1"/>
    <s v="USMO6574096671"/>
    <s v="6000102943210719"/>
    <s v=""/>
    <s v="C4C_S4H"/>
    <d v="2025-06-11T00:00:00"/>
    <d v="2025-06-11T00:00:00"/>
    <n v="0"/>
    <s v=""/>
    <s v=""/>
    <s v="3101643536"/>
    <s v="200010932875"/>
    <s v="0010"/>
    <s v="0050"/>
    <s v="R1"/>
    <s v="10-50"/>
    <x v="6"/>
    <x v="0"/>
    <n v="10719"/>
    <x v="0"/>
  </r>
  <r>
    <s v="60001029436"/>
    <s v="01-250611-00"/>
    <s v="CH"/>
    <s v="01"/>
    <d v="2025-06-11T00:00:00"/>
    <s v=""/>
    <s v="3106"/>
    <x v="0"/>
    <s v="10719"/>
    <s v="0"/>
    <n v="15.88"/>
    <s v=""/>
    <n v="15.88"/>
    <s v="USD"/>
    <s v="O1"/>
    <s v="USMO6574096671"/>
    <s v="6000102943610719"/>
    <s v=""/>
    <s v="C4C_S4H"/>
    <d v="2025-06-11T00:00:00"/>
    <d v="2025-06-11T00:00:00"/>
    <n v="0"/>
    <s v=""/>
    <s v=""/>
    <s v="3101643536"/>
    <s v="200010932875"/>
    <s v="0010"/>
    <s v="0050"/>
    <s v="R1"/>
    <s v="10-50"/>
    <x v="6"/>
    <x v="0"/>
    <n v="10719"/>
    <x v="0"/>
  </r>
  <r>
    <s v="60001029441"/>
    <s v="01-250611-00"/>
    <s v="CH"/>
    <s v="01"/>
    <d v="2025-06-11T00:00:00"/>
    <s v=""/>
    <s v="3106"/>
    <x v="0"/>
    <s v="10719"/>
    <s v="0"/>
    <n v="5"/>
    <s v=""/>
    <n v="5"/>
    <s v="USD"/>
    <s v="O1"/>
    <s v="USMO6574096671"/>
    <s v="6000102944110719"/>
    <s v=""/>
    <s v="C4C_S4H"/>
    <d v="2025-06-11T00:00:00"/>
    <d v="2025-06-11T00:00:00"/>
    <n v="0"/>
    <s v=""/>
    <s v=""/>
    <s v="3101643536"/>
    <s v="200010932875"/>
    <s v="0010"/>
    <s v="0050"/>
    <s v="R1"/>
    <s v="10-50"/>
    <x v="6"/>
    <x v="0"/>
    <n v="10719"/>
    <x v="0"/>
  </r>
  <r>
    <s v="60001029474"/>
    <s v="RC-200612-02"/>
    <s v="CH"/>
    <s v="01"/>
    <d v="2025-06-12T00:00:00"/>
    <s v=""/>
    <s v="3106"/>
    <x v="5"/>
    <s v="10719"/>
    <s v="0"/>
    <n v="-50"/>
    <s v=""/>
    <n v="-50"/>
    <s v="USD"/>
    <s v="O1"/>
    <s v="USMO6560528610"/>
    <s v="6000102947410719"/>
    <s v=""/>
    <s v="SAP_WFRT"/>
    <d v="2025-06-12T00:00:00"/>
    <d v="2025-06-12T00:00:00"/>
    <n v="0"/>
    <s v=""/>
    <s v=""/>
    <s v="3101484753"/>
    <s v="200013203696"/>
    <s v="0010"/>
    <s v="0023"/>
    <s v="R1"/>
    <s v="10-23"/>
    <x v="8"/>
    <x v="5"/>
    <n v="10719"/>
    <x v="0"/>
  </r>
  <r>
    <s v="60001029477"/>
    <s v="RC-200612-02"/>
    <s v="CH"/>
    <s v="01"/>
    <d v="2025-06-12T00:00:00"/>
    <s v=""/>
    <s v="3106"/>
    <x v="4"/>
    <s v="10719"/>
    <s v="0"/>
    <n v="-50"/>
    <s v=""/>
    <n v="-50"/>
    <s v="USD"/>
    <s v="O1"/>
    <s v="USMO6560528610"/>
    <s v="6000102947710719"/>
    <s v=""/>
    <s v="SAP_WFRT"/>
    <d v="2025-06-12T00:00:00"/>
    <d v="2025-06-12T00:00:00"/>
    <n v="0"/>
    <s v=""/>
    <s v=""/>
    <s v="3102343468"/>
    <s v="200016526291"/>
    <s v="0010"/>
    <s v="0026"/>
    <s v="R1"/>
    <s v="10-26"/>
    <x v="5"/>
    <x v="4"/>
    <n v="10719"/>
    <x v="0"/>
  </r>
  <r>
    <s v="60001029479"/>
    <s v="RC-250612-01"/>
    <s v="CH"/>
    <s v="RC"/>
    <d v="2025-06-12T00:00:00"/>
    <s v=""/>
    <s v="3106"/>
    <x v="4"/>
    <s v="10719"/>
    <s v="0"/>
    <n v="-50"/>
    <s v=""/>
    <n v="-50"/>
    <s v="USD"/>
    <s v="O0"/>
    <s v="USMO6560510400"/>
    <s v="6000102947910719"/>
    <s v=""/>
    <s v="C4C_S4H"/>
    <d v="2025-06-12T00:00:00"/>
    <d v="2025-06-12T00:00:00"/>
    <n v="0"/>
    <s v=""/>
    <s v=""/>
    <s v="3102343485"/>
    <s v="200016525400"/>
    <s v="0010"/>
    <s v="0044"/>
    <s v="R1"/>
    <s v="10-44"/>
    <x v="2"/>
    <x v="4"/>
    <n v="10719"/>
    <x v="0"/>
  </r>
  <r>
    <s v="60001029480"/>
    <s v="RC-250612-01"/>
    <s v="CH"/>
    <s v="RC"/>
    <d v="2025-06-12T00:00:00"/>
    <s v=""/>
    <s v="3106"/>
    <x v="4"/>
    <s v="10469"/>
    <s v="0"/>
    <n v="-50"/>
    <s v=""/>
    <n v="-50"/>
    <s v="USD"/>
    <s v="O0"/>
    <s v="USMO6561324020"/>
    <s v="6000102948010469"/>
    <s v=""/>
    <s v="C4C_S4H"/>
    <d v="2025-06-12T00:00:00"/>
    <d v="2025-06-12T00:00:00"/>
    <n v="0"/>
    <s v=""/>
    <s v=""/>
    <s v="3102343453"/>
    <s v="200016520435"/>
    <s v="0010"/>
    <s v="0044"/>
    <s v="R1"/>
    <s v="10-44"/>
    <x v="2"/>
    <x v="4"/>
    <n v="10469"/>
    <x v="2"/>
  </r>
  <r>
    <s v="60001029487"/>
    <s v="01-250612-00"/>
    <s v="CH"/>
    <s v="01"/>
    <d v="2025-06-12T00:00:00"/>
    <s v=""/>
    <s v="3106"/>
    <x v="0"/>
    <s v="10469"/>
    <s v="0"/>
    <n v="5"/>
    <s v=""/>
    <n v="5"/>
    <s v="USD"/>
    <s v="O1"/>
    <s v="USMO6561324020"/>
    <s v="6000102948710469"/>
    <s v=""/>
    <s v="C4C_S4H"/>
    <d v="2025-06-12T00:00:00"/>
    <d v="2025-06-12T00:00:00"/>
    <n v="0"/>
    <s v=""/>
    <s v=""/>
    <s v="3102079726"/>
    <s v="200015226406"/>
    <s v="0010"/>
    <s v="0050"/>
    <s v="R1"/>
    <s v="10-50"/>
    <x v="6"/>
    <x v="0"/>
    <n v="10469"/>
    <x v="2"/>
  </r>
  <r>
    <s v="60001029489"/>
    <s v="RC-250612-01"/>
    <s v="CH"/>
    <s v="RC"/>
    <d v="2025-06-12T00:00:00"/>
    <s v="52000474630"/>
    <s v="3106"/>
    <x v="4"/>
    <s v="10719"/>
    <s v="0"/>
    <n v="-50"/>
    <s v=""/>
    <n v="-50"/>
    <s v="USD"/>
    <s v="O0"/>
    <s v="USMO6560572901"/>
    <s v="6000102948910719"/>
    <s v=""/>
    <s v="C4C_S4H"/>
    <d v="2025-06-12T00:00:00"/>
    <d v="2025-06-12T00:00:00"/>
    <n v="0"/>
    <s v=""/>
    <s v=""/>
    <s v="3102343486"/>
    <s v="200011981467"/>
    <s v="0010"/>
    <s v="0044"/>
    <s v="R1"/>
    <s v="10-44"/>
    <x v="2"/>
    <x v="4"/>
    <n v="10719"/>
    <x v="0"/>
  </r>
  <r>
    <s v="60001029495"/>
    <s v="01-250612-00"/>
    <s v="CH"/>
    <s v="01"/>
    <d v="2025-06-12T00:00:00"/>
    <s v="52000473811"/>
    <s v="3106"/>
    <x v="5"/>
    <s v="10719"/>
    <s v="0"/>
    <n v="-56.83"/>
    <s v=""/>
    <n v="-56.83"/>
    <s v="USD"/>
    <s v="O1"/>
    <s v="USMO6560515450"/>
    <s v="6000102949510719"/>
    <s v=""/>
    <s v="KSTARCHMAN"/>
    <d v="2025-06-12T00:00:00"/>
    <d v="2025-06-12T00:00:00"/>
    <n v="0"/>
    <s v=""/>
    <s v=""/>
    <s v="3101697658"/>
    <s v="200012459018"/>
    <s v="6000"/>
    <s v="0120"/>
    <s v="R1"/>
    <s v="6000-120"/>
    <x v="3"/>
    <x v="5"/>
    <n v="10719"/>
    <x v="0"/>
  </r>
  <r>
    <s v="60001029496"/>
    <s v="01-250612-00"/>
    <s v="CH"/>
    <s v="01"/>
    <d v="2025-06-12T00:00:00"/>
    <s v=""/>
    <s v="3106"/>
    <x v="5"/>
    <s v="10719"/>
    <s v="0"/>
    <n v="-56.83"/>
    <s v=""/>
    <n v="-56.83"/>
    <s v="USD"/>
    <s v="O1"/>
    <s v="USMO6560515450"/>
    <s v="6000102949610719"/>
    <s v=""/>
    <s v="KSTARCHMAN"/>
    <d v="2025-06-12T00:00:00"/>
    <d v="2025-06-12T00:00:00"/>
    <n v="0"/>
    <s v=""/>
    <s v=""/>
    <s v="3101697658"/>
    <s v="200012459018"/>
    <s v="6000"/>
    <s v="0120"/>
    <s v="R1"/>
    <s v="6000-120"/>
    <x v="3"/>
    <x v="5"/>
    <n v="10719"/>
    <x v="0"/>
  </r>
  <r>
    <s v="60001029720"/>
    <s v="01-250612-00"/>
    <s v="CH"/>
    <s v="01"/>
    <d v="2025-06-12T00:00:00"/>
    <s v=""/>
    <s v="3106"/>
    <x v="5"/>
    <s v="10224"/>
    <s v="0"/>
    <n v="729.23"/>
    <s v=""/>
    <n v="729.23"/>
    <s v="USD"/>
    <s v="O1"/>
    <s v="USMO6473018490"/>
    <s v="6000102972010224"/>
    <s v=""/>
    <s v="TCRAGG"/>
    <d v="2025-06-12T00:00:00"/>
    <d v="2025-06-12T00:00:00"/>
    <n v="0"/>
    <s v=""/>
    <s v=""/>
    <s v=""/>
    <s v="200013686155"/>
    <s v="6000"/>
    <s v="0110"/>
    <s v="CO"/>
    <s v="6000-110"/>
    <x v="4"/>
    <x v="5"/>
    <n v="10719"/>
    <x v="0"/>
  </r>
  <r>
    <s v="60001029725"/>
    <s v="RC-250612-01"/>
    <s v="CH"/>
    <s v="RC"/>
    <d v="2025-06-12T00:00:00"/>
    <s v=""/>
    <s v="3106"/>
    <x v="4"/>
    <s v="10251"/>
    <s v="0"/>
    <n v="-50"/>
    <s v=""/>
    <n v="-50"/>
    <s v="USD"/>
    <s v="O0"/>
    <s v="USMO6570592090"/>
    <s v="6000102972510251"/>
    <s v=""/>
    <s v="C4C_S4H"/>
    <d v="2025-06-12T00:00:00"/>
    <d v="2025-06-12T00:00:00"/>
    <n v="0"/>
    <s v=""/>
    <s v=""/>
    <s v="3102343847"/>
    <s v="200016528230"/>
    <s v="0010"/>
    <s v="0044"/>
    <s v="R1"/>
    <s v="10-44"/>
    <x v="2"/>
    <x v="4"/>
    <n v="10719"/>
    <x v="0"/>
  </r>
  <r>
    <s v="60001029765"/>
    <s v="01-250612-00"/>
    <s v="CH"/>
    <s v="01"/>
    <d v="2025-06-12T00:00:00"/>
    <s v=""/>
    <s v="3106"/>
    <x v="0"/>
    <s v="10719"/>
    <s v="0"/>
    <n v="28.82"/>
    <s v=""/>
    <n v="28.82"/>
    <s v="USD"/>
    <s v="O1"/>
    <s v="USMO6485491281"/>
    <s v="6000102976510719"/>
    <s v=""/>
    <s v="KSTARCHMAN"/>
    <d v="2025-06-12T00:00:00"/>
    <d v="2025-06-12T00:00:00"/>
    <n v="0"/>
    <s v=""/>
    <s v=""/>
    <s v="3101581861"/>
    <s v="200012487092"/>
    <s v="0010"/>
    <s v="0050"/>
    <s v="R1"/>
    <s v="10-50"/>
    <x v="6"/>
    <x v="0"/>
    <n v="10719"/>
    <x v="0"/>
  </r>
  <r>
    <s v="60001029818"/>
    <s v="01-250612-00"/>
    <s v="CH"/>
    <s v="01"/>
    <d v="2025-06-12T00:00:00"/>
    <s v=""/>
    <s v="3106"/>
    <x v="0"/>
    <s v="10719"/>
    <s v="0"/>
    <n v="11"/>
    <s v=""/>
    <n v="11"/>
    <s v="USD"/>
    <s v="O1"/>
    <s v="USMO6560513440"/>
    <s v="6000102981810719"/>
    <s v=""/>
    <s v="C4C_S4H"/>
    <d v="2025-06-12T00:00:00"/>
    <d v="2025-06-12T00:00:00"/>
    <n v="0"/>
    <s v=""/>
    <s v=""/>
    <s v="3102216512"/>
    <s v="200015883974"/>
    <s v="0010"/>
    <s v="0050"/>
    <s v="R1"/>
    <s v="10-50"/>
    <x v="6"/>
    <x v="0"/>
    <n v="10719"/>
    <x v="0"/>
  </r>
  <r>
    <s v="60001029862"/>
    <s v="RC-250613-01"/>
    <s v="CH"/>
    <s v="RC"/>
    <d v="2025-06-13T00:00:00"/>
    <s v=""/>
    <s v="3106"/>
    <x v="4"/>
    <s v="10719"/>
    <s v="0"/>
    <n v="-50"/>
    <s v=""/>
    <n v="-50"/>
    <s v="USD"/>
    <s v="O0"/>
    <s v="USMO6485491370"/>
    <s v="6000102986210719"/>
    <s v=""/>
    <s v="C4C_S4H"/>
    <d v="2025-06-13T00:00:00"/>
    <d v="2025-06-13T00:00:00"/>
    <n v="0"/>
    <s v=""/>
    <s v=""/>
    <s v="3102344509"/>
    <s v="200016529527"/>
    <s v="0010"/>
    <s v="0044"/>
    <s v="R1"/>
    <s v="10-44"/>
    <x v="2"/>
    <x v="4"/>
    <n v="10719"/>
    <x v="0"/>
  </r>
  <r>
    <s v="60001029876"/>
    <s v="01-250613-00"/>
    <s v="CH"/>
    <s v="01"/>
    <d v="2025-06-13T00:00:00"/>
    <s v=""/>
    <s v="3106"/>
    <x v="0"/>
    <s v="10469"/>
    <s v="0"/>
    <n v="5"/>
    <s v=""/>
    <n v="5"/>
    <s v="USD"/>
    <s v="O1"/>
    <s v="USMO6561320030"/>
    <s v="6000102987610469"/>
    <s v=""/>
    <s v="C4C_S4H"/>
    <d v="2025-06-13T00:00:00"/>
    <d v="2025-06-13T00:00:00"/>
    <n v="0"/>
    <s v=""/>
    <s v=""/>
    <s v="3101631086"/>
    <s v="200013972274"/>
    <s v="0010"/>
    <s v="0050"/>
    <s v="C1"/>
    <s v="10-50"/>
    <x v="6"/>
    <x v="0"/>
    <n v="10469"/>
    <x v="2"/>
  </r>
  <r>
    <s v="60001029878"/>
    <s v="01-250613-00"/>
    <s v="CH"/>
    <s v="01"/>
    <d v="2025-06-13T00:00:00"/>
    <s v=""/>
    <s v="3106"/>
    <x v="0"/>
    <s v="10469"/>
    <s v="0"/>
    <n v="5"/>
    <s v=""/>
    <n v="5"/>
    <s v="USD"/>
    <s v="O1"/>
    <s v="USMO6561327630"/>
    <s v="6000102987810469"/>
    <s v=""/>
    <s v="C4C_S4H"/>
    <d v="2025-06-13T00:00:00"/>
    <d v="2025-06-13T00:00:00"/>
    <n v="0"/>
    <s v=""/>
    <s v=""/>
    <s v="3101624464"/>
    <s v="200013972415"/>
    <s v="0010"/>
    <s v="0050"/>
    <s v="C1"/>
    <s v="10-50"/>
    <x v="6"/>
    <x v="0"/>
    <n v="10469"/>
    <x v="2"/>
  </r>
  <r>
    <s v="60001029881"/>
    <s v="RC-200613-03"/>
    <s v="CH"/>
    <s v="01"/>
    <d v="2025-06-13T00:00:00"/>
    <s v=""/>
    <s v="3106"/>
    <x v="5"/>
    <s v="10469"/>
    <s v="0"/>
    <n v="-50"/>
    <s v=""/>
    <n v="-50"/>
    <s v="USD"/>
    <s v="O1"/>
    <s v="USMO6561317600"/>
    <s v="6000102988110469"/>
    <s v=""/>
    <s v="SAP_WFRT"/>
    <d v="2025-06-13T00:00:00"/>
    <d v="2025-06-13T00:00:00"/>
    <n v="0"/>
    <s v=""/>
    <s v=""/>
    <s v="3101557110"/>
    <s v="200011473879"/>
    <s v="0010"/>
    <s v="0023"/>
    <s v="R1"/>
    <s v="10-23"/>
    <x v="8"/>
    <x v="5"/>
    <n v="10469"/>
    <x v="2"/>
  </r>
  <r>
    <s v="60001029887"/>
    <s v="01-250613-00"/>
    <s v="CH"/>
    <s v="01"/>
    <d v="2025-06-13T00:00:00"/>
    <s v=""/>
    <s v="3106"/>
    <x v="1"/>
    <s v="10514"/>
    <s v="0"/>
    <n v="5"/>
    <s v=""/>
    <n v="5"/>
    <s v="USD"/>
    <s v="O1"/>
    <s v="USMO6561320030"/>
    <s v="6000102988710514"/>
    <s v=""/>
    <s v="C4C_S4H"/>
    <d v="2025-06-13T00:00:00"/>
    <d v="2025-06-13T00:00:00"/>
    <n v="0"/>
    <s v=""/>
    <s v=""/>
    <s v="3101631183"/>
    <s v="200013972274"/>
    <s v="0010"/>
    <s v="0050"/>
    <s v="C1"/>
    <s v="10-50"/>
    <x v="6"/>
    <x v="1"/>
    <n v="10514"/>
    <x v="1"/>
  </r>
  <r>
    <s v="60001029888"/>
    <s v="01-250613-00"/>
    <s v="CH"/>
    <s v="01"/>
    <d v="2025-06-13T00:00:00"/>
    <s v=""/>
    <s v="3106"/>
    <x v="0"/>
    <s v="10469"/>
    <s v="0"/>
    <n v="5"/>
    <s v=""/>
    <n v="5"/>
    <s v="USD"/>
    <s v="O1"/>
    <s v="USMO6561327630"/>
    <s v="6000102988810469"/>
    <s v=""/>
    <s v="C4C_S4H"/>
    <d v="2025-06-13T00:00:00"/>
    <d v="2025-06-13T00:00:00"/>
    <n v="0"/>
    <s v=""/>
    <s v=""/>
    <s v="3101624464"/>
    <s v="200013972415"/>
    <s v="0010"/>
    <s v="0050"/>
    <s v="C1"/>
    <s v="10-50"/>
    <x v="6"/>
    <x v="0"/>
    <n v="10469"/>
    <x v="2"/>
  </r>
  <r>
    <s v="60001029892"/>
    <s v="01-250613-00"/>
    <s v="CH"/>
    <s v="01"/>
    <d v="2025-06-13T00:00:00"/>
    <s v=""/>
    <s v="3106"/>
    <x v="1"/>
    <s v="10514"/>
    <s v="0"/>
    <n v="5"/>
    <s v=""/>
    <n v="5"/>
    <s v="USD"/>
    <s v="O1"/>
    <s v="USMO6561300000"/>
    <s v="6000102989210514"/>
    <s v=""/>
    <s v="C4C_S4H"/>
    <d v="2025-06-13T00:00:00"/>
    <d v="2025-06-13T00:00:00"/>
    <n v="0"/>
    <s v=""/>
    <s v=""/>
    <s v="3101490618"/>
    <s v="200013968868"/>
    <s v="0010"/>
    <s v="0050"/>
    <s v="C1"/>
    <s v="10-50"/>
    <x v="6"/>
    <x v="1"/>
    <n v="10514"/>
    <x v="1"/>
  </r>
  <r>
    <s v="60001029894"/>
    <s v="01-250613-00"/>
    <s v="CH"/>
    <s v="01"/>
    <d v="2025-06-13T00:00:00"/>
    <s v=""/>
    <s v="3106"/>
    <x v="0"/>
    <s v="10469"/>
    <s v="0"/>
    <n v="5"/>
    <s v=""/>
    <n v="5"/>
    <s v="USD"/>
    <s v="O1"/>
    <s v="USMO6561300000"/>
    <s v="6000102989410469"/>
    <s v=""/>
    <s v="C4C_S4H"/>
    <d v="2025-06-13T00:00:00"/>
    <d v="2025-06-13T00:00:00"/>
    <n v="0"/>
    <s v=""/>
    <s v=""/>
    <s v="3101491014"/>
    <s v="200013968868"/>
    <s v="0010"/>
    <s v="0050"/>
    <s v="C1"/>
    <s v="10-50"/>
    <x v="6"/>
    <x v="0"/>
    <n v="10469"/>
    <x v="2"/>
  </r>
  <r>
    <s v="60001029896"/>
    <s v="01-250613-00"/>
    <s v="CH"/>
    <s v="01"/>
    <d v="2025-06-13T00:00:00"/>
    <s v=""/>
    <s v="3106"/>
    <x v="1"/>
    <s v="10514"/>
    <s v="0"/>
    <n v="5"/>
    <s v=""/>
    <n v="5"/>
    <s v="USD"/>
    <s v="O1"/>
    <s v="USMO6561327630"/>
    <s v="6000102989610514"/>
    <s v=""/>
    <s v="C4C_S4H"/>
    <d v="2025-06-13T00:00:00"/>
    <d v="2025-06-13T00:00:00"/>
    <n v="0"/>
    <s v=""/>
    <s v=""/>
    <s v="3101624366"/>
    <s v="200013972415"/>
    <s v="0010"/>
    <s v="0050"/>
    <s v="C1"/>
    <s v="10-50"/>
    <x v="6"/>
    <x v="1"/>
    <n v="10514"/>
    <x v="1"/>
  </r>
  <r>
    <s v="60001029898"/>
    <s v="01-250613-00"/>
    <s v="CH"/>
    <s v="01"/>
    <d v="2025-06-13T00:00:00"/>
    <s v=""/>
    <s v="3106"/>
    <x v="1"/>
    <s v="10514"/>
    <s v="0"/>
    <n v="5"/>
    <s v=""/>
    <n v="5"/>
    <s v="USD"/>
    <s v="O1"/>
    <s v="USMO6561300000"/>
    <s v="6000102989810514"/>
    <s v=""/>
    <s v="C4C_S4H"/>
    <d v="2025-06-13T00:00:00"/>
    <d v="2025-06-13T00:00:00"/>
    <n v="0"/>
    <s v=""/>
    <s v=""/>
    <s v="3101634009"/>
    <s v="200013972332"/>
    <s v="0010"/>
    <s v="0050"/>
    <s v="C1"/>
    <s v="10-50"/>
    <x v="6"/>
    <x v="1"/>
    <n v="10514"/>
    <x v="1"/>
  </r>
  <r>
    <s v="60001029901"/>
    <s v="01-250613-00"/>
    <s v="CH"/>
    <s v="01"/>
    <d v="2025-06-13T00:00:00"/>
    <s v=""/>
    <s v="3106"/>
    <x v="0"/>
    <s v="10469"/>
    <s v="0"/>
    <n v="5"/>
    <s v=""/>
    <n v="5"/>
    <s v="USD"/>
    <s v="O1"/>
    <s v="USMO6561300000"/>
    <s v="6000102990110469"/>
    <s v=""/>
    <s v="C4C_S4H"/>
    <d v="2025-06-13T00:00:00"/>
    <d v="2025-06-13T00:00:00"/>
    <n v="0"/>
    <s v=""/>
    <s v=""/>
    <s v="3101634106"/>
    <s v="200013972332"/>
    <s v="0010"/>
    <s v="0050"/>
    <s v="C1"/>
    <s v="10-50"/>
    <x v="6"/>
    <x v="0"/>
    <n v="10469"/>
    <x v="2"/>
  </r>
  <r>
    <s v="60001029924"/>
    <s v="01-250613-00"/>
    <s v="CH"/>
    <s v="01"/>
    <d v="2025-06-13T00:00:00"/>
    <s v=""/>
    <s v="3106"/>
    <x v="0"/>
    <s v="10469"/>
    <s v="0"/>
    <n v="5"/>
    <s v=""/>
    <n v="5"/>
    <s v="USD"/>
    <s v="O1"/>
    <s v="USMO6561333000"/>
    <s v="6000102992410469"/>
    <s v=""/>
    <s v="C4C_S4H"/>
    <d v="2025-06-13T00:00:00"/>
    <d v="2025-06-13T00:00:00"/>
    <n v="0"/>
    <s v=""/>
    <s v=""/>
    <s v="3101570038"/>
    <s v="200013972217"/>
    <s v="0010"/>
    <s v="0050"/>
    <s v="R1"/>
    <s v="10-50"/>
    <x v="6"/>
    <x v="0"/>
    <n v="10469"/>
    <x v="2"/>
  </r>
  <r>
    <s v="60001029926"/>
    <s v="01-250613-00"/>
    <s v="CH"/>
    <s v="01"/>
    <d v="2025-06-13T00:00:00"/>
    <s v=""/>
    <s v="3106"/>
    <x v="1"/>
    <s v="10514"/>
    <s v="0"/>
    <n v="5"/>
    <s v=""/>
    <n v="5"/>
    <s v="USD"/>
    <s v="O1"/>
    <s v="USMO6561333000"/>
    <s v="6000102992610514"/>
    <s v=""/>
    <s v="C4C_S4H"/>
    <d v="2025-06-13T00:00:00"/>
    <d v="2025-06-13T00:00:00"/>
    <n v="0"/>
    <s v=""/>
    <s v=""/>
    <s v="3101570130"/>
    <s v="200013972217"/>
    <s v="0010"/>
    <s v="0050"/>
    <s v="R1"/>
    <s v="10-50"/>
    <x v="6"/>
    <x v="1"/>
    <n v="10514"/>
    <x v="1"/>
  </r>
  <r>
    <s v="60001030001"/>
    <s v="RC-250613-01"/>
    <s v="CH"/>
    <s v="RC"/>
    <d v="2025-06-13T00:00:00"/>
    <s v=""/>
    <s v="3106"/>
    <x v="4"/>
    <s v="10719"/>
    <s v="0"/>
    <n v="-50"/>
    <s v=""/>
    <n v="-50"/>
    <s v="USD"/>
    <s v="O0"/>
    <s v="USMO6568691171"/>
    <s v="6000103000110719"/>
    <s v=""/>
    <s v="C4C_S4H"/>
    <d v="2025-06-13T00:00:00"/>
    <d v="2025-06-13T00:00:00"/>
    <n v="0"/>
    <s v=""/>
    <s v=""/>
    <s v="3102344697"/>
    <s v="200016530830"/>
    <s v="0010"/>
    <s v="0044"/>
    <s v="R1"/>
    <s v="10-44"/>
    <x v="2"/>
    <x v="4"/>
    <n v="10719"/>
    <x v="0"/>
  </r>
  <r>
    <s v="60001030016"/>
    <s v="01-250613-00"/>
    <s v="CH"/>
    <s v="01"/>
    <d v="2025-06-13T00:00:00"/>
    <s v=""/>
    <s v="3106"/>
    <x v="0"/>
    <s v="10719"/>
    <s v="0"/>
    <n v="5"/>
    <s v=""/>
    <n v="5"/>
    <s v="USD"/>
    <s v="O1"/>
    <s v="USNH0307915021"/>
    <s v="6000103001610719"/>
    <s v=""/>
    <s v="KSTARCHMAN"/>
    <d v="2025-06-13T00:00:00"/>
    <d v="2025-06-13T00:00:00"/>
    <n v="0"/>
    <s v=""/>
    <s v=""/>
    <s v="3102246875"/>
    <s v="200016045581"/>
    <s v="0010"/>
    <s v="0050"/>
    <s v="R1"/>
    <s v="10-50"/>
    <x v="6"/>
    <x v="0"/>
    <n v="10719"/>
    <x v="0"/>
  </r>
  <r>
    <s v="60001030018"/>
    <s v="01-250613-00"/>
    <s v="CH"/>
    <s v="01"/>
    <d v="2025-06-13T00:00:00"/>
    <s v=""/>
    <s v="3106"/>
    <x v="0"/>
    <s v="10719"/>
    <s v="0"/>
    <n v="5"/>
    <s v=""/>
    <n v="5"/>
    <s v="USD"/>
    <s v="O1"/>
    <s v="USMO6306950111"/>
    <s v="6000103001810719"/>
    <s v=""/>
    <s v="KSTARCHMAN"/>
    <d v="2025-06-13T00:00:00"/>
    <d v="2025-06-13T00:00:00"/>
    <n v="0"/>
    <s v=""/>
    <s v=""/>
    <s v="3101479949"/>
    <s v="200011205651"/>
    <s v="0010"/>
    <s v="0050"/>
    <s v="R1"/>
    <s v="10-50"/>
    <x v="6"/>
    <x v="0"/>
    <n v="10719"/>
    <x v="0"/>
  </r>
  <r>
    <s v="60001030047"/>
    <s v="RC-250613-01"/>
    <s v="CH"/>
    <s v="RC"/>
    <d v="2025-06-13T00:00:00"/>
    <s v=""/>
    <s v="3106"/>
    <x v="4"/>
    <s v="10469"/>
    <s v="0"/>
    <n v="-50"/>
    <s v=""/>
    <n v="-50"/>
    <s v="USD"/>
    <s v="O0"/>
    <s v="USMO6561317600"/>
    <s v="6000103004710469"/>
    <s v=""/>
    <s v="C4C_S4H"/>
    <d v="2025-06-13T00:00:00"/>
    <d v="2025-06-13T00:00:00"/>
    <n v="0"/>
    <s v=""/>
    <s v=""/>
    <s v="3102344769"/>
    <s v="200016530947"/>
    <s v="0010"/>
    <s v="0044"/>
    <s v="R1"/>
    <s v="10-44"/>
    <x v="2"/>
    <x v="4"/>
    <n v="10469"/>
    <x v="2"/>
  </r>
  <r>
    <s v="60001030083"/>
    <s v="RC-250613-01"/>
    <s v="CH"/>
    <s v="RC"/>
    <d v="2025-06-13T00:00:00"/>
    <s v="52000474691"/>
    <s v="3106"/>
    <x v="4"/>
    <s v="10719"/>
    <s v="0"/>
    <n v="-50"/>
    <s v=""/>
    <n v="-50"/>
    <s v="USD"/>
    <s v="O0"/>
    <s v="USMO6560525250"/>
    <s v="6000103008310719"/>
    <s v=""/>
    <s v="C4C_S4H"/>
    <d v="2025-06-13T00:00:00"/>
    <d v="2025-06-13T00:00:00"/>
    <n v="0"/>
    <s v=""/>
    <s v=""/>
    <s v="3102344799"/>
    <s v="200012865180"/>
    <s v="0010"/>
    <s v="0044"/>
    <s v="C1"/>
    <s v="10-44"/>
    <x v="2"/>
    <x v="4"/>
    <n v="10719"/>
    <x v="0"/>
  </r>
  <r>
    <s v="60001030096"/>
    <s v="RC-250613-01"/>
    <s v="CH"/>
    <s v="RC"/>
    <d v="2025-06-13T00:00:00"/>
    <s v=""/>
    <s v="3106"/>
    <x v="4"/>
    <s v="10719"/>
    <s v="0"/>
    <n v="-50"/>
    <s v=""/>
    <n v="-50"/>
    <s v="USD"/>
    <s v="O0"/>
    <s v="USMO6565351841"/>
    <s v="6000103009610719"/>
    <s v=""/>
    <s v="C4C_S4H"/>
    <d v="2025-06-13T00:00:00"/>
    <d v="2025-06-13T00:00:00"/>
    <n v="0"/>
    <s v=""/>
    <s v=""/>
    <s v="3102344861"/>
    <s v="200016534311"/>
    <s v="0010"/>
    <s v="0044"/>
    <s v="R1"/>
    <s v="10-44"/>
    <x v="2"/>
    <x v="4"/>
    <n v="10719"/>
    <x v="0"/>
  </r>
  <r>
    <s v="60001030101"/>
    <s v="RC-250613-01"/>
    <s v="CH"/>
    <s v="RC"/>
    <d v="2025-06-13T00:00:00"/>
    <s v=""/>
    <s v="3106"/>
    <x v="4"/>
    <s v="10469"/>
    <s v="0"/>
    <n v="-50"/>
    <s v=""/>
    <n v="-50"/>
    <s v="USD"/>
    <s v="O0"/>
    <s v="USMO6561326390"/>
    <s v="6000103010110469"/>
    <s v=""/>
    <s v="C4C_S4H"/>
    <d v="2025-06-13T00:00:00"/>
    <d v="2025-06-13T00:00:00"/>
    <n v="0"/>
    <s v=""/>
    <s v=""/>
    <s v="3102344871"/>
    <s v="200016534345"/>
    <s v="0010"/>
    <s v="0044"/>
    <s v="R1"/>
    <s v="10-44"/>
    <x v="2"/>
    <x v="4"/>
    <n v="10469"/>
    <x v="2"/>
  </r>
  <r>
    <s v="60001030121"/>
    <s v="01-250613-00"/>
    <s v="CH"/>
    <s v="01"/>
    <d v="2025-06-13T00:00:00"/>
    <s v=""/>
    <s v="3106"/>
    <x v="0"/>
    <s v="10719"/>
    <s v="0"/>
    <n v="0.1"/>
    <s v=""/>
    <n v="0.1"/>
    <s v="USD"/>
    <s v="O1"/>
    <s v="USMO6560513050"/>
    <s v="6000103012110719"/>
    <s v=""/>
    <s v="C4C_S4H"/>
    <d v="2025-06-13T00:00:00"/>
    <d v="2025-06-13T00:00:00"/>
    <n v="0"/>
    <s v=""/>
    <s v=""/>
    <s v="3101510690"/>
    <s v="200012008971"/>
    <s v="0010"/>
    <s v="0050"/>
    <s v="R1"/>
    <s v="10-50"/>
    <x v="6"/>
    <x v="0"/>
    <n v="10719"/>
    <x v="0"/>
  </r>
  <r>
    <s v="60001030122"/>
    <s v="01-250613-00"/>
    <s v="CH"/>
    <s v="01"/>
    <d v="2025-06-13T00:00:00"/>
    <s v=""/>
    <s v="3106"/>
    <x v="0"/>
    <s v="10719"/>
    <s v="0"/>
    <n v="0.18"/>
    <s v=""/>
    <n v="0.18"/>
    <s v="USD"/>
    <s v="O1"/>
    <s v="USMO6560513050"/>
    <s v="6000103012210719"/>
    <s v=""/>
    <s v="C4C_S4H"/>
    <d v="2025-06-13T00:00:00"/>
    <d v="2025-06-13T00:00:00"/>
    <n v="0"/>
    <s v=""/>
    <s v=""/>
    <s v="3101510690"/>
    <s v="200012008971"/>
    <s v="0010"/>
    <s v="0050"/>
    <s v="R1"/>
    <s v="10-50"/>
    <x v="6"/>
    <x v="0"/>
    <n v="10719"/>
    <x v="0"/>
  </r>
  <r>
    <s v="60001030124"/>
    <s v="01-250613-00"/>
    <s v="CH"/>
    <s v="01"/>
    <d v="2025-06-13T00:00:00"/>
    <s v=""/>
    <s v="3106"/>
    <x v="0"/>
    <s v="10719"/>
    <s v="0"/>
    <n v="5"/>
    <s v=""/>
    <n v="5"/>
    <s v="USD"/>
    <s v="O1"/>
    <s v="USMO6560513050"/>
    <s v="6000103012410719"/>
    <s v=""/>
    <s v="C4C_S4H"/>
    <d v="2025-06-13T00:00:00"/>
    <d v="2025-06-13T00:00:00"/>
    <n v="0"/>
    <s v=""/>
    <s v=""/>
    <s v="3101510690"/>
    <s v="200012008971"/>
    <s v="0010"/>
    <s v="0050"/>
    <s v="R1"/>
    <s v="10-50"/>
    <x v="6"/>
    <x v="0"/>
    <n v="10719"/>
    <x v="0"/>
  </r>
  <r>
    <s v="60001030136"/>
    <s v="RC-250613-01"/>
    <s v="CH"/>
    <s v="RC"/>
    <d v="2025-06-13T00:00:00"/>
    <s v=""/>
    <s v="3106"/>
    <x v="4"/>
    <s v="10719"/>
    <s v="0"/>
    <n v="-50"/>
    <s v=""/>
    <n v="-50"/>
    <s v="USD"/>
    <s v="O0"/>
    <s v="USMO6560525250"/>
    <s v="6000103013610719"/>
    <s v=""/>
    <s v="C4C_S4H"/>
    <d v="2025-06-13T00:00:00"/>
    <d v="2025-06-13T00:00:00"/>
    <n v="0"/>
    <s v=""/>
    <s v=""/>
    <s v="3102344975"/>
    <s v="200012865180"/>
    <s v="0010"/>
    <s v="0044"/>
    <s v="C1"/>
    <s v="10-44"/>
    <x v="2"/>
    <x v="4"/>
    <n v="10719"/>
    <x v="0"/>
  </r>
  <r>
    <s v="60001030140"/>
    <s v="01-250613-00"/>
    <s v="CH"/>
    <s v="01"/>
    <d v="2025-06-13T00:00:00"/>
    <s v=""/>
    <s v="3106"/>
    <x v="0"/>
    <s v="10719"/>
    <s v="0"/>
    <n v="7.77"/>
    <s v=""/>
    <n v="7.77"/>
    <s v="USD"/>
    <s v="O1"/>
    <s v="USMO6560513050"/>
    <s v="6000103014010719"/>
    <s v=""/>
    <s v="C4C_S4H"/>
    <d v="2025-06-13T00:00:00"/>
    <d v="2025-06-13T00:00:00"/>
    <n v="0"/>
    <s v=""/>
    <s v=""/>
    <s v="3101510690"/>
    <s v="200012008971"/>
    <s v="0010"/>
    <s v="0050"/>
    <s v="R1"/>
    <s v="10-50"/>
    <x v="6"/>
    <x v="0"/>
    <n v="10719"/>
    <x v="0"/>
  </r>
  <r>
    <s v="60001030169"/>
    <s v="01-250613-00"/>
    <s v="CH"/>
    <s v="01"/>
    <d v="2025-06-13T00:00:00"/>
    <s v=""/>
    <s v="3106"/>
    <x v="0"/>
    <s v="10469"/>
    <s v="0"/>
    <n v="5"/>
    <s v=""/>
    <n v="5"/>
    <s v="USD"/>
    <s v="O1"/>
    <s v="USMO6561333240"/>
    <s v="6000103016910469"/>
    <s v=""/>
    <s v="C4C_S4H"/>
    <d v="2025-06-13T00:00:00"/>
    <d v="2025-06-13T00:00:00"/>
    <n v="0"/>
    <s v=""/>
    <s v=""/>
    <s v="3102018508"/>
    <s v="200014937342"/>
    <s v="0010"/>
    <s v="0050"/>
    <s v="R1"/>
    <s v="10-50"/>
    <x v="6"/>
    <x v="0"/>
    <n v="10469"/>
    <x v="2"/>
  </r>
  <r>
    <s v="60001030225"/>
    <s v="01-250614-00"/>
    <s v="CH"/>
    <s v="01"/>
    <d v="2025-06-14T00:00:00"/>
    <s v=""/>
    <s v="3106"/>
    <x v="1"/>
    <s v="10514"/>
    <s v="0"/>
    <n v="3.82"/>
    <s v=""/>
    <n v="3.82"/>
    <s v="USD"/>
    <s v="O1"/>
    <s v="USMO6561321350"/>
    <s v="6000103022510514"/>
    <s v=""/>
    <s v="C4C_S4H"/>
    <d v="2025-06-14T00:00:00"/>
    <d v="2025-06-14T00:00:00"/>
    <n v="0"/>
    <s v=""/>
    <s v=""/>
    <s v="3101547713"/>
    <s v="200011054257"/>
    <s v="0010"/>
    <s v="0050"/>
    <s v="R1"/>
    <s v="10-50"/>
    <x v="6"/>
    <x v="1"/>
    <n v="10514"/>
    <x v="1"/>
  </r>
  <r>
    <s v="60001030230"/>
    <s v="01-250614-00"/>
    <s v="CH"/>
    <s v="01"/>
    <d v="2025-06-14T00:00:00"/>
    <s v=""/>
    <s v="3106"/>
    <x v="0"/>
    <s v="10469"/>
    <s v="0"/>
    <n v="5"/>
    <s v=""/>
    <n v="5"/>
    <s v="USD"/>
    <s v="O1"/>
    <s v="USMO6561325810"/>
    <s v="6000103023010469"/>
    <s v=""/>
    <s v="C4C_S4H"/>
    <d v="2025-06-14T00:00:00"/>
    <d v="2025-06-14T00:00:00"/>
    <n v="0"/>
    <s v=""/>
    <s v=""/>
    <s v="3101643966"/>
    <s v="200013463050"/>
    <s v="0010"/>
    <s v="0050"/>
    <s v="R1"/>
    <s v="10-50"/>
    <x v="6"/>
    <x v="0"/>
    <n v="10469"/>
    <x v="2"/>
  </r>
  <r>
    <s v="60001030231"/>
    <s v="01-250614-00"/>
    <s v="CH"/>
    <s v="01"/>
    <d v="2025-06-14T00:00:00"/>
    <s v=""/>
    <s v="3106"/>
    <x v="1"/>
    <s v="10514"/>
    <s v="0"/>
    <n v="5"/>
    <s v=""/>
    <n v="5"/>
    <s v="USD"/>
    <s v="O1"/>
    <s v="USMO6561325810"/>
    <s v="6000103023110514"/>
    <s v=""/>
    <s v="C4C_S4H"/>
    <d v="2025-06-14T00:00:00"/>
    <d v="2025-06-14T00:00:00"/>
    <n v="0"/>
    <s v=""/>
    <s v=""/>
    <s v="3101644063"/>
    <s v="200013463050"/>
    <s v="0010"/>
    <s v="0050"/>
    <s v="R1"/>
    <s v="10-50"/>
    <x v="6"/>
    <x v="1"/>
    <n v="10514"/>
    <x v="1"/>
  </r>
  <r>
    <s v="60001030290"/>
    <s v="RC-200616-02"/>
    <s v="CH"/>
    <s v="01"/>
    <d v="2025-06-16T00:00:00"/>
    <s v=""/>
    <s v="3106"/>
    <x v="5"/>
    <s v="10719"/>
    <s v="0"/>
    <n v="-50"/>
    <s v=""/>
    <n v="-50"/>
    <s v="USD"/>
    <s v="O1"/>
    <s v="USMO6560519101"/>
    <s v="6000103029010719"/>
    <s v=""/>
    <s v="SAP_WFRT"/>
    <d v="2025-06-16T00:00:00"/>
    <d v="2025-06-16T00:00:00"/>
    <n v="0"/>
    <s v=""/>
    <s v=""/>
    <s v="3101587126"/>
    <s v="200013187840"/>
    <s v="0010"/>
    <s v="0023"/>
    <s v="R1"/>
    <s v="10-23"/>
    <x v="8"/>
    <x v="5"/>
    <n v="10719"/>
    <x v="0"/>
  </r>
  <r>
    <s v="60001030298"/>
    <s v="RC-200616-02"/>
    <s v="CH"/>
    <s v="01"/>
    <d v="2025-06-16T00:00:00"/>
    <s v=""/>
    <s v="3106"/>
    <x v="4"/>
    <s v="10469"/>
    <s v="0"/>
    <n v="-50"/>
    <s v=""/>
    <n v="-50"/>
    <s v="USD"/>
    <s v="O1"/>
    <s v="USMO6561326390"/>
    <s v="6000103029810469"/>
    <s v=""/>
    <s v="SAP_WFRT"/>
    <d v="2025-06-16T00:00:00"/>
    <d v="2025-06-16T00:00:00"/>
    <n v="0"/>
    <s v=""/>
    <s v=""/>
    <s v="3102344871"/>
    <s v="200016534345"/>
    <s v="0010"/>
    <s v="0026"/>
    <s v="R1"/>
    <s v="10-26"/>
    <x v="5"/>
    <x v="4"/>
    <n v="10469"/>
    <x v="2"/>
  </r>
  <r>
    <s v="60001030302"/>
    <s v="RC-200616-02"/>
    <s v="CH"/>
    <s v="01"/>
    <d v="2025-06-16T00:00:00"/>
    <s v=""/>
    <s v="3106"/>
    <x v="4"/>
    <s v="10719"/>
    <s v="0"/>
    <n v="-50"/>
    <s v=""/>
    <n v="-50"/>
    <s v="USD"/>
    <s v="O1"/>
    <s v="USMO6485491370"/>
    <s v="6000103030210719"/>
    <s v=""/>
    <s v="SAP_WFRT"/>
    <d v="2025-06-16T00:00:00"/>
    <d v="2025-06-16T00:00:00"/>
    <n v="0"/>
    <s v=""/>
    <s v=""/>
    <s v="3102344509"/>
    <s v="200016529527"/>
    <s v="0010"/>
    <s v="0026"/>
    <s v="R1"/>
    <s v="10-26"/>
    <x v="5"/>
    <x v="4"/>
    <n v="10719"/>
    <x v="0"/>
  </r>
  <r>
    <s v="60001030315"/>
    <s v="RC-200616-02"/>
    <s v="CH"/>
    <s v="01"/>
    <d v="2025-06-16T00:00:00"/>
    <s v=""/>
    <s v="3106"/>
    <x v="5"/>
    <s v="10469"/>
    <s v="0"/>
    <n v="-50"/>
    <s v=""/>
    <n v="-50"/>
    <s v="USD"/>
    <s v="O1"/>
    <s v="USMO6561332000"/>
    <s v="6000103031510469"/>
    <s v=""/>
    <s v="SAP_WFRT"/>
    <d v="2025-06-16T00:00:00"/>
    <d v="2025-06-16T00:00:00"/>
    <n v="0"/>
    <s v=""/>
    <s v=""/>
    <s v="3102324197"/>
    <s v="200016436442"/>
    <s v="0010"/>
    <s v="0023"/>
    <s v="R1"/>
    <s v="10-23"/>
    <x v="8"/>
    <x v="5"/>
    <n v="10469"/>
    <x v="2"/>
  </r>
  <r>
    <s v="60001030384"/>
    <s v="01-250616-00"/>
    <s v="CH"/>
    <s v="01"/>
    <d v="2025-06-16T00:00:00"/>
    <s v="52000475519"/>
    <s v="3106"/>
    <x v="5"/>
    <s v="10224"/>
    <s v="0"/>
    <n v="335.01"/>
    <s v=""/>
    <n v="335.01"/>
    <s v="USD"/>
    <s v=""/>
    <s v="USMO6574096671"/>
    <s v="6000103038410224"/>
    <s v=""/>
    <s v="MSTALLINGS"/>
    <d v="2025-06-16T00:00:00"/>
    <m/>
    <n v="0"/>
    <s v=""/>
    <s v=""/>
    <s v=""/>
    <s v="200010932875"/>
    <s v="6000"/>
    <s v="0110"/>
    <s v="RE"/>
    <s v="6000-110"/>
    <x v="4"/>
    <x v="5"/>
    <n v="10719"/>
    <x v="0"/>
  </r>
  <r>
    <s v="60001030423"/>
    <s v="01-250616-00"/>
    <s v="CH"/>
    <s v="01"/>
    <d v="2025-06-16T00:00:00"/>
    <s v=""/>
    <s v="3106"/>
    <x v="0"/>
    <s v="10469"/>
    <s v="0"/>
    <n v="5"/>
    <s v=""/>
    <n v="5"/>
    <s v="USD"/>
    <s v="O1"/>
    <s v="USMO6561313410"/>
    <s v="6000103042310469"/>
    <s v=""/>
    <s v="C4C_S4H"/>
    <d v="2025-06-16T00:00:00"/>
    <d v="2025-06-16T00:00:00"/>
    <n v="0"/>
    <s v=""/>
    <s v=""/>
    <s v="3101623658"/>
    <s v="200013516238"/>
    <s v="0010"/>
    <s v="0050"/>
    <s v="R1"/>
    <s v="10-50"/>
    <x v="6"/>
    <x v="0"/>
    <n v="10469"/>
    <x v="2"/>
  </r>
  <r>
    <s v="60001030424"/>
    <s v="01-250616-00"/>
    <s v="CH"/>
    <s v="01"/>
    <d v="2025-06-16T00:00:00"/>
    <s v=""/>
    <s v="3106"/>
    <x v="1"/>
    <s v="10514"/>
    <s v="0"/>
    <n v="5"/>
    <s v=""/>
    <n v="5"/>
    <s v="USD"/>
    <s v="O1"/>
    <s v="USMO6561313410"/>
    <s v="6000103042410514"/>
    <s v=""/>
    <s v="C4C_S4H"/>
    <d v="2025-06-16T00:00:00"/>
    <d v="2025-06-16T00:00:00"/>
    <n v="0"/>
    <s v=""/>
    <s v=""/>
    <s v="3101623753"/>
    <s v="200013516238"/>
    <s v="0010"/>
    <s v="0050"/>
    <s v="R1"/>
    <s v="10-50"/>
    <x v="6"/>
    <x v="1"/>
    <n v="10514"/>
    <x v="1"/>
  </r>
  <r>
    <s v="60001030437"/>
    <s v="RC-250616-00"/>
    <s v="CH"/>
    <s v="RC"/>
    <d v="2025-06-16T00:00:00"/>
    <s v=""/>
    <s v="3106"/>
    <x v="4"/>
    <s v="10719"/>
    <s v="0"/>
    <n v="-50"/>
    <s v=""/>
    <n v="-50"/>
    <s v="USD"/>
    <s v="O0"/>
    <s v="USMO6560526660"/>
    <s v="6000103043710719"/>
    <s v=""/>
    <s v="C4C_S4H"/>
    <d v="2025-06-16T00:00:00"/>
    <d v="2025-06-16T00:00:00"/>
    <n v="0"/>
    <s v=""/>
    <s v=""/>
    <s v="3102345923"/>
    <s v="200016536753"/>
    <s v="0010"/>
    <s v="0044"/>
    <s v="R1"/>
    <s v="10-44"/>
    <x v="2"/>
    <x v="4"/>
    <n v="10719"/>
    <x v="0"/>
  </r>
  <r>
    <s v="60001030457"/>
    <s v="RC-250616-00"/>
    <s v="CH"/>
    <s v="RC"/>
    <d v="2025-06-16T00:00:00"/>
    <s v=""/>
    <s v="3106"/>
    <x v="4"/>
    <s v="10719"/>
    <s v="0"/>
    <n v="-50"/>
    <s v=""/>
    <n v="-50"/>
    <s v="USD"/>
    <s v="O0"/>
    <s v="USMO6560522440"/>
    <s v="6000103045710719"/>
    <s v=""/>
    <s v="C4C_S4H"/>
    <d v="2025-06-16T00:00:00"/>
    <d v="2025-06-16T00:00:00"/>
    <n v="0"/>
    <s v=""/>
    <s v=""/>
    <s v="3102345979"/>
    <s v="200016540011"/>
    <s v="0010"/>
    <s v="0044"/>
    <s v="R1"/>
    <s v="10-44"/>
    <x v="2"/>
    <x v="4"/>
    <n v="10719"/>
    <x v="0"/>
  </r>
  <r>
    <s v="60001030489"/>
    <s v="RC-250616-00"/>
    <s v="CH"/>
    <s v="RC"/>
    <d v="2025-06-16T00:00:00"/>
    <s v="52000476470"/>
    <s v="3106"/>
    <x v="4"/>
    <s v="10236"/>
    <s v="0"/>
    <n v="-50"/>
    <s v=""/>
    <n v="-50"/>
    <s v="USD"/>
    <s v="O0"/>
    <s v="USMO6574096461"/>
    <s v="6000103048910236"/>
    <s v=""/>
    <s v="C4C_S4H"/>
    <d v="2025-06-16T00:00:00"/>
    <d v="2025-06-16T00:00:00"/>
    <n v="0"/>
    <s v=""/>
    <s v=""/>
    <s v="3102346143"/>
    <s v="200016541357"/>
    <s v="0010"/>
    <s v="0044"/>
    <s v="R1"/>
    <s v="10-44"/>
    <x v="2"/>
    <x v="4"/>
    <n v="10719"/>
    <x v="0"/>
  </r>
  <r>
    <s v="60001030496"/>
    <s v="RC-250616-00"/>
    <s v="CH"/>
    <s v="RC"/>
    <d v="2025-06-16T00:00:00"/>
    <s v=""/>
    <s v="3106"/>
    <x v="4"/>
    <s v="10469"/>
    <s v="0"/>
    <n v="-50"/>
    <s v=""/>
    <n v="-50"/>
    <s v="USD"/>
    <s v="O0"/>
    <s v="USMO6561328530"/>
    <s v="6000103049610469"/>
    <s v=""/>
    <s v="C4C_S4H"/>
    <d v="2025-06-16T00:00:00"/>
    <d v="2025-06-16T00:00:00"/>
    <n v="0"/>
    <s v=""/>
    <s v=""/>
    <s v="3102346048"/>
    <s v="200016542009"/>
    <s v="0010"/>
    <s v="0044"/>
    <s v="R1"/>
    <s v="10-44"/>
    <x v="2"/>
    <x v="4"/>
    <n v="10469"/>
    <x v="2"/>
  </r>
  <r>
    <s v="60001030505"/>
    <s v="01-250616-00"/>
    <s v="CH"/>
    <s v="01"/>
    <d v="2025-06-16T00:00:00"/>
    <s v=""/>
    <s v="3106"/>
    <x v="0"/>
    <s v="10469"/>
    <s v="0"/>
    <n v="5"/>
    <s v=""/>
    <n v="5"/>
    <s v="USD"/>
    <s v="O1"/>
    <s v="USMO6561323290"/>
    <s v="6000103050510469"/>
    <s v=""/>
    <s v="C4C_S4H"/>
    <d v="2025-06-16T00:00:00"/>
    <d v="2025-06-16T00:00:00"/>
    <n v="0"/>
    <s v=""/>
    <s v=""/>
    <s v="3101505780"/>
    <s v="200013739723"/>
    <s v="0010"/>
    <s v="0050"/>
    <s v="R1"/>
    <s v="10-50"/>
    <x v="6"/>
    <x v="0"/>
    <n v="10469"/>
    <x v="2"/>
  </r>
  <r>
    <s v="60001030506"/>
    <s v="01-250616-00"/>
    <s v="CH"/>
    <s v="01"/>
    <d v="2025-06-16T00:00:00"/>
    <s v=""/>
    <s v="3106"/>
    <x v="1"/>
    <s v="10514"/>
    <s v="0"/>
    <n v="5"/>
    <s v=""/>
    <n v="5"/>
    <s v="USD"/>
    <s v="O1"/>
    <s v="USMO6561323290"/>
    <s v="6000103050610514"/>
    <s v=""/>
    <s v="C4C_S4H"/>
    <d v="2025-06-16T00:00:00"/>
    <d v="2025-06-16T00:00:00"/>
    <n v="0"/>
    <s v=""/>
    <s v=""/>
    <s v="3101505878"/>
    <s v="200013739723"/>
    <s v="0010"/>
    <s v="0050"/>
    <s v="R1"/>
    <s v="10-50"/>
    <x v="6"/>
    <x v="1"/>
    <n v="10514"/>
    <x v="1"/>
  </r>
  <r>
    <s v="60001030530"/>
    <s v="RC-250616-00"/>
    <s v="CH"/>
    <s v="RC"/>
    <d v="2025-06-16T00:00:00"/>
    <s v=""/>
    <s v="3106"/>
    <x v="4"/>
    <s v="10251"/>
    <s v="0"/>
    <n v="-50"/>
    <s v=""/>
    <n v="-50"/>
    <s v="USD"/>
    <s v="O0"/>
    <s v="USMO6570590000"/>
    <s v="6000103053010251"/>
    <s v=""/>
    <s v="C4C_S4H"/>
    <d v="2025-06-16T00:00:00"/>
    <d v="2025-06-16T00:00:00"/>
    <n v="0"/>
    <s v=""/>
    <s v=""/>
    <s v="3102346083"/>
    <s v="200016541209"/>
    <s v="0010"/>
    <s v="0044"/>
    <s v="R1"/>
    <s v="10-44"/>
    <x v="2"/>
    <x v="4"/>
    <n v="10719"/>
    <x v="0"/>
  </r>
  <r>
    <s v="60001030563"/>
    <s v="01-250616-00"/>
    <s v="CH"/>
    <s v="01"/>
    <d v="2025-06-16T00:00:00"/>
    <s v=""/>
    <s v="3106"/>
    <x v="0"/>
    <s v="10469"/>
    <s v="0"/>
    <n v="5"/>
    <s v=""/>
    <n v="5"/>
    <s v="USD"/>
    <s v="O1"/>
    <s v="USMO6561310800"/>
    <s v="6000103056310469"/>
    <s v=""/>
    <s v="C4C_S4H"/>
    <d v="2025-06-16T00:00:00"/>
    <d v="2025-06-16T00:00:00"/>
    <n v="0"/>
    <s v=""/>
    <s v=""/>
    <s v="3102017386"/>
    <s v="200012511693"/>
    <s v="0010"/>
    <s v="0050"/>
    <s v="R1"/>
    <s v="10-50"/>
    <x v="6"/>
    <x v="0"/>
    <n v="10469"/>
    <x v="2"/>
  </r>
  <r>
    <s v="60001030570"/>
    <s v="01-250616-00"/>
    <s v="CH"/>
    <s v="01"/>
    <d v="2025-06-16T00:00:00"/>
    <s v=""/>
    <s v="3106"/>
    <x v="1"/>
    <s v="10514"/>
    <s v="0"/>
    <n v="5"/>
    <s v=""/>
    <n v="5"/>
    <s v="USD"/>
    <s v="O1"/>
    <s v="USMO6561310800"/>
    <s v="6000103057010514"/>
    <s v=""/>
    <s v="C4C_S4H"/>
    <d v="2025-06-16T00:00:00"/>
    <d v="2025-06-16T00:00:00"/>
    <n v="0"/>
    <s v=""/>
    <s v=""/>
    <s v="3102017387"/>
    <s v="200012511693"/>
    <s v="0010"/>
    <s v="0050"/>
    <s v="R1"/>
    <s v="10-50"/>
    <x v="6"/>
    <x v="1"/>
    <n v="10514"/>
    <x v="1"/>
  </r>
  <r>
    <s v="60001030572"/>
    <s v="RC-250616-00"/>
    <s v="CH"/>
    <s v="RC"/>
    <d v="2025-06-16T00:00:00"/>
    <s v="52000475461"/>
    <s v="3106"/>
    <x v="3"/>
    <s v="10636"/>
    <s v="0"/>
    <n v="-50"/>
    <s v=""/>
    <n v="-50"/>
    <s v="USD"/>
    <s v="O0"/>
    <s v="USMO6561396351"/>
    <s v="6000103057210636"/>
    <s v=""/>
    <s v="C4C_S4H"/>
    <d v="2025-06-16T00:00:00"/>
    <d v="2025-06-16T00:00:00"/>
    <n v="0"/>
    <s v=""/>
    <s v=""/>
    <s v="3102346157"/>
    <s v="200016543072"/>
    <s v="0010"/>
    <s v="0044"/>
    <s v="R1"/>
    <s v="10-44"/>
    <x v="2"/>
    <x v="3"/>
    <n v="10636"/>
    <x v="5"/>
  </r>
  <r>
    <s v="60001030580"/>
    <s v="01-250616-00"/>
    <s v="CH"/>
    <s v="01"/>
    <d v="2025-06-16T00:00:00"/>
    <s v=""/>
    <s v="3106"/>
    <x v="0"/>
    <s v="10719"/>
    <s v="0"/>
    <n v="5"/>
    <s v=""/>
    <n v="5"/>
    <s v="USD"/>
    <s v="O1"/>
    <s v="USMO6396600001"/>
    <s v="6000103058010719"/>
    <s v=""/>
    <s v="C4C_S4H"/>
    <d v="2025-06-16T00:00:00"/>
    <d v="2025-06-16T00:00:00"/>
    <n v="0"/>
    <s v=""/>
    <s v=""/>
    <s v="3101573111"/>
    <s v="200013683681"/>
    <s v="0010"/>
    <s v="0050"/>
    <s v="R1"/>
    <s v="10-50"/>
    <x v="6"/>
    <x v="0"/>
    <n v="10719"/>
    <x v="0"/>
  </r>
  <r>
    <s v="60001030595"/>
    <s v="RC-250616-00"/>
    <s v="CH"/>
    <s v="RC"/>
    <d v="2025-06-16T00:00:00"/>
    <s v=""/>
    <s v="3106"/>
    <x v="4"/>
    <s v="10469"/>
    <s v="0"/>
    <n v="-50"/>
    <s v=""/>
    <n v="-50"/>
    <s v="USD"/>
    <s v="O0"/>
    <s v="USMO6561328650"/>
    <s v="6000103059510469"/>
    <s v=""/>
    <s v="C4C_S4H"/>
    <d v="2025-06-16T00:00:00"/>
    <d v="2025-06-16T00:00:00"/>
    <n v="0"/>
    <s v=""/>
    <s v=""/>
    <s v="3102346222"/>
    <s v="200016541514"/>
    <s v="0010"/>
    <s v="0044"/>
    <s v="R1"/>
    <s v="10-44"/>
    <x v="2"/>
    <x v="4"/>
    <n v="10469"/>
    <x v="2"/>
  </r>
  <r>
    <s v="60001030620"/>
    <s v="01-250616-00"/>
    <s v="CH"/>
    <s v="01"/>
    <d v="2025-06-16T00:00:00"/>
    <s v=""/>
    <s v="3106"/>
    <x v="0"/>
    <s v="10719"/>
    <s v="0"/>
    <n v="5"/>
    <s v=""/>
    <n v="5"/>
    <s v="USD"/>
    <s v="O1"/>
    <s v="USMO6307720230"/>
    <s v="6000103062010719"/>
    <s v=""/>
    <s v="C4C_S4H"/>
    <d v="2025-06-16T00:00:00"/>
    <d v="2025-06-16T00:00:00"/>
    <n v="0"/>
    <s v=""/>
    <s v=""/>
    <s v="3101589166"/>
    <s v="200012406654"/>
    <s v="0010"/>
    <s v="0050"/>
    <s v="R1"/>
    <s v="10-50"/>
    <x v="6"/>
    <x v="0"/>
    <n v="10719"/>
    <x v="0"/>
  </r>
  <r>
    <s v="60001030672"/>
    <s v="RC-200617-03"/>
    <s v="CH"/>
    <s v="01"/>
    <d v="2025-06-17T00:00:00"/>
    <s v=""/>
    <s v="3106"/>
    <x v="4"/>
    <s v="10469"/>
    <s v="0"/>
    <n v="-50"/>
    <s v=""/>
    <n v="-50"/>
    <s v="USD"/>
    <s v="O1"/>
    <s v="USMO6561328530"/>
    <s v="6000103067210469"/>
    <s v=""/>
    <s v="SAP_WFRT"/>
    <d v="2025-06-17T00:00:00"/>
    <d v="2025-06-17T00:00:00"/>
    <n v="0"/>
    <s v=""/>
    <s v=""/>
    <s v="3102346048"/>
    <s v="200016542009"/>
    <s v="0010"/>
    <s v="0026"/>
    <s v="R1"/>
    <s v="10-26"/>
    <x v="5"/>
    <x v="4"/>
    <n v="10469"/>
    <x v="2"/>
  </r>
  <r>
    <s v="60001030682"/>
    <s v="RC-200617-03"/>
    <s v="CH"/>
    <s v="01"/>
    <d v="2025-06-17T00:00:00"/>
    <s v=""/>
    <s v="3106"/>
    <x v="5"/>
    <s v="10719"/>
    <s v="0"/>
    <n v="-50"/>
    <s v=""/>
    <n v="-50"/>
    <s v="USD"/>
    <s v="O1"/>
    <s v="USMO6570596020"/>
    <s v="6000103068210719"/>
    <s v=""/>
    <s v="SAP_WFRT"/>
    <d v="2025-06-17T00:00:00"/>
    <d v="2025-06-17T00:00:00"/>
    <n v="0"/>
    <s v=""/>
    <s v=""/>
    <s v="3101480786"/>
    <s v="200011748072"/>
    <s v="0010"/>
    <s v="0023"/>
    <s v="R1"/>
    <s v="10-23"/>
    <x v="8"/>
    <x v="5"/>
    <n v="10719"/>
    <x v="0"/>
  </r>
  <r>
    <s v="60001030715"/>
    <s v="01-250617-00"/>
    <s v="CH"/>
    <s v="01"/>
    <d v="2025-06-17T00:00:00"/>
    <s v=""/>
    <s v="3106"/>
    <x v="5"/>
    <s v="10224"/>
    <s v="0"/>
    <n v="100.07"/>
    <s v=""/>
    <n v="100.07"/>
    <s v="USD"/>
    <s v=""/>
    <s v="USMO6380149050"/>
    <s v="6000103071510224"/>
    <s v=""/>
    <s v="FZAERR"/>
    <d v="2025-06-17T00:00:00"/>
    <m/>
    <n v="0"/>
    <s v=""/>
    <s v=""/>
    <s v=""/>
    <s v="200016518769"/>
    <s v="6000"/>
    <s v="0110"/>
    <s v="RE"/>
    <s v="6000-110"/>
    <x v="4"/>
    <x v="5"/>
    <n v="10719"/>
    <x v="0"/>
  </r>
  <r>
    <s v="60001030746"/>
    <s v="01-250617-00"/>
    <s v="CH"/>
    <s v="01"/>
    <d v="2025-06-17T00:00:00"/>
    <s v=""/>
    <s v="3106"/>
    <x v="0"/>
    <s v="10469"/>
    <s v="0"/>
    <n v="10"/>
    <s v=""/>
    <n v="10"/>
    <s v="USD"/>
    <s v="O1"/>
    <s v="USMO6561324030"/>
    <s v="6000103074610469"/>
    <s v=""/>
    <s v="C4C_S4H"/>
    <d v="2025-06-17T00:00:00"/>
    <d v="2025-06-17T00:00:00"/>
    <n v="0"/>
    <s v=""/>
    <s v=""/>
    <s v="3102233540"/>
    <s v="200015974898"/>
    <s v="0010"/>
    <s v="0050"/>
    <s v="C1"/>
    <s v="10-50"/>
    <x v="6"/>
    <x v="0"/>
    <n v="10469"/>
    <x v="2"/>
  </r>
  <r>
    <s v="60001030801"/>
    <s v="RC-200617-03"/>
    <s v="CH"/>
    <s v="01"/>
    <d v="2025-06-17T00:00:00"/>
    <s v=""/>
    <s v="3106"/>
    <x v="5"/>
    <s v="10719"/>
    <s v="0"/>
    <n v="-50"/>
    <s v=""/>
    <n v="-50"/>
    <s v="USD"/>
    <s v="O1"/>
    <s v="USMO6560511800"/>
    <s v="6000103080110719"/>
    <s v=""/>
    <s v="SAP_WFRT"/>
    <d v="2025-06-17T00:00:00"/>
    <d v="2025-06-17T00:00:00"/>
    <n v="0"/>
    <s v=""/>
    <s v=""/>
    <s v="3101980470"/>
    <s v="200014741017"/>
    <s v="0010"/>
    <s v="0023"/>
    <s v="R1"/>
    <s v="10-23"/>
    <x v="8"/>
    <x v="5"/>
    <n v="10719"/>
    <x v="0"/>
  </r>
  <r>
    <s v="60001030808"/>
    <s v="01-250617-00"/>
    <s v="CH"/>
    <s v="01"/>
    <d v="2025-06-17T00:00:00"/>
    <s v=""/>
    <s v="3106"/>
    <x v="0"/>
    <s v="10469"/>
    <s v="0"/>
    <n v="5"/>
    <s v=""/>
    <n v="5"/>
    <s v="USD"/>
    <s v="O1"/>
    <s v="USMO6561333820"/>
    <s v="6000103080810469"/>
    <s v=""/>
    <s v="C4C_S4H"/>
    <d v="2025-06-17T00:00:00"/>
    <d v="2025-06-17T00:00:00"/>
    <n v="0"/>
    <s v=""/>
    <s v=""/>
    <s v="3101506403"/>
    <s v="200012041766"/>
    <s v="0010"/>
    <s v="0050"/>
    <s v="R1"/>
    <s v="10-50"/>
    <x v="6"/>
    <x v="0"/>
    <n v="10469"/>
    <x v="2"/>
  </r>
  <r>
    <s v="60001030811"/>
    <s v="01-250617-00"/>
    <s v="CH"/>
    <s v="01"/>
    <d v="2025-06-17T00:00:00"/>
    <s v=""/>
    <s v="3106"/>
    <x v="1"/>
    <s v="10514"/>
    <s v="0"/>
    <n v="10"/>
    <s v=""/>
    <n v="10"/>
    <s v="USD"/>
    <s v="O1"/>
    <s v="USMO6561333820"/>
    <s v="6000103081110514"/>
    <s v=""/>
    <s v="C4C_S4H"/>
    <d v="2025-06-17T00:00:00"/>
    <d v="2025-06-17T00:00:00"/>
    <n v="0"/>
    <s v=""/>
    <s v=""/>
    <s v="3101506497"/>
    <s v="200012041766"/>
    <s v="0010"/>
    <s v="0050"/>
    <s v="R1"/>
    <s v="10-50"/>
    <x v="6"/>
    <x v="1"/>
    <n v="10514"/>
    <x v="1"/>
  </r>
  <r>
    <s v="60001030812"/>
    <s v="RC-250617-01"/>
    <s v="CH"/>
    <s v="RC"/>
    <d v="2025-06-17T00:00:00"/>
    <s v="52000478461"/>
    <s v="3106"/>
    <x v="4"/>
    <s v="10251"/>
    <s v="0"/>
    <n v="-50"/>
    <s v=""/>
    <n v="-50"/>
    <s v="USD"/>
    <s v="O0"/>
    <s v="USMO6560525830"/>
    <s v="6000103081210251"/>
    <s v=""/>
    <s v="C4C_S4H"/>
    <d v="2025-06-17T00:00:00"/>
    <d v="2025-06-17T00:00:00"/>
    <n v="0"/>
    <s v=""/>
    <s v=""/>
    <s v="3102347105"/>
    <s v="200016546141"/>
    <s v="0010"/>
    <s v="0044"/>
    <s v="R1"/>
    <s v="10-44"/>
    <x v="2"/>
    <x v="4"/>
    <n v="10719"/>
    <x v="0"/>
  </r>
  <r>
    <s v="60001030820"/>
    <s v="RC-250617-01"/>
    <s v="CH"/>
    <s v="RC"/>
    <d v="2025-06-17T00:00:00"/>
    <s v=""/>
    <s v="3106"/>
    <x v="4"/>
    <s v="10469"/>
    <s v="0"/>
    <n v="-50"/>
    <s v=""/>
    <n v="-50"/>
    <s v="USD"/>
    <s v="O0"/>
    <s v="USMO6561328100"/>
    <s v="6000103082010469"/>
    <s v=""/>
    <s v="C4C_S4H"/>
    <d v="2025-06-17T00:00:00"/>
    <d v="2025-06-17T00:00:00"/>
    <n v="0"/>
    <s v=""/>
    <s v=""/>
    <s v="3102347125"/>
    <s v="200016543817"/>
    <s v="0010"/>
    <s v="0044"/>
    <s v="R1"/>
    <s v="10-44"/>
    <x v="2"/>
    <x v="4"/>
    <n v="10469"/>
    <x v="2"/>
  </r>
  <r>
    <s v="60001030845"/>
    <s v="RC-250617-01"/>
    <s v="CH"/>
    <s v="RC"/>
    <d v="2025-06-17T00:00:00"/>
    <s v=""/>
    <s v="3106"/>
    <x v="4"/>
    <s v="10719"/>
    <s v="0"/>
    <n v="-50"/>
    <s v=""/>
    <n v="-50"/>
    <s v="USD"/>
    <s v="O0"/>
    <s v="USMO6570574020"/>
    <s v="6000103084510719"/>
    <s v=""/>
    <s v="C4C_S4H"/>
    <d v="2025-06-17T00:00:00"/>
    <d v="2025-06-17T00:00:00"/>
    <n v="0"/>
    <s v=""/>
    <s v=""/>
    <s v="3102347149"/>
    <s v="200016546273"/>
    <s v="0010"/>
    <s v="0044"/>
    <s v="R1"/>
    <s v="10-44"/>
    <x v="2"/>
    <x v="4"/>
    <n v="10719"/>
    <x v="0"/>
  </r>
  <r>
    <s v="60001030850"/>
    <s v="01-250617-00"/>
    <s v="CH"/>
    <s v="01"/>
    <d v="2025-06-17T00:00:00"/>
    <s v=""/>
    <s v="3106"/>
    <x v="5"/>
    <s v="10224"/>
    <s v="0"/>
    <n v="60.51"/>
    <s v=""/>
    <n v="60.51"/>
    <s v="USD"/>
    <s v=""/>
    <s v="USMO6561322500"/>
    <s v="6000103085010224"/>
    <s v=""/>
    <s v="TCRAGG"/>
    <d v="2025-06-17T00:00:00"/>
    <m/>
    <n v="0"/>
    <s v=""/>
    <s v=""/>
    <s v=""/>
    <s v="200011536253"/>
    <s v="6000"/>
    <s v="0110"/>
    <s v="RE"/>
    <s v="6000-110"/>
    <x v="4"/>
    <x v="5"/>
    <n v="10719"/>
    <x v="0"/>
  </r>
  <r>
    <s v="60001030906"/>
    <s v="01-250617-00"/>
    <s v="CH"/>
    <s v="01"/>
    <d v="2025-06-17T00:00:00"/>
    <s v=""/>
    <s v="3106"/>
    <x v="0"/>
    <s v="10719"/>
    <s v="0"/>
    <n v="5"/>
    <s v=""/>
    <n v="5"/>
    <s v="USD"/>
    <s v="O1"/>
    <s v="USMO6560510270"/>
    <s v="6000103090610719"/>
    <s v=""/>
    <s v="C4C_S4H"/>
    <d v="2025-06-17T00:00:00"/>
    <d v="2025-06-17T00:00:00"/>
    <n v="0"/>
    <s v=""/>
    <s v=""/>
    <s v="3101597833"/>
    <s v="200012724395"/>
    <s v="0010"/>
    <s v="0050"/>
    <s v="R1"/>
    <s v="10-50"/>
    <x v="6"/>
    <x v="0"/>
    <n v="10719"/>
    <x v="0"/>
  </r>
  <r>
    <s v="60001030915"/>
    <s v="RC-200617-03"/>
    <s v="CH"/>
    <s v="01"/>
    <d v="2025-06-17T00:00:00"/>
    <s v=""/>
    <s v="3106"/>
    <x v="4"/>
    <s v="10251"/>
    <s v="0"/>
    <n v="-50"/>
    <s v=""/>
    <n v="-50"/>
    <s v="USD"/>
    <s v="O1"/>
    <s v="USMO6560525830"/>
    <s v="6000103091510251"/>
    <s v=""/>
    <s v="SAP_WFRT"/>
    <d v="2025-06-17T00:00:00"/>
    <d v="2025-06-17T00:00:00"/>
    <n v="0"/>
    <s v=""/>
    <s v=""/>
    <s v="3102347105"/>
    <s v="200016546141"/>
    <s v="0010"/>
    <s v="0026"/>
    <s v="R1"/>
    <s v="10-26"/>
    <x v="5"/>
    <x v="4"/>
    <n v="10719"/>
    <x v="0"/>
  </r>
  <r>
    <s v="60001030942"/>
    <s v="01-250617-00"/>
    <s v="CH"/>
    <s v="01"/>
    <d v="2025-06-17T00:00:00"/>
    <s v=""/>
    <s v="3106"/>
    <x v="0"/>
    <s v="10719"/>
    <s v="0"/>
    <n v="10.81"/>
    <s v=""/>
    <n v="10.81"/>
    <s v="USD"/>
    <s v="O1"/>
    <s v="USMO6560523020"/>
    <s v="6000103094210719"/>
    <s v=""/>
    <s v="C4C_S4H"/>
    <d v="2025-06-17T00:00:00"/>
    <d v="2025-06-17T00:00:00"/>
    <n v="0"/>
    <s v=""/>
    <s v=""/>
    <s v="3101532971"/>
    <s v="200014018564"/>
    <s v="0010"/>
    <s v="0050"/>
    <s v="C1"/>
    <s v="10-50"/>
    <x v="6"/>
    <x v="0"/>
    <n v="10719"/>
    <x v="0"/>
  </r>
  <r>
    <s v="60001030954"/>
    <s v="01-250617-00"/>
    <s v="CH"/>
    <s v="01"/>
    <d v="2025-06-17T00:00:00"/>
    <s v=""/>
    <s v="3106"/>
    <x v="0"/>
    <s v="10719"/>
    <s v="0"/>
    <n v="15.4"/>
    <s v=""/>
    <n v="15.4"/>
    <s v="USD"/>
    <s v="O1"/>
    <s v="USMO6560523020"/>
    <s v="6000103095410719"/>
    <s v=""/>
    <s v="C4C_S4H"/>
    <d v="2025-06-17T00:00:00"/>
    <d v="2025-06-17T00:00:00"/>
    <n v="0"/>
    <s v=""/>
    <s v=""/>
    <s v="3101532971"/>
    <s v="200014018564"/>
    <s v="0010"/>
    <s v="0050"/>
    <s v="C1"/>
    <s v="10-50"/>
    <x v="6"/>
    <x v="0"/>
    <n v="10719"/>
    <x v="0"/>
  </r>
  <r>
    <s v="60001030956"/>
    <s v="01-250617-00"/>
    <s v="CH"/>
    <s v="01"/>
    <d v="2025-06-17T00:00:00"/>
    <s v=""/>
    <s v="3106"/>
    <x v="0"/>
    <s v="10719"/>
    <s v="0"/>
    <n v="13.83"/>
    <s v=""/>
    <n v="13.83"/>
    <s v="USD"/>
    <s v="O1"/>
    <s v="USMO6560523020"/>
    <s v="6000103095610719"/>
    <s v=""/>
    <s v="C4C_S4H"/>
    <d v="2025-06-17T00:00:00"/>
    <d v="2025-06-17T00:00:00"/>
    <n v="0"/>
    <s v=""/>
    <s v=""/>
    <s v="3101532971"/>
    <s v="200014018564"/>
    <s v="0010"/>
    <s v="0050"/>
    <s v="C1"/>
    <s v="10-50"/>
    <x v="6"/>
    <x v="0"/>
    <n v="10719"/>
    <x v="0"/>
  </r>
  <r>
    <s v="60001031010"/>
    <s v="01-250617-00"/>
    <s v="CH"/>
    <s v="01"/>
    <d v="2025-06-17T00:00:00"/>
    <s v=""/>
    <s v="3106"/>
    <x v="0"/>
    <s v="10719"/>
    <s v="0"/>
    <n v="5"/>
    <s v=""/>
    <n v="5"/>
    <s v="USD"/>
    <s v="O1"/>
    <s v="USMO6307721020"/>
    <s v="6000103101010719"/>
    <s v=""/>
    <s v="C4C_S4H"/>
    <d v="2025-06-17T00:00:00"/>
    <d v="2025-06-17T00:00:00"/>
    <n v="0"/>
    <s v=""/>
    <s v=""/>
    <s v="3101605091"/>
    <s v="200014220103"/>
    <s v="0010"/>
    <s v="0050"/>
    <s v="R1"/>
    <s v="10-50"/>
    <x v="6"/>
    <x v="0"/>
    <n v="10719"/>
    <x v="0"/>
  </r>
  <r>
    <s v="60001031024"/>
    <s v="01-250617-00"/>
    <s v="CH"/>
    <s v="01"/>
    <d v="2025-06-17T00:00:00"/>
    <s v=""/>
    <s v="3106"/>
    <x v="1"/>
    <s v="10514"/>
    <s v="0"/>
    <n v="5"/>
    <s v=""/>
    <n v="5"/>
    <s v="USD"/>
    <s v="O1"/>
    <s v="USMO6561316100"/>
    <s v="6000103102410514"/>
    <s v=""/>
    <s v="C4C_S4H"/>
    <d v="2025-06-17T00:00:00"/>
    <d v="2025-06-17T00:00:00"/>
    <n v="0"/>
    <s v=""/>
    <s v=""/>
    <s v="3101579662"/>
    <s v="200013350398"/>
    <s v="0010"/>
    <s v="0050"/>
    <s v="R1"/>
    <s v="10-50"/>
    <x v="6"/>
    <x v="1"/>
    <n v="10514"/>
    <x v="1"/>
  </r>
  <r>
    <s v="60001031074"/>
    <s v="01-250618-00"/>
    <s v="CH"/>
    <s v="01"/>
    <d v="2025-06-18T00:00:00"/>
    <s v=""/>
    <s v="3106"/>
    <x v="0"/>
    <s v="10469"/>
    <s v="0"/>
    <n v="8.73"/>
    <s v=""/>
    <n v="8.73"/>
    <s v="USD"/>
    <s v="O1"/>
    <s v="USMO6561317640"/>
    <s v="6000103107410469"/>
    <s v=""/>
    <s v="C4C_S4H"/>
    <d v="2025-06-18T00:00:00"/>
    <d v="2025-06-18T00:00:00"/>
    <n v="0"/>
    <s v=""/>
    <s v=""/>
    <s v="3101640732"/>
    <s v="200011623887"/>
    <s v="0010"/>
    <s v="0050"/>
    <s v="R1"/>
    <s v="10-50"/>
    <x v="6"/>
    <x v="0"/>
    <n v="10469"/>
    <x v="2"/>
  </r>
  <r>
    <s v="60001031091"/>
    <s v="01-250618-00"/>
    <s v="CH"/>
    <s v="01"/>
    <d v="2025-06-18T00:00:00"/>
    <s v=""/>
    <s v="3106"/>
    <x v="1"/>
    <s v="10514"/>
    <s v="0"/>
    <n v="11.59"/>
    <s v=""/>
    <n v="11.59"/>
    <s v="USD"/>
    <s v="O1"/>
    <s v="USMO6561317640"/>
    <s v="6000103109110514"/>
    <s v=""/>
    <s v="C4C_S4H"/>
    <d v="2025-06-18T00:00:00"/>
    <d v="2025-06-18T00:00:00"/>
    <n v="0"/>
    <s v=""/>
    <s v=""/>
    <s v="3101640828"/>
    <s v="200011623887"/>
    <s v="0010"/>
    <s v="0050"/>
    <s v="R1"/>
    <s v="10-50"/>
    <x v="6"/>
    <x v="1"/>
    <n v="10514"/>
    <x v="1"/>
  </r>
  <r>
    <s v="60001031163"/>
    <s v="RC-200618-01"/>
    <s v="CH"/>
    <s v="01"/>
    <d v="2025-06-18T00:00:00"/>
    <s v=""/>
    <s v="3106"/>
    <x v="4"/>
    <s v="10719"/>
    <s v="0"/>
    <n v="-50"/>
    <s v=""/>
    <n v="-50"/>
    <s v="USD"/>
    <s v="O1"/>
    <s v="USMO6560526660"/>
    <s v="6000103116310719"/>
    <s v=""/>
    <s v="SAP_WFRT"/>
    <d v="2025-06-18T00:00:00"/>
    <d v="2025-06-18T00:00:00"/>
    <n v="0"/>
    <s v=""/>
    <s v=""/>
    <s v="3102345923"/>
    <s v="200016536753"/>
    <s v="0010"/>
    <s v="0026"/>
    <s v="R1"/>
    <s v="10-26"/>
    <x v="5"/>
    <x v="4"/>
    <n v="10719"/>
    <x v="0"/>
  </r>
  <r>
    <s v="60001031164"/>
    <s v="01-250618-01"/>
    <s v="CH"/>
    <s v="01"/>
    <d v="2025-06-18T00:00:00"/>
    <s v=""/>
    <s v="3106"/>
    <x v="1"/>
    <s v="10514"/>
    <s v="0"/>
    <n v="33.72"/>
    <s v=""/>
    <n v="33.72"/>
    <s v="USD"/>
    <s v="O1"/>
    <s v="USMO6561300000"/>
    <s v="6000103116410514"/>
    <s v=""/>
    <s v="FZAERR"/>
    <d v="2025-06-18T00:00:00"/>
    <d v="2025-06-18T00:00:00"/>
    <n v="0"/>
    <s v=""/>
    <s v=""/>
    <s v="3101492163"/>
    <s v="200013961764"/>
    <s v="0010"/>
    <s v="0050"/>
    <s v="C1"/>
    <s v="10-50"/>
    <x v="6"/>
    <x v="1"/>
    <n v="10514"/>
    <x v="1"/>
  </r>
  <r>
    <s v="60001031164"/>
    <s v="01-250618-01"/>
    <s v="CH"/>
    <s v="01"/>
    <d v="2025-06-18T00:00:00"/>
    <s v=""/>
    <s v="3106"/>
    <x v="0"/>
    <s v="10469"/>
    <s v="0"/>
    <n v="47.4"/>
    <s v=""/>
    <n v="47.4"/>
    <s v="USD"/>
    <s v="O1"/>
    <s v="USMO6561300000"/>
    <s v="6000103116410469"/>
    <s v=""/>
    <s v="FZAERR"/>
    <d v="2025-06-18T00:00:00"/>
    <d v="2025-06-18T00:00:00"/>
    <n v="0"/>
    <s v=""/>
    <s v=""/>
    <s v="3101492258"/>
    <s v="200013961764"/>
    <s v="0010"/>
    <s v="0050"/>
    <s v="C1"/>
    <s v="10-50"/>
    <x v="6"/>
    <x v="0"/>
    <n v="10469"/>
    <x v="2"/>
  </r>
  <r>
    <s v="60001031259"/>
    <s v="01-250618-01"/>
    <s v="CH"/>
    <s v="01"/>
    <d v="2025-06-18T00:00:00"/>
    <s v=""/>
    <s v="3106"/>
    <x v="1"/>
    <s v="10514"/>
    <s v="0"/>
    <n v="5"/>
    <s v=""/>
    <n v="5"/>
    <s v="USD"/>
    <s v="O1"/>
    <s v="USMO6561332060"/>
    <s v="6000103125910514"/>
    <s v=""/>
    <s v="C4C_S4H"/>
    <d v="2025-06-18T00:00:00"/>
    <d v="2025-06-18T00:00:00"/>
    <n v="0"/>
    <s v=""/>
    <s v=""/>
    <s v="3101588621"/>
    <s v="200012916389"/>
    <s v="0010"/>
    <s v="0050"/>
    <s v="R1"/>
    <s v="10-50"/>
    <x v="6"/>
    <x v="1"/>
    <n v="10514"/>
    <x v="1"/>
  </r>
  <r>
    <s v="60001031283"/>
    <s v="01-250618-01"/>
    <s v="CH"/>
    <s v="01"/>
    <d v="2025-06-18T00:00:00"/>
    <s v=""/>
    <s v="3106"/>
    <x v="1"/>
    <s v="10514"/>
    <s v="0"/>
    <n v="5"/>
    <s v=""/>
    <n v="5"/>
    <s v="USD"/>
    <s v="O1"/>
    <s v="USMO6561332060"/>
    <s v="6000103128310514"/>
    <s v=""/>
    <s v="C4C_S4H"/>
    <d v="2025-06-18T00:00:00"/>
    <d v="2025-06-18T00:00:00"/>
    <n v="0"/>
    <s v=""/>
    <s v=""/>
    <s v="3101588621"/>
    <s v="200012916389"/>
    <s v="0010"/>
    <s v="0050"/>
    <s v="R1"/>
    <s v="10-50"/>
    <x v="6"/>
    <x v="1"/>
    <n v="10514"/>
    <x v="1"/>
  </r>
  <r>
    <s v="60001031284"/>
    <s v="01-250618-01"/>
    <s v="CH"/>
    <s v="01"/>
    <d v="2025-06-18T00:00:00"/>
    <s v=""/>
    <s v="3106"/>
    <x v="0"/>
    <s v="10469"/>
    <s v="0"/>
    <n v="50"/>
    <s v=""/>
    <n v="50"/>
    <s v="USD"/>
    <s v="O1"/>
    <s v="USMO6561300000"/>
    <s v="6000103128410469"/>
    <s v=""/>
    <s v="C4C_S4H"/>
    <d v="2025-06-18T00:00:00"/>
    <d v="2025-06-18T00:00:00"/>
    <n v="0"/>
    <s v=""/>
    <s v=""/>
    <s v="3102316104"/>
    <s v="200016394351"/>
    <s v="0010"/>
    <s v="0050"/>
    <s v="R1"/>
    <s v="10-50"/>
    <x v="6"/>
    <x v="0"/>
    <n v="10469"/>
    <x v="2"/>
  </r>
  <r>
    <s v="60001031303"/>
    <s v="01-250618-01"/>
    <s v="CH"/>
    <s v="01"/>
    <d v="2025-06-18T00:00:00"/>
    <s v=""/>
    <s v="3106"/>
    <x v="0"/>
    <s v="10469"/>
    <s v="0"/>
    <n v="5"/>
    <s v=""/>
    <n v="5"/>
    <s v="USD"/>
    <s v="O1"/>
    <s v="USMO6561332060"/>
    <s v="6000103130310469"/>
    <s v=""/>
    <s v="C4C_S4H"/>
    <d v="2025-06-18T00:00:00"/>
    <d v="2025-06-18T00:00:00"/>
    <n v="0"/>
    <s v=""/>
    <s v=""/>
    <s v="3101588526"/>
    <s v="200012916389"/>
    <s v="0010"/>
    <s v="0050"/>
    <s v="R1"/>
    <s v="10-50"/>
    <x v="6"/>
    <x v="0"/>
    <n v="10469"/>
    <x v="2"/>
  </r>
  <r>
    <s v="60001031304"/>
    <s v="01-250618-01"/>
    <s v="CH"/>
    <s v="01"/>
    <d v="2025-06-18T00:00:00"/>
    <s v=""/>
    <s v="3106"/>
    <x v="0"/>
    <s v="10469"/>
    <s v="0"/>
    <n v="5"/>
    <s v=""/>
    <n v="5"/>
    <s v="USD"/>
    <s v="O1"/>
    <s v="USMO6561332060"/>
    <s v="6000103130410469"/>
    <s v=""/>
    <s v="C4C_S4H"/>
    <d v="2025-06-18T00:00:00"/>
    <d v="2025-06-18T00:00:00"/>
    <n v="0"/>
    <s v=""/>
    <s v=""/>
    <s v="3101588526"/>
    <s v="200012916389"/>
    <s v="0010"/>
    <s v="0050"/>
    <s v="R1"/>
    <s v="10-50"/>
    <x v="6"/>
    <x v="0"/>
    <n v="10469"/>
    <x v="2"/>
  </r>
  <r>
    <s v="60001031305"/>
    <s v="01-250618-01"/>
    <s v="CH"/>
    <s v="01"/>
    <d v="2025-06-18T00:00:00"/>
    <s v=""/>
    <s v="3106"/>
    <x v="0"/>
    <s v="10469"/>
    <s v="0"/>
    <n v="5"/>
    <s v=""/>
    <n v="5"/>
    <s v="USD"/>
    <s v="O1"/>
    <s v="USMO6561332060"/>
    <s v="6000103130510469"/>
    <s v=""/>
    <s v="C4C_S4H"/>
    <d v="2025-06-18T00:00:00"/>
    <d v="2025-06-18T00:00:00"/>
    <n v="0"/>
    <s v=""/>
    <s v=""/>
    <s v="3101588526"/>
    <s v="200012916389"/>
    <s v="0010"/>
    <s v="0050"/>
    <s v="R1"/>
    <s v="10-50"/>
    <x v="6"/>
    <x v="0"/>
    <n v="10469"/>
    <x v="2"/>
  </r>
  <r>
    <s v="60001031306"/>
    <s v="01-250618-01"/>
    <s v="CH"/>
    <s v="01"/>
    <d v="2025-06-18T00:00:00"/>
    <s v=""/>
    <s v="3106"/>
    <x v="1"/>
    <s v="10514"/>
    <s v="0"/>
    <n v="5"/>
    <s v=""/>
    <n v="5"/>
    <s v="USD"/>
    <s v="O1"/>
    <s v="USMO6561332060"/>
    <s v="6000103130610514"/>
    <s v=""/>
    <s v="C4C_S4H"/>
    <d v="2025-06-18T00:00:00"/>
    <d v="2025-06-18T00:00:00"/>
    <n v="0"/>
    <s v=""/>
    <s v=""/>
    <s v="3101588621"/>
    <s v="200012916389"/>
    <s v="0010"/>
    <s v="0050"/>
    <s v="R1"/>
    <s v="10-50"/>
    <x v="6"/>
    <x v="1"/>
    <n v="10514"/>
    <x v="1"/>
  </r>
  <r>
    <s v="60001031323"/>
    <s v="RC-250618-01"/>
    <s v="CH"/>
    <s v="RC"/>
    <d v="2025-06-18T00:00:00"/>
    <s v="52000476443"/>
    <s v="3106"/>
    <x v="4"/>
    <s v="10469"/>
    <s v="0"/>
    <n v="-50"/>
    <s v=""/>
    <n v="-50"/>
    <s v="USD"/>
    <s v="O0"/>
    <s v="USMO6561317780"/>
    <s v="6000103132310469"/>
    <s v=""/>
    <s v="C4C_S4H"/>
    <d v="2025-06-18T00:00:00"/>
    <d v="2025-06-18T00:00:00"/>
    <n v="0"/>
    <s v=""/>
    <s v=""/>
    <s v="3102348188"/>
    <s v="200016548782"/>
    <s v="0010"/>
    <s v="0044"/>
    <s v="R1"/>
    <s v="10-44"/>
    <x v="2"/>
    <x v="4"/>
    <n v="10469"/>
    <x v="2"/>
  </r>
  <r>
    <s v="60001031345"/>
    <s v="RC-250618-01"/>
    <s v="CH"/>
    <s v="RC"/>
    <d v="2025-06-18T00:00:00"/>
    <s v=""/>
    <s v="3106"/>
    <x v="4"/>
    <s v="10719"/>
    <s v="0"/>
    <n v="-50"/>
    <s v=""/>
    <n v="-50"/>
    <s v="USD"/>
    <s v="O0"/>
    <s v="USMO6560526630"/>
    <s v="6000103134510719"/>
    <s v=""/>
    <s v="C4C_S4H"/>
    <d v="2025-06-18T00:00:00"/>
    <d v="2025-06-18T00:00:00"/>
    <n v="0"/>
    <s v=""/>
    <s v=""/>
    <s v="3102348204"/>
    <s v="200016549566"/>
    <s v="0010"/>
    <s v="0044"/>
    <s v="R1"/>
    <s v="10-44"/>
    <x v="2"/>
    <x v="4"/>
    <n v="10719"/>
    <x v="0"/>
  </r>
  <r>
    <s v="60001031379"/>
    <s v="RC-250618-01"/>
    <s v="CH"/>
    <s v="RC"/>
    <d v="2025-06-18T00:00:00"/>
    <s v=""/>
    <s v="3106"/>
    <x v="4"/>
    <s v="10469"/>
    <s v="0"/>
    <n v="-50"/>
    <s v=""/>
    <n v="-50"/>
    <s v="USD"/>
    <s v="O0"/>
    <s v="USMO6561314570"/>
    <s v="6000103137910469"/>
    <s v=""/>
    <s v="C4C_S4H"/>
    <d v="2025-06-18T00:00:00"/>
    <d v="2025-06-18T00:00:00"/>
    <n v="0"/>
    <s v=""/>
    <s v=""/>
    <s v="3102348302"/>
    <s v="200016548907"/>
    <s v="0010"/>
    <s v="0044"/>
    <s v="R1"/>
    <s v="10-44"/>
    <x v="2"/>
    <x v="4"/>
    <n v="10469"/>
    <x v="2"/>
  </r>
  <r>
    <s v="60001031392"/>
    <s v="01-250618-01"/>
    <s v="CH"/>
    <s v="01"/>
    <d v="2025-06-18T00:00:00"/>
    <s v=""/>
    <s v="3106"/>
    <x v="0"/>
    <s v="10719"/>
    <s v="0"/>
    <n v="5"/>
    <s v=""/>
    <n v="5"/>
    <s v="USD"/>
    <s v="O1"/>
    <s v="USMO6396682671"/>
    <s v="6000103139210719"/>
    <s v=""/>
    <s v="C4C_S4H"/>
    <d v="2025-06-18T00:00:00"/>
    <d v="2025-06-18T00:00:00"/>
    <n v="0"/>
    <s v=""/>
    <s v=""/>
    <s v="3101531532"/>
    <s v="200013272741"/>
    <s v="0010"/>
    <s v="0050"/>
    <s v="R1"/>
    <s v="10-50"/>
    <x v="6"/>
    <x v="0"/>
    <n v="10719"/>
    <x v="0"/>
  </r>
  <r>
    <s v="60001031404"/>
    <s v="01-250618-01"/>
    <s v="CH"/>
    <s v="01"/>
    <d v="2025-06-18T00:00:00"/>
    <s v=""/>
    <s v="3106"/>
    <x v="0"/>
    <s v="10719"/>
    <s v="0"/>
    <n v="5"/>
    <s v=""/>
    <n v="5"/>
    <s v="USD"/>
    <s v="O1"/>
    <s v="USMO6396682671"/>
    <s v="6000103140410719"/>
    <s v=""/>
    <s v="C4C_S4H"/>
    <d v="2025-06-18T00:00:00"/>
    <d v="2025-06-18T00:00:00"/>
    <n v="0"/>
    <s v=""/>
    <s v=""/>
    <s v="3101589461"/>
    <s v="200013272931"/>
    <s v="0010"/>
    <s v="0050"/>
    <s v="R1"/>
    <s v="10-50"/>
    <x v="6"/>
    <x v="0"/>
    <n v="10719"/>
    <x v="0"/>
  </r>
  <r>
    <s v="60001031420"/>
    <s v="01-250618-01"/>
    <s v="CH"/>
    <s v="01"/>
    <d v="2025-06-18T00:00:00"/>
    <s v=""/>
    <s v="3106"/>
    <x v="0"/>
    <s v="10719"/>
    <s v="0"/>
    <n v="5"/>
    <s v=""/>
    <n v="5"/>
    <s v="USD"/>
    <s v="O1"/>
    <s v="USMO6396682671"/>
    <s v="6000103142010719"/>
    <s v=""/>
    <s v="C4C_S4H"/>
    <d v="2025-06-18T00:00:00"/>
    <d v="2025-06-18T00:00:00"/>
    <n v="0"/>
    <s v=""/>
    <s v=""/>
    <s v="3101589267"/>
    <s v="200013272832"/>
    <s v="0010"/>
    <s v="0050"/>
    <s v="R1"/>
    <s v="10-50"/>
    <x v="6"/>
    <x v="0"/>
    <n v="10719"/>
    <x v="0"/>
  </r>
  <r>
    <s v="60001031432"/>
    <s v="RC-250618-01"/>
    <s v="CH"/>
    <s v="RC"/>
    <d v="2025-06-18T00:00:00"/>
    <s v=""/>
    <s v="3106"/>
    <x v="4"/>
    <s v="10469"/>
    <s v="0"/>
    <n v="-50"/>
    <s v=""/>
    <n v="-50"/>
    <s v="USD"/>
    <s v="O0"/>
    <s v="USMO6561360190"/>
    <s v="6000103143210469"/>
    <s v=""/>
    <s v="C4C_S4H"/>
    <d v="2025-06-18T00:00:00"/>
    <d v="2025-06-18T00:00:00"/>
    <n v="0"/>
    <s v=""/>
    <s v=""/>
    <s v="3102348378"/>
    <s v="200016552305"/>
    <s v="0010"/>
    <s v="0044"/>
    <s v="R1"/>
    <s v="10-44"/>
    <x v="2"/>
    <x v="4"/>
    <n v="10469"/>
    <x v="2"/>
  </r>
  <r>
    <s v="60001031433"/>
    <s v="RC-250618-01"/>
    <s v="CH"/>
    <s v="RC"/>
    <d v="2025-06-18T00:00:00"/>
    <s v=""/>
    <s v="3106"/>
    <x v="3"/>
    <s v="10514"/>
    <s v="0"/>
    <n v="-50"/>
    <s v=""/>
    <n v="-50"/>
    <s v="USD"/>
    <s v="O0"/>
    <s v="USMO6561360190"/>
    <s v="6000103143310514"/>
    <s v=""/>
    <s v="C4C_S4H"/>
    <d v="2025-06-18T00:00:00"/>
    <d v="2025-06-18T00:00:00"/>
    <n v="0"/>
    <s v=""/>
    <s v=""/>
    <s v="3102348380"/>
    <s v="200016552305"/>
    <s v="0010"/>
    <s v="0044"/>
    <s v="R1"/>
    <s v="10-44"/>
    <x v="2"/>
    <x v="3"/>
    <n v="10514"/>
    <x v="1"/>
  </r>
  <r>
    <s v="60001031444"/>
    <s v="01-250618-01"/>
    <s v="CH"/>
    <s v="01"/>
    <d v="2025-06-18T00:00:00"/>
    <s v=""/>
    <s v="3106"/>
    <x v="0"/>
    <s v="10469"/>
    <s v="0"/>
    <n v="50"/>
    <s v=""/>
    <n v="50"/>
    <s v="USD"/>
    <s v="O1"/>
    <s v="USMO6561313640"/>
    <s v="6000103144410469"/>
    <s v=""/>
    <s v="C4C_S4H"/>
    <d v="2025-06-18T00:00:00"/>
    <d v="2025-06-18T00:00:00"/>
    <n v="0"/>
    <s v=""/>
    <s v=""/>
    <s v="3102296992"/>
    <s v="200016300390"/>
    <s v="0010"/>
    <s v="0050"/>
    <s v="R1"/>
    <s v="10-50"/>
    <x v="6"/>
    <x v="0"/>
    <n v="10469"/>
    <x v="2"/>
  </r>
  <r>
    <s v="60001031469"/>
    <s v="RC-250618-01"/>
    <s v="CH"/>
    <s v="RC"/>
    <d v="2025-06-18T00:00:00"/>
    <s v=""/>
    <s v="3106"/>
    <x v="4"/>
    <s v="10469"/>
    <s v="0"/>
    <n v="-50"/>
    <s v=""/>
    <n v="-50"/>
    <s v="USD"/>
    <s v="O0"/>
    <s v="USMO6561323230"/>
    <s v="6000103146910469"/>
    <s v=""/>
    <s v="C4C_S4H"/>
    <d v="2025-06-18T00:00:00"/>
    <d v="2025-06-18T00:00:00"/>
    <n v="0"/>
    <s v=""/>
    <s v=""/>
    <s v="3102348440"/>
    <s v="200016553220"/>
    <s v="0010"/>
    <s v="0044"/>
    <s v="R1"/>
    <s v="10-44"/>
    <x v="2"/>
    <x v="4"/>
    <n v="10469"/>
    <x v="2"/>
  </r>
  <r>
    <s v="60001031483"/>
    <s v="01-250618-01"/>
    <s v="CH"/>
    <s v="01"/>
    <d v="2025-06-18T00:00:00"/>
    <s v=""/>
    <s v="3106"/>
    <x v="0"/>
    <s v="10719"/>
    <s v="0"/>
    <n v="5"/>
    <s v=""/>
    <n v="5"/>
    <s v="USD"/>
    <s v="O1"/>
    <s v="USMO6301513611"/>
    <s v="6000103148310719"/>
    <s v=""/>
    <s v="C4C_S4H"/>
    <d v="2025-06-18T00:00:00"/>
    <d v="2025-06-18T00:00:00"/>
    <n v="0"/>
    <s v=""/>
    <s v=""/>
    <s v="3102285038"/>
    <s v="200016238624"/>
    <s v="0010"/>
    <s v="0050"/>
    <s v="R1"/>
    <s v="10-50"/>
    <x v="6"/>
    <x v="0"/>
    <n v="10719"/>
    <x v="0"/>
  </r>
  <r>
    <s v="60001031490"/>
    <s v="RC-250618-01"/>
    <s v="CH"/>
    <s v="RC"/>
    <d v="2025-06-18T00:00:00"/>
    <s v=""/>
    <s v="3106"/>
    <x v="3"/>
    <s v="10514"/>
    <s v="0"/>
    <n v="-50"/>
    <s v=""/>
    <n v="-50"/>
    <s v="USD"/>
    <s v="O0"/>
    <s v="USMO6561323230"/>
    <s v="6000103149010514"/>
    <s v=""/>
    <s v="C4C_S4H"/>
    <d v="2025-06-18T00:00:00"/>
    <d v="2025-06-18T00:00:00"/>
    <n v="0"/>
    <s v=""/>
    <s v=""/>
    <s v="3102348441"/>
    <s v="200016553220"/>
    <s v="0010"/>
    <s v="0044"/>
    <s v="R1"/>
    <s v="10-44"/>
    <x v="2"/>
    <x v="3"/>
    <n v="10514"/>
    <x v="1"/>
  </r>
  <r>
    <s v="60001031491"/>
    <s v="RC-200618-01"/>
    <s v="CH"/>
    <s v="01"/>
    <d v="2025-06-18T00:00:00"/>
    <s v=""/>
    <s v="3106"/>
    <x v="4"/>
    <s v="10251"/>
    <s v="0"/>
    <n v="-50"/>
    <s v=""/>
    <n v="-50"/>
    <s v="USD"/>
    <s v="O1"/>
    <s v="USMO6570593510"/>
    <s v="6000103149110251"/>
    <s v=""/>
    <s v="SAP_WFRT"/>
    <d v="2025-06-18T00:00:00"/>
    <d v="2025-06-18T00:00:00"/>
    <n v="0"/>
    <s v=""/>
    <s v=""/>
    <s v="3102315320"/>
    <s v="200016390698"/>
    <s v="0010"/>
    <s v="0026"/>
    <s v="R1"/>
    <s v="10-26"/>
    <x v="5"/>
    <x v="4"/>
    <n v="10719"/>
    <x v="0"/>
  </r>
  <r>
    <s v="60001031542"/>
    <s v="RC-200619-02"/>
    <s v="CH"/>
    <s v="01"/>
    <d v="2025-06-19T00:00:00"/>
    <s v=""/>
    <s v="3106"/>
    <x v="4"/>
    <s v="10469"/>
    <s v="0"/>
    <n v="-50"/>
    <s v=""/>
    <n v="-50"/>
    <s v="USD"/>
    <s v="O1"/>
    <s v="USMO6561314570"/>
    <s v="6000103154210469"/>
    <s v=""/>
    <s v="SAP_WFRT"/>
    <d v="2025-06-19T00:00:00"/>
    <d v="2025-06-19T00:00:00"/>
    <n v="0"/>
    <s v=""/>
    <s v=""/>
    <s v="3102348302"/>
    <s v="200016548907"/>
    <s v="0010"/>
    <s v="0026"/>
    <s v="R1"/>
    <s v="10-26"/>
    <x v="5"/>
    <x v="4"/>
    <n v="10469"/>
    <x v="2"/>
  </r>
  <r>
    <s v="60001031543"/>
    <s v="RC-200619-02"/>
    <s v="CH"/>
    <s v="01"/>
    <d v="2025-06-19T00:00:00"/>
    <s v=""/>
    <s v="3106"/>
    <x v="5"/>
    <s v="10469"/>
    <s v="0"/>
    <n v="-50"/>
    <s v=""/>
    <n v="-50"/>
    <s v="USD"/>
    <s v="O1"/>
    <s v="USMO6561314300"/>
    <s v="6000103154310469"/>
    <s v=""/>
    <s v="SAP_WFRT"/>
    <d v="2025-06-19T00:00:00"/>
    <d v="2025-06-19T00:00:00"/>
    <n v="0"/>
    <s v=""/>
    <s v=""/>
    <s v="3102339518"/>
    <s v="200016504769"/>
    <s v="0010"/>
    <s v="0023"/>
    <s v="R1"/>
    <s v="10-23"/>
    <x v="8"/>
    <x v="5"/>
    <n v="10469"/>
    <x v="2"/>
  </r>
  <r>
    <s v="60001031577"/>
    <s v="RC-250619-01"/>
    <s v="CH"/>
    <s v="RC"/>
    <d v="2025-06-19T00:00:00"/>
    <s v=""/>
    <s v="3106"/>
    <x v="3"/>
    <s v="10514"/>
    <s v="0"/>
    <n v="-50"/>
    <s v=""/>
    <n v="-50"/>
    <s v="USD"/>
    <s v="O0"/>
    <s v="USMO6561385841"/>
    <s v="6000103157710514"/>
    <s v=""/>
    <s v="C4C_S4H"/>
    <d v="2025-06-19T00:00:00"/>
    <d v="2025-06-19T00:00:00"/>
    <n v="0"/>
    <s v=""/>
    <s v=""/>
    <s v="3102349195"/>
    <s v="200016554434"/>
    <s v="0010"/>
    <s v="0044"/>
    <s v="R1"/>
    <s v="10-44"/>
    <x v="2"/>
    <x v="3"/>
    <n v="10514"/>
    <x v="1"/>
  </r>
  <r>
    <s v="60001031616"/>
    <s v="RC-250619-01"/>
    <s v="CH"/>
    <s v="RC"/>
    <d v="2025-06-19T00:00:00"/>
    <s v=""/>
    <s v="3106"/>
    <x v="4"/>
    <s v="10469"/>
    <s v="0"/>
    <n v="-50"/>
    <s v=""/>
    <n v="-50"/>
    <s v="USD"/>
    <s v="O0"/>
    <s v="USMO6561385841"/>
    <s v="6000103161610469"/>
    <s v=""/>
    <s v="C4C_S4H"/>
    <d v="2025-06-19T00:00:00"/>
    <d v="2025-06-19T00:00:00"/>
    <n v="0"/>
    <s v=""/>
    <s v=""/>
    <s v="3102349194"/>
    <s v="200016553592"/>
    <s v="0010"/>
    <s v="0044"/>
    <s v="R1"/>
    <s v="10-44"/>
    <x v="2"/>
    <x v="4"/>
    <n v="10469"/>
    <x v="2"/>
  </r>
  <r>
    <s v="60001031625"/>
    <s v="RC-250619-01"/>
    <s v="CH"/>
    <s v="RC"/>
    <d v="2025-06-19T00:00:00"/>
    <s v=""/>
    <s v="3106"/>
    <x v="3"/>
    <s v="10201"/>
    <s v="0"/>
    <n v="-50"/>
    <s v=""/>
    <n v="-50"/>
    <s v="USD"/>
    <s v="O0"/>
    <s v="USMO63755XXXX1"/>
    <s v="6000103162510201"/>
    <s v=""/>
    <s v="C4C_S4H"/>
    <d v="2025-06-19T00:00:00"/>
    <d v="2025-06-19T00:00:00"/>
    <n v="0"/>
    <s v=""/>
    <s v=""/>
    <s v="3102349202"/>
    <s v="200016555076"/>
    <s v="0010"/>
    <s v="0044"/>
    <s v="R1"/>
    <s v="10-44"/>
    <x v="2"/>
    <x v="3"/>
    <n v="10720"/>
    <x v="3"/>
  </r>
  <r>
    <s v="60001031675"/>
    <s v="RC-250619-01"/>
    <s v="CH"/>
    <s v="RC"/>
    <d v="2025-06-19T00:00:00"/>
    <s v=""/>
    <s v="3106"/>
    <x v="4"/>
    <s v="10469"/>
    <s v="0"/>
    <n v="-50"/>
    <s v=""/>
    <n v="-50"/>
    <s v="USD"/>
    <s v="O0"/>
    <s v="USMO6561314350"/>
    <s v="6000103167510469"/>
    <s v=""/>
    <s v="C4C_S4H"/>
    <d v="2025-06-19T00:00:00"/>
    <d v="2025-06-19T00:00:00"/>
    <n v="0"/>
    <s v=""/>
    <s v=""/>
    <s v="3102349332"/>
    <s v="200016554731"/>
    <s v="0010"/>
    <s v="0044"/>
    <s v="R1"/>
    <s v="10-44"/>
    <x v="2"/>
    <x v="4"/>
    <n v="10469"/>
    <x v="2"/>
  </r>
  <r>
    <s v="60001031676"/>
    <s v="RC-250619-01"/>
    <s v="CH"/>
    <s v="RC"/>
    <d v="2025-06-19T00:00:00"/>
    <s v=""/>
    <s v="3106"/>
    <x v="3"/>
    <s v="10514"/>
    <s v="0"/>
    <n v="-50"/>
    <s v=""/>
    <n v="-50"/>
    <s v="USD"/>
    <s v="O0"/>
    <s v="USMO6561314350"/>
    <s v="6000103167610514"/>
    <s v=""/>
    <s v="C4C_S4H"/>
    <d v="2025-06-19T00:00:00"/>
    <d v="2025-06-19T00:00:00"/>
    <n v="0"/>
    <s v=""/>
    <s v=""/>
    <s v="3102349335"/>
    <s v="200016554731"/>
    <s v="0010"/>
    <s v="0044"/>
    <s v="R1"/>
    <s v="10-44"/>
    <x v="2"/>
    <x v="3"/>
    <n v="10514"/>
    <x v="1"/>
  </r>
  <r>
    <s v="60001031741"/>
    <s v="RC-250619-01"/>
    <s v="CH"/>
    <s v="RC"/>
    <d v="2025-06-19T00:00:00"/>
    <s v=""/>
    <s v="3106"/>
    <x v="4"/>
    <s v="10469"/>
    <s v="0"/>
    <n v="-50"/>
    <s v=""/>
    <n v="-50"/>
    <s v="USD"/>
    <s v="O0"/>
    <s v="USMO6561323910"/>
    <s v="6000103174110469"/>
    <s v=""/>
    <s v="C4C_S4H"/>
    <d v="2025-06-19T00:00:00"/>
    <d v="2025-06-19T00:00:00"/>
    <n v="0"/>
    <s v=""/>
    <s v=""/>
    <s v="3102349399"/>
    <s v="200016554905"/>
    <s v="0010"/>
    <s v="0044"/>
    <s v="R1"/>
    <s v="10-44"/>
    <x v="2"/>
    <x v="4"/>
    <n v="10469"/>
    <x v="2"/>
  </r>
  <r>
    <s v="60001031795"/>
    <s v="RC-250619-01"/>
    <s v="CH"/>
    <s v="RC"/>
    <d v="2025-06-19T00:00:00"/>
    <s v=""/>
    <s v="3106"/>
    <x v="3"/>
    <s v="10514"/>
    <s v="0"/>
    <n v="-50"/>
    <s v=""/>
    <n v="-50"/>
    <s v="USD"/>
    <s v="O0"/>
    <s v="USMO6561317280"/>
    <s v="6000103179510514"/>
    <s v=""/>
    <s v="C4C_S4H"/>
    <d v="2025-06-19T00:00:00"/>
    <d v="2025-06-19T00:00:00"/>
    <n v="0"/>
    <s v=""/>
    <s v=""/>
    <s v="3102349547"/>
    <s v="200016558096"/>
    <s v="0010"/>
    <s v="0044"/>
    <s v="R1"/>
    <s v="10-44"/>
    <x v="2"/>
    <x v="3"/>
    <n v="10514"/>
    <x v="1"/>
  </r>
  <r>
    <s v="60001031796"/>
    <s v="RC-250619-01"/>
    <s v="CH"/>
    <s v="RC"/>
    <d v="2025-06-19T00:00:00"/>
    <s v=""/>
    <s v="3106"/>
    <x v="4"/>
    <s v="10469"/>
    <s v="0"/>
    <n v="-50"/>
    <s v=""/>
    <n v="-50"/>
    <s v="USD"/>
    <s v="O0"/>
    <s v="USMO6561317280"/>
    <s v="6000103179610469"/>
    <s v=""/>
    <s v="C4C_S4H"/>
    <d v="2025-06-19T00:00:00"/>
    <d v="2025-06-19T00:00:00"/>
    <n v="0"/>
    <s v=""/>
    <s v=""/>
    <s v="3102349548"/>
    <s v="200016558096"/>
    <s v="0010"/>
    <s v="0044"/>
    <s v="R1"/>
    <s v="10-44"/>
    <x v="2"/>
    <x v="4"/>
    <n v="10469"/>
    <x v="2"/>
  </r>
  <r>
    <s v="60001031959"/>
    <s v="RC-200620-03"/>
    <s v="CH"/>
    <s v="01"/>
    <d v="2025-06-20T00:00:00"/>
    <s v=""/>
    <s v="3106"/>
    <x v="5"/>
    <s v="10719"/>
    <s v="0"/>
    <n v="-50"/>
    <s v=""/>
    <n v="-50"/>
    <s v="USD"/>
    <s v="O1"/>
    <s v="USMO6560525580"/>
    <s v="6000103195910719"/>
    <s v=""/>
    <s v="SAP_WFRT"/>
    <d v="2025-06-20T00:00:00"/>
    <d v="2025-06-20T00:00:00"/>
    <n v="0"/>
    <s v=""/>
    <s v=""/>
    <s v="3101533969"/>
    <s v="200012406092"/>
    <s v="0010"/>
    <s v="0023"/>
    <s v="R1"/>
    <s v="10-23"/>
    <x v="8"/>
    <x v="5"/>
    <n v="10719"/>
    <x v="0"/>
  </r>
  <r>
    <s v="60001031992"/>
    <s v="01-250620-00"/>
    <s v="CH"/>
    <s v="01"/>
    <d v="2025-06-20T00:00:00"/>
    <s v=""/>
    <s v="3106"/>
    <x v="0"/>
    <s v="10469"/>
    <s v="0"/>
    <n v="5"/>
    <s v=""/>
    <n v="5"/>
    <s v="USD"/>
    <s v="O1"/>
    <s v="USMO6561319410"/>
    <s v="6000103199210469"/>
    <s v=""/>
    <s v="C4C_S4H"/>
    <d v="2025-06-20T00:00:00"/>
    <d v="2025-06-20T00:00:00"/>
    <n v="0"/>
    <s v=""/>
    <s v=""/>
    <s v="3102219752"/>
    <s v="200015900638"/>
    <s v="0010"/>
    <s v="0050"/>
    <s v="R1"/>
    <s v="10-50"/>
    <x v="6"/>
    <x v="0"/>
    <n v="10469"/>
    <x v="2"/>
  </r>
  <r>
    <s v="60001032000"/>
    <s v="01-250620-00"/>
    <s v="CH"/>
    <s v="01"/>
    <d v="2025-06-20T00:00:00"/>
    <s v=""/>
    <s v="3106"/>
    <x v="1"/>
    <s v="10514"/>
    <s v="0"/>
    <n v="5"/>
    <s v=""/>
    <n v="5"/>
    <s v="USD"/>
    <s v="O1"/>
    <s v="USMO6561319410"/>
    <s v="6000103200010514"/>
    <s v=""/>
    <s v="C4C_S4H"/>
    <d v="2025-06-20T00:00:00"/>
    <d v="2025-06-20T00:00:00"/>
    <n v="0"/>
    <s v=""/>
    <s v=""/>
    <s v="3102219754"/>
    <s v="200015900638"/>
    <s v="0010"/>
    <s v="0050"/>
    <s v="R1"/>
    <s v="10-50"/>
    <x v="6"/>
    <x v="1"/>
    <n v="10514"/>
    <x v="1"/>
  </r>
  <r>
    <s v="60001032012"/>
    <s v="RC-200620-03"/>
    <s v="CH"/>
    <s v="01"/>
    <d v="2025-06-20T00:00:00"/>
    <s v=""/>
    <s v="3106"/>
    <x v="5"/>
    <s v="10469"/>
    <s v="0"/>
    <n v="-50"/>
    <s v=""/>
    <n v="-50"/>
    <s v="USD"/>
    <s v="O1"/>
    <s v="USMO6561313270"/>
    <s v="6000103201210469"/>
    <s v=""/>
    <s v="SAP_WFRT"/>
    <d v="2025-06-20T00:00:00"/>
    <d v="2025-06-20T00:00:00"/>
    <n v="0"/>
    <s v=""/>
    <s v=""/>
    <s v="3101678231"/>
    <s v="200014412304"/>
    <s v="0010"/>
    <s v="0023"/>
    <s v="R1"/>
    <s v="10-23"/>
    <x v="8"/>
    <x v="5"/>
    <n v="10469"/>
    <x v="2"/>
  </r>
  <r>
    <s v="60001032123"/>
    <s v="RC-250620-01"/>
    <s v="CH"/>
    <s v="RC"/>
    <d v="2025-06-20T00:00:00"/>
    <s v=""/>
    <s v="3106"/>
    <x v="4"/>
    <s v="10469"/>
    <s v="0"/>
    <n v="-50"/>
    <s v=""/>
    <n v="-50"/>
    <s v="USD"/>
    <s v="O0"/>
    <s v="USMO6561325620"/>
    <s v="6000103212310469"/>
    <s v=""/>
    <s v="C4C_S4H"/>
    <d v="2025-06-20T00:00:00"/>
    <d v="2025-06-20T00:00:00"/>
    <n v="0"/>
    <s v=""/>
    <s v=""/>
    <s v="3102350517"/>
    <s v="200016559615"/>
    <s v="0010"/>
    <s v="0044"/>
    <s v="R1"/>
    <s v="10-44"/>
    <x v="2"/>
    <x v="4"/>
    <n v="10469"/>
    <x v="2"/>
  </r>
  <r>
    <s v="60001032168"/>
    <s v="01-250620-00"/>
    <s v="CH"/>
    <s v="01"/>
    <d v="2025-06-20T00:00:00"/>
    <s v=""/>
    <s v="3106"/>
    <x v="1"/>
    <s v="10514"/>
    <s v="0"/>
    <n v="332.13"/>
    <s v=""/>
    <n v="332.13"/>
    <s v="USD"/>
    <s v="O1"/>
    <s v="USMO6561312570"/>
    <s v="6000103216810514"/>
    <s v=""/>
    <s v="FZAERR"/>
    <d v="2025-06-20T00:00:00"/>
    <d v="2025-06-20T00:00:00"/>
    <n v="0"/>
    <s v=""/>
    <s v=""/>
    <s v="3101484196"/>
    <s v="200010965354"/>
    <s v="0010"/>
    <s v="0050"/>
    <s v="C1"/>
    <s v="10-50"/>
    <x v="6"/>
    <x v="1"/>
    <n v="10514"/>
    <x v="1"/>
  </r>
  <r>
    <s v="60001032168"/>
    <s v="01-250620-00"/>
    <s v="CH"/>
    <s v="01"/>
    <d v="2025-06-20T00:00:00"/>
    <s v=""/>
    <s v="3106"/>
    <x v="0"/>
    <s v="10469"/>
    <s v="0"/>
    <n v="435.32"/>
    <s v=""/>
    <n v="435.32"/>
    <s v="USD"/>
    <s v="O1"/>
    <s v="USMO6561319450"/>
    <s v="6000103216810469"/>
    <s v=""/>
    <s v="FZAERR"/>
    <d v="2025-06-20T00:00:00"/>
    <d v="2025-06-20T00:00:00"/>
    <n v="0"/>
    <s v=""/>
    <s v=""/>
    <s v="3101484100"/>
    <s v="200010965354"/>
    <s v="0010"/>
    <s v="0050"/>
    <s v="C1"/>
    <s v="10-50"/>
    <x v="6"/>
    <x v="0"/>
    <n v="10469"/>
    <x v="2"/>
  </r>
  <r>
    <s v="60001032176"/>
    <s v="RC-200620-03"/>
    <s v="CH"/>
    <s v="01"/>
    <d v="2025-06-20T00:00:00"/>
    <s v=""/>
    <s v="3106"/>
    <x v="4"/>
    <s v="10469"/>
    <s v="0"/>
    <n v="-50"/>
    <s v=""/>
    <n v="-50"/>
    <s v="USD"/>
    <s v="O1"/>
    <s v="USMO6561313270"/>
    <s v="6000103217610469"/>
    <s v=""/>
    <s v="SAP_WFRT"/>
    <d v="2025-06-20T00:00:00"/>
    <d v="2025-06-20T00:00:00"/>
    <n v="0"/>
    <s v=""/>
    <s v=""/>
    <s v="3102350571"/>
    <s v="200016560472"/>
    <s v="0010"/>
    <s v="0026"/>
    <s v="R1"/>
    <s v="10-26"/>
    <x v="5"/>
    <x v="4"/>
    <n v="10469"/>
    <x v="2"/>
  </r>
  <r>
    <s v="60001032222"/>
    <s v="01-250620-00"/>
    <s v="CH"/>
    <s v="01"/>
    <d v="2025-06-20T00:00:00"/>
    <s v="52000478300"/>
    <s v="3106"/>
    <x v="0"/>
    <s v="10719"/>
    <s v="0"/>
    <n v="50.69"/>
    <s v=""/>
    <n v="50.69"/>
    <s v="USD"/>
    <s v="O1"/>
    <s v="USMO6576962030"/>
    <s v="6000103222210719"/>
    <s v=""/>
    <s v="FZAERR"/>
    <d v="2025-06-20T00:00:00"/>
    <d v="2025-06-20T00:00:00"/>
    <n v="0"/>
    <s v=""/>
    <s v=""/>
    <s v="3101477007"/>
    <s v="200012825820"/>
    <s v="0010"/>
    <s v="0050"/>
    <s v="C1"/>
    <s v="10-50"/>
    <x v="6"/>
    <x v="0"/>
    <n v="10719"/>
    <x v="0"/>
  </r>
  <r>
    <s v="60001033596"/>
    <s v="01-250623-00"/>
    <s v="CH"/>
    <s v="01"/>
    <d v="2025-06-23T00:00:00"/>
    <s v=""/>
    <s v="3106"/>
    <x v="1"/>
    <s v="10514"/>
    <s v="0"/>
    <n v="5"/>
    <s v=""/>
    <n v="5"/>
    <s v="USD"/>
    <s v="O1"/>
    <s v="USMO6561333430"/>
    <s v="6000103359610514"/>
    <s v=""/>
    <s v="C4C_S4H"/>
    <d v="2025-06-23T00:00:00"/>
    <d v="2025-06-23T00:00:00"/>
    <n v="0"/>
    <s v=""/>
    <s v=""/>
    <s v="3101689499"/>
    <s v="200012192056"/>
    <s v="0010"/>
    <s v="0050"/>
    <s v="R1"/>
    <s v="10-50"/>
    <x v="6"/>
    <x v="1"/>
    <n v="10514"/>
    <x v="1"/>
  </r>
  <r>
    <s v="60001033604"/>
    <s v="01-250623-00"/>
    <s v="CH"/>
    <s v="01"/>
    <d v="2025-06-23T00:00:00"/>
    <s v=""/>
    <s v="3106"/>
    <x v="0"/>
    <s v="10469"/>
    <s v="0"/>
    <n v="5"/>
    <s v=""/>
    <n v="5"/>
    <s v="USD"/>
    <s v="O1"/>
    <s v="USMO6561333430"/>
    <s v="6000103360410469"/>
    <s v=""/>
    <s v="C4C_S4H"/>
    <d v="2025-06-23T00:00:00"/>
    <d v="2025-06-23T00:00:00"/>
    <n v="0"/>
    <s v=""/>
    <s v=""/>
    <s v="3101689581"/>
    <s v="200012192056"/>
    <s v="0010"/>
    <s v="0050"/>
    <s v="R1"/>
    <s v="10-50"/>
    <x v="6"/>
    <x v="0"/>
    <n v="10469"/>
    <x v="2"/>
  </r>
  <r>
    <s v="60001033618"/>
    <s v="01-250623-00"/>
    <s v="CH"/>
    <s v="01"/>
    <d v="2025-06-23T00:00:00"/>
    <s v=""/>
    <s v="3106"/>
    <x v="1"/>
    <s v="10514"/>
    <s v="0"/>
    <n v="6.62"/>
    <s v=""/>
    <n v="6.62"/>
    <s v="USD"/>
    <s v="O1"/>
    <s v="USMO6561333430"/>
    <s v="6000103361810514"/>
    <s v=""/>
    <s v="C4C_S4H"/>
    <d v="2025-06-23T00:00:00"/>
    <d v="2025-06-23T00:00:00"/>
    <n v="0"/>
    <s v=""/>
    <s v=""/>
    <s v="3101689499"/>
    <s v="200012192056"/>
    <s v="0010"/>
    <s v="0050"/>
    <s v="R1"/>
    <s v="10-50"/>
    <x v="6"/>
    <x v="1"/>
    <n v="10514"/>
    <x v="1"/>
  </r>
  <r>
    <s v="60001033619"/>
    <s v="01-250623-00"/>
    <s v="CH"/>
    <s v="01"/>
    <d v="2025-06-23T00:00:00"/>
    <s v=""/>
    <s v="3106"/>
    <x v="0"/>
    <s v="10469"/>
    <s v="0"/>
    <n v="5"/>
    <s v=""/>
    <n v="5"/>
    <s v="USD"/>
    <s v="O1"/>
    <s v="USMO6561333430"/>
    <s v="6000103361910469"/>
    <s v=""/>
    <s v="C4C_S4H"/>
    <d v="2025-06-23T00:00:00"/>
    <d v="2025-06-23T00:00:00"/>
    <n v="0"/>
    <s v=""/>
    <s v=""/>
    <s v="3101689581"/>
    <s v="200012192056"/>
    <s v="0010"/>
    <s v="0050"/>
    <s v="R1"/>
    <s v="10-50"/>
    <x v="6"/>
    <x v="0"/>
    <n v="10469"/>
    <x v="2"/>
  </r>
  <r>
    <s v="60001033628"/>
    <s v="01-250623-00"/>
    <s v="CH"/>
    <s v="01"/>
    <d v="2025-06-23T00:00:00"/>
    <s v=""/>
    <s v="3106"/>
    <x v="1"/>
    <s v="10514"/>
    <s v="0"/>
    <n v="11.38"/>
    <s v=""/>
    <n v="11.38"/>
    <s v="USD"/>
    <s v="O1"/>
    <s v="USMO6561333430"/>
    <s v="6000103362810514"/>
    <s v=""/>
    <s v="C4C_S4H"/>
    <d v="2025-06-23T00:00:00"/>
    <d v="2025-06-23T00:00:00"/>
    <n v="0"/>
    <s v=""/>
    <s v=""/>
    <s v="3101689499"/>
    <s v="200012192056"/>
    <s v="0010"/>
    <s v="0050"/>
    <s v="R1"/>
    <s v="10-50"/>
    <x v="6"/>
    <x v="1"/>
    <n v="10514"/>
    <x v="1"/>
  </r>
  <r>
    <s v="60001033629"/>
    <s v="01-250623-00"/>
    <s v="CH"/>
    <s v="01"/>
    <d v="2025-06-23T00:00:00"/>
    <s v=""/>
    <s v="3106"/>
    <x v="0"/>
    <s v="10469"/>
    <s v="0"/>
    <n v="8.2799999999999994"/>
    <s v=""/>
    <n v="8.2799999999999994"/>
    <s v="USD"/>
    <s v="O1"/>
    <s v="USMO6561333430"/>
    <s v="6000103362910469"/>
    <s v=""/>
    <s v="C4C_S4H"/>
    <d v="2025-06-23T00:00:00"/>
    <d v="2025-06-23T00:00:00"/>
    <n v="0"/>
    <s v=""/>
    <s v=""/>
    <s v="3101689581"/>
    <s v="200012192056"/>
    <s v="0010"/>
    <s v="0050"/>
    <s v="R1"/>
    <s v="10-50"/>
    <x v="6"/>
    <x v="0"/>
    <n v="10469"/>
    <x v="2"/>
  </r>
  <r>
    <s v="60001033631"/>
    <s v="01-250623-00"/>
    <s v="CH"/>
    <s v="01"/>
    <d v="2025-06-23T00:00:00"/>
    <s v=""/>
    <s v="3106"/>
    <x v="1"/>
    <s v="10514"/>
    <s v="0"/>
    <n v="5"/>
    <s v=""/>
    <n v="5"/>
    <s v="USD"/>
    <s v="O1"/>
    <s v="USMO6561333430"/>
    <s v="6000103363110514"/>
    <s v=""/>
    <s v="C4C_S4H"/>
    <d v="2025-06-23T00:00:00"/>
    <d v="2025-06-23T00:00:00"/>
    <n v="0"/>
    <s v=""/>
    <s v=""/>
    <s v="3101689499"/>
    <s v="200012192056"/>
    <s v="0010"/>
    <s v="0050"/>
    <s v="R1"/>
    <s v="10-50"/>
    <x v="6"/>
    <x v="1"/>
    <n v="10514"/>
    <x v="1"/>
  </r>
  <r>
    <s v="60001033633"/>
    <s v="01-250623-00"/>
    <s v="CH"/>
    <s v="01"/>
    <d v="2025-06-23T00:00:00"/>
    <s v=""/>
    <s v="3106"/>
    <x v="0"/>
    <s v="10469"/>
    <s v="0"/>
    <n v="5.18"/>
    <s v=""/>
    <n v="5.18"/>
    <s v="USD"/>
    <s v="O1"/>
    <s v="USMO6561333430"/>
    <s v="6000103363310469"/>
    <s v=""/>
    <s v="C4C_S4H"/>
    <d v="2025-06-23T00:00:00"/>
    <d v="2025-06-23T00:00:00"/>
    <n v="0"/>
    <s v=""/>
    <s v=""/>
    <s v="3101689581"/>
    <s v="200012192056"/>
    <s v="0010"/>
    <s v="0050"/>
    <s v="R1"/>
    <s v="10-50"/>
    <x v="6"/>
    <x v="0"/>
    <n v="10469"/>
    <x v="2"/>
  </r>
  <r>
    <s v="60001033646"/>
    <s v="RC-200623-02"/>
    <s v="CH"/>
    <s v="01"/>
    <d v="2025-06-23T00:00:00"/>
    <s v=""/>
    <s v="3106"/>
    <x v="5"/>
    <s v="10469"/>
    <s v="0"/>
    <n v="-50"/>
    <s v=""/>
    <n v="-50"/>
    <s v="USD"/>
    <s v="O1"/>
    <s v="USMO6561320030"/>
    <s v="6000103364610469"/>
    <s v=""/>
    <s v="SAP_WFRT"/>
    <d v="2025-06-23T00:00:00"/>
    <d v="2025-06-23T00:00:00"/>
    <n v="0"/>
    <s v=""/>
    <s v=""/>
    <s v="3101695141"/>
    <s v="200010917371"/>
    <s v="0010"/>
    <s v="0023"/>
    <s v="R1"/>
    <s v="10-23"/>
    <x v="8"/>
    <x v="5"/>
    <n v="10469"/>
    <x v="2"/>
  </r>
  <r>
    <s v="60001033658"/>
    <s v="RC-200623-02"/>
    <s v="CH"/>
    <s v="01"/>
    <d v="2025-06-23T00:00:00"/>
    <s v=""/>
    <s v="3106"/>
    <x v="5"/>
    <s v="10469"/>
    <s v="0"/>
    <n v="-50"/>
    <s v=""/>
    <n v="-50"/>
    <s v="USD"/>
    <s v="O1"/>
    <s v="USMO6561324190"/>
    <s v="6000103365810469"/>
    <s v=""/>
    <s v="SAP_WFRT"/>
    <d v="2025-06-23T00:00:00"/>
    <d v="2025-06-23T00:00:00"/>
    <n v="0"/>
    <s v=""/>
    <s v=""/>
    <s v="3102077248"/>
    <s v="200015210293"/>
    <s v="0010"/>
    <s v="0023"/>
    <s v="R1"/>
    <s v="10-23"/>
    <x v="8"/>
    <x v="5"/>
    <n v="10469"/>
    <x v="2"/>
  </r>
  <r>
    <s v="60001033660"/>
    <s v="RC-250623-00"/>
    <s v="CH"/>
    <s v="RC"/>
    <d v="2025-06-23T00:00:00"/>
    <s v=""/>
    <s v="3106"/>
    <x v="4"/>
    <s v="10719"/>
    <s v="0"/>
    <n v="-50"/>
    <s v=""/>
    <n v="-50"/>
    <s v="USD"/>
    <s v="O0"/>
    <s v="USMO6560526770"/>
    <s v="6000103366010719"/>
    <s v=""/>
    <s v="C4C_S4H"/>
    <d v="2025-06-23T00:00:00"/>
    <d v="2025-06-23T00:00:00"/>
    <n v="0"/>
    <s v=""/>
    <s v=""/>
    <s v="3102351417"/>
    <s v="200016564128"/>
    <s v="0010"/>
    <s v="0044"/>
    <s v="R1"/>
    <s v="10-44"/>
    <x v="2"/>
    <x v="4"/>
    <n v="10719"/>
    <x v="0"/>
  </r>
  <r>
    <s v="60001033672"/>
    <s v="RC-200623-02"/>
    <s v="CH"/>
    <s v="01"/>
    <d v="2025-06-23T00:00:00"/>
    <s v=""/>
    <s v="3106"/>
    <x v="5"/>
    <s v="10469"/>
    <s v="0"/>
    <n v="-50"/>
    <s v=""/>
    <n v="-50"/>
    <s v="USD"/>
    <s v="O1"/>
    <s v="USMO6561323430"/>
    <s v="6000103367210469"/>
    <s v=""/>
    <s v="SAP_WFRT"/>
    <d v="2025-06-23T00:00:00"/>
    <d v="2025-06-23T00:00:00"/>
    <n v="0"/>
    <s v=""/>
    <s v=""/>
    <s v="3101476458"/>
    <s v="200013253451"/>
    <s v="0010"/>
    <s v="0023"/>
    <s v="R1"/>
    <s v="10-23"/>
    <x v="8"/>
    <x v="5"/>
    <n v="10469"/>
    <x v="2"/>
  </r>
  <r>
    <s v="60001033799"/>
    <s v="RC-250623-00"/>
    <s v="CH"/>
    <s v="RC"/>
    <d v="2025-06-23T00:00:00"/>
    <s v=""/>
    <s v="3106"/>
    <x v="4"/>
    <s v="10469"/>
    <s v="0"/>
    <n v="-50"/>
    <s v=""/>
    <n v="-50"/>
    <s v="USD"/>
    <s v="O0"/>
    <s v="USMO6561318650"/>
    <s v="6000103379910469"/>
    <s v=""/>
    <s v="C4C_S4H"/>
    <d v="2025-06-23T00:00:00"/>
    <d v="2025-06-23T00:00:00"/>
    <n v="0"/>
    <s v=""/>
    <s v=""/>
    <s v="3102351801"/>
    <s v="200016568061"/>
    <s v="0010"/>
    <s v="0044"/>
    <s v="C1"/>
    <s v="10-44"/>
    <x v="2"/>
    <x v="4"/>
    <n v="10469"/>
    <x v="2"/>
  </r>
  <r>
    <s v="60001033824"/>
    <s v="RC-250623-00"/>
    <s v="CH"/>
    <s v="RC"/>
    <d v="2025-06-23T00:00:00"/>
    <s v=""/>
    <s v="3106"/>
    <x v="4"/>
    <s v="10226"/>
    <s v="0"/>
    <n v="-50"/>
    <s v=""/>
    <n v="-50"/>
    <s v="USD"/>
    <s v="O0"/>
    <s v="USMO6568691171"/>
    <s v="6000103382410226"/>
    <s v=""/>
    <s v="C4C_S4H"/>
    <d v="2025-06-23T00:00:00"/>
    <d v="2025-06-23T00:00:00"/>
    <n v="0"/>
    <s v=""/>
    <s v=""/>
    <s v="3102351797"/>
    <s v="200016569036"/>
    <s v="0010"/>
    <s v="0044"/>
    <s v="R1"/>
    <s v="10-44"/>
    <x v="2"/>
    <x v="4"/>
    <n v="10719"/>
    <x v="0"/>
  </r>
  <r>
    <s v="60001033853"/>
    <s v="RC-250623-00"/>
    <s v="CH"/>
    <s v="RC"/>
    <d v="2025-06-23T00:00:00"/>
    <s v=""/>
    <s v="3106"/>
    <x v="4"/>
    <s v="10469"/>
    <s v="0"/>
    <n v="-50"/>
    <s v=""/>
    <n v="-50"/>
    <s v="USD"/>
    <s v="O0"/>
    <s v="USMO6561318540"/>
    <s v="6000103385310469"/>
    <s v=""/>
    <s v="C4C_S4H"/>
    <d v="2025-06-23T00:00:00"/>
    <d v="2025-06-23T00:00:00"/>
    <n v="0"/>
    <s v=""/>
    <s v=""/>
    <s v="3102351837"/>
    <s v="200016570018"/>
    <s v="0010"/>
    <s v="0044"/>
    <s v="C1"/>
    <s v="10-44"/>
    <x v="2"/>
    <x v="4"/>
    <n v="10469"/>
    <x v="2"/>
  </r>
  <r>
    <s v="60001033891"/>
    <s v="RC-250623-00"/>
    <s v="CH"/>
    <s v="RC"/>
    <d v="2025-06-23T00:00:00"/>
    <s v=""/>
    <s v="3106"/>
    <x v="4"/>
    <s v="10469"/>
    <s v="0"/>
    <n v="-50"/>
    <s v=""/>
    <n v="-50"/>
    <s v="USD"/>
    <s v="O0"/>
    <s v="USMO6561324020"/>
    <s v="6000103389110469"/>
    <s v=""/>
    <s v="C4C_S4H"/>
    <d v="2025-06-23T00:00:00"/>
    <d v="2025-06-23T00:00:00"/>
    <n v="0"/>
    <s v=""/>
    <s v=""/>
    <s v="3102351921"/>
    <s v="200016570216"/>
    <s v="0010"/>
    <s v="0044"/>
    <s v="R1"/>
    <s v="10-44"/>
    <x v="2"/>
    <x v="4"/>
    <n v="10469"/>
    <x v="2"/>
  </r>
  <r>
    <s v="60001033898"/>
    <s v="RC-250623-00"/>
    <s v="CH"/>
    <s v="RC"/>
    <d v="2025-06-23T00:00:00"/>
    <s v=""/>
    <s v="3106"/>
    <x v="4"/>
    <s v="10469"/>
    <s v="0"/>
    <n v="-50"/>
    <s v=""/>
    <n v="-50"/>
    <s v="USD"/>
    <s v="O0"/>
    <s v="USMO6561322970"/>
    <s v="6000103389810469"/>
    <s v=""/>
    <s v="C4C_S4H"/>
    <d v="2025-06-23T00:00:00"/>
    <d v="2025-06-23T00:00:00"/>
    <n v="0"/>
    <s v=""/>
    <s v=""/>
    <s v="3102352000"/>
    <s v="200016570356"/>
    <s v="0010"/>
    <s v="0044"/>
    <s v="C1"/>
    <s v="10-44"/>
    <x v="2"/>
    <x v="4"/>
    <n v="10469"/>
    <x v="2"/>
  </r>
  <r>
    <s v="60001033899"/>
    <s v="RC-250623-00"/>
    <s v="CH"/>
    <s v="RC"/>
    <d v="2025-06-23T00:00:00"/>
    <s v=""/>
    <s v="3106"/>
    <x v="3"/>
    <s v="10514"/>
    <s v="0"/>
    <n v="-50"/>
    <s v=""/>
    <n v="-50"/>
    <s v="USD"/>
    <s v="O0"/>
    <s v="USMO6561322970"/>
    <s v="6000103389910514"/>
    <s v=""/>
    <s v="C4C_S4H"/>
    <d v="2025-06-23T00:00:00"/>
    <d v="2025-06-23T00:00:00"/>
    <n v="0"/>
    <s v=""/>
    <s v=""/>
    <s v="3102352001"/>
    <s v="200016570356"/>
    <s v="0010"/>
    <s v="0044"/>
    <s v="C1"/>
    <s v="10-44"/>
    <x v="2"/>
    <x v="3"/>
    <n v="10514"/>
    <x v="1"/>
  </r>
  <r>
    <s v="60001033927"/>
    <s v="RC-250623-00"/>
    <s v="CH"/>
    <s v="RC"/>
    <d v="2025-06-23T00:00:00"/>
    <s v=""/>
    <s v="3106"/>
    <x v="4"/>
    <s v="10469"/>
    <s v="0"/>
    <n v="-50"/>
    <s v=""/>
    <n v="-50"/>
    <s v="USD"/>
    <s v="O0"/>
    <s v="USMO6561324020"/>
    <s v="6000103392710469"/>
    <s v=""/>
    <s v="C4C_S4H"/>
    <d v="2025-06-23T00:00:00"/>
    <d v="2025-06-23T00:00:00"/>
    <n v="0"/>
    <s v=""/>
    <s v=""/>
    <s v="3102351979"/>
    <s v="200016571347"/>
    <s v="0010"/>
    <s v="0044"/>
    <s v="R1"/>
    <s v="10-44"/>
    <x v="2"/>
    <x v="4"/>
    <n v="10469"/>
    <x v="2"/>
  </r>
  <r>
    <s v="60001033928"/>
    <s v="01-250623-00"/>
    <s v="CH"/>
    <s v="01"/>
    <d v="2025-06-23T00:00:00"/>
    <s v=""/>
    <s v="3106"/>
    <x v="0"/>
    <s v="10719"/>
    <s v="0"/>
    <n v="5"/>
    <s v=""/>
    <n v="5"/>
    <s v="USD"/>
    <s v="O1"/>
    <s v="USMO6562773941"/>
    <s v="6000103392810719"/>
    <s v=""/>
    <s v="C4C_S4H"/>
    <d v="2025-06-23T00:00:00"/>
    <d v="2025-06-23T00:00:00"/>
    <n v="0"/>
    <s v=""/>
    <s v=""/>
    <s v="3102091260"/>
    <s v="200015285519"/>
    <s v="0010"/>
    <s v="0050"/>
    <s v="R1"/>
    <s v="10-50"/>
    <x v="6"/>
    <x v="0"/>
    <n v="10719"/>
    <x v="0"/>
  </r>
  <r>
    <s v="60001033933"/>
    <s v="01-250623-00"/>
    <s v="CH"/>
    <s v="01"/>
    <d v="2025-06-23T00:00:00"/>
    <s v=""/>
    <s v="3106"/>
    <x v="5"/>
    <s v="10719"/>
    <s v="0"/>
    <n v="-204.01"/>
    <s v=""/>
    <n v="-204.01"/>
    <s v="USD"/>
    <s v="O1"/>
    <s v="USMO6576962801"/>
    <s v="6000103393310719"/>
    <s v=""/>
    <s v="KSTARCHMAN"/>
    <d v="2025-06-23T00:00:00"/>
    <d v="2025-06-23T00:00:00"/>
    <n v="0"/>
    <s v=""/>
    <s v=""/>
    <s v="3101525119"/>
    <s v="200012559833"/>
    <s v="6000"/>
    <s v="0120"/>
    <s v="R1"/>
    <s v="6000-120"/>
    <x v="3"/>
    <x v="5"/>
    <n v="10719"/>
    <x v="0"/>
  </r>
  <r>
    <s v="60001033953"/>
    <s v="01-250623-00"/>
    <s v="CH"/>
    <s v="01"/>
    <d v="2025-06-23T00:00:00"/>
    <s v=""/>
    <s v="3106"/>
    <x v="5"/>
    <s v="10719"/>
    <s v="0"/>
    <n v="132.22"/>
    <s v=""/>
    <n v="132.22"/>
    <s v="USD"/>
    <s v="O1"/>
    <s v="USMO6560520750"/>
    <s v="6000103395310719"/>
    <s v=""/>
    <s v="AELLIS"/>
    <d v="2025-06-23T00:00:00"/>
    <d v="2025-06-23T00:00:00"/>
    <n v="0"/>
    <s v=""/>
    <s v=""/>
    <s v="3101576051"/>
    <s v="200014462036"/>
    <s v="6000"/>
    <s v="0110"/>
    <s v="R1"/>
    <s v="6000-110"/>
    <x v="4"/>
    <x v="5"/>
    <n v="10719"/>
    <x v="0"/>
  </r>
  <r>
    <s v="60001034031"/>
    <s v="RC-200624-03"/>
    <s v="CH"/>
    <s v="01"/>
    <d v="2025-06-24T00:00:00"/>
    <s v=""/>
    <s v="3106"/>
    <x v="4"/>
    <s v="10469"/>
    <s v="0"/>
    <n v="-50"/>
    <s v=""/>
    <n v="-50"/>
    <s v="USD"/>
    <s v="O1"/>
    <s v="USMO6561323910"/>
    <s v="6000103403110469"/>
    <s v=""/>
    <s v="SAP_WFRT"/>
    <d v="2025-06-24T00:00:00"/>
    <d v="2025-06-24T00:00:00"/>
    <n v="0"/>
    <s v=""/>
    <s v=""/>
    <s v="3102349399"/>
    <s v="200016554905"/>
    <s v="0010"/>
    <s v="0026"/>
    <s v="R1"/>
    <s v="10-26"/>
    <x v="5"/>
    <x v="4"/>
    <n v="10469"/>
    <x v="2"/>
  </r>
  <r>
    <s v="60001034034"/>
    <s v="RC-200624-03"/>
    <s v="CH"/>
    <s v="01"/>
    <d v="2025-06-24T00:00:00"/>
    <s v=""/>
    <s v="3106"/>
    <x v="5"/>
    <s v="10719"/>
    <s v="0"/>
    <n v="-50"/>
    <s v=""/>
    <n v="-50"/>
    <s v="USD"/>
    <s v="O1"/>
    <s v="USMO6560526440"/>
    <s v="6000103403410719"/>
    <s v=""/>
    <s v="SAP_WFRT"/>
    <d v="2025-06-24T00:00:00"/>
    <d v="2025-06-24T00:00:00"/>
    <n v="0"/>
    <s v=""/>
    <s v=""/>
    <s v="3102271690"/>
    <s v="200016171924"/>
    <s v="0010"/>
    <s v="0023"/>
    <s v="R1"/>
    <s v="10-23"/>
    <x v="8"/>
    <x v="5"/>
    <n v="10719"/>
    <x v="0"/>
  </r>
  <r>
    <s v="60001034049"/>
    <s v="01-250624-00"/>
    <s v="CH"/>
    <s v="01"/>
    <d v="2025-06-24T00:00:00"/>
    <s v=""/>
    <s v="3106"/>
    <x v="0"/>
    <s v="10469"/>
    <s v="0"/>
    <n v="30"/>
    <s v=""/>
    <n v="30"/>
    <s v="USD"/>
    <s v="O1"/>
    <s v="USMO6561391490"/>
    <s v="6000103404910469"/>
    <s v=""/>
    <s v="C4C_S4H"/>
    <d v="2025-06-24T00:00:00"/>
    <d v="2025-06-24T00:00:00"/>
    <n v="0"/>
    <s v=""/>
    <s v=""/>
    <s v="3102228095"/>
    <s v="200015946524"/>
    <s v="0010"/>
    <s v="0050"/>
    <s v="C1"/>
    <s v="10-50"/>
    <x v="6"/>
    <x v="0"/>
    <n v="10469"/>
    <x v="2"/>
  </r>
  <r>
    <s v="60001034066"/>
    <s v="01-250624-00"/>
    <s v="CH"/>
    <s v="01"/>
    <d v="2025-06-24T00:00:00"/>
    <s v=""/>
    <s v="3106"/>
    <x v="1"/>
    <s v="10514"/>
    <s v="0"/>
    <n v="30"/>
    <s v=""/>
    <n v="30"/>
    <s v="USD"/>
    <s v="O1"/>
    <s v="USMO6561391490"/>
    <s v="6000103406610514"/>
    <s v=""/>
    <s v="C4C_S4H"/>
    <d v="2025-06-24T00:00:00"/>
    <d v="2025-06-24T00:00:00"/>
    <n v="0"/>
    <s v=""/>
    <s v=""/>
    <s v="3102228097"/>
    <s v="200015946524"/>
    <s v="0010"/>
    <s v="0050"/>
    <s v="C1"/>
    <s v="10-50"/>
    <x v="6"/>
    <x v="1"/>
    <n v="10514"/>
    <x v="1"/>
  </r>
  <r>
    <s v="60001034081"/>
    <s v="RC-250624-01"/>
    <s v="CH"/>
    <s v="RC"/>
    <d v="2025-06-24T00:00:00"/>
    <s v=""/>
    <s v="3106"/>
    <x v="4"/>
    <s v="10469"/>
    <s v="0"/>
    <n v="-50"/>
    <s v=""/>
    <n v="-50"/>
    <s v="USD"/>
    <s v="O0"/>
    <s v="USMO6561333010"/>
    <s v="6000103408110469"/>
    <s v=""/>
    <s v="C4C_S4H"/>
    <d v="2025-06-24T00:00:00"/>
    <d v="2025-06-24T00:00:00"/>
    <n v="0"/>
    <s v=""/>
    <s v=""/>
    <s v="3102352626"/>
    <s v="200016569838"/>
    <s v="0010"/>
    <s v="0044"/>
    <s v="R1"/>
    <s v="10-44"/>
    <x v="2"/>
    <x v="4"/>
    <n v="10469"/>
    <x v="2"/>
  </r>
  <r>
    <s v="60001034099"/>
    <s v="RC-250624-01"/>
    <s v="CH"/>
    <s v="RC"/>
    <d v="2025-06-24T00:00:00"/>
    <s v=""/>
    <s v="3106"/>
    <x v="4"/>
    <s v="10719"/>
    <s v="0"/>
    <n v="-50"/>
    <s v=""/>
    <n v="-50"/>
    <s v="USD"/>
    <s v="O0"/>
    <s v="USMO6560517130"/>
    <s v="6000103409910719"/>
    <s v=""/>
    <s v="C4C_S4H"/>
    <d v="2025-06-24T00:00:00"/>
    <d v="2025-06-24T00:00:00"/>
    <n v="0"/>
    <s v=""/>
    <s v=""/>
    <s v="3102352728"/>
    <s v="200016332328"/>
    <s v="0010"/>
    <s v="0044"/>
    <s v="R1"/>
    <s v="10-44"/>
    <x v="2"/>
    <x v="4"/>
    <n v="10719"/>
    <x v="0"/>
  </r>
  <r>
    <s v="60001034105"/>
    <s v="RC-250624-01"/>
    <s v="CH"/>
    <s v="RC"/>
    <d v="2025-06-24T00:00:00"/>
    <s v=""/>
    <s v="3106"/>
    <x v="4"/>
    <s v="10719"/>
    <s v="0"/>
    <n v="-50"/>
    <s v=""/>
    <n v="-50"/>
    <s v="USD"/>
    <s v="O0"/>
    <s v="USMO6560518380"/>
    <s v="6000103410510719"/>
    <s v=""/>
    <s v="C4C_S4H"/>
    <d v="2025-06-24T00:00:00"/>
    <d v="2025-06-24T00:00:00"/>
    <n v="0"/>
    <s v=""/>
    <s v=""/>
    <s v="3102352680"/>
    <s v="200016573012"/>
    <s v="0010"/>
    <s v="0044"/>
    <s v="R1"/>
    <s v="10-44"/>
    <x v="2"/>
    <x v="4"/>
    <n v="10719"/>
    <x v="0"/>
  </r>
  <r>
    <s v="60001034152"/>
    <s v="01-250624-00"/>
    <s v="CH"/>
    <s v="01"/>
    <d v="2025-06-24T00:00:00"/>
    <s v=""/>
    <s v="3106"/>
    <x v="0"/>
    <s v="10719"/>
    <s v="0"/>
    <n v="5"/>
    <s v=""/>
    <n v="5"/>
    <s v="USD"/>
    <s v="O1"/>
    <s v="USMO6396682541"/>
    <s v="6000103415210719"/>
    <s v=""/>
    <s v="C4C_S4H"/>
    <d v="2025-06-24T00:00:00"/>
    <d v="2025-06-24T00:00:00"/>
    <n v="0"/>
    <s v=""/>
    <s v=""/>
    <s v="3101651047"/>
    <s v="200012439416"/>
    <s v="0010"/>
    <s v="0050"/>
    <s v="R1"/>
    <s v="10-50"/>
    <x v="6"/>
    <x v="0"/>
    <n v="10719"/>
    <x v="0"/>
  </r>
  <r>
    <s v="60001034171"/>
    <s v="01-250624-00"/>
    <s v="CH"/>
    <s v="01"/>
    <d v="2025-06-24T00:00:00"/>
    <s v=""/>
    <s v="3106"/>
    <x v="1"/>
    <s v="10514"/>
    <s v="0"/>
    <n v="5"/>
    <s v=""/>
    <n v="5"/>
    <s v="USD"/>
    <s v="O1"/>
    <s v="USMO6561325620"/>
    <s v="6000103417110514"/>
    <s v=""/>
    <s v="C4C_S4H"/>
    <d v="2025-06-24T00:00:00"/>
    <d v="2025-06-24T00:00:00"/>
    <n v="0"/>
    <s v=""/>
    <s v=""/>
    <s v="3101560405"/>
    <s v="200011417975"/>
    <s v="0010"/>
    <s v="0050"/>
    <s v="R1"/>
    <s v="10-50"/>
    <x v="6"/>
    <x v="1"/>
    <n v="10514"/>
    <x v="1"/>
  </r>
  <r>
    <s v="60001034247"/>
    <s v="01-250624-00"/>
    <s v="CH"/>
    <s v="01"/>
    <d v="2025-06-24T00:00:00"/>
    <s v=""/>
    <s v="3106"/>
    <x v="5"/>
    <s v="10469"/>
    <s v="0"/>
    <n v="-40.89"/>
    <s v=""/>
    <n v="-40.89"/>
    <s v="USD"/>
    <s v="O1"/>
    <s v="USMO6564992280"/>
    <s v="6000103424710469"/>
    <s v=""/>
    <s v="KBARNES"/>
    <d v="2025-06-24T00:00:00"/>
    <d v="2025-06-24T00:00:00"/>
    <n v="0"/>
    <s v=""/>
    <s v=""/>
    <s v="3101526600"/>
    <s v="200011980360"/>
    <s v="6000"/>
    <s v="0120"/>
    <s v="R1"/>
    <s v="6000-120"/>
    <x v="3"/>
    <x v="5"/>
    <n v="10469"/>
    <x v="2"/>
  </r>
  <r>
    <s v="60001034259"/>
    <s v="RC-250624-01"/>
    <s v="CH"/>
    <s v="RC"/>
    <d v="2025-06-24T00:00:00"/>
    <s v=""/>
    <s v="3106"/>
    <x v="4"/>
    <s v="10469"/>
    <s v="0"/>
    <n v="-50"/>
    <s v=""/>
    <n v="-50"/>
    <s v="USD"/>
    <s v="O0"/>
    <s v="USMO6561320800"/>
    <s v="6000103425910469"/>
    <s v=""/>
    <s v="C4C_S4H"/>
    <d v="2025-06-24T00:00:00"/>
    <d v="2025-06-24T00:00:00"/>
    <n v="0"/>
    <s v=""/>
    <s v=""/>
    <s v="3102353070"/>
    <s v="200016572923"/>
    <s v="0010"/>
    <s v="0044"/>
    <s v="R1"/>
    <s v="10-44"/>
    <x v="2"/>
    <x v="4"/>
    <n v="10469"/>
    <x v="2"/>
  </r>
  <r>
    <s v="60001034315"/>
    <s v="RC-250624-01"/>
    <s v="CH"/>
    <s v="RC"/>
    <d v="2025-06-24T00:00:00"/>
    <s v=""/>
    <s v="3106"/>
    <x v="4"/>
    <s v="10469"/>
    <s v="0"/>
    <n v="-50"/>
    <s v=""/>
    <n v="-50"/>
    <s v="USD"/>
    <s v="O0"/>
    <s v="USMO65613XXXX0"/>
    <s v="6000103431510469"/>
    <s v=""/>
    <s v="C4C_S4H"/>
    <d v="2025-06-24T00:00:00"/>
    <d v="2025-06-24T00:00:00"/>
    <n v="0"/>
    <s v=""/>
    <s v=""/>
    <s v="3102353078"/>
    <s v="200016576023"/>
    <s v="0010"/>
    <s v="0044"/>
    <s v="R1"/>
    <s v="10-44"/>
    <x v="2"/>
    <x v="4"/>
    <n v="10469"/>
    <x v="2"/>
  </r>
  <r>
    <s v="60001034316"/>
    <s v="RC-250624-01"/>
    <s v="CH"/>
    <s v="RC"/>
    <d v="2025-06-24T00:00:00"/>
    <s v=""/>
    <s v="3106"/>
    <x v="3"/>
    <s v="10514"/>
    <s v="0"/>
    <n v="-50"/>
    <s v=""/>
    <n v="-50"/>
    <s v="USD"/>
    <s v="O0"/>
    <s v="USMO65613XXXX0"/>
    <s v="6000103431610514"/>
    <s v=""/>
    <s v="C4C_S4H"/>
    <d v="2025-06-24T00:00:00"/>
    <d v="2025-06-24T00:00:00"/>
    <n v="0"/>
    <s v=""/>
    <s v=""/>
    <s v="3102353079"/>
    <s v="200016576023"/>
    <s v="0010"/>
    <s v="0044"/>
    <s v="R1"/>
    <s v="10-44"/>
    <x v="2"/>
    <x v="3"/>
    <n v="10514"/>
    <x v="1"/>
  </r>
  <r>
    <s v="60001034322"/>
    <s v="RC-250624-01"/>
    <s v="CH"/>
    <s v="RC"/>
    <d v="2025-06-24T00:00:00"/>
    <s v=""/>
    <s v="3106"/>
    <x v="4"/>
    <s v="10469"/>
    <s v="0"/>
    <n v="-50"/>
    <s v=""/>
    <n v="-50"/>
    <s v="USD"/>
    <s v="O0"/>
    <s v="USMO6561320800"/>
    <s v="6000103432210469"/>
    <s v=""/>
    <s v="C4C_S4H"/>
    <d v="2025-06-24T00:00:00"/>
    <d v="2025-06-24T00:00:00"/>
    <n v="0"/>
    <s v=""/>
    <s v=""/>
    <s v="3102353074"/>
    <s v="200016572931"/>
    <s v="0010"/>
    <s v="0044"/>
    <s v="R1"/>
    <s v="10-44"/>
    <x v="2"/>
    <x v="4"/>
    <n v="10469"/>
    <x v="2"/>
  </r>
  <r>
    <s v="60001034327"/>
    <s v="01-250624-00"/>
    <s v="CH"/>
    <s v="01"/>
    <d v="2025-06-24T00:00:00"/>
    <s v=""/>
    <s v="3106"/>
    <x v="0"/>
    <s v="10469"/>
    <s v="0"/>
    <n v="10"/>
    <s v=""/>
    <n v="10"/>
    <s v="USD"/>
    <s v="O1"/>
    <s v="USMO6561320220"/>
    <s v="6000103432710469"/>
    <s v=""/>
    <s v="C4C_S4H"/>
    <d v="2025-06-24T00:00:00"/>
    <d v="2025-06-24T00:00:00"/>
    <n v="0"/>
    <s v=""/>
    <s v=""/>
    <s v="3101582113"/>
    <s v="200012795163"/>
    <s v="0010"/>
    <s v="0050"/>
    <s v="R1"/>
    <s v="10-50"/>
    <x v="6"/>
    <x v="0"/>
    <n v="10469"/>
    <x v="2"/>
  </r>
  <r>
    <s v="60001034351"/>
    <s v="01-250624-00"/>
    <s v="CH"/>
    <s v="01"/>
    <d v="2025-06-24T00:00:00"/>
    <s v=""/>
    <s v="3106"/>
    <x v="5"/>
    <s v="10719"/>
    <s v="0"/>
    <n v="68.930000000000007"/>
    <s v=""/>
    <n v="68.930000000000007"/>
    <s v="USD"/>
    <s v="O1"/>
    <s v="USMO6568694201"/>
    <s v="6000103435110719"/>
    <s v=""/>
    <s v="SFOHEY"/>
    <d v="2025-06-24T00:00:00"/>
    <d v="2025-06-24T00:00:00"/>
    <n v="0"/>
    <s v=""/>
    <s v=""/>
    <s v="3101545364"/>
    <s v="200012915555"/>
    <s v="6000"/>
    <s v="0110"/>
    <s v="R1"/>
    <s v="6000-110"/>
    <x v="4"/>
    <x v="5"/>
    <n v="10719"/>
    <x v="0"/>
  </r>
  <r>
    <s v="60001034352"/>
    <s v="RC-250624-01"/>
    <s v="CH"/>
    <s v="RC"/>
    <d v="2025-06-24T00:00:00"/>
    <s v=""/>
    <s v="3106"/>
    <x v="4"/>
    <s v="10469"/>
    <s v="0"/>
    <n v="-50"/>
    <s v=""/>
    <n v="-50"/>
    <s v="USD"/>
    <s v="O0"/>
    <s v="USMO6561321430"/>
    <s v="6000103435210469"/>
    <s v=""/>
    <s v="C4C_S4H"/>
    <d v="2025-06-24T00:00:00"/>
    <d v="2025-06-24T00:00:00"/>
    <n v="0"/>
    <s v=""/>
    <s v=""/>
    <s v="3102353115"/>
    <s v="200016576098"/>
    <s v="0010"/>
    <s v="0044"/>
    <s v="R1"/>
    <s v="10-44"/>
    <x v="2"/>
    <x v="4"/>
    <n v="10469"/>
    <x v="2"/>
  </r>
  <r>
    <s v="60001034353"/>
    <s v="RC-250624-01"/>
    <s v="CH"/>
    <s v="RC"/>
    <d v="2025-06-24T00:00:00"/>
    <s v=""/>
    <s v="3106"/>
    <x v="3"/>
    <s v="10514"/>
    <s v="0"/>
    <n v="-50"/>
    <s v=""/>
    <n v="-50"/>
    <s v="USD"/>
    <s v="O0"/>
    <s v="USMO6561321430"/>
    <s v="6000103435310514"/>
    <s v=""/>
    <s v="C4C_S4H"/>
    <d v="2025-06-24T00:00:00"/>
    <d v="2025-06-24T00:00:00"/>
    <n v="0"/>
    <s v=""/>
    <s v=""/>
    <s v="3102353116"/>
    <s v="200016576098"/>
    <s v="0010"/>
    <s v="0044"/>
    <s v="R1"/>
    <s v="10-44"/>
    <x v="2"/>
    <x v="3"/>
    <n v="10514"/>
    <x v="1"/>
  </r>
  <r>
    <s v="60001034356"/>
    <s v="RC-250624-01"/>
    <s v="CH"/>
    <s v="RC"/>
    <d v="2025-06-24T00:00:00"/>
    <s v=""/>
    <s v="3106"/>
    <x v="4"/>
    <s v="10251"/>
    <s v="0"/>
    <n v="-50"/>
    <s v=""/>
    <n v="-50"/>
    <s v="USD"/>
    <s v="O0"/>
    <s v="USMO65605XXXX0"/>
    <s v="6000103435610251"/>
    <s v=""/>
    <s v="C4C_S4H"/>
    <d v="2025-06-24T00:00:00"/>
    <d v="2025-06-24T00:00:00"/>
    <n v="0"/>
    <s v=""/>
    <s v=""/>
    <s v="3102353142"/>
    <s v="200016575991"/>
    <s v="0010"/>
    <s v="0044"/>
    <s v="R1"/>
    <s v="10-44"/>
    <x v="2"/>
    <x v="4"/>
    <n v="10719"/>
    <x v="0"/>
  </r>
  <r>
    <s v="60001034407"/>
    <s v="01-250625-00"/>
    <s v="CH"/>
    <s v="01"/>
    <d v="2025-06-25T00:00:00"/>
    <s v=""/>
    <s v="3106"/>
    <x v="1"/>
    <s v="10720"/>
    <s v="0"/>
    <n v="5"/>
    <s v=""/>
    <n v="5"/>
    <s v="USD"/>
    <s v="O1"/>
    <s v="USMO6370120291"/>
    <s v="6000103440710720"/>
    <s v=""/>
    <s v="C4C_S4H"/>
    <d v="2025-06-25T00:00:00"/>
    <d v="2025-06-25T00:00:00"/>
    <n v="0"/>
    <s v=""/>
    <s v=""/>
    <s v="3101693493"/>
    <s v="200013516774"/>
    <s v="0010"/>
    <s v="0050"/>
    <s v="R1"/>
    <s v="10-50"/>
    <x v="6"/>
    <x v="1"/>
    <n v="10720"/>
    <x v="3"/>
  </r>
  <r>
    <s v="60001034460"/>
    <s v="01-250625-00"/>
    <s v="CH"/>
    <s v="01"/>
    <d v="2025-06-25T00:00:00"/>
    <s v=""/>
    <s v="3106"/>
    <x v="1"/>
    <s v="10720"/>
    <s v="0"/>
    <n v="5"/>
    <s v=""/>
    <n v="5"/>
    <s v="USD"/>
    <s v="O1"/>
    <s v="USMO6370120141"/>
    <s v="6000103446010720"/>
    <s v=""/>
    <s v="C4C_S4H"/>
    <d v="2025-06-25T00:00:00"/>
    <d v="2025-06-25T00:00:00"/>
    <n v="0"/>
    <s v=""/>
    <s v=""/>
    <s v="3101580297"/>
    <s v="200011664923"/>
    <s v="0010"/>
    <s v="0050"/>
    <s v="R1"/>
    <s v="10-50"/>
    <x v="6"/>
    <x v="1"/>
    <n v="10720"/>
    <x v="3"/>
  </r>
  <r>
    <s v="60001034461"/>
    <s v="RC-250625-02"/>
    <s v="CH"/>
    <s v="RC"/>
    <d v="2025-06-25T00:00:00"/>
    <s v=""/>
    <s v="3106"/>
    <x v="4"/>
    <s v="10251"/>
    <s v="0"/>
    <n v="-50"/>
    <s v=""/>
    <n v="-50"/>
    <s v="USD"/>
    <s v="O0"/>
    <s v="USMO6560516260"/>
    <s v="6000103446110251"/>
    <s v=""/>
    <s v="C4C_S4H"/>
    <d v="2025-06-25T00:00:00"/>
    <d v="2025-06-25T00:00:00"/>
    <n v="0"/>
    <s v=""/>
    <s v=""/>
    <s v="3102353737"/>
    <s v="200016578375"/>
    <s v="0010"/>
    <s v="0044"/>
    <s v="R1"/>
    <s v="10-44"/>
    <x v="2"/>
    <x v="4"/>
    <n v="10719"/>
    <x v="0"/>
  </r>
  <r>
    <s v="60001034479"/>
    <s v="RC-200625-02"/>
    <s v="CH"/>
    <s v="01"/>
    <d v="2025-06-25T00:00:00"/>
    <s v=""/>
    <s v="3106"/>
    <x v="5"/>
    <s v="10719"/>
    <s v="0"/>
    <n v="-50"/>
    <s v=""/>
    <n v="-50"/>
    <s v="USD"/>
    <s v="O1"/>
    <s v="USMO6576962210"/>
    <s v="6000103447910719"/>
    <s v=""/>
    <s v="SAP_WFRT"/>
    <d v="2025-06-25T00:00:00"/>
    <d v="2025-06-25T00:00:00"/>
    <n v="0"/>
    <s v=""/>
    <s v=""/>
    <s v="3102141761"/>
    <s v="200015526599"/>
    <s v="0010"/>
    <s v="0023"/>
    <s v="R1"/>
    <s v="10-23"/>
    <x v="8"/>
    <x v="5"/>
    <n v="10719"/>
    <x v="0"/>
  </r>
  <r>
    <s v="60001034482"/>
    <s v="01-250625-00"/>
    <s v="CH"/>
    <s v="01"/>
    <d v="2025-06-25T00:00:00"/>
    <s v=""/>
    <s v="3106"/>
    <x v="5"/>
    <s v="10719"/>
    <s v="0"/>
    <n v="1041.48"/>
    <s v=""/>
    <n v="1041.48"/>
    <s v="USD"/>
    <s v="O1"/>
    <s v="USMO6572191970"/>
    <s v="6000103448210719"/>
    <s v=""/>
    <s v="AELLIS"/>
    <d v="2025-06-25T00:00:00"/>
    <d v="2025-06-25T00:00:00"/>
    <n v="0"/>
    <s v=""/>
    <s v=""/>
    <s v="3101598632"/>
    <s v="200013697970"/>
    <s v="6000"/>
    <s v="0110"/>
    <s v="R1"/>
    <s v="6000-110"/>
    <x v="4"/>
    <x v="5"/>
    <n v="10719"/>
    <x v="0"/>
  </r>
  <r>
    <s v="60001034483"/>
    <s v="01-250625-00"/>
    <s v="CH"/>
    <s v="01"/>
    <d v="2025-06-25T00:00:00"/>
    <s v=""/>
    <s v="3106"/>
    <x v="5"/>
    <s v="10719"/>
    <s v="0"/>
    <n v="21.57"/>
    <s v=""/>
    <n v="21.57"/>
    <s v="USD"/>
    <s v="O1"/>
    <s v="USMO6560518260"/>
    <s v="6000103448310719"/>
    <s v=""/>
    <s v="AELLIS"/>
    <d v="2025-06-25T00:00:00"/>
    <d v="2025-06-25T00:00:00"/>
    <n v="0"/>
    <s v=""/>
    <s v=""/>
    <s v="3101726655"/>
    <s v="200013292889"/>
    <s v="6000"/>
    <s v="0110"/>
    <s v="R1"/>
    <s v="6000-110"/>
    <x v="4"/>
    <x v="5"/>
    <n v="10719"/>
    <x v="0"/>
  </r>
  <r>
    <s v="60001034489"/>
    <s v="01-250625-00"/>
    <s v="CH"/>
    <s v="01"/>
    <d v="2025-06-25T00:00:00"/>
    <s v=""/>
    <s v="3106"/>
    <x v="5"/>
    <s v="10719"/>
    <s v="0"/>
    <n v="64.7"/>
    <s v=""/>
    <n v="64.7"/>
    <s v="USD"/>
    <s v="O1"/>
    <s v="USMO6560515470"/>
    <s v="6000103448910719"/>
    <s v=""/>
    <s v="AELLIS"/>
    <d v="2025-06-25T00:00:00"/>
    <d v="2025-06-25T00:00:00"/>
    <n v="0"/>
    <s v=""/>
    <s v=""/>
    <s v="3101518502"/>
    <s v="200014476341"/>
    <s v="6000"/>
    <s v="0110"/>
    <s v="R1"/>
    <s v="6000-110"/>
    <x v="4"/>
    <x v="5"/>
    <n v="10719"/>
    <x v="0"/>
  </r>
  <r>
    <s v="60001034491"/>
    <s v="RC-250625-02"/>
    <s v="CH"/>
    <s v="RC"/>
    <d v="2025-06-25T00:00:00"/>
    <s v=""/>
    <s v="3106"/>
    <x v="4"/>
    <s v="10469"/>
    <s v="0"/>
    <n v="-50"/>
    <s v=""/>
    <n v="-50"/>
    <s v="USD"/>
    <s v="O0"/>
    <s v="USMO6561328250"/>
    <s v="6000103449110469"/>
    <s v=""/>
    <s v="C4C_S4H"/>
    <d v="2025-06-25T00:00:00"/>
    <d v="2025-06-25T00:00:00"/>
    <n v="0"/>
    <s v=""/>
    <s v=""/>
    <s v="3102353809"/>
    <s v="200016578532"/>
    <s v="0010"/>
    <s v="0044"/>
    <s v="R1"/>
    <s v="10-44"/>
    <x v="2"/>
    <x v="4"/>
    <n v="10469"/>
    <x v="2"/>
  </r>
  <r>
    <s v="60001034521"/>
    <s v="01-250625-00"/>
    <s v="CH"/>
    <s v="01"/>
    <d v="2025-06-25T00:00:00"/>
    <s v=""/>
    <s v="3106"/>
    <x v="1"/>
    <s v="10720"/>
    <s v="0"/>
    <n v="5"/>
    <s v=""/>
    <n v="5"/>
    <s v="USD"/>
    <s v="O1"/>
    <s v="USMO6370120121"/>
    <s v="6000103452110720"/>
    <s v=""/>
    <s v="SBATEMAN"/>
    <d v="2025-06-25T00:00:00"/>
    <d v="2025-06-25T00:00:00"/>
    <n v="0"/>
    <s v=""/>
    <s v=""/>
    <s v="3101628688"/>
    <s v="200011447279"/>
    <s v="0010"/>
    <s v="0050"/>
    <s v="R1"/>
    <s v="10-50"/>
    <x v="6"/>
    <x v="1"/>
    <n v="10720"/>
    <x v="3"/>
  </r>
  <r>
    <s v="60001034524"/>
    <s v="01-250625-00"/>
    <s v="CH"/>
    <s v="01"/>
    <d v="2025-06-25T00:00:00"/>
    <s v=""/>
    <s v="3106"/>
    <x v="0"/>
    <s v="10719"/>
    <s v="0"/>
    <n v="5"/>
    <s v=""/>
    <n v="5"/>
    <s v="USD"/>
    <s v="O1"/>
    <s v="USMO6568600001"/>
    <s v="6000103452410719"/>
    <s v=""/>
    <s v="C4C_S4H"/>
    <d v="2025-06-25T00:00:00"/>
    <d v="2025-06-25T00:00:00"/>
    <n v="0"/>
    <s v=""/>
    <s v=""/>
    <s v="3102225304"/>
    <s v="200015930437"/>
    <s v="0010"/>
    <s v="0050"/>
    <s v="R1"/>
    <s v="10-50"/>
    <x v="6"/>
    <x v="0"/>
    <n v="10719"/>
    <x v="0"/>
  </r>
  <r>
    <s v="60001034530"/>
    <s v="01-250625-00"/>
    <s v="CH"/>
    <s v="01"/>
    <d v="2025-06-25T00:00:00"/>
    <s v=""/>
    <s v="3106"/>
    <x v="1"/>
    <s v="10721"/>
    <s v="0"/>
    <n v="5"/>
    <s v=""/>
    <n v="5"/>
    <s v="USD"/>
    <s v="O1"/>
    <s v="USMO6568600001"/>
    <s v="6000103453010721"/>
    <s v=""/>
    <s v="C4C_S4H"/>
    <d v="2025-06-25T00:00:00"/>
    <d v="2025-06-25T00:00:00"/>
    <n v="0"/>
    <s v=""/>
    <s v=""/>
    <s v="3102225305"/>
    <s v="200015930437"/>
    <s v="0010"/>
    <s v="0050"/>
    <s v="R1"/>
    <s v="10-50"/>
    <x v="6"/>
    <x v="1"/>
    <n v="10721"/>
    <x v="4"/>
  </r>
  <r>
    <s v="60001034559"/>
    <s v="RC-250625-02"/>
    <s v="CH"/>
    <s v="RC"/>
    <d v="2025-06-25T00:00:00"/>
    <s v=""/>
    <s v="3106"/>
    <x v="4"/>
    <s v="10719"/>
    <s v="0"/>
    <n v="-50"/>
    <s v=""/>
    <n v="-50"/>
    <s v="USD"/>
    <s v="O0"/>
    <s v="USMO6560525580"/>
    <s v="6000103455910719"/>
    <s v=""/>
    <s v="C4C_S4H"/>
    <d v="2025-06-25T00:00:00"/>
    <d v="2025-06-25T00:00:00"/>
    <n v="0"/>
    <s v=""/>
    <s v=""/>
    <s v="3102354013"/>
    <s v="200016581064"/>
    <s v="0010"/>
    <s v="0044"/>
    <s v="R1"/>
    <s v="10-44"/>
    <x v="2"/>
    <x v="4"/>
    <n v="10719"/>
    <x v="0"/>
  </r>
  <r>
    <s v="60001034571"/>
    <s v="01-250625-00"/>
    <s v="CH"/>
    <s v="01"/>
    <d v="2025-06-25T00:00:00"/>
    <s v=""/>
    <s v="3106"/>
    <x v="5"/>
    <s v="10469"/>
    <s v="0"/>
    <n v="36.659999999999997"/>
    <s v=""/>
    <n v="36.659999999999997"/>
    <s v="USD"/>
    <s v="O1"/>
    <s v="USMO6561317440"/>
    <s v="6000103457110469"/>
    <s v=""/>
    <s v="AELLIS"/>
    <d v="2025-06-25T00:00:00"/>
    <d v="2025-06-25T00:00:00"/>
    <n v="0"/>
    <s v=""/>
    <s v=""/>
    <s v="3101678596"/>
    <s v="200014641860"/>
    <s v="6000"/>
    <s v="0110"/>
    <s v="R1"/>
    <s v="6000-110"/>
    <x v="4"/>
    <x v="5"/>
    <n v="10469"/>
    <x v="2"/>
  </r>
  <r>
    <s v="60001034574"/>
    <s v="01-250625-00"/>
    <s v="CH"/>
    <s v="01"/>
    <d v="2025-06-25T00:00:00"/>
    <s v=""/>
    <s v="3106"/>
    <x v="5"/>
    <s v="10469"/>
    <s v="0"/>
    <n v="93.66"/>
    <s v=""/>
    <n v="93.66"/>
    <s v="USD"/>
    <s v="O1"/>
    <s v="USMO6561332140"/>
    <s v="6000103457410469"/>
    <s v=""/>
    <s v="AELLIS"/>
    <d v="2025-06-25T00:00:00"/>
    <d v="2025-06-25T00:00:00"/>
    <n v="0"/>
    <s v=""/>
    <s v=""/>
    <s v="3101503231"/>
    <s v="200012360307"/>
    <s v="6000"/>
    <s v="0110"/>
    <s v="R1"/>
    <s v="6000-110"/>
    <x v="4"/>
    <x v="5"/>
    <n v="10469"/>
    <x v="2"/>
  </r>
  <r>
    <s v="60001034574"/>
    <s v="01-250625-00"/>
    <s v="CH"/>
    <s v="01"/>
    <d v="2025-06-25T00:00:00"/>
    <s v=""/>
    <s v="3106"/>
    <x v="6"/>
    <s v="10514"/>
    <s v="0"/>
    <n v="122.36"/>
    <s v=""/>
    <n v="122.36"/>
    <s v="USD"/>
    <s v="O1"/>
    <s v="USMO6561332140"/>
    <s v="6000103457410514"/>
    <s v=""/>
    <s v="AELLIS"/>
    <d v="2025-06-25T00:00:00"/>
    <d v="2025-06-25T00:00:00"/>
    <n v="0"/>
    <s v=""/>
    <s v=""/>
    <s v="3101503327"/>
    <s v="200012360307"/>
    <s v="6000"/>
    <s v="0110"/>
    <s v="R1"/>
    <s v="6000-110"/>
    <x v="4"/>
    <x v="6"/>
    <n v="10514"/>
    <x v="1"/>
  </r>
  <r>
    <s v="60001034609"/>
    <s v="01-250625-00"/>
    <s v="CH"/>
    <s v="01"/>
    <d v="2025-06-25T00:00:00"/>
    <s v=""/>
    <s v="3106"/>
    <x v="0"/>
    <s v="10719"/>
    <s v="0"/>
    <n v="10"/>
    <s v=""/>
    <n v="10"/>
    <s v="USD"/>
    <s v="O1"/>
    <s v="USMO6568600001"/>
    <s v="6000103460910719"/>
    <s v=""/>
    <s v="C4C_S4H"/>
    <d v="2025-06-25T00:00:00"/>
    <d v="2025-06-25T00:00:00"/>
    <n v="0"/>
    <s v=""/>
    <s v=""/>
    <s v="3102159754"/>
    <s v="200015621549"/>
    <s v="0010"/>
    <s v="0050"/>
    <s v="R1"/>
    <s v="10-50"/>
    <x v="6"/>
    <x v="0"/>
    <n v="10719"/>
    <x v="0"/>
  </r>
  <r>
    <s v="60001034616"/>
    <s v="RC-250625-02"/>
    <s v="CH"/>
    <s v="RC"/>
    <d v="2025-06-25T00:00:00"/>
    <s v=""/>
    <s v="3106"/>
    <x v="4"/>
    <s v="10719"/>
    <s v="0"/>
    <n v="-50"/>
    <s v=""/>
    <n v="-50"/>
    <s v="USD"/>
    <s v="O0"/>
    <s v="USMO6485494070"/>
    <s v="6000103461610719"/>
    <s v=""/>
    <s v="C4C_S4H"/>
    <d v="2025-06-25T00:00:00"/>
    <d v="2025-06-25T00:00:00"/>
    <n v="0"/>
    <s v=""/>
    <s v=""/>
    <s v="3102354109"/>
    <s v="200015890839"/>
    <s v="0010"/>
    <s v="0044"/>
    <s v="R1"/>
    <s v="10-44"/>
    <x v="2"/>
    <x v="4"/>
    <n v="10719"/>
    <x v="0"/>
  </r>
  <r>
    <s v="60001034629"/>
    <s v="01-250625-00"/>
    <s v="CH"/>
    <s v="01"/>
    <d v="2025-06-25T00:00:00"/>
    <s v=""/>
    <s v="3106"/>
    <x v="5"/>
    <s v="10719"/>
    <s v="0"/>
    <n v="423.12"/>
    <s v=""/>
    <n v="423.12"/>
    <s v="USD"/>
    <s v="O1"/>
    <s v="USMO6560521220"/>
    <s v="6000103462910719"/>
    <s v=""/>
    <s v="AELLIS"/>
    <d v="2025-06-25T00:00:00"/>
    <d v="2025-06-25T00:00:00"/>
    <n v="0"/>
    <s v=""/>
    <s v=""/>
    <s v="3101990705"/>
    <s v="200014798363"/>
    <s v="6000"/>
    <s v="0110"/>
    <s v="R1"/>
    <s v="6000-110"/>
    <x v="4"/>
    <x v="5"/>
    <n v="10719"/>
    <x v="0"/>
  </r>
  <r>
    <s v="60001034631"/>
    <s v="01-250625-00"/>
    <s v="CH"/>
    <s v="01"/>
    <d v="2025-06-25T00:00:00"/>
    <s v=""/>
    <s v="3106"/>
    <x v="1"/>
    <s v="10514"/>
    <s v="0"/>
    <n v="5"/>
    <s v=""/>
    <n v="5"/>
    <s v="USD"/>
    <s v="O1"/>
    <s v="USMO6580108680"/>
    <s v="6000103463110514"/>
    <s v=""/>
    <s v="KSTARCHMAN"/>
    <d v="2025-06-25T00:00:00"/>
    <d v="2025-06-25T00:00:00"/>
    <n v="0"/>
    <s v=""/>
    <s v=""/>
    <s v="3101621165"/>
    <s v="200014111765"/>
    <s v="0010"/>
    <s v="0050"/>
    <s v="C1"/>
    <s v="10-50"/>
    <x v="6"/>
    <x v="1"/>
    <n v="10514"/>
    <x v="1"/>
  </r>
  <r>
    <s v="60001034640"/>
    <s v="01-250625-00"/>
    <s v="CH"/>
    <s v="01"/>
    <d v="2025-06-25T00:00:00"/>
    <s v=""/>
    <s v="3106"/>
    <x v="1"/>
    <s v="10721"/>
    <s v="0"/>
    <n v="20.49"/>
    <s v=""/>
    <n v="20.49"/>
    <s v="USD"/>
    <s v="O1"/>
    <s v="USMO6568600001"/>
    <s v="6000103464010721"/>
    <s v=""/>
    <s v="C4C_S4H"/>
    <d v="2025-06-25T00:00:00"/>
    <d v="2025-06-25T00:00:00"/>
    <n v="0"/>
    <s v=""/>
    <s v=""/>
    <s v="3102159755"/>
    <s v="200015621549"/>
    <s v="0010"/>
    <s v="0050"/>
    <s v="R1"/>
    <s v="10-50"/>
    <x v="6"/>
    <x v="1"/>
    <n v="10721"/>
    <x v="4"/>
  </r>
  <r>
    <s v="60001034714"/>
    <s v="01-250625-00"/>
    <s v="CH"/>
    <s v="01"/>
    <d v="2025-06-25T00:00:00"/>
    <s v=""/>
    <s v="3106"/>
    <x v="5"/>
    <s v="10719"/>
    <s v="0"/>
    <n v="237.23"/>
    <s v=""/>
    <n v="237.23"/>
    <s v="USD"/>
    <s v="O1"/>
    <s v="USMO6560518350"/>
    <s v="6000103471410719"/>
    <s v=""/>
    <s v="AELLIS"/>
    <d v="2025-06-25T00:00:00"/>
    <d v="2025-06-25T00:00:00"/>
    <n v="0"/>
    <s v=""/>
    <s v=""/>
    <s v="3101626768"/>
    <s v="200012406977"/>
    <s v="6000"/>
    <s v="0110"/>
    <s v="R1"/>
    <s v="6000-110"/>
    <x v="4"/>
    <x v="5"/>
    <n v="10719"/>
    <x v="0"/>
  </r>
  <r>
    <s v="60001034716"/>
    <s v="01-250625-00"/>
    <s v="CH"/>
    <s v="01"/>
    <d v="2025-06-25T00:00:00"/>
    <s v=""/>
    <s v="3106"/>
    <x v="5"/>
    <s v="10719"/>
    <s v="0"/>
    <n v="700.9"/>
    <s v=""/>
    <n v="700.9"/>
    <s v="USD"/>
    <s v="O1"/>
    <s v="USMO6560512550"/>
    <s v="6000103471610719"/>
    <s v=""/>
    <s v="AELLIS"/>
    <d v="2025-06-25T00:00:00"/>
    <d v="2025-06-25T00:00:00"/>
    <n v="0"/>
    <s v=""/>
    <s v=""/>
    <s v="3101487821"/>
    <s v="200014010728"/>
    <s v="6000"/>
    <s v="0110"/>
    <s v="R1"/>
    <s v="6000-110"/>
    <x v="4"/>
    <x v="5"/>
    <n v="10719"/>
    <x v="0"/>
  </r>
  <r>
    <s v="60001034719"/>
    <s v="01-250625-00"/>
    <s v="CH"/>
    <s v="01"/>
    <d v="2025-06-25T00:00:00"/>
    <s v=""/>
    <s v="3106"/>
    <x v="5"/>
    <s v="10719"/>
    <s v="0"/>
    <n v="170.16"/>
    <s v=""/>
    <n v="170.16"/>
    <s v="USD"/>
    <s v="O1"/>
    <s v="USMO6571471411"/>
    <s v="6000103471910719"/>
    <s v=""/>
    <s v="AELLIS"/>
    <d v="2025-06-25T00:00:00"/>
    <d v="2025-06-25T00:00:00"/>
    <n v="0"/>
    <s v=""/>
    <s v=""/>
    <s v="3102152901"/>
    <s v="200015584713"/>
    <s v="6000"/>
    <s v="0110"/>
    <s v="R1"/>
    <s v="6000-110"/>
    <x v="4"/>
    <x v="5"/>
    <n v="10719"/>
    <x v="0"/>
  </r>
  <r>
    <s v="60001034726"/>
    <s v="01-250625-00"/>
    <s v="CH"/>
    <s v="01"/>
    <d v="2025-06-25T00:00:00"/>
    <s v=""/>
    <s v="3106"/>
    <x v="0"/>
    <s v="10469"/>
    <s v="0"/>
    <n v="15"/>
    <s v=""/>
    <n v="15"/>
    <s v="USD"/>
    <s v="O1"/>
    <s v="USMO6561317780"/>
    <s v="6000103472610469"/>
    <s v=""/>
    <s v="JYOUNGBLOOD"/>
    <d v="2025-06-25T00:00:00"/>
    <d v="2025-06-25T00:00:00"/>
    <n v="0"/>
    <s v=""/>
    <s v=""/>
    <s v="3101593793"/>
    <s v="200012780462"/>
    <s v="0010"/>
    <s v="0050"/>
    <s v="R1"/>
    <s v="10-50"/>
    <x v="6"/>
    <x v="0"/>
    <n v="10469"/>
    <x v="2"/>
  </r>
  <r>
    <s v="60001034742"/>
    <s v="01-250625-00"/>
    <s v="CH"/>
    <s v="01"/>
    <d v="2025-06-25T00:00:00"/>
    <s v=""/>
    <s v="3106"/>
    <x v="5"/>
    <s v="10719"/>
    <s v="0"/>
    <n v="198.33"/>
    <s v=""/>
    <n v="198.33"/>
    <s v="USD"/>
    <s v="O1"/>
    <s v="USMO6560525400"/>
    <s v="6000103474210719"/>
    <s v=""/>
    <s v="AELLIS"/>
    <d v="2025-06-25T00:00:00"/>
    <d v="2025-06-25T00:00:00"/>
    <n v="0"/>
    <s v=""/>
    <s v=""/>
    <s v="3101587464"/>
    <s v="200013197666"/>
    <s v="6000"/>
    <s v="0110"/>
    <s v="R1"/>
    <s v="6000-110"/>
    <x v="4"/>
    <x v="5"/>
    <n v="10719"/>
    <x v="0"/>
  </r>
  <r>
    <s v="60001034743"/>
    <s v="01-250625-00"/>
    <s v="CH"/>
    <s v="01"/>
    <d v="2025-06-25T00:00:00"/>
    <s v=""/>
    <s v="3106"/>
    <x v="5"/>
    <s v="10719"/>
    <s v="0"/>
    <n v="49.23"/>
    <s v=""/>
    <n v="49.23"/>
    <s v="USD"/>
    <s v="O1"/>
    <s v="USMO6560524140"/>
    <s v="6000103474310719"/>
    <s v=""/>
    <s v="AELLIS"/>
    <d v="2025-06-25T00:00:00"/>
    <d v="2025-06-25T00:00:00"/>
    <n v="0"/>
    <s v=""/>
    <s v=""/>
    <s v="3101605182"/>
    <s v="200013925413"/>
    <s v="6000"/>
    <s v="0110"/>
    <s v="R1"/>
    <s v="6000-110"/>
    <x v="4"/>
    <x v="5"/>
    <n v="10719"/>
    <x v="0"/>
  </r>
  <r>
    <s v="60001034744"/>
    <s v="01-250625-00"/>
    <s v="CH"/>
    <s v="01"/>
    <d v="2025-06-25T00:00:00"/>
    <s v=""/>
    <s v="3106"/>
    <x v="5"/>
    <s v="10719"/>
    <s v="0"/>
    <n v="39.659999999999997"/>
    <s v=""/>
    <n v="39.659999999999997"/>
    <s v="USD"/>
    <s v="O1"/>
    <s v="USMO6560524150"/>
    <s v="6000103474410719"/>
    <s v=""/>
    <s v="AELLIS"/>
    <d v="2025-06-25T00:00:00"/>
    <d v="2025-06-25T00:00:00"/>
    <n v="0"/>
    <s v=""/>
    <s v=""/>
    <s v="3101527983"/>
    <s v="200011263965"/>
    <s v="6000"/>
    <s v="0110"/>
    <s v="R1"/>
    <s v="6000-110"/>
    <x v="4"/>
    <x v="5"/>
    <n v="10719"/>
    <x v="0"/>
  </r>
  <r>
    <s v="60001034745"/>
    <s v="01-250625-00"/>
    <s v="CH"/>
    <s v="01"/>
    <d v="2025-06-25T00:00:00"/>
    <s v=""/>
    <s v="3106"/>
    <x v="5"/>
    <s v="10719"/>
    <s v="0"/>
    <n v="66.099999999999994"/>
    <s v=""/>
    <n v="66.099999999999994"/>
    <s v="USD"/>
    <s v="O1"/>
    <s v="USMO6560521150"/>
    <s v="6000103474510719"/>
    <s v=""/>
    <s v="AELLIS"/>
    <d v="2025-06-25T00:00:00"/>
    <d v="2025-06-25T00:00:00"/>
    <n v="0"/>
    <s v=""/>
    <s v=""/>
    <s v="3101673476"/>
    <s v="200014218800"/>
    <s v="6000"/>
    <s v="0110"/>
    <s v="R1"/>
    <s v="6000-110"/>
    <x v="4"/>
    <x v="5"/>
    <n v="10719"/>
    <x v="0"/>
  </r>
  <r>
    <s v="60001034747"/>
    <s v="01-250625-00"/>
    <s v="CH"/>
    <s v="01"/>
    <d v="2025-06-25T00:00:00"/>
    <s v=""/>
    <s v="3106"/>
    <x v="5"/>
    <s v="10719"/>
    <s v="0"/>
    <n v="194.09"/>
    <s v=""/>
    <n v="194.09"/>
    <s v="USD"/>
    <s v="O1"/>
    <s v="USMO6560514450"/>
    <s v="6000103474710719"/>
    <s v=""/>
    <s v="AELLIS"/>
    <d v="2025-06-25T00:00:00"/>
    <d v="2025-06-25T00:00:00"/>
    <n v="0"/>
    <s v=""/>
    <s v=""/>
    <s v="3102015885"/>
    <s v="200014924506"/>
    <s v="6000"/>
    <s v="0110"/>
    <s v="R1"/>
    <s v="6000-110"/>
    <x v="4"/>
    <x v="5"/>
    <n v="10719"/>
    <x v="0"/>
  </r>
  <r>
    <s v="60001034748"/>
    <s v="01-250625-00"/>
    <s v="CH"/>
    <s v="01"/>
    <d v="2025-06-25T00:00:00"/>
    <s v=""/>
    <s v="3106"/>
    <x v="5"/>
    <s v="10719"/>
    <s v="0"/>
    <n v="136.76"/>
    <s v=""/>
    <n v="136.76"/>
    <s v="USD"/>
    <s v="O1"/>
    <s v="USMO6561682441"/>
    <s v="6000103474810719"/>
    <s v=""/>
    <s v="AELLIS"/>
    <d v="2025-06-25T00:00:00"/>
    <d v="2025-06-25T00:00:00"/>
    <n v="0"/>
    <s v=""/>
    <s v=""/>
    <s v="3102005154"/>
    <s v="200014870436"/>
    <s v="6000"/>
    <s v="0110"/>
    <s v="R1"/>
    <s v="6000-110"/>
    <x v="4"/>
    <x v="5"/>
    <n v="10719"/>
    <x v="0"/>
  </r>
  <r>
    <s v="60001034749"/>
    <s v="01-250625-00"/>
    <s v="CH"/>
    <s v="01"/>
    <d v="2025-06-25T00:00:00"/>
    <s v=""/>
    <s v="3106"/>
    <x v="5"/>
    <s v="10719"/>
    <s v="0"/>
    <n v="224.78"/>
    <s v=""/>
    <n v="224.78"/>
    <s v="USD"/>
    <s v="O1"/>
    <s v="USMO6560518030"/>
    <s v="6000103474910719"/>
    <s v=""/>
    <s v="AELLIS"/>
    <d v="2025-06-25T00:00:00"/>
    <d v="2025-06-25T00:00:00"/>
    <n v="0"/>
    <s v=""/>
    <s v=""/>
    <s v="3101525783"/>
    <s v="200012294191"/>
    <s v="6000"/>
    <s v="0110"/>
    <s v="R1"/>
    <s v="6000-110"/>
    <x v="4"/>
    <x v="5"/>
    <n v="10719"/>
    <x v="0"/>
  </r>
  <r>
    <s v="60001034759"/>
    <s v="01-250626-00"/>
    <s v="CH"/>
    <s v="01"/>
    <d v="2025-06-26T00:00:00"/>
    <s v=""/>
    <s v="3106"/>
    <x v="5"/>
    <s v="10719"/>
    <s v="0"/>
    <n v="175.22"/>
    <s v=""/>
    <n v="175.22"/>
    <s v="USD"/>
    <s v="O1"/>
    <s v="USMO6570593450"/>
    <s v="6000103475910719"/>
    <s v=""/>
    <s v="MSTALLINGS"/>
    <d v="2025-06-26T00:00:00"/>
    <d v="2025-06-26T00:00:00"/>
    <n v="0"/>
    <s v=""/>
    <s v=""/>
    <s v="3101555477"/>
    <s v="200014202317"/>
    <s v="6000"/>
    <s v="0110"/>
    <s v="R1"/>
    <s v="6000-110"/>
    <x v="4"/>
    <x v="5"/>
    <n v="10719"/>
    <x v="0"/>
  </r>
  <r>
    <s v="60001034761"/>
    <s v="RC-200625-02"/>
    <s v="CH"/>
    <s v="01"/>
    <d v="2025-06-25T00:00:00"/>
    <s v=""/>
    <s v="3106"/>
    <x v="4"/>
    <s v="10719"/>
    <s v="0"/>
    <n v="-50"/>
    <s v=""/>
    <n v="-50"/>
    <s v="USD"/>
    <s v="O1"/>
    <s v="USMO6560519010"/>
    <s v="6000103476110719"/>
    <s v=""/>
    <s v="SAP_WFRT"/>
    <d v="2025-06-25T00:00:00"/>
    <d v="2025-06-25T00:00:00"/>
    <n v="0"/>
    <s v=""/>
    <s v=""/>
    <s v="3102313379"/>
    <s v="200016383321"/>
    <s v="0010"/>
    <s v="0026"/>
    <s v="R1"/>
    <s v="10-26"/>
    <x v="5"/>
    <x v="4"/>
    <n v="10719"/>
    <x v="0"/>
  </r>
  <r>
    <s v="60001034806"/>
    <s v="RC-200626-2"/>
    <s v="CH"/>
    <s v="01"/>
    <d v="2025-06-26T00:00:00"/>
    <s v=""/>
    <s v="3106"/>
    <x v="5"/>
    <s v="10719"/>
    <s v="0"/>
    <n v="-50"/>
    <s v=""/>
    <n v="-50"/>
    <s v="USD"/>
    <s v="O1"/>
    <s v="USMO6560525830"/>
    <s v="6000103480610719"/>
    <s v=""/>
    <s v="SAP_WFRT"/>
    <d v="2025-06-26T00:00:00"/>
    <d v="2025-06-26T00:00:00"/>
    <n v="0"/>
    <s v=""/>
    <s v=""/>
    <s v="3102330845"/>
    <s v="200016471035"/>
    <s v="0010"/>
    <s v="0023"/>
    <s v="R1"/>
    <s v="10-23"/>
    <x v="8"/>
    <x v="5"/>
    <n v="10719"/>
    <x v="0"/>
  </r>
  <r>
    <s v="60001034807"/>
    <s v="RC-200626-2"/>
    <s v="CH"/>
    <s v="01"/>
    <d v="2025-06-26T00:00:00"/>
    <s v=""/>
    <s v="3106"/>
    <x v="5"/>
    <s v="10719"/>
    <s v="0"/>
    <n v="-50"/>
    <s v=""/>
    <n v="-50"/>
    <s v="USD"/>
    <s v="O1"/>
    <s v="USMO6560526290"/>
    <s v="6000103480710719"/>
    <s v=""/>
    <s v="SAP_WFRT"/>
    <d v="2025-06-26T00:00:00"/>
    <d v="2025-06-26T00:00:00"/>
    <n v="0"/>
    <s v=""/>
    <s v=""/>
    <s v="3101598044"/>
    <s v="200013462458"/>
    <s v="0010"/>
    <s v="0023"/>
    <s v="R1"/>
    <s v="10-23"/>
    <x v="8"/>
    <x v="5"/>
    <n v="10719"/>
    <x v="0"/>
  </r>
  <r>
    <s v="60001034809"/>
    <s v="RC-200626-2"/>
    <s v="CH"/>
    <s v="01"/>
    <d v="2025-06-26T00:00:00"/>
    <s v=""/>
    <s v="3106"/>
    <x v="5"/>
    <s v="10469"/>
    <s v="0"/>
    <n v="-50"/>
    <s v=""/>
    <n v="-50"/>
    <s v="USD"/>
    <s v="O1"/>
    <s v="USMO6561386140"/>
    <s v="6000103480910469"/>
    <s v=""/>
    <s v="SAP_WFRT"/>
    <d v="2025-06-26T00:00:00"/>
    <d v="2025-06-26T00:00:00"/>
    <n v="0"/>
    <s v=""/>
    <s v=""/>
    <s v="3101484122"/>
    <s v="200014478982"/>
    <s v="0010"/>
    <s v="0023"/>
    <s v="R1"/>
    <s v="10-23"/>
    <x v="8"/>
    <x v="5"/>
    <n v="10469"/>
    <x v="2"/>
  </r>
  <r>
    <s v="60001034820"/>
    <s v="RC-200626-2"/>
    <s v="CH"/>
    <s v="01"/>
    <d v="2025-06-26T00:00:00"/>
    <s v=""/>
    <s v="3106"/>
    <x v="4"/>
    <s v="10719"/>
    <s v="0"/>
    <n v="-50"/>
    <s v=""/>
    <n v="-50"/>
    <s v="USD"/>
    <s v="O1"/>
    <s v="USMO6560525580"/>
    <s v="6000103482010719"/>
    <s v=""/>
    <s v="SAP_WFRT"/>
    <d v="2025-06-26T00:00:00"/>
    <d v="2025-06-26T00:00:00"/>
    <n v="0"/>
    <s v=""/>
    <s v=""/>
    <s v="3102354013"/>
    <s v="200016581064"/>
    <s v="0010"/>
    <s v="0026"/>
    <s v="R1"/>
    <s v="10-26"/>
    <x v="5"/>
    <x v="4"/>
    <n v="10719"/>
    <x v="0"/>
  </r>
  <r>
    <s v="60001034846"/>
    <s v="RC-250626-01"/>
    <s v="CH"/>
    <s v="RC"/>
    <d v="2025-06-26T00:00:00"/>
    <s v=""/>
    <s v="3106"/>
    <x v="4"/>
    <s v="10469"/>
    <s v="0"/>
    <n v="-50"/>
    <s v=""/>
    <n v="-50"/>
    <s v="USD"/>
    <s v="O0"/>
    <s v="USMO65613XXXX0"/>
    <s v="6000103484610469"/>
    <s v=""/>
    <s v="C4C_S4H"/>
    <d v="2025-06-26T00:00:00"/>
    <d v="2025-06-26T00:00:00"/>
    <n v="0"/>
    <s v=""/>
    <s v=""/>
    <s v="3102354831"/>
    <s v="200016581940"/>
    <s v="0010"/>
    <s v="0044"/>
    <s v="R1"/>
    <s v="10-44"/>
    <x v="2"/>
    <x v="4"/>
    <n v="10469"/>
    <x v="2"/>
  </r>
  <r>
    <s v="60001034848"/>
    <s v="RC-250626-01"/>
    <s v="CH"/>
    <s v="RC"/>
    <d v="2025-06-26T00:00:00"/>
    <s v=""/>
    <s v="3106"/>
    <x v="3"/>
    <s v="10514"/>
    <s v="0"/>
    <n v="-50"/>
    <s v=""/>
    <n v="-50"/>
    <s v="USD"/>
    <s v="O0"/>
    <s v="USMO65613XXXX0"/>
    <s v="6000103484810514"/>
    <s v=""/>
    <s v="C4C_S4H"/>
    <d v="2025-06-26T00:00:00"/>
    <d v="2025-06-26T00:00:00"/>
    <n v="0"/>
    <s v=""/>
    <s v=""/>
    <s v="3102354838"/>
    <s v="200016580843"/>
    <s v="0010"/>
    <s v="0044"/>
    <s v="R1"/>
    <s v="10-44"/>
    <x v="2"/>
    <x v="3"/>
    <n v="10514"/>
    <x v="1"/>
  </r>
  <r>
    <s v="60001034863"/>
    <s v="01-250626-00"/>
    <s v="CH"/>
    <s v="01"/>
    <d v="2025-06-26T00:00:00"/>
    <s v=""/>
    <s v="3106"/>
    <x v="1"/>
    <s v="10720"/>
    <s v="0"/>
    <n v="5"/>
    <s v=""/>
    <n v="5"/>
    <s v="USD"/>
    <s v="O1"/>
    <s v="USMO6370120201"/>
    <s v="6000103486310720"/>
    <s v=""/>
    <s v="C4C_S4H"/>
    <d v="2025-06-26T00:00:00"/>
    <d v="2025-06-26T00:00:00"/>
    <n v="0"/>
    <s v=""/>
    <s v=""/>
    <s v="3101515379"/>
    <s v="200012293268"/>
    <s v="0010"/>
    <s v="0050"/>
    <s v="R1"/>
    <s v="10-50"/>
    <x v="6"/>
    <x v="1"/>
    <n v="10720"/>
    <x v="3"/>
  </r>
  <r>
    <s v="60001034869"/>
    <s v="RC-200626-2"/>
    <s v="CH"/>
    <s v="01"/>
    <d v="2025-06-26T00:00:00"/>
    <s v=""/>
    <s v="3106"/>
    <x v="4"/>
    <s v="10469"/>
    <s v="0"/>
    <n v="-50"/>
    <s v=""/>
    <n v="-50"/>
    <s v="USD"/>
    <s v="O1"/>
    <s v="USMO6561386141"/>
    <s v="6000103486910469"/>
    <s v=""/>
    <s v="SAP_WFRT"/>
    <d v="2025-06-26T00:00:00"/>
    <d v="2025-06-26T00:00:00"/>
    <n v="0"/>
    <s v=""/>
    <s v=""/>
    <s v="3102354828"/>
    <s v="200016584001"/>
    <s v="0010"/>
    <s v="0026"/>
    <s v="R1"/>
    <s v="10-26"/>
    <x v="5"/>
    <x v="4"/>
    <n v="10469"/>
    <x v="2"/>
  </r>
  <r>
    <s v="60001034873"/>
    <s v="RC-250626-01"/>
    <s v="CH"/>
    <s v="RC"/>
    <d v="2025-06-26T00:00:00"/>
    <s v=""/>
    <s v="3106"/>
    <x v="4"/>
    <s v="10469"/>
    <s v="0"/>
    <n v="-50"/>
    <s v=""/>
    <n v="-50"/>
    <s v="USD"/>
    <s v="O0"/>
    <s v="USMO65613XXXX0"/>
    <s v="6000103487310469"/>
    <s v=""/>
    <s v="C4C_S4H"/>
    <d v="2025-06-26T00:00:00"/>
    <d v="2025-06-26T00:00:00"/>
    <n v="0"/>
    <s v=""/>
    <s v=""/>
    <s v="3102354885"/>
    <s v="200016580959"/>
    <s v="0010"/>
    <s v="0044"/>
    <s v="R1"/>
    <s v="10-44"/>
    <x v="2"/>
    <x v="4"/>
    <n v="10469"/>
    <x v="2"/>
  </r>
  <r>
    <s v="60001034883"/>
    <s v="RC-250626-01"/>
    <s v="CH"/>
    <s v="RC"/>
    <d v="2025-06-26T00:00:00"/>
    <s v=""/>
    <s v="3106"/>
    <x v="4"/>
    <s v="10469"/>
    <s v="0"/>
    <n v="-50"/>
    <s v=""/>
    <n v="-50"/>
    <s v="USD"/>
    <s v="O0"/>
    <s v="USMO65613XXXX0"/>
    <s v="6000103488310469"/>
    <s v=""/>
    <s v="C4C_S4H"/>
    <d v="2025-06-26T00:00:00"/>
    <d v="2025-06-26T00:00:00"/>
    <n v="0"/>
    <s v=""/>
    <s v=""/>
    <s v="3102354866"/>
    <s v="200016580918"/>
    <s v="0010"/>
    <s v="0044"/>
    <s v="R1"/>
    <s v="10-44"/>
    <x v="2"/>
    <x v="4"/>
    <n v="10469"/>
    <x v="2"/>
  </r>
  <r>
    <s v="60001034885"/>
    <s v="RC-250626-01"/>
    <s v="CH"/>
    <s v="RC"/>
    <d v="2025-06-26T00:00:00"/>
    <s v=""/>
    <s v="3106"/>
    <x v="3"/>
    <s v="10514"/>
    <s v="0"/>
    <n v="-50"/>
    <s v=""/>
    <n v="-50"/>
    <s v="USD"/>
    <s v="O0"/>
    <s v="USMO65613XXXX0"/>
    <s v="6000103488510514"/>
    <s v=""/>
    <s v="C4C_S4H"/>
    <d v="2025-06-26T00:00:00"/>
    <d v="2025-06-26T00:00:00"/>
    <n v="0"/>
    <s v=""/>
    <s v=""/>
    <s v="3102354868"/>
    <s v="200016580934"/>
    <s v="0010"/>
    <s v="0044"/>
    <s v="R1"/>
    <s v="10-44"/>
    <x v="2"/>
    <x v="3"/>
    <n v="10514"/>
    <x v="1"/>
  </r>
  <r>
    <s v="60001034888"/>
    <s v="RC-250626-01"/>
    <s v="CH"/>
    <s v="RC"/>
    <d v="2025-06-26T00:00:00"/>
    <s v=""/>
    <s v="3106"/>
    <x v="3"/>
    <s v="10514"/>
    <s v="0"/>
    <n v="-50"/>
    <s v=""/>
    <n v="-50"/>
    <s v="USD"/>
    <s v="O0"/>
    <s v="USMO65613XXXX0"/>
    <s v="6000103488810514"/>
    <s v=""/>
    <s v="C4C_S4H"/>
    <d v="2025-06-26T00:00:00"/>
    <d v="2025-06-26T00:00:00"/>
    <n v="0"/>
    <s v=""/>
    <s v=""/>
    <s v="3102354890"/>
    <s v="200016583813"/>
    <s v="0010"/>
    <s v="0044"/>
    <s v="R1"/>
    <s v="10-44"/>
    <x v="2"/>
    <x v="3"/>
    <n v="10514"/>
    <x v="1"/>
  </r>
  <r>
    <s v="60001034889"/>
    <s v="01-250626-00"/>
    <s v="CH"/>
    <s v="01"/>
    <d v="2025-06-26T00:00:00"/>
    <s v="52000479095"/>
    <s v="3106"/>
    <x v="5"/>
    <s v="10719"/>
    <s v="0"/>
    <n v="21.56"/>
    <s v=""/>
    <n v="21.56"/>
    <s v="USD"/>
    <s v="O1"/>
    <s v="USMO6560515190"/>
    <s v="6000103488910719"/>
    <s v=""/>
    <s v="SBATEMAN"/>
    <d v="2025-06-26T00:00:00"/>
    <d v="2025-06-26T00:00:00"/>
    <n v="0"/>
    <s v=""/>
    <s v=""/>
    <s v="3101670800"/>
    <s v="200013845314"/>
    <s v="6000"/>
    <s v="0110"/>
    <s v="C1"/>
    <s v="6000-110"/>
    <x v="4"/>
    <x v="5"/>
    <n v="10719"/>
    <x v="0"/>
  </r>
  <r>
    <s v="60001034910"/>
    <s v="01-250626-00"/>
    <s v="CH"/>
    <s v="01"/>
    <d v="2025-06-26T00:00:00"/>
    <s v=""/>
    <s v="3106"/>
    <x v="5"/>
    <s v="10224"/>
    <s v="0"/>
    <n v="113.22"/>
    <s v=""/>
    <n v="113.22"/>
    <s v="USD"/>
    <s v=""/>
    <s v="USMO6560511130"/>
    <s v="6000103491010224"/>
    <s v=""/>
    <s v="SBATEMAN"/>
    <d v="2025-06-26T00:00:00"/>
    <m/>
    <n v="0"/>
    <s v=""/>
    <s v=""/>
    <s v=""/>
    <s v="200016192102"/>
    <s v="6000"/>
    <s v="0110"/>
    <s v="RE"/>
    <s v="6000-110"/>
    <x v="4"/>
    <x v="5"/>
    <n v="10719"/>
    <x v="0"/>
  </r>
  <r>
    <s v="60001034915"/>
    <s v="01-250626-00"/>
    <s v="CH"/>
    <s v="01"/>
    <d v="2025-06-26T00:00:00"/>
    <s v="52000479094"/>
    <s v="3106"/>
    <x v="5"/>
    <s v="10719"/>
    <s v="0"/>
    <n v="472.03"/>
    <s v=""/>
    <n v="472.03"/>
    <s v="USD"/>
    <s v="O1"/>
    <s v="USMO6560516270"/>
    <s v="6000103491510719"/>
    <s v=""/>
    <s v="SBATEMAN"/>
    <d v="2025-06-26T00:00:00"/>
    <d v="2025-06-26T00:00:00"/>
    <n v="0"/>
    <s v=""/>
    <s v=""/>
    <s v="3101575168"/>
    <s v="200012773244"/>
    <s v="6000"/>
    <s v="0110"/>
    <s v="R1"/>
    <s v="6000-110"/>
    <x v="4"/>
    <x v="5"/>
    <n v="10719"/>
    <x v="0"/>
  </r>
  <r>
    <s v="60001034917"/>
    <s v="01-250626-00"/>
    <s v="CH"/>
    <s v="01"/>
    <d v="2025-06-26T00:00:00"/>
    <s v=""/>
    <s v="3106"/>
    <x v="5"/>
    <s v="10224"/>
    <s v="0"/>
    <n v="472.03"/>
    <s v=""/>
    <n v="472.03"/>
    <s v="USD"/>
    <s v=""/>
    <s v="USMO6560516270"/>
    <s v="6000103491710224"/>
    <s v=""/>
    <s v="SBATEMAN"/>
    <d v="2025-06-26T00:00:00"/>
    <m/>
    <n v="0"/>
    <s v=""/>
    <s v=""/>
    <s v=""/>
    <s v="200012773244"/>
    <s v="6000"/>
    <s v="0110"/>
    <s v="RE"/>
    <s v="6000-110"/>
    <x v="4"/>
    <x v="5"/>
    <n v="10719"/>
    <x v="0"/>
  </r>
  <r>
    <s v="60001034919"/>
    <s v="01-250626-00"/>
    <s v="CH"/>
    <s v="01"/>
    <d v="2025-06-26T00:00:00"/>
    <s v=""/>
    <s v="3106"/>
    <x v="5"/>
    <s v="10224"/>
    <s v="0"/>
    <n v="43.13"/>
    <s v=""/>
    <n v="43.13"/>
    <s v="USD"/>
    <s v=""/>
    <s v="USMO6560525140"/>
    <s v="6000103491910224"/>
    <s v=""/>
    <s v="SBATEMAN"/>
    <d v="2025-06-26T00:00:00"/>
    <m/>
    <n v="0"/>
    <s v=""/>
    <s v=""/>
    <s v=""/>
    <s v="200013936238"/>
    <s v="6000"/>
    <s v="0110"/>
    <s v="RE"/>
    <s v="6000-110"/>
    <x v="4"/>
    <x v="5"/>
    <n v="10719"/>
    <x v="0"/>
  </r>
  <r>
    <s v="60001034928"/>
    <s v="RC-250626-01"/>
    <s v="CH"/>
    <s v="RC"/>
    <d v="2025-06-26T00:00:00"/>
    <s v=""/>
    <s v="3106"/>
    <x v="4"/>
    <s v="10719"/>
    <s v="0"/>
    <n v="-50"/>
    <s v=""/>
    <n v="-50"/>
    <s v="USD"/>
    <s v="O0"/>
    <s v="USMO6560516710"/>
    <s v="6000103492810719"/>
    <s v=""/>
    <s v="C4C_S4H"/>
    <d v="2025-06-26T00:00:00"/>
    <d v="2025-06-26T00:00:00"/>
    <n v="0"/>
    <s v=""/>
    <s v=""/>
    <s v="3102355010"/>
    <s v="200016584415"/>
    <s v="0010"/>
    <s v="0044"/>
    <s v="R1"/>
    <s v="10-44"/>
    <x v="2"/>
    <x v="4"/>
    <n v="10719"/>
    <x v="0"/>
  </r>
  <r>
    <s v="60001034932"/>
    <s v="01-250626-00"/>
    <s v="CH"/>
    <s v="01"/>
    <d v="2025-06-26T00:00:00"/>
    <s v=""/>
    <s v="3106"/>
    <x v="5"/>
    <s v="10469"/>
    <s v="0"/>
    <n v="47.03"/>
    <s v=""/>
    <n v="47.03"/>
    <s v="USD"/>
    <s v="O1"/>
    <s v="USMO6561312650"/>
    <s v="6000103493210469"/>
    <s v=""/>
    <s v="MSTALLINGS"/>
    <d v="2025-06-26T00:00:00"/>
    <d v="2025-06-26T00:00:00"/>
    <n v="0"/>
    <s v=""/>
    <s v=""/>
    <s v="3101703356"/>
    <s v="200014404731"/>
    <s v="6000"/>
    <s v="0110"/>
    <s v="C1"/>
    <s v="6000-110"/>
    <x v="4"/>
    <x v="5"/>
    <n v="10469"/>
    <x v="2"/>
  </r>
  <r>
    <s v="60001034940"/>
    <s v="01-250626-00"/>
    <s v="CH"/>
    <s v="01"/>
    <d v="2025-06-26T00:00:00"/>
    <s v="52000479096"/>
    <s v="3106"/>
    <x v="5"/>
    <s v="10224"/>
    <s v="0"/>
    <n v="21.56"/>
    <s v=""/>
    <n v="21.56"/>
    <s v="USD"/>
    <s v="O1"/>
    <s v="USMO6560515190"/>
    <s v="6000103494010224"/>
    <s v=""/>
    <s v="SBATEMAN"/>
    <d v="2025-06-26T00:00:00"/>
    <d v="2025-06-26T00:00:00"/>
    <n v="0"/>
    <s v=""/>
    <s v=""/>
    <s v=""/>
    <s v="200013845314"/>
    <s v="6000"/>
    <s v="0110"/>
    <s v="CO"/>
    <s v="6000-110"/>
    <x v="4"/>
    <x v="5"/>
    <n v="10719"/>
    <x v="0"/>
  </r>
  <r>
    <s v="60001034941"/>
    <s v="01-250626-00"/>
    <s v="CH"/>
    <s v="01"/>
    <d v="2025-06-26T00:00:00"/>
    <s v=""/>
    <s v="3106"/>
    <x v="5"/>
    <s v="10224"/>
    <s v="0"/>
    <n v="21.56"/>
    <s v=""/>
    <n v="21.56"/>
    <s v="USD"/>
    <s v="O1"/>
    <s v="USMO6560515190"/>
    <s v="6000103494110224"/>
    <s v=""/>
    <s v="SBATEMAN"/>
    <d v="2025-06-26T00:00:00"/>
    <d v="2025-06-26T00:00:00"/>
    <n v="0"/>
    <s v=""/>
    <s v=""/>
    <s v=""/>
    <s v="200013845314"/>
    <s v="6000"/>
    <s v="0110"/>
    <s v="CO"/>
    <s v="6000-110"/>
    <x v="4"/>
    <x v="5"/>
    <n v="10719"/>
    <x v="0"/>
  </r>
  <r>
    <s v="60001034942"/>
    <s v="RC-200626-2"/>
    <s v="CH"/>
    <s v="01"/>
    <d v="2025-06-26T00:00:00"/>
    <s v=""/>
    <s v="3106"/>
    <x v="5"/>
    <s v="10719"/>
    <s v="0"/>
    <n v="-50"/>
    <s v=""/>
    <n v="-50"/>
    <s v="USD"/>
    <s v="O1"/>
    <s v="USMO6560517030"/>
    <s v="6000103494210719"/>
    <s v=""/>
    <s v="SAP_WFRT"/>
    <d v="2025-06-26T00:00:00"/>
    <d v="2025-06-26T00:00:00"/>
    <n v="0"/>
    <s v=""/>
    <s v=""/>
    <s v="3101657586"/>
    <s v="200012562670"/>
    <s v="0010"/>
    <s v="0023"/>
    <s v="R1"/>
    <s v="10-23"/>
    <x v="8"/>
    <x v="5"/>
    <n v="10719"/>
    <x v="0"/>
  </r>
  <r>
    <s v="60001034949"/>
    <s v="01-250626-00"/>
    <s v="CH"/>
    <s v="01"/>
    <d v="2025-06-26T00:00:00"/>
    <s v=""/>
    <s v="3106"/>
    <x v="5"/>
    <s v="10224"/>
    <s v="0"/>
    <n v="542.02"/>
    <s v=""/>
    <n v="542.02"/>
    <s v="USD"/>
    <s v=""/>
    <s v="USMO6560527030"/>
    <s v="6000103494910224"/>
    <s v=""/>
    <s v="SBATEMAN"/>
    <d v="2025-06-26T00:00:00"/>
    <m/>
    <n v="0"/>
    <s v=""/>
    <s v=""/>
    <s v=""/>
    <s v="200011161458"/>
    <s v="6000"/>
    <s v="0110"/>
    <s v="RE"/>
    <s v="6000-110"/>
    <x v="4"/>
    <x v="5"/>
    <n v="10719"/>
    <x v="0"/>
  </r>
  <r>
    <s v="60001034983"/>
    <s v="01-250626-00"/>
    <s v="CH"/>
    <s v="01"/>
    <d v="2025-06-26T00:00:00"/>
    <s v=""/>
    <s v="3106"/>
    <x v="0"/>
    <s v="10719"/>
    <s v="0"/>
    <n v="5"/>
    <s v=""/>
    <n v="5"/>
    <s v="USD"/>
    <s v="O1"/>
    <s v="USMO6390196791"/>
    <s v="6000103498310719"/>
    <s v=""/>
    <s v="C4C_S4H"/>
    <d v="2025-06-26T00:00:00"/>
    <d v="2025-06-26T00:00:00"/>
    <n v="0"/>
    <s v=""/>
    <s v=""/>
    <s v="3101487246"/>
    <s v="200012128142"/>
    <s v="0010"/>
    <s v="0050"/>
    <s v="R1"/>
    <s v="10-50"/>
    <x v="6"/>
    <x v="0"/>
    <n v="10719"/>
    <x v="0"/>
  </r>
  <r>
    <s v="60001035157"/>
    <s v="RC-200626-2"/>
    <s v="CH"/>
    <s v="01"/>
    <d v="2025-06-26T00:00:00"/>
    <s v=""/>
    <s v="3106"/>
    <x v="4"/>
    <s v="10719"/>
    <s v="0"/>
    <n v="-50"/>
    <s v=""/>
    <n v="-50"/>
    <s v="USD"/>
    <s v="O1"/>
    <s v="USMO6562772091"/>
    <s v="6000103515710719"/>
    <s v=""/>
    <s v="SAP_WFRT"/>
    <d v="2025-06-26T00:00:00"/>
    <d v="2025-06-26T00:00:00"/>
    <n v="0"/>
    <s v=""/>
    <s v=""/>
    <s v="3102325182"/>
    <s v="200016441491"/>
    <s v="0010"/>
    <s v="0026"/>
    <s v="R1"/>
    <s v="10-26"/>
    <x v="5"/>
    <x v="4"/>
    <n v="10719"/>
    <x v="0"/>
  </r>
  <r>
    <s v="60001035158"/>
    <s v="RC-250626-01"/>
    <s v="CH"/>
    <s v="RC"/>
    <d v="2025-06-26T00:00:00"/>
    <s v=""/>
    <s v="3106"/>
    <x v="4"/>
    <s v="10469"/>
    <s v="0"/>
    <n v="-50"/>
    <s v=""/>
    <n v="-50"/>
    <s v="USD"/>
    <s v="O0"/>
    <s v="USMO6561312710"/>
    <s v="6000103515810469"/>
    <s v=""/>
    <s v="C4C_S4H"/>
    <d v="2025-06-26T00:00:00"/>
    <d v="2025-06-26T00:00:00"/>
    <n v="0"/>
    <s v=""/>
    <s v=""/>
    <s v="3102355368"/>
    <s v="200016587731"/>
    <s v="0010"/>
    <s v="0044"/>
    <s v="R1"/>
    <s v="10-44"/>
    <x v="2"/>
    <x v="4"/>
    <n v="10469"/>
    <x v="2"/>
  </r>
  <r>
    <s v="60001035227"/>
    <s v="RC-200627-03"/>
    <s v="CH"/>
    <s v="01"/>
    <d v="2025-06-27T00:00:00"/>
    <s v=""/>
    <s v="3106"/>
    <x v="4"/>
    <s v="10719"/>
    <s v="0"/>
    <n v="-50"/>
    <s v=""/>
    <n v="-50"/>
    <s v="USD"/>
    <s v="O1"/>
    <s v="USMO6560516710"/>
    <s v="6000103522710719"/>
    <s v=""/>
    <s v="SAP_WFRT"/>
    <d v="2025-06-27T00:00:00"/>
    <d v="2025-06-27T00:00:00"/>
    <n v="0"/>
    <s v=""/>
    <s v=""/>
    <s v="3102355010"/>
    <s v="200016584415"/>
    <s v="0010"/>
    <s v="0026"/>
    <s v="R1"/>
    <s v="10-26"/>
    <x v="5"/>
    <x v="4"/>
    <n v="10719"/>
    <x v="0"/>
  </r>
  <r>
    <s v="60001035253"/>
    <s v="RC-200627-03"/>
    <s v="CH"/>
    <s v="01"/>
    <d v="2025-06-27T00:00:00"/>
    <s v=""/>
    <s v="3106"/>
    <x v="5"/>
    <s v="10469"/>
    <s v="0"/>
    <n v="-50"/>
    <s v=""/>
    <n v="-50"/>
    <s v="USD"/>
    <s v="O1"/>
    <s v="USMO6561314270"/>
    <s v="6000103525310469"/>
    <s v=""/>
    <s v="SAP_WFRT"/>
    <d v="2025-06-27T00:00:00"/>
    <d v="2025-06-27T00:00:00"/>
    <n v="0"/>
    <s v=""/>
    <s v=""/>
    <s v="3101512474"/>
    <s v="200011902075"/>
    <s v="0010"/>
    <s v="0023"/>
    <s v="R1"/>
    <s v="10-23"/>
    <x v="8"/>
    <x v="5"/>
    <n v="10469"/>
    <x v="2"/>
  </r>
  <r>
    <s v="60001035319"/>
    <s v="RC-250627-01"/>
    <s v="CH"/>
    <s v="RC"/>
    <d v="2025-06-27T00:00:00"/>
    <s v="52000479930"/>
    <s v="3106"/>
    <x v="4"/>
    <s v="10719"/>
    <s v="0"/>
    <n v="-50"/>
    <s v=""/>
    <n v="-50"/>
    <s v="USD"/>
    <s v="O0"/>
    <s v="USMO6560518020"/>
    <s v="6000103531910719"/>
    <s v=""/>
    <s v="C4C_S4H"/>
    <d v="2025-06-27T00:00:00"/>
    <d v="2025-06-27T00:00:00"/>
    <n v="0"/>
    <s v=""/>
    <s v=""/>
    <s v="3102356291"/>
    <s v="200016590511"/>
    <s v="0010"/>
    <s v="0044"/>
    <s v="R1"/>
    <s v="10-44"/>
    <x v="2"/>
    <x v="4"/>
    <n v="10719"/>
    <x v="0"/>
  </r>
  <r>
    <s v="60001035325"/>
    <s v="RC-250627-01"/>
    <s v="CH"/>
    <s v="RC"/>
    <d v="2025-06-27T00:00:00"/>
    <s v=""/>
    <s v="3106"/>
    <x v="4"/>
    <s v="10469"/>
    <s v="0"/>
    <n v="-50"/>
    <s v=""/>
    <n v="-50"/>
    <s v="USD"/>
    <s v="O0"/>
    <s v="USMO6561321430"/>
    <s v="6000103532510469"/>
    <s v=""/>
    <s v="C4C_S4H"/>
    <d v="2025-06-27T00:00:00"/>
    <d v="2025-06-27T00:00:00"/>
    <n v="0"/>
    <s v=""/>
    <s v=""/>
    <s v="3102356335"/>
    <s v="200016591253"/>
    <s v="0010"/>
    <s v="0044"/>
    <s v="R1"/>
    <s v="10-44"/>
    <x v="2"/>
    <x v="4"/>
    <n v="10469"/>
    <x v="2"/>
  </r>
  <r>
    <s v="60001035348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4810469"/>
    <s v=""/>
    <s v="C4C_S4H"/>
    <d v="2025-06-27T00:00:00"/>
    <d v="2025-06-27T00:00:00"/>
    <n v="0"/>
    <s v=""/>
    <s v=""/>
    <s v="3102356379"/>
    <s v="200016591345"/>
    <s v="0010"/>
    <s v="0044"/>
    <s v="R1"/>
    <s v="10-44"/>
    <x v="2"/>
    <x v="4"/>
    <n v="10469"/>
    <x v="2"/>
  </r>
  <r>
    <s v="60001035349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34910514"/>
    <s v=""/>
    <s v="C4C_S4H"/>
    <d v="2025-06-27T00:00:00"/>
    <d v="2025-06-27T00:00:00"/>
    <n v="0"/>
    <s v=""/>
    <s v=""/>
    <s v="3102356380"/>
    <s v="200016591345"/>
    <s v="0010"/>
    <s v="0044"/>
    <s v="R1"/>
    <s v="10-44"/>
    <x v="2"/>
    <x v="3"/>
    <n v="10514"/>
    <x v="1"/>
  </r>
  <r>
    <s v="60001035350"/>
    <s v="RC-250627-01"/>
    <s v="CH"/>
    <s v="RC"/>
    <d v="2025-06-27T00:00:00"/>
    <s v="52000479493"/>
    <s v="3106"/>
    <x v="4"/>
    <s v="10469"/>
    <s v="0"/>
    <n v="-50"/>
    <s v=""/>
    <n v="-50"/>
    <s v="USD"/>
    <s v="O0"/>
    <s v="USMO65613XXXX0"/>
    <s v="6000103535010469"/>
    <s v=""/>
    <s v="C4C_S4H"/>
    <d v="2025-06-27T00:00:00"/>
    <d v="2025-06-27T00:00:00"/>
    <n v="0"/>
    <s v=""/>
    <s v=""/>
    <s v="3102356341"/>
    <s v="200016591261"/>
    <s v="0010"/>
    <s v="0044"/>
    <s v="R1"/>
    <s v="10-44"/>
    <x v="2"/>
    <x v="4"/>
    <n v="10469"/>
    <x v="2"/>
  </r>
  <r>
    <s v="60001035351"/>
    <s v="RC-250627-01"/>
    <s v="CH"/>
    <s v="RC"/>
    <d v="2025-06-27T00:00:00"/>
    <s v="52000479364"/>
    <s v="3106"/>
    <x v="3"/>
    <s v="10514"/>
    <s v="0"/>
    <n v="-50"/>
    <s v=""/>
    <n v="-50"/>
    <s v="USD"/>
    <s v="O0"/>
    <s v="USMO65613XXXX0"/>
    <s v="6000103535110514"/>
    <s v=""/>
    <s v="C4C_S4H"/>
    <d v="2025-06-27T00:00:00"/>
    <d v="2025-06-27T00:00:00"/>
    <n v="0"/>
    <s v=""/>
    <s v=""/>
    <s v="3102356342"/>
    <s v="200016591261"/>
    <s v="0010"/>
    <s v="0044"/>
    <s v="R1"/>
    <s v="10-44"/>
    <x v="2"/>
    <x v="3"/>
    <n v="10514"/>
    <x v="1"/>
  </r>
  <r>
    <s v="60001035356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5610469"/>
    <s v=""/>
    <s v="C4C_S4H"/>
    <d v="2025-06-27T00:00:00"/>
    <d v="2025-06-27T00:00:00"/>
    <n v="0"/>
    <s v=""/>
    <s v=""/>
    <s v="3102356395"/>
    <s v="200016590750"/>
    <s v="0010"/>
    <s v="0044"/>
    <s v="R1"/>
    <s v="10-44"/>
    <x v="2"/>
    <x v="4"/>
    <n v="10469"/>
    <x v="2"/>
  </r>
  <r>
    <s v="60001035357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35710514"/>
    <s v=""/>
    <s v="C4C_S4H"/>
    <d v="2025-06-27T00:00:00"/>
    <d v="2025-06-27T00:00:00"/>
    <n v="0"/>
    <s v=""/>
    <s v=""/>
    <s v="3102356396"/>
    <s v="200016590750"/>
    <s v="0010"/>
    <s v="0044"/>
    <s v="R1"/>
    <s v="10-44"/>
    <x v="2"/>
    <x v="3"/>
    <n v="10514"/>
    <x v="1"/>
  </r>
  <r>
    <s v="60001035358"/>
    <s v="RC-250627-01"/>
    <s v="CH"/>
    <s v="RC"/>
    <d v="2025-06-27T00:00:00"/>
    <s v=""/>
    <s v="3106"/>
    <x v="4"/>
    <s v="10469"/>
    <s v="0"/>
    <n v="-50"/>
    <s v=""/>
    <n v="-50"/>
    <s v="USD"/>
    <s v="O0"/>
    <s v="USMO6561314270"/>
    <s v="6000103535810469"/>
    <s v=""/>
    <s v="C4C_S4H"/>
    <d v="2025-06-27T00:00:00"/>
    <d v="2025-06-27T00:00:00"/>
    <n v="0"/>
    <s v=""/>
    <s v=""/>
    <s v="3102356412"/>
    <s v="200016588820"/>
    <s v="0010"/>
    <s v="0044"/>
    <s v="R1"/>
    <s v="10-44"/>
    <x v="2"/>
    <x v="4"/>
    <n v="10469"/>
    <x v="2"/>
  </r>
  <r>
    <s v="60001035359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5910469"/>
    <s v=""/>
    <s v="C4C_S4H"/>
    <d v="2025-06-27T00:00:00"/>
    <d v="2025-06-27T00:00:00"/>
    <n v="0"/>
    <s v=""/>
    <s v=""/>
    <s v="3102356417"/>
    <s v="200016591402"/>
    <s v="0010"/>
    <s v="0044"/>
    <s v="R1"/>
    <s v="10-44"/>
    <x v="2"/>
    <x v="4"/>
    <n v="10469"/>
    <x v="2"/>
  </r>
  <r>
    <s v="60001035364"/>
    <s v="RC-250627-01"/>
    <s v="CH"/>
    <s v="RC"/>
    <d v="2025-06-27T00:00:00"/>
    <s v=""/>
    <s v="3106"/>
    <x v="4"/>
    <s v="10469"/>
    <s v="0"/>
    <n v="-50"/>
    <s v=""/>
    <n v="-50"/>
    <s v="USD"/>
    <s v="O0"/>
    <s v="USMO6561335130"/>
    <s v="6000103536410469"/>
    <s v=""/>
    <s v="C4C_S4H"/>
    <d v="2025-06-27T00:00:00"/>
    <d v="2025-06-27T00:00:00"/>
    <n v="0"/>
    <s v=""/>
    <s v=""/>
    <s v="3102356393"/>
    <s v="200016590743"/>
    <s v="0010"/>
    <s v="0044"/>
    <s v="R1"/>
    <s v="10-44"/>
    <x v="2"/>
    <x v="4"/>
    <n v="10469"/>
    <x v="2"/>
  </r>
  <r>
    <s v="60001035366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6610469"/>
    <s v=""/>
    <s v="C4C_S4H"/>
    <d v="2025-06-27T00:00:00"/>
    <d v="2025-06-27T00:00:00"/>
    <n v="0"/>
    <s v=""/>
    <s v=""/>
    <s v="3102356399"/>
    <s v="200016591386"/>
    <s v="0010"/>
    <s v="0044"/>
    <s v="R1"/>
    <s v="10-44"/>
    <x v="2"/>
    <x v="4"/>
    <n v="10469"/>
    <x v="2"/>
  </r>
  <r>
    <s v="60001035367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36710514"/>
    <s v=""/>
    <s v="C4C_S4H"/>
    <d v="2025-06-27T00:00:00"/>
    <d v="2025-06-27T00:00:00"/>
    <n v="0"/>
    <s v=""/>
    <s v=""/>
    <s v="3102356400"/>
    <s v="200016591386"/>
    <s v="0010"/>
    <s v="0044"/>
    <s v="R1"/>
    <s v="10-44"/>
    <x v="2"/>
    <x v="3"/>
    <n v="10514"/>
    <x v="1"/>
  </r>
  <r>
    <s v="60001035370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7010469"/>
    <s v=""/>
    <s v="C4C_S4H"/>
    <d v="2025-06-27T00:00:00"/>
    <d v="2025-06-27T00:00:00"/>
    <n v="0"/>
    <s v=""/>
    <s v=""/>
    <s v="3102356385"/>
    <s v="200016588788"/>
    <s v="0010"/>
    <s v="0044"/>
    <s v="R1"/>
    <s v="10-44"/>
    <x v="2"/>
    <x v="4"/>
    <n v="10469"/>
    <x v="2"/>
  </r>
  <r>
    <s v="60001035371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37110514"/>
    <s v=""/>
    <s v="C4C_S4H"/>
    <d v="2025-06-27T00:00:00"/>
    <d v="2025-06-27T00:00:00"/>
    <n v="0"/>
    <s v=""/>
    <s v=""/>
    <s v="3102356386"/>
    <s v="200016588788"/>
    <s v="0010"/>
    <s v="0044"/>
    <s v="R1"/>
    <s v="10-44"/>
    <x v="2"/>
    <x v="3"/>
    <n v="10514"/>
    <x v="1"/>
  </r>
  <r>
    <s v="60001035379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7910469"/>
    <s v=""/>
    <s v="C4C_S4H"/>
    <d v="2025-06-27T00:00:00"/>
    <d v="2025-06-27T00:00:00"/>
    <n v="0"/>
    <s v=""/>
    <s v=""/>
    <s v="3102356408"/>
    <s v="200016590784"/>
    <s v="0010"/>
    <s v="0044"/>
    <s v="R1"/>
    <s v="10-44"/>
    <x v="2"/>
    <x v="4"/>
    <n v="10469"/>
    <x v="2"/>
  </r>
  <r>
    <s v="60001035380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38010514"/>
    <s v=""/>
    <s v="C4C_S4H"/>
    <d v="2025-06-27T00:00:00"/>
    <d v="2025-06-27T00:00:00"/>
    <n v="0"/>
    <s v=""/>
    <s v=""/>
    <s v="3102356409"/>
    <s v="200016590784"/>
    <s v="0010"/>
    <s v="0044"/>
    <s v="R1"/>
    <s v="10-44"/>
    <x v="2"/>
    <x v="3"/>
    <n v="10514"/>
    <x v="1"/>
  </r>
  <r>
    <s v="60001035390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9010469"/>
    <s v=""/>
    <s v="C4C_S4H"/>
    <d v="2025-06-27T00:00:00"/>
    <d v="2025-06-27T00:00:00"/>
    <n v="0"/>
    <s v=""/>
    <s v=""/>
    <s v="3102356414"/>
    <s v="200016588838"/>
    <s v="0010"/>
    <s v="0044"/>
    <s v="R1"/>
    <s v="10-44"/>
    <x v="2"/>
    <x v="4"/>
    <n v="10469"/>
    <x v="2"/>
  </r>
  <r>
    <s v="60001035391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39110514"/>
    <s v=""/>
    <s v="C4C_S4H"/>
    <d v="2025-06-27T00:00:00"/>
    <d v="2025-06-27T00:00:00"/>
    <n v="0"/>
    <s v=""/>
    <s v=""/>
    <s v="3102356415"/>
    <s v="200016588838"/>
    <s v="0010"/>
    <s v="0044"/>
    <s v="R1"/>
    <s v="10-44"/>
    <x v="2"/>
    <x v="3"/>
    <n v="10514"/>
    <x v="1"/>
  </r>
  <r>
    <s v="60001035394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39410469"/>
    <s v=""/>
    <s v="C4C_S4H"/>
    <d v="2025-06-27T00:00:00"/>
    <d v="2025-06-27T00:00:00"/>
    <n v="0"/>
    <s v=""/>
    <s v=""/>
    <s v="3102356424"/>
    <s v="200016591436"/>
    <s v="0010"/>
    <s v="0044"/>
    <s v="R1"/>
    <s v="10-44"/>
    <x v="2"/>
    <x v="4"/>
    <n v="10469"/>
    <x v="2"/>
  </r>
  <r>
    <s v="60001035395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39510514"/>
    <s v=""/>
    <s v="C4C_S4H"/>
    <d v="2025-06-27T00:00:00"/>
    <d v="2025-06-27T00:00:00"/>
    <n v="0"/>
    <s v=""/>
    <s v=""/>
    <s v="3102356425"/>
    <s v="200016591436"/>
    <s v="0010"/>
    <s v="0044"/>
    <s v="R1"/>
    <s v="10-44"/>
    <x v="2"/>
    <x v="3"/>
    <n v="10514"/>
    <x v="1"/>
  </r>
  <r>
    <s v="60001035400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40010514"/>
    <s v=""/>
    <s v="C4C_S4H"/>
    <d v="2025-06-27T00:00:00"/>
    <d v="2025-06-27T00:00:00"/>
    <n v="0"/>
    <s v=""/>
    <s v=""/>
    <s v="3102356418"/>
    <s v="200016591402"/>
    <s v="0010"/>
    <s v="0044"/>
    <s v="R1"/>
    <s v="10-44"/>
    <x v="2"/>
    <x v="3"/>
    <n v="10514"/>
    <x v="1"/>
  </r>
  <r>
    <s v="60001035411"/>
    <s v="RC-250627-01"/>
    <s v="CH"/>
    <s v="RC"/>
    <d v="2025-06-27T00:00:00"/>
    <s v=""/>
    <s v="3106"/>
    <x v="4"/>
    <s v="10469"/>
    <s v="0"/>
    <n v="-50"/>
    <s v=""/>
    <n v="-50"/>
    <s v="USD"/>
    <s v="O0"/>
    <s v="USMO65613XXXX0"/>
    <s v="6000103541110469"/>
    <s v=""/>
    <s v="C4C_S4H"/>
    <d v="2025-06-27T00:00:00"/>
    <d v="2025-06-27T00:00:00"/>
    <n v="0"/>
    <s v=""/>
    <s v=""/>
    <s v="3102356429"/>
    <s v="200016590834"/>
    <s v="0010"/>
    <s v="0044"/>
    <s v="R1"/>
    <s v="10-44"/>
    <x v="2"/>
    <x v="4"/>
    <n v="10469"/>
    <x v="2"/>
  </r>
  <r>
    <s v="60001035412"/>
    <s v="RC-250627-01"/>
    <s v="CH"/>
    <s v="RC"/>
    <d v="2025-06-27T00:00:00"/>
    <s v=""/>
    <s v="3106"/>
    <x v="3"/>
    <s v="10514"/>
    <s v="0"/>
    <n v="-50"/>
    <s v=""/>
    <n v="-50"/>
    <s v="USD"/>
    <s v="O0"/>
    <s v="USMO65613XXXX0"/>
    <s v="6000103541210514"/>
    <s v=""/>
    <s v="C4C_S4H"/>
    <d v="2025-06-27T00:00:00"/>
    <d v="2025-06-27T00:00:00"/>
    <n v="0"/>
    <s v=""/>
    <s v=""/>
    <s v="3102356430"/>
    <s v="200016590834"/>
    <s v="0010"/>
    <s v="0044"/>
    <s v="R1"/>
    <s v="10-44"/>
    <x v="2"/>
    <x v="3"/>
    <n v="10514"/>
    <x v="1"/>
  </r>
  <r>
    <s v="60001035462"/>
    <s v="RC-250627-01"/>
    <s v="CH"/>
    <s v="RC"/>
    <d v="2025-06-27T00:00:00"/>
    <s v=""/>
    <s v="3106"/>
    <x v="3"/>
    <s v="10636"/>
    <s v="0"/>
    <n v="-50"/>
    <s v=""/>
    <n v="-50"/>
    <s v="USD"/>
    <s v="O0"/>
    <s v="USMO6561328741"/>
    <s v="6000103546210636"/>
    <s v=""/>
    <s v="C4C_S4H"/>
    <d v="2025-06-27T00:00:00"/>
    <d v="2025-06-27T00:00:00"/>
    <n v="0"/>
    <s v=""/>
    <s v=""/>
    <s v="3102356526"/>
    <s v="200016593002"/>
    <s v="0010"/>
    <s v="0044"/>
    <s v="R1"/>
    <s v="10-44"/>
    <x v="2"/>
    <x v="3"/>
    <n v="10636"/>
    <x v="5"/>
  </r>
  <r>
    <s v="60001035466"/>
    <s v="RC-250627-01"/>
    <s v="CH"/>
    <s v="RC"/>
    <d v="2025-06-27T00:00:00"/>
    <s v=""/>
    <s v="3106"/>
    <x v="4"/>
    <s v="10719"/>
    <s v="0"/>
    <n v="-50"/>
    <s v=""/>
    <n v="-50"/>
    <s v="USD"/>
    <s v="O0"/>
    <s v="USMO6560500000"/>
    <s v="6000103546610719"/>
    <s v=""/>
    <s v="C4C_S4H"/>
    <d v="2025-06-27T00:00:00"/>
    <d v="2025-06-27T00:00:00"/>
    <n v="0"/>
    <s v=""/>
    <s v=""/>
    <s v="3102356558"/>
    <s v="200016592202"/>
    <s v="0010"/>
    <s v="0044"/>
    <s v="R1"/>
    <s v="10-44"/>
    <x v="2"/>
    <x v="4"/>
    <n v="10719"/>
    <x v="0"/>
  </r>
  <r>
    <s v="60001035513"/>
    <s v="RC-250627-01"/>
    <s v="CH"/>
    <s v="RC"/>
    <d v="2025-06-27T00:00:00"/>
    <s v=""/>
    <s v="3106"/>
    <x v="4"/>
    <s v="10719"/>
    <s v="0"/>
    <n v="-50"/>
    <s v=""/>
    <n v="-50"/>
    <s v="USD"/>
    <s v="O0"/>
    <s v="USMO6306946251"/>
    <s v="6000103551310719"/>
    <s v=""/>
    <s v="C4C_S4H"/>
    <d v="2025-06-27T00:00:00"/>
    <d v="2025-06-27T00:00:00"/>
    <n v="0"/>
    <s v=""/>
    <s v=""/>
    <s v="3102356696"/>
    <s v="200016594372"/>
    <s v="0010"/>
    <s v="0044"/>
    <s v="R1"/>
    <s v="10-44"/>
    <x v="2"/>
    <x v="4"/>
    <n v="10719"/>
    <x v="0"/>
  </r>
  <r>
    <s v="60001035561"/>
    <s v="01-250627-00"/>
    <s v="CH"/>
    <s v="01"/>
    <d v="2025-06-27T00:00:00"/>
    <s v=""/>
    <s v="3106"/>
    <x v="6"/>
    <s v="10720"/>
    <s v="0"/>
    <n v="5"/>
    <s v=""/>
    <n v="5"/>
    <s v="USD"/>
    <s v="O1"/>
    <s v="USMO6370120111"/>
    <s v="6000103556110720"/>
    <s v=""/>
    <s v="KBARNES"/>
    <d v="2025-06-27T00:00:00"/>
    <d v="2025-06-27T00:00:00"/>
    <n v="0"/>
    <s v=""/>
    <s v=""/>
    <s v="3101514973"/>
    <s v="200012227415"/>
    <s v="6000"/>
    <s v="0110"/>
    <s v="R1"/>
    <s v="6000-110"/>
    <x v="4"/>
    <x v="6"/>
    <n v="10720"/>
    <x v="3"/>
  </r>
  <r>
    <s v="60001035636"/>
    <s v="RC-200630-02"/>
    <s v="CH"/>
    <s v="01"/>
    <d v="2025-06-30T00:00:00"/>
    <s v=""/>
    <s v="3106"/>
    <x v="5"/>
    <s v="10719"/>
    <s v="0"/>
    <n v="-50"/>
    <s v=""/>
    <n v="-50"/>
    <s v="USD"/>
    <s v="O1"/>
    <s v="USMO6560510270"/>
    <s v="6000103563610719"/>
    <s v=""/>
    <s v="SAP_WFRT"/>
    <d v="2025-06-30T00:00:00"/>
    <d v="2025-06-30T00:00:00"/>
    <n v="0"/>
    <s v=""/>
    <s v=""/>
    <s v="3102043802"/>
    <s v="200015043439"/>
    <s v="0010"/>
    <s v="0023"/>
    <s v="R1"/>
    <s v="10-23"/>
    <x v="8"/>
    <x v="5"/>
    <n v="10719"/>
    <x v="0"/>
  </r>
  <r>
    <s v="60001035638"/>
    <s v="RC-200630-02"/>
    <s v="CH"/>
    <s v="01"/>
    <d v="2025-06-30T00:00:00"/>
    <s v=""/>
    <s v="3106"/>
    <x v="5"/>
    <s v="10469"/>
    <s v="0"/>
    <n v="-50"/>
    <s v=""/>
    <n v="-50"/>
    <s v="USD"/>
    <s v="O1"/>
    <s v="USMO6561333430"/>
    <s v="6000103563810469"/>
    <s v=""/>
    <s v="SAP_WFRT"/>
    <d v="2025-06-30T00:00:00"/>
    <d v="2025-06-30T00:00:00"/>
    <n v="0"/>
    <s v=""/>
    <s v=""/>
    <s v="3102256358"/>
    <s v="200016095644"/>
    <s v="0010"/>
    <s v="0023"/>
    <s v="R1"/>
    <s v="10-23"/>
    <x v="8"/>
    <x v="5"/>
    <n v="10469"/>
    <x v="2"/>
  </r>
  <r>
    <s v="60001035639"/>
    <s v="RC-200630-02"/>
    <s v="CH"/>
    <s v="01"/>
    <d v="2025-06-30T00:00:00"/>
    <s v=""/>
    <s v="3106"/>
    <x v="5"/>
    <s v="10719"/>
    <s v="0"/>
    <n v="-50"/>
    <s v=""/>
    <n v="-50"/>
    <s v="USD"/>
    <s v="O1"/>
    <s v="USMO6575481031"/>
    <s v="6000103563910719"/>
    <s v=""/>
    <s v="SAP_WFRT"/>
    <d v="2025-06-30T00:00:00"/>
    <d v="2025-06-30T00:00:00"/>
    <n v="0"/>
    <s v=""/>
    <s v=""/>
    <s v="3101561943"/>
    <s v="200012103012"/>
    <s v="0010"/>
    <s v="0023"/>
    <s v="R1"/>
    <s v="10-23"/>
    <x v="8"/>
    <x v="5"/>
    <n v="10719"/>
    <x v="0"/>
  </r>
  <r>
    <s v="60001035643"/>
    <s v="RC-200630-02"/>
    <s v="CH"/>
    <s v="01"/>
    <d v="2025-06-30T00:00:00"/>
    <s v=""/>
    <s v="3106"/>
    <x v="5"/>
    <s v="10719"/>
    <s v="0"/>
    <n v="-50"/>
    <s v=""/>
    <n v="-50"/>
    <s v="USD"/>
    <s v="O1"/>
    <s v="USMO6560515270"/>
    <s v="6000103564310719"/>
    <s v=""/>
    <s v="SAP_WFRT"/>
    <d v="2025-06-30T00:00:00"/>
    <d v="2025-06-30T00:00:00"/>
    <n v="0"/>
    <s v=""/>
    <s v=""/>
    <s v="3101496808"/>
    <s v="200013532714"/>
    <s v="0010"/>
    <s v="0023"/>
    <s v="R1"/>
    <s v="10-23"/>
    <x v="8"/>
    <x v="5"/>
    <n v="10719"/>
    <x v="0"/>
  </r>
  <r>
    <s v="60001035672"/>
    <s v="RC-200630-02"/>
    <s v="CH"/>
    <s v="01"/>
    <d v="2025-06-30T00:00:00"/>
    <s v=""/>
    <s v="3106"/>
    <x v="5"/>
    <s v="10719"/>
    <s v="0"/>
    <n v="-50"/>
    <s v=""/>
    <n v="-50"/>
    <s v="USD"/>
    <s v="O1"/>
    <s v="USMO6560520750"/>
    <s v="6000103567210719"/>
    <s v=""/>
    <s v="SAP_WFRT"/>
    <d v="2025-06-30T00:00:00"/>
    <d v="2025-06-30T00:00:00"/>
    <n v="0"/>
    <s v=""/>
    <s v=""/>
    <s v="3101733686"/>
    <s v="200013329863"/>
    <s v="0010"/>
    <s v="0023"/>
    <s v="R1"/>
    <s v="10-23"/>
    <x v="8"/>
    <x v="5"/>
    <n v="10719"/>
    <x v="0"/>
  </r>
  <r>
    <s v="60001035675"/>
    <s v="RC-200630-02"/>
    <s v="CH"/>
    <s v="01"/>
    <d v="2025-06-30T00:00:00"/>
    <s v=""/>
    <s v="3106"/>
    <x v="5"/>
    <s v="10719"/>
    <s v="0"/>
    <n v="-50"/>
    <s v=""/>
    <n v="-50"/>
    <s v="USD"/>
    <s v="O1"/>
    <s v="USMO6560519210"/>
    <s v="6000103567510719"/>
    <s v=""/>
    <s v="SAP_WFRT"/>
    <d v="2025-06-30T00:00:00"/>
    <d v="2025-06-30T00:00:00"/>
    <n v="0"/>
    <s v=""/>
    <s v=""/>
    <s v="3102021132"/>
    <s v="200014952218"/>
    <s v="0010"/>
    <s v="0023"/>
    <s v="R1"/>
    <s v="10-23"/>
    <x v="8"/>
    <x v="5"/>
    <n v="10719"/>
    <x v="0"/>
  </r>
  <r>
    <s v="60001035681"/>
    <s v="RC-250630-00"/>
    <s v="CH"/>
    <s v="RC"/>
    <d v="2025-06-30T00:00:00"/>
    <s v=""/>
    <s v="3106"/>
    <x v="4"/>
    <s v="10469"/>
    <s v="0"/>
    <n v="-50"/>
    <s v=""/>
    <n v="-50"/>
    <s v="USD"/>
    <s v="O0"/>
    <s v="USMO6561323910"/>
    <s v="6000103568110469"/>
    <s v=""/>
    <s v="C4C_S4H"/>
    <d v="2025-06-30T00:00:00"/>
    <d v="2025-06-30T00:00:00"/>
    <n v="0"/>
    <s v=""/>
    <s v=""/>
    <s v="3102357670"/>
    <s v="200016597052"/>
    <s v="0010"/>
    <s v="0044"/>
    <s v="R1"/>
    <s v="10-44"/>
    <x v="2"/>
    <x v="4"/>
    <n v="10469"/>
    <x v="2"/>
  </r>
  <r>
    <s v="60001035696"/>
    <s v="RC-250630-00"/>
    <s v="CH"/>
    <s v="RC"/>
    <d v="2025-06-30T00:00:00"/>
    <s v=""/>
    <s v="3106"/>
    <x v="4"/>
    <s v="10469"/>
    <s v="0"/>
    <n v="-50"/>
    <s v=""/>
    <n v="-50"/>
    <s v="USD"/>
    <s v="O0"/>
    <s v="USMO6561324020"/>
    <s v="6000103569610469"/>
    <s v=""/>
    <s v="C4C_S4H"/>
    <d v="2025-06-30T00:00:00"/>
    <d v="2025-06-30T00:00:00"/>
    <n v="0"/>
    <s v=""/>
    <s v=""/>
    <s v="3102357767"/>
    <s v="200016598191"/>
    <s v="0010"/>
    <s v="0044"/>
    <s v="R1"/>
    <s v="10-44"/>
    <x v="2"/>
    <x v="4"/>
    <n v="10469"/>
    <x v="2"/>
  </r>
  <r>
    <s v="60001035753"/>
    <s v="01-250630-00"/>
    <s v="CH"/>
    <s v="01"/>
    <d v="2025-06-30T00:00:00"/>
    <s v=""/>
    <s v="3106"/>
    <x v="0"/>
    <s v="10719"/>
    <s v="0"/>
    <n v="5"/>
    <s v=""/>
    <n v="5"/>
    <s v="USD"/>
    <s v="O1"/>
    <s v="USMO6306950081"/>
    <s v="6000103575310719"/>
    <s v=""/>
    <s v="C4C_S4H"/>
    <d v="2025-06-30T00:00:00"/>
    <d v="2025-06-30T00:00:00"/>
    <n v="0"/>
    <s v=""/>
    <s v=""/>
    <s v="3101541775"/>
    <s v="200013713413"/>
    <s v="0010"/>
    <s v="0050"/>
    <s v="R1"/>
    <s v="10-50"/>
    <x v="6"/>
    <x v="0"/>
    <n v="10719"/>
    <x v="0"/>
  </r>
  <r>
    <s v="60001035763"/>
    <s v="RC-250630-00"/>
    <s v="CH"/>
    <s v="RC"/>
    <d v="2025-06-30T00:00:00"/>
    <s v=""/>
    <s v="3106"/>
    <x v="4"/>
    <s v="10719"/>
    <s v="0"/>
    <n v="-50"/>
    <s v=""/>
    <n v="-50"/>
    <s v="USD"/>
    <s v="O0"/>
    <s v="USMO6560518510"/>
    <s v="6000103576310719"/>
    <s v=""/>
    <s v="C4C_S4H"/>
    <d v="2025-06-30T00:00:00"/>
    <d v="2025-06-30T00:00:00"/>
    <n v="0"/>
    <s v=""/>
    <s v=""/>
    <s v="3102357831"/>
    <s v="200016599066"/>
    <s v="0010"/>
    <s v="0044"/>
    <s v="R1"/>
    <s v="10-44"/>
    <x v="2"/>
    <x v="4"/>
    <n v="10719"/>
    <x v="0"/>
  </r>
  <r>
    <s v="60001035774"/>
    <s v="01-250630-00"/>
    <s v="CH"/>
    <s v="01"/>
    <d v="2025-06-30T00:00:00"/>
    <s v=""/>
    <s v="3106"/>
    <x v="1"/>
    <s v="10720"/>
    <s v="0"/>
    <n v="5"/>
    <s v=""/>
    <n v="5"/>
    <s v="USD"/>
    <s v="O1"/>
    <s v="USMO6370120281"/>
    <s v="6000103577410720"/>
    <s v=""/>
    <s v="C4C_S4H"/>
    <d v="2025-06-30T00:00:00"/>
    <d v="2025-06-30T00:00:00"/>
    <n v="0"/>
    <s v=""/>
    <s v=""/>
    <s v="3101642682"/>
    <s v="200011270549"/>
    <s v="0010"/>
    <s v="0050"/>
    <s v="R1"/>
    <s v="10-50"/>
    <x v="6"/>
    <x v="1"/>
    <n v="10720"/>
    <x v="3"/>
  </r>
  <r>
    <s v="60001035790"/>
    <s v="01-250630-00"/>
    <s v="CH"/>
    <s v="01"/>
    <d v="2025-06-30T00:00:00"/>
    <s v=""/>
    <s v="3106"/>
    <x v="1"/>
    <s v="10514"/>
    <s v="0"/>
    <n v="16.66"/>
    <s v=""/>
    <n v="16.66"/>
    <s v="USD"/>
    <s v="O1"/>
    <s v="USMO6561326240"/>
    <s v="6000103579010514"/>
    <s v=""/>
    <s v="C4C_S4H"/>
    <d v="2025-06-30T00:00:00"/>
    <d v="2025-06-30T00:00:00"/>
    <n v="0"/>
    <s v=""/>
    <s v=""/>
    <s v="3101569730"/>
    <s v="200014615344"/>
    <s v="0010"/>
    <s v="0050"/>
    <s v="R1"/>
    <s v="10-50"/>
    <x v="6"/>
    <x v="1"/>
    <n v="10514"/>
    <x v="1"/>
  </r>
  <r>
    <s v="60001035798"/>
    <s v="01-250630-00"/>
    <s v="CH"/>
    <s v="01"/>
    <d v="2025-06-30T00:00:00"/>
    <s v=""/>
    <s v="3106"/>
    <x v="0"/>
    <s v="10719"/>
    <s v="0"/>
    <n v="5"/>
    <s v=""/>
    <n v="5"/>
    <s v="USD"/>
    <s v="O1"/>
    <s v="USMO6305121140"/>
    <s v="6000103579810719"/>
    <s v=""/>
    <s v="C4C_S4H"/>
    <d v="2025-06-30T00:00:00"/>
    <d v="2025-06-30T00:00:00"/>
    <n v="0"/>
    <s v=""/>
    <s v=""/>
    <s v="3101548691"/>
    <s v="200011553134"/>
    <s v="0010"/>
    <s v="0050"/>
    <s v="R1"/>
    <s v="10-50"/>
    <x v="6"/>
    <x v="0"/>
    <n v="10719"/>
    <x v="0"/>
  </r>
  <r>
    <s v="60001035806"/>
    <s v="RC-200630-02"/>
    <s v="CH"/>
    <s v="01"/>
    <d v="2025-06-30T00:00:00"/>
    <s v=""/>
    <s v="3106"/>
    <x v="5"/>
    <s v="10719"/>
    <s v="0"/>
    <n v="-50"/>
    <s v=""/>
    <n v="-50"/>
    <s v="USD"/>
    <s v="O1"/>
    <s v="USMO6570591480"/>
    <s v="6000103580610719"/>
    <s v=""/>
    <s v="SAP_WFRT"/>
    <d v="2025-06-30T00:00:00"/>
    <d v="2025-06-30T00:00:00"/>
    <n v="0"/>
    <s v=""/>
    <s v=""/>
    <s v="3101488096"/>
    <s v="200014114561"/>
    <s v="0010"/>
    <s v="0023"/>
    <s v="R1"/>
    <s v="10-23"/>
    <x v="8"/>
    <x v="5"/>
    <n v="10719"/>
    <x v="0"/>
  </r>
  <r>
    <s v="60001035809"/>
    <s v="RC-200630-02"/>
    <s v="CH"/>
    <s v="01"/>
    <d v="2025-06-30T00:00:00"/>
    <s v=""/>
    <s v="3106"/>
    <x v="4"/>
    <s v="10719"/>
    <s v="0"/>
    <n v="-50"/>
    <s v=""/>
    <n v="-50"/>
    <s v="USD"/>
    <s v="O1"/>
    <s v="USMO6565351991"/>
    <s v="6000103580910719"/>
    <s v=""/>
    <s v="SAP_WFRT"/>
    <d v="2025-06-30T00:00:00"/>
    <d v="2025-06-30T00:00:00"/>
    <n v="0"/>
    <s v=""/>
    <s v=""/>
    <s v="3102244057"/>
    <s v="200016030245"/>
    <s v="0010"/>
    <s v="0026"/>
    <s v="R1"/>
    <s v="10-26"/>
    <x v="5"/>
    <x v="4"/>
    <n v="10719"/>
    <x v="0"/>
  </r>
  <r>
    <s v="60001035827"/>
    <s v="RC-200630-02"/>
    <s v="CH"/>
    <s v="01"/>
    <d v="2025-06-30T00:00:00"/>
    <s v=""/>
    <s v="3106"/>
    <x v="5"/>
    <s v="10469"/>
    <s v="0"/>
    <n v="-50"/>
    <s v=""/>
    <n v="-50"/>
    <s v="USD"/>
    <s v="O1"/>
    <s v="USMO6561316880"/>
    <s v="6000103582710469"/>
    <s v=""/>
    <s v="SAP_WFRT"/>
    <d v="2025-06-30T00:00:00"/>
    <d v="2025-06-30T00:00:00"/>
    <n v="0"/>
    <s v=""/>
    <s v=""/>
    <s v="3101487729"/>
    <s v="200012097065"/>
    <s v="0010"/>
    <s v="0023"/>
    <s v="C1"/>
    <s v="10-23"/>
    <x v="8"/>
    <x v="5"/>
    <n v="10469"/>
    <x v="2"/>
  </r>
  <r>
    <s v="60001035847"/>
    <s v="01-250630-00"/>
    <s v="CH"/>
    <s v="01"/>
    <d v="2025-06-30T00:00:00"/>
    <s v=""/>
    <s v="3106"/>
    <x v="0"/>
    <s v="10469"/>
    <s v="0"/>
    <n v="5"/>
    <s v=""/>
    <n v="5"/>
    <s v="USD"/>
    <s v="O1"/>
    <s v="USMO6561322540"/>
    <s v="6000103584710469"/>
    <s v=""/>
    <s v="C4C_S4H"/>
    <d v="2025-06-30T00:00:00"/>
    <d v="2025-06-30T00:00:00"/>
    <n v="0"/>
    <s v=""/>
    <s v=""/>
    <s v="3101575683"/>
    <s v="200014182469"/>
    <s v="0010"/>
    <s v="0050"/>
    <s v="C1"/>
    <s v="10-50"/>
    <x v="6"/>
    <x v="0"/>
    <n v="10469"/>
    <x v="2"/>
  </r>
  <r>
    <s v="60001035877"/>
    <s v="01-250630-00"/>
    <s v="CH"/>
    <s v="01"/>
    <d v="2025-06-30T00:00:00"/>
    <s v=""/>
    <s v="3106"/>
    <x v="0"/>
    <s v="10469"/>
    <s v="0"/>
    <n v="5"/>
    <s v=""/>
    <n v="5"/>
    <s v="USD"/>
    <s v="O1"/>
    <s v="USMO6561322780"/>
    <s v="6000103587710469"/>
    <s v=""/>
    <s v="C4C_S4H"/>
    <d v="2025-06-30T00:00:00"/>
    <d v="2025-06-30T00:00:00"/>
    <n v="0"/>
    <s v=""/>
    <s v=""/>
    <s v="3101493572"/>
    <s v="200014182394"/>
    <s v="0010"/>
    <s v="0050"/>
    <s v="C1"/>
    <s v="10-50"/>
    <x v="6"/>
    <x v="0"/>
    <n v="10469"/>
    <x v="2"/>
  </r>
  <r>
    <s v="60001035892"/>
    <s v="01-250630-00"/>
    <s v="CH"/>
    <s v="01"/>
    <d v="2025-06-30T00:00:00"/>
    <s v=""/>
    <s v="3106"/>
    <x v="0"/>
    <s v="10719"/>
    <s v="0"/>
    <n v="9.6"/>
    <s v=""/>
    <n v="9.6"/>
    <s v="USD"/>
    <s v="O1"/>
    <s v="USMO6574096531"/>
    <s v="6000103589210719"/>
    <s v=""/>
    <s v="KSTARCHMAN"/>
    <d v="2025-06-30T00:00:00"/>
    <d v="2025-06-30T00:00:00"/>
    <n v="0"/>
    <s v=""/>
    <s v=""/>
    <s v="3101582315"/>
    <s v="200014295006"/>
    <s v="0010"/>
    <s v="0050"/>
    <s v="R1"/>
    <s v="10-50"/>
    <x v="6"/>
    <x v="0"/>
    <n v="10719"/>
    <x v="0"/>
  </r>
  <r>
    <s v="60001035901"/>
    <s v="01-250630-00"/>
    <s v="CH"/>
    <s v="01"/>
    <d v="2025-06-30T00:00:00"/>
    <s v=""/>
    <s v="3106"/>
    <x v="0"/>
    <s v="10469"/>
    <s v="0"/>
    <n v="5"/>
    <s v=""/>
    <n v="5"/>
    <s v="USD"/>
    <s v="O1"/>
    <s v="USMO6561385871"/>
    <s v="6000103590110469"/>
    <s v=""/>
    <s v="C4C_S4H"/>
    <d v="2025-06-30T00:00:00"/>
    <d v="2025-06-30T00:00:00"/>
    <n v="0"/>
    <s v=""/>
    <s v=""/>
    <s v="3101525758"/>
    <s v="200014182436"/>
    <s v="0010"/>
    <s v="0050"/>
    <s v="C1"/>
    <s v="10-50"/>
    <x v="6"/>
    <x v="0"/>
    <n v="10469"/>
    <x v="2"/>
  </r>
  <r>
    <s v="60001035903"/>
    <s v="01-250630-00"/>
    <s v="CH"/>
    <s v="01"/>
    <d v="2025-06-30T00:00:00"/>
    <s v=""/>
    <s v="3106"/>
    <x v="0"/>
    <s v="10469"/>
    <s v="0"/>
    <n v="5"/>
    <s v=""/>
    <n v="5"/>
    <s v="USD"/>
    <s v="O1"/>
    <s v="USMO6561322540"/>
    <s v="6000103590310469"/>
    <s v=""/>
    <s v="C4C_S4H"/>
    <d v="2025-06-30T00:00:00"/>
    <d v="2025-06-30T00:00:00"/>
    <n v="0"/>
    <s v=""/>
    <s v=""/>
    <s v="3101575491"/>
    <s v="200014182469"/>
    <s v="0010"/>
    <s v="0050"/>
    <s v="C1"/>
    <s v="10-50"/>
    <x v="6"/>
    <x v="0"/>
    <n v="10469"/>
    <x v="2"/>
  </r>
  <r>
    <s v="60001036012"/>
    <s v="RC-250630-01"/>
    <s v="CH"/>
    <s v="RC"/>
    <d v="2025-06-30T00:00:00"/>
    <s v=""/>
    <s v="3106"/>
    <x v="4"/>
    <s v="10231"/>
    <s v="0"/>
    <n v="-50"/>
    <s v=""/>
    <n v="-50"/>
    <s v="USD"/>
    <s v="O0"/>
    <s v="USMO6485493760"/>
    <s v="6000103601210231"/>
    <s v=""/>
    <s v="C4C_S4H"/>
    <d v="2025-06-30T00:00:00"/>
    <d v="2025-06-30T00:00:00"/>
    <n v="0"/>
    <s v=""/>
    <s v=""/>
    <s v="3102358396"/>
    <s v="200016555332"/>
    <s v="0010"/>
    <s v="0044"/>
    <s v="R1"/>
    <s v="10-44"/>
    <x v="2"/>
    <x v="4"/>
    <n v="10719"/>
    <x v="0"/>
  </r>
  <r>
    <s v="60001036041"/>
    <s v="RC-250630-01"/>
    <s v="CH"/>
    <s v="RC"/>
    <d v="2025-06-30T00:00:00"/>
    <s v=""/>
    <s v="3106"/>
    <x v="4"/>
    <s v="10719"/>
    <s v="0"/>
    <n v="-50"/>
    <s v=""/>
    <n v="-50"/>
    <s v="USD"/>
    <s v="O0"/>
    <s v="USMO6560526440"/>
    <s v="6000103604110719"/>
    <s v=""/>
    <s v="C4C_S4H"/>
    <d v="2025-06-30T00:00:00"/>
    <d v="2025-06-30T00:00:00"/>
    <n v="0"/>
    <s v=""/>
    <s v=""/>
    <s v="3102358399"/>
    <s v="200016603249"/>
    <s v="0010"/>
    <s v="0044"/>
    <s v="R1"/>
    <s v="10-44"/>
    <x v="2"/>
    <x v="4"/>
    <n v="1071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B58E59-6B34-42C4-BED1-4444AE4F64A0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8:E37" firstHeaderRow="1" firstDataRow="1" firstDataCol="4"/>
  <pivotFields count="34"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numFmtId="14" outline="0" subtotalTop="0" showAll="0" defaultSubtotal="0"/>
    <pivotField compact="0" outline="0" subtotalTop="0" showAll="0" defaultSubtotal="0"/>
    <pivotField compact="0" outline="0" showAll="0" defaultSubtotal="0"/>
    <pivotField axis="axisRow" compact="0" outline="0" showAll="0" defaultSubtotal="0">
      <items count="7">
        <item x="0"/>
        <item x="1"/>
        <item x="2"/>
        <item x="5"/>
        <item x="4"/>
        <item x="3"/>
        <item x="6"/>
      </items>
    </pivotField>
    <pivotField compact="0" outline="0" showAll="0" defaultSubtotal="0"/>
    <pivotField compact="0" outline="0" showAll="0" defaultSubtotal="0"/>
    <pivotField compact="0" numFmtId="4" outline="0" showAll="0" defaultSubtotal="0"/>
    <pivotField compact="0" outline="0" showAll="0" defaultSubtotal="0"/>
    <pivotField dataField="1" compact="0" numFmtId="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9">
        <item x="7"/>
        <item x="2"/>
        <item x="6"/>
        <item x="0"/>
        <item x="3"/>
        <item x="4"/>
        <item x="5"/>
        <item x="8"/>
        <item x="1"/>
      </items>
    </pivotField>
    <pivotField axis="axisRow" compact="0" outline="0" showAll="0" defaultSubtotal="0">
      <items count="7">
        <item x="3"/>
        <item x="1"/>
        <item x="6"/>
        <item x="4"/>
        <item x="0"/>
        <item x="2"/>
        <item x="5"/>
      </items>
    </pivotField>
    <pivotField compact="0" outline="0" showAll="0" defaultSubtotal="0"/>
    <pivotField axis="axisRow" compact="0" outline="0" showAll="0" defaultSubtotal="0">
      <items count="6">
        <item x="3"/>
        <item x="0"/>
        <item x="4"/>
        <item x="2"/>
        <item x="1"/>
        <item x="5"/>
      </items>
    </pivotField>
  </pivotFields>
  <rowFields count="4">
    <field x="33"/>
    <field x="7"/>
    <field x="31"/>
    <field x="30"/>
  </rowFields>
  <rowItems count="29">
    <i>
      <x/>
      <x v="1"/>
      <x v="1"/>
      <x v="2"/>
    </i>
    <i r="3">
      <x v="3"/>
    </i>
    <i r="1">
      <x v="5"/>
      <x/>
      <x v="1"/>
    </i>
    <i r="1">
      <x v="6"/>
      <x v="2"/>
      <x v="5"/>
    </i>
    <i>
      <x v="1"/>
      <x/>
      <x v="4"/>
      <x v="2"/>
    </i>
    <i r="3">
      <x v="3"/>
    </i>
    <i r="1">
      <x v="2"/>
      <x v="5"/>
      <x v="8"/>
    </i>
    <i r="1">
      <x v="3"/>
      <x v="6"/>
      <x v="4"/>
    </i>
    <i r="3">
      <x v="5"/>
    </i>
    <i r="3">
      <x v="7"/>
    </i>
    <i r="1">
      <x v="4"/>
      <x v="3"/>
      <x v="1"/>
    </i>
    <i r="3">
      <x v="6"/>
    </i>
    <i>
      <x v="2"/>
      <x v="1"/>
      <x v="1"/>
      <x v="2"/>
    </i>
    <i r="3">
      <x v="3"/>
    </i>
    <i>
      <x v="3"/>
      <x/>
      <x v="4"/>
      <x v="2"/>
    </i>
    <i r="3">
      <x v="3"/>
    </i>
    <i r="1">
      <x v="3"/>
      <x v="6"/>
      <x v="4"/>
    </i>
    <i r="3">
      <x v="5"/>
    </i>
    <i r="3">
      <x v="7"/>
    </i>
    <i r="1">
      <x v="4"/>
      <x v="3"/>
      <x/>
    </i>
    <i r="3">
      <x v="1"/>
    </i>
    <i r="3">
      <x v="6"/>
    </i>
    <i>
      <x v="4"/>
      <x v="1"/>
      <x v="1"/>
      <x v="2"/>
    </i>
    <i r="3">
      <x v="3"/>
    </i>
    <i r="1">
      <x v="5"/>
      <x/>
      <x v="1"/>
    </i>
    <i r="1">
      <x v="6"/>
      <x v="2"/>
      <x v="5"/>
    </i>
    <i>
      <x v="5"/>
      <x v="1"/>
      <x v="1"/>
      <x v="3"/>
    </i>
    <i r="1">
      <x v="5"/>
      <x/>
      <x v="1"/>
    </i>
    <i t="grand">
      <x/>
    </i>
  </rowItems>
  <colItems count="1">
    <i/>
  </colItems>
  <dataFields count="1">
    <dataField name="Sum of Amount" fld="12" baseField="0" baseItem="0" numFmtId="4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83755A2-8A3E-43E0-AEFD-CDB96E403794}">
  <we:reference id="wa200000169" version="1.21.0.0" store="en-US" storeType="OMEX"/>
  <we:alternateReferences>
    <we:reference id="WA200000169" version="1.21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_xldudf_SAP_GETDIMENSIONFILTER</we:customFunctionIds>
        <we:customFunctionIds>_xldudf_SAP_OVERWRITEDIMENSIONFILTER</we:customFunctionIds>
        <we:customFunctionIds>_xldudf_SAP_GETDIMENSIONS</we:customFunctionIds>
        <we:customFunctionIds>_xldudf_SAP_GETTABLENAME</we:customFunctionIds>
        <we:customFunctionIds>_xldudf_SAP_GETTABLESTATUS</we:customFunctionIds>
        <we:customFunctionIds>_xldudf_SAP_GETDATA</we:customFunctionIds>
        <we:customFunctionIds>_xldudf_SAP_SETDATA</we:customFunctionIds>
        <we:customFunctionIds>_xldudf_SAP_GETPLANNINGTRIGGERNAME</we:customFunctionIds>
        <we:customFunctionIds>_xldudf_SAP_GETPLANNINGTRIGGERPARAMETERS</we:customFunctionIds>
        <we:customFunctionIds>_xldudf_SAP_GETPLANNINGTRIGGERPARAMETERVALUE</we:customFunctionIds>
        <we:customFunctionIds>_xldudf_SAP_TIMEOFFSET</we:customFunctionIds>
        <we:customFunctionIds>_xldudf_SAP_MEMBERPROPERTY</we:customFunctionIds>
        <we:customFunctionIds>_xldudf_SAP_GETVARIABLES</we:customFunctionIds>
        <we:customFunctionIds>_xldudf_SAP_ASYMMETRICFILTER</we:customFunctionIds>
        <we:customFunctionIds>_xldudf_SAP_BLOCK</we:customFunctionIds>
        <we:customFunctionIds>_xldudf_SAP_EXECUTEAPI</we:customFunctionIds>
        <we:customFunctionIds>_xldudf_SAP_GETDATACOMMENT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7.bin"/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customProperty" Target="../customProperty8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customProperty" Target="../customProperty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4.bin"/><Relationship Id="rId1" Type="http://schemas.openxmlformats.org/officeDocument/2006/relationships/customProperty" Target="../customProperty1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AF709-A97D-49A1-BDE9-728D33357C55}">
  <dimension ref="A1"/>
  <sheetViews>
    <sheetView workbookViewId="0"/>
  </sheetViews>
  <sheetFormatPr defaultRowHeight="12.75" x14ac:dyDescent="0.2"/>
  <sheetData/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32DC-3932-4DE4-A63D-47EC3AF42417}">
  <dimension ref="A1:G67"/>
  <sheetViews>
    <sheetView tabSelected="1" topLeftCell="A21" workbookViewId="0">
      <selection activeCell="B68" sqref="B68"/>
    </sheetView>
  </sheetViews>
  <sheetFormatPr defaultRowHeight="12.75" x14ac:dyDescent="0.2"/>
  <cols>
    <col min="1" max="1" width="29.7109375" bestFit="1" customWidth="1"/>
    <col min="2" max="2" width="13.5703125" bestFit="1" customWidth="1"/>
    <col min="3" max="3" width="40.85546875" customWidth="1"/>
    <col min="4" max="4" width="27.7109375" bestFit="1" customWidth="1"/>
    <col min="5" max="5" width="14" bestFit="1" customWidth="1"/>
    <col min="7" max="7" width="10.7109375" customWidth="1"/>
    <col min="8" max="9" width="20.5703125" bestFit="1" customWidth="1"/>
  </cols>
  <sheetData>
    <row r="1" spans="1:5" ht="18" x14ac:dyDescent="0.2">
      <c r="A1" s="21" t="s">
        <v>0</v>
      </c>
    </row>
    <row r="2" spans="1:5" x14ac:dyDescent="0.2">
      <c r="A2" s="20" t="s">
        <v>1</v>
      </c>
    </row>
    <row r="4" spans="1:5" x14ac:dyDescent="0.2">
      <c r="A4" s="13" t="s">
        <v>2</v>
      </c>
    </row>
    <row r="5" spans="1:5" x14ac:dyDescent="0.2">
      <c r="A5" s="22">
        <v>46295</v>
      </c>
    </row>
    <row r="7" spans="1:5" x14ac:dyDescent="0.2">
      <c r="A7" s="20" t="s">
        <v>3</v>
      </c>
      <c r="B7" s="20" t="s">
        <v>4</v>
      </c>
      <c r="C7" s="20" t="s">
        <v>5</v>
      </c>
      <c r="D7" s="20" t="s">
        <v>6</v>
      </c>
      <c r="E7" s="20" t="s">
        <v>7</v>
      </c>
    </row>
    <row r="8" spans="1:5" x14ac:dyDescent="0.2">
      <c r="A8" t="s">
        <v>8</v>
      </c>
      <c r="B8" t="s">
        <v>9</v>
      </c>
      <c r="C8" t="s">
        <v>10</v>
      </c>
      <c r="D8" t="s">
        <v>11</v>
      </c>
      <c r="E8" s="60">
        <f>SUMIFS(ZFICA!F:F,ZFICA!H:H,MOPSC!A8,ZFICA!E:E,MOPSC!D8)</f>
        <v>1327.74</v>
      </c>
    </row>
    <row r="9" spans="1:5" x14ac:dyDescent="0.2">
      <c r="A9" t="s">
        <v>8</v>
      </c>
      <c r="B9" t="s">
        <v>9</v>
      </c>
      <c r="C9" t="s">
        <v>10</v>
      </c>
      <c r="D9" t="s">
        <v>12</v>
      </c>
      <c r="E9" s="60">
        <f>SUMIFS(ZFICA!F:F,ZFICA!H:H,MOPSC!A9,ZFICA!E:E,MOPSC!D9)</f>
        <v>-33627</v>
      </c>
    </row>
    <row r="10" spans="1:5" x14ac:dyDescent="0.2">
      <c r="A10" t="s">
        <v>8</v>
      </c>
      <c r="B10" t="s">
        <v>13</v>
      </c>
      <c r="C10" t="s">
        <v>14</v>
      </c>
      <c r="D10" t="s">
        <v>15</v>
      </c>
      <c r="E10" s="60">
        <f>SUMIFS(ZFICA!F:F,ZFICA!H:H,MOPSC!A10,ZFICA!E:E,MOPSC!D10)</f>
        <v>-225</v>
      </c>
    </row>
    <row r="11" spans="1:5" x14ac:dyDescent="0.2">
      <c r="A11" t="s">
        <v>8</v>
      </c>
      <c r="B11" t="s">
        <v>16</v>
      </c>
      <c r="C11" t="s">
        <v>17</v>
      </c>
      <c r="D11" t="s">
        <v>18</v>
      </c>
      <c r="E11" s="60">
        <f>SUMIFS(ZFICA!F:F,ZFICA!H:H,MOPSC!A11,ZFICA!E:E,MOPSC!D11)</f>
        <v>0</v>
      </c>
    </row>
    <row r="12" spans="1:5" x14ac:dyDescent="0.2">
      <c r="A12" t="s">
        <v>8</v>
      </c>
      <c r="B12" t="s">
        <v>16</v>
      </c>
      <c r="C12" t="s">
        <v>17</v>
      </c>
      <c r="D12" t="s">
        <v>19</v>
      </c>
      <c r="E12" s="60">
        <f>SUMIFS(ZFICA!F:F,ZFICA!H:H,MOPSC!A12,ZFICA!E:E,MOPSC!D12)</f>
        <v>228.9</v>
      </c>
    </row>
    <row r="13" spans="1:5" x14ac:dyDescent="0.2">
      <c r="A13" t="s">
        <v>8</v>
      </c>
      <c r="B13" t="s">
        <v>16</v>
      </c>
      <c r="C13" t="s">
        <v>17</v>
      </c>
      <c r="D13" t="s">
        <v>28316</v>
      </c>
      <c r="E13" s="60">
        <f>SUMIFS(ZFICA!F:F,ZFICA!H:H,MOPSC!A13,ZFICA!E:E,MOPSC!D13)</f>
        <v>0</v>
      </c>
    </row>
    <row r="14" spans="1:5" x14ac:dyDescent="0.2">
      <c r="A14" t="s">
        <v>8</v>
      </c>
      <c r="B14" t="s">
        <v>16</v>
      </c>
      <c r="C14" t="s">
        <v>17</v>
      </c>
      <c r="D14" t="s">
        <v>28315</v>
      </c>
      <c r="E14" s="60">
        <f>SUMIFS(ZFICA!F:F,ZFICA!H:H,MOPSC!A14,ZFICA!E:E,MOPSC!D14)</f>
        <v>1393.19</v>
      </c>
    </row>
    <row r="15" spans="1:5" x14ac:dyDescent="0.2">
      <c r="A15" t="s">
        <v>8</v>
      </c>
      <c r="B15" t="s">
        <v>16</v>
      </c>
      <c r="C15" t="s">
        <v>17</v>
      </c>
      <c r="D15" t="s">
        <v>20</v>
      </c>
      <c r="E15" s="60">
        <f>SUMIFS(ZFICA!F:F,ZFICA!H:H,MOPSC!A15,ZFICA!E:E,MOPSC!D15)</f>
        <v>-1400</v>
      </c>
    </row>
    <row r="16" spans="1:5" x14ac:dyDescent="0.2">
      <c r="A16" t="s">
        <v>8</v>
      </c>
      <c r="B16" t="s">
        <v>16</v>
      </c>
      <c r="C16" t="s">
        <v>17</v>
      </c>
      <c r="D16" t="s">
        <v>4252</v>
      </c>
      <c r="E16" s="60">
        <f>SUMIFS(ZFICA!F:F,ZFICA!H:H,MOPSC!A16,ZFICA!E:E,MOPSC!D16)</f>
        <v>0</v>
      </c>
    </row>
    <row r="17" spans="1:5" x14ac:dyDescent="0.2">
      <c r="A17" t="s">
        <v>8</v>
      </c>
      <c r="B17" t="s">
        <v>21</v>
      </c>
      <c r="C17" t="s">
        <v>22</v>
      </c>
      <c r="D17" t="s">
        <v>23</v>
      </c>
      <c r="E17" s="60">
        <f>SUMIFS(ZFICA!F:F,ZFICA!H:H,MOPSC!A17,ZFICA!E:E,MOPSC!D17)</f>
        <v>-2500</v>
      </c>
    </row>
    <row r="18" spans="1:5" x14ac:dyDescent="0.2">
      <c r="A18" t="s">
        <v>8</v>
      </c>
      <c r="B18" t="s">
        <v>21</v>
      </c>
      <c r="C18" t="s">
        <v>22</v>
      </c>
      <c r="D18" t="s">
        <v>24</v>
      </c>
      <c r="E18" s="60">
        <f>SUMIFS(ZFICA!F:F,ZFICA!H:H,MOPSC!A18,ZFICA!E:E,MOPSC!D18)</f>
        <v>-800</v>
      </c>
    </row>
    <row r="19" spans="1:5" x14ac:dyDescent="0.2">
      <c r="A19" t="s">
        <v>8</v>
      </c>
      <c r="B19" t="s">
        <v>21</v>
      </c>
      <c r="C19" t="s">
        <v>22</v>
      </c>
      <c r="D19" t="s">
        <v>26</v>
      </c>
      <c r="E19" s="60">
        <f>SUMIFS(ZFICA!F:F,ZFICA!H:H,MOPSC!A19,ZFICA!E:E,MOPSC!D19)</f>
        <v>0</v>
      </c>
    </row>
    <row r="20" spans="1:5" x14ac:dyDescent="0.2">
      <c r="A20" t="s">
        <v>8</v>
      </c>
      <c r="B20" t="s">
        <v>21</v>
      </c>
      <c r="C20" t="s">
        <v>22</v>
      </c>
      <c r="D20" t="s">
        <v>3770</v>
      </c>
      <c r="E20" s="60">
        <f>SUMIFS(ZFICA!F:F,ZFICA!H:H,MOPSC!A20,ZFICA!E:E,MOPSC!D20)</f>
        <v>0</v>
      </c>
    </row>
    <row r="21" spans="1:5" x14ac:dyDescent="0.2">
      <c r="A21" t="s">
        <v>25</v>
      </c>
      <c r="B21" t="s">
        <v>9</v>
      </c>
      <c r="C21" t="s">
        <v>10</v>
      </c>
      <c r="D21" t="s">
        <v>11</v>
      </c>
      <c r="E21" s="60">
        <f>SUMIFS(ZFICA!F:F,ZFICA!H:H,MOPSC!A21,ZFICA!E:E,MOPSC!D21)</f>
        <v>419.31</v>
      </c>
    </row>
    <row r="22" spans="1:5" x14ac:dyDescent="0.2">
      <c r="A22" t="s">
        <v>25</v>
      </c>
      <c r="B22" t="s">
        <v>9</v>
      </c>
      <c r="C22" t="s">
        <v>10</v>
      </c>
      <c r="D22" t="s">
        <v>12</v>
      </c>
      <c r="E22" s="60">
        <f>SUMIFS(ZFICA!F:F,ZFICA!H:H,MOPSC!A22,ZFICA!E:E,MOPSC!D22)</f>
        <v>-14778.51</v>
      </c>
    </row>
    <row r="23" spans="1:5" x14ac:dyDescent="0.2">
      <c r="A23" t="s">
        <v>25</v>
      </c>
      <c r="B23" t="s">
        <v>16</v>
      </c>
      <c r="C23" t="s">
        <v>17</v>
      </c>
      <c r="D23" t="s">
        <v>19</v>
      </c>
      <c r="E23" s="60">
        <f>SUMIFS(ZFICA!F:F,ZFICA!H:H,MOPSC!A23,ZFICA!E:E,MOPSC!D23)</f>
        <v>0</v>
      </c>
    </row>
    <row r="24" spans="1:5" x14ac:dyDescent="0.2">
      <c r="A24" t="s">
        <v>25</v>
      </c>
      <c r="B24" t="s">
        <v>16</v>
      </c>
      <c r="C24" t="s">
        <v>17</v>
      </c>
      <c r="D24" t="s">
        <v>20</v>
      </c>
      <c r="E24" s="60">
        <f>SUMIFS(ZFICA!F:F,ZFICA!H:H,MOPSC!A24,ZFICA!E:E,MOPSC!D24)</f>
        <v>-1450</v>
      </c>
    </row>
    <row r="25" spans="1:5" x14ac:dyDescent="0.2">
      <c r="A25" t="s">
        <v>25</v>
      </c>
      <c r="B25" t="s">
        <v>16</v>
      </c>
      <c r="C25" t="s">
        <v>17</v>
      </c>
      <c r="D25" t="s">
        <v>28316</v>
      </c>
      <c r="E25" s="60">
        <f>SUMIFS(ZFICA!F:F,ZFICA!H:H,MOPSC!A25,ZFICA!E:E,MOPSC!D25)</f>
        <v>0</v>
      </c>
    </row>
    <row r="26" spans="1:5" x14ac:dyDescent="0.2">
      <c r="A26" t="s">
        <v>25</v>
      </c>
      <c r="B26" t="s">
        <v>16</v>
      </c>
      <c r="C26" t="s">
        <v>17</v>
      </c>
      <c r="D26" t="s">
        <v>28315</v>
      </c>
      <c r="E26" s="60">
        <f>SUMIFS(ZFICA!F:F,ZFICA!H:H,MOPSC!A26,ZFICA!E:E,MOPSC!D26)</f>
        <v>1465.37</v>
      </c>
    </row>
    <row r="27" spans="1:5" x14ac:dyDescent="0.2">
      <c r="A27" t="s">
        <v>25</v>
      </c>
      <c r="B27" t="s">
        <v>16</v>
      </c>
      <c r="C27" t="s">
        <v>17</v>
      </c>
      <c r="D27" t="s">
        <v>18</v>
      </c>
      <c r="E27" s="60">
        <f>SUMIFS(ZFICA!F:F,ZFICA!H:H,MOPSC!A27,ZFICA!E:E,MOPSC!D27)</f>
        <v>0</v>
      </c>
    </row>
    <row r="28" spans="1:5" x14ac:dyDescent="0.2">
      <c r="A28" t="s">
        <v>25</v>
      </c>
      <c r="B28" t="s">
        <v>21</v>
      </c>
      <c r="C28" t="s">
        <v>22</v>
      </c>
      <c r="D28" t="s">
        <v>26</v>
      </c>
      <c r="E28" s="60">
        <f>SUMIFS(ZFICA!F:F,ZFICA!H:H,MOPSC!A28,ZFICA!E:E,MOPSC!D28)</f>
        <v>0</v>
      </c>
    </row>
    <row r="29" spans="1:5" x14ac:dyDescent="0.2">
      <c r="A29" t="s">
        <v>25</v>
      </c>
      <c r="B29" t="s">
        <v>21</v>
      </c>
      <c r="C29" t="s">
        <v>22</v>
      </c>
      <c r="D29" t="s">
        <v>3770</v>
      </c>
      <c r="E29" s="60">
        <f>SUMIFS(ZFICA!F:F,ZFICA!H:H,MOPSC!A29,ZFICA!E:E,MOPSC!D29)</f>
        <v>-25</v>
      </c>
    </row>
    <row r="30" spans="1:5" x14ac:dyDescent="0.2">
      <c r="A30" t="s">
        <v>25</v>
      </c>
      <c r="B30" t="s">
        <v>21</v>
      </c>
      <c r="C30" t="s">
        <v>22</v>
      </c>
      <c r="D30" t="s">
        <v>23</v>
      </c>
      <c r="E30" s="60">
        <f>SUMIFS(ZFICA!F:F,ZFICA!H:H,MOPSC!A30,ZFICA!E:E,MOPSC!D30)</f>
        <v>-2150</v>
      </c>
    </row>
    <row r="31" spans="1:5" x14ac:dyDescent="0.2">
      <c r="A31" t="s">
        <v>25</v>
      </c>
      <c r="B31" t="s">
        <v>21</v>
      </c>
      <c r="C31" t="s">
        <v>22</v>
      </c>
      <c r="D31" t="s">
        <v>24</v>
      </c>
      <c r="E31" s="60">
        <f>SUMIFS(ZFICA!F:F,ZFICA!H:H,MOPSC!A31,ZFICA!E:E,MOPSC!D31)</f>
        <v>-800</v>
      </c>
    </row>
    <row r="32" spans="1:5" x14ac:dyDescent="0.2">
      <c r="A32" t="s">
        <v>27</v>
      </c>
      <c r="B32" t="s">
        <v>28</v>
      </c>
      <c r="C32" t="s">
        <v>10</v>
      </c>
      <c r="D32" t="s">
        <v>11</v>
      </c>
      <c r="E32" s="60">
        <f>SUMIFS(ZFICA!F:F,ZFICA!H:H,MOPSC!A32,ZFICA!E:E,MOPSC!D32)</f>
        <v>252.76</v>
      </c>
    </row>
    <row r="33" spans="1:5" x14ac:dyDescent="0.2">
      <c r="A33" t="s">
        <v>27</v>
      </c>
      <c r="B33" t="s">
        <v>28</v>
      </c>
      <c r="C33" t="s">
        <v>10</v>
      </c>
      <c r="D33" t="s">
        <v>12</v>
      </c>
      <c r="E33" s="60">
        <f>SUMIFS(ZFICA!F:F,ZFICA!H:H,MOPSC!A33,ZFICA!E:E,MOPSC!D33)</f>
        <v>-17438.72</v>
      </c>
    </row>
    <row r="34" spans="1:5" x14ac:dyDescent="0.2">
      <c r="A34" t="s">
        <v>27</v>
      </c>
      <c r="B34" t="s">
        <v>29</v>
      </c>
      <c r="C34" t="s">
        <v>22</v>
      </c>
      <c r="D34" t="s">
        <v>3770</v>
      </c>
      <c r="E34" s="60">
        <f>SUMIFS(ZFICA!F:F,ZFICA!H:H,MOPSC!A34,ZFICA!E:E,MOPSC!D34)</f>
        <v>-25</v>
      </c>
    </row>
    <row r="35" spans="1:5" x14ac:dyDescent="0.2">
      <c r="A35" t="s">
        <v>27</v>
      </c>
      <c r="B35" t="s">
        <v>29</v>
      </c>
      <c r="C35" t="s">
        <v>22</v>
      </c>
      <c r="D35" t="s">
        <v>24</v>
      </c>
      <c r="E35" s="60">
        <f>SUMIFS(ZFICA!F:F,ZFICA!H:H,MOPSC!A35,ZFICA!E:E,MOPSC!D35)</f>
        <v>0</v>
      </c>
    </row>
    <row r="36" spans="1:5" x14ac:dyDescent="0.2">
      <c r="A36" t="s">
        <v>27</v>
      </c>
      <c r="B36" t="s">
        <v>29</v>
      </c>
      <c r="C36" t="s">
        <v>22</v>
      </c>
      <c r="D36" t="s">
        <v>23</v>
      </c>
      <c r="E36" s="60">
        <f>SUMIFS(ZFICA!F:F,ZFICA!H:H,MOPSC!A36,ZFICA!E:E,MOPSC!D36)</f>
        <v>-250</v>
      </c>
    </row>
    <row r="37" spans="1:5" x14ac:dyDescent="0.2">
      <c r="A37" t="s">
        <v>27</v>
      </c>
      <c r="B37" t="s">
        <v>30</v>
      </c>
      <c r="C37" t="s">
        <v>31</v>
      </c>
      <c r="D37" t="s">
        <v>20</v>
      </c>
      <c r="E37" s="60">
        <f>SUMIFS(ZFICA!F:F,ZFICA!H:H,MOPSC!A37,ZFICA!E:E,MOPSC!D37)</f>
        <v>0</v>
      </c>
    </row>
    <row r="38" spans="1:5" x14ac:dyDescent="0.2">
      <c r="A38" t="s">
        <v>27</v>
      </c>
      <c r="B38" t="s">
        <v>30</v>
      </c>
      <c r="C38" t="s">
        <v>31</v>
      </c>
      <c r="D38" t="s">
        <v>19</v>
      </c>
      <c r="E38" s="60">
        <f>SUMIFS(ZFICA!F:F,ZFICA!H:H,MOPSC!A38,ZFICA!E:E,MOPSC!D38)</f>
        <v>0</v>
      </c>
    </row>
    <row r="39" spans="1:5" x14ac:dyDescent="0.2">
      <c r="A39" t="s">
        <v>27</v>
      </c>
      <c r="B39" t="s">
        <v>30</v>
      </c>
      <c r="C39" t="s">
        <v>31</v>
      </c>
      <c r="D39" t="s">
        <v>28315</v>
      </c>
      <c r="E39" s="60">
        <f>SUMIFS(ZFICA!F:F,ZFICA!H:H,MOPSC!A39,ZFICA!E:E,MOPSC!D39)</f>
        <v>29.26</v>
      </c>
    </row>
    <row r="40" spans="1:5" x14ac:dyDescent="0.2">
      <c r="A40" t="s">
        <v>27</v>
      </c>
      <c r="B40" t="s">
        <v>30</v>
      </c>
      <c r="C40" t="s">
        <v>31</v>
      </c>
      <c r="D40" t="s">
        <v>18</v>
      </c>
      <c r="E40" s="60">
        <f>SUMIFS(ZFICA!F:F,ZFICA!H:H,MOPSC!A40,ZFICA!E:E,MOPSC!D40)</f>
        <v>0</v>
      </c>
    </row>
    <row r="41" spans="1:5" x14ac:dyDescent="0.2">
      <c r="A41" t="s">
        <v>32</v>
      </c>
      <c r="B41" t="s">
        <v>28</v>
      </c>
      <c r="C41" t="s">
        <v>10</v>
      </c>
      <c r="D41" t="s">
        <v>12</v>
      </c>
      <c r="E41" s="60">
        <f>SUMIFS(ZFICA!F:F,ZFICA!H:H,MOPSC!A41,ZFICA!E:E,MOPSC!D41)</f>
        <v>-2914.03</v>
      </c>
    </row>
    <row r="42" spans="1:5" x14ac:dyDescent="0.2">
      <c r="A42" t="s">
        <v>32</v>
      </c>
      <c r="B42" t="s">
        <v>29</v>
      </c>
      <c r="C42" t="s">
        <v>22</v>
      </c>
      <c r="D42" t="s">
        <v>23</v>
      </c>
      <c r="E42" s="60">
        <f>SUMIFS(ZFICA!F:F,ZFICA!H:H,MOPSC!A42,ZFICA!E:E,MOPSC!D42)</f>
        <v>0</v>
      </c>
    </row>
    <row r="43" spans="1:5" x14ac:dyDescent="0.2">
      <c r="A43" t="s">
        <v>32</v>
      </c>
      <c r="B43" t="s">
        <v>30</v>
      </c>
      <c r="C43" t="s">
        <v>31</v>
      </c>
      <c r="D43" t="s">
        <v>19</v>
      </c>
      <c r="E43" s="60">
        <f>SUMIFS(ZFICA!F:F,ZFICA!H:H,MOPSC!A43,ZFICA!E:E,MOPSC!D43)</f>
        <v>0</v>
      </c>
    </row>
    <row r="44" spans="1:5" x14ac:dyDescent="0.2">
      <c r="A44" t="s">
        <v>32</v>
      </c>
      <c r="B44" t="s">
        <v>30</v>
      </c>
      <c r="C44" t="s">
        <v>31</v>
      </c>
      <c r="D44" t="s">
        <v>18</v>
      </c>
      <c r="E44" s="60">
        <f>SUMIFS(ZFICA!F:F,ZFICA!H:H,MOPSC!A44,ZFICA!E:E,MOPSC!D44)</f>
        <v>0</v>
      </c>
    </row>
    <row r="45" spans="1:5" x14ac:dyDescent="0.2">
      <c r="A45" t="s">
        <v>32</v>
      </c>
      <c r="B45" t="s">
        <v>28</v>
      </c>
      <c r="C45" t="s">
        <v>10</v>
      </c>
      <c r="D45" t="s">
        <v>11</v>
      </c>
      <c r="E45" s="60">
        <f>SUMIFS(ZFICA!F:F,ZFICA!H:H,MOPSC!A45,ZFICA!E:E,MOPSC!D45)</f>
        <v>0</v>
      </c>
    </row>
    <row r="46" spans="1:5" x14ac:dyDescent="0.2">
      <c r="A46" t="s">
        <v>32</v>
      </c>
      <c r="B46" t="s">
        <v>30</v>
      </c>
      <c r="C46" t="s">
        <v>31</v>
      </c>
      <c r="D46" t="s">
        <v>3726</v>
      </c>
      <c r="E46" s="60">
        <f>SUMIFS(ZFICA!F:F,ZFICA!H:H,MOPSC!A46,ZFICA!E:E,MOPSC!D46)</f>
        <v>0</v>
      </c>
    </row>
    <row r="47" spans="1:5" x14ac:dyDescent="0.2">
      <c r="A47" t="s">
        <v>33</v>
      </c>
      <c r="B47" t="s">
        <v>28</v>
      </c>
      <c r="C47" t="s">
        <v>10</v>
      </c>
      <c r="D47" t="s">
        <v>12</v>
      </c>
      <c r="E47" s="60">
        <f>SUMIFS(ZFICA!F:F,ZFICA!H:H,MOPSC!A47,ZFICA!E:E,MOPSC!D47)</f>
        <v>-28.06</v>
      </c>
    </row>
    <row r="48" spans="1:5" x14ac:dyDescent="0.2">
      <c r="A48" t="s">
        <v>33</v>
      </c>
      <c r="B48" t="s">
        <v>28</v>
      </c>
      <c r="C48" t="s">
        <v>10</v>
      </c>
      <c r="D48" t="s">
        <v>11</v>
      </c>
      <c r="E48" s="60">
        <f>SUMIFS(ZFICA!F:F,ZFICA!H:H,MOPSC!A48,ZFICA!E:E,MOPSC!D48)</f>
        <v>0</v>
      </c>
    </row>
    <row r="49" spans="1:7" x14ac:dyDescent="0.2">
      <c r="A49" t="s">
        <v>33</v>
      </c>
      <c r="B49" t="s">
        <v>29</v>
      </c>
      <c r="C49" t="s">
        <v>22</v>
      </c>
      <c r="D49" t="s">
        <v>23</v>
      </c>
      <c r="E49" s="60">
        <f>SUMIFS(ZFICA!F:F,ZFICA!H:H,MOPSC!A49,ZFICA!E:E,MOPSC!D49)</f>
        <v>0</v>
      </c>
    </row>
    <row r="50" spans="1:7" x14ac:dyDescent="0.2">
      <c r="A50" t="s">
        <v>33</v>
      </c>
      <c r="B50" t="s">
        <v>30</v>
      </c>
      <c r="C50" t="s">
        <v>31</v>
      </c>
      <c r="D50" t="s">
        <v>19</v>
      </c>
      <c r="E50" s="60">
        <f>SUMIFS(ZFICA!F:F,ZFICA!H:H,MOPSC!A50,ZFICA!E:E,MOPSC!D50)</f>
        <v>0</v>
      </c>
    </row>
    <row r="51" spans="1:7" x14ac:dyDescent="0.2">
      <c r="A51" t="s">
        <v>34</v>
      </c>
      <c r="B51" t="s">
        <v>28</v>
      </c>
      <c r="C51" t="s">
        <v>10</v>
      </c>
      <c r="D51" t="s">
        <v>11</v>
      </c>
      <c r="E51" s="60">
        <f>SUMIFS(ZFICA!F:F,ZFICA!H:H,MOPSC!A51,ZFICA!E:E,MOPSC!D51)</f>
        <v>5</v>
      </c>
    </row>
    <row r="52" spans="1:7" x14ac:dyDescent="0.2">
      <c r="A52" t="s">
        <v>34</v>
      </c>
      <c r="B52" t="s">
        <v>28</v>
      </c>
      <c r="C52" t="s">
        <v>10</v>
      </c>
      <c r="D52" t="s">
        <v>12</v>
      </c>
      <c r="E52" s="60">
        <f>SUMIFS(ZFICA!F:F,ZFICA!H:H,MOPSC!A52,ZFICA!E:E,MOPSC!D52)</f>
        <v>-134.79</v>
      </c>
    </row>
    <row r="53" spans="1:7" x14ac:dyDescent="0.2">
      <c r="A53" t="s">
        <v>34</v>
      </c>
      <c r="B53" t="s">
        <v>30</v>
      </c>
      <c r="C53" t="s">
        <v>31</v>
      </c>
      <c r="D53" t="s">
        <v>19</v>
      </c>
      <c r="E53" s="60">
        <f>SUMIFS(ZFICA!F:F,ZFICA!H:H,MOPSC!A53,ZFICA!E:E,MOPSC!D53)</f>
        <v>0</v>
      </c>
    </row>
    <row r="54" spans="1:7" x14ac:dyDescent="0.2">
      <c r="A54" t="s">
        <v>34</v>
      </c>
      <c r="B54" t="s">
        <v>29</v>
      </c>
      <c r="C54" t="s">
        <v>22</v>
      </c>
      <c r="D54" t="s">
        <v>23</v>
      </c>
      <c r="E54" s="60">
        <f>SUMIFS(ZFICA!F:F,ZFICA!H:H,MOPSC!A54,ZFICA!E:E,MOPSC!D54)</f>
        <v>0</v>
      </c>
    </row>
    <row r="55" spans="1:7" ht="13.5" thickBot="1" x14ac:dyDescent="0.25">
      <c r="E55" s="55">
        <f>SUM(E8:E54)</f>
        <v>-73424.579999999987</v>
      </c>
    </row>
    <row r="56" spans="1:7" ht="13.5" thickTop="1" x14ac:dyDescent="0.2">
      <c r="E56" s="59">
        <f>TB!J25</f>
        <v>-73424.58</v>
      </c>
      <c r="F56" s="13" t="s">
        <v>35</v>
      </c>
    </row>
    <row r="57" spans="1:7" x14ac:dyDescent="0.2">
      <c r="E57" s="57">
        <f>E55-E56</f>
        <v>0</v>
      </c>
      <c r="F57" s="58" t="s">
        <v>36</v>
      </c>
      <c r="G57" t="s">
        <v>32756</v>
      </c>
    </row>
    <row r="58" spans="1:7" x14ac:dyDescent="0.2">
      <c r="E58" s="56"/>
    </row>
    <row r="60" spans="1:7" x14ac:dyDescent="0.2">
      <c r="F60" s="47"/>
    </row>
    <row r="63" spans="1:7" x14ac:dyDescent="0.2">
      <c r="A63" s="23"/>
    </row>
    <row r="64" spans="1:7" x14ac:dyDescent="0.2">
      <c r="A64" s="24"/>
    </row>
    <row r="65" spans="1:2" x14ac:dyDescent="0.2">
      <c r="A65" s="24"/>
    </row>
    <row r="66" spans="1:2" x14ac:dyDescent="0.2">
      <c r="A66" s="13" t="s">
        <v>40</v>
      </c>
      <c r="B66" s="13" t="s">
        <v>27542</v>
      </c>
    </row>
    <row r="67" spans="1:2" x14ac:dyDescent="0.2">
      <c r="A67" s="13" t="s">
        <v>42</v>
      </c>
      <c r="B67" s="33">
        <v>46316</v>
      </c>
    </row>
  </sheetData>
  <autoFilter ref="A7:G57" xr:uid="{4CC732DC-3932-4DE4-A63D-47EC3AF42417}"/>
  <pageMargins left="0.7" right="0.7" top="0.75" bottom="0.75" header="0.3" footer="0.3"/>
  <pageSetup scale="74" orientation="portrait" r:id="rId1"/>
  <customProperties>
    <customPr name="_pios_id" r:id="rId2"/>
    <customPr name="CofWorksheetType" r:id="rId3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54FED-29C7-45E3-BB43-6CC1C47F0BFC}">
  <dimension ref="A1:M50"/>
  <sheetViews>
    <sheetView workbookViewId="0">
      <selection activeCell="C15" sqref="C15"/>
    </sheetView>
  </sheetViews>
  <sheetFormatPr defaultRowHeight="12.75" x14ac:dyDescent="0.2"/>
  <cols>
    <col min="1" max="1" width="35.42578125" bestFit="1" customWidth="1"/>
    <col min="2" max="2" width="41.42578125" bestFit="1" customWidth="1"/>
    <col min="3" max="3" width="37.28515625" bestFit="1" customWidth="1"/>
    <col min="4" max="4" width="14.7109375" bestFit="1" customWidth="1"/>
    <col min="5" max="5" width="26.28515625" bestFit="1" customWidth="1"/>
    <col min="6" max="6" width="40.28515625" bestFit="1" customWidth="1"/>
    <col min="7" max="7" width="18.140625" customWidth="1"/>
    <col min="8" max="8" width="21.5703125" bestFit="1" customWidth="1"/>
    <col min="10" max="10" width="16.28515625" bestFit="1" customWidth="1"/>
    <col min="11" max="11" width="30.7109375" bestFit="1" customWidth="1"/>
    <col min="17" max="17" width="35.85546875" bestFit="1" customWidth="1"/>
  </cols>
  <sheetData>
    <row r="1" spans="1:13" ht="12.6" customHeight="1" x14ac:dyDescent="0.2">
      <c r="A1" s="74" t="s">
        <v>43</v>
      </c>
      <c r="B1" s="75"/>
      <c r="C1" s="75"/>
      <c r="D1" s="75"/>
      <c r="E1" s="75"/>
      <c r="F1" s="76"/>
    </row>
    <row r="2" spans="1:13" ht="12.6" customHeight="1" x14ac:dyDescent="0.2">
      <c r="A2" s="77"/>
      <c r="B2" s="78"/>
      <c r="C2" s="78"/>
      <c r="D2" s="78"/>
      <c r="E2" s="78"/>
      <c r="F2" s="79"/>
      <c r="H2" t="s">
        <v>32753</v>
      </c>
    </row>
    <row r="3" spans="1:13" x14ac:dyDescent="0.2">
      <c r="A3" s="42" t="s">
        <v>44</v>
      </c>
      <c r="B3" s="43" t="s">
        <v>44</v>
      </c>
      <c r="C3" s="43" t="s">
        <v>44</v>
      </c>
      <c r="D3" s="43" t="s">
        <v>44</v>
      </c>
      <c r="E3" s="44" t="s">
        <v>45</v>
      </c>
      <c r="F3" s="45" t="s">
        <v>46</v>
      </c>
    </row>
    <row r="4" spans="1:13" x14ac:dyDescent="0.2">
      <c r="A4" s="50" t="s">
        <v>44</v>
      </c>
      <c r="B4" s="52" t="s">
        <v>44</v>
      </c>
      <c r="C4" s="52" t="s">
        <v>44</v>
      </c>
      <c r="D4" s="52" t="s">
        <v>44</v>
      </c>
      <c r="E4" s="51" t="s">
        <v>47</v>
      </c>
      <c r="F4" s="49" t="s">
        <v>30486</v>
      </c>
    </row>
    <row r="5" spans="1:13" x14ac:dyDescent="0.2">
      <c r="A5" s="36" t="s">
        <v>48</v>
      </c>
      <c r="B5" s="37" t="s">
        <v>49</v>
      </c>
      <c r="C5" s="37" t="s">
        <v>50</v>
      </c>
      <c r="D5" s="37" t="s">
        <v>51</v>
      </c>
      <c r="E5" s="37" t="s">
        <v>52</v>
      </c>
      <c r="F5" s="49" t="s">
        <v>30486</v>
      </c>
      <c r="G5" s="54" t="s">
        <v>53</v>
      </c>
      <c r="H5" s="53" t="s">
        <v>3</v>
      </c>
      <c r="I5" s="53" t="s">
        <v>54</v>
      </c>
      <c r="J5" s="53" t="s">
        <v>55</v>
      </c>
      <c r="K5" s="53" t="s">
        <v>56</v>
      </c>
      <c r="M5" s="13" t="s">
        <v>26277</v>
      </c>
    </row>
    <row r="6" spans="1:13" x14ac:dyDescent="0.2">
      <c r="A6" s="38" t="s">
        <v>60</v>
      </c>
      <c r="B6" s="39" t="s">
        <v>64</v>
      </c>
      <c r="C6" s="39" t="s">
        <v>65</v>
      </c>
      <c r="D6" s="39" t="s">
        <v>66</v>
      </c>
      <c r="E6" s="39" t="s">
        <v>15</v>
      </c>
      <c r="F6" s="71">
        <v>-225</v>
      </c>
      <c r="G6" s="47">
        <f>_xlfn.XLOOKUP(VALUE(LEFT(A6,5)),'PC Mapping'!A:A,'PC Mapping'!F:F)</f>
        <v>10719</v>
      </c>
      <c r="H6" s="47" t="str">
        <f>VLOOKUP(G6,'PC Mapping'!L:M,2,)</f>
        <v>All Other Water</v>
      </c>
      <c r="I6" s="47" t="str">
        <f t="shared" ref="I6" si="0">LEFT(B6,6)</f>
        <v>420540</v>
      </c>
      <c r="J6" s="47" t="str">
        <f t="shared" ref="J6" si="1">LEFT(C6,8)</f>
        <v>21471004</v>
      </c>
      <c r="K6" s="47" t="str">
        <f t="shared" ref="K6" si="2">MID(C6,10,60)</f>
        <v>Returned Check Charge</v>
      </c>
      <c r="L6" s="61" t="s">
        <v>27312</v>
      </c>
      <c r="M6" t="str">
        <f>_xlfn.CONCAT(H6,"-",LEFT(C6,8),"-",ZFICA!E6)</f>
        <v>All Other Water-21471004-Return Fee</v>
      </c>
    </row>
    <row r="7" spans="1:13" x14ac:dyDescent="0.2">
      <c r="A7" s="38" t="s">
        <v>27543</v>
      </c>
      <c r="B7" s="39" t="s">
        <v>67</v>
      </c>
      <c r="C7" s="39" t="s">
        <v>68</v>
      </c>
      <c r="D7" s="39" t="s">
        <v>73</v>
      </c>
      <c r="E7" s="39" t="s">
        <v>24</v>
      </c>
      <c r="F7" s="71">
        <v>-50</v>
      </c>
      <c r="G7" s="47">
        <f>_xlfn.XLOOKUP(VALUE(LEFT(A7,5)),'PC Mapping'!A:A,'PC Mapping'!F:F)</f>
        <v>10719</v>
      </c>
      <c r="H7" s="47" t="str">
        <f>VLOOKUP(G7,'PC Mapping'!L:M,2,)</f>
        <v>All Other Water</v>
      </c>
      <c r="I7" s="47" t="str">
        <f t="shared" ref="I7:I36" si="3">LEFT(B7,6)</f>
        <v>420510</v>
      </c>
      <c r="J7" s="47" t="str">
        <f t="shared" ref="J7:J36" si="4">LEFT(C7,8)</f>
        <v>21471002</v>
      </c>
      <c r="K7" s="47" t="str">
        <f t="shared" ref="K7:K36" si="5">MID(C7,10,60)</f>
        <v>Establishment Fees</v>
      </c>
      <c r="M7" t="str">
        <f>_xlfn.CONCAT(H7,"-",LEFT(C7,8),"-",ZFICA!E7)</f>
        <v>All Other Water-21471002-Connection Charge</v>
      </c>
    </row>
    <row r="8" spans="1:13" x14ac:dyDescent="0.2">
      <c r="A8" s="38" t="s">
        <v>27543</v>
      </c>
      <c r="B8" s="39" t="s">
        <v>67</v>
      </c>
      <c r="C8" s="39" t="s">
        <v>68</v>
      </c>
      <c r="D8" s="39" t="s">
        <v>59</v>
      </c>
      <c r="E8" s="39" t="s">
        <v>23</v>
      </c>
      <c r="F8" s="71">
        <v>-50</v>
      </c>
      <c r="G8" s="47">
        <f>_xlfn.XLOOKUP(VALUE(LEFT(A8,5)),'PC Mapping'!A:A,'PC Mapping'!F:F)</f>
        <v>10719</v>
      </c>
      <c r="H8" s="47" t="str">
        <f>VLOOKUP(G8,'PC Mapping'!L:M,2,)</f>
        <v>All Other Water</v>
      </c>
      <c r="I8" s="47" t="str">
        <f t="shared" si="3"/>
        <v>420510</v>
      </c>
      <c r="J8" s="47" t="str">
        <f t="shared" si="4"/>
        <v>21471002</v>
      </c>
      <c r="K8" s="47" t="str">
        <f t="shared" si="5"/>
        <v>Establishment Fees</v>
      </c>
      <c r="M8" t="str">
        <f>_xlfn.CONCAT(H8,"-",LEFT(C8,8),"-",ZFICA!E8)</f>
        <v>All Other Water-21471002-Initiation Fee</v>
      </c>
    </row>
    <row r="9" spans="1:13" x14ac:dyDescent="0.2">
      <c r="A9" s="38" t="s">
        <v>27543</v>
      </c>
      <c r="B9" s="39" t="s">
        <v>69</v>
      </c>
      <c r="C9" s="39" t="s">
        <v>70</v>
      </c>
      <c r="D9" s="39" t="s">
        <v>71</v>
      </c>
      <c r="E9" s="39" t="s">
        <v>12</v>
      </c>
      <c r="F9" s="71">
        <v>-10</v>
      </c>
      <c r="G9" s="47">
        <f>_xlfn.XLOOKUP(VALUE(LEFT(A9,5)),'PC Mapping'!A:A,'PC Mapping'!F:F)</f>
        <v>10719</v>
      </c>
      <c r="H9" s="47" t="str">
        <f>VLOOKUP(G9,'PC Mapping'!L:M,2,)</f>
        <v>All Other Water</v>
      </c>
      <c r="I9" s="47" t="str">
        <f t="shared" si="3"/>
        <v>420520</v>
      </c>
      <c r="J9" s="47" t="str">
        <f t="shared" si="4"/>
        <v>21471003</v>
      </c>
      <c r="K9" s="47" t="str">
        <f t="shared" si="5"/>
        <v>Late Payment Fee</v>
      </c>
      <c r="M9" t="str">
        <f>_xlfn.CONCAT(H9,"-",LEFT(C9,8),"-",ZFICA!E9)</f>
        <v>All Other Water-21471003-LPC from invoicing</v>
      </c>
    </row>
    <row r="10" spans="1:13" x14ac:dyDescent="0.2">
      <c r="A10" s="38" t="s">
        <v>29470</v>
      </c>
      <c r="B10" s="39" t="s">
        <v>67</v>
      </c>
      <c r="C10" s="39" t="s">
        <v>68</v>
      </c>
      <c r="D10" s="39" t="s">
        <v>73</v>
      </c>
      <c r="E10" s="39" t="s">
        <v>24</v>
      </c>
      <c r="F10" s="71">
        <v>-50</v>
      </c>
      <c r="G10" s="47">
        <f>_xlfn.XLOOKUP(VALUE(LEFT(A10,5)),'PC Mapping'!A:A,'PC Mapping'!F:F)</f>
        <v>10719</v>
      </c>
      <c r="H10" s="47" t="str">
        <f>VLOOKUP(G10,'PC Mapping'!L:M,2,)</f>
        <v>All Other Water</v>
      </c>
      <c r="I10" s="47" t="str">
        <f t="shared" si="3"/>
        <v>420510</v>
      </c>
      <c r="J10" s="47" t="str">
        <f t="shared" si="4"/>
        <v>21471002</v>
      </c>
      <c r="K10" s="47" t="str">
        <f t="shared" si="5"/>
        <v>Establishment Fees</v>
      </c>
      <c r="M10" t="str">
        <f>_xlfn.CONCAT(H10,"-",LEFT(C10,8),"-",ZFICA!E10)</f>
        <v>All Other Water-21471002-Connection Charge</v>
      </c>
    </row>
    <row r="11" spans="1:13" x14ac:dyDescent="0.2">
      <c r="A11" s="38" t="s">
        <v>72</v>
      </c>
      <c r="B11" s="39" t="s">
        <v>61</v>
      </c>
      <c r="C11" s="39" t="s">
        <v>62</v>
      </c>
      <c r="D11" s="39" t="s">
        <v>63</v>
      </c>
      <c r="E11" s="39" t="s">
        <v>19</v>
      </c>
      <c r="F11" s="71">
        <v>50</v>
      </c>
      <c r="G11" s="47">
        <f>_xlfn.XLOOKUP(VALUE(LEFT(A11,5)),'PC Mapping'!A:A,'PC Mapping'!F:F)</f>
        <v>10719</v>
      </c>
      <c r="H11" s="47" t="str">
        <f>VLOOKUP(G11,'PC Mapping'!L:M,2,)</f>
        <v>All Other Water</v>
      </c>
      <c r="I11" s="47" t="str">
        <f t="shared" si="3"/>
        <v>420500</v>
      </c>
      <c r="J11" s="47" t="str">
        <f t="shared" si="4"/>
        <v>21474000</v>
      </c>
      <c r="K11" s="47" t="str">
        <f t="shared" si="5"/>
        <v>Othr Wtr Rev-Othr OpRvs-NAW76</v>
      </c>
      <c r="M11" t="str">
        <f>_xlfn.CONCAT(H11,"-",LEFT(C11,8),"-",ZFICA!E11)</f>
        <v>All Other Water-21474000-Misc. Credit</v>
      </c>
    </row>
    <row r="12" spans="1:13" x14ac:dyDescent="0.2">
      <c r="A12" s="38" t="s">
        <v>72</v>
      </c>
      <c r="B12" s="39" t="s">
        <v>67</v>
      </c>
      <c r="C12" s="39" t="s">
        <v>68</v>
      </c>
      <c r="D12" s="39" t="s">
        <v>59</v>
      </c>
      <c r="E12" s="39" t="s">
        <v>23</v>
      </c>
      <c r="F12" s="71">
        <v>-150</v>
      </c>
      <c r="G12" s="47">
        <f>_xlfn.XLOOKUP(VALUE(LEFT(A12,5)),'PC Mapping'!A:A,'PC Mapping'!F:F)</f>
        <v>10719</v>
      </c>
      <c r="H12" s="47" t="str">
        <f>VLOOKUP(G12,'PC Mapping'!L:M,2,)</f>
        <v>All Other Water</v>
      </c>
      <c r="I12" s="47" t="str">
        <f t="shared" si="3"/>
        <v>420510</v>
      </c>
      <c r="J12" s="47" t="str">
        <f t="shared" si="4"/>
        <v>21471002</v>
      </c>
      <c r="K12" s="47" t="str">
        <f t="shared" si="5"/>
        <v>Establishment Fees</v>
      </c>
      <c r="M12" t="str">
        <f>_xlfn.CONCAT(H12,"-",LEFT(C12,8),"-",ZFICA!E12)</f>
        <v>All Other Water-21471002-Initiation Fee</v>
      </c>
    </row>
    <row r="13" spans="1:13" x14ac:dyDescent="0.2">
      <c r="A13" s="38" t="s">
        <v>72</v>
      </c>
      <c r="B13" s="39" t="s">
        <v>69</v>
      </c>
      <c r="C13" s="39" t="s">
        <v>70</v>
      </c>
      <c r="D13" s="39" t="s">
        <v>71</v>
      </c>
      <c r="E13" s="39" t="s">
        <v>12</v>
      </c>
      <c r="F13" s="71">
        <v>-5</v>
      </c>
      <c r="G13" s="47">
        <f>_xlfn.XLOOKUP(VALUE(LEFT(A13,5)),'PC Mapping'!A:A,'PC Mapping'!F:F)</f>
        <v>10719</v>
      </c>
      <c r="H13" s="47" t="str">
        <f>VLOOKUP(G13,'PC Mapping'!L:M,2,)</f>
        <v>All Other Water</v>
      </c>
      <c r="I13" s="47" t="str">
        <f t="shared" si="3"/>
        <v>420520</v>
      </c>
      <c r="J13" s="47" t="str">
        <f t="shared" si="4"/>
        <v>21471003</v>
      </c>
      <c r="K13" s="47" t="str">
        <f t="shared" si="5"/>
        <v>Late Payment Fee</v>
      </c>
      <c r="M13" t="str">
        <f>_xlfn.CONCAT(H13,"-",LEFT(C13,8),"-",ZFICA!E13)</f>
        <v>All Other Water-21471003-LPC from invoicing</v>
      </c>
    </row>
    <row r="14" spans="1:13" x14ac:dyDescent="0.2">
      <c r="A14" s="38" t="s">
        <v>74</v>
      </c>
      <c r="B14" s="39" t="s">
        <v>61</v>
      </c>
      <c r="C14" s="39" t="s">
        <v>62</v>
      </c>
      <c r="D14" s="39" t="s">
        <v>75</v>
      </c>
      <c r="E14" s="39" t="s">
        <v>20</v>
      </c>
      <c r="F14" s="71">
        <v>-1450</v>
      </c>
      <c r="G14" s="47">
        <f>_xlfn.XLOOKUP(VALUE(LEFT(A14,5)),'PC Mapping'!A:A,'PC Mapping'!F:F)</f>
        <v>10469</v>
      </c>
      <c r="H14" s="47" t="str">
        <f>VLOOKUP(G14,'PC Mapping'!L:M,2,)</f>
        <v>Bolivar Water</v>
      </c>
      <c r="I14" s="47" t="str">
        <f t="shared" si="3"/>
        <v>420500</v>
      </c>
      <c r="J14" s="47" t="str">
        <f t="shared" si="4"/>
        <v>21474000</v>
      </c>
      <c r="K14" s="47" t="str">
        <f t="shared" si="5"/>
        <v>Othr Wtr Rev-Othr OpRvs-NAW76</v>
      </c>
      <c r="M14" t="str">
        <f>_xlfn.CONCAT(H14,"-",LEFT(C14,8),"-",ZFICA!E14)</f>
        <v>Bolivar Water-21474000-Move Out / Turn Off  Fee</v>
      </c>
    </row>
    <row r="15" spans="1:13" x14ac:dyDescent="0.2">
      <c r="A15" s="38" t="s">
        <v>74</v>
      </c>
      <c r="B15" s="39" t="s">
        <v>61</v>
      </c>
      <c r="C15" s="39" t="s">
        <v>62</v>
      </c>
      <c r="D15" s="39" t="s">
        <v>27544</v>
      </c>
      <c r="E15" s="39" t="s">
        <v>28315</v>
      </c>
      <c r="F15" s="71">
        <v>1465.37</v>
      </c>
      <c r="G15" s="47">
        <f>_xlfn.XLOOKUP(VALUE(LEFT(A15,5)),'PC Mapping'!A:A,'PC Mapping'!F:F)</f>
        <v>10469</v>
      </c>
      <c r="H15" s="47" t="str">
        <f>VLOOKUP(G15,'PC Mapping'!L:M,2,)</f>
        <v>Bolivar Water</v>
      </c>
      <c r="I15" s="47" t="str">
        <f t="shared" si="3"/>
        <v>420500</v>
      </c>
      <c r="J15" s="47" t="str">
        <f t="shared" si="4"/>
        <v>21474000</v>
      </c>
      <c r="K15" s="47" t="str">
        <f t="shared" si="5"/>
        <v>Othr Wtr Rev-Othr OpRvs-NAW76</v>
      </c>
      <c r="M15" t="str">
        <f>_xlfn.CONCAT(H15,"-",LEFT(C15,8),"-",ZFICA!E15)</f>
        <v>Bolivar Water-21474000-Manual Adjust. With TAX Credit</v>
      </c>
    </row>
    <row r="16" spans="1:13" x14ac:dyDescent="0.2">
      <c r="A16" s="38" t="s">
        <v>74</v>
      </c>
      <c r="B16" s="39" t="s">
        <v>67</v>
      </c>
      <c r="C16" s="39" t="s">
        <v>68</v>
      </c>
      <c r="D16" s="39" t="s">
        <v>73</v>
      </c>
      <c r="E16" s="39" t="s">
        <v>24</v>
      </c>
      <c r="F16" s="71">
        <v>-800</v>
      </c>
      <c r="G16" s="47">
        <f>_xlfn.XLOOKUP(VALUE(LEFT(A16,5)),'PC Mapping'!A:A,'PC Mapping'!F:F)</f>
        <v>10469</v>
      </c>
      <c r="H16" s="47" t="str">
        <f>VLOOKUP(G16,'PC Mapping'!L:M,2,)</f>
        <v>Bolivar Water</v>
      </c>
      <c r="I16" s="47" t="str">
        <f t="shared" si="3"/>
        <v>420510</v>
      </c>
      <c r="J16" s="47" t="str">
        <f t="shared" si="4"/>
        <v>21471002</v>
      </c>
      <c r="K16" s="47" t="str">
        <f t="shared" si="5"/>
        <v>Establishment Fees</v>
      </c>
      <c r="M16" t="str">
        <f>_xlfn.CONCAT(H16,"-",LEFT(C16,8),"-",ZFICA!E16)</f>
        <v>Bolivar Water-21471002-Connection Charge</v>
      </c>
    </row>
    <row r="17" spans="1:13" x14ac:dyDescent="0.2">
      <c r="A17" s="38" t="s">
        <v>74</v>
      </c>
      <c r="B17" s="39" t="s">
        <v>67</v>
      </c>
      <c r="C17" s="39" t="s">
        <v>68</v>
      </c>
      <c r="D17" s="39" t="s">
        <v>30487</v>
      </c>
      <c r="E17" s="39" t="s">
        <v>3770</v>
      </c>
      <c r="F17" s="71">
        <v>-25</v>
      </c>
      <c r="G17" s="47">
        <f>_xlfn.XLOOKUP(VALUE(LEFT(A17,5)),'PC Mapping'!A:A,'PC Mapping'!F:F)</f>
        <v>10469</v>
      </c>
      <c r="H17" s="47" t="str">
        <f>VLOOKUP(G17,'PC Mapping'!L:M,2,)</f>
        <v>Bolivar Water</v>
      </c>
      <c r="I17" s="47" t="str">
        <f t="shared" si="3"/>
        <v>420510</v>
      </c>
      <c r="J17" s="47" t="str">
        <f t="shared" si="4"/>
        <v>21471002</v>
      </c>
      <c r="K17" s="47" t="str">
        <f t="shared" si="5"/>
        <v>Establishment Fees</v>
      </c>
      <c r="M17" t="str">
        <f>_xlfn.CONCAT(H17,"-",LEFT(C17,8),"-",ZFICA!E17)</f>
        <v>Bolivar Water-21471002-Initiation Credit</v>
      </c>
    </row>
    <row r="18" spans="1:13" x14ac:dyDescent="0.2">
      <c r="A18" s="38" t="s">
        <v>74</v>
      </c>
      <c r="B18" s="39" t="s">
        <v>67</v>
      </c>
      <c r="C18" s="39" t="s">
        <v>68</v>
      </c>
      <c r="D18" s="39" t="s">
        <v>59</v>
      </c>
      <c r="E18" s="39" t="s">
        <v>23</v>
      </c>
      <c r="F18" s="71">
        <v>-2150</v>
      </c>
      <c r="G18" s="47">
        <f>_xlfn.XLOOKUP(VALUE(LEFT(A18,5)),'PC Mapping'!A:A,'PC Mapping'!F:F)</f>
        <v>10469</v>
      </c>
      <c r="H18" s="47" t="str">
        <f>VLOOKUP(G18,'PC Mapping'!L:M,2,)</f>
        <v>Bolivar Water</v>
      </c>
      <c r="I18" s="47" t="str">
        <f t="shared" si="3"/>
        <v>420510</v>
      </c>
      <c r="J18" s="47" t="str">
        <f t="shared" si="4"/>
        <v>21471002</v>
      </c>
      <c r="K18" s="47" t="str">
        <f t="shared" si="5"/>
        <v>Establishment Fees</v>
      </c>
      <c r="M18" t="str">
        <f>_xlfn.CONCAT(H18,"-",LEFT(C18,8),"-",ZFICA!E18)</f>
        <v>Bolivar Water-21471002-Initiation Fee</v>
      </c>
    </row>
    <row r="19" spans="1:13" x14ac:dyDescent="0.2">
      <c r="A19" s="38" t="s">
        <v>74</v>
      </c>
      <c r="B19" s="39" t="s">
        <v>69</v>
      </c>
      <c r="C19" s="39" t="s">
        <v>70</v>
      </c>
      <c r="D19" s="39" t="s">
        <v>76</v>
      </c>
      <c r="E19" s="39" t="s">
        <v>11</v>
      </c>
      <c r="F19" s="71">
        <v>419.31</v>
      </c>
      <c r="G19" s="47">
        <f>_xlfn.XLOOKUP(VALUE(LEFT(A19,5)),'PC Mapping'!A:A,'PC Mapping'!F:F)</f>
        <v>10469</v>
      </c>
      <c r="H19" s="47" t="str">
        <f>VLOOKUP(G19,'PC Mapping'!L:M,2,)</f>
        <v>Bolivar Water</v>
      </c>
      <c r="I19" s="47" t="str">
        <f t="shared" si="3"/>
        <v>420520</v>
      </c>
      <c r="J19" s="47" t="str">
        <f t="shared" si="4"/>
        <v>21471003</v>
      </c>
      <c r="K19" s="47" t="str">
        <f t="shared" si="5"/>
        <v>Late Payment Fee</v>
      </c>
      <c r="M19" t="str">
        <f>_xlfn.CONCAT(H19,"-",LEFT(C19,8),"-",ZFICA!E19)</f>
        <v>Bolivar Water-21471003-Late Payment (Adj.Cr)</v>
      </c>
    </row>
    <row r="20" spans="1:13" x14ac:dyDescent="0.2">
      <c r="A20" s="38" t="s">
        <v>74</v>
      </c>
      <c r="B20" s="39" t="s">
        <v>69</v>
      </c>
      <c r="C20" s="39" t="s">
        <v>70</v>
      </c>
      <c r="D20" s="39" t="s">
        <v>71</v>
      </c>
      <c r="E20" s="39" t="s">
        <v>12</v>
      </c>
      <c r="F20" s="71">
        <v>-14778.51</v>
      </c>
      <c r="G20" s="47">
        <f>_xlfn.XLOOKUP(VALUE(LEFT(A20,5)),'PC Mapping'!A:A,'PC Mapping'!F:F)</f>
        <v>10469</v>
      </c>
      <c r="H20" s="47" t="str">
        <f>VLOOKUP(G20,'PC Mapping'!L:M,2,)</f>
        <v>Bolivar Water</v>
      </c>
      <c r="I20" s="47" t="str">
        <f t="shared" si="3"/>
        <v>420520</v>
      </c>
      <c r="J20" s="47" t="str">
        <f t="shared" si="4"/>
        <v>21471003</v>
      </c>
      <c r="K20" s="47" t="str">
        <f t="shared" si="5"/>
        <v>Late Payment Fee</v>
      </c>
      <c r="M20" t="str">
        <f>_xlfn.CONCAT(H20,"-",LEFT(C20,8),"-",ZFICA!E20)</f>
        <v>Bolivar Water-21471003-LPC from invoicing</v>
      </c>
    </row>
    <row r="21" spans="1:13" x14ac:dyDescent="0.2">
      <c r="A21" s="38" t="s">
        <v>79</v>
      </c>
      <c r="B21" s="39" t="s">
        <v>26455</v>
      </c>
      <c r="C21" s="39" t="s">
        <v>80</v>
      </c>
      <c r="D21" s="39" t="s">
        <v>27544</v>
      </c>
      <c r="E21" s="39" t="s">
        <v>28315</v>
      </c>
      <c r="F21" s="71">
        <v>29.26</v>
      </c>
      <c r="G21" s="47">
        <f>_xlfn.XLOOKUP(VALUE(LEFT(A21,5)),'PC Mapping'!A:A,'PC Mapping'!F:F)</f>
        <v>10514</v>
      </c>
      <c r="H21" s="47" t="str">
        <f>VLOOKUP(G21,'PC Mapping'!L:M,2,)</f>
        <v>Bolivar Sewer</v>
      </c>
      <c r="I21" s="47" t="str">
        <f t="shared" si="3"/>
        <v>430400</v>
      </c>
      <c r="J21" s="47" t="str">
        <f t="shared" si="4"/>
        <v>22536000</v>
      </c>
      <c r="K21" s="47" t="str">
        <f t="shared" si="5"/>
        <v>Misc OpRvs-Othr OpRvs-NAWW76</v>
      </c>
      <c r="M21" t="str">
        <f>_xlfn.CONCAT(H21,"-",LEFT(C21,8),"-",ZFICA!E21)</f>
        <v>Bolivar Sewer-22536000-Manual Adjust. With TAX Credit</v>
      </c>
    </row>
    <row r="22" spans="1:13" x14ac:dyDescent="0.2">
      <c r="A22" s="38" t="s">
        <v>79</v>
      </c>
      <c r="B22" s="39" t="s">
        <v>57</v>
      </c>
      <c r="C22" s="39" t="s">
        <v>58</v>
      </c>
      <c r="D22" s="39" t="s">
        <v>30487</v>
      </c>
      <c r="E22" s="39" t="s">
        <v>3770</v>
      </c>
      <c r="F22" s="71">
        <v>-25</v>
      </c>
      <c r="G22" s="47">
        <f>_xlfn.XLOOKUP(VALUE(LEFT(A22,5)),'PC Mapping'!A:A,'PC Mapping'!F:F)</f>
        <v>10514</v>
      </c>
      <c r="H22" s="47" t="str">
        <f>VLOOKUP(G22,'PC Mapping'!L:M,2,)</f>
        <v>Bolivar Sewer</v>
      </c>
      <c r="I22" s="47" t="str">
        <f t="shared" si="3"/>
        <v>430410</v>
      </c>
      <c r="J22" s="47" t="str">
        <f t="shared" si="4"/>
        <v>22526002</v>
      </c>
      <c r="K22" s="47" t="str">
        <f t="shared" si="5"/>
        <v>Establishment Fees</v>
      </c>
      <c r="M22" t="str">
        <f>_xlfn.CONCAT(H22,"-",LEFT(C22,8),"-",ZFICA!E22)</f>
        <v>Bolivar Sewer-22526002-Initiation Credit</v>
      </c>
    </row>
    <row r="23" spans="1:13" x14ac:dyDescent="0.2">
      <c r="A23" s="38" t="s">
        <v>79</v>
      </c>
      <c r="B23" s="39" t="s">
        <v>57</v>
      </c>
      <c r="C23" s="39" t="s">
        <v>58</v>
      </c>
      <c r="D23" s="39" t="s">
        <v>59</v>
      </c>
      <c r="E23" s="39" t="s">
        <v>23</v>
      </c>
      <c r="F23" s="71">
        <v>-250</v>
      </c>
      <c r="G23" s="47">
        <f>_xlfn.XLOOKUP(VALUE(LEFT(A23,5)),'PC Mapping'!A:A,'PC Mapping'!F:F)</f>
        <v>10514</v>
      </c>
      <c r="H23" s="47" t="str">
        <f>VLOOKUP(G23,'PC Mapping'!L:M,2,)</f>
        <v>Bolivar Sewer</v>
      </c>
      <c r="I23" s="47" t="str">
        <f t="shared" si="3"/>
        <v>430410</v>
      </c>
      <c r="J23" s="47" t="str">
        <f t="shared" si="4"/>
        <v>22526002</v>
      </c>
      <c r="K23" s="47" t="str">
        <f t="shared" si="5"/>
        <v>Establishment Fees</v>
      </c>
      <c r="M23" t="str">
        <f>_xlfn.CONCAT(H23,"-",LEFT(C23,8),"-",ZFICA!E23)</f>
        <v>Bolivar Sewer-22526002-Initiation Fee</v>
      </c>
    </row>
    <row r="24" spans="1:13" x14ac:dyDescent="0.2">
      <c r="A24" s="38" t="s">
        <v>79</v>
      </c>
      <c r="B24" s="39" t="s">
        <v>77</v>
      </c>
      <c r="C24" s="39" t="s">
        <v>78</v>
      </c>
      <c r="D24" s="39" t="s">
        <v>76</v>
      </c>
      <c r="E24" s="39" t="s">
        <v>11</v>
      </c>
      <c r="F24" s="71">
        <v>252.76</v>
      </c>
      <c r="G24" s="47">
        <f>_xlfn.XLOOKUP(VALUE(LEFT(A24,5)),'PC Mapping'!A:A,'PC Mapping'!F:F)</f>
        <v>10514</v>
      </c>
      <c r="H24" s="47" t="str">
        <f>VLOOKUP(G24,'PC Mapping'!L:M,2,)</f>
        <v>Bolivar Sewer</v>
      </c>
      <c r="I24" s="47" t="str">
        <f t="shared" si="3"/>
        <v>430420</v>
      </c>
      <c r="J24" s="47" t="str">
        <f t="shared" si="4"/>
        <v>22526003</v>
      </c>
      <c r="K24" s="47" t="str">
        <f t="shared" si="5"/>
        <v>Late Payment Fee</v>
      </c>
      <c r="M24" t="str">
        <f>_xlfn.CONCAT(H24,"-",LEFT(C24,8),"-",ZFICA!E24)</f>
        <v>Bolivar Sewer-22526003-Late Payment (Adj.Cr)</v>
      </c>
    </row>
    <row r="25" spans="1:13" x14ac:dyDescent="0.2">
      <c r="A25" s="38" t="s">
        <v>79</v>
      </c>
      <c r="B25" s="39" t="s">
        <v>77</v>
      </c>
      <c r="C25" s="39" t="s">
        <v>78</v>
      </c>
      <c r="D25" s="39" t="s">
        <v>71</v>
      </c>
      <c r="E25" s="39" t="s">
        <v>12</v>
      </c>
      <c r="F25" s="71">
        <v>-17438.72</v>
      </c>
      <c r="G25" s="47">
        <f>_xlfn.XLOOKUP(VALUE(LEFT(A25,5)),'PC Mapping'!A:A,'PC Mapping'!F:F)</f>
        <v>10514</v>
      </c>
      <c r="H25" s="47" t="str">
        <f>VLOOKUP(G25,'PC Mapping'!L:M,2,)</f>
        <v>Bolivar Sewer</v>
      </c>
      <c r="I25" s="47" t="str">
        <f t="shared" si="3"/>
        <v>430420</v>
      </c>
      <c r="J25" s="47" t="str">
        <f t="shared" si="4"/>
        <v>22526003</v>
      </c>
      <c r="K25" s="47" t="str">
        <f t="shared" si="5"/>
        <v>Late Payment Fee</v>
      </c>
      <c r="M25" t="str">
        <f>_xlfn.CONCAT(H25,"-",LEFT(C25,8),"-",ZFICA!E25)</f>
        <v>Bolivar Sewer-22526003-LPC from invoicing</v>
      </c>
    </row>
    <row r="26" spans="1:13" x14ac:dyDescent="0.2">
      <c r="A26" s="38" t="s">
        <v>81</v>
      </c>
      <c r="B26" s="39" t="s">
        <v>77</v>
      </c>
      <c r="C26" s="39" t="s">
        <v>78</v>
      </c>
      <c r="D26" s="39" t="s">
        <v>76</v>
      </c>
      <c r="E26" s="39" t="s">
        <v>11</v>
      </c>
      <c r="F26" s="71">
        <v>5</v>
      </c>
      <c r="G26" s="47">
        <f>_xlfn.XLOOKUP(VALUE(LEFT(A26,5)),'PC Mapping'!A:A,'PC Mapping'!F:F)</f>
        <v>10636</v>
      </c>
      <c r="H26" s="47" t="str">
        <f>VLOOKUP(G26,'PC Mapping'!L:M,2,)</f>
        <v>Prairie Heights Sewer</v>
      </c>
      <c r="I26" s="47" t="str">
        <f t="shared" si="3"/>
        <v>430420</v>
      </c>
      <c r="J26" s="47" t="str">
        <f t="shared" si="4"/>
        <v>22526003</v>
      </c>
      <c r="K26" s="47" t="str">
        <f t="shared" si="5"/>
        <v>Late Payment Fee</v>
      </c>
      <c r="M26" t="str">
        <f>_xlfn.CONCAT(H26,"-",LEFT(C26,8),"-",ZFICA!E26)</f>
        <v>Prairie Heights Sewer-22526003-Late Payment (Adj.Cr)</v>
      </c>
    </row>
    <row r="27" spans="1:13" x14ac:dyDescent="0.2">
      <c r="A27" s="38" t="s">
        <v>81</v>
      </c>
      <c r="B27" s="39" t="s">
        <v>77</v>
      </c>
      <c r="C27" s="39" t="s">
        <v>78</v>
      </c>
      <c r="D27" s="39" t="s">
        <v>71</v>
      </c>
      <c r="E27" s="39" t="s">
        <v>12</v>
      </c>
      <c r="F27" s="71">
        <v>-134.79</v>
      </c>
      <c r="G27" s="47">
        <f>_xlfn.XLOOKUP(VALUE(LEFT(A27,5)),'PC Mapping'!A:A,'PC Mapping'!F:F)</f>
        <v>10636</v>
      </c>
      <c r="H27" s="47" t="str">
        <f>VLOOKUP(G27,'PC Mapping'!L:M,2,)</f>
        <v>Prairie Heights Sewer</v>
      </c>
      <c r="I27" s="47" t="str">
        <f t="shared" si="3"/>
        <v>430420</v>
      </c>
      <c r="J27" s="47" t="str">
        <f t="shared" si="4"/>
        <v>22526003</v>
      </c>
      <c r="K27" s="47" t="str">
        <f t="shared" si="5"/>
        <v>Late Payment Fee</v>
      </c>
      <c r="M27" t="str">
        <f>_xlfn.CONCAT(H27,"-",LEFT(C27,8),"-",ZFICA!E27)</f>
        <v>Prairie Heights Sewer-22526003-LPC from invoicing</v>
      </c>
    </row>
    <row r="28" spans="1:13" x14ac:dyDescent="0.2">
      <c r="A28" s="38" t="s">
        <v>82</v>
      </c>
      <c r="B28" s="39" t="s">
        <v>61</v>
      </c>
      <c r="C28" s="39" t="s">
        <v>62</v>
      </c>
      <c r="D28" s="39" t="s">
        <v>75</v>
      </c>
      <c r="E28" s="39" t="s">
        <v>20</v>
      </c>
      <c r="F28" s="71">
        <v>-1400</v>
      </c>
      <c r="G28" s="47">
        <f>_xlfn.XLOOKUP(VALUE(LEFT(A28,5)),'PC Mapping'!A:A,'PC Mapping'!F:F)</f>
        <v>10719</v>
      </c>
      <c r="H28" s="47" t="str">
        <f>VLOOKUP(G28,'PC Mapping'!L:M,2,)</f>
        <v>All Other Water</v>
      </c>
      <c r="I28" s="47" t="str">
        <f t="shared" si="3"/>
        <v>420500</v>
      </c>
      <c r="J28" s="47" t="str">
        <f t="shared" si="4"/>
        <v>21474000</v>
      </c>
      <c r="K28" s="47" t="str">
        <f t="shared" si="5"/>
        <v>Othr Wtr Rev-Othr OpRvs-NAW76</v>
      </c>
      <c r="M28" t="str">
        <f>_xlfn.CONCAT(H28,"-",LEFT(C28,8),"-",ZFICA!E28)</f>
        <v>All Other Water-21474000-Move Out / Turn Off  Fee</v>
      </c>
    </row>
    <row r="29" spans="1:13" x14ac:dyDescent="0.2">
      <c r="A29" s="38" t="s">
        <v>82</v>
      </c>
      <c r="B29" s="39" t="s">
        <v>61</v>
      </c>
      <c r="C29" s="39" t="s">
        <v>62</v>
      </c>
      <c r="D29" s="39" t="s">
        <v>63</v>
      </c>
      <c r="E29" s="39" t="s">
        <v>19</v>
      </c>
      <c r="F29" s="71">
        <v>178.9</v>
      </c>
      <c r="G29" s="47">
        <f>_xlfn.XLOOKUP(VALUE(LEFT(A29,5)),'PC Mapping'!A:A,'PC Mapping'!F:F)</f>
        <v>10719</v>
      </c>
      <c r="H29" s="47" t="str">
        <f>VLOOKUP(G29,'PC Mapping'!L:M,2,)</f>
        <v>All Other Water</v>
      </c>
      <c r="I29" s="47" t="str">
        <f t="shared" si="3"/>
        <v>420500</v>
      </c>
      <c r="J29" s="47" t="str">
        <f>LEFT(C29,8)</f>
        <v>21474000</v>
      </c>
      <c r="K29" s="47" t="str">
        <f t="shared" si="5"/>
        <v>Othr Wtr Rev-Othr OpRvs-NAW76</v>
      </c>
      <c r="M29" t="str">
        <f>_xlfn.CONCAT(H29,"-",LEFT(C29,8),"-",ZFICA!E29)</f>
        <v>All Other Water-21474000-Misc. Credit</v>
      </c>
    </row>
    <row r="30" spans="1:13" x14ac:dyDescent="0.2">
      <c r="A30" s="38" t="s">
        <v>82</v>
      </c>
      <c r="B30" s="39" t="s">
        <v>61</v>
      </c>
      <c r="C30" s="39" t="s">
        <v>62</v>
      </c>
      <c r="D30" s="39" t="s">
        <v>27544</v>
      </c>
      <c r="E30" s="39" t="s">
        <v>28315</v>
      </c>
      <c r="F30" s="71">
        <v>1393.19</v>
      </c>
      <c r="G30" s="47">
        <f>_xlfn.XLOOKUP(VALUE(LEFT(A30,5)),'PC Mapping'!A:A,'PC Mapping'!F:F)</f>
        <v>10719</v>
      </c>
      <c r="H30" s="47" t="str">
        <f>VLOOKUP(G30,'PC Mapping'!L:M,2,)</f>
        <v>All Other Water</v>
      </c>
      <c r="I30" s="47" t="str">
        <f t="shared" si="3"/>
        <v>420500</v>
      </c>
      <c r="J30" s="47" t="str">
        <f t="shared" si="4"/>
        <v>21474000</v>
      </c>
      <c r="K30" s="47" t="str">
        <f t="shared" si="5"/>
        <v>Othr Wtr Rev-Othr OpRvs-NAW76</v>
      </c>
      <c r="M30" t="str">
        <f>_xlfn.CONCAT(H30,"-",LEFT(C30,8),"-",ZFICA!E30)</f>
        <v>All Other Water-21474000-Manual Adjust. With TAX Credit</v>
      </c>
    </row>
    <row r="31" spans="1:13" x14ac:dyDescent="0.2">
      <c r="A31" s="38" t="s">
        <v>82</v>
      </c>
      <c r="B31" s="39" t="s">
        <v>67</v>
      </c>
      <c r="C31" s="39" t="s">
        <v>68</v>
      </c>
      <c r="D31" s="39" t="s">
        <v>73</v>
      </c>
      <c r="E31" s="39" t="s">
        <v>24</v>
      </c>
      <c r="F31" s="71">
        <v>-700</v>
      </c>
      <c r="G31" s="47">
        <f>_xlfn.XLOOKUP(VALUE(LEFT(A31,5)),'PC Mapping'!A:A,'PC Mapping'!F:F)</f>
        <v>10719</v>
      </c>
      <c r="H31" s="47" t="str">
        <f>VLOOKUP(G31,'PC Mapping'!L:M,2,)</f>
        <v>All Other Water</v>
      </c>
      <c r="I31" s="47" t="str">
        <f t="shared" si="3"/>
        <v>420510</v>
      </c>
      <c r="J31" s="47" t="str">
        <f t="shared" si="4"/>
        <v>21471002</v>
      </c>
      <c r="K31" s="47" t="str">
        <f t="shared" si="5"/>
        <v>Establishment Fees</v>
      </c>
      <c r="M31" t="str">
        <f>_xlfn.CONCAT(H31,"-",LEFT(C31,8),"-",ZFICA!E31)</f>
        <v>All Other Water-21471002-Connection Charge</v>
      </c>
    </row>
    <row r="32" spans="1:13" x14ac:dyDescent="0.2">
      <c r="A32" s="38" t="s">
        <v>82</v>
      </c>
      <c r="B32" s="39" t="s">
        <v>67</v>
      </c>
      <c r="C32" s="39" t="s">
        <v>68</v>
      </c>
      <c r="D32" s="39" t="s">
        <v>59</v>
      </c>
      <c r="E32" s="39" t="s">
        <v>23</v>
      </c>
      <c r="F32" s="71">
        <v>-2300</v>
      </c>
      <c r="G32" s="47">
        <f>_xlfn.XLOOKUP(VALUE(LEFT(A32,5)),'PC Mapping'!A:A,'PC Mapping'!F:F)</f>
        <v>10719</v>
      </c>
      <c r="H32" s="47" t="str">
        <f>VLOOKUP(G32,'PC Mapping'!L:M,2,)</f>
        <v>All Other Water</v>
      </c>
      <c r="I32" s="47" t="str">
        <f t="shared" si="3"/>
        <v>420510</v>
      </c>
      <c r="J32" s="47" t="str">
        <f t="shared" si="4"/>
        <v>21471002</v>
      </c>
      <c r="K32" s="47" t="str">
        <f t="shared" si="5"/>
        <v>Establishment Fees</v>
      </c>
      <c r="M32" t="str">
        <f>_xlfn.CONCAT(H32,"-",LEFT(C32,8),"-",ZFICA!E32)</f>
        <v>All Other Water-21471002-Initiation Fee</v>
      </c>
    </row>
    <row r="33" spans="1:13" x14ac:dyDescent="0.2">
      <c r="A33" s="38" t="s">
        <v>82</v>
      </c>
      <c r="B33" s="39" t="s">
        <v>69</v>
      </c>
      <c r="C33" s="39" t="s">
        <v>70</v>
      </c>
      <c r="D33" s="39" t="s">
        <v>76</v>
      </c>
      <c r="E33" s="39" t="s">
        <v>11</v>
      </c>
      <c r="F33" s="71">
        <v>1327.74</v>
      </c>
      <c r="G33" s="47">
        <f>_xlfn.XLOOKUP(VALUE(LEFT(A33,5)),'PC Mapping'!A:A,'PC Mapping'!F:F)</f>
        <v>10719</v>
      </c>
      <c r="H33" s="47" t="str">
        <f>VLOOKUP(G33,'PC Mapping'!L:M,2,)</f>
        <v>All Other Water</v>
      </c>
      <c r="I33" s="47" t="str">
        <f t="shared" si="3"/>
        <v>420520</v>
      </c>
      <c r="J33" s="47" t="str">
        <f t="shared" si="4"/>
        <v>21471003</v>
      </c>
      <c r="K33" s="47" t="str">
        <f t="shared" si="5"/>
        <v>Late Payment Fee</v>
      </c>
      <c r="M33" t="str">
        <f>_xlfn.CONCAT(H33,"-",LEFT(C33,8),"-",ZFICA!E33)</f>
        <v>All Other Water-21471003-Late Payment (Adj.Cr)</v>
      </c>
    </row>
    <row r="34" spans="1:13" x14ac:dyDescent="0.2">
      <c r="A34" s="38" t="s">
        <v>82</v>
      </c>
      <c r="B34" s="39" t="s">
        <v>69</v>
      </c>
      <c r="C34" s="39" t="s">
        <v>70</v>
      </c>
      <c r="D34" s="39" t="s">
        <v>71</v>
      </c>
      <c r="E34" s="39" t="s">
        <v>12</v>
      </c>
      <c r="F34" s="71">
        <v>-33612</v>
      </c>
      <c r="G34" s="47">
        <f>_xlfn.XLOOKUP(VALUE(LEFT(A34,5)),'PC Mapping'!A:A,'PC Mapping'!F:F)</f>
        <v>10719</v>
      </c>
      <c r="H34" s="47" t="str">
        <f>VLOOKUP(G34,'PC Mapping'!L:M,2,)</f>
        <v>All Other Water</v>
      </c>
      <c r="I34" s="47" t="str">
        <f t="shared" si="3"/>
        <v>420520</v>
      </c>
      <c r="J34" s="47" t="str">
        <f t="shared" si="4"/>
        <v>21471003</v>
      </c>
      <c r="K34" s="47" t="str">
        <f t="shared" si="5"/>
        <v>Late Payment Fee</v>
      </c>
      <c r="M34" t="str">
        <f>_xlfn.CONCAT(H34,"-",LEFT(C34,8),"-",ZFICA!E34)</f>
        <v>All Other Water-21471003-LPC from invoicing</v>
      </c>
    </row>
    <row r="35" spans="1:13" x14ac:dyDescent="0.2">
      <c r="A35" s="38" t="s">
        <v>83</v>
      </c>
      <c r="B35" s="39" t="s">
        <v>77</v>
      </c>
      <c r="C35" s="39" t="s">
        <v>78</v>
      </c>
      <c r="D35" s="39" t="s">
        <v>71</v>
      </c>
      <c r="E35" s="39" t="s">
        <v>12</v>
      </c>
      <c r="F35" s="71">
        <v>-2914.03</v>
      </c>
      <c r="G35" s="47">
        <f>_xlfn.XLOOKUP(VALUE(LEFT(A35,5)),'PC Mapping'!A:A,'PC Mapping'!F:F)</f>
        <v>10720</v>
      </c>
      <c r="H35" s="47" t="str">
        <f>VLOOKUP(G35,'PC Mapping'!L:M,2,)</f>
        <v>All Other Sewer</v>
      </c>
      <c r="I35" s="47" t="str">
        <f t="shared" si="3"/>
        <v>430420</v>
      </c>
      <c r="J35" s="47" t="str">
        <f t="shared" si="4"/>
        <v>22526003</v>
      </c>
      <c r="K35" s="47" t="str">
        <f t="shared" si="5"/>
        <v>Late Payment Fee</v>
      </c>
      <c r="M35" t="str">
        <f>_xlfn.CONCAT(H35,"-",LEFT(C35,8),"-",ZFICA!E35)</f>
        <v>All Other Sewer-22526003-LPC from invoicing</v>
      </c>
    </row>
    <row r="36" spans="1:13" x14ac:dyDescent="0.2">
      <c r="A36" s="40" t="s">
        <v>84</v>
      </c>
      <c r="B36" s="41" t="s">
        <v>77</v>
      </c>
      <c r="C36" s="41" t="s">
        <v>78</v>
      </c>
      <c r="D36" s="41" t="s">
        <v>71</v>
      </c>
      <c r="E36" s="41" t="s">
        <v>12</v>
      </c>
      <c r="F36" s="72">
        <v>-28.06</v>
      </c>
      <c r="G36" s="47">
        <f>_xlfn.XLOOKUP(VALUE(LEFT(A36,5)),'PC Mapping'!A:A,'PC Mapping'!F:F)</f>
        <v>10721</v>
      </c>
      <c r="H36" s="47" t="str">
        <f>VLOOKUP(G36,'PC Mapping'!L:M,2,)</f>
        <v>Silverleaf Sewer</v>
      </c>
      <c r="I36" s="47" t="str">
        <f t="shared" si="3"/>
        <v>430420</v>
      </c>
      <c r="J36" s="47" t="str">
        <f t="shared" si="4"/>
        <v>22526003</v>
      </c>
      <c r="K36" s="47" t="str">
        <f t="shared" si="5"/>
        <v>Late Payment Fee</v>
      </c>
      <c r="M36" t="str">
        <f>_xlfn.CONCAT(H36,"-",LEFT(C36,8),"-",ZFICA!E36)</f>
        <v>Silverleaf Sewer-22526003-LPC from invoicing</v>
      </c>
    </row>
    <row r="37" spans="1:13" x14ac:dyDescent="0.2">
      <c r="G37" s="47"/>
      <c r="H37" s="47"/>
      <c r="I37" s="47" t="str">
        <f t="shared" ref="I37:I38" si="6">LEFT(B37,6)</f>
        <v/>
      </c>
      <c r="J37" s="47" t="str">
        <f t="shared" ref="J37:J38" si="7">LEFT(C37,8)</f>
        <v/>
      </c>
      <c r="K37" s="47" t="str">
        <f t="shared" ref="K37:K38" si="8">MID(C37,10,60)</f>
        <v/>
      </c>
    </row>
    <row r="38" spans="1:13" x14ac:dyDescent="0.2">
      <c r="G38" s="47"/>
      <c r="H38" s="47"/>
      <c r="I38" s="47" t="str">
        <f t="shared" si="6"/>
        <v/>
      </c>
      <c r="J38" s="47" t="str">
        <f t="shared" si="7"/>
        <v/>
      </c>
      <c r="K38" s="47" t="str">
        <f t="shared" si="8"/>
        <v/>
      </c>
    </row>
    <row r="39" spans="1:13" x14ac:dyDescent="0.2">
      <c r="A39" s="67"/>
      <c r="B39" s="67"/>
      <c r="C39" s="67"/>
      <c r="D39" s="67"/>
      <c r="E39" s="67"/>
      <c r="F39" s="68"/>
      <c r="G39" s="47"/>
      <c r="H39" s="47"/>
      <c r="I39" s="47"/>
      <c r="J39" s="47"/>
      <c r="K39" s="47"/>
    </row>
    <row r="40" spans="1:13" x14ac:dyDescent="0.2">
      <c r="A40" s="67"/>
      <c r="B40" s="67"/>
      <c r="C40" s="67"/>
      <c r="D40" s="67"/>
      <c r="E40" s="67"/>
      <c r="F40" s="68"/>
      <c r="G40" s="47"/>
      <c r="H40" s="47"/>
      <c r="I40" s="47"/>
      <c r="J40" s="47"/>
      <c r="K40" s="47"/>
    </row>
    <row r="41" spans="1:13" x14ac:dyDescent="0.2">
      <c r="A41" s="67"/>
      <c r="B41" s="67"/>
      <c r="C41" s="67"/>
      <c r="D41" s="67"/>
      <c r="E41" s="67"/>
      <c r="F41" s="68"/>
      <c r="G41" s="47"/>
      <c r="H41" s="47"/>
      <c r="I41" s="47"/>
      <c r="J41" s="47"/>
      <c r="K41" s="47"/>
    </row>
    <row r="42" spans="1:13" x14ac:dyDescent="0.2">
      <c r="A42" s="67"/>
      <c r="B42" s="67"/>
      <c r="C42" s="67"/>
      <c r="D42" s="67"/>
      <c r="E42" s="67"/>
      <c r="F42" s="68"/>
      <c r="G42" s="47"/>
      <c r="H42" s="47"/>
      <c r="I42" s="47"/>
      <c r="J42" s="47"/>
      <c r="K42" s="47"/>
    </row>
    <row r="43" spans="1:13" x14ac:dyDescent="0.2">
      <c r="A43" s="67"/>
      <c r="B43" s="67"/>
      <c r="C43" s="67"/>
      <c r="D43" s="67"/>
      <c r="E43" s="69"/>
      <c r="F43" s="70" t="s">
        <v>27918</v>
      </c>
      <c r="G43" t="s">
        <v>32755</v>
      </c>
      <c r="H43" s="47"/>
      <c r="I43" s="47"/>
      <c r="J43" s="47"/>
      <c r="K43" s="47"/>
    </row>
    <row r="44" spans="1:13" x14ac:dyDescent="0.2">
      <c r="A44" s="67"/>
      <c r="B44" s="67"/>
      <c r="C44" s="67"/>
      <c r="D44" s="67"/>
      <c r="E44" s="67"/>
      <c r="F44" s="68"/>
      <c r="G44" s="47"/>
      <c r="H44" s="47"/>
      <c r="I44" s="47"/>
      <c r="J44" s="47"/>
      <c r="K44" s="47"/>
    </row>
    <row r="45" spans="1:13" x14ac:dyDescent="0.2">
      <c r="F45" s="46">
        <f>SUM(F6:F43)</f>
        <v>-73424.58</v>
      </c>
      <c r="G45" t="s">
        <v>85</v>
      </c>
    </row>
    <row r="46" spans="1:13" x14ac:dyDescent="0.2">
      <c r="A46" s="23"/>
      <c r="E46" s="46">
        <f>ROUND(SUM('ZFICA Customer Detail'!J6:J5434)-F45,2)</f>
        <v>73424.58</v>
      </c>
      <c r="F46" s="32">
        <f>F45-TB!J25</f>
        <v>0</v>
      </c>
      <c r="G46" s="20" t="s">
        <v>27541</v>
      </c>
      <c r="H46" t="s">
        <v>32756</v>
      </c>
    </row>
    <row r="47" spans="1:13" x14ac:dyDescent="0.2">
      <c r="A47" s="24"/>
    </row>
    <row r="48" spans="1:13" x14ac:dyDescent="0.2">
      <c r="A48" s="24"/>
    </row>
    <row r="49" spans="1:2" x14ac:dyDescent="0.2">
      <c r="A49" s="13" t="s">
        <v>40</v>
      </c>
      <c r="B49" s="13" t="s">
        <v>27542</v>
      </c>
    </row>
    <row r="50" spans="1:2" x14ac:dyDescent="0.2">
      <c r="A50" s="13" t="s">
        <v>42</v>
      </c>
      <c r="B50" s="33">
        <v>46232</v>
      </c>
    </row>
  </sheetData>
  <autoFilter ref="A5:M38" xr:uid="{1AB54FED-29C7-45E3-BB43-6CC1C47F0BFC}"/>
  <mergeCells count="1">
    <mergeCell ref="A1:F2"/>
  </mergeCells>
  <pageMargins left="0.7" right="0.7" top="0.75" bottom="0.75" header="0.3" footer="0.3"/>
  <pageSetup orientation="portrait" verticalDpi="0" r:id="rId1"/>
  <customProperties>
    <customPr name="_pios_id" r:id="rId2"/>
    <customPr name="CofWorksheetType" r:id="rId3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CCEF0-58D0-4C2A-AA6B-F441F7DE958E}">
  <dimension ref="A1:K5140"/>
  <sheetViews>
    <sheetView workbookViewId="0">
      <selection activeCell="B16" sqref="B16"/>
    </sheetView>
  </sheetViews>
  <sheetFormatPr defaultRowHeight="12.75" x14ac:dyDescent="0.2"/>
  <cols>
    <col min="1" max="1" width="35.42578125" bestFit="1" customWidth="1"/>
    <col min="2" max="2" width="41.42578125" bestFit="1" customWidth="1"/>
    <col min="3" max="3" width="37.28515625" bestFit="1" customWidth="1"/>
    <col min="4" max="4" width="12.42578125" bestFit="1" customWidth="1"/>
    <col min="5" max="5" width="26.28515625" bestFit="1" customWidth="1"/>
    <col min="6" max="6" width="11" bestFit="1" customWidth="1"/>
    <col min="7" max="7" width="10.42578125" bestFit="1" customWidth="1"/>
    <col min="8" max="8" width="14.140625" bestFit="1" customWidth="1"/>
    <col min="9" max="10" width="11.5703125" bestFit="1" customWidth="1"/>
    <col min="11" max="11" width="14.140625" bestFit="1" customWidth="1"/>
    <col min="12" max="12" width="11.5703125" bestFit="1" customWidth="1"/>
  </cols>
  <sheetData>
    <row r="1" spans="1:11" ht="12.75" customHeight="1" x14ac:dyDescent="0.2">
      <c r="A1" s="74" t="s">
        <v>43</v>
      </c>
      <c r="B1" s="75"/>
      <c r="C1" s="75"/>
      <c r="D1" s="75"/>
      <c r="E1" s="75"/>
      <c r="F1" s="75"/>
      <c r="G1" s="75"/>
      <c r="H1" s="75"/>
      <c r="I1" s="76"/>
    </row>
    <row r="2" spans="1:11" ht="12.75" customHeight="1" x14ac:dyDescent="0.2">
      <c r="A2" s="77"/>
      <c r="B2" s="78"/>
      <c r="C2" s="78"/>
      <c r="D2" s="78"/>
      <c r="E2" s="78"/>
      <c r="F2" s="78"/>
      <c r="G2" s="78"/>
      <c r="H2" s="78"/>
      <c r="I2" s="79"/>
    </row>
    <row r="3" spans="1:11" x14ac:dyDescent="0.2">
      <c r="A3" s="42" t="s">
        <v>44</v>
      </c>
      <c r="B3" s="43" t="s">
        <v>44</v>
      </c>
      <c r="C3" s="43" t="s">
        <v>44</v>
      </c>
      <c r="D3" s="43" t="s">
        <v>44</v>
      </c>
      <c r="E3" s="43" t="s">
        <v>44</v>
      </c>
      <c r="F3" s="43" t="s">
        <v>44</v>
      </c>
      <c r="G3" s="43" t="s">
        <v>44</v>
      </c>
      <c r="H3" s="44" t="s">
        <v>45</v>
      </c>
      <c r="I3" s="45" t="s">
        <v>46</v>
      </c>
    </row>
    <row r="4" spans="1:11" x14ac:dyDescent="0.2">
      <c r="A4" s="50" t="s">
        <v>44</v>
      </c>
      <c r="B4" s="52" t="s">
        <v>44</v>
      </c>
      <c r="C4" s="52" t="s">
        <v>44</v>
      </c>
      <c r="D4" s="52" t="s">
        <v>44</v>
      </c>
      <c r="E4" s="52" t="s">
        <v>44</v>
      </c>
      <c r="F4" s="52" t="s">
        <v>44</v>
      </c>
      <c r="G4" s="52" t="s">
        <v>44</v>
      </c>
      <c r="H4" s="51" t="s">
        <v>47</v>
      </c>
      <c r="I4" s="49" t="s">
        <v>30486</v>
      </c>
      <c r="K4" t="s">
        <v>32753</v>
      </c>
    </row>
    <row r="5" spans="1:11" x14ac:dyDescent="0.2">
      <c r="A5" s="36" t="s">
        <v>48</v>
      </c>
      <c r="B5" s="37" t="s">
        <v>49</v>
      </c>
      <c r="C5" s="37" t="s">
        <v>50</v>
      </c>
      <c r="D5" s="37" t="s">
        <v>51</v>
      </c>
      <c r="E5" s="37" t="s">
        <v>52</v>
      </c>
      <c r="F5" s="37" t="s">
        <v>86</v>
      </c>
      <c r="G5" s="37" t="s">
        <v>87</v>
      </c>
      <c r="H5" s="37" t="s">
        <v>88</v>
      </c>
      <c r="I5" s="35" t="s">
        <v>44</v>
      </c>
    </row>
    <row r="6" spans="1:11" x14ac:dyDescent="0.2">
      <c r="A6" s="38" t="s">
        <v>60</v>
      </c>
      <c r="B6" s="39" t="s">
        <v>64</v>
      </c>
      <c r="C6" s="39" t="s">
        <v>65</v>
      </c>
      <c r="D6" s="39" t="s">
        <v>66</v>
      </c>
      <c r="E6" s="39" t="s">
        <v>15</v>
      </c>
      <c r="F6" s="39" t="s">
        <v>30488</v>
      </c>
      <c r="G6" s="39" t="s">
        <v>26187</v>
      </c>
      <c r="H6" s="39" t="s">
        <v>30489</v>
      </c>
      <c r="I6" s="71">
        <v>-25</v>
      </c>
    </row>
    <row r="7" spans="1:11" x14ac:dyDescent="0.2">
      <c r="A7" s="38" t="s">
        <v>60</v>
      </c>
      <c r="B7" s="39" t="s">
        <v>64</v>
      </c>
      <c r="C7" s="39" t="s">
        <v>65</v>
      </c>
      <c r="D7" s="39" t="s">
        <v>66</v>
      </c>
      <c r="E7" s="39" t="s">
        <v>15</v>
      </c>
      <c r="F7" s="39" t="s">
        <v>30490</v>
      </c>
      <c r="G7" s="39" t="s">
        <v>26187</v>
      </c>
      <c r="H7" s="39" t="s">
        <v>30491</v>
      </c>
      <c r="I7" s="71">
        <v>-25</v>
      </c>
    </row>
    <row r="8" spans="1:11" x14ac:dyDescent="0.2">
      <c r="A8" s="38" t="s">
        <v>60</v>
      </c>
      <c r="B8" s="39" t="s">
        <v>64</v>
      </c>
      <c r="C8" s="39" t="s">
        <v>65</v>
      </c>
      <c r="D8" s="39" t="s">
        <v>66</v>
      </c>
      <c r="E8" s="39" t="s">
        <v>15</v>
      </c>
      <c r="F8" s="39" t="s">
        <v>29462</v>
      </c>
      <c r="G8" s="39" t="s">
        <v>26187</v>
      </c>
      <c r="H8" s="39" t="s">
        <v>29463</v>
      </c>
      <c r="I8" s="71">
        <v>-25</v>
      </c>
    </row>
    <row r="9" spans="1:11" x14ac:dyDescent="0.2">
      <c r="A9" s="38" t="s">
        <v>60</v>
      </c>
      <c r="B9" s="39" t="s">
        <v>64</v>
      </c>
      <c r="C9" s="39" t="s">
        <v>65</v>
      </c>
      <c r="D9" s="39" t="s">
        <v>66</v>
      </c>
      <c r="E9" s="39" t="s">
        <v>15</v>
      </c>
      <c r="F9" s="39" t="s">
        <v>30492</v>
      </c>
      <c r="G9" s="39" t="s">
        <v>26187</v>
      </c>
      <c r="H9" s="39" t="s">
        <v>1708</v>
      </c>
      <c r="I9" s="71">
        <v>-25</v>
      </c>
    </row>
    <row r="10" spans="1:11" x14ac:dyDescent="0.2">
      <c r="A10" s="38" t="s">
        <v>60</v>
      </c>
      <c r="B10" s="39" t="s">
        <v>64</v>
      </c>
      <c r="C10" s="39" t="s">
        <v>65</v>
      </c>
      <c r="D10" s="39" t="s">
        <v>66</v>
      </c>
      <c r="E10" s="39" t="s">
        <v>15</v>
      </c>
      <c r="F10" s="39" t="s">
        <v>30493</v>
      </c>
      <c r="G10" s="39" t="s">
        <v>26187</v>
      </c>
      <c r="H10" s="39" t="s">
        <v>30494</v>
      </c>
      <c r="I10" s="71">
        <v>-25</v>
      </c>
    </row>
    <row r="11" spans="1:11" x14ac:dyDescent="0.2">
      <c r="A11" s="38" t="s">
        <v>60</v>
      </c>
      <c r="B11" s="39" t="s">
        <v>64</v>
      </c>
      <c r="C11" s="39" t="s">
        <v>65</v>
      </c>
      <c r="D11" s="39" t="s">
        <v>66</v>
      </c>
      <c r="E11" s="39" t="s">
        <v>15</v>
      </c>
      <c r="F11" s="39" t="s">
        <v>30495</v>
      </c>
      <c r="G11" s="39" t="s">
        <v>26187</v>
      </c>
      <c r="H11" s="39" t="s">
        <v>30496</v>
      </c>
      <c r="I11" s="71">
        <v>-25</v>
      </c>
    </row>
    <row r="12" spans="1:11" x14ac:dyDescent="0.2">
      <c r="A12" s="38" t="s">
        <v>60</v>
      </c>
      <c r="B12" s="39" t="s">
        <v>64</v>
      </c>
      <c r="C12" s="39" t="s">
        <v>65</v>
      </c>
      <c r="D12" s="39" t="s">
        <v>66</v>
      </c>
      <c r="E12" s="39" t="s">
        <v>15</v>
      </c>
      <c r="F12" s="39" t="s">
        <v>30497</v>
      </c>
      <c r="G12" s="39" t="s">
        <v>26187</v>
      </c>
      <c r="H12" s="39" t="s">
        <v>30498</v>
      </c>
      <c r="I12" s="71">
        <v>-25</v>
      </c>
    </row>
    <row r="13" spans="1:11" x14ac:dyDescent="0.2">
      <c r="A13" s="38" t="s">
        <v>60</v>
      </c>
      <c r="B13" s="39" t="s">
        <v>64</v>
      </c>
      <c r="C13" s="39" t="s">
        <v>65</v>
      </c>
      <c r="D13" s="39" t="s">
        <v>66</v>
      </c>
      <c r="E13" s="39" t="s">
        <v>15</v>
      </c>
      <c r="F13" s="39" t="s">
        <v>30499</v>
      </c>
      <c r="G13" s="39" t="s">
        <v>26187</v>
      </c>
      <c r="H13" s="39" t="s">
        <v>30500</v>
      </c>
      <c r="I13" s="71">
        <v>-25</v>
      </c>
    </row>
    <row r="14" spans="1:11" x14ac:dyDescent="0.2">
      <c r="A14" s="38" t="s">
        <v>60</v>
      </c>
      <c r="B14" s="39" t="s">
        <v>64</v>
      </c>
      <c r="C14" s="39" t="s">
        <v>65</v>
      </c>
      <c r="D14" s="39" t="s">
        <v>66</v>
      </c>
      <c r="E14" s="39" t="s">
        <v>15</v>
      </c>
      <c r="F14" s="39" t="s">
        <v>27529</v>
      </c>
      <c r="G14" s="39" t="s">
        <v>26187</v>
      </c>
      <c r="H14" s="39" t="s">
        <v>3489</v>
      </c>
      <c r="I14" s="71">
        <v>-25</v>
      </c>
    </row>
    <row r="15" spans="1:11" x14ac:dyDescent="0.2">
      <c r="A15" s="38" t="s">
        <v>27543</v>
      </c>
      <c r="B15" s="39" t="s">
        <v>67</v>
      </c>
      <c r="C15" s="39" t="s">
        <v>68</v>
      </c>
      <c r="D15" s="39" t="s">
        <v>73</v>
      </c>
      <c r="E15" s="39" t="s">
        <v>24</v>
      </c>
      <c r="F15" s="39" t="s">
        <v>29468</v>
      </c>
      <c r="G15" s="39" t="s">
        <v>26187</v>
      </c>
      <c r="H15" s="39" t="s">
        <v>29469</v>
      </c>
      <c r="I15" s="71">
        <v>-50</v>
      </c>
    </row>
    <row r="16" spans="1:11" x14ac:dyDescent="0.2">
      <c r="A16" s="38" t="s">
        <v>27543</v>
      </c>
      <c r="B16" s="39" t="s">
        <v>67</v>
      </c>
      <c r="C16" s="39" t="s">
        <v>68</v>
      </c>
      <c r="D16" s="39" t="s">
        <v>59</v>
      </c>
      <c r="E16" s="39" t="s">
        <v>23</v>
      </c>
      <c r="F16" s="39" t="s">
        <v>30501</v>
      </c>
      <c r="G16" s="39" t="s">
        <v>26187</v>
      </c>
      <c r="H16" s="39" t="s">
        <v>30502</v>
      </c>
      <c r="I16" s="71">
        <v>-50</v>
      </c>
    </row>
    <row r="17" spans="1:9" x14ac:dyDescent="0.2">
      <c r="A17" s="38" t="s">
        <v>27543</v>
      </c>
      <c r="B17" s="39" t="s">
        <v>69</v>
      </c>
      <c r="C17" s="39" t="s">
        <v>70</v>
      </c>
      <c r="D17" s="39" t="s">
        <v>71</v>
      </c>
      <c r="E17" s="39" t="s">
        <v>12</v>
      </c>
      <c r="F17" s="39" t="s">
        <v>30503</v>
      </c>
      <c r="G17" s="39" t="s">
        <v>26187</v>
      </c>
      <c r="H17" s="39" t="s">
        <v>30504</v>
      </c>
      <c r="I17" s="71">
        <v>-5</v>
      </c>
    </row>
    <row r="18" spans="1:9" x14ac:dyDescent="0.2">
      <c r="A18" s="38" t="s">
        <v>27543</v>
      </c>
      <c r="B18" s="39" t="s">
        <v>69</v>
      </c>
      <c r="C18" s="39" t="s">
        <v>70</v>
      </c>
      <c r="D18" s="39" t="s">
        <v>71</v>
      </c>
      <c r="E18" s="39" t="s">
        <v>12</v>
      </c>
      <c r="F18" s="39" t="s">
        <v>30505</v>
      </c>
      <c r="G18" s="39" t="s">
        <v>26187</v>
      </c>
      <c r="H18" s="39" t="s">
        <v>30506</v>
      </c>
      <c r="I18" s="71">
        <v>-5</v>
      </c>
    </row>
    <row r="19" spans="1:9" x14ac:dyDescent="0.2">
      <c r="A19" s="38" t="s">
        <v>29470</v>
      </c>
      <c r="B19" s="39" t="s">
        <v>67</v>
      </c>
      <c r="C19" s="39" t="s">
        <v>68</v>
      </c>
      <c r="D19" s="39" t="s">
        <v>73</v>
      </c>
      <c r="E19" s="39" t="s">
        <v>24</v>
      </c>
      <c r="F19" s="39" t="s">
        <v>29471</v>
      </c>
      <c r="G19" s="39" t="s">
        <v>26187</v>
      </c>
      <c r="H19" s="39" t="s">
        <v>29472</v>
      </c>
      <c r="I19" s="71">
        <v>-50</v>
      </c>
    </row>
    <row r="20" spans="1:9" x14ac:dyDescent="0.2">
      <c r="A20" s="38" t="s">
        <v>72</v>
      </c>
      <c r="B20" s="39" t="s">
        <v>61</v>
      </c>
      <c r="C20" s="39" t="s">
        <v>62</v>
      </c>
      <c r="D20" s="39" t="s">
        <v>63</v>
      </c>
      <c r="E20" s="39" t="s">
        <v>19</v>
      </c>
      <c r="F20" s="39" t="s">
        <v>30507</v>
      </c>
      <c r="G20" s="39" t="s">
        <v>26187</v>
      </c>
      <c r="H20" s="39" t="s">
        <v>30508</v>
      </c>
      <c r="I20" s="71">
        <v>50</v>
      </c>
    </row>
    <row r="21" spans="1:9" x14ac:dyDescent="0.2">
      <c r="A21" s="38" t="s">
        <v>72</v>
      </c>
      <c r="B21" s="39" t="s">
        <v>67</v>
      </c>
      <c r="C21" s="39" t="s">
        <v>68</v>
      </c>
      <c r="D21" s="39" t="s">
        <v>59</v>
      </c>
      <c r="E21" s="39" t="s">
        <v>23</v>
      </c>
      <c r="F21" s="39" t="s">
        <v>30509</v>
      </c>
      <c r="G21" s="39" t="s">
        <v>100</v>
      </c>
      <c r="H21" s="39" t="s">
        <v>30510</v>
      </c>
      <c r="I21" s="71">
        <v>-50</v>
      </c>
    </row>
    <row r="22" spans="1:9" x14ac:dyDescent="0.2">
      <c r="A22" s="38" t="s">
        <v>72</v>
      </c>
      <c r="B22" s="39" t="s">
        <v>67</v>
      </c>
      <c r="C22" s="39" t="s">
        <v>68</v>
      </c>
      <c r="D22" s="39" t="s">
        <v>59</v>
      </c>
      <c r="E22" s="39" t="s">
        <v>23</v>
      </c>
      <c r="F22" s="39" t="s">
        <v>30511</v>
      </c>
      <c r="G22" s="39" t="s">
        <v>100</v>
      </c>
      <c r="H22" s="39" t="s">
        <v>30512</v>
      </c>
      <c r="I22" s="71">
        <v>-50</v>
      </c>
    </row>
    <row r="23" spans="1:9" x14ac:dyDescent="0.2">
      <c r="A23" s="38" t="s">
        <v>72</v>
      </c>
      <c r="B23" s="39" t="s">
        <v>67</v>
      </c>
      <c r="C23" s="39" t="s">
        <v>68</v>
      </c>
      <c r="D23" s="39" t="s">
        <v>59</v>
      </c>
      <c r="E23" s="39" t="s">
        <v>23</v>
      </c>
      <c r="F23" s="39" t="s">
        <v>30513</v>
      </c>
      <c r="G23" s="39" t="s">
        <v>26187</v>
      </c>
      <c r="H23" s="39" t="s">
        <v>30514</v>
      </c>
      <c r="I23" s="71">
        <v>-50</v>
      </c>
    </row>
    <row r="24" spans="1:9" x14ac:dyDescent="0.2">
      <c r="A24" s="38" t="s">
        <v>72</v>
      </c>
      <c r="B24" s="39" t="s">
        <v>69</v>
      </c>
      <c r="C24" s="39" t="s">
        <v>70</v>
      </c>
      <c r="D24" s="39" t="s">
        <v>71</v>
      </c>
      <c r="E24" s="39" t="s">
        <v>12</v>
      </c>
      <c r="F24" s="39" t="s">
        <v>30507</v>
      </c>
      <c r="G24" s="39" t="s">
        <v>26187</v>
      </c>
      <c r="H24" s="39" t="s">
        <v>30508</v>
      </c>
      <c r="I24" s="71">
        <v>-5</v>
      </c>
    </row>
    <row r="25" spans="1:9" x14ac:dyDescent="0.2">
      <c r="A25" s="38" t="s">
        <v>74</v>
      </c>
      <c r="B25" s="39" t="s">
        <v>61</v>
      </c>
      <c r="C25" s="39" t="s">
        <v>62</v>
      </c>
      <c r="D25" s="39" t="s">
        <v>75</v>
      </c>
      <c r="E25" s="39" t="s">
        <v>20</v>
      </c>
      <c r="F25" s="39" t="s">
        <v>26737</v>
      </c>
      <c r="G25" s="39" t="s">
        <v>26187</v>
      </c>
      <c r="H25" s="39" t="s">
        <v>398</v>
      </c>
      <c r="I25" s="71">
        <v>-50</v>
      </c>
    </row>
    <row r="26" spans="1:9" x14ac:dyDescent="0.2">
      <c r="A26" s="38" t="s">
        <v>74</v>
      </c>
      <c r="B26" s="39" t="s">
        <v>61</v>
      </c>
      <c r="C26" s="39" t="s">
        <v>62</v>
      </c>
      <c r="D26" s="39" t="s">
        <v>75</v>
      </c>
      <c r="E26" s="39" t="s">
        <v>20</v>
      </c>
      <c r="F26" s="39" t="s">
        <v>29500</v>
      </c>
      <c r="G26" s="39" t="s">
        <v>26187</v>
      </c>
      <c r="H26" s="39" t="s">
        <v>29501</v>
      </c>
      <c r="I26" s="71">
        <v>-50</v>
      </c>
    </row>
    <row r="27" spans="1:9" x14ac:dyDescent="0.2">
      <c r="A27" s="38" t="s">
        <v>74</v>
      </c>
      <c r="B27" s="39" t="s">
        <v>61</v>
      </c>
      <c r="C27" s="39" t="s">
        <v>62</v>
      </c>
      <c r="D27" s="39" t="s">
        <v>75</v>
      </c>
      <c r="E27" s="39" t="s">
        <v>20</v>
      </c>
      <c r="F27" s="39" t="s">
        <v>30515</v>
      </c>
      <c r="G27" s="39" t="s">
        <v>26187</v>
      </c>
      <c r="H27" s="39" t="s">
        <v>30516</v>
      </c>
      <c r="I27" s="71">
        <v>-50</v>
      </c>
    </row>
    <row r="28" spans="1:9" x14ac:dyDescent="0.2">
      <c r="A28" s="38" t="s">
        <v>74</v>
      </c>
      <c r="B28" s="39" t="s">
        <v>61</v>
      </c>
      <c r="C28" s="39" t="s">
        <v>62</v>
      </c>
      <c r="D28" s="39" t="s">
        <v>75</v>
      </c>
      <c r="E28" s="39" t="s">
        <v>20</v>
      </c>
      <c r="F28" s="39" t="s">
        <v>30517</v>
      </c>
      <c r="G28" s="39" t="s">
        <v>26187</v>
      </c>
      <c r="H28" s="39" t="s">
        <v>30518</v>
      </c>
      <c r="I28" s="71">
        <v>-50</v>
      </c>
    </row>
    <row r="29" spans="1:9" x14ac:dyDescent="0.2">
      <c r="A29" s="38" t="s">
        <v>74</v>
      </c>
      <c r="B29" s="39" t="s">
        <v>61</v>
      </c>
      <c r="C29" s="39" t="s">
        <v>62</v>
      </c>
      <c r="D29" s="39" t="s">
        <v>75</v>
      </c>
      <c r="E29" s="39" t="s">
        <v>20</v>
      </c>
      <c r="F29" s="39" t="s">
        <v>27581</v>
      </c>
      <c r="G29" s="39" t="s">
        <v>26187</v>
      </c>
      <c r="H29" s="39" t="s">
        <v>519</v>
      </c>
      <c r="I29" s="71">
        <v>-50</v>
      </c>
    </row>
    <row r="30" spans="1:9" x14ac:dyDescent="0.2">
      <c r="A30" s="38" t="s">
        <v>74</v>
      </c>
      <c r="B30" s="39" t="s">
        <v>61</v>
      </c>
      <c r="C30" s="39" t="s">
        <v>62</v>
      </c>
      <c r="D30" s="39" t="s">
        <v>75</v>
      </c>
      <c r="E30" s="39" t="s">
        <v>20</v>
      </c>
      <c r="F30" s="39" t="s">
        <v>27596</v>
      </c>
      <c r="G30" s="39" t="s">
        <v>26187</v>
      </c>
      <c r="H30" s="39" t="s">
        <v>27597</v>
      </c>
      <c r="I30" s="71">
        <v>-50</v>
      </c>
    </row>
    <row r="31" spans="1:9" x14ac:dyDescent="0.2">
      <c r="A31" s="38" t="s">
        <v>74</v>
      </c>
      <c r="B31" s="39" t="s">
        <v>61</v>
      </c>
      <c r="C31" s="39" t="s">
        <v>62</v>
      </c>
      <c r="D31" s="39" t="s">
        <v>75</v>
      </c>
      <c r="E31" s="39" t="s">
        <v>20</v>
      </c>
      <c r="F31" s="39" t="s">
        <v>26915</v>
      </c>
      <c r="G31" s="39" t="s">
        <v>26187</v>
      </c>
      <c r="H31" s="39" t="s">
        <v>583</v>
      </c>
      <c r="I31" s="71">
        <v>-50</v>
      </c>
    </row>
    <row r="32" spans="1:9" x14ac:dyDescent="0.2">
      <c r="A32" s="38" t="s">
        <v>74</v>
      </c>
      <c r="B32" s="39" t="s">
        <v>61</v>
      </c>
      <c r="C32" s="39" t="s">
        <v>62</v>
      </c>
      <c r="D32" s="39" t="s">
        <v>75</v>
      </c>
      <c r="E32" s="39" t="s">
        <v>20</v>
      </c>
      <c r="F32" s="39" t="s">
        <v>30519</v>
      </c>
      <c r="G32" s="39" t="s">
        <v>26187</v>
      </c>
      <c r="H32" s="39" t="s">
        <v>30520</v>
      </c>
      <c r="I32" s="71">
        <v>-50</v>
      </c>
    </row>
    <row r="33" spans="1:9" x14ac:dyDescent="0.2">
      <c r="A33" s="38" t="s">
        <v>74</v>
      </c>
      <c r="B33" s="39" t="s">
        <v>61</v>
      </c>
      <c r="C33" s="39" t="s">
        <v>62</v>
      </c>
      <c r="D33" s="39" t="s">
        <v>75</v>
      </c>
      <c r="E33" s="39" t="s">
        <v>20</v>
      </c>
      <c r="F33" s="39" t="s">
        <v>28395</v>
      </c>
      <c r="G33" s="39" t="s">
        <v>26187</v>
      </c>
      <c r="H33" s="39" t="s">
        <v>28396</v>
      </c>
      <c r="I33" s="71">
        <v>-50</v>
      </c>
    </row>
    <row r="34" spans="1:9" x14ac:dyDescent="0.2">
      <c r="A34" s="38" t="s">
        <v>74</v>
      </c>
      <c r="B34" s="39" t="s">
        <v>61</v>
      </c>
      <c r="C34" s="39" t="s">
        <v>62</v>
      </c>
      <c r="D34" s="39" t="s">
        <v>75</v>
      </c>
      <c r="E34" s="39" t="s">
        <v>20</v>
      </c>
      <c r="F34" s="39" t="s">
        <v>30521</v>
      </c>
      <c r="G34" s="39" t="s">
        <v>26187</v>
      </c>
      <c r="H34" s="39" t="s">
        <v>30522</v>
      </c>
      <c r="I34" s="71">
        <v>-50</v>
      </c>
    </row>
    <row r="35" spans="1:9" x14ac:dyDescent="0.2">
      <c r="A35" s="38" t="s">
        <v>74</v>
      </c>
      <c r="B35" s="39" t="s">
        <v>61</v>
      </c>
      <c r="C35" s="39" t="s">
        <v>62</v>
      </c>
      <c r="D35" s="39" t="s">
        <v>75</v>
      </c>
      <c r="E35" s="39" t="s">
        <v>20</v>
      </c>
      <c r="F35" s="39" t="s">
        <v>30523</v>
      </c>
      <c r="G35" s="39" t="s">
        <v>26187</v>
      </c>
      <c r="H35" s="39" t="s">
        <v>30524</v>
      </c>
      <c r="I35" s="71">
        <v>-50</v>
      </c>
    </row>
    <row r="36" spans="1:9" x14ac:dyDescent="0.2">
      <c r="A36" s="38" t="s">
        <v>74</v>
      </c>
      <c r="B36" s="39" t="s">
        <v>61</v>
      </c>
      <c r="C36" s="39" t="s">
        <v>62</v>
      </c>
      <c r="D36" s="39" t="s">
        <v>75</v>
      </c>
      <c r="E36" s="39" t="s">
        <v>20</v>
      </c>
      <c r="F36" s="39" t="s">
        <v>30525</v>
      </c>
      <c r="G36" s="39" t="s">
        <v>26187</v>
      </c>
      <c r="H36" s="39" t="s">
        <v>851</v>
      </c>
      <c r="I36" s="71">
        <v>-50</v>
      </c>
    </row>
    <row r="37" spans="1:9" x14ac:dyDescent="0.2">
      <c r="A37" s="38" t="s">
        <v>74</v>
      </c>
      <c r="B37" s="39" t="s">
        <v>61</v>
      </c>
      <c r="C37" s="39" t="s">
        <v>62</v>
      </c>
      <c r="D37" s="39" t="s">
        <v>75</v>
      </c>
      <c r="E37" s="39" t="s">
        <v>20</v>
      </c>
      <c r="F37" s="39" t="s">
        <v>30526</v>
      </c>
      <c r="G37" s="39" t="s">
        <v>26187</v>
      </c>
      <c r="H37" s="39" t="s">
        <v>30527</v>
      </c>
      <c r="I37" s="71">
        <v>-50</v>
      </c>
    </row>
    <row r="38" spans="1:9" x14ac:dyDescent="0.2">
      <c r="A38" s="38" t="s">
        <v>74</v>
      </c>
      <c r="B38" s="39" t="s">
        <v>61</v>
      </c>
      <c r="C38" s="39" t="s">
        <v>62</v>
      </c>
      <c r="D38" s="39" t="s">
        <v>75</v>
      </c>
      <c r="E38" s="39" t="s">
        <v>20</v>
      </c>
      <c r="F38" s="39" t="s">
        <v>30528</v>
      </c>
      <c r="G38" s="39" t="s">
        <v>100</v>
      </c>
      <c r="H38" s="39" t="s">
        <v>30529</v>
      </c>
      <c r="I38" s="71">
        <v>-50</v>
      </c>
    </row>
    <row r="39" spans="1:9" x14ac:dyDescent="0.2">
      <c r="A39" s="38" t="s">
        <v>74</v>
      </c>
      <c r="B39" s="39" t="s">
        <v>61</v>
      </c>
      <c r="C39" s="39" t="s">
        <v>62</v>
      </c>
      <c r="D39" s="39" t="s">
        <v>75</v>
      </c>
      <c r="E39" s="39" t="s">
        <v>20</v>
      </c>
      <c r="F39" s="39" t="s">
        <v>30530</v>
      </c>
      <c r="G39" s="39" t="s">
        <v>100</v>
      </c>
      <c r="H39" s="39" t="s">
        <v>28327</v>
      </c>
      <c r="I39" s="71">
        <v>-50</v>
      </c>
    </row>
    <row r="40" spans="1:9" x14ac:dyDescent="0.2">
      <c r="A40" s="38" t="s">
        <v>74</v>
      </c>
      <c r="B40" s="39" t="s">
        <v>61</v>
      </c>
      <c r="C40" s="39" t="s">
        <v>62</v>
      </c>
      <c r="D40" s="39" t="s">
        <v>75</v>
      </c>
      <c r="E40" s="39" t="s">
        <v>20</v>
      </c>
      <c r="F40" s="39" t="s">
        <v>26770</v>
      </c>
      <c r="G40" s="39" t="s">
        <v>26187</v>
      </c>
      <c r="H40" s="39" t="s">
        <v>30531</v>
      </c>
      <c r="I40" s="71">
        <v>-50</v>
      </c>
    </row>
    <row r="41" spans="1:9" x14ac:dyDescent="0.2">
      <c r="A41" s="38" t="s">
        <v>74</v>
      </c>
      <c r="B41" s="39" t="s">
        <v>61</v>
      </c>
      <c r="C41" s="39" t="s">
        <v>62</v>
      </c>
      <c r="D41" s="39" t="s">
        <v>75</v>
      </c>
      <c r="E41" s="39" t="s">
        <v>20</v>
      </c>
      <c r="F41" s="39" t="s">
        <v>30532</v>
      </c>
      <c r="G41" s="39" t="s">
        <v>26187</v>
      </c>
      <c r="H41" s="39" t="s">
        <v>30533</v>
      </c>
      <c r="I41" s="71">
        <v>-50</v>
      </c>
    </row>
    <row r="42" spans="1:9" x14ac:dyDescent="0.2">
      <c r="A42" s="38" t="s">
        <v>74</v>
      </c>
      <c r="B42" s="39" t="s">
        <v>61</v>
      </c>
      <c r="C42" s="39" t="s">
        <v>62</v>
      </c>
      <c r="D42" s="39" t="s">
        <v>75</v>
      </c>
      <c r="E42" s="39" t="s">
        <v>20</v>
      </c>
      <c r="F42" s="39" t="s">
        <v>30534</v>
      </c>
      <c r="G42" s="39" t="s">
        <v>26187</v>
      </c>
      <c r="H42" s="39" t="s">
        <v>30535</v>
      </c>
      <c r="I42" s="71">
        <v>-50</v>
      </c>
    </row>
    <row r="43" spans="1:9" x14ac:dyDescent="0.2">
      <c r="A43" s="38" t="s">
        <v>74</v>
      </c>
      <c r="B43" s="39" t="s">
        <v>61</v>
      </c>
      <c r="C43" s="39" t="s">
        <v>62</v>
      </c>
      <c r="D43" s="39" t="s">
        <v>75</v>
      </c>
      <c r="E43" s="39" t="s">
        <v>20</v>
      </c>
      <c r="F43" s="39" t="s">
        <v>29697</v>
      </c>
      <c r="G43" s="39" t="s">
        <v>26187</v>
      </c>
      <c r="H43" s="39" t="s">
        <v>29698</v>
      </c>
      <c r="I43" s="71">
        <v>-50</v>
      </c>
    </row>
    <row r="44" spans="1:9" x14ac:dyDescent="0.2">
      <c r="A44" s="38" t="s">
        <v>74</v>
      </c>
      <c r="B44" s="39" t="s">
        <v>61</v>
      </c>
      <c r="C44" s="39" t="s">
        <v>62</v>
      </c>
      <c r="D44" s="39" t="s">
        <v>75</v>
      </c>
      <c r="E44" s="39" t="s">
        <v>20</v>
      </c>
      <c r="F44" s="39" t="s">
        <v>1178</v>
      </c>
      <c r="G44" s="39" t="s">
        <v>26187</v>
      </c>
      <c r="H44" s="39" t="s">
        <v>1179</v>
      </c>
      <c r="I44" s="71">
        <v>-50</v>
      </c>
    </row>
    <row r="45" spans="1:9" x14ac:dyDescent="0.2">
      <c r="A45" s="38" t="s">
        <v>74</v>
      </c>
      <c r="B45" s="39" t="s">
        <v>61</v>
      </c>
      <c r="C45" s="39" t="s">
        <v>62</v>
      </c>
      <c r="D45" s="39" t="s">
        <v>75</v>
      </c>
      <c r="E45" s="39" t="s">
        <v>20</v>
      </c>
      <c r="F45" s="39" t="s">
        <v>28994</v>
      </c>
      <c r="G45" s="39" t="s">
        <v>26187</v>
      </c>
      <c r="H45" s="39" t="s">
        <v>28995</v>
      </c>
      <c r="I45" s="71">
        <v>-50</v>
      </c>
    </row>
    <row r="46" spans="1:9" x14ac:dyDescent="0.2">
      <c r="A46" s="38" t="s">
        <v>74</v>
      </c>
      <c r="B46" s="39" t="s">
        <v>61</v>
      </c>
      <c r="C46" s="39" t="s">
        <v>62</v>
      </c>
      <c r="D46" s="39" t="s">
        <v>75</v>
      </c>
      <c r="E46" s="39" t="s">
        <v>20</v>
      </c>
      <c r="F46" s="39" t="s">
        <v>29720</v>
      </c>
      <c r="G46" s="39" t="s">
        <v>26187</v>
      </c>
      <c r="H46" s="39" t="s">
        <v>29721</v>
      </c>
      <c r="I46" s="71">
        <v>-50</v>
      </c>
    </row>
    <row r="47" spans="1:9" x14ac:dyDescent="0.2">
      <c r="A47" s="38" t="s">
        <v>74</v>
      </c>
      <c r="B47" s="39" t="s">
        <v>61</v>
      </c>
      <c r="C47" s="39" t="s">
        <v>62</v>
      </c>
      <c r="D47" s="39" t="s">
        <v>75</v>
      </c>
      <c r="E47" s="39" t="s">
        <v>20</v>
      </c>
      <c r="F47" s="39" t="s">
        <v>28444</v>
      </c>
      <c r="G47" s="39" t="s">
        <v>26187</v>
      </c>
      <c r="H47" s="39" t="s">
        <v>28445</v>
      </c>
      <c r="I47" s="71">
        <v>-50</v>
      </c>
    </row>
    <row r="48" spans="1:9" x14ac:dyDescent="0.2">
      <c r="A48" s="38" t="s">
        <v>74</v>
      </c>
      <c r="B48" s="39" t="s">
        <v>61</v>
      </c>
      <c r="C48" s="39" t="s">
        <v>62</v>
      </c>
      <c r="D48" s="39" t="s">
        <v>75</v>
      </c>
      <c r="E48" s="39" t="s">
        <v>20</v>
      </c>
      <c r="F48" s="39" t="s">
        <v>1251</v>
      </c>
      <c r="G48" s="39" t="s">
        <v>26187</v>
      </c>
      <c r="H48" s="39" t="s">
        <v>1252</v>
      </c>
      <c r="I48" s="71">
        <v>-50</v>
      </c>
    </row>
    <row r="49" spans="1:9" x14ac:dyDescent="0.2">
      <c r="A49" s="38" t="s">
        <v>74</v>
      </c>
      <c r="B49" s="39" t="s">
        <v>61</v>
      </c>
      <c r="C49" s="39" t="s">
        <v>62</v>
      </c>
      <c r="D49" s="39" t="s">
        <v>75</v>
      </c>
      <c r="E49" s="39" t="s">
        <v>20</v>
      </c>
      <c r="F49" s="39" t="s">
        <v>30536</v>
      </c>
      <c r="G49" s="39" t="s">
        <v>26187</v>
      </c>
      <c r="H49" s="39" t="s">
        <v>30537</v>
      </c>
      <c r="I49" s="71">
        <v>-50</v>
      </c>
    </row>
    <row r="50" spans="1:9" x14ac:dyDescent="0.2">
      <c r="A50" s="38" t="s">
        <v>74</v>
      </c>
      <c r="B50" s="39" t="s">
        <v>61</v>
      </c>
      <c r="C50" s="39" t="s">
        <v>62</v>
      </c>
      <c r="D50" s="39" t="s">
        <v>75</v>
      </c>
      <c r="E50" s="39" t="s">
        <v>20</v>
      </c>
      <c r="F50" s="39" t="s">
        <v>27429</v>
      </c>
      <c r="G50" s="39" t="s">
        <v>26187</v>
      </c>
      <c r="H50" s="39" t="s">
        <v>30538</v>
      </c>
      <c r="I50" s="71">
        <v>-50</v>
      </c>
    </row>
    <row r="51" spans="1:9" x14ac:dyDescent="0.2">
      <c r="A51" s="38" t="s">
        <v>74</v>
      </c>
      <c r="B51" s="39" t="s">
        <v>61</v>
      </c>
      <c r="C51" s="39" t="s">
        <v>62</v>
      </c>
      <c r="D51" s="39" t="s">
        <v>75</v>
      </c>
      <c r="E51" s="39" t="s">
        <v>20</v>
      </c>
      <c r="F51" s="39" t="s">
        <v>26781</v>
      </c>
      <c r="G51" s="39" t="s">
        <v>26187</v>
      </c>
      <c r="H51" s="39" t="s">
        <v>26782</v>
      </c>
      <c r="I51" s="71">
        <v>-50</v>
      </c>
    </row>
    <row r="52" spans="1:9" x14ac:dyDescent="0.2">
      <c r="A52" s="38" t="s">
        <v>74</v>
      </c>
      <c r="B52" s="39" t="s">
        <v>61</v>
      </c>
      <c r="C52" s="39" t="s">
        <v>62</v>
      </c>
      <c r="D52" s="39" t="s">
        <v>75</v>
      </c>
      <c r="E52" s="39" t="s">
        <v>20</v>
      </c>
      <c r="F52" s="39" t="s">
        <v>30539</v>
      </c>
      <c r="G52" s="39" t="s">
        <v>26187</v>
      </c>
      <c r="H52" s="39" t="s">
        <v>30540</v>
      </c>
      <c r="I52" s="71">
        <v>-50</v>
      </c>
    </row>
    <row r="53" spans="1:9" x14ac:dyDescent="0.2">
      <c r="A53" s="38" t="s">
        <v>74</v>
      </c>
      <c r="B53" s="39" t="s">
        <v>61</v>
      </c>
      <c r="C53" s="39" t="s">
        <v>62</v>
      </c>
      <c r="D53" s="39" t="s">
        <v>75</v>
      </c>
      <c r="E53" s="39" t="s">
        <v>20</v>
      </c>
      <c r="F53" s="39" t="s">
        <v>30541</v>
      </c>
      <c r="G53" s="39" t="s">
        <v>26187</v>
      </c>
      <c r="H53" s="39" t="s">
        <v>30542</v>
      </c>
      <c r="I53" s="71">
        <v>-50</v>
      </c>
    </row>
    <row r="54" spans="1:9" x14ac:dyDescent="0.2">
      <c r="A54" s="38" t="s">
        <v>74</v>
      </c>
      <c r="B54" s="39" t="s">
        <v>61</v>
      </c>
      <c r="C54" s="39" t="s">
        <v>62</v>
      </c>
      <c r="D54" s="39" t="s">
        <v>27544</v>
      </c>
      <c r="E54" s="39" t="s">
        <v>28315</v>
      </c>
      <c r="F54" s="39" t="s">
        <v>27644</v>
      </c>
      <c r="G54" s="39" t="s">
        <v>26187</v>
      </c>
      <c r="H54" s="39" t="s">
        <v>27645</v>
      </c>
      <c r="I54" s="71">
        <v>25.64</v>
      </c>
    </row>
    <row r="55" spans="1:9" x14ac:dyDescent="0.2">
      <c r="A55" s="38" t="s">
        <v>74</v>
      </c>
      <c r="B55" s="39" t="s">
        <v>61</v>
      </c>
      <c r="C55" s="39" t="s">
        <v>62</v>
      </c>
      <c r="D55" s="39" t="s">
        <v>27544</v>
      </c>
      <c r="E55" s="39" t="s">
        <v>28315</v>
      </c>
      <c r="F55" s="39" t="s">
        <v>30543</v>
      </c>
      <c r="G55" s="39" t="s">
        <v>26187</v>
      </c>
      <c r="H55" s="39" t="s">
        <v>1243</v>
      </c>
      <c r="I55" s="71">
        <v>1399.23</v>
      </c>
    </row>
    <row r="56" spans="1:9" x14ac:dyDescent="0.2">
      <c r="A56" s="38" t="s">
        <v>74</v>
      </c>
      <c r="B56" s="39" t="s">
        <v>61</v>
      </c>
      <c r="C56" s="39" t="s">
        <v>62</v>
      </c>
      <c r="D56" s="39" t="s">
        <v>27544</v>
      </c>
      <c r="E56" s="39" t="s">
        <v>28315</v>
      </c>
      <c r="F56" s="39" t="s">
        <v>29038</v>
      </c>
      <c r="G56" s="39" t="s">
        <v>26187</v>
      </c>
      <c r="H56" s="39" t="s">
        <v>29039</v>
      </c>
      <c r="I56" s="71">
        <v>40.5</v>
      </c>
    </row>
    <row r="57" spans="1:9" x14ac:dyDescent="0.2">
      <c r="A57" s="38" t="s">
        <v>74</v>
      </c>
      <c r="B57" s="39" t="s">
        <v>67</v>
      </c>
      <c r="C57" s="39" t="s">
        <v>68</v>
      </c>
      <c r="D57" s="39" t="s">
        <v>73</v>
      </c>
      <c r="E57" s="39" t="s">
        <v>24</v>
      </c>
      <c r="F57" s="39" t="s">
        <v>28340</v>
      </c>
      <c r="G57" s="39" t="s">
        <v>26187</v>
      </c>
      <c r="H57" s="39" t="s">
        <v>30544</v>
      </c>
      <c r="I57" s="71">
        <v>-50</v>
      </c>
    </row>
    <row r="58" spans="1:9" x14ac:dyDescent="0.2">
      <c r="A58" s="38" t="s">
        <v>74</v>
      </c>
      <c r="B58" s="39" t="s">
        <v>67</v>
      </c>
      <c r="C58" s="39" t="s">
        <v>68</v>
      </c>
      <c r="D58" s="39" t="s">
        <v>73</v>
      </c>
      <c r="E58" s="39" t="s">
        <v>24</v>
      </c>
      <c r="F58" s="39" t="s">
        <v>30545</v>
      </c>
      <c r="G58" s="39" t="s">
        <v>26187</v>
      </c>
      <c r="H58" s="39" t="s">
        <v>30546</v>
      </c>
      <c r="I58" s="71">
        <v>-50</v>
      </c>
    </row>
    <row r="59" spans="1:9" x14ac:dyDescent="0.2">
      <c r="A59" s="38" t="s">
        <v>74</v>
      </c>
      <c r="B59" s="39" t="s">
        <v>67</v>
      </c>
      <c r="C59" s="39" t="s">
        <v>68</v>
      </c>
      <c r="D59" s="39" t="s">
        <v>73</v>
      </c>
      <c r="E59" s="39" t="s">
        <v>24</v>
      </c>
      <c r="F59" s="39" t="s">
        <v>30547</v>
      </c>
      <c r="G59" s="39" t="s">
        <v>26187</v>
      </c>
      <c r="H59" s="39" t="s">
        <v>30548</v>
      </c>
      <c r="I59" s="71">
        <v>-50</v>
      </c>
    </row>
    <row r="60" spans="1:9" x14ac:dyDescent="0.2">
      <c r="A60" s="38" t="s">
        <v>74</v>
      </c>
      <c r="B60" s="39" t="s">
        <v>67</v>
      </c>
      <c r="C60" s="39" t="s">
        <v>68</v>
      </c>
      <c r="D60" s="39" t="s">
        <v>73</v>
      </c>
      <c r="E60" s="39" t="s">
        <v>24</v>
      </c>
      <c r="F60" s="39" t="s">
        <v>26588</v>
      </c>
      <c r="G60" s="39" t="s">
        <v>26187</v>
      </c>
      <c r="H60" s="39" t="s">
        <v>30549</v>
      </c>
      <c r="I60" s="71">
        <v>-50</v>
      </c>
    </row>
    <row r="61" spans="1:9" x14ac:dyDescent="0.2">
      <c r="A61" s="38" t="s">
        <v>74</v>
      </c>
      <c r="B61" s="39" t="s">
        <v>67</v>
      </c>
      <c r="C61" s="39" t="s">
        <v>68</v>
      </c>
      <c r="D61" s="39" t="s">
        <v>73</v>
      </c>
      <c r="E61" s="39" t="s">
        <v>24</v>
      </c>
      <c r="F61" s="39" t="s">
        <v>30550</v>
      </c>
      <c r="G61" s="39" t="s">
        <v>26187</v>
      </c>
      <c r="H61" s="39" t="s">
        <v>30551</v>
      </c>
      <c r="I61" s="71">
        <v>-50</v>
      </c>
    </row>
    <row r="62" spans="1:9" x14ac:dyDescent="0.2">
      <c r="A62" s="38" t="s">
        <v>74</v>
      </c>
      <c r="B62" s="39" t="s">
        <v>67</v>
      </c>
      <c r="C62" s="39" t="s">
        <v>68</v>
      </c>
      <c r="D62" s="39" t="s">
        <v>73</v>
      </c>
      <c r="E62" s="39" t="s">
        <v>24</v>
      </c>
      <c r="F62" s="39" t="s">
        <v>28395</v>
      </c>
      <c r="G62" s="39" t="s">
        <v>26187</v>
      </c>
      <c r="H62" s="39" t="s">
        <v>30552</v>
      </c>
      <c r="I62" s="71">
        <v>-50</v>
      </c>
    </row>
    <row r="63" spans="1:9" x14ac:dyDescent="0.2">
      <c r="A63" s="38" t="s">
        <v>74</v>
      </c>
      <c r="B63" s="39" t="s">
        <v>67</v>
      </c>
      <c r="C63" s="39" t="s">
        <v>68</v>
      </c>
      <c r="D63" s="39" t="s">
        <v>73</v>
      </c>
      <c r="E63" s="39" t="s">
        <v>24</v>
      </c>
      <c r="F63" s="39" t="s">
        <v>30553</v>
      </c>
      <c r="G63" s="39" t="s">
        <v>26187</v>
      </c>
      <c r="H63" s="39" t="s">
        <v>30554</v>
      </c>
      <c r="I63" s="71">
        <v>-50</v>
      </c>
    </row>
    <row r="64" spans="1:9" x14ac:dyDescent="0.2">
      <c r="A64" s="38" t="s">
        <v>74</v>
      </c>
      <c r="B64" s="39" t="s">
        <v>67</v>
      </c>
      <c r="C64" s="39" t="s">
        <v>68</v>
      </c>
      <c r="D64" s="39" t="s">
        <v>73</v>
      </c>
      <c r="E64" s="39" t="s">
        <v>24</v>
      </c>
      <c r="F64" s="39" t="s">
        <v>29474</v>
      </c>
      <c r="G64" s="39" t="s">
        <v>100</v>
      </c>
      <c r="H64" s="39" t="s">
        <v>30555</v>
      </c>
      <c r="I64" s="71">
        <v>-50</v>
      </c>
    </row>
    <row r="65" spans="1:9" x14ac:dyDescent="0.2">
      <c r="A65" s="38" t="s">
        <v>74</v>
      </c>
      <c r="B65" s="39" t="s">
        <v>67</v>
      </c>
      <c r="C65" s="39" t="s">
        <v>68</v>
      </c>
      <c r="D65" s="39" t="s">
        <v>73</v>
      </c>
      <c r="E65" s="39" t="s">
        <v>24</v>
      </c>
      <c r="F65" s="39" t="s">
        <v>29488</v>
      </c>
      <c r="G65" s="39" t="s">
        <v>26187</v>
      </c>
      <c r="H65" s="39" t="s">
        <v>29489</v>
      </c>
      <c r="I65" s="71">
        <v>-50</v>
      </c>
    </row>
    <row r="66" spans="1:9" x14ac:dyDescent="0.2">
      <c r="A66" s="38" t="s">
        <v>74</v>
      </c>
      <c r="B66" s="39" t="s">
        <v>67</v>
      </c>
      <c r="C66" s="39" t="s">
        <v>68</v>
      </c>
      <c r="D66" s="39" t="s">
        <v>73</v>
      </c>
      <c r="E66" s="39" t="s">
        <v>24</v>
      </c>
      <c r="F66" s="39" t="s">
        <v>30526</v>
      </c>
      <c r="G66" s="39" t="s">
        <v>26187</v>
      </c>
      <c r="H66" s="39" t="s">
        <v>30556</v>
      </c>
      <c r="I66" s="71">
        <v>-50</v>
      </c>
    </row>
    <row r="67" spans="1:9" x14ac:dyDescent="0.2">
      <c r="A67" s="38" t="s">
        <v>74</v>
      </c>
      <c r="B67" s="39" t="s">
        <v>67</v>
      </c>
      <c r="C67" s="39" t="s">
        <v>68</v>
      </c>
      <c r="D67" s="39" t="s">
        <v>73</v>
      </c>
      <c r="E67" s="39" t="s">
        <v>24</v>
      </c>
      <c r="F67" s="39" t="s">
        <v>30528</v>
      </c>
      <c r="G67" s="39" t="s">
        <v>100</v>
      </c>
      <c r="H67" s="39" t="s">
        <v>30557</v>
      </c>
      <c r="I67" s="71">
        <v>-50</v>
      </c>
    </row>
    <row r="68" spans="1:9" x14ac:dyDescent="0.2">
      <c r="A68" s="38" t="s">
        <v>74</v>
      </c>
      <c r="B68" s="39" t="s">
        <v>67</v>
      </c>
      <c r="C68" s="39" t="s">
        <v>68</v>
      </c>
      <c r="D68" s="39" t="s">
        <v>73</v>
      </c>
      <c r="E68" s="39" t="s">
        <v>24</v>
      </c>
      <c r="F68" s="39" t="s">
        <v>29476</v>
      </c>
      <c r="G68" s="39" t="s">
        <v>26187</v>
      </c>
      <c r="H68" s="39" t="s">
        <v>29490</v>
      </c>
      <c r="I68" s="71">
        <v>-50</v>
      </c>
    </row>
    <row r="69" spans="1:9" x14ac:dyDescent="0.2">
      <c r="A69" s="38" t="s">
        <v>74</v>
      </c>
      <c r="B69" s="39" t="s">
        <v>67</v>
      </c>
      <c r="C69" s="39" t="s">
        <v>68</v>
      </c>
      <c r="D69" s="39" t="s">
        <v>73</v>
      </c>
      <c r="E69" s="39" t="s">
        <v>24</v>
      </c>
      <c r="F69" s="39" t="s">
        <v>28944</v>
      </c>
      <c r="G69" s="39" t="s">
        <v>26187</v>
      </c>
      <c r="H69" s="39" t="s">
        <v>30558</v>
      </c>
      <c r="I69" s="71">
        <v>-50</v>
      </c>
    </row>
    <row r="70" spans="1:9" x14ac:dyDescent="0.2">
      <c r="A70" s="38" t="s">
        <v>74</v>
      </c>
      <c r="B70" s="39" t="s">
        <v>67</v>
      </c>
      <c r="C70" s="39" t="s">
        <v>68</v>
      </c>
      <c r="D70" s="39" t="s">
        <v>73</v>
      </c>
      <c r="E70" s="39" t="s">
        <v>24</v>
      </c>
      <c r="F70" s="39" t="s">
        <v>26731</v>
      </c>
      <c r="G70" s="39" t="s">
        <v>26187</v>
      </c>
      <c r="H70" s="39" t="s">
        <v>30559</v>
      </c>
      <c r="I70" s="71">
        <v>-50</v>
      </c>
    </row>
    <row r="71" spans="1:9" x14ac:dyDescent="0.2">
      <c r="A71" s="38" t="s">
        <v>74</v>
      </c>
      <c r="B71" s="39" t="s">
        <v>67</v>
      </c>
      <c r="C71" s="39" t="s">
        <v>68</v>
      </c>
      <c r="D71" s="39" t="s">
        <v>73</v>
      </c>
      <c r="E71" s="39" t="s">
        <v>24</v>
      </c>
      <c r="F71" s="39" t="s">
        <v>28994</v>
      </c>
      <c r="G71" s="39" t="s">
        <v>26187</v>
      </c>
      <c r="H71" s="39" t="s">
        <v>30560</v>
      </c>
      <c r="I71" s="71">
        <v>-50</v>
      </c>
    </row>
    <row r="72" spans="1:9" x14ac:dyDescent="0.2">
      <c r="A72" s="38" t="s">
        <v>74</v>
      </c>
      <c r="B72" s="39" t="s">
        <v>67</v>
      </c>
      <c r="C72" s="39" t="s">
        <v>68</v>
      </c>
      <c r="D72" s="39" t="s">
        <v>73</v>
      </c>
      <c r="E72" s="39" t="s">
        <v>24</v>
      </c>
      <c r="F72" s="39" t="s">
        <v>30539</v>
      </c>
      <c r="G72" s="39" t="s">
        <v>26187</v>
      </c>
      <c r="H72" s="39" t="s">
        <v>30561</v>
      </c>
      <c r="I72" s="71">
        <v>-50</v>
      </c>
    </row>
    <row r="73" spans="1:9" x14ac:dyDescent="0.2">
      <c r="A73" s="38" t="s">
        <v>74</v>
      </c>
      <c r="B73" s="39" t="s">
        <v>67</v>
      </c>
      <c r="C73" s="39" t="s">
        <v>68</v>
      </c>
      <c r="D73" s="39" t="s">
        <v>30487</v>
      </c>
      <c r="E73" s="39" t="s">
        <v>3770</v>
      </c>
      <c r="F73" s="39" t="s">
        <v>29534</v>
      </c>
      <c r="G73" s="39" t="s">
        <v>26187</v>
      </c>
      <c r="H73" s="39" t="s">
        <v>30562</v>
      </c>
      <c r="I73" s="71">
        <v>-25</v>
      </c>
    </row>
    <row r="74" spans="1:9" x14ac:dyDescent="0.2">
      <c r="A74" s="38" t="s">
        <v>74</v>
      </c>
      <c r="B74" s="39" t="s">
        <v>67</v>
      </c>
      <c r="C74" s="39" t="s">
        <v>68</v>
      </c>
      <c r="D74" s="39" t="s">
        <v>59</v>
      </c>
      <c r="E74" s="39" t="s">
        <v>23</v>
      </c>
      <c r="F74" s="39" t="s">
        <v>28836</v>
      </c>
      <c r="G74" s="39" t="s">
        <v>26187</v>
      </c>
      <c r="H74" s="39" t="s">
        <v>30563</v>
      </c>
      <c r="I74" s="71">
        <v>-50</v>
      </c>
    </row>
    <row r="75" spans="1:9" x14ac:dyDescent="0.2">
      <c r="A75" s="38" t="s">
        <v>74</v>
      </c>
      <c r="B75" s="39" t="s">
        <v>67</v>
      </c>
      <c r="C75" s="39" t="s">
        <v>68</v>
      </c>
      <c r="D75" s="39" t="s">
        <v>59</v>
      </c>
      <c r="E75" s="39" t="s">
        <v>23</v>
      </c>
      <c r="F75" s="39" t="s">
        <v>29495</v>
      </c>
      <c r="G75" s="39" t="s">
        <v>26187</v>
      </c>
      <c r="H75" s="39" t="s">
        <v>30564</v>
      </c>
      <c r="I75" s="71">
        <v>-50</v>
      </c>
    </row>
    <row r="76" spans="1:9" x14ac:dyDescent="0.2">
      <c r="A76" s="38" t="s">
        <v>74</v>
      </c>
      <c r="B76" s="39" t="s">
        <v>67</v>
      </c>
      <c r="C76" s="39" t="s">
        <v>68</v>
      </c>
      <c r="D76" s="39" t="s">
        <v>59</v>
      </c>
      <c r="E76" s="39" t="s">
        <v>23</v>
      </c>
      <c r="F76" s="39" t="s">
        <v>30565</v>
      </c>
      <c r="G76" s="39" t="s">
        <v>26187</v>
      </c>
      <c r="H76" s="39" t="s">
        <v>30566</v>
      </c>
      <c r="I76" s="71">
        <v>-50</v>
      </c>
    </row>
    <row r="77" spans="1:9" x14ac:dyDescent="0.2">
      <c r="A77" s="38" t="s">
        <v>74</v>
      </c>
      <c r="B77" s="39" t="s">
        <v>67</v>
      </c>
      <c r="C77" s="39" t="s">
        <v>68</v>
      </c>
      <c r="D77" s="39" t="s">
        <v>59</v>
      </c>
      <c r="E77" s="39" t="s">
        <v>23</v>
      </c>
      <c r="F77" s="39" t="s">
        <v>29500</v>
      </c>
      <c r="G77" s="39" t="s">
        <v>26187</v>
      </c>
      <c r="H77" s="39" t="s">
        <v>30567</v>
      </c>
      <c r="I77" s="71">
        <v>-50</v>
      </c>
    </row>
    <row r="78" spans="1:9" x14ac:dyDescent="0.2">
      <c r="A78" s="38" t="s">
        <v>74</v>
      </c>
      <c r="B78" s="39" t="s">
        <v>67</v>
      </c>
      <c r="C78" s="39" t="s">
        <v>68</v>
      </c>
      <c r="D78" s="39" t="s">
        <v>59</v>
      </c>
      <c r="E78" s="39" t="s">
        <v>23</v>
      </c>
      <c r="F78" s="39" t="s">
        <v>28340</v>
      </c>
      <c r="G78" s="39" t="s">
        <v>26187</v>
      </c>
      <c r="H78" s="39" t="s">
        <v>30544</v>
      </c>
      <c r="I78" s="71">
        <v>-50</v>
      </c>
    </row>
    <row r="79" spans="1:9" x14ac:dyDescent="0.2">
      <c r="A79" s="38" t="s">
        <v>74</v>
      </c>
      <c r="B79" s="39" t="s">
        <v>67</v>
      </c>
      <c r="C79" s="39" t="s">
        <v>68</v>
      </c>
      <c r="D79" s="39" t="s">
        <v>59</v>
      </c>
      <c r="E79" s="39" t="s">
        <v>23</v>
      </c>
      <c r="F79" s="39" t="s">
        <v>27571</v>
      </c>
      <c r="G79" s="39" t="s">
        <v>26187</v>
      </c>
      <c r="H79" s="39" t="s">
        <v>30568</v>
      </c>
      <c r="I79" s="71">
        <v>-50</v>
      </c>
    </row>
    <row r="80" spans="1:9" x14ac:dyDescent="0.2">
      <c r="A80" s="38" t="s">
        <v>74</v>
      </c>
      <c r="B80" s="39" t="s">
        <v>67</v>
      </c>
      <c r="C80" s="39" t="s">
        <v>68</v>
      </c>
      <c r="D80" s="39" t="s">
        <v>59</v>
      </c>
      <c r="E80" s="39" t="s">
        <v>23</v>
      </c>
      <c r="F80" s="39" t="s">
        <v>30545</v>
      </c>
      <c r="G80" s="39" t="s">
        <v>26187</v>
      </c>
      <c r="H80" s="39" t="s">
        <v>30546</v>
      </c>
      <c r="I80" s="71">
        <v>-50</v>
      </c>
    </row>
    <row r="81" spans="1:9" x14ac:dyDescent="0.2">
      <c r="A81" s="38" t="s">
        <v>74</v>
      </c>
      <c r="B81" s="39" t="s">
        <v>67</v>
      </c>
      <c r="C81" s="39" t="s">
        <v>68</v>
      </c>
      <c r="D81" s="39" t="s">
        <v>59</v>
      </c>
      <c r="E81" s="39" t="s">
        <v>23</v>
      </c>
      <c r="F81" s="39" t="s">
        <v>30547</v>
      </c>
      <c r="G81" s="39" t="s">
        <v>26187</v>
      </c>
      <c r="H81" s="39" t="s">
        <v>30548</v>
      </c>
      <c r="I81" s="71">
        <v>-50</v>
      </c>
    </row>
    <row r="82" spans="1:9" x14ac:dyDescent="0.2">
      <c r="A82" s="38" t="s">
        <v>74</v>
      </c>
      <c r="B82" s="39" t="s">
        <v>67</v>
      </c>
      <c r="C82" s="39" t="s">
        <v>68</v>
      </c>
      <c r="D82" s="39" t="s">
        <v>59</v>
      </c>
      <c r="E82" s="39" t="s">
        <v>23</v>
      </c>
      <c r="F82" s="39" t="s">
        <v>29473</v>
      </c>
      <c r="G82" s="39" t="s">
        <v>26187</v>
      </c>
      <c r="H82" s="39" t="s">
        <v>30569</v>
      </c>
      <c r="I82" s="71">
        <v>-50</v>
      </c>
    </row>
    <row r="83" spans="1:9" x14ac:dyDescent="0.2">
      <c r="A83" s="38" t="s">
        <v>74</v>
      </c>
      <c r="B83" s="39" t="s">
        <v>67</v>
      </c>
      <c r="C83" s="39" t="s">
        <v>68</v>
      </c>
      <c r="D83" s="39" t="s">
        <v>59</v>
      </c>
      <c r="E83" s="39" t="s">
        <v>23</v>
      </c>
      <c r="F83" s="39" t="s">
        <v>26588</v>
      </c>
      <c r="G83" s="39" t="s">
        <v>26187</v>
      </c>
      <c r="H83" s="39" t="s">
        <v>30549</v>
      </c>
      <c r="I83" s="71">
        <v>-50</v>
      </c>
    </row>
    <row r="84" spans="1:9" x14ac:dyDescent="0.2">
      <c r="A84" s="38" t="s">
        <v>74</v>
      </c>
      <c r="B84" s="39" t="s">
        <v>67</v>
      </c>
      <c r="C84" s="39" t="s">
        <v>68</v>
      </c>
      <c r="D84" s="39" t="s">
        <v>59</v>
      </c>
      <c r="E84" s="39" t="s">
        <v>23</v>
      </c>
      <c r="F84" s="39" t="s">
        <v>30570</v>
      </c>
      <c r="G84" s="39" t="s">
        <v>26187</v>
      </c>
      <c r="H84" s="39" t="s">
        <v>30571</v>
      </c>
      <c r="I84" s="71">
        <v>-50</v>
      </c>
    </row>
    <row r="85" spans="1:9" x14ac:dyDescent="0.2">
      <c r="A85" s="38" t="s">
        <v>74</v>
      </c>
      <c r="B85" s="39" t="s">
        <v>67</v>
      </c>
      <c r="C85" s="39" t="s">
        <v>68</v>
      </c>
      <c r="D85" s="39" t="s">
        <v>59</v>
      </c>
      <c r="E85" s="39" t="s">
        <v>23</v>
      </c>
      <c r="F85" s="39" t="s">
        <v>30550</v>
      </c>
      <c r="G85" s="39" t="s">
        <v>26187</v>
      </c>
      <c r="H85" s="39" t="s">
        <v>30551</v>
      </c>
      <c r="I85" s="71">
        <v>-50</v>
      </c>
    </row>
    <row r="86" spans="1:9" x14ac:dyDescent="0.2">
      <c r="A86" s="38" t="s">
        <v>74</v>
      </c>
      <c r="B86" s="39" t="s">
        <v>67</v>
      </c>
      <c r="C86" s="39" t="s">
        <v>68</v>
      </c>
      <c r="D86" s="39" t="s">
        <v>59</v>
      </c>
      <c r="E86" s="39" t="s">
        <v>23</v>
      </c>
      <c r="F86" s="39" t="s">
        <v>28395</v>
      </c>
      <c r="G86" s="39" t="s">
        <v>26187</v>
      </c>
      <c r="H86" s="39" t="s">
        <v>30552</v>
      </c>
      <c r="I86" s="71">
        <v>-50</v>
      </c>
    </row>
    <row r="87" spans="1:9" x14ac:dyDescent="0.2">
      <c r="A87" s="38" t="s">
        <v>74</v>
      </c>
      <c r="B87" s="39" t="s">
        <v>67</v>
      </c>
      <c r="C87" s="39" t="s">
        <v>68</v>
      </c>
      <c r="D87" s="39" t="s">
        <v>59</v>
      </c>
      <c r="E87" s="39" t="s">
        <v>23</v>
      </c>
      <c r="F87" s="39" t="s">
        <v>30553</v>
      </c>
      <c r="G87" s="39" t="s">
        <v>26187</v>
      </c>
      <c r="H87" s="39" t="s">
        <v>30554</v>
      </c>
      <c r="I87" s="71">
        <v>-50</v>
      </c>
    </row>
    <row r="88" spans="1:9" x14ac:dyDescent="0.2">
      <c r="A88" s="38" t="s">
        <v>74</v>
      </c>
      <c r="B88" s="39" t="s">
        <v>67</v>
      </c>
      <c r="C88" s="39" t="s">
        <v>68</v>
      </c>
      <c r="D88" s="39" t="s">
        <v>59</v>
      </c>
      <c r="E88" s="39" t="s">
        <v>23</v>
      </c>
      <c r="F88" s="39" t="s">
        <v>801</v>
      </c>
      <c r="G88" s="39" t="s">
        <v>26187</v>
      </c>
      <c r="H88" s="39" t="s">
        <v>30572</v>
      </c>
      <c r="I88" s="71">
        <v>-50</v>
      </c>
    </row>
    <row r="89" spans="1:9" x14ac:dyDescent="0.2">
      <c r="A89" s="38" t="s">
        <v>74</v>
      </c>
      <c r="B89" s="39" t="s">
        <v>67</v>
      </c>
      <c r="C89" s="39" t="s">
        <v>68</v>
      </c>
      <c r="D89" s="39" t="s">
        <v>59</v>
      </c>
      <c r="E89" s="39" t="s">
        <v>23</v>
      </c>
      <c r="F89" s="39" t="s">
        <v>29474</v>
      </c>
      <c r="G89" s="39" t="s">
        <v>100</v>
      </c>
      <c r="H89" s="39" t="s">
        <v>30555</v>
      </c>
      <c r="I89" s="71">
        <v>-50</v>
      </c>
    </row>
    <row r="90" spans="1:9" x14ac:dyDescent="0.2">
      <c r="A90" s="38" t="s">
        <v>74</v>
      </c>
      <c r="B90" s="39" t="s">
        <v>67</v>
      </c>
      <c r="C90" s="39" t="s">
        <v>68</v>
      </c>
      <c r="D90" s="39" t="s">
        <v>59</v>
      </c>
      <c r="E90" s="39" t="s">
        <v>23</v>
      </c>
      <c r="F90" s="39" t="s">
        <v>29633</v>
      </c>
      <c r="G90" s="39" t="s">
        <v>26187</v>
      </c>
      <c r="H90" s="39" t="s">
        <v>30573</v>
      </c>
      <c r="I90" s="71">
        <v>-50</v>
      </c>
    </row>
    <row r="91" spans="1:9" x14ac:dyDescent="0.2">
      <c r="A91" s="38" t="s">
        <v>74</v>
      </c>
      <c r="B91" s="39" t="s">
        <v>67</v>
      </c>
      <c r="C91" s="39" t="s">
        <v>68</v>
      </c>
      <c r="D91" s="39" t="s">
        <v>59</v>
      </c>
      <c r="E91" s="39" t="s">
        <v>23</v>
      </c>
      <c r="F91" s="39" t="s">
        <v>30526</v>
      </c>
      <c r="G91" s="39" t="s">
        <v>26187</v>
      </c>
      <c r="H91" s="39" t="s">
        <v>30556</v>
      </c>
      <c r="I91" s="71">
        <v>-50</v>
      </c>
    </row>
    <row r="92" spans="1:9" x14ac:dyDescent="0.2">
      <c r="A92" s="38" t="s">
        <v>74</v>
      </c>
      <c r="B92" s="39" t="s">
        <v>67</v>
      </c>
      <c r="C92" s="39" t="s">
        <v>68</v>
      </c>
      <c r="D92" s="39" t="s">
        <v>59</v>
      </c>
      <c r="E92" s="39" t="s">
        <v>23</v>
      </c>
      <c r="F92" s="39" t="s">
        <v>30528</v>
      </c>
      <c r="G92" s="39" t="s">
        <v>100</v>
      </c>
      <c r="H92" s="39" t="s">
        <v>30557</v>
      </c>
      <c r="I92" s="71">
        <v>-50</v>
      </c>
    </row>
    <row r="93" spans="1:9" x14ac:dyDescent="0.2">
      <c r="A93" s="38" t="s">
        <v>74</v>
      </c>
      <c r="B93" s="39" t="s">
        <v>67</v>
      </c>
      <c r="C93" s="39" t="s">
        <v>68</v>
      </c>
      <c r="D93" s="39" t="s">
        <v>59</v>
      </c>
      <c r="E93" s="39" t="s">
        <v>23</v>
      </c>
      <c r="F93" s="39" t="s">
        <v>30574</v>
      </c>
      <c r="G93" s="39" t="s">
        <v>26187</v>
      </c>
      <c r="H93" s="39" t="s">
        <v>30575</v>
      </c>
      <c r="I93" s="71">
        <v>-50</v>
      </c>
    </row>
    <row r="94" spans="1:9" x14ac:dyDescent="0.2">
      <c r="A94" s="38" t="s">
        <v>74</v>
      </c>
      <c r="B94" s="39" t="s">
        <v>67</v>
      </c>
      <c r="C94" s="39" t="s">
        <v>68</v>
      </c>
      <c r="D94" s="39" t="s">
        <v>59</v>
      </c>
      <c r="E94" s="39" t="s">
        <v>23</v>
      </c>
      <c r="F94" s="39" t="s">
        <v>28944</v>
      </c>
      <c r="G94" s="39" t="s">
        <v>26187</v>
      </c>
      <c r="H94" s="39" t="s">
        <v>30558</v>
      </c>
      <c r="I94" s="71">
        <v>-50</v>
      </c>
    </row>
    <row r="95" spans="1:9" x14ac:dyDescent="0.2">
      <c r="A95" s="38" t="s">
        <v>74</v>
      </c>
      <c r="B95" s="39" t="s">
        <v>67</v>
      </c>
      <c r="C95" s="39" t="s">
        <v>68</v>
      </c>
      <c r="D95" s="39" t="s">
        <v>59</v>
      </c>
      <c r="E95" s="39" t="s">
        <v>23</v>
      </c>
      <c r="F95" s="39" t="s">
        <v>30576</v>
      </c>
      <c r="G95" s="39" t="s">
        <v>26187</v>
      </c>
      <c r="H95" s="39" t="s">
        <v>30577</v>
      </c>
      <c r="I95" s="71">
        <v>-50</v>
      </c>
    </row>
    <row r="96" spans="1:9" x14ac:dyDescent="0.2">
      <c r="A96" s="38" t="s">
        <v>74</v>
      </c>
      <c r="B96" s="39" t="s">
        <v>67</v>
      </c>
      <c r="C96" s="39" t="s">
        <v>68</v>
      </c>
      <c r="D96" s="39" t="s">
        <v>59</v>
      </c>
      <c r="E96" s="39" t="s">
        <v>23</v>
      </c>
      <c r="F96" s="39" t="s">
        <v>30578</v>
      </c>
      <c r="G96" s="39" t="s">
        <v>26187</v>
      </c>
      <c r="H96" s="39" t="s">
        <v>30579</v>
      </c>
      <c r="I96" s="71">
        <v>-50</v>
      </c>
    </row>
    <row r="97" spans="1:9" x14ac:dyDescent="0.2">
      <c r="A97" s="38" t="s">
        <v>74</v>
      </c>
      <c r="B97" s="39" t="s">
        <v>67</v>
      </c>
      <c r="C97" s="39" t="s">
        <v>68</v>
      </c>
      <c r="D97" s="39" t="s">
        <v>59</v>
      </c>
      <c r="E97" s="39" t="s">
        <v>23</v>
      </c>
      <c r="F97" s="39" t="s">
        <v>29477</v>
      </c>
      <c r="G97" s="39" t="s">
        <v>26187</v>
      </c>
      <c r="H97" s="39" t="s">
        <v>30580</v>
      </c>
      <c r="I97" s="71">
        <v>-50</v>
      </c>
    </row>
    <row r="98" spans="1:9" x14ac:dyDescent="0.2">
      <c r="A98" s="38" t="s">
        <v>74</v>
      </c>
      <c r="B98" s="39" t="s">
        <v>67</v>
      </c>
      <c r="C98" s="39" t="s">
        <v>68</v>
      </c>
      <c r="D98" s="39" t="s">
        <v>59</v>
      </c>
      <c r="E98" s="39" t="s">
        <v>23</v>
      </c>
      <c r="F98" s="39" t="s">
        <v>30581</v>
      </c>
      <c r="G98" s="39" t="s">
        <v>26187</v>
      </c>
      <c r="H98" s="39" t="s">
        <v>30582</v>
      </c>
      <c r="I98" s="71">
        <v>-50</v>
      </c>
    </row>
    <row r="99" spans="1:9" x14ac:dyDescent="0.2">
      <c r="A99" s="38" t="s">
        <v>74</v>
      </c>
      <c r="B99" s="39" t="s">
        <v>67</v>
      </c>
      <c r="C99" s="39" t="s">
        <v>68</v>
      </c>
      <c r="D99" s="39" t="s">
        <v>59</v>
      </c>
      <c r="E99" s="39" t="s">
        <v>23</v>
      </c>
      <c r="F99" s="39" t="s">
        <v>26731</v>
      </c>
      <c r="G99" s="39" t="s">
        <v>26187</v>
      </c>
      <c r="H99" s="39" t="s">
        <v>30559</v>
      </c>
      <c r="I99" s="71">
        <v>-50</v>
      </c>
    </row>
    <row r="100" spans="1:9" x14ac:dyDescent="0.2">
      <c r="A100" s="38" t="s">
        <v>74</v>
      </c>
      <c r="B100" s="39" t="s">
        <v>67</v>
      </c>
      <c r="C100" s="39" t="s">
        <v>68</v>
      </c>
      <c r="D100" s="39" t="s">
        <v>59</v>
      </c>
      <c r="E100" s="39" t="s">
        <v>23</v>
      </c>
      <c r="F100" s="39" t="s">
        <v>30583</v>
      </c>
      <c r="G100" s="39" t="s">
        <v>26187</v>
      </c>
      <c r="H100" s="39" t="s">
        <v>30584</v>
      </c>
      <c r="I100" s="71">
        <v>-50</v>
      </c>
    </row>
    <row r="101" spans="1:9" x14ac:dyDescent="0.2">
      <c r="A101" s="38" t="s">
        <v>74</v>
      </c>
      <c r="B101" s="39" t="s">
        <v>67</v>
      </c>
      <c r="C101" s="39" t="s">
        <v>68</v>
      </c>
      <c r="D101" s="39" t="s">
        <v>59</v>
      </c>
      <c r="E101" s="39" t="s">
        <v>23</v>
      </c>
      <c r="F101" s="39" t="s">
        <v>29720</v>
      </c>
      <c r="G101" s="39" t="s">
        <v>26187</v>
      </c>
      <c r="H101" s="39" t="s">
        <v>30585</v>
      </c>
      <c r="I101" s="71">
        <v>-50</v>
      </c>
    </row>
    <row r="102" spans="1:9" x14ac:dyDescent="0.2">
      <c r="A102" s="38" t="s">
        <v>74</v>
      </c>
      <c r="B102" s="39" t="s">
        <v>67</v>
      </c>
      <c r="C102" s="39" t="s">
        <v>68</v>
      </c>
      <c r="D102" s="39" t="s">
        <v>59</v>
      </c>
      <c r="E102" s="39" t="s">
        <v>23</v>
      </c>
      <c r="F102" s="39" t="s">
        <v>29478</v>
      </c>
      <c r="G102" s="39" t="s">
        <v>26187</v>
      </c>
      <c r="H102" s="39" t="s">
        <v>30586</v>
      </c>
      <c r="I102" s="71">
        <v>-50</v>
      </c>
    </row>
    <row r="103" spans="1:9" x14ac:dyDescent="0.2">
      <c r="A103" s="38" t="s">
        <v>74</v>
      </c>
      <c r="B103" s="39" t="s">
        <v>67</v>
      </c>
      <c r="C103" s="39" t="s">
        <v>68</v>
      </c>
      <c r="D103" s="39" t="s">
        <v>59</v>
      </c>
      <c r="E103" s="39" t="s">
        <v>23</v>
      </c>
      <c r="F103" s="39" t="s">
        <v>30587</v>
      </c>
      <c r="G103" s="39" t="s">
        <v>26187</v>
      </c>
      <c r="H103" s="39" t="s">
        <v>30560</v>
      </c>
      <c r="I103" s="71">
        <v>-50</v>
      </c>
    </row>
    <row r="104" spans="1:9" x14ac:dyDescent="0.2">
      <c r="A104" s="38" t="s">
        <v>74</v>
      </c>
      <c r="B104" s="39" t="s">
        <v>67</v>
      </c>
      <c r="C104" s="39" t="s">
        <v>68</v>
      </c>
      <c r="D104" s="39" t="s">
        <v>59</v>
      </c>
      <c r="E104" s="39" t="s">
        <v>23</v>
      </c>
      <c r="F104" s="39" t="s">
        <v>29479</v>
      </c>
      <c r="G104" s="39" t="s">
        <v>100</v>
      </c>
      <c r="H104" s="39" t="s">
        <v>30588</v>
      </c>
      <c r="I104" s="71">
        <v>-50</v>
      </c>
    </row>
    <row r="105" spans="1:9" x14ac:dyDescent="0.2">
      <c r="A105" s="38" t="s">
        <v>74</v>
      </c>
      <c r="B105" s="39" t="s">
        <v>67</v>
      </c>
      <c r="C105" s="39" t="s">
        <v>68</v>
      </c>
      <c r="D105" s="39" t="s">
        <v>59</v>
      </c>
      <c r="E105" s="39" t="s">
        <v>23</v>
      </c>
      <c r="F105" s="39" t="s">
        <v>29480</v>
      </c>
      <c r="G105" s="39" t="s">
        <v>100</v>
      </c>
      <c r="H105" s="39" t="s">
        <v>30589</v>
      </c>
      <c r="I105" s="71">
        <v>-50</v>
      </c>
    </row>
    <row r="106" spans="1:9" x14ac:dyDescent="0.2">
      <c r="A106" s="38" t="s">
        <v>74</v>
      </c>
      <c r="B106" s="39" t="s">
        <v>67</v>
      </c>
      <c r="C106" s="39" t="s">
        <v>68</v>
      </c>
      <c r="D106" s="39" t="s">
        <v>59</v>
      </c>
      <c r="E106" s="39" t="s">
        <v>23</v>
      </c>
      <c r="F106" s="39" t="s">
        <v>29480</v>
      </c>
      <c r="G106" s="39" t="s">
        <v>26187</v>
      </c>
      <c r="H106" s="39" t="s">
        <v>30590</v>
      </c>
      <c r="I106" s="71">
        <v>0</v>
      </c>
    </row>
    <row r="107" spans="1:9" x14ac:dyDescent="0.2">
      <c r="A107" s="38" t="s">
        <v>74</v>
      </c>
      <c r="B107" s="39" t="s">
        <v>67</v>
      </c>
      <c r="C107" s="39" t="s">
        <v>68</v>
      </c>
      <c r="D107" s="39" t="s">
        <v>59</v>
      </c>
      <c r="E107" s="39" t="s">
        <v>23</v>
      </c>
      <c r="F107" s="39" t="s">
        <v>29491</v>
      </c>
      <c r="G107" s="39" t="s">
        <v>26187</v>
      </c>
      <c r="H107" s="39" t="s">
        <v>30591</v>
      </c>
      <c r="I107" s="71">
        <v>-50</v>
      </c>
    </row>
    <row r="108" spans="1:9" x14ac:dyDescent="0.2">
      <c r="A108" s="38" t="s">
        <v>74</v>
      </c>
      <c r="B108" s="39" t="s">
        <v>67</v>
      </c>
      <c r="C108" s="39" t="s">
        <v>68</v>
      </c>
      <c r="D108" s="39" t="s">
        <v>59</v>
      </c>
      <c r="E108" s="39" t="s">
        <v>23</v>
      </c>
      <c r="F108" s="39" t="s">
        <v>26781</v>
      </c>
      <c r="G108" s="39" t="s">
        <v>26187</v>
      </c>
      <c r="H108" s="39" t="s">
        <v>30592</v>
      </c>
      <c r="I108" s="71">
        <v>-50</v>
      </c>
    </row>
    <row r="109" spans="1:9" x14ac:dyDescent="0.2">
      <c r="A109" s="38" t="s">
        <v>74</v>
      </c>
      <c r="B109" s="39" t="s">
        <v>67</v>
      </c>
      <c r="C109" s="39" t="s">
        <v>68</v>
      </c>
      <c r="D109" s="39" t="s">
        <v>59</v>
      </c>
      <c r="E109" s="39" t="s">
        <v>23</v>
      </c>
      <c r="F109" s="39" t="s">
        <v>30539</v>
      </c>
      <c r="G109" s="39" t="s">
        <v>26187</v>
      </c>
      <c r="H109" s="39" t="s">
        <v>30561</v>
      </c>
      <c r="I109" s="71">
        <v>-50</v>
      </c>
    </row>
    <row r="110" spans="1:9" x14ac:dyDescent="0.2">
      <c r="A110" s="38" t="s">
        <v>74</v>
      </c>
      <c r="B110" s="39" t="s">
        <v>67</v>
      </c>
      <c r="C110" s="39" t="s">
        <v>68</v>
      </c>
      <c r="D110" s="39" t="s">
        <v>59</v>
      </c>
      <c r="E110" s="39" t="s">
        <v>23</v>
      </c>
      <c r="F110" s="39" t="s">
        <v>30593</v>
      </c>
      <c r="G110" s="39" t="s">
        <v>26187</v>
      </c>
      <c r="H110" s="39" t="s">
        <v>30594</v>
      </c>
      <c r="I110" s="71">
        <v>-50</v>
      </c>
    </row>
    <row r="111" spans="1:9" x14ac:dyDescent="0.2">
      <c r="A111" s="38" t="s">
        <v>74</v>
      </c>
      <c r="B111" s="39" t="s">
        <v>67</v>
      </c>
      <c r="C111" s="39" t="s">
        <v>68</v>
      </c>
      <c r="D111" s="39" t="s">
        <v>59</v>
      </c>
      <c r="E111" s="39" t="s">
        <v>23</v>
      </c>
      <c r="F111" s="39" t="s">
        <v>30541</v>
      </c>
      <c r="G111" s="39" t="s">
        <v>26187</v>
      </c>
      <c r="H111" s="39" t="s">
        <v>30542</v>
      </c>
      <c r="I111" s="71">
        <v>-50</v>
      </c>
    </row>
    <row r="112" spans="1:9" x14ac:dyDescent="0.2">
      <c r="A112" s="38" t="s">
        <v>74</v>
      </c>
      <c r="B112" s="39" t="s">
        <v>67</v>
      </c>
      <c r="C112" s="39" t="s">
        <v>68</v>
      </c>
      <c r="D112" s="39" t="s">
        <v>59</v>
      </c>
      <c r="E112" s="39" t="s">
        <v>23</v>
      </c>
      <c r="F112" s="39" t="s">
        <v>30595</v>
      </c>
      <c r="G112" s="39" t="s">
        <v>26187</v>
      </c>
      <c r="H112" s="39" t="s">
        <v>30596</v>
      </c>
      <c r="I112" s="71">
        <v>-50</v>
      </c>
    </row>
    <row r="113" spans="1:9" x14ac:dyDescent="0.2">
      <c r="A113" s="38" t="s">
        <v>74</v>
      </c>
      <c r="B113" s="39" t="s">
        <v>67</v>
      </c>
      <c r="C113" s="39" t="s">
        <v>68</v>
      </c>
      <c r="D113" s="39" t="s">
        <v>59</v>
      </c>
      <c r="E113" s="39" t="s">
        <v>23</v>
      </c>
      <c r="F113" s="39" t="s">
        <v>30597</v>
      </c>
      <c r="G113" s="39" t="s">
        <v>26187</v>
      </c>
      <c r="H113" s="39" t="s">
        <v>30598</v>
      </c>
      <c r="I113" s="71">
        <v>-50</v>
      </c>
    </row>
    <row r="114" spans="1:9" x14ac:dyDescent="0.2">
      <c r="A114" s="38" t="s">
        <v>74</v>
      </c>
      <c r="B114" s="39" t="s">
        <v>67</v>
      </c>
      <c r="C114" s="39" t="s">
        <v>68</v>
      </c>
      <c r="D114" s="39" t="s">
        <v>59</v>
      </c>
      <c r="E114" s="39" t="s">
        <v>23</v>
      </c>
      <c r="F114" s="39" t="s">
        <v>30599</v>
      </c>
      <c r="G114" s="39" t="s">
        <v>26187</v>
      </c>
      <c r="H114" s="39" t="s">
        <v>30600</v>
      </c>
      <c r="I114" s="71">
        <v>-50</v>
      </c>
    </row>
    <row r="115" spans="1:9" x14ac:dyDescent="0.2">
      <c r="A115" s="38" t="s">
        <v>74</v>
      </c>
      <c r="B115" s="39" t="s">
        <v>67</v>
      </c>
      <c r="C115" s="39" t="s">
        <v>68</v>
      </c>
      <c r="D115" s="39" t="s">
        <v>59</v>
      </c>
      <c r="E115" s="39" t="s">
        <v>23</v>
      </c>
      <c r="F115" s="39" t="s">
        <v>30601</v>
      </c>
      <c r="G115" s="39" t="s">
        <v>26187</v>
      </c>
      <c r="H115" s="39" t="s">
        <v>30602</v>
      </c>
      <c r="I115" s="71">
        <v>-50</v>
      </c>
    </row>
    <row r="116" spans="1:9" x14ac:dyDescent="0.2">
      <c r="A116" s="38" t="s">
        <v>74</v>
      </c>
      <c r="B116" s="39" t="s">
        <v>67</v>
      </c>
      <c r="C116" s="39" t="s">
        <v>68</v>
      </c>
      <c r="D116" s="39" t="s">
        <v>59</v>
      </c>
      <c r="E116" s="39" t="s">
        <v>23</v>
      </c>
      <c r="F116" s="39" t="s">
        <v>30603</v>
      </c>
      <c r="G116" s="39" t="s">
        <v>100</v>
      </c>
      <c r="H116" s="39" t="s">
        <v>29780</v>
      </c>
      <c r="I116" s="71">
        <v>-50</v>
      </c>
    </row>
    <row r="117" spans="1:9" x14ac:dyDescent="0.2">
      <c r="A117" s="38" t="s">
        <v>74</v>
      </c>
      <c r="B117" s="39" t="s">
        <v>67</v>
      </c>
      <c r="C117" s="39" t="s">
        <v>68</v>
      </c>
      <c r="D117" s="39" t="s">
        <v>59</v>
      </c>
      <c r="E117" s="39" t="s">
        <v>23</v>
      </c>
      <c r="F117" s="39" t="s">
        <v>30604</v>
      </c>
      <c r="G117" s="39" t="s">
        <v>26187</v>
      </c>
      <c r="H117" s="39" t="s">
        <v>30605</v>
      </c>
      <c r="I117" s="71">
        <v>-50</v>
      </c>
    </row>
    <row r="118" spans="1:9" x14ac:dyDescent="0.2">
      <c r="A118" s="38" t="s">
        <v>74</v>
      </c>
      <c r="B118" s="39" t="s">
        <v>69</v>
      </c>
      <c r="C118" s="39" t="s">
        <v>70</v>
      </c>
      <c r="D118" s="39" t="s">
        <v>76</v>
      </c>
      <c r="E118" s="39" t="s">
        <v>11</v>
      </c>
      <c r="F118" s="39" t="s">
        <v>27558</v>
      </c>
      <c r="G118" s="39" t="s">
        <v>26187</v>
      </c>
      <c r="H118" s="39" t="s">
        <v>339</v>
      </c>
      <c r="I118" s="71">
        <v>10</v>
      </c>
    </row>
    <row r="119" spans="1:9" x14ac:dyDescent="0.2">
      <c r="A119" s="38" t="s">
        <v>74</v>
      </c>
      <c r="B119" s="39" t="s">
        <v>69</v>
      </c>
      <c r="C119" s="39" t="s">
        <v>70</v>
      </c>
      <c r="D119" s="39" t="s">
        <v>76</v>
      </c>
      <c r="E119" s="39" t="s">
        <v>11</v>
      </c>
      <c r="F119" s="39" t="s">
        <v>30606</v>
      </c>
      <c r="G119" s="39" t="s">
        <v>26187</v>
      </c>
      <c r="H119" s="39" t="s">
        <v>30607</v>
      </c>
      <c r="I119" s="71">
        <v>5</v>
      </c>
    </row>
    <row r="120" spans="1:9" x14ac:dyDescent="0.2">
      <c r="A120" s="38" t="s">
        <v>74</v>
      </c>
      <c r="B120" s="39" t="s">
        <v>69</v>
      </c>
      <c r="C120" s="39" t="s">
        <v>70</v>
      </c>
      <c r="D120" s="39" t="s">
        <v>76</v>
      </c>
      <c r="E120" s="39" t="s">
        <v>11</v>
      </c>
      <c r="F120" s="39" t="s">
        <v>27925</v>
      </c>
      <c r="G120" s="39" t="s">
        <v>26187</v>
      </c>
      <c r="H120" s="39" t="s">
        <v>27315</v>
      </c>
      <c r="I120" s="71">
        <v>94.02</v>
      </c>
    </row>
    <row r="121" spans="1:9" x14ac:dyDescent="0.2">
      <c r="A121" s="38" t="s">
        <v>74</v>
      </c>
      <c r="B121" s="39" t="s">
        <v>69</v>
      </c>
      <c r="C121" s="39" t="s">
        <v>70</v>
      </c>
      <c r="D121" s="39" t="s">
        <v>76</v>
      </c>
      <c r="E121" s="39" t="s">
        <v>11</v>
      </c>
      <c r="F121" s="39" t="s">
        <v>29499</v>
      </c>
      <c r="G121" s="39" t="s">
        <v>26187</v>
      </c>
      <c r="H121" s="39" t="s">
        <v>30608</v>
      </c>
      <c r="I121" s="71">
        <v>11.92</v>
      </c>
    </row>
    <row r="122" spans="1:9" x14ac:dyDescent="0.2">
      <c r="A122" s="38" t="s">
        <v>74</v>
      </c>
      <c r="B122" s="39" t="s">
        <v>69</v>
      </c>
      <c r="C122" s="39" t="s">
        <v>70</v>
      </c>
      <c r="D122" s="39" t="s">
        <v>76</v>
      </c>
      <c r="E122" s="39" t="s">
        <v>11</v>
      </c>
      <c r="F122" s="39" t="s">
        <v>29505</v>
      </c>
      <c r="G122" s="39" t="s">
        <v>26187</v>
      </c>
      <c r="H122" s="39" t="s">
        <v>29506</v>
      </c>
      <c r="I122" s="71">
        <v>5</v>
      </c>
    </row>
    <row r="123" spans="1:9" x14ac:dyDescent="0.2">
      <c r="A123" s="38" t="s">
        <v>74</v>
      </c>
      <c r="B123" s="39" t="s">
        <v>69</v>
      </c>
      <c r="C123" s="39" t="s">
        <v>70</v>
      </c>
      <c r="D123" s="39" t="s">
        <v>76</v>
      </c>
      <c r="E123" s="39" t="s">
        <v>11</v>
      </c>
      <c r="F123" s="39" t="s">
        <v>29532</v>
      </c>
      <c r="G123" s="39" t="s">
        <v>26187</v>
      </c>
      <c r="H123" s="39" t="s">
        <v>29533</v>
      </c>
      <c r="I123" s="71">
        <v>10</v>
      </c>
    </row>
    <row r="124" spans="1:9" x14ac:dyDescent="0.2">
      <c r="A124" s="38" t="s">
        <v>74</v>
      </c>
      <c r="B124" s="39" t="s">
        <v>69</v>
      </c>
      <c r="C124" s="39" t="s">
        <v>70</v>
      </c>
      <c r="D124" s="39" t="s">
        <v>76</v>
      </c>
      <c r="E124" s="39" t="s">
        <v>11</v>
      </c>
      <c r="F124" s="39" t="s">
        <v>29536</v>
      </c>
      <c r="G124" s="39" t="s">
        <v>26187</v>
      </c>
      <c r="H124" s="39" t="s">
        <v>29537</v>
      </c>
      <c r="I124" s="71">
        <v>10.27</v>
      </c>
    </row>
    <row r="125" spans="1:9" x14ac:dyDescent="0.2">
      <c r="A125" s="38" t="s">
        <v>74</v>
      </c>
      <c r="B125" s="39" t="s">
        <v>69</v>
      </c>
      <c r="C125" s="39" t="s">
        <v>70</v>
      </c>
      <c r="D125" s="39" t="s">
        <v>76</v>
      </c>
      <c r="E125" s="39" t="s">
        <v>11</v>
      </c>
      <c r="F125" s="39" t="s">
        <v>26742</v>
      </c>
      <c r="G125" s="39" t="s">
        <v>26187</v>
      </c>
      <c r="H125" s="39" t="s">
        <v>27095</v>
      </c>
      <c r="I125" s="71">
        <v>5</v>
      </c>
    </row>
    <row r="126" spans="1:9" x14ac:dyDescent="0.2">
      <c r="A126" s="38" t="s">
        <v>74</v>
      </c>
      <c r="B126" s="39" t="s">
        <v>69</v>
      </c>
      <c r="C126" s="39" t="s">
        <v>70</v>
      </c>
      <c r="D126" s="39" t="s">
        <v>76</v>
      </c>
      <c r="E126" s="39" t="s">
        <v>11</v>
      </c>
      <c r="F126" s="39" t="s">
        <v>28359</v>
      </c>
      <c r="G126" s="39" t="s">
        <v>26187</v>
      </c>
      <c r="H126" s="39" t="s">
        <v>28360</v>
      </c>
      <c r="I126" s="71">
        <v>5</v>
      </c>
    </row>
    <row r="127" spans="1:9" x14ac:dyDescent="0.2">
      <c r="A127" s="38" t="s">
        <v>74</v>
      </c>
      <c r="B127" s="39" t="s">
        <v>69</v>
      </c>
      <c r="C127" s="39" t="s">
        <v>70</v>
      </c>
      <c r="D127" s="39" t="s">
        <v>76</v>
      </c>
      <c r="E127" s="39" t="s">
        <v>11</v>
      </c>
      <c r="F127" s="39" t="s">
        <v>27549</v>
      </c>
      <c r="G127" s="39" t="s">
        <v>26187</v>
      </c>
      <c r="H127" s="39" t="s">
        <v>27550</v>
      </c>
      <c r="I127" s="71">
        <v>10</v>
      </c>
    </row>
    <row r="128" spans="1:9" x14ac:dyDescent="0.2">
      <c r="A128" s="38" t="s">
        <v>74</v>
      </c>
      <c r="B128" s="39" t="s">
        <v>69</v>
      </c>
      <c r="C128" s="39" t="s">
        <v>70</v>
      </c>
      <c r="D128" s="39" t="s">
        <v>76</v>
      </c>
      <c r="E128" s="39" t="s">
        <v>11</v>
      </c>
      <c r="F128" s="39" t="s">
        <v>27551</v>
      </c>
      <c r="G128" s="39" t="s">
        <v>26187</v>
      </c>
      <c r="H128" s="39" t="s">
        <v>27552</v>
      </c>
      <c r="I128" s="71">
        <v>5</v>
      </c>
    </row>
    <row r="129" spans="1:9" x14ac:dyDescent="0.2">
      <c r="A129" s="38" t="s">
        <v>74</v>
      </c>
      <c r="B129" s="39" t="s">
        <v>69</v>
      </c>
      <c r="C129" s="39" t="s">
        <v>70</v>
      </c>
      <c r="D129" s="39" t="s">
        <v>76</v>
      </c>
      <c r="E129" s="39" t="s">
        <v>11</v>
      </c>
      <c r="F129" s="39" t="s">
        <v>27598</v>
      </c>
      <c r="G129" s="39" t="s">
        <v>26187</v>
      </c>
      <c r="H129" s="39" t="s">
        <v>27599</v>
      </c>
      <c r="I129" s="71">
        <v>5</v>
      </c>
    </row>
    <row r="130" spans="1:9" x14ac:dyDescent="0.2">
      <c r="A130" s="38" t="s">
        <v>74</v>
      </c>
      <c r="B130" s="39" t="s">
        <v>69</v>
      </c>
      <c r="C130" s="39" t="s">
        <v>70</v>
      </c>
      <c r="D130" s="39" t="s">
        <v>76</v>
      </c>
      <c r="E130" s="39" t="s">
        <v>11</v>
      </c>
      <c r="F130" s="39" t="s">
        <v>28380</v>
      </c>
      <c r="G130" s="39" t="s">
        <v>26187</v>
      </c>
      <c r="H130" s="39" t="s">
        <v>28381</v>
      </c>
      <c r="I130" s="71">
        <v>5</v>
      </c>
    </row>
    <row r="131" spans="1:9" x14ac:dyDescent="0.2">
      <c r="A131" s="38" t="s">
        <v>74</v>
      </c>
      <c r="B131" s="39" t="s">
        <v>69</v>
      </c>
      <c r="C131" s="39" t="s">
        <v>70</v>
      </c>
      <c r="D131" s="39" t="s">
        <v>76</v>
      </c>
      <c r="E131" s="39" t="s">
        <v>11</v>
      </c>
      <c r="F131" s="39" t="s">
        <v>28898</v>
      </c>
      <c r="G131" s="39" t="s">
        <v>26187</v>
      </c>
      <c r="H131" s="39" t="s">
        <v>28899</v>
      </c>
      <c r="I131" s="71">
        <v>5</v>
      </c>
    </row>
    <row r="132" spans="1:9" x14ac:dyDescent="0.2">
      <c r="A132" s="38" t="s">
        <v>74</v>
      </c>
      <c r="B132" s="39" t="s">
        <v>69</v>
      </c>
      <c r="C132" s="39" t="s">
        <v>70</v>
      </c>
      <c r="D132" s="39" t="s">
        <v>76</v>
      </c>
      <c r="E132" s="39" t="s">
        <v>11</v>
      </c>
      <c r="F132" s="39" t="s">
        <v>27339</v>
      </c>
      <c r="G132" s="39" t="s">
        <v>26187</v>
      </c>
      <c r="H132" s="39" t="s">
        <v>27340</v>
      </c>
      <c r="I132" s="71">
        <v>10</v>
      </c>
    </row>
    <row r="133" spans="1:9" x14ac:dyDescent="0.2">
      <c r="A133" s="38" t="s">
        <v>74</v>
      </c>
      <c r="B133" s="39" t="s">
        <v>69</v>
      </c>
      <c r="C133" s="39" t="s">
        <v>70</v>
      </c>
      <c r="D133" s="39" t="s">
        <v>76</v>
      </c>
      <c r="E133" s="39" t="s">
        <v>11</v>
      </c>
      <c r="F133" s="39" t="s">
        <v>30609</v>
      </c>
      <c r="G133" s="39" t="s">
        <v>26187</v>
      </c>
      <c r="H133" s="39" t="s">
        <v>30610</v>
      </c>
      <c r="I133" s="71">
        <v>10.39</v>
      </c>
    </row>
    <row r="134" spans="1:9" x14ac:dyDescent="0.2">
      <c r="A134" s="38" t="s">
        <v>74</v>
      </c>
      <c r="B134" s="39" t="s">
        <v>69</v>
      </c>
      <c r="C134" s="39" t="s">
        <v>70</v>
      </c>
      <c r="D134" s="39" t="s">
        <v>76</v>
      </c>
      <c r="E134" s="39" t="s">
        <v>11</v>
      </c>
      <c r="F134" s="39" t="s">
        <v>28936</v>
      </c>
      <c r="G134" s="39" t="s">
        <v>26187</v>
      </c>
      <c r="H134" s="39" t="s">
        <v>28937</v>
      </c>
      <c r="I134" s="71">
        <v>127.22</v>
      </c>
    </row>
    <row r="135" spans="1:9" x14ac:dyDescent="0.2">
      <c r="A135" s="38" t="s">
        <v>74</v>
      </c>
      <c r="B135" s="39" t="s">
        <v>69</v>
      </c>
      <c r="C135" s="39" t="s">
        <v>70</v>
      </c>
      <c r="D135" s="39" t="s">
        <v>76</v>
      </c>
      <c r="E135" s="39" t="s">
        <v>11</v>
      </c>
      <c r="F135" s="39" t="s">
        <v>28938</v>
      </c>
      <c r="G135" s="39" t="s">
        <v>26187</v>
      </c>
      <c r="H135" s="39" t="s">
        <v>28522</v>
      </c>
      <c r="I135" s="71">
        <v>10</v>
      </c>
    </row>
    <row r="136" spans="1:9" x14ac:dyDescent="0.2">
      <c r="A136" s="38" t="s">
        <v>74</v>
      </c>
      <c r="B136" s="39" t="s">
        <v>69</v>
      </c>
      <c r="C136" s="39" t="s">
        <v>70</v>
      </c>
      <c r="D136" s="39" t="s">
        <v>76</v>
      </c>
      <c r="E136" s="39" t="s">
        <v>11</v>
      </c>
      <c r="F136" s="39" t="s">
        <v>28415</v>
      </c>
      <c r="G136" s="39" t="s">
        <v>26187</v>
      </c>
      <c r="H136" s="39" t="s">
        <v>28416</v>
      </c>
      <c r="I136" s="71">
        <v>5</v>
      </c>
    </row>
    <row r="137" spans="1:9" x14ac:dyDescent="0.2">
      <c r="A137" s="38" t="s">
        <v>74</v>
      </c>
      <c r="B137" s="39" t="s">
        <v>69</v>
      </c>
      <c r="C137" s="39" t="s">
        <v>70</v>
      </c>
      <c r="D137" s="39" t="s">
        <v>76</v>
      </c>
      <c r="E137" s="39" t="s">
        <v>11</v>
      </c>
      <c r="F137" s="39" t="s">
        <v>30611</v>
      </c>
      <c r="G137" s="39" t="s">
        <v>26187</v>
      </c>
      <c r="H137" s="39" t="s">
        <v>30612</v>
      </c>
      <c r="I137" s="71">
        <v>5</v>
      </c>
    </row>
    <row r="138" spans="1:9" x14ac:dyDescent="0.2">
      <c r="A138" s="38" t="s">
        <v>74</v>
      </c>
      <c r="B138" s="39" t="s">
        <v>69</v>
      </c>
      <c r="C138" s="39" t="s">
        <v>70</v>
      </c>
      <c r="D138" s="39" t="s">
        <v>76</v>
      </c>
      <c r="E138" s="39" t="s">
        <v>11</v>
      </c>
      <c r="F138" s="39" t="s">
        <v>27996</v>
      </c>
      <c r="G138" s="39" t="s">
        <v>26187</v>
      </c>
      <c r="H138" s="39" t="s">
        <v>27997</v>
      </c>
      <c r="I138" s="71">
        <v>10</v>
      </c>
    </row>
    <row r="139" spans="1:9" x14ac:dyDescent="0.2">
      <c r="A139" s="38" t="s">
        <v>74</v>
      </c>
      <c r="B139" s="39" t="s">
        <v>69</v>
      </c>
      <c r="C139" s="39" t="s">
        <v>70</v>
      </c>
      <c r="D139" s="39" t="s">
        <v>76</v>
      </c>
      <c r="E139" s="39" t="s">
        <v>11</v>
      </c>
      <c r="F139" s="39" t="s">
        <v>27131</v>
      </c>
      <c r="G139" s="39" t="s">
        <v>26187</v>
      </c>
      <c r="H139" s="39" t="s">
        <v>310</v>
      </c>
      <c r="I139" s="71">
        <v>10.49</v>
      </c>
    </row>
    <row r="140" spans="1:9" x14ac:dyDescent="0.2">
      <c r="A140" s="38" t="s">
        <v>74</v>
      </c>
      <c r="B140" s="39" t="s">
        <v>69</v>
      </c>
      <c r="C140" s="39" t="s">
        <v>70</v>
      </c>
      <c r="D140" s="39" t="s">
        <v>76</v>
      </c>
      <c r="E140" s="39" t="s">
        <v>11</v>
      </c>
      <c r="F140" s="39" t="s">
        <v>28429</v>
      </c>
      <c r="G140" s="39" t="s">
        <v>26187</v>
      </c>
      <c r="H140" s="39" t="s">
        <v>28430</v>
      </c>
      <c r="I140" s="71">
        <v>5</v>
      </c>
    </row>
    <row r="141" spans="1:9" x14ac:dyDescent="0.2">
      <c r="A141" s="38" t="s">
        <v>74</v>
      </c>
      <c r="B141" s="39" t="s">
        <v>69</v>
      </c>
      <c r="C141" s="39" t="s">
        <v>70</v>
      </c>
      <c r="D141" s="39" t="s">
        <v>76</v>
      </c>
      <c r="E141" s="39" t="s">
        <v>11</v>
      </c>
      <c r="F141" s="39" t="s">
        <v>28971</v>
      </c>
      <c r="G141" s="39" t="s">
        <v>26187</v>
      </c>
      <c r="H141" s="39" t="s">
        <v>28972</v>
      </c>
      <c r="I141" s="71">
        <v>5</v>
      </c>
    </row>
    <row r="142" spans="1:9" x14ac:dyDescent="0.2">
      <c r="A142" s="38" t="s">
        <v>74</v>
      </c>
      <c r="B142" s="39" t="s">
        <v>69</v>
      </c>
      <c r="C142" s="39" t="s">
        <v>70</v>
      </c>
      <c r="D142" s="39" t="s">
        <v>76</v>
      </c>
      <c r="E142" s="39" t="s">
        <v>11</v>
      </c>
      <c r="F142" s="39" t="s">
        <v>28984</v>
      </c>
      <c r="G142" s="39" t="s">
        <v>26187</v>
      </c>
      <c r="H142" s="39" t="s">
        <v>1147</v>
      </c>
      <c r="I142" s="71">
        <v>5</v>
      </c>
    </row>
    <row r="143" spans="1:9" x14ac:dyDescent="0.2">
      <c r="A143" s="38" t="s">
        <v>74</v>
      </c>
      <c r="B143" s="39" t="s">
        <v>69</v>
      </c>
      <c r="C143" s="39" t="s">
        <v>70</v>
      </c>
      <c r="D143" s="39" t="s">
        <v>76</v>
      </c>
      <c r="E143" s="39" t="s">
        <v>11</v>
      </c>
      <c r="F143" s="39" t="s">
        <v>29706</v>
      </c>
      <c r="G143" s="39" t="s">
        <v>26187</v>
      </c>
      <c r="H143" s="39" t="s">
        <v>29707</v>
      </c>
      <c r="I143" s="71">
        <v>5</v>
      </c>
    </row>
    <row r="144" spans="1:9" x14ac:dyDescent="0.2">
      <c r="A144" s="38" t="s">
        <v>74</v>
      </c>
      <c r="B144" s="39" t="s">
        <v>69</v>
      </c>
      <c r="C144" s="39" t="s">
        <v>70</v>
      </c>
      <c r="D144" s="39" t="s">
        <v>76</v>
      </c>
      <c r="E144" s="39" t="s">
        <v>11</v>
      </c>
      <c r="F144" s="39" t="s">
        <v>30613</v>
      </c>
      <c r="G144" s="39" t="s">
        <v>26187</v>
      </c>
      <c r="H144" s="39" t="s">
        <v>30614</v>
      </c>
      <c r="I144" s="71">
        <v>10</v>
      </c>
    </row>
    <row r="145" spans="1:9" x14ac:dyDescent="0.2">
      <c r="A145" s="38" t="s">
        <v>74</v>
      </c>
      <c r="B145" s="39" t="s">
        <v>69</v>
      </c>
      <c r="C145" s="39" t="s">
        <v>70</v>
      </c>
      <c r="D145" s="39" t="s">
        <v>76</v>
      </c>
      <c r="E145" s="39" t="s">
        <v>11</v>
      </c>
      <c r="F145" s="39" t="s">
        <v>26941</v>
      </c>
      <c r="G145" s="39" t="s">
        <v>26187</v>
      </c>
      <c r="H145" s="39" t="s">
        <v>27923</v>
      </c>
      <c r="I145" s="71">
        <v>10</v>
      </c>
    </row>
    <row r="146" spans="1:9" x14ac:dyDescent="0.2">
      <c r="A146" s="38" t="s">
        <v>74</v>
      </c>
      <c r="B146" s="39" t="s">
        <v>69</v>
      </c>
      <c r="C146" s="39" t="s">
        <v>70</v>
      </c>
      <c r="D146" s="39" t="s">
        <v>76</v>
      </c>
      <c r="E146" s="39" t="s">
        <v>11</v>
      </c>
      <c r="F146" s="39" t="s">
        <v>30615</v>
      </c>
      <c r="G146" s="39" t="s">
        <v>26187</v>
      </c>
      <c r="H146" s="39" t="s">
        <v>30616</v>
      </c>
      <c r="I146" s="71">
        <v>5</v>
      </c>
    </row>
    <row r="147" spans="1:9" x14ac:dyDescent="0.2">
      <c r="A147" s="38" t="s">
        <v>74</v>
      </c>
      <c r="B147" s="39" t="s">
        <v>69</v>
      </c>
      <c r="C147" s="39" t="s">
        <v>70</v>
      </c>
      <c r="D147" s="39" t="s">
        <v>71</v>
      </c>
      <c r="E147" s="39" t="s">
        <v>12</v>
      </c>
      <c r="F147" s="39" t="s">
        <v>29492</v>
      </c>
      <c r="G147" s="39" t="s">
        <v>26187</v>
      </c>
      <c r="H147" s="39" t="s">
        <v>24589</v>
      </c>
      <c r="I147" s="71">
        <v>-5</v>
      </c>
    </row>
    <row r="148" spans="1:9" x14ac:dyDescent="0.2">
      <c r="A148" s="38" t="s">
        <v>74</v>
      </c>
      <c r="B148" s="39" t="s">
        <v>69</v>
      </c>
      <c r="C148" s="39" t="s">
        <v>70</v>
      </c>
      <c r="D148" s="39" t="s">
        <v>71</v>
      </c>
      <c r="E148" s="39" t="s">
        <v>12</v>
      </c>
      <c r="F148" s="39" t="s">
        <v>28337</v>
      </c>
      <c r="G148" s="39" t="s">
        <v>26187</v>
      </c>
      <c r="H148" s="39" t="s">
        <v>328</v>
      </c>
      <c r="I148" s="71">
        <v>-5</v>
      </c>
    </row>
    <row r="149" spans="1:9" x14ac:dyDescent="0.2">
      <c r="A149" s="38" t="s">
        <v>74</v>
      </c>
      <c r="B149" s="39" t="s">
        <v>69</v>
      </c>
      <c r="C149" s="39" t="s">
        <v>70</v>
      </c>
      <c r="D149" s="39" t="s">
        <v>71</v>
      </c>
      <c r="E149" s="39" t="s">
        <v>12</v>
      </c>
      <c r="F149" s="39" t="s">
        <v>26406</v>
      </c>
      <c r="G149" s="39" t="s">
        <v>26187</v>
      </c>
      <c r="H149" s="39" t="s">
        <v>26407</v>
      </c>
      <c r="I149" s="71">
        <v>-28.94</v>
      </c>
    </row>
    <row r="150" spans="1:9" x14ac:dyDescent="0.2">
      <c r="A150" s="38" t="s">
        <v>74</v>
      </c>
      <c r="B150" s="39" t="s">
        <v>69</v>
      </c>
      <c r="C150" s="39" t="s">
        <v>70</v>
      </c>
      <c r="D150" s="39" t="s">
        <v>71</v>
      </c>
      <c r="E150" s="39" t="s">
        <v>12</v>
      </c>
      <c r="F150" s="39" t="s">
        <v>329</v>
      </c>
      <c r="G150" s="39" t="s">
        <v>26187</v>
      </c>
      <c r="H150" s="39" t="s">
        <v>330</v>
      </c>
      <c r="I150" s="71">
        <v>-36.9</v>
      </c>
    </row>
    <row r="151" spans="1:9" x14ac:dyDescent="0.2">
      <c r="A151" s="38" t="s">
        <v>74</v>
      </c>
      <c r="B151" s="39" t="s">
        <v>69</v>
      </c>
      <c r="C151" s="39" t="s">
        <v>70</v>
      </c>
      <c r="D151" s="39" t="s">
        <v>71</v>
      </c>
      <c r="E151" s="39" t="s">
        <v>12</v>
      </c>
      <c r="F151" s="39" t="s">
        <v>331</v>
      </c>
      <c r="G151" s="39" t="s">
        <v>26187</v>
      </c>
      <c r="H151" s="39" t="s">
        <v>332</v>
      </c>
      <c r="I151" s="71">
        <v>-26.12</v>
      </c>
    </row>
    <row r="152" spans="1:9" x14ac:dyDescent="0.2">
      <c r="A152" s="38" t="s">
        <v>74</v>
      </c>
      <c r="B152" s="39" t="s">
        <v>69</v>
      </c>
      <c r="C152" s="39" t="s">
        <v>70</v>
      </c>
      <c r="D152" s="39" t="s">
        <v>71</v>
      </c>
      <c r="E152" s="39" t="s">
        <v>12</v>
      </c>
      <c r="F152" s="39" t="s">
        <v>26282</v>
      </c>
      <c r="G152" s="39" t="s">
        <v>26187</v>
      </c>
      <c r="H152" s="39" t="s">
        <v>335</v>
      </c>
      <c r="I152" s="71">
        <v>-16.010000000000002</v>
      </c>
    </row>
    <row r="153" spans="1:9" x14ac:dyDescent="0.2">
      <c r="A153" s="38" t="s">
        <v>74</v>
      </c>
      <c r="B153" s="39" t="s">
        <v>69</v>
      </c>
      <c r="C153" s="39" t="s">
        <v>70</v>
      </c>
      <c r="D153" s="39" t="s">
        <v>71</v>
      </c>
      <c r="E153" s="39" t="s">
        <v>12</v>
      </c>
      <c r="F153" s="39" t="s">
        <v>27558</v>
      </c>
      <c r="G153" s="39" t="s">
        <v>26187</v>
      </c>
      <c r="H153" s="39" t="s">
        <v>339</v>
      </c>
      <c r="I153" s="71">
        <v>-5</v>
      </c>
    </row>
    <row r="154" spans="1:9" x14ac:dyDescent="0.2">
      <c r="A154" s="38" t="s">
        <v>74</v>
      </c>
      <c r="B154" s="39" t="s">
        <v>69</v>
      </c>
      <c r="C154" s="39" t="s">
        <v>70</v>
      </c>
      <c r="D154" s="39" t="s">
        <v>71</v>
      </c>
      <c r="E154" s="39" t="s">
        <v>12</v>
      </c>
      <c r="F154" s="39" t="s">
        <v>340</v>
      </c>
      <c r="G154" s="39" t="s">
        <v>26187</v>
      </c>
      <c r="H154" s="39" t="s">
        <v>341</v>
      </c>
      <c r="I154" s="71">
        <v>-65.56</v>
      </c>
    </row>
    <row r="155" spans="1:9" x14ac:dyDescent="0.2">
      <c r="A155" s="38" t="s">
        <v>74</v>
      </c>
      <c r="B155" s="39" t="s">
        <v>69</v>
      </c>
      <c r="C155" s="39" t="s">
        <v>70</v>
      </c>
      <c r="D155" s="39" t="s">
        <v>71</v>
      </c>
      <c r="E155" s="39" t="s">
        <v>12</v>
      </c>
      <c r="F155" s="39" t="s">
        <v>342</v>
      </c>
      <c r="G155" s="39" t="s">
        <v>100</v>
      </c>
      <c r="H155" s="39" t="s">
        <v>343</v>
      </c>
      <c r="I155" s="71">
        <v>-14.54</v>
      </c>
    </row>
    <row r="156" spans="1:9" x14ac:dyDescent="0.2">
      <c r="A156" s="38" t="s">
        <v>74</v>
      </c>
      <c r="B156" s="39" t="s">
        <v>69</v>
      </c>
      <c r="C156" s="39" t="s">
        <v>70</v>
      </c>
      <c r="D156" s="39" t="s">
        <v>71</v>
      </c>
      <c r="E156" s="39" t="s">
        <v>12</v>
      </c>
      <c r="F156" s="39" t="s">
        <v>27926</v>
      </c>
      <c r="G156" s="39" t="s">
        <v>26187</v>
      </c>
      <c r="H156" s="39" t="s">
        <v>27927</v>
      </c>
      <c r="I156" s="71">
        <v>-9.3800000000000008</v>
      </c>
    </row>
    <row r="157" spans="1:9" x14ac:dyDescent="0.2">
      <c r="A157" s="38" t="s">
        <v>74</v>
      </c>
      <c r="B157" s="39" t="s">
        <v>69</v>
      </c>
      <c r="C157" s="39" t="s">
        <v>70</v>
      </c>
      <c r="D157" s="39" t="s">
        <v>71</v>
      </c>
      <c r="E157" s="39" t="s">
        <v>12</v>
      </c>
      <c r="F157" s="39" t="s">
        <v>30617</v>
      </c>
      <c r="G157" s="39" t="s">
        <v>26187</v>
      </c>
      <c r="H157" s="39" t="s">
        <v>120</v>
      </c>
      <c r="I157" s="71">
        <v>-5</v>
      </c>
    </row>
    <row r="158" spans="1:9" x14ac:dyDescent="0.2">
      <c r="A158" s="38" t="s">
        <v>74</v>
      </c>
      <c r="B158" s="39" t="s">
        <v>69</v>
      </c>
      <c r="C158" s="39" t="s">
        <v>70</v>
      </c>
      <c r="D158" s="39" t="s">
        <v>71</v>
      </c>
      <c r="E158" s="39" t="s">
        <v>12</v>
      </c>
      <c r="F158" s="39" t="s">
        <v>30618</v>
      </c>
      <c r="G158" s="39" t="s">
        <v>100</v>
      </c>
      <c r="H158" s="39" t="s">
        <v>345</v>
      </c>
      <c r="I158" s="71">
        <v>-5</v>
      </c>
    </row>
    <row r="159" spans="1:9" x14ac:dyDescent="0.2">
      <c r="A159" s="38" t="s">
        <v>74</v>
      </c>
      <c r="B159" s="39" t="s">
        <v>69</v>
      </c>
      <c r="C159" s="39" t="s">
        <v>70</v>
      </c>
      <c r="D159" s="39" t="s">
        <v>71</v>
      </c>
      <c r="E159" s="39" t="s">
        <v>12</v>
      </c>
      <c r="F159" s="39" t="s">
        <v>346</v>
      </c>
      <c r="G159" s="39" t="s">
        <v>26187</v>
      </c>
      <c r="H159" s="39" t="s">
        <v>347</v>
      </c>
      <c r="I159" s="71">
        <v>-33.880000000000003</v>
      </c>
    </row>
    <row r="160" spans="1:9" x14ac:dyDescent="0.2">
      <c r="A160" s="38" t="s">
        <v>74</v>
      </c>
      <c r="B160" s="39" t="s">
        <v>69</v>
      </c>
      <c r="C160" s="39" t="s">
        <v>70</v>
      </c>
      <c r="D160" s="39" t="s">
        <v>71</v>
      </c>
      <c r="E160" s="39" t="s">
        <v>12</v>
      </c>
      <c r="F160" s="39" t="s">
        <v>349</v>
      </c>
      <c r="G160" s="39" t="s">
        <v>26187</v>
      </c>
      <c r="H160" s="39" t="s">
        <v>350</v>
      </c>
      <c r="I160" s="71">
        <v>-11.74</v>
      </c>
    </row>
    <row r="161" spans="1:9" x14ac:dyDescent="0.2">
      <c r="A161" s="38" t="s">
        <v>74</v>
      </c>
      <c r="B161" s="39" t="s">
        <v>69</v>
      </c>
      <c r="C161" s="39" t="s">
        <v>70</v>
      </c>
      <c r="D161" s="39" t="s">
        <v>71</v>
      </c>
      <c r="E161" s="39" t="s">
        <v>12</v>
      </c>
      <c r="F161" s="39" t="s">
        <v>27559</v>
      </c>
      <c r="G161" s="39" t="s">
        <v>26187</v>
      </c>
      <c r="H161" s="39" t="s">
        <v>353</v>
      </c>
      <c r="I161" s="71">
        <v>-5</v>
      </c>
    </row>
    <row r="162" spans="1:9" x14ac:dyDescent="0.2">
      <c r="A162" s="38" t="s">
        <v>74</v>
      </c>
      <c r="B162" s="39" t="s">
        <v>69</v>
      </c>
      <c r="C162" s="39" t="s">
        <v>70</v>
      </c>
      <c r="D162" s="39" t="s">
        <v>71</v>
      </c>
      <c r="E162" s="39" t="s">
        <v>12</v>
      </c>
      <c r="F162" s="39" t="s">
        <v>26283</v>
      </c>
      <c r="G162" s="39" t="s">
        <v>26187</v>
      </c>
      <c r="H162" s="39" t="s">
        <v>122</v>
      </c>
      <c r="I162" s="71">
        <v>-5</v>
      </c>
    </row>
    <row r="163" spans="1:9" x14ac:dyDescent="0.2">
      <c r="A163" s="38" t="s">
        <v>74</v>
      </c>
      <c r="B163" s="39" t="s">
        <v>69</v>
      </c>
      <c r="C163" s="39" t="s">
        <v>70</v>
      </c>
      <c r="D163" s="39" t="s">
        <v>71</v>
      </c>
      <c r="E163" s="39" t="s">
        <v>12</v>
      </c>
      <c r="F163" s="39" t="s">
        <v>28846</v>
      </c>
      <c r="G163" s="39" t="s">
        <v>26187</v>
      </c>
      <c r="H163" s="39" t="s">
        <v>123</v>
      </c>
      <c r="I163" s="71">
        <v>-5</v>
      </c>
    </row>
    <row r="164" spans="1:9" x14ac:dyDescent="0.2">
      <c r="A164" s="38" t="s">
        <v>74</v>
      </c>
      <c r="B164" s="39" t="s">
        <v>69</v>
      </c>
      <c r="C164" s="39" t="s">
        <v>70</v>
      </c>
      <c r="D164" s="39" t="s">
        <v>71</v>
      </c>
      <c r="E164" s="39" t="s">
        <v>12</v>
      </c>
      <c r="F164" s="39" t="s">
        <v>26733</v>
      </c>
      <c r="G164" s="39" t="s">
        <v>26187</v>
      </c>
      <c r="H164" s="39" t="s">
        <v>26734</v>
      </c>
      <c r="I164" s="71">
        <v>-13.26</v>
      </c>
    </row>
    <row r="165" spans="1:9" x14ac:dyDescent="0.2">
      <c r="A165" s="38" t="s">
        <v>74</v>
      </c>
      <c r="B165" s="39" t="s">
        <v>69</v>
      </c>
      <c r="C165" s="39" t="s">
        <v>70</v>
      </c>
      <c r="D165" s="39" t="s">
        <v>71</v>
      </c>
      <c r="E165" s="39" t="s">
        <v>12</v>
      </c>
      <c r="F165" s="39" t="s">
        <v>27928</v>
      </c>
      <c r="G165" s="39" t="s">
        <v>26187</v>
      </c>
      <c r="H165" s="39" t="s">
        <v>27929</v>
      </c>
      <c r="I165" s="71">
        <v>-5</v>
      </c>
    </row>
    <row r="166" spans="1:9" x14ac:dyDescent="0.2">
      <c r="A166" s="38" t="s">
        <v>74</v>
      </c>
      <c r="B166" s="39" t="s">
        <v>69</v>
      </c>
      <c r="C166" s="39" t="s">
        <v>70</v>
      </c>
      <c r="D166" s="39" t="s">
        <v>71</v>
      </c>
      <c r="E166" s="39" t="s">
        <v>12</v>
      </c>
      <c r="F166" s="39" t="s">
        <v>26408</v>
      </c>
      <c r="G166" s="39" t="s">
        <v>26187</v>
      </c>
      <c r="H166" s="39" t="s">
        <v>354</v>
      </c>
      <c r="I166" s="71">
        <v>-5</v>
      </c>
    </row>
    <row r="167" spans="1:9" x14ac:dyDescent="0.2">
      <c r="A167" s="38" t="s">
        <v>74</v>
      </c>
      <c r="B167" s="39" t="s">
        <v>69</v>
      </c>
      <c r="C167" s="39" t="s">
        <v>70</v>
      </c>
      <c r="D167" s="39" t="s">
        <v>71</v>
      </c>
      <c r="E167" s="39" t="s">
        <v>12</v>
      </c>
      <c r="F167" s="39" t="s">
        <v>30619</v>
      </c>
      <c r="G167" s="39" t="s">
        <v>26187</v>
      </c>
      <c r="H167" s="39" t="s">
        <v>355</v>
      </c>
      <c r="I167" s="71">
        <v>-5</v>
      </c>
    </row>
    <row r="168" spans="1:9" x14ac:dyDescent="0.2">
      <c r="A168" s="38" t="s">
        <v>74</v>
      </c>
      <c r="B168" s="39" t="s">
        <v>69</v>
      </c>
      <c r="C168" s="39" t="s">
        <v>70</v>
      </c>
      <c r="D168" s="39" t="s">
        <v>71</v>
      </c>
      <c r="E168" s="39" t="s">
        <v>12</v>
      </c>
      <c r="F168" s="39" t="s">
        <v>29493</v>
      </c>
      <c r="G168" s="39" t="s">
        <v>26187</v>
      </c>
      <c r="H168" s="39" t="s">
        <v>357</v>
      </c>
      <c r="I168" s="71">
        <v>-5</v>
      </c>
    </row>
    <row r="169" spans="1:9" x14ac:dyDescent="0.2">
      <c r="A169" s="38" t="s">
        <v>74</v>
      </c>
      <c r="B169" s="39" t="s">
        <v>69</v>
      </c>
      <c r="C169" s="39" t="s">
        <v>70</v>
      </c>
      <c r="D169" s="39" t="s">
        <v>71</v>
      </c>
      <c r="E169" s="39" t="s">
        <v>12</v>
      </c>
      <c r="F169" s="39" t="s">
        <v>30620</v>
      </c>
      <c r="G169" s="39" t="s">
        <v>26187</v>
      </c>
      <c r="H169" s="39" t="s">
        <v>360</v>
      </c>
      <c r="I169" s="71">
        <v>-5</v>
      </c>
    </row>
    <row r="170" spans="1:9" x14ac:dyDescent="0.2">
      <c r="A170" s="38" t="s">
        <v>74</v>
      </c>
      <c r="B170" s="39" t="s">
        <v>69</v>
      </c>
      <c r="C170" s="39" t="s">
        <v>70</v>
      </c>
      <c r="D170" s="39" t="s">
        <v>71</v>
      </c>
      <c r="E170" s="39" t="s">
        <v>12</v>
      </c>
      <c r="F170" s="39" t="s">
        <v>26907</v>
      </c>
      <c r="G170" s="39" t="s">
        <v>26187</v>
      </c>
      <c r="H170" s="39" t="s">
        <v>361</v>
      </c>
      <c r="I170" s="71">
        <v>-31.25</v>
      </c>
    </row>
    <row r="171" spans="1:9" x14ac:dyDescent="0.2">
      <c r="A171" s="38" t="s">
        <v>74</v>
      </c>
      <c r="B171" s="39" t="s">
        <v>69</v>
      </c>
      <c r="C171" s="39" t="s">
        <v>70</v>
      </c>
      <c r="D171" s="39" t="s">
        <v>71</v>
      </c>
      <c r="E171" s="39" t="s">
        <v>12</v>
      </c>
      <c r="F171" s="39" t="s">
        <v>28847</v>
      </c>
      <c r="G171" s="39" t="s">
        <v>26187</v>
      </c>
      <c r="H171" s="39" t="s">
        <v>363</v>
      </c>
      <c r="I171" s="71">
        <v>-5</v>
      </c>
    </row>
    <row r="172" spans="1:9" x14ac:dyDescent="0.2">
      <c r="A172" s="38" t="s">
        <v>74</v>
      </c>
      <c r="B172" s="39" t="s">
        <v>69</v>
      </c>
      <c r="C172" s="39" t="s">
        <v>70</v>
      </c>
      <c r="D172" s="39" t="s">
        <v>71</v>
      </c>
      <c r="E172" s="39" t="s">
        <v>12</v>
      </c>
      <c r="F172" s="39" t="s">
        <v>29494</v>
      </c>
      <c r="G172" s="39" t="s">
        <v>26187</v>
      </c>
      <c r="H172" s="39" t="s">
        <v>364</v>
      </c>
      <c r="I172" s="71">
        <v>-5</v>
      </c>
    </row>
    <row r="173" spans="1:9" x14ac:dyDescent="0.2">
      <c r="A173" s="38" t="s">
        <v>74</v>
      </c>
      <c r="B173" s="39" t="s">
        <v>69</v>
      </c>
      <c r="C173" s="39" t="s">
        <v>70</v>
      </c>
      <c r="D173" s="39" t="s">
        <v>71</v>
      </c>
      <c r="E173" s="39" t="s">
        <v>12</v>
      </c>
      <c r="F173" s="39" t="s">
        <v>30621</v>
      </c>
      <c r="G173" s="39" t="s">
        <v>26187</v>
      </c>
      <c r="H173" s="39" t="s">
        <v>126</v>
      </c>
      <c r="I173" s="71">
        <v>-5</v>
      </c>
    </row>
    <row r="174" spans="1:9" x14ac:dyDescent="0.2">
      <c r="A174" s="38" t="s">
        <v>74</v>
      </c>
      <c r="B174" s="39" t="s">
        <v>69</v>
      </c>
      <c r="C174" s="39" t="s">
        <v>70</v>
      </c>
      <c r="D174" s="39" t="s">
        <v>71</v>
      </c>
      <c r="E174" s="39" t="s">
        <v>12</v>
      </c>
      <c r="F174" s="39" t="s">
        <v>29495</v>
      </c>
      <c r="G174" s="39" t="s">
        <v>26187</v>
      </c>
      <c r="H174" s="39" t="s">
        <v>29496</v>
      </c>
      <c r="I174" s="71">
        <v>-5</v>
      </c>
    </row>
    <row r="175" spans="1:9" x14ac:dyDescent="0.2">
      <c r="A175" s="38" t="s">
        <v>74</v>
      </c>
      <c r="B175" s="39" t="s">
        <v>69</v>
      </c>
      <c r="C175" s="39" t="s">
        <v>70</v>
      </c>
      <c r="D175" s="39" t="s">
        <v>71</v>
      </c>
      <c r="E175" s="39" t="s">
        <v>12</v>
      </c>
      <c r="F175" s="39" t="s">
        <v>262</v>
      </c>
      <c r="G175" s="39" t="s">
        <v>26187</v>
      </c>
      <c r="H175" s="39" t="s">
        <v>263</v>
      </c>
      <c r="I175" s="71">
        <v>-58.77</v>
      </c>
    </row>
    <row r="176" spans="1:9" x14ac:dyDescent="0.2">
      <c r="A176" s="38" t="s">
        <v>74</v>
      </c>
      <c r="B176" s="39" t="s">
        <v>69</v>
      </c>
      <c r="C176" s="39" t="s">
        <v>70</v>
      </c>
      <c r="D176" s="39" t="s">
        <v>71</v>
      </c>
      <c r="E176" s="39" t="s">
        <v>12</v>
      </c>
      <c r="F176" s="39" t="s">
        <v>365</v>
      </c>
      <c r="G176" s="39" t="s">
        <v>26187</v>
      </c>
      <c r="H176" s="39" t="s">
        <v>366</v>
      </c>
      <c r="I176" s="71">
        <v>-24.37</v>
      </c>
    </row>
    <row r="177" spans="1:9" x14ac:dyDescent="0.2">
      <c r="A177" s="38" t="s">
        <v>74</v>
      </c>
      <c r="B177" s="39" t="s">
        <v>69</v>
      </c>
      <c r="C177" s="39" t="s">
        <v>70</v>
      </c>
      <c r="D177" s="39" t="s">
        <v>71</v>
      </c>
      <c r="E177" s="39" t="s">
        <v>12</v>
      </c>
      <c r="F177" s="39" t="s">
        <v>367</v>
      </c>
      <c r="G177" s="39" t="s">
        <v>26187</v>
      </c>
      <c r="H177" s="39" t="s">
        <v>368</v>
      </c>
      <c r="I177" s="71">
        <v>-11.9</v>
      </c>
    </row>
    <row r="178" spans="1:9" x14ac:dyDescent="0.2">
      <c r="A178" s="38" t="s">
        <v>74</v>
      </c>
      <c r="B178" s="39" t="s">
        <v>69</v>
      </c>
      <c r="C178" s="39" t="s">
        <v>70</v>
      </c>
      <c r="D178" s="39" t="s">
        <v>71</v>
      </c>
      <c r="E178" s="39" t="s">
        <v>12</v>
      </c>
      <c r="F178" s="39" t="s">
        <v>369</v>
      </c>
      <c r="G178" s="39" t="s">
        <v>26187</v>
      </c>
      <c r="H178" s="39" t="s">
        <v>370</v>
      </c>
      <c r="I178" s="71">
        <v>-5</v>
      </c>
    </row>
    <row r="179" spans="1:9" x14ac:dyDescent="0.2">
      <c r="A179" s="38" t="s">
        <v>74</v>
      </c>
      <c r="B179" s="39" t="s">
        <v>69</v>
      </c>
      <c r="C179" s="39" t="s">
        <v>70</v>
      </c>
      <c r="D179" s="39" t="s">
        <v>71</v>
      </c>
      <c r="E179" s="39" t="s">
        <v>12</v>
      </c>
      <c r="F179" s="39" t="s">
        <v>30622</v>
      </c>
      <c r="G179" s="39" t="s">
        <v>26187</v>
      </c>
      <c r="H179" s="39" t="s">
        <v>30623</v>
      </c>
      <c r="I179" s="71">
        <v>-5</v>
      </c>
    </row>
    <row r="180" spans="1:9" x14ac:dyDescent="0.2">
      <c r="A180" s="38" t="s">
        <v>74</v>
      </c>
      <c r="B180" s="39" t="s">
        <v>69</v>
      </c>
      <c r="C180" s="39" t="s">
        <v>70</v>
      </c>
      <c r="D180" s="39" t="s">
        <v>71</v>
      </c>
      <c r="E180" s="39" t="s">
        <v>12</v>
      </c>
      <c r="F180" s="39" t="s">
        <v>26563</v>
      </c>
      <c r="G180" s="39" t="s">
        <v>26187</v>
      </c>
      <c r="H180" s="39" t="s">
        <v>26564</v>
      </c>
      <c r="I180" s="71">
        <v>-71.28</v>
      </c>
    </row>
    <row r="181" spans="1:9" x14ac:dyDescent="0.2">
      <c r="A181" s="38" t="s">
        <v>74</v>
      </c>
      <c r="B181" s="39" t="s">
        <v>69</v>
      </c>
      <c r="C181" s="39" t="s">
        <v>70</v>
      </c>
      <c r="D181" s="39" t="s">
        <v>71</v>
      </c>
      <c r="E181" s="39" t="s">
        <v>12</v>
      </c>
      <c r="F181" s="39" t="s">
        <v>27560</v>
      </c>
      <c r="G181" s="39" t="s">
        <v>26187</v>
      </c>
      <c r="H181" s="39" t="s">
        <v>372</v>
      </c>
      <c r="I181" s="71">
        <v>-14.47</v>
      </c>
    </row>
    <row r="182" spans="1:9" x14ac:dyDescent="0.2">
      <c r="A182" s="38" t="s">
        <v>74</v>
      </c>
      <c r="B182" s="39" t="s">
        <v>69</v>
      </c>
      <c r="C182" s="39" t="s">
        <v>70</v>
      </c>
      <c r="D182" s="39" t="s">
        <v>71</v>
      </c>
      <c r="E182" s="39" t="s">
        <v>12</v>
      </c>
      <c r="F182" s="39" t="s">
        <v>27561</v>
      </c>
      <c r="G182" s="39" t="s">
        <v>100</v>
      </c>
      <c r="H182" s="39" t="s">
        <v>27562</v>
      </c>
      <c r="I182" s="71">
        <v>-10</v>
      </c>
    </row>
    <row r="183" spans="1:9" x14ac:dyDescent="0.2">
      <c r="A183" s="38" t="s">
        <v>74</v>
      </c>
      <c r="B183" s="39" t="s">
        <v>69</v>
      </c>
      <c r="C183" s="39" t="s">
        <v>70</v>
      </c>
      <c r="D183" s="39" t="s">
        <v>71</v>
      </c>
      <c r="E183" s="39" t="s">
        <v>12</v>
      </c>
      <c r="F183" s="39" t="s">
        <v>373</v>
      </c>
      <c r="G183" s="39" t="s">
        <v>26187</v>
      </c>
      <c r="H183" s="39" t="s">
        <v>374</v>
      </c>
      <c r="I183" s="71">
        <v>-13.26</v>
      </c>
    </row>
    <row r="184" spans="1:9" x14ac:dyDescent="0.2">
      <c r="A184" s="38" t="s">
        <v>74</v>
      </c>
      <c r="B184" s="39" t="s">
        <v>69</v>
      </c>
      <c r="C184" s="39" t="s">
        <v>70</v>
      </c>
      <c r="D184" s="39" t="s">
        <v>71</v>
      </c>
      <c r="E184" s="39" t="s">
        <v>12</v>
      </c>
      <c r="F184" s="39" t="s">
        <v>30624</v>
      </c>
      <c r="G184" s="39" t="s">
        <v>26187</v>
      </c>
      <c r="H184" s="39" t="s">
        <v>30625</v>
      </c>
      <c r="I184" s="71">
        <v>-5</v>
      </c>
    </row>
    <row r="185" spans="1:9" x14ac:dyDescent="0.2">
      <c r="A185" s="38" t="s">
        <v>74</v>
      </c>
      <c r="B185" s="39" t="s">
        <v>69</v>
      </c>
      <c r="C185" s="39" t="s">
        <v>70</v>
      </c>
      <c r="D185" s="39" t="s">
        <v>71</v>
      </c>
      <c r="E185" s="39" t="s">
        <v>12</v>
      </c>
      <c r="F185" s="39" t="s">
        <v>27097</v>
      </c>
      <c r="G185" s="39" t="s">
        <v>26187</v>
      </c>
      <c r="H185" s="39" t="s">
        <v>27098</v>
      </c>
      <c r="I185" s="71">
        <v>-10</v>
      </c>
    </row>
    <row r="186" spans="1:9" x14ac:dyDescent="0.2">
      <c r="A186" s="38" t="s">
        <v>74</v>
      </c>
      <c r="B186" s="39" t="s">
        <v>69</v>
      </c>
      <c r="C186" s="39" t="s">
        <v>70</v>
      </c>
      <c r="D186" s="39" t="s">
        <v>71</v>
      </c>
      <c r="E186" s="39" t="s">
        <v>12</v>
      </c>
      <c r="F186" s="39" t="s">
        <v>30626</v>
      </c>
      <c r="G186" s="39" t="s">
        <v>26187</v>
      </c>
      <c r="H186" s="39" t="s">
        <v>30627</v>
      </c>
      <c r="I186" s="71">
        <v>-10</v>
      </c>
    </row>
    <row r="187" spans="1:9" x14ac:dyDescent="0.2">
      <c r="A187" s="38" t="s">
        <v>74</v>
      </c>
      <c r="B187" s="39" t="s">
        <v>69</v>
      </c>
      <c r="C187" s="39" t="s">
        <v>70</v>
      </c>
      <c r="D187" s="39" t="s">
        <v>71</v>
      </c>
      <c r="E187" s="39" t="s">
        <v>12</v>
      </c>
      <c r="F187" s="39" t="s">
        <v>30628</v>
      </c>
      <c r="G187" s="39" t="s">
        <v>26187</v>
      </c>
      <c r="H187" s="39" t="s">
        <v>30629</v>
      </c>
      <c r="I187" s="71">
        <v>-10.36</v>
      </c>
    </row>
    <row r="188" spans="1:9" x14ac:dyDescent="0.2">
      <c r="A188" s="38" t="s">
        <v>74</v>
      </c>
      <c r="B188" s="39" t="s">
        <v>69</v>
      </c>
      <c r="C188" s="39" t="s">
        <v>70</v>
      </c>
      <c r="D188" s="39" t="s">
        <v>71</v>
      </c>
      <c r="E188" s="39" t="s">
        <v>12</v>
      </c>
      <c r="F188" s="39" t="s">
        <v>27099</v>
      </c>
      <c r="G188" s="39" t="s">
        <v>26187</v>
      </c>
      <c r="H188" s="39" t="s">
        <v>375</v>
      </c>
      <c r="I188" s="71">
        <v>-63.48</v>
      </c>
    </row>
    <row r="189" spans="1:9" x14ac:dyDescent="0.2">
      <c r="A189" s="38" t="s">
        <v>74</v>
      </c>
      <c r="B189" s="39" t="s">
        <v>69</v>
      </c>
      <c r="C189" s="39" t="s">
        <v>70</v>
      </c>
      <c r="D189" s="39" t="s">
        <v>71</v>
      </c>
      <c r="E189" s="39" t="s">
        <v>12</v>
      </c>
      <c r="F189" s="39" t="s">
        <v>377</v>
      </c>
      <c r="G189" s="39" t="s">
        <v>26187</v>
      </c>
      <c r="H189" s="39" t="s">
        <v>378</v>
      </c>
      <c r="I189" s="71">
        <v>-6.98</v>
      </c>
    </row>
    <row r="190" spans="1:9" x14ac:dyDescent="0.2">
      <c r="A190" s="38" t="s">
        <v>74</v>
      </c>
      <c r="B190" s="39" t="s">
        <v>69</v>
      </c>
      <c r="C190" s="39" t="s">
        <v>70</v>
      </c>
      <c r="D190" s="39" t="s">
        <v>71</v>
      </c>
      <c r="E190" s="39" t="s">
        <v>12</v>
      </c>
      <c r="F190" s="39" t="s">
        <v>30630</v>
      </c>
      <c r="G190" s="39" t="s">
        <v>26187</v>
      </c>
      <c r="H190" s="39" t="s">
        <v>30631</v>
      </c>
      <c r="I190" s="71">
        <v>-5</v>
      </c>
    </row>
    <row r="191" spans="1:9" x14ac:dyDescent="0.2">
      <c r="A191" s="38" t="s">
        <v>74</v>
      </c>
      <c r="B191" s="39" t="s">
        <v>69</v>
      </c>
      <c r="C191" s="39" t="s">
        <v>70</v>
      </c>
      <c r="D191" s="39" t="s">
        <v>71</v>
      </c>
      <c r="E191" s="39" t="s">
        <v>12</v>
      </c>
      <c r="F191" s="39" t="s">
        <v>30632</v>
      </c>
      <c r="G191" s="39" t="s">
        <v>26187</v>
      </c>
      <c r="H191" s="39" t="s">
        <v>379</v>
      </c>
      <c r="I191" s="71">
        <v>-9.9700000000000006</v>
      </c>
    </row>
    <row r="192" spans="1:9" x14ac:dyDescent="0.2">
      <c r="A192" s="38" t="s">
        <v>74</v>
      </c>
      <c r="B192" s="39" t="s">
        <v>69</v>
      </c>
      <c r="C192" s="39" t="s">
        <v>70</v>
      </c>
      <c r="D192" s="39" t="s">
        <v>71</v>
      </c>
      <c r="E192" s="39" t="s">
        <v>12</v>
      </c>
      <c r="F192" s="39" t="s">
        <v>27563</v>
      </c>
      <c r="G192" s="39" t="s">
        <v>100</v>
      </c>
      <c r="H192" s="39" t="s">
        <v>27564</v>
      </c>
      <c r="I192" s="71">
        <v>-5</v>
      </c>
    </row>
    <row r="193" spans="1:9" x14ac:dyDescent="0.2">
      <c r="A193" s="38" t="s">
        <v>74</v>
      </c>
      <c r="B193" s="39" t="s">
        <v>69</v>
      </c>
      <c r="C193" s="39" t="s">
        <v>70</v>
      </c>
      <c r="D193" s="39" t="s">
        <v>71</v>
      </c>
      <c r="E193" s="39" t="s">
        <v>12</v>
      </c>
      <c r="F193" s="39" t="s">
        <v>30633</v>
      </c>
      <c r="G193" s="39" t="s">
        <v>100</v>
      </c>
      <c r="H193" s="39" t="s">
        <v>30634</v>
      </c>
      <c r="I193" s="71">
        <v>-5</v>
      </c>
    </row>
    <row r="194" spans="1:9" x14ac:dyDescent="0.2">
      <c r="A194" s="38" t="s">
        <v>74</v>
      </c>
      <c r="B194" s="39" t="s">
        <v>69</v>
      </c>
      <c r="C194" s="39" t="s">
        <v>70</v>
      </c>
      <c r="D194" s="39" t="s">
        <v>71</v>
      </c>
      <c r="E194" s="39" t="s">
        <v>12</v>
      </c>
      <c r="F194" s="39" t="s">
        <v>26735</v>
      </c>
      <c r="G194" s="39" t="s">
        <v>26187</v>
      </c>
      <c r="H194" s="39" t="s">
        <v>26736</v>
      </c>
      <c r="I194" s="71">
        <v>-33.83</v>
      </c>
    </row>
    <row r="195" spans="1:9" x14ac:dyDescent="0.2">
      <c r="A195" s="38" t="s">
        <v>74</v>
      </c>
      <c r="B195" s="39" t="s">
        <v>69</v>
      </c>
      <c r="C195" s="39" t="s">
        <v>70</v>
      </c>
      <c r="D195" s="39" t="s">
        <v>71</v>
      </c>
      <c r="E195" s="39" t="s">
        <v>12</v>
      </c>
      <c r="F195" s="39" t="s">
        <v>27565</v>
      </c>
      <c r="G195" s="39" t="s">
        <v>26187</v>
      </c>
      <c r="H195" s="39" t="s">
        <v>10756</v>
      </c>
      <c r="I195" s="71">
        <v>-5.68</v>
      </c>
    </row>
    <row r="196" spans="1:9" x14ac:dyDescent="0.2">
      <c r="A196" s="38" t="s">
        <v>74</v>
      </c>
      <c r="B196" s="39" t="s">
        <v>69</v>
      </c>
      <c r="C196" s="39" t="s">
        <v>70</v>
      </c>
      <c r="D196" s="39" t="s">
        <v>71</v>
      </c>
      <c r="E196" s="39" t="s">
        <v>12</v>
      </c>
      <c r="F196" s="39" t="s">
        <v>27930</v>
      </c>
      <c r="G196" s="39" t="s">
        <v>26187</v>
      </c>
      <c r="H196" s="39" t="s">
        <v>380</v>
      </c>
      <c r="I196" s="71">
        <v>-5</v>
      </c>
    </row>
    <row r="197" spans="1:9" x14ac:dyDescent="0.2">
      <c r="A197" s="38" t="s">
        <v>74</v>
      </c>
      <c r="B197" s="39" t="s">
        <v>69</v>
      </c>
      <c r="C197" s="39" t="s">
        <v>70</v>
      </c>
      <c r="D197" s="39" t="s">
        <v>71</v>
      </c>
      <c r="E197" s="39" t="s">
        <v>12</v>
      </c>
      <c r="F197" s="39" t="s">
        <v>27925</v>
      </c>
      <c r="G197" s="39" t="s">
        <v>26187</v>
      </c>
      <c r="H197" s="39" t="s">
        <v>27315</v>
      </c>
      <c r="I197" s="71">
        <v>-5</v>
      </c>
    </row>
    <row r="198" spans="1:9" x14ac:dyDescent="0.2">
      <c r="A198" s="38" t="s">
        <v>74</v>
      </c>
      <c r="B198" s="39" t="s">
        <v>69</v>
      </c>
      <c r="C198" s="39" t="s">
        <v>70</v>
      </c>
      <c r="D198" s="39" t="s">
        <v>71</v>
      </c>
      <c r="E198" s="39" t="s">
        <v>12</v>
      </c>
      <c r="F198" s="39" t="s">
        <v>27100</v>
      </c>
      <c r="G198" s="39" t="s">
        <v>26187</v>
      </c>
      <c r="H198" s="39" t="s">
        <v>22721</v>
      </c>
      <c r="I198" s="71">
        <v>-10.24</v>
      </c>
    </row>
    <row r="199" spans="1:9" x14ac:dyDescent="0.2">
      <c r="A199" s="38" t="s">
        <v>74</v>
      </c>
      <c r="B199" s="39" t="s">
        <v>69</v>
      </c>
      <c r="C199" s="39" t="s">
        <v>70</v>
      </c>
      <c r="D199" s="39" t="s">
        <v>71</v>
      </c>
      <c r="E199" s="39" t="s">
        <v>12</v>
      </c>
      <c r="F199" s="39" t="s">
        <v>27101</v>
      </c>
      <c r="G199" s="39" t="s">
        <v>26187</v>
      </c>
      <c r="H199" s="39" t="s">
        <v>27102</v>
      </c>
      <c r="I199" s="71">
        <v>-16.95</v>
      </c>
    </row>
    <row r="200" spans="1:9" x14ac:dyDescent="0.2">
      <c r="A200" s="38" t="s">
        <v>74</v>
      </c>
      <c r="B200" s="39" t="s">
        <v>69</v>
      </c>
      <c r="C200" s="39" t="s">
        <v>70</v>
      </c>
      <c r="D200" s="39" t="s">
        <v>71</v>
      </c>
      <c r="E200" s="39" t="s">
        <v>12</v>
      </c>
      <c r="F200" s="39" t="s">
        <v>26409</v>
      </c>
      <c r="G200" s="39" t="s">
        <v>26187</v>
      </c>
      <c r="H200" s="39" t="s">
        <v>382</v>
      </c>
      <c r="I200" s="71">
        <v>-24.86</v>
      </c>
    </row>
    <row r="201" spans="1:9" x14ac:dyDescent="0.2">
      <c r="A201" s="38" t="s">
        <v>74</v>
      </c>
      <c r="B201" s="39" t="s">
        <v>69</v>
      </c>
      <c r="C201" s="39" t="s">
        <v>70</v>
      </c>
      <c r="D201" s="39" t="s">
        <v>71</v>
      </c>
      <c r="E201" s="39" t="s">
        <v>12</v>
      </c>
      <c r="F201" s="39" t="s">
        <v>29497</v>
      </c>
      <c r="G201" s="39" t="s">
        <v>26187</v>
      </c>
      <c r="H201" s="39" t="s">
        <v>383</v>
      </c>
      <c r="I201" s="71">
        <v>-5.41</v>
      </c>
    </row>
    <row r="202" spans="1:9" x14ac:dyDescent="0.2">
      <c r="A202" s="38" t="s">
        <v>74</v>
      </c>
      <c r="B202" s="39" t="s">
        <v>69</v>
      </c>
      <c r="C202" s="39" t="s">
        <v>70</v>
      </c>
      <c r="D202" s="39" t="s">
        <v>71</v>
      </c>
      <c r="E202" s="39" t="s">
        <v>12</v>
      </c>
      <c r="F202" s="39" t="s">
        <v>28848</v>
      </c>
      <c r="G202" s="39" t="s">
        <v>26187</v>
      </c>
      <c r="H202" s="39" t="s">
        <v>29498</v>
      </c>
      <c r="I202" s="71">
        <v>-10</v>
      </c>
    </row>
    <row r="203" spans="1:9" x14ac:dyDescent="0.2">
      <c r="A203" s="38" t="s">
        <v>74</v>
      </c>
      <c r="B203" s="39" t="s">
        <v>69</v>
      </c>
      <c r="C203" s="39" t="s">
        <v>70</v>
      </c>
      <c r="D203" s="39" t="s">
        <v>71</v>
      </c>
      <c r="E203" s="39" t="s">
        <v>12</v>
      </c>
      <c r="F203" s="39" t="s">
        <v>30635</v>
      </c>
      <c r="G203" s="39" t="s">
        <v>26187</v>
      </c>
      <c r="H203" s="39" t="s">
        <v>129</v>
      </c>
      <c r="I203" s="71">
        <v>-7.27</v>
      </c>
    </row>
    <row r="204" spans="1:9" x14ac:dyDescent="0.2">
      <c r="A204" s="38" t="s">
        <v>74</v>
      </c>
      <c r="B204" s="39" t="s">
        <v>69</v>
      </c>
      <c r="C204" s="39" t="s">
        <v>70</v>
      </c>
      <c r="D204" s="39" t="s">
        <v>71</v>
      </c>
      <c r="E204" s="39" t="s">
        <v>12</v>
      </c>
      <c r="F204" s="39" t="s">
        <v>27566</v>
      </c>
      <c r="G204" s="39" t="s">
        <v>26187</v>
      </c>
      <c r="H204" s="39" t="s">
        <v>27434</v>
      </c>
      <c r="I204" s="71">
        <v>-5</v>
      </c>
    </row>
    <row r="205" spans="1:9" x14ac:dyDescent="0.2">
      <c r="A205" s="38" t="s">
        <v>74</v>
      </c>
      <c r="B205" s="39" t="s">
        <v>69</v>
      </c>
      <c r="C205" s="39" t="s">
        <v>70</v>
      </c>
      <c r="D205" s="39" t="s">
        <v>71</v>
      </c>
      <c r="E205" s="39" t="s">
        <v>12</v>
      </c>
      <c r="F205" s="39" t="s">
        <v>384</v>
      </c>
      <c r="G205" s="39" t="s">
        <v>26187</v>
      </c>
      <c r="H205" s="39" t="s">
        <v>385</v>
      </c>
      <c r="I205" s="71">
        <v>-24.27</v>
      </c>
    </row>
    <row r="206" spans="1:9" x14ac:dyDescent="0.2">
      <c r="A206" s="38" t="s">
        <v>74</v>
      </c>
      <c r="B206" s="39" t="s">
        <v>69</v>
      </c>
      <c r="C206" s="39" t="s">
        <v>70</v>
      </c>
      <c r="D206" s="39" t="s">
        <v>71</v>
      </c>
      <c r="E206" s="39" t="s">
        <v>12</v>
      </c>
      <c r="F206" s="39" t="s">
        <v>27316</v>
      </c>
      <c r="G206" s="39" t="s">
        <v>26187</v>
      </c>
      <c r="H206" s="39" t="s">
        <v>386</v>
      </c>
      <c r="I206" s="71">
        <v>-5</v>
      </c>
    </row>
    <row r="207" spans="1:9" x14ac:dyDescent="0.2">
      <c r="A207" s="38" t="s">
        <v>74</v>
      </c>
      <c r="B207" s="39" t="s">
        <v>69</v>
      </c>
      <c r="C207" s="39" t="s">
        <v>70</v>
      </c>
      <c r="D207" s="39" t="s">
        <v>71</v>
      </c>
      <c r="E207" s="39" t="s">
        <v>12</v>
      </c>
      <c r="F207" s="39" t="s">
        <v>30636</v>
      </c>
      <c r="G207" s="39" t="s">
        <v>26187</v>
      </c>
      <c r="H207" s="39" t="s">
        <v>30637</v>
      </c>
      <c r="I207" s="71">
        <v>-10</v>
      </c>
    </row>
    <row r="208" spans="1:9" x14ac:dyDescent="0.2">
      <c r="A208" s="38" t="s">
        <v>74</v>
      </c>
      <c r="B208" s="39" t="s">
        <v>69</v>
      </c>
      <c r="C208" s="39" t="s">
        <v>70</v>
      </c>
      <c r="D208" s="39" t="s">
        <v>71</v>
      </c>
      <c r="E208" s="39" t="s">
        <v>12</v>
      </c>
      <c r="F208" s="39" t="s">
        <v>28338</v>
      </c>
      <c r="G208" s="39" t="s">
        <v>26187</v>
      </c>
      <c r="H208" s="39" t="s">
        <v>28339</v>
      </c>
      <c r="I208" s="71">
        <v>-5</v>
      </c>
    </row>
    <row r="209" spans="1:9" x14ac:dyDescent="0.2">
      <c r="A209" s="38" t="s">
        <v>74</v>
      </c>
      <c r="B209" s="39" t="s">
        <v>69</v>
      </c>
      <c r="C209" s="39" t="s">
        <v>70</v>
      </c>
      <c r="D209" s="39" t="s">
        <v>71</v>
      </c>
      <c r="E209" s="39" t="s">
        <v>12</v>
      </c>
      <c r="F209" s="39" t="s">
        <v>30638</v>
      </c>
      <c r="G209" s="39" t="s">
        <v>26187</v>
      </c>
      <c r="H209" s="39" t="s">
        <v>389</v>
      </c>
      <c r="I209" s="71">
        <v>-5</v>
      </c>
    </row>
    <row r="210" spans="1:9" x14ac:dyDescent="0.2">
      <c r="A210" s="38" t="s">
        <v>74</v>
      </c>
      <c r="B210" s="39" t="s">
        <v>69</v>
      </c>
      <c r="C210" s="39" t="s">
        <v>70</v>
      </c>
      <c r="D210" s="39" t="s">
        <v>71</v>
      </c>
      <c r="E210" s="39" t="s">
        <v>12</v>
      </c>
      <c r="F210" s="39" t="s">
        <v>391</v>
      </c>
      <c r="G210" s="39" t="s">
        <v>26187</v>
      </c>
      <c r="H210" s="39" t="s">
        <v>392</v>
      </c>
      <c r="I210" s="71">
        <v>-32.659999999999997</v>
      </c>
    </row>
    <row r="211" spans="1:9" x14ac:dyDescent="0.2">
      <c r="A211" s="38" t="s">
        <v>74</v>
      </c>
      <c r="B211" s="39" t="s">
        <v>69</v>
      </c>
      <c r="C211" s="39" t="s">
        <v>70</v>
      </c>
      <c r="D211" s="39" t="s">
        <v>71</v>
      </c>
      <c r="E211" s="39" t="s">
        <v>12</v>
      </c>
      <c r="F211" s="39" t="s">
        <v>393</v>
      </c>
      <c r="G211" s="39" t="s">
        <v>26187</v>
      </c>
      <c r="H211" s="39" t="s">
        <v>394</v>
      </c>
      <c r="I211" s="71">
        <v>-28.84</v>
      </c>
    </row>
    <row r="212" spans="1:9" x14ac:dyDescent="0.2">
      <c r="A212" s="38" t="s">
        <v>74</v>
      </c>
      <c r="B212" s="39" t="s">
        <v>69</v>
      </c>
      <c r="C212" s="39" t="s">
        <v>70</v>
      </c>
      <c r="D212" s="39" t="s">
        <v>71</v>
      </c>
      <c r="E212" s="39" t="s">
        <v>12</v>
      </c>
      <c r="F212" s="39" t="s">
        <v>30639</v>
      </c>
      <c r="G212" s="39" t="s">
        <v>26187</v>
      </c>
      <c r="H212" s="39" t="s">
        <v>30640</v>
      </c>
      <c r="I212" s="71">
        <v>-10</v>
      </c>
    </row>
    <row r="213" spans="1:9" x14ac:dyDescent="0.2">
      <c r="A213" s="38" t="s">
        <v>74</v>
      </c>
      <c r="B213" s="39" t="s">
        <v>69</v>
      </c>
      <c r="C213" s="39" t="s">
        <v>70</v>
      </c>
      <c r="D213" s="39" t="s">
        <v>71</v>
      </c>
      <c r="E213" s="39" t="s">
        <v>12</v>
      </c>
      <c r="F213" s="39" t="s">
        <v>27567</v>
      </c>
      <c r="G213" s="39" t="s">
        <v>26187</v>
      </c>
      <c r="H213" s="39" t="s">
        <v>27568</v>
      </c>
      <c r="I213" s="71">
        <v>-21.62</v>
      </c>
    </row>
    <row r="214" spans="1:9" x14ac:dyDescent="0.2">
      <c r="A214" s="38" t="s">
        <v>74</v>
      </c>
      <c r="B214" s="39" t="s">
        <v>69</v>
      </c>
      <c r="C214" s="39" t="s">
        <v>70</v>
      </c>
      <c r="D214" s="39" t="s">
        <v>71</v>
      </c>
      <c r="E214" s="39" t="s">
        <v>12</v>
      </c>
      <c r="F214" s="39" t="s">
        <v>26737</v>
      </c>
      <c r="G214" s="39" t="s">
        <v>26187</v>
      </c>
      <c r="H214" s="39" t="s">
        <v>398</v>
      </c>
      <c r="I214" s="71">
        <v>-40.5</v>
      </c>
    </row>
    <row r="215" spans="1:9" x14ac:dyDescent="0.2">
      <c r="A215" s="38" t="s">
        <v>74</v>
      </c>
      <c r="B215" s="39" t="s">
        <v>69</v>
      </c>
      <c r="C215" s="39" t="s">
        <v>70</v>
      </c>
      <c r="D215" s="39" t="s">
        <v>71</v>
      </c>
      <c r="E215" s="39" t="s">
        <v>12</v>
      </c>
      <c r="F215" s="39" t="s">
        <v>30641</v>
      </c>
      <c r="G215" s="39" t="s">
        <v>100</v>
      </c>
      <c r="H215" s="39" t="s">
        <v>30642</v>
      </c>
      <c r="I215" s="71">
        <v>-5</v>
      </c>
    </row>
    <row r="216" spans="1:9" x14ac:dyDescent="0.2">
      <c r="A216" s="38" t="s">
        <v>74</v>
      </c>
      <c r="B216" s="39" t="s">
        <v>69</v>
      </c>
      <c r="C216" s="39" t="s">
        <v>70</v>
      </c>
      <c r="D216" s="39" t="s">
        <v>71</v>
      </c>
      <c r="E216" s="39" t="s">
        <v>12</v>
      </c>
      <c r="F216" s="39" t="s">
        <v>27103</v>
      </c>
      <c r="G216" s="39" t="s">
        <v>26187</v>
      </c>
      <c r="H216" s="39" t="s">
        <v>399</v>
      </c>
      <c r="I216" s="71">
        <v>-19.3</v>
      </c>
    </row>
    <row r="217" spans="1:9" x14ac:dyDescent="0.2">
      <c r="A217" s="38" t="s">
        <v>74</v>
      </c>
      <c r="B217" s="39" t="s">
        <v>69</v>
      </c>
      <c r="C217" s="39" t="s">
        <v>70</v>
      </c>
      <c r="D217" s="39" t="s">
        <v>71</v>
      </c>
      <c r="E217" s="39" t="s">
        <v>12</v>
      </c>
      <c r="F217" s="39" t="s">
        <v>30643</v>
      </c>
      <c r="G217" s="39" t="s">
        <v>26187</v>
      </c>
      <c r="H217" s="39" t="s">
        <v>264</v>
      </c>
      <c r="I217" s="71">
        <v>-5</v>
      </c>
    </row>
    <row r="218" spans="1:9" x14ac:dyDescent="0.2">
      <c r="A218" s="38" t="s">
        <v>74</v>
      </c>
      <c r="B218" s="39" t="s">
        <v>69</v>
      </c>
      <c r="C218" s="39" t="s">
        <v>70</v>
      </c>
      <c r="D218" s="39" t="s">
        <v>71</v>
      </c>
      <c r="E218" s="39" t="s">
        <v>12</v>
      </c>
      <c r="F218" s="39" t="s">
        <v>26284</v>
      </c>
      <c r="G218" s="39" t="s">
        <v>26187</v>
      </c>
      <c r="H218" s="39" t="s">
        <v>26219</v>
      </c>
      <c r="I218" s="71">
        <v>-39.58</v>
      </c>
    </row>
    <row r="219" spans="1:9" x14ac:dyDescent="0.2">
      <c r="A219" s="38" t="s">
        <v>74</v>
      </c>
      <c r="B219" s="39" t="s">
        <v>69</v>
      </c>
      <c r="C219" s="39" t="s">
        <v>70</v>
      </c>
      <c r="D219" s="39" t="s">
        <v>71</v>
      </c>
      <c r="E219" s="39" t="s">
        <v>12</v>
      </c>
      <c r="F219" s="39" t="s">
        <v>27931</v>
      </c>
      <c r="G219" s="39" t="s">
        <v>26187</v>
      </c>
      <c r="H219" s="39" t="s">
        <v>403</v>
      </c>
      <c r="I219" s="71">
        <v>-16.25</v>
      </c>
    </row>
    <row r="220" spans="1:9" x14ac:dyDescent="0.2">
      <c r="A220" s="38" t="s">
        <v>74</v>
      </c>
      <c r="B220" s="39" t="s">
        <v>69</v>
      </c>
      <c r="C220" s="39" t="s">
        <v>70</v>
      </c>
      <c r="D220" s="39" t="s">
        <v>71</v>
      </c>
      <c r="E220" s="39" t="s">
        <v>12</v>
      </c>
      <c r="F220" s="39" t="s">
        <v>26738</v>
      </c>
      <c r="G220" s="39" t="s">
        <v>26187</v>
      </c>
      <c r="H220" s="39" t="s">
        <v>130</v>
      </c>
      <c r="I220" s="71">
        <v>-12.36</v>
      </c>
    </row>
    <row r="221" spans="1:9" x14ac:dyDescent="0.2">
      <c r="A221" s="38" t="s">
        <v>74</v>
      </c>
      <c r="B221" s="39" t="s">
        <v>69</v>
      </c>
      <c r="C221" s="39" t="s">
        <v>70</v>
      </c>
      <c r="D221" s="39" t="s">
        <v>71</v>
      </c>
      <c r="E221" s="39" t="s">
        <v>12</v>
      </c>
      <c r="F221" s="39" t="s">
        <v>30644</v>
      </c>
      <c r="G221" s="39" t="s">
        <v>26187</v>
      </c>
      <c r="H221" s="39" t="s">
        <v>30645</v>
      </c>
      <c r="I221" s="71">
        <v>-5</v>
      </c>
    </row>
    <row r="222" spans="1:9" x14ac:dyDescent="0.2">
      <c r="A222" s="38" t="s">
        <v>74</v>
      </c>
      <c r="B222" s="39" t="s">
        <v>69</v>
      </c>
      <c r="C222" s="39" t="s">
        <v>70</v>
      </c>
      <c r="D222" s="39" t="s">
        <v>71</v>
      </c>
      <c r="E222" s="39" t="s">
        <v>12</v>
      </c>
      <c r="F222" s="39" t="s">
        <v>27569</v>
      </c>
      <c r="G222" s="39" t="s">
        <v>26187</v>
      </c>
      <c r="H222" s="39" t="s">
        <v>404</v>
      </c>
      <c r="I222" s="71">
        <v>-5</v>
      </c>
    </row>
    <row r="223" spans="1:9" x14ac:dyDescent="0.2">
      <c r="A223" s="38" t="s">
        <v>74</v>
      </c>
      <c r="B223" s="39" t="s">
        <v>69</v>
      </c>
      <c r="C223" s="39" t="s">
        <v>70</v>
      </c>
      <c r="D223" s="39" t="s">
        <v>71</v>
      </c>
      <c r="E223" s="39" t="s">
        <v>12</v>
      </c>
      <c r="F223" s="39" t="s">
        <v>30646</v>
      </c>
      <c r="G223" s="39" t="s">
        <v>26187</v>
      </c>
      <c r="H223" s="39" t="s">
        <v>30647</v>
      </c>
      <c r="I223" s="71">
        <v>-5</v>
      </c>
    </row>
    <row r="224" spans="1:9" x14ac:dyDescent="0.2">
      <c r="A224" s="38" t="s">
        <v>74</v>
      </c>
      <c r="B224" s="39" t="s">
        <v>69</v>
      </c>
      <c r="C224" s="39" t="s">
        <v>70</v>
      </c>
      <c r="D224" s="39" t="s">
        <v>71</v>
      </c>
      <c r="E224" s="39" t="s">
        <v>12</v>
      </c>
      <c r="F224" s="39" t="s">
        <v>406</v>
      </c>
      <c r="G224" s="39" t="s">
        <v>26187</v>
      </c>
      <c r="H224" s="39" t="s">
        <v>407</v>
      </c>
      <c r="I224" s="71">
        <v>-8.2200000000000006</v>
      </c>
    </row>
    <row r="225" spans="1:9" x14ac:dyDescent="0.2">
      <c r="A225" s="38" t="s">
        <v>74</v>
      </c>
      <c r="B225" s="39" t="s">
        <v>69</v>
      </c>
      <c r="C225" s="39" t="s">
        <v>70</v>
      </c>
      <c r="D225" s="39" t="s">
        <v>71</v>
      </c>
      <c r="E225" s="39" t="s">
        <v>12</v>
      </c>
      <c r="F225" s="39" t="s">
        <v>30648</v>
      </c>
      <c r="G225" s="39" t="s">
        <v>26187</v>
      </c>
      <c r="H225" s="39" t="s">
        <v>30649</v>
      </c>
      <c r="I225" s="71">
        <v>-5</v>
      </c>
    </row>
    <row r="226" spans="1:9" x14ac:dyDescent="0.2">
      <c r="A226" s="38" t="s">
        <v>74</v>
      </c>
      <c r="B226" s="39" t="s">
        <v>69</v>
      </c>
      <c r="C226" s="39" t="s">
        <v>70</v>
      </c>
      <c r="D226" s="39" t="s">
        <v>71</v>
      </c>
      <c r="E226" s="39" t="s">
        <v>12</v>
      </c>
      <c r="F226" s="39" t="s">
        <v>29485</v>
      </c>
      <c r="G226" s="39" t="s">
        <v>26187</v>
      </c>
      <c r="H226" s="39" t="s">
        <v>30650</v>
      </c>
      <c r="I226" s="71">
        <v>-5</v>
      </c>
    </row>
    <row r="227" spans="1:9" x14ac:dyDescent="0.2">
      <c r="A227" s="38" t="s">
        <v>74</v>
      </c>
      <c r="B227" s="39" t="s">
        <v>69</v>
      </c>
      <c r="C227" s="39" t="s">
        <v>70</v>
      </c>
      <c r="D227" s="39" t="s">
        <v>71</v>
      </c>
      <c r="E227" s="39" t="s">
        <v>12</v>
      </c>
      <c r="F227" s="39" t="s">
        <v>29502</v>
      </c>
      <c r="G227" s="39" t="s">
        <v>26187</v>
      </c>
      <c r="H227" s="39" t="s">
        <v>29503</v>
      </c>
      <c r="I227" s="71">
        <v>-11.94</v>
      </c>
    </row>
    <row r="228" spans="1:9" x14ac:dyDescent="0.2">
      <c r="A228" s="38" t="s">
        <v>74</v>
      </c>
      <c r="B228" s="39" t="s">
        <v>69</v>
      </c>
      <c r="C228" s="39" t="s">
        <v>70</v>
      </c>
      <c r="D228" s="39" t="s">
        <v>71</v>
      </c>
      <c r="E228" s="39" t="s">
        <v>12</v>
      </c>
      <c r="F228" s="39" t="s">
        <v>28849</v>
      </c>
      <c r="G228" s="39" t="s">
        <v>26187</v>
      </c>
      <c r="H228" s="39" t="s">
        <v>28850</v>
      </c>
      <c r="I228" s="71">
        <v>-6.74</v>
      </c>
    </row>
    <row r="229" spans="1:9" x14ac:dyDescent="0.2">
      <c r="A229" s="38" t="s">
        <v>74</v>
      </c>
      <c r="B229" s="39" t="s">
        <v>69</v>
      </c>
      <c r="C229" s="39" t="s">
        <v>70</v>
      </c>
      <c r="D229" s="39" t="s">
        <v>71</v>
      </c>
      <c r="E229" s="39" t="s">
        <v>12</v>
      </c>
      <c r="F229" s="39" t="s">
        <v>29504</v>
      </c>
      <c r="G229" s="39" t="s">
        <v>26187</v>
      </c>
      <c r="H229" s="39" t="s">
        <v>410</v>
      </c>
      <c r="I229" s="71">
        <v>-11.75</v>
      </c>
    </row>
    <row r="230" spans="1:9" x14ac:dyDescent="0.2">
      <c r="A230" s="38" t="s">
        <v>74</v>
      </c>
      <c r="B230" s="39" t="s">
        <v>69</v>
      </c>
      <c r="C230" s="39" t="s">
        <v>70</v>
      </c>
      <c r="D230" s="39" t="s">
        <v>71</v>
      </c>
      <c r="E230" s="39" t="s">
        <v>12</v>
      </c>
      <c r="F230" s="39" t="s">
        <v>30651</v>
      </c>
      <c r="G230" s="39" t="s">
        <v>100</v>
      </c>
      <c r="H230" s="39" t="s">
        <v>22350</v>
      </c>
      <c r="I230" s="71">
        <v>-5</v>
      </c>
    </row>
    <row r="231" spans="1:9" x14ac:dyDescent="0.2">
      <c r="A231" s="38" t="s">
        <v>74</v>
      </c>
      <c r="B231" s="39" t="s">
        <v>69</v>
      </c>
      <c r="C231" s="39" t="s">
        <v>70</v>
      </c>
      <c r="D231" s="39" t="s">
        <v>71</v>
      </c>
      <c r="E231" s="39" t="s">
        <v>12</v>
      </c>
      <c r="F231" s="39" t="s">
        <v>27317</v>
      </c>
      <c r="G231" s="39" t="s">
        <v>26187</v>
      </c>
      <c r="H231" s="39" t="s">
        <v>411</v>
      </c>
      <c r="I231" s="71">
        <v>-10</v>
      </c>
    </row>
    <row r="232" spans="1:9" x14ac:dyDescent="0.2">
      <c r="A232" s="38" t="s">
        <v>74</v>
      </c>
      <c r="B232" s="39" t="s">
        <v>69</v>
      </c>
      <c r="C232" s="39" t="s">
        <v>70</v>
      </c>
      <c r="D232" s="39" t="s">
        <v>71</v>
      </c>
      <c r="E232" s="39" t="s">
        <v>12</v>
      </c>
      <c r="F232" s="39" t="s">
        <v>30652</v>
      </c>
      <c r="G232" s="39" t="s">
        <v>26187</v>
      </c>
      <c r="H232" s="39" t="s">
        <v>30653</v>
      </c>
      <c r="I232" s="71">
        <v>-5</v>
      </c>
    </row>
    <row r="233" spans="1:9" x14ac:dyDescent="0.2">
      <c r="A233" s="38" t="s">
        <v>74</v>
      </c>
      <c r="B233" s="39" t="s">
        <v>69</v>
      </c>
      <c r="C233" s="39" t="s">
        <v>70</v>
      </c>
      <c r="D233" s="39" t="s">
        <v>71</v>
      </c>
      <c r="E233" s="39" t="s">
        <v>12</v>
      </c>
      <c r="F233" s="39" t="s">
        <v>27570</v>
      </c>
      <c r="G233" s="39" t="s">
        <v>26187</v>
      </c>
      <c r="H233" s="39" t="s">
        <v>412</v>
      </c>
      <c r="I233" s="71">
        <v>-5</v>
      </c>
    </row>
    <row r="234" spans="1:9" x14ac:dyDescent="0.2">
      <c r="A234" s="38" t="s">
        <v>74</v>
      </c>
      <c r="B234" s="39" t="s">
        <v>69</v>
      </c>
      <c r="C234" s="39" t="s">
        <v>70</v>
      </c>
      <c r="D234" s="39" t="s">
        <v>71</v>
      </c>
      <c r="E234" s="39" t="s">
        <v>12</v>
      </c>
      <c r="F234" s="39" t="s">
        <v>29507</v>
      </c>
      <c r="G234" s="39" t="s">
        <v>26187</v>
      </c>
      <c r="H234" s="39" t="s">
        <v>29508</v>
      </c>
      <c r="I234" s="71">
        <v>-5</v>
      </c>
    </row>
    <row r="235" spans="1:9" x14ac:dyDescent="0.2">
      <c r="A235" s="38" t="s">
        <v>74</v>
      </c>
      <c r="B235" s="39" t="s">
        <v>69</v>
      </c>
      <c r="C235" s="39" t="s">
        <v>70</v>
      </c>
      <c r="D235" s="39" t="s">
        <v>71</v>
      </c>
      <c r="E235" s="39" t="s">
        <v>12</v>
      </c>
      <c r="F235" s="39" t="s">
        <v>29509</v>
      </c>
      <c r="G235" s="39" t="s">
        <v>26187</v>
      </c>
      <c r="H235" s="39" t="s">
        <v>29510</v>
      </c>
      <c r="I235" s="71">
        <v>-5</v>
      </c>
    </row>
    <row r="236" spans="1:9" x14ac:dyDescent="0.2">
      <c r="A236" s="38" t="s">
        <v>74</v>
      </c>
      <c r="B236" s="39" t="s">
        <v>69</v>
      </c>
      <c r="C236" s="39" t="s">
        <v>70</v>
      </c>
      <c r="D236" s="39" t="s">
        <v>71</v>
      </c>
      <c r="E236" s="39" t="s">
        <v>12</v>
      </c>
      <c r="F236" s="39" t="s">
        <v>30654</v>
      </c>
      <c r="G236" s="39" t="s">
        <v>26187</v>
      </c>
      <c r="H236" s="39" t="s">
        <v>30655</v>
      </c>
      <c r="I236" s="71">
        <v>-5</v>
      </c>
    </row>
    <row r="237" spans="1:9" x14ac:dyDescent="0.2">
      <c r="A237" s="38" t="s">
        <v>74</v>
      </c>
      <c r="B237" s="39" t="s">
        <v>69</v>
      </c>
      <c r="C237" s="39" t="s">
        <v>70</v>
      </c>
      <c r="D237" s="39" t="s">
        <v>71</v>
      </c>
      <c r="E237" s="39" t="s">
        <v>12</v>
      </c>
      <c r="F237" s="39" t="s">
        <v>26565</v>
      </c>
      <c r="G237" s="39" t="s">
        <v>26187</v>
      </c>
      <c r="H237" s="39" t="s">
        <v>414</v>
      </c>
      <c r="I237" s="71">
        <v>-5</v>
      </c>
    </row>
    <row r="238" spans="1:9" x14ac:dyDescent="0.2">
      <c r="A238" s="38" t="s">
        <v>74</v>
      </c>
      <c r="B238" s="39" t="s">
        <v>69</v>
      </c>
      <c r="C238" s="39" t="s">
        <v>70</v>
      </c>
      <c r="D238" s="39" t="s">
        <v>71</v>
      </c>
      <c r="E238" s="39" t="s">
        <v>12</v>
      </c>
      <c r="F238" s="39" t="s">
        <v>29511</v>
      </c>
      <c r="G238" s="39" t="s">
        <v>26187</v>
      </c>
      <c r="H238" s="39" t="s">
        <v>29512</v>
      </c>
      <c r="I238" s="71">
        <v>-10</v>
      </c>
    </row>
    <row r="239" spans="1:9" x14ac:dyDescent="0.2">
      <c r="A239" s="38" t="s">
        <v>74</v>
      </c>
      <c r="B239" s="39" t="s">
        <v>69</v>
      </c>
      <c r="C239" s="39" t="s">
        <v>70</v>
      </c>
      <c r="D239" s="39" t="s">
        <v>71</v>
      </c>
      <c r="E239" s="39" t="s">
        <v>12</v>
      </c>
      <c r="F239" s="39" t="s">
        <v>30656</v>
      </c>
      <c r="G239" s="39" t="s">
        <v>26187</v>
      </c>
      <c r="H239" s="39" t="s">
        <v>30657</v>
      </c>
      <c r="I239" s="71">
        <v>-5</v>
      </c>
    </row>
    <row r="240" spans="1:9" x14ac:dyDescent="0.2">
      <c r="A240" s="38" t="s">
        <v>74</v>
      </c>
      <c r="B240" s="39" t="s">
        <v>69</v>
      </c>
      <c r="C240" s="39" t="s">
        <v>70</v>
      </c>
      <c r="D240" s="39" t="s">
        <v>71</v>
      </c>
      <c r="E240" s="39" t="s">
        <v>12</v>
      </c>
      <c r="F240" s="39" t="s">
        <v>30658</v>
      </c>
      <c r="G240" s="39" t="s">
        <v>26187</v>
      </c>
      <c r="H240" s="39" t="s">
        <v>30659</v>
      </c>
      <c r="I240" s="71">
        <v>-5</v>
      </c>
    </row>
    <row r="241" spans="1:9" x14ac:dyDescent="0.2">
      <c r="A241" s="38" t="s">
        <v>74</v>
      </c>
      <c r="B241" s="39" t="s">
        <v>69</v>
      </c>
      <c r="C241" s="39" t="s">
        <v>70</v>
      </c>
      <c r="D241" s="39" t="s">
        <v>71</v>
      </c>
      <c r="E241" s="39" t="s">
        <v>12</v>
      </c>
      <c r="F241" s="39" t="s">
        <v>28341</v>
      </c>
      <c r="G241" s="39" t="s">
        <v>26187</v>
      </c>
      <c r="H241" s="39" t="s">
        <v>28342</v>
      </c>
      <c r="I241" s="71">
        <v>-5</v>
      </c>
    </row>
    <row r="242" spans="1:9" x14ac:dyDescent="0.2">
      <c r="A242" s="38" t="s">
        <v>74</v>
      </c>
      <c r="B242" s="39" t="s">
        <v>69</v>
      </c>
      <c r="C242" s="39" t="s">
        <v>70</v>
      </c>
      <c r="D242" s="39" t="s">
        <v>71</v>
      </c>
      <c r="E242" s="39" t="s">
        <v>12</v>
      </c>
      <c r="F242" s="39" t="s">
        <v>416</v>
      </c>
      <c r="G242" s="39" t="s">
        <v>26187</v>
      </c>
      <c r="H242" s="39" t="s">
        <v>417</v>
      </c>
      <c r="I242" s="71">
        <v>-47.1</v>
      </c>
    </row>
    <row r="243" spans="1:9" x14ac:dyDescent="0.2">
      <c r="A243" s="38" t="s">
        <v>74</v>
      </c>
      <c r="B243" s="39" t="s">
        <v>69</v>
      </c>
      <c r="C243" s="39" t="s">
        <v>70</v>
      </c>
      <c r="D243" s="39" t="s">
        <v>71</v>
      </c>
      <c r="E243" s="39" t="s">
        <v>12</v>
      </c>
      <c r="F243" s="39" t="s">
        <v>30660</v>
      </c>
      <c r="G243" s="39" t="s">
        <v>26187</v>
      </c>
      <c r="H243" s="39" t="s">
        <v>30661</v>
      </c>
      <c r="I243" s="71">
        <v>-10</v>
      </c>
    </row>
    <row r="244" spans="1:9" x14ac:dyDescent="0.2">
      <c r="A244" s="38" t="s">
        <v>74</v>
      </c>
      <c r="B244" s="39" t="s">
        <v>69</v>
      </c>
      <c r="C244" s="39" t="s">
        <v>70</v>
      </c>
      <c r="D244" s="39" t="s">
        <v>71</v>
      </c>
      <c r="E244" s="39" t="s">
        <v>12</v>
      </c>
      <c r="F244" s="39" t="s">
        <v>28343</v>
      </c>
      <c r="G244" s="39" t="s">
        <v>26187</v>
      </c>
      <c r="H244" s="39" t="s">
        <v>20568</v>
      </c>
      <c r="I244" s="71">
        <v>-16.87</v>
      </c>
    </row>
    <row r="245" spans="1:9" x14ac:dyDescent="0.2">
      <c r="A245" s="38" t="s">
        <v>74</v>
      </c>
      <c r="B245" s="39" t="s">
        <v>69</v>
      </c>
      <c r="C245" s="39" t="s">
        <v>70</v>
      </c>
      <c r="D245" s="39" t="s">
        <v>71</v>
      </c>
      <c r="E245" s="39" t="s">
        <v>12</v>
      </c>
      <c r="F245" s="39" t="s">
        <v>30662</v>
      </c>
      <c r="G245" s="39" t="s">
        <v>26187</v>
      </c>
      <c r="H245" s="39" t="s">
        <v>27922</v>
      </c>
      <c r="I245" s="71">
        <v>-10</v>
      </c>
    </row>
    <row r="246" spans="1:9" x14ac:dyDescent="0.2">
      <c r="A246" s="38" t="s">
        <v>74</v>
      </c>
      <c r="B246" s="39" t="s">
        <v>69</v>
      </c>
      <c r="C246" s="39" t="s">
        <v>70</v>
      </c>
      <c r="D246" s="39" t="s">
        <v>71</v>
      </c>
      <c r="E246" s="39" t="s">
        <v>12</v>
      </c>
      <c r="F246" s="39" t="s">
        <v>26410</v>
      </c>
      <c r="G246" s="39" t="s">
        <v>26187</v>
      </c>
      <c r="H246" s="39" t="s">
        <v>421</v>
      </c>
      <c r="I246" s="71">
        <v>-45.7</v>
      </c>
    </row>
    <row r="247" spans="1:9" x14ac:dyDescent="0.2">
      <c r="A247" s="38" t="s">
        <v>74</v>
      </c>
      <c r="B247" s="39" t="s">
        <v>69</v>
      </c>
      <c r="C247" s="39" t="s">
        <v>70</v>
      </c>
      <c r="D247" s="39" t="s">
        <v>71</v>
      </c>
      <c r="E247" s="39" t="s">
        <v>12</v>
      </c>
      <c r="F247" s="39" t="s">
        <v>29513</v>
      </c>
      <c r="G247" s="39" t="s">
        <v>26187</v>
      </c>
      <c r="H247" s="39" t="s">
        <v>422</v>
      </c>
      <c r="I247" s="71">
        <v>-10</v>
      </c>
    </row>
    <row r="248" spans="1:9" x14ac:dyDescent="0.2">
      <c r="A248" s="38" t="s">
        <v>74</v>
      </c>
      <c r="B248" s="39" t="s">
        <v>69</v>
      </c>
      <c r="C248" s="39" t="s">
        <v>70</v>
      </c>
      <c r="D248" s="39" t="s">
        <v>71</v>
      </c>
      <c r="E248" s="39" t="s">
        <v>12</v>
      </c>
      <c r="F248" s="39" t="s">
        <v>28344</v>
      </c>
      <c r="G248" s="39" t="s">
        <v>26187</v>
      </c>
      <c r="H248" s="39" t="s">
        <v>28345</v>
      </c>
      <c r="I248" s="71">
        <v>-15.01</v>
      </c>
    </row>
    <row r="249" spans="1:9" x14ac:dyDescent="0.2">
      <c r="A249" s="38" t="s">
        <v>74</v>
      </c>
      <c r="B249" s="39" t="s">
        <v>69</v>
      </c>
      <c r="C249" s="39" t="s">
        <v>70</v>
      </c>
      <c r="D249" s="39" t="s">
        <v>71</v>
      </c>
      <c r="E249" s="39" t="s">
        <v>12</v>
      </c>
      <c r="F249" s="39" t="s">
        <v>28346</v>
      </c>
      <c r="G249" s="39" t="s">
        <v>26187</v>
      </c>
      <c r="H249" s="39" t="s">
        <v>426</v>
      </c>
      <c r="I249" s="71">
        <v>-5</v>
      </c>
    </row>
    <row r="250" spans="1:9" x14ac:dyDescent="0.2">
      <c r="A250" s="38" t="s">
        <v>74</v>
      </c>
      <c r="B250" s="39" t="s">
        <v>69</v>
      </c>
      <c r="C250" s="39" t="s">
        <v>70</v>
      </c>
      <c r="D250" s="39" t="s">
        <v>71</v>
      </c>
      <c r="E250" s="39" t="s">
        <v>12</v>
      </c>
      <c r="F250" s="39" t="s">
        <v>27572</v>
      </c>
      <c r="G250" s="39" t="s">
        <v>26187</v>
      </c>
      <c r="H250" s="39" t="s">
        <v>427</v>
      </c>
      <c r="I250" s="71">
        <v>-5</v>
      </c>
    </row>
    <row r="251" spans="1:9" x14ac:dyDescent="0.2">
      <c r="A251" s="38" t="s">
        <v>74</v>
      </c>
      <c r="B251" s="39" t="s">
        <v>69</v>
      </c>
      <c r="C251" s="39" t="s">
        <v>70</v>
      </c>
      <c r="D251" s="39" t="s">
        <v>71</v>
      </c>
      <c r="E251" s="39" t="s">
        <v>12</v>
      </c>
      <c r="F251" s="39" t="s">
        <v>26190</v>
      </c>
      <c r="G251" s="39" t="s">
        <v>26187</v>
      </c>
      <c r="H251" s="39" t="s">
        <v>22486</v>
      </c>
      <c r="I251" s="71">
        <v>-35.22</v>
      </c>
    </row>
    <row r="252" spans="1:9" x14ac:dyDescent="0.2">
      <c r="A252" s="38" t="s">
        <v>74</v>
      </c>
      <c r="B252" s="39" t="s">
        <v>69</v>
      </c>
      <c r="C252" s="39" t="s">
        <v>70</v>
      </c>
      <c r="D252" s="39" t="s">
        <v>71</v>
      </c>
      <c r="E252" s="39" t="s">
        <v>12</v>
      </c>
      <c r="F252" s="39" t="s">
        <v>30663</v>
      </c>
      <c r="G252" s="39" t="s">
        <v>26187</v>
      </c>
      <c r="H252" s="39" t="s">
        <v>139</v>
      </c>
      <c r="I252" s="71">
        <v>-5</v>
      </c>
    </row>
    <row r="253" spans="1:9" x14ac:dyDescent="0.2">
      <c r="A253" s="38" t="s">
        <v>74</v>
      </c>
      <c r="B253" s="39" t="s">
        <v>69</v>
      </c>
      <c r="C253" s="39" t="s">
        <v>70</v>
      </c>
      <c r="D253" s="39" t="s">
        <v>71</v>
      </c>
      <c r="E253" s="39" t="s">
        <v>12</v>
      </c>
      <c r="F253" s="39" t="s">
        <v>27318</v>
      </c>
      <c r="G253" s="39" t="s">
        <v>26187</v>
      </c>
      <c r="H253" s="39" t="s">
        <v>140</v>
      </c>
      <c r="I253" s="71">
        <v>-5</v>
      </c>
    </row>
    <row r="254" spans="1:9" x14ac:dyDescent="0.2">
      <c r="A254" s="38" t="s">
        <v>74</v>
      </c>
      <c r="B254" s="39" t="s">
        <v>69</v>
      </c>
      <c r="C254" s="39" t="s">
        <v>70</v>
      </c>
      <c r="D254" s="39" t="s">
        <v>71</v>
      </c>
      <c r="E254" s="39" t="s">
        <v>12</v>
      </c>
      <c r="F254" s="39" t="s">
        <v>29514</v>
      </c>
      <c r="G254" s="39" t="s">
        <v>26187</v>
      </c>
      <c r="H254" s="39" t="s">
        <v>29515</v>
      </c>
      <c r="I254" s="71">
        <v>-10</v>
      </c>
    </row>
    <row r="255" spans="1:9" x14ac:dyDescent="0.2">
      <c r="A255" s="38" t="s">
        <v>74</v>
      </c>
      <c r="B255" s="39" t="s">
        <v>69</v>
      </c>
      <c r="C255" s="39" t="s">
        <v>70</v>
      </c>
      <c r="D255" s="39" t="s">
        <v>71</v>
      </c>
      <c r="E255" s="39" t="s">
        <v>12</v>
      </c>
      <c r="F255" s="39" t="s">
        <v>30664</v>
      </c>
      <c r="G255" s="39" t="s">
        <v>26187</v>
      </c>
      <c r="H255" s="39" t="s">
        <v>30665</v>
      </c>
      <c r="I255" s="71">
        <v>-5</v>
      </c>
    </row>
    <row r="256" spans="1:9" x14ac:dyDescent="0.2">
      <c r="A256" s="38" t="s">
        <v>74</v>
      </c>
      <c r="B256" s="39" t="s">
        <v>69</v>
      </c>
      <c r="C256" s="39" t="s">
        <v>70</v>
      </c>
      <c r="D256" s="39" t="s">
        <v>71</v>
      </c>
      <c r="E256" s="39" t="s">
        <v>12</v>
      </c>
      <c r="F256" s="39" t="s">
        <v>27932</v>
      </c>
      <c r="G256" s="39" t="s">
        <v>26187</v>
      </c>
      <c r="H256" s="39" t="s">
        <v>27933</v>
      </c>
      <c r="I256" s="71">
        <v>-5</v>
      </c>
    </row>
    <row r="257" spans="1:9" x14ac:dyDescent="0.2">
      <c r="A257" s="38" t="s">
        <v>74</v>
      </c>
      <c r="B257" s="39" t="s">
        <v>69</v>
      </c>
      <c r="C257" s="39" t="s">
        <v>70</v>
      </c>
      <c r="D257" s="39" t="s">
        <v>71</v>
      </c>
      <c r="E257" s="39" t="s">
        <v>12</v>
      </c>
      <c r="F257" s="39" t="s">
        <v>27934</v>
      </c>
      <c r="G257" s="39" t="s">
        <v>26187</v>
      </c>
      <c r="H257" s="39" t="s">
        <v>141</v>
      </c>
      <c r="I257" s="71">
        <v>-6.76</v>
      </c>
    </row>
    <row r="258" spans="1:9" x14ac:dyDescent="0.2">
      <c r="A258" s="38" t="s">
        <v>74</v>
      </c>
      <c r="B258" s="39" t="s">
        <v>69</v>
      </c>
      <c r="C258" s="39" t="s">
        <v>70</v>
      </c>
      <c r="D258" s="39" t="s">
        <v>71</v>
      </c>
      <c r="E258" s="39" t="s">
        <v>12</v>
      </c>
      <c r="F258" s="39" t="s">
        <v>28851</v>
      </c>
      <c r="G258" s="39" t="s">
        <v>26187</v>
      </c>
      <c r="H258" s="39" t="s">
        <v>28852</v>
      </c>
      <c r="I258" s="71">
        <v>-5</v>
      </c>
    </row>
    <row r="259" spans="1:9" x14ac:dyDescent="0.2">
      <c r="A259" s="38" t="s">
        <v>74</v>
      </c>
      <c r="B259" s="39" t="s">
        <v>69</v>
      </c>
      <c r="C259" s="39" t="s">
        <v>70</v>
      </c>
      <c r="D259" s="39" t="s">
        <v>71</v>
      </c>
      <c r="E259" s="39" t="s">
        <v>12</v>
      </c>
      <c r="F259" s="39" t="s">
        <v>30666</v>
      </c>
      <c r="G259" s="39" t="s">
        <v>26187</v>
      </c>
      <c r="H259" s="39" t="s">
        <v>30667</v>
      </c>
      <c r="I259" s="71">
        <v>-10</v>
      </c>
    </row>
    <row r="260" spans="1:9" x14ac:dyDescent="0.2">
      <c r="A260" s="38" t="s">
        <v>74</v>
      </c>
      <c r="B260" s="39" t="s">
        <v>69</v>
      </c>
      <c r="C260" s="39" t="s">
        <v>70</v>
      </c>
      <c r="D260" s="39" t="s">
        <v>71</v>
      </c>
      <c r="E260" s="39" t="s">
        <v>12</v>
      </c>
      <c r="F260" s="39" t="s">
        <v>142</v>
      </c>
      <c r="G260" s="39" t="s">
        <v>26187</v>
      </c>
      <c r="H260" s="39" t="s">
        <v>143</v>
      </c>
      <c r="I260" s="71">
        <v>-5</v>
      </c>
    </row>
    <row r="261" spans="1:9" x14ac:dyDescent="0.2">
      <c r="A261" s="38" t="s">
        <v>74</v>
      </c>
      <c r="B261" s="39" t="s">
        <v>69</v>
      </c>
      <c r="C261" s="39" t="s">
        <v>70</v>
      </c>
      <c r="D261" s="39" t="s">
        <v>71</v>
      </c>
      <c r="E261" s="39" t="s">
        <v>12</v>
      </c>
      <c r="F261" s="39" t="s">
        <v>26739</v>
      </c>
      <c r="G261" s="39" t="s">
        <v>26187</v>
      </c>
      <c r="H261" s="39" t="s">
        <v>26740</v>
      </c>
      <c r="I261" s="71">
        <v>-8.57</v>
      </c>
    </row>
    <row r="262" spans="1:9" x14ac:dyDescent="0.2">
      <c r="A262" s="38" t="s">
        <v>74</v>
      </c>
      <c r="B262" s="39" t="s">
        <v>69</v>
      </c>
      <c r="C262" s="39" t="s">
        <v>70</v>
      </c>
      <c r="D262" s="39" t="s">
        <v>71</v>
      </c>
      <c r="E262" s="39" t="s">
        <v>12</v>
      </c>
      <c r="F262" s="39" t="s">
        <v>27319</v>
      </c>
      <c r="G262" s="39" t="s">
        <v>26187</v>
      </c>
      <c r="H262" s="39" t="s">
        <v>27320</v>
      </c>
      <c r="I262" s="71">
        <v>-10</v>
      </c>
    </row>
    <row r="263" spans="1:9" x14ac:dyDescent="0.2">
      <c r="A263" s="38" t="s">
        <v>74</v>
      </c>
      <c r="B263" s="39" t="s">
        <v>69</v>
      </c>
      <c r="C263" s="39" t="s">
        <v>70</v>
      </c>
      <c r="D263" s="39" t="s">
        <v>71</v>
      </c>
      <c r="E263" s="39" t="s">
        <v>12</v>
      </c>
      <c r="F263" s="39" t="s">
        <v>435</v>
      </c>
      <c r="G263" s="39" t="s">
        <v>26187</v>
      </c>
      <c r="H263" s="39" t="s">
        <v>436</v>
      </c>
      <c r="I263" s="71">
        <v>-16.57</v>
      </c>
    </row>
    <row r="264" spans="1:9" x14ac:dyDescent="0.2">
      <c r="A264" s="38" t="s">
        <v>74</v>
      </c>
      <c r="B264" s="39" t="s">
        <v>69</v>
      </c>
      <c r="C264" s="39" t="s">
        <v>70</v>
      </c>
      <c r="D264" s="39" t="s">
        <v>71</v>
      </c>
      <c r="E264" s="39" t="s">
        <v>12</v>
      </c>
      <c r="F264" s="39" t="s">
        <v>28328</v>
      </c>
      <c r="G264" s="39" t="s">
        <v>26187</v>
      </c>
      <c r="H264" s="39" t="s">
        <v>28329</v>
      </c>
      <c r="I264" s="71">
        <v>-12.25</v>
      </c>
    </row>
    <row r="265" spans="1:9" x14ac:dyDescent="0.2">
      <c r="A265" s="38" t="s">
        <v>74</v>
      </c>
      <c r="B265" s="39" t="s">
        <v>69</v>
      </c>
      <c r="C265" s="39" t="s">
        <v>70</v>
      </c>
      <c r="D265" s="39" t="s">
        <v>71</v>
      </c>
      <c r="E265" s="39" t="s">
        <v>12</v>
      </c>
      <c r="F265" s="39" t="s">
        <v>26191</v>
      </c>
      <c r="G265" s="39" t="s">
        <v>26187</v>
      </c>
      <c r="H265" s="39" t="s">
        <v>10863</v>
      </c>
      <c r="I265" s="71">
        <v>-31.76</v>
      </c>
    </row>
    <row r="266" spans="1:9" x14ac:dyDescent="0.2">
      <c r="A266" s="38" t="s">
        <v>74</v>
      </c>
      <c r="B266" s="39" t="s">
        <v>69</v>
      </c>
      <c r="C266" s="39" t="s">
        <v>70</v>
      </c>
      <c r="D266" s="39" t="s">
        <v>71</v>
      </c>
      <c r="E266" s="39" t="s">
        <v>12</v>
      </c>
      <c r="F266" s="39" t="s">
        <v>28347</v>
      </c>
      <c r="G266" s="39" t="s">
        <v>100</v>
      </c>
      <c r="H266" s="39" t="s">
        <v>28348</v>
      </c>
      <c r="I266" s="71">
        <v>-10.52</v>
      </c>
    </row>
    <row r="267" spans="1:9" x14ac:dyDescent="0.2">
      <c r="A267" s="38" t="s">
        <v>74</v>
      </c>
      <c r="B267" s="39" t="s">
        <v>69</v>
      </c>
      <c r="C267" s="39" t="s">
        <v>70</v>
      </c>
      <c r="D267" s="39" t="s">
        <v>71</v>
      </c>
      <c r="E267" s="39" t="s">
        <v>12</v>
      </c>
      <c r="F267" s="39" t="s">
        <v>30668</v>
      </c>
      <c r="G267" s="39" t="s">
        <v>26187</v>
      </c>
      <c r="H267" s="39" t="s">
        <v>439</v>
      </c>
      <c r="I267" s="71">
        <v>-5</v>
      </c>
    </row>
    <row r="268" spans="1:9" x14ac:dyDescent="0.2">
      <c r="A268" s="38" t="s">
        <v>74</v>
      </c>
      <c r="B268" s="39" t="s">
        <v>69</v>
      </c>
      <c r="C268" s="39" t="s">
        <v>70</v>
      </c>
      <c r="D268" s="39" t="s">
        <v>71</v>
      </c>
      <c r="E268" s="39" t="s">
        <v>12</v>
      </c>
      <c r="F268" s="39" t="s">
        <v>30669</v>
      </c>
      <c r="G268" s="39" t="s">
        <v>26187</v>
      </c>
      <c r="H268" s="39" t="s">
        <v>30670</v>
      </c>
      <c r="I268" s="71">
        <v>-10</v>
      </c>
    </row>
    <row r="269" spans="1:9" x14ac:dyDescent="0.2">
      <c r="A269" s="38" t="s">
        <v>74</v>
      </c>
      <c r="B269" s="39" t="s">
        <v>69</v>
      </c>
      <c r="C269" s="39" t="s">
        <v>70</v>
      </c>
      <c r="D269" s="39" t="s">
        <v>71</v>
      </c>
      <c r="E269" s="39" t="s">
        <v>12</v>
      </c>
      <c r="F269" s="39" t="s">
        <v>29516</v>
      </c>
      <c r="G269" s="39" t="s">
        <v>26187</v>
      </c>
      <c r="H269" s="39" t="s">
        <v>29517</v>
      </c>
      <c r="I269" s="71">
        <v>-10</v>
      </c>
    </row>
    <row r="270" spans="1:9" x14ac:dyDescent="0.2">
      <c r="A270" s="38" t="s">
        <v>74</v>
      </c>
      <c r="B270" s="39" t="s">
        <v>69</v>
      </c>
      <c r="C270" s="39" t="s">
        <v>70</v>
      </c>
      <c r="D270" s="39" t="s">
        <v>71</v>
      </c>
      <c r="E270" s="39" t="s">
        <v>12</v>
      </c>
      <c r="F270" s="39" t="s">
        <v>27935</v>
      </c>
      <c r="G270" s="39" t="s">
        <v>26187</v>
      </c>
      <c r="H270" s="39" t="s">
        <v>27936</v>
      </c>
      <c r="I270" s="71">
        <v>-5.04</v>
      </c>
    </row>
    <row r="271" spans="1:9" x14ac:dyDescent="0.2">
      <c r="A271" s="38" t="s">
        <v>74</v>
      </c>
      <c r="B271" s="39" t="s">
        <v>69</v>
      </c>
      <c r="C271" s="39" t="s">
        <v>70</v>
      </c>
      <c r="D271" s="39" t="s">
        <v>71</v>
      </c>
      <c r="E271" s="39" t="s">
        <v>12</v>
      </c>
      <c r="F271" s="39" t="s">
        <v>29518</v>
      </c>
      <c r="G271" s="39" t="s">
        <v>26187</v>
      </c>
      <c r="H271" s="39" t="s">
        <v>29519</v>
      </c>
      <c r="I271" s="71">
        <v>-5</v>
      </c>
    </row>
    <row r="272" spans="1:9" x14ac:dyDescent="0.2">
      <c r="A272" s="38" t="s">
        <v>74</v>
      </c>
      <c r="B272" s="39" t="s">
        <v>69</v>
      </c>
      <c r="C272" s="39" t="s">
        <v>70</v>
      </c>
      <c r="D272" s="39" t="s">
        <v>71</v>
      </c>
      <c r="E272" s="39" t="s">
        <v>12</v>
      </c>
      <c r="F272" s="39" t="s">
        <v>30671</v>
      </c>
      <c r="G272" s="39" t="s">
        <v>26187</v>
      </c>
      <c r="H272" s="39" t="s">
        <v>30672</v>
      </c>
      <c r="I272" s="71">
        <v>-5</v>
      </c>
    </row>
    <row r="273" spans="1:9" x14ac:dyDescent="0.2">
      <c r="A273" s="38" t="s">
        <v>74</v>
      </c>
      <c r="B273" s="39" t="s">
        <v>69</v>
      </c>
      <c r="C273" s="39" t="s">
        <v>70</v>
      </c>
      <c r="D273" s="39" t="s">
        <v>71</v>
      </c>
      <c r="E273" s="39" t="s">
        <v>12</v>
      </c>
      <c r="F273" s="39" t="s">
        <v>29520</v>
      </c>
      <c r="G273" s="39" t="s">
        <v>26187</v>
      </c>
      <c r="H273" s="39" t="s">
        <v>442</v>
      </c>
      <c r="I273" s="71">
        <v>-5</v>
      </c>
    </row>
    <row r="274" spans="1:9" x14ac:dyDescent="0.2">
      <c r="A274" s="38" t="s">
        <v>74</v>
      </c>
      <c r="B274" s="39" t="s">
        <v>69</v>
      </c>
      <c r="C274" s="39" t="s">
        <v>70</v>
      </c>
      <c r="D274" s="39" t="s">
        <v>71</v>
      </c>
      <c r="E274" s="39" t="s">
        <v>12</v>
      </c>
      <c r="F274" s="39" t="s">
        <v>30673</v>
      </c>
      <c r="G274" s="39" t="s">
        <v>26187</v>
      </c>
      <c r="H274" s="39" t="s">
        <v>444</v>
      </c>
      <c r="I274" s="71">
        <v>-5</v>
      </c>
    </row>
    <row r="275" spans="1:9" x14ac:dyDescent="0.2">
      <c r="A275" s="38" t="s">
        <v>74</v>
      </c>
      <c r="B275" s="39" t="s">
        <v>69</v>
      </c>
      <c r="C275" s="39" t="s">
        <v>70</v>
      </c>
      <c r="D275" s="39" t="s">
        <v>71</v>
      </c>
      <c r="E275" s="39" t="s">
        <v>12</v>
      </c>
      <c r="F275" s="39" t="s">
        <v>29521</v>
      </c>
      <c r="G275" s="39" t="s">
        <v>26187</v>
      </c>
      <c r="H275" s="39" t="s">
        <v>29522</v>
      </c>
      <c r="I275" s="71">
        <v>-5</v>
      </c>
    </row>
    <row r="276" spans="1:9" x14ac:dyDescent="0.2">
      <c r="A276" s="38" t="s">
        <v>74</v>
      </c>
      <c r="B276" s="39" t="s">
        <v>69</v>
      </c>
      <c r="C276" s="39" t="s">
        <v>70</v>
      </c>
      <c r="D276" s="39" t="s">
        <v>71</v>
      </c>
      <c r="E276" s="39" t="s">
        <v>12</v>
      </c>
      <c r="F276" s="39" t="s">
        <v>446</v>
      </c>
      <c r="G276" s="39" t="s">
        <v>26187</v>
      </c>
      <c r="H276" s="39" t="s">
        <v>447</v>
      </c>
      <c r="I276" s="71">
        <v>-78.3</v>
      </c>
    </row>
    <row r="277" spans="1:9" x14ac:dyDescent="0.2">
      <c r="A277" s="38" t="s">
        <v>74</v>
      </c>
      <c r="B277" s="39" t="s">
        <v>69</v>
      </c>
      <c r="C277" s="39" t="s">
        <v>70</v>
      </c>
      <c r="D277" s="39" t="s">
        <v>71</v>
      </c>
      <c r="E277" s="39" t="s">
        <v>12</v>
      </c>
      <c r="F277" s="39" t="s">
        <v>448</v>
      </c>
      <c r="G277" s="39" t="s">
        <v>26187</v>
      </c>
      <c r="H277" s="39" t="s">
        <v>449</v>
      </c>
      <c r="I277" s="71">
        <v>-28.1</v>
      </c>
    </row>
    <row r="278" spans="1:9" x14ac:dyDescent="0.2">
      <c r="A278" s="38" t="s">
        <v>74</v>
      </c>
      <c r="B278" s="39" t="s">
        <v>69</v>
      </c>
      <c r="C278" s="39" t="s">
        <v>70</v>
      </c>
      <c r="D278" s="39" t="s">
        <v>71</v>
      </c>
      <c r="E278" s="39" t="s">
        <v>12</v>
      </c>
      <c r="F278" s="39" t="s">
        <v>450</v>
      </c>
      <c r="G278" s="39" t="s">
        <v>26187</v>
      </c>
      <c r="H278" s="39" t="s">
        <v>451</v>
      </c>
      <c r="I278" s="71">
        <v>-126.58</v>
      </c>
    </row>
    <row r="279" spans="1:9" x14ac:dyDescent="0.2">
      <c r="A279" s="38" t="s">
        <v>74</v>
      </c>
      <c r="B279" s="39" t="s">
        <v>69</v>
      </c>
      <c r="C279" s="39" t="s">
        <v>70</v>
      </c>
      <c r="D279" s="39" t="s">
        <v>71</v>
      </c>
      <c r="E279" s="39" t="s">
        <v>12</v>
      </c>
      <c r="F279" s="39" t="s">
        <v>30674</v>
      </c>
      <c r="G279" s="39" t="s">
        <v>26187</v>
      </c>
      <c r="H279" s="39" t="s">
        <v>30675</v>
      </c>
      <c r="I279" s="71">
        <v>-5</v>
      </c>
    </row>
    <row r="280" spans="1:9" x14ac:dyDescent="0.2">
      <c r="A280" s="38" t="s">
        <v>74</v>
      </c>
      <c r="B280" s="39" t="s">
        <v>69</v>
      </c>
      <c r="C280" s="39" t="s">
        <v>70</v>
      </c>
      <c r="D280" s="39" t="s">
        <v>71</v>
      </c>
      <c r="E280" s="39" t="s">
        <v>12</v>
      </c>
      <c r="F280" s="39" t="s">
        <v>27104</v>
      </c>
      <c r="G280" s="39" t="s">
        <v>26187</v>
      </c>
      <c r="H280" s="39" t="s">
        <v>27105</v>
      </c>
      <c r="I280" s="71">
        <v>-5</v>
      </c>
    </row>
    <row r="281" spans="1:9" x14ac:dyDescent="0.2">
      <c r="A281" s="38" t="s">
        <v>74</v>
      </c>
      <c r="B281" s="39" t="s">
        <v>69</v>
      </c>
      <c r="C281" s="39" t="s">
        <v>70</v>
      </c>
      <c r="D281" s="39" t="s">
        <v>71</v>
      </c>
      <c r="E281" s="39" t="s">
        <v>12</v>
      </c>
      <c r="F281" s="39" t="s">
        <v>27573</v>
      </c>
      <c r="G281" s="39" t="s">
        <v>26187</v>
      </c>
      <c r="H281" s="39" t="s">
        <v>452</v>
      </c>
      <c r="I281" s="71">
        <v>-19.72</v>
      </c>
    </row>
    <row r="282" spans="1:9" x14ac:dyDescent="0.2">
      <c r="A282" s="38" t="s">
        <v>74</v>
      </c>
      <c r="B282" s="39" t="s">
        <v>69</v>
      </c>
      <c r="C282" s="39" t="s">
        <v>70</v>
      </c>
      <c r="D282" s="39" t="s">
        <v>71</v>
      </c>
      <c r="E282" s="39" t="s">
        <v>12</v>
      </c>
      <c r="F282" s="39" t="s">
        <v>29523</v>
      </c>
      <c r="G282" s="39" t="s">
        <v>26187</v>
      </c>
      <c r="H282" s="39" t="s">
        <v>29524</v>
      </c>
      <c r="I282" s="71">
        <v>-5</v>
      </c>
    </row>
    <row r="283" spans="1:9" x14ac:dyDescent="0.2">
      <c r="A283" s="38" t="s">
        <v>74</v>
      </c>
      <c r="B283" s="39" t="s">
        <v>69</v>
      </c>
      <c r="C283" s="39" t="s">
        <v>70</v>
      </c>
      <c r="D283" s="39" t="s">
        <v>71</v>
      </c>
      <c r="E283" s="39" t="s">
        <v>12</v>
      </c>
      <c r="F283" s="39" t="s">
        <v>28349</v>
      </c>
      <c r="G283" s="39" t="s">
        <v>26187</v>
      </c>
      <c r="H283" s="39" t="s">
        <v>453</v>
      </c>
      <c r="I283" s="71">
        <v>-5</v>
      </c>
    </row>
    <row r="284" spans="1:9" x14ac:dyDescent="0.2">
      <c r="A284" s="38" t="s">
        <v>74</v>
      </c>
      <c r="B284" s="39" t="s">
        <v>69</v>
      </c>
      <c r="C284" s="39" t="s">
        <v>70</v>
      </c>
      <c r="D284" s="39" t="s">
        <v>71</v>
      </c>
      <c r="E284" s="39" t="s">
        <v>12</v>
      </c>
      <c r="F284" s="39" t="s">
        <v>29525</v>
      </c>
      <c r="G284" s="39" t="s">
        <v>26187</v>
      </c>
      <c r="H284" s="39" t="s">
        <v>29526</v>
      </c>
      <c r="I284" s="71">
        <v>-5</v>
      </c>
    </row>
    <row r="285" spans="1:9" x14ac:dyDescent="0.2">
      <c r="A285" s="38" t="s">
        <v>74</v>
      </c>
      <c r="B285" s="39" t="s">
        <v>69</v>
      </c>
      <c r="C285" s="39" t="s">
        <v>70</v>
      </c>
      <c r="D285" s="39" t="s">
        <v>71</v>
      </c>
      <c r="E285" s="39" t="s">
        <v>12</v>
      </c>
      <c r="F285" s="39" t="s">
        <v>27574</v>
      </c>
      <c r="G285" s="39" t="s">
        <v>26187</v>
      </c>
      <c r="H285" s="39" t="s">
        <v>456</v>
      </c>
      <c r="I285" s="71">
        <v>-5</v>
      </c>
    </row>
    <row r="286" spans="1:9" x14ac:dyDescent="0.2">
      <c r="A286" s="38" t="s">
        <v>74</v>
      </c>
      <c r="B286" s="39" t="s">
        <v>69</v>
      </c>
      <c r="C286" s="39" t="s">
        <v>70</v>
      </c>
      <c r="D286" s="39" t="s">
        <v>71</v>
      </c>
      <c r="E286" s="39" t="s">
        <v>12</v>
      </c>
      <c r="F286" s="39" t="s">
        <v>28853</v>
      </c>
      <c r="G286" s="39" t="s">
        <v>26187</v>
      </c>
      <c r="H286" s="39" t="s">
        <v>458</v>
      </c>
      <c r="I286" s="71">
        <v>-5</v>
      </c>
    </row>
    <row r="287" spans="1:9" x14ac:dyDescent="0.2">
      <c r="A287" s="38" t="s">
        <v>74</v>
      </c>
      <c r="B287" s="39" t="s">
        <v>69</v>
      </c>
      <c r="C287" s="39" t="s">
        <v>70</v>
      </c>
      <c r="D287" s="39" t="s">
        <v>71</v>
      </c>
      <c r="E287" s="39" t="s">
        <v>12</v>
      </c>
      <c r="F287" s="39" t="s">
        <v>27937</v>
      </c>
      <c r="G287" s="39" t="s">
        <v>26187</v>
      </c>
      <c r="H287" s="39" t="s">
        <v>459</v>
      </c>
      <c r="I287" s="71">
        <v>-18.21</v>
      </c>
    </row>
    <row r="288" spans="1:9" x14ac:dyDescent="0.2">
      <c r="A288" s="38" t="s">
        <v>74</v>
      </c>
      <c r="B288" s="39" t="s">
        <v>69</v>
      </c>
      <c r="C288" s="39" t="s">
        <v>70</v>
      </c>
      <c r="D288" s="39" t="s">
        <v>71</v>
      </c>
      <c r="E288" s="39" t="s">
        <v>12</v>
      </c>
      <c r="F288" s="39" t="s">
        <v>26908</v>
      </c>
      <c r="G288" s="39" t="s">
        <v>26187</v>
      </c>
      <c r="H288" s="39" t="s">
        <v>461</v>
      </c>
      <c r="I288" s="71">
        <v>-7.55</v>
      </c>
    </row>
    <row r="289" spans="1:9" x14ac:dyDescent="0.2">
      <c r="A289" s="38" t="s">
        <v>74</v>
      </c>
      <c r="B289" s="39" t="s">
        <v>69</v>
      </c>
      <c r="C289" s="39" t="s">
        <v>70</v>
      </c>
      <c r="D289" s="39" t="s">
        <v>71</v>
      </c>
      <c r="E289" s="39" t="s">
        <v>12</v>
      </c>
      <c r="F289" s="39" t="s">
        <v>30676</v>
      </c>
      <c r="G289" s="39" t="s">
        <v>26187</v>
      </c>
      <c r="H289" s="39" t="s">
        <v>30677</v>
      </c>
      <c r="I289" s="71">
        <v>-5</v>
      </c>
    </row>
    <row r="290" spans="1:9" x14ac:dyDescent="0.2">
      <c r="A290" s="38" t="s">
        <v>74</v>
      </c>
      <c r="B290" s="39" t="s">
        <v>69</v>
      </c>
      <c r="C290" s="39" t="s">
        <v>70</v>
      </c>
      <c r="D290" s="39" t="s">
        <v>71</v>
      </c>
      <c r="E290" s="39" t="s">
        <v>12</v>
      </c>
      <c r="F290" s="39" t="s">
        <v>26411</v>
      </c>
      <c r="G290" s="39" t="s">
        <v>26187</v>
      </c>
      <c r="H290" s="39" t="s">
        <v>462</v>
      </c>
      <c r="I290" s="71">
        <v>-44.99</v>
      </c>
    </row>
    <row r="291" spans="1:9" x14ac:dyDescent="0.2">
      <c r="A291" s="38" t="s">
        <v>74</v>
      </c>
      <c r="B291" s="39" t="s">
        <v>69</v>
      </c>
      <c r="C291" s="39" t="s">
        <v>70</v>
      </c>
      <c r="D291" s="39" t="s">
        <v>71</v>
      </c>
      <c r="E291" s="39" t="s">
        <v>12</v>
      </c>
      <c r="F291" s="39" t="s">
        <v>28350</v>
      </c>
      <c r="G291" s="39" t="s">
        <v>26187</v>
      </c>
      <c r="H291" s="39" t="s">
        <v>28351</v>
      </c>
      <c r="I291" s="71">
        <v>-13.18</v>
      </c>
    </row>
    <row r="292" spans="1:9" x14ac:dyDescent="0.2">
      <c r="A292" s="38" t="s">
        <v>74</v>
      </c>
      <c r="B292" s="39" t="s">
        <v>69</v>
      </c>
      <c r="C292" s="39" t="s">
        <v>70</v>
      </c>
      <c r="D292" s="39" t="s">
        <v>71</v>
      </c>
      <c r="E292" s="39" t="s">
        <v>12</v>
      </c>
      <c r="F292" s="39" t="s">
        <v>30678</v>
      </c>
      <c r="G292" s="39" t="s">
        <v>26187</v>
      </c>
      <c r="H292" s="39" t="s">
        <v>30679</v>
      </c>
      <c r="I292" s="71">
        <v>-5</v>
      </c>
    </row>
    <row r="293" spans="1:9" x14ac:dyDescent="0.2">
      <c r="A293" s="38" t="s">
        <v>74</v>
      </c>
      <c r="B293" s="39" t="s">
        <v>69</v>
      </c>
      <c r="C293" s="39" t="s">
        <v>70</v>
      </c>
      <c r="D293" s="39" t="s">
        <v>71</v>
      </c>
      <c r="E293" s="39" t="s">
        <v>12</v>
      </c>
      <c r="F293" s="39" t="s">
        <v>26566</v>
      </c>
      <c r="G293" s="39" t="s">
        <v>26187</v>
      </c>
      <c r="H293" s="39" t="s">
        <v>26567</v>
      </c>
      <c r="I293" s="71">
        <v>-5</v>
      </c>
    </row>
    <row r="294" spans="1:9" x14ac:dyDescent="0.2">
      <c r="A294" s="38" t="s">
        <v>74</v>
      </c>
      <c r="B294" s="39" t="s">
        <v>69</v>
      </c>
      <c r="C294" s="39" t="s">
        <v>70</v>
      </c>
      <c r="D294" s="39" t="s">
        <v>71</v>
      </c>
      <c r="E294" s="39" t="s">
        <v>12</v>
      </c>
      <c r="F294" s="39" t="s">
        <v>27555</v>
      </c>
      <c r="G294" s="39" t="s">
        <v>26187</v>
      </c>
      <c r="H294" s="39" t="s">
        <v>27556</v>
      </c>
      <c r="I294" s="71">
        <v>-5.64</v>
      </c>
    </row>
    <row r="295" spans="1:9" x14ac:dyDescent="0.2">
      <c r="A295" s="38" t="s">
        <v>74</v>
      </c>
      <c r="B295" s="39" t="s">
        <v>69</v>
      </c>
      <c r="C295" s="39" t="s">
        <v>70</v>
      </c>
      <c r="D295" s="39" t="s">
        <v>71</v>
      </c>
      <c r="E295" s="39" t="s">
        <v>12</v>
      </c>
      <c r="F295" s="39" t="s">
        <v>29527</v>
      </c>
      <c r="G295" s="39" t="s">
        <v>26187</v>
      </c>
      <c r="H295" s="39" t="s">
        <v>29528</v>
      </c>
      <c r="I295" s="71">
        <v>-10</v>
      </c>
    </row>
    <row r="296" spans="1:9" x14ac:dyDescent="0.2">
      <c r="A296" s="38" t="s">
        <v>74</v>
      </c>
      <c r="B296" s="39" t="s">
        <v>69</v>
      </c>
      <c r="C296" s="39" t="s">
        <v>70</v>
      </c>
      <c r="D296" s="39" t="s">
        <v>71</v>
      </c>
      <c r="E296" s="39" t="s">
        <v>12</v>
      </c>
      <c r="F296" s="39" t="s">
        <v>30680</v>
      </c>
      <c r="G296" s="39" t="s">
        <v>26187</v>
      </c>
      <c r="H296" s="39" t="s">
        <v>463</v>
      </c>
      <c r="I296" s="71">
        <v>-5</v>
      </c>
    </row>
    <row r="297" spans="1:9" x14ac:dyDescent="0.2">
      <c r="A297" s="38" t="s">
        <v>74</v>
      </c>
      <c r="B297" s="39" t="s">
        <v>69</v>
      </c>
      <c r="C297" s="39" t="s">
        <v>70</v>
      </c>
      <c r="D297" s="39" t="s">
        <v>71</v>
      </c>
      <c r="E297" s="39" t="s">
        <v>12</v>
      </c>
      <c r="F297" s="39" t="s">
        <v>26741</v>
      </c>
      <c r="G297" s="39" t="s">
        <v>26187</v>
      </c>
      <c r="H297" s="39" t="s">
        <v>17749</v>
      </c>
      <c r="I297" s="71">
        <v>-5</v>
      </c>
    </row>
    <row r="298" spans="1:9" x14ac:dyDescent="0.2">
      <c r="A298" s="38" t="s">
        <v>74</v>
      </c>
      <c r="B298" s="39" t="s">
        <v>69</v>
      </c>
      <c r="C298" s="39" t="s">
        <v>70</v>
      </c>
      <c r="D298" s="39" t="s">
        <v>71</v>
      </c>
      <c r="E298" s="39" t="s">
        <v>12</v>
      </c>
      <c r="F298" s="39" t="s">
        <v>28352</v>
      </c>
      <c r="G298" s="39" t="s">
        <v>26187</v>
      </c>
      <c r="H298" s="39" t="s">
        <v>465</v>
      </c>
      <c r="I298" s="71">
        <v>-5</v>
      </c>
    </row>
    <row r="299" spans="1:9" x14ac:dyDescent="0.2">
      <c r="A299" s="38" t="s">
        <v>74</v>
      </c>
      <c r="B299" s="39" t="s">
        <v>69</v>
      </c>
      <c r="C299" s="39" t="s">
        <v>70</v>
      </c>
      <c r="D299" s="39" t="s">
        <v>71</v>
      </c>
      <c r="E299" s="39" t="s">
        <v>12</v>
      </c>
      <c r="F299" s="39" t="s">
        <v>30681</v>
      </c>
      <c r="G299" s="39" t="s">
        <v>26187</v>
      </c>
      <c r="H299" s="39" t="s">
        <v>30682</v>
      </c>
      <c r="I299" s="71">
        <v>-10</v>
      </c>
    </row>
    <row r="300" spans="1:9" x14ac:dyDescent="0.2">
      <c r="A300" s="38" t="s">
        <v>74</v>
      </c>
      <c r="B300" s="39" t="s">
        <v>69</v>
      </c>
      <c r="C300" s="39" t="s">
        <v>70</v>
      </c>
      <c r="D300" s="39" t="s">
        <v>71</v>
      </c>
      <c r="E300" s="39" t="s">
        <v>12</v>
      </c>
      <c r="F300" s="39" t="s">
        <v>27575</v>
      </c>
      <c r="G300" s="39" t="s">
        <v>26187</v>
      </c>
      <c r="H300" s="39" t="s">
        <v>468</v>
      </c>
      <c r="I300" s="71">
        <v>-5</v>
      </c>
    </row>
    <row r="301" spans="1:9" x14ac:dyDescent="0.2">
      <c r="A301" s="38" t="s">
        <v>74</v>
      </c>
      <c r="B301" s="39" t="s">
        <v>69</v>
      </c>
      <c r="C301" s="39" t="s">
        <v>70</v>
      </c>
      <c r="D301" s="39" t="s">
        <v>71</v>
      </c>
      <c r="E301" s="39" t="s">
        <v>12</v>
      </c>
      <c r="F301" s="39" t="s">
        <v>469</v>
      </c>
      <c r="G301" s="39" t="s">
        <v>26187</v>
      </c>
      <c r="H301" s="39" t="s">
        <v>470</v>
      </c>
      <c r="I301" s="71">
        <v>-10</v>
      </c>
    </row>
    <row r="302" spans="1:9" x14ac:dyDescent="0.2">
      <c r="A302" s="38" t="s">
        <v>74</v>
      </c>
      <c r="B302" s="39" t="s">
        <v>69</v>
      </c>
      <c r="C302" s="39" t="s">
        <v>70</v>
      </c>
      <c r="D302" s="39" t="s">
        <v>71</v>
      </c>
      <c r="E302" s="39" t="s">
        <v>12</v>
      </c>
      <c r="F302" s="39" t="s">
        <v>29529</v>
      </c>
      <c r="G302" s="39" t="s">
        <v>26187</v>
      </c>
      <c r="H302" s="39" t="s">
        <v>29530</v>
      </c>
      <c r="I302" s="71">
        <v>-5</v>
      </c>
    </row>
    <row r="303" spans="1:9" x14ac:dyDescent="0.2">
      <c r="A303" s="38" t="s">
        <v>74</v>
      </c>
      <c r="B303" s="39" t="s">
        <v>69</v>
      </c>
      <c r="C303" s="39" t="s">
        <v>70</v>
      </c>
      <c r="D303" s="39" t="s">
        <v>71</v>
      </c>
      <c r="E303" s="39" t="s">
        <v>12</v>
      </c>
      <c r="F303" s="39" t="s">
        <v>28353</v>
      </c>
      <c r="G303" s="39" t="s">
        <v>26187</v>
      </c>
      <c r="H303" s="39" t="s">
        <v>28354</v>
      </c>
      <c r="I303" s="71">
        <v>-5</v>
      </c>
    </row>
    <row r="304" spans="1:9" x14ac:dyDescent="0.2">
      <c r="A304" s="38" t="s">
        <v>74</v>
      </c>
      <c r="B304" s="39" t="s">
        <v>69</v>
      </c>
      <c r="C304" s="39" t="s">
        <v>70</v>
      </c>
      <c r="D304" s="39" t="s">
        <v>71</v>
      </c>
      <c r="E304" s="39" t="s">
        <v>12</v>
      </c>
      <c r="F304" s="39" t="s">
        <v>30683</v>
      </c>
      <c r="G304" s="39" t="s">
        <v>26187</v>
      </c>
      <c r="H304" s="39" t="s">
        <v>30684</v>
      </c>
      <c r="I304" s="71">
        <v>-5</v>
      </c>
    </row>
    <row r="305" spans="1:9" x14ac:dyDescent="0.2">
      <c r="A305" s="38" t="s">
        <v>74</v>
      </c>
      <c r="B305" s="39" t="s">
        <v>69</v>
      </c>
      <c r="C305" s="39" t="s">
        <v>70</v>
      </c>
      <c r="D305" s="39" t="s">
        <v>71</v>
      </c>
      <c r="E305" s="39" t="s">
        <v>12</v>
      </c>
      <c r="F305" s="39" t="s">
        <v>27576</v>
      </c>
      <c r="G305" s="39" t="s">
        <v>100</v>
      </c>
      <c r="H305" s="39" t="s">
        <v>27577</v>
      </c>
      <c r="I305" s="71">
        <v>-5</v>
      </c>
    </row>
    <row r="306" spans="1:9" x14ac:dyDescent="0.2">
      <c r="A306" s="38" t="s">
        <v>74</v>
      </c>
      <c r="B306" s="39" t="s">
        <v>69</v>
      </c>
      <c r="C306" s="39" t="s">
        <v>70</v>
      </c>
      <c r="D306" s="39" t="s">
        <v>71</v>
      </c>
      <c r="E306" s="39" t="s">
        <v>12</v>
      </c>
      <c r="F306" s="39" t="s">
        <v>27938</v>
      </c>
      <c r="G306" s="39" t="s">
        <v>26187</v>
      </c>
      <c r="H306" s="39" t="s">
        <v>473</v>
      </c>
      <c r="I306" s="71">
        <v>-9.7100000000000009</v>
      </c>
    </row>
    <row r="307" spans="1:9" x14ac:dyDescent="0.2">
      <c r="A307" s="38" t="s">
        <v>74</v>
      </c>
      <c r="B307" s="39" t="s">
        <v>69</v>
      </c>
      <c r="C307" s="39" t="s">
        <v>70</v>
      </c>
      <c r="D307" s="39" t="s">
        <v>71</v>
      </c>
      <c r="E307" s="39" t="s">
        <v>12</v>
      </c>
      <c r="F307" s="39" t="s">
        <v>28854</v>
      </c>
      <c r="G307" s="39" t="s">
        <v>26187</v>
      </c>
      <c r="H307" s="39" t="s">
        <v>28855</v>
      </c>
      <c r="I307" s="71">
        <v>-5</v>
      </c>
    </row>
    <row r="308" spans="1:9" x14ac:dyDescent="0.2">
      <c r="A308" s="38" t="s">
        <v>74</v>
      </c>
      <c r="B308" s="39" t="s">
        <v>69</v>
      </c>
      <c r="C308" s="39" t="s">
        <v>70</v>
      </c>
      <c r="D308" s="39" t="s">
        <v>71</v>
      </c>
      <c r="E308" s="39" t="s">
        <v>12</v>
      </c>
      <c r="F308" s="39" t="s">
        <v>29531</v>
      </c>
      <c r="G308" s="39" t="s">
        <v>26187</v>
      </c>
      <c r="H308" s="39" t="s">
        <v>25807</v>
      </c>
      <c r="I308" s="71">
        <v>-5</v>
      </c>
    </row>
    <row r="309" spans="1:9" x14ac:dyDescent="0.2">
      <c r="A309" s="38" t="s">
        <v>74</v>
      </c>
      <c r="B309" s="39" t="s">
        <v>69</v>
      </c>
      <c r="C309" s="39" t="s">
        <v>70</v>
      </c>
      <c r="D309" s="39" t="s">
        <v>71</v>
      </c>
      <c r="E309" s="39" t="s">
        <v>12</v>
      </c>
      <c r="F309" s="39" t="s">
        <v>28330</v>
      </c>
      <c r="G309" s="39" t="s">
        <v>26187</v>
      </c>
      <c r="H309" s="39" t="s">
        <v>25807</v>
      </c>
      <c r="I309" s="71">
        <v>-5.65</v>
      </c>
    </row>
    <row r="310" spans="1:9" x14ac:dyDescent="0.2">
      <c r="A310" s="38" t="s">
        <v>74</v>
      </c>
      <c r="B310" s="39" t="s">
        <v>69</v>
      </c>
      <c r="C310" s="39" t="s">
        <v>70</v>
      </c>
      <c r="D310" s="39" t="s">
        <v>71</v>
      </c>
      <c r="E310" s="39" t="s">
        <v>12</v>
      </c>
      <c r="F310" s="39" t="s">
        <v>26412</v>
      </c>
      <c r="G310" s="39" t="s">
        <v>26187</v>
      </c>
      <c r="H310" s="39" t="s">
        <v>26413</v>
      </c>
      <c r="I310" s="71">
        <v>-11.95</v>
      </c>
    </row>
    <row r="311" spans="1:9" x14ac:dyDescent="0.2">
      <c r="A311" s="38" t="s">
        <v>74</v>
      </c>
      <c r="B311" s="39" t="s">
        <v>69</v>
      </c>
      <c r="C311" s="39" t="s">
        <v>70</v>
      </c>
      <c r="D311" s="39" t="s">
        <v>71</v>
      </c>
      <c r="E311" s="39" t="s">
        <v>12</v>
      </c>
      <c r="F311" s="39" t="s">
        <v>26285</v>
      </c>
      <c r="G311" s="39" t="s">
        <v>100</v>
      </c>
      <c r="H311" s="39" t="s">
        <v>26286</v>
      </c>
      <c r="I311" s="71">
        <v>-26.8</v>
      </c>
    </row>
    <row r="312" spans="1:9" x14ac:dyDescent="0.2">
      <c r="A312" s="38" t="s">
        <v>74</v>
      </c>
      <c r="B312" s="39" t="s">
        <v>69</v>
      </c>
      <c r="C312" s="39" t="s">
        <v>70</v>
      </c>
      <c r="D312" s="39" t="s">
        <v>71</v>
      </c>
      <c r="E312" s="39" t="s">
        <v>12</v>
      </c>
      <c r="F312" s="39" t="s">
        <v>26568</v>
      </c>
      <c r="G312" s="39" t="s">
        <v>26187</v>
      </c>
      <c r="H312" s="39" t="s">
        <v>476</v>
      </c>
      <c r="I312" s="71">
        <v>-34.479999999999997</v>
      </c>
    </row>
    <row r="313" spans="1:9" x14ac:dyDescent="0.2">
      <c r="A313" s="38" t="s">
        <v>74</v>
      </c>
      <c r="B313" s="39" t="s">
        <v>69</v>
      </c>
      <c r="C313" s="39" t="s">
        <v>70</v>
      </c>
      <c r="D313" s="39" t="s">
        <v>71</v>
      </c>
      <c r="E313" s="39" t="s">
        <v>12</v>
      </c>
      <c r="F313" s="39" t="s">
        <v>28355</v>
      </c>
      <c r="G313" s="39" t="s">
        <v>26187</v>
      </c>
      <c r="H313" s="39" t="s">
        <v>147</v>
      </c>
      <c r="I313" s="71">
        <v>-5</v>
      </c>
    </row>
    <row r="314" spans="1:9" x14ac:dyDescent="0.2">
      <c r="A314" s="38" t="s">
        <v>74</v>
      </c>
      <c r="B314" s="39" t="s">
        <v>69</v>
      </c>
      <c r="C314" s="39" t="s">
        <v>70</v>
      </c>
      <c r="D314" s="39" t="s">
        <v>71</v>
      </c>
      <c r="E314" s="39" t="s">
        <v>12</v>
      </c>
      <c r="F314" s="39" t="s">
        <v>28856</v>
      </c>
      <c r="G314" s="39" t="s">
        <v>26187</v>
      </c>
      <c r="H314" s="39" t="s">
        <v>28857</v>
      </c>
      <c r="I314" s="71">
        <v>-5</v>
      </c>
    </row>
    <row r="315" spans="1:9" x14ac:dyDescent="0.2">
      <c r="A315" s="38" t="s">
        <v>74</v>
      </c>
      <c r="B315" s="39" t="s">
        <v>69</v>
      </c>
      <c r="C315" s="39" t="s">
        <v>70</v>
      </c>
      <c r="D315" s="39" t="s">
        <v>71</v>
      </c>
      <c r="E315" s="39" t="s">
        <v>12</v>
      </c>
      <c r="F315" s="39" t="s">
        <v>30685</v>
      </c>
      <c r="G315" s="39" t="s">
        <v>26187</v>
      </c>
      <c r="H315" s="39" t="s">
        <v>479</v>
      </c>
      <c r="I315" s="71">
        <v>-5</v>
      </c>
    </row>
    <row r="316" spans="1:9" x14ac:dyDescent="0.2">
      <c r="A316" s="38" t="s">
        <v>74</v>
      </c>
      <c r="B316" s="39" t="s">
        <v>69</v>
      </c>
      <c r="C316" s="39" t="s">
        <v>70</v>
      </c>
      <c r="D316" s="39" t="s">
        <v>71</v>
      </c>
      <c r="E316" s="39" t="s">
        <v>12</v>
      </c>
      <c r="F316" s="39" t="s">
        <v>26569</v>
      </c>
      <c r="G316" s="39" t="s">
        <v>26187</v>
      </c>
      <c r="H316" s="39" t="s">
        <v>480</v>
      </c>
      <c r="I316" s="71">
        <v>-13.21</v>
      </c>
    </row>
    <row r="317" spans="1:9" x14ac:dyDescent="0.2">
      <c r="A317" s="38" t="s">
        <v>74</v>
      </c>
      <c r="B317" s="39" t="s">
        <v>69</v>
      </c>
      <c r="C317" s="39" t="s">
        <v>70</v>
      </c>
      <c r="D317" s="39" t="s">
        <v>71</v>
      </c>
      <c r="E317" s="39" t="s">
        <v>12</v>
      </c>
      <c r="F317" s="39" t="s">
        <v>28356</v>
      </c>
      <c r="G317" s="39" t="s">
        <v>26187</v>
      </c>
      <c r="H317" s="39" t="s">
        <v>28049</v>
      </c>
      <c r="I317" s="71">
        <v>-5</v>
      </c>
    </row>
    <row r="318" spans="1:9" x14ac:dyDescent="0.2">
      <c r="A318" s="38" t="s">
        <v>74</v>
      </c>
      <c r="B318" s="39" t="s">
        <v>69</v>
      </c>
      <c r="C318" s="39" t="s">
        <v>70</v>
      </c>
      <c r="D318" s="39" t="s">
        <v>71</v>
      </c>
      <c r="E318" s="39" t="s">
        <v>12</v>
      </c>
      <c r="F318" s="39" t="s">
        <v>29534</v>
      </c>
      <c r="G318" s="39" t="s">
        <v>26187</v>
      </c>
      <c r="H318" s="39" t="s">
        <v>29535</v>
      </c>
      <c r="I318" s="71">
        <v>-5</v>
      </c>
    </row>
    <row r="319" spans="1:9" x14ac:dyDescent="0.2">
      <c r="A319" s="38" t="s">
        <v>74</v>
      </c>
      <c r="B319" s="39" t="s">
        <v>69</v>
      </c>
      <c r="C319" s="39" t="s">
        <v>70</v>
      </c>
      <c r="D319" s="39" t="s">
        <v>71</v>
      </c>
      <c r="E319" s="39" t="s">
        <v>12</v>
      </c>
      <c r="F319" s="39" t="s">
        <v>28357</v>
      </c>
      <c r="G319" s="39" t="s">
        <v>26187</v>
      </c>
      <c r="H319" s="39" t="s">
        <v>482</v>
      </c>
      <c r="I319" s="71">
        <v>-12.21</v>
      </c>
    </row>
    <row r="320" spans="1:9" x14ac:dyDescent="0.2">
      <c r="A320" s="38" t="s">
        <v>74</v>
      </c>
      <c r="B320" s="39" t="s">
        <v>69</v>
      </c>
      <c r="C320" s="39" t="s">
        <v>70</v>
      </c>
      <c r="D320" s="39" t="s">
        <v>71</v>
      </c>
      <c r="E320" s="39" t="s">
        <v>12</v>
      </c>
      <c r="F320" s="39" t="s">
        <v>28858</v>
      </c>
      <c r="G320" s="39" t="s">
        <v>26187</v>
      </c>
      <c r="H320" s="39" t="s">
        <v>19762</v>
      </c>
      <c r="I320" s="71">
        <v>-5</v>
      </c>
    </row>
    <row r="321" spans="1:9" x14ac:dyDescent="0.2">
      <c r="A321" s="38" t="s">
        <v>74</v>
      </c>
      <c r="B321" s="39" t="s">
        <v>69</v>
      </c>
      <c r="C321" s="39" t="s">
        <v>70</v>
      </c>
      <c r="D321" s="39" t="s">
        <v>71</v>
      </c>
      <c r="E321" s="39" t="s">
        <v>12</v>
      </c>
      <c r="F321" s="39" t="s">
        <v>30686</v>
      </c>
      <c r="G321" s="39" t="s">
        <v>100</v>
      </c>
      <c r="H321" s="39" t="s">
        <v>23217</v>
      </c>
      <c r="I321" s="71">
        <v>-5</v>
      </c>
    </row>
    <row r="322" spans="1:9" x14ac:dyDescent="0.2">
      <c r="A322" s="38" t="s">
        <v>74</v>
      </c>
      <c r="B322" s="39" t="s">
        <v>69</v>
      </c>
      <c r="C322" s="39" t="s">
        <v>70</v>
      </c>
      <c r="D322" s="39" t="s">
        <v>71</v>
      </c>
      <c r="E322" s="39" t="s">
        <v>12</v>
      </c>
      <c r="F322" s="39" t="s">
        <v>27939</v>
      </c>
      <c r="G322" s="39" t="s">
        <v>26187</v>
      </c>
      <c r="H322" s="39" t="s">
        <v>484</v>
      </c>
      <c r="I322" s="71">
        <v>-10.99</v>
      </c>
    </row>
    <row r="323" spans="1:9" x14ac:dyDescent="0.2">
      <c r="A323" s="38" t="s">
        <v>74</v>
      </c>
      <c r="B323" s="39" t="s">
        <v>69</v>
      </c>
      <c r="C323" s="39" t="s">
        <v>70</v>
      </c>
      <c r="D323" s="39" t="s">
        <v>71</v>
      </c>
      <c r="E323" s="39" t="s">
        <v>12</v>
      </c>
      <c r="F323" s="39" t="s">
        <v>28859</v>
      </c>
      <c r="G323" s="39" t="s">
        <v>100</v>
      </c>
      <c r="H323" s="39" t="s">
        <v>28860</v>
      </c>
      <c r="I323" s="71">
        <v>-5</v>
      </c>
    </row>
    <row r="324" spans="1:9" x14ac:dyDescent="0.2">
      <c r="A324" s="38" t="s">
        <v>74</v>
      </c>
      <c r="B324" s="39" t="s">
        <v>69</v>
      </c>
      <c r="C324" s="39" t="s">
        <v>70</v>
      </c>
      <c r="D324" s="39" t="s">
        <v>71</v>
      </c>
      <c r="E324" s="39" t="s">
        <v>12</v>
      </c>
      <c r="F324" s="39" t="s">
        <v>27106</v>
      </c>
      <c r="G324" s="39" t="s">
        <v>26187</v>
      </c>
      <c r="H324" s="39" t="s">
        <v>27315</v>
      </c>
      <c r="I324" s="71">
        <v>-9.33</v>
      </c>
    </row>
    <row r="325" spans="1:9" x14ac:dyDescent="0.2">
      <c r="A325" s="38" t="s">
        <v>74</v>
      </c>
      <c r="B325" s="39" t="s">
        <v>69</v>
      </c>
      <c r="C325" s="39" t="s">
        <v>70</v>
      </c>
      <c r="D325" s="39" t="s">
        <v>71</v>
      </c>
      <c r="E325" s="39" t="s">
        <v>12</v>
      </c>
      <c r="F325" s="39" t="s">
        <v>266</v>
      </c>
      <c r="G325" s="39" t="s">
        <v>26187</v>
      </c>
      <c r="H325" s="39" t="s">
        <v>267</v>
      </c>
      <c r="I325" s="71">
        <v>-5</v>
      </c>
    </row>
    <row r="326" spans="1:9" x14ac:dyDescent="0.2">
      <c r="A326" s="38" t="s">
        <v>74</v>
      </c>
      <c r="B326" s="39" t="s">
        <v>69</v>
      </c>
      <c r="C326" s="39" t="s">
        <v>70</v>
      </c>
      <c r="D326" s="39" t="s">
        <v>71</v>
      </c>
      <c r="E326" s="39" t="s">
        <v>12</v>
      </c>
      <c r="F326" s="39" t="s">
        <v>30687</v>
      </c>
      <c r="G326" s="39" t="s">
        <v>26187</v>
      </c>
      <c r="H326" s="39" t="s">
        <v>30688</v>
      </c>
      <c r="I326" s="71">
        <v>-5</v>
      </c>
    </row>
    <row r="327" spans="1:9" x14ac:dyDescent="0.2">
      <c r="A327" s="38" t="s">
        <v>74</v>
      </c>
      <c r="B327" s="39" t="s">
        <v>69</v>
      </c>
      <c r="C327" s="39" t="s">
        <v>70</v>
      </c>
      <c r="D327" s="39" t="s">
        <v>71</v>
      </c>
      <c r="E327" s="39" t="s">
        <v>12</v>
      </c>
      <c r="F327" s="39" t="s">
        <v>487</v>
      </c>
      <c r="G327" s="39" t="s">
        <v>26187</v>
      </c>
      <c r="H327" s="39" t="s">
        <v>488</v>
      </c>
      <c r="I327" s="71">
        <v>-14.46</v>
      </c>
    </row>
    <row r="328" spans="1:9" x14ac:dyDescent="0.2">
      <c r="A328" s="38" t="s">
        <v>74</v>
      </c>
      <c r="B328" s="39" t="s">
        <v>69</v>
      </c>
      <c r="C328" s="39" t="s">
        <v>70</v>
      </c>
      <c r="D328" s="39" t="s">
        <v>71</v>
      </c>
      <c r="E328" s="39" t="s">
        <v>12</v>
      </c>
      <c r="F328" s="39" t="s">
        <v>29538</v>
      </c>
      <c r="G328" s="39" t="s">
        <v>26187</v>
      </c>
      <c r="H328" s="39" t="s">
        <v>489</v>
      </c>
      <c r="I328" s="71">
        <v>-5</v>
      </c>
    </row>
    <row r="329" spans="1:9" x14ac:dyDescent="0.2">
      <c r="A329" s="38" t="s">
        <v>74</v>
      </c>
      <c r="B329" s="39" t="s">
        <v>69</v>
      </c>
      <c r="C329" s="39" t="s">
        <v>70</v>
      </c>
      <c r="D329" s="39" t="s">
        <v>71</v>
      </c>
      <c r="E329" s="39" t="s">
        <v>12</v>
      </c>
      <c r="F329" s="39" t="s">
        <v>26570</v>
      </c>
      <c r="G329" s="39" t="s">
        <v>26187</v>
      </c>
      <c r="H329" s="39" t="s">
        <v>490</v>
      </c>
      <c r="I329" s="71">
        <v>-12.86</v>
      </c>
    </row>
    <row r="330" spans="1:9" x14ac:dyDescent="0.2">
      <c r="A330" s="38" t="s">
        <v>74</v>
      </c>
      <c r="B330" s="39" t="s">
        <v>69</v>
      </c>
      <c r="C330" s="39" t="s">
        <v>70</v>
      </c>
      <c r="D330" s="39" t="s">
        <v>71</v>
      </c>
      <c r="E330" s="39" t="s">
        <v>12</v>
      </c>
      <c r="F330" s="39" t="s">
        <v>30689</v>
      </c>
      <c r="G330" s="39" t="s">
        <v>26187</v>
      </c>
      <c r="H330" s="39" t="s">
        <v>30690</v>
      </c>
      <c r="I330" s="71">
        <v>-5</v>
      </c>
    </row>
    <row r="331" spans="1:9" x14ac:dyDescent="0.2">
      <c r="A331" s="38" t="s">
        <v>74</v>
      </c>
      <c r="B331" s="39" t="s">
        <v>69</v>
      </c>
      <c r="C331" s="39" t="s">
        <v>70</v>
      </c>
      <c r="D331" s="39" t="s">
        <v>71</v>
      </c>
      <c r="E331" s="39" t="s">
        <v>12</v>
      </c>
      <c r="F331" s="39" t="s">
        <v>26743</v>
      </c>
      <c r="G331" s="39" t="s">
        <v>26187</v>
      </c>
      <c r="H331" s="39" t="s">
        <v>491</v>
      </c>
      <c r="I331" s="71">
        <v>-22.67</v>
      </c>
    </row>
    <row r="332" spans="1:9" x14ac:dyDescent="0.2">
      <c r="A332" s="38" t="s">
        <v>74</v>
      </c>
      <c r="B332" s="39" t="s">
        <v>69</v>
      </c>
      <c r="C332" s="39" t="s">
        <v>70</v>
      </c>
      <c r="D332" s="39" t="s">
        <v>71</v>
      </c>
      <c r="E332" s="39" t="s">
        <v>12</v>
      </c>
      <c r="F332" s="39" t="s">
        <v>28358</v>
      </c>
      <c r="G332" s="39" t="s">
        <v>26187</v>
      </c>
      <c r="H332" s="39" t="s">
        <v>493</v>
      </c>
      <c r="I332" s="71">
        <v>-8.7799999999999994</v>
      </c>
    </row>
    <row r="333" spans="1:9" x14ac:dyDescent="0.2">
      <c r="A333" s="38" t="s">
        <v>74</v>
      </c>
      <c r="B333" s="39" t="s">
        <v>69</v>
      </c>
      <c r="C333" s="39" t="s">
        <v>70</v>
      </c>
      <c r="D333" s="39" t="s">
        <v>71</v>
      </c>
      <c r="E333" s="39" t="s">
        <v>12</v>
      </c>
      <c r="F333" s="39" t="s">
        <v>29539</v>
      </c>
      <c r="G333" s="39" t="s">
        <v>26187</v>
      </c>
      <c r="H333" s="39" t="s">
        <v>29540</v>
      </c>
      <c r="I333" s="71">
        <v>0</v>
      </c>
    </row>
    <row r="334" spans="1:9" x14ac:dyDescent="0.2">
      <c r="A334" s="38" t="s">
        <v>74</v>
      </c>
      <c r="B334" s="39" t="s">
        <v>69</v>
      </c>
      <c r="C334" s="39" t="s">
        <v>70</v>
      </c>
      <c r="D334" s="39" t="s">
        <v>71</v>
      </c>
      <c r="E334" s="39" t="s">
        <v>12</v>
      </c>
      <c r="F334" s="39" t="s">
        <v>30691</v>
      </c>
      <c r="G334" s="39" t="s">
        <v>26187</v>
      </c>
      <c r="H334" s="39" t="s">
        <v>30692</v>
      </c>
      <c r="I334" s="71">
        <v>-5</v>
      </c>
    </row>
    <row r="335" spans="1:9" x14ac:dyDescent="0.2">
      <c r="A335" s="38" t="s">
        <v>74</v>
      </c>
      <c r="B335" s="39" t="s">
        <v>69</v>
      </c>
      <c r="C335" s="39" t="s">
        <v>70</v>
      </c>
      <c r="D335" s="39" t="s">
        <v>71</v>
      </c>
      <c r="E335" s="39" t="s">
        <v>12</v>
      </c>
      <c r="F335" s="39" t="s">
        <v>30693</v>
      </c>
      <c r="G335" s="39" t="s">
        <v>26187</v>
      </c>
      <c r="H335" s="39" t="s">
        <v>30694</v>
      </c>
      <c r="I335" s="71">
        <v>-10</v>
      </c>
    </row>
    <row r="336" spans="1:9" x14ac:dyDescent="0.2">
      <c r="A336" s="38" t="s">
        <v>74</v>
      </c>
      <c r="B336" s="39" t="s">
        <v>69</v>
      </c>
      <c r="C336" s="39" t="s">
        <v>70</v>
      </c>
      <c r="D336" s="39" t="s">
        <v>71</v>
      </c>
      <c r="E336" s="39" t="s">
        <v>12</v>
      </c>
      <c r="F336" s="39" t="s">
        <v>26192</v>
      </c>
      <c r="G336" s="39" t="s">
        <v>26187</v>
      </c>
      <c r="H336" s="39" t="s">
        <v>26193</v>
      </c>
      <c r="I336" s="71">
        <v>-10</v>
      </c>
    </row>
    <row r="337" spans="1:9" x14ac:dyDescent="0.2">
      <c r="A337" s="38" t="s">
        <v>74</v>
      </c>
      <c r="B337" s="39" t="s">
        <v>69</v>
      </c>
      <c r="C337" s="39" t="s">
        <v>70</v>
      </c>
      <c r="D337" s="39" t="s">
        <v>71</v>
      </c>
      <c r="E337" s="39" t="s">
        <v>12</v>
      </c>
      <c r="F337" s="39" t="s">
        <v>494</v>
      </c>
      <c r="G337" s="39" t="s">
        <v>26187</v>
      </c>
      <c r="H337" s="39" t="s">
        <v>495</v>
      </c>
      <c r="I337" s="71">
        <v>-23.98</v>
      </c>
    </row>
    <row r="338" spans="1:9" x14ac:dyDescent="0.2">
      <c r="A338" s="38" t="s">
        <v>74</v>
      </c>
      <c r="B338" s="39" t="s">
        <v>69</v>
      </c>
      <c r="C338" s="39" t="s">
        <v>70</v>
      </c>
      <c r="D338" s="39" t="s">
        <v>71</v>
      </c>
      <c r="E338" s="39" t="s">
        <v>12</v>
      </c>
      <c r="F338" s="39" t="s">
        <v>26571</v>
      </c>
      <c r="G338" s="39" t="s">
        <v>26187</v>
      </c>
      <c r="H338" s="39" t="s">
        <v>496</v>
      </c>
      <c r="I338" s="71">
        <v>-21.25</v>
      </c>
    </row>
    <row r="339" spans="1:9" x14ac:dyDescent="0.2">
      <c r="A339" s="38" t="s">
        <v>74</v>
      </c>
      <c r="B339" s="39" t="s">
        <v>69</v>
      </c>
      <c r="C339" s="39" t="s">
        <v>70</v>
      </c>
      <c r="D339" s="39" t="s">
        <v>71</v>
      </c>
      <c r="E339" s="39" t="s">
        <v>12</v>
      </c>
      <c r="F339" s="39" t="s">
        <v>28861</v>
      </c>
      <c r="G339" s="39" t="s">
        <v>26187</v>
      </c>
      <c r="H339" s="39" t="s">
        <v>28862</v>
      </c>
      <c r="I339" s="71">
        <v>-5</v>
      </c>
    </row>
    <row r="340" spans="1:9" x14ac:dyDescent="0.2">
      <c r="A340" s="38" t="s">
        <v>74</v>
      </c>
      <c r="B340" s="39" t="s">
        <v>69</v>
      </c>
      <c r="C340" s="39" t="s">
        <v>70</v>
      </c>
      <c r="D340" s="39" t="s">
        <v>71</v>
      </c>
      <c r="E340" s="39" t="s">
        <v>12</v>
      </c>
      <c r="F340" s="39" t="s">
        <v>29541</v>
      </c>
      <c r="G340" s="39" t="s">
        <v>26187</v>
      </c>
      <c r="H340" s="39" t="s">
        <v>29542</v>
      </c>
      <c r="I340" s="71">
        <v>-5</v>
      </c>
    </row>
    <row r="341" spans="1:9" x14ac:dyDescent="0.2">
      <c r="A341" s="38" t="s">
        <v>74</v>
      </c>
      <c r="B341" s="39" t="s">
        <v>69</v>
      </c>
      <c r="C341" s="39" t="s">
        <v>70</v>
      </c>
      <c r="D341" s="39" t="s">
        <v>71</v>
      </c>
      <c r="E341" s="39" t="s">
        <v>12</v>
      </c>
      <c r="F341" s="39" t="s">
        <v>29543</v>
      </c>
      <c r="G341" s="39" t="s">
        <v>26187</v>
      </c>
      <c r="H341" s="39" t="s">
        <v>498</v>
      </c>
      <c r="I341" s="71">
        <v>-5</v>
      </c>
    </row>
    <row r="342" spans="1:9" x14ac:dyDescent="0.2">
      <c r="A342" s="38" t="s">
        <v>74</v>
      </c>
      <c r="B342" s="39" t="s">
        <v>69</v>
      </c>
      <c r="C342" s="39" t="s">
        <v>70</v>
      </c>
      <c r="D342" s="39" t="s">
        <v>71</v>
      </c>
      <c r="E342" s="39" t="s">
        <v>12</v>
      </c>
      <c r="F342" s="39" t="s">
        <v>26572</v>
      </c>
      <c r="G342" s="39" t="s">
        <v>100</v>
      </c>
      <c r="H342" s="39" t="s">
        <v>499</v>
      </c>
      <c r="I342" s="71">
        <v>-17.27</v>
      </c>
    </row>
    <row r="343" spans="1:9" x14ac:dyDescent="0.2">
      <c r="A343" s="38" t="s">
        <v>74</v>
      </c>
      <c r="B343" s="39" t="s">
        <v>69</v>
      </c>
      <c r="C343" s="39" t="s">
        <v>70</v>
      </c>
      <c r="D343" s="39" t="s">
        <v>71</v>
      </c>
      <c r="E343" s="39" t="s">
        <v>12</v>
      </c>
      <c r="F343" s="39" t="s">
        <v>27940</v>
      </c>
      <c r="G343" s="39" t="s">
        <v>26187</v>
      </c>
      <c r="H343" s="39" t="s">
        <v>500</v>
      </c>
      <c r="I343" s="71">
        <v>-5</v>
      </c>
    </row>
    <row r="344" spans="1:9" x14ac:dyDescent="0.2">
      <c r="A344" s="38" t="s">
        <v>74</v>
      </c>
      <c r="B344" s="39" t="s">
        <v>69</v>
      </c>
      <c r="C344" s="39" t="s">
        <v>70</v>
      </c>
      <c r="D344" s="39" t="s">
        <v>71</v>
      </c>
      <c r="E344" s="39" t="s">
        <v>12</v>
      </c>
      <c r="F344" s="39" t="s">
        <v>30695</v>
      </c>
      <c r="G344" s="39" t="s">
        <v>26187</v>
      </c>
      <c r="H344" s="39" t="s">
        <v>30696</v>
      </c>
      <c r="I344" s="71">
        <v>-10</v>
      </c>
    </row>
    <row r="345" spans="1:9" x14ac:dyDescent="0.2">
      <c r="A345" s="38" t="s">
        <v>74</v>
      </c>
      <c r="B345" s="39" t="s">
        <v>69</v>
      </c>
      <c r="C345" s="39" t="s">
        <v>70</v>
      </c>
      <c r="D345" s="39" t="s">
        <v>71</v>
      </c>
      <c r="E345" s="39" t="s">
        <v>12</v>
      </c>
      <c r="F345" s="39" t="s">
        <v>26573</v>
      </c>
      <c r="G345" s="39" t="s">
        <v>26187</v>
      </c>
      <c r="H345" s="39" t="s">
        <v>26574</v>
      </c>
      <c r="I345" s="71">
        <v>-11.81</v>
      </c>
    </row>
    <row r="346" spans="1:9" x14ac:dyDescent="0.2">
      <c r="A346" s="38" t="s">
        <v>74</v>
      </c>
      <c r="B346" s="39" t="s">
        <v>69</v>
      </c>
      <c r="C346" s="39" t="s">
        <v>70</v>
      </c>
      <c r="D346" s="39" t="s">
        <v>71</v>
      </c>
      <c r="E346" s="39" t="s">
        <v>12</v>
      </c>
      <c r="F346" s="39" t="s">
        <v>28863</v>
      </c>
      <c r="G346" s="39" t="s">
        <v>26187</v>
      </c>
      <c r="H346" s="39" t="s">
        <v>28864</v>
      </c>
      <c r="I346" s="71">
        <v>-5</v>
      </c>
    </row>
    <row r="347" spans="1:9" x14ac:dyDescent="0.2">
      <c r="A347" s="38" t="s">
        <v>74</v>
      </c>
      <c r="B347" s="39" t="s">
        <v>69</v>
      </c>
      <c r="C347" s="39" t="s">
        <v>70</v>
      </c>
      <c r="D347" s="39" t="s">
        <v>71</v>
      </c>
      <c r="E347" s="39" t="s">
        <v>12</v>
      </c>
      <c r="F347" s="39" t="s">
        <v>30697</v>
      </c>
      <c r="G347" s="39" t="s">
        <v>26187</v>
      </c>
      <c r="H347" s="39" t="s">
        <v>30698</v>
      </c>
      <c r="I347" s="71">
        <v>-5</v>
      </c>
    </row>
    <row r="348" spans="1:9" x14ac:dyDescent="0.2">
      <c r="A348" s="38" t="s">
        <v>74</v>
      </c>
      <c r="B348" s="39" t="s">
        <v>69</v>
      </c>
      <c r="C348" s="39" t="s">
        <v>70</v>
      </c>
      <c r="D348" s="39" t="s">
        <v>71</v>
      </c>
      <c r="E348" s="39" t="s">
        <v>12</v>
      </c>
      <c r="F348" s="39" t="s">
        <v>29544</v>
      </c>
      <c r="G348" s="39" t="s">
        <v>26187</v>
      </c>
      <c r="H348" s="39" t="s">
        <v>29545</v>
      </c>
      <c r="I348" s="71">
        <v>-5</v>
      </c>
    </row>
    <row r="349" spans="1:9" x14ac:dyDescent="0.2">
      <c r="A349" s="38" t="s">
        <v>74</v>
      </c>
      <c r="B349" s="39" t="s">
        <v>69</v>
      </c>
      <c r="C349" s="39" t="s">
        <v>70</v>
      </c>
      <c r="D349" s="39" t="s">
        <v>71</v>
      </c>
      <c r="E349" s="39" t="s">
        <v>12</v>
      </c>
      <c r="F349" s="39" t="s">
        <v>27941</v>
      </c>
      <c r="G349" s="39" t="s">
        <v>26187</v>
      </c>
      <c r="H349" s="39" t="s">
        <v>27942</v>
      </c>
      <c r="I349" s="71">
        <v>-7.3</v>
      </c>
    </row>
    <row r="350" spans="1:9" x14ac:dyDescent="0.2">
      <c r="A350" s="38" t="s">
        <v>74</v>
      </c>
      <c r="B350" s="39" t="s">
        <v>69</v>
      </c>
      <c r="C350" s="39" t="s">
        <v>70</v>
      </c>
      <c r="D350" s="39" t="s">
        <v>71</v>
      </c>
      <c r="E350" s="39" t="s">
        <v>12</v>
      </c>
      <c r="F350" s="39" t="s">
        <v>28865</v>
      </c>
      <c r="G350" s="39" t="s">
        <v>26187</v>
      </c>
      <c r="H350" s="39" t="s">
        <v>28866</v>
      </c>
      <c r="I350" s="71">
        <v>-5</v>
      </c>
    </row>
    <row r="351" spans="1:9" x14ac:dyDescent="0.2">
      <c r="A351" s="38" t="s">
        <v>74</v>
      </c>
      <c r="B351" s="39" t="s">
        <v>69</v>
      </c>
      <c r="C351" s="39" t="s">
        <v>70</v>
      </c>
      <c r="D351" s="39" t="s">
        <v>71</v>
      </c>
      <c r="E351" s="39" t="s">
        <v>12</v>
      </c>
      <c r="F351" s="39" t="s">
        <v>26909</v>
      </c>
      <c r="G351" s="39" t="s">
        <v>26187</v>
      </c>
      <c r="H351" s="39" t="s">
        <v>26910</v>
      </c>
      <c r="I351" s="71">
        <v>-10</v>
      </c>
    </row>
    <row r="352" spans="1:9" x14ac:dyDescent="0.2">
      <c r="A352" s="38" t="s">
        <v>74</v>
      </c>
      <c r="B352" s="39" t="s">
        <v>69</v>
      </c>
      <c r="C352" s="39" t="s">
        <v>70</v>
      </c>
      <c r="D352" s="39" t="s">
        <v>71</v>
      </c>
      <c r="E352" s="39" t="s">
        <v>12</v>
      </c>
      <c r="F352" s="39" t="s">
        <v>27578</v>
      </c>
      <c r="G352" s="39" t="s">
        <v>26187</v>
      </c>
      <c r="H352" s="39" t="s">
        <v>503</v>
      </c>
      <c r="I352" s="71">
        <v>-5</v>
      </c>
    </row>
    <row r="353" spans="1:9" x14ac:dyDescent="0.2">
      <c r="A353" s="38" t="s">
        <v>74</v>
      </c>
      <c r="B353" s="39" t="s">
        <v>69</v>
      </c>
      <c r="C353" s="39" t="s">
        <v>70</v>
      </c>
      <c r="D353" s="39" t="s">
        <v>71</v>
      </c>
      <c r="E353" s="39" t="s">
        <v>12</v>
      </c>
      <c r="F353" s="39" t="s">
        <v>30699</v>
      </c>
      <c r="G353" s="39" t="s">
        <v>26187</v>
      </c>
      <c r="H353" s="39" t="s">
        <v>504</v>
      </c>
      <c r="I353" s="71">
        <v>-5</v>
      </c>
    </row>
    <row r="354" spans="1:9" x14ac:dyDescent="0.2">
      <c r="A354" s="38" t="s">
        <v>74</v>
      </c>
      <c r="B354" s="39" t="s">
        <v>69</v>
      </c>
      <c r="C354" s="39" t="s">
        <v>70</v>
      </c>
      <c r="D354" s="39" t="s">
        <v>71</v>
      </c>
      <c r="E354" s="39" t="s">
        <v>12</v>
      </c>
      <c r="F354" s="39" t="s">
        <v>27579</v>
      </c>
      <c r="G354" s="39" t="s">
        <v>26187</v>
      </c>
      <c r="H354" s="39" t="s">
        <v>27580</v>
      </c>
      <c r="I354" s="71">
        <v>-14.81</v>
      </c>
    </row>
    <row r="355" spans="1:9" x14ac:dyDescent="0.2">
      <c r="A355" s="38" t="s">
        <v>74</v>
      </c>
      <c r="B355" s="39" t="s">
        <v>69</v>
      </c>
      <c r="C355" s="39" t="s">
        <v>70</v>
      </c>
      <c r="D355" s="39" t="s">
        <v>71</v>
      </c>
      <c r="E355" s="39" t="s">
        <v>12</v>
      </c>
      <c r="F355" s="39" t="s">
        <v>29546</v>
      </c>
      <c r="G355" s="39" t="s">
        <v>26187</v>
      </c>
      <c r="H355" s="39" t="s">
        <v>29547</v>
      </c>
      <c r="I355" s="71">
        <v>-5</v>
      </c>
    </row>
    <row r="356" spans="1:9" x14ac:dyDescent="0.2">
      <c r="A356" s="38" t="s">
        <v>74</v>
      </c>
      <c r="B356" s="39" t="s">
        <v>69</v>
      </c>
      <c r="C356" s="39" t="s">
        <v>70</v>
      </c>
      <c r="D356" s="39" t="s">
        <v>71</v>
      </c>
      <c r="E356" s="39" t="s">
        <v>12</v>
      </c>
      <c r="F356" s="39" t="s">
        <v>27943</v>
      </c>
      <c r="G356" s="39" t="s">
        <v>26187</v>
      </c>
      <c r="H356" s="39" t="s">
        <v>1350</v>
      </c>
      <c r="I356" s="71">
        <v>-10</v>
      </c>
    </row>
    <row r="357" spans="1:9" x14ac:dyDescent="0.2">
      <c r="A357" s="38" t="s">
        <v>74</v>
      </c>
      <c r="B357" s="39" t="s">
        <v>69</v>
      </c>
      <c r="C357" s="39" t="s">
        <v>70</v>
      </c>
      <c r="D357" s="39" t="s">
        <v>71</v>
      </c>
      <c r="E357" s="39" t="s">
        <v>12</v>
      </c>
      <c r="F357" s="39" t="s">
        <v>30700</v>
      </c>
      <c r="G357" s="39" t="s">
        <v>26187</v>
      </c>
      <c r="H357" s="39" t="s">
        <v>30701</v>
      </c>
      <c r="I357" s="71">
        <v>-5</v>
      </c>
    </row>
    <row r="358" spans="1:9" x14ac:dyDescent="0.2">
      <c r="A358" s="38" t="s">
        <v>74</v>
      </c>
      <c r="B358" s="39" t="s">
        <v>69</v>
      </c>
      <c r="C358" s="39" t="s">
        <v>70</v>
      </c>
      <c r="D358" s="39" t="s">
        <v>71</v>
      </c>
      <c r="E358" s="39" t="s">
        <v>12</v>
      </c>
      <c r="F358" s="39" t="s">
        <v>505</v>
      </c>
      <c r="G358" s="39" t="s">
        <v>26187</v>
      </c>
      <c r="H358" s="39" t="s">
        <v>506</v>
      </c>
      <c r="I358" s="71">
        <v>-75.37</v>
      </c>
    </row>
    <row r="359" spans="1:9" x14ac:dyDescent="0.2">
      <c r="A359" s="38" t="s">
        <v>74</v>
      </c>
      <c r="B359" s="39" t="s">
        <v>69</v>
      </c>
      <c r="C359" s="39" t="s">
        <v>70</v>
      </c>
      <c r="D359" s="39" t="s">
        <v>71</v>
      </c>
      <c r="E359" s="39" t="s">
        <v>12</v>
      </c>
      <c r="F359" s="39" t="s">
        <v>27944</v>
      </c>
      <c r="G359" s="39" t="s">
        <v>26187</v>
      </c>
      <c r="H359" s="39" t="s">
        <v>507</v>
      </c>
      <c r="I359" s="71">
        <v>-7.56</v>
      </c>
    </row>
    <row r="360" spans="1:9" x14ac:dyDescent="0.2">
      <c r="A360" s="38" t="s">
        <v>74</v>
      </c>
      <c r="B360" s="39" t="s">
        <v>69</v>
      </c>
      <c r="C360" s="39" t="s">
        <v>70</v>
      </c>
      <c r="D360" s="39" t="s">
        <v>71</v>
      </c>
      <c r="E360" s="39" t="s">
        <v>12</v>
      </c>
      <c r="F360" s="39" t="s">
        <v>30702</v>
      </c>
      <c r="G360" s="39" t="s">
        <v>26187</v>
      </c>
      <c r="H360" s="39" t="s">
        <v>30703</v>
      </c>
      <c r="I360" s="71">
        <v>-10</v>
      </c>
    </row>
    <row r="361" spans="1:9" x14ac:dyDescent="0.2">
      <c r="A361" s="38" t="s">
        <v>74</v>
      </c>
      <c r="B361" s="39" t="s">
        <v>69</v>
      </c>
      <c r="C361" s="39" t="s">
        <v>70</v>
      </c>
      <c r="D361" s="39" t="s">
        <v>71</v>
      </c>
      <c r="E361" s="39" t="s">
        <v>12</v>
      </c>
      <c r="F361" s="39" t="s">
        <v>510</v>
      </c>
      <c r="G361" s="39" t="s">
        <v>26187</v>
      </c>
      <c r="H361" s="39" t="s">
        <v>511</v>
      </c>
      <c r="I361" s="71">
        <v>-32.31</v>
      </c>
    </row>
    <row r="362" spans="1:9" x14ac:dyDescent="0.2">
      <c r="A362" s="38" t="s">
        <v>74</v>
      </c>
      <c r="B362" s="39" t="s">
        <v>69</v>
      </c>
      <c r="C362" s="39" t="s">
        <v>70</v>
      </c>
      <c r="D362" s="39" t="s">
        <v>71</v>
      </c>
      <c r="E362" s="39" t="s">
        <v>12</v>
      </c>
      <c r="F362" s="39" t="s">
        <v>30517</v>
      </c>
      <c r="G362" s="39" t="s">
        <v>26187</v>
      </c>
      <c r="H362" s="39" t="s">
        <v>30518</v>
      </c>
      <c r="I362" s="71">
        <v>-5</v>
      </c>
    </row>
    <row r="363" spans="1:9" x14ac:dyDescent="0.2">
      <c r="A363" s="38" t="s">
        <v>74</v>
      </c>
      <c r="B363" s="39" t="s">
        <v>69</v>
      </c>
      <c r="C363" s="39" t="s">
        <v>70</v>
      </c>
      <c r="D363" s="39" t="s">
        <v>71</v>
      </c>
      <c r="E363" s="39" t="s">
        <v>12</v>
      </c>
      <c r="F363" s="39" t="s">
        <v>30704</v>
      </c>
      <c r="G363" s="39" t="s">
        <v>26187</v>
      </c>
      <c r="H363" s="39" t="s">
        <v>151</v>
      </c>
      <c r="I363" s="71">
        <v>-5</v>
      </c>
    </row>
    <row r="364" spans="1:9" x14ac:dyDescent="0.2">
      <c r="A364" s="38" t="s">
        <v>74</v>
      </c>
      <c r="B364" s="39" t="s">
        <v>69</v>
      </c>
      <c r="C364" s="39" t="s">
        <v>70</v>
      </c>
      <c r="D364" s="39" t="s">
        <v>71</v>
      </c>
      <c r="E364" s="39" t="s">
        <v>12</v>
      </c>
      <c r="F364" s="39" t="s">
        <v>30705</v>
      </c>
      <c r="G364" s="39" t="s">
        <v>26187</v>
      </c>
      <c r="H364" s="39" t="s">
        <v>30706</v>
      </c>
      <c r="I364" s="71">
        <v>-5</v>
      </c>
    </row>
    <row r="365" spans="1:9" x14ac:dyDescent="0.2">
      <c r="A365" s="38" t="s">
        <v>74</v>
      </c>
      <c r="B365" s="39" t="s">
        <v>69</v>
      </c>
      <c r="C365" s="39" t="s">
        <v>70</v>
      </c>
      <c r="D365" s="39" t="s">
        <v>71</v>
      </c>
      <c r="E365" s="39" t="s">
        <v>12</v>
      </c>
      <c r="F365" s="39" t="s">
        <v>26575</v>
      </c>
      <c r="G365" s="39" t="s">
        <v>26187</v>
      </c>
      <c r="H365" s="39" t="s">
        <v>19896</v>
      </c>
      <c r="I365" s="71">
        <v>-5</v>
      </c>
    </row>
    <row r="366" spans="1:9" x14ac:dyDescent="0.2">
      <c r="A366" s="38" t="s">
        <v>74</v>
      </c>
      <c r="B366" s="39" t="s">
        <v>69</v>
      </c>
      <c r="C366" s="39" t="s">
        <v>70</v>
      </c>
      <c r="D366" s="39" t="s">
        <v>71</v>
      </c>
      <c r="E366" s="39" t="s">
        <v>12</v>
      </c>
      <c r="F366" s="39" t="s">
        <v>30707</v>
      </c>
      <c r="G366" s="39" t="s">
        <v>26187</v>
      </c>
      <c r="H366" s="39" t="s">
        <v>30708</v>
      </c>
      <c r="I366" s="71">
        <v>-5</v>
      </c>
    </row>
    <row r="367" spans="1:9" x14ac:dyDescent="0.2">
      <c r="A367" s="38" t="s">
        <v>74</v>
      </c>
      <c r="B367" s="39" t="s">
        <v>69</v>
      </c>
      <c r="C367" s="39" t="s">
        <v>70</v>
      </c>
      <c r="D367" s="39" t="s">
        <v>71</v>
      </c>
      <c r="E367" s="39" t="s">
        <v>12</v>
      </c>
      <c r="F367" s="39" t="s">
        <v>30709</v>
      </c>
      <c r="G367" s="39" t="s">
        <v>26187</v>
      </c>
      <c r="H367" s="39" t="s">
        <v>10099</v>
      </c>
      <c r="I367" s="71">
        <v>-5</v>
      </c>
    </row>
    <row r="368" spans="1:9" x14ac:dyDescent="0.2">
      <c r="A368" s="38" t="s">
        <v>74</v>
      </c>
      <c r="B368" s="39" t="s">
        <v>69</v>
      </c>
      <c r="C368" s="39" t="s">
        <v>70</v>
      </c>
      <c r="D368" s="39" t="s">
        <v>71</v>
      </c>
      <c r="E368" s="39" t="s">
        <v>12</v>
      </c>
      <c r="F368" s="39" t="s">
        <v>29548</v>
      </c>
      <c r="G368" s="39" t="s">
        <v>26187</v>
      </c>
      <c r="H368" s="39" t="s">
        <v>29549</v>
      </c>
      <c r="I368" s="71">
        <v>-5</v>
      </c>
    </row>
    <row r="369" spans="1:9" x14ac:dyDescent="0.2">
      <c r="A369" s="38" t="s">
        <v>74</v>
      </c>
      <c r="B369" s="39" t="s">
        <v>69</v>
      </c>
      <c r="C369" s="39" t="s">
        <v>70</v>
      </c>
      <c r="D369" s="39" t="s">
        <v>71</v>
      </c>
      <c r="E369" s="39" t="s">
        <v>12</v>
      </c>
      <c r="F369" s="39" t="s">
        <v>30710</v>
      </c>
      <c r="G369" s="39" t="s">
        <v>100</v>
      </c>
      <c r="H369" s="39" t="s">
        <v>12325</v>
      </c>
      <c r="I369" s="71">
        <v>-5</v>
      </c>
    </row>
    <row r="370" spans="1:9" x14ac:dyDescent="0.2">
      <c r="A370" s="38" t="s">
        <v>74</v>
      </c>
      <c r="B370" s="39" t="s">
        <v>69</v>
      </c>
      <c r="C370" s="39" t="s">
        <v>70</v>
      </c>
      <c r="D370" s="39" t="s">
        <v>71</v>
      </c>
      <c r="E370" s="39" t="s">
        <v>12</v>
      </c>
      <c r="F370" s="39" t="s">
        <v>29550</v>
      </c>
      <c r="G370" s="39" t="s">
        <v>26187</v>
      </c>
      <c r="H370" s="39" t="s">
        <v>515</v>
      </c>
      <c r="I370" s="71">
        <v>-5</v>
      </c>
    </row>
    <row r="371" spans="1:9" x14ac:dyDescent="0.2">
      <c r="A371" s="38" t="s">
        <v>74</v>
      </c>
      <c r="B371" s="39" t="s">
        <v>69</v>
      </c>
      <c r="C371" s="39" t="s">
        <v>70</v>
      </c>
      <c r="D371" s="39" t="s">
        <v>71</v>
      </c>
      <c r="E371" s="39" t="s">
        <v>12</v>
      </c>
      <c r="F371" s="39" t="s">
        <v>28867</v>
      </c>
      <c r="G371" s="39" t="s">
        <v>26187</v>
      </c>
      <c r="H371" s="39" t="s">
        <v>28868</v>
      </c>
      <c r="I371" s="71">
        <v>-5.0999999999999996</v>
      </c>
    </row>
    <row r="372" spans="1:9" x14ac:dyDescent="0.2">
      <c r="A372" s="38" t="s">
        <v>74</v>
      </c>
      <c r="B372" s="39" t="s">
        <v>69</v>
      </c>
      <c r="C372" s="39" t="s">
        <v>70</v>
      </c>
      <c r="D372" s="39" t="s">
        <v>71</v>
      </c>
      <c r="E372" s="39" t="s">
        <v>12</v>
      </c>
      <c r="F372" s="39" t="s">
        <v>28361</v>
      </c>
      <c r="G372" s="39" t="s">
        <v>26187</v>
      </c>
      <c r="H372" s="39" t="s">
        <v>518</v>
      </c>
      <c r="I372" s="71">
        <v>-5</v>
      </c>
    </row>
    <row r="373" spans="1:9" x14ac:dyDescent="0.2">
      <c r="A373" s="38" t="s">
        <v>74</v>
      </c>
      <c r="B373" s="39" t="s">
        <v>69</v>
      </c>
      <c r="C373" s="39" t="s">
        <v>70</v>
      </c>
      <c r="D373" s="39" t="s">
        <v>71</v>
      </c>
      <c r="E373" s="39" t="s">
        <v>12</v>
      </c>
      <c r="F373" s="39" t="s">
        <v>27581</v>
      </c>
      <c r="G373" s="39" t="s">
        <v>26187</v>
      </c>
      <c r="H373" s="39" t="s">
        <v>519</v>
      </c>
      <c r="I373" s="71">
        <v>-15</v>
      </c>
    </row>
    <row r="374" spans="1:9" x14ac:dyDescent="0.2">
      <c r="A374" s="38" t="s">
        <v>74</v>
      </c>
      <c r="B374" s="39" t="s">
        <v>69</v>
      </c>
      <c r="C374" s="39" t="s">
        <v>70</v>
      </c>
      <c r="D374" s="39" t="s">
        <v>71</v>
      </c>
      <c r="E374" s="39" t="s">
        <v>12</v>
      </c>
      <c r="F374" s="39" t="s">
        <v>30711</v>
      </c>
      <c r="G374" s="39" t="s">
        <v>26187</v>
      </c>
      <c r="H374" s="39" t="s">
        <v>30712</v>
      </c>
      <c r="I374" s="71">
        <v>-5</v>
      </c>
    </row>
    <row r="375" spans="1:9" x14ac:dyDescent="0.2">
      <c r="A375" s="38" t="s">
        <v>74</v>
      </c>
      <c r="B375" s="39" t="s">
        <v>69</v>
      </c>
      <c r="C375" s="39" t="s">
        <v>70</v>
      </c>
      <c r="D375" s="39" t="s">
        <v>71</v>
      </c>
      <c r="E375" s="39" t="s">
        <v>12</v>
      </c>
      <c r="F375" s="39" t="s">
        <v>29551</v>
      </c>
      <c r="G375" s="39" t="s">
        <v>26187</v>
      </c>
      <c r="H375" s="39" t="s">
        <v>29552</v>
      </c>
      <c r="I375" s="71">
        <v>-5</v>
      </c>
    </row>
    <row r="376" spans="1:9" x14ac:dyDescent="0.2">
      <c r="A376" s="38" t="s">
        <v>74</v>
      </c>
      <c r="B376" s="39" t="s">
        <v>69</v>
      </c>
      <c r="C376" s="39" t="s">
        <v>70</v>
      </c>
      <c r="D376" s="39" t="s">
        <v>71</v>
      </c>
      <c r="E376" s="39" t="s">
        <v>12</v>
      </c>
      <c r="F376" s="39" t="s">
        <v>27321</v>
      </c>
      <c r="G376" s="39" t="s">
        <v>26187</v>
      </c>
      <c r="H376" s="39" t="s">
        <v>520</v>
      </c>
      <c r="I376" s="71">
        <v>-5</v>
      </c>
    </row>
    <row r="377" spans="1:9" x14ac:dyDescent="0.2">
      <c r="A377" s="38" t="s">
        <v>74</v>
      </c>
      <c r="B377" s="39" t="s">
        <v>69</v>
      </c>
      <c r="C377" s="39" t="s">
        <v>70</v>
      </c>
      <c r="D377" s="39" t="s">
        <v>71</v>
      </c>
      <c r="E377" s="39" t="s">
        <v>12</v>
      </c>
      <c r="F377" s="39" t="s">
        <v>28331</v>
      </c>
      <c r="G377" s="39" t="s">
        <v>26187</v>
      </c>
      <c r="H377" s="39" t="s">
        <v>28869</v>
      </c>
      <c r="I377" s="71">
        <v>-10</v>
      </c>
    </row>
    <row r="378" spans="1:9" x14ac:dyDescent="0.2">
      <c r="A378" s="38" t="s">
        <v>74</v>
      </c>
      <c r="B378" s="39" t="s">
        <v>69</v>
      </c>
      <c r="C378" s="39" t="s">
        <v>70</v>
      </c>
      <c r="D378" s="39" t="s">
        <v>71</v>
      </c>
      <c r="E378" s="39" t="s">
        <v>12</v>
      </c>
      <c r="F378" s="39" t="s">
        <v>29553</v>
      </c>
      <c r="G378" s="39" t="s">
        <v>100</v>
      </c>
      <c r="H378" s="39" t="s">
        <v>29554</v>
      </c>
      <c r="I378" s="71">
        <v>-5</v>
      </c>
    </row>
    <row r="379" spans="1:9" x14ac:dyDescent="0.2">
      <c r="A379" s="38" t="s">
        <v>74</v>
      </c>
      <c r="B379" s="39" t="s">
        <v>69</v>
      </c>
      <c r="C379" s="39" t="s">
        <v>70</v>
      </c>
      <c r="D379" s="39" t="s">
        <v>71</v>
      </c>
      <c r="E379" s="39" t="s">
        <v>12</v>
      </c>
      <c r="F379" s="39" t="s">
        <v>30713</v>
      </c>
      <c r="G379" s="39" t="s">
        <v>26187</v>
      </c>
      <c r="H379" s="39" t="s">
        <v>30714</v>
      </c>
      <c r="I379" s="71">
        <v>-5</v>
      </c>
    </row>
    <row r="380" spans="1:9" x14ac:dyDescent="0.2">
      <c r="A380" s="38" t="s">
        <v>74</v>
      </c>
      <c r="B380" s="39" t="s">
        <v>69</v>
      </c>
      <c r="C380" s="39" t="s">
        <v>70</v>
      </c>
      <c r="D380" s="39" t="s">
        <v>71</v>
      </c>
      <c r="E380" s="39" t="s">
        <v>12</v>
      </c>
      <c r="F380" s="39" t="s">
        <v>27322</v>
      </c>
      <c r="G380" s="39" t="s">
        <v>26187</v>
      </c>
      <c r="H380" s="39" t="s">
        <v>522</v>
      </c>
      <c r="I380" s="71">
        <v>-5</v>
      </c>
    </row>
    <row r="381" spans="1:9" x14ac:dyDescent="0.2">
      <c r="A381" s="38" t="s">
        <v>74</v>
      </c>
      <c r="B381" s="39" t="s">
        <v>69</v>
      </c>
      <c r="C381" s="39" t="s">
        <v>70</v>
      </c>
      <c r="D381" s="39" t="s">
        <v>71</v>
      </c>
      <c r="E381" s="39" t="s">
        <v>12</v>
      </c>
      <c r="F381" s="39" t="s">
        <v>29555</v>
      </c>
      <c r="G381" s="39" t="s">
        <v>26187</v>
      </c>
      <c r="H381" s="39" t="s">
        <v>523</v>
      </c>
      <c r="I381" s="71">
        <v>-5</v>
      </c>
    </row>
    <row r="382" spans="1:9" x14ac:dyDescent="0.2">
      <c r="A382" s="38" t="s">
        <v>74</v>
      </c>
      <c r="B382" s="39" t="s">
        <v>69</v>
      </c>
      <c r="C382" s="39" t="s">
        <v>70</v>
      </c>
      <c r="D382" s="39" t="s">
        <v>71</v>
      </c>
      <c r="E382" s="39" t="s">
        <v>12</v>
      </c>
      <c r="F382" s="39" t="s">
        <v>26911</v>
      </c>
      <c r="G382" s="39" t="s">
        <v>26187</v>
      </c>
      <c r="H382" s="39" t="s">
        <v>524</v>
      </c>
      <c r="I382" s="71">
        <v>-5.35</v>
      </c>
    </row>
    <row r="383" spans="1:9" x14ac:dyDescent="0.2">
      <c r="A383" s="38" t="s">
        <v>74</v>
      </c>
      <c r="B383" s="39" t="s">
        <v>69</v>
      </c>
      <c r="C383" s="39" t="s">
        <v>70</v>
      </c>
      <c r="D383" s="39" t="s">
        <v>71</v>
      </c>
      <c r="E383" s="39" t="s">
        <v>12</v>
      </c>
      <c r="F383" s="39" t="s">
        <v>30715</v>
      </c>
      <c r="G383" s="39" t="s">
        <v>26187</v>
      </c>
      <c r="H383" s="39" t="s">
        <v>525</v>
      </c>
      <c r="I383" s="71">
        <v>-6.22</v>
      </c>
    </row>
    <row r="384" spans="1:9" x14ac:dyDescent="0.2">
      <c r="A384" s="38" t="s">
        <v>74</v>
      </c>
      <c r="B384" s="39" t="s">
        <v>69</v>
      </c>
      <c r="C384" s="39" t="s">
        <v>70</v>
      </c>
      <c r="D384" s="39" t="s">
        <v>71</v>
      </c>
      <c r="E384" s="39" t="s">
        <v>12</v>
      </c>
      <c r="F384" s="39" t="s">
        <v>27945</v>
      </c>
      <c r="G384" s="39" t="s">
        <v>26187</v>
      </c>
      <c r="H384" s="39" t="s">
        <v>27946</v>
      </c>
      <c r="I384" s="71">
        <v>-10</v>
      </c>
    </row>
    <row r="385" spans="1:9" x14ac:dyDescent="0.2">
      <c r="A385" s="38" t="s">
        <v>74</v>
      </c>
      <c r="B385" s="39" t="s">
        <v>69</v>
      </c>
      <c r="C385" s="39" t="s">
        <v>70</v>
      </c>
      <c r="D385" s="39" t="s">
        <v>71</v>
      </c>
      <c r="E385" s="39" t="s">
        <v>12</v>
      </c>
      <c r="F385" s="39" t="s">
        <v>29556</v>
      </c>
      <c r="G385" s="39" t="s">
        <v>26187</v>
      </c>
      <c r="H385" s="39" t="s">
        <v>529</v>
      </c>
      <c r="I385" s="71">
        <v>-5</v>
      </c>
    </row>
    <row r="386" spans="1:9" x14ac:dyDescent="0.2">
      <c r="A386" s="38" t="s">
        <v>74</v>
      </c>
      <c r="B386" s="39" t="s">
        <v>69</v>
      </c>
      <c r="C386" s="39" t="s">
        <v>70</v>
      </c>
      <c r="D386" s="39" t="s">
        <v>71</v>
      </c>
      <c r="E386" s="39" t="s">
        <v>12</v>
      </c>
      <c r="F386" s="39" t="s">
        <v>28870</v>
      </c>
      <c r="G386" s="39" t="s">
        <v>26187</v>
      </c>
      <c r="H386" s="39" t="s">
        <v>28871</v>
      </c>
      <c r="I386" s="71">
        <v>-10</v>
      </c>
    </row>
    <row r="387" spans="1:9" x14ac:dyDescent="0.2">
      <c r="A387" s="38" t="s">
        <v>74</v>
      </c>
      <c r="B387" s="39" t="s">
        <v>69</v>
      </c>
      <c r="C387" s="39" t="s">
        <v>70</v>
      </c>
      <c r="D387" s="39" t="s">
        <v>71</v>
      </c>
      <c r="E387" s="39" t="s">
        <v>12</v>
      </c>
      <c r="F387" s="39" t="s">
        <v>29557</v>
      </c>
      <c r="G387" s="39" t="s">
        <v>26187</v>
      </c>
      <c r="H387" s="39" t="s">
        <v>29558</v>
      </c>
      <c r="I387" s="71">
        <v>-5</v>
      </c>
    </row>
    <row r="388" spans="1:9" x14ac:dyDescent="0.2">
      <c r="A388" s="38" t="s">
        <v>74</v>
      </c>
      <c r="B388" s="39" t="s">
        <v>69</v>
      </c>
      <c r="C388" s="39" t="s">
        <v>70</v>
      </c>
      <c r="D388" s="39" t="s">
        <v>71</v>
      </c>
      <c r="E388" s="39" t="s">
        <v>12</v>
      </c>
      <c r="F388" s="39" t="s">
        <v>530</v>
      </c>
      <c r="G388" s="39" t="s">
        <v>26187</v>
      </c>
      <c r="H388" s="39" t="s">
        <v>26414</v>
      </c>
      <c r="I388" s="71">
        <v>-5</v>
      </c>
    </row>
    <row r="389" spans="1:9" x14ac:dyDescent="0.2">
      <c r="A389" s="38" t="s">
        <v>74</v>
      </c>
      <c r="B389" s="39" t="s">
        <v>69</v>
      </c>
      <c r="C389" s="39" t="s">
        <v>70</v>
      </c>
      <c r="D389" s="39" t="s">
        <v>71</v>
      </c>
      <c r="E389" s="39" t="s">
        <v>12</v>
      </c>
      <c r="F389" s="39" t="s">
        <v>26912</v>
      </c>
      <c r="G389" s="39" t="s">
        <v>26187</v>
      </c>
      <c r="H389" s="39" t="s">
        <v>30716</v>
      </c>
      <c r="I389" s="71">
        <v>-5</v>
      </c>
    </row>
    <row r="390" spans="1:9" x14ac:dyDescent="0.2">
      <c r="A390" s="38" t="s">
        <v>74</v>
      </c>
      <c r="B390" s="39" t="s">
        <v>69</v>
      </c>
      <c r="C390" s="39" t="s">
        <v>70</v>
      </c>
      <c r="D390" s="39" t="s">
        <v>71</v>
      </c>
      <c r="E390" s="39" t="s">
        <v>12</v>
      </c>
      <c r="F390" s="39" t="s">
        <v>28872</v>
      </c>
      <c r="G390" s="39" t="s">
        <v>100</v>
      </c>
      <c r="H390" s="39" t="s">
        <v>28873</v>
      </c>
      <c r="I390" s="71">
        <v>-10</v>
      </c>
    </row>
    <row r="391" spans="1:9" x14ac:dyDescent="0.2">
      <c r="A391" s="38" t="s">
        <v>74</v>
      </c>
      <c r="B391" s="39" t="s">
        <v>69</v>
      </c>
      <c r="C391" s="39" t="s">
        <v>70</v>
      </c>
      <c r="D391" s="39" t="s">
        <v>71</v>
      </c>
      <c r="E391" s="39" t="s">
        <v>12</v>
      </c>
      <c r="F391" s="39" t="s">
        <v>26576</v>
      </c>
      <c r="G391" s="39" t="s">
        <v>26187</v>
      </c>
      <c r="H391" s="39" t="s">
        <v>26577</v>
      </c>
      <c r="I391" s="71">
        <v>-5</v>
      </c>
    </row>
    <row r="392" spans="1:9" x14ac:dyDescent="0.2">
      <c r="A392" s="38" t="s">
        <v>74</v>
      </c>
      <c r="B392" s="39" t="s">
        <v>69</v>
      </c>
      <c r="C392" s="39" t="s">
        <v>70</v>
      </c>
      <c r="D392" s="39" t="s">
        <v>71</v>
      </c>
      <c r="E392" s="39" t="s">
        <v>12</v>
      </c>
      <c r="F392" s="39" t="s">
        <v>29559</v>
      </c>
      <c r="G392" s="39" t="s">
        <v>26187</v>
      </c>
      <c r="H392" s="39" t="s">
        <v>152</v>
      </c>
      <c r="I392" s="71">
        <v>-5</v>
      </c>
    </row>
    <row r="393" spans="1:9" x14ac:dyDescent="0.2">
      <c r="A393" s="38" t="s">
        <v>74</v>
      </c>
      <c r="B393" s="39" t="s">
        <v>69</v>
      </c>
      <c r="C393" s="39" t="s">
        <v>70</v>
      </c>
      <c r="D393" s="39" t="s">
        <v>71</v>
      </c>
      <c r="E393" s="39" t="s">
        <v>12</v>
      </c>
      <c r="F393" s="39" t="s">
        <v>30717</v>
      </c>
      <c r="G393" s="39" t="s">
        <v>26187</v>
      </c>
      <c r="H393" s="39" t="s">
        <v>30718</v>
      </c>
      <c r="I393" s="71">
        <v>-10</v>
      </c>
    </row>
    <row r="394" spans="1:9" x14ac:dyDescent="0.2">
      <c r="A394" s="38" t="s">
        <v>74</v>
      </c>
      <c r="B394" s="39" t="s">
        <v>69</v>
      </c>
      <c r="C394" s="39" t="s">
        <v>70</v>
      </c>
      <c r="D394" s="39" t="s">
        <v>71</v>
      </c>
      <c r="E394" s="39" t="s">
        <v>12</v>
      </c>
      <c r="F394" s="39" t="s">
        <v>537</v>
      </c>
      <c r="G394" s="39" t="s">
        <v>26187</v>
      </c>
      <c r="H394" s="39" t="s">
        <v>538</v>
      </c>
      <c r="I394" s="71">
        <v>-13.97</v>
      </c>
    </row>
    <row r="395" spans="1:9" x14ac:dyDescent="0.2">
      <c r="A395" s="38" t="s">
        <v>74</v>
      </c>
      <c r="B395" s="39" t="s">
        <v>69</v>
      </c>
      <c r="C395" s="39" t="s">
        <v>70</v>
      </c>
      <c r="D395" s="39" t="s">
        <v>71</v>
      </c>
      <c r="E395" s="39" t="s">
        <v>12</v>
      </c>
      <c r="F395" s="39" t="s">
        <v>30719</v>
      </c>
      <c r="G395" s="39" t="s">
        <v>26187</v>
      </c>
      <c r="H395" s="39" t="s">
        <v>30720</v>
      </c>
      <c r="I395" s="71">
        <v>-5</v>
      </c>
    </row>
    <row r="396" spans="1:9" x14ac:dyDescent="0.2">
      <c r="A396" s="38" t="s">
        <v>74</v>
      </c>
      <c r="B396" s="39" t="s">
        <v>69</v>
      </c>
      <c r="C396" s="39" t="s">
        <v>70</v>
      </c>
      <c r="D396" s="39" t="s">
        <v>71</v>
      </c>
      <c r="E396" s="39" t="s">
        <v>12</v>
      </c>
      <c r="F396" s="39" t="s">
        <v>27582</v>
      </c>
      <c r="G396" s="39" t="s">
        <v>26187</v>
      </c>
      <c r="H396" s="39" t="s">
        <v>27583</v>
      </c>
      <c r="I396" s="71">
        <v>-5</v>
      </c>
    </row>
    <row r="397" spans="1:9" x14ac:dyDescent="0.2">
      <c r="A397" s="38" t="s">
        <v>74</v>
      </c>
      <c r="B397" s="39" t="s">
        <v>69</v>
      </c>
      <c r="C397" s="39" t="s">
        <v>70</v>
      </c>
      <c r="D397" s="39" t="s">
        <v>71</v>
      </c>
      <c r="E397" s="39" t="s">
        <v>12</v>
      </c>
      <c r="F397" s="39" t="s">
        <v>541</v>
      </c>
      <c r="G397" s="39" t="s">
        <v>26187</v>
      </c>
      <c r="H397" s="39" t="s">
        <v>542</v>
      </c>
      <c r="I397" s="71">
        <v>-16.559999999999999</v>
      </c>
    </row>
    <row r="398" spans="1:9" x14ac:dyDescent="0.2">
      <c r="A398" s="38" t="s">
        <v>74</v>
      </c>
      <c r="B398" s="39" t="s">
        <v>69</v>
      </c>
      <c r="C398" s="39" t="s">
        <v>70</v>
      </c>
      <c r="D398" s="39" t="s">
        <v>71</v>
      </c>
      <c r="E398" s="39" t="s">
        <v>12</v>
      </c>
      <c r="F398" s="39" t="s">
        <v>30721</v>
      </c>
      <c r="G398" s="39" t="s">
        <v>26187</v>
      </c>
      <c r="H398" s="39" t="s">
        <v>30722</v>
      </c>
      <c r="I398" s="71">
        <v>-5</v>
      </c>
    </row>
    <row r="399" spans="1:9" x14ac:dyDescent="0.2">
      <c r="A399" s="38" t="s">
        <v>74</v>
      </c>
      <c r="B399" s="39" t="s">
        <v>69</v>
      </c>
      <c r="C399" s="39" t="s">
        <v>70</v>
      </c>
      <c r="D399" s="39" t="s">
        <v>71</v>
      </c>
      <c r="E399" s="39" t="s">
        <v>12</v>
      </c>
      <c r="F399" s="39" t="s">
        <v>27947</v>
      </c>
      <c r="G399" s="39" t="s">
        <v>26187</v>
      </c>
      <c r="H399" s="39" t="s">
        <v>27948</v>
      </c>
      <c r="I399" s="71">
        <v>-10</v>
      </c>
    </row>
    <row r="400" spans="1:9" x14ac:dyDescent="0.2">
      <c r="A400" s="38" t="s">
        <v>74</v>
      </c>
      <c r="B400" s="39" t="s">
        <v>69</v>
      </c>
      <c r="C400" s="39" t="s">
        <v>70</v>
      </c>
      <c r="D400" s="39" t="s">
        <v>71</v>
      </c>
      <c r="E400" s="39" t="s">
        <v>12</v>
      </c>
      <c r="F400" s="39" t="s">
        <v>30723</v>
      </c>
      <c r="G400" s="39" t="s">
        <v>26187</v>
      </c>
      <c r="H400" s="39" t="s">
        <v>30724</v>
      </c>
      <c r="I400" s="71">
        <v>-5</v>
      </c>
    </row>
    <row r="401" spans="1:9" x14ac:dyDescent="0.2">
      <c r="A401" s="38" t="s">
        <v>74</v>
      </c>
      <c r="B401" s="39" t="s">
        <v>69</v>
      </c>
      <c r="C401" s="39" t="s">
        <v>70</v>
      </c>
      <c r="D401" s="39" t="s">
        <v>71</v>
      </c>
      <c r="E401" s="39" t="s">
        <v>12</v>
      </c>
      <c r="F401" s="39" t="s">
        <v>26744</v>
      </c>
      <c r="G401" s="39" t="s">
        <v>26187</v>
      </c>
      <c r="H401" s="39" t="s">
        <v>543</v>
      </c>
      <c r="I401" s="71">
        <v>-16.18</v>
      </c>
    </row>
    <row r="402" spans="1:9" x14ac:dyDescent="0.2">
      <c r="A402" s="38" t="s">
        <v>74</v>
      </c>
      <c r="B402" s="39" t="s">
        <v>69</v>
      </c>
      <c r="C402" s="39" t="s">
        <v>70</v>
      </c>
      <c r="D402" s="39" t="s">
        <v>71</v>
      </c>
      <c r="E402" s="39" t="s">
        <v>12</v>
      </c>
      <c r="F402" s="39" t="s">
        <v>30725</v>
      </c>
      <c r="G402" s="39" t="s">
        <v>26187</v>
      </c>
      <c r="H402" s="39" t="s">
        <v>30726</v>
      </c>
      <c r="I402" s="71">
        <v>-5</v>
      </c>
    </row>
    <row r="403" spans="1:9" x14ac:dyDescent="0.2">
      <c r="A403" s="38" t="s">
        <v>74</v>
      </c>
      <c r="B403" s="39" t="s">
        <v>69</v>
      </c>
      <c r="C403" s="39" t="s">
        <v>70</v>
      </c>
      <c r="D403" s="39" t="s">
        <v>71</v>
      </c>
      <c r="E403" s="39" t="s">
        <v>12</v>
      </c>
      <c r="F403" s="39" t="s">
        <v>30727</v>
      </c>
      <c r="G403" s="39" t="s">
        <v>26187</v>
      </c>
      <c r="H403" s="39" t="s">
        <v>21021</v>
      </c>
      <c r="I403" s="71">
        <v>-5</v>
      </c>
    </row>
    <row r="404" spans="1:9" x14ac:dyDescent="0.2">
      <c r="A404" s="38" t="s">
        <v>74</v>
      </c>
      <c r="B404" s="39" t="s">
        <v>69</v>
      </c>
      <c r="C404" s="39" t="s">
        <v>70</v>
      </c>
      <c r="D404" s="39" t="s">
        <v>71</v>
      </c>
      <c r="E404" s="39" t="s">
        <v>12</v>
      </c>
      <c r="F404" s="39" t="s">
        <v>545</v>
      </c>
      <c r="G404" s="39" t="s">
        <v>26187</v>
      </c>
      <c r="H404" s="39" t="s">
        <v>546</v>
      </c>
      <c r="I404" s="71">
        <v>-5</v>
      </c>
    </row>
    <row r="405" spans="1:9" x14ac:dyDescent="0.2">
      <c r="A405" s="38" t="s">
        <v>74</v>
      </c>
      <c r="B405" s="39" t="s">
        <v>69</v>
      </c>
      <c r="C405" s="39" t="s">
        <v>70</v>
      </c>
      <c r="D405" s="39" t="s">
        <v>71</v>
      </c>
      <c r="E405" s="39" t="s">
        <v>12</v>
      </c>
      <c r="F405" s="39" t="s">
        <v>30728</v>
      </c>
      <c r="G405" s="39" t="s">
        <v>26187</v>
      </c>
      <c r="H405" s="39" t="s">
        <v>30729</v>
      </c>
      <c r="I405" s="71">
        <v>-5</v>
      </c>
    </row>
    <row r="406" spans="1:9" x14ac:dyDescent="0.2">
      <c r="A406" s="38" t="s">
        <v>74</v>
      </c>
      <c r="B406" s="39" t="s">
        <v>69</v>
      </c>
      <c r="C406" s="39" t="s">
        <v>70</v>
      </c>
      <c r="D406" s="39" t="s">
        <v>71</v>
      </c>
      <c r="E406" s="39" t="s">
        <v>12</v>
      </c>
      <c r="F406" s="39" t="s">
        <v>27584</v>
      </c>
      <c r="G406" s="39" t="s">
        <v>26187</v>
      </c>
      <c r="H406" s="39" t="s">
        <v>547</v>
      </c>
      <c r="I406" s="71">
        <v>-5</v>
      </c>
    </row>
    <row r="407" spans="1:9" x14ac:dyDescent="0.2">
      <c r="A407" s="38" t="s">
        <v>74</v>
      </c>
      <c r="B407" s="39" t="s">
        <v>69</v>
      </c>
      <c r="C407" s="39" t="s">
        <v>70</v>
      </c>
      <c r="D407" s="39" t="s">
        <v>71</v>
      </c>
      <c r="E407" s="39" t="s">
        <v>12</v>
      </c>
      <c r="F407" s="39" t="s">
        <v>28874</v>
      </c>
      <c r="G407" s="39" t="s">
        <v>26187</v>
      </c>
      <c r="H407" s="39" t="s">
        <v>28875</v>
      </c>
      <c r="I407" s="71">
        <v>-48.08</v>
      </c>
    </row>
    <row r="408" spans="1:9" x14ac:dyDescent="0.2">
      <c r="A408" s="38" t="s">
        <v>74</v>
      </c>
      <c r="B408" s="39" t="s">
        <v>69</v>
      </c>
      <c r="C408" s="39" t="s">
        <v>70</v>
      </c>
      <c r="D408" s="39" t="s">
        <v>71</v>
      </c>
      <c r="E408" s="39" t="s">
        <v>12</v>
      </c>
      <c r="F408" s="39" t="s">
        <v>30730</v>
      </c>
      <c r="G408" s="39" t="s">
        <v>26187</v>
      </c>
      <c r="H408" s="39" t="s">
        <v>548</v>
      </c>
      <c r="I408" s="71">
        <v>-5</v>
      </c>
    </row>
    <row r="409" spans="1:9" x14ac:dyDescent="0.2">
      <c r="A409" s="38" t="s">
        <v>74</v>
      </c>
      <c r="B409" s="39" t="s">
        <v>69</v>
      </c>
      <c r="C409" s="39" t="s">
        <v>70</v>
      </c>
      <c r="D409" s="39" t="s">
        <v>71</v>
      </c>
      <c r="E409" s="39" t="s">
        <v>12</v>
      </c>
      <c r="F409" s="39" t="s">
        <v>27585</v>
      </c>
      <c r="G409" s="39" t="s">
        <v>26187</v>
      </c>
      <c r="H409" s="39" t="s">
        <v>27586</v>
      </c>
      <c r="I409" s="71">
        <v>-57.57</v>
      </c>
    </row>
    <row r="410" spans="1:9" x14ac:dyDescent="0.2">
      <c r="A410" s="38" t="s">
        <v>74</v>
      </c>
      <c r="B410" s="39" t="s">
        <v>69</v>
      </c>
      <c r="C410" s="39" t="s">
        <v>70</v>
      </c>
      <c r="D410" s="39" t="s">
        <v>71</v>
      </c>
      <c r="E410" s="39" t="s">
        <v>12</v>
      </c>
      <c r="F410" s="39" t="s">
        <v>26578</v>
      </c>
      <c r="G410" s="39" t="s">
        <v>26187</v>
      </c>
      <c r="H410" s="39" t="s">
        <v>551</v>
      </c>
      <c r="I410" s="71">
        <v>-5.01</v>
      </c>
    </row>
    <row r="411" spans="1:9" x14ac:dyDescent="0.2">
      <c r="A411" s="38" t="s">
        <v>74</v>
      </c>
      <c r="B411" s="39" t="s">
        <v>69</v>
      </c>
      <c r="C411" s="39" t="s">
        <v>70</v>
      </c>
      <c r="D411" s="39" t="s">
        <v>71</v>
      </c>
      <c r="E411" s="39" t="s">
        <v>12</v>
      </c>
      <c r="F411" s="39" t="s">
        <v>30731</v>
      </c>
      <c r="G411" s="39" t="s">
        <v>100</v>
      </c>
      <c r="H411" s="39" t="s">
        <v>30732</v>
      </c>
      <c r="I411" s="71">
        <v>-5</v>
      </c>
    </row>
    <row r="412" spans="1:9" x14ac:dyDescent="0.2">
      <c r="A412" s="38" t="s">
        <v>74</v>
      </c>
      <c r="B412" s="39" t="s">
        <v>69</v>
      </c>
      <c r="C412" s="39" t="s">
        <v>70</v>
      </c>
      <c r="D412" s="39" t="s">
        <v>71</v>
      </c>
      <c r="E412" s="39" t="s">
        <v>12</v>
      </c>
      <c r="F412" s="39" t="s">
        <v>28362</v>
      </c>
      <c r="G412" s="39" t="s">
        <v>26187</v>
      </c>
      <c r="H412" s="39" t="s">
        <v>28363</v>
      </c>
      <c r="I412" s="71">
        <v>-5</v>
      </c>
    </row>
    <row r="413" spans="1:9" x14ac:dyDescent="0.2">
      <c r="A413" s="38" t="s">
        <v>74</v>
      </c>
      <c r="B413" s="39" t="s">
        <v>69</v>
      </c>
      <c r="C413" s="39" t="s">
        <v>70</v>
      </c>
      <c r="D413" s="39" t="s">
        <v>71</v>
      </c>
      <c r="E413" s="39" t="s">
        <v>12</v>
      </c>
      <c r="F413" s="39" t="s">
        <v>27587</v>
      </c>
      <c r="G413" s="39" t="s">
        <v>26187</v>
      </c>
      <c r="H413" s="39" t="s">
        <v>27588</v>
      </c>
      <c r="I413" s="71">
        <v>-7.88</v>
      </c>
    </row>
    <row r="414" spans="1:9" x14ac:dyDescent="0.2">
      <c r="A414" s="38" t="s">
        <v>74</v>
      </c>
      <c r="B414" s="39" t="s">
        <v>69</v>
      </c>
      <c r="C414" s="39" t="s">
        <v>70</v>
      </c>
      <c r="D414" s="39" t="s">
        <v>71</v>
      </c>
      <c r="E414" s="39" t="s">
        <v>12</v>
      </c>
      <c r="F414" s="39" t="s">
        <v>26579</v>
      </c>
      <c r="G414" s="39" t="s">
        <v>26187</v>
      </c>
      <c r="H414" s="39" t="s">
        <v>552</v>
      </c>
      <c r="I414" s="71">
        <v>-28.23</v>
      </c>
    </row>
    <row r="415" spans="1:9" x14ac:dyDescent="0.2">
      <c r="A415" s="38" t="s">
        <v>74</v>
      </c>
      <c r="B415" s="39" t="s">
        <v>69</v>
      </c>
      <c r="C415" s="39" t="s">
        <v>70</v>
      </c>
      <c r="D415" s="39" t="s">
        <v>71</v>
      </c>
      <c r="E415" s="39" t="s">
        <v>12</v>
      </c>
      <c r="F415" s="39" t="s">
        <v>27949</v>
      </c>
      <c r="G415" s="39" t="s">
        <v>26187</v>
      </c>
      <c r="H415" s="39" t="s">
        <v>20096</v>
      </c>
      <c r="I415" s="71">
        <v>-5</v>
      </c>
    </row>
    <row r="416" spans="1:9" x14ac:dyDescent="0.2">
      <c r="A416" s="38" t="s">
        <v>74</v>
      </c>
      <c r="B416" s="39" t="s">
        <v>69</v>
      </c>
      <c r="C416" s="39" t="s">
        <v>70</v>
      </c>
      <c r="D416" s="39" t="s">
        <v>71</v>
      </c>
      <c r="E416" s="39" t="s">
        <v>12</v>
      </c>
      <c r="F416" s="39" t="s">
        <v>29560</v>
      </c>
      <c r="G416" s="39" t="s">
        <v>26187</v>
      </c>
      <c r="H416" s="39" t="s">
        <v>553</v>
      </c>
      <c r="I416" s="71">
        <v>-5</v>
      </c>
    </row>
    <row r="417" spans="1:9" x14ac:dyDescent="0.2">
      <c r="A417" s="38" t="s">
        <v>74</v>
      </c>
      <c r="B417" s="39" t="s">
        <v>69</v>
      </c>
      <c r="C417" s="39" t="s">
        <v>70</v>
      </c>
      <c r="D417" s="39" t="s">
        <v>71</v>
      </c>
      <c r="E417" s="39" t="s">
        <v>12</v>
      </c>
      <c r="F417" s="39" t="s">
        <v>30733</v>
      </c>
      <c r="G417" s="39" t="s">
        <v>26187</v>
      </c>
      <c r="H417" s="39" t="s">
        <v>554</v>
      </c>
      <c r="I417" s="71">
        <v>-5</v>
      </c>
    </row>
    <row r="418" spans="1:9" x14ac:dyDescent="0.2">
      <c r="A418" s="38" t="s">
        <v>74</v>
      </c>
      <c r="B418" s="39" t="s">
        <v>69</v>
      </c>
      <c r="C418" s="39" t="s">
        <v>70</v>
      </c>
      <c r="D418" s="39" t="s">
        <v>71</v>
      </c>
      <c r="E418" s="39" t="s">
        <v>12</v>
      </c>
      <c r="F418" s="39" t="s">
        <v>26416</v>
      </c>
      <c r="G418" s="39" t="s">
        <v>26187</v>
      </c>
      <c r="H418" s="39" t="s">
        <v>555</v>
      </c>
      <c r="I418" s="71">
        <v>-11.68</v>
      </c>
    </row>
    <row r="419" spans="1:9" x14ac:dyDescent="0.2">
      <c r="A419" s="38" t="s">
        <v>74</v>
      </c>
      <c r="B419" s="39" t="s">
        <v>69</v>
      </c>
      <c r="C419" s="39" t="s">
        <v>70</v>
      </c>
      <c r="D419" s="39" t="s">
        <v>71</v>
      </c>
      <c r="E419" s="39" t="s">
        <v>12</v>
      </c>
      <c r="F419" s="39" t="s">
        <v>28364</v>
      </c>
      <c r="G419" s="39" t="s">
        <v>26187</v>
      </c>
      <c r="H419" s="39" t="s">
        <v>28365</v>
      </c>
      <c r="I419" s="71">
        <v>-5</v>
      </c>
    </row>
    <row r="420" spans="1:9" x14ac:dyDescent="0.2">
      <c r="A420" s="38" t="s">
        <v>74</v>
      </c>
      <c r="B420" s="39" t="s">
        <v>69</v>
      </c>
      <c r="C420" s="39" t="s">
        <v>70</v>
      </c>
      <c r="D420" s="39" t="s">
        <v>71</v>
      </c>
      <c r="E420" s="39" t="s">
        <v>12</v>
      </c>
      <c r="F420" s="39" t="s">
        <v>29561</v>
      </c>
      <c r="G420" s="39" t="s">
        <v>26187</v>
      </c>
      <c r="H420" s="39" t="s">
        <v>556</v>
      </c>
      <c r="I420" s="71">
        <v>-5</v>
      </c>
    </row>
    <row r="421" spans="1:9" x14ac:dyDescent="0.2">
      <c r="A421" s="38" t="s">
        <v>74</v>
      </c>
      <c r="B421" s="39" t="s">
        <v>69</v>
      </c>
      <c r="C421" s="39" t="s">
        <v>70</v>
      </c>
      <c r="D421" s="39" t="s">
        <v>71</v>
      </c>
      <c r="E421" s="39" t="s">
        <v>12</v>
      </c>
      <c r="F421" s="39" t="s">
        <v>29562</v>
      </c>
      <c r="G421" s="39" t="s">
        <v>26187</v>
      </c>
      <c r="H421" s="39" t="s">
        <v>29563</v>
      </c>
      <c r="I421" s="71">
        <v>-10</v>
      </c>
    </row>
    <row r="422" spans="1:9" x14ac:dyDescent="0.2">
      <c r="A422" s="38" t="s">
        <v>74</v>
      </c>
      <c r="B422" s="39" t="s">
        <v>69</v>
      </c>
      <c r="C422" s="39" t="s">
        <v>70</v>
      </c>
      <c r="D422" s="39" t="s">
        <v>71</v>
      </c>
      <c r="E422" s="39" t="s">
        <v>12</v>
      </c>
      <c r="F422" s="39" t="s">
        <v>30734</v>
      </c>
      <c r="G422" s="39" t="s">
        <v>26187</v>
      </c>
      <c r="H422" s="39" t="s">
        <v>558</v>
      </c>
      <c r="I422" s="71">
        <v>-5</v>
      </c>
    </row>
    <row r="423" spans="1:9" x14ac:dyDescent="0.2">
      <c r="A423" s="38" t="s">
        <v>74</v>
      </c>
      <c r="B423" s="39" t="s">
        <v>69</v>
      </c>
      <c r="C423" s="39" t="s">
        <v>70</v>
      </c>
      <c r="D423" s="39" t="s">
        <v>71</v>
      </c>
      <c r="E423" s="39" t="s">
        <v>12</v>
      </c>
      <c r="F423" s="39" t="s">
        <v>154</v>
      </c>
      <c r="G423" s="39" t="s">
        <v>26187</v>
      </c>
      <c r="H423" s="39" t="s">
        <v>155</v>
      </c>
      <c r="I423" s="71">
        <v>-8.1300000000000008</v>
      </c>
    </row>
    <row r="424" spans="1:9" x14ac:dyDescent="0.2">
      <c r="A424" s="38" t="s">
        <v>74</v>
      </c>
      <c r="B424" s="39" t="s">
        <v>69</v>
      </c>
      <c r="C424" s="39" t="s">
        <v>70</v>
      </c>
      <c r="D424" s="39" t="s">
        <v>71</v>
      </c>
      <c r="E424" s="39" t="s">
        <v>12</v>
      </c>
      <c r="F424" s="39" t="s">
        <v>30735</v>
      </c>
      <c r="G424" s="39" t="s">
        <v>26187</v>
      </c>
      <c r="H424" s="39" t="s">
        <v>30736</v>
      </c>
      <c r="I424" s="71">
        <v>-5</v>
      </c>
    </row>
    <row r="425" spans="1:9" x14ac:dyDescent="0.2">
      <c r="A425" s="38" t="s">
        <v>74</v>
      </c>
      <c r="B425" s="39" t="s">
        <v>69</v>
      </c>
      <c r="C425" s="39" t="s">
        <v>70</v>
      </c>
      <c r="D425" s="39" t="s">
        <v>71</v>
      </c>
      <c r="E425" s="39" t="s">
        <v>12</v>
      </c>
      <c r="F425" s="39" t="s">
        <v>29564</v>
      </c>
      <c r="G425" s="39" t="s">
        <v>26187</v>
      </c>
      <c r="H425" s="39" t="s">
        <v>559</v>
      </c>
      <c r="I425" s="71">
        <v>-5</v>
      </c>
    </row>
    <row r="426" spans="1:9" x14ac:dyDescent="0.2">
      <c r="A426" s="38" t="s">
        <v>74</v>
      </c>
      <c r="B426" s="39" t="s">
        <v>69</v>
      </c>
      <c r="C426" s="39" t="s">
        <v>70</v>
      </c>
      <c r="D426" s="39" t="s">
        <v>71</v>
      </c>
      <c r="E426" s="39" t="s">
        <v>12</v>
      </c>
      <c r="F426" s="39" t="s">
        <v>27589</v>
      </c>
      <c r="G426" s="39" t="s">
        <v>26187</v>
      </c>
      <c r="H426" s="39" t="s">
        <v>13176</v>
      </c>
      <c r="I426" s="71">
        <v>-5</v>
      </c>
    </row>
    <row r="427" spans="1:9" x14ac:dyDescent="0.2">
      <c r="A427" s="38" t="s">
        <v>74</v>
      </c>
      <c r="B427" s="39" t="s">
        <v>69</v>
      </c>
      <c r="C427" s="39" t="s">
        <v>70</v>
      </c>
      <c r="D427" s="39" t="s">
        <v>71</v>
      </c>
      <c r="E427" s="39" t="s">
        <v>12</v>
      </c>
      <c r="F427" s="39" t="s">
        <v>27590</v>
      </c>
      <c r="G427" s="39" t="s">
        <v>26187</v>
      </c>
      <c r="H427" s="39" t="s">
        <v>27591</v>
      </c>
      <c r="I427" s="71">
        <v>-5</v>
      </c>
    </row>
    <row r="428" spans="1:9" x14ac:dyDescent="0.2">
      <c r="A428" s="38" t="s">
        <v>74</v>
      </c>
      <c r="B428" s="39" t="s">
        <v>69</v>
      </c>
      <c r="C428" s="39" t="s">
        <v>70</v>
      </c>
      <c r="D428" s="39" t="s">
        <v>71</v>
      </c>
      <c r="E428" s="39" t="s">
        <v>12</v>
      </c>
      <c r="F428" s="39" t="s">
        <v>30737</v>
      </c>
      <c r="G428" s="39" t="s">
        <v>26187</v>
      </c>
      <c r="H428" s="39" t="s">
        <v>560</v>
      </c>
      <c r="I428" s="71">
        <v>-5</v>
      </c>
    </row>
    <row r="429" spans="1:9" x14ac:dyDescent="0.2">
      <c r="A429" s="38" t="s">
        <v>74</v>
      </c>
      <c r="B429" s="39" t="s">
        <v>69</v>
      </c>
      <c r="C429" s="39" t="s">
        <v>70</v>
      </c>
      <c r="D429" s="39" t="s">
        <v>71</v>
      </c>
      <c r="E429" s="39" t="s">
        <v>12</v>
      </c>
      <c r="F429" s="39" t="s">
        <v>30738</v>
      </c>
      <c r="G429" s="39" t="s">
        <v>26187</v>
      </c>
      <c r="H429" s="39" t="s">
        <v>30739</v>
      </c>
      <c r="I429" s="71">
        <v>-5</v>
      </c>
    </row>
    <row r="430" spans="1:9" x14ac:dyDescent="0.2">
      <c r="A430" s="38" t="s">
        <v>74</v>
      </c>
      <c r="B430" s="39" t="s">
        <v>69</v>
      </c>
      <c r="C430" s="39" t="s">
        <v>70</v>
      </c>
      <c r="D430" s="39" t="s">
        <v>71</v>
      </c>
      <c r="E430" s="39" t="s">
        <v>12</v>
      </c>
      <c r="F430" s="39" t="s">
        <v>28366</v>
      </c>
      <c r="G430" s="39" t="s">
        <v>26187</v>
      </c>
      <c r="H430" s="39" t="s">
        <v>28367</v>
      </c>
      <c r="I430" s="71">
        <v>-5</v>
      </c>
    </row>
    <row r="431" spans="1:9" x14ac:dyDescent="0.2">
      <c r="A431" s="38" t="s">
        <v>74</v>
      </c>
      <c r="B431" s="39" t="s">
        <v>69</v>
      </c>
      <c r="C431" s="39" t="s">
        <v>70</v>
      </c>
      <c r="D431" s="39" t="s">
        <v>71</v>
      </c>
      <c r="E431" s="39" t="s">
        <v>12</v>
      </c>
      <c r="F431" s="39" t="s">
        <v>30740</v>
      </c>
      <c r="G431" s="39" t="s">
        <v>26187</v>
      </c>
      <c r="H431" s="39" t="s">
        <v>30741</v>
      </c>
      <c r="I431" s="71">
        <v>-5</v>
      </c>
    </row>
    <row r="432" spans="1:9" x14ac:dyDescent="0.2">
      <c r="A432" s="38" t="s">
        <v>74</v>
      </c>
      <c r="B432" s="39" t="s">
        <v>69</v>
      </c>
      <c r="C432" s="39" t="s">
        <v>70</v>
      </c>
      <c r="D432" s="39" t="s">
        <v>71</v>
      </c>
      <c r="E432" s="39" t="s">
        <v>12</v>
      </c>
      <c r="F432" s="39" t="s">
        <v>26417</v>
      </c>
      <c r="G432" s="39" t="s">
        <v>26187</v>
      </c>
      <c r="H432" s="39" t="s">
        <v>562</v>
      </c>
      <c r="I432" s="71">
        <v>-7.92</v>
      </c>
    </row>
    <row r="433" spans="1:9" x14ac:dyDescent="0.2">
      <c r="A433" s="38" t="s">
        <v>74</v>
      </c>
      <c r="B433" s="39" t="s">
        <v>69</v>
      </c>
      <c r="C433" s="39" t="s">
        <v>70</v>
      </c>
      <c r="D433" s="39" t="s">
        <v>71</v>
      </c>
      <c r="E433" s="39" t="s">
        <v>12</v>
      </c>
      <c r="F433" s="39" t="s">
        <v>29565</v>
      </c>
      <c r="G433" s="39" t="s">
        <v>26187</v>
      </c>
      <c r="H433" s="39" t="s">
        <v>29566</v>
      </c>
      <c r="I433" s="71">
        <v>-5</v>
      </c>
    </row>
    <row r="434" spans="1:9" x14ac:dyDescent="0.2">
      <c r="A434" s="38" t="s">
        <v>74</v>
      </c>
      <c r="B434" s="39" t="s">
        <v>69</v>
      </c>
      <c r="C434" s="39" t="s">
        <v>70</v>
      </c>
      <c r="D434" s="39" t="s">
        <v>71</v>
      </c>
      <c r="E434" s="39" t="s">
        <v>12</v>
      </c>
      <c r="F434" s="39" t="s">
        <v>29486</v>
      </c>
      <c r="G434" s="39" t="s">
        <v>26187</v>
      </c>
      <c r="H434" s="39" t="s">
        <v>29487</v>
      </c>
      <c r="I434" s="71">
        <v>-10</v>
      </c>
    </row>
    <row r="435" spans="1:9" x14ac:dyDescent="0.2">
      <c r="A435" s="38" t="s">
        <v>74</v>
      </c>
      <c r="B435" s="39" t="s">
        <v>69</v>
      </c>
      <c r="C435" s="39" t="s">
        <v>70</v>
      </c>
      <c r="D435" s="39" t="s">
        <v>71</v>
      </c>
      <c r="E435" s="39" t="s">
        <v>12</v>
      </c>
      <c r="F435" s="39" t="s">
        <v>30742</v>
      </c>
      <c r="G435" s="39" t="s">
        <v>26187</v>
      </c>
      <c r="H435" s="39" t="s">
        <v>30743</v>
      </c>
      <c r="I435" s="71">
        <v>-10</v>
      </c>
    </row>
    <row r="436" spans="1:9" x14ac:dyDescent="0.2">
      <c r="A436" s="38" t="s">
        <v>74</v>
      </c>
      <c r="B436" s="39" t="s">
        <v>69</v>
      </c>
      <c r="C436" s="39" t="s">
        <v>70</v>
      </c>
      <c r="D436" s="39" t="s">
        <v>71</v>
      </c>
      <c r="E436" s="39" t="s">
        <v>12</v>
      </c>
      <c r="F436" s="39" t="s">
        <v>30744</v>
      </c>
      <c r="G436" s="39" t="s">
        <v>26187</v>
      </c>
      <c r="H436" s="39" t="s">
        <v>30745</v>
      </c>
      <c r="I436" s="71">
        <v>-10</v>
      </c>
    </row>
    <row r="437" spans="1:9" x14ac:dyDescent="0.2">
      <c r="A437" s="38" t="s">
        <v>74</v>
      </c>
      <c r="B437" s="39" t="s">
        <v>69</v>
      </c>
      <c r="C437" s="39" t="s">
        <v>70</v>
      </c>
      <c r="D437" s="39" t="s">
        <v>71</v>
      </c>
      <c r="E437" s="39" t="s">
        <v>12</v>
      </c>
      <c r="F437" s="39" t="s">
        <v>27592</v>
      </c>
      <c r="G437" s="39" t="s">
        <v>26187</v>
      </c>
      <c r="H437" s="39" t="s">
        <v>27593</v>
      </c>
      <c r="I437" s="71">
        <v>-5</v>
      </c>
    </row>
    <row r="438" spans="1:9" x14ac:dyDescent="0.2">
      <c r="A438" s="38" t="s">
        <v>74</v>
      </c>
      <c r="B438" s="39" t="s">
        <v>69</v>
      </c>
      <c r="C438" s="39" t="s">
        <v>70</v>
      </c>
      <c r="D438" s="39" t="s">
        <v>71</v>
      </c>
      <c r="E438" s="39" t="s">
        <v>12</v>
      </c>
      <c r="F438" s="39" t="s">
        <v>29567</v>
      </c>
      <c r="G438" s="39" t="s">
        <v>26187</v>
      </c>
      <c r="H438" s="39" t="s">
        <v>29568</v>
      </c>
      <c r="I438" s="71">
        <v>-10</v>
      </c>
    </row>
    <row r="439" spans="1:9" x14ac:dyDescent="0.2">
      <c r="A439" s="38" t="s">
        <v>74</v>
      </c>
      <c r="B439" s="39" t="s">
        <v>69</v>
      </c>
      <c r="C439" s="39" t="s">
        <v>70</v>
      </c>
      <c r="D439" s="39" t="s">
        <v>71</v>
      </c>
      <c r="E439" s="39" t="s">
        <v>12</v>
      </c>
      <c r="F439" s="39" t="s">
        <v>29569</v>
      </c>
      <c r="G439" s="39" t="s">
        <v>26187</v>
      </c>
      <c r="H439" s="39" t="s">
        <v>568</v>
      </c>
      <c r="I439" s="71">
        <v>-6.69</v>
      </c>
    </row>
    <row r="440" spans="1:9" x14ac:dyDescent="0.2">
      <c r="A440" s="38" t="s">
        <v>74</v>
      </c>
      <c r="B440" s="39" t="s">
        <v>69</v>
      </c>
      <c r="C440" s="39" t="s">
        <v>70</v>
      </c>
      <c r="D440" s="39" t="s">
        <v>71</v>
      </c>
      <c r="E440" s="39" t="s">
        <v>12</v>
      </c>
      <c r="F440" s="39" t="s">
        <v>29570</v>
      </c>
      <c r="G440" s="39" t="s">
        <v>26187</v>
      </c>
      <c r="H440" s="39" t="s">
        <v>29571</v>
      </c>
      <c r="I440" s="71">
        <v>-9.9600000000000009</v>
      </c>
    </row>
    <row r="441" spans="1:9" x14ac:dyDescent="0.2">
      <c r="A441" s="38" t="s">
        <v>74</v>
      </c>
      <c r="B441" s="39" t="s">
        <v>69</v>
      </c>
      <c r="C441" s="39" t="s">
        <v>70</v>
      </c>
      <c r="D441" s="39" t="s">
        <v>71</v>
      </c>
      <c r="E441" s="39" t="s">
        <v>12</v>
      </c>
      <c r="F441" s="39" t="s">
        <v>29572</v>
      </c>
      <c r="G441" s="39" t="s">
        <v>26187</v>
      </c>
      <c r="H441" s="39" t="s">
        <v>570</v>
      </c>
      <c r="I441" s="71">
        <v>-5</v>
      </c>
    </row>
    <row r="442" spans="1:9" x14ac:dyDescent="0.2">
      <c r="A442" s="38" t="s">
        <v>74</v>
      </c>
      <c r="B442" s="39" t="s">
        <v>69</v>
      </c>
      <c r="C442" s="39" t="s">
        <v>70</v>
      </c>
      <c r="D442" s="39" t="s">
        <v>71</v>
      </c>
      <c r="E442" s="39" t="s">
        <v>12</v>
      </c>
      <c r="F442" s="39" t="s">
        <v>571</v>
      </c>
      <c r="G442" s="39" t="s">
        <v>26187</v>
      </c>
      <c r="H442" s="39" t="s">
        <v>572</v>
      </c>
      <c r="I442" s="71">
        <v>-45.91</v>
      </c>
    </row>
    <row r="443" spans="1:9" x14ac:dyDescent="0.2">
      <c r="A443" s="38" t="s">
        <v>74</v>
      </c>
      <c r="B443" s="39" t="s">
        <v>69</v>
      </c>
      <c r="C443" s="39" t="s">
        <v>70</v>
      </c>
      <c r="D443" s="39" t="s">
        <v>71</v>
      </c>
      <c r="E443" s="39" t="s">
        <v>12</v>
      </c>
      <c r="F443" s="39" t="s">
        <v>27950</v>
      </c>
      <c r="G443" s="39" t="s">
        <v>26187</v>
      </c>
      <c r="H443" s="39" t="s">
        <v>27951</v>
      </c>
      <c r="I443" s="71">
        <v>-36.659999999999997</v>
      </c>
    </row>
    <row r="444" spans="1:9" x14ac:dyDescent="0.2">
      <c r="A444" s="38" t="s">
        <v>74</v>
      </c>
      <c r="B444" s="39" t="s">
        <v>69</v>
      </c>
      <c r="C444" s="39" t="s">
        <v>70</v>
      </c>
      <c r="D444" s="39" t="s">
        <v>71</v>
      </c>
      <c r="E444" s="39" t="s">
        <v>12</v>
      </c>
      <c r="F444" s="39" t="s">
        <v>26287</v>
      </c>
      <c r="G444" s="39" t="s">
        <v>26187</v>
      </c>
      <c r="H444" s="39" t="s">
        <v>573</v>
      </c>
      <c r="I444" s="71">
        <v>-11.88</v>
      </c>
    </row>
    <row r="445" spans="1:9" x14ac:dyDescent="0.2">
      <c r="A445" s="38" t="s">
        <v>74</v>
      </c>
      <c r="B445" s="39" t="s">
        <v>69</v>
      </c>
      <c r="C445" s="39" t="s">
        <v>70</v>
      </c>
      <c r="D445" s="39" t="s">
        <v>71</v>
      </c>
      <c r="E445" s="39" t="s">
        <v>12</v>
      </c>
      <c r="F445" s="39" t="s">
        <v>26913</v>
      </c>
      <c r="G445" s="39" t="s">
        <v>26187</v>
      </c>
      <c r="H445" s="39" t="s">
        <v>26914</v>
      </c>
      <c r="I445" s="71">
        <v>-31.28</v>
      </c>
    </row>
    <row r="446" spans="1:9" x14ac:dyDescent="0.2">
      <c r="A446" s="38" t="s">
        <v>74</v>
      </c>
      <c r="B446" s="39" t="s">
        <v>69</v>
      </c>
      <c r="C446" s="39" t="s">
        <v>70</v>
      </c>
      <c r="D446" s="39" t="s">
        <v>71</v>
      </c>
      <c r="E446" s="39" t="s">
        <v>12</v>
      </c>
      <c r="F446" s="39" t="s">
        <v>28368</v>
      </c>
      <c r="G446" s="39" t="s">
        <v>26187</v>
      </c>
      <c r="H446" s="39" t="s">
        <v>28369</v>
      </c>
      <c r="I446" s="71">
        <v>-5</v>
      </c>
    </row>
    <row r="447" spans="1:9" x14ac:dyDescent="0.2">
      <c r="A447" s="38" t="s">
        <v>74</v>
      </c>
      <c r="B447" s="39" t="s">
        <v>69</v>
      </c>
      <c r="C447" s="39" t="s">
        <v>70</v>
      </c>
      <c r="D447" s="39" t="s">
        <v>71</v>
      </c>
      <c r="E447" s="39" t="s">
        <v>12</v>
      </c>
      <c r="F447" s="39" t="s">
        <v>29573</v>
      </c>
      <c r="G447" s="39" t="s">
        <v>26187</v>
      </c>
      <c r="H447" s="39" t="s">
        <v>29574</v>
      </c>
      <c r="I447" s="71">
        <v>-5</v>
      </c>
    </row>
    <row r="448" spans="1:9" x14ac:dyDescent="0.2">
      <c r="A448" s="38" t="s">
        <v>74</v>
      </c>
      <c r="B448" s="39" t="s">
        <v>69</v>
      </c>
      <c r="C448" s="39" t="s">
        <v>70</v>
      </c>
      <c r="D448" s="39" t="s">
        <v>71</v>
      </c>
      <c r="E448" s="39" t="s">
        <v>12</v>
      </c>
      <c r="F448" s="39" t="s">
        <v>27594</v>
      </c>
      <c r="G448" s="39" t="s">
        <v>26187</v>
      </c>
      <c r="H448" s="39" t="s">
        <v>27595</v>
      </c>
      <c r="I448" s="71">
        <v>-5</v>
      </c>
    </row>
    <row r="449" spans="1:9" x14ac:dyDescent="0.2">
      <c r="A449" s="38" t="s">
        <v>74</v>
      </c>
      <c r="B449" s="39" t="s">
        <v>69</v>
      </c>
      <c r="C449" s="39" t="s">
        <v>70</v>
      </c>
      <c r="D449" s="39" t="s">
        <v>71</v>
      </c>
      <c r="E449" s="39" t="s">
        <v>12</v>
      </c>
      <c r="F449" s="39" t="s">
        <v>577</v>
      </c>
      <c r="G449" s="39" t="s">
        <v>26187</v>
      </c>
      <c r="H449" s="39" t="s">
        <v>578</v>
      </c>
      <c r="I449" s="71">
        <v>-30.73</v>
      </c>
    </row>
    <row r="450" spans="1:9" x14ac:dyDescent="0.2">
      <c r="A450" s="38" t="s">
        <v>74</v>
      </c>
      <c r="B450" s="39" t="s">
        <v>69</v>
      </c>
      <c r="C450" s="39" t="s">
        <v>70</v>
      </c>
      <c r="D450" s="39" t="s">
        <v>71</v>
      </c>
      <c r="E450" s="39" t="s">
        <v>12</v>
      </c>
      <c r="F450" s="39" t="s">
        <v>27596</v>
      </c>
      <c r="G450" s="39" t="s">
        <v>26187</v>
      </c>
      <c r="H450" s="39" t="s">
        <v>27597</v>
      </c>
      <c r="I450" s="71">
        <v>-20.76</v>
      </c>
    </row>
    <row r="451" spans="1:9" x14ac:dyDescent="0.2">
      <c r="A451" s="38" t="s">
        <v>74</v>
      </c>
      <c r="B451" s="39" t="s">
        <v>69</v>
      </c>
      <c r="C451" s="39" t="s">
        <v>70</v>
      </c>
      <c r="D451" s="39" t="s">
        <v>71</v>
      </c>
      <c r="E451" s="39" t="s">
        <v>12</v>
      </c>
      <c r="F451" s="39" t="s">
        <v>30746</v>
      </c>
      <c r="G451" s="39" t="s">
        <v>26187</v>
      </c>
      <c r="H451" s="39" t="s">
        <v>30747</v>
      </c>
      <c r="I451" s="71">
        <v>-5</v>
      </c>
    </row>
    <row r="452" spans="1:9" x14ac:dyDescent="0.2">
      <c r="A452" s="38" t="s">
        <v>74</v>
      </c>
      <c r="B452" s="39" t="s">
        <v>69</v>
      </c>
      <c r="C452" s="39" t="s">
        <v>70</v>
      </c>
      <c r="D452" s="39" t="s">
        <v>71</v>
      </c>
      <c r="E452" s="39" t="s">
        <v>12</v>
      </c>
      <c r="F452" s="39" t="s">
        <v>30748</v>
      </c>
      <c r="G452" s="39" t="s">
        <v>26187</v>
      </c>
      <c r="H452" s="39" t="s">
        <v>30749</v>
      </c>
      <c r="I452" s="71">
        <v>-5</v>
      </c>
    </row>
    <row r="453" spans="1:9" x14ac:dyDescent="0.2">
      <c r="A453" s="38" t="s">
        <v>74</v>
      </c>
      <c r="B453" s="39" t="s">
        <v>69</v>
      </c>
      <c r="C453" s="39" t="s">
        <v>70</v>
      </c>
      <c r="D453" s="39" t="s">
        <v>71</v>
      </c>
      <c r="E453" s="39" t="s">
        <v>12</v>
      </c>
      <c r="F453" s="39" t="s">
        <v>158</v>
      </c>
      <c r="G453" s="39" t="s">
        <v>26187</v>
      </c>
      <c r="H453" s="39" t="s">
        <v>159</v>
      </c>
      <c r="I453" s="71">
        <v>-10.82</v>
      </c>
    </row>
    <row r="454" spans="1:9" x14ac:dyDescent="0.2">
      <c r="A454" s="38" t="s">
        <v>74</v>
      </c>
      <c r="B454" s="39" t="s">
        <v>69</v>
      </c>
      <c r="C454" s="39" t="s">
        <v>70</v>
      </c>
      <c r="D454" s="39" t="s">
        <v>71</v>
      </c>
      <c r="E454" s="39" t="s">
        <v>12</v>
      </c>
      <c r="F454" s="39" t="s">
        <v>28876</v>
      </c>
      <c r="G454" s="39" t="s">
        <v>26187</v>
      </c>
      <c r="H454" s="39" t="s">
        <v>28877</v>
      </c>
      <c r="I454" s="71">
        <v>-5</v>
      </c>
    </row>
    <row r="455" spans="1:9" x14ac:dyDescent="0.2">
      <c r="A455" s="38" t="s">
        <v>74</v>
      </c>
      <c r="B455" s="39" t="s">
        <v>69</v>
      </c>
      <c r="C455" s="39" t="s">
        <v>70</v>
      </c>
      <c r="D455" s="39" t="s">
        <v>71</v>
      </c>
      <c r="E455" s="39" t="s">
        <v>12</v>
      </c>
      <c r="F455" s="39" t="s">
        <v>30750</v>
      </c>
      <c r="G455" s="39" t="s">
        <v>26187</v>
      </c>
      <c r="H455" s="39" t="s">
        <v>160</v>
      </c>
      <c r="I455" s="71">
        <v>-5</v>
      </c>
    </row>
    <row r="456" spans="1:9" x14ac:dyDescent="0.2">
      <c r="A456" s="38" t="s">
        <v>74</v>
      </c>
      <c r="B456" s="39" t="s">
        <v>69</v>
      </c>
      <c r="C456" s="39" t="s">
        <v>70</v>
      </c>
      <c r="D456" s="39" t="s">
        <v>71</v>
      </c>
      <c r="E456" s="39" t="s">
        <v>12</v>
      </c>
      <c r="F456" s="39" t="s">
        <v>27107</v>
      </c>
      <c r="G456" s="39" t="s">
        <v>26187</v>
      </c>
      <c r="H456" s="39" t="s">
        <v>581</v>
      </c>
      <c r="I456" s="71">
        <v>-5</v>
      </c>
    </row>
    <row r="457" spans="1:9" x14ac:dyDescent="0.2">
      <c r="A457" s="38" t="s">
        <v>74</v>
      </c>
      <c r="B457" s="39" t="s">
        <v>69</v>
      </c>
      <c r="C457" s="39" t="s">
        <v>70</v>
      </c>
      <c r="D457" s="39" t="s">
        <v>71</v>
      </c>
      <c r="E457" s="39" t="s">
        <v>12</v>
      </c>
      <c r="F457" s="39" t="s">
        <v>26915</v>
      </c>
      <c r="G457" s="39" t="s">
        <v>26187</v>
      </c>
      <c r="H457" s="39" t="s">
        <v>583</v>
      </c>
      <c r="I457" s="71">
        <v>-11.71</v>
      </c>
    </row>
    <row r="458" spans="1:9" x14ac:dyDescent="0.2">
      <c r="A458" s="38" t="s">
        <v>74</v>
      </c>
      <c r="B458" s="39" t="s">
        <v>69</v>
      </c>
      <c r="C458" s="39" t="s">
        <v>70</v>
      </c>
      <c r="D458" s="39" t="s">
        <v>71</v>
      </c>
      <c r="E458" s="39" t="s">
        <v>12</v>
      </c>
      <c r="F458" s="39" t="s">
        <v>27323</v>
      </c>
      <c r="G458" s="39" t="s">
        <v>26187</v>
      </c>
      <c r="H458" s="39" t="s">
        <v>98</v>
      </c>
      <c r="I458" s="71">
        <v>-5</v>
      </c>
    </row>
    <row r="459" spans="1:9" x14ac:dyDescent="0.2">
      <c r="A459" s="38" t="s">
        <v>74</v>
      </c>
      <c r="B459" s="39" t="s">
        <v>69</v>
      </c>
      <c r="C459" s="39" t="s">
        <v>70</v>
      </c>
      <c r="D459" s="39" t="s">
        <v>71</v>
      </c>
      <c r="E459" s="39" t="s">
        <v>12</v>
      </c>
      <c r="F459" s="39" t="s">
        <v>28878</v>
      </c>
      <c r="G459" s="39" t="s">
        <v>26187</v>
      </c>
      <c r="H459" s="39" t="s">
        <v>161</v>
      </c>
      <c r="I459" s="71">
        <v>-5</v>
      </c>
    </row>
    <row r="460" spans="1:9" x14ac:dyDescent="0.2">
      <c r="A460" s="38" t="s">
        <v>74</v>
      </c>
      <c r="B460" s="39" t="s">
        <v>69</v>
      </c>
      <c r="C460" s="39" t="s">
        <v>70</v>
      </c>
      <c r="D460" s="39" t="s">
        <v>71</v>
      </c>
      <c r="E460" s="39" t="s">
        <v>12</v>
      </c>
      <c r="F460" s="39" t="s">
        <v>30751</v>
      </c>
      <c r="G460" s="39" t="s">
        <v>26187</v>
      </c>
      <c r="H460" s="39" t="s">
        <v>20317</v>
      </c>
      <c r="I460" s="71">
        <v>-5</v>
      </c>
    </row>
    <row r="461" spans="1:9" x14ac:dyDescent="0.2">
      <c r="A461" s="38" t="s">
        <v>74</v>
      </c>
      <c r="B461" s="39" t="s">
        <v>69</v>
      </c>
      <c r="C461" s="39" t="s">
        <v>70</v>
      </c>
      <c r="D461" s="39" t="s">
        <v>71</v>
      </c>
      <c r="E461" s="39" t="s">
        <v>12</v>
      </c>
      <c r="F461" s="39" t="s">
        <v>30752</v>
      </c>
      <c r="G461" s="39" t="s">
        <v>26187</v>
      </c>
      <c r="H461" s="39" t="s">
        <v>30753</v>
      </c>
      <c r="I461" s="71">
        <v>-5</v>
      </c>
    </row>
    <row r="462" spans="1:9" x14ac:dyDescent="0.2">
      <c r="A462" s="38" t="s">
        <v>74</v>
      </c>
      <c r="B462" s="39" t="s">
        <v>69</v>
      </c>
      <c r="C462" s="39" t="s">
        <v>70</v>
      </c>
      <c r="D462" s="39" t="s">
        <v>71</v>
      </c>
      <c r="E462" s="39" t="s">
        <v>12</v>
      </c>
      <c r="F462" s="39" t="s">
        <v>26916</v>
      </c>
      <c r="G462" s="39" t="s">
        <v>26187</v>
      </c>
      <c r="H462" s="39" t="s">
        <v>26917</v>
      </c>
      <c r="I462" s="71">
        <v>-41.93</v>
      </c>
    </row>
    <row r="463" spans="1:9" x14ac:dyDescent="0.2">
      <c r="A463" s="38" t="s">
        <v>74</v>
      </c>
      <c r="B463" s="39" t="s">
        <v>69</v>
      </c>
      <c r="C463" s="39" t="s">
        <v>70</v>
      </c>
      <c r="D463" s="39" t="s">
        <v>71</v>
      </c>
      <c r="E463" s="39" t="s">
        <v>12</v>
      </c>
      <c r="F463" s="39" t="s">
        <v>30754</v>
      </c>
      <c r="G463" s="39" t="s">
        <v>100</v>
      </c>
      <c r="H463" s="39" t="s">
        <v>30755</v>
      </c>
      <c r="I463" s="71">
        <v>-5</v>
      </c>
    </row>
    <row r="464" spans="1:9" x14ac:dyDescent="0.2">
      <c r="A464" s="38" t="s">
        <v>74</v>
      </c>
      <c r="B464" s="39" t="s">
        <v>69</v>
      </c>
      <c r="C464" s="39" t="s">
        <v>70</v>
      </c>
      <c r="D464" s="39" t="s">
        <v>71</v>
      </c>
      <c r="E464" s="39" t="s">
        <v>12</v>
      </c>
      <c r="F464" s="39" t="s">
        <v>28843</v>
      </c>
      <c r="G464" s="39" t="s">
        <v>100</v>
      </c>
      <c r="H464" s="39" t="s">
        <v>586</v>
      </c>
      <c r="I464" s="71">
        <v>-14.88</v>
      </c>
    </row>
    <row r="465" spans="1:9" x14ac:dyDescent="0.2">
      <c r="A465" s="38" t="s">
        <v>74</v>
      </c>
      <c r="B465" s="39" t="s">
        <v>69</v>
      </c>
      <c r="C465" s="39" t="s">
        <v>70</v>
      </c>
      <c r="D465" s="39" t="s">
        <v>71</v>
      </c>
      <c r="E465" s="39" t="s">
        <v>12</v>
      </c>
      <c r="F465" s="39" t="s">
        <v>26918</v>
      </c>
      <c r="G465" s="39" t="s">
        <v>26187</v>
      </c>
      <c r="H465" s="39" t="s">
        <v>26919</v>
      </c>
      <c r="I465" s="71">
        <v>-28.58</v>
      </c>
    </row>
    <row r="466" spans="1:9" x14ac:dyDescent="0.2">
      <c r="A466" s="38" t="s">
        <v>74</v>
      </c>
      <c r="B466" s="39" t="s">
        <v>69</v>
      </c>
      <c r="C466" s="39" t="s">
        <v>70</v>
      </c>
      <c r="D466" s="39" t="s">
        <v>71</v>
      </c>
      <c r="E466" s="39" t="s">
        <v>12</v>
      </c>
      <c r="F466" s="39" t="s">
        <v>26418</v>
      </c>
      <c r="G466" s="39" t="s">
        <v>26187</v>
      </c>
      <c r="H466" s="39" t="s">
        <v>26419</v>
      </c>
      <c r="I466" s="71">
        <v>-8.06</v>
      </c>
    </row>
    <row r="467" spans="1:9" x14ac:dyDescent="0.2">
      <c r="A467" s="38" t="s">
        <v>74</v>
      </c>
      <c r="B467" s="39" t="s">
        <v>69</v>
      </c>
      <c r="C467" s="39" t="s">
        <v>70</v>
      </c>
      <c r="D467" s="39" t="s">
        <v>71</v>
      </c>
      <c r="E467" s="39" t="s">
        <v>12</v>
      </c>
      <c r="F467" s="39" t="s">
        <v>27324</v>
      </c>
      <c r="G467" s="39" t="s">
        <v>26187</v>
      </c>
      <c r="H467" s="39" t="s">
        <v>27325</v>
      </c>
      <c r="I467" s="71">
        <v>-5</v>
      </c>
    </row>
    <row r="468" spans="1:9" x14ac:dyDescent="0.2">
      <c r="A468" s="38" t="s">
        <v>74</v>
      </c>
      <c r="B468" s="39" t="s">
        <v>69</v>
      </c>
      <c r="C468" s="39" t="s">
        <v>70</v>
      </c>
      <c r="D468" s="39" t="s">
        <v>71</v>
      </c>
      <c r="E468" s="39" t="s">
        <v>12</v>
      </c>
      <c r="F468" s="39" t="s">
        <v>30756</v>
      </c>
      <c r="G468" s="39" t="s">
        <v>26187</v>
      </c>
      <c r="H468" s="39" t="s">
        <v>591</v>
      </c>
      <c r="I468" s="71">
        <v>-5</v>
      </c>
    </row>
    <row r="469" spans="1:9" x14ac:dyDescent="0.2">
      <c r="A469" s="38" t="s">
        <v>74</v>
      </c>
      <c r="B469" s="39" t="s">
        <v>69</v>
      </c>
      <c r="C469" s="39" t="s">
        <v>70</v>
      </c>
      <c r="D469" s="39" t="s">
        <v>71</v>
      </c>
      <c r="E469" s="39" t="s">
        <v>12</v>
      </c>
      <c r="F469" s="39" t="s">
        <v>593</v>
      </c>
      <c r="G469" s="39" t="s">
        <v>26187</v>
      </c>
      <c r="H469" s="39" t="s">
        <v>594</v>
      </c>
      <c r="I469" s="71">
        <v>-35.82</v>
      </c>
    </row>
    <row r="470" spans="1:9" x14ac:dyDescent="0.2">
      <c r="A470" s="38" t="s">
        <v>74</v>
      </c>
      <c r="B470" s="39" t="s">
        <v>69</v>
      </c>
      <c r="C470" s="39" t="s">
        <v>70</v>
      </c>
      <c r="D470" s="39" t="s">
        <v>71</v>
      </c>
      <c r="E470" s="39" t="s">
        <v>12</v>
      </c>
      <c r="F470" s="39" t="s">
        <v>597</v>
      </c>
      <c r="G470" s="39" t="s">
        <v>26187</v>
      </c>
      <c r="H470" s="39" t="s">
        <v>598</v>
      </c>
      <c r="I470" s="71">
        <v>-62.54</v>
      </c>
    </row>
    <row r="471" spans="1:9" x14ac:dyDescent="0.2">
      <c r="A471" s="38" t="s">
        <v>74</v>
      </c>
      <c r="B471" s="39" t="s">
        <v>69</v>
      </c>
      <c r="C471" s="39" t="s">
        <v>70</v>
      </c>
      <c r="D471" s="39" t="s">
        <v>71</v>
      </c>
      <c r="E471" s="39" t="s">
        <v>12</v>
      </c>
      <c r="F471" s="39" t="s">
        <v>30757</v>
      </c>
      <c r="G471" s="39" t="s">
        <v>26187</v>
      </c>
      <c r="H471" s="39" t="s">
        <v>30758</v>
      </c>
      <c r="I471" s="71">
        <v>-5</v>
      </c>
    </row>
    <row r="472" spans="1:9" x14ac:dyDescent="0.2">
      <c r="A472" s="38" t="s">
        <v>74</v>
      </c>
      <c r="B472" s="39" t="s">
        <v>69</v>
      </c>
      <c r="C472" s="39" t="s">
        <v>70</v>
      </c>
      <c r="D472" s="39" t="s">
        <v>71</v>
      </c>
      <c r="E472" s="39" t="s">
        <v>12</v>
      </c>
      <c r="F472" s="39" t="s">
        <v>28370</v>
      </c>
      <c r="G472" s="39" t="s">
        <v>26187</v>
      </c>
      <c r="H472" s="39" t="s">
        <v>601</v>
      </c>
      <c r="I472" s="71">
        <v>-36.22</v>
      </c>
    </row>
    <row r="473" spans="1:9" x14ac:dyDescent="0.2">
      <c r="A473" s="38" t="s">
        <v>74</v>
      </c>
      <c r="B473" s="39" t="s">
        <v>69</v>
      </c>
      <c r="C473" s="39" t="s">
        <v>70</v>
      </c>
      <c r="D473" s="39" t="s">
        <v>71</v>
      </c>
      <c r="E473" s="39" t="s">
        <v>12</v>
      </c>
      <c r="F473" s="39" t="s">
        <v>30759</v>
      </c>
      <c r="G473" s="39" t="s">
        <v>26187</v>
      </c>
      <c r="H473" s="39" t="s">
        <v>164</v>
      </c>
      <c r="I473" s="71">
        <v>-5</v>
      </c>
    </row>
    <row r="474" spans="1:9" x14ac:dyDescent="0.2">
      <c r="A474" s="38" t="s">
        <v>74</v>
      </c>
      <c r="B474" s="39" t="s">
        <v>69</v>
      </c>
      <c r="C474" s="39" t="s">
        <v>70</v>
      </c>
      <c r="D474" s="39" t="s">
        <v>71</v>
      </c>
      <c r="E474" s="39" t="s">
        <v>12</v>
      </c>
      <c r="F474" s="39" t="s">
        <v>604</v>
      </c>
      <c r="G474" s="39" t="s">
        <v>26187</v>
      </c>
      <c r="H474" s="39" t="s">
        <v>605</v>
      </c>
      <c r="I474" s="71">
        <v>-5</v>
      </c>
    </row>
    <row r="475" spans="1:9" x14ac:dyDescent="0.2">
      <c r="A475" s="38" t="s">
        <v>74</v>
      </c>
      <c r="B475" s="39" t="s">
        <v>69</v>
      </c>
      <c r="C475" s="39" t="s">
        <v>70</v>
      </c>
      <c r="D475" s="39" t="s">
        <v>71</v>
      </c>
      <c r="E475" s="39" t="s">
        <v>12</v>
      </c>
      <c r="F475" s="39" t="s">
        <v>28879</v>
      </c>
      <c r="G475" s="39" t="s">
        <v>26187</v>
      </c>
      <c r="H475" s="39" t="s">
        <v>606</v>
      </c>
      <c r="I475" s="71">
        <v>-5</v>
      </c>
    </row>
    <row r="476" spans="1:9" x14ac:dyDescent="0.2">
      <c r="A476" s="38" t="s">
        <v>74</v>
      </c>
      <c r="B476" s="39" t="s">
        <v>69</v>
      </c>
      <c r="C476" s="39" t="s">
        <v>70</v>
      </c>
      <c r="D476" s="39" t="s">
        <v>71</v>
      </c>
      <c r="E476" s="39" t="s">
        <v>12</v>
      </c>
      <c r="F476" s="39" t="s">
        <v>27326</v>
      </c>
      <c r="G476" s="39" t="s">
        <v>26187</v>
      </c>
      <c r="H476" s="39" t="s">
        <v>27327</v>
      </c>
      <c r="I476" s="71">
        <v>-5</v>
      </c>
    </row>
    <row r="477" spans="1:9" x14ac:dyDescent="0.2">
      <c r="A477" s="38" t="s">
        <v>74</v>
      </c>
      <c r="B477" s="39" t="s">
        <v>69</v>
      </c>
      <c r="C477" s="39" t="s">
        <v>70</v>
      </c>
      <c r="D477" s="39" t="s">
        <v>71</v>
      </c>
      <c r="E477" s="39" t="s">
        <v>12</v>
      </c>
      <c r="F477" s="39" t="s">
        <v>27952</v>
      </c>
      <c r="G477" s="39" t="s">
        <v>100</v>
      </c>
      <c r="H477" s="39" t="s">
        <v>27953</v>
      </c>
      <c r="I477" s="71">
        <v>-5</v>
      </c>
    </row>
    <row r="478" spans="1:9" x14ac:dyDescent="0.2">
      <c r="A478" s="38" t="s">
        <v>74</v>
      </c>
      <c r="B478" s="39" t="s">
        <v>69</v>
      </c>
      <c r="C478" s="39" t="s">
        <v>70</v>
      </c>
      <c r="D478" s="39" t="s">
        <v>71</v>
      </c>
      <c r="E478" s="39" t="s">
        <v>12</v>
      </c>
      <c r="F478" s="39" t="s">
        <v>26745</v>
      </c>
      <c r="G478" s="39" t="s">
        <v>26187</v>
      </c>
      <c r="H478" s="39" t="s">
        <v>26746</v>
      </c>
      <c r="I478" s="71">
        <v>-10</v>
      </c>
    </row>
    <row r="479" spans="1:9" x14ac:dyDescent="0.2">
      <c r="A479" s="38" t="s">
        <v>74</v>
      </c>
      <c r="B479" s="39" t="s">
        <v>69</v>
      </c>
      <c r="C479" s="39" t="s">
        <v>70</v>
      </c>
      <c r="D479" s="39" t="s">
        <v>71</v>
      </c>
      <c r="E479" s="39" t="s">
        <v>12</v>
      </c>
      <c r="F479" s="39" t="s">
        <v>28371</v>
      </c>
      <c r="G479" s="39" t="s">
        <v>26187</v>
      </c>
      <c r="H479" s="39" t="s">
        <v>28372</v>
      </c>
      <c r="I479" s="71">
        <v>-5</v>
      </c>
    </row>
    <row r="480" spans="1:9" x14ac:dyDescent="0.2">
      <c r="A480" s="38" t="s">
        <v>74</v>
      </c>
      <c r="B480" s="39" t="s">
        <v>69</v>
      </c>
      <c r="C480" s="39" t="s">
        <v>70</v>
      </c>
      <c r="D480" s="39" t="s">
        <v>71</v>
      </c>
      <c r="E480" s="39" t="s">
        <v>12</v>
      </c>
      <c r="F480" s="39" t="s">
        <v>609</v>
      </c>
      <c r="G480" s="39" t="s">
        <v>26187</v>
      </c>
      <c r="H480" s="39" t="s">
        <v>26580</v>
      </c>
      <c r="I480" s="71">
        <v>-10</v>
      </c>
    </row>
    <row r="481" spans="1:9" x14ac:dyDescent="0.2">
      <c r="A481" s="38" t="s">
        <v>74</v>
      </c>
      <c r="B481" s="39" t="s">
        <v>69</v>
      </c>
      <c r="C481" s="39" t="s">
        <v>70</v>
      </c>
      <c r="D481" s="39" t="s">
        <v>71</v>
      </c>
      <c r="E481" s="39" t="s">
        <v>12</v>
      </c>
      <c r="F481" s="39" t="s">
        <v>28373</v>
      </c>
      <c r="G481" s="39" t="s">
        <v>26187</v>
      </c>
      <c r="H481" s="39" t="s">
        <v>610</v>
      </c>
      <c r="I481" s="71">
        <v>-24.16</v>
      </c>
    </row>
    <row r="482" spans="1:9" x14ac:dyDescent="0.2">
      <c r="A482" s="38" t="s">
        <v>74</v>
      </c>
      <c r="B482" s="39" t="s">
        <v>69</v>
      </c>
      <c r="C482" s="39" t="s">
        <v>70</v>
      </c>
      <c r="D482" s="39" t="s">
        <v>71</v>
      </c>
      <c r="E482" s="39" t="s">
        <v>12</v>
      </c>
      <c r="F482" s="39" t="s">
        <v>28880</v>
      </c>
      <c r="G482" s="39" t="s">
        <v>26187</v>
      </c>
      <c r="H482" s="39" t="s">
        <v>28881</v>
      </c>
      <c r="I482" s="71">
        <v>-5</v>
      </c>
    </row>
    <row r="483" spans="1:9" x14ac:dyDescent="0.2">
      <c r="A483" s="38" t="s">
        <v>74</v>
      </c>
      <c r="B483" s="39" t="s">
        <v>69</v>
      </c>
      <c r="C483" s="39" t="s">
        <v>70</v>
      </c>
      <c r="D483" s="39" t="s">
        <v>71</v>
      </c>
      <c r="E483" s="39" t="s">
        <v>12</v>
      </c>
      <c r="F483" s="39" t="s">
        <v>29575</v>
      </c>
      <c r="G483" s="39" t="s">
        <v>26187</v>
      </c>
      <c r="H483" s="39" t="s">
        <v>29576</v>
      </c>
      <c r="I483" s="71">
        <v>-7.29</v>
      </c>
    </row>
    <row r="484" spans="1:9" x14ac:dyDescent="0.2">
      <c r="A484" s="38" t="s">
        <v>74</v>
      </c>
      <c r="B484" s="39" t="s">
        <v>69</v>
      </c>
      <c r="C484" s="39" t="s">
        <v>70</v>
      </c>
      <c r="D484" s="39" t="s">
        <v>71</v>
      </c>
      <c r="E484" s="39" t="s">
        <v>12</v>
      </c>
      <c r="F484" s="39" t="s">
        <v>27108</v>
      </c>
      <c r="G484" s="39" t="s">
        <v>26187</v>
      </c>
      <c r="H484" s="39" t="s">
        <v>27109</v>
      </c>
      <c r="I484" s="71">
        <v>-10</v>
      </c>
    </row>
    <row r="485" spans="1:9" x14ac:dyDescent="0.2">
      <c r="A485" s="38" t="s">
        <v>74</v>
      </c>
      <c r="B485" s="39" t="s">
        <v>69</v>
      </c>
      <c r="C485" s="39" t="s">
        <v>70</v>
      </c>
      <c r="D485" s="39" t="s">
        <v>71</v>
      </c>
      <c r="E485" s="39" t="s">
        <v>12</v>
      </c>
      <c r="F485" s="39" t="s">
        <v>27328</v>
      </c>
      <c r="G485" s="39" t="s">
        <v>26187</v>
      </c>
      <c r="H485" s="39" t="s">
        <v>612</v>
      </c>
      <c r="I485" s="71">
        <v>-5</v>
      </c>
    </row>
    <row r="486" spans="1:9" x14ac:dyDescent="0.2">
      <c r="A486" s="38" t="s">
        <v>74</v>
      </c>
      <c r="B486" s="39" t="s">
        <v>69</v>
      </c>
      <c r="C486" s="39" t="s">
        <v>70</v>
      </c>
      <c r="D486" s="39" t="s">
        <v>71</v>
      </c>
      <c r="E486" s="39" t="s">
        <v>12</v>
      </c>
      <c r="F486" s="39" t="s">
        <v>26581</v>
      </c>
      <c r="G486" s="39" t="s">
        <v>26187</v>
      </c>
      <c r="H486" s="39" t="s">
        <v>614</v>
      </c>
      <c r="I486" s="71">
        <v>-5</v>
      </c>
    </row>
    <row r="487" spans="1:9" x14ac:dyDescent="0.2">
      <c r="A487" s="38" t="s">
        <v>74</v>
      </c>
      <c r="B487" s="39" t="s">
        <v>69</v>
      </c>
      <c r="C487" s="39" t="s">
        <v>70</v>
      </c>
      <c r="D487" s="39" t="s">
        <v>71</v>
      </c>
      <c r="E487" s="39" t="s">
        <v>12</v>
      </c>
      <c r="F487" s="39" t="s">
        <v>30760</v>
      </c>
      <c r="G487" s="39" t="s">
        <v>26187</v>
      </c>
      <c r="H487" s="39" t="s">
        <v>30761</v>
      </c>
      <c r="I487" s="71">
        <v>-5</v>
      </c>
    </row>
    <row r="488" spans="1:9" x14ac:dyDescent="0.2">
      <c r="A488" s="38" t="s">
        <v>74</v>
      </c>
      <c r="B488" s="39" t="s">
        <v>69</v>
      </c>
      <c r="C488" s="39" t="s">
        <v>70</v>
      </c>
      <c r="D488" s="39" t="s">
        <v>71</v>
      </c>
      <c r="E488" s="39" t="s">
        <v>12</v>
      </c>
      <c r="F488" s="39" t="s">
        <v>27954</v>
      </c>
      <c r="G488" s="39" t="s">
        <v>26187</v>
      </c>
      <c r="H488" s="39" t="s">
        <v>616</v>
      </c>
      <c r="I488" s="71">
        <v>-66.5</v>
      </c>
    </row>
    <row r="489" spans="1:9" x14ac:dyDescent="0.2">
      <c r="A489" s="38" t="s">
        <v>74</v>
      </c>
      <c r="B489" s="39" t="s">
        <v>69</v>
      </c>
      <c r="C489" s="39" t="s">
        <v>70</v>
      </c>
      <c r="D489" s="39" t="s">
        <v>71</v>
      </c>
      <c r="E489" s="39" t="s">
        <v>12</v>
      </c>
      <c r="F489" s="39" t="s">
        <v>27329</v>
      </c>
      <c r="G489" s="39" t="s">
        <v>26187</v>
      </c>
      <c r="H489" s="39" t="s">
        <v>27330</v>
      </c>
      <c r="I489" s="71">
        <v>-5</v>
      </c>
    </row>
    <row r="490" spans="1:9" x14ac:dyDescent="0.2">
      <c r="A490" s="38" t="s">
        <v>74</v>
      </c>
      <c r="B490" s="39" t="s">
        <v>69</v>
      </c>
      <c r="C490" s="39" t="s">
        <v>70</v>
      </c>
      <c r="D490" s="39" t="s">
        <v>71</v>
      </c>
      <c r="E490" s="39" t="s">
        <v>12</v>
      </c>
      <c r="F490" s="39" t="s">
        <v>28374</v>
      </c>
      <c r="G490" s="39" t="s">
        <v>26187</v>
      </c>
      <c r="H490" s="39" t="s">
        <v>28375</v>
      </c>
      <c r="I490" s="71">
        <v>-5</v>
      </c>
    </row>
    <row r="491" spans="1:9" x14ac:dyDescent="0.2">
      <c r="A491" s="38" t="s">
        <v>74</v>
      </c>
      <c r="B491" s="39" t="s">
        <v>69</v>
      </c>
      <c r="C491" s="39" t="s">
        <v>70</v>
      </c>
      <c r="D491" s="39" t="s">
        <v>71</v>
      </c>
      <c r="E491" s="39" t="s">
        <v>12</v>
      </c>
      <c r="F491" s="39" t="s">
        <v>618</v>
      </c>
      <c r="G491" s="39" t="s">
        <v>26187</v>
      </c>
      <c r="H491" s="39" t="s">
        <v>619</v>
      </c>
      <c r="I491" s="71">
        <v>-27.17</v>
      </c>
    </row>
    <row r="492" spans="1:9" x14ac:dyDescent="0.2">
      <c r="A492" s="38" t="s">
        <v>74</v>
      </c>
      <c r="B492" s="39" t="s">
        <v>69</v>
      </c>
      <c r="C492" s="39" t="s">
        <v>70</v>
      </c>
      <c r="D492" s="39" t="s">
        <v>71</v>
      </c>
      <c r="E492" s="39" t="s">
        <v>12</v>
      </c>
      <c r="F492" s="39" t="s">
        <v>28376</v>
      </c>
      <c r="G492" s="39" t="s">
        <v>26187</v>
      </c>
      <c r="H492" s="39" t="s">
        <v>28377</v>
      </c>
      <c r="I492" s="71">
        <v>-5</v>
      </c>
    </row>
    <row r="493" spans="1:9" x14ac:dyDescent="0.2">
      <c r="A493" s="38" t="s">
        <v>74</v>
      </c>
      <c r="B493" s="39" t="s">
        <v>69</v>
      </c>
      <c r="C493" s="39" t="s">
        <v>70</v>
      </c>
      <c r="D493" s="39" t="s">
        <v>71</v>
      </c>
      <c r="E493" s="39" t="s">
        <v>12</v>
      </c>
      <c r="F493" s="39" t="s">
        <v>26747</v>
      </c>
      <c r="G493" s="39" t="s">
        <v>26187</v>
      </c>
      <c r="H493" s="39" t="s">
        <v>621</v>
      </c>
      <c r="I493" s="71">
        <v>-5</v>
      </c>
    </row>
    <row r="494" spans="1:9" x14ac:dyDescent="0.2">
      <c r="A494" s="38" t="s">
        <v>74</v>
      </c>
      <c r="B494" s="39" t="s">
        <v>69</v>
      </c>
      <c r="C494" s="39" t="s">
        <v>70</v>
      </c>
      <c r="D494" s="39" t="s">
        <v>71</v>
      </c>
      <c r="E494" s="39" t="s">
        <v>12</v>
      </c>
      <c r="F494" s="39" t="s">
        <v>26582</v>
      </c>
      <c r="G494" s="39" t="s">
        <v>26187</v>
      </c>
      <c r="H494" s="39" t="s">
        <v>26583</v>
      </c>
      <c r="I494" s="71">
        <v>-8.6999999999999993</v>
      </c>
    </row>
    <row r="495" spans="1:9" x14ac:dyDescent="0.2">
      <c r="A495" s="38" t="s">
        <v>74</v>
      </c>
      <c r="B495" s="39" t="s">
        <v>69</v>
      </c>
      <c r="C495" s="39" t="s">
        <v>70</v>
      </c>
      <c r="D495" s="39" t="s">
        <v>71</v>
      </c>
      <c r="E495" s="39" t="s">
        <v>12</v>
      </c>
      <c r="F495" s="39" t="s">
        <v>27600</v>
      </c>
      <c r="G495" s="39" t="s">
        <v>26187</v>
      </c>
      <c r="H495" s="39" t="s">
        <v>9217</v>
      </c>
      <c r="I495" s="71">
        <v>-10</v>
      </c>
    </row>
    <row r="496" spans="1:9" x14ac:dyDescent="0.2">
      <c r="A496" s="38" t="s">
        <v>74</v>
      </c>
      <c r="B496" s="39" t="s">
        <v>69</v>
      </c>
      <c r="C496" s="39" t="s">
        <v>70</v>
      </c>
      <c r="D496" s="39" t="s">
        <v>71</v>
      </c>
      <c r="E496" s="39" t="s">
        <v>12</v>
      </c>
      <c r="F496" s="39" t="s">
        <v>28882</v>
      </c>
      <c r="G496" s="39" t="s">
        <v>26187</v>
      </c>
      <c r="H496" s="39" t="s">
        <v>165</v>
      </c>
      <c r="I496" s="71">
        <v>-5.31</v>
      </c>
    </row>
    <row r="497" spans="1:9" x14ac:dyDescent="0.2">
      <c r="A497" s="38" t="s">
        <v>74</v>
      </c>
      <c r="B497" s="39" t="s">
        <v>69</v>
      </c>
      <c r="C497" s="39" t="s">
        <v>70</v>
      </c>
      <c r="D497" s="39" t="s">
        <v>71</v>
      </c>
      <c r="E497" s="39" t="s">
        <v>12</v>
      </c>
      <c r="F497" s="39" t="s">
        <v>27955</v>
      </c>
      <c r="G497" s="39" t="s">
        <v>26187</v>
      </c>
      <c r="H497" s="39" t="s">
        <v>7629</v>
      </c>
      <c r="I497" s="71">
        <v>-5</v>
      </c>
    </row>
    <row r="498" spans="1:9" x14ac:dyDescent="0.2">
      <c r="A498" s="38" t="s">
        <v>74</v>
      </c>
      <c r="B498" s="39" t="s">
        <v>69</v>
      </c>
      <c r="C498" s="39" t="s">
        <v>70</v>
      </c>
      <c r="D498" s="39" t="s">
        <v>71</v>
      </c>
      <c r="E498" s="39" t="s">
        <v>12</v>
      </c>
      <c r="F498" s="39" t="s">
        <v>29577</v>
      </c>
      <c r="G498" s="39" t="s">
        <v>26187</v>
      </c>
      <c r="H498" s="39" t="s">
        <v>623</v>
      </c>
      <c r="I498" s="71">
        <v>-5</v>
      </c>
    </row>
    <row r="499" spans="1:9" x14ac:dyDescent="0.2">
      <c r="A499" s="38" t="s">
        <v>74</v>
      </c>
      <c r="B499" s="39" t="s">
        <v>69</v>
      </c>
      <c r="C499" s="39" t="s">
        <v>70</v>
      </c>
      <c r="D499" s="39" t="s">
        <v>71</v>
      </c>
      <c r="E499" s="39" t="s">
        <v>12</v>
      </c>
      <c r="F499" s="39" t="s">
        <v>26920</v>
      </c>
      <c r="G499" s="39" t="s">
        <v>26187</v>
      </c>
      <c r="H499" s="39" t="s">
        <v>624</v>
      </c>
      <c r="I499" s="71">
        <v>-12.66</v>
      </c>
    </row>
    <row r="500" spans="1:9" x14ac:dyDescent="0.2">
      <c r="A500" s="38" t="s">
        <v>74</v>
      </c>
      <c r="B500" s="39" t="s">
        <v>69</v>
      </c>
      <c r="C500" s="39" t="s">
        <v>70</v>
      </c>
      <c r="D500" s="39" t="s">
        <v>71</v>
      </c>
      <c r="E500" s="39" t="s">
        <v>12</v>
      </c>
      <c r="F500" s="39" t="s">
        <v>30762</v>
      </c>
      <c r="G500" s="39" t="s">
        <v>26187</v>
      </c>
      <c r="H500" s="39" t="s">
        <v>30763</v>
      </c>
      <c r="I500" s="71">
        <v>-5</v>
      </c>
    </row>
    <row r="501" spans="1:9" x14ac:dyDescent="0.2">
      <c r="A501" s="38" t="s">
        <v>74</v>
      </c>
      <c r="B501" s="39" t="s">
        <v>69</v>
      </c>
      <c r="C501" s="39" t="s">
        <v>70</v>
      </c>
      <c r="D501" s="39" t="s">
        <v>71</v>
      </c>
      <c r="E501" s="39" t="s">
        <v>12</v>
      </c>
      <c r="F501" s="39" t="s">
        <v>29578</v>
      </c>
      <c r="G501" s="39" t="s">
        <v>26187</v>
      </c>
      <c r="H501" s="39" t="s">
        <v>29579</v>
      </c>
      <c r="I501" s="71">
        <v>-5</v>
      </c>
    </row>
    <row r="502" spans="1:9" x14ac:dyDescent="0.2">
      <c r="A502" s="38" t="s">
        <v>74</v>
      </c>
      <c r="B502" s="39" t="s">
        <v>69</v>
      </c>
      <c r="C502" s="39" t="s">
        <v>70</v>
      </c>
      <c r="D502" s="39" t="s">
        <v>71</v>
      </c>
      <c r="E502" s="39" t="s">
        <v>12</v>
      </c>
      <c r="F502" s="39" t="s">
        <v>28378</v>
      </c>
      <c r="G502" s="39" t="s">
        <v>100</v>
      </c>
      <c r="H502" s="39" t="s">
        <v>28379</v>
      </c>
      <c r="I502" s="71">
        <v>-10.99</v>
      </c>
    </row>
    <row r="503" spans="1:9" x14ac:dyDescent="0.2">
      <c r="A503" s="38" t="s">
        <v>74</v>
      </c>
      <c r="B503" s="39" t="s">
        <v>69</v>
      </c>
      <c r="C503" s="39" t="s">
        <v>70</v>
      </c>
      <c r="D503" s="39" t="s">
        <v>71</v>
      </c>
      <c r="E503" s="39" t="s">
        <v>12</v>
      </c>
      <c r="F503" s="39" t="s">
        <v>30764</v>
      </c>
      <c r="G503" s="39" t="s">
        <v>26187</v>
      </c>
      <c r="H503" s="39" t="s">
        <v>30765</v>
      </c>
      <c r="I503" s="71">
        <v>-5</v>
      </c>
    </row>
    <row r="504" spans="1:9" x14ac:dyDescent="0.2">
      <c r="A504" s="38" t="s">
        <v>74</v>
      </c>
      <c r="B504" s="39" t="s">
        <v>69</v>
      </c>
      <c r="C504" s="39" t="s">
        <v>70</v>
      </c>
      <c r="D504" s="39" t="s">
        <v>71</v>
      </c>
      <c r="E504" s="39" t="s">
        <v>12</v>
      </c>
      <c r="F504" s="39" t="s">
        <v>27110</v>
      </c>
      <c r="G504" s="39" t="s">
        <v>26187</v>
      </c>
      <c r="H504" s="39" t="s">
        <v>11394</v>
      </c>
      <c r="I504" s="71">
        <v>-17.45</v>
      </c>
    </row>
    <row r="505" spans="1:9" x14ac:dyDescent="0.2">
      <c r="A505" s="38" t="s">
        <v>74</v>
      </c>
      <c r="B505" s="39" t="s">
        <v>69</v>
      </c>
      <c r="C505" s="39" t="s">
        <v>70</v>
      </c>
      <c r="D505" s="39" t="s">
        <v>71</v>
      </c>
      <c r="E505" s="39" t="s">
        <v>12</v>
      </c>
      <c r="F505" s="39" t="s">
        <v>26194</v>
      </c>
      <c r="G505" s="39" t="s">
        <v>26187</v>
      </c>
      <c r="H505" s="39" t="s">
        <v>26195</v>
      </c>
      <c r="I505" s="71">
        <v>-17.88</v>
      </c>
    </row>
    <row r="506" spans="1:9" x14ac:dyDescent="0.2">
      <c r="A506" s="38" t="s">
        <v>74</v>
      </c>
      <c r="B506" s="39" t="s">
        <v>69</v>
      </c>
      <c r="C506" s="39" t="s">
        <v>70</v>
      </c>
      <c r="D506" s="39" t="s">
        <v>71</v>
      </c>
      <c r="E506" s="39" t="s">
        <v>12</v>
      </c>
      <c r="F506" s="39" t="s">
        <v>26584</v>
      </c>
      <c r="G506" s="39" t="s">
        <v>26187</v>
      </c>
      <c r="H506" s="39" t="s">
        <v>26585</v>
      </c>
      <c r="I506" s="71">
        <v>-10</v>
      </c>
    </row>
    <row r="507" spans="1:9" x14ac:dyDescent="0.2">
      <c r="A507" s="38" t="s">
        <v>74</v>
      </c>
      <c r="B507" s="39" t="s">
        <v>69</v>
      </c>
      <c r="C507" s="39" t="s">
        <v>70</v>
      </c>
      <c r="D507" s="39" t="s">
        <v>71</v>
      </c>
      <c r="E507" s="39" t="s">
        <v>12</v>
      </c>
      <c r="F507" s="39" t="s">
        <v>28883</v>
      </c>
      <c r="G507" s="39" t="s">
        <v>26187</v>
      </c>
      <c r="H507" s="39" t="s">
        <v>634</v>
      </c>
      <c r="I507" s="71">
        <v>-5.15</v>
      </c>
    </row>
    <row r="508" spans="1:9" x14ac:dyDescent="0.2">
      <c r="A508" s="38" t="s">
        <v>74</v>
      </c>
      <c r="B508" s="39" t="s">
        <v>69</v>
      </c>
      <c r="C508" s="39" t="s">
        <v>70</v>
      </c>
      <c r="D508" s="39" t="s">
        <v>71</v>
      </c>
      <c r="E508" s="39" t="s">
        <v>12</v>
      </c>
      <c r="F508" s="39" t="s">
        <v>30766</v>
      </c>
      <c r="G508" s="39" t="s">
        <v>26187</v>
      </c>
      <c r="H508" s="39" t="s">
        <v>30767</v>
      </c>
      <c r="I508" s="71">
        <v>-5</v>
      </c>
    </row>
    <row r="509" spans="1:9" x14ac:dyDescent="0.2">
      <c r="A509" s="38" t="s">
        <v>74</v>
      </c>
      <c r="B509" s="39" t="s">
        <v>69</v>
      </c>
      <c r="C509" s="39" t="s">
        <v>70</v>
      </c>
      <c r="D509" s="39" t="s">
        <v>71</v>
      </c>
      <c r="E509" s="39" t="s">
        <v>12</v>
      </c>
      <c r="F509" s="39" t="s">
        <v>30768</v>
      </c>
      <c r="G509" s="39" t="s">
        <v>26187</v>
      </c>
      <c r="H509" s="39" t="s">
        <v>30769</v>
      </c>
      <c r="I509" s="71">
        <v>-10</v>
      </c>
    </row>
    <row r="510" spans="1:9" x14ac:dyDescent="0.2">
      <c r="A510" s="38" t="s">
        <v>74</v>
      </c>
      <c r="B510" s="39" t="s">
        <v>69</v>
      </c>
      <c r="C510" s="39" t="s">
        <v>70</v>
      </c>
      <c r="D510" s="39" t="s">
        <v>71</v>
      </c>
      <c r="E510" s="39" t="s">
        <v>12</v>
      </c>
      <c r="F510" s="39" t="s">
        <v>30770</v>
      </c>
      <c r="G510" s="39" t="s">
        <v>26187</v>
      </c>
      <c r="H510" s="39" t="s">
        <v>635</v>
      </c>
      <c r="I510" s="71">
        <v>-5</v>
      </c>
    </row>
    <row r="511" spans="1:9" x14ac:dyDescent="0.2">
      <c r="A511" s="38" t="s">
        <v>74</v>
      </c>
      <c r="B511" s="39" t="s">
        <v>69</v>
      </c>
      <c r="C511" s="39" t="s">
        <v>70</v>
      </c>
      <c r="D511" s="39" t="s">
        <v>71</v>
      </c>
      <c r="E511" s="39" t="s">
        <v>12</v>
      </c>
      <c r="F511" s="39" t="s">
        <v>27111</v>
      </c>
      <c r="G511" s="39" t="s">
        <v>26187</v>
      </c>
      <c r="H511" s="39" t="s">
        <v>27112</v>
      </c>
      <c r="I511" s="71">
        <v>-10</v>
      </c>
    </row>
    <row r="512" spans="1:9" x14ac:dyDescent="0.2">
      <c r="A512" s="38" t="s">
        <v>74</v>
      </c>
      <c r="B512" s="39" t="s">
        <v>69</v>
      </c>
      <c r="C512" s="39" t="s">
        <v>70</v>
      </c>
      <c r="D512" s="39" t="s">
        <v>71</v>
      </c>
      <c r="E512" s="39" t="s">
        <v>12</v>
      </c>
      <c r="F512" s="39" t="s">
        <v>28884</v>
      </c>
      <c r="G512" s="39" t="s">
        <v>26187</v>
      </c>
      <c r="H512" s="39" t="s">
        <v>27956</v>
      </c>
      <c r="I512" s="71">
        <v>-10</v>
      </c>
    </row>
    <row r="513" spans="1:9" x14ac:dyDescent="0.2">
      <c r="A513" s="38" t="s">
        <v>74</v>
      </c>
      <c r="B513" s="39" t="s">
        <v>69</v>
      </c>
      <c r="C513" s="39" t="s">
        <v>70</v>
      </c>
      <c r="D513" s="39" t="s">
        <v>71</v>
      </c>
      <c r="E513" s="39" t="s">
        <v>12</v>
      </c>
      <c r="F513" s="39" t="s">
        <v>26586</v>
      </c>
      <c r="G513" s="39" t="s">
        <v>26187</v>
      </c>
      <c r="H513" s="39" t="s">
        <v>167</v>
      </c>
      <c r="I513" s="71">
        <v>-5.4</v>
      </c>
    </row>
    <row r="514" spans="1:9" x14ac:dyDescent="0.2">
      <c r="A514" s="38" t="s">
        <v>74</v>
      </c>
      <c r="B514" s="39" t="s">
        <v>69</v>
      </c>
      <c r="C514" s="39" t="s">
        <v>70</v>
      </c>
      <c r="D514" s="39" t="s">
        <v>71</v>
      </c>
      <c r="E514" s="39" t="s">
        <v>12</v>
      </c>
      <c r="F514" s="39" t="s">
        <v>28382</v>
      </c>
      <c r="G514" s="39" t="s">
        <v>26187</v>
      </c>
      <c r="H514" s="39" t="s">
        <v>28383</v>
      </c>
      <c r="I514" s="71">
        <v>-5</v>
      </c>
    </row>
    <row r="515" spans="1:9" x14ac:dyDescent="0.2">
      <c r="A515" s="38" t="s">
        <v>74</v>
      </c>
      <c r="B515" s="39" t="s">
        <v>69</v>
      </c>
      <c r="C515" s="39" t="s">
        <v>70</v>
      </c>
      <c r="D515" s="39" t="s">
        <v>71</v>
      </c>
      <c r="E515" s="39" t="s">
        <v>12</v>
      </c>
      <c r="F515" s="39" t="s">
        <v>28885</v>
      </c>
      <c r="G515" s="39" t="s">
        <v>26187</v>
      </c>
      <c r="H515" s="39" t="s">
        <v>637</v>
      </c>
      <c r="I515" s="71">
        <v>-24.34</v>
      </c>
    </row>
    <row r="516" spans="1:9" x14ac:dyDescent="0.2">
      <c r="A516" s="38" t="s">
        <v>74</v>
      </c>
      <c r="B516" s="39" t="s">
        <v>69</v>
      </c>
      <c r="C516" s="39" t="s">
        <v>70</v>
      </c>
      <c r="D516" s="39" t="s">
        <v>71</v>
      </c>
      <c r="E516" s="39" t="s">
        <v>12</v>
      </c>
      <c r="F516" s="39" t="s">
        <v>27113</v>
      </c>
      <c r="G516" s="39" t="s">
        <v>26187</v>
      </c>
      <c r="H516" s="39" t="s">
        <v>639</v>
      </c>
      <c r="I516" s="71">
        <v>-5</v>
      </c>
    </row>
    <row r="517" spans="1:9" x14ac:dyDescent="0.2">
      <c r="A517" s="38" t="s">
        <v>74</v>
      </c>
      <c r="B517" s="39" t="s">
        <v>69</v>
      </c>
      <c r="C517" s="39" t="s">
        <v>70</v>
      </c>
      <c r="D517" s="39" t="s">
        <v>71</v>
      </c>
      <c r="E517" s="39" t="s">
        <v>12</v>
      </c>
      <c r="F517" s="39" t="s">
        <v>27601</v>
      </c>
      <c r="G517" s="39" t="s">
        <v>26187</v>
      </c>
      <c r="H517" s="39" t="s">
        <v>27602</v>
      </c>
      <c r="I517" s="71">
        <v>-5</v>
      </c>
    </row>
    <row r="518" spans="1:9" x14ac:dyDescent="0.2">
      <c r="A518" s="38" t="s">
        <v>74</v>
      </c>
      <c r="B518" s="39" t="s">
        <v>69</v>
      </c>
      <c r="C518" s="39" t="s">
        <v>70</v>
      </c>
      <c r="D518" s="39" t="s">
        <v>71</v>
      </c>
      <c r="E518" s="39" t="s">
        <v>12</v>
      </c>
      <c r="F518" s="39" t="s">
        <v>27331</v>
      </c>
      <c r="G518" s="39" t="s">
        <v>26187</v>
      </c>
      <c r="H518" s="39" t="s">
        <v>641</v>
      </c>
      <c r="I518" s="71">
        <v>-5</v>
      </c>
    </row>
    <row r="519" spans="1:9" x14ac:dyDescent="0.2">
      <c r="A519" s="38" t="s">
        <v>74</v>
      </c>
      <c r="B519" s="39" t="s">
        <v>69</v>
      </c>
      <c r="C519" s="39" t="s">
        <v>70</v>
      </c>
      <c r="D519" s="39" t="s">
        <v>71</v>
      </c>
      <c r="E519" s="39" t="s">
        <v>12</v>
      </c>
      <c r="F519" s="39" t="s">
        <v>30771</v>
      </c>
      <c r="G519" s="39" t="s">
        <v>26187</v>
      </c>
      <c r="H519" s="39" t="s">
        <v>30772</v>
      </c>
      <c r="I519" s="71">
        <v>-5</v>
      </c>
    </row>
    <row r="520" spans="1:9" x14ac:dyDescent="0.2">
      <c r="A520" s="38" t="s">
        <v>74</v>
      </c>
      <c r="B520" s="39" t="s">
        <v>69</v>
      </c>
      <c r="C520" s="39" t="s">
        <v>70</v>
      </c>
      <c r="D520" s="39" t="s">
        <v>71</v>
      </c>
      <c r="E520" s="39" t="s">
        <v>12</v>
      </c>
      <c r="F520" s="39" t="s">
        <v>28384</v>
      </c>
      <c r="G520" s="39" t="s">
        <v>26187</v>
      </c>
      <c r="H520" s="39" t="s">
        <v>28385</v>
      </c>
      <c r="I520" s="71">
        <v>-10</v>
      </c>
    </row>
    <row r="521" spans="1:9" x14ac:dyDescent="0.2">
      <c r="A521" s="38" t="s">
        <v>74</v>
      </c>
      <c r="B521" s="39" t="s">
        <v>69</v>
      </c>
      <c r="C521" s="39" t="s">
        <v>70</v>
      </c>
      <c r="D521" s="39" t="s">
        <v>71</v>
      </c>
      <c r="E521" s="39" t="s">
        <v>12</v>
      </c>
      <c r="F521" s="39" t="s">
        <v>26281</v>
      </c>
      <c r="G521" s="39" t="s">
        <v>26187</v>
      </c>
      <c r="H521" s="39" t="s">
        <v>25158</v>
      </c>
      <c r="I521" s="71">
        <v>-10</v>
      </c>
    </row>
    <row r="522" spans="1:9" x14ac:dyDescent="0.2">
      <c r="A522" s="38" t="s">
        <v>74</v>
      </c>
      <c r="B522" s="39" t="s">
        <v>69</v>
      </c>
      <c r="C522" s="39" t="s">
        <v>70</v>
      </c>
      <c r="D522" s="39" t="s">
        <v>71</v>
      </c>
      <c r="E522" s="39" t="s">
        <v>12</v>
      </c>
      <c r="F522" s="39" t="s">
        <v>643</v>
      </c>
      <c r="G522" s="39" t="s">
        <v>26187</v>
      </c>
      <c r="H522" s="39" t="s">
        <v>644</v>
      </c>
      <c r="I522" s="71">
        <v>-40.67</v>
      </c>
    </row>
    <row r="523" spans="1:9" x14ac:dyDescent="0.2">
      <c r="A523" s="38" t="s">
        <v>74</v>
      </c>
      <c r="B523" s="39" t="s">
        <v>69</v>
      </c>
      <c r="C523" s="39" t="s">
        <v>70</v>
      </c>
      <c r="D523" s="39" t="s">
        <v>71</v>
      </c>
      <c r="E523" s="39" t="s">
        <v>12</v>
      </c>
      <c r="F523" s="39" t="s">
        <v>27603</v>
      </c>
      <c r="G523" s="39" t="s">
        <v>26187</v>
      </c>
      <c r="H523" s="39" t="s">
        <v>645</v>
      </c>
      <c r="I523" s="71">
        <v>-5</v>
      </c>
    </row>
    <row r="524" spans="1:9" x14ac:dyDescent="0.2">
      <c r="A524" s="38" t="s">
        <v>74</v>
      </c>
      <c r="B524" s="39" t="s">
        <v>69</v>
      </c>
      <c r="C524" s="39" t="s">
        <v>70</v>
      </c>
      <c r="D524" s="39" t="s">
        <v>71</v>
      </c>
      <c r="E524" s="39" t="s">
        <v>12</v>
      </c>
      <c r="F524" s="39" t="s">
        <v>646</v>
      </c>
      <c r="G524" s="39" t="s">
        <v>26187</v>
      </c>
      <c r="H524" s="39" t="s">
        <v>647</v>
      </c>
      <c r="I524" s="71">
        <v>-23.95</v>
      </c>
    </row>
    <row r="525" spans="1:9" x14ac:dyDescent="0.2">
      <c r="A525" s="38" t="s">
        <v>74</v>
      </c>
      <c r="B525" s="39" t="s">
        <v>69</v>
      </c>
      <c r="C525" s="39" t="s">
        <v>70</v>
      </c>
      <c r="D525" s="39" t="s">
        <v>71</v>
      </c>
      <c r="E525" s="39" t="s">
        <v>12</v>
      </c>
      <c r="F525" s="39" t="s">
        <v>26420</v>
      </c>
      <c r="G525" s="39" t="s">
        <v>26187</v>
      </c>
      <c r="H525" s="39" t="s">
        <v>649</v>
      </c>
      <c r="I525" s="71">
        <v>-8.65</v>
      </c>
    </row>
    <row r="526" spans="1:9" x14ac:dyDescent="0.2">
      <c r="A526" s="38" t="s">
        <v>74</v>
      </c>
      <c r="B526" s="39" t="s">
        <v>69</v>
      </c>
      <c r="C526" s="39" t="s">
        <v>70</v>
      </c>
      <c r="D526" s="39" t="s">
        <v>71</v>
      </c>
      <c r="E526" s="39" t="s">
        <v>12</v>
      </c>
      <c r="F526" s="39" t="s">
        <v>30773</v>
      </c>
      <c r="G526" s="39" t="s">
        <v>26187</v>
      </c>
      <c r="H526" s="39" t="s">
        <v>30774</v>
      </c>
      <c r="I526" s="71">
        <v>-5</v>
      </c>
    </row>
    <row r="527" spans="1:9" x14ac:dyDescent="0.2">
      <c r="A527" s="38" t="s">
        <v>74</v>
      </c>
      <c r="B527" s="39" t="s">
        <v>69</v>
      </c>
      <c r="C527" s="39" t="s">
        <v>70</v>
      </c>
      <c r="D527" s="39" t="s">
        <v>71</v>
      </c>
      <c r="E527" s="39" t="s">
        <v>12</v>
      </c>
      <c r="F527" s="39" t="s">
        <v>30775</v>
      </c>
      <c r="G527" s="39" t="s">
        <v>26187</v>
      </c>
      <c r="H527" s="39" t="s">
        <v>8196</v>
      </c>
      <c r="I527" s="71">
        <v>-5</v>
      </c>
    </row>
    <row r="528" spans="1:9" x14ac:dyDescent="0.2">
      <c r="A528" s="38" t="s">
        <v>74</v>
      </c>
      <c r="B528" s="39" t="s">
        <v>69</v>
      </c>
      <c r="C528" s="39" t="s">
        <v>70</v>
      </c>
      <c r="D528" s="39" t="s">
        <v>71</v>
      </c>
      <c r="E528" s="39" t="s">
        <v>12</v>
      </c>
      <c r="F528" s="39" t="s">
        <v>651</v>
      </c>
      <c r="G528" s="39" t="s">
        <v>26187</v>
      </c>
      <c r="H528" s="39" t="s">
        <v>652</v>
      </c>
      <c r="I528" s="71">
        <v>-8.0399999999999991</v>
      </c>
    </row>
    <row r="529" spans="1:9" x14ac:dyDescent="0.2">
      <c r="A529" s="38" t="s">
        <v>74</v>
      </c>
      <c r="B529" s="39" t="s">
        <v>69</v>
      </c>
      <c r="C529" s="39" t="s">
        <v>70</v>
      </c>
      <c r="D529" s="39" t="s">
        <v>71</v>
      </c>
      <c r="E529" s="39" t="s">
        <v>12</v>
      </c>
      <c r="F529" s="39" t="s">
        <v>26587</v>
      </c>
      <c r="G529" s="39" t="s">
        <v>26187</v>
      </c>
      <c r="H529" s="39" t="s">
        <v>653</v>
      </c>
      <c r="I529" s="71">
        <v>-40.590000000000003</v>
      </c>
    </row>
    <row r="530" spans="1:9" x14ac:dyDescent="0.2">
      <c r="A530" s="38" t="s">
        <v>74</v>
      </c>
      <c r="B530" s="39" t="s">
        <v>69</v>
      </c>
      <c r="C530" s="39" t="s">
        <v>70</v>
      </c>
      <c r="D530" s="39" t="s">
        <v>71</v>
      </c>
      <c r="E530" s="39" t="s">
        <v>12</v>
      </c>
      <c r="F530" s="39" t="s">
        <v>27957</v>
      </c>
      <c r="G530" s="39" t="s">
        <v>26187</v>
      </c>
      <c r="H530" s="39" t="s">
        <v>654</v>
      </c>
      <c r="I530" s="71">
        <v>-15.43</v>
      </c>
    </row>
    <row r="531" spans="1:9" x14ac:dyDescent="0.2">
      <c r="A531" s="38" t="s">
        <v>74</v>
      </c>
      <c r="B531" s="39" t="s">
        <v>69</v>
      </c>
      <c r="C531" s="39" t="s">
        <v>70</v>
      </c>
      <c r="D531" s="39" t="s">
        <v>71</v>
      </c>
      <c r="E531" s="39" t="s">
        <v>12</v>
      </c>
      <c r="F531" s="39" t="s">
        <v>28886</v>
      </c>
      <c r="G531" s="39" t="s">
        <v>26187</v>
      </c>
      <c r="H531" s="39" t="s">
        <v>28887</v>
      </c>
      <c r="I531" s="71">
        <v>-5</v>
      </c>
    </row>
    <row r="532" spans="1:9" x14ac:dyDescent="0.2">
      <c r="A532" s="38" t="s">
        <v>74</v>
      </c>
      <c r="B532" s="39" t="s">
        <v>69</v>
      </c>
      <c r="C532" s="39" t="s">
        <v>70</v>
      </c>
      <c r="D532" s="39" t="s">
        <v>71</v>
      </c>
      <c r="E532" s="39" t="s">
        <v>12</v>
      </c>
      <c r="F532" s="39" t="s">
        <v>28386</v>
      </c>
      <c r="G532" s="39" t="s">
        <v>26187</v>
      </c>
      <c r="H532" s="39" t="s">
        <v>28387</v>
      </c>
      <c r="I532" s="71">
        <v>-5</v>
      </c>
    </row>
    <row r="533" spans="1:9" x14ac:dyDescent="0.2">
      <c r="A533" s="38" t="s">
        <v>74</v>
      </c>
      <c r="B533" s="39" t="s">
        <v>69</v>
      </c>
      <c r="C533" s="39" t="s">
        <v>70</v>
      </c>
      <c r="D533" s="39" t="s">
        <v>71</v>
      </c>
      <c r="E533" s="39" t="s">
        <v>12</v>
      </c>
      <c r="F533" s="39" t="s">
        <v>28888</v>
      </c>
      <c r="G533" s="39" t="s">
        <v>26187</v>
      </c>
      <c r="H533" s="39" t="s">
        <v>28889</v>
      </c>
      <c r="I533" s="71">
        <v>-5</v>
      </c>
    </row>
    <row r="534" spans="1:9" x14ac:dyDescent="0.2">
      <c r="A534" s="38" t="s">
        <v>74</v>
      </c>
      <c r="B534" s="39" t="s">
        <v>69</v>
      </c>
      <c r="C534" s="39" t="s">
        <v>70</v>
      </c>
      <c r="D534" s="39" t="s">
        <v>71</v>
      </c>
      <c r="E534" s="39" t="s">
        <v>12</v>
      </c>
      <c r="F534" s="39" t="s">
        <v>658</v>
      </c>
      <c r="G534" s="39" t="s">
        <v>26187</v>
      </c>
      <c r="H534" s="39" t="s">
        <v>659</v>
      </c>
      <c r="I534" s="71">
        <v>-29.45</v>
      </c>
    </row>
    <row r="535" spans="1:9" x14ac:dyDescent="0.2">
      <c r="A535" s="38" t="s">
        <v>74</v>
      </c>
      <c r="B535" s="39" t="s">
        <v>69</v>
      </c>
      <c r="C535" s="39" t="s">
        <v>70</v>
      </c>
      <c r="D535" s="39" t="s">
        <v>71</v>
      </c>
      <c r="E535" s="39" t="s">
        <v>12</v>
      </c>
      <c r="F535" s="39" t="s">
        <v>27604</v>
      </c>
      <c r="G535" s="39" t="s">
        <v>26187</v>
      </c>
      <c r="H535" s="39" t="s">
        <v>660</v>
      </c>
      <c r="I535" s="71">
        <v>-5</v>
      </c>
    </row>
    <row r="536" spans="1:9" x14ac:dyDescent="0.2">
      <c r="A536" s="38" t="s">
        <v>74</v>
      </c>
      <c r="B536" s="39" t="s">
        <v>69</v>
      </c>
      <c r="C536" s="39" t="s">
        <v>70</v>
      </c>
      <c r="D536" s="39" t="s">
        <v>71</v>
      </c>
      <c r="E536" s="39" t="s">
        <v>12</v>
      </c>
      <c r="F536" s="39" t="s">
        <v>30776</v>
      </c>
      <c r="G536" s="39" t="s">
        <v>26187</v>
      </c>
      <c r="H536" s="39" t="s">
        <v>30777</v>
      </c>
      <c r="I536" s="71">
        <v>-5</v>
      </c>
    </row>
    <row r="537" spans="1:9" x14ac:dyDescent="0.2">
      <c r="A537" s="38" t="s">
        <v>74</v>
      </c>
      <c r="B537" s="39" t="s">
        <v>69</v>
      </c>
      <c r="C537" s="39" t="s">
        <v>70</v>
      </c>
      <c r="D537" s="39" t="s">
        <v>71</v>
      </c>
      <c r="E537" s="39" t="s">
        <v>12</v>
      </c>
      <c r="F537" s="39" t="s">
        <v>26421</v>
      </c>
      <c r="G537" s="39" t="s">
        <v>26187</v>
      </c>
      <c r="H537" s="39" t="s">
        <v>663</v>
      </c>
      <c r="I537" s="71">
        <v>-65.739999999999995</v>
      </c>
    </row>
    <row r="538" spans="1:9" x14ac:dyDescent="0.2">
      <c r="A538" s="38" t="s">
        <v>74</v>
      </c>
      <c r="B538" s="39" t="s">
        <v>69</v>
      </c>
      <c r="C538" s="39" t="s">
        <v>70</v>
      </c>
      <c r="D538" s="39" t="s">
        <v>71</v>
      </c>
      <c r="E538" s="39" t="s">
        <v>12</v>
      </c>
      <c r="F538" s="39" t="s">
        <v>26748</v>
      </c>
      <c r="G538" s="39" t="s">
        <v>26187</v>
      </c>
      <c r="H538" s="39" t="s">
        <v>6155</v>
      </c>
      <c r="I538" s="71">
        <v>-59.75</v>
      </c>
    </row>
    <row r="539" spans="1:9" x14ac:dyDescent="0.2">
      <c r="A539" s="38" t="s">
        <v>74</v>
      </c>
      <c r="B539" s="39" t="s">
        <v>69</v>
      </c>
      <c r="C539" s="39" t="s">
        <v>70</v>
      </c>
      <c r="D539" s="39" t="s">
        <v>71</v>
      </c>
      <c r="E539" s="39" t="s">
        <v>12</v>
      </c>
      <c r="F539" s="39" t="s">
        <v>26422</v>
      </c>
      <c r="G539" s="39" t="s">
        <v>26187</v>
      </c>
      <c r="H539" s="39" t="s">
        <v>665</v>
      </c>
      <c r="I539" s="71">
        <v>-25.86</v>
      </c>
    </row>
    <row r="540" spans="1:9" x14ac:dyDescent="0.2">
      <c r="A540" s="38" t="s">
        <v>74</v>
      </c>
      <c r="B540" s="39" t="s">
        <v>69</v>
      </c>
      <c r="C540" s="39" t="s">
        <v>70</v>
      </c>
      <c r="D540" s="39" t="s">
        <v>71</v>
      </c>
      <c r="E540" s="39" t="s">
        <v>12</v>
      </c>
      <c r="F540" s="39" t="s">
        <v>30778</v>
      </c>
      <c r="G540" s="39" t="s">
        <v>26187</v>
      </c>
      <c r="H540" s="39" t="s">
        <v>666</v>
      </c>
      <c r="I540" s="71">
        <v>-10</v>
      </c>
    </row>
    <row r="541" spans="1:9" x14ac:dyDescent="0.2">
      <c r="A541" s="38" t="s">
        <v>74</v>
      </c>
      <c r="B541" s="39" t="s">
        <v>69</v>
      </c>
      <c r="C541" s="39" t="s">
        <v>70</v>
      </c>
      <c r="D541" s="39" t="s">
        <v>71</v>
      </c>
      <c r="E541" s="39" t="s">
        <v>12</v>
      </c>
      <c r="F541" s="39" t="s">
        <v>30779</v>
      </c>
      <c r="G541" s="39" t="s">
        <v>100</v>
      </c>
      <c r="H541" s="39" t="s">
        <v>30780</v>
      </c>
      <c r="I541" s="71">
        <v>-5</v>
      </c>
    </row>
    <row r="542" spans="1:9" x14ac:dyDescent="0.2">
      <c r="A542" s="38" t="s">
        <v>74</v>
      </c>
      <c r="B542" s="39" t="s">
        <v>69</v>
      </c>
      <c r="C542" s="39" t="s">
        <v>70</v>
      </c>
      <c r="D542" s="39" t="s">
        <v>71</v>
      </c>
      <c r="E542" s="39" t="s">
        <v>12</v>
      </c>
      <c r="F542" s="39" t="s">
        <v>271</v>
      </c>
      <c r="G542" s="39" t="s">
        <v>26187</v>
      </c>
      <c r="H542" s="39" t="s">
        <v>272</v>
      </c>
      <c r="I542" s="71">
        <v>-35.79</v>
      </c>
    </row>
    <row r="543" spans="1:9" x14ac:dyDescent="0.2">
      <c r="A543" s="38" t="s">
        <v>74</v>
      </c>
      <c r="B543" s="39" t="s">
        <v>69</v>
      </c>
      <c r="C543" s="39" t="s">
        <v>70</v>
      </c>
      <c r="D543" s="39" t="s">
        <v>71</v>
      </c>
      <c r="E543" s="39" t="s">
        <v>12</v>
      </c>
      <c r="F543" s="39" t="s">
        <v>30781</v>
      </c>
      <c r="G543" s="39" t="s">
        <v>26187</v>
      </c>
      <c r="H543" s="39" t="s">
        <v>30782</v>
      </c>
      <c r="I543" s="71">
        <v>-5</v>
      </c>
    </row>
    <row r="544" spans="1:9" x14ac:dyDescent="0.2">
      <c r="A544" s="38" t="s">
        <v>74</v>
      </c>
      <c r="B544" s="39" t="s">
        <v>69</v>
      </c>
      <c r="C544" s="39" t="s">
        <v>70</v>
      </c>
      <c r="D544" s="39" t="s">
        <v>71</v>
      </c>
      <c r="E544" s="39" t="s">
        <v>12</v>
      </c>
      <c r="F544" s="39" t="s">
        <v>30783</v>
      </c>
      <c r="G544" s="39" t="s">
        <v>26187</v>
      </c>
      <c r="H544" s="39" t="s">
        <v>30784</v>
      </c>
      <c r="I544" s="71">
        <v>-5</v>
      </c>
    </row>
    <row r="545" spans="1:9" x14ac:dyDescent="0.2">
      <c r="A545" s="38" t="s">
        <v>74</v>
      </c>
      <c r="B545" s="39" t="s">
        <v>69</v>
      </c>
      <c r="C545" s="39" t="s">
        <v>70</v>
      </c>
      <c r="D545" s="39" t="s">
        <v>71</v>
      </c>
      <c r="E545" s="39" t="s">
        <v>12</v>
      </c>
      <c r="F545" s="39" t="s">
        <v>30785</v>
      </c>
      <c r="G545" s="39" t="s">
        <v>26187</v>
      </c>
      <c r="H545" s="39" t="s">
        <v>30786</v>
      </c>
      <c r="I545" s="71">
        <v>-5</v>
      </c>
    </row>
    <row r="546" spans="1:9" x14ac:dyDescent="0.2">
      <c r="A546" s="38" t="s">
        <v>74</v>
      </c>
      <c r="B546" s="39" t="s">
        <v>69</v>
      </c>
      <c r="C546" s="39" t="s">
        <v>70</v>
      </c>
      <c r="D546" s="39" t="s">
        <v>71</v>
      </c>
      <c r="E546" s="39" t="s">
        <v>12</v>
      </c>
      <c r="F546" s="39" t="s">
        <v>29580</v>
      </c>
      <c r="G546" s="39" t="s">
        <v>26187</v>
      </c>
      <c r="H546" s="39" t="s">
        <v>29581</v>
      </c>
      <c r="I546" s="71">
        <v>-5</v>
      </c>
    </row>
    <row r="547" spans="1:9" x14ac:dyDescent="0.2">
      <c r="A547" s="38" t="s">
        <v>74</v>
      </c>
      <c r="B547" s="39" t="s">
        <v>69</v>
      </c>
      <c r="C547" s="39" t="s">
        <v>70</v>
      </c>
      <c r="D547" s="39" t="s">
        <v>71</v>
      </c>
      <c r="E547" s="39" t="s">
        <v>12</v>
      </c>
      <c r="F547" s="39" t="s">
        <v>668</v>
      </c>
      <c r="G547" s="39" t="s">
        <v>26187</v>
      </c>
      <c r="H547" s="39" t="s">
        <v>669</v>
      </c>
      <c r="I547" s="71">
        <v>-94.6</v>
      </c>
    </row>
    <row r="548" spans="1:9" x14ac:dyDescent="0.2">
      <c r="A548" s="38" t="s">
        <v>74</v>
      </c>
      <c r="B548" s="39" t="s">
        <v>69</v>
      </c>
      <c r="C548" s="39" t="s">
        <v>70</v>
      </c>
      <c r="D548" s="39" t="s">
        <v>71</v>
      </c>
      <c r="E548" s="39" t="s">
        <v>12</v>
      </c>
      <c r="F548" s="39" t="s">
        <v>26196</v>
      </c>
      <c r="G548" s="39" t="s">
        <v>26187</v>
      </c>
      <c r="H548" s="39" t="s">
        <v>26197</v>
      </c>
      <c r="I548" s="71">
        <v>-26.28</v>
      </c>
    </row>
    <row r="549" spans="1:9" x14ac:dyDescent="0.2">
      <c r="A549" s="38" t="s">
        <v>74</v>
      </c>
      <c r="B549" s="39" t="s">
        <v>69</v>
      </c>
      <c r="C549" s="39" t="s">
        <v>70</v>
      </c>
      <c r="D549" s="39" t="s">
        <v>71</v>
      </c>
      <c r="E549" s="39" t="s">
        <v>12</v>
      </c>
      <c r="F549" s="39" t="s">
        <v>29582</v>
      </c>
      <c r="G549" s="39" t="s">
        <v>26187</v>
      </c>
      <c r="H549" s="39" t="s">
        <v>671</v>
      </c>
      <c r="I549" s="71">
        <v>-5</v>
      </c>
    </row>
    <row r="550" spans="1:9" x14ac:dyDescent="0.2">
      <c r="A550" s="38" t="s">
        <v>74</v>
      </c>
      <c r="B550" s="39" t="s">
        <v>69</v>
      </c>
      <c r="C550" s="39" t="s">
        <v>70</v>
      </c>
      <c r="D550" s="39" t="s">
        <v>71</v>
      </c>
      <c r="E550" s="39" t="s">
        <v>12</v>
      </c>
      <c r="F550" s="39" t="s">
        <v>27332</v>
      </c>
      <c r="G550" s="39" t="s">
        <v>26187</v>
      </c>
      <c r="H550" s="39" t="s">
        <v>673</v>
      </c>
      <c r="I550" s="71">
        <v>-21.57</v>
      </c>
    </row>
    <row r="551" spans="1:9" x14ac:dyDescent="0.2">
      <c r="A551" s="38" t="s">
        <v>74</v>
      </c>
      <c r="B551" s="39" t="s">
        <v>69</v>
      </c>
      <c r="C551" s="39" t="s">
        <v>70</v>
      </c>
      <c r="D551" s="39" t="s">
        <v>71</v>
      </c>
      <c r="E551" s="39" t="s">
        <v>12</v>
      </c>
      <c r="F551" s="39" t="s">
        <v>30787</v>
      </c>
      <c r="G551" s="39" t="s">
        <v>26187</v>
      </c>
      <c r="H551" s="39" t="s">
        <v>30788</v>
      </c>
      <c r="I551" s="71">
        <v>-5</v>
      </c>
    </row>
    <row r="552" spans="1:9" x14ac:dyDescent="0.2">
      <c r="A552" s="38" t="s">
        <v>74</v>
      </c>
      <c r="B552" s="39" t="s">
        <v>69</v>
      </c>
      <c r="C552" s="39" t="s">
        <v>70</v>
      </c>
      <c r="D552" s="39" t="s">
        <v>71</v>
      </c>
      <c r="E552" s="39" t="s">
        <v>12</v>
      </c>
      <c r="F552" s="39" t="s">
        <v>30789</v>
      </c>
      <c r="G552" s="39" t="s">
        <v>26187</v>
      </c>
      <c r="H552" s="39" t="s">
        <v>30790</v>
      </c>
      <c r="I552" s="71">
        <v>-5</v>
      </c>
    </row>
    <row r="553" spans="1:9" x14ac:dyDescent="0.2">
      <c r="A553" s="38" t="s">
        <v>74</v>
      </c>
      <c r="B553" s="39" t="s">
        <v>69</v>
      </c>
      <c r="C553" s="39" t="s">
        <v>70</v>
      </c>
      <c r="D553" s="39" t="s">
        <v>71</v>
      </c>
      <c r="E553" s="39" t="s">
        <v>12</v>
      </c>
      <c r="F553" s="39" t="s">
        <v>28388</v>
      </c>
      <c r="G553" s="39" t="s">
        <v>26187</v>
      </c>
      <c r="H553" s="39" t="s">
        <v>28389</v>
      </c>
      <c r="I553" s="71">
        <v>-5</v>
      </c>
    </row>
    <row r="554" spans="1:9" x14ac:dyDescent="0.2">
      <c r="A554" s="38" t="s">
        <v>74</v>
      </c>
      <c r="B554" s="39" t="s">
        <v>69</v>
      </c>
      <c r="C554" s="39" t="s">
        <v>70</v>
      </c>
      <c r="D554" s="39" t="s">
        <v>71</v>
      </c>
      <c r="E554" s="39" t="s">
        <v>12</v>
      </c>
      <c r="F554" s="39" t="s">
        <v>30791</v>
      </c>
      <c r="G554" s="39" t="s">
        <v>26187</v>
      </c>
      <c r="H554" s="39" t="s">
        <v>676</v>
      </c>
      <c r="I554" s="71">
        <v>-5</v>
      </c>
    </row>
    <row r="555" spans="1:9" x14ac:dyDescent="0.2">
      <c r="A555" s="38" t="s">
        <v>74</v>
      </c>
      <c r="B555" s="39" t="s">
        <v>69</v>
      </c>
      <c r="C555" s="39" t="s">
        <v>70</v>
      </c>
      <c r="D555" s="39" t="s">
        <v>71</v>
      </c>
      <c r="E555" s="39" t="s">
        <v>12</v>
      </c>
      <c r="F555" s="39" t="s">
        <v>26921</v>
      </c>
      <c r="G555" s="39" t="s">
        <v>26187</v>
      </c>
      <c r="H555" s="39" t="s">
        <v>26922</v>
      </c>
      <c r="I555" s="71">
        <v>-5</v>
      </c>
    </row>
    <row r="556" spans="1:9" x14ac:dyDescent="0.2">
      <c r="A556" s="38" t="s">
        <v>74</v>
      </c>
      <c r="B556" s="39" t="s">
        <v>69</v>
      </c>
      <c r="C556" s="39" t="s">
        <v>70</v>
      </c>
      <c r="D556" s="39" t="s">
        <v>71</v>
      </c>
      <c r="E556" s="39" t="s">
        <v>12</v>
      </c>
      <c r="F556" s="39" t="s">
        <v>30792</v>
      </c>
      <c r="G556" s="39" t="s">
        <v>26187</v>
      </c>
      <c r="H556" s="39" t="s">
        <v>30793</v>
      </c>
      <c r="I556" s="71">
        <v>-5</v>
      </c>
    </row>
    <row r="557" spans="1:9" x14ac:dyDescent="0.2">
      <c r="A557" s="38" t="s">
        <v>74</v>
      </c>
      <c r="B557" s="39" t="s">
        <v>69</v>
      </c>
      <c r="C557" s="39" t="s">
        <v>70</v>
      </c>
      <c r="D557" s="39" t="s">
        <v>71</v>
      </c>
      <c r="E557" s="39" t="s">
        <v>12</v>
      </c>
      <c r="F557" s="39" t="s">
        <v>679</v>
      </c>
      <c r="G557" s="39" t="s">
        <v>26187</v>
      </c>
      <c r="H557" s="39" t="s">
        <v>680</v>
      </c>
      <c r="I557" s="71">
        <v>-47.14</v>
      </c>
    </row>
    <row r="558" spans="1:9" x14ac:dyDescent="0.2">
      <c r="A558" s="38" t="s">
        <v>74</v>
      </c>
      <c r="B558" s="39" t="s">
        <v>69</v>
      </c>
      <c r="C558" s="39" t="s">
        <v>70</v>
      </c>
      <c r="D558" s="39" t="s">
        <v>71</v>
      </c>
      <c r="E558" s="39" t="s">
        <v>12</v>
      </c>
      <c r="F558" s="39" t="s">
        <v>28890</v>
      </c>
      <c r="G558" s="39" t="s">
        <v>26187</v>
      </c>
      <c r="H558" s="39" t="s">
        <v>172</v>
      </c>
      <c r="I558" s="71">
        <v>-5</v>
      </c>
    </row>
    <row r="559" spans="1:9" x14ac:dyDescent="0.2">
      <c r="A559" s="38" t="s">
        <v>74</v>
      </c>
      <c r="B559" s="39" t="s">
        <v>69</v>
      </c>
      <c r="C559" s="39" t="s">
        <v>70</v>
      </c>
      <c r="D559" s="39" t="s">
        <v>71</v>
      </c>
      <c r="E559" s="39" t="s">
        <v>12</v>
      </c>
      <c r="F559" s="39" t="s">
        <v>681</v>
      </c>
      <c r="G559" s="39" t="s">
        <v>26187</v>
      </c>
      <c r="H559" s="39" t="s">
        <v>682</v>
      </c>
      <c r="I559" s="71">
        <v>-10</v>
      </c>
    </row>
    <row r="560" spans="1:9" x14ac:dyDescent="0.2">
      <c r="A560" s="38" t="s">
        <v>74</v>
      </c>
      <c r="B560" s="39" t="s">
        <v>69</v>
      </c>
      <c r="C560" s="39" t="s">
        <v>70</v>
      </c>
      <c r="D560" s="39" t="s">
        <v>71</v>
      </c>
      <c r="E560" s="39" t="s">
        <v>12</v>
      </c>
      <c r="F560" s="39" t="s">
        <v>28891</v>
      </c>
      <c r="G560" s="39" t="s">
        <v>26187</v>
      </c>
      <c r="H560" s="39" t="s">
        <v>28892</v>
      </c>
      <c r="I560" s="71">
        <v>-15.46</v>
      </c>
    </row>
    <row r="561" spans="1:9" x14ac:dyDescent="0.2">
      <c r="A561" s="38" t="s">
        <v>74</v>
      </c>
      <c r="B561" s="39" t="s">
        <v>69</v>
      </c>
      <c r="C561" s="39" t="s">
        <v>70</v>
      </c>
      <c r="D561" s="39" t="s">
        <v>71</v>
      </c>
      <c r="E561" s="39" t="s">
        <v>12</v>
      </c>
      <c r="F561" s="39" t="s">
        <v>27605</v>
      </c>
      <c r="G561" s="39" t="s">
        <v>26187</v>
      </c>
      <c r="H561" s="39" t="s">
        <v>27606</v>
      </c>
      <c r="I561" s="71">
        <v>-5</v>
      </c>
    </row>
    <row r="562" spans="1:9" x14ac:dyDescent="0.2">
      <c r="A562" s="38" t="s">
        <v>74</v>
      </c>
      <c r="B562" s="39" t="s">
        <v>69</v>
      </c>
      <c r="C562" s="39" t="s">
        <v>70</v>
      </c>
      <c r="D562" s="39" t="s">
        <v>71</v>
      </c>
      <c r="E562" s="39" t="s">
        <v>12</v>
      </c>
      <c r="F562" s="39" t="s">
        <v>27607</v>
      </c>
      <c r="G562" s="39" t="s">
        <v>26187</v>
      </c>
      <c r="H562" s="39" t="s">
        <v>684</v>
      </c>
      <c r="I562" s="71">
        <v>-5</v>
      </c>
    </row>
    <row r="563" spans="1:9" x14ac:dyDescent="0.2">
      <c r="A563" s="38" t="s">
        <v>74</v>
      </c>
      <c r="B563" s="39" t="s">
        <v>69</v>
      </c>
      <c r="C563" s="39" t="s">
        <v>70</v>
      </c>
      <c r="D563" s="39" t="s">
        <v>71</v>
      </c>
      <c r="E563" s="39" t="s">
        <v>12</v>
      </c>
      <c r="F563" s="39" t="s">
        <v>28893</v>
      </c>
      <c r="G563" s="39" t="s">
        <v>26187</v>
      </c>
      <c r="H563" s="39" t="s">
        <v>28894</v>
      </c>
      <c r="I563" s="71">
        <v>-10</v>
      </c>
    </row>
    <row r="564" spans="1:9" x14ac:dyDescent="0.2">
      <c r="A564" s="38" t="s">
        <v>74</v>
      </c>
      <c r="B564" s="39" t="s">
        <v>69</v>
      </c>
      <c r="C564" s="39" t="s">
        <v>70</v>
      </c>
      <c r="D564" s="39" t="s">
        <v>71</v>
      </c>
      <c r="E564" s="39" t="s">
        <v>12</v>
      </c>
      <c r="F564" s="39" t="s">
        <v>29583</v>
      </c>
      <c r="G564" s="39" t="s">
        <v>26187</v>
      </c>
      <c r="H564" s="39" t="s">
        <v>29584</v>
      </c>
      <c r="I564" s="71">
        <v>-5</v>
      </c>
    </row>
    <row r="565" spans="1:9" x14ac:dyDescent="0.2">
      <c r="A565" s="38" t="s">
        <v>74</v>
      </c>
      <c r="B565" s="39" t="s">
        <v>69</v>
      </c>
      <c r="C565" s="39" t="s">
        <v>70</v>
      </c>
      <c r="D565" s="39" t="s">
        <v>71</v>
      </c>
      <c r="E565" s="39" t="s">
        <v>12</v>
      </c>
      <c r="F565" s="39" t="s">
        <v>27608</v>
      </c>
      <c r="G565" s="39" t="s">
        <v>26187</v>
      </c>
      <c r="H565" s="39" t="s">
        <v>685</v>
      </c>
      <c r="I565" s="71">
        <v>-7.72</v>
      </c>
    </row>
    <row r="566" spans="1:9" x14ac:dyDescent="0.2">
      <c r="A566" s="38" t="s">
        <v>74</v>
      </c>
      <c r="B566" s="39" t="s">
        <v>69</v>
      </c>
      <c r="C566" s="39" t="s">
        <v>70</v>
      </c>
      <c r="D566" s="39" t="s">
        <v>71</v>
      </c>
      <c r="E566" s="39" t="s">
        <v>12</v>
      </c>
      <c r="F566" s="39" t="s">
        <v>27609</v>
      </c>
      <c r="G566" s="39" t="s">
        <v>26187</v>
      </c>
      <c r="H566" s="39" t="s">
        <v>687</v>
      </c>
      <c r="I566" s="71">
        <v>-7.25</v>
      </c>
    </row>
    <row r="567" spans="1:9" x14ac:dyDescent="0.2">
      <c r="A567" s="38" t="s">
        <v>74</v>
      </c>
      <c r="B567" s="39" t="s">
        <v>69</v>
      </c>
      <c r="C567" s="39" t="s">
        <v>70</v>
      </c>
      <c r="D567" s="39" t="s">
        <v>71</v>
      </c>
      <c r="E567" s="39" t="s">
        <v>12</v>
      </c>
      <c r="F567" s="39" t="s">
        <v>688</v>
      </c>
      <c r="G567" s="39" t="s">
        <v>26187</v>
      </c>
      <c r="H567" s="39" t="s">
        <v>689</v>
      </c>
      <c r="I567" s="71">
        <v>-22.43</v>
      </c>
    </row>
    <row r="568" spans="1:9" x14ac:dyDescent="0.2">
      <c r="A568" s="38" t="s">
        <v>74</v>
      </c>
      <c r="B568" s="39" t="s">
        <v>69</v>
      </c>
      <c r="C568" s="39" t="s">
        <v>70</v>
      </c>
      <c r="D568" s="39" t="s">
        <v>71</v>
      </c>
      <c r="E568" s="39" t="s">
        <v>12</v>
      </c>
      <c r="F568" s="39" t="s">
        <v>28895</v>
      </c>
      <c r="G568" s="39" t="s">
        <v>26187</v>
      </c>
      <c r="H568" s="39" t="s">
        <v>173</v>
      </c>
      <c r="I568" s="71">
        <v>-5.48</v>
      </c>
    </row>
    <row r="569" spans="1:9" x14ac:dyDescent="0.2">
      <c r="A569" s="38" t="s">
        <v>74</v>
      </c>
      <c r="B569" s="39" t="s">
        <v>69</v>
      </c>
      <c r="C569" s="39" t="s">
        <v>70</v>
      </c>
      <c r="D569" s="39" t="s">
        <v>71</v>
      </c>
      <c r="E569" s="39" t="s">
        <v>12</v>
      </c>
      <c r="F569" s="39" t="s">
        <v>28896</v>
      </c>
      <c r="G569" s="39" t="s">
        <v>26187</v>
      </c>
      <c r="H569" s="39" t="s">
        <v>28897</v>
      </c>
      <c r="I569" s="71">
        <v>-5</v>
      </c>
    </row>
    <row r="570" spans="1:9" x14ac:dyDescent="0.2">
      <c r="A570" s="38" t="s">
        <v>74</v>
      </c>
      <c r="B570" s="39" t="s">
        <v>69</v>
      </c>
      <c r="C570" s="39" t="s">
        <v>70</v>
      </c>
      <c r="D570" s="39" t="s">
        <v>71</v>
      </c>
      <c r="E570" s="39" t="s">
        <v>12</v>
      </c>
      <c r="F570" s="39" t="s">
        <v>30794</v>
      </c>
      <c r="G570" s="39" t="s">
        <v>26187</v>
      </c>
      <c r="H570" s="39" t="s">
        <v>30795</v>
      </c>
      <c r="I570" s="71">
        <v>-10</v>
      </c>
    </row>
    <row r="571" spans="1:9" x14ac:dyDescent="0.2">
      <c r="A571" s="38" t="s">
        <v>74</v>
      </c>
      <c r="B571" s="39" t="s">
        <v>69</v>
      </c>
      <c r="C571" s="39" t="s">
        <v>70</v>
      </c>
      <c r="D571" s="39" t="s">
        <v>71</v>
      </c>
      <c r="E571" s="39" t="s">
        <v>12</v>
      </c>
      <c r="F571" s="39" t="s">
        <v>30796</v>
      </c>
      <c r="G571" s="39" t="s">
        <v>26187</v>
      </c>
      <c r="H571" s="39" t="s">
        <v>30797</v>
      </c>
      <c r="I571" s="71">
        <v>-5</v>
      </c>
    </row>
    <row r="572" spans="1:9" x14ac:dyDescent="0.2">
      <c r="A572" s="38" t="s">
        <v>74</v>
      </c>
      <c r="B572" s="39" t="s">
        <v>69</v>
      </c>
      <c r="C572" s="39" t="s">
        <v>70</v>
      </c>
      <c r="D572" s="39" t="s">
        <v>71</v>
      </c>
      <c r="E572" s="39" t="s">
        <v>12</v>
      </c>
      <c r="F572" s="39" t="s">
        <v>29585</v>
      </c>
      <c r="G572" s="39" t="s">
        <v>26187</v>
      </c>
      <c r="H572" s="39" t="s">
        <v>29586</v>
      </c>
      <c r="I572" s="71">
        <v>-5</v>
      </c>
    </row>
    <row r="573" spans="1:9" x14ac:dyDescent="0.2">
      <c r="A573" s="38" t="s">
        <v>74</v>
      </c>
      <c r="B573" s="39" t="s">
        <v>69</v>
      </c>
      <c r="C573" s="39" t="s">
        <v>70</v>
      </c>
      <c r="D573" s="39" t="s">
        <v>71</v>
      </c>
      <c r="E573" s="39" t="s">
        <v>12</v>
      </c>
      <c r="F573" s="39" t="s">
        <v>30798</v>
      </c>
      <c r="G573" s="39" t="s">
        <v>26187</v>
      </c>
      <c r="H573" s="39" t="s">
        <v>30799</v>
      </c>
      <c r="I573" s="71">
        <v>-5</v>
      </c>
    </row>
    <row r="574" spans="1:9" x14ac:dyDescent="0.2">
      <c r="A574" s="38" t="s">
        <v>74</v>
      </c>
      <c r="B574" s="39" t="s">
        <v>69</v>
      </c>
      <c r="C574" s="39" t="s">
        <v>70</v>
      </c>
      <c r="D574" s="39" t="s">
        <v>71</v>
      </c>
      <c r="E574" s="39" t="s">
        <v>12</v>
      </c>
      <c r="F574" s="39" t="s">
        <v>26198</v>
      </c>
      <c r="G574" s="39" t="s">
        <v>26187</v>
      </c>
      <c r="H574" s="39" t="s">
        <v>7519</v>
      </c>
      <c r="I574" s="71">
        <v>-11.86</v>
      </c>
    </row>
    <row r="575" spans="1:9" x14ac:dyDescent="0.2">
      <c r="A575" s="38" t="s">
        <v>74</v>
      </c>
      <c r="B575" s="39" t="s">
        <v>69</v>
      </c>
      <c r="C575" s="39" t="s">
        <v>70</v>
      </c>
      <c r="D575" s="39" t="s">
        <v>71</v>
      </c>
      <c r="E575" s="39" t="s">
        <v>12</v>
      </c>
      <c r="F575" s="39" t="s">
        <v>26589</v>
      </c>
      <c r="G575" s="39" t="s">
        <v>26187</v>
      </c>
      <c r="H575" s="39" t="s">
        <v>26590</v>
      </c>
      <c r="I575" s="71">
        <v>-5.59</v>
      </c>
    </row>
    <row r="576" spans="1:9" x14ac:dyDescent="0.2">
      <c r="A576" s="38" t="s">
        <v>74</v>
      </c>
      <c r="B576" s="39" t="s">
        <v>69</v>
      </c>
      <c r="C576" s="39" t="s">
        <v>70</v>
      </c>
      <c r="D576" s="39" t="s">
        <v>71</v>
      </c>
      <c r="E576" s="39" t="s">
        <v>12</v>
      </c>
      <c r="F576" s="39" t="s">
        <v>26749</v>
      </c>
      <c r="G576" s="39" t="s">
        <v>26187</v>
      </c>
      <c r="H576" s="39" t="s">
        <v>26750</v>
      </c>
      <c r="I576" s="71">
        <v>-143.94</v>
      </c>
    </row>
    <row r="577" spans="1:9" x14ac:dyDescent="0.2">
      <c r="A577" s="38" t="s">
        <v>74</v>
      </c>
      <c r="B577" s="39" t="s">
        <v>69</v>
      </c>
      <c r="C577" s="39" t="s">
        <v>70</v>
      </c>
      <c r="D577" s="39" t="s">
        <v>71</v>
      </c>
      <c r="E577" s="39" t="s">
        <v>12</v>
      </c>
      <c r="F577" s="39" t="s">
        <v>30800</v>
      </c>
      <c r="G577" s="39" t="s">
        <v>26187</v>
      </c>
      <c r="H577" s="39" t="s">
        <v>30801</v>
      </c>
      <c r="I577" s="71">
        <v>-5</v>
      </c>
    </row>
    <row r="578" spans="1:9" x14ac:dyDescent="0.2">
      <c r="A578" s="38" t="s">
        <v>74</v>
      </c>
      <c r="B578" s="39" t="s">
        <v>69</v>
      </c>
      <c r="C578" s="39" t="s">
        <v>70</v>
      </c>
      <c r="D578" s="39" t="s">
        <v>71</v>
      </c>
      <c r="E578" s="39" t="s">
        <v>12</v>
      </c>
      <c r="F578" s="39" t="s">
        <v>28390</v>
      </c>
      <c r="G578" s="39" t="s">
        <v>26187</v>
      </c>
      <c r="H578" s="39" t="s">
        <v>692</v>
      </c>
      <c r="I578" s="71">
        <v>-22.07</v>
      </c>
    </row>
    <row r="579" spans="1:9" x14ac:dyDescent="0.2">
      <c r="A579" s="38" t="s">
        <v>74</v>
      </c>
      <c r="B579" s="39" t="s">
        <v>69</v>
      </c>
      <c r="C579" s="39" t="s">
        <v>70</v>
      </c>
      <c r="D579" s="39" t="s">
        <v>71</v>
      </c>
      <c r="E579" s="39" t="s">
        <v>12</v>
      </c>
      <c r="F579" s="39" t="s">
        <v>28900</v>
      </c>
      <c r="G579" s="39" t="s">
        <v>26187</v>
      </c>
      <c r="H579" s="39" t="s">
        <v>28901</v>
      </c>
      <c r="I579" s="71">
        <v>-10</v>
      </c>
    </row>
    <row r="580" spans="1:9" x14ac:dyDescent="0.2">
      <c r="A580" s="38" t="s">
        <v>74</v>
      </c>
      <c r="B580" s="39" t="s">
        <v>69</v>
      </c>
      <c r="C580" s="39" t="s">
        <v>70</v>
      </c>
      <c r="D580" s="39" t="s">
        <v>71</v>
      </c>
      <c r="E580" s="39" t="s">
        <v>12</v>
      </c>
      <c r="F580" s="39" t="s">
        <v>26591</v>
      </c>
      <c r="G580" s="39" t="s">
        <v>26187</v>
      </c>
      <c r="H580" s="39" t="s">
        <v>13642</v>
      </c>
      <c r="I580" s="71">
        <v>-41.5</v>
      </c>
    </row>
    <row r="581" spans="1:9" x14ac:dyDescent="0.2">
      <c r="A581" s="38" t="s">
        <v>74</v>
      </c>
      <c r="B581" s="39" t="s">
        <v>69</v>
      </c>
      <c r="C581" s="39" t="s">
        <v>70</v>
      </c>
      <c r="D581" s="39" t="s">
        <v>71</v>
      </c>
      <c r="E581" s="39" t="s">
        <v>12</v>
      </c>
      <c r="F581" s="39" t="s">
        <v>27958</v>
      </c>
      <c r="G581" s="39" t="s">
        <v>26187</v>
      </c>
      <c r="H581" s="39" t="s">
        <v>27959</v>
      </c>
      <c r="I581" s="71">
        <v>-37.520000000000003</v>
      </c>
    </row>
    <row r="582" spans="1:9" x14ac:dyDescent="0.2">
      <c r="A582" s="38" t="s">
        <v>74</v>
      </c>
      <c r="B582" s="39" t="s">
        <v>69</v>
      </c>
      <c r="C582" s="39" t="s">
        <v>70</v>
      </c>
      <c r="D582" s="39" t="s">
        <v>71</v>
      </c>
      <c r="E582" s="39" t="s">
        <v>12</v>
      </c>
      <c r="F582" s="39" t="s">
        <v>28391</v>
      </c>
      <c r="G582" s="39" t="s">
        <v>26187</v>
      </c>
      <c r="H582" s="39" t="s">
        <v>28392</v>
      </c>
      <c r="I582" s="71">
        <v>-5</v>
      </c>
    </row>
    <row r="583" spans="1:9" x14ac:dyDescent="0.2">
      <c r="A583" s="38" t="s">
        <v>74</v>
      </c>
      <c r="B583" s="39" t="s">
        <v>69</v>
      </c>
      <c r="C583" s="39" t="s">
        <v>70</v>
      </c>
      <c r="D583" s="39" t="s">
        <v>71</v>
      </c>
      <c r="E583" s="39" t="s">
        <v>12</v>
      </c>
      <c r="F583" s="39" t="s">
        <v>26592</v>
      </c>
      <c r="G583" s="39" t="s">
        <v>26187</v>
      </c>
      <c r="H583" s="39" t="s">
        <v>26470</v>
      </c>
      <c r="I583" s="71">
        <v>-10</v>
      </c>
    </row>
    <row r="584" spans="1:9" x14ac:dyDescent="0.2">
      <c r="A584" s="38" t="s">
        <v>74</v>
      </c>
      <c r="B584" s="39" t="s">
        <v>69</v>
      </c>
      <c r="C584" s="39" t="s">
        <v>70</v>
      </c>
      <c r="D584" s="39" t="s">
        <v>71</v>
      </c>
      <c r="E584" s="39" t="s">
        <v>12</v>
      </c>
      <c r="F584" s="39" t="s">
        <v>29587</v>
      </c>
      <c r="G584" s="39" t="s">
        <v>26187</v>
      </c>
      <c r="H584" s="39" t="s">
        <v>29588</v>
      </c>
      <c r="I584" s="71">
        <v>-10</v>
      </c>
    </row>
    <row r="585" spans="1:9" x14ac:dyDescent="0.2">
      <c r="A585" s="38" t="s">
        <v>74</v>
      </c>
      <c r="B585" s="39" t="s">
        <v>69</v>
      </c>
      <c r="C585" s="39" t="s">
        <v>70</v>
      </c>
      <c r="D585" s="39" t="s">
        <v>71</v>
      </c>
      <c r="E585" s="39" t="s">
        <v>12</v>
      </c>
      <c r="F585" s="39" t="s">
        <v>29589</v>
      </c>
      <c r="G585" s="39" t="s">
        <v>26187</v>
      </c>
      <c r="H585" s="39" t="s">
        <v>29590</v>
      </c>
      <c r="I585" s="71">
        <v>-5</v>
      </c>
    </row>
    <row r="586" spans="1:9" x14ac:dyDescent="0.2">
      <c r="A586" s="38" t="s">
        <v>74</v>
      </c>
      <c r="B586" s="39" t="s">
        <v>69</v>
      </c>
      <c r="C586" s="39" t="s">
        <v>70</v>
      </c>
      <c r="D586" s="39" t="s">
        <v>71</v>
      </c>
      <c r="E586" s="39" t="s">
        <v>12</v>
      </c>
      <c r="F586" s="39" t="s">
        <v>27610</v>
      </c>
      <c r="G586" s="39" t="s">
        <v>26187</v>
      </c>
      <c r="H586" s="39" t="s">
        <v>27611</v>
      </c>
      <c r="I586" s="71">
        <v>-10</v>
      </c>
    </row>
    <row r="587" spans="1:9" x14ac:dyDescent="0.2">
      <c r="A587" s="38" t="s">
        <v>74</v>
      </c>
      <c r="B587" s="39" t="s">
        <v>69</v>
      </c>
      <c r="C587" s="39" t="s">
        <v>70</v>
      </c>
      <c r="D587" s="39" t="s">
        <v>71</v>
      </c>
      <c r="E587" s="39" t="s">
        <v>12</v>
      </c>
      <c r="F587" s="39" t="s">
        <v>30802</v>
      </c>
      <c r="G587" s="39" t="s">
        <v>26187</v>
      </c>
      <c r="H587" s="39" t="s">
        <v>697</v>
      </c>
      <c r="I587" s="71">
        <v>-5</v>
      </c>
    </row>
    <row r="588" spans="1:9" x14ac:dyDescent="0.2">
      <c r="A588" s="38" t="s">
        <v>74</v>
      </c>
      <c r="B588" s="39" t="s">
        <v>69</v>
      </c>
      <c r="C588" s="39" t="s">
        <v>70</v>
      </c>
      <c r="D588" s="39" t="s">
        <v>71</v>
      </c>
      <c r="E588" s="39" t="s">
        <v>12</v>
      </c>
      <c r="F588" s="39" t="s">
        <v>30803</v>
      </c>
      <c r="G588" s="39" t="s">
        <v>26187</v>
      </c>
      <c r="H588" s="39" t="s">
        <v>175</v>
      </c>
      <c r="I588" s="71">
        <v>-5</v>
      </c>
    </row>
    <row r="589" spans="1:9" x14ac:dyDescent="0.2">
      <c r="A589" s="38" t="s">
        <v>74</v>
      </c>
      <c r="B589" s="39" t="s">
        <v>69</v>
      </c>
      <c r="C589" s="39" t="s">
        <v>70</v>
      </c>
      <c r="D589" s="39" t="s">
        <v>71</v>
      </c>
      <c r="E589" s="39" t="s">
        <v>12</v>
      </c>
      <c r="F589" s="39" t="s">
        <v>30804</v>
      </c>
      <c r="G589" s="39" t="s">
        <v>26187</v>
      </c>
      <c r="H589" s="39" t="s">
        <v>30805</v>
      </c>
      <c r="I589" s="71">
        <v>-5</v>
      </c>
    </row>
    <row r="590" spans="1:9" x14ac:dyDescent="0.2">
      <c r="A590" s="38" t="s">
        <v>74</v>
      </c>
      <c r="B590" s="39" t="s">
        <v>69</v>
      </c>
      <c r="C590" s="39" t="s">
        <v>70</v>
      </c>
      <c r="D590" s="39" t="s">
        <v>71</v>
      </c>
      <c r="E590" s="39" t="s">
        <v>12</v>
      </c>
      <c r="F590" s="39" t="s">
        <v>27612</v>
      </c>
      <c r="G590" s="39" t="s">
        <v>26187</v>
      </c>
      <c r="H590" s="39" t="s">
        <v>699</v>
      </c>
      <c r="I590" s="71">
        <v>-42.4</v>
      </c>
    </row>
    <row r="591" spans="1:9" x14ac:dyDescent="0.2">
      <c r="A591" s="38" t="s">
        <v>74</v>
      </c>
      <c r="B591" s="39" t="s">
        <v>69</v>
      </c>
      <c r="C591" s="39" t="s">
        <v>70</v>
      </c>
      <c r="D591" s="39" t="s">
        <v>71</v>
      </c>
      <c r="E591" s="39" t="s">
        <v>12</v>
      </c>
      <c r="F591" s="39" t="s">
        <v>30806</v>
      </c>
      <c r="G591" s="39" t="s">
        <v>26187</v>
      </c>
      <c r="H591" s="39" t="s">
        <v>1377</v>
      </c>
      <c r="I591" s="71">
        <v>-5</v>
      </c>
    </row>
    <row r="592" spans="1:9" x14ac:dyDescent="0.2">
      <c r="A592" s="38" t="s">
        <v>74</v>
      </c>
      <c r="B592" s="39" t="s">
        <v>69</v>
      </c>
      <c r="C592" s="39" t="s">
        <v>70</v>
      </c>
      <c r="D592" s="39" t="s">
        <v>71</v>
      </c>
      <c r="E592" s="39" t="s">
        <v>12</v>
      </c>
      <c r="F592" s="39" t="s">
        <v>701</v>
      </c>
      <c r="G592" s="39" t="s">
        <v>26187</v>
      </c>
      <c r="H592" s="39" t="s">
        <v>702</v>
      </c>
      <c r="I592" s="71">
        <v>-19.41</v>
      </c>
    </row>
    <row r="593" spans="1:9" x14ac:dyDescent="0.2">
      <c r="A593" s="38" t="s">
        <v>74</v>
      </c>
      <c r="B593" s="39" t="s">
        <v>69</v>
      </c>
      <c r="C593" s="39" t="s">
        <v>70</v>
      </c>
      <c r="D593" s="39" t="s">
        <v>71</v>
      </c>
      <c r="E593" s="39" t="s">
        <v>12</v>
      </c>
      <c r="F593" s="39" t="s">
        <v>28393</v>
      </c>
      <c r="G593" s="39" t="s">
        <v>26187</v>
      </c>
      <c r="H593" s="39" t="s">
        <v>28394</v>
      </c>
      <c r="I593" s="71">
        <v>-5</v>
      </c>
    </row>
    <row r="594" spans="1:9" x14ac:dyDescent="0.2">
      <c r="A594" s="38" t="s">
        <v>74</v>
      </c>
      <c r="B594" s="39" t="s">
        <v>69</v>
      </c>
      <c r="C594" s="39" t="s">
        <v>70</v>
      </c>
      <c r="D594" s="39" t="s">
        <v>71</v>
      </c>
      <c r="E594" s="39" t="s">
        <v>12</v>
      </c>
      <c r="F594" s="39" t="s">
        <v>27333</v>
      </c>
      <c r="G594" s="39" t="s">
        <v>26187</v>
      </c>
      <c r="H594" s="39" t="s">
        <v>27334</v>
      </c>
      <c r="I594" s="71">
        <v>-5</v>
      </c>
    </row>
    <row r="595" spans="1:9" x14ac:dyDescent="0.2">
      <c r="A595" s="38" t="s">
        <v>74</v>
      </c>
      <c r="B595" s="39" t="s">
        <v>69</v>
      </c>
      <c r="C595" s="39" t="s">
        <v>70</v>
      </c>
      <c r="D595" s="39" t="s">
        <v>71</v>
      </c>
      <c r="E595" s="39" t="s">
        <v>12</v>
      </c>
      <c r="F595" s="39" t="s">
        <v>28902</v>
      </c>
      <c r="G595" s="39" t="s">
        <v>100</v>
      </c>
      <c r="H595" s="39" t="s">
        <v>703</v>
      </c>
      <c r="I595" s="71">
        <v>-10.76</v>
      </c>
    </row>
    <row r="596" spans="1:9" x14ac:dyDescent="0.2">
      <c r="A596" s="38" t="s">
        <v>74</v>
      </c>
      <c r="B596" s="39" t="s">
        <v>69</v>
      </c>
      <c r="C596" s="39" t="s">
        <v>70</v>
      </c>
      <c r="D596" s="39" t="s">
        <v>71</v>
      </c>
      <c r="E596" s="39" t="s">
        <v>12</v>
      </c>
      <c r="F596" s="39" t="s">
        <v>28903</v>
      </c>
      <c r="G596" s="39" t="s">
        <v>100</v>
      </c>
      <c r="H596" s="39" t="s">
        <v>705</v>
      </c>
      <c r="I596" s="71">
        <v>-12.57</v>
      </c>
    </row>
    <row r="597" spans="1:9" x14ac:dyDescent="0.2">
      <c r="A597" s="38" t="s">
        <v>74</v>
      </c>
      <c r="B597" s="39" t="s">
        <v>69</v>
      </c>
      <c r="C597" s="39" t="s">
        <v>70</v>
      </c>
      <c r="D597" s="39" t="s">
        <v>71</v>
      </c>
      <c r="E597" s="39" t="s">
        <v>12</v>
      </c>
      <c r="F597" s="39" t="s">
        <v>28395</v>
      </c>
      <c r="G597" s="39" t="s">
        <v>26187</v>
      </c>
      <c r="H597" s="39" t="s">
        <v>28396</v>
      </c>
      <c r="I597" s="71">
        <v>-9.65</v>
      </c>
    </row>
    <row r="598" spans="1:9" x14ac:dyDescent="0.2">
      <c r="A598" s="38" t="s">
        <v>74</v>
      </c>
      <c r="B598" s="39" t="s">
        <v>69</v>
      </c>
      <c r="C598" s="39" t="s">
        <v>70</v>
      </c>
      <c r="D598" s="39" t="s">
        <v>71</v>
      </c>
      <c r="E598" s="39" t="s">
        <v>12</v>
      </c>
      <c r="F598" s="39" t="s">
        <v>26288</v>
      </c>
      <c r="G598" s="39" t="s">
        <v>26187</v>
      </c>
      <c r="H598" s="39" t="s">
        <v>26289</v>
      </c>
      <c r="I598" s="71">
        <v>-31.26</v>
      </c>
    </row>
    <row r="599" spans="1:9" x14ac:dyDescent="0.2">
      <c r="A599" s="38" t="s">
        <v>74</v>
      </c>
      <c r="B599" s="39" t="s">
        <v>69</v>
      </c>
      <c r="C599" s="39" t="s">
        <v>70</v>
      </c>
      <c r="D599" s="39" t="s">
        <v>71</v>
      </c>
      <c r="E599" s="39" t="s">
        <v>12</v>
      </c>
      <c r="F599" s="39" t="s">
        <v>707</v>
      </c>
      <c r="G599" s="39" t="s">
        <v>26187</v>
      </c>
      <c r="H599" s="39" t="s">
        <v>708</v>
      </c>
      <c r="I599" s="71">
        <v>-8.7200000000000006</v>
      </c>
    </row>
    <row r="600" spans="1:9" x14ac:dyDescent="0.2">
      <c r="A600" s="38" t="s">
        <v>74</v>
      </c>
      <c r="B600" s="39" t="s">
        <v>69</v>
      </c>
      <c r="C600" s="39" t="s">
        <v>70</v>
      </c>
      <c r="D600" s="39" t="s">
        <v>71</v>
      </c>
      <c r="E600" s="39" t="s">
        <v>12</v>
      </c>
      <c r="F600" s="39" t="s">
        <v>30807</v>
      </c>
      <c r="G600" s="39" t="s">
        <v>26187</v>
      </c>
      <c r="H600" s="39" t="s">
        <v>30808</v>
      </c>
      <c r="I600" s="71">
        <v>-5</v>
      </c>
    </row>
    <row r="601" spans="1:9" x14ac:dyDescent="0.2">
      <c r="A601" s="38" t="s">
        <v>74</v>
      </c>
      <c r="B601" s="39" t="s">
        <v>69</v>
      </c>
      <c r="C601" s="39" t="s">
        <v>70</v>
      </c>
      <c r="D601" s="39" t="s">
        <v>71</v>
      </c>
      <c r="E601" s="39" t="s">
        <v>12</v>
      </c>
      <c r="F601" s="39" t="s">
        <v>27335</v>
      </c>
      <c r="G601" s="39" t="s">
        <v>26187</v>
      </c>
      <c r="H601" s="39" t="s">
        <v>710</v>
      </c>
      <c r="I601" s="71">
        <v>-24.62</v>
      </c>
    </row>
    <row r="602" spans="1:9" x14ac:dyDescent="0.2">
      <c r="A602" s="38" t="s">
        <v>74</v>
      </c>
      <c r="B602" s="39" t="s">
        <v>69</v>
      </c>
      <c r="C602" s="39" t="s">
        <v>70</v>
      </c>
      <c r="D602" s="39" t="s">
        <v>71</v>
      </c>
      <c r="E602" s="39" t="s">
        <v>12</v>
      </c>
      <c r="F602" s="39" t="s">
        <v>30809</v>
      </c>
      <c r="G602" s="39" t="s">
        <v>26187</v>
      </c>
      <c r="H602" s="39" t="s">
        <v>21321</v>
      </c>
      <c r="I602" s="71">
        <v>-5</v>
      </c>
    </row>
    <row r="603" spans="1:9" x14ac:dyDescent="0.2">
      <c r="A603" s="38" t="s">
        <v>74</v>
      </c>
      <c r="B603" s="39" t="s">
        <v>69</v>
      </c>
      <c r="C603" s="39" t="s">
        <v>70</v>
      </c>
      <c r="D603" s="39" t="s">
        <v>71</v>
      </c>
      <c r="E603" s="39" t="s">
        <v>12</v>
      </c>
      <c r="F603" s="39" t="s">
        <v>30810</v>
      </c>
      <c r="G603" s="39" t="s">
        <v>26187</v>
      </c>
      <c r="H603" s="39" t="s">
        <v>30811</v>
      </c>
      <c r="I603" s="71">
        <v>-5</v>
      </c>
    </row>
    <row r="604" spans="1:9" x14ac:dyDescent="0.2">
      <c r="A604" s="38" t="s">
        <v>74</v>
      </c>
      <c r="B604" s="39" t="s">
        <v>69</v>
      </c>
      <c r="C604" s="39" t="s">
        <v>70</v>
      </c>
      <c r="D604" s="39" t="s">
        <v>71</v>
      </c>
      <c r="E604" s="39" t="s">
        <v>12</v>
      </c>
      <c r="F604" s="39" t="s">
        <v>716</v>
      </c>
      <c r="G604" s="39" t="s">
        <v>26187</v>
      </c>
      <c r="H604" s="39" t="s">
        <v>717</v>
      </c>
      <c r="I604" s="71">
        <v>-5</v>
      </c>
    </row>
    <row r="605" spans="1:9" x14ac:dyDescent="0.2">
      <c r="A605" s="38" t="s">
        <v>74</v>
      </c>
      <c r="B605" s="39" t="s">
        <v>69</v>
      </c>
      <c r="C605" s="39" t="s">
        <v>70</v>
      </c>
      <c r="D605" s="39" t="s">
        <v>71</v>
      </c>
      <c r="E605" s="39" t="s">
        <v>12</v>
      </c>
      <c r="F605" s="39" t="s">
        <v>29591</v>
      </c>
      <c r="G605" s="39" t="s">
        <v>26187</v>
      </c>
      <c r="H605" s="39" t="s">
        <v>718</v>
      </c>
      <c r="I605" s="71">
        <v>-5</v>
      </c>
    </row>
    <row r="606" spans="1:9" x14ac:dyDescent="0.2">
      <c r="A606" s="38" t="s">
        <v>74</v>
      </c>
      <c r="B606" s="39" t="s">
        <v>69</v>
      </c>
      <c r="C606" s="39" t="s">
        <v>70</v>
      </c>
      <c r="D606" s="39" t="s">
        <v>71</v>
      </c>
      <c r="E606" s="39" t="s">
        <v>12</v>
      </c>
      <c r="F606" s="39" t="s">
        <v>719</v>
      </c>
      <c r="G606" s="39" t="s">
        <v>26187</v>
      </c>
      <c r="H606" s="39" t="s">
        <v>720</v>
      </c>
      <c r="I606" s="71">
        <v>-18.93</v>
      </c>
    </row>
    <row r="607" spans="1:9" x14ac:dyDescent="0.2">
      <c r="A607" s="38" t="s">
        <v>74</v>
      </c>
      <c r="B607" s="39" t="s">
        <v>69</v>
      </c>
      <c r="C607" s="39" t="s">
        <v>70</v>
      </c>
      <c r="D607" s="39" t="s">
        <v>71</v>
      </c>
      <c r="E607" s="39" t="s">
        <v>12</v>
      </c>
      <c r="F607" s="39" t="s">
        <v>26923</v>
      </c>
      <c r="G607" s="39" t="s">
        <v>26187</v>
      </c>
      <c r="H607" s="39" t="s">
        <v>721</v>
      </c>
      <c r="I607" s="71">
        <v>-31.52</v>
      </c>
    </row>
    <row r="608" spans="1:9" x14ac:dyDescent="0.2">
      <c r="A608" s="38" t="s">
        <v>74</v>
      </c>
      <c r="B608" s="39" t="s">
        <v>69</v>
      </c>
      <c r="C608" s="39" t="s">
        <v>70</v>
      </c>
      <c r="D608" s="39" t="s">
        <v>71</v>
      </c>
      <c r="E608" s="39" t="s">
        <v>12</v>
      </c>
      <c r="F608" s="39" t="s">
        <v>26751</v>
      </c>
      <c r="G608" s="39" t="s">
        <v>26187</v>
      </c>
      <c r="H608" s="39" t="s">
        <v>26752</v>
      </c>
      <c r="I608" s="71">
        <v>-5.69</v>
      </c>
    </row>
    <row r="609" spans="1:9" x14ac:dyDescent="0.2">
      <c r="A609" s="38" t="s">
        <v>74</v>
      </c>
      <c r="B609" s="39" t="s">
        <v>69</v>
      </c>
      <c r="C609" s="39" t="s">
        <v>70</v>
      </c>
      <c r="D609" s="39" t="s">
        <v>71</v>
      </c>
      <c r="E609" s="39" t="s">
        <v>12</v>
      </c>
      <c r="F609" s="39" t="s">
        <v>722</v>
      </c>
      <c r="G609" s="39" t="s">
        <v>26187</v>
      </c>
      <c r="H609" s="39" t="s">
        <v>723</v>
      </c>
      <c r="I609" s="71">
        <v>-19.510000000000002</v>
      </c>
    </row>
    <row r="610" spans="1:9" x14ac:dyDescent="0.2">
      <c r="A610" s="38" t="s">
        <v>74</v>
      </c>
      <c r="B610" s="39" t="s">
        <v>69</v>
      </c>
      <c r="C610" s="39" t="s">
        <v>70</v>
      </c>
      <c r="D610" s="39" t="s">
        <v>71</v>
      </c>
      <c r="E610" s="39" t="s">
        <v>12</v>
      </c>
      <c r="F610" s="39" t="s">
        <v>28904</v>
      </c>
      <c r="G610" s="39" t="s">
        <v>26187</v>
      </c>
      <c r="H610" s="39" t="s">
        <v>28905</v>
      </c>
      <c r="I610" s="71">
        <v>-5</v>
      </c>
    </row>
    <row r="611" spans="1:9" x14ac:dyDescent="0.2">
      <c r="A611" s="38" t="s">
        <v>74</v>
      </c>
      <c r="B611" s="39" t="s">
        <v>69</v>
      </c>
      <c r="C611" s="39" t="s">
        <v>70</v>
      </c>
      <c r="D611" s="39" t="s">
        <v>71</v>
      </c>
      <c r="E611" s="39" t="s">
        <v>12</v>
      </c>
      <c r="F611" s="39" t="s">
        <v>28397</v>
      </c>
      <c r="G611" s="39" t="s">
        <v>26187</v>
      </c>
      <c r="H611" s="39" t="s">
        <v>725</v>
      </c>
      <c r="I611" s="71">
        <v>-5</v>
      </c>
    </row>
    <row r="612" spans="1:9" x14ac:dyDescent="0.2">
      <c r="A612" s="38" t="s">
        <v>74</v>
      </c>
      <c r="B612" s="39" t="s">
        <v>69</v>
      </c>
      <c r="C612" s="39" t="s">
        <v>70</v>
      </c>
      <c r="D612" s="39" t="s">
        <v>71</v>
      </c>
      <c r="E612" s="39" t="s">
        <v>12</v>
      </c>
      <c r="F612" s="39" t="s">
        <v>27613</v>
      </c>
      <c r="G612" s="39" t="s">
        <v>26187</v>
      </c>
      <c r="H612" s="39" t="s">
        <v>726</v>
      </c>
      <c r="I612" s="71">
        <v>-20.45</v>
      </c>
    </row>
    <row r="613" spans="1:9" x14ac:dyDescent="0.2">
      <c r="A613" s="38" t="s">
        <v>74</v>
      </c>
      <c r="B613" s="39" t="s">
        <v>69</v>
      </c>
      <c r="C613" s="39" t="s">
        <v>70</v>
      </c>
      <c r="D613" s="39" t="s">
        <v>71</v>
      </c>
      <c r="E613" s="39" t="s">
        <v>12</v>
      </c>
      <c r="F613" s="39" t="s">
        <v>28398</v>
      </c>
      <c r="G613" s="39" t="s">
        <v>26187</v>
      </c>
      <c r="H613" s="39" t="s">
        <v>28399</v>
      </c>
      <c r="I613" s="71">
        <v>-5</v>
      </c>
    </row>
    <row r="614" spans="1:9" x14ac:dyDescent="0.2">
      <c r="A614" s="38" t="s">
        <v>74</v>
      </c>
      <c r="B614" s="39" t="s">
        <v>69</v>
      </c>
      <c r="C614" s="39" t="s">
        <v>70</v>
      </c>
      <c r="D614" s="39" t="s">
        <v>71</v>
      </c>
      <c r="E614" s="39" t="s">
        <v>12</v>
      </c>
      <c r="F614" s="39" t="s">
        <v>181</v>
      </c>
      <c r="G614" s="39" t="s">
        <v>26187</v>
      </c>
      <c r="H614" s="39" t="s">
        <v>182</v>
      </c>
      <c r="I614" s="71">
        <v>-10.63</v>
      </c>
    </row>
    <row r="615" spans="1:9" x14ac:dyDescent="0.2">
      <c r="A615" s="38" t="s">
        <v>74</v>
      </c>
      <c r="B615" s="39" t="s">
        <v>69</v>
      </c>
      <c r="C615" s="39" t="s">
        <v>70</v>
      </c>
      <c r="D615" s="39" t="s">
        <v>71</v>
      </c>
      <c r="E615" s="39" t="s">
        <v>12</v>
      </c>
      <c r="F615" s="39" t="s">
        <v>730</v>
      </c>
      <c r="G615" s="39" t="s">
        <v>26187</v>
      </c>
      <c r="H615" s="39" t="s">
        <v>731</v>
      </c>
      <c r="I615" s="71">
        <v>-27.12</v>
      </c>
    </row>
    <row r="616" spans="1:9" x14ac:dyDescent="0.2">
      <c r="A616" s="38" t="s">
        <v>74</v>
      </c>
      <c r="B616" s="39" t="s">
        <v>69</v>
      </c>
      <c r="C616" s="39" t="s">
        <v>70</v>
      </c>
      <c r="D616" s="39" t="s">
        <v>71</v>
      </c>
      <c r="E616" s="39" t="s">
        <v>12</v>
      </c>
      <c r="F616" s="39" t="s">
        <v>27960</v>
      </c>
      <c r="G616" s="39" t="s">
        <v>26187</v>
      </c>
      <c r="H616" s="39" t="s">
        <v>732</v>
      </c>
      <c r="I616" s="71">
        <v>-5</v>
      </c>
    </row>
    <row r="617" spans="1:9" x14ac:dyDescent="0.2">
      <c r="A617" s="38" t="s">
        <v>74</v>
      </c>
      <c r="B617" s="39" t="s">
        <v>69</v>
      </c>
      <c r="C617" s="39" t="s">
        <v>70</v>
      </c>
      <c r="D617" s="39" t="s">
        <v>71</v>
      </c>
      <c r="E617" s="39" t="s">
        <v>12</v>
      </c>
      <c r="F617" s="39" t="s">
        <v>30812</v>
      </c>
      <c r="G617" s="39" t="s">
        <v>26187</v>
      </c>
      <c r="H617" s="39" t="s">
        <v>733</v>
      </c>
      <c r="I617" s="71">
        <v>-5</v>
      </c>
    </row>
    <row r="618" spans="1:9" x14ac:dyDescent="0.2">
      <c r="A618" s="38" t="s">
        <v>74</v>
      </c>
      <c r="B618" s="39" t="s">
        <v>69</v>
      </c>
      <c r="C618" s="39" t="s">
        <v>70</v>
      </c>
      <c r="D618" s="39" t="s">
        <v>71</v>
      </c>
      <c r="E618" s="39" t="s">
        <v>12</v>
      </c>
      <c r="F618" s="39" t="s">
        <v>28906</v>
      </c>
      <c r="G618" s="39" t="s">
        <v>26187</v>
      </c>
      <c r="H618" s="39" t="s">
        <v>735</v>
      </c>
      <c r="I618" s="71">
        <v>-14.84</v>
      </c>
    </row>
    <row r="619" spans="1:9" x14ac:dyDescent="0.2">
      <c r="A619" s="38" t="s">
        <v>74</v>
      </c>
      <c r="B619" s="39" t="s">
        <v>69</v>
      </c>
      <c r="C619" s="39" t="s">
        <v>70</v>
      </c>
      <c r="D619" s="39" t="s">
        <v>71</v>
      </c>
      <c r="E619" s="39" t="s">
        <v>12</v>
      </c>
      <c r="F619" s="39" t="s">
        <v>27336</v>
      </c>
      <c r="G619" s="39" t="s">
        <v>26187</v>
      </c>
      <c r="H619" s="39" t="s">
        <v>27337</v>
      </c>
      <c r="I619" s="71">
        <v>-5</v>
      </c>
    </row>
    <row r="620" spans="1:9" x14ac:dyDescent="0.2">
      <c r="A620" s="38" t="s">
        <v>74</v>
      </c>
      <c r="B620" s="39" t="s">
        <v>69</v>
      </c>
      <c r="C620" s="39" t="s">
        <v>70</v>
      </c>
      <c r="D620" s="39" t="s">
        <v>71</v>
      </c>
      <c r="E620" s="39" t="s">
        <v>12</v>
      </c>
      <c r="F620" s="39" t="s">
        <v>30813</v>
      </c>
      <c r="G620" s="39" t="s">
        <v>26187</v>
      </c>
      <c r="H620" s="39" t="s">
        <v>30814</v>
      </c>
      <c r="I620" s="71">
        <v>-5</v>
      </c>
    </row>
    <row r="621" spans="1:9" x14ac:dyDescent="0.2">
      <c r="A621" s="38" t="s">
        <v>74</v>
      </c>
      <c r="B621" s="39" t="s">
        <v>69</v>
      </c>
      <c r="C621" s="39" t="s">
        <v>70</v>
      </c>
      <c r="D621" s="39" t="s">
        <v>71</v>
      </c>
      <c r="E621" s="39" t="s">
        <v>12</v>
      </c>
      <c r="F621" s="39" t="s">
        <v>28907</v>
      </c>
      <c r="G621" s="39" t="s">
        <v>26187</v>
      </c>
      <c r="H621" s="39" t="s">
        <v>736</v>
      </c>
      <c r="I621" s="71">
        <v>-5</v>
      </c>
    </row>
    <row r="622" spans="1:9" x14ac:dyDescent="0.2">
      <c r="A622" s="38" t="s">
        <v>74</v>
      </c>
      <c r="B622" s="39" t="s">
        <v>69</v>
      </c>
      <c r="C622" s="39" t="s">
        <v>70</v>
      </c>
      <c r="D622" s="39" t="s">
        <v>71</v>
      </c>
      <c r="E622" s="39" t="s">
        <v>12</v>
      </c>
      <c r="F622" s="39" t="s">
        <v>26290</v>
      </c>
      <c r="G622" s="39" t="s">
        <v>26187</v>
      </c>
      <c r="H622" s="39" t="s">
        <v>737</v>
      </c>
      <c r="I622" s="71">
        <v>-5</v>
      </c>
    </row>
    <row r="623" spans="1:9" x14ac:dyDescent="0.2">
      <c r="A623" s="38" t="s">
        <v>74</v>
      </c>
      <c r="B623" s="39" t="s">
        <v>69</v>
      </c>
      <c r="C623" s="39" t="s">
        <v>70</v>
      </c>
      <c r="D623" s="39" t="s">
        <v>71</v>
      </c>
      <c r="E623" s="39" t="s">
        <v>12</v>
      </c>
      <c r="F623" s="39" t="s">
        <v>30815</v>
      </c>
      <c r="G623" s="39" t="s">
        <v>26187</v>
      </c>
      <c r="H623" s="39" t="s">
        <v>13169</v>
      </c>
      <c r="I623" s="71">
        <v>-5</v>
      </c>
    </row>
    <row r="624" spans="1:9" x14ac:dyDescent="0.2">
      <c r="A624" s="38" t="s">
        <v>74</v>
      </c>
      <c r="B624" s="39" t="s">
        <v>69</v>
      </c>
      <c r="C624" s="39" t="s">
        <v>70</v>
      </c>
      <c r="D624" s="39" t="s">
        <v>71</v>
      </c>
      <c r="E624" s="39" t="s">
        <v>12</v>
      </c>
      <c r="F624" s="39" t="s">
        <v>30816</v>
      </c>
      <c r="G624" s="39" t="s">
        <v>26187</v>
      </c>
      <c r="H624" s="39" t="s">
        <v>1388</v>
      </c>
      <c r="I624" s="71">
        <v>-5</v>
      </c>
    </row>
    <row r="625" spans="1:9" x14ac:dyDescent="0.2">
      <c r="A625" s="38" t="s">
        <v>74</v>
      </c>
      <c r="B625" s="39" t="s">
        <v>69</v>
      </c>
      <c r="C625" s="39" t="s">
        <v>70</v>
      </c>
      <c r="D625" s="39" t="s">
        <v>71</v>
      </c>
      <c r="E625" s="39" t="s">
        <v>12</v>
      </c>
      <c r="F625" s="39" t="s">
        <v>741</v>
      </c>
      <c r="G625" s="39" t="s">
        <v>26187</v>
      </c>
      <c r="H625" s="39" t="s">
        <v>742</v>
      </c>
      <c r="I625" s="71">
        <v>-19.239999999999998</v>
      </c>
    </row>
    <row r="626" spans="1:9" x14ac:dyDescent="0.2">
      <c r="A626" s="38" t="s">
        <v>74</v>
      </c>
      <c r="B626" s="39" t="s">
        <v>69</v>
      </c>
      <c r="C626" s="39" t="s">
        <v>70</v>
      </c>
      <c r="D626" s="39" t="s">
        <v>71</v>
      </c>
      <c r="E626" s="39" t="s">
        <v>12</v>
      </c>
      <c r="F626" s="39" t="s">
        <v>26753</v>
      </c>
      <c r="G626" s="39" t="s">
        <v>26187</v>
      </c>
      <c r="H626" s="39" t="s">
        <v>26754</v>
      </c>
      <c r="I626" s="71">
        <v>-5</v>
      </c>
    </row>
    <row r="627" spans="1:9" x14ac:dyDescent="0.2">
      <c r="A627" s="38" t="s">
        <v>74</v>
      </c>
      <c r="B627" s="39" t="s">
        <v>69</v>
      </c>
      <c r="C627" s="39" t="s">
        <v>70</v>
      </c>
      <c r="D627" s="39" t="s">
        <v>71</v>
      </c>
      <c r="E627" s="39" t="s">
        <v>12</v>
      </c>
      <c r="F627" s="39" t="s">
        <v>27614</v>
      </c>
      <c r="G627" s="39" t="s">
        <v>26187</v>
      </c>
      <c r="H627" s="39" t="s">
        <v>743</v>
      </c>
      <c r="I627" s="71">
        <v>-5</v>
      </c>
    </row>
    <row r="628" spans="1:9" x14ac:dyDescent="0.2">
      <c r="A628" s="38" t="s">
        <v>74</v>
      </c>
      <c r="B628" s="39" t="s">
        <v>69</v>
      </c>
      <c r="C628" s="39" t="s">
        <v>70</v>
      </c>
      <c r="D628" s="39" t="s">
        <v>71</v>
      </c>
      <c r="E628" s="39" t="s">
        <v>12</v>
      </c>
      <c r="F628" s="39" t="s">
        <v>29592</v>
      </c>
      <c r="G628" s="39" t="s">
        <v>26187</v>
      </c>
      <c r="H628" s="39" t="s">
        <v>29593</v>
      </c>
      <c r="I628" s="71">
        <v>-5</v>
      </c>
    </row>
    <row r="629" spans="1:9" x14ac:dyDescent="0.2">
      <c r="A629" s="38" t="s">
        <v>74</v>
      </c>
      <c r="B629" s="39" t="s">
        <v>69</v>
      </c>
      <c r="C629" s="39" t="s">
        <v>70</v>
      </c>
      <c r="D629" s="39" t="s">
        <v>71</v>
      </c>
      <c r="E629" s="39" t="s">
        <v>12</v>
      </c>
      <c r="F629" s="39" t="s">
        <v>30817</v>
      </c>
      <c r="G629" s="39" t="s">
        <v>26187</v>
      </c>
      <c r="H629" s="39" t="s">
        <v>15796</v>
      </c>
      <c r="I629" s="71">
        <v>-5</v>
      </c>
    </row>
    <row r="630" spans="1:9" x14ac:dyDescent="0.2">
      <c r="A630" s="38" t="s">
        <v>74</v>
      </c>
      <c r="B630" s="39" t="s">
        <v>69</v>
      </c>
      <c r="C630" s="39" t="s">
        <v>70</v>
      </c>
      <c r="D630" s="39" t="s">
        <v>71</v>
      </c>
      <c r="E630" s="39" t="s">
        <v>12</v>
      </c>
      <c r="F630" s="39" t="s">
        <v>30818</v>
      </c>
      <c r="G630" s="39" t="s">
        <v>26187</v>
      </c>
      <c r="H630" s="39" t="s">
        <v>30819</v>
      </c>
      <c r="I630" s="71">
        <v>-5</v>
      </c>
    </row>
    <row r="631" spans="1:9" x14ac:dyDescent="0.2">
      <c r="A631" s="38" t="s">
        <v>74</v>
      </c>
      <c r="B631" s="39" t="s">
        <v>69</v>
      </c>
      <c r="C631" s="39" t="s">
        <v>70</v>
      </c>
      <c r="D631" s="39" t="s">
        <v>71</v>
      </c>
      <c r="E631" s="39" t="s">
        <v>12</v>
      </c>
      <c r="F631" s="39" t="s">
        <v>744</v>
      </c>
      <c r="G631" s="39" t="s">
        <v>26187</v>
      </c>
      <c r="H631" s="39" t="s">
        <v>745</v>
      </c>
      <c r="I631" s="71">
        <v>-12.4</v>
      </c>
    </row>
    <row r="632" spans="1:9" x14ac:dyDescent="0.2">
      <c r="A632" s="38" t="s">
        <v>74</v>
      </c>
      <c r="B632" s="39" t="s">
        <v>69</v>
      </c>
      <c r="C632" s="39" t="s">
        <v>70</v>
      </c>
      <c r="D632" s="39" t="s">
        <v>71</v>
      </c>
      <c r="E632" s="39" t="s">
        <v>12</v>
      </c>
      <c r="F632" s="39" t="s">
        <v>28908</v>
      </c>
      <c r="G632" s="39" t="s">
        <v>26187</v>
      </c>
      <c r="H632" s="39" t="s">
        <v>28909</v>
      </c>
      <c r="I632" s="71">
        <v>-5</v>
      </c>
    </row>
    <row r="633" spans="1:9" x14ac:dyDescent="0.2">
      <c r="A633" s="38" t="s">
        <v>74</v>
      </c>
      <c r="B633" s="39" t="s">
        <v>69</v>
      </c>
      <c r="C633" s="39" t="s">
        <v>70</v>
      </c>
      <c r="D633" s="39" t="s">
        <v>71</v>
      </c>
      <c r="E633" s="39" t="s">
        <v>12</v>
      </c>
      <c r="F633" s="39" t="s">
        <v>27961</v>
      </c>
      <c r="G633" s="39" t="s">
        <v>26187</v>
      </c>
      <c r="H633" s="39" t="s">
        <v>27962</v>
      </c>
      <c r="I633" s="71">
        <v>-85.56</v>
      </c>
    </row>
    <row r="634" spans="1:9" x14ac:dyDescent="0.2">
      <c r="A634" s="38" t="s">
        <v>74</v>
      </c>
      <c r="B634" s="39" t="s">
        <v>69</v>
      </c>
      <c r="C634" s="39" t="s">
        <v>70</v>
      </c>
      <c r="D634" s="39" t="s">
        <v>71</v>
      </c>
      <c r="E634" s="39" t="s">
        <v>12</v>
      </c>
      <c r="F634" s="39" t="s">
        <v>184</v>
      </c>
      <c r="G634" s="39" t="s">
        <v>26187</v>
      </c>
      <c r="H634" s="39" t="s">
        <v>185</v>
      </c>
      <c r="I634" s="71">
        <v>-15</v>
      </c>
    </row>
    <row r="635" spans="1:9" x14ac:dyDescent="0.2">
      <c r="A635" s="38" t="s">
        <v>74</v>
      </c>
      <c r="B635" s="39" t="s">
        <v>69</v>
      </c>
      <c r="C635" s="39" t="s">
        <v>70</v>
      </c>
      <c r="D635" s="39" t="s">
        <v>71</v>
      </c>
      <c r="E635" s="39" t="s">
        <v>12</v>
      </c>
      <c r="F635" s="39" t="s">
        <v>27114</v>
      </c>
      <c r="G635" s="39" t="s">
        <v>26187</v>
      </c>
      <c r="H635" s="39" t="s">
        <v>747</v>
      </c>
      <c r="I635" s="71">
        <v>-5</v>
      </c>
    </row>
    <row r="636" spans="1:9" x14ac:dyDescent="0.2">
      <c r="A636" s="38" t="s">
        <v>74</v>
      </c>
      <c r="B636" s="39" t="s">
        <v>69</v>
      </c>
      <c r="C636" s="39" t="s">
        <v>70</v>
      </c>
      <c r="D636" s="39" t="s">
        <v>71</v>
      </c>
      <c r="E636" s="39" t="s">
        <v>12</v>
      </c>
      <c r="F636" s="39" t="s">
        <v>748</v>
      </c>
      <c r="G636" s="39" t="s">
        <v>26187</v>
      </c>
      <c r="H636" s="39" t="s">
        <v>749</v>
      </c>
      <c r="I636" s="71">
        <v>-17.78</v>
      </c>
    </row>
    <row r="637" spans="1:9" x14ac:dyDescent="0.2">
      <c r="A637" s="38" t="s">
        <v>74</v>
      </c>
      <c r="B637" s="39" t="s">
        <v>69</v>
      </c>
      <c r="C637" s="39" t="s">
        <v>70</v>
      </c>
      <c r="D637" s="39" t="s">
        <v>71</v>
      </c>
      <c r="E637" s="39" t="s">
        <v>12</v>
      </c>
      <c r="F637" s="39" t="s">
        <v>26924</v>
      </c>
      <c r="G637" s="39" t="s">
        <v>26187</v>
      </c>
      <c r="H637" s="39" t="s">
        <v>26925</v>
      </c>
      <c r="I637" s="71">
        <v>-12.95</v>
      </c>
    </row>
    <row r="638" spans="1:9" x14ac:dyDescent="0.2">
      <c r="A638" s="38" t="s">
        <v>74</v>
      </c>
      <c r="B638" s="39" t="s">
        <v>69</v>
      </c>
      <c r="C638" s="39" t="s">
        <v>70</v>
      </c>
      <c r="D638" s="39" t="s">
        <v>71</v>
      </c>
      <c r="E638" s="39" t="s">
        <v>12</v>
      </c>
      <c r="F638" s="39" t="s">
        <v>29594</v>
      </c>
      <c r="G638" s="39" t="s">
        <v>26187</v>
      </c>
      <c r="H638" s="39" t="s">
        <v>752</v>
      </c>
      <c r="I638" s="71">
        <v>-5.26</v>
      </c>
    </row>
    <row r="639" spans="1:9" x14ac:dyDescent="0.2">
      <c r="A639" s="38" t="s">
        <v>74</v>
      </c>
      <c r="B639" s="39" t="s">
        <v>69</v>
      </c>
      <c r="C639" s="39" t="s">
        <v>70</v>
      </c>
      <c r="D639" s="39" t="s">
        <v>71</v>
      </c>
      <c r="E639" s="39" t="s">
        <v>12</v>
      </c>
      <c r="F639" s="39" t="s">
        <v>29595</v>
      </c>
      <c r="G639" s="39" t="s">
        <v>26187</v>
      </c>
      <c r="H639" s="39" t="s">
        <v>29596</v>
      </c>
      <c r="I639" s="71">
        <v>-5</v>
      </c>
    </row>
    <row r="640" spans="1:9" x14ac:dyDescent="0.2">
      <c r="A640" s="38" t="s">
        <v>74</v>
      </c>
      <c r="B640" s="39" t="s">
        <v>69</v>
      </c>
      <c r="C640" s="39" t="s">
        <v>70</v>
      </c>
      <c r="D640" s="39" t="s">
        <v>71</v>
      </c>
      <c r="E640" s="39" t="s">
        <v>12</v>
      </c>
      <c r="F640" s="39" t="s">
        <v>30820</v>
      </c>
      <c r="G640" s="39" t="s">
        <v>26187</v>
      </c>
      <c r="H640" s="39" t="s">
        <v>30821</v>
      </c>
      <c r="I640" s="71">
        <v>-10</v>
      </c>
    </row>
    <row r="641" spans="1:9" x14ac:dyDescent="0.2">
      <c r="A641" s="38" t="s">
        <v>74</v>
      </c>
      <c r="B641" s="39" t="s">
        <v>69</v>
      </c>
      <c r="C641" s="39" t="s">
        <v>70</v>
      </c>
      <c r="D641" s="39" t="s">
        <v>71</v>
      </c>
      <c r="E641" s="39" t="s">
        <v>12</v>
      </c>
      <c r="F641" s="39" t="s">
        <v>30822</v>
      </c>
      <c r="G641" s="39" t="s">
        <v>26187</v>
      </c>
      <c r="H641" s="39" t="s">
        <v>27338</v>
      </c>
      <c r="I641" s="71">
        <v>-10</v>
      </c>
    </row>
    <row r="642" spans="1:9" x14ac:dyDescent="0.2">
      <c r="A642" s="38" t="s">
        <v>74</v>
      </c>
      <c r="B642" s="39" t="s">
        <v>69</v>
      </c>
      <c r="C642" s="39" t="s">
        <v>70</v>
      </c>
      <c r="D642" s="39" t="s">
        <v>71</v>
      </c>
      <c r="E642" s="39" t="s">
        <v>12</v>
      </c>
      <c r="F642" s="39" t="s">
        <v>30823</v>
      </c>
      <c r="G642" s="39" t="s">
        <v>26187</v>
      </c>
      <c r="H642" s="39" t="s">
        <v>29852</v>
      </c>
      <c r="I642" s="71">
        <v>-5</v>
      </c>
    </row>
    <row r="643" spans="1:9" x14ac:dyDescent="0.2">
      <c r="A643" s="38" t="s">
        <v>74</v>
      </c>
      <c r="B643" s="39" t="s">
        <v>69</v>
      </c>
      <c r="C643" s="39" t="s">
        <v>70</v>
      </c>
      <c r="D643" s="39" t="s">
        <v>71</v>
      </c>
      <c r="E643" s="39" t="s">
        <v>12</v>
      </c>
      <c r="F643" s="39" t="s">
        <v>27963</v>
      </c>
      <c r="G643" s="39" t="s">
        <v>26187</v>
      </c>
      <c r="H643" s="39" t="s">
        <v>186</v>
      </c>
      <c r="I643" s="71">
        <v>-5</v>
      </c>
    </row>
    <row r="644" spans="1:9" x14ac:dyDescent="0.2">
      <c r="A644" s="38" t="s">
        <v>74</v>
      </c>
      <c r="B644" s="39" t="s">
        <v>69</v>
      </c>
      <c r="C644" s="39" t="s">
        <v>70</v>
      </c>
      <c r="D644" s="39" t="s">
        <v>71</v>
      </c>
      <c r="E644" s="39" t="s">
        <v>12</v>
      </c>
      <c r="F644" s="39" t="s">
        <v>27964</v>
      </c>
      <c r="G644" s="39" t="s">
        <v>26187</v>
      </c>
      <c r="H644" s="39" t="s">
        <v>757</v>
      </c>
      <c r="I644" s="71">
        <v>-10.1</v>
      </c>
    </row>
    <row r="645" spans="1:9" x14ac:dyDescent="0.2">
      <c r="A645" s="38" t="s">
        <v>74</v>
      </c>
      <c r="B645" s="39" t="s">
        <v>69</v>
      </c>
      <c r="C645" s="39" t="s">
        <v>70</v>
      </c>
      <c r="D645" s="39" t="s">
        <v>71</v>
      </c>
      <c r="E645" s="39" t="s">
        <v>12</v>
      </c>
      <c r="F645" s="39" t="s">
        <v>27965</v>
      </c>
      <c r="G645" s="39" t="s">
        <v>26187</v>
      </c>
      <c r="H645" s="39" t="s">
        <v>25677</v>
      </c>
      <c r="I645" s="71">
        <v>-5</v>
      </c>
    </row>
    <row r="646" spans="1:9" x14ac:dyDescent="0.2">
      <c r="A646" s="38" t="s">
        <v>74</v>
      </c>
      <c r="B646" s="39" t="s">
        <v>69</v>
      </c>
      <c r="C646" s="39" t="s">
        <v>70</v>
      </c>
      <c r="D646" s="39" t="s">
        <v>71</v>
      </c>
      <c r="E646" s="39" t="s">
        <v>12</v>
      </c>
      <c r="F646" s="39" t="s">
        <v>26593</v>
      </c>
      <c r="G646" s="39" t="s">
        <v>26187</v>
      </c>
      <c r="H646" s="39" t="s">
        <v>758</v>
      </c>
      <c r="I646" s="71">
        <v>-9.94</v>
      </c>
    </row>
    <row r="647" spans="1:9" x14ac:dyDescent="0.2">
      <c r="A647" s="38" t="s">
        <v>74</v>
      </c>
      <c r="B647" s="39" t="s">
        <v>69</v>
      </c>
      <c r="C647" s="39" t="s">
        <v>70</v>
      </c>
      <c r="D647" s="39" t="s">
        <v>71</v>
      </c>
      <c r="E647" s="39" t="s">
        <v>12</v>
      </c>
      <c r="F647" s="39" t="s">
        <v>27966</v>
      </c>
      <c r="G647" s="39" t="s">
        <v>26187</v>
      </c>
      <c r="H647" s="39" t="s">
        <v>759</v>
      </c>
      <c r="I647" s="71">
        <v>-5</v>
      </c>
    </row>
    <row r="648" spans="1:9" x14ac:dyDescent="0.2">
      <c r="A648" s="38" t="s">
        <v>74</v>
      </c>
      <c r="B648" s="39" t="s">
        <v>69</v>
      </c>
      <c r="C648" s="39" t="s">
        <v>70</v>
      </c>
      <c r="D648" s="39" t="s">
        <v>71</v>
      </c>
      <c r="E648" s="39" t="s">
        <v>12</v>
      </c>
      <c r="F648" s="39" t="s">
        <v>760</v>
      </c>
      <c r="G648" s="39" t="s">
        <v>26187</v>
      </c>
      <c r="H648" s="39" t="s">
        <v>26188</v>
      </c>
      <c r="I648" s="71">
        <v>-6.29</v>
      </c>
    </row>
    <row r="649" spans="1:9" x14ac:dyDescent="0.2">
      <c r="A649" s="38" t="s">
        <v>74</v>
      </c>
      <c r="B649" s="39" t="s">
        <v>69</v>
      </c>
      <c r="C649" s="39" t="s">
        <v>70</v>
      </c>
      <c r="D649" s="39" t="s">
        <v>71</v>
      </c>
      <c r="E649" s="39" t="s">
        <v>12</v>
      </c>
      <c r="F649" s="39" t="s">
        <v>29597</v>
      </c>
      <c r="G649" s="39" t="s">
        <v>26187</v>
      </c>
      <c r="H649" s="39" t="s">
        <v>187</v>
      </c>
      <c r="I649" s="71">
        <v>-5</v>
      </c>
    </row>
    <row r="650" spans="1:9" x14ac:dyDescent="0.2">
      <c r="A650" s="38" t="s">
        <v>74</v>
      </c>
      <c r="B650" s="39" t="s">
        <v>69</v>
      </c>
      <c r="C650" s="39" t="s">
        <v>70</v>
      </c>
      <c r="D650" s="39" t="s">
        <v>71</v>
      </c>
      <c r="E650" s="39" t="s">
        <v>12</v>
      </c>
      <c r="F650" s="39" t="s">
        <v>29598</v>
      </c>
      <c r="G650" s="39" t="s">
        <v>100</v>
      </c>
      <c r="H650" s="39" t="s">
        <v>27967</v>
      </c>
      <c r="I650" s="71">
        <v>-5</v>
      </c>
    </row>
    <row r="651" spans="1:9" x14ac:dyDescent="0.2">
      <c r="A651" s="38" t="s">
        <v>74</v>
      </c>
      <c r="B651" s="39" t="s">
        <v>69</v>
      </c>
      <c r="C651" s="39" t="s">
        <v>70</v>
      </c>
      <c r="D651" s="39" t="s">
        <v>71</v>
      </c>
      <c r="E651" s="39" t="s">
        <v>12</v>
      </c>
      <c r="F651" s="39" t="s">
        <v>26291</v>
      </c>
      <c r="G651" s="39" t="s">
        <v>26187</v>
      </c>
      <c r="H651" s="39" t="s">
        <v>763</v>
      </c>
      <c r="I651" s="71">
        <v>-50.72</v>
      </c>
    </row>
    <row r="652" spans="1:9" x14ac:dyDescent="0.2">
      <c r="A652" s="38" t="s">
        <v>74</v>
      </c>
      <c r="B652" s="39" t="s">
        <v>69</v>
      </c>
      <c r="C652" s="39" t="s">
        <v>70</v>
      </c>
      <c r="D652" s="39" t="s">
        <v>71</v>
      </c>
      <c r="E652" s="39" t="s">
        <v>12</v>
      </c>
      <c r="F652" s="39" t="s">
        <v>29599</v>
      </c>
      <c r="G652" s="39" t="s">
        <v>26187</v>
      </c>
      <c r="H652" s="39" t="s">
        <v>29600</v>
      </c>
      <c r="I652" s="71">
        <v>-5</v>
      </c>
    </row>
    <row r="653" spans="1:9" x14ac:dyDescent="0.2">
      <c r="A653" s="38" t="s">
        <v>74</v>
      </c>
      <c r="B653" s="39" t="s">
        <v>69</v>
      </c>
      <c r="C653" s="39" t="s">
        <v>70</v>
      </c>
      <c r="D653" s="39" t="s">
        <v>71</v>
      </c>
      <c r="E653" s="39" t="s">
        <v>12</v>
      </c>
      <c r="F653" s="39" t="s">
        <v>26199</v>
      </c>
      <c r="G653" s="39" t="s">
        <v>26187</v>
      </c>
      <c r="H653" s="39" t="s">
        <v>26200</v>
      </c>
      <c r="I653" s="71">
        <v>-24.06</v>
      </c>
    </row>
    <row r="654" spans="1:9" x14ac:dyDescent="0.2">
      <c r="A654" s="38" t="s">
        <v>74</v>
      </c>
      <c r="B654" s="39" t="s">
        <v>69</v>
      </c>
      <c r="C654" s="39" t="s">
        <v>70</v>
      </c>
      <c r="D654" s="39" t="s">
        <v>71</v>
      </c>
      <c r="E654" s="39" t="s">
        <v>12</v>
      </c>
      <c r="F654" s="39" t="s">
        <v>27314</v>
      </c>
      <c r="G654" s="39" t="s">
        <v>100</v>
      </c>
      <c r="H654" s="39" t="s">
        <v>764</v>
      </c>
      <c r="I654" s="71">
        <v>-15.83</v>
      </c>
    </row>
    <row r="655" spans="1:9" x14ac:dyDescent="0.2">
      <c r="A655" s="38" t="s">
        <v>74</v>
      </c>
      <c r="B655" s="39" t="s">
        <v>69</v>
      </c>
      <c r="C655" s="39" t="s">
        <v>70</v>
      </c>
      <c r="D655" s="39" t="s">
        <v>71</v>
      </c>
      <c r="E655" s="39" t="s">
        <v>12</v>
      </c>
      <c r="F655" s="39" t="s">
        <v>27615</v>
      </c>
      <c r="G655" s="39" t="s">
        <v>26187</v>
      </c>
      <c r="H655" s="39" t="s">
        <v>765</v>
      </c>
      <c r="I655" s="71">
        <v>-5</v>
      </c>
    </row>
    <row r="656" spans="1:9" x14ac:dyDescent="0.2">
      <c r="A656" s="38" t="s">
        <v>74</v>
      </c>
      <c r="B656" s="39" t="s">
        <v>69</v>
      </c>
      <c r="C656" s="39" t="s">
        <v>70</v>
      </c>
      <c r="D656" s="39" t="s">
        <v>71</v>
      </c>
      <c r="E656" s="39" t="s">
        <v>12</v>
      </c>
      <c r="F656" s="39" t="s">
        <v>188</v>
      </c>
      <c r="G656" s="39" t="s">
        <v>26187</v>
      </c>
      <c r="H656" s="39" t="s">
        <v>766</v>
      </c>
      <c r="I656" s="71">
        <v>-20.59</v>
      </c>
    </row>
    <row r="657" spans="1:9" x14ac:dyDescent="0.2">
      <c r="A657" s="38" t="s">
        <v>74</v>
      </c>
      <c r="B657" s="39" t="s">
        <v>69</v>
      </c>
      <c r="C657" s="39" t="s">
        <v>70</v>
      </c>
      <c r="D657" s="39" t="s">
        <v>71</v>
      </c>
      <c r="E657" s="39" t="s">
        <v>12</v>
      </c>
      <c r="F657" s="39" t="s">
        <v>27616</v>
      </c>
      <c r="G657" s="39" t="s">
        <v>26187</v>
      </c>
      <c r="H657" s="39" t="s">
        <v>18313</v>
      </c>
      <c r="I657" s="71">
        <v>-10</v>
      </c>
    </row>
    <row r="658" spans="1:9" x14ac:dyDescent="0.2">
      <c r="A658" s="38" t="s">
        <v>74</v>
      </c>
      <c r="B658" s="39" t="s">
        <v>69</v>
      </c>
      <c r="C658" s="39" t="s">
        <v>70</v>
      </c>
      <c r="D658" s="39" t="s">
        <v>71</v>
      </c>
      <c r="E658" s="39" t="s">
        <v>12</v>
      </c>
      <c r="F658" s="39" t="s">
        <v>27968</v>
      </c>
      <c r="G658" s="39" t="s">
        <v>26187</v>
      </c>
      <c r="H658" s="39" t="s">
        <v>767</v>
      </c>
      <c r="I658" s="71">
        <v>-6.49</v>
      </c>
    </row>
    <row r="659" spans="1:9" x14ac:dyDescent="0.2">
      <c r="A659" s="38" t="s">
        <v>74</v>
      </c>
      <c r="B659" s="39" t="s">
        <v>69</v>
      </c>
      <c r="C659" s="39" t="s">
        <v>70</v>
      </c>
      <c r="D659" s="39" t="s">
        <v>71</v>
      </c>
      <c r="E659" s="39" t="s">
        <v>12</v>
      </c>
      <c r="F659" s="39" t="s">
        <v>30824</v>
      </c>
      <c r="G659" s="39" t="s">
        <v>26187</v>
      </c>
      <c r="H659" s="39" t="s">
        <v>30825</v>
      </c>
      <c r="I659" s="71">
        <v>-5</v>
      </c>
    </row>
    <row r="660" spans="1:9" x14ac:dyDescent="0.2">
      <c r="A660" s="38" t="s">
        <v>74</v>
      </c>
      <c r="B660" s="39" t="s">
        <v>69</v>
      </c>
      <c r="C660" s="39" t="s">
        <v>70</v>
      </c>
      <c r="D660" s="39" t="s">
        <v>71</v>
      </c>
      <c r="E660" s="39" t="s">
        <v>12</v>
      </c>
      <c r="F660" s="39" t="s">
        <v>26201</v>
      </c>
      <c r="G660" s="39" t="s">
        <v>100</v>
      </c>
      <c r="H660" s="39" t="s">
        <v>26202</v>
      </c>
      <c r="I660" s="71">
        <v>-13.82</v>
      </c>
    </row>
    <row r="661" spans="1:9" x14ac:dyDescent="0.2">
      <c r="A661" s="38" t="s">
        <v>74</v>
      </c>
      <c r="B661" s="39" t="s">
        <v>69</v>
      </c>
      <c r="C661" s="39" t="s">
        <v>70</v>
      </c>
      <c r="D661" s="39" t="s">
        <v>71</v>
      </c>
      <c r="E661" s="39" t="s">
        <v>12</v>
      </c>
      <c r="F661" s="39" t="s">
        <v>30826</v>
      </c>
      <c r="G661" s="39" t="s">
        <v>26187</v>
      </c>
      <c r="H661" s="39" t="s">
        <v>30827</v>
      </c>
      <c r="I661" s="71">
        <v>-5</v>
      </c>
    </row>
    <row r="662" spans="1:9" x14ac:dyDescent="0.2">
      <c r="A662" s="38" t="s">
        <v>74</v>
      </c>
      <c r="B662" s="39" t="s">
        <v>69</v>
      </c>
      <c r="C662" s="39" t="s">
        <v>70</v>
      </c>
      <c r="D662" s="39" t="s">
        <v>71</v>
      </c>
      <c r="E662" s="39" t="s">
        <v>12</v>
      </c>
      <c r="F662" s="39" t="s">
        <v>27115</v>
      </c>
      <c r="G662" s="39" t="s">
        <v>26187</v>
      </c>
      <c r="H662" s="39" t="s">
        <v>771</v>
      </c>
      <c r="I662" s="71">
        <v>-5</v>
      </c>
    </row>
    <row r="663" spans="1:9" x14ac:dyDescent="0.2">
      <c r="A663" s="38" t="s">
        <v>74</v>
      </c>
      <c r="B663" s="39" t="s">
        <v>69</v>
      </c>
      <c r="C663" s="39" t="s">
        <v>70</v>
      </c>
      <c r="D663" s="39" t="s">
        <v>71</v>
      </c>
      <c r="E663" s="39" t="s">
        <v>12</v>
      </c>
      <c r="F663" s="39" t="s">
        <v>30828</v>
      </c>
      <c r="G663" s="39" t="s">
        <v>26187</v>
      </c>
      <c r="H663" s="39" t="s">
        <v>30829</v>
      </c>
      <c r="I663" s="71">
        <v>-5</v>
      </c>
    </row>
    <row r="664" spans="1:9" x14ac:dyDescent="0.2">
      <c r="A664" s="38" t="s">
        <v>74</v>
      </c>
      <c r="B664" s="39" t="s">
        <v>69</v>
      </c>
      <c r="C664" s="39" t="s">
        <v>70</v>
      </c>
      <c r="D664" s="39" t="s">
        <v>71</v>
      </c>
      <c r="E664" s="39" t="s">
        <v>12</v>
      </c>
      <c r="F664" s="39" t="s">
        <v>773</v>
      </c>
      <c r="G664" s="39" t="s">
        <v>26187</v>
      </c>
      <c r="H664" s="39" t="s">
        <v>774</v>
      </c>
      <c r="I664" s="71">
        <v>-171.16</v>
      </c>
    </row>
    <row r="665" spans="1:9" x14ac:dyDescent="0.2">
      <c r="A665" s="38" t="s">
        <v>74</v>
      </c>
      <c r="B665" s="39" t="s">
        <v>69</v>
      </c>
      <c r="C665" s="39" t="s">
        <v>70</v>
      </c>
      <c r="D665" s="39" t="s">
        <v>71</v>
      </c>
      <c r="E665" s="39" t="s">
        <v>12</v>
      </c>
      <c r="F665" s="39" t="s">
        <v>27969</v>
      </c>
      <c r="G665" s="39" t="s">
        <v>26187</v>
      </c>
      <c r="H665" s="39" t="s">
        <v>775</v>
      </c>
      <c r="I665" s="71">
        <v>-14.59</v>
      </c>
    </row>
    <row r="666" spans="1:9" x14ac:dyDescent="0.2">
      <c r="A666" s="38" t="s">
        <v>74</v>
      </c>
      <c r="B666" s="39" t="s">
        <v>69</v>
      </c>
      <c r="C666" s="39" t="s">
        <v>70</v>
      </c>
      <c r="D666" s="39" t="s">
        <v>71</v>
      </c>
      <c r="E666" s="39" t="s">
        <v>12</v>
      </c>
      <c r="F666" s="39" t="s">
        <v>26292</v>
      </c>
      <c r="G666" s="39" t="s">
        <v>26187</v>
      </c>
      <c r="H666" s="39" t="s">
        <v>23841</v>
      </c>
      <c r="I666" s="71">
        <v>-18.920000000000002</v>
      </c>
    </row>
    <row r="667" spans="1:9" x14ac:dyDescent="0.2">
      <c r="A667" s="38" t="s">
        <v>74</v>
      </c>
      <c r="B667" s="39" t="s">
        <v>69</v>
      </c>
      <c r="C667" s="39" t="s">
        <v>70</v>
      </c>
      <c r="D667" s="39" t="s">
        <v>71</v>
      </c>
      <c r="E667" s="39" t="s">
        <v>12</v>
      </c>
      <c r="F667" s="39" t="s">
        <v>30830</v>
      </c>
      <c r="G667" s="39" t="s">
        <v>26187</v>
      </c>
      <c r="H667" s="39" t="s">
        <v>30831</v>
      </c>
      <c r="I667" s="71">
        <v>-5</v>
      </c>
    </row>
    <row r="668" spans="1:9" x14ac:dyDescent="0.2">
      <c r="A668" s="38" t="s">
        <v>74</v>
      </c>
      <c r="B668" s="39" t="s">
        <v>69</v>
      </c>
      <c r="C668" s="39" t="s">
        <v>70</v>
      </c>
      <c r="D668" s="39" t="s">
        <v>71</v>
      </c>
      <c r="E668" s="39" t="s">
        <v>12</v>
      </c>
      <c r="F668" s="39" t="s">
        <v>26926</v>
      </c>
      <c r="G668" s="39" t="s">
        <v>26187</v>
      </c>
      <c r="H668" s="39" t="s">
        <v>776</v>
      </c>
      <c r="I668" s="71">
        <v>-5</v>
      </c>
    </row>
    <row r="669" spans="1:9" x14ac:dyDescent="0.2">
      <c r="A669" s="38" t="s">
        <v>74</v>
      </c>
      <c r="B669" s="39" t="s">
        <v>69</v>
      </c>
      <c r="C669" s="39" t="s">
        <v>70</v>
      </c>
      <c r="D669" s="39" t="s">
        <v>71</v>
      </c>
      <c r="E669" s="39" t="s">
        <v>12</v>
      </c>
      <c r="F669" s="39" t="s">
        <v>28911</v>
      </c>
      <c r="G669" s="39" t="s">
        <v>26187</v>
      </c>
      <c r="H669" s="39" t="s">
        <v>777</v>
      </c>
      <c r="I669" s="71">
        <v>-5</v>
      </c>
    </row>
    <row r="670" spans="1:9" x14ac:dyDescent="0.2">
      <c r="A670" s="38" t="s">
        <v>74</v>
      </c>
      <c r="B670" s="39" t="s">
        <v>69</v>
      </c>
      <c r="C670" s="39" t="s">
        <v>70</v>
      </c>
      <c r="D670" s="39" t="s">
        <v>71</v>
      </c>
      <c r="E670" s="39" t="s">
        <v>12</v>
      </c>
      <c r="F670" s="39" t="s">
        <v>29601</v>
      </c>
      <c r="G670" s="39" t="s">
        <v>26187</v>
      </c>
      <c r="H670" s="39" t="s">
        <v>778</v>
      </c>
      <c r="I670" s="71">
        <v>-10</v>
      </c>
    </row>
    <row r="671" spans="1:9" x14ac:dyDescent="0.2">
      <c r="A671" s="38" t="s">
        <v>74</v>
      </c>
      <c r="B671" s="39" t="s">
        <v>69</v>
      </c>
      <c r="C671" s="39" t="s">
        <v>70</v>
      </c>
      <c r="D671" s="39" t="s">
        <v>71</v>
      </c>
      <c r="E671" s="39" t="s">
        <v>12</v>
      </c>
      <c r="F671" s="39" t="s">
        <v>27617</v>
      </c>
      <c r="G671" s="39" t="s">
        <v>26187</v>
      </c>
      <c r="H671" s="39" t="s">
        <v>26968</v>
      </c>
      <c r="I671" s="71">
        <v>-5</v>
      </c>
    </row>
    <row r="672" spans="1:9" x14ac:dyDescent="0.2">
      <c r="A672" s="38" t="s">
        <v>74</v>
      </c>
      <c r="B672" s="39" t="s">
        <v>69</v>
      </c>
      <c r="C672" s="39" t="s">
        <v>70</v>
      </c>
      <c r="D672" s="39" t="s">
        <v>71</v>
      </c>
      <c r="E672" s="39" t="s">
        <v>12</v>
      </c>
      <c r="F672" s="39" t="s">
        <v>28400</v>
      </c>
      <c r="G672" s="39" t="s">
        <v>100</v>
      </c>
      <c r="H672" s="39" t="s">
        <v>28401</v>
      </c>
      <c r="I672" s="71">
        <v>-5</v>
      </c>
    </row>
    <row r="673" spans="1:9" x14ac:dyDescent="0.2">
      <c r="A673" s="38" t="s">
        <v>74</v>
      </c>
      <c r="B673" s="39" t="s">
        <v>69</v>
      </c>
      <c r="C673" s="39" t="s">
        <v>70</v>
      </c>
      <c r="D673" s="39" t="s">
        <v>71</v>
      </c>
      <c r="E673" s="39" t="s">
        <v>12</v>
      </c>
      <c r="F673" s="39" t="s">
        <v>27970</v>
      </c>
      <c r="G673" s="39" t="s">
        <v>26187</v>
      </c>
      <c r="H673" s="39" t="s">
        <v>780</v>
      </c>
      <c r="I673" s="71">
        <v>-15.3</v>
      </c>
    </row>
    <row r="674" spans="1:9" x14ac:dyDescent="0.2">
      <c r="A674" s="38" t="s">
        <v>74</v>
      </c>
      <c r="B674" s="39" t="s">
        <v>69</v>
      </c>
      <c r="C674" s="39" t="s">
        <v>70</v>
      </c>
      <c r="D674" s="39" t="s">
        <v>71</v>
      </c>
      <c r="E674" s="39" t="s">
        <v>12</v>
      </c>
      <c r="F674" s="39" t="s">
        <v>29602</v>
      </c>
      <c r="G674" s="39" t="s">
        <v>26187</v>
      </c>
      <c r="H674" s="39" t="s">
        <v>29603</v>
      </c>
      <c r="I674" s="71">
        <v>-12.23</v>
      </c>
    </row>
    <row r="675" spans="1:9" x14ac:dyDescent="0.2">
      <c r="A675" s="38" t="s">
        <v>74</v>
      </c>
      <c r="B675" s="39" t="s">
        <v>69</v>
      </c>
      <c r="C675" s="39" t="s">
        <v>70</v>
      </c>
      <c r="D675" s="39" t="s">
        <v>71</v>
      </c>
      <c r="E675" s="39" t="s">
        <v>12</v>
      </c>
      <c r="F675" s="39" t="s">
        <v>26594</v>
      </c>
      <c r="G675" s="39" t="s">
        <v>26187</v>
      </c>
      <c r="H675" s="39" t="s">
        <v>782</v>
      </c>
      <c r="I675" s="71">
        <v>-25.06</v>
      </c>
    </row>
    <row r="676" spans="1:9" x14ac:dyDescent="0.2">
      <c r="A676" s="38" t="s">
        <v>74</v>
      </c>
      <c r="B676" s="39" t="s">
        <v>69</v>
      </c>
      <c r="C676" s="39" t="s">
        <v>70</v>
      </c>
      <c r="D676" s="39" t="s">
        <v>71</v>
      </c>
      <c r="E676" s="39" t="s">
        <v>12</v>
      </c>
      <c r="F676" s="39" t="s">
        <v>27971</v>
      </c>
      <c r="G676" s="39" t="s">
        <v>26187</v>
      </c>
      <c r="H676" s="39" t="s">
        <v>27972</v>
      </c>
      <c r="I676" s="71">
        <v>-5</v>
      </c>
    </row>
    <row r="677" spans="1:9" x14ac:dyDescent="0.2">
      <c r="A677" s="38" t="s">
        <v>74</v>
      </c>
      <c r="B677" s="39" t="s">
        <v>69</v>
      </c>
      <c r="C677" s="39" t="s">
        <v>70</v>
      </c>
      <c r="D677" s="39" t="s">
        <v>71</v>
      </c>
      <c r="E677" s="39" t="s">
        <v>12</v>
      </c>
      <c r="F677" s="39" t="s">
        <v>29604</v>
      </c>
      <c r="G677" s="39" t="s">
        <v>26187</v>
      </c>
      <c r="H677" s="39" t="s">
        <v>29605</v>
      </c>
      <c r="I677" s="71">
        <v>-5</v>
      </c>
    </row>
    <row r="678" spans="1:9" x14ac:dyDescent="0.2">
      <c r="A678" s="38" t="s">
        <v>74</v>
      </c>
      <c r="B678" s="39" t="s">
        <v>69</v>
      </c>
      <c r="C678" s="39" t="s">
        <v>70</v>
      </c>
      <c r="D678" s="39" t="s">
        <v>71</v>
      </c>
      <c r="E678" s="39" t="s">
        <v>12</v>
      </c>
      <c r="F678" s="39" t="s">
        <v>30832</v>
      </c>
      <c r="G678" s="39" t="s">
        <v>26187</v>
      </c>
      <c r="H678" s="39" t="s">
        <v>30833</v>
      </c>
      <c r="I678" s="71">
        <v>-5</v>
      </c>
    </row>
    <row r="679" spans="1:9" x14ac:dyDescent="0.2">
      <c r="A679" s="38" t="s">
        <v>74</v>
      </c>
      <c r="B679" s="39" t="s">
        <v>69</v>
      </c>
      <c r="C679" s="39" t="s">
        <v>70</v>
      </c>
      <c r="D679" s="39" t="s">
        <v>71</v>
      </c>
      <c r="E679" s="39" t="s">
        <v>12</v>
      </c>
      <c r="F679" s="39" t="s">
        <v>27618</v>
      </c>
      <c r="G679" s="39" t="s">
        <v>26187</v>
      </c>
      <c r="H679" s="39" t="s">
        <v>785</v>
      </c>
      <c r="I679" s="71">
        <v>-5</v>
      </c>
    </row>
    <row r="680" spans="1:9" x14ac:dyDescent="0.2">
      <c r="A680" s="38" t="s">
        <v>74</v>
      </c>
      <c r="B680" s="39" t="s">
        <v>69</v>
      </c>
      <c r="C680" s="39" t="s">
        <v>70</v>
      </c>
      <c r="D680" s="39" t="s">
        <v>71</v>
      </c>
      <c r="E680" s="39" t="s">
        <v>12</v>
      </c>
      <c r="F680" s="39" t="s">
        <v>28912</v>
      </c>
      <c r="G680" s="39" t="s">
        <v>26187</v>
      </c>
      <c r="H680" s="39" t="s">
        <v>786</v>
      </c>
      <c r="I680" s="71">
        <v>-5</v>
      </c>
    </row>
    <row r="681" spans="1:9" x14ac:dyDescent="0.2">
      <c r="A681" s="38" t="s">
        <v>74</v>
      </c>
      <c r="B681" s="39" t="s">
        <v>69</v>
      </c>
      <c r="C681" s="39" t="s">
        <v>70</v>
      </c>
      <c r="D681" s="39" t="s">
        <v>71</v>
      </c>
      <c r="E681" s="39" t="s">
        <v>12</v>
      </c>
      <c r="F681" s="39" t="s">
        <v>30834</v>
      </c>
      <c r="G681" s="39" t="s">
        <v>26187</v>
      </c>
      <c r="H681" s="39" t="s">
        <v>30835</v>
      </c>
      <c r="I681" s="71">
        <v>-16.059999999999999</v>
      </c>
    </row>
    <row r="682" spans="1:9" x14ac:dyDescent="0.2">
      <c r="A682" s="38" t="s">
        <v>74</v>
      </c>
      <c r="B682" s="39" t="s">
        <v>69</v>
      </c>
      <c r="C682" s="39" t="s">
        <v>70</v>
      </c>
      <c r="D682" s="39" t="s">
        <v>71</v>
      </c>
      <c r="E682" s="39" t="s">
        <v>12</v>
      </c>
      <c r="F682" s="39" t="s">
        <v>30836</v>
      </c>
      <c r="G682" s="39" t="s">
        <v>26187</v>
      </c>
      <c r="H682" s="39" t="s">
        <v>30837</v>
      </c>
      <c r="I682" s="71">
        <v>-5</v>
      </c>
    </row>
    <row r="683" spans="1:9" x14ac:dyDescent="0.2">
      <c r="A683" s="38" t="s">
        <v>74</v>
      </c>
      <c r="B683" s="39" t="s">
        <v>69</v>
      </c>
      <c r="C683" s="39" t="s">
        <v>70</v>
      </c>
      <c r="D683" s="39" t="s">
        <v>71</v>
      </c>
      <c r="E683" s="39" t="s">
        <v>12</v>
      </c>
      <c r="F683" s="39" t="s">
        <v>30838</v>
      </c>
      <c r="G683" s="39" t="s">
        <v>26187</v>
      </c>
      <c r="H683" s="39" t="s">
        <v>789</v>
      </c>
      <c r="I683" s="71">
        <v>-5</v>
      </c>
    </row>
    <row r="684" spans="1:9" x14ac:dyDescent="0.2">
      <c r="A684" s="38" t="s">
        <v>74</v>
      </c>
      <c r="B684" s="39" t="s">
        <v>69</v>
      </c>
      <c r="C684" s="39" t="s">
        <v>70</v>
      </c>
      <c r="D684" s="39" t="s">
        <v>71</v>
      </c>
      <c r="E684" s="39" t="s">
        <v>12</v>
      </c>
      <c r="F684" s="39" t="s">
        <v>27973</v>
      </c>
      <c r="G684" s="39" t="s">
        <v>26187</v>
      </c>
      <c r="H684" s="39" t="s">
        <v>27974</v>
      </c>
      <c r="I684" s="71">
        <v>-21.53</v>
      </c>
    </row>
    <row r="685" spans="1:9" x14ac:dyDescent="0.2">
      <c r="A685" s="38" t="s">
        <v>74</v>
      </c>
      <c r="B685" s="39" t="s">
        <v>69</v>
      </c>
      <c r="C685" s="39" t="s">
        <v>70</v>
      </c>
      <c r="D685" s="39" t="s">
        <v>71</v>
      </c>
      <c r="E685" s="39" t="s">
        <v>12</v>
      </c>
      <c r="F685" s="39" t="s">
        <v>29606</v>
      </c>
      <c r="G685" s="39" t="s">
        <v>26187</v>
      </c>
      <c r="H685" s="39" t="s">
        <v>29607</v>
      </c>
      <c r="I685" s="71">
        <v>-10.84</v>
      </c>
    </row>
    <row r="686" spans="1:9" x14ac:dyDescent="0.2">
      <c r="A686" s="38" t="s">
        <v>74</v>
      </c>
      <c r="B686" s="39" t="s">
        <v>69</v>
      </c>
      <c r="C686" s="39" t="s">
        <v>70</v>
      </c>
      <c r="D686" s="39" t="s">
        <v>71</v>
      </c>
      <c r="E686" s="39" t="s">
        <v>12</v>
      </c>
      <c r="F686" s="39" t="s">
        <v>790</v>
      </c>
      <c r="G686" s="39" t="s">
        <v>100</v>
      </c>
      <c r="H686" s="39" t="s">
        <v>791</v>
      </c>
      <c r="I686" s="71">
        <v>-23.07</v>
      </c>
    </row>
    <row r="687" spans="1:9" x14ac:dyDescent="0.2">
      <c r="A687" s="38" t="s">
        <v>74</v>
      </c>
      <c r="B687" s="39" t="s">
        <v>69</v>
      </c>
      <c r="C687" s="39" t="s">
        <v>70</v>
      </c>
      <c r="D687" s="39" t="s">
        <v>71</v>
      </c>
      <c r="E687" s="39" t="s">
        <v>12</v>
      </c>
      <c r="F687" s="39" t="s">
        <v>30839</v>
      </c>
      <c r="G687" s="39" t="s">
        <v>26187</v>
      </c>
      <c r="H687" s="39" t="s">
        <v>30840</v>
      </c>
      <c r="I687" s="71">
        <v>-5</v>
      </c>
    </row>
    <row r="688" spans="1:9" x14ac:dyDescent="0.2">
      <c r="A688" s="38" t="s">
        <v>74</v>
      </c>
      <c r="B688" s="39" t="s">
        <v>69</v>
      </c>
      <c r="C688" s="39" t="s">
        <v>70</v>
      </c>
      <c r="D688" s="39" t="s">
        <v>71</v>
      </c>
      <c r="E688" s="39" t="s">
        <v>12</v>
      </c>
      <c r="F688" s="39" t="s">
        <v>27619</v>
      </c>
      <c r="G688" s="39" t="s">
        <v>26187</v>
      </c>
      <c r="H688" s="39" t="s">
        <v>793</v>
      </c>
      <c r="I688" s="71">
        <v>-5</v>
      </c>
    </row>
    <row r="689" spans="1:9" x14ac:dyDescent="0.2">
      <c r="A689" s="38" t="s">
        <v>74</v>
      </c>
      <c r="B689" s="39" t="s">
        <v>69</v>
      </c>
      <c r="C689" s="39" t="s">
        <v>70</v>
      </c>
      <c r="D689" s="39" t="s">
        <v>71</v>
      </c>
      <c r="E689" s="39" t="s">
        <v>12</v>
      </c>
      <c r="F689" s="39" t="s">
        <v>29608</v>
      </c>
      <c r="G689" s="39" t="s">
        <v>26187</v>
      </c>
      <c r="H689" s="39" t="s">
        <v>15946</v>
      </c>
      <c r="I689" s="71">
        <v>-5.72</v>
      </c>
    </row>
    <row r="690" spans="1:9" x14ac:dyDescent="0.2">
      <c r="A690" s="38" t="s">
        <v>74</v>
      </c>
      <c r="B690" s="39" t="s">
        <v>69</v>
      </c>
      <c r="C690" s="39" t="s">
        <v>70</v>
      </c>
      <c r="D690" s="39" t="s">
        <v>71</v>
      </c>
      <c r="E690" s="39" t="s">
        <v>12</v>
      </c>
      <c r="F690" s="39" t="s">
        <v>26203</v>
      </c>
      <c r="G690" s="39" t="s">
        <v>26187</v>
      </c>
      <c r="H690" s="39" t="s">
        <v>26204</v>
      </c>
      <c r="I690" s="71">
        <v>-14.31</v>
      </c>
    </row>
    <row r="691" spans="1:9" x14ac:dyDescent="0.2">
      <c r="A691" s="38" t="s">
        <v>74</v>
      </c>
      <c r="B691" s="39" t="s">
        <v>69</v>
      </c>
      <c r="C691" s="39" t="s">
        <v>70</v>
      </c>
      <c r="D691" s="39" t="s">
        <v>71</v>
      </c>
      <c r="E691" s="39" t="s">
        <v>12</v>
      </c>
      <c r="F691" s="39" t="s">
        <v>26293</v>
      </c>
      <c r="G691" s="39" t="s">
        <v>26187</v>
      </c>
      <c r="H691" s="39" t="s">
        <v>26294</v>
      </c>
      <c r="I691" s="71">
        <v>-10.76</v>
      </c>
    </row>
    <row r="692" spans="1:9" x14ac:dyDescent="0.2">
      <c r="A692" s="38" t="s">
        <v>74</v>
      </c>
      <c r="B692" s="39" t="s">
        <v>69</v>
      </c>
      <c r="C692" s="39" t="s">
        <v>70</v>
      </c>
      <c r="D692" s="39" t="s">
        <v>71</v>
      </c>
      <c r="E692" s="39" t="s">
        <v>12</v>
      </c>
      <c r="F692" s="39" t="s">
        <v>29609</v>
      </c>
      <c r="G692" s="39" t="s">
        <v>26187</v>
      </c>
      <c r="H692" s="39" t="s">
        <v>29610</v>
      </c>
      <c r="I692" s="71">
        <v>-5</v>
      </c>
    </row>
    <row r="693" spans="1:9" x14ac:dyDescent="0.2">
      <c r="A693" s="38" t="s">
        <v>74</v>
      </c>
      <c r="B693" s="39" t="s">
        <v>69</v>
      </c>
      <c r="C693" s="39" t="s">
        <v>70</v>
      </c>
      <c r="D693" s="39" t="s">
        <v>71</v>
      </c>
      <c r="E693" s="39" t="s">
        <v>12</v>
      </c>
      <c r="F693" s="39" t="s">
        <v>27116</v>
      </c>
      <c r="G693" s="39" t="s">
        <v>26187</v>
      </c>
      <c r="H693" s="39" t="s">
        <v>27117</v>
      </c>
      <c r="I693" s="71">
        <v>-15</v>
      </c>
    </row>
    <row r="694" spans="1:9" x14ac:dyDescent="0.2">
      <c r="A694" s="38" t="s">
        <v>74</v>
      </c>
      <c r="B694" s="39" t="s">
        <v>69</v>
      </c>
      <c r="C694" s="39" t="s">
        <v>70</v>
      </c>
      <c r="D694" s="39" t="s">
        <v>71</v>
      </c>
      <c r="E694" s="39" t="s">
        <v>12</v>
      </c>
      <c r="F694" s="39" t="s">
        <v>27620</v>
      </c>
      <c r="G694" s="39" t="s">
        <v>26187</v>
      </c>
      <c r="H694" s="39" t="s">
        <v>27621</v>
      </c>
      <c r="I694" s="71">
        <v>-10</v>
      </c>
    </row>
    <row r="695" spans="1:9" x14ac:dyDescent="0.2">
      <c r="A695" s="38" t="s">
        <v>74</v>
      </c>
      <c r="B695" s="39" t="s">
        <v>69</v>
      </c>
      <c r="C695" s="39" t="s">
        <v>70</v>
      </c>
      <c r="D695" s="39" t="s">
        <v>71</v>
      </c>
      <c r="E695" s="39" t="s">
        <v>12</v>
      </c>
      <c r="F695" s="39" t="s">
        <v>29611</v>
      </c>
      <c r="G695" s="39" t="s">
        <v>26187</v>
      </c>
      <c r="H695" s="39" t="s">
        <v>796</v>
      </c>
      <c r="I695" s="71">
        <v>-12.52</v>
      </c>
    </row>
    <row r="696" spans="1:9" x14ac:dyDescent="0.2">
      <c r="A696" s="38" t="s">
        <v>74</v>
      </c>
      <c r="B696" s="39" t="s">
        <v>69</v>
      </c>
      <c r="C696" s="39" t="s">
        <v>70</v>
      </c>
      <c r="D696" s="39" t="s">
        <v>71</v>
      </c>
      <c r="E696" s="39" t="s">
        <v>12</v>
      </c>
      <c r="F696" s="39" t="s">
        <v>28402</v>
      </c>
      <c r="G696" s="39" t="s">
        <v>26187</v>
      </c>
      <c r="H696" s="39" t="s">
        <v>797</v>
      </c>
      <c r="I696" s="71">
        <v>-19.7</v>
      </c>
    </row>
    <row r="697" spans="1:9" x14ac:dyDescent="0.2">
      <c r="A697" s="38" t="s">
        <v>74</v>
      </c>
      <c r="B697" s="39" t="s">
        <v>69</v>
      </c>
      <c r="C697" s="39" t="s">
        <v>70</v>
      </c>
      <c r="D697" s="39" t="s">
        <v>71</v>
      </c>
      <c r="E697" s="39" t="s">
        <v>12</v>
      </c>
      <c r="F697" s="39" t="s">
        <v>29612</v>
      </c>
      <c r="G697" s="39" t="s">
        <v>26187</v>
      </c>
      <c r="H697" s="39" t="s">
        <v>29613</v>
      </c>
      <c r="I697" s="71">
        <v>-5</v>
      </c>
    </row>
    <row r="698" spans="1:9" x14ac:dyDescent="0.2">
      <c r="A698" s="38" t="s">
        <v>74</v>
      </c>
      <c r="B698" s="39" t="s">
        <v>69</v>
      </c>
      <c r="C698" s="39" t="s">
        <v>70</v>
      </c>
      <c r="D698" s="39" t="s">
        <v>71</v>
      </c>
      <c r="E698" s="39" t="s">
        <v>12</v>
      </c>
      <c r="F698" s="39" t="s">
        <v>29614</v>
      </c>
      <c r="G698" s="39" t="s">
        <v>26187</v>
      </c>
      <c r="H698" s="39" t="s">
        <v>29615</v>
      </c>
      <c r="I698" s="71">
        <v>-5</v>
      </c>
    </row>
    <row r="699" spans="1:9" x14ac:dyDescent="0.2">
      <c r="A699" s="38" t="s">
        <v>74</v>
      </c>
      <c r="B699" s="39" t="s">
        <v>69</v>
      </c>
      <c r="C699" s="39" t="s">
        <v>70</v>
      </c>
      <c r="D699" s="39" t="s">
        <v>71</v>
      </c>
      <c r="E699" s="39" t="s">
        <v>12</v>
      </c>
      <c r="F699" s="39" t="s">
        <v>30841</v>
      </c>
      <c r="G699" s="39" t="s">
        <v>26187</v>
      </c>
      <c r="H699" s="39" t="s">
        <v>30842</v>
      </c>
      <c r="I699" s="71">
        <v>-10</v>
      </c>
    </row>
    <row r="700" spans="1:9" x14ac:dyDescent="0.2">
      <c r="A700" s="38" t="s">
        <v>74</v>
      </c>
      <c r="B700" s="39" t="s">
        <v>69</v>
      </c>
      <c r="C700" s="39" t="s">
        <v>70</v>
      </c>
      <c r="D700" s="39" t="s">
        <v>71</v>
      </c>
      <c r="E700" s="39" t="s">
        <v>12</v>
      </c>
      <c r="F700" s="39" t="s">
        <v>27622</v>
      </c>
      <c r="G700" s="39" t="s">
        <v>26187</v>
      </c>
      <c r="H700" s="39" t="s">
        <v>798</v>
      </c>
      <c r="I700" s="71">
        <v>-10</v>
      </c>
    </row>
    <row r="701" spans="1:9" x14ac:dyDescent="0.2">
      <c r="A701" s="38" t="s">
        <v>74</v>
      </c>
      <c r="B701" s="39" t="s">
        <v>69</v>
      </c>
      <c r="C701" s="39" t="s">
        <v>70</v>
      </c>
      <c r="D701" s="39" t="s">
        <v>71</v>
      </c>
      <c r="E701" s="39" t="s">
        <v>12</v>
      </c>
      <c r="F701" s="39" t="s">
        <v>30843</v>
      </c>
      <c r="G701" s="39" t="s">
        <v>26187</v>
      </c>
      <c r="H701" s="39" t="s">
        <v>30844</v>
      </c>
      <c r="I701" s="71">
        <v>-5</v>
      </c>
    </row>
    <row r="702" spans="1:9" x14ac:dyDescent="0.2">
      <c r="A702" s="38" t="s">
        <v>74</v>
      </c>
      <c r="B702" s="39" t="s">
        <v>69</v>
      </c>
      <c r="C702" s="39" t="s">
        <v>70</v>
      </c>
      <c r="D702" s="39" t="s">
        <v>71</v>
      </c>
      <c r="E702" s="39" t="s">
        <v>12</v>
      </c>
      <c r="F702" s="39" t="s">
        <v>30845</v>
      </c>
      <c r="G702" s="39" t="s">
        <v>26187</v>
      </c>
      <c r="H702" s="39" t="s">
        <v>30846</v>
      </c>
      <c r="I702" s="71">
        <v>-5</v>
      </c>
    </row>
    <row r="703" spans="1:9" x14ac:dyDescent="0.2">
      <c r="A703" s="38" t="s">
        <v>74</v>
      </c>
      <c r="B703" s="39" t="s">
        <v>69</v>
      </c>
      <c r="C703" s="39" t="s">
        <v>70</v>
      </c>
      <c r="D703" s="39" t="s">
        <v>71</v>
      </c>
      <c r="E703" s="39" t="s">
        <v>12</v>
      </c>
      <c r="F703" s="39" t="s">
        <v>192</v>
      </c>
      <c r="G703" s="39" t="s">
        <v>26187</v>
      </c>
      <c r="H703" s="39" t="s">
        <v>26205</v>
      </c>
      <c r="I703" s="71">
        <v>-52.56</v>
      </c>
    </row>
    <row r="704" spans="1:9" x14ac:dyDescent="0.2">
      <c r="A704" s="38" t="s">
        <v>74</v>
      </c>
      <c r="B704" s="39" t="s">
        <v>69</v>
      </c>
      <c r="C704" s="39" t="s">
        <v>70</v>
      </c>
      <c r="D704" s="39" t="s">
        <v>71</v>
      </c>
      <c r="E704" s="39" t="s">
        <v>12</v>
      </c>
      <c r="F704" s="39" t="s">
        <v>28403</v>
      </c>
      <c r="G704" s="39" t="s">
        <v>26187</v>
      </c>
      <c r="H704" s="39" t="s">
        <v>28404</v>
      </c>
      <c r="I704" s="71">
        <v>-10</v>
      </c>
    </row>
    <row r="705" spans="1:9" x14ac:dyDescent="0.2">
      <c r="A705" s="38" t="s">
        <v>74</v>
      </c>
      <c r="B705" s="39" t="s">
        <v>69</v>
      </c>
      <c r="C705" s="39" t="s">
        <v>70</v>
      </c>
      <c r="D705" s="39" t="s">
        <v>71</v>
      </c>
      <c r="E705" s="39" t="s">
        <v>12</v>
      </c>
      <c r="F705" s="39" t="s">
        <v>27623</v>
      </c>
      <c r="G705" s="39" t="s">
        <v>26187</v>
      </c>
      <c r="H705" s="39" t="s">
        <v>4610</v>
      </c>
      <c r="I705" s="71">
        <v>-5</v>
      </c>
    </row>
    <row r="706" spans="1:9" x14ac:dyDescent="0.2">
      <c r="A706" s="38" t="s">
        <v>74</v>
      </c>
      <c r="B706" s="39" t="s">
        <v>69</v>
      </c>
      <c r="C706" s="39" t="s">
        <v>70</v>
      </c>
      <c r="D706" s="39" t="s">
        <v>71</v>
      </c>
      <c r="E706" s="39" t="s">
        <v>12</v>
      </c>
      <c r="F706" s="39" t="s">
        <v>28913</v>
      </c>
      <c r="G706" s="39" t="s">
        <v>26187</v>
      </c>
      <c r="H706" s="39" t="s">
        <v>800</v>
      </c>
      <c r="I706" s="71">
        <v>-30.43</v>
      </c>
    </row>
    <row r="707" spans="1:9" x14ac:dyDescent="0.2">
      <c r="A707" s="38" t="s">
        <v>74</v>
      </c>
      <c r="B707" s="39" t="s">
        <v>69</v>
      </c>
      <c r="C707" s="39" t="s">
        <v>70</v>
      </c>
      <c r="D707" s="39" t="s">
        <v>71</v>
      </c>
      <c r="E707" s="39" t="s">
        <v>12</v>
      </c>
      <c r="F707" s="39" t="s">
        <v>801</v>
      </c>
      <c r="G707" s="39" t="s">
        <v>26187</v>
      </c>
      <c r="H707" s="39" t="s">
        <v>802</v>
      </c>
      <c r="I707" s="71">
        <v>-25.71</v>
      </c>
    </row>
    <row r="708" spans="1:9" x14ac:dyDescent="0.2">
      <c r="A708" s="38" t="s">
        <v>74</v>
      </c>
      <c r="B708" s="39" t="s">
        <v>69</v>
      </c>
      <c r="C708" s="39" t="s">
        <v>70</v>
      </c>
      <c r="D708" s="39" t="s">
        <v>71</v>
      </c>
      <c r="E708" s="39" t="s">
        <v>12</v>
      </c>
      <c r="F708" s="39" t="s">
        <v>803</v>
      </c>
      <c r="G708" s="39" t="s">
        <v>26187</v>
      </c>
      <c r="H708" s="39" t="s">
        <v>804</v>
      </c>
      <c r="I708" s="71">
        <v>-35.68</v>
      </c>
    </row>
    <row r="709" spans="1:9" x14ac:dyDescent="0.2">
      <c r="A709" s="38" t="s">
        <v>74</v>
      </c>
      <c r="B709" s="39" t="s">
        <v>69</v>
      </c>
      <c r="C709" s="39" t="s">
        <v>70</v>
      </c>
      <c r="D709" s="39" t="s">
        <v>71</v>
      </c>
      <c r="E709" s="39" t="s">
        <v>12</v>
      </c>
      <c r="F709" s="39" t="s">
        <v>30847</v>
      </c>
      <c r="G709" s="39" t="s">
        <v>26187</v>
      </c>
      <c r="H709" s="39" t="s">
        <v>30848</v>
      </c>
      <c r="I709" s="71">
        <v>-5</v>
      </c>
    </row>
    <row r="710" spans="1:9" x14ac:dyDescent="0.2">
      <c r="A710" s="38" t="s">
        <v>74</v>
      </c>
      <c r="B710" s="39" t="s">
        <v>69</v>
      </c>
      <c r="C710" s="39" t="s">
        <v>70</v>
      </c>
      <c r="D710" s="39" t="s">
        <v>71</v>
      </c>
      <c r="E710" s="39" t="s">
        <v>12</v>
      </c>
      <c r="F710" s="39" t="s">
        <v>27624</v>
      </c>
      <c r="G710" s="39" t="s">
        <v>26187</v>
      </c>
      <c r="H710" s="39" t="s">
        <v>27625</v>
      </c>
      <c r="I710" s="71">
        <v>-10</v>
      </c>
    </row>
    <row r="711" spans="1:9" x14ac:dyDescent="0.2">
      <c r="A711" s="38" t="s">
        <v>74</v>
      </c>
      <c r="B711" s="39" t="s">
        <v>69</v>
      </c>
      <c r="C711" s="39" t="s">
        <v>70</v>
      </c>
      <c r="D711" s="39" t="s">
        <v>71</v>
      </c>
      <c r="E711" s="39" t="s">
        <v>12</v>
      </c>
      <c r="F711" s="39" t="s">
        <v>29616</v>
      </c>
      <c r="G711" s="39" t="s">
        <v>26187</v>
      </c>
      <c r="H711" s="39" t="s">
        <v>809</v>
      </c>
      <c r="I711" s="71">
        <v>-5</v>
      </c>
    </row>
    <row r="712" spans="1:9" x14ac:dyDescent="0.2">
      <c r="A712" s="38" t="s">
        <v>74</v>
      </c>
      <c r="B712" s="39" t="s">
        <v>69</v>
      </c>
      <c r="C712" s="39" t="s">
        <v>70</v>
      </c>
      <c r="D712" s="39" t="s">
        <v>71</v>
      </c>
      <c r="E712" s="39" t="s">
        <v>12</v>
      </c>
      <c r="F712" s="39" t="s">
        <v>28914</v>
      </c>
      <c r="G712" s="39" t="s">
        <v>26187</v>
      </c>
      <c r="H712" s="39" t="s">
        <v>28915</v>
      </c>
      <c r="I712" s="71">
        <v>-10</v>
      </c>
    </row>
    <row r="713" spans="1:9" x14ac:dyDescent="0.2">
      <c r="A713" s="38" t="s">
        <v>74</v>
      </c>
      <c r="B713" s="39" t="s">
        <v>69</v>
      </c>
      <c r="C713" s="39" t="s">
        <v>70</v>
      </c>
      <c r="D713" s="39" t="s">
        <v>71</v>
      </c>
      <c r="E713" s="39" t="s">
        <v>12</v>
      </c>
      <c r="F713" s="39" t="s">
        <v>28405</v>
      </c>
      <c r="G713" s="39" t="s">
        <v>26187</v>
      </c>
      <c r="H713" s="39" t="s">
        <v>810</v>
      </c>
      <c r="I713" s="71">
        <v>-5.94</v>
      </c>
    </row>
    <row r="714" spans="1:9" x14ac:dyDescent="0.2">
      <c r="A714" s="38" t="s">
        <v>74</v>
      </c>
      <c r="B714" s="39" t="s">
        <v>69</v>
      </c>
      <c r="C714" s="39" t="s">
        <v>70</v>
      </c>
      <c r="D714" s="39" t="s">
        <v>71</v>
      </c>
      <c r="E714" s="39" t="s">
        <v>12</v>
      </c>
      <c r="F714" s="39" t="s">
        <v>28406</v>
      </c>
      <c r="G714" s="39" t="s">
        <v>26187</v>
      </c>
      <c r="H714" s="39" t="s">
        <v>28407</v>
      </c>
      <c r="I714" s="71">
        <v>-5</v>
      </c>
    </row>
    <row r="715" spans="1:9" x14ac:dyDescent="0.2">
      <c r="A715" s="38" t="s">
        <v>74</v>
      </c>
      <c r="B715" s="39" t="s">
        <v>69</v>
      </c>
      <c r="C715" s="39" t="s">
        <v>70</v>
      </c>
      <c r="D715" s="39" t="s">
        <v>71</v>
      </c>
      <c r="E715" s="39" t="s">
        <v>12</v>
      </c>
      <c r="F715" s="39" t="s">
        <v>29617</v>
      </c>
      <c r="G715" s="39" t="s">
        <v>26187</v>
      </c>
      <c r="H715" s="39" t="s">
        <v>29618</v>
      </c>
      <c r="I715" s="71">
        <v>-23.31</v>
      </c>
    </row>
    <row r="716" spans="1:9" x14ac:dyDescent="0.2">
      <c r="A716" s="38" t="s">
        <v>74</v>
      </c>
      <c r="B716" s="39" t="s">
        <v>69</v>
      </c>
      <c r="C716" s="39" t="s">
        <v>70</v>
      </c>
      <c r="D716" s="39" t="s">
        <v>71</v>
      </c>
      <c r="E716" s="39" t="s">
        <v>12</v>
      </c>
      <c r="F716" s="39" t="s">
        <v>29619</v>
      </c>
      <c r="G716" s="39" t="s">
        <v>26187</v>
      </c>
      <c r="H716" s="39" t="s">
        <v>29620</v>
      </c>
      <c r="I716" s="71">
        <v>-5</v>
      </c>
    </row>
    <row r="717" spans="1:9" x14ac:dyDescent="0.2">
      <c r="A717" s="38" t="s">
        <v>74</v>
      </c>
      <c r="B717" s="39" t="s">
        <v>69</v>
      </c>
      <c r="C717" s="39" t="s">
        <v>70</v>
      </c>
      <c r="D717" s="39" t="s">
        <v>71</v>
      </c>
      <c r="E717" s="39" t="s">
        <v>12</v>
      </c>
      <c r="F717" s="39" t="s">
        <v>813</v>
      </c>
      <c r="G717" s="39" t="s">
        <v>26187</v>
      </c>
      <c r="H717" s="39" t="s">
        <v>814</v>
      </c>
      <c r="I717" s="71">
        <v>-71.260000000000005</v>
      </c>
    </row>
    <row r="718" spans="1:9" x14ac:dyDescent="0.2">
      <c r="A718" s="38" t="s">
        <v>74</v>
      </c>
      <c r="B718" s="39" t="s">
        <v>69</v>
      </c>
      <c r="C718" s="39" t="s">
        <v>70</v>
      </c>
      <c r="D718" s="39" t="s">
        <v>71</v>
      </c>
      <c r="E718" s="39" t="s">
        <v>12</v>
      </c>
      <c r="F718" s="39" t="s">
        <v>28408</v>
      </c>
      <c r="G718" s="39" t="s">
        <v>26187</v>
      </c>
      <c r="H718" s="39" t="s">
        <v>28409</v>
      </c>
      <c r="I718" s="71">
        <v>-7.18</v>
      </c>
    </row>
    <row r="719" spans="1:9" x14ac:dyDescent="0.2">
      <c r="A719" s="38" t="s">
        <v>74</v>
      </c>
      <c r="B719" s="39" t="s">
        <v>69</v>
      </c>
      <c r="C719" s="39" t="s">
        <v>70</v>
      </c>
      <c r="D719" s="39" t="s">
        <v>71</v>
      </c>
      <c r="E719" s="39" t="s">
        <v>12</v>
      </c>
      <c r="F719" s="39" t="s">
        <v>26927</v>
      </c>
      <c r="G719" s="39" t="s">
        <v>26187</v>
      </c>
      <c r="H719" s="39" t="s">
        <v>26928</v>
      </c>
      <c r="I719" s="71">
        <v>-5.09</v>
      </c>
    </row>
    <row r="720" spans="1:9" x14ac:dyDescent="0.2">
      <c r="A720" s="38" t="s">
        <v>74</v>
      </c>
      <c r="B720" s="39" t="s">
        <v>69</v>
      </c>
      <c r="C720" s="39" t="s">
        <v>70</v>
      </c>
      <c r="D720" s="39" t="s">
        <v>71</v>
      </c>
      <c r="E720" s="39" t="s">
        <v>12</v>
      </c>
      <c r="F720" s="39" t="s">
        <v>30849</v>
      </c>
      <c r="G720" s="39" t="s">
        <v>26187</v>
      </c>
      <c r="H720" s="39" t="s">
        <v>15226</v>
      </c>
      <c r="I720" s="71">
        <v>-5</v>
      </c>
    </row>
    <row r="721" spans="1:9" x14ac:dyDescent="0.2">
      <c r="A721" s="38" t="s">
        <v>74</v>
      </c>
      <c r="B721" s="39" t="s">
        <v>69</v>
      </c>
      <c r="C721" s="39" t="s">
        <v>70</v>
      </c>
      <c r="D721" s="39" t="s">
        <v>71</v>
      </c>
      <c r="E721" s="39" t="s">
        <v>12</v>
      </c>
      <c r="F721" s="39" t="s">
        <v>30850</v>
      </c>
      <c r="G721" s="39" t="s">
        <v>26187</v>
      </c>
      <c r="H721" s="39" t="s">
        <v>30851</v>
      </c>
      <c r="I721" s="71">
        <v>-10</v>
      </c>
    </row>
    <row r="722" spans="1:9" x14ac:dyDescent="0.2">
      <c r="A722" s="38" t="s">
        <v>74</v>
      </c>
      <c r="B722" s="39" t="s">
        <v>69</v>
      </c>
      <c r="C722" s="39" t="s">
        <v>70</v>
      </c>
      <c r="D722" s="39" t="s">
        <v>71</v>
      </c>
      <c r="E722" s="39" t="s">
        <v>12</v>
      </c>
      <c r="F722" s="39" t="s">
        <v>26423</v>
      </c>
      <c r="G722" s="39" t="s">
        <v>26187</v>
      </c>
      <c r="H722" s="39" t="s">
        <v>817</v>
      </c>
      <c r="I722" s="71">
        <v>-23.4</v>
      </c>
    </row>
    <row r="723" spans="1:9" x14ac:dyDescent="0.2">
      <c r="A723" s="38" t="s">
        <v>74</v>
      </c>
      <c r="B723" s="39" t="s">
        <v>69</v>
      </c>
      <c r="C723" s="39" t="s">
        <v>70</v>
      </c>
      <c r="D723" s="39" t="s">
        <v>71</v>
      </c>
      <c r="E723" s="39" t="s">
        <v>12</v>
      </c>
      <c r="F723" s="39" t="s">
        <v>30852</v>
      </c>
      <c r="G723" s="39" t="s">
        <v>26187</v>
      </c>
      <c r="H723" s="39" t="s">
        <v>30853</v>
      </c>
      <c r="I723" s="71">
        <v>-5</v>
      </c>
    </row>
    <row r="724" spans="1:9" x14ac:dyDescent="0.2">
      <c r="A724" s="38" t="s">
        <v>74</v>
      </c>
      <c r="B724" s="39" t="s">
        <v>69</v>
      </c>
      <c r="C724" s="39" t="s">
        <v>70</v>
      </c>
      <c r="D724" s="39" t="s">
        <v>71</v>
      </c>
      <c r="E724" s="39" t="s">
        <v>12</v>
      </c>
      <c r="F724" s="39" t="s">
        <v>29621</v>
      </c>
      <c r="G724" s="39" t="s">
        <v>26187</v>
      </c>
      <c r="H724" s="39" t="s">
        <v>29622</v>
      </c>
      <c r="I724" s="71">
        <v>-5</v>
      </c>
    </row>
    <row r="725" spans="1:9" x14ac:dyDescent="0.2">
      <c r="A725" s="38" t="s">
        <v>74</v>
      </c>
      <c r="B725" s="39" t="s">
        <v>69</v>
      </c>
      <c r="C725" s="39" t="s">
        <v>70</v>
      </c>
      <c r="D725" s="39" t="s">
        <v>71</v>
      </c>
      <c r="E725" s="39" t="s">
        <v>12</v>
      </c>
      <c r="F725" s="39" t="s">
        <v>820</v>
      </c>
      <c r="G725" s="39" t="s">
        <v>26187</v>
      </c>
      <c r="H725" s="39" t="s">
        <v>821</v>
      </c>
      <c r="I725" s="71">
        <v>-91.28</v>
      </c>
    </row>
    <row r="726" spans="1:9" x14ac:dyDescent="0.2">
      <c r="A726" s="38" t="s">
        <v>74</v>
      </c>
      <c r="B726" s="39" t="s">
        <v>69</v>
      </c>
      <c r="C726" s="39" t="s">
        <v>70</v>
      </c>
      <c r="D726" s="39" t="s">
        <v>71</v>
      </c>
      <c r="E726" s="39" t="s">
        <v>12</v>
      </c>
      <c r="F726" s="39" t="s">
        <v>30854</v>
      </c>
      <c r="G726" s="39" t="s">
        <v>26187</v>
      </c>
      <c r="H726" s="39" t="s">
        <v>30855</v>
      </c>
      <c r="I726" s="71">
        <v>-5</v>
      </c>
    </row>
    <row r="727" spans="1:9" x14ac:dyDescent="0.2">
      <c r="A727" s="38" t="s">
        <v>74</v>
      </c>
      <c r="B727" s="39" t="s">
        <v>69</v>
      </c>
      <c r="C727" s="39" t="s">
        <v>70</v>
      </c>
      <c r="D727" s="39" t="s">
        <v>71</v>
      </c>
      <c r="E727" s="39" t="s">
        <v>12</v>
      </c>
      <c r="F727" s="39" t="s">
        <v>28916</v>
      </c>
      <c r="G727" s="39" t="s">
        <v>26187</v>
      </c>
      <c r="H727" s="39" t="s">
        <v>196</v>
      </c>
      <c r="I727" s="71">
        <v>-5</v>
      </c>
    </row>
    <row r="728" spans="1:9" x14ac:dyDescent="0.2">
      <c r="A728" s="38" t="s">
        <v>74</v>
      </c>
      <c r="B728" s="39" t="s">
        <v>69</v>
      </c>
      <c r="C728" s="39" t="s">
        <v>70</v>
      </c>
      <c r="D728" s="39" t="s">
        <v>71</v>
      </c>
      <c r="E728" s="39" t="s">
        <v>12</v>
      </c>
      <c r="F728" s="39" t="s">
        <v>29623</v>
      </c>
      <c r="G728" s="39" t="s">
        <v>26187</v>
      </c>
      <c r="H728" s="39" t="s">
        <v>29624</v>
      </c>
      <c r="I728" s="71">
        <v>-15</v>
      </c>
    </row>
    <row r="729" spans="1:9" x14ac:dyDescent="0.2">
      <c r="A729" s="38" t="s">
        <v>74</v>
      </c>
      <c r="B729" s="39" t="s">
        <v>69</v>
      </c>
      <c r="C729" s="39" t="s">
        <v>70</v>
      </c>
      <c r="D729" s="39" t="s">
        <v>71</v>
      </c>
      <c r="E729" s="39" t="s">
        <v>12</v>
      </c>
      <c r="F729" s="39" t="s">
        <v>30856</v>
      </c>
      <c r="G729" s="39" t="s">
        <v>26187</v>
      </c>
      <c r="H729" s="39" t="s">
        <v>30857</v>
      </c>
      <c r="I729" s="71">
        <v>-5</v>
      </c>
    </row>
    <row r="730" spans="1:9" x14ac:dyDescent="0.2">
      <c r="A730" s="38" t="s">
        <v>74</v>
      </c>
      <c r="B730" s="39" t="s">
        <v>69</v>
      </c>
      <c r="C730" s="39" t="s">
        <v>70</v>
      </c>
      <c r="D730" s="39" t="s">
        <v>71</v>
      </c>
      <c r="E730" s="39" t="s">
        <v>12</v>
      </c>
      <c r="F730" s="39" t="s">
        <v>30858</v>
      </c>
      <c r="G730" s="39" t="s">
        <v>26187</v>
      </c>
      <c r="H730" s="39" t="s">
        <v>30859</v>
      </c>
      <c r="I730" s="71">
        <v>-5</v>
      </c>
    </row>
    <row r="731" spans="1:9" x14ac:dyDescent="0.2">
      <c r="A731" s="38" t="s">
        <v>74</v>
      </c>
      <c r="B731" s="39" t="s">
        <v>69</v>
      </c>
      <c r="C731" s="39" t="s">
        <v>70</v>
      </c>
      <c r="D731" s="39" t="s">
        <v>71</v>
      </c>
      <c r="E731" s="39" t="s">
        <v>12</v>
      </c>
      <c r="F731" s="39" t="s">
        <v>29474</v>
      </c>
      <c r="G731" s="39" t="s">
        <v>100</v>
      </c>
      <c r="H731" s="39" t="s">
        <v>29475</v>
      </c>
      <c r="I731" s="71">
        <v>10</v>
      </c>
    </row>
    <row r="732" spans="1:9" x14ac:dyDescent="0.2">
      <c r="A732" s="38" t="s">
        <v>74</v>
      </c>
      <c r="B732" s="39" t="s">
        <v>69</v>
      </c>
      <c r="C732" s="39" t="s">
        <v>70</v>
      </c>
      <c r="D732" s="39" t="s">
        <v>71</v>
      </c>
      <c r="E732" s="39" t="s">
        <v>12</v>
      </c>
      <c r="F732" s="39" t="s">
        <v>27341</v>
      </c>
      <c r="G732" s="39" t="s">
        <v>26187</v>
      </c>
      <c r="H732" s="39" t="s">
        <v>27342</v>
      </c>
      <c r="I732" s="71">
        <v>-6.65</v>
      </c>
    </row>
    <row r="733" spans="1:9" x14ac:dyDescent="0.2">
      <c r="A733" s="38" t="s">
        <v>74</v>
      </c>
      <c r="B733" s="39" t="s">
        <v>69</v>
      </c>
      <c r="C733" s="39" t="s">
        <v>70</v>
      </c>
      <c r="D733" s="39" t="s">
        <v>71</v>
      </c>
      <c r="E733" s="39" t="s">
        <v>12</v>
      </c>
      <c r="F733" s="39" t="s">
        <v>29625</v>
      </c>
      <c r="G733" s="39" t="s">
        <v>26187</v>
      </c>
      <c r="H733" s="39" t="s">
        <v>824</v>
      </c>
      <c r="I733" s="71">
        <v>-5</v>
      </c>
    </row>
    <row r="734" spans="1:9" x14ac:dyDescent="0.2">
      <c r="A734" s="38" t="s">
        <v>74</v>
      </c>
      <c r="B734" s="39" t="s">
        <v>69</v>
      </c>
      <c r="C734" s="39" t="s">
        <v>70</v>
      </c>
      <c r="D734" s="39" t="s">
        <v>71</v>
      </c>
      <c r="E734" s="39" t="s">
        <v>12</v>
      </c>
      <c r="F734" s="39" t="s">
        <v>197</v>
      </c>
      <c r="G734" s="39" t="s">
        <v>26187</v>
      </c>
      <c r="H734" s="39" t="s">
        <v>198</v>
      </c>
      <c r="I734" s="71">
        <v>-12.37</v>
      </c>
    </row>
    <row r="735" spans="1:9" x14ac:dyDescent="0.2">
      <c r="A735" s="38" t="s">
        <v>74</v>
      </c>
      <c r="B735" s="39" t="s">
        <v>69</v>
      </c>
      <c r="C735" s="39" t="s">
        <v>70</v>
      </c>
      <c r="D735" s="39" t="s">
        <v>71</v>
      </c>
      <c r="E735" s="39" t="s">
        <v>12</v>
      </c>
      <c r="F735" s="39" t="s">
        <v>27343</v>
      </c>
      <c r="G735" s="39" t="s">
        <v>100</v>
      </c>
      <c r="H735" s="39" t="s">
        <v>27344</v>
      </c>
      <c r="I735" s="71">
        <v>-34.89</v>
      </c>
    </row>
    <row r="736" spans="1:9" x14ac:dyDescent="0.2">
      <c r="A736" s="38" t="s">
        <v>74</v>
      </c>
      <c r="B736" s="39" t="s">
        <v>69</v>
      </c>
      <c r="C736" s="39" t="s">
        <v>70</v>
      </c>
      <c r="D736" s="39" t="s">
        <v>71</v>
      </c>
      <c r="E736" s="39" t="s">
        <v>12</v>
      </c>
      <c r="F736" s="39" t="s">
        <v>199</v>
      </c>
      <c r="G736" s="39" t="s">
        <v>26187</v>
      </c>
      <c r="H736" s="39" t="s">
        <v>200</v>
      </c>
      <c r="I736" s="71">
        <v>-13.68</v>
      </c>
    </row>
    <row r="737" spans="1:9" x14ac:dyDescent="0.2">
      <c r="A737" s="38" t="s">
        <v>74</v>
      </c>
      <c r="B737" s="39" t="s">
        <v>69</v>
      </c>
      <c r="C737" s="39" t="s">
        <v>70</v>
      </c>
      <c r="D737" s="39" t="s">
        <v>71</v>
      </c>
      <c r="E737" s="39" t="s">
        <v>12</v>
      </c>
      <c r="F737" s="39" t="s">
        <v>26755</v>
      </c>
      <c r="G737" s="39" t="s">
        <v>26187</v>
      </c>
      <c r="H737" s="39" t="s">
        <v>26756</v>
      </c>
      <c r="I737" s="71">
        <v>-30.96</v>
      </c>
    </row>
    <row r="738" spans="1:9" x14ac:dyDescent="0.2">
      <c r="A738" s="38" t="s">
        <v>74</v>
      </c>
      <c r="B738" s="39" t="s">
        <v>69</v>
      </c>
      <c r="C738" s="39" t="s">
        <v>70</v>
      </c>
      <c r="D738" s="39" t="s">
        <v>71</v>
      </c>
      <c r="E738" s="39" t="s">
        <v>12</v>
      </c>
      <c r="F738" s="39" t="s">
        <v>30860</v>
      </c>
      <c r="G738" s="39" t="s">
        <v>26187</v>
      </c>
      <c r="H738" s="39" t="s">
        <v>30861</v>
      </c>
      <c r="I738" s="71">
        <v>-5</v>
      </c>
    </row>
    <row r="739" spans="1:9" x14ac:dyDescent="0.2">
      <c r="A739" s="38" t="s">
        <v>74</v>
      </c>
      <c r="B739" s="39" t="s">
        <v>69</v>
      </c>
      <c r="C739" s="39" t="s">
        <v>70</v>
      </c>
      <c r="D739" s="39" t="s">
        <v>71</v>
      </c>
      <c r="E739" s="39" t="s">
        <v>12</v>
      </c>
      <c r="F739" s="39" t="s">
        <v>27118</v>
      </c>
      <c r="G739" s="39" t="s">
        <v>26187</v>
      </c>
      <c r="H739" s="39" t="s">
        <v>27119</v>
      </c>
      <c r="I739" s="71">
        <v>-5</v>
      </c>
    </row>
    <row r="740" spans="1:9" x14ac:dyDescent="0.2">
      <c r="A740" s="38" t="s">
        <v>74</v>
      </c>
      <c r="B740" s="39" t="s">
        <v>69</v>
      </c>
      <c r="C740" s="39" t="s">
        <v>70</v>
      </c>
      <c r="D740" s="39" t="s">
        <v>71</v>
      </c>
      <c r="E740" s="39" t="s">
        <v>12</v>
      </c>
      <c r="F740" s="39" t="s">
        <v>30862</v>
      </c>
      <c r="G740" s="39" t="s">
        <v>26187</v>
      </c>
      <c r="H740" s="39" t="s">
        <v>30863</v>
      </c>
      <c r="I740" s="71">
        <v>-10</v>
      </c>
    </row>
    <row r="741" spans="1:9" x14ac:dyDescent="0.2">
      <c r="A741" s="38" t="s">
        <v>74</v>
      </c>
      <c r="B741" s="39" t="s">
        <v>69</v>
      </c>
      <c r="C741" s="39" t="s">
        <v>70</v>
      </c>
      <c r="D741" s="39" t="s">
        <v>71</v>
      </c>
      <c r="E741" s="39" t="s">
        <v>12</v>
      </c>
      <c r="F741" s="39" t="s">
        <v>30864</v>
      </c>
      <c r="G741" s="39" t="s">
        <v>26187</v>
      </c>
      <c r="H741" s="39" t="s">
        <v>30865</v>
      </c>
      <c r="I741" s="71">
        <v>-5</v>
      </c>
    </row>
    <row r="742" spans="1:9" x14ac:dyDescent="0.2">
      <c r="A742" s="38" t="s">
        <v>74</v>
      </c>
      <c r="B742" s="39" t="s">
        <v>69</v>
      </c>
      <c r="C742" s="39" t="s">
        <v>70</v>
      </c>
      <c r="D742" s="39" t="s">
        <v>71</v>
      </c>
      <c r="E742" s="39" t="s">
        <v>12</v>
      </c>
      <c r="F742" s="39" t="s">
        <v>26595</v>
      </c>
      <c r="G742" s="39" t="s">
        <v>26187</v>
      </c>
      <c r="H742" s="39" t="s">
        <v>829</v>
      </c>
      <c r="I742" s="71">
        <v>-36.299999999999997</v>
      </c>
    </row>
    <row r="743" spans="1:9" x14ac:dyDescent="0.2">
      <c r="A743" s="38" t="s">
        <v>74</v>
      </c>
      <c r="B743" s="39" t="s">
        <v>69</v>
      </c>
      <c r="C743" s="39" t="s">
        <v>70</v>
      </c>
      <c r="D743" s="39" t="s">
        <v>71</v>
      </c>
      <c r="E743" s="39" t="s">
        <v>12</v>
      </c>
      <c r="F743" s="39" t="s">
        <v>30866</v>
      </c>
      <c r="G743" s="39" t="s">
        <v>26187</v>
      </c>
      <c r="H743" s="39" t="s">
        <v>30867</v>
      </c>
      <c r="I743" s="71">
        <v>-10</v>
      </c>
    </row>
    <row r="744" spans="1:9" x14ac:dyDescent="0.2">
      <c r="A744" s="38" t="s">
        <v>74</v>
      </c>
      <c r="B744" s="39" t="s">
        <v>69</v>
      </c>
      <c r="C744" s="39" t="s">
        <v>70</v>
      </c>
      <c r="D744" s="39" t="s">
        <v>71</v>
      </c>
      <c r="E744" s="39" t="s">
        <v>12</v>
      </c>
      <c r="F744" s="39" t="s">
        <v>29626</v>
      </c>
      <c r="G744" s="39" t="s">
        <v>26187</v>
      </c>
      <c r="H744" s="39" t="s">
        <v>29627</v>
      </c>
      <c r="I744" s="71">
        <v>-5</v>
      </c>
    </row>
    <row r="745" spans="1:9" x14ac:dyDescent="0.2">
      <c r="A745" s="38" t="s">
        <v>74</v>
      </c>
      <c r="B745" s="39" t="s">
        <v>69</v>
      </c>
      <c r="C745" s="39" t="s">
        <v>70</v>
      </c>
      <c r="D745" s="39" t="s">
        <v>71</v>
      </c>
      <c r="E745" s="39" t="s">
        <v>12</v>
      </c>
      <c r="F745" s="39" t="s">
        <v>29628</v>
      </c>
      <c r="G745" s="39" t="s">
        <v>26187</v>
      </c>
      <c r="H745" s="39" t="s">
        <v>29629</v>
      </c>
      <c r="I745" s="71">
        <v>-10</v>
      </c>
    </row>
    <row r="746" spans="1:9" x14ac:dyDescent="0.2">
      <c r="A746" s="38" t="s">
        <v>74</v>
      </c>
      <c r="B746" s="39" t="s">
        <v>69</v>
      </c>
      <c r="C746" s="39" t="s">
        <v>70</v>
      </c>
      <c r="D746" s="39" t="s">
        <v>71</v>
      </c>
      <c r="E746" s="39" t="s">
        <v>12</v>
      </c>
      <c r="F746" s="39" t="s">
        <v>27975</v>
      </c>
      <c r="G746" s="39" t="s">
        <v>26187</v>
      </c>
      <c r="H746" s="39" t="s">
        <v>27976</v>
      </c>
      <c r="I746" s="71">
        <v>-5</v>
      </c>
    </row>
    <row r="747" spans="1:9" x14ac:dyDescent="0.2">
      <c r="A747" s="38" t="s">
        <v>74</v>
      </c>
      <c r="B747" s="39" t="s">
        <v>69</v>
      </c>
      <c r="C747" s="39" t="s">
        <v>70</v>
      </c>
      <c r="D747" s="39" t="s">
        <v>71</v>
      </c>
      <c r="E747" s="39" t="s">
        <v>12</v>
      </c>
      <c r="F747" s="39" t="s">
        <v>30868</v>
      </c>
      <c r="G747" s="39" t="s">
        <v>26187</v>
      </c>
      <c r="H747" s="39" t="s">
        <v>28918</v>
      </c>
      <c r="I747" s="71">
        <v>-5</v>
      </c>
    </row>
    <row r="748" spans="1:9" x14ac:dyDescent="0.2">
      <c r="A748" s="38" t="s">
        <v>74</v>
      </c>
      <c r="B748" s="39" t="s">
        <v>69</v>
      </c>
      <c r="C748" s="39" t="s">
        <v>70</v>
      </c>
      <c r="D748" s="39" t="s">
        <v>71</v>
      </c>
      <c r="E748" s="39" t="s">
        <v>12</v>
      </c>
      <c r="F748" s="39" t="s">
        <v>27120</v>
      </c>
      <c r="G748" s="39" t="s">
        <v>26187</v>
      </c>
      <c r="H748" s="39" t="s">
        <v>27121</v>
      </c>
      <c r="I748" s="71">
        <v>-10</v>
      </c>
    </row>
    <row r="749" spans="1:9" x14ac:dyDescent="0.2">
      <c r="A749" s="38" t="s">
        <v>74</v>
      </c>
      <c r="B749" s="39" t="s">
        <v>69</v>
      </c>
      <c r="C749" s="39" t="s">
        <v>70</v>
      </c>
      <c r="D749" s="39" t="s">
        <v>71</v>
      </c>
      <c r="E749" s="39" t="s">
        <v>12</v>
      </c>
      <c r="F749" s="39" t="s">
        <v>837</v>
      </c>
      <c r="G749" s="39" t="s">
        <v>26187</v>
      </c>
      <c r="H749" s="39" t="s">
        <v>838</v>
      </c>
      <c r="I749" s="71">
        <v>-55.88</v>
      </c>
    </row>
    <row r="750" spans="1:9" x14ac:dyDescent="0.2">
      <c r="A750" s="38" t="s">
        <v>74</v>
      </c>
      <c r="B750" s="39" t="s">
        <v>69</v>
      </c>
      <c r="C750" s="39" t="s">
        <v>70</v>
      </c>
      <c r="D750" s="39" t="s">
        <v>71</v>
      </c>
      <c r="E750" s="39" t="s">
        <v>12</v>
      </c>
      <c r="F750" s="39" t="s">
        <v>26424</v>
      </c>
      <c r="G750" s="39" t="s">
        <v>26187</v>
      </c>
      <c r="H750" s="39" t="s">
        <v>840</v>
      </c>
      <c r="I750" s="71">
        <v>-5.94</v>
      </c>
    </row>
    <row r="751" spans="1:9" x14ac:dyDescent="0.2">
      <c r="A751" s="38" t="s">
        <v>74</v>
      </c>
      <c r="B751" s="39" t="s">
        <v>69</v>
      </c>
      <c r="C751" s="39" t="s">
        <v>70</v>
      </c>
      <c r="D751" s="39" t="s">
        <v>71</v>
      </c>
      <c r="E751" s="39" t="s">
        <v>12</v>
      </c>
      <c r="F751" s="39" t="s">
        <v>27345</v>
      </c>
      <c r="G751" s="39" t="s">
        <v>100</v>
      </c>
      <c r="H751" s="39" t="s">
        <v>19990</v>
      </c>
      <c r="I751" s="71">
        <v>-15.22</v>
      </c>
    </row>
    <row r="752" spans="1:9" x14ac:dyDescent="0.2">
      <c r="A752" s="38" t="s">
        <v>74</v>
      </c>
      <c r="B752" s="39" t="s">
        <v>69</v>
      </c>
      <c r="C752" s="39" t="s">
        <v>70</v>
      </c>
      <c r="D752" s="39" t="s">
        <v>71</v>
      </c>
      <c r="E752" s="39" t="s">
        <v>12</v>
      </c>
      <c r="F752" s="39" t="s">
        <v>26757</v>
      </c>
      <c r="G752" s="39" t="s">
        <v>26187</v>
      </c>
      <c r="H752" s="39" t="s">
        <v>841</v>
      </c>
      <c r="I752" s="71">
        <v>-5</v>
      </c>
    </row>
    <row r="753" spans="1:9" x14ac:dyDescent="0.2">
      <c r="A753" s="38" t="s">
        <v>74</v>
      </c>
      <c r="B753" s="39" t="s">
        <v>69</v>
      </c>
      <c r="C753" s="39" t="s">
        <v>70</v>
      </c>
      <c r="D753" s="39" t="s">
        <v>71</v>
      </c>
      <c r="E753" s="39" t="s">
        <v>12</v>
      </c>
      <c r="F753" s="39" t="s">
        <v>29630</v>
      </c>
      <c r="G753" s="39" t="s">
        <v>26187</v>
      </c>
      <c r="H753" s="39" t="s">
        <v>29631</v>
      </c>
      <c r="I753" s="71">
        <v>-5</v>
      </c>
    </row>
    <row r="754" spans="1:9" x14ac:dyDescent="0.2">
      <c r="A754" s="38" t="s">
        <v>74</v>
      </c>
      <c r="B754" s="39" t="s">
        <v>69</v>
      </c>
      <c r="C754" s="39" t="s">
        <v>70</v>
      </c>
      <c r="D754" s="39" t="s">
        <v>71</v>
      </c>
      <c r="E754" s="39" t="s">
        <v>12</v>
      </c>
      <c r="F754" s="39" t="s">
        <v>29632</v>
      </c>
      <c r="G754" s="39" t="s">
        <v>26187</v>
      </c>
      <c r="H754" s="39" t="s">
        <v>842</v>
      </c>
      <c r="I754" s="71">
        <v>-5</v>
      </c>
    </row>
    <row r="755" spans="1:9" x14ac:dyDescent="0.2">
      <c r="A755" s="38" t="s">
        <v>74</v>
      </c>
      <c r="B755" s="39" t="s">
        <v>69</v>
      </c>
      <c r="C755" s="39" t="s">
        <v>70</v>
      </c>
      <c r="D755" s="39" t="s">
        <v>71</v>
      </c>
      <c r="E755" s="39" t="s">
        <v>12</v>
      </c>
      <c r="F755" s="39" t="s">
        <v>30609</v>
      </c>
      <c r="G755" s="39" t="s">
        <v>26187</v>
      </c>
      <c r="H755" s="39" t="s">
        <v>30610</v>
      </c>
      <c r="I755" s="71">
        <v>-5</v>
      </c>
    </row>
    <row r="756" spans="1:9" x14ac:dyDescent="0.2">
      <c r="A756" s="38" t="s">
        <v>74</v>
      </c>
      <c r="B756" s="39" t="s">
        <v>69</v>
      </c>
      <c r="C756" s="39" t="s">
        <v>70</v>
      </c>
      <c r="D756" s="39" t="s">
        <v>71</v>
      </c>
      <c r="E756" s="39" t="s">
        <v>12</v>
      </c>
      <c r="F756" s="39" t="s">
        <v>27346</v>
      </c>
      <c r="G756" s="39" t="s">
        <v>26187</v>
      </c>
      <c r="H756" s="39" t="s">
        <v>843</v>
      </c>
      <c r="I756" s="71">
        <v>-5</v>
      </c>
    </row>
    <row r="757" spans="1:9" x14ac:dyDescent="0.2">
      <c r="A757" s="38" t="s">
        <v>74</v>
      </c>
      <c r="B757" s="39" t="s">
        <v>69</v>
      </c>
      <c r="C757" s="39" t="s">
        <v>70</v>
      </c>
      <c r="D757" s="39" t="s">
        <v>71</v>
      </c>
      <c r="E757" s="39" t="s">
        <v>12</v>
      </c>
      <c r="F757" s="39" t="s">
        <v>844</v>
      </c>
      <c r="G757" s="39" t="s">
        <v>100</v>
      </c>
      <c r="H757" s="39" t="s">
        <v>845</v>
      </c>
      <c r="I757" s="71">
        <v>-26.63</v>
      </c>
    </row>
    <row r="758" spans="1:9" x14ac:dyDescent="0.2">
      <c r="A758" s="38" t="s">
        <v>74</v>
      </c>
      <c r="B758" s="39" t="s">
        <v>69</v>
      </c>
      <c r="C758" s="39" t="s">
        <v>70</v>
      </c>
      <c r="D758" s="39" t="s">
        <v>71</v>
      </c>
      <c r="E758" s="39" t="s">
        <v>12</v>
      </c>
      <c r="F758" s="39" t="s">
        <v>26758</v>
      </c>
      <c r="G758" s="39" t="s">
        <v>100</v>
      </c>
      <c r="H758" s="39" t="s">
        <v>26759</v>
      </c>
      <c r="I758" s="71">
        <v>-66.81</v>
      </c>
    </row>
    <row r="759" spans="1:9" x14ac:dyDescent="0.2">
      <c r="A759" s="38" t="s">
        <v>74</v>
      </c>
      <c r="B759" s="39" t="s">
        <v>69</v>
      </c>
      <c r="C759" s="39" t="s">
        <v>70</v>
      </c>
      <c r="D759" s="39" t="s">
        <v>71</v>
      </c>
      <c r="E759" s="39" t="s">
        <v>12</v>
      </c>
      <c r="F759" s="39" t="s">
        <v>30869</v>
      </c>
      <c r="G759" s="39" t="s">
        <v>26187</v>
      </c>
      <c r="H759" s="39" t="s">
        <v>30870</v>
      </c>
      <c r="I759" s="71">
        <v>-5</v>
      </c>
    </row>
    <row r="760" spans="1:9" x14ac:dyDescent="0.2">
      <c r="A760" s="38" t="s">
        <v>74</v>
      </c>
      <c r="B760" s="39" t="s">
        <v>69</v>
      </c>
      <c r="C760" s="39" t="s">
        <v>70</v>
      </c>
      <c r="D760" s="39" t="s">
        <v>71</v>
      </c>
      <c r="E760" s="39" t="s">
        <v>12</v>
      </c>
      <c r="F760" s="39" t="s">
        <v>847</v>
      </c>
      <c r="G760" s="39" t="s">
        <v>26187</v>
      </c>
      <c r="H760" s="39" t="s">
        <v>848</v>
      </c>
      <c r="I760" s="71">
        <v>-23.54</v>
      </c>
    </row>
    <row r="761" spans="1:9" x14ac:dyDescent="0.2">
      <c r="A761" s="38" t="s">
        <v>74</v>
      </c>
      <c r="B761" s="39" t="s">
        <v>69</v>
      </c>
      <c r="C761" s="39" t="s">
        <v>70</v>
      </c>
      <c r="D761" s="39" t="s">
        <v>71</v>
      </c>
      <c r="E761" s="39" t="s">
        <v>12</v>
      </c>
      <c r="F761" s="39" t="s">
        <v>27347</v>
      </c>
      <c r="G761" s="39" t="s">
        <v>26187</v>
      </c>
      <c r="H761" s="39" t="s">
        <v>849</v>
      </c>
      <c r="I761" s="71">
        <v>-5</v>
      </c>
    </row>
    <row r="762" spans="1:9" x14ac:dyDescent="0.2">
      <c r="A762" s="38" t="s">
        <v>74</v>
      </c>
      <c r="B762" s="39" t="s">
        <v>69</v>
      </c>
      <c r="C762" s="39" t="s">
        <v>70</v>
      </c>
      <c r="D762" s="39" t="s">
        <v>71</v>
      </c>
      <c r="E762" s="39" t="s">
        <v>12</v>
      </c>
      <c r="F762" s="39" t="s">
        <v>27348</v>
      </c>
      <c r="G762" s="39" t="s">
        <v>26187</v>
      </c>
      <c r="H762" s="39" t="s">
        <v>16310</v>
      </c>
      <c r="I762" s="71">
        <v>-5</v>
      </c>
    </row>
    <row r="763" spans="1:9" x14ac:dyDescent="0.2">
      <c r="A763" s="38" t="s">
        <v>74</v>
      </c>
      <c r="B763" s="39" t="s">
        <v>69</v>
      </c>
      <c r="C763" s="39" t="s">
        <v>70</v>
      </c>
      <c r="D763" s="39" t="s">
        <v>71</v>
      </c>
      <c r="E763" s="39" t="s">
        <v>12</v>
      </c>
      <c r="F763" s="39" t="s">
        <v>28919</v>
      </c>
      <c r="G763" s="39" t="s">
        <v>26187</v>
      </c>
      <c r="H763" s="39" t="s">
        <v>28920</v>
      </c>
      <c r="I763" s="71">
        <v>-9.5299999999999994</v>
      </c>
    </row>
    <row r="764" spans="1:9" x14ac:dyDescent="0.2">
      <c r="A764" s="38" t="s">
        <v>74</v>
      </c>
      <c r="B764" s="39" t="s">
        <v>69</v>
      </c>
      <c r="C764" s="39" t="s">
        <v>70</v>
      </c>
      <c r="D764" s="39" t="s">
        <v>71</v>
      </c>
      <c r="E764" s="39" t="s">
        <v>12</v>
      </c>
      <c r="F764" s="39" t="s">
        <v>26425</v>
      </c>
      <c r="G764" s="39" t="s">
        <v>26187</v>
      </c>
      <c r="H764" s="39" t="s">
        <v>26426</v>
      </c>
      <c r="I764" s="71">
        <v>-35.020000000000003</v>
      </c>
    </row>
    <row r="765" spans="1:9" x14ac:dyDescent="0.2">
      <c r="A765" s="38" t="s">
        <v>74</v>
      </c>
      <c r="B765" s="39" t="s">
        <v>69</v>
      </c>
      <c r="C765" s="39" t="s">
        <v>70</v>
      </c>
      <c r="D765" s="39" t="s">
        <v>71</v>
      </c>
      <c r="E765" s="39" t="s">
        <v>12</v>
      </c>
      <c r="F765" s="39" t="s">
        <v>28921</v>
      </c>
      <c r="G765" s="39" t="s">
        <v>26187</v>
      </c>
      <c r="H765" s="39" t="s">
        <v>27349</v>
      </c>
      <c r="I765" s="71">
        <v>-5</v>
      </c>
    </row>
    <row r="766" spans="1:9" x14ac:dyDescent="0.2">
      <c r="A766" s="38" t="s">
        <v>74</v>
      </c>
      <c r="B766" s="39" t="s">
        <v>69</v>
      </c>
      <c r="C766" s="39" t="s">
        <v>70</v>
      </c>
      <c r="D766" s="39" t="s">
        <v>71</v>
      </c>
      <c r="E766" s="39" t="s">
        <v>12</v>
      </c>
      <c r="F766" s="39" t="s">
        <v>30871</v>
      </c>
      <c r="G766" s="39" t="s">
        <v>26187</v>
      </c>
      <c r="H766" s="39" t="s">
        <v>17447</v>
      </c>
      <c r="I766" s="71">
        <v>-5</v>
      </c>
    </row>
    <row r="767" spans="1:9" x14ac:dyDescent="0.2">
      <c r="A767" s="38" t="s">
        <v>74</v>
      </c>
      <c r="B767" s="39" t="s">
        <v>69</v>
      </c>
      <c r="C767" s="39" t="s">
        <v>70</v>
      </c>
      <c r="D767" s="39" t="s">
        <v>71</v>
      </c>
      <c r="E767" s="39" t="s">
        <v>12</v>
      </c>
      <c r="F767" s="39" t="s">
        <v>30872</v>
      </c>
      <c r="G767" s="39" t="s">
        <v>100</v>
      </c>
      <c r="H767" s="39" t="s">
        <v>30873</v>
      </c>
      <c r="I767" s="71">
        <v>-5</v>
      </c>
    </row>
    <row r="768" spans="1:9" x14ac:dyDescent="0.2">
      <c r="A768" s="38" t="s">
        <v>74</v>
      </c>
      <c r="B768" s="39" t="s">
        <v>69</v>
      </c>
      <c r="C768" s="39" t="s">
        <v>70</v>
      </c>
      <c r="D768" s="39" t="s">
        <v>71</v>
      </c>
      <c r="E768" s="39" t="s">
        <v>12</v>
      </c>
      <c r="F768" s="39" t="s">
        <v>30874</v>
      </c>
      <c r="G768" s="39" t="s">
        <v>26187</v>
      </c>
      <c r="H768" s="39" t="s">
        <v>204</v>
      </c>
      <c r="I768" s="71">
        <v>-5</v>
      </c>
    </row>
    <row r="769" spans="1:9" x14ac:dyDescent="0.2">
      <c r="A769" s="38" t="s">
        <v>74</v>
      </c>
      <c r="B769" s="39" t="s">
        <v>69</v>
      </c>
      <c r="C769" s="39" t="s">
        <v>70</v>
      </c>
      <c r="D769" s="39" t="s">
        <v>71</v>
      </c>
      <c r="E769" s="39" t="s">
        <v>12</v>
      </c>
      <c r="F769" s="39" t="s">
        <v>26427</v>
      </c>
      <c r="G769" s="39" t="s">
        <v>26187</v>
      </c>
      <c r="H769" s="39" t="s">
        <v>26428</v>
      </c>
      <c r="I769" s="71">
        <v>-5</v>
      </c>
    </row>
    <row r="770" spans="1:9" x14ac:dyDescent="0.2">
      <c r="A770" s="38" t="s">
        <v>74</v>
      </c>
      <c r="B770" s="39" t="s">
        <v>69</v>
      </c>
      <c r="C770" s="39" t="s">
        <v>70</v>
      </c>
      <c r="D770" s="39" t="s">
        <v>71</v>
      </c>
      <c r="E770" s="39" t="s">
        <v>12</v>
      </c>
      <c r="F770" s="39" t="s">
        <v>28922</v>
      </c>
      <c r="G770" s="39" t="s">
        <v>26187</v>
      </c>
      <c r="H770" s="39" t="s">
        <v>28923</v>
      </c>
      <c r="I770" s="71">
        <v>-5</v>
      </c>
    </row>
    <row r="771" spans="1:9" x14ac:dyDescent="0.2">
      <c r="A771" s="38" t="s">
        <v>74</v>
      </c>
      <c r="B771" s="39" t="s">
        <v>69</v>
      </c>
      <c r="C771" s="39" t="s">
        <v>70</v>
      </c>
      <c r="D771" s="39" t="s">
        <v>71</v>
      </c>
      <c r="E771" s="39" t="s">
        <v>12</v>
      </c>
      <c r="F771" s="39" t="s">
        <v>27977</v>
      </c>
      <c r="G771" s="39" t="s">
        <v>26187</v>
      </c>
      <c r="H771" s="39" t="s">
        <v>27978</v>
      </c>
      <c r="I771" s="71">
        <v>-5</v>
      </c>
    </row>
    <row r="772" spans="1:9" x14ac:dyDescent="0.2">
      <c r="A772" s="38" t="s">
        <v>74</v>
      </c>
      <c r="B772" s="39" t="s">
        <v>69</v>
      </c>
      <c r="C772" s="39" t="s">
        <v>70</v>
      </c>
      <c r="D772" s="39" t="s">
        <v>71</v>
      </c>
      <c r="E772" s="39" t="s">
        <v>12</v>
      </c>
      <c r="F772" s="39" t="s">
        <v>27350</v>
      </c>
      <c r="G772" s="39" t="s">
        <v>26187</v>
      </c>
      <c r="H772" s="39" t="s">
        <v>26429</v>
      </c>
      <c r="I772" s="71">
        <v>-5</v>
      </c>
    </row>
    <row r="773" spans="1:9" x14ac:dyDescent="0.2">
      <c r="A773" s="38" t="s">
        <v>74</v>
      </c>
      <c r="B773" s="39" t="s">
        <v>69</v>
      </c>
      <c r="C773" s="39" t="s">
        <v>70</v>
      </c>
      <c r="D773" s="39" t="s">
        <v>71</v>
      </c>
      <c r="E773" s="39" t="s">
        <v>12</v>
      </c>
      <c r="F773" s="39" t="s">
        <v>853</v>
      </c>
      <c r="G773" s="39" t="s">
        <v>26187</v>
      </c>
      <c r="H773" s="39" t="s">
        <v>854</v>
      </c>
      <c r="I773" s="71">
        <v>-45.71</v>
      </c>
    </row>
    <row r="774" spans="1:9" x14ac:dyDescent="0.2">
      <c r="A774" s="38" t="s">
        <v>74</v>
      </c>
      <c r="B774" s="39" t="s">
        <v>69</v>
      </c>
      <c r="C774" s="39" t="s">
        <v>70</v>
      </c>
      <c r="D774" s="39" t="s">
        <v>71</v>
      </c>
      <c r="E774" s="39" t="s">
        <v>12</v>
      </c>
      <c r="F774" s="39" t="s">
        <v>28924</v>
      </c>
      <c r="G774" s="39" t="s">
        <v>26187</v>
      </c>
      <c r="H774" s="39" t="s">
        <v>28925</v>
      </c>
      <c r="I774" s="71">
        <v>-5</v>
      </c>
    </row>
    <row r="775" spans="1:9" x14ac:dyDescent="0.2">
      <c r="A775" s="38" t="s">
        <v>74</v>
      </c>
      <c r="B775" s="39" t="s">
        <v>69</v>
      </c>
      <c r="C775" s="39" t="s">
        <v>70</v>
      </c>
      <c r="D775" s="39" t="s">
        <v>71</v>
      </c>
      <c r="E775" s="39" t="s">
        <v>12</v>
      </c>
      <c r="F775" s="39" t="s">
        <v>26760</v>
      </c>
      <c r="G775" s="39" t="s">
        <v>26187</v>
      </c>
      <c r="H775" s="39" t="s">
        <v>205</v>
      </c>
      <c r="I775" s="71">
        <v>-5</v>
      </c>
    </row>
    <row r="776" spans="1:9" x14ac:dyDescent="0.2">
      <c r="A776" s="38" t="s">
        <v>74</v>
      </c>
      <c r="B776" s="39" t="s">
        <v>69</v>
      </c>
      <c r="C776" s="39" t="s">
        <v>70</v>
      </c>
      <c r="D776" s="39" t="s">
        <v>71</v>
      </c>
      <c r="E776" s="39" t="s">
        <v>12</v>
      </c>
      <c r="F776" s="39" t="s">
        <v>28926</v>
      </c>
      <c r="G776" s="39" t="s">
        <v>26187</v>
      </c>
      <c r="H776" s="39" t="s">
        <v>28927</v>
      </c>
      <c r="I776" s="71">
        <v>-5</v>
      </c>
    </row>
    <row r="777" spans="1:9" x14ac:dyDescent="0.2">
      <c r="A777" s="38" t="s">
        <v>74</v>
      </c>
      <c r="B777" s="39" t="s">
        <v>69</v>
      </c>
      <c r="C777" s="39" t="s">
        <v>70</v>
      </c>
      <c r="D777" s="39" t="s">
        <v>71</v>
      </c>
      <c r="E777" s="39" t="s">
        <v>12</v>
      </c>
      <c r="F777" s="39" t="s">
        <v>30875</v>
      </c>
      <c r="G777" s="39" t="s">
        <v>26187</v>
      </c>
      <c r="H777" s="39" t="s">
        <v>30876</v>
      </c>
      <c r="I777" s="71">
        <v>-5</v>
      </c>
    </row>
    <row r="778" spans="1:9" x14ac:dyDescent="0.2">
      <c r="A778" s="38" t="s">
        <v>74</v>
      </c>
      <c r="B778" s="39" t="s">
        <v>69</v>
      </c>
      <c r="C778" s="39" t="s">
        <v>70</v>
      </c>
      <c r="D778" s="39" t="s">
        <v>71</v>
      </c>
      <c r="E778" s="39" t="s">
        <v>12</v>
      </c>
      <c r="F778" s="39" t="s">
        <v>27979</v>
      </c>
      <c r="G778" s="39" t="s">
        <v>26187</v>
      </c>
      <c r="H778" s="39" t="s">
        <v>27980</v>
      </c>
      <c r="I778" s="71">
        <v>-10</v>
      </c>
    </row>
    <row r="779" spans="1:9" x14ac:dyDescent="0.2">
      <c r="A779" s="38" t="s">
        <v>74</v>
      </c>
      <c r="B779" s="39" t="s">
        <v>69</v>
      </c>
      <c r="C779" s="39" t="s">
        <v>70</v>
      </c>
      <c r="D779" s="39" t="s">
        <v>71</v>
      </c>
      <c r="E779" s="39" t="s">
        <v>12</v>
      </c>
      <c r="F779" s="39" t="s">
        <v>26430</v>
      </c>
      <c r="G779" s="39" t="s">
        <v>26187</v>
      </c>
      <c r="H779" s="39" t="s">
        <v>858</v>
      </c>
      <c r="I779" s="71">
        <v>-9.3000000000000007</v>
      </c>
    </row>
    <row r="780" spans="1:9" x14ac:dyDescent="0.2">
      <c r="A780" s="38" t="s">
        <v>74</v>
      </c>
      <c r="B780" s="39" t="s">
        <v>69</v>
      </c>
      <c r="C780" s="39" t="s">
        <v>70</v>
      </c>
      <c r="D780" s="39" t="s">
        <v>71</v>
      </c>
      <c r="E780" s="39" t="s">
        <v>12</v>
      </c>
      <c r="F780" s="39" t="s">
        <v>30877</v>
      </c>
      <c r="G780" s="39" t="s">
        <v>26187</v>
      </c>
      <c r="H780" s="39" t="s">
        <v>30878</v>
      </c>
      <c r="I780" s="71">
        <v>-5</v>
      </c>
    </row>
    <row r="781" spans="1:9" x14ac:dyDescent="0.2">
      <c r="A781" s="38" t="s">
        <v>74</v>
      </c>
      <c r="B781" s="39" t="s">
        <v>69</v>
      </c>
      <c r="C781" s="39" t="s">
        <v>70</v>
      </c>
      <c r="D781" s="39" t="s">
        <v>71</v>
      </c>
      <c r="E781" s="39" t="s">
        <v>12</v>
      </c>
      <c r="F781" s="39" t="s">
        <v>28928</v>
      </c>
      <c r="G781" s="39" t="s">
        <v>26187</v>
      </c>
      <c r="H781" s="39" t="s">
        <v>28929</v>
      </c>
      <c r="I781" s="71">
        <v>-5</v>
      </c>
    </row>
    <row r="782" spans="1:9" x14ac:dyDescent="0.2">
      <c r="A782" s="38" t="s">
        <v>74</v>
      </c>
      <c r="B782" s="39" t="s">
        <v>69</v>
      </c>
      <c r="C782" s="39" t="s">
        <v>70</v>
      </c>
      <c r="D782" s="39" t="s">
        <v>71</v>
      </c>
      <c r="E782" s="39" t="s">
        <v>12</v>
      </c>
      <c r="F782" s="39" t="s">
        <v>859</v>
      </c>
      <c r="G782" s="39" t="s">
        <v>26187</v>
      </c>
      <c r="H782" s="39" t="s">
        <v>860</v>
      </c>
      <c r="I782" s="71">
        <v>-7.83</v>
      </c>
    </row>
    <row r="783" spans="1:9" x14ac:dyDescent="0.2">
      <c r="A783" s="38" t="s">
        <v>74</v>
      </c>
      <c r="B783" s="39" t="s">
        <v>69</v>
      </c>
      <c r="C783" s="39" t="s">
        <v>70</v>
      </c>
      <c r="D783" s="39" t="s">
        <v>71</v>
      </c>
      <c r="E783" s="39" t="s">
        <v>12</v>
      </c>
      <c r="F783" s="39" t="s">
        <v>27981</v>
      </c>
      <c r="G783" s="39" t="s">
        <v>26187</v>
      </c>
      <c r="H783" s="39" t="s">
        <v>861</v>
      </c>
      <c r="I783" s="71">
        <v>-10</v>
      </c>
    </row>
    <row r="784" spans="1:9" x14ac:dyDescent="0.2">
      <c r="A784" s="38" t="s">
        <v>74</v>
      </c>
      <c r="B784" s="39" t="s">
        <v>69</v>
      </c>
      <c r="C784" s="39" t="s">
        <v>70</v>
      </c>
      <c r="D784" s="39" t="s">
        <v>71</v>
      </c>
      <c r="E784" s="39" t="s">
        <v>12</v>
      </c>
      <c r="F784" s="39" t="s">
        <v>28410</v>
      </c>
      <c r="G784" s="39" t="s">
        <v>26187</v>
      </c>
      <c r="H784" s="39" t="s">
        <v>7884</v>
      </c>
      <c r="I784" s="71">
        <v>-5</v>
      </c>
    </row>
    <row r="785" spans="1:9" x14ac:dyDescent="0.2">
      <c r="A785" s="38" t="s">
        <v>74</v>
      </c>
      <c r="B785" s="39" t="s">
        <v>69</v>
      </c>
      <c r="C785" s="39" t="s">
        <v>70</v>
      </c>
      <c r="D785" s="39" t="s">
        <v>71</v>
      </c>
      <c r="E785" s="39" t="s">
        <v>12</v>
      </c>
      <c r="F785" s="39" t="s">
        <v>30879</v>
      </c>
      <c r="G785" s="39" t="s">
        <v>100</v>
      </c>
      <c r="H785" s="39" t="s">
        <v>207</v>
      </c>
      <c r="I785" s="71">
        <v>-5</v>
      </c>
    </row>
    <row r="786" spans="1:9" x14ac:dyDescent="0.2">
      <c r="A786" s="38" t="s">
        <v>74</v>
      </c>
      <c r="B786" s="39" t="s">
        <v>69</v>
      </c>
      <c r="C786" s="39" t="s">
        <v>70</v>
      </c>
      <c r="D786" s="39" t="s">
        <v>71</v>
      </c>
      <c r="E786" s="39" t="s">
        <v>12</v>
      </c>
      <c r="F786" s="39" t="s">
        <v>29633</v>
      </c>
      <c r="G786" s="39" t="s">
        <v>26187</v>
      </c>
      <c r="H786" s="39" t="s">
        <v>29634</v>
      </c>
      <c r="I786" s="71">
        <v>-5</v>
      </c>
    </row>
    <row r="787" spans="1:9" x14ac:dyDescent="0.2">
      <c r="A787" s="38" t="s">
        <v>74</v>
      </c>
      <c r="B787" s="39" t="s">
        <v>69</v>
      </c>
      <c r="C787" s="39" t="s">
        <v>70</v>
      </c>
      <c r="D787" s="39" t="s">
        <v>71</v>
      </c>
      <c r="E787" s="39" t="s">
        <v>12</v>
      </c>
      <c r="F787" s="39" t="s">
        <v>30880</v>
      </c>
      <c r="G787" s="39" t="s">
        <v>26187</v>
      </c>
      <c r="H787" s="39" t="s">
        <v>30881</v>
      </c>
      <c r="I787" s="71">
        <v>-5</v>
      </c>
    </row>
    <row r="788" spans="1:9" x14ac:dyDescent="0.2">
      <c r="A788" s="38" t="s">
        <v>74</v>
      </c>
      <c r="B788" s="39" t="s">
        <v>69</v>
      </c>
      <c r="C788" s="39" t="s">
        <v>70</v>
      </c>
      <c r="D788" s="39" t="s">
        <v>71</v>
      </c>
      <c r="E788" s="39" t="s">
        <v>12</v>
      </c>
      <c r="F788" s="39" t="s">
        <v>26929</v>
      </c>
      <c r="G788" s="39" t="s">
        <v>26187</v>
      </c>
      <c r="H788" s="39" t="s">
        <v>26930</v>
      </c>
      <c r="I788" s="71">
        <v>-5.88</v>
      </c>
    </row>
    <row r="789" spans="1:9" x14ac:dyDescent="0.2">
      <c r="A789" s="38" t="s">
        <v>74</v>
      </c>
      <c r="B789" s="39" t="s">
        <v>69</v>
      </c>
      <c r="C789" s="39" t="s">
        <v>70</v>
      </c>
      <c r="D789" s="39" t="s">
        <v>71</v>
      </c>
      <c r="E789" s="39" t="s">
        <v>12</v>
      </c>
      <c r="F789" s="39" t="s">
        <v>26761</v>
      </c>
      <c r="G789" s="39" t="s">
        <v>26187</v>
      </c>
      <c r="H789" s="39" t="s">
        <v>866</v>
      </c>
      <c r="I789" s="71">
        <v>-29.91</v>
      </c>
    </row>
    <row r="790" spans="1:9" x14ac:dyDescent="0.2">
      <c r="A790" s="38" t="s">
        <v>74</v>
      </c>
      <c r="B790" s="39" t="s">
        <v>69</v>
      </c>
      <c r="C790" s="39" t="s">
        <v>70</v>
      </c>
      <c r="D790" s="39" t="s">
        <v>71</v>
      </c>
      <c r="E790" s="39" t="s">
        <v>12</v>
      </c>
      <c r="F790" s="39" t="s">
        <v>27626</v>
      </c>
      <c r="G790" s="39" t="s">
        <v>100</v>
      </c>
      <c r="H790" s="39" t="s">
        <v>27627</v>
      </c>
      <c r="I790" s="71">
        <v>-5</v>
      </c>
    </row>
    <row r="791" spans="1:9" x14ac:dyDescent="0.2">
      <c r="A791" s="38" t="s">
        <v>74</v>
      </c>
      <c r="B791" s="39" t="s">
        <v>69</v>
      </c>
      <c r="C791" s="39" t="s">
        <v>70</v>
      </c>
      <c r="D791" s="39" t="s">
        <v>71</v>
      </c>
      <c r="E791" s="39" t="s">
        <v>12</v>
      </c>
      <c r="F791" s="39" t="s">
        <v>26431</v>
      </c>
      <c r="G791" s="39" t="s">
        <v>26187</v>
      </c>
      <c r="H791" s="39" t="s">
        <v>867</v>
      </c>
      <c r="I791" s="71">
        <v>-22.61</v>
      </c>
    </row>
    <row r="792" spans="1:9" x14ac:dyDescent="0.2">
      <c r="A792" s="38" t="s">
        <v>74</v>
      </c>
      <c r="B792" s="39" t="s">
        <v>69</v>
      </c>
      <c r="C792" s="39" t="s">
        <v>70</v>
      </c>
      <c r="D792" s="39" t="s">
        <v>71</v>
      </c>
      <c r="E792" s="39" t="s">
        <v>12</v>
      </c>
      <c r="F792" s="39" t="s">
        <v>28411</v>
      </c>
      <c r="G792" s="39" t="s">
        <v>26187</v>
      </c>
      <c r="H792" s="39" t="s">
        <v>28412</v>
      </c>
      <c r="I792" s="71">
        <v>-10</v>
      </c>
    </row>
    <row r="793" spans="1:9" x14ac:dyDescent="0.2">
      <c r="A793" s="38" t="s">
        <v>74</v>
      </c>
      <c r="B793" s="39" t="s">
        <v>69</v>
      </c>
      <c r="C793" s="39" t="s">
        <v>70</v>
      </c>
      <c r="D793" s="39" t="s">
        <v>71</v>
      </c>
      <c r="E793" s="39" t="s">
        <v>12</v>
      </c>
      <c r="F793" s="39" t="s">
        <v>27122</v>
      </c>
      <c r="G793" s="39" t="s">
        <v>26187</v>
      </c>
      <c r="H793" s="39" t="s">
        <v>27123</v>
      </c>
      <c r="I793" s="71">
        <v>-10.87</v>
      </c>
    </row>
    <row r="794" spans="1:9" x14ac:dyDescent="0.2">
      <c r="A794" s="38" t="s">
        <v>74</v>
      </c>
      <c r="B794" s="39" t="s">
        <v>69</v>
      </c>
      <c r="C794" s="39" t="s">
        <v>70</v>
      </c>
      <c r="D794" s="39" t="s">
        <v>71</v>
      </c>
      <c r="E794" s="39" t="s">
        <v>12</v>
      </c>
      <c r="F794" s="39" t="s">
        <v>871</v>
      </c>
      <c r="G794" s="39" t="s">
        <v>26187</v>
      </c>
      <c r="H794" s="39" t="s">
        <v>872</v>
      </c>
      <c r="I794" s="71">
        <v>-16.600000000000001</v>
      </c>
    </row>
    <row r="795" spans="1:9" x14ac:dyDescent="0.2">
      <c r="A795" s="38" t="s">
        <v>74</v>
      </c>
      <c r="B795" s="39" t="s">
        <v>69</v>
      </c>
      <c r="C795" s="39" t="s">
        <v>70</v>
      </c>
      <c r="D795" s="39" t="s">
        <v>71</v>
      </c>
      <c r="E795" s="39" t="s">
        <v>12</v>
      </c>
      <c r="F795" s="39" t="s">
        <v>30882</v>
      </c>
      <c r="G795" s="39" t="s">
        <v>26187</v>
      </c>
      <c r="H795" s="39" t="s">
        <v>30883</v>
      </c>
      <c r="I795" s="71">
        <v>-5</v>
      </c>
    </row>
    <row r="796" spans="1:9" x14ac:dyDescent="0.2">
      <c r="A796" s="38" t="s">
        <v>74</v>
      </c>
      <c r="B796" s="39" t="s">
        <v>69</v>
      </c>
      <c r="C796" s="39" t="s">
        <v>70</v>
      </c>
      <c r="D796" s="39" t="s">
        <v>71</v>
      </c>
      <c r="E796" s="39" t="s">
        <v>12</v>
      </c>
      <c r="F796" s="39" t="s">
        <v>876</v>
      </c>
      <c r="G796" s="39" t="s">
        <v>26187</v>
      </c>
      <c r="H796" s="39" t="s">
        <v>877</v>
      </c>
      <c r="I796" s="71">
        <v>-17.87</v>
      </c>
    </row>
    <row r="797" spans="1:9" x14ac:dyDescent="0.2">
      <c r="A797" s="38" t="s">
        <v>74</v>
      </c>
      <c r="B797" s="39" t="s">
        <v>69</v>
      </c>
      <c r="C797" s="39" t="s">
        <v>70</v>
      </c>
      <c r="D797" s="39" t="s">
        <v>71</v>
      </c>
      <c r="E797" s="39" t="s">
        <v>12</v>
      </c>
      <c r="F797" s="39" t="s">
        <v>30884</v>
      </c>
      <c r="G797" s="39" t="s">
        <v>26187</v>
      </c>
      <c r="H797" s="39" t="s">
        <v>18699</v>
      </c>
      <c r="I797" s="71">
        <v>-5</v>
      </c>
    </row>
    <row r="798" spans="1:9" x14ac:dyDescent="0.2">
      <c r="A798" s="38" t="s">
        <v>74</v>
      </c>
      <c r="B798" s="39" t="s">
        <v>69</v>
      </c>
      <c r="C798" s="39" t="s">
        <v>70</v>
      </c>
      <c r="D798" s="39" t="s">
        <v>71</v>
      </c>
      <c r="E798" s="39" t="s">
        <v>12</v>
      </c>
      <c r="F798" s="39" t="s">
        <v>27982</v>
      </c>
      <c r="G798" s="39" t="s">
        <v>26187</v>
      </c>
      <c r="H798" s="39" t="s">
        <v>12393</v>
      </c>
      <c r="I798" s="71">
        <v>-5</v>
      </c>
    </row>
    <row r="799" spans="1:9" x14ac:dyDescent="0.2">
      <c r="A799" s="38" t="s">
        <v>74</v>
      </c>
      <c r="B799" s="39" t="s">
        <v>69</v>
      </c>
      <c r="C799" s="39" t="s">
        <v>70</v>
      </c>
      <c r="D799" s="39" t="s">
        <v>71</v>
      </c>
      <c r="E799" s="39" t="s">
        <v>12</v>
      </c>
      <c r="F799" s="39" t="s">
        <v>26295</v>
      </c>
      <c r="G799" s="39" t="s">
        <v>26187</v>
      </c>
      <c r="H799" s="39" t="s">
        <v>26296</v>
      </c>
      <c r="I799" s="71">
        <v>-19.77</v>
      </c>
    </row>
    <row r="800" spans="1:9" x14ac:dyDescent="0.2">
      <c r="A800" s="38" t="s">
        <v>74</v>
      </c>
      <c r="B800" s="39" t="s">
        <v>69</v>
      </c>
      <c r="C800" s="39" t="s">
        <v>70</v>
      </c>
      <c r="D800" s="39" t="s">
        <v>71</v>
      </c>
      <c r="E800" s="39" t="s">
        <v>12</v>
      </c>
      <c r="F800" s="39" t="s">
        <v>30885</v>
      </c>
      <c r="G800" s="39" t="s">
        <v>26187</v>
      </c>
      <c r="H800" s="39" t="s">
        <v>30886</v>
      </c>
      <c r="I800" s="71">
        <v>-5</v>
      </c>
    </row>
    <row r="801" spans="1:9" x14ac:dyDescent="0.2">
      <c r="A801" s="38" t="s">
        <v>74</v>
      </c>
      <c r="B801" s="39" t="s">
        <v>69</v>
      </c>
      <c r="C801" s="39" t="s">
        <v>70</v>
      </c>
      <c r="D801" s="39" t="s">
        <v>71</v>
      </c>
      <c r="E801" s="39" t="s">
        <v>12</v>
      </c>
      <c r="F801" s="39" t="s">
        <v>30887</v>
      </c>
      <c r="G801" s="39" t="s">
        <v>26187</v>
      </c>
      <c r="H801" s="39" t="s">
        <v>881</v>
      </c>
      <c r="I801" s="71">
        <v>-13.45</v>
      </c>
    </row>
    <row r="802" spans="1:9" x14ac:dyDescent="0.2">
      <c r="A802" s="38" t="s">
        <v>74</v>
      </c>
      <c r="B802" s="39" t="s">
        <v>69</v>
      </c>
      <c r="C802" s="39" t="s">
        <v>70</v>
      </c>
      <c r="D802" s="39" t="s">
        <v>71</v>
      </c>
      <c r="E802" s="39" t="s">
        <v>12</v>
      </c>
      <c r="F802" s="39" t="s">
        <v>30888</v>
      </c>
      <c r="G802" s="39" t="s">
        <v>26187</v>
      </c>
      <c r="H802" s="39" t="s">
        <v>30889</v>
      </c>
      <c r="I802" s="71">
        <v>-5</v>
      </c>
    </row>
    <row r="803" spans="1:9" x14ac:dyDescent="0.2">
      <c r="A803" s="38" t="s">
        <v>74</v>
      </c>
      <c r="B803" s="39" t="s">
        <v>69</v>
      </c>
      <c r="C803" s="39" t="s">
        <v>70</v>
      </c>
      <c r="D803" s="39" t="s">
        <v>71</v>
      </c>
      <c r="E803" s="39" t="s">
        <v>12</v>
      </c>
      <c r="F803" s="39" t="s">
        <v>27983</v>
      </c>
      <c r="G803" s="39" t="s">
        <v>26187</v>
      </c>
      <c r="H803" s="39" t="s">
        <v>27984</v>
      </c>
      <c r="I803" s="71">
        <v>-5</v>
      </c>
    </row>
    <row r="804" spans="1:9" x14ac:dyDescent="0.2">
      <c r="A804" s="38" t="s">
        <v>74</v>
      </c>
      <c r="B804" s="39" t="s">
        <v>69</v>
      </c>
      <c r="C804" s="39" t="s">
        <v>70</v>
      </c>
      <c r="D804" s="39" t="s">
        <v>71</v>
      </c>
      <c r="E804" s="39" t="s">
        <v>12</v>
      </c>
      <c r="F804" s="39" t="s">
        <v>26596</v>
      </c>
      <c r="G804" s="39" t="s">
        <v>26187</v>
      </c>
      <c r="H804" s="39" t="s">
        <v>883</v>
      </c>
      <c r="I804" s="71">
        <v>-24.99</v>
      </c>
    </row>
    <row r="805" spans="1:9" x14ac:dyDescent="0.2">
      <c r="A805" s="38" t="s">
        <v>74</v>
      </c>
      <c r="B805" s="39" t="s">
        <v>69</v>
      </c>
      <c r="C805" s="39" t="s">
        <v>70</v>
      </c>
      <c r="D805" s="39" t="s">
        <v>71</v>
      </c>
      <c r="E805" s="39" t="s">
        <v>12</v>
      </c>
      <c r="F805" s="39" t="s">
        <v>27985</v>
      </c>
      <c r="G805" s="39" t="s">
        <v>26187</v>
      </c>
      <c r="H805" s="39" t="s">
        <v>885</v>
      </c>
      <c r="I805" s="71">
        <v>-5</v>
      </c>
    </row>
    <row r="806" spans="1:9" x14ac:dyDescent="0.2">
      <c r="A806" s="38" t="s">
        <v>74</v>
      </c>
      <c r="B806" s="39" t="s">
        <v>69</v>
      </c>
      <c r="C806" s="39" t="s">
        <v>70</v>
      </c>
      <c r="D806" s="39" t="s">
        <v>71</v>
      </c>
      <c r="E806" s="39" t="s">
        <v>12</v>
      </c>
      <c r="F806" s="39" t="s">
        <v>28930</v>
      </c>
      <c r="G806" s="39" t="s">
        <v>26187</v>
      </c>
      <c r="H806" s="39" t="s">
        <v>28931</v>
      </c>
      <c r="I806" s="71">
        <v>-5</v>
      </c>
    </row>
    <row r="807" spans="1:9" x14ac:dyDescent="0.2">
      <c r="A807" s="38" t="s">
        <v>74</v>
      </c>
      <c r="B807" s="39" t="s">
        <v>69</v>
      </c>
      <c r="C807" s="39" t="s">
        <v>70</v>
      </c>
      <c r="D807" s="39" t="s">
        <v>71</v>
      </c>
      <c r="E807" s="39" t="s">
        <v>12</v>
      </c>
      <c r="F807" s="39" t="s">
        <v>26297</v>
      </c>
      <c r="G807" s="39" t="s">
        <v>26187</v>
      </c>
      <c r="H807" s="39" t="s">
        <v>25749</v>
      </c>
      <c r="I807" s="71">
        <v>-14.17</v>
      </c>
    </row>
    <row r="808" spans="1:9" x14ac:dyDescent="0.2">
      <c r="A808" s="38" t="s">
        <v>74</v>
      </c>
      <c r="B808" s="39" t="s">
        <v>69</v>
      </c>
      <c r="C808" s="39" t="s">
        <v>70</v>
      </c>
      <c r="D808" s="39" t="s">
        <v>71</v>
      </c>
      <c r="E808" s="39" t="s">
        <v>12</v>
      </c>
      <c r="F808" s="39" t="s">
        <v>26597</v>
      </c>
      <c r="G808" s="39" t="s">
        <v>26187</v>
      </c>
      <c r="H808" s="39" t="s">
        <v>887</v>
      </c>
      <c r="I808" s="71">
        <v>-10</v>
      </c>
    </row>
    <row r="809" spans="1:9" x14ac:dyDescent="0.2">
      <c r="A809" s="38" t="s">
        <v>74</v>
      </c>
      <c r="B809" s="39" t="s">
        <v>69</v>
      </c>
      <c r="C809" s="39" t="s">
        <v>70</v>
      </c>
      <c r="D809" s="39" t="s">
        <v>71</v>
      </c>
      <c r="E809" s="39" t="s">
        <v>12</v>
      </c>
      <c r="F809" s="39" t="s">
        <v>26432</v>
      </c>
      <c r="G809" s="39" t="s">
        <v>26187</v>
      </c>
      <c r="H809" s="39" t="s">
        <v>888</v>
      </c>
      <c r="I809" s="71">
        <v>-10.96</v>
      </c>
    </row>
    <row r="810" spans="1:9" x14ac:dyDescent="0.2">
      <c r="A810" s="38" t="s">
        <v>74</v>
      </c>
      <c r="B810" s="39" t="s">
        <v>69</v>
      </c>
      <c r="C810" s="39" t="s">
        <v>70</v>
      </c>
      <c r="D810" s="39" t="s">
        <v>71</v>
      </c>
      <c r="E810" s="39" t="s">
        <v>12</v>
      </c>
      <c r="F810" s="39" t="s">
        <v>30890</v>
      </c>
      <c r="G810" s="39" t="s">
        <v>26187</v>
      </c>
      <c r="H810" s="39" t="s">
        <v>30891</v>
      </c>
      <c r="I810" s="71">
        <v>-5</v>
      </c>
    </row>
    <row r="811" spans="1:9" x14ac:dyDescent="0.2">
      <c r="A811" s="38" t="s">
        <v>74</v>
      </c>
      <c r="B811" s="39" t="s">
        <v>69</v>
      </c>
      <c r="C811" s="39" t="s">
        <v>70</v>
      </c>
      <c r="D811" s="39" t="s">
        <v>71</v>
      </c>
      <c r="E811" s="39" t="s">
        <v>12</v>
      </c>
      <c r="F811" s="39" t="s">
        <v>26206</v>
      </c>
      <c r="G811" s="39" t="s">
        <v>26187</v>
      </c>
      <c r="H811" s="39" t="s">
        <v>26207</v>
      </c>
      <c r="I811" s="71">
        <v>-5</v>
      </c>
    </row>
    <row r="812" spans="1:9" x14ac:dyDescent="0.2">
      <c r="A812" s="38" t="s">
        <v>74</v>
      </c>
      <c r="B812" s="39" t="s">
        <v>69</v>
      </c>
      <c r="C812" s="39" t="s">
        <v>70</v>
      </c>
      <c r="D812" s="39" t="s">
        <v>71</v>
      </c>
      <c r="E812" s="39" t="s">
        <v>12</v>
      </c>
      <c r="F812" s="39" t="s">
        <v>27628</v>
      </c>
      <c r="G812" s="39" t="s">
        <v>26187</v>
      </c>
      <c r="H812" s="39" t="s">
        <v>27629</v>
      </c>
      <c r="I812" s="71">
        <v>-5</v>
      </c>
    </row>
    <row r="813" spans="1:9" x14ac:dyDescent="0.2">
      <c r="A813" s="38" t="s">
        <v>74</v>
      </c>
      <c r="B813" s="39" t="s">
        <v>69</v>
      </c>
      <c r="C813" s="39" t="s">
        <v>70</v>
      </c>
      <c r="D813" s="39" t="s">
        <v>71</v>
      </c>
      <c r="E813" s="39" t="s">
        <v>12</v>
      </c>
      <c r="F813" s="39" t="s">
        <v>28413</v>
      </c>
      <c r="G813" s="39" t="s">
        <v>26187</v>
      </c>
      <c r="H813" s="39" t="s">
        <v>8285</v>
      </c>
      <c r="I813" s="71">
        <v>-10</v>
      </c>
    </row>
    <row r="814" spans="1:9" x14ac:dyDescent="0.2">
      <c r="A814" s="38" t="s">
        <v>74</v>
      </c>
      <c r="B814" s="39" t="s">
        <v>69</v>
      </c>
      <c r="C814" s="39" t="s">
        <v>70</v>
      </c>
      <c r="D814" s="39" t="s">
        <v>71</v>
      </c>
      <c r="E814" s="39" t="s">
        <v>12</v>
      </c>
      <c r="F814" s="39" t="s">
        <v>28414</v>
      </c>
      <c r="G814" s="39" t="s">
        <v>26187</v>
      </c>
      <c r="H814" s="39" t="s">
        <v>891</v>
      </c>
      <c r="I814" s="71">
        <v>-5</v>
      </c>
    </row>
    <row r="815" spans="1:9" x14ac:dyDescent="0.2">
      <c r="A815" s="38" t="s">
        <v>74</v>
      </c>
      <c r="B815" s="39" t="s">
        <v>69</v>
      </c>
      <c r="C815" s="39" t="s">
        <v>70</v>
      </c>
      <c r="D815" s="39" t="s">
        <v>71</v>
      </c>
      <c r="E815" s="39" t="s">
        <v>12</v>
      </c>
      <c r="F815" s="39" t="s">
        <v>26762</v>
      </c>
      <c r="G815" s="39" t="s">
        <v>26187</v>
      </c>
      <c r="H815" s="39" t="s">
        <v>26763</v>
      </c>
      <c r="I815" s="71">
        <v>-30.9</v>
      </c>
    </row>
    <row r="816" spans="1:9" x14ac:dyDescent="0.2">
      <c r="A816" s="38" t="s">
        <v>74</v>
      </c>
      <c r="B816" s="39" t="s">
        <v>69</v>
      </c>
      <c r="C816" s="39" t="s">
        <v>70</v>
      </c>
      <c r="D816" s="39" t="s">
        <v>71</v>
      </c>
      <c r="E816" s="39" t="s">
        <v>12</v>
      </c>
      <c r="F816" s="39" t="s">
        <v>27630</v>
      </c>
      <c r="G816" s="39" t="s">
        <v>26187</v>
      </c>
      <c r="H816" s="39" t="s">
        <v>27631</v>
      </c>
      <c r="I816" s="71">
        <v>-5</v>
      </c>
    </row>
    <row r="817" spans="1:9" x14ac:dyDescent="0.2">
      <c r="A817" s="38" t="s">
        <v>74</v>
      </c>
      <c r="B817" s="39" t="s">
        <v>69</v>
      </c>
      <c r="C817" s="39" t="s">
        <v>70</v>
      </c>
      <c r="D817" s="39" t="s">
        <v>71</v>
      </c>
      <c r="E817" s="39" t="s">
        <v>12</v>
      </c>
      <c r="F817" s="39" t="s">
        <v>893</v>
      </c>
      <c r="G817" s="39" t="s">
        <v>26187</v>
      </c>
      <c r="H817" s="39" t="s">
        <v>894</v>
      </c>
      <c r="I817" s="71">
        <v>-12.36</v>
      </c>
    </row>
    <row r="818" spans="1:9" x14ac:dyDescent="0.2">
      <c r="A818" s="38" t="s">
        <v>74</v>
      </c>
      <c r="B818" s="39" t="s">
        <v>69</v>
      </c>
      <c r="C818" s="39" t="s">
        <v>70</v>
      </c>
      <c r="D818" s="39" t="s">
        <v>71</v>
      </c>
      <c r="E818" s="39" t="s">
        <v>12</v>
      </c>
      <c r="F818" s="39" t="s">
        <v>28932</v>
      </c>
      <c r="G818" s="39" t="s">
        <v>26187</v>
      </c>
      <c r="H818" s="39" t="s">
        <v>28085</v>
      </c>
      <c r="I818" s="71">
        <v>-5</v>
      </c>
    </row>
    <row r="819" spans="1:9" x14ac:dyDescent="0.2">
      <c r="A819" s="38" t="s">
        <v>74</v>
      </c>
      <c r="B819" s="39" t="s">
        <v>69</v>
      </c>
      <c r="C819" s="39" t="s">
        <v>70</v>
      </c>
      <c r="D819" s="39" t="s">
        <v>71</v>
      </c>
      <c r="E819" s="39" t="s">
        <v>12</v>
      </c>
      <c r="F819" s="39" t="s">
        <v>895</v>
      </c>
      <c r="G819" s="39" t="s">
        <v>26187</v>
      </c>
      <c r="H819" s="39" t="s">
        <v>896</v>
      </c>
      <c r="I819" s="71">
        <v>-46.7</v>
      </c>
    </row>
    <row r="820" spans="1:9" x14ac:dyDescent="0.2">
      <c r="A820" s="38" t="s">
        <v>74</v>
      </c>
      <c r="B820" s="39" t="s">
        <v>69</v>
      </c>
      <c r="C820" s="39" t="s">
        <v>70</v>
      </c>
      <c r="D820" s="39" t="s">
        <v>71</v>
      </c>
      <c r="E820" s="39" t="s">
        <v>12</v>
      </c>
      <c r="F820" s="39" t="s">
        <v>26402</v>
      </c>
      <c r="G820" s="39" t="s">
        <v>26187</v>
      </c>
      <c r="H820" s="39" t="s">
        <v>26403</v>
      </c>
      <c r="I820" s="71">
        <v>-10</v>
      </c>
    </row>
    <row r="821" spans="1:9" x14ac:dyDescent="0.2">
      <c r="A821" s="38" t="s">
        <v>74</v>
      </c>
      <c r="B821" s="39" t="s">
        <v>69</v>
      </c>
      <c r="C821" s="39" t="s">
        <v>70</v>
      </c>
      <c r="D821" s="39" t="s">
        <v>71</v>
      </c>
      <c r="E821" s="39" t="s">
        <v>12</v>
      </c>
      <c r="F821" s="39" t="s">
        <v>27124</v>
      </c>
      <c r="G821" s="39" t="s">
        <v>26187</v>
      </c>
      <c r="H821" s="39" t="s">
        <v>13044</v>
      </c>
      <c r="I821" s="71">
        <v>-5</v>
      </c>
    </row>
    <row r="822" spans="1:9" x14ac:dyDescent="0.2">
      <c r="A822" s="38" t="s">
        <v>74</v>
      </c>
      <c r="B822" s="39" t="s">
        <v>69</v>
      </c>
      <c r="C822" s="39" t="s">
        <v>70</v>
      </c>
      <c r="D822" s="39" t="s">
        <v>71</v>
      </c>
      <c r="E822" s="39" t="s">
        <v>12</v>
      </c>
      <c r="F822" s="39" t="s">
        <v>30892</v>
      </c>
      <c r="G822" s="39" t="s">
        <v>26187</v>
      </c>
      <c r="H822" s="39" t="s">
        <v>30893</v>
      </c>
      <c r="I822" s="71">
        <v>-5</v>
      </c>
    </row>
    <row r="823" spans="1:9" x14ac:dyDescent="0.2">
      <c r="A823" s="38" t="s">
        <v>74</v>
      </c>
      <c r="B823" s="39" t="s">
        <v>69</v>
      </c>
      <c r="C823" s="39" t="s">
        <v>70</v>
      </c>
      <c r="D823" s="39" t="s">
        <v>71</v>
      </c>
      <c r="E823" s="39" t="s">
        <v>12</v>
      </c>
      <c r="F823" s="39" t="s">
        <v>26598</v>
      </c>
      <c r="G823" s="39" t="s">
        <v>26187</v>
      </c>
      <c r="H823" s="39" t="s">
        <v>26599</v>
      </c>
      <c r="I823" s="71">
        <v>-14.85</v>
      </c>
    </row>
    <row r="824" spans="1:9" x14ac:dyDescent="0.2">
      <c r="A824" s="38" t="s">
        <v>74</v>
      </c>
      <c r="B824" s="39" t="s">
        <v>69</v>
      </c>
      <c r="C824" s="39" t="s">
        <v>70</v>
      </c>
      <c r="D824" s="39" t="s">
        <v>71</v>
      </c>
      <c r="E824" s="39" t="s">
        <v>12</v>
      </c>
      <c r="F824" s="39" t="s">
        <v>30894</v>
      </c>
      <c r="G824" s="39" t="s">
        <v>26187</v>
      </c>
      <c r="H824" s="39" t="s">
        <v>15709</v>
      </c>
      <c r="I824" s="71">
        <v>-5</v>
      </c>
    </row>
    <row r="825" spans="1:9" x14ac:dyDescent="0.2">
      <c r="A825" s="38" t="s">
        <v>74</v>
      </c>
      <c r="B825" s="39" t="s">
        <v>69</v>
      </c>
      <c r="C825" s="39" t="s">
        <v>70</v>
      </c>
      <c r="D825" s="39" t="s">
        <v>71</v>
      </c>
      <c r="E825" s="39" t="s">
        <v>12</v>
      </c>
      <c r="F825" s="39" t="s">
        <v>30895</v>
      </c>
      <c r="G825" s="39" t="s">
        <v>26187</v>
      </c>
      <c r="H825" s="39" t="s">
        <v>30896</v>
      </c>
      <c r="I825" s="71">
        <v>-5</v>
      </c>
    </row>
    <row r="826" spans="1:9" x14ac:dyDescent="0.2">
      <c r="A826" s="38" t="s">
        <v>74</v>
      </c>
      <c r="B826" s="39" t="s">
        <v>69</v>
      </c>
      <c r="C826" s="39" t="s">
        <v>70</v>
      </c>
      <c r="D826" s="39" t="s">
        <v>71</v>
      </c>
      <c r="E826" s="39" t="s">
        <v>12</v>
      </c>
      <c r="F826" s="39" t="s">
        <v>29635</v>
      </c>
      <c r="G826" s="39" t="s">
        <v>26187</v>
      </c>
      <c r="H826" s="39" t="s">
        <v>29636</v>
      </c>
      <c r="I826" s="71">
        <v>-10</v>
      </c>
    </row>
    <row r="827" spans="1:9" x14ac:dyDescent="0.2">
      <c r="A827" s="38" t="s">
        <v>74</v>
      </c>
      <c r="B827" s="39" t="s">
        <v>69</v>
      </c>
      <c r="C827" s="39" t="s">
        <v>70</v>
      </c>
      <c r="D827" s="39" t="s">
        <v>71</v>
      </c>
      <c r="E827" s="39" t="s">
        <v>12</v>
      </c>
      <c r="F827" s="39" t="s">
        <v>30897</v>
      </c>
      <c r="G827" s="39" t="s">
        <v>26187</v>
      </c>
      <c r="H827" s="39" t="s">
        <v>30898</v>
      </c>
      <c r="I827" s="71">
        <v>-5</v>
      </c>
    </row>
    <row r="828" spans="1:9" x14ac:dyDescent="0.2">
      <c r="A828" s="38" t="s">
        <v>74</v>
      </c>
      <c r="B828" s="39" t="s">
        <v>69</v>
      </c>
      <c r="C828" s="39" t="s">
        <v>70</v>
      </c>
      <c r="D828" s="39" t="s">
        <v>71</v>
      </c>
      <c r="E828" s="39" t="s">
        <v>12</v>
      </c>
      <c r="F828" s="39" t="s">
        <v>28933</v>
      </c>
      <c r="G828" s="39" t="s">
        <v>26187</v>
      </c>
      <c r="H828" s="39" t="s">
        <v>27986</v>
      </c>
      <c r="I828" s="71">
        <v>-10</v>
      </c>
    </row>
    <row r="829" spans="1:9" x14ac:dyDescent="0.2">
      <c r="A829" s="38" t="s">
        <v>74</v>
      </c>
      <c r="B829" s="39" t="s">
        <v>69</v>
      </c>
      <c r="C829" s="39" t="s">
        <v>70</v>
      </c>
      <c r="D829" s="39" t="s">
        <v>71</v>
      </c>
      <c r="E829" s="39" t="s">
        <v>12</v>
      </c>
      <c r="F829" s="39" t="s">
        <v>30899</v>
      </c>
      <c r="G829" s="39" t="s">
        <v>26187</v>
      </c>
      <c r="H829" s="39" t="s">
        <v>211</v>
      </c>
      <c r="I829" s="71">
        <v>-5</v>
      </c>
    </row>
    <row r="830" spans="1:9" x14ac:dyDescent="0.2">
      <c r="A830" s="38" t="s">
        <v>74</v>
      </c>
      <c r="B830" s="39" t="s">
        <v>69</v>
      </c>
      <c r="C830" s="39" t="s">
        <v>70</v>
      </c>
      <c r="D830" s="39" t="s">
        <v>71</v>
      </c>
      <c r="E830" s="39" t="s">
        <v>12</v>
      </c>
      <c r="F830" s="39" t="s">
        <v>29637</v>
      </c>
      <c r="G830" s="39" t="s">
        <v>26187</v>
      </c>
      <c r="H830" s="39" t="s">
        <v>29638</v>
      </c>
      <c r="I830" s="71">
        <v>-10</v>
      </c>
    </row>
    <row r="831" spans="1:9" x14ac:dyDescent="0.2">
      <c r="A831" s="38" t="s">
        <v>74</v>
      </c>
      <c r="B831" s="39" t="s">
        <v>69</v>
      </c>
      <c r="C831" s="39" t="s">
        <v>70</v>
      </c>
      <c r="D831" s="39" t="s">
        <v>71</v>
      </c>
      <c r="E831" s="39" t="s">
        <v>12</v>
      </c>
      <c r="F831" s="39" t="s">
        <v>30900</v>
      </c>
      <c r="G831" s="39" t="s">
        <v>26187</v>
      </c>
      <c r="H831" s="39" t="s">
        <v>30901</v>
      </c>
      <c r="I831" s="71">
        <v>-5</v>
      </c>
    </row>
    <row r="832" spans="1:9" x14ac:dyDescent="0.2">
      <c r="A832" s="38" t="s">
        <v>74</v>
      </c>
      <c r="B832" s="39" t="s">
        <v>69</v>
      </c>
      <c r="C832" s="39" t="s">
        <v>70</v>
      </c>
      <c r="D832" s="39" t="s">
        <v>71</v>
      </c>
      <c r="E832" s="39" t="s">
        <v>12</v>
      </c>
      <c r="F832" s="39" t="s">
        <v>26298</v>
      </c>
      <c r="G832" s="39" t="s">
        <v>26187</v>
      </c>
      <c r="H832" s="39" t="s">
        <v>26299</v>
      </c>
      <c r="I832" s="71">
        <v>-11.14</v>
      </c>
    </row>
    <row r="833" spans="1:9" x14ac:dyDescent="0.2">
      <c r="A833" s="38" t="s">
        <v>74</v>
      </c>
      <c r="B833" s="39" t="s">
        <v>69</v>
      </c>
      <c r="C833" s="39" t="s">
        <v>70</v>
      </c>
      <c r="D833" s="39" t="s">
        <v>71</v>
      </c>
      <c r="E833" s="39" t="s">
        <v>12</v>
      </c>
      <c r="F833" s="39" t="s">
        <v>26931</v>
      </c>
      <c r="G833" s="39" t="s">
        <v>26187</v>
      </c>
      <c r="H833" s="39" t="s">
        <v>26932</v>
      </c>
      <c r="I833" s="71">
        <v>-18.18</v>
      </c>
    </row>
    <row r="834" spans="1:9" x14ac:dyDescent="0.2">
      <c r="A834" s="38" t="s">
        <v>74</v>
      </c>
      <c r="B834" s="39" t="s">
        <v>69</v>
      </c>
      <c r="C834" s="39" t="s">
        <v>70</v>
      </c>
      <c r="D834" s="39" t="s">
        <v>71</v>
      </c>
      <c r="E834" s="39" t="s">
        <v>12</v>
      </c>
      <c r="F834" s="39" t="s">
        <v>28934</v>
      </c>
      <c r="G834" s="39" t="s">
        <v>26187</v>
      </c>
      <c r="H834" s="39" t="s">
        <v>28935</v>
      </c>
      <c r="I834" s="71">
        <v>-5</v>
      </c>
    </row>
    <row r="835" spans="1:9" x14ac:dyDescent="0.2">
      <c r="A835" s="38" t="s">
        <v>74</v>
      </c>
      <c r="B835" s="39" t="s">
        <v>69</v>
      </c>
      <c r="C835" s="39" t="s">
        <v>70</v>
      </c>
      <c r="D835" s="39" t="s">
        <v>71</v>
      </c>
      <c r="E835" s="39" t="s">
        <v>12</v>
      </c>
      <c r="F835" s="39" t="s">
        <v>27125</v>
      </c>
      <c r="G835" s="39" t="s">
        <v>26187</v>
      </c>
      <c r="H835" s="39" t="s">
        <v>27126</v>
      </c>
      <c r="I835" s="71">
        <v>-5</v>
      </c>
    </row>
    <row r="836" spans="1:9" x14ac:dyDescent="0.2">
      <c r="A836" s="38" t="s">
        <v>74</v>
      </c>
      <c r="B836" s="39" t="s">
        <v>69</v>
      </c>
      <c r="C836" s="39" t="s">
        <v>70</v>
      </c>
      <c r="D836" s="39" t="s">
        <v>71</v>
      </c>
      <c r="E836" s="39" t="s">
        <v>12</v>
      </c>
      <c r="F836" s="39" t="s">
        <v>27987</v>
      </c>
      <c r="G836" s="39" t="s">
        <v>26187</v>
      </c>
      <c r="H836" s="39" t="s">
        <v>901</v>
      </c>
      <c r="I836" s="71">
        <v>-5</v>
      </c>
    </row>
    <row r="837" spans="1:9" x14ac:dyDescent="0.2">
      <c r="A837" s="38" t="s">
        <v>74</v>
      </c>
      <c r="B837" s="39" t="s">
        <v>69</v>
      </c>
      <c r="C837" s="39" t="s">
        <v>70</v>
      </c>
      <c r="D837" s="39" t="s">
        <v>71</v>
      </c>
      <c r="E837" s="39" t="s">
        <v>12</v>
      </c>
      <c r="F837" s="39" t="s">
        <v>902</v>
      </c>
      <c r="G837" s="39" t="s">
        <v>26187</v>
      </c>
      <c r="H837" s="39" t="s">
        <v>903</v>
      </c>
      <c r="I837" s="71">
        <v>-83.24</v>
      </c>
    </row>
    <row r="838" spans="1:9" x14ac:dyDescent="0.2">
      <c r="A838" s="38" t="s">
        <v>74</v>
      </c>
      <c r="B838" s="39" t="s">
        <v>69</v>
      </c>
      <c r="C838" s="39" t="s">
        <v>70</v>
      </c>
      <c r="D838" s="39" t="s">
        <v>71</v>
      </c>
      <c r="E838" s="39" t="s">
        <v>12</v>
      </c>
      <c r="F838" s="39" t="s">
        <v>27988</v>
      </c>
      <c r="G838" s="39" t="s">
        <v>26187</v>
      </c>
      <c r="H838" s="39" t="s">
        <v>6393</v>
      </c>
      <c r="I838" s="71">
        <v>-5</v>
      </c>
    </row>
    <row r="839" spans="1:9" x14ac:dyDescent="0.2">
      <c r="A839" s="38" t="s">
        <v>74</v>
      </c>
      <c r="B839" s="39" t="s">
        <v>69</v>
      </c>
      <c r="C839" s="39" t="s">
        <v>70</v>
      </c>
      <c r="D839" s="39" t="s">
        <v>71</v>
      </c>
      <c r="E839" s="39" t="s">
        <v>12</v>
      </c>
      <c r="F839" s="39" t="s">
        <v>27989</v>
      </c>
      <c r="G839" s="39" t="s">
        <v>26187</v>
      </c>
      <c r="H839" s="39" t="s">
        <v>27990</v>
      </c>
      <c r="I839" s="71">
        <v>-10</v>
      </c>
    </row>
    <row r="840" spans="1:9" x14ac:dyDescent="0.2">
      <c r="A840" s="38" t="s">
        <v>74</v>
      </c>
      <c r="B840" s="39" t="s">
        <v>69</v>
      </c>
      <c r="C840" s="39" t="s">
        <v>70</v>
      </c>
      <c r="D840" s="39" t="s">
        <v>71</v>
      </c>
      <c r="E840" s="39" t="s">
        <v>12</v>
      </c>
      <c r="F840" s="39" t="s">
        <v>29639</v>
      </c>
      <c r="G840" s="39" t="s">
        <v>26187</v>
      </c>
      <c r="H840" s="39" t="s">
        <v>904</v>
      </c>
      <c r="I840" s="71">
        <v>-5</v>
      </c>
    </row>
    <row r="841" spans="1:9" x14ac:dyDescent="0.2">
      <c r="A841" s="38" t="s">
        <v>74</v>
      </c>
      <c r="B841" s="39" t="s">
        <v>69</v>
      </c>
      <c r="C841" s="39" t="s">
        <v>70</v>
      </c>
      <c r="D841" s="39" t="s">
        <v>71</v>
      </c>
      <c r="E841" s="39" t="s">
        <v>12</v>
      </c>
      <c r="F841" s="39" t="s">
        <v>30902</v>
      </c>
      <c r="G841" s="39" t="s">
        <v>26187</v>
      </c>
      <c r="H841" s="39" t="s">
        <v>30903</v>
      </c>
      <c r="I841" s="71">
        <v>-9.89</v>
      </c>
    </row>
    <row r="842" spans="1:9" x14ac:dyDescent="0.2">
      <c r="A842" s="38" t="s">
        <v>74</v>
      </c>
      <c r="B842" s="39" t="s">
        <v>69</v>
      </c>
      <c r="C842" s="39" t="s">
        <v>70</v>
      </c>
      <c r="D842" s="39" t="s">
        <v>71</v>
      </c>
      <c r="E842" s="39" t="s">
        <v>12</v>
      </c>
      <c r="F842" s="39" t="s">
        <v>28936</v>
      </c>
      <c r="G842" s="39" t="s">
        <v>26187</v>
      </c>
      <c r="H842" s="39" t="s">
        <v>28937</v>
      </c>
      <c r="I842" s="71">
        <v>-10</v>
      </c>
    </row>
    <row r="843" spans="1:9" x14ac:dyDescent="0.2">
      <c r="A843" s="38" t="s">
        <v>74</v>
      </c>
      <c r="B843" s="39" t="s">
        <v>69</v>
      </c>
      <c r="C843" s="39" t="s">
        <v>70</v>
      </c>
      <c r="D843" s="39" t="s">
        <v>71</v>
      </c>
      <c r="E843" s="39" t="s">
        <v>12</v>
      </c>
      <c r="F843" s="39" t="s">
        <v>30904</v>
      </c>
      <c r="G843" s="39" t="s">
        <v>26187</v>
      </c>
      <c r="H843" s="39" t="s">
        <v>30905</v>
      </c>
      <c r="I843" s="71">
        <v>-5</v>
      </c>
    </row>
    <row r="844" spans="1:9" x14ac:dyDescent="0.2">
      <c r="A844" s="38" t="s">
        <v>74</v>
      </c>
      <c r="B844" s="39" t="s">
        <v>69</v>
      </c>
      <c r="C844" s="39" t="s">
        <v>70</v>
      </c>
      <c r="D844" s="39" t="s">
        <v>71</v>
      </c>
      <c r="E844" s="39" t="s">
        <v>12</v>
      </c>
      <c r="F844" s="39" t="s">
        <v>26933</v>
      </c>
      <c r="G844" s="39" t="s">
        <v>26187</v>
      </c>
      <c r="H844" s="39" t="s">
        <v>905</v>
      </c>
      <c r="I844" s="71">
        <v>-6.97</v>
      </c>
    </row>
    <row r="845" spans="1:9" x14ac:dyDescent="0.2">
      <c r="A845" s="38" t="s">
        <v>74</v>
      </c>
      <c r="B845" s="39" t="s">
        <v>69</v>
      </c>
      <c r="C845" s="39" t="s">
        <v>70</v>
      </c>
      <c r="D845" s="39" t="s">
        <v>71</v>
      </c>
      <c r="E845" s="39" t="s">
        <v>12</v>
      </c>
      <c r="F845" s="39" t="s">
        <v>29640</v>
      </c>
      <c r="G845" s="39" t="s">
        <v>26187</v>
      </c>
      <c r="H845" s="39" t="s">
        <v>29103</v>
      </c>
      <c r="I845" s="71">
        <v>-5</v>
      </c>
    </row>
    <row r="846" spans="1:9" x14ac:dyDescent="0.2">
      <c r="A846" s="38" t="s">
        <v>74</v>
      </c>
      <c r="B846" s="39" t="s">
        <v>69</v>
      </c>
      <c r="C846" s="39" t="s">
        <v>70</v>
      </c>
      <c r="D846" s="39" t="s">
        <v>71</v>
      </c>
      <c r="E846" s="39" t="s">
        <v>12</v>
      </c>
      <c r="F846" s="39" t="s">
        <v>26600</v>
      </c>
      <c r="G846" s="39" t="s">
        <v>26187</v>
      </c>
      <c r="H846" s="39" t="s">
        <v>26601</v>
      </c>
      <c r="I846" s="71">
        <v>-22.62</v>
      </c>
    </row>
    <row r="847" spans="1:9" x14ac:dyDescent="0.2">
      <c r="A847" s="38" t="s">
        <v>74</v>
      </c>
      <c r="B847" s="39" t="s">
        <v>69</v>
      </c>
      <c r="C847" s="39" t="s">
        <v>70</v>
      </c>
      <c r="D847" s="39" t="s">
        <v>71</v>
      </c>
      <c r="E847" s="39" t="s">
        <v>12</v>
      </c>
      <c r="F847" s="39" t="s">
        <v>27632</v>
      </c>
      <c r="G847" s="39" t="s">
        <v>26187</v>
      </c>
      <c r="H847" s="39" t="s">
        <v>213</v>
      </c>
      <c r="I847" s="71">
        <v>-6.28</v>
      </c>
    </row>
    <row r="848" spans="1:9" x14ac:dyDescent="0.2">
      <c r="A848" s="38" t="s">
        <v>74</v>
      </c>
      <c r="B848" s="39" t="s">
        <v>69</v>
      </c>
      <c r="C848" s="39" t="s">
        <v>70</v>
      </c>
      <c r="D848" s="39" t="s">
        <v>71</v>
      </c>
      <c r="E848" s="39" t="s">
        <v>12</v>
      </c>
      <c r="F848" s="39" t="s">
        <v>28938</v>
      </c>
      <c r="G848" s="39" t="s">
        <v>26187</v>
      </c>
      <c r="H848" s="39" t="s">
        <v>28522</v>
      </c>
      <c r="I848" s="71">
        <v>10</v>
      </c>
    </row>
    <row r="849" spans="1:9" x14ac:dyDescent="0.2">
      <c r="A849" s="38" t="s">
        <v>74</v>
      </c>
      <c r="B849" s="39" t="s">
        <v>69</v>
      </c>
      <c r="C849" s="39" t="s">
        <v>70</v>
      </c>
      <c r="D849" s="39" t="s">
        <v>71</v>
      </c>
      <c r="E849" s="39" t="s">
        <v>12</v>
      </c>
      <c r="F849" s="39" t="s">
        <v>30906</v>
      </c>
      <c r="G849" s="39" t="s">
        <v>26187</v>
      </c>
      <c r="H849" s="39" t="s">
        <v>30907</v>
      </c>
      <c r="I849" s="71">
        <v>-5</v>
      </c>
    </row>
    <row r="850" spans="1:9" x14ac:dyDescent="0.2">
      <c r="A850" s="38" t="s">
        <v>74</v>
      </c>
      <c r="B850" s="39" t="s">
        <v>69</v>
      </c>
      <c r="C850" s="39" t="s">
        <v>70</v>
      </c>
      <c r="D850" s="39" t="s">
        <v>71</v>
      </c>
      <c r="E850" s="39" t="s">
        <v>12</v>
      </c>
      <c r="F850" s="39" t="s">
        <v>30908</v>
      </c>
      <c r="G850" s="39" t="s">
        <v>26187</v>
      </c>
      <c r="H850" s="39" t="s">
        <v>30909</v>
      </c>
      <c r="I850" s="71">
        <v>-10</v>
      </c>
    </row>
    <row r="851" spans="1:9" x14ac:dyDescent="0.2">
      <c r="A851" s="38" t="s">
        <v>74</v>
      </c>
      <c r="B851" s="39" t="s">
        <v>69</v>
      </c>
      <c r="C851" s="39" t="s">
        <v>70</v>
      </c>
      <c r="D851" s="39" t="s">
        <v>71</v>
      </c>
      <c r="E851" s="39" t="s">
        <v>12</v>
      </c>
      <c r="F851" s="39" t="s">
        <v>27633</v>
      </c>
      <c r="G851" s="39" t="s">
        <v>26187</v>
      </c>
      <c r="H851" s="39" t="s">
        <v>27460</v>
      </c>
      <c r="I851" s="71">
        <v>-5</v>
      </c>
    </row>
    <row r="852" spans="1:9" x14ac:dyDescent="0.2">
      <c r="A852" s="38" t="s">
        <v>74</v>
      </c>
      <c r="B852" s="39" t="s">
        <v>69</v>
      </c>
      <c r="C852" s="39" t="s">
        <v>70</v>
      </c>
      <c r="D852" s="39" t="s">
        <v>71</v>
      </c>
      <c r="E852" s="39" t="s">
        <v>12</v>
      </c>
      <c r="F852" s="39" t="s">
        <v>30910</v>
      </c>
      <c r="G852" s="39" t="s">
        <v>26187</v>
      </c>
      <c r="H852" s="39" t="s">
        <v>909</v>
      </c>
      <c r="I852" s="71">
        <v>-5</v>
      </c>
    </row>
    <row r="853" spans="1:9" x14ac:dyDescent="0.2">
      <c r="A853" s="38" t="s">
        <v>74</v>
      </c>
      <c r="B853" s="39" t="s">
        <v>69</v>
      </c>
      <c r="C853" s="39" t="s">
        <v>70</v>
      </c>
      <c r="D853" s="39" t="s">
        <v>71</v>
      </c>
      <c r="E853" s="39" t="s">
        <v>12</v>
      </c>
      <c r="F853" s="39" t="s">
        <v>27634</v>
      </c>
      <c r="G853" s="39" t="s">
        <v>26187</v>
      </c>
      <c r="H853" s="39" t="s">
        <v>27635</v>
      </c>
      <c r="I853" s="71">
        <v>-5</v>
      </c>
    </row>
    <row r="854" spans="1:9" x14ac:dyDescent="0.2">
      <c r="A854" s="38" t="s">
        <v>74</v>
      </c>
      <c r="B854" s="39" t="s">
        <v>69</v>
      </c>
      <c r="C854" s="39" t="s">
        <v>70</v>
      </c>
      <c r="D854" s="39" t="s">
        <v>71</v>
      </c>
      <c r="E854" s="39" t="s">
        <v>12</v>
      </c>
      <c r="F854" s="39" t="s">
        <v>27351</v>
      </c>
      <c r="G854" s="39" t="s">
        <v>26187</v>
      </c>
      <c r="H854" s="39" t="s">
        <v>27352</v>
      </c>
      <c r="I854" s="71">
        <v>-11.4</v>
      </c>
    </row>
    <row r="855" spans="1:9" x14ac:dyDescent="0.2">
      <c r="A855" s="38" t="s">
        <v>74</v>
      </c>
      <c r="B855" s="39" t="s">
        <v>69</v>
      </c>
      <c r="C855" s="39" t="s">
        <v>70</v>
      </c>
      <c r="D855" s="39" t="s">
        <v>71</v>
      </c>
      <c r="E855" s="39" t="s">
        <v>12</v>
      </c>
      <c r="F855" s="39" t="s">
        <v>30911</v>
      </c>
      <c r="G855" s="39" t="s">
        <v>100</v>
      </c>
      <c r="H855" s="39" t="s">
        <v>30912</v>
      </c>
      <c r="I855" s="71">
        <v>-5</v>
      </c>
    </row>
    <row r="856" spans="1:9" x14ac:dyDescent="0.2">
      <c r="A856" s="38" t="s">
        <v>74</v>
      </c>
      <c r="B856" s="39" t="s">
        <v>69</v>
      </c>
      <c r="C856" s="39" t="s">
        <v>70</v>
      </c>
      <c r="D856" s="39" t="s">
        <v>71</v>
      </c>
      <c r="E856" s="39" t="s">
        <v>12</v>
      </c>
      <c r="F856" s="39" t="s">
        <v>913</v>
      </c>
      <c r="G856" s="39" t="s">
        <v>26187</v>
      </c>
      <c r="H856" s="39" t="s">
        <v>914</v>
      </c>
      <c r="I856" s="71">
        <v>-81.430000000000007</v>
      </c>
    </row>
    <row r="857" spans="1:9" x14ac:dyDescent="0.2">
      <c r="A857" s="38" t="s">
        <v>74</v>
      </c>
      <c r="B857" s="39" t="s">
        <v>69</v>
      </c>
      <c r="C857" s="39" t="s">
        <v>70</v>
      </c>
      <c r="D857" s="39" t="s">
        <v>71</v>
      </c>
      <c r="E857" s="39" t="s">
        <v>12</v>
      </c>
      <c r="F857" s="39" t="s">
        <v>30913</v>
      </c>
      <c r="G857" s="39" t="s">
        <v>100</v>
      </c>
      <c r="H857" s="39" t="s">
        <v>30914</v>
      </c>
      <c r="I857" s="71">
        <v>-5</v>
      </c>
    </row>
    <row r="858" spans="1:9" x14ac:dyDescent="0.2">
      <c r="A858" s="38" t="s">
        <v>74</v>
      </c>
      <c r="B858" s="39" t="s">
        <v>69</v>
      </c>
      <c r="C858" s="39" t="s">
        <v>70</v>
      </c>
      <c r="D858" s="39" t="s">
        <v>71</v>
      </c>
      <c r="E858" s="39" t="s">
        <v>12</v>
      </c>
      <c r="F858" s="39" t="s">
        <v>30915</v>
      </c>
      <c r="G858" s="39" t="s">
        <v>26187</v>
      </c>
      <c r="H858" s="39" t="s">
        <v>30916</v>
      </c>
      <c r="I858" s="71">
        <v>-5</v>
      </c>
    </row>
    <row r="859" spans="1:9" x14ac:dyDescent="0.2">
      <c r="A859" s="38" t="s">
        <v>74</v>
      </c>
      <c r="B859" s="39" t="s">
        <v>69</v>
      </c>
      <c r="C859" s="39" t="s">
        <v>70</v>
      </c>
      <c r="D859" s="39" t="s">
        <v>71</v>
      </c>
      <c r="E859" s="39" t="s">
        <v>12</v>
      </c>
      <c r="F859" s="39" t="s">
        <v>30917</v>
      </c>
      <c r="G859" s="39" t="s">
        <v>26187</v>
      </c>
      <c r="H859" s="39" t="s">
        <v>30918</v>
      </c>
      <c r="I859" s="71">
        <v>-5</v>
      </c>
    </row>
    <row r="860" spans="1:9" x14ac:dyDescent="0.2">
      <c r="A860" s="38" t="s">
        <v>74</v>
      </c>
      <c r="B860" s="39" t="s">
        <v>69</v>
      </c>
      <c r="C860" s="39" t="s">
        <v>70</v>
      </c>
      <c r="D860" s="39" t="s">
        <v>71</v>
      </c>
      <c r="E860" s="39" t="s">
        <v>12</v>
      </c>
      <c r="F860" s="39" t="s">
        <v>27353</v>
      </c>
      <c r="G860" s="39" t="s">
        <v>26187</v>
      </c>
      <c r="H860" s="39" t="s">
        <v>917</v>
      </c>
      <c r="I860" s="71">
        <v>-10.95</v>
      </c>
    </row>
    <row r="861" spans="1:9" x14ac:dyDescent="0.2">
      <c r="A861" s="38" t="s">
        <v>74</v>
      </c>
      <c r="B861" s="39" t="s">
        <v>69</v>
      </c>
      <c r="C861" s="39" t="s">
        <v>70</v>
      </c>
      <c r="D861" s="39" t="s">
        <v>71</v>
      </c>
      <c r="E861" s="39" t="s">
        <v>12</v>
      </c>
      <c r="F861" s="39" t="s">
        <v>29641</v>
      </c>
      <c r="G861" s="39" t="s">
        <v>26187</v>
      </c>
      <c r="H861" s="39" t="s">
        <v>29642</v>
      </c>
      <c r="I861" s="71">
        <v>-5</v>
      </c>
    </row>
    <row r="862" spans="1:9" x14ac:dyDescent="0.2">
      <c r="A862" s="38" t="s">
        <v>74</v>
      </c>
      <c r="B862" s="39" t="s">
        <v>69</v>
      </c>
      <c r="C862" s="39" t="s">
        <v>70</v>
      </c>
      <c r="D862" s="39" t="s">
        <v>71</v>
      </c>
      <c r="E862" s="39" t="s">
        <v>12</v>
      </c>
      <c r="F862" s="39" t="s">
        <v>27991</v>
      </c>
      <c r="G862" s="39" t="s">
        <v>26187</v>
      </c>
      <c r="H862" s="39" t="s">
        <v>27992</v>
      </c>
      <c r="I862" s="71">
        <v>-13.57</v>
      </c>
    </row>
    <row r="863" spans="1:9" x14ac:dyDescent="0.2">
      <c r="A863" s="38" t="s">
        <v>74</v>
      </c>
      <c r="B863" s="39" t="s">
        <v>69</v>
      </c>
      <c r="C863" s="39" t="s">
        <v>70</v>
      </c>
      <c r="D863" s="39" t="s">
        <v>71</v>
      </c>
      <c r="E863" s="39" t="s">
        <v>12</v>
      </c>
      <c r="F863" s="39" t="s">
        <v>26934</v>
      </c>
      <c r="G863" s="39" t="s">
        <v>100</v>
      </c>
      <c r="H863" s="39" t="s">
        <v>918</v>
      </c>
      <c r="I863" s="71">
        <v>-13.84</v>
      </c>
    </row>
    <row r="864" spans="1:9" x14ac:dyDescent="0.2">
      <c r="A864" s="38" t="s">
        <v>74</v>
      </c>
      <c r="B864" s="39" t="s">
        <v>69</v>
      </c>
      <c r="C864" s="39" t="s">
        <v>70</v>
      </c>
      <c r="D864" s="39" t="s">
        <v>71</v>
      </c>
      <c r="E864" s="39" t="s">
        <v>12</v>
      </c>
      <c r="F864" s="39" t="s">
        <v>27354</v>
      </c>
      <c r="G864" s="39" t="s">
        <v>26187</v>
      </c>
      <c r="H864" s="39" t="s">
        <v>7648</v>
      </c>
      <c r="I864" s="71">
        <v>-5</v>
      </c>
    </row>
    <row r="865" spans="1:9" x14ac:dyDescent="0.2">
      <c r="A865" s="38" t="s">
        <v>74</v>
      </c>
      <c r="B865" s="39" t="s">
        <v>69</v>
      </c>
      <c r="C865" s="39" t="s">
        <v>70</v>
      </c>
      <c r="D865" s="39" t="s">
        <v>71</v>
      </c>
      <c r="E865" s="39" t="s">
        <v>12</v>
      </c>
      <c r="F865" s="39" t="s">
        <v>27127</v>
      </c>
      <c r="G865" s="39" t="s">
        <v>26187</v>
      </c>
      <c r="H865" s="39" t="s">
        <v>27128</v>
      </c>
      <c r="I865" s="71">
        <v>-5</v>
      </c>
    </row>
    <row r="866" spans="1:9" x14ac:dyDescent="0.2">
      <c r="A866" s="38" t="s">
        <v>74</v>
      </c>
      <c r="B866" s="39" t="s">
        <v>69</v>
      </c>
      <c r="C866" s="39" t="s">
        <v>70</v>
      </c>
      <c r="D866" s="39" t="s">
        <v>71</v>
      </c>
      <c r="E866" s="39" t="s">
        <v>12</v>
      </c>
      <c r="F866" s="39" t="s">
        <v>30919</v>
      </c>
      <c r="G866" s="39" t="s">
        <v>26187</v>
      </c>
      <c r="H866" s="39" t="s">
        <v>30920</v>
      </c>
      <c r="I866" s="71">
        <v>-5</v>
      </c>
    </row>
    <row r="867" spans="1:9" x14ac:dyDescent="0.2">
      <c r="A867" s="38" t="s">
        <v>74</v>
      </c>
      <c r="B867" s="39" t="s">
        <v>69</v>
      </c>
      <c r="C867" s="39" t="s">
        <v>70</v>
      </c>
      <c r="D867" s="39" t="s">
        <v>71</v>
      </c>
      <c r="E867" s="39" t="s">
        <v>12</v>
      </c>
      <c r="F867" s="39" t="s">
        <v>29643</v>
      </c>
      <c r="G867" s="39" t="s">
        <v>26187</v>
      </c>
      <c r="H867" s="39" t="s">
        <v>29644</v>
      </c>
      <c r="I867" s="71">
        <v>-5</v>
      </c>
    </row>
    <row r="868" spans="1:9" x14ac:dyDescent="0.2">
      <c r="A868" s="38" t="s">
        <v>74</v>
      </c>
      <c r="B868" s="39" t="s">
        <v>69</v>
      </c>
      <c r="C868" s="39" t="s">
        <v>70</v>
      </c>
      <c r="D868" s="39" t="s">
        <v>71</v>
      </c>
      <c r="E868" s="39" t="s">
        <v>12</v>
      </c>
      <c r="F868" s="39" t="s">
        <v>26208</v>
      </c>
      <c r="G868" s="39" t="s">
        <v>26187</v>
      </c>
      <c r="H868" s="39" t="s">
        <v>26209</v>
      </c>
      <c r="I868" s="71">
        <v>-0.27</v>
      </c>
    </row>
    <row r="869" spans="1:9" x14ac:dyDescent="0.2">
      <c r="A869" s="38" t="s">
        <v>74</v>
      </c>
      <c r="B869" s="39" t="s">
        <v>69</v>
      </c>
      <c r="C869" s="39" t="s">
        <v>70</v>
      </c>
      <c r="D869" s="39" t="s">
        <v>71</v>
      </c>
      <c r="E869" s="39" t="s">
        <v>12</v>
      </c>
      <c r="F869" s="39" t="s">
        <v>929</v>
      </c>
      <c r="G869" s="39" t="s">
        <v>26187</v>
      </c>
      <c r="H869" s="39" t="s">
        <v>930</v>
      </c>
      <c r="I869" s="71">
        <v>-8.36</v>
      </c>
    </row>
    <row r="870" spans="1:9" x14ac:dyDescent="0.2">
      <c r="A870" s="38" t="s">
        <v>74</v>
      </c>
      <c r="B870" s="39" t="s">
        <v>69</v>
      </c>
      <c r="C870" s="39" t="s">
        <v>70</v>
      </c>
      <c r="D870" s="39" t="s">
        <v>71</v>
      </c>
      <c r="E870" s="39" t="s">
        <v>12</v>
      </c>
      <c r="F870" s="39" t="s">
        <v>29646</v>
      </c>
      <c r="G870" s="39" t="s">
        <v>26187</v>
      </c>
      <c r="H870" s="39" t="s">
        <v>29647</v>
      </c>
      <c r="I870" s="71">
        <v>-5</v>
      </c>
    </row>
    <row r="871" spans="1:9" x14ac:dyDescent="0.2">
      <c r="A871" s="38" t="s">
        <v>74</v>
      </c>
      <c r="B871" s="39" t="s">
        <v>69</v>
      </c>
      <c r="C871" s="39" t="s">
        <v>70</v>
      </c>
      <c r="D871" s="39" t="s">
        <v>71</v>
      </c>
      <c r="E871" s="39" t="s">
        <v>12</v>
      </c>
      <c r="F871" s="39" t="s">
        <v>932</v>
      </c>
      <c r="G871" s="39" t="s">
        <v>26187</v>
      </c>
      <c r="H871" s="39" t="s">
        <v>26189</v>
      </c>
      <c r="I871" s="71">
        <v>-102.33</v>
      </c>
    </row>
    <row r="872" spans="1:9" x14ac:dyDescent="0.2">
      <c r="A872" s="38" t="s">
        <v>74</v>
      </c>
      <c r="B872" s="39" t="s">
        <v>69</v>
      </c>
      <c r="C872" s="39" t="s">
        <v>70</v>
      </c>
      <c r="D872" s="39" t="s">
        <v>71</v>
      </c>
      <c r="E872" s="39" t="s">
        <v>12</v>
      </c>
      <c r="F872" s="39" t="s">
        <v>28939</v>
      </c>
      <c r="G872" s="39" t="s">
        <v>26187</v>
      </c>
      <c r="H872" s="39" t="s">
        <v>28940</v>
      </c>
      <c r="I872" s="71">
        <v>-10</v>
      </c>
    </row>
    <row r="873" spans="1:9" x14ac:dyDescent="0.2">
      <c r="A873" s="38" t="s">
        <v>74</v>
      </c>
      <c r="B873" s="39" t="s">
        <v>69</v>
      </c>
      <c r="C873" s="39" t="s">
        <v>70</v>
      </c>
      <c r="D873" s="39" t="s">
        <v>71</v>
      </c>
      <c r="E873" s="39" t="s">
        <v>12</v>
      </c>
      <c r="F873" s="39" t="s">
        <v>27355</v>
      </c>
      <c r="G873" s="39" t="s">
        <v>26187</v>
      </c>
      <c r="H873" s="39" t="s">
        <v>27356</v>
      </c>
      <c r="I873" s="71">
        <v>-25.29</v>
      </c>
    </row>
    <row r="874" spans="1:9" x14ac:dyDescent="0.2">
      <c r="A874" s="38" t="s">
        <v>74</v>
      </c>
      <c r="B874" s="39" t="s">
        <v>69</v>
      </c>
      <c r="C874" s="39" t="s">
        <v>70</v>
      </c>
      <c r="D874" s="39" t="s">
        <v>71</v>
      </c>
      <c r="E874" s="39" t="s">
        <v>12</v>
      </c>
      <c r="F874" s="39" t="s">
        <v>26433</v>
      </c>
      <c r="G874" s="39" t="s">
        <v>26187</v>
      </c>
      <c r="H874" s="39" t="s">
        <v>19531</v>
      </c>
      <c r="I874" s="71">
        <v>-10.5</v>
      </c>
    </row>
    <row r="875" spans="1:9" x14ac:dyDescent="0.2">
      <c r="A875" s="38" t="s">
        <v>74</v>
      </c>
      <c r="B875" s="39" t="s">
        <v>69</v>
      </c>
      <c r="C875" s="39" t="s">
        <v>70</v>
      </c>
      <c r="D875" s="39" t="s">
        <v>71</v>
      </c>
      <c r="E875" s="39" t="s">
        <v>12</v>
      </c>
      <c r="F875" s="39" t="s">
        <v>30921</v>
      </c>
      <c r="G875" s="39" t="s">
        <v>26187</v>
      </c>
      <c r="H875" s="39" t="s">
        <v>30922</v>
      </c>
      <c r="I875" s="71">
        <v>-5</v>
      </c>
    </row>
    <row r="876" spans="1:9" x14ac:dyDescent="0.2">
      <c r="A876" s="38" t="s">
        <v>74</v>
      </c>
      <c r="B876" s="39" t="s">
        <v>69</v>
      </c>
      <c r="C876" s="39" t="s">
        <v>70</v>
      </c>
      <c r="D876" s="39" t="s">
        <v>71</v>
      </c>
      <c r="E876" s="39" t="s">
        <v>12</v>
      </c>
      <c r="F876" s="39" t="s">
        <v>28941</v>
      </c>
      <c r="G876" s="39" t="s">
        <v>26187</v>
      </c>
      <c r="H876" s="39" t="s">
        <v>942</v>
      </c>
      <c r="I876" s="71">
        <v>-28.16</v>
      </c>
    </row>
    <row r="877" spans="1:9" x14ac:dyDescent="0.2">
      <c r="A877" s="38" t="s">
        <v>74</v>
      </c>
      <c r="B877" s="39" t="s">
        <v>69</v>
      </c>
      <c r="C877" s="39" t="s">
        <v>70</v>
      </c>
      <c r="D877" s="39" t="s">
        <v>71</v>
      </c>
      <c r="E877" s="39" t="s">
        <v>12</v>
      </c>
      <c r="F877" s="39" t="s">
        <v>30923</v>
      </c>
      <c r="G877" s="39" t="s">
        <v>26187</v>
      </c>
      <c r="H877" s="39" t="s">
        <v>30924</v>
      </c>
      <c r="I877" s="71">
        <v>-10</v>
      </c>
    </row>
    <row r="878" spans="1:9" x14ac:dyDescent="0.2">
      <c r="A878" s="38" t="s">
        <v>74</v>
      </c>
      <c r="B878" s="39" t="s">
        <v>69</v>
      </c>
      <c r="C878" s="39" t="s">
        <v>70</v>
      </c>
      <c r="D878" s="39" t="s">
        <v>71</v>
      </c>
      <c r="E878" s="39" t="s">
        <v>12</v>
      </c>
      <c r="F878" s="39" t="s">
        <v>27993</v>
      </c>
      <c r="G878" s="39" t="s">
        <v>26187</v>
      </c>
      <c r="H878" s="39" t="s">
        <v>943</v>
      </c>
      <c r="I878" s="71">
        <v>-88.76</v>
      </c>
    </row>
    <row r="879" spans="1:9" x14ac:dyDescent="0.2">
      <c r="A879" s="38" t="s">
        <v>74</v>
      </c>
      <c r="B879" s="39" t="s">
        <v>69</v>
      </c>
      <c r="C879" s="39" t="s">
        <v>70</v>
      </c>
      <c r="D879" s="39" t="s">
        <v>71</v>
      </c>
      <c r="E879" s="39" t="s">
        <v>12</v>
      </c>
      <c r="F879" s="39" t="s">
        <v>29648</v>
      </c>
      <c r="G879" s="39" t="s">
        <v>26187</v>
      </c>
      <c r="H879" s="39" t="s">
        <v>29649</v>
      </c>
      <c r="I879" s="71">
        <v>-5</v>
      </c>
    </row>
    <row r="880" spans="1:9" x14ac:dyDescent="0.2">
      <c r="A880" s="38" t="s">
        <v>74</v>
      </c>
      <c r="B880" s="39" t="s">
        <v>69</v>
      </c>
      <c r="C880" s="39" t="s">
        <v>70</v>
      </c>
      <c r="D880" s="39" t="s">
        <v>71</v>
      </c>
      <c r="E880" s="39" t="s">
        <v>12</v>
      </c>
      <c r="F880" s="39" t="s">
        <v>29650</v>
      </c>
      <c r="G880" s="39" t="s">
        <v>100</v>
      </c>
      <c r="H880" s="39" t="s">
        <v>278</v>
      </c>
      <c r="I880" s="71">
        <v>-10</v>
      </c>
    </row>
    <row r="881" spans="1:9" x14ac:dyDescent="0.2">
      <c r="A881" s="38" t="s">
        <v>74</v>
      </c>
      <c r="B881" s="39" t="s">
        <v>69</v>
      </c>
      <c r="C881" s="39" t="s">
        <v>70</v>
      </c>
      <c r="D881" s="39" t="s">
        <v>71</v>
      </c>
      <c r="E881" s="39" t="s">
        <v>12</v>
      </c>
      <c r="F881" s="39" t="s">
        <v>30925</v>
      </c>
      <c r="G881" s="39" t="s">
        <v>26187</v>
      </c>
      <c r="H881" s="39" t="s">
        <v>30926</v>
      </c>
      <c r="I881" s="71">
        <v>-5</v>
      </c>
    </row>
    <row r="882" spans="1:9" x14ac:dyDescent="0.2">
      <c r="A882" s="38" t="s">
        <v>74</v>
      </c>
      <c r="B882" s="39" t="s">
        <v>69</v>
      </c>
      <c r="C882" s="39" t="s">
        <v>70</v>
      </c>
      <c r="D882" s="39" t="s">
        <v>71</v>
      </c>
      <c r="E882" s="39" t="s">
        <v>12</v>
      </c>
      <c r="F882" s="39" t="s">
        <v>29651</v>
      </c>
      <c r="G882" s="39" t="s">
        <v>26187</v>
      </c>
      <c r="H882" s="39" t="s">
        <v>29652</v>
      </c>
      <c r="I882" s="71">
        <v>-5</v>
      </c>
    </row>
    <row r="883" spans="1:9" x14ac:dyDescent="0.2">
      <c r="A883" s="38" t="s">
        <v>74</v>
      </c>
      <c r="B883" s="39" t="s">
        <v>69</v>
      </c>
      <c r="C883" s="39" t="s">
        <v>70</v>
      </c>
      <c r="D883" s="39" t="s">
        <v>71</v>
      </c>
      <c r="E883" s="39" t="s">
        <v>12</v>
      </c>
      <c r="F883" s="39" t="s">
        <v>30927</v>
      </c>
      <c r="G883" s="39" t="s">
        <v>26187</v>
      </c>
      <c r="H883" s="39" t="s">
        <v>12367</v>
      </c>
      <c r="I883" s="71">
        <v>-5</v>
      </c>
    </row>
    <row r="884" spans="1:9" x14ac:dyDescent="0.2">
      <c r="A884" s="38" t="s">
        <v>74</v>
      </c>
      <c r="B884" s="39" t="s">
        <v>69</v>
      </c>
      <c r="C884" s="39" t="s">
        <v>70</v>
      </c>
      <c r="D884" s="39" t="s">
        <v>71</v>
      </c>
      <c r="E884" s="39" t="s">
        <v>12</v>
      </c>
      <c r="F884" s="39" t="s">
        <v>30928</v>
      </c>
      <c r="G884" s="39" t="s">
        <v>26187</v>
      </c>
      <c r="H884" s="39" t="s">
        <v>30929</v>
      </c>
      <c r="I884" s="71">
        <v>-10</v>
      </c>
    </row>
    <row r="885" spans="1:9" x14ac:dyDescent="0.2">
      <c r="A885" s="38" t="s">
        <v>74</v>
      </c>
      <c r="B885" s="39" t="s">
        <v>69</v>
      </c>
      <c r="C885" s="39" t="s">
        <v>70</v>
      </c>
      <c r="D885" s="39" t="s">
        <v>71</v>
      </c>
      <c r="E885" s="39" t="s">
        <v>12</v>
      </c>
      <c r="F885" s="39" t="s">
        <v>27357</v>
      </c>
      <c r="G885" s="39" t="s">
        <v>26187</v>
      </c>
      <c r="H885" s="39" t="s">
        <v>26974</v>
      </c>
      <c r="I885" s="71">
        <v>-5</v>
      </c>
    </row>
    <row r="886" spans="1:9" x14ac:dyDescent="0.2">
      <c r="A886" s="38" t="s">
        <v>74</v>
      </c>
      <c r="B886" s="39" t="s">
        <v>69</v>
      </c>
      <c r="C886" s="39" t="s">
        <v>70</v>
      </c>
      <c r="D886" s="39" t="s">
        <v>71</v>
      </c>
      <c r="E886" s="39" t="s">
        <v>12</v>
      </c>
      <c r="F886" s="39" t="s">
        <v>26935</v>
      </c>
      <c r="G886" s="39" t="s">
        <v>26187</v>
      </c>
      <c r="H886" s="39" t="s">
        <v>26936</v>
      </c>
      <c r="I886" s="71">
        <v>-12.24</v>
      </c>
    </row>
    <row r="887" spans="1:9" x14ac:dyDescent="0.2">
      <c r="A887" s="38" t="s">
        <v>74</v>
      </c>
      <c r="B887" s="39" t="s">
        <v>69</v>
      </c>
      <c r="C887" s="39" t="s">
        <v>70</v>
      </c>
      <c r="D887" s="39" t="s">
        <v>71</v>
      </c>
      <c r="E887" s="39" t="s">
        <v>12</v>
      </c>
      <c r="F887" s="39" t="s">
        <v>948</v>
      </c>
      <c r="G887" s="39" t="s">
        <v>26187</v>
      </c>
      <c r="H887" s="39" t="s">
        <v>949</v>
      </c>
      <c r="I887" s="71">
        <v>-64</v>
      </c>
    </row>
    <row r="888" spans="1:9" x14ac:dyDescent="0.2">
      <c r="A888" s="38" t="s">
        <v>74</v>
      </c>
      <c r="B888" s="39" t="s">
        <v>69</v>
      </c>
      <c r="C888" s="39" t="s">
        <v>70</v>
      </c>
      <c r="D888" s="39" t="s">
        <v>71</v>
      </c>
      <c r="E888" s="39" t="s">
        <v>12</v>
      </c>
      <c r="F888" s="39" t="s">
        <v>28942</v>
      </c>
      <c r="G888" s="39" t="s">
        <v>26187</v>
      </c>
      <c r="H888" s="39" t="s">
        <v>28943</v>
      </c>
      <c r="I888" s="71">
        <v>-10</v>
      </c>
    </row>
    <row r="889" spans="1:9" x14ac:dyDescent="0.2">
      <c r="A889" s="38" t="s">
        <v>74</v>
      </c>
      <c r="B889" s="39" t="s">
        <v>69</v>
      </c>
      <c r="C889" s="39" t="s">
        <v>70</v>
      </c>
      <c r="D889" s="39" t="s">
        <v>71</v>
      </c>
      <c r="E889" s="39" t="s">
        <v>12</v>
      </c>
      <c r="F889" s="39" t="s">
        <v>950</v>
      </c>
      <c r="G889" s="39" t="s">
        <v>26187</v>
      </c>
      <c r="H889" s="39" t="s">
        <v>951</v>
      </c>
      <c r="I889" s="71">
        <v>-11.33</v>
      </c>
    </row>
    <row r="890" spans="1:9" x14ac:dyDescent="0.2">
      <c r="A890" s="38" t="s">
        <v>74</v>
      </c>
      <c r="B890" s="39" t="s">
        <v>69</v>
      </c>
      <c r="C890" s="39" t="s">
        <v>70</v>
      </c>
      <c r="D890" s="39" t="s">
        <v>71</v>
      </c>
      <c r="E890" s="39" t="s">
        <v>12</v>
      </c>
      <c r="F890" s="39" t="s">
        <v>952</v>
      </c>
      <c r="G890" s="39" t="s">
        <v>26187</v>
      </c>
      <c r="H890" s="39" t="s">
        <v>953</v>
      </c>
      <c r="I890" s="71">
        <v>-5</v>
      </c>
    </row>
    <row r="891" spans="1:9" x14ac:dyDescent="0.2">
      <c r="A891" s="38" t="s">
        <v>74</v>
      </c>
      <c r="B891" s="39" t="s">
        <v>69</v>
      </c>
      <c r="C891" s="39" t="s">
        <v>70</v>
      </c>
      <c r="D891" s="39" t="s">
        <v>71</v>
      </c>
      <c r="E891" s="39" t="s">
        <v>12</v>
      </c>
      <c r="F891" s="39" t="s">
        <v>29653</v>
      </c>
      <c r="G891" s="39" t="s">
        <v>26187</v>
      </c>
      <c r="H891" s="39" t="s">
        <v>954</v>
      </c>
      <c r="I891" s="71">
        <v>-5</v>
      </c>
    </row>
    <row r="892" spans="1:9" x14ac:dyDescent="0.2">
      <c r="A892" s="38" t="s">
        <v>74</v>
      </c>
      <c r="B892" s="39" t="s">
        <v>69</v>
      </c>
      <c r="C892" s="39" t="s">
        <v>70</v>
      </c>
      <c r="D892" s="39" t="s">
        <v>71</v>
      </c>
      <c r="E892" s="39" t="s">
        <v>12</v>
      </c>
      <c r="F892" s="39" t="s">
        <v>27994</v>
      </c>
      <c r="G892" s="39" t="s">
        <v>26187</v>
      </c>
      <c r="H892" s="39" t="s">
        <v>27995</v>
      </c>
      <c r="I892" s="71">
        <v>-7.99</v>
      </c>
    </row>
    <row r="893" spans="1:9" x14ac:dyDescent="0.2">
      <c r="A893" s="38" t="s">
        <v>74</v>
      </c>
      <c r="B893" s="39" t="s">
        <v>69</v>
      </c>
      <c r="C893" s="39" t="s">
        <v>70</v>
      </c>
      <c r="D893" s="39" t="s">
        <v>71</v>
      </c>
      <c r="E893" s="39" t="s">
        <v>12</v>
      </c>
      <c r="F893" s="39" t="s">
        <v>30930</v>
      </c>
      <c r="G893" s="39" t="s">
        <v>26187</v>
      </c>
      <c r="H893" s="39" t="s">
        <v>30931</v>
      </c>
      <c r="I893" s="71">
        <v>-5</v>
      </c>
    </row>
    <row r="894" spans="1:9" x14ac:dyDescent="0.2">
      <c r="A894" s="38" t="s">
        <v>74</v>
      </c>
      <c r="B894" s="39" t="s">
        <v>69</v>
      </c>
      <c r="C894" s="39" t="s">
        <v>70</v>
      </c>
      <c r="D894" s="39" t="s">
        <v>71</v>
      </c>
      <c r="E894" s="39" t="s">
        <v>12</v>
      </c>
      <c r="F894" s="39" t="s">
        <v>26300</v>
      </c>
      <c r="G894" s="39" t="s">
        <v>26187</v>
      </c>
      <c r="H894" s="39" t="s">
        <v>957</v>
      </c>
      <c r="I894" s="71">
        <v>-10.220000000000001</v>
      </c>
    </row>
    <row r="895" spans="1:9" x14ac:dyDescent="0.2">
      <c r="A895" s="38" t="s">
        <v>74</v>
      </c>
      <c r="B895" s="39" t="s">
        <v>69</v>
      </c>
      <c r="C895" s="39" t="s">
        <v>70</v>
      </c>
      <c r="D895" s="39" t="s">
        <v>71</v>
      </c>
      <c r="E895" s="39" t="s">
        <v>12</v>
      </c>
      <c r="F895" s="39" t="s">
        <v>29654</v>
      </c>
      <c r="G895" s="39" t="s">
        <v>26187</v>
      </c>
      <c r="H895" s="39" t="s">
        <v>29655</v>
      </c>
      <c r="I895" s="71">
        <v>-5</v>
      </c>
    </row>
    <row r="896" spans="1:9" x14ac:dyDescent="0.2">
      <c r="A896" s="38" t="s">
        <v>74</v>
      </c>
      <c r="B896" s="39" t="s">
        <v>69</v>
      </c>
      <c r="C896" s="39" t="s">
        <v>70</v>
      </c>
      <c r="D896" s="39" t="s">
        <v>71</v>
      </c>
      <c r="E896" s="39" t="s">
        <v>12</v>
      </c>
      <c r="F896" s="39" t="s">
        <v>28417</v>
      </c>
      <c r="G896" s="39" t="s">
        <v>26187</v>
      </c>
      <c r="H896" s="39" t="s">
        <v>220</v>
      </c>
      <c r="I896" s="71">
        <v>-5</v>
      </c>
    </row>
    <row r="897" spans="1:9" x14ac:dyDescent="0.2">
      <c r="A897" s="38" t="s">
        <v>74</v>
      </c>
      <c r="B897" s="39" t="s">
        <v>69</v>
      </c>
      <c r="C897" s="39" t="s">
        <v>70</v>
      </c>
      <c r="D897" s="39" t="s">
        <v>71</v>
      </c>
      <c r="E897" s="39" t="s">
        <v>12</v>
      </c>
      <c r="F897" s="39" t="s">
        <v>30932</v>
      </c>
      <c r="G897" s="39" t="s">
        <v>26187</v>
      </c>
      <c r="H897" s="39" t="s">
        <v>30933</v>
      </c>
      <c r="I897" s="71">
        <v>-5</v>
      </c>
    </row>
    <row r="898" spans="1:9" x14ac:dyDescent="0.2">
      <c r="A898" s="38" t="s">
        <v>74</v>
      </c>
      <c r="B898" s="39" t="s">
        <v>69</v>
      </c>
      <c r="C898" s="39" t="s">
        <v>70</v>
      </c>
      <c r="D898" s="39" t="s">
        <v>71</v>
      </c>
      <c r="E898" s="39" t="s">
        <v>12</v>
      </c>
      <c r="F898" s="39" t="s">
        <v>27358</v>
      </c>
      <c r="G898" s="39" t="s">
        <v>26187</v>
      </c>
      <c r="H898" s="39" t="s">
        <v>27359</v>
      </c>
      <c r="I898" s="71">
        <v>-5</v>
      </c>
    </row>
    <row r="899" spans="1:9" x14ac:dyDescent="0.2">
      <c r="A899" s="38" t="s">
        <v>74</v>
      </c>
      <c r="B899" s="39" t="s">
        <v>69</v>
      </c>
      <c r="C899" s="39" t="s">
        <v>70</v>
      </c>
      <c r="D899" s="39" t="s">
        <v>71</v>
      </c>
      <c r="E899" s="39" t="s">
        <v>12</v>
      </c>
      <c r="F899" s="39" t="s">
        <v>964</v>
      </c>
      <c r="G899" s="39" t="s">
        <v>26187</v>
      </c>
      <c r="H899" s="39" t="s">
        <v>965</v>
      </c>
      <c r="I899" s="71">
        <v>-68.5</v>
      </c>
    </row>
    <row r="900" spans="1:9" x14ac:dyDescent="0.2">
      <c r="A900" s="38" t="s">
        <v>74</v>
      </c>
      <c r="B900" s="39" t="s">
        <v>69</v>
      </c>
      <c r="C900" s="39" t="s">
        <v>70</v>
      </c>
      <c r="D900" s="39" t="s">
        <v>71</v>
      </c>
      <c r="E900" s="39" t="s">
        <v>12</v>
      </c>
      <c r="F900" s="39" t="s">
        <v>966</v>
      </c>
      <c r="G900" s="39" t="s">
        <v>26187</v>
      </c>
      <c r="H900" s="39" t="s">
        <v>967</v>
      </c>
      <c r="I900" s="71">
        <v>-13.76</v>
      </c>
    </row>
    <row r="901" spans="1:9" x14ac:dyDescent="0.2">
      <c r="A901" s="38" t="s">
        <v>74</v>
      </c>
      <c r="B901" s="39" t="s">
        <v>69</v>
      </c>
      <c r="C901" s="39" t="s">
        <v>70</v>
      </c>
      <c r="D901" s="39" t="s">
        <v>71</v>
      </c>
      <c r="E901" s="39" t="s">
        <v>12</v>
      </c>
      <c r="F901" s="39" t="s">
        <v>29656</v>
      </c>
      <c r="G901" s="39" t="s">
        <v>26187</v>
      </c>
      <c r="H901" s="39" t="s">
        <v>29657</v>
      </c>
      <c r="I901" s="71">
        <v>-5</v>
      </c>
    </row>
    <row r="902" spans="1:9" x14ac:dyDescent="0.2">
      <c r="A902" s="38" t="s">
        <v>74</v>
      </c>
      <c r="B902" s="39" t="s">
        <v>69</v>
      </c>
      <c r="C902" s="39" t="s">
        <v>70</v>
      </c>
      <c r="D902" s="39" t="s">
        <v>71</v>
      </c>
      <c r="E902" s="39" t="s">
        <v>12</v>
      </c>
      <c r="F902" s="39" t="s">
        <v>30934</v>
      </c>
      <c r="G902" s="39" t="s">
        <v>26187</v>
      </c>
      <c r="H902" s="39" t="s">
        <v>972</v>
      </c>
      <c r="I902" s="71">
        <v>-5</v>
      </c>
    </row>
    <row r="903" spans="1:9" x14ac:dyDescent="0.2">
      <c r="A903" s="38" t="s">
        <v>74</v>
      </c>
      <c r="B903" s="39" t="s">
        <v>69</v>
      </c>
      <c r="C903" s="39" t="s">
        <v>70</v>
      </c>
      <c r="D903" s="39" t="s">
        <v>71</v>
      </c>
      <c r="E903" s="39" t="s">
        <v>12</v>
      </c>
      <c r="F903" s="39" t="s">
        <v>30935</v>
      </c>
      <c r="G903" s="39" t="s">
        <v>26187</v>
      </c>
      <c r="H903" s="39" t="s">
        <v>1429</v>
      </c>
      <c r="I903" s="71">
        <v>-5</v>
      </c>
    </row>
    <row r="904" spans="1:9" x14ac:dyDescent="0.2">
      <c r="A904" s="38" t="s">
        <v>74</v>
      </c>
      <c r="B904" s="39" t="s">
        <v>69</v>
      </c>
      <c r="C904" s="39" t="s">
        <v>70</v>
      </c>
      <c r="D904" s="39" t="s">
        <v>71</v>
      </c>
      <c r="E904" s="39" t="s">
        <v>12</v>
      </c>
      <c r="F904" s="39" t="s">
        <v>30936</v>
      </c>
      <c r="G904" s="39" t="s">
        <v>26187</v>
      </c>
      <c r="H904" s="39" t="s">
        <v>30937</v>
      </c>
      <c r="I904" s="71">
        <v>-5</v>
      </c>
    </row>
    <row r="905" spans="1:9" x14ac:dyDescent="0.2">
      <c r="A905" s="38" t="s">
        <v>74</v>
      </c>
      <c r="B905" s="39" t="s">
        <v>69</v>
      </c>
      <c r="C905" s="39" t="s">
        <v>70</v>
      </c>
      <c r="D905" s="39" t="s">
        <v>71</v>
      </c>
      <c r="E905" s="39" t="s">
        <v>12</v>
      </c>
      <c r="F905" s="39" t="s">
        <v>26764</v>
      </c>
      <c r="G905" s="39" t="s">
        <v>26187</v>
      </c>
      <c r="H905" s="39" t="s">
        <v>26765</v>
      </c>
      <c r="I905" s="71">
        <v>-50.76</v>
      </c>
    </row>
    <row r="906" spans="1:9" x14ac:dyDescent="0.2">
      <c r="A906" s="38" t="s">
        <v>74</v>
      </c>
      <c r="B906" s="39" t="s">
        <v>69</v>
      </c>
      <c r="C906" s="39" t="s">
        <v>70</v>
      </c>
      <c r="D906" s="39" t="s">
        <v>71</v>
      </c>
      <c r="E906" s="39" t="s">
        <v>12</v>
      </c>
      <c r="F906" s="39" t="s">
        <v>27129</v>
      </c>
      <c r="G906" s="39" t="s">
        <v>26187</v>
      </c>
      <c r="H906" s="39" t="s">
        <v>27130</v>
      </c>
      <c r="I906" s="71">
        <v>-10</v>
      </c>
    </row>
    <row r="907" spans="1:9" x14ac:dyDescent="0.2">
      <c r="A907" s="38" t="s">
        <v>74</v>
      </c>
      <c r="B907" s="39" t="s">
        <v>69</v>
      </c>
      <c r="C907" s="39" t="s">
        <v>70</v>
      </c>
      <c r="D907" s="39" t="s">
        <v>71</v>
      </c>
      <c r="E907" s="39" t="s">
        <v>12</v>
      </c>
      <c r="F907" s="39" t="s">
        <v>26766</v>
      </c>
      <c r="G907" s="39" t="s">
        <v>26187</v>
      </c>
      <c r="H907" s="39" t="s">
        <v>975</v>
      </c>
      <c r="I907" s="71">
        <v>-5</v>
      </c>
    </row>
    <row r="908" spans="1:9" x14ac:dyDescent="0.2">
      <c r="A908" s="38" t="s">
        <v>74</v>
      </c>
      <c r="B908" s="39" t="s">
        <v>69</v>
      </c>
      <c r="C908" s="39" t="s">
        <v>70</v>
      </c>
      <c r="D908" s="39" t="s">
        <v>71</v>
      </c>
      <c r="E908" s="39" t="s">
        <v>12</v>
      </c>
      <c r="F908" s="39" t="s">
        <v>30938</v>
      </c>
      <c r="G908" s="39" t="s">
        <v>26187</v>
      </c>
      <c r="H908" s="39" t="s">
        <v>30939</v>
      </c>
      <c r="I908" s="71">
        <v>-5</v>
      </c>
    </row>
    <row r="909" spans="1:9" x14ac:dyDescent="0.2">
      <c r="A909" s="38" t="s">
        <v>74</v>
      </c>
      <c r="B909" s="39" t="s">
        <v>69</v>
      </c>
      <c r="C909" s="39" t="s">
        <v>70</v>
      </c>
      <c r="D909" s="39" t="s">
        <v>71</v>
      </c>
      <c r="E909" s="39" t="s">
        <v>12</v>
      </c>
      <c r="F909" s="39" t="s">
        <v>26602</v>
      </c>
      <c r="G909" s="39" t="s">
        <v>26187</v>
      </c>
      <c r="H909" s="39" t="s">
        <v>26603</v>
      </c>
      <c r="I909" s="71">
        <v>-38.86</v>
      </c>
    </row>
    <row r="910" spans="1:9" x14ac:dyDescent="0.2">
      <c r="A910" s="38" t="s">
        <v>74</v>
      </c>
      <c r="B910" s="39" t="s">
        <v>69</v>
      </c>
      <c r="C910" s="39" t="s">
        <v>70</v>
      </c>
      <c r="D910" s="39" t="s">
        <v>71</v>
      </c>
      <c r="E910" s="39" t="s">
        <v>12</v>
      </c>
      <c r="F910" s="39" t="s">
        <v>30940</v>
      </c>
      <c r="G910" s="39" t="s">
        <v>26187</v>
      </c>
      <c r="H910" s="39" t="s">
        <v>20873</v>
      </c>
      <c r="I910" s="71">
        <v>-5</v>
      </c>
    </row>
    <row r="911" spans="1:9" x14ac:dyDescent="0.2">
      <c r="A911" s="38" t="s">
        <v>74</v>
      </c>
      <c r="B911" s="39" t="s">
        <v>69</v>
      </c>
      <c r="C911" s="39" t="s">
        <v>70</v>
      </c>
      <c r="D911" s="39" t="s">
        <v>71</v>
      </c>
      <c r="E911" s="39" t="s">
        <v>12</v>
      </c>
      <c r="F911" s="39" t="s">
        <v>30941</v>
      </c>
      <c r="G911" s="39" t="s">
        <v>26187</v>
      </c>
      <c r="H911" s="39" t="s">
        <v>30942</v>
      </c>
      <c r="I911" s="71">
        <v>-10</v>
      </c>
    </row>
    <row r="912" spans="1:9" x14ac:dyDescent="0.2">
      <c r="A912" s="38" t="s">
        <v>74</v>
      </c>
      <c r="B912" s="39" t="s">
        <v>69</v>
      </c>
      <c r="C912" s="39" t="s">
        <v>70</v>
      </c>
      <c r="D912" s="39" t="s">
        <v>71</v>
      </c>
      <c r="E912" s="39" t="s">
        <v>12</v>
      </c>
      <c r="F912" s="39" t="s">
        <v>29658</v>
      </c>
      <c r="G912" s="39" t="s">
        <v>26187</v>
      </c>
      <c r="H912" s="39" t="s">
        <v>29659</v>
      </c>
      <c r="I912" s="71">
        <v>-10</v>
      </c>
    </row>
    <row r="913" spans="1:9" x14ac:dyDescent="0.2">
      <c r="A913" s="38" t="s">
        <v>74</v>
      </c>
      <c r="B913" s="39" t="s">
        <v>69</v>
      </c>
      <c r="C913" s="39" t="s">
        <v>70</v>
      </c>
      <c r="D913" s="39" t="s">
        <v>71</v>
      </c>
      <c r="E913" s="39" t="s">
        <v>12</v>
      </c>
      <c r="F913" s="39" t="s">
        <v>29660</v>
      </c>
      <c r="G913" s="39" t="s">
        <v>26187</v>
      </c>
      <c r="H913" s="39" t="s">
        <v>29661</v>
      </c>
      <c r="I913" s="71">
        <v>-5</v>
      </c>
    </row>
    <row r="914" spans="1:9" x14ac:dyDescent="0.2">
      <c r="A914" s="38" t="s">
        <v>74</v>
      </c>
      <c r="B914" s="39" t="s">
        <v>69</v>
      </c>
      <c r="C914" s="39" t="s">
        <v>70</v>
      </c>
      <c r="D914" s="39" t="s">
        <v>71</v>
      </c>
      <c r="E914" s="39" t="s">
        <v>12</v>
      </c>
      <c r="F914" s="39" t="s">
        <v>28418</v>
      </c>
      <c r="G914" s="39" t="s">
        <v>26187</v>
      </c>
      <c r="H914" s="39" t="s">
        <v>13392</v>
      </c>
      <c r="I914" s="71">
        <v>-5</v>
      </c>
    </row>
    <row r="915" spans="1:9" x14ac:dyDescent="0.2">
      <c r="A915" s="38" t="s">
        <v>74</v>
      </c>
      <c r="B915" s="39" t="s">
        <v>69</v>
      </c>
      <c r="C915" s="39" t="s">
        <v>70</v>
      </c>
      <c r="D915" s="39" t="s">
        <v>71</v>
      </c>
      <c r="E915" s="39" t="s">
        <v>12</v>
      </c>
      <c r="F915" s="39" t="s">
        <v>28419</v>
      </c>
      <c r="G915" s="39" t="s">
        <v>26187</v>
      </c>
      <c r="H915" s="39" t="s">
        <v>28420</v>
      </c>
      <c r="I915" s="71">
        <v>-5</v>
      </c>
    </row>
    <row r="916" spans="1:9" x14ac:dyDescent="0.2">
      <c r="A916" s="38" t="s">
        <v>74</v>
      </c>
      <c r="B916" s="39" t="s">
        <v>69</v>
      </c>
      <c r="C916" s="39" t="s">
        <v>70</v>
      </c>
      <c r="D916" s="39" t="s">
        <v>71</v>
      </c>
      <c r="E916" s="39" t="s">
        <v>12</v>
      </c>
      <c r="F916" s="39" t="s">
        <v>27636</v>
      </c>
      <c r="G916" s="39" t="s">
        <v>26187</v>
      </c>
      <c r="H916" s="39" t="s">
        <v>977</v>
      </c>
      <c r="I916" s="71">
        <v>-5</v>
      </c>
    </row>
    <row r="917" spans="1:9" x14ac:dyDescent="0.2">
      <c r="A917" s="38" t="s">
        <v>74</v>
      </c>
      <c r="B917" s="39" t="s">
        <v>69</v>
      </c>
      <c r="C917" s="39" t="s">
        <v>70</v>
      </c>
      <c r="D917" s="39" t="s">
        <v>71</v>
      </c>
      <c r="E917" s="39" t="s">
        <v>12</v>
      </c>
      <c r="F917" s="39" t="s">
        <v>979</v>
      </c>
      <c r="G917" s="39" t="s">
        <v>26187</v>
      </c>
      <c r="H917" s="39" t="s">
        <v>980</v>
      </c>
      <c r="I917" s="71">
        <v>-46.14</v>
      </c>
    </row>
    <row r="918" spans="1:9" x14ac:dyDescent="0.2">
      <c r="A918" s="38" t="s">
        <v>74</v>
      </c>
      <c r="B918" s="39" t="s">
        <v>69</v>
      </c>
      <c r="C918" s="39" t="s">
        <v>70</v>
      </c>
      <c r="D918" s="39" t="s">
        <v>71</v>
      </c>
      <c r="E918" s="39" t="s">
        <v>12</v>
      </c>
      <c r="F918" s="39" t="s">
        <v>28945</v>
      </c>
      <c r="G918" s="39" t="s">
        <v>100</v>
      </c>
      <c r="H918" s="39" t="s">
        <v>28946</v>
      </c>
      <c r="I918" s="71">
        <v>-5</v>
      </c>
    </row>
    <row r="919" spans="1:9" x14ac:dyDescent="0.2">
      <c r="A919" s="38" t="s">
        <v>74</v>
      </c>
      <c r="B919" s="39" t="s">
        <v>69</v>
      </c>
      <c r="C919" s="39" t="s">
        <v>70</v>
      </c>
      <c r="D919" s="39" t="s">
        <v>71</v>
      </c>
      <c r="E919" s="39" t="s">
        <v>12</v>
      </c>
      <c r="F919" s="39" t="s">
        <v>982</v>
      </c>
      <c r="G919" s="39" t="s">
        <v>26187</v>
      </c>
      <c r="H919" s="39" t="s">
        <v>983</v>
      </c>
      <c r="I919" s="71">
        <v>-11.91</v>
      </c>
    </row>
    <row r="920" spans="1:9" x14ac:dyDescent="0.2">
      <c r="A920" s="38" t="s">
        <v>74</v>
      </c>
      <c r="B920" s="39" t="s">
        <v>69</v>
      </c>
      <c r="C920" s="39" t="s">
        <v>70</v>
      </c>
      <c r="D920" s="39" t="s">
        <v>71</v>
      </c>
      <c r="E920" s="39" t="s">
        <v>12</v>
      </c>
      <c r="F920" s="39" t="s">
        <v>27998</v>
      </c>
      <c r="G920" s="39" t="s">
        <v>26187</v>
      </c>
      <c r="H920" s="39" t="s">
        <v>27999</v>
      </c>
      <c r="I920" s="71">
        <v>-5</v>
      </c>
    </row>
    <row r="921" spans="1:9" x14ac:dyDescent="0.2">
      <c r="A921" s="38" t="s">
        <v>74</v>
      </c>
      <c r="B921" s="39" t="s">
        <v>69</v>
      </c>
      <c r="C921" s="39" t="s">
        <v>70</v>
      </c>
      <c r="D921" s="39" t="s">
        <v>71</v>
      </c>
      <c r="E921" s="39" t="s">
        <v>12</v>
      </c>
      <c r="F921" s="39" t="s">
        <v>29662</v>
      </c>
      <c r="G921" s="39" t="s">
        <v>26187</v>
      </c>
      <c r="H921" s="39" t="s">
        <v>29110</v>
      </c>
      <c r="I921" s="71">
        <v>-5</v>
      </c>
    </row>
    <row r="922" spans="1:9" x14ac:dyDescent="0.2">
      <c r="A922" s="38" t="s">
        <v>74</v>
      </c>
      <c r="B922" s="39" t="s">
        <v>69</v>
      </c>
      <c r="C922" s="39" t="s">
        <v>70</v>
      </c>
      <c r="D922" s="39" t="s">
        <v>71</v>
      </c>
      <c r="E922" s="39" t="s">
        <v>12</v>
      </c>
      <c r="F922" s="39" t="s">
        <v>985</v>
      </c>
      <c r="G922" s="39" t="s">
        <v>26187</v>
      </c>
      <c r="H922" s="39" t="s">
        <v>986</v>
      </c>
      <c r="I922" s="71">
        <v>-5</v>
      </c>
    </row>
    <row r="923" spans="1:9" x14ac:dyDescent="0.2">
      <c r="A923" s="38" t="s">
        <v>74</v>
      </c>
      <c r="B923" s="39" t="s">
        <v>69</v>
      </c>
      <c r="C923" s="39" t="s">
        <v>70</v>
      </c>
      <c r="D923" s="39" t="s">
        <v>71</v>
      </c>
      <c r="E923" s="39" t="s">
        <v>12</v>
      </c>
      <c r="F923" s="39" t="s">
        <v>29663</v>
      </c>
      <c r="G923" s="39" t="s">
        <v>26187</v>
      </c>
      <c r="H923" s="39" t="s">
        <v>29664</v>
      </c>
      <c r="I923" s="71">
        <v>-10</v>
      </c>
    </row>
    <row r="924" spans="1:9" x14ac:dyDescent="0.2">
      <c r="A924" s="38" t="s">
        <v>74</v>
      </c>
      <c r="B924" s="39" t="s">
        <v>69</v>
      </c>
      <c r="C924" s="39" t="s">
        <v>70</v>
      </c>
      <c r="D924" s="39" t="s">
        <v>71</v>
      </c>
      <c r="E924" s="39" t="s">
        <v>12</v>
      </c>
      <c r="F924" s="39" t="s">
        <v>26767</v>
      </c>
      <c r="G924" s="39" t="s">
        <v>26187</v>
      </c>
      <c r="H924" s="39" t="s">
        <v>988</v>
      </c>
      <c r="I924" s="71">
        <v>-21.23</v>
      </c>
    </row>
    <row r="925" spans="1:9" x14ac:dyDescent="0.2">
      <c r="A925" s="38" t="s">
        <v>74</v>
      </c>
      <c r="B925" s="39" t="s">
        <v>69</v>
      </c>
      <c r="C925" s="39" t="s">
        <v>70</v>
      </c>
      <c r="D925" s="39" t="s">
        <v>71</v>
      </c>
      <c r="E925" s="39" t="s">
        <v>12</v>
      </c>
      <c r="F925" s="39" t="s">
        <v>29665</v>
      </c>
      <c r="G925" s="39" t="s">
        <v>100</v>
      </c>
      <c r="H925" s="39" t="s">
        <v>29666</v>
      </c>
      <c r="I925" s="71">
        <v>-5</v>
      </c>
    </row>
    <row r="926" spans="1:9" x14ac:dyDescent="0.2">
      <c r="A926" s="38" t="s">
        <v>74</v>
      </c>
      <c r="B926" s="39" t="s">
        <v>69</v>
      </c>
      <c r="C926" s="39" t="s">
        <v>70</v>
      </c>
      <c r="D926" s="39" t="s">
        <v>71</v>
      </c>
      <c r="E926" s="39" t="s">
        <v>12</v>
      </c>
      <c r="F926" s="39" t="s">
        <v>30943</v>
      </c>
      <c r="G926" s="39" t="s">
        <v>26187</v>
      </c>
      <c r="H926" s="39" t="s">
        <v>30944</v>
      </c>
      <c r="I926" s="71">
        <v>-5</v>
      </c>
    </row>
    <row r="927" spans="1:9" x14ac:dyDescent="0.2">
      <c r="A927" s="38" t="s">
        <v>74</v>
      </c>
      <c r="B927" s="39" t="s">
        <v>69</v>
      </c>
      <c r="C927" s="39" t="s">
        <v>70</v>
      </c>
      <c r="D927" s="39" t="s">
        <v>71</v>
      </c>
      <c r="E927" s="39" t="s">
        <v>12</v>
      </c>
      <c r="F927" s="39" t="s">
        <v>30945</v>
      </c>
      <c r="G927" s="39" t="s">
        <v>26187</v>
      </c>
      <c r="H927" s="39" t="s">
        <v>30946</v>
      </c>
      <c r="I927" s="71">
        <v>-5</v>
      </c>
    </row>
    <row r="928" spans="1:9" x14ac:dyDescent="0.2">
      <c r="A928" s="38" t="s">
        <v>74</v>
      </c>
      <c r="B928" s="39" t="s">
        <v>69</v>
      </c>
      <c r="C928" s="39" t="s">
        <v>70</v>
      </c>
      <c r="D928" s="39" t="s">
        <v>71</v>
      </c>
      <c r="E928" s="39" t="s">
        <v>12</v>
      </c>
      <c r="F928" s="39" t="s">
        <v>26604</v>
      </c>
      <c r="G928" s="39" t="s">
        <v>26187</v>
      </c>
      <c r="H928" s="39" t="s">
        <v>991</v>
      </c>
      <c r="I928" s="71">
        <v>-10.09</v>
      </c>
    </row>
    <row r="929" spans="1:9" x14ac:dyDescent="0.2">
      <c r="A929" s="38" t="s">
        <v>74</v>
      </c>
      <c r="B929" s="39" t="s">
        <v>69</v>
      </c>
      <c r="C929" s="39" t="s">
        <v>70</v>
      </c>
      <c r="D929" s="39" t="s">
        <v>71</v>
      </c>
      <c r="E929" s="39" t="s">
        <v>12</v>
      </c>
      <c r="F929" s="39" t="s">
        <v>27131</v>
      </c>
      <c r="G929" s="39" t="s">
        <v>26187</v>
      </c>
      <c r="H929" s="39" t="s">
        <v>310</v>
      </c>
      <c r="I929" s="71">
        <v>-5</v>
      </c>
    </row>
    <row r="930" spans="1:9" x14ac:dyDescent="0.2">
      <c r="A930" s="38" t="s">
        <v>74</v>
      </c>
      <c r="B930" s="39" t="s">
        <v>69</v>
      </c>
      <c r="C930" s="39" t="s">
        <v>70</v>
      </c>
      <c r="D930" s="39" t="s">
        <v>71</v>
      </c>
      <c r="E930" s="39" t="s">
        <v>12</v>
      </c>
      <c r="F930" s="39" t="s">
        <v>27637</v>
      </c>
      <c r="G930" s="39" t="s">
        <v>26187</v>
      </c>
      <c r="H930" s="39" t="s">
        <v>27638</v>
      </c>
      <c r="I930" s="71">
        <v>-13.78</v>
      </c>
    </row>
    <row r="931" spans="1:9" x14ac:dyDescent="0.2">
      <c r="A931" s="38" t="s">
        <v>74</v>
      </c>
      <c r="B931" s="39" t="s">
        <v>69</v>
      </c>
      <c r="C931" s="39" t="s">
        <v>70</v>
      </c>
      <c r="D931" s="39" t="s">
        <v>71</v>
      </c>
      <c r="E931" s="39" t="s">
        <v>12</v>
      </c>
      <c r="F931" s="39" t="s">
        <v>30947</v>
      </c>
      <c r="G931" s="39" t="s">
        <v>26187</v>
      </c>
      <c r="H931" s="39" t="s">
        <v>30948</v>
      </c>
      <c r="I931" s="71">
        <v>-5</v>
      </c>
    </row>
    <row r="932" spans="1:9" x14ac:dyDescent="0.2">
      <c r="A932" s="38" t="s">
        <v>74</v>
      </c>
      <c r="B932" s="39" t="s">
        <v>69</v>
      </c>
      <c r="C932" s="39" t="s">
        <v>70</v>
      </c>
      <c r="D932" s="39" t="s">
        <v>71</v>
      </c>
      <c r="E932" s="39" t="s">
        <v>12</v>
      </c>
      <c r="F932" s="39" t="s">
        <v>28421</v>
      </c>
      <c r="G932" s="39" t="s">
        <v>26187</v>
      </c>
      <c r="H932" s="39" t="s">
        <v>996</v>
      </c>
      <c r="I932" s="71">
        <v>-5</v>
      </c>
    </row>
    <row r="933" spans="1:9" x14ac:dyDescent="0.2">
      <c r="A933" s="38" t="s">
        <v>74</v>
      </c>
      <c r="B933" s="39" t="s">
        <v>69</v>
      </c>
      <c r="C933" s="39" t="s">
        <v>70</v>
      </c>
      <c r="D933" s="39" t="s">
        <v>71</v>
      </c>
      <c r="E933" s="39" t="s">
        <v>12</v>
      </c>
      <c r="F933" s="39" t="s">
        <v>27132</v>
      </c>
      <c r="G933" s="39" t="s">
        <v>26187</v>
      </c>
      <c r="H933" s="39" t="s">
        <v>27133</v>
      </c>
      <c r="I933" s="71">
        <v>-8.33</v>
      </c>
    </row>
    <row r="934" spans="1:9" x14ac:dyDescent="0.2">
      <c r="A934" s="38" t="s">
        <v>74</v>
      </c>
      <c r="B934" s="39" t="s">
        <v>69</v>
      </c>
      <c r="C934" s="39" t="s">
        <v>70</v>
      </c>
      <c r="D934" s="39" t="s">
        <v>71</v>
      </c>
      <c r="E934" s="39" t="s">
        <v>12</v>
      </c>
      <c r="F934" s="39" t="s">
        <v>27134</v>
      </c>
      <c r="G934" s="39" t="s">
        <v>26187</v>
      </c>
      <c r="H934" s="39" t="s">
        <v>30949</v>
      </c>
      <c r="I934" s="71">
        <v>-5</v>
      </c>
    </row>
    <row r="935" spans="1:9" x14ac:dyDescent="0.2">
      <c r="A935" s="38" t="s">
        <v>74</v>
      </c>
      <c r="B935" s="39" t="s">
        <v>69</v>
      </c>
      <c r="C935" s="39" t="s">
        <v>70</v>
      </c>
      <c r="D935" s="39" t="s">
        <v>71</v>
      </c>
      <c r="E935" s="39" t="s">
        <v>12</v>
      </c>
      <c r="F935" s="39" t="s">
        <v>30950</v>
      </c>
      <c r="G935" s="39" t="s">
        <v>26187</v>
      </c>
      <c r="H935" s="39" t="s">
        <v>30951</v>
      </c>
      <c r="I935" s="71">
        <v>-5</v>
      </c>
    </row>
    <row r="936" spans="1:9" x14ac:dyDescent="0.2">
      <c r="A936" s="38" t="s">
        <v>74</v>
      </c>
      <c r="B936" s="39" t="s">
        <v>69</v>
      </c>
      <c r="C936" s="39" t="s">
        <v>70</v>
      </c>
      <c r="D936" s="39" t="s">
        <v>71</v>
      </c>
      <c r="E936" s="39" t="s">
        <v>12</v>
      </c>
      <c r="F936" s="39" t="s">
        <v>27639</v>
      </c>
      <c r="G936" s="39" t="s">
        <v>26187</v>
      </c>
      <c r="H936" s="39" t="s">
        <v>21067</v>
      </c>
      <c r="I936" s="71">
        <v>-5</v>
      </c>
    </row>
    <row r="937" spans="1:9" x14ac:dyDescent="0.2">
      <c r="A937" s="38" t="s">
        <v>74</v>
      </c>
      <c r="B937" s="39" t="s">
        <v>69</v>
      </c>
      <c r="C937" s="39" t="s">
        <v>70</v>
      </c>
      <c r="D937" s="39" t="s">
        <v>71</v>
      </c>
      <c r="E937" s="39" t="s">
        <v>12</v>
      </c>
      <c r="F937" s="39" t="s">
        <v>30952</v>
      </c>
      <c r="G937" s="39" t="s">
        <v>26187</v>
      </c>
      <c r="H937" s="39" t="s">
        <v>30953</v>
      </c>
      <c r="I937" s="71">
        <v>-5</v>
      </c>
    </row>
    <row r="938" spans="1:9" x14ac:dyDescent="0.2">
      <c r="A938" s="38" t="s">
        <v>74</v>
      </c>
      <c r="B938" s="39" t="s">
        <v>69</v>
      </c>
      <c r="C938" s="39" t="s">
        <v>70</v>
      </c>
      <c r="D938" s="39" t="s">
        <v>71</v>
      </c>
      <c r="E938" s="39" t="s">
        <v>12</v>
      </c>
      <c r="F938" s="39" t="s">
        <v>26605</v>
      </c>
      <c r="G938" s="39" t="s">
        <v>26187</v>
      </c>
      <c r="H938" s="39" t="s">
        <v>26606</v>
      </c>
      <c r="I938" s="71">
        <v>-5</v>
      </c>
    </row>
    <row r="939" spans="1:9" x14ac:dyDescent="0.2">
      <c r="A939" s="38" t="s">
        <v>74</v>
      </c>
      <c r="B939" s="39" t="s">
        <v>69</v>
      </c>
      <c r="C939" s="39" t="s">
        <v>70</v>
      </c>
      <c r="D939" s="39" t="s">
        <v>71</v>
      </c>
      <c r="E939" s="39" t="s">
        <v>12</v>
      </c>
      <c r="F939" s="39" t="s">
        <v>26210</v>
      </c>
      <c r="G939" s="39" t="s">
        <v>26187</v>
      </c>
      <c r="H939" s="39" t="s">
        <v>26211</v>
      </c>
      <c r="I939" s="71">
        <v>-16.77</v>
      </c>
    </row>
    <row r="940" spans="1:9" x14ac:dyDescent="0.2">
      <c r="A940" s="38" t="s">
        <v>74</v>
      </c>
      <c r="B940" s="39" t="s">
        <v>69</v>
      </c>
      <c r="C940" s="39" t="s">
        <v>70</v>
      </c>
      <c r="D940" s="39" t="s">
        <v>71</v>
      </c>
      <c r="E940" s="39" t="s">
        <v>12</v>
      </c>
      <c r="F940" s="39" t="s">
        <v>29667</v>
      </c>
      <c r="G940" s="39" t="s">
        <v>26187</v>
      </c>
      <c r="H940" s="39" t="s">
        <v>29668</v>
      </c>
      <c r="I940" s="71">
        <v>-10</v>
      </c>
    </row>
    <row r="941" spans="1:9" x14ac:dyDescent="0.2">
      <c r="A941" s="38" t="s">
        <v>74</v>
      </c>
      <c r="B941" s="39" t="s">
        <v>69</v>
      </c>
      <c r="C941" s="39" t="s">
        <v>70</v>
      </c>
      <c r="D941" s="39" t="s">
        <v>71</v>
      </c>
      <c r="E941" s="39" t="s">
        <v>12</v>
      </c>
      <c r="F941" s="39" t="s">
        <v>30954</v>
      </c>
      <c r="G941" s="39" t="s">
        <v>26187</v>
      </c>
      <c r="H941" s="39" t="s">
        <v>30955</v>
      </c>
      <c r="I941" s="71">
        <v>-10</v>
      </c>
    </row>
    <row r="942" spans="1:9" x14ac:dyDescent="0.2">
      <c r="A942" s="38" t="s">
        <v>74</v>
      </c>
      <c r="B942" s="39" t="s">
        <v>69</v>
      </c>
      <c r="C942" s="39" t="s">
        <v>70</v>
      </c>
      <c r="D942" s="39" t="s">
        <v>71</v>
      </c>
      <c r="E942" s="39" t="s">
        <v>12</v>
      </c>
      <c r="F942" s="39" t="s">
        <v>29669</v>
      </c>
      <c r="G942" s="39" t="s">
        <v>26187</v>
      </c>
      <c r="H942" s="39" t="s">
        <v>29670</v>
      </c>
      <c r="I942" s="71">
        <v>-5</v>
      </c>
    </row>
    <row r="943" spans="1:9" x14ac:dyDescent="0.2">
      <c r="A943" s="38" t="s">
        <v>74</v>
      </c>
      <c r="B943" s="39" t="s">
        <v>69</v>
      </c>
      <c r="C943" s="39" t="s">
        <v>70</v>
      </c>
      <c r="D943" s="39" t="s">
        <v>71</v>
      </c>
      <c r="E943" s="39" t="s">
        <v>12</v>
      </c>
      <c r="F943" s="39" t="s">
        <v>27640</v>
      </c>
      <c r="G943" s="39" t="s">
        <v>26187</v>
      </c>
      <c r="H943" s="39" t="s">
        <v>27135</v>
      </c>
      <c r="I943" s="71">
        <v>-11.93</v>
      </c>
    </row>
    <row r="944" spans="1:9" x14ac:dyDescent="0.2">
      <c r="A944" s="38" t="s">
        <v>74</v>
      </c>
      <c r="B944" s="39" t="s">
        <v>69</v>
      </c>
      <c r="C944" s="39" t="s">
        <v>70</v>
      </c>
      <c r="D944" s="39" t="s">
        <v>71</v>
      </c>
      <c r="E944" s="39" t="s">
        <v>12</v>
      </c>
      <c r="F944" s="39" t="s">
        <v>28947</v>
      </c>
      <c r="G944" s="39" t="s">
        <v>26187</v>
      </c>
      <c r="H944" s="39" t="s">
        <v>28948</v>
      </c>
      <c r="I944" s="71">
        <v>-5</v>
      </c>
    </row>
    <row r="945" spans="1:9" x14ac:dyDescent="0.2">
      <c r="A945" s="38" t="s">
        <v>74</v>
      </c>
      <c r="B945" s="39" t="s">
        <v>69</v>
      </c>
      <c r="C945" s="39" t="s">
        <v>70</v>
      </c>
      <c r="D945" s="39" t="s">
        <v>71</v>
      </c>
      <c r="E945" s="39" t="s">
        <v>12</v>
      </c>
      <c r="F945" s="39" t="s">
        <v>29671</v>
      </c>
      <c r="G945" s="39" t="s">
        <v>26187</v>
      </c>
      <c r="H945" s="39" t="s">
        <v>29672</v>
      </c>
      <c r="I945" s="71">
        <v>-5</v>
      </c>
    </row>
    <row r="946" spans="1:9" x14ac:dyDescent="0.2">
      <c r="A946" s="38" t="s">
        <v>74</v>
      </c>
      <c r="B946" s="39" t="s">
        <v>69</v>
      </c>
      <c r="C946" s="39" t="s">
        <v>70</v>
      </c>
      <c r="D946" s="39" t="s">
        <v>71</v>
      </c>
      <c r="E946" s="39" t="s">
        <v>12</v>
      </c>
      <c r="F946" s="39" t="s">
        <v>26768</v>
      </c>
      <c r="G946" s="39" t="s">
        <v>26187</v>
      </c>
      <c r="H946" s="39" t="s">
        <v>26769</v>
      </c>
      <c r="I946" s="71">
        <v>-5</v>
      </c>
    </row>
    <row r="947" spans="1:9" x14ac:dyDescent="0.2">
      <c r="A947" s="38" t="s">
        <v>74</v>
      </c>
      <c r="B947" s="39" t="s">
        <v>69</v>
      </c>
      <c r="C947" s="39" t="s">
        <v>70</v>
      </c>
      <c r="D947" s="39" t="s">
        <v>71</v>
      </c>
      <c r="E947" s="39" t="s">
        <v>12</v>
      </c>
      <c r="F947" s="39" t="s">
        <v>26607</v>
      </c>
      <c r="G947" s="39" t="s">
        <v>26187</v>
      </c>
      <c r="H947" s="39" t="s">
        <v>1012</v>
      </c>
      <c r="I947" s="71">
        <v>-9.11</v>
      </c>
    </row>
    <row r="948" spans="1:9" x14ac:dyDescent="0.2">
      <c r="A948" s="38" t="s">
        <v>74</v>
      </c>
      <c r="B948" s="39" t="s">
        <v>69</v>
      </c>
      <c r="C948" s="39" t="s">
        <v>70</v>
      </c>
      <c r="D948" s="39" t="s">
        <v>71</v>
      </c>
      <c r="E948" s="39" t="s">
        <v>12</v>
      </c>
      <c r="F948" s="39" t="s">
        <v>28000</v>
      </c>
      <c r="G948" s="39" t="s">
        <v>26187</v>
      </c>
      <c r="H948" s="39" t="s">
        <v>28001</v>
      </c>
      <c r="I948" s="71">
        <v>-12.95</v>
      </c>
    </row>
    <row r="949" spans="1:9" x14ac:dyDescent="0.2">
      <c r="A949" s="38" t="s">
        <v>74</v>
      </c>
      <c r="B949" s="39" t="s">
        <v>69</v>
      </c>
      <c r="C949" s="39" t="s">
        <v>70</v>
      </c>
      <c r="D949" s="39" t="s">
        <v>71</v>
      </c>
      <c r="E949" s="39" t="s">
        <v>12</v>
      </c>
      <c r="F949" s="39" t="s">
        <v>30956</v>
      </c>
      <c r="G949" s="39" t="s">
        <v>26187</v>
      </c>
      <c r="H949" s="39" t="s">
        <v>30957</v>
      </c>
      <c r="I949" s="71">
        <v>-5</v>
      </c>
    </row>
    <row r="950" spans="1:9" x14ac:dyDescent="0.2">
      <c r="A950" s="38" t="s">
        <v>74</v>
      </c>
      <c r="B950" s="39" t="s">
        <v>69</v>
      </c>
      <c r="C950" s="39" t="s">
        <v>70</v>
      </c>
      <c r="D950" s="39" t="s">
        <v>71</v>
      </c>
      <c r="E950" s="39" t="s">
        <v>12</v>
      </c>
      <c r="F950" s="39" t="s">
        <v>30958</v>
      </c>
      <c r="G950" s="39" t="s">
        <v>26187</v>
      </c>
      <c r="H950" s="39" t="s">
        <v>30959</v>
      </c>
      <c r="I950" s="71">
        <v>-5</v>
      </c>
    </row>
    <row r="951" spans="1:9" x14ac:dyDescent="0.2">
      <c r="A951" s="38" t="s">
        <v>74</v>
      </c>
      <c r="B951" s="39" t="s">
        <v>69</v>
      </c>
      <c r="C951" s="39" t="s">
        <v>70</v>
      </c>
      <c r="D951" s="39" t="s">
        <v>71</v>
      </c>
      <c r="E951" s="39" t="s">
        <v>12</v>
      </c>
      <c r="F951" s="39" t="s">
        <v>27641</v>
      </c>
      <c r="G951" s="39" t="s">
        <v>26187</v>
      </c>
      <c r="H951" s="39" t="s">
        <v>25737</v>
      </c>
      <c r="I951" s="71">
        <v>-15.56</v>
      </c>
    </row>
    <row r="952" spans="1:9" x14ac:dyDescent="0.2">
      <c r="A952" s="38" t="s">
        <v>74</v>
      </c>
      <c r="B952" s="39" t="s">
        <v>69</v>
      </c>
      <c r="C952" s="39" t="s">
        <v>70</v>
      </c>
      <c r="D952" s="39" t="s">
        <v>71</v>
      </c>
      <c r="E952" s="39" t="s">
        <v>12</v>
      </c>
      <c r="F952" s="39" t="s">
        <v>26301</v>
      </c>
      <c r="G952" s="39" t="s">
        <v>26187</v>
      </c>
      <c r="H952" s="39" t="s">
        <v>1019</v>
      </c>
      <c r="I952" s="71">
        <v>-5</v>
      </c>
    </row>
    <row r="953" spans="1:9" x14ac:dyDescent="0.2">
      <c r="A953" s="38" t="s">
        <v>74</v>
      </c>
      <c r="B953" s="39" t="s">
        <v>69</v>
      </c>
      <c r="C953" s="39" t="s">
        <v>70</v>
      </c>
      <c r="D953" s="39" t="s">
        <v>71</v>
      </c>
      <c r="E953" s="39" t="s">
        <v>12</v>
      </c>
      <c r="F953" s="39" t="s">
        <v>29673</v>
      </c>
      <c r="G953" s="39" t="s">
        <v>26187</v>
      </c>
      <c r="H953" s="39" t="s">
        <v>29674</v>
      </c>
      <c r="I953" s="71">
        <v>-5</v>
      </c>
    </row>
    <row r="954" spans="1:9" x14ac:dyDescent="0.2">
      <c r="A954" s="38" t="s">
        <v>74</v>
      </c>
      <c r="B954" s="39" t="s">
        <v>69</v>
      </c>
      <c r="C954" s="39" t="s">
        <v>70</v>
      </c>
      <c r="D954" s="39" t="s">
        <v>71</v>
      </c>
      <c r="E954" s="39" t="s">
        <v>12</v>
      </c>
      <c r="F954" s="39" t="s">
        <v>30960</v>
      </c>
      <c r="G954" s="39" t="s">
        <v>26187</v>
      </c>
      <c r="H954" s="39" t="s">
        <v>30961</v>
      </c>
      <c r="I954" s="71">
        <v>-5</v>
      </c>
    </row>
    <row r="955" spans="1:9" x14ac:dyDescent="0.2">
      <c r="A955" s="38" t="s">
        <v>74</v>
      </c>
      <c r="B955" s="39" t="s">
        <v>69</v>
      </c>
      <c r="C955" s="39" t="s">
        <v>70</v>
      </c>
      <c r="D955" s="39" t="s">
        <v>71</v>
      </c>
      <c r="E955" s="39" t="s">
        <v>12</v>
      </c>
      <c r="F955" s="39" t="s">
        <v>27360</v>
      </c>
      <c r="G955" s="39" t="s">
        <v>26187</v>
      </c>
      <c r="H955" s="39" t="s">
        <v>27361</v>
      </c>
      <c r="I955" s="71">
        <v>-28.13</v>
      </c>
    </row>
    <row r="956" spans="1:9" x14ac:dyDescent="0.2">
      <c r="A956" s="38" t="s">
        <v>74</v>
      </c>
      <c r="B956" s="39" t="s">
        <v>69</v>
      </c>
      <c r="C956" s="39" t="s">
        <v>70</v>
      </c>
      <c r="D956" s="39" t="s">
        <v>71</v>
      </c>
      <c r="E956" s="39" t="s">
        <v>12</v>
      </c>
      <c r="F956" s="39" t="s">
        <v>1024</v>
      </c>
      <c r="G956" s="39" t="s">
        <v>26187</v>
      </c>
      <c r="H956" s="39" t="s">
        <v>1025</v>
      </c>
      <c r="I956" s="71">
        <v>-5.36</v>
      </c>
    </row>
    <row r="957" spans="1:9" x14ac:dyDescent="0.2">
      <c r="A957" s="38" t="s">
        <v>74</v>
      </c>
      <c r="B957" s="39" t="s">
        <v>69</v>
      </c>
      <c r="C957" s="39" t="s">
        <v>70</v>
      </c>
      <c r="D957" s="39" t="s">
        <v>71</v>
      </c>
      <c r="E957" s="39" t="s">
        <v>12</v>
      </c>
      <c r="F957" s="39" t="s">
        <v>30962</v>
      </c>
      <c r="G957" s="39" t="s">
        <v>26187</v>
      </c>
      <c r="H957" s="39" t="s">
        <v>30963</v>
      </c>
      <c r="I957" s="71">
        <v>-5</v>
      </c>
    </row>
    <row r="958" spans="1:9" x14ac:dyDescent="0.2">
      <c r="A958" s="38" t="s">
        <v>74</v>
      </c>
      <c r="B958" s="39" t="s">
        <v>69</v>
      </c>
      <c r="C958" s="39" t="s">
        <v>70</v>
      </c>
      <c r="D958" s="39" t="s">
        <v>71</v>
      </c>
      <c r="E958" s="39" t="s">
        <v>12</v>
      </c>
      <c r="F958" s="39" t="s">
        <v>27362</v>
      </c>
      <c r="G958" s="39" t="s">
        <v>26187</v>
      </c>
      <c r="H958" s="39" t="s">
        <v>27363</v>
      </c>
      <c r="I958" s="71">
        <v>-5</v>
      </c>
    </row>
    <row r="959" spans="1:9" x14ac:dyDescent="0.2">
      <c r="A959" s="38" t="s">
        <v>74</v>
      </c>
      <c r="B959" s="39" t="s">
        <v>69</v>
      </c>
      <c r="C959" s="39" t="s">
        <v>70</v>
      </c>
      <c r="D959" s="39" t="s">
        <v>71</v>
      </c>
      <c r="E959" s="39" t="s">
        <v>12</v>
      </c>
      <c r="F959" s="39" t="s">
        <v>1027</v>
      </c>
      <c r="G959" s="39" t="s">
        <v>26187</v>
      </c>
      <c r="H959" s="39" t="s">
        <v>1028</v>
      </c>
      <c r="I959" s="71">
        <v>-12.3</v>
      </c>
    </row>
    <row r="960" spans="1:9" x14ac:dyDescent="0.2">
      <c r="A960" s="38" t="s">
        <v>74</v>
      </c>
      <c r="B960" s="39" t="s">
        <v>69</v>
      </c>
      <c r="C960" s="39" t="s">
        <v>70</v>
      </c>
      <c r="D960" s="39" t="s">
        <v>71</v>
      </c>
      <c r="E960" s="39" t="s">
        <v>12</v>
      </c>
      <c r="F960" s="39" t="s">
        <v>30964</v>
      </c>
      <c r="G960" s="39" t="s">
        <v>26187</v>
      </c>
      <c r="H960" s="39" t="s">
        <v>30965</v>
      </c>
      <c r="I960" s="71">
        <v>-5</v>
      </c>
    </row>
    <row r="961" spans="1:9" x14ac:dyDescent="0.2">
      <c r="A961" s="38" t="s">
        <v>74</v>
      </c>
      <c r="B961" s="39" t="s">
        <v>69</v>
      </c>
      <c r="C961" s="39" t="s">
        <v>70</v>
      </c>
      <c r="D961" s="39" t="s">
        <v>71</v>
      </c>
      <c r="E961" s="39" t="s">
        <v>12</v>
      </c>
      <c r="F961" s="39" t="s">
        <v>26608</v>
      </c>
      <c r="G961" s="39" t="s">
        <v>26187</v>
      </c>
      <c r="H961" s="39" t="s">
        <v>1031</v>
      </c>
      <c r="I961" s="71">
        <v>-9.99</v>
      </c>
    </row>
    <row r="962" spans="1:9" x14ac:dyDescent="0.2">
      <c r="A962" s="38" t="s">
        <v>74</v>
      </c>
      <c r="B962" s="39" t="s">
        <v>69</v>
      </c>
      <c r="C962" s="39" t="s">
        <v>70</v>
      </c>
      <c r="D962" s="39" t="s">
        <v>71</v>
      </c>
      <c r="E962" s="39" t="s">
        <v>12</v>
      </c>
      <c r="F962" s="39" t="s">
        <v>1032</v>
      </c>
      <c r="G962" s="39" t="s">
        <v>26187</v>
      </c>
      <c r="H962" s="39" t="s">
        <v>1033</v>
      </c>
      <c r="I962" s="71">
        <v>-10</v>
      </c>
    </row>
    <row r="963" spans="1:9" x14ac:dyDescent="0.2">
      <c r="A963" s="38" t="s">
        <v>74</v>
      </c>
      <c r="B963" s="39" t="s">
        <v>69</v>
      </c>
      <c r="C963" s="39" t="s">
        <v>70</v>
      </c>
      <c r="D963" s="39" t="s">
        <v>71</v>
      </c>
      <c r="E963" s="39" t="s">
        <v>12</v>
      </c>
      <c r="F963" s="39" t="s">
        <v>30966</v>
      </c>
      <c r="G963" s="39" t="s">
        <v>26187</v>
      </c>
      <c r="H963" s="39" t="s">
        <v>1035</v>
      </c>
      <c r="I963" s="71">
        <v>-5</v>
      </c>
    </row>
    <row r="964" spans="1:9" x14ac:dyDescent="0.2">
      <c r="A964" s="38" t="s">
        <v>74</v>
      </c>
      <c r="B964" s="39" t="s">
        <v>69</v>
      </c>
      <c r="C964" s="39" t="s">
        <v>70</v>
      </c>
      <c r="D964" s="39" t="s">
        <v>71</v>
      </c>
      <c r="E964" s="39" t="s">
        <v>12</v>
      </c>
      <c r="F964" s="39" t="s">
        <v>30967</v>
      </c>
      <c r="G964" s="39" t="s">
        <v>26187</v>
      </c>
      <c r="H964" s="39" t="s">
        <v>30968</v>
      </c>
      <c r="I964" s="71">
        <v>-5</v>
      </c>
    </row>
    <row r="965" spans="1:9" x14ac:dyDescent="0.2">
      <c r="A965" s="38" t="s">
        <v>74</v>
      </c>
      <c r="B965" s="39" t="s">
        <v>69</v>
      </c>
      <c r="C965" s="39" t="s">
        <v>70</v>
      </c>
      <c r="D965" s="39" t="s">
        <v>71</v>
      </c>
      <c r="E965" s="39" t="s">
        <v>12</v>
      </c>
      <c r="F965" s="39" t="s">
        <v>28002</v>
      </c>
      <c r="G965" s="39" t="s">
        <v>26187</v>
      </c>
      <c r="H965" s="39" t="s">
        <v>1037</v>
      </c>
      <c r="I965" s="71">
        <v>-14.9</v>
      </c>
    </row>
    <row r="966" spans="1:9" x14ac:dyDescent="0.2">
      <c r="A966" s="38" t="s">
        <v>74</v>
      </c>
      <c r="B966" s="39" t="s">
        <v>69</v>
      </c>
      <c r="C966" s="39" t="s">
        <v>70</v>
      </c>
      <c r="D966" s="39" t="s">
        <v>71</v>
      </c>
      <c r="E966" s="39" t="s">
        <v>12</v>
      </c>
      <c r="F966" s="39" t="s">
        <v>30969</v>
      </c>
      <c r="G966" s="39" t="s">
        <v>26187</v>
      </c>
      <c r="H966" s="39" t="s">
        <v>30970</v>
      </c>
      <c r="I966" s="71">
        <v>-5</v>
      </c>
    </row>
    <row r="967" spans="1:9" x14ac:dyDescent="0.2">
      <c r="A967" s="38" t="s">
        <v>74</v>
      </c>
      <c r="B967" s="39" t="s">
        <v>69</v>
      </c>
      <c r="C967" s="39" t="s">
        <v>70</v>
      </c>
      <c r="D967" s="39" t="s">
        <v>71</v>
      </c>
      <c r="E967" s="39" t="s">
        <v>12</v>
      </c>
      <c r="F967" s="39" t="s">
        <v>29675</v>
      </c>
      <c r="G967" s="39" t="s">
        <v>26187</v>
      </c>
      <c r="H967" s="39" t="s">
        <v>1039</v>
      </c>
      <c r="I967" s="71">
        <v>-5</v>
      </c>
    </row>
    <row r="968" spans="1:9" x14ac:dyDescent="0.2">
      <c r="A968" s="38" t="s">
        <v>74</v>
      </c>
      <c r="B968" s="39" t="s">
        <v>69</v>
      </c>
      <c r="C968" s="39" t="s">
        <v>70</v>
      </c>
      <c r="D968" s="39" t="s">
        <v>71</v>
      </c>
      <c r="E968" s="39" t="s">
        <v>12</v>
      </c>
      <c r="F968" s="39" t="s">
        <v>30971</v>
      </c>
      <c r="G968" s="39" t="s">
        <v>26187</v>
      </c>
      <c r="H968" s="39" t="s">
        <v>30972</v>
      </c>
      <c r="I968" s="71">
        <v>-10</v>
      </c>
    </row>
    <row r="969" spans="1:9" x14ac:dyDescent="0.2">
      <c r="A969" s="38" t="s">
        <v>74</v>
      </c>
      <c r="B969" s="39" t="s">
        <v>69</v>
      </c>
      <c r="C969" s="39" t="s">
        <v>70</v>
      </c>
      <c r="D969" s="39" t="s">
        <v>71</v>
      </c>
      <c r="E969" s="39" t="s">
        <v>12</v>
      </c>
      <c r="F969" s="39" t="s">
        <v>27136</v>
      </c>
      <c r="G969" s="39" t="s">
        <v>26187</v>
      </c>
      <c r="H969" s="39" t="s">
        <v>27137</v>
      </c>
      <c r="I969" s="71">
        <v>-5.37</v>
      </c>
    </row>
    <row r="970" spans="1:9" x14ac:dyDescent="0.2">
      <c r="A970" s="38" t="s">
        <v>74</v>
      </c>
      <c r="B970" s="39" t="s">
        <v>69</v>
      </c>
      <c r="C970" s="39" t="s">
        <v>70</v>
      </c>
      <c r="D970" s="39" t="s">
        <v>71</v>
      </c>
      <c r="E970" s="39" t="s">
        <v>12</v>
      </c>
      <c r="F970" s="39" t="s">
        <v>27138</v>
      </c>
      <c r="G970" s="39" t="s">
        <v>26187</v>
      </c>
      <c r="H970" s="39" t="s">
        <v>224</v>
      </c>
      <c r="I970" s="71">
        <v>-5</v>
      </c>
    </row>
    <row r="971" spans="1:9" x14ac:dyDescent="0.2">
      <c r="A971" s="38" t="s">
        <v>74</v>
      </c>
      <c r="B971" s="39" t="s">
        <v>69</v>
      </c>
      <c r="C971" s="39" t="s">
        <v>70</v>
      </c>
      <c r="D971" s="39" t="s">
        <v>71</v>
      </c>
      <c r="E971" s="39" t="s">
        <v>12</v>
      </c>
      <c r="F971" s="39" t="s">
        <v>30973</v>
      </c>
      <c r="G971" s="39" t="s">
        <v>100</v>
      </c>
      <c r="H971" s="39" t="s">
        <v>30974</v>
      </c>
      <c r="I971" s="71">
        <v>-5</v>
      </c>
    </row>
    <row r="972" spans="1:9" x14ac:dyDescent="0.2">
      <c r="A972" s="38" t="s">
        <v>74</v>
      </c>
      <c r="B972" s="39" t="s">
        <v>69</v>
      </c>
      <c r="C972" s="39" t="s">
        <v>70</v>
      </c>
      <c r="D972" s="39" t="s">
        <v>71</v>
      </c>
      <c r="E972" s="39" t="s">
        <v>12</v>
      </c>
      <c r="F972" s="39" t="s">
        <v>1042</v>
      </c>
      <c r="G972" s="39" t="s">
        <v>26187</v>
      </c>
      <c r="H972" s="39" t="s">
        <v>1043</v>
      </c>
      <c r="I972" s="71">
        <v>-7.4</v>
      </c>
    </row>
    <row r="973" spans="1:9" x14ac:dyDescent="0.2">
      <c r="A973" s="38" t="s">
        <v>74</v>
      </c>
      <c r="B973" s="39" t="s">
        <v>69</v>
      </c>
      <c r="C973" s="39" t="s">
        <v>70</v>
      </c>
      <c r="D973" s="39" t="s">
        <v>71</v>
      </c>
      <c r="E973" s="39" t="s">
        <v>12</v>
      </c>
      <c r="F973" s="39" t="s">
        <v>28422</v>
      </c>
      <c r="G973" s="39" t="s">
        <v>26187</v>
      </c>
      <c r="H973" s="39" t="s">
        <v>28423</v>
      </c>
      <c r="I973" s="71">
        <v>-19.920000000000002</v>
      </c>
    </row>
    <row r="974" spans="1:9" x14ac:dyDescent="0.2">
      <c r="A974" s="38" t="s">
        <v>74</v>
      </c>
      <c r="B974" s="39" t="s">
        <v>69</v>
      </c>
      <c r="C974" s="39" t="s">
        <v>70</v>
      </c>
      <c r="D974" s="39" t="s">
        <v>71</v>
      </c>
      <c r="E974" s="39" t="s">
        <v>12</v>
      </c>
      <c r="F974" s="39" t="s">
        <v>30975</v>
      </c>
      <c r="G974" s="39" t="s">
        <v>100</v>
      </c>
      <c r="H974" s="39" t="s">
        <v>225</v>
      </c>
      <c r="I974" s="71">
        <v>-5</v>
      </c>
    </row>
    <row r="975" spans="1:9" x14ac:dyDescent="0.2">
      <c r="A975" s="38" t="s">
        <v>74</v>
      </c>
      <c r="B975" s="39" t="s">
        <v>69</v>
      </c>
      <c r="C975" s="39" t="s">
        <v>70</v>
      </c>
      <c r="D975" s="39" t="s">
        <v>71</v>
      </c>
      <c r="E975" s="39" t="s">
        <v>12</v>
      </c>
      <c r="F975" s="39" t="s">
        <v>26731</v>
      </c>
      <c r="G975" s="39" t="s">
        <v>26187</v>
      </c>
      <c r="H975" s="39" t="s">
        <v>26732</v>
      </c>
      <c r="I975" s="71">
        <v>-10</v>
      </c>
    </row>
    <row r="976" spans="1:9" x14ac:dyDescent="0.2">
      <c r="A976" s="38" t="s">
        <v>74</v>
      </c>
      <c r="B976" s="39" t="s">
        <v>69</v>
      </c>
      <c r="C976" s="39" t="s">
        <v>70</v>
      </c>
      <c r="D976" s="39" t="s">
        <v>71</v>
      </c>
      <c r="E976" s="39" t="s">
        <v>12</v>
      </c>
      <c r="F976" s="39" t="s">
        <v>28003</v>
      </c>
      <c r="G976" s="39" t="s">
        <v>26187</v>
      </c>
      <c r="H976" s="39" t="s">
        <v>1046</v>
      </c>
      <c r="I976" s="71">
        <v>-17.329999999999998</v>
      </c>
    </row>
    <row r="977" spans="1:9" x14ac:dyDescent="0.2">
      <c r="A977" s="38" t="s">
        <v>74</v>
      </c>
      <c r="B977" s="39" t="s">
        <v>69</v>
      </c>
      <c r="C977" s="39" t="s">
        <v>70</v>
      </c>
      <c r="D977" s="39" t="s">
        <v>71</v>
      </c>
      <c r="E977" s="39" t="s">
        <v>12</v>
      </c>
      <c r="F977" s="39" t="s">
        <v>30976</v>
      </c>
      <c r="G977" s="39" t="s">
        <v>26187</v>
      </c>
      <c r="H977" s="39" t="s">
        <v>30977</v>
      </c>
      <c r="I977" s="71">
        <v>-10</v>
      </c>
    </row>
    <row r="978" spans="1:9" x14ac:dyDescent="0.2">
      <c r="A978" s="38" t="s">
        <v>74</v>
      </c>
      <c r="B978" s="39" t="s">
        <v>69</v>
      </c>
      <c r="C978" s="39" t="s">
        <v>70</v>
      </c>
      <c r="D978" s="39" t="s">
        <v>71</v>
      </c>
      <c r="E978" s="39" t="s">
        <v>12</v>
      </c>
      <c r="F978" s="39" t="s">
        <v>29676</v>
      </c>
      <c r="G978" s="39" t="s">
        <v>26187</v>
      </c>
      <c r="H978" s="39" t="s">
        <v>29677</v>
      </c>
      <c r="I978" s="71">
        <v>-5</v>
      </c>
    </row>
    <row r="979" spans="1:9" x14ac:dyDescent="0.2">
      <c r="A979" s="38" t="s">
        <v>74</v>
      </c>
      <c r="B979" s="39" t="s">
        <v>69</v>
      </c>
      <c r="C979" s="39" t="s">
        <v>70</v>
      </c>
      <c r="D979" s="39" t="s">
        <v>71</v>
      </c>
      <c r="E979" s="39" t="s">
        <v>12</v>
      </c>
      <c r="F979" s="39" t="s">
        <v>29678</v>
      </c>
      <c r="G979" s="39" t="s">
        <v>26187</v>
      </c>
      <c r="H979" s="39" t="s">
        <v>29679</v>
      </c>
      <c r="I979" s="71">
        <v>-10</v>
      </c>
    </row>
    <row r="980" spans="1:9" x14ac:dyDescent="0.2">
      <c r="A980" s="38" t="s">
        <v>74</v>
      </c>
      <c r="B980" s="39" t="s">
        <v>69</v>
      </c>
      <c r="C980" s="39" t="s">
        <v>70</v>
      </c>
      <c r="D980" s="39" t="s">
        <v>71</v>
      </c>
      <c r="E980" s="39" t="s">
        <v>12</v>
      </c>
      <c r="F980" s="39" t="s">
        <v>28004</v>
      </c>
      <c r="G980" s="39" t="s">
        <v>26187</v>
      </c>
      <c r="H980" s="39" t="s">
        <v>28005</v>
      </c>
      <c r="I980" s="71">
        <v>-5</v>
      </c>
    </row>
    <row r="981" spans="1:9" x14ac:dyDescent="0.2">
      <c r="A981" s="38" t="s">
        <v>74</v>
      </c>
      <c r="B981" s="39" t="s">
        <v>69</v>
      </c>
      <c r="C981" s="39" t="s">
        <v>70</v>
      </c>
      <c r="D981" s="39" t="s">
        <v>71</v>
      </c>
      <c r="E981" s="39" t="s">
        <v>12</v>
      </c>
      <c r="F981" s="39" t="s">
        <v>1047</v>
      </c>
      <c r="G981" s="39" t="s">
        <v>26187</v>
      </c>
      <c r="H981" s="39" t="s">
        <v>95</v>
      </c>
      <c r="I981" s="71">
        <v>-6.87</v>
      </c>
    </row>
    <row r="982" spans="1:9" x14ac:dyDescent="0.2">
      <c r="A982" s="38" t="s">
        <v>74</v>
      </c>
      <c r="B982" s="39" t="s">
        <v>69</v>
      </c>
      <c r="C982" s="39" t="s">
        <v>70</v>
      </c>
      <c r="D982" s="39" t="s">
        <v>71</v>
      </c>
      <c r="E982" s="39" t="s">
        <v>12</v>
      </c>
      <c r="F982" s="39" t="s">
        <v>27642</v>
      </c>
      <c r="G982" s="39" t="s">
        <v>26187</v>
      </c>
      <c r="H982" s="39" t="s">
        <v>20203</v>
      </c>
      <c r="I982" s="71">
        <v>-5</v>
      </c>
    </row>
    <row r="983" spans="1:9" x14ac:dyDescent="0.2">
      <c r="A983" s="38" t="s">
        <v>74</v>
      </c>
      <c r="B983" s="39" t="s">
        <v>69</v>
      </c>
      <c r="C983" s="39" t="s">
        <v>70</v>
      </c>
      <c r="D983" s="39" t="s">
        <v>71</v>
      </c>
      <c r="E983" s="39" t="s">
        <v>12</v>
      </c>
      <c r="F983" s="39" t="s">
        <v>27643</v>
      </c>
      <c r="G983" s="39" t="s">
        <v>26187</v>
      </c>
      <c r="H983" s="39" t="s">
        <v>1050</v>
      </c>
      <c r="I983" s="71">
        <v>-5</v>
      </c>
    </row>
    <row r="984" spans="1:9" x14ac:dyDescent="0.2">
      <c r="A984" s="38" t="s">
        <v>74</v>
      </c>
      <c r="B984" s="39" t="s">
        <v>69</v>
      </c>
      <c r="C984" s="39" t="s">
        <v>70</v>
      </c>
      <c r="D984" s="39" t="s">
        <v>71</v>
      </c>
      <c r="E984" s="39" t="s">
        <v>12</v>
      </c>
      <c r="F984" s="39" t="s">
        <v>28949</v>
      </c>
      <c r="G984" s="39" t="s">
        <v>26187</v>
      </c>
      <c r="H984" s="39" t="s">
        <v>28950</v>
      </c>
      <c r="I984" s="71">
        <v>-5</v>
      </c>
    </row>
    <row r="985" spans="1:9" x14ac:dyDescent="0.2">
      <c r="A985" s="38" t="s">
        <v>74</v>
      </c>
      <c r="B985" s="39" t="s">
        <v>69</v>
      </c>
      <c r="C985" s="39" t="s">
        <v>70</v>
      </c>
      <c r="D985" s="39" t="s">
        <v>71</v>
      </c>
      <c r="E985" s="39" t="s">
        <v>12</v>
      </c>
      <c r="F985" s="39" t="s">
        <v>27644</v>
      </c>
      <c r="G985" s="39" t="s">
        <v>26187</v>
      </c>
      <c r="H985" s="39" t="s">
        <v>27645</v>
      </c>
      <c r="I985" s="71">
        <v>-5</v>
      </c>
    </row>
    <row r="986" spans="1:9" x14ac:dyDescent="0.2">
      <c r="A986" s="38" t="s">
        <v>74</v>
      </c>
      <c r="B986" s="39" t="s">
        <v>69</v>
      </c>
      <c r="C986" s="39" t="s">
        <v>70</v>
      </c>
      <c r="D986" s="39" t="s">
        <v>71</v>
      </c>
      <c r="E986" s="39" t="s">
        <v>12</v>
      </c>
      <c r="F986" s="39" t="s">
        <v>30978</v>
      </c>
      <c r="G986" s="39" t="s">
        <v>26187</v>
      </c>
      <c r="H986" s="39" t="s">
        <v>30979</v>
      </c>
      <c r="I986" s="71">
        <v>-5</v>
      </c>
    </row>
    <row r="987" spans="1:9" x14ac:dyDescent="0.2">
      <c r="A987" s="38" t="s">
        <v>74</v>
      </c>
      <c r="B987" s="39" t="s">
        <v>69</v>
      </c>
      <c r="C987" s="39" t="s">
        <v>70</v>
      </c>
      <c r="D987" s="39" t="s">
        <v>71</v>
      </c>
      <c r="E987" s="39" t="s">
        <v>12</v>
      </c>
      <c r="F987" s="39" t="s">
        <v>28006</v>
      </c>
      <c r="G987" s="39" t="s">
        <v>26187</v>
      </c>
      <c r="H987" s="39" t="s">
        <v>20938</v>
      </c>
      <c r="I987" s="71">
        <v>-5</v>
      </c>
    </row>
    <row r="988" spans="1:9" x14ac:dyDescent="0.2">
      <c r="A988" s="38" t="s">
        <v>74</v>
      </c>
      <c r="B988" s="39" t="s">
        <v>69</v>
      </c>
      <c r="C988" s="39" t="s">
        <v>70</v>
      </c>
      <c r="D988" s="39" t="s">
        <v>71</v>
      </c>
      <c r="E988" s="39" t="s">
        <v>12</v>
      </c>
      <c r="F988" s="39" t="s">
        <v>30980</v>
      </c>
      <c r="G988" s="39" t="s">
        <v>26187</v>
      </c>
      <c r="H988" s="39" t="s">
        <v>19695</v>
      </c>
      <c r="I988" s="71">
        <v>-29.19</v>
      </c>
    </row>
    <row r="989" spans="1:9" x14ac:dyDescent="0.2">
      <c r="A989" s="38" t="s">
        <v>74</v>
      </c>
      <c r="B989" s="39" t="s">
        <v>69</v>
      </c>
      <c r="C989" s="39" t="s">
        <v>70</v>
      </c>
      <c r="D989" s="39" t="s">
        <v>71</v>
      </c>
      <c r="E989" s="39" t="s">
        <v>12</v>
      </c>
      <c r="F989" s="39" t="s">
        <v>28951</v>
      </c>
      <c r="G989" s="39" t="s">
        <v>26187</v>
      </c>
      <c r="H989" s="39" t="s">
        <v>1057</v>
      </c>
      <c r="I989" s="71">
        <v>-5</v>
      </c>
    </row>
    <row r="990" spans="1:9" x14ac:dyDescent="0.2">
      <c r="A990" s="38" t="s">
        <v>74</v>
      </c>
      <c r="B990" s="39" t="s">
        <v>69</v>
      </c>
      <c r="C990" s="39" t="s">
        <v>70</v>
      </c>
      <c r="D990" s="39" t="s">
        <v>71</v>
      </c>
      <c r="E990" s="39" t="s">
        <v>12</v>
      </c>
      <c r="F990" s="39" t="s">
        <v>28844</v>
      </c>
      <c r="G990" s="39" t="s">
        <v>100</v>
      </c>
      <c r="H990" s="39" t="s">
        <v>28845</v>
      </c>
      <c r="I990" s="71">
        <v>-17.329999999999998</v>
      </c>
    </row>
    <row r="991" spans="1:9" x14ac:dyDescent="0.2">
      <c r="A991" s="38" t="s">
        <v>74</v>
      </c>
      <c r="B991" s="39" t="s">
        <v>69</v>
      </c>
      <c r="C991" s="39" t="s">
        <v>70</v>
      </c>
      <c r="D991" s="39" t="s">
        <v>71</v>
      </c>
      <c r="E991" s="39" t="s">
        <v>12</v>
      </c>
      <c r="F991" s="39" t="s">
        <v>29680</v>
      </c>
      <c r="G991" s="39" t="s">
        <v>26187</v>
      </c>
      <c r="H991" s="39" t="s">
        <v>1059</v>
      </c>
      <c r="I991" s="71">
        <v>-5</v>
      </c>
    </row>
    <row r="992" spans="1:9" x14ac:dyDescent="0.2">
      <c r="A992" s="38" t="s">
        <v>74</v>
      </c>
      <c r="B992" s="39" t="s">
        <v>69</v>
      </c>
      <c r="C992" s="39" t="s">
        <v>70</v>
      </c>
      <c r="D992" s="39" t="s">
        <v>71</v>
      </c>
      <c r="E992" s="39" t="s">
        <v>12</v>
      </c>
      <c r="F992" s="39" t="s">
        <v>28007</v>
      </c>
      <c r="G992" s="39" t="s">
        <v>26187</v>
      </c>
      <c r="H992" s="39" t="s">
        <v>28008</v>
      </c>
      <c r="I992" s="71">
        <v>-7.52</v>
      </c>
    </row>
    <row r="993" spans="1:9" x14ac:dyDescent="0.2">
      <c r="A993" s="38" t="s">
        <v>74</v>
      </c>
      <c r="B993" s="39" t="s">
        <v>69</v>
      </c>
      <c r="C993" s="39" t="s">
        <v>70</v>
      </c>
      <c r="D993" s="39" t="s">
        <v>71</v>
      </c>
      <c r="E993" s="39" t="s">
        <v>12</v>
      </c>
      <c r="F993" s="39" t="s">
        <v>27364</v>
      </c>
      <c r="G993" s="39" t="s">
        <v>26187</v>
      </c>
      <c r="H993" s="39" t="s">
        <v>4629</v>
      </c>
      <c r="I993" s="71">
        <v>-5</v>
      </c>
    </row>
    <row r="994" spans="1:9" x14ac:dyDescent="0.2">
      <c r="A994" s="38" t="s">
        <v>74</v>
      </c>
      <c r="B994" s="39" t="s">
        <v>69</v>
      </c>
      <c r="C994" s="39" t="s">
        <v>70</v>
      </c>
      <c r="D994" s="39" t="s">
        <v>71</v>
      </c>
      <c r="E994" s="39" t="s">
        <v>12</v>
      </c>
      <c r="F994" s="39" t="s">
        <v>1062</v>
      </c>
      <c r="G994" s="39" t="s">
        <v>26187</v>
      </c>
      <c r="H994" s="39" t="s">
        <v>1063</v>
      </c>
      <c r="I994" s="71">
        <v>-44.73</v>
      </c>
    </row>
    <row r="995" spans="1:9" x14ac:dyDescent="0.2">
      <c r="A995" s="38" t="s">
        <v>74</v>
      </c>
      <c r="B995" s="39" t="s">
        <v>69</v>
      </c>
      <c r="C995" s="39" t="s">
        <v>70</v>
      </c>
      <c r="D995" s="39" t="s">
        <v>71</v>
      </c>
      <c r="E995" s="39" t="s">
        <v>12</v>
      </c>
      <c r="F995" s="39" t="s">
        <v>29681</v>
      </c>
      <c r="G995" s="39" t="s">
        <v>26187</v>
      </c>
      <c r="H995" s="39" t="s">
        <v>29682</v>
      </c>
      <c r="I995" s="71">
        <v>-5</v>
      </c>
    </row>
    <row r="996" spans="1:9" x14ac:dyDescent="0.2">
      <c r="A996" s="38" t="s">
        <v>74</v>
      </c>
      <c r="B996" s="39" t="s">
        <v>69</v>
      </c>
      <c r="C996" s="39" t="s">
        <v>70</v>
      </c>
      <c r="D996" s="39" t="s">
        <v>71</v>
      </c>
      <c r="E996" s="39" t="s">
        <v>12</v>
      </c>
      <c r="F996" s="39" t="s">
        <v>29683</v>
      </c>
      <c r="G996" s="39" t="s">
        <v>26187</v>
      </c>
      <c r="H996" s="39" t="s">
        <v>1067</v>
      </c>
      <c r="I996" s="71">
        <v>-5</v>
      </c>
    </row>
    <row r="997" spans="1:9" x14ac:dyDescent="0.2">
      <c r="A997" s="38" t="s">
        <v>74</v>
      </c>
      <c r="B997" s="39" t="s">
        <v>69</v>
      </c>
      <c r="C997" s="39" t="s">
        <v>70</v>
      </c>
      <c r="D997" s="39" t="s">
        <v>71</v>
      </c>
      <c r="E997" s="39" t="s">
        <v>12</v>
      </c>
      <c r="F997" s="39" t="s">
        <v>28424</v>
      </c>
      <c r="G997" s="39" t="s">
        <v>26187</v>
      </c>
      <c r="H997" s="39" t="s">
        <v>28425</v>
      </c>
      <c r="I997" s="71">
        <v>-12.3</v>
      </c>
    </row>
    <row r="998" spans="1:9" x14ac:dyDescent="0.2">
      <c r="A998" s="38" t="s">
        <v>74</v>
      </c>
      <c r="B998" s="39" t="s">
        <v>69</v>
      </c>
      <c r="C998" s="39" t="s">
        <v>70</v>
      </c>
      <c r="D998" s="39" t="s">
        <v>71</v>
      </c>
      <c r="E998" s="39" t="s">
        <v>12</v>
      </c>
      <c r="F998" s="39" t="s">
        <v>27365</v>
      </c>
      <c r="G998" s="39" t="s">
        <v>26187</v>
      </c>
      <c r="H998" s="39" t="s">
        <v>1068</v>
      </c>
      <c r="I998" s="71">
        <v>-5</v>
      </c>
    </row>
    <row r="999" spans="1:9" x14ac:dyDescent="0.2">
      <c r="A999" s="38" t="s">
        <v>74</v>
      </c>
      <c r="B999" s="39" t="s">
        <v>69</v>
      </c>
      <c r="C999" s="39" t="s">
        <v>70</v>
      </c>
      <c r="D999" s="39" t="s">
        <v>71</v>
      </c>
      <c r="E999" s="39" t="s">
        <v>12</v>
      </c>
      <c r="F999" s="39" t="s">
        <v>30981</v>
      </c>
      <c r="G999" s="39" t="s">
        <v>26187</v>
      </c>
      <c r="H999" s="39" t="s">
        <v>30982</v>
      </c>
      <c r="I999" s="71">
        <v>-10</v>
      </c>
    </row>
    <row r="1000" spans="1:9" x14ac:dyDescent="0.2">
      <c r="A1000" s="38" t="s">
        <v>74</v>
      </c>
      <c r="B1000" s="39" t="s">
        <v>69</v>
      </c>
      <c r="C1000" s="39" t="s">
        <v>70</v>
      </c>
      <c r="D1000" s="39" t="s">
        <v>71</v>
      </c>
      <c r="E1000" s="39" t="s">
        <v>12</v>
      </c>
      <c r="F1000" s="39" t="s">
        <v>26302</v>
      </c>
      <c r="G1000" s="39" t="s">
        <v>26187</v>
      </c>
      <c r="H1000" s="39" t="s">
        <v>26303</v>
      </c>
      <c r="I1000" s="71">
        <v>-33.72</v>
      </c>
    </row>
    <row r="1001" spans="1:9" x14ac:dyDescent="0.2">
      <c r="A1001" s="38" t="s">
        <v>74</v>
      </c>
      <c r="B1001" s="39" t="s">
        <v>69</v>
      </c>
      <c r="C1001" s="39" t="s">
        <v>70</v>
      </c>
      <c r="D1001" s="39" t="s">
        <v>71</v>
      </c>
      <c r="E1001" s="39" t="s">
        <v>12</v>
      </c>
      <c r="F1001" s="39" t="s">
        <v>27646</v>
      </c>
      <c r="G1001" s="39" t="s">
        <v>26187</v>
      </c>
      <c r="H1001" s="39" t="s">
        <v>1070</v>
      </c>
      <c r="I1001" s="71">
        <v>-5</v>
      </c>
    </row>
    <row r="1002" spans="1:9" x14ac:dyDescent="0.2">
      <c r="A1002" s="38" t="s">
        <v>74</v>
      </c>
      <c r="B1002" s="39" t="s">
        <v>69</v>
      </c>
      <c r="C1002" s="39" t="s">
        <v>70</v>
      </c>
      <c r="D1002" s="39" t="s">
        <v>71</v>
      </c>
      <c r="E1002" s="39" t="s">
        <v>12</v>
      </c>
      <c r="F1002" s="39" t="s">
        <v>27647</v>
      </c>
      <c r="G1002" s="39" t="s">
        <v>26187</v>
      </c>
      <c r="H1002" s="39" t="s">
        <v>1071</v>
      </c>
      <c r="I1002" s="71">
        <v>-10</v>
      </c>
    </row>
    <row r="1003" spans="1:9" x14ac:dyDescent="0.2">
      <c r="A1003" s="38" t="s">
        <v>74</v>
      </c>
      <c r="B1003" s="39" t="s">
        <v>69</v>
      </c>
      <c r="C1003" s="39" t="s">
        <v>70</v>
      </c>
      <c r="D1003" s="39" t="s">
        <v>71</v>
      </c>
      <c r="E1003" s="39" t="s">
        <v>12</v>
      </c>
      <c r="F1003" s="39" t="s">
        <v>27648</v>
      </c>
      <c r="G1003" s="39" t="s">
        <v>26187</v>
      </c>
      <c r="H1003" s="39" t="s">
        <v>26212</v>
      </c>
      <c r="I1003" s="71">
        <v>-5</v>
      </c>
    </row>
    <row r="1004" spans="1:9" x14ac:dyDescent="0.2">
      <c r="A1004" s="38" t="s">
        <v>74</v>
      </c>
      <c r="B1004" s="39" t="s">
        <v>69</v>
      </c>
      <c r="C1004" s="39" t="s">
        <v>70</v>
      </c>
      <c r="D1004" s="39" t="s">
        <v>71</v>
      </c>
      <c r="E1004" s="39" t="s">
        <v>12</v>
      </c>
      <c r="F1004" s="39" t="s">
        <v>1073</v>
      </c>
      <c r="G1004" s="39" t="s">
        <v>26187</v>
      </c>
      <c r="H1004" s="39" t="s">
        <v>1074</v>
      </c>
      <c r="I1004" s="71">
        <v>-10.26</v>
      </c>
    </row>
    <row r="1005" spans="1:9" x14ac:dyDescent="0.2">
      <c r="A1005" s="38" t="s">
        <v>74</v>
      </c>
      <c r="B1005" s="39" t="s">
        <v>69</v>
      </c>
      <c r="C1005" s="39" t="s">
        <v>70</v>
      </c>
      <c r="D1005" s="39" t="s">
        <v>71</v>
      </c>
      <c r="E1005" s="39" t="s">
        <v>12</v>
      </c>
      <c r="F1005" s="39" t="s">
        <v>27649</v>
      </c>
      <c r="G1005" s="39" t="s">
        <v>26187</v>
      </c>
      <c r="H1005" s="39" t="s">
        <v>27650</v>
      </c>
      <c r="I1005" s="71">
        <v>-5.05</v>
      </c>
    </row>
    <row r="1006" spans="1:9" x14ac:dyDescent="0.2">
      <c r="A1006" s="38" t="s">
        <v>74</v>
      </c>
      <c r="B1006" s="39" t="s">
        <v>69</v>
      </c>
      <c r="C1006" s="39" t="s">
        <v>70</v>
      </c>
      <c r="D1006" s="39" t="s">
        <v>71</v>
      </c>
      <c r="E1006" s="39" t="s">
        <v>12</v>
      </c>
      <c r="F1006" s="39" t="s">
        <v>28426</v>
      </c>
      <c r="G1006" s="39" t="s">
        <v>26187</v>
      </c>
      <c r="H1006" s="39" t="s">
        <v>28427</v>
      </c>
      <c r="I1006" s="71">
        <v>-5</v>
      </c>
    </row>
    <row r="1007" spans="1:9" x14ac:dyDescent="0.2">
      <c r="A1007" s="38" t="s">
        <v>74</v>
      </c>
      <c r="B1007" s="39" t="s">
        <v>69</v>
      </c>
      <c r="C1007" s="39" t="s">
        <v>70</v>
      </c>
      <c r="D1007" s="39" t="s">
        <v>71</v>
      </c>
      <c r="E1007" s="39" t="s">
        <v>12</v>
      </c>
      <c r="F1007" s="39" t="s">
        <v>1076</v>
      </c>
      <c r="G1007" s="39" t="s">
        <v>26187</v>
      </c>
      <c r="H1007" s="39" t="s">
        <v>1077</v>
      </c>
      <c r="I1007" s="71">
        <v>-60.69</v>
      </c>
    </row>
    <row r="1008" spans="1:9" x14ac:dyDescent="0.2">
      <c r="A1008" s="38" t="s">
        <v>74</v>
      </c>
      <c r="B1008" s="39" t="s">
        <v>69</v>
      </c>
      <c r="C1008" s="39" t="s">
        <v>70</v>
      </c>
      <c r="D1008" s="39" t="s">
        <v>71</v>
      </c>
      <c r="E1008" s="39" t="s">
        <v>12</v>
      </c>
      <c r="F1008" s="39" t="s">
        <v>27139</v>
      </c>
      <c r="G1008" s="39" t="s">
        <v>26187</v>
      </c>
      <c r="H1008" s="39" t="s">
        <v>1078</v>
      </c>
      <c r="I1008" s="71">
        <v>-5</v>
      </c>
    </row>
    <row r="1009" spans="1:9" x14ac:dyDescent="0.2">
      <c r="A1009" s="38" t="s">
        <v>74</v>
      </c>
      <c r="B1009" s="39" t="s">
        <v>69</v>
      </c>
      <c r="C1009" s="39" t="s">
        <v>70</v>
      </c>
      <c r="D1009" s="39" t="s">
        <v>71</v>
      </c>
      <c r="E1009" s="39" t="s">
        <v>12</v>
      </c>
      <c r="F1009" s="39" t="s">
        <v>30983</v>
      </c>
      <c r="G1009" s="39" t="s">
        <v>100</v>
      </c>
      <c r="H1009" s="39" t="s">
        <v>25374</v>
      </c>
      <c r="I1009" s="71">
        <v>-5</v>
      </c>
    </row>
    <row r="1010" spans="1:9" x14ac:dyDescent="0.2">
      <c r="A1010" s="38" t="s">
        <v>74</v>
      </c>
      <c r="B1010" s="39" t="s">
        <v>69</v>
      </c>
      <c r="C1010" s="39" t="s">
        <v>70</v>
      </c>
      <c r="D1010" s="39" t="s">
        <v>71</v>
      </c>
      <c r="E1010" s="39" t="s">
        <v>12</v>
      </c>
      <c r="F1010" s="39" t="s">
        <v>30984</v>
      </c>
      <c r="G1010" s="39" t="s">
        <v>26187</v>
      </c>
      <c r="H1010" s="39" t="s">
        <v>30985</v>
      </c>
      <c r="I1010" s="71">
        <v>-6.1</v>
      </c>
    </row>
    <row r="1011" spans="1:9" x14ac:dyDescent="0.2">
      <c r="A1011" s="38" t="s">
        <v>74</v>
      </c>
      <c r="B1011" s="39" t="s">
        <v>69</v>
      </c>
      <c r="C1011" s="39" t="s">
        <v>70</v>
      </c>
      <c r="D1011" s="39" t="s">
        <v>71</v>
      </c>
      <c r="E1011" s="39" t="s">
        <v>12</v>
      </c>
      <c r="F1011" s="39" t="s">
        <v>28952</v>
      </c>
      <c r="G1011" s="39" t="s">
        <v>26187</v>
      </c>
      <c r="H1011" s="39" t="s">
        <v>28953</v>
      </c>
      <c r="I1011" s="71">
        <v>-10</v>
      </c>
    </row>
    <row r="1012" spans="1:9" x14ac:dyDescent="0.2">
      <c r="A1012" s="38" t="s">
        <v>74</v>
      </c>
      <c r="B1012" s="39" t="s">
        <v>69</v>
      </c>
      <c r="C1012" s="39" t="s">
        <v>70</v>
      </c>
      <c r="D1012" s="39" t="s">
        <v>71</v>
      </c>
      <c r="E1012" s="39" t="s">
        <v>12</v>
      </c>
      <c r="F1012" s="39" t="s">
        <v>26771</v>
      </c>
      <c r="G1012" s="39" t="s">
        <v>26187</v>
      </c>
      <c r="H1012" s="39" t="s">
        <v>1080</v>
      </c>
      <c r="I1012" s="71">
        <v>-5</v>
      </c>
    </row>
    <row r="1013" spans="1:9" x14ac:dyDescent="0.2">
      <c r="A1013" s="38" t="s">
        <v>74</v>
      </c>
      <c r="B1013" s="39" t="s">
        <v>69</v>
      </c>
      <c r="C1013" s="39" t="s">
        <v>70</v>
      </c>
      <c r="D1013" s="39" t="s">
        <v>71</v>
      </c>
      <c r="E1013" s="39" t="s">
        <v>12</v>
      </c>
      <c r="F1013" s="39" t="s">
        <v>27140</v>
      </c>
      <c r="G1013" s="39" t="s">
        <v>26187</v>
      </c>
      <c r="H1013" s="39" t="s">
        <v>1081</v>
      </c>
      <c r="I1013" s="71">
        <v>-5.17</v>
      </c>
    </row>
    <row r="1014" spans="1:9" x14ac:dyDescent="0.2">
      <c r="A1014" s="38" t="s">
        <v>74</v>
      </c>
      <c r="B1014" s="39" t="s">
        <v>69</v>
      </c>
      <c r="C1014" s="39" t="s">
        <v>70</v>
      </c>
      <c r="D1014" s="39" t="s">
        <v>71</v>
      </c>
      <c r="E1014" s="39" t="s">
        <v>12</v>
      </c>
      <c r="F1014" s="39" t="s">
        <v>30986</v>
      </c>
      <c r="G1014" s="39" t="s">
        <v>26187</v>
      </c>
      <c r="H1014" s="39" t="s">
        <v>30987</v>
      </c>
      <c r="I1014" s="71">
        <v>-5</v>
      </c>
    </row>
    <row r="1015" spans="1:9" x14ac:dyDescent="0.2">
      <c r="A1015" s="38" t="s">
        <v>74</v>
      </c>
      <c r="B1015" s="39" t="s">
        <v>69</v>
      </c>
      <c r="C1015" s="39" t="s">
        <v>70</v>
      </c>
      <c r="D1015" s="39" t="s">
        <v>71</v>
      </c>
      <c r="E1015" s="39" t="s">
        <v>12</v>
      </c>
      <c r="F1015" s="39" t="s">
        <v>29684</v>
      </c>
      <c r="G1015" s="39" t="s">
        <v>26187</v>
      </c>
      <c r="H1015" s="39" t="s">
        <v>29685</v>
      </c>
      <c r="I1015" s="71">
        <v>-5</v>
      </c>
    </row>
    <row r="1016" spans="1:9" x14ac:dyDescent="0.2">
      <c r="A1016" s="38" t="s">
        <v>74</v>
      </c>
      <c r="B1016" s="39" t="s">
        <v>69</v>
      </c>
      <c r="C1016" s="39" t="s">
        <v>70</v>
      </c>
      <c r="D1016" s="39" t="s">
        <v>71</v>
      </c>
      <c r="E1016" s="39" t="s">
        <v>12</v>
      </c>
      <c r="F1016" s="39" t="s">
        <v>29686</v>
      </c>
      <c r="G1016" s="39" t="s">
        <v>26187</v>
      </c>
      <c r="H1016" s="39" t="s">
        <v>29687</v>
      </c>
      <c r="I1016" s="71">
        <v>-5</v>
      </c>
    </row>
    <row r="1017" spans="1:9" x14ac:dyDescent="0.2">
      <c r="A1017" s="38" t="s">
        <v>74</v>
      </c>
      <c r="B1017" s="39" t="s">
        <v>69</v>
      </c>
      <c r="C1017" s="39" t="s">
        <v>70</v>
      </c>
      <c r="D1017" s="39" t="s">
        <v>71</v>
      </c>
      <c r="E1017" s="39" t="s">
        <v>12</v>
      </c>
      <c r="F1017" s="39" t="s">
        <v>1082</v>
      </c>
      <c r="G1017" s="39" t="s">
        <v>26187</v>
      </c>
      <c r="H1017" s="39" t="s">
        <v>1083</v>
      </c>
      <c r="I1017" s="71">
        <v>-44.48</v>
      </c>
    </row>
    <row r="1018" spans="1:9" x14ac:dyDescent="0.2">
      <c r="A1018" s="38" t="s">
        <v>74</v>
      </c>
      <c r="B1018" s="39" t="s">
        <v>69</v>
      </c>
      <c r="C1018" s="39" t="s">
        <v>70</v>
      </c>
      <c r="D1018" s="39" t="s">
        <v>71</v>
      </c>
      <c r="E1018" s="39" t="s">
        <v>12</v>
      </c>
      <c r="F1018" s="39" t="s">
        <v>26772</v>
      </c>
      <c r="G1018" s="39" t="s">
        <v>26187</v>
      </c>
      <c r="H1018" s="39" t="s">
        <v>1084</v>
      </c>
      <c r="I1018" s="71">
        <v>-65.48</v>
      </c>
    </row>
    <row r="1019" spans="1:9" x14ac:dyDescent="0.2">
      <c r="A1019" s="38" t="s">
        <v>74</v>
      </c>
      <c r="B1019" s="39" t="s">
        <v>69</v>
      </c>
      <c r="C1019" s="39" t="s">
        <v>70</v>
      </c>
      <c r="D1019" s="39" t="s">
        <v>71</v>
      </c>
      <c r="E1019" s="39" t="s">
        <v>12</v>
      </c>
      <c r="F1019" s="39" t="s">
        <v>29688</v>
      </c>
      <c r="G1019" s="39" t="s">
        <v>26187</v>
      </c>
      <c r="H1019" s="39" t="s">
        <v>29689</v>
      </c>
      <c r="I1019" s="71">
        <v>-5</v>
      </c>
    </row>
    <row r="1020" spans="1:9" x14ac:dyDescent="0.2">
      <c r="A1020" s="38" t="s">
        <v>74</v>
      </c>
      <c r="B1020" s="39" t="s">
        <v>69</v>
      </c>
      <c r="C1020" s="39" t="s">
        <v>70</v>
      </c>
      <c r="D1020" s="39" t="s">
        <v>71</v>
      </c>
      <c r="E1020" s="39" t="s">
        <v>12</v>
      </c>
      <c r="F1020" s="39" t="s">
        <v>30988</v>
      </c>
      <c r="G1020" s="39" t="s">
        <v>26187</v>
      </c>
      <c r="H1020" s="39" t="s">
        <v>30989</v>
      </c>
      <c r="I1020" s="71">
        <v>-5</v>
      </c>
    </row>
    <row r="1021" spans="1:9" x14ac:dyDescent="0.2">
      <c r="A1021" s="38" t="s">
        <v>74</v>
      </c>
      <c r="B1021" s="39" t="s">
        <v>69</v>
      </c>
      <c r="C1021" s="39" t="s">
        <v>70</v>
      </c>
      <c r="D1021" s="39" t="s">
        <v>71</v>
      </c>
      <c r="E1021" s="39" t="s">
        <v>12</v>
      </c>
      <c r="F1021" s="39" t="s">
        <v>29690</v>
      </c>
      <c r="G1021" s="39" t="s">
        <v>26187</v>
      </c>
      <c r="H1021" s="39" t="s">
        <v>1085</v>
      </c>
      <c r="I1021" s="71">
        <v>-5</v>
      </c>
    </row>
    <row r="1022" spans="1:9" x14ac:dyDescent="0.2">
      <c r="A1022" s="38" t="s">
        <v>74</v>
      </c>
      <c r="B1022" s="39" t="s">
        <v>69</v>
      </c>
      <c r="C1022" s="39" t="s">
        <v>70</v>
      </c>
      <c r="D1022" s="39" t="s">
        <v>71</v>
      </c>
      <c r="E1022" s="39" t="s">
        <v>12</v>
      </c>
      <c r="F1022" s="39" t="s">
        <v>30990</v>
      </c>
      <c r="G1022" s="39" t="s">
        <v>26187</v>
      </c>
      <c r="H1022" s="39" t="s">
        <v>30991</v>
      </c>
      <c r="I1022" s="71">
        <v>-5</v>
      </c>
    </row>
    <row r="1023" spans="1:9" x14ac:dyDescent="0.2">
      <c r="A1023" s="38" t="s">
        <v>74</v>
      </c>
      <c r="B1023" s="39" t="s">
        <v>69</v>
      </c>
      <c r="C1023" s="39" t="s">
        <v>70</v>
      </c>
      <c r="D1023" s="39" t="s">
        <v>71</v>
      </c>
      <c r="E1023" s="39" t="s">
        <v>12</v>
      </c>
      <c r="F1023" s="39" t="s">
        <v>30992</v>
      </c>
      <c r="G1023" s="39" t="s">
        <v>26187</v>
      </c>
      <c r="H1023" s="39" t="s">
        <v>1088</v>
      </c>
      <c r="I1023" s="71">
        <v>-5</v>
      </c>
    </row>
    <row r="1024" spans="1:9" x14ac:dyDescent="0.2">
      <c r="A1024" s="38" t="s">
        <v>74</v>
      </c>
      <c r="B1024" s="39" t="s">
        <v>69</v>
      </c>
      <c r="C1024" s="39" t="s">
        <v>70</v>
      </c>
      <c r="D1024" s="39" t="s">
        <v>71</v>
      </c>
      <c r="E1024" s="39" t="s">
        <v>12</v>
      </c>
      <c r="F1024" s="39" t="s">
        <v>30993</v>
      </c>
      <c r="G1024" s="39" t="s">
        <v>26187</v>
      </c>
      <c r="H1024" s="39" t="s">
        <v>30994</v>
      </c>
      <c r="I1024" s="71">
        <v>-5</v>
      </c>
    </row>
    <row r="1025" spans="1:9" x14ac:dyDescent="0.2">
      <c r="A1025" s="38" t="s">
        <v>74</v>
      </c>
      <c r="B1025" s="39" t="s">
        <v>69</v>
      </c>
      <c r="C1025" s="39" t="s">
        <v>70</v>
      </c>
      <c r="D1025" s="39" t="s">
        <v>71</v>
      </c>
      <c r="E1025" s="39" t="s">
        <v>12</v>
      </c>
      <c r="F1025" s="39" t="s">
        <v>30995</v>
      </c>
      <c r="G1025" s="39" t="s">
        <v>26187</v>
      </c>
      <c r="H1025" s="39" t="s">
        <v>30996</v>
      </c>
      <c r="I1025" s="71">
        <v>-10</v>
      </c>
    </row>
    <row r="1026" spans="1:9" x14ac:dyDescent="0.2">
      <c r="A1026" s="38" t="s">
        <v>74</v>
      </c>
      <c r="B1026" s="39" t="s">
        <v>69</v>
      </c>
      <c r="C1026" s="39" t="s">
        <v>70</v>
      </c>
      <c r="D1026" s="39" t="s">
        <v>71</v>
      </c>
      <c r="E1026" s="39" t="s">
        <v>12</v>
      </c>
      <c r="F1026" s="39" t="s">
        <v>26434</v>
      </c>
      <c r="G1026" s="39" t="s">
        <v>26187</v>
      </c>
      <c r="H1026" s="39" t="s">
        <v>1090</v>
      </c>
      <c r="I1026" s="71">
        <v>-5</v>
      </c>
    </row>
    <row r="1027" spans="1:9" x14ac:dyDescent="0.2">
      <c r="A1027" s="38" t="s">
        <v>74</v>
      </c>
      <c r="B1027" s="39" t="s">
        <v>69</v>
      </c>
      <c r="C1027" s="39" t="s">
        <v>70</v>
      </c>
      <c r="D1027" s="39" t="s">
        <v>71</v>
      </c>
      <c r="E1027" s="39" t="s">
        <v>12</v>
      </c>
      <c r="F1027" s="39" t="s">
        <v>1093</v>
      </c>
      <c r="G1027" s="39" t="s">
        <v>26187</v>
      </c>
      <c r="H1027" s="39" t="s">
        <v>1094</v>
      </c>
      <c r="I1027" s="71">
        <v>-36.94</v>
      </c>
    </row>
    <row r="1028" spans="1:9" x14ac:dyDescent="0.2">
      <c r="A1028" s="38" t="s">
        <v>74</v>
      </c>
      <c r="B1028" s="39" t="s">
        <v>69</v>
      </c>
      <c r="C1028" s="39" t="s">
        <v>70</v>
      </c>
      <c r="D1028" s="39" t="s">
        <v>71</v>
      </c>
      <c r="E1028" s="39" t="s">
        <v>12</v>
      </c>
      <c r="F1028" s="39" t="s">
        <v>30997</v>
      </c>
      <c r="G1028" s="39" t="s">
        <v>26187</v>
      </c>
      <c r="H1028" s="39" t="s">
        <v>30998</v>
      </c>
      <c r="I1028" s="71">
        <v>-5.0599999999999996</v>
      </c>
    </row>
    <row r="1029" spans="1:9" x14ac:dyDescent="0.2">
      <c r="A1029" s="38" t="s">
        <v>74</v>
      </c>
      <c r="B1029" s="39" t="s">
        <v>69</v>
      </c>
      <c r="C1029" s="39" t="s">
        <v>70</v>
      </c>
      <c r="D1029" s="39" t="s">
        <v>71</v>
      </c>
      <c r="E1029" s="39" t="s">
        <v>12</v>
      </c>
      <c r="F1029" s="39" t="s">
        <v>28954</v>
      </c>
      <c r="G1029" s="39" t="s">
        <v>26187</v>
      </c>
      <c r="H1029" s="39" t="s">
        <v>28955</v>
      </c>
      <c r="I1029" s="71">
        <v>-10</v>
      </c>
    </row>
    <row r="1030" spans="1:9" x14ac:dyDescent="0.2">
      <c r="A1030" s="38" t="s">
        <v>74</v>
      </c>
      <c r="B1030" s="39" t="s">
        <v>69</v>
      </c>
      <c r="C1030" s="39" t="s">
        <v>70</v>
      </c>
      <c r="D1030" s="39" t="s">
        <v>71</v>
      </c>
      <c r="E1030" s="39" t="s">
        <v>12</v>
      </c>
      <c r="F1030" s="39" t="s">
        <v>1095</v>
      </c>
      <c r="G1030" s="39" t="s">
        <v>26187</v>
      </c>
      <c r="H1030" s="39" t="s">
        <v>1096</v>
      </c>
      <c r="I1030" s="71">
        <v>-50.4</v>
      </c>
    </row>
    <row r="1031" spans="1:9" x14ac:dyDescent="0.2">
      <c r="A1031" s="38" t="s">
        <v>74</v>
      </c>
      <c r="B1031" s="39" t="s">
        <v>69</v>
      </c>
      <c r="C1031" s="39" t="s">
        <v>70</v>
      </c>
      <c r="D1031" s="39" t="s">
        <v>71</v>
      </c>
      <c r="E1031" s="39" t="s">
        <v>12</v>
      </c>
      <c r="F1031" s="39" t="s">
        <v>28956</v>
      </c>
      <c r="G1031" s="39" t="s">
        <v>26187</v>
      </c>
      <c r="H1031" s="39" t="s">
        <v>1097</v>
      </c>
      <c r="I1031" s="71">
        <v>-5</v>
      </c>
    </row>
    <row r="1032" spans="1:9" x14ac:dyDescent="0.2">
      <c r="A1032" s="38" t="s">
        <v>74</v>
      </c>
      <c r="B1032" s="39" t="s">
        <v>69</v>
      </c>
      <c r="C1032" s="39" t="s">
        <v>70</v>
      </c>
      <c r="D1032" s="39" t="s">
        <v>71</v>
      </c>
      <c r="E1032" s="39" t="s">
        <v>12</v>
      </c>
      <c r="F1032" s="39" t="s">
        <v>28957</v>
      </c>
      <c r="G1032" s="39" t="s">
        <v>26187</v>
      </c>
      <c r="H1032" s="39" t="s">
        <v>28958</v>
      </c>
      <c r="I1032" s="71">
        <v>-5</v>
      </c>
    </row>
    <row r="1033" spans="1:9" x14ac:dyDescent="0.2">
      <c r="A1033" s="38" t="s">
        <v>74</v>
      </c>
      <c r="B1033" s="39" t="s">
        <v>69</v>
      </c>
      <c r="C1033" s="39" t="s">
        <v>70</v>
      </c>
      <c r="D1033" s="39" t="s">
        <v>71</v>
      </c>
      <c r="E1033" s="39" t="s">
        <v>12</v>
      </c>
      <c r="F1033" s="39" t="s">
        <v>28428</v>
      </c>
      <c r="G1033" s="39" t="s">
        <v>26187</v>
      </c>
      <c r="H1033" s="39" t="s">
        <v>232</v>
      </c>
      <c r="I1033" s="71">
        <v>-5</v>
      </c>
    </row>
    <row r="1034" spans="1:9" x14ac:dyDescent="0.2">
      <c r="A1034" s="38" t="s">
        <v>74</v>
      </c>
      <c r="B1034" s="39" t="s">
        <v>69</v>
      </c>
      <c r="C1034" s="39" t="s">
        <v>70</v>
      </c>
      <c r="D1034" s="39" t="s">
        <v>71</v>
      </c>
      <c r="E1034" s="39" t="s">
        <v>12</v>
      </c>
      <c r="F1034" s="39" t="s">
        <v>30999</v>
      </c>
      <c r="G1034" s="39" t="s">
        <v>26187</v>
      </c>
      <c r="H1034" s="39" t="s">
        <v>233</v>
      </c>
      <c r="I1034" s="71">
        <v>-5</v>
      </c>
    </row>
    <row r="1035" spans="1:9" x14ac:dyDescent="0.2">
      <c r="A1035" s="38" t="s">
        <v>74</v>
      </c>
      <c r="B1035" s="39" t="s">
        <v>69</v>
      </c>
      <c r="C1035" s="39" t="s">
        <v>70</v>
      </c>
      <c r="D1035" s="39" t="s">
        <v>71</v>
      </c>
      <c r="E1035" s="39" t="s">
        <v>12</v>
      </c>
      <c r="F1035" s="39" t="s">
        <v>28009</v>
      </c>
      <c r="G1035" s="39" t="s">
        <v>26187</v>
      </c>
      <c r="H1035" s="39" t="s">
        <v>1102</v>
      </c>
      <c r="I1035" s="71">
        <v>-22.53</v>
      </c>
    </row>
    <row r="1036" spans="1:9" x14ac:dyDescent="0.2">
      <c r="A1036" s="38" t="s">
        <v>74</v>
      </c>
      <c r="B1036" s="39" t="s">
        <v>69</v>
      </c>
      <c r="C1036" s="39" t="s">
        <v>70</v>
      </c>
      <c r="D1036" s="39" t="s">
        <v>71</v>
      </c>
      <c r="E1036" s="39" t="s">
        <v>12</v>
      </c>
      <c r="F1036" s="39" t="s">
        <v>29691</v>
      </c>
      <c r="G1036" s="39" t="s">
        <v>26187</v>
      </c>
      <c r="H1036" s="39" t="s">
        <v>29692</v>
      </c>
      <c r="I1036" s="71">
        <v>-5</v>
      </c>
    </row>
    <row r="1037" spans="1:9" x14ac:dyDescent="0.2">
      <c r="A1037" s="38" t="s">
        <v>74</v>
      </c>
      <c r="B1037" s="39" t="s">
        <v>69</v>
      </c>
      <c r="C1037" s="39" t="s">
        <v>70</v>
      </c>
      <c r="D1037" s="39" t="s">
        <v>71</v>
      </c>
      <c r="E1037" s="39" t="s">
        <v>12</v>
      </c>
      <c r="F1037" s="39" t="s">
        <v>31000</v>
      </c>
      <c r="G1037" s="39" t="s">
        <v>26187</v>
      </c>
      <c r="H1037" s="39" t="s">
        <v>31001</v>
      </c>
      <c r="I1037" s="71">
        <v>-5</v>
      </c>
    </row>
    <row r="1038" spans="1:9" x14ac:dyDescent="0.2">
      <c r="A1038" s="38" t="s">
        <v>74</v>
      </c>
      <c r="B1038" s="39" t="s">
        <v>69</v>
      </c>
      <c r="C1038" s="39" t="s">
        <v>70</v>
      </c>
      <c r="D1038" s="39" t="s">
        <v>71</v>
      </c>
      <c r="E1038" s="39" t="s">
        <v>12</v>
      </c>
      <c r="F1038" s="39" t="s">
        <v>26304</v>
      </c>
      <c r="G1038" s="39" t="s">
        <v>100</v>
      </c>
      <c r="H1038" s="39" t="s">
        <v>1103</v>
      </c>
      <c r="I1038" s="71">
        <v>-39.6</v>
      </c>
    </row>
    <row r="1039" spans="1:9" x14ac:dyDescent="0.2">
      <c r="A1039" s="38" t="s">
        <v>74</v>
      </c>
      <c r="B1039" s="39" t="s">
        <v>69</v>
      </c>
      <c r="C1039" s="39" t="s">
        <v>70</v>
      </c>
      <c r="D1039" s="39" t="s">
        <v>71</v>
      </c>
      <c r="E1039" s="39" t="s">
        <v>12</v>
      </c>
      <c r="F1039" s="39" t="s">
        <v>28959</v>
      </c>
      <c r="G1039" s="39" t="s">
        <v>100</v>
      </c>
      <c r="H1039" s="39" t="s">
        <v>1104</v>
      </c>
      <c r="I1039" s="71">
        <v>-5</v>
      </c>
    </row>
    <row r="1040" spans="1:9" x14ac:dyDescent="0.2">
      <c r="A1040" s="38" t="s">
        <v>74</v>
      </c>
      <c r="B1040" s="39" t="s">
        <v>69</v>
      </c>
      <c r="C1040" s="39" t="s">
        <v>70</v>
      </c>
      <c r="D1040" s="39" t="s">
        <v>71</v>
      </c>
      <c r="E1040" s="39" t="s">
        <v>12</v>
      </c>
      <c r="F1040" s="39" t="s">
        <v>29693</v>
      </c>
      <c r="G1040" s="39" t="s">
        <v>26187</v>
      </c>
      <c r="H1040" s="39" t="s">
        <v>29694</v>
      </c>
      <c r="I1040" s="71">
        <v>-5</v>
      </c>
    </row>
    <row r="1041" spans="1:9" x14ac:dyDescent="0.2">
      <c r="A1041" s="38" t="s">
        <v>74</v>
      </c>
      <c r="B1041" s="39" t="s">
        <v>69</v>
      </c>
      <c r="C1041" s="39" t="s">
        <v>70</v>
      </c>
      <c r="D1041" s="39" t="s">
        <v>71</v>
      </c>
      <c r="E1041" s="39" t="s">
        <v>12</v>
      </c>
      <c r="F1041" s="39" t="s">
        <v>27651</v>
      </c>
      <c r="G1041" s="39" t="s">
        <v>100</v>
      </c>
      <c r="H1041" s="39" t="s">
        <v>23988</v>
      </c>
      <c r="I1041" s="71">
        <v>-5</v>
      </c>
    </row>
    <row r="1042" spans="1:9" x14ac:dyDescent="0.2">
      <c r="A1042" s="38" t="s">
        <v>74</v>
      </c>
      <c r="B1042" s="39" t="s">
        <v>69</v>
      </c>
      <c r="C1042" s="39" t="s">
        <v>70</v>
      </c>
      <c r="D1042" s="39" t="s">
        <v>71</v>
      </c>
      <c r="E1042" s="39" t="s">
        <v>12</v>
      </c>
      <c r="F1042" s="39" t="s">
        <v>31002</v>
      </c>
      <c r="G1042" s="39" t="s">
        <v>26187</v>
      </c>
      <c r="H1042" s="39" t="s">
        <v>31003</v>
      </c>
      <c r="I1042" s="71">
        <v>-5</v>
      </c>
    </row>
    <row r="1043" spans="1:9" x14ac:dyDescent="0.2">
      <c r="A1043" s="38" t="s">
        <v>74</v>
      </c>
      <c r="B1043" s="39" t="s">
        <v>69</v>
      </c>
      <c r="C1043" s="39" t="s">
        <v>70</v>
      </c>
      <c r="D1043" s="39" t="s">
        <v>71</v>
      </c>
      <c r="E1043" s="39" t="s">
        <v>12</v>
      </c>
      <c r="F1043" s="39" t="s">
        <v>28960</v>
      </c>
      <c r="G1043" s="39" t="s">
        <v>26187</v>
      </c>
      <c r="H1043" s="39" t="s">
        <v>28961</v>
      </c>
      <c r="I1043" s="71">
        <v>-5</v>
      </c>
    </row>
    <row r="1044" spans="1:9" x14ac:dyDescent="0.2">
      <c r="A1044" s="38" t="s">
        <v>74</v>
      </c>
      <c r="B1044" s="39" t="s">
        <v>69</v>
      </c>
      <c r="C1044" s="39" t="s">
        <v>70</v>
      </c>
      <c r="D1044" s="39" t="s">
        <v>71</v>
      </c>
      <c r="E1044" s="39" t="s">
        <v>12</v>
      </c>
      <c r="F1044" s="39" t="s">
        <v>31004</v>
      </c>
      <c r="G1044" s="39" t="s">
        <v>26187</v>
      </c>
      <c r="H1044" s="39" t="s">
        <v>31005</v>
      </c>
      <c r="I1044" s="71">
        <v>-5</v>
      </c>
    </row>
    <row r="1045" spans="1:9" x14ac:dyDescent="0.2">
      <c r="A1045" s="38" t="s">
        <v>74</v>
      </c>
      <c r="B1045" s="39" t="s">
        <v>69</v>
      </c>
      <c r="C1045" s="39" t="s">
        <v>70</v>
      </c>
      <c r="D1045" s="39" t="s">
        <v>71</v>
      </c>
      <c r="E1045" s="39" t="s">
        <v>12</v>
      </c>
      <c r="F1045" s="39" t="s">
        <v>28010</v>
      </c>
      <c r="G1045" s="39" t="s">
        <v>26187</v>
      </c>
      <c r="H1045" s="39" t="s">
        <v>235</v>
      </c>
      <c r="I1045" s="71">
        <v>-5</v>
      </c>
    </row>
    <row r="1046" spans="1:9" x14ac:dyDescent="0.2">
      <c r="A1046" s="38" t="s">
        <v>74</v>
      </c>
      <c r="B1046" s="39" t="s">
        <v>69</v>
      </c>
      <c r="C1046" s="39" t="s">
        <v>70</v>
      </c>
      <c r="D1046" s="39" t="s">
        <v>71</v>
      </c>
      <c r="E1046" s="39" t="s">
        <v>12</v>
      </c>
      <c r="F1046" s="39" t="s">
        <v>29695</v>
      </c>
      <c r="G1046" s="39" t="s">
        <v>26187</v>
      </c>
      <c r="H1046" s="39" t="s">
        <v>29696</v>
      </c>
      <c r="I1046" s="71">
        <v>-5</v>
      </c>
    </row>
    <row r="1047" spans="1:9" x14ac:dyDescent="0.2">
      <c r="A1047" s="38" t="s">
        <v>74</v>
      </c>
      <c r="B1047" s="39" t="s">
        <v>69</v>
      </c>
      <c r="C1047" s="39" t="s">
        <v>70</v>
      </c>
      <c r="D1047" s="39" t="s">
        <v>71</v>
      </c>
      <c r="E1047" s="39" t="s">
        <v>12</v>
      </c>
      <c r="F1047" s="39" t="s">
        <v>31006</v>
      </c>
      <c r="G1047" s="39" t="s">
        <v>26187</v>
      </c>
      <c r="H1047" s="39" t="s">
        <v>1105</v>
      </c>
      <c r="I1047" s="71">
        <v>-5</v>
      </c>
    </row>
    <row r="1048" spans="1:9" x14ac:dyDescent="0.2">
      <c r="A1048" s="38" t="s">
        <v>74</v>
      </c>
      <c r="B1048" s="39" t="s">
        <v>69</v>
      </c>
      <c r="C1048" s="39" t="s">
        <v>70</v>
      </c>
      <c r="D1048" s="39" t="s">
        <v>71</v>
      </c>
      <c r="E1048" s="39" t="s">
        <v>12</v>
      </c>
      <c r="F1048" s="39" t="s">
        <v>31007</v>
      </c>
      <c r="G1048" s="39" t="s">
        <v>26187</v>
      </c>
      <c r="H1048" s="39" t="s">
        <v>31008</v>
      </c>
      <c r="I1048" s="71">
        <v>-5</v>
      </c>
    </row>
    <row r="1049" spans="1:9" x14ac:dyDescent="0.2">
      <c r="A1049" s="38" t="s">
        <v>74</v>
      </c>
      <c r="B1049" s="39" t="s">
        <v>69</v>
      </c>
      <c r="C1049" s="39" t="s">
        <v>70</v>
      </c>
      <c r="D1049" s="39" t="s">
        <v>71</v>
      </c>
      <c r="E1049" s="39" t="s">
        <v>12</v>
      </c>
      <c r="F1049" s="39" t="s">
        <v>26609</v>
      </c>
      <c r="G1049" s="39" t="s">
        <v>26187</v>
      </c>
      <c r="H1049" s="39" t="s">
        <v>26610</v>
      </c>
      <c r="I1049" s="71">
        <v>-10</v>
      </c>
    </row>
    <row r="1050" spans="1:9" x14ac:dyDescent="0.2">
      <c r="A1050" s="38" t="s">
        <v>74</v>
      </c>
      <c r="B1050" s="39" t="s">
        <v>69</v>
      </c>
      <c r="C1050" s="39" t="s">
        <v>70</v>
      </c>
      <c r="D1050" s="39" t="s">
        <v>71</v>
      </c>
      <c r="E1050" s="39" t="s">
        <v>12</v>
      </c>
      <c r="F1050" s="39" t="s">
        <v>26773</v>
      </c>
      <c r="G1050" s="39" t="s">
        <v>26187</v>
      </c>
      <c r="H1050" s="39" t="s">
        <v>15939</v>
      </c>
      <c r="I1050" s="71">
        <v>-6.68</v>
      </c>
    </row>
    <row r="1051" spans="1:9" x14ac:dyDescent="0.2">
      <c r="A1051" s="38" t="s">
        <v>74</v>
      </c>
      <c r="B1051" s="39" t="s">
        <v>69</v>
      </c>
      <c r="C1051" s="39" t="s">
        <v>70</v>
      </c>
      <c r="D1051" s="39" t="s">
        <v>71</v>
      </c>
      <c r="E1051" s="39" t="s">
        <v>12</v>
      </c>
      <c r="F1051" s="39" t="s">
        <v>31009</v>
      </c>
      <c r="G1051" s="39" t="s">
        <v>26187</v>
      </c>
      <c r="H1051" s="39" t="s">
        <v>31010</v>
      </c>
      <c r="I1051" s="71">
        <v>-10</v>
      </c>
    </row>
    <row r="1052" spans="1:9" x14ac:dyDescent="0.2">
      <c r="A1052" s="38" t="s">
        <v>74</v>
      </c>
      <c r="B1052" s="39" t="s">
        <v>69</v>
      </c>
      <c r="C1052" s="39" t="s">
        <v>70</v>
      </c>
      <c r="D1052" s="39" t="s">
        <v>71</v>
      </c>
      <c r="E1052" s="39" t="s">
        <v>12</v>
      </c>
      <c r="F1052" s="39" t="s">
        <v>1109</v>
      </c>
      <c r="G1052" s="39" t="s">
        <v>26187</v>
      </c>
      <c r="H1052" s="39" t="s">
        <v>1110</v>
      </c>
      <c r="I1052" s="71">
        <v>-46.44</v>
      </c>
    </row>
    <row r="1053" spans="1:9" x14ac:dyDescent="0.2">
      <c r="A1053" s="38" t="s">
        <v>74</v>
      </c>
      <c r="B1053" s="39" t="s">
        <v>69</v>
      </c>
      <c r="C1053" s="39" t="s">
        <v>70</v>
      </c>
      <c r="D1053" s="39" t="s">
        <v>71</v>
      </c>
      <c r="E1053" s="39" t="s">
        <v>12</v>
      </c>
      <c r="F1053" s="39" t="s">
        <v>28962</v>
      </c>
      <c r="G1053" s="39" t="s">
        <v>26187</v>
      </c>
      <c r="H1053" s="39" t="s">
        <v>28963</v>
      </c>
      <c r="I1053" s="71">
        <v>-5</v>
      </c>
    </row>
    <row r="1054" spans="1:9" x14ac:dyDescent="0.2">
      <c r="A1054" s="38" t="s">
        <v>74</v>
      </c>
      <c r="B1054" s="39" t="s">
        <v>69</v>
      </c>
      <c r="C1054" s="39" t="s">
        <v>70</v>
      </c>
      <c r="D1054" s="39" t="s">
        <v>71</v>
      </c>
      <c r="E1054" s="39" t="s">
        <v>12</v>
      </c>
      <c r="F1054" s="39" t="s">
        <v>28964</v>
      </c>
      <c r="G1054" s="39" t="s">
        <v>26187</v>
      </c>
      <c r="H1054" s="39" t="s">
        <v>28965</v>
      </c>
      <c r="I1054" s="71">
        <v>-5</v>
      </c>
    </row>
    <row r="1055" spans="1:9" x14ac:dyDescent="0.2">
      <c r="A1055" s="38" t="s">
        <v>74</v>
      </c>
      <c r="B1055" s="39" t="s">
        <v>69</v>
      </c>
      <c r="C1055" s="39" t="s">
        <v>70</v>
      </c>
      <c r="D1055" s="39" t="s">
        <v>71</v>
      </c>
      <c r="E1055" s="39" t="s">
        <v>12</v>
      </c>
      <c r="F1055" s="39" t="s">
        <v>27366</v>
      </c>
      <c r="G1055" s="39" t="s">
        <v>26187</v>
      </c>
      <c r="H1055" s="39" t="s">
        <v>27367</v>
      </c>
      <c r="I1055" s="71">
        <v>-8.0399999999999991</v>
      </c>
    </row>
    <row r="1056" spans="1:9" x14ac:dyDescent="0.2">
      <c r="A1056" s="38" t="s">
        <v>74</v>
      </c>
      <c r="B1056" s="39" t="s">
        <v>69</v>
      </c>
      <c r="C1056" s="39" t="s">
        <v>70</v>
      </c>
      <c r="D1056" s="39" t="s">
        <v>71</v>
      </c>
      <c r="E1056" s="39" t="s">
        <v>12</v>
      </c>
      <c r="F1056" s="39" t="s">
        <v>1111</v>
      </c>
      <c r="G1056" s="39" t="s">
        <v>26187</v>
      </c>
      <c r="H1056" s="39" t="s">
        <v>1112</v>
      </c>
      <c r="I1056" s="71">
        <v>-28.61</v>
      </c>
    </row>
    <row r="1057" spans="1:9" x14ac:dyDescent="0.2">
      <c r="A1057" s="38" t="s">
        <v>74</v>
      </c>
      <c r="B1057" s="39" t="s">
        <v>69</v>
      </c>
      <c r="C1057" s="39" t="s">
        <v>70</v>
      </c>
      <c r="D1057" s="39" t="s">
        <v>71</v>
      </c>
      <c r="E1057" s="39" t="s">
        <v>12</v>
      </c>
      <c r="F1057" s="39" t="s">
        <v>28966</v>
      </c>
      <c r="G1057" s="39" t="s">
        <v>26187</v>
      </c>
      <c r="H1057" s="39" t="s">
        <v>236</v>
      </c>
      <c r="I1057" s="71">
        <v>-5</v>
      </c>
    </row>
    <row r="1058" spans="1:9" x14ac:dyDescent="0.2">
      <c r="A1058" s="38" t="s">
        <v>74</v>
      </c>
      <c r="B1058" s="39" t="s">
        <v>69</v>
      </c>
      <c r="C1058" s="39" t="s">
        <v>70</v>
      </c>
      <c r="D1058" s="39" t="s">
        <v>71</v>
      </c>
      <c r="E1058" s="39" t="s">
        <v>12</v>
      </c>
      <c r="F1058" s="39" t="s">
        <v>28431</v>
      </c>
      <c r="G1058" s="39" t="s">
        <v>26187</v>
      </c>
      <c r="H1058" s="39" t="s">
        <v>28432</v>
      </c>
      <c r="I1058" s="71">
        <v>-11.06</v>
      </c>
    </row>
    <row r="1059" spans="1:9" x14ac:dyDescent="0.2">
      <c r="A1059" s="38" t="s">
        <v>74</v>
      </c>
      <c r="B1059" s="39" t="s">
        <v>69</v>
      </c>
      <c r="C1059" s="39" t="s">
        <v>70</v>
      </c>
      <c r="D1059" s="39" t="s">
        <v>71</v>
      </c>
      <c r="E1059" s="39" t="s">
        <v>12</v>
      </c>
      <c r="F1059" s="39" t="s">
        <v>29699</v>
      </c>
      <c r="G1059" s="39" t="s">
        <v>26187</v>
      </c>
      <c r="H1059" s="39" t="s">
        <v>20674</v>
      </c>
      <c r="I1059" s="71">
        <v>-5</v>
      </c>
    </row>
    <row r="1060" spans="1:9" x14ac:dyDescent="0.2">
      <c r="A1060" s="38" t="s">
        <v>74</v>
      </c>
      <c r="B1060" s="39" t="s">
        <v>69</v>
      </c>
      <c r="C1060" s="39" t="s">
        <v>70</v>
      </c>
      <c r="D1060" s="39" t="s">
        <v>71</v>
      </c>
      <c r="E1060" s="39" t="s">
        <v>12</v>
      </c>
      <c r="F1060" s="39" t="s">
        <v>27652</v>
      </c>
      <c r="G1060" s="39" t="s">
        <v>26187</v>
      </c>
      <c r="H1060" s="39" t="s">
        <v>14699</v>
      </c>
      <c r="I1060" s="71">
        <v>-5</v>
      </c>
    </row>
    <row r="1061" spans="1:9" x14ac:dyDescent="0.2">
      <c r="A1061" s="38" t="s">
        <v>74</v>
      </c>
      <c r="B1061" s="39" t="s">
        <v>69</v>
      </c>
      <c r="C1061" s="39" t="s">
        <v>70</v>
      </c>
      <c r="D1061" s="39" t="s">
        <v>71</v>
      </c>
      <c r="E1061" s="39" t="s">
        <v>12</v>
      </c>
      <c r="F1061" s="39" t="s">
        <v>31011</v>
      </c>
      <c r="G1061" s="39" t="s">
        <v>26187</v>
      </c>
      <c r="H1061" s="39" t="s">
        <v>238</v>
      </c>
      <c r="I1061" s="71">
        <v>-5</v>
      </c>
    </row>
    <row r="1062" spans="1:9" x14ac:dyDescent="0.2">
      <c r="A1062" s="38" t="s">
        <v>74</v>
      </c>
      <c r="B1062" s="39" t="s">
        <v>69</v>
      </c>
      <c r="C1062" s="39" t="s">
        <v>70</v>
      </c>
      <c r="D1062" s="39" t="s">
        <v>71</v>
      </c>
      <c r="E1062" s="39" t="s">
        <v>12</v>
      </c>
      <c r="F1062" s="39" t="s">
        <v>28967</v>
      </c>
      <c r="G1062" s="39" t="s">
        <v>26187</v>
      </c>
      <c r="H1062" s="39" t="s">
        <v>28968</v>
      </c>
      <c r="I1062" s="71">
        <v>-5</v>
      </c>
    </row>
    <row r="1063" spans="1:9" x14ac:dyDescent="0.2">
      <c r="A1063" s="38" t="s">
        <v>74</v>
      </c>
      <c r="B1063" s="39" t="s">
        <v>69</v>
      </c>
      <c r="C1063" s="39" t="s">
        <v>70</v>
      </c>
      <c r="D1063" s="39" t="s">
        <v>71</v>
      </c>
      <c r="E1063" s="39" t="s">
        <v>12</v>
      </c>
      <c r="F1063" s="39" t="s">
        <v>1113</v>
      </c>
      <c r="G1063" s="39" t="s">
        <v>26187</v>
      </c>
      <c r="H1063" s="39" t="s">
        <v>1114</v>
      </c>
      <c r="I1063" s="71">
        <v>-30.89</v>
      </c>
    </row>
    <row r="1064" spans="1:9" x14ac:dyDescent="0.2">
      <c r="A1064" s="38" t="s">
        <v>74</v>
      </c>
      <c r="B1064" s="39" t="s">
        <v>69</v>
      </c>
      <c r="C1064" s="39" t="s">
        <v>70</v>
      </c>
      <c r="D1064" s="39" t="s">
        <v>71</v>
      </c>
      <c r="E1064" s="39" t="s">
        <v>12</v>
      </c>
      <c r="F1064" s="39" t="s">
        <v>31012</v>
      </c>
      <c r="G1064" s="39" t="s">
        <v>26187</v>
      </c>
      <c r="H1064" s="39" t="s">
        <v>28969</v>
      </c>
      <c r="I1064" s="71">
        <v>-5</v>
      </c>
    </row>
    <row r="1065" spans="1:9" x14ac:dyDescent="0.2">
      <c r="A1065" s="38" t="s">
        <v>74</v>
      </c>
      <c r="B1065" s="39" t="s">
        <v>69</v>
      </c>
      <c r="C1065" s="39" t="s">
        <v>70</v>
      </c>
      <c r="D1065" s="39" t="s">
        <v>71</v>
      </c>
      <c r="E1065" s="39" t="s">
        <v>12</v>
      </c>
      <c r="F1065" s="39" t="s">
        <v>31013</v>
      </c>
      <c r="G1065" s="39" t="s">
        <v>26187</v>
      </c>
      <c r="H1065" s="39" t="s">
        <v>31014</v>
      </c>
      <c r="I1065" s="71">
        <v>-5</v>
      </c>
    </row>
    <row r="1066" spans="1:9" x14ac:dyDescent="0.2">
      <c r="A1066" s="38" t="s">
        <v>74</v>
      </c>
      <c r="B1066" s="39" t="s">
        <v>69</v>
      </c>
      <c r="C1066" s="39" t="s">
        <v>70</v>
      </c>
      <c r="D1066" s="39" t="s">
        <v>71</v>
      </c>
      <c r="E1066" s="39" t="s">
        <v>12</v>
      </c>
      <c r="F1066" s="39" t="s">
        <v>27368</v>
      </c>
      <c r="G1066" s="39" t="s">
        <v>26187</v>
      </c>
      <c r="H1066" s="39" t="s">
        <v>1116</v>
      </c>
      <c r="I1066" s="71">
        <v>-5.31</v>
      </c>
    </row>
    <row r="1067" spans="1:9" x14ac:dyDescent="0.2">
      <c r="A1067" s="38" t="s">
        <v>74</v>
      </c>
      <c r="B1067" s="39" t="s">
        <v>69</v>
      </c>
      <c r="C1067" s="39" t="s">
        <v>70</v>
      </c>
      <c r="D1067" s="39" t="s">
        <v>71</v>
      </c>
      <c r="E1067" s="39" t="s">
        <v>12</v>
      </c>
      <c r="F1067" s="39" t="s">
        <v>1118</v>
      </c>
      <c r="G1067" s="39" t="s">
        <v>26187</v>
      </c>
      <c r="H1067" s="39" t="s">
        <v>1119</v>
      </c>
      <c r="I1067" s="71">
        <v>-22.64</v>
      </c>
    </row>
    <row r="1068" spans="1:9" x14ac:dyDescent="0.2">
      <c r="A1068" s="38" t="s">
        <v>74</v>
      </c>
      <c r="B1068" s="39" t="s">
        <v>69</v>
      </c>
      <c r="C1068" s="39" t="s">
        <v>70</v>
      </c>
      <c r="D1068" s="39" t="s">
        <v>71</v>
      </c>
      <c r="E1068" s="39" t="s">
        <v>12</v>
      </c>
      <c r="F1068" s="39" t="s">
        <v>28970</v>
      </c>
      <c r="G1068" s="39" t="s">
        <v>26187</v>
      </c>
      <c r="H1068" s="39" t="s">
        <v>1121</v>
      </c>
      <c r="I1068" s="71">
        <v>-5.24</v>
      </c>
    </row>
    <row r="1069" spans="1:9" x14ac:dyDescent="0.2">
      <c r="A1069" s="38" t="s">
        <v>74</v>
      </c>
      <c r="B1069" s="39" t="s">
        <v>69</v>
      </c>
      <c r="C1069" s="39" t="s">
        <v>70</v>
      </c>
      <c r="D1069" s="39" t="s">
        <v>71</v>
      </c>
      <c r="E1069" s="39" t="s">
        <v>12</v>
      </c>
      <c r="F1069" s="39" t="s">
        <v>31015</v>
      </c>
      <c r="G1069" s="39" t="s">
        <v>26187</v>
      </c>
      <c r="H1069" s="39" t="s">
        <v>31016</v>
      </c>
      <c r="I1069" s="71">
        <v>-5</v>
      </c>
    </row>
    <row r="1070" spans="1:9" x14ac:dyDescent="0.2">
      <c r="A1070" s="38" t="s">
        <v>74</v>
      </c>
      <c r="B1070" s="39" t="s">
        <v>69</v>
      </c>
      <c r="C1070" s="39" t="s">
        <v>70</v>
      </c>
      <c r="D1070" s="39" t="s">
        <v>71</v>
      </c>
      <c r="E1070" s="39" t="s">
        <v>12</v>
      </c>
      <c r="F1070" s="39" t="s">
        <v>26611</v>
      </c>
      <c r="G1070" s="39" t="s">
        <v>26187</v>
      </c>
      <c r="H1070" s="39" t="s">
        <v>1122</v>
      </c>
      <c r="I1070" s="71">
        <v>-6.66</v>
      </c>
    </row>
    <row r="1071" spans="1:9" x14ac:dyDescent="0.2">
      <c r="A1071" s="38" t="s">
        <v>74</v>
      </c>
      <c r="B1071" s="39" t="s">
        <v>69</v>
      </c>
      <c r="C1071" s="39" t="s">
        <v>70</v>
      </c>
      <c r="D1071" s="39" t="s">
        <v>71</v>
      </c>
      <c r="E1071" s="39" t="s">
        <v>12</v>
      </c>
      <c r="F1071" s="39" t="s">
        <v>31017</v>
      </c>
      <c r="G1071" s="39" t="s">
        <v>100</v>
      </c>
      <c r="H1071" s="39" t="s">
        <v>31018</v>
      </c>
      <c r="I1071" s="71">
        <v>-5</v>
      </c>
    </row>
    <row r="1072" spans="1:9" x14ac:dyDescent="0.2">
      <c r="A1072" s="38" t="s">
        <v>74</v>
      </c>
      <c r="B1072" s="39" t="s">
        <v>69</v>
      </c>
      <c r="C1072" s="39" t="s">
        <v>70</v>
      </c>
      <c r="D1072" s="39" t="s">
        <v>71</v>
      </c>
      <c r="E1072" s="39" t="s">
        <v>12</v>
      </c>
      <c r="F1072" s="39" t="s">
        <v>28011</v>
      </c>
      <c r="G1072" s="39" t="s">
        <v>26187</v>
      </c>
      <c r="H1072" s="39" t="s">
        <v>28012</v>
      </c>
      <c r="I1072" s="71">
        <v>-5</v>
      </c>
    </row>
    <row r="1073" spans="1:9" x14ac:dyDescent="0.2">
      <c r="A1073" s="38" t="s">
        <v>74</v>
      </c>
      <c r="B1073" s="39" t="s">
        <v>69</v>
      </c>
      <c r="C1073" s="39" t="s">
        <v>70</v>
      </c>
      <c r="D1073" s="39" t="s">
        <v>71</v>
      </c>
      <c r="E1073" s="39" t="s">
        <v>12</v>
      </c>
      <c r="F1073" s="39" t="s">
        <v>28332</v>
      </c>
      <c r="G1073" s="39" t="s">
        <v>26187</v>
      </c>
      <c r="H1073" s="39" t="s">
        <v>28333</v>
      </c>
      <c r="I1073" s="71">
        <v>-10</v>
      </c>
    </row>
    <row r="1074" spans="1:9" x14ac:dyDescent="0.2">
      <c r="A1074" s="38" t="s">
        <v>74</v>
      </c>
      <c r="B1074" s="39" t="s">
        <v>69</v>
      </c>
      <c r="C1074" s="39" t="s">
        <v>70</v>
      </c>
      <c r="D1074" s="39" t="s">
        <v>71</v>
      </c>
      <c r="E1074" s="39" t="s">
        <v>12</v>
      </c>
      <c r="F1074" s="39" t="s">
        <v>28973</v>
      </c>
      <c r="G1074" s="39" t="s">
        <v>26187</v>
      </c>
      <c r="H1074" s="39" t="s">
        <v>1123</v>
      </c>
      <c r="I1074" s="71">
        <v>-5</v>
      </c>
    </row>
    <row r="1075" spans="1:9" x14ac:dyDescent="0.2">
      <c r="A1075" s="38" t="s">
        <v>74</v>
      </c>
      <c r="B1075" s="39" t="s">
        <v>69</v>
      </c>
      <c r="C1075" s="39" t="s">
        <v>70</v>
      </c>
      <c r="D1075" s="39" t="s">
        <v>71</v>
      </c>
      <c r="E1075" s="39" t="s">
        <v>12</v>
      </c>
      <c r="F1075" s="39" t="s">
        <v>28974</v>
      </c>
      <c r="G1075" s="39" t="s">
        <v>26187</v>
      </c>
      <c r="H1075" s="39" t="s">
        <v>28975</v>
      </c>
      <c r="I1075" s="71">
        <v>-5</v>
      </c>
    </row>
    <row r="1076" spans="1:9" x14ac:dyDescent="0.2">
      <c r="A1076" s="38" t="s">
        <v>74</v>
      </c>
      <c r="B1076" s="39" t="s">
        <v>69</v>
      </c>
      <c r="C1076" s="39" t="s">
        <v>70</v>
      </c>
      <c r="D1076" s="39" t="s">
        <v>71</v>
      </c>
      <c r="E1076" s="39" t="s">
        <v>12</v>
      </c>
      <c r="F1076" s="39" t="s">
        <v>31019</v>
      </c>
      <c r="G1076" s="39" t="s">
        <v>26187</v>
      </c>
      <c r="H1076" s="39" t="s">
        <v>31020</v>
      </c>
      <c r="I1076" s="71">
        <v>-5</v>
      </c>
    </row>
    <row r="1077" spans="1:9" x14ac:dyDescent="0.2">
      <c r="A1077" s="38" t="s">
        <v>74</v>
      </c>
      <c r="B1077" s="39" t="s">
        <v>69</v>
      </c>
      <c r="C1077" s="39" t="s">
        <v>70</v>
      </c>
      <c r="D1077" s="39" t="s">
        <v>71</v>
      </c>
      <c r="E1077" s="39" t="s">
        <v>12</v>
      </c>
      <c r="F1077" s="39" t="s">
        <v>31021</v>
      </c>
      <c r="G1077" s="39" t="s">
        <v>26187</v>
      </c>
      <c r="H1077" s="39" t="s">
        <v>1125</v>
      </c>
      <c r="I1077" s="71">
        <v>-5</v>
      </c>
    </row>
    <row r="1078" spans="1:9" x14ac:dyDescent="0.2">
      <c r="A1078" s="38" t="s">
        <v>74</v>
      </c>
      <c r="B1078" s="39" t="s">
        <v>69</v>
      </c>
      <c r="C1078" s="39" t="s">
        <v>70</v>
      </c>
      <c r="D1078" s="39" t="s">
        <v>71</v>
      </c>
      <c r="E1078" s="39" t="s">
        <v>12</v>
      </c>
      <c r="F1078" s="39" t="s">
        <v>29701</v>
      </c>
      <c r="G1078" s="39" t="s">
        <v>26187</v>
      </c>
      <c r="H1078" s="39" t="s">
        <v>29702</v>
      </c>
      <c r="I1078" s="71">
        <v>-5</v>
      </c>
    </row>
    <row r="1079" spans="1:9" x14ac:dyDescent="0.2">
      <c r="A1079" s="38" t="s">
        <v>74</v>
      </c>
      <c r="B1079" s="39" t="s">
        <v>69</v>
      </c>
      <c r="C1079" s="39" t="s">
        <v>70</v>
      </c>
      <c r="D1079" s="39" t="s">
        <v>71</v>
      </c>
      <c r="E1079" s="39" t="s">
        <v>12</v>
      </c>
      <c r="F1079" s="39" t="s">
        <v>28976</v>
      </c>
      <c r="G1079" s="39" t="s">
        <v>26187</v>
      </c>
      <c r="H1079" s="39" t="s">
        <v>1127</v>
      </c>
      <c r="I1079" s="71">
        <v>-5</v>
      </c>
    </row>
    <row r="1080" spans="1:9" x14ac:dyDescent="0.2">
      <c r="A1080" s="38" t="s">
        <v>74</v>
      </c>
      <c r="B1080" s="39" t="s">
        <v>69</v>
      </c>
      <c r="C1080" s="39" t="s">
        <v>70</v>
      </c>
      <c r="D1080" s="39" t="s">
        <v>71</v>
      </c>
      <c r="E1080" s="39" t="s">
        <v>12</v>
      </c>
      <c r="F1080" s="39" t="s">
        <v>26435</v>
      </c>
      <c r="G1080" s="39" t="s">
        <v>26187</v>
      </c>
      <c r="H1080" s="39" t="s">
        <v>26436</v>
      </c>
      <c r="I1080" s="71">
        <v>-13.87</v>
      </c>
    </row>
    <row r="1081" spans="1:9" x14ac:dyDescent="0.2">
      <c r="A1081" s="38" t="s">
        <v>74</v>
      </c>
      <c r="B1081" s="39" t="s">
        <v>69</v>
      </c>
      <c r="C1081" s="39" t="s">
        <v>70</v>
      </c>
      <c r="D1081" s="39" t="s">
        <v>71</v>
      </c>
      <c r="E1081" s="39" t="s">
        <v>12</v>
      </c>
      <c r="F1081" s="39" t="s">
        <v>27653</v>
      </c>
      <c r="G1081" s="39" t="s">
        <v>26187</v>
      </c>
      <c r="H1081" s="39" t="s">
        <v>27654</v>
      </c>
      <c r="I1081" s="71">
        <v>-10</v>
      </c>
    </row>
    <row r="1082" spans="1:9" x14ac:dyDescent="0.2">
      <c r="A1082" s="38" t="s">
        <v>74</v>
      </c>
      <c r="B1082" s="39" t="s">
        <v>69</v>
      </c>
      <c r="C1082" s="39" t="s">
        <v>70</v>
      </c>
      <c r="D1082" s="39" t="s">
        <v>71</v>
      </c>
      <c r="E1082" s="39" t="s">
        <v>12</v>
      </c>
      <c r="F1082" s="39" t="s">
        <v>28977</v>
      </c>
      <c r="G1082" s="39" t="s">
        <v>26187</v>
      </c>
      <c r="H1082" s="39" t="s">
        <v>28978</v>
      </c>
      <c r="I1082" s="71">
        <v>-5</v>
      </c>
    </row>
    <row r="1083" spans="1:9" x14ac:dyDescent="0.2">
      <c r="A1083" s="38" t="s">
        <v>74</v>
      </c>
      <c r="B1083" s="39" t="s">
        <v>69</v>
      </c>
      <c r="C1083" s="39" t="s">
        <v>70</v>
      </c>
      <c r="D1083" s="39" t="s">
        <v>71</v>
      </c>
      <c r="E1083" s="39" t="s">
        <v>12</v>
      </c>
      <c r="F1083" s="39" t="s">
        <v>27141</v>
      </c>
      <c r="G1083" s="39" t="s">
        <v>26187</v>
      </c>
      <c r="H1083" s="39" t="s">
        <v>1128</v>
      </c>
      <c r="I1083" s="71">
        <v>-5</v>
      </c>
    </row>
    <row r="1084" spans="1:9" x14ac:dyDescent="0.2">
      <c r="A1084" s="38" t="s">
        <v>74</v>
      </c>
      <c r="B1084" s="39" t="s">
        <v>69</v>
      </c>
      <c r="C1084" s="39" t="s">
        <v>70</v>
      </c>
      <c r="D1084" s="39" t="s">
        <v>71</v>
      </c>
      <c r="E1084" s="39" t="s">
        <v>12</v>
      </c>
      <c r="F1084" s="39" t="s">
        <v>1131</v>
      </c>
      <c r="G1084" s="39" t="s">
        <v>26187</v>
      </c>
      <c r="H1084" s="39" t="s">
        <v>1132</v>
      </c>
      <c r="I1084" s="71">
        <v>-5</v>
      </c>
    </row>
    <row r="1085" spans="1:9" x14ac:dyDescent="0.2">
      <c r="A1085" s="38" t="s">
        <v>74</v>
      </c>
      <c r="B1085" s="39" t="s">
        <v>69</v>
      </c>
      <c r="C1085" s="39" t="s">
        <v>70</v>
      </c>
      <c r="D1085" s="39" t="s">
        <v>71</v>
      </c>
      <c r="E1085" s="39" t="s">
        <v>12</v>
      </c>
      <c r="F1085" s="39" t="s">
        <v>1131</v>
      </c>
      <c r="G1085" s="39" t="s">
        <v>26187</v>
      </c>
      <c r="H1085" s="39" t="s">
        <v>1133</v>
      </c>
      <c r="I1085" s="71">
        <v>-10</v>
      </c>
    </row>
    <row r="1086" spans="1:9" x14ac:dyDescent="0.2">
      <c r="A1086" s="38" t="s">
        <v>74</v>
      </c>
      <c r="B1086" s="39" t="s">
        <v>69</v>
      </c>
      <c r="C1086" s="39" t="s">
        <v>70</v>
      </c>
      <c r="D1086" s="39" t="s">
        <v>71</v>
      </c>
      <c r="E1086" s="39" t="s">
        <v>12</v>
      </c>
      <c r="F1086" s="39" t="s">
        <v>29481</v>
      </c>
      <c r="G1086" s="39" t="s">
        <v>26187</v>
      </c>
      <c r="H1086" s="39" t="s">
        <v>29482</v>
      </c>
      <c r="I1086" s="71">
        <v>-5.14</v>
      </c>
    </row>
    <row r="1087" spans="1:9" x14ac:dyDescent="0.2">
      <c r="A1087" s="38" t="s">
        <v>74</v>
      </c>
      <c r="B1087" s="39" t="s">
        <v>69</v>
      </c>
      <c r="C1087" s="39" t="s">
        <v>70</v>
      </c>
      <c r="D1087" s="39" t="s">
        <v>71</v>
      </c>
      <c r="E1087" s="39" t="s">
        <v>12</v>
      </c>
      <c r="F1087" s="39" t="s">
        <v>31022</v>
      </c>
      <c r="G1087" s="39" t="s">
        <v>26187</v>
      </c>
      <c r="H1087" s="39" t="s">
        <v>31023</v>
      </c>
      <c r="I1087" s="71">
        <v>-5</v>
      </c>
    </row>
    <row r="1088" spans="1:9" x14ac:dyDescent="0.2">
      <c r="A1088" s="38" t="s">
        <v>74</v>
      </c>
      <c r="B1088" s="39" t="s">
        <v>69</v>
      </c>
      <c r="C1088" s="39" t="s">
        <v>70</v>
      </c>
      <c r="D1088" s="39" t="s">
        <v>71</v>
      </c>
      <c r="E1088" s="39" t="s">
        <v>12</v>
      </c>
      <c r="F1088" s="39" t="s">
        <v>28979</v>
      </c>
      <c r="G1088" s="39" t="s">
        <v>100</v>
      </c>
      <c r="H1088" s="39" t="s">
        <v>14744</v>
      </c>
      <c r="I1088" s="71">
        <v>-5</v>
      </c>
    </row>
    <row r="1089" spans="1:9" x14ac:dyDescent="0.2">
      <c r="A1089" s="38" t="s">
        <v>74</v>
      </c>
      <c r="B1089" s="39" t="s">
        <v>69</v>
      </c>
      <c r="C1089" s="39" t="s">
        <v>70</v>
      </c>
      <c r="D1089" s="39" t="s">
        <v>71</v>
      </c>
      <c r="E1089" s="39" t="s">
        <v>12</v>
      </c>
      <c r="F1089" s="39" t="s">
        <v>26937</v>
      </c>
      <c r="G1089" s="39" t="s">
        <v>26187</v>
      </c>
      <c r="H1089" s="39" t="s">
        <v>26938</v>
      </c>
      <c r="I1089" s="71">
        <v>-5</v>
      </c>
    </row>
    <row r="1090" spans="1:9" x14ac:dyDescent="0.2">
      <c r="A1090" s="38" t="s">
        <v>74</v>
      </c>
      <c r="B1090" s="39" t="s">
        <v>69</v>
      </c>
      <c r="C1090" s="39" t="s">
        <v>70</v>
      </c>
      <c r="D1090" s="39" t="s">
        <v>71</v>
      </c>
      <c r="E1090" s="39" t="s">
        <v>12</v>
      </c>
      <c r="F1090" s="39" t="s">
        <v>31024</v>
      </c>
      <c r="G1090" s="39" t="s">
        <v>26187</v>
      </c>
      <c r="H1090" s="39" t="s">
        <v>31025</v>
      </c>
      <c r="I1090" s="71">
        <v>-5</v>
      </c>
    </row>
    <row r="1091" spans="1:9" x14ac:dyDescent="0.2">
      <c r="A1091" s="38" t="s">
        <v>74</v>
      </c>
      <c r="B1091" s="39" t="s">
        <v>69</v>
      </c>
      <c r="C1091" s="39" t="s">
        <v>70</v>
      </c>
      <c r="D1091" s="39" t="s">
        <v>71</v>
      </c>
      <c r="E1091" s="39" t="s">
        <v>12</v>
      </c>
      <c r="F1091" s="39" t="s">
        <v>28980</v>
      </c>
      <c r="G1091" s="39" t="s">
        <v>26187</v>
      </c>
      <c r="H1091" s="39" t="s">
        <v>28981</v>
      </c>
      <c r="I1091" s="71">
        <v>-5</v>
      </c>
    </row>
    <row r="1092" spans="1:9" x14ac:dyDescent="0.2">
      <c r="A1092" s="38" t="s">
        <v>74</v>
      </c>
      <c r="B1092" s="39" t="s">
        <v>69</v>
      </c>
      <c r="C1092" s="39" t="s">
        <v>70</v>
      </c>
      <c r="D1092" s="39" t="s">
        <v>71</v>
      </c>
      <c r="E1092" s="39" t="s">
        <v>12</v>
      </c>
      <c r="F1092" s="39" t="s">
        <v>26612</v>
      </c>
      <c r="G1092" s="39" t="s">
        <v>26187</v>
      </c>
      <c r="H1092" s="39" t="s">
        <v>1136</v>
      </c>
      <c r="I1092" s="71">
        <v>-15.32</v>
      </c>
    </row>
    <row r="1093" spans="1:9" x14ac:dyDescent="0.2">
      <c r="A1093" s="38" t="s">
        <v>74</v>
      </c>
      <c r="B1093" s="39" t="s">
        <v>69</v>
      </c>
      <c r="C1093" s="39" t="s">
        <v>70</v>
      </c>
      <c r="D1093" s="39" t="s">
        <v>71</v>
      </c>
      <c r="E1093" s="39" t="s">
        <v>12</v>
      </c>
      <c r="F1093" s="39" t="s">
        <v>1137</v>
      </c>
      <c r="G1093" s="39" t="s">
        <v>26187</v>
      </c>
      <c r="H1093" s="39" t="s">
        <v>1138</v>
      </c>
      <c r="I1093" s="71">
        <v>-47.04</v>
      </c>
    </row>
    <row r="1094" spans="1:9" x14ac:dyDescent="0.2">
      <c r="A1094" s="38" t="s">
        <v>74</v>
      </c>
      <c r="B1094" s="39" t="s">
        <v>69</v>
      </c>
      <c r="C1094" s="39" t="s">
        <v>70</v>
      </c>
      <c r="D1094" s="39" t="s">
        <v>71</v>
      </c>
      <c r="E1094" s="39" t="s">
        <v>12</v>
      </c>
      <c r="F1094" s="39" t="s">
        <v>31026</v>
      </c>
      <c r="G1094" s="39" t="s">
        <v>26187</v>
      </c>
      <c r="H1094" s="39" t="s">
        <v>31027</v>
      </c>
      <c r="I1094" s="71">
        <v>-10</v>
      </c>
    </row>
    <row r="1095" spans="1:9" x14ac:dyDescent="0.2">
      <c r="A1095" s="38" t="s">
        <v>74</v>
      </c>
      <c r="B1095" s="39" t="s">
        <v>69</v>
      </c>
      <c r="C1095" s="39" t="s">
        <v>70</v>
      </c>
      <c r="D1095" s="39" t="s">
        <v>71</v>
      </c>
      <c r="E1095" s="39" t="s">
        <v>12</v>
      </c>
      <c r="F1095" s="39" t="s">
        <v>28433</v>
      </c>
      <c r="G1095" s="39" t="s">
        <v>26187</v>
      </c>
      <c r="H1095" s="39" t="s">
        <v>28434</v>
      </c>
      <c r="I1095" s="71">
        <v>-7.29</v>
      </c>
    </row>
    <row r="1096" spans="1:9" x14ac:dyDescent="0.2">
      <c r="A1096" s="38" t="s">
        <v>74</v>
      </c>
      <c r="B1096" s="39" t="s">
        <v>69</v>
      </c>
      <c r="C1096" s="39" t="s">
        <v>70</v>
      </c>
      <c r="D1096" s="39" t="s">
        <v>71</v>
      </c>
      <c r="E1096" s="39" t="s">
        <v>12</v>
      </c>
      <c r="F1096" s="39" t="s">
        <v>1139</v>
      </c>
      <c r="G1096" s="39" t="s">
        <v>26187</v>
      </c>
      <c r="H1096" s="39" t="s">
        <v>1140</v>
      </c>
      <c r="I1096" s="71">
        <v>-10</v>
      </c>
    </row>
    <row r="1097" spans="1:9" x14ac:dyDescent="0.2">
      <c r="A1097" s="38" t="s">
        <v>74</v>
      </c>
      <c r="B1097" s="39" t="s">
        <v>69</v>
      </c>
      <c r="C1097" s="39" t="s">
        <v>70</v>
      </c>
      <c r="D1097" s="39" t="s">
        <v>71</v>
      </c>
      <c r="E1097" s="39" t="s">
        <v>12</v>
      </c>
      <c r="F1097" s="39" t="s">
        <v>1141</v>
      </c>
      <c r="G1097" s="39" t="s">
        <v>26187</v>
      </c>
      <c r="H1097" s="39" t="s">
        <v>1142</v>
      </c>
      <c r="I1097" s="71">
        <v>-97.06</v>
      </c>
    </row>
    <row r="1098" spans="1:9" x14ac:dyDescent="0.2">
      <c r="A1098" s="38" t="s">
        <v>74</v>
      </c>
      <c r="B1098" s="39" t="s">
        <v>69</v>
      </c>
      <c r="C1098" s="39" t="s">
        <v>70</v>
      </c>
      <c r="D1098" s="39" t="s">
        <v>71</v>
      </c>
      <c r="E1098" s="39" t="s">
        <v>12</v>
      </c>
      <c r="F1098" s="39" t="s">
        <v>31028</v>
      </c>
      <c r="G1098" s="39" t="s">
        <v>26187</v>
      </c>
      <c r="H1098" s="39" t="s">
        <v>31029</v>
      </c>
      <c r="I1098" s="71">
        <v>-5</v>
      </c>
    </row>
    <row r="1099" spans="1:9" x14ac:dyDescent="0.2">
      <c r="A1099" s="38" t="s">
        <v>74</v>
      </c>
      <c r="B1099" s="39" t="s">
        <v>69</v>
      </c>
      <c r="C1099" s="39" t="s">
        <v>70</v>
      </c>
      <c r="D1099" s="39" t="s">
        <v>71</v>
      </c>
      <c r="E1099" s="39" t="s">
        <v>12</v>
      </c>
      <c r="F1099" s="39" t="s">
        <v>28982</v>
      </c>
      <c r="G1099" s="39" t="s">
        <v>26187</v>
      </c>
      <c r="H1099" s="39" t="s">
        <v>28983</v>
      </c>
      <c r="I1099" s="71">
        <v>-11.63</v>
      </c>
    </row>
    <row r="1100" spans="1:9" x14ac:dyDescent="0.2">
      <c r="A1100" s="38" t="s">
        <v>74</v>
      </c>
      <c r="B1100" s="39" t="s">
        <v>69</v>
      </c>
      <c r="C1100" s="39" t="s">
        <v>70</v>
      </c>
      <c r="D1100" s="39" t="s">
        <v>71</v>
      </c>
      <c r="E1100" s="39" t="s">
        <v>12</v>
      </c>
      <c r="F1100" s="39" t="s">
        <v>29703</v>
      </c>
      <c r="G1100" s="39" t="s">
        <v>26187</v>
      </c>
      <c r="H1100" s="39" t="s">
        <v>29704</v>
      </c>
      <c r="I1100" s="71">
        <v>-5</v>
      </c>
    </row>
    <row r="1101" spans="1:9" x14ac:dyDescent="0.2">
      <c r="A1101" s="38" t="s">
        <v>74</v>
      </c>
      <c r="B1101" s="39" t="s">
        <v>69</v>
      </c>
      <c r="C1101" s="39" t="s">
        <v>70</v>
      </c>
      <c r="D1101" s="39" t="s">
        <v>71</v>
      </c>
      <c r="E1101" s="39" t="s">
        <v>12</v>
      </c>
      <c r="F1101" s="39" t="s">
        <v>29705</v>
      </c>
      <c r="G1101" s="39" t="s">
        <v>26187</v>
      </c>
      <c r="H1101" s="39" t="s">
        <v>28103</v>
      </c>
      <c r="I1101" s="71">
        <v>-5</v>
      </c>
    </row>
    <row r="1102" spans="1:9" x14ac:dyDescent="0.2">
      <c r="A1102" s="38" t="s">
        <v>74</v>
      </c>
      <c r="B1102" s="39" t="s">
        <v>69</v>
      </c>
      <c r="C1102" s="39" t="s">
        <v>70</v>
      </c>
      <c r="D1102" s="39" t="s">
        <v>71</v>
      </c>
      <c r="E1102" s="39" t="s">
        <v>12</v>
      </c>
      <c r="F1102" s="39" t="s">
        <v>31030</v>
      </c>
      <c r="G1102" s="39" t="s">
        <v>26187</v>
      </c>
      <c r="H1102" s="39" t="s">
        <v>31031</v>
      </c>
      <c r="I1102" s="71">
        <v>-5</v>
      </c>
    </row>
    <row r="1103" spans="1:9" x14ac:dyDescent="0.2">
      <c r="A1103" s="38" t="s">
        <v>74</v>
      </c>
      <c r="B1103" s="39" t="s">
        <v>69</v>
      </c>
      <c r="C1103" s="39" t="s">
        <v>70</v>
      </c>
      <c r="D1103" s="39" t="s">
        <v>71</v>
      </c>
      <c r="E1103" s="39" t="s">
        <v>12</v>
      </c>
      <c r="F1103" s="39" t="s">
        <v>28984</v>
      </c>
      <c r="G1103" s="39" t="s">
        <v>26187</v>
      </c>
      <c r="H1103" s="39" t="s">
        <v>1147</v>
      </c>
      <c r="I1103" s="71">
        <v>-5</v>
      </c>
    </row>
    <row r="1104" spans="1:9" x14ac:dyDescent="0.2">
      <c r="A1104" s="38" t="s">
        <v>74</v>
      </c>
      <c r="B1104" s="39" t="s">
        <v>69</v>
      </c>
      <c r="C1104" s="39" t="s">
        <v>70</v>
      </c>
      <c r="D1104" s="39" t="s">
        <v>71</v>
      </c>
      <c r="E1104" s="39" t="s">
        <v>12</v>
      </c>
      <c r="F1104" s="39" t="s">
        <v>28435</v>
      </c>
      <c r="G1104" s="39" t="s">
        <v>26187</v>
      </c>
      <c r="H1104" s="39" t="s">
        <v>28436</v>
      </c>
      <c r="I1104" s="71">
        <v>-5</v>
      </c>
    </row>
    <row r="1105" spans="1:9" x14ac:dyDescent="0.2">
      <c r="A1105" s="38" t="s">
        <v>74</v>
      </c>
      <c r="B1105" s="39" t="s">
        <v>69</v>
      </c>
      <c r="C1105" s="39" t="s">
        <v>70</v>
      </c>
      <c r="D1105" s="39" t="s">
        <v>71</v>
      </c>
      <c r="E1105" s="39" t="s">
        <v>12</v>
      </c>
      <c r="F1105" s="39" t="s">
        <v>28013</v>
      </c>
      <c r="G1105" s="39" t="s">
        <v>26187</v>
      </c>
      <c r="H1105" s="39" t="s">
        <v>28014</v>
      </c>
      <c r="I1105" s="71">
        <v>-9.42</v>
      </c>
    </row>
    <row r="1106" spans="1:9" x14ac:dyDescent="0.2">
      <c r="A1106" s="38" t="s">
        <v>74</v>
      </c>
      <c r="B1106" s="39" t="s">
        <v>69</v>
      </c>
      <c r="C1106" s="39" t="s">
        <v>70</v>
      </c>
      <c r="D1106" s="39" t="s">
        <v>71</v>
      </c>
      <c r="E1106" s="39" t="s">
        <v>12</v>
      </c>
      <c r="F1106" s="39" t="s">
        <v>27655</v>
      </c>
      <c r="G1106" s="39" t="s">
        <v>26187</v>
      </c>
      <c r="H1106" s="39" t="s">
        <v>27656</v>
      </c>
      <c r="I1106" s="71">
        <v>-10.73</v>
      </c>
    </row>
    <row r="1107" spans="1:9" x14ac:dyDescent="0.2">
      <c r="A1107" s="38" t="s">
        <v>74</v>
      </c>
      <c r="B1107" s="39" t="s">
        <v>69</v>
      </c>
      <c r="C1107" s="39" t="s">
        <v>70</v>
      </c>
      <c r="D1107" s="39" t="s">
        <v>71</v>
      </c>
      <c r="E1107" s="39" t="s">
        <v>12</v>
      </c>
      <c r="F1107" s="39" t="s">
        <v>29708</v>
      </c>
      <c r="G1107" s="39" t="s">
        <v>26187</v>
      </c>
      <c r="H1107" s="39" t="s">
        <v>29709</v>
      </c>
      <c r="I1107" s="71">
        <v>-5</v>
      </c>
    </row>
    <row r="1108" spans="1:9" x14ac:dyDescent="0.2">
      <c r="A1108" s="38" t="s">
        <v>74</v>
      </c>
      <c r="B1108" s="39" t="s">
        <v>69</v>
      </c>
      <c r="C1108" s="39" t="s">
        <v>70</v>
      </c>
      <c r="D1108" s="39" t="s">
        <v>71</v>
      </c>
      <c r="E1108" s="39" t="s">
        <v>12</v>
      </c>
      <c r="F1108" s="39" t="s">
        <v>31032</v>
      </c>
      <c r="G1108" s="39" t="s">
        <v>26187</v>
      </c>
      <c r="H1108" s="39" t="s">
        <v>8745</v>
      </c>
      <c r="I1108" s="71">
        <v>-5</v>
      </c>
    </row>
    <row r="1109" spans="1:9" x14ac:dyDescent="0.2">
      <c r="A1109" s="38" t="s">
        <v>74</v>
      </c>
      <c r="B1109" s="39" t="s">
        <v>69</v>
      </c>
      <c r="C1109" s="39" t="s">
        <v>70</v>
      </c>
      <c r="D1109" s="39" t="s">
        <v>71</v>
      </c>
      <c r="E1109" s="39" t="s">
        <v>12</v>
      </c>
      <c r="F1109" s="39" t="s">
        <v>27657</v>
      </c>
      <c r="G1109" s="39" t="s">
        <v>26187</v>
      </c>
      <c r="H1109" s="39" t="s">
        <v>27658</v>
      </c>
      <c r="I1109" s="71">
        <v>-10</v>
      </c>
    </row>
    <row r="1110" spans="1:9" x14ac:dyDescent="0.2">
      <c r="A1110" s="38" t="s">
        <v>74</v>
      </c>
      <c r="B1110" s="39" t="s">
        <v>69</v>
      </c>
      <c r="C1110" s="39" t="s">
        <v>70</v>
      </c>
      <c r="D1110" s="39" t="s">
        <v>71</v>
      </c>
      <c r="E1110" s="39" t="s">
        <v>12</v>
      </c>
      <c r="F1110" s="39" t="s">
        <v>28015</v>
      </c>
      <c r="G1110" s="39" t="s">
        <v>26187</v>
      </c>
      <c r="H1110" s="39" t="s">
        <v>28016</v>
      </c>
      <c r="I1110" s="71">
        <v>-5</v>
      </c>
    </row>
    <row r="1111" spans="1:9" x14ac:dyDescent="0.2">
      <c r="A1111" s="38" t="s">
        <v>74</v>
      </c>
      <c r="B1111" s="39" t="s">
        <v>69</v>
      </c>
      <c r="C1111" s="39" t="s">
        <v>70</v>
      </c>
      <c r="D1111" s="39" t="s">
        <v>71</v>
      </c>
      <c r="E1111" s="39" t="s">
        <v>12</v>
      </c>
      <c r="F1111" s="39" t="s">
        <v>31033</v>
      </c>
      <c r="G1111" s="39" t="s">
        <v>26187</v>
      </c>
      <c r="H1111" s="39" t="s">
        <v>31034</v>
      </c>
      <c r="I1111" s="71">
        <v>-5</v>
      </c>
    </row>
    <row r="1112" spans="1:9" x14ac:dyDescent="0.2">
      <c r="A1112" s="38" t="s">
        <v>74</v>
      </c>
      <c r="B1112" s="39" t="s">
        <v>69</v>
      </c>
      <c r="C1112" s="39" t="s">
        <v>70</v>
      </c>
      <c r="D1112" s="39" t="s">
        <v>71</v>
      </c>
      <c r="E1112" s="39" t="s">
        <v>12</v>
      </c>
      <c r="F1112" s="39" t="s">
        <v>29710</v>
      </c>
      <c r="G1112" s="39" t="s">
        <v>26187</v>
      </c>
      <c r="H1112" s="39" t="s">
        <v>29711</v>
      </c>
      <c r="I1112" s="71">
        <v>-5</v>
      </c>
    </row>
    <row r="1113" spans="1:9" x14ac:dyDescent="0.2">
      <c r="A1113" s="38" t="s">
        <v>74</v>
      </c>
      <c r="B1113" s="39" t="s">
        <v>69</v>
      </c>
      <c r="C1113" s="39" t="s">
        <v>70</v>
      </c>
      <c r="D1113" s="39" t="s">
        <v>71</v>
      </c>
      <c r="E1113" s="39" t="s">
        <v>12</v>
      </c>
      <c r="F1113" s="39" t="s">
        <v>26305</v>
      </c>
      <c r="G1113" s="39" t="s">
        <v>26187</v>
      </c>
      <c r="H1113" s="39" t="s">
        <v>1159</v>
      </c>
      <c r="I1113" s="71">
        <v>-15.85</v>
      </c>
    </row>
    <row r="1114" spans="1:9" x14ac:dyDescent="0.2">
      <c r="A1114" s="38" t="s">
        <v>74</v>
      </c>
      <c r="B1114" s="39" t="s">
        <v>69</v>
      </c>
      <c r="C1114" s="39" t="s">
        <v>70</v>
      </c>
      <c r="D1114" s="39" t="s">
        <v>71</v>
      </c>
      <c r="E1114" s="39" t="s">
        <v>12</v>
      </c>
      <c r="F1114" s="39" t="s">
        <v>26437</v>
      </c>
      <c r="G1114" s="39" t="s">
        <v>26187</v>
      </c>
      <c r="H1114" s="39" t="s">
        <v>26438</v>
      </c>
      <c r="I1114" s="71">
        <v>-37.5</v>
      </c>
    </row>
    <row r="1115" spans="1:9" x14ac:dyDescent="0.2">
      <c r="A1115" s="38" t="s">
        <v>74</v>
      </c>
      <c r="B1115" s="39" t="s">
        <v>69</v>
      </c>
      <c r="C1115" s="39" t="s">
        <v>70</v>
      </c>
      <c r="D1115" s="39" t="s">
        <v>71</v>
      </c>
      <c r="E1115" s="39" t="s">
        <v>12</v>
      </c>
      <c r="F1115" s="39" t="s">
        <v>31035</v>
      </c>
      <c r="G1115" s="39" t="s">
        <v>26187</v>
      </c>
      <c r="H1115" s="39" t="s">
        <v>31036</v>
      </c>
      <c r="I1115" s="71">
        <v>-5</v>
      </c>
    </row>
    <row r="1116" spans="1:9" x14ac:dyDescent="0.2">
      <c r="A1116" s="38" t="s">
        <v>74</v>
      </c>
      <c r="B1116" s="39" t="s">
        <v>69</v>
      </c>
      <c r="C1116" s="39" t="s">
        <v>70</v>
      </c>
      <c r="D1116" s="39" t="s">
        <v>71</v>
      </c>
      <c r="E1116" s="39" t="s">
        <v>12</v>
      </c>
      <c r="F1116" s="39" t="s">
        <v>28985</v>
      </c>
      <c r="G1116" s="39" t="s">
        <v>26187</v>
      </c>
      <c r="H1116" s="39" t="s">
        <v>28986</v>
      </c>
      <c r="I1116" s="71">
        <v>-5</v>
      </c>
    </row>
    <row r="1117" spans="1:9" x14ac:dyDescent="0.2">
      <c r="A1117" s="38" t="s">
        <v>74</v>
      </c>
      <c r="B1117" s="39" t="s">
        <v>69</v>
      </c>
      <c r="C1117" s="39" t="s">
        <v>70</v>
      </c>
      <c r="D1117" s="39" t="s">
        <v>71</v>
      </c>
      <c r="E1117" s="39" t="s">
        <v>12</v>
      </c>
      <c r="F1117" s="39" t="s">
        <v>27659</v>
      </c>
      <c r="G1117" s="39" t="s">
        <v>26187</v>
      </c>
      <c r="H1117" s="39" t="s">
        <v>27660</v>
      </c>
      <c r="I1117" s="71">
        <v>-5</v>
      </c>
    </row>
    <row r="1118" spans="1:9" x14ac:dyDescent="0.2">
      <c r="A1118" s="38" t="s">
        <v>74</v>
      </c>
      <c r="B1118" s="39" t="s">
        <v>69</v>
      </c>
      <c r="C1118" s="39" t="s">
        <v>70</v>
      </c>
      <c r="D1118" s="39" t="s">
        <v>71</v>
      </c>
      <c r="E1118" s="39" t="s">
        <v>12</v>
      </c>
      <c r="F1118" s="39" t="s">
        <v>29712</v>
      </c>
      <c r="G1118" s="39" t="s">
        <v>26187</v>
      </c>
      <c r="H1118" s="39" t="s">
        <v>1162</v>
      </c>
      <c r="I1118" s="71">
        <v>-5</v>
      </c>
    </row>
    <row r="1119" spans="1:9" x14ac:dyDescent="0.2">
      <c r="A1119" s="38" t="s">
        <v>74</v>
      </c>
      <c r="B1119" s="39" t="s">
        <v>69</v>
      </c>
      <c r="C1119" s="39" t="s">
        <v>70</v>
      </c>
      <c r="D1119" s="39" t="s">
        <v>71</v>
      </c>
      <c r="E1119" s="39" t="s">
        <v>12</v>
      </c>
      <c r="F1119" s="39" t="s">
        <v>26306</v>
      </c>
      <c r="G1119" s="39" t="s">
        <v>26187</v>
      </c>
      <c r="H1119" s="39" t="s">
        <v>1163</v>
      </c>
      <c r="I1119" s="71">
        <v>-7.6</v>
      </c>
    </row>
    <row r="1120" spans="1:9" x14ac:dyDescent="0.2">
      <c r="A1120" s="38" t="s">
        <v>74</v>
      </c>
      <c r="B1120" s="39" t="s">
        <v>69</v>
      </c>
      <c r="C1120" s="39" t="s">
        <v>70</v>
      </c>
      <c r="D1120" s="39" t="s">
        <v>71</v>
      </c>
      <c r="E1120" s="39" t="s">
        <v>12</v>
      </c>
      <c r="F1120" s="39" t="s">
        <v>29713</v>
      </c>
      <c r="G1120" s="39" t="s">
        <v>26187</v>
      </c>
      <c r="H1120" s="39" t="s">
        <v>29714</v>
      </c>
      <c r="I1120" s="71">
        <v>-10</v>
      </c>
    </row>
    <row r="1121" spans="1:9" x14ac:dyDescent="0.2">
      <c r="A1121" s="38" t="s">
        <v>74</v>
      </c>
      <c r="B1121" s="39" t="s">
        <v>69</v>
      </c>
      <c r="C1121" s="39" t="s">
        <v>70</v>
      </c>
      <c r="D1121" s="39" t="s">
        <v>71</v>
      </c>
      <c r="E1121" s="39" t="s">
        <v>12</v>
      </c>
      <c r="F1121" s="39" t="s">
        <v>27661</v>
      </c>
      <c r="G1121" s="39" t="s">
        <v>26187</v>
      </c>
      <c r="H1121" s="39" t="s">
        <v>27385</v>
      </c>
      <c r="I1121" s="71">
        <v>-5</v>
      </c>
    </row>
    <row r="1122" spans="1:9" x14ac:dyDescent="0.2">
      <c r="A1122" s="38" t="s">
        <v>74</v>
      </c>
      <c r="B1122" s="39" t="s">
        <v>69</v>
      </c>
      <c r="C1122" s="39" t="s">
        <v>70</v>
      </c>
      <c r="D1122" s="39" t="s">
        <v>71</v>
      </c>
      <c r="E1122" s="39" t="s">
        <v>12</v>
      </c>
      <c r="F1122" s="39" t="s">
        <v>28437</v>
      </c>
      <c r="G1122" s="39" t="s">
        <v>26187</v>
      </c>
      <c r="H1122" s="39" t="s">
        <v>28438</v>
      </c>
      <c r="I1122" s="71">
        <v>-5</v>
      </c>
    </row>
    <row r="1123" spans="1:9" x14ac:dyDescent="0.2">
      <c r="A1123" s="38" t="s">
        <v>74</v>
      </c>
      <c r="B1123" s="39" t="s">
        <v>69</v>
      </c>
      <c r="C1123" s="39" t="s">
        <v>70</v>
      </c>
      <c r="D1123" s="39" t="s">
        <v>71</v>
      </c>
      <c r="E1123" s="39" t="s">
        <v>12</v>
      </c>
      <c r="F1123" s="39" t="s">
        <v>31037</v>
      </c>
      <c r="G1123" s="39" t="s">
        <v>26187</v>
      </c>
      <c r="H1123" s="39" t="s">
        <v>244</v>
      </c>
      <c r="I1123" s="71">
        <v>-5</v>
      </c>
    </row>
    <row r="1124" spans="1:9" x14ac:dyDescent="0.2">
      <c r="A1124" s="38" t="s">
        <v>74</v>
      </c>
      <c r="B1124" s="39" t="s">
        <v>69</v>
      </c>
      <c r="C1124" s="39" t="s">
        <v>70</v>
      </c>
      <c r="D1124" s="39" t="s">
        <v>71</v>
      </c>
      <c r="E1124" s="39" t="s">
        <v>12</v>
      </c>
      <c r="F1124" s="39" t="s">
        <v>31038</v>
      </c>
      <c r="G1124" s="39" t="s">
        <v>26187</v>
      </c>
      <c r="H1124" s="39" t="s">
        <v>31039</v>
      </c>
      <c r="I1124" s="71">
        <v>-5</v>
      </c>
    </row>
    <row r="1125" spans="1:9" x14ac:dyDescent="0.2">
      <c r="A1125" s="38" t="s">
        <v>74</v>
      </c>
      <c r="B1125" s="39" t="s">
        <v>69</v>
      </c>
      <c r="C1125" s="39" t="s">
        <v>70</v>
      </c>
      <c r="D1125" s="39" t="s">
        <v>71</v>
      </c>
      <c r="E1125" s="39" t="s">
        <v>12</v>
      </c>
      <c r="F1125" s="39" t="s">
        <v>28439</v>
      </c>
      <c r="G1125" s="39" t="s">
        <v>26187</v>
      </c>
      <c r="H1125" s="39" t="s">
        <v>28440</v>
      </c>
      <c r="I1125" s="71">
        <v>-5</v>
      </c>
    </row>
    <row r="1126" spans="1:9" x14ac:dyDescent="0.2">
      <c r="A1126" s="38" t="s">
        <v>74</v>
      </c>
      <c r="B1126" s="39" t="s">
        <v>69</v>
      </c>
      <c r="C1126" s="39" t="s">
        <v>70</v>
      </c>
      <c r="D1126" s="39" t="s">
        <v>71</v>
      </c>
      <c r="E1126" s="39" t="s">
        <v>12</v>
      </c>
      <c r="F1126" s="39" t="s">
        <v>31040</v>
      </c>
      <c r="G1126" s="39" t="s">
        <v>26187</v>
      </c>
      <c r="H1126" s="39" t="s">
        <v>31041</v>
      </c>
      <c r="I1126" s="71">
        <v>-5</v>
      </c>
    </row>
    <row r="1127" spans="1:9" x14ac:dyDescent="0.2">
      <c r="A1127" s="38" t="s">
        <v>74</v>
      </c>
      <c r="B1127" s="39" t="s">
        <v>69</v>
      </c>
      <c r="C1127" s="39" t="s">
        <v>70</v>
      </c>
      <c r="D1127" s="39" t="s">
        <v>71</v>
      </c>
      <c r="E1127" s="39" t="s">
        <v>12</v>
      </c>
      <c r="F1127" s="39" t="s">
        <v>31042</v>
      </c>
      <c r="G1127" s="39" t="s">
        <v>100</v>
      </c>
      <c r="H1127" s="39" t="s">
        <v>12636</v>
      </c>
      <c r="I1127" s="71">
        <v>-5</v>
      </c>
    </row>
    <row r="1128" spans="1:9" x14ac:dyDescent="0.2">
      <c r="A1128" s="38" t="s">
        <v>74</v>
      </c>
      <c r="B1128" s="39" t="s">
        <v>69</v>
      </c>
      <c r="C1128" s="39" t="s">
        <v>70</v>
      </c>
      <c r="D1128" s="39" t="s">
        <v>71</v>
      </c>
      <c r="E1128" s="39" t="s">
        <v>12</v>
      </c>
      <c r="F1128" s="39" t="s">
        <v>31043</v>
      </c>
      <c r="G1128" s="39" t="s">
        <v>26187</v>
      </c>
      <c r="H1128" s="39" t="s">
        <v>31044</v>
      </c>
      <c r="I1128" s="71">
        <v>-5</v>
      </c>
    </row>
    <row r="1129" spans="1:9" x14ac:dyDescent="0.2">
      <c r="A1129" s="38" t="s">
        <v>74</v>
      </c>
      <c r="B1129" s="39" t="s">
        <v>69</v>
      </c>
      <c r="C1129" s="39" t="s">
        <v>70</v>
      </c>
      <c r="D1129" s="39" t="s">
        <v>71</v>
      </c>
      <c r="E1129" s="39" t="s">
        <v>12</v>
      </c>
      <c r="F1129" s="39" t="s">
        <v>31045</v>
      </c>
      <c r="G1129" s="39" t="s">
        <v>26187</v>
      </c>
      <c r="H1129" s="39" t="s">
        <v>31046</v>
      </c>
      <c r="I1129" s="71">
        <v>-5</v>
      </c>
    </row>
    <row r="1130" spans="1:9" x14ac:dyDescent="0.2">
      <c r="A1130" s="38" t="s">
        <v>74</v>
      </c>
      <c r="B1130" s="39" t="s">
        <v>69</v>
      </c>
      <c r="C1130" s="39" t="s">
        <v>70</v>
      </c>
      <c r="D1130" s="39" t="s">
        <v>71</v>
      </c>
      <c r="E1130" s="39" t="s">
        <v>12</v>
      </c>
      <c r="F1130" s="39" t="s">
        <v>29715</v>
      </c>
      <c r="G1130" s="39" t="s">
        <v>26187</v>
      </c>
      <c r="H1130" s="39" t="s">
        <v>29716</v>
      </c>
      <c r="I1130" s="71">
        <v>-10</v>
      </c>
    </row>
    <row r="1131" spans="1:9" x14ac:dyDescent="0.2">
      <c r="A1131" s="38" t="s">
        <v>74</v>
      </c>
      <c r="B1131" s="39" t="s">
        <v>69</v>
      </c>
      <c r="C1131" s="39" t="s">
        <v>70</v>
      </c>
      <c r="D1131" s="39" t="s">
        <v>71</v>
      </c>
      <c r="E1131" s="39" t="s">
        <v>12</v>
      </c>
      <c r="F1131" s="39" t="s">
        <v>31047</v>
      </c>
      <c r="G1131" s="39" t="s">
        <v>26187</v>
      </c>
      <c r="H1131" s="39" t="s">
        <v>31048</v>
      </c>
      <c r="I1131" s="71">
        <v>-5</v>
      </c>
    </row>
    <row r="1132" spans="1:9" x14ac:dyDescent="0.2">
      <c r="A1132" s="38" t="s">
        <v>74</v>
      </c>
      <c r="B1132" s="39" t="s">
        <v>69</v>
      </c>
      <c r="C1132" s="39" t="s">
        <v>70</v>
      </c>
      <c r="D1132" s="39" t="s">
        <v>71</v>
      </c>
      <c r="E1132" s="39" t="s">
        <v>12</v>
      </c>
      <c r="F1132" s="39" t="s">
        <v>26307</v>
      </c>
      <c r="G1132" s="39" t="s">
        <v>26187</v>
      </c>
      <c r="H1132" s="39" t="s">
        <v>247</v>
      </c>
      <c r="I1132" s="71">
        <v>-5</v>
      </c>
    </row>
    <row r="1133" spans="1:9" x14ac:dyDescent="0.2">
      <c r="A1133" s="38" t="s">
        <v>74</v>
      </c>
      <c r="B1133" s="39" t="s">
        <v>69</v>
      </c>
      <c r="C1133" s="39" t="s">
        <v>70</v>
      </c>
      <c r="D1133" s="39" t="s">
        <v>71</v>
      </c>
      <c r="E1133" s="39" t="s">
        <v>12</v>
      </c>
      <c r="F1133" s="39" t="s">
        <v>27662</v>
      </c>
      <c r="G1133" s="39" t="s">
        <v>26187</v>
      </c>
      <c r="H1133" s="39" t="s">
        <v>1166</v>
      </c>
      <c r="I1133" s="71">
        <v>-10</v>
      </c>
    </row>
    <row r="1134" spans="1:9" x14ac:dyDescent="0.2">
      <c r="A1134" s="38" t="s">
        <v>74</v>
      </c>
      <c r="B1134" s="39" t="s">
        <v>69</v>
      </c>
      <c r="C1134" s="39" t="s">
        <v>70</v>
      </c>
      <c r="D1134" s="39" t="s">
        <v>71</v>
      </c>
      <c r="E1134" s="39" t="s">
        <v>12</v>
      </c>
      <c r="F1134" s="39" t="s">
        <v>31049</v>
      </c>
      <c r="G1134" s="39" t="s">
        <v>26187</v>
      </c>
      <c r="H1134" s="39" t="s">
        <v>31048</v>
      </c>
      <c r="I1134" s="71">
        <v>-5</v>
      </c>
    </row>
    <row r="1135" spans="1:9" x14ac:dyDescent="0.2">
      <c r="A1135" s="38" t="s">
        <v>74</v>
      </c>
      <c r="B1135" s="39" t="s">
        <v>69</v>
      </c>
      <c r="C1135" s="39" t="s">
        <v>70</v>
      </c>
      <c r="D1135" s="39" t="s">
        <v>71</v>
      </c>
      <c r="E1135" s="39" t="s">
        <v>12</v>
      </c>
      <c r="F1135" s="39" t="s">
        <v>26613</v>
      </c>
      <c r="G1135" s="39" t="s">
        <v>26187</v>
      </c>
      <c r="H1135" s="39" t="s">
        <v>18137</v>
      </c>
      <c r="I1135" s="71">
        <v>-17</v>
      </c>
    </row>
    <row r="1136" spans="1:9" x14ac:dyDescent="0.2">
      <c r="A1136" s="38" t="s">
        <v>74</v>
      </c>
      <c r="B1136" s="39" t="s">
        <v>69</v>
      </c>
      <c r="C1136" s="39" t="s">
        <v>70</v>
      </c>
      <c r="D1136" s="39" t="s">
        <v>71</v>
      </c>
      <c r="E1136" s="39" t="s">
        <v>12</v>
      </c>
      <c r="F1136" s="39" t="s">
        <v>28987</v>
      </c>
      <c r="G1136" s="39" t="s">
        <v>26187</v>
      </c>
      <c r="H1136" s="39" t="s">
        <v>1168</v>
      </c>
      <c r="I1136" s="71">
        <v>-10</v>
      </c>
    </row>
    <row r="1137" spans="1:9" x14ac:dyDescent="0.2">
      <c r="A1137" s="38" t="s">
        <v>74</v>
      </c>
      <c r="B1137" s="39" t="s">
        <v>69</v>
      </c>
      <c r="C1137" s="39" t="s">
        <v>70</v>
      </c>
      <c r="D1137" s="39" t="s">
        <v>71</v>
      </c>
      <c r="E1137" s="39" t="s">
        <v>12</v>
      </c>
      <c r="F1137" s="39" t="s">
        <v>27369</v>
      </c>
      <c r="G1137" s="39" t="s">
        <v>26187</v>
      </c>
      <c r="H1137" s="39" t="s">
        <v>27370</v>
      </c>
      <c r="I1137" s="71">
        <v>-7.54</v>
      </c>
    </row>
    <row r="1138" spans="1:9" x14ac:dyDescent="0.2">
      <c r="A1138" s="38" t="s">
        <v>74</v>
      </c>
      <c r="B1138" s="39" t="s">
        <v>69</v>
      </c>
      <c r="C1138" s="39" t="s">
        <v>70</v>
      </c>
      <c r="D1138" s="39" t="s">
        <v>71</v>
      </c>
      <c r="E1138" s="39" t="s">
        <v>12</v>
      </c>
      <c r="F1138" s="39" t="s">
        <v>31050</v>
      </c>
      <c r="G1138" s="39" t="s">
        <v>26187</v>
      </c>
      <c r="H1138" s="39" t="s">
        <v>31051</v>
      </c>
      <c r="I1138" s="71">
        <v>-5</v>
      </c>
    </row>
    <row r="1139" spans="1:9" x14ac:dyDescent="0.2">
      <c r="A1139" s="38" t="s">
        <v>74</v>
      </c>
      <c r="B1139" s="39" t="s">
        <v>69</v>
      </c>
      <c r="C1139" s="39" t="s">
        <v>70</v>
      </c>
      <c r="D1139" s="39" t="s">
        <v>71</v>
      </c>
      <c r="E1139" s="39" t="s">
        <v>12</v>
      </c>
      <c r="F1139" s="39" t="s">
        <v>28441</v>
      </c>
      <c r="G1139" s="39" t="s">
        <v>26187</v>
      </c>
      <c r="H1139" s="39" t="s">
        <v>1169</v>
      </c>
      <c r="I1139" s="71">
        <v>-5</v>
      </c>
    </row>
    <row r="1140" spans="1:9" x14ac:dyDescent="0.2">
      <c r="A1140" s="38" t="s">
        <v>74</v>
      </c>
      <c r="B1140" s="39" t="s">
        <v>69</v>
      </c>
      <c r="C1140" s="39" t="s">
        <v>70</v>
      </c>
      <c r="D1140" s="39" t="s">
        <v>71</v>
      </c>
      <c r="E1140" s="39" t="s">
        <v>12</v>
      </c>
      <c r="F1140" s="39" t="s">
        <v>28988</v>
      </c>
      <c r="G1140" s="39" t="s">
        <v>26187</v>
      </c>
      <c r="H1140" s="39" t="s">
        <v>28989</v>
      </c>
      <c r="I1140" s="71">
        <v>-5</v>
      </c>
    </row>
    <row r="1141" spans="1:9" x14ac:dyDescent="0.2">
      <c r="A1141" s="38" t="s">
        <v>74</v>
      </c>
      <c r="B1141" s="39" t="s">
        <v>69</v>
      </c>
      <c r="C1141" s="39" t="s">
        <v>70</v>
      </c>
      <c r="D1141" s="39" t="s">
        <v>71</v>
      </c>
      <c r="E1141" s="39" t="s">
        <v>12</v>
      </c>
      <c r="F1141" s="39" t="s">
        <v>26614</v>
      </c>
      <c r="G1141" s="39" t="s">
        <v>26187</v>
      </c>
      <c r="H1141" s="39" t="s">
        <v>26615</v>
      </c>
      <c r="I1141" s="71">
        <v>-7.39</v>
      </c>
    </row>
    <row r="1142" spans="1:9" x14ac:dyDescent="0.2">
      <c r="A1142" s="38" t="s">
        <v>74</v>
      </c>
      <c r="B1142" s="39" t="s">
        <v>69</v>
      </c>
      <c r="C1142" s="39" t="s">
        <v>70</v>
      </c>
      <c r="D1142" s="39" t="s">
        <v>71</v>
      </c>
      <c r="E1142" s="39" t="s">
        <v>12</v>
      </c>
      <c r="F1142" s="39" t="s">
        <v>31052</v>
      </c>
      <c r="G1142" s="39" t="s">
        <v>26187</v>
      </c>
      <c r="H1142" s="39" t="s">
        <v>1170</v>
      </c>
      <c r="I1142" s="71">
        <v>-5</v>
      </c>
    </row>
    <row r="1143" spans="1:9" x14ac:dyDescent="0.2">
      <c r="A1143" s="38" t="s">
        <v>74</v>
      </c>
      <c r="B1143" s="39" t="s">
        <v>69</v>
      </c>
      <c r="C1143" s="39" t="s">
        <v>70</v>
      </c>
      <c r="D1143" s="39" t="s">
        <v>71</v>
      </c>
      <c r="E1143" s="39" t="s">
        <v>12</v>
      </c>
      <c r="F1143" s="39" t="s">
        <v>27663</v>
      </c>
      <c r="G1143" s="39" t="s">
        <v>26187</v>
      </c>
      <c r="H1143" s="39" t="s">
        <v>248</v>
      </c>
      <c r="I1143" s="71">
        <v>-5</v>
      </c>
    </row>
    <row r="1144" spans="1:9" x14ac:dyDescent="0.2">
      <c r="A1144" s="38" t="s">
        <v>74</v>
      </c>
      <c r="B1144" s="39" t="s">
        <v>69</v>
      </c>
      <c r="C1144" s="39" t="s">
        <v>70</v>
      </c>
      <c r="D1144" s="39" t="s">
        <v>71</v>
      </c>
      <c r="E1144" s="39" t="s">
        <v>12</v>
      </c>
      <c r="F1144" s="39" t="s">
        <v>26616</v>
      </c>
      <c r="G1144" s="39" t="s">
        <v>26187</v>
      </c>
      <c r="H1144" s="39" t="s">
        <v>1171</v>
      </c>
      <c r="I1144" s="71">
        <v>-5</v>
      </c>
    </row>
    <row r="1145" spans="1:9" x14ac:dyDescent="0.2">
      <c r="A1145" s="38" t="s">
        <v>74</v>
      </c>
      <c r="B1145" s="39" t="s">
        <v>69</v>
      </c>
      <c r="C1145" s="39" t="s">
        <v>70</v>
      </c>
      <c r="D1145" s="39" t="s">
        <v>71</v>
      </c>
      <c r="E1145" s="39" t="s">
        <v>12</v>
      </c>
      <c r="F1145" s="39" t="s">
        <v>31053</v>
      </c>
      <c r="G1145" s="39" t="s">
        <v>26187</v>
      </c>
      <c r="H1145" s="39" t="s">
        <v>1175</v>
      </c>
      <c r="I1145" s="71">
        <v>-5</v>
      </c>
    </row>
    <row r="1146" spans="1:9" x14ac:dyDescent="0.2">
      <c r="A1146" s="38" t="s">
        <v>74</v>
      </c>
      <c r="B1146" s="39" t="s">
        <v>69</v>
      </c>
      <c r="C1146" s="39" t="s">
        <v>70</v>
      </c>
      <c r="D1146" s="39" t="s">
        <v>71</v>
      </c>
      <c r="E1146" s="39" t="s">
        <v>12</v>
      </c>
      <c r="F1146" s="39" t="s">
        <v>26939</v>
      </c>
      <c r="G1146" s="39" t="s">
        <v>26187</v>
      </c>
      <c r="H1146" s="39" t="s">
        <v>26940</v>
      </c>
      <c r="I1146" s="71">
        <v>-5.88</v>
      </c>
    </row>
    <row r="1147" spans="1:9" x14ac:dyDescent="0.2">
      <c r="A1147" s="38" t="s">
        <v>74</v>
      </c>
      <c r="B1147" s="39" t="s">
        <v>69</v>
      </c>
      <c r="C1147" s="39" t="s">
        <v>70</v>
      </c>
      <c r="D1147" s="39" t="s">
        <v>71</v>
      </c>
      <c r="E1147" s="39" t="s">
        <v>12</v>
      </c>
      <c r="F1147" s="39" t="s">
        <v>1178</v>
      </c>
      <c r="G1147" s="39" t="s">
        <v>26187</v>
      </c>
      <c r="H1147" s="39" t="s">
        <v>1179</v>
      </c>
      <c r="I1147" s="71">
        <v>-30.1</v>
      </c>
    </row>
    <row r="1148" spans="1:9" x14ac:dyDescent="0.2">
      <c r="A1148" s="38" t="s">
        <v>74</v>
      </c>
      <c r="B1148" s="39" t="s">
        <v>69</v>
      </c>
      <c r="C1148" s="39" t="s">
        <v>70</v>
      </c>
      <c r="D1148" s="39" t="s">
        <v>71</v>
      </c>
      <c r="E1148" s="39" t="s">
        <v>12</v>
      </c>
      <c r="F1148" s="39" t="s">
        <v>27142</v>
      </c>
      <c r="G1148" s="39" t="s">
        <v>26187</v>
      </c>
      <c r="H1148" s="39" t="s">
        <v>27143</v>
      </c>
      <c r="I1148" s="71">
        <v>-5</v>
      </c>
    </row>
    <row r="1149" spans="1:9" x14ac:dyDescent="0.2">
      <c r="A1149" s="38" t="s">
        <v>74</v>
      </c>
      <c r="B1149" s="39" t="s">
        <v>69</v>
      </c>
      <c r="C1149" s="39" t="s">
        <v>70</v>
      </c>
      <c r="D1149" s="39" t="s">
        <v>71</v>
      </c>
      <c r="E1149" s="39" t="s">
        <v>12</v>
      </c>
      <c r="F1149" s="39" t="s">
        <v>31054</v>
      </c>
      <c r="G1149" s="39" t="s">
        <v>26187</v>
      </c>
      <c r="H1149" s="39" t="s">
        <v>31055</v>
      </c>
      <c r="I1149" s="71">
        <v>-5</v>
      </c>
    </row>
    <row r="1150" spans="1:9" x14ac:dyDescent="0.2">
      <c r="A1150" s="38" t="s">
        <v>74</v>
      </c>
      <c r="B1150" s="39" t="s">
        <v>69</v>
      </c>
      <c r="C1150" s="39" t="s">
        <v>70</v>
      </c>
      <c r="D1150" s="39" t="s">
        <v>71</v>
      </c>
      <c r="E1150" s="39" t="s">
        <v>12</v>
      </c>
      <c r="F1150" s="39" t="s">
        <v>31056</v>
      </c>
      <c r="G1150" s="39" t="s">
        <v>26187</v>
      </c>
      <c r="H1150" s="39" t="s">
        <v>1182</v>
      </c>
      <c r="I1150" s="71">
        <v>-5</v>
      </c>
    </row>
    <row r="1151" spans="1:9" x14ac:dyDescent="0.2">
      <c r="A1151" s="38" t="s">
        <v>74</v>
      </c>
      <c r="B1151" s="39" t="s">
        <v>69</v>
      </c>
      <c r="C1151" s="39" t="s">
        <v>70</v>
      </c>
      <c r="D1151" s="39" t="s">
        <v>71</v>
      </c>
      <c r="E1151" s="39" t="s">
        <v>12</v>
      </c>
      <c r="F1151" s="39" t="s">
        <v>27664</v>
      </c>
      <c r="G1151" s="39" t="s">
        <v>26187</v>
      </c>
      <c r="H1151" s="39" t="s">
        <v>27665</v>
      </c>
      <c r="I1151" s="71">
        <v>-6.67</v>
      </c>
    </row>
    <row r="1152" spans="1:9" x14ac:dyDescent="0.2">
      <c r="A1152" s="38" t="s">
        <v>74</v>
      </c>
      <c r="B1152" s="39" t="s">
        <v>69</v>
      </c>
      <c r="C1152" s="39" t="s">
        <v>70</v>
      </c>
      <c r="D1152" s="39" t="s">
        <v>71</v>
      </c>
      <c r="E1152" s="39" t="s">
        <v>12</v>
      </c>
      <c r="F1152" s="39" t="s">
        <v>1183</v>
      </c>
      <c r="G1152" s="39" t="s">
        <v>100</v>
      </c>
      <c r="H1152" s="39" t="s">
        <v>1184</v>
      </c>
      <c r="I1152" s="71">
        <v>-71.14</v>
      </c>
    </row>
    <row r="1153" spans="1:9" x14ac:dyDescent="0.2">
      <c r="A1153" s="38" t="s">
        <v>74</v>
      </c>
      <c r="B1153" s="39" t="s">
        <v>69</v>
      </c>
      <c r="C1153" s="39" t="s">
        <v>70</v>
      </c>
      <c r="D1153" s="39" t="s">
        <v>71</v>
      </c>
      <c r="E1153" s="39" t="s">
        <v>12</v>
      </c>
      <c r="F1153" s="39" t="s">
        <v>31057</v>
      </c>
      <c r="G1153" s="39" t="s">
        <v>26187</v>
      </c>
      <c r="H1153" s="39" t="s">
        <v>31058</v>
      </c>
      <c r="I1153" s="71">
        <v>-5</v>
      </c>
    </row>
    <row r="1154" spans="1:9" x14ac:dyDescent="0.2">
      <c r="A1154" s="38" t="s">
        <v>74</v>
      </c>
      <c r="B1154" s="39" t="s">
        <v>69</v>
      </c>
      <c r="C1154" s="39" t="s">
        <v>70</v>
      </c>
      <c r="D1154" s="39" t="s">
        <v>71</v>
      </c>
      <c r="E1154" s="39" t="s">
        <v>12</v>
      </c>
      <c r="F1154" s="39" t="s">
        <v>26617</v>
      </c>
      <c r="G1154" s="39" t="s">
        <v>26187</v>
      </c>
      <c r="H1154" s="39" t="s">
        <v>1187</v>
      </c>
      <c r="I1154" s="71">
        <v>-16.66</v>
      </c>
    </row>
    <row r="1155" spans="1:9" x14ac:dyDescent="0.2">
      <c r="A1155" s="38" t="s">
        <v>74</v>
      </c>
      <c r="B1155" s="39" t="s">
        <v>69</v>
      </c>
      <c r="C1155" s="39" t="s">
        <v>70</v>
      </c>
      <c r="D1155" s="39" t="s">
        <v>71</v>
      </c>
      <c r="E1155" s="39" t="s">
        <v>12</v>
      </c>
      <c r="F1155" s="39" t="s">
        <v>27420</v>
      </c>
      <c r="G1155" s="39" t="s">
        <v>26187</v>
      </c>
      <c r="H1155" s="39" t="s">
        <v>27388</v>
      </c>
      <c r="I1155" s="71">
        <v>-21.03</v>
      </c>
    </row>
    <row r="1156" spans="1:9" x14ac:dyDescent="0.2">
      <c r="A1156" s="38" t="s">
        <v>74</v>
      </c>
      <c r="B1156" s="39" t="s">
        <v>69</v>
      </c>
      <c r="C1156" s="39" t="s">
        <v>70</v>
      </c>
      <c r="D1156" s="39" t="s">
        <v>71</v>
      </c>
      <c r="E1156" s="39" t="s">
        <v>12</v>
      </c>
      <c r="F1156" s="39" t="s">
        <v>26774</v>
      </c>
      <c r="G1156" s="39" t="s">
        <v>26187</v>
      </c>
      <c r="H1156" s="39" t="s">
        <v>26010</v>
      </c>
      <c r="I1156" s="71">
        <v>-9.86</v>
      </c>
    </row>
    <row r="1157" spans="1:9" x14ac:dyDescent="0.2">
      <c r="A1157" s="38" t="s">
        <v>74</v>
      </c>
      <c r="B1157" s="39" t="s">
        <v>69</v>
      </c>
      <c r="C1157" s="39" t="s">
        <v>70</v>
      </c>
      <c r="D1157" s="39" t="s">
        <v>71</v>
      </c>
      <c r="E1157" s="39" t="s">
        <v>12</v>
      </c>
      <c r="F1157" s="39" t="s">
        <v>26775</v>
      </c>
      <c r="G1157" s="39" t="s">
        <v>26187</v>
      </c>
      <c r="H1157" s="39" t="s">
        <v>1188</v>
      </c>
      <c r="I1157" s="71">
        <v>-11.6</v>
      </c>
    </row>
    <row r="1158" spans="1:9" x14ac:dyDescent="0.2">
      <c r="A1158" s="38" t="s">
        <v>74</v>
      </c>
      <c r="B1158" s="39" t="s">
        <v>69</v>
      </c>
      <c r="C1158" s="39" t="s">
        <v>70</v>
      </c>
      <c r="D1158" s="39" t="s">
        <v>71</v>
      </c>
      <c r="E1158" s="39" t="s">
        <v>12</v>
      </c>
      <c r="F1158" s="39" t="s">
        <v>28990</v>
      </c>
      <c r="G1158" s="39" t="s">
        <v>26187</v>
      </c>
      <c r="H1158" s="39" t="s">
        <v>28991</v>
      </c>
      <c r="I1158" s="71">
        <v>-5</v>
      </c>
    </row>
    <row r="1159" spans="1:9" x14ac:dyDescent="0.2">
      <c r="A1159" s="38" t="s">
        <v>74</v>
      </c>
      <c r="B1159" s="39" t="s">
        <v>69</v>
      </c>
      <c r="C1159" s="39" t="s">
        <v>70</v>
      </c>
      <c r="D1159" s="39" t="s">
        <v>71</v>
      </c>
      <c r="E1159" s="39" t="s">
        <v>12</v>
      </c>
      <c r="F1159" s="39" t="s">
        <v>29717</v>
      </c>
      <c r="G1159" s="39" t="s">
        <v>26187</v>
      </c>
      <c r="H1159" s="39" t="s">
        <v>1191</v>
      </c>
      <c r="I1159" s="71">
        <v>-5</v>
      </c>
    </row>
    <row r="1160" spans="1:9" x14ac:dyDescent="0.2">
      <c r="A1160" s="38" t="s">
        <v>74</v>
      </c>
      <c r="B1160" s="39" t="s">
        <v>69</v>
      </c>
      <c r="C1160" s="39" t="s">
        <v>70</v>
      </c>
      <c r="D1160" s="39" t="s">
        <v>71</v>
      </c>
      <c r="E1160" s="39" t="s">
        <v>12</v>
      </c>
      <c r="F1160" s="39" t="s">
        <v>28334</v>
      </c>
      <c r="G1160" s="39" t="s">
        <v>26187</v>
      </c>
      <c r="H1160" s="39" t="s">
        <v>28107</v>
      </c>
      <c r="I1160" s="71">
        <v>-10</v>
      </c>
    </row>
    <row r="1161" spans="1:9" x14ac:dyDescent="0.2">
      <c r="A1161" s="38" t="s">
        <v>74</v>
      </c>
      <c r="B1161" s="39" t="s">
        <v>69</v>
      </c>
      <c r="C1161" s="39" t="s">
        <v>70</v>
      </c>
      <c r="D1161" s="39" t="s">
        <v>71</v>
      </c>
      <c r="E1161" s="39" t="s">
        <v>12</v>
      </c>
      <c r="F1161" s="39" t="s">
        <v>27666</v>
      </c>
      <c r="G1161" s="39" t="s">
        <v>26187</v>
      </c>
      <c r="H1161" s="39" t="s">
        <v>22661</v>
      </c>
      <c r="I1161" s="71">
        <v>-5</v>
      </c>
    </row>
    <row r="1162" spans="1:9" x14ac:dyDescent="0.2">
      <c r="A1162" s="38" t="s">
        <v>74</v>
      </c>
      <c r="B1162" s="39" t="s">
        <v>69</v>
      </c>
      <c r="C1162" s="39" t="s">
        <v>70</v>
      </c>
      <c r="D1162" s="39" t="s">
        <v>71</v>
      </c>
      <c r="E1162" s="39" t="s">
        <v>12</v>
      </c>
      <c r="F1162" s="39" t="s">
        <v>28992</v>
      </c>
      <c r="G1162" s="39" t="s">
        <v>26187</v>
      </c>
      <c r="H1162" s="39" t="s">
        <v>28993</v>
      </c>
      <c r="I1162" s="71">
        <v>-10</v>
      </c>
    </row>
    <row r="1163" spans="1:9" x14ac:dyDescent="0.2">
      <c r="A1163" s="38" t="s">
        <v>74</v>
      </c>
      <c r="B1163" s="39" t="s">
        <v>69</v>
      </c>
      <c r="C1163" s="39" t="s">
        <v>70</v>
      </c>
      <c r="D1163" s="39" t="s">
        <v>71</v>
      </c>
      <c r="E1163" s="39" t="s">
        <v>12</v>
      </c>
      <c r="F1163" s="39" t="s">
        <v>31059</v>
      </c>
      <c r="G1163" s="39" t="s">
        <v>26187</v>
      </c>
      <c r="H1163" s="39" t="s">
        <v>31060</v>
      </c>
      <c r="I1163" s="71">
        <v>-5</v>
      </c>
    </row>
    <row r="1164" spans="1:9" x14ac:dyDescent="0.2">
      <c r="A1164" s="38" t="s">
        <v>74</v>
      </c>
      <c r="B1164" s="39" t="s">
        <v>69</v>
      </c>
      <c r="C1164" s="39" t="s">
        <v>70</v>
      </c>
      <c r="D1164" s="39" t="s">
        <v>71</v>
      </c>
      <c r="E1164" s="39" t="s">
        <v>12</v>
      </c>
      <c r="F1164" s="39" t="s">
        <v>27421</v>
      </c>
      <c r="G1164" s="39" t="s">
        <v>26187</v>
      </c>
      <c r="H1164" s="39" t="s">
        <v>1192</v>
      </c>
      <c r="I1164" s="71">
        <v>-5</v>
      </c>
    </row>
    <row r="1165" spans="1:9" x14ac:dyDescent="0.2">
      <c r="A1165" s="38" t="s">
        <v>74</v>
      </c>
      <c r="B1165" s="39" t="s">
        <v>69</v>
      </c>
      <c r="C1165" s="39" t="s">
        <v>70</v>
      </c>
      <c r="D1165" s="39" t="s">
        <v>71</v>
      </c>
      <c r="E1165" s="39" t="s">
        <v>12</v>
      </c>
      <c r="F1165" s="39" t="s">
        <v>31061</v>
      </c>
      <c r="G1165" s="39" t="s">
        <v>26187</v>
      </c>
      <c r="H1165" s="39" t="s">
        <v>31062</v>
      </c>
      <c r="I1165" s="71">
        <v>-10</v>
      </c>
    </row>
    <row r="1166" spans="1:9" x14ac:dyDescent="0.2">
      <c r="A1166" s="38" t="s">
        <v>74</v>
      </c>
      <c r="B1166" s="39" t="s">
        <v>69</v>
      </c>
      <c r="C1166" s="39" t="s">
        <v>70</v>
      </c>
      <c r="D1166" s="39" t="s">
        <v>71</v>
      </c>
      <c r="E1166" s="39" t="s">
        <v>12</v>
      </c>
      <c r="F1166" s="39" t="s">
        <v>31063</v>
      </c>
      <c r="G1166" s="39" t="s">
        <v>26187</v>
      </c>
      <c r="H1166" s="39" t="s">
        <v>31064</v>
      </c>
      <c r="I1166" s="71">
        <v>-5</v>
      </c>
    </row>
    <row r="1167" spans="1:9" x14ac:dyDescent="0.2">
      <c r="A1167" s="38" t="s">
        <v>74</v>
      </c>
      <c r="B1167" s="39" t="s">
        <v>69</v>
      </c>
      <c r="C1167" s="39" t="s">
        <v>70</v>
      </c>
      <c r="D1167" s="39" t="s">
        <v>71</v>
      </c>
      <c r="E1167" s="39" t="s">
        <v>12</v>
      </c>
      <c r="F1167" s="39" t="s">
        <v>27667</v>
      </c>
      <c r="G1167" s="39" t="s">
        <v>26187</v>
      </c>
      <c r="H1167" s="39" t="s">
        <v>27668</v>
      </c>
      <c r="I1167" s="71">
        <v>-5</v>
      </c>
    </row>
    <row r="1168" spans="1:9" x14ac:dyDescent="0.2">
      <c r="A1168" s="38" t="s">
        <v>74</v>
      </c>
      <c r="B1168" s="39" t="s">
        <v>69</v>
      </c>
      <c r="C1168" s="39" t="s">
        <v>70</v>
      </c>
      <c r="D1168" s="39" t="s">
        <v>71</v>
      </c>
      <c r="E1168" s="39" t="s">
        <v>12</v>
      </c>
      <c r="F1168" s="39" t="s">
        <v>28442</v>
      </c>
      <c r="G1168" s="39" t="s">
        <v>26187</v>
      </c>
      <c r="H1168" s="39" t="s">
        <v>28443</v>
      </c>
      <c r="I1168" s="71">
        <v>-10</v>
      </c>
    </row>
    <row r="1169" spans="1:9" x14ac:dyDescent="0.2">
      <c r="A1169" s="38" t="s">
        <v>74</v>
      </c>
      <c r="B1169" s="39" t="s">
        <v>69</v>
      </c>
      <c r="C1169" s="39" t="s">
        <v>70</v>
      </c>
      <c r="D1169" s="39" t="s">
        <v>71</v>
      </c>
      <c r="E1169" s="39" t="s">
        <v>12</v>
      </c>
      <c r="F1169" s="39" t="s">
        <v>27669</v>
      </c>
      <c r="G1169" s="39" t="s">
        <v>26187</v>
      </c>
      <c r="H1169" s="39" t="s">
        <v>27670</v>
      </c>
      <c r="I1169" s="71">
        <v>-14.44</v>
      </c>
    </row>
    <row r="1170" spans="1:9" x14ac:dyDescent="0.2">
      <c r="A1170" s="38" t="s">
        <v>74</v>
      </c>
      <c r="B1170" s="39" t="s">
        <v>69</v>
      </c>
      <c r="C1170" s="39" t="s">
        <v>70</v>
      </c>
      <c r="D1170" s="39" t="s">
        <v>71</v>
      </c>
      <c r="E1170" s="39" t="s">
        <v>12</v>
      </c>
      <c r="F1170" s="39" t="s">
        <v>26308</v>
      </c>
      <c r="G1170" s="39" t="s">
        <v>26187</v>
      </c>
      <c r="H1170" s="39" t="s">
        <v>1196</v>
      </c>
      <c r="I1170" s="71">
        <v>-18.7</v>
      </c>
    </row>
    <row r="1171" spans="1:9" x14ac:dyDescent="0.2">
      <c r="A1171" s="38" t="s">
        <v>74</v>
      </c>
      <c r="B1171" s="39" t="s">
        <v>69</v>
      </c>
      <c r="C1171" s="39" t="s">
        <v>70</v>
      </c>
      <c r="D1171" s="39" t="s">
        <v>71</v>
      </c>
      <c r="E1171" s="39" t="s">
        <v>12</v>
      </c>
      <c r="F1171" s="39" t="s">
        <v>29718</v>
      </c>
      <c r="G1171" s="39" t="s">
        <v>26187</v>
      </c>
      <c r="H1171" s="39" t="s">
        <v>29719</v>
      </c>
      <c r="I1171" s="71">
        <v>-10</v>
      </c>
    </row>
    <row r="1172" spans="1:9" x14ac:dyDescent="0.2">
      <c r="A1172" s="38" t="s">
        <v>74</v>
      </c>
      <c r="B1172" s="39" t="s">
        <v>69</v>
      </c>
      <c r="C1172" s="39" t="s">
        <v>70</v>
      </c>
      <c r="D1172" s="39" t="s">
        <v>71</v>
      </c>
      <c r="E1172" s="39" t="s">
        <v>12</v>
      </c>
      <c r="F1172" s="39" t="s">
        <v>27144</v>
      </c>
      <c r="G1172" s="39" t="s">
        <v>26187</v>
      </c>
      <c r="H1172" s="39" t="s">
        <v>1200</v>
      </c>
      <c r="I1172" s="71">
        <v>-5</v>
      </c>
    </row>
    <row r="1173" spans="1:9" x14ac:dyDescent="0.2">
      <c r="A1173" s="38" t="s">
        <v>74</v>
      </c>
      <c r="B1173" s="39" t="s">
        <v>69</v>
      </c>
      <c r="C1173" s="39" t="s">
        <v>70</v>
      </c>
      <c r="D1173" s="39" t="s">
        <v>71</v>
      </c>
      <c r="E1173" s="39" t="s">
        <v>12</v>
      </c>
      <c r="F1173" s="39" t="s">
        <v>31065</v>
      </c>
      <c r="G1173" s="39" t="s">
        <v>26187</v>
      </c>
      <c r="H1173" s="39" t="s">
        <v>8769</v>
      </c>
      <c r="I1173" s="71">
        <v>-5</v>
      </c>
    </row>
    <row r="1174" spans="1:9" x14ac:dyDescent="0.2">
      <c r="A1174" s="38" t="s">
        <v>74</v>
      </c>
      <c r="B1174" s="39" t="s">
        <v>69</v>
      </c>
      <c r="C1174" s="39" t="s">
        <v>70</v>
      </c>
      <c r="D1174" s="39" t="s">
        <v>71</v>
      </c>
      <c r="E1174" s="39" t="s">
        <v>12</v>
      </c>
      <c r="F1174" s="39" t="s">
        <v>31066</v>
      </c>
      <c r="G1174" s="39" t="s">
        <v>26187</v>
      </c>
      <c r="H1174" s="39" t="s">
        <v>31067</v>
      </c>
      <c r="I1174" s="71">
        <v>-5</v>
      </c>
    </row>
    <row r="1175" spans="1:9" x14ac:dyDescent="0.2">
      <c r="A1175" s="38" t="s">
        <v>74</v>
      </c>
      <c r="B1175" s="39" t="s">
        <v>69</v>
      </c>
      <c r="C1175" s="39" t="s">
        <v>70</v>
      </c>
      <c r="D1175" s="39" t="s">
        <v>71</v>
      </c>
      <c r="E1175" s="39" t="s">
        <v>12</v>
      </c>
      <c r="F1175" s="39" t="s">
        <v>27671</v>
      </c>
      <c r="G1175" s="39" t="s">
        <v>26187</v>
      </c>
      <c r="H1175" s="39" t="s">
        <v>26942</v>
      </c>
      <c r="I1175" s="71">
        <v>-5</v>
      </c>
    </row>
    <row r="1176" spans="1:9" x14ac:dyDescent="0.2">
      <c r="A1176" s="38" t="s">
        <v>74</v>
      </c>
      <c r="B1176" s="39" t="s">
        <v>69</v>
      </c>
      <c r="C1176" s="39" t="s">
        <v>70</v>
      </c>
      <c r="D1176" s="39" t="s">
        <v>71</v>
      </c>
      <c r="E1176" s="39" t="s">
        <v>12</v>
      </c>
      <c r="F1176" s="39" t="s">
        <v>26943</v>
      </c>
      <c r="G1176" s="39" t="s">
        <v>26187</v>
      </c>
      <c r="H1176" s="39" t="s">
        <v>1205</v>
      </c>
      <c r="I1176" s="71">
        <v>-5</v>
      </c>
    </row>
    <row r="1177" spans="1:9" x14ac:dyDescent="0.2">
      <c r="A1177" s="38" t="s">
        <v>74</v>
      </c>
      <c r="B1177" s="39" t="s">
        <v>69</v>
      </c>
      <c r="C1177" s="39" t="s">
        <v>70</v>
      </c>
      <c r="D1177" s="39" t="s">
        <v>71</v>
      </c>
      <c r="E1177" s="39" t="s">
        <v>12</v>
      </c>
      <c r="F1177" s="39" t="s">
        <v>26439</v>
      </c>
      <c r="G1177" s="39" t="s">
        <v>26187</v>
      </c>
      <c r="H1177" s="39" t="s">
        <v>1206</v>
      </c>
      <c r="I1177" s="71">
        <v>-9.65</v>
      </c>
    </row>
    <row r="1178" spans="1:9" x14ac:dyDescent="0.2">
      <c r="A1178" s="38" t="s">
        <v>74</v>
      </c>
      <c r="B1178" s="39" t="s">
        <v>69</v>
      </c>
      <c r="C1178" s="39" t="s">
        <v>70</v>
      </c>
      <c r="D1178" s="39" t="s">
        <v>71</v>
      </c>
      <c r="E1178" s="39" t="s">
        <v>12</v>
      </c>
      <c r="F1178" s="39" t="s">
        <v>29720</v>
      </c>
      <c r="G1178" s="39" t="s">
        <v>26187</v>
      </c>
      <c r="H1178" s="39" t="s">
        <v>29721</v>
      </c>
      <c r="I1178" s="71">
        <v>-5</v>
      </c>
    </row>
    <row r="1179" spans="1:9" x14ac:dyDescent="0.2">
      <c r="A1179" s="38" t="s">
        <v>74</v>
      </c>
      <c r="B1179" s="39" t="s">
        <v>69</v>
      </c>
      <c r="C1179" s="39" t="s">
        <v>70</v>
      </c>
      <c r="D1179" s="39" t="s">
        <v>71</v>
      </c>
      <c r="E1179" s="39" t="s">
        <v>12</v>
      </c>
      <c r="F1179" s="39" t="s">
        <v>31068</v>
      </c>
      <c r="G1179" s="39" t="s">
        <v>26187</v>
      </c>
      <c r="H1179" s="39" t="s">
        <v>31069</v>
      </c>
      <c r="I1179" s="71">
        <v>-5</v>
      </c>
    </row>
    <row r="1180" spans="1:9" x14ac:dyDescent="0.2">
      <c r="A1180" s="38" t="s">
        <v>74</v>
      </c>
      <c r="B1180" s="39" t="s">
        <v>69</v>
      </c>
      <c r="C1180" s="39" t="s">
        <v>70</v>
      </c>
      <c r="D1180" s="39" t="s">
        <v>71</v>
      </c>
      <c r="E1180" s="39" t="s">
        <v>12</v>
      </c>
      <c r="F1180" s="39" t="s">
        <v>1207</v>
      </c>
      <c r="G1180" s="39" t="s">
        <v>26187</v>
      </c>
      <c r="H1180" s="39" t="s">
        <v>1208</v>
      </c>
      <c r="I1180" s="71">
        <v>-58.76</v>
      </c>
    </row>
    <row r="1181" spans="1:9" x14ac:dyDescent="0.2">
      <c r="A1181" s="38" t="s">
        <v>74</v>
      </c>
      <c r="B1181" s="39" t="s">
        <v>69</v>
      </c>
      <c r="C1181" s="39" t="s">
        <v>70</v>
      </c>
      <c r="D1181" s="39" t="s">
        <v>71</v>
      </c>
      <c r="E1181" s="39" t="s">
        <v>12</v>
      </c>
      <c r="F1181" s="39" t="s">
        <v>28996</v>
      </c>
      <c r="G1181" s="39" t="s">
        <v>26187</v>
      </c>
      <c r="H1181" s="39" t="s">
        <v>28997</v>
      </c>
      <c r="I1181" s="71">
        <v>-5</v>
      </c>
    </row>
    <row r="1182" spans="1:9" x14ac:dyDescent="0.2">
      <c r="A1182" s="38" t="s">
        <v>74</v>
      </c>
      <c r="B1182" s="39" t="s">
        <v>69</v>
      </c>
      <c r="C1182" s="39" t="s">
        <v>70</v>
      </c>
      <c r="D1182" s="39" t="s">
        <v>71</v>
      </c>
      <c r="E1182" s="39" t="s">
        <v>12</v>
      </c>
      <c r="F1182" s="39" t="s">
        <v>28998</v>
      </c>
      <c r="G1182" s="39" t="s">
        <v>26187</v>
      </c>
      <c r="H1182" s="39" t="s">
        <v>28999</v>
      </c>
      <c r="I1182" s="71">
        <v>-5</v>
      </c>
    </row>
    <row r="1183" spans="1:9" x14ac:dyDescent="0.2">
      <c r="A1183" s="38" t="s">
        <v>74</v>
      </c>
      <c r="B1183" s="39" t="s">
        <v>69</v>
      </c>
      <c r="C1183" s="39" t="s">
        <v>70</v>
      </c>
      <c r="D1183" s="39" t="s">
        <v>71</v>
      </c>
      <c r="E1183" s="39" t="s">
        <v>12</v>
      </c>
      <c r="F1183" s="39" t="s">
        <v>31070</v>
      </c>
      <c r="G1183" s="39" t="s">
        <v>26187</v>
      </c>
      <c r="H1183" s="39" t="s">
        <v>31071</v>
      </c>
      <c r="I1183" s="71">
        <v>-10</v>
      </c>
    </row>
    <row r="1184" spans="1:9" x14ac:dyDescent="0.2">
      <c r="A1184" s="38" t="s">
        <v>74</v>
      </c>
      <c r="B1184" s="39" t="s">
        <v>69</v>
      </c>
      <c r="C1184" s="39" t="s">
        <v>70</v>
      </c>
      <c r="D1184" s="39" t="s">
        <v>71</v>
      </c>
      <c r="E1184" s="39" t="s">
        <v>12</v>
      </c>
      <c r="F1184" s="39" t="s">
        <v>1209</v>
      </c>
      <c r="G1184" s="39" t="s">
        <v>100</v>
      </c>
      <c r="H1184" s="39" t="s">
        <v>1210</v>
      </c>
      <c r="I1184" s="71">
        <v>-22.59</v>
      </c>
    </row>
    <row r="1185" spans="1:9" x14ac:dyDescent="0.2">
      <c r="A1185" s="38" t="s">
        <v>74</v>
      </c>
      <c r="B1185" s="39" t="s">
        <v>69</v>
      </c>
      <c r="C1185" s="39" t="s">
        <v>70</v>
      </c>
      <c r="D1185" s="39" t="s">
        <v>71</v>
      </c>
      <c r="E1185" s="39" t="s">
        <v>12</v>
      </c>
      <c r="F1185" s="39" t="s">
        <v>29722</v>
      </c>
      <c r="G1185" s="39" t="s">
        <v>100</v>
      </c>
      <c r="H1185" s="39" t="s">
        <v>250</v>
      </c>
      <c r="I1185" s="71">
        <v>-5</v>
      </c>
    </row>
    <row r="1186" spans="1:9" x14ac:dyDescent="0.2">
      <c r="A1186" s="38" t="s">
        <v>74</v>
      </c>
      <c r="B1186" s="39" t="s">
        <v>69</v>
      </c>
      <c r="C1186" s="39" t="s">
        <v>70</v>
      </c>
      <c r="D1186" s="39" t="s">
        <v>71</v>
      </c>
      <c r="E1186" s="39" t="s">
        <v>12</v>
      </c>
      <c r="F1186" s="39" t="s">
        <v>1211</v>
      </c>
      <c r="G1186" s="39" t="s">
        <v>26187</v>
      </c>
      <c r="H1186" s="39" t="s">
        <v>26280</v>
      </c>
      <c r="I1186" s="71">
        <v>-150.72999999999999</v>
      </c>
    </row>
    <row r="1187" spans="1:9" x14ac:dyDescent="0.2">
      <c r="A1187" s="38" t="s">
        <v>74</v>
      </c>
      <c r="B1187" s="39" t="s">
        <v>69</v>
      </c>
      <c r="C1187" s="39" t="s">
        <v>70</v>
      </c>
      <c r="D1187" s="39" t="s">
        <v>71</v>
      </c>
      <c r="E1187" s="39" t="s">
        <v>12</v>
      </c>
      <c r="F1187" s="39" t="s">
        <v>26776</v>
      </c>
      <c r="G1187" s="39" t="s">
        <v>26187</v>
      </c>
      <c r="H1187" s="39" t="s">
        <v>1213</v>
      </c>
      <c r="I1187" s="71">
        <v>-9.65</v>
      </c>
    </row>
    <row r="1188" spans="1:9" x14ac:dyDescent="0.2">
      <c r="A1188" s="38" t="s">
        <v>74</v>
      </c>
      <c r="B1188" s="39" t="s">
        <v>69</v>
      </c>
      <c r="C1188" s="39" t="s">
        <v>70</v>
      </c>
      <c r="D1188" s="39" t="s">
        <v>71</v>
      </c>
      <c r="E1188" s="39" t="s">
        <v>12</v>
      </c>
      <c r="F1188" s="39" t="s">
        <v>28444</v>
      </c>
      <c r="G1188" s="39" t="s">
        <v>26187</v>
      </c>
      <c r="H1188" s="39" t="s">
        <v>28445</v>
      </c>
      <c r="I1188" s="71">
        <v>-10</v>
      </c>
    </row>
    <row r="1189" spans="1:9" x14ac:dyDescent="0.2">
      <c r="A1189" s="38" t="s">
        <v>74</v>
      </c>
      <c r="B1189" s="39" t="s">
        <v>69</v>
      </c>
      <c r="C1189" s="39" t="s">
        <v>70</v>
      </c>
      <c r="D1189" s="39" t="s">
        <v>71</v>
      </c>
      <c r="E1189" s="39" t="s">
        <v>12</v>
      </c>
      <c r="F1189" s="39" t="s">
        <v>31072</v>
      </c>
      <c r="G1189" s="39" t="s">
        <v>26187</v>
      </c>
      <c r="H1189" s="39" t="s">
        <v>31073</v>
      </c>
      <c r="I1189" s="71">
        <v>-5</v>
      </c>
    </row>
    <row r="1190" spans="1:9" x14ac:dyDescent="0.2">
      <c r="A1190" s="38" t="s">
        <v>74</v>
      </c>
      <c r="B1190" s="39" t="s">
        <v>69</v>
      </c>
      <c r="C1190" s="39" t="s">
        <v>70</v>
      </c>
      <c r="D1190" s="39" t="s">
        <v>71</v>
      </c>
      <c r="E1190" s="39" t="s">
        <v>12</v>
      </c>
      <c r="F1190" s="39" t="s">
        <v>27672</v>
      </c>
      <c r="G1190" s="39" t="s">
        <v>26187</v>
      </c>
      <c r="H1190" s="39" t="s">
        <v>27673</v>
      </c>
      <c r="I1190" s="71">
        <v>-5.34</v>
      </c>
    </row>
    <row r="1191" spans="1:9" x14ac:dyDescent="0.2">
      <c r="A1191" s="38" t="s">
        <v>74</v>
      </c>
      <c r="B1191" s="39" t="s">
        <v>69</v>
      </c>
      <c r="C1191" s="39" t="s">
        <v>70</v>
      </c>
      <c r="D1191" s="39" t="s">
        <v>71</v>
      </c>
      <c r="E1191" s="39" t="s">
        <v>12</v>
      </c>
      <c r="F1191" s="39" t="s">
        <v>26618</v>
      </c>
      <c r="G1191" s="39" t="s">
        <v>26187</v>
      </c>
      <c r="H1191" s="39" t="s">
        <v>1216</v>
      </c>
      <c r="I1191" s="71">
        <v>-32.04</v>
      </c>
    </row>
    <row r="1192" spans="1:9" x14ac:dyDescent="0.2">
      <c r="A1192" s="38" t="s">
        <v>74</v>
      </c>
      <c r="B1192" s="39" t="s">
        <v>69</v>
      </c>
      <c r="C1192" s="39" t="s">
        <v>70</v>
      </c>
      <c r="D1192" s="39" t="s">
        <v>71</v>
      </c>
      <c r="E1192" s="39" t="s">
        <v>12</v>
      </c>
      <c r="F1192" s="39" t="s">
        <v>29000</v>
      </c>
      <c r="G1192" s="39" t="s">
        <v>100</v>
      </c>
      <c r="H1192" s="39" t="s">
        <v>29001</v>
      </c>
      <c r="I1192" s="71">
        <v>-5</v>
      </c>
    </row>
    <row r="1193" spans="1:9" x14ac:dyDescent="0.2">
      <c r="A1193" s="38" t="s">
        <v>74</v>
      </c>
      <c r="B1193" s="39" t="s">
        <v>69</v>
      </c>
      <c r="C1193" s="39" t="s">
        <v>70</v>
      </c>
      <c r="D1193" s="39" t="s">
        <v>71</v>
      </c>
      <c r="E1193" s="39" t="s">
        <v>12</v>
      </c>
      <c r="F1193" s="39" t="s">
        <v>1217</v>
      </c>
      <c r="G1193" s="39" t="s">
        <v>26187</v>
      </c>
      <c r="H1193" s="39" t="s">
        <v>1218</v>
      </c>
      <c r="I1193" s="71">
        <v>-36.76</v>
      </c>
    </row>
    <row r="1194" spans="1:9" x14ac:dyDescent="0.2">
      <c r="A1194" s="38" t="s">
        <v>74</v>
      </c>
      <c r="B1194" s="39" t="s">
        <v>69</v>
      </c>
      <c r="C1194" s="39" t="s">
        <v>70</v>
      </c>
      <c r="D1194" s="39" t="s">
        <v>71</v>
      </c>
      <c r="E1194" s="39" t="s">
        <v>12</v>
      </c>
      <c r="F1194" s="39" t="s">
        <v>31074</v>
      </c>
      <c r="G1194" s="39" t="s">
        <v>26187</v>
      </c>
      <c r="H1194" s="39" t="s">
        <v>31075</v>
      </c>
      <c r="I1194" s="71">
        <v>-5</v>
      </c>
    </row>
    <row r="1195" spans="1:9" x14ac:dyDescent="0.2">
      <c r="A1195" s="38" t="s">
        <v>74</v>
      </c>
      <c r="B1195" s="39" t="s">
        <v>69</v>
      </c>
      <c r="C1195" s="39" t="s">
        <v>70</v>
      </c>
      <c r="D1195" s="39" t="s">
        <v>71</v>
      </c>
      <c r="E1195" s="39" t="s">
        <v>12</v>
      </c>
      <c r="F1195" s="39" t="s">
        <v>27422</v>
      </c>
      <c r="G1195" s="39" t="s">
        <v>26187</v>
      </c>
      <c r="H1195" s="39" t="s">
        <v>1219</v>
      </c>
      <c r="I1195" s="71">
        <v>-5</v>
      </c>
    </row>
    <row r="1196" spans="1:9" x14ac:dyDescent="0.2">
      <c r="A1196" s="38" t="s">
        <v>74</v>
      </c>
      <c r="B1196" s="39" t="s">
        <v>69</v>
      </c>
      <c r="C1196" s="39" t="s">
        <v>70</v>
      </c>
      <c r="D1196" s="39" t="s">
        <v>71</v>
      </c>
      <c r="E1196" s="39" t="s">
        <v>12</v>
      </c>
      <c r="F1196" s="39" t="s">
        <v>1220</v>
      </c>
      <c r="G1196" s="39" t="s">
        <v>26187</v>
      </c>
      <c r="H1196" s="39" t="s">
        <v>1221</v>
      </c>
      <c r="I1196" s="71">
        <v>-21.05</v>
      </c>
    </row>
    <row r="1197" spans="1:9" x14ac:dyDescent="0.2">
      <c r="A1197" s="38" t="s">
        <v>74</v>
      </c>
      <c r="B1197" s="39" t="s">
        <v>69</v>
      </c>
      <c r="C1197" s="39" t="s">
        <v>70</v>
      </c>
      <c r="D1197" s="39" t="s">
        <v>71</v>
      </c>
      <c r="E1197" s="39" t="s">
        <v>12</v>
      </c>
      <c r="F1197" s="39" t="s">
        <v>27423</v>
      </c>
      <c r="G1197" s="39" t="s">
        <v>26187</v>
      </c>
      <c r="H1197" s="39" t="s">
        <v>1223</v>
      </c>
      <c r="I1197" s="71">
        <v>-5</v>
      </c>
    </row>
    <row r="1198" spans="1:9" x14ac:dyDescent="0.2">
      <c r="A1198" s="38" t="s">
        <v>74</v>
      </c>
      <c r="B1198" s="39" t="s">
        <v>69</v>
      </c>
      <c r="C1198" s="39" t="s">
        <v>70</v>
      </c>
      <c r="D1198" s="39" t="s">
        <v>71</v>
      </c>
      <c r="E1198" s="39" t="s">
        <v>12</v>
      </c>
      <c r="F1198" s="39" t="s">
        <v>29723</v>
      </c>
      <c r="G1198" s="39" t="s">
        <v>26187</v>
      </c>
      <c r="H1198" s="39" t="s">
        <v>29724</v>
      </c>
      <c r="I1198" s="71">
        <v>-5</v>
      </c>
    </row>
    <row r="1199" spans="1:9" x14ac:dyDescent="0.2">
      <c r="A1199" s="38" t="s">
        <v>74</v>
      </c>
      <c r="B1199" s="39" t="s">
        <v>69</v>
      </c>
      <c r="C1199" s="39" t="s">
        <v>70</v>
      </c>
      <c r="D1199" s="39" t="s">
        <v>71</v>
      </c>
      <c r="E1199" s="39" t="s">
        <v>12</v>
      </c>
      <c r="F1199" s="39" t="s">
        <v>26440</v>
      </c>
      <c r="G1199" s="39" t="s">
        <v>100</v>
      </c>
      <c r="H1199" s="39" t="s">
        <v>1225</v>
      </c>
      <c r="I1199" s="71">
        <v>-16.41</v>
      </c>
    </row>
    <row r="1200" spans="1:9" x14ac:dyDescent="0.2">
      <c r="A1200" s="38" t="s">
        <v>74</v>
      </c>
      <c r="B1200" s="39" t="s">
        <v>69</v>
      </c>
      <c r="C1200" s="39" t="s">
        <v>70</v>
      </c>
      <c r="D1200" s="39" t="s">
        <v>71</v>
      </c>
      <c r="E1200" s="39" t="s">
        <v>12</v>
      </c>
      <c r="F1200" s="39" t="s">
        <v>1226</v>
      </c>
      <c r="G1200" s="39" t="s">
        <v>26187</v>
      </c>
      <c r="H1200" s="39" t="s">
        <v>1227</v>
      </c>
      <c r="I1200" s="71">
        <v>-5</v>
      </c>
    </row>
    <row r="1201" spans="1:9" x14ac:dyDescent="0.2">
      <c r="A1201" s="38" t="s">
        <v>74</v>
      </c>
      <c r="B1201" s="39" t="s">
        <v>69</v>
      </c>
      <c r="C1201" s="39" t="s">
        <v>70</v>
      </c>
      <c r="D1201" s="39" t="s">
        <v>71</v>
      </c>
      <c r="E1201" s="39" t="s">
        <v>12</v>
      </c>
      <c r="F1201" s="39" t="s">
        <v>1228</v>
      </c>
      <c r="G1201" s="39" t="s">
        <v>26187</v>
      </c>
      <c r="H1201" s="39" t="s">
        <v>1229</v>
      </c>
      <c r="I1201" s="71">
        <v>-20.84</v>
      </c>
    </row>
    <row r="1202" spans="1:9" x14ac:dyDescent="0.2">
      <c r="A1202" s="38" t="s">
        <v>74</v>
      </c>
      <c r="B1202" s="39" t="s">
        <v>69</v>
      </c>
      <c r="C1202" s="39" t="s">
        <v>70</v>
      </c>
      <c r="D1202" s="39" t="s">
        <v>71</v>
      </c>
      <c r="E1202" s="39" t="s">
        <v>12</v>
      </c>
      <c r="F1202" s="39" t="s">
        <v>26944</v>
      </c>
      <c r="G1202" s="39" t="s">
        <v>26187</v>
      </c>
      <c r="H1202" s="39" t="s">
        <v>26945</v>
      </c>
      <c r="I1202" s="71">
        <v>-5</v>
      </c>
    </row>
    <row r="1203" spans="1:9" x14ac:dyDescent="0.2">
      <c r="A1203" s="38" t="s">
        <v>74</v>
      </c>
      <c r="B1203" s="39" t="s">
        <v>69</v>
      </c>
      <c r="C1203" s="39" t="s">
        <v>70</v>
      </c>
      <c r="D1203" s="39" t="s">
        <v>71</v>
      </c>
      <c r="E1203" s="39" t="s">
        <v>12</v>
      </c>
      <c r="F1203" s="39" t="s">
        <v>26441</v>
      </c>
      <c r="G1203" s="39" t="s">
        <v>26187</v>
      </c>
      <c r="H1203" s="39" t="s">
        <v>26442</v>
      </c>
      <c r="I1203" s="71">
        <v>-16.3</v>
      </c>
    </row>
    <row r="1204" spans="1:9" x14ac:dyDescent="0.2">
      <c r="A1204" s="38" t="s">
        <v>74</v>
      </c>
      <c r="B1204" s="39" t="s">
        <v>69</v>
      </c>
      <c r="C1204" s="39" t="s">
        <v>70</v>
      </c>
      <c r="D1204" s="39" t="s">
        <v>71</v>
      </c>
      <c r="E1204" s="39" t="s">
        <v>12</v>
      </c>
      <c r="F1204" s="39" t="s">
        <v>31076</v>
      </c>
      <c r="G1204" s="39" t="s">
        <v>100</v>
      </c>
      <c r="H1204" s="39" t="s">
        <v>31077</v>
      </c>
      <c r="I1204" s="71">
        <v>-5</v>
      </c>
    </row>
    <row r="1205" spans="1:9" x14ac:dyDescent="0.2">
      <c r="A1205" s="38" t="s">
        <v>74</v>
      </c>
      <c r="B1205" s="39" t="s">
        <v>69</v>
      </c>
      <c r="C1205" s="39" t="s">
        <v>70</v>
      </c>
      <c r="D1205" s="39" t="s">
        <v>71</v>
      </c>
      <c r="E1205" s="39" t="s">
        <v>12</v>
      </c>
      <c r="F1205" s="39" t="s">
        <v>31078</v>
      </c>
      <c r="G1205" s="39" t="s">
        <v>26187</v>
      </c>
      <c r="H1205" s="39" t="s">
        <v>31079</v>
      </c>
      <c r="I1205" s="71">
        <v>-5</v>
      </c>
    </row>
    <row r="1206" spans="1:9" x14ac:dyDescent="0.2">
      <c r="A1206" s="38" t="s">
        <v>74</v>
      </c>
      <c r="B1206" s="39" t="s">
        <v>69</v>
      </c>
      <c r="C1206" s="39" t="s">
        <v>70</v>
      </c>
      <c r="D1206" s="39" t="s">
        <v>71</v>
      </c>
      <c r="E1206" s="39" t="s">
        <v>12</v>
      </c>
      <c r="F1206" s="39" t="s">
        <v>31080</v>
      </c>
      <c r="G1206" s="39" t="s">
        <v>26187</v>
      </c>
      <c r="H1206" s="39" t="s">
        <v>31081</v>
      </c>
      <c r="I1206" s="71">
        <v>-5</v>
      </c>
    </row>
    <row r="1207" spans="1:9" x14ac:dyDescent="0.2">
      <c r="A1207" s="38" t="s">
        <v>74</v>
      </c>
      <c r="B1207" s="39" t="s">
        <v>69</v>
      </c>
      <c r="C1207" s="39" t="s">
        <v>70</v>
      </c>
      <c r="D1207" s="39" t="s">
        <v>71</v>
      </c>
      <c r="E1207" s="39" t="s">
        <v>12</v>
      </c>
      <c r="F1207" s="39" t="s">
        <v>29002</v>
      </c>
      <c r="G1207" s="39" t="s">
        <v>26187</v>
      </c>
      <c r="H1207" s="39" t="s">
        <v>19633</v>
      </c>
      <c r="I1207" s="71">
        <v>-5</v>
      </c>
    </row>
    <row r="1208" spans="1:9" x14ac:dyDescent="0.2">
      <c r="A1208" s="38" t="s">
        <v>74</v>
      </c>
      <c r="B1208" s="39" t="s">
        <v>69</v>
      </c>
      <c r="C1208" s="39" t="s">
        <v>70</v>
      </c>
      <c r="D1208" s="39" t="s">
        <v>71</v>
      </c>
      <c r="E1208" s="39" t="s">
        <v>12</v>
      </c>
      <c r="F1208" s="39" t="s">
        <v>29003</v>
      </c>
      <c r="G1208" s="39" t="s">
        <v>26187</v>
      </c>
      <c r="H1208" s="39" t="s">
        <v>29004</v>
      </c>
      <c r="I1208" s="71">
        <v>-5</v>
      </c>
    </row>
    <row r="1209" spans="1:9" x14ac:dyDescent="0.2">
      <c r="A1209" s="38" t="s">
        <v>74</v>
      </c>
      <c r="B1209" s="39" t="s">
        <v>69</v>
      </c>
      <c r="C1209" s="39" t="s">
        <v>70</v>
      </c>
      <c r="D1209" s="39" t="s">
        <v>71</v>
      </c>
      <c r="E1209" s="39" t="s">
        <v>12</v>
      </c>
      <c r="F1209" s="39" t="s">
        <v>29725</v>
      </c>
      <c r="G1209" s="39" t="s">
        <v>100</v>
      </c>
      <c r="H1209" s="39" t="s">
        <v>6763</v>
      </c>
      <c r="I1209" s="71">
        <v>-5</v>
      </c>
    </row>
    <row r="1210" spans="1:9" x14ac:dyDescent="0.2">
      <c r="A1210" s="38" t="s">
        <v>74</v>
      </c>
      <c r="B1210" s="39" t="s">
        <v>69</v>
      </c>
      <c r="C1210" s="39" t="s">
        <v>70</v>
      </c>
      <c r="D1210" s="39" t="s">
        <v>71</v>
      </c>
      <c r="E1210" s="39" t="s">
        <v>12</v>
      </c>
      <c r="F1210" s="39" t="s">
        <v>26777</v>
      </c>
      <c r="G1210" s="39" t="s">
        <v>26187</v>
      </c>
      <c r="H1210" s="39" t="s">
        <v>1235</v>
      </c>
      <c r="I1210" s="71">
        <v>-5</v>
      </c>
    </row>
    <row r="1211" spans="1:9" x14ac:dyDescent="0.2">
      <c r="A1211" s="38" t="s">
        <v>74</v>
      </c>
      <c r="B1211" s="39" t="s">
        <v>69</v>
      </c>
      <c r="C1211" s="39" t="s">
        <v>70</v>
      </c>
      <c r="D1211" s="39" t="s">
        <v>71</v>
      </c>
      <c r="E1211" s="39" t="s">
        <v>12</v>
      </c>
      <c r="F1211" s="39" t="s">
        <v>29726</v>
      </c>
      <c r="G1211" s="39" t="s">
        <v>26187</v>
      </c>
      <c r="H1211" s="39" t="s">
        <v>29727</v>
      </c>
      <c r="I1211" s="71">
        <v>-12.03</v>
      </c>
    </row>
    <row r="1212" spans="1:9" x14ac:dyDescent="0.2">
      <c r="A1212" s="38" t="s">
        <v>74</v>
      </c>
      <c r="B1212" s="39" t="s">
        <v>69</v>
      </c>
      <c r="C1212" s="39" t="s">
        <v>70</v>
      </c>
      <c r="D1212" s="39" t="s">
        <v>71</v>
      </c>
      <c r="E1212" s="39" t="s">
        <v>12</v>
      </c>
      <c r="F1212" s="39" t="s">
        <v>28017</v>
      </c>
      <c r="G1212" s="39" t="s">
        <v>26187</v>
      </c>
      <c r="H1212" s="39" t="s">
        <v>20866</v>
      </c>
      <c r="I1212" s="71">
        <v>-5</v>
      </c>
    </row>
    <row r="1213" spans="1:9" x14ac:dyDescent="0.2">
      <c r="A1213" s="38" t="s">
        <v>74</v>
      </c>
      <c r="B1213" s="39" t="s">
        <v>69</v>
      </c>
      <c r="C1213" s="39" t="s">
        <v>70</v>
      </c>
      <c r="D1213" s="39" t="s">
        <v>71</v>
      </c>
      <c r="E1213" s="39" t="s">
        <v>12</v>
      </c>
      <c r="F1213" s="39" t="s">
        <v>31082</v>
      </c>
      <c r="G1213" s="39" t="s">
        <v>26187</v>
      </c>
      <c r="H1213" s="39" t="s">
        <v>31083</v>
      </c>
      <c r="I1213" s="71">
        <v>-5</v>
      </c>
    </row>
    <row r="1214" spans="1:9" x14ac:dyDescent="0.2">
      <c r="A1214" s="38" t="s">
        <v>74</v>
      </c>
      <c r="B1214" s="39" t="s">
        <v>69</v>
      </c>
      <c r="C1214" s="39" t="s">
        <v>70</v>
      </c>
      <c r="D1214" s="39" t="s">
        <v>71</v>
      </c>
      <c r="E1214" s="39" t="s">
        <v>12</v>
      </c>
      <c r="F1214" s="39" t="s">
        <v>29728</v>
      </c>
      <c r="G1214" s="39" t="s">
        <v>26187</v>
      </c>
      <c r="H1214" s="39" t="s">
        <v>29729</v>
      </c>
      <c r="I1214" s="71">
        <v>-5</v>
      </c>
    </row>
    <row r="1215" spans="1:9" x14ac:dyDescent="0.2">
      <c r="A1215" s="38" t="s">
        <v>74</v>
      </c>
      <c r="B1215" s="39" t="s">
        <v>69</v>
      </c>
      <c r="C1215" s="39" t="s">
        <v>70</v>
      </c>
      <c r="D1215" s="39" t="s">
        <v>71</v>
      </c>
      <c r="E1215" s="39" t="s">
        <v>12</v>
      </c>
      <c r="F1215" s="39" t="s">
        <v>31084</v>
      </c>
      <c r="G1215" s="39" t="s">
        <v>26187</v>
      </c>
      <c r="H1215" s="39" t="s">
        <v>31085</v>
      </c>
      <c r="I1215" s="71">
        <v>-5</v>
      </c>
    </row>
    <row r="1216" spans="1:9" x14ac:dyDescent="0.2">
      <c r="A1216" s="38" t="s">
        <v>74</v>
      </c>
      <c r="B1216" s="39" t="s">
        <v>69</v>
      </c>
      <c r="C1216" s="39" t="s">
        <v>70</v>
      </c>
      <c r="D1216" s="39" t="s">
        <v>71</v>
      </c>
      <c r="E1216" s="39" t="s">
        <v>12</v>
      </c>
      <c r="F1216" s="39" t="s">
        <v>26443</v>
      </c>
      <c r="G1216" s="39" t="s">
        <v>26187</v>
      </c>
      <c r="H1216" s="39" t="s">
        <v>26444</v>
      </c>
      <c r="I1216" s="71">
        <v>-11.48</v>
      </c>
    </row>
    <row r="1217" spans="1:9" x14ac:dyDescent="0.2">
      <c r="A1217" s="38" t="s">
        <v>74</v>
      </c>
      <c r="B1217" s="39" t="s">
        <v>69</v>
      </c>
      <c r="C1217" s="39" t="s">
        <v>70</v>
      </c>
      <c r="D1217" s="39" t="s">
        <v>71</v>
      </c>
      <c r="E1217" s="39" t="s">
        <v>12</v>
      </c>
      <c r="F1217" s="39" t="s">
        <v>26213</v>
      </c>
      <c r="G1217" s="39" t="s">
        <v>26187</v>
      </c>
      <c r="H1217" s="39" t="s">
        <v>26214</v>
      </c>
      <c r="I1217" s="71">
        <v>-23.62</v>
      </c>
    </row>
    <row r="1218" spans="1:9" x14ac:dyDescent="0.2">
      <c r="A1218" s="38" t="s">
        <v>74</v>
      </c>
      <c r="B1218" s="39" t="s">
        <v>69</v>
      </c>
      <c r="C1218" s="39" t="s">
        <v>70</v>
      </c>
      <c r="D1218" s="39" t="s">
        <v>71</v>
      </c>
      <c r="E1218" s="39" t="s">
        <v>12</v>
      </c>
      <c r="F1218" s="39" t="s">
        <v>31086</v>
      </c>
      <c r="G1218" s="39" t="s">
        <v>26187</v>
      </c>
      <c r="H1218" s="39" t="s">
        <v>31087</v>
      </c>
      <c r="I1218" s="71">
        <v>-5</v>
      </c>
    </row>
    <row r="1219" spans="1:9" x14ac:dyDescent="0.2">
      <c r="A1219" s="38" t="s">
        <v>74</v>
      </c>
      <c r="B1219" s="39" t="s">
        <v>69</v>
      </c>
      <c r="C1219" s="39" t="s">
        <v>70</v>
      </c>
      <c r="D1219" s="39" t="s">
        <v>71</v>
      </c>
      <c r="E1219" s="39" t="s">
        <v>12</v>
      </c>
      <c r="F1219" s="39" t="s">
        <v>1241</v>
      </c>
      <c r="G1219" s="39" t="s">
        <v>26187</v>
      </c>
      <c r="H1219" s="39" t="s">
        <v>1242</v>
      </c>
      <c r="I1219" s="71">
        <v>-56.4</v>
      </c>
    </row>
    <row r="1220" spans="1:9" x14ac:dyDescent="0.2">
      <c r="A1220" s="38" t="s">
        <v>74</v>
      </c>
      <c r="B1220" s="39" t="s">
        <v>69</v>
      </c>
      <c r="C1220" s="39" t="s">
        <v>70</v>
      </c>
      <c r="D1220" s="39" t="s">
        <v>71</v>
      </c>
      <c r="E1220" s="39" t="s">
        <v>12</v>
      </c>
      <c r="F1220" s="39" t="s">
        <v>30543</v>
      </c>
      <c r="G1220" s="39" t="s">
        <v>26187</v>
      </c>
      <c r="H1220" s="39" t="s">
        <v>1243</v>
      </c>
      <c r="I1220" s="71">
        <v>-5</v>
      </c>
    </row>
    <row r="1221" spans="1:9" x14ac:dyDescent="0.2">
      <c r="A1221" s="38" t="s">
        <v>74</v>
      </c>
      <c r="B1221" s="39" t="s">
        <v>69</v>
      </c>
      <c r="C1221" s="39" t="s">
        <v>70</v>
      </c>
      <c r="D1221" s="39" t="s">
        <v>71</v>
      </c>
      <c r="E1221" s="39" t="s">
        <v>12</v>
      </c>
      <c r="F1221" s="39" t="s">
        <v>1244</v>
      </c>
      <c r="G1221" s="39" t="s">
        <v>26187</v>
      </c>
      <c r="H1221" s="39" t="s">
        <v>1245</v>
      </c>
      <c r="I1221" s="71">
        <v>-34.58</v>
      </c>
    </row>
    <row r="1222" spans="1:9" x14ac:dyDescent="0.2">
      <c r="A1222" s="38" t="s">
        <v>74</v>
      </c>
      <c r="B1222" s="39" t="s">
        <v>69</v>
      </c>
      <c r="C1222" s="39" t="s">
        <v>70</v>
      </c>
      <c r="D1222" s="39" t="s">
        <v>71</v>
      </c>
      <c r="E1222" s="39" t="s">
        <v>12</v>
      </c>
      <c r="F1222" s="39" t="s">
        <v>31088</v>
      </c>
      <c r="G1222" s="39" t="s">
        <v>26187</v>
      </c>
      <c r="H1222" s="39" t="s">
        <v>31089</v>
      </c>
      <c r="I1222" s="71">
        <v>-5</v>
      </c>
    </row>
    <row r="1223" spans="1:9" x14ac:dyDescent="0.2">
      <c r="A1223" s="38" t="s">
        <v>74</v>
      </c>
      <c r="B1223" s="39" t="s">
        <v>69</v>
      </c>
      <c r="C1223" s="39" t="s">
        <v>70</v>
      </c>
      <c r="D1223" s="39" t="s">
        <v>71</v>
      </c>
      <c r="E1223" s="39" t="s">
        <v>12</v>
      </c>
      <c r="F1223" s="39" t="s">
        <v>31090</v>
      </c>
      <c r="G1223" s="39" t="s">
        <v>26187</v>
      </c>
      <c r="H1223" s="39" t="s">
        <v>31091</v>
      </c>
      <c r="I1223" s="71">
        <v>-5</v>
      </c>
    </row>
    <row r="1224" spans="1:9" x14ac:dyDescent="0.2">
      <c r="A1224" s="38" t="s">
        <v>74</v>
      </c>
      <c r="B1224" s="39" t="s">
        <v>69</v>
      </c>
      <c r="C1224" s="39" t="s">
        <v>70</v>
      </c>
      <c r="D1224" s="39" t="s">
        <v>71</v>
      </c>
      <c r="E1224" s="39" t="s">
        <v>12</v>
      </c>
      <c r="F1224" s="39" t="s">
        <v>31092</v>
      </c>
      <c r="G1224" s="39" t="s">
        <v>100</v>
      </c>
      <c r="H1224" s="39" t="s">
        <v>31093</v>
      </c>
      <c r="I1224" s="71">
        <v>-5</v>
      </c>
    </row>
    <row r="1225" spans="1:9" x14ac:dyDescent="0.2">
      <c r="A1225" s="38" t="s">
        <v>74</v>
      </c>
      <c r="B1225" s="39" t="s">
        <v>69</v>
      </c>
      <c r="C1225" s="39" t="s">
        <v>70</v>
      </c>
      <c r="D1225" s="39" t="s">
        <v>71</v>
      </c>
      <c r="E1225" s="39" t="s">
        <v>12</v>
      </c>
      <c r="F1225" s="39" t="s">
        <v>28446</v>
      </c>
      <c r="G1225" s="39" t="s">
        <v>26187</v>
      </c>
      <c r="H1225" s="39" t="s">
        <v>1246</v>
      </c>
      <c r="I1225" s="71">
        <v>-24.51</v>
      </c>
    </row>
    <row r="1226" spans="1:9" x14ac:dyDescent="0.2">
      <c r="A1226" s="38" t="s">
        <v>74</v>
      </c>
      <c r="B1226" s="39" t="s">
        <v>69</v>
      </c>
      <c r="C1226" s="39" t="s">
        <v>70</v>
      </c>
      <c r="D1226" s="39" t="s">
        <v>71</v>
      </c>
      <c r="E1226" s="39" t="s">
        <v>12</v>
      </c>
      <c r="F1226" s="39" t="s">
        <v>31094</v>
      </c>
      <c r="G1226" s="39" t="s">
        <v>26187</v>
      </c>
      <c r="H1226" s="39" t="s">
        <v>31095</v>
      </c>
      <c r="I1226" s="71">
        <v>-5</v>
      </c>
    </row>
    <row r="1227" spans="1:9" x14ac:dyDescent="0.2">
      <c r="A1227" s="38" t="s">
        <v>74</v>
      </c>
      <c r="B1227" s="39" t="s">
        <v>69</v>
      </c>
      <c r="C1227" s="39" t="s">
        <v>70</v>
      </c>
      <c r="D1227" s="39" t="s">
        <v>71</v>
      </c>
      <c r="E1227" s="39" t="s">
        <v>12</v>
      </c>
      <c r="F1227" s="39" t="s">
        <v>1247</v>
      </c>
      <c r="G1227" s="39" t="s">
        <v>26187</v>
      </c>
      <c r="H1227" s="39" t="s">
        <v>1248</v>
      </c>
      <c r="I1227" s="71">
        <v>-57.14</v>
      </c>
    </row>
    <row r="1228" spans="1:9" x14ac:dyDescent="0.2">
      <c r="A1228" s="38" t="s">
        <v>74</v>
      </c>
      <c r="B1228" s="39" t="s">
        <v>69</v>
      </c>
      <c r="C1228" s="39" t="s">
        <v>70</v>
      </c>
      <c r="D1228" s="39" t="s">
        <v>71</v>
      </c>
      <c r="E1228" s="39" t="s">
        <v>12</v>
      </c>
      <c r="F1228" s="39" t="s">
        <v>28018</v>
      </c>
      <c r="G1228" s="39" t="s">
        <v>26187</v>
      </c>
      <c r="H1228" s="39" t="s">
        <v>28019</v>
      </c>
      <c r="I1228" s="71">
        <v>-10</v>
      </c>
    </row>
    <row r="1229" spans="1:9" x14ac:dyDescent="0.2">
      <c r="A1229" s="38" t="s">
        <v>74</v>
      </c>
      <c r="B1229" s="39" t="s">
        <v>69</v>
      </c>
      <c r="C1229" s="39" t="s">
        <v>70</v>
      </c>
      <c r="D1229" s="39" t="s">
        <v>71</v>
      </c>
      <c r="E1229" s="39" t="s">
        <v>12</v>
      </c>
      <c r="F1229" s="39" t="s">
        <v>29730</v>
      </c>
      <c r="G1229" s="39" t="s">
        <v>26187</v>
      </c>
      <c r="H1229" s="39" t="s">
        <v>21061</v>
      </c>
      <c r="I1229" s="71">
        <v>-7.95</v>
      </c>
    </row>
    <row r="1230" spans="1:9" x14ac:dyDescent="0.2">
      <c r="A1230" s="38" t="s">
        <v>74</v>
      </c>
      <c r="B1230" s="39" t="s">
        <v>69</v>
      </c>
      <c r="C1230" s="39" t="s">
        <v>70</v>
      </c>
      <c r="D1230" s="39" t="s">
        <v>71</v>
      </c>
      <c r="E1230" s="39" t="s">
        <v>12</v>
      </c>
      <c r="F1230" s="39" t="s">
        <v>29005</v>
      </c>
      <c r="G1230" s="39" t="s">
        <v>26187</v>
      </c>
      <c r="H1230" s="39" t="s">
        <v>29006</v>
      </c>
      <c r="I1230" s="71">
        <v>-5</v>
      </c>
    </row>
    <row r="1231" spans="1:9" x14ac:dyDescent="0.2">
      <c r="A1231" s="38" t="s">
        <v>74</v>
      </c>
      <c r="B1231" s="39" t="s">
        <v>69</v>
      </c>
      <c r="C1231" s="39" t="s">
        <v>70</v>
      </c>
      <c r="D1231" s="39" t="s">
        <v>71</v>
      </c>
      <c r="E1231" s="39" t="s">
        <v>12</v>
      </c>
      <c r="F1231" s="39" t="s">
        <v>28020</v>
      </c>
      <c r="G1231" s="39" t="s">
        <v>26187</v>
      </c>
      <c r="H1231" s="39" t="s">
        <v>28021</v>
      </c>
      <c r="I1231" s="71">
        <v>-5.23</v>
      </c>
    </row>
    <row r="1232" spans="1:9" x14ac:dyDescent="0.2">
      <c r="A1232" s="38" t="s">
        <v>74</v>
      </c>
      <c r="B1232" s="39" t="s">
        <v>69</v>
      </c>
      <c r="C1232" s="39" t="s">
        <v>70</v>
      </c>
      <c r="D1232" s="39" t="s">
        <v>71</v>
      </c>
      <c r="E1232" s="39" t="s">
        <v>12</v>
      </c>
      <c r="F1232" s="39" t="s">
        <v>31096</v>
      </c>
      <c r="G1232" s="39" t="s">
        <v>26187</v>
      </c>
      <c r="H1232" s="39" t="s">
        <v>31097</v>
      </c>
      <c r="I1232" s="71">
        <v>-5</v>
      </c>
    </row>
    <row r="1233" spans="1:9" x14ac:dyDescent="0.2">
      <c r="A1233" s="38" t="s">
        <v>74</v>
      </c>
      <c r="B1233" s="39" t="s">
        <v>69</v>
      </c>
      <c r="C1233" s="39" t="s">
        <v>70</v>
      </c>
      <c r="D1233" s="39" t="s">
        <v>71</v>
      </c>
      <c r="E1233" s="39" t="s">
        <v>12</v>
      </c>
      <c r="F1233" s="39" t="s">
        <v>27674</v>
      </c>
      <c r="G1233" s="39" t="s">
        <v>26187</v>
      </c>
      <c r="H1233" s="39" t="s">
        <v>1249</v>
      </c>
      <c r="I1233" s="71">
        <v>-8.1300000000000008</v>
      </c>
    </row>
    <row r="1234" spans="1:9" x14ac:dyDescent="0.2">
      <c r="A1234" s="38" t="s">
        <v>74</v>
      </c>
      <c r="B1234" s="39" t="s">
        <v>69</v>
      </c>
      <c r="C1234" s="39" t="s">
        <v>70</v>
      </c>
      <c r="D1234" s="39" t="s">
        <v>71</v>
      </c>
      <c r="E1234" s="39" t="s">
        <v>12</v>
      </c>
      <c r="F1234" s="39" t="s">
        <v>29007</v>
      </c>
      <c r="G1234" s="39" t="s">
        <v>26187</v>
      </c>
      <c r="H1234" s="39" t="s">
        <v>28547</v>
      </c>
      <c r="I1234" s="71">
        <v>-10</v>
      </c>
    </row>
    <row r="1235" spans="1:9" x14ac:dyDescent="0.2">
      <c r="A1235" s="38" t="s">
        <v>74</v>
      </c>
      <c r="B1235" s="39" t="s">
        <v>69</v>
      </c>
      <c r="C1235" s="39" t="s">
        <v>70</v>
      </c>
      <c r="D1235" s="39" t="s">
        <v>71</v>
      </c>
      <c r="E1235" s="39" t="s">
        <v>12</v>
      </c>
      <c r="F1235" s="39" t="s">
        <v>31098</v>
      </c>
      <c r="G1235" s="39" t="s">
        <v>26187</v>
      </c>
      <c r="H1235" s="39" t="s">
        <v>31099</v>
      </c>
      <c r="I1235" s="71">
        <v>-5</v>
      </c>
    </row>
    <row r="1236" spans="1:9" x14ac:dyDescent="0.2">
      <c r="A1236" s="38" t="s">
        <v>74</v>
      </c>
      <c r="B1236" s="39" t="s">
        <v>69</v>
      </c>
      <c r="C1236" s="39" t="s">
        <v>70</v>
      </c>
      <c r="D1236" s="39" t="s">
        <v>71</v>
      </c>
      <c r="E1236" s="39" t="s">
        <v>12</v>
      </c>
      <c r="F1236" s="39" t="s">
        <v>31100</v>
      </c>
      <c r="G1236" s="39" t="s">
        <v>26187</v>
      </c>
      <c r="H1236" s="39" t="s">
        <v>31101</v>
      </c>
      <c r="I1236" s="71">
        <v>-10</v>
      </c>
    </row>
    <row r="1237" spans="1:9" x14ac:dyDescent="0.2">
      <c r="A1237" s="38" t="s">
        <v>74</v>
      </c>
      <c r="B1237" s="39" t="s">
        <v>69</v>
      </c>
      <c r="C1237" s="39" t="s">
        <v>70</v>
      </c>
      <c r="D1237" s="39" t="s">
        <v>71</v>
      </c>
      <c r="E1237" s="39" t="s">
        <v>12</v>
      </c>
      <c r="F1237" s="39" t="s">
        <v>1251</v>
      </c>
      <c r="G1237" s="39" t="s">
        <v>26187</v>
      </c>
      <c r="H1237" s="39" t="s">
        <v>1252</v>
      </c>
      <c r="I1237" s="71">
        <v>-36.79</v>
      </c>
    </row>
    <row r="1238" spans="1:9" x14ac:dyDescent="0.2">
      <c r="A1238" s="38" t="s">
        <v>74</v>
      </c>
      <c r="B1238" s="39" t="s">
        <v>69</v>
      </c>
      <c r="C1238" s="39" t="s">
        <v>70</v>
      </c>
      <c r="D1238" s="39" t="s">
        <v>71</v>
      </c>
      <c r="E1238" s="39" t="s">
        <v>12</v>
      </c>
      <c r="F1238" s="39" t="s">
        <v>29008</v>
      </c>
      <c r="G1238" s="39" t="s">
        <v>26187</v>
      </c>
      <c r="H1238" s="39" t="s">
        <v>1253</v>
      </c>
      <c r="I1238" s="71">
        <v>-5</v>
      </c>
    </row>
    <row r="1239" spans="1:9" x14ac:dyDescent="0.2">
      <c r="A1239" s="38" t="s">
        <v>74</v>
      </c>
      <c r="B1239" s="39" t="s">
        <v>69</v>
      </c>
      <c r="C1239" s="39" t="s">
        <v>70</v>
      </c>
      <c r="D1239" s="39" t="s">
        <v>71</v>
      </c>
      <c r="E1239" s="39" t="s">
        <v>12</v>
      </c>
      <c r="F1239" s="39" t="s">
        <v>26445</v>
      </c>
      <c r="G1239" s="39" t="s">
        <v>26187</v>
      </c>
      <c r="H1239" s="39" t="s">
        <v>26446</v>
      </c>
      <c r="I1239" s="71">
        <v>-34.04</v>
      </c>
    </row>
    <row r="1240" spans="1:9" x14ac:dyDescent="0.2">
      <c r="A1240" s="38" t="s">
        <v>74</v>
      </c>
      <c r="B1240" s="39" t="s">
        <v>69</v>
      </c>
      <c r="C1240" s="39" t="s">
        <v>70</v>
      </c>
      <c r="D1240" s="39" t="s">
        <v>71</v>
      </c>
      <c r="E1240" s="39" t="s">
        <v>12</v>
      </c>
      <c r="F1240" s="39" t="s">
        <v>29731</v>
      </c>
      <c r="G1240" s="39" t="s">
        <v>26187</v>
      </c>
      <c r="H1240" s="39" t="s">
        <v>29732</v>
      </c>
      <c r="I1240" s="71">
        <v>-5</v>
      </c>
    </row>
    <row r="1241" spans="1:9" x14ac:dyDescent="0.2">
      <c r="A1241" s="38" t="s">
        <v>74</v>
      </c>
      <c r="B1241" s="39" t="s">
        <v>69</v>
      </c>
      <c r="C1241" s="39" t="s">
        <v>70</v>
      </c>
      <c r="D1241" s="39" t="s">
        <v>71</v>
      </c>
      <c r="E1241" s="39" t="s">
        <v>12</v>
      </c>
      <c r="F1241" s="39" t="s">
        <v>31102</v>
      </c>
      <c r="G1241" s="39" t="s">
        <v>26187</v>
      </c>
      <c r="H1241" s="39" t="s">
        <v>31103</v>
      </c>
      <c r="I1241" s="71">
        <v>-10</v>
      </c>
    </row>
    <row r="1242" spans="1:9" x14ac:dyDescent="0.2">
      <c r="A1242" s="38" t="s">
        <v>74</v>
      </c>
      <c r="B1242" s="39" t="s">
        <v>69</v>
      </c>
      <c r="C1242" s="39" t="s">
        <v>70</v>
      </c>
      <c r="D1242" s="39" t="s">
        <v>71</v>
      </c>
      <c r="E1242" s="39" t="s">
        <v>12</v>
      </c>
      <c r="F1242" s="39" t="s">
        <v>31104</v>
      </c>
      <c r="G1242" s="39" t="s">
        <v>26187</v>
      </c>
      <c r="H1242" s="39" t="s">
        <v>31105</v>
      </c>
      <c r="I1242" s="71">
        <v>-5</v>
      </c>
    </row>
    <row r="1243" spans="1:9" x14ac:dyDescent="0.2">
      <c r="A1243" s="38" t="s">
        <v>74</v>
      </c>
      <c r="B1243" s="39" t="s">
        <v>69</v>
      </c>
      <c r="C1243" s="39" t="s">
        <v>70</v>
      </c>
      <c r="D1243" s="39" t="s">
        <v>71</v>
      </c>
      <c r="E1243" s="39" t="s">
        <v>12</v>
      </c>
      <c r="F1243" s="39" t="s">
        <v>29733</v>
      </c>
      <c r="G1243" s="39" t="s">
        <v>26187</v>
      </c>
      <c r="H1243" s="39" t="s">
        <v>29734</v>
      </c>
      <c r="I1243" s="71">
        <v>-10</v>
      </c>
    </row>
    <row r="1244" spans="1:9" x14ac:dyDescent="0.2">
      <c r="A1244" s="38" t="s">
        <v>74</v>
      </c>
      <c r="B1244" s="39" t="s">
        <v>69</v>
      </c>
      <c r="C1244" s="39" t="s">
        <v>70</v>
      </c>
      <c r="D1244" s="39" t="s">
        <v>71</v>
      </c>
      <c r="E1244" s="39" t="s">
        <v>12</v>
      </c>
      <c r="F1244" s="39" t="s">
        <v>26619</v>
      </c>
      <c r="G1244" s="39" t="s">
        <v>26187</v>
      </c>
      <c r="H1244" s="39" t="s">
        <v>1256</v>
      </c>
      <c r="I1244" s="71">
        <v>-11.08</v>
      </c>
    </row>
    <row r="1245" spans="1:9" x14ac:dyDescent="0.2">
      <c r="A1245" s="38" t="s">
        <v>74</v>
      </c>
      <c r="B1245" s="39" t="s">
        <v>69</v>
      </c>
      <c r="C1245" s="39" t="s">
        <v>70</v>
      </c>
      <c r="D1245" s="39" t="s">
        <v>71</v>
      </c>
      <c r="E1245" s="39" t="s">
        <v>12</v>
      </c>
      <c r="F1245" s="39" t="s">
        <v>28022</v>
      </c>
      <c r="G1245" s="39" t="s">
        <v>26187</v>
      </c>
      <c r="H1245" s="39" t="s">
        <v>28023</v>
      </c>
      <c r="I1245" s="71">
        <v>-5.76</v>
      </c>
    </row>
    <row r="1246" spans="1:9" x14ac:dyDescent="0.2">
      <c r="A1246" s="38" t="s">
        <v>74</v>
      </c>
      <c r="B1246" s="39" t="s">
        <v>69</v>
      </c>
      <c r="C1246" s="39" t="s">
        <v>70</v>
      </c>
      <c r="D1246" s="39" t="s">
        <v>71</v>
      </c>
      <c r="E1246" s="39" t="s">
        <v>12</v>
      </c>
      <c r="F1246" s="39" t="s">
        <v>26620</v>
      </c>
      <c r="G1246" s="39" t="s">
        <v>100</v>
      </c>
      <c r="H1246" s="39" t="s">
        <v>26621</v>
      </c>
      <c r="I1246" s="71">
        <v>-25.95</v>
      </c>
    </row>
    <row r="1247" spans="1:9" x14ac:dyDescent="0.2">
      <c r="A1247" s="38" t="s">
        <v>74</v>
      </c>
      <c r="B1247" s="39" t="s">
        <v>69</v>
      </c>
      <c r="C1247" s="39" t="s">
        <v>70</v>
      </c>
      <c r="D1247" s="39" t="s">
        <v>71</v>
      </c>
      <c r="E1247" s="39" t="s">
        <v>12</v>
      </c>
      <c r="F1247" s="39" t="s">
        <v>29735</v>
      </c>
      <c r="G1247" s="39" t="s">
        <v>26187</v>
      </c>
      <c r="H1247" s="39" t="s">
        <v>1259</v>
      </c>
      <c r="I1247" s="71">
        <v>-5</v>
      </c>
    </row>
    <row r="1248" spans="1:9" x14ac:dyDescent="0.2">
      <c r="A1248" s="38" t="s">
        <v>74</v>
      </c>
      <c r="B1248" s="39" t="s">
        <v>69</v>
      </c>
      <c r="C1248" s="39" t="s">
        <v>70</v>
      </c>
      <c r="D1248" s="39" t="s">
        <v>71</v>
      </c>
      <c r="E1248" s="39" t="s">
        <v>12</v>
      </c>
      <c r="F1248" s="39" t="s">
        <v>28024</v>
      </c>
      <c r="G1248" s="39" t="s">
        <v>26187</v>
      </c>
      <c r="H1248" s="39" t="s">
        <v>256</v>
      </c>
      <c r="I1248" s="71">
        <v>-5</v>
      </c>
    </row>
    <row r="1249" spans="1:9" x14ac:dyDescent="0.2">
      <c r="A1249" s="38" t="s">
        <v>74</v>
      </c>
      <c r="B1249" s="39" t="s">
        <v>69</v>
      </c>
      <c r="C1249" s="39" t="s">
        <v>70</v>
      </c>
      <c r="D1249" s="39" t="s">
        <v>71</v>
      </c>
      <c r="E1249" s="39" t="s">
        <v>12</v>
      </c>
      <c r="F1249" s="39" t="s">
        <v>29736</v>
      </c>
      <c r="G1249" s="39" t="s">
        <v>26187</v>
      </c>
      <c r="H1249" s="39" t="s">
        <v>29737</v>
      </c>
      <c r="I1249" s="71">
        <v>-5</v>
      </c>
    </row>
    <row r="1250" spans="1:9" x14ac:dyDescent="0.2">
      <c r="A1250" s="38" t="s">
        <v>74</v>
      </c>
      <c r="B1250" s="39" t="s">
        <v>69</v>
      </c>
      <c r="C1250" s="39" t="s">
        <v>70</v>
      </c>
      <c r="D1250" s="39" t="s">
        <v>71</v>
      </c>
      <c r="E1250" s="39" t="s">
        <v>12</v>
      </c>
      <c r="F1250" s="39" t="s">
        <v>31106</v>
      </c>
      <c r="G1250" s="39" t="s">
        <v>26187</v>
      </c>
      <c r="H1250" s="39" t="s">
        <v>1264</v>
      </c>
      <c r="I1250" s="71">
        <v>-10</v>
      </c>
    </row>
    <row r="1251" spans="1:9" x14ac:dyDescent="0.2">
      <c r="A1251" s="38" t="s">
        <v>74</v>
      </c>
      <c r="B1251" s="39" t="s">
        <v>69</v>
      </c>
      <c r="C1251" s="39" t="s">
        <v>70</v>
      </c>
      <c r="D1251" s="39" t="s">
        <v>71</v>
      </c>
      <c r="E1251" s="39" t="s">
        <v>12</v>
      </c>
      <c r="F1251" s="39" t="s">
        <v>27424</v>
      </c>
      <c r="G1251" s="39" t="s">
        <v>26187</v>
      </c>
      <c r="H1251" s="39" t="s">
        <v>257</v>
      </c>
      <c r="I1251" s="71">
        <v>-5</v>
      </c>
    </row>
    <row r="1252" spans="1:9" x14ac:dyDescent="0.2">
      <c r="A1252" s="38" t="s">
        <v>74</v>
      </c>
      <c r="B1252" s="39" t="s">
        <v>69</v>
      </c>
      <c r="C1252" s="39" t="s">
        <v>70</v>
      </c>
      <c r="D1252" s="39" t="s">
        <v>71</v>
      </c>
      <c r="E1252" s="39" t="s">
        <v>12</v>
      </c>
      <c r="F1252" s="39" t="s">
        <v>29739</v>
      </c>
      <c r="G1252" s="39" t="s">
        <v>26187</v>
      </c>
      <c r="H1252" s="39" t="s">
        <v>29740</v>
      </c>
      <c r="I1252" s="71">
        <v>-10</v>
      </c>
    </row>
    <row r="1253" spans="1:9" x14ac:dyDescent="0.2">
      <c r="A1253" s="38" t="s">
        <v>74</v>
      </c>
      <c r="B1253" s="39" t="s">
        <v>69</v>
      </c>
      <c r="C1253" s="39" t="s">
        <v>70</v>
      </c>
      <c r="D1253" s="39" t="s">
        <v>71</v>
      </c>
      <c r="E1253" s="39" t="s">
        <v>12</v>
      </c>
      <c r="F1253" s="39" t="s">
        <v>1266</v>
      </c>
      <c r="G1253" s="39" t="s">
        <v>26187</v>
      </c>
      <c r="H1253" s="39" t="s">
        <v>1267</v>
      </c>
      <c r="I1253" s="71">
        <v>-14.57</v>
      </c>
    </row>
    <row r="1254" spans="1:9" x14ac:dyDescent="0.2">
      <c r="A1254" s="38" t="s">
        <v>74</v>
      </c>
      <c r="B1254" s="39" t="s">
        <v>69</v>
      </c>
      <c r="C1254" s="39" t="s">
        <v>70</v>
      </c>
      <c r="D1254" s="39" t="s">
        <v>71</v>
      </c>
      <c r="E1254" s="39" t="s">
        <v>12</v>
      </c>
      <c r="F1254" s="39" t="s">
        <v>28025</v>
      </c>
      <c r="G1254" s="39" t="s">
        <v>26187</v>
      </c>
      <c r="H1254" s="39" t="s">
        <v>28026</v>
      </c>
      <c r="I1254" s="71">
        <v>-33.520000000000003</v>
      </c>
    </row>
    <row r="1255" spans="1:9" x14ac:dyDescent="0.2">
      <c r="A1255" s="38" t="s">
        <v>74</v>
      </c>
      <c r="B1255" s="39" t="s">
        <v>69</v>
      </c>
      <c r="C1255" s="39" t="s">
        <v>70</v>
      </c>
      <c r="D1255" s="39" t="s">
        <v>71</v>
      </c>
      <c r="E1255" s="39" t="s">
        <v>12</v>
      </c>
      <c r="F1255" s="39" t="s">
        <v>31107</v>
      </c>
      <c r="G1255" s="39" t="s">
        <v>26187</v>
      </c>
      <c r="H1255" s="39" t="s">
        <v>31108</v>
      </c>
      <c r="I1255" s="71">
        <v>-10</v>
      </c>
    </row>
    <row r="1256" spans="1:9" x14ac:dyDescent="0.2">
      <c r="A1256" s="38" t="s">
        <v>74</v>
      </c>
      <c r="B1256" s="39" t="s">
        <v>69</v>
      </c>
      <c r="C1256" s="39" t="s">
        <v>70</v>
      </c>
      <c r="D1256" s="39" t="s">
        <v>71</v>
      </c>
      <c r="E1256" s="39" t="s">
        <v>12</v>
      </c>
      <c r="F1256" s="39" t="s">
        <v>31109</v>
      </c>
      <c r="G1256" s="39" t="s">
        <v>26187</v>
      </c>
      <c r="H1256" s="39" t="s">
        <v>31110</v>
      </c>
      <c r="I1256" s="71">
        <v>-10</v>
      </c>
    </row>
    <row r="1257" spans="1:9" x14ac:dyDescent="0.2">
      <c r="A1257" s="38" t="s">
        <v>74</v>
      </c>
      <c r="B1257" s="39" t="s">
        <v>69</v>
      </c>
      <c r="C1257" s="39" t="s">
        <v>70</v>
      </c>
      <c r="D1257" s="39" t="s">
        <v>71</v>
      </c>
      <c r="E1257" s="39" t="s">
        <v>12</v>
      </c>
      <c r="F1257" s="39" t="s">
        <v>31111</v>
      </c>
      <c r="G1257" s="39" t="s">
        <v>26187</v>
      </c>
      <c r="H1257" s="39" t="s">
        <v>31112</v>
      </c>
      <c r="I1257" s="71">
        <v>-5</v>
      </c>
    </row>
    <row r="1258" spans="1:9" x14ac:dyDescent="0.2">
      <c r="A1258" s="38" t="s">
        <v>74</v>
      </c>
      <c r="B1258" s="39" t="s">
        <v>69</v>
      </c>
      <c r="C1258" s="39" t="s">
        <v>70</v>
      </c>
      <c r="D1258" s="39" t="s">
        <v>71</v>
      </c>
      <c r="E1258" s="39" t="s">
        <v>12</v>
      </c>
      <c r="F1258" s="39" t="s">
        <v>29009</v>
      </c>
      <c r="G1258" s="39" t="s">
        <v>26187</v>
      </c>
      <c r="H1258" s="39" t="s">
        <v>1270</v>
      </c>
      <c r="I1258" s="71">
        <v>-5</v>
      </c>
    </row>
    <row r="1259" spans="1:9" x14ac:dyDescent="0.2">
      <c r="A1259" s="38" t="s">
        <v>74</v>
      </c>
      <c r="B1259" s="39" t="s">
        <v>69</v>
      </c>
      <c r="C1259" s="39" t="s">
        <v>70</v>
      </c>
      <c r="D1259" s="39" t="s">
        <v>71</v>
      </c>
      <c r="E1259" s="39" t="s">
        <v>12</v>
      </c>
      <c r="F1259" s="39" t="s">
        <v>29741</v>
      </c>
      <c r="G1259" s="39" t="s">
        <v>26187</v>
      </c>
      <c r="H1259" s="39" t="s">
        <v>1271</v>
      </c>
      <c r="I1259" s="71">
        <v>-5</v>
      </c>
    </row>
    <row r="1260" spans="1:9" x14ac:dyDescent="0.2">
      <c r="A1260" s="38" t="s">
        <v>74</v>
      </c>
      <c r="B1260" s="39" t="s">
        <v>69</v>
      </c>
      <c r="C1260" s="39" t="s">
        <v>70</v>
      </c>
      <c r="D1260" s="39" t="s">
        <v>71</v>
      </c>
      <c r="E1260" s="39" t="s">
        <v>12</v>
      </c>
      <c r="F1260" s="39" t="s">
        <v>26447</v>
      </c>
      <c r="G1260" s="39" t="s">
        <v>26187</v>
      </c>
      <c r="H1260" s="39" t="s">
        <v>26448</v>
      </c>
      <c r="I1260" s="71">
        <v>-14.53</v>
      </c>
    </row>
    <row r="1261" spans="1:9" x14ac:dyDescent="0.2">
      <c r="A1261" s="38" t="s">
        <v>74</v>
      </c>
      <c r="B1261" s="39" t="s">
        <v>69</v>
      </c>
      <c r="C1261" s="39" t="s">
        <v>70</v>
      </c>
      <c r="D1261" s="39" t="s">
        <v>71</v>
      </c>
      <c r="E1261" s="39" t="s">
        <v>12</v>
      </c>
      <c r="F1261" s="39" t="s">
        <v>1273</v>
      </c>
      <c r="G1261" s="39" t="s">
        <v>26187</v>
      </c>
      <c r="H1261" s="39" t="s">
        <v>1274</v>
      </c>
      <c r="I1261" s="71">
        <v>-29.13</v>
      </c>
    </row>
    <row r="1262" spans="1:9" x14ac:dyDescent="0.2">
      <c r="A1262" s="38" t="s">
        <v>74</v>
      </c>
      <c r="B1262" s="39" t="s">
        <v>69</v>
      </c>
      <c r="C1262" s="39" t="s">
        <v>70</v>
      </c>
      <c r="D1262" s="39" t="s">
        <v>71</v>
      </c>
      <c r="E1262" s="39" t="s">
        <v>12</v>
      </c>
      <c r="F1262" s="39" t="s">
        <v>1275</v>
      </c>
      <c r="G1262" s="39" t="s">
        <v>26187</v>
      </c>
      <c r="H1262" s="39" t="s">
        <v>1276</v>
      </c>
      <c r="I1262" s="71">
        <v>-18.559999999999999</v>
      </c>
    </row>
    <row r="1263" spans="1:9" x14ac:dyDescent="0.2">
      <c r="A1263" s="38" t="s">
        <v>74</v>
      </c>
      <c r="B1263" s="39" t="s">
        <v>69</v>
      </c>
      <c r="C1263" s="39" t="s">
        <v>70</v>
      </c>
      <c r="D1263" s="39" t="s">
        <v>71</v>
      </c>
      <c r="E1263" s="39" t="s">
        <v>12</v>
      </c>
      <c r="F1263" s="39" t="s">
        <v>28027</v>
      </c>
      <c r="G1263" s="39" t="s">
        <v>100</v>
      </c>
      <c r="H1263" s="39" t="s">
        <v>29010</v>
      </c>
      <c r="I1263" s="71">
        <v>-5</v>
      </c>
    </row>
    <row r="1264" spans="1:9" x14ac:dyDescent="0.2">
      <c r="A1264" s="38" t="s">
        <v>74</v>
      </c>
      <c r="B1264" s="39" t="s">
        <v>69</v>
      </c>
      <c r="C1264" s="39" t="s">
        <v>70</v>
      </c>
      <c r="D1264" s="39" t="s">
        <v>71</v>
      </c>
      <c r="E1264" s="39" t="s">
        <v>12</v>
      </c>
      <c r="F1264" s="39" t="s">
        <v>31113</v>
      </c>
      <c r="G1264" s="39" t="s">
        <v>26187</v>
      </c>
      <c r="H1264" s="39" t="s">
        <v>31114</v>
      </c>
      <c r="I1264" s="71">
        <v>-5</v>
      </c>
    </row>
    <row r="1265" spans="1:9" x14ac:dyDescent="0.2">
      <c r="A1265" s="38" t="s">
        <v>74</v>
      </c>
      <c r="B1265" s="39" t="s">
        <v>69</v>
      </c>
      <c r="C1265" s="39" t="s">
        <v>70</v>
      </c>
      <c r="D1265" s="39" t="s">
        <v>71</v>
      </c>
      <c r="E1265" s="39" t="s">
        <v>12</v>
      </c>
      <c r="F1265" s="39" t="s">
        <v>31115</v>
      </c>
      <c r="G1265" s="39" t="s">
        <v>26187</v>
      </c>
      <c r="H1265" s="39" t="s">
        <v>31116</v>
      </c>
      <c r="I1265" s="71">
        <v>-5</v>
      </c>
    </row>
    <row r="1266" spans="1:9" x14ac:dyDescent="0.2">
      <c r="A1266" s="38" t="s">
        <v>74</v>
      </c>
      <c r="B1266" s="39" t="s">
        <v>69</v>
      </c>
      <c r="C1266" s="39" t="s">
        <v>70</v>
      </c>
      <c r="D1266" s="39" t="s">
        <v>71</v>
      </c>
      <c r="E1266" s="39" t="s">
        <v>12</v>
      </c>
      <c r="F1266" s="39" t="s">
        <v>31117</v>
      </c>
      <c r="G1266" s="39" t="s">
        <v>26187</v>
      </c>
      <c r="H1266" s="39" t="s">
        <v>31118</v>
      </c>
      <c r="I1266" s="71">
        <v>-5</v>
      </c>
    </row>
    <row r="1267" spans="1:9" x14ac:dyDescent="0.2">
      <c r="A1267" s="38" t="s">
        <v>74</v>
      </c>
      <c r="B1267" s="39" t="s">
        <v>69</v>
      </c>
      <c r="C1267" s="39" t="s">
        <v>70</v>
      </c>
      <c r="D1267" s="39" t="s">
        <v>71</v>
      </c>
      <c r="E1267" s="39" t="s">
        <v>12</v>
      </c>
      <c r="F1267" s="39" t="s">
        <v>31119</v>
      </c>
      <c r="G1267" s="39" t="s">
        <v>26187</v>
      </c>
      <c r="H1267" s="39" t="s">
        <v>31120</v>
      </c>
      <c r="I1267" s="71">
        <v>-5</v>
      </c>
    </row>
    <row r="1268" spans="1:9" x14ac:dyDescent="0.2">
      <c r="A1268" s="38" t="s">
        <v>74</v>
      </c>
      <c r="B1268" s="39" t="s">
        <v>69</v>
      </c>
      <c r="C1268" s="39" t="s">
        <v>70</v>
      </c>
      <c r="D1268" s="39" t="s">
        <v>71</v>
      </c>
      <c r="E1268" s="39" t="s">
        <v>12</v>
      </c>
      <c r="F1268" s="39" t="s">
        <v>28447</v>
      </c>
      <c r="G1268" s="39" t="s">
        <v>26187</v>
      </c>
      <c r="H1268" s="39" t="s">
        <v>28448</v>
      </c>
      <c r="I1268" s="71">
        <v>-5</v>
      </c>
    </row>
    <row r="1269" spans="1:9" x14ac:dyDescent="0.2">
      <c r="A1269" s="38" t="s">
        <v>74</v>
      </c>
      <c r="B1269" s="39" t="s">
        <v>69</v>
      </c>
      <c r="C1269" s="39" t="s">
        <v>70</v>
      </c>
      <c r="D1269" s="39" t="s">
        <v>71</v>
      </c>
      <c r="E1269" s="39" t="s">
        <v>12</v>
      </c>
      <c r="F1269" s="39" t="s">
        <v>31121</v>
      </c>
      <c r="G1269" s="39" t="s">
        <v>100</v>
      </c>
      <c r="H1269" s="39" t="s">
        <v>31122</v>
      </c>
      <c r="I1269" s="71">
        <v>-40</v>
      </c>
    </row>
    <row r="1270" spans="1:9" x14ac:dyDescent="0.2">
      <c r="A1270" s="38" t="s">
        <v>74</v>
      </c>
      <c r="B1270" s="39" t="s">
        <v>69</v>
      </c>
      <c r="C1270" s="39" t="s">
        <v>70</v>
      </c>
      <c r="D1270" s="39" t="s">
        <v>71</v>
      </c>
      <c r="E1270" s="39" t="s">
        <v>12</v>
      </c>
      <c r="F1270" s="39" t="s">
        <v>27425</v>
      </c>
      <c r="G1270" s="39" t="s">
        <v>26187</v>
      </c>
      <c r="H1270" s="39" t="s">
        <v>1281</v>
      </c>
      <c r="I1270" s="71">
        <v>-5</v>
      </c>
    </row>
    <row r="1271" spans="1:9" x14ac:dyDescent="0.2">
      <c r="A1271" s="38" t="s">
        <v>74</v>
      </c>
      <c r="B1271" s="39" t="s">
        <v>69</v>
      </c>
      <c r="C1271" s="39" t="s">
        <v>70</v>
      </c>
      <c r="D1271" s="39" t="s">
        <v>71</v>
      </c>
      <c r="E1271" s="39" t="s">
        <v>12</v>
      </c>
      <c r="F1271" s="39" t="s">
        <v>31123</v>
      </c>
      <c r="G1271" s="39" t="s">
        <v>26187</v>
      </c>
      <c r="H1271" s="39" t="s">
        <v>31124</v>
      </c>
      <c r="I1271" s="71">
        <v>-5</v>
      </c>
    </row>
    <row r="1272" spans="1:9" x14ac:dyDescent="0.2">
      <c r="A1272" s="38" t="s">
        <v>74</v>
      </c>
      <c r="B1272" s="39" t="s">
        <v>69</v>
      </c>
      <c r="C1272" s="39" t="s">
        <v>70</v>
      </c>
      <c r="D1272" s="39" t="s">
        <v>71</v>
      </c>
      <c r="E1272" s="39" t="s">
        <v>12</v>
      </c>
      <c r="F1272" s="39" t="s">
        <v>27426</v>
      </c>
      <c r="G1272" s="39" t="s">
        <v>26187</v>
      </c>
      <c r="H1272" s="39" t="s">
        <v>27394</v>
      </c>
      <c r="I1272" s="71">
        <v>-5</v>
      </c>
    </row>
    <row r="1273" spans="1:9" x14ac:dyDescent="0.2">
      <c r="A1273" s="38" t="s">
        <v>74</v>
      </c>
      <c r="B1273" s="39" t="s">
        <v>69</v>
      </c>
      <c r="C1273" s="39" t="s">
        <v>70</v>
      </c>
      <c r="D1273" s="39" t="s">
        <v>71</v>
      </c>
      <c r="E1273" s="39" t="s">
        <v>12</v>
      </c>
      <c r="F1273" s="39" t="s">
        <v>1283</v>
      </c>
      <c r="G1273" s="39" t="s">
        <v>26187</v>
      </c>
      <c r="H1273" s="39" t="s">
        <v>1284</v>
      </c>
      <c r="I1273" s="71">
        <v>-5</v>
      </c>
    </row>
    <row r="1274" spans="1:9" x14ac:dyDescent="0.2">
      <c r="A1274" s="38" t="s">
        <v>74</v>
      </c>
      <c r="B1274" s="39" t="s">
        <v>69</v>
      </c>
      <c r="C1274" s="39" t="s">
        <v>70</v>
      </c>
      <c r="D1274" s="39" t="s">
        <v>71</v>
      </c>
      <c r="E1274" s="39" t="s">
        <v>12</v>
      </c>
      <c r="F1274" s="39" t="s">
        <v>29011</v>
      </c>
      <c r="G1274" s="39" t="s">
        <v>26187</v>
      </c>
      <c r="H1274" s="39" t="s">
        <v>1285</v>
      </c>
      <c r="I1274" s="71">
        <v>-5.59</v>
      </c>
    </row>
    <row r="1275" spans="1:9" x14ac:dyDescent="0.2">
      <c r="A1275" s="38" t="s">
        <v>74</v>
      </c>
      <c r="B1275" s="39" t="s">
        <v>69</v>
      </c>
      <c r="C1275" s="39" t="s">
        <v>70</v>
      </c>
      <c r="D1275" s="39" t="s">
        <v>71</v>
      </c>
      <c r="E1275" s="39" t="s">
        <v>12</v>
      </c>
      <c r="F1275" s="39" t="s">
        <v>31125</v>
      </c>
      <c r="G1275" s="39" t="s">
        <v>26187</v>
      </c>
      <c r="H1275" s="39" t="s">
        <v>31126</v>
      </c>
      <c r="I1275" s="71">
        <v>-10</v>
      </c>
    </row>
    <row r="1276" spans="1:9" x14ac:dyDescent="0.2">
      <c r="A1276" s="38" t="s">
        <v>74</v>
      </c>
      <c r="B1276" s="39" t="s">
        <v>69</v>
      </c>
      <c r="C1276" s="39" t="s">
        <v>70</v>
      </c>
      <c r="D1276" s="39" t="s">
        <v>71</v>
      </c>
      <c r="E1276" s="39" t="s">
        <v>12</v>
      </c>
      <c r="F1276" s="39" t="s">
        <v>26778</v>
      </c>
      <c r="G1276" s="39" t="s">
        <v>26187</v>
      </c>
      <c r="H1276" s="39" t="s">
        <v>1286</v>
      </c>
      <c r="I1276" s="71">
        <v>-49.78</v>
      </c>
    </row>
    <row r="1277" spans="1:9" x14ac:dyDescent="0.2">
      <c r="A1277" s="38" t="s">
        <v>74</v>
      </c>
      <c r="B1277" s="39" t="s">
        <v>69</v>
      </c>
      <c r="C1277" s="39" t="s">
        <v>70</v>
      </c>
      <c r="D1277" s="39" t="s">
        <v>71</v>
      </c>
      <c r="E1277" s="39" t="s">
        <v>12</v>
      </c>
      <c r="F1277" s="39" t="s">
        <v>29742</v>
      </c>
      <c r="G1277" s="39" t="s">
        <v>26187</v>
      </c>
      <c r="H1277" s="39" t="s">
        <v>29743</v>
      </c>
      <c r="I1277" s="71">
        <v>-5</v>
      </c>
    </row>
    <row r="1278" spans="1:9" x14ac:dyDescent="0.2">
      <c r="A1278" s="38" t="s">
        <v>74</v>
      </c>
      <c r="B1278" s="39" t="s">
        <v>69</v>
      </c>
      <c r="C1278" s="39" t="s">
        <v>70</v>
      </c>
      <c r="D1278" s="39" t="s">
        <v>71</v>
      </c>
      <c r="E1278" s="39" t="s">
        <v>12</v>
      </c>
      <c r="F1278" s="39" t="s">
        <v>1287</v>
      </c>
      <c r="G1278" s="39" t="s">
        <v>26187</v>
      </c>
      <c r="H1278" s="39" t="s">
        <v>1288</v>
      </c>
      <c r="I1278" s="71">
        <v>-18.440000000000001</v>
      </c>
    </row>
    <row r="1279" spans="1:9" x14ac:dyDescent="0.2">
      <c r="A1279" s="38" t="s">
        <v>74</v>
      </c>
      <c r="B1279" s="39" t="s">
        <v>69</v>
      </c>
      <c r="C1279" s="39" t="s">
        <v>70</v>
      </c>
      <c r="D1279" s="39" t="s">
        <v>71</v>
      </c>
      <c r="E1279" s="39" t="s">
        <v>12</v>
      </c>
      <c r="F1279" s="39" t="s">
        <v>31127</v>
      </c>
      <c r="G1279" s="39" t="s">
        <v>26187</v>
      </c>
      <c r="H1279" s="39" t="s">
        <v>260</v>
      </c>
      <c r="I1279" s="71">
        <v>-5</v>
      </c>
    </row>
    <row r="1280" spans="1:9" x14ac:dyDescent="0.2">
      <c r="A1280" s="38" t="s">
        <v>74</v>
      </c>
      <c r="B1280" s="39" t="s">
        <v>69</v>
      </c>
      <c r="C1280" s="39" t="s">
        <v>70</v>
      </c>
      <c r="D1280" s="39" t="s">
        <v>71</v>
      </c>
      <c r="E1280" s="39" t="s">
        <v>12</v>
      </c>
      <c r="F1280" s="39" t="s">
        <v>26779</v>
      </c>
      <c r="G1280" s="39" t="s">
        <v>26187</v>
      </c>
      <c r="H1280" s="39" t="s">
        <v>26780</v>
      </c>
      <c r="I1280" s="71">
        <v>-33.14</v>
      </c>
    </row>
    <row r="1281" spans="1:9" x14ac:dyDescent="0.2">
      <c r="A1281" s="38" t="s">
        <v>74</v>
      </c>
      <c r="B1281" s="39" t="s">
        <v>69</v>
      </c>
      <c r="C1281" s="39" t="s">
        <v>70</v>
      </c>
      <c r="D1281" s="39" t="s">
        <v>71</v>
      </c>
      <c r="E1281" s="39" t="s">
        <v>12</v>
      </c>
      <c r="F1281" s="39" t="s">
        <v>31128</v>
      </c>
      <c r="G1281" s="39" t="s">
        <v>26187</v>
      </c>
      <c r="H1281" s="39" t="s">
        <v>31129</v>
      </c>
      <c r="I1281" s="71">
        <v>-10</v>
      </c>
    </row>
    <row r="1282" spans="1:9" x14ac:dyDescent="0.2">
      <c r="A1282" s="38" t="s">
        <v>74</v>
      </c>
      <c r="B1282" s="39" t="s">
        <v>69</v>
      </c>
      <c r="C1282" s="39" t="s">
        <v>70</v>
      </c>
      <c r="D1282" s="39" t="s">
        <v>71</v>
      </c>
      <c r="E1282" s="39" t="s">
        <v>12</v>
      </c>
      <c r="F1282" s="39" t="s">
        <v>31130</v>
      </c>
      <c r="G1282" s="39" t="s">
        <v>26187</v>
      </c>
      <c r="H1282" s="39" t="s">
        <v>8733</v>
      </c>
      <c r="I1282" s="71">
        <v>-5</v>
      </c>
    </row>
    <row r="1283" spans="1:9" x14ac:dyDescent="0.2">
      <c r="A1283" s="38" t="s">
        <v>74</v>
      </c>
      <c r="B1283" s="39" t="s">
        <v>69</v>
      </c>
      <c r="C1283" s="39" t="s">
        <v>70</v>
      </c>
      <c r="D1283" s="39" t="s">
        <v>71</v>
      </c>
      <c r="E1283" s="39" t="s">
        <v>12</v>
      </c>
      <c r="F1283" s="39" t="s">
        <v>28449</v>
      </c>
      <c r="G1283" s="39" t="s">
        <v>26187</v>
      </c>
      <c r="H1283" s="39" t="s">
        <v>28450</v>
      </c>
      <c r="I1283" s="71">
        <v>-10</v>
      </c>
    </row>
    <row r="1284" spans="1:9" x14ac:dyDescent="0.2">
      <c r="A1284" s="38" t="s">
        <v>74</v>
      </c>
      <c r="B1284" s="39" t="s">
        <v>69</v>
      </c>
      <c r="C1284" s="39" t="s">
        <v>70</v>
      </c>
      <c r="D1284" s="39" t="s">
        <v>71</v>
      </c>
      <c r="E1284" s="39" t="s">
        <v>12</v>
      </c>
      <c r="F1284" s="39" t="s">
        <v>31131</v>
      </c>
      <c r="G1284" s="39" t="s">
        <v>26187</v>
      </c>
      <c r="H1284" s="39" t="s">
        <v>31132</v>
      </c>
      <c r="I1284" s="71">
        <v>-5</v>
      </c>
    </row>
    <row r="1285" spans="1:9" x14ac:dyDescent="0.2">
      <c r="A1285" s="38" t="s">
        <v>74</v>
      </c>
      <c r="B1285" s="39" t="s">
        <v>69</v>
      </c>
      <c r="C1285" s="39" t="s">
        <v>70</v>
      </c>
      <c r="D1285" s="39" t="s">
        <v>71</v>
      </c>
      <c r="E1285" s="39" t="s">
        <v>12</v>
      </c>
      <c r="F1285" s="39" t="s">
        <v>29012</v>
      </c>
      <c r="G1285" s="39" t="s">
        <v>26187</v>
      </c>
      <c r="H1285" s="39" t="s">
        <v>29013</v>
      </c>
      <c r="I1285" s="71">
        <v>-10</v>
      </c>
    </row>
    <row r="1286" spans="1:9" x14ac:dyDescent="0.2">
      <c r="A1286" s="38" t="s">
        <v>74</v>
      </c>
      <c r="B1286" s="39" t="s">
        <v>69</v>
      </c>
      <c r="C1286" s="39" t="s">
        <v>70</v>
      </c>
      <c r="D1286" s="39" t="s">
        <v>71</v>
      </c>
      <c r="E1286" s="39" t="s">
        <v>12</v>
      </c>
      <c r="F1286" s="39" t="s">
        <v>31133</v>
      </c>
      <c r="G1286" s="39" t="s">
        <v>26187</v>
      </c>
      <c r="H1286" s="39" t="s">
        <v>31134</v>
      </c>
      <c r="I1286" s="71">
        <v>-5</v>
      </c>
    </row>
    <row r="1287" spans="1:9" x14ac:dyDescent="0.2">
      <c r="A1287" s="38" t="s">
        <v>74</v>
      </c>
      <c r="B1287" s="39" t="s">
        <v>69</v>
      </c>
      <c r="C1287" s="39" t="s">
        <v>70</v>
      </c>
      <c r="D1287" s="39" t="s">
        <v>71</v>
      </c>
      <c r="E1287" s="39" t="s">
        <v>12</v>
      </c>
      <c r="F1287" s="39" t="s">
        <v>29744</v>
      </c>
      <c r="G1287" s="39" t="s">
        <v>100</v>
      </c>
      <c r="H1287" s="39" t="s">
        <v>28028</v>
      </c>
      <c r="I1287" s="71">
        <v>-5</v>
      </c>
    </row>
    <row r="1288" spans="1:9" x14ac:dyDescent="0.2">
      <c r="A1288" s="38" t="s">
        <v>74</v>
      </c>
      <c r="B1288" s="39" t="s">
        <v>69</v>
      </c>
      <c r="C1288" s="39" t="s">
        <v>70</v>
      </c>
      <c r="D1288" s="39" t="s">
        <v>71</v>
      </c>
      <c r="E1288" s="39" t="s">
        <v>12</v>
      </c>
      <c r="F1288" s="39" t="s">
        <v>31135</v>
      </c>
      <c r="G1288" s="39" t="s">
        <v>100</v>
      </c>
      <c r="H1288" s="39" t="s">
        <v>22572</v>
      </c>
      <c r="I1288" s="71">
        <v>-5</v>
      </c>
    </row>
    <row r="1289" spans="1:9" x14ac:dyDescent="0.2">
      <c r="A1289" s="38" t="s">
        <v>74</v>
      </c>
      <c r="B1289" s="39" t="s">
        <v>69</v>
      </c>
      <c r="C1289" s="39" t="s">
        <v>70</v>
      </c>
      <c r="D1289" s="39" t="s">
        <v>71</v>
      </c>
      <c r="E1289" s="39" t="s">
        <v>12</v>
      </c>
      <c r="F1289" s="39" t="s">
        <v>26449</v>
      </c>
      <c r="G1289" s="39" t="s">
        <v>26187</v>
      </c>
      <c r="H1289" s="39" t="s">
        <v>1292</v>
      </c>
      <c r="I1289" s="71">
        <v>-8.93</v>
      </c>
    </row>
    <row r="1290" spans="1:9" x14ac:dyDescent="0.2">
      <c r="A1290" s="38" t="s">
        <v>74</v>
      </c>
      <c r="B1290" s="39" t="s">
        <v>69</v>
      </c>
      <c r="C1290" s="39" t="s">
        <v>70</v>
      </c>
      <c r="D1290" s="39" t="s">
        <v>71</v>
      </c>
      <c r="E1290" s="39" t="s">
        <v>12</v>
      </c>
      <c r="F1290" s="39" t="s">
        <v>1294</v>
      </c>
      <c r="G1290" s="39" t="s">
        <v>26187</v>
      </c>
      <c r="H1290" s="39" t="s">
        <v>26450</v>
      </c>
      <c r="I1290" s="71">
        <v>-8.86</v>
      </c>
    </row>
    <row r="1291" spans="1:9" x14ac:dyDescent="0.2">
      <c r="A1291" s="38" t="s">
        <v>74</v>
      </c>
      <c r="B1291" s="39" t="s">
        <v>69</v>
      </c>
      <c r="C1291" s="39" t="s">
        <v>70</v>
      </c>
      <c r="D1291" s="39" t="s">
        <v>71</v>
      </c>
      <c r="E1291" s="39" t="s">
        <v>12</v>
      </c>
      <c r="F1291" s="39" t="s">
        <v>31136</v>
      </c>
      <c r="G1291" s="39" t="s">
        <v>26187</v>
      </c>
      <c r="H1291" s="39" t="s">
        <v>31137</v>
      </c>
      <c r="I1291" s="71">
        <v>-13.36</v>
      </c>
    </row>
    <row r="1292" spans="1:9" x14ac:dyDescent="0.2">
      <c r="A1292" s="38" t="s">
        <v>74</v>
      </c>
      <c r="B1292" s="39" t="s">
        <v>69</v>
      </c>
      <c r="C1292" s="39" t="s">
        <v>70</v>
      </c>
      <c r="D1292" s="39" t="s">
        <v>71</v>
      </c>
      <c r="E1292" s="39" t="s">
        <v>12</v>
      </c>
      <c r="F1292" s="39" t="s">
        <v>26451</v>
      </c>
      <c r="G1292" s="39" t="s">
        <v>26187</v>
      </c>
      <c r="H1292" s="39" t="s">
        <v>1295</v>
      </c>
      <c r="I1292" s="71">
        <v>-5</v>
      </c>
    </row>
    <row r="1293" spans="1:9" x14ac:dyDescent="0.2">
      <c r="A1293" s="38" t="s">
        <v>74</v>
      </c>
      <c r="B1293" s="39" t="s">
        <v>69</v>
      </c>
      <c r="C1293" s="39" t="s">
        <v>70</v>
      </c>
      <c r="D1293" s="39" t="s">
        <v>71</v>
      </c>
      <c r="E1293" s="39" t="s">
        <v>12</v>
      </c>
      <c r="F1293" s="39" t="s">
        <v>26622</v>
      </c>
      <c r="G1293" s="39" t="s">
        <v>26187</v>
      </c>
      <c r="H1293" s="39" t="s">
        <v>26623</v>
      </c>
      <c r="I1293" s="71">
        <v>-49.82</v>
      </c>
    </row>
    <row r="1294" spans="1:9" x14ac:dyDescent="0.2">
      <c r="A1294" s="38" t="s">
        <v>74</v>
      </c>
      <c r="B1294" s="39" t="s">
        <v>69</v>
      </c>
      <c r="C1294" s="39" t="s">
        <v>70</v>
      </c>
      <c r="D1294" s="39" t="s">
        <v>71</v>
      </c>
      <c r="E1294" s="39" t="s">
        <v>12</v>
      </c>
      <c r="F1294" s="39" t="s">
        <v>31138</v>
      </c>
      <c r="G1294" s="39" t="s">
        <v>26187</v>
      </c>
      <c r="H1294" s="39" t="s">
        <v>31139</v>
      </c>
      <c r="I1294" s="71">
        <v>-5</v>
      </c>
    </row>
    <row r="1295" spans="1:9" x14ac:dyDescent="0.2">
      <c r="A1295" s="38" t="s">
        <v>74</v>
      </c>
      <c r="B1295" s="39" t="s">
        <v>69</v>
      </c>
      <c r="C1295" s="39" t="s">
        <v>70</v>
      </c>
      <c r="D1295" s="39" t="s">
        <v>71</v>
      </c>
      <c r="E1295" s="39" t="s">
        <v>12</v>
      </c>
      <c r="F1295" s="39" t="s">
        <v>28029</v>
      </c>
      <c r="G1295" s="39" t="s">
        <v>26187</v>
      </c>
      <c r="H1295" s="39" t="s">
        <v>28030</v>
      </c>
      <c r="I1295" s="71">
        <v>-18.420000000000002</v>
      </c>
    </row>
    <row r="1296" spans="1:9" x14ac:dyDescent="0.2">
      <c r="A1296" s="38" t="s">
        <v>74</v>
      </c>
      <c r="B1296" s="39" t="s">
        <v>69</v>
      </c>
      <c r="C1296" s="39" t="s">
        <v>70</v>
      </c>
      <c r="D1296" s="39" t="s">
        <v>71</v>
      </c>
      <c r="E1296" s="39" t="s">
        <v>12</v>
      </c>
      <c r="F1296" s="39" t="s">
        <v>29014</v>
      </c>
      <c r="G1296" s="39" t="s">
        <v>100</v>
      </c>
      <c r="H1296" s="39" t="s">
        <v>29015</v>
      </c>
      <c r="I1296" s="71">
        <v>-5</v>
      </c>
    </row>
    <row r="1297" spans="1:9" x14ac:dyDescent="0.2">
      <c r="A1297" s="38" t="s">
        <v>74</v>
      </c>
      <c r="B1297" s="39" t="s">
        <v>69</v>
      </c>
      <c r="C1297" s="39" t="s">
        <v>70</v>
      </c>
      <c r="D1297" s="39" t="s">
        <v>71</v>
      </c>
      <c r="E1297" s="39" t="s">
        <v>12</v>
      </c>
      <c r="F1297" s="39" t="s">
        <v>26309</v>
      </c>
      <c r="G1297" s="39" t="s">
        <v>26187</v>
      </c>
      <c r="H1297" s="39" t="s">
        <v>1299</v>
      </c>
      <c r="I1297" s="71">
        <v>-25.88</v>
      </c>
    </row>
    <row r="1298" spans="1:9" x14ac:dyDescent="0.2">
      <c r="A1298" s="38" t="s">
        <v>74</v>
      </c>
      <c r="B1298" s="39" t="s">
        <v>69</v>
      </c>
      <c r="C1298" s="39" t="s">
        <v>70</v>
      </c>
      <c r="D1298" s="39" t="s">
        <v>71</v>
      </c>
      <c r="E1298" s="39" t="s">
        <v>12</v>
      </c>
      <c r="F1298" s="39" t="s">
        <v>28451</v>
      </c>
      <c r="G1298" s="39" t="s">
        <v>26187</v>
      </c>
      <c r="H1298" s="39" t="s">
        <v>28452</v>
      </c>
      <c r="I1298" s="71">
        <v>-5</v>
      </c>
    </row>
    <row r="1299" spans="1:9" x14ac:dyDescent="0.2">
      <c r="A1299" s="38" t="s">
        <v>74</v>
      </c>
      <c r="B1299" s="39" t="s">
        <v>69</v>
      </c>
      <c r="C1299" s="39" t="s">
        <v>70</v>
      </c>
      <c r="D1299" s="39" t="s">
        <v>71</v>
      </c>
      <c r="E1299" s="39" t="s">
        <v>12</v>
      </c>
      <c r="F1299" s="39" t="s">
        <v>26404</v>
      </c>
      <c r="G1299" s="39" t="s">
        <v>26187</v>
      </c>
      <c r="H1299" s="39" t="s">
        <v>26405</v>
      </c>
      <c r="I1299" s="71">
        <v>-39.4</v>
      </c>
    </row>
    <row r="1300" spans="1:9" x14ac:dyDescent="0.2">
      <c r="A1300" s="38" t="s">
        <v>74</v>
      </c>
      <c r="B1300" s="39" t="s">
        <v>69</v>
      </c>
      <c r="C1300" s="39" t="s">
        <v>70</v>
      </c>
      <c r="D1300" s="39" t="s">
        <v>71</v>
      </c>
      <c r="E1300" s="39" t="s">
        <v>12</v>
      </c>
      <c r="F1300" s="39" t="s">
        <v>28838</v>
      </c>
      <c r="G1300" s="39" t="s">
        <v>26187</v>
      </c>
      <c r="H1300" s="39" t="s">
        <v>28839</v>
      </c>
      <c r="I1300" s="71">
        <v>-37.93</v>
      </c>
    </row>
    <row r="1301" spans="1:9" x14ac:dyDescent="0.2">
      <c r="A1301" s="38" t="s">
        <v>74</v>
      </c>
      <c r="B1301" s="39" t="s">
        <v>69</v>
      </c>
      <c r="C1301" s="39" t="s">
        <v>70</v>
      </c>
      <c r="D1301" s="39" t="s">
        <v>71</v>
      </c>
      <c r="E1301" s="39" t="s">
        <v>12</v>
      </c>
      <c r="F1301" s="39" t="s">
        <v>29745</v>
      </c>
      <c r="G1301" s="39" t="s">
        <v>26187</v>
      </c>
      <c r="H1301" s="39" t="s">
        <v>29746</v>
      </c>
      <c r="I1301" s="71">
        <v>-5</v>
      </c>
    </row>
    <row r="1302" spans="1:9" x14ac:dyDescent="0.2">
      <c r="A1302" s="38" t="s">
        <v>74</v>
      </c>
      <c r="B1302" s="39" t="s">
        <v>69</v>
      </c>
      <c r="C1302" s="39" t="s">
        <v>70</v>
      </c>
      <c r="D1302" s="39" t="s">
        <v>71</v>
      </c>
      <c r="E1302" s="39" t="s">
        <v>12</v>
      </c>
      <c r="F1302" s="39" t="s">
        <v>28453</v>
      </c>
      <c r="G1302" s="39" t="s">
        <v>26187</v>
      </c>
      <c r="H1302" s="39" t="s">
        <v>28454</v>
      </c>
      <c r="I1302" s="71">
        <v>-41.23</v>
      </c>
    </row>
    <row r="1303" spans="1:9" x14ac:dyDescent="0.2">
      <c r="A1303" s="38" t="s">
        <v>74</v>
      </c>
      <c r="B1303" s="39" t="s">
        <v>69</v>
      </c>
      <c r="C1303" s="39" t="s">
        <v>70</v>
      </c>
      <c r="D1303" s="39" t="s">
        <v>71</v>
      </c>
      <c r="E1303" s="39" t="s">
        <v>12</v>
      </c>
      <c r="F1303" s="39" t="s">
        <v>29016</v>
      </c>
      <c r="G1303" s="39" t="s">
        <v>26187</v>
      </c>
      <c r="H1303" s="39" t="s">
        <v>29017</v>
      </c>
      <c r="I1303" s="71">
        <v>-5</v>
      </c>
    </row>
    <row r="1304" spans="1:9" x14ac:dyDescent="0.2">
      <c r="A1304" s="38" t="s">
        <v>74</v>
      </c>
      <c r="B1304" s="39" t="s">
        <v>69</v>
      </c>
      <c r="C1304" s="39" t="s">
        <v>70</v>
      </c>
      <c r="D1304" s="39" t="s">
        <v>71</v>
      </c>
      <c r="E1304" s="39" t="s">
        <v>12</v>
      </c>
      <c r="F1304" s="39" t="s">
        <v>31140</v>
      </c>
      <c r="G1304" s="39" t="s">
        <v>26187</v>
      </c>
      <c r="H1304" s="39" t="s">
        <v>31141</v>
      </c>
      <c r="I1304" s="71">
        <v>-5</v>
      </c>
    </row>
    <row r="1305" spans="1:9" x14ac:dyDescent="0.2">
      <c r="A1305" s="38" t="s">
        <v>74</v>
      </c>
      <c r="B1305" s="39" t="s">
        <v>69</v>
      </c>
      <c r="C1305" s="39" t="s">
        <v>70</v>
      </c>
      <c r="D1305" s="39" t="s">
        <v>71</v>
      </c>
      <c r="E1305" s="39" t="s">
        <v>12</v>
      </c>
      <c r="F1305" s="39" t="s">
        <v>26946</v>
      </c>
      <c r="G1305" s="39" t="s">
        <v>26187</v>
      </c>
      <c r="H1305" s="39" t="s">
        <v>25237</v>
      </c>
      <c r="I1305" s="71">
        <v>-16.309999999999999</v>
      </c>
    </row>
    <row r="1306" spans="1:9" x14ac:dyDescent="0.2">
      <c r="A1306" s="38" t="s">
        <v>74</v>
      </c>
      <c r="B1306" s="39" t="s">
        <v>69</v>
      </c>
      <c r="C1306" s="39" t="s">
        <v>70</v>
      </c>
      <c r="D1306" s="39" t="s">
        <v>71</v>
      </c>
      <c r="E1306" s="39" t="s">
        <v>12</v>
      </c>
      <c r="F1306" s="39" t="s">
        <v>31142</v>
      </c>
      <c r="G1306" s="39" t="s">
        <v>26187</v>
      </c>
      <c r="H1306" s="39" t="s">
        <v>31143</v>
      </c>
      <c r="I1306" s="71">
        <v>-5</v>
      </c>
    </row>
    <row r="1307" spans="1:9" x14ac:dyDescent="0.2">
      <c r="A1307" s="38" t="s">
        <v>74</v>
      </c>
      <c r="B1307" s="39" t="s">
        <v>69</v>
      </c>
      <c r="C1307" s="39" t="s">
        <v>70</v>
      </c>
      <c r="D1307" s="39" t="s">
        <v>71</v>
      </c>
      <c r="E1307" s="39" t="s">
        <v>12</v>
      </c>
      <c r="F1307" s="39" t="s">
        <v>31144</v>
      </c>
      <c r="G1307" s="39" t="s">
        <v>26187</v>
      </c>
      <c r="H1307" s="39" t="s">
        <v>31145</v>
      </c>
      <c r="I1307" s="71">
        <v>-5</v>
      </c>
    </row>
    <row r="1308" spans="1:9" x14ac:dyDescent="0.2">
      <c r="A1308" s="38" t="s">
        <v>74</v>
      </c>
      <c r="B1308" s="39" t="s">
        <v>69</v>
      </c>
      <c r="C1308" s="39" t="s">
        <v>70</v>
      </c>
      <c r="D1308" s="39" t="s">
        <v>71</v>
      </c>
      <c r="E1308" s="39" t="s">
        <v>12</v>
      </c>
      <c r="F1308" s="39" t="s">
        <v>31146</v>
      </c>
      <c r="G1308" s="39" t="s">
        <v>26187</v>
      </c>
      <c r="H1308" s="39" t="s">
        <v>31147</v>
      </c>
      <c r="I1308" s="71">
        <v>-5</v>
      </c>
    </row>
    <row r="1309" spans="1:9" x14ac:dyDescent="0.2">
      <c r="A1309" s="38" t="s">
        <v>74</v>
      </c>
      <c r="B1309" s="39" t="s">
        <v>69</v>
      </c>
      <c r="C1309" s="39" t="s">
        <v>70</v>
      </c>
      <c r="D1309" s="39" t="s">
        <v>71</v>
      </c>
      <c r="E1309" s="39" t="s">
        <v>12</v>
      </c>
      <c r="F1309" s="39" t="s">
        <v>28455</v>
      </c>
      <c r="G1309" s="39" t="s">
        <v>100</v>
      </c>
      <c r="H1309" s="39" t="s">
        <v>28456</v>
      </c>
      <c r="I1309" s="71">
        <v>-5</v>
      </c>
    </row>
    <row r="1310" spans="1:9" x14ac:dyDescent="0.2">
      <c r="A1310" s="38" t="s">
        <v>74</v>
      </c>
      <c r="B1310" s="39" t="s">
        <v>69</v>
      </c>
      <c r="C1310" s="39" t="s">
        <v>70</v>
      </c>
      <c r="D1310" s="39" t="s">
        <v>71</v>
      </c>
      <c r="E1310" s="39" t="s">
        <v>12</v>
      </c>
      <c r="F1310" s="39" t="s">
        <v>27675</v>
      </c>
      <c r="G1310" s="39" t="s">
        <v>26187</v>
      </c>
      <c r="H1310" s="39" t="s">
        <v>27676</v>
      </c>
      <c r="I1310" s="71">
        <v>-5</v>
      </c>
    </row>
    <row r="1311" spans="1:9" x14ac:dyDescent="0.2">
      <c r="A1311" s="38" t="s">
        <v>74</v>
      </c>
      <c r="B1311" s="39" t="s">
        <v>69</v>
      </c>
      <c r="C1311" s="39" t="s">
        <v>70</v>
      </c>
      <c r="D1311" s="39" t="s">
        <v>71</v>
      </c>
      <c r="E1311" s="39" t="s">
        <v>12</v>
      </c>
      <c r="F1311" s="39" t="s">
        <v>28335</v>
      </c>
      <c r="G1311" s="39" t="s">
        <v>26187</v>
      </c>
      <c r="H1311" s="39" t="s">
        <v>28336</v>
      </c>
      <c r="I1311" s="71">
        <v>-10</v>
      </c>
    </row>
    <row r="1312" spans="1:9" x14ac:dyDescent="0.2">
      <c r="A1312" s="38" t="s">
        <v>74</v>
      </c>
      <c r="B1312" s="39" t="s">
        <v>69</v>
      </c>
      <c r="C1312" s="39" t="s">
        <v>70</v>
      </c>
      <c r="D1312" s="39" t="s">
        <v>71</v>
      </c>
      <c r="E1312" s="39" t="s">
        <v>12</v>
      </c>
      <c r="F1312" s="39" t="s">
        <v>31148</v>
      </c>
      <c r="G1312" s="39" t="s">
        <v>26187</v>
      </c>
      <c r="H1312" s="39" t="s">
        <v>31149</v>
      </c>
      <c r="I1312" s="71">
        <v>-10</v>
      </c>
    </row>
    <row r="1313" spans="1:9" x14ac:dyDescent="0.2">
      <c r="A1313" s="38" t="s">
        <v>74</v>
      </c>
      <c r="B1313" s="39" t="s">
        <v>69</v>
      </c>
      <c r="C1313" s="39" t="s">
        <v>70</v>
      </c>
      <c r="D1313" s="39" t="s">
        <v>71</v>
      </c>
      <c r="E1313" s="39" t="s">
        <v>12</v>
      </c>
      <c r="F1313" s="39" t="s">
        <v>31150</v>
      </c>
      <c r="G1313" s="39" t="s">
        <v>26187</v>
      </c>
      <c r="H1313" s="39" t="s">
        <v>31151</v>
      </c>
      <c r="I1313" s="71">
        <v>-5</v>
      </c>
    </row>
    <row r="1314" spans="1:9" x14ac:dyDescent="0.2">
      <c r="A1314" s="38" t="s">
        <v>74</v>
      </c>
      <c r="B1314" s="39" t="s">
        <v>69</v>
      </c>
      <c r="C1314" s="39" t="s">
        <v>70</v>
      </c>
      <c r="D1314" s="39" t="s">
        <v>71</v>
      </c>
      <c r="E1314" s="39" t="s">
        <v>12</v>
      </c>
      <c r="F1314" s="39" t="s">
        <v>26215</v>
      </c>
      <c r="G1314" s="39" t="s">
        <v>26187</v>
      </c>
      <c r="H1314" s="39" t="s">
        <v>26216</v>
      </c>
      <c r="I1314" s="71">
        <v>-22.6</v>
      </c>
    </row>
    <row r="1315" spans="1:9" x14ac:dyDescent="0.2">
      <c r="A1315" s="38" t="s">
        <v>74</v>
      </c>
      <c r="B1315" s="39" t="s">
        <v>69</v>
      </c>
      <c r="C1315" s="39" t="s">
        <v>70</v>
      </c>
      <c r="D1315" s="39" t="s">
        <v>71</v>
      </c>
      <c r="E1315" s="39" t="s">
        <v>12</v>
      </c>
      <c r="F1315" s="39" t="s">
        <v>29018</v>
      </c>
      <c r="G1315" s="39" t="s">
        <v>26187</v>
      </c>
      <c r="H1315" s="39" t="s">
        <v>29747</v>
      </c>
      <c r="I1315" s="71">
        <v>-5</v>
      </c>
    </row>
    <row r="1316" spans="1:9" x14ac:dyDescent="0.2">
      <c r="A1316" s="38" t="s">
        <v>74</v>
      </c>
      <c r="B1316" s="39" t="s">
        <v>69</v>
      </c>
      <c r="C1316" s="39" t="s">
        <v>70</v>
      </c>
      <c r="D1316" s="39" t="s">
        <v>71</v>
      </c>
      <c r="E1316" s="39" t="s">
        <v>12</v>
      </c>
      <c r="F1316" s="39" t="s">
        <v>29748</v>
      </c>
      <c r="G1316" s="39" t="s">
        <v>26187</v>
      </c>
      <c r="H1316" s="39" t="s">
        <v>29749</v>
      </c>
      <c r="I1316" s="71">
        <v>-15</v>
      </c>
    </row>
    <row r="1317" spans="1:9" x14ac:dyDescent="0.2">
      <c r="A1317" s="38" t="s">
        <v>74</v>
      </c>
      <c r="B1317" s="39" t="s">
        <v>69</v>
      </c>
      <c r="C1317" s="39" t="s">
        <v>70</v>
      </c>
      <c r="D1317" s="39" t="s">
        <v>71</v>
      </c>
      <c r="E1317" s="39" t="s">
        <v>12</v>
      </c>
      <c r="F1317" s="39" t="s">
        <v>27427</v>
      </c>
      <c r="G1317" s="39" t="s">
        <v>26187</v>
      </c>
      <c r="H1317" s="39" t="s">
        <v>27397</v>
      </c>
      <c r="I1317" s="71">
        <v>-15</v>
      </c>
    </row>
    <row r="1318" spans="1:9" x14ac:dyDescent="0.2">
      <c r="A1318" s="38" t="s">
        <v>74</v>
      </c>
      <c r="B1318" s="39" t="s">
        <v>69</v>
      </c>
      <c r="C1318" s="39" t="s">
        <v>70</v>
      </c>
      <c r="D1318" s="39" t="s">
        <v>71</v>
      </c>
      <c r="E1318" s="39" t="s">
        <v>12</v>
      </c>
      <c r="F1318" s="39" t="s">
        <v>27428</v>
      </c>
      <c r="G1318" s="39" t="s">
        <v>26187</v>
      </c>
      <c r="H1318" s="39" t="s">
        <v>1301</v>
      </c>
      <c r="I1318" s="71">
        <v>-5</v>
      </c>
    </row>
    <row r="1319" spans="1:9" x14ac:dyDescent="0.2">
      <c r="A1319" s="38" t="s">
        <v>74</v>
      </c>
      <c r="B1319" s="39" t="s">
        <v>69</v>
      </c>
      <c r="C1319" s="39" t="s">
        <v>70</v>
      </c>
      <c r="D1319" s="39" t="s">
        <v>71</v>
      </c>
      <c r="E1319" s="39" t="s">
        <v>12</v>
      </c>
      <c r="F1319" s="39" t="s">
        <v>29750</v>
      </c>
      <c r="G1319" s="39" t="s">
        <v>26187</v>
      </c>
      <c r="H1319" s="39" t="s">
        <v>29751</v>
      </c>
      <c r="I1319" s="71">
        <v>-5</v>
      </c>
    </row>
    <row r="1320" spans="1:9" x14ac:dyDescent="0.2">
      <c r="A1320" s="38" t="s">
        <v>74</v>
      </c>
      <c r="B1320" s="39" t="s">
        <v>69</v>
      </c>
      <c r="C1320" s="39" t="s">
        <v>70</v>
      </c>
      <c r="D1320" s="39" t="s">
        <v>71</v>
      </c>
      <c r="E1320" s="39" t="s">
        <v>12</v>
      </c>
      <c r="F1320" s="39" t="s">
        <v>31152</v>
      </c>
      <c r="G1320" s="39" t="s">
        <v>26187</v>
      </c>
      <c r="H1320" s="39" t="s">
        <v>31153</v>
      </c>
      <c r="I1320" s="71">
        <v>-5</v>
      </c>
    </row>
    <row r="1321" spans="1:9" x14ac:dyDescent="0.2">
      <c r="A1321" s="38" t="s">
        <v>74</v>
      </c>
      <c r="B1321" s="39" t="s">
        <v>69</v>
      </c>
      <c r="C1321" s="39" t="s">
        <v>70</v>
      </c>
      <c r="D1321" s="39" t="s">
        <v>71</v>
      </c>
      <c r="E1321" s="39" t="s">
        <v>12</v>
      </c>
      <c r="F1321" s="39" t="s">
        <v>29752</v>
      </c>
      <c r="G1321" s="39" t="s">
        <v>26187</v>
      </c>
      <c r="H1321" s="39" t="s">
        <v>29753</v>
      </c>
      <c r="I1321" s="71">
        <v>-27.32</v>
      </c>
    </row>
    <row r="1322" spans="1:9" x14ac:dyDescent="0.2">
      <c r="A1322" s="38" t="s">
        <v>74</v>
      </c>
      <c r="B1322" s="39" t="s">
        <v>69</v>
      </c>
      <c r="C1322" s="39" t="s">
        <v>70</v>
      </c>
      <c r="D1322" s="39" t="s">
        <v>71</v>
      </c>
      <c r="E1322" s="39" t="s">
        <v>12</v>
      </c>
      <c r="F1322" s="39" t="s">
        <v>26452</v>
      </c>
      <c r="G1322" s="39" t="s">
        <v>26187</v>
      </c>
      <c r="H1322" s="39" t="s">
        <v>26453</v>
      </c>
      <c r="I1322" s="71">
        <v>-35.450000000000003</v>
      </c>
    </row>
    <row r="1323" spans="1:9" x14ac:dyDescent="0.2">
      <c r="A1323" s="38" t="s">
        <v>74</v>
      </c>
      <c r="B1323" s="39" t="s">
        <v>69</v>
      </c>
      <c r="C1323" s="39" t="s">
        <v>70</v>
      </c>
      <c r="D1323" s="39" t="s">
        <v>71</v>
      </c>
      <c r="E1323" s="39" t="s">
        <v>12</v>
      </c>
      <c r="F1323" s="39" t="s">
        <v>27145</v>
      </c>
      <c r="G1323" s="39" t="s">
        <v>26187</v>
      </c>
      <c r="H1323" s="39" t="s">
        <v>27146</v>
      </c>
      <c r="I1323" s="71">
        <v>-22.58</v>
      </c>
    </row>
    <row r="1324" spans="1:9" x14ac:dyDescent="0.2">
      <c r="A1324" s="38" t="s">
        <v>74</v>
      </c>
      <c r="B1324" s="39" t="s">
        <v>69</v>
      </c>
      <c r="C1324" s="39" t="s">
        <v>70</v>
      </c>
      <c r="D1324" s="39" t="s">
        <v>71</v>
      </c>
      <c r="E1324" s="39" t="s">
        <v>12</v>
      </c>
      <c r="F1324" s="39" t="s">
        <v>28031</v>
      </c>
      <c r="G1324" s="39" t="s">
        <v>26187</v>
      </c>
      <c r="H1324" s="39" t="s">
        <v>28032</v>
      </c>
      <c r="I1324" s="71">
        <v>-5</v>
      </c>
    </row>
    <row r="1325" spans="1:9" x14ac:dyDescent="0.2">
      <c r="A1325" s="38" t="s">
        <v>74</v>
      </c>
      <c r="B1325" s="39" t="s">
        <v>69</v>
      </c>
      <c r="C1325" s="39" t="s">
        <v>70</v>
      </c>
      <c r="D1325" s="39" t="s">
        <v>71</v>
      </c>
      <c r="E1325" s="39" t="s">
        <v>12</v>
      </c>
      <c r="F1325" s="39" t="s">
        <v>31154</v>
      </c>
      <c r="G1325" s="39" t="s">
        <v>26187</v>
      </c>
      <c r="H1325" s="39" t="s">
        <v>31155</v>
      </c>
      <c r="I1325" s="71">
        <v>-5</v>
      </c>
    </row>
    <row r="1326" spans="1:9" x14ac:dyDescent="0.2">
      <c r="A1326" s="38" t="s">
        <v>74</v>
      </c>
      <c r="B1326" s="39" t="s">
        <v>69</v>
      </c>
      <c r="C1326" s="39" t="s">
        <v>70</v>
      </c>
      <c r="D1326" s="39" t="s">
        <v>71</v>
      </c>
      <c r="E1326" s="39" t="s">
        <v>12</v>
      </c>
      <c r="F1326" s="39" t="s">
        <v>28033</v>
      </c>
      <c r="G1326" s="39" t="s">
        <v>26187</v>
      </c>
      <c r="H1326" s="39" t="s">
        <v>28034</v>
      </c>
      <c r="I1326" s="71">
        <v>-16.28</v>
      </c>
    </row>
    <row r="1327" spans="1:9" x14ac:dyDescent="0.2">
      <c r="A1327" s="38" t="s">
        <v>74</v>
      </c>
      <c r="B1327" s="39" t="s">
        <v>69</v>
      </c>
      <c r="C1327" s="39" t="s">
        <v>70</v>
      </c>
      <c r="D1327" s="39" t="s">
        <v>71</v>
      </c>
      <c r="E1327" s="39" t="s">
        <v>12</v>
      </c>
      <c r="F1327" s="39" t="s">
        <v>31156</v>
      </c>
      <c r="G1327" s="39" t="s">
        <v>26187</v>
      </c>
      <c r="H1327" s="39" t="s">
        <v>31157</v>
      </c>
      <c r="I1327" s="71">
        <v>-5</v>
      </c>
    </row>
    <row r="1328" spans="1:9" x14ac:dyDescent="0.2">
      <c r="A1328" s="38" t="s">
        <v>74</v>
      </c>
      <c r="B1328" s="39" t="s">
        <v>69</v>
      </c>
      <c r="C1328" s="39" t="s">
        <v>70</v>
      </c>
      <c r="D1328" s="39" t="s">
        <v>71</v>
      </c>
      <c r="E1328" s="39" t="s">
        <v>12</v>
      </c>
      <c r="F1328" s="39" t="s">
        <v>31158</v>
      </c>
      <c r="G1328" s="39" t="s">
        <v>26187</v>
      </c>
      <c r="H1328" s="39" t="s">
        <v>31159</v>
      </c>
      <c r="I1328" s="71">
        <v>-10</v>
      </c>
    </row>
    <row r="1329" spans="1:9" x14ac:dyDescent="0.2">
      <c r="A1329" s="38" t="s">
        <v>74</v>
      </c>
      <c r="B1329" s="39" t="s">
        <v>69</v>
      </c>
      <c r="C1329" s="39" t="s">
        <v>70</v>
      </c>
      <c r="D1329" s="39" t="s">
        <v>71</v>
      </c>
      <c r="E1329" s="39" t="s">
        <v>12</v>
      </c>
      <c r="F1329" s="39" t="s">
        <v>29754</v>
      </c>
      <c r="G1329" s="39" t="s">
        <v>26187</v>
      </c>
      <c r="H1329" s="39" t="s">
        <v>29755</v>
      </c>
      <c r="I1329" s="71">
        <v>-15</v>
      </c>
    </row>
    <row r="1330" spans="1:9" x14ac:dyDescent="0.2">
      <c r="A1330" s="38" t="s">
        <v>74</v>
      </c>
      <c r="B1330" s="39" t="s">
        <v>69</v>
      </c>
      <c r="C1330" s="39" t="s">
        <v>70</v>
      </c>
      <c r="D1330" s="39" t="s">
        <v>71</v>
      </c>
      <c r="E1330" s="39" t="s">
        <v>12</v>
      </c>
      <c r="F1330" s="39" t="s">
        <v>29019</v>
      </c>
      <c r="G1330" s="39" t="s">
        <v>26187</v>
      </c>
      <c r="H1330" s="39" t="s">
        <v>29020</v>
      </c>
      <c r="I1330" s="71">
        <v>-10.66</v>
      </c>
    </row>
    <row r="1331" spans="1:9" x14ac:dyDescent="0.2">
      <c r="A1331" s="38" t="s">
        <v>74</v>
      </c>
      <c r="B1331" s="39" t="s">
        <v>69</v>
      </c>
      <c r="C1331" s="39" t="s">
        <v>70</v>
      </c>
      <c r="D1331" s="39" t="s">
        <v>71</v>
      </c>
      <c r="E1331" s="39" t="s">
        <v>12</v>
      </c>
      <c r="F1331" s="39" t="s">
        <v>29756</v>
      </c>
      <c r="G1331" s="39" t="s">
        <v>26187</v>
      </c>
      <c r="H1331" s="39" t="s">
        <v>29757</v>
      </c>
      <c r="I1331" s="71">
        <v>-5</v>
      </c>
    </row>
    <row r="1332" spans="1:9" x14ac:dyDescent="0.2">
      <c r="A1332" s="38" t="s">
        <v>74</v>
      </c>
      <c r="B1332" s="39" t="s">
        <v>69</v>
      </c>
      <c r="C1332" s="39" t="s">
        <v>70</v>
      </c>
      <c r="D1332" s="39" t="s">
        <v>71</v>
      </c>
      <c r="E1332" s="39" t="s">
        <v>12</v>
      </c>
      <c r="F1332" s="39" t="s">
        <v>26947</v>
      </c>
      <c r="G1332" s="39" t="s">
        <v>26187</v>
      </c>
      <c r="H1332" s="39" t="s">
        <v>26948</v>
      </c>
      <c r="I1332" s="71">
        <v>-5</v>
      </c>
    </row>
    <row r="1333" spans="1:9" x14ac:dyDescent="0.2">
      <c r="A1333" s="38" t="s">
        <v>74</v>
      </c>
      <c r="B1333" s="39" t="s">
        <v>69</v>
      </c>
      <c r="C1333" s="39" t="s">
        <v>70</v>
      </c>
      <c r="D1333" s="39" t="s">
        <v>71</v>
      </c>
      <c r="E1333" s="39" t="s">
        <v>12</v>
      </c>
      <c r="F1333" s="39" t="s">
        <v>31160</v>
      </c>
      <c r="G1333" s="39" t="s">
        <v>26187</v>
      </c>
      <c r="H1333" s="39" t="s">
        <v>31161</v>
      </c>
      <c r="I1333" s="71">
        <v>-5</v>
      </c>
    </row>
    <row r="1334" spans="1:9" x14ac:dyDescent="0.2">
      <c r="A1334" s="38" t="s">
        <v>74</v>
      </c>
      <c r="B1334" s="39" t="s">
        <v>69</v>
      </c>
      <c r="C1334" s="39" t="s">
        <v>70</v>
      </c>
      <c r="D1334" s="39" t="s">
        <v>71</v>
      </c>
      <c r="E1334" s="39" t="s">
        <v>12</v>
      </c>
      <c r="F1334" s="39" t="s">
        <v>31162</v>
      </c>
      <c r="G1334" s="39" t="s">
        <v>26187</v>
      </c>
      <c r="H1334" s="39" t="s">
        <v>31163</v>
      </c>
      <c r="I1334" s="71">
        <v>-5</v>
      </c>
    </row>
    <row r="1335" spans="1:9" x14ac:dyDescent="0.2">
      <c r="A1335" s="38" t="s">
        <v>74</v>
      </c>
      <c r="B1335" s="39" t="s">
        <v>69</v>
      </c>
      <c r="C1335" s="39" t="s">
        <v>70</v>
      </c>
      <c r="D1335" s="39" t="s">
        <v>71</v>
      </c>
      <c r="E1335" s="39" t="s">
        <v>12</v>
      </c>
      <c r="F1335" s="39" t="s">
        <v>29758</v>
      </c>
      <c r="G1335" s="39" t="s">
        <v>26187</v>
      </c>
      <c r="H1335" s="39" t="s">
        <v>29759</v>
      </c>
      <c r="I1335" s="71">
        <v>-5</v>
      </c>
    </row>
    <row r="1336" spans="1:9" x14ac:dyDescent="0.2">
      <c r="A1336" s="38" t="s">
        <v>74</v>
      </c>
      <c r="B1336" s="39" t="s">
        <v>69</v>
      </c>
      <c r="C1336" s="39" t="s">
        <v>70</v>
      </c>
      <c r="D1336" s="39" t="s">
        <v>71</v>
      </c>
      <c r="E1336" s="39" t="s">
        <v>12</v>
      </c>
      <c r="F1336" s="39" t="s">
        <v>29760</v>
      </c>
      <c r="G1336" s="39" t="s">
        <v>26187</v>
      </c>
      <c r="H1336" s="39" t="s">
        <v>29152</v>
      </c>
      <c r="I1336" s="71">
        <v>-10</v>
      </c>
    </row>
    <row r="1337" spans="1:9" x14ac:dyDescent="0.2">
      <c r="A1337" s="38" t="s">
        <v>74</v>
      </c>
      <c r="B1337" s="39" t="s">
        <v>69</v>
      </c>
      <c r="C1337" s="39" t="s">
        <v>70</v>
      </c>
      <c r="D1337" s="39" t="s">
        <v>71</v>
      </c>
      <c r="E1337" s="39" t="s">
        <v>12</v>
      </c>
      <c r="F1337" s="39" t="s">
        <v>29761</v>
      </c>
      <c r="G1337" s="39" t="s">
        <v>26187</v>
      </c>
      <c r="H1337" s="39" t="s">
        <v>31164</v>
      </c>
      <c r="I1337" s="71">
        <v>20</v>
      </c>
    </row>
    <row r="1338" spans="1:9" x14ac:dyDescent="0.2">
      <c r="A1338" s="38" t="s">
        <v>74</v>
      </c>
      <c r="B1338" s="39" t="s">
        <v>69</v>
      </c>
      <c r="C1338" s="39" t="s">
        <v>70</v>
      </c>
      <c r="D1338" s="39" t="s">
        <v>71</v>
      </c>
      <c r="E1338" s="39" t="s">
        <v>12</v>
      </c>
      <c r="F1338" s="39" t="s">
        <v>29761</v>
      </c>
      <c r="G1338" s="39" t="s">
        <v>26187</v>
      </c>
      <c r="H1338" s="39" t="s">
        <v>29762</v>
      </c>
      <c r="I1338" s="71">
        <v>10</v>
      </c>
    </row>
    <row r="1339" spans="1:9" x14ac:dyDescent="0.2">
      <c r="A1339" s="38" t="s">
        <v>74</v>
      </c>
      <c r="B1339" s="39" t="s">
        <v>69</v>
      </c>
      <c r="C1339" s="39" t="s">
        <v>70</v>
      </c>
      <c r="D1339" s="39" t="s">
        <v>71</v>
      </c>
      <c r="E1339" s="39" t="s">
        <v>12</v>
      </c>
      <c r="F1339" s="39" t="s">
        <v>31165</v>
      </c>
      <c r="G1339" s="39" t="s">
        <v>26187</v>
      </c>
      <c r="H1339" s="39" t="s">
        <v>28457</v>
      </c>
      <c r="I1339" s="71">
        <v>-10</v>
      </c>
    </row>
    <row r="1340" spans="1:9" x14ac:dyDescent="0.2">
      <c r="A1340" s="38" t="s">
        <v>74</v>
      </c>
      <c r="B1340" s="39" t="s">
        <v>69</v>
      </c>
      <c r="C1340" s="39" t="s">
        <v>70</v>
      </c>
      <c r="D1340" s="39" t="s">
        <v>71</v>
      </c>
      <c r="E1340" s="39" t="s">
        <v>12</v>
      </c>
      <c r="F1340" s="39" t="s">
        <v>28458</v>
      </c>
      <c r="G1340" s="39" t="s">
        <v>26187</v>
      </c>
      <c r="H1340" s="39" t="s">
        <v>28459</v>
      </c>
      <c r="I1340" s="71">
        <v>-12.2</v>
      </c>
    </row>
    <row r="1341" spans="1:9" x14ac:dyDescent="0.2">
      <c r="A1341" s="38" t="s">
        <v>74</v>
      </c>
      <c r="B1341" s="39" t="s">
        <v>69</v>
      </c>
      <c r="C1341" s="39" t="s">
        <v>70</v>
      </c>
      <c r="D1341" s="39" t="s">
        <v>71</v>
      </c>
      <c r="E1341" s="39" t="s">
        <v>12</v>
      </c>
      <c r="F1341" s="39" t="s">
        <v>29763</v>
      </c>
      <c r="G1341" s="39" t="s">
        <v>26187</v>
      </c>
      <c r="H1341" s="39" t="s">
        <v>29764</v>
      </c>
      <c r="I1341" s="71">
        <v>-10</v>
      </c>
    </row>
    <row r="1342" spans="1:9" x14ac:dyDescent="0.2">
      <c r="A1342" s="38" t="s">
        <v>74</v>
      </c>
      <c r="B1342" s="39" t="s">
        <v>69</v>
      </c>
      <c r="C1342" s="39" t="s">
        <v>70</v>
      </c>
      <c r="D1342" s="39" t="s">
        <v>71</v>
      </c>
      <c r="E1342" s="39" t="s">
        <v>12</v>
      </c>
      <c r="F1342" s="39" t="s">
        <v>28460</v>
      </c>
      <c r="G1342" s="39" t="s">
        <v>26187</v>
      </c>
      <c r="H1342" s="39" t="s">
        <v>28461</v>
      </c>
      <c r="I1342" s="71">
        <v>-5.7</v>
      </c>
    </row>
    <row r="1343" spans="1:9" x14ac:dyDescent="0.2">
      <c r="A1343" s="38" t="s">
        <v>74</v>
      </c>
      <c r="B1343" s="39" t="s">
        <v>69</v>
      </c>
      <c r="C1343" s="39" t="s">
        <v>70</v>
      </c>
      <c r="D1343" s="39" t="s">
        <v>71</v>
      </c>
      <c r="E1343" s="39" t="s">
        <v>12</v>
      </c>
      <c r="F1343" s="39" t="s">
        <v>31166</v>
      </c>
      <c r="G1343" s="39" t="s">
        <v>100</v>
      </c>
      <c r="H1343" s="39" t="s">
        <v>31167</v>
      </c>
      <c r="I1343" s="71">
        <v>-10</v>
      </c>
    </row>
    <row r="1344" spans="1:9" x14ac:dyDescent="0.2">
      <c r="A1344" s="38" t="s">
        <v>74</v>
      </c>
      <c r="B1344" s="39" t="s">
        <v>69</v>
      </c>
      <c r="C1344" s="39" t="s">
        <v>70</v>
      </c>
      <c r="D1344" s="39" t="s">
        <v>71</v>
      </c>
      <c r="E1344" s="39" t="s">
        <v>12</v>
      </c>
      <c r="F1344" s="39" t="s">
        <v>27557</v>
      </c>
      <c r="G1344" s="39" t="s">
        <v>26187</v>
      </c>
      <c r="H1344" s="39" t="s">
        <v>29765</v>
      </c>
      <c r="I1344" s="71">
        <v>-10</v>
      </c>
    </row>
    <row r="1345" spans="1:9" x14ac:dyDescent="0.2">
      <c r="A1345" s="38" t="s">
        <v>74</v>
      </c>
      <c r="B1345" s="39" t="s">
        <v>69</v>
      </c>
      <c r="C1345" s="39" t="s">
        <v>70</v>
      </c>
      <c r="D1345" s="39" t="s">
        <v>71</v>
      </c>
      <c r="E1345" s="39" t="s">
        <v>12</v>
      </c>
      <c r="F1345" s="39" t="s">
        <v>31168</v>
      </c>
      <c r="G1345" s="39" t="s">
        <v>26187</v>
      </c>
      <c r="H1345" s="39" t="s">
        <v>31169</v>
      </c>
      <c r="I1345" s="71">
        <v>-10</v>
      </c>
    </row>
    <row r="1346" spans="1:9" x14ac:dyDescent="0.2">
      <c r="A1346" s="38" t="s">
        <v>74</v>
      </c>
      <c r="B1346" s="39" t="s">
        <v>69</v>
      </c>
      <c r="C1346" s="39" t="s">
        <v>70</v>
      </c>
      <c r="D1346" s="39" t="s">
        <v>71</v>
      </c>
      <c r="E1346" s="39" t="s">
        <v>12</v>
      </c>
      <c r="F1346" s="39" t="s">
        <v>27924</v>
      </c>
      <c r="G1346" s="39" t="s">
        <v>26187</v>
      </c>
      <c r="H1346" s="39" t="s">
        <v>29767</v>
      </c>
      <c r="I1346" s="71">
        <v>-10</v>
      </c>
    </row>
    <row r="1347" spans="1:9" x14ac:dyDescent="0.2">
      <c r="A1347" s="38" t="s">
        <v>74</v>
      </c>
      <c r="B1347" s="39" t="s">
        <v>69</v>
      </c>
      <c r="C1347" s="39" t="s">
        <v>70</v>
      </c>
      <c r="D1347" s="39" t="s">
        <v>71</v>
      </c>
      <c r="E1347" s="39" t="s">
        <v>12</v>
      </c>
      <c r="F1347" s="39" t="s">
        <v>29768</v>
      </c>
      <c r="G1347" s="39" t="s">
        <v>26187</v>
      </c>
      <c r="H1347" s="39" t="s">
        <v>29769</v>
      </c>
      <c r="I1347" s="71">
        <v>-10</v>
      </c>
    </row>
    <row r="1348" spans="1:9" x14ac:dyDescent="0.2">
      <c r="A1348" s="38" t="s">
        <v>74</v>
      </c>
      <c r="B1348" s="39" t="s">
        <v>69</v>
      </c>
      <c r="C1348" s="39" t="s">
        <v>70</v>
      </c>
      <c r="D1348" s="39" t="s">
        <v>71</v>
      </c>
      <c r="E1348" s="39" t="s">
        <v>12</v>
      </c>
      <c r="F1348" s="39" t="s">
        <v>27429</v>
      </c>
      <c r="G1348" s="39" t="s">
        <v>26187</v>
      </c>
      <c r="H1348" s="39" t="s">
        <v>30538</v>
      </c>
      <c r="I1348" s="71">
        <v>-5</v>
      </c>
    </row>
    <row r="1349" spans="1:9" x14ac:dyDescent="0.2">
      <c r="A1349" s="38" t="s">
        <v>74</v>
      </c>
      <c r="B1349" s="39" t="s">
        <v>69</v>
      </c>
      <c r="C1349" s="39" t="s">
        <v>70</v>
      </c>
      <c r="D1349" s="39" t="s">
        <v>71</v>
      </c>
      <c r="E1349" s="39" t="s">
        <v>12</v>
      </c>
      <c r="F1349" s="39" t="s">
        <v>27430</v>
      </c>
      <c r="G1349" s="39" t="s">
        <v>26187</v>
      </c>
      <c r="H1349" s="39" t="s">
        <v>29770</v>
      </c>
      <c r="I1349" s="71">
        <v>-10</v>
      </c>
    </row>
    <row r="1350" spans="1:9" x14ac:dyDescent="0.2">
      <c r="A1350" s="38" t="s">
        <v>74</v>
      </c>
      <c r="B1350" s="39" t="s">
        <v>69</v>
      </c>
      <c r="C1350" s="39" t="s">
        <v>70</v>
      </c>
      <c r="D1350" s="39" t="s">
        <v>71</v>
      </c>
      <c r="E1350" s="39" t="s">
        <v>12</v>
      </c>
      <c r="F1350" s="39" t="s">
        <v>28837</v>
      </c>
      <c r="G1350" s="39" t="s">
        <v>26187</v>
      </c>
      <c r="H1350" s="39" t="s">
        <v>29771</v>
      </c>
      <c r="I1350" s="71">
        <v>-10</v>
      </c>
    </row>
    <row r="1351" spans="1:9" x14ac:dyDescent="0.2">
      <c r="A1351" s="38" t="s">
        <v>74</v>
      </c>
      <c r="B1351" s="39" t="s">
        <v>69</v>
      </c>
      <c r="C1351" s="39" t="s">
        <v>70</v>
      </c>
      <c r="D1351" s="39" t="s">
        <v>71</v>
      </c>
      <c r="E1351" s="39" t="s">
        <v>12</v>
      </c>
      <c r="F1351" s="39" t="s">
        <v>29021</v>
      </c>
      <c r="G1351" s="39" t="s">
        <v>26187</v>
      </c>
      <c r="H1351" s="39" t="s">
        <v>29022</v>
      </c>
      <c r="I1351" s="71">
        <v>-5</v>
      </c>
    </row>
    <row r="1352" spans="1:9" x14ac:dyDescent="0.2">
      <c r="A1352" s="38" t="s">
        <v>74</v>
      </c>
      <c r="B1352" s="39" t="s">
        <v>69</v>
      </c>
      <c r="C1352" s="39" t="s">
        <v>70</v>
      </c>
      <c r="D1352" s="39" t="s">
        <v>71</v>
      </c>
      <c r="E1352" s="39" t="s">
        <v>12</v>
      </c>
      <c r="F1352" s="39" t="s">
        <v>31170</v>
      </c>
      <c r="G1352" s="39" t="s">
        <v>26187</v>
      </c>
      <c r="H1352" s="39" t="s">
        <v>31171</v>
      </c>
      <c r="I1352" s="71">
        <v>-5</v>
      </c>
    </row>
    <row r="1353" spans="1:9" x14ac:dyDescent="0.2">
      <c r="A1353" s="38" t="s">
        <v>74</v>
      </c>
      <c r="B1353" s="39" t="s">
        <v>69</v>
      </c>
      <c r="C1353" s="39" t="s">
        <v>70</v>
      </c>
      <c r="D1353" s="39" t="s">
        <v>71</v>
      </c>
      <c r="E1353" s="39" t="s">
        <v>12</v>
      </c>
      <c r="F1353" s="39" t="s">
        <v>29772</v>
      </c>
      <c r="G1353" s="39" t="s">
        <v>26187</v>
      </c>
      <c r="H1353" s="39" t="s">
        <v>29773</v>
      </c>
      <c r="I1353" s="71">
        <v>-10</v>
      </c>
    </row>
    <row r="1354" spans="1:9" x14ac:dyDescent="0.2">
      <c r="A1354" s="38" t="s">
        <v>74</v>
      </c>
      <c r="B1354" s="39" t="s">
        <v>69</v>
      </c>
      <c r="C1354" s="39" t="s">
        <v>70</v>
      </c>
      <c r="D1354" s="39" t="s">
        <v>71</v>
      </c>
      <c r="E1354" s="39" t="s">
        <v>12</v>
      </c>
      <c r="F1354" s="39" t="s">
        <v>26454</v>
      </c>
      <c r="G1354" s="39" t="s">
        <v>26187</v>
      </c>
      <c r="H1354" s="39" t="s">
        <v>27096</v>
      </c>
      <c r="I1354" s="71">
        <v>-15.64</v>
      </c>
    </row>
    <row r="1355" spans="1:9" x14ac:dyDescent="0.2">
      <c r="A1355" s="38" t="s">
        <v>74</v>
      </c>
      <c r="B1355" s="39" t="s">
        <v>69</v>
      </c>
      <c r="C1355" s="39" t="s">
        <v>70</v>
      </c>
      <c r="D1355" s="39" t="s">
        <v>71</v>
      </c>
      <c r="E1355" s="39" t="s">
        <v>12</v>
      </c>
      <c r="F1355" s="39" t="s">
        <v>26781</v>
      </c>
      <c r="G1355" s="39" t="s">
        <v>26187</v>
      </c>
      <c r="H1355" s="39" t="s">
        <v>26782</v>
      </c>
      <c r="I1355" s="71">
        <v>-29.88</v>
      </c>
    </row>
    <row r="1356" spans="1:9" x14ac:dyDescent="0.2">
      <c r="A1356" s="38" t="s">
        <v>74</v>
      </c>
      <c r="B1356" s="39" t="s">
        <v>69</v>
      </c>
      <c r="C1356" s="39" t="s">
        <v>70</v>
      </c>
      <c r="D1356" s="39" t="s">
        <v>71</v>
      </c>
      <c r="E1356" s="39" t="s">
        <v>12</v>
      </c>
      <c r="F1356" s="39" t="s">
        <v>31172</v>
      </c>
      <c r="G1356" s="39" t="s">
        <v>26187</v>
      </c>
      <c r="H1356" s="39" t="s">
        <v>31173</v>
      </c>
      <c r="I1356" s="71">
        <v>-5</v>
      </c>
    </row>
    <row r="1357" spans="1:9" x14ac:dyDescent="0.2">
      <c r="A1357" s="38" t="s">
        <v>74</v>
      </c>
      <c r="B1357" s="39" t="s">
        <v>69</v>
      </c>
      <c r="C1357" s="39" t="s">
        <v>70</v>
      </c>
      <c r="D1357" s="39" t="s">
        <v>71</v>
      </c>
      <c r="E1357" s="39" t="s">
        <v>12</v>
      </c>
      <c r="F1357" s="39" t="s">
        <v>31174</v>
      </c>
      <c r="G1357" s="39" t="s">
        <v>26187</v>
      </c>
      <c r="H1357" s="39" t="s">
        <v>31175</v>
      </c>
      <c r="I1357" s="71">
        <v>-10</v>
      </c>
    </row>
    <row r="1358" spans="1:9" x14ac:dyDescent="0.2">
      <c r="A1358" s="38" t="s">
        <v>74</v>
      </c>
      <c r="B1358" s="39" t="s">
        <v>69</v>
      </c>
      <c r="C1358" s="39" t="s">
        <v>70</v>
      </c>
      <c r="D1358" s="39" t="s">
        <v>71</v>
      </c>
      <c r="E1358" s="39" t="s">
        <v>12</v>
      </c>
      <c r="F1358" s="39" t="s">
        <v>26624</v>
      </c>
      <c r="G1358" s="39" t="s">
        <v>26187</v>
      </c>
      <c r="H1358" s="39" t="s">
        <v>26625</v>
      </c>
      <c r="I1358" s="71">
        <v>-10</v>
      </c>
    </row>
    <row r="1359" spans="1:9" x14ac:dyDescent="0.2">
      <c r="A1359" s="38" t="s">
        <v>74</v>
      </c>
      <c r="B1359" s="39" t="s">
        <v>69</v>
      </c>
      <c r="C1359" s="39" t="s">
        <v>70</v>
      </c>
      <c r="D1359" s="39" t="s">
        <v>71</v>
      </c>
      <c r="E1359" s="39" t="s">
        <v>12</v>
      </c>
      <c r="F1359" s="39" t="s">
        <v>27677</v>
      </c>
      <c r="G1359" s="39" t="s">
        <v>26187</v>
      </c>
      <c r="H1359" s="39" t="s">
        <v>27678</v>
      </c>
      <c r="I1359" s="71">
        <v>-5</v>
      </c>
    </row>
    <row r="1360" spans="1:9" x14ac:dyDescent="0.2">
      <c r="A1360" s="38" t="s">
        <v>74</v>
      </c>
      <c r="B1360" s="39" t="s">
        <v>69</v>
      </c>
      <c r="C1360" s="39" t="s">
        <v>70</v>
      </c>
      <c r="D1360" s="39" t="s">
        <v>71</v>
      </c>
      <c r="E1360" s="39" t="s">
        <v>12</v>
      </c>
      <c r="F1360" s="39" t="s">
        <v>26217</v>
      </c>
      <c r="G1360" s="39" t="s">
        <v>26187</v>
      </c>
      <c r="H1360" s="39" t="s">
        <v>28462</v>
      </c>
      <c r="I1360" s="71">
        <v>-10.49</v>
      </c>
    </row>
    <row r="1361" spans="1:9" x14ac:dyDescent="0.2">
      <c r="A1361" s="38" t="s">
        <v>74</v>
      </c>
      <c r="B1361" s="39" t="s">
        <v>69</v>
      </c>
      <c r="C1361" s="39" t="s">
        <v>70</v>
      </c>
      <c r="D1361" s="39" t="s">
        <v>71</v>
      </c>
      <c r="E1361" s="39" t="s">
        <v>12</v>
      </c>
      <c r="F1361" s="39" t="s">
        <v>31176</v>
      </c>
      <c r="G1361" s="39" t="s">
        <v>26187</v>
      </c>
      <c r="H1361" s="39" t="s">
        <v>31177</v>
      </c>
      <c r="I1361" s="71">
        <v>-5</v>
      </c>
    </row>
    <row r="1362" spans="1:9" x14ac:dyDescent="0.2">
      <c r="A1362" s="38" t="s">
        <v>74</v>
      </c>
      <c r="B1362" s="39" t="s">
        <v>69</v>
      </c>
      <c r="C1362" s="39" t="s">
        <v>70</v>
      </c>
      <c r="D1362" s="39" t="s">
        <v>71</v>
      </c>
      <c r="E1362" s="39" t="s">
        <v>12</v>
      </c>
      <c r="F1362" s="39" t="s">
        <v>28463</v>
      </c>
      <c r="G1362" s="39" t="s">
        <v>26187</v>
      </c>
      <c r="H1362" s="39" t="s">
        <v>28464</v>
      </c>
      <c r="I1362" s="71">
        <v>-27</v>
      </c>
    </row>
    <row r="1363" spans="1:9" x14ac:dyDescent="0.2">
      <c r="A1363" s="38" t="s">
        <v>74</v>
      </c>
      <c r="B1363" s="39" t="s">
        <v>69</v>
      </c>
      <c r="C1363" s="39" t="s">
        <v>70</v>
      </c>
      <c r="D1363" s="39" t="s">
        <v>71</v>
      </c>
      <c r="E1363" s="39" t="s">
        <v>12</v>
      </c>
      <c r="F1363" s="39" t="s">
        <v>26626</v>
      </c>
      <c r="G1363" s="39" t="s">
        <v>26187</v>
      </c>
      <c r="H1363" s="39" t="s">
        <v>26627</v>
      </c>
      <c r="I1363" s="71">
        <v>-5</v>
      </c>
    </row>
    <row r="1364" spans="1:9" x14ac:dyDescent="0.2">
      <c r="A1364" s="38" t="s">
        <v>74</v>
      </c>
      <c r="B1364" s="39" t="s">
        <v>69</v>
      </c>
      <c r="C1364" s="39" t="s">
        <v>70</v>
      </c>
      <c r="D1364" s="39" t="s">
        <v>71</v>
      </c>
      <c r="E1364" s="39" t="s">
        <v>12</v>
      </c>
      <c r="F1364" s="39" t="s">
        <v>29774</v>
      </c>
      <c r="G1364" s="39" t="s">
        <v>26187</v>
      </c>
      <c r="H1364" s="39" t="s">
        <v>29775</v>
      </c>
      <c r="I1364" s="71">
        <v>-10</v>
      </c>
    </row>
    <row r="1365" spans="1:9" x14ac:dyDescent="0.2">
      <c r="A1365" s="38" t="s">
        <v>74</v>
      </c>
      <c r="B1365" s="39" t="s">
        <v>69</v>
      </c>
      <c r="C1365" s="39" t="s">
        <v>70</v>
      </c>
      <c r="D1365" s="39" t="s">
        <v>71</v>
      </c>
      <c r="E1365" s="39" t="s">
        <v>12</v>
      </c>
      <c r="F1365" s="39" t="s">
        <v>28465</v>
      </c>
      <c r="G1365" s="39" t="s">
        <v>26187</v>
      </c>
      <c r="H1365" s="39" t="s">
        <v>26949</v>
      </c>
      <c r="I1365" s="71">
        <v>-20.09</v>
      </c>
    </row>
    <row r="1366" spans="1:9" x14ac:dyDescent="0.2">
      <c r="A1366" s="38" t="s">
        <v>74</v>
      </c>
      <c r="B1366" s="39" t="s">
        <v>69</v>
      </c>
      <c r="C1366" s="39" t="s">
        <v>70</v>
      </c>
      <c r="D1366" s="39" t="s">
        <v>71</v>
      </c>
      <c r="E1366" s="39" t="s">
        <v>12</v>
      </c>
      <c r="F1366" s="39" t="s">
        <v>27921</v>
      </c>
      <c r="G1366" s="39" t="s">
        <v>26187</v>
      </c>
      <c r="H1366" s="39" t="s">
        <v>28466</v>
      </c>
      <c r="I1366" s="71">
        <v>-10</v>
      </c>
    </row>
    <row r="1367" spans="1:9" x14ac:dyDescent="0.2">
      <c r="A1367" s="38" t="s">
        <v>74</v>
      </c>
      <c r="B1367" s="39" t="s">
        <v>69</v>
      </c>
      <c r="C1367" s="39" t="s">
        <v>70</v>
      </c>
      <c r="D1367" s="39" t="s">
        <v>71</v>
      </c>
      <c r="E1367" s="39" t="s">
        <v>12</v>
      </c>
      <c r="F1367" s="39" t="s">
        <v>31178</v>
      </c>
      <c r="G1367" s="39" t="s">
        <v>26187</v>
      </c>
      <c r="H1367" s="39" t="s">
        <v>31179</v>
      </c>
      <c r="I1367" s="71">
        <v>-5</v>
      </c>
    </row>
    <row r="1368" spans="1:9" x14ac:dyDescent="0.2">
      <c r="A1368" s="38" t="s">
        <v>74</v>
      </c>
      <c r="B1368" s="39" t="s">
        <v>69</v>
      </c>
      <c r="C1368" s="39" t="s">
        <v>70</v>
      </c>
      <c r="D1368" s="39" t="s">
        <v>71</v>
      </c>
      <c r="E1368" s="39" t="s">
        <v>12</v>
      </c>
      <c r="F1368" s="39" t="s">
        <v>27553</v>
      </c>
      <c r="G1368" s="39" t="s">
        <v>26187</v>
      </c>
      <c r="H1368" s="39" t="s">
        <v>27554</v>
      </c>
      <c r="I1368" s="71">
        <v>-15.99</v>
      </c>
    </row>
    <row r="1369" spans="1:9" x14ac:dyDescent="0.2">
      <c r="A1369" s="38" t="s">
        <v>74</v>
      </c>
      <c r="B1369" s="39" t="s">
        <v>69</v>
      </c>
      <c r="C1369" s="39" t="s">
        <v>70</v>
      </c>
      <c r="D1369" s="39" t="s">
        <v>71</v>
      </c>
      <c r="E1369" s="39" t="s">
        <v>12</v>
      </c>
      <c r="F1369" s="39" t="s">
        <v>28840</v>
      </c>
      <c r="G1369" s="39" t="s">
        <v>26187</v>
      </c>
      <c r="H1369" s="39" t="s">
        <v>31180</v>
      </c>
      <c r="I1369" s="71">
        <v>-5</v>
      </c>
    </row>
    <row r="1370" spans="1:9" x14ac:dyDescent="0.2">
      <c r="A1370" s="38" t="s">
        <v>74</v>
      </c>
      <c r="B1370" s="39" t="s">
        <v>69</v>
      </c>
      <c r="C1370" s="39" t="s">
        <v>70</v>
      </c>
      <c r="D1370" s="39" t="s">
        <v>71</v>
      </c>
      <c r="E1370" s="39" t="s">
        <v>12</v>
      </c>
      <c r="F1370" s="39" t="s">
        <v>31181</v>
      </c>
      <c r="G1370" s="39" t="s">
        <v>26187</v>
      </c>
      <c r="H1370" s="39" t="s">
        <v>31182</v>
      </c>
      <c r="I1370" s="71">
        <v>-5</v>
      </c>
    </row>
    <row r="1371" spans="1:9" x14ac:dyDescent="0.2">
      <c r="A1371" s="38" t="s">
        <v>74</v>
      </c>
      <c r="B1371" s="39" t="s">
        <v>69</v>
      </c>
      <c r="C1371" s="39" t="s">
        <v>70</v>
      </c>
      <c r="D1371" s="39" t="s">
        <v>71</v>
      </c>
      <c r="E1371" s="39" t="s">
        <v>12</v>
      </c>
      <c r="F1371" s="39" t="s">
        <v>29483</v>
      </c>
      <c r="G1371" s="39" t="s">
        <v>26187</v>
      </c>
      <c r="H1371" s="39" t="s">
        <v>29484</v>
      </c>
      <c r="I1371" s="71">
        <v>-10</v>
      </c>
    </row>
    <row r="1372" spans="1:9" x14ac:dyDescent="0.2">
      <c r="A1372" s="38" t="s">
        <v>74</v>
      </c>
      <c r="B1372" s="39" t="s">
        <v>69</v>
      </c>
      <c r="C1372" s="39" t="s">
        <v>70</v>
      </c>
      <c r="D1372" s="39" t="s">
        <v>71</v>
      </c>
      <c r="E1372" s="39" t="s">
        <v>12</v>
      </c>
      <c r="F1372" s="39" t="s">
        <v>29023</v>
      </c>
      <c r="G1372" s="39" t="s">
        <v>26187</v>
      </c>
      <c r="H1372" s="39" t="s">
        <v>29024</v>
      </c>
      <c r="I1372" s="71">
        <v>-15</v>
      </c>
    </row>
    <row r="1373" spans="1:9" x14ac:dyDescent="0.2">
      <c r="A1373" s="38" t="s">
        <v>74</v>
      </c>
      <c r="B1373" s="39" t="s">
        <v>69</v>
      </c>
      <c r="C1373" s="39" t="s">
        <v>70</v>
      </c>
      <c r="D1373" s="39" t="s">
        <v>71</v>
      </c>
      <c r="E1373" s="39" t="s">
        <v>12</v>
      </c>
      <c r="F1373" s="39" t="s">
        <v>31183</v>
      </c>
      <c r="G1373" s="39" t="s">
        <v>100</v>
      </c>
      <c r="H1373" s="39" t="s">
        <v>31184</v>
      </c>
      <c r="I1373" s="71">
        <v>-7.51</v>
      </c>
    </row>
    <row r="1374" spans="1:9" x14ac:dyDescent="0.2">
      <c r="A1374" s="38" t="s">
        <v>74</v>
      </c>
      <c r="B1374" s="39" t="s">
        <v>69</v>
      </c>
      <c r="C1374" s="39" t="s">
        <v>70</v>
      </c>
      <c r="D1374" s="39" t="s">
        <v>71</v>
      </c>
      <c r="E1374" s="39" t="s">
        <v>12</v>
      </c>
      <c r="F1374" s="39" t="s">
        <v>31185</v>
      </c>
      <c r="G1374" s="39" t="s">
        <v>26187</v>
      </c>
      <c r="H1374" s="39" t="s">
        <v>31186</v>
      </c>
      <c r="I1374" s="71">
        <v>-7.47</v>
      </c>
    </row>
    <row r="1375" spans="1:9" x14ac:dyDescent="0.2">
      <c r="A1375" s="38" t="s">
        <v>74</v>
      </c>
      <c r="B1375" s="39" t="s">
        <v>69</v>
      </c>
      <c r="C1375" s="39" t="s">
        <v>70</v>
      </c>
      <c r="D1375" s="39" t="s">
        <v>71</v>
      </c>
      <c r="E1375" s="39" t="s">
        <v>12</v>
      </c>
      <c r="F1375" s="39" t="s">
        <v>29776</v>
      </c>
      <c r="G1375" s="39" t="s">
        <v>26187</v>
      </c>
      <c r="H1375" s="39" t="s">
        <v>29777</v>
      </c>
      <c r="I1375" s="71">
        <v>-11.22</v>
      </c>
    </row>
    <row r="1376" spans="1:9" x14ac:dyDescent="0.2">
      <c r="A1376" s="38" t="s">
        <v>74</v>
      </c>
      <c r="B1376" s="39" t="s">
        <v>69</v>
      </c>
      <c r="C1376" s="39" t="s">
        <v>70</v>
      </c>
      <c r="D1376" s="39" t="s">
        <v>71</v>
      </c>
      <c r="E1376" s="39" t="s">
        <v>12</v>
      </c>
      <c r="F1376" s="39" t="s">
        <v>31187</v>
      </c>
      <c r="G1376" s="39" t="s">
        <v>100</v>
      </c>
      <c r="H1376" s="39" t="s">
        <v>29955</v>
      </c>
      <c r="I1376" s="71">
        <v>-5</v>
      </c>
    </row>
    <row r="1377" spans="1:9" x14ac:dyDescent="0.2">
      <c r="A1377" s="38" t="s">
        <v>74</v>
      </c>
      <c r="B1377" s="39" t="s">
        <v>69</v>
      </c>
      <c r="C1377" s="39" t="s">
        <v>70</v>
      </c>
      <c r="D1377" s="39" t="s">
        <v>71</v>
      </c>
      <c r="E1377" s="39" t="s">
        <v>12</v>
      </c>
      <c r="F1377" s="39" t="s">
        <v>29025</v>
      </c>
      <c r="G1377" s="39" t="s">
        <v>26187</v>
      </c>
      <c r="H1377" s="39" t="s">
        <v>29026</v>
      </c>
      <c r="I1377" s="71">
        <v>-10</v>
      </c>
    </row>
    <row r="1378" spans="1:9" x14ac:dyDescent="0.2">
      <c r="A1378" s="38" t="s">
        <v>74</v>
      </c>
      <c r="B1378" s="39" t="s">
        <v>69</v>
      </c>
      <c r="C1378" s="39" t="s">
        <v>70</v>
      </c>
      <c r="D1378" s="39" t="s">
        <v>71</v>
      </c>
      <c r="E1378" s="39" t="s">
        <v>12</v>
      </c>
      <c r="F1378" s="39" t="s">
        <v>29778</v>
      </c>
      <c r="G1378" s="39" t="s">
        <v>26187</v>
      </c>
      <c r="H1378" s="39" t="s">
        <v>29779</v>
      </c>
      <c r="I1378" s="71">
        <v>-5</v>
      </c>
    </row>
    <row r="1379" spans="1:9" x14ac:dyDescent="0.2">
      <c r="A1379" s="38" t="s">
        <v>74</v>
      </c>
      <c r="B1379" s="39" t="s">
        <v>69</v>
      </c>
      <c r="C1379" s="39" t="s">
        <v>70</v>
      </c>
      <c r="D1379" s="39" t="s">
        <v>71</v>
      </c>
      <c r="E1379" s="39" t="s">
        <v>12</v>
      </c>
      <c r="F1379" s="39" t="s">
        <v>29027</v>
      </c>
      <c r="G1379" s="39" t="s">
        <v>26187</v>
      </c>
      <c r="H1379" s="39" t="s">
        <v>29028</v>
      </c>
      <c r="I1379" s="71">
        <v>-5</v>
      </c>
    </row>
    <row r="1380" spans="1:9" x14ac:dyDescent="0.2">
      <c r="A1380" s="38" t="s">
        <v>74</v>
      </c>
      <c r="B1380" s="39" t="s">
        <v>69</v>
      </c>
      <c r="C1380" s="39" t="s">
        <v>70</v>
      </c>
      <c r="D1380" s="39" t="s">
        <v>71</v>
      </c>
      <c r="E1380" s="39" t="s">
        <v>12</v>
      </c>
      <c r="F1380" s="39" t="s">
        <v>28035</v>
      </c>
      <c r="G1380" s="39" t="s">
        <v>26187</v>
      </c>
      <c r="H1380" s="39" t="s">
        <v>28036</v>
      </c>
      <c r="I1380" s="71">
        <v>-19.37</v>
      </c>
    </row>
    <row r="1381" spans="1:9" x14ac:dyDescent="0.2">
      <c r="A1381" s="38" t="s">
        <v>74</v>
      </c>
      <c r="B1381" s="39" t="s">
        <v>69</v>
      </c>
      <c r="C1381" s="39" t="s">
        <v>70</v>
      </c>
      <c r="D1381" s="39" t="s">
        <v>71</v>
      </c>
      <c r="E1381" s="39" t="s">
        <v>12</v>
      </c>
      <c r="F1381" s="39" t="s">
        <v>31188</v>
      </c>
      <c r="G1381" s="39" t="s">
        <v>26187</v>
      </c>
      <c r="H1381" s="39" t="s">
        <v>31189</v>
      </c>
      <c r="I1381" s="71">
        <v>-5</v>
      </c>
    </row>
    <row r="1382" spans="1:9" x14ac:dyDescent="0.2">
      <c r="A1382" s="38" t="s">
        <v>74</v>
      </c>
      <c r="B1382" s="39" t="s">
        <v>69</v>
      </c>
      <c r="C1382" s="39" t="s">
        <v>70</v>
      </c>
      <c r="D1382" s="39" t="s">
        <v>71</v>
      </c>
      <c r="E1382" s="39" t="s">
        <v>12</v>
      </c>
      <c r="F1382" s="39" t="s">
        <v>29029</v>
      </c>
      <c r="G1382" s="39" t="s">
        <v>26187</v>
      </c>
      <c r="H1382" s="39" t="s">
        <v>29030</v>
      </c>
      <c r="I1382" s="71">
        <v>-5</v>
      </c>
    </row>
    <row r="1383" spans="1:9" x14ac:dyDescent="0.2">
      <c r="A1383" s="38" t="s">
        <v>74</v>
      </c>
      <c r="B1383" s="39" t="s">
        <v>69</v>
      </c>
      <c r="C1383" s="39" t="s">
        <v>70</v>
      </c>
      <c r="D1383" s="39" t="s">
        <v>71</v>
      </c>
      <c r="E1383" s="39" t="s">
        <v>12</v>
      </c>
      <c r="F1383" s="39" t="s">
        <v>29031</v>
      </c>
      <c r="G1383" s="39" t="s">
        <v>26187</v>
      </c>
      <c r="H1383" s="39" t="s">
        <v>29032</v>
      </c>
      <c r="I1383" s="71">
        <v>-5</v>
      </c>
    </row>
    <row r="1384" spans="1:9" x14ac:dyDescent="0.2">
      <c r="A1384" s="38" t="s">
        <v>74</v>
      </c>
      <c r="B1384" s="39" t="s">
        <v>69</v>
      </c>
      <c r="C1384" s="39" t="s">
        <v>70</v>
      </c>
      <c r="D1384" s="39" t="s">
        <v>71</v>
      </c>
      <c r="E1384" s="39" t="s">
        <v>12</v>
      </c>
      <c r="F1384" s="39" t="s">
        <v>31190</v>
      </c>
      <c r="G1384" s="39" t="s">
        <v>26187</v>
      </c>
      <c r="H1384" s="39" t="s">
        <v>31191</v>
      </c>
      <c r="I1384" s="71">
        <v>-5</v>
      </c>
    </row>
    <row r="1385" spans="1:9" x14ac:dyDescent="0.2">
      <c r="A1385" s="38" t="s">
        <v>74</v>
      </c>
      <c r="B1385" s="39" t="s">
        <v>69</v>
      </c>
      <c r="C1385" s="39" t="s">
        <v>70</v>
      </c>
      <c r="D1385" s="39" t="s">
        <v>71</v>
      </c>
      <c r="E1385" s="39" t="s">
        <v>12</v>
      </c>
      <c r="F1385" s="39" t="s">
        <v>29781</v>
      </c>
      <c r="G1385" s="39" t="s">
        <v>26187</v>
      </c>
      <c r="H1385" s="39" t="s">
        <v>29782</v>
      </c>
      <c r="I1385" s="71">
        <v>-5</v>
      </c>
    </row>
    <row r="1386" spans="1:9" x14ac:dyDescent="0.2">
      <c r="A1386" s="38" t="s">
        <v>74</v>
      </c>
      <c r="B1386" s="39" t="s">
        <v>69</v>
      </c>
      <c r="C1386" s="39" t="s">
        <v>70</v>
      </c>
      <c r="D1386" s="39" t="s">
        <v>71</v>
      </c>
      <c r="E1386" s="39" t="s">
        <v>12</v>
      </c>
      <c r="F1386" s="39" t="s">
        <v>28467</v>
      </c>
      <c r="G1386" s="39" t="s">
        <v>26187</v>
      </c>
      <c r="H1386" s="39" t="s">
        <v>28468</v>
      </c>
      <c r="I1386" s="71">
        <v>-15.02</v>
      </c>
    </row>
    <row r="1387" spans="1:9" x14ac:dyDescent="0.2">
      <c r="A1387" s="38" t="s">
        <v>74</v>
      </c>
      <c r="B1387" s="39" t="s">
        <v>69</v>
      </c>
      <c r="C1387" s="39" t="s">
        <v>70</v>
      </c>
      <c r="D1387" s="39" t="s">
        <v>71</v>
      </c>
      <c r="E1387" s="39" t="s">
        <v>12</v>
      </c>
      <c r="F1387" s="39" t="s">
        <v>31192</v>
      </c>
      <c r="G1387" s="39" t="s">
        <v>26187</v>
      </c>
      <c r="H1387" s="39" t="s">
        <v>29959</v>
      </c>
      <c r="I1387" s="71">
        <v>-10</v>
      </c>
    </row>
    <row r="1388" spans="1:9" x14ac:dyDescent="0.2">
      <c r="A1388" s="38" t="s">
        <v>74</v>
      </c>
      <c r="B1388" s="39" t="s">
        <v>69</v>
      </c>
      <c r="C1388" s="39" t="s">
        <v>70</v>
      </c>
      <c r="D1388" s="39" t="s">
        <v>71</v>
      </c>
      <c r="E1388" s="39" t="s">
        <v>12</v>
      </c>
      <c r="F1388" s="39" t="s">
        <v>31193</v>
      </c>
      <c r="G1388" s="39" t="s">
        <v>26187</v>
      </c>
      <c r="H1388" s="39" t="s">
        <v>31194</v>
      </c>
      <c r="I1388" s="71">
        <v>-15</v>
      </c>
    </row>
    <row r="1389" spans="1:9" x14ac:dyDescent="0.2">
      <c r="A1389" s="38" t="s">
        <v>74</v>
      </c>
      <c r="B1389" s="39" t="s">
        <v>69</v>
      </c>
      <c r="C1389" s="39" t="s">
        <v>70</v>
      </c>
      <c r="D1389" s="39" t="s">
        <v>71</v>
      </c>
      <c r="E1389" s="39" t="s">
        <v>12</v>
      </c>
      <c r="F1389" s="39" t="s">
        <v>29034</v>
      </c>
      <c r="G1389" s="39" t="s">
        <v>26187</v>
      </c>
      <c r="H1389" s="39" t="s">
        <v>29035</v>
      </c>
      <c r="I1389" s="71">
        <v>-11.75</v>
      </c>
    </row>
    <row r="1390" spans="1:9" x14ac:dyDescent="0.2">
      <c r="A1390" s="38" t="s">
        <v>74</v>
      </c>
      <c r="B1390" s="39" t="s">
        <v>69</v>
      </c>
      <c r="C1390" s="39" t="s">
        <v>70</v>
      </c>
      <c r="D1390" s="39" t="s">
        <v>71</v>
      </c>
      <c r="E1390" s="39" t="s">
        <v>12</v>
      </c>
      <c r="F1390" s="39" t="s">
        <v>29036</v>
      </c>
      <c r="G1390" s="39" t="s">
        <v>100</v>
      </c>
      <c r="H1390" s="39" t="s">
        <v>29037</v>
      </c>
      <c r="I1390" s="71">
        <v>-5</v>
      </c>
    </row>
    <row r="1391" spans="1:9" x14ac:dyDescent="0.2">
      <c r="A1391" s="38" t="s">
        <v>74</v>
      </c>
      <c r="B1391" s="39" t="s">
        <v>69</v>
      </c>
      <c r="C1391" s="39" t="s">
        <v>70</v>
      </c>
      <c r="D1391" s="39" t="s">
        <v>71</v>
      </c>
      <c r="E1391" s="39" t="s">
        <v>12</v>
      </c>
      <c r="F1391" s="39" t="s">
        <v>31195</v>
      </c>
      <c r="G1391" s="39" t="s">
        <v>26187</v>
      </c>
      <c r="H1391" s="39" t="s">
        <v>31196</v>
      </c>
      <c r="I1391" s="71">
        <v>-5</v>
      </c>
    </row>
    <row r="1392" spans="1:9" x14ac:dyDescent="0.2">
      <c r="A1392" s="38" t="s">
        <v>74</v>
      </c>
      <c r="B1392" s="39" t="s">
        <v>69</v>
      </c>
      <c r="C1392" s="39" t="s">
        <v>70</v>
      </c>
      <c r="D1392" s="39" t="s">
        <v>71</v>
      </c>
      <c r="E1392" s="39" t="s">
        <v>12</v>
      </c>
      <c r="F1392" s="39" t="s">
        <v>31197</v>
      </c>
      <c r="G1392" s="39" t="s">
        <v>26187</v>
      </c>
      <c r="H1392" s="39" t="s">
        <v>31198</v>
      </c>
      <c r="I1392" s="71">
        <v>-5</v>
      </c>
    </row>
    <row r="1393" spans="1:9" x14ac:dyDescent="0.2">
      <c r="A1393" s="38" t="s">
        <v>74</v>
      </c>
      <c r="B1393" s="39" t="s">
        <v>69</v>
      </c>
      <c r="C1393" s="39" t="s">
        <v>70</v>
      </c>
      <c r="D1393" s="39" t="s">
        <v>71</v>
      </c>
      <c r="E1393" s="39" t="s">
        <v>12</v>
      </c>
      <c r="F1393" s="39" t="s">
        <v>29038</v>
      </c>
      <c r="G1393" s="39" t="s">
        <v>26187</v>
      </c>
      <c r="H1393" s="39" t="s">
        <v>29039</v>
      </c>
      <c r="I1393" s="71">
        <v>-5</v>
      </c>
    </row>
    <row r="1394" spans="1:9" x14ac:dyDescent="0.2">
      <c r="A1394" s="38" t="s">
        <v>74</v>
      </c>
      <c r="B1394" s="39" t="s">
        <v>69</v>
      </c>
      <c r="C1394" s="39" t="s">
        <v>70</v>
      </c>
      <c r="D1394" s="39" t="s">
        <v>71</v>
      </c>
      <c r="E1394" s="39" t="s">
        <v>12</v>
      </c>
      <c r="F1394" s="39" t="s">
        <v>28841</v>
      </c>
      <c r="G1394" s="39" t="s">
        <v>26187</v>
      </c>
      <c r="H1394" s="39" t="s">
        <v>28842</v>
      </c>
      <c r="I1394" s="71">
        <v>-5</v>
      </c>
    </row>
    <row r="1395" spans="1:9" x14ac:dyDescent="0.2">
      <c r="A1395" s="38" t="s">
        <v>74</v>
      </c>
      <c r="B1395" s="39" t="s">
        <v>69</v>
      </c>
      <c r="C1395" s="39" t="s">
        <v>70</v>
      </c>
      <c r="D1395" s="39" t="s">
        <v>71</v>
      </c>
      <c r="E1395" s="39" t="s">
        <v>12</v>
      </c>
      <c r="F1395" s="39" t="s">
        <v>29783</v>
      </c>
      <c r="G1395" s="39" t="s">
        <v>100</v>
      </c>
      <c r="H1395" s="39" t="s">
        <v>29784</v>
      </c>
      <c r="I1395" s="71">
        <v>-5</v>
      </c>
    </row>
    <row r="1396" spans="1:9" x14ac:dyDescent="0.2">
      <c r="A1396" s="38" t="s">
        <v>74</v>
      </c>
      <c r="B1396" s="39" t="s">
        <v>69</v>
      </c>
      <c r="C1396" s="39" t="s">
        <v>70</v>
      </c>
      <c r="D1396" s="39" t="s">
        <v>71</v>
      </c>
      <c r="E1396" s="39" t="s">
        <v>12</v>
      </c>
      <c r="F1396" s="39" t="s">
        <v>29040</v>
      </c>
      <c r="G1396" s="39" t="s">
        <v>26187</v>
      </c>
      <c r="H1396" s="39" t="s">
        <v>29041</v>
      </c>
      <c r="I1396" s="71">
        <v>-5</v>
      </c>
    </row>
    <row r="1397" spans="1:9" x14ac:dyDescent="0.2">
      <c r="A1397" s="38" t="s">
        <v>74</v>
      </c>
      <c r="B1397" s="39" t="s">
        <v>69</v>
      </c>
      <c r="C1397" s="39" t="s">
        <v>70</v>
      </c>
      <c r="D1397" s="39" t="s">
        <v>71</v>
      </c>
      <c r="E1397" s="39" t="s">
        <v>12</v>
      </c>
      <c r="F1397" s="39" t="s">
        <v>29785</v>
      </c>
      <c r="G1397" s="39" t="s">
        <v>100</v>
      </c>
      <c r="H1397" s="39" t="s">
        <v>29786</v>
      </c>
      <c r="I1397" s="71">
        <v>-16.690000000000001</v>
      </c>
    </row>
    <row r="1398" spans="1:9" x14ac:dyDescent="0.2">
      <c r="A1398" s="38" t="s">
        <v>74</v>
      </c>
      <c r="B1398" s="39" t="s">
        <v>69</v>
      </c>
      <c r="C1398" s="39" t="s">
        <v>70</v>
      </c>
      <c r="D1398" s="39" t="s">
        <v>71</v>
      </c>
      <c r="E1398" s="39" t="s">
        <v>12</v>
      </c>
      <c r="F1398" s="39" t="s">
        <v>30615</v>
      </c>
      <c r="G1398" s="39" t="s">
        <v>26187</v>
      </c>
      <c r="H1398" s="39" t="s">
        <v>30616</v>
      </c>
      <c r="I1398" s="71">
        <v>-5</v>
      </c>
    </row>
    <row r="1399" spans="1:9" x14ac:dyDescent="0.2">
      <c r="A1399" s="38" t="s">
        <v>79</v>
      </c>
      <c r="B1399" s="39" t="s">
        <v>26455</v>
      </c>
      <c r="C1399" s="39" t="s">
        <v>80</v>
      </c>
      <c r="D1399" s="39" t="s">
        <v>27544</v>
      </c>
      <c r="E1399" s="39" t="s">
        <v>28315</v>
      </c>
      <c r="F1399" s="39" t="s">
        <v>27726</v>
      </c>
      <c r="G1399" s="39" t="s">
        <v>26187</v>
      </c>
      <c r="H1399" s="39" t="s">
        <v>27645</v>
      </c>
      <c r="I1399" s="71">
        <v>29.26</v>
      </c>
    </row>
    <row r="1400" spans="1:9" x14ac:dyDescent="0.2">
      <c r="A1400" s="38" t="s">
        <v>79</v>
      </c>
      <c r="B1400" s="39" t="s">
        <v>57</v>
      </c>
      <c r="C1400" s="39" t="s">
        <v>58</v>
      </c>
      <c r="D1400" s="39" t="s">
        <v>30487</v>
      </c>
      <c r="E1400" s="39" t="s">
        <v>3770</v>
      </c>
      <c r="F1400" s="39" t="s">
        <v>29812</v>
      </c>
      <c r="G1400" s="39" t="s">
        <v>26187</v>
      </c>
      <c r="H1400" s="39" t="s">
        <v>30562</v>
      </c>
      <c r="I1400" s="71">
        <v>-25</v>
      </c>
    </row>
    <row r="1401" spans="1:9" x14ac:dyDescent="0.2">
      <c r="A1401" s="38" t="s">
        <v>79</v>
      </c>
      <c r="B1401" s="39" t="s">
        <v>57</v>
      </c>
      <c r="C1401" s="39" t="s">
        <v>58</v>
      </c>
      <c r="D1401" s="39" t="s">
        <v>59</v>
      </c>
      <c r="E1401" s="39" t="s">
        <v>23</v>
      </c>
      <c r="F1401" s="39" t="s">
        <v>31199</v>
      </c>
      <c r="G1401" s="39" t="s">
        <v>26187</v>
      </c>
      <c r="H1401" s="39" t="s">
        <v>30594</v>
      </c>
      <c r="I1401" s="71">
        <v>-50</v>
      </c>
    </row>
    <row r="1402" spans="1:9" x14ac:dyDescent="0.2">
      <c r="A1402" s="38" t="s">
        <v>79</v>
      </c>
      <c r="B1402" s="39" t="s">
        <v>57</v>
      </c>
      <c r="C1402" s="39" t="s">
        <v>58</v>
      </c>
      <c r="D1402" s="39" t="s">
        <v>59</v>
      </c>
      <c r="E1402" s="39" t="s">
        <v>23</v>
      </c>
      <c r="F1402" s="39" t="s">
        <v>31200</v>
      </c>
      <c r="G1402" s="39" t="s">
        <v>26187</v>
      </c>
      <c r="H1402" s="39" t="s">
        <v>30598</v>
      </c>
      <c r="I1402" s="71">
        <v>-50</v>
      </c>
    </row>
    <row r="1403" spans="1:9" x14ac:dyDescent="0.2">
      <c r="A1403" s="38" t="s">
        <v>79</v>
      </c>
      <c r="B1403" s="39" t="s">
        <v>57</v>
      </c>
      <c r="C1403" s="39" t="s">
        <v>58</v>
      </c>
      <c r="D1403" s="39" t="s">
        <v>59</v>
      </c>
      <c r="E1403" s="39" t="s">
        <v>23</v>
      </c>
      <c r="F1403" s="39" t="s">
        <v>31201</v>
      </c>
      <c r="G1403" s="39" t="s">
        <v>26187</v>
      </c>
      <c r="H1403" s="39" t="s">
        <v>30600</v>
      </c>
      <c r="I1403" s="71">
        <v>-50</v>
      </c>
    </row>
    <row r="1404" spans="1:9" x14ac:dyDescent="0.2">
      <c r="A1404" s="38" t="s">
        <v>79</v>
      </c>
      <c r="B1404" s="39" t="s">
        <v>57</v>
      </c>
      <c r="C1404" s="39" t="s">
        <v>58</v>
      </c>
      <c r="D1404" s="39" t="s">
        <v>59</v>
      </c>
      <c r="E1404" s="39" t="s">
        <v>23</v>
      </c>
      <c r="F1404" s="39" t="s">
        <v>31202</v>
      </c>
      <c r="G1404" s="39" t="s">
        <v>26187</v>
      </c>
      <c r="H1404" s="39" t="s">
        <v>30602</v>
      </c>
      <c r="I1404" s="71">
        <v>-50</v>
      </c>
    </row>
    <row r="1405" spans="1:9" x14ac:dyDescent="0.2">
      <c r="A1405" s="38" t="s">
        <v>79</v>
      </c>
      <c r="B1405" s="39" t="s">
        <v>57</v>
      </c>
      <c r="C1405" s="39" t="s">
        <v>58</v>
      </c>
      <c r="D1405" s="39" t="s">
        <v>59</v>
      </c>
      <c r="E1405" s="39" t="s">
        <v>23</v>
      </c>
      <c r="F1405" s="39" t="s">
        <v>31203</v>
      </c>
      <c r="G1405" s="39" t="s">
        <v>26187</v>
      </c>
      <c r="H1405" s="39" t="s">
        <v>30605</v>
      </c>
      <c r="I1405" s="71">
        <v>-50</v>
      </c>
    </row>
    <row r="1406" spans="1:9" x14ac:dyDescent="0.2">
      <c r="A1406" s="38" t="s">
        <v>79</v>
      </c>
      <c r="B1406" s="39" t="s">
        <v>77</v>
      </c>
      <c r="C1406" s="39" t="s">
        <v>78</v>
      </c>
      <c r="D1406" s="39" t="s">
        <v>76</v>
      </c>
      <c r="E1406" s="39" t="s">
        <v>11</v>
      </c>
      <c r="F1406" s="39" t="s">
        <v>31204</v>
      </c>
      <c r="G1406" s="39" t="s">
        <v>26187</v>
      </c>
      <c r="H1406" s="39" t="s">
        <v>30607</v>
      </c>
      <c r="I1406" s="71">
        <v>5</v>
      </c>
    </row>
    <row r="1407" spans="1:9" x14ac:dyDescent="0.2">
      <c r="A1407" s="38" t="s">
        <v>79</v>
      </c>
      <c r="B1407" s="39" t="s">
        <v>77</v>
      </c>
      <c r="C1407" s="39" t="s">
        <v>78</v>
      </c>
      <c r="D1407" s="39" t="s">
        <v>76</v>
      </c>
      <c r="E1407" s="39" t="s">
        <v>11</v>
      </c>
      <c r="F1407" s="39" t="s">
        <v>29794</v>
      </c>
      <c r="G1407" s="39" t="s">
        <v>26187</v>
      </c>
      <c r="H1407" s="39" t="s">
        <v>29506</v>
      </c>
      <c r="I1407" s="71">
        <v>5</v>
      </c>
    </row>
    <row r="1408" spans="1:9" x14ac:dyDescent="0.2">
      <c r="A1408" s="38" t="s">
        <v>79</v>
      </c>
      <c r="B1408" s="39" t="s">
        <v>77</v>
      </c>
      <c r="C1408" s="39" t="s">
        <v>78</v>
      </c>
      <c r="D1408" s="39" t="s">
        <v>76</v>
      </c>
      <c r="E1408" s="39" t="s">
        <v>11</v>
      </c>
      <c r="F1408" s="39" t="s">
        <v>29799</v>
      </c>
      <c r="G1408" s="39" t="s">
        <v>26187</v>
      </c>
      <c r="H1408" s="39" t="s">
        <v>29800</v>
      </c>
      <c r="I1408" s="71">
        <v>5</v>
      </c>
    </row>
    <row r="1409" spans="1:9" x14ac:dyDescent="0.2">
      <c r="A1409" s="38" t="s">
        <v>79</v>
      </c>
      <c r="B1409" s="39" t="s">
        <v>77</v>
      </c>
      <c r="C1409" s="39" t="s">
        <v>78</v>
      </c>
      <c r="D1409" s="39" t="s">
        <v>76</v>
      </c>
      <c r="E1409" s="39" t="s">
        <v>11</v>
      </c>
      <c r="F1409" s="39" t="s">
        <v>31205</v>
      </c>
      <c r="G1409" s="39" t="s">
        <v>100</v>
      </c>
      <c r="H1409" s="39" t="s">
        <v>31206</v>
      </c>
      <c r="I1409" s="71">
        <v>10</v>
      </c>
    </row>
    <row r="1410" spans="1:9" x14ac:dyDescent="0.2">
      <c r="A1410" s="38" t="s">
        <v>79</v>
      </c>
      <c r="B1410" s="39" t="s">
        <v>77</v>
      </c>
      <c r="C1410" s="39" t="s">
        <v>78</v>
      </c>
      <c r="D1410" s="39" t="s">
        <v>76</v>
      </c>
      <c r="E1410" s="39" t="s">
        <v>11</v>
      </c>
      <c r="F1410" s="39" t="s">
        <v>27689</v>
      </c>
      <c r="G1410" s="39" t="s">
        <v>26187</v>
      </c>
      <c r="H1410" s="39" t="s">
        <v>27095</v>
      </c>
      <c r="I1410" s="71">
        <v>5</v>
      </c>
    </row>
    <row r="1411" spans="1:9" x14ac:dyDescent="0.2">
      <c r="A1411" s="38" t="s">
        <v>79</v>
      </c>
      <c r="B1411" s="39" t="s">
        <v>77</v>
      </c>
      <c r="C1411" s="39" t="s">
        <v>78</v>
      </c>
      <c r="D1411" s="39" t="s">
        <v>76</v>
      </c>
      <c r="E1411" s="39" t="s">
        <v>11</v>
      </c>
      <c r="F1411" s="39" t="s">
        <v>28486</v>
      </c>
      <c r="G1411" s="39" t="s">
        <v>26187</v>
      </c>
      <c r="H1411" s="39" t="s">
        <v>28360</v>
      </c>
      <c r="I1411" s="71">
        <v>5</v>
      </c>
    </row>
    <row r="1412" spans="1:9" x14ac:dyDescent="0.2">
      <c r="A1412" s="38" t="s">
        <v>79</v>
      </c>
      <c r="B1412" s="39" t="s">
        <v>77</v>
      </c>
      <c r="C1412" s="39" t="s">
        <v>78</v>
      </c>
      <c r="D1412" s="39" t="s">
        <v>76</v>
      </c>
      <c r="E1412" s="39" t="s">
        <v>11</v>
      </c>
      <c r="F1412" s="39" t="s">
        <v>28037</v>
      </c>
      <c r="G1412" s="39" t="s">
        <v>26187</v>
      </c>
      <c r="H1412" s="39" t="s">
        <v>27552</v>
      </c>
      <c r="I1412" s="71">
        <v>5</v>
      </c>
    </row>
    <row r="1413" spans="1:9" x14ac:dyDescent="0.2">
      <c r="A1413" s="38" t="s">
        <v>79</v>
      </c>
      <c r="B1413" s="39" t="s">
        <v>77</v>
      </c>
      <c r="C1413" s="39" t="s">
        <v>78</v>
      </c>
      <c r="D1413" s="39" t="s">
        <v>76</v>
      </c>
      <c r="E1413" s="39" t="s">
        <v>11</v>
      </c>
      <c r="F1413" s="39" t="s">
        <v>27702</v>
      </c>
      <c r="G1413" s="39" t="s">
        <v>26187</v>
      </c>
      <c r="H1413" s="39" t="s">
        <v>27599</v>
      </c>
      <c r="I1413" s="71">
        <v>5</v>
      </c>
    </row>
    <row r="1414" spans="1:9" x14ac:dyDescent="0.2">
      <c r="A1414" s="38" t="s">
        <v>79</v>
      </c>
      <c r="B1414" s="39" t="s">
        <v>77</v>
      </c>
      <c r="C1414" s="39" t="s">
        <v>78</v>
      </c>
      <c r="D1414" s="39" t="s">
        <v>76</v>
      </c>
      <c r="E1414" s="39" t="s">
        <v>11</v>
      </c>
      <c r="F1414" s="39" t="s">
        <v>28498</v>
      </c>
      <c r="G1414" s="39" t="s">
        <v>26187</v>
      </c>
      <c r="H1414" s="39" t="s">
        <v>28381</v>
      </c>
      <c r="I1414" s="71">
        <v>5</v>
      </c>
    </row>
    <row r="1415" spans="1:9" x14ac:dyDescent="0.2">
      <c r="A1415" s="38" t="s">
        <v>79</v>
      </c>
      <c r="B1415" s="39" t="s">
        <v>77</v>
      </c>
      <c r="C1415" s="39" t="s">
        <v>78</v>
      </c>
      <c r="D1415" s="39" t="s">
        <v>76</v>
      </c>
      <c r="E1415" s="39" t="s">
        <v>11</v>
      </c>
      <c r="F1415" s="39" t="s">
        <v>29080</v>
      </c>
      <c r="G1415" s="39" t="s">
        <v>26187</v>
      </c>
      <c r="H1415" s="39" t="s">
        <v>28899</v>
      </c>
      <c r="I1415" s="71">
        <v>5</v>
      </c>
    </row>
    <row r="1416" spans="1:9" x14ac:dyDescent="0.2">
      <c r="A1416" s="38" t="s">
        <v>79</v>
      </c>
      <c r="B1416" s="39" t="s">
        <v>77</v>
      </c>
      <c r="C1416" s="39" t="s">
        <v>78</v>
      </c>
      <c r="D1416" s="39" t="s">
        <v>76</v>
      </c>
      <c r="E1416" s="39" t="s">
        <v>11</v>
      </c>
      <c r="F1416" s="39" t="s">
        <v>27454</v>
      </c>
      <c r="G1416" s="39" t="s">
        <v>26187</v>
      </c>
      <c r="H1416" s="39" t="s">
        <v>27340</v>
      </c>
      <c r="I1416" s="71">
        <v>10</v>
      </c>
    </row>
    <row r="1417" spans="1:9" x14ac:dyDescent="0.2">
      <c r="A1417" s="38" t="s">
        <v>79</v>
      </c>
      <c r="B1417" s="39" t="s">
        <v>77</v>
      </c>
      <c r="C1417" s="39" t="s">
        <v>78</v>
      </c>
      <c r="D1417" s="39" t="s">
        <v>76</v>
      </c>
      <c r="E1417" s="39" t="s">
        <v>11</v>
      </c>
      <c r="F1417" s="39" t="s">
        <v>29101</v>
      </c>
      <c r="G1417" s="39" t="s">
        <v>26187</v>
      </c>
      <c r="H1417" s="39" t="s">
        <v>28937</v>
      </c>
      <c r="I1417" s="71">
        <v>141.54</v>
      </c>
    </row>
    <row r="1418" spans="1:9" x14ac:dyDescent="0.2">
      <c r="A1418" s="38" t="s">
        <v>79</v>
      </c>
      <c r="B1418" s="39" t="s">
        <v>77</v>
      </c>
      <c r="C1418" s="39" t="s">
        <v>78</v>
      </c>
      <c r="D1418" s="39" t="s">
        <v>76</v>
      </c>
      <c r="E1418" s="39" t="s">
        <v>11</v>
      </c>
      <c r="F1418" s="39" t="s">
        <v>28523</v>
      </c>
      <c r="G1418" s="39" t="s">
        <v>26187</v>
      </c>
      <c r="H1418" s="39" t="s">
        <v>28416</v>
      </c>
      <c r="I1418" s="71">
        <v>5</v>
      </c>
    </row>
    <row r="1419" spans="1:9" x14ac:dyDescent="0.2">
      <c r="A1419" s="38" t="s">
        <v>79</v>
      </c>
      <c r="B1419" s="39" t="s">
        <v>77</v>
      </c>
      <c r="C1419" s="39" t="s">
        <v>78</v>
      </c>
      <c r="D1419" s="39" t="s">
        <v>76</v>
      </c>
      <c r="E1419" s="39" t="s">
        <v>11</v>
      </c>
      <c r="F1419" s="39" t="s">
        <v>31207</v>
      </c>
      <c r="G1419" s="39" t="s">
        <v>26187</v>
      </c>
      <c r="H1419" s="39" t="s">
        <v>30612</v>
      </c>
      <c r="I1419" s="71">
        <v>5</v>
      </c>
    </row>
    <row r="1420" spans="1:9" x14ac:dyDescent="0.2">
      <c r="A1420" s="38" t="s">
        <v>79</v>
      </c>
      <c r="B1420" s="39" t="s">
        <v>77</v>
      </c>
      <c r="C1420" s="39" t="s">
        <v>78</v>
      </c>
      <c r="D1420" s="39" t="s">
        <v>76</v>
      </c>
      <c r="E1420" s="39" t="s">
        <v>11</v>
      </c>
      <c r="F1420" s="39" t="s">
        <v>28535</v>
      </c>
      <c r="G1420" s="39" t="s">
        <v>26187</v>
      </c>
      <c r="H1420" s="39" t="s">
        <v>28430</v>
      </c>
      <c r="I1420" s="71">
        <v>5</v>
      </c>
    </row>
    <row r="1421" spans="1:9" x14ac:dyDescent="0.2">
      <c r="A1421" s="38" t="s">
        <v>79</v>
      </c>
      <c r="B1421" s="39" t="s">
        <v>77</v>
      </c>
      <c r="C1421" s="39" t="s">
        <v>78</v>
      </c>
      <c r="D1421" s="39" t="s">
        <v>76</v>
      </c>
      <c r="E1421" s="39" t="s">
        <v>11</v>
      </c>
      <c r="F1421" s="39" t="s">
        <v>29123</v>
      </c>
      <c r="G1421" s="39" t="s">
        <v>26187</v>
      </c>
      <c r="H1421" s="39" t="s">
        <v>28972</v>
      </c>
      <c r="I1421" s="71">
        <v>4.93</v>
      </c>
    </row>
    <row r="1422" spans="1:9" x14ac:dyDescent="0.2">
      <c r="A1422" s="38" t="s">
        <v>79</v>
      </c>
      <c r="B1422" s="39" t="s">
        <v>77</v>
      </c>
      <c r="C1422" s="39" t="s">
        <v>78</v>
      </c>
      <c r="D1422" s="39" t="s">
        <v>76</v>
      </c>
      <c r="E1422" s="39" t="s">
        <v>11</v>
      </c>
      <c r="F1422" s="39" t="s">
        <v>29131</v>
      </c>
      <c r="G1422" s="39" t="s">
        <v>26187</v>
      </c>
      <c r="H1422" s="39" t="s">
        <v>1147</v>
      </c>
      <c r="I1422" s="71">
        <v>5</v>
      </c>
    </row>
    <row r="1423" spans="1:9" x14ac:dyDescent="0.2">
      <c r="A1423" s="38" t="s">
        <v>79</v>
      </c>
      <c r="B1423" s="39" t="s">
        <v>77</v>
      </c>
      <c r="C1423" s="39" t="s">
        <v>78</v>
      </c>
      <c r="D1423" s="39" t="s">
        <v>76</v>
      </c>
      <c r="E1423" s="39" t="s">
        <v>11</v>
      </c>
      <c r="F1423" s="39" t="s">
        <v>29917</v>
      </c>
      <c r="G1423" s="39" t="s">
        <v>26187</v>
      </c>
      <c r="H1423" s="39" t="s">
        <v>29707</v>
      </c>
      <c r="I1423" s="71">
        <v>5</v>
      </c>
    </row>
    <row r="1424" spans="1:9" x14ac:dyDescent="0.2">
      <c r="A1424" s="38" t="s">
        <v>79</v>
      </c>
      <c r="B1424" s="39" t="s">
        <v>77</v>
      </c>
      <c r="C1424" s="39" t="s">
        <v>78</v>
      </c>
      <c r="D1424" s="39" t="s">
        <v>76</v>
      </c>
      <c r="E1424" s="39" t="s">
        <v>11</v>
      </c>
      <c r="F1424" s="39" t="s">
        <v>29942</v>
      </c>
      <c r="G1424" s="39" t="s">
        <v>26187</v>
      </c>
      <c r="H1424" s="39" t="s">
        <v>29749</v>
      </c>
      <c r="I1424" s="71">
        <v>11.29</v>
      </c>
    </row>
    <row r="1425" spans="1:9" x14ac:dyDescent="0.2">
      <c r="A1425" s="38" t="s">
        <v>79</v>
      </c>
      <c r="B1425" s="39" t="s">
        <v>77</v>
      </c>
      <c r="C1425" s="39" t="s">
        <v>78</v>
      </c>
      <c r="D1425" s="39" t="s">
        <v>76</v>
      </c>
      <c r="E1425" s="39" t="s">
        <v>11</v>
      </c>
      <c r="F1425" s="39" t="s">
        <v>31208</v>
      </c>
      <c r="G1425" s="39" t="s">
        <v>26187</v>
      </c>
      <c r="H1425" s="39" t="s">
        <v>30616</v>
      </c>
      <c r="I1425" s="71">
        <v>5</v>
      </c>
    </row>
    <row r="1426" spans="1:9" x14ac:dyDescent="0.2">
      <c r="A1426" s="38" t="s">
        <v>79</v>
      </c>
      <c r="B1426" s="39" t="s">
        <v>77</v>
      </c>
      <c r="C1426" s="39" t="s">
        <v>78</v>
      </c>
      <c r="D1426" s="39" t="s">
        <v>71</v>
      </c>
      <c r="E1426" s="39" t="s">
        <v>12</v>
      </c>
      <c r="F1426" s="39" t="s">
        <v>28470</v>
      </c>
      <c r="G1426" s="39" t="s">
        <v>26187</v>
      </c>
      <c r="H1426" s="39" t="s">
        <v>328</v>
      </c>
      <c r="I1426" s="71">
        <v>-5</v>
      </c>
    </row>
    <row r="1427" spans="1:9" x14ac:dyDescent="0.2">
      <c r="A1427" s="38" t="s">
        <v>79</v>
      </c>
      <c r="B1427" s="39" t="s">
        <v>77</v>
      </c>
      <c r="C1427" s="39" t="s">
        <v>78</v>
      </c>
      <c r="D1427" s="39" t="s">
        <v>71</v>
      </c>
      <c r="E1427" s="39" t="s">
        <v>12</v>
      </c>
      <c r="F1427" s="39" t="s">
        <v>1317</v>
      </c>
      <c r="G1427" s="39" t="s">
        <v>26187</v>
      </c>
      <c r="H1427" s="39" t="s">
        <v>330</v>
      </c>
      <c r="I1427" s="71">
        <v>-53.84</v>
      </c>
    </row>
    <row r="1428" spans="1:9" x14ac:dyDescent="0.2">
      <c r="A1428" s="38" t="s">
        <v>79</v>
      </c>
      <c r="B1428" s="39" t="s">
        <v>77</v>
      </c>
      <c r="C1428" s="39" t="s">
        <v>78</v>
      </c>
      <c r="D1428" s="39" t="s">
        <v>71</v>
      </c>
      <c r="E1428" s="39" t="s">
        <v>12</v>
      </c>
      <c r="F1428" s="39" t="s">
        <v>1318</v>
      </c>
      <c r="G1428" s="39" t="s">
        <v>26187</v>
      </c>
      <c r="H1428" s="39" t="s">
        <v>332</v>
      </c>
      <c r="I1428" s="71">
        <v>-34.659999999999997</v>
      </c>
    </row>
    <row r="1429" spans="1:9" x14ac:dyDescent="0.2">
      <c r="A1429" s="38" t="s">
        <v>79</v>
      </c>
      <c r="B1429" s="39" t="s">
        <v>77</v>
      </c>
      <c r="C1429" s="39" t="s">
        <v>78</v>
      </c>
      <c r="D1429" s="39" t="s">
        <v>71</v>
      </c>
      <c r="E1429" s="39" t="s">
        <v>12</v>
      </c>
      <c r="F1429" s="39" t="s">
        <v>26310</v>
      </c>
      <c r="G1429" s="39" t="s">
        <v>26187</v>
      </c>
      <c r="H1429" s="39" t="s">
        <v>335</v>
      </c>
      <c r="I1429" s="71">
        <v>-19.010000000000002</v>
      </c>
    </row>
    <row r="1430" spans="1:9" x14ac:dyDescent="0.2">
      <c r="A1430" s="38" t="s">
        <v>79</v>
      </c>
      <c r="B1430" s="39" t="s">
        <v>77</v>
      </c>
      <c r="C1430" s="39" t="s">
        <v>78</v>
      </c>
      <c r="D1430" s="39" t="s">
        <v>71</v>
      </c>
      <c r="E1430" s="39" t="s">
        <v>12</v>
      </c>
      <c r="F1430" s="39" t="s">
        <v>27431</v>
      </c>
      <c r="G1430" s="39" t="s">
        <v>26187</v>
      </c>
      <c r="H1430" s="39" t="s">
        <v>339</v>
      </c>
      <c r="I1430" s="71">
        <v>-5</v>
      </c>
    </row>
    <row r="1431" spans="1:9" x14ac:dyDescent="0.2">
      <c r="A1431" s="38" t="s">
        <v>79</v>
      </c>
      <c r="B1431" s="39" t="s">
        <v>77</v>
      </c>
      <c r="C1431" s="39" t="s">
        <v>78</v>
      </c>
      <c r="D1431" s="39" t="s">
        <v>71</v>
      </c>
      <c r="E1431" s="39" t="s">
        <v>12</v>
      </c>
      <c r="F1431" s="39" t="s">
        <v>1319</v>
      </c>
      <c r="G1431" s="39" t="s">
        <v>26187</v>
      </c>
      <c r="H1431" s="39" t="s">
        <v>341</v>
      </c>
      <c r="I1431" s="71">
        <v>-98.91</v>
      </c>
    </row>
    <row r="1432" spans="1:9" x14ac:dyDescent="0.2">
      <c r="A1432" s="38" t="s">
        <v>79</v>
      </c>
      <c r="B1432" s="39" t="s">
        <v>77</v>
      </c>
      <c r="C1432" s="39" t="s">
        <v>78</v>
      </c>
      <c r="D1432" s="39" t="s">
        <v>71</v>
      </c>
      <c r="E1432" s="39" t="s">
        <v>12</v>
      </c>
      <c r="F1432" s="39" t="s">
        <v>31209</v>
      </c>
      <c r="G1432" s="39" t="s">
        <v>26187</v>
      </c>
      <c r="H1432" s="39" t="s">
        <v>31210</v>
      </c>
      <c r="I1432" s="71">
        <v>-5</v>
      </c>
    </row>
    <row r="1433" spans="1:9" x14ac:dyDescent="0.2">
      <c r="A1433" s="38" t="s">
        <v>79</v>
      </c>
      <c r="B1433" s="39" t="s">
        <v>77</v>
      </c>
      <c r="C1433" s="39" t="s">
        <v>78</v>
      </c>
      <c r="D1433" s="39" t="s">
        <v>71</v>
      </c>
      <c r="E1433" s="39" t="s">
        <v>12</v>
      </c>
      <c r="F1433" s="39" t="s">
        <v>27432</v>
      </c>
      <c r="G1433" s="39" t="s">
        <v>26187</v>
      </c>
      <c r="H1433" s="39" t="s">
        <v>27927</v>
      </c>
      <c r="I1433" s="71">
        <v>-9.9600000000000009</v>
      </c>
    </row>
    <row r="1434" spans="1:9" x14ac:dyDescent="0.2">
      <c r="A1434" s="38" t="s">
        <v>79</v>
      </c>
      <c r="B1434" s="39" t="s">
        <v>77</v>
      </c>
      <c r="C1434" s="39" t="s">
        <v>78</v>
      </c>
      <c r="D1434" s="39" t="s">
        <v>71</v>
      </c>
      <c r="E1434" s="39" t="s">
        <v>12</v>
      </c>
      <c r="F1434" s="39" t="s">
        <v>1320</v>
      </c>
      <c r="G1434" s="39" t="s">
        <v>100</v>
      </c>
      <c r="H1434" s="39" t="s">
        <v>343</v>
      </c>
      <c r="I1434" s="71">
        <v>-24.92</v>
      </c>
    </row>
    <row r="1435" spans="1:9" x14ac:dyDescent="0.2">
      <c r="A1435" s="38" t="s">
        <v>79</v>
      </c>
      <c r="B1435" s="39" t="s">
        <v>77</v>
      </c>
      <c r="C1435" s="39" t="s">
        <v>78</v>
      </c>
      <c r="D1435" s="39" t="s">
        <v>71</v>
      </c>
      <c r="E1435" s="39" t="s">
        <v>12</v>
      </c>
      <c r="F1435" s="39" t="s">
        <v>31211</v>
      </c>
      <c r="G1435" s="39" t="s">
        <v>26187</v>
      </c>
      <c r="H1435" s="39" t="s">
        <v>120</v>
      </c>
      <c r="I1435" s="71">
        <v>-5</v>
      </c>
    </row>
    <row r="1436" spans="1:9" x14ac:dyDescent="0.2">
      <c r="A1436" s="38" t="s">
        <v>79</v>
      </c>
      <c r="B1436" s="39" t="s">
        <v>77</v>
      </c>
      <c r="C1436" s="39" t="s">
        <v>78</v>
      </c>
      <c r="D1436" s="39" t="s">
        <v>71</v>
      </c>
      <c r="E1436" s="39" t="s">
        <v>12</v>
      </c>
      <c r="F1436" s="39" t="s">
        <v>31212</v>
      </c>
      <c r="G1436" s="39" t="s">
        <v>100</v>
      </c>
      <c r="H1436" s="39" t="s">
        <v>345</v>
      </c>
      <c r="I1436" s="71">
        <v>-5</v>
      </c>
    </row>
    <row r="1437" spans="1:9" x14ac:dyDescent="0.2">
      <c r="A1437" s="38" t="s">
        <v>79</v>
      </c>
      <c r="B1437" s="39" t="s">
        <v>77</v>
      </c>
      <c r="C1437" s="39" t="s">
        <v>78</v>
      </c>
      <c r="D1437" s="39" t="s">
        <v>71</v>
      </c>
      <c r="E1437" s="39" t="s">
        <v>12</v>
      </c>
      <c r="F1437" s="39" t="s">
        <v>1321</v>
      </c>
      <c r="G1437" s="39" t="s">
        <v>26187</v>
      </c>
      <c r="H1437" s="39" t="s">
        <v>347</v>
      </c>
      <c r="I1437" s="71">
        <v>-44.53</v>
      </c>
    </row>
    <row r="1438" spans="1:9" x14ac:dyDescent="0.2">
      <c r="A1438" s="38" t="s">
        <v>79</v>
      </c>
      <c r="B1438" s="39" t="s">
        <v>77</v>
      </c>
      <c r="C1438" s="39" t="s">
        <v>78</v>
      </c>
      <c r="D1438" s="39" t="s">
        <v>71</v>
      </c>
      <c r="E1438" s="39" t="s">
        <v>12</v>
      </c>
      <c r="F1438" s="39" t="s">
        <v>1322</v>
      </c>
      <c r="G1438" s="39" t="s">
        <v>26187</v>
      </c>
      <c r="H1438" s="39" t="s">
        <v>350</v>
      </c>
      <c r="I1438" s="71">
        <v>-13.49</v>
      </c>
    </row>
    <row r="1439" spans="1:9" x14ac:dyDescent="0.2">
      <c r="A1439" s="38" t="s">
        <v>79</v>
      </c>
      <c r="B1439" s="39" t="s">
        <v>77</v>
      </c>
      <c r="C1439" s="39" t="s">
        <v>78</v>
      </c>
      <c r="D1439" s="39" t="s">
        <v>71</v>
      </c>
      <c r="E1439" s="39" t="s">
        <v>12</v>
      </c>
      <c r="F1439" s="39" t="s">
        <v>27679</v>
      </c>
      <c r="G1439" s="39" t="s">
        <v>26187</v>
      </c>
      <c r="H1439" s="39" t="s">
        <v>353</v>
      </c>
      <c r="I1439" s="71">
        <v>-5</v>
      </c>
    </row>
    <row r="1440" spans="1:9" x14ac:dyDescent="0.2">
      <c r="A1440" s="38" t="s">
        <v>79</v>
      </c>
      <c r="B1440" s="39" t="s">
        <v>77</v>
      </c>
      <c r="C1440" s="39" t="s">
        <v>78</v>
      </c>
      <c r="D1440" s="39" t="s">
        <v>71</v>
      </c>
      <c r="E1440" s="39" t="s">
        <v>12</v>
      </c>
      <c r="F1440" s="39" t="s">
        <v>1323</v>
      </c>
      <c r="G1440" s="39" t="s">
        <v>26187</v>
      </c>
      <c r="H1440" s="39" t="s">
        <v>122</v>
      </c>
      <c r="I1440" s="71">
        <v>-5</v>
      </c>
    </row>
    <row r="1441" spans="1:9" x14ac:dyDescent="0.2">
      <c r="A1441" s="38" t="s">
        <v>79</v>
      </c>
      <c r="B1441" s="39" t="s">
        <v>77</v>
      </c>
      <c r="C1441" s="39" t="s">
        <v>78</v>
      </c>
      <c r="D1441" s="39" t="s">
        <v>71</v>
      </c>
      <c r="E1441" s="39" t="s">
        <v>12</v>
      </c>
      <c r="F1441" s="39" t="s">
        <v>29046</v>
      </c>
      <c r="G1441" s="39" t="s">
        <v>26187</v>
      </c>
      <c r="H1441" s="39" t="s">
        <v>123</v>
      </c>
      <c r="I1441" s="71">
        <v>-5</v>
      </c>
    </row>
    <row r="1442" spans="1:9" x14ac:dyDescent="0.2">
      <c r="A1442" s="38" t="s">
        <v>79</v>
      </c>
      <c r="B1442" s="39" t="s">
        <v>77</v>
      </c>
      <c r="C1442" s="39" t="s">
        <v>78</v>
      </c>
      <c r="D1442" s="39" t="s">
        <v>71</v>
      </c>
      <c r="E1442" s="39" t="s">
        <v>12</v>
      </c>
      <c r="F1442" s="39" t="s">
        <v>26783</v>
      </c>
      <c r="G1442" s="39" t="s">
        <v>26187</v>
      </c>
      <c r="H1442" s="39" t="s">
        <v>26734</v>
      </c>
      <c r="I1442" s="71">
        <v>-15.95</v>
      </c>
    </row>
    <row r="1443" spans="1:9" x14ac:dyDescent="0.2">
      <c r="A1443" s="38" t="s">
        <v>79</v>
      </c>
      <c r="B1443" s="39" t="s">
        <v>77</v>
      </c>
      <c r="C1443" s="39" t="s">
        <v>78</v>
      </c>
      <c r="D1443" s="39" t="s">
        <v>71</v>
      </c>
      <c r="E1443" s="39" t="s">
        <v>12</v>
      </c>
      <c r="F1443" s="39" t="s">
        <v>26456</v>
      </c>
      <c r="G1443" s="39" t="s">
        <v>26187</v>
      </c>
      <c r="H1443" s="39" t="s">
        <v>354</v>
      </c>
      <c r="I1443" s="71">
        <v>-5</v>
      </c>
    </row>
    <row r="1444" spans="1:9" x14ac:dyDescent="0.2">
      <c r="A1444" s="38" t="s">
        <v>79</v>
      </c>
      <c r="B1444" s="39" t="s">
        <v>77</v>
      </c>
      <c r="C1444" s="39" t="s">
        <v>78</v>
      </c>
      <c r="D1444" s="39" t="s">
        <v>71</v>
      </c>
      <c r="E1444" s="39" t="s">
        <v>12</v>
      </c>
      <c r="F1444" s="39" t="s">
        <v>28038</v>
      </c>
      <c r="G1444" s="39" t="s">
        <v>26187</v>
      </c>
      <c r="H1444" s="39" t="s">
        <v>27929</v>
      </c>
      <c r="I1444" s="71">
        <v>-5</v>
      </c>
    </row>
    <row r="1445" spans="1:9" x14ac:dyDescent="0.2">
      <c r="A1445" s="38" t="s">
        <v>79</v>
      </c>
      <c r="B1445" s="39" t="s">
        <v>77</v>
      </c>
      <c r="C1445" s="39" t="s">
        <v>78</v>
      </c>
      <c r="D1445" s="39" t="s">
        <v>71</v>
      </c>
      <c r="E1445" s="39" t="s">
        <v>12</v>
      </c>
      <c r="F1445" s="39" t="s">
        <v>29787</v>
      </c>
      <c r="G1445" s="39" t="s">
        <v>26187</v>
      </c>
      <c r="H1445" s="39" t="s">
        <v>357</v>
      </c>
      <c r="I1445" s="71">
        <v>-5</v>
      </c>
    </row>
    <row r="1446" spans="1:9" x14ac:dyDescent="0.2">
      <c r="A1446" s="38" t="s">
        <v>79</v>
      </c>
      <c r="B1446" s="39" t="s">
        <v>77</v>
      </c>
      <c r="C1446" s="39" t="s">
        <v>78</v>
      </c>
      <c r="D1446" s="39" t="s">
        <v>71</v>
      </c>
      <c r="E1446" s="39" t="s">
        <v>12</v>
      </c>
      <c r="F1446" s="39" t="s">
        <v>31213</v>
      </c>
      <c r="G1446" s="39" t="s">
        <v>26187</v>
      </c>
      <c r="H1446" s="39" t="s">
        <v>355</v>
      </c>
      <c r="I1446" s="71">
        <v>-5</v>
      </c>
    </row>
    <row r="1447" spans="1:9" x14ac:dyDescent="0.2">
      <c r="A1447" s="38" t="s">
        <v>79</v>
      </c>
      <c r="B1447" s="39" t="s">
        <v>77</v>
      </c>
      <c r="C1447" s="39" t="s">
        <v>78</v>
      </c>
      <c r="D1447" s="39" t="s">
        <v>71</v>
      </c>
      <c r="E1447" s="39" t="s">
        <v>12</v>
      </c>
      <c r="F1447" s="39" t="s">
        <v>31214</v>
      </c>
      <c r="G1447" s="39" t="s">
        <v>26187</v>
      </c>
      <c r="H1447" s="39" t="s">
        <v>358</v>
      </c>
      <c r="I1447" s="71">
        <v>-5</v>
      </c>
    </row>
    <row r="1448" spans="1:9" x14ac:dyDescent="0.2">
      <c r="A1448" s="38" t="s">
        <v>79</v>
      </c>
      <c r="B1448" s="39" t="s">
        <v>77</v>
      </c>
      <c r="C1448" s="39" t="s">
        <v>78</v>
      </c>
      <c r="D1448" s="39" t="s">
        <v>71</v>
      </c>
      <c r="E1448" s="39" t="s">
        <v>12</v>
      </c>
      <c r="F1448" s="39" t="s">
        <v>26950</v>
      </c>
      <c r="G1448" s="39" t="s">
        <v>26187</v>
      </c>
      <c r="H1448" s="39" t="s">
        <v>361</v>
      </c>
      <c r="I1448" s="71">
        <v>-37.770000000000003</v>
      </c>
    </row>
    <row r="1449" spans="1:9" x14ac:dyDescent="0.2">
      <c r="A1449" s="38" t="s">
        <v>79</v>
      </c>
      <c r="B1449" s="39" t="s">
        <v>77</v>
      </c>
      <c r="C1449" s="39" t="s">
        <v>78</v>
      </c>
      <c r="D1449" s="39" t="s">
        <v>71</v>
      </c>
      <c r="E1449" s="39" t="s">
        <v>12</v>
      </c>
      <c r="F1449" s="39" t="s">
        <v>31215</v>
      </c>
      <c r="G1449" s="39" t="s">
        <v>26187</v>
      </c>
      <c r="H1449" s="39" t="s">
        <v>360</v>
      </c>
      <c r="I1449" s="71">
        <v>-5</v>
      </c>
    </row>
    <row r="1450" spans="1:9" x14ac:dyDescent="0.2">
      <c r="A1450" s="38" t="s">
        <v>79</v>
      </c>
      <c r="B1450" s="39" t="s">
        <v>77</v>
      </c>
      <c r="C1450" s="39" t="s">
        <v>78</v>
      </c>
      <c r="D1450" s="39" t="s">
        <v>71</v>
      </c>
      <c r="E1450" s="39" t="s">
        <v>12</v>
      </c>
      <c r="F1450" s="39" t="s">
        <v>29788</v>
      </c>
      <c r="G1450" s="39" t="s">
        <v>26187</v>
      </c>
      <c r="H1450" s="39" t="s">
        <v>364</v>
      </c>
      <c r="I1450" s="71">
        <v>-5</v>
      </c>
    </row>
    <row r="1451" spans="1:9" x14ac:dyDescent="0.2">
      <c r="A1451" s="38" t="s">
        <v>79</v>
      </c>
      <c r="B1451" s="39" t="s">
        <v>77</v>
      </c>
      <c r="C1451" s="39" t="s">
        <v>78</v>
      </c>
      <c r="D1451" s="39" t="s">
        <v>71</v>
      </c>
      <c r="E1451" s="39" t="s">
        <v>12</v>
      </c>
      <c r="F1451" s="39" t="s">
        <v>29047</v>
      </c>
      <c r="G1451" s="39" t="s">
        <v>26187</v>
      </c>
      <c r="H1451" s="39" t="s">
        <v>363</v>
      </c>
      <c r="I1451" s="71">
        <v>-5</v>
      </c>
    </row>
    <row r="1452" spans="1:9" x14ac:dyDescent="0.2">
      <c r="A1452" s="38" t="s">
        <v>79</v>
      </c>
      <c r="B1452" s="39" t="s">
        <v>77</v>
      </c>
      <c r="C1452" s="39" t="s">
        <v>78</v>
      </c>
      <c r="D1452" s="39" t="s">
        <v>71</v>
      </c>
      <c r="E1452" s="39" t="s">
        <v>12</v>
      </c>
      <c r="F1452" s="39" t="s">
        <v>31216</v>
      </c>
      <c r="G1452" s="39" t="s">
        <v>26187</v>
      </c>
      <c r="H1452" s="39" t="s">
        <v>126</v>
      </c>
      <c r="I1452" s="71">
        <v>-5</v>
      </c>
    </row>
    <row r="1453" spans="1:9" x14ac:dyDescent="0.2">
      <c r="A1453" s="38" t="s">
        <v>79</v>
      </c>
      <c r="B1453" s="39" t="s">
        <v>77</v>
      </c>
      <c r="C1453" s="39" t="s">
        <v>78</v>
      </c>
      <c r="D1453" s="39" t="s">
        <v>71</v>
      </c>
      <c r="E1453" s="39" t="s">
        <v>12</v>
      </c>
      <c r="F1453" s="39" t="s">
        <v>29789</v>
      </c>
      <c r="G1453" s="39" t="s">
        <v>26187</v>
      </c>
      <c r="H1453" s="39" t="s">
        <v>29496</v>
      </c>
      <c r="I1453" s="71">
        <v>-5</v>
      </c>
    </row>
    <row r="1454" spans="1:9" x14ac:dyDescent="0.2">
      <c r="A1454" s="38" t="s">
        <v>79</v>
      </c>
      <c r="B1454" s="39" t="s">
        <v>77</v>
      </c>
      <c r="C1454" s="39" t="s">
        <v>78</v>
      </c>
      <c r="D1454" s="39" t="s">
        <v>71</v>
      </c>
      <c r="E1454" s="39" t="s">
        <v>12</v>
      </c>
      <c r="F1454" s="39" t="s">
        <v>1324</v>
      </c>
      <c r="G1454" s="39" t="s">
        <v>26187</v>
      </c>
      <c r="H1454" s="39" t="s">
        <v>263</v>
      </c>
      <c r="I1454" s="71">
        <v>-67.55</v>
      </c>
    </row>
    <row r="1455" spans="1:9" x14ac:dyDescent="0.2">
      <c r="A1455" s="38" t="s">
        <v>79</v>
      </c>
      <c r="B1455" s="39" t="s">
        <v>77</v>
      </c>
      <c r="C1455" s="39" t="s">
        <v>78</v>
      </c>
      <c r="D1455" s="39" t="s">
        <v>71</v>
      </c>
      <c r="E1455" s="39" t="s">
        <v>12</v>
      </c>
      <c r="F1455" s="39" t="s">
        <v>1325</v>
      </c>
      <c r="G1455" s="39" t="s">
        <v>26187</v>
      </c>
      <c r="H1455" s="39" t="s">
        <v>366</v>
      </c>
      <c r="I1455" s="71">
        <v>-39.86</v>
      </c>
    </row>
    <row r="1456" spans="1:9" x14ac:dyDescent="0.2">
      <c r="A1456" s="38" t="s">
        <v>79</v>
      </c>
      <c r="B1456" s="39" t="s">
        <v>77</v>
      </c>
      <c r="C1456" s="39" t="s">
        <v>78</v>
      </c>
      <c r="D1456" s="39" t="s">
        <v>71</v>
      </c>
      <c r="E1456" s="39" t="s">
        <v>12</v>
      </c>
      <c r="F1456" s="39" t="s">
        <v>1326</v>
      </c>
      <c r="G1456" s="39" t="s">
        <v>26187</v>
      </c>
      <c r="H1456" s="39" t="s">
        <v>370</v>
      </c>
      <c r="I1456" s="71">
        <v>-5</v>
      </c>
    </row>
    <row r="1457" spans="1:9" x14ac:dyDescent="0.2">
      <c r="A1457" s="38" t="s">
        <v>79</v>
      </c>
      <c r="B1457" s="39" t="s">
        <v>77</v>
      </c>
      <c r="C1457" s="39" t="s">
        <v>78</v>
      </c>
      <c r="D1457" s="39" t="s">
        <v>71</v>
      </c>
      <c r="E1457" s="39" t="s">
        <v>12</v>
      </c>
      <c r="F1457" s="39" t="s">
        <v>1327</v>
      </c>
      <c r="G1457" s="39" t="s">
        <v>26187</v>
      </c>
      <c r="H1457" s="39" t="s">
        <v>368</v>
      </c>
      <c r="I1457" s="71">
        <v>-13.78</v>
      </c>
    </row>
    <row r="1458" spans="1:9" x14ac:dyDescent="0.2">
      <c r="A1458" s="38" t="s">
        <v>79</v>
      </c>
      <c r="B1458" s="39" t="s">
        <v>77</v>
      </c>
      <c r="C1458" s="39" t="s">
        <v>78</v>
      </c>
      <c r="D1458" s="39" t="s">
        <v>71</v>
      </c>
      <c r="E1458" s="39" t="s">
        <v>12</v>
      </c>
      <c r="F1458" s="39" t="s">
        <v>31217</v>
      </c>
      <c r="G1458" s="39" t="s">
        <v>26187</v>
      </c>
      <c r="H1458" s="39" t="s">
        <v>30623</v>
      </c>
      <c r="I1458" s="71">
        <v>-5</v>
      </c>
    </row>
    <row r="1459" spans="1:9" x14ac:dyDescent="0.2">
      <c r="A1459" s="38" t="s">
        <v>79</v>
      </c>
      <c r="B1459" s="39" t="s">
        <v>77</v>
      </c>
      <c r="C1459" s="39" t="s">
        <v>78</v>
      </c>
      <c r="D1459" s="39" t="s">
        <v>71</v>
      </c>
      <c r="E1459" s="39" t="s">
        <v>12</v>
      </c>
      <c r="F1459" s="39" t="s">
        <v>27680</v>
      </c>
      <c r="G1459" s="39" t="s">
        <v>26187</v>
      </c>
      <c r="H1459" s="39" t="s">
        <v>372</v>
      </c>
      <c r="I1459" s="71">
        <v>-16.420000000000002</v>
      </c>
    </row>
    <row r="1460" spans="1:9" x14ac:dyDescent="0.2">
      <c r="A1460" s="38" t="s">
        <v>79</v>
      </c>
      <c r="B1460" s="39" t="s">
        <v>77</v>
      </c>
      <c r="C1460" s="39" t="s">
        <v>78</v>
      </c>
      <c r="D1460" s="39" t="s">
        <v>71</v>
      </c>
      <c r="E1460" s="39" t="s">
        <v>12</v>
      </c>
      <c r="F1460" s="39" t="s">
        <v>26784</v>
      </c>
      <c r="G1460" s="39" t="s">
        <v>26187</v>
      </c>
      <c r="H1460" s="39" t="s">
        <v>26564</v>
      </c>
      <c r="I1460" s="71">
        <v>-49.51</v>
      </c>
    </row>
    <row r="1461" spans="1:9" x14ac:dyDescent="0.2">
      <c r="A1461" s="38" t="s">
        <v>79</v>
      </c>
      <c r="B1461" s="39" t="s">
        <v>77</v>
      </c>
      <c r="C1461" s="39" t="s">
        <v>78</v>
      </c>
      <c r="D1461" s="39" t="s">
        <v>71</v>
      </c>
      <c r="E1461" s="39" t="s">
        <v>12</v>
      </c>
      <c r="F1461" s="39" t="s">
        <v>27681</v>
      </c>
      <c r="G1461" s="39" t="s">
        <v>100</v>
      </c>
      <c r="H1461" s="39" t="s">
        <v>27562</v>
      </c>
      <c r="I1461" s="71">
        <v>-10</v>
      </c>
    </row>
    <row r="1462" spans="1:9" x14ac:dyDescent="0.2">
      <c r="A1462" s="38" t="s">
        <v>79</v>
      </c>
      <c r="B1462" s="39" t="s">
        <v>77</v>
      </c>
      <c r="C1462" s="39" t="s">
        <v>78</v>
      </c>
      <c r="D1462" s="39" t="s">
        <v>71</v>
      </c>
      <c r="E1462" s="39" t="s">
        <v>12</v>
      </c>
      <c r="F1462" s="39" t="s">
        <v>1328</v>
      </c>
      <c r="G1462" s="39" t="s">
        <v>26187</v>
      </c>
      <c r="H1462" s="39" t="s">
        <v>374</v>
      </c>
      <c r="I1462" s="71">
        <v>-15.58</v>
      </c>
    </row>
    <row r="1463" spans="1:9" x14ac:dyDescent="0.2">
      <c r="A1463" s="38" t="s">
        <v>79</v>
      </c>
      <c r="B1463" s="39" t="s">
        <v>77</v>
      </c>
      <c r="C1463" s="39" t="s">
        <v>78</v>
      </c>
      <c r="D1463" s="39" t="s">
        <v>71</v>
      </c>
      <c r="E1463" s="39" t="s">
        <v>12</v>
      </c>
      <c r="F1463" s="39" t="s">
        <v>31218</v>
      </c>
      <c r="G1463" s="39" t="s">
        <v>26187</v>
      </c>
      <c r="H1463" s="39" t="s">
        <v>30625</v>
      </c>
      <c r="I1463" s="71">
        <v>-5</v>
      </c>
    </row>
    <row r="1464" spans="1:9" x14ac:dyDescent="0.2">
      <c r="A1464" s="38" t="s">
        <v>79</v>
      </c>
      <c r="B1464" s="39" t="s">
        <v>77</v>
      </c>
      <c r="C1464" s="39" t="s">
        <v>78</v>
      </c>
      <c r="D1464" s="39" t="s">
        <v>71</v>
      </c>
      <c r="E1464" s="39" t="s">
        <v>12</v>
      </c>
      <c r="F1464" s="39" t="s">
        <v>27147</v>
      </c>
      <c r="G1464" s="39" t="s">
        <v>26187</v>
      </c>
      <c r="H1464" s="39" t="s">
        <v>27098</v>
      </c>
      <c r="I1464" s="71">
        <v>-10</v>
      </c>
    </row>
    <row r="1465" spans="1:9" x14ac:dyDescent="0.2">
      <c r="A1465" s="38" t="s">
        <v>79</v>
      </c>
      <c r="B1465" s="39" t="s">
        <v>77</v>
      </c>
      <c r="C1465" s="39" t="s">
        <v>78</v>
      </c>
      <c r="D1465" s="39" t="s">
        <v>71</v>
      </c>
      <c r="E1465" s="39" t="s">
        <v>12</v>
      </c>
      <c r="F1465" s="39" t="s">
        <v>27148</v>
      </c>
      <c r="G1465" s="39" t="s">
        <v>26187</v>
      </c>
      <c r="H1465" s="39" t="s">
        <v>375</v>
      </c>
      <c r="I1465" s="71">
        <v>-80.84</v>
      </c>
    </row>
    <row r="1466" spans="1:9" x14ac:dyDescent="0.2">
      <c r="A1466" s="38" t="s">
        <v>79</v>
      </c>
      <c r="B1466" s="39" t="s">
        <v>77</v>
      </c>
      <c r="C1466" s="39" t="s">
        <v>78</v>
      </c>
      <c r="D1466" s="39" t="s">
        <v>71</v>
      </c>
      <c r="E1466" s="39" t="s">
        <v>12</v>
      </c>
      <c r="F1466" s="39" t="s">
        <v>31219</v>
      </c>
      <c r="G1466" s="39" t="s">
        <v>26187</v>
      </c>
      <c r="H1466" s="39" t="s">
        <v>30629</v>
      </c>
      <c r="I1466" s="71">
        <v>-10</v>
      </c>
    </row>
    <row r="1467" spans="1:9" x14ac:dyDescent="0.2">
      <c r="A1467" s="38" t="s">
        <v>79</v>
      </c>
      <c r="B1467" s="39" t="s">
        <v>77</v>
      </c>
      <c r="C1467" s="39" t="s">
        <v>78</v>
      </c>
      <c r="D1467" s="39" t="s">
        <v>71</v>
      </c>
      <c r="E1467" s="39" t="s">
        <v>12</v>
      </c>
      <c r="F1467" s="39" t="s">
        <v>1329</v>
      </c>
      <c r="G1467" s="39" t="s">
        <v>26187</v>
      </c>
      <c r="H1467" s="39" t="s">
        <v>378</v>
      </c>
      <c r="I1467" s="71">
        <v>-7.61</v>
      </c>
    </row>
    <row r="1468" spans="1:9" x14ac:dyDescent="0.2">
      <c r="A1468" s="38" t="s">
        <v>79</v>
      </c>
      <c r="B1468" s="39" t="s">
        <v>77</v>
      </c>
      <c r="C1468" s="39" t="s">
        <v>78</v>
      </c>
      <c r="D1468" s="39" t="s">
        <v>71</v>
      </c>
      <c r="E1468" s="39" t="s">
        <v>12</v>
      </c>
      <c r="F1468" s="39" t="s">
        <v>31220</v>
      </c>
      <c r="G1468" s="39" t="s">
        <v>26187</v>
      </c>
      <c r="H1468" s="39" t="s">
        <v>379</v>
      </c>
      <c r="I1468" s="71">
        <v>-12.32</v>
      </c>
    </row>
    <row r="1469" spans="1:9" x14ac:dyDescent="0.2">
      <c r="A1469" s="38" t="s">
        <v>79</v>
      </c>
      <c r="B1469" s="39" t="s">
        <v>77</v>
      </c>
      <c r="C1469" s="39" t="s">
        <v>78</v>
      </c>
      <c r="D1469" s="39" t="s">
        <v>71</v>
      </c>
      <c r="E1469" s="39" t="s">
        <v>12</v>
      </c>
      <c r="F1469" s="39" t="s">
        <v>31221</v>
      </c>
      <c r="G1469" s="39" t="s">
        <v>26187</v>
      </c>
      <c r="H1469" s="39" t="s">
        <v>30631</v>
      </c>
      <c r="I1469" s="71">
        <v>-5</v>
      </c>
    </row>
    <row r="1470" spans="1:9" x14ac:dyDescent="0.2">
      <c r="A1470" s="38" t="s">
        <v>79</v>
      </c>
      <c r="B1470" s="39" t="s">
        <v>77</v>
      </c>
      <c r="C1470" s="39" t="s">
        <v>78</v>
      </c>
      <c r="D1470" s="39" t="s">
        <v>71</v>
      </c>
      <c r="E1470" s="39" t="s">
        <v>12</v>
      </c>
      <c r="F1470" s="39" t="s">
        <v>31222</v>
      </c>
      <c r="G1470" s="39" t="s">
        <v>100</v>
      </c>
      <c r="H1470" s="39" t="s">
        <v>30634</v>
      </c>
      <c r="I1470" s="71">
        <v>-5</v>
      </c>
    </row>
    <row r="1471" spans="1:9" x14ac:dyDescent="0.2">
      <c r="A1471" s="38" t="s">
        <v>79</v>
      </c>
      <c r="B1471" s="39" t="s">
        <v>77</v>
      </c>
      <c r="C1471" s="39" t="s">
        <v>78</v>
      </c>
      <c r="D1471" s="39" t="s">
        <v>71</v>
      </c>
      <c r="E1471" s="39" t="s">
        <v>12</v>
      </c>
      <c r="F1471" s="39" t="s">
        <v>27682</v>
      </c>
      <c r="G1471" s="39" t="s">
        <v>100</v>
      </c>
      <c r="H1471" s="39" t="s">
        <v>27564</v>
      </c>
      <c r="I1471" s="71">
        <v>-5</v>
      </c>
    </row>
    <row r="1472" spans="1:9" x14ac:dyDescent="0.2">
      <c r="A1472" s="38" t="s">
        <v>79</v>
      </c>
      <c r="B1472" s="39" t="s">
        <v>77</v>
      </c>
      <c r="C1472" s="39" t="s">
        <v>78</v>
      </c>
      <c r="D1472" s="39" t="s">
        <v>71</v>
      </c>
      <c r="E1472" s="39" t="s">
        <v>12</v>
      </c>
      <c r="F1472" s="39" t="s">
        <v>26785</v>
      </c>
      <c r="G1472" s="39" t="s">
        <v>26187</v>
      </c>
      <c r="H1472" s="39" t="s">
        <v>26736</v>
      </c>
      <c r="I1472" s="71">
        <v>-43.68</v>
      </c>
    </row>
    <row r="1473" spans="1:9" x14ac:dyDescent="0.2">
      <c r="A1473" s="38" t="s">
        <v>79</v>
      </c>
      <c r="B1473" s="39" t="s">
        <v>77</v>
      </c>
      <c r="C1473" s="39" t="s">
        <v>78</v>
      </c>
      <c r="D1473" s="39" t="s">
        <v>71</v>
      </c>
      <c r="E1473" s="39" t="s">
        <v>12</v>
      </c>
      <c r="F1473" s="39" t="s">
        <v>1330</v>
      </c>
      <c r="G1473" s="39" t="s">
        <v>26187</v>
      </c>
      <c r="H1473" s="39" t="s">
        <v>380</v>
      </c>
      <c r="I1473" s="71">
        <v>-5</v>
      </c>
    </row>
    <row r="1474" spans="1:9" x14ac:dyDescent="0.2">
      <c r="A1474" s="38" t="s">
        <v>79</v>
      </c>
      <c r="B1474" s="39" t="s">
        <v>77</v>
      </c>
      <c r="C1474" s="39" t="s">
        <v>78</v>
      </c>
      <c r="D1474" s="39" t="s">
        <v>71</v>
      </c>
      <c r="E1474" s="39" t="s">
        <v>12</v>
      </c>
      <c r="F1474" s="39" t="s">
        <v>27683</v>
      </c>
      <c r="G1474" s="39" t="s">
        <v>26187</v>
      </c>
      <c r="H1474" s="39" t="s">
        <v>10756</v>
      </c>
      <c r="I1474" s="71">
        <v>-6.33</v>
      </c>
    </row>
    <row r="1475" spans="1:9" x14ac:dyDescent="0.2">
      <c r="A1475" s="38" t="s">
        <v>79</v>
      </c>
      <c r="B1475" s="39" t="s">
        <v>77</v>
      </c>
      <c r="C1475" s="39" t="s">
        <v>78</v>
      </c>
      <c r="D1475" s="39" t="s">
        <v>71</v>
      </c>
      <c r="E1475" s="39" t="s">
        <v>12</v>
      </c>
      <c r="F1475" s="39" t="s">
        <v>28471</v>
      </c>
      <c r="G1475" s="39" t="s">
        <v>26187</v>
      </c>
      <c r="H1475" s="39" t="s">
        <v>27315</v>
      </c>
      <c r="I1475" s="71">
        <v>-5</v>
      </c>
    </row>
    <row r="1476" spans="1:9" x14ac:dyDescent="0.2">
      <c r="A1476" s="38" t="s">
        <v>79</v>
      </c>
      <c r="B1476" s="39" t="s">
        <v>77</v>
      </c>
      <c r="C1476" s="39" t="s">
        <v>78</v>
      </c>
      <c r="D1476" s="39" t="s">
        <v>71</v>
      </c>
      <c r="E1476" s="39" t="s">
        <v>12</v>
      </c>
      <c r="F1476" s="39" t="s">
        <v>27149</v>
      </c>
      <c r="G1476" s="39" t="s">
        <v>26187</v>
      </c>
      <c r="H1476" s="39" t="s">
        <v>22721</v>
      </c>
      <c r="I1476" s="71">
        <v>-11.69</v>
      </c>
    </row>
    <row r="1477" spans="1:9" x14ac:dyDescent="0.2">
      <c r="A1477" s="38" t="s">
        <v>79</v>
      </c>
      <c r="B1477" s="39" t="s">
        <v>77</v>
      </c>
      <c r="C1477" s="39" t="s">
        <v>78</v>
      </c>
      <c r="D1477" s="39" t="s">
        <v>71</v>
      </c>
      <c r="E1477" s="39" t="s">
        <v>12</v>
      </c>
      <c r="F1477" s="39" t="s">
        <v>27150</v>
      </c>
      <c r="G1477" s="39" t="s">
        <v>26187</v>
      </c>
      <c r="H1477" s="39" t="s">
        <v>27102</v>
      </c>
      <c r="I1477" s="71">
        <v>-19.89</v>
      </c>
    </row>
    <row r="1478" spans="1:9" x14ac:dyDescent="0.2">
      <c r="A1478" s="38" t="s">
        <v>79</v>
      </c>
      <c r="B1478" s="39" t="s">
        <v>77</v>
      </c>
      <c r="C1478" s="39" t="s">
        <v>78</v>
      </c>
      <c r="D1478" s="39" t="s">
        <v>71</v>
      </c>
      <c r="E1478" s="39" t="s">
        <v>12</v>
      </c>
      <c r="F1478" s="39" t="s">
        <v>26457</v>
      </c>
      <c r="G1478" s="39" t="s">
        <v>26187</v>
      </c>
      <c r="H1478" s="39" t="s">
        <v>382</v>
      </c>
      <c r="I1478" s="71">
        <v>-37.29</v>
      </c>
    </row>
    <row r="1479" spans="1:9" x14ac:dyDescent="0.2">
      <c r="A1479" s="38" t="s">
        <v>79</v>
      </c>
      <c r="B1479" s="39" t="s">
        <v>77</v>
      </c>
      <c r="C1479" s="39" t="s">
        <v>78</v>
      </c>
      <c r="D1479" s="39" t="s">
        <v>71</v>
      </c>
      <c r="E1479" s="39" t="s">
        <v>12</v>
      </c>
      <c r="F1479" s="39" t="s">
        <v>29048</v>
      </c>
      <c r="G1479" s="39" t="s">
        <v>26187</v>
      </c>
      <c r="H1479" s="39" t="s">
        <v>29498</v>
      </c>
      <c r="I1479" s="71">
        <v>-10</v>
      </c>
    </row>
    <row r="1480" spans="1:9" x14ac:dyDescent="0.2">
      <c r="A1480" s="38" t="s">
        <v>79</v>
      </c>
      <c r="B1480" s="39" t="s">
        <v>77</v>
      </c>
      <c r="C1480" s="39" t="s">
        <v>78</v>
      </c>
      <c r="D1480" s="39" t="s">
        <v>71</v>
      </c>
      <c r="E1480" s="39" t="s">
        <v>12</v>
      </c>
      <c r="F1480" s="39" t="s">
        <v>29790</v>
      </c>
      <c r="G1480" s="39" t="s">
        <v>26187</v>
      </c>
      <c r="H1480" s="39" t="s">
        <v>383</v>
      </c>
      <c r="I1480" s="71">
        <v>-6.6</v>
      </c>
    </row>
    <row r="1481" spans="1:9" x14ac:dyDescent="0.2">
      <c r="A1481" s="38" t="s">
        <v>79</v>
      </c>
      <c r="B1481" s="39" t="s">
        <v>77</v>
      </c>
      <c r="C1481" s="39" t="s">
        <v>78</v>
      </c>
      <c r="D1481" s="39" t="s">
        <v>71</v>
      </c>
      <c r="E1481" s="39" t="s">
        <v>12</v>
      </c>
      <c r="F1481" s="39" t="s">
        <v>31223</v>
      </c>
      <c r="G1481" s="39" t="s">
        <v>26187</v>
      </c>
      <c r="H1481" s="39" t="s">
        <v>129</v>
      </c>
      <c r="I1481" s="71">
        <v>-9.23</v>
      </c>
    </row>
    <row r="1482" spans="1:9" x14ac:dyDescent="0.2">
      <c r="A1482" s="38" t="s">
        <v>79</v>
      </c>
      <c r="B1482" s="39" t="s">
        <v>77</v>
      </c>
      <c r="C1482" s="39" t="s">
        <v>78</v>
      </c>
      <c r="D1482" s="39" t="s">
        <v>71</v>
      </c>
      <c r="E1482" s="39" t="s">
        <v>12</v>
      </c>
      <c r="F1482" s="39" t="s">
        <v>27433</v>
      </c>
      <c r="G1482" s="39" t="s">
        <v>26187</v>
      </c>
      <c r="H1482" s="39" t="s">
        <v>27434</v>
      </c>
      <c r="I1482" s="71">
        <v>-5</v>
      </c>
    </row>
    <row r="1483" spans="1:9" x14ac:dyDescent="0.2">
      <c r="A1483" s="38" t="s">
        <v>79</v>
      </c>
      <c r="B1483" s="39" t="s">
        <v>77</v>
      </c>
      <c r="C1483" s="39" t="s">
        <v>78</v>
      </c>
      <c r="D1483" s="39" t="s">
        <v>71</v>
      </c>
      <c r="E1483" s="39" t="s">
        <v>12</v>
      </c>
      <c r="F1483" s="39" t="s">
        <v>1331</v>
      </c>
      <c r="G1483" s="39" t="s">
        <v>26187</v>
      </c>
      <c r="H1483" s="39" t="s">
        <v>385</v>
      </c>
      <c r="I1483" s="71">
        <v>-27.29</v>
      </c>
    </row>
    <row r="1484" spans="1:9" x14ac:dyDescent="0.2">
      <c r="A1484" s="38" t="s">
        <v>79</v>
      </c>
      <c r="B1484" s="39" t="s">
        <v>77</v>
      </c>
      <c r="C1484" s="39" t="s">
        <v>78</v>
      </c>
      <c r="D1484" s="39" t="s">
        <v>71</v>
      </c>
      <c r="E1484" s="39" t="s">
        <v>12</v>
      </c>
      <c r="F1484" s="39" t="s">
        <v>27435</v>
      </c>
      <c r="G1484" s="39" t="s">
        <v>26187</v>
      </c>
      <c r="H1484" s="39" t="s">
        <v>386</v>
      </c>
      <c r="I1484" s="71">
        <v>-5</v>
      </c>
    </row>
    <row r="1485" spans="1:9" x14ac:dyDescent="0.2">
      <c r="A1485" s="38" t="s">
        <v>79</v>
      </c>
      <c r="B1485" s="39" t="s">
        <v>77</v>
      </c>
      <c r="C1485" s="39" t="s">
        <v>78</v>
      </c>
      <c r="D1485" s="39" t="s">
        <v>71</v>
      </c>
      <c r="E1485" s="39" t="s">
        <v>12</v>
      </c>
      <c r="F1485" s="39" t="s">
        <v>31224</v>
      </c>
      <c r="G1485" s="39" t="s">
        <v>26187</v>
      </c>
      <c r="H1485" s="39" t="s">
        <v>30637</v>
      </c>
      <c r="I1485" s="71">
        <v>-10</v>
      </c>
    </row>
    <row r="1486" spans="1:9" x14ac:dyDescent="0.2">
      <c r="A1486" s="38" t="s">
        <v>79</v>
      </c>
      <c r="B1486" s="39" t="s">
        <v>77</v>
      </c>
      <c r="C1486" s="39" t="s">
        <v>78</v>
      </c>
      <c r="D1486" s="39" t="s">
        <v>71</v>
      </c>
      <c r="E1486" s="39" t="s">
        <v>12</v>
      </c>
      <c r="F1486" s="39" t="s">
        <v>29049</v>
      </c>
      <c r="G1486" s="39" t="s">
        <v>26187</v>
      </c>
      <c r="H1486" s="39" t="s">
        <v>28339</v>
      </c>
      <c r="I1486" s="71">
        <v>-5</v>
      </c>
    </row>
    <row r="1487" spans="1:9" x14ac:dyDescent="0.2">
      <c r="A1487" s="38" t="s">
        <v>79</v>
      </c>
      <c r="B1487" s="39" t="s">
        <v>77</v>
      </c>
      <c r="C1487" s="39" t="s">
        <v>78</v>
      </c>
      <c r="D1487" s="39" t="s">
        <v>71</v>
      </c>
      <c r="E1487" s="39" t="s">
        <v>12</v>
      </c>
      <c r="F1487" s="39" t="s">
        <v>1332</v>
      </c>
      <c r="G1487" s="39" t="s">
        <v>26187</v>
      </c>
      <c r="H1487" s="39" t="s">
        <v>392</v>
      </c>
      <c r="I1487" s="71">
        <v>-43.17</v>
      </c>
    </row>
    <row r="1488" spans="1:9" x14ac:dyDescent="0.2">
      <c r="A1488" s="38" t="s">
        <v>79</v>
      </c>
      <c r="B1488" s="39" t="s">
        <v>77</v>
      </c>
      <c r="C1488" s="39" t="s">
        <v>78</v>
      </c>
      <c r="D1488" s="39" t="s">
        <v>71</v>
      </c>
      <c r="E1488" s="39" t="s">
        <v>12</v>
      </c>
      <c r="F1488" s="39" t="s">
        <v>31225</v>
      </c>
      <c r="G1488" s="39" t="s">
        <v>26187</v>
      </c>
      <c r="H1488" s="39" t="s">
        <v>389</v>
      </c>
      <c r="I1488" s="71">
        <v>-5</v>
      </c>
    </row>
    <row r="1489" spans="1:9" x14ac:dyDescent="0.2">
      <c r="A1489" s="38" t="s">
        <v>79</v>
      </c>
      <c r="B1489" s="39" t="s">
        <v>77</v>
      </c>
      <c r="C1489" s="39" t="s">
        <v>78</v>
      </c>
      <c r="D1489" s="39" t="s">
        <v>71</v>
      </c>
      <c r="E1489" s="39" t="s">
        <v>12</v>
      </c>
      <c r="F1489" s="39" t="s">
        <v>1333</v>
      </c>
      <c r="G1489" s="39" t="s">
        <v>26187</v>
      </c>
      <c r="H1489" s="39" t="s">
        <v>394</v>
      </c>
      <c r="I1489" s="71">
        <v>-43.58</v>
      </c>
    </row>
    <row r="1490" spans="1:9" x14ac:dyDescent="0.2">
      <c r="A1490" s="38" t="s">
        <v>79</v>
      </c>
      <c r="B1490" s="39" t="s">
        <v>77</v>
      </c>
      <c r="C1490" s="39" t="s">
        <v>78</v>
      </c>
      <c r="D1490" s="39" t="s">
        <v>71</v>
      </c>
      <c r="E1490" s="39" t="s">
        <v>12</v>
      </c>
      <c r="F1490" s="39" t="s">
        <v>31226</v>
      </c>
      <c r="G1490" s="39" t="s">
        <v>26187</v>
      </c>
      <c r="H1490" s="39" t="s">
        <v>30640</v>
      </c>
      <c r="I1490" s="71">
        <v>-10</v>
      </c>
    </row>
    <row r="1491" spans="1:9" x14ac:dyDescent="0.2">
      <c r="A1491" s="38" t="s">
        <v>79</v>
      </c>
      <c r="B1491" s="39" t="s">
        <v>77</v>
      </c>
      <c r="C1491" s="39" t="s">
        <v>78</v>
      </c>
      <c r="D1491" s="39" t="s">
        <v>71</v>
      </c>
      <c r="E1491" s="39" t="s">
        <v>12</v>
      </c>
      <c r="F1491" s="39" t="s">
        <v>27684</v>
      </c>
      <c r="G1491" s="39" t="s">
        <v>26187</v>
      </c>
      <c r="H1491" s="39" t="s">
        <v>27568</v>
      </c>
      <c r="I1491" s="71">
        <v>-23.79</v>
      </c>
    </row>
    <row r="1492" spans="1:9" x14ac:dyDescent="0.2">
      <c r="A1492" s="38" t="s">
        <v>79</v>
      </c>
      <c r="B1492" s="39" t="s">
        <v>77</v>
      </c>
      <c r="C1492" s="39" t="s">
        <v>78</v>
      </c>
      <c r="D1492" s="39" t="s">
        <v>71</v>
      </c>
      <c r="E1492" s="39" t="s">
        <v>12</v>
      </c>
      <c r="F1492" s="39" t="s">
        <v>31227</v>
      </c>
      <c r="G1492" s="39" t="s">
        <v>100</v>
      </c>
      <c r="H1492" s="39" t="s">
        <v>30642</v>
      </c>
      <c r="I1492" s="71">
        <v>-5</v>
      </c>
    </row>
    <row r="1493" spans="1:9" x14ac:dyDescent="0.2">
      <c r="A1493" s="38" t="s">
        <v>79</v>
      </c>
      <c r="B1493" s="39" t="s">
        <v>77</v>
      </c>
      <c r="C1493" s="39" t="s">
        <v>78</v>
      </c>
      <c r="D1493" s="39" t="s">
        <v>71</v>
      </c>
      <c r="E1493" s="39" t="s">
        <v>12</v>
      </c>
      <c r="F1493" s="39" t="s">
        <v>26786</v>
      </c>
      <c r="G1493" s="39" t="s">
        <v>26187</v>
      </c>
      <c r="H1493" s="39" t="s">
        <v>398</v>
      </c>
      <c r="I1493" s="71">
        <v>-52.49</v>
      </c>
    </row>
    <row r="1494" spans="1:9" x14ac:dyDescent="0.2">
      <c r="A1494" s="38" t="s">
        <v>79</v>
      </c>
      <c r="B1494" s="39" t="s">
        <v>77</v>
      </c>
      <c r="C1494" s="39" t="s">
        <v>78</v>
      </c>
      <c r="D1494" s="39" t="s">
        <v>71</v>
      </c>
      <c r="E1494" s="39" t="s">
        <v>12</v>
      </c>
      <c r="F1494" s="39" t="s">
        <v>27151</v>
      </c>
      <c r="G1494" s="39" t="s">
        <v>26187</v>
      </c>
      <c r="H1494" s="39" t="s">
        <v>399</v>
      </c>
      <c r="I1494" s="71">
        <v>-22.99</v>
      </c>
    </row>
    <row r="1495" spans="1:9" x14ac:dyDescent="0.2">
      <c r="A1495" s="38" t="s">
        <v>79</v>
      </c>
      <c r="B1495" s="39" t="s">
        <v>77</v>
      </c>
      <c r="C1495" s="39" t="s">
        <v>78</v>
      </c>
      <c r="D1495" s="39" t="s">
        <v>71</v>
      </c>
      <c r="E1495" s="39" t="s">
        <v>12</v>
      </c>
      <c r="F1495" s="39" t="s">
        <v>29791</v>
      </c>
      <c r="G1495" s="39" t="s">
        <v>26187</v>
      </c>
      <c r="H1495" s="39" t="s">
        <v>29501</v>
      </c>
      <c r="I1495" s="71">
        <v>-10</v>
      </c>
    </row>
    <row r="1496" spans="1:9" x14ac:dyDescent="0.2">
      <c r="A1496" s="38" t="s">
        <v>79</v>
      </c>
      <c r="B1496" s="39" t="s">
        <v>77</v>
      </c>
      <c r="C1496" s="39" t="s">
        <v>78</v>
      </c>
      <c r="D1496" s="39" t="s">
        <v>71</v>
      </c>
      <c r="E1496" s="39" t="s">
        <v>12</v>
      </c>
      <c r="F1496" s="39" t="s">
        <v>26218</v>
      </c>
      <c r="G1496" s="39" t="s">
        <v>26187</v>
      </c>
      <c r="H1496" s="39" t="s">
        <v>26219</v>
      </c>
      <c r="I1496" s="71">
        <v>-47.59</v>
      </c>
    </row>
    <row r="1497" spans="1:9" x14ac:dyDescent="0.2">
      <c r="A1497" s="38" t="s">
        <v>79</v>
      </c>
      <c r="B1497" s="39" t="s">
        <v>77</v>
      </c>
      <c r="C1497" s="39" t="s">
        <v>78</v>
      </c>
      <c r="D1497" s="39" t="s">
        <v>71</v>
      </c>
      <c r="E1497" s="39" t="s">
        <v>12</v>
      </c>
      <c r="F1497" s="39" t="s">
        <v>31228</v>
      </c>
      <c r="G1497" s="39" t="s">
        <v>26187</v>
      </c>
      <c r="H1497" s="39" t="s">
        <v>264</v>
      </c>
      <c r="I1497" s="71">
        <v>-5</v>
      </c>
    </row>
    <row r="1498" spans="1:9" x14ac:dyDescent="0.2">
      <c r="A1498" s="38" t="s">
        <v>79</v>
      </c>
      <c r="B1498" s="39" t="s">
        <v>77</v>
      </c>
      <c r="C1498" s="39" t="s">
        <v>78</v>
      </c>
      <c r="D1498" s="39" t="s">
        <v>71</v>
      </c>
      <c r="E1498" s="39" t="s">
        <v>12</v>
      </c>
      <c r="F1498" s="39" t="s">
        <v>26787</v>
      </c>
      <c r="G1498" s="39" t="s">
        <v>26187</v>
      </c>
      <c r="H1498" s="39" t="s">
        <v>130</v>
      </c>
      <c r="I1498" s="71">
        <v>-14.59</v>
      </c>
    </row>
    <row r="1499" spans="1:9" x14ac:dyDescent="0.2">
      <c r="A1499" s="38" t="s">
        <v>79</v>
      </c>
      <c r="B1499" s="39" t="s">
        <v>77</v>
      </c>
      <c r="C1499" s="39" t="s">
        <v>78</v>
      </c>
      <c r="D1499" s="39" t="s">
        <v>71</v>
      </c>
      <c r="E1499" s="39" t="s">
        <v>12</v>
      </c>
      <c r="F1499" s="39" t="s">
        <v>28039</v>
      </c>
      <c r="G1499" s="39" t="s">
        <v>26187</v>
      </c>
      <c r="H1499" s="39" t="s">
        <v>403</v>
      </c>
      <c r="I1499" s="71">
        <v>-21.5</v>
      </c>
    </row>
    <row r="1500" spans="1:9" x14ac:dyDescent="0.2">
      <c r="A1500" s="38" t="s">
        <v>79</v>
      </c>
      <c r="B1500" s="39" t="s">
        <v>77</v>
      </c>
      <c r="C1500" s="39" t="s">
        <v>78</v>
      </c>
      <c r="D1500" s="39" t="s">
        <v>71</v>
      </c>
      <c r="E1500" s="39" t="s">
        <v>12</v>
      </c>
      <c r="F1500" s="39" t="s">
        <v>31229</v>
      </c>
      <c r="G1500" s="39" t="s">
        <v>26187</v>
      </c>
      <c r="H1500" s="39" t="s">
        <v>31230</v>
      </c>
      <c r="I1500" s="71">
        <v>-5</v>
      </c>
    </row>
    <row r="1501" spans="1:9" x14ac:dyDescent="0.2">
      <c r="A1501" s="38" t="s">
        <v>79</v>
      </c>
      <c r="B1501" s="39" t="s">
        <v>77</v>
      </c>
      <c r="C1501" s="39" t="s">
        <v>78</v>
      </c>
      <c r="D1501" s="39" t="s">
        <v>71</v>
      </c>
      <c r="E1501" s="39" t="s">
        <v>12</v>
      </c>
      <c r="F1501" s="39" t="s">
        <v>31231</v>
      </c>
      <c r="G1501" s="39" t="s">
        <v>26187</v>
      </c>
      <c r="H1501" s="39" t="s">
        <v>30645</v>
      </c>
      <c r="I1501" s="71">
        <v>-5</v>
      </c>
    </row>
    <row r="1502" spans="1:9" x14ac:dyDescent="0.2">
      <c r="A1502" s="38" t="s">
        <v>79</v>
      </c>
      <c r="B1502" s="39" t="s">
        <v>77</v>
      </c>
      <c r="C1502" s="39" t="s">
        <v>78</v>
      </c>
      <c r="D1502" s="39" t="s">
        <v>71</v>
      </c>
      <c r="E1502" s="39" t="s">
        <v>12</v>
      </c>
      <c r="F1502" s="39" t="s">
        <v>1335</v>
      </c>
      <c r="G1502" s="39" t="s">
        <v>26187</v>
      </c>
      <c r="H1502" s="39" t="s">
        <v>407</v>
      </c>
      <c r="I1502" s="71">
        <v>-9.2799999999999994</v>
      </c>
    </row>
    <row r="1503" spans="1:9" x14ac:dyDescent="0.2">
      <c r="A1503" s="38" t="s">
        <v>79</v>
      </c>
      <c r="B1503" s="39" t="s">
        <v>77</v>
      </c>
      <c r="C1503" s="39" t="s">
        <v>78</v>
      </c>
      <c r="D1503" s="39" t="s">
        <v>71</v>
      </c>
      <c r="E1503" s="39" t="s">
        <v>12</v>
      </c>
      <c r="F1503" s="39" t="s">
        <v>1336</v>
      </c>
      <c r="G1503" s="39" t="s">
        <v>26187</v>
      </c>
      <c r="H1503" s="39" t="s">
        <v>404</v>
      </c>
      <c r="I1503" s="71">
        <v>-5</v>
      </c>
    </row>
    <row r="1504" spans="1:9" x14ac:dyDescent="0.2">
      <c r="A1504" s="38" t="s">
        <v>79</v>
      </c>
      <c r="B1504" s="39" t="s">
        <v>77</v>
      </c>
      <c r="C1504" s="39" t="s">
        <v>78</v>
      </c>
      <c r="D1504" s="39" t="s">
        <v>71</v>
      </c>
      <c r="E1504" s="39" t="s">
        <v>12</v>
      </c>
      <c r="F1504" s="39" t="s">
        <v>31232</v>
      </c>
      <c r="G1504" s="39" t="s">
        <v>26187</v>
      </c>
      <c r="H1504" s="39" t="s">
        <v>30647</v>
      </c>
      <c r="I1504" s="71">
        <v>-5</v>
      </c>
    </row>
    <row r="1505" spans="1:9" x14ac:dyDescent="0.2">
      <c r="A1505" s="38" t="s">
        <v>79</v>
      </c>
      <c r="B1505" s="39" t="s">
        <v>77</v>
      </c>
      <c r="C1505" s="39" t="s">
        <v>78</v>
      </c>
      <c r="D1505" s="39" t="s">
        <v>71</v>
      </c>
      <c r="E1505" s="39" t="s">
        <v>12</v>
      </c>
      <c r="F1505" s="39" t="s">
        <v>31233</v>
      </c>
      <c r="G1505" s="39" t="s">
        <v>26187</v>
      </c>
      <c r="H1505" s="39" t="s">
        <v>30649</v>
      </c>
      <c r="I1505" s="71">
        <v>-5</v>
      </c>
    </row>
    <row r="1506" spans="1:9" x14ac:dyDescent="0.2">
      <c r="A1506" s="38" t="s">
        <v>79</v>
      </c>
      <c r="B1506" s="39" t="s">
        <v>77</v>
      </c>
      <c r="C1506" s="39" t="s">
        <v>78</v>
      </c>
      <c r="D1506" s="39" t="s">
        <v>71</v>
      </c>
      <c r="E1506" s="39" t="s">
        <v>12</v>
      </c>
      <c r="F1506" s="39" t="s">
        <v>31234</v>
      </c>
      <c r="G1506" s="39" t="s">
        <v>26187</v>
      </c>
      <c r="H1506" s="39" t="s">
        <v>30650</v>
      </c>
      <c r="I1506" s="71">
        <v>-5</v>
      </c>
    </row>
    <row r="1507" spans="1:9" x14ac:dyDescent="0.2">
      <c r="A1507" s="38" t="s">
        <v>79</v>
      </c>
      <c r="B1507" s="39" t="s">
        <v>77</v>
      </c>
      <c r="C1507" s="39" t="s">
        <v>78</v>
      </c>
      <c r="D1507" s="39" t="s">
        <v>71</v>
      </c>
      <c r="E1507" s="39" t="s">
        <v>12</v>
      </c>
      <c r="F1507" s="39" t="s">
        <v>29050</v>
      </c>
      <c r="G1507" s="39" t="s">
        <v>26187</v>
      </c>
      <c r="H1507" s="39" t="s">
        <v>28850</v>
      </c>
      <c r="I1507" s="71">
        <v>-8.77</v>
      </c>
    </row>
    <row r="1508" spans="1:9" x14ac:dyDescent="0.2">
      <c r="A1508" s="38" t="s">
        <v>79</v>
      </c>
      <c r="B1508" s="39" t="s">
        <v>77</v>
      </c>
      <c r="C1508" s="39" t="s">
        <v>78</v>
      </c>
      <c r="D1508" s="39" t="s">
        <v>71</v>
      </c>
      <c r="E1508" s="39" t="s">
        <v>12</v>
      </c>
      <c r="F1508" s="39" t="s">
        <v>29792</v>
      </c>
      <c r="G1508" s="39" t="s">
        <v>26187</v>
      </c>
      <c r="H1508" s="39" t="s">
        <v>29503</v>
      </c>
      <c r="I1508" s="71">
        <v>-13.85</v>
      </c>
    </row>
    <row r="1509" spans="1:9" x14ac:dyDescent="0.2">
      <c r="A1509" s="38" t="s">
        <v>79</v>
      </c>
      <c r="B1509" s="39" t="s">
        <v>77</v>
      </c>
      <c r="C1509" s="39" t="s">
        <v>78</v>
      </c>
      <c r="D1509" s="39" t="s">
        <v>71</v>
      </c>
      <c r="E1509" s="39" t="s">
        <v>12</v>
      </c>
      <c r="F1509" s="39" t="s">
        <v>29793</v>
      </c>
      <c r="G1509" s="39" t="s">
        <v>26187</v>
      </c>
      <c r="H1509" s="39" t="s">
        <v>410</v>
      </c>
      <c r="I1509" s="71">
        <v>-16.690000000000001</v>
      </c>
    </row>
    <row r="1510" spans="1:9" x14ac:dyDescent="0.2">
      <c r="A1510" s="38" t="s">
        <v>79</v>
      </c>
      <c r="B1510" s="39" t="s">
        <v>77</v>
      </c>
      <c r="C1510" s="39" t="s">
        <v>78</v>
      </c>
      <c r="D1510" s="39" t="s">
        <v>71</v>
      </c>
      <c r="E1510" s="39" t="s">
        <v>12</v>
      </c>
      <c r="F1510" s="39" t="s">
        <v>31235</v>
      </c>
      <c r="G1510" s="39" t="s">
        <v>100</v>
      </c>
      <c r="H1510" s="39" t="s">
        <v>22350</v>
      </c>
      <c r="I1510" s="71">
        <v>-5</v>
      </c>
    </row>
    <row r="1511" spans="1:9" x14ac:dyDescent="0.2">
      <c r="A1511" s="38" t="s">
        <v>79</v>
      </c>
      <c r="B1511" s="39" t="s">
        <v>77</v>
      </c>
      <c r="C1511" s="39" t="s">
        <v>78</v>
      </c>
      <c r="D1511" s="39" t="s">
        <v>71</v>
      </c>
      <c r="E1511" s="39" t="s">
        <v>12</v>
      </c>
      <c r="F1511" s="39" t="s">
        <v>27436</v>
      </c>
      <c r="G1511" s="39" t="s">
        <v>26187</v>
      </c>
      <c r="H1511" s="39" t="s">
        <v>411</v>
      </c>
      <c r="I1511" s="71">
        <v>-10.78</v>
      </c>
    </row>
    <row r="1512" spans="1:9" x14ac:dyDescent="0.2">
      <c r="A1512" s="38" t="s">
        <v>79</v>
      </c>
      <c r="B1512" s="39" t="s">
        <v>77</v>
      </c>
      <c r="C1512" s="39" t="s">
        <v>78</v>
      </c>
      <c r="D1512" s="39" t="s">
        <v>71</v>
      </c>
      <c r="E1512" s="39" t="s">
        <v>12</v>
      </c>
      <c r="F1512" s="39" t="s">
        <v>31236</v>
      </c>
      <c r="G1512" s="39" t="s">
        <v>26187</v>
      </c>
      <c r="H1512" s="39" t="s">
        <v>30653</v>
      </c>
      <c r="I1512" s="71">
        <v>-5</v>
      </c>
    </row>
    <row r="1513" spans="1:9" x14ac:dyDescent="0.2">
      <c r="A1513" s="38" t="s">
        <v>79</v>
      </c>
      <c r="B1513" s="39" t="s">
        <v>77</v>
      </c>
      <c r="C1513" s="39" t="s">
        <v>78</v>
      </c>
      <c r="D1513" s="39" t="s">
        <v>71</v>
      </c>
      <c r="E1513" s="39" t="s">
        <v>12</v>
      </c>
      <c r="F1513" s="39" t="s">
        <v>27437</v>
      </c>
      <c r="G1513" s="39" t="s">
        <v>26187</v>
      </c>
      <c r="H1513" s="39" t="s">
        <v>412</v>
      </c>
      <c r="I1513" s="71">
        <v>-5</v>
      </c>
    </row>
    <row r="1514" spans="1:9" x14ac:dyDescent="0.2">
      <c r="A1514" s="38" t="s">
        <v>79</v>
      </c>
      <c r="B1514" s="39" t="s">
        <v>77</v>
      </c>
      <c r="C1514" s="39" t="s">
        <v>78</v>
      </c>
      <c r="D1514" s="39" t="s">
        <v>71</v>
      </c>
      <c r="E1514" s="39" t="s">
        <v>12</v>
      </c>
      <c r="F1514" s="39" t="s">
        <v>29795</v>
      </c>
      <c r="G1514" s="39" t="s">
        <v>26187</v>
      </c>
      <c r="H1514" s="39" t="s">
        <v>29508</v>
      </c>
      <c r="I1514" s="71">
        <v>-5</v>
      </c>
    </row>
    <row r="1515" spans="1:9" x14ac:dyDescent="0.2">
      <c r="A1515" s="38" t="s">
        <v>79</v>
      </c>
      <c r="B1515" s="39" t="s">
        <v>77</v>
      </c>
      <c r="C1515" s="39" t="s">
        <v>78</v>
      </c>
      <c r="D1515" s="39" t="s">
        <v>71</v>
      </c>
      <c r="E1515" s="39" t="s">
        <v>12</v>
      </c>
      <c r="F1515" s="39" t="s">
        <v>29796</v>
      </c>
      <c r="G1515" s="39" t="s">
        <v>26187</v>
      </c>
      <c r="H1515" s="39" t="s">
        <v>29510</v>
      </c>
      <c r="I1515" s="71">
        <v>-5</v>
      </c>
    </row>
    <row r="1516" spans="1:9" x14ac:dyDescent="0.2">
      <c r="A1516" s="38" t="s">
        <v>79</v>
      </c>
      <c r="B1516" s="39" t="s">
        <v>77</v>
      </c>
      <c r="C1516" s="39" t="s">
        <v>78</v>
      </c>
      <c r="D1516" s="39" t="s">
        <v>71</v>
      </c>
      <c r="E1516" s="39" t="s">
        <v>12</v>
      </c>
      <c r="F1516" s="39" t="s">
        <v>26628</v>
      </c>
      <c r="G1516" s="39" t="s">
        <v>26187</v>
      </c>
      <c r="H1516" s="39" t="s">
        <v>414</v>
      </c>
      <c r="I1516" s="71">
        <v>-5.27</v>
      </c>
    </row>
    <row r="1517" spans="1:9" x14ac:dyDescent="0.2">
      <c r="A1517" s="38" t="s">
        <v>79</v>
      </c>
      <c r="B1517" s="39" t="s">
        <v>77</v>
      </c>
      <c r="C1517" s="39" t="s">
        <v>78</v>
      </c>
      <c r="D1517" s="39" t="s">
        <v>71</v>
      </c>
      <c r="E1517" s="39" t="s">
        <v>12</v>
      </c>
      <c r="F1517" s="39" t="s">
        <v>31237</v>
      </c>
      <c r="G1517" s="39" t="s">
        <v>26187</v>
      </c>
      <c r="H1517" s="39" t="s">
        <v>30655</v>
      </c>
      <c r="I1517" s="71">
        <v>-5</v>
      </c>
    </row>
    <row r="1518" spans="1:9" x14ac:dyDescent="0.2">
      <c r="A1518" s="38" t="s">
        <v>79</v>
      </c>
      <c r="B1518" s="39" t="s">
        <v>77</v>
      </c>
      <c r="C1518" s="39" t="s">
        <v>78</v>
      </c>
      <c r="D1518" s="39" t="s">
        <v>71</v>
      </c>
      <c r="E1518" s="39" t="s">
        <v>12</v>
      </c>
      <c r="F1518" s="39" t="s">
        <v>29797</v>
      </c>
      <c r="G1518" s="39" t="s">
        <v>26187</v>
      </c>
      <c r="H1518" s="39" t="s">
        <v>29512</v>
      </c>
      <c r="I1518" s="71">
        <v>-10</v>
      </c>
    </row>
    <row r="1519" spans="1:9" x14ac:dyDescent="0.2">
      <c r="A1519" s="38" t="s">
        <v>79</v>
      </c>
      <c r="B1519" s="39" t="s">
        <v>77</v>
      </c>
      <c r="C1519" s="39" t="s">
        <v>78</v>
      </c>
      <c r="D1519" s="39" t="s">
        <v>71</v>
      </c>
      <c r="E1519" s="39" t="s">
        <v>12</v>
      </c>
      <c r="F1519" s="39" t="s">
        <v>29051</v>
      </c>
      <c r="G1519" s="39" t="s">
        <v>26187</v>
      </c>
      <c r="H1519" s="39" t="s">
        <v>29052</v>
      </c>
      <c r="I1519" s="71">
        <v>-5</v>
      </c>
    </row>
    <row r="1520" spans="1:9" x14ac:dyDescent="0.2">
      <c r="A1520" s="38" t="s">
        <v>79</v>
      </c>
      <c r="B1520" s="39" t="s">
        <v>77</v>
      </c>
      <c r="C1520" s="39" t="s">
        <v>78</v>
      </c>
      <c r="D1520" s="39" t="s">
        <v>71</v>
      </c>
      <c r="E1520" s="39" t="s">
        <v>12</v>
      </c>
      <c r="F1520" s="39" t="s">
        <v>31238</v>
      </c>
      <c r="G1520" s="39" t="s">
        <v>26187</v>
      </c>
      <c r="H1520" s="39" t="s">
        <v>30657</v>
      </c>
      <c r="I1520" s="71">
        <v>-5</v>
      </c>
    </row>
    <row r="1521" spans="1:9" x14ac:dyDescent="0.2">
      <c r="A1521" s="38" t="s">
        <v>79</v>
      </c>
      <c r="B1521" s="39" t="s">
        <v>77</v>
      </c>
      <c r="C1521" s="39" t="s">
        <v>78</v>
      </c>
      <c r="D1521" s="39" t="s">
        <v>71</v>
      </c>
      <c r="E1521" s="39" t="s">
        <v>12</v>
      </c>
      <c r="F1521" s="39" t="s">
        <v>31239</v>
      </c>
      <c r="G1521" s="39" t="s">
        <v>26187</v>
      </c>
      <c r="H1521" s="39" t="s">
        <v>30659</v>
      </c>
      <c r="I1521" s="71">
        <v>-5</v>
      </c>
    </row>
    <row r="1522" spans="1:9" x14ac:dyDescent="0.2">
      <c r="A1522" s="38" t="s">
        <v>79</v>
      </c>
      <c r="B1522" s="39" t="s">
        <v>77</v>
      </c>
      <c r="C1522" s="39" t="s">
        <v>78</v>
      </c>
      <c r="D1522" s="39" t="s">
        <v>71</v>
      </c>
      <c r="E1522" s="39" t="s">
        <v>12</v>
      </c>
      <c r="F1522" s="39" t="s">
        <v>28472</v>
      </c>
      <c r="G1522" s="39" t="s">
        <v>26187</v>
      </c>
      <c r="H1522" s="39" t="s">
        <v>28342</v>
      </c>
      <c r="I1522" s="71">
        <v>-5</v>
      </c>
    </row>
    <row r="1523" spans="1:9" x14ac:dyDescent="0.2">
      <c r="A1523" s="38" t="s">
        <v>79</v>
      </c>
      <c r="B1523" s="39" t="s">
        <v>77</v>
      </c>
      <c r="C1523" s="39" t="s">
        <v>78</v>
      </c>
      <c r="D1523" s="39" t="s">
        <v>71</v>
      </c>
      <c r="E1523" s="39" t="s">
        <v>12</v>
      </c>
      <c r="F1523" s="39" t="s">
        <v>1338</v>
      </c>
      <c r="G1523" s="39" t="s">
        <v>26187</v>
      </c>
      <c r="H1523" s="39" t="s">
        <v>417</v>
      </c>
      <c r="I1523" s="71">
        <v>-66.31</v>
      </c>
    </row>
    <row r="1524" spans="1:9" x14ac:dyDescent="0.2">
      <c r="A1524" s="38" t="s">
        <v>79</v>
      </c>
      <c r="B1524" s="39" t="s">
        <v>77</v>
      </c>
      <c r="C1524" s="39" t="s">
        <v>78</v>
      </c>
      <c r="D1524" s="39" t="s">
        <v>71</v>
      </c>
      <c r="E1524" s="39" t="s">
        <v>12</v>
      </c>
      <c r="F1524" s="39" t="s">
        <v>28473</v>
      </c>
      <c r="G1524" s="39" t="s">
        <v>26187</v>
      </c>
      <c r="H1524" s="39" t="s">
        <v>20568</v>
      </c>
      <c r="I1524" s="71">
        <v>-21.58</v>
      </c>
    </row>
    <row r="1525" spans="1:9" x14ac:dyDescent="0.2">
      <c r="A1525" s="38" t="s">
        <v>79</v>
      </c>
      <c r="B1525" s="39" t="s">
        <v>77</v>
      </c>
      <c r="C1525" s="39" t="s">
        <v>78</v>
      </c>
      <c r="D1525" s="39" t="s">
        <v>71</v>
      </c>
      <c r="E1525" s="39" t="s">
        <v>12</v>
      </c>
      <c r="F1525" s="39" t="s">
        <v>29798</v>
      </c>
      <c r="G1525" s="39" t="s">
        <v>26187</v>
      </c>
      <c r="H1525" s="39" t="s">
        <v>27922</v>
      </c>
      <c r="I1525" s="71">
        <v>-10</v>
      </c>
    </row>
    <row r="1526" spans="1:9" x14ac:dyDescent="0.2">
      <c r="A1526" s="38" t="s">
        <v>79</v>
      </c>
      <c r="B1526" s="39" t="s">
        <v>77</v>
      </c>
      <c r="C1526" s="39" t="s">
        <v>78</v>
      </c>
      <c r="D1526" s="39" t="s">
        <v>71</v>
      </c>
      <c r="E1526" s="39" t="s">
        <v>12</v>
      </c>
      <c r="F1526" s="39" t="s">
        <v>26458</v>
      </c>
      <c r="G1526" s="39" t="s">
        <v>26187</v>
      </c>
      <c r="H1526" s="39" t="s">
        <v>421</v>
      </c>
      <c r="I1526" s="71">
        <v>-55.05</v>
      </c>
    </row>
    <row r="1527" spans="1:9" x14ac:dyDescent="0.2">
      <c r="A1527" s="38" t="s">
        <v>79</v>
      </c>
      <c r="B1527" s="39" t="s">
        <v>77</v>
      </c>
      <c r="C1527" s="39" t="s">
        <v>78</v>
      </c>
      <c r="D1527" s="39" t="s">
        <v>71</v>
      </c>
      <c r="E1527" s="39" t="s">
        <v>12</v>
      </c>
      <c r="F1527" s="39" t="s">
        <v>28474</v>
      </c>
      <c r="G1527" s="39" t="s">
        <v>26187</v>
      </c>
      <c r="H1527" s="39" t="s">
        <v>28345</v>
      </c>
      <c r="I1527" s="71">
        <v>-19.309999999999999</v>
      </c>
    </row>
    <row r="1528" spans="1:9" x14ac:dyDescent="0.2">
      <c r="A1528" s="38" t="s">
        <v>79</v>
      </c>
      <c r="B1528" s="39" t="s">
        <v>77</v>
      </c>
      <c r="C1528" s="39" t="s">
        <v>78</v>
      </c>
      <c r="D1528" s="39" t="s">
        <v>71</v>
      </c>
      <c r="E1528" s="39" t="s">
        <v>12</v>
      </c>
      <c r="F1528" s="39" t="s">
        <v>28040</v>
      </c>
      <c r="G1528" s="39" t="s">
        <v>26187</v>
      </c>
      <c r="H1528" s="39" t="s">
        <v>422</v>
      </c>
      <c r="I1528" s="71">
        <v>-10</v>
      </c>
    </row>
    <row r="1529" spans="1:9" x14ac:dyDescent="0.2">
      <c r="A1529" s="38" t="s">
        <v>79</v>
      </c>
      <c r="B1529" s="39" t="s">
        <v>77</v>
      </c>
      <c r="C1529" s="39" t="s">
        <v>78</v>
      </c>
      <c r="D1529" s="39" t="s">
        <v>71</v>
      </c>
      <c r="E1529" s="39" t="s">
        <v>12</v>
      </c>
      <c r="F1529" s="39" t="s">
        <v>26459</v>
      </c>
      <c r="G1529" s="39" t="s">
        <v>26187</v>
      </c>
      <c r="H1529" s="39" t="s">
        <v>424</v>
      </c>
      <c r="I1529" s="71">
        <v>-5</v>
      </c>
    </row>
    <row r="1530" spans="1:9" x14ac:dyDescent="0.2">
      <c r="A1530" s="38" t="s">
        <v>79</v>
      </c>
      <c r="B1530" s="39" t="s">
        <v>77</v>
      </c>
      <c r="C1530" s="39" t="s">
        <v>78</v>
      </c>
      <c r="D1530" s="39" t="s">
        <v>71</v>
      </c>
      <c r="E1530" s="39" t="s">
        <v>12</v>
      </c>
      <c r="F1530" s="39" t="s">
        <v>28475</v>
      </c>
      <c r="G1530" s="39" t="s">
        <v>26187</v>
      </c>
      <c r="H1530" s="39" t="s">
        <v>426</v>
      </c>
      <c r="I1530" s="71">
        <v>-5</v>
      </c>
    </row>
    <row r="1531" spans="1:9" x14ac:dyDescent="0.2">
      <c r="A1531" s="38" t="s">
        <v>79</v>
      </c>
      <c r="B1531" s="39" t="s">
        <v>77</v>
      </c>
      <c r="C1531" s="39" t="s">
        <v>78</v>
      </c>
      <c r="D1531" s="39" t="s">
        <v>71</v>
      </c>
      <c r="E1531" s="39" t="s">
        <v>12</v>
      </c>
      <c r="F1531" s="39" t="s">
        <v>27685</v>
      </c>
      <c r="G1531" s="39" t="s">
        <v>26187</v>
      </c>
      <c r="H1531" s="39" t="s">
        <v>427</v>
      </c>
      <c r="I1531" s="71">
        <v>-5</v>
      </c>
    </row>
    <row r="1532" spans="1:9" x14ac:dyDescent="0.2">
      <c r="A1532" s="38" t="s">
        <v>79</v>
      </c>
      <c r="B1532" s="39" t="s">
        <v>77</v>
      </c>
      <c r="C1532" s="39" t="s">
        <v>78</v>
      </c>
      <c r="D1532" s="39" t="s">
        <v>71</v>
      </c>
      <c r="E1532" s="39" t="s">
        <v>12</v>
      </c>
      <c r="F1532" s="39" t="s">
        <v>31240</v>
      </c>
      <c r="G1532" s="39" t="s">
        <v>26187</v>
      </c>
      <c r="H1532" s="39" t="s">
        <v>139</v>
      </c>
      <c r="I1532" s="71">
        <v>-5</v>
      </c>
    </row>
    <row r="1533" spans="1:9" x14ac:dyDescent="0.2">
      <c r="A1533" s="38" t="s">
        <v>79</v>
      </c>
      <c r="B1533" s="39" t="s">
        <v>77</v>
      </c>
      <c r="C1533" s="39" t="s">
        <v>78</v>
      </c>
      <c r="D1533" s="39" t="s">
        <v>71</v>
      </c>
      <c r="E1533" s="39" t="s">
        <v>12</v>
      </c>
      <c r="F1533" s="39" t="s">
        <v>26220</v>
      </c>
      <c r="G1533" s="39" t="s">
        <v>26187</v>
      </c>
      <c r="H1533" s="39" t="s">
        <v>22486</v>
      </c>
      <c r="I1533" s="71">
        <v>-46.13</v>
      </c>
    </row>
    <row r="1534" spans="1:9" x14ac:dyDescent="0.2">
      <c r="A1534" s="38" t="s">
        <v>79</v>
      </c>
      <c r="B1534" s="39" t="s">
        <v>77</v>
      </c>
      <c r="C1534" s="39" t="s">
        <v>78</v>
      </c>
      <c r="D1534" s="39" t="s">
        <v>71</v>
      </c>
      <c r="E1534" s="39" t="s">
        <v>12</v>
      </c>
      <c r="F1534" s="39" t="s">
        <v>26951</v>
      </c>
      <c r="G1534" s="39" t="s">
        <v>26187</v>
      </c>
      <c r="H1534" s="39" t="s">
        <v>140</v>
      </c>
      <c r="I1534" s="71">
        <v>-5</v>
      </c>
    </row>
    <row r="1535" spans="1:9" x14ac:dyDescent="0.2">
      <c r="A1535" s="38" t="s">
        <v>79</v>
      </c>
      <c r="B1535" s="39" t="s">
        <v>77</v>
      </c>
      <c r="C1535" s="39" t="s">
        <v>78</v>
      </c>
      <c r="D1535" s="39" t="s">
        <v>71</v>
      </c>
      <c r="E1535" s="39" t="s">
        <v>12</v>
      </c>
      <c r="F1535" s="39" t="s">
        <v>31241</v>
      </c>
      <c r="G1535" s="39" t="s">
        <v>26187</v>
      </c>
      <c r="H1535" s="39" t="s">
        <v>30665</v>
      </c>
      <c r="I1535" s="71">
        <v>-5</v>
      </c>
    </row>
    <row r="1536" spans="1:9" x14ac:dyDescent="0.2">
      <c r="A1536" s="38" t="s">
        <v>79</v>
      </c>
      <c r="B1536" s="39" t="s">
        <v>77</v>
      </c>
      <c r="C1536" s="39" t="s">
        <v>78</v>
      </c>
      <c r="D1536" s="39" t="s">
        <v>71</v>
      </c>
      <c r="E1536" s="39" t="s">
        <v>12</v>
      </c>
      <c r="F1536" s="39" t="s">
        <v>28041</v>
      </c>
      <c r="G1536" s="39" t="s">
        <v>26187</v>
      </c>
      <c r="H1536" s="39" t="s">
        <v>27933</v>
      </c>
      <c r="I1536" s="71">
        <v>-5.4</v>
      </c>
    </row>
    <row r="1537" spans="1:9" x14ac:dyDescent="0.2">
      <c r="A1537" s="38" t="s">
        <v>79</v>
      </c>
      <c r="B1537" s="39" t="s">
        <v>77</v>
      </c>
      <c r="C1537" s="39" t="s">
        <v>78</v>
      </c>
      <c r="D1537" s="39" t="s">
        <v>71</v>
      </c>
      <c r="E1537" s="39" t="s">
        <v>12</v>
      </c>
      <c r="F1537" s="39" t="s">
        <v>29801</v>
      </c>
      <c r="G1537" s="39" t="s">
        <v>26187</v>
      </c>
      <c r="H1537" s="39" t="s">
        <v>29515</v>
      </c>
      <c r="I1537" s="71">
        <v>-10</v>
      </c>
    </row>
    <row r="1538" spans="1:9" x14ac:dyDescent="0.2">
      <c r="A1538" s="38" t="s">
        <v>79</v>
      </c>
      <c r="B1538" s="39" t="s">
        <v>77</v>
      </c>
      <c r="C1538" s="39" t="s">
        <v>78</v>
      </c>
      <c r="D1538" s="39" t="s">
        <v>71</v>
      </c>
      <c r="E1538" s="39" t="s">
        <v>12</v>
      </c>
      <c r="F1538" s="39" t="s">
        <v>28042</v>
      </c>
      <c r="G1538" s="39" t="s">
        <v>26187</v>
      </c>
      <c r="H1538" s="39" t="s">
        <v>141</v>
      </c>
      <c r="I1538" s="71">
        <v>-7.4</v>
      </c>
    </row>
    <row r="1539" spans="1:9" x14ac:dyDescent="0.2">
      <c r="A1539" s="38" t="s">
        <v>79</v>
      </c>
      <c r="B1539" s="39" t="s">
        <v>77</v>
      </c>
      <c r="C1539" s="39" t="s">
        <v>78</v>
      </c>
      <c r="D1539" s="39" t="s">
        <v>71</v>
      </c>
      <c r="E1539" s="39" t="s">
        <v>12</v>
      </c>
      <c r="F1539" s="39" t="s">
        <v>29053</v>
      </c>
      <c r="G1539" s="39" t="s">
        <v>26187</v>
      </c>
      <c r="H1539" s="39" t="s">
        <v>28852</v>
      </c>
      <c r="I1539" s="71">
        <v>-5</v>
      </c>
    </row>
    <row r="1540" spans="1:9" x14ac:dyDescent="0.2">
      <c r="A1540" s="38" t="s">
        <v>79</v>
      </c>
      <c r="B1540" s="39" t="s">
        <v>77</v>
      </c>
      <c r="C1540" s="39" t="s">
        <v>78</v>
      </c>
      <c r="D1540" s="39" t="s">
        <v>71</v>
      </c>
      <c r="E1540" s="39" t="s">
        <v>12</v>
      </c>
      <c r="F1540" s="39" t="s">
        <v>31242</v>
      </c>
      <c r="G1540" s="39" t="s">
        <v>26187</v>
      </c>
      <c r="H1540" s="39" t="s">
        <v>30667</v>
      </c>
      <c r="I1540" s="71">
        <v>-10</v>
      </c>
    </row>
    <row r="1541" spans="1:9" x14ac:dyDescent="0.2">
      <c r="A1541" s="38" t="s">
        <v>79</v>
      </c>
      <c r="B1541" s="39" t="s">
        <v>77</v>
      </c>
      <c r="C1541" s="39" t="s">
        <v>78</v>
      </c>
      <c r="D1541" s="39" t="s">
        <v>71</v>
      </c>
      <c r="E1541" s="39" t="s">
        <v>12</v>
      </c>
      <c r="F1541" s="39" t="s">
        <v>1339</v>
      </c>
      <c r="G1541" s="39" t="s">
        <v>26187</v>
      </c>
      <c r="H1541" s="39" t="s">
        <v>143</v>
      </c>
      <c r="I1541" s="71">
        <v>-5</v>
      </c>
    </row>
    <row r="1542" spans="1:9" x14ac:dyDescent="0.2">
      <c r="A1542" s="38" t="s">
        <v>79</v>
      </c>
      <c r="B1542" s="39" t="s">
        <v>77</v>
      </c>
      <c r="C1542" s="39" t="s">
        <v>78</v>
      </c>
      <c r="D1542" s="39" t="s">
        <v>71</v>
      </c>
      <c r="E1542" s="39" t="s">
        <v>12</v>
      </c>
      <c r="F1542" s="39" t="s">
        <v>1340</v>
      </c>
      <c r="G1542" s="39" t="s">
        <v>26187</v>
      </c>
      <c r="H1542" s="39" t="s">
        <v>436</v>
      </c>
      <c r="I1542" s="71">
        <v>-21</v>
      </c>
    </row>
    <row r="1543" spans="1:9" x14ac:dyDescent="0.2">
      <c r="A1543" s="38" t="s">
        <v>79</v>
      </c>
      <c r="B1543" s="39" t="s">
        <v>77</v>
      </c>
      <c r="C1543" s="39" t="s">
        <v>78</v>
      </c>
      <c r="D1543" s="39" t="s">
        <v>71</v>
      </c>
      <c r="E1543" s="39" t="s">
        <v>12</v>
      </c>
      <c r="F1543" s="39" t="s">
        <v>26788</v>
      </c>
      <c r="G1543" s="39" t="s">
        <v>26187</v>
      </c>
      <c r="H1543" s="39" t="s">
        <v>26740</v>
      </c>
      <c r="I1543" s="71">
        <v>-9.85</v>
      </c>
    </row>
    <row r="1544" spans="1:9" x14ac:dyDescent="0.2">
      <c r="A1544" s="38" t="s">
        <v>79</v>
      </c>
      <c r="B1544" s="39" t="s">
        <v>77</v>
      </c>
      <c r="C1544" s="39" t="s">
        <v>78</v>
      </c>
      <c r="D1544" s="39" t="s">
        <v>71</v>
      </c>
      <c r="E1544" s="39" t="s">
        <v>12</v>
      </c>
      <c r="F1544" s="39" t="s">
        <v>27438</v>
      </c>
      <c r="G1544" s="39" t="s">
        <v>26187</v>
      </c>
      <c r="H1544" s="39" t="s">
        <v>27320</v>
      </c>
      <c r="I1544" s="71">
        <v>-10</v>
      </c>
    </row>
    <row r="1545" spans="1:9" x14ac:dyDescent="0.2">
      <c r="A1545" s="38" t="s">
        <v>79</v>
      </c>
      <c r="B1545" s="39" t="s">
        <v>77</v>
      </c>
      <c r="C1545" s="39" t="s">
        <v>78</v>
      </c>
      <c r="D1545" s="39" t="s">
        <v>71</v>
      </c>
      <c r="E1545" s="39" t="s">
        <v>12</v>
      </c>
      <c r="F1545" s="39" t="s">
        <v>28476</v>
      </c>
      <c r="G1545" s="39" t="s">
        <v>26187</v>
      </c>
      <c r="H1545" s="39" t="s">
        <v>28329</v>
      </c>
      <c r="I1545" s="71">
        <v>-15.06</v>
      </c>
    </row>
    <row r="1546" spans="1:9" x14ac:dyDescent="0.2">
      <c r="A1546" s="38" t="s">
        <v>79</v>
      </c>
      <c r="B1546" s="39" t="s">
        <v>77</v>
      </c>
      <c r="C1546" s="39" t="s">
        <v>78</v>
      </c>
      <c r="D1546" s="39" t="s">
        <v>71</v>
      </c>
      <c r="E1546" s="39" t="s">
        <v>12</v>
      </c>
      <c r="F1546" s="39" t="s">
        <v>28477</v>
      </c>
      <c r="G1546" s="39" t="s">
        <v>100</v>
      </c>
      <c r="H1546" s="39" t="s">
        <v>28348</v>
      </c>
      <c r="I1546" s="71">
        <v>-17.760000000000002</v>
      </c>
    </row>
    <row r="1547" spans="1:9" x14ac:dyDescent="0.2">
      <c r="A1547" s="38" t="s">
        <v>79</v>
      </c>
      <c r="B1547" s="39" t="s">
        <v>77</v>
      </c>
      <c r="C1547" s="39" t="s">
        <v>78</v>
      </c>
      <c r="D1547" s="39" t="s">
        <v>71</v>
      </c>
      <c r="E1547" s="39" t="s">
        <v>12</v>
      </c>
      <c r="F1547" s="39" t="s">
        <v>26221</v>
      </c>
      <c r="G1547" s="39" t="s">
        <v>26187</v>
      </c>
      <c r="H1547" s="39" t="s">
        <v>10863</v>
      </c>
      <c r="I1547" s="71">
        <v>-43.24</v>
      </c>
    </row>
    <row r="1548" spans="1:9" x14ac:dyDescent="0.2">
      <c r="A1548" s="38" t="s">
        <v>79</v>
      </c>
      <c r="B1548" s="39" t="s">
        <v>77</v>
      </c>
      <c r="C1548" s="39" t="s">
        <v>78</v>
      </c>
      <c r="D1548" s="39" t="s">
        <v>71</v>
      </c>
      <c r="E1548" s="39" t="s">
        <v>12</v>
      </c>
      <c r="F1548" s="39" t="s">
        <v>31243</v>
      </c>
      <c r="G1548" s="39" t="s">
        <v>26187</v>
      </c>
      <c r="H1548" s="39" t="s">
        <v>30670</v>
      </c>
      <c r="I1548" s="71">
        <v>-10</v>
      </c>
    </row>
    <row r="1549" spans="1:9" x14ac:dyDescent="0.2">
      <c r="A1549" s="38" t="s">
        <v>79</v>
      </c>
      <c r="B1549" s="39" t="s">
        <v>77</v>
      </c>
      <c r="C1549" s="39" t="s">
        <v>78</v>
      </c>
      <c r="D1549" s="39" t="s">
        <v>71</v>
      </c>
      <c r="E1549" s="39" t="s">
        <v>12</v>
      </c>
      <c r="F1549" s="39" t="s">
        <v>31244</v>
      </c>
      <c r="G1549" s="39" t="s">
        <v>26187</v>
      </c>
      <c r="H1549" s="39" t="s">
        <v>439</v>
      </c>
      <c r="I1549" s="71">
        <v>-5</v>
      </c>
    </row>
    <row r="1550" spans="1:9" x14ac:dyDescent="0.2">
      <c r="A1550" s="38" t="s">
        <v>79</v>
      </c>
      <c r="B1550" s="39" t="s">
        <v>77</v>
      </c>
      <c r="C1550" s="39" t="s">
        <v>78</v>
      </c>
      <c r="D1550" s="39" t="s">
        <v>71</v>
      </c>
      <c r="E1550" s="39" t="s">
        <v>12</v>
      </c>
      <c r="F1550" s="39" t="s">
        <v>29802</v>
      </c>
      <c r="G1550" s="39" t="s">
        <v>26187</v>
      </c>
      <c r="H1550" s="39" t="s">
        <v>29517</v>
      </c>
      <c r="I1550" s="71">
        <v>-10</v>
      </c>
    </row>
    <row r="1551" spans="1:9" x14ac:dyDescent="0.2">
      <c r="A1551" s="38" t="s">
        <v>79</v>
      </c>
      <c r="B1551" s="39" t="s">
        <v>77</v>
      </c>
      <c r="C1551" s="39" t="s">
        <v>78</v>
      </c>
      <c r="D1551" s="39" t="s">
        <v>71</v>
      </c>
      <c r="E1551" s="39" t="s">
        <v>12</v>
      </c>
      <c r="F1551" s="39" t="s">
        <v>28043</v>
      </c>
      <c r="G1551" s="39" t="s">
        <v>26187</v>
      </c>
      <c r="H1551" s="39" t="s">
        <v>27936</v>
      </c>
      <c r="I1551" s="71">
        <v>-5.78</v>
      </c>
    </row>
    <row r="1552" spans="1:9" x14ac:dyDescent="0.2">
      <c r="A1552" s="38" t="s">
        <v>79</v>
      </c>
      <c r="B1552" s="39" t="s">
        <v>77</v>
      </c>
      <c r="C1552" s="39" t="s">
        <v>78</v>
      </c>
      <c r="D1552" s="39" t="s">
        <v>71</v>
      </c>
      <c r="E1552" s="39" t="s">
        <v>12</v>
      </c>
      <c r="F1552" s="39" t="s">
        <v>29803</v>
      </c>
      <c r="G1552" s="39" t="s">
        <v>26187</v>
      </c>
      <c r="H1552" s="39" t="s">
        <v>29519</v>
      </c>
      <c r="I1552" s="71">
        <v>-5</v>
      </c>
    </row>
    <row r="1553" spans="1:9" x14ac:dyDescent="0.2">
      <c r="A1553" s="38" t="s">
        <v>79</v>
      </c>
      <c r="B1553" s="39" t="s">
        <v>77</v>
      </c>
      <c r="C1553" s="39" t="s">
        <v>78</v>
      </c>
      <c r="D1553" s="39" t="s">
        <v>71</v>
      </c>
      <c r="E1553" s="39" t="s">
        <v>12</v>
      </c>
      <c r="F1553" s="39" t="s">
        <v>31245</v>
      </c>
      <c r="G1553" s="39" t="s">
        <v>26187</v>
      </c>
      <c r="H1553" s="39" t="s">
        <v>30672</v>
      </c>
      <c r="I1553" s="71">
        <v>-5</v>
      </c>
    </row>
    <row r="1554" spans="1:9" x14ac:dyDescent="0.2">
      <c r="A1554" s="38" t="s">
        <v>79</v>
      </c>
      <c r="B1554" s="39" t="s">
        <v>77</v>
      </c>
      <c r="C1554" s="39" t="s">
        <v>78</v>
      </c>
      <c r="D1554" s="39" t="s">
        <v>71</v>
      </c>
      <c r="E1554" s="39" t="s">
        <v>12</v>
      </c>
      <c r="F1554" s="39" t="s">
        <v>29804</v>
      </c>
      <c r="G1554" s="39" t="s">
        <v>26187</v>
      </c>
      <c r="H1554" s="39" t="s">
        <v>442</v>
      </c>
      <c r="I1554" s="71">
        <v>-5</v>
      </c>
    </row>
    <row r="1555" spans="1:9" x14ac:dyDescent="0.2">
      <c r="A1555" s="38" t="s">
        <v>79</v>
      </c>
      <c r="B1555" s="39" t="s">
        <v>77</v>
      </c>
      <c r="C1555" s="39" t="s">
        <v>78</v>
      </c>
      <c r="D1555" s="39" t="s">
        <v>71</v>
      </c>
      <c r="E1555" s="39" t="s">
        <v>12</v>
      </c>
      <c r="F1555" s="39" t="s">
        <v>31246</v>
      </c>
      <c r="G1555" s="39" t="s">
        <v>26187</v>
      </c>
      <c r="H1555" s="39" t="s">
        <v>444</v>
      </c>
      <c r="I1555" s="71">
        <v>-5</v>
      </c>
    </row>
    <row r="1556" spans="1:9" x14ac:dyDescent="0.2">
      <c r="A1556" s="38" t="s">
        <v>79</v>
      </c>
      <c r="B1556" s="39" t="s">
        <v>77</v>
      </c>
      <c r="C1556" s="39" t="s">
        <v>78</v>
      </c>
      <c r="D1556" s="39" t="s">
        <v>71</v>
      </c>
      <c r="E1556" s="39" t="s">
        <v>12</v>
      </c>
      <c r="F1556" s="39" t="s">
        <v>29805</v>
      </c>
      <c r="G1556" s="39" t="s">
        <v>26187</v>
      </c>
      <c r="H1556" s="39" t="s">
        <v>29522</v>
      </c>
      <c r="I1556" s="71">
        <v>-5</v>
      </c>
    </row>
    <row r="1557" spans="1:9" x14ac:dyDescent="0.2">
      <c r="A1557" s="38" t="s">
        <v>79</v>
      </c>
      <c r="B1557" s="39" t="s">
        <v>77</v>
      </c>
      <c r="C1557" s="39" t="s">
        <v>78</v>
      </c>
      <c r="D1557" s="39" t="s">
        <v>71</v>
      </c>
      <c r="E1557" s="39" t="s">
        <v>12</v>
      </c>
      <c r="F1557" s="39" t="s">
        <v>1341</v>
      </c>
      <c r="G1557" s="39" t="s">
        <v>26187</v>
      </c>
      <c r="H1557" s="39" t="s">
        <v>449</v>
      </c>
      <c r="I1557" s="71">
        <v>-35</v>
      </c>
    </row>
    <row r="1558" spans="1:9" x14ac:dyDescent="0.2">
      <c r="A1558" s="38" t="s">
        <v>79</v>
      </c>
      <c r="B1558" s="39" t="s">
        <v>77</v>
      </c>
      <c r="C1558" s="39" t="s">
        <v>78</v>
      </c>
      <c r="D1558" s="39" t="s">
        <v>71</v>
      </c>
      <c r="E1558" s="39" t="s">
        <v>12</v>
      </c>
      <c r="F1558" s="39" t="s">
        <v>1342</v>
      </c>
      <c r="G1558" s="39" t="s">
        <v>26187</v>
      </c>
      <c r="H1558" s="39" t="s">
        <v>447</v>
      </c>
      <c r="I1558" s="71">
        <v>-101.58</v>
      </c>
    </row>
    <row r="1559" spans="1:9" x14ac:dyDescent="0.2">
      <c r="A1559" s="38" t="s">
        <v>79</v>
      </c>
      <c r="B1559" s="39" t="s">
        <v>77</v>
      </c>
      <c r="C1559" s="39" t="s">
        <v>78</v>
      </c>
      <c r="D1559" s="39" t="s">
        <v>71</v>
      </c>
      <c r="E1559" s="39" t="s">
        <v>12</v>
      </c>
      <c r="F1559" s="39" t="s">
        <v>1343</v>
      </c>
      <c r="G1559" s="39" t="s">
        <v>26187</v>
      </c>
      <c r="H1559" s="39" t="s">
        <v>451</v>
      </c>
      <c r="I1559" s="71">
        <v>-169.48</v>
      </c>
    </row>
    <row r="1560" spans="1:9" x14ac:dyDescent="0.2">
      <c r="A1560" s="38" t="s">
        <v>79</v>
      </c>
      <c r="B1560" s="39" t="s">
        <v>77</v>
      </c>
      <c r="C1560" s="39" t="s">
        <v>78</v>
      </c>
      <c r="D1560" s="39" t="s">
        <v>71</v>
      </c>
      <c r="E1560" s="39" t="s">
        <v>12</v>
      </c>
      <c r="F1560" s="39" t="s">
        <v>27152</v>
      </c>
      <c r="G1560" s="39" t="s">
        <v>26187</v>
      </c>
      <c r="H1560" s="39" t="s">
        <v>27105</v>
      </c>
      <c r="I1560" s="71">
        <v>-5</v>
      </c>
    </row>
    <row r="1561" spans="1:9" x14ac:dyDescent="0.2">
      <c r="A1561" s="38" t="s">
        <v>79</v>
      </c>
      <c r="B1561" s="39" t="s">
        <v>77</v>
      </c>
      <c r="C1561" s="39" t="s">
        <v>78</v>
      </c>
      <c r="D1561" s="39" t="s">
        <v>71</v>
      </c>
      <c r="E1561" s="39" t="s">
        <v>12</v>
      </c>
      <c r="F1561" s="39" t="s">
        <v>31247</v>
      </c>
      <c r="G1561" s="39" t="s">
        <v>26187</v>
      </c>
      <c r="H1561" s="39" t="s">
        <v>30675</v>
      </c>
      <c r="I1561" s="71">
        <v>-5</v>
      </c>
    </row>
    <row r="1562" spans="1:9" x14ac:dyDescent="0.2">
      <c r="A1562" s="38" t="s">
        <v>79</v>
      </c>
      <c r="B1562" s="39" t="s">
        <v>77</v>
      </c>
      <c r="C1562" s="39" t="s">
        <v>78</v>
      </c>
      <c r="D1562" s="39" t="s">
        <v>71</v>
      </c>
      <c r="E1562" s="39" t="s">
        <v>12</v>
      </c>
      <c r="F1562" s="39" t="s">
        <v>27686</v>
      </c>
      <c r="G1562" s="39" t="s">
        <v>26187</v>
      </c>
      <c r="H1562" s="39" t="s">
        <v>452</v>
      </c>
      <c r="I1562" s="71">
        <v>-24.3</v>
      </c>
    </row>
    <row r="1563" spans="1:9" x14ac:dyDescent="0.2">
      <c r="A1563" s="38" t="s">
        <v>79</v>
      </c>
      <c r="B1563" s="39" t="s">
        <v>77</v>
      </c>
      <c r="C1563" s="39" t="s">
        <v>78</v>
      </c>
      <c r="D1563" s="39" t="s">
        <v>71</v>
      </c>
      <c r="E1563" s="39" t="s">
        <v>12</v>
      </c>
      <c r="F1563" s="39" t="s">
        <v>28478</v>
      </c>
      <c r="G1563" s="39" t="s">
        <v>26187</v>
      </c>
      <c r="H1563" s="39" t="s">
        <v>453</v>
      </c>
      <c r="I1563" s="71">
        <v>-5</v>
      </c>
    </row>
    <row r="1564" spans="1:9" x14ac:dyDescent="0.2">
      <c r="A1564" s="38" t="s">
        <v>79</v>
      </c>
      <c r="B1564" s="39" t="s">
        <v>77</v>
      </c>
      <c r="C1564" s="39" t="s">
        <v>78</v>
      </c>
      <c r="D1564" s="39" t="s">
        <v>71</v>
      </c>
      <c r="E1564" s="39" t="s">
        <v>12</v>
      </c>
      <c r="F1564" s="39" t="s">
        <v>29806</v>
      </c>
      <c r="G1564" s="39" t="s">
        <v>26187</v>
      </c>
      <c r="H1564" s="39" t="s">
        <v>29524</v>
      </c>
      <c r="I1564" s="71">
        <v>-6.19</v>
      </c>
    </row>
    <row r="1565" spans="1:9" x14ac:dyDescent="0.2">
      <c r="A1565" s="38" t="s">
        <v>79</v>
      </c>
      <c r="B1565" s="39" t="s">
        <v>77</v>
      </c>
      <c r="C1565" s="39" t="s">
        <v>78</v>
      </c>
      <c r="D1565" s="39" t="s">
        <v>71</v>
      </c>
      <c r="E1565" s="39" t="s">
        <v>12</v>
      </c>
      <c r="F1565" s="39" t="s">
        <v>29807</v>
      </c>
      <c r="G1565" s="39" t="s">
        <v>26187</v>
      </c>
      <c r="H1565" s="39" t="s">
        <v>29526</v>
      </c>
      <c r="I1565" s="71">
        <v>-5</v>
      </c>
    </row>
    <row r="1566" spans="1:9" x14ac:dyDescent="0.2">
      <c r="A1566" s="38" t="s">
        <v>79</v>
      </c>
      <c r="B1566" s="39" t="s">
        <v>77</v>
      </c>
      <c r="C1566" s="39" t="s">
        <v>78</v>
      </c>
      <c r="D1566" s="39" t="s">
        <v>71</v>
      </c>
      <c r="E1566" s="39" t="s">
        <v>12</v>
      </c>
      <c r="F1566" s="39" t="s">
        <v>1344</v>
      </c>
      <c r="G1566" s="39" t="s">
        <v>26187</v>
      </c>
      <c r="H1566" s="39" t="s">
        <v>456</v>
      </c>
      <c r="I1566" s="71">
        <v>-5</v>
      </c>
    </row>
    <row r="1567" spans="1:9" x14ac:dyDescent="0.2">
      <c r="A1567" s="38" t="s">
        <v>79</v>
      </c>
      <c r="B1567" s="39" t="s">
        <v>77</v>
      </c>
      <c r="C1567" s="39" t="s">
        <v>78</v>
      </c>
      <c r="D1567" s="39" t="s">
        <v>71</v>
      </c>
      <c r="E1567" s="39" t="s">
        <v>12</v>
      </c>
      <c r="F1567" s="39" t="s">
        <v>29054</v>
      </c>
      <c r="G1567" s="39" t="s">
        <v>26187</v>
      </c>
      <c r="H1567" s="39" t="s">
        <v>458</v>
      </c>
      <c r="I1567" s="71">
        <v>-5</v>
      </c>
    </row>
    <row r="1568" spans="1:9" x14ac:dyDescent="0.2">
      <c r="A1568" s="38" t="s">
        <v>79</v>
      </c>
      <c r="B1568" s="39" t="s">
        <v>77</v>
      </c>
      <c r="C1568" s="39" t="s">
        <v>78</v>
      </c>
      <c r="D1568" s="39" t="s">
        <v>71</v>
      </c>
      <c r="E1568" s="39" t="s">
        <v>12</v>
      </c>
      <c r="F1568" s="39" t="s">
        <v>26952</v>
      </c>
      <c r="G1568" s="39" t="s">
        <v>26187</v>
      </c>
      <c r="H1568" s="39" t="s">
        <v>461</v>
      </c>
      <c r="I1568" s="71">
        <v>-8.2799999999999994</v>
      </c>
    </row>
    <row r="1569" spans="1:9" x14ac:dyDescent="0.2">
      <c r="A1569" s="38" t="s">
        <v>79</v>
      </c>
      <c r="B1569" s="39" t="s">
        <v>77</v>
      </c>
      <c r="C1569" s="39" t="s">
        <v>78</v>
      </c>
      <c r="D1569" s="39" t="s">
        <v>71</v>
      </c>
      <c r="E1569" s="39" t="s">
        <v>12</v>
      </c>
      <c r="F1569" s="39" t="s">
        <v>28044</v>
      </c>
      <c r="G1569" s="39" t="s">
        <v>26187</v>
      </c>
      <c r="H1569" s="39" t="s">
        <v>459</v>
      </c>
      <c r="I1569" s="71">
        <v>-18.899999999999999</v>
      </c>
    </row>
    <row r="1570" spans="1:9" x14ac:dyDescent="0.2">
      <c r="A1570" s="38" t="s">
        <v>79</v>
      </c>
      <c r="B1570" s="39" t="s">
        <v>77</v>
      </c>
      <c r="C1570" s="39" t="s">
        <v>78</v>
      </c>
      <c r="D1570" s="39" t="s">
        <v>71</v>
      </c>
      <c r="E1570" s="39" t="s">
        <v>12</v>
      </c>
      <c r="F1570" s="39" t="s">
        <v>26460</v>
      </c>
      <c r="G1570" s="39" t="s">
        <v>26187</v>
      </c>
      <c r="H1570" s="39" t="s">
        <v>462</v>
      </c>
      <c r="I1570" s="71">
        <v>-55.3</v>
      </c>
    </row>
    <row r="1571" spans="1:9" x14ac:dyDescent="0.2">
      <c r="A1571" s="38" t="s">
        <v>79</v>
      </c>
      <c r="B1571" s="39" t="s">
        <v>77</v>
      </c>
      <c r="C1571" s="39" t="s">
        <v>78</v>
      </c>
      <c r="D1571" s="39" t="s">
        <v>71</v>
      </c>
      <c r="E1571" s="39" t="s">
        <v>12</v>
      </c>
      <c r="F1571" s="39" t="s">
        <v>28479</v>
      </c>
      <c r="G1571" s="39" t="s">
        <v>26187</v>
      </c>
      <c r="H1571" s="39" t="s">
        <v>28351</v>
      </c>
      <c r="I1571" s="71">
        <v>-16.559999999999999</v>
      </c>
    </row>
    <row r="1572" spans="1:9" x14ac:dyDescent="0.2">
      <c r="A1572" s="38" t="s">
        <v>79</v>
      </c>
      <c r="B1572" s="39" t="s">
        <v>77</v>
      </c>
      <c r="C1572" s="39" t="s">
        <v>78</v>
      </c>
      <c r="D1572" s="39" t="s">
        <v>71</v>
      </c>
      <c r="E1572" s="39" t="s">
        <v>12</v>
      </c>
      <c r="F1572" s="39" t="s">
        <v>31248</v>
      </c>
      <c r="G1572" s="39" t="s">
        <v>26187</v>
      </c>
      <c r="H1572" s="39" t="s">
        <v>30679</v>
      </c>
      <c r="I1572" s="71">
        <v>-5</v>
      </c>
    </row>
    <row r="1573" spans="1:9" x14ac:dyDescent="0.2">
      <c r="A1573" s="38" t="s">
        <v>79</v>
      </c>
      <c r="B1573" s="39" t="s">
        <v>77</v>
      </c>
      <c r="C1573" s="39" t="s">
        <v>78</v>
      </c>
      <c r="D1573" s="39" t="s">
        <v>71</v>
      </c>
      <c r="E1573" s="39" t="s">
        <v>12</v>
      </c>
      <c r="F1573" s="39" t="s">
        <v>28480</v>
      </c>
      <c r="G1573" s="39" t="s">
        <v>26187</v>
      </c>
      <c r="H1573" s="39" t="s">
        <v>27556</v>
      </c>
      <c r="I1573" s="71">
        <v>-5</v>
      </c>
    </row>
    <row r="1574" spans="1:9" x14ac:dyDescent="0.2">
      <c r="A1574" s="38" t="s">
        <v>79</v>
      </c>
      <c r="B1574" s="39" t="s">
        <v>77</v>
      </c>
      <c r="C1574" s="39" t="s">
        <v>78</v>
      </c>
      <c r="D1574" s="39" t="s">
        <v>71</v>
      </c>
      <c r="E1574" s="39" t="s">
        <v>12</v>
      </c>
      <c r="F1574" s="39" t="s">
        <v>26629</v>
      </c>
      <c r="G1574" s="39" t="s">
        <v>26187</v>
      </c>
      <c r="H1574" s="39" t="s">
        <v>26567</v>
      </c>
      <c r="I1574" s="71">
        <v>-6.91</v>
      </c>
    </row>
    <row r="1575" spans="1:9" x14ac:dyDescent="0.2">
      <c r="A1575" s="38" t="s">
        <v>79</v>
      </c>
      <c r="B1575" s="39" t="s">
        <v>77</v>
      </c>
      <c r="C1575" s="39" t="s">
        <v>78</v>
      </c>
      <c r="D1575" s="39" t="s">
        <v>71</v>
      </c>
      <c r="E1575" s="39" t="s">
        <v>12</v>
      </c>
      <c r="F1575" s="39" t="s">
        <v>29808</v>
      </c>
      <c r="G1575" s="39" t="s">
        <v>26187</v>
      </c>
      <c r="H1575" s="39" t="s">
        <v>29528</v>
      </c>
      <c r="I1575" s="71">
        <v>-10</v>
      </c>
    </row>
    <row r="1576" spans="1:9" x14ac:dyDescent="0.2">
      <c r="A1576" s="38" t="s">
        <v>79</v>
      </c>
      <c r="B1576" s="39" t="s">
        <v>77</v>
      </c>
      <c r="C1576" s="39" t="s">
        <v>78</v>
      </c>
      <c r="D1576" s="39" t="s">
        <v>71</v>
      </c>
      <c r="E1576" s="39" t="s">
        <v>12</v>
      </c>
      <c r="F1576" s="39" t="s">
        <v>26953</v>
      </c>
      <c r="G1576" s="39" t="s">
        <v>26187</v>
      </c>
      <c r="H1576" s="39" t="s">
        <v>17749</v>
      </c>
      <c r="I1576" s="71">
        <v>-5</v>
      </c>
    </row>
    <row r="1577" spans="1:9" x14ac:dyDescent="0.2">
      <c r="A1577" s="38" t="s">
        <v>79</v>
      </c>
      <c r="B1577" s="39" t="s">
        <v>77</v>
      </c>
      <c r="C1577" s="39" t="s">
        <v>78</v>
      </c>
      <c r="D1577" s="39" t="s">
        <v>71</v>
      </c>
      <c r="E1577" s="39" t="s">
        <v>12</v>
      </c>
      <c r="F1577" s="39" t="s">
        <v>28481</v>
      </c>
      <c r="G1577" s="39" t="s">
        <v>26187</v>
      </c>
      <c r="H1577" s="39" t="s">
        <v>465</v>
      </c>
      <c r="I1577" s="71">
        <v>-5</v>
      </c>
    </row>
    <row r="1578" spans="1:9" x14ac:dyDescent="0.2">
      <c r="A1578" s="38" t="s">
        <v>79</v>
      </c>
      <c r="B1578" s="39" t="s">
        <v>77</v>
      </c>
      <c r="C1578" s="39" t="s">
        <v>78</v>
      </c>
      <c r="D1578" s="39" t="s">
        <v>71</v>
      </c>
      <c r="E1578" s="39" t="s">
        <v>12</v>
      </c>
      <c r="F1578" s="39" t="s">
        <v>31249</v>
      </c>
      <c r="G1578" s="39" t="s">
        <v>26187</v>
      </c>
      <c r="H1578" s="39" t="s">
        <v>30682</v>
      </c>
      <c r="I1578" s="71">
        <v>-10</v>
      </c>
    </row>
    <row r="1579" spans="1:9" x14ac:dyDescent="0.2">
      <c r="A1579" s="38" t="s">
        <v>79</v>
      </c>
      <c r="B1579" s="39" t="s">
        <v>77</v>
      </c>
      <c r="C1579" s="39" t="s">
        <v>78</v>
      </c>
      <c r="D1579" s="39" t="s">
        <v>71</v>
      </c>
      <c r="E1579" s="39" t="s">
        <v>12</v>
      </c>
      <c r="F1579" s="39" t="s">
        <v>28045</v>
      </c>
      <c r="G1579" s="39" t="s">
        <v>26187</v>
      </c>
      <c r="H1579" s="39" t="s">
        <v>28046</v>
      </c>
      <c r="I1579" s="71">
        <v>-5</v>
      </c>
    </row>
    <row r="1580" spans="1:9" x14ac:dyDescent="0.2">
      <c r="A1580" s="38" t="s">
        <v>79</v>
      </c>
      <c r="B1580" s="39" t="s">
        <v>77</v>
      </c>
      <c r="C1580" s="39" t="s">
        <v>78</v>
      </c>
      <c r="D1580" s="39" t="s">
        <v>71</v>
      </c>
      <c r="E1580" s="39" t="s">
        <v>12</v>
      </c>
      <c r="F1580" s="39" t="s">
        <v>27687</v>
      </c>
      <c r="G1580" s="39" t="s">
        <v>26187</v>
      </c>
      <c r="H1580" s="39" t="s">
        <v>468</v>
      </c>
      <c r="I1580" s="71">
        <v>-6.16</v>
      </c>
    </row>
    <row r="1581" spans="1:9" x14ac:dyDescent="0.2">
      <c r="A1581" s="38" t="s">
        <v>79</v>
      </c>
      <c r="B1581" s="39" t="s">
        <v>77</v>
      </c>
      <c r="C1581" s="39" t="s">
        <v>78</v>
      </c>
      <c r="D1581" s="39" t="s">
        <v>71</v>
      </c>
      <c r="E1581" s="39" t="s">
        <v>12</v>
      </c>
      <c r="F1581" s="39" t="s">
        <v>29809</v>
      </c>
      <c r="G1581" s="39" t="s">
        <v>26187</v>
      </c>
      <c r="H1581" s="39" t="s">
        <v>24589</v>
      </c>
      <c r="I1581" s="71">
        <v>-5</v>
      </c>
    </row>
    <row r="1582" spans="1:9" x14ac:dyDescent="0.2">
      <c r="A1582" s="38" t="s">
        <v>79</v>
      </c>
      <c r="B1582" s="39" t="s">
        <v>77</v>
      </c>
      <c r="C1582" s="39" t="s">
        <v>78</v>
      </c>
      <c r="D1582" s="39" t="s">
        <v>71</v>
      </c>
      <c r="E1582" s="39" t="s">
        <v>12</v>
      </c>
      <c r="F1582" s="39" t="s">
        <v>1345</v>
      </c>
      <c r="G1582" s="39" t="s">
        <v>26187</v>
      </c>
      <c r="H1582" s="39" t="s">
        <v>470</v>
      </c>
      <c r="I1582" s="71">
        <v>-11.68</v>
      </c>
    </row>
    <row r="1583" spans="1:9" x14ac:dyDescent="0.2">
      <c r="A1583" s="38" t="s">
        <v>79</v>
      </c>
      <c r="B1583" s="39" t="s">
        <v>77</v>
      </c>
      <c r="C1583" s="39" t="s">
        <v>78</v>
      </c>
      <c r="D1583" s="39" t="s">
        <v>71</v>
      </c>
      <c r="E1583" s="39" t="s">
        <v>12</v>
      </c>
      <c r="F1583" s="39" t="s">
        <v>29810</v>
      </c>
      <c r="G1583" s="39" t="s">
        <v>26187</v>
      </c>
      <c r="H1583" s="39" t="s">
        <v>29530</v>
      </c>
      <c r="I1583" s="71">
        <v>-5</v>
      </c>
    </row>
    <row r="1584" spans="1:9" x14ac:dyDescent="0.2">
      <c r="A1584" s="38" t="s">
        <v>79</v>
      </c>
      <c r="B1584" s="39" t="s">
        <v>77</v>
      </c>
      <c r="C1584" s="39" t="s">
        <v>78</v>
      </c>
      <c r="D1584" s="39" t="s">
        <v>71</v>
      </c>
      <c r="E1584" s="39" t="s">
        <v>12</v>
      </c>
      <c r="F1584" s="39" t="s">
        <v>28482</v>
      </c>
      <c r="G1584" s="39" t="s">
        <v>26187</v>
      </c>
      <c r="H1584" s="39" t="s">
        <v>28354</v>
      </c>
      <c r="I1584" s="71">
        <v>-5</v>
      </c>
    </row>
    <row r="1585" spans="1:9" x14ac:dyDescent="0.2">
      <c r="A1585" s="38" t="s">
        <v>79</v>
      </c>
      <c r="B1585" s="39" t="s">
        <v>77</v>
      </c>
      <c r="C1585" s="39" t="s">
        <v>78</v>
      </c>
      <c r="D1585" s="39" t="s">
        <v>71</v>
      </c>
      <c r="E1585" s="39" t="s">
        <v>12</v>
      </c>
      <c r="F1585" s="39" t="s">
        <v>31250</v>
      </c>
      <c r="G1585" s="39" t="s">
        <v>26187</v>
      </c>
      <c r="H1585" s="39" t="s">
        <v>30684</v>
      </c>
      <c r="I1585" s="71">
        <v>-5</v>
      </c>
    </row>
    <row r="1586" spans="1:9" x14ac:dyDescent="0.2">
      <c r="A1586" s="38" t="s">
        <v>79</v>
      </c>
      <c r="B1586" s="39" t="s">
        <v>77</v>
      </c>
      <c r="C1586" s="39" t="s">
        <v>78</v>
      </c>
      <c r="D1586" s="39" t="s">
        <v>71</v>
      </c>
      <c r="E1586" s="39" t="s">
        <v>12</v>
      </c>
      <c r="F1586" s="39" t="s">
        <v>27688</v>
      </c>
      <c r="G1586" s="39" t="s">
        <v>100</v>
      </c>
      <c r="H1586" s="39" t="s">
        <v>27577</v>
      </c>
      <c r="I1586" s="71">
        <v>-5</v>
      </c>
    </row>
    <row r="1587" spans="1:9" x14ac:dyDescent="0.2">
      <c r="A1587" s="38" t="s">
        <v>79</v>
      </c>
      <c r="B1587" s="39" t="s">
        <v>77</v>
      </c>
      <c r="C1587" s="39" t="s">
        <v>78</v>
      </c>
      <c r="D1587" s="39" t="s">
        <v>71</v>
      </c>
      <c r="E1587" s="39" t="s">
        <v>12</v>
      </c>
      <c r="F1587" s="39" t="s">
        <v>29055</v>
      </c>
      <c r="G1587" s="39" t="s">
        <v>26187</v>
      </c>
      <c r="H1587" s="39" t="s">
        <v>28855</v>
      </c>
      <c r="I1587" s="71">
        <v>-5</v>
      </c>
    </row>
    <row r="1588" spans="1:9" x14ac:dyDescent="0.2">
      <c r="A1588" s="38" t="s">
        <v>79</v>
      </c>
      <c r="B1588" s="39" t="s">
        <v>77</v>
      </c>
      <c r="C1588" s="39" t="s">
        <v>78</v>
      </c>
      <c r="D1588" s="39" t="s">
        <v>71</v>
      </c>
      <c r="E1588" s="39" t="s">
        <v>12</v>
      </c>
      <c r="F1588" s="39" t="s">
        <v>28047</v>
      </c>
      <c r="G1588" s="39" t="s">
        <v>26187</v>
      </c>
      <c r="H1588" s="39" t="s">
        <v>473</v>
      </c>
      <c r="I1588" s="71">
        <v>-10.91</v>
      </c>
    </row>
    <row r="1589" spans="1:9" x14ac:dyDescent="0.2">
      <c r="A1589" s="38" t="s">
        <v>79</v>
      </c>
      <c r="B1589" s="39" t="s">
        <v>77</v>
      </c>
      <c r="C1589" s="39" t="s">
        <v>78</v>
      </c>
      <c r="D1589" s="39" t="s">
        <v>71</v>
      </c>
      <c r="E1589" s="39" t="s">
        <v>12</v>
      </c>
      <c r="F1589" s="39" t="s">
        <v>29056</v>
      </c>
      <c r="G1589" s="39" t="s">
        <v>26187</v>
      </c>
      <c r="H1589" s="39" t="s">
        <v>25807</v>
      </c>
      <c r="I1589" s="71">
        <v>-5</v>
      </c>
    </row>
    <row r="1590" spans="1:9" x14ac:dyDescent="0.2">
      <c r="A1590" s="38" t="s">
        <v>79</v>
      </c>
      <c r="B1590" s="39" t="s">
        <v>77</v>
      </c>
      <c r="C1590" s="39" t="s">
        <v>78</v>
      </c>
      <c r="D1590" s="39" t="s">
        <v>71</v>
      </c>
      <c r="E1590" s="39" t="s">
        <v>12</v>
      </c>
      <c r="F1590" s="39" t="s">
        <v>26461</v>
      </c>
      <c r="G1590" s="39" t="s">
        <v>26187</v>
      </c>
      <c r="H1590" s="39" t="s">
        <v>26413</v>
      </c>
      <c r="I1590" s="71">
        <v>-14.97</v>
      </c>
    </row>
    <row r="1591" spans="1:9" x14ac:dyDescent="0.2">
      <c r="A1591" s="38" t="s">
        <v>79</v>
      </c>
      <c r="B1591" s="39" t="s">
        <v>77</v>
      </c>
      <c r="C1591" s="39" t="s">
        <v>78</v>
      </c>
      <c r="D1591" s="39" t="s">
        <v>71</v>
      </c>
      <c r="E1591" s="39" t="s">
        <v>12</v>
      </c>
      <c r="F1591" s="39" t="s">
        <v>29811</v>
      </c>
      <c r="G1591" s="39" t="s">
        <v>26187</v>
      </c>
      <c r="H1591" s="39" t="s">
        <v>19332</v>
      </c>
      <c r="I1591" s="71">
        <v>-5</v>
      </c>
    </row>
    <row r="1592" spans="1:9" x14ac:dyDescent="0.2">
      <c r="A1592" s="38" t="s">
        <v>79</v>
      </c>
      <c r="B1592" s="39" t="s">
        <v>77</v>
      </c>
      <c r="C1592" s="39" t="s">
        <v>78</v>
      </c>
      <c r="D1592" s="39" t="s">
        <v>71</v>
      </c>
      <c r="E1592" s="39" t="s">
        <v>12</v>
      </c>
      <c r="F1592" s="39" t="s">
        <v>26311</v>
      </c>
      <c r="G1592" s="39" t="s">
        <v>100</v>
      </c>
      <c r="H1592" s="39" t="s">
        <v>26286</v>
      </c>
      <c r="I1592" s="71">
        <v>-42.44</v>
      </c>
    </row>
    <row r="1593" spans="1:9" x14ac:dyDescent="0.2">
      <c r="A1593" s="38" t="s">
        <v>79</v>
      </c>
      <c r="B1593" s="39" t="s">
        <v>77</v>
      </c>
      <c r="C1593" s="39" t="s">
        <v>78</v>
      </c>
      <c r="D1593" s="39" t="s">
        <v>71</v>
      </c>
      <c r="E1593" s="39" t="s">
        <v>12</v>
      </c>
      <c r="F1593" s="39" t="s">
        <v>26655</v>
      </c>
      <c r="G1593" s="39" t="s">
        <v>26187</v>
      </c>
      <c r="H1593" s="39" t="s">
        <v>476</v>
      </c>
      <c r="I1593" s="71">
        <v>-46.93</v>
      </c>
    </row>
    <row r="1594" spans="1:9" x14ac:dyDescent="0.2">
      <c r="A1594" s="38" t="s">
        <v>79</v>
      </c>
      <c r="B1594" s="39" t="s">
        <v>77</v>
      </c>
      <c r="C1594" s="39" t="s">
        <v>78</v>
      </c>
      <c r="D1594" s="39" t="s">
        <v>71</v>
      </c>
      <c r="E1594" s="39" t="s">
        <v>12</v>
      </c>
      <c r="F1594" s="39" t="s">
        <v>28483</v>
      </c>
      <c r="G1594" s="39" t="s">
        <v>26187</v>
      </c>
      <c r="H1594" s="39" t="s">
        <v>147</v>
      </c>
      <c r="I1594" s="71">
        <v>-5</v>
      </c>
    </row>
    <row r="1595" spans="1:9" x14ac:dyDescent="0.2">
      <c r="A1595" s="38" t="s">
        <v>79</v>
      </c>
      <c r="B1595" s="39" t="s">
        <v>77</v>
      </c>
      <c r="C1595" s="39" t="s">
        <v>78</v>
      </c>
      <c r="D1595" s="39" t="s">
        <v>71</v>
      </c>
      <c r="E1595" s="39" t="s">
        <v>12</v>
      </c>
      <c r="F1595" s="39" t="s">
        <v>29057</v>
      </c>
      <c r="G1595" s="39" t="s">
        <v>26187</v>
      </c>
      <c r="H1595" s="39" t="s">
        <v>28857</v>
      </c>
      <c r="I1595" s="71">
        <v>-5</v>
      </c>
    </row>
    <row r="1596" spans="1:9" x14ac:dyDescent="0.2">
      <c r="A1596" s="38" t="s">
        <v>79</v>
      </c>
      <c r="B1596" s="39" t="s">
        <v>77</v>
      </c>
      <c r="C1596" s="39" t="s">
        <v>78</v>
      </c>
      <c r="D1596" s="39" t="s">
        <v>71</v>
      </c>
      <c r="E1596" s="39" t="s">
        <v>12</v>
      </c>
      <c r="F1596" s="39" t="s">
        <v>31251</v>
      </c>
      <c r="G1596" s="39" t="s">
        <v>26187</v>
      </c>
      <c r="H1596" s="39" t="s">
        <v>479</v>
      </c>
      <c r="I1596" s="71">
        <v>-5</v>
      </c>
    </row>
    <row r="1597" spans="1:9" x14ac:dyDescent="0.2">
      <c r="A1597" s="38" t="s">
        <v>79</v>
      </c>
      <c r="B1597" s="39" t="s">
        <v>77</v>
      </c>
      <c r="C1597" s="39" t="s">
        <v>78</v>
      </c>
      <c r="D1597" s="39" t="s">
        <v>71</v>
      </c>
      <c r="E1597" s="39" t="s">
        <v>12</v>
      </c>
      <c r="F1597" s="39" t="s">
        <v>26656</v>
      </c>
      <c r="G1597" s="39" t="s">
        <v>26187</v>
      </c>
      <c r="H1597" s="39" t="s">
        <v>480</v>
      </c>
      <c r="I1597" s="71">
        <v>-15.53</v>
      </c>
    </row>
    <row r="1598" spans="1:9" x14ac:dyDescent="0.2">
      <c r="A1598" s="38" t="s">
        <v>79</v>
      </c>
      <c r="B1598" s="39" t="s">
        <v>77</v>
      </c>
      <c r="C1598" s="39" t="s">
        <v>78</v>
      </c>
      <c r="D1598" s="39" t="s">
        <v>71</v>
      </c>
      <c r="E1598" s="39" t="s">
        <v>12</v>
      </c>
      <c r="F1598" s="39" t="s">
        <v>28048</v>
      </c>
      <c r="G1598" s="39" t="s">
        <v>26187</v>
      </c>
      <c r="H1598" s="39" t="s">
        <v>28049</v>
      </c>
      <c r="I1598" s="71">
        <v>-5</v>
      </c>
    </row>
    <row r="1599" spans="1:9" x14ac:dyDescent="0.2">
      <c r="A1599" s="38" t="s">
        <v>79</v>
      </c>
      <c r="B1599" s="39" t="s">
        <v>77</v>
      </c>
      <c r="C1599" s="39" t="s">
        <v>78</v>
      </c>
      <c r="D1599" s="39" t="s">
        <v>71</v>
      </c>
      <c r="E1599" s="39" t="s">
        <v>12</v>
      </c>
      <c r="F1599" s="39" t="s">
        <v>29812</v>
      </c>
      <c r="G1599" s="39" t="s">
        <v>26187</v>
      </c>
      <c r="H1599" s="39" t="s">
        <v>29535</v>
      </c>
      <c r="I1599" s="71">
        <v>-5</v>
      </c>
    </row>
    <row r="1600" spans="1:9" x14ac:dyDescent="0.2">
      <c r="A1600" s="38" t="s">
        <v>79</v>
      </c>
      <c r="B1600" s="39" t="s">
        <v>77</v>
      </c>
      <c r="C1600" s="39" t="s">
        <v>78</v>
      </c>
      <c r="D1600" s="39" t="s">
        <v>71</v>
      </c>
      <c r="E1600" s="39" t="s">
        <v>12</v>
      </c>
      <c r="F1600" s="39" t="s">
        <v>28484</v>
      </c>
      <c r="G1600" s="39" t="s">
        <v>26187</v>
      </c>
      <c r="H1600" s="39" t="s">
        <v>482</v>
      </c>
      <c r="I1600" s="71">
        <v>-15.81</v>
      </c>
    </row>
    <row r="1601" spans="1:9" x14ac:dyDescent="0.2">
      <c r="A1601" s="38" t="s">
        <v>79</v>
      </c>
      <c r="B1601" s="39" t="s">
        <v>77</v>
      </c>
      <c r="C1601" s="39" t="s">
        <v>78</v>
      </c>
      <c r="D1601" s="39" t="s">
        <v>71</v>
      </c>
      <c r="E1601" s="39" t="s">
        <v>12</v>
      </c>
      <c r="F1601" s="39" t="s">
        <v>29058</v>
      </c>
      <c r="G1601" s="39" t="s">
        <v>26187</v>
      </c>
      <c r="H1601" s="39" t="s">
        <v>19762</v>
      </c>
      <c r="I1601" s="71">
        <v>-5</v>
      </c>
    </row>
    <row r="1602" spans="1:9" x14ac:dyDescent="0.2">
      <c r="A1602" s="38" t="s">
        <v>79</v>
      </c>
      <c r="B1602" s="39" t="s">
        <v>77</v>
      </c>
      <c r="C1602" s="39" t="s">
        <v>78</v>
      </c>
      <c r="D1602" s="39" t="s">
        <v>71</v>
      </c>
      <c r="E1602" s="39" t="s">
        <v>12</v>
      </c>
      <c r="F1602" s="39" t="s">
        <v>31252</v>
      </c>
      <c r="G1602" s="39" t="s">
        <v>100</v>
      </c>
      <c r="H1602" s="39" t="s">
        <v>23217</v>
      </c>
      <c r="I1602" s="71">
        <v>-5</v>
      </c>
    </row>
    <row r="1603" spans="1:9" x14ac:dyDescent="0.2">
      <c r="A1603" s="38" t="s">
        <v>79</v>
      </c>
      <c r="B1603" s="39" t="s">
        <v>77</v>
      </c>
      <c r="C1603" s="39" t="s">
        <v>78</v>
      </c>
      <c r="D1603" s="39" t="s">
        <v>71</v>
      </c>
      <c r="E1603" s="39" t="s">
        <v>12</v>
      </c>
      <c r="F1603" s="39" t="s">
        <v>28050</v>
      </c>
      <c r="G1603" s="39" t="s">
        <v>26187</v>
      </c>
      <c r="H1603" s="39" t="s">
        <v>484</v>
      </c>
      <c r="I1603" s="71">
        <v>-12.87</v>
      </c>
    </row>
    <row r="1604" spans="1:9" x14ac:dyDescent="0.2">
      <c r="A1604" s="38" t="s">
        <v>79</v>
      </c>
      <c r="B1604" s="39" t="s">
        <v>77</v>
      </c>
      <c r="C1604" s="39" t="s">
        <v>78</v>
      </c>
      <c r="D1604" s="39" t="s">
        <v>71</v>
      </c>
      <c r="E1604" s="39" t="s">
        <v>12</v>
      </c>
      <c r="F1604" s="39" t="s">
        <v>26222</v>
      </c>
      <c r="G1604" s="39" t="s">
        <v>26187</v>
      </c>
      <c r="H1604" s="39" t="s">
        <v>267</v>
      </c>
      <c r="I1604" s="71">
        <v>-5.27</v>
      </c>
    </row>
    <row r="1605" spans="1:9" x14ac:dyDescent="0.2">
      <c r="A1605" s="38" t="s">
        <v>79</v>
      </c>
      <c r="B1605" s="39" t="s">
        <v>77</v>
      </c>
      <c r="C1605" s="39" t="s">
        <v>78</v>
      </c>
      <c r="D1605" s="39" t="s">
        <v>71</v>
      </c>
      <c r="E1605" s="39" t="s">
        <v>12</v>
      </c>
      <c r="F1605" s="39" t="s">
        <v>28051</v>
      </c>
      <c r="G1605" s="39" t="s">
        <v>26187</v>
      </c>
      <c r="H1605" s="39" t="s">
        <v>28052</v>
      </c>
      <c r="I1605" s="71">
        <v>-5</v>
      </c>
    </row>
    <row r="1606" spans="1:9" x14ac:dyDescent="0.2">
      <c r="A1606" s="38" t="s">
        <v>79</v>
      </c>
      <c r="B1606" s="39" t="s">
        <v>77</v>
      </c>
      <c r="C1606" s="39" t="s">
        <v>78</v>
      </c>
      <c r="D1606" s="39" t="s">
        <v>71</v>
      </c>
      <c r="E1606" s="39" t="s">
        <v>12</v>
      </c>
      <c r="F1606" s="39" t="s">
        <v>29059</v>
      </c>
      <c r="G1606" s="39" t="s">
        <v>100</v>
      </c>
      <c r="H1606" s="39" t="s">
        <v>28860</v>
      </c>
      <c r="I1606" s="71">
        <v>-5</v>
      </c>
    </row>
    <row r="1607" spans="1:9" x14ac:dyDescent="0.2">
      <c r="A1607" s="38" t="s">
        <v>79</v>
      </c>
      <c r="B1607" s="39" t="s">
        <v>77</v>
      </c>
      <c r="C1607" s="39" t="s">
        <v>78</v>
      </c>
      <c r="D1607" s="39" t="s">
        <v>71</v>
      </c>
      <c r="E1607" s="39" t="s">
        <v>12</v>
      </c>
      <c r="F1607" s="39" t="s">
        <v>1347</v>
      </c>
      <c r="G1607" s="39" t="s">
        <v>26187</v>
      </c>
      <c r="H1607" s="39" t="s">
        <v>488</v>
      </c>
      <c r="I1607" s="71">
        <v>-17.489999999999998</v>
      </c>
    </row>
    <row r="1608" spans="1:9" x14ac:dyDescent="0.2">
      <c r="A1608" s="38" t="s">
        <v>79</v>
      </c>
      <c r="B1608" s="39" t="s">
        <v>77</v>
      </c>
      <c r="C1608" s="39" t="s">
        <v>78</v>
      </c>
      <c r="D1608" s="39" t="s">
        <v>71</v>
      </c>
      <c r="E1608" s="39" t="s">
        <v>12</v>
      </c>
      <c r="F1608" s="39" t="s">
        <v>31253</v>
      </c>
      <c r="G1608" s="39" t="s">
        <v>26187</v>
      </c>
      <c r="H1608" s="39" t="s">
        <v>30688</v>
      </c>
      <c r="I1608" s="71">
        <v>-5</v>
      </c>
    </row>
    <row r="1609" spans="1:9" x14ac:dyDescent="0.2">
      <c r="A1609" s="38" t="s">
        <v>79</v>
      </c>
      <c r="B1609" s="39" t="s">
        <v>77</v>
      </c>
      <c r="C1609" s="39" t="s">
        <v>78</v>
      </c>
      <c r="D1609" s="39" t="s">
        <v>71</v>
      </c>
      <c r="E1609" s="39" t="s">
        <v>12</v>
      </c>
      <c r="F1609" s="39" t="s">
        <v>29813</v>
      </c>
      <c r="G1609" s="39" t="s">
        <v>26187</v>
      </c>
      <c r="H1609" s="39" t="s">
        <v>489</v>
      </c>
      <c r="I1609" s="71">
        <v>-5</v>
      </c>
    </row>
    <row r="1610" spans="1:9" x14ac:dyDescent="0.2">
      <c r="A1610" s="38" t="s">
        <v>79</v>
      </c>
      <c r="B1610" s="39" t="s">
        <v>77</v>
      </c>
      <c r="C1610" s="39" t="s">
        <v>78</v>
      </c>
      <c r="D1610" s="39" t="s">
        <v>71</v>
      </c>
      <c r="E1610" s="39" t="s">
        <v>12</v>
      </c>
      <c r="F1610" s="39" t="s">
        <v>26657</v>
      </c>
      <c r="G1610" s="39" t="s">
        <v>26187</v>
      </c>
      <c r="H1610" s="39" t="s">
        <v>490</v>
      </c>
      <c r="I1610" s="71">
        <v>-14.34</v>
      </c>
    </row>
    <row r="1611" spans="1:9" x14ac:dyDescent="0.2">
      <c r="A1611" s="38" t="s">
        <v>79</v>
      </c>
      <c r="B1611" s="39" t="s">
        <v>77</v>
      </c>
      <c r="C1611" s="39" t="s">
        <v>78</v>
      </c>
      <c r="D1611" s="39" t="s">
        <v>71</v>
      </c>
      <c r="E1611" s="39" t="s">
        <v>12</v>
      </c>
      <c r="F1611" s="39" t="s">
        <v>31254</v>
      </c>
      <c r="G1611" s="39" t="s">
        <v>26187</v>
      </c>
      <c r="H1611" s="39" t="s">
        <v>30690</v>
      </c>
      <c r="I1611" s="71">
        <v>-5</v>
      </c>
    </row>
    <row r="1612" spans="1:9" x14ac:dyDescent="0.2">
      <c r="A1612" s="38" t="s">
        <v>79</v>
      </c>
      <c r="B1612" s="39" t="s">
        <v>77</v>
      </c>
      <c r="C1612" s="39" t="s">
        <v>78</v>
      </c>
      <c r="D1612" s="39" t="s">
        <v>71</v>
      </c>
      <c r="E1612" s="39" t="s">
        <v>12</v>
      </c>
      <c r="F1612" s="39" t="s">
        <v>26815</v>
      </c>
      <c r="G1612" s="39" t="s">
        <v>26187</v>
      </c>
      <c r="H1612" s="39" t="s">
        <v>491</v>
      </c>
      <c r="I1612" s="71">
        <v>-27.07</v>
      </c>
    </row>
    <row r="1613" spans="1:9" x14ac:dyDescent="0.2">
      <c r="A1613" s="38" t="s">
        <v>79</v>
      </c>
      <c r="B1613" s="39" t="s">
        <v>77</v>
      </c>
      <c r="C1613" s="39" t="s">
        <v>78</v>
      </c>
      <c r="D1613" s="39" t="s">
        <v>71</v>
      </c>
      <c r="E1613" s="39" t="s">
        <v>12</v>
      </c>
      <c r="F1613" s="39" t="s">
        <v>29814</v>
      </c>
      <c r="G1613" s="39" t="s">
        <v>26187</v>
      </c>
      <c r="H1613" s="39" t="s">
        <v>29540</v>
      </c>
      <c r="I1613" s="71">
        <v>0</v>
      </c>
    </row>
    <row r="1614" spans="1:9" x14ac:dyDescent="0.2">
      <c r="A1614" s="38" t="s">
        <v>79</v>
      </c>
      <c r="B1614" s="39" t="s">
        <v>77</v>
      </c>
      <c r="C1614" s="39" t="s">
        <v>78</v>
      </c>
      <c r="D1614" s="39" t="s">
        <v>71</v>
      </c>
      <c r="E1614" s="39" t="s">
        <v>12</v>
      </c>
      <c r="F1614" s="39" t="s">
        <v>29815</v>
      </c>
      <c r="G1614" s="39" t="s">
        <v>26187</v>
      </c>
      <c r="H1614" s="39" t="s">
        <v>29816</v>
      </c>
      <c r="I1614" s="71">
        <v>-5</v>
      </c>
    </row>
    <row r="1615" spans="1:9" x14ac:dyDescent="0.2">
      <c r="A1615" s="38" t="s">
        <v>79</v>
      </c>
      <c r="B1615" s="39" t="s">
        <v>77</v>
      </c>
      <c r="C1615" s="39" t="s">
        <v>78</v>
      </c>
      <c r="D1615" s="39" t="s">
        <v>71</v>
      </c>
      <c r="E1615" s="39" t="s">
        <v>12</v>
      </c>
      <c r="F1615" s="39" t="s">
        <v>31255</v>
      </c>
      <c r="G1615" s="39" t="s">
        <v>26187</v>
      </c>
      <c r="H1615" s="39" t="s">
        <v>30694</v>
      </c>
      <c r="I1615" s="71">
        <v>-10</v>
      </c>
    </row>
    <row r="1616" spans="1:9" x14ac:dyDescent="0.2">
      <c r="A1616" s="38" t="s">
        <v>79</v>
      </c>
      <c r="B1616" s="39" t="s">
        <v>77</v>
      </c>
      <c r="C1616" s="39" t="s">
        <v>78</v>
      </c>
      <c r="D1616" s="39" t="s">
        <v>71</v>
      </c>
      <c r="E1616" s="39" t="s">
        <v>12</v>
      </c>
      <c r="F1616" s="39" t="s">
        <v>31256</v>
      </c>
      <c r="G1616" s="39" t="s">
        <v>26187</v>
      </c>
      <c r="H1616" s="39" t="s">
        <v>30692</v>
      </c>
      <c r="I1616" s="71">
        <v>-5</v>
      </c>
    </row>
    <row r="1617" spans="1:9" x14ac:dyDescent="0.2">
      <c r="A1617" s="38" t="s">
        <v>79</v>
      </c>
      <c r="B1617" s="39" t="s">
        <v>77</v>
      </c>
      <c r="C1617" s="39" t="s">
        <v>78</v>
      </c>
      <c r="D1617" s="39" t="s">
        <v>71</v>
      </c>
      <c r="E1617" s="39" t="s">
        <v>12</v>
      </c>
      <c r="F1617" s="39" t="s">
        <v>28485</v>
      </c>
      <c r="G1617" s="39" t="s">
        <v>26187</v>
      </c>
      <c r="H1617" s="39" t="s">
        <v>493</v>
      </c>
      <c r="I1617" s="71">
        <v>-10.59</v>
      </c>
    </row>
    <row r="1618" spans="1:9" x14ac:dyDescent="0.2">
      <c r="A1618" s="38" t="s">
        <v>79</v>
      </c>
      <c r="B1618" s="39" t="s">
        <v>77</v>
      </c>
      <c r="C1618" s="39" t="s">
        <v>78</v>
      </c>
      <c r="D1618" s="39" t="s">
        <v>71</v>
      </c>
      <c r="E1618" s="39" t="s">
        <v>12</v>
      </c>
      <c r="F1618" s="39" t="s">
        <v>26223</v>
      </c>
      <c r="G1618" s="39" t="s">
        <v>26187</v>
      </c>
      <c r="H1618" s="39" t="s">
        <v>26193</v>
      </c>
      <c r="I1618" s="71">
        <v>-10.53</v>
      </c>
    </row>
    <row r="1619" spans="1:9" x14ac:dyDescent="0.2">
      <c r="A1619" s="38" t="s">
        <v>79</v>
      </c>
      <c r="B1619" s="39" t="s">
        <v>77</v>
      </c>
      <c r="C1619" s="39" t="s">
        <v>78</v>
      </c>
      <c r="D1619" s="39" t="s">
        <v>71</v>
      </c>
      <c r="E1619" s="39" t="s">
        <v>12</v>
      </c>
      <c r="F1619" s="39" t="s">
        <v>1348</v>
      </c>
      <c r="G1619" s="39" t="s">
        <v>26187</v>
      </c>
      <c r="H1619" s="39" t="s">
        <v>495</v>
      </c>
      <c r="I1619" s="71">
        <v>-30.34</v>
      </c>
    </row>
    <row r="1620" spans="1:9" x14ac:dyDescent="0.2">
      <c r="A1620" s="38" t="s">
        <v>79</v>
      </c>
      <c r="B1620" s="39" t="s">
        <v>77</v>
      </c>
      <c r="C1620" s="39" t="s">
        <v>78</v>
      </c>
      <c r="D1620" s="39" t="s">
        <v>71</v>
      </c>
      <c r="E1620" s="39" t="s">
        <v>12</v>
      </c>
      <c r="F1620" s="39" t="s">
        <v>26658</v>
      </c>
      <c r="G1620" s="39" t="s">
        <v>26187</v>
      </c>
      <c r="H1620" s="39" t="s">
        <v>496</v>
      </c>
      <c r="I1620" s="71">
        <v>-29.37</v>
      </c>
    </row>
    <row r="1621" spans="1:9" x14ac:dyDescent="0.2">
      <c r="A1621" s="38" t="s">
        <v>79</v>
      </c>
      <c r="B1621" s="39" t="s">
        <v>77</v>
      </c>
      <c r="C1621" s="39" t="s">
        <v>78</v>
      </c>
      <c r="D1621" s="39" t="s">
        <v>71</v>
      </c>
      <c r="E1621" s="39" t="s">
        <v>12</v>
      </c>
      <c r="F1621" s="39" t="s">
        <v>29060</v>
      </c>
      <c r="G1621" s="39" t="s">
        <v>26187</v>
      </c>
      <c r="H1621" s="39" t="s">
        <v>28862</v>
      </c>
      <c r="I1621" s="71">
        <v>-5</v>
      </c>
    </row>
    <row r="1622" spans="1:9" x14ac:dyDescent="0.2">
      <c r="A1622" s="38" t="s">
        <v>79</v>
      </c>
      <c r="B1622" s="39" t="s">
        <v>77</v>
      </c>
      <c r="C1622" s="39" t="s">
        <v>78</v>
      </c>
      <c r="D1622" s="39" t="s">
        <v>71</v>
      </c>
      <c r="E1622" s="39" t="s">
        <v>12</v>
      </c>
      <c r="F1622" s="39" t="s">
        <v>29817</v>
      </c>
      <c r="G1622" s="39" t="s">
        <v>26187</v>
      </c>
      <c r="H1622" s="39" t="s">
        <v>29542</v>
      </c>
      <c r="I1622" s="71">
        <v>-5</v>
      </c>
    </row>
    <row r="1623" spans="1:9" x14ac:dyDescent="0.2">
      <c r="A1623" s="38" t="s">
        <v>79</v>
      </c>
      <c r="B1623" s="39" t="s">
        <v>77</v>
      </c>
      <c r="C1623" s="39" t="s">
        <v>78</v>
      </c>
      <c r="D1623" s="39" t="s">
        <v>71</v>
      </c>
      <c r="E1623" s="39" t="s">
        <v>12</v>
      </c>
      <c r="F1623" s="39" t="s">
        <v>26659</v>
      </c>
      <c r="G1623" s="39" t="s">
        <v>26187</v>
      </c>
      <c r="H1623" s="39" t="s">
        <v>498</v>
      </c>
      <c r="I1623" s="71">
        <v>-5</v>
      </c>
    </row>
    <row r="1624" spans="1:9" x14ac:dyDescent="0.2">
      <c r="A1624" s="38" t="s">
        <v>79</v>
      </c>
      <c r="B1624" s="39" t="s">
        <v>77</v>
      </c>
      <c r="C1624" s="39" t="s">
        <v>78</v>
      </c>
      <c r="D1624" s="39" t="s">
        <v>71</v>
      </c>
      <c r="E1624" s="39" t="s">
        <v>12</v>
      </c>
      <c r="F1624" s="39" t="s">
        <v>26660</v>
      </c>
      <c r="G1624" s="39" t="s">
        <v>100</v>
      </c>
      <c r="H1624" s="39" t="s">
        <v>499</v>
      </c>
      <c r="I1624" s="71">
        <v>-20.56</v>
      </c>
    </row>
    <row r="1625" spans="1:9" x14ac:dyDescent="0.2">
      <c r="A1625" s="38" t="s">
        <v>79</v>
      </c>
      <c r="B1625" s="39" t="s">
        <v>77</v>
      </c>
      <c r="C1625" s="39" t="s">
        <v>78</v>
      </c>
      <c r="D1625" s="39" t="s">
        <v>71</v>
      </c>
      <c r="E1625" s="39" t="s">
        <v>12</v>
      </c>
      <c r="F1625" s="39" t="s">
        <v>31257</v>
      </c>
      <c r="G1625" s="39" t="s">
        <v>26187</v>
      </c>
      <c r="H1625" s="39" t="s">
        <v>30696</v>
      </c>
      <c r="I1625" s="71">
        <v>-10</v>
      </c>
    </row>
    <row r="1626" spans="1:9" x14ac:dyDescent="0.2">
      <c r="A1626" s="38" t="s">
        <v>79</v>
      </c>
      <c r="B1626" s="39" t="s">
        <v>77</v>
      </c>
      <c r="C1626" s="39" t="s">
        <v>78</v>
      </c>
      <c r="D1626" s="39" t="s">
        <v>71</v>
      </c>
      <c r="E1626" s="39" t="s">
        <v>12</v>
      </c>
      <c r="F1626" s="39" t="s">
        <v>28053</v>
      </c>
      <c r="G1626" s="39" t="s">
        <v>26187</v>
      </c>
      <c r="H1626" s="39" t="s">
        <v>500</v>
      </c>
      <c r="I1626" s="71">
        <v>-5</v>
      </c>
    </row>
    <row r="1627" spans="1:9" x14ac:dyDescent="0.2">
      <c r="A1627" s="38" t="s">
        <v>79</v>
      </c>
      <c r="B1627" s="39" t="s">
        <v>77</v>
      </c>
      <c r="C1627" s="39" t="s">
        <v>78</v>
      </c>
      <c r="D1627" s="39" t="s">
        <v>71</v>
      </c>
      <c r="E1627" s="39" t="s">
        <v>12</v>
      </c>
      <c r="F1627" s="39" t="s">
        <v>26661</v>
      </c>
      <c r="G1627" s="39" t="s">
        <v>26187</v>
      </c>
      <c r="H1627" s="39" t="s">
        <v>26574</v>
      </c>
      <c r="I1627" s="71">
        <v>-14.48</v>
      </c>
    </row>
    <row r="1628" spans="1:9" x14ac:dyDescent="0.2">
      <c r="A1628" s="38" t="s">
        <v>79</v>
      </c>
      <c r="B1628" s="39" t="s">
        <v>77</v>
      </c>
      <c r="C1628" s="39" t="s">
        <v>78</v>
      </c>
      <c r="D1628" s="39" t="s">
        <v>71</v>
      </c>
      <c r="E1628" s="39" t="s">
        <v>12</v>
      </c>
      <c r="F1628" s="39" t="s">
        <v>29061</v>
      </c>
      <c r="G1628" s="39" t="s">
        <v>26187</v>
      </c>
      <c r="H1628" s="39" t="s">
        <v>28864</v>
      </c>
      <c r="I1628" s="71">
        <v>-5</v>
      </c>
    </row>
    <row r="1629" spans="1:9" x14ac:dyDescent="0.2">
      <c r="A1629" s="38" t="s">
        <v>79</v>
      </c>
      <c r="B1629" s="39" t="s">
        <v>77</v>
      </c>
      <c r="C1629" s="39" t="s">
        <v>78</v>
      </c>
      <c r="D1629" s="39" t="s">
        <v>71</v>
      </c>
      <c r="E1629" s="39" t="s">
        <v>12</v>
      </c>
      <c r="F1629" s="39" t="s">
        <v>29818</v>
      </c>
      <c r="G1629" s="39" t="s">
        <v>26187</v>
      </c>
      <c r="H1629" s="39" t="s">
        <v>29545</v>
      </c>
      <c r="I1629" s="71">
        <v>-5</v>
      </c>
    </row>
    <row r="1630" spans="1:9" x14ac:dyDescent="0.2">
      <c r="A1630" s="38" t="s">
        <v>79</v>
      </c>
      <c r="B1630" s="39" t="s">
        <v>77</v>
      </c>
      <c r="C1630" s="39" t="s">
        <v>78</v>
      </c>
      <c r="D1630" s="39" t="s">
        <v>71</v>
      </c>
      <c r="E1630" s="39" t="s">
        <v>12</v>
      </c>
      <c r="F1630" s="39" t="s">
        <v>29062</v>
      </c>
      <c r="G1630" s="39" t="s">
        <v>26187</v>
      </c>
      <c r="H1630" s="39" t="s">
        <v>28866</v>
      </c>
      <c r="I1630" s="71">
        <v>-5</v>
      </c>
    </row>
    <row r="1631" spans="1:9" x14ac:dyDescent="0.2">
      <c r="A1631" s="38" t="s">
        <v>79</v>
      </c>
      <c r="B1631" s="39" t="s">
        <v>77</v>
      </c>
      <c r="C1631" s="39" t="s">
        <v>78</v>
      </c>
      <c r="D1631" s="39" t="s">
        <v>71</v>
      </c>
      <c r="E1631" s="39" t="s">
        <v>12</v>
      </c>
      <c r="F1631" s="39" t="s">
        <v>28054</v>
      </c>
      <c r="G1631" s="39" t="s">
        <v>26187</v>
      </c>
      <c r="H1631" s="39" t="s">
        <v>27942</v>
      </c>
      <c r="I1631" s="71">
        <v>-5</v>
      </c>
    </row>
    <row r="1632" spans="1:9" x14ac:dyDescent="0.2">
      <c r="A1632" s="38" t="s">
        <v>79</v>
      </c>
      <c r="B1632" s="39" t="s">
        <v>77</v>
      </c>
      <c r="C1632" s="39" t="s">
        <v>78</v>
      </c>
      <c r="D1632" s="39" t="s">
        <v>71</v>
      </c>
      <c r="E1632" s="39" t="s">
        <v>12</v>
      </c>
      <c r="F1632" s="39" t="s">
        <v>31258</v>
      </c>
      <c r="G1632" s="39" t="s">
        <v>26187</v>
      </c>
      <c r="H1632" s="39" t="s">
        <v>504</v>
      </c>
      <c r="I1632" s="71">
        <v>-5</v>
      </c>
    </row>
    <row r="1633" spans="1:9" x14ac:dyDescent="0.2">
      <c r="A1633" s="38" t="s">
        <v>79</v>
      </c>
      <c r="B1633" s="39" t="s">
        <v>77</v>
      </c>
      <c r="C1633" s="39" t="s">
        <v>78</v>
      </c>
      <c r="D1633" s="39" t="s">
        <v>71</v>
      </c>
      <c r="E1633" s="39" t="s">
        <v>12</v>
      </c>
      <c r="F1633" s="39" t="s">
        <v>26954</v>
      </c>
      <c r="G1633" s="39" t="s">
        <v>26187</v>
      </c>
      <c r="H1633" s="39" t="s">
        <v>26910</v>
      </c>
      <c r="I1633" s="71">
        <v>-10</v>
      </c>
    </row>
    <row r="1634" spans="1:9" x14ac:dyDescent="0.2">
      <c r="A1634" s="38" t="s">
        <v>79</v>
      </c>
      <c r="B1634" s="39" t="s">
        <v>77</v>
      </c>
      <c r="C1634" s="39" t="s">
        <v>78</v>
      </c>
      <c r="D1634" s="39" t="s">
        <v>71</v>
      </c>
      <c r="E1634" s="39" t="s">
        <v>12</v>
      </c>
      <c r="F1634" s="39" t="s">
        <v>27690</v>
      </c>
      <c r="G1634" s="39" t="s">
        <v>26187</v>
      </c>
      <c r="H1634" s="39" t="s">
        <v>503</v>
      </c>
      <c r="I1634" s="71">
        <v>-5</v>
      </c>
    </row>
    <row r="1635" spans="1:9" x14ac:dyDescent="0.2">
      <c r="A1635" s="38" t="s">
        <v>79</v>
      </c>
      <c r="B1635" s="39" t="s">
        <v>77</v>
      </c>
      <c r="C1635" s="39" t="s">
        <v>78</v>
      </c>
      <c r="D1635" s="39" t="s">
        <v>71</v>
      </c>
      <c r="E1635" s="39" t="s">
        <v>12</v>
      </c>
      <c r="F1635" s="39" t="s">
        <v>29819</v>
      </c>
      <c r="G1635" s="39" t="s">
        <v>26187</v>
      </c>
      <c r="H1635" s="39" t="s">
        <v>29547</v>
      </c>
      <c r="I1635" s="71">
        <v>-5</v>
      </c>
    </row>
    <row r="1636" spans="1:9" x14ac:dyDescent="0.2">
      <c r="A1636" s="38" t="s">
        <v>79</v>
      </c>
      <c r="B1636" s="39" t="s">
        <v>77</v>
      </c>
      <c r="C1636" s="39" t="s">
        <v>78</v>
      </c>
      <c r="D1636" s="39" t="s">
        <v>71</v>
      </c>
      <c r="E1636" s="39" t="s">
        <v>12</v>
      </c>
      <c r="F1636" s="39" t="s">
        <v>28055</v>
      </c>
      <c r="G1636" s="39" t="s">
        <v>26187</v>
      </c>
      <c r="H1636" s="39" t="s">
        <v>507</v>
      </c>
      <c r="I1636" s="71">
        <v>-6.65</v>
      </c>
    </row>
    <row r="1637" spans="1:9" x14ac:dyDescent="0.2">
      <c r="A1637" s="38" t="s">
        <v>79</v>
      </c>
      <c r="B1637" s="39" t="s">
        <v>77</v>
      </c>
      <c r="C1637" s="39" t="s">
        <v>78</v>
      </c>
      <c r="D1637" s="39" t="s">
        <v>71</v>
      </c>
      <c r="E1637" s="39" t="s">
        <v>12</v>
      </c>
      <c r="F1637" s="39" t="s">
        <v>1349</v>
      </c>
      <c r="G1637" s="39" t="s">
        <v>26187</v>
      </c>
      <c r="H1637" s="39" t="s">
        <v>506</v>
      </c>
      <c r="I1637" s="71">
        <v>-103.86</v>
      </c>
    </row>
    <row r="1638" spans="1:9" x14ac:dyDescent="0.2">
      <c r="A1638" s="38" t="s">
        <v>79</v>
      </c>
      <c r="B1638" s="39" t="s">
        <v>77</v>
      </c>
      <c r="C1638" s="39" t="s">
        <v>78</v>
      </c>
      <c r="D1638" s="39" t="s">
        <v>71</v>
      </c>
      <c r="E1638" s="39" t="s">
        <v>12</v>
      </c>
      <c r="F1638" s="39" t="s">
        <v>28056</v>
      </c>
      <c r="G1638" s="39" t="s">
        <v>26187</v>
      </c>
      <c r="H1638" s="39" t="s">
        <v>1350</v>
      </c>
      <c r="I1638" s="71">
        <v>-10</v>
      </c>
    </row>
    <row r="1639" spans="1:9" x14ac:dyDescent="0.2">
      <c r="A1639" s="38" t="s">
        <v>79</v>
      </c>
      <c r="B1639" s="39" t="s">
        <v>77</v>
      </c>
      <c r="C1639" s="39" t="s">
        <v>78</v>
      </c>
      <c r="D1639" s="39" t="s">
        <v>71</v>
      </c>
      <c r="E1639" s="39" t="s">
        <v>12</v>
      </c>
      <c r="F1639" s="39" t="s">
        <v>31259</v>
      </c>
      <c r="G1639" s="39" t="s">
        <v>26187</v>
      </c>
      <c r="H1639" s="39" t="s">
        <v>30701</v>
      </c>
      <c r="I1639" s="71">
        <v>-5</v>
      </c>
    </row>
    <row r="1640" spans="1:9" x14ac:dyDescent="0.2">
      <c r="A1640" s="38" t="s">
        <v>79</v>
      </c>
      <c r="B1640" s="39" t="s">
        <v>77</v>
      </c>
      <c r="C1640" s="39" t="s">
        <v>78</v>
      </c>
      <c r="D1640" s="39" t="s">
        <v>71</v>
      </c>
      <c r="E1640" s="39" t="s">
        <v>12</v>
      </c>
      <c r="F1640" s="39" t="s">
        <v>27691</v>
      </c>
      <c r="G1640" s="39" t="s">
        <v>26187</v>
      </c>
      <c r="H1640" s="39" t="s">
        <v>27580</v>
      </c>
      <c r="I1640" s="71">
        <v>-16.690000000000001</v>
      </c>
    </row>
    <row r="1641" spans="1:9" x14ac:dyDescent="0.2">
      <c r="A1641" s="38" t="s">
        <v>79</v>
      </c>
      <c r="B1641" s="39" t="s">
        <v>77</v>
      </c>
      <c r="C1641" s="39" t="s">
        <v>78</v>
      </c>
      <c r="D1641" s="39" t="s">
        <v>71</v>
      </c>
      <c r="E1641" s="39" t="s">
        <v>12</v>
      </c>
      <c r="F1641" s="39" t="s">
        <v>31260</v>
      </c>
      <c r="G1641" s="39" t="s">
        <v>26187</v>
      </c>
      <c r="H1641" s="39" t="s">
        <v>30703</v>
      </c>
      <c r="I1641" s="71">
        <v>-10</v>
      </c>
    </row>
    <row r="1642" spans="1:9" x14ac:dyDescent="0.2">
      <c r="A1642" s="38" t="s">
        <v>79</v>
      </c>
      <c r="B1642" s="39" t="s">
        <v>77</v>
      </c>
      <c r="C1642" s="39" t="s">
        <v>78</v>
      </c>
      <c r="D1642" s="39" t="s">
        <v>71</v>
      </c>
      <c r="E1642" s="39" t="s">
        <v>12</v>
      </c>
      <c r="F1642" s="39" t="s">
        <v>31261</v>
      </c>
      <c r="G1642" s="39" t="s">
        <v>26187</v>
      </c>
      <c r="H1642" s="39" t="s">
        <v>30518</v>
      </c>
      <c r="I1642" s="71">
        <v>-5</v>
      </c>
    </row>
    <row r="1643" spans="1:9" x14ac:dyDescent="0.2">
      <c r="A1643" s="38" t="s">
        <v>79</v>
      </c>
      <c r="B1643" s="39" t="s">
        <v>77</v>
      </c>
      <c r="C1643" s="39" t="s">
        <v>78</v>
      </c>
      <c r="D1643" s="39" t="s">
        <v>71</v>
      </c>
      <c r="E1643" s="39" t="s">
        <v>12</v>
      </c>
      <c r="F1643" s="39" t="s">
        <v>31262</v>
      </c>
      <c r="G1643" s="39" t="s">
        <v>26187</v>
      </c>
      <c r="H1643" s="39" t="s">
        <v>151</v>
      </c>
      <c r="I1643" s="71">
        <v>-5</v>
      </c>
    </row>
    <row r="1644" spans="1:9" x14ac:dyDescent="0.2">
      <c r="A1644" s="38" t="s">
        <v>79</v>
      </c>
      <c r="B1644" s="39" t="s">
        <v>77</v>
      </c>
      <c r="C1644" s="39" t="s">
        <v>78</v>
      </c>
      <c r="D1644" s="39" t="s">
        <v>71</v>
      </c>
      <c r="E1644" s="39" t="s">
        <v>12</v>
      </c>
      <c r="F1644" s="39" t="s">
        <v>1351</v>
      </c>
      <c r="G1644" s="39" t="s">
        <v>26187</v>
      </c>
      <c r="H1644" s="39" t="s">
        <v>511</v>
      </c>
      <c r="I1644" s="71">
        <v>-39.46</v>
      </c>
    </row>
    <row r="1645" spans="1:9" x14ac:dyDescent="0.2">
      <c r="A1645" s="38" t="s">
        <v>79</v>
      </c>
      <c r="B1645" s="39" t="s">
        <v>77</v>
      </c>
      <c r="C1645" s="39" t="s">
        <v>78</v>
      </c>
      <c r="D1645" s="39" t="s">
        <v>71</v>
      </c>
      <c r="E1645" s="39" t="s">
        <v>12</v>
      </c>
      <c r="F1645" s="39" t="s">
        <v>31263</v>
      </c>
      <c r="G1645" s="39" t="s">
        <v>26187</v>
      </c>
      <c r="H1645" s="39" t="s">
        <v>30706</v>
      </c>
      <c r="I1645" s="71">
        <v>-5</v>
      </c>
    </row>
    <row r="1646" spans="1:9" x14ac:dyDescent="0.2">
      <c r="A1646" s="38" t="s">
        <v>79</v>
      </c>
      <c r="B1646" s="39" t="s">
        <v>77</v>
      </c>
      <c r="C1646" s="39" t="s">
        <v>78</v>
      </c>
      <c r="D1646" s="39" t="s">
        <v>71</v>
      </c>
      <c r="E1646" s="39" t="s">
        <v>12</v>
      </c>
      <c r="F1646" s="39" t="s">
        <v>26662</v>
      </c>
      <c r="G1646" s="39" t="s">
        <v>26187</v>
      </c>
      <c r="H1646" s="39" t="s">
        <v>19896</v>
      </c>
      <c r="I1646" s="71">
        <v>-5</v>
      </c>
    </row>
    <row r="1647" spans="1:9" x14ac:dyDescent="0.2">
      <c r="A1647" s="38" t="s">
        <v>79</v>
      </c>
      <c r="B1647" s="39" t="s">
        <v>77</v>
      </c>
      <c r="C1647" s="39" t="s">
        <v>78</v>
      </c>
      <c r="D1647" s="39" t="s">
        <v>71</v>
      </c>
      <c r="E1647" s="39" t="s">
        <v>12</v>
      </c>
      <c r="F1647" s="39" t="s">
        <v>31264</v>
      </c>
      <c r="G1647" s="39" t="s">
        <v>26187</v>
      </c>
      <c r="H1647" s="39" t="s">
        <v>10099</v>
      </c>
      <c r="I1647" s="71">
        <v>-5</v>
      </c>
    </row>
    <row r="1648" spans="1:9" x14ac:dyDescent="0.2">
      <c r="A1648" s="38" t="s">
        <v>79</v>
      </c>
      <c r="B1648" s="39" t="s">
        <v>77</v>
      </c>
      <c r="C1648" s="39" t="s">
        <v>78</v>
      </c>
      <c r="D1648" s="39" t="s">
        <v>71</v>
      </c>
      <c r="E1648" s="39" t="s">
        <v>12</v>
      </c>
      <c r="F1648" s="39" t="s">
        <v>31265</v>
      </c>
      <c r="G1648" s="39" t="s">
        <v>26187</v>
      </c>
      <c r="H1648" s="39" t="s">
        <v>30708</v>
      </c>
      <c r="I1648" s="71">
        <v>-5</v>
      </c>
    </row>
    <row r="1649" spans="1:9" x14ac:dyDescent="0.2">
      <c r="A1649" s="38" t="s">
        <v>79</v>
      </c>
      <c r="B1649" s="39" t="s">
        <v>77</v>
      </c>
      <c r="C1649" s="39" t="s">
        <v>78</v>
      </c>
      <c r="D1649" s="39" t="s">
        <v>71</v>
      </c>
      <c r="E1649" s="39" t="s">
        <v>12</v>
      </c>
      <c r="F1649" s="39" t="s">
        <v>29820</v>
      </c>
      <c r="G1649" s="39" t="s">
        <v>26187</v>
      </c>
      <c r="H1649" s="39" t="s">
        <v>29549</v>
      </c>
      <c r="I1649" s="71">
        <v>-5</v>
      </c>
    </row>
    <row r="1650" spans="1:9" x14ac:dyDescent="0.2">
      <c r="A1650" s="38" t="s">
        <v>79</v>
      </c>
      <c r="B1650" s="39" t="s">
        <v>77</v>
      </c>
      <c r="C1650" s="39" t="s">
        <v>78</v>
      </c>
      <c r="D1650" s="39" t="s">
        <v>71</v>
      </c>
      <c r="E1650" s="39" t="s">
        <v>12</v>
      </c>
      <c r="F1650" s="39" t="s">
        <v>31266</v>
      </c>
      <c r="G1650" s="39" t="s">
        <v>100</v>
      </c>
      <c r="H1650" s="39" t="s">
        <v>12325</v>
      </c>
      <c r="I1650" s="71">
        <v>-5</v>
      </c>
    </row>
    <row r="1651" spans="1:9" x14ac:dyDescent="0.2">
      <c r="A1651" s="38" t="s">
        <v>79</v>
      </c>
      <c r="B1651" s="39" t="s">
        <v>77</v>
      </c>
      <c r="C1651" s="39" t="s">
        <v>78</v>
      </c>
      <c r="D1651" s="39" t="s">
        <v>71</v>
      </c>
      <c r="E1651" s="39" t="s">
        <v>12</v>
      </c>
      <c r="F1651" s="39" t="s">
        <v>29821</v>
      </c>
      <c r="G1651" s="39" t="s">
        <v>26187</v>
      </c>
      <c r="H1651" s="39" t="s">
        <v>515</v>
      </c>
      <c r="I1651" s="71">
        <v>-5</v>
      </c>
    </row>
    <row r="1652" spans="1:9" x14ac:dyDescent="0.2">
      <c r="A1652" s="38" t="s">
        <v>79</v>
      </c>
      <c r="B1652" s="39" t="s">
        <v>77</v>
      </c>
      <c r="C1652" s="39" t="s">
        <v>78</v>
      </c>
      <c r="D1652" s="39" t="s">
        <v>71</v>
      </c>
      <c r="E1652" s="39" t="s">
        <v>12</v>
      </c>
      <c r="F1652" s="39" t="s">
        <v>28487</v>
      </c>
      <c r="G1652" s="39" t="s">
        <v>26187</v>
      </c>
      <c r="H1652" s="39" t="s">
        <v>518</v>
      </c>
      <c r="I1652" s="71">
        <v>-5</v>
      </c>
    </row>
    <row r="1653" spans="1:9" x14ac:dyDescent="0.2">
      <c r="A1653" s="38" t="s">
        <v>79</v>
      </c>
      <c r="B1653" s="39" t="s">
        <v>77</v>
      </c>
      <c r="C1653" s="39" t="s">
        <v>78</v>
      </c>
      <c r="D1653" s="39" t="s">
        <v>71</v>
      </c>
      <c r="E1653" s="39" t="s">
        <v>12</v>
      </c>
      <c r="F1653" s="39" t="s">
        <v>29063</v>
      </c>
      <c r="G1653" s="39" t="s">
        <v>26187</v>
      </c>
      <c r="H1653" s="39" t="s">
        <v>28868</v>
      </c>
      <c r="I1653" s="71">
        <v>-6.05</v>
      </c>
    </row>
    <row r="1654" spans="1:9" x14ac:dyDescent="0.2">
      <c r="A1654" s="38" t="s">
        <v>79</v>
      </c>
      <c r="B1654" s="39" t="s">
        <v>77</v>
      </c>
      <c r="C1654" s="39" t="s">
        <v>78</v>
      </c>
      <c r="D1654" s="39" t="s">
        <v>71</v>
      </c>
      <c r="E1654" s="39" t="s">
        <v>12</v>
      </c>
      <c r="F1654" s="39" t="s">
        <v>28057</v>
      </c>
      <c r="G1654" s="39" t="s">
        <v>26187</v>
      </c>
      <c r="H1654" s="39" t="s">
        <v>28030</v>
      </c>
      <c r="I1654" s="71">
        <v>-26.15</v>
      </c>
    </row>
    <row r="1655" spans="1:9" x14ac:dyDescent="0.2">
      <c r="A1655" s="38" t="s">
        <v>79</v>
      </c>
      <c r="B1655" s="39" t="s">
        <v>77</v>
      </c>
      <c r="C1655" s="39" t="s">
        <v>78</v>
      </c>
      <c r="D1655" s="39" t="s">
        <v>71</v>
      </c>
      <c r="E1655" s="39" t="s">
        <v>12</v>
      </c>
      <c r="F1655" s="39" t="s">
        <v>27692</v>
      </c>
      <c r="G1655" s="39" t="s">
        <v>26187</v>
      </c>
      <c r="H1655" s="39" t="s">
        <v>519</v>
      </c>
      <c r="I1655" s="71">
        <v>-15</v>
      </c>
    </row>
    <row r="1656" spans="1:9" x14ac:dyDescent="0.2">
      <c r="A1656" s="38" t="s">
        <v>79</v>
      </c>
      <c r="B1656" s="39" t="s">
        <v>77</v>
      </c>
      <c r="C1656" s="39" t="s">
        <v>78</v>
      </c>
      <c r="D1656" s="39" t="s">
        <v>71</v>
      </c>
      <c r="E1656" s="39" t="s">
        <v>12</v>
      </c>
      <c r="F1656" s="39" t="s">
        <v>31267</v>
      </c>
      <c r="G1656" s="39" t="s">
        <v>26187</v>
      </c>
      <c r="H1656" s="39" t="s">
        <v>30712</v>
      </c>
      <c r="I1656" s="71">
        <v>-5</v>
      </c>
    </row>
    <row r="1657" spans="1:9" x14ac:dyDescent="0.2">
      <c r="A1657" s="38" t="s">
        <v>79</v>
      </c>
      <c r="B1657" s="39" t="s">
        <v>77</v>
      </c>
      <c r="C1657" s="39" t="s">
        <v>78</v>
      </c>
      <c r="D1657" s="39" t="s">
        <v>71</v>
      </c>
      <c r="E1657" s="39" t="s">
        <v>12</v>
      </c>
      <c r="F1657" s="39" t="s">
        <v>29822</v>
      </c>
      <c r="G1657" s="39" t="s">
        <v>26187</v>
      </c>
      <c r="H1657" s="39" t="s">
        <v>29552</v>
      </c>
      <c r="I1657" s="71">
        <v>-5</v>
      </c>
    </row>
    <row r="1658" spans="1:9" x14ac:dyDescent="0.2">
      <c r="A1658" s="38" t="s">
        <v>79</v>
      </c>
      <c r="B1658" s="39" t="s">
        <v>77</v>
      </c>
      <c r="C1658" s="39" t="s">
        <v>78</v>
      </c>
      <c r="D1658" s="39" t="s">
        <v>71</v>
      </c>
      <c r="E1658" s="39" t="s">
        <v>12</v>
      </c>
      <c r="F1658" s="39" t="s">
        <v>26816</v>
      </c>
      <c r="G1658" s="39" t="s">
        <v>26187</v>
      </c>
      <c r="H1658" s="39" t="s">
        <v>520</v>
      </c>
      <c r="I1658" s="71">
        <v>-5</v>
      </c>
    </row>
    <row r="1659" spans="1:9" x14ac:dyDescent="0.2">
      <c r="A1659" s="38" t="s">
        <v>79</v>
      </c>
      <c r="B1659" s="39" t="s">
        <v>77</v>
      </c>
      <c r="C1659" s="39" t="s">
        <v>78</v>
      </c>
      <c r="D1659" s="39" t="s">
        <v>71</v>
      </c>
      <c r="E1659" s="39" t="s">
        <v>12</v>
      </c>
      <c r="F1659" s="39" t="s">
        <v>1352</v>
      </c>
      <c r="G1659" s="39" t="s">
        <v>26187</v>
      </c>
      <c r="H1659" s="39" t="s">
        <v>522</v>
      </c>
      <c r="I1659" s="71">
        <v>-5</v>
      </c>
    </row>
    <row r="1660" spans="1:9" x14ac:dyDescent="0.2">
      <c r="A1660" s="38" t="s">
        <v>79</v>
      </c>
      <c r="B1660" s="39" t="s">
        <v>77</v>
      </c>
      <c r="C1660" s="39" t="s">
        <v>78</v>
      </c>
      <c r="D1660" s="39" t="s">
        <v>71</v>
      </c>
      <c r="E1660" s="39" t="s">
        <v>12</v>
      </c>
      <c r="F1660" s="39" t="s">
        <v>29064</v>
      </c>
      <c r="G1660" s="39" t="s">
        <v>26187</v>
      </c>
      <c r="H1660" s="39" t="s">
        <v>28869</v>
      </c>
      <c r="I1660" s="71">
        <v>-10</v>
      </c>
    </row>
    <row r="1661" spans="1:9" x14ac:dyDescent="0.2">
      <c r="A1661" s="38" t="s">
        <v>79</v>
      </c>
      <c r="B1661" s="39" t="s">
        <v>77</v>
      </c>
      <c r="C1661" s="39" t="s">
        <v>78</v>
      </c>
      <c r="D1661" s="39" t="s">
        <v>71</v>
      </c>
      <c r="E1661" s="39" t="s">
        <v>12</v>
      </c>
      <c r="F1661" s="39" t="s">
        <v>29823</v>
      </c>
      <c r="G1661" s="39" t="s">
        <v>26187</v>
      </c>
      <c r="H1661" s="39" t="s">
        <v>523</v>
      </c>
      <c r="I1661" s="71">
        <v>-5</v>
      </c>
    </row>
    <row r="1662" spans="1:9" x14ac:dyDescent="0.2">
      <c r="A1662" s="38" t="s">
        <v>79</v>
      </c>
      <c r="B1662" s="39" t="s">
        <v>77</v>
      </c>
      <c r="C1662" s="39" t="s">
        <v>78</v>
      </c>
      <c r="D1662" s="39" t="s">
        <v>71</v>
      </c>
      <c r="E1662" s="39" t="s">
        <v>12</v>
      </c>
      <c r="F1662" s="39" t="s">
        <v>31268</v>
      </c>
      <c r="G1662" s="39" t="s">
        <v>26187</v>
      </c>
      <c r="H1662" s="39" t="s">
        <v>30714</v>
      </c>
      <c r="I1662" s="71">
        <v>-5</v>
      </c>
    </row>
    <row r="1663" spans="1:9" x14ac:dyDescent="0.2">
      <c r="A1663" s="38" t="s">
        <v>79</v>
      </c>
      <c r="B1663" s="39" t="s">
        <v>77</v>
      </c>
      <c r="C1663" s="39" t="s">
        <v>78</v>
      </c>
      <c r="D1663" s="39" t="s">
        <v>71</v>
      </c>
      <c r="E1663" s="39" t="s">
        <v>12</v>
      </c>
      <c r="F1663" s="39" t="s">
        <v>26955</v>
      </c>
      <c r="G1663" s="39" t="s">
        <v>26187</v>
      </c>
      <c r="H1663" s="39" t="s">
        <v>524</v>
      </c>
      <c r="I1663" s="71">
        <v>-7.05</v>
      </c>
    </row>
    <row r="1664" spans="1:9" x14ac:dyDescent="0.2">
      <c r="A1664" s="38" t="s">
        <v>79</v>
      </c>
      <c r="B1664" s="39" t="s">
        <v>77</v>
      </c>
      <c r="C1664" s="39" t="s">
        <v>78</v>
      </c>
      <c r="D1664" s="39" t="s">
        <v>71</v>
      </c>
      <c r="E1664" s="39" t="s">
        <v>12</v>
      </c>
      <c r="F1664" s="39" t="s">
        <v>31269</v>
      </c>
      <c r="G1664" s="39" t="s">
        <v>100</v>
      </c>
      <c r="H1664" s="39" t="s">
        <v>13942</v>
      </c>
      <c r="I1664" s="71">
        <v>-5</v>
      </c>
    </row>
    <row r="1665" spans="1:9" x14ac:dyDescent="0.2">
      <c r="A1665" s="38" t="s">
        <v>79</v>
      </c>
      <c r="B1665" s="39" t="s">
        <v>77</v>
      </c>
      <c r="C1665" s="39" t="s">
        <v>78</v>
      </c>
      <c r="D1665" s="39" t="s">
        <v>71</v>
      </c>
      <c r="E1665" s="39" t="s">
        <v>12</v>
      </c>
      <c r="F1665" s="39" t="s">
        <v>31270</v>
      </c>
      <c r="G1665" s="39" t="s">
        <v>26187</v>
      </c>
      <c r="H1665" s="39" t="s">
        <v>525</v>
      </c>
      <c r="I1665" s="71">
        <v>-7.52</v>
      </c>
    </row>
    <row r="1666" spans="1:9" x14ac:dyDescent="0.2">
      <c r="A1666" s="38" t="s">
        <v>79</v>
      </c>
      <c r="B1666" s="39" t="s">
        <v>77</v>
      </c>
      <c r="C1666" s="39" t="s">
        <v>78</v>
      </c>
      <c r="D1666" s="39" t="s">
        <v>71</v>
      </c>
      <c r="E1666" s="39" t="s">
        <v>12</v>
      </c>
      <c r="F1666" s="39" t="s">
        <v>28058</v>
      </c>
      <c r="G1666" s="39" t="s">
        <v>26187</v>
      </c>
      <c r="H1666" s="39" t="s">
        <v>27946</v>
      </c>
      <c r="I1666" s="71">
        <v>-10</v>
      </c>
    </row>
    <row r="1667" spans="1:9" x14ac:dyDescent="0.2">
      <c r="A1667" s="38" t="s">
        <v>79</v>
      </c>
      <c r="B1667" s="39" t="s">
        <v>77</v>
      </c>
      <c r="C1667" s="39" t="s">
        <v>78</v>
      </c>
      <c r="D1667" s="39" t="s">
        <v>71</v>
      </c>
      <c r="E1667" s="39" t="s">
        <v>12</v>
      </c>
      <c r="F1667" s="39" t="s">
        <v>29824</v>
      </c>
      <c r="G1667" s="39" t="s">
        <v>26187</v>
      </c>
      <c r="H1667" s="39" t="s">
        <v>529</v>
      </c>
      <c r="I1667" s="71">
        <v>-5</v>
      </c>
    </row>
    <row r="1668" spans="1:9" x14ac:dyDescent="0.2">
      <c r="A1668" s="38" t="s">
        <v>79</v>
      </c>
      <c r="B1668" s="39" t="s">
        <v>77</v>
      </c>
      <c r="C1668" s="39" t="s">
        <v>78</v>
      </c>
      <c r="D1668" s="39" t="s">
        <v>71</v>
      </c>
      <c r="E1668" s="39" t="s">
        <v>12</v>
      </c>
      <c r="F1668" s="39" t="s">
        <v>29065</v>
      </c>
      <c r="G1668" s="39" t="s">
        <v>26187</v>
      </c>
      <c r="H1668" s="39" t="s">
        <v>28871</v>
      </c>
      <c r="I1668" s="71">
        <v>-10</v>
      </c>
    </row>
    <row r="1669" spans="1:9" x14ac:dyDescent="0.2">
      <c r="A1669" s="38" t="s">
        <v>79</v>
      </c>
      <c r="B1669" s="39" t="s">
        <v>77</v>
      </c>
      <c r="C1669" s="39" t="s">
        <v>78</v>
      </c>
      <c r="D1669" s="39" t="s">
        <v>71</v>
      </c>
      <c r="E1669" s="39" t="s">
        <v>12</v>
      </c>
      <c r="F1669" s="39" t="s">
        <v>26462</v>
      </c>
      <c r="G1669" s="39" t="s">
        <v>26187</v>
      </c>
      <c r="H1669" s="39" t="s">
        <v>26414</v>
      </c>
      <c r="I1669" s="71">
        <v>-5</v>
      </c>
    </row>
    <row r="1670" spans="1:9" x14ac:dyDescent="0.2">
      <c r="A1670" s="38" t="s">
        <v>79</v>
      </c>
      <c r="B1670" s="39" t="s">
        <v>77</v>
      </c>
      <c r="C1670" s="39" t="s">
        <v>78</v>
      </c>
      <c r="D1670" s="39" t="s">
        <v>71</v>
      </c>
      <c r="E1670" s="39" t="s">
        <v>12</v>
      </c>
      <c r="F1670" s="39" t="s">
        <v>26956</v>
      </c>
      <c r="G1670" s="39" t="s">
        <v>26187</v>
      </c>
      <c r="H1670" s="39" t="s">
        <v>30716</v>
      </c>
      <c r="I1670" s="71">
        <v>-5</v>
      </c>
    </row>
    <row r="1671" spans="1:9" x14ac:dyDescent="0.2">
      <c r="A1671" s="38" t="s">
        <v>79</v>
      </c>
      <c r="B1671" s="39" t="s">
        <v>77</v>
      </c>
      <c r="C1671" s="39" t="s">
        <v>78</v>
      </c>
      <c r="D1671" s="39" t="s">
        <v>71</v>
      </c>
      <c r="E1671" s="39" t="s">
        <v>12</v>
      </c>
      <c r="F1671" s="39" t="s">
        <v>29825</v>
      </c>
      <c r="G1671" s="39" t="s">
        <v>26187</v>
      </c>
      <c r="H1671" s="39" t="s">
        <v>29558</v>
      </c>
      <c r="I1671" s="71">
        <v>-5</v>
      </c>
    </row>
    <row r="1672" spans="1:9" x14ac:dyDescent="0.2">
      <c r="A1672" s="38" t="s">
        <v>79</v>
      </c>
      <c r="B1672" s="39" t="s">
        <v>77</v>
      </c>
      <c r="C1672" s="39" t="s">
        <v>78</v>
      </c>
      <c r="D1672" s="39" t="s">
        <v>71</v>
      </c>
      <c r="E1672" s="39" t="s">
        <v>12</v>
      </c>
      <c r="F1672" s="39" t="s">
        <v>26663</v>
      </c>
      <c r="G1672" s="39" t="s">
        <v>26187</v>
      </c>
      <c r="H1672" s="39" t="s">
        <v>26577</v>
      </c>
      <c r="I1672" s="71">
        <v>-5</v>
      </c>
    </row>
    <row r="1673" spans="1:9" x14ac:dyDescent="0.2">
      <c r="A1673" s="38" t="s">
        <v>79</v>
      </c>
      <c r="B1673" s="39" t="s">
        <v>77</v>
      </c>
      <c r="C1673" s="39" t="s">
        <v>78</v>
      </c>
      <c r="D1673" s="39" t="s">
        <v>71</v>
      </c>
      <c r="E1673" s="39" t="s">
        <v>12</v>
      </c>
      <c r="F1673" s="39" t="s">
        <v>29066</v>
      </c>
      <c r="G1673" s="39" t="s">
        <v>100</v>
      </c>
      <c r="H1673" s="39" t="s">
        <v>28873</v>
      </c>
      <c r="I1673" s="71">
        <v>-10</v>
      </c>
    </row>
    <row r="1674" spans="1:9" x14ac:dyDescent="0.2">
      <c r="A1674" s="38" t="s">
        <v>79</v>
      </c>
      <c r="B1674" s="39" t="s">
        <v>77</v>
      </c>
      <c r="C1674" s="39" t="s">
        <v>78</v>
      </c>
      <c r="D1674" s="39" t="s">
        <v>71</v>
      </c>
      <c r="E1674" s="39" t="s">
        <v>12</v>
      </c>
      <c r="F1674" s="39" t="s">
        <v>29826</v>
      </c>
      <c r="G1674" s="39" t="s">
        <v>26187</v>
      </c>
      <c r="H1674" s="39" t="s">
        <v>152</v>
      </c>
      <c r="I1674" s="71">
        <v>-5</v>
      </c>
    </row>
    <row r="1675" spans="1:9" x14ac:dyDescent="0.2">
      <c r="A1675" s="38" t="s">
        <v>79</v>
      </c>
      <c r="B1675" s="39" t="s">
        <v>77</v>
      </c>
      <c r="C1675" s="39" t="s">
        <v>78</v>
      </c>
      <c r="D1675" s="39" t="s">
        <v>71</v>
      </c>
      <c r="E1675" s="39" t="s">
        <v>12</v>
      </c>
      <c r="F1675" s="39" t="s">
        <v>31271</v>
      </c>
      <c r="G1675" s="39" t="s">
        <v>26187</v>
      </c>
      <c r="H1675" s="39" t="s">
        <v>30718</v>
      </c>
      <c r="I1675" s="71">
        <v>-10</v>
      </c>
    </row>
    <row r="1676" spans="1:9" x14ac:dyDescent="0.2">
      <c r="A1676" s="38" t="s">
        <v>79</v>
      </c>
      <c r="B1676" s="39" t="s">
        <v>77</v>
      </c>
      <c r="C1676" s="39" t="s">
        <v>78</v>
      </c>
      <c r="D1676" s="39" t="s">
        <v>71</v>
      </c>
      <c r="E1676" s="39" t="s">
        <v>12</v>
      </c>
      <c r="F1676" s="39" t="s">
        <v>1353</v>
      </c>
      <c r="G1676" s="39" t="s">
        <v>26187</v>
      </c>
      <c r="H1676" s="39" t="s">
        <v>538</v>
      </c>
      <c r="I1676" s="71">
        <v>-16.66</v>
      </c>
    </row>
    <row r="1677" spans="1:9" x14ac:dyDescent="0.2">
      <c r="A1677" s="38" t="s">
        <v>79</v>
      </c>
      <c r="B1677" s="39" t="s">
        <v>77</v>
      </c>
      <c r="C1677" s="39" t="s">
        <v>78</v>
      </c>
      <c r="D1677" s="39" t="s">
        <v>71</v>
      </c>
      <c r="E1677" s="39" t="s">
        <v>12</v>
      </c>
      <c r="F1677" s="39" t="s">
        <v>31272</v>
      </c>
      <c r="G1677" s="39" t="s">
        <v>26187</v>
      </c>
      <c r="H1677" s="39" t="s">
        <v>30720</v>
      </c>
      <c r="I1677" s="71">
        <v>-5</v>
      </c>
    </row>
    <row r="1678" spans="1:9" x14ac:dyDescent="0.2">
      <c r="A1678" s="38" t="s">
        <v>79</v>
      </c>
      <c r="B1678" s="39" t="s">
        <v>77</v>
      </c>
      <c r="C1678" s="39" t="s">
        <v>78</v>
      </c>
      <c r="D1678" s="39" t="s">
        <v>71</v>
      </c>
      <c r="E1678" s="39" t="s">
        <v>12</v>
      </c>
      <c r="F1678" s="39" t="s">
        <v>27693</v>
      </c>
      <c r="G1678" s="39" t="s">
        <v>26187</v>
      </c>
      <c r="H1678" s="39" t="s">
        <v>27583</v>
      </c>
      <c r="I1678" s="71">
        <v>-5</v>
      </c>
    </row>
    <row r="1679" spans="1:9" x14ac:dyDescent="0.2">
      <c r="A1679" s="38" t="s">
        <v>79</v>
      </c>
      <c r="B1679" s="39" t="s">
        <v>77</v>
      </c>
      <c r="C1679" s="39" t="s">
        <v>78</v>
      </c>
      <c r="D1679" s="39" t="s">
        <v>71</v>
      </c>
      <c r="E1679" s="39" t="s">
        <v>12</v>
      </c>
      <c r="F1679" s="39" t="s">
        <v>1354</v>
      </c>
      <c r="G1679" s="39" t="s">
        <v>26187</v>
      </c>
      <c r="H1679" s="39" t="s">
        <v>542</v>
      </c>
      <c r="I1679" s="71">
        <v>-19.38</v>
      </c>
    </row>
    <row r="1680" spans="1:9" x14ac:dyDescent="0.2">
      <c r="A1680" s="38" t="s">
        <v>79</v>
      </c>
      <c r="B1680" s="39" t="s">
        <v>77</v>
      </c>
      <c r="C1680" s="39" t="s">
        <v>78</v>
      </c>
      <c r="D1680" s="39" t="s">
        <v>71</v>
      </c>
      <c r="E1680" s="39" t="s">
        <v>12</v>
      </c>
      <c r="F1680" s="39" t="s">
        <v>31273</v>
      </c>
      <c r="G1680" s="39" t="s">
        <v>26187</v>
      </c>
      <c r="H1680" s="39" t="s">
        <v>30722</v>
      </c>
      <c r="I1680" s="71">
        <v>-5</v>
      </c>
    </row>
    <row r="1681" spans="1:9" x14ac:dyDescent="0.2">
      <c r="A1681" s="38" t="s">
        <v>79</v>
      </c>
      <c r="B1681" s="39" t="s">
        <v>77</v>
      </c>
      <c r="C1681" s="39" t="s">
        <v>78</v>
      </c>
      <c r="D1681" s="39" t="s">
        <v>71</v>
      </c>
      <c r="E1681" s="39" t="s">
        <v>12</v>
      </c>
      <c r="F1681" s="39" t="s">
        <v>31274</v>
      </c>
      <c r="G1681" s="39" t="s">
        <v>26187</v>
      </c>
      <c r="H1681" s="39" t="s">
        <v>30724</v>
      </c>
      <c r="I1681" s="71">
        <v>-5</v>
      </c>
    </row>
    <row r="1682" spans="1:9" x14ac:dyDescent="0.2">
      <c r="A1682" s="38" t="s">
        <v>79</v>
      </c>
      <c r="B1682" s="39" t="s">
        <v>77</v>
      </c>
      <c r="C1682" s="39" t="s">
        <v>78</v>
      </c>
      <c r="D1682" s="39" t="s">
        <v>71</v>
      </c>
      <c r="E1682" s="39" t="s">
        <v>12</v>
      </c>
      <c r="F1682" s="39" t="s">
        <v>28059</v>
      </c>
      <c r="G1682" s="39" t="s">
        <v>26187</v>
      </c>
      <c r="H1682" s="39" t="s">
        <v>27948</v>
      </c>
      <c r="I1682" s="71">
        <v>-10</v>
      </c>
    </row>
    <row r="1683" spans="1:9" x14ac:dyDescent="0.2">
      <c r="A1683" s="38" t="s">
        <v>79</v>
      </c>
      <c r="B1683" s="39" t="s">
        <v>77</v>
      </c>
      <c r="C1683" s="39" t="s">
        <v>78</v>
      </c>
      <c r="D1683" s="39" t="s">
        <v>71</v>
      </c>
      <c r="E1683" s="39" t="s">
        <v>12</v>
      </c>
      <c r="F1683" s="39" t="s">
        <v>29827</v>
      </c>
      <c r="G1683" s="39" t="s">
        <v>26187</v>
      </c>
      <c r="H1683" s="39" t="s">
        <v>20341</v>
      </c>
      <c r="I1683" s="71">
        <v>-5</v>
      </c>
    </row>
    <row r="1684" spans="1:9" x14ac:dyDescent="0.2">
      <c r="A1684" s="38" t="s">
        <v>79</v>
      </c>
      <c r="B1684" s="39" t="s">
        <v>77</v>
      </c>
      <c r="C1684" s="39" t="s">
        <v>78</v>
      </c>
      <c r="D1684" s="39" t="s">
        <v>71</v>
      </c>
      <c r="E1684" s="39" t="s">
        <v>12</v>
      </c>
      <c r="F1684" s="39" t="s">
        <v>26817</v>
      </c>
      <c r="G1684" s="39" t="s">
        <v>26187</v>
      </c>
      <c r="H1684" s="39" t="s">
        <v>543</v>
      </c>
      <c r="I1684" s="71">
        <v>-20.99</v>
      </c>
    </row>
    <row r="1685" spans="1:9" x14ac:dyDescent="0.2">
      <c r="A1685" s="38" t="s">
        <v>79</v>
      </c>
      <c r="B1685" s="39" t="s">
        <v>77</v>
      </c>
      <c r="C1685" s="39" t="s">
        <v>78</v>
      </c>
      <c r="D1685" s="39" t="s">
        <v>71</v>
      </c>
      <c r="E1685" s="39" t="s">
        <v>12</v>
      </c>
      <c r="F1685" s="39" t="s">
        <v>31275</v>
      </c>
      <c r="G1685" s="39" t="s">
        <v>26187</v>
      </c>
      <c r="H1685" s="39" t="s">
        <v>30726</v>
      </c>
      <c r="I1685" s="71">
        <v>-5</v>
      </c>
    </row>
    <row r="1686" spans="1:9" x14ac:dyDescent="0.2">
      <c r="A1686" s="38" t="s">
        <v>79</v>
      </c>
      <c r="B1686" s="39" t="s">
        <v>77</v>
      </c>
      <c r="C1686" s="39" t="s">
        <v>78</v>
      </c>
      <c r="D1686" s="39" t="s">
        <v>71</v>
      </c>
      <c r="E1686" s="39" t="s">
        <v>12</v>
      </c>
      <c r="F1686" s="39" t="s">
        <v>26463</v>
      </c>
      <c r="G1686" s="39" t="s">
        <v>26187</v>
      </c>
      <c r="H1686" s="39" t="s">
        <v>26415</v>
      </c>
      <c r="I1686" s="71">
        <v>-5</v>
      </c>
    </row>
    <row r="1687" spans="1:9" x14ac:dyDescent="0.2">
      <c r="A1687" s="38" t="s">
        <v>79</v>
      </c>
      <c r="B1687" s="39" t="s">
        <v>77</v>
      </c>
      <c r="C1687" s="39" t="s">
        <v>78</v>
      </c>
      <c r="D1687" s="39" t="s">
        <v>71</v>
      </c>
      <c r="E1687" s="39" t="s">
        <v>12</v>
      </c>
      <c r="F1687" s="39" t="s">
        <v>1355</v>
      </c>
      <c r="G1687" s="39" t="s">
        <v>26187</v>
      </c>
      <c r="H1687" s="39" t="s">
        <v>546</v>
      </c>
      <c r="I1687" s="71">
        <v>-5</v>
      </c>
    </row>
    <row r="1688" spans="1:9" x14ac:dyDescent="0.2">
      <c r="A1688" s="38" t="s">
        <v>79</v>
      </c>
      <c r="B1688" s="39" t="s">
        <v>77</v>
      </c>
      <c r="C1688" s="39" t="s">
        <v>78</v>
      </c>
      <c r="D1688" s="39" t="s">
        <v>71</v>
      </c>
      <c r="E1688" s="39" t="s">
        <v>12</v>
      </c>
      <c r="F1688" s="39" t="s">
        <v>31276</v>
      </c>
      <c r="G1688" s="39" t="s">
        <v>26187</v>
      </c>
      <c r="H1688" s="39" t="s">
        <v>30729</v>
      </c>
      <c r="I1688" s="71">
        <v>-5</v>
      </c>
    </row>
    <row r="1689" spans="1:9" x14ac:dyDescent="0.2">
      <c r="A1689" s="38" t="s">
        <v>79</v>
      </c>
      <c r="B1689" s="39" t="s">
        <v>77</v>
      </c>
      <c r="C1689" s="39" t="s">
        <v>78</v>
      </c>
      <c r="D1689" s="39" t="s">
        <v>71</v>
      </c>
      <c r="E1689" s="39" t="s">
        <v>12</v>
      </c>
      <c r="F1689" s="39" t="s">
        <v>31277</v>
      </c>
      <c r="G1689" s="39" t="s">
        <v>26187</v>
      </c>
      <c r="H1689" s="39" t="s">
        <v>21021</v>
      </c>
      <c r="I1689" s="71">
        <v>-5</v>
      </c>
    </row>
    <row r="1690" spans="1:9" x14ac:dyDescent="0.2">
      <c r="A1690" s="38" t="s">
        <v>79</v>
      </c>
      <c r="B1690" s="39" t="s">
        <v>77</v>
      </c>
      <c r="C1690" s="39" t="s">
        <v>78</v>
      </c>
      <c r="D1690" s="39" t="s">
        <v>71</v>
      </c>
      <c r="E1690" s="39" t="s">
        <v>12</v>
      </c>
      <c r="F1690" s="39" t="s">
        <v>27694</v>
      </c>
      <c r="G1690" s="39" t="s">
        <v>26187</v>
      </c>
      <c r="H1690" s="39" t="s">
        <v>547</v>
      </c>
      <c r="I1690" s="71">
        <v>-5</v>
      </c>
    </row>
    <row r="1691" spans="1:9" x14ac:dyDescent="0.2">
      <c r="A1691" s="38" t="s">
        <v>79</v>
      </c>
      <c r="B1691" s="39" t="s">
        <v>77</v>
      </c>
      <c r="C1691" s="39" t="s">
        <v>78</v>
      </c>
      <c r="D1691" s="39" t="s">
        <v>71</v>
      </c>
      <c r="E1691" s="39" t="s">
        <v>12</v>
      </c>
      <c r="F1691" s="39" t="s">
        <v>29067</v>
      </c>
      <c r="G1691" s="39" t="s">
        <v>26187</v>
      </c>
      <c r="H1691" s="39" t="s">
        <v>28875</v>
      </c>
      <c r="I1691" s="71">
        <v>-60.7</v>
      </c>
    </row>
    <row r="1692" spans="1:9" x14ac:dyDescent="0.2">
      <c r="A1692" s="38" t="s">
        <v>79</v>
      </c>
      <c r="B1692" s="39" t="s">
        <v>77</v>
      </c>
      <c r="C1692" s="39" t="s">
        <v>78</v>
      </c>
      <c r="D1692" s="39" t="s">
        <v>71</v>
      </c>
      <c r="E1692" s="39" t="s">
        <v>12</v>
      </c>
      <c r="F1692" s="39" t="s">
        <v>31278</v>
      </c>
      <c r="G1692" s="39" t="s">
        <v>26187</v>
      </c>
      <c r="H1692" s="39" t="s">
        <v>548</v>
      </c>
      <c r="I1692" s="71">
        <v>-5</v>
      </c>
    </row>
    <row r="1693" spans="1:9" x14ac:dyDescent="0.2">
      <c r="A1693" s="38" t="s">
        <v>79</v>
      </c>
      <c r="B1693" s="39" t="s">
        <v>77</v>
      </c>
      <c r="C1693" s="39" t="s">
        <v>78</v>
      </c>
      <c r="D1693" s="39" t="s">
        <v>71</v>
      </c>
      <c r="E1693" s="39" t="s">
        <v>12</v>
      </c>
      <c r="F1693" s="39" t="s">
        <v>31279</v>
      </c>
      <c r="G1693" s="39" t="s">
        <v>100</v>
      </c>
      <c r="H1693" s="39" t="s">
        <v>30732</v>
      </c>
      <c r="I1693" s="71">
        <v>-5</v>
      </c>
    </row>
    <row r="1694" spans="1:9" x14ac:dyDescent="0.2">
      <c r="A1694" s="38" t="s">
        <v>79</v>
      </c>
      <c r="B1694" s="39" t="s">
        <v>77</v>
      </c>
      <c r="C1694" s="39" t="s">
        <v>78</v>
      </c>
      <c r="D1694" s="39" t="s">
        <v>71</v>
      </c>
      <c r="E1694" s="39" t="s">
        <v>12</v>
      </c>
      <c r="F1694" s="39" t="s">
        <v>27695</v>
      </c>
      <c r="G1694" s="39" t="s">
        <v>26187</v>
      </c>
      <c r="H1694" s="39" t="s">
        <v>27586</v>
      </c>
      <c r="I1694" s="71">
        <v>-77.760000000000005</v>
      </c>
    </row>
    <row r="1695" spans="1:9" x14ac:dyDescent="0.2">
      <c r="A1695" s="38" t="s">
        <v>79</v>
      </c>
      <c r="B1695" s="39" t="s">
        <v>77</v>
      </c>
      <c r="C1695" s="39" t="s">
        <v>78</v>
      </c>
      <c r="D1695" s="39" t="s">
        <v>71</v>
      </c>
      <c r="E1695" s="39" t="s">
        <v>12</v>
      </c>
      <c r="F1695" s="39" t="s">
        <v>26664</v>
      </c>
      <c r="G1695" s="39" t="s">
        <v>26187</v>
      </c>
      <c r="H1695" s="39" t="s">
        <v>551</v>
      </c>
      <c r="I1695" s="71">
        <v>-7.02</v>
      </c>
    </row>
    <row r="1696" spans="1:9" x14ac:dyDescent="0.2">
      <c r="A1696" s="38" t="s">
        <v>79</v>
      </c>
      <c r="B1696" s="39" t="s">
        <v>77</v>
      </c>
      <c r="C1696" s="39" t="s">
        <v>78</v>
      </c>
      <c r="D1696" s="39" t="s">
        <v>71</v>
      </c>
      <c r="E1696" s="39" t="s">
        <v>12</v>
      </c>
      <c r="F1696" s="39" t="s">
        <v>27696</v>
      </c>
      <c r="G1696" s="39" t="s">
        <v>26187</v>
      </c>
      <c r="H1696" s="39" t="s">
        <v>27588</v>
      </c>
      <c r="I1696" s="71">
        <v>-8.6</v>
      </c>
    </row>
    <row r="1697" spans="1:9" x14ac:dyDescent="0.2">
      <c r="A1697" s="38" t="s">
        <v>79</v>
      </c>
      <c r="B1697" s="39" t="s">
        <v>77</v>
      </c>
      <c r="C1697" s="39" t="s">
        <v>78</v>
      </c>
      <c r="D1697" s="39" t="s">
        <v>71</v>
      </c>
      <c r="E1697" s="39" t="s">
        <v>12</v>
      </c>
      <c r="F1697" s="39" t="s">
        <v>26312</v>
      </c>
      <c r="G1697" s="39" t="s">
        <v>26187</v>
      </c>
      <c r="H1697" s="39" t="s">
        <v>20096</v>
      </c>
      <c r="I1697" s="71">
        <v>-5</v>
      </c>
    </row>
    <row r="1698" spans="1:9" x14ac:dyDescent="0.2">
      <c r="A1698" s="38" t="s">
        <v>79</v>
      </c>
      <c r="B1698" s="39" t="s">
        <v>77</v>
      </c>
      <c r="C1698" s="39" t="s">
        <v>78</v>
      </c>
      <c r="D1698" s="39" t="s">
        <v>71</v>
      </c>
      <c r="E1698" s="39" t="s">
        <v>12</v>
      </c>
      <c r="F1698" s="39" t="s">
        <v>28488</v>
      </c>
      <c r="G1698" s="39" t="s">
        <v>26187</v>
      </c>
      <c r="H1698" s="39" t="s">
        <v>28363</v>
      </c>
      <c r="I1698" s="71">
        <v>-5</v>
      </c>
    </row>
    <row r="1699" spans="1:9" x14ac:dyDescent="0.2">
      <c r="A1699" s="38" t="s">
        <v>79</v>
      </c>
      <c r="B1699" s="39" t="s">
        <v>77</v>
      </c>
      <c r="C1699" s="39" t="s">
        <v>78</v>
      </c>
      <c r="D1699" s="39" t="s">
        <v>71</v>
      </c>
      <c r="E1699" s="39" t="s">
        <v>12</v>
      </c>
      <c r="F1699" s="39" t="s">
        <v>26665</v>
      </c>
      <c r="G1699" s="39" t="s">
        <v>26187</v>
      </c>
      <c r="H1699" s="39" t="s">
        <v>552</v>
      </c>
      <c r="I1699" s="71">
        <v>-35.56</v>
      </c>
    </row>
    <row r="1700" spans="1:9" x14ac:dyDescent="0.2">
      <c r="A1700" s="38" t="s">
        <v>79</v>
      </c>
      <c r="B1700" s="39" t="s">
        <v>77</v>
      </c>
      <c r="C1700" s="39" t="s">
        <v>78</v>
      </c>
      <c r="D1700" s="39" t="s">
        <v>71</v>
      </c>
      <c r="E1700" s="39" t="s">
        <v>12</v>
      </c>
      <c r="F1700" s="39" t="s">
        <v>31280</v>
      </c>
      <c r="G1700" s="39" t="s">
        <v>26187</v>
      </c>
      <c r="H1700" s="39" t="s">
        <v>554</v>
      </c>
      <c r="I1700" s="71">
        <v>-5</v>
      </c>
    </row>
    <row r="1701" spans="1:9" x14ac:dyDescent="0.2">
      <c r="A1701" s="38" t="s">
        <v>79</v>
      </c>
      <c r="B1701" s="39" t="s">
        <v>77</v>
      </c>
      <c r="C1701" s="39" t="s">
        <v>78</v>
      </c>
      <c r="D1701" s="39" t="s">
        <v>71</v>
      </c>
      <c r="E1701" s="39" t="s">
        <v>12</v>
      </c>
      <c r="F1701" s="39" t="s">
        <v>29828</v>
      </c>
      <c r="G1701" s="39" t="s">
        <v>26187</v>
      </c>
      <c r="H1701" s="39" t="s">
        <v>553</v>
      </c>
      <c r="I1701" s="71">
        <v>-5</v>
      </c>
    </row>
    <row r="1702" spans="1:9" x14ac:dyDescent="0.2">
      <c r="A1702" s="38" t="s">
        <v>79</v>
      </c>
      <c r="B1702" s="39" t="s">
        <v>77</v>
      </c>
      <c r="C1702" s="39" t="s">
        <v>78</v>
      </c>
      <c r="D1702" s="39" t="s">
        <v>71</v>
      </c>
      <c r="E1702" s="39" t="s">
        <v>12</v>
      </c>
      <c r="F1702" s="39" t="s">
        <v>26464</v>
      </c>
      <c r="G1702" s="39" t="s">
        <v>26187</v>
      </c>
      <c r="H1702" s="39" t="s">
        <v>555</v>
      </c>
      <c r="I1702" s="71">
        <v>-13.8</v>
      </c>
    </row>
    <row r="1703" spans="1:9" x14ac:dyDescent="0.2">
      <c r="A1703" s="38" t="s">
        <v>79</v>
      </c>
      <c r="B1703" s="39" t="s">
        <v>77</v>
      </c>
      <c r="C1703" s="39" t="s">
        <v>78</v>
      </c>
      <c r="D1703" s="39" t="s">
        <v>71</v>
      </c>
      <c r="E1703" s="39" t="s">
        <v>12</v>
      </c>
      <c r="F1703" s="39" t="s">
        <v>29829</v>
      </c>
      <c r="G1703" s="39" t="s">
        <v>26187</v>
      </c>
      <c r="H1703" s="39" t="s">
        <v>556</v>
      </c>
      <c r="I1703" s="71">
        <v>-5</v>
      </c>
    </row>
    <row r="1704" spans="1:9" x14ac:dyDescent="0.2">
      <c r="A1704" s="38" t="s">
        <v>79</v>
      </c>
      <c r="B1704" s="39" t="s">
        <v>77</v>
      </c>
      <c r="C1704" s="39" t="s">
        <v>78</v>
      </c>
      <c r="D1704" s="39" t="s">
        <v>71</v>
      </c>
      <c r="E1704" s="39" t="s">
        <v>12</v>
      </c>
      <c r="F1704" s="39" t="s">
        <v>28489</v>
      </c>
      <c r="G1704" s="39" t="s">
        <v>26187</v>
      </c>
      <c r="H1704" s="39" t="s">
        <v>28365</v>
      </c>
      <c r="I1704" s="71">
        <v>-5</v>
      </c>
    </row>
    <row r="1705" spans="1:9" x14ac:dyDescent="0.2">
      <c r="A1705" s="38" t="s">
        <v>79</v>
      </c>
      <c r="B1705" s="39" t="s">
        <v>77</v>
      </c>
      <c r="C1705" s="39" t="s">
        <v>78</v>
      </c>
      <c r="D1705" s="39" t="s">
        <v>71</v>
      </c>
      <c r="E1705" s="39" t="s">
        <v>12</v>
      </c>
      <c r="F1705" s="39" t="s">
        <v>31281</v>
      </c>
      <c r="G1705" s="39" t="s">
        <v>26187</v>
      </c>
      <c r="H1705" s="39" t="s">
        <v>558</v>
      </c>
      <c r="I1705" s="71">
        <v>-5</v>
      </c>
    </row>
    <row r="1706" spans="1:9" x14ac:dyDescent="0.2">
      <c r="A1706" s="38" t="s">
        <v>79</v>
      </c>
      <c r="B1706" s="39" t="s">
        <v>77</v>
      </c>
      <c r="C1706" s="39" t="s">
        <v>78</v>
      </c>
      <c r="D1706" s="39" t="s">
        <v>71</v>
      </c>
      <c r="E1706" s="39" t="s">
        <v>12</v>
      </c>
      <c r="F1706" s="39" t="s">
        <v>29830</v>
      </c>
      <c r="G1706" s="39" t="s">
        <v>26187</v>
      </c>
      <c r="H1706" s="39" t="s">
        <v>29563</v>
      </c>
      <c r="I1706" s="71">
        <v>-10</v>
      </c>
    </row>
    <row r="1707" spans="1:9" x14ac:dyDescent="0.2">
      <c r="A1707" s="38" t="s">
        <v>79</v>
      </c>
      <c r="B1707" s="39" t="s">
        <v>77</v>
      </c>
      <c r="C1707" s="39" t="s">
        <v>78</v>
      </c>
      <c r="D1707" s="39" t="s">
        <v>71</v>
      </c>
      <c r="E1707" s="39" t="s">
        <v>12</v>
      </c>
      <c r="F1707" s="39" t="s">
        <v>1356</v>
      </c>
      <c r="G1707" s="39" t="s">
        <v>26187</v>
      </c>
      <c r="H1707" s="39" t="s">
        <v>155</v>
      </c>
      <c r="I1707" s="71">
        <v>-10.94</v>
      </c>
    </row>
    <row r="1708" spans="1:9" x14ac:dyDescent="0.2">
      <c r="A1708" s="38" t="s">
        <v>79</v>
      </c>
      <c r="B1708" s="39" t="s">
        <v>77</v>
      </c>
      <c r="C1708" s="39" t="s">
        <v>78</v>
      </c>
      <c r="D1708" s="39" t="s">
        <v>71</v>
      </c>
      <c r="E1708" s="39" t="s">
        <v>12</v>
      </c>
      <c r="F1708" s="39" t="s">
        <v>29831</v>
      </c>
      <c r="G1708" s="39" t="s">
        <v>26187</v>
      </c>
      <c r="H1708" s="39" t="s">
        <v>559</v>
      </c>
      <c r="I1708" s="71">
        <v>-5</v>
      </c>
    </row>
    <row r="1709" spans="1:9" x14ac:dyDescent="0.2">
      <c r="A1709" s="38" t="s">
        <v>79</v>
      </c>
      <c r="B1709" s="39" t="s">
        <v>77</v>
      </c>
      <c r="C1709" s="39" t="s">
        <v>78</v>
      </c>
      <c r="D1709" s="39" t="s">
        <v>71</v>
      </c>
      <c r="E1709" s="39" t="s">
        <v>12</v>
      </c>
      <c r="F1709" s="39" t="s">
        <v>31282</v>
      </c>
      <c r="G1709" s="39" t="s">
        <v>26187</v>
      </c>
      <c r="H1709" s="39" t="s">
        <v>30736</v>
      </c>
      <c r="I1709" s="71">
        <v>-5</v>
      </c>
    </row>
    <row r="1710" spans="1:9" x14ac:dyDescent="0.2">
      <c r="A1710" s="38" t="s">
        <v>79</v>
      </c>
      <c r="B1710" s="39" t="s">
        <v>77</v>
      </c>
      <c r="C1710" s="39" t="s">
        <v>78</v>
      </c>
      <c r="D1710" s="39" t="s">
        <v>71</v>
      </c>
      <c r="E1710" s="39" t="s">
        <v>12</v>
      </c>
      <c r="F1710" s="39" t="s">
        <v>27697</v>
      </c>
      <c r="G1710" s="39" t="s">
        <v>26187</v>
      </c>
      <c r="H1710" s="39" t="s">
        <v>27591</v>
      </c>
      <c r="I1710" s="71">
        <v>-5</v>
      </c>
    </row>
    <row r="1711" spans="1:9" x14ac:dyDescent="0.2">
      <c r="A1711" s="38" t="s">
        <v>79</v>
      </c>
      <c r="B1711" s="39" t="s">
        <v>77</v>
      </c>
      <c r="C1711" s="39" t="s">
        <v>78</v>
      </c>
      <c r="D1711" s="39" t="s">
        <v>71</v>
      </c>
      <c r="E1711" s="39" t="s">
        <v>12</v>
      </c>
      <c r="F1711" s="39" t="s">
        <v>31283</v>
      </c>
      <c r="G1711" s="39" t="s">
        <v>26187</v>
      </c>
      <c r="H1711" s="39" t="s">
        <v>560</v>
      </c>
      <c r="I1711" s="71">
        <v>-5</v>
      </c>
    </row>
    <row r="1712" spans="1:9" x14ac:dyDescent="0.2">
      <c r="A1712" s="38" t="s">
        <v>79</v>
      </c>
      <c r="B1712" s="39" t="s">
        <v>77</v>
      </c>
      <c r="C1712" s="39" t="s">
        <v>78</v>
      </c>
      <c r="D1712" s="39" t="s">
        <v>71</v>
      </c>
      <c r="E1712" s="39" t="s">
        <v>12</v>
      </c>
      <c r="F1712" s="39" t="s">
        <v>27698</v>
      </c>
      <c r="G1712" s="39" t="s">
        <v>26187</v>
      </c>
      <c r="H1712" s="39" t="s">
        <v>13176</v>
      </c>
      <c r="I1712" s="71">
        <v>-5</v>
      </c>
    </row>
    <row r="1713" spans="1:9" x14ac:dyDescent="0.2">
      <c r="A1713" s="38" t="s">
        <v>79</v>
      </c>
      <c r="B1713" s="39" t="s">
        <v>77</v>
      </c>
      <c r="C1713" s="39" t="s">
        <v>78</v>
      </c>
      <c r="D1713" s="39" t="s">
        <v>71</v>
      </c>
      <c r="E1713" s="39" t="s">
        <v>12</v>
      </c>
      <c r="F1713" s="39" t="s">
        <v>31284</v>
      </c>
      <c r="G1713" s="39" t="s">
        <v>26187</v>
      </c>
      <c r="H1713" s="39" t="s">
        <v>29487</v>
      </c>
      <c r="I1713" s="71">
        <v>-10</v>
      </c>
    </row>
    <row r="1714" spans="1:9" x14ac:dyDescent="0.2">
      <c r="A1714" s="38" t="s">
        <v>79</v>
      </c>
      <c r="B1714" s="39" t="s">
        <v>77</v>
      </c>
      <c r="C1714" s="39" t="s">
        <v>78</v>
      </c>
      <c r="D1714" s="39" t="s">
        <v>71</v>
      </c>
      <c r="E1714" s="39" t="s">
        <v>12</v>
      </c>
      <c r="F1714" s="39" t="s">
        <v>28490</v>
      </c>
      <c r="G1714" s="39" t="s">
        <v>26187</v>
      </c>
      <c r="H1714" s="39" t="s">
        <v>28367</v>
      </c>
      <c r="I1714" s="71">
        <v>-5</v>
      </c>
    </row>
    <row r="1715" spans="1:9" x14ac:dyDescent="0.2">
      <c r="A1715" s="38" t="s">
        <v>79</v>
      </c>
      <c r="B1715" s="39" t="s">
        <v>77</v>
      </c>
      <c r="C1715" s="39" t="s">
        <v>78</v>
      </c>
      <c r="D1715" s="39" t="s">
        <v>71</v>
      </c>
      <c r="E1715" s="39" t="s">
        <v>12</v>
      </c>
      <c r="F1715" s="39" t="s">
        <v>31285</v>
      </c>
      <c r="G1715" s="39" t="s">
        <v>26187</v>
      </c>
      <c r="H1715" s="39" t="s">
        <v>30741</v>
      </c>
      <c r="I1715" s="71">
        <v>-5</v>
      </c>
    </row>
    <row r="1716" spans="1:9" x14ac:dyDescent="0.2">
      <c r="A1716" s="38" t="s">
        <v>79</v>
      </c>
      <c r="B1716" s="39" t="s">
        <v>77</v>
      </c>
      <c r="C1716" s="39" t="s">
        <v>78</v>
      </c>
      <c r="D1716" s="39" t="s">
        <v>71</v>
      </c>
      <c r="E1716" s="39" t="s">
        <v>12</v>
      </c>
      <c r="F1716" s="39" t="s">
        <v>26465</v>
      </c>
      <c r="G1716" s="39" t="s">
        <v>26187</v>
      </c>
      <c r="H1716" s="39" t="s">
        <v>562</v>
      </c>
      <c r="I1716" s="71">
        <v>-9.11</v>
      </c>
    </row>
    <row r="1717" spans="1:9" x14ac:dyDescent="0.2">
      <c r="A1717" s="38" t="s">
        <v>79</v>
      </c>
      <c r="B1717" s="39" t="s">
        <v>77</v>
      </c>
      <c r="C1717" s="39" t="s">
        <v>78</v>
      </c>
      <c r="D1717" s="39" t="s">
        <v>71</v>
      </c>
      <c r="E1717" s="39" t="s">
        <v>12</v>
      </c>
      <c r="F1717" s="39" t="s">
        <v>29832</v>
      </c>
      <c r="G1717" s="39" t="s">
        <v>26187</v>
      </c>
      <c r="H1717" s="39" t="s">
        <v>29566</v>
      </c>
      <c r="I1717" s="71">
        <v>-5</v>
      </c>
    </row>
    <row r="1718" spans="1:9" x14ac:dyDescent="0.2">
      <c r="A1718" s="38" t="s">
        <v>79</v>
      </c>
      <c r="B1718" s="39" t="s">
        <v>77</v>
      </c>
      <c r="C1718" s="39" t="s">
        <v>78</v>
      </c>
      <c r="D1718" s="39" t="s">
        <v>71</v>
      </c>
      <c r="E1718" s="39" t="s">
        <v>12</v>
      </c>
      <c r="F1718" s="39" t="s">
        <v>27699</v>
      </c>
      <c r="G1718" s="39" t="s">
        <v>26187</v>
      </c>
      <c r="H1718" s="39" t="s">
        <v>27593</v>
      </c>
      <c r="I1718" s="71">
        <v>-5</v>
      </c>
    </row>
    <row r="1719" spans="1:9" x14ac:dyDescent="0.2">
      <c r="A1719" s="38" t="s">
        <v>79</v>
      </c>
      <c r="B1719" s="39" t="s">
        <v>77</v>
      </c>
      <c r="C1719" s="39" t="s">
        <v>78</v>
      </c>
      <c r="D1719" s="39" t="s">
        <v>71</v>
      </c>
      <c r="E1719" s="39" t="s">
        <v>12</v>
      </c>
      <c r="F1719" s="39" t="s">
        <v>29833</v>
      </c>
      <c r="G1719" s="39" t="s">
        <v>26187</v>
      </c>
      <c r="H1719" s="39" t="s">
        <v>568</v>
      </c>
      <c r="I1719" s="71">
        <v>-7.25</v>
      </c>
    </row>
    <row r="1720" spans="1:9" x14ac:dyDescent="0.2">
      <c r="A1720" s="38" t="s">
        <v>79</v>
      </c>
      <c r="B1720" s="39" t="s">
        <v>77</v>
      </c>
      <c r="C1720" s="39" t="s">
        <v>78</v>
      </c>
      <c r="D1720" s="39" t="s">
        <v>71</v>
      </c>
      <c r="E1720" s="39" t="s">
        <v>12</v>
      </c>
      <c r="F1720" s="39" t="s">
        <v>29834</v>
      </c>
      <c r="G1720" s="39" t="s">
        <v>26187</v>
      </c>
      <c r="H1720" s="39" t="s">
        <v>29568</v>
      </c>
      <c r="I1720" s="71">
        <v>-10</v>
      </c>
    </row>
    <row r="1721" spans="1:9" x14ac:dyDescent="0.2">
      <c r="A1721" s="38" t="s">
        <v>79</v>
      </c>
      <c r="B1721" s="39" t="s">
        <v>77</v>
      </c>
      <c r="C1721" s="39" t="s">
        <v>78</v>
      </c>
      <c r="D1721" s="39" t="s">
        <v>71</v>
      </c>
      <c r="E1721" s="39" t="s">
        <v>12</v>
      </c>
      <c r="F1721" s="39" t="s">
        <v>28060</v>
      </c>
      <c r="G1721" s="39" t="s">
        <v>26187</v>
      </c>
      <c r="H1721" s="39" t="s">
        <v>27951</v>
      </c>
      <c r="I1721" s="71">
        <v>-54.96</v>
      </c>
    </row>
    <row r="1722" spans="1:9" x14ac:dyDescent="0.2">
      <c r="A1722" s="38" t="s">
        <v>79</v>
      </c>
      <c r="B1722" s="39" t="s">
        <v>77</v>
      </c>
      <c r="C1722" s="39" t="s">
        <v>78</v>
      </c>
      <c r="D1722" s="39" t="s">
        <v>71</v>
      </c>
      <c r="E1722" s="39" t="s">
        <v>12</v>
      </c>
      <c r="F1722" s="39" t="s">
        <v>31286</v>
      </c>
      <c r="G1722" s="39" t="s">
        <v>26187</v>
      </c>
      <c r="H1722" s="39" t="s">
        <v>30743</v>
      </c>
      <c r="I1722" s="71">
        <v>-10</v>
      </c>
    </row>
    <row r="1723" spans="1:9" x14ac:dyDescent="0.2">
      <c r="A1723" s="38" t="s">
        <v>79</v>
      </c>
      <c r="B1723" s="39" t="s">
        <v>77</v>
      </c>
      <c r="C1723" s="39" t="s">
        <v>78</v>
      </c>
      <c r="D1723" s="39" t="s">
        <v>71</v>
      </c>
      <c r="E1723" s="39" t="s">
        <v>12</v>
      </c>
      <c r="F1723" s="39" t="s">
        <v>29835</v>
      </c>
      <c r="G1723" s="39" t="s">
        <v>26187</v>
      </c>
      <c r="H1723" s="39" t="s">
        <v>570</v>
      </c>
      <c r="I1723" s="71">
        <v>-5</v>
      </c>
    </row>
    <row r="1724" spans="1:9" x14ac:dyDescent="0.2">
      <c r="A1724" s="38" t="s">
        <v>79</v>
      </c>
      <c r="B1724" s="39" t="s">
        <v>77</v>
      </c>
      <c r="C1724" s="39" t="s">
        <v>78</v>
      </c>
      <c r="D1724" s="39" t="s">
        <v>71</v>
      </c>
      <c r="E1724" s="39" t="s">
        <v>12</v>
      </c>
      <c r="F1724" s="39" t="s">
        <v>1357</v>
      </c>
      <c r="G1724" s="39" t="s">
        <v>26187</v>
      </c>
      <c r="H1724" s="39" t="s">
        <v>572</v>
      </c>
      <c r="I1724" s="71">
        <v>-58.9</v>
      </c>
    </row>
    <row r="1725" spans="1:9" x14ac:dyDescent="0.2">
      <c r="A1725" s="38" t="s">
        <v>79</v>
      </c>
      <c r="B1725" s="39" t="s">
        <v>77</v>
      </c>
      <c r="C1725" s="39" t="s">
        <v>78</v>
      </c>
      <c r="D1725" s="39" t="s">
        <v>71</v>
      </c>
      <c r="E1725" s="39" t="s">
        <v>12</v>
      </c>
      <c r="F1725" s="39" t="s">
        <v>29836</v>
      </c>
      <c r="G1725" s="39" t="s">
        <v>26187</v>
      </c>
      <c r="H1725" s="39" t="s">
        <v>29571</v>
      </c>
      <c r="I1725" s="71">
        <v>-11.36</v>
      </c>
    </row>
    <row r="1726" spans="1:9" x14ac:dyDescent="0.2">
      <c r="A1726" s="38" t="s">
        <v>79</v>
      </c>
      <c r="B1726" s="39" t="s">
        <v>77</v>
      </c>
      <c r="C1726" s="39" t="s">
        <v>78</v>
      </c>
      <c r="D1726" s="39" t="s">
        <v>71</v>
      </c>
      <c r="E1726" s="39" t="s">
        <v>12</v>
      </c>
      <c r="F1726" s="39" t="s">
        <v>26313</v>
      </c>
      <c r="G1726" s="39" t="s">
        <v>26187</v>
      </c>
      <c r="H1726" s="39" t="s">
        <v>573</v>
      </c>
      <c r="I1726" s="71">
        <v>-13.13</v>
      </c>
    </row>
    <row r="1727" spans="1:9" x14ac:dyDescent="0.2">
      <c r="A1727" s="38" t="s">
        <v>79</v>
      </c>
      <c r="B1727" s="39" t="s">
        <v>77</v>
      </c>
      <c r="C1727" s="39" t="s">
        <v>78</v>
      </c>
      <c r="D1727" s="39" t="s">
        <v>71</v>
      </c>
      <c r="E1727" s="39" t="s">
        <v>12</v>
      </c>
      <c r="F1727" s="39" t="s">
        <v>26957</v>
      </c>
      <c r="G1727" s="39" t="s">
        <v>26187</v>
      </c>
      <c r="H1727" s="39" t="s">
        <v>26914</v>
      </c>
      <c r="I1727" s="71">
        <v>-37.5</v>
      </c>
    </row>
    <row r="1728" spans="1:9" x14ac:dyDescent="0.2">
      <c r="A1728" s="38" t="s">
        <v>79</v>
      </c>
      <c r="B1728" s="39" t="s">
        <v>77</v>
      </c>
      <c r="C1728" s="39" t="s">
        <v>78</v>
      </c>
      <c r="D1728" s="39" t="s">
        <v>71</v>
      </c>
      <c r="E1728" s="39" t="s">
        <v>12</v>
      </c>
      <c r="F1728" s="39" t="s">
        <v>29837</v>
      </c>
      <c r="G1728" s="39" t="s">
        <v>26187</v>
      </c>
      <c r="H1728" s="39" t="s">
        <v>29574</v>
      </c>
      <c r="I1728" s="71">
        <v>-5</v>
      </c>
    </row>
    <row r="1729" spans="1:9" x14ac:dyDescent="0.2">
      <c r="A1729" s="38" t="s">
        <v>79</v>
      </c>
      <c r="B1729" s="39" t="s">
        <v>77</v>
      </c>
      <c r="C1729" s="39" t="s">
        <v>78</v>
      </c>
      <c r="D1729" s="39" t="s">
        <v>71</v>
      </c>
      <c r="E1729" s="39" t="s">
        <v>12</v>
      </c>
      <c r="F1729" s="39" t="s">
        <v>28491</v>
      </c>
      <c r="G1729" s="39" t="s">
        <v>26187</v>
      </c>
      <c r="H1729" s="39" t="s">
        <v>28369</v>
      </c>
      <c r="I1729" s="71">
        <v>-5</v>
      </c>
    </row>
    <row r="1730" spans="1:9" x14ac:dyDescent="0.2">
      <c r="A1730" s="38" t="s">
        <v>79</v>
      </c>
      <c r="B1730" s="39" t="s">
        <v>77</v>
      </c>
      <c r="C1730" s="39" t="s">
        <v>78</v>
      </c>
      <c r="D1730" s="39" t="s">
        <v>71</v>
      </c>
      <c r="E1730" s="39" t="s">
        <v>12</v>
      </c>
      <c r="F1730" s="39" t="s">
        <v>27700</v>
      </c>
      <c r="G1730" s="39" t="s">
        <v>26187</v>
      </c>
      <c r="H1730" s="39" t="s">
        <v>27595</v>
      </c>
      <c r="I1730" s="71">
        <v>-5.78</v>
      </c>
    </row>
    <row r="1731" spans="1:9" x14ac:dyDescent="0.2">
      <c r="A1731" s="38" t="s">
        <v>79</v>
      </c>
      <c r="B1731" s="39" t="s">
        <v>77</v>
      </c>
      <c r="C1731" s="39" t="s">
        <v>78</v>
      </c>
      <c r="D1731" s="39" t="s">
        <v>71</v>
      </c>
      <c r="E1731" s="39" t="s">
        <v>12</v>
      </c>
      <c r="F1731" s="39" t="s">
        <v>31287</v>
      </c>
      <c r="G1731" s="39" t="s">
        <v>26187</v>
      </c>
      <c r="H1731" s="39" t="s">
        <v>30747</v>
      </c>
      <c r="I1731" s="71">
        <v>-5</v>
      </c>
    </row>
    <row r="1732" spans="1:9" x14ac:dyDescent="0.2">
      <c r="A1732" s="38" t="s">
        <v>79</v>
      </c>
      <c r="B1732" s="39" t="s">
        <v>77</v>
      </c>
      <c r="C1732" s="39" t="s">
        <v>78</v>
      </c>
      <c r="D1732" s="39" t="s">
        <v>71</v>
      </c>
      <c r="E1732" s="39" t="s">
        <v>12</v>
      </c>
      <c r="F1732" s="39" t="s">
        <v>1358</v>
      </c>
      <c r="G1732" s="39" t="s">
        <v>26187</v>
      </c>
      <c r="H1732" s="39" t="s">
        <v>578</v>
      </c>
      <c r="I1732" s="71">
        <v>-43.32</v>
      </c>
    </row>
    <row r="1733" spans="1:9" x14ac:dyDescent="0.2">
      <c r="A1733" s="38" t="s">
        <v>79</v>
      </c>
      <c r="B1733" s="39" t="s">
        <v>77</v>
      </c>
      <c r="C1733" s="39" t="s">
        <v>78</v>
      </c>
      <c r="D1733" s="39" t="s">
        <v>71</v>
      </c>
      <c r="E1733" s="39" t="s">
        <v>12</v>
      </c>
      <c r="F1733" s="39" t="s">
        <v>27701</v>
      </c>
      <c r="G1733" s="39" t="s">
        <v>26187</v>
      </c>
      <c r="H1733" s="39" t="s">
        <v>27597</v>
      </c>
      <c r="I1733" s="71">
        <v>-26.64</v>
      </c>
    </row>
    <row r="1734" spans="1:9" x14ac:dyDescent="0.2">
      <c r="A1734" s="38" t="s">
        <v>79</v>
      </c>
      <c r="B1734" s="39" t="s">
        <v>77</v>
      </c>
      <c r="C1734" s="39" t="s">
        <v>78</v>
      </c>
      <c r="D1734" s="39" t="s">
        <v>71</v>
      </c>
      <c r="E1734" s="39" t="s">
        <v>12</v>
      </c>
      <c r="F1734" s="39" t="s">
        <v>31288</v>
      </c>
      <c r="G1734" s="39" t="s">
        <v>26187</v>
      </c>
      <c r="H1734" s="39" t="s">
        <v>30749</v>
      </c>
      <c r="I1734" s="71">
        <v>-5</v>
      </c>
    </row>
    <row r="1735" spans="1:9" x14ac:dyDescent="0.2">
      <c r="A1735" s="38" t="s">
        <v>79</v>
      </c>
      <c r="B1735" s="39" t="s">
        <v>77</v>
      </c>
      <c r="C1735" s="39" t="s">
        <v>78</v>
      </c>
      <c r="D1735" s="39" t="s">
        <v>71</v>
      </c>
      <c r="E1735" s="39" t="s">
        <v>12</v>
      </c>
      <c r="F1735" s="39" t="s">
        <v>1359</v>
      </c>
      <c r="G1735" s="39" t="s">
        <v>26187</v>
      </c>
      <c r="H1735" s="39" t="s">
        <v>159</v>
      </c>
      <c r="I1735" s="71">
        <v>-14.94</v>
      </c>
    </row>
    <row r="1736" spans="1:9" x14ac:dyDescent="0.2">
      <c r="A1736" s="38" t="s">
        <v>79</v>
      </c>
      <c r="B1736" s="39" t="s">
        <v>77</v>
      </c>
      <c r="C1736" s="39" t="s">
        <v>78</v>
      </c>
      <c r="D1736" s="39" t="s">
        <v>71</v>
      </c>
      <c r="E1736" s="39" t="s">
        <v>12</v>
      </c>
      <c r="F1736" s="39" t="s">
        <v>31289</v>
      </c>
      <c r="G1736" s="39" t="s">
        <v>26187</v>
      </c>
      <c r="H1736" s="39" t="s">
        <v>160</v>
      </c>
      <c r="I1736" s="71">
        <v>-5</v>
      </c>
    </row>
    <row r="1737" spans="1:9" x14ac:dyDescent="0.2">
      <c r="A1737" s="38" t="s">
        <v>79</v>
      </c>
      <c r="B1737" s="39" t="s">
        <v>77</v>
      </c>
      <c r="C1737" s="39" t="s">
        <v>78</v>
      </c>
      <c r="D1737" s="39" t="s">
        <v>71</v>
      </c>
      <c r="E1737" s="39" t="s">
        <v>12</v>
      </c>
      <c r="F1737" s="39" t="s">
        <v>27153</v>
      </c>
      <c r="G1737" s="39" t="s">
        <v>26187</v>
      </c>
      <c r="H1737" s="39" t="s">
        <v>581</v>
      </c>
      <c r="I1737" s="71">
        <v>-5</v>
      </c>
    </row>
    <row r="1738" spans="1:9" x14ac:dyDescent="0.2">
      <c r="A1738" s="38" t="s">
        <v>79</v>
      </c>
      <c r="B1738" s="39" t="s">
        <v>77</v>
      </c>
      <c r="C1738" s="39" t="s">
        <v>78</v>
      </c>
      <c r="D1738" s="39" t="s">
        <v>71</v>
      </c>
      <c r="E1738" s="39" t="s">
        <v>12</v>
      </c>
      <c r="F1738" s="39" t="s">
        <v>31290</v>
      </c>
      <c r="G1738" s="39" t="s">
        <v>100</v>
      </c>
      <c r="H1738" s="39" t="s">
        <v>31291</v>
      </c>
      <c r="I1738" s="71">
        <v>-15</v>
      </c>
    </row>
    <row r="1739" spans="1:9" x14ac:dyDescent="0.2">
      <c r="A1739" s="38" t="s">
        <v>79</v>
      </c>
      <c r="B1739" s="39" t="s">
        <v>77</v>
      </c>
      <c r="C1739" s="39" t="s">
        <v>78</v>
      </c>
      <c r="D1739" s="39" t="s">
        <v>71</v>
      </c>
      <c r="E1739" s="39" t="s">
        <v>12</v>
      </c>
      <c r="F1739" s="39" t="s">
        <v>26818</v>
      </c>
      <c r="G1739" s="39" t="s">
        <v>26187</v>
      </c>
      <c r="H1739" s="39" t="s">
        <v>98</v>
      </c>
      <c r="I1739" s="71">
        <v>-5.88</v>
      </c>
    </row>
    <row r="1740" spans="1:9" x14ac:dyDescent="0.2">
      <c r="A1740" s="38" t="s">
        <v>79</v>
      </c>
      <c r="B1740" s="39" t="s">
        <v>77</v>
      </c>
      <c r="C1740" s="39" t="s">
        <v>78</v>
      </c>
      <c r="D1740" s="39" t="s">
        <v>71</v>
      </c>
      <c r="E1740" s="39" t="s">
        <v>12</v>
      </c>
      <c r="F1740" s="39" t="s">
        <v>29068</v>
      </c>
      <c r="G1740" s="39" t="s">
        <v>26187</v>
      </c>
      <c r="H1740" s="39" t="s">
        <v>161</v>
      </c>
      <c r="I1740" s="71">
        <v>-5</v>
      </c>
    </row>
    <row r="1741" spans="1:9" x14ac:dyDescent="0.2">
      <c r="A1741" s="38" t="s">
        <v>79</v>
      </c>
      <c r="B1741" s="39" t="s">
        <v>77</v>
      </c>
      <c r="C1741" s="39" t="s">
        <v>78</v>
      </c>
      <c r="D1741" s="39" t="s">
        <v>71</v>
      </c>
      <c r="E1741" s="39" t="s">
        <v>12</v>
      </c>
      <c r="F1741" s="39" t="s">
        <v>26958</v>
      </c>
      <c r="G1741" s="39" t="s">
        <v>26187</v>
      </c>
      <c r="H1741" s="39" t="s">
        <v>583</v>
      </c>
      <c r="I1741" s="71">
        <v>-14.7</v>
      </c>
    </row>
    <row r="1742" spans="1:9" x14ac:dyDescent="0.2">
      <c r="A1742" s="38" t="s">
        <v>79</v>
      </c>
      <c r="B1742" s="39" t="s">
        <v>77</v>
      </c>
      <c r="C1742" s="39" t="s">
        <v>78</v>
      </c>
      <c r="D1742" s="39" t="s">
        <v>71</v>
      </c>
      <c r="E1742" s="39" t="s">
        <v>12</v>
      </c>
      <c r="F1742" s="39" t="s">
        <v>26959</v>
      </c>
      <c r="G1742" s="39" t="s">
        <v>26187</v>
      </c>
      <c r="H1742" s="39" t="s">
        <v>26917</v>
      </c>
      <c r="I1742" s="71">
        <v>-54.11</v>
      </c>
    </row>
    <row r="1743" spans="1:9" x14ac:dyDescent="0.2">
      <c r="A1743" s="38" t="s">
        <v>79</v>
      </c>
      <c r="B1743" s="39" t="s">
        <v>77</v>
      </c>
      <c r="C1743" s="39" t="s">
        <v>78</v>
      </c>
      <c r="D1743" s="39" t="s">
        <v>71</v>
      </c>
      <c r="E1743" s="39" t="s">
        <v>12</v>
      </c>
      <c r="F1743" s="39" t="s">
        <v>31292</v>
      </c>
      <c r="G1743" s="39" t="s">
        <v>26187</v>
      </c>
      <c r="H1743" s="39" t="s">
        <v>20317</v>
      </c>
      <c r="I1743" s="71">
        <v>-5</v>
      </c>
    </row>
    <row r="1744" spans="1:9" x14ac:dyDescent="0.2">
      <c r="A1744" s="38" t="s">
        <v>79</v>
      </c>
      <c r="B1744" s="39" t="s">
        <v>77</v>
      </c>
      <c r="C1744" s="39" t="s">
        <v>78</v>
      </c>
      <c r="D1744" s="39" t="s">
        <v>71</v>
      </c>
      <c r="E1744" s="39" t="s">
        <v>12</v>
      </c>
      <c r="F1744" s="39" t="s">
        <v>31293</v>
      </c>
      <c r="G1744" s="39" t="s">
        <v>26187</v>
      </c>
      <c r="H1744" s="39" t="s">
        <v>30753</v>
      </c>
      <c r="I1744" s="71">
        <v>-5</v>
      </c>
    </row>
    <row r="1745" spans="1:9" x14ac:dyDescent="0.2">
      <c r="A1745" s="38" t="s">
        <v>79</v>
      </c>
      <c r="B1745" s="39" t="s">
        <v>77</v>
      </c>
      <c r="C1745" s="39" t="s">
        <v>78</v>
      </c>
      <c r="D1745" s="39" t="s">
        <v>71</v>
      </c>
      <c r="E1745" s="39" t="s">
        <v>12</v>
      </c>
      <c r="F1745" s="39" t="s">
        <v>31294</v>
      </c>
      <c r="G1745" s="39" t="s">
        <v>100</v>
      </c>
      <c r="H1745" s="39" t="s">
        <v>30755</v>
      </c>
      <c r="I1745" s="71">
        <v>-5</v>
      </c>
    </row>
    <row r="1746" spans="1:9" x14ac:dyDescent="0.2">
      <c r="A1746" s="38" t="s">
        <v>79</v>
      </c>
      <c r="B1746" s="39" t="s">
        <v>77</v>
      </c>
      <c r="C1746" s="39" t="s">
        <v>78</v>
      </c>
      <c r="D1746" s="39" t="s">
        <v>71</v>
      </c>
      <c r="E1746" s="39" t="s">
        <v>12</v>
      </c>
      <c r="F1746" s="39" t="s">
        <v>29044</v>
      </c>
      <c r="G1746" s="39" t="s">
        <v>100</v>
      </c>
      <c r="H1746" s="39" t="s">
        <v>586</v>
      </c>
      <c r="I1746" s="71">
        <v>-16.13</v>
      </c>
    </row>
    <row r="1747" spans="1:9" x14ac:dyDescent="0.2">
      <c r="A1747" s="38" t="s">
        <v>79</v>
      </c>
      <c r="B1747" s="39" t="s">
        <v>77</v>
      </c>
      <c r="C1747" s="39" t="s">
        <v>78</v>
      </c>
      <c r="D1747" s="39" t="s">
        <v>71</v>
      </c>
      <c r="E1747" s="39" t="s">
        <v>12</v>
      </c>
      <c r="F1747" s="39" t="s">
        <v>27439</v>
      </c>
      <c r="G1747" s="39" t="s">
        <v>26187</v>
      </c>
      <c r="H1747" s="39" t="s">
        <v>27325</v>
      </c>
      <c r="I1747" s="71">
        <v>-5</v>
      </c>
    </row>
    <row r="1748" spans="1:9" x14ac:dyDescent="0.2">
      <c r="A1748" s="38" t="s">
        <v>79</v>
      </c>
      <c r="B1748" s="39" t="s">
        <v>77</v>
      </c>
      <c r="C1748" s="39" t="s">
        <v>78</v>
      </c>
      <c r="D1748" s="39" t="s">
        <v>71</v>
      </c>
      <c r="E1748" s="39" t="s">
        <v>12</v>
      </c>
      <c r="F1748" s="39" t="s">
        <v>26466</v>
      </c>
      <c r="G1748" s="39" t="s">
        <v>26187</v>
      </c>
      <c r="H1748" s="39" t="s">
        <v>26419</v>
      </c>
      <c r="I1748" s="71">
        <v>-9.1999999999999993</v>
      </c>
    </row>
    <row r="1749" spans="1:9" x14ac:dyDescent="0.2">
      <c r="A1749" s="38" t="s">
        <v>79</v>
      </c>
      <c r="B1749" s="39" t="s">
        <v>77</v>
      </c>
      <c r="C1749" s="39" t="s">
        <v>78</v>
      </c>
      <c r="D1749" s="39" t="s">
        <v>71</v>
      </c>
      <c r="E1749" s="39" t="s">
        <v>12</v>
      </c>
      <c r="F1749" s="39" t="s">
        <v>26960</v>
      </c>
      <c r="G1749" s="39" t="s">
        <v>26187</v>
      </c>
      <c r="H1749" s="39" t="s">
        <v>26919</v>
      </c>
      <c r="I1749" s="71">
        <v>-36.69</v>
      </c>
    </row>
    <row r="1750" spans="1:9" x14ac:dyDescent="0.2">
      <c r="A1750" s="38" t="s">
        <v>79</v>
      </c>
      <c r="B1750" s="39" t="s">
        <v>77</v>
      </c>
      <c r="C1750" s="39" t="s">
        <v>78</v>
      </c>
      <c r="D1750" s="39" t="s">
        <v>71</v>
      </c>
      <c r="E1750" s="39" t="s">
        <v>12</v>
      </c>
      <c r="F1750" s="39" t="s">
        <v>31295</v>
      </c>
      <c r="G1750" s="39" t="s">
        <v>26187</v>
      </c>
      <c r="H1750" s="39" t="s">
        <v>591</v>
      </c>
      <c r="I1750" s="71">
        <v>-5</v>
      </c>
    </row>
    <row r="1751" spans="1:9" x14ac:dyDescent="0.2">
      <c r="A1751" s="38" t="s">
        <v>79</v>
      </c>
      <c r="B1751" s="39" t="s">
        <v>77</v>
      </c>
      <c r="C1751" s="39" t="s">
        <v>78</v>
      </c>
      <c r="D1751" s="39" t="s">
        <v>71</v>
      </c>
      <c r="E1751" s="39" t="s">
        <v>12</v>
      </c>
      <c r="F1751" s="39" t="s">
        <v>1360</v>
      </c>
      <c r="G1751" s="39" t="s">
        <v>26187</v>
      </c>
      <c r="H1751" s="39" t="s">
        <v>594</v>
      </c>
      <c r="I1751" s="71">
        <v>-52.61</v>
      </c>
    </row>
    <row r="1752" spans="1:9" x14ac:dyDescent="0.2">
      <c r="A1752" s="38" t="s">
        <v>79</v>
      </c>
      <c r="B1752" s="39" t="s">
        <v>77</v>
      </c>
      <c r="C1752" s="39" t="s">
        <v>78</v>
      </c>
      <c r="D1752" s="39" t="s">
        <v>71</v>
      </c>
      <c r="E1752" s="39" t="s">
        <v>12</v>
      </c>
      <c r="F1752" s="39" t="s">
        <v>1361</v>
      </c>
      <c r="G1752" s="39" t="s">
        <v>26187</v>
      </c>
      <c r="H1752" s="39" t="s">
        <v>598</v>
      </c>
      <c r="I1752" s="71">
        <v>-60.16</v>
      </c>
    </row>
    <row r="1753" spans="1:9" x14ac:dyDescent="0.2">
      <c r="A1753" s="38" t="s">
        <v>79</v>
      </c>
      <c r="B1753" s="39" t="s">
        <v>77</v>
      </c>
      <c r="C1753" s="39" t="s">
        <v>78</v>
      </c>
      <c r="D1753" s="39" t="s">
        <v>71</v>
      </c>
      <c r="E1753" s="39" t="s">
        <v>12</v>
      </c>
      <c r="F1753" s="39" t="s">
        <v>28492</v>
      </c>
      <c r="G1753" s="39" t="s">
        <v>26187</v>
      </c>
      <c r="H1753" s="39" t="s">
        <v>601</v>
      </c>
      <c r="I1753" s="71">
        <v>-57.1</v>
      </c>
    </row>
    <row r="1754" spans="1:9" x14ac:dyDescent="0.2">
      <c r="A1754" s="38" t="s">
        <v>79</v>
      </c>
      <c r="B1754" s="39" t="s">
        <v>77</v>
      </c>
      <c r="C1754" s="39" t="s">
        <v>78</v>
      </c>
      <c r="D1754" s="39" t="s">
        <v>71</v>
      </c>
      <c r="E1754" s="39" t="s">
        <v>12</v>
      </c>
      <c r="F1754" s="39" t="s">
        <v>31296</v>
      </c>
      <c r="G1754" s="39" t="s">
        <v>26187</v>
      </c>
      <c r="H1754" s="39" t="s">
        <v>30758</v>
      </c>
      <c r="I1754" s="71">
        <v>-5</v>
      </c>
    </row>
    <row r="1755" spans="1:9" x14ac:dyDescent="0.2">
      <c r="A1755" s="38" t="s">
        <v>79</v>
      </c>
      <c r="B1755" s="39" t="s">
        <v>77</v>
      </c>
      <c r="C1755" s="39" t="s">
        <v>78</v>
      </c>
      <c r="D1755" s="39" t="s">
        <v>71</v>
      </c>
      <c r="E1755" s="39" t="s">
        <v>12</v>
      </c>
      <c r="F1755" s="39" t="s">
        <v>1362</v>
      </c>
      <c r="G1755" s="39" t="s">
        <v>26187</v>
      </c>
      <c r="H1755" s="39" t="s">
        <v>605</v>
      </c>
      <c r="I1755" s="71">
        <v>-5</v>
      </c>
    </row>
    <row r="1756" spans="1:9" x14ac:dyDescent="0.2">
      <c r="A1756" s="38" t="s">
        <v>79</v>
      </c>
      <c r="B1756" s="39" t="s">
        <v>77</v>
      </c>
      <c r="C1756" s="39" t="s">
        <v>78</v>
      </c>
      <c r="D1756" s="39" t="s">
        <v>71</v>
      </c>
      <c r="E1756" s="39" t="s">
        <v>12</v>
      </c>
      <c r="F1756" s="39" t="s">
        <v>31297</v>
      </c>
      <c r="G1756" s="39" t="s">
        <v>26187</v>
      </c>
      <c r="H1756" s="39" t="s">
        <v>164</v>
      </c>
      <c r="I1756" s="71">
        <v>-5</v>
      </c>
    </row>
    <row r="1757" spans="1:9" x14ac:dyDescent="0.2">
      <c r="A1757" s="38" t="s">
        <v>79</v>
      </c>
      <c r="B1757" s="39" t="s">
        <v>77</v>
      </c>
      <c r="C1757" s="39" t="s">
        <v>78</v>
      </c>
      <c r="D1757" s="39" t="s">
        <v>71</v>
      </c>
      <c r="E1757" s="39" t="s">
        <v>12</v>
      </c>
      <c r="F1757" s="39" t="s">
        <v>29069</v>
      </c>
      <c r="G1757" s="39" t="s">
        <v>26187</v>
      </c>
      <c r="H1757" s="39" t="s">
        <v>606</v>
      </c>
      <c r="I1757" s="71">
        <v>-5</v>
      </c>
    </row>
    <row r="1758" spans="1:9" x14ac:dyDescent="0.2">
      <c r="A1758" s="38" t="s">
        <v>79</v>
      </c>
      <c r="B1758" s="39" t="s">
        <v>77</v>
      </c>
      <c r="C1758" s="39" t="s">
        <v>78</v>
      </c>
      <c r="D1758" s="39" t="s">
        <v>71</v>
      </c>
      <c r="E1758" s="39" t="s">
        <v>12</v>
      </c>
      <c r="F1758" s="39" t="s">
        <v>27440</v>
      </c>
      <c r="G1758" s="39" t="s">
        <v>26187</v>
      </c>
      <c r="H1758" s="39" t="s">
        <v>27327</v>
      </c>
      <c r="I1758" s="71">
        <v>-5</v>
      </c>
    </row>
    <row r="1759" spans="1:9" x14ac:dyDescent="0.2">
      <c r="A1759" s="38" t="s">
        <v>79</v>
      </c>
      <c r="B1759" s="39" t="s">
        <v>77</v>
      </c>
      <c r="C1759" s="39" t="s">
        <v>78</v>
      </c>
      <c r="D1759" s="39" t="s">
        <v>71</v>
      </c>
      <c r="E1759" s="39" t="s">
        <v>12</v>
      </c>
      <c r="F1759" s="39" t="s">
        <v>28061</v>
      </c>
      <c r="G1759" s="39" t="s">
        <v>100</v>
      </c>
      <c r="H1759" s="39" t="s">
        <v>27953</v>
      </c>
      <c r="I1759" s="71">
        <v>-5</v>
      </c>
    </row>
    <row r="1760" spans="1:9" x14ac:dyDescent="0.2">
      <c r="A1760" s="38" t="s">
        <v>79</v>
      </c>
      <c r="B1760" s="39" t="s">
        <v>77</v>
      </c>
      <c r="C1760" s="39" t="s">
        <v>78</v>
      </c>
      <c r="D1760" s="39" t="s">
        <v>71</v>
      </c>
      <c r="E1760" s="39" t="s">
        <v>12</v>
      </c>
      <c r="F1760" s="39" t="s">
        <v>28493</v>
      </c>
      <c r="G1760" s="39" t="s">
        <v>26187</v>
      </c>
      <c r="H1760" s="39" t="s">
        <v>28372</v>
      </c>
      <c r="I1760" s="71">
        <v>-5</v>
      </c>
    </row>
    <row r="1761" spans="1:9" x14ac:dyDescent="0.2">
      <c r="A1761" s="38" t="s">
        <v>79</v>
      </c>
      <c r="B1761" s="39" t="s">
        <v>77</v>
      </c>
      <c r="C1761" s="39" t="s">
        <v>78</v>
      </c>
      <c r="D1761" s="39" t="s">
        <v>71</v>
      </c>
      <c r="E1761" s="39" t="s">
        <v>12</v>
      </c>
      <c r="F1761" s="39" t="s">
        <v>26819</v>
      </c>
      <c r="G1761" s="39" t="s">
        <v>26187</v>
      </c>
      <c r="H1761" s="39" t="s">
        <v>26746</v>
      </c>
      <c r="I1761" s="71">
        <v>-10</v>
      </c>
    </row>
    <row r="1762" spans="1:9" x14ac:dyDescent="0.2">
      <c r="A1762" s="38" t="s">
        <v>79</v>
      </c>
      <c r="B1762" s="39" t="s">
        <v>77</v>
      </c>
      <c r="C1762" s="39" t="s">
        <v>78</v>
      </c>
      <c r="D1762" s="39" t="s">
        <v>71</v>
      </c>
      <c r="E1762" s="39" t="s">
        <v>12</v>
      </c>
      <c r="F1762" s="39" t="s">
        <v>28494</v>
      </c>
      <c r="G1762" s="39" t="s">
        <v>26187</v>
      </c>
      <c r="H1762" s="39" t="s">
        <v>610</v>
      </c>
      <c r="I1762" s="71">
        <v>-31.3</v>
      </c>
    </row>
    <row r="1763" spans="1:9" x14ac:dyDescent="0.2">
      <c r="A1763" s="38" t="s">
        <v>79</v>
      </c>
      <c r="B1763" s="39" t="s">
        <v>77</v>
      </c>
      <c r="C1763" s="39" t="s">
        <v>78</v>
      </c>
      <c r="D1763" s="39" t="s">
        <v>71</v>
      </c>
      <c r="E1763" s="39" t="s">
        <v>12</v>
      </c>
      <c r="F1763" s="39" t="s">
        <v>1363</v>
      </c>
      <c r="G1763" s="39" t="s">
        <v>26187</v>
      </c>
      <c r="H1763" s="39" t="s">
        <v>26580</v>
      </c>
      <c r="I1763" s="71">
        <v>-10.33</v>
      </c>
    </row>
    <row r="1764" spans="1:9" x14ac:dyDescent="0.2">
      <c r="A1764" s="38" t="s">
        <v>79</v>
      </c>
      <c r="B1764" s="39" t="s">
        <v>77</v>
      </c>
      <c r="C1764" s="39" t="s">
        <v>78</v>
      </c>
      <c r="D1764" s="39" t="s">
        <v>71</v>
      </c>
      <c r="E1764" s="39" t="s">
        <v>12</v>
      </c>
      <c r="F1764" s="39" t="s">
        <v>29838</v>
      </c>
      <c r="G1764" s="39" t="s">
        <v>26187</v>
      </c>
      <c r="H1764" s="39" t="s">
        <v>29576</v>
      </c>
      <c r="I1764" s="71">
        <v>-8.06</v>
      </c>
    </row>
    <row r="1765" spans="1:9" x14ac:dyDescent="0.2">
      <c r="A1765" s="38" t="s">
        <v>79</v>
      </c>
      <c r="B1765" s="39" t="s">
        <v>77</v>
      </c>
      <c r="C1765" s="39" t="s">
        <v>78</v>
      </c>
      <c r="D1765" s="39" t="s">
        <v>71</v>
      </c>
      <c r="E1765" s="39" t="s">
        <v>12</v>
      </c>
      <c r="F1765" s="39" t="s">
        <v>29070</v>
      </c>
      <c r="G1765" s="39" t="s">
        <v>26187</v>
      </c>
      <c r="H1765" s="39" t="s">
        <v>28881</v>
      </c>
      <c r="I1765" s="71">
        <v>-5</v>
      </c>
    </row>
    <row r="1766" spans="1:9" x14ac:dyDescent="0.2">
      <c r="A1766" s="38" t="s">
        <v>79</v>
      </c>
      <c r="B1766" s="39" t="s">
        <v>77</v>
      </c>
      <c r="C1766" s="39" t="s">
        <v>78</v>
      </c>
      <c r="D1766" s="39" t="s">
        <v>71</v>
      </c>
      <c r="E1766" s="39" t="s">
        <v>12</v>
      </c>
      <c r="F1766" s="39" t="s">
        <v>27154</v>
      </c>
      <c r="G1766" s="39" t="s">
        <v>26187</v>
      </c>
      <c r="H1766" s="39" t="s">
        <v>27109</v>
      </c>
      <c r="I1766" s="71">
        <v>-10.050000000000001</v>
      </c>
    </row>
    <row r="1767" spans="1:9" x14ac:dyDescent="0.2">
      <c r="A1767" s="38" t="s">
        <v>79</v>
      </c>
      <c r="B1767" s="39" t="s">
        <v>77</v>
      </c>
      <c r="C1767" s="39" t="s">
        <v>78</v>
      </c>
      <c r="D1767" s="39" t="s">
        <v>71</v>
      </c>
      <c r="E1767" s="39" t="s">
        <v>12</v>
      </c>
      <c r="F1767" s="39" t="s">
        <v>27441</v>
      </c>
      <c r="G1767" s="39" t="s">
        <v>26187</v>
      </c>
      <c r="H1767" s="39" t="s">
        <v>612</v>
      </c>
      <c r="I1767" s="71">
        <v>-5</v>
      </c>
    </row>
    <row r="1768" spans="1:9" x14ac:dyDescent="0.2">
      <c r="A1768" s="38" t="s">
        <v>79</v>
      </c>
      <c r="B1768" s="39" t="s">
        <v>77</v>
      </c>
      <c r="C1768" s="39" t="s">
        <v>78</v>
      </c>
      <c r="D1768" s="39" t="s">
        <v>71</v>
      </c>
      <c r="E1768" s="39" t="s">
        <v>12</v>
      </c>
      <c r="F1768" s="39" t="s">
        <v>26666</v>
      </c>
      <c r="G1768" s="39" t="s">
        <v>26187</v>
      </c>
      <c r="H1768" s="39" t="s">
        <v>614</v>
      </c>
      <c r="I1768" s="71">
        <v>-5.47</v>
      </c>
    </row>
    <row r="1769" spans="1:9" x14ac:dyDescent="0.2">
      <c r="A1769" s="38" t="s">
        <v>79</v>
      </c>
      <c r="B1769" s="39" t="s">
        <v>77</v>
      </c>
      <c r="C1769" s="39" t="s">
        <v>78</v>
      </c>
      <c r="D1769" s="39" t="s">
        <v>71</v>
      </c>
      <c r="E1769" s="39" t="s">
        <v>12</v>
      </c>
      <c r="F1769" s="39" t="s">
        <v>31298</v>
      </c>
      <c r="G1769" s="39" t="s">
        <v>26187</v>
      </c>
      <c r="H1769" s="39" t="s">
        <v>30761</v>
      </c>
      <c r="I1769" s="71">
        <v>-5</v>
      </c>
    </row>
    <row r="1770" spans="1:9" x14ac:dyDescent="0.2">
      <c r="A1770" s="38" t="s">
        <v>79</v>
      </c>
      <c r="B1770" s="39" t="s">
        <v>77</v>
      </c>
      <c r="C1770" s="39" t="s">
        <v>78</v>
      </c>
      <c r="D1770" s="39" t="s">
        <v>71</v>
      </c>
      <c r="E1770" s="39" t="s">
        <v>12</v>
      </c>
      <c r="F1770" s="39" t="s">
        <v>27442</v>
      </c>
      <c r="G1770" s="39" t="s">
        <v>26187</v>
      </c>
      <c r="H1770" s="39" t="s">
        <v>27330</v>
      </c>
      <c r="I1770" s="71">
        <v>-5.13</v>
      </c>
    </row>
    <row r="1771" spans="1:9" x14ac:dyDescent="0.2">
      <c r="A1771" s="38" t="s">
        <v>79</v>
      </c>
      <c r="B1771" s="39" t="s">
        <v>77</v>
      </c>
      <c r="C1771" s="39" t="s">
        <v>78</v>
      </c>
      <c r="D1771" s="39" t="s">
        <v>71</v>
      </c>
      <c r="E1771" s="39" t="s">
        <v>12</v>
      </c>
      <c r="F1771" s="39" t="s">
        <v>28062</v>
      </c>
      <c r="G1771" s="39" t="s">
        <v>26187</v>
      </c>
      <c r="H1771" s="39" t="s">
        <v>616</v>
      </c>
      <c r="I1771" s="71">
        <v>-90.34</v>
      </c>
    </row>
    <row r="1772" spans="1:9" x14ac:dyDescent="0.2">
      <c r="A1772" s="38" t="s">
        <v>79</v>
      </c>
      <c r="B1772" s="39" t="s">
        <v>77</v>
      </c>
      <c r="C1772" s="39" t="s">
        <v>78</v>
      </c>
      <c r="D1772" s="39" t="s">
        <v>71</v>
      </c>
      <c r="E1772" s="39" t="s">
        <v>12</v>
      </c>
      <c r="F1772" s="39" t="s">
        <v>28495</v>
      </c>
      <c r="G1772" s="39" t="s">
        <v>26187</v>
      </c>
      <c r="H1772" s="39" t="s">
        <v>28375</v>
      </c>
      <c r="I1772" s="71">
        <v>-5</v>
      </c>
    </row>
    <row r="1773" spans="1:9" x14ac:dyDescent="0.2">
      <c r="A1773" s="38" t="s">
        <v>79</v>
      </c>
      <c r="B1773" s="39" t="s">
        <v>77</v>
      </c>
      <c r="C1773" s="39" t="s">
        <v>78</v>
      </c>
      <c r="D1773" s="39" t="s">
        <v>71</v>
      </c>
      <c r="E1773" s="39" t="s">
        <v>12</v>
      </c>
      <c r="F1773" s="39" t="s">
        <v>1364</v>
      </c>
      <c r="G1773" s="39" t="s">
        <v>26187</v>
      </c>
      <c r="H1773" s="39" t="s">
        <v>619</v>
      </c>
      <c r="I1773" s="71">
        <v>-33.03</v>
      </c>
    </row>
    <row r="1774" spans="1:9" x14ac:dyDescent="0.2">
      <c r="A1774" s="38" t="s">
        <v>79</v>
      </c>
      <c r="B1774" s="39" t="s">
        <v>77</v>
      </c>
      <c r="C1774" s="39" t="s">
        <v>78</v>
      </c>
      <c r="D1774" s="39" t="s">
        <v>71</v>
      </c>
      <c r="E1774" s="39" t="s">
        <v>12</v>
      </c>
      <c r="F1774" s="39" t="s">
        <v>28496</v>
      </c>
      <c r="G1774" s="39" t="s">
        <v>26187</v>
      </c>
      <c r="H1774" s="39" t="s">
        <v>28377</v>
      </c>
      <c r="I1774" s="71">
        <v>-5</v>
      </c>
    </row>
    <row r="1775" spans="1:9" x14ac:dyDescent="0.2">
      <c r="A1775" s="38" t="s">
        <v>79</v>
      </c>
      <c r="B1775" s="39" t="s">
        <v>77</v>
      </c>
      <c r="C1775" s="39" t="s">
        <v>78</v>
      </c>
      <c r="D1775" s="39" t="s">
        <v>71</v>
      </c>
      <c r="E1775" s="39" t="s">
        <v>12</v>
      </c>
      <c r="F1775" s="39" t="s">
        <v>26667</v>
      </c>
      <c r="G1775" s="39" t="s">
        <v>26187</v>
      </c>
      <c r="H1775" s="39" t="s">
        <v>26583</v>
      </c>
      <c r="I1775" s="71">
        <v>-12.77</v>
      </c>
    </row>
    <row r="1776" spans="1:9" x14ac:dyDescent="0.2">
      <c r="A1776" s="38" t="s">
        <v>79</v>
      </c>
      <c r="B1776" s="39" t="s">
        <v>77</v>
      </c>
      <c r="C1776" s="39" t="s">
        <v>78</v>
      </c>
      <c r="D1776" s="39" t="s">
        <v>71</v>
      </c>
      <c r="E1776" s="39" t="s">
        <v>12</v>
      </c>
      <c r="F1776" s="39" t="s">
        <v>27703</v>
      </c>
      <c r="G1776" s="39" t="s">
        <v>26187</v>
      </c>
      <c r="H1776" s="39" t="s">
        <v>9217</v>
      </c>
      <c r="I1776" s="71">
        <v>-11.6</v>
      </c>
    </row>
    <row r="1777" spans="1:9" x14ac:dyDescent="0.2">
      <c r="A1777" s="38" t="s">
        <v>79</v>
      </c>
      <c r="B1777" s="39" t="s">
        <v>77</v>
      </c>
      <c r="C1777" s="39" t="s">
        <v>78</v>
      </c>
      <c r="D1777" s="39" t="s">
        <v>71</v>
      </c>
      <c r="E1777" s="39" t="s">
        <v>12</v>
      </c>
      <c r="F1777" s="39" t="s">
        <v>26820</v>
      </c>
      <c r="G1777" s="39" t="s">
        <v>26187</v>
      </c>
      <c r="H1777" s="39" t="s">
        <v>621</v>
      </c>
      <c r="I1777" s="71">
        <v>-5</v>
      </c>
    </row>
    <row r="1778" spans="1:9" x14ac:dyDescent="0.2">
      <c r="A1778" s="38" t="s">
        <v>79</v>
      </c>
      <c r="B1778" s="39" t="s">
        <v>77</v>
      </c>
      <c r="C1778" s="39" t="s">
        <v>78</v>
      </c>
      <c r="D1778" s="39" t="s">
        <v>71</v>
      </c>
      <c r="E1778" s="39" t="s">
        <v>12</v>
      </c>
      <c r="F1778" s="39" t="s">
        <v>29839</v>
      </c>
      <c r="G1778" s="39" t="s">
        <v>26187</v>
      </c>
      <c r="H1778" s="39" t="s">
        <v>623</v>
      </c>
      <c r="I1778" s="71">
        <v>-5</v>
      </c>
    </row>
    <row r="1779" spans="1:9" x14ac:dyDescent="0.2">
      <c r="A1779" s="38" t="s">
        <v>79</v>
      </c>
      <c r="B1779" s="39" t="s">
        <v>77</v>
      </c>
      <c r="C1779" s="39" t="s">
        <v>78</v>
      </c>
      <c r="D1779" s="39" t="s">
        <v>71</v>
      </c>
      <c r="E1779" s="39" t="s">
        <v>12</v>
      </c>
      <c r="F1779" s="39" t="s">
        <v>29071</v>
      </c>
      <c r="G1779" s="39" t="s">
        <v>26187</v>
      </c>
      <c r="H1779" s="39" t="s">
        <v>165</v>
      </c>
      <c r="I1779" s="71">
        <v>-6</v>
      </c>
    </row>
    <row r="1780" spans="1:9" x14ac:dyDescent="0.2">
      <c r="A1780" s="38" t="s">
        <v>79</v>
      </c>
      <c r="B1780" s="39" t="s">
        <v>77</v>
      </c>
      <c r="C1780" s="39" t="s">
        <v>78</v>
      </c>
      <c r="D1780" s="39" t="s">
        <v>71</v>
      </c>
      <c r="E1780" s="39" t="s">
        <v>12</v>
      </c>
      <c r="F1780" s="39" t="s">
        <v>28063</v>
      </c>
      <c r="G1780" s="39" t="s">
        <v>26187</v>
      </c>
      <c r="H1780" s="39" t="s">
        <v>7629</v>
      </c>
      <c r="I1780" s="71">
        <v>-5</v>
      </c>
    </row>
    <row r="1781" spans="1:9" x14ac:dyDescent="0.2">
      <c r="A1781" s="38" t="s">
        <v>79</v>
      </c>
      <c r="B1781" s="39" t="s">
        <v>77</v>
      </c>
      <c r="C1781" s="39" t="s">
        <v>78</v>
      </c>
      <c r="D1781" s="39" t="s">
        <v>71</v>
      </c>
      <c r="E1781" s="39" t="s">
        <v>12</v>
      </c>
      <c r="F1781" s="39" t="s">
        <v>26961</v>
      </c>
      <c r="G1781" s="39" t="s">
        <v>26187</v>
      </c>
      <c r="H1781" s="39" t="s">
        <v>624</v>
      </c>
      <c r="I1781" s="71">
        <v>-11.16</v>
      </c>
    </row>
    <row r="1782" spans="1:9" x14ac:dyDescent="0.2">
      <c r="A1782" s="38" t="s">
        <v>79</v>
      </c>
      <c r="B1782" s="39" t="s">
        <v>77</v>
      </c>
      <c r="C1782" s="39" t="s">
        <v>78</v>
      </c>
      <c r="D1782" s="39" t="s">
        <v>71</v>
      </c>
      <c r="E1782" s="39" t="s">
        <v>12</v>
      </c>
      <c r="F1782" s="39" t="s">
        <v>31299</v>
      </c>
      <c r="G1782" s="39" t="s">
        <v>26187</v>
      </c>
      <c r="H1782" s="39" t="s">
        <v>30763</v>
      </c>
      <c r="I1782" s="71">
        <v>-5</v>
      </c>
    </row>
    <row r="1783" spans="1:9" x14ac:dyDescent="0.2">
      <c r="A1783" s="38" t="s">
        <v>79</v>
      </c>
      <c r="B1783" s="39" t="s">
        <v>77</v>
      </c>
      <c r="C1783" s="39" t="s">
        <v>78</v>
      </c>
      <c r="D1783" s="39" t="s">
        <v>71</v>
      </c>
      <c r="E1783" s="39" t="s">
        <v>12</v>
      </c>
      <c r="F1783" s="39" t="s">
        <v>29840</v>
      </c>
      <c r="G1783" s="39" t="s">
        <v>26187</v>
      </c>
      <c r="H1783" s="39" t="s">
        <v>29579</v>
      </c>
      <c r="I1783" s="71">
        <v>-5</v>
      </c>
    </row>
    <row r="1784" spans="1:9" x14ac:dyDescent="0.2">
      <c r="A1784" s="38" t="s">
        <v>79</v>
      </c>
      <c r="B1784" s="39" t="s">
        <v>77</v>
      </c>
      <c r="C1784" s="39" t="s">
        <v>78</v>
      </c>
      <c r="D1784" s="39" t="s">
        <v>71</v>
      </c>
      <c r="E1784" s="39" t="s">
        <v>12</v>
      </c>
      <c r="F1784" s="39" t="s">
        <v>28497</v>
      </c>
      <c r="G1784" s="39" t="s">
        <v>100</v>
      </c>
      <c r="H1784" s="39" t="s">
        <v>28379</v>
      </c>
      <c r="I1784" s="71">
        <v>-13.54</v>
      </c>
    </row>
    <row r="1785" spans="1:9" x14ac:dyDescent="0.2">
      <c r="A1785" s="38" t="s">
        <v>79</v>
      </c>
      <c r="B1785" s="39" t="s">
        <v>77</v>
      </c>
      <c r="C1785" s="39" t="s">
        <v>78</v>
      </c>
      <c r="D1785" s="39" t="s">
        <v>71</v>
      </c>
      <c r="E1785" s="39" t="s">
        <v>12</v>
      </c>
      <c r="F1785" s="39" t="s">
        <v>31300</v>
      </c>
      <c r="G1785" s="39" t="s">
        <v>26187</v>
      </c>
      <c r="H1785" s="39" t="s">
        <v>30765</v>
      </c>
      <c r="I1785" s="71">
        <v>-5</v>
      </c>
    </row>
    <row r="1786" spans="1:9" x14ac:dyDescent="0.2">
      <c r="A1786" s="38" t="s">
        <v>79</v>
      </c>
      <c r="B1786" s="39" t="s">
        <v>77</v>
      </c>
      <c r="C1786" s="39" t="s">
        <v>78</v>
      </c>
      <c r="D1786" s="39" t="s">
        <v>71</v>
      </c>
      <c r="E1786" s="39" t="s">
        <v>12</v>
      </c>
      <c r="F1786" s="39" t="s">
        <v>27155</v>
      </c>
      <c r="G1786" s="39" t="s">
        <v>26187</v>
      </c>
      <c r="H1786" s="39" t="s">
        <v>11394</v>
      </c>
      <c r="I1786" s="71">
        <v>-20.6</v>
      </c>
    </row>
    <row r="1787" spans="1:9" x14ac:dyDescent="0.2">
      <c r="A1787" s="38" t="s">
        <v>79</v>
      </c>
      <c r="B1787" s="39" t="s">
        <v>77</v>
      </c>
      <c r="C1787" s="39" t="s">
        <v>78</v>
      </c>
      <c r="D1787" s="39" t="s">
        <v>71</v>
      </c>
      <c r="E1787" s="39" t="s">
        <v>12</v>
      </c>
      <c r="F1787" s="39" t="s">
        <v>26224</v>
      </c>
      <c r="G1787" s="39" t="s">
        <v>26187</v>
      </c>
      <c r="H1787" s="39" t="s">
        <v>26195</v>
      </c>
      <c r="I1787" s="71">
        <v>-20.28</v>
      </c>
    </row>
    <row r="1788" spans="1:9" x14ac:dyDescent="0.2">
      <c r="A1788" s="38" t="s">
        <v>79</v>
      </c>
      <c r="B1788" s="39" t="s">
        <v>77</v>
      </c>
      <c r="C1788" s="39" t="s">
        <v>78</v>
      </c>
      <c r="D1788" s="39" t="s">
        <v>71</v>
      </c>
      <c r="E1788" s="39" t="s">
        <v>12</v>
      </c>
      <c r="F1788" s="39" t="s">
        <v>26668</v>
      </c>
      <c r="G1788" s="39" t="s">
        <v>26187</v>
      </c>
      <c r="H1788" s="39" t="s">
        <v>26585</v>
      </c>
      <c r="I1788" s="71">
        <v>-10</v>
      </c>
    </row>
    <row r="1789" spans="1:9" x14ac:dyDescent="0.2">
      <c r="A1789" s="38" t="s">
        <v>79</v>
      </c>
      <c r="B1789" s="39" t="s">
        <v>77</v>
      </c>
      <c r="C1789" s="39" t="s">
        <v>78</v>
      </c>
      <c r="D1789" s="39" t="s">
        <v>71</v>
      </c>
      <c r="E1789" s="39" t="s">
        <v>12</v>
      </c>
      <c r="F1789" s="39" t="s">
        <v>31301</v>
      </c>
      <c r="G1789" s="39" t="s">
        <v>26187</v>
      </c>
      <c r="H1789" s="39" t="s">
        <v>30767</v>
      </c>
      <c r="I1789" s="71">
        <v>-5</v>
      </c>
    </row>
    <row r="1790" spans="1:9" x14ac:dyDescent="0.2">
      <c r="A1790" s="38" t="s">
        <v>79</v>
      </c>
      <c r="B1790" s="39" t="s">
        <v>77</v>
      </c>
      <c r="C1790" s="39" t="s">
        <v>78</v>
      </c>
      <c r="D1790" s="39" t="s">
        <v>71</v>
      </c>
      <c r="E1790" s="39" t="s">
        <v>12</v>
      </c>
      <c r="F1790" s="39" t="s">
        <v>29072</v>
      </c>
      <c r="G1790" s="39" t="s">
        <v>26187</v>
      </c>
      <c r="H1790" s="39" t="s">
        <v>634</v>
      </c>
      <c r="I1790" s="71">
        <v>-6.22</v>
      </c>
    </row>
    <row r="1791" spans="1:9" x14ac:dyDescent="0.2">
      <c r="A1791" s="38" t="s">
        <v>79</v>
      </c>
      <c r="B1791" s="39" t="s">
        <v>77</v>
      </c>
      <c r="C1791" s="39" t="s">
        <v>78</v>
      </c>
      <c r="D1791" s="39" t="s">
        <v>71</v>
      </c>
      <c r="E1791" s="39" t="s">
        <v>12</v>
      </c>
      <c r="F1791" s="39" t="s">
        <v>31302</v>
      </c>
      <c r="G1791" s="39" t="s">
        <v>26187</v>
      </c>
      <c r="H1791" s="39" t="s">
        <v>30769</v>
      </c>
      <c r="I1791" s="71">
        <v>-10</v>
      </c>
    </row>
    <row r="1792" spans="1:9" x14ac:dyDescent="0.2">
      <c r="A1792" s="38" t="s">
        <v>79</v>
      </c>
      <c r="B1792" s="39" t="s">
        <v>77</v>
      </c>
      <c r="C1792" s="39" t="s">
        <v>78</v>
      </c>
      <c r="D1792" s="39" t="s">
        <v>71</v>
      </c>
      <c r="E1792" s="39" t="s">
        <v>12</v>
      </c>
      <c r="F1792" s="39" t="s">
        <v>28064</v>
      </c>
      <c r="G1792" s="39" t="s">
        <v>26187</v>
      </c>
      <c r="H1792" s="39" t="s">
        <v>27956</v>
      </c>
      <c r="I1792" s="71">
        <v>-10</v>
      </c>
    </row>
    <row r="1793" spans="1:9" x14ac:dyDescent="0.2">
      <c r="A1793" s="38" t="s">
        <v>79</v>
      </c>
      <c r="B1793" s="39" t="s">
        <v>77</v>
      </c>
      <c r="C1793" s="39" t="s">
        <v>78</v>
      </c>
      <c r="D1793" s="39" t="s">
        <v>71</v>
      </c>
      <c r="E1793" s="39" t="s">
        <v>12</v>
      </c>
      <c r="F1793" s="39" t="s">
        <v>26669</v>
      </c>
      <c r="G1793" s="39" t="s">
        <v>26187</v>
      </c>
      <c r="H1793" s="39" t="s">
        <v>167</v>
      </c>
      <c r="I1793" s="71">
        <v>-7.94</v>
      </c>
    </row>
    <row r="1794" spans="1:9" x14ac:dyDescent="0.2">
      <c r="A1794" s="38" t="s">
        <v>79</v>
      </c>
      <c r="B1794" s="39" t="s">
        <v>77</v>
      </c>
      <c r="C1794" s="39" t="s">
        <v>78</v>
      </c>
      <c r="D1794" s="39" t="s">
        <v>71</v>
      </c>
      <c r="E1794" s="39" t="s">
        <v>12</v>
      </c>
      <c r="F1794" s="39" t="s">
        <v>28499</v>
      </c>
      <c r="G1794" s="39" t="s">
        <v>26187</v>
      </c>
      <c r="H1794" s="39" t="s">
        <v>28383</v>
      </c>
      <c r="I1794" s="71">
        <v>-5</v>
      </c>
    </row>
    <row r="1795" spans="1:9" x14ac:dyDescent="0.2">
      <c r="A1795" s="38" t="s">
        <v>79</v>
      </c>
      <c r="B1795" s="39" t="s">
        <v>77</v>
      </c>
      <c r="C1795" s="39" t="s">
        <v>78</v>
      </c>
      <c r="D1795" s="39" t="s">
        <v>71</v>
      </c>
      <c r="E1795" s="39" t="s">
        <v>12</v>
      </c>
      <c r="F1795" s="39" t="s">
        <v>29073</v>
      </c>
      <c r="G1795" s="39" t="s">
        <v>26187</v>
      </c>
      <c r="H1795" s="39" t="s">
        <v>637</v>
      </c>
      <c r="I1795" s="71">
        <v>-30.05</v>
      </c>
    </row>
    <row r="1796" spans="1:9" x14ac:dyDescent="0.2">
      <c r="A1796" s="38" t="s">
        <v>79</v>
      </c>
      <c r="B1796" s="39" t="s">
        <v>77</v>
      </c>
      <c r="C1796" s="39" t="s">
        <v>78</v>
      </c>
      <c r="D1796" s="39" t="s">
        <v>71</v>
      </c>
      <c r="E1796" s="39" t="s">
        <v>12</v>
      </c>
      <c r="F1796" s="39" t="s">
        <v>27156</v>
      </c>
      <c r="G1796" s="39" t="s">
        <v>26187</v>
      </c>
      <c r="H1796" s="39" t="s">
        <v>639</v>
      </c>
      <c r="I1796" s="71">
        <v>-5</v>
      </c>
    </row>
    <row r="1797" spans="1:9" x14ac:dyDescent="0.2">
      <c r="A1797" s="38" t="s">
        <v>79</v>
      </c>
      <c r="B1797" s="39" t="s">
        <v>77</v>
      </c>
      <c r="C1797" s="39" t="s">
        <v>78</v>
      </c>
      <c r="D1797" s="39" t="s">
        <v>71</v>
      </c>
      <c r="E1797" s="39" t="s">
        <v>12</v>
      </c>
      <c r="F1797" s="39" t="s">
        <v>27704</v>
      </c>
      <c r="G1797" s="39" t="s">
        <v>26187</v>
      </c>
      <c r="H1797" s="39" t="s">
        <v>27602</v>
      </c>
      <c r="I1797" s="71">
        <v>-5</v>
      </c>
    </row>
    <row r="1798" spans="1:9" x14ac:dyDescent="0.2">
      <c r="A1798" s="38" t="s">
        <v>79</v>
      </c>
      <c r="B1798" s="39" t="s">
        <v>77</v>
      </c>
      <c r="C1798" s="39" t="s">
        <v>78</v>
      </c>
      <c r="D1798" s="39" t="s">
        <v>71</v>
      </c>
      <c r="E1798" s="39" t="s">
        <v>12</v>
      </c>
      <c r="F1798" s="39" t="s">
        <v>27443</v>
      </c>
      <c r="G1798" s="39" t="s">
        <v>26187</v>
      </c>
      <c r="H1798" s="39" t="s">
        <v>641</v>
      </c>
      <c r="I1798" s="71">
        <v>-5.25</v>
      </c>
    </row>
    <row r="1799" spans="1:9" x14ac:dyDescent="0.2">
      <c r="A1799" s="38" t="s">
        <v>79</v>
      </c>
      <c r="B1799" s="39" t="s">
        <v>77</v>
      </c>
      <c r="C1799" s="39" t="s">
        <v>78</v>
      </c>
      <c r="D1799" s="39" t="s">
        <v>71</v>
      </c>
      <c r="E1799" s="39" t="s">
        <v>12</v>
      </c>
      <c r="F1799" s="39" t="s">
        <v>31303</v>
      </c>
      <c r="G1799" s="39" t="s">
        <v>26187</v>
      </c>
      <c r="H1799" s="39" t="s">
        <v>30772</v>
      </c>
      <c r="I1799" s="71">
        <v>-5</v>
      </c>
    </row>
    <row r="1800" spans="1:9" x14ac:dyDescent="0.2">
      <c r="A1800" s="38" t="s">
        <v>79</v>
      </c>
      <c r="B1800" s="39" t="s">
        <v>77</v>
      </c>
      <c r="C1800" s="39" t="s">
        <v>78</v>
      </c>
      <c r="D1800" s="39" t="s">
        <v>71</v>
      </c>
      <c r="E1800" s="39" t="s">
        <v>12</v>
      </c>
      <c r="F1800" s="39" t="s">
        <v>28500</v>
      </c>
      <c r="G1800" s="39" t="s">
        <v>26187</v>
      </c>
      <c r="H1800" s="39" t="s">
        <v>28385</v>
      </c>
      <c r="I1800" s="71">
        <v>-10</v>
      </c>
    </row>
    <row r="1801" spans="1:9" x14ac:dyDescent="0.2">
      <c r="A1801" s="38" t="s">
        <v>79</v>
      </c>
      <c r="B1801" s="39" t="s">
        <v>77</v>
      </c>
      <c r="C1801" s="39" t="s">
        <v>78</v>
      </c>
      <c r="D1801" s="39" t="s">
        <v>71</v>
      </c>
      <c r="E1801" s="39" t="s">
        <v>12</v>
      </c>
      <c r="F1801" s="39" t="s">
        <v>26314</v>
      </c>
      <c r="G1801" s="39" t="s">
        <v>26187</v>
      </c>
      <c r="H1801" s="39" t="s">
        <v>25158</v>
      </c>
      <c r="I1801" s="71">
        <v>-10</v>
      </c>
    </row>
    <row r="1802" spans="1:9" x14ac:dyDescent="0.2">
      <c r="A1802" s="38" t="s">
        <v>79</v>
      </c>
      <c r="B1802" s="39" t="s">
        <v>77</v>
      </c>
      <c r="C1802" s="39" t="s">
        <v>78</v>
      </c>
      <c r="D1802" s="39" t="s">
        <v>71</v>
      </c>
      <c r="E1802" s="39" t="s">
        <v>12</v>
      </c>
      <c r="F1802" s="39" t="s">
        <v>1368</v>
      </c>
      <c r="G1802" s="39" t="s">
        <v>26187</v>
      </c>
      <c r="H1802" s="39" t="s">
        <v>644</v>
      </c>
      <c r="I1802" s="71">
        <v>-52.04</v>
      </c>
    </row>
    <row r="1803" spans="1:9" x14ac:dyDescent="0.2">
      <c r="A1803" s="38" t="s">
        <v>79</v>
      </c>
      <c r="B1803" s="39" t="s">
        <v>77</v>
      </c>
      <c r="C1803" s="39" t="s">
        <v>78</v>
      </c>
      <c r="D1803" s="39" t="s">
        <v>71</v>
      </c>
      <c r="E1803" s="39" t="s">
        <v>12</v>
      </c>
      <c r="F1803" s="39" t="s">
        <v>27157</v>
      </c>
      <c r="G1803" s="39" t="s">
        <v>26187</v>
      </c>
      <c r="H1803" s="39" t="s">
        <v>645</v>
      </c>
      <c r="I1803" s="71">
        <v>-5</v>
      </c>
    </row>
    <row r="1804" spans="1:9" x14ac:dyDescent="0.2">
      <c r="A1804" s="38" t="s">
        <v>79</v>
      </c>
      <c r="B1804" s="39" t="s">
        <v>77</v>
      </c>
      <c r="C1804" s="39" t="s">
        <v>78</v>
      </c>
      <c r="D1804" s="39" t="s">
        <v>71</v>
      </c>
      <c r="E1804" s="39" t="s">
        <v>12</v>
      </c>
      <c r="F1804" s="39" t="s">
        <v>1369</v>
      </c>
      <c r="G1804" s="39" t="s">
        <v>26187</v>
      </c>
      <c r="H1804" s="39" t="s">
        <v>647</v>
      </c>
      <c r="I1804" s="71">
        <v>-24.58</v>
      </c>
    </row>
    <row r="1805" spans="1:9" x14ac:dyDescent="0.2">
      <c r="A1805" s="38" t="s">
        <v>79</v>
      </c>
      <c r="B1805" s="39" t="s">
        <v>77</v>
      </c>
      <c r="C1805" s="39" t="s">
        <v>78</v>
      </c>
      <c r="D1805" s="39" t="s">
        <v>71</v>
      </c>
      <c r="E1805" s="39" t="s">
        <v>12</v>
      </c>
      <c r="F1805" s="39" t="s">
        <v>26467</v>
      </c>
      <c r="G1805" s="39" t="s">
        <v>26187</v>
      </c>
      <c r="H1805" s="39" t="s">
        <v>649</v>
      </c>
      <c r="I1805" s="71">
        <v>-10.36</v>
      </c>
    </row>
    <row r="1806" spans="1:9" x14ac:dyDescent="0.2">
      <c r="A1806" s="38" t="s">
        <v>79</v>
      </c>
      <c r="B1806" s="39" t="s">
        <v>77</v>
      </c>
      <c r="C1806" s="39" t="s">
        <v>78</v>
      </c>
      <c r="D1806" s="39" t="s">
        <v>71</v>
      </c>
      <c r="E1806" s="39" t="s">
        <v>12</v>
      </c>
      <c r="F1806" s="39" t="s">
        <v>31304</v>
      </c>
      <c r="G1806" s="39" t="s">
        <v>26187</v>
      </c>
      <c r="H1806" s="39" t="s">
        <v>30774</v>
      </c>
      <c r="I1806" s="71">
        <v>-5</v>
      </c>
    </row>
    <row r="1807" spans="1:9" x14ac:dyDescent="0.2">
      <c r="A1807" s="38" t="s">
        <v>79</v>
      </c>
      <c r="B1807" s="39" t="s">
        <v>77</v>
      </c>
      <c r="C1807" s="39" t="s">
        <v>78</v>
      </c>
      <c r="D1807" s="39" t="s">
        <v>71</v>
      </c>
      <c r="E1807" s="39" t="s">
        <v>12</v>
      </c>
      <c r="F1807" s="39" t="s">
        <v>31305</v>
      </c>
      <c r="G1807" s="39" t="s">
        <v>26187</v>
      </c>
      <c r="H1807" s="39" t="s">
        <v>8196</v>
      </c>
      <c r="I1807" s="71">
        <v>-5</v>
      </c>
    </row>
    <row r="1808" spans="1:9" x14ac:dyDescent="0.2">
      <c r="A1808" s="38" t="s">
        <v>79</v>
      </c>
      <c r="B1808" s="39" t="s">
        <v>77</v>
      </c>
      <c r="C1808" s="39" t="s">
        <v>78</v>
      </c>
      <c r="D1808" s="39" t="s">
        <v>71</v>
      </c>
      <c r="E1808" s="39" t="s">
        <v>12</v>
      </c>
      <c r="F1808" s="39" t="s">
        <v>26315</v>
      </c>
      <c r="G1808" s="39" t="s">
        <v>26187</v>
      </c>
      <c r="H1808" s="39" t="s">
        <v>652</v>
      </c>
      <c r="I1808" s="71">
        <v>-8.7899999999999991</v>
      </c>
    </row>
    <row r="1809" spans="1:9" x14ac:dyDescent="0.2">
      <c r="A1809" s="38" t="s">
        <v>79</v>
      </c>
      <c r="B1809" s="39" t="s">
        <v>77</v>
      </c>
      <c r="C1809" s="39" t="s">
        <v>78</v>
      </c>
      <c r="D1809" s="39" t="s">
        <v>71</v>
      </c>
      <c r="E1809" s="39" t="s">
        <v>12</v>
      </c>
      <c r="F1809" s="39" t="s">
        <v>29074</v>
      </c>
      <c r="G1809" s="39" t="s">
        <v>26187</v>
      </c>
      <c r="H1809" s="39" t="s">
        <v>28887</v>
      </c>
      <c r="I1809" s="71">
        <v>-5</v>
      </c>
    </row>
    <row r="1810" spans="1:9" x14ac:dyDescent="0.2">
      <c r="A1810" s="38" t="s">
        <v>79</v>
      </c>
      <c r="B1810" s="39" t="s">
        <v>77</v>
      </c>
      <c r="C1810" s="39" t="s">
        <v>78</v>
      </c>
      <c r="D1810" s="39" t="s">
        <v>71</v>
      </c>
      <c r="E1810" s="39" t="s">
        <v>12</v>
      </c>
      <c r="F1810" s="39" t="s">
        <v>26670</v>
      </c>
      <c r="G1810" s="39" t="s">
        <v>26187</v>
      </c>
      <c r="H1810" s="39" t="s">
        <v>653</v>
      </c>
      <c r="I1810" s="71">
        <v>-52.75</v>
      </c>
    </row>
    <row r="1811" spans="1:9" x14ac:dyDescent="0.2">
      <c r="A1811" s="38" t="s">
        <v>79</v>
      </c>
      <c r="B1811" s="39" t="s">
        <v>77</v>
      </c>
      <c r="C1811" s="39" t="s">
        <v>78</v>
      </c>
      <c r="D1811" s="39" t="s">
        <v>71</v>
      </c>
      <c r="E1811" s="39" t="s">
        <v>12</v>
      </c>
      <c r="F1811" s="39" t="s">
        <v>28065</v>
      </c>
      <c r="G1811" s="39" t="s">
        <v>26187</v>
      </c>
      <c r="H1811" s="39" t="s">
        <v>654</v>
      </c>
      <c r="I1811" s="71">
        <v>-22.72</v>
      </c>
    </row>
    <row r="1812" spans="1:9" x14ac:dyDescent="0.2">
      <c r="A1812" s="38" t="s">
        <v>79</v>
      </c>
      <c r="B1812" s="39" t="s">
        <v>77</v>
      </c>
      <c r="C1812" s="39" t="s">
        <v>78</v>
      </c>
      <c r="D1812" s="39" t="s">
        <v>71</v>
      </c>
      <c r="E1812" s="39" t="s">
        <v>12</v>
      </c>
      <c r="F1812" s="39" t="s">
        <v>28501</v>
      </c>
      <c r="G1812" s="39" t="s">
        <v>26187</v>
      </c>
      <c r="H1812" s="39" t="s">
        <v>28387</v>
      </c>
      <c r="I1812" s="71">
        <v>-5</v>
      </c>
    </row>
    <row r="1813" spans="1:9" x14ac:dyDescent="0.2">
      <c r="A1813" s="38" t="s">
        <v>79</v>
      </c>
      <c r="B1813" s="39" t="s">
        <v>77</v>
      </c>
      <c r="C1813" s="39" t="s">
        <v>78</v>
      </c>
      <c r="D1813" s="39" t="s">
        <v>71</v>
      </c>
      <c r="E1813" s="39" t="s">
        <v>12</v>
      </c>
      <c r="F1813" s="39" t="s">
        <v>29075</v>
      </c>
      <c r="G1813" s="39" t="s">
        <v>26187</v>
      </c>
      <c r="H1813" s="39" t="s">
        <v>28889</v>
      </c>
      <c r="I1813" s="71">
        <v>-5</v>
      </c>
    </row>
    <row r="1814" spans="1:9" x14ac:dyDescent="0.2">
      <c r="A1814" s="38" t="s">
        <v>79</v>
      </c>
      <c r="B1814" s="39" t="s">
        <v>77</v>
      </c>
      <c r="C1814" s="39" t="s">
        <v>78</v>
      </c>
      <c r="D1814" s="39" t="s">
        <v>71</v>
      </c>
      <c r="E1814" s="39" t="s">
        <v>12</v>
      </c>
      <c r="F1814" s="39" t="s">
        <v>1370</v>
      </c>
      <c r="G1814" s="39" t="s">
        <v>26187</v>
      </c>
      <c r="H1814" s="39" t="s">
        <v>659</v>
      </c>
      <c r="I1814" s="71">
        <v>-44.42</v>
      </c>
    </row>
    <row r="1815" spans="1:9" x14ac:dyDescent="0.2">
      <c r="A1815" s="38" t="s">
        <v>79</v>
      </c>
      <c r="B1815" s="39" t="s">
        <v>77</v>
      </c>
      <c r="C1815" s="39" t="s">
        <v>78</v>
      </c>
      <c r="D1815" s="39" t="s">
        <v>71</v>
      </c>
      <c r="E1815" s="39" t="s">
        <v>12</v>
      </c>
      <c r="F1815" s="39" t="s">
        <v>29076</v>
      </c>
      <c r="G1815" s="39" t="s">
        <v>26187</v>
      </c>
      <c r="H1815" s="39" t="s">
        <v>28894</v>
      </c>
      <c r="I1815" s="71">
        <v>-10</v>
      </c>
    </row>
    <row r="1816" spans="1:9" x14ac:dyDescent="0.2">
      <c r="A1816" s="38" t="s">
        <v>79</v>
      </c>
      <c r="B1816" s="39" t="s">
        <v>77</v>
      </c>
      <c r="C1816" s="39" t="s">
        <v>78</v>
      </c>
      <c r="D1816" s="39" t="s">
        <v>71</v>
      </c>
      <c r="E1816" s="39" t="s">
        <v>12</v>
      </c>
      <c r="F1816" s="39" t="s">
        <v>26468</v>
      </c>
      <c r="G1816" s="39" t="s">
        <v>26187</v>
      </c>
      <c r="H1816" s="39" t="s">
        <v>663</v>
      </c>
      <c r="I1816" s="71">
        <v>-83.16</v>
      </c>
    </row>
    <row r="1817" spans="1:9" x14ac:dyDescent="0.2">
      <c r="A1817" s="38" t="s">
        <v>79</v>
      </c>
      <c r="B1817" s="39" t="s">
        <v>77</v>
      </c>
      <c r="C1817" s="39" t="s">
        <v>78</v>
      </c>
      <c r="D1817" s="39" t="s">
        <v>71</v>
      </c>
      <c r="E1817" s="39" t="s">
        <v>12</v>
      </c>
      <c r="F1817" s="39" t="s">
        <v>31306</v>
      </c>
      <c r="G1817" s="39" t="s">
        <v>26187</v>
      </c>
      <c r="H1817" s="39" t="s">
        <v>30777</v>
      </c>
      <c r="I1817" s="71">
        <v>-5</v>
      </c>
    </row>
    <row r="1818" spans="1:9" x14ac:dyDescent="0.2">
      <c r="A1818" s="38" t="s">
        <v>79</v>
      </c>
      <c r="B1818" s="39" t="s">
        <v>77</v>
      </c>
      <c r="C1818" s="39" t="s">
        <v>78</v>
      </c>
      <c r="D1818" s="39" t="s">
        <v>71</v>
      </c>
      <c r="E1818" s="39" t="s">
        <v>12</v>
      </c>
      <c r="F1818" s="39" t="s">
        <v>31307</v>
      </c>
      <c r="G1818" s="39" t="s">
        <v>26187</v>
      </c>
      <c r="H1818" s="39" t="s">
        <v>30784</v>
      </c>
      <c r="I1818" s="71">
        <v>-5</v>
      </c>
    </row>
    <row r="1819" spans="1:9" x14ac:dyDescent="0.2">
      <c r="A1819" s="38" t="s">
        <v>79</v>
      </c>
      <c r="B1819" s="39" t="s">
        <v>77</v>
      </c>
      <c r="C1819" s="39" t="s">
        <v>78</v>
      </c>
      <c r="D1819" s="39" t="s">
        <v>71</v>
      </c>
      <c r="E1819" s="39" t="s">
        <v>12</v>
      </c>
      <c r="F1819" s="39" t="s">
        <v>26821</v>
      </c>
      <c r="G1819" s="39" t="s">
        <v>26187</v>
      </c>
      <c r="H1819" s="39" t="s">
        <v>6155</v>
      </c>
      <c r="I1819" s="71">
        <v>-75.16</v>
      </c>
    </row>
    <row r="1820" spans="1:9" x14ac:dyDescent="0.2">
      <c r="A1820" s="38" t="s">
        <v>79</v>
      </c>
      <c r="B1820" s="39" t="s">
        <v>77</v>
      </c>
      <c r="C1820" s="39" t="s">
        <v>78</v>
      </c>
      <c r="D1820" s="39" t="s">
        <v>71</v>
      </c>
      <c r="E1820" s="39" t="s">
        <v>12</v>
      </c>
      <c r="F1820" s="39" t="s">
        <v>27705</v>
      </c>
      <c r="G1820" s="39" t="s">
        <v>26187</v>
      </c>
      <c r="H1820" s="39" t="s">
        <v>660</v>
      </c>
      <c r="I1820" s="71">
        <v>-5</v>
      </c>
    </row>
    <row r="1821" spans="1:9" x14ac:dyDescent="0.2">
      <c r="A1821" s="38" t="s">
        <v>79</v>
      </c>
      <c r="B1821" s="39" t="s">
        <v>77</v>
      </c>
      <c r="C1821" s="39" t="s">
        <v>78</v>
      </c>
      <c r="D1821" s="39" t="s">
        <v>71</v>
      </c>
      <c r="E1821" s="39" t="s">
        <v>12</v>
      </c>
      <c r="F1821" s="39" t="s">
        <v>1371</v>
      </c>
      <c r="G1821" s="39" t="s">
        <v>26187</v>
      </c>
      <c r="H1821" s="39" t="s">
        <v>272</v>
      </c>
      <c r="I1821" s="71">
        <v>-44.81</v>
      </c>
    </row>
    <row r="1822" spans="1:9" x14ac:dyDescent="0.2">
      <c r="A1822" s="38" t="s">
        <v>79</v>
      </c>
      <c r="B1822" s="39" t="s">
        <v>77</v>
      </c>
      <c r="C1822" s="39" t="s">
        <v>78</v>
      </c>
      <c r="D1822" s="39" t="s">
        <v>71</v>
      </c>
      <c r="E1822" s="39" t="s">
        <v>12</v>
      </c>
      <c r="F1822" s="39" t="s">
        <v>1372</v>
      </c>
      <c r="G1822" s="39" t="s">
        <v>26187</v>
      </c>
      <c r="H1822" s="39" t="s">
        <v>680</v>
      </c>
      <c r="I1822" s="71">
        <v>-44.02</v>
      </c>
    </row>
    <row r="1823" spans="1:9" x14ac:dyDescent="0.2">
      <c r="A1823" s="38" t="s">
        <v>79</v>
      </c>
      <c r="B1823" s="39" t="s">
        <v>77</v>
      </c>
      <c r="C1823" s="39" t="s">
        <v>78</v>
      </c>
      <c r="D1823" s="39" t="s">
        <v>71</v>
      </c>
      <c r="E1823" s="39" t="s">
        <v>12</v>
      </c>
      <c r="F1823" s="39" t="s">
        <v>31308</v>
      </c>
      <c r="G1823" s="39" t="s">
        <v>100</v>
      </c>
      <c r="H1823" s="39" t="s">
        <v>30780</v>
      </c>
      <c r="I1823" s="71">
        <v>-5</v>
      </c>
    </row>
    <row r="1824" spans="1:9" x14ac:dyDescent="0.2">
      <c r="A1824" s="38" t="s">
        <v>79</v>
      </c>
      <c r="B1824" s="39" t="s">
        <v>77</v>
      </c>
      <c r="C1824" s="39" t="s">
        <v>78</v>
      </c>
      <c r="D1824" s="39" t="s">
        <v>71</v>
      </c>
      <c r="E1824" s="39" t="s">
        <v>12</v>
      </c>
      <c r="F1824" s="39" t="s">
        <v>31309</v>
      </c>
      <c r="G1824" s="39" t="s">
        <v>26187</v>
      </c>
      <c r="H1824" s="39" t="s">
        <v>30782</v>
      </c>
      <c r="I1824" s="71">
        <v>-5</v>
      </c>
    </row>
    <row r="1825" spans="1:9" x14ac:dyDescent="0.2">
      <c r="A1825" s="38" t="s">
        <v>79</v>
      </c>
      <c r="B1825" s="39" t="s">
        <v>77</v>
      </c>
      <c r="C1825" s="39" t="s">
        <v>78</v>
      </c>
      <c r="D1825" s="39" t="s">
        <v>71</v>
      </c>
      <c r="E1825" s="39" t="s">
        <v>12</v>
      </c>
      <c r="F1825" s="39" t="s">
        <v>31310</v>
      </c>
      <c r="G1825" s="39" t="s">
        <v>26187</v>
      </c>
      <c r="H1825" s="39" t="s">
        <v>30786</v>
      </c>
      <c r="I1825" s="71">
        <v>-5</v>
      </c>
    </row>
    <row r="1826" spans="1:9" x14ac:dyDescent="0.2">
      <c r="A1826" s="38" t="s">
        <v>79</v>
      </c>
      <c r="B1826" s="39" t="s">
        <v>77</v>
      </c>
      <c r="C1826" s="39" t="s">
        <v>78</v>
      </c>
      <c r="D1826" s="39" t="s">
        <v>71</v>
      </c>
      <c r="E1826" s="39" t="s">
        <v>12</v>
      </c>
      <c r="F1826" s="39" t="s">
        <v>31311</v>
      </c>
      <c r="G1826" s="39" t="s">
        <v>26187</v>
      </c>
      <c r="H1826" s="39" t="s">
        <v>31312</v>
      </c>
      <c r="I1826" s="71">
        <v>-5</v>
      </c>
    </row>
    <row r="1827" spans="1:9" x14ac:dyDescent="0.2">
      <c r="A1827" s="38" t="s">
        <v>79</v>
      </c>
      <c r="B1827" s="39" t="s">
        <v>77</v>
      </c>
      <c r="C1827" s="39" t="s">
        <v>78</v>
      </c>
      <c r="D1827" s="39" t="s">
        <v>71</v>
      </c>
      <c r="E1827" s="39" t="s">
        <v>12</v>
      </c>
      <c r="F1827" s="39" t="s">
        <v>29841</v>
      </c>
      <c r="G1827" s="39" t="s">
        <v>26187</v>
      </c>
      <c r="H1827" s="39" t="s">
        <v>29581</v>
      </c>
      <c r="I1827" s="71">
        <v>-5</v>
      </c>
    </row>
    <row r="1828" spans="1:9" x14ac:dyDescent="0.2">
      <c r="A1828" s="38" t="s">
        <v>79</v>
      </c>
      <c r="B1828" s="39" t="s">
        <v>77</v>
      </c>
      <c r="C1828" s="39" t="s">
        <v>78</v>
      </c>
      <c r="D1828" s="39" t="s">
        <v>71</v>
      </c>
      <c r="E1828" s="39" t="s">
        <v>12</v>
      </c>
      <c r="F1828" s="39" t="s">
        <v>1373</v>
      </c>
      <c r="G1828" s="39" t="s">
        <v>26187</v>
      </c>
      <c r="H1828" s="39" t="s">
        <v>669</v>
      </c>
      <c r="I1828" s="71">
        <v>-125.72</v>
      </c>
    </row>
    <row r="1829" spans="1:9" x14ac:dyDescent="0.2">
      <c r="A1829" s="38" t="s">
        <v>79</v>
      </c>
      <c r="B1829" s="39" t="s">
        <v>77</v>
      </c>
      <c r="C1829" s="39" t="s">
        <v>78</v>
      </c>
      <c r="D1829" s="39" t="s">
        <v>71</v>
      </c>
      <c r="E1829" s="39" t="s">
        <v>12</v>
      </c>
      <c r="F1829" s="39" t="s">
        <v>29842</v>
      </c>
      <c r="G1829" s="39" t="s">
        <v>26187</v>
      </c>
      <c r="H1829" s="39" t="s">
        <v>671</v>
      </c>
      <c r="I1829" s="71">
        <v>-5</v>
      </c>
    </row>
    <row r="1830" spans="1:9" x14ac:dyDescent="0.2">
      <c r="A1830" s="38" t="s">
        <v>79</v>
      </c>
      <c r="B1830" s="39" t="s">
        <v>77</v>
      </c>
      <c r="C1830" s="39" t="s">
        <v>78</v>
      </c>
      <c r="D1830" s="39" t="s">
        <v>71</v>
      </c>
      <c r="E1830" s="39" t="s">
        <v>12</v>
      </c>
      <c r="F1830" s="39" t="s">
        <v>31313</v>
      </c>
      <c r="G1830" s="39" t="s">
        <v>26187</v>
      </c>
      <c r="H1830" s="39" t="s">
        <v>30788</v>
      </c>
      <c r="I1830" s="71">
        <v>-5</v>
      </c>
    </row>
    <row r="1831" spans="1:9" x14ac:dyDescent="0.2">
      <c r="A1831" s="38" t="s">
        <v>79</v>
      </c>
      <c r="B1831" s="39" t="s">
        <v>77</v>
      </c>
      <c r="C1831" s="39" t="s">
        <v>78</v>
      </c>
      <c r="D1831" s="39" t="s">
        <v>71</v>
      </c>
      <c r="E1831" s="39" t="s">
        <v>12</v>
      </c>
      <c r="F1831" s="39" t="s">
        <v>27444</v>
      </c>
      <c r="G1831" s="39" t="s">
        <v>26187</v>
      </c>
      <c r="H1831" s="39" t="s">
        <v>673</v>
      </c>
      <c r="I1831" s="71">
        <v>-28.36</v>
      </c>
    </row>
    <row r="1832" spans="1:9" x14ac:dyDescent="0.2">
      <c r="A1832" s="38" t="s">
        <v>79</v>
      </c>
      <c r="B1832" s="39" t="s">
        <v>77</v>
      </c>
      <c r="C1832" s="39" t="s">
        <v>78</v>
      </c>
      <c r="D1832" s="39" t="s">
        <v>71</v>
      </c>
      <c r="E1832" s="39" t="s">
        <v>12</v>
      </c>
      <c r="F1832" s="39" t="s">
        <v>28502</v>
      </c>
      <c r="G1832" s="39" t="s">
        <v>26187</v>
      </c>
      <c r="H1832" s="39" t="s">
        <v>28389</v>
      </c>
      <c r="I1832" s="71">
        <v>-5</v>
      </c>
    </row>
    <row r="1833" spans="1:9" x14ac:dyDescent="0.2">
      <c r="A1833" s="38" t="s">
        <v>79</v>
      </c>
      <c r="B1833" s="39" t="s">
        <v>77</v>
      </c>
      <c r="C1833" s="39" t="s">
        <v>78</v>
      </c>
      <c r="D1833" s="39" t="s">
        <v>71</v>
      </c>
      <c r="E1833" s="39" t="s">
        <v>12</v>
      </c>
      <c r="F1833" s="39" t="s">
        <v>31795</v>
      </c>
      <c r="G1833" s="39" t="s">
        <v>26187</v>
      </c>
      <c r="H1833" s="39" t="s">
        <v>676</v>
      </c>
      <c r="I1833" s="71">
        <v>-5</v>
      </c>
    </row>
    <row r="1834" spans="1:9" x14ac:dyDescent="0.2">
      <c r="A1834" s="38" t="s">
        <v>79</v>
      </c>
      <c r="B1834" s="39" t="s">
        <v>77</v>
      </c>
      <c r="C1834" s="39" t="s">
        <v>78</v>
      </c>
      <c r="D1834" s="39" t="s">
        <v>71</v>
      </c>
      <c r="E1834" s="39" t="s">
        <v>12</v>
      </c>
      <c r="F1834" s="39" t="s">
        <v>31796</v>
      </c>
      <c r="G1834" s="39" t="s">
        <v>26187</v>
      </c>
      <c r="H1834" s="39" t="s">
        <v>30790</v>
      </c>
      <c r="I1834" s="71">
        <v>-5</v>
      </c>
    </row>
    <row r="1835" spans="1:9" x14ac:dyDescent="0.2">
      <c r="A1835" s="38" t="s">
        <v>79</v>
      </c>
      <c r="B1835" s="39" t="s">
        <v>77</v>
      </c>
      <c r="C1835" s="39" t="s">
        <v>78</v>
      </c>
      <c r="D1835" s="39" t="s">
        <v>71</v>
      </c>
      <c r="E1835" s="39" t="s">
        <v>12</v>
      </c>
      <c r="F1835" s="39" t="s">
        <v>26962</v>
      </c>
      <c r="G1835" s="39" t="s">
        <v>26187</v>
      </c>
      <c r="H1835" s="39" t="s">
        <v>26922</v>
      </c>
      <c r="I1835" s="71">
        <v>-5</v>
      </c>
    </row>
    <row r="1836" spans="1:9" x14ac:dyDescent="0.2">
      <c r="A1836" s="38" t="s">
        <v>79</v>
      </c>
      <c r="B1836" s="39" t="s">
        <v>77</v>
      </c>
      <c r="C1836" s="39" t="s">
        <v>78</v>
      </c>
      <c r="D1836" s="39" t="s">
        <v>71</v>
      </c>
      <c r="E1836" s="39" t="s">
        <v>12</v>
      </c>
      <c r="F1836" s="39" t="s">
        <v>31797</v>
      </c>
      <c r="G1836" s="39" t="s">
        <v>26187</v>
      </c>
      <c r="H1836" s="39" t="s">
        <v>30793</v>
      </c>
      <c r="I1836" s="71">
        <v>-5</v>
      </c>
    </row>
    <row r="1837" spans="1:9" x14ac:dyDescent="0.2">
      <c r="A1837" s="38" t="s">
        <v>79</v>
      </c>
      <c r="B1837" s="39" t="s">
        <v>77</v>
      </c>
      <c r="C1837" s="39" t="s">
        <v>78</v>
      </c>
      <c r="D1837" s="39" t="s">
        <v>71</v>
      </c>
      <c r="E1837" s="39" t="s">
        <v>12</v>
      </c>
      <c r="F1837" s="39" t="s">
        <v>29077</v>
      </c>
      <c r="G1837" s="39" t="s">
        <v>26187</v>
      </c>
      <c r="H1837" s="39" t="s">
        <v>172</v>
      </c>
      <c r="I1837" s="71">
        <v>-5</v>
      </c>
    </row>
    <row r="1838" spans="1:9" x14ac:dyDescent="0.2">
      <c r="A1838" s="38" t="s">
        <v>79</v>
      </c>
      <c r="B1838" s="39" t="s">
        <v>77</v>
      </c>
      <c r="C1838" s="39" t="s">
        <v>78</v>
      </c>
      <c r="D1838" s="39" t="s">
        <v>71</v>
      </c>
      <c r="E1838" s="39" t="s">
        <v>12</v>
      </c>
      <c r="F1838" s="39" t="s">
        <v>1375</v>
      </c>
      <c r="G1838" s="39" t="s">
        <v>26187</v>
      </c>
      <c r="H1838" s="39" t="s">
        <v>682</v>
      </c>
      <c r="I1838" s="71">
        <v>-10</v>
      </c>
    </row>
    <row r="1839" spans="1:9" x14ac:dyDescent="0.2">
      <c r="A1839" s="38" t="s">
        <v>79</v>
      </c>
      <c r="B1839" s="39" t="s">
        <v>77</v>
      </c>
      <c r="C1839" s="39" t="s">
        <v>78</v>
      </c>
      <c r="D1839" s="39" t="s">
        <v>71</v>
      </c>
      <c r="E1839" s="39" t="s">
        <v>12</v>
      </c>
      <c r="F1839" s="39" t="s">
        <v>31798</v>
      </c>
      <c r="G1839" s="39" t="s">
        <v>26187</v>
      </c>
      <c r="H1839" s="39" t="s">
        <v>666</v>
      </c>
      <c r="I1839" s="71">
        <v>-10</v>
      </c>
    </row>
    <row r="1840" spans="1:9" x14ac:dyDescent="0.2">
      <c r="A1840" s="38" t="s">
        <v>79</v>
      </c>
      <c r="B1840" s="39" t="s">
        <v>77</v>
      </c>
      <c r="C1840" s="39" t="s">
        <v>78</v>
      </c>
      <c r="D1840" s="39" t="s">
        <v>71</v>
      </c>
      <c r="E1840" s="39" t="s">
        <v>12</v>
      </c>
      <c r="F1840" s="39" t="s">
        <v>26225</v>
      </c>
      <c r="G1840" s="39" t="s">
        <v>26187</v>
      </c>
      <c r="H1840" s="39" t="s">
        <v>26197</v>
      </c>
      <c r="I1840" s="71">
        <v>-30.71</v>
      </c>
    </row>
    <row r="1841" spans="1:9" x14ac:dyDescent="0.2">
      <c r="A1841" s="38" t="s">
        <v>79</v>
      </c>
      <c r="B1841" s="39" t="s">
        <v>77</v>
      </c>
      <c r="C1841" s="39" t="s">
        <v>78</v>
      </c>
      <c r="D1841" s="39" t="s">
        <v>71</v>
      </c>
      <c r="E1841" s="39" t="s">
        <v>12</v>
      </c>
      <c r="F1841" s="39" t="s">
        <v>29078</v>
      </c>
      <c r="G1841" s="39" t="s">
        <v>26187</v>
      </c>
      <c r="H1841" s="39" t="s">
        <v>28892</v>
      </c>
      <c r="I1841" s="71">
        <v>-13.7</v>
      </c>
    </row>
    <row r="1842" spans="1:9" x14ac:dyDescent="0.2">
      <c r="A1842" s="38" t="s">
        <v>79</v>
      </c>
      <c r="B1842" s="39" t="s">
        <v>77</v>
      </c>
      <c r="C1842" s="39" t="s">
        <v>78</v>
      </c>
      <c r="D1842" s="39" t="s">
        <v>71</v>
      </c>
      <c r="E1842" s="39" t="s">
        <v>12</v>
      </c>
      <c r="F1842" s="39" t="s">
        <v>26963</v>
      </c>
      <c r="G1842" s="39" t="s">
        <v>26187</v>
      </c>
      <c r="H1842" s="39" t="s">
        <v>684</v>
      </c>
      <c r="I1842" s="71">
        <v>-5</v>
      </c>
    </row>
    <row r="1843" spans="1:9" x14ac:dyDescent="0.2">
      <c r="A1843" s="38" t="s">
        <v>79</v>
      </c>
      <c r="B1843" s="39" t="s">
        <v>77</v>
      </c>
      <c r="C1843" s="39" t="s">
        <v>78</v>
      </c>
      <c r="D1843" s="39" t="s">
        <v>71</v>
      </c>
      <c r="E1843" s="39" t="s">
        <v>12</v>
      </c>
      <c r="F1843" s="39" t="s">
        <v>27706</v>
      </c>
      <c r="G1843" s="39" t="s">
        <v>26187</v>
      </c>
      <c r="H1843" s="39" t="s">
        <v>27606</v>
      </c>
      <c r="I1843" s="71">
        <v>-5</v>
      </c>
    </row>
    <row r="1844" spans="1:9" x14ac:dyDescent="0.2">
      <c r="A1844" s="38" t="s">
        <v>79</v>
      </c>
      <c r="B1844" s="39" t="s">
        <v>77</v>
      </c>
      <c r="C1844" s="39" t="s">
        <v>78</v>
      </c>
      <c r="D1844" s="39" t="s">
        <v>71</v>
      </c>
      <c r="E1844" s="39" t="s">
        <v>12</v>
      </c>
      <c r="F1844" s="39" t="s">
        <v>1376</v>
      </c>
      <c r="G1844" s="39" t="s">
        <v>26187</v>
      </c>
      <c r="H1844" s="39" t="s">
        <v>689</v>
      </c>
      <c r="I1844" s="71">
        <v>-26.73</v>
      </c>
    </row>
    <row r="1845" spans="1:9" x14ac:dyDescent="0.2">
      <c r="A1845" s="38" t="s">
        <v>79</v>
      </c>
      <c r="B1845" s="39" t="s">
        <v>77</v>
      </c>
      <c r="C1845" s="39" t="s">
        <v>78</v>
      </c>
      <c r="D1845" s="39" t="s">
        <v>71</v>
      </c>
      <c r="E1845" s="39" t="s">
        <v>12</v>
      </c>
      <c r="F1845" s="39" t="s">
        <v>27707</v>
      </c>
      <c r="G1845" s="39" t="s">
        <v>26187</v>
      </c>
      <c r="H1845" s="39" t="s">
        <v>685</v>
      </c>
      <c r="I1845" s="71">
        <v>-8.41</v>
      </c>
    </row>
    <row r="1846" spans="1:9" x14ac:dyDescent="0.2">
      <c r="A1846" s="38" t="s">
        <v>79</v>
      </c>
      <c r="B1846" s="39" t="s">
        <v>77</v>
      </c>
      <c r="C1846" s="39" t="s">
        <v>78</v>
      </c>
      <c r="D1846" s="39" t="s">
        <v>71</v>
      </c>
      <c r="E1846" s="39" t="s">
        <v>12</v>
      </c>
      <c r="F1846" s="39" t="s">
        <v>29843</v>
      </c>
      <c r="G1846" s="39" t="s">
        <v>26187</v>
      </c>
      <c r="H1846" s="39" t="s">
        <v>29584</v>
      </c>
      <c r="I1846" s="71">
        <v>-5</v>
      </c>
    </row>
    <row r="1847" spans="1:9" x14ac:dyDescent="0.2">
      <c r="A1847" s="38" t="s">
        <v>79</v>
      </c>
      <c r="B1847" s="39" t="s">
        <v>77</v>
      </c>
      <c r="C1847" s="39" t="s">
        <v>78</v>
      </c>
      <c r="D1847" s="39" t="s">
        <v>71</v>
      </c>
      <c r="E1847" s="39" t="s">
        <v>12</v>
      </c>
      <c r="F1847" s="39" t="s">
        <v>27708</v>
      </c>
      <c r="G1847" s="39" t="s">
        <v>26187</v>
      </c>
      <c r="H1847" s="39" t="s">
        <v>687</v>
      </c>
      <c r="I1847" s="71">
        <v>-7.91</v>
      </c>
    </row>
    <row r="1848" spans="1:9" x14ac:dyDescent="0.2">
      <c r="A1848" s="38" t="s">
        <v>79</v>
      </c>
      <c r="B1848" s="39" t="s">
        <v>77</v>
      </c>
      <c r="C1848" s="39" t="s">
        <v>78</v>
      </c>
      <c r="D1848" s="39" t="s">
        <v>71</v>
      </c>
      <c r="E1848" s="39" t="s">
        <v>12</v>
      </c>
      <c r="F1848" s="39" t="s">
        <v>29079</v>
      </c>
      <c r="G1848" s="39" t="s">
        <v>26187</v>
      </c>
      <c r="H1848" s="39" t="s">
        <v>173</v>
      </c>
      <c r="I1848" s="71">
        <v>-6.1</v>
      </c>
    </row>
    <row r="1849" spans="1:9" x14ac:dyDescent="0.2">
      <c r="A1849" s="38" t="s">
        <v>79</v>
      </c>
      <c r="B1849" s="39" t="s">
        <v>77</v>
      </c>
      <c r="C1849" s="39" t="s">
        <v>78</v>
      </c>
      <c r="D1849" s="39" t="s">
        <v>71</v>
      </c>
      <c r="E1849" s="39" t="s">
        <v>12</v>
      </c>
      <c r="F1849" s="39" t="s">
        <v>31799</v>
      </c>
      <c r="G1849" s="39" t="s">
        <v>26187</v>
      </c>
      <c r="H1849" s="39" t="s">
        <v>30795</v>
      </c>
      <c r="I1849" s="71">
        <v>-10</v>
      </c>
    </row>
    <row r="1850" spans="1:9" x14ac:dyDescent="0.2">
      <c r="A1850" s="38" t="s">
        <v>79</v>
      </c>
      <c r="B1850" s="39" t="s">
        <v>77</v>
      </c>
      <c r="C1850" s="39" t="s">
        <v>78</v>
      </c>
      <c r="D1850" s="39" t="s">
        <v>71</v>
      </c>
      <c r="E1850" s="39" t="s">
        <v>12</v>
      </c>
      <c r="F1850" s="39" t="s">
        <v>31800</v>
      </c>
      <c r="G1850" s="39" t="s">
        <v>26187</v>
      </c>
      <c r="H1850" s="39" t="s">
        <v>30797</v>
      </c>
      <c r="I1850" s="71">
        <v>-5</v>
      </c>
    </row>
    <row r="1851" spans="1:9" x14ac:dyDescent="0.2">
      <c r="A1851" s="38" t="s">
        <v>79</v>
      </c>
      <c r="B1851" s="39" t="s">
        <v>77</v>
      </c>
      <c r="C1851" s="39" t="s">
        <v>78</v>
      </c>
      <c r="D1851" s="39" t="s">
        <v>71</v>
      </c>
      <c r="E1851" s="39" t="s">
        <v>12</v>
      </c>
      <c r="F1851" s="39" t="s">
        <v>31801</v>
      </c>
      <c r="G1851" s="39" t="s">
        <v>26187</v>
      </c>
      <c r="H1851" s="39" t="s">
        <v>30799</v>
      </c>
      <c r="I1851" s="71">
        <v>-5</v>
      </c>
    </row>
    <row r="1852" spans="1:9" x14ac:dyDescent="0.2">
      <c r="A1852" s="38" t="s">
        <v>79</v>
      </c>
      <c r="B1852" s="39" t="s">
        <v>77</v>
      </c>
      <c r="C1852" s="39" t="s">
        <v>78</v>
      </c>
      <c r="D1852" s="39" t="s">
        <v>71</v>
      </c>
      <c r="E1852" s="39" t="s">
        <v>12</v>
      </c>
      <c r="F1852" s="39" t="s">
        <v>26226</v>
      </c>
      <c r="G1852" s="39" t="s">
        <v>26187</v>
      </c>
      <c r="H1852" s="39" t="s">
        <v>7519</v>
      </c>
      <c r="I1852" s="71">
        <v>-13.88</v>
      </c>
    </row>
    <row r="1853" spans="1:9" x14ac:dyDescent="0.2">
      <c r="A1853" s="38" t="s">
        <v>79</v>
      </c>
      <c r="B1853" s="39" t="s">
        <v>77</v>
      </c>
      <c r="C1853" s="39" t="s">
        <v>78</v>
      </c>
      <c r="D1853" s="39" t="s">
        <v>71</v>
      </c>
      <c r="E1853" s="39" t="s">
        <v>12</v>
      </c>
      <c r="F1853" s="39" t="s">
        <v>29844</v>
      </c>
      <c r="G1853" s="39" t="s">
        <v>26187</v>
      </c>
      <c r="H1853" s="39" t="s">
        <v>29586</v>
      </c>
      <c r="I1853" s="71">
        <v>-5</v>
      </c>
    </row>
    <row r="1854" spans="1:9" x14ac:dyDescent="0.2">
      <c r="A1854" s="38" t="s">
        <v>79</v>
      </c>
      <c r="B1854" s="39" t="s">
        <v>77</v>
      </c>
      <c r="C1854" s="39" t="s">
        <v>78</v>
      </c>
      <c r="D1854" s="39" t="s">
        <v>71</v>
      </c>
      <c r="E1854" s="39" t="s">
        <v>12</v>
      </c>
      <c r="F1854" s="39" t="s">
        <v>26671</v>
      </c>
      <c r="G1854" s="39" t="s">
        <v>26187</v>
      </c>
      <c r="H1854" s="39" t="s">
        <v>26590</v>
      </c>
      <c r="I1854" s="71">
        <v>-8.41</v>
      </c>
    </row>
    <row r="1855" spans="1:9" x14ac:dyDescent="0.2">
      <c r="A1855" s="38" t="s">
        <v>79</v>
      </c>
      <c r="B1855" s="39" t="s">
        <v>77</v>
      </c>
      <c r="C1855" s="39" t="s">
        <v>78</v>
      </c>
      <c r="D1855" s="39" t="s">
        <v>71</v>
      </c>
      <c r="E1855" s="39" t="s">
        <v>12</v>
      </c>
      <c r="F1855" s="39" t="s">
        <v>31802</v>
      </c>
      <c r="G1855" s="39" t="s">
        <v>26187</v>
      </c>
      <c r="H1855" s="39" t="s">
        <v>30801</v>
      </c>
      <c r="I1855" s="71">
        <v>-5</v>
      </c>
    </row>
    <row r="1856" spans="1:9" x14ac:dyDescent="0.2">
      <c r="A1856" s="38" t="s">
        <v>79</v>
      </c>
      <c r="B1856" s="39" t="s">
        <v>77</v>
      </c>
      <c r="C1856" s="39" t="s">
        <v>78</v>
      </c>
      <c r="D1856" s="39" t="s">
        <v>71</v>
      </c>
      <c r="E1856" s="39" t="s">
        <v>12</v>
      </c>
      <c r="F1856" s="39" t="s">
        <v>26822</v>
      </c>
      <c r="G1856" s="39" t="s">
        <v>26187</v>
      </c>
      <c r="H1856" s="39" t="s">
        <v>26750</v>
      </c>
      <c r="I1856" s="71">
        <v>-199.6</v>
      </c>
    </row>
    <row r="1857" spans="1:9" x14ac:dyDescent="0.2">
      <c r="A1857" s="38" t="s">
        <v>79</v>
      </c>
      <c r="B1857" s="39" t="s">
        <v>77</v>
      </c>
      <c r="C1857" s="39" t="s">
        <v>78</v>
      </c>
      <c r="D1857" s="39" t="s">
        <v>71</v>
      </c>
      <c r="E1857" s="39" t="s">
        <v>12</v>
      </c>
      <c r="F1857" s="39" t="s">
        <v>28503</v>
      </c>
      <c r="G1857" s="39" t="s">
        <v>26187</v>
      </c>
      <c r="H1857" s="39" t="s">
        <v>692</v>
      </c>
      <c r="I1857" s="71">
        <v>-32.83</v>
      </c>
    </row>
    <row r="1858" spans="1:9" x14ac:dyDescent="0.2">
      <c r="A1858" s="38" t="s">
        <v>79</v>
      </c>
      <c r="B1858" s="39" t="s">
        <v>77</v>
      </c>
      <c r="C1858" s="39" t="s">
        <v>78</v>
      </c>
      <c r="D1858" s="39" t="s">
        <v>71</v>
      </c>
      <c r="E1858" s="39" t="s">
        <v>12</v>
      </c>
      <c r="F1858" s="39" t="s">
        <v>29081</v>
      </c>
      <c r="G1858" s="39" t="s">
        <v>26187</v>
      </c>
      <c r="H1858" s="39" t="s">
        <v>28901</v>
      </c>
      <c r="I1858" s="71">
        <v>-10</v>
      </c>
    </row>
    <row r="1859" spans="1:9" x14ac:dyDescent="0.2">
      <c r="A1859" s="38" t="s">
        <v>79</v>
      </c>
      <c r="B1859" s="39" t="s">
        <v>77</v>
      </c>
      <c r="C1859" s="39" t="s">
        <v>78</v>
      </c>
      <c r="D1859" s="39" t="s">
        <v>71</v>
      </c>
      <c r="E1859" s="39" t="s">
        <v>12</v>
      </c>
      <c r="F1859" s="39" t="s">
        <v>26672</v>
      </c>
      <c r="G1859" s="39" t="s">
        <v>26187</v>
      </c>
      <c r="H1859" s="39" t="s">
        <v>13642</v>
      </c>
      <c r="I1859" s="71">
        <v>-53.06</v>
      </c>
    </row>
    <row r="1860" spans="1:9" x14ac:dyDescent="0.2">
      <c r="A1860" s="38" t="s">
        <v>79</v>
      </c>
      <c r="B1860" s="39" t="s">
        <v>77</v>
      </c>
      <c r="C1860" s="39" t="s">
        <v>78</v>
      </c>
      <c r="D1860" s="39" t="s">
        <v>71</v>
      </c>
      <c r="E1860" s="39" t="s">
        <v>12</v>
      </c>
      <c r="F1860" s="39" t="s">
        <v>28066</v>
      </c>
      <c r="G1860" s="39" t="s">
        <v>26187</v>
      </c>
      <c r="H1860" s="39" t="s">
        <v>27959</v>
      </c>
      <c r="I1860" s="71">
        <v>-43.9</v>
      </c>
    </row>
    <row r="1861" spans="1:9" x14ac:dyDescent="0.2">
      <c r="A1861" s="38" t="s">
        <v>79</v>
      </c>
      <c r="B1861" s="39" t="s">
        <v>77</v>
      </c>
      <c r="C1861" s="39" t="s">
        <v>78</v>
      </c>
      <c r="D1861" s="39" t="s">
        <v>71</v>
      </c>
      <c r="E1861" s="39" t="s">
        <v>12</v>
      </c>
      <c r="F1861" s="39" t="s">
        <v>29845</v>
      </c>
      <c r="G1861" s="39" t="s">
        <v>26187</v>
      </c>
      <c r="H1861" s="39" t="s">
        <v>29588</v>
      </c>
      <c r="I1861" s="71">
        <v>-10</v>
      </c>
    </row>
    <row r="1862" spans="1:9" x14ac:dyDescent="0.2">
      <c r="A1862" s="38" t="s">
        <v>79</v>
      </c>
      <c r="B1862" s="39" t="s">
        <v>77</v>
      </c>
      <c r="C1862" s="39" t="s">
        <v>78</v>
      </c>
      <c r="D1862" s="39" t="s">
        <v>71</v>
      </c>
      <c r="E1862" s="39" t="s">
        <v>12</v>
      </c>
      <c r="F1862" s="39" t="s">
        <v>28504</v>
      </c>
      <c r="G1862" s="39" t="s">
        <v>26187</v>
      </c>
      <c r="H1862" s="39" t="s">
        <v>28392</v>
      </c>
      <c r="I1862" s="71">
        <v>-5.21</v>
      </c>
    </row>
    <row r="1863" spans="1:9" x14ac:dyDescent="0.2">
      <c r="A1863" s="38" t="s">
        <v>79</v>
      </c>
      <c r="B1863" s="39" t="s">
        <v>77</v>
      </c>
      <c r="C1863" s="39" t="s">
        <v>78</v>
      </c>
      <c r="D1863" s="39" t="s">
        <v>71</v>
      </c>
      <c r="E1863" s="39" t="s">
        <v>12</v>
      </c>
      <c r="F1863" s="39" t="s">
        <v>26469</v>
      </c>
      <c r="G1863" s="39" t="s">
        <v>26187</v>
      </c>
      <c r="H1863" s="39" t="s">
        <v>26470</v>
      </c>
      <c r="I1863" s="71">
        <v>-10</v>
      </c>
    </row>
    <row r="1864" spans="1:9" x14ac:dyDescent="0.2">
      <c r="A1864" s="38" t="s">
        <v>79</v>
      </c>
      <c r="B1864" s="39" t="s">
        <v>77</v>
      </c>
      <c r="C1864" s="39" t="s">
        <v>78</v>
      </c>
      <c r="D1864" s="39" t="s">
        <v>71</v>
      </c>
      <c r="E1864" s="39" t="s">
        <v>12</v>
      </c>
      <c r="F1864" s="39" t="s">
        <v>29846</v>
      </c>
      <c r="G1864" s="39" t="s">
        <v>26187</v>
      </c>
      <c r="H1864" s="39" t="s">
        <v>29590</v>
      </c>
      <c r="I1864" s="71">
        <v>-5</v>
      </c>
    </row>
    <row r="1865" spans="1:9" x14ac:dyDescent="0.2">
      <c r="A1865" s="38" t="s">
        <v>79</v>
      </c>
      <c r="B1865" s="39" t="s">
        <v>77</v>
      </c>
      <c r="C1865" s="39" t="s">
        <v>78</v>
      </c>
      <c r="D1865" s="39" t="s">
        <v>71</v>
      </c>
      <c r="E1865" s="39" t="s">
        <v>12</v>
      </c>
      <c r="F1865" s="39" t="s">
        <v>27709</v>
      </c>
      <c r="G1865" s="39" t="s">
        <v>26187</v>
      </c>
      <c r="H1865" s="39" t="s">
        <v>27611</v>
      </c>
      <c r="I1865" s="71">
        <v>-10</v>
      </c>
    </row>
    <row r="1866" spans="1:9" x14ac:dyDescent="0.2">
      <c r="A1866" s="38" t="s">
        <v>79</v>
      </c>
      <c r="B1866" s="39" t="s">
        <v>77</v>
      </c>
      <c r="C1866" s="39" t="s">
        <v>78</v>
      </c>
      <c r="D1866" s="39" t="s">
        <v>71</v>
      </c>
      <c r="E1866" s="39" t="s">
        <v>12</v>
      </c>
      <c r="F1866" s="39" t="s">
        <v>31803</v>
      </c>
      <c r="G1866" s="39" t="s">
        <v>26187</v>
      </c>
      <c r="H1866" s="39" t="s">
        <v>697</v>
      </c>
      <c r="I1866" s="71">
        <v>-5</v>
      </c>
    </row>
    <row r="1867" spans="1:9" x14ac:dyDescent="0.2">
      <c r="A1867" s="38" t="s">
        <v>79</v>
      </c>
      <c r="B1867" s="39" t="s">
        <v>77</v>
      </c>
      <c r="C1867" s="39" t="s">
        <v>78</v>
      </c>
      <c r="D1867" s="39" t="s">
        <v>71</v>
      </c>
      <c r="E1867" s="39" t="s">
        <v>12</v>
      </c>
      <c r="F1867" s="39" t="s">
        <v>31804</v>
      </c>
      <c r="G1867" s="39" t="s">
        <v>26187</v>
      </c>
      <c r="H1867" s="39" t="s">
        <v>175</v>
      </c>
      <c r="I1867" s="71">
        <v>-5</v>
      </c>
    </row>
    <row r="1868" spans="1:9" x14ac:dyDescent="0.2">
      <c r="A1868" s="38" t="s">
        <v>79</v>
      </c>
      <c r="B1868" s="39" t="s">
        <v>77</v>
      </c>
      <c r="C1868" s="39" t="s">
        <v>78</v>
      </c>
      <c r="D1868" s="39" t="s">
        <v>71</v>
      </c>
      <c r="E1868" s="39" t="s">
        <v>12</v>
      </c>
      <c r="F1868" s="39" t="s">
        <v>31805</v>
      </c>
      <c r="G1868" s="39" t="s">
        <v>26187</v>
      </c>
      <c r="H1868" s="39" t="s">
        <v>30805</v>
      </c>
      <c r="I1868" s="71">
        <v>-5</v>
      </c>
    </row>
    <row r="1869" spans="1:9" x14ac:dyDescent="0.2">
      <c r="A1869" s="38" t="s">
        <v>79</v>
      </c>
      <c r="B1869" s="39" t="s">
        <v>77</v>
      </c>
      <c r="C1869" s="39" t="s">
        <v>78</v>
      </c>
      <c r="D1869" s="39" t="s">
        <v>71</v>
      </c>
      <c r="E1869" s="39" t="s">
        <v>12</v>
      </c>
      <c r="F1869" s="39" t="s">
        <v>31806</v>
      </c>
      <c r="G1869" s="39" t="s">
        <v>26187</v>
      </c>
      <c r="H1869" s="39" t="s">
        <v>1377</v>
      </c>
      <c r="I1869" s="71">
        <v>-6.01</v>
      </c>
    </row>
    <row r="1870" spans="1:9" x14ac:dyDescent="0.2">
      <c r="A1870" s="38" t="s">
        <v>79</v>
      </c>
      <c r="B1870" s="39" t="s">
        <v>77</v>
      </c>
      <c r="C1870" s="39" t="s">
        <v>78</v>
      </c>
      <c r="D1870" s="39" t="s">
        <v>71</v>
      </c>
      <c r="E1870" s="39" t="s">
        <v>12</v>
      </c>
      <c r="F1870" s="39" t="s">
        <v>27710</v>
      </c>
      <c r="G1870" s="39" t="s">
        <v>26187</v>
      </c>
      <c r="H1870" s="39" t="s">
        <v>699</v>
      </c>
      <c r="I1870" s="71">
        <v>-68.319999999999993</v>
      </c>
    </row>
    <row r="1871" spans="1:9" x14ac:dyDescent="0.2">
      <c r="A1871" s="38" t="s">
        <v>79</v>
      </c>
      <c r="B1871" s="39" t="s">
        <v>77</v>
      </c>
      <c r="C1871" s="39" t="s">
        <v>78</v>
      </c>
      <c r="D1871" s="39" t="s">
        <v>71</v>
      </c>
      <c r="E1871" s="39" t="s">
        <v>12</v>
      </c>
      <c r="F1871" s="39" t="s">
        <v>1378</v>
      </c>
      <c r="G1871" s="39" t="s">
        <v>26187</v>
      </c>
      <c r="H1871" s="39" t="s">
        <v>702</v>
      </c>
      <c r="I1871" s="71">
        <v>-25.7</v>
      </c>
    </row>
    <row r="1872" spans="1:9" x14ac:dyDescent="0.2">
      <c r="A1872" s="38" t="s">
        <v>79</v>
      </c>
      <c r="B1872" s="39" t="s">
        <v>77</v>
      </c>
      <c r="C1872" s="39" t="s">
        <v>78</v>
      </c>
      <c r="D1872" s="39" t="s">
        <v>71</v>
      </c>
      <c r="E1872" s="39" t="s">
        <v>12</v>
      </c>
      <c r="F1872" s="39" t="s">
        <v>28505</v>
      </c>
      <c r="G1872" s="39" t="s">
        <v>26187</v>
      </c>
      <c r="H1872" s="39" t="s">
        <v>28394</v>
      </c>
      <c r="I1872" s="71">
        <v>-5</v>
      </c>
    </row>
    <row r="1873" spans="1:9" x14ac:dyDescent="0.2">
      <c r="A1873" s="38" t="s">
        <v>79</v>
      </c>
      <c r="B1873" s="39" t="s">
        <v>77</v>
      </c>
      <c r="C1873" s="39" t="s">
        <v>78</v>
      </c>
      <c r="D1873" s="39" t="s">
        <v>71</v>
      </c>
      <c r="E1873" s="39" t="s">
        <v>12</v>
      </c>
      <c r="F1873" s="39" t="s">
        <v>28506</v>
      </c>
      <c r="G1873" s="39" t="s">
        <v>26187</v>
      </c>
      <c r="H1873" s="39" t="s">
        <v>28396</v>
      </c>
      <c r="I1873" s="71">
        <v>-14.94</v>
      </c>
    </row>
    <row r="1874" spans="1:9" x14ac:dyDescent="0.2">
      <c r="A1874" s="38" t="s">
        <v>79</v>
      </c>
      <c r="B1874" s="39" t="s">
        <v>77</v>
      </c>
      <c r="C1874" s="39" t="s">
        <v>78</v>
      </c>
      <c r="D1874" s="39" t="s">
        <v>71</v>
      </c>
      <c r="E1874" s="39" t="s">
        <v>12</v>
      </c>
      <c r="F1874" s="39" t="s">
        <v>26316</v>
      </c>
      <c r="G1874" s="39" t="s">
        <v>26187</v>
      </c>
      <c r="H1874" s="39" t="s">
        <v>26289</v>
      </c>
      <c r="I1874" s="71">
        <v>-35.369999999999997</v>
      </c>
    </row>
    <row r="1875" spans="1:9" x14ac:dyDescent="0.2">
      <c r="A1875" s="38" t="s">
        <v>79</v>
      </c>
      <c r="B1875" s="39" t="s">
        <v>77</v>
      </c>
      <c r="C1875" s="39" t="s">
        <v>78</v>
      </c>
      <c r="D1875" s="39" t="s">
        <v>71</v>
      </c>
      <c r="E1875" s="39" t="s">
        <v>12</v>
      </c>
      <c r="F1875" s="39" t="s">
        <v>1379</v>
      </c>
      <c r="G1875" s="39" t="s">
        <v>26187</v>
      </c>
      <c r="H1875" s="39" t="s">
        <v>708</v>
      </c>
      <c r="I1875" s="71">
        <v>-9.89</v>
      </c>
    </row>
    <row r="1876" spans="1:9" x14ac:dyDescent="0.2">
      <c r="A1876" s="38" t="s">
        <v>79</v>
      </c>
      <c r="B1876" s="39" t="s">
        <v>77</v>
      </c>
      <c r="C1876" s="39" t="s">
        <v>78</v>
      </c>
      <c r="D1876" s="39" t="s">
        <v>71</v>
      </c>
      <c r="E1876" s="39" t="s">
        <v>12</v>
      </c>
      <c r="F1876" s="39" t="s">
        <v>29082</v>
      </c>
      <c r="G1876" s="39" t="s">
        <v>100</v>
      </c>
      <c r="H1876" s="39" t="s">
        <v>705</v>
      </c>
      <c r="I1876" s="71">
        <v>-14.13</v>
      </c>
    </row>
    <row r="1877" spans="1:9" x14ac:dyDescent="0.2">
      <c r="A1877" s="38" t="s">
        <v>79</v>
      </c>
      <c r="B1877" s="39" t="s">
        <v>77</v>
      </c>
      <c r="C1877" s="39" t="s">
        <v>78</v>
      </c>
      <c r="D1877" s="39" t="s">
        <v>71</v>
      </c>
      <c r="E1877" s="39" t="s">
        <v>12</v>
      </c>
      <c r="F1877" s="39" t="s">
        <v>29083</v>
      </c>
      <c r="G1877" s="39" t="s">
        <v>100</v>
      </c>
      <c r="H1877" s="39" t="s">
        <v>703</v>
      </c>
      <c r="I1877" s="71">
        <v>-13.35</v>
      </c>
    </row>
    <row r="1878" spans="1:9" x14ac:dyDescent="0.2">
      <c r="A1878" s="38" t="s">
        <v>79</v>
      </c>
      <c r="B1878" s="39" t="s">
        <v>77</v>
      </c>
      <c r="C1878" s="39" t="s">
        <v>78</v>
      </c>
      <c r="D1878" s="39" t="s">
        <v>71</v>
      </c>
      <c r="E1878" s="39" t="s">
        <v>12</v>
      </c>
      <c r="F1878" s="39" t="s">
        <v>26964</v>
      </c>
      <c r="G1878" s="39" t="s">
        <v>26187</v>
      </c>
      <c r="H1878" s="39" t="s">
        <v>721</v>
      </c>
      <c r="I1878" s="71">
        <v>-43.37</v>
      </c>
    </row>
    <row r="1879" spans="1:9" x14ac:dyDescent="0.2">
      <c r="A1879" s="38" t="s">
        <v>79</v>
      </c>
      <c r="B1879" s="39" t="s">
        <v>77</v>
      </c>
      <c r="C1879" s="39" t="s">
        <v>78</v>
      </c>
      <c r="D1879" s="39" t="s">
        <v>71</v>
      </c>
      <c r="E1879" s="39" t="s">
        <v>12</v>
      </c>
      <c r="F1879" s="39" t="s">
        <v>31807</v>
      </c>
      <c r="G1879" s="39" t="s">
        <v>26187</v>
      </c>
      <c r="H1879" s="39" t="s">
        <v>30808</v>
      </c>
      <c r="I1879" s="71">
        <v>-5</v>
      </c>
    </row>
    <row r="1880" spans="1:9" x14ac:dyDescent="0.2">
      <c r="A1880" s="38" t="s">
        <v>79</v>
      </c>
      <c r="B1880" s="39" t="s">
        <v>77</v>
      </c>
      <c r="C1880" s="39" t="s">
        <v>78</v>
      </c>
      <c r="D1880" s="39" t="s">
        <v>71</v>
      </c>
      <c r="E1880" s="39" t="s">
        <v>12</v>
      </c>
      <c r="F1880" s="39" t="s">
        <v>27445</v>
      </c>
      <c r="G1880" s="39" t="s">
        <v>26187</v>
      </c>
      <c r="H1880" s="39" t="s">
        <v>710</v>
      </c>
      <c r="I1880" s="71">
        <v>-32.54</v>
      </c>
    </row>
    <row r="1881" spans="1:9" x14ac:dyDescent="0.2">
      <c r="A1881" s="38" t="s">
        <v>79</v>
      </c>
      <c r="B1881" s="39" t="s">
        <v>77</v>
      </c>
      <c r="C1881" s="39" t="s">
        <v>78</v>
      </c>
      <c r="D1881" s="39" t="s">
        <v>71</v>
      </c>
      <c r="E1881" s="39" t="s">
        <v>12</v>
      </c>
      <c r="F1881" s="39" t="s">
        <v>31808</v>
      </c>
      <c r="G1881" s="39" t="s">
        <v>26187</v>
      </c>
      <c r="H1881" s="39" t="s">
        <v>21321</v>
      </c>
      <c r="I1881" s="71">
        <v>-5</v>
      </c>
    </row>
    <row r="1882" spans="1:9" x14ac:dyDescent="0.2">
      <c r="A1882" s="38" t="s">
        <v>79</v>
      </c>
      <c r="B1882" s="39" t="s">
        <v>77</v>
      </c>
      <c r="C1882" s="39" t="s">
        <v>78</v>
      </c>
      <c r="D1882" s="39" t="s">
        <v>71</v>
      </c>
      <c r="E1882" s="39" t="s">
        <v>12</v>
      </c>
      <c r="F1882" s="39" t="s">
        <v>1380</v>
      </c>
      <c r="G1882" s="39" t="s">
        <v>26187</v>
      </c>
      <c r="H1882" s="39" t="s">
        <v>717</v>
      </c>
      <c r="I1882" s="71">
        <v>-5</v>
      </c>
    </row>
    <row r="1883" spans="1:9" x14ac:dyDescent="0.2">
      <c r="A1883" s="38" t="s">
        <v>79</v>
      </c>
      <c r="B1883" s="39" t="s">
        <v>77</v>
      </c>
      <c r="C1883" s="39" t="s">
        <v>78</v>
      </c>
      <c r="D1883" s="39" t="s">
        <v>71</v>
      </c>
      <c r="E1883" s="39" t="s">
        <v>12</v>
      </c>
      <c r="F1883" s="39" t="s">
        <v>1381</v>
      </c>
      <c r="G1883" s="39" t="s">
        <v>26187</v>
      </c>
      <c r="H1883" s="39" t="s">
        <v>720</v>
      </c>
      <c r="I1883" s="71">
        <v>-22.35</v>
      </c>
    </row>
    <row r="1884" spans="1:9" x14ac:dyDescent="0.2">
      <c r="A1884" s="38" t="s">
        <v>79</v>
      </c>
      <c r="B1884" s="39" t="s">
        <v>77</v>
      </c>
      <c r="C1884" s="39" t="s">
        <v>78</v>
      </c>
      <c r="D1884" s="39" t="s">
        <v>71</v>
      </c>
      <c r="E1884" s="39" t="s">
        <v>12</v>
      </c>
      <c r="F1884" s="39" t="s">
        <v>27446</v>
      </c>
      <c r="G1884" s="39" t="s">
        <v>26187</v>
      </c>
      <c r="H1884" s="39" t="s">
        <v>718</v>
      </c>
      <c r="I1884" s="71">
        <v>-5</v>
      </c>
    </row>
    <row r="1885" spans="1:9" x14ac:dyDescent="0.2">
      <c r="A1885" s="38" t="s">
        <v>79</v>
      </c>
      <c r="B1885" s="39" t="s">
        <v>77</v>
      </c>
      <c r="C1885" s="39" t="s">
        <v>78</v>
      </c>
      <c r="D1885" s="39" t="s">
        <v>71</v>
      </c>
      <c r="E1885" s="39" t="s">
        <v>12</v>
      </c>
      <c r="F1885" s="39" t="s">
        <v>31809</v>
      </c>
      <c r="G1885" s="39" t="s">
        <v>26187</v>
      </c>
      <c r="H1885" s="39" t="s">
        <v>30811</v>
      </c>
      <c r="I1885" s="71">
        <v>-5</v>
      </c>
    </row>
    <row r="1886" spans="1:9" x14ac:dyDescent="0.2">
      <c r="A1886" s="38" t="s">
        <v>79</v>
      </c>
      <c r="B1886" s="39" t="s">
        <v>77</v>
      </c>
      <c r="C1886" s="39" t="s">
        <v>78</v>
      </c>
      <c r="D1886" s="39" t="s">
        <v>71</v>
      </c>
      <c r="E1886" s="39" t="s">
        <v>12</v>
      </c>
      <c r="F1886" s="39" t="s">
        <v>26823</v>
      </c>
      <c r="G1886" s="39" t="s">
        <v>26187</v>
      </c>
      <c r="H1886" s="39" t="s">
        <v>26752</v>
      </c>
      <c r="I1886" s="71">
        <v>-6.33</v>
      </c>
    </row>
    <row r="1887" spans="1:9" x14ac:dyDescent="0.2">
      <c r="A1887" s="38" t="s">
        <v>79</v>
      </c>
      <c r="B1887" s="39" t="s">
        <v>77</v>
      </c>
      <c r="C1887" s="39" t="s">
        <v>78</v>
      </c>
      <c r="D1887" s="39" t="s">
        <v>71</v>
      </c>
      <c r="E1887" s="39" t="s">
        <v>12</v>
      </c>
      <c r="F1887" s="39" t="s">
        <v>1382</v>
      </c>
      <c r="G1887" s="39" t="s">
        <v>26187</v>
      </c>
      <c r="H1887" s="39" t="s">
        <v>723</v>
      </c>
      <c r="I1887" s="71">
        <v>-23.12</v>
      </c>
    </row>
    <row r="1888" spans="1:9" x14ac:dyDescent="0.2">
      <c r="A1888" s="38" t="s">
        <v>79</v>
      </c>
      <c r="B1888" s="39" t="s">
        <v>77</v>
      </c>
      <c r="C1888" s="39" t="s">
        <v>78</v>
      </c>
      <c r="D1888" s="39" t="s">
        <v>71</v>
      </c>
      <c r="E1888" s="39" t="s">
        <v>12</v>
      </c>
      <c r="F1888" s="39" t="s">
        <v>26673</v>
      </c>
      <c r="G1888" s="39" t="s">
        <v>26187</v>
      </c>
      <c r="H1888" s="39" t="s">
        <v>1383</v>
      </c>
      <c r="I1888" s="71">
        <v>-40.81</v>
      </c>
    </row>
    <row r="1889" spans="1:9" x14ac:dyDescent="0.2">
      <c r="A1889" s="38" t="s">
        <v>79</v>
      </c>
      <c r="B1889" s="39" t="s">
        <v>77</v>
      </c>
      <c r="C1889" s="39" t="s">
        <v>78</v>
      </c>
      <c r="D1889" s="39" t="s">
        <v>71</v>
      </c>
      <c r="E1889" s="39" t="s">
        <v>12</v>
      </c>
      <c r="F1889" s="39" t="s">
        <v>29084</v>
      </c>
      <c r="G1889" s="39" t="s">
        <v>26187</v>
      </c>
      <c r="H1889" s="39" t="s">
        <v>28905</v>
      </c>
      <c r="I1889" s="71">
        <v>-5</v>
      </c>
    </row>
    <row r="1890" spans="1:9" x14ac:dyDescent="0.2">
      <c r="A1890" s="38" t="s">
        <v>79</v>
      </c>
      <c r="B1890" s="39" t="s">
        <v>77</v>
      </c>
      <c r="C1890" s="39" t="s">
        <v>78</v>
      </c>
      <c r="D1890" s="39" t="s">
        <v>71</v>
      </c>
      <c r="E1890" s="39" t="s">
        <v>12</v>
      </c>
      <c r="F1890" s="39" t="s">
        <v>28507</v>
      </c>
      <c r="G1890" s="39" t="s">
        <v>26187</v>
      </c>
      <c r="H1890" s="39" t="s">
        <v>725</v>
      </c>
      <c r="I1890" s="71">
        <v>-5</v>
      </c>
    </row>
    <row r="1891" spans="1:9" x14ac:dyDescent="0.2">
      <c r="A1891" s="38" t="s">
        <v>79</v>
      </c>
      <c r="B1891" s="39" t="s">
        <v>77</v>
      </c>
      <c r="C1891" s="39" t="s">
        <v>78</v>
      </c>
      <c r="D1891" s="39" t="s">
        <v>71</v>
      </c>
      <c r="E1891" s="39" t="s">
        <v>12</v>
      </c>
      <c r="F1891" s="39" t="s">
        <v>27711</v>
      </c>
      <c r="G1891" s="39" t="s">
        <v>26187</v>
      </c>
      <c r="H1891" s="39" t="s">
        <v>726</v>
      </c>
      <c r="I1891" s="71">
        <v>-25.63</v>
      </c>
    </row>
    <row r="1892" spans="1:9" x14ac:dyDescent="0.2">
      <c r="A1892" s="38" t="s">
        <v>79</v>
      </c>
      <c r="B1892" s="39" t="s">
        <v>77</v>
      </c>
      <c r="C1892" s="39" t="s">
        <v>78</v>
      </c>
      <c r="D1892" s="39" t="s">
        <v>71</v>
      </c>
      <c r="E1892" s="39" t="s">
        <v>12</v>
      </c>
      <c r="F1892" s="39" t="s">
        <v>1384</v>
      </c>
      <c r="G1892" s="39" t="s">
        <v>26187</v>
      </c>
      <c r="H1892" s="39" t="s">
        <v>731</v>
      </c>
      <c r="I1892" s="71">
        <v>-33.82</v>
      </c>
    </row>
    <row r="1893" spans="1:9" x14ac:dyDescent="0.2">
      <c r="A1893" s="38" t="s">
        <v>79</v>
      </c>
      <c r="B1893" s="39" t="s">
        <v>77</v>
      </c>
      <c r="C1893" s="39" t="s">
        <v>78</v>
      </c>
      <c r="D1893" s="39" t="s">
        <v>71</v>
      </c>
      <c r="E1893" s="39" t="s">
        <v>12</v>
      </c>
      <c r="F1893" s="39" t="s">
        <v>28508</v>
      </c>
      <c r="G1893" s="39" t="s">
        <v>26187</v>
      </c>
      <c r="H1893" s="39" t="s">
        <v>28399</v>
      </c>
      <c r="I1893" s="71">
        <v>-5</v>
      </c>
    </row>
    <row r="1894" spans="1:9" x14ac:dyDescent="0.2">
      <c r="A1894" s="38" t="s">
        <v>79</v>
      </c>
      <c r="B1894" s="39" t="s">
        <v>77</v>
      </c>
      <c r="C1894" s="39" t="s">
        <v>78</v>
      </c>
      <c r="D1894" s="39" t="s">
        <v>71</v>
      </c>
      <c r="E1894" s="39" t="s">
        <v>12</v>
      </c>
      <c r="F1894" s="39" t="s">
        <v>1385</v>
      </c>
      <c r="G1894" s="39" t="s">
        <v>26187</v>
      </c>
      <c r="H1894" s="39" t="s">
        <v>182</v>
      </c>
      <c r="I1894" s="71">
        <v>-13.11</v>
      </c>
    </row>
    <row r="1895" spans="1:9" x14ac:dyDescent="0.2">
      <c r="A1895" s="38" t="s">
        <v>79</v>
      </c>
      <c r="B1895" s="39" t="s">
        <v>77</v>
      </c>
      <c r="C1895" s="39" t="s">
        <v>78</v>
      </c>
      <c r="D1895" s="39" t="s">
        <v>71</v>
      </c>
      <c r="E1895" s="39" t="s">
        <v>12</v>
      </c>
      <c r="F1895" s="39" t="s">
        <v>27447</v>
      </c>
      <c r="G1895" s="39" t="s">
        <v>26187</v>
      </c>
      <c r="H1895" s="39" t="s">
        <v>732</v>
      </c>
      <c r="I1895" s="71">
        <v>-5</v>
      </c>
    </row>
    <row r="1896" spans="1:9" x14ac:dyDescent="0.2">
      <c r="A1896" s="38" t="s">
        <v>79</v>
      </c>
      <c r="B1896" s="39" t="s">
        <v>77</v>
      </c>
      <c r="C1896" s="39" t="s">
        <v>78</v>
      </c>
      <c r="D1896" s="39" t="s">
        <v>71</v>
      </c>
      <c r="E1896" s="39" t="s">
        <v>12</v>
      </c>
      <c r="F1896" s="39" t="s">
        <v>31810</v>
      </c>
      <c r="G1896" s="39" t="s">
        <v>26187</v>
      </c>
      <c r="H1896" s="39" t="s">
        <v>31811</v>
      </c>
      <c r="I1896" s="71">
        <v>-10</v>
      </c>
    </row>
    <row r="1897" spans="1:9" x14ac:dyDescent="0.2">
      <c r="A1897" s="38" t="s">
        <v>79</v>
      </c>
      <c r="B1897" s="39" t="s">
        <v>77</v>
      </c>
      <c r="C1897" s="39" t="s">
        <v>78</v>
      </c>
      <c r="D1897" s="39" t="s">
        <v>71</v>
      </c>
      <c r="E1897" s="39" t="s">
        <v>12</v>
      </c>
      <c r="F1897" s="39" t="s">
        <v>31812</v>
      </c>
      <c r="G1897" s="39" t="s">
        <v>26187</v>
      </c>
      <c r="H1897" s="39" t="s">
        <v>733</v>
      </c>
      <c r="I1897" s="71">
        <v>-5</v>
      </c>
    </row>
    <row r="1898" spans="1:9" x14ac:dyDescent="0.2">
      <c r="A1898" s="38" t="s">
        <v>79</v>
      </c>
      <c r="B1898" s="39" t="s">
        <v>77</v>
      </c>
      <c r="C1898" s="39" t="s">
        <v>78</v>
      </c>
      <c r="D1898" s="39" t="s">
        <v>71</v>
      </c>
      <c r="E1898" s="39" t="s">
        <v>12</v>
      </c>
      <c r="F1898" s="39" t="s">
        <v>29085</v>
      </c>
      <c r="G1898" s="39" t="s">
        <v>26187</v>
      </c>
      <c r="H1898" s="39" t="s">
        <v>735</v>
      </c>
      <c r="I1898" s="71">
        <v>-34.1</v>
      </c>
    </row>
    <row r="1899" spans="1:9" x14ac:dyDescent="0.2">
      <c r="A1899" s="38" t="s">
        <v>79</v>
      </c>
      <c r="B1899" s="39" t="s">
        <v>77</v>
      </c>
      <c r="C1899" s="39" t="s">
        <v>78</v>
      </c>
      <c r="D1899" s="39" t="s">
        <v>71</v>
      </c>
      <c r="E1899" s="39" t="s">
        <v>12</v>
      </c>
      <c r="F1899" s="39" t="s">
        <v>29847</v>
      </c>
      <c r="G1899" s="39" t="s">
        <v>26187</v>
      </c>
      <c r="H1899" s="39" t="s">
        <v>736</v>
      </c>
      <c r="I1899" s="71">
        <v>-5</v>
      </c>
    </row>
    <row r="1900" spans="1:9" x14ac:dyDescent="0.2">
      <c r="A1900" s="38" t="s">
        <v>79</v>
      </c>
      <c r="B1900" s="39" t="s">
        <v>77</v>
      </c>
      <c r="C1900" s="39" t="s">
        <v>78</v>
      </c>
      <c r="D1900" s="39" t="s">
        <v>71</v>
      </c>
      <c r="E1900" s="39" t="s">
        <v>12</v>
      </c>
      <c r="F1900" s="39" t="s">
        <v>26317</v>
      </c>
      <c r="G1900" s="39" t="s">
        <v>26187</v>
      </c>
      <c r="H1900" s="39" t="s">
        <v>737</v>
      </c>
      <c r="I1900" s="71">
        <v>-5</v>
      </c>
    </row>
    <row r="1901" spans="1:9" x14ac:dyDescent="0.2">
      <c r="A1901" s="38" t="s">
        <v>79</v>
      </c>
      <c r="B1901" s="39" t="s">
        <v>77</v>
      </c>
      <c r="C1901" s="39" t="s">
        <v>78</v>
      </c>
      <c r="D1901" s="39" t="s">
        <v>71</v>
      </c>
      <c r="E1901" s="39" t="s">
        <v>12</v>
      </c>
      <c r="F1901" s="39" t="s">
        <v>27448</v>
      </c>
      <c r="G1901" s="39" t="s">
        <v>26187</v>
      </c>
      <c r="H1901" s="39" t="s">
        <v>27337</v>
      </c>
      <c r="I1901" s="71">
        <v>-5.95</v>
      </c>
    </row>
    <row r="1902" spans="1:9" x14ac:dyDescent="0.2">
      <c r="A1902" s="38" t="s">
        <v>79</v>
      </c>
      <c r="B1902" s="39" t="s">
        <v>77</v>
      </c>
      <c r="C1902" s="39" t="s">
        <v>78</v>
      </c>
      <c r="D1902" s="39" t="s">
        <v>71</v>
      </c>
      <c r="E1902" s="39" t="s">
        <v>12</v>
      </c>
      <c r="F1902" s="39" t="s">
        <v>1386</v>
      </c>
      <c r="G1902" s="39" t="s">
        <v>26187</v>
      </c>
      <c r="H1902" s="39" t="s">
        <v>742</v>
      </c>
      <c r="I1902" s="71">
        <v>-21.68</v>
      </c>
    </row>
    <row r="1903" spans="1:9" x14ac:dyDescent="0.2">
      <c r="A1903" s="38" t="s">
        <v>79</v>
      </c>
      <c r="B1903" s="39" t="s">
        <v>77</v>
      </c>
      <c r="C1903" s="39" t="s">
        <v>78</v>
      </c>
      <c r="D1903" s="39" t="s">
        <v>71</v>
      </c>
      <c r="E1903" s="39" t="s">
        <v>12</v>
      </c>
      <c r="F1903" s="39" t="s">
        <v>31813</v>
      </c>
      <c r="G1903" s="39" t="s">
        <v>26187</v>
      </c>
      <c r="H1903" s="39" t="s">
        <v>30814</v>
      </c>
      <c r="I1903" s="71">
        <v>-5</v>
      </c>
    </row>
    <row r="1904" spans="1:9" x14ac:dyDescent="0.2">
      <c r="A1904" s="38" t="s">
        <v>79</v>
      </c>
      <c r="B1904" s="39" t="s">
        <v>77</v>
      </c>
      <c r="C1904" s="39" t="s">
        <v>78</v>
      </c>
      <c r="D1904" s="39" t="s">
        <v>71</v>
      </c>
      <c r="E1904" s="39" t="s">
        <v>12</v>
      </c>
      <c r="F1904" s="39" t="s">
        <v>31814</v>
      </c>
      <c r="G1904" s="39" t="s">
        <v>26187</v>
      </c>
      <c r="H1904" s="39" t="s">
        <v>13169</v>
      </c>
      <c r="I1904" s="71">
        <v>-5</v>
      </c>
    </row>
    <row r="1905" spans="1:9" x14ac:dyDescent="0.2">
      <c r="A1905" s="38" t="s">
        <v>79</v>
      </c>
      <c r="B1905" s="39" t="s">
        <v>77</v>
      </c>
      <c r="C1905" s="39" t="s">
        <v>78</v>
      </c>
      <c r="D1905" s="39" t="s">
        <v>71</v>
      </c>
      <c r="E1905" s="39" t="s">
        <v>12</v>
      </c>
      <c r="F1905" s="39" t="s">
        <v>31815</v>
      </c>
      <c r="G1905" s="39" t="s">
        <v>26187</v>
      </c>
      <c r="H1905" s="39" t="s">
        <v>1388</v>
      </c>
      <c r="I1905" s="71">
        <v>-5</v>
      </c>
    </row>
    <row r="1906" spans="1:9" x14ac:dyDescent="0.2">
      <c r="A1906" s="38" t="s">
        <v>79</v>
      </c>
      <c r="B1906" s="39" t="s">
        <v>77</v>
      </c>
      <c r="C1906" s="39" t="s">
        <v>78</v>
      </c>
      <c r="D1906" s="39" t="s">
        <v>71</v>
      </c>
      <c r="E1906" s="39" t="s">
        <v>12</v>
      </c>
      <c r="F1906" s="39" t="s">
        <v>26824</v>
      </c>
      <c r="G1906" s="39" t="s">
        <v>26187</v>
      </c>
      <c r="H1906" s="39" t="s">
        <v>26754</v>
      </c>
      <c r="I1906" s="71">
        <v>-5</v>
      </c>
    </row>
    <row r="1907" spans="1:9" x14ac:dyDescent="0.2">
      <c r="A1907" s="38" t="s">
        <v>79</v>
      </c>
      <c r="B1907" s="39" t="s">
        <v>77</v>
      </c>
      <c r="C1907" s="39" t="s">
        <v>78</v>
      </c>
      <c r="D1907" s="39" t="s">
        <v>71</v>
      </c>
      <c r="E1907" s="39" t="s">
        <v>12</v>
      </c>
      <c r="F1907" s="39" t="s">
        <v>31816</v>
      </c>
      <c r="G1907" s="39" t="s">
        <v>26187</v>
      </c>
      <c r="H1907" s="39" t="s">
        <v>31817</v>
      </c>
      <c r="I1907" s="71">
        <v>-10</v>
      </c>
    </row>
    <row r="1908" spans="1:9" x14ac:dyDescent="0.2">
      <c r="A1908" s="38" t="s">
        <v>79</v>
      </c>
      <c r="B1908" s="39" t="s">
        <v>77</v>
      </c>
      <c r="C1908" s="39" t="s">
        <v>78</v>
      </c>
      <c r="D1908" s="39" t="s">
        <v>71</v>
      </c>
      <c r="E1908" s="39" t="s">
        <v>12</v>
      </c>
      <c r="F1908" s="39" t="s">
        <v>27449</v>
      </c>
      <c r="G1908" s="39" t="s">
        <v>26187</v>
      </c>
      <c r="H1908" s="39" t="s">
        <v>743</v>
      </c>
      <c r="I1908" s="71">
        <v>-5</v>
      </c>
    </row>
    <row r="1909" spans="1:9" x14ac:dyDescent="0.2">
      <c r="A1909" s="38" t="s">
        <v>79</v>
      </c>
      <c r="B1909" s="39" t="s">
        <v>77</v>
      </c>
      <c r="C1909" s="39" t="s">
        <v>78</v>
      </c>
      <c r="D1909" s="39" t="s">
        <v>71</v>
      </c>
      <c r="E1909" s="39" t="s">
        <v>12</v>
      </c>
      <c r="F1909" s="39" t="s">
        <v>29848</v>
      </c>
      <c r="G1909" s="39" t="s">
        <v>26187</v>
      </c>
      <c r="H1909" s="39" t="s">
        <v>29593</v>
      </c>
      <c r="I1909" s="71">
        <v>-5</v>
      </c>
    </row>
    <row r="1910" spans="1:9" x14ac:dyDescent="0.2">
      <c r="A1910" s="38" t="s">
        <v>79</v>
      </c>
      <c r="B1910" s="39" t="s">
        <v>77</v>
      </c>
      <c r="C1910" s="39" t="s">
        <v>78</v>
      </c>
      <c r="D1910" s="39" t="s">
        <v>71</v>
      </c>
      <c r="E1910" s="39" t="s">
        <v>12</v>
      </c>
      <c r="F1910" s="39" t="s">
        <v>1389</v>
      </c>
      <c r="G1910" s="39" t="s">
        <v>100</v>
      </c>
      <c r="H1910" s="39" t="s">
        <v>1390</v>
      </c>
      <c r="I1910" s="71">
        <v>-37.659999999999997</v>
      </c>
    </row>
    <row r="1911" spans="1:9" x14ac:dyDescent="0.2">
      <c r="A1911" s="38" t="s">
        <v>79</v>
      </c>
      <c r="B1911" s="39" t="s">
        <v>77</v>
      </c>
      <c r="C1911" s="39" t="s">
        <v>78</v>
      </c>
      <c r="D1911" s="39" t="s">
        <v>71</v>
      </c>
      <c r="E1911" s="39" t="s">
        <v>12</v>
      </c>
      <c r="F1911" s="39" t="s">
        <v>29086</v>
      </c>
      <c r="G1911" s="39" t="s">
        <v>26187</v>
      </c>
      <c r="H1911" s="39" t="s">
        <v>28909</v>
      </c>
      <c r="I1911" s="71">
        <v>-5</v>
      </c>
    </row>
    <row r="1912" spans="1:9" x14ac:dyDescent="0.2">
      <c r="A1912" s="38" t="s">
        <v>79</v>
      </c>
      <c r="B1912" s="39" t="s">
        <v>77</v>
      </c>
      <c r="C1912" s="39" t="s">
        <v>78</v>
      </c>
      <c r="D1912" s="39" t="s">
        <v>71</v>
      </c>
      <c r="E1912" s="39" t="s">
        <v>12</v>
      </c>
      <c r="F1912" s="39" t="s">
        <v>31818</v>
      </c>
      <c r="G1912" s="39" t="s">
        <v>26187</v>
      </c>
      <c r="H1912" s="39" t="s">
        <v>15796</v>
      </c>
      <c r="I1912" s="71">
        <v>-5</v>
      </c>
    </row>
    <row r="1913" spans="1:9" x14ac:dyDescent="0.2">
      <c r="A1913" s="38" t="s">
        <v>79</v>
      </c>
      <c r="B1913" s="39" t="s">
        <v>77</v>
      </c>
      <c r="C1913" s="39" t="s">
        <v>78</v>
      </c>
      <c r="D1913" s="39" t="s">
        <v>71</v>
      </c>
      <c r="E1913" s="39" t="s">
        <v>12</v>
      </c>
      <c r="F1913" s="39" t="s">
        <v>28067</v>
      </c>
      <c r="G1913" s="39" t="s">
        <v>26187</v>
      </c>
      <c r="H1913" s="39" t="s">
        <v>27962</v>
      </c>
      <c r="I1913" s="71">
        <v>-106.86</v>
      </c>
    </row>
    <row r="1914" spans="1:9" x14ac:dyDescent="0.2">
      <c r="A1914" s="38" t="s">
        <v>79</v>
      </c>
      <c r="B1914" s="39" t="s">
        <v>77</v>
      </c>
      <c r="C1914" s="39" t="s">
        <v>78</v>
      </c>
      <c r="D1914" s="39" t="s">
        <v>71</v>
      </c>
      <c r="E1914" s="39" t="s">
        <v>12</v>
      </c>
      <c r="F1914" s="39" t="s">
        <v>31819</v>
      </c>
      <c r="G1914" s="39" t="s">
        <v>26187</v>
      </c>
      <c r="H1914" s="39" t="s">
        <v>30819</v>
      </c>
      <c r="I1914" s="71">
        <v>-5</v>
      </c>
    </row>
    <row r="1915" spans="1:9" x14ac:dyDescent="0.2">
      <c r="A1915" s="38" t="s">
        <v>79</v>
      </c>
      <c r="B1915" s="39" t="s">
        <v>77</v>
      </c>
      <c r="C1915" s="39" t="s">
        <v>78</v>
      </c>
      <c r="D1915" s="39" t="s">
        <v>71</v>
      </c>
      <c r="E1915" s="39" t="s">
        <v>12</v>
      </c>
      <c r="F1915" s="39" t="s">
        <v>1391</v>
      </c>
      <c r="G1915" s="39" t="s">
        <v>26187</v>
      </c>
      <c r="H1915" s="39" t="s">
        <v>745</v>
      </c>
      <c r="I1915" s="71">
        <v>-14.1</v>
      </c>
    </row>
    <row r="1916" spans="1:9" x14ac:dyDescent="0.2">
      <c r="A1916" s="38" t="s">
        <v>79</v>
      </c>
      <c r="B1916" s="39" t="s">
        <v>77</v>
      </c>
      <c r="C1916" s="39" t="s">
        <v>78</v>
      </c>
      <c r="D1916" s="39" t="s">
        <v>71</v>
      </c>
      <c r="E1916" s="39" t="s">
        <v>12</v>
      </c>
      <c r="F1916" s="39" t="s">
        <v>27158</v>
      </c>
      <c r="G1916" s="39" t="s">
        <v>26187</v>
      </c>
      <c r="H1916" s="39" t="s">
        <v>747</v>
      </c>
      <c r="I1916" s="71">
        <v>-5</v>
      </c>
    </row>
    <row r="1917" spans="1:9" x14ac:dyDescent="0.2">
      <c r="A1917" s="38" t="s">
        <v>79</v>
      </c>
      <c r="B1917" s="39" t="s">
        <v>77</v>
      </c>
      <c r="C1917" s="39" t="s">
        <v>78</v>
      </c>
      <c r="D1917" s="39" t="s">
        <v>71</v>
      </c>
      <c r="E1917" s="39" t="s">
        <v>12</v>
      </c>
      <c r="F1917" s="39" t="s">
        <v>26318</v>
      </c>
      <c r="G1917" s="39" t="s">
        <v>26187</v>
      </c>
      <c r="H1917" s="39" t="s">
        <v>1310</v>
      </c>
      <c r="I1917" s="71">
        <v>-14.91</v>
      </c>
    </row>
    <row r="1918" spans="1:9" x14ac:dyDescent="0.2">
      <c r="A1918" s="38" t="s">
        <v>79</v>
      </c>
      <c r="B1918" s="39" t="s">
        <v>77</v>
      </c>
      <c r="C1918" s="39" t="s">
        <v>78</v>
      </c>
      <c r="D1918" s="39" t="s">
        <v>71</v>
      </c>
      <c r="E1918" s="39" t="s">
        <v>12</v>
      </c>
      <c r="F1918" s="39" t="s">
        <v>29849</v>
      </c>
      <c r="G1918" s="39" t="s">
        <v>26187</v>
      </c>
      <c r="H1918" s="39" t="s">
        <v>29596</v>
      </c>
      <c r="I1918" s="71">
        <v>-10</v>
      </c>
    </row>
    <row r="1919" spans="1:9" x14ac:dyDescent="0.2">
      <c r="A1919" s="38" t="s">
        <v>79</v>
      </c>
      <c r="B1919" s="39" t="s">
        <v>77</v>
      </c>
      <c r="C1919" s="39" t="s">
        <v>78</v>
      </c>
      <c r="D1919" s="39" t="s">
        <v>71</v>
      </c>
      <c r="E1919" s="39" t="s">
        <v>12</v>
      </c>
      <c r="F1919" s="39" t="s">
        <v>1392</v>
      </c>
      <c r="G1919" s="39" t="s">
        <v>26187</v>
      </c>
      <c r="H1919" s="39" t="s">
        <v>749</v>
      </c>
      <c r="I1919" s="71">
        <v>-37.82</v>
      </c>
    </row>
    <row r="1920" spans="1:9" x14ac:dyDescent="0.2">
      <c r="A1920" s="38" t="s">
        <v>79</v>
      </c>
      <c r="B1920" s="39" t="s">
        <v>77</v>
      </c>
      <c r="C1920" s="39" t="s">
        <v>78</v>
      </c>
      <c r="D1920" s="39" t="s">
        <v>71</v>
      </c>
      <c r="E1920" s="39" t="s">
        <v>12</v>
      </c>
      <c r="F1920" s="39" t="s">
        <v>26965</v>
      </c>
      <c r="G1920" s="39" t="s">
        <v>26187</v>
      </c>
      <c r="H1920" s="39" t="s">
        <v>26925</v>
      </c>
      <c r="I1920" s="71">
        <v>-14.07</v>
      </c>
    </row>
    <row r="1921" spans="1:9" x14ac:dyDescent="0.2">
      <c r="A1921" s="38" t="s">
        <v>79</v>
      </c>
      <c r="B1921" s="39" t="s">
        <v>77</v>
      </c>
      <c r="C1921" s="39" t="s">
        <v>78</v>
      </c>
      <c r="D1921" s="39" t="s">
        <v>71</v>
      </c>
      <c r="E1921" s="39" t="s">
        <v>12</v>
      </c>
      <c r="F1921" s="39" t="s">
        <v>29850</v>
      </c>
      <c r="G1921" s="39" t="s">
        <v>26187</v>
      </c>
      <c r="H1921" s="39" t="s">
        <v>752</v>
      </c>
      <c r="I1921" s="71">
        <v>-5.71</v>
      </c>
    </row>
    <row r="1922" spans="1:9" x14ac:dyDescent="0.2">
      <c r="A1922" s="38" t="s">
        <v>79</v>
      </c>
      <c r="B1922" s="39" t="s">
        <v>77</v>
      </c>
      <c r="C1922" s="39" t="s">
        <v>78</v>
      </c>
      <c r="D1922" s="39" t="s">
        <v>71</v>
      </c>
      <c r="E1922" s="39" t="s">
        <v>12</v>
      </c>
      <c r="F1922" s="39" t="s">
        <v>31820</v>
      </c>
      <c r="G1922" s="39" t="s">
        <v>26187</v>
      </c>
      <c r="H1922" s="39" t="s">
        <v>30821</v>
      </c>
      <c r="I1922" s="71">
        <v>-10</v>
      </c>
    </row>
    <row r="1923" spans="1:9" x14ac:dyDescent="0.2">
      <c r="A1923" s="38" t="s">
        <v>79</v>
      </c>
      <c r="B1923" s="39" t="s">
        <v>77</v>
      </c>
      <c r="C1923" s="39" t="s">
        <v>78</v>
      </c>
      <c r="D1923" s="39" t="s">
        <v>71</v>
      </c>
      <c r="E1923" s="39" t="s">
        <v>12</v>
      </c>
      <c r="F1923" s="39" t="s">
        <v>29851</v>
      </c>
      <c r="G1923" s="39" t="s">
        <v>26187</v>
      </c>
      <c r="H1923" s="39" t="s">
        <v>29852</v>
      </c>
      <c r="I1923" s="71">
        <v>-5</v>
      </c>
    </row>
    <row r="1924" spans="1:9" x14ac:dyDescent="0.2">
      <c r="A1924" s="38" t="s">
        <v>79</v>
      </c>
      <c r="B1924" s="39" t="s">
        <v>77</v>
      </c>
      <c r="C1924" s="39" t="s">
        <v>78</v>
      </c>
      <c r="D1924" s="39" t="s">
        <v>71</v>
      </c>
      <c r="E1924" s="39" t="s">
        <v>12</v>
      </c>
      <c r="F1924" s="39" t="s">
        <v>27159</v>
      </c>
      <c r="G1924" s="39" t="s">
        <v>26187</v>
      </c>
      <c r="H1924" s="39" t="s">
        <v>26188</v>
      </c>
      <c r="I1924" s="71">
        <v>-7.61</v>
      </c>
    </row>
    <row r="1925" spans="1:9" x14ac:dyDescent="0.2">
      <c r="A1925" s="38" t="s">
        <v>79</v>
      </c>
      <c r="B1925" s="39" t="s">
        <v>77</v>
      </c>
      <c r="C1925" s="39" t="s">
        <v>78</v>
      </c>
      <c r="D1925" s="39" t="s">
        <v>71</v>
      </c>
      <c r="E1925" s="39" t="s">
        <v>12</v>
      </c>
      <c r="F1925" s="39" t="s">
        <v>27450</v>
      </c>
      <c r="G1925" s="39" t="s">
        <v>26187</v>
      </c>
      <c r="H1925" s="39" t="s">
        <v>27338</v>
      </c>
      <c r="I1925" s="71">
        <v>-13.24</v>
      </c>
    </row>
    <row r="1926" spans="1:9" x14ac:dyDescent="0.2">
      <c r="A1926" s="38" t="s">
        <v>79</v>
      </c>
      <c r="B1926" s="39" t="s">
        <v>77</v>
      </c>
      <c r="C1926" s="39" t="s">
        <v>78</v>
      </c>
      <c r="D1926" s="39" t="s">
        <v>71</v>
      </c>
      <c r="E1926" s="39" t="s">
        <v>12</v>
      </c>
      <c r="F1926" s="39" t="s">
        <v>26674</v>
      </c>
      <c r="G1926" s="39" t="s">
        <v>26187</v>
      </c>
      <c r="H1926" s="39" t="s">
        <v>758</v>
      </c>
      <c r="I1926" s="71">
        <v>-12.16</v>
      </c>
    </row>
    <row r="1927" spans="1:9" x14ac:dyDescent="0.2">
      <c r="A1927" s="38" t="s">
        <v>79</v>
      </c>
      <c r="B1927" s="39" t="s">
        <v>77</v>
      </c>
      <c r="C1927" s="39" t="s">
        <v>78</v>
      </c>
      <c r="D1927" s="39" t="s">
        <v>71</v>
      </c>
      <c r="E1927" s="39" t="s">
        <v>12</v>
      </c>
      <c r="F1927" s="39" t="s">
        <v>28068</v>
      </c>
      <c r="G1927" s="39" t="s">
        <v>26187</v>
      </c>
      <c r="H1927" s="39" t="s">
        <v>757</v>
      </c>
      <c r="I1927" s="71">
        <v>-12.55</v>
      </c>
    </row>
    <row r="1928" spans="1:9" x14ac:dyDescent="0.2">
      <c r="A1928" s="38" t="s">
        <v>79</v>
      </c>
      <c r="B1928" s="39" t="s">
        <v>77</v>
      </c>
      <c r="C1928" s="39" t="s">
        <v>78</v>
      </c>
      <c r="D1928" s="39" t="s">
        <v>71</v>
      </c>
      <c r="E1928" s="39" t="s">
        <v>12</v>
      </c>
      <c r="F1928" s="39" t="s">
        <v>28069</v>
      </c>
      <c r="G1928" s="39" t="s">
        <v>26187</v>
      </c>
      <c r="H1928" s="39" t="s">
        <v>186</v>
      </c>
      <c r="I1928" s="71">
        <v>-5</v>
      </c>
    </row>
    <row r="1929" spans="1:9" x14ac:dyDescent="0.2">
      <c r="A1929" s="38" t="s">
        <v>79</v>
      </c>
      <c r="B1929" s="39" t="s">
        <v>77</v>
      </c>
      <c r="C1929" s="39" t="s">
        <v>78</v>
      </c>
      <c r="D1929" s="39" t="s">
        <v>71</v>
      </c>
      <c r="E1929" s="39" t="s">
        <v>12</v>
      </c>
      <c r="F1929" s="39" t="s">
        <v>26319</v>
      </c>
      <c r="G1929" s="39" t="s">
        <v>26187</v>
      </c>
      <c r="H1929" s="39" t="s">
        <v>1394</v>
      </c>
      <c r="I1929" s="71">
        <v>-78.900000000000006</v>
      </c>
    </row>
    <row r="1930" spans="1:9" x14ac:dyDescent="0.2">
      <c r="A1930" s="38" t="s">
        <v>79</v>
      </c>
      <c r="B1930" s="39" t="s">
        <v>77</v>
      </c>
      <c r="C1930" s="39" t="s">
        <v>78</v>
      </c>
      <c r="D1930" s="39" t="s">
        <v>71</v>
      </c>
      <c r="E1930" s="39" t="s">
        <v>12</v>
      </c>
      <c r="F1930" s="39" t="s">
        <v>28070</v>
      </c>
      <c r="G1930" s="39" t="s">
        <v>26187</v>
      </c>
      <c r="H1930" s="39" t="s">
        <v>25677</v>
      </c>
      <c r="I1930" s="71">
        <v>-5</v>
      </c>
    </row>
    <row r="1931" spans="1:9" x14ac:dyDescent="0.2">
      <c r="A1931" s="38" t="s">
        <v>79</v>
      </c>
      <c r="B1931" s="39" t="s">
        <v>77</v>
      </c>
      <c r="C1931" s="39" t="s">
        <v>78</v>
      </c>
      <c r="D1931" s="39" t="s">
        <v>71</v>
      </c>
      <c r="E1931" s="39" t="s">
        <v>12</v>
      </c>
      <c r="F1931" s="39" t="s">
        <v>28071</v>
      </c>
      <c r="G1931" s="39" t="s">
        <v>26187</v>
      </c>
      <c r="H1931" s="39" t="s">
        <v>759</v>
      </c>
      <c r="I1931" s="71">
        <v>-5</v>
      </c>
    </row>
    <row r="1932" spans="1:9" x14ac:dyDescent="0.2">
      <c r="A1932" s="38" t="s">
        <v>79</v>
      </c>
      <c r="B1932" s="39" t="s">
        <v>77</v>
      </c>
      <c r="C1932" s="39" t="s">
        <v>78</v>
      </c>
      <c r="D1932" s="39" t="s">
        <v>71</v>
      </c>
      <c r="E1932" s="39" t="s">
        <v>12</v>
      </c>
      <c r="F1932" s="39" t="s">
        <v>29853</v>
      </c>
      <c r="G1932" s="39" t="s">
        <v>26187</v>
      </c>
      <c r="H1932" s="39" t="s">
        <v>29600</v>
      </c>
      <c r="I1932" s="71">
        <v>-5</v>
      </c>
    </row>
    <row r="1933" spans="1:9" x14ac:dyDescent="0.2">
      <c r="A1933" s="38" t="s">
        <v>79</v>
      </c>
      <c r="B1933" s="39" t="s">
        <v>77</v>
      </c>
      <c r="C1933" s="39" t="s">
        <v>78</v>
      </c>
      <c r="D1933" s="39" t="s">
        <v>71</v>
      </c>
      <c r="E1933" s="39" t="s">
        <v>12</v>
      </c>
      <c r="F1933" s="39" t="s">
        <v>29087</v>
      </c>
      <c r="G1933" s="39" t="s">
        <v>100</v>
      </c>
      <c r="H1933" s="39" t="s">
        <v>27967</v>
      </c>
      <c r="I1933" s="71">
        <v>-5</v>
      </c>
    </row>
    <row r="1934" spans="1:9" x14ac:dyDescent="0.2">
      <c r="A1934" s="38" t="s">
        <v>79</v>
      </c>
      <c r="B1934" s="39" t="s">
        <v>77</v>
      </c>
      <c r="C1934" s="39" t="s">
        <v>78</v>
      </c>
      <c r="D1934" s="39" t="s">
        <v>71</v>
      </c>
      <c r="E1934" s="39" t="s">
        <v>12</v>
      </c>
      <c r="F1934" s="39" t="s">
        <v>26227</v>
      </c>
      <c r="G1934" s="39" t="s">
        <v>26187</v>
      </c>
      <c r="H1934" s="39" t="s">
        <v>26200</v>
      </c>
      <c r="I1934" s="71">
        <v>-28.8</v>
      </c>
    </row>
    <row r="1935" spans="1:9" x14ac:dyDescent="0.2">
      <c r="A1935" s="38" t="s">
        <v>79</v>
      </c>
      <c r="B1935" s="39" t="s">
        <v>77</v>
      </c>
      <c r="C1935" s="39" t="s">
        <v>78</v>
      </c>
      <c r="D1935" s="39" t="s">
        <v>71</v>
      </c>
      <c r="E1935" s="39" t="s">
        <v>12</v>
      </c>
      <c r="F1935" s="39" t="s">
        <v>27451</v>
      </c>
      <c r="G1935" s="39" t="s">
        <v>100</v>
      </c>
      <c r="H1935" s="39" t="s">
        <v>764</v>
      </c>
      <c r="I1935" s="71">
        <v>-12.17</v>
      </c>
    </row>
    <row r="1936" spans="1:9" x14ac:dyDescent="0.2">
      <c r="A1936" s="38" t="s">
        <v>79</v>
      </c>
      <c r="B1936" s="39" t="s">
        <v>77</v>
      </c>
      <c r="C1936" s="39" t="s">
        <v>78</v>
      </c>
      <c r="D1936" s="39" t="s">
        <v>71</v>
      </c>
      <c r="E1936" s="39" t="s">
        <v>12</v>
      </c>
      <c r="F1936" s="39" t="s">
        <v>27452</v>
      </c>
      <c r="G1936" s="39" t="s">
        <v>26187</v>
      </c>
      <c r="H1936" s="39" t="s">
        <v>765</v>
      </c>
      <c r="I1936" s="71">
        <v>-5</v>
      </c>
    </row>
    <row r="1937" spans="1:9" x14ac:dyDescent="0.2">
      <c r="A1937" s="38" t="s">
        <v>79</v>
      </c>
      <c r="B1937" s="39" t="s">
        <v>77</v>
      </c>
      <c r="C1937" s="39" t="s">
        <v>78</v>
      </c>
      <c r="D1937" s="39" t="s">
        <v>71</v>
      </c>
      <c r="E1937" s="39" t="s">
        <v>12</v>
      </c>
      <c r="F1937" s="39" t="s">
        <v>27712</v>
      </c>
      <c r="G1937" s="39" t="s">
        <v>26187</v>
      </c>
      <c r="H1937" s="39" t="s">
        <v>18313</v>
      </c>
      <c r="I1937" s="71">
        <v>-10</v>
      </c>
    </row>
    <row r="1938" spans="1:9" x14ac:dyDescent="0.2">
      <c r="A1938" s="38" t="s">
        <v>79</v>
      </c>
      <c r="B1938" s="39" t="s">
        <v>77</v>
      </c>
      <c r="C1938" s="39" t="s">
        <v>78</v>
      </c>
      <c r="D1938" s="39" t="s">
        <v>71</v>
      </c>
      <c r="E1938" s="39" t="s">
        <v>12</v>
      </c>
      <c r="F1938" s="39" t="s">
        <v>1395</v>
      </c>
      <c r="G1938" s="39" t="s">
        <v>26187</v>
      </c>
      <c r="H1938" s="39" t="s">
        <v>766</v>
      </c>
      <c r="I1938" s="71">
        <v>-30.42</v>
      </c>
    </row>
    <row r="1939" spans="1:9" x14ac:dyDescent="0.2">
      <c r="A1939" s="38" t="s">
        <v>79</v>
      </c>
      <c r="B1939" s="39" t="s">
        <v>77</v>
      </c>
      <c r="C1939" s="39" t="s">
        <v>78</v>
      </c>
      <c r="D1939" s="39" t="s">
        <v>71</v>
      </c>
      <c r="E1939" s="39" t="s">
        <v>12</v>
      </c>
      <c r="F1939" s="39" t="s">
        <v>28072</v>
      </c>
      <c r="G1939" s="39" t="s">
        <v>26187</v>
      </c>
      <c r="H1939" s="39" t="s">
        <v>767</v>
      </c>
      <c r="I1939" s="71">
        <v>-7.46</v>
      </c>
    </row>
    <row r="1940" spans="1:9" x14ac:dyDescent="0.2">
      <c r="A1940" s="38" t="s">
        <v>79</v>
      </c>
      <c r="B1940" s="39" t="s">
        <v>77</v>
      </c>
      <c r="C1940" s="39" t="s">
        <v>78</v>
      </c>
      <c r="D1940" s="39" t="s">
        <v>71</v>
      </c>
      <c r="E1940" s="39" t="s">
        <v>12</v>
      </c>
      <c r="F1940" s="39" t="s">
        <v>31821</v>
      </c>
      <c r="G1940" s="39" t="s">
        <v>26187</v>
      </c>
      <c r="H1940" s="39" t="s">
        <v>30825</v>
      </c>
      <c r="I1940" s="71">
        <v>-5</v>
      </c>
    </row>
    <row r="1941" spans="1:9" x14ac:dyDescent="0.2">
      <c r="A1941" s="38" t="s">
        <v>79</v>
      </c>
      <c r="B1941" s="39" t="s">
        <v>77</v>
      </c>
      <c r="C1941" s="39" t="s">
        <v>78</v>
      </c>
      <c r="D1941" s="39" t="s">
        <v>71</v>
      </c>
      <c r="E1941" s="39" t="s">
        <v>12</v>
      </c>
      <c r="F1941" s="39" t="s">
        <v>26228</v>
      </c>
      <c r="G1941" s="39" t="s">
        <v>100</v>
      </c>
      <c r="H1941" s="39" t="s">
        <v>26229</v>
      </c>
      <c r="I1941" s="71">
        <v>-25.02</v>
      </c>
    </row>
    <row r="1942" spans="1:9" x14ac:dyDescent="0.2">
      <c r="A1942" s="38" t="s">
        <v>79</v>
      </c>
      <c r="B1942" s="39" t="s">
        <v>77</v>
      </c>
      <c r="C1942" s="39" t="s">
        <v>78</v>
      </c>
      <c r="D1942" s="39" t="s">
        <v>71</v>
      </c>
      <c r="E1942" s="39" t="s">
        <v>12</v>
      </c>
      <c r="F1942" s="39" t="s">
        <v>31822</v>
      </c>
      <c r="G1942" s="39" t="s">
        <v>26187</v>
      </c>
      <c r="H1942" s="39" t="s">
        <v>30829</v>
      </c>
      <c r="I1942" s="71">
        <v>-5</v>
      </c>
    </row>
    <row r="1943" spans="1:9" x14ac:dyDescent="0.2">
      <c r="A1943" s="38" t="s">
        <v>79</v>
      </c>
      <c r="B1943" s="39" t="s">
        <v>77</v>
      </c>
      <c r="C1943" s="39" t="s">
        <v>78</v>
      </c>
      <c r="D1943" s="39" t="s">
        <v>71</v>
      </c>
      <c r="E1943" s="39" t="s">
        <v>12</v>
      </c>
      <c r="F1943" s="39" t="s">
        <v>31823</v>
      </c>
      <c r="G1943" s="39" t="s">
        <v>26187</v>
      </c>
      <c r="H1943" s="39" t="s">
        <v>30827</v>
      </c>
      <c r="I1943" s="71">
        <v>-5</v>
      </c>
    </row>
    <row r="1944" spans="1:9" x14ac:dyDescent="0.2">
      <c r="A1944" s="38" t="s">
        <v>79</v>
      </c>
      <c r="B1944" s="39" t="s">
        <v>77</v>
      </c>
      <c r="C1944" s="39" t="s">
        <v>78</v>
      </c>
      <c r="D1944" s="39" t="s">
        <v>71</v>
      </c>
      <c r="E1944" s="39" t="s">
        <v>12</v>
      </c>
      <c r="F1944" s="39" t="s">
        <v>27160</v>
      </c>
      <c r="G1944" s="39" t="s">
        <v>26187</v>
      </c>
      <c r="H1944" s="39" t="s">
        <v>771</v>
      </c>
      <c r="I1944" s="71">
        <v>-5</v>
      </c>
    </row>
    <row r="1945" spans="1:9" x14ac:dyDescent="0.2">
      <c r="A1945" s="38" t="s">
        <v>79</v>
      </c>
      <c r="B1945" s="39" t="s">
        <v>77</v>
      </c>
      <c r="C1945" s="39" t="s">
        <v>78</v>
      </c>
      <c r="D1945" s="39" t="s">
        <v>71</v>
      </c>
      <c r="E1945" s="39" t="s">
        <v>12</v>
      </c>
      <c r="F1945" s="39" t="s">
        <v>1396</v>
      </c>
      <c r="G1945" s="39" t="s">
        <v>26187</v>
      </c>
      <c r="H1945" s="39" t="s">
        <v>774</v>
      </c>
      <c r="I1945" s="71">
        <v>-210.08</v>
      </c>
    </row>
    <row r="1946" spans="1:9" x14ac:dyDescent="0.2">
      <c r="A1946" s="38" t="s">
        <v>79</v>
      </c>
      <c r="B1946" s="39" t="s">
        <v>77</v>
      </c>
      <c r="C1946" s="39" t="s">
        <v>78</v>
      </c>
      <c r="D1946" s="39" t="s">
        <v>71</v>
      </c>
      <c r="E1946" s="39" t="s">
        <v>12</v>
      </c>
      <c r="F1946" s="39" t="s">
        <v>28073</v>
      </c>
      <c r="G1946" s="39" t="s">
        <v>26187</v>
      </c>
      <c r="H1946" s="39" t="s">
        <v>775</v>
      </c>
      <c r="I1946" s="71">
        <v>-13.75</v>
      </c>
    </row>
    <row r="1947" spans="1:9" x14ac:dyDescent="0.2">
      <c r="A1947" s="38" t="s">
        <v>79</v>
      </c>
      <c r="B1947" s="39" t="s">
        <v>77</v>
      </c>
      <c r="C1947" s="39" t="s">
        <v>78</v>
      </c>
      <c r="D1947" s="39" t="s">
        <v>71</v>
      </c>
      <c r="E1947" s="39" t="s">
        <v>12</v>
      </c>
      <c r="F1947" s="39" t="s">
        <v>26320</v>
      </c>
      <c r="G1947" s="39" t="s">
        <v>26187</v>
      </c>
      <c r="H1947" s="39" t="s">
        <v>23841</v>
      </c>
      <c r="I1947" s="71">
        <v>-22.79</v>
      </c>
    </row>
    <row r="1948" spans="1:9" x14ac:dyDescent="0.2">
      <c r="A1948" s="38" t="s">
        <v>79</v>
      </c>
      <c r="B1948" s="39" t="s">
        <v>77</v>
      </c>
      <c r="C1948" s="39" t="s">
        <v>78</v>
      </c>
      <c r="D1948" s="39" t="s">
        <v>71</v>
      </c>
      <c r="E1948" s="39" t="s">
        <v>12</v>
      </c>
      <c r="F1948" s="39" t="s">
        <v>29088</v>
      </c>
      <c r="G1948" s="39" t="s">
        <v>26187</v>
      </c>
      <c r="H1948" s="39" t="s">
        <v>28910</v>
      </c>
      <c r="I1948" s="71">
        <v>-5</v>
      </c>
    </row>
    <row r="1949" spans="1:9" x14ac:dyDescent="0.2">
      <c r="A1949" s="38" t="s">
        <v>79</v>
      </c>
      <c r="B1949" s="39" t="s">
        <v>77</v>
      </c>
      <c r="C1949" s="39" t="s">
        <v>78</v>
      </c>
      <c r="D1949" s="39" t="s">
        <v>71</v>
      </c>
      <c r="E1949" s="39" t="s">
        <v>12</v>
      </c>
      <c r="F1949" s="39" t="s">
        <v>31824</v>
      </c>
      <c r="G1949" s="39" t="s">
        <v>26187</v>
      </c>
      <c r="H1949" s="39" t="s">
        <v>30831</v>
      </c>
      <c r="I1949" s="71">
        <v>-5</v>
      </c>
    </row>
    <row r="1950" spans="1:9" x14ac:dyDescent="0.2">
      <c r="A1950" s="38" t="s">
        <v>79</v>
      </c>
      <c r="B1950" s="39" t="s">
        <v>77</v>
      </c>
      <c r="C1950" s="39" t="s">
        <v>78</v>
      </c>
      <c r="D1950" s="39" t="s">
        <v>71</v>
      </c>
      <c r="E1950" s="39" t="s">
        <v>12</v>
      </c>
      <c r="F1950" s="39" t="s">
        <v>26966</v>
      </c>
      <c r="G1950" s="39" t="s">
        <v>26187</v>
      </c>
      <c r="H1950" s="39" t="s">
        <v>776</v>
      </c>
      <c r="I1950" s="71">
        <v>-5</v>
      </c>
    </row>
    <row r="1951" spans="1:9" x14ac:dyDescent="0.2">
      <c r="A1951" s="38" t="s">
        <v>79</v>
      </c>
      <c r="B1951" s="39" t="s">
        <v>77</v>
      </c>
      <c r="C1951" s="39" t="s">
        <v>78</v>
      </c>
      <c r="D1951" s="39" t="s">
        <v>71</v>
      </c>
      <c r="E1951" s="39" t="s">
        <v>12</v>
      </c>
      <c r="F1951" s="39" t="s">
        <v>31825</v>
      </c>
      <c r="G1951" s="39" t="s">
        <v>26187</v>
      </c>
      <c r="H1951" s="39" t="s">
        <v>6870</v>
      </c>
      <c r="I1951" s="71">
        <v>-5</v>
      </c>
    </row>
    <row r="1952" spans="1:9" x14ac:dyDescent="0.2">
      <c r="A1952" s="38" t="s">
        <v>79</v>
      </c>
      <c r="B1952" s="39" t="s">
        <v>77</v>
      </c>
      <c r="C1952" s="39" t="s">
        <v>78</v>
      </c>
      <c r="D1952" s="39" t="s">
        <v>71</v>
      </c>
      <c r="E1952" s="39" t="s">
        <v>12</v>
      </c>
      <c r="F1952" s="39" t="s">
        <v>29089</v>
      </c>
      <c r="G1952" s="39" t="s">
        <v>26187</v>
      </c>
      <c r="H1952" s="39" t="s">
        <v>777</v>
      </c>
      <c r="I1952" s="71">
        <v>-5</v>
      </c>
    </row>
    <row r="1953" spans="1:9" x14ac:dyDescent="0.2">
      <c r="A1953" s="38" t="s">
        <v>79</v>
      </c>
      <c r="B1953" s="39" t="s">
        <v>77</v>
      </c>
      <c r="C1953" s="39" t="s">
        <v>78</v>
      </c>
      <c r="D1953" s="39" t="s">
        <v>71</v>
      </c>
      <c r="E1953" s="39" t="s">
        <v>12</v>
      </c>
      <c r="F1953" s="39" t="s">
        <v>29854</v>
      </c>
      <c r="G1953" s="39" t="s">
        <v>26187</v>
      </c>
      <c r="H1953" s="39" t="s">
        <v>778</v>
      </c>
      <c r="I1953" s="71">
        <v>-10</v>
      </c>
    </row>
    <row r="1954" spans="1:9" x14ac:dyDescent="0.2">
      <c r="A1954" s="38" t="s">
        <v>79</v>
      </c>
      <c r="B1954" s="39" t="s">
        <v>77</v>
      </c>
      <c r="C1954" s="39" t="s">
        <v>78</v>
      </c>
      <c r="D1954" s="39" t="s">
        <v>71</v>
      </c>
      <c r="E1954" s="39" t="s">
        <v>12</v>
      </c>
      <c r="F1954" s="39" t="s">
        <v>28509</v>
      </c>
      <c r="G1954" s="39" t="s">
        <v>100</v>
      </c>
      <c r="H1954" s="39" t="s">
        <v>28401</v>
      </c>
      <c r="I1954" s="71">
        <v>-5</v>
      </c>
    </row>
    <row r="1955" spans="1:9" x14ac:dyDescent="0.2">
      <c r="A1955" s="38" t="s">
        <v>79</v>
      </c>
      <c r="B1955" s="39" t="s">
        <v>77</v>
      </c>
      <c r="C1955" s="39" t="s">
        <v>78</v>
      </c>
      <c r="D1955" s="39" t="s">
        <v>71</v>
      </c>
      <c r="E1955" s="39" t="s">
        <v>12</v>
      </c>
      <c r="F1955" s="39" t="s">
        <v>26967</v>
      </c>
      <c r="G1955" s="39" t="s">
        <v>26187</v>
      </c>
      <c r="H1955" s="39" t="s">
        <v>26968</v>
      </c>
      <c r="I1955" s="71">
        <v>-5</v>
      </c>
    </row>
    <row r="1956" spans="1:9" x14ac:dyDescent="0.2">
      <c r="A1956" s="38" t="s">
        <v>79</v>
      </c>
      <c r="B1956" s="39" t="s">
        <v>77</v>
      </c>
      <c r="C1956" s="39" t="s">
        <v>78</v>
      </c>
      <c r="D1956" s="39" t="s">
        <v>71</v>
      </c>
      <c r="E1956" s="39" t="s">
        <v>12</v>
      </c>
      <c r="F1956" s="39" t="s">
        <v>29855</v>
      </c>
      <c r="G1956" s="39" t="s">
        <v>26187</v>
      </c>
      <c r="H1956" s="39" t="s">
        <v>29603</v>
      </c>
      <c r="I1956" s="71">
        <v>-15.61</v>
      </c>
    </row>
    <row r="1957" spans="1:9" x14ac:dyDescent="0.2">
      <c r="A1957" s="38" t="s">
        <v>79</v>
      </c>
      <c r="B1957" s="39" t="s">
        <v>77</v>
      </c>
      <c r="C1957" s="39" t="s">
        <v>78</v>
      </c>
      <c r="D1957" s="39" t="s">
        <v>71</v>
      </c>
      <c r="E1957" s="39" t="s">
        <v>12</v>
      </c>
      <c r="F1957" s="39" t="s">
        <v>28074</v>
      </c>
      <c r="G1957" s="39" t="s">
        <v>26187</v>
      </c>
      <c r="H1957" s="39" t="s">
        <v>780</v>
      </c>
      <c r="I1957" s="71">
        <v>-16.52</v>
      </c>
    </row>
    <row r="1958" spans="1:9" x14ac:dyDescent="0.2">
      <c r="A1958" s="38" t="s">
        <v>79</v>
      </c>
      <c r="B1958" s="39" t="s">
        <v>77</v>
      </c>
      <c r="C1958" s="39" t="s">
        <v>78</v>
      </c>
      <c r="D1958" s="39" t="s">
        <v>71</v>
      </c>
      <c r="E1958" s="39" t="s">
        <v>12</v>
      </c>
      <c r="F1958" s="39" t="s">
        <v>26675</v>
      </c>
      <c r="G1958" s="39" t="s">
        <v>26187</v>
      </c>
      <c r="H1958" s="39" t="s">
        <v>782</v>
      </c>
      <c r="I1958" s="71">
        <v>-30.63</v>
      </c>
    </row>
    <row r="1959" spans="1:9" x14ac:dyDescent="0.2">
      <c r="A1959" s="38" t="s">
        <v>79</v>
      </c>
      <c r="B1959" s="39" t="s">
        <v>77</v>
      </c>
      <c r="C1959" s="39" t="s">
        <v>78</v>
      </c>
      <c r="D1959" s="39" t="s">
        <v>71</v>
      </c>
      <c r="E1959" s="39" t="s">
        <v>12</v>
      </c>
      <c r="F1959" s="39" t="s">
        <v>28075</v>
      </c>
      <c r="G1959" s="39" t="s">
        <v>26187</v>
      </c>
      <c r="H1959" s="39" t="s">
        <v>27972</v>
      </c>
      <c r="I1959" s="71">
        <v>-5</v>
      </c>
    </row>
    <row r="1960" spans="1:9" x14ac:dyDescent="0.2">
      <c r="A1960" s="38" t="s">
        <v>79</v>
      </c>
      <c r="B1960" s="39" t="s">
        <v>77</v>
      </c>
      <c r="C1960" s="39" t="s">
        <v>78</v>
      </c>
      <c r="D1960" s="39" t="s">
        <v>71</v>
      </c>
      <c r="E1960" s="39" t="s">
        <v>12</v>
      </c>
      <c r="F1960" s="39" t="s">
        <v>29856</v>
      </c>
      <c r="G1960" s="39" t="s">
        <v>26187</v>
      </c>
      <c r="H1960" s="39" t="s">
        <v>29605</v>
      </c>
      <c r="I1960" s="71">
        <v>-5</v>
      </c>
    </row>
    <row r="1961" spans="1:9" x14ac:dyDescent="0.2">
      <c r="A1961" s="38" t="s">
        <v>79</v>
      </c>
      <c r="B1961" s="39" t="s">
        <v>77</v>
      </c>
      <c r="C1961" s="39" t="s">
        <v>78</v>
      </c>
      <c r="D1961" s="39" t="s">
        <v>71</v>
      </c>
      <c r="E1961" s="39" t="s">
        <v>12</v>
      </c>
      <c r="F1961" s="39" t="s">
        <v>31826</v>
      </c>
      <c r="G1961" s="39" t="s">
        <v>26187</v>
      </c>
      <c r="H1961" s="39" t="s">
        <v>30833</v>
      </c>
      <c r="I1961" s="71">
        <v>-5</v>
      </c>
    </row>
    <row r="1962" spans="1:9" x14ac:dyDescent="0.2">
      <c r="A1962" s="38" t="s">
        <v>79</v>
      </c>
      <c r="B1962" s="39" t="s">
        <v>77</v>
      </c>
      <c r="C1962" s="39" t="s">
        <v>78</v>
      </c>
      <c r="D1962" s="39" t="s">
        <v>71</v>
      </c>
      <c r="E1962" s="39" t="s">
        <v>12</v>
      </c>
      <c r="F1962" s="39" t="s">
        <v>27713</v>
      </c>
      <c r="G1962" s="39" t="s">
        <v>26187</v>
      </c>
      <c r="H1962" s="39" t="s">
        <v>785</v>
      </c>
      <c r="I1962" s="71">
        <v>-5.0999999999999996</v>
      </c>
    </row>
    <row r="1963" spans="1:9" x14ac:dyDescent="0.2">
      <c r="A1963" s="38" t="s">
        <v>79</v>
      </c>
      <c r="B1963" s="39" t="s">
        <v>77</v>
      </c>
      <c r="C1963" s="39" t="s">
        <v>78</v>
      </c>
      <c r="D1963" s="39" t="s">
        <v>71</v>
      </c>
      <c r="E1963" s="39" t="s">
        <v>12</v>
      </c>
      <c r="F1963" s="39" t="s">
        <v>29090</v>
      </c>
      <c r="G1963" s="39" t="s">
        <v>26187</v>
      </c>
      <c r="H1963" s="39" t="s">
        <v>786</v>
      </c>
      <c r="I1963" s="71">
        <v>-5</v>
      </c>
    </row>
    <row r="1964" spans="1:9" x14ac:dyDescent="0.2">
      <c r="A1964" s="38" t="s">
        <v>79</v>
      </c>
      <c r="B1964" s="39" t="s">
        <v>77</v>
      </c>
      <c r="C1964" s="39" t="s">
        <v>78</v>
      </c>
      <c r="D1964" s="39" t="s">
        <v>71</v>
      </c>
      <c r="E1964" s="39" t="s">
        <v>12</v>
      </c>
      <c r="F1964" s="39" t="s">
        <v>31827</v>
      </c>
      <c r="G1964" s="39" t="s">
        <v>26187</v>
      </c>
      <c r="H1964" s="39" t="s">
        <v>30837</v>
      </c>
      <c r="I1964" s="71">
        <v>-5</v>
      </c>
    </row>
    <row r="1965" spans="1:9" x14ac:dyDescent="0.2">
      <c r="A1965" s="38" t="s">
        <v>79</v>
      </c>
      <c r="B1965" s="39" t="s">
        <v>77</v>
      </c>
      <c r="C1965" s="39" t="s">
        <v>78</v>
      </c>
      <c r="D1965" s="39" t="s">
        <v>71</v>
      </c>
      <c r="E1965" s="39" t="s">
        <v>12</v>
      </c>
      <c r="F1965" s="39" t="s">
        <v>31828</v>
      </c>
      <c r="G1965" s="39" t="s">
        <v>26187</v>
      </c>
      <c r="H1965" s="39" t="s">
        <v>30835</v>
      </c>
      <c r="I1965" s="71">
        <v>-10</v>
      </c>
    </row>
    <row r="1966" spans="1:9" x14ac:dyDescent="0.2">
      <c r="A1966" s="38" t="s">
        <v>79</v>
      </c>
      <c r="B1966" s="39" t="s">
        <v>77</v>
      </c>
      <c r="C1966" s="39" t="s">
        <v>78</v>
      </c>
      <c r="D1966" s="39" t="s">
        <v>71</v>
      </c>
      <c r="E1966" s="39" t="s">
        <v>12</v>
      </c>
      <c r="F1966" s="39" t="s">
        <v>31829</v>
      </c>
      <c r="G1966" s="39" t="s">
        <v>26187</v>
      </c>
      <c r="H1966" s="39" t="s">
        <v>789</v>
      </c>
      <c r="I1966" s="71">
        <v>-5</v>
      </c>
    </row>
    <row r="1967" spans="1:9" x14ac:dyDescent="0.2">
      <c r="A1967" s="38" t="s">
        <v>79</v>
      </c>
      <c r="B1967" s="39" t="s">
        <v>77</v>
      </c>
      <c r="C1967" s="39" t="s">
        <v>78</v>
      </c>
      <c r="D1967" s="39" t="s">
        <v>71</v>
      </c>
      <c r="E1967" s="39" t="s">
        <v>12</v>
      </c>
      <c r="F1967" s="39" t="s">
        <v>28076</v>
      </c>
      <c r="G1967" s="39" t="s">
        <v>26187</v>
      </c>
      <c r="H1967" s="39" t="s">
        <v>27974</v>
      </c>
      <c r="I1967" s="71">
        <v>-15.91</v>
      </c>
    </row>
    <row r="1968" spans="1:9" x14ac:dyDescent="0.2">
      <c r="A1968" s="38" t="s">
        <v>79</v>
      </c>
      <c r="B1968" s="39" t="s">
        <v>77</v>
      </c>
      <c r="C1968" s="39" t="s">
        <v>78</v>
      </c>
      <c r="D1968" s="39" t="s">
        <v>71</v>
      </c>
      <c r="E1968" s="39" t="s">
        <v>12</v>
      </c>
      <c r="F1968" s="39" t="s">
        <v>1397</v>
      </c>
      <c r="G1968" s="39" t="s">
        <v>100</v>
      </c>
      <c r="H1968" s="39" t="s">
        <v>791</v>
      </c>
      <c r="I1968" s="71">
        <v>-48.5</v>
      </c>
    </row>
    <row r="1969" spans="1:9" x14ac:dyDescent="0.2">
      <c r="A1969" s="38" t="s">
        <v>79</v>
      </c>
      <c r="B1969" s="39" t="s">
        <v>77</v>
      </c>
      <c r="C1969" s="39" t="s">
        <v>78</v>
      </c>
      <c r="D1969" s="39" t="s">
        <v>71</v>
      </c>
      <c r="E1969" s="39" t="s">
        <v>12</v>
      </c>
      <c r="F1969" s="39" t="s">
        <v>29857</v>
      </c>
      <c r="G1969" s="39" t="s">
        <v>26187</v>
      </c>
      <c r="H1969" s="39" t="s">
        <v>29607</v>
      </c>
      <c r="I1969" s="71">
        <v>-12.2</v>
      </c>
    </row>
    <row r="1970" spans="1:9" x14ac:dyDescent="0.2">
      <c r="A1970" s="38" t="s">
        <v>79</v>
      </c>
      <c r="B1970" s="39" t="s">
        <v>77</v>
      </c>
      <c r="C1970" s="39" t="s">
        <v>78</v>
      </c>
      <c r="D1970" s="39" t="s">
        <v>71</v>
      </c>
      <c r="E1970" s="39" t="s">
        <v>12</v>
      </c>
      <c r="F1970" s="39" t="s">
        <v>31830</v>
      </c>
      <c r="G1970" s="39" t="s">
        <v>26187</v>
      </c>
      <c r="H1970" s="39" t="s">
        <v>30840</v>
      </c>
      <c r="I1970" s="71">
        <v>-5</v>
      </c>
    </row>
    <row r="1971" spans="1:9" x14ac:dyDescent="0.2">
      <c r="A1971" s="38" t="s">
        <v>79</v>
      </c>
      <c r="B1971" s="39" t="s">
        <v>77</v>
      </c>
      <c r="C1971" s="39" t="s">
        <v>78</v>
      </c>
      <c r="D1971" s="39" t="s">
        <v>71</v>
      </c>
      <c r="E1971" s="39" t="s">
        <v>12</v>
      </c>
      <c r="F1971" s="39" t="s">
        <v>27453</v>
      </c>
      <c r="G1971" s="39" t="s">
        <v>26187</v>
      </c>
      <c r="H1971" s="39" t="s">
        <v>793</v>
      </c>
      <c r="I1971" s="71">
        <v>-5</v>
      </c>
    </row>
    <row r="1972" spans="1:9" x14ac:dyDescent="0.2">
      <c r="A1972" s="38" t="s">
        <v>79</v>
      </c>
      <c r="B1972" s="39" t="s">
        <v>77</v>
      </c>
      <c r="C1972" s="39" t="s">
        <v>78</v>
      </c>
      <c r="D1972" s="39" t="s">
        <v>71</v>
      </c>
      <c r="E1972" s="39" t="s">
        <v>12</v>
      </c>
      <c r="F1972" s="39" t="s">
        <v>29858</v>
      </c>
      <c r="G1972" s="39" t="s">
        <v>26187</v>
      </c>
      <c r="H1972" s="39" t="s">
        <v>15946</v>
      </c>
      <c r="I1972" s="71">
        <v>-6.13</v>
      </c>
    </row>
    <row r="1973" spans="1:9" x14ac:dyDescent="0.2">
      <c r="A1973" s="38" t="s">
        <v>79</v>
      </c>
      <c r="B1973" s="39" t="s">
        <v>77</v>
      </c>
      <c r="C1973" s="39" t="s">
        <v>78</v>
      </c>
      <c r="D1973" s="39" t="s">
        <v>71</v>
      </c>
      <c r="E1973" s="39" t="s">
        <v>12</v>
      </c>
      <c r="F1973" s="39" t="s">
        <v>26321</v>
      </c>
      <c r="G1973" s="39" t="s">
        <v>26187</v>
      </c>
      <c r="H1973" s="39" t="s">
        <v>26294</v>
      </c>
      <c r="I1973" s="71">
        <v>-9.75</v>
      </c>
    </row>
    <row r="1974" spans="1:9" x14ac:dyDescent="0.2">
      <c r="A1974" s="38" t="s">
        <v>79</v>
      </c>
      <c r="B1974" s="39" t="s">
        <v>77</v>
      </c>
      <c r="C1974" s="39" t="s">
        <v>78</v>
      </c>
      <c r="D1974" s="39" t="s">
        <v>71</v>
      </c>
      <c r="E1974" s="39" t="s">
        <v>12</v>
      </c>
      <c r="F1974" s="39" t="s">
        <v>29859</v>
      </c>
      <c r="G1974" s="39" t="s">
        <v>26187</v>
      </c>
      <c r="H1974" s="39" t="s">
        <v>29610</v>
      </c>
      <c r="I1974" s="71">
        <v>-5</v>
      </c>
    </row>
    <row r="1975" spans="1:9" x14ac:dyDescent="0.2">
      <c r="A1975" s="38" t="s">
        <v>79</v>
      </c>
      <c r="B1975" s="39" t="s">
        <v>77</v>
      </c>
      <c r="C1975" s="39" t="s">
        <v>78</v>
      </c>
      <c r="D1975" s="39" t="s">
        <v>71</v>
      </c>
      <c r="E1975" s="39" t="s">
        <v>12</v>
      </c>
      <c r="F1975" s="39" t="s">
        <v>26230</v>
      </c>
      <c r="G1975" s="39" t="s">
        <v>26187</v>
      </c>
      <c r="H1975" s="39" t="s">
        <v>26204</v>
      </c>
      <c r="I1975" s="71">
        <v>-18.03</v>
      </c>
    </row>
    <row r="1976" spans="1:9" x14ac:dyDescent="0.2">
      <c r="A1976" s="38" t="s">
        <v>79</v>
      </c>
      <c r="B1976" s="39" t="s">
        <v>77</v>
      </c>
      <c r="C1976" s="39" t="s">
        <v>78</v>
      </c>
      <c r="D1976" s="39" t="s">
        <v>71</v>
      </c>
      <c r="E1976" s="39" t="s">
        <v>12</v>
      </c>
      <c r="F1976" s="39" t="s">
        <v>27161</v>
      </c>
      <c r="G1976" s="39" t="s">
        <v>26187</v>
      </c>
      <c r="H1976" s="39" t="s">
        <v>27117</v>
      </c>
      <c r="I1976" s="71">
        <v>-15</v>
      </c>
    </row>
    <row r="1977" spans="1:9" x14ac:dyDescent="0.2">
      <c r="A1977" s="38" t="s">
        <v>79</v>
      </c>
      <c r="B1977" s="39" t="s">
        <v>77</v>
      </c>
      <c r="C1977" s="39" t="s">
        <v>78</v>
      </c>
      <c r="D1977" s="39" t="s">
        <v>71</v>
      </c>
      <c r="E1977" s="39" t="s">
        <v>12</v>
      </c>
      <c r="F1977" s="39" t="s">
        <v>31831</v>
      </c>
      <c r="G1977" s="39" t="s">
        <v>26187</v>
      </c>
      <c r="H1977" s="39" t="s">
        <v>30842</v>
      </c>
      <c r="I1977" s="71">
        <v>-10</v>
      </c>
    </row>
    <row r="1978" spans="1:9" x14ac:dyDescent="0.2">
      <c r="A1978" s="38" t="s">
        <v>79</v>
      </c>
      <c r="B1978" s="39" t="s">
        <v>77</v>
      </c>
      <c r="C1978" s="39" t="s">
        <v>78</v>
      </c>
      <c r="D1978" s="39" t="s">
        <v>71</v>
      </c>
      <c r="E1978" s="39" t="s">
        <v>12</v>
      </c>
      <c r="F1978" s="39" t="s">
        <v>27714</v>
      </c>
      <c r="G1978" s="39" t="s">
        <v>26187</v>
      </c>
      <c r="H1978" s="39" t="s">
        <v>798</v>
      </c>
      <c r="I1978" s="71">
        <v>-13.58</v>
      </c>
    </row>
    <row r="1979" spans="1:9" x14ac:dyDescent="0.2">
      <c r="A1979" s="38" t="s">
        <v>79</v>
      </c>
      <c r="B1979" s="39" t="s">
        <v>77</v>
      </c>
      <c r="C1979" s="39" t="s">
        <v>78</v>
      </c>
      <c r="D1979" s="39" t="s">
        <v>71</v>
      </c>
      <c r="E1979" s="39" t="s">
        <v>12</v>
      </c>
      <c r="F1979" s="39" t="s">
        <v>29860</v>
      </c>
      <c r="G1979" s="39" t="s">
        <v>26187</v>
      </c>
      <c r="H1979" s="39" t="s">
        <v>796</v>
      </c>
      <c r="I1979" s="71">
        <v>-14.41</v>
      </c>
    </row>
    <row r="1980" spans="1:9" x14ac:dyDescent="0.2">
      <c r="A1980" s="38" t="s">
        <v>79</v>
      </c>
      <c r="B1980" s="39" t="s">
        <v>77</v>
      </c>
      <c r="C1980" s="39" t="s">
        <v>78</v>
      </c>
      <c r="D1980" s="39" t="s">
        <v>71</v>
      </c>
      <c r="E1980" s="39" t="s">
        <v>12</v>
      </c>
      <c r="F1980" s="39" t="s">
        <v>29861</v>
      </c>
      <c r="G1980" s="39" t="s">
        <v>26187</v>
      </c>
      <c r="H1980" s="39" t="s">
        <v>29613</v>
      </c>
      <c r="I1980" s="71">
        <v>-5</v>
      </c>
    </row>
    <row r="1981" spans="1:9" x14ac:dyDescent="0.2">
      <c r="A1981" s="38" t="s">
        <v>79</v>
      </c>
      <c r="B1981" s="39" t="s">
        <v>77</v>
      </c>
      <c r="C1981" s="39" t="s">
        <v>78</v>
      </c>
      <c r="D1981" s="39" t="s">
        <v>71</v>
      </c>
      <c r="E1981" s="39" t="s">
        <v>12</v>
      </c>
      <c r="F1981" s="39" t="s">
        <v>31832</v>
      </c>
      <c r="G1981" s="39" t="s">
        <v>26187</v>
      </c>
      <c r="H1981" s="39" t="s">
        <v>30844</v>
      </c>
      <c r="I1981" s="71">
        <v>-5</v>
      </c>
    </row>
    <row r="1982" spans="1:9" x14ac:dyDescent="0.2">
      <c r="A1982" s="38" t="s">
        <v>79</v>
      </c>
      <c r="B1982" s="39" t="s">
        <v>77</v>
      </c>
      <c r="C1982" s="39" t="s">
        <v>78</v>
      </c>
      <c r="D1982" s="39" t="s">
        <v>71</v>
      </c>
      <c r="E1982" s="39" t="s">
        <v>12</v>
      </c>
      <c r="F1982" s="39" t="s">
        <v>31833</v>
      </c>
      <c r="G1982" s="39" t="s">
        <v>26187</v>
      </c>
      <c r="H1982" s="39" t="s">
        <v>30846</v>
      </c>
      <c r="I1982" s="71">
        <v>-5</v>
      </c>
    </row>
    <row r="1983" spans="1:9" x14ac:dyDescent="0.2">
      <c r="A1983" s="38" t="s">
        <v>79</v>
      </c>
      <c r="B1983" s="39" t="s">
        <v>77</v>
      </c>
      <c r="C1983" s="39" t="s">
        <v>78</v>
      </c>
      <c r="D1983" s="39" t="s">
        <v>71</v>
      </c>
      <c r="E1983" s="39" t="s">
        <v>12</v>
      </c>
      <c r="F1983" s="39" t="s">
        <v>29862</v>
      </c>
      <c r="G1983" s="39" t="s">
        <v>26187</v>
      </c>
      <c r="H1983" s="39" t="s">
        <v>29615</v>
      </c>
      <c r="I1983" s="71">
        <v>-5</v>
      </c>
    </row>
    <row r="1984" spans="1:9" x14ac:dyDescent="0.2">
      <c r="A1984" s="38" t="s">
        <v>79</v>
      </c>
      <c r="B1984" s="39" t="s">
        <v>77</v>
      </c>
      <c r="C1984" s="39" t="s">
        <v>78</v>
      </c>
      <c r="D1984" s="39" t="s">
        <v>71</v>
      </c>
      <c r="E1984" s="39" t="s">
        <v>12</v>
      </c>
      <c r="F1984" s="39" t="s">
        <v>26231</v>
      </c>
      <c r="G1984" s="39" t="s">
        <v>26187</v>
      </c>
      <c r="H1984" s="39" t="s">
        <v>26205</v>
      </c>
      <c r="I1984" s="71">
        <v>-66.959999999999994</v>
      </c>
    </row>
    <row r="1985" spans="1:9" x14ac:dyDescent="0.2">
      <c r="A1985" s="38" t="s">
        <v>79</v>
      </c>
      <c r="B1985" s="39" t="s">
        <v>77</v>
      </c>
      <c r="C1985" s="39" t="s">
        <v>78</v>
      </c>
      <c r="D1985" s="39" t="s">
        <v>71</v>
      </c>
      <c r="E1985" s="39" t="s">
        <v>12</v>
      </c>
      <c r="F1985" s="39" t="s">
        <v>1399</v>
      </c>
      <c r="G1985" s="39" t="s">
        <v>26187</v>
      </c>
      <c r="H1985" s="39" t="s">
        <v>802</v>
      </c>
      <c r="I1985" s="71">
        <v>-34.14</v>
      </c>
    </row>
    <row r="1986" spans="1:9" x14ac:dyDescent="0.2">
      <c r="A1986" s="38" t="s">
        <v>79</v>
      </c>
      <c r="B1986" s="39" t="s">
        <v>77</v>
      </c>
      <c r="C1986" s="39" t="s">
        <v>78</v>
      </c>
      <c r="D1986" s="39" t="s">
        <v>71</v>
      </c>
      <c r="E1986" s="39" t="s">
        <v>12</v>
      </c>
      <c r="F1986" s="39" t="s">
        <v>28510</v>
      </c>
      <c r="G1986" s="39" t="s">
        <v>26187</v>
      </c>
      <c r="H1986" s="39" t="s">
        <v>797</v>
      </c>
      <c r="I1986" s="71">
        <v>-31.53</v>
      </c>
    </row>
    <row r="1987" spans="1:9" x14ac:dyDescent="0.2">
      <c r="A1987" s="38" t="s">
        <v>79</v>
      </c>
      <c r="B1987" s="39" t="s">
        <v>77</v>
      </c>
      <c r="C1987" s="39" t="s">
        <v>78</v>
      </c>
      <c r="D1987" s="39" t="s">
        <v>71</v>
      </c>
      <c r="E1987" s="39" t="s">
        <v>12</v>
      </c>
      <c r="F1987" s="39" t="s">
        <v>29863</v>
      </c>
      <c r="G1987" s="39" t="s">
        <v>26187</v>
      </c>
      <c r="H1987" s="39" t="s">
        <v>29864</v>
      </c>
      <c r="I1987" s="71">
        <v>-10</v>
      </c>
    </row>
    <row r="1988" spans="1:9" x14ac:dyDescent="0.2">
      <c r="A1988" s="38" t="s">
        <v>79</v>
      </c>
      <c r="B1988" s="39" t="s">
        <v>77</v>
      </c>
      <c r="C1988" s="39" t="s">
        <v>78</v>
      </c>
      <c r="D1988" s="39" t="s">
        <v>71</v>
      </c>
      <c r="E1988" s="39" t="s">
        <v>12</v>
      </c>
      <c r="F1988" s="39" t="s">
        <v>29091</v>
      </c>
      <c r="G1988" s="39" t="s">
        <v>26187</v>
      </c>
      <c r="H1988" s="39" t="s">
        <v>800</v>
      </c>
      <c r="I1988" s="71">
        <v>-36.5</v>
      </c>
    </row>
    <row r="1989" spans="1:9" x14ac:dyDescent="0.2">
      <c r="A1989" s="38" t="s">
        <v>79</v>
      </c>
      <c r="B1989" s="39" t="s">
        <v>77</v>
      </c>
      <c r="C1989" s="39" t="s">
        <v>78</v>
      </c>
      <c r="D1989" s="39" t="s">
        <v>71</v>
      </c>
      <c r="E1989" s="39" t="s">
        <v>12</v>
      </c>
      <c r="F1989" s="39" t="s">
        <v>28511</v>
      </c>
      <c r="G1989" s="39" t="s">
        <v>26187</v>
      </c>
      <c r="H1989" s="39" t="s">
        <v>28404</v>
      </c>
      <c r="I1989" s="71">
        <v>-10.26</v>
      </c>
    </row>
    <row r="1990" spans="1:9" x14ac:dyDescent="0.2">
      <c r="A1990" s="38" t="s">
        <v>79</v>
      </c>
      <c r="B1990" s="39" t="s">
        <v>77</v>
      </c>
      <c r="C1990" s="39" t="s">
        <v>78</v>
      </c>
      <c r="D1990" s="39" t="s">
        <v>71</v>
      </c>
      <c r="E1990" s="39" t="s">
        <v>12</v>
      </c>
      <c r="F1990" s="39" t="s">
        <v>27715</v>
      </c>
      <c r="G1990" s="39" t="s">
        <v>26187</v>
      </c>
      <c r="H1990" s="39" t="s">
        <v>4610</v>
      </c>
      <c r="I1990" s="71">
        <v>-5</v>
      </c>
    </row>
    <row r="1991" spans="1:9" x14ac:dyDescent="0.2">
      <c r="A1991" s="38" t="s">
        <v>79</v>
      </c>
      <c r="B1991" s="39" t="s">
        <v>77</v>
      </c>
      <c r="C1991" s="39" t="s">
        <v>78</v>
      </c>
      <c r="D1991" s="39" t="s">
        <v>71</v>
      </c>
      <c r="E1991" s="39" t="s">
        <v>12</v>
      </c>
      <c r="F1991" s="39" t="s">
        <v>1400</v>
      </c>
      <c r="G1991" s="39" t="s">
        <v>26187</v>
      </c>
      <c r="H1991" s="39" t="s">
        <v>804</v>
      </c>
      <c r="I1991" s="71">
        <v>-55.24</v>
      </c>
    </row>
    <row r="1992" spans="1:9" x14ac:dyDescent="0.2">
      <c r="A1992" s="38" t="s">
        <v>79</v>
      </c>
      <c r="B1992" s="39" t="s">
        <v>77</v>
      </c>
      <c r="C1992" s="39" t="s">
        <v>78</v>
      </c>
      <c r="D1992" s="39" t="s">
        <v>71</v>
      </c>
      <c r="E1992" s="39" t="s">
        <v>12</v>
      </c>
      <c r="F1992" s="39" t="s">
        <v>27716</v>
      </c>
      <c r="G1992" s="39" t="s">
        <v>26187</v>
      </c>
      <c r="H1992" s="39" t="s">
        <v>27625</v>
      </c>
      <c r="I1992" s="71">
        <v>-10</v>
      </c>
    </row>
    <row r="1993" spans="1:9" x14ac:dyDescent="0.2">
      <c r="A1993" s="38" t="s">
        <v>79</v>
      </c>
      <c r="B1993" s="39" t="s">
        <v>77</v>
      </c>
      <c r="C1993" s="39" t="s">
        <v>78</v>
      </c>
      <c r="D1993" s="39" t="s">
        <v>71</v>
      </c>
      <c r="E1993" s="39" t="s">
        <v>12</v>
      </c>
      <c r="F1993" s="39" t="s">
        <v>29865</v>
      </c>
      <c r="G1993" s="39" t="s">
        <v>26187</v>
      </c>
      <c r="H1993" s="39" t="s">
        <v>809</v>
      </c>
      <c r="I1993" s="71">
        <v>-5</v>
      </c>
    </row>
    <row r="1994" spans="1:9" x14ac:dyDescent="0.2">
      <c r="A1994" s="38" t="s">
        <v>79</v>
      </c>
      <c r="B1994" s="39" t="s">
        <v>77</v>
      </c>
      <c r="C1994" s="39" t="s">
        <v>78</v>
      </c>
      <c r="D1994" s="39" t="s">
        <v>71</v>
      </c>
      <c r="E1994" s="39" t="s">
        <v>12</v>
      </c>
      <c r="F1994" s="39" t="s">
        <v>29092</v>
      </c>
      <c r="G1994" s="39" t="s">
        <v>26187</v>
      </c>
      <c r="H1994" s="39" t="s">
        <v>28915</v>
      </c>
      <c r="I1994" s="71">
        <v>-10</v>
      </c>
    </row>
    <row r="1995" spans="1:9" x14ac:dyDescent="0.2">
      <c r="A1995" s="38" t="s">
        <v>79</v>
      </c>
      <c r="B1995" s="39" t="s">
        <v>77</v>
      </c>
      <c r="C1995" s="39" t="s">
        <v>78</v>
      </c>
      <c r="D1995" s="39" t="s">
        <v>71</v>
      </c>
      <c r="E1995" s="39" t="s">
        <v>12</v>
      </c>
      <c r="F1995" s="39" t="s">
        <v>28512</v>
      </c>
      <c r="G1995" s="39" t="s">
        <v>26187</v>
      </c>
      <c r="H1995" s="39" t="s">
        <v>28407</v>
      </c>
      <c r="I1995" s="71">
        <v>-5</v>
      </c>
    </row>
    <row r="1996" spans="1:9" x14ac:dyDescent="0.2">
      <c r="A1996" s="38" t="s">
        <v>79</v>
      </c>
      <c r="B1996" s="39" t="s">
        <v>77</v>
      </c>
      <c r="C1996" s="39" t="s">
        <v>78</v>
      </c>
      <c r="D1996" s="39" t="s">
        <v>71</v>
      </c>
      <c r="E1996" s="39" t="s">
        <v>12</v>
      </c>
      <c r="F1996" s="39" t="s">
        <v>29866</v>
      </c>
      <c r="G1996" s="39" t="s">
        <v>26187</v>
      </c>
      <c r="H1996" s="39" t="s">
        <v>29618</v>
      </c>
      <c r="I1996" s="71">
        <v>-28.71</v>
      </c>
    </row>
    <row r="1997" spans="1:9" x14ac:dyDescent="0.2">
      <c r="A1997" s="38" t="s">
        <v>79</v>
      </c>
      <c r="B1997" s="39" t="s">
        <v>77</v>
      </c>
      <c r="C1997" s="39" t="s">
        <v>78</v>
      </c>
      <c r="D1997" s="39" t="s">
        <v>71</v>
      </c>
      <c r="E1997" s="39" t="s">
        <v>12</v>
      </c>
      <c r="F1997" s="39" t="s">
        <v>1401</v>
      </c>
      <c r="G1997" s="39" t="s">
        <v>26187</v>
      </c>
      <c r="H1997" s="39" t="s">
        <v>814</v>
      </c>
      <c r="I1997" s="71">
        <v>-89.36</v>
      </c>
    </row>
    <row r="1998" spans="1:9" x14ac:dyDescent="0.2">
      <c r="A1998" s="38" t="s">
        <v>79</v>
      </c>
      <c r="B1998" s="39" t="s">
        <v>77</v>
      </c>
      <c r="C1998" s="39" t="s">
        <v>78</v>
      </c>
      <c r="D1998" s="39" t="s">
        <v>71</v>
      </c>
      <c r="E1998" s="39" t="s">
        <v>12</v>
      </c>
      <c r="F1998" s="39" t="s">
        <v>29867</v>
      </c>
      <c r="G1998" s="39" t="s">
        <v>26187</v>
      </c>
      <c r="H1998" s="39" t="s">
        <v>29620</v>
      </c>
      <c r="I1998" s="71">
        <v>-5</v>
      </c>
    </row>
    <row r="1999" spans="1:9" x14ac:dyDescent="0.2">
      <c r="A1999" s="38" t="s">
        <v>79</v>
      </c>
      <c r="B1999" s="39" t="s">
        <v>77</v>
      </c>
      <c r="C1999" s="39" t="s">
        <v>78</v>
      </c>
      <c r="D1999" s="39" t="s">
        <v>71</v>
      </c>
      <c r="E1999" s="39" t="s">
        <v>12</v>
      </c>
      <c r="F1999" s="39" t="s">
        <v>28513</v>
      </c>
      <c r="G1999" s="39" t="s">
        <v>26187</v>
      </c>
      <c r="H1999" s="39" t="s">
        <v>28409</v>
      </c>
      <c r="I1999" s="71">
        <v>-5</v>
      </c>
    </row>
    <row r="2000" spans="1:9" x14ac:dyDescent="0.2">
      <c r="A2000" s="38" t="s">
        <v>79</v>
      </c>
      <c r="B2000" s="39" t="s">
        <v>77</v>
      </c>
      <c r="C2000" s="39" t="s">
        <v>78</v>
      </c>
      <c r="D2000" s="39" t="s">
        <v>71</v>
      </c>
      <c r="E2000" s="39" t="s">
        <v>12</v>
      </c>
      <c r="F2000" s="39" t="s">
        <v>31834</v>
      </c>
      <c r="G2000" s="39" t="s">
        <v>26187</v>
      </c>
      <c r="H2000" s="39" t="s">
        <v>15226</v>
      </c>
      <c r="I2000" s="71">
        <v>-5</v>
      </c>
    </row>
    <row r="2001" spans="1:9" x14ac:dyDescent="0.2">
      <c r="A2001" s="38" t="s">
        <v>79</v>
      </c>
      <c r="B2001" s="39" t="s">
        <v>77</v>
      </c>
      <c r="C2001" s="39" t="s">
        <v>78</v>
      </c>
      <c r="D2001" s="39" t="s">
        <v>71</v>
      </c>
      <c r="E2001" s="39" t="s">
        <v>12</v>
      </c>
      <c r="F2001" s="39" t="s">
        <v>31835</v>
      </c>
      <c r="G2001" s="39" t="s">
        <v>26187</v>
      </c>
      <c r="H2001" s="39" t="s">
        <v>30851</v>
      </c>
      <c r="I2001" s="71">
        <v>-5</v>
      </c>
    </row>
    <row r="2002" spans="1:9" x14ac:dyDescent="0.2">
      <c r="A2002" s="38" t="s">
        <v>79</v>
      </c>
      <c r="B2002" s="39" t="s">
        <v>77</v>
      </c>
      <c r="C2002" s="39" t="s">
        <v>78</v>
      </c>
      <c r="D2002" s="39" t="s">
        <v>71</v>
      </c>
      <c r="E2002" s="39" t="s">
        <v>12</v>
      </c>
      <c r="F2002" s="39" t="s">
        <v>26471</v>
      </c>
      <c r="G2002" s="39" t="s">
        <v>26187</v>
      </c>
      <c r="H2002" s="39" t="s">
        <v>817</v>
      </c>
      <c r="I2002" s="71">
        <v>-31.06</v>
      </c>
    </row>
    <row r="2003" spans="1:9" x14ac:dyDescent="0.2">
      <c r="A2003" s="38" t="s">
        <v>79</v>
      </c>
      <c r="B2003" s="39" t="s">
        <v>77</v>
      </c>
      <c r="C2003" s="39" t="s">
        <v>78</v>
      </c>
      <c r="D2003" s="39" t="s">
        <v>71</v>
      </c>
      <c r="E2003" s="39" t="s">
        <v>12</v>
      </c>
      <c r="F2003" s="39" t="s">
        <v>31836</v>
      </c>
      <c r="G2003" s="39" t="s">
        <v>26187</v>
      </c>
      <c r="H2003" s="39" t="s">
        <v>30853</v>
      </c>
      <c r="I2003" s="71">
        <v>-5</v>
      </c>
    </row>
    <row r="2004" spans="1:9" x14ac:dyDescent="0.2">
      <c r="A2004" s="38" t="s">
        <v>79</v>
      </c>
      <c r="B2004" s="39" t="s">
        <v>77</v>
      </c>
      <c r="C2004" s="39" t="s">
        <v>78</v>
      </c>
      <c r="D2004" s="39" t="s">
        <v>71</v>
      </c>
      <c r="E2004" s="39" t="s">
        <v>12</v>
      </c>
      <c r="F2004" s="39" t="s">
        <v>1402</v>
      </c>
      <c r="G2004" s="39" t="s">
        <v>26187</v>
      </c>
      <c r="H2004" s="39" t="s">
        <v>821</v>
      </c>
      <c r="I2004" s="71">
        <v>-112.1</v>
      </c>
    </row>
    <row r="2005" spans="1:9" x14ac:dyDescent="0.2">
      <c r="A2005" s="38" t="s">
        <v>79</v>
      </c>
      <c r="B2005" s="39" t="s">
        <v>77</v>
      </c>
      <c r="C2005" s="39" t="s">
        <v>78</v>
      </c>
      <c r="D2005" s="39" t="s">
        <v>71</v>
      </c>
      <c r="E2005" s="39" t="s">
        <v>12</v>
      </c>
      <c r="F2005" s="39" t="s">
        <v>29093</v>
      </c>
      <c r="G2005" s="39" t="s">
        <v>26187</v>
      </c>
      <c r="H2005" s="39" t="s">
        <v>196</v>
      </c>
      <c r="I2005" s="71">
        <v>-5</v>
      </c>
    </row>
    <row r="2006" spans="1:9" x14ac:dyDescent="0.2">
      <c r="A2006" s="38" t="s">
        <v>79</v>
      </c>
      <c r="B2006" s="39" t="s">
        <v>77</v>
      </c>
      <c r="C2006" s="39" t="s">
        <v>78</v>
      </c>
      <c r="D2006" s="39" t="s">
        <v>71</v>
      </c>
      <c r="E2006" s="39" t="s">
        <v>12</v>
      </c>
      <c r="F2006" s="39" t="s">
        <v>31837</v>
      </c>
      <c r="G2006" s="39" t="s">
        <v>26187</v>
      </c>
      <c r="H2006" s="39" t="s">
        <v>30855</v>
      </c>
      <c r="I2006" s="71">
        <v>-5</v>
      </c>
    </row>
    <row r="2007" spans="1:9" x14ac:dyDescent="0.2">
      <c r="A2007" s="38" t="s">
        <v>79</v>
      </c>
      <c r="B2007" s="39" t="s">
        <v>77</v>
      </c>
      <c r="C2007" s="39" t="s">
        <v>78</v>
      </c>
      <c r="D2007" s="39" t="s">
        <v>71</v>
      </c>
      <c r="E2007" s="39" t="s">
        <v>12</v>
      </c>
      <c r="F2007" s="39" t="s">
        <v>29868</v>
      </c>
      <c r="G2007" s="39" t="s">
        <v>26187</v>
      </c>
      <c r="H2007" s="39" t="s">
        <v>29622</v>
      </c>
      <c r="I2007" s="71">
        <v>-5</v>
      </c>
    </row>
    <row r="2008" spans="1:9" x14ac:dyDescent="0.2">
      <c r="A2008" s="38" t="s">
        <v>79</v>
      </c>
      <c r="B2008" s="39" t="s">
        <v>77</v>
      </c>
      <c r="C2008" s="39" t="s">
        <v>78</v>
      </c>
      <c r="D2008" s="39" t="s">
        <v>71</v>
      </c>
      <c r="E2008" s="39" t="s">
        <v>12</v>
      </c>
      <c r="F2008" s="39" t="s">
        <v>29869</v>
      </c>
      <c r="G2008" s="39" t="s">
        <v>26187</v>
      </c>
      <c r="H2008" s="39" t="s">
        <v>29624</v>
      </c>
      <c r="I2008" s="71">
        <v>-15</v>
      </c>
    </row>
    <row r="2009" spans="1:9" x14ac:dyDescent="0.2">
      <c r="A2009" s="38" t="s">
        <v>79</v>
      </c>
      <c r="B2009" s="39" t="s">
        <v>77</v>
      </c>
      <c r="C2009" s="39" t="s">
        <v>78</v>
      </c>
      <c r="D2009" s="39" t="s">
        <v>71</v>
      </c>
      <c r="E2009" s="39" t="s">
        <v>12</v>
      </c>
      <c r="F2009" s="39" t="s">
        <v>31838</v>
      </c>
      <c r="G2009" s="39" t="s">
        <v>26187</v>
      </c>
      <c r="H2009" s="39" t="s">
        <v>30857</v>
      </c>
      <c r="I2009" s="71">
        <v>-5</v>
      </c>
    </row>
    <row r="2010" spans="1:9" x14ac:dyDescent="0.2">
      <c r="A2010" s="38" t="s">
        <v>79</v>
      </c>
      <c r="B2010" s="39" t="s">
        <v>77</v>
      </c>
      <c r="C2010" s="39" t="s">
        <v>78</v>
      </c>
      <c r="D2010" s="39" t="s">
        <v>71</v>
      </c>
      <c r="E2010" s="39" t="s">
        <v>12</v>
      </c>
      <c r="F2010" s="39" t="s">
        <v>31839</v>
      </c>
      <c r="G2010" s="39" t="s">
        <v>26187</v>
      </c>
      <c r="H2010" s="39" t="s">
        <v>30859</v>
      </c>
      <c r="I2010" s="71">
        <v>-5</v>
      </c>
    </row>
    <row r="2011" spans="1:9" x14ac:dyDescent="0.2">
      <c r="A2011" s="38" t="s">
        <v>79</v>
      </c>
      <c r="B2011" s="39" t="s">
        <v>77</v>
      </c>
      <c r="C2011" s="39" t="s">
        <v>78</v>
      </c>
      <c r="D2011" s="39" t="s">
        <v>71</v>
      </c>
      <c r="E2011" s="39" t="s">
        <v>12</v>
      </c>
      <c r="F2011" s="39" t="s">
        <v>29870</v>
      </c>
      <c r="G2011" s="39" t="s">
        <v>26187</v>
      </c>
      <c r="H2011" s="39" t="s">
        <v>29475</v>
      </c>
      <c r="I2011" s="71">
        <v>10</v>
      </c>
    </row>
    <row r="2012" spans="1:9" x14ac:dyDescent="0.2">
      <c r="A2012" s="38" t="s">
        <v>79</v>
      </c>
      <c r="B2012" s="39" t="s">
        <v>77</v>
      </c>
      <c r="C2012" s="39" t="s">
        <v>78</v>
      </c>
      <c r="D2012" s="39" t="s">
        <v>71</v>
      </c>
      <c r="E2012" s="39" t="s">
        <v>12</v>
      </c>
      <c r="F2012" s="39" t="s">
        <v>27455</v>
      </c>
      <c r="G2012" s="39" t="s">
        <v>26187</v>
      </c>
      <c r="H2012" s="39" t="s">
        <v>27342</v>
      </c>
      <c r="I2012" s="71">
        <v>-7.37</v>
      </c>
    </row>
    <row r="2013" spans="1:9" x14ac:dyDescent="0.2">
      <c r="A2013" s="38" t="s">
        <v>79</v>
      </c>
      <c r="B2013" s="39" t="s">
        <v>77</v>
      </c>
      <c r="C2013" s="39" t="s">
        <v>78</v>
      </c>
      <c r="D2013" s="39" t="s">
        <v>71</v>
      </c>
      <c r="E2013" s="39" t="s">
        <v>12</v>
      </c>
      <c r="F2013" s="39" t="s">
        <v>29094</v>
      </c>
      <c r="G2013" s="39" t="s">
        <v>26187</v>
      </c>
      <c r="H2013" s="39" t="s">
        <v>28917</v>
      </c>
      <c r="I2013" s="71">
        <v>-5</v>
      </c>
    </row>
    <row r="2014" spans="1:9" x14ac:dyDescent="0.2">
      <c r="A2014" s="38" t="s">
        <v>79</v>
      </c>
      <c r="B2014" s="39" t="s">
        <v>77</v>
      </c>
      <c r="C2014" s="39" t="s">
        <v>78</v>
      </c>
      <c r="D2014" s="39" t="s">
        <v>71</v>
      </c>
      <c r="E2014" s="39" t="s">
        <v>12</v>
      </c>
      <c r="F2014" s="39" t="s">
        <v>29871</v>
      </c>
      <c r="G2014" s="39" t="s">
        <v>26187</v>
      </c>
      <c r="H2014" s="39" t="s">
        <v>824</v>
      </c>
      <c r="I2014" s="71">
        <v>-7.78</v>
      </c>
    </row>
    <row r="2015" spans="1:9" x14ac:dyDescent="0.2">
      <c r="A2015" s="38" t="s">
        <v>79</v>
      </c>
      <c r="B2015" s="39" t="s">
        <v>77</v>
      </c>
      <c r="C2015" s="39" t="s">
        <v>78</v>
      </c>
      <c r="D2015" s="39" t="s">
        <v>71</v>
      </c>
      <c r="E2015" s="39" t="s">
        <v>12</v>
      </c>
      <c r="F2015" s="39" t="s">
        <v>31840</v>
      </c>
      <c r="G2015" s="39" t="s">
        <v>26187</v>
      </c>
      <c r="H2015" s="39" t="s">
        <v>30861</v>
      </c>
      <c r="I2015" s="71">
        <v>-5</v>
      </c>
    </row>
    <row r="2016" spans="1:9" x14ac:dyDescent="0.2">
      <c r="A2016" s="38" t="s">
        <v>79</v>
      </c>
      <c r="B2016" s="39" t="s">
        <v>77</v>
      </c>
      <c r="C2016" s="39" t="s">
        <v>78</v>
      </c>
      <c r="D2016" s="39" t="s">
        <v>71</v>
      </c>
      <c r="E2016" s="39" t="s">
        <v>12</v>
      </c>
      <c r="F2016" s="39" t="s">
        <v>26825</v>
      </c>
      <c r="G2016" s="39" t="s">
        <v>26187</v>
      </c>
      <c r="H2016" s="39" t="s">
        <v>26756</v>
      </c>
      <c r="I2016" s="71">
        <v>-39.520000000000003</v>
      </c>
    </row>
    <row r="2017" spans="1:9" x14ac:dyDescent="0.2">
      <c r="A2017" s="38" t="s">
        <v>79</v>
      </c>
      <c r="B2017" s="39" t="s">
        <v>77</v>
      </c>
      <c r="C2017" s="39" t="s">
        <v>78</v>
      </c>
      <c r="D2017" s="39" t="s">
        <v>71</v>
      </c>
      <c r="E2017" s="39" t="s">
        <v>12</v>
      </c>
      <c r="F2017" s="39" t="s">
        <v>1403</v>
      </c>
      <c r="G2017" s="39" t="s">
        <v>26187</v>
      </c>
      <c r="H2017" s="39" t="s">
        <v>200</v>
      </c>
      <c r="I2017" s="71">
        <v>-19.75</v>
      </c>
    </row>
    <row r="2018" spans="1:9" x14ac:dyDescent="0.2">
      <c r="A2018" s="38" t="s">
        <v>79</v>
      </c>
      <c r="B2018" s="39" t="s">
        <v>77</v>
      </c>
      <c r="C2018" s="39" t="s">
        <v>78</v>
      </c>
      <c r="D2018" s="39" t="s">
        <v>71</v>
      </c>
      <c r="E2018" s="39" t="s">
        <v>12</v>
      </c>
      <c r="F2018" s="39" t="s">
        <v>27162</v>
      </c>
      <c r="G2018" s="39" t="s">
        <v>26187</v>
      </c>
      <c r="H2018" s="39" t="s">
        <v>27119</v>
      </c>
      <c r="I2018" s="71">
        <v>-5</v>
      </c>
    </row>
    <row r="2019" spans="1:9" x14ac:dyDescent="0.2">
      <c r="A2019" s="38" t="s">
        <v>79</v>
      </c>
      <c r="B2019" s="39" t="s">
        <v>77</v>
      </c>
      <c r="C2019" s="39" t="s">
        <v>78</v>
      </c>
      <c r="D2019" s="39" t="s">
        <v>71</v>
      </c>
      <c r="E2019" s="39" t="s">
        <v>12</v>
      </c>
      <c r="F2019" s="39" t="s">
        <v>31841</v>
      </c>
      <c r="G2019" s="39" t="s">
        <v>26187</v>
      </c>
      <c r="H2019" s="39" t="s">
        <v>30863</v>
      </c>
      <c r="I2019" s="71">
        <v>-10</v>
      </c>
    </row>
    <row r="2020" spans="1:9" x14ac:dyDescent="0.2">
      <c r="A2020" s="38" t="s">
        <v>79</v>
      </c>
      <c r="B2020" s="39" t="s">
        <v>77</v>
      </c>
      <c r="C2020" s="39" t="s">
        <v>78</v>
      </c>
      <c r="D2020" s="39" t="s">
        <v>71</v>
      </c>
      <c r="E2020" s="39" t="s">
        <v>12</v>
      </c>
      <c r="F2020" s="39" t="s">
        <v>31842</v>
      </c>
      <c r="G2020" s="39" t="s">
        <v>26187</v>
      </c>
      <c r="H2020" s="39" t="s">
        <v>30865</v>
      </c>
      <c r="I2020" s="71">
        <v>-5</v>
      </c>
    </row>
    <row r="2021" spans="1:9" x14ac:dyDescent="0.2">
      <c r="A2021" s="38" t="s">
        <v>79</v>
      </c>
      <c r="B2021" s="39" t="s">
        <v>77</v>
      </c>
      <c r="C2021" s="39" t="s">
        <v>78</v>
      </c>
      <c r="D2021" s="39" t="s">
        <v>71</v>
      </c>
      <c r="E2021" s="39" t="s">
        <v>12</v>
      </c>
      <c r="F2021" s="39" t="s">
        <v>26676</v>
      </c>
      <c r="G2021" s="39" t="s">
        <v>26187</v>
      </c>
      <c r="H2021" s="39" t="s">
        <v>829</v>
      </c>
      <c r="I2021" s="71">
        <v>-47.69</v>
      </c>
    </row>
    <row r="2022" spans="1:9" x14ac:dyDescent="0.2">
      <c r="A2022" s="38" t="s">
        <v>79</v>
      </c>
      <c r="B2022" s="39" t="s">
        <v>77</v>
      </c>
      <c r="C2022" s="39" t="s">
        <v>78</v>
      </c>
      <c r="D2022" s="39" t="s">
        <v>71</v>
      </c>
      <c r="E2022" s="39" t="s">
        <v>12</v>
      </c>
      <c r="F2022" s="39" t="s">
        <v>31843</v>
      </c>
      <c r="G2022" s="39" t="s">
        <v>26187</v>
      </c>
      <c r="H2022" s="39" t="s">
        <v>30867</v>
      </c>
      <c r="I2022" s="71">
        <v>-10</v>
      </c>
    </row>
    <row r="2023" spans="1:9" x14ac:dyDescent="0.2">
      <c r="A2023" s="38" t="s">
        <v>79</v>
      </c>
      <c r="B2023" s="39" t="s">
        <v>77</v>
      </c>
      <c r="C2023" s="39" t="s">
        <v>78</v>
      </c>
      <c r="D2023" s="39" t="s">
        <v>71</v>
      </c>
      <c r="E2023" s="39" t="s">
        <v>12</v>
      </c>
      <c r="F2023" s="39" t="s">
        <v>29872</v>
      </c>
      <c r="G2023" s="39" t="s">
        <v>26187</v>
      </c>
      <c r="H2023" s="39" t="s">
        <v>29627</v>
      </c>
      <c r="I2023" s="71">
        <v>-5</v>
      </c>
    </row>
    <row r="2024" spans="1:9" x14ac:dyDescent="0.2">
      <c r="A2024" s="38" t="s">
        <v>79</v>
      </c>
      <c r="B2024" s="39" t="s">
        <v>77</v>
      </c>
      <c r="C2024" s="39" t="s">
        <v>78</v>
      </c>
      <c r="D2024" s="39" t="s">
        <v>71</v>
      </c>
      <c r="E2024" s="39" t="s">
        <v>12</v>
      </c>
      <c r="F2024" s="39" t="s">
        <v>28077</v>
      </c>
      <c r="G2024" s="39" t="s">
        <v>26187</v>
      </c>
      <c r="H2024" s="39" t="s">
        <v>27976</v>
      </c>
      <c r="I2024" s="71">
        <v>-5.55</v>
      </c>
    </row>
    <row r="2025" spans="1:9" x14ac:dyDescent="0.2">
      <c r="A2025" s="38" t="s">
        <v>79</v>
      </c>
      <c r="B2025" s="39" t="s">
        <v>77</v>
      </c>
      <c r="C2025" s="39" t="s">
        <v>78</v>
      </c>
      <c r="D2025" s="39" t="s">
        <v>71</v>
      </c>
      <c r="E2025" s="39" t="s">
        <v>12</v>
      </c>
      <c r="F2025" s="39" t="s">
        <v>29095</v>
      </c>
      <c r="G2025" s="39" t="s">
        <v>26187</v>
      </c>
      <c r="H2025" s="39" t="s">
        <v>28918</v>
      </c>
      <c r="I2025" s="71">
        <v>-6.27</v>
      </c>
    </row>
    <row r="2026" spans="1:9" x14ac:dyDescent="0.2">
      <c r="A2026" s="38" t="s">
        <v>79</v>
      </c>
      <c r="B2026" s="39" t="s">
        <v>77</v>
      </c>
      <c r="C2026" s="39" t="s">
        <v>78</v>
      </c>
      <c r="D2026" s="39" t="s">
        <v>71</v>
      </c>
      <c r="E2026" s="39" t="s">
        <v>12</v>
      </c>
      <c r="F2026" s="39" t="s">
        <v>29873</v>
      </c>
      <c r="G2026" s="39" t="s">
        <v>26187</v>
      </c>
      <c r="H2026" s="39" t="s">
        <v>29629</v>
      </c>
      <c r="I2026" s="71">
        <v>-10</v>
      </c>
    </row>
    <row r="2027" spans="1:9" x14ac:dyDescent="0.2">
      <c r="A2027" s="38" t="s">
        <v>79</v>
      </c>
      <c r="B2027" s="39" t="s">
        <v>77</v>
      </c>
      <c r="C2027" s="39" t="s">
        <v>78</v>
      </c>
      <c r="D2027" s="39" t="s">
        <v>71</v>
      </c>
      <c r="E2027" s="39" t="s">
        <v>12</v>
      </c>
      <c r="F2027" s="39" t="s">
        <v>27717</v>
      </c>
      <c r="G2027" s="39" t="s">
        <v>26187</v>
      </c>
      <c r="H2027" s="39" t="s">
        <v>27121</v>
      </c>
      <c r="I2027" s="71">
        <v>-10</v>
      </c>
    </row>
    <row r="2028" spans="1:9" x14ac:dyDescent="0.2">
      <c r="A2028" s="38" t="s">
        <v>79</v>
      </c>
      <c r="B2028" s="39" t="s">
        <v>77</v>
      </c>
      <c r="C2028" s="39" t="s">
        <v>78</v>
      </c>
      <c r="D2028" s="39" t="s">
        <v>71</v>
      </c>
      <c r="E2028" s="39" t="s">
        <v>12</v>
      </c>
      <c r="F2028" s="39" t="s">
        <v>27456</v>
      </c>
      <c r="G2028" s="39" t="s">
        <v>100</v>
      </c>
      <c r="H2028" s="39" t="s">
        <v>19990</v>
      </c>
      <c r="I2028" s="71">
        <v>-18.36</v>
      </c>
    </row>
    <row r="2029" spans="1:9" x14ac:dyDescent="0.2">
      <c r="A2029" s="38" t="s">
        <v>79</v>
      </c>
      <c r="B2029" s="39" t="s">
        <v>77</v>
      </c>
      <c r="C2029" s="39" t="s">
        <v>78</v>
      </c>
      <c r="D2029" s="39" t="s">
        <v>71</v>
      </c>
      <c r="E2029" s="39" t="s">
        <v>12</v>
      </c>
      <c r="F2029" s="39" t="s">
        <v>26472</v>
      </c>
      <c r="G2029" s="39" t="s">
        <v>26187</v>
      </c>
      <c r="H2029" s="39" t="s">
        <v>840</v>
      </c>
      <c r="I2029" s="71">
        <v>-6.32</v>
      </c>
    </row>
    <row r="2030" spans="1:9" x14ac:dyDescent="0.2">
      <c r="A2030" s="38" t="s">
        <v>79</v>
      </c>
      <c r="B2030" s="39" t="s">
        <v>77</v>
      </c>
      <c r="C2030" s="39" t="s">
        <v>78</v>
      </c>
      <c r="D2030" s="39" t="s">
        <v>71</v>
      </c>
      <c r="E2030" s="39" t="s">
        <v>12</v>
      </c>
      <c r="F2030" s="39" t="s">
        <v>1405</v>
      </c>
      <c r="G2030" s="39" t="s">
        <v>26187</v>
      </c>
      <c r="H2030" s="39" t="s">
        <v>838</v>
      </c>
      <c r="I2030" s="71">
        <v>-76.47</v>
      </c>
    </row>
    <row r="2031" spans="1:9" x14ac:dyDescent="0.2">
      <c r="A2031" s="38" t="s">
        <v>79</v>
      </c>
      <c r="B2031" s="39" t="s">
        <v>77</v>
      </c>
      <c r="C2031" s="39" t="s">
        <v>78</v>
      </c>
      <c r="D2031" s="39" t="s">
        <v>71</v>
      </c>
      <c r="E2031" s="39" t="s">
        <v>12</v>
      </c>
      <c r="F2031" s="39" t="s">
        <v>29874</v>
      </c>
      <c r="G2031" s="39" t="s">
        <v>26187</v>
      </c>
      <c r="H2031" s="39" t="s">
        <v>29631</v>
      </c>
      <c r="I2031" s="71">
        <v>-5</v>
      </c>
    </row>
    <row r="2032" spans="1:9" x14ac:dyDescent="0.2">
      <c r="A2032" s="38" t="s">
        <v>79</v>
      </c>
      <c r="B2032" s="39" t="s">
        <v>77</v>
      </c>
      <c r="C2032" s="39" t="s">
        <v>78</v>
      </c>
      <c r="D2032" s="39" t="s">
        <v>71</v>
      </c>
      <c r="E2032" s="39" t="s">
        <v>12</v>
      </c>
      <c r="F2032" s="39" t="s">
        <v>26826</v>
      </c>
      <c r="G2032" s="39" t="s">
        <v>26187</v>
      </c>
      <c r="H2032" s="39" t="s">
        <v>841</v>
      </c>
      <c r="I2032" s="71">
        <v>-5</v>
      </c>
    </row>
    <row r="2033" spans="1:9" x14ac:dyDescent="0.2">
      <c r="A2033" s="38" t="s">
        <v>79</v>
      </c>
      <c r="B2033" s="39" t="s">
        <v>77</v>
      </c>
      <c r="C2033" s="39" t="s">
        <v>78</v>
      </c>
      <c r="D2033" s="39" t="s">
        <v>71</v>
      </c>
      <c r="E2033" s="39" t="s">
        <v>12</v>
      </c>
      <c r="F2033" s="39" t="s">
        <v>31844</v>
      </c>
      <c r="G2033" s="39" t="s">
        <v>26187</v>
      </c>
      <c r="H2033" s="39" t="s">
        <v>30610</v>
      </c>
      <c r="I2033" s="71">
        <v>-5</v>
      </c>
    </row>
    <row r="2034" spans="1:9" x14ac:dyDescent="0.2">
      <c r="A2034" s="38" t="s">
        <v>79</v>
      </c>
      <c r="B2034" s="39" t="s">
        <v>77</v>
      </c>
      <c r="C2034" s="39" t="s">
        <v>78</v>
      </c>
      <c r="D2034" s="39" t="s">
        <v>71</v>
      </c>
      <c r="E2034" s="39" t="s">
        <v>12</v>
      </c>
      <c r="F2034" s="39" t="s">
        <v>1407</v>
      </c>
      <c r="G2034" s="39" t="s">
        <v>26187</v>
      </c>
      <c r="H2034" s="39" t="s">
        <v>843</v>
      </c>
      <c r="I2034" s="71">
        <v>-5</v>
      </c>
    </row>
    <row r="2035" spans="1:9" x14ac:dyDescent="0.2">
      <c r="A2035" s="38" t="s">
        <v>79</v>
      </c>
      <c r="B2035" s="39" t="s">
        <v>77</v>
      </c>
      <c r="C2035" s="39" t="s">
        <v>78</v>
      </c>
      <c r="D2035" s="39" t="s">
        <v>71</v>
      </c>
      <c r="E2035" s="39" t="s">
        <v>12</v>
      </c>
      <c r="F2035" s="39" t="s">
        <v>29875</v>
      </c>
      <c r="G2035" s="39" t="s">
        <v>26187</v>
      </c>
      <c r="H2035" s="39" t="s">
        <v>842</v>
      </c>
      <c r="I2035" s="71">
        <v>-5</v>
      </c>
    </row>
    <row r="2036" spans="1:9" x14ac:dyDescent="0.2">
      <c r="A2036" s="38" t="s">
        <v>79</v>
      </c>
      <c r="B2036" s="39" t="s">
        <v>77</v>
      </c>
      <c r="C2036" s="39" t="s">
        <v>78</v>
      </c>
      <c r="D2036" s="39" t="s">
        <v>71</v>
      </c>
      <c r="E2036" s="39" t="s">
        <v>12</v>
      </c>
      <c r="F2036" s="39" t="s">
        <v>1408</v>
      </c>
      <c r="G2036" s="39" t="s">
        <v>100</v>
      </c>
      <c r="H2036" s="39" t="s">
        <v>845</v>
      </c>
      <c r="I2036" s="71">
        <v>-34</v>
      </c>
    </row>
    <row r="2037" spans="1:9" x14ac:dyDescent="0.2">
      <c r="A2037" s="38" t="s">
        <v>79</v>
      </c>
      <c r="B2037" s="39" t="s">
        <v>77</v>
      </c>
      <c r="C2037" s="39" t="s">
        <v>78</v>
      </c>
      <c r="D2037" s="39" t="s">
        <v>71</v>
      </c>
      <c r="E2037" s="39" t="s">
        <v>12</v>
      </c>
      <c r="F2037" s="39" t="s">
        <v>26827</v>
      </c>
      <c r="G2037" s="39" t="s">
        <v>26187</v>
      </c>
      <c r="H2037" s="39" t="s">
        <v>26759</v>
      </c>
      <c r="I2037" s="71">
        <v>-100.04</v>
      </c>
    </row>
    <row r="2038" spans="1:9" x14ac:dyDescent="0.2">
      <c r="A2038" s="38" t="s">
        <v>79</v>
      </c>
      <c r="B2038" s="39" t="s">
        <v>77</v>
      </c>
      <c r="C2038" s="39" t="s">
        <v>78</v>
      </c>
      <c r="D2038" s="39" t="s">
        <v>71</v>
      </c>
      <c r="E2038" s="39" t="s">
        <v>12</v>
      </c>
      <c r="F2038" s="39" t="s">
        <v>31845</v>
      </c>
      <c r="G2038" s="39" t="s">
        <v>26187</v>
      </c>
      <c r="H2038" s="39" t="s">
        <v>30870</v>
      </c>
      <c r="I2038" s="71">
        <v>-5</v>
      </c>
    </row>
    <row r="2039" spans="1:9" x14ac:dyDescent="0.2">
      <c r="A2039" s="38" t="s">
        <v>79</v>
      </c>
      <c r="B2039" s="39" t="s">
        <v>77</v>
      </c>
      <c r="C2039" s="39" t="s">
        <v>78</v>
      </c>
      <c r="D2039" s="39" t="s">
        <v>71</v>
      </c>
      <c r="E2039" s="39" t="s">
        <v>12</v>
      </c>
      <c r="F2039" s="39" t="s">
        <v>26232</v>
      </c>
      <c r="G2039" s="39" t="s">
        <v>100</v>
      </c>
      <c r="H2039" s="39" t="s">
        <v>26233</v>
      </c>
      <c r="I2039" s="71">
        <v>-5</v>
      </c>
    </row>
    <row r="2040" spans="1:9" x14ac:dyDescent="0.2">
      <c r="A2040" s="38" t="s">
        <v>79</v>
      </c>
      <c r="B2040" s="39" t="s">
        <v>77</v>
      </c>
      <c r="C2040" s="39" t="s">
        <v>78</v>
      </c>
      <c r="D2040" s="39" t="s">
        <v>71</v>
      </c>
      <c r="E2040" s="39" t="s">
        <v>12</v>
      </c>
      <c r="F2040" s="39" t="s">
        <v>1409</v>
      </c>
      <c r="G2040" s="39" t="s">
        <v>26187</v>
      </c>
      <c r="H2040" s="39" t="s">
        <v>849</v>
      </c>
      <c r="I2040" s="71">
        <v>-5</v>
      </c>
    </row>
    <row r="2041" spans="1:9" x14ac:dyDescent="0.2">
      <c r="A2041" s="38" t="s">
        <v>79</v>
      </c>
      <c r="B2041" s="39" t="s">
        <v>77</v>
      </c>
      <c r="C2041" s="39" t="s">
        <v>78</v>
      </c>
      <c r="D2041" s="39" t="s">
        <v>71</v>
      </c>
      <c r="E2041" s="39" t="s">
        <v>12</v>
      </c>
      <c r="F2041" s="39" t="s">
        <v>27457</v>
      </c>
      <c r="G2041" s="39" t="s">
        <v>26187</v>
      </c>
      <c r="H2041" s="39" t="s">
        <v>16310</v>
      </c>
      <c r="I2041" s="71">
        <v>-5.26</v>
      </c>
    </row>
    <row r="2042" spans="1:9" x14ac:dyDescent="0.2">
      <c r="A2042" s="38" t="s">
        <v>79</v>
      </c>
      <c r="B2042" s="39" t="s">
        <v>77</v>
      </c>
      <c r="C2042" s="39" t="s">
        <v>78</v>
      </c>
      <c r="D2042" s="39" t="s">
        <v>71</v>
      </c>
      <c r="E2042" s="39" t="s">
        <v>12</v>
      </c>
      <c r="F2042" s="39" t="s">
        <v>1410</v>
      </c>
      <c r="G2042" s="39" t="s">
        <v>26187</v>
      </c>
      <c r="H2042" s="39" t="s">
        <v>848</v>
      </c>
      <c r="I2042" s="71">
        <v>-27.94</v>
      </c>
    </row>
    <row r="2043" spans="1:9" x14ac:dyDescent="0.2">
      <c r="A2043" s="38" t="s">
        <v>79</v>
      </c>
      <c r="B2043" s="39" t="s">
        <v>77</v>
      </c>
      <c r="C2043" s="39" t="s">
        <v>78</v>
      </c>
      <c r="D2043" s="39" t="s">
        <v>71</v>
      </c>
      <c r="E2043" s="39" t="s">
        <v>12</v>
      </c>
      <c r="F2043" s="39" t="s">
        <v>29096</v>
      </c>
      <c r="G2043" s="39" t="s">
        <v>26187</v>
      </c>
      <c r="H2043" s="39" t="s">
        <v>28920</v>
      </c>
      <c r="I2043" s="71">
        <v>-10.95</v>
      </c>
    </row>
    <row r="2044" spans="1:9" x14ac:dyDescent="0.2">
      <c r="A2044" s="38" t="s">
        <v>79</v>
      </c>
      <c r="B2044" s="39" t="s">
        <v>77</v>
      </c>
      <c r="C2044" s="39" t="s">
        <v>78</v>
      </c>
      <c r="D2044" s="39" t="s">
        <v>71</v>
      </c>
      <c r="E2044" s="39" t="s">
        <v>12</v>
      </c>
      <c r="F2044" s="39" t="s">
        <v>26473</v>
      </c>
      <c r="G2044" s="39" t="s">
        <v>26187</v>
      </c>
      <c r="H2044" s="39" t="s">
        <v>26426</v>
      </c>
      <c r="I2044" s="71">
        <v>-43.77</v>
      </c>
    </row>
    <row r="2045" spans="1:9" x14ac:dyDescent="0.2">
      <c r="A2045" s="38" t="s">
        <v>79</v>
      </c>
      <c r="B2045" s="39" t="s">
        <v>77</v>
      </c>
      <c r="C2045" s="39" t="s">
        <v>78</v>
      </c>
      <c r="D2045" s="39" t="s">
        <v>71</v>
      </c>
      <c r="E2045" s="39" t="s">
        <v>12</v>
      </c>
      <c r="F2045" s="39" t="s">
        <v>27458</v>
      </c>
      <c r="G2045" s="39" t="s">
        <v>26187</v>
      </c>
      <c r="H2045" s="39" t="s">
        <v>27349</v>
      </c>
      <c r="I2045" s="71">
        <v>-5</v>
      </c>
    </row>
    <row r="2046" spans="1:9" x14ac:dyDescent="0.2">
      <c r="A2046" s="38" t="s">
        <v>79</v>
      </c>
      <c r="B2046" s="39" t="s">
        <v>77</v>
      </c>
      <c r="C2046" s="39" t="s">
        <v>78</v>
      </c>
      <c r="D2046" s="39" t="s">
        <v>71</v>
      </c>
      <c r="E2046" s="39" t="s">
        <v>12</v>
      </c>
      <c r="F2046" s="39" t="s">
        <v>31846</v>
      </c>
      <c r="G2046" s="39" t="s">
        <v>26187</v>
      </c>
      <c r="H2046" s="39" t="s">
        <v>17447</v>
      </c>
      <c r="I2046" s="71">
        <v>-5</v>
      </c>
    </row>
    <row r="2047" spans="1:9" x14ac:dyDescent="0.2">
      <c r="A2047" s="38" t="s">
        <v>79</v>
      </c>
      <c r="B2047" s="39" t="s">
        <v>77</v>
      </c>
      <c r="C2047" s="39" t="s">
        <v>78</v>
      </c>
      <c r="D2047" s="39" t="s">
        <v>71</v>
      </c>
      <c r="E2047" s="39" t="s">
        <v>12</v>
      </c>
      <c r="F2047" s="39" t="s">
        <v>31847</v>
      </c>
      <c r="G2047" s="39" t="s">
        <v>100</v>
      </c>
      <c r="H2047" s="39" t="s">
        <v>30873</v>
      </c>
      <c r="I2047" s="71">
        <v>-5</v>
      </c>
    </row>
    <row r="2048" spans="1:9" x14ac:dyDescent="0.2">
      <c r="A2048" s="38" t="s">
        <v>79</v>
      </c>
      <c r="B2048" s="39" t="s">
        <v>77</v>
      </c>
      <c r="C2048" s="39" t="s">
        <v>78</v>
      </c>
      <c r="D2048" s="39" t="s">
        <v>71</v>
      </c>
      <c r="E2048" s="39" t="s">
        <v>12</v>
      </c>
      <c r="F2048" s="39" t="s">
        <v>29097</v>
      </c>
      <c r="G2048" s="39" t="s">
        <v>26187</v>
      </c>
      <c r="H2048" s="39" t="s">
        <v>28923</v>
      </c>
      <c r="I2048" s="71">
        <v>-5</v>
      </c>
    </row>
    <row r="2049" spans="1:9" x14ac:dyDescent="0.2">
      <c r="A2049" s="38" t="s">
        <v>79</v>
      </c>
      <c r="B2049" s="39" t="s">
        <v>77</v>
      </c>
      <c r="C2049" s="39" t="s">
        <v>78</v>
      </c>
      <c r="D2049" s="39" t="s">
        <v>71</v>
      </c>
      <c r="E2049" s="39" t="s">
        <v>12</v>
      </c>
      <c r="F2049" s="39" t="s">
        <v>31848</v>
      </c>
      <c r="G2049" s="39" t="s">
        <v>26187</v>
      </c>
      <c r="H2049" s="39" t="s">
        <v>204</v>
      </c>
      <c r="I2049" s="71">
        <v>-5</v>
      </c>
    </row>
    <row r="2050" spans="1:9" x14ac:dyDescent="0.2">
      <c r="A2050" s="38" t="s">
        <v>79</v>
      </c>
      <c r="B2050" s="39" t="s">
        <v>77</v>
      </c>
      <c r="C2050" s="39" t="s">
        <v>78</v>
      </c>
      <c r="D2050" s="39" t="s">
        <v>71</v>
      </c>
      <c r="E2050" s="39" t="s">
        <v>12</v>
      </c>
      <c r="F2050" s="39" t="s">
        <v>28078</v>
      </c>
      <c r="G2050" s="39" t="s">
        <v>26187</v>
      </c>
      <c r="H2050" s="39" t="s">
        <v>27978</v>
      </c>
      <c r="I2050" s="71">
        <v>-7.08</v>
      </c>
    </row>
    <row r="2051" spans="1:9" x14ac:dyDescent="0.2">
      <c r="A2051" s="38" t="s">
        <v>79</v>
      </c>
      <c r="B2051" s="39" t="s">
        <v>77</v>
      </c>
      <c r="C2051" s="39" t="s">
        <v>78</v>
      </c>
      <c r="D2051" s="39" t="s">
        <v>71</v>
      </c>
      <c r="E2051" s="39" t="s">
        <v>12</v>
      </c>
      <c r="F2051" s="39" t="s">
        <v>26474</v>
      </c>
      <c r="G2051" s="39" t="s">
        <v>26187</v>
      </c>
      <c r="H2051" s="39" t="s">
        <v>26428</v>
      </c>
      <c r="I2051" s="71">
        <v>-5</v>
      </c>
    </row>
    <row r="2052" spans="1:9" x14ac:dyDescent="0.2">
      <c r="A2052" s="38" t="s">
        <v>79</v>
      </c>
      <c r="B2052" s="39" t="s">
        <v>77</v>
      </c>
      <c r="C2052" s="39" t="s">
        <v>78</v>
      </c>
      <c r="D2052" s="39" t="s">
        <v>71</v>
      </c>
      <c r="E2052" s="39" t="s">
        <v>12</v>
      </c>
      <c r="F2052" s="39" t="s">
        <v>26475</v>
      </c>
      <c r="G2052" s="39" t="s">
        <v>26187</v>
      </c>
      <c r="H2052" s="39" t="s">
        <v>26429</v>
      </c>
      <c r="I2052" s="71">
        <v>-5</v>
      </c>
    </row>
    <row r="2053" spans="1:9" x14ac:dyDescent="0.2">
      <c r="A2053" s="38" t="s">
        <v>79</v>
      </c>
      <c r="B2053" s="39" t="s">
        <v>77</v>
      </c>
      <c r="C2053" s="39" t="s">
        <v>78</v>
      </c>
      <c r="D2053" s="39" t="s">
        <v>71</v>
      </c>
      <c r="E2053" s="39" t="s">
        <v>12</v>
      </c>
      <c r="F2053" s="39" t="s">
        <v>1411</v>
      </c>
      <c r="G2053" s="39" t="s">
        <v>26187</v>
      </c>
      <c r="H2053" s="39" t="s">
        <v>854</v>
      </c>
      <c r="I2053" s="71">
        <v>-60.26</v>
      </c>
    </row>
    <row r="2054" spans="1:9" x14ac:dyDescent="0.2">
      <c r="A2054" s="38" t="s">
        <v>79</v>
      </c>
      <c r="B2054" s="39" t="s">
        <v>77</v>
      </c>
      <c r="C2054" s="39" t="s">
        <v>78</v>
      </c>
      <c r="D2054" s="39" t="s">
        <v>71</v>
      </c>
      <c r="E2054" s="39" t="s">
        <v>12</v>
      </c>
      <c r="F2054" s="39" t="s">
        <v>29098</v>
      </c>
      <c r="G2054" s="39" t="s">
        <v>26187</v>
      </c>
      <c r="H2054" s="39" t="s">
        <v>28925</v>
      </c>
      <c r="I2054" s="71">
        <v>-5</v>
      </c>
    </row>
    <row r="2055" spans="1:9" x14ac:dyDescent="0.2">
      <c r="A2055" s="38" t="s">
        <v>79</v>
      </c>
      <c r="B2055" s="39" t="s">
        <v>77</v>
      </c>
      <c r="C2055" s="39" t="s">
        <v>78</v>
      </c>
      <c r="D2055" s="39" t="s">
        <v>71</v>
      </c>
      <c r="E2055" s="39" t="s">
        <v>12</v>
      </c>
      <c r="F2055" s="39" t="s">
        <v>26828</v>
      </c>
      <c r="G2055" s="39" t="s">
        <v>26187</v>
      </c>
      <c r="H2055" s="39" t="s">
        <v>205</v>
      </c>
      <c r="I2055" s="71">
        <v>-5</v>
      </c>
    </row>
    <row r="2056" spans="1:9" x14ac:dyDescent="0.2">
      <c r="A2056" s="38" t="s">
        <v>79</v>
      </c>
      <c r="B2056" s="39" t="s">
        <v>77</v>
      </c>
      <c r="C2056" s="39" t="s">
        <v>78</v>
      </c>
      <c r="D2056" s="39" t="s">
        <v>71</v>
      </c>
      <c r="E2056" s="39" t="s">
        <v>12</v>
      </c>
      <c r="F2056" s="39" t="s">
        <v>31849</v>
      </c>
      <c r="G2056" s="39" t="s">
        <v>26187</v>
      </c>
      <c r="H2056" s="39" t="s">
        <v>30876</v>
      </c>
      <c r="I2056" s="71">
        <v>-5</v>
      </c>
    </row>
    <row r="2057" spans="1:9" x14ac:dyDescent="0.2">
      <c r="A2057" s="38" t="s">
        <v>79</v>
      </c>
      <c r="B2057" s="39" t="s">
        <v>77</v>
      </c>
      <c r="C2057" s="39" t="s">
        <v>78</v>
      </c>
      <c r="D2057" s="39" t="s">
        <v>71</v>
      </c>
      <c r="E2057" s="39" t="s">
        <v>12</v>
      </c>
      <c r="F2057" s="39" t="s">
        <v>26476</v>
      </c>
      <c r="G2057" s="39" t="s">
        <v>26187</v>
      </c>
      <c r="H2057" s="39" t="s">
        <v>858</v>
      </c>
      <c r="I2057" s="71">
        <v>-10.66</v>
      </c>
    </row>
    <row r="2058" spans="1:9" x14ac:dyDescent="0.2">
      <c r="A2058" s="38" t="s">
        <v>79</v>
      </c>
      <c r="B2058" s="39" t="s">
        <v>77</v>
      </c>
      <c r="C2058" s="39" t="s">
        <v>78</v>
      </c>
      <c r="D2058" s="39" t="s">
        <v>71</v>
      </c>
      <c r="E2058" s="39" t="s">
        <v>12</v>
      </c>
      <c r="F2058" s="39" t="s">
        <v>28079</v>
      </c>
      <c r="G2058" s="39" t="s">
        <v>26187</v>
      </c>
      <c r="H2058" s="39" t="s">
        <v>27980</v>
      </c>
      <c r="I2058" s="71">
        <v>-10.119999999999999</v>
      </c>
    </row>
    <row r="2059" spans="1:9" x14ac:dyDescent="0.2">
      <c r="A2059" s="38" t="s">
        <v>79</v>
      </c>
      <c r="B2059" s="39" t="s">
        <v>77</v>
      </c>
      <c r="C2059" s="39" t="s">
        <v>78</v>
      </c>
      <c r="D2059" s="39" t="s">
        <v>71</v>
      </c>
      <c r="E2059" s="39" t="s">
        <v>12</v>
      </c>
      <c r="F2059" s="39" t="s">
        <v>29099</v>
      </c>
      <c r="G2059" s="39" t="s">
        <v>26187</v>
      </c>
      <c r="H2059" s="39" t="s">
        <v>28929</v>
      </c>
      <c r="I2059" s="71">
        <v>-5</v>
      </c>
    </row>
    <row r="2060" spans="1:9" x14ac:dyDescent="0.2">
      <c r="A2060" s="38" t="s">
        <v>79</v>
      </c>
      <c r="B2060" s="39" t="s">
        <v>77</v>
      </c>
      <c r="C2060" s="39" t="s">
        <v>78</v>
      </c>
      <c r="D2060" s="39" t="s">
        <v>71</v>
      </c>
      <c r="E2060" s="39" t="s">
        <v>12</v>
      </c>
      <c r="F2060" s="39" t="s">
        <v>31850</v>
      </c>
      <c r="G2060" s="39" t="s">
        <v>26187</v>
      </c>
      <c r="H2060" s="39" t="s">
        <v>30878</v>
      </c>
      <c r="I2060" s="71">
        <v>-5</v>
      </c>
    </row>
    <row r="2061" spans="1:9" x14ac:dyDescent="0.2">
      <c r="A2061" s="38" t="s">
        <v>79</v>
      </c>
      <c r="B2061" s="39" t="s">
        <v>77</v>
      </c>
      <c r="C2061" s="39" t="s">
        <v>78</v>
      </c>
      <c r="D2061" s="39" t="s">
        <v>71</v>
      </c>
      <c r="E2061" s="39" t="s">
        <v>12</v>
      </c>
      <c r="F2061" s="39" t="s">
        <v>28514</v>
      </c>
      <c r="G2061" s="39" t="s">
        <v>26187</v>
      </c>
      <c r="H2061" s="39" t="s">
        <v>7884</v>
      </c>
      <c r="I2061" s="71">
        <v>-5</v>
      </c>
    </row>
    <row r="2062" spans="1:9" x14ac:dyDescent="0.2">
      <c r="A2062" s="38" t="s">
        <v>79</v>
      </c>
      <c r="B2062" s="39" t="s">
        <v>77</v>
      </c>
      <c r="C2062" s="39" t="s">
        <v>78</v>
      </c>
      <c r="D2062" s="39" t="s">
        <v>71</v>
      </c>
      <c r="E2062" s="39" t="s">
        <v>12</v>
      </c>
      <c r="F2062" s="39" t="s">
        <v>1412</v>
      </c>
      <c r="G2062" s="39" t="s">
        <v>26187</v>
      </c>
      <c r="H2062" s="39" t="s">
        <v>860</v>
      </c>
      <c r="I2062" s="71">
        <v>-9.68</v>
      </c>
    </row>
    <row r="2063" spans="1:9" x14ac:dyDescent="0.2">
      <c r="A2063" s="38" t="s">
        <v>79</v>
      </c>
      <c r="B2063" s="39" t="s">
        <v>77</v>
      </c>
      <c r="C2063" s="39" t="s">
        <v>78</v>
      </c>
      <c r="D2063" s="39" t="s">
        <v>71</v>
      </c>
      <c r="E2063" s="39" t="s">
        <v>12</v>
      </c>
      <c r="F2063" s="39" t="s">
        <v>31851</v>
      </c>
      <c r="G2063" s="39" t="s">
        <v>100</v>
      </c>
      <c r="H2063" s="39" t="s">
        <v>207</v>
      </c>
      <c r="I2063" s="71">
        <v>-5</v>
      </c>
    </row>
    <row r="2064" spans="1:9" x14ac:dyDescent="0.2">
      <c r="A2064" s="38" t="s">
        <v>79</v>
      </c>
      <c r="B2064" s="39" t="s">
        <v>77</v>
      </c>
      <c r="C2064" s="39" t="s">
        <v>78</v>
      </c>
      <c r="D2064" s="39" t="s">
        <v>71</v>
      </c>
      <c r="E2064" s="39" t="s">
        <v>12</v>
      </c>
      <c r="F2064" s="39" t="s">
        <v>28080</v>
      </c>
      <c r="G2064" s="39" t="s">
        <v>26187</v>
      </c>
      <c r="H2064" s="39" t="s">
        <v>861</v>
      </c>
      <c r="I2064" s="71">
        <v>-10</v>
      </c>
    </row>
    <row r="2065" spans="1:9" x14ac:dyDescent="0.2">
      <c r="A2065" s="38" t="s">
        <v>79</v>
      </c>
      <c r="B2065" s="39" t="s">
        <v>77</v>
      </c>
      <c r="C2065" s="39" t="s">
        <v>78</v>
      </c>
      <c r="D2065" s="39" t="s">
        <v>71</v>
      </c>
      <c r="E2065" s="39" t="s">
        <v>12</v>
      </c>
      <c r="F2065" s="39" t="s">
        <v>31852</v>
      </c>
      <c r="G2065" s="39" t="s">
        <v>26187</v>
      </c>
      <c r="H2065" s="39" t="s">
        <v>30881</v>
      </c>
      <c r="I2065" s="71">
        <v>-5</v>
      </c>
    </row>
    <row r="2066" spans="1:9" x14ac:dyDescent="0.2">
      <c r="A2066" s="38" t="s">
        <v>79</v>
      </c>
      <c r="B2066" s="39" t="s">
        <v>77</v>
      </c>
      <c r="C2066" s="39" t="s">
        <v>78</v>
      </c>
      <c r="D2066" s="39" t="s">
        <v>71</v>
      </c>
      <c r="E2066" s="39" t="s">
        <v>12</v>
      </c>
      <c r="F2066" s="39" t="s">
        <v>29876</v>
      </c>
      <c r="G2066" s="39" t="s">
        <v>26187</v>
      </c>
      <c r="H2066" s="39" t="s">
        <v>29634</v>
      </c>
      <c r="I2066" s="71">
        <v>-5</v>
      </c>
    </row>
    <row r="2067" spans="1:9" x14ac:dyDescent="0.2">
      <c r="A2067" s="38" t="s">
        <v>79</v>
      </c>
      <c r="B2067" s="39" t="s">
        <v>77</v>
      </c>
      <c r="C2067" s="39" t="s">
        <v>78</v>
      </c>
      <c r="D2067" s="39" t="s">
        <v>71</v>
      </c>
      <c r="E2067" s="39" t="s">
        <v>12</v>
      </c>
      <c r="F2067" s="39" t="s">
        <v>26969</v>
      </c>
      <c r="G2067" s="39" t="s">
        <v>26187</v>
      </c>
      <c r="H2067" s="39" t="s">
        <v>26930</v>
      </c>
      <c r="I2067" s="71">
        <v>-6.78</v>
      </c>
    </row>
    <row r="2068" spans="1:9" x14ac:dyDescent="0.2">
      <c r="A2068" s="38" t="s">
        <v>79</v>
      </c>
      <c r="B2068" s="39" t="s">
        <v>77</v>
      </c>
      <c r="C2068" s="39" t="s">
        <v>78</v>
      </c>
      <c r="D2068" s="39" t="s">
        <v>71</v>
      </c>
      <c r="E2068" s="39" t="s">
        <v>12</v>
      </c>
      <c r="F2068" s="39" t="s">
        <v>26829</v>
      </c>
      <c r="G2068" s="39" t="s">
        <v>26187</v>
      </c>
      <c r="H2068" s="39" t="s">
        <v>866</v>
      </c>
      <c r="I2068" s="71">
        <v>-41.33</v>
      </c>
    </row>
    <row r="2069" spans="1:9" x14ac:dyDescent="0.2">
      <c r="A2069" s="38" t="s">
        <v>79</v>
      </c>
      <c r="B2069" s="39" t="s">
        <v>77</v>
      </c>
      <c r="C2069" s="39" t="s">
        <v>78</v>
      </c>
      <c r="D2069" s="39" t="s">
        <v>71</v>
      </c>
      <c r="E2069" s="39" t="s">
        <v>12</v>
      </c>
      <c r="F2069" s="39" t="s">
        <v>27718</v>
      </c>
      <c r="G2069" s="39" t="s">
        <v>100</v>
      </c>
      <c r="H2069" s="39" t="s">
        <v>27627</v>
      </c>
      <c r="I2069" s="71">
        <v>-5</v>
      </c>
    </row>
    <row r="2070" spans="1:9" x14ac:dyDescent="0.2">
      <c r="A2070" s="38" t="s">
        <v>79</v>
      </c>
      <c r="B2070" s="39" t="s">
        <v>77</v>
      </c>
      <c r="C2070" s="39" t="s">
        <v>78</v>
      </c>
      <c r="D2070" s="39" t="s">
        <v>71</v>
      </c>
      <c r="E2070" s="39" t="s">
        <v>12</v>
      </c>
      <c r="F2070" s="39" t="s">
        <v>26477</v>
      </c>
      <c r="G2070" s="39" t="s">
        <v>26187</v>
      </c>
      <c r="H2070" s="39" t="s">
        <v>867</v>
      </c>
      <c r="I2070" s="71">
        <v>-29.32</v>
      </c>
    </row>
    <row r="2071" spans="1:9" x14ac:dyDescent="0.2">
      <c r="A2071" s="38" t="s">
        <v>79</v>
      </c>
      <c r="B2071" s="39" t="s">
        <v>77</v>
      </c>
      <c r="C2071" s="39" t="s">
        <v>78</v>
      </c>
      <c r="D2071" s="39" t="s">
        <v>71</v>
      </c>
      <c r="E2071" s="39" t="s">
        <v>12</v>
      </c>
      <c r="F2071" s="39" t="s">
        <v>28515</v>
      </c>
      <c r="G2071" s="39" t="s">
        <v>26187</v>
      </c>
      <c r="H2071" s="39" t="s">
        <v>28412</v>
      </c>
      <c r="I2071" s="71">
        <v>-10</v>
      </c>
    </row>
    <row r="2072" spans="1:9" x14ac:dyDescent="0.2">
      <c r="A2072" s="38" t="s">
        <v>79</v>
      </c>
      <c r="B2072" s="39" t="s">
        <v>77</v>
      </c>
      <c r="C2072" s="39" t="s">
        <v>78</v>
      </c>
      <c r="D2072" s="39" t="s">
        <v>71</v>
      </c>
      <c r="E2072" s="39" t="s">
        <v>12</v>
      </c>
      <c r="F2072" s="39" t="s">
        <v>27163</v>
      </c>
      <c r="G2072" s="39" t="s">
        <v>26187</v>
      </c>
      <c r="H2072" s="39" t="s">
        <v>27123</v>
      </c>
      <c r="I2072" s="71">
        <v>-12.47</v>
      </c>
    </row>
    <row r="2073" spans="1:9" x14ac:dyDescent="0.2">
      <c r="A2073" s="38" t="s">
        <v>79</v>
      </c>
      <c r="B2073" s="39" t="s">
        <v>77</v>
      </c>
      <c r="C2073" s="39" t="s">
        <v>78</v>
      </c>
      <c r="D2073" s="39" t="s">
        <v>71</v>
      </c>
      <c r="E2073" s="39" t="s">
        <v>12</v>
      </c>
      <c r="F2073" s="39" t="s">
        <v>1413</v>
      </c>
      <c r="G2073" s="39" t="s">
        <v>26187</v>
      </c>
      <c r="H2073" s="39" t="s">
        <v>872</v>
      </c>
      <c r="I2073" s="71">
        <v>-20.350000000000001</v>
      </c>
    </row>
    <row r="2074" spans="1:9" x14ac:dyDescent="0.2">
      <c r="A2074" s="38" t="s">
        <v>79</v>
      </c>
      <c r="B2074" s="39" t="s">
        <v>77</v>
      </c>
      <c r="C2074" s="39" t="s">
        <v>78</v>
      </c>
      <c r="D2074" s="39" t="s">
        <v>71</v>
      </c>
      <c r="E2074" s="39" t="s">
        <v>12</v>
      </c>
      <c r="F2074" s="39" t="s">
        <v>31853</v>
      </c>
      <c r="G2074" s="39" t="s">
        <v>26187</v>
      </c>
      <c r="H2074" s="39" t="s">
        <v>30883</v>
      </c>
      <c r="I2074" s="71">
        <v>-5</v>
      </c>
    </row>
    <row r="2075" spans="1:9" x14ac:dyDescent="0.2">
      <c r="A2075" s="38" t="s">
        <v>79</v>
      </c>
      <c r="B2075" s="39" t="s">
        <v>77</v>
      </c>
      <c r="C2075" s="39" t="s">
        <v>78</v>
      </c>
      <c r="D2075" s="39" t="s">
        <v>71</v>
      </c>
      <c r="E2075" s="39" t="s">
        <v>12</v>
      </c>
      <c r="F2075" s="39" t="s">
        <v>1414</v>
      </c>
      <c r="G2075" s="39" t="s">
        <v>26187</v>
      </c>
      <c r="H2075" s="39" t="s">
        <v>877</v>
      </c>
      <c r="I2075" s="71">
        <v>-21.76</v>
      </c>
    </row>
    <row r="2076" spans="1:9" x14ac:dyDescent="0.2">
      <c r="A2076" s="38" t="s">
        <v>79</v>
      </c>
      <c r="B2076" s="39" t="s">
        <v>77</v>
      </c>
      <c r="C2076" s="39" t="s">
        <v>78</v>
      </c>
      <c r="D2076" s="39" t="s">
        <v>71</v>
      </c>
      <c r="E2076" s="39" t="s">
        <v>12</v>
      </c>
      <c r="F2076" s="39" t="s">
        <v>28516</v>
      </c>
      <c r="G2076" s="39" t="s">
        <v>26187</v>
      </c>
      <c r="H2076" s="39" t="s">
        <v>18699</v>
      </c>
      <c r="I2076" s="71">
        <v>-5</v>
      </c>
    </row>
    <row r="2077" spans="1:9" x14ac:dyDescent="0.2">
      <c r="A2077" s="38" t="s">
        <v>79</v>
      </c>
      <c r="B2077" s="39" t="s">
        <v>77</v>
      </c>
      <c r="C2077" s="39" t="s">
        <v>78</v>
      </c>
      <c r="D2077" s="39" t="s">
        <v>71</v>
      </c>
      <c r="E2077" s="39" t="s">
        <v>12</v>
      </c>
      <c r="F2077" s="39" t="s">
        <v>26322</v>
      </c>
      <c r="G2077" s="39" t="s">
        <v>26187</v>
      </c>
      <c r="H2077" s="39" t="s">
        <v>26296</v>
      </c>
      <c r="I2077" s="71">
        <v>-23.78</v>
      </c>
    </row>
    <row r="2078" spans="1:9" x14ac:dyDescent="0.2">
      <c r="A2078" s="38" t="s">
        <v>79</v>
      </c>
      <c r="B2078" s="39" t="s">
        <v>77</v>
      </c>
      <c r="C2078" s="39" t="s">
        <v>78</v>
      </c>
      <c r="D2078" s="39" t="s">
        <v>71</v>
      </c>
      <c r="E2078" s="39" t="s">
        <v>12</v>
      </c>
      <c r="F2078" s="39" t="s">
        <v>28081</v>
      </c>
      <c r="G2078" s="39" t="s">
        <v>26187</v>
      </c>
      <c r="H2078" s="39" t="s">
        <v>12393</v>
      </c>
      <c r="I2078" s="71">
        <v>-5</v>
      </c>
    </row>
    <row r="2079" spans="1:9" x14ac:dyDescent="0.2">
      <c r="A2079" s="38" t="s">
        <v>79</v>
      </c>
      <c r="B2079" s="39" t="s">
        <v>77</v>
      </c>
      <c r="C2079" s="39" t="s">
        <v>78</v>
      </c>
      <c r="D2079" s="39" t="s">
        <v>71</v>
      </c>
      <c r="E2079" s="39" t="s">
        <v>12</v>
      </c>
      <c r="F2079" s="39" t="s">
        <v>31854</v>
      </c>
      <c r="G2079" s="39" t="s">
        <v>26187</v>
      </c>
      <c r="H2079" s="39" t="s">
        <v>30886</v>
      </c>
      <c r="I2079" s="71">
        <v>-5</v>
      </c>
    </row>
    <row r="2080" spans="1:9" x14ac:dyDescent="0.2">
      <c r="A2080" s="38" t="s">
        <v>79</v>
      </c>
      <c r="B2080" s="39" t="s">
        <v>77</v>
      </c>
      <c r="C2080" s="39" t="s">
        <v>78</v>
      </c>
      <c r="D2080" s="39" t="s">
        <v>71</v>
      </c>
      <c r="E2080" s="39" t="s">
        <v>12</v>
      </c>
      <c r="F2080" s="39" t="s">
        <v>31855</v>
      </c>
      <c r="G2080" s="39" t="s">
        <v>26187</v>
      </c>
      <c r="H2080" s="39" t="s">
        <v>30889</v>
      </c>
      <c r="I2080" s="71">
        <v>-5</v>
      </c>
    </row>
    <row r="2081" spans="1:9" x14ac:dyDescent="0.2">
      <c r="A2081" s="38" t="s">
        <v>79</v>
      </c>
      <c r="B2081" s="39" t="s">
        <v>77</v>
      </c>
      <c r="C2081" s="39" t="s">
        <v>78</v>
      </c>
      <c r="D2081" s="39" t="s">
        <v>71</v>
      </c>
      <c r="E2081" s="39" t="s">
        <v>12</v>
      </c>
      <c r="F2081" s="39" t="s">
        <v>31856</v>
      </c>
      <c r="G2081" s="39" t="s">
        <v>26187</v>
      </c>
      <c r="H2081" s="39" t="s">
        <v>881</v>
      </c>
      <c r="I2081" s="71">
        <v>-21.47</v>
      </c>
    </row>
    <row r="2082" spans="1:9" x14ac:dyDescent="0.2">
      <c r="A2082" s="38" t="s">
        <v>79</v>
      </c>
      <c r="B2082" s="39" t="s">
        <v>77</v>
      </c>
      <c r="C2082" s="39" t="s">
        <v>78</v>
      </c>
      <c r="D2082" s="39" t="s">
        <v>71</v>
      </c>
      <c r="E2082" s="39" t="s">
        <v>12</v>
      </c>
      <c r="F2082" s="39" t="s">
        <v>28517</v>
      </c>
      <c r="G2082" s="39" t="s">
        <v>26187</v>
      </c>
      <c r="H2082" s="39" t="s">
        <v>28518</v>
      </c>
      <c r="I2082" s="71">
        <v>-10</v>
      </c>
    </row>
    <row r="2083" spans="1:9" x14ac:dyDescent="0.2">
      <c r="A2083" s="38" t="s">
        <v>79</v>
      </c>
      <c r="B2083" s="39" t="s">
        <v>77</v>
      </c>
      <c r="C2083" s="39" t="s">
        <v>78</v>
      </c>
      <c r="D2083" s="39" t="s">
        <v>71</v>
      </c>
      <c r="E2083" s="39" t="s">
        <v>12</v>
      </c>
      <c r="F2083" s="39" t="s">
        <v>28082</v>
      </c>
      <c r="G2083" s="39" t="s">
        <v>26187</v>
      </c>
      <c r="H2083" s="39" t="s">
        <v>27984</v>
      </c>
      <c r="I2083" s="71">
        <v>-5</v>
      </c>
    </row>
    <row r="2084" spans="1:9" x14ac:dyDescent="0.2">
      <c r="A2084" s="38" t="s">
        <v>79</v>
      </c>
      <c r="B2084" s="39" t="s">
        <v>77</v>
      </c>
      <c r="C2084" s="39" t="s">
        <v>78</v>
      </c>
      <c r="D2084" s="39" t="s">
        <v>71</v>
      </c>
      <c r="E2084" s="39" t="s">
        <v>12</v>
      </c>
      <c r="F2084" s="39" t="s">
        <v>26478</v>
      </c>
      <c r="G2084" s="39" t="s">
        <v>26187</v>
      </c>
      <c r="H2084" s="39" t="s">
        <v>25749</v>
      </c>
      <c r="I2084" s="71">
        <v>-16.28</v>
      </c>
    </row>
    <row r="2085" spans="1:9" x14ac:dyDescent="0.2">
      <c r="A2085" s="38" t="s">
        <v>79</v>
      </c>
      <c r="B2085" s="39" t="s">
        <v>77</v>
      </c>
      <c r="C2085" s="39" t="s">
        <v>78</v>
      </c>
      <c r="D2085" s="39" t="s">
        <v>71</v>
      </c>
      <c r="E2085" s="39" t="s">
        <v>12</v>
      </c>
      <c r="F2085" s="39" t="s">
        <v>1415</v>
      </c>
      <c r="G2085" s="39" t="s">
        <v>26187</v>
      </c>
      <c r="H2085" s="39" t="s">
        <v>883</v>
      </c>
      <c r="I2085" s="71">
        <v>-28.73</v>
      </c>
    </row>
    <row r="2086" spans="1:9" x14ac:dyDescent="0.2">
      <c r="A2086" s="38" t="s">
        <v>79</v>
      </c>
      <c r="B2086" s="39" t="s">
        <v>77</v>
      </c>
      <c r="C2086" s="39" t="s">
        <v>78</v>
      </c>
      <c r="D2086" s="39" t="s">
        <v>71</v>
      </c>
      <c r="E2086" s="39" t="s">
        <v>12</v>
      </c>
      <c r="F2086" s="39" t="s">
        <v>27719</v>
      </c>
      <c r="G2086" s="39" t="s">
        <v>26187</v>
      </c>
      <c r="H2086" s="39" t="s">
        <v>27629</v>
      </c>
      <c r="I2086" s="71">
        <v>-5</v>
      </c>
    </row>
    <row r="2087" spans="1:9" x14ac:dyDescent="0.2">
      <c r="A2087" s="38" t="s">
        <v>79</v>
      </c>
      <c r="B2087" s="39" t="s">
        <v>77</v>
      </c>
      <c r="C2087" s="39" t="s">
        <v>78</v>
      </c>
      <c r="D2087" s="39" t="s">
        <v>71</v>
      </c>
      <c r="E2087" s="39" t="s">
        <v>12</v>
      </c>
      <c r="F2087" s="39" t="s">
        <v>28083</v>
      </c>
      <c r="G2087" s="39" t="s">
        <v>26187</v>
      </c>
      <c r="H2087" s="39" t="s">
        <v>885</v>
      </c>
      <c r="I2087" s="71">
        <v>-5</v>
      </c>
    </row>
    <row r="2088" spans="1:9" x14ac:dyDescent="0.2">
      <c r="A2088" s="38" t="s">
        <v>79</v>
      </c>
      <c r="B2088" s="39" t="s">
        <v>77</v>
      </c>
      <c r="C2088" s="39" t="s">
        <v>78</v>
      </c>
      <c r="D2088" s="39" t="s">
        <v>71</v>
      </c>
      <c r="E2088" s="39" t="s">
        <v>12</v>
      </c>
      <c r="F2088" s="39" t="s">
        <v>28519</v>
      </c>
      <c r="G2088" s="39" t="s">
        <v>26187</v>
      </c>
      <c r="H2088" s="39" t="s">
        <v>8285</v>
      </c>
      <c r="I2088" s="71">
        <v>-10.62</v>
      </c>
    </row>
    <row r="2089" spans="1:9" x14ac:dyDescent="0.2">
      <c r="A2089" s="38" t="s">
        <v>79</v>
      </c>
      <c r="B2089" s="39" t="s">
        <v>77</v>
      </c>
      <c r="C2089" s="39" t="s">
        <v>78</v>
      </c>
      <c r="D2089" s="39" t="s">
        <v>71</v>
      </c>
      <c r="E2089" s="39" t="s">
        <v>12</v>
      </c>
      <c r="F2089" s="39" t="s">
        <v>31857</v>
      </c>
      <c r="G2089" s="39" t="s">
        <v>26187</v>
      </c>
      <c r="H2089" s="39" t="s">
        <v>30891</v>
      </c>
      <c r="I2089" s="71">
        <v>-5</v>
      </c>
    </row>
    <row r="2090" spans="1:9" x14ac:dyDescent="0.2">
      <c r="A2090" s="38" t="s">
        <v>79</v>
      </c>
      <c r="B2090" s="39" t="s">
        <v>77</v>
      </c>
      <c r="C2090" s="39" t="s">
        <v>78</v>
      </c>
      <c r="D2090" s="39" t="s">
        <v>71</v>
      </c>
      <c r="E2090" s="39" t="s">
        <v>12</v>
      </c>
      <c r="F2090" s="39" t="s">
        <v>29100</v>
      </c>
      <c r="G2090" s="39" t="s">
        <v>26187</v>
      </c>
      <c r="H2090" s="39" t="s">
        <v>28931</v>
      </c>
      <c r="I2090" s="71">
        <v>-5</v>
      </c>
    </row>
    <row r="2091" spans="1:9" x14ac:dyDescent="0.2">
      <c r="A2091" s="38" t="s">
        <v>79</v>
      </c>
      <c r="B2091" s="39" t="s">
        <v>77</v>
      </c>
      <c r="C2091" s="39" t="s">
        <v>78</v>
      </c>
      <c r="D2091" s="39" t="s">
        <v>71</v>
      </c>
      <c r="E2091" s="39" t="s">
        <v>12</v>
      </c>
      <c r="F2091" s="39" t="s">
        <v>31858</v>
      </c>
      <c r="G2091" s="39" t="s">
        <v>26187</v>
      </c>
      <c r="H2091" s="39" t="s">
        <v>30901</v>
      </c>
      <c r="I2091" s="71">
        <v>-5</v>
      </c>
    </row>
    <row r="2092" spans="1:9" x14ac:dyDescent="0.2">
      <c r="A2092" s="38" t="s">
        <v>79</v>
      </c>
      <c r="B2092" s="39" t="s">
        <v>77</v>
      </c>
      <c r="C2092" s="39" t="s">
        <v>78</v>
      </c>
      <c r="D2092" s="39" t="s">
        <v>71</v>
      </c>
      <c r="E2092" s="39" t="s">
        <v>12</v>
      </c>
      <c r="F2092" s="39" t="s">
        <v>26479</v>
      </c>
      <c r="G2092" s="39" t="s">
        <v>26187</v>
      </c>
      <c r="H2092" s="39" t="s">
        <v>26403</v>
      </c>
      <c r="I2092" s="71">
        <v>-10</v>
      </c>
    </row>
    <row r="2093" spans="1:9" x14ac:dyDescent="0.2">
      <c r="A2093" s="38" t="s">
        <v>79</v>
      </c>
      <c r="B2093" s="39" t="s">
        <v>77</v>
      </c>
      <c r="C2093" s="39" t="s">
        <v>78</v>
      </c>
      <c r="D2093" s="39" t="s">
        <v>71</v>
      </c>
      <c r="E2093" s="39" t="s">
        <v>12</v>
      </c>
      <c r="F2093" s="39" t="s">
        <v>26677</v>
      </c>
      <c r="G2093" s="39" t="s">
        <v>26187</v>
      </c>
      <c r="H2093" s="39" t="s">
        <v>887</v>
      </c>
      <c r="I2093" s="71">
        <v>-10</v>
      </c>
    </row>
    <row r="2094" spans="1:9" x14ac:dyDescent="0.2">
      <c r="A2094" s="38" t="s">
        <v>79</v>
      </c>
      <c r="B2094" s="39" t="s">
        <v>77</v>
      </c>
      <c r="C2094" s="39" t="s">
        <v>78</v>
      </c>
      <c r="D2094" s="39" t="s">
        <v>71</v>
      </c>
      <c r="E2094" s="39" t="s">
        <v>12</v>
      </c>
      <c r="F2094" s="39" t="s">
        <v>26480</v>
      </c>
      <c r="G2094" s="39" t="s">
        <v>26187</v>
      </c>
      <c r="H2094" s="39" t="s">
        <v>888</v>
      </c>
      <c r="I2094" s="71">
        <v>-12.48</v>
      </c>
    </row>
    <row r="2095" spans="1:9" x14ac:dyDescent="0.2">
      <c r="A2095" s="38" t="s">
        <v>79</v>
      </c>
      <c r="B2095" s="39" t="s">
        <v>77</v>
      </c>
      <c r="C2095" s="39" t="s">
        <v>78</v>
      </c>
      <c r="D2095" s="39" t="s">
        <v>71</v>
      </c>
      <c r="E2095" s="39" t="s">
        <v>12</v>
      </c>
      <c r="F2095" s="39" t="s">
        <v>31859</v>
      </c>
      <c r="G2095" s="39" t="s">
        <v>100</v>
      </c>
      <c r="H2095" s="39" t="s">
        <v>1416</v>
      </c>
      <c r="I2095" s="71">
        <v>-5</v>
      </c>
    </row>
    <row r="2096" spans="1:9" x14ac:dyDescent="0.2">
      <c r="A2096" s="38" t="s">
        <v>79</v>
      </c>
      <c r="B2096" s="39" t="s">
        <v>77</v>
      </c>
      <c r="C2096" s="39" t="s">
        <v>78</v>
      </c>
      <c r="D2096" s="39" t="s">
        <v>71</v>
      </c>
      <c r="E2096" s="39" t="s">
        <v>12</v>
      </c>
      <c r="F2096" s="39" t="s">
        <v>26234</v>
      </c>
      <c r="G2096" s="39" t="s">
        <v>26187</v>
      </c>
      <c r="H2096" s="39" t="s">
        <v>26207</v>
      </c>
      <c r="I2096" s="71">
        <v>-5</v>
      </c>
    </row>
    <row r="2097" spans="1:9" x14ac:dyDescent="0.2">
      <c r="A2097" s="38" t="s">
        <v>79</v>
      </c>
      <c r="B2097" s="39" t="s">
        <v>77</v>
      </c>
      <c r="C2097" s="39" t="s">
        <v>78</v>
      </c>
      <c r="D2097" s="39" t="s">
        <v>71</v>
      </c>
      <c r="E2097" s="39" t="s">
        <v>12</v>
      </c>
      <c r="F2097" s="39" t="s">
        <v>28520</v>
      </c>
      <c r="G2097" s="39" t="s">
        <v>26187</v>
      </c>
      <c r="H2097" s="39" t="s">
        <v>891</v>
      </c>
      <c r="I2097" s="71">
        <v>-5</v>
      </c>
    </row>
    <row r="2098" spans="1:9" x14ac:dyDescent="0.2">
      <c r="A2098" s="38" t="s">
        <v>79</v>
      </c>
      <c r="B2098" s="39" t="s">
        <v>77</v>
      </c>
      <c r="C2098" s="39" t="s">
        <v>78</v>
      </c>
      <c r="D2098" s="39" t="s">
        <v>71</v>
      </c>
      <c r="E2098" s="39" t="s">
        <v>12</v>
      </c>
      <c r="F2098" s="39" t="s">
        <v>29877</v>
      </c>
      <c r="G2098" s="39" t="s">
        <v>26187</v>
      </c>
      <c r="H2098" s="39" t="s">
        <v>29638</v>
      </c>
      <c r="I2098" s="71">
        <v>-10</v>
      </c>
    </row>
    <row r="2099" spans="1:9" x14ac:dyDescent="0.2">
      <c r="A2099" s="38" t="s">
        <v>79</v>
      </c>
      <c r="B2099" s="39" t="s">
        <v>77</v>
      </c>
      <c r="C2099" s="39" t="s">
        <v>78</v>
      </c>
      <c r="D2099" s="39" t="s">
        <v>71</v>
      </c>
      <c r="E2099" s="39" t="s">
        <v>12</v>
      </c>
      <c r="F2099" s="39" t="s">
        <v>26970</v>
      </c>
      <c r="G2099" s="39" t="s">
        <v>26187</v>
      </c>
      <c r="H2099" s="39" t="s">
        <v>26763</v>
      </c>
      <c r="I2099" s="71">
        <v>-33.6</v>
      </c>
    </row>
    <row r="2100" spans="1:9" x14ac:dyDescent="0.2">
      <c r="A2100" s="38" t="s">
        <v>79</v>
      </c>
      <c r="B2100" s="39" t="s">
        <v>77</v>
      </c>
      <c r="C2100" s="39" t="s">
        <v>78</v>
      </c>
      <c r="D2100" s="39" t="s">
        <v>71</v>
      </c>
      <c r="E2100" s="39" t="s">
        <v>12</v>
      </c>
      <c r="F2100" s="39" t="s">
        <v>27720</v>
      </c>
      <c r="G2100" s="39" t="s">
        <v>26187</v>
      </c>
      <c r="H2100" s="39" t="s">
        <v>27631</v>
      </c>
      <c r="I2100" s="71">
        <v>-5</v>
      </c>
    </row>
    <row r="2101" spans="1:9" x14ac:dyDescent="0.2">
      <c r="A2101" s="38" t="s">
        <v>79</v>
      </c>
      <c r="B2101" s="39" t="s">
        <v>77</v>
      </c>
      <c r="C2101" s="39" t="s">
        <v>78</v>
      </c>
      <c r="D2101" s="39" t="s">
        <v>71</v>
      </c>
      <c r="E2101" s="39" t="s">
        <v>12</v>
      </c>
      <c r="F2101" s="39" t="s">
        <v>1417</v>
      </c>
      <c r="G2101" s="39" t="s">
        <v>26187</v>
      </c>
      <c r="H2101" s="39" t="s">
        <v>894</v>
      </c>
      <c r="I2101" s="71">
        <v>-14.99</v>
      </c>
    </row>
    <row r="2102" spans="1:9" x14ac:dyDescent="0.2">
      <c r="A2102" s="38" t="s">
        <v>79</v>
      </c>
      <c r="B2102" s="39" t="s">
        <v>77</v>
      </c>
      <c r="C2102" s="39" t="s">
        <v>78</v>
      </c>
      <c r="D2102" s="39" t="s">
        <v>71</v>
      </c>
      <c r="E2102" s="39" t="s">
        <v>12</v>
      </c>
      <c r="F2102" s="39" t="s">
        <v>28084</v>
      </c>
      <c r="G2102" s="39" t="s">
        <v>26187</v>
      </c>
      <c r="H2102" s="39" t="s">
        <v>28085</v>
      </c>
      <c r="I2102" s="71">
        <v>-5</v>
      </c>
    </row>
    <row r="2103" spans="1:9" x14ac:dyDescent="0.2">
      <c r="A2103" s="38" t="s">
        <v>79</v>
      </c>
      <c r="B2103" s="39" t="s">
        <v>77</v>
      </c>
      <c r="C2103" s="39" t="s">
        <v>78</v>
      </c>
      <c r="D2103" s="39" t="s">
        <v>71</v>
      </c>
      <c r="E2103" s="39" t="s">
        <v>12</v>
      </c>
      <c r="F2103" s="39" t="s">
        <v>28086</v>
      </c>
      <c r="G2103" s="39" t="s">
        <v>26187</v>
      </c>
      <c r="H2103" s="39" t="s">
        <v>27986</v>
      </c>
      <c r="I2103" s="71">
        <v>-10</v>
      </c>
    </row>
    <row r="2104" spans="1:9" x14ac:dyDescent="0.2">
      <c r="A2104" s="38" t="s">
        <v>79</v>
      </c>
      <c r="B2104" s="39" t="s">
        <v>77</v>
      </c>
      <c r="C2104" s="39" t="s">
        <v>78</v>
      </c>
      <c r="D2104" s="39" t="s">
        <v>71</v>
      </c>
      <c r="E2104" s="39" t="s">
        <v>12</v>
      </c>
      <c r="F2104" s="39" t="s">
        <v>1418</v>
      </c>
      <c r="G2104" s="39" t="s">
        <v>26187</v>
      </c>
      <c r="H2104" s="39" t="s">
        <v>896</v>
      </c>
      <c r="I2104" s="71">
        <v>-62.69</v>
      </c>
    </row>
    <row r="2105" spans="1:9" x14ac:dyDescent="0.2">
      <c r="A2105" s="38" t="s">
        <v>79</v>
      </c>
      <c r="B2105" s="39" t="s">
        <v>77</v>
      </c>
      <c r="C2105" s="39" t="s">
        <v>78</v>
      </c>
      <c r="D2105" s="39" t="s">
        <v>71</v>
      </c>
      <c r="E2105" s="39" t="s">
        <v>12</v>
      </c>
      <c r="F2105" s="39" t="s">
        <v>31860</v>
      </c>
      <c r="G2105" s="39" t="s">
        <v>26187</v>
      </c>
      <c r="H2105" s="39" t="s">
        <v>30893</v>
      </c>
      <c r="I2105" s="71">
        <v>-11</v>
      </c>
    </row>
    <row r="2106" spans="1:9" x14ac:dyDescent="0.2">
      <c r="A2106" s="38" t="s">
        <v>79</v>
      </c>
      <c r="B2106" s="39" t="s">
        <v>77</v>
      </c>
      <c r="C2106" s="39" t="s">
        <v>78</v>
      </c>
      <c r="D2106" s="39" t="s">
        <v>71</v>
      </c>
      <c r="E2106" s="39" t="s">
        <v>12</v>
      </c>
      <c r="F2106" s="39" t="s">
        <v>26678</v>
      </c>
      <c r="G2106" s="39" t="s">
        <v>26187</v>
      </c>
      <c r="H2106" s="39" t="s">
        <v>26599</v>
      </c>
      <c r="I2106" s="71">
        <v>-14.91</v>
      </c>
    </row>
    <row r="2107" spans="1:9" x14ac:dyDescent="0.2">
      <c r="A2107" s="38" t="s">
        <v>79</v>
      </c>
      <c r="B2107" s="39" t="s">
        <v>77</v>
      </c>
      <c r="C2107" s="39" t="s">
        <v>78</v>
      </c>
      <c r="D2107" s="39" t="s">
        <v>71</v>
      </c>
      <c r="E2107" s="39" t="s">
        <v>12</v>
      </c>
      <c r="F2107" s="39" t="s">
        <v>27164</v>
      </c>
      <c r="G2107" s="39" t="s">
        <v>26187</v>
      </c>
      <c r="H2107" s="39" t="s">
        <v>13044</v>
      </c>
      <c r="I2107" s="71">
        <v>-5</v>
      </c>
    </row>
    <row r="2108" spans="1:9" x14ac:dyDescent="0.2">
      <c r="A2108" s="38" t="s">
        <v>79</v>
      </c>
      <c r="B2108" s="39" t="s">
        <v>77</v>
      </c>
      <c r="C2108" s="39" t="s">
        <v>78</v>
      </c>
      <c r="D2108" s="39" t="s">
        <v>71</v>
      </c>
      <c r="E2108" s="39" t="s">
        <v>12</v>
      </c>
      <c r="F2108" s="39" t="s">
        <v>26323</v>
      </c>
      <c r="G2108" s="39" t="s">
        <v>26187</v>
      </c>
      <c r="H2108" s="39" t="s">
        <v>15709</v>
      </c>
      <c r="I2108" s="71">
        <v>-5</v>
      </c>
    </row>
    <row r="2109" spans="1:9" x14ac:dyDescent="0.2">
      <c r="A2109" s="38" t="s">
        <v>79</v>
      </c>
      <c r="B2109" s="39" t="s">
        <v>77</v>
      </c>
      <c r="C2109" s="39" t="s">
        <v>78</v>
      </c>
      <c r="D2109" s="39" t="s">
        <v>71</v>
      </c>
      <c r="E2109" s="39" t="s">
        <v>12</v>
      </c>
      <c r="F2109" s="39" t="s">
        <v>31861</v>
      </c>
      <c r="G2109" s="39" t="s">
        <v>26187</v>
      </c>
      <c r="H2109" s="39" t="s">
        <v>30896</v>
      </c>
      <c r="I2109" s="71">
        <v>-5</v>
      </c>
    </row>
    <row r="2110" spans="1:9" x14ac:dyDescent="0.2">
      <c r="A2110" s="38" t="s">
        <v>79</v>
      </c>
      <c r="B2110" s="39" t="s">
        <v>77</v>
      </c>
      <c r="C2110" s="39" t="s">
        <v>78</v>
      </c>
      <c r="D2110" s="39" t="s">
        <v>71</v>
      </c>
      <c r="E2110" s="39" t="s">
        <v>12</v>
      </c>
      <c r="F2110" s="39" t="s">
        <v>31862</v>
      </c>
      <c r="G2110" s="39" t="s">
        <v>26187</v>
      </c>
      <c r="H2110" s="39" t="s">
        <v>211</v>
      </c>
      <c r="I2110" s="71">
        <v>-5</v>
      </c>
    </row>
    <row r="2111" spans="1:9" x14ac:dyDescent="0.2">
      <c r="A2111" s="38" t="s">
        <v>79</v>
      </c>
      <c r="B2111" s="39" t="s">
        <v>77</v>
      </c>
      <c r="C2111" s="39" t="s">
        <v>78</v>
      </c>
      <c r="D2111" s="39" t="s">
        <v>71</v>
      </c>
      <c r="E2111" s="39" t="s">
        <v>12</v>
      </c>
      <c r="F2111" s="39" t="s">
        <v>29878</v>
      </c>
      <c r="G2111" s="39" t="s">
        <v>26187</v>
      </c>
      <c r="H2111" s="39" t="s">
        <v>29636</v>
      </c>
      <c r="I2111" s="71">
        <v>-10</v>
      </c>
    </row>
    <row r="2112" spans="1:9" x14ac:dyDescent="0.2">
      <c r="A2112" s="38" t="s">
        <v>79</v>
      </c>
      <c r="B2112" s="39" t="s">
        <v>77</v>
      </c>
      <c r="C2112" s="39" t="s">
        <v>78</v>
      </c>
      <c r="D2112" s="39" t="s">
        <v>71</v>
      </c>
      <c r="E2112" s="39" t="s">
        <v>12</v>
      </c>
      <c r="F2112" s="39" t="s">
        <v>31863</v>
      </c>
      <c r="G2112" s="39" t="s">
        <v>26187</v>
      </c>
      <c r="H2112" s="39" t="s">
        <v>30898</v>
      </c>
      <c r="I2112" s="71">
        <v>-5</v>
      </c>
    </row>
    <row r="2113" spans="1:9" x14ac:dyDescent="0.2">
      <c r="A2113" s="38" t="s">
        <v>79</v>
      </c>
      <c r="B2113" s="39" t="s">
        <v>77</v>
      </c>
      <c r="C2113" s="39" t="s">
        <v>78</v>
      </c>
      <c r="D2113" s="39" t="s">
        <v>71</v>
      </c>
      <c r="E2113" s="39" t="s">
        <v>12</v>
      </c>
      <c r="F2113" s="39" t="s">
        <v>26324</v>
      </c>
      <c r="G2113" s="39" t="s">
        <v>26187</v>
      </c>
      <c r="H2113" s="39" t="s">
        <v>26299</v>
      </c>
      <c r="I2113" s="71">
        <v>-14.33</v>
      </c>
    </row>
    <row r="2114" spans="1:9" x14ac:dyDescent="0.2">
      <c r="A2114" s="38" t="s">
        <v>79</v>
      </c>
      <c r="B2114" s="39" t="s">
        <v>77</v>
      </c>
      <c r="C2114" s="39" t="s">
        <v>78</v>
      </c>
      <c r="D2114" s="39" t="s">
        <v>71</v>
      </c>
      <c r="E2114" s="39" t="s">
        <v>12</v>
      </c>
      <c r="F2114" s="39" t="s">
        <v>26971</v>
      </c>
      <c r="G2114" s="39" t="s">
        <v>26187</v>
      </c>
      <c r="H2114" s="39" t="s">
        <v>26932</v>
      </c>
      <c r="I2114" s="71">
        <v>-24.6</v>
      </c>
    </row>
    <row r="2115" spans="1:9" x14ac:dyDescent="0.2">
      <c r="A2115" s="38" t="s">
        <v>79</v>
      </c>
      <c r="B2115" s="39" t="s">
        <v>77</v>
      </c>
      <c r="C2115" s="39" t="s">
        <v>78</v>
      </c>
      <c r="D2115" s="39" t="s">
        <v>71</v>
      </c>
      <c r="E2115" s="39" t="s">
        <v>12</v>
      </c>
      <c r="F2115" s="39" t="s">
        <v>27165</v>
      </c>
      <c r="G2115" s="39" t="s">
        <v>26187</v>
      </c>
      <c r="H2115" s="39" t="s">
        <v>27126</v>
      </c>
      <c r="I2115" s="71">
        <v>-5</v>
      </c>
    </row>
    <row r="2116" spans="1:9" x14ac:dyDescent="0.2">
      <c r="A2116" s="38" t="s">
        <v>79</v>
      </c>
      <c r="B2116" s="39" t="s">
        <v>77</v>
      </c>
      <c r="C2116" s="39" t="s">
        <v>78</v>
      </c>
      <c r="D2116" s="39" t="s">
        <v>71</v>
      </c>
      <c r="E2116" s="39" t="s">
        <v>12</v>
      </c>
      <c r="F2116" s="39" t="s">
        <v>28087</v>
      </c>
      <c r="G2116" s="39" t="s">
        <v>26187</v>
      </c>
      <c r="H2116" s="39" t="s">
        <v>901</v>
      </c>
      <c r="I2116" s="71">
        <v>-5.0999999999999996</v>
      </c>
    </row>
    <row r="2117" spans="1:9" x14ac:dyDescent="0.2">
      <c r="A2117" s="38" t="s">
        <v>79</v>
      </c>
      <c r="B2117" s="39" t="s">
        <v>77</v>
      </c>
      <c r="C2117" s="39" t="s">
        <v>78</v>
      </c>
      <c r="D2117" s="39" t="s">
        <v>71</v>
      </c>
      <c r="E2117" s="39" t="s">
        <v>12</v>
      </c>
      <c r="F2117" s="39" t="s">
        <v>1419</v>
      </c>
      <c r="G2117" s="39" t="s">
        <v>26187</v>
      </c>
      <c r="H2117" s="39" t="s">
        <v>903</v>
      </c>
      <c r="I2117" s="71">
        <v>-106.58</v>
      </c>
    </row>
    <row r="2118" spans="1:9" x14ac:dyDescent="0.2">
      <c r="A2118" s="38" t="s">
        <v>79</v>
      </c>
      <c r="B2118" s="39" t="s">
        <v>77</v>
      </c>
      <c r="C2118" s="39" t="s">
        <v>78</v>
      </c>
      <c r="D2118" s="39" t="s">
        <v>71</v>
      </c>
      <c r="E2118" s="39" t="s">
        <v>12</v>
      </c>
      <c r="F2118" s="39" t="s">
        <v>31864</v>
      </c>
      <c r="G2118" s="39" t="s">
        <v>100</v>
      </c>
      <c r="H2118" s="39" t="s">
        <v>30529</v>
      </c>
      <c r="I2118" s="71">
        <v>-20</v>
      </c>
    </row>
    <row r="2119" spans="1:9" x14ac:dyDescent="0.2">
      <c r="A2119" s="38" t="s">
        <v>79</v>
      </c>
      <c r="B2119" s="39" t="s">
        <v>77</v>
      </c>
      <c r="C2119" s="39" t="s">
        <v>78</v>
      </c>
      <c r="D2119" s="39" t="s">
        <v>71</v>
      </c>
      <c r="E2119" s="39" t="s">
        <v>12</v>
      </c>
      <c r="F2119" s="39" t="s">
        <v>28088</v>
      </c>
      <c r="G2119" s="39" t="s">
        <v>26187</v>
      </c>
      <c r="H2119" s="39" t="s">
        <v>6393</v>
      </c>
      <c r="I2119" s="71">
        <v>-5.21</v>
      </c>
    </row>
    <row r="2120" spans="1:9" x14ac:dyDescent="0.2">
      <c r="A2120" s="38" t="s">
        <v>79</v>
      </c>
      <c r="B2120" s="39" t="s">
        <v>77</v>
      </c>
      <c r="C2120" s="39" t="s">
        <v>78</v>
      </c>
      <c r="D2120" s="39" t="s">
        <v>71</v>
      </c>
      <c r="E2120" s="39" t="s">
        <v>12</v>
      </c>
      <c r="F2120" s="39" t="s">
        <v>31865</v>
      </c>
      <c r="G2120" s="39" t="s">
        <v>26187</v>
      </c>
      <c r="H2120" s="39" t="s">
        <v>30903</v>
      </c>
      <c r="I2120" s="71">
        <v>-11.06</v>
      </c>
    </row>
    <row r="2121" spans="1:9" x14ac:dyDescent="0.2">
      <c r="A2121" s="38" t="s">
        <v>79</v>
      </c>
      <c r="B2121" s="39" t="s">
        <v>77</v>
      </c>
      <c r="C2121" s="39" t="s">
        <v>78</v>
      </c>
      <c r="D2121" s="39" t="s">
        <v>71</v>
      </c>
      <c r="E2121" s="39" t="s">
        <v>12</v>
      </c>
      <c r="F2121" s="39" t="s">
        <v>29879</v>
      </c>
      <c r="G2121" s="39" t="s">
        <v>26187</v>
      </c>
      <c r="H2121" s="39" t="s">
        <v>904</v>
      </c>
      <c r="I2121" s="71">
        <v>-5</v>
      </c>
    </row>
    <row r="2122" spans="1:9" x14ac:dyDescent="0.2">
      <c r="A2122" s="38" t="s">
        <v>79</v>
      </c>
      <c r="B2122" s="39" t="s">
        <v>77</v>
      </c>
      <c r="C2122" s="39" t="s">
        <v>78</v>
      </c>
      <c r="D2122" s="39" t="s">
        <v>71</v>
      </c>
      <c r="E2122" s="39" t="s">
        <v>12</v>
      </c>
      <c r="F2122" s="39" t="s">
        <v>28089</v>
      </c>
      <c r="G2122" s="39" t="s">
        <v>26187</v>
      </c>
      <c r="H2122" s="39" t="s">
        <v>27990</v>
      </c>
      <c r="I2122" s="71">
        <v>-10.86</v>
      </c>
    </row>
    <row r="2123" spans="1:9" x14ac:dyDescent="0.2">
      <c r="A2123" s="38" t="s">
        <v>79</v>
      </c>
      <c r="B2123" s="39" t="s">
        <v>77</v>
      </c>
      <c r="C2123" s="39" t="s">
        <v>78</v>
      </c>
      <c r="D2123" s="39" t="s">
        <v>71</v>
      </c>
      <c r="E2123" s="39" t="s">
        <v>12</v>
      </c>
      <c r="F2123" s="39" t="s">
        <v>29101</v>
      </c>
      <c r="G2123" s="39" t="s">
        <v>26187</v>
      </c>
      <c r="H2123" s="39" t="s">
        <v>28937</v>
      </c>
      <c r="I2123" s="71">
        <v>-10</v>
      </c>
    </row>
    <row r="2124" spans="1:9" x14ac:dyDescent="0.2">
      <c r="A2124" s="38" t="s">
        <v>79</v>
      </c>
      <c r="B2124" s="39" t="s">
        <v>77</v>
      </c>
      <c r="C2124" s="39" t="s">
        <v>78</v>
      </c>
      <c r="D2124" s="39" t="s">
        <v>71</v>
      </c>
      <c r="E2124" s="39" t="s">
        <v>12</v>
      </c>
      <c r="F2124" s="39" t="s">
        <v>31866</v>
      </c>
      <c r="G2124" s="39" t="s">
        <v>26187</v>
      </c>
      <c r="H2124" s="39" t="s">
        <v>30905</v>
      </c>
      <c r="I2124" s="71">
        <v>-5</v>
      </c>
    </row>
    <row r="2125" spans="1:9" x14ac:dyDescent="0.2">
      <c r="A2125" s="38" t="s">
        <v>79</v>
      </c>
      <c r="B2125" s="39" t="s">
        <v>77</v>
      </c>
      <c r="C2125" s="39" t="s">
        <v>78</v>
      </c>
      <c r="D2125" s="39" t="s">
        <v>71</v>
      </c>
      <c r="E2125" s="39" t="s">
        <v>12</v>
      </c>
      <c r="F2125" s="39" t="s">
        <v>26972</v>
      </c>
      <c r="G2125" s="39" t="s">
        <v>26187</v>
      </c>
      <c r="H2125" s="39" t="s">
        <v>905</v>
      </c>
      <c r="I2125" s="71">
        <v>-7.72</v>
      </c>
    </row>
    <row r="2126" spans="1:9" x14ac:dyDescent="0.2">
      <c r="A2126" s="38" t="s">
        <v>79</v>
      </c>
      <c r="B2126" s="39" t="s">
        <v>77</v>
      </c>
      <c r="C2126" s="39" t="s">
        <v>78</v>
      </c>
      <c r="D2126" s="39" t="s">
        <v>71</v>
      </c>
      <c r="E2126" s="39" t="s">
        <v>12</v>
      </c>
      <c r="F2126" s="39" t="s">
        <v>29102</v>
      </c>
      <c r="G2126" s="39" t="s">
        <v>26187</v>
      </c>
      <c r="H2126" s="39" t="s">
        <v>29103</v>
      </c>
      <c r="I2126" s="71">
        <v>-5</v>
      </c>
    </row>
    <row r="2127" spans="1:9" x14ac:dyDescent="0.2">
      <c r="A2127" s="38" t="s">
        <v>79</v>
      </c>
      <c r="B2127" s="39" t="s">
        <v>77</v>
      </c>
      <c r="C2127" s="39" t="s">
        <v>78</v>
      </c>
      <c r="D2127" s="39" t="s">
        <v>71</v>
      </c>
      <c r="E2127" s="39" t="s">
        <v>12</v>
      </c>
      <c r="F2127" s="39" t="s">
        <v>26679</v>
      </c>
      <c r="G2127" s="39" t="s">
        <v>26187</v>
      </c>
      <c r="H2127" s="39" t="s">
        <v>26601</v>
      </c>
      <c r="I2127" s="71">
        <v>-29.87</v>
      </c>
    </row>
    <row r="2128" spans="1:9" x14ac:dyDescent="0.2">
      <c r="A2128" s="38" t="s">
        <v>79</v>
      </c>
      <c r="B2128" s="39" t="s">
        <v>77</v>
      </c>
      <c r="C2128" s="39" t="s">
        <v>78</v>
      </c>
      <c r="D2128" s="39" t="s">
        <v>71</v>
      </c>
      <c r="E2128" s="39" t="s">
        <v>12</v>
      </c>
      <c r="F2128" s="39" t="s">
        <v>27721</v>
      </c>
      <c r="G2128" s="39" t="s">
        <v>26187</v>
      </c>
      <c r="H2128" s="39" t="s">
        <v>213</v>
      </c>
      <c r="I2128" s="71">
        <v>-7.15</v>
      </c>
    </row>
    <row r="2129" spans="1:9" x14ac:dyDescent="0.2">
      <c r="A2129" s="38" t="s">
        <v>79</v>
      </c>
      <c r="B2129" s="39" t="s">
        <v>77</v>
      </c>
      <c r="C2129" s="39" t="s">
        <v>78</v>
      </c>
      <c r="D2129" s="39" t="s">
        <v>71</v>
      </c>
      <c r="E2129" s="39" t="s">
        <v>12</v>
      </c>
      <c r="F2129" s="39" t="s">
        <v>31867</v>
      </c>
      <c r="G2129" s="39" t="s">
        <v>26187</v>
      </c>
      <c r="H2129" s="39" t="s">
        <v>30907</v>
      </c>
      <c r="I2129" s="71">
        <v>-5</v>
      </c>
    </row>
    <row r="2130" spans="1:9" x14ac:dyDescent="0.2">
      <c r="A2130" s="38" t="s">
        <v>79</v>
      </c>
      <c r="B2130" s="39" t="s">
        <v>77</v>
      </c>
      <c r="C2130" s="39" t="s">
        <v>78</v>
      </c>
      <c r="D2130" s="39" t="s">
        <v>71</v>
      </c>
      <c r="E2130" s="39" t="s">
        <v>12</v>
      </c>
      <c r="F2130" s="39" t="s">
        <v>28521</v>
      </c>
      <c r="G2130" s="39" t="s">
        <v>26187</v>
      </c>
      <c r="H2130" s="39" t="s">
        <v>28522</v>
      </c>
      <c r="I2130" s="71">
        <v>15</v>
      </c>
    </row>
    <row r="2131" spans="1:9" x14ac:dyDescent="0.2">
      <c r="A2131" s="38" t="s">
        <v>79</v>
      </c>
      <c r="B2131" s="39" t="s">
        <v>77</v>
      </c>
      <c r="C2131" s="39" t="s">
        <v>78</v>
      </c>
      <c r="D2131" s="39" t="s">
        <v>71</v>
      </c>
      <c r="E2131" s="39" t="s">
        <v>12</v>
      </c>
      <c r="F2131" s="39" t="s">
        <v>28090</v>
      </c>
      <c r="G2131" s="39" t="s">
        <v>26187</v>
      </c>
      <c r="H2131" s="39" t="s">
        <v>27992</v>
      </c>
      <c r="I2131" s="71">
        <v>-15.29</v>
      </c>
    </row>
    <row r="2132" spans="1:9" x14ac:dyDescent="0.2">
      <c r="A2132" s="38" t="s">
        <v>79</v>
      </c>
      <c r="B2132" s="39" t="s">
        <v>77</v>
      </c>
      <c r="C2132" s="39" t="s">
        <v>78</v>
      </c>
      <c r="D2132" s="39" t="s">
        <v>71</v>
      </c>
      <c r="E2132" s="39" t="s">
        <v>12</v>
      </c>
      <c r="F2132" s="39" t="s">
        <v>31868</v>
      </c>
      <c r="G2132" s="39" t="s">
        <v>26187</v>
      </c>
      <c r="H2132" s="39" t="s">
        <v>30909</v>
      </c>
      <c r="I2132" s="71">
        <v>-10</v>
      </c>
    </row>
    <row r="2133" spans="1:9" x14ac:dyDescent="0.2">
      <c r="A2133" s="38" t="s">
        <v>79</v>
      </c>
      <c r="B2133" s="39" t="s">
        <v>77</v>
      </c>
      <c r="C2133" s="39" t="s">
        <v>78</v>
      </c>
      <c r="D2133" s="39" t="s">
        <v>71</v>
      </c>
      <c r="E2133" s="39" t="s">
        <v>12</v>
      </c>
      <c r="F2133" s="39" t="s">
        <v>27459</v>
      </c>
      <c r="G2133" s="39" t="s">
        <v>26187</v>
      </c>
      <c r="H2133" s="39" t="s">
        <v>27460</v>
      </c>
      <c r="I2133" s="71">
        <v>-5</v>
      </c>
    </row>
    <row r="2134" spans="1:9" x14ac:dyDescent="0.2">
      <c r="A2134" s="38" t="s">
        <v>79</v>
      </c>
      <c r="B2134" s="39" t="s">
        <v>77</v>
      </c>
      <c r="C2134" s="39" t="s">
        <v>78</v>
      </c>
      <c r="D2134" s="39" t="s">
        <v>71</v>
      </c>
      <c r="E2134" s="39" t="s">
        <v>12</v>
      </c>
      <c r="F2134" s="39" t="s">
        <v>31869</v>
      </c>
      <c r="G2134" s="39" t="s">
        <v>26187</v>
      </c>
      <c r="H2134" s="39" t="s">
        <v>909</v>
      </c>
      <c r="I2134" s="71">
        <v>-5</v>
      </c>
    </row>
    <row r="2135" spans="1:9" x14ac:dyDescent="0.2">
      <c r="A2135" s="38" t="s">
        <v>79</v>
      </c>
      <c r="B2135" s="39" t="s">
        <v>77</v>
      </c>
      <c r="C2135" s="39" t="s">
        <v>78</v>
      </c>
      <c r="D2135" s="39" t="s">
        <v>71</v>
      </c>
      <c r="E2135" s="39" t="s">
        <v>12</v>
      </c>
      <c r="F2135" s="39" t="s">
        <v>31870</v>
      </c>
      <c r="G2135" s="39" t="s">
        <v>100</v>
      </c>
      <c r="H2135" s="39" t="s">
        <v>30912</v>
      </c>
      <c r="I2135" s="71">
        <v>-5</v>
      </c>
    </row>
    <row r="2136" spans="1:9" x14ac:dyDescent="0.2">
      <c r="A2136" s="38" t="s">
        <v>79</v>
      </c>
      <c r="B2136" s="39" t="s">
        <v>77</v>
      </c>
      <c r="C2136" s="39" t="s">
        <v>78</v>
      </c>
      <c r="D2136" s="39" t="s">
        <v>71</v>
      </c>
      <c r="E2136" s="39" t="s">
        <v>12</v>
      </c>
      <c r="F2136" s="39" t="s">
        <v>1420</v>
      </c>
      <c r="G2136" s="39" t="s">
        <v>26187</v>
      </c>
      <c r="H2136" s="39" t="s">
        <v>914</v>
      </c>
      <c r="I2136" s="71">
        <v>-113.87</v>
      </c>
    </row>
    <row r="2137" spans="1:9" x14ac:dyDescent="0.2">
      <c r="A2137" s="38" t="s">
        <v>79</v>
      </c>
      <c r="B2137" s="39" t="s">
        <v>77</v>
      </c>
      <c r="C2137" s="39" t="s">
        <v>78</v>
      </c>
      <c r="D2137" s="39" t="s">
        <v>71</v>
      </c>
      <c r="E2137" s="39" t="s">
        <v>12</v>
      </c>
      <c r="F2137" s="39" t="s">
        <v>31871</v>
      </c>
      <c r="G2137" s="39" t="s">
        <v>100</v>
      </c>
      <c r="H2137" s="39" t="s">
        <v>30914</v>
      </c>
      <c r="I2137" s="71">
        <v>-5</v>
      </c>
    </row>
    <row r="2138" spans="1:9" x14ac:dyDescent="0.2">
      <c r="A2138" s="38" t="s">
        <v>79</v>
      </c>
      <c r="B2138" s="39" t="s">
        <v>77</v>
      </c>
      <c r="C2138" s="39" t="s">
        <v>78</v>
      </c>
      <c r="D2138" s="39" t="s">
        <v>71</v>
      </c>
      <c r="E2138" s="39" t="s">
        <v>12</v>
      </c>
      <c r="F2138" s="39" t="s">
        <v>31872</v>
      </c>
      <c r="G2138" s="39" t="s">
        <v>26187</v>
      </c>
      <c r="H2138" s="39" t="s">
        <v>30918</v>
      </c>
      <c r="I2138" s="71">
        <v>-5</v>
      </c>
    </row>
    <row r="2139" spans="1:9" x14ac:dyDescent="0.2">
      <c r="A2139" s="38" t="s">
        <v>79</v>
      </c>
      <c r="B2139" s="39" t="s">
        <v>77</v>
      </c>
      <c r="C2139" s="39" t="s">
        <v>78</v>
      </c>
      <c r="D2139" s="39" t="s">
        <v>71</v>
      </c>
      <c r="E2139" s="39" t="s">
        <v>12</v>
      </c>
      <c r="F2139" s="39" t="s">
        <v>29880</v>
      </c>
      <c r="G2139" s="39" t="s">
        <v>26187</v>
      </c>
      <c r="H2139" s="39" t="s">
        <v>29642</v>
      </c>
      <c r="I2139" s="71">
        <v>-5</v>
      </c>
    </row>
    <row r="2140" spans="1:9" x14ac:dyDescent="0.2">
      <c r="A2140" s="38" t="s">
        <v>79</v>
      </c>
      <c r="B2140" s="39" t="s">
        <v>77</v>
      </c>
      <c r="C2140" s="39" t="s">
        <v>78</v>
      </c>
      <c r="D2140" s="39" t="s">
        <v>71</v>
      </c>
      <c r="E2140" s="39" t="s">
        <v>12</v>
      </c>
      <c r="F2140" s="39" t="s">
        <v>27371</v>
      </c>
      <c r="G2140" s="39" t="s">
        <v>26187</v>
      </c>
      <c r="H2140" s="39" t="s">
        <v>7648</v>
      </c>
      <c r="I2140" s="71">
        <v>-5</v>
      </c>
    </row>
    <row r="2141" spans="1:9" x14ac:dyDescent="0.2">
      <c r="A2141" s="38" t="s">
        <v>79</v>
      </c>
      <c r="B2141" s="39" t="s">
        <v>77</v>
      </c>
      <c r="C2141" s="39" t="s">
        <v>78</v>
      </c>
      <c r="D2141" s="39" t="s">
        <v>71</v>
      </c>
      <c r="E2141" s="39" t="s">
        <v>12</v>
      </c>
      <c r="F2141" s="39" t="s">
        <v>27372</v>
      </c>
      <c r="G2141" s="39" t="s">
        <v>26187</v>
      </c>
      <c r="H2141" s="39" t="s">
        <v>917</v>
      </c>
      <c r="I2141" s="71">
        <v>-11.89</v>
      </c>
    </row>
    <row r="2142" spans="1:9" x14ac:dyDescent="0.2">
      <c r="A2142" s="38" t="s">
        <v>79</v>
      </c>
      <c r="B2142" s="39" t="s">
        <v>77</v>
      </c>
      <c r="C2142" s="39" t="s">
        <v>78</v>
      </c>
      <c r="D2142" s="39" t="s">
        <v>71</v>
      </c>
      <c r="E2142" s="39" t="s">
        <v>12</v>
      </c>
      <c r="F2142" s="39" t="s">
        <v>26830</v>
      </c>
      <c r="G2142" s="39" t="s">
        <v>100</v>
      </c>
      <c r="H2142" s="39" t="s">
        <v>918</v>
      </c>
      <c r="I2142" s="71">
        <v>-17.12</v>
      </c>
    </row>
    <row r="2143" spans="1:9" x14ac:dyDescent="0.2">
      <c r="A2143" s="38" t="s">
        <v>79</v>
      </c>
      <c r="B2143" s="39" t="s">
        <v>77</v>
      </c>
      <c r="C2143" s="39" t="s">
        <v>78</v>
      </c>
      <c r="D2143" s="39" t="s">
        <v>71</v>
      </c>
      <c r="E2143" s="39" t="s">
        <v>12</v>
      </c>
      <c r="F2143" s="39" t="s">
        <v>27166</v>
      </c>
      <c r="G2143" s="39" t="s">
        <v>26187</v>
      </c>
      <c r="H2143" s="39" t="s">
        <v>27128</v>
      </c>
      <c r="I2143" s="71">
        <v>-5</v>
      </c>
    </row>
    <row r="2144" spans="1:9" x14ac:dyDescent="0.2">
      <c r="A2144" s="38" t="s">
        <v>79</v>
      </c>
      <c r="B2144" s="39" t="s">
        <v>77</v>
      </c>
      <c r="C2144" s="39" t="s">
        <v>78</v>
      </c>
      <c r="D2144" s="39" t="s">
        <v>71</v>
      </c>
      <c r="E2144" s="39" t="s">
        <v>12</v>
      </c>
      <c r="F2144" s="39" t="s">
        <v>29881</v>
      </c>
      <c r="G2144" s="39" t="s">
        <v>26187</v>
      </c>
      <c r="H2144" s="39" t="s">
        <v>29644</v>
      </c>
      <c r="I2144" s="71">
        <v>-5</v>
      </c>
    </row>
    <row r="2145" spans="1:9" x14ac:dyDescent="0.2">
      <c r="A2145" s="38" t="s">
        <v>79</v>
      </c>
      <c r="B2145" s="39" t="s">
        <v>77</v>
      </c>
      <c r="C2145" s="39" t="s">
        <v>78</v>
      </c>
      <c r="D2145" s="39" t="s">
        <v>71</v>
      </c>
      <c r="E2145" s="39" t="s">
        <v>12</v>
      </c>
      <c r="F2145" s="39" t="s">
        <v>29882</v>
      </c>
      <c r="G2145" s="39" t="s">
        <v>26187</v>
      </c>
      <c r="H2145" s="39" t="s">
        <v>29645</v>
      </c>
      <c r="I2145" s="71">
        <v>-5</v>
      </c>
    </row>
    <row r="2146" spans="1:9" x14ac:dyDescent="0.2">
      <c r="A2146" s="38" t="s">
        <v>79</v>
      </c>
      <c r="B2146" s="39" t="s">
        <v>77</v>
      </c>
      <c r="C2146" s="39" t="s">
        <v>78</v>
      </c>
      <c r="D2146" s="39" t="s">
        <v>71</v>
      </c>
      <c r="E2146" s="39" t="s">
        <v>12</v>
      </c>
      <c r="F2146" s="39" t="s">
        <v>26235</v>
      </c>
      <c r="G2146" s="39" t="s">
        <v>26187</v>
      </c>
      <c r="H2146" s="39" t="s">
        <v>26209</v>
      </c>
      <c r="I2146" s="71">
        <v>-0.28000000000000003</v>
      </c>
    </row>
    <row r="2147" spans="1:9" x14ac:dyDescent="0.2">
      <c r="A2147" s="38" t="s">
        <v>79</v>
      </c>
      <c r="B2147" s="39" t="s">
        <v>77</v>
      </c>
      <c r="C2147" s="39" t="s">
        <v>78</v>
      </c>
      <c r="D2147" s="39" t="s">
        <v>71</v>
      </c>
      <c r="E2147" s="39" t="s">
        <v>12</v>
      </c>
      <c r="F2147" s="39" t="s">
        <v>29104</v>
      </c>
      <c r="G2147" s="39" t="s">
        <v>100</v>
      </c>
      <c r="H2147" s="39" t="s">
        <v>28940</v>
      </c>
      <c r="I2147" s="71">
        <v>-10</v>
      </c>
    </row>
    <row r="2148" spans="1:9" x14ac:dyDescent="0.2">
      <c r="A2148" s="38" t="s">
        <v>79</v>
      </c>
      <c r="B2148" s="39" t="s">
        <v>77</v>
      </c>
      <c r="C2148" s="39" t="s">
        <v>78</v>
      </c>
      <c r="D2148" s="39" t="s">
        <v>71</v>
      </c>
      <c r="E2148" s="39" t="s">
        <v>12</v>
      </c>
      <c r="F2148" s="39" t="s">
        <v>1421</v>
      </c>
      <c r="G2148" s="39" t="s">
        <v>26187</v>
      </c>
      <c r="H2148" s="39" t="s">
        <v>930</v>
      </c>
      <c r="I2148" s="71">
        <v>-10.92</v>
      </c>
    </row>
    <row r="2149" spans="1:9" x14ac:dyDescent="0.2">
      <c r="A2149" s="38" t="s">
        <v>79</v>
      </c>
      <c r="B2149" s="39" t="s">
        <v>77</v>
      </c>
      <c r="C2149" s="39" t="s">
        <v>78</v>
      </c>
      <c r="D2149" s="39" t="s">
        <v>71</v>
      </c>
      <c r="E2149" s="39" t="s">
        <v>12</v>
      </c>
      <c r="F2149" s="39" t="s">
        <v>27722</v>
      </c>
      <c r="G2149" s="39" t="s">
        <v>26187</v>
      </c>
      <c r="H2149" s="39" t="s">
        <v>27635</v>
      </c>
      <c r="I2149" s="71">
        <v>-5</v>
      </c>
    </row>
    <row r="2150" spans="1:9" x14ac:dyDescent="0.2">
      <c r="A2150" s="38" t="s">
        <v>79</v>
      </c>
      <c r="B2150" s="39" t="s">
        <v>77</v>
      </c>
      <c r="C2150" s="39" t="s">
        <v>78</v>
      </c>
      <c r="D2150" s="39" t="s">
        <v>71</v>
      </c>
      <c r="E2150" s="39" t="s">
        <v>12</v>
      </c>
      <c r="F2150" s="39" t="s">
        <v>26481</v>
      </c>
      <c r="G2150" s="39" t="s">
        <v>26187</v>
      </c>
      <c r="H2150" s="39" t="s">
        <v>26189</v>
      </c>
      <c r="I2150" s="71">
        <v>-110.7</v>
      </c>
    </row>
    <row r="2151" spans="1:9" x14ac:dyDescent="0.2">
      <c r="A2151" s="38" t="s">
        <v>79</v>
      </c>
      <c r="B2151" s="39" t="s">
        <v>77</v>
      </c>
      <c r="C2151" s="39" t="s">
        <v>78</v>
      </c>
      <c r="D2151" s="39" t="s">
        <v>71</v>
      </c>
      <c r="E2151" s="39" t="s">
        <v>12</v>
      </c>
      <c r="F2151" s="39" t="s">
        <v>31873</v>
      </c>
      <c r="G2151" s="39" t="s">
        <v>26187</v>
      </c>
      <c r="H2151" s="39" t="s">
        <v>30916</v>
      </c>
      <c r="I2151" s="71">
        <v>-5</v>
      </c>
    </row>
    <row r="2152" spans="1:9" x14ac:dyDescent="0.2">
      <c r="A2152" s="38" t="s">
        <v>79</v>
      </c>
      <c r="B2152" s="39" t="s">
        <v>77</v>
      </c>
      <c r="C2152" s="39" t="s">
        <v>78</v>
      </c>
      <c r="D2152" s="39" t="s">
        <v>71</v>
      </c>
      <c r="E2152" s="39" t="s">
        <v>12</v>
      </c>
      <c r="F2152" s="39" t="s">
        <v>29883</v>
      </c>
      <c r="G2152" s="39" t="s">
        <v>26187</v>
      </c>
      <c r="H2152" s="39" t="s">
        <v>29647</v>
      </c>
      <c r="I2152" s="71">
        <v>-5</v>
      </c>
    </row>
    <row r="2153" spans="1:9" x14ac:dyDescent="0.2">
      <c r="A2153" s="38" t="s">
        <v>79</v>
      </c>
      <c r="B2153" s="39" t="s">
        <v>77</v>
      </c>
      <c r="C2153" s="39" t="s">
        <v>78</v>
      </c>
      <c r="D2153" s="39" t="s">
        <v>71</v>
      </c>
      <c r="E2153" s="39" t="s">
        <v>12</v>
      </c>
      <c r="F2153" s="39" t="s">
        <v>27373</v>
      </c>
      <c r="G2153" s="39" t="s">
        <v>26187</v>
      </c>
      <c r="H2153" s="39" t="s">
        <v>27352</v>
      </c>
      <c r="I2153" s="71">
        <v>-13.59</v>
      </c>
    </row>
    <row r="2154" spans="1:9" x14ac:dyDescent="0.2">
      <c r="A2154" s="38" t="s">
        <v>79</v>
      </c>
      <c r="B2154" s="39" t="s">
        <v>77</v>
      </c>
      <c r="C2154" s="39" t="s">
        <v>78</v>
      </c>
      <c r="D2154" s="39" t="s">
        <v>71</v>
      </c>
      <c r="E2154" s="39" t="s">
        <v>12</v>
      </c>
      <c r="F2154" s="39" t="s">
        <v>27374</v>
      </c>
      <c r="G2154" s="39" t="s">
        <v>26187</v>
      </c>
      <c r="H2154" s="39" t="s">
        <v>27356</v>
      </c>
      <c r="I2154" s="71">
        <v>-23.58</v>
      </c>
    </row>
    <row r="2155" spans="1:9" x14ac:dyDescent="0.2">
      <c r="A2155" s="38" t="s">
        <v>79</v>
      </c>
      <c r="B2155" s="39" t="s">
        <v>77</v>
      </c>
      <c r="C2155" s="39" t="s">
        <v>78</v>
      </c>
      <c r="D2155" s="39" t="s">
        <v>71</v>
      </c>
      <c r="E2155" s="39" t="s">
        <v>12</v>
      </c>
      <c r="F2155" s="39" t="s">
        <v>31874</v>
      </c>
      <c r="G2155" s="39" t="s">
        <v>26187</v>
      </c>
      <c r="H2155" s="39" t="s">
        <v>30922</v>
      </c>
      <c r="I2155" s="71">
        <v>-5</v>
      </c>
    </row>
    <row r="2156" spans="1:9" x14ac:dyDescent="0.2">
      <c r="A2156" s="38" t="s">
        <v>79</v>
      </c>
      <c r="B2156" s="39" t="s">
        <v>77</v>
      </c>
      <c r="C2156" s="39" t="s">
        <v>78</v>
      </c>
      <c r="D2156" s="39" t="s">
        <v>71</v>
      </c>
      <c r="E2156" s="39" t="s">
        <v>12</v>
      </c>
      <c r="F2156" s="39" t="s">
        <v>26325</v>
      </c>
      <c r="G2156" s="39" t="s">
        <v>26187</v>
      </c>
      <c r="H2156" s="39" t="s">
        <v>19531</v>
      </c>
      <c r="I2156" s="71">
        <v>-11.54</v>
      </c>
    </row>
    <row r="2157" spans="1:9" x14ac:dyDescent="0.2">
      <c r="A2157" s="38" t="s">
        <v>79</v>
      </c>
      <c r="B2157" s="39" t="s">
        <v>77</v>
      </c>
      <c r="C2157" s="39" t="s">
        <v>78</v>
      </c>
      <c r="D2157" s="39" t="s">
        <v>71</v>
      </c>
      <c r="E2157" s="39" t="s">
        <v>12</v>
      </c>
      <c r="F2157" s="39" t="s">
        <v>29105</v>
      </c>
      <c r="G2157" s="39" t="s">
        <v>26187</v>
      </c>
      <c r="H2157" s="39" t="s">
        <v>942</v>
      </c>
      <c r="I2157" s="71">
        <v>-32.86</v>
      </c>
    </row>
    <row r="2158" spans="1:9" x14ac:dyDescent="0.2">
      <c r="A2158" s="38" t="s">
        <v>79</v>
      </c>
      <c r="B2158" s="39" t="s">
        <v>77</v>
      </c>
      <c r="C2158" s="39" t="s">
        <v>78</v>
      </c>
      <c r="D2158" s="39" t="s">
        <v>71</v>
      </c>
      <c r="E2158" s="39" t="s">
        <v>12</v>
      </c>
      <c r="F2158" s="39" t="s">
        <v>31875</v>
      </c>
      <c r="G2158" s="39" t="s">
        <v>26187</v>
      </c>
      <c r="H2158" s="39" t="s">
        <v>31876</v>
      </c>
      <c r="I2158" s="71">
        <v>-8</v>
      </c>
    </row>
    <row r="2159" spans="1:9" x14ac:dyDescent="0.2">
      <c r="A2159" s="38" t="s">
        <v>79</v>
      </c>
      <c r="B2159" s="39" t="s">
        <v>77</v>
      </c>
      <c r="C2159" s="39" t="s">
        <v>78</v>
      </c>
      <c r="D2159" s="39" t="s">
        <v>71</v>
      </c>
      <c r="E2159" s="39" t="s">
        <v>12</v>
      </c>
      <c r="F2159" s="39" t="s">
        <v>26326</v>
      </c>
      <c r="G2159" s="39" t="s">
        <v>26187</v>
      </c>
      <c r="H2159" s="39" t="s">
        <v>1422</v>
      </c>
      <c r="I2159" s="71">
        <v>-36.6</v>
      </c>
    </row>
    <row r="2160" spans="1:9" x14ac:dyDescent="0.2">
      <c r="A2160" s="38" t="s">
        <v>79</v>
      </c>
      <c r="B2160" s="39" t="s">
        <v>77</v>
      </c>
      <c r="C2160" s="39" t="s">
        <v>78</v>
      </c>
      <c r="D2160" s="39" t="s">
        <v>71</v>
      </c>
      <c r="E2160" s="39" t="s">
        <v>12</v>
      </c>
      <c r="F2160" s="39" t="s">
        <v>31877</v>
      </c>
      <c r="G2160" s="39" t="s">
        <v>26187</v>
      </c>
      <c r="H2160" s="39" t="s">
        <v>30924</v>
      </c>
      <c r="I2160" s="71">
        <v>-10</v>
      </c>
    </row>
    <row r="2161" spans="1:9" x14ac:dyDescent="0.2">
      <c r="A2161" s="38" t="s">
        <v>79</v>
      </c>
      <c r="B2161" s="39" t="s">
        <v>77</v>
      </c>
      <c r="C2161" s="39" t="s">
        <v>78</v>
      </c>
      <c r="D2161" s="39" t="s">
        <v>71</v>
      </c>
      <c r="E2161" s="39" t="s">
        <v>12</v>
      </c>
      <c r="F2161" s="39" t="s">
        <v>28091</v>
      </c>
      <c r="G2161" s="39" t="s">
        <v>26187</v>
      </c>
      <c r="H2161" s="39" t="s">
        <v>943</v>
      </c>
      <c r="I2161" s="71">
        <v>-113.93</v>
      </c>
    </row>
    <row r="2162" spans="1:9" x14ac:dyDescent="0.2">
      <c r="A2162" s="38" t="s">
        <v>79</v>
      </c>
      <c r="B2162" s="39" t="s">
        <v>77</v>
      </c>
      <c r="C2162" s="39" t="s">
        <v>78</v>
      </c>
      <c r="D2162" s="39" t="s">
        <v>71</v>
      </c>
      <c r="E2162" s="39" t="s">
        <v>12</v>
      </c>
      <c r="F2162" s="39" t="s">
        <v>29884</v>
      </c>
      <c r="G2162" s="39" t="s">
        <v>26187</v>
      </c>
      <c r="H2162" s="39" t="s">
        <v>29649</v>
      </c>
      <c r="I2162" s="71">
        <v>-5</v>
      </c>
    </row>
    <row r="2163" spans="1:9" x14ac:dyDescent="0.2">
      <c r="A2163" s="38" t="s">
        <v>79</v>
      </c>
      <c r="B2163" s="39" t="s">
        <v>77</v>
      </c>
      <c r="C2163" s="39" t="s">
        <v>78</v>
      </c>
      <c r="D2163" s="39" t="s">
        <v>71</v>
      </c>
      <c r="E2163" s="39" t="s">
        <v>12</v>
      </c>
      <c r="F2163" s="39" t="s">
        <v>29885</v>
      </c>
      <c r="G2163" s="39" t="s">
        <v>100</v>
      </c>
      <c r="H2163" s="39" t="s">
        <v>278</v>
      </c>
      <c r="I2163" s="71">
        <v>-10</v>
      </c>
    </row>
    <row r="2164" spans="1:9" x14ac:dyDescent="0.2">
      <c r="A2164" s="38" t="s">
        <v>79</v>
      </c>
      <c r="B2164" s="39" t="s">
        <v>77</v>
      </c>
      <c r="C2164" s="39" t="s">
        <v>78</v>
      </c>
      <c r="D2164" s="39" t="s">
        <v>71</v>
      </c>
      <c r="E2164" s="39" t="s">
        <v>12</v>
      </c>
      <c r="F2164" s="39" t="s">
        <v>31878</v>
      </c>
      <c r="G2164" s="39" t="s">
        <v>26187</v>
      </c>
      <c r="H2164" s="39" t="s">
        <v>30926</v>
      </c>
      <c r="I2164" s="71">
        <v>-5</v>
      </c>
    </row>
    <row r="2165" spans="1:9" x14ac:dyDescent="0.2">
      <c r="A2165" s="38" t="s">
        <v>79</v>
      </c>
      <c r="B2165" s="39" t="s">
        <v>77</v>
      </c>
      <c r="C2165" s="39" t="s">
        <v>78</v>
      </c>
      <c r="D2165" s="39" t="s">
        <v>71</v>
      </c>
      <c r="E2165" s="39" t="s">
        <v>12</v>
      </c>
      <c r="F2165" s="39" t="s">
        <v>29886</v>
      </c>
      <c r="G2165" s="39" t="s">
        <v>26187</v>
      </c>
      <c r="H2165" s="39" t="s">
        <v>29652</v>
      </c>
      <c r="I2165" s="71">
        <v>-5</v>
      </c>
    </row>
    <row r="2166" spans="1:9" x14ac:dyDescent="0.2">
      <c r="A2166" s="38" t="s">
        <v>79</v>
      </c>
      <c r="B2166" s="39" t="s">
        <v>77</v>
      </c>
      <c r="C2166" s="39" t="s">
        <v>78</v>
      </c>
      <c r="D2166" s="39" t="s">
        <v>71</v>
      </c>
      <c r="E2166" s="39" t="s">
        <v>12</v>
      </c>
      <c r="F2166" s="39" t="s">
        <v>31879</v>
      </c>
      <c r="G2166" s="39" t="s">
        <v>26187</v>
      </c>
      <c r="H2166" s="39" t="s">
        <v>12367</v>
      </c>
      <c r="I2166" s="71">
        <v>-5</v>
      </c>
    </row>
    <row r="2167" spans="1:9" x14ac:dyDescent="0.2">
      <c r="A2167" s="38" t="s">
        <v>79</v>
      </c>
      <c r="B2167" s="39" t="s">
        <v>77</v>
      </c>
      <c r="C2167" s="39" t="s">
        <v>78</v>
      </c>
      <c r="D2167" s="39" t="s">
        <v>71</v>
      </c>
      <c r="E2167" s="39" t="s">
        <v>12</v>
      </c>
      <c r="F2167" s="39" t="s">
        <v>31880</v>
      </c>
      <c r="G2167" s="39" t="s">
        <v>26187</v>
      </c>
      <c r="H2167" s="39" t="s">
        <v>30929</v>
      </c>
      <c r="I2167" s="71">
        <v>-10</v>
      </c>
    </row>
    <row r="2168" spans="1:9" x14ac:dyDescent="0.2">
      <c r="A2168" s="38" t="s">
        <v>79</v>
      </c>
      <c r="B2168" s="39" t="s">
        <v>77</v>
      </c>
      <c r="C2168" s="39" t="s">
        <v>78</v>
      </c>
      <c r="D2168" s="39" t="s">
        <v>71</v>
      </c>
      <c r="E2168" s="39" t="s">
        <v>12</v>
      </c>
      <c r="F2168" s="39" t="s">
        <v>26973</v>
      </c>
      <c r="G2168" s="39" t="s">
        <v>26187</v>
      </c>
      <c r="H2168" s="39" t="s">
        <v>26974</v>
      </c>
      <c r="I2168" s="71">
        <v>-5</v>
      </c>
    </row>
    <row r="2169" spans="1:9" x14ac:dyDescent="0.2">
      <c r="A2169" s="38" t="s">
        <v>79</v>
      </c>
      <c r="B2169" s="39" t="s">
        <v>77</v>
      </c>
      <c r="C2169" s="39" t="s">
        <v>78</v>
      </c>
      <c r="D2169" s="39" t="s">
        <v>71</v>
      </c>
      <c r="E2169" s="39" t="s">
        <v>12</v>
      </c>
      <c r="F2169" s="39" t="s">
        <v>29106</v>
      </c>
      <c r="G2169" s="39" t="s">
        <v>26187</v>
      </c>
      <c r="H2169" s="39" t="s">
        <v>28943</v>
      </c>
      <c r="I2169" s="71">
        <v>-10</v>
      </c>
    </row>
    <row r="2170" spans="1:9" x14ac:dyDescent="0.2">
      <c r="A2170" s="38" t="s">
        <v>79</v>
      </c>
      <c r="B2170" s="39" t="s">
        <v>77</v>
      </c>
      <c r="C2170" s="39" t="s">
        <v>78</v>
      </c>
      <c r="D2170" s="39" t="s">
        <v>71</v>
      </c>
      <c r="E2170" s="39" t="s">
        <v>12</v>
      </c>
      <c r="F2170" s="39" t="s">
        <v>1424</v>
      </c>
      <c r="G2170" s="39" t="s">
        <v>26187</v>
      </c>
      <c r="H2170" s="39" t="s">
        <v>949</v>
      </c>
      <c r="I2170" s="71">
        <v>-77.38</v>
      </c>
    </row>
    <row r="2171" spans="1:9" x14ac:dyDescent="0.2">
      <c r="A2171" s="38" t="s">
        <v>79</v>
      </c>
      <c r="B2171" s="39" t="s">
        <v>77</v>
      </c>
      <c r="C2171" s="39" t="s">
        <v>78</v>
      </c>
      <c r="D2171" s="39" t="s">
        <v>71</v>
      </c>
      <c r="E2171" s="39" t="s">
        <v>12</v>
      </c>
      <c r="F2171" s="39" t="s">
        <v>26975</v>
      </c>
      <c r="G2171" s="39" t="s">
        <v>26187</v>
      </c>
      <c r="H2171" s="39" t="s">
        <v>26936</v>
      </c>
      <c r="I2171" s="71">
        <v>-15.25</v>
      </c>
    </row>
    <row r="2172" spans="1:9" x14ac:dyDescent="0.2">
      <c r="A2172" s="38" t="s">
        <v>79</v>
      </c>
      <c r="B2172" s="39" t="s">
        <v>77</v>
      </c>
      <c r="C2172" s="39" t="s">
        <v>78</v>
      </c>
      <c r="D2172" s="39" t="s">
        <v>71</v>
      </c>
      <c r="E2172" s="39" t="s">
        <v>12</v>
      </c>
      <c r="F2172" s="39" t="s">
        <v>1425</v>
      </c>
      <c r="G2172" s="39" t="s">
        <v>26187</v>
      </c>
      <c r="H2172" s="39" t="s">
        <v>951</v>
      </c>
      <c r="I2172" s="71">
        <v>-14.42</v>
      </c>
    </row>
    <row r="2173" spans="1:9" x14ac:dyDescent="0.2">
      <c r="A2173" s="38" t="s">
        <v>79</v>
      </c>
      <c r="B2173" s="39" t="s">
        <v>77</v>
      </c>
      <c r="C2173" s="39" t="s">
        <v>78</v>
      </c>
      <c r="D2173" s="39" t="s">
        <v>71</v>
      </c>
      <c r="E2173" s="39" t="s">
        <v>12</v>
      </c>
      <c r="F2173" s="39" t="s">
        <v>1426</v>
      </c>
      <c r="G2173" s="39" t="s">
        <v>26187</v>
      </c>
      <c r="H2173" s="39" t="s">
        <v>953</v>
      </c>
      <c r="I2173" s="71">
        <v>-5</v>
      </c>
    </row>
    <row r="2174" spans="1:9" x14ac:dyDescent="0.2">
      <c r="A2174" s="38" t="s">
        <v>79</v>
      </c>
      <c r="B2174" s="39" t="s">
        <v>77</v>
      </c>
      <c r="C2174" s="39" t="s">
        <v>78</v>
      </c>
      <c r="D2174" s="39" t="s">
        <v>71</v>
      </c>
      <c r="E2174" s="39" t="s">
        <v>12</v>
      </c>
      <c r="F2174" s="39" t="s">
        <v>29887</v>
      </c>
      <c r="G2174" s="39" t="s">
        <v>26187</v>
      </c>
      <c r="H2174" s="39" t="s">
        <v>954</v>
      </c>
      <c r="I2174" s="71">
        <v>-5</v>
      </c>
    </row>
    <row r="2175" spans="1:9" x14ac:dyDescent="0.2">
      <c r="A2175" s="38" t="s">
        <v>79</v>
      </c>
      <c r="B2175" s="39" t="s">
        <v>77</v>
      </c>
      <c r="C2175" s="39" t="s">
        <v>78</v>
      </c>
      <c r="D2175" s="39" t="s">
        <v>71</v>
      </c>
      <c r="E2175" s="39" t="s">
        <v>12</v>
      </c>
      <c r="F2175" s="39" t="s">
        <v>28092</v>
      </c>
      <c r="G2175" s="39" t="s">
        <v>26187</v>
      </c>
      <c r="H2175" s="39" t="s">
        <v>27995</v>
      </c>
      <c r="I2175" s="71">
        <v>-17.18</v>
      </c>
    </row>
    <row r="2176" spans="1:9" x14ac:dyDescent="0.2">
      <c r="A2176" s="38" t="s">
        <v>79</v>
      </c>
      <c r="B2176" s="39" t="s">
        <v>77</v>
      </c>
      <c r="C2176" s="39" t="s">
        <v>78</v>
      </c>
      <c r="D2176" s="39" t="s">
        <v>71</v>
      </c>
      <c r="E2176" s="39" t="s">
        <v>12</v>
      </c>
      <c r="F2176" s="39" t="s">
        <v>31881</v>
      </c>
      <c r="G2176" s="39" t="s">
        <v>26187</v>
      </c>
      <c r="H2176" s="39" t="s">
        <v>30931</v>
      </c>
      <c r="I2176" s="71">
        <v>-5</v>
      </c>
    </row>
    <row r="2177" spans="1:9" x14ac:dyDescent="0.2">
      <c r="A2177" s="38" t="s">
        <v>79</v>
      </c>
      <c r="B2177" s="39" t="s">
        <v>77</v>
      </c>
      <c r="C2177" s="39" t="s">
        <v>78</v>
      </c>
      <c r="D2177" s="39" t="s">
        <v>71</v>
      </c>
      <c r="E2177" s="39" t="s">
        <v>12</v>
      </c>
      <c r="F2177" s="39" t="s">
        <v>29888</v>
      </c>
      <c r="G2177" s="39" t="s">
        <v>26187</v>
      </c>
      <c r="H2177" s="39" t="s">
        <v>29655</v>
      </c>
      <c r="I2177" s="71">
        <v>-5</v>
      </c>
    </row>
    <row r="2178" spans="1:9" x14ac:dyDescent="0.2">
      <c r="A2178" s="38" t="s">
        <v>79</v>
      </c>
      <c r="B2178" s="39" t="s">
        <v>77</v>
      </c>
      <c r="C2178" s="39" t="s">
        <v>78</v>
      </c>
      <c r="D2178" s="39" t="s">
        <v>71</v>
      </c>
      <c r="E2178" s="39" t="s">
        <v>12</v>
      </c>
      <c r="F2178" s="39" t="s">
        <v>28524</v>
      </c>
      <c r="G2178" s="39" t="s">
        <v>26187</v>
      </c>
      <c r="H2178" s="39" t="s">
        <v>220</v>
      </c>
      <c r="I2178" s="71">
        <v>-5</v>
      </c>
    </row>
    <row r="2179" spans="1:9" x14ac:dyDescent="0.2">
      <c r="A2179" s="38" t="s">
        <v>79</v>
      </c>
      <c r="B2179" s="39" t="s">
        <v>77</v>
      </c>
      <c r="C2179" s="39" t="s">
        <v>78</v>
      </c>
      <c r="D2179" s="39" t="s">
        <v>71</v>
      </c>
      <c r="E2179" s="39" t="s">
        <v>12</v>
      </c>
      <c r="F2179" s="39" t="s">
        <v>31882</v>
      </c>
      <c r="G2179" s="39" t="s">
        <v>26187</v>
      </c>
      <c r="H2179" s="39" t="s">
        <v>30933</v>
      </c>
      <c r="I2179" s="71">
        <v>-5</v>
      </c>
    </row>
    <row r="2180" spans="1:9" x14ac:dyDescent="0.2">
      <c r="A2180" s="38" t="s">
        <v>79</v>
      </c>
      <c r="B2180" s="39" t="s">
        <v>77</v>
      </c>
      <c r="C2180" s="39" t="s">
        <v>78</v>
      </c>
      <c r="D2180" s="39" t="s">
        <v>71</v>
      </c>
      <c r="E2180" s="39" t="s">
        <v>12</v>
      </c>
      <c r="F2180" s="39" t="s">
        <v>31883</v>
      </c>
      <c r="G2180" s="39" t="s">
        <v>26187</v>
      </c>
      <c r="H2180" s="39" t="s">
        <v>31884</v>
      </c>
      <c r="I2180" s="71">
        <v>-5</v>
      </c>
    </row>
    <row r="2181" spans="1:9" x14ac:dyDescent="0.2">
      <c r="A2181" s="38" t="s">
        <v>79</v>
      </c>
      <c r="B2181" s="39" t="s">
        <v>77</v>
      </c>
      <c r="C2181" s="39" t="s">
        <v>78</v>
      </c>
      <c r="D2181" s="39" t="s">
        <v>71</v>
      </c>
      <c r="E2181" s="39" t="s">
        <v>12</v>
      </c>
      <c r="F2181" s="39" t="s">
        <v>27375</v>
      </c>
      <c r="G2181" s="39" t="s">
        <v>26187</v>
      </c>
      <c r="H2181" s="39" t="s">
        <v>27359</v>
      </c>
      <c r="I2181" s="71">
        <v>-5</v>
      </c>
    </row>
    <row r="2182" spans="1:9" x14ac:dyDescent="0.2">
      <c r="A2182" s="38" t="s">
        <v>79</v>
      </c>
      <c r="B2182" s="39" t="s">
        <v>77</v>
      </c>
      <c r="C2182" s="39" t="s">
        <v>78</v>
      </c>
      <c r="D2182" s="39" t="s">
        <v>71</v>
      </c>
      <c r="E2182" s="39" t="s">
        <v>12</v>
      </c>
      <c r="F2182" s="39" t="s">
        <v>29889</v>
      </c>
      <c r="G2182" s="39" t="s">
        <v>100</v>
      </c>
      <c r="H2182" s="39" t="s">
        <v>29890</v>
      </c>
      <c r="I2182" s="71">
        <v>-5</v>
      </c>
    </row>
    <row r="2183" spans="1:9" x14ac:dyDescent="0.2">
      <c r="A2183" s="38" t="s">
        <v>79</v>
      </c>
      <c r="B2183" s="39" t="s">
        <v>77</v>
      </c>
      <c r="C2183" s="39" t="s">
        <v>78</v>
      </c>
      <c r="D2183" s="39" t="s">
        <v>71</v>
      </c>
      <c r="E2183" s="39" t="s">
        <v>12</v>
      </c>
      <c r="F2183" s="39" t="s">
        <v>1427</v>
      </c>
      <c r="G2183" s="39" t="s">
        <v>26187</v>
      </c>
      <c r="H2183" s="39" t="s">
        <v>967</v>
      </c>
      <c r="I2183" s="71">
        <v>-15.54</v>
      </c>
    </row>
    <row r="2184" spans="1:9" x14ac:dyDescent="0.2">
      <c r="A2184" s="38" t="s">
        <v>79</v>
      </c>
      <c r="B2184" s="39" t="s">
        <v>77</v>
      </c>
      <c r="C2184" s="39" t="s">
        <v>78</v>
      </c>
      <c r="D2184" s="39" t="s">
        <v>71</v>
      </c>
      <c r="E2184" s="39" t="s">
        <v>12</v>
      </c>
      <c r="F2184" s="39" t="s">
        <v>1428</v>
      </c>
      <c r="G2184" s="39" t="s">
        <v>26187</v>
      </c>
      <c r="H2184" s="39" t="s">
        <v>965</v>
      </c>
      <c r="I2184" s="71">
        <v>-93.62</v>
      </c>
    </row>
    <row r="2185" spans="1:9" x14ac:dyDescent="0.2">
      <c r="A2185" s="38" t="s">
        <v>79</v>
      </c>
      <c r="B2185" s="39" t="s">
        <v>77</v>
      </c>
      <c r="C2185" s="39" t="s">
        <v>78</v>
      </c>
      <c r="D2185" s="39" t="s">
        <v>71</v>
      </c>
      <c r="E2185" s="39" t="s">
        <v>12</v>
      </c>
      <c r="F2185" s="39" t="s">
        <v>29891</v>
      </c>
      <c r="G2185" s="39" t="s">
        <v>26187</v>
      </c>
      <c r="H2185" s="39" t="s">
        <v>29657</v>
      </c>
      <c r="I2185" s="71">
        <v>-5</v>
      </c>
    </row>
    <row r="2186" spans="1:9" x14ac:dyDescent="0.2">
      <c r="A2186" s="38" t="s">
        <v>79</v>
      </c>
      <c r="B2186" s="39" t="s">
        <v>77</v>
      </c>
      <c r="C2186" s="39" t="s">
        <v>78</v>
      </c>
      <c r="D2186" s="39" t="s">
        <v>71</v>
      </c>
      <c r="E2186" s="39" t="s">
        <v>12</v>
      </c>
      <c r="F2186" s="39" t="s">
        <v>28525</v>
      </c>
      <c r="G2186" s="39" t="s">
        <v>26187</v>
      </c>
      <c r="H2186" s="39" t="s">
        <v>810</v>
      </c>
      <c r="I2186" s="71">
        <v>-7.12</v>
      </c>
    </row>
    <row r="2187" spans="1:9" x14ac:dyDescent="0.2">
      <c r="A2187" s="38" t="s">
        <v>79</v>
      </c>
      <c r="B2187" s="39" t="s">
        <v>77</v>
      </c>
      <c r="C2187" s="39" t="s">
        <v>78</v>
      </c>
      <c r="D2187" s="39" t="s">
        <v>71</v>
      </c>
      <c r="E2187" s="39" t="s">
        <v>12</v>
      </c>
      <c r="F2187" s="39" t="s">
        <v>31885</v>
      </c>
      <c r="G2187" s="39" t="s">
        <v>26187</v>
      </c>
      <c r="H2187" s="39" t="s">
        <v>972</v>
      </c>
      <c r="I2187" s="71">
        <v>-5</v>
      </c>
    </row>
    <row r="2188" spans="1:9" x14ac:dyDescent="0.2">
      <c r="A2188" s="38" t="s">
        <v>79</v>
      </c>
      <c r="B2188" s="39" t="s">
        <v>77</v>
      </c>
      <c r="C2188" s="39" t="s">
        <v>78</v>
      </c>
      <c r="D2188" s="39" t="s">
        <v>71</v>
      </c>
      <c r="E2188" s="39" t="s">
        <v>12</v>
      </c>
      <c r="F2188" s="39" t="s">
        <v>31886</v>
      </c>
      <c r="G2188" s="39" t="s">
        <v>26187</v>
      </c>
      <c r="H2188" s="39" t="s">
        <v>30937</v>
      </c>
      <c r="I2188" s="71">
        <v>-5</v>
      </c>
    </row>
    <row r="2189" spans="1:9" x14ac:dyDescent="0.2">
      <c r="A2189" s="38" t="s">
        <v>79</v>
      </c>
      <c r="B2189" s="39" t="s">
        <v>77</v>
      </c>
      <c r="C2189" s="39" t="s">
        <v>78</v>
      </c>
      <c r="D2189" s="39" t="s">
        <v>71</v>
      </c>
      <c r="E2189" s="39" t="s">
        <v>12</v>
      </c>
      <c r="F2189" s="39" t="s">
        <v>31887</v>
      </c>
      <c r="G2189" s="39" t="s">
        <v>26187</v>
      </c>
      <c r="H2189" s="39" t="s">
        <v>1429</v>
      </c>
      <c r="I2189" s="71">
        <v>-5</v>
      </c>
    </row>
    <row r="2190" spans="1:9" x14ac:dyDescent="0.2">
      <c r="A2190" s="38" t="s">
        <v>79</v>
      </c>
      <c r="B2190" s="39" t="s">
        <v>77</v>
      </c>
      <c r="C2190" s="39" t="s">
        <v>78</v>
      </c>
      <c r="D2190" s="39" t="s">
        <v>71</v>
      </c>
      <c r="E2190" s="39" t="s">
        <v>12</v>
      </c>
      <c r="F2190" s="39" t="s">
        <v>27167</v>
      </c>
      <c r="G2190" s="39" t="s">
        <v>26187</v>
      </c>
      <c r="H2190" s="39" t="s">
        <v>27130</v>
      </c>
      <c r="I2190" s="71">
        <v>-10</v>
      </c>
    </row>
    <row r="2191" spans="1:9" x14ac:dyDescent="0.2">
      <c r="A2191" s="38" t="s">
        <v>79</v>
      </c>
      <c r="B2191" s="39" t="s">
        <v>77</v>
      </c>
      <c r="C2191" s="39" t="s">
        <v>78</v>
      </c>
      <c r="D2191" s="39" t="s">
        <v>71</v>
      </c>
      <c r="E2191" s="39" t="s">
        <v>12</v>
      </c>
      <c r="F2191" s="39" t="s">
        <v>26831</v>
      </c>
      <c r="G2191" s="39" t="s">
        <v>26187</v>
      </c>
      <c r="H2191" s="39" t="s">
        <v>26765</v>
      </c>
      <c r="I2191" s="71">
        <v>-60.55</v>
      </c>
    </row>
    <row r="2192" spans="1:9" x14ac:dyDescent="0.2">
      <c r="A2192" s="38" t="s">
        <v>79</v>
      </c>
      <c r="B2192" s="39" t="s">
        <v>77</v>
      </c>
      <c r="C2192" s="39" t="s">
        <v>78</v>
      </c>
      <c r="D2192" s="39" t="s">
        <v>71</v>
      </c>
      <c r="E2192" s="39" t="s">
        <v>12</v>
      </c>
      <c r="F2192" s="39" t="s">
        <v>26832</v>
      </c>
      <c r="G2192" s="39" t="s">
        <v>26187</v>
      </c>
      <c r="H2192" s="39" t="s">
        <v>975</v>
      </c>
      <c r="I2192" s="71">
        <v>-5</v>
      </c>
    </row>
    <row r="2193" spans="1:9" x14ac:dyDescent="0.2">
      <c r="A2193" s="38" t="s">
        <v>79</v>
      </c>
      <c r="B2193" s="39" t="s">
        <v>77</v>
      </c>
      <c r="C2193" s="39" t="s">
        <v>78</v>
      </c>
      <c r="D2193" s="39" t="s">
        <v>71</v>
      </c>
      <c r="E2193" s="39" t="s">
        <v>12</v>
      </c>
      <c r="F2193" s="39" t="s">
        <v>26680</v>
      </c>
      <c r="G2193" s="39" t="s">
        <v>26187</v>
      </c>
      <c r="H2193" s="39" t="s">
        <v>26603</v>
      </c>
      <c r="I2193" s="71">
        <v>-43.51</v>
      </c>
    </row>
    <row r="2194" spans="1:9" x14ac:dyDescent="0.2">
      <c r="A2194" s="38" t="s">
        <v>79</v>
      </c>
      <c r="B2194" s="39" t="s">
        <v>77</v>
      </c>
      <c r="C2194" s="39" t="s">
        <v>78</v>
      </c>
      <c r="D2194" s="39" t="s">
        <v>71</v>
      </c>
      <c r="E2194" s="39" t="s">
        <v>12</v>
      </c>
      <c r="F2194" s="39" t="s">
        <v>31888</v>
      </c>
      <c r="G2194" s="39" t="s">
        <v>26187</v>
      </c>
      <c r="H2194" s="39" t="s">
        <v>20873</v>
      </c>
      <c r="I2194" s="71">
        <v>-5</v>
      </c>
    </row>
    <row r="2195" spans="1:9" x14ac:dyDescent="0.2">
      <c r="A2195" s="38" t="s">
        <v>79</v>
      </c>
      <c r="B2195" s="39" t="s">
        <v>77</v>
      </c>
      <c r="C2195" s="39" t="s">
        <v>78</v>
      </c>
      <c r="D2195" s="39" t="s">
        <v>71</v>
      </c>
      <c r="E2195" s="39" t="s">
        <v>12</v>
      </c>
      <c r="F2195" s="39" t="s">
        <v>31889</v>
      </c>
      <c r="G2195" s="39" t="s">
        <v>26187</v>
      </c>
      <c r="H2195" s="39" t="s">
        <v>30942</v>
      </c>
      <c r="I2195" s="71">
        <v>-10</v>
      </c>
    </row>
    <row r="2196" spans="1:9" x14ac:dyDescent="0.2">
      <c r="A2196" s="38" t="s">
        <v>79</v>
      </c>
      <c r="B2196" s="39" t="s">
        <v>77</v>
      </c>
      <c r="C2196" s="39" t="s">
        <v>78</v>
      </c>
      <c r="D2196" s="39" t="s">
        <v>71</v>
      </c>
      <c r="E2196" s="39" t="s">
        <v>12</v>
      </c>
      <c r="F2196" s="39" t="s">
        <v>28526</v>
      </c>
      <c r="G2196" s="39" t="s">
        <v>26187</v>
      </c>
      <c r="H2196" s="39" t="s">
        <v>13392</v>
      </c>
      <c r="I2196" s="71">
        <v>-5</v>
      </c>
    </row>
    <row r="2197" spans="1:9" x14ac:dyDescent="0.2">
      <c r="A2197" s="38" t="s">
        <v>79</v>
      </c>
      <c r="B2197" s="39" t="s">
        <v>77</v>
      </c>
      <c r="C2197" s="39" t="s">
        <v>78</v>
      </c>
      <c r="D2197" s="39" t="s">
        <v>71</v>
      </c>
      <c r="E2197" s="39" t="s">
        <v>12</v>
      </c>
      <c r="F2197" s="39" t="s">
        <v>29892</v>
      </c>
      <c r="G2197" s="39" t="s">
        <v>26187</v>
      </c>
      <c r="H2197" s="39" t="s">
        <v>29661</v>
      </c>
      <c r="I2197" s="71">
        <v>-5</v>
      </c>
    </row>
    <row r="2198" spans="1:9" x14ac:dyDescent="0.2">
      <c r="A2198" s="38" t="s">
        <v>79</v>
      </c>
      <c r="B2198" s="39" t="s">
        <v>77</v>
      </c>
      <c r="C2198" s="39" t="s">
        <v>78</v>
      </c>
      <c r="D2198" s="39" t="s">
        <v>71</v>
      </c>
      <c r="E2198" s="39" t="s">
        <v>12</v>
      </c>
      <c r="F2198" s="39" t="s">
        <v>28527</v>
      </c>
      <c r="G2198" s="39" t="s">
        <v>26187</v>
      </c>
      <c r="H2198" s="39" t="s">
        <v>28420</v>
      </c>
      <c r="I2198" s="71">
        <v>-5</v>
      </c>
    </row>
    <row r="2199" spans="1:9" x14ac:dyDescent="0.2">
      <c r="A2199" s="38" t="s">
        <v>79</v>
      </c>
      <c r="B2199" s="39" t="s">
        <v>77</v>
      </c>
      <c r="C2199" s="39" t="s">
        <v>78</v>
      </c>
      <c r="D2199" s="39" t="s">
        <v>71</v>
      </c>
      <c r="E2199" s="39" t="s">
        <v>12</v>
      </c>
      <c r="F2199" s="39" t="s">
        <v>28528</v>
      </c>
      <c r="G2199" s="39" t="s">
        <v>26187</v>
      </c>
      <c r="H2199" s="39" t="s">
        <v>28529</v>
      </c>
      <c r="I2199" s="71">
        <v>-5</v>
      </c>
    </row>
    <row r="2200" spans="1:9" x14ac:dyDescent="0.2">
      <c r="A2200" s="38" t="s">
        <v>79</v>
      </c>
      <c r="B2200" s="39" t="s">
        <v>77</v>
      </c>
      <c r="C2200" s="39" t="s">
        <v>78</v>
      </c>
      <c r="D2200" s="39" t="s">
        <v>71</v>
      </c>
      <c r="E2200" s="39" t="s">
        <v>12</v>
      </c>
      <c r="F2200" s="39" t="s">
        <v>29893</v>
      </c>
      <c r="G2200" s="39" t="s">
        <v>26187</v>
      </c>
      <c r="H2200" s="39" t="s">
        <v>29659</v>
      </c>
      <c r="I2200" s="71">
        <v>-10</v>
      </c>
    </row>
    <row r="2201" spans="1:9" x14ac:dyDescent="0.2">
      <c r="A2201" s="38" t="s">
        <v>79</v>
      </c>
      <c r="B2201" s="39" t="s">
        <v>77</v>
      </c>
      <c r="C2201" s="39" t="s">
        <v>78</v>
      </c>
      <c r="D2201" s="39" t="s">
        <v>71</v>
      </c>
      <c r="E2201" s="39" t="s">
        <v>12</v>
      </c>
      <c r="F2201" s="39" t="s">
        <v>1430</v>
      </c>
      <c r="G2201" s="39" t="s">
        <v>26187</v>
      </c>
      <c r="H2201" s="39" t="s">
        <v>977</v>
      </c>
      <c r="I2201" s="71">
        <v>-5</v>
      </c>
    </row>
    <row r="2202" spans="1:9" x14ac:dyDescent="0.2">
      <c r="A2202" s="38" t="s">
        <v>79</v>
      </c>
      <c r="B2202" s="39" t="s">
        <v>77</v>
      </c>
      <c r="C2202" s="39" t="s">
        <v>78</v>
      </c>
      <c r="D2202" s="39" t="s">
        <v>71</v>
      </c>
      <c r="E2202" s="39" t="s">
        <v>12</v>
      </c>
      <c r="F2202" s="39" t="s">
        <v>1431</v>
      </c>
      <c r="G2202" s="39" t="s">
        <v>26187</v>
      </c>
      <c r="H2202" s="39" t="s">
        <v>980</v>
      </c>
      <c r="I2202" s="71">
        <v>-58.87</v>
      </c>
    </row>
    <row r="2203" spans="1:9" x14ac:dyDescent="0.2">
      <c r="A2203" s="38" t="s">
        <v>79</v>
      </c>
      <c r="B2203" s="39" t="s">
        <v>77</v>
      </c>
      <c r="C2203" s="39" t="s">
        <v>78</v>
      </c>
      <c r="D2203" s="39" t="s">
        <v>71</v>
      </c>
      <c r="E2203" s="39" t="s">
        <v>12</v>
      </c>
      <c r="F2203" s="39" t="s">
        <v>31890</v>
      </c>
      <c r="G2203" s="39" t="s">
        <v>26187</v>
      </c>
      <c r="H2203" s="39" t="s">
        <v>978</v>
      </c>
      <c r="I2203" s="71">
        <v>-5</v>
      </c>
    </row>
    <row r="2204" spans="1:9" x14ac:dyDescent="0.2">
      <c r="A2204" s="38" t="s">
        <v>79</v>
      </c>
      <c r="B2204" s="39" t="s">
        <v>77</v>
      </c>
      <c r="C2204" s="39" t="s">
        <v>78</v>
      </c>
      <c r="D2204" s="39" t="s">
        <v>71</v>
      </c>
      <c r="E2204" s="39" t="s">
        <v>12</v>
      </c>
      <c r="F2204" s="39" t="s">
        <v>29107</v>
      </c>
      <c r="G2204" s="39" t="s">
        <v>100</v>
      </c>
      <c r="H2204" s="39" t="s">
        <v>28946</v>
      </c>
      <c r="I2204" s="71">
        <v>-5</v>
      </c>
    </row>
    <row r="2205" spans="1:9" x14ac:dyDescent="0.2">
      <c r="A2205" s="38" t="s">
        <v>79</v>
      </c>
      <c r="B2205" s="39" t="s">
        <v>77</v>
      </c>
      <c r="C2205" s="39" t="s">
        <v>78</v>
      </c>
      <c r="D2205" s="39" t="s">
        <v>71</v>
      </c>
      <c r="E2205" s="39" t="s">
        <v>12</v>
      </c>
      <c r="F2205" s="39" t="s">
        <v>1432</v>
      </c>
      <c r="G2205" s="39" t="s">
        <v>26187</v>
      </c>
      <c r="H2205" s="39" t="s">
        <v>983</v>
      </c>
      <c r="I2205" s="71">
        <v>-13.27</v>
      </c>
    </row>
    <row r="2206" spans="1:9" x14ac:dyDescent="0.2">
      <c r="A2206" s="38" t="s">
        <v>79</v>
      </c>
      <c r="B2206" s="39" t="s">
        <v>77</v>
      </c>
      <c r="C2206" s="39" t="s">
        <v>78</v>
      </c>
      <c r="D2206" s="39" t="s">
        <v>71</v>
      </c>
      <c r="E2206" s="39" t="s">
        <v>12</v>
      </c>
      <c r="F2206" s="39" t="s">
        <v>28093</v>
      </c>
      <c r="G2206" s="39" t="s">
        <v>26187</v>
      </c>
      <c r="H2206" s="39" t="s">
        <v>27999</v>
      </c>
      <c r="I2206" s="71">
        <v>-5</v>
      </c>
    </row>
    <row r="2207" spans="1:9" x14ac:dyDescent="0.2">
      <c r="A2207" s="38" t="s">
        <v>79</v>
      </c>
      <c r="B2207" s="39" t="s">
        <v>77</v>
      </c>
      <c r="C2207" s="39" t="s">
        <v>78</v>
      </c>
      <c r="D2207" s="39" t="s">
        <v>71</v>
      </c>
      <c r="E2207" s="39" t="s">
        <v>12</v>
      </c>
      <c r="F2207" s="39" t="s">
        <v>27168</v>
      </c>
      <c r="G2207" s="39" t="s">
        <v>26187</v>
      </c>
      <c r="H2207" s="39" t="s">
        <v>27133</v>
      </c>
      <c r="I2207" s="71">
        <v>-8.66</v>
      </c>
    </row>
    <row r="2208" spans="1:9" x14ac:dyDescent="0.2">
      <c r="A2208" s="38" t="s">
        <v>79</v>
      </c>
      <c r="B2208" s="39" t="s">
        <v>77</v>
      </c>
      <c r="C2208" s="39" t="s">
        <v>78</v>
      </c>
      <c r="D2208" s="39" t="s">
        <v>71</v>
      </c>
      <c r="E2208" s="39" t="s">
        <v>12</v>
      </c>
      <c r="F2208" s="39" t="s">
        <v>1433</v>
      </c>
      <c r="G2208" s="39" t="s">
        <v>26187</v>
      </c>
      <c r="H2208" s="39" t="s">
        <v>989</v>
      </c>
      <c r="I2208" s="71">
        <v>-5</v>
      </c>
    </row>
    <row r="2209" spans="1:9" x14ac:dyDescent="0.2">
      <c r="A2209" s="38" t="s">
        <v>79</v>
      </c>
      <c r="B2209" s="39" t="s">
        <v>77</v>
      </c>
      <c r="C2209" s="39" t="s">
        <v>78</v>
      </c>
      <c r="D2209" s="39" t="s">
        <v>71</v>
      </c>
      <c r="E2209" s="39" t="s">
        <v>12</v>
      </c>
      <c r="F2209" s="39" t="s">
        <v>26833</v>
      </c>
      <c r="G2209" s="39" t="s">
        <v>26187</v>
      </c>
      <c r="H2209" s="39" t="s">
        <v>988</v>
      </c>
      <c r="I2209" s="71">
        <v>-26.1</v>
      </c>
    </row>
    <row r="2210" spans="1:9" x14ac:dyDescent="0.2">
      <c r="A2210" s="38" t="s">
        <v>79</v>
      </c>
      <c r="B2210" s="39" t="s">
        <v>77</v>
      </c>
      <c r="C2210" s="39" t="s">
        <v>78</v>
      </c>
      <c r="D2210" s="39" t="s">
        <v>71</v>
      </c>
      <c r="E2210" s="39" t="s">
        <v>12</v>
      </c>
      <c r="F2210" s="39" t="s">
        <v>29894</v>
      </c>
      <c r="G2210" s="39" t="s">
        <v>100</v>
      </c>
      <c r="H2210" s="39" t="s">
        <v>29666</v>
      </c>
      <c r="I2210" s="71">
        <v>-5</v>
      </c>
    </row>
    <row r="2211" spans="1:9" x14ac:dyDescent="0.2">
      <c r="A2211" s="38" t="s">
        <v>79</v>
      </c>
      <c r="B2211" s="39" t="s">
        <v>77</v>
      </c>
      <c r="C2211" s="39" t="s">
        <v>78</v>
      </c>
      <c r="D2211" s="39" t="s">
        <v>71</v>
      </c>
      <c r="E2211" s="39" t="s">
        <v>12</v>
      </c>
      <c r="F2211" s="39" t="s">
        <v>1434</v>
      </c>
      <c r="G2211" s="39" t="s">
        <v>26187</v>
      </c>
      <c r="H2211" s="39" t="s">
        <v>986</v>
      </c>
      <c r="I2211" s="71">
        <v>-5.45</v>
      </c>
    </row>
    <row r="2212" spans="1:9" x14ac:dyDescent="0.2">
      <c r="A2212" s="38" t="s">
        <v>79</v>
      </c>
      <c r="B2212" s="39" t="s">
        <v>77</v>
      </c>
      <c r="C2212" s="39" t="s">
        <v>78</v>
      </c>
      <c r="D2212" s="39" t="s">
        <v>71</v>
      </c>
      <c r="E2212" s="39" t="s">
        <v>12</v>
      </c>
      <c r="F2212" s="39" t="s">
        <v>29895</v>
      </c>
      <c r="G2212" s="39" t="s">
        <v>26187</v>
      </c>
      <c r="H2212" s="39" t="s">
        <v>29664</v>
      </c>
      <c r="I2212" s="71">
        <v>-10</v>
      </c>
    </row>
    <row r="2213" spans="1:9" x14ac:dyDescent="0.2">
      <c r="A2213" s="38" t="s">
        <v>79</v>
      </c>
      <c r="B2213" s="39" t="s">
        <v>77</v>
      </c>
      <c r="C2213" s="39" t="s">
        <v>78</v>
      </c>
      <c r="D2213" s="39" t="s">
        <v>71</v>
      </c>
      <c r="E2213" s="39" t="s">
        <v>12</v>
      </c>
      <c r="F2213" s="39" t="s">
        <v>26681</v>
      </c>
      <c r="G2213" s="39" t="s">
        <v>26187</v>
      </c>
      <c r="H2213" s="39" t="s">
        <v>991</v>
      </c>
      <c r="I2213" s="71">
        <v>-11.39</v>
      </c>
    </row>
    <row r="2214" spans="1:9" x14ac:dyDescent="0.2">
      <c r="A2214" s="38" t="s">
        <v>79</v>
      </c>
      <c r="B2214" s="39" t="s">
        <v>77</v>
      </c>
      <c r="C2214" s="39" t="s">
        <v>78</v>
      </c>
      <c r="D2214" s="39" t="s">
        <v>71</v>
      </c>
      <c r="E2214" s="39" t="s">
        <v>12</v>
      </c>
      <c r="F2214" s="39" t="s">
        <v>27723</v>
      </c>
      <c r="G2214" s="39" t="s">
        <v>26187</v>
      </c>
      <c r="H2214" s="39" t="s">
        <v>310</v>
      </c>
      <c r="I2214" s="71">
        <v>-5</v>
      </c>
    </row>
    <row r="2215" spans="1:9" x14ac:dyDescent="0.2">
      <c r="A2215" s="38" t="s">
        <v>79</v>
      </c>
      <c r="B2215" s="39" t="s">
        <v>77</v>
      </c>
      <c r="C2215" s="39" t="s">
        <v>78</v>
      </c>
      <c r="D2215" s="39" t="s">
        <v>71</v>
      </c>
      <c r="E2215" s="39" t="s">
        <v>12</v>
      </c>
      <c r="F2215" s="39" t="s">
        <v>31891</v>
      </c>
      <c r="G2215" s="39" t="s">
        <v>26187</v>
      </c>
      <c r="H2215" s="39" t="s">
        <v>30946</v>
      </c>
      <c r="I2215" s="71">
        <v>-5</v>
      </c>
    </row>
    <row r="2216" spans="1:9" x14ac:dyDescent="0.2">
      <c r="A2216" s="38" t="s">
        <v>79</v>
      </c>
      <c r="B2216" s="39" t="s">
        <v>77</v>
      </c>
      <c r="C2216" s="39" t="s">
        <v>78</v>
      </c>
      <c r="D2216" s="39" t="s">
        <v>71</v>
      </c>
      <c r="E2216" s="39" t="s">
        <v>12</v>
      </c>
      <c r="F2216" s="39" t="s">
        <v>27724</v>
      </c>
      <c r="G2216" s="39" t="s">
        <v>26187</v>
      </c>
      <c r="H2216" s="39" t="s">
        <v>27638</v>
      </c>
      <c r="I2216" s="71">
        <v>-15.22</v>
      </c>
    </row>
    <row r="2217" spans="1:9" x14ac:dyDescent="0.2">
      <c r="A2217" s="38" t="s">
        <v>79</v>
      </c>
      <c r="B2217" s="39" t="s">
        <v>77</v>
      </c>
      <c r="C2217" s="39" t="s">
        <v>78</v>
      </c>
      <c r="D2217" s="39" t="s">
        <v>71</v>
      </c>
      <c r="E2217" s="39" t="s">
        <v>12</v>
      </c>
      <c r="F2217" s="39" t="s">
        <v>31892</v>
      </c>
      <c r="G2217" s="39" t="s">
        <v>26187</v>
      </c>
      <c r="H2217" s="39" t="s">
        <v>30944</v>
      </c>
      <c r="I2217" s="71">
        <v>-5</v>
      </c>
    </row>
    <row r="2218" spans="1:9" x14ac:dyDescent="0.2">
      <c r="A2218" s="38" t="s">
        <v>79</v>
      </c>
      <c r="B2218" s="39" t="s">
        <v>77</v>
      </c>
      <c r="C2218" s="39" t="s">
        <v>78</v>
      </c>
      <c r="D2218" s="39" t="s">
        <v>71</v>
      </c>
      <c r="E2218" s="39" t="s">
        <v>12</v>
      </c>
      <c r="F2218" s="39" t="s">
        <v>28530</v>
      </c>
      <c r="G2218" s="39" t="s">
        <v>26187</v>
      </c>
      <c r="H2218" s="39" t="s">
        <v>996</v>
      </c>
      <c r="I2218" s="71">
        <v>-5</v>
      </c>
    </row>
    <row r="2219" spans="1:9" x14ac:dyDescent="0.2">
      <c r="A2219" s="38" t="s">
        <v>79</v>
      </c>
      <c r="B2219" s="39" t="s">
        <v>77</v>
      </c>
      <c r="C2219" s="39" t="s">
        <v>78</v>
      </c>
      <c r="D2219" s="39" t="s">
        <v>71</v>
      </c>
      <c r="E2219" s="39" t="s">
        <v>12</v>
      </c>
      <c r="F2219" s="39" t="s">
        <v>27725</v>
      </c>
      <c r="G2219" s="39" t="s">
        <v>26187</v>
      </c>
      <c r="H2219" s="39" t="s">
        <v>21067</v>
      </c>
      <c r="I2219" s="71">
        <v>-5</v>
      </c>
    </row>
    <row r="2220" spans="1:9" x14ac:dyDescent="0.2">
      <c r="A2220" s="38" t="s">
        <v>79</v>
      </c>
      <c r="B2220" s="39" t="s">
        <v>77</v>
      </c>
      <c r="C2220" s="39" t="s">
        <v>78</v>
      </c>
      <c r="D2220" s="39" t="s">
        <v>71</v>
      </c>
      <c r="E2220" s="39" t="s">
        <v>12</v>
      </c>
      <c r="F2220" s="39" t="s">
        <v>31893</v>
      </c>
      <c r="G2220" s="39" t="s">
        <v>26187</v>
      </c>
      <c r="H2220" s="39" t="s">
        <v>30953</v>
      </c>
      <c r="I2220" s="71">
        <v>-5</v>
      </c>
    </row>
    <row r="2221" spans="1:9" x14ac:dyDescent="0.2">
      <c r="A2221" s="38" t="s">
        <v>79</v>
      </c>
      <c r="B2221" s="39" t="s">
        <v>77</v>
      </c>
      <c r="C2221" s="39" t="s">
        <v>78</v>
      </c>
      <c r="D2221" s="39" t="s">
        <v>71</v>
      </c>
      <c r="E2221" s="39" t="s">
        <v>12</v>
      </c>
      <c r="F2221" s="39" t="s">
        <v>26236</v>
      </c>
      <c r="G2221" s="39" t="s">
        <v>26187</v>
      </c>
      <c r="H2221" s="39" t="s">
        <v>26237</v>
      </c>
      <c r="I2221" s="71">
        <v>-20.49</v>
      </c>
    </row>
    <row r="2222" spans="1:9" x14ac:dyDescent="0.2">
      <c r="A2222" s="38" t="s">
        <v>79</v>
      </c>
      <c r="B2222" s="39" t="s">
        <v>77</v>
      </c>
      <c r="C2222" s="39" t="s">
        <v>78</v>
      </c>
      <c r="D2222" s="39" t="s">
        <v>71</v>
      </c>
      <c r="E2222" s="39" t="s">
        <v>12</v>
      </c>
      <c r="F2222" s="39" t="s">
        <v>31894</v>
      </c>
      <c r="G2222" s="39" t="s">
        <v>26187</v>
      </c>
      <c r="H2222" s="39" t="s">
        <v>30951</v>
      </c>
      <c r="I2222" s="71">
        <v>-5</v>
      </c>
    </row>
    <row r="2223" spans="1:9" x14ac:dyDescent="0.2">
      <c r="A2223" s="38" t="s">
        <v>79</v>
      </c>
      <c r="B2223" s="39" t="s">
        <v>77</v>
      </c>
      <c r="C2223" s="39" t="s">
        <v>78</v>
      </c>
      <c r="D2223" s="39" t="s">
        <v>71</v>
      </c>
      <c r="E2223" s="39" t="s">
        <v>12</v>
      </c>
      <c r="F2223" s="39" t="s">
        <v>29896</v>
      </c>
      <c r="G2223" s="39" t="s">
        <v>26187</v>
      </c>
      <c r="H2223" s="39" t="s">
        <v>29668</v>
      </c>
      <c r="I2223" s="71">
        <v>-10</v>
      </c>
    </row>
    <row r="2224" spans="1:9" x14ac:dyDescent="0.2">
      <c r="A2224" s="38" t="s">
        <v>79</v>
      </c>
      <c r="B2224" s="39" t="s">
        <v>77</v>
      </c>
      <c r="C2224" s="39" t="s">
        <v>78</v>
      </c>
      <c r="D2224" s="39" t="s">
        <v>71</v>
      </c>
      <c r="E2224" s="39" t="s">
        <v>12</v>
      </c>
      <c r="F2224" s="39" t="s">
        <v>26682</v>
      </c>
      <c r="G2224" s="39" t="s">
        <v>26187</v>
      </c>
      <c r="H2224" s="39" t="s">
        <v>26606</v>
      </c>
      <c r="I2224" s="71">
        <v>-5</v>
      </c>
    </row>
    <row r="2225" spans="1:9" x14ac:dyDescent="0.2">
      <c r="A2225" s="38" t="s">
        <v>79</v>
      </c>
      <c r="B2225" s="39" t="s">
        <v>77</v>
      </c>
      <c r="C2225" s="39" t="s">
        <v>78</v>
      </c>
      <c r="D2225" s="39" t="s">
        <v>71</v>
      </c>
      <c r="E2225" s="39" t="s">
        <v>12</v>
      </c>
      <c r="F2225" s="39" t="s">
        <v>27169</v>
      </c>
      <c r="G2225" s="39" t="s">
        <v>26187</v>
      </c>
      <c r="H2225" s="39" t="s">
        <v>27135</v>
      </c>
      <c r="I2225" s="71">
        <v>-14.91</v>
      </c>
    </row>
    <row r="2226" spans="1:9" x14ac:dyDescent="0.2">
      <c r="A2226" s="38" t="s">
        <v>79</v>
      </c>
      <c r="B2226" s="39" t="s">
        <v>77</v>
      </c>
      <c r="C2226" s="39" t="s">
        <v>78</v>
      </c>
      <c r="D2226" s="39" t="s">
        <v>71</v>
      </c>
      <c r="E2226" s="39" t="s">
        <v>12</v>
      </c>
      <c r="F2226" s="39" t="s">
        <v>29897</v>
      </c>
      <c r="G2226" s="39" t="s">
        <v>26187</v>
      </c>
      <c r="H2226" s="39" t="s">
        <v>29670</v>
      </c>
      <c r="I2226" s="71">
        <v>-5</v>
      </c>
    </row>
    <row r="2227" spans="1:9" x14ac:dyDescent="0.2">
      <c r="A2227" s="38" t="s">
        <v>79</v>
      </c>
      <c r="B2227" s="39" t="s">
        <v>77</v>
      </c>
      <c r="C2227" s="39" t="s">
        <v>78</v>
      </c>
      <c r="D2227" s="39" t="s">
        <v>71</v>
      </c>
      <c r="E2227" s="39" t="s">
        <v>12</v>
      </c>
      <c r="F2227" s="39" t="s">
        <v>29108</v>
      </c>
      <c r="G2227" s="39" t="s">
        <v>26187</v>
      </c>
      <c r="H2227" s="39" t="s">
        <v>28948</v>
      </c>
      <c r="I2227" s="71">
        <v>-5</v>
      </c>
    </row>
    <row r="2228" spans="1:9" x14ac:dyDescent="0.2">
      <c r="A2228" s="38" t="s">
        <v>79</v>
      </c>
      <c r="B2228" s="39" t="s">
        <v>77</v>
      </c>
      <c r="C2228" s="39" t="s">
        <v>78</v>
      </c>
      <c r="D2228" s="39" t="s">
        <v>71</v>
      </c>
      <c r="E2228" s="39" t="s">
        <v>12</v>
      </c>
      <c r="F2228" s="39" t="s">
        <v>31895</v>
      </c>
      <c r="G2228" s="39" t="s">
        <v>26187</v>
      </c>
      <c r="H2228" s="39" t="s">
        <v>30948</v>
      </c>
      <c r="I2228" s="71">
        <v>-5</v>
      </c>
    </row>
    <row r="2229" spans="1:9" x14ac:dyDescent="0.2">
      <c r="A2229" s="38" t="s">
        <v>79</v>
      </c>
      <c r="B2229" s="39" t="s">
        <v>77</v>
      </c>
      <c r="C2229" s="39" t="s">
        <v>78</v>
      </c>
      <c r="D2229" s="39" t="s">
        <v>71</v>
      </c>
      <c r="E2229" s="39" t="s">
        <v>12</v>
      </c>
      <c r="F2229" s="39" t="s">
        <v>27376</v>
      </c>
      <c r="G2229" s="39" t="s">
        <v>26187</v>
      </c>
      <c r="H2229" s="39" t="s">
        <v>27363</v>
      </c>
      <c r="I2229" s="71">
        <v>-5</v>
      </c>
    </row>
    <row r="2230" spans="1:9" x14ac:dyDescent="0.2">
      <c r="A2230" s="38" t="s">
        <v>79</v>
      </c>
      <c r="B2230" s="39" t="s">
        <v>77</v>
      </c>
      <c r="C2230" s="39" t="s">
        <v>78</v>
      </c>
      <c r="D2230" s="39" t="s">
        <v>71</v>
      </c>
      <c r="E2230" s="39" t="s">
        <v>12</v>
      </c>
      <c r="F2230" s="39" t="s">
        <v>26683</v>
      </c>
      <c r="G2230" s="39" t="s">
        <v>26187</v>
      </c>
      <c r="H2230" s="39" t="s">
        <v>1012</v>
      </c>
      <c r="I2230" s="71">
        <v>-8.6300000000000008</v>
      </c>
    </row>
    <row r="2231" spans="1:9" x14ac:dyDescent="0.2">
      <c r="A2231" s="38" t="s">
        <v>79</v>
      </c>
      <c r="B2231" s="39" t="s">
        <v>77</v>
      </c>
      <c r="C2231" s="39" t="s">
        <v>78</v>
      </c>
      <c r="D2231" s="39" t="s">
        <v>71</v>
      </c>
      <c r="E2231" s="39" t="s">
        <v>12</v>
      </c>
      <c r="F2231" s="39" t="s">
        <v>29109</v>
      </c>
      <c r="G2231" s="39" t="s">
        <v>26187</v>
      </c>
      <c r="H2231" s="39" t="s">
        <v>29110</v>
      </c>
      <c r="I2231" s="71">
        <v>-5</v>
      </c>
    </row>
    <row r="2232" spans="1:9" x14ac:dyDescent="0.2">
      <c r="A2232" s="38" t="s">
        <v>79</v>
      </c>
      <c r="B2232" s="39" t="s">
        <v>77</v>
      </c>
      <c r="C2232" s="39" t="s">
        <v>78</v>
      </c>
      <c r="D2232" s="39" t="s">
        <v>71</v>
      </c>
      <c r="E2232" s="39" t="s">
        <v>12</v>
      </c>
      <c r="F2232" s="39" t="s">
        <v>26684</v>
      </c>
      <c r="G2232" s="39" t="s">
        <v>26187</v>
      </c>
      <c r="H2232" s="39" t="s">
        <v>26685</v>
      </c>
      <c r="I2232" s="71">
        <v>-14.52</v>
      </c>
    </row>
    <row r="2233" spans="1:9" x14ac:dyDescent="0.2">
      <c r="A2233" s="38" t="s">
        <v>79</v>
      </c>
      <c r="B2233" s="39" t="s">
        <v>77</v>
      </c>
      <c r="C2233" s="39" t="s">
        <v>78</v>
      </c>
      <c r="D2233" s="39" t="s">
        <v>71</v>
      </c>
      <c r="E2233" s="39" t="s">
        <v>12</v>
      </c>
      <c r="F2233" s="39" t="s">
        <v>29898</v>
      </c>
      <c r="G2233" s="39" t="s">
        <v>26187</v>
      </c>
      <c r="H2233" s="39" t="s">
        <v>30949</v>
      </c>
      <c r="I2233" s="71">
        <v>-5</v>
      </c>
    </row>
    <row r="2234" spans="1:9" x14ac:dyDescent="0.2">
      <c r="A2234" s="38" t="s">
        <v>79</v>
      </c>
      <c r="B2234" s="39" t="s">
        <v>77</v>
      </c>
      <c r="C2234" s="39" t="s">
        <v>78</v>
      </c>
      <c r="D2234" s="39" t="s">
        <v>71</v>
      </c>
      <c r="E2234" s="39" t="s">
        <v>12</v>
      </c>
      <c r="F2234" s="39" t="s">
        <v>29899</v>
      </c>
      <c r="G2234" s="39" t="s">
        <v>26187</v>
      </c>
      <c r="H2234" s="39" t="s">
        <v>29672</v>
      </c>
      <c r="I2234" s="71">
        <v>-5</v>
      </c>
    </row>
    <row r="2235" spans="1:9" x14ac:dyDescent="0.2">
      <c r="A2235" s="38" t="s">
        <v>79</v>
      </c>
      <c r="B2235" s="39" t="s">
        <v>77</v>
      </c>
      <c r="C2235" s="39" t="s">
        <v>78</v>
      </c>
      <c r="D2235" s="39" t="s">
        <v>71</v>
      </c>
      <c r="E2235" s="39" t="s">
        <v>12</v>
      </c>
      <c r="F2235" s="39" t="s">
        <v>31896</v>
      </c>
      <c r="G2235" s="39" t="s">
        <v>26187</v>
      </c>
      <c r="H2235" s="39" t="s">
        <v>30959</v>
      </c>
      <c r="I2235" s="71">
        <v>-5</v>
      </c>
    </row>
    <row r="2236" spans="1:9" x14ac:dyDescent="0.2">
      <c r="A2236" s="38" t="s">
        <v>79</v>
      </c>
      <c r="B2236" s="39" t="s">
        <v>77</v>
      </c>
      <c r="C2236" s="39" t="s">
        <v>78</v>
      </c>
      <c r="D2236" s="39" t="s">
        <v>71</v>
      </c>
      <c r="E2236" s="39" t="s">
        <v>12</v>
      </c>
      <c r="F2236" s="39" t="s">
        <v>31897</v>
      </c>
      <c r="G2236" s="39" t="s">
        <v>26187</v>
      </c>
      <c r="H2236" s="39" t="s">
        <v>30957</v>
      </c>
      <c r="I2236" s="71">
        <v>-5</v>
      </c>
    </row>
    <row r="2237" spans="1:9" x14ac:dyDescent="0.2">
      <c r="A2237" s="38" t="s">
        <v>79</v>
      </c>
      <c r="B2237" s="39" t="s">
        <v>77</v>
      </c>
      <c r="C2237" s="39" t="s">
        <v>78</v>
      </c>
      <c r="D2237" s="39" t="s">
        <v>71</v>
      </c>
      <c r="E2237" s="39" t="s">
        <v>12</v>
      </c>
      <c r="F2237" s="39" t="s">
        <v>26327</v>
      </c>
      <c r="G2237" s="39" t="s">
        <v>26187</v>
      </c>
      <c r="H2237" s="39" t="s">
        <v>1019</v>
      </c>
      <c r="I2237" s="71">
        <v>-5</v>
      </c>
    </row>
    <row r="2238" spans="1:9" x14ac:dyDescent="0.2">
      <c r="A2238" s="38" t="s">
        <v>79</v>
      </c>
      <c r="B2238" s="39" t="s">
        <v>77</v>
      </c>
      <c r="C2238" s="39" t="s">
        <v>78</v>
      </c>
      <c r="D2238" s="39" t="s">
        <v>71</v>
      </c>
      <c r="E2238" s="39" t="s">
        <v>12</v>
      </c>
      <c r="F2238" s="39" t="s">
        <v>26834</v>
      </c>
      <c r="G2238" s="39" t="s">
        <v>26187</v>
      </c>
      <c r="H2238" s="39" t="s">
        <v>26769</v>
      </c>
      <c r="I2238" s="71">
        <v>-6.16</v>
      </c>
    </row>
    <row r="2239" spans="1:9" x14ac:dyDescent="0.2">
      <c r="A2239" s="38" t="s">
        <v>79</v>
      </c>
      <c r="B2239" s="39" t="s">
        <v>77</v>
      </c>
      <c r="C2239" s="39" t="s">
        <v>78</v>
      </c>
      <c r="D2239" s="39" t="s">
        <v>71</v>
      </c>
      <c r="E2239" s="39" t="s">
        <v>12</v>
      </c>
      <c r="F2239" s="39" t="s">
        <v>1435</v>
      </c>
      <c r="G2239" s="39" t="s">
        <v>26187</v>
      </c>
      <c r="H2239" s="39" t="s">
        <v>1025</v>
      </c>
      <c r="I2239" s="71">
        <v>-7.19</v>
      </c>
    </row>
    <row r="2240" spans="1:9" x14ac:dyDescent="0.2">
      <c r="A2240" s="38" t="s">
        <v>79</v>
      </c>
      <c r="B2240" s="39" t="s">
        <v>77</v>
      </c>
      <c r="C2240" s="39" t="s">
        <v>78</v>
      </c>
      <c r="D2240" s="39" t="s">
        <v>71</v>
      </c>
      <c r="E2240" s="39" t="s">
        <v>12</v>
      </c>
      <c r="F2240" s="39" t="s">
        <v>27377</v>
      </c>
      <c r="G2240" s="39" t="s">
        <v>26187</v>
      </c>
      <c r="H2240" s="39" t="s">
        <v>27361</v>
      </c>
      <c r="I2240" s="71">
        <v>-33.11</v>
      </c>
    </row>
    <row r="2241" spans="1:9" x14ac:dyDescent="0.2">
      <c r="A2241" s="38" t="s">
        <v>79</v>
      </c>
      <c r="B2241" s="39" t="s">
        <v>77</v>
      </c>
      <c r="C2241" s="39" t="s">
        <v>78</v>
      </c>
      <c r="D2241" s="39" t="s">
        <v>71</v>
      </c>
      <c r="E2241" s="39" t="s">
        <v>12</v>
      </c>
      <c r="F2241" s="39" t="s">
        <v>31898</v>
      </c>
      <c r="G2241" s="39" t="s">
        <v>26187</v>
      </c>
      <c r="H2241" s="39" t="s">
        <v>30965</v>
      </c>
      <c r="I2241" s="71">
        <v>-5</v>
      </c>
    </row>
    <row r="2242" spans="1:9" x14ac:dyDescent="0.2">
      <c r="A2242" s="38" t="s">
        <v>79</v>
      </c>
      <c r="B2242" s="39" t="s">
        <v>77</v>
      </c>
      <c r="C2242" s="39" t="s">
        <v>78</v>
      </c>
      <c r="D2242" s="39" t="s">
        <v>71</v>
      </c>
      <c r="E2242" s="39" t="s">
        <v>12</v>
      </c>
      <c r="F2242" s="39" t="s">
        <v>1436</v>
      </c>
      <c r="G2242" s="39" t="s">
        <v>26187</v>
      </c>
      <c r="H2242" s="39" t="s">
        <v>1028</v>
      </c>
      <c r="I2242" s="71">
        <v>-17.11</v>
      </c>
    </row>
    <row r="2243" spans="1:9" x14ac:dyDescent="0.2">
      <c r="A2243" s="38" t="s">
        <v>79</v>
      </c>
      <c r="B2243" s="39" t="s">
        <v>77</v>
      </c>
      <c r="C2243" s="39" t="s">
        <v>78</v>
      </c>
      <c r="D2243" s="39" t="s">
        <v>71</v>
      </c>
      <c r="E2243" s="39" t="s">
        <v>12</v>
      </c>
      <c r="F2243" s="39" t="s">
        <v>31899</v>
      </c>
      <c r="G2243" s="39" t="s">
        <v>26187</v>
      </c>
      <c r="H2243" s="39" t="s">
        <v>30963</v>
      </c>
      <c r="I2243" s="71">
        <v>-5</v>
      </c>
    </row>
    <row r="2244" spans="1:9" x14ac:dyDescent="0.2">
      <c r="A2244" s="38" t="s">
        <v>79</v>
      </c>
      <c r="B2244" s="39" t="s">
        <v>77</v>
      </c>
      <c r="C2244" s="39" t="s">
        <v>78</v>
      </c>
      <c r="D2244" s="39" t="s">
        <v>71</v>
      </c>
      <c r="E2244" s="39" t="s">
        <v>12</v>
      </c>
      <c r="F2244" s="39" t="s">
        <v>31900</v>
      </c>
      <c r="G2244" s="39" t="s">
        <v>26187</v>
      </c>
      <c r="H2244" s="39" t="s">
        <v>30972</v>
      </c>
      <c r="I2244" s="71">
        <v>-10</v>
      </c>
    </row>
    <row r="2245" spans="1:9" x14ac:dyDescent="0.2">
      <c r="A2245" s="38" t="s">
        <v>79</v>
      </c>
      <c r="B2245" s="39" t="s">
        <v>77</v>
      </c>
      <c r="C2245" s="39" t="s">
        <v>78</v>
      </c>
      <c r="D2245" s="39" t="s">
        <v>71</v>
      </c>
      <c r="E2245" s="39" t="s">
        <v>12</v>
      </c>
      <c r="F2245" s="39" t="s">
        <v>26686</v>
      </c>
      <c r="G2245" s="39" t="s">
        <v>26187</v>
      </c>
      <c r="H2245" s="39" t="s">
        <v>1031</v>
      </c>
      <c r="I2245" s="71">
        <v>-11.26</v>
      </c>
    </row>
    <row r="2246" spans="1:9" x14ac:dyDescent="0.2">
      <c r="A2246" s="38" t="s">
        <v>79</v>
      </c>
      <c r="B2246" s="39" t="s">
        <v>77</v>
      </c>
      <c r="C2246" s="39" t="s">
        <v>78</v>
      </c>
      <c r="D2246" s="39" t="s">
        <v>71</v>
      </c>
      <c r="E2246" s="39" t="s">
        <v>12</v>
      </c>
      <c r="F2246" s="39" t="s">
        <v>29900</v>
      </c>
      <c r="G2246" s="39" t="s">
        <v>26187</v>
      </c>
      <c r="H2246" s="39" t="s">
        <v>29674</v>
      </c>
      <c r="I2246" s="71">
        <v>-5</v>
      </c>
    </row>
    <row r="2247" spans="1:9" x14ac:dyDescent="0.2">
      <c r="A2247" s="38" t="s">
        <v>79</v>
      </c>
      <c r="B2247" s="39" t="s">
        <v>77</v>
      </c>
      <c r="C2247" s="39" t="s">
        <v>78</v>
      </c>
      <c r="D2247" s="39" t="s">
        <v>71</v>
      </c>
      <c r="E2247" s="39" t="s">
        <v>12</v>
      </c>
      <c r="F2247" s="39" t="s">
        <v>1439</v>
      </c>
      <c r="G2247" s="39" t="s">
        <v>26187</v>
      </c>
      <c r="H2247" s="39" t="s">
        <v>1033</v>
      </c>
      <c r="I2247" s="71">
        <v>-10</v>
      </c>
    </row>
    <row r="2248" spans="1:9" x14ac:dyDescent="0.2">
      <c r="A2248" s="38" t="s">
        <v>79</v>
      </c>
      <c r="B2248" s="39" t="s">
        <v>77</v>
      </c>
      <c r="C2248" s="39" t="s">
        <v>78</v>
      </c>
      <c r="D2248" s="39" t="s">
        <v>71</v>
      </c>
      <c r="E2248" s="39" t="s">
        <v>12</v>
      </c>
      <c r="F2248" s="39" t="s">
        <v>31901</v>
      </c>
      <c r="G2248" s="39" t="s">
        <v>26187</v>
      </c>
      <c r="H2248" s="39" t="s">
        <v>1035</v>
      </c>
      <c r="I2248" s="71">
        <v>-5</v>
      </c>
    </row>
    <row r="2249" spans="1:9" x14ac:dyDescent="0.2">
      <c r="A2249" s="38" t="s">
        <v>79</v>
      </c>
      <c r="B2249" s="39" t="s">
        <v>77</v>
      </c>
      <c r="C2249" s="39" t="s">
        <v>78</v>
      </c>
      <c r="D2249" s="39" t="s">
        <v>71</v>
      </c>
      <c r="E2249" s="39" t="s">
        <v>12</v>
      </c>
      <c r="F2249" s="39" t="s">
        <v>28094</v>
      </c>
      <c r="G2249" s="39" t="s">
        <v>26187</v>
      </c>
      <c r="H2249" s="39" t="s">
        <v>1037</v>
      </c>
      <c r="I2249" s="71">
        <v>-17.420000000000002</v>
      </c>
    </row>
    <row r="2250" spans="1:9" x14ac:dyDescent="0.2">
      <c r="A2250" s="38" t="s">
        <v>79</v>
      </c>
      <c r="B2250" s="39" t="s">
        <v>77</v>
      </c>
      <c r="C2250" s="39" t="s">
        <v>78</v>
      </c>
      <c r="D2250" s="39" t="s">
        <v>71</v>
      </c>
      <c r="E2250" s="39" t="s">
        <v>12</v>
      </c>
      <c r="F2250" s="39" t="s">
        <v>31902</v>
      </c>
      <c r="G2250" s="39" t="s">
        <v>26187</v>
      </c>
      <c r="H2250" s="39" t="s">
        <v>30970</v>
      </c>
      <c r="I2250" s="71">
        <v>-5</v>
      </c>
    </row>
    <row r="2251" spans="1:9" x14ac:dyDescent="0.2">
      <c r="A2251" s="38" t="s">
        <v>79</v>
      </c>
      <c r="B2251" s="39" t="s">
        <v>77</v>
      </c>
      <c r="C2251" s="39" t="s">
        <v>78</v>
      </c>
      <c r="D2251" s="39" t="s">
        <v>71</v>
      </c>
      <c r="E2251" s="39" t="s">
        <v>12</v>
      </c>
      <c r="F2251" s="39" t="s">
        <v>31903</v>
      </c>
      <c r="G2251" s="39" t="s">
        <v>26187</v>
      </c>
      <c r="H2251" s="39" t="s">
        <v>30968</v>
      </c>
      <c r="I2251" s="71">
        <v>-5</v>
      </c>
    </row>
    <row r="2252" spans="1:9" x14ac:dyDescent="0.2">
      <c r="A2252" s="38" t="s">
        <v>79</v>
      </c>
      <c r="B2252" s="39" t="s">
        <v>77</v>
      </c>
      <c r="C2252" s="39" t="s">
        <v>78</v>
      </c>
      <c r="D2252" s="39" t="s">
        <v>71</v>
      </c>
      <c r="E2252" s="39" t="s">
        <v>12</v>
      </c>
      <c r="F2252" s="39" t="s">
        <v>31904</v>
      </c>
      <c r="G2252" s="39" t="s">
        <v>26187</v>
      </c>
      <c r="H2252" s="39" t="s">
        <v>30961</v>
      </c>
      <c r="I2252" s="71">
        <v>-5</v>
      </c>
    </row>
    <row r="2253" spans="1:9" x14ac:dyDescent="0.2">
      <c r="A2253" s="38" t="s">
        <v>79</v>
      </c>
      <c r="B2253" s="39" t="s">
        <v>77</v>
      </c>
      <c r="C2253" s="39" t="s">
        <v>78</v>
      </c>
      <c r="D2253" s="39" t="s">
        <v>71</v>
      </c>
      <c r="E2253" s="39" t="s">
        <v>12</v>
      </c>
      <c r="F2253" s="39" t="s">
        <v>31905</v>
      </c>
      <c r="G2253" s="39" t="s">
        <v>26187</v>
      </c>
      <c r="H2253" s="39" t="s">
        <v>30955</v>
      </c>
      <c r="I2253" s="71">
        <v>-5</v>
      </c>
    </row>
    <row r="2254" spans="1:9" x14ac:dyDescent="0.2">
      <c r="A2254" s="38" t="s">
        <v>79</v>
      </c>
      <c r="B2254" s="39" t="s">
        <v>77</v>
      </c>
      <c r="C2254" s="39" t="s">
        <v>78</v>
      </c>
      <c r="D2254" s="39" t="s">
        <v>71</v>
      </c>
      <c r="E2254" s="39" t="s">
        <v>12</v>
      </c>
      <c r="F2254" s="39" t="s">
        <v>27378</v>
      </c>
      <c r="G2254" s="39" t="s">
        <v>26187</v>
      </c>
      <c r="H2254" s="39" t="s">
        <v>25737</v>
      </c>
      <c r="I2254" s="71">
        <v>-18.13</v>
      </c>
    </row>
    <row r="2255" spans="1:9" x14ac:dyDescent="0.2">
      <c r="A2255" s="38" t="s">
        <v>79</v>
      </c>
      <c r="B2255" s="39" t="s">
        <v>77</v>
      </c>
      <c r="C2255" s="39" t="s">
        <v>78</v>
      </c>
      <c r="D2255" s="39" t="s">
        <v>71</v>
      </c>
      <c r="E2255" s="39" t="s">
        <v>12</v>
      </c>
      <c r="F2255" s="39" t="s">
        <v>29901</v>
      </c>
      <c r="G2255" s="39" t="s">
        <v>26187</v>
      </c>
      <c r="H2255" s="39" t="s">
        <v>1039</v>
      </c>
      <c r="I2255" s="71">
        <v>-5</v>
      </c>
    </row>
    <row r="2256" spans="1:9" x14ac:dyDescent="0.2">
      <c r="A2256" s="38" t="s">
        <v>79</v>
      </c>
      <c r="B2256" s="39" t="s">
        <v>77</v>
      </c>
      <c r="C2256" s="39" t="s">
        <v>78</v>
      </c>
      <c r="D2256" s="39" t="s">
        <v>71</v>
      </c>
      <c r="E2256" s="39" t="s">
        <v>12</v>
      </c>
      <c r="F2256" s="39" t="s">
        <v>27170</v>
      </c>
      <c r="G2256" s="39" t="s">
        <v>26187</v>
      </c>
      <c r="H2256" s="39" t="s">
        <v>27137</v>
      </c>
      <c r="I2256" s="71">
        <v>-6.38</v>
      </c>
    </row>
    <row r="2257" spans="1:9" x14ac:dyDescent="0.2">
      <c r="A2257" s="38" t="s">
        <v>79</v>
      </c>
      <c r="B2257" s="39" t="s">
        <v>77</v>
      </c>
      <c r="C2257" s="39" t="s">
        <v>78</v>
      </c>
      <c r="D2257" s="39" t="s">
        <v>71</v>
      </c>
      <c r="E2257" s="39" t="s">
        <v>12</v>
      </c>
      <c r="F2257" s="39" t="s">
        <v>28095</v>
      </c>
      <c r="G2257" s="39" t="s">
        <v>26187</v>
      </c>
      <c r="H2257" s="39" t="s">
        <v>28001</v>
      </c>
      <c r="I2257" s="71">
        <v>-13.68</v>
      </c>
    </row>
    <row r="2258" spans="1:9" x14ac:dyDescent="0.2">
      <c r="A2258" s="38" t="s">
        <v>79</v>
      </c>
      <c r="B2258" s="39" t="s">
        <v>77</v>
      </c>
      <c r="C2258" s="39" t="s">
        <v>78</v>
      </c>
      <c r="D2258" s="39" t="s">
        <v>71</v>
      </c>
      <c r="E2258" s="39" t="s">
        <v>12</v>
      </c>
      <c r="F2258" s="39" t="s">
        <v>31906</v>
      </c>
      <c r="G2258" s="39" t="s">
        <v>26187</v>
      </c>
      <c r="H2258" s="39" t="s">
        <v>30974</v>
      </c>
      <c r="I2258" s="71">
        <v>-5</v>
      </c>
    </row>
    <row r="2259" spans="1:9" x14ac:dyDescent="0.2">
      <c r="A2259" s="38" t="s">
        <v>79</v>
      </c>
      <c r="B2259" s="39" t="s">
        <v>77</v>
      </c>
      <c r="C2259" s="39" t="s">
        <v>78</v>
      </c>
      <c r="D2259" s="39" t="s">
        <v>71</v>
      </c>
      <c r="E2259" s="39" t="s">
        <v>12</v>
      </c>
      <c r="F2259" s="39" t="s">
        <v>27171</v>
      </c>
      <c r="G2259" s="39" t="s">
        <v>26187</v>
      </c>
      <c r="H2259" s="39" t="s">
        <v>224</v>
      </c>
      <c r="I2259" s="71">
        <v>-5</v>
      </c>
    </row>
    <row r="2260" spans="1:9" x14ac:dyDescent="0.2">
      <c r="A2260" s="38" t="s">
        <v>79</v>
      </c>
      <c r="B2260" s="39" t="s">
        <v>77</v>
      </c>
      <c r="C2260" s="39" t="s">
        <v>78</v>
      </c>
      <c r="D2260" s="39" t="s">
        <v>71</v>
      </c>
      <c r="E2260" s="39" t="s">
        <v>12</v>
      </c>
      <c r="F2260" s="39" t="s">
        <v>28531</v>
      </c>
      <c r="G2260" s="39" t="s">
        <v>26187</v>
      </c>
      <c r="H2260" s="39" t="s">
        <v>28423</v>
      </c>
      <c r="I2260" s="71">
        <v>-23.03</v>
      </c>
    </row>
    <row r="2261" spans="1:9" x14ac:dyDescent="0.2">
      <c r="A2261" s="38" t="s">
        <v>79</v>
      </c>
      <c r="B2261" s="39" t="s">
        <v>77</v>
      </c>
      <c r="C2261" s="39" t="s">
        <v>78</v>
      </c>
      <c r="D2261" s="39" t="s">
        <v>71</v>
      </c>
      <c r="E2261" s="39" t="s">
        <v>12</v>
      </c>
      <c r="F2261" s="39" t="s">
        <v>31907</v>
      </c>
      <c r="G2261" s="39" t="s">
        <v>100</v>
      </c>
      <c r="H2261" s="39" t="s">
        <v>225</v>
      </c>
      <c r="I2261" s="71">
        <v>-5</v>
      </c>
    </row>
    <row r="2262" spans="1:9" x14ac:dyDescent="0.2">
      <c r="A2262" s="38" t="s">
        <v>79</v>
      </c>
      <c r="B2262" s="39" t="s">
        <v>77</v>
      </c>
      <c r="C2262" s="39" t="s">
        <v>78</v>
      </c>
      <c r="D2262" s="39" t="s">
        <v>71</v>
      </c>
      <c r="E2262" s="39" t="s">
        <v>12</v>
      </c>
      <c r="F2262" s="39" t="s">
        <v>1441</v>
      </c>
      <c r="G2262" s="39" t="s">
        <v>26187</v>
      </c>
      <c r="H2262" s="39" t="s">
        <v>1043</v>
      </c>
      <c r="I2262" s="71">
        <v>-9.52</v>
      </c>
    </row>
    <row r="2263" spans="1:9" x14ac:dyDescent="0.2">
      <c r="A2263" s="38" t="s">
        <v>79</v>
      </c>
      <c r="B2263" s="39" t="s">
        <v>77</v>
      </c>
      <c r="C2263" s="39" t="s">
        <v>78</v>
      </c>
      <c r="D2263" s="39" t="s">
        <v>71</v>
      </c>
      <c r="E2263" s="39" t="s">
        <v>12</v>
      </c>
      <c r="F2263" s="39" t="s">
        <v>26835</v>
      </c>
      <c r="G2263" s="39" t="s">
        <v>26187</v>
      </c>
      <c r="H2263" s="39" t="s">
        <v>26732</v>
      </c>
      <c r="I2263" s="71">
        <v>-10</v>
      </c>
    </row>
    <row r="2264" spans="1:9" x14ac:dyDescent="0.2">
      <c r="A2264" s="38" t="s">
        <v>79</v>
      </c>
      <c r="B2264" s="39" t="s">
        <v>77</v>
      </c>
      <c r="C2264" s="39" t="s">
        <v>78</v>
      </c>
      <c r="D2264" s="39" t="s">
        <v>71</v>
      </c>
      <c r="E2264" s="39" t="s">
        <v>12</v>
      </c>
      <c r="F2264" s="39" t="s">
        <v>28096</v>
      </c>
      <c r="G2264" s="39" t="s">
        <v>26187</v>
      </c>
      <c r="H2264" s="39" t="s">
        <v>1046</v>
      </c>
      <c r="I2264" s="71">
        <v>-22.34</v>
      </c>
    </row>
    <row r="2265" spans="1:9" x14ac:dyDescent="0.2">
      <c r="A2265" s="38" t="s">
        <v>79</v>
      </c>
      <c r="B2265" s="39" t="s">
        <v>77</v>
      </c>
      <c r="C2265" s="39" t="s">
        <v>78</v>
      </c>
      <c r="D2265" s="39" t="s">
        <v>71</v>
      </c>
      <c r="E2265" s="39" t="s">
        <v>12</v>
      </c>
      <c r="F2265" s="39" t="s">
        <v>31908</v>
      </c>
      <c r="G2265" s="39" t="s">
        <v>26187</v>
      </c>
      <c r="H2265" s="39" t="s">
        <v>30977</v>
      </c>
      <c r="I2265" s="71">
        <v>-10</v>
      </c>
    </row>
    <row r="2266" spans="1:9" x14ac:dyDescent="0.2">
      <c r="A2266" s="38" t="s">
        <v>79</v>
      </c>
      <c r="B2266" s="39" t="s">
        <v>77</v>
      </c>
      <c r="C2266" s="39" t="s">
        <v>78</v>
      </c>
      <c r="D2266" s="39" t="s">
        <v>71</v>
      </c>
      <c r="E2266" s="39" t="s">
        <v>12</v>
      </c>
      <c r="F2266" s="39" t="s">
        <v>29902</v>
      </c>
      <c r="G2266" s="39" t="s">
        <v>26187</v>
      </c>
      <c r="H2266" s="39" t="s">
        <v>29679</v>
      </c>
      <c r="I2266" s="71">
        <v>-10</v>
      </c>
    </row>
    <row r="2267" spans="1:9" x14ac:dyDescent="0.2">
      <c r="A2267" s="38" t="s">
        <v>79</v>
      </c>
      <c r="B2267" s="39" t="s">
        <v>77</v>
      </c>
      <c r="C2267" s="39" t="s">
        <v>78</v>
      </c>
      <c r="D2267" s="39" t="s">
        <v>71</v>
      </c>
      <c r="E2267" s="39" t="s">
        <v>12</v>
      </c>
      <c r="F2267" s="39" t="s">
        <v>29903</v>
      </c>
      <c r="G2267" s="39" t="s">
        <v>26187</v>
      </c>
      <c r="H2267" s="39" t="s">
        <v>29677</v>
      </c>
      <c r="I2267" s="71">
        <v>-5</v>
      </c>
    </row>
    <row r="2268" spans="1:9" x14ac:dyDescent="0.2">
      <c r="A2268" s="38" t="s">
        <v>79</v>
      </c>
      <c r="B2268" s="39" t="s">
        <v>77</v>
      </c>
      <c r="C2268" s="39" t="s">
        <v>78</v>
      </c>
      <c r="D2268" s="39" t="s">
        <v>71</v>
      </c>
      <c r="E2268" s="39" t="s">
        <v>12</v>
      </c>
      <c r="F2268" s="39" t="s">
        <v>1442</v>
      </c>
      <c r="G2268" s="39" t="s">
        <v>26187</v>
      </c>
      <c r="H2268" s="39" t="s">
        <v>95</v>
      </c>
      <c r="I2268" s="71">
        <v>-8.2899999999999991</v>
      </c>
    </row>
    <row r="2269" spans="1:9" x14ac:dyDescent="0.2">
      <c r="A2269" s="38" t="s">
        <v>79</v>
      </c>
      <c r="B2269" s="39" t="s">
        <v>77</v>
      </c>
      <c r="C2269" s="39" t="s">
        <v>78</v>
      </c>
      <c r="D2269" s="39" t="s">
        <v>71</v>
      </c>
      <c r="E2269" s="39" t="s">
        <v>12</v>
      </c>
      <c r="F2269" s="39" t="s">
        <v>28097</v>
      </c>
      <c r="G2269" s="39" t="s">
        <v>26187</v>
      </c>
      <c r="H2269" s="39" t="s">
        <v>28005</v>
      </c>
      <c r="I2269" s="71">
        <v>-5</v>
      </c>
    </row>
    <row r="2270" spans="1:9" x14ac:dyDescent="0.2">
      <c r="A2270" s="38" t="s">
        <v>79</v>
      </c>
      <c r="B2270" s="39" t="s">
        <v>77</v>
      </c>
      <c r="C2270" s="39" t="s">
        <v>78</v>
      </c>
      <c r="D2270" s="39" t="s">
        <v>71</v>
      </c>
      <c r="E2270" s="39" t="s">
        <v>12</v>
      </c>
      <c r="F2270" s="39" t="s">
        <v>27379</v>
      </c>
      <c r="G2270" s="39" t="s">
        <v>26187</v>
      </c>
      <c r="H2270" s="39" t="s">
        <v>20203</v>
      </c>
      <c r="I2270" s="71">
        <v>-5</v>
      </c>
    </row>
    <row r="2271" spans="1:9" x14ac:dyDescent="0.2">
      <c r="A2271" s="38" t="s">
        <v>79</v>
      </c>
      <c r="B2271" s="39" t="s">
        <v>77</v>
      </c>
      <c r="C2271" s="39" t="s">
        <v>78</v>
      </c>
      <c r="D2271" s="39" t="s">
        <v>71</v>
      </c>
      <c r="E2271" s="39" t="s">
        <v>12</v>
      </c>
      <c r="F2271" s="39" t="s">
        <v>1443</v>
      </c>
      <c r="G2271" s="39" t="s">
        <v>26187</v>
      </c>
      <c r="H2271" s="39" t="s">
        <v>1050</v>
      </c>
      <c r="I2271" s="71">
        <v>-5</v>
      </c>
    </row>
    <row r="2272" spans="1:9" x14ac:dyDescent="0.2">
      <c r="A2272" s="38" t="s">
        <v>79</v>
      </c>
      <c r="B2272" s="39" t="s">
        <v>77</v>
      </c>
      <c r="C2272" s="39" t="s">
        <v>78</v>
      </c>
      <c r="D2272" s="39" t="s">
        <v>71</v>
      </c>
      <c r="E2272" s="39" t="s">
        <v>12</v>
      </c>
      <c r="F2272" s="39" t="s">
        <v>27726</v>
      </c>
      <c r="G2272" s="39" t="s">
        <v>26187</v>
      </c>
      <c r="H2272" s="39" t="s">
        <v>27645</v>
      </c>
      <c r="I2272" s="71">
        <v>-5</v>
      </c>
    </row>
    <row r="2273" spans="1:9" x14ac:dyDescent="0.2">
      <c r="A2273" s="38" t="s">
        <v>79</v>
      </c>
      <c r="B2273" s="39" t="s">
        <v>77</v>
      </c>
      <c r="C2273" s="39" t="s">
        <v>78</v>
      </c>
      <c r="D2273" s="39" t="s">
        <v>71</v>
      </c>
      <c r="E2273" s="39" t="s">
        <v>12</v>
      </c>
      <c r="F2273" s="39" t="s">
        <v>31909</v>
      </c>
      <c r="G2273" s="39" t="s">
        <v>26187</v>
      </c>
      <c r="H2273" s="39" t="s">
        <v>30979</v>
      </c>
      <c r="I2273" s="71">
        <v>-5</v>
      </c>
    </row>
    <row r="2274" spans="1:9" x14ac:dyDescent="0.2">
      <c r="A2274" s="38" t="s">
        <v>79</v>
      </c>
      <c r="B2274" s="39" t="s">
        <v>77</v>
      </c>
      <c r="C2274" s="39" t="s">
        <v>78</v>
      </c>
      <c r="D2274" s="39" t="s">
        <v>71</v>
      </c>
      <c r="E2274" s="39" t="s">
        <v>12</v>
      </c>
      <c r="F2274" s="39" t="s">
        <v>28098</v>
      </c>
      <c r="G2274" s="39" t="s">
        <v>26187</v>
      </c>
      <c r="H2274" s="39" t="s">
        <v>20938</v>
      </c>
      <c r="I2274" s="71">
        <v>-6.73</v>
      </c>
    </row>
    <row r="2275" spans="1:9" x14ac:dyDescent="0.2">
      <c r="A2275" s="38" t="s">
        <v>79</v>
      </c>
      <c r="B2275" s="39" t="s">
        <v>77</v>
      </c>
      <c r="C2275" s="39" t="s">
        <v>78</v>
      </c>
      <c r="D2275" s="39" t="s">
        <v>71</v>
      </c>
      <c r="E2275" s="39" t="s">
        <v>12</v>
      </c>
      <c r="F2275" s="39" t="s">
        <v>29111</v>
      </c>
      <c r="G2275" s="39" t="s">
        <v>26187</v>
      </c>
      <c r="H2275" s="39" t="s">
        <v>1057</v>
      </c>
      <c r="I2275" s="71">
        <v>-5</v>
      </c>
    </row>
    <row r="2276" spans="1:9" x14ac:dyDescent="0.2">
      <c r="A2276" s="38" t="s">
        <v>79</v>
      </c>
      <c r="B2276" s="39" t="s">
        <v>77</v>
      </c>
      <c r="C2276" s="39" t="s">
        <v>78</v>
      </c>
      <c r="D2276" s="39" t="s">
        <v>71</v>
      </c>
      <c r="E2276" s="39" t="s">
        <v>12</v>
      </c>
      <c r="F2276" s="39" t="s">
        <v>31910</v>
      </c>
      <c r="G2276" s="39" t="s">
        <v>26187</v>
      </c>
      <c r="H2276" s="39" t="s">
        <v>19695</v>
      </c>
      <c r="I2276" s="71">
        <v>-35.32</v>
      </c>
    </row>
    <row r="2277" spans="1:9" x14ac:dyDescent="0.2">
      <c r="A2277" s="38" t="s">
        <v>79</v>
      </c>
      <c r="B2277" s="39" t="s">
        <v>77</v>
      </c>
      <c r="C2277" s="39" t="s">
        <v>78</v>
      </c>
      <c r="D2277" s="39" t="s">
        <v>71</v>
      </c>
      <c r="E2277" s="39" t="s">
        <v>12</v>
      </c>
      <c r="F2277" s="39" t="s">
        <v>29045</v>
      </c>
      <c r="G2277" s="39" t="s">
        <v>100</v>
      </c>
      <c r="H2277" s="39" t="s">
        <v>28845</v>
      </c>
      <c r="I2277" s="71">
        <v>-19.07</v>
      </c>
    </row>
    <row r="2278" spans="1:9" x14ac:dyDescent="0.2">
      <c r="A2278" s="38" t="s">
        <v>79</v>
      </c>
      <c r="B2278" s="39" t="s">
        <v>77</v>
      </c>
      <c r="C2278" s="39" t="s">
        <v>78</v>
      </c>
      <c r="D2278" s="39" t="s">
        <v>71</v>
      </c>
      <c r="E2278" s="39" t="s">
        <v>12</v>
      </c>
      <c r="F2278" s="39" t="s">
        <v>29904</v>
      </c>
      <c r="G2278" s="39" t="s">
        <v>26187</v>
      </c>
      <c r="H2278" s="39" t="s">
        <v>1059</v>
      </c>
      <c r="I2278" s="71">
        <v>-5</v>
      </c>
    </row>
    <row r="2279" spans="1:9" x14ac:dyDescent="0.2">
      <c r="A2279" s="38" t="s">
        <v>79</v>
      </c>
      <c r="B2279" s="39" t="s">
        <v>77</v>
      </c>
      <c r="C2279" s="39" t="s">
        <v>78</v>
      </c>
      <c r="D2279" s="39" t="s">
        <v>71</v>
      </c>
      <c r="E2279" s="39" t="s">
        <v>12</v>
      </c>
      <c r="F2279" s="39" t="s">
        <v>1445</v>
      </c>
      <c r="G2279" s="39" t="s">
        <v>26187</v>
      </c>
      <c r="H2279" s="39" t="s">
        <v>1063</v>
      </c>
      <c r="I2279" s="71">
        <v>-72.209999999999994</v>
      </c>
    </row>
    <row r="2280" spans="1:9" x14ac:dyDescent="0.2">
      <c r="A2280" s="38" t="s">
        <v>79</v>
      </c>
      <c r="B2280" s="39" t="s">
        <v>77</v>
      </c>
      <c r="C2280" s="39" t="s">
        <v>78</v>
      </c>
      <c r="D2280" s="39" t="s">
        <v>71</v>
      </c>
      <c r="E2280" s="39" t="s">
        <v>12</v>
      </c>
      <c r="F2280" s="39" t="s">
        <v>28099</v>
      </c>
      <c r="G2280" s="39" t="s">
        <v>26187</v>
      </c>
      <c r="H2280" s="39" t="s">
        <v>28008</v>
      </c>
      <c r="I2280" s="71">
        <v>-7.48</v>
      </c>
    </row>
    <row r="2281" spans="1:9" x14ac:dyDescent="0.2">
      <c r="A2281" s="38" t="s">
        <v>79</v>
      </c>
      <c r="B2281" s="39" t="s">
        <v>77</v>
      </c>
      <c r="C2281" s="39" t="s">
        <v>78</v>
      </c>
      <c r="D2281" s="39" t="s">
        <v>71</v>
      </c>
      <c r="E2281" s="39" t="s">
        <v>12</v>
      </c>
      <c r="F2281" s="39" t="s">
        <v>27380</v>
      </c>
      <c r="G2281" s="39" t="s">
        <v>26187</v>
      </c>
      <c r="H2281" s="39" t="s">
        <v>4629</v>
      </c>
      <c r="I2281" s="71">
        <v>-5</v>
      </c>
    </row>
    <row r="2282" spans="1:9" x14ac:dyDescent="0.2">
      <c r="A2282" s="38" t="s">
        <v>79</v>
      </c>
      <c r="B2282" s="39" t="s">
        <v>77</v>
      </c>
      <c r="C2282" s="39" t="s">
        <v>78</v>
      </c>
      <c r="D2282" s="39" t="s">
        <v>71</v>
      </c>
      <c r="E2282" s="39" t="s">
        <v>12</v>
      </c>
      <c r="F2282" s="39" t="s">
        <v>29905</v>
      </c>
      <c r="G2282" s="39" t="s">
        <v>26187</v>
      </c>
      <c r="H2282" s="39" t="s">
        <v>1067</v>
      </c>
      <c r="I2282" s="71">
        <v>-5</v>
      </c>
    </row>
    <row r="2283" spans="1:9" x14ac:dyDescent="0.2">
      <c r="A2283" s="38" t="s">
        <v>79</v>
      </c>
      <c r="B2283" s="39" t="s">
        <v>77</v>
      </c>
      <c r="C2283" s="39" t="s">
        <v>78</v>
      </c>
      <c r="D2283" s="39" t="s">
        <v>71</v>
      </c>
      <c r="E2283" s="39" t="s">
        <v>12</v>
      </c>
      <c r="F2283" s="39" t="s">
        <v>28532</v>
      </c>
      <c r="G2283" s="39" t="s">
        <v>26187</v>
      </c>
      <c r="H2283" s="39" t="s">
        <v>28425</v>
      </c>
      <c r="I2283" s="71">
        <v>-14.67</v>
      </c>
    </row>
    <row r="2284" spans="1:9" x14ac:dyDescent="0.2">
      <c r="A2284" s="38" t="s">
        <v>79</v>
      </c>
      <c r="B2284" s="39" t="s">
        <v>77</v>
      </c>
      <c r="C2284" s="39" t="s">
        <v>78</v>
      </c>
      <c r="D2284" s="39" t="s">
        <v>71</v>
      </c>
      <c r="E2284" s="39" t="s">
        <v>12</v>
      </c>
      <c r="F2284" s="39" t="s">
        <v>27381</v>
      </c>
      <c r="G2284" s="39" t="s">
        <v>26187</v>
      </c>
      <c r="H2284" s="39" t="s">
        <v>1068</v>
      </c>
      <c r="I2284" s="71">
        <v>-5</v>
      </c>
    </row>
    <row r="2285" spans="1:9" x14ac:dyDescent="0.2">
      <c r="A2285" s="38" t="s">
        <v>79</v>
      </c>
      <c r="B2285" s="39" t="s">
        <v>77</v>
      </c>
      <c r="C2285" s="39" t="s">
        <v>78</v>
      </c>
      <c r="D2285" s="39" t="s">
        <v>71</v>
      </c>
      <c r="E2285" s="39" t="s">
        <v>12</v>
      </c>
      <c r="F2285" s="39" t="s">
        <v>31911</v>
      </c>
      <c r="G2285" s="39" t="s">
        <v>26187</v>
      </c>
      <c r="H2285" s="39" t="s">
        <v>30982</v>
      </c>
      <c r="I2285" s="71">
        <v>-10</v>
      </c>
    </row>
    <row r="2286" spans="1:9" x14ac:dyDescent="0.2">
      <c r="A2286" s="38" t="s">
        <v>79</v>
      </c>
      <c r="B2286" s="39" t="s">
        <v>77</v>
      </c>
      <c r="C2286" s="39" t="s">
        <v>78</v>
      </c>
      <c r="D2286" s="39" t="s">
        <v>71</v>
      </c>
      <c r="E2286" s="39" t="s">
        <v>12</v>
      </c>
      <c r="F2286" s="39" t="s">
        <v>26328</v>
      </c>
      <c r="G2286" s="39" t="s">
        <v>26187</v>
      </c>
      <c r="H2286" s="39" t="s">
        <v>26303</v>
      </c>
      <c r="I2286" s="71">
        <v>-38.67</v>
      </c>
    </row>
    <row r="2287" spans="1:9" x14ac:dyDescent="0.2">
      <c r="A2287" s="38" t="s">
        <v>79</v>
      </c>
      <c r="B2287" s="39" t="s">
        <v>77</v>
      </c>
      <c r="C2287" s="39" t="s">
        <v>78</v>
      </c>
      <c r="D2287" s="39" t="s">
        <v>71</v>
      </c>
      <c r="E2287" s="39" t="s">
        <v>12</v>
      </c>
      <c r="F2287" s="39" t="s">
        <v>27727</v>
      </c>
      <c r="G2287" s="39" t="s">
        <v>26187</v>
      </c>
      <c r="H2287" s="39" t="s">
        <v>1070</v>
      </c>
      <c r="I2287" s="71">
        <v>-5</v>
      </c>
    </row>
    <row r="2288" spans="1:9" x14ac:dyDescent="0.2">
      <c r="A2288" s="38" t="s">
        <v>79</v>
      </c>
      <c r="B2288" s="39" t="s">
        <v>77</v>
      </c>
      <c r="C2288" s="39" t="s">
        <v>78</v>
      </c>
      <c r="D2288" s="39" t="s">
        <v>71</v>
      </c>
      <c r="E2288" s="39" t="s">
        <v>12</v>
      </c>
      <c r="F2288" s="39" t="s">
        <v>27728</v>
      </c>
      <c r="G2288" s="39" t="s">
        <v>26187</v>
      </c>
      <c r="H2288" s="39" t="s">
        <v>1071</v>
      </c>
      <c r="I2288" s="71">
        <v>-10</v>
      </c>
    </row>
    <row r="2289" spans="1:9" x14ac:dyDescent="0.2">
      <c r="A2289" s="38" t="s">
        <v>79</v>
      </c>
      <c r="B2289" s="39" t="s">
        <v>77</v>
      </c>
      <c r="C2289" s="39" t="s">
        <v>78</v>
      </c>
      <c r="D2289" s="39" t="s">
        <v>71</v>
      </c>
      <c r="E2289" s="39" t="s">
        <v>12</v>
      </c>
      <c r="F2289" s="39" t="s">
        <v>26238</v>
      </c>
      <c r="G2289" s="39" t="s">
        <v>26187</v>
      </c>
      <c r="H2289" s="39" t="s">
        <v>26212</v>
      </c>
      <c r="I2289" s="71">
        <v>-5</v>
      </c>
    </row>
    <row r="2290" spans="1:9" x14ac:dyDescent="0.2">
      <c r="A2290" s="38" t="s">
        <v>79</v>
      </c>
      <c r="B2290" s="39" t="s">
        <v>77</v>
      </c>
      <c r="C2290" s="39" t="s">
        <v>78</v>
      </c>
      <c r="D2290" s="39" t="s">
        <v>71</v>
      </c>
      <c r="E2290" s="39" t="s">
        <v>12</v>
      </c>
      <c r="F2290" s="39" t="s">
        <v>1446</v>
      </c>
      <c r="G2290" s="39" t="s">
        <v>26187</v>
      </c>
      <c r="H2290" s="39" t="s">
        <v>1074</v>
      </c>
      <c r="I2290" s="71">
        <v>-11.04</v>
      </c>
    </row>
    <row r="2291" spans="1:9" x14ac:dyDescent="0.2">
      <c r="A2291" s="38" t="s">
        <v>79</v>
      </c>
      <c r="B2291" s="39" t="s">
        <v>77</v>
      </c>
      <c r="C2291" s="39" t="s">
        <v>78</v>
      </c>
      <c r="D2291" s="39" t="s">
        <v>71</v>
      </c>
      <c r="E2291" s="39" t="s">
        <v>12</v>
      </c>
      <c r="F2291" s="39" t="s">
        <v>28533</v>
      </c>
      <c r="G2291" s="39" t="s">
        <v>26187</v>
      </c>
      <c r="H2291" s="39" t="s">
        <v>28427</v>
      </c>
      <c r="I2291" s="71">
        <v>-5</v>
      </c>
    </row>
    <row r="2292" spans="1:9" x14ac:dyDescent="0.2">
      <c r="A2292" s="38" t="s">
        <v>79</v>
      </c>
      <c r="B2292" s="39" t="s">
        <v>77</v>
      </c>
      <c r="C2292" s="39" t="s">
        <v>78</v>
      </c>
      <c r="D2292" s="39" t="s">
        <v>71</v>
      </c>
      <c r="E2292" s="39" t="s">
        <v>12</v>
      </c>
      <c r="F2292" s="39" t="s">
        <v>1447</v>
      </c>
      <c r="G2292" s="39" t="s">
        <v>26187</v>
      </c>
      <c r="H2292" s="39" t="s">
        <v>1077</v>
      </c>
      <c r="I2292" s="71">
        <v>-155.04</v>
      </c>
    </row>
    <row r="2293" spans="1:9" x14ac:dyDescent="0.2">
      <c r="A2293" s="38" t="s">
        <v>79</v>
      </c>
      <c r="B2293" s="39" t="s">
        <v>77</v>
      </c>
      <c r="C2293" s="39" t="s">
        <v>78</v>
      </c>
      <c r="D2293" s="39" t="s">
        <v>71</v>
      </c>
      <c r="E2293" s="39" t="s">
        <v>12</v>
      </c>
      <c r="F2293" s="39" t="s">
        <v>29906</v>
      </c>
      <c r="G2293" s="39" t="s">
        <v>26187</v>
      </c>
      <c r="H2293" s="39" t="s">
        <v>29687</v>
      </c>
      <c r="I2293" s="71">
        <v>-5</v>
      </c>
    </row>
    <row r="2294" spans="1:9" x14ac:dyDescent="0.2">
      <c r="A2294" s="38" t="s">
        <v>79</v>
      </c>
      <c r="B2294" s="39" t="s">
        <v>77</v>
      </c>
      <c r="C2294" s="39" t="s">
        <v>78</v>
      </c>
      <c r="D2294" s="39" t="s">
        <v>71</v>
      </c>
      <c r="E2294" s="39" t="s">
        <v>12</v>
      </c>
      <c r="F2294" s="39" t="s">
        <v>31912</v>
      </c>
      <c r="G2294" s="39" t="s">
        <v>100</v>
      </c>
      <c r="H2294" s="39" t="s">
        <v>25374</v>
      </c>
      <c r="I2294" s="71">
        <v>-5</v>
      </c>
    </row>
    <row r="2295" spans="1:9" x14ac:dyDescent="0.2">
      <c r="A2295" s="38" t="s">
        <v>79</v>
      </c>
      <c r="B2295" s="39" t="s">
        <v>77</v>
      </c>
      <c r="C2295" s="39" t="s">
        <v>78</v>
      </c>
      <c r="D2295" s="39" t="s">
        <v>71</v>
      </c>
      <c r="E2295" s="39" t="s">
        <v>12</v>
      </c>
      <c r="F2295" s="39" t="s">
        <v>31913</v>
      </c>
      <c r="G2295" s="39" t="s">
        <v>26187</v>
      </c>
      <c r="H2295" s="39" t="s">
        <v>30985</v>
      </c>
      <c r="I2295" s="71">
        <v>-6.74</v>
      </c>
    </row>
    <row r="2296" spans="1:9" x14ac:dyDescent="0.2">
      <c r="A2296" s="38" t="s">
        <v>79</v>
      </c>
      <c r="B2296" s="39" t="s">
        <v>77</v>
      </c>
      <c r="C2296" s="39" t="s">
        <v>78</v>
      </c>
      <c r="D2296" s="39" t="s">
        <v>71</v>
      </c>
      <c r="E2296" s="39" t="s">
        <v>12</v>
      </c>
      <c r="F2296" s="39" t="s">
        <v>27172</v>
      </c>
      <c r="G2296" s="39" t="s">
        <v>26187</v>
      </c>
      <c r="H2296" s="39" t="s">
        <v>1078</v>
      </c>
      <c r="I2296" s="71">
        <v>-5</v>
      </c>
    </row>
    <row r="2297" spans="1:9" x14ac:dyDescent="0.2">
      <c r="A2297" s="38" t="s">
        <v>79</v>
      </c>
      <c r="B2297" s="39" t="s">
        <v>77</v>
      </c>
      <c r="C2297" s="39" t="s">
        <v>78</v>
      </c>
      <c r="D2297" s="39" t="s">
        <v>71</v>
      </c>
      <c r="E2297" s="39" t="s">
        <v>12</v>
      </c>
      <c r="F2297" s="39" t="s">
        <v>31914</v>
      </c>
      <c r="G2297" s="39" t="s">
        <v>26187</v>
      </c>
      <c r="H2297" s="39" t="s">
        <v>31915</v>
      </c>
      <c r="I2297" s="71">
        <v>-5</v>
      </c>
    </row>
    <row r="2298" spans="1:9" x14ac:dyDescent="0.2">
      <c r="A2298" s="38" t="s">
        <v>79</v>
      </c>
      <c r="B2298" s="39" t="s">
        <v>77</v>
      </c>
      <c r="C2298" s="39" t="s">
        <v>78</v>
      </c>
      <c r="D2298" s="39" t="s">
        <v>71</v>
      </c>
      <c r="E2298" s="39" t="s">
        <v>12</v>
      </c>
      <c r="F2298" s="39" t="s">
        <v>26836</v>
      </c>
      <c r="G2298" s="39" t="s">
        <v>26187</v>
      </c>
      <c r="H2298" s="39" t="s">
        <v>1080</v>
      </c>
      <c r="I2298" s="71">
        <v>-5.0199999999999996</v>
      </c>
    </row>
    <row r="2299" spans="1:9" x14ac:dyDescent="0.2">
      <c r="A2299" s="38" t="s">
        <v>79</v>
      </c>
      <c r="B2299" s="39" t="s">
        <v>77</v>
      </c>
      <c r="C2299" s="39" t="s">
        <v>78</v>
      </c>
      <c r="D2299" s="39" t="s">
        <v>71</v>
      </c>
      <c r="E2299" s="39" t="s">
        <v>12</v>
      </c>
      <c r="F2299" s="39" t="s">
        <v>31916</v>
      </c>
      <c r="G2299" s="39" t="s">
        <v>26187</v>
      </c>
      <c r="H2299" s="39" t="s">
        <v>30987</v>
      </c>
      <c r="I2299" s="71">
        <v>-5</v>
      </c>
    </row>
    <row r="2300" spans="1:9" x14ac:dyDescent="0.2">
      <c r="A2300" s="38" t="s">
        <v>79</v>
      </c>
      <c r="B2300" s="39" t="s">
        <v>77</v>
      </c>
      <c r="C2300" s="39" t="s">
        <v>78</v>
      </c>
      <c r="D2300" s="39" t="s">
        <v>71</v>
      </c>
      <c r="E2300" s="39" t="s">
        <v>12</v>
      </c>
      <c r="F2300" s="39" t="s">
        <v>27173</v>
      </c>
      <c r="G2300" s="39" t="s">
        <v>26187</v>
      </c>
      <c r="H2300" s="39" t="s">
        <v>1081</v>
      </c>
      <c r="I2300" s="71">
        <v>-5.52</v>
      </c>
    </row>
    <row r="2301" spans="1:9" x14ac:dyDescent="0.2">
      <c r="A2301" s="38" t="s">
        <v>79</v>
      </c>
      <c r="B2301" s="39" t="s">
        <v>77</v>
      </c>
      <c r="C2301" s="39" t="s">
        <v>78</v>
      </c>
      <c r="D2301" s="39" t="s">
        <v>71</v>
      </c>
      <c r="E2301" s="39" t="s">
        <v>12</v>
      </c>
      <c r="F2301" s="39" t="s">
        <v>1448</v>
      </c>
      <c r="G2301" s="39" t="s">
        <v>26187</v>
      </c>
      <c r="H2301" s="39" t="s">
        <v>1083</v>
      </c>
      <c r="I2301" s="71">
        <v>-53.72</v>
      </c>
    </row>
    <row r="2302" spans="1:9" x14ac:dyDescent="0.2">
      <c r="A2302" s="38" t="s">
        <v>79</v>
      </c>
      <c r="B2302" s="39" t="s">
        <v>77</v>
      </c>
      <c r="C2302" s="39" t="s">
        <v>78</v>
      </c>
      <c r="D2302" s="39" t="s">
        <v>71</v>
      </c>
      <c r="E2302" s="39" t="s">
        <v>12</v>
      </c>
      <c r="F2302" s="39" t="s">
        <v>29907</v>
      </c>
      <c r="G2302" s="39" t="s">
        <v>26187</v>
      </c>
      <c r="H2302" s="39" t="s">
        <v>29682</v>
      </c>
      <c r="I2302" s="71">
        <v>-5</v>
      </c>
    </row>
    <row r="2303" spans="1:9" x14ac:dyDescent="0.2">
      <c r="A2303" s="38" t="s">
        <v>79</v>
      </c>
      <c r="B2303" s="39" t="s">
        <v>77</v>
      </c>
      <c r="C2303" s="39" t="s">
        <v>78</v>
      </c>
      <c r="D2303" s="39" t="s">
        <v>71</v>
      </c>
      <c r="E2303" s="39" t="s">
        <v>12</v>
      </c>
      <c r="F2303" s="39" t="s">
        <v>26837</v>
      </c>
      <c r="G2303" s="39" t="s">
        <v>26187</v>
      </c>
      <c r="H2303" s="39" t="s">
        <v>1084</v>
      </c>
      <c r="I2303" s="71">
        <v>-86.47</v>
      </c>
    </row>
    <row r="2304" spans="1:9" x14ac:dyDescent="0.2">
      <c r="A2304" s="38" t="s">
        <v>79</v>
      </c>
      <c r="B2304" s="39" t="s">
        <v>77</v>
      </c>
      <c r="C2304" s="39" t="s">
        <v>78</v>
      </c>
      <c r="D2304" s="39" t="s">
        <v>71</v>
      </c>
      <c r="E2304" s="39" t="s">
        <v>12</v>
      </c>
      <c r="F2304" s="39" t="s">
        <v>29908</v>
      </c>
      <c r="G2304" s="39" t="s">
        <v>26187</v>
      </c>
      <c r="H2304" s="39" t="s">
        <v>1085</v>
      </c>
      <c r="I2304" s="71">
        <v>-5</v>
      </c>
    </row>
    <row r="2305" spans="1:9" x14ac:dyDescent="0.2">
      <c r="A2305" s="38" t="s">
        <v>79</v>
      </c>
      <c r="B2305" s="39" t="s">
        <v>77</v>
      </c>
      <c r="C2305" s="39" t="s">
        <v>78</v>
      </c>
      <c r="D2305" s="39" t="s">
        <v>71</v>
      </c>
      <c r="E2305" s="39" t="s">
        <v>12</v>
      </c>
      <c r="F2305" s="39" t="s">
        <v>31917</v>
      </c>
      <c r="G2305" s="39" t="s">
        <v>26187</v>
      </c>
      <c r="H2305" s="39" t="s">
        <v>30989</v>
      </c>
      <c r="I2305" s="71">
        <v>-5</v>
      </c>
    </row>
    <row r="2306" spans="1:9" x14ac:dyDescent="0.2">
      <c r="A2306" s="38" t="s">
        <v>79</v>
      </c>
      <c r="B2306" s="39" t="s">
        <v>77</v>
      </c>
      <c r="C2306" s="39" t="s">
        <v>78</v>
      </c>
      <c r="D2306" s="39" t="s">
        <v>71</v>
      </c>
      <c r="E2306" s="39" t="s">
        <v>12</v>
      </c>
      <c r="F2306" s="39" t="s">
        <v>31918</v>
      </c>
      <c r="G2306" s="39" t="s">
        <v>26187</v>
      </c>
      <c r="H2306" s="39" t="s">
        <v>30991</v>
      </c>
      <c r="I2306" s="71">
        <v>-5</v>
      </c>
    </row>
    <row r="2307" spans="1:9" x14ac:dyDescent="0.2">
      <c r="A2307" s="38" t="s">
        <v>79</v>
      </c>
      <c r="B2307" s="39" t="s">
        <v>77</v>
      </c>
      <c r="C2307" s="39" t="s">
        <v>78</v>
      </c>
      <c r="D2307" s="39" t="s">
        <v>71</v>
      </c>
      <c r="E2307" s="39" t="s">
        <v>12</v>
      </c>
      <c r="F2307" s="39" t="s">
        <v>31919</v>
      </c>
      <c r="G2307" s="39" t="s">
        <v>26187</v>
      </c>
      <c r="H2307" s="39" t="s">
        <v>1088</v>
      </c>
      <c r="I2307" s="71">
        <v>-5</v>
      </c>
    </row>
    <row r="2308" spans="1:9" x14ac:dyDescent="0.2">
      <c r="A2308" s="38" t="s">
        <v>79</v>
      </c>
      <c r="B2308" s="39" t="s">
        <v>77</v>
      </c>
      <c r="C2308" s="39" t="s">
        <v>78</v>
      </c>
      <c r="D2308" s="39" t="s">
        <v>71</v>
      </c>
      <c r="E2308" s="39" t="s">
        <v>12</v>
      </c>
      <c r="F2308" s="39" t="s">
        <v>29909</v>
      </c>
      <c r="G2308" s="39" t="s">
        <v>26187</v>
      </c>
      <c r="H2308" s="39" t="s">
        <v>29689</v>
      </c>
      <c r="I2308" s="71">
        <v>-5</v>
      </c>
    </row>
    <row r="2309" spans="1:9" x14ac:dyDescent="0.2">
      <c r="A2309" s="38" t="s">
        <v>79</v>
      </c>
      <c r="B2309" s="39" t="s">
        <v>77</v>
      </c>
      <c r="C2309" s="39" t="s">
        <v>78</v>
      </c>
      <c r="D2309" s="39" t="s">
        <v>71</v>
      </c>
      <c r="E2309" s="39" t="s">
        <v>12</v>
      </c>
      <c r="F2309" s="39" t="s">
        <v>31920</v>
      </c>
      <c r="G2309" s="39" t="s">
        <v>26187</v>
      </c>
      <c r="H2309" s="39" t="s">
        <v>30994</v>
      </c>
      <c r="I2309" s="71">
        <v>-5</v>
      </c>
    </row>
    <row r="2310" spans="1:9" x14ac:dyDescent="0.2">
      <c r="A2310" s="38" t="s">
        <v>79</v>
      </c>
      <c r="B2310" s="39" t="s">
        <v>77</v>
      </c>
      <c r="C2310" s="39" t="s">
        <v>78</v>
      </c>
      <c r="D2310" s="39" t="s">
        <v>71</v>
      </c>
      <c r="E2310" s="39" t="s">
        <v>12</v>
      </c>
      <c r="F2310" s="39" t="s">
        <v>1449</v>
      </c>
      <c r="G2310" s="39" t="s">
        <v>26187</v>
      </c>
      <c r="H2310" s="39" t="s">
        <v>1090</v>
      </c>
      <c r="I2310" s="71">
        <v>-5</v>
      </c>
    </row>
    <row r="2311" spans="1:9" x14ac:dyDescent="0.2">
      <c r="A2311" s="38" t="s">
        <v>79</v>
      </c>
      <c r="B2311" s="39" t="s">
        <v>77</v>
      </c>
      <c r="C2311" s="39" t="s">
        <v>78</v>
      </c>
      <c r="D2311" s="39" t="s">
        <v>71</v>
      </c>
      <c r="E2311" s="39" t="s">
        <v>12</v>
      </c>
      <c r="F2311" s="39" t="s">
        <v>31921</v>
      </c>
      <c r="G2311" s="39" t="s">
        <v>26187</v>
      </c>
      <c r="H2311" s="39" t="s">
        <v>30996</v>
      </c>
      <c r="I2311" s="71">
        <v>-10</v>
      </c>
    </row>
    <row r="2312" spans="1:9" x14ac:dyDescent="0.2">
      <c r="A2312" s="38" t="s">
        <v>79</v>
      </c>
      <c r="B2312" s="39" t="s">
        <v>77</v>
      </c>
      <c r="C2312" s="39" t="s">
        <v>78</v>
      </c>
      <c r="D2312" s="39" t="s">
        <v>71</v>
      </c>
      <c r="E2312" s="39" t="s">
        <v>12</v>
      </c>
      <c r="F2312" s="39" t="s">
        <v>1450</v>
      </c>
      <c r="G2312" s="39" t="s">
        <v>26187</v>
      </c>
      <c r="H2312" s="39" t="s">
        <v>1094</v>
      </c>
      <c r="I2312" s="71">
        <v>-57.11</v>
      </c>
    </row>
    <row r="2313" spans="1:9" x14ac:dyDescent="0.2">
      <c r="A2313" s="38" t="s">
        <v>79</v>
      </c>
      <c r="B2313" s="39" t="s">
        <v>77</v>
      </c>
      <c r="C2313" s="39" t="s">
        <v>78</v>
      </c>
      <c r="D2313" s="39" t="s">
        <v>71</v>
      </c>
      <c r="E2313" s="39" t="s">
        <v>12</v>
      </c>
      <c r="F2313" s="39" t="s">
        <v>29112</v>
      </c>
      <c r="G2313" s="39" t="s">
        <v>26187</v>
      </c>
      <c r="H2313" s="39" t="s">
        <v>28955</v>
      </c>
      <c r="I2313" s="71">
        <v>-10</v>
      </c>
    </row>
    <row r="2314" spans="1:9" x14ac:dyDescent="0.2">
      <c r="A2314" s="38" t="s">
        <v>79</v>
      </c>
      <c r="B2314" s="39" t="s">
        <v>77</v>
      </c>
      <c r="C2314" s="39" t="s">
        <v>78</v>
      </c>
      <c r="D2314" s="39" t="s">
        <v>71</v>
      </c>
      <c r="E2314" s="39" t="s">
        <v>12</v>
      </c>
      <c r="F2314" s="39" t="s">
        <v>31922</v>
      </c>
      <c r="G2314" s="39" t="s">
        <v>26187</v>
      </c>
      <c r="H2314" s="39" t="s">
        <v>30998</v>
      </c>
      <c r="I2314" s="71">
        <v>-5</v>
      </c>
    </row>
    <row r="2315" spans="1:9" x14ac:dyDescent="0.2">
      <c r="A2315" s="38" t="s">
        <v>79</v>
      </c>
      <c r="B2315" s="39" t="s">
        <v>77</v>
      </c>
      <c r="C2315" s="39" t="s">
        <v>78</v>
      </c>
      <c r="D2315" s="39" t="s">
        <v>71</v>
      </c>
      <c r="E2315" s="39" t="s">
        <v>12</v>
      </c>
      <c r="F2315" s="39" t="s">
        <v>1451</v>
      </c>
      <c r="G2315" s="39" t="s">
        <v>26187</v>
      </c>
      <c r="H2315" s="39" t="s">
        <v>1096</v>
      </c>
      <c r="I2315" s="71">
        <v>-69.53</v>
      </c>
    </row>
    <row r="2316" spans="1:9" x14ac:dyDescent="0.2">
      <c r="A2316" s="38" t="s">
        <v>79</v>
      </c>
      <c r="B2316" s="39" t="s">
        <v>77</v>
      </c>
      <c r="C2316" s="39" t="s">
        <v>78</v>
      </c>
      <c r="D2316" s="39" t="s">
        <v>71</v>
      </c>
      <c r="E2316" s="39" t="s">
        <v>12</v>
      </c>
      <c r="F2316" s="39" t="s">
        <v>29113</v>
      </c>
      <c r="G2316" s="39" t="s">
        <v>26187</v>
      </c>
      <c r="H2316" s="39" t="s">
        <v>1097</v>
      </c>
      <c r="I2316" s="71">
        <v>-5</v>
      </c>
    </row>
    <row r="2317" spans="1:9" x14ac:dyDescent="0.2">
      <c r="A2317" s="38" t="s">
        <v>79</v>
      </c>
      <c r="B2317" s="39" t="s">
        <v>77</v>
      </c>
      <c r="C2317" s="39" t="s">
        <v>78</v>
      </c>
      <c r="D2317" s="39" t="s">
        <v>71</v>
      </c>
      <c r="E2317" s="39" t="s">
        <v>12</v>
      </c>
      <c r="F2317" s="39" t="s">
        <v>28534</v>
      </c>
      <c r="G2317" s="39" t="s">
        <v>26187</v>
      </c>
      <c r="H2317" s="39" t="s">
        <v>232</v>
      </c>
      <c r="I2317" s="71">
        <v>-5</v>
      </c>
    </row>
    <row r="2318" spans="1:9" x14ac:dyDescent="0.2">
      <c r="A2318" s="38" t="s">
        <v>79</v>
      </c>
      <c r="B2318" s="39" t="s">
        <v>77</v>
      </c>
      <c r="C2318" s="39" t="s">
        <v>78</v>
      </c>
      <c r="D2318" s="39" t="s">
        <v>71</v>
      </c>
      <c r="E2318" s="39" t="s">
        <v>12</v>
      </c>
      <c r="F2318" s="39" t="s">
        <v>29114</v>
      </c>
      <c r="G2318" s="39" t="s">
        <v>26187</v>
      </c>
      <c r="H2318" s="39" t="s">
        <v>28958</v>
      </c>
      <c r="I2318" s="71">
        <v>-5</v>
      </c>
    </row>
    <row r="2319" spans="1:9" x14ac:dyDescent="0.2">
      <c r="A2319" s="38" t="s">
        <v>79</v>
      </c>
      <c r="B2319" s="39" t="s">
        <v>77</v>
      </c>
      <c r="C2319" s="39" t="s">
        <v>78</v>
      </c>
      <c r="D2319" s="39" t="s">
        <v>71</v>
      </c>
      <c r="E2319" s="39" t="s">
        <v>12</v>
      </c>
      <c r="F2319" s="39" t="s">
        <v>31923</v>
      </c>
      <c r="G2319" s="39" t="s">
        <v>26187</v>
      </c>
      <c r="H2319" s="39" t="s">
        <v>233</v>
      </c>
      <c r="I2319" s="71">
        <v>-5</v>
      </c>
    </row>
    <row r="2320" spans="1:9" x14ac:dyDescent="0.2">
      <c r="A2320" s="38" t="s">
        <v>79</v>
      </c>
      <c r="B2320" s="39" t="s">
        <v>77</v>
      </c>
      <c r="C2320" s="39" t="s">
        <v>78</v>
      </c>
      <c r="D2320" s="39" t="s">
        <v>71</v>
      </c>
      <c r="E2320" s="39" t="s">
        <v>12</v>
      </c>
      <c r="F2320" s="39" t="s">
        <v>28100</v>
      </c>
      <c r="G2320" s="39" t="s">
        <v>26187</v>
      </c>
      <c r="H2320" s="39" t="s">
        <v>1102</v>
      </c>
      <c r="I2320" s="71">
        <v>-27.14</v>
      </c>
    </row>
    <row r="2321" spans="1:9" x14ac:dyDescent="0.2">
      <c r="A2321" s="38" t="s">
        <v>79</v>
      </c>
      <c r="B2321" s="39" t="s">
        <v>77</v>
      </c>
      <c r="C2321" s="39" t="s">
        <v>78</v>
      </c>
      <c r="D2321" s="39" t="s">
        <v>71</v>
      </c>
      <c r="E2321" s="39" t="s">
        <v>12</v>
      </c>
      <c r="F2321" s="39" t="s">
        <v>31924</v>
      </c>
      <c r="G2321" s="39" t="s">
        <v>26187</v>
      </c>
      <c r="H2321" s="39" t="s">
        <v>31001</v>
      </c>
      <c r="I2321" s="71">
        <v>-5</v>
      </c>
    </row>
    <row r="2322" spans="1:9" x14ac:dyDescent="0.2">
      <c r="A2322" s="38" t="s">
        <v>79</v>
      </c>
      <c r="B2322" s="39" t="s">
        <v>77</v>
      </c>
      <c r="C2322" s="39" t="s">
        <v>78</v>
      </c>
      <c r="D2322" s="39" t="s">
        <v>71</v>
      </c>
      <c r="E2322" s="39" t="s">
        <v>12</v>
      </c>
      <c r="F2322" s="39" t="s">
        <v>29910</v>
      </c>
      <c r="G2322" s="39" t="s">
        <v>26187</v>
      </c>
      <c r="H2322" s="39" t="s">
        <v>29692</v>
      </c>
      <c r="I2322" s="71">
        <v>-10</v>
      </c>
    </row>
    <row r="2323" spans="1:9" x14ac:dyDescent="0.2">
      <c r="A2323" s="38" t="s">
        <v>79</v>
      </c>
      <c r="B2323" s="39" t="s">
        <v>77</v>
      </c>
      <c r="C2323" s="39" t="s">
        <v>78</v>
      </c>
      <c r="D2323" s="39" t="s">
        <v>71</v>
      </c>
      <c r="E2323" s="39" t="s">
        <v>12</v>
      </c>
      <c r="F2323" s="39" t="s">
        <v>29911</v>
      </c>
      <c r="G2323" s="39" t="s">
        <v>26187</v>
      </c>
      <c r="H2323" s="39" t="s">
        <v>29694</v>
      </c>
      <c r="I2323" s="71">
        <v>-5</v>
      </c>
    </row>
    <row r="2324" spans="1:9" x14ac:dyDescent="0.2">
      <c r="A2324" s="38" t="s">
        <v>79</v>
      </c>
      <c r="B2324" s="39" t="s">
        <v>77</v>
      </c>
      <c r="C2324" s="39" t="s">
        <v>78</v>
      </c>
      <c r="D2324" s="39" t="s">
        <v>71</v>
      </c>
      <c r="E2324" s="39" t="s">
        <v>12</v>
      </c>
      <c r="F2324" s="39" t="s">
        <v>26329</v>
      </c>
      <c r="G2324" s="39" t="s">
        <v>100</v>
      </c>
      <c r="H2324" s="39" t="s">
        <v>1103</v>
      </c>
      <c r="I2324" s="71">
        <v>-50.4</v>
      </c>
    </row>
    <row r="2325" spans="1:9" x14ac:dyDescent="0.2">
      <c r="A2325" s="38" t="s">
        <v>79</v>
      </c>
      <c r="B2325" s="39" t="s">
        <v>77</v>
      </c>
      <c r="C2325" s="39" t="s">
        <v>78</v>
      </c>
      <c r="D2325" s="39" t="s">
        <v>71</v>
      </c>
      <c r="E2325" s="39" t="s">
        <v>12</v>
      </c>
      <c r="F2325" s="39" t="s">
        <v>29115</v>
      </c>
      <c r="G2325" s="39" t="s">
        <v>100</v>
      </c>
      <c r="H2325" s="39" t="s">
        <v>1104</v>
      </c>
      <c r="I2325" s="71">
        <v>-5</v>
      </c>
    </row>
    <row r="2326" spans="1:9" x14ac:dyDescent="0.2">
      <c r="A2326" s="38" t="s">
        <v>79</v>
      </c>
      <c r="B2326" s="39" t="s">
        <v>77</v>
      </c>
      <c r="C2326" s="39" t="s">
        <v>78</v>
      </c>
      <c r="D2326" s="39" t="s">
        <v>71</v>
      </c>
      <c r="E2326" s="39" t="s">
        <v>12</v>
      </c>
      <c r="F2326" s="39" t="s">
        <v>27729</v>
      </c>
      <c r="G2326" s="39" t="s">
        <v>100</v>
      </c>
      <c r="H2326" s="39" t="s">
        <v>23988</v>
      </c>
      <c r="I2326" s="71">
        <v>-5</v>
      </c>
    </row>
    <row r="2327" spans="1:9" x14ac:dyDescent="0.2">
      <c r="A2327" s="38" t="s">
        <v>79</v>
      </c>
      <c r="B2327" s="39" t="s">
        <v>77</v>
      </c>
      <c r="C2327" s="39" t="s">
        <v>78</v>
      </c>
      <c r="D2327" s="39" t="s">
        <v>71</v>
      </c>
      <c r="E2327" s="39" t="s">
        <v>12</v>
      </c>
      <c r="F2327" s="39" t="s">
        <v>31925</v>
      </c>
      <c r="G2327" s="39" t="s">
        <v>26187</v>
      </c>
      <c r="H2327" s="39" t="s">
        <v>31003</v>
      </c>
      <c r="I2327" s="71">
        <v>-5</v>
      </c>
    </row>
    <row r="2328" spans="1:9" x14ac:dyDescent="0.2">
      <c r="A2328" s="38" t="s">
        <v>79</v>
      </c>
      <c r="B2328" s="39" t="s">
        <v>77</v>
      </c>
      <c r="C2328" s="39" t="s">
        <v>78</v>
      </c>
      <c r="D2328" s="39" t="s">
        <v>71</v>
      </c>
      <c r="E2328" s="39" t="s">
        <v>12</v>
      </c>
      <c r="F2328" s="39" t="s">
        <v>31926</v>
      </c>
      <c r="G2328" s="39" t="s">
        <v>26187</v>
      </c>
      <c r="H2328" s="39" t="s">
        <v>31005</v>
      </c>
      <c r="I2328" s="71">
        <v>-5</v>
      </c>
    </row>
    <row r="2329" spans="1:9" x14ac:dyDescent="0.2">
      <c r="A2329" s="38" t="s">
        <v>79</v>
      </c>
      <c r="B2329" s="39" t="s">
        <v>77</v>
      </c>
      <c r="C2329" s="39" t="s">
        <v>78</v>
      </c>
      <c r="D2329" s="39" t="s">
        <v>71</v>
      </c>
      <c r="E2329" s="39" t="s">
        <v>12</v>
      </c>
      <c r="F2329" s="39" t="s">
        <v>1452</v>
      </c>
      <c r="G2329" s="39" t="s">
        <v>26187</v>
      </c>
      <c r="H2329" s="39" t="s">
        <v>235</v>
      </c>
      <c r="I2329" s="71">
        <v>-5</v>
      </c>
    </row>
    <row r="2330" spans="1:9" x14ac:dyDescent="0.2">
      <c r="A2330" s="38" t="s">
        <v>79</v>
      </c>
      <c r="B2330" s="39" t="s">
        <v>77</v>
      </c>
      <c r="C2330" s="39" t="s">
        <v>78</v>
      </c>
      <c r="D2330" s="39" t="s">
        <v>71</v>
      </c>
      <c r="E2330" s="39" t="s">
        <v>12</v>
      </c>
      <c r="F2330" s="39" t="s">
        <v>31927</v>
      </c>
      <c r="G2330" s="39" t="s">
        <v>26187</v>
      </c>
      <c r="H2330" s="39" t="s">
        <v>1105</v>
      </c>
      <c r="I2330" s="71">
        <v>-5</v>
      </c>
    </row>
    <row r="2331" spans="1:9" x14ac:dyDescent="0.2">
      <c r="A2331" s="38" t="s">
        <v>79</v>
      </c>
      <c r="B2331" s="39" t="s">
        <v>77</v>
      </c>
      <c r="C2331" s="39" t="s">
        <v>78</v>
      </c>
      <c r="D2331" s="39" t="s">
        <v>71</v>
      </c>
      <c r="E2331" s="39" t="s">
        <v>12</v>
      </c>
      <c r="F2331" s="39" t="s">
        <v>29116</v>
      </c>
      <c r="G2331" s="39" t="s">
        <v>26187</v>
      </c>
      <c r="H2331" s="39" t="s">
        <v>28961</v>
      </c>
      <c r="I2331" s="71">
        <v>-5</v>
      </c>
    </row>
    <row r="2332" spans="1:9" x14ac:dyDescent="0.2">
      <c r="A2332" s="38" t="s">
        <v>79</v>
      </c>
      <c r="B2332" s="39" t="s">
        <v>77</v>
      </c>
      <c r="C2332" s="39" t="s">
        <v>78</v>
      </c>
      <c r="D2332" s="39" t="s">
        <v>71</v>
      </c>
      <c r="E2332" s="39" t="s">
        <v>12</v>
      </c>
      <c r="F2332" s="39" t="s">
        <v>26630</v>
      </c>
      <c r="G2332" s="39" t="s">
        <v>26187</v>
      </c>
      <c r="H2332" s="39" t="s">
        <v>26610</v>
      </c>
      <c r="I2332" s="71">
        <v>-10.54</v>
      </c>
    </row>
    <row r="2333" spans="1:9" x14ac:dyDescent="0.2">
      <c r="A2333" s="38" t="s">
        <v>79</v>
      </c>
      <c r="B2333" s="39" t="s">
        <v>77</v>
      </c>
      <c r="C2333" s="39" t="s">
        <v>78</v>
      </c>
      <c r="D2333" s="39" t="s">
        <v>71</v>
      </c>
      <c r="E2333" s="39" t="s">
        <v>12</v>
      </c>
      <c r="F2333" s="39" t="s">
        <v>31928</v>
      </c>
      <c r="G2333" s="39" t="s">
        <v>26187</v>
      </c>
      <c r="H2333" s="39" t="s">
        <v>31008</v>
      </c>
      <c r="I2333" s="71">
        <v>-5</v>
      </c>
    </row>
    <row r="2334" spans="1:9" x14ac:dyDescent="0.2">
      <c r="A2334" s="38" t="s">
        <v>79</v>
      </c>
      <c r="B2334" s="39" t="s">
        <v>77</v>
      </c>
      <c r="C2334" s="39" t="s">
        <v>78</v>
      </c>
      <c r="D2334" s="39" t="s">
        <v>71</v>
      </c>
      <c r="E2334" s="39" t="s">
        <v>12</v>
      </c>
      <c r="F2334" s="39" t="s">
        <v>29912</v>
      </c>
      <c r="G2334" s="39" t="s">
        <v>26187</v>
      </c>
      <c r="H2334" s="39" t="s">
        <v>29696</v>
      </c>
      <c r="I2334" s="71">
        <v>-5</v>
      </c>
    </row>
    <row r="2335" spans="1:9" x14ac:dyDescent="0.2">
      <c r="A2335" s="38" t="s">
        <v>79</v>
      </c>
      <c r="B2335" s="39" t="s">
        <v>77</v>
      </c>
      <c r="C2335" s="39" t="s">
        <v>78</v>
      </c>
      <c r="D2335" s="39" t="s">
        <v>71</v>
      </c>
      <c r="E2335" s="39" t="s">
        <v>12</v>
      </c>
      <c r="F2335" s="39" t="s">
        <v>26789</v>
      </c>
      <c r="G2335" s="39" t="s">
        <v>26187</v>
      </c>
      <c r="H2335" s="39" t="s">
        <v>15939</v>
      </c>
      <c r="I2335" s="71">
        <v>-10.7</v>
      </c>
    </row>
    <row r="2336" spans="1:9" x14ac:dyDescent="0.2">
      <c r="A2336" s="38" t="s">
        <v>79</v>
      </c>
      <c r="B2336" s="39" t="s">
        <v>77</v>
      </c>
      <c r="C2336" s="39" t="s">
        <v>78</v>
      </c>
      <c r="D2336" s="39" t="s">
        <v>71</v>
      </c>
      <c r="E2336" s="39" t="s">
        <v>12</v>
      </c>
      <c r="F2336" s="39" t="s">
        <v>29117</v>
      </c>
      <c r="G2336" s="39" t="s">
        <v>26187</v>
      </c>
      <c r="H2336" s="39" t="s">
        <v>28963</v>
      </c>
      <c r="I2336" s="71">
        <v>-5</v>
      </c>
    </row>
    <row r="2337" spans="1:9" x14ac:dyDescent="0.2">
      <c r="A2337" s="38" t="s">
        <v>79</v>
      </c>
      <c r="B2337" s="39" t="s">
        <v>77</v>
      </c>
      <c r="C2337" s="39" t="s">
        <v>78</v>
      </c>
      <c r="D2337" s="39" t="s">
        <v>71</v>
      </c>
      <c r="E2337" s="39" t="s">
        <v>12</v>
      </c>
      <c r="F2337" s="39" t="s">
        <v>31929</v>
      </c>
      <c r="G2337" s="39" t="s">
        <v>26187</v>
      </c>
      <c r="H2337" s="39" t="s">
        <v>31010</v>
      </c>
      <c r="I2337" s="71">
        <v>-10</v>
      </c>
    </row>
    <row r="2338" spans="1:9" x14ac:dyDescent="0.2">
      <c r="A2338" s="38" t="s">
        <v>79</v>
      </c>
      <c r="B2338" s="39" t="s">
        <v>77</v>
      </c>
      <c r="C2338" s="39" t="s">
        <v>78</v>
      </c>
      <c r="D2338" s="39" t="s">
        <v>71</v>
      </c>
      <c r="E2338" s="39" t="s">
        <v>12</v>
      </c>
      <c r="F2338" s="39" t="s">
        <v>29118</v>
      </c>
      <c r="G2338" s="39" t="s">
        <v>26187</v>
      </c>
      <c r="H2338" s="39" t="s">
        <v>28965</v>
      </c>
      <c r="I2338" s="71">
        <v>-5</v>
      </c>
    </row>
    <row r="2339" spans="1:9" x14ac:dyDescent="0.2">
      <c r="A2339" s="38" t="s">
        <v>79</v>
      </c>
      <c r="B2339" s="39" t="s">
        <v>77</v>
      </c>
      <c r="C2339" s="39" t="s">
        <v>78</v>
      </c>
      <c r="D2339" s="39" t="s">
        <v>71</v>
      </c>
      <c r="E2339" s="39" t="s">
        <v>12</v>
      </c>
      <c r="F2339" s="39" t="s">
        <v>1453</v>
      </c>
      <c r="G2339" s="39" t="s">
        <v>26187</v>
      </c>
      <c r="H2339" s="39" t="s">
        <v>1110</v>
      </c>
      <c r="I2339" s="71">
        <v>-61.7</v>
      </c>
    </row>
    <row r="2340" spans="1:9" x14ac:dyDescent="0.2">
      <c r="A2340" s="38" t="s">
        <v>79</v>
      </c>
      <c r="B2340" s="39" t="s">
        <v>77</v>
      </c>
      <c r="C2340" s="39" t="s">
        <v>78</v>
      </c>
      <c r="D2340" s="39" t="s">
        <v>71</v>
      </c>
      <c r="E2340" s="39" t="s">
        <v>12</v>
      </c>
      <c r="F2340" s="39" t="s">
        <v>27382</v>
      </c>
      <c r="G2340" s="39" t="s">
        <v>26187</v>
      </c>
      <c r="H2340" s="39" t="s">
        <v>27367</v>
      </c>
      <c r="I2340" s="71">
        <v>-8.24</v>
      </c>
    </row>
    <row r="2341" spans="1:9" x14ac:dyDescent="0.2">
      <c r="A2341" s="38" t="s">
        <v>79</v>
      </c>
      <c r="B2341" s="39" t="s">
        <v>77</v>
      </c>
      <c r="C2341" s="39" t="s">
        <v>78</v>
      </c>
      <c r="D2341" s="39" t="s">
        <v>71</v>
      </c>
      <c r="E2341" s="39" t="s">
        <v>12</v>
      </c>
      <c r="F2341" s="39" t="s">
        <v>1454</v>
      </c>
      <c r="G2341" s="39" t="s">
        <v>26187</v>
      </c>
      <c r="H2341" s="39" t="s">
        <v>1112</v>
      </c>
      <c r="I2341" s="71">
        <v>-35.79</v>
      </c>
    </row>
    <row r="2342" spans="1:9" x14ac:dyDescent="0.2">
      <c r="A2342" s="38" t="s">
        <v>79</v>
      </c>
      <c r="B2342" s="39" t="s">
        <v>77</v>
      </c>
      <c r="C2342" s="39" t="s">
        <v>78</v>
      </c>
      <c r="D2342" s="39" t="s">
        <v>71</v>
      </c>
      <c r="E2342" s="39" t="s">
        <v>12</v>
      </c>
      <c r="F2342" s="39" t="s">
        <v>28536</v>
      </c>
      <c r="G2342" s="39" t="s">
        <v>26187</v>
      </c>
      <c r="H2342" s="39" t="s">
        <v>28432</v>
      </c>
      <c r="I2342" s="71">
        <v>-10.94</v>
      </c>
    </row>
    <row r="2343" spans="1:9" x14ac:dyDescent="0.2">
      <c r="A2343" s="38" t="s">
        <v>79</v>
      </c>
      <c r="B2343" s="39" t="s">
        <v>77</v>
      </c>
      <c r="C2343" s="39" t="s">
        <v>78</v>
      </c>
      <c r="D2343" s="39" t="s">
        <v>71</v>
      </c>
      <c r="E2343" s="39" t="s">
        <v>12</v>
      </c>
      <c r="F2343" s="39" t="s">
        <v>29119</v>
      </c>
      <c r="G2343" s="39" t="s">
        <v>26187</v>
      </c>
      <c r="H2343" s="39" t="s">
        <v>236</v>
      </c>
      <c r="I2343" s="71">
        <v>-5</v>
      </c>
    </row>
    <row r="2344" spans="1:9" x14ac:dyDescent="0.2">
      <c r="A2344" s="38" t="s">
        <v>79</v>
      </c>
      <c r="B2344" s="39" t="s">
        <v>77</v>
      </c>
      <c r="C2344" s="39" t="s">
        <v>78</v>
      </c>
      <c r="D2344" s="39" t="s">
        <v>71</v>
      </c>
      <c r="E2344" s="39" t="s">
        <v>12</v>
      </c>
      <c r="F2344" s="39" t="s">
        <v>27730</v>
      </c>
      <c r="G2344" s="39" t="s">
        <v>26187</v>
      </c>
      <c r="H2344" s="39" t="s">
        <v>14699</v>
      </c>
      <c r="I2344" s="71">
        <v>-5</v>
      </c>
    </row>
    <row r="2345" spans="1:9" x14ac:dyDescent="0.2">
      <c r="A2345" s="38" t="s">
        <v>79</v>
      </c>
      <c r="B2345" s="39" t="s">
        <v>77</v>
      </c>
      <c r="C2345" s="39" t="s">
        <v>78</v>
      </c>
      <c r="D2345" s="39" t="s">
        <v>71</v>
      </c>
      <c r="E2345" s="39" t="s">
        <v>12</v>
      </c>
      <c r="F2345" s="39" t="s">
        <v>31930</v>
      </c>
      <c r="G2345" s="39" t="s">
        <v>26187</v>
      </c>
      <c r="H2345" s="39" t="s">
        <v>238</v>
      </c>
      <c r="I2345" s="71">
        <v>-5</v>
      </c>
    </row>
    <row r="2346" spans="1:9" x14ac:dyDescent="0.2">
      <c r="A2346" s="38" t="s">
        <v>79</v>
      </c>
      <c r="B2346" s="39" t="s">
        <v>77</v>
      </c>
      <c r="C2346" s="39" t="s">
        <v>78</v>
      </c>
      <c r="D2346" s="39" t="s">
        <v>71</v>
      </c>
      <c r="E2346" s="39" t="s">
        <v>12</v>
      </c>
      <c r="F2346" s="39" t="s">
        <v>29120</v>
      </c>
      <c r="G2346" s="39" t="s">
        <v>26187</v>
      </c>
      <c r="H2346" s="39" t="s">
        <v>28968</v>
      </c>
      <c r="I2346" s="71">
        <v>-5</v>
      </c>
    </row>
    <row r="2347" spans="1:9" x14ac:dyDescent="0.2">
      <c r="A2347" s="38" t="s">
        <v>79</v>
      </c>
      <c r="B2347" s="39" t="s">
        <v>77</v>
      </c>
      <c r="C2347" s="39" t="s">
        <v>78</v>
      </c>
      <c r="D2347" s="39" t="s">
        <v>71</v>
      </c>
      <c r="E2347" s="39" t="s">
        <v>12</v>
      </c>
      <c r="F2347" s="39" t="s">
        <v>29913</v>
      </c>
      <c r="G2347" s="39" t="s">
        <v>26187</v>
      </c>
      <c r="H2347" s="39" t="s">
        <v>20674</v>
      </c>
      <c r="I2347" s="71">
        <v>-5</v>
      </c>
    </row>
    <row r="2348" spans="1:9" x14ac:dyDescent="0.2">
      <c r="A2348" s="38" t="s">
        <v>79</v>
      </c>
      <c r="B2348" s="39" t="s">
        <v>77</v>
      </c>
      <c r="C2348" s="39" t="s">
        <v>78</v>
      </c>
      <c r="D2348" s="39" t="s">
        <v>71</v>
      </c>
      <c r="E2348" s="39" t="s">
        <v>12</v>
      </c>
      <c r="F2348" s="39" t="s">
        <v>29121</v>
      </c>
      <c r="G2348" s="39" t="s">
        <v>26187</v>
      </c>
      <c r="H2348" s="39" t="s">
        <v>28969</v>
      </c>
      <c r="I2348" s="71">
        <v>-5</v>
      </c>
    </row>
    <row r="2349" spans="1:9" x14ac:dyDescent="0.2">
      <c r="A2349" s="38" t="s">
        <v>79</v>
      </c>
      <c r="B2349" s="39" t="s">
        <v>77</v>
      </c>
      <c r="C2349" s="39" t="s">
        <v>78</v>
      </c>
      <c r="D2349" s="39" t="s">
        <v>71</v>
      </c>
      <c r="E2349" s="39" t="s">
        <v>12</v>
      </c>
      <c r="F2349" s="39" t="s">
        <v>31931</v>
      </c>
      <c r="G2349" s="39" t="s">
        <v>26187</v>
      </c>
      <c r="H2349" s="39" t="s">
        <v>31014</v>
      </c>
      <c r="I2349" s="71">
        <v>-5</v>
      </c>
    </row>
    <row r="2350" spans="1:9" x14ac:dyDescent="0.2">
      <c r="A2350" s="38" t="s">
        <v>79</v>
      </c>
      <c r="B2350" s="39" t="s">
        <v>77</v>
      </c>
      <c r="C2350" s="39" t="s">
        <v>78</v>
      </c>
      <c r="D2350" s="39" t="s">
        <v>71</v>
      </c>
      <c r="E2350" s="39" t="s">
        <v>12</v>
      </c>
      <c r="F2350" s="39" t="s">
        <v>1455</v>
      </c>
      <c r="G2350" s="39" t="s">
        <v>26187</v>
      </c>
      <c r="H2350" s="39" t="s">
        <v>1114</v>
      </c>
      <c r="I2350" s="71">
        <v>-50.82</v>
      </c>
    </row>
    <row r="2351" spans="1:9" x14ac:dyDescent="0.2">
      <c r="A2351" s="38" t="s">
        <v>79</v>
      </c>
      <c r="B2351" s="39" t="s">
        <v>77</v>
      </c>
      <c r="C2351" s="39" t="s">
        <v>78</v>
      </c>
      <c r="D2351" s="39" t="s">
        <v>71</v>
      </c>
      <c r="E2351" s="39" t="s">
        <v>12</v>
      </c>
      <c r="F2351" s="39" t="s">
        <v>27383</v>
      </c>
      <c r="G2351" s="39" t="s">
        <v>26187</v>
      </c>
      <c r="H2351" s="39" t="s">
        <v>1116</v>
      </c>
      <c r="I2351" s="71">
        <v>-5.67</v>
      </c>
    </row>
    <row r="2352" spans="1:9" x14ac:dyDescent="0.2">
      <c r="A2352" s="38" t="s">
        <v>79</v>
      </c>
      <c r="B2352" s="39" t="s">
        <v>77</v>
      </c>
      <c r="C2352" s="39" t="s">
        <v>78</v>
      </c>
      <c r="D2352" s="39" t="s">
        <v>71</v>
      </c>
      <c r="E2352" s="39" t="s">
        <v>12</v>
      </c>
      <c r="F2352" s="39" t="s">
        <v>1456</v>
      </c>
      <c r="G2352" s="39" t="s">
        <v>26187</v>
      </c>
      <c r="H2352" s="39" t="s">
        <v>1119</v>
      </c>
      <c r="I2352" s="71">
        <v>-25.86</v>
      </c>
    </row>
    <row r="2353" spans="1:9" x14ac:dyDescent="0.2">
      <c r="A2353" s="38" t="s">
        <v>79</v>
      </c>
      <c r="B2353" s="39" t="s">
        <v>77</v>
      </c>
      <c r="C2353" s="39" t="s">
        <v>78</v>
      </c>
      <c r="D2353" s="39" t="s">
        <v>71</v>
      </c>
      <c r="E2353" s="39" t="s">
        <v>12</v>
      </c>
      <c r="F2353" s="39" t="s">
        <v>29914</v>
      </c>
      <c r="G2353" s="39" t="s">
        <v>100</v>
      </c>
      <c r="H2353" s="39" t="s">
        <v>29700</v>
      </c>
      <c r="I2353" s="71">
        <v>-10</v>
      </c>
    </row>
    <row r="2354" spans="1:9" x14ac:dyDescent="0.2">
      <c r="A2354" s="38" t="s">
        <v>79</v>
      </c>
      <c r="B2354" s="39" t="s">
        <v>77</v>
      </c>
      <c r="C2354" s="39" t="s">
        <v>78</v>
      </c>
      <c r="D2354" s="39" t="s">
        <v>71</v>
      </c>
      <c r="E2354" s="39" t="s">
        <v>12</v>
      </c>
      <c r="F2354" s="39" t="s">
        <v>29122</v>
      </c>
      <c r="G2354" s="39" t="s">
        <v>26187</v>
      </c>
      <c r="H2354" s="39" t="s">
        <v>1121</v>
      </c>
      <c r="I2354" s="71">
        <v>-6.05</v>
      </c>
    </row>
    <row r="2355" spans="1:9" x14ac:dyDescent="0.2">
      <c r="A2355" s="38" t="s">
        <v>79</v>
      </c>
      <c r="B2355" s="39" t="s">
        <v>77</v>
      </c>
      <c r="C2355" s="39" t="s">
        <v>78</v>
      </c>
      <c r="D2355" s="39" t="s">
        <v>71</v>
      </c>
      <c r="E2355" s="39" t="s">
        <v>12</v>
      </c>
      <c r="F2355" s="39" t="s">
        <v>31932</v>
      </c>
      <c r="G2355" s="39" t="s">
        <v>26187</v>
      </c>
      <c r="H2355" s="39" t="s">
        <v>31016</v>
      </c>
      <c r="I2355" s="71">
        <v>-5</v>
      </c>
    </row>
    <row r="2356" spans="1:9" x14ac:dyDescent="0.2">
      <c r="A2356" s="38" t="s">
        <v>79</v>
      </c>
      <c r="B2356" s="39" t="s">
        <v>77</v>
      </c>
      <c r="C2356" s="39" t="s">
        <v>78</v>
      </c>
      <c r="D2356" s="39" t="s">
        <v>71</v>
      </c>
      <c r="E2356" s="39" t="s">
        <v>12</v>
      </c>
      <c r="F2356" s="39" t="s">
        <v>26631</v>
      </c>
      <c r="G2356" s="39" t="s">
        <v>26187</v>
      </c>
      <c r="H2356" s="39" t="s">
        <v>1122</v>
      </c>
      <c r="I2356" s="71">
        <v>-7.2</v>
      </c>
    </row>
    <row r="2357" spans="1:9" x14ac:dyDescent="0.2">
      <c r="A2357" s="38" t="s">
        <v>79</v>
      </c>
      <c r="B2357" s="39" t="s">
        <v>77</v>
      </c>
      <c r="C2357" s="39" t="s">
        <v>78</v>
      </c>
      <c r="D2357" s="39" t="s">
        <v>71</v>
      </c>
      <c r="E2357" s="39" t="s">
        <v>12</v>
      </c>
      <c r="F2357" s="39" t="s">
        <v>31933</v>
      </c>
      <c r="G2357" s="39" t="s">
        <v>100</v>
      </c>
      <c r="H2357" s="39" t="s">
        <v>31018</v>
      </c>
      <c r="I2357" s="71">
        <v>-5</v>
      </c>
    </row>
    <row r="2358" spans="1:9" x14ac:dyDescent="0.2">
      <c r="A2358" s="38" t="s">
        <v>79</v>
      </c>
      <c r="B2358" s="39" t="s">
        <v>77</v>
      </c>
      <c r="C2358" s="39" t="s">
        <v>78</v>
      </c>
      <c r="D2358" s="39" t="s">
        <v>71</v>
      </c>
      <c r="E2358" s="39" t="s">
        <v>12</v>
      </c>
      <c r="F2358" s="39" t="s">
        <v>28101</v>
      </c>
      <c r="G2358" s="39" t="s">
        <v>26187</v>
      </c>
      <c r="H2358" s="39" t="s">
        <v>28012</v>
      </c>
      <c r="I2358" s="71">
        <v>-5</v>
      </c>
    </row>
    <row r="2359" spans="1:9" x14ac:dyDescent="0.2">
      <c r="A2359" s="38" t="s">
        <v>79</v>
      </c>
      <c r="B2359" s="39" t="s">
        <v>77</v>
      </c>
      <c r="C2359" s="39" t="s">
        <v>78</v>
      </c>
      <c r="D2359" s="39" t="s">
        <v>71</v>
      </c>
      <c r="E2359" s="39" t="s">
        <v>12</v>
      </c>
      <c r="F2359" s="39" t="s">
        <v>28537</v>
      </c>
      <c r="G2359" s="39" t="s">
        <v>26187</v>
      </c>
      <c r="H2359" s="39" t="s">
        <v>28333</v>
      </c>
      <c r="I2359" s="71">
        <v>-10</v>
      </c>
    </row>
    <row r="2360" spans="1:9" x14ac:dyDescent="0.2">
      <c r="A2360" s="38" t="s">
        <v>79</v>
      </c>
      <c r="B2360" s="39" t="s">
        <v>77</v>
      </c>
      <c r="C2360" s="39" t="s">
        <v>78</v>
      </c>
      <c r="D2360" s="39" t="s">
        <v>71</v>
      </c>
      <c r="E2360" s="39" t="s">
        <v>12</v>
      </c>
      <c r="F2360" s="39" t="s">
        <v>29124</v>
      </c>
      <c r="G2360" s="39" t="s">
        <v>26187</v>
      </c>
      <c r="H2360" s="39" t="s">
        <v>1123</v>
      </c>
      <c r="I2360" s="71">
        <v>-5</v>
      </c>
    </row>
    <row r="2361" spans="1:9" x14ac:dyDescent="0.2">
      <c r="A2361" s="38" t="s">
        <v>79</v>
      </c>
      <c r="B2361" s="39" t="s">
        <v>77</v>
      </c>
      <c r="C2361" s="39" t="s">
        <v>78</v>
      </c>
      <c r="D2361" s="39" t="s">
        <v>71</v>
      </c>
      <c r="E2361" s="39" t="s">
        <v>12</v>
      </c>
      <c r="F2361" s="39" t="s">
        <v>29125</v>
      </c>
      <c r="G2361" s="39" t="s">
        <v>26187</v>
      </c>
      <c r="H2361" s="39" t="s">
        <v>28975</v>
      </c>
      <c r="I2361" s="71">
        <v>-5</v>
      </c>
    </row>
    <row r="2362" spans="1:9" x14ac:dyDescent="0.2">
      <c r="A2362" s="38" t="s">
        <v>79</v>
      </c>
      <c r="B2362" s="39" t="s">
        <v>77</v>
      </c>
      <c r="C2362" s="39" t="s">
        <v>78</v>
      </c>
      <c r="D2362" s="39" t="s">
        <v>71</v>
      </c>
      <c r="E2362" s="39" t="s">
        <v>12</v>
      </c>
      <c r="F2362" s="39" t="s">
        <v>31934</v>
      </c>
      <c r="G2362" s="39" t="s">
        <v>26187</v>
      </c>
      <c r="H2362" s="39" t="s">
        <v>31020</v>
      </c>
      <c r="I2362" s="71">
        <v>-5</v>
      </c>
    </row>
    <row r="2363" spans="1:9" x14ac:dyDescent="0.2">
      <c r="A2363" s="38" t="s">
        <v>79</v>
      </c>
      <c r="B2363" s="39" t="s">
        <v>77</v>
      </c>
      <c r="C2363" s="39" t="s">
        <v>78</v>
      </c>
      <c r="D2363" s="39" t="s">
        <v>71</v>
      </c>
      <c r="E2363" s="39" t="s">
        <v>12</v>
      </c>
      <c r="F2363" s="39" t="s">
        <v>31935</v>
      </c>
      <c r="G2363" s="39" t="s">
        <v>26187</v>
      </c>
      <c r="H2363" s="39" t="s">
        <v>1125</v>
      </c>
      <c r="I2363" s="71">
        <v>-5</v>
      </c>
    </row>
    <row r="2364" spans="1:9" x14ac:dyDescent="0.2">
      <c r="A2364" s="38" t="s">
        <v>79</v>
      </c>
      <c r="B2364" s="39" t="s">
        <v>77</v>
      </c>
      <c r="C2364" s="39" t="s">
        <v>78</v>
      </c>
      <c r="D2364" s="39" t="s">
        <v>71</v>
      </c>
      <c r="E2364" s="39" t="s">
        <v>12</v>
      </c>
      <c r="F2364" s="39" t="s">
        <v>29915</v>
      </c>
      <c r="G2364" s="39" t="s">
        <v>26187</v>
      </c>
      <c r="H2364" s="39" t="s">
        <v>29702</v>
      </c>
      <c r="I2364" s="71">
        <v>-5</v>
      </c>
    </row>
    <row r="2365" spans="1:9" x14ac:dyDescent="0.2">
      <c r="A2365" s="38" t="s">
        <v>79</v>
      </c>
      <c r="B2365" s="39" t="s">
        <v>77</v>
      </c>
      <c r="C2365" s="39" t="s">
        <v>78</v>
      </c>
      <c r="D2365" s="39" t="s">
        <v>71</v>
      </c>
      <c r="E2365" s="39" t="s">
        <v>12</v>
      </c>
      <c r="F2365" s="39" t="s">
        <v>27731</v>
      </c>
      <c r="G2365" s="39" t="s">
        <v>26187</v>
      </c>
      <c r="H2365" s="39" t="s">
        <v>27654</v>
      </c>
      <c r="I2365" s="71">
        <v>-10</v>
      </c>
    </row>
    <row r="2366" spans="1:9" x14ac:dyDescent="0.2">
      <c r="A2366" s="38" t="s">
        <v>79</v>
      </c>
      <c r="B2366" s="39" t="s">
        <v>77</v>
      </c>
      <c r="C2366" s="39" t="s">
        <v>78</v>
      </c>
      <c r="D2366" s="39" t="s">
        <v>71</v>
      </c>
      <c r="E2366" s="39" t="s">
        <v>12</v>
      </c>
      <c r="F2366" s="39" t="s">
        <v>29126</v>
      </c>
      <c r="G2366" s="39" t="s">
        <v>26187</v>
      </c>
      <c r="H2366" s="39" t="s">
        <v>1127</v>
      </c>
      <c r="I2366" s="71">
        <v>-5.21</v>
      </c>
    </row>
    <row r="2367" spans="1:9" x14ac:dyDescent="0.2">
      <c r="A2367" s="38" t="s">
        <v>79</v>
      </c>
      <c r="B2367" s="39" t="s">
        <v>77</v>
      </c>
      <c r="C2367" s="39" t="s">
        <v>78</v>
      </c>
      <c r="D2367" s="39" t="s">
        <v>71</v>
      </c>
      <c r="E2367" s="39" t="s">
        <v>12</v>
      </c>
      <c r="F2367" s="39" t="s">
        <v>29127</v>
      </c>
      <c r="G2367" s="39" t="s">
        <v>26187</v>
      </c>
      <c r="H2367" s="39" t="s">
        <v>28978</v>
      </c>
      <c r="I2367" s="71">
        <v>-5</v>
      </c>
    </row>
    <row r="2368" spans="1:9" x14ac:dyDescent="0.2">
      <c r="A2368" s="38" t="s">
        <v>79</v>
      </c>
      <c r="B2368" s="39" t="s">
        <v>77</v>
      </c>
      <c r="C2368" s="39" t="s">
        <v>78</v>
      </c>
      <c r="D2368" s="39" t="s">
        <v>71</v>
      </c>
      <c r="E2368" s="39" t="s">
        <v>12</v>
      </c>
      <c r="F2368" s="39" t="s">
        <v>27174</v>
      </c>
      <c r="G2368" s="39" t="s">
        <v>26187</v>
      </c>
      <c r="H2368" s="39" t="s">
        <v>1128</v>
      </c>
      <c r="I2368" s="71">
        <v>-5.0999999999999996</v>
      </c>
    </row>
    <row r="2369" spans="1:9" x14ac:dyDescent="0.2">
      <c r="A2369" s="38" t="s">
        <v>79</v>
      </c>
      <c r="B2369" s="39" t="s">
        <v>77</v>
      </c>
      <c r="C2369" s="39" t="s">
        <v>78</v>
      </c>
      <c r="D2369" s="39" t="s">
        <v>71</v>
      </c>
      <c r="E2369" s="39" t="s">
        <v>12</v>
      </c>
      <c r="F2369" s="39" t="s">
        <v>1458</v>
      </c>
      <c r="G2369" s="39" t="s">
        <v>26187</v>
      </c>
      <c r="H2369" s="39" t="s">
        <v>1132</v>
      </c>
      <c r="I2369" s="71">
        <v>-5</v>
      </c>
    </row>
    <row r="2370" spans="1:9" x14ac:dyDescent="0.2">
      <c r="A2370" s="38" t="s">
        <v>79</v>
      </c>
      <c r="B2370" s="39" t="s">
        <v>77</v>
      </c>
      <c r="C2370" s="39" t="s">
        <v>78</v>
      </c>
      <c r="D2370" s="39" t="s">
        <v>71</v>
      </c>
      <c r="E2370" s="39" t="s">
        <v>12</v>
      </c>
      <c r="F2370" s="39" t="s">
        <v>1458</v>
      </c>
      <c r="G2370" s="39" t="s">
        <v>26187</v>
      </c>
      <c r="H2370" s="39" t="s">
        <v>1133</v>
      </c>
      <c r="I2370" s="71">
        <v>-10</v>
      </c>
    </row>
    <row r="2371" spans="1:9" x14ac:dyDescent="0.2">
      <c r="A2371" s="38" t="s">
        <v>79</v>
      </c>
      <c r="B2371" s="39" t="s">
        <v>77</v>
      </c>
      <c r="C2371" s="39" t="s">
        <v>78</v>
      </c>
      <c r="D2371" s="39" t="s">
        <v>71</v>
      </c>
      <c r="E2371" s="39" t="s">
        <v>12</v>
      </c>
      <c r="F2371" s="39" t="s">
        <v>31936</v>
      </c>
      <c r="G2371" s="39" t="s">
        <v>26187</v>
      </c>
      <c r="H2371" s="39" t="s">
        <v>31023</v>
      </c>
      <c r="I2371" s="71">
        <v>-5</v>
      </c>
    </row>
    <row r="2372" spans="1:9" x14ac:dyDescent="0.2">
      <c r="A2372" s="38" t="s">
        <v>79</v>
      </c>
      <c r="B2372" s="39" t="s">
        <v>77</v>
      </c>
      <c r="C2372" s="39" t="s">
        <v>78</v>
      </c>
      <c r="D2372" s="39" t="s">
        <v>71</v>
      </c>
      <c r="E2372" s="39" t="s">
        <v>12</v>
      </c>
      <c r="F2372" s="39" t="s">
        <v>31937</v>
      </c>
      <c r="G2372" s="39" t="s">
        <v>26187</v>
      </c>
      <c r="H2372" s="39" t="s">
        <v>29482</v>
      </c>
      <c r="I2372" s="71">
        <v>-7.85</v>
      </c>
    </row>
    <row r="2373" spans="1:9" x14ac:dyDescent="0.2">
      <c r="A2373" s="38" t="s">
        <v>79</v>
      </c>
      <c r="B2373" s="39" t="s">
        <v>77</v>
      </c>
      <c r="C2373" s="39" t="s">
        <v>78</v>
      </c>
      <c r="D2373" s="39" t="s">
        <v>71</v>
      </c>
      <c r="E2373" s="39" t="s">
        <v>12</v>
      </c>
      <c r="F2373" s="39" t="s">
        <v>29128</v>
      </c>
      <c r="G2373" s="39" t="s">
        <v>100</v>
      </c>
      <c r="H2373" s="39" t="s">
        <v>14744</v>
      </c>
      <c r="I2373" s="71">
        <v>-5</v>
      </c>
    </row>
    <row r="2374" spans="1:9" x14ac:dyDescent="0.2">
      <c r="A2374" s="38" t="s">
        <v>79</v>
      </c>
      <c r="B2374" s="39" t="s">
        <v>77</v>
      </c>
      <c r="C2374" s="39" t="s">
        <v>78</v>
      </c>
      <c r="D2374" s="39" t="s">
        <v>71</v>
      </c>
      <c r="E2374" s="39" t="s">
        <v>12</v>
      </c>
      <c r="F2374" s="39" t="s">
        <v>26976</v>
      </c>
      <c r="G2374" s="39" t="s">
        <v>26187</v>
      </c>
      <c r="H2374" s="39" t="s">
        <v>26938</v>
      </c>
      <c r="I2374" s="71">
        <v>-5</v>
      </c>
    </row>
    <row r="2375" spans="1:9" x14ac:dyDescent="0.2">
      <c r="A2375" s="38" t="s">
        <v>79</v>
      </c>
      <c r="B2375" s="39" t="s">
        <v>77</v>
      </c>
      <c r="C2375" s="39" t="s">
        <v>78</v>
      </c>
      <c r="D2375" s="39" t="s">
        <v>71</v>
      </c>
      <c r="E2375" s="39" t="s">
        <v>12</v>
      </c>
      <c r="F2375" s="39" t="s">
        <v>31938</v>
      </c>
      <c r="G2375" s="39" t="s">
        <v>26187</v>
      </c>
      <c r="H2375" s="39" t="s">
        <v>31025</v>
      </c>
      <c r="I2375" s="71">
        <v>-5</v>
      </c>
    </row>
    <row r="2376" spans="1:9" x14ac:dyDescent="0.2">
      <c r="A2376" s="38" t="s">
        <v>79</v>
      </c>
      <c r="B2376" s="39" t="s">
        <v>77</v>
      </c>
      <c r="C2376" s="39" t="s">
        <v>78</v>
      </c>
      <c r="D2376" s="39" t="s">
        <v>71</v>
      </c>
      <c r="E2376" s="39" t="s">
        <v>12</v>
      </c>
      <c r="F2376" s="39" t="s">
        <v>29129</v>
      </c>
      <c r="G2376" s="39" t="s">
        <v>26187</v>
      </c>
      <c r="H2376" s="39" t="s">
        <v>28981</v>
      </c>
      <c r="I2376" s="71">
        <v>-5</v>
      </c>
    </row>
    <row r="2377" spans="1:9" x14ac:dyDescent="0.2">
      <c r="A2377" s="38" t="s">
        <v>79</v>
      </c>
      <c r="B2377" s="39" t="s">
        <v>77</v>
      </c>
      <c r="C2377" s="39" t="s">
        <v>78</v>
      </c>
      <c r="D2377" s="39" t="s">
        <v>71</v>
      </c>
      <c r="E2377" s="39" t="s">
        <v>12</v>
      </c>
      <c r="F2377" s="39" t="s">
        <v>26632</v>
      </c>
      <c r="G2377" s="39" t="s">
        <v>26187</v>
      </c>
      <c r="H2377" s="39" t="s">
        <v>1136</v>
      </c>
      <c r="I2377" s="71">
        <v>-18.62</v>
      </c>
    </row>
    <row r="2378" spans="1:9" x14ac:dyDescent="0.2">
      <c r="A2378" s="38" t="s">
        <v>79</v>
      </c>
      <c r="B2378" s="39" t="s">
        <v>77</v>
      </c>
      <c r="C2378" s="39" t="s">
        <v>78</v>
      </c>
      <c r="D2378" s="39" t="s">
        <v>71</v>
      </c>
      <c r="E2378" s="39" t="s">
        <v>12</v>
      </c>
      <c r="F2378" s="39" t="s">
        <v>1459</v>
      </c>
      <c r="G2378" s="39" t="s">
        <v>26187</v>
      </c>
      <c r="H2378" s="39" t="s">
        <v>1138</v>
      </c>
      <c r="I2378" s="71">
        <v>-63.66</v>
      </c>
    </row>
    <row r="2379" spans="1:9" x14ac:dyDescent="0.2">
      <c r="A2379" s="38" t="s">
        <v>79</v>
      </c>
      <c r="B2379" s="39" t="s">
        <v>77</v>
      </c>
      <c r="C2379" s="39" t="s">
        <v>78</v>
      </c>
      <c r="D2379" s="39" t="s">
        <v>71</v>
      </c>
      <c r="E2379" s="39" t="s">
        <v>12</v>
      </c>
      <c r="F2379" s="39" t="s">
        <v>1460</v>
      </c>
      <c r="G2379" s="39" t="s">
        <v>26187</v>
      </c>
      <c r="H2379" s="39" t="s">
        <v>1142</v>
      </c>
      <c r="I2379" s="71">
        <v>-174.8</v>
      </c>
    </row>
    <row r="2380" spans="1:9" x14ac:dyDescent="0.2">
      <c r="A2380" s="38" t="s">
        <v>79</v>
      </c>
      <c r="B2380" s="39" t="s">
        <v>77</v>
      </c>
      <c r="C2380" s="39" t="s">
        <v>78</v>
      </c>
      <c r="D2380" s="39" t="s">
        <v>71</v>
      </c>
      <c r="E2380" s="39" t="s">
        <v>12</v>
      </c>
      <c r="F2380" s="39" t="s">
        <v>28538</v>
      </c>
      <c r="G2380" s="39" t="s">
        <v>26187</v>
      </c>
      <c r="H2380" s="39" t="s">
        <v>28434</v>
      </c>
      <c r="I2380" s="71">
        <v>-9.0399999999999991</v>
      </c>
    </row>
    <row r="2381" spans="1:9" x14ac:dyDescent="0.2">
      <c r="A2381" s="38" t="s">
        <v>79</v>
      </c>
      <c r="B2381" s="39" t="s">
        <v>77</v>
      </c>
      <c r="C2381" s="39" t="s">
        <v>78</v>
      </c>
      <c r="D2381" s="39" t="s">
        <v>71</v>
      </c>
      <c r="E2381" s="39" t="s">
        <v>12</v>
      </c>
      <c r="F2381" s="39" t="s">
        <v>31939</v>
      </c>
      <c r="G2381" s="39" t="s">
        <v>26187</v>
      </c>
      <c r="H2381" s="39" t="s">
        <v>31027</v>
      </c>
      <c r="I2381" s="71">
        <v>-10</v>
      </c>
    </row>
    <row r="2382" spans="1:9" x14ac:dyDescent="0.2">
      <c r="A2382" s="38" t="s">
        <v>79</v>
      </c>
      <c r="B2382" s="39" t="s">
        <v>77</v>
      </c>
      <c r="C2382" s="39" t="s">
        <v>78</v>
      </c>
      <c r="D2382" s="39" t="s">
        <v>71</v>
      </c>
      <c r="E2382" s="39" t="s">
        <v>12</v>
      </c>
      <c r="F2382" s="39" t="s">
        <v>1461</v>
      </c>
      <c r="G2382" s="39" t="s">
        <v>26187</v>
      </c>
      <c r="H2382" s="39" t="s">
        <v>1140</v>
      </c>
      <c r="I2382" s="71">
        <v>-10</v>
      </c>
    </row>
    <row r="2383" spans="1:9" x14ac:dyDescent="0.2">
      <c r="A2383" s="38" t="s">
        <v>79</v>
      </c>
      <c r="B2383" s="39" t="s">
        <v>77</v>
      </c>
      <c r="C2383" s="39" t="s">
        <v>78</v>
      </c>
      <c r="D2383" s="39" t="s">
        <v>71</v>
      </c>
      <c r="E2383" s="39" t="s">
        <v>12</v>
      </c>
      <c r="F2383" s="39" t="s">
        <v>31940</v>
      </c>
      <c r="G2383" s="39" t="s">
        <v>26187</v>
      </c>
      <c r="H2383" s="39" t="s">
        <v>31029</v>
      </c>
      <c r="I2383" s="71">
        <v>-5</v>
      </c>
    </row>
    <row r="2384" spans="1:9" x14ac:dyDescent="0.2">
      <c r="A2384" s="38" t="s">
        <v>79</v>
      </c>
      <c r="B2384" s="39" t="s">
        <v>77</v>
      </c>
      <c r="C2384" s="39" t="s">
        <v>78</v>
      </c>
      <c r="D2384" s="39" t="s">
        <v>71</v>
      </c>
      <c r="E2384" s="39" t="s">
        <v>12</v>
      </c>
      <c r="F2384" s="39" t="s">
        <v>29130</v>
      </c>
      <c r="G2384" s="39" t="s">
        <v>26187</v>
      </c>
      <c r="H2384" s="39" t="s">
        <v>28983</v>
      </c>
      <c r="I2384" s="71">
        <v>-15.21</v>
      </c>
    </row>
    <row r="2385" spans="1:9" x14ac:dyDescent="0.2">
      <c r="A2385" s="38" t="s">
        <v>79</v>
      </c>
      <c r="B2385" s="39" t="s">
        <v>77</v>
      </c>
      <c r="C2385" s="39" t="s">
        <v>78</v>
      </c>
      <c r="D2385" s="39" t="s">
        <v>71</v>
      </c>
      <c r="E2385" s="39" t="s">
        <v>12</v>
      </c>
      <c r="F2385" s="39" t="s">
        <v>29916</v>
      </c>
      <c r="G2385" s="39" t="s">
        <v>26187</v>
      </c>
      <c r="H2385" s="39" t="s">
        <v>29704</v>
      </c>
      <c r="I2385" s="71">
        <v>-5</v>
      </c>
    </row>
    <row r="2386" spans="1:9" x14ac:dyDescent="0.2">
      <c r="A2386" s="38" t="s">
        <v>79</v>
      </c>
      <c r="B2386" s="39" t="s">
        <v>77</v>
      </c>
      <c r="C2386" s="39" t="s">
        <v>78</v>
      </c>
      <c r="D2386" s="39" t="s">
        <v>71</v>
      </c>
      <c r="E2386" s="39" t="s">
        <v>12</v>
      </c>
      <c r="F2386" s="39" t="s">
        <v>28102</v>
      </c>
      <c r="G2386" s="39" t="s">
        <v>26187</v>
      </c>
      <c r="H2386" s="39" t="s">
        <v>28103</v>
      </c>
      <c r="I2386" s="71">
        <v>-5</v>
      </c>
    </row>
    <row r="2387" spans="1:9" x14ac:dyDescent="0.2">
      <c r="A2387" s="38" t="s">
        <v>79</v>
      </c>
      <c r="B2387" s="39" t="s">
        <v>77</v>
      </c>
      <c r="C2387" s="39" t="s">
        <v>78</v>
      </c>
      <c r="D2387" s="39" t="s">
        <v>71</v>
      </c>
      <c r="E2387" s="39" t="s">
        <v>12</v>
      </c>
      <c r="F2387" s="39" t="s">
        <v>31941</v>
      </c>
      <c r="G2387" s="39" t="s">
        <v>100</v>
      </c>
      <c r="H2387" s="39" t="s">
        <v>1462</v>
      </c>
      <c r="I2387" s="71">
        <v>-5</v>
      </c>
    </row>
    <row r="2388" spans="1:9" x14ac:dyDescent="0.2">
      <c r="A2388" s="38" t="s">
        <v>79</v>
      </c>
      <c r="B2388" s="39" t="s">
        <v>77</v>
      </c>
      <c r="C2388" s="39" t="s">
        <v>78</v>
      </c>
      <c r="D2388" s="39" t="s">
        <v>71</v>
      </c>
      <c r="E2388" s="39" t="s">
        <v>12</v>
      </c>
      <c r="F2388" s="39" t="s">
        <v>31942</v>
      </c>
      <c r="G2388" s="39" t="s">
        <v>26187</v>
      </c>
      <c r="H2388" s="39" t="s">
        <v>31031</v>
      </c>
      <c r="I2388" s="71">
        <v>-5</v>
      </c>
    </row>
    <row r="2389" spans="1:9" x14ac:dyDescent="0.2">
      <c r="A2389" s="38" t="s">
        <v>79</v>
      </c>
      <c r="B2389" s="39" t="s">
        <v>77</v>
      </c>
      <c r="C2389" s="39" t="s">
        <v>78</v>
      </c>
      <c r="D2389" s="39" t="s">
        <v>71</v>
      </c>
      <c r="E2389" s="39" t="s">
        <v>12</v>
      </c>
      <c r="F2389" s="39" t="s">
        <v>29131</v>
      </c>
      <c r="G2389" s="39" t="s">
        <v>26187</v>
      </c>
      <c r="H2389" s="39" t="s">
        <v>1147</v>
      </c>
      <c r="I2389" s="71">
        <v>-5</v>
      </c>
    </row>
    <row r="2390" spans="1:9" x14ac:dyDescent="0.2">
      <c r="A2390" s="38" t="s">
        <v>79</v>
      </c>
      <c r="B2390" s="39" t="s">
        <v>77</v>
      </c>
      <c r="C2390" s="39" t="s">
        <v>78</v>
      </c>
      <c r="D2390" s="39" t="s">
        <v>71</v>
      </c>
      <c r="E2390" s="39" t="s">
        <v>12</v>
      </c>
      <c r="F2390" s="39" t="s">
        <v>28539</v>
      </c>
      <c r="G2390" s="39" t="s">
        <v>26187</v>
      </c>
      <c r="H2390" s="39" t="s">
        <v>28436</v>
      </c>
      <c r="I2390" s="71">
        <v>-5</v>
      </c>
    </row>
    <row r="2391" spans="1:9" x14ac:dyDescent="0.2">
      <c r="A2391" s="38" t="s">
        <v>79</v>
      </c>
      <c r="B2391" s="39" t="s">
        <v>77</v>
      </c>
      <c r="C2391" s="39" t="s">
        <v>78</v>
      </c>
      <c r="D2391" s="39" t="s">
        <v>71</v>
      </c>
      <c r="E2391" s="39" t="s">
        <v>12</v>
      </c>
      <c r="F2391" s="39" t="s">
        <v>28104</v>
      </c>
      <c r="G2391" s="39" t="s">
        <v>26187</v>
      </c>
      <c r="H2391" s="39" t="s">
        <v>28014</v>
      </c>
      <c r="I2391" s="71">
        <v>-7.21</v>
      </c>
    </row>
    <row r="2392" spans="1:9" x14ac:dyDescent="0.2">
      <c r="A2392" s="38" t="s">
        <v>79</v>
      </c>
      <c r="B2392" s="39" t="s">
        <v>77</v>
      </c>
      <c r="C2392" s="39" t="s">
        <v>78</v>
      </c>
      <c r="D2392" s="39" t="s">
        <v>71</v>
      </c>
      <c r="E2392" s="39" t="s">
        <v>12</v>
      </c>
      <c r="F2392" s="39" t="s">
        <v>27732</v>
      </c>
      <c r="G2392" s="39" t="s">
        <v>26187</v>
      </c>
      <c r="H2392" s="39" t="s">
        <v>27656</v>
      </c>
      <c r="I2392" s="71">
        <v>-12.01</v>
      </c>
    </row>
    <row r="2393" spans="1:9" x14ac:dyDescent="0.2">
      <c r="A2393" s="38" t="s">
        <v>79</v>
      </c>
      <c r="B2393" s="39" t="s">
        <v>77</v>
      </c>
      <c r="C2393" s="39" t="s">
        <v>78</v>
      </c>
      <c r="D2393" s="39" t="s">
        <v>71</v>
      </c>
      <c r="E2393" s="39" t="s">
        <v>12</v>
      </c>
      <c r="F2393" s="39" t="s">
        <v>29918</v>
      </c>
      <c r="G2393" s="39" t="s">
        <v>26187</v>
      </c>
      <c r="H2393" s="39" t="s">
        <v>29709</v>
      </c>
      <c r="I2393" s="71">
        <v>-5</v>
      </c>
    </row>
    <row r="2394" spans="1:9" x14ac:dyDescent="0.2">
      <c r="A2394" s="38" t="s">
        <v>79</v>
      </c>
      <c r="B2394" s="39" t="s">
        <v>77</v>
      </c>
      <c r="C2394" s="39" t="s">
        <v>78</v>
      </c>
      <c r="D2394" s="39" t="s">
        <v>71</v>
      </c>
      <c r="E2394" s="39" t="s">
        <v>12</v>
      </c>
      <c r="F2394" s="39" t="s">
        <v>31943</v>
      </c>
      <c r="G2394" s="39" t="s">
        <v>26187</v>
      </c>
      <c r="H2394" s="39" t="s">
        <v>8745</v>
      </c>
      <c r="I2394" s="71">
        <v>-5</v>
      </c>
    </row>
    <row r="2395" spans="1:9" x14ac:dyDescent="0.2">
      <c r="A2395" s="38" t="s">
        <v>79</v>
      </c>
      <c r="B2395" s="39" t="s">
        <v>77</v>
      </c>
      <c r="C2395" s="39" t="s">
        <v>78</v>
      </c>
      <c r="D2395" s="39" t="s">
        <v>71</v>
      </c>
      <c r="E2395" s="39" t="s">
        <v>12</v>
      </c>
      <c r="F2395" s="39" t="s">
        <v>27733</v>
      </c>
      <c r="G2395" s="39" t="s">
        <v>26187</v>
      </c>
      <c r="H2395" s="39" t="s">
        <v>27658</v>
      </c>
      <c r="I2395" s="71">
        <v>-10</v>
      </c>
    </row>
    <row r="2396" spans="1:9" x14ac:dyDescent="0.2">
      <c r="A2396" s="38" t="s">
        <v>79</v>
      </c>
      <c r="B2396" s="39" t="s">
        <v>77</v>
      </c>
      <c r="C2396" s="39" t="s">
        <v>78</v>
      </c>
      <c r="D2396" s="39" t="s">
        <v>71</v>
      </c>
      <c r="E2396" s="39" t="s">
        <v>12</v>
      </c>
      <c r="F2396" s="39" t="s">
        <v>28105</v>
      </c>
      <c r="G2396" s="39" t="s">
        <v>26187</v>
      </c>
      <c r="H2396" s="39" t="s">
        <v>28016</v>
      </c>
      <c r="I2396" s="71">
        <v>-5</v>
      </c>
    </row>
    <row r="2397" spans="1:9" x14ac:dyDescent="0.2">
      <c r="A2397" s="38" t="s">
        <v>79</v>
      </c>
      <c r="B2397" s="39" t="s">
        <v>77</v>
      </c>
      <c r="C2397" s="39" t="s">
        <v>78</v>
      </c>
      <c r="D2397" s="39" t="s">
        <v>71</v>
      </c>
      <c r="E2397" s="39" t="s">
        <v>12</v>
      </c>
      <c r="F2397" s="39" t="s">
        <v>29919</v>
      </c>
      <c r="G2397" s="39" t="s">
        <v>26187</v>
      </c>
      <c r="H2397" s="39" t="s">
        <v>29711</v>
      </c>
      <c r="I2397" s="71">
        <v>-5</v>
      </c>
    </row>
    <row r="2398" spans="1:9" x14ac:dyDescent="0.2">
      <c r="A2398" s="38" t="s">
        <v>79</v>
      </c>
      <c r="B2398" s="39" t="s">
        <v>77</v>
      </c>
      <c r="C2398" s="39" t="s">
        <v>78</v>
      </c>
      <c r="D2398" s="39" t="s">
        <v>71</v>
      </c>
      <c r="E2398" s="39" t="s">
        <v>12</v>
      </c>
      <c r="F2398" s="39" t="s">
        <v>31944</v>
      </c>
      <c r="G2398" s="39" t="s">
        <v>26187</v>
      </c>
      <c r="H2398" s="39" t="s">
        <v>31034</v>
      </c>
      <c r="I2398" s="71">
        <v>-5</v>
      </c>
    </row>
    <row r="2399" spans="1:9" x14ac:dyDescent="0.2">
      <c r="A2399" s="38" t="s">
        <v>79</v>
      </c>
      <c r="B2399" s="39" t="s">
        <v>77</v>
      </c>
      <c r="C2399" s="39" t="s">
        <v>78</v>
      </c>
      <c r="D2399" s="39" t="s">
        <v>71</v>
      </c>
      <c r="E2399" s="39" t="s">
        <v>12</v>
      </c>
      <c r="F2399" s="39" t="s">
        <v>26482</v>
      </c>
      <c r="G2399" s="39" t="s">
        <v>26187</v>
      </c>
      <c r="H2399" s="39" t="s">
        <v>26438</v>
      </c>
      <c r="I2399" s="71">
        <v>-44.5</v>
      </c>
    </row>
    <row r="2400" spans="1:9" x14ac:dyDescent="0.2">
      <c r="A2400" s="38" t="s">
        <v>79</v>
      </c>
      <c r="B2400" s="39" t="s">
        <v>77</v>
      </c>
      <c r="C2400" s="39" t="s">
        <v>78</v>
      </c>
      <c r="D2400" s="39" t="s">
        <v>71</v>
      </c>
      <c r="E2400" s="39" t="s">
        <v>12</v>
      </c>
      <c r="F2400" s="39" t="s">
        <v>29132</v>
      </c>
      <c r="G2400" s="39" t="s">
        <v>26187</v>
      </c>
      <c r="H2400" s="39" t="s">
        <v>28986</v>
      </c>
      <c r="I2400" s="71">
        <v>-5</v>
      </c>
    </row>
    <row r="2401" spans="1:9" x14ac:dyDescent="0.2">
      <c r="A2401" s="38" t="s">
        <v>79</v>
      </c>
      <c r="B2401" s="39" t="s">
        <v>77</v>
      </c>
      <c r="C2401" s="39" t="s">
        <v>78</v>
      </c>
      <c r="D2401" s="39" t="s">
        <v>71</v>
      </c>
      <c r="E2401" s="39" t="s">
        <v>12</v>
      </c>
      <c r="F2401" s="39" t="s">
        <v>31945</v>
      </c>
      <c r="G2401" s="39" t="s">
        <v>26187</v>
      </c>
      <c r="H2401" s="39" t="s">
        <v>31036</v>
      </c>
      <c r="I2401" s="71">
        <v>-5</v>
      </c>
    </row>
    <row r="2402" spans="1:9" x14ac:dyDescent="0.2">
      <c r="A2402" s="38" t="s">
        <v>79</v>
      </c>
      <c r="B2402" s="39" t="s">
        <v>77</v>
      </c>
      <c r="C2402" s="39" t="s">
        <v>78</v>
      </c>
      <c r="D2402" s="39" t="s">
        <v>71</v>
      </c>
      <c r="E2402" s="39" t="s">
        <v>12</v>
      </c>
      <c r="F2402" s="39" t="s">
        <v>27734</v>
      </c>
      <c r="G2402" s="39" t="s">
        <v>26187</v>
      </c>
      <c r="H2402" s="39" t="s">
        <v>27660</v>
      </c>
      <c r="I2402" s="71">
        <v>-5</v>
      </c>
    </row>
    <row r="2403" spans="1:9" x14ac:dyDescent="0.2">
      <c r="A2403" s="38" t="s">
        <v>79</v>
      </c>
      <c r="B2403" s="39" t="s">
        <v>77</v>
      </c>
      <c r="C2403" s="39" t="s">
        <v>78</v>
      </c>
      <c r="D2403" s="39" t="s">
        <v>71</v>
      </c>
      <c r="E2403" s="39" t="s">
        <v>12</v>
      </c>
      <c r="F2403" s="39" t="s">
        <v>29920</v>
      </c>
      <c r="G2403" s="39" t="s">
        <v>26187</v>
      </c>
      <c r="H2403" s="39" t="s">
        <v>1162</v>
      </c>
      <c r="I2403" s="71">
        <v>-5</v>
      </c>
    </row>
    <row r="2404" spans="1:9" x14ac:dyDescent="0.2">
      <c r="A2404" s="38" t="s">
        <v>79</v>
      </c>
      <c r="B2404" s="39" t="s">
        <v>77</v>
      </c>
      <c r="C2404" s="39" t="s">
        <v>78</v>
      </c>
      <c r="D2404" s="39" t="s">
        <v>71</v>
      </c>
      <c r="E2404" s="39" t="s">
        <v>12</v>
      </c>
      <c r="F2404" s="39" t="s">
        <v>29921</v>
      </c>
      <c r="G2404" s="39" t="s">
        <v>26187</v>
      </c>
      <c r="H2404" s="39" t="s">
        <v>29714</v>
      </c>
      <c r="I2404" s="71">
        <v>-10</v>
      </c>
    </row>
    <row r="2405" spans="1:9" x14ac:dyDescent="0.2">
      <c r="A2405" s="38" t="s">
        <v>79</v>
      </c>
      <c r="B2405" s="39" t="s">
        <v>77</v>
      </c>
      <c r="C2405" s="39" t="s">
        <v>78</v>
      </c>
      <c r="D2405" s="39" t="s">
        <v>71</v>
      </c>
      <c r="E2405" s="39" t="s">
        <v>12</v>
      </c>
      <c r="F2405" s="39" t="s">
        <v>1463</v>
      </c>
      <c r="G2405" s="39" t="s">
        <v>26187</v>
      </c>
      <c r="H2405" s="39" t="s">
        <v>1163</v>
      </c>
      <c r="I2405" s="71">
        <v>-9.39</v>
      </c>
    </row>
    <row r="2406" spans="1:9" x14ac:dyDescent="0.2">
      <c r="A2406" s="38" t="s">
        <v>79</v>
      </c>
      <c r="B2406" s="39" t="s">
        <v>77</v>
      </c>
      <c r="C2406" s="39" t="s">
        <v>78</v>
      </c>
      <c r="D2406" s="39" t="s">
        <v>71</v>
      </c>
      <c r="E2406" s="39" t="s">
        <v>12</v>
      </c>
      <c r="F2406" s="39" t="s">
        <v>27384</v>
      </c>
      <c r="G2406" s="39" t="s">
        <v>26187</v>
      </c>
      <c r="H2406" s="39" t="s">
        <v>27385</v>
      </c>
      <c r="I2406" s="71">
        <v>-5</v>
      </c>
    </row>
    <row r="2407" spans="1:9" x14ac:dyDescent="0.2">
      <c r="A2407" s="38" t="s">
        <v>79</v>
      </c>
      <c r="B2407" s="39" t="s">
        <v>77</v>
      </c>
      <c r="C2407" s="39" t="s">
        <v>78</v>
      </c>
      <c r="D2407" s="39" t="s">
        <v>71</v>
      </c>
      <c r="E2407" s="39" t="s">
        <v>12</v>
      </c>
      <c r="F2407" s="39" t="s">
        <v>28540</v>
      </c>
      <c r="G2407" s="39" t="s">
        <v>26187</v>
      </c>
      <c r="H2407" s="39" t="s">
        <v>28438</v>
      </c>
      <c r="I2407" s="71">
        <v>-5</v>
      </c>
    </row>
    <row r="2408" spans="1:9" x14ac:dyDescent="0.2">
      <c r="A2408" s="38" t="s">
        <v>79</v>
      </c>
      <c r="B2408" s="39" t="s">
        <v>77</v>
      </c>
      <c r="C2408" s="39" t="s">
        <v>78</v>
      </c>
      <c r="D2408" s="39" t="s">
        <v>71</v>
      </c>
      <c r="E2408" s="39" t="s">
        <v>12</v>
      </c>
      <c r="F2408" s="39" t="s">
        <v>31946</v>
      </c>
      <c r="G2408" s="39" t="s">
        <v>26187</v>
      </c>
      <c r="H2408" s="39" t="s">
        <v>244</v>
      </c>
      <c r="I2408" s="71">
        <v>-5</v>
      </c>
    </row>
    <row r="2409" spans="1:9" x14ac:dyDescent="0.2">
      <c r="A2409" s="38" t="s">
        <v>79</v>
      </c>
      <c r="B2409" s="39" t="s">
        <v>77</v>
      </c>
      <c r="C2409" s="39" t="s">
        <v>78</v>
      </c>
      <c r="D2409" s="39" t="s">
        <v>71</v>
      </c>
      <c r="E2409" s="39" t="s">
        <v>12</v>
      </c>
      <c r="F2409" s="39" t="s">
        <v>31947</v>
      </c>
      <c r="G2409" s="39" t="s">
        <v>26187</v>
      </c>
      <c r="H2409" s="39" t="s">
        <v>31039</v>
      </c>
      <c r="I2409" s="71">
        <v>-5</v>
      </c>
    </row>
    <row r="2410" spans="1:9" x14ac:dyDescent="0.2">
      <c r="A2410" s="38" t="s">
        <v>79</v>
      </c>
      <c r="B2410" s="39" t="s">
        <v>77</v>
      </c>
      <c r="C2410" s="39" t="s">
        <v>78</v>
      </c>
      <c r="D2410" s="39" t="s">
        <v>71</v>
      </c>
      <c r="E2410" s="39" t="s">
        <v>12</v>
      </c>
      <c r="F2410" s="39" t="s">
        <v>31948</v>
      </c>
      <c r="G2410" s="39" t="s">
        <v>26187</v>
      </c>
      <c r="H2410" s="39" t="s">
        <v>31044</v>
      </c>
      <c r="I2410" s="71">
        <v>-5</v>
      </c>
    </row>
    <row r="2411" spans="1:9" x14ac:dyDescent="0.2">
      <c r="A2411" s="38" t="s">
        <v>79</v>
      </c>
      <c r="B2411" s="39" t="s">
        <v>77</v>
      </c>
      <c r="C2411" s="39" t="s">
        <v>78</v>
      </c>
      <c r="D2411" s="39" t="s">
        <v>71</v>
      </c>
      <c r="E2411" s="39" t="s">
        <v>12</v>
      </c>
      <c r="F2411" s="39" t="s">
        <v>31949</v>
      </c>
      <c r="G2411" s="39" t="s">
        <v>26187</v>
      </c>
      <c r="H2411" s="39" t="s">
        <v>31041</v>
      </c>
      <c r="I2411" s="71">
        <v>-5</v>
      </c>
    </row>
    <row r="2412" spans="1:9" x14ac:dyDescent="0.2">
      <c r="A2412" s="38" t="s">
        <v>79</v>
      </c>
      <c r="B2412" s="39" t="s">
        <v>77</v>
      </c>
      <c r="C2412" s="39" t="s">
        <v>78</v>
      </c>
      <c r="D2412" s="39" t="s">
        <v>71</v>
      </c>
      <c r="E2412" s="39" t="s">
        <v>12</v>
      </c>
      <c r="F2412" s="39" t="s">
        <v>28541</v>
      </c>
      <c r="G2412" s="39" t="s">
        <v>26187</v>
      </c>
      <c r="H2412" s="39" t="s">
        <v>28440</v>
      </c>
      <c r="I2412" s="71">
        <v>-5</v>
      </c>
    </row>
    <row r="2413" spans="1:9" x14ac:dyDescent="0.2">
      <c r="A2413" s="38" t="s">
        <v>79</v>
      </c>
      <c r="B2413" s="39" t="s">
        <v>77</v>
      </c>
      <c r="C2413" s="39" t="s">
        <v>78</v>
      </c>
      <c r="D2413" s="39" t="s">
        <v>71</v>
      </c>
      <c r="E2413" s="39" t="s">
        <v>12</v>
      </c>
      <c r="F2413" s="39" t="s">
        <v>31950</v>
      </c>
      <c r="G2413" s="39" t="s">
        <v>100</v>
      </c>
      <c r="H2413" s="39" t="s">
        <v>12636</v>
      </c>
      <c r="I2413" s="71">
        <v>-5</v>
      </c>
    </row>
    <row r="2414" spans="1:9" x14ac:dyDescent="0.2">
      <c r="A2414" s="38" t="s">
        <v>79</v>
      </c>
      <c r="B2414" s="39" t="s">
        <v>77</v>
      </c>
      <c r="C2414" s="39" t="s">
        <v>78</v>
      </c>
      <c r="D2414" s="39" t="s">
        <v>71</v>
      </c>
      <c r="E2414" s="39" t="s">
        <v>12</v>
      </c>
      <c r="F2414" s="39" t="s">
        <v>31951</v>
      </c>
      <c r="G2414" s="39" t="s">
        <v>26187</v>
      </c>
      <c r="H2414" s="39" t="s">
        <v>31046</v>
      </c>
      <c r="I2414" s="71">
        <v>-5</v>
      </c>
    </row>
    <row r="2415" spans="1:9" x14ac:dyDescent="0.2">
      <c r="A2415" s="38" t="s">
        <v>79</v>
      </c>
      <c r="B2415" s="39" t="s">
        <v>77</v>
      </c>
      <c r="C2415" s="39" t="s">
        <v>78</v>
      </c>
      <c r="D2415" s="39" t="s">
        <v>71</v>
      </c>
      <c r="E2415" s="39" t="s">
        <v>12</v>
      </c>
      <c r="F2415" s="39" t="s">
        <v>27735</v>
      </c>
      <c r="G2415" s="39" t="s">
        <v>26187</v>
      </c>
      <c r="H2415" s="39" t="s">
        <v>1166</v>
      </c>
      <c r="I2415" s="71">
        <v>-10.64</v>
      </c>
    </row>
    <row r="2416" spans="1:9" x14ac:dyDescent="0.2">
      <c r="A2416" s="38" t="s">
        <v>79</v>
      </c>
      <c r="B2416" s="39" t="s">
        <v>77</v>
      </c>
      <c r="C2416" s="39" t="s">
        <v>78</v>
      </c>
      <c r="D2416" s="39" t="s">
        <v>71</v>
      </c>
      <c r="E2416" s="39" t="s">
        <v>12</v>
      </c>
      <c r="F2416" s="39" t="s">
        <v>31952</v>
      </c>
      <c r="G2416" s="39" t="s">
        <v>26187</v>
      </c>
      <c r="H2416" s="39" t="s">
        <v>31048</v>
      </c>
      <c r="I2416" s="71">
        <v>-5</v>
      </c>
    </row>
    <row r="2417" spans="1:9" x14ac:dyDescent="0.2">
      <c r="A2417" s="38" t="s">
        <v>79</v>
      </c>
      <c r="B2417" s="39" t="s">
        <v>77</v>
      </c>
      <c r="C2417" s="39" t="s">
        <v>78</v>
      </c>
      <c r="D2417" s="39" t="s">
        <v>71</v>
      </c>
      <c r="E2417" s="39" t="s">
        <v>12</v>
      </c>
      <c r="F2417" s="39" t="s">
        <v>29922</v>
      </c>
      <c r="G2417" s="39" t="s">
        <v>26187</v>
      </c>
      <c r="H2417" s="39" t="s">
        <v>29716</v>
      </c>
      <c r="I2417" s="71">
        <v>-10</v>
      </c>
    </row>
    <row r="2418" spans="1:9" x14ac:dyDescent="0.2">
      <c r="A2418" s="38" t="s">
        <v>79</v>
      </c>
      <c r="B2418" s="39" t="s">
        <v>77</v>
      </c>
      <c r="C2418" s="39" t="s">
        <v>78</v>
      </c>
      <c r="D2418" s="39" t="s">
        <v>71</v>
      </c>
      <c r="E2418" s="39" t="s">
        <v>12</v>
      </c>
      <c r="F2418" s="39" t="s">
        <v>27386</v>
      </c>
      <c r="G2418" s="39" t="s">
        <v>26187</v>
      </c>
      <c r="H2418" s="39" t="s">
        <v>27370</v>
      </c>
      <c r="I2418" s="71">
        <v>-11.57</v>
      </c>
    </row>
    <row r="2419" spans="1:9" x14ac:dyDescent="0.2">
      <c r="A2419" s="38" t="s">
        <v>79</v>
      </c>
      <c r="B2419" s="39" t="s">
        <v>77</v>
      </c>
      <c r="C2419" s="39" t="s">
        <v>78</v>
      </c>
      <c r="D2419" s="39" t="s">
        <v>71</v>
      </c>
      <c r="E2419" s="39" t="s">
        <v>12</v>
      </c>
      <c r="F2419" s="39" t="s">
        <v>1464</v>
      </c>
      <c r="G2419" s="39" t="s">
        <v>26187</v>
      </c>
      <c r="H2419" s="39" t="s">
        <v>247</v>
      </c>
      <c r="I2419" s="71">
        <v>-5.56</v>
      </c>
    </row>
    <row r="2420" spans="1:9" x14ac:dyDescent="0.2">
      <c r="A2420" s="38" t="s">
        <v>79</v>
      </c>
      <c r="B2420" s="39" t="s">
        <v>77</v>
      </c>
      <c r="C2420" s="39" t="s">
        <v>78</v>
      </c>
      <c r="D2420" s="39" t="s">
        <v>71</v>
      </c>
      <c r="E2420" s="39" t="s">
        <v>12</v>
      </c>
      <c r="F2420" s="39" t="s">
        <v>29133</v>
      </c>
      <c r="G2420" s="39" t="s">
        <v>26187</v>
      </c>
      <c r="H2420" s="39" t="s">
        <v>1168</v>
      </c>
      <c r="I2420" s="71">
        <v>-10</v>
      </c>
    </row>
    <row r="2421" spans="1:9" x14ac:dyDescent="0.2">
      <c r="A2421" s="38" t="s">
        <v>79</v>
      </c>
      <c r="B2421" s="39" t="s">
        <v>77</v>
      </c>
      <c r="C2421" s="39" t="s">
        <v>78</v>
      </c>
      <c r="D2421" s="39" t="s">
        <v>71</v>
      </c>
      <c r="E2421" s="39" t="s">
        <v>12</v>
      </c>
      <c r="F2421" s="39" t="s">
        <v>26633</v>
      </c>
      <c r="G2421" s="39" t="s">
        <v>26187</v>
      </c>
      <c r="H2421" s="39" t="s">
        <v>18137</v>
      </c>
      <c r="I2421" s="71">
        <v>-22.56</v>
      </c>
    </row>
    <row r="2422" spans="1:9" x14ac:dyDescent="0.2">
      <c r="A2422" s="38" t="s">
        <v>79</v>
      </c>
      <c r="B2422" s="39" t="s">
        <v>77</v>
      </c>
      <c r="C2422" s="39" t="s">
        <v>78</v>
      </c>
      <c r="D2422" s="39" t="s">
        <v>71</v>
      </c>
      <c r="E2422" s="39" t="s">
        <v>12</v>
      </c>
      <c r="F2422" s="39" t="s">
        <v>31953</v>
      </c>
      <c r="G2422" s="39" t="s">
        <v>26187</v>
      </c>
      <c r="H2422" s="39" t="s">
        <v>31051</v>
      </c>
      <c r="I2422" s="71">
        <v>-5</v>
      </c>
    </row>
    <row r="2423" spans="1:9" x14ac:dyDescent="0.2">
      <c r="A2423" s="38" t="s">
        <v>79</v>
      </c>
      <c r="B2423" s="39" t="s">
        <v>77</v>
      </c>
      <c r="C2423" s="39" t="s">
        <v>78</v>
      </c>
      <c r="D2423" s="39" t="s">
        <v>71</v>
      </c>
      <c r="E2423" s="39" t="s">
        <v>12</v>
      </c>
      <c r="F2423" s="39" t="s">
        <v>29134</v>
      </c>
      <c r="G2423" s="39" t="s">
        <v>26187</v>
      </c>
      <c r="H2423" s="39" t="s">
        <v>28989</v>
      </c>
      <c r="I2423" s="71">
        <v>-5</v>
      </c>
    </row>
    <row r="2424" spans="1:9" x14ac:dyDescent="0.2">
      <c r="A2424" s="38" t="s">
        <v>79</v>
      </c>
      <c r="B2424" s="39" t="s">
        <v>77</v>
      </c>
      <c r="C2424" s="39" t="s">
        <v>78</v>
      </c>
      <c r="D2424" s="39" t="s">
        <v>71</v>
      </c>
      <c r="E2424" s="39" t="s">
        <v>12</v>
      </c>
      <c r="F2424" s="39" t="s">
        <v>28542</v>
      </c>
      <c r="G2424" s="39" t="s">
        <v>26187</v>
      </c>
      <c r="H2424" s="39" t="s">
        <v>1169</v>
      </c>
      <c r="I2424" s="71">
        <v>-5</v>
      </c>
    </row>
    <row r="2425" spans="1:9" x14ac:dyDescent="0.2">
      <c r="A2425" s="38" t="s">
        <v>79</v>
      </c>
      <c r="B2425" s="39" t="s">
        <v>77</v>
      </c>
      <c r="C2425" s="39" t="s">
        <v>78</v>
      </c>
      <c r="D2425" s="39" t="s">
        <v>71</v>
      </c>
      <c r="E2425" s="39" t="s">
        <v>12</v>
      </c>
      <c r="F2425" s="39" t="s">
        <v>26634</v>
      </c>
      <c r="G2425" s="39" t="s">
        <v>26187</v>
      </c>
      <c r="H2425" s="39" t="s">
        <v>26615</v>
      </c>
      <c r="I2425" s="71">
        <v>-8.4499999999999993</v>
      </c>
    </row>
    <row r="2426" spans="1:9" x14ac:dyDescent="0.2">
      <c r="A2426" s="38" t="s">
        <v>79</v>
      </c>
      <c r="B2426" s="39" t="s">
        <v>77</v>
      </c>
      <c r="C2426" s="39" t="s">
        <v>78</v>
      </c>
      <c r="D2426" s="39" t="s">
        <v>71</v>
      </c>
      <c r="E2426" s="39" t="s">
        <v>12</v>
      </c>
      <c r="F2426" s="39" t="s">
        <v>27736</v>
      </c>
      <c r="G2426" s="39" t="s">
        <v>26187</v>
      </c>
      <c r="H2426" s="39" t="s">
        <v>248</v>
      </c>
      <c r="I2426" s="71">
        <v>-5</v>
      </c>
    </row>
    <row r="2427" spans="1:9" x14ac:dyDescent="0.2">
      <c r="A2427" s="38" t="s">
        <v>79</v>
      </c>
      <c r="B2427" s="39" t="s">
        <v>77</v>
      </c>
      <c r="C2427" s="39" t="s">
        <v>78</v>
      </c>
      <c r="D2427" s="39" t="s">
        <v>71</v>
      </c>
      <c r="E2427" s="39" t="s">
        <v>12</v>
      </c>
      <c r="F2427" s="39" t="s">
        <v>26635</v>
      </c>
      <c r="G2427" s="39" t="s">
        <v>26187</v>
      </c>
      <c r="H2427" s="39" t="s">
        <v>1171</v>
      </c>
      <c r="I2427" s="71">
        <v>-5.05</v>
      </c>
    </row>
    <row r="2428" spans="1:9" x14ac:dyDescent="0.2">
      <c r="A2428" s="38" t="s">
        <v>79</v>
      </c>
      <c r="B2428" s="39" t="s">
        <v>77</v>
      </c>
      <c r="C2428" s="39" t="s">
        <v>78</v>
      </c>
      <c r="D2428" s="39" t="s">
        <v>71</v>
      </c>
      <c r="E2428" s="39" t="s">
        <v>12</v>
      </c>
      <c r="F2428" s="39" t="s">
        <v>31954</v>
      </c>
      <c r="G2428" s="39" t="s">
        <v>26187</v>
      </c>
      <c r="H2428" s="39" t="s">
        <v>1170</v>
      </c>
      <c r="I2428" s="71">
        <v>-5</v>
      </c>
    </row>
    <row r="2429" spans="1:9" x14ac:dyDescent="0.2">
      <c r="A2429" s="38" t="s">
        <v>79</v>
      </c>
      <c r="B2429" s="39" t="s">
        <v>77</v>
      </c>
      <c r="C2429" s="39" t="s">
        <v>78</v>
      </c>
      <c r="D2429" s="39" t="s">
        <v>71</v>
      </c>
      <c r="E2429" s="39" t="s">
        <v>12</v>
      </c>
      <c r="F2429" s="39" t="s">
        <v>31955</v>
      </c>
      <c r="G2429" s="39" t="s">
        <v>26187</v>
      </c>
      <c r="H2429" s="39" t="s">
        <v>1175</v>
      </c>
      <c r="I2429" s="71">
        <v>-5</v>
      </c>
    </row>
    <row r="2430" spans="1:9" x14ac:dyDescent="0.2">
      <c r="A2430" s="38" t="s">
        <v>79</v>
      </c>
      <c r="B2430" s="39" t="s">
        <v>77</v>
      </c>
      <c r="C2430" s="39" t="s">
        <v>78</v>
      </c>
      <c r="D2430" s="39" t="s">
        <v>71</v>
      </c>
      <c r="E2430" s="39" t="s">
        <v>12</v>
      </c>
      <c r="F2430" s="39" t="s">
        <v>27023</v>
      </c>
      <c r="G2430" s="39" t="s">
        <v>26187</v>
      </c>
      <c r="H2430" s="39" t="s">
        <v>26940</v>
      </c>
      <c r="I2430" s="71">
        <v>-6.4</v>
      </c>
    </row>
    <row r="2431" spans="1:9" x14ac:dyDescent="0.2">
      <c r="A2431" s="38" t="s">
        <v>79</v>
      </c>
      <c r="B2431" s="39" t="s">
        <v>77</v>
      </c>
      <c r="C2431" s="39" t="s">
        <v>78</v>
      </c>
      <c r="D2431" s="39" t="s">
        <v>71</v>
      </c>
      <c r="E2431" s="39" t="s">
        <v>12</v>
      </c>
      <c r="F2431" s="39" t="s">
        <v>1465</v>
      </c>
      <c r="G2431" s="39" t="s">
        <v>26187</v>
      </c>
      <c r="H2431" s="39" t="s">
        <v>1179</v>
      </c>
      <c r="I2431" s="71">
        <v>-37.229999999999997</v>
      </c>
    </row>
    <row r="2432" spans="1:9" x14ac:dyDescent="0.2">
      <c r="A2432" s="38" t="s">
        <v>79</v>
      </c>
      <c r="B2432" s="39" t="s">
        <v>77</v>
      </c>
      <c r="C2432" s="39" t="s">
        <v>78</v>
      </c>
      <c r="D2432" s="39" t="s">
        <v>71</v>
      </c>
      <c r="E2432" s="39" t="s">
        <v>12</v>
      </c>
      <c r="F2432" s="39" t="s">
        <v>27737</v>
      </c>
      <c r="G2432" s="39" t="s">
        <v>26187</v>
      </c>
      <c r="H2432" s="39" t="s">
        <v>27143</v>
      </c>
      <c r="I2432" s="71">
        <v>-8.33</v>
      </c>
    </row>
    <row r="2433" spans="1:9" x14ac:dyDescent="0.2">
      <c r="A2433" s="38" t="s">
        <v>79</v>
      </c>
      <c r="B2433" s="39" t="s">
        <v>77</v>
      </c>
      <c r="C2433" s="39" t="s">
        <v>78</v>
      </c>
      <c r="D2433" s="39" t="s">
        <v>71</v>
      </c>
      <c r="E2433" s="39" t="s">
        <v>12</v>
      </c>
      <c r="F2433" s="39" t="s">
        <v>31956</v>
      </c>
      <c r="G2433" s="39" t="s">
        <v>26187</v>
      </c>
      <c r="H2433" s="39" t="s">
        <v>31055</v>
      </c>
      <c r="I2433" s="71">
        <v>-5</v>
      </c>
    </row>
    <row r="2434" spans="1:9" x14ac:dyDescent="0.2">
      <c r="A2434" s="38" t="s">
        <v>79</v>
      </c>
      <c r="B2434" s="39" t="s">
        <v>77</v>
      </c>
      <c r="C2434" s="39" t="s">
        <v>78</v>
      </c>
      <c r="D2434" s="39" t="s">
        <v>71</v>
      </c>
      <c r="E2434" s="39" t="s">
        <v>12</v>
      </c>
      <c r="F2434" s="39" t="s">
        <v>28543</v>
      </c>
      <c r="G2434" s="39" t="s">
        <v>26187</v>
      </c>
      <c r="H2434" s="39" t="s">
        <v>1182</v>
      </c>
      <c r="I2434" s="71">
        <v>-5</v>
      </c>
    </row>
    <row r="2435" spans="1:9" x14ac:dyDescent="0.2">
      <c r="A2435" s="38" t="s">
        <v>79</v>
      </c>
      <c r="B2435" s="39" t="s">
        <v>77</v>
      </c>
      <c r="C2435" s="39" t="s">
        <v>78</v>
      </c>
      <c r="D2435" s="39" t="s">
        <v>71</v>
      </c>
      <c r="E2435" s="39" t="s">
        <v>12</v>
      </c>
      <c r="F2435" s="39" t="s">
        <v>27738</v>
      </c>
      <c r="G2435" s="39" t="s">
        <v>26187</v>
      </c>
      <c r="H2435" s="39" t="s">
        <v>27665</v>
      </c>
      <c r="I2435" s="71">
        <v>-7.28</v>
      </c>
    </row>
    <row r="2436" spans="1:9" x14ac:dyDescent="0.2">
      <c r="A2436" s="38" t="s">
        <v>79</v>
      </c>
      <c r="B2436" s="39" t="s">
        <v>77</v>
      </c>
      <c r="C2436" s="39" t="s">
        <v>78</v>
      </c>
      <c r="D2436" s="39" t="s">
        <v>71</v>
      </c>
      <c r="E2436" s="39" t="s">
        <v>12</v>
      </c>
      <c r="F2436" s="39" t="s">
        <v>1466</v>
      </c>
      <c r="G2436" s="39" t="s">
        <v>100</v>
      </c>
      <c r="H2436" s="39" t="s">
        <v>1184</v>
      </c>
      <c r="I2436" s="71">
        <v>-65.88</v>
      </c>
    </row>
    <row r="2437" spans="1:9" x14ac:dyDescent="0.2">
      <c r="A2437" s="38" t="s">
        <v>79</v>
      </c>
      <c r="B2437" s="39" t="s">
        <v>77</v>
      </c>
      <c r="C2437" s="39" t="s">
        <v>78</v>
      </c>
      <c r="D2437" s="39" t="s">
        <v>71</v>
      </c>
      <c r="E2437" s="39" t="s">
        <v>12</v>
      </c>
      <c r="F2437" s="39" t="s">
        <v>26636</v>
      </c>
      <c r="G2437" s="39" t="s">
        <v>26187</v>
      </c>
      <c r="H2437" s="39" t="s">
        <v>1187</v>
      </c>
      <c r="I2437" s="71">
        <v>-25.31</v>
      </c>
    </row>
    <row r="2438" spans="1:9" x14ac:dyDescent="0.2">
      <c r="A2438" s="38" t="s">
        <v>79</v>
      </c>
      <c r="B2438" s="39" t="s">
        <v>77</v>
      </c>
      <c r="C2438" s="39" t="s">
        <v>78</v>
      </c>
      <c r="D2438" s="39" t="s">
        <v>71</v>
      </c>
      <c r="E2438" s="39" t="s">
        <v>12</v>
      </c>
      <c r="F2438" s="39" t="s">
        <v>31957</v>
      </c>
      <c r="G2438" s="39" t="s">
        <v>26187</v>
      </c>
      <c r="H2438" s="39" t="s">
        <v>31058</v>
      </c>
      <c r="I2438" s="71">
        <v>-5</v>
      </c>
    </row>
    <row r="2439" spans="1:9" x14ac:dyDescent="0.2">
      <c r="A2439" s="38" t="s">
        <v>79</v>
      </c>
      <c r="B2439" s="39" t="s">
        <v>77</v>
      </c>
      <c r="C2439" s="39" t="s">
        <v>78</v>
      </c>
      <c r="D2439" s="39" t="s">
        <v>71</v>
      </c>
      <c r="E2439" s="39" t="s">
        <v>12</v>
      </c>
      <c r="F2439" s="39" t="s">
        <v>26790</v>
      </c>
      <c r="G2439" s="39" t="s">
        <v>26187</v>
      </c>
      <c r="H2439" s="39" t="s">
        <v>26010</v>
      </c>
      <c r="I2439" s="71">
        <v>-12.62</v>
      </c>
    </row>
    <row r="2440" spans="1:9" x14ac:dyDescent="0.2">
      <c r="A2440" s="38" t="s">
        <v>79</v>
      </c>
      <c r="B2440" s="39" t="s">
        <v>77</v>
      </c>
      <c r="C2440" s="39" t="s">
        <v>78</v>
      </c>
      <c r="D2440" s="39" t="s">
        <v>71</v>
      </c>
      <c r="E2440" s="39" t="s">
        <v>12</v>
      </c>
      <c r="F2440" s="39" t="s">
        <v>27387</v>
      </c>
      <c r="G2440" s="39" t="s">
        <v>26187</v>
      </c>
      <c r="H2440" s="39" t="s">
        <v>27388</v>
      </c>
      <c r="I2440" s="71">
        <v>-22.62</v>
      </c>
    </row>
    <row r="2441" spans="1:9" x14ac:dyDescent="0.2">
      <c r="A2441" s="38" t="s">
        <v>79</v>
      </c>
      <c r="B2441" s="39" t="s">
        <v>77</v>
      </c>
      <c r="C2441" s="39" t="s">
        <v>78</v>
      </c>
      <c r="D2441" s="39" t="s">
        <v>71</v>
      </c>
      <c r="E2441" s="39" t="s">
        <v>12</v>
      </c>
      <c r="F2441" s="39" t="s">
        <v>26791</v>
      </c>
      <c r="G2441" s="39" t="s">
        <v>26187</v>
      </c>
      <c r="H2441" s="39" t="s">
        <v>1188</v>
      </c>
      <c r="I2441" s="71">
        <v>-12.9</v>
      </c>
    </row>
    <row r="2442" spans="1:9" x14ac:dyDescent="0.2">
      <c r="A2442" s="38" t="s">
        <v>79</v>
      </c>
      <c r="B2442" s="39" t="s">
        <v>77</v>
      </c>
      <c r="C2442" s="39" t="s">
        <v>78</v>
      </c>
      <c r="D2442" s="39" t="s">
        <v>71</v>
      </c>
      <c r="E2442" s="39" t="s">
        <v>12</v>
      </c>
      <c r="F2442" s="39" t="s">
        <v>29135</v>
      </c>
      <c r="G2442" s="39" t="s">
        <v>26187</v>
      </c>
      <c r="H2442" s="39" t="s">
        <v>28991</v>
      </c>
      <c r="I2442" s="71">
        <v>-5</v>
      </c>
    </row>
    <row r="2443" spans="1:9" x14ac:dyDescent="0.2">
      <c r="A2443" s="38" t="s">
        <v>79</v>
      </c>
      <c r="B2443" s="39" t="s">
        <v>77</v>
      </c>
      <c r="C2443" s="39" t="s">
        <v>78</v>
      </c>
      <c r="D2443" s="39" t="s">
        <v>71</v>
      </c>
      <c r="E2443" s="39" t="s">
        <v>12</v>
      </c>
      <c r="F2443" s="39" t="s">
        <v>29923</v>
      </c>
      <c r="G2443" s="39" t="s">
        <v>26187</v>
      </c>
      <c r="H2443" s="39" t="s">
        <v>1191</v>
      </c>
      <c r="I2443" s="71">
        <v>-5</v>
      </c>
    </row>
    <row r="2444" spans="1:9" x14ac:dyDescent="0.2">
      <c r="A2444" s="38" t="s">
        <v>79</v>
      </c>
      <c r="B2444" s="39" t="s">
        <v>77</v>
      </c>
      <c r="C2444" s="39" t="s">
        <v>78</v>
      </c>
      <c r="D2444" s="39" t="s">
        <v>71</v>
      </c>
      <c r="E2444" s="39" t="s">
        <v>12</v>
      </c>
      <c r="F2444" s="39" t="s">
        <v>27175</v>
      </c>
      <c r="G2444" s="39" t="s">
        <v>26187</v>
      </c>
      <c r="H2444" s="39" t="s">
        <v>22661</v>
      </c>
      <c r="I2444" s="71">
        <v>-5</v>
      </c>
    </row>
    <row r="2445" spans="1:9" x14ac:dyDescent="0.2">
      <c r="A2445" s="38" t="s">
        <v>79</v>
      </c>
      <c r="B2445" s="39" t="s">
        <v>77</v>
      </c>
      <c r="C2445" s="39" t="s">
        <v>78</v>
      </c>
      <c r="D2445" s="39" t="s">
        <v>71</v>
      </c>
      <c r="E2445" s="39" t="s">
        <v>12</v>
      </c>
      <c r="F2445" s="39" t="s">
        <v>28106</v>
      </c>
      <c r="G2445" s="39" t="s">
        <v>26187</v>
      </c>
      <c r="H2445" s="39" t="s">
        <v>28107</v>
      </c>
      <c r="I2445" s="71">
        <v>-10</v>
      </c>
    </row>
    <row r="2446" spans="1:9" x14ac:dyDescent="0.2">
      <c r="A2446" s="38" t="s">
        <v>79</v>
      </c>
      <c r="B2446" s="39" t="s">
        <v>77</v>
      </c>
      <c r="C2446" s="39" t="s">
        <v>78</v>
      </c>
      <c r="D2446" s="39" t="s">
        <v>71</v>
      </c>
      <c r="E2446" s="39" t="s">
        <v>12</v>
      </c>
      <c r="F2446" s="39" t="s">
        <v>31958</v>
      </c>
      <c r="G2446" s="39" t="s">
        <v>26187</v>
      </c>
      <c r="H2446" s="39" t="s">
        <v>31060</v>
      </c>
      <c r="I2446" s="71">
        <v>-5</v>
      </c>
    </row>
    <row r="2447" spans="1:9" x14ac:dyDescent="0.2">
      <c r="A2447" s="38" t="s">
        <v>79</v>
      </c>
      <c r="B2447" s="39" t="s">
        <v>77</v>
      </c>
      <c r="C2447" s="39" t="s">
        <v>78</v>
      </c>
      <c r="D2447" s="39" t="s">
        <v>71</v>
      </c>
      <c r="E2447" s="39" t="s">
        <v>12</v>
      </c>
      <c r="F2447" s="39" t="s">
        <v>27389</v>
      </c>
      <c r="G2447" s="39" t="s">
        <v>26187</v>
      </c>
      <c r="H2447" s="39" t="s">
        <v>1192</v>
      </c>
      <c r="I2447" s="71">
        <v>-5</v>
      </c>
    </row>
    <row r="2448" spans="1:9" x14ac:dyDescent="0.2">
      <c r="A2448" s="38" t="s">
        <v>79</v>
      </c>
      <c r="B2448" s="39" t="s">
        <v>77</v>
      </c>
      <c r="C2448" s="39" t="s">
        <v>78</v>
      </c>
      <c r="D2448" s="39" t="s">
        <v>71</v>
      </c>
      <c r="E2448" s="39" t="s">
        <v>12</v>
      </c>
      <c r="F2448" s="39" t="s">
        <v>31959</v>
      </c>
      <c r="G2448" s="39" t="s">
        <v>26187</v>
      </c>
      <c r="H2448" s="39" t="s">
        <v>31064</v>
      </c>
      <c r="I2448" s="71">
        <v>-5</v>
      </c>
    </row>
    <row r="2449" spans="1:9" x14ac:dyDescent="0.2">
      <c r="A2449" s="38" t="s">
        <v>79</v>
      </c>
      <c r="B2449" s="39" t="s">
        <v>77</v>
      </c>
      <c r="C2449" s="39" t="s">
        <v>78</v>
      </c>
      <c r="D2449" s="39" t="s">
        <v>71</v>
      </c>
      <c r="E2449" s="39" t="s">
        <v>12</v>
      </c>
      <c r="F2449" s="39" t="s">
        <v>31960</v>
      </c>
      <c r="G2449" s="39" t="s">
        <v>26187</v>
      </c>
      <c r="H2449" s="39" t="s">
        <v>31062</v>
      </c>
      <c r="I2449" s="71">
        <v>-10</v>
      </c>
    </row>
    <row r="2450" spans="1:9" x14ac:dyDescent="0.2">
      <c r="A2450" s="38" t="s">
        <v>79</v>
      </c>
      <c r="B2450" s="39" t="s">
        <v>77</v>
      </c>
      <c r="C2450" s="39" t="s">
        <v>78</v>
      </c>
      <c r="D2450" s="39" t="s">
        <v>71</v>
      </c>
      <c r="E2450" s="39" t="s">
        <v>12</v>
      </c>
      <c r="F2450" s="39" t="s">
        <v>27739</v>
      </c>
      <c r="G2450" s="39" t="s">
        <v>26187</v>
      </c>
      <c r="H2450" s="39" t="s">
        <v>27668</v>
      </c>
      <c r="I2450" s="71">
        <v>-10</v>
      </c>
    </row>
    <row r="2451" spans="1:9" x14ac:dyDescent="0.2">
      <c r="A2451" s="38" t="s">
        <v>79</v>
      </c>
      <c r="B2451" s="39" t="s">
        <v>77</v>
      </c>
      <c r="C2451" s="39" t="s">
        <v>78</v>
      </c>
      <c r="D2451" s="39" t="s">
        <v>71</v>
      </c>
      <c r="E2451" s="39" t="s">
        <v>12</v>
      </c>
      <c r="F2451" s="39" t="s">
        <v>27740</v>
      </c>
      <c r="G2451" s="39" t="s">
        <v>26187</v>
      </c>
      <c r="H2451" s="39" t="s">
        <v>27670</v>
      </c>
      <c r="I2451" s="71">
        <v>-15.64</v>
      </c>
    </row>
    <row r="2452" spans="1:9" x14ac:dyDescent="0.2">
      <c r="A2452" s="38" t="s">
        <v>79</v>
      </c>
      <c r="B2452" s="39" t="s">
        <v>77</v>
      </c>
      <c r="C2452" s="39" t="s">
        <v>78</v>
      </c>
      <c r="D2452" s="39" t="s">
        <v>71</v>
      </c>
      <c r="E2452" s="39" t="s">
        <v>12</v>
      </c>
      <c r="F2452" s="39" t="s">
        <v>26330</v>
      </c>
      <c r="G2452" s="39" t="s">
        <v>26187</v>
      </c>
      <c r="H2452" s="39" t="s">
        <v>1196</v>
      </c>
      <c r="I2452" s="71">
        <v>-22.42</v>
      </c>
    </row>
    <row r="2453" spans="1:9" x14ac:dyDescent="0.2">
      <c r="A2453" s="38" t="s">
        <v>79</v>
      </c>
      <c r="B2453" s="39" t="s">
        <v>77</v>
      </c>
      <c r="C2453" s="39" t="s">
        <v>78</v>
      </c>
      <c r="D2453" s="39" t="s">
        <v>71</v>
      </c>
      <c r="E2453" s="39" t="s">
        <v>12</v>
      </c>
      <c r="F2453" s="39" t="s">
        <v>28544</v>
      </c>
      <c r="G2453" s="39" t="s">
        <v>26187</v>
      </c>
      <c r="H2453" s="39" t="s">
        <v>28443</v>
      </c>
      <c r="I2453" s="71">
        <v>-10</v>
      </c>
    </row>
    <row r="2454" spans="1:9" x14ac:dyDescent="0.2">
      <c r="A2454" s="38" t="s">
        <v>79</v>
      </c>
      <c r="B2454" s="39" t="s">
        <v>77</v>
      </c>
      <c r="C2454" s="39" t="s">
        <v>78</v>
      </c>
      <c r="D2454" s="39" t="s">
        <v>71</v>
      </c>
      <c r="E2454" s="39" t="s">
        <v>12</v>
      </c>
      <c r="F2454" s="39" t="s">
        <v>29924</v>
      </c>
      <c r="G2454" s="39" t="s">
        <v>26187</v>
      </c>
      <c r="H2454" s="39" t="s">
        <v>29719</v>
      </c>
      <c r="I2454" s="71">
        <v>-10</v>
      </c>
    </row>
    <row r="2455" spans="1:9" x14ac:dyDescent="0.2">
      <c r="A2455" s="38" t="s">
        <v>79</v>
      </c>
      <c r="B2455" s="39" t="s">
        <v>77</v>
      </c>
      <c r="C2455" s="39" t="s">
        <v>78</v>
      </c>
      <c r="D2455" s="39" t="s">
        <v>71</v>
      </c>
      <c r="E2455" s="39" t="s">
        <v>12</v>
      </c>
      <c r="F2455" s="39" t="s">
        <v>27176</v>
      </c>
      <c r="G2455" s="39" t="s">
        <v>26187</v>
      </c>
      <c r="H2455" s="39" t="s">
        <v>1200</v>
      </c>
      <c r="I2455" s="71">
        <v>-5</v>
      </c>
    </row>
    <row r="2456" spans="1:9" x14ac:dyDescent="0.2">
      <c r="A2456" s="38" t="s">
        <v>79</v>
      </c>
      <c r="B2456" s="39" t="s">
        <v>77</v>
      </c>
      <c r="C2456" s="39" t="s">
        <v>78</v>
      </c>
      <c r="D2456" s="39" t="s">
        <v>71</v>
      </c>
      <c r="E2456" s="39" t="s">
        <v>12</v>
      </c>
      <c r="F2456" s="39" t="s">
        <v>31961</v>
      </c>
      <c r="G2456" s="39" t="s">
        <v>26187</v>
      </c>
      <c r="H2456" s="39" t="s">
        <v>8769</v>
      </c>
      <c r="I2456" s="71">
        <v>-5</v>
      </c>
    </row>
    <row r="2457" spans="1:9" x14ac:dyDescent="0.2">
      <c r="A2457" s="38" t="s">
        <v>79</v>
      </c>
      <c r="B2457" s="39" t="s">
        <v>77</v>
      </c>
      <c r="C2457" s="39" t="s">
        <v>78</v>
      </c>
      <c r="D2457" s="39" t="s">
        <v>71</v>
      </c>
      <c r="E2457" s="39" t="s">
        <v>12</v>
      </c>
      <c r="F2457" s="39" t="s">
        <v>27024</v>
      </c>
      <c r="G2457" s="39" t="s">
        <v>26187</v>
      </c>
      <c r="H2457" s="39" t="s">
        <v>1205</v>
      </c>
      <c r="I2457" s="71">
        <v>-5</v>
      </c>
    </row>
    <row r="2458" spans="1:9" x14ac:dyDescent="0.2">
      <c r="A2458" s="38" t="s">
        <v>79</v>
      </c>
      <c r="B2458" s="39" t="s">
        <v>77</v>
      </c>
      <c r="C2458" s="39" t="s">
        <v>78</v>
      </c>
      <c r="D2458" s="39" t="s">
        <v>71</v>
      </c>
      <c r="E2458" s="39" t="s">
        <v>12</v>
      </c>
      <c r="F2458" s="39" t="s">
        <v>27025</v>
      </c>
      <c r="G2458" s="39" t="s">
        <v>26187</v>
      </c>
      <c r="H2458" s="39" t="s">
        <v>26942</v>
      </c>
      <c r="I2458" s="71">
        <v>-5</v>
      </c>
    </row>
    <row r="2459" spans="1:9" x14ac:dyDescent="0.2">
      <c r="A2459" s="38" t="s">
        <v>79</v>
      </c>
      <c r="B2459" s="39" t="s">
        <v>77</v>
      </c>
      <c r="C2459" s="39" t="s">
        <v>78</v>
      </c>
      <c r="D2459" s="39" t="s">
        <v>71</v>
      </c>
      <c r="E2459" s="39" t="s">
        <v>12</v>
      </c>
      <c r="F2459" s="39" t="s">
        <v>31962</v>
      </c>
      <c r="G2459" s="39" t="s">
        <v>26187</v>
      </c>
      <c r="H2459" s="39" t="s">
        <v>31067</v>
      </c>
      <c r="I2459" s="71">
        <v>-5</v>
      </c>
    </row>
    <row r="2460" spans="1:9" x14ac:dyDescent="0.2">
      <c r="A2460" s="38" t="s">
        <v>79</v>
      </c>
      <c r="B2460" s="39" t="s">
        <v>77</v>
      </c>
      <c r="C2460" s="39" t="s">
        <v>78</v>
      </c>
      <c r="D2460" s="39" t="s">
        <v>71</v>
      </c>
      <c r="E2460" s="39" t="s">
        <v>12</v>
      </c>
      <c r="F2460" s="39" t="s">
        <v>26483</v>
      </c>
      <c r="G2460" s="39" t="s">
        <v>26187</v>
      </c>
      <c r="H2460" s="39" t="s">
        <v>1206</v>
      </c>
      <c r="I2460" s="71">
        <v>-10.66</v>
      </c>
    </row>
    <row r="2461" spans="1:9" x14ac:dyDescent="0.2">
      <c r="A2461" s="38" t="s">
        <v>79</v>
      </c>
      <c r="B2461" s="39" t="s">
        <v>77</v>
      </c>
      <c r="C2461" s="39" t="s">
        <v>78</v>
      </c>
      <c r="D2461" s="39" t="s">
        <v>71</v>
      </c>
      <c r="E2461" s="39" t="s">
        <v>12</v>
      </c>
      <c r="F2461" s="39" t="s">
        <v>31963</v>
      </c>
      <c r="G2461" s="39" t="s">
        <v>26187</v>
      </c>
      <c r="H2461" s="39" t="s">
        <v>31069</v>
      </c>
      <c r="I2461" s="71">
        <v>-5</v>
      </c>
    </row>
    <row r="2462" spans="1:9" x14ac:dyDescent="0.2">
      <c r="A2462" s="38" t="s">
        <v>79</v>
      </c>
      <c r="B2462" s="39" t="s">
        <v>77</v>
      </c>
      <c r="C2462" s="39" t="s">
        <v>78</v>
      </c>
      <c r="D2462" s="39" t="s">
        <v>71</v>
      </c>
      <c r="E2462" s="39" t="s">
        <v>12</v>
      </c>
      <c r="F2462" s="39" t="s">
        <v>29136</v>
      </c>
      <c r="G2462" s="39" t="s">
        <v>26187</v>
      </c>
      <c r="H2462" s="39" t="s">
        <v>28997</v>
      </c>
      <c r="I2462" s="71">
        <v>-5</v>
      </c>
    </row>
    <row r="2463" spans="1:9" x14ac:dyDescent="0.2">
      <c r="A2463" s="38" t="s">
        <v>79</v>
      </c>
      <c r="B2463" s="39" t="s">
        <v>77</v>
      </c>
      <c r="C2463" s="39" t="s">
        <v>78</v>
      </c>
      <c r="D2463" s="39" t="s">
        <v>71</v>
      </c>
      <c r="E2463" s="39" t="s">
        <v>12</v>
      </c>
      <c r="F2463" s="39" t="s">
        <v>1467</v>
      </c>
      <c r="G2463" s="39" t="s">
        <v>26187</v>
      </c>
      <c r="H2463" s="39" t="s">
        <v>1208</v>
      </c>
      <c r="I2463" s="71">
        <v>-78.09</v>
      </c>
    </row>
    <row r="2464" spans="1:9" x14ac:dyDescent="0.2">
      <c r="A2464" s="38" t="s">
        <v>79</v>
      </c>
      <c r="B2464" s="39" t="s">
        <v>77</v>
      </c>
      <c r="C2464" s="39" t="s">
        <v>78</v>
      </c>
      <c r="D2464" s="39" t="s">
        <v>71</v>
      </c>
      <c r="E2464" s="39" t="s">
        <v>12</v>
      </c>
      <c r="F2464" s="39" t="s">
        <v>29137</v>
      </c>
      <c r="G2464" s="39" t="s">
        <v>26187</v>
      </c>
      <c r="H2464" s="39" t="s">
        <v>28999</v>
      </c>
      <c r="I2464" s="71">
        <v>-5</v>
      </c>
    </row>
    <row r="2465" spans="1:9" x14ac:dyDescent="0.2">
      <c r="A2465" s="38" t="s">
        <v>79</v>
      </c>
      <c r="B2465" s="39" t="s">
        <v>77</v>
      </c>
      <c r="C2465" s="39" t="s">
        <v>78</v>
      </c>
      <c r="D2465" s="39" t="s">
        <v>71</v>
      </c>
      <c r="E2465" s="39" t="s">
        <v>12</v>
      </c>
      <c r="F2465" s="39" t="s">
        <v>31964</v>
      </c>
      <c r="G2465" s="39" t="s">
        <v>26187</v>
      </c>
      <c r="H2465" s="39" t="s">
        <v>31071</v>
      </c>
      <c r="I2465" s="71">
        <v>-10</v>
      </c>
    </row>
    <row r="2466" spans="1:9" x14ac:dyDescent="0.2">
      <c r="A2466" s="38" t="s">
        <v>79</v>
      </c>
      <c r="B2466" s="39" t="s">
        <v>77</v>
      </c>
      <c r="C2466" s="39" t="s">
        <v>78</v>
      </c>
      <c r="D2466" s="39" t="s">
        <v>71</v>
      </c>
      <c r="E2466" s="39" t="s">
        <v>12</v>
      </c>
      <c r="F2466" s="39" t="s">
        <v>29925</v>
      </c>
      <c r="G2466" s="39" t="s">
        <v>26187</v>
      </c>
      <c r="H2466" s="39" t="s">
        <v>29721</v>
      </c>
      <c r="I2466" s="71">
        <v>-5</v>
      </c>
    </row>
    <row r="2467" spans="1:9" x14ac:dyDescent="0.2">
      <c r="A2467" s="38" t="s">
        <v>79</v>
      </c>
      <c r="B2467" s="39" t="s">
        <v>77</v>
      </c>
      <c r="C2467" s="39" t="s">
        <v>78</v>
      </c>
      <c r="D2467" s="39" t="s">
        <v>71</v>
      </c>
      <c r="E2467" s="39" t="s">
        <v>12</v>
      </c>
      <c r="F2467" s="39" t="s">
        <v>1468</v>
      </c>
      <c r="G2467" s="39" t="s">
        <v>100</v>
      </c>
      <c r="H2467" s="39" t="s">
        <v>1210</v>
      </c>
      <c r="I2467" s="71">
        <v>-34.770000000000003</v>
      </c>
    </row>
    <row r="2468" spans="1:9" x14ac:dyDescent="0.2">
      <c r="A2468" s="38" t="s">
        <v>79</v>
      </c>
      <c r="B2468" s="39" t="s">
        <v>77</v>
      </c>
      <c r="C2468" s="39" t="s">
        <v>78</v>
      </c>
      <c r="D2468" s="39" t="s">
        <v>71</v>
      </c>
      <c r="E2468" s="39" t="s">
        <v>12</v>
      </c>
      <c r="F2468" s="39" t="s">
        <v>29926</v>
      </c>
      <c r="G2468" s="39" t="s">
        <v>100</v>
      </c>
      <c r="H2468" s="39" t="s">
        <v>250</v>
      </c>
      <c r="I2468" s="71">
        <v>-5</v>
      </c>
    </row>
    <row r="2469" spans="1:9" x14ac:dyDescent="0.2">
      <c r="A2469" s="38" t="s">
        <v>79</v>
      </c>
      <c r="B2469" s="39" t="s">
        <v>77</v>
      </c>
      <c r="C2469" s="39" t="s">
        <v>78</v>
      </c>
      <c r="D2469" s="39" t="s">
        <v>71</v>
      </c>
      <c r="E2469" s="39" t="s">
        <v>12</v>
      </c>
      <c r="F2469" s="39" t="s">
        <v>26637</v>
      </c>
      <c r="G2469" s="39" t="s">
        <v>26187</v>
      </c>
      <c r="H2469" s="39" t="s">
        <v>26638</v>
      </c>
      <c r="I2469" s="71">
        <v>-47.83</v>
      </c>
    </row>
    <row r="2470" spans="1:9" x14ac:dyDescent="0.2">
      <c r="A2470" s="38" t="s">
        <v>79</v>
      </c>
      <c r="B2470" s="39" t="s">
        <v>77</v>
      </c>
      <c r="C2470" s="39" t="s">
        <v>78</v>
      </c>
      <c r="D2470" s="39" t="s">
        <v>71</v>
      </c>
      <c r="E2470" s="39" t="s">
        <v>12</v>
      </c>
      <c r="F2470" s="39" t="s">
        <v>26792</v>
      </c>
      <c r="G2470" s="39" t="s">
        <v>26187</v>
      </c>
      <c r="H2470" s="39" t="s">
        <v>1213</v>
      </c>
      <c r="I2470" s="71">
        <v>-13.2</v>
      </c>
    </row>
    <row r="2471" spans="1:9" x14ac:dyDescent="0.2">
      <c r="A2471" s="38" t="s">
        <v>79</v>
      </c>
      <c r="B2471" s="39" t="s">
        <v>77</v>
      </c>
      <c r="C2471" s="39" t="s">
        <v>78</v>
      </c>
      <c r="D2471" s="39" t="s">
        <v>71</v>
      </c>
      <c r="E2471" s="39" t="s">
        <v>12</v>
      </c>
      <c r="F2471" s="39" t="s">
        <v>28545</v>
      </c>
      <c r="G2471" s="39" t="s">
        <v>26187</v>
      </c>
      <c r="H2471" s="39" t="s">
        <v>28445</v>
      </c>
      <c r="I2471" s="71">
        <v>-10</v>
      </c>
    </row>
    <row r="2472" spans="1:9" x14ac:dyDescent="0.2">
      <c r="A2472" s="38" t="s">
        <v>79</v>
      </c>
      <c r="B2472" s="39" t="s">
        <v>77</v>
      </c>
      <c r="C2472" s="39" t="s">
        <v>78</v>
      </c>
      <c r="D2472" s="39" t="s">
        <v>71</v>
      </c>
      <c r="E2472" s="39" t="s">
        <v>12</v>
      </c>
      <c r="F2472" s="39" t="s">
        <v>27741</v>
      </c>
      <c r="G2472" s="39" t="s">
        <v>26187</v>
      </c>
      <c r="H2472" s="39" t="s">
        <v>27673</v>
      </c>
      <c r="I2472" s="71">
        <v>-5.68</v>
      </c>
    </row>
    <row r="2473" spans="1:9" x14ac:dyDescent="0.2">
      <c r="A2473" s="38" t="s">
        <v>79</v>
      </c>
      <c r="B2473" s="39" t="s">
        <v>77</v>
      </c>
      <c r="C2473" s="39" t="s">
        <v>78</v>
      </c>
      <c r="D2473" s="39" t="s">
        <v>71</v>
      </c>
      <c r="E2473" s="39" t="s">
        <v>12</v>
      </c>
      <c r="F2473" s="39" t="s">
        <v>31965</v>
      </c>
      <c r="G2473" s="39" t="s">
        <v>26187</v>
      </c>
      <c r="H2473" s="39" t="s">
        <v>31073</v>
      </c>
      <c r="I2473" s="71">
        <v>-5</v>
      </c>
    </row>
    <row r="2474" spans="1:9" x14ac:dyDescent="0.2">
      <c r="A2474" s="38" t="s">
        <v>79</v>
      </c>
      <c r="B2474" s="39" t="s">
        <v>77</v>
      </c>
      <c r="C2474" s="39" t="s">
        <v>78</v>
      </c>
      <c r="D2474" s="39" t="s">
        <v>71</v>
      </c>
      <c r="E2474" s="39" t="s">
        <v>12</v>
      </c>
      <c r="F2474" s="39" t="s">
        <v>26639</v>
      </c>
      <c r="G2474" s="39" t="s">
        <v>26187</v>
      </c>
      <c r="H2474" s="39" t="s">
        <v>1216</v>
      </c>
      <c r="I2474" s="71">
        <v>-42.91</v>
      </c>
    </row>
    <row r="2475" spans="1:9" x14ac:dyDescent="0.2">
      <c r="A2475" s="38" t="s">
        <v>79</v>
      </c>
      <c r="B2475" s="39" t="s">
        <v>77</v>
      </c>
      <c r="C2475" s="39" t="s">
        <v>78</v>
      </c>
      <c r="D2475" s="39" t="s">
        <v>71</v>
      </c>
      <c r="E2475" s="39" t="s">
        <v>12</v>
      </c>
      <c r="F2475" s="39" t="s">
        <v>1469</v>
      </c>
      <c r="G2475" s="39" t="s">
        <v>26187</v>
      </c>
      <c r="H2475" s="39" t="s">
        <v>1218</v>
      </c>
      <c r="I2475" s="71">
        <v>-47.8</v>
      </c>
    </row>
    <row r="2476" spans="1:9" x14ac:dyDescent="0.2">
      <c r="A2476" s="38" t="s">
        <v>79</v>
      </c>
      <c r="B2476" s="39" t="s">
        <v>77</v>
      </c>
      <c r="C2476" s="39" t="s">
        <v>78</v>
      </c>
      <c r="D2476" s="39" t="s">
        <v>71</v>
      </c>
      <c r="E2476" s="39" t="s">
        <v>12</v>
      </c>
      <c r="F2476" s="39" t="s">
        <v>29138</v>
      </c>
      <c r="G2476" s="39" t="s">
        <v>100</v>
      </c>
      <c r="H2476" s="39" t="s">
        <v>29001</v>
      </c>
      <c r="I2476" s="71">
        <v>-5</v>
      </c>
    </row>
    <row r="2477" spans="1:9" x14ac:dyDescent="0.2">
      <c r="A2477" s="38" t="s">
        <v>79</v>
      </c>
      <c r="B2477" s="39" t="s">
        <v>77</v>
      </c>
      <c r="C2477" s="39" t="s">
        <v>78</v>
      </c>
      <c r="D2477" s="39" t="s">
        <v>71</v>
      </c>
      <c r="E2477" s="39" t="s">
        <v>12</v>
      </c>
      <c r="F2477" s="39" t="s">
        <v>31966</v>
      </c>
      <c r="G2477" s="39" t="s">
        <v>26187</v>
      </c>
      <c r="H2477" s="39" t="s">
        <v>31075</v>
      </c>
      <c r="I2477" s="71">
        <v>-5</v>
      </c>
    </row>
    <row r="2478" spans="1:9" x14ac:dyDescent="0.2">
      <c r="A2478" s="38" t="s">
        <v>79</v>
      </c>
      <c r="B2478" s="39" t="s">
        <v>77</v>
      </c>
      <c r="C2478" s="39" t="s">
        <v>78</v>
      </c>
      <c r="D2478" s="39" t="s">
        <v>71</v>
      </c>
      <c r="E2478" s="39" t="s">
        <v>12</v>
      </c>
      <c r="F2478" s="39" t="s">
        <v>27390</v>
      </c>
      <c r="G2478" s="39" t="s">
        <v>26187</v>
      </c>
      <c r="H2478" s="39" t="s">
        <v>1219</v>
      </c>
      <c r="I2478" s="71">
        <v>-5.0999999999999996</v>
      </c>
    </row>
    <row r="2479" spans="1:9" x14ac:dyDescent="0.2">
      <c r="A2479" s="38" t="s">
        <v>79</v>
      </c>
      <c r="B2479" s="39" t="s">
        <v>77</v>
      </c>
      <c r="C2479" s="39" t="s">
        <v>78</v>
      </c>
      <c r="D2479" s="39" t="s">
        <v>71</v>
      </c>
      <c r="E2479" s="39" t="s">
        <v>12</v>
      </c>
      <c r="F2479" s="39" t="s">
        <v>1470</v>
      </c>
      <c r="G2479" s="39" t="s">
        <v>26187</v>
      </c>
      <c r="H2479" s="39" t="s">
        <v>1221</v>
      </c>
      <c r="I2479" s="71">
        <v>-33.479999999999997</v>
      </c>
    </row>
    <row r="2480" spans="1:9" x14ac:dyDescent="0.2">
      <c r="A2480" s="38" t="s">
        <v>79</v>
      </c>
      <c r="B2480" s="39" t="s">
        <v>77</v>
      </c>
      <c r="C2480" s="39" t="s">
        <v>78</v>
      </c>
      <c r="D2480" s="39" t="s">
        <v>71</v>
      </c>
      <c r="E2480" s="39" t="s">
        <v>12</v>
      </c>
      <c r="F2480" s="39" t="s">
        <v>27391</v>
      </c>
      <c r="G2480" s="39" t="s">
        <v>26187</v>
      </c>
      <c r="H2480" s="39" t="s">
        <v>1223</v>
      </c>
      <c r="I2480" s="71">
        <v>-5</v>
      </c>
    </row>
    <row r="2481" spans="1:9" x14ac:dyDescent="0.2">
      <c r="A2481" s="38" t="s">
        <v>79</v>
      </c>
      <c r="B2481" s="39" t="s">
        <v>77</v>
      </c>
      <c r="C2481" s="39" t="s">
        <v>78</v>
      </c>
      <c r="D2481" s="39" t="s">
        <v>71</v>
      </c>
      <c r="E2481" s="39" t="s">
        <v>12</v>
      </c>
      <c r="F2481" s="39" t="s">
        <v>29927</v>
      </c>
      <c r="G2481" s="39" t="s">
        <v>26187</v>
      </c>
      <c r="H2481" s="39" t="s">
        <v>29724</v>
      </c>
      <c r="I2481" s="71">
        <v>-5</v>
      </c>
    </row>
    <row r="2482" spans="1:9" x14ac:dyDescent="0.2">
      <c r="A2482" s="38" t="s">
        <v>79</v>
      </c>
      <c r="B2482" s="39" t="s">
        <v>77</v>
      </c>
      <c r="C2482" s="39" t="s">
        <v>78</v>
      </c>
      <c r="D2482" s="39" t="s">
        <v>71</v>
      </c>
      <c r="E2482" s="39" t="s">
        <v>12</v>
      </c>
      <c r="F2482" s="39" t="s">
        <v>31967</v>
      </c>
      <c r="G2482" s="39" t="s">
        <v>26187</v>
      </c>
      <c r="H2482" s="39" t="s">
        <v>31968</v>
      </c>
      <c r="I2482" s="71">
        <v>-10</v>
      </c>
    </row>
    <row r="2483" spans="1:9" x14ac:dyDescent="0.2">
      <c r="A2483" s="38" t="s">
        <v>79</v>
      </c>
      <c r="B2483" s="39" t="s">
        <v>77</v>
      </c>
      <c r="C2483" s="39" t="s">
        <v>78</v>
      </c>
      <c r="D2483" s="39" t="s">
        <v>71</v>
      </c>
      <c r="E2483" s="39" t="s">
        <v>12</v>
      </c>
      <c r="F2483" s="39" t="s">
        <v>26484</v>
      </c>
      <c r="G2483" s="39" t="s">
        <v>100</v>
      </c>
      <c r="H2483" s="39" t="s">
        <v>1225</v>
      </c>
      <c r="I2483" s="71">
        <v>-15.72</v>
      </c>
    </row>
    <row r="2484" spans="1:9" x14ac:dyDescent="0.2">
      <c r="A2484" s="38" t="s">
        <v>79</v>
      </c>
      <c r="B2484" s="39" t="s">
        <v>77</v>
      </c>
      <c r="C2484" s="39" t="s">
        <v>78</v>
      </c>
      <c r="D2484" s="39" t="s">
        <v>71</v>
      </c>
      <c r="E2484" s="39" t="s">
        <v>12</v>
      </c>
      <c r="F2484" s="39" t="s">
        <v>1471</v>
      </c>
      <c r="G2484" s="39" t="s">
        <v>26187</v>
      </c>
      <c r="H2484" s="39" t="s">
        <v>1227</v>
      </c>
      <c r="I2484" s="71">
        <v>-5.61</v>
      </c>
    </row>
    <row r="2485" spans="1:9" x14ac:dyDescent="0.2">
      <c r="A2485" s="38" t="s">
        <v>79</v>
      </c>
      <c r="B2485" s="39" t="s">
        <v>77</v>
      </c>
      <c r="C2485" s="39" t="s">
        <v>78</v>
      </c>
      <c r="D2485" s="39" t="s">
        <v>71</v>
      </c>
      <c r="E2485" s="39" t="s">
        <v>12</v>
      </c>
      <c r="F2485" s="39" t="s">
        <v>1472</v>
      </c>
      <c r="G2485" s="39" t="s">
        <v>26187</v>
      </c>
      <c r="H2485" s="39" t="s">
        <v>1229</v>
      </c>
      <c r="I2485" s="71">
        <v>-27.49</v>
      </c>
    </row>
    <row r="2486" spans="1:9" x14ac:dyDescent="0.2">
      <c r="A2486" s="38" t="s">
        <v>79</v>
      </c>
      <c r="B2486" s="39" t="s">
        <v>77</v>
      </c>
      <c r="C2486" s="39" t="s">
        <v>78</v>
      </c>
      <c r="D2486" s="39" t="s">
        <v>71</v>
      </c>
      <c r="E2486" s="39" t="s">
        <v>12</v>
      </c>
      <c r="F2486" s="39" t="s">
        <v>27026</v>
      </c>
      <c r="G2486" s="39" t="s">
        <v>26187</v>
      </c>
      <c r="H2486" s="39" t="s">
        <v>26945</v>
      </c>
      <c r="I2486" s="71">
        <v>-5</v>
      </c>
    </row>
    <row r="2487" spans="1:9" x14ac:dyDescent="0.2">
      <c r="A2487" s="38" t="s">
        <v>79</v>
      </c>
      <c r="B2487" s="39" t="s">
        <v>77</v>
      </c>
      <c r="C2487" s="39" t="s">
        <v>78</v>
      </c>
      <c r="D2487" s="39" t="s">
        <v>71</v>
      </c>
      <c r="E2487" s="39" t="s">
        <v>12</v>
      </c>
      <c r="F2487" s="39" t="s">
        <v>26485</v>
      </c>
      <c r="G2487" s="39" t="s">
        <v>26187</v>
      </c>
      <c r="H2487" s="39" t="s">
        <v>26442</v>
      </c>
      <c r="I2487" s="71">
        <v>-26.96</v>
      </c>
    </row>
    <row r="2488" spans="1:9" x14ac:dyDescent="0.2">
      <c r="A2488" s="38" t="s">
        <v>79</v>
      </c>
      <c r="B2488" s="39" t="s">
        <v>77</v>
      </c>
      <c r="C2488" s="39" t="s">
        <v>78</v>
      </c>
      <c r="D2488" s="39" t="s">
        <v>71</v>
      </c>
      <c r="E2488" s="39" t="s">
        <v>12</v>
      </c>
      <c r="F2488" s="39" t="s">
        <v>31969</v>
      </c>
      <c r="G2488" s="39" t="s">
        <v>100</v>
      </c>
      <c r="H2488" s="39" t="s">
        <v>31077</v>
      </c>
      <c r="I2488" s="71">
        <v>-5</v>
      </c>
    </row>
    <row r="2489" spans="1:9" x14ac:dyDescent="0.2">
      <c r="A2489" s="38" t="s">
        <v>79</v>
      </c>
      <c r="B2489" s="39" t="s">
        <v>77</v>
      </c>
      <c r="C2489" s="39" t="s">
        <v>78</v>
      </c>
      <c r="D2489" s="39" t="s">
        <v>71</v>
      </c>
      <c r="E2489" s="39" t="s">
        <v>12</v>
      </c>
      <c r="F2489" s="39" t="s">
        <v>29139</v>
      </c>
      <c r="G2489" s="39" t="s">
        <v>26187</v>
      </c>
      <c r="H2489" s="39" t="s">
        <v>29004</v>
      </c>
      <c r="I2489" s="71">
        <v>-5.14</v>
      </c>
    </row>
    <row r="2490" spans="1:9" x14ac:dyDescent="0.2">
      <c r="A2490" s="38" t="s">
        <v>79</v>
      </c>
      <c r="B2490" s="39" t="s">
        <v>77</v>
      </c>
      <c r="C2490" s="39" t="s">
        <v>78</v>
      </c>
      <c r="D2490" s="39" t="s">
        <v>71</v>
      </c>
      <c r="E2490" s="39" t="s">
        <v>12</v>
      </c>
      <c r="F2490" s="39" t="s">
        <v>31970</v>
      </c>
      <c r="G2490" s="39" t="s">
        <v>26187</v>
      </c>
      <c r="H2490" s="39" t="s">
        <v>31079</v>
      </c>
      <c r="I2490" s="71">
        <v>-5</v>
      </c>
    </row>
    <row r="2491" spans="1:9" x14ac:dyDescent="0.2">
      <c r="A2491" s="38" t="s">
        <v>79</v>
      </c>
      <c r="B2491" s="39" t="s">
        <v>77</v>
      </c>
      <c r="C2491" s="39" t="s">
        <v>78</v>
      </c>
      <c r="D2491" s="39" t="s">
        <v>71</v>
      </c>
      <c r="E2491" s="39" t="s">
        <v>12</v>
      </c>
      <c r="F2491" s="39" t="s">
        <v>31971</v>
      </c>
      <c r="G2491" s="39" t="s">
        <v>26187</v>
      </c>
      <c r="H2491" s="39" t="s">
        <v>31081</v>
      </c>
      <c r="I2491" s="71">
        <v>-10</v>
      </c>
    </row>
    <row r="2492" spans="1:9" x14ac:dyDescent="0.2">
      <c r="A2492" s="38" t="s">
        <v>79</v>
      </c>
      <c r="B2492" s="39" t="s">
        <v>77</v>
      </c>
      <c r="C2492" s="39" t="s">
        <v>78</v>
      </c>
      <c r="D2492" s="39" t="s">
        <v>71</v>
      </c>
      <c r="E2492" s="39" t="s">
        <v>12</v>
      </c>
      <c r="F2492" s="39" t="s">
        <v>29928</v>
      </c>
      <c r="G2492" s="39" t="s">
        <v>100</v>
      </c>
      <c r="H2492" s="39" t="s">
        <v>6763</v>
      </c>
      <c r="I2492" s="71">
        <v>-5</v>
      </c>
    </row>
    <row r="2493" spans="1:9" x14ac:dyDescent="0.2">
      <c r="A2493" s="38" t="s">
        <v>79</v>
      </c>
      <c r="B2493" s="39" t="s">
        <v>77</v>
      </c>
      <c r="C2493" s="39" t="s">
        <v>78</v>
      </c>
      <c r="D2493" s="39" t="s">
        <v>71</v>
      </c>
      <c r="E2493" s="39" t="s">
        <v>12</v>
      </c>
      <c r="F2493" s="39" t="s">
        <v>29140</v>
      </c>
      <c r="G2493" s="39" t="s">
        <v>26187</v>
      </c>
      <c r="H2493" s="39" t="s">
        <v>19633</v>
      </c>
      <c r="I2493" s="71">
        <v>-5</v>
      </c>
    </row>
    <row r="2494" spans="1:9" x14ac:dyDescent="0.2">
      <c r="A2494" s="38" t="s">
        <v>79</v>
      </c>
      <c r="B2494" s="39" t="s">
        <v>77</v>
      </c>
      <c r="C2494" s="39" t="s">
        <v>78</v>
      </c>
      <c r="D2494" s="39" t="s">
        <v>71</v>
      </c>
      <c r="E2494" s="39" t="s">
        <v>12</v>
      </c>
      <c r="F2494" s="39" t="s">
        <v>26793</v>
      </c>
      <c r="G2494" s="39" t="s">
        <v>26187</v>
      </c>
      <c r="H2494" s="39" t="s">
        <v>1235</v>
      </c>
      <c r="I2494" s="71">
        <v>-5</v>
      </c>
    </row>
    <row r="2495" spans="1:9" x14ac:dyDescent="0.2">
      <c r="A2495" s="38" t="s">
        <v>79</v>
      </c>
      <c r="B2495" s="39" t="s">
        <v>77</v>
      </c>
      <c r="C2495" s="39" t="s">
        <v>78</v>
      </c>
      <c r="D2495" s="39" t="s">
        <v>71</v>
      </c>
      <c r="E2495" s="39" t="s">
        <v>12</v>
      </c>
      <c r="F2495" s="39" t="s">
        <v>29929</v>
      </c>
      <c r="G2495" s="39" t="s">
        <v>26187</v>
      </c>
      <c r="H2495" s="39" t="s">
        <v>29727</v>
      </c>
      <c r="I2495" s="71">
        <v>-13.92</v>
      </c>
    </row>
    <row r="2496" spans="1:9" x14ac:dyDescent="0.2">
      <c r="A2496" s="38" t="s">
        <v>79</v>
      </c>
      <c r="B2496" s="39" t="s">
        <v>77</v>
      </c>
      <c r="C2496" s="39" t="s">
        <v>78</v>
      </c>
      <c r="D2496" s="39" t="s">
        <v>71</v>
      </c>
      <c r="E2496" s="39" t="s">
        <v>12</v>
      </c>
      <c r="F2496" s="39" t="s">
        <v>28108</v>
      </c>
      <c r="G2496" s="39" t="s">
        <v>26187</v>
      </c>
      <c r="H2496" s="39" t="s">
        <v>20866</v>
      </c>
      <c r="I2496" s="71">
        <v>-5</v>
      </c>
    </row>
    <row r="2497" spans="1:9" x14ac:dyDescent="0.2">
      <c r="A2497" s="38" t="s">
        <v>79</v>
      </c>
      <c r="B2497" s="39" t="s">
        <v>77</v>
      </c>
      <c r="C2497" s="39" t="s">
        <v>78</v>
      </c>
      <c r="D2497" s="39" t="s">
        <v>71</v>
      </c>
      <c r="E2497" s="39" t="s">
        <v>12</v>
      </c>
      <c r="F2497" s="39" t="s">
        <v>31972</v>
      </c>
      <c r="G2497" s="39" t="s">
        <v>26187</v>
      </c>
      <c r="H2497" s="39" t="s">
        <v>31083</v>
      </c>
      <c r="I2497" s="71">
        <v>-5</v>
      </c>
    </row>
    <row r="2498" spans="1:9" x14ac:dyDescent="0.2">
      <c r="A2498" s="38" t="s">
        <v>79</v>
      </c>
      <c r="B2498" s="39" t="s">
        <v>77</v>
      </c>
      <c r="C2498" s="39" t="s">
        <v>78</v>
      </c>
      <c r="D2498" s="39" t="s">
        <v>71</v>
      </c>
      <c r="E2498" s="39" t="s">
        <v>12</v>
      </c>
      <c r="F2498" s="39" t="s">
        <v>29930</v>
      </c>
      <c r="G2498" s="39" t="s">
        <v>26187</v>
      </c>
      <c r="H2498" s="39" t="s">
        <v>29729</v>
      </c>
      <c r="I2498" s="71">
        <v>-5</v>
      </c>
    </row>
    <row r="2499" spans="1:9" x14ac:dyDescent="0.2">
      <c r="A2499" s="38" t="s">
        <v>79</v>
      </c>
      <c r="B2499" s="39" t="s">
        <v>77</v>
      </c>
      <c r="C2499" s="39" t="s">
        <v>78</v>
      </c>
      <c r="D2499" s="39" t="s">
        <v>71</v>
      </c>
      <c r="E2499" s="39" t="s">
        <v>12</v>
      </c>
      <c r="F2499" s="39" t="s">
        <v>31973</v>
      </c>
      <c r="G2499" s="39" t="s">
        <v>26187</v>
      </c>
      <c r="H2499" s="39" t="s">
        <v>31085</v>
      </c>
      <c r="I2499" s="71">
        <v>-5</v>
      </c>
    </row>
    <row r="2500" spans="1:9" x14ac:dyDescent="0.2">
      <c r="A2500" s="38" t="s">
        <v>79</v>
      </c>
      <c r="B2500" s="39" t="s">
        <v>77</v>
      </c>
      <c r="C2500" s="39" t="s">
        <v>78</v>
      </c>
      <c r="D2500" s="39" t="s">
        <v>71</v>
      </c>
      <c r="E2500" s="39" t="s">
        <v>12</v>
      </c>
      <c r="F2500" s="39" t="s">
        <v>26486</v>
      </c>
      <c r="G2500" s="39" t="s">
        <v>26187</v>
      </c>
      <c r="H2500" s="39" t="s">
        <v>26444</v>
      </c>
      <c r="I2500" s="71">
        <v>-15.83</v>
      </c>
    </row>
    <row r="2501" spans="1:9" x14ac:dyDescent="0.2">
      <c r="A2501" s="38" t="s">
        <v>79</v>
      </c>
      <c r="B2501" s="39" t="s">
        <v>77</v>
      </c>
      <c r="C2501" s="39" t="s">
        <v>78</v>
      </c>
      <c r="D2501" s="39" t="s">
        <v>71</v>
      </c>
      <c r="E2501" s="39" t="s">
        <v>12</v>
      </c>
      <c r="F2501" s="39" t="s">
        <v>31974</v>
      </c>
      <c r="G2501" s="39" t="s">
        <v>26187</v>
      </c>
      <c r="H2501" s="39" t="s">
        <v>31087</v>
      </c>
      <c r="I2501" s="71">
        <v>-5</v>
      </c>
    </row>
    <row r="2502" spans="1:9" x14ac:dyDescent="0.2">
      <c r="A2502" s="38" t="s">
        <v>79</v>
      </c>
      <c r="B2502" s="39" t="s">
        <v>77</v>
      </c>
      <c r="C2502" s="39" t="s">
        <v>78</v>
      </c>
      <c r="D2502" s="39" t="s">
        <v>71</v>
      </c>
      <c r="E2502" s="39" t="s">
        <v>12</v>
      </c>
      <c r="F2502" s="39" t="s">
        <v>26239</v>
      </c>
      <c r="G2502" s="39" t="s">
        <v>26187</v>
      </c>
      <c r="H2502" s="39" t="s">
        <v>26214</v>
      </c>
      <c r="I2502" s="71">
        <v>-28.4</v>
      </c>
    </row>
    <row r="2503" spans="1:9" x14ac:dyDescent="0.2">
      <c r="A2503" s="38" t="s">
        <v>79</v>
      </c>
      <c r="B2503" s="39" t="s">
        <v>77</v>
      </c>
      <c r="C2503" s="39" t="s">
        <v>78</v>
      </c>
      <c r="D2503" s="39" t="s">
        <v>71</v>
      </c>
      <c r="E2503" s="39" t="s">
        <v>12</v>
      </c>
      <c r="F2503" s="39" t="s">
        <v>1473</v>
      </c>
      <c r="G2503" s="39" t="s">
        <v>26187</v>
      </c>
      <c r="H2503" s="39" t="s">
        <v>1242</v>
      </c>
      <c r="I2503" s="71">
        <v>-77.33</v>
      </c>
    </row>
    <row r="2504" spans="1:9" x14ac:dyDescent="0.2">
      <c r="A2504" s="38" t="s">
        <v>79</v>
      </c>
      <c r="B2504" s="39" t="s">
        <v>77</v>
      </c>
      <c r="C2504" s="39" t="s">
        <v>78</v>
      </c>
      <c r="D2504" s="39" t="s">
        <v>71</v>
      </c>
      <c r="E2504" s="39" t="s">
        <v>12</v>
      </c>
      <c r="F2504" s="39" t="s">
        <v>31975</v>
      </c>
      <c r="G2504" s="39" t="s">
        <v>26187</v>
      </c>
      <c r="H2504" s="39" t="s">
        <v>1243</v>
      </c>
      <c r="I2504" s="71">
        <v>-10</v>
      </c>
    </row>
    <row r="2505" spans="1:9" x14ac:dyDescent="0.2">
      <c r="A2505" s="38" t="s">
        <v>79</v>
      </c>
      <c r="B2505" s="39" t="s">
        <v>77</v>
      </c>
      <c r="C2505" s="39" t="s">
        <v>78</v>
      </c>
      <c r="D2505" s="39" t="s">
        <v>71</v>
      </c>
      <c r="E2505" s="39" t="s">
        <v>12</v>
      </c>
      <c r="F2505" s="39" t="s">
        <v>1474</v>
      </c>
      <c r="G2505" s="39" t="s">
        <v>26187</v>
      </c>
      <c r="H2505" s="39" t="s">
        <v>1245</v>
      </c>
      <c r="I2505" s="71">
        <v>-41.08</v>
      </c>
    </row>
    <row r="2506" spans="1:9" x14ac:dyDescent="0.2">
      <c r="A2506" s="38" t="s">
        <v>79</v>
      </c>
      <c r="B2506" s="39" t="s">
        <v>77</v>
      </c>
      <c r="C2506" s="39" t="s">
        <v>78</v>
      </c>
      <c r="D2506" s="39" t="s">
        <v>71</v>
      </c>
      <c r="E2506" s="39" t="s">
        <v>12</v>
      </c>
      <c r="F2506" s="39" t="s">
        <v>31976</v>
      </c>
      <c r="G2506" s="39" t="s">
        <v>26187</v>
      </c>
      <c r="H2506" s="39" t="s">
        <v>31089</v>
      </c>
      <c r="I2506" s="71">
        <v>-5</v>
      </c>
    </row>
    <row r="2507" spans="1:9" x14ac:dyDescent="0.2">
      <c r="A2507" s="38" t="s">
        <v>79</v>
      </c>
      <c r="B2507" s="39" t="s">
        <v>77</v>
      </c>
      <c r="C2507" s="39" t="s">
        <v>78</v>
      </c>
      <c r="D2507" s="39" t="s">
        <v>71</v>
      </c>
      <c r="E2507" s="39" t="s">
        <v>12</v>
      </c>
      <c r="F2507" s="39" t="s">
        <v>28109</v>
      </c>
      <c r="G2507" s="39" t="s">
        <v>26187</v>
      </c>
      <c r="H2507" s="39" t="s">
        <v>28019</v>
      </c>
      <c r="I2507" s="71">
        <v>-10</v>
      </c>
    </row>
    <row r="2508" spans="1:9" x14ac:dyDescent="0.2">
      <c r="A2508" s="38" t="s">
        <v>79</v>
      </c>
      <c r="B2508" s="39" t="s">
        <v>77</v>
      </c>
      <c r="C2508" s="39" t="s">
        <v>78</v>
      </c>
      <c r="D2508" s="39" t="s">
        <v>71</v>
      </c>
      <c r="E2508" s="39" t="s">
        <v>12</v>
      </c>
      <c r="F2508" s="39" t="s">
        <v>31977</v>
      </c>
      <c r="G2508" s="39" t="s">
        <v>26187</v>
      </c>
      <c r="H2508" s="39" t="s">
        <v>31091</v>
      </c>
      <c r="I2508" s="71">
        <v>-5</v>
      </c>
    </row>
    <row r="2509" spans="1:9" x14ac:dyDescent="0.2">
      <c r="A2509" s="38" t="s">
        <v>79</v>
      </c>
      <c r="B2509" s="39" t="s">
        <v>77</v>
      </c>
      <c r="C2509" s="39" t="s">
        <v>78</v>
      </c>
      <c r="D2509" s="39" t="s">
        <v>71</v>
      </c>
      <c r="E2509" s="39" t="s">
        <v>12</v>
      </c>
      <c r="F2509" s="39" t="s">
        <v>31978</v>
      </c>
      <c r="G2509" s="39" t="s">
        <v>26187</v>
      </c>
      <c r="H2509" s="39" t="s">
        <v>31099</v>
      </c>
      <c r="I2509" s="71">
        <v>-5</v>
      </c>
    </row>
    <row r="2510" spans="1:9" x14ac:dyDescent="0.2">
      <c r="A2510" s="38" t="s">
        <v>79</v>
      </c>
      <c r="B2510" s="39" t="s">
        <v>77</v>
      </c>
      <c r="C2510" s="39" t="s">
        <v>78</v>
      </c>
      <c r="D2510" s="39" t="s">
        <v>71</v>
      </c>
      <c r="E2510" s="39" t="s">
        <v>12</v>
      </c>
      <c r="F2510" s="39" t="s">
        <v>31979</v>
      </c>
      <c r="G2510" s="39" t="s">
        <v>100</v>
      </c>
      <c r="H2510" s="39" t="s">
        <v>31093</v>
      </c>
      <c r="I2510" s="71">
        <v>-5</v>
      </c>
    </row>
    <row r="2511" spans="1:9" x14ac:dyDescent="0.2">
      <c r="A2511" s="38" t="s">
        <v>79</v>
      </c>
      <c r="B2511" s="39" t="s">
        <v>77</v>
      </c>
      <c r="C2511" s="39" t="s">
        <v>78</v>
      </c>
      <c r="D2511" s="39" t="s">
        <v>71</v>
      </c>
      <c r="E2511" s="39" t="s">
        <v>12</v>
      </c>
      <c r="F2511" s="39" t="s">
        <v>1475</v>
      </c>
      <c r="G2511" s="39" t="s">
        <v>26187</v>
      </c>
      <c r="H2511" s="39" t="s">
        <v>1248</v>
      </c>
      <c r="I2511" s="71">
        <v>-78.47</v>
      </c>
    </row>
    <row r="2512" spans="1:9" x14ac:dyDescent="0.2">
      <c r="A2512" s="38" t="s">
        <v>79</v>
      </c>
      <c r="B2512" s="39" t="s">
        <v>77</v>
      </c>
      <c r="C2512" s="39" t="s">
        <v>78</v>
      </c>
      <c r="D2512" s="39" t="s">
        <v>71</v>
      </c>
      <c r="E2512" s="39" t="s">
        <v>12</v>
      </c>
      <c r="F2512" s="39" t="s">
        <v>29931</v>
      </c>
      <c r="G2512" s="39" t="s">
        <v>26187</v>
      </c>
      <c r="H2512" s="39" t="s">
        <v>21061</v>
      </c>
      <c r="I2512" s="71">
        <v>-8.74</v>
      </c>
    </row>
    <row r="2513" spans="1:9" x14ac:dyDescent="0.2">
      <c r="A2513" s="38" t="s">
        <v>79</v>
      </c>
      <c r="B2513" s="39" t="s">
        <v>77</v>
      </c>
      <c r="C2513" s="39" t="s">
        <v>78</v>
      </c>
      <c r="D2513" s="39" t="s">
        <v>71</v>
      </c>
      <c r="E2513" s="39" t="s">
        <v>12</v>
      </c>
      <c r="F2513" s="39" t="s">
        <v>29141</v>
      </c>
      <c r="G2513" s="39" t="s">
        <v>26187</v>
      </c>
      <c r="H2513" s="39" t="s">
        <v>29006</v>
      </c>
      <c r="I2513" s="71">
        <v>-5</v>
      </c>
    </row>
    <row r="2514" spans="1:9" x14ac:dyDescent="0.2">
      <c r="A2514" s="38" t="s">
        <v>79</v>
      </c>
      <c r="B2514" s="39" t="s">
        <v>77</v>
      </c>
      <c r="C2514" s="39" t="s">
        <v>78</v>
      </c>
      <c r="D2514" s="39" t="s">
        <v>71</v>
      </c>
      <c r="E2514" s="39" t="s">
        <v>12</v>
      </c>
      <c r="F2514" s="39" t="s">
        <v>31980</v>
      </c>
      <c r="G2514" s="39" t="s">
        <v>26187</v>
      </c>
      <c r="H2514" s="39" t="s">
        <v>31097</v>
      </c>
      <c r="I2514" s="71">
        <v>-5</v>
      </c>
    </row>
    <row r="2515" spans="1:9" x14ac:dyDescent="0.2">
      <c r="A2515" s="38" t="s">
        <v>79</v>
      </c>
      <c r="B2515" s="39" t="s">
        <v>77</v>
      </c>
      <c r="C2515" s="39" t="s">
        <v>78</v>
      </c>
      <c r="D2515" s="39" t="s">
        <v>71</v>
      </c>
      <c r="E2515" s="39" t="s">
        <v>12</v>
      </c>
      <c r="F2515" s="39" t="s">
        <v>27742</v>
      </c>
      <c r="G2515" s="39" t="s">
        <v>26187</v>
      </c>
      <c r="H2515" s="39" t="s">
        <v>1249</v>
      </c>
      <c r="I2515" s="71">
        <v>-8.84</v>
      </c>
    </row>
    <row r="2516" spans="1:9" x14ac:dyDescent="0.2">
      <c r="A2516" s="38" t="s">
        <v>79</v>
      </c>
      <c r="B2516" s="39" t="s">
        <v>77</v>
      </c>
      <c r="C2516" s="39" t="s">
        <v>78</v>
      </c>
      <c r="D2516" s="39" t="s">
        <v>71</v>
      </c>
      <c r="E2516" s="39" t="s">
        <v>12</v>
      </c>
      <c r="F2516" s="39" t="s">
        <v>28546</v>
      </c>
      <c r="G2516" s="39" t="s">
        <v>26187</v>
      </c>
      <c r="H2516" s="39" t="s">
        <v>28547</v>
      </c>
      <c r="I2516" s="71">
        <v>-10</v>
      </c>
    </row>
    <row r="2517" spans="1:9" x14ac:dyDescent="0.2">
      <c r="A2517" s="38" t="s">
        <v>79</v>
      </c>
      <c r="B2517" s="39" t="s">
        <v>77</v>
      </c>
      <c r="C2517" s="39" t="s">
        <v>78</v>
      </c>
      <c r="D2517" s="39" t="s">
        <v>71</v>
      </c>
      <c r="E2517" s="39" t="s">
        <v>12</v>
      </c>
      <c r="F2517" s="39" t="s">
        <v>31981</v>
      </c>
      <c r="G2517" s="39" t="s">
        <v>26187</v>
      </c>
      <c r="H2517" s="39" t="s">
        <v>31101</v>
      </c>
      <c r="I2517" s="71">
        <v>-10</v>
      </c>
    </row>
    <row r="2518" spans="1:9" x14ac:dyDescent="0.2">
      <c r="A2518" s="38" t="s">
        <v>79</v>
      </c>
      <c r="B2518" s="39" t="s">
        <v>77</v>
      </c>
      <c r="C2518" s="39" t="s">
        <v>78</v>
      </c>
      <c r="D2518" s="39" t="s">
        <v>71</v>
      </c>
      <c r="E2518" s="39" t="s">
        <v>12</v>
      </c>
      <c r="F2518" s="39" t="s">
        <v>1476</v>
      </c>
      <c r="G2518" s="39" t="s">
        <v>26187</v>
      </c>
      <c r="H2518" s="39" t="s">
        <v>1252</v>
      </c>
      <c r="I2518" s="71">
        <v>-47.48</v>
      </c>
    </row>
    <row r="2519" spans="1:9" x14ac:dyDescent="0.2">
      <c r="A2519" s="38" t="s">
        <v>79</v>
      </c>
      <c r="B2519" s="39" t="s">
        <v>77</v>
      </c>
      <c r="C2519" s="39" t="s">
        <v>78</v>
      </c>
      <c r="D2519" s="39" t="s">
        <v>71</v>
      </c>
      <c r="E2519" s="39" t="s">
        <v>12</v>
      </c>
      <c r="F2519" s="39" t="s">
        <v>28548</v>
      </c>
      <c r="G2519" s="39" t="s">
        <v>26187</v>
      </c>
      <c r="H2519" s="39" t="s">
        <v>1246</v>
      </c>
      <c r="I2519" s="71">
        <v>-39.119999999999997</v>
      </c>
    </row>
    <row r="2520" spans="1:9" x14ac:dyDescent="0.2">
      <c r="A2520" s="38" t="s">
        <v>79</v>
      </c>
      <c r="B2520" s="39" t="s">
        <v>77</v>
      </c>
      <c r="C2520" s="39" t="s">
        <v>78</v>
      </c>
      <c r="D2520" s="39" t="s">
        <v>71</v>
      </c>
      <c r="E2520" s="39" t="s">
        <v>12</v>
      </c>
      <c r="F2520" s="39" t="s">
        <v>29142</v>
      </c>
      <c r="G2520" s="39" t="s">
        <v>26187</v>
      </c>
      <c r="H2520" s="39" t="s">
        <v>1253</v>
      </c>
      <c r="I2520" s="71">
        <v>-5</v>
      </c>
    </row>
    <row r="2521" spans="1:9" x14ac:dyDescent="0.2">
      <c r="A2521" s="38" t="s">
        <v>79</v>
      </c>
      <c r="B2521" s="39" t="s">
        <v>77</v>
      </c>
      <c r="C2521" s="39" t="s">
        <v>78</v>
      </c>
      <c r="D2521" s="39" t="s">
        <v>71</v>
      </c>
      <c r="E2521" s="39" t="s">
        <v>12</v>
      </c>
      <c r="F2521" s="39" t="s">
        <v>26487</v>
      </c>
      <c r="G2521" s="39" t="s">
        <v>26187</v>
      </c>
      <c r="H2521" s="39" t="s">
        <v>26446</v>
      </c>
      <c r="I2521" s="71">
        <v>-43.87</v>
      </c>
    </row>
    <row r="2522" spans="1:9" x14ac:dyDescent="0.2">
      <c r="A2522" s="38" t="s">
        <v>79</v>
      </c>
      <c r="B2522" s="39" t="s">
        <v>77</v>
      </c>
      <c r="C2522" s="39" t="s">
        <v>78</v>
      </c>
      <c r="D2522" s="39" t="s">
        <v>71</v>
      </c>
      <c r="E2522" s="39" t="s">
        <v>12</v>
      </c>
      <c r="F2522" s="39" t="s">
        <v>28110</v>
      </c>
      <c r="G2522" s="39" t="s">
        <v>26187</v>
      </c>
      <c r="H2522" s="39" t="s">
        <v>28021</v>
      </c>
      <c r="I2522" s="71">
        <v>-5</v>
      </c>
    </row>
    <row r="2523" spans="1:9" x14ac:dyDescent="0.2">
      <c r="A2523" s="38" t="s">
        <v>79</v>
      </c>
      <c r="B2523" s="39" t="s">
        <v>77</v>
      </c>
      <c r="C2523" s="39" t="s">
        <v>78</v>
      </c>
      <c r="D2523" s="39" t="s">
        <v>71</v>
      </c>
      <c r="E2523" s="39" t="s">
        <v>12</v>
      </c>
      <c r="F2523" s="39" t="s">
        <v>31982</v>
      </c>
      <c r="G2523" s="39" t="s">
        <v>26187</v>
      </c>
      <c r="H2523" s="39" t="s">
        <v>31103</v>
      </c>
      <c r="I2523" s="71">
        <v>-10</v>
      </c>
    </row>
    <row r="2524" spans="1:9" x14ac:dyDescent="0.2">
      <c r="A2524" s="38" t="s">
        <v>79</v>
      </c>
      <c r="B2524" s="39" t="s">
        <v>77</v>
      </c>
      <c r="C2524" s="39" t="s">
        <v>78</v>
      </c>
      <c r="D2524" s="39" t="s">
        <v>71</v>
      </c>
      <c r="E2524" s="39" t="s">
        <v>12</v>
      </c>
      <c r="F2524" s="39" t="s">
        <v>31983</v>
      </c>
      <c r="G2524" s="39" t="s">
        <v>26187</v>
      </c>
      <c r="H2524" s="39" t="s">
        <v>31105</v>
      </c>
      <c r="I2524" s="71">
        <v>-5</v>
      </c>
    </row>
    <row r="2525" spans="1:9" x14ac:dyDescent="0.2">
      <c r="A2525" s="38" t="s">
        <v>79</v>
      </c>
      <c r="B2525" s="39" t="s">
        <v>77</v>
      </c>
      <c r="C2525" s="39" t="s">
        <v>78</v>
      </c>
      <c r="D2525" s="39" t="s">
        <v>71</v>
      </c>
      <c r="E2525" s="39" t="s">
        <v>12</v>
      </c>
      <c r="F2525" s="39" t="s">
        <v>29932</v>
      </c>
      <c r="G2525" s="39" t="s">
        <v>26187</v>
      </c>
      <c r="H2525" s="39" t="s">
        <v>29732</v>
      </c>
      <c r="I2525" s="71">
        <v>-5</v>
      </c>
    </row>
    <row r="2526" spans="1:9" x14ac:dyDescent="0.2">
      <c r="A2526" s="38" t="s">
        <v>79</v>
      </c>
      <c r="B2526" s="39" t="s">
        <v>77</v>
      </c>
      <c r="C2526" s="39" t="s">
        <v>78</v>
      </c>
      <c r="D2526" s="39" t="s">
        <v>71</v>
      </c>
      <c r="E2526" s="39" t="s">
        <v>12</v>
      </c>
      <c r="F2526" s="39" t="s">
        <v>29933</v>
      </c>
      <c r="G2526" s="39" t="s">
        <v>26187</v>
      </c>
      <c r="H2526" s="39" t="s">
        <v>29734</v>
      </c>
      <c r="I2526" s="71">
        <v>-31.04</v>
      </c>
    </row>
    <row r="2527" spans="1:9" x14ac:dyDescent="0.2">
      <c r="A2527" s="38" t="s">
        <v>79</v>
      </c>
      <c r="B2527" s="39" t="s">
        <v>77</v>
      </c>
      <c r="C2527" s="39" t="s">
        <v>78</v>
      </c>
      <c r="D2527" s="39" t="s">
        <v>71</v>
      </c>
      <c r="E2527" s="39" t="s">
        <v>12</v>
      </c>
      <c r="F2527" s="39" t="s">
        <v>26640</v>
      </c>
      <c r="G2527" s="39" t="s">
        <v>26187</v>
      </c>
      <c r="H2527" s="39" t="s">
        <v>1256</v>
      </c>
      <c r="I2527" s="71">
        <v>-13.08</v>
      </c>
    </row>
    <row r="2528" spans="1:9" x14ac:dyDescent="0.2">
      <c r="A2528" s="38" t="s">
        <v>79</v>
      </c>
      <c r="B2528" s="39" t="s">
        <v>77</v>
      </c>
      <c r="C2528" s="39" t="s">
        <v>78</v>
      </c>
      <c r="D2528" s="39" t="s">
        <v>71</v>
      </c>
      <c r="E2528" s="39" t="s">
        <v>12</v>
      </c>
      <c r="F2528" s="39" t="s">
        <v>31984</v>
      </c>
      <c r="G2528" s="39" t="s">
        <v>26187</v>
      </c>
      <c r="H2528" s="39" t="s">
        <v>31985</v>
      </c>
      <c r="I2528" s="71">
        <v>-5</v>
      </c>
    </row>
    <row r="2529" spans="1:9" x14ac:dyDescent="0.2">
      <c r="A2529" s="38" t="s">
        <v>79</v>
      </c>
      <c r="B2529" s="39" t="s">
        <v>77</v>
      </c>
      <c r="C2529" s="39" t="s">
        <v>78</v>
      </c>
      <c r="D2529" s="39" t="s">
        <v>71</v>
      </c>
      <c r="E2529" s="39" t="s">
        <v>12</v>
      </c>
      <c r="F2529" s="39" t="s">
        <v>28111</v>
      </c>
      <c r="G2529" s="39" t="s">
        <v>26187</v>
      </c>
      <c r="H2529" s="39" t="s">
        <v>28023</v>
      </c>
      <c r="I2529" s="71">
        <v>-6.93</v>
      </c>
    </row>
    <row r="2530" spans="1:9" x14ac:dyDescent="0.2">
      <c r="A2530" s="38" t="s">
        <v>79</v>
      </c>
      <c r="B2530" s="39" t="s">
        <v>77</v>
      </c>
      <c r="C2530" s="39" t="s">
        <v>78</v>
      </c>
      <c r="D2530" s="39" t="s">
        <v>71</v>
      </c>
      <c r="E2530" s="39" t="s">
        <v>12</v>
      </c>
      <c r="F2530" s="39" t="s">
        <v>26641</v>
      </c>
      <c r="G2530" s="39" t="s">
        <v>100</v>
      </c>
      <c r="H2530" s="39" t="s">
        <v>26621</v>
      </c>
      <c r="I2530" s="71">
        <v>-38.74</v>
      </c>
    </row>
    <row r="2531" spans="1:9" x14ac:dyDescent="0.2">
      <c r="A2531" s="38" t="s">
        <v>79</v>
      </c>
      <c r="B2531" s="39" t="s">
        <v>77</v>
      </c>
      <c r="C2531" s="39" t="s">
        <v>78</v>
      </c>
      <c r="D2531" s="39" t="s">
        <v>71</v>
      </c>
      <c r="E2531" s="39" t="s">
        <v>12</v>
      </c>
      <c r="F2531" s="39" t="s">
        <v>29934</v>
      </c>
      <c r="G2531" s="39" t="s">
        <v>26187</v>
      </c>
      <c r="H2531" s="39" t="s">
        <v>1259</v>
      </c>
      <c r="I2531" s="71">
        <v>-5</v>
      </c>
    </row>
    <row r="2532" spans="1:9" x14ac:dyDescent="0.2">
      <c r="A2532" s="38" t="s">
        <v>79</v>
      </c>
      <c r="B2532" s="39" t="s">
        <v>77</v>
      </c>
      <c r="C2532" s="39" t="s">
        <v>78</v>
      </c>
      <c r="D2532" s="39" t="s">
        <v>71</v>
      </c>
      <c r="E2532" s="39" t="s">
        <v>12</v>
      </c>
      <c r="F2532" s="39" t="s">
        <v>28112</v>
      </c>
      <c r="G2532" s="39" t="s">
        <v>26187</v>
      </c>
      <c r="H2532" s="39" t="s">
        <v>256</v>
      </c>
      <c r="I2532" s="71">
        <v>-5</v>
      </c>
    </row>
    <row r="2533" spans="1:9" x14ac:dyDescent="0.2">
      <c r="A2533" s="38" t="s">
        <v>79</v>
      </c>
      <c r="B2533" s="39" t="s">
        <v>77</v>
      </c>
      <c r="C2533" s="39" t="s">
        <v>78</v>
      </c>
      <c r="D2533" s="39" t="s">
        <v>71</v>
      </c>
      <c r="E2533" s="39" t="s">
        <v>12</v>
      </c>
      <c r="F2533" s="39" t="s">
        <v>29935</v>
      </c>
      <c r="G2533" s="39" t="s">
        <v>26187</v>
      </c>
      <c r="H2533" s="39" t="s">
        <v>29737</v>
      </c>
      <c r="I2533" s="71">
        <v>-5</v>
      </c>
    </row>
    <row r="2534" spans="1:9" x14ac:dyDescent="0.2">
      <c r="A2534" s="38" t="s">
        <v>79</v>
      </c>
      <c r="B2534" s="39" t="s">
        <v>77</v>
      </c>
      <c r="C2534" s="39" t="s">
        <v>78</v>
      </c>
      <c r="D2534" s="39" t="s">
        <v>71</v>
      </c>
      <c r="E2534" s="39" t="s">
        <v>12</v>
      </c>
      <c r="F2534" s="39" t="s">
        <v>31986</v>
      </c>
      <c r="G2534" s="39" t="s">
        <v>26187</v>
      </c>
      <c r="H2534" s="39" t="s">
        <v>1264</v>
      </c>
      <c r="I2534" s="71">
        <v>-10</v>
      </c>
    </row>
    <row r="2535" spans="1:9" x14ac:dyDescent="0.2">
      <c r="A2535" s="38" t="s">
        <v>79</v>
      </c>
      <c r="B2535" s="39" t="s">
        <v>77</v>
      </c>
      <c r="C2535" s="39" t="s">
        <v>78</v>
      </c>
      <c r="D2535" s="39" t="s">
        <v>71</v>
      </c>
      <c r="E2535" s="39" t="s">
        <v>12</v>
      </c>
      <c r="F2535" s="39" t="s">
        <v>29936</v>
      </c>
      <c r="G2535" s="39" t="s">
        <v>26187</v>
      </c>
      <c r="H2535" s="39" t="s">
        <v>29738</v>
      </c>
      <c r="I2535" s="71">
        <v>-5</v>
      </c>
    </row>
    <row r="2536" spans="1:9" x14ac:dyDescent="0.2">
      <c r="A2536" s="38" t="s">
        <v>79</v>
      </c>
      <c r="B2536" s="39" t="s">
        <v>77</v>
      </c>
      <c r="C2536" s="39" t="s">
        <v>78</v>
      </c>
      <c r="D2536" s="39" t="s">
        <v>71</v>
      </c>
      <c r="E2536" s="39" t="s">
        <v>12</v>
      </c>
      <c r="F2536" s="39" t="s">
        <v>27392</v>
      </c>
      <c r="G2536" s="39" t="s">
        <v>26187</v>
      </c>
      <c r="H2536" s="39" t="s">
        <v>257</v>
      </c>
      <c r="I2536" s="71">
        <v>-5</v>
      </c>
    </row>
    <row r="2537" spans="1:9" x14ac:dyDescent="0.2">
      <c r="A2537" s="38" t="s">
        <v>79</v>
      </c>
      <c r="B2537" s="39" t="s">
        <v>77</v>
      </c>
      <c r="C2537" s="39" t="s">
        <v>78</v>
      </c>
      <c r="D2537" s="39" t="s">
        <v>71</v>
      </c>
      <c r="E2537" s="39" t="s">
        <v>12</v>
      </c>
      <c r="F2537" s="39" t="s">
        <v>1478</v>
      </c>
      <c r="G2537" s="39" t="s">
        <v>26187</v>
      </c>
      <c r="H2537" s="39" t="s">
        <v>1267</v>
      </c>
      <c r="I2537" s="71">
        <v>-21.25</v>
      </c>
    </row>
    <row r="2538" spans="1:9" x14ac:dyDescent="0.2">
      <c r="A2538" s="38" t="s">
        <v>79</v>
      </c>
      <c r="B2538" s="39" t="s">
        <v>77</v>
      </c>
      <c r="C2538" s="39" t="s">
        <v>78</v>
      </c>
      <c r="D2538" s="39" t="s">
        <v>71</v>
      </c>
      <c r="E2538" s="39" t="s">
        <v>12</v>
      </c>
      <c r="F2538" s="39" t="s">
        <v>29937</v>
      </c>
      <c r="G2538" s="39" t="s">
        <v>26187</v>
      </c>
      <c r="H2538" s="39" t="s">
        <v>29740</v>
      </c>
      <c r="I2538" s="71">
        <v>-10</v>
      </c>
    </row>
    <row r="2539" spans="1:9" x14ac:dyDescent="0.2">
      <c r="A2539" s="38" t="s">
        <v>79</v>
      </c>
      <c r="B2539" s="39" t="s">
        <v>77</v>
      </c>
      <c r="C2539" s="39" t="s">
        <v>78</v>
      </c>
      <c r="D2539" s="39" t="s">
        <v>71</v>
      </c>
      <c r="E2539" s="39" t="s">
        <v>12</v>
      </c>
      <c r="F2539" s="39" t="s">
        <v>28113</v>
      </c>
      <c r="G2539" s="39" t="s">
        <v>26187</v>
      </c>
      <c r="H2539" s="39" t="s">
        <v>28026</v>
      </c>
      <c r="I2539" s="71">
        <v>-14.26</v>
      </c>
    </row>
    <row r="2540" spans="1:9" x14ac:dyDescent="0.2">
      <c r="A2540" s="38" t="s">
        <v>79</v>
      </c>
      <c r="B2540" s="39" t="s">
        <v>77</v>
      </c>
      <c r="C2540" s="39" t="s">
        <v>78</v>
      </c>
      <c r="D2540" s="39" t="s">
        <v>71</v>
      </c>
      <c r="E2540" s="39" t="s">
        <v>12</v>
      </c>
      <c r="F2540" s="39" t="s">
        <v>31987</v>
      </c>
      <c r="G2540" s="39" t="s">
        <v>26187</v>
      </c>
      <c r="H2540" s="39" t="s">
        <v>31108</v>
      </c>
      <c r="I2540" s="71">
        <v>-10</v>
      </c>
    </row>
    <row r="2541" spans="1:9" x14ac:dyDescent="0.2">
      <c r="A2541" s="38" t="s">
        <v>79</v>
      </c>
      <c r="B2541" s="39" t="s">
        <v>77</v>
      </c>
      <c r="C2541" s="39" t="s">
        <v>78</v>
      </c>
      <c r="D2541" s="39" t="s">
        <v>71</v>
      </c>
      <c r="E2541" s="39" t="s">
        <v>12</v>
      </c>
      <c r="F2541" s="39" t="s">
        <v>31988</v>
      </c>
      <c r="G2541" s="39" t="s">
        <v>26187</v>
      </c>
      <c r="H2541" s="39" t="s">
        <v>31110</v>
      </c>
      <c r="I2541" s="71">
        <v>-10</v>
      </c>
    </row>
    <row r="2542" spans="1:9" x14ac:dyDescent="0.2">
      <c r="A2542" s="38" t="s">
        <v>79</v>
      </c>
      <c r="B2542" s="39" t="s">
        <v>77</v>
      </c>
      <c r="C2542" s="39" t="s">
        <v>78</v>
      </c>
      <c r="D2542" s="39" t="s">
        <v>71</v>
      </c>
      <c r="E2542" s="39" t="s">
        <v>12</v>
      </c>
      <c r="F2542" s="39" t="s">
        <v>31989</v>
      </c>
      <c r="G2542" s="39" t="s">
        <v>26187</v>
      </c>
      <c r="H2542" s="39" t="s">
        <v>31112</v>
      </c>
      <c r="I2542" s="71">
        <v>-5</v>
      </c>
    </row>
    <row r="2543" spans="1:9" x14ac:dyDescent="0.2">
      <c r="A2543" s="38" t="s">
        <v>79</v>
      </c>
      <c r="B2543" s="39" t="s">
        <v>77</v>
      </c>
      <c r="C2543" s="39" t="s">
        <v>78</v>
      </c>
      <c r="D2543" s="39" t="s">
        <v>71</v>
      </c>
      <c r="E2543" s="39" t="s">
        <v>12</v>
      </c>
      <c r="F2543" s="39" t="s">
        <v>29143</v>
      </c>
      <c r="G2543" s="39" t="s">
        <v>26187</v>
      </c>
      <c r="H2543" s="39" t="s">
        <v>1270</v>
      </c>
      <c r="I2543" s="71">
        <v>-5</v>
      </c>
    </row>
    <row r="2544" spans="1:9" x14ac:dyDescent="0.2">
      <c r="A2544" s="38" t="s">
        <v>79</v>
      </c>
      <c r="B2544" s="39" t="s">
        <v>77</v>
      </c>
      <c r="C2544" s="39" t="s">
        <v>78</v>
      </c>
      <c r="D2544" s="39" t="s">
        <v>71</v>
      </c>
      <c r="E2544" s="39" t="s">
        <v>12</v>
      </c>
      <c r="F2544" s="39" t="s">
        <v>26488</v>
      </c>
      <c r="G2544" s="39" t="s">
        <v>26187</v>
      </c>
      <c r="H2544" s="39" t="s">
        <v>26448</v>
      </c>
      <c r="I2544" s="71">
        <v>-16.78</v>
      </c>
    </row>
    <row r="2545" spans="1:9" x14ac:dyDescent="0.2">
      <c r="A2545" s="38" t="s">
        <v>79</v>
      </c>
      <c r="B2545" s="39" t="s">
        <v>77</v>
      </c>
      <c r="C2545" s="39" t="s">
        <v>78</v>
      </c>
      <c r="D2545" s="39" t="s">
        <v>71</v>
      </c>
      <c r="E2545" s="39" t="s">
        <v>12</v>
      </c>
      <c r="F2545" s="39" t="s">
        <v>1479</v>
      </c>
      <c r="G2545" s="39" t="s">
        <v>26187</v>
      </c>
      <c r="H2545" s="39" t="s">
        <v>1274</v>
      </c>
      <c r="I2545" s="71">
        <v>-35.1</v>
      </c>
    </row>
    <row r="2546" spans="1:9" x14ac:dyDescent="0.2">
      <c r="A2546" s="38" t="s">
        <v>79</v>
      </c>
      <c r="B2546" s="39" t="s">
        <v>77</v>
      </c>
      <c r="C2546" s="39" t="s">
        <v>78</v>
      </c>
      <c r="D2546" s="39" t="s">
        <v>71</v>
      </c>
      <c r="E2546" s="39" t="s">
        <v>12</v>
      </c>
      <c r="F2546" s="39" t="s">
        <v>1480</v>
      </c>
      <c r="G2546" s="39" t="s">
        <v>26187</v>
      </c>
      <c r="H2546" s="39" t="s">
        <v>1276</v>
      </c>
      <c r="I2546" s="71">
        <v>-28.46</v>
      </c>
    </row>
    <row r="2547" spans="1:9" x14ac:dyDescent="0.2">
      <c r="A2547" s="38" t="s">
        <v>79</v>
      </c>
      <c r="B2547" s="39" t="s">
        <v>77</v>
      </c>
      <c r="C2547" s="39" t="s">
        <v>78</v>
      </c>
      <c r="D2547" s="39" t="s">
        <v>71</v>
      </c>
      <c r="E2547" s="39" t="s">
        <v>12</v>
      </c>
      <c r="F2547" s="39" t="s">
        <v>28114</v>
      </c>
      <c r="G2547" s="39" t="s">
        <v>100</v>
      </c>
      <c r="H2547" s="39" t="s">
        <v>29010</v>
      </c>
      <c r="I2547" s="71">
        <v>-5</v>
      </c>
    </row>
    <row r="2548" spans="1:9" x14ac:dyDescent="0.2">
      <c r="A2548" s="38" t="s">
        <v>79</v>
      </c>
      <c r="B2548" s="39" t="s">
        <v>77</v>
      </c>
      <c r="C2548" s="39" t="s">
        <v>78</v>
      </c>
      <c r="D2548" s="39" t="s">
        <v>71</v>
      </c>
      <c r="E2548" s="39" t="s">
        <v>12</v>
      </c>
      <c r="F2548" s="39" t="s">
        <v>31990</v>
      </c>
      <c r="G2548" s="39" t="s">
        <v>26187</v>
      </c>
      <c r="H2548" s="39" t="s">
        <v>31116</v>
      </c>
      <c r="I2548" s="71">
        <v>-5</v>
      </c>
    </row>
    <row r="2549" spans="1:9" x14ac:dyDescent="0.2">
      <c r="A2549" s="38" t="s">
        <v>79</v>
      </c>
      <c r="B2549" s="39" t="s">
        <v>77</v>
      </c>
      <c r="C2549" s="39" t="s">
        <v>78</v>
      </c>
      <c r="D2549" s="39" t="s">
        <v>71</v>
      </c>
      <c r="E2549" s="39" t="s">
        <v>12</v>
      </c>
      <c r="F2549" s="39" t="s">
        <v>31991</v>
      </c>
      <c r="G2549" s="39" t="s">
        <v>26187</v>
      </c>
      <c r="H2549" s="39" t="s">
        <v>31114</v>
      </c>
      <c r="I2549" s="71">
        <v>-5</v>
      </c>
    </row>
    <row r="2550" spans="1:9" x14ac:dyDescent="0.2">
      <c r="A2550" s="38" t="s">
        <v>79</v>
      </c>
      <c r="B2550" s="39" t="s">
        <v>77</v>
      </c>
      <c r="C2550" s="39" t="s">
        <v>78</v>
      </c>
      <c r="D2550" s="39" t="s">
        <v>71</v>
      </c>
      <c r="E2550" s="39" t="s">
        <v>12</v>
      </c>
      <c r="F2550" s="39" t="s">
        <v>31992</v>
      </c>
      <c r="G2550" s="39" t="s">
        <v>26187</v>
      </c>
      <c r="H2550" s="39" t="s">
        <v>31118</v>
      </c>
      <c r="I2550" s="71">
        <v>-5</v>
      </c>
    </row>
    <row r="2551" spans="1:9" x14ac:dyDescent="0.2">
      <c r="A2551" s="38" t="s">
        <v>79</v>
      </c>
      <c r="B2551" s="39" t="s">
        <v>77</v>
      </c>
      <c r="C2551" s="39" t="s">
        <v>78</v>
      </c>
      <c r="D2551" s="39" t="s">
        <v>71</v>
      </c>
      <c r="E2551" s="39" t="s">
        <v>12</v>
      </c>
      <c r="F2551" s="39" t="s">
        <v>31993</v>
      </c>
      <c r="G2551" s="39" t="s">
        <v>26187</v>
      </c>
      <c r="H2551" s="39" t="s">
        <v>31120</v>
      </c>
      <c r="I2551" s="71">
        <v>-5</v>
      </c>
    </row>
    <row r="2552" spans="1:9" x14ac:dyDescent="0.2">
      <c r="A2552" s="38" t="s">
        <v>79</v>
      </c>
      <c r="B2552" s="39" t="s">
        <v>77</v>
      </c>
      <c r="C2552" s="39" t="s">
        <v>78</v>
      </c>
      <c r="D2552" s="39" t="s">
        <v>71</v>
      </c>
      <c r="E2552" s="39" t="s">
        <v>12</v>
      </c>
      <c r="F2552" s="39" t="s">
        <v>31994</v>
      </c>
      <c r="G2552" s="39" t="s">
        <v>100</v>
      </c>
      <c r="H2552" s="39" t="s">
        <v>31122</v>
      </c>
      <c r="I2552" s="71">
        <v>-47.28</v>
      </c>
    </row>
    <row r="2553" spans="1:9" x14ac:dyDescent="0.2">
      <c r="A2553" s="38" t="s">
        <v>79</v>
      </c>
      <c r="B2553" s="39" t="s">
        <v>77</v>
      </c>
      <c r="C2553" s="39" t="s">
        <v>78</v>
      </c>
      <c r="D2553" s="39" t="s">
        <v>71</v>
      </c>
      <c r="E2553" s="39" t="s">
        <v>12</v>
      </c>
      <c r="F2553" s="39" t="s">
        <v>28549</v>
      </c>
      <c r="G2553" s="39" t="s">
        <v>26187</v>
      </c>
      <c r="H2553" s="39" t="s">
        <v>28448</v>
      </c>
      <c r="I2553" s="71">
        <v>-5</v>
      </c>
    </row>
    <row r="2554" spans="1:9" x14ac:dyDescent="0.2">
      <c r="A2554" s="38" t="s">
        <v>79</v>
      </c>
      <c r="B2554" s="39" t="s">
        <v>77</v>
      </c>
      <c r="C2554" s="39" t="s">
        <v>78</v>
      </c>
      <c r="D2554" s="39" t="s">
        <v>71</v>
      </c>
      <c r="E2554" s="39" t="s">
        <v>12</v>
      </c>
      <c r="F2554" s="39" t="s">
        <v>26489</v>
      </c>
      <c r="G2554" s="39" t="s">
        <v>26187</v>
      </c>
      <c r="H2554" s="39" t="s">
        <v>1281</v>
      </c>
      <c r="I2554" s="71">
        <v>-5</v>
      </c>
    </row>
    <row r="2555" spans="1:9" x14ac:dyDescent="0.2">
      <c r="A2555" s="38" t="s">
        <v>79</v>
      </c>
      <c r="B2555" s="39" t="s">
        <v>77</v>
      </c>
      <c r="C2555" s="39" t="s">
        <v>78</v>
      </c>
      <c r="D2555" s="39" t="s">
        <v>71</v>
      </c>
      <c r="E2555" s="39" t="s">
        <v>12</v>
      </c>
      <c r="F2555" s="39" t="s">
        <v>31995</v>
      </c>
      <c r="G2555" s="39" t="s">
        <v>26187</v>
      </c>
      <c r="H2555" s="39" t="s">
        <v>31124</v>
      </c>
      <c r="I2555" s="71">
        <v>-5</v>
      </c>
    </row>
    <row r="2556" spans="1:9" x14ac:dyDescent="0.2">
      <c r="A2556" s="38" t="s">
        <v>79</v>
      </c>
      <c r="B2556" s="39" t="s">
        <v>77</v>
      </c>
      <c r="C2556" s="39" t="s">
        <v>78</v>
      </c>
      <c r="D2556" s="39" t="s">
        <v>71</v>
      </c>
      <c r="E2556" s="39" t="s">
        <v>12</v>
      </c>
      <c r="F2556" s="39" t="s">
        <v>27393</v>
      </c>
      <c r="G2556" s="39" t="s">
        <v>26187</v>
      </c>
      <c r="H2556" s="39" t="s">
        <v>27394</v>
      </c>
      <c r="I2556" s="71">
        <v>-5</v>
      </c>
    </row>
    <row r="2557" spans="1:9" x14ac:dyDescent="0.2">
      <c r="A2557" s="38" t="s">
        <v>79</v>
      </c>
      <c r="B2557" s="39" t="s">
        <v>77</v>
      </c>
      <c r="C2557" s="39" t="s">
        <v>78</v>
      </c>
      <c r="D2557" s="39" t="s">
        <v>71</v>
      </c>
      <c r="E2557" s="39" t="s">
        <v>12</v>
      </c>
      <c r="F2557" s="39" t="s">
        <v>1481</v>
      </c>
      <c r="G2557" s="39" t="s">
        <v>26187</v>
      </c>
      <c r="H2557" s="39" t="s">
        <v>1284</v>
      </c>
      <c r="I2557" s="71">
        <v>-6.16</v>
      </c>
    </row>
    <row r="2558" spans="1:9" x14ac:dyDescent="0.2">
      <c r="A2558" s="38" t="s">
        <v>79</v>
      </c>
      <c r="B2558" s="39" t="s">
        <v>77</v>
      </c>
      <c r="C2558" s="39" t="s">
        <v>78</v>
      </c>
      <c r="D2558" s="39" t="s">
        <v>71</v>
      </c>
      <c r="E2558" s="39" t="s">
        <v>12</v>
      </c>
      <c r="F2558" s="39" t="s">
        <v>29144</v>
      </c>
      <c r="G2558" s="39" t="s">
        <v>26187</v>
      </c>
      <c r="H2558" s="39" t="s">
        <v>1285</v>
      </c>
      <c r="I2558" s="71">
        <v>-6.02</v>
      </c>
    </row>
    <row r="2559" spans="1:9" x14ac:dyDescent="0.2">
      <c r="A2559" s="38" t="s">
        <v>79</v>
      </c>
      <c r="B2559" s="39" t="s">
        <v>77</v>
      </c>
      <c r="C2559" s="39" t="s">
        <v>78</v>
      </c>
      <c r="D2559" s="39" t="s">
        <v>71</v>
      </c>
      <c r="E2559" s="39" t="s">
        <v>12</v>
      </c>
      <c r="F2559" s="39" t="s">
        <v>31996</v>
      </c>
      <c r="G2559" s="39" t="s">
        <v>26187</v>
      </c>
      <c r="H2559" s="39" t="s">
        <v>31126</v>
      </c>
      <c r="I2559" s="71">
        <v>-10</v>
      </c>
    </row>
    <row r="2560" spans="1:9" x14ac:dyDescent="0.2">
      <c r="A2560" s="38" t="s">
        <v>79</v>
      </c>
      <c r="B2560" s="39" t="s">
        <v>77</v>
      </c>
      <c r="C2560" s="39" t="s">
        <v>78</v>
      </c>
      <c r="D2560" s="39" t="s">
        <v>71</v>
      </c>
      <c r="E2560" s="39" t="s">
        <v>12</v>
      </c>
      <c r="F2560" s="39" t="s">
        <v>26794</v>
      </c>
      <c r="G2560" s="39" t="s">
        <v>26187</v>
      </c>
      <c r="H2560" s="39" t="s">
        <v>1286</v>
      </c>
      <c r="I2560" s="71">
        <v>-63.6</v>
      </c>
    </row>
    <row r="2561" spans="1:9" x14ac:dyDescent="0.2">
      <c r="A2561" s="38" t="s">
        <v>79</v>
      </c>
      <c r="B2561" s="39" t="s">
        <v>77</v>
      </c>
      <c r="C2561" s="39" t="s">
        <v>78</v>
      </c>
      <c r="D2561" s="39" t="s">
        <v>71</v>
      </c>
      <c r="E2561" s="39" t="s">
        <v>12</v>
      </c>
      <c r="F2561" s="39" t="s">
        <v>29938</v>
      </c>
      <c r="G2561" s="39" t="s">
        <v>26187</v>
      </c>
      <c r="H2561" s="39" t="s">
        <v>29743</v>
      </c>
      <c r="I2561" s="71">
        <v>-5</v>
      </c>
    </row>
    <row r="2562" spans="1:9" x14ac:dyDescent="0.2">
      <c r="A2562" s="38" t="s">
        <v>79</v>
      </c>
      <c r="B2562" s="39" t="s">
        <v>77</v>
      </c>
      <c r="C2562" s="39" t="s">
        <v>78</v>
      </c>
      <c r="D2562" s="39" t="s">
        <v>71</v>
      </c>
      <c r="E2562" s="39" t="s">
        <v>12</v>
      </c>
      <c r="F2562" s="39" t="s">
        <v>31997</v>
      </c>
      <c r="G2562" s="39" t="s">
        <v>26187</v>
      </c>
      <c r="H2562" s="39" t="s">
        <v>8733</v>
      </c>
      <c r="I2562" s="71">
        <v>-5</v>
      </c>
    </row>
    <row r="2563" spans="1:9" x14ac:dyDescent="0.2">
      <c r="A2563" s="38" t="s">
        <v>79</v>
      </c>
      <c r="B2563" s="39" t="s">
        <v>77</v>
      </c>
      <c r="C2563" s="39" t="s">
        <v>78</v>
      </c>
      <c r="D2563" s="39" t="s">
        <v>71</v>
      </c>
      <c r="E2563" s="39" t="s">
        <v>12</v>
      </c>
      <c r="F2563" s="39" t="s">
        <v>28550</v>
      </c>
      <c r="G2563" s="39" t="s">
        <v>26187</v>
      </c>
      <c r="H2563" s="39" t="s">
        <v>28450</v>
      </c>
      <c r="I2563" s="71">
        <v>-10</v>
      </c>
    </row>
    <row r="2564" spans="1:9" x14ac:dyDescent="0.2">
      <c r="A2564" s="38" t="s">
        <v>79</v>
      </c>
      <c r="B2564" s="39" t="s">
        <v>77</v>
      </c>
      <c r="C2564" s="39" t="s">
        <v>78</v>
      </c>
      <c r="D2564" s="39" t="s">
        <v>71</v>
      </c>
      <c r="E2564" s="39" t="s">
        <v>12</v>
      </c>
      <c r="F2564" s="39" t="s">
        <v>26795</v>
      </c>
      <c r="G2564" s="39" t="s">
        <v>26187</v>
      </c>
      <c r="H2564" s="39" t="s">
        <v>26780</v>
      </c>
      <c r="I2564" s="71">
        <v>-38.78</v>
      </c>
    </row>
    <row r="2565" spans="1:9" x14ac:dyDescent="0.2">
      <c r="A2565" s="38" t="s">
        <v>79</v>
      </c>
      <c r="B2565" s="39" t="s">
        <v>77</v>
      </c>
      <c r="C2565" s="39" t="s">
        <v>78</v>
      </c>
      <c r="D2565" s="39" t="s">
        <v>71</v>
      </c>
      <c r="E2565" s="39" t="s">
        <v>12</v>
      </c>
      <c r="F2565" s="39" t="s">
        <v>31998</v>
      </c>
      <c r="G2565" s="39" t="s">
        <v>26187</v>
      </c>
      <c r="H2565" s="39" t="s">
        <v>260</v>
      </c>
      <c r="I2565" s="71">
        <v>-5</v>
      </c>
    </row>
    <row r="2566" spans="1:9" x14ac:dyDescent="0.2">
      <c r="A2566" s="38" t="s">
        <v>79</v>
      </c>
      <c r="B2566" s="39" t="s">
        <v>77</v>
      </c>
      <c r="C2566" s="39" t="s">
        <v>78</v>
      </c>
      <c r="D2566" s="39" t="s">
        <v>71</v>
      </c>
      <c r="E2566" s="39" t="s">
        <v>12</v>
      </c>
      <c r="F2566" s="39" t="s">
        <v>31999</v>
      </c>
      <c r="G2566" s="39" t="s">
        <v>26187</v>
      </c>
      <c r="H2566" s="39" t="s">
        <v>31129</v>
      </c>
      <c r="I2566" s="71">
        <v>-10</v>
      </c>
    </row>
    <row r="2567" spans="1:9" x14ac:dyDescent="0.2">
      <c r="A2567" s="38" t="s">
        <v>79</v>
      </c>
      <c r="B2567" s="39" t="s">
        <v>77</v>
      </c>
      <c r="C2567" s="39" t="s">
        <v>78</v>
      </c>
      <c r="D2567" s="39" t="s">
        <v>71</v>
      </c>
      <c r="E2567" s="39" t="s">
        <v>12</v>
      </c>
      <c r="F2567" s="39" t="s">
        <v>29145</v>
      </c>
      <c r="G2567" s="39" t="s">
        <v>26187</v>
      </c>
      <c r="H2567" s="39" t="s">
        <v>29013</v>
      </c>
      <c r="I2567" s="71">
        <v>-10</v>
      </c>
    </row>
    <row r="2568" spans="1:9" x14ac:dyDescent="0.2">
      <c r="A2568" s="38" t="s">
        <v>79</v>
      </c>
      <c r="B2568" s="39" t="s">
        <v>77</v>
      </c>
      <c r="C2568" s="39" t="s">
        <v>78</v>
      </c>
      <c r="D2568" s="39" t="s">
        <v>71</v>
      </c>
      <c r="E2568" s="39" t="s">
        <v>12</v>
      </c>
      <c r="F2568" s="39" t="s">
        <v>32000</v>
      </c>
      <c r="G2568" s="39" t="s">
        <v>26187</v>
      </c>
      <c r="H2568" s="39" t="s">
        <v>31134</v>
      </c>
      <c r="I2568" s="71">
        <v>-5</v>
      </c>
    </row>
    <row r="2569" spans="1:9" x14ac:dyDescent="0.2">
      <c r="A2569" s="38" t="s">
        <v>79</v>
      </c>
      <c r="B2569" s="39" t="s">
        <v>77</v>
      </c>
      <c r="C2569" s="39" t="s">
        <v>78</v>
      </c>
      <c r="D2569" s="39" t="s">
        <v>71</v>
      </c>
      <c r="E2569" s="39" t="s">
        <v>12</v>
      </c>
      <c r="F2569" s="39" t="s">
        <v>28115</v>
      </c>
      <c r="G2569" s="39" t="s">
        <v>100</v>
      </c>
      <c r="H2569" s="39" t="s">
        <v>28028</v>
      </c>
      <c r="I2569" s="71">
        <v>-5</v>
      </c>
    </row>
    <row r="2570" spans="1:9" x14ac:dyDescent="0.2">
      <c r="A2570" s="38" t="s">
        <v>79</v>
      </c>
      <c r="B2570" s="39" t="s">
        <v>77</v>
      </c>
      <c r="C2570" s="39" t="s">
        <v>78</v>
      </c>
      <c r="D2570" s="39" t="s">
        <v>71</v>
      </c>
      <c r="E2570" s="39" t="s">
        <v>12</v>
      </c>
      <c r="F2570" s="39" t="s">
        <v>32001</v>
      </c>
      <c r="G2570" s="39" t="s">
        <v>100</v>
      </c>
      <c r="H2570" s="39" t="s">
        <v>22572</v>
      </c>
      <c r="I2570" s="71">
        <v>-5</v>
      </c>
    </row>
    <row r="2571" spans="1:9" x14ac:dyDescent="0.2">
      <c r="A2571" s="38" t="s">
        <v>79</v>
      </c>
      <c r="B2571" s="39" t="s">
        <v>77</v>
      </c>
      <c r="C2571" s="39" t="s">
        <v>78</v>
      </c>
      <c r="D2571" s="39" t="s">
        <v>71</v>
      </c>
      <c r="E2571" s="39" t="s">
        <v>12</v>
      </c>
      <c r="F2571" s="39" t="s">
        <v>26490</v>
      </c>
      <c r="G2571" s="39" t="s">
        <v>26187</v>
      </c>
      <c r="H2571" s="39" t="s">
        <v>1292</v>
      </c>
      <c r="I2571" s="71">
        <v>-13.14</v>
      </c>
    </row>
    <row r="2572" spans="1:9" x14ac:dyDescent="0.2">
      <c r="A2572" s="38" t="s">
        <v>79</v>
      </c>
      <c r="B2572" s="39" t="s">
        <v>77</v>
      </c>
      <c r="C2572" s="39" t="s">
        <v>78</v>
      </c>
      <c r="D2572" s="39" t="s">
        <v>71</v>
      </c>
      <c r="E2572" s="39" t="s">
        <v>12</v>
      </c>
      <c r="F2572" s="39" t="s">
        <v>26491</v>
      </c>
      <c r="G2572" s="39" t="s">
        <v>26187</v>
      </c>
      <c r="H2572" s="39" t="s">
        <v>26450</v>
      </c>
      <c r="I2572" s="71">
        <v>-19.32</v>
      </c>
    </row>
    <row r="2573" spans="1:9" x14ac:dyDescent="0.2">
      <c r="A2573" s="38" t="s">
        <v>79</v>
      </c>
      <c r="B2573" s="39" t="s">
        <v>77</v>
      </c>
      <c r="C2573" s="39" t="s">
        <v>78</v>
      </c>
      <c r="D2573" s="39" t="s">
        <v>71</v>
      </c>
      <c r="E2573" s="39" t="s">
        <v>12</v>
      </c>
      <c r="F2573" s="39" t="s">
        <v>26492</v>
      </c>
      <c r="G2573" s="39" t="s">
        <v>26187</v>
      </c>
      <c r="H2573" s="39" t="s">
        <v>1295</v>
      </c>
      <c r="I2573" s="71">
        <v>-5</v>
      </c>
    </row>
    <row r="2574" spans="1:9" x14ac:dyDescent="0.2">
      <c r="A2574" s="38" t="s">
        <v>79</v>
      </c>
      <c r="B2574" s="39" t="s">
        <v>77</v>
      </c>
      <c r="C2574" s="39" t="s">
        <v>78</v>
      </c>
      <c r="D2574" s="39" t="s">
        <v>71</v>
      </c>
      <c r="E2574" s="39" t="s">
        <v>12</v>
      </c>
      <c r="F2574" s="39" t="s">
        <v>26642</v>
      </c>
      <c r="G2574" s="39" t="s">
        <v>26187</v>
      </c>
      <c r="H2574" s="39" t="s">
        <v>26623</v>
      </c>
      <c r="I2574" s="71">
        <v>-64.47</v>
      </c>
    </row>
    <row r="2575" spans="1:9" x14ac:dyDescent="0.2">
      <c r="A2575" s="38" t="s">
        <v>79</v>
      </c>
      <c r="B2575" s="39" t="s">
        <v>77</v>
      </c>
      <c r="C2575" s="39" t="s">
        <v>78</v>
      </c>
      <c r="D2575" s="39" t="s">
        <v>71</v>
      </c>
      <c r="E2575" s="39" t="s">
        <v>12</v>
      </c>
      <c r="F2575" s="39" t="s">
        <v>26493</v>
      </c>
      <c r="G2575" s="39" t="s">
        <v>26187</v>
      </c>
      <c r="H2575" s="39" t="s">
        <v>26407</v>
      </c>
      <c r="I2575" s="71">
        <v>-36.71</v>
      </c>
    </row>
    <row r="2576" spans="1:9" x14ac:dyDescent="0.2">
      <c r="A2576" s="38" t="s">
        <v>79</v>
      </c>
      <c r="B2576" s="39" t="s">
        <v>77</v>
      </c>
      <c r="C2576" s="39" t="s">
        <v>78</v>
      </c>
      <c r="D2576" s="39" t="s">
        <v>71</v>
      </c>
      <c r="E2576" s="39" t="s">
        <v>12</v>
      </c>
      <c r="F2576" s="39" t="s">
        <v>32002</v>
      </c>
      <c r="G2576" s="39" t="s">
        <v>26187</v>
      </c>
      <c r="H2576" s="39" t="s">
        <v>30745</v>
      </c>
      <c r="I2576" s="71">
        <v>-10</v>
      </c>
    </row>
    <row r="2577" spans="1:9" x14ac:dyDescent="0.2">
      <c r="A2577" s="38" t="s">
        <v>79</v>
      </c>
      <c r="B2577" s="39" t="s">
        <v>77</v>
      </c>
      <c r="C2577" s="39" t="s">
        <v>78</v>
      </c>
      <c r="D2577" s="39" t="s">
        <v>71</v>
      </c>
      <c r="E2577" s="39" t="s">
        <v>12</v>
      </c>
      <c r="F2577" s="39" t="s">
        <v>29939</v>
      </c>
      <c r="G2577" s="39" t="s">
        <v>26187</v>
      </c>
      <c r="H2577" s="39" t="s">
        <v>187</v>
      </c>
      <c r="I2577" s="71">
        <v>-5</v>
      </c>
    </row>
    <row r="2578" spans="1:9" x14ac:dyDescent="0.2">
      <c r="A2578" s="38" t="s">
        <v>79</v>
      </c>
      <c r="B2578" s="39" t="s">
        <v>77</v>
      </c>
      <c r="C2578" s="39" t="s">
        <v>78</v>
      </c>
      <c r="D2578" s="39" t="s">
        <v>71</v>
      </c>
      <c r="E2578" s="39" t="s">
        <v>12</v>
      </c>
      <c r="F2578" s="39" t="s">
        <v>29146</v>
      </c>
      <c r="G2578" s="39" t="s">
        <v>26187</v>
      </c>
      <c r="H2578" s="39" t="s">
        <v>28935</v>
      </c>
      <c r="I2578" s="71">
        <v>-5</v>
      </c>
    </row>
    <row r="2579" spans="1:9" x14ac:dyDescent="0.2">
      <c r="A2579" s="38" t="s">
        <v>79</v>
      </c>
      <c r="B2579" s="39" t="s">
        <v>77</v>
      </c>
      <c r="C2579" s="39" t="s">
        <v>78</v>
      </c>
      <c r="D2579" s="39" t="s">
        <v>71</v>
      </c>
      <c r="E2579" s="39" t="s">
        <v>12</v>
      </c>
      <c r="F2579" s="39" t="s">
        <v>32003</v>
      </c>
      <c r="G2579" s="39" t="s">
        <v>26187</v>
      </c>
      <c r="H2579" s="39" t="s">
        <v>30939</v>
      </c>
      <c r="I2579" s="71">
        <v>-5</v>
      </c>
    </row>
    <row r="2580" spans="1:9" x14ac:dyDescent="0.2">
      <c r="A2580" s="38" t="s">
        <v>79</v>
      </c>
      <c r="B2580" s="39" t="s">
        <v>77</v>
      </c>
      <c r="C2580" s="39" t="s">
        <v>78</v>
      </c>
      <c r="D2580" s="39" t="s">
        <v>71</v>
      </c>
      <c r="E2580" s="39" t="s">
        <v>12</v>
      </c>
      <c r="F2580" s="39" t="s">
        <v>27743</v>
      </c>
      <c r="G2580" s="39" t="s">
        <v>26187</v>
      </c>
      <c r="H2580" s="39" t="s">
        <v>27650</v>
      </c>
      <c r="I2580" s="71">
        <v>-6.16</v>
      </c>
    </row>
    <row r="2581" spans="1:9" x14ac:dyDescent="0.2">
      <c r="A2581" s="38" t="s">
        <v>79</v>
      </c>
      <c r="B2581" s="39" t="s">
        <v>77</v>
      </c>
      <c r="C2581" s="39" t="s">
        <v>78</v>
      </c>
      <c r="D2581" s="39" t="s">
        <v>71</v>
      </c>
      <c r="E2581" s="39" t="s">
        <v>12</v>
      </c>
      <c r="F2581" s="39" t="s">
        <v>29940</v>
      </c>
      <c r="G2581" s="39" t="s">
        <v>100</v>
      </c>
      <c r="H2581" s="39" t="s">
        <v>29554</v>
      </c>
      <c r="I2581" s="71">
        <v>-5</v>
      </c>
    </row>
    <row r="2582" spans="1:9" x14ac:dyDescent="0.2">
      <c r="A2582" s="38" t="s">
        <v>79</v>
      </c>
      <c r="B2582" s="39" t="s">
        <v>77</v>
      </c>
      <c r="C2582" s="39" t="s">
        <v>78</v>
      </c>
      <c r="D2582" s="39" t="s">
        <v>71</v>
      </c>
      <c r="E2582" s="39" t="s">
        <v>12</v>
      </c>
      <c r="F2582" s="39" t="s">
        <v>27027</v>
      </c>
      <c r="G2582" s="39" t="s">
        <v>26187</v>
      </c>
      <c r="H2582" s="39" t="s">
        <v>26928</v>
      </c>
      <c r="I2582" s="71">
        <v>-5.64</v>
      </c>
    </row>
    <row r="2583" spans="1:9" x14ac:dyDescent="0.2">
      <c r="A2583" s="38" t="s">
        <v>79</v>
      </c>
      <c r="B2583" s="39" t="s">
        <v>77</v>
      </c>
      <c r="C2583" s="39" t="s">
        <v>78</v>
      </c>
      <c r="D2583" s="39" t="s">
        <v>71</v>
      </c>
      <c r="E2583" s="39" t="s">
        <v>12</v>
      </c>
      <c r="F2583" s="39" t="s">
        <v>27395</v>
      </c>
      <c r="G2583" s="39" t="s">
        <v>100</v>
      </c>
      <c r="H2583" s="39" t="s">
        <v>27344</v>
      </c>
      <c r="I2583" s="71">
        <v>-44.16</v>
      </c>
    </row>
    <row r="2584" spans="1:9" x14ac:dyDescent="0.2">
      <c r="A2584" s="38" t="s">
        <v>79</v>
      </c>
      <c r="B2584" s="39" t="s">
        <v>77</v>
      </c>
      <c r="C2584" s="39" t="s">
        <v>78</v>
      </c>
      <c r="D2584" s="39" t="s">
        <v>71</v>
      </c>
      <c r="E2584" s="39" t="s">
        <v>12</v>
      </c>
      <c r="F2584" s="39" t="s">
        <v>29147</v>
      </c>
      <c r="G2584" s="39" t="s">
        <v>26187</v>
      </c>
      <c r="H2584" s="39" t="s">
        <v>28993</v>
      </c>
      <c r="I2584" s="71">
        <v>-10.07</v>
      </c>
    </row>
    <row r="2585" spans="1:9" x14ac:dyDescent="0.2">
      <c r="A2585" s="38" t="s">
        <v>79</v>
      </c>
      <c r="B2585" s="39" t="s">
        <v>77</v>
      </c>
      <c r="C2585" s="39" t="s">
        <v>78</v>
      </c>
      <c r="D2585" s="39" t="s">
        <v>71</v>
      </c>
      <c r="E2585" s="39" t="s">
        <v>12</v>
      </c>
      <c r="F2585" s="39" t="s">
        <v>32004</v>
      </c>
      <c r="G2585" s="39" t="s">
        <v>26187</v>
      </c>
      <c r="H2585" s="39" t="s">
        <v>31137</v>
      </c>
      <c r="I2585" s="71">
        <v>-18.05</v>
      </c>
    </row>
    <row r="2586" spans="1:9" x14ac:dyDescent="0.2">
      <c r="A2586" s="38" t="s">
        <v>79</v>
      </c>
      <c r="B2586" s="39" t="s">
        <v>77</v>
      </c>
      <c r="C2586" s="39" t="s">
        <v>78</v>
      </c>
      <c r="D2586" s="39" t="s">
        <v>71</v>
      </c>
      <c r="E2586" s="39" t="s">
        <v>12</v>
      </c>
      <c r="F2586" s="39" t="s">
        <v>26796</v>
      </c>
      <c r="G2586" s="39" t="s">
        <v>26187</v>
      </c>
      <c r="H2586" s="39" t="s">
        <v>26405</v>
      </c>
      <c r="I2586" s="71">
        <v>-30.71</v>
      </c>
    </row>
    <row r="2587" spans="1:9" x14ac:dyDescent="0.2">
      <c r="A2587" s="38" t="s">
        <v>79</v>
      </c>
      <c r="B2587" s="39" t="s">
        <v>77</v>
      </c>
      <c r="C2587" s="39" t="s">
        <v>78</v>
      </c>
      <c r="D2587" s="39" t="s">
        <v>71</v>
      </c>
      <c r="E2587" s="39" t="s">
        <v>12</v>
      </c>
      <c r="F2587" s="39" t="s">
        <v>29148</v>
      </c>
      <c r="G2587" s="39" t="s">
        <v>26187</v>
      </c>
      <c r="H2587" s="39" t="s">
        <v>28839</v>
      </c>
      <c r="I2587" s="71">
        <v>-29.86</v>
      </c>
    </row>
    <row r="2588" spans="1:9" x14ac:dyDescent="0.2">
      <c r="A2588" s="38" t="s">
        <v>79</v>
      </c>
      <c r="B2588" s="39" t="s">
        <v>77</v>
      </c>
      <c r="C2588" s="39" t="s">
        <v>78</v>
      </c>
      <c r="D2588" s="39" t="s">
        <v>71</v>
      </c>
      <c r="E2588" s="39" t="s">
        <v>12</v>
      </c>
      <c r="F2588" s="39" t="s">
        <v>29941</v>
      </c>
      <c r="G2588" s="39" t="s">
        <v>26187</v>
      </c>
      <c r="H2588" s="39" t="s">
        <v>29746</v>
      </c>
      <c r="I2588" s="71">
        <v>-5</v>
      </c>
    </row>
    <row r="2589" spans="1:9" x14ac:dyDescent="0.2">
      <c r="A2589" s="38" t="s">
        <v>79</v>
      </c>
      <c r="B2589" s="39" t="s">
        <v>77</v>
      </c>
      <c r="C2589" s="39" t="s">
        <v>78</v>
      </c>
      <c r="D2589" s="39" t="s">
        <v>71</v>
      </c>
      <c r="E2589" s="39" t="s">
        <v>12</v>
      </c>
      <c r="F2589" s="39" t="s">
        <v>28551</v>
      </c>
      <c r="G2589" s="39" t="s">
        <v>26187</v>
      </c>
      <c r="H2589" s="39" t="s">
        <v>28454</v>
      </c>
      <c r="I2589" s="71">
        <v>-26.86</v>
      </c>
    </row>
    <row r="2590" spans="1:9" x14ac:dyDescent="0.2">
      <c r="A2590" s="38" t="s">
        <v>79</v>
      </c>
      <c r="B2590" s="39" t="s">
        <v>77</v>
      </c>
      <c r="C2590" s="39" t="s">
        <v>78</v>
      </c>
      <c r="D2590" s="39" t="s">
        <v>71</v>
      </c>
      <c r="E2590" s="39" t="s">
        <v>12</v>
      </c>
      <c r="F2590" s="39" t="s">
        <v>29149</v>
      </c>
      <c r="G2590" s="39" t="s">
        <v>26187</v>
      </c>
      <c r="H2590" s="39" t="s">
        <v>29017</v>
      </c>
      <c r="I2590" s="71">
        <v>-5</v>
      </c>
    </row>
    <row r="2591" spans="1:9" x14ac:dyDescent="0.2">
      <c r="A2591" s="38" t="s">
        <v>79</v>
      </c>
      <c r="B2591" s="39" t="s">
        <v>77</v>
      </c>
      <c r="C2591" s="39" t="s">
        <v>78</v>
      </c>
      <c r="D2591" s="39" t="s">
        <v>71</v>
      </c>
      <c r="E2591" s="39" t="s">
        <v>12</v>
      </c>
      <c r="F2591" s="39" t="s">
        <v>32005</v>
      </c>
      <c r="G2591" s="39" t="s">
        <v>26187</v>
      </c>
      <c r="H2591" s="39" t="s">
        <v>31141</v>
      </c>
      <c r="I2591" s="71">
        <v>-5</v>
      </c>
    </row>
    <row r="2592" spans="1:9" x14ac:dyDescent="0.2">
      <c r="A2592" s="38" t="s">
        <v>79</v>
      </c>
      <c r="B2592" s="39" t="s">
        <v>77</v>
      </c>
      <c r="C2592" s="39" t="s">
        <v>78</v>
      </c>
      <c r="D2592" s="39" t="s">
        <v>71</v>
      </c>
      <c r="E2592" s="39" t="s">
        <v>12</v>
      </c>
      <c r="F2592" s="39" t="s">
        <v>27028</v>
      </c>
      <c r="G2592" s="39" t="s">
        <v>26187</v>
      </c>
      <c r="H2592" s="39" t="s">
        <v>25237</v>
      </c>
      <c r="I2592" s="71">
        <v>-15.96</v>
      </c>
    </row>
    <row r="2593" spans="1:9" x14ac:dyDescent="0.2">
      <c r="A2593" s="38" t="s">
        <v>79</v>
      </c>
      <c r="B2593" s="39" t="s">
        <v>77</v>
      </c>
      <c r="C2593" s="39" t="s">
        <v>78</v>
      </c>
      <c r="D2593" s="39" t="s">
        <v>71</v>
      </c>
      <c r="E2593" s="39" t="s">
        <v>12</v>
      </c>
      <c r="F2593" s="39" t="s">
        <v>32006</v>
      </c>
      <c r="G2593" s="39" t="s">
        <v>26187</v>
      </c>
      <c r="H2593" s="39" t="s">
        <v>31143</v>
      </c>
      <c r="I2593" s="71">
        <v>-10</v>
      </c>
    </row>
    <row r="2594" spans="1:9" x14ac:dyDescent="0.2">
      <c r="A2594" s="38" t="s">
        <v>79</v>
      </c>
      <c r="B2594" s="39" t="s">
        <v>77</v>
      </c>
      <c r="C2594" s="39" t="s">
        <v>78</v>
      </c>
      <c r="D2594" s="39" t="s">
        <v>71</v>
      </c>
      <c r="E2594" s="39" t="s">
        <v>12</v>
      </c>
      <c r="F2594" s="39" t="s">
        <v>32007</v>
      </c>
      <c r="G2594" s="39" t="s">
        <v>26187</v>
      </c>
      <c r="H2594" s="39" t="s">
        <v>31147</v>
      </c>
      <c r="I2594" s="71">
        <v>-5</v>
      </c>
    </row>
    <row r="2595" spans="1:9" x14ac:dyDescent="0.2">
      <c r="A2595" s="38" t="s">
        <v>79</v>
      </c>
      <c r="B2595" s="39" t="s">
        <v>77</v>
      </c>
      <c r="C2595" s="39" t="s">
        <v>78</v>
      </c>
      <c r="D2595" s="39" t="s">
        <v>71</v>
      </c>
      <c r="E2595" s="39" t="s">
        <v>12</v>
      </c>
      <c r="F2595" s="39" t="s">
        <v>28552</v>
      </c>
      <c r="G2595" s="39" t="s">
        <v>100</v>
      </c>
      <c r="H2595" s="39" t="s">
        <v>28456</v>
      </c>
      <c r="I2595" s="71">
        <v>-5</v>
      </c>
    </row>
    <row r="2596" spans="1:9" x14ac:dyDescent="0.2">
      <c r="A2596" s="38" t="s">
        <v>79</v>
      </c>
      <c r="B2596" s="39" t="s">
        <v>77</v>
      </c>
      <c r="C2596" s="39" t="s">
        <v>78</v>
      </c>
      <c r="D2596" s="39" t="s">
        <v>71</v>
      </c>
      <c r="E2596" s="39" t="s">
        <v>12</v>
      </c>
      <c r="F2596" s="39" t="s">
        <v>26494</v>
      </c>
      <c r="G2596" s="39" t="s">
        <v>26187</v>
      </c>
      <c r="H2596" s="39" t="s">
        <v>665</v>
      </c>
      <c r="I2596" s="71">
        <v>-24.64</v>
      </c>
    </row>
    <row r="2597" spans="1:9" x14ac:dyDescent="0.2">
      <c r="A2597" s="38" t="s">
        <v>79</v>
      </c>
      <c r="B2597" s="39" t="s">
        <v>77</v>
      </c>
      <c r="C2597" s="39" t="s">
        <v>78</v>
      </c>
      <c r="D2597" s="39" t="s">
        <v>71</v>
      </c>
      <c r="E2597" s="39" t="s">
        <v>12</v>
      </c>
      <c r="F2597" s="39" t="s">
        <v>26495</v>
      </c>
      <c r="G2597" s="39" t="s">
        <v>26187</v>
      </c>
      <c r="H2597" s="39" t="s">
        <v>26436</v>
      </c>
      <c r="I2597" s="71">
        <v>-14.77</v>
      </c>
    </row>
    <row r="2598" spans="1:9" x14ac:dyDescent="0.2">
      <c r="A2598" s="38" t="s">
        <v>79</v>
      </c>
      <c r="B2598" s="39" t="s">
        <v>77</v>
      </c>
      <c r="C2598" s="39" t="s">
        <v>78</v>
      </c>
      <c r="D2598" s="39" t="s">
        <v>71</v>
      </c>
      <c r="E2598" s="39" t="s">
        <v>12</v>
      </c>
      <c r="F2598" s="39" t="s">
        <v>27744</v>
      </c>
      <c r="G2598" s="39" t="s">
        <v>26187</v>
      </c>
      <c r="H2598" s="39" t="s">
        <v>27676</v>
      </c>
      <c r="I2598" s="71">
        <v>-5</v>
      </c>
    </row>
    <row r="2599" spans="1:9" x14ac:dyDescent="0.2">
      <c r="A2599" s="38" t="s">
        <v>79</v>
      </c>
      <c r="B2599" s="39" t="s">
        <v>77</v>
      </c>
      <c r="C2599" s="39" t="s">
        <v>78</v>
      </c>
      <c r="D2599" s="39" t="s">
        <v>71</v>
      </c>
      <c r="E2599" s="39" t="s">
        <v>12</v>
      </c>
      <c r="F2599" s="39" t="s">
        <v>32008</v>
      </c>
      <c r="G2599" s="39" t="s">
        <v>26187</v>
      </c>
      <c r="H2599" s="39" t="s">
        <v>28336</v>
      </c>
      <c r="I2599" s="71">
        <v>-10</v>
      </c>
    </row>
    <row r="2600" spans="1:9" x14ac:dyDescent="0.2">
      <c r="A2600" s="38" t="s">
        <v>79</v>
      </c>
      <c r="B2600" s="39" t="s">
        <v>77</v>
      </c>
      <c r="C2600" s="39" t="s">
        <v>78</v>
      </c>
      <c r="D2600" s="39" t="s">
        <v>71</v>
      </c>
      <c r="E2600" s="39" t="s">
        <v>12</v>
      </c>
      <c r="F2600" s="39" t="s">
        <v>32009</v>
      </c>
      <c r="G2600" s="39" t="s">
        <v>26187</v>
      </c>
      <c r="H2600" s="39" t="s">
        <v>31149</v>
      </c>
      <c r="I2600" s="71">
        <v>-10</v>
      </c>
    </row>
    <row r="2601" spans="1:9" x14ac:dyDescent="0.2">
      <c r="A2601" s="38" t="s">
        <v>79</v>
      </c>
      <c r="B2601" s="39" t="s">
        <v>77</v>
      </c>
      <c r="C2601" s="39" t="s">
        <v>78</v>
      </c>
      <c r="D2601" s="39" t="s">
        <v>71</v>
      </c>
      <c r="E2601" s="39" t="s">
        <v>12</v>
      </c>
      <c r="F2601" s="39" t="s">
        <v>32010</v>
      </c>
      <c r="G2601" s="39" t="s">
        <v>26187</v>
      </c>
      <c r="H2601" s="39" t="s">
        <v>32011</v>
      </c>
      <c r="I2601" s="71">
        <v>-5</v>
      </c>
    </row>
    <row r="2602" spans="1:9" x14ac:dyDescent="0.2">
      <c r="A2602" s="38" t="s">
        <v>79</v>
      </c>
      <c r="B2602" s="39" t="s">
        <v>77</v>
      </c>
      <c r="C2602" s="39" t="s">
        <v>78</v>
      </c>
      <c r="D2602" s="39" t="s">
        <v>71</v>
      </c>
      <c r="E2602" s="39" t="s">
        <v>12</v>
      </c>
      <c r="F2602" s="39" t="s">
        <v>26797</v>
      </c>
      <c r="G2602" s="39" t="s">
        <v>26187</v>
      </c>
      <c r="H2602" s="39" t="s">
        <v>26798</v>
      </c>
      <c r="I2602" s="71">
        <v>-29.82</v>
      </c>
    </row>
    <row r="2603" spans="1:9" x14ac:dyDescent="0.2">
      <c r="A2603" s="38" t="s">
        <v>79</v>
      </c>
      <c r="B2603" s="39" t="s">
        <v>77</v>
      </c>
      <c r="C2603" s="39" t="s">
        <v>78</v>
      </c>
      <c r="D2603" s="39" t="s">
        <v>71</v>
      </c>
      <c r="E2603" s="39" t="s">
        <v>12</v>
      </c>
      <c r="F2603" s="39" t="s">
        <v>29942</v>
      </c>
      <c r="G2603" s="39" t="s">
        <v>26187</v>
      </c>
      <c r="H2603" s="39" t="s">
        <v>29749</v>
      </c>
      <c r="I2603" s="71">
        <v>-19.05</v>
      </c>
    </row>
    <row r="2604" spans="1:9" x14ac:dyDescent="0.2">
      <c r="A2604" s="38" t="s">
        <v>79</v>
      </c>
      <c r="B2604" s="39" t="s">
        <v>77</v>
      </c>
      <c r="C2604" s="39" t="s">
        <v>78</v>
      </c>
      <c r="D2604" s="39" t="s">
        <v>71</v>
      </c>
      <c r="E2604" s="39" t="s">
        <v>12</v>
      </c>
      <c r="F2604" s="39" t="s">
        <v>27396</v>
      </c>
      <c r="G2604" s="39" t="s">
        <v>26187</v>
      </c>
      <c r="H2604" s="39" t="s">
        <v>27397</v>
      </c>
      <c r="I2604" s="71">
        <v>-15</v>
      </c>
    </row>
    <row r="2605" spans="1:9" x14ac:dyDescent="0.2">
      <c r="A2605" s="38" t="s">
        <v>79</v>
      </c>
      <c r="B2605" s="39" t="s">
        <v>77</v>
      </c>
      <c r="C2605" s="39" t="s">
        <v>78</v>
      </c>
      <c r="D2605" s="39" t="s">
        <v>71</v>
      </c>
      <c r="E2605" s="39" t="s">
        <v>12</v>
      </c>
      <c r="F2605" s="39" t="s">
        <v>27398</v>
      </c>
      <c r="G2605" s="39" t="s">
        <v>26187</v>
      </c>
      <c r="H2605" s="39" t="s">
        <v>1301</v>
      </c>
      <c r="I2605" s="71">
        <v>-5</v>
      </c>
    </row>
    <row r="2606" spans="1:9" x14ac:dyDescent="0.2">
      <c r="A2606" s="38" t="s">
        <v>79</v>
      </c>
      <c r="B2606" s="39" t="s">
        <v>77</v>
      </c>
      <c r="C2606" s="39" t="s">
        <v>78</v>
      </c>
      <c r="D2606" s="39" t="s">
        <v>71</v>
      </c>
      <c r="E2606" s="39" t="s">
        <v>12</v>
      </c>
      <c r="F2606" s="39" t="s">
        <v>29943</v>
      </c>
      <c r="G2606" s="39" t="s">
        <v>26187</v>
      </c>
      <c r="H2606" s="39" t="s">
        <v>29751</v>
      </c>
      <c r="I2606" s="71">
        <v>-5</v>
      </c>
    </row>
    <row r="2607" spans="1:9" x14ac:dyDescent="0.2">
      <c r="A2607" s="38" t="s">
        <v>79</v>
      </c>
      <c r="B2607" s="39" t="s">
        <v>77</v>
      </c>
      <c r="C2607" s="39" t="s">
        <v>78</v>
      </c>
      <c r="D2607" s="39" t="s">
        <v>71</v>
      </c>
      <c r="E2607" s="39" t="s">
        <v>12</v>
      </c>
      <c r="F2607" s="39" t="s">
        <v>29944</v>
      </c>
      <c r="G2607" s="39" t="s">
        <v>26187</v>
      </c>
      <c r="H2607" s="39" t="s">
        <v>29753</v>
      </c>
      <c r="I2607" s="71">
        <v>-31.85</v>
      </c>
    </row>
    <row r="2608" spans="1:9" x14ac:dyDescent="0.2">
      <c r="A2608" s="38" t="s">
        <v>79</v>
      </c>
      <c r="B2608" s="39" t="s">
        <v>77</v>
      </c>
      <c r="C2608" s="39" t="s">
        <v>78</v>
      </c>
      <c r="D2608" s="39" t="s">
        <v>71</v>
      </c>
      <c r="E2608" s="39" t="s">
        <v>12</v>
      </c>
      <c r="F2608" s="39" t="s">
        <v>26496</v>
      </c>
      <c r="G2608" s="39" t="s">
        <v>26187</v>
      </c>
      <c r="H2608" s="39" t="s">
        <v>26453</v>
      </c>
      <c r="I2608" s="71">
        <v>-42.08</v>
      </c>
    </row>
    <row r="2609" spans="1:9" x14ac:dyDescent="0.2">
      <c r="A2609" s="38" t="s">
        <v>79</v>
      </c>
      <c r="B2609" s="39" t="s">
        <v>77</v>
      </c>
      <c r="C2609" s="39" t="s">
        <v>78</v>
      </c>
      <c r="D2609" s="39" t="s">
        <v>71</v>
      </c>
      <c r="E2609" s="39" t="s">
        <v>12</v>
      </c>
      <c r="F2609" s="39" t="s">
        <v>27177</v>
      </c>
      <c r="G2609" s="39" t="s">
        <v>26187</v>
      </c>
      <c r="H2609" s="39" t="s">
        <v>27146</v>
      </c>
      <c r="I2609" s="71">
        <v>-25.36</v>
      </c>
    </row>
    <row r="2610" spans="1:9" x14ac:dyDescent="0.2">
      <c r="A2610" s="38" t="s">
        <v>79</v>
      </c>
      <c r="B2610" s="39" t="s">
        <v>77</v>
      </c>
      <c r="C2610" s="39" t="s">
        <v>78</v>
      </c>
      <c r="D2610" s="39" t="s">
        <v>71</v>
      </c>
      <c r="E2610" s="39" t="s">
        <v>12</v>
      </c>
      <c r="F2610" s="39" t="s">
        <v>28116</v>
      </c>
      <c r="G2610" s="39" t="s">
        <v>26187</v>
      </c>
      <c r="H2610" s="39" t="s">
        <v>28032</v>
      </c>
      <c r="I2610" s="71">
        <v>-5</v>
      </c>
    </row>
    <row r="2611" spans="1:9" x14ac:dyDescent="0.2">
      <c r="A2611" s="38" t="s">
        <v>79</v>
      </c>
      <c r="B2611" s="39" t="s">
        <v>77</v>
      </c>
      <c r="C2611" s="39" t="s">
        <v>78</v>
      </c>
      <c r="D2611" s="39" t="s">
        <v>71</v>
      </c>
      <c r="E2611" s="39" t="s">
        <v>12</v>
      </c>
      <c r="F2611" s="39" t="s">
        <v>32012</v>
      </c>
      <c r="G2611" s="39" t="s">
        <v>26187</v>
      </c>
      <c r="H2611" s="39" t="s">
        <v>31155</v>
      </c>
      <c r="I2611" s="71">
        <v>-5</v>
      </c>
    </row>
    <row r="2612" spans="1:9" x14ac:dyDescent="0.2">
      <c r="A2612" s="38" t="s">
        <v>79</v>
      </c>
      <c r="B2612" s="39" t="s">
        <v>77</v>
      </c>
      <c r="C2612" s="39" t="s">
        <v>78</v>
      </c>
      <c r="D2612" s="39" t="s">
        <v>71</v>
      </c>
      <c r="E2612" s="39" t="s">
        <v>12</v>
      </c>
      <c r="F2612" s="39" t="s">
        <v>28117</v>
      </c>
      <c r="G2612" s="39" t="s">
        <v>26187</v>
      </c>
      <c r="H2612" s="39" t="s">
        <v>28034</v>
      </c>
      <c r="I2612" s="71">
        <v>-17.579999999999998</v>
      </c>
    </row>
    <row r="2613" spans="1:9" x14ac:dyDescent="0.2">
      <c r="A2613" s="38" t="s">
        <v>79</v>
      </c>
      <c r="B2613" s="39" t="s">
        <v>77</v>
      </c>
      <c r="C2613" s="39" t="s">
        <v>78</v>
      </c>
      <c r="D2613" s="39" t="s">
        <v>71</v>
      </c>
      <c r="E2613" s="39" t="s">
        <v>12</v>
      </c>
      <c r="F2613" s="39" t="s">
        <v>32013</v>
      </c>
      <c r="G2613" s="39" t="s">
        <v>26187</v>
      </c>
      <c r="H2613" s="39" t="s">
        <v>31157</v>
      </c>
      <c r="I2613" s="71">
        <v>-7.11</v>
      </c>
    </row>
    <row r="2614" spans="1:9" x14ac:dyDescent="0.2">
      <c r="A2614" s="38" t="s">
        <v>79</v>
      </c>
      <c r="B2614" s="39" t="s">
        <v>77</v>
      </c>
      <c r="C2614" s="39" t="s">
        <v>78</v>
      </c>
      <c r="D2614" s="39" t="s">
        <v>71</v>
      </c>
      <c r="E2614" s="39" t="s">
        <v>12</v>
      </c>
      <c r="F2614" s="39" t="s">
        <v>32014</v>
      </c>
      <c r="G2614" s="39" t="s">
        <v>26187</v>
      </c>
      <c r="H2614" s="39" t="s">
        <v>31159</v>
      </c>
      <c r="I2614" s="71">
        <v>-10</v>
      </c>
    </row>
    <row r="2615" spans="1:9" x14ac:dyDescent="0.2">
      <c r="A2615" s="38" t="s">
        <v>79</v>
      </c>
      <c r="B2615" s="39" t="s">
        <v>77</v>
      </c>
      <c r="C2615" s="39" t="s">
        <v>78</v>
      </c>
      <c r="D2615" s="39" t="s">
        <v>71</v>
      </c>
      <c r="E2615" s="39" t="s">
        <v>12</v>
      </c>
      <c r="F2615" s="39" t="s">
        <v>29945</v>
      </c>
      <c r="G2615" s="39" t="s">
        <v>26187</v>
      </c>
      <c r="H2615" s="39" t="s">
        <v>29755</v>
      </c>
      <c r="I2615" s="71">
        <v>-15</v>
      </c>
    </row>
    <row r="2616" spans="1:9" x14ac:dyDescent="0.2">
      <c r="A2616" s="38" t="s">
        <v>79</v>
      </c>
      <c r="B2616" s="39" t="s">
        <v>77</v>
      </c>
      <c r="C2616" s="39" t="s">
        <v>78</v>
      </c>
      <c r="D2616" s="39" t="s">
        <v>71</v>
      </c>
      <c r="E2616" s="39" t="s">
        <v>12</v>
      </c>
      <c r="F2616" s="39" t="s">
        <v>29150</v>
      </c>
      <c r="G2616" s="39" t="s">
        <v>26187</v>
      </c>
      <c r="H2616" s="39" t="s">
        <v>29020</v>
      </c>
      <c r="I2616" s="71">
        <v>-11.38</v>
      </c>
    </row>
    <row r="2617" spans="1:9" x14ac:dyDescent="0.2">
      <c r="A2617" s="38" t="s">
        <v>79</v>
      </c>
      <c r="B2617" s="39" t="s">
        <v>77</v>
      </c>
      <c r="C2617" s="39" t="s">
        <v>78</v>
      </c>
      <c r="D2617" s="39" t="s">
        <v>71</v>
      </c>
      <c r="E2617" s="39" t="s">
        <v>12</v>
      </c>
      <c r="F2617" s="39" t="s">
        <v>29946</v>
      </c>
      <c r="G2617" s="39" t="s">
        <v>26187</v>
      </c>
      <c r="H2617" s="39" t="s">
        <v>29757</v>
      </c>
      <c r="I2617" s="71">
        <v>-5</v>
      </c>
    </row>
    <row r="2618" spans="1:9" x14ac:dyDescent="0.2">
      <c r="A2618" s="38" t="s">
        <v>79</v>
      </c>
      <c r="B2618" s="39" t="s">
        <v>77</v>
      </c>
      <c r="C2618" s="39" t="s">
        <v>78</v>
      </c>
      <c r="D2618" s="39" t="s">
        <v>71</v>
      </c>
      <c r="E2618" s="39" t="s">
        <v>12</v>
      </c>
      <c r="F2618" s="39" t="s">
        <v>27029</v>
      </c>
      <c r="G2618" s="39" t="s">
        <v>26187</v>
      </c>
      <c r="H2618" s="39" t="s">
        <v>26948</v>
      </c>
      <c r="I2618" s="71">
        <v>-5</v>
      </c>
    </row>
    <row r="2619" spans="1:9" x14ac:dyDescent="0.2">
      <c r="A2619" s="38" t="s">
        <v>79</v>
      </c>
      <c r="B2619" s="39" t="s">
        <v>77</v>
      </c>
      <c r="C2619" s="39" t="s">
        <v>78</v>
      </c>
      <c r="D2619" s="39" t="s">
        <v>71</v>
      </c>
      <c r="E2619" s="39" t="s">
        <v>12</v>
      </c>
      <c r="F2619" s="39" t="s">
        <v>32015</v>
      </c>
      <c r="G2619" s="39" t="s">
        <v>26187</v>
      </c>
      <c r="H2619" s="39" t="s">
        <v>31161</v>
      </c>
      <c r="I2619" s="71">
        <v>-5</v>
      </c>
    </row>
    <row r="2620" spans="1:9" x14ac:dyDescent="0.2">
      <c r="A2620" s="38" t="s">
        <v>79</v>
      </c>
      <c r="B2620" s="39" t="s">
        <v>77</v>
      </c>
      <c r="C2620" s="39" t="s">
        <v>78</v>
      </c>
      <c r="D2620" s="39" t="s">
        <v>71</v>
      </c>
      <c r="E2620" s="39" t="s">
        <v>12</v>
      </c>
      <c r="F2620" s="39" t="s">
        <v>32016</v>
      </c>
      <c r="G2620" s="39" t="s">
        <v>26187</v>
      </c>
      <c r="H2620" s="39" t="s">
        <v>31163</v>
      </c>
      <c r="I2620" s="71">
        <v>-5</v>
      </c>
    </row>
    <row r="2621" spans="1:9" x14ac:dyDescent="0.2">
      <c r="A2621" s="38" t="s">
        <v>79</v>
      </c>
      <c r="B2621" s="39" t="s">
        <v>77</v>
      </c>
      <c r="C2621" s="39" t="s">
        <v>78</v>
      </c>
      <c r="D2621" s="39" t="s">
        <v>71</v>
      </c>
      <c r="E2621" s="39" t="s">
        <v>12</v>
      </c>
      <c r="F2621" s="39" t="s">
        <v>29947</v>
      </c>
      <c r="G2621" s="39" t="s">
        <v>26187</v>
      </c>
      <c r="H2621" s="39" t="s">
        <v>29759</v>
      </c>
      <c r="I2621" s="71">
        <v>-5</v>
      </c>
    </row>
    <row r="2622" spans="1:9" x14ac:dyDescent="0.2">
      <c r="A2622" s="38" t="s">
        <v>79</v>
      </c>
      <c r="B2622" s="39" t="s">
        <v>77</v>
      </c>
      <c r="C2622" s="39" t="s">
        <v>78</v>
      </c>
      <c r="D2622" s="39" t="s">
        <v>71</v>
      </c>
      <c r="E2622" s="39" t="s">
        <v>12</v>
      </c>
      <c r="F2622" s="39" t="s">
        <v>29151</v>
      </c>
      <c r="G2622" s="39" t="s">
        <v>26187</v>
      </c>
      <c r="H2622" s="39" t="s">
        <v>29152</v>
      </c>
      <c r="I2622" s="71">
        <v>-10</v>
      </c>
    </row>
    <row r="2623" spans="1:9" x14ac:dyDescent="0.2">
      <c r="A2623" s="38" t="s">
        <v>79</v>
      </c>
      <c r="B2623" s="39" t="s">
        <v>77</v>
      </c>
      <c r="C2623" s="39" t="s">
        <v>78</v>
      </c>
      <c r="D2623" s="39" t="s">
        <v>71</v>
      </c>
      <c r="E2623" s="39" t="s">
        <v>12</v>
      </c>
      <c r="F2623" s="39" t="s">
        <v>32017</v>
      </c>
      <c r="G2623" s="39" t="s">
        <v>26187</v>
      </c>
      <c r="H2623" s="39" t="s">
        <v>31164</v>
      </c>
      <c r="I2623" s="71">
        <v>20</v>
      </c>
    </row>
    <row r="2624" spans="1:9" x14ac:dyDescent="0.2">
      <c r="A2624" s="38" t="s">
        <v>79</v>
      </c>
      <c r="B2624" s="39" t="s">
        <v>77</v>
      </c>
      <c r="C2624" s="39" t="s">
        <v>78</v>
      </c>
      <c r="D2624" s="39" t="s">
        <v>71</v>
      </c>
      <c r="E2624" s="39" t="s">
        <v>12</v>
      </c>
      <c r="F2624" s="39" t="s">
        <v>28553</v>
      </c>
      <c r="G2624" s="39" t="s">
        <v>26187</v>
      </c>
      <c r="H2624" s="39" t="s">
        <v>28457</v>
      </c>
      <c r="I2624" s="71">
        <v>-10</v>
      </c>
    </row>
    <row r="2625" spans="1:9" x14ac:dyDescent="0.2">
      <c r="A2625" s="38" t="s">
        <v>79</v>
      </c>
      <c r="B2625" s="39" t="s">
        <v>77</v>
      </c>
      <c r="C2625" s="39" t="s">
        <v>78</v>
      </c>
      <c r="D2625" s="39" t="s">
        <v>71</v>
      </c>
      <c r="E2625" s="39" t="s">
        <v>12</v>
      </c>
      <c r="F2625" s="39" t="s">
        <v>28554</v>
      </c>
      <c r="G2625" s="39" t="s">
        <v>26187</v>
      </c>
      <c r="H2625" s="39" t="s">
        <v>28459</v>
      </c>
      <c r="I2625" s="71">
        <v>-14.56</v>
      </c>
    </row>
    <row r="2626" spans="1:9" x14ac:dyDescent="0.2">
      <c r="A2626" s="38" t="s">
        <v>79</v>
      </c>
      <c r="B2626" s="39" t="s">
        <v>77</v>
      </c>
      <c r="C2626" s="39" t="s">
        <v>78</v>
      </c>
      <c r="D2626" s="39" t="s">
        <v>71</v>
      </c>
      <c r="E2626" s="39" t="s">
        <v>12</v>
      </c>
      <c r="F2626" s="39" t="s">
        <v>29948</v>
      </c>
      <c r="G2626" s="39" t="s">
        <v>26187</v>
      </c>
      <c r="H2626" s="39" t="s">
        <v>29764</v>
      </c>
      <c r="I2626" s="71">
        <v>-10</v>
      </c>
    </row>
    <row r="2627" spans="1:9" x14ac:dyDescent="0.2">
      <c r="A2627" s="38" t="s">
        <v>79</v>
      </c>
      <c r="B2627" s="39" t="s">
        <v>77</v>
      </c>
      <c r="C2627" s="39" t="s">
        <v>78</v>
      </c>
      <c r="D2627" s="39" t="s">
        <v>71</v>
      </c>
      <c r="E2627" s="39" t="s">
        <v>12</v>
      </c>
      <c r="F2627" s="39" t="s">
        <v>28555</v>
      </c>
      <c r="G2627" s="39" t="s">
        <v>26187</v>
      </c>
      <c r="H2627" s="39" t="s">
        <v>28461</v>
      </c>
      <c r="I2627" s="71">
        <v>-6.75</v>
      </c>
    </row>
    <row r="2628" spans="1:9" x14ac:dyDescent="0.2">
      <c r="A2628" s="38" t="s">
        <v>79</v>
      </c>
      <c r="B2628" s="39" t="s">
        <v>77</v>
      </c>
      <c r="C2628" s="39" t="s">
        <v>78</v>
      </c>
      <c r="D2628" s="39" t="s">
        <v>71</v>
      </c>
      <c r="E2628" s="39" t="s">
        <v>12</v>
      </c>
      <c r="F2628" s="39" t="s">
        <v>32018</v>
      </c>
      <c r="G2628" s="39" t="s">
        <v>100</v>
      </c>
      <c r="H2628" s="39" t="s">
        <v>31167</v>
      </c>
      <c r="I2628" s="71">
        <v>-10</v>
      </c>
    </row>
    <row r="2629" spans="1:9" x14ac:dyDescent="0.2">
      <c r="A2629" s="38" t="s">
        <v>79</v>
      </c>
      <c r="B2629" s="39" t="s">
        <v>77</v>
      </c>
      <c r="C2629" s="39" t="s">
        <v>78</v>
      </c>
      <c r="D2629" s="39" t="s">
        <v>71</v>
      </c>
      <c r="E2629" s="39" t="s">
        <v>12</v>
      </c>
      <c r="F2629" s="39" t="s">
        <v>29042</v>
      </c>
      <c r="G2629" s="39" t="s">
        <v>26187</v>
      </c>
      <c r="H2629" s="39" t="s">
        <v>29765</v>
      </c>
      <c r="I2629" s="71">
        <v>-10</v>
      </c>
    </row>
    <row r="2630" spans="1:9" x14ac:dyDescent="0.2">
      <c r="A2630" s="38" t="s">
        <v>79</v>
      </c>
      <c r="B2630" s="39" t="s">
        <v>77</v>
      </c>
      <c r="C2630" s="39" t="s">
        <v>78</v>
      </c>
      <c r="D2630" s="39" t="s">
        <v>71</v>
      </c>
      <c r="E2630" s="39" t="s">
        <v>12</v>
      </c>
      <c r="F2630" s="39" t="s">
        <v>29949</v>
      </c>
      <c r="G2630" s="39" t="s">
        <v>26187</v>
      </c>
      <c r="H2630" s="39" t="s">
        <v>29766</v>
      </c>
      <c r="I2630" s="71">
        <v>-5</v>
      </c>
    </row>
    <row r="2631" spans="1:9" x14ac:dyDescent="0.2">
      <c r="A2631" s="38" t="s">
        <v>79</v>
      </c>
      <c r="B2631" s="39" t="s">
        <v>77</v>
      </c>
      <c r="C2631" s="39" t="s">
        <v>78</v>
      </c>
      <c r="D2631" s="39" t="s">
        <v>71</v>
      </c>
      <c r="E2631" s="39" t="s">
        <v>12</v>
      </c>
      <c r="F2631" s="39" t="s">
        <v>32019</v>
      </c>
      <c r="G2631" s="39" t="s">
        <v>26187</v>
      </c>
      <c r="H2631" s="39" t="s">
        <v>31169</v>
      </c>
      <c r="I2631" s="71">
        <v>-10</v>
      </c>
    </row>
    <row r="2632" spans="1:9" x14ac:dyDescent="0.2">
      <c r="A2632" s="38" t="s">
        <v>79</v>
      </c>
      <c r="B2632" s="39" t="s">
        <v>77</v>
      </c>
      <c r="C2632" s="39" t="s">
        <v>78</v>
      </c>
      <c r="D2632" s="39" t="s">
        <v>71</v>
      </c>
      <c r="E2632" s="39" t="s">
        <v>12</v>
      </c>
      <c r="F2632" s="39" t="s">
        <v>28556</v>
      </c>
      <c r="G2632" s="39" t="s">
        <v>26187</v>
      </c>
      <c r="H2632" s="39" t="s">
        <v>29767</v>
      </c>
      <c r="I2632" s="71">
        <v>-10</v>
      </c>
    </row>
    <row r="2633" spans="1:9" x14ac:dyDescent="0.2">
      <c r="A2633" s="38" t="s">
        <v>79</v>
      </c>
      <c r="B2633" s="39" t="s">
        <v>77</v>
      </c>
      <c r="C2633" s="39" t="s">
        <v>78</v>
      </c>
      <c r="D2633" s="39" t="s">
        <v>71</v>
      </c>
      <c r="E2633" s="39" t="s">
        <v>12</v>
      </c>
      <c r="F2633" s="39" t="s">
        <v>29950</v>
      </c>
      <c r="G2633" s="39" t="s">
        <v>26187</v>
      </c>
      <c r="H2633" s="39" t="s">
        <v>29769</v>
      </c>
      <c r="I2633" s="71">
        <v>-10</v>
      </c>
    </row>
    <row r="2634" spans="1:9" x14ac:dyDescent="0.2">
      <c r="A2634" s="38" t="s">
        <v>79</v>
      </c>
      <c r="B2634" s="39" t="s">
        <v>77</v>
      </c>
      <c r="C2634" s="39" t="s">
        <v>78</v>
      </c>
      <c r="D2634" s="39" t="s">
        <v>71</v>
      </c>
      <c r="E2634" s="39" t="s">
        <v>12</v>
      </c>
      <c r="F2634" s="39" t="s">
        <v>28469</v>
      </c>
      <c r="G2634" s="39" t="s">
        <v>26187</v>
      </c>
      <c r="H2634" s="39" t="s">
        <v>30538</v>
      </c>
      <c r="I2634" s="71">
        <v>-5</v>
      </c>
    </row>
    <row r="2635" spans="1:9" x14ac:dyDescent="0.2">
      <c r="A2635" s="38" t="s">
        <v>79</v>
      </c>
      <c r="B2635" s="39" t="s">
        <v>77</v>
      </c>
      <c r="C2635" s="39" t="s">
        <v>78</v>
      </c>
      <c r="D2635" s="39" t="s">
        <v>71</v>
      </c>
      <c r="E2635" s="39" t="s">
        <v>12</v>
      </c>
      <c r="F2635" s="39" t="s">
        <v>29951</v>
      </c>
      <c r="G2635" s="39" t="s">
        <v>26187</v>
      </c>
      <c r="H2635" s="39" t="s">
        <v>29770</v>
      </c>
      <c r="I2635" s="71">
        <v>-10</v>
      </c>
    </row>
    <row r="2636" spans="1:9" x14ac:dyDescent="0.2">
      <c r="A2636" s="38" t="s">
        <v>79</v>
      </c>
      <c r="B2636" s="39" t="s">
        <v>77</v>
      </c>
      <c r="C2636" s="39" t="s">
        <v>78</v>
      </c>
      <c r="D2636" s="39" t="s">
        <v>71</v>
      </c>
      <c r="E2636" s="39" t="s">
        <v>12</v>
      </c>
      <c r="F2636" s="39" t="s">
        <v>29952</v>
      </c>
      <c r="G2636" s="39" t="s">
        <v>26187</v>
      </c>
      <c r="H2636" s="39" t="s">
        <v>29771</v>
      </c>
      <c r="I2636" s="71">
        <v>-10</v>
      </c>
    </row>
    <row r="2637" spans="1:9" x14ac:dyDescent="0.2">
      <c r="A2637" s="38" t="s">
        <v>79</v>
      </c>
      <c r="B2637" s="39" t="s">
        <v>77</v>
      </c>
      <c r="C2637" s="39" t="s">
        <v>78</v>
      </c>
      <c r="D2637" s="39" t="s">
        <v>71</v>
      </c>
      <c r="E2637" s="39" t="s">
        <v>12</v>
      </c>
      <c r="F2637" s="39" t="s">
        <v>29153</v>
      </c>
      <c r="G2637" s="39" t="s">
        <v>26187</v>
      </c>
      <c r="H2637" s="39" t="s">
        <v>29022</v>
      </c>
      <c r="I2637" s="71">
        <v>-5</v>
      </c>
    </row>
    <row r="2638" spans="1:9" x14ac:dyDescent="0.2">
      <c r="A2638" s="38" t="s">
        <v>79</v>
      </c>
      <c r="B2638" s="39" t="s">
        <v>77</v>
      </c>
      <c r="C2638" s="39" t="s">
        <v>78</v>
      </c>
      <c r="D2638" s="39" t="s">
        <v>71</v>
      </c>
      <c r="E2638" s="39" t="s">
        <v>12</v>
      </c>
      <c r="F2638" s="39" t="s">
        <v>32020</v>
      </c>
      <c r="G2638" s="39" t="s">
        <v>26187</v>
      </c>
      <c r="H2638" s="39" t="s">
        <v>31171</v>
      </c>
      <c r="I2638" s="71">
        <v>-5</v>
      </c>
    </row>
    <row r="2639" spans="1:9" x14ac:dyDescent="0.2">
      <c r="A2639" s="38" t="s">
        <v>79</v>
      </c>
      <c r="B2639" s="39" t="s">
        <v>77</v>
      </c>
      <c r="C2639" s="39" t="s">
        <v>78</v>
      </c>
      <c r="D2639" s="39" t="s">
        <v>71</v>
      </c>
      <c r="E2639" s="39" t="s">
        <v>12</v>
      </c>
      <c r="F2639" s="39" t="s">
        <v>28118</v>
      </c>
      <c r="G2639" s="39" t="s">
        <v>26187</v>
      </c>
      <c r="H2639" s="39" t="s">
        <v>29773</v>
      </c>
      <c r="I2639" s="71">
        <v>-10</v>
      </c>
    </row>
    <row r="2640" spans="1:9" x14ac:dyDescent="0.2">
      <c r="A2640" s="38" t="s">
        <v>79</v>
      </c>
      <c r="B2640" s="39" t="s">
        <v>77</v>
      </c>
      <c r="C2640" s="39" t="s">
        <v>78</v>
      </c>
      <c r="D2640" s="39" t="s">
        <v>71</v>
      </c>
      <c r="E2640" s="39" t="s">
        <v>12</v>
      </c>
      <c r="F2640" s="39" t="s">
        <v>27745</v>
      </c>
      <c r="G2640" s="39" t="s">
        <v>26187</v>
      </c>
      <c r="H2640" s="39" t="s">
        <v>27096</v>
      </c>
      <c r="I2640" s="71">
        <v>-15.2</v>
      </c>
    </row>
    <row r="2641" spans="1:9" x14ac:dyDescent="0.2">
      <c r="A2641" s="38" t="s">
        <v>79</v>
      </c>
      <c r="B2641" s="39" t="s">
        <v>77</v>
      </c>
      <c r="C2641" s="39" t="s">
        <v>78</v>
      </c>
      <c r="D2641" s="39" t="s">
        <v>71</v>
      </c>
      <c r="E2641" s="39" t="s">
        <v>12</v>
      </c>
      <c r="F2641" s="39" t="s">
        <v>26799</v>
      </c>
      <c r="G2641" s="39" t="s">
        <v>26187</v>
      </c>
      <c r="H2641" s="39" t="s">
        <v>26782</v>
      </c>
      <c r="I2641" s="71">
        <v>-34.26</v>
      </c>
    </row>
    <row r="2642" spans="1:9" x14ac:dyDescent="0.2">
      <c r="A2642" s="38" t="s">
        <v>79</v>
      </c>
      <c r="B2642" s="39" t="s">
        <v>77</v>
      </c>
      <c r="C2642" s="39" t="s">
        <v>78</v>
      </c>
      <c r="D2642" s="39" t="s">
        <v>71</v>
      </c>
      <c r="E2642" s="39" t="s">
        <v>12</v>
      </c>
      <c r="F2642" s="39" t="s">
        <v>32021</v>
      </c>
      <c r="G2642" s="39" t="s">
        <v>26187</v>
      </c>
      <c r="H2642" s="39" t="s">
        <v>31173</v>
      </c>
      <c r="I2642" s="71">
        <v>-5</v>
      </c>
    </row>
    <row r="2643" spans="1:9" x14ac:dyDescent="0.2">
      <c r="A2643" s="38" t="s">
        <v>79</v>
      </c>
      <c r="B2643" s="39" t="s">
        <v>77</v>
      </c>
      <c r="C2643" s="39" t="s">
        <v>78</v>
      </c>
      <c r="D2643" s="39" t="s">
        <v>71</v>
      </c>
      <c r="E2643" s="39" t="s">
        <v>12</v>
      </c>
      <c r="F2643" s="39" t="s">
        <v>32022</v>
      </c>
      <c r="G2643" s="39" t="s">
        <v>26187</v>
      </c>
      <c r="H2643" s="39" t="s">
        <v>31175</v>
      </c>
      <c r="I2643" s="71">
        <v>-10</v>
      </c>
    </row>
    <row r="2644" spans="1:9" x14ac:dyDescent="0.2">
      <c r="A2644" s="38" t="s">
        <v>79</v>
      </c>
      <c r="B2644" s="39" t="s">
        <v>77</v>
      </c>
      <c r="C2644" s="39" t="s">
        <v>78</v>
      </c>
      <c r="D2644" s="39" t="s">
        <v>71</v>
      </c>
      <c r="E2644" s="39" t="s">
        <v>12</v>
      </c>
      <c r="F2644" s="39" t="s">
        <v>26643</v>
      </c>
      <c r="G2644" s="39" t="s">
        <v>26187</v>
      </c>
      <c r="H2644" s="39" t="s">
        <v>26625</v>
      </c>
      <c r="I2644" s="71">
        <v>-10.26</v>
      </c>
    </row>
    <row r="2645" spans="1:9" x14ac:dyDescent="0.2">
      <c r="A2645" s="38" t="s">
        <v>79</v>
      </c>
      <c r="B2645" s="39" t="s">
        <v>77</v>
      </c>
      <c r="C2645" s="39" t="s">
        <v>78</v>
      </c>
      <c r="D2645" s="39" t="s">
        <v>71</v>
      </c>
      <c r="E2645" s="39" t="s">
        <v>12</v>
      </c>
      <c r="F2645" s="39" t="s">
        <v>27746</v>
      </c>
      <c r="G2645" s="39" t="s">
        <v>26187</v>
      </c>
      <c r="H2645" s="39" t="s">
        <v>27678</v>
      </c>
      <c r="I2645" s="71">
        <v>-5</v>
      </c>
    </row>
    <row r="2646" spans="1:9" x14ac:dyDescent="0.2">
      <c r="A2646" s="38" t="s">
        <v>79</v>
      </c>
      <c r="B2646" s="39" t="s">
        <v>77</v>
      </c>
      <c r="C2646" s="39" t="s">
        <v>78</v>
      </c>
      <c r="D2646" s="39" t="s">
        <v>71</v>
      </c>
      <c r="E2646" s="39" t="s">
        <v>12</v>
      </c>
      <c r="F2646" s="39" t="s">
        <v>26240</v>
      </c>
      <c r="G2646" s="39" t="s">
        <v>26187</v>
      </c>
      <c r="H2646" s="39" t="s">
        <v>28462</v>
      </c>
      <c r="I2646" s="71">
        <v>-11.97</v>
      </c>
    </row>
    <row r="2647" spans="1:9" x14ac:dyDescent="0.2">
      <c r="A2647" s="38" t="s">
        <v>79</v>
      </c>
      <c r="B2647" s="39" t="s">
        <v>77</v>
      </c>
      <c r="C2647" s="39" t="s">
        <v>78</v>
      </c>
      <c r="D2647" s="39" t="s">
        <v>71</v>
      </c>
      <c r="E2647" s="39" t="s">
        <v>12</v>
      </c>
      <c r="F2647" s="39" t="s">
        <v>32023</v>
      </c>
      <c r="G2647" s="39" t="s">
        <v>26187</v>
      </c>
      <c r="H2647" s="39" t="s">
        <v>31132</v>
      </c>
      <c r="I2647" s="71">
        <v>-5</v>
      </c>
    </row>
    <row r="2648" spans="1:9" x14ac:dyDescent="0.2">
      <c r="A2648" s="38" t="s">
        <v>79</v>
      </c>
      <c r="B2648" s="39" t="s">
        <v>77</v>
      </c>
      <c r="C2648" s="39" t="s">
        <v>78</v>
      </c>
      <c r="D2648" s="39" t="s">
        <v>71</v>
      </c>
      <c r="E2648" s="39" t="s">
        <v>12</v>
      </c>
      <c r="F2648" s="39" t="s">
        <v>32024</v>
      </c>
      <c r="G2648" s="39" t="s">
        <v>26187</v>
      </c>
      <c r="H2648" s="39" t="s">
        <v>31177</v>
      </c>
      <c r="I2648" s="71">
        <v>-5</v>
      </c>
    </row>
    <row r="2649" spans="1:9" x14ac:dyDescent="0.2">
      <c r="A2649" s="38" t="s">
        <v>79</v>
      </c>
      <c r="B2649" s="39" t="s">
        <v>77</v>
      </c>
      <c r="C2649" s="39" t="s">
        <v>78</v>
      </c>
      <c r="D2649" s="39" t="s">
        <v>71</v>
      </c>
      <c r="E2649" s="39" t="s">
        <v>12</v>
      </c>
      <c r="F2649" s="39" t="s">
        <v>28557</v>
      </c>
      <c r="G2649" s="39" t="s">
        <v>26187</v>
      </c>
      <c r="H2649" s="39" t="s">
        <v>28464</v>
      </c>
      <c r="I2649" s="71">
        <v>-33.96</v>
      </c>
    </row>
    <row r="2650" spans="1:9" x14ac:dyDescent="0.2">
      <c r="A2650" s="38" t="s">
        <v>79</v>
      </c>
      <c r="B2650" s="39" t="s">
        <v>77</v>
      </c>
      <c r="C2650" s="39" t="s">
        <v>78</v>
      </c>
      <c r="D2650" s="39" t="s">
        <v>71</v>
      </c>
      <c r="E2650" s="39" t="s">
        <v>12</v>
      </c>
      <c r="F2650" s="39" t="s">
        <v>26644</v>
      </c>
      <c r="G2650" s="39" t="s">
        <v>26187</v>
      </c>
      <c r="H2650" s="39" t="s">
        <v>26627</v>
      </c>
      <c r="I2650" s="71">
        <v>-5</v>
      </c>
    </row>
    <row r="2651" spans="1:9" x14ac:dyDescent="0.2">
      <c r="A2651" s="38" t="s">
        <v>79</v>
      </c>
      <c r="B2651" s="39" t="s">
        <v>77</v>
      </c>
      <c r="C2651" s="39" t="s">
        <v>78</v>
      </c>
      <c r="D2651" s="39" t="s">
        <v>71</v>
      </c>
      <c r="E2651" s="39" t="s">
        <v>12</v>
      </c>
      <c r="F2651" s="39" t="s">
        <v>29953</v>
      </c>
      <c r="G2651" s="39" t="s">
        <v>26187</v>
      </c>
      <c r="H2651" s="39" t="s">
        <v>29775</v>
      </c>
      <c r="I2651" s="71">
        <v>-18.329999999999998</v>
      </c>
    </row>
    <row r="2652" spans="1:9" x14ac:dyDescent="0.2">
      <c r="A2652" s="38" t="s">
        <v>79</v>
      </c>
      <c r="B2652" s="39" t="s">
        <v>77</v>
      </c>
      <c r="C2652" s="39" t="s">
        <v>78</v>
      </c>
      <c r="D2652" s="39" t="s">
        <v>71</v>
      </c>
      <c r="E2652" s="39" t="s">
        <v>12</v>
      </c>
      <c r="F2652" s="39" t="s">
        <v>27030</v>
      </c>
      <c r="G2652" s="39" t="s">
        <v>26187</v>
      </c>
      <c r="H2652" s="39" t="s">
        <v>26949</v>
      </c>
      <c r="I2652" s="71">
        <v>-24.41</v>
      </c>
    </row>
    <row r="2653" spans="1:9" x14ac:dyDescent="0.2">
      <c r="A2653" s="38" t="s">
        <v>79</v>
      </c>
      <c r="B2653" s="39" t="s">
        <v>77</v>
      </c>
      <c r="C2653" s="39" t="s">
        <v>78</v>
      </c>
      <c r="D2653" s="39" t="s">
        <v>71</v>
      </c>
      <c r="E2653" s="39" t="s">
        <v>12</v>
      </c>
      <c r="F2653" s="39" t="s">
        <v>32025</v>
      </c>
      <c r="G2653" s="39" t="s">
        <v>26187</v>
      </c>
      <c r="H2653" s="39" t="s">
        <v>31139</v>
      </c>
      <c r="I2653" s="71">
        <v>-5</v>
      </c>
    </row>
    <row r="2654" spans="1:9" x14ac:dyDescent="0.2">
      <c r="A2654" s="38" t="s">
        <v>79</v>
      </c>
      <c r="B2654" s="39" t="s">
        <v>77</v>
      </c>
      <c r="C2654" s="39" t="s">
        <v>78</v>
      </c>
      <c r="D2654" s="39" t="s">
        <v>71</v>
      </c>
      <c r="E2654" s="39" t="s">
        <v>12</v>
      </c>
      <c r="F2654" s="39" t="s">
        <v>28558</v>
      </c>
      <c r="G2654" s="39" t="s">
        <v>26187</v>
      </c>
      <c r="H2654" s="39" t="s">
        <v>28466</v>
      </c>
      <c r="I2654" s="71">
        <v>-10</v>
      </c>
    </row>
    <row r="2655" spans="1:9" x14ac:dyDescent="0.2">
      <c r="A2655" s="38" t="s">
        <v>79</v>
      </c>
      <c r="B2655" s="39" t="s">
        <v>77</v>
      </c>
      <c r="C2655" s="39" t="s">
        <v>78</v>
      </c>
      <c r="D2655" s="39" t="s">
        <v>71</v>
      </c>
      <c r="E2655" s="39" t="s">
        <v>12</v>
      </c>
      <c r="F2655" s="39" t="s">
        <v>32026</v>
      </c>
      <c r="G2655" s="39" t="s">
        <v>26187</v>
      </c>
      <c r="H2655" s="39" t="s">
        <v>31179</v>
      </c>
      <c r="I2655" s="71">
        <v>-5</v>
      </c>
    </row>
    <row r="2656" spans="1:9" x14ac:dyDescent="0.2">
      <c r="A2656" s="38" t="s">
        <v>79</v>
      </c>
      <c r="B2656" s="39" t="s">
        <v>77</v>
      </c>
      <c r="C2656" s="39" t="s">
        <v>78</v>
      </c>
      <c r="D2656" s="39" t="s">
        <v>71</v>
      </c>
      <c r="E2656" s="39" t="s">
        <v>12</v>
      </c>
      <c r="F2656" s="39" t="s">
        <v>28559</v>
      </c>
      <c r="G2656" s="39" t="s">
        <v>26187</v>
      </c>
      <c r="H2656" s="39" t="s">
        <v>27554</v>
      </c>
      <c r="I2656" s="71">
        <v>-13.27</v>
      </c>
    </row>
    <row r="2657" spans="1:9" x14ac:dyDescent="0.2">
      <c r="A2657" s="38" t="s">
        <v>79</v>
      </c>
      <c r="B2657" s="39" t="s">
        <v>77</v>
      </c>
      <c r="C2657" s="39" t="s">
        <v>78</v>
      </c>
      <c r="D2657" s="39" t="s">
        <v>71</v>
      </c>
      <c r="E2657" s="39" t="s">
        <v>12</v>
      </c>
      <c r="F2657" s="39" t="s">
        <v>32027</v>
      </c>
      <c r="G2657" s="39" t="s">
        <v>26187</v>
      </c>
      <c r="H2657" s="39" t="s">
        <v>31180</v>
      </c>
      <c r="I2657" s="71">
        <v>-5</v>
      </c>
    </row>
    <row r="2658" spans="1:9" x14ac:dyDescent="0.2">
      <c r="A2658" s="38" t="s">
        <v>79</v>
      </c>
      <c r="B2658" s="39" t="s">
        <v>77</v>
      </c>
      <c r="C2658" s="39" t="s">
        <v>78</v>
      </c>
      <c r="D2658" s="39" t="s">
        <v>71</v>
      </c>
      <c r="E2658" s="39" t="s">
        <v>12</v>
      </c>
      <c r="F2658" s="39" t="s">
        <v>32028</v>
      </c>
      <c r="G2658" s="39" t="s">
        <v>26187</v>
      </c>
      <c r="H2658" s="39" t="s">
        <v>31182</v>
      </c>
      <c r="I2658" s="71">
        <v>-5</v>
      </c>
    </row>
    <row r="2659" spans="1:9" x14ac:dyDescent="0.2">
      <c r="A2659" s="38" t="s">
        <v>79</v>
      </c>
      <c r="B2659" s="39" t="s">
        <v>77</v>
      </c>
      <c r="C2659" s="39" t="s">
        <v>78</v>
      </c>
      <c r="D2659" s="39" t="s">
        <v>71</v>
      </c>
      <c r="E2659" s="39" t="s">
        <v>12</v>
      </c>
      <c r="F2659" s="39" t="s">
        <v>32029</v>
      </c>
      <c r="G2659" s="39" t="s">
        <v>26187</v>
      </c>
      <c r="H2659" s="39" t="s">
        <v>29484</v>
      </c>
      <c r="I2659" s="71">
        <v>-10</v>
      </c>
    </row>
    <row r="2660" spans="1:9" x14ac:dyDescent="0.2">
      <c r="A2660" s="38" t="s">
        <v>79</v>
      </c>
      <c r="B2660" s="39" t="s">
        <v>77</v>
      </c>
      <c r="C2660" s="39" t="s">
        <v>78</v>
      </c>
      <c r="D2660" s="39" t="s">
        <v>71</v>
      </c>
      <c r="E2660" s="39" t="s">
        <v>12</v>
      </c>
      <c r="F2660" s="39" t="s">
        <v>29154</v>
      </c>
      <c r="G2660" s="39" t="s">
        <v>26187</v>
      </c>
      <c r="H2660" s="39" t="s">
        <v>29024</v>
      </c>
      <c r="I2660" s="71">
        <v>-15</v>
      </c>
    </row>
    <row r="2661" spans="1:9" x14ac:dyDescent="0.2">
      <c r="A2661" s="38" t="s">
        <v>79</v>
      </c>
      <c r="B2661" s="39" t="s">
        <v>77</v>
      </c>
      <c r="C2661" s="39" t="s">
        <v>78</v>
      </c>
      <c r="D2661" s="39" t="s">
        <v>71</v>
      </c>
      <c r="E2661" s="39" t="s">
        <v>12</v>
      </c>
      <c r="F2661" s="39" t="s">
        <v>32030</v>
      </c>
      <c r="G2661" s="39" t="s">
        <v>100</v>
      </c>
      <c r="H2661" s="39" t="s">
        <v>31184</v>
      </c>
      <c r="I2661" s="71">
        <v>-5.86</v>
      </c>
    </row>
    <row r="2662" spans="1:9" x14ac:dyDescent="0.2">
      <c r="A2662" s="38" t="s">
        <v>79</v>
      </c>
      <c r="B2662" s="39" t="s">
        <v>77</v>
      </c>
      <c r="C2662" s="39" t="s">
        <v>78</v>
      </c>
      <c r="D2662" s="39" t="s">
        <v>71</v>
      </c>
      <c r="E2662" s="39" t="s">
        <v>12</v>
      </c>
      <c r="F2662" s="39" t="s">
        <v>32031</v>
      </c>
      <c r="G2662" s="39" t="s">
        <v>26187</v>
      </c>
      <c r="H2662" s="39" t="s">
        <v>31186</v>
      </c>
      <c r="I2662" s="71">
        <v>-6.2</v>
      </c>
    </row>
    <row r="2663" spans="1:9" x14ac:dyDescent="0.2">
      <c r="A2663" s="38" t="s">
        <v>79</v>
      </c>
      <c r="B2663" s="39" t="s">
        <v>77</v>
      </c>
      <c r="C2663" s="39" t="s">
        <v>78</v>
      </c>
      <c r="D2663" s="39" t="s">
        <v>71</v>
      </c>
      <c r="E2663" s="39" t="s">
        <v>12</v>
      </c>
      <c r="F2663" s="39" t="s">
        <v>29954</v>
      </c>
      <c r="G2663" s="39" t="s">
        <v>100</v>
      </c>
      <c r="H2663" s="39" t="s">
        <v>29955</v>
      </c>
      <c r="I2663" s="71">
        <v>-5</v>
      </c>
    </row>
    <row r="2664" spans="1:9" x14ac:dyDescent="0.2">
      <c r="A2664" s="38" t="s">
        <v>79</v>
      </c>
      <c r="B2664" s="39" t="s">
        <v>77</v>
      </c>
      <c r="C2664" s="39" t="s">
        <v>78</v>
      </c>
      <c r="D2664" s="39" t="s">
        <v>71</v>
      </c>
      <c r="E2664" s="39" t="s">
        <v>12</v>
      </c>
      <c r="F2664" s="39" t="s">
        <v>29155</v>
      </c>
      <c r="G2664" s="39" t="s">
        <v>26187</v>
      </c>
      <c r="H2664" s="39" t="s">
        <v>29026</v>
      </c>
      <c r="I2664" s="71">
        <v>-10</v>
      </c>
    </row>
    <row r="2665" spans="1:9" x14ac:dyDescent="0.2">
      <c r="A2665" s="38" t="s">
        <v>79</v>
      </c>
      <c r="B2665" s="39" t="s">
        <v>77</v>
      </c>
      <c r="C2665" s="39" t="s">
        <v>78</v>
      </c>
      <c r="D2665" s="39" t="s">
        <v>71</v>
      </c>
      <c r="E2665" s="39" t="s">
        <v>12</v>
      </c>
      <c r="F2665" s="39" t="s">
        <v>29956</v>
      </c>
      <c r="G2665" s="39" t="s">
        <v>26187</v>
      </c>
      <c r="H2665" s="39" t="s">
        <v>29779</v>
      </c>
      <c r="I2665" s="71">
        <v>-5</v>
      </c>
    </row>
    <row r="2666" spans="1:9" x14ac:dyDescent="0.2">
      <c r="A2666" s="38" t="s">
        <v>79</v>
      </c>
      <c r="B2666" s="39" t="s">
        <v>77</v>
      </c>
      <c r="C2666" s="39" t="s">
        <v>78</v>
      </c>
      <c r="D2666" s="39" t="s">
        <v>71</v>
      </c>
      <c r="E2666" s="39" t="s">
        <v>12</v>
      </c>
      <c r="F2666" s="39" t="s">
        <v>29156</v>
      </c>
      <c r="G2666" s="39" t="s">
        <v>100</v>
      </c>
      <c r="H2666" s="39" t="s">
        <v>29028</v>
      </c>
      <c r="I2666" s="71">
        <v>-5</v>
      </c>
    </row>
    <row r="2667" spans="1:9" x14ac:dyDescent="0.2">
      <c r="A2667" s="38" t="s">
        <v>79</v>
      </c>
      <c r="B2667" s="39" t="s">
        <v>77</v>
      </c>
      <c r="C2667" s="39" t="s">
        <v>78</v>
      </c>
      <c r="D2667" s="39" t="s">
        <v>71</v>
      </c>
      <c r="E2667" s="39" t="s">
        <v>12</v>
      </c>
      <c r="F2667" s="39" t="s">
        <v>28119</v>
      </c>
      <c r="G2667" s="39" t="s">
        <v>26187</v>
      </c>
      <c r="H2667" s="39" t="s">
        <v>28036</v>
      </c>
      <c r="I2667" s="71">
        <v>-20.54</v>
      </c>
    </row>
    <row r="2668" spans="1:9" x14ac:dyDescent="0.2">
      <c r="A2668" s="38" t="s">
        <v>79</v>
      </c>
      <c r="B2668" s="39" t="s">
        <v>77</v>
      </c>
      <c r="C2668" s="39" t="s">
        <v>78</v>
      </c>
      <c r="D2668" s="39" t="s">
        <v>71</v>
      </c>
      <c r="E2668" s="39" t="s">
        <v>12</v>
      </c>
      <c r="F2668" s="39" t="s">
        <v>32032</v>
      </c>
      <c r="G2668" s="39" t="s">
        <v>26187</v>
      </c>
      <c r="H2668" s="39" t="s">
        <v>31189</v>
      </c>
      <c r="I2668" s="71">
        <v>-5</v>
      </c>
    </row>
    <row r="2669" spans="1:9" x14ac:dyDescent="0.2">
      <c r="A2669" s="38" t="s">
        <v>79</v>
      </c>
      <c r="B2669" s="39" t="s">
        <v>77</v>
      </c>
      <c r="C2669" s="39" t="s">
        <v>78</v>
      </c>
      <c r="D2669" s="39" t="s">
        <v>71</v>
      </c>
      <c r="E2669" s="39" t="s">
        <v>12</v>
      </c>
      <c r="F2669" s="39" t="s">
        <v>29157</v>
      </c>
      <c r="G2669" s="39" t="s">
        <v>26187</v>
      </c>
      <c r="H2669" s="39" t="s">
        <v>29030</v>
      </c>
      <c r="I2669" s="71">
        <v>-5</v>
      </c>
    </row>
    <row r="2670" spans="1:9" x14ac:dyDescent="0.2">
      <c r="A2670" s="38" t="s">
        <v>79</v>
      </c>
      <c r="B2670" s="39" t="s">
        <v>77</v>
      </c>
      <c r="C2670" s="39" t="s">
        <v>78</v>
      </c>
      <c r="D2670" s="39" t="s">
        <v>71</v>
      </c>
      <c r="E2670" s="39" t="s">
        <v>12</v>
      </c>
      <c r="F2670" s="39" t="s">
        <v>29158</v>
      </c>
      <c r="G2670" s="39" t="s">
        <v>26187</v>
      </c>
      <c r="H2670" s="39" t="s">
        <v>29032</v>
      </c>
      <c r="I2670" s="71">
        <v>-5</v>
      </c>
    </row>
    <row r="2671" spans="1:9" x14ac:dyDescent="0.2">
      <c r="A2671" s="38" t="s">
        <v>79</v>
      </c>
      <c r="B2671" s="39" t="s">
        <v>77</v>
      </c>
      <c r="C2671" s="39" t="s">
        <v>78</v>
      </c>
      <c r="D2671" s="39" t="s">
        <v>71</v>
      </c>
      <c r="E2671" s="39" t="s">
        <v>12</v>
      </c>
      <c r="F2671" s="39" t="s">
        <v>32033</v>
      </c>
      <c r="G2671" s="39" t="s">
        <v>26187</v>
      </c>
      <c r="H2671" s="39" t="s">
        <v>31191</v>
      </c>
      <c r="I2671" s="71">
        <v>-5</v>
      </c>
    </row>
    <row r="2672" spans="1:9" x14ac:dyDescent="0.2">
      <c r="A2672" s="38" t="s">
        <v>79</v>
      </c>
      <c r="B2672" s="39" t="s">
        <v>77</v>
      </c>
      <c r="C2672" s="39" t="s">
        <v>78</v>
      </c>
      <c r="D2672" s="39" t="s">
        <v>71</v>
      </c>
      <c r="E2672" s="39" t="s">
        <v>12</v>
      </c>
      <c r="F2672" s="39" t="s">
        <v>29957</v>
      </c>
      <c r="G2672" s="39" t="s">
        <v>26187</v>
      </c>
      <c r="H2672" s="39" t="s">
        <v>29782</v>
      </c>
      <c r="I2672" s="71">
        <v>-5</v>
      </c>
    </row>
    <row r="2673" spans="1:9" x14ac:dyDescent="0.2">
      <c r="A2673" s="38" t="s">
        <v>79</v>
      </c>
      <c r="B2673" s="39" t="s">
        <v>77</v>
      </c>
      <c r="C2673" s="39" t="s">
        <v>78</v>
      </c>
      <c r="D2673" s="39" t="s">
        <v>71</v>
      </c>
      <c r="E2673" s="39" t="s">
        <v>12</v>
      </c>
      <c r="F2673" s="39" t="s">
        <v>28560</v>
      </c>
      <c r="G2673" s="39" t="s">
        <v>26187</v>
      </c>
      <c r="H2673" s="39" t="s">
        <v>28468</v>
      </c>
      <c r="I2673" s="71">
        <v>-15.33</v>
      </c>
    </row>
    <row r="2674" spans="1:9" x14ac:dyDescent="0.2">
      <c r="A2674" s="38" t="s">
        <v>79</v>
      </c>
      <c r="B2674" s="39" t="s">
        <v>77</v>
      </c>
      <c r="C2674" s="39" t="s">
        <v>78</v>
      </c>
      <c r="D2674" s="39" t="s">
        <v>71</v>
      </c>
      <c r="E2674" s="39" t="s">
        <v>12</v>
      </c>
      <c r="F2674" s="39" t="s">
        <v>29958</v>
      </c>
      <c r="G2674" s="39" t="s">
        <v>26187</v>
      </c>
      <c r="H2674" s="39" t="s">
        <v>29959</v>
      </c>
      <c r="I2674" s="71">
        <v>-10</v>
      </c>
    </row>
    <row r="2675" spans="1:9" x14ac:dyDescent="0.2">
      <c r="A2675" s="38" t="s">
        <v>79</v>
      </c>
      <c r="B2675" s="39" t="s">
        <v>77</v>
      </c>
      <c r="C2675" s="39" t="s">
        <v>78</v>
      </c>
      <c r="D2675" s="39" t="s">
        <v>71</v>
      </c>
      <c r="E2675" s="39" t="s">
        <v>12</v>
      </c>
      <c r="F2675" s="39" t="s">
        <v>29159</v>
      </c>
      <c r="G2675" s="39" t="s">
        <v>26187</v>
      </c>
      <c r="H2675" s="39" t="s">
        <v>29033</v>
      </c>
      <c r="I2675" s="71">
        <v>-5</v>
      </c>
    </row>
    <row r="2676" spans="1:9" x14ac:dyDescent="0.2">
      <c r="A2676" s="38" t="s">
        <v>79</v>
      </c>
      <c r="B2676" s="39" t="s">
        <v>77</v>
      </c>
      <c r="C2676" s="39" t="s">
        <v>78</v>
      </c>
      <c r="D2676" s="39" t="s">
        <v>71</v>
      </c>
      <c r="E2676" s="39" t="s">
        <v>12</v>
      </c>
      <c r="F2676" s="39" t="s">
        <v>32034</v>
      </c>
      <c r="G2676" s="39" t="s">
        <v>26187</v>
      </c>
      <c r="H2676" s="39" t="s">
        <v>31194</v>
      </c>
      <c r="I2676" s="71">
        <v>-15</v>
      </c>
    </row>
    <row r="2677" spans="1:9" x14ac:dyDescent="0.2">
      <c r="A2677" s="38" t="s">
        <v>79</v>
      </c>
      <c r="B2677" s="39" t="s">
        <v>77</v>
      </c>
      <c r="C2677" s="39" t="s">
        <v>78</v>
      </c>
      <c r="D2677" s="39" t="s">
        <v>71</v>
      </c>
      <c r="E2677" s="39" t="s">
        <v>12</v>
      </c>
      <c r="F2677" s="39" t="s">
        <v>29160</v>
      </c>
      <c r="G2677" s="39" t="s">
        <v>26187</v>
      </c>
      <c r="H2677" s="39" t="s">
        <v>29035</v>
      </c>
      <c r="I2677" s="71">
        <v>-16.71</v>
      </c>
    </row>
    <row r="2678" spans="1:9" x14ac:dyDescent="0.2">
      <c r="A2678" s="38" t="s">
        <v>79</v>
      </c>
      <c r="B2678" s="39" t="s">
        <v>77</v>
      </c>
      <c r="C2678" s="39" t="s">
        <v>78</v>
      </c>
      <c r="D2678" s="39" t="s">
        <v>71</v>
      </c>
      <c r="E2678" s="39" t="s">
        <v>12</v>
      </c>
      <c r="F2678" s="39" t="s">
        <v>29161</v>
      </c>
      <c r="G2678" s="39" t="s">
        <v>100</v>
      </c>
      <c r="H2678" s="39" t="s">
        <v>29037</v>
      </c>
      <c r="I2678" s="71">
        <v>-5</v>
      </c>
    </row>
    <row r="2679" spans="1:9" x14ac:dyDescent="0.2">
      <c r="A2679" s="38" t="s">
        <v>79</v>
      </c>
      <c r="B2679" s="39" t="s">
        <v>77</v>
      </c>
      <c r="C2679" s="39" t="s">
        <v>78</v>
      </c>
      <c r="D2679" s="39" t="s">
        <v>71</v>
      </c>
      <c r="E2679" s="39" t="s">
        <v>12</v>
      </c>
      <c r="F2679" s="39" t="s">
        <v>32035</v>
      </c>
      <c r="G2679" s="39" t="s">
        <v>26187</v>
      </c>
      <c r="H2679" s="39" t="s">
        <v>31196</v>
      </c>
      <c r="I2679" s="71">
        <v>-5</v>
      </c>
    </row>
    <row r="2680" spans="1:9" x14ac:dyDescent="0.2">
      <c r="A2680" s="38" t="s">
        <v>79</v>
      </c>
      <c r="B2680" s="39" t="s">
        <v>77</v>
      </c>
      <c r="C2680" s="39" t="s">
        <v>78</v>
      </c>
      <c r="D2680" s="39" t="s">
        <v>71</v>
      </c>
      <c r="E2680" s="39" t="s">
        <v>12</v>
      </c>
      <c r="F2680" s="39" t="s">
        <v>32036</v>
      </c>
      <c r="G2680" s="39" t="s">
        <v>26187</v>
      </c>
      <c r="H2680" s="39" t="s">
        <v>31198</v>
      </c>
      <c r="I2680" s="71">
        <v>-5</v>
      </c>
    </row>
    <row r="2681" spans="1:9" x14ac:dyDescent="0.2">
      <c r="A2681" s="38" t="s">
        <v>79</v>
      </c>
      <c r="B2681" s="39" t="s">
        <v>77</v>
      </c>
      <c r="C2681" s="39" t="s">
        <v>78</v>
      </c>
      <c r="D2681" s="39" t="s">
        <v>71</v>
      </c>
      <c r="E2681" s="39" t="s">
        <v>12</v>
      </c>
      <c r="F2681" s="39" t="s">
        <v>29162</v>
      </c>
      <c r="G2681" s="39" t="s">
        <v>26187</v>
      </c>
      <c r="H2681" s="39" t="s">
        <v>29039</v>
      </c>
      <c r="I2681" s="71">
        <v>-5</v>
      </c>
    </row>
    <row r="2682" spans="1:9" x14ac:dyDescent="0.2">
      <c r="A2682" s="38" t="s">
        <v>79</v>
      </c>
      <c r="B2682" s="39" t="s">
        <v>77</v>
      </c>
      <c r="C2682" s="39" t="s">
        <v>78</v>
      </c>
      <c r="D2682" s="39" t="s">
        <v>71</v>
      </c>
      <c r="E2682" s="39" t="s">
        <v>12</v>
      </c>
      <c r="F2682" s="39" t="s">
        <v>29043</v>
      </c>
      <c r="G2682" s="39" t="s">
        <v>26187</v>
      </c>
      <c r="H2682" s="39" t="s">
        <v>28842</v>
      </c>
      <c r="I2682" s="71">
        <v>-5</v>
      </c>
    </row>
    <row r="2683" spans="1:9" x14ac:dyDescent="0.2">
      <c r="A2683" s="38" t="s">
        <v>79</v>
      </c>
      <c r="B2683" s="39" t="s">
        <v>77</v>
      </c>
      <c r="C2683" s="39" t="s">
        <v>78</v>
      </c>
      <c r="D2683" s="39" t="s">
        <v>71</v>
      </c>
      <c r="E2683" s="39" t="s">
        <v>12</v>
      </c>
      <c r="F2683" s="39" t="s">
        <v>29960</v>
      </c>
      <c r="G2683" s="39" t="s">
        <v>100</v>
      </c>
      <c r="H2683" s="39" t="s">
        <v>29784</v>
      </c>
      <c r="I2683" s="71">
        <v>-10</v>
      </c>
    </row>
    <row r="2684" spans="1:9" x14ac:dyDescent="0.2">
      <c r="A2684" s="38" t="s">
        <v>79</v>
      </c>
      <c r="B2684" s="39" t="s">
        <v>77</v>
      </c>
      <c r="C2684" s="39" t="s">
        <v>78</v>
      </c>
      <c r="D2684" s="39" t="s">
        <v>71</v>
      </c>
      <c r="E2684" s="39" t="s">
        <v>12</v>
      </c>
      <c r="F2684" s="39" t="s">
        <v>29163</v>
      </c>
      <c r="G2684" s="39" t="s">
        <v>26187</v>
      </c>
      <c r="H2684" s="39" t="s">
        <v>29041</v>
      </c>
      <c r="I2684" s="71">
        <v>-5</v>
      </c>
    </row>
    <row r="2685" spans="1:9" x14ac:dyDescent="0.2">
      <c r="A2685" s="38" t="s">
        <v>79</v>
      </c>
      <c r="B2685" s="39" t="s">
        <v>77</v>
      </c>
      <c r="C2685" s="39" t="s">
        <v>78</v>
      </c>
      <c r="D2685" s="39" t="s">
        <v>71</v>
      </c>
      <c r="E2685" s="39" t="s">
        <v>12</v>
      </c>
      <c r="F2685" s="39" t="s">
        <v>31208</v>
      </c>
      <c r="G2685" s="39" t="s">
        <v>26187</v>
      </c>
      <c r="H2685" s="39" t="s">
        <v>30616</v>
      </c>
      <c r="I2685" s="71">
        <v>-5</v>
      </c>
    </row>
    <row r="2686" spans="1:9" x14ac:dyDescent="0.2">
      <c r="A2686" s="38" t="s">
        <v>81</v>
      </c>
      <c r="B2686" s="39" t="s">
        <v>77</v>
      </c>
      <c r="C2686" s="39" t="s">
        <v>78</v>
      </c>
      <c r="D2686" s="39" t="s">
        <v>76</v>
      </c>
      <c r="E2686" s="39" t="s">
        <v>11</v>
      </c>
      <c r="F2686" s="39" t="s">
        <v>29965</v>
      </c>
      <c r="G2686" s="39" t="s">
        <v>26187</v>
      </c>
      <c r="H2686" s="39" t="s">
        <v>29966</v>
      </c>
      <c r="I2686" s="71">
        <v>5</v>
      </c>
    </row>
    <row r="2687" spans="1:9" x14ac:dyDescent="0.2">
      <c r="A2687" s="38" t="s">
        <v>81</v>
      </c>
      <c r="B2687" s="39" t="s">
        <v>77</v>
      </c>
      <c r="C2687" s="39" t="s">
        <v>78</v>
      </c>
      <c r="D2687" s="39" t="s">
        <v>71</v>
      </c>
      <c r="E2687" s="39" t="s">
        <v>12</v>
      </c>
      <c r="F2687" s="39" t="s">
        <v>32037</v>
      </c>
      <c r="G2687" s="39" t="s">
        <v>26187</v>
      </c>
      <c r="H2687" s="39" t="s">
        <v>1483</v>
      </c>
      <c r="I2687" s="71">
        <v>-5</v>
      </c>
    </row>
    <row r="2688" spans="1:9" x14ac:dyDescent="0.2">
      <c r="A2688" s="38" t="s">
        <v>81</v>
      </c>
      <c r="B2688" s="39" t="s">
        <v>77</v>
      </c>
      <c r="C2688" s="39" t="s">
        <v>78</v>
      </c>
      <c r="D2688" s="39" t="s">
        <v>71</v>
      </c>
      <c r="E2688" s="39" t="s">
        <v>12</v>
      </c>
      <c r="F2688" s="39" t="s">
        <v>29961</v>
      </c>
      <c r="G2688" s="39" t="s">
        <v>26187</v>
      </c>
      <c r="H2688" s="39" t="s">
        <v>29962</v>
      </c>
      <c r="I2688" s="71">
        <v>-5</v>
      </c>
    </row>
    <row r="2689" spans="1:9" x14ac:dyDescent="0.2">
      <c r="A2689" s="38" t="s">
        <v>81</v>
      </c>
      <c r="B2689" s="39" t="s">
        <v>77</v>
      </c>
      <c r="C2689" s="39" t="s">
        <v>78</v>
      </c>
      <c r="D2689" s="39" t="s">
        <v>71</v>
      </c>
      <c r="E2689" s="39" t="s">
        <v>12</v>
      </c>
      <c r="F2689" s="39" t="s">
        <v>29963</v>
      </c>
      <c r="G2689" s="39" t="s">
        <v>26187</v>
      </c>
      <c r="H2689" s="39" t="s">
        <v>29964</v>
      </c>
      <c r="I2689" s="71">
        <v>-5</v>
      </c>
    </row>
    <row r="2690" spans="1:9" x14ac:dyDescent="0.2">
      <c r="A2690" s="38" t="s">
        <v>81</v>
      </c>
      <c r="B2690" s="39" t="s">
        <v>77</v>
      </c>
      <c r="C2690" s="39" t="s">
        <v>78</v>
      </c>
      <c r="D2690" s="39" t="s">
        <v>71</v>
      </c>
      <c r="E2690" s="39" t="s">
        <v>12</v>
      </c>
      <c r="F2690" s="39" t="s">
        <v>32038</v>
      </c>
      <c r="G2690" s="39" t="s">
        <v>26187</v>
      </c>
      <c r="H2690" s="39" t="s">
        <v>32039</v>
      </c>
      <c r="I2690" s="71">
        <v>-5</v>
      </c>
    </row>
    <row r="2691" spans="1:9" x14ac:dyDescent="0.2">
      <c r="A2691" s="38" t="s">
        <v>81</v>
      </c>
      <c r="B2691" s="39" t="s">
        <v>77</v>
      </c>
      <c r="C2691" s="39" t="s">
        <v>78</v>
      </c>
      <c r="D2691" s="39" t="s">
        <v>71</v>
      </c>
      <c r="E2691" s="39" t="s">
        <v>12</v>
      </c>
      <c r="F2691" s="39" t="s">
        <v>32040</v>
      </c>
      <c r="G2691" s="39" t="s">
        <v>26187</v>
      </c>
      <c r="H2691" s="39" t="s">
        <v>32041</v>
      </c>
      <c r="I2691" s="71">
        <v>-5</v>
      </c>
    </row>
    <row r="2692" spans="1:9" x14ac:dyDescent="0.2">
      <c r="A2692" s="38" t="s">
        <v>81</v>
      </c>
      <c r="B2692" s="39" t="s">
        <v>77</v>
      </c>
      <c r="C2692" s="39" t="s">
        <v>78</v>
      </c>
      <c r="D2692" s="39" t="s">
        <v>71</v>
      </c>
      <c r="E2692" s="39" t="s">
        <v>12</v>
      </c>
      <c r="F2692" s="39" t="s">
        <v>28561</v>
      </c>
      <c r="G2692" s="39" t="s">
        <v>26187</v>
      </c>
      <c r="H2692" s="39" t="s">
        <v>28562</v>
      </c>
      <c r="I2692" s="71">
        <v>-7.48</v>
      </c>
    </row>
    <row r="2693" spans="1:9" x14ac:dyDescent="0.2">
      <c r="A2693" s="38" t="s">
        <v>81</v>
      </c>
      <c r="B2693" s="39" t="s">
        <v>77</v>
      </c>
      <c r="C2693" s="39" t="s">
        <v>78</v>
      </c>
      <c r="D2693" s="39" t="s">
        <v>71</v>
      </c>
      <c r="E2693" s="39" t="s">
        <v>12</v>
      </c>
      <c r="F2693" s="39" t="s">
        <v>32042</v>
      </c>
      <c r="G2693" s="39" t="s">
        <v>26187</v>
      </c>
      <c r="H2693" s="39" t="s">
        <v>1484</v>
      </c>
      <c r="I2693" s="71">
        <v>-5</v>
      </c>
    </row>
    <row r="2694" spans="1:9" x14ac:dyDescent="0.2">
      <c r="A2694" s="38" t="s">
        <v>81</v>
      </c>
      <c r="B2694" s="39" t="s">
        <v>77</v>
      </c>
      <c r="C2694" s="39" t="s">
        <v>78</v>
      </c>
      <c r="D2694" s="39" t="s">
        <v>71</v>
      </c>
      <c r="E2694" s="39" t="s">
        <v>12</v>
      </c>
      <c r="F2694" s="39" t="s">
        <v>32043</v>
      </c>
      <c r="G2694" s="39" t="s">
        <v>26187</v>
      </c>
      <c r="H2694" s="39" t="s">
        <v>32044</v>
      </c>
      <c r="I2694" s="71">
        <v>-5</v>
      </c>
    </row>
    <row r="2695" spans="1:9" x14ac:dyDescent="0.2">
      <c r="A2695" s="38" t="s">
        <v>81</v>
      </c>
      <c r="B2695" s="39" t="s">
        <v>77</v>
      </c>
      <c r="C2695" s="39" t="s">
        <v>78</v>
      </c>
      <c r="D2695" s="39" t="s">
        <v>71</v>
      </c>
      <c r="E2695" s="39" t="s">
        <v>12</v>
      </c>
      <c r="F2695" s="39" t="s">
        <v>27747</v>
      </c>
      <c r="G2695" s="39" t="s">
        <v>26187</v>
      </c>
      <c r="H2695" s="39" t="s">
        <v>1485</v>
      </c>
      <c r="I2695" s="71">
        <v>-11.07</v>
      </c>
    </row>
    <row r="2696" spans="1:9" x14ac:dyDescent="0.2">
      <c r="A2696" s="38" t="s">
        <v>81</v>
      </c>
      <c r="B2696" s="39" t="s">
        <v>77</v>
      </c>
      <c r="C2696" s="39" t="s">
        <v>78</v>
      </c>
      <c r="D2696" s="39" t="s">
        <v>71</v>
      </c>
      <c r="E2696" s="39" t="s">
        <v>12</v>
      </c>
      <c r="F2696" s="39" t="s">
        <v>28120</v>
      </c>
      <c r="G2696" s="39" t="s">
        <v>26187</v>
      </c>
      <c r="H2696" s="39" t="s">
        <v>1495</v>
      </c>
      <c r="I2696" s="71">
        <v>-5</v>
      </c>
    </row>
    <row r="2697" spans="1:9" x14ac:dyDescent="0.2">
      <c r="A2697" s="38" t="s">
        <v>81</v>
      </c>
      <c r="B2697" s="39" t="s">
        <v>77</v>
      </c>
      <c r="C2697" s="39" t="s">
        <v>78</v>
      </c>
      <c r="D2697" s="39" t="s">
        <v>71</v>
      </c>
      <c r="E2697" s="39" t="s">
        <v>12</v>
      </c>
      <c r="F2697" s="39" t="s">
        <v>32045</v>
      </c>
      <c r="G2697" s="39" t="s">
        <v>26187</v>
      </c>
      <c r="H2697" s="39" t="s">
        <v>1487</v>
      </c>
      <c r="I2697" s="71">
        <v>-5</v>
      </c>
    </row>
    <row r="2698" spans="1:9" x14ac:dyDescent="0.2">
      <c r="A2698" s="38" t="s">
        <v>81</v>
      </c>
      <c r="B2698" s="39" t="s">
        <v>77</v>
      </c>
      <c r="C2698" s="39" t="s">
        <v>78</v>
      </c>
      <c r="D2698" s="39" t="s">
        <v>71</v>
      </c>
      <c r="E2698" s="39" t="s">
        <v>12</v>
      </c>
      <c r="F2698" s="39" t="s">
        <v>29967</v>
      </c>
      <c r="G2698" s="39" t="s">
        <v>26187</v>
      </c>
      <c r="H2698" s="39" t="s">
        <v>29968</v>
      </c>
      <c r="I2698" s="71">
        <v>-5</v>
      </c>
    </row>
    <row r="2699" spans="1:9" x14ac:dyDescent="0.2">
      <c r="A2699" s="38" t="s">
        <v>81</v>
      </c>
      <c r="B2699" s="39" t="s">
        <v>77</v>
      </c>
      <c r="C2699" s="39" t="s">
        <v>78</v>
      </c>
      <c r="D2699" s="39" t="s">
        <v>71</v>
      </c>
      <c r="E2699" s="39" t="s">
        <v>12</v>
      </c>
      <c r="F2699" s="39" t="s">
        <v>29969</v>
      </c>
      <c r="G2699" s="39" t="s">
        <v>26187</v>
      </c>
      <c r="H2699" s="39" t="s">
        <v>1496</v>
      </c>
      <c r="I2699" s="71">
        <v>-5</v>
      </c>
    </row>
    <row r="2700" spans="1:9" x14ac:dyDescent="0.2">
      <c r="A2700" s="38" t="s">
        <v>81</v>
      </c>
      <c r="B2700" s="39" t="s">
        <v>77</v>
      </c>
      <c r="C2700" s="39" t="s">
        <v>78</v>
      </c>
      <c r="D2700" s="39" t="s">
        <v>71</v>
      </c>
      <c r="E2700" s="39" t="s">
        <v>12</v>
      </c>
      <c r="F2700" s="39" t="s">
        <v>32046</v>
      </c>
      <c r="G2700" s="39" t="s">
        <v>26187</v>
      </c>
      <c r="H2700" s="39" t="s">
        <v>32047</v>
      </c>
      <c r="I2700" s="71">
        <v>-5</v>
      </c>
    </row>
    <row r="2701" spans="1:9" x14ac:dyDescent="0.2">
      <c r="A2701" s="38" t="s">
        <v>81</v>
      </c>
      <c r="B2701" s="39" t="s">
        <v>77</v>
      </c>
      <c r="C2701" s="39" t="s">
        <v>78</v>
      </c>
      <c r="D2701" s="39" t="s">
        <v>71</v>
      </c>
      <c r="E2701" s="39" t="s">
        <v>12</v>
      </c>
      <c r="F2701" s="39" t="s">
        <v>27748</v>
      </c>
      <c r="G2701" s="39" t="s">
        <v>26187</v>
      </c>
      <c r="H2701" s="39" t="s">
        <v>29164</v>
      </c>
      <c r="I2701" s="71">
        <v>-5</v>
      </c>
    </row>
    <row r="2702" spans="1:9" x14ac:dyDescent="0.2">
      <c r="A2702" s="38" t="s">
        <v>81</v>
      </c>
      <c r="B2702" s="39" t="s">
        <v>77</v>
      </c>
      <c r="C2702" s="39" t="s">
        <v>78</v>
      </c>
      <c r="D2702" s="39" t="s">
        <v>71</v>
      </c>
      <c r="E2702" s="39" t="s">
        <v>12</v>
      </c>
      <c r="F2702" s="39" t="s">
        <v>28563</v>
      </c>
      <c r="G2702" s="39" t="s">
        <v>26187</v>
      </c>
      <c r="H2702" s="39" t="s">
        <v>1499</v>
      </c>
      <c r="I2702" s="71">
        <v>-6.24</v>
      </c>
    </row>
    <row r="2703" spans="1:9" x14ac:dyDescent="0.2">
      <c r="A2703" s="38" t="s">
        <v>81</v>
      </c>
      <c r="B2703" s="39" t="s">
        <v>77</v>
      </c>
      <c r="C2703" s="39" t="s">
        <v>78</v>
      </c>
      <c r="D2703" s="39" t="s">
        <v>71</v>
      </c>
      <c r="E2703" s="39" t="s">
        <v>12</v>
      </c>
      <c r="F2703" s="39" t="s">
        <v>27031</v>
      </c>
      <c r="G2703" s="39" t="s">
        <v>26187</v>
      </c>
      <c r="H2703" s="39" t="s">
        <v>1490</v>
      </c>
      <c r="I2703" s="71">
        <v>-5</v>
      </c>
    </row>
    <row r="2704" spans="1:9" x14ac:dyDescent="0.2">
      <c r="A2704" s="38" t="s">
        <v>81</v>
      </c>
      <c r="B2704" s="39" t="s">
        <v>77</v>
      </c>
      <c r="C2704" s="39" t="s">
        <v>78</v>
      </c>
      <c r="D2704" s="39" t="s">
        <v>71</v>
      </c>
      <c r="E2704" s="39" t="s">
        <v>12</v>
      </c>
      <c r="F2704" s="39" t="s">
        <v>29970</v>
      </c>
      <c r="G2704" s="39" t="s">
        <v>26187</v>
      </c>
      <c r="H2704" s="39" t="s">
        <v>29971</v>
      </c>
      <c r="I2704" s="71">
        <v>-5</v>
      </c>
    </row>
    <row r="2705" spans="1:9" x14ac:dyDescent="0.2">
      <c r="A2705" s="38" t="s">
        <v>81</v>
      </c>
      <c r="B2705" s="39" t="s">
        <v>77</v>
      </c>
      <c r="C2705" s="39" t="s">
        <v>78</v>
      </c>
      <c r="D2705" s="39" t="s">
        <v>71</v>
      </c>
      <c r="E2705" s="39" t="s">
        <v>12</v>
      </c>
      <c r="F2705" s="39" t="s">
        <v>27749</v>
      </c>
      <c r="G2705" s="39" t="s">
        <v>26187</v>
      </c>
      <c r="H2705" s="39" t="s">
        <v>27750</v>
      </c>
      <c r="I2705" s="71">
        <v>-5</v>
      </c>
    </row>
    <row r="2706" spans="1:9" x14ac:dyDescent="0.2">
      <c r="A2706" s="38" t="s">
        <v>81</v>
      </c>
      <c r="B2706" s="39" t="s">
        <v>77</v>
      </c>
      <c r="C2706" s="39" t="s">
        <v>78</v>
      </c>
      <c r="D2706" s="39" t="s">
        <v>71</v>
      </c>
      <c r="E2706" s="39" t="s">
        <v>12</v>
      </c>
      <c r="F2706" s="39" t="s">
        <v>29165</v>
      </c>
      <c r="G2706" s="39" t="s">
        <v>26187</v>
      </c>
      <c r="H2706" s="39" t="s">
        <v>29166</v>
      </c>
      <c r="I2706" s="71">
        <v>-5</v>
      </c>
    </row>
    <row r="2707" spans="1:9" x14ac:dyDescent="0.2">
      <c r="A2707" s="38" t="s">
        <v>81</v>
      </c>
      <c r="B2707" s="39" t="s">
        <v>77</v>
      </c>
      <c r="C2707" s="39" t="s">
        <v>78</v>
      </c>
      <c r="D2707" s="39" t="s">
        <v>71</v>
      </c>
      <c r="E2707" s="39" t="s">
        <v>12</v>
      </c>
      <c r="F2707" s="39" t="s">
        <v>29972</v>
      </c>
      <c r="G2707" s="39" t="s">
        <v>26187</v>
      </c>
      <c r="H2707" s="39" t="s">
        <v>29973</v>
      </c>
      <c r="I2707" s="71">
        <v>-5</v>
      </c>
    </row>
    <row r="2708" spans="1:9" x14ac:dyDescent="0.2">
      <c r="A2708" s="38" t="s">
        <v>81</v>
      </c>
      <c r="B2708" s="39" t="s">
        <v>77</v>
      </c>
      <c r="C2708" s="39" t="s">
        <v>78</v>
      </c>
      <c r="D2708" s="39" t="s">
        <v>71</v>
      </c>
      <c r="E2708" s="39" t="s">
        <v>12</v>
      </c>
      <c r="F2708" s="39" t="s">
        <v>29167</v>
      </c>
      <c r="G2708" s="39" t="s">
        <v>26187</v>
      </c>
      <c r="H2708" s="39" t="s">
        <v>29168</v>
      </c>
      <c r="I2708" s="71">
        <v>-5</v>
      </c>
    </row>
    <row r="2709" spans="1:9" x14ac:dyDescent="0.2">
      <c r="A2709" s="38" t="s">
        <v>81</v>
      </c>
      <c r="B2709" s="39" t="s">
        <v>77</v>
      </c>
      <c r="C2709" s="39" t="s">
        <v>78</v>
      </c>
      <c r="D2709" s="39" t="s">
        <v>71</v>
      </c>
      <c r="E2709" s="39" t="s">
        <v>12</v>
      </c>
      <c r="F2709" s="39" t="s">
        <v>32048</v>
      </c>
      <c r="G2709" s="39" t="s">
        <v>26187</v>
      </c>
      <c r="H2709" s="39" t="s">
        <v>32049</v>
      </c>
      <c r="I2709" s="71">
        <v>-5</v>
      </c>
    </row>
    <row r="2710" spans="1:9" x14ac:dyDescent="0.2">
      <c r="A2710" s="38" t="s">
        <v>81</v>
      </c>
      <c r="B2710" s="39" t="s">
        <v>77</v>
      </c>
      <c r="C2710" s="39" t="s">
        <v>78</v>
      </c>
      <c r="D2710" s="39" t="s">
        <v>71</v>
      </c>
      <c r="E2710" s="39" t="s">
        <v>12</v>
      </c>
      <c r="F2710" s="39" t="s">
        <v>32050</v>
      </c>
      <c r="G2710" s="39" t="s">
        <v>26187</v>
      </c>
      <c r="H2710" s="39" t="s">
        <v>32051</v>
      </c>
      <c r="I2710" s="71">
        <v>-5</v>
      </c>
    </row>
    <row r="2711" spans="1:9" x14ac:dyDescent="0.2">
      <c r="A2711" s="38" t="s">
        <v>81</v>
      </c>
      <c r="B2711" s="39" t="s">
        <v>77</v>
      </c>
      <c r="C2711" s="39" t="s">
        <v>78</v>
      </c>
      <c r="D2711" s="39" t="s">
        <v>71</v>
      </c>
      <c r="E2711" s="39" t="s">
        <v>12</v>
      </c>
      <c r="F2711" s="39" t="s">
        <v>32052</v>
      </c>
      <c r="G2711" s="39" t="s">
        <v>26187</v>
      </c>
      <c r="H2711" s="39" t="s">
        <v>32053</v>
      </c>
      <c r="I2711" s="71">
        <v>-5</v>
      </c>
    </row>
    <row r="2712" spans="1:9" x14ac:dyDescent="0.2">
      <c r="A2712" s="38" t="s">
        <v>82</v>
      </c>
      <c r="B2712" s="39" t="s">
        <v>61</v>
      </c>
      <c r="C2712" s="39" t="s">
        <v>62</v>
      </c>
      <c r="D2712" s="39" t="s">
        <v>75</v>
      </c>
      <c r="E2712" s="39" t="s">
        <v>20</v>
      </c>
      <c r="F2712" s="39" t="s">
        <v>32054</v>
      </c>
      <c r="G2712" s="39" t="s">
        <v>26187</v>
      </c>
      <c r="H2712" s="39" t="s">
        <v>32055</v>
      </c>
      <c r="I2712" s="71">
        <v>-50</v>
      </c>
    </row>
    <row r="2713" spans="1:9" x14ac:dyDescent="0.2">
      <c r="A2713" s="38" t="s">
        <v>82</v>
      </c>
      <c r="B2713" s="39" t="s">
        <v>61</v>
      </c>
      <c r="C2713" s="39" t="s">
        <v>62</v>
      </c>
      <c r="D2713" s="39" t="s">
        <v>75</v>
      </c>
      <c r="E2713" s="39" t="s">
        <v>20</v>
      </c>
      <c r="F2713" s="39" t="s">
        <v>31346</v>
      </c>
      <c r="G2713" s="39" t="s">
        <v>100</v>
      </c>
      <c r="H2713" s="39" t="s">
        <v>2043</v>
      </c>
      <c r="I2713" s="71">
        <v>-50</v>
      </c>
    </row>
    <row r="2714" spans="1:9" x14ac:dyDescent="0.2">
      <c r="A2714" s="38" t="s">
        <v>82</v>
      </c>
      <c r="B2714" s="39" t="s">
        <v>61</v>
      </c>
      <c r="C2714" s="39" t="s">
        <v>62</v>
      </c>
      <c r="D2714" s="39" t="s">
        <v>75</v>
      </c>
      <c r="E2714" s="39" t="s">
        <v>20</v>
      </c>
      <c r="F2714" s="39" t="s">
        <v>26651</v>
      </c>
      <c r="G2714" s="39" t="s">
        <v>26187</v>
      </c>
      <c r="H2714" s="39" t="s">
        <v>26652</v>
      </c>
      <c r="I2714" s="71">
        <v>-50</v>
      </c>
    </row>
    <row r="2715" spans="1:9" x14ac:dyDescent="0.2">
      <c r="A2715" s="38" t="s">
        <v>82</v>
      </c>
      <c r="B2715" s="39" t="s">
        <v>61</v>
      </c>
      <c r="C2715" s="39" t="s">
        <v>62</v>
      </c>
      <c r="D2715" s="39" t="s">
        <v>75</v>
      </c>
      <c r="E2715" s="39" t="s">
        <v>20</v>
      </c>
      <c r="F2715" s="39" t="s">
        <v>31338</v>
      </c>
      <c r="G2715" s="39" t="s">
        <v>26187</v>
      </c>
      <c r="H2715" s="39" t="s">
        <v>31339</v>
      </c>
      <c r="I2715" s="71">
        <v>-50</v>
      </c>
    </row>
    <row r="2716" spans="1:9" x14ac:dyDescent="0.2">
      <c r="A2716" s="38" t="s">
        <v>82</v>
      </c>
      <c r="B2716" s="39" t="s">
        <v>61</v>
      </c>
      <c r="C2716" s="39" t="s">
        <v>62</v>
      </c>
      <c r="D2716" s="39" t="s">
        <v>75</v>
      </c>
      <c r="E2716" s="39" t="s">
        <v>20</v>
      </c>
      <c r="F2716" s="39" t="s">
        <v>30052</v>
      </c>
      <c r="G2716" s="39" t="s">
        <v>26187</v>
      </c>
      <c r="H2716" s="39" t="s">
        <v>30053</v>
      </c>
      <c r="I2716" s="71">
        <v>-50</v>
      </c>
    </row>
    <row r="2717" spans="1:9" x14ac:dyDescent="0.2">
      <c r="A2717" s="38" t="s">
        <v>82</v>
      </c>
      <c r="B2717" s="39" t="s">
        <v>61</v>
      </c>
      <c r="C2717" s="39" t="s">
        <v>62</v>
      </c>
      <c r="D2717" s="39" t="s">
        <v>75</v>
      </c>
      <c r="E2717" s="39" t="s">
        <v>20</v>
      </c>
      <c r="F2717" s="39" t="s">
        <v>32056</v>
      </c>
      <c r="G2717" s="39" t="s">
        <v>26187</v>
      </c>
      <c r="H2717" s="39" t="s">
        <v>32057</v>
      </c>
      <c r="I2717" s="71">
        <v>-50</v>
      </c>
    </row>
    <row r="2718" spans="1:9" x14ac:dyDescent="0.2">
      <c r="A2718" s="38" t="s">
        <v>82</v>
      </c>
      <c r="B2718" s="39" t="s">
        <v>61</v>
      </c>
      <c r="C2718" s="39" t="s">
        <v>62</v>
      </c>
      <c r="D2718" s="39" t="s">
        <v>75</v>
      </c>
      <c r="E2718" s="39" t="s">
        <v>20</v>
      </c>
      <c r="F2718" s="39" t="s">
        <v>30055</v>
      </c>
      <c r="G2718" s="39" t="s">
        <v>26187</v>
      </c>
      <c r="H2718" s="39" t="s">
        <v>2144</v>
      </c>
      <c r="I2718" s="71">
        <v>-50</v>
      </c>
    </row>
    <row r="2719" spans="1:9" x14ac:dyDescent="0.2">
      <c r="A2719" s="38" t="s">
        <v>82</v>
      </c>
      <c r="B2719" s="39" t="s">
        <v>61</v>
      </c>
      <c r="C2719" s="39" t="s">
        <v>62</v>
      </c>
      <c r="D2719" s="39" t="s">
        <v>75</v>
      </c>
      <c r="E2719" s="39" t="s">
        <v>20</v>
      </c>
      <c r="F2719" s="39" t="s">
        <v>28155</v>
      </c>
      <c r="G2719" s="39" t="s">
        <v>26187</v>
      </c>
      <c r="H2719" s="39" t="s">
        <v>29975</v>
      </c>
      <c r="I2719" s="71">
        <v>50</v>
      </c>
    </row>
    <row r="2720" spans="1:9" x14ac:dyDescent="0.2">
      <c r="A2720" s="38" t="s">
        <v>82</v>
      </c>
      <c r="B2720" s="39" t="s">
        <v>61</v>
      </c>
      <c r="C2720" s="39" t="s">
        <v>62</v>
      </c>
      <c r="D2720" s="39" t="s">
        <v>75</v>
      </c>
      <c r="E2720" s="39" t="s">
        <v>20</v>
      </c>
      <c r="F2720" s="39" t="s">
        <v>31314</v>
      </c>
      <c r="G2720" s="39" t="s">
        <v>26187</v>
      </c>
      <c r="H2720" s="39" t="s">
        <v>31315</v>
      </c>
      <c r="I2720" s="71">
        <v>-50</v>
      </c>
    </row>
    <row r="2721" spans="1:9" x14ac:dyDescent="0.2">
      <c r="A2721" s="38" t="s">
        <v>82</v>
      </c>
      <c r="B2721" s="39" t="s">
        <v>61</v>
      </c>
      <c r="C2721" s="39" t="s">
        <v>62</v>
      </c>
      <c r="D2721" s="39" t="s">
        <v>75</v>
      </c>
      <c r="E2721" s="39" t="s">
        <v>20</v>
      </c>
      <c r="F2721" s="39" t="s">
        <v>31316</v>
      </c>
      <c r="G2721" s="39" t="s">
        <v>100</v>
      </c>
      <c r="H2721" s="39" t="s">
        <v>31317</v>
      </c>
      <c r="I2721" s="71">
        <v>-50</v>
      </c>
    </row>
    <row r="2722" spans="1:9" x14ac:dyDescent="0.2">
      <c r="A2722" s="38" t="s">
        <v>82</v>
      </c>
      <c r="B2722" s="39" t="s">
        <v>61</v>
      </c>
      <c r="C2722" s="39" t="s">
        <v>62</v>
      </c>
      <c r="D2722" s="39" t="s">
        <v>75</v>
      </c>
      <c r="E2722" s="39" t="s">
        <v>20</v>
      </c>
      <c r="F2722" s="39" t="s">
        <v>31318</v>
      </c>
      <c r="G2722" s="39" t="s">
        <v>26187</v>
      </c>
      <c r="H2722" s="39" t="s">
        <v>1673</v>
      </c>
      <c r="I2722" s="71">
        <v>-50</v>
      </c>
    </row>
    <row r="2723" spans="1:9" x14ac:dyDescent="0.2">
      <c r="A2723" s="38" t="s">
        <v>82</v>
      </c>
      <c r="B2723" s="39" t="s">
        <v>61</v>
      </c>
      <c r="C2723" s="39" t="s">
        <v>62</v>
      </c>
      <c r="D2723" s="39" t="s">
        <v>75</v>
      </c>
      <c r="E2723" s="39" t="s">
        <v>20</v>
      </c>
      <c r="F2723" s="39" t="s">
        <v>2561</v>
      </c>
      <c r="G2723" s="39" t="s">
        <v>26187</v>
      </c>
      <c r="H2723" s="39" t="s">
        <v>2562</v>
      </c>
      <c r="I2723" s="71">
        <v>-50</v>
      </c>
    </row>
    <row r="2724" spans="1:9" x14ac:dyDescent="0.2">
      <c r="A2724" s="38" t="s">
        <v>82</v>
      </c>
      <c r="B2724" s="39" t="s">
        <v>61</v>
      </c>
      <c r="C2724" s="39" t="s">
        <v>62</v>
      </c>
      <c r="D2724" s="39" t="s">
        <v>75</v>
      </c>
      <c r="E2724" s="39" t="s">
        <v>20</v>
      </c>
      <c r="F2724" s="39" t="s">
        <v>31319</v>
      </c>
      <c r="G2724" s="39" t="s">
        <v>100</v>
      </c>
      <c r="H2724" s="39" t="s">
        <v>31320</v>
      </c>
      <c r="I2724" s="71">
        <v>-50</v>
      </c>
    </row>
    <row r="2725" spans="1:9" x14ac:dyDescent="0.2">
      <c r="A2725" s="38" t="s">
        <v>82</v>
      </c>
      <c r="B2725" s="39" t="s">
        <v>61</v>
      </c>
      <c r="C2725" s="39" t="s">
        <v>62</v>
      </c>
      <c r="D2725" s="39" t="s">
        <v>75</v>
      </c>
      <c r="E2725" s="39" t="s">
        <v>20</v>
      </c>
      <c r="F2725" s="39" t="s">
        <v>26370</v>
      </c>
      <c r="G2725" s="39" t="s">
        <v>26187</v>
      </c>
      <c r="H2725" s="39" t="s">
        <v>2692</v>
      </c>
      <c r="I2725" s="71">
        <v>-50</v>
      </c>
    </row>
    <row r="2726" spans="1:9" x14ac:dyDescent="0.2">
      <c r="A2726" s="38" t="s">
        <v>82</v>
      </c>
      <c r="B2726" s="39" t="s">
        <v>61</v>
      </c>
      <c r="C2726" s="39" t="s">
        <v>62</v>
      </c>
      <c r="D2726" s="39" t="s">
        <v>75</v>
      </c>
      <c r="E2726" s="39" t="s">
        <v>20</v>
      </c>
      <c r="F2726" s="39" t="s">
        <v>27009</v>
      </c>
      <c r="G2726" s="39" t="s">
        <v>26187</v>
      </c>
      <c r="H2726" s="39" t="s">
        <v>2709</v>
      </c>
      <c r="I2726" s="71">
        <v>-50</v>
      </c>
    </row>
    <row r="2727" spans="1:9" x14ac:dyDescent="0.2">
      <c r="A2727" s="38" t="s">
        <v>82</v>
      </c>
      <c r="B2727" s="39" t="s">
        <v>61</v>
      </c>
      <c r="C2727" s="39" t="s">
        <v>62</v>
      </c>
      <c r="D2727" s="39" t="s">
        <v>75</v>
      </c>
      <c r="E2727" s="39" t="s">
        <v>20</v>
      </c>
      <c r="F2727" s="39" t="s">
        <v>31321</v>
      </c>
      <c r="G2727" s="39" t="s">
        <v>26187</v>
      </c>
      <c r="H2727" s="39" t="s">
        <v>31322</v>
      </c>
      <c r="I2727" s="71">
        <v>-50</v>
      </c>
    </row>
    <row r="2728" spans="1:9" x14ac:dyDescent="0.2">
      <c r="A2728" s="38" t="s">
        <v>82</v>
      </c>
      <c r="B2728" s="39" t="s">
        <v>61</v>
      </c>
      <c r="C2728" s="39" t="s">
        <v>62</v>
      </c>
      <c r="D2728" s="39" t="s">
        <v>75</v>
      </c>
      <c r="E2728" s="39" t="s">
        <v>20</v>
      </c>
      <c r="F2728" s="39" t="s">
        <v>31323</v>
      </c>
      <c r="G2728" s="39" t="s">
        <v>26187</v>
      </c>
      <c r="H2728" s="39" t="s">
        <v>31324</v>
      </c>
      <c r="I2728" s="71">
        <v>-50</v>
      </c>
    </row>
    <row r="2729" spans="1:9" x14ac:dyDescent="0.2">
      <c r="A2729" s="38" t="s">
        <v>82</v>
      </c>
      <c r="B2729" s="39" t="s">
        <v>61</v>
      </c>
      <c r="C2729" s="39" t="s">
        <v>62</v>
      </c>
      <c r="D2729" s="39" t="s">
        <v>75</v>
      </c>
      <c r="E2729" s="39" t="s">
        <v>20</v>
      </c>
      <c r="F2729" s="39" t="s">
        <v>31325</v>
      </c>
      <c r="G2729" s="39" t="s">
        <v>26187</v>
      </c>
      <c r="H2729" s="39" t="s">
        <v>31326</v>
      </c>
      <c r="I2729" s="71">
        <v>-50</v>
      </c>
    </row>
    <row r="2730" spans="1:9" x14ac:dyDescent="0.2">
      <c r="A2730" s="38" t="s">
        <v>82</v>
      </c>
      <c r="B2730" s="39" t="s">
        <v>61</v>
      </c>
      <c r="C2730" s="39" t="s">
        <v>62</v>
      </c>
      <c r="D2730" s="39" t="s">
        <v>75</v>
      </c>
      <c r="E2730" s="39" t="s">
        <v>20</v>
      </c>
      <c r="F2730" s="39" t="s">
        <v>28230</v>
      </c>
      <c r="G2730" s="39" t="s">
        <v>100</v>
      </c>
      <c r="H2730" s="39" t="s">
        <v>2894</v>
      </c>
      <c r="I2730" s="71">
        <v>-50</v>
      </c>
    </row>
    <row r="2731" spans="1:9" x14ac:dyDescent="0.2">
      <c r="A2731" s="38" t="s">
        <v>82</v>
      </c>
      <c r="B2731" s="39" t="s">
        <v>61</v>
      </c>
      <c r="C2731" s="39" t="s">
        <v>62</v>
      </c>
      <c r="D2731" s="39" t="s">
        <v>75</v>
      </c>
      <c r="E2731" s="39" t="s">
        <v>20</v>
      </c>
      <c r="F2731" s="39" t="s">
        <v>30300</v>
      </c>
      <c r="G2731" s="39" t="s">
        <v>26187</v>
      </c>
      <c r="H2731" s="39" t="s">
        <v>30301</v>
      </c>
      <c r="I2731" s="71">
        <v>-50</v>
      </c>
    </row>
    <row r="2732" spans="1:9" x14ac:dyDescent="0.2">
      <c r="A2732" s="38" t="s">
        <v>82</v>
      </c>
      <c r="B2732" s="39" t="s">
        <v>61</v>
      </c>
      <c r="C2732" s="39" t="s">
        <v>62</v>
      </c>
      <c r="D2732" s="39" t="s">
        <v>75</v>
      </c>
      <c r="E2732" s="39" t="s">
        <v>20</v>
      </c>
      <c r="F2732" s="39" t="s">
        <v>31327</v>
      </c>
      <c r="G2732" s="39" t="s">
        <v>100</v>
      </c>
      <c r="H2732" s="39" t="s">
        <v>31328</v>
      </c>
      <c r="I2732" s="71">
        <v>-50</v>
      </c>
    </row>
    <row r="2733" spans="1:9" x14ac:dyDescent="0.2">
      <c r="A2733" s="38" t="s">
        <v>82</v>
      </c>
      <c r="B2733" s="39" t="s">
        <v>61</v>
      </c>
      <c r="C2733" s="39" t="s">
        <v>62</v>
      </c>
      <c r="D2733" s="39" t="s">
        <v>75</v>
      </c>
      <c r="E2733" s="39" t="s">
        <v>20</v>
      </c>
      <c r="F2733" s="39" t="s">
        <v>31329</v>
      </c>
      <c r="G2733" s="39" t="s">
        <v>26187</v>
      </c>
      <c r="H2733" s="39" t="s">
        <v>31330</v>
      </c>
      <c r="I2733" s="71">
        <v>-50</v>
      </c>
    </row>
    <row r="2734" spans="1:9" x14ac:dyDescent="0.2">
      <c r="A2734" s="38" t="s">
        <v>82</v>
      </c>
      <c r="B2734" s="39" t="s">
        <v>61</v>
      </c>
      <c r="C2734" s="39" t="s">
        <v>62</v>
      </c>
      <c r="D2734" s="39" t="s">
        <v>75</v>
      </c>
      <c r="E2734" s="39" t="s">
        <v>20</v>
      </c>
      <c r="F2734" s="39" t="s">
        <v>31331</v>
      </c>
      <c r="G2734" s="39" t="s">
        <v>26187</v>
      </c>
      <c r="H2734" s="39" t="s">
        <v>1837</v>
      </c>
      <c r="I2734" s="71">
        <v>-50</v>
      </c>
    </row>
    <row r="2735" spans="1:9" x14ac:dyDescent="0.2">
      <c r="A2735" s="38" t="s">
        <v>82</v>
      </c>
      <c r="B2735" s="39" t="s">
        <v>61</v>
      </c>
      <c r="C2735" s="39" t="s">
        <v>62</v>
      </c>
      <c r="D2735" s="39" t="s">
        <v>75</v>
      </c>
      <c r="E2735" s="39" t="s">
        <v>20</v>
      </c>
      <c r="F2735" s="39" t="s">
        <v>31332</v>
      </c>
      <c r="G2735" s="39" t="s">
        <v>26187</v>
      </c>
      <c r="H2735" s="39" t="s">
        <v>31333</v>
      </c>
      <c r="I2735" s="71">
        <v>-50</v>
      </c>
    </row>
    <row r="2736" spans="1:9" x14ac:dyDescent="0.2">
      <c r="A2736" s="38" t="s">
        <v>82</v>
      </c>
      <c r="B2736" s="39" t="s">
        <v>61</v>
      </c>
      <c r="C2736" s="39" t="s">
        <v>62</v>
      </c>
      <c r="D2736" s="39" t="s">
        <v>75</v>
      </c>
      <c r="E2736" s="39" t="s">
        <v>20</v>
      </c>
      <c r="F2736" s="39" t="s">
        <v>28696</v>
      </c>
      <c r="G2736" s="39" t="s">
        <v>26187</v>
      </c>
      <c r="H2736" s="39" t="s">
        <v>28697</v>
      </c>
      <c r="I2736" s="71">
        <v>-50</v>
      </c>
    </row>
    <row r="2737" spans="1:9" x14ac:dyDescent="0.2">
      <c r="A2737" s="38" t="s">
        <v>82</v>
      </c>
      <c r="B2737" s="39" t="s">
        <v>61</v>
      </c>
      <c r="C2737" s="39" t="s">
        <v>62</v>
      </c>
      <c r="D2737" s="39" t="s">
        <v>75</v>
      </c>
      <c r="E2737" s="39" t="s">
        <v>20</v>
      </c>
      <c r="F2737" s="39" t="s">
        <v>27091</v>
      </c>
      <c r="G2737" s="39" t="s">
        <v>26187</v>
      </c>
      <c r="H2737" s="39" t="s">
        <v>3481</v>
      </c>
      <c r="I2737" s="71">
        <v>-50</v>
      </c>
    </row>
    <row r="2738" spans="1:9" x14ac:dyDescent="0.2">
      <c r="A2738" s="38" t="s">
        <v>82</v>
      </c>
      <c r="B2738" s="39" t="s">
        <v>61</v>
      </c>
      <c r="C2738" s="39" t="s">
        <v>62</v>
      </c>
      <c r="D2738" s="39" t="s">
        <v>75</v>
      </c>
      <c r="E2738" s="39" t="s">
        <v>20</v>
      </c>
      <c r="F2738" s="39" t="s">
        <v>31334</v>
      </c>
      <c r="G2738" s="39" t="s">
        <v>26187</v>
      </c>
      <c r="H2738" s="39" t="s">
        <v>31335</v>
      </c>
      <c r="I2738" s="71">
        <v>-50</v>
      </c>
    </row>
    <row r="2739" spans="1:9" x14ac:dyDescent="0.2">
      <c r="A2739" s="38" t="s">
        <v>82</v>
      </c>
      <c r="B2739" s="39" t="s">
        <v>61</v>
      </c>
      <c r="C2739" s="39" t="s">
        <v>62</v>
      </c>
      <c r="D2739" s="39" t="s">
        <v>75</v>
      </c>
      <c r="E2739" s="39" t="s">
        <v>20</v>
      </c>
      <c r="F2739" s="39" t="s">
        <v>29424</v>
      </c>
      <c r="G2739" s="39" t="s">
        <v>26187</v>
      </c>
      <c r="H2739" s="39" t="s">
        <v>29425</v>
      </c>
      <c r="I2739" s="71">
        <v>-50</v>
      </c>
    </row>
    <row r="2740" spans="1:9" x14ac:dyDescent="0.2">
      <c r="A2740" s="38" t="s">
        <v>82</v>
      </c>
      <c r="B2740" s="39" t="s">
        <v>61</v>
      </c>
      <c r="C2740" s="39" t="s">
        <v>62</v>
      </c>
      <c r="D2740" s="39" t="s">
        <v>75</v>
      </c>
      <c r="E2740" s="39" t="s">
        <v>20</v>
      </c>
      <c r="F2740" s="39" t="s">
        <v>31336</v>
      </c>
      <c r="G2740" s="39" t="s">
        <v>26187</v>
      </c>
      <c r="H2740" s="39" t="s">
        <v>31337</v>
      </c>
      <c r="I2740" s="71">
        <v>-50</v>
      </c>
    </row>
    <row r="2741" spans="1:9" x14ac:dyDescent="0.2">
      <c r="A2741" s="38" t="s">
        <v>82</v>
      </c>
      <c r="B2741" s="39" t="s">
        <v>61</v>
      </c>
      <c r="C2741" s="39" t="s">
        <v>62</v>
      </c>
      <c r="D2741" s="39" t="s">
        <v>75</v>
      </c>
      <c r="E2741" s="39" t="s">
        <v>20</v>
      </c>
      <c r="F2741" s="39" t="s">
        <v>27907</v>
      </c>
      <c r="G2741" s="39" t="s">
        <v>26187</v>
      </c>
      <c r="H2741" s="39" t="s">
        <v>27908</v>
      </c>
      <c r="I2741" s="71">
        <v>-50</v>
      </c>
    </row>
    <row r="2742" spans="1:9" x14ac:dyDescent="0.2">
      <c r="A2742" s="38" t="s">
        <v>82</v>
      </c>
      <c r="B2742" s="39" t="s">
        <v>61</v>
      </c>
      <c r="C2742" s="39" t="s">
        <v>62</v>
      </c>
      <c r="D2742" s="39" t="s">
        <v>63</v>
      </c>
      <c r="E2742" s="39" t="s">
        <v>19</v>
      </c>
      <c r="F2742" s="39" t="s">
        <v>29974</v>
      </c>
      <c r="G2742" s="39" t="s">
        <v>26187</v>
      </c>
      <c r="H2742" s="39" t="s">
        <v>29984</v>
      </c>
      <c r="I2742" s="71">
        <v>50</v>
      </c>
    </row>
    <row r="2743" spans="1:9" x14ac:dyDescent="0.2">
      <c r="A2743" s="38" t="s">
        <v>82</v>
      </c>
      <c r="B2743" s="39" t="s">
        <v>61</v>
      </c>
      <c r="C2743" s="39" t="s">
        <v>62</v>
      </c>
      <c r="D2743" s="39" t="s">
        <v>63</v>
      </c>
      <c r="E2743" s="39" t="s">
        <v>19</v>
      </c>
      <c r="F2743" s="39" t="s">
        <v>31338</v>
      </c>
      <c r="G2743" s="39" t="s">
        <v>26187</v>
      </c>
      <c r="H2743" s="39" t="s">
        <v>31339</v>
      </c>
      <c r="I2743" s="71">
        <v>50</v>
      </c>
    </row>
    <row r="2744" spans="1:9" x14ac:dyDescent="0.2">
      <c r="A2744" s="38" t="s">
        <v>82</v>
      </c>
      <c r="B2744" s="39" t="s">
        <v>61</v>
      </c>
      <c r="C2744" s="39" t="s">
        <v>62</v>
      </c>
      <c r="D2744" s="39" t="s">
        <v>63</v>
      </c>
      <c r="E2744" s="39" t="s">
        <v>19</v>
      </c>
      <c r="F2744" s="39" t="s">
        <v>31340</v>
      </c>
      <c r="G2744" s="39" t="s">
        <v>26187</v>
      </c>
      <c r="H2744" s="39" t="s">
        <v>8459</v>
      </c>
      <c r="I2744" s="71">
        <v>78.900000000000006</v>
      </c>
    </row>
    <row r="2745" spans="1:9" x14ac:dyDescent="0.2">
      <c r="A2745" s="38" t="s">
        <v>82</v>
      </c>
      <c r="B2745" s="39" t="s">
        <v>61</v>
      </c>
      <c r="C2745" s="39" t="s">
        <v>62</v>
      </c>
      <c r="D2745" s="39" t="s">
        <v>27544</v>
      </c>
      <c r="E2745" s="39" t="s">
        <v>28315</v>
      </c>
      <c r="F2745" s="39" t="s">
        <v>31341</v>
      </c>
      <c r="G2745" s="39" t="s">
        <v>26187</v>
      </c>
      <c r="H2745" s="39" t="s">
        <v>31342</v>
      </c>
      <c r="I2745" s="71">
        <v>220.92</v>
      </c>
    </row>
    <row r="2746" spans="1:9" x14ac:dyDescent="0.2">
      <c r="A2746" s="38" t="s">
        <v>82</v>
      </c>
      <c r="B2746" s="39" t="s">
        <v>61</v>
      </c>
      <c r="C2746" s="39" t="s">
        <v>62</v>
      </c>
      <c r="D2746" s="39" t="s">
        <v>27544</v>
      </c>
      <c r="E2746" s="39" t="s">
        <v>28315</v>
      </c>
      <c r="F2746" s="39" t="s">
        <v>26693</v>
      </c>
      <c r="G2746" s="39" t="s">
        <v>26187</v>
      </c>
      <c r="H2746" s="39" t="s">
        <v>2410</v>
      </c>
      <c r="I2746" s="71">
        <v>341.19</v>
      </c>
    </row>
    <row r="2747" spans="1:9" x14ac:dyDescent="0.2">
      <c r="A2747" s="38" t="s">
        <v>82</v>
      </c>
      <c r="B2747" s="39" t="s">
        <v>61</v>
      </c>
      <c r="C2747" s="39" t="s">
        <v>62</v>
      </c>
      <c r="D2747" s="39" t="s">
        <v>27544</v>
      </c>
      <c r="E2747" s="39" t="s">
        <v>28315</v>
      </c>
      <c r="F2747" s="39" t="s">
        <v>31343</v>
      </c>
      <c r="G2747" s="39" t="s">
        <v>26187</v>
      </c>
      <c r="H2747" s="39" t="s">
        <v>31344</v>
      </c>
      <c r="I2747" s="71">
        <v>194.62</v>
      </c>
    </row>
    <row r="2748" spans="1:9" x14ac:dyDescent="0.2">
      <c r="A2748" s="38" t="s">
        <v>82</v>
      </c>
      <c r="B2748" s="39" t="s">
        <v>61</v>
      </c>
      <c r="C2748" s="39" t="s">
        <v>62</v>
      </c>
      <c r="D2748" s="39" t="s">
        <v>27544</v>
      </c>
      <c r="E2748" s="39" t="s">
        <v>28315</v>
      </c>
      <c r="F2748" s="39" t="s">
        <v>30456</v>
      </c>
      <c r="G2748" s="39" t="s">
        <v>26187</v>
      </c>
      <c r="H2748" s="39" t="s">
        <v>30457</v>
      </c>
      <c r="I2748" s="71">
        <v>499.7</v>
      </c>
    </row>
    <row r="2749" spans="1:9" x14ac:dyDescent="0.2">
      <c r="A2749" s="38" t="s">
        <v>82</v>
      </c>
      <c r="B2749" s="39" t="s">
        <v>61</v>
      </c>
      <c r="C2749" s="39" t="s">
        <v>62</v>
      </c>
      <c r="D2749" s="39" t="s">
        <v>27544</v>
      </c>
      <c r="E2749" s="39" t="s">
        <v>28315</v>
      </c>
      <c r="F2749" s="39" t="s">
        <v>31345</v>
      </c>
      <c r="G2749" s="39" t="s">
        <v>26187</v>
      </c>
      <c r="H2749" s="39" t="s">
        <v>3575</v>
      </c>
      <c r="I2749" s="71">
        <v>136.76</v>
      </c>
    </row>
    <row r="2750" spans="1:9" x14ac:dyDescent="0.2">
      <c r="A2750" s="38" t="s">
        <v>82</v>
      </c>
      <c r="B2750" s="39" t="s">
        <v>67</v>
      </c>
      <c r="C2750" s="39" t="s">
        <v>68</v>
      </c>
      <c r="D2750" s="39" t="s">
        <v>73</v>
      </c>
      <c r="E2750" s="39" t="s">
        <v>24</v>
      </c>
      <c r="F2750" s="39" t="s">
        <v>29974</v>
      </c>
      <c r="G2750" s="39" t="s">
        <v>26187</v>
      </c>
      <c r="H2750" s="39" t="s">
        <v>29984</v>
      </c>
      <c r="I2750" s="71">
        <v>-50</v>
      </c>
    </row>
    <row r="2751" spans="1:9" x14ac:dyDescent="0.2">
      <c r="A2751" s="38" t="s">
        <v>82</v>
      </c>
      <c r="B2751" s="39" t="s">
        <v>67</v>
      </c>
      <c r="C2751" s="39" t="s">
        <v>68</v>
      </c>
      <c r="D2751" s="39" t="s">
        <v>73</v>
      </c>
      <c r="E2751" s="39" t="s">
        <v>24</v>
      </c>
      <c r="F2751" s="39" t="s">
        <v>31346</v>
      </c>
      <c r="G2751" s="39" t="s">
        <v>100</v>
      </c>
      <c r="H2751" s="39" t="s">
        <v>31347</v>
      </c>
      <c r="I2751" s="71">
        <v>-50</v>
      </c>
    </row>
    <row r="2752" spans="1:9" x14ac:dyDescent="0.2">
      <c r="A2752" s="38" t="s">
        <v>82</v>
      </c>
      <c r="B2752" s="39" t="s">
        <v>67</v>
      </c>
      <c r="C2752" s="39" t="s">
        <v>68</v>
      </c>
      <c r="D2752" s="39" t="s">
        <v>73</v>
      </c>
      <c r="E2752" s="39" t="s">
        <v>24</v>
      </c>
      <c r="F2752" s="39" t="s">
        <v>31348</v>
      </c>
      <c r="G2752" s="39" t="s">
        <v>26187</v>
      </c>
      <c r="H2752" s="39" t="s">
        <v>31349</v>
      </c>
      <c r="I2752" s="71">
        <v>-50</v>
      </c>
    </row>
    <row r="2753" spans="1:9" x14ac:dyDescent="0.2">
      <c r="A2753" s="38" t="s">
        <v>82</v>
      </c>
      <c r="B2753" s="39" t="s">
        <v>67</v>
      </c>
      <c r="C2753" s="39" t="s">
        <v>68</v>
      </c>
      <c r="D2753" s="39" t="s">
        <v>73</v>
      </c>
      <c r="E2753" s="39" t="s">
        <v>24</v>
      </c>
      <c r="F2753" s="39" t="s">
        <v>27009</v>
      </c>
      <c r="G2753" s="39" t="s">
        <v>26187</v>
      </c>
      <c r="H2753" s="39" t="s">
        <v>31350</v>
      </c>
      <c r="I2753" s="71">
        <v>-50</v>
      </c>
    </row>
    <row r="2754" spans="1:9" x14ac:dyDescent="0.2">
      <c r="A2754" s="38" t="s">
        <v>82</v>
      </c>
      <c r="B2754" s="39" t="s">
        <v>67</v>
      </c>
      <c r="C2754" s="39" t="s">
        <v>68</v>
      </c>
      <c r="D2754" s="39" t="s">
        <v>73</v>
      </c>
      <c r="E2754" s="39" t="s">
        <v>24</v>
      </c>
      <c r="F2754" s="39" t="s">
        <v>27010</v>
      </c>
      <c r="G2754" s="39" t="s">
        <v>26187</v>
      </c>
      <c r="H2754" s="39" t="s">
        <v>31351</v>
      </c>
      <c r="I2754" s="71">
        <v>-50</v>
      </c>
    </row>
    <row r="2755" spans="1:9" x14ac:dyDescent="0.2">
      <c r="A2755" s="38" t="s">
        <v>82</v>
      </c>
      <c r="B2755" s="39" t="s">
        <v>67</v>
      </c>
      <c r="C2755" s="39" t="s">
        <v>68</v>
      </c>
      <c r="D2755" s="39" t="s">
        <v>73</v>
      </c>
      <c r="E2755" s="39" t="s">
        <v>24</v>
      </c>
      <c r="F2755" s="39" t="s">
        <v>31321</v>
      </c>
      <c r="G2755" s="39" t="s">
        <v>26187</v>
      </c>
      <c r="H2755" s="39" t="s">
        <v>31352</v>
      </c>
      <c r="I2755" s="71">
        <v>-50</v>
      </c>
    </row>
    <row r="2756" spans="1:9" x14ac:dyDescent="0.2">
      <c r="A2756" s="38" t="s">
        <v>82</v>
      </c>
      <c r="B2756" s="39" t="s">
        <v>67</v>
      </c>
      <c r="C2756" s="39" t="s">
        <v>68</v>
      </c>
      <c r="D2756" s="39" t="s">
        <v>73</v>
      </c>
      <c r="E2756" s="39" t="s">
        <v>24</v>
      </c>
      <c r="F2756" s="39" t="s">
        <v>31353</v>
      </c>
      <c r="G2756" s="39" t="s">
        <v>26187</v>
      </c>
      <c r="H2756" s="39" t="s">
        <v>31354</v>
      </c>
      <c r="I2756" s="71">
        <v>-50</v>
      </c>
    </row>
    <row r="2757" spans="1:9" x14ac:dyDescent="0.2">
      <c r="A2757" s="38" t="s">
        <v>82</v>
      </c>
      <c r="B2757" s="39" t="s">
        <v>67</v>
      </c>
      <c r="C2757" s="39" t="s">
        <v>68</v>
      </c>
      <c r="D2757" s="39" t="s">
        <v>73</v>
      </c>
      <c r="E2757" s="39" t="s">
        <v>24</v>
      </c>
      <c r="F2757" s="39" t="s">
        <v>28658</v>
      </c>
      <c r="G2757" s="39" t="s">
        <v>26187</v>
      </c>
      <c r="H2757" s="39" t="s">
        <v>31355</v>
      </c>
      <c r="I2757" s="71">
        <v>-50</v>
      </c>
    </row>
    <row r="2758" spans="1:9" x14ac:dyDescent="0.2">
      <c r="A2758" s="38" t="s">
        <v>82</v>
      </c>
      <c r="B2758" s="39" t="s">
        <v>67</v>
      </c>
      <c r="C2758" s="39" t="s">
        <v>68</v>
      </c>
      <c r="D2758" s="39" t="s">
        <v>73</v>
      </c>
      <c r="E2758" s="39" t="s">
        <v>24</v>
      </c>
      <c r="F2758" s="39" t="s">
        <v>31356</v>
      </c>
      <c r="G2758" s="39" t="s">
        <v>26187</v>
      </c>
      <c r="H2758" s="39" t="s">
        <v>31357</v>
      </c>
      <c r="I2758" s="71">
        <v>-50</v>
      </c>
    </row>
    <row r="2759" spans="1:9" x14ac:dyDescent="0.2">
      <c r="A2759" s="38" t="s">
        <v>82</v>
      </c>
      <c r="B2759" s="39" t="s">
        <v>67</v>
      </c>
      <c r="C2759" s="39" t="s">
        <v>68</v>
      </c>
      <c r="D2759" s="39" t="s">
        <v>73</v>
      </c>
      <c r="E2759" s="39" t="s">
        <v>24</v>
      </c>
      <c r="F2759" s="39" t="s">
        <v>29172</v>
      </c>
      <c r="G2759" s="39" t="s">
        <v>26187</v>
      </c>
      <c r="H2759" s="39" t="s">
        <v>31358</v>
      </c>
      <c r="I2759" s="71">
        <v>-50</v>
      </c>
    </row>
    <row r="2760" spans="1:9" x14ac:dyDescent="0.2">
      <c r="A2760" s="38" t="s">
        <v>82</v>
      </c>
      <c r="B2760" s="39" t="s">
        <v>67</v>
      </c>
      <c r="C2760" s="39" t="s">
        <v>68</v>
      </c>
      <c r="D2760" s="39" t="s">
        <v>73</v>
      </c>
      <c r="E2760" s="39" t="s">
        <v>24</v>
      </c>
      <c r="F2760" s="39" t="s">
        <v>26542</v>
      </c>
      <c r="G2760" s="39" t="s">
        <v>26187</v>
      </c>
      <c r="H2760" s="39" t="s">
        <v>26543</v>
      </c>
      <c r="I2760" s="71">
        <v>-50</v>
      </c>
    </row>
    <row r="2761" spans="1:9" x14ac:dyDescent="0.2">
      <c r="A2761" s="38" t="s">
        <v>82</v>
      </c>
      <c r="B2761" s="39" t="s">
        <v>67</v>
      </c>
      <c r="C2761" s="39" t="s">
        <v>68</v>
      </c>
      <c r="D2761" s="39" t="s">
        <v>73</v>
      </c>
      <c r="E2761" s="39" t="s">
        <v>24</v>
      </c>
      <c r="F2761" s="39" t="s">
        <v>31359</v>
      </c>
      <c r="G2761" s="39" t="s">
        <v>26187</v>
      </c>
      <c r="H2761" s="39" t="s">
        <v>31360</v>
      </c>
      <c r="I2761" s="71">
        <v>-50</v>
      </c>
    </row>
    <row r="2762" spans="1:9" x14ac:dyDescent="0.2">
      <c r="A2762" s="38" t="s">
        <v>82</v>
      </c>
      <c r="B2762" s="39" t="s">
        <v>67</v>
      </c>
      <c r="C2762" s="39" t="s">
        <v>68</v>
      </c>
      <c r="D2762" s="39" t="s">
        <v>73</v>
      </c>
      <c r="E2762" s="39" t="s">
        <v>24</v>
      </c>
      <c r="F2762" s="39" t="s">
        <v>31336</v>
      </c>
      <c r="G2762" s="39" t="s">
        <v>26187</v>
      </c>
      <c r="H2762" s="39" t="s">
        <v>31361</v>
      </c>
      <c r="I2762" s="71">
        <v>-50</v>
      </c>
    </row>
    <row r="2763" spans="1:9" x14ac:dyDescent="0.2">
      <c r="A2763" s="38" t="s">
        <v>82</v>
      </c>
      <c r="B2763" s="39" t="s">
        <v>67</v>
      </c>
      <c r="C2763" s="39" t="s">
        <v>68</v>
      </c>
      <c r="D2763" s="39" t="s">
        <v>73</v>
      </c>
      <c r="E2763" s="39" t="s">
        <v>24</v>
      </c>
      <c r="F2763" s="39" t="s">
        <v>27907</v>
      </c>
      <c r="G2763" s="39" t="s">
        <v>26187</v>
      </c>
      <c r="H2763" s="39" t="s">
        <v>31362</v>
      </c>
      <c r="I2763" s="71">
        <v>-50</v>
      </c>
    </row>
    <row r="2764" spans="1:9" x14ac:dyDescent="0.2">
      <c r="A2764" s="38" t="s">
        <v>82</v>
      </c>
      <c r="B2764" s="39" t="s">
        <v>67</v>
      </c>
      <c r="C2764" s="39" t="s">
        <v>68</v>
      </c>
      <c r="D2764" s="39" t="s">
        <v>59</v>
      </c>
      <c r="E2764" s="39" t="s">
        <v>23</v>
      </c>
      <c r="F2764" s="39" t="s">
        <v>31363</v>
      </c>
      <c r="G2764" s="39" t="s">
        <v>26187</v>
      </c>
      <c r="H2764" s="39" t="s">
        <v>31364</v>
      </c>
      <c r="I2764" s="71">
        <v>-50</v>
      </c>
    </row>
    <row r="2765" spans="1:9" x14ac:dyDescent="0.2">
      <c r="A2765" s="38" t="s">
        <v>82</v>
      </c>
      <c r="B2765" s="39" t="s">
        <v>67</v>
      </c>
      <c r="C2765" s="39" t="s">
        <v>68</v>
      </c>
      <c r="D2765" s="39" t="s">
        <v>59</v>
      </c>
      <c r="E2765" s="39" t="s">
        <v>23</v>
      </c>
      <c r="F2765" s="39" t="s">
        <v>29980</v>
      </c>
      <c r="G2765" s="39" t="s">
        <v>26187</v>
      </c>
      <c r="H2765" s="39" t="s">
        <v>29981</v>
      </c>
      <c r="I2765" s="71">
        <v>50</v>
      </c>
    </row>
    <row r="2766" spans="1:9" x14ac:dyDescent="0.2">
      <c r="A2766" s="38" t="s">
        <v>82</v>
      </c>
      <c r="B2766" s="39" t="s">
        <v>67</v>
      </c>
      <c r="C2766" s="39" t="s">
        <v>68</v>
      </c>
      <c r="D2766" s="39" t="s">
        <v>59</v>
      </c>
      <c r="E2766" s="39" t="s">
        <v>23</v>
      </c>
      <c r="F2766" s="39" t="s">
        <v>31365</v>
      </c>
      <c r="G2766" s="39" t="s">
        <v>26187</v>
      </c>
      <c r="H2766" s="39" t="s">
        <v>31366</v>
      </c>
      <c r="I2766" s="71">
        <v>-50</v>
      </c>
    </row>
    <row r="2767" spans="1:9" x14ac:dyDescent="0.2">
      <c r="A2767" s="38" t="s">
        <v>82</v>
      </c>
      <c r="B2767" s="39" t="s">
        <v>67</v>
      </c>
      <c r="C2767" s="39" t="s">
        <v>68</v>
      </c>
      <c r="D2767" s="39" t="s">
        <v>59</v>
      </c>
      <c r="E2767" s="39" t="s">
        <v>23</v>
      </c>
      <c r="F2767" s="39" t="s">
        <v>2071</v>
      </c>
      <c r="G2767" s="39" t="s">
        <v>26187</v>
      </c>
      <c r="H2767" s="39" t="s">
        <v>31367</v>
      </c>
      <c r="I2767" s="71">
        <v>-50</v>
      </c>
    </row>
    <row r="2768" spans="1:9" x14ac:dyDescent="0.2">
      <c r="A2768" s="38" t="s">
        <v>82</v>
      </c>
      <c r="B2768" s="39" t="s">
        <v>67</v>
      </c>
      <c r="C2768" s="39" t="s">
        <v>68</v>
      </c>
      <c r="D2768" s="39" t="s">
        <v>59</v>
      </c>
      <c r="E2768" s="39" t="s">
        <v>23</v>
      </c>
      <c r="F2768" s="39" t="s">
        <v>31368</v>
      </c>
      <c r="G2768" s="39" t="s">
        <v>26187</v>
      </c>
      <c r="H2768" s="39" t="s">
        <v>31369</v>
      </c>
      <c r="I2768" s="71">
        <v>-50</v>
      </c>
    </row>
    <row r="2769" spans="1:9" x14ac:dyDescent="0.2">
      <c r="A2769" s="38" t="s">
        <v>82</v>
      </c>
      <c r="B2769" s="39" t="s">
        <v>67</v>
      </c>
      <c r="C2769" s="39" t="s">
        <v>68</v>
      </c>
      <c r="D2769" s="39" t="s">
        <v>59</v>
      </c>
      <c r="E2769" s="39" t="s">
        <v>23</v>
      </c>
      <c r="F2769" s="39" t="s">
        <v>26651</v>
      </c>
      <c r="G2769" s="39" t="s">
        <v>26187</v>
      </c>
      <c r="H2769" s="39" t="s">
        <v>31370</v>
      </c>
      <c r="I2769" s="71">
        <v>-50</v>
      </c>
    </row>
    <row r="2770" spans="1:9" x14ac:dyDescent="0.2">
      <c r="A2770" s="38" t="s">
        <v>82</v>
      </c>
      <c r="B2770" s="39" t="s">
        <v>67</v>
      </c>
      <c r="C2770" s="39" t="s">
        <v>68</v>
      </c>
      <c r="D2770" s="39" t="s">
        <v>59</v>
      </c>
      <c r="E2770" s="39" t="s">
        <v>23</v>
      </c>
      <c r="F2770" s="39" t="s">
        <v>31371</v>
      </c>
      <c r="G2770" s="39" t="s">
        <v>26187</v>
      </c>
      <c r="H2770" s="39" t="s">
        <v>31372</v>
      </c>
      <c r="I2770" s="71">
        <v>-50</v>
      </c>
    </row>
    <row r="2771" spans="1:9" x14ac:dyDescent="0.2">
      <c r="A2771" s="38" t="s">
        <v>82</v>
      </c>
      <c r="B2771" s="39" t="s">
        <v>67</v>
      </c>
      <c r="C2771" s="39" t="s">
        <v>68</v>
      </c>
      <c r="D2771" s="39" t="s">
        <v>59</v>
      </c>
      <c r="E2771" s="39" t="s">
        <v>23</v>
      </c>
      <c r="F2771" s="39" t="s">
        <v>28155</v>
      </c>
      <c r="G2771" s="39" t="s">
        <v>26187</v>
      </c>
      <c r="H2771" s="39" t="s">
        <v>29975</v>
      </c>
      <c r="I2771" s="71">
        <v>50</v>
      </c>
    </row>
    <row r="2772" spans="1:9" x14ac:dyDescent="0.2">
      <c r="A2772" s="38" t="s">
        <v>82</v>
      </c>
      <c r="B2772" s="39" t="s">
        <v>67</v>
      </c>
      <c r="C2772" s="39" t="s">
        <v>68</v>
      </c>
      <c r="D2772" s="39" t="s">
        <v>59</v>
      </c>
      <c r="E2772" s="39" t="s">
        <v>23</v>
      </c>
      <c r="F2772" s="39" t="s">
        <v>31373</v>
      </c>
      <c r="G2772" s="39" t="s">
        <v>26187</v>
      </c>
      <c r="H2772" s="39" t="s">
        <v>31374</v>
      </c>
      <c r="I2772" s="71">
        <v>0</v>
      </c>
    </row>
    <row r="2773" spans="1:9" x14ac:dyDescent="0.2">
      <c r="A2773" s="38" t="s">
        <v>82</v>
      </c>
      <c r="B2773" s="39" t="s">
        <v>67</v>
      </c>
      <c r="C2773" s="39" t="s">
        <v>68</v>
      </c>
      <c r="D2773" s="39" t="s">
        <v>59</v>
      </c>
      <c r="E2773" s="39" t="s">
        <v>23</v>
      </c>
      <c r="F2773" s="39" t="s">
        <v>31375</v>
      </c>
      <c r="G2773" s="39" t="s">
        <v>26187</v>
      </c>
      <c r="H2773" s="39" t="s">
        <v>31376</v>
      </c>
      <c r="I2773" s="71">
        <v>-50</v>
      </c>
    </row>
    <row r="2774" spans="1:9" x14ac:dyDescent="0.2">
      <c r="A2774" s="38" t="s">
        <v>82</v>
      </c>
      <c r="B2774" s="39" t="s">
        <v>67</v>
      </c>
      <c r="C2774" s="39" t="s">
        <v>68</v>
      </c>
      <c r="D2774" s="39" t="s">
        <v>59</v>
      </c>
      <c r="E2774" s="39" t="s">
        <v>23</v>
      </c>
      <c r="F2774" s="39" t="s">
        <v>31377</v>
      </c>
      <c r="G2774" s="39" t="s">
        <v>26187</v>
      </c>
      <c r="H2774" s="39" t="s">
        <v>31378</v>
      </c>
      <c r="I2774" s="71">
        <v>-50</v>
      </c>
    </row>
    <row r="2775" spans="1:9" x14ac:dyDescent="0.2">
      <c r="A2775" s="38" t="s">
        <v>82</v>
      </c>
      <c r="B2775" s="39" t="s">
        <v>67</v>
      </c>
      <c r="C2775" s="39" t="s">
        <v>68</v>
      </c>
      <c r="D2775" s="39" t="s">
        <v>59</v>
      </c>
      <c r="E2775" s="39" t="s">
        <v>23</v>
      </c>
      <c r="F2775" s="39" t="s">
        <v>31379</v>
      </c>
      <c r="G2775" s="39" t="s">
        <v>26187</v>
      </c>
      <c r="H2775" s="39" t="s">
        <v>31380</v>
      </c>
      <c r="I2775" s="71">
        <v>-50</v>
      </c>
    </row>
    <row r="2776" spans="1:9" x14ac:dyDescent="0.2">
      <c r="A2776" s="38" t="s">
        <v>82</v>
      </c>
      <c r="B2776" s="39" t="s">
        <v>67</v>
      </c>
      <c r="C2776" s="39" t="s">
        <v>68</v>
      </c>
      <c r="D2776" s="39" t="s">
        <v>59</v>
      </c>
      <c r="E2776" s="39" t="s">
        <v>23</v>
      </c>
      <c r="F2776" s="39" t="s">
        <v>28323</v>
      </c>
      <c r="G2776" s="39" t="s">
        <v>26187</v>
      </c>
      <c r="H2776" s="39" t="s">
        <v>31381</v>
      </c>
      <c r="I2776" s="71">
        <v>0</v>
      </c>
    </row>
    <row r="2777" spans="1:9" x14ac:dyDescent="0.2">
      <c r="A2777" s="38" t="s">
        <v>82</v>
      </c>
      <c r="B2777" s="39" t="s">
        <v>67</v>
      </c>
      <c r="C2777" s="39" t="s">
        <v>68</v>
      </c>
      <c r="D2777" s="39" t="s">
        <v>59</v>
      </c>
      <c r="E2777" s="39" t="s">
        <v>23</v>
      </c>
      <c r="F2777" s="39" t="s">
        <v>31318</v>
      </c>
      <c r="G2777" s="39" t="s">
        <v>26187</v>
      </c>
      <c r="H2777" s="39" t="s">
        <v>31382</v>
      </c>
      <c r="I2777" s="71">
        <v>-50</v>
      </c>
    </row>
    <row r="2778" spans="1:9" x14ac:dyDescent="0.2">
      <c r="A2778" s="38" t="s">
        <v>82</v>
      </c>
      <c r="B2778" s="39" t="s">
        <v>67</v>
      </c>
      <c r="C2778" s="39" t="s">
        <v>68</v>
      </c>
      <c r="D2778" s="39" t="s">
        <v>59</v>
      </c>
      <c r="E2778" s="39" t="s">
        <v>23</v>
      </c>
      <c r="F2778" s="39" t="s">
        <v>26857</v>
      </c>
      <c r="G2778" s="39" t="s">
        <v>26187</v>
      </c>
      <c r="H2778" s="39" t="s">
        <v>31383</v>
      </c>
      <c r="I2778" s="71">
        <v>-50</v>
      </c>
    </row>
    <row r="2779" spans="1:9" x14ac:dyDescent="0.2">
      <c r="A2779" s="38" t="s">
        <v>82</v>
      </c>
      <c r="B2779" s="39" t="s">
        <v>67</v>
      </c>
      <c r="C2779" s="39" t="s">
        <v>68</v>
      </c>
      <c r="D2779" s="39" t="s">
        <v>59</v>
      </c>
      <c r="E2779" s="39" t="s">
        <v>23</v>
      </c>
      <c r="F2779" s="39" t="s">
        <v>31348</v>
      </c>
      <c r="G2779" s="39" t="s">
        <v>26187</v>
      </c>
      <c r="H2779" s="39" t="s">
        <v>31349</v>
      </c>
      <c r="I2779" s="71">
        <v>-50</v>
      </c>
    </row>
    <row r="2780" spans="1:9" x14ac:dyDescent="0.2">
      <c r="A2780" s="38" t="s">
        <v>82</v>
      </c>
      <c r="B2780" s="39" t="s">
        <v>67</v>
      </c>
      <c r="C2780" s="39" t="s">
        <v>68</v>
      </c>
      <c r="D2780" s="39" t="s">
        <v>59</v>
      </c>
      <c r="E2780" s="39" t="s">
        <v>23</v>
      </c>
      <c r="F2780" s="39" t="s">
        <v>26370</v>
      </c>
      <c r="G2780" s="39" t="s">
        <v>26187</v>
      </c>
      <c r="H2780" s="39" t="s">
        <v>31384</v>
      </c>
      <c r="I2780" s="71">
        <v>-50</v>
      </c>
    </row>
    <row r="2781" spans="1:9" x14ac:dyDescent="0.2">
      <c r="A2781" s="38" t="s">
        <v>82</v>
      </c>
      <c r="B2781" s="39" t="s">
        <v>67</v>
      </c>
      <c r="C2781" s="39" t="s">
        <v>68</v>
      </c>
      <c r="D2781" s="39" t="s">
        <v>59</v>
      </c>
      <c r="E2781" s="39" t="s">
        <v>23</v>
      </c>
      <c r="F2781" s="39" t="s">
        <v>27009</v>
      </c>
      <c r="G2781" s="39" t="s">
        <v>26187</v>
      </c>
      <c r="H2781" s="39" t="s">
        <v>31350</v>
      </c>
      <c r="I2781" s="71">
        <v>-50</v>
      </c>
    </row>
    <row r="2782" spans="1:9" x14ac:dyDescent="0.2">
      <c r="A2782" s="38" t="s">
        <v>82</v>
      </c>
      <c r="B2782" s="39" t="s">
        <v>67</v>
      </c>
      <c r="C2782" s="39" t="s">
        <v>68</v>
      </c>
      <c r="D2782" s="39" t="s">
        <v>59</v>
      </c>
      <c r="E2782" s="39" t="s">
        <v>23</v>
      </c>
      <c r="F2782" s="39" t="s">
        <v>27010</v>
      </c>
      <c r="G2782" s="39" t="s">
        <v>26187</v>
      </c>
      <c r="H2782" s="39" t="s">
        <v>31351</v>
      </c>
      <c r="I2782" s="71">
        <v>-50</v>
      </c>
    </row>
    <row r="2783" spans="1:9" x14ac:dyDescent="0.2">
      <c r="A2783" s="38" t="s">
        <v>82</v>
      </c>
      <c r="B2783" s="39" t="s">
        <v>67</v>
      </c>
      <c r="C2783" s="39" t="s">
        <v>68</v>
      </c>
      <c r="D2783" s="39" t="s">
        <v>59</v>
      </c>
      <c r="E2783" s="39" t="s">
        <v>23</v>
      </c>
      <c r="F2783" s="39" t="s">
        <v>31321</v>
      </c>
      <c r="G2783" s="39" t="s">
        <v>26187</v>
      </c>
      <c r="H2783" s="39" t="s">
        <v>31352</v>
      </c>
      <c r="I2783" s="71">
        <v>-50</v>
      </c>
    </row>
    <row r="2784" spans="1:9" x14ac:dyDescent="0.2">
      <c r="A2784" s="38" t="s">
        <v>82</v>
      </c>
      <c r="B2784" s="39" t="s">
        <v>67</v>
      </c>
      <c r="C2784" s="39" t="s">
        <v>68</v>
      </c>
      <c r="D2784" s="39" t="s">
        <v>59</v>
      </c>
      <c r="E2784" s="39" t="s">
        <v>23</v>
      </c>
      <c r="F2784" s="39" t="s">
        <v>31385</v>
      </c>
      <c r="G2784" s="39" t="s">
        <v>26187</v>
      </c>
      <c r="H2784" s="39" t="s">
        <v>31386</v>
      </c>
      <c r="I2784" s="71">
        <v>0</v>
      </c>
    </row>
    <row r="2785" spans="1:9" x14ac:dyDescent="0.2">
      <c r="A2785" s="38" t="s">
        <v>82</v>
      </c>
      <c r="B2785" s="39" t="s">
        <v>67</v>
      </c>
      <c r="C2785" s="39" t="s">
        <v>68</v>
      </c>
      <c r="D2785" s="39" t="s">
        <v>59</v>
      </c>
      <c r="E2785" s="39" t="s">
        <v>23</v>
      </c>
      <c r="F2785" s="39" t="s">
        <v>31387</v>
      </c>
      <c r="G2785" s="39" t="s">
        <v>26187</v>
      </c>
      <c r="H2785" s="39" t="s">
        <v>31388</v>
      </c>
      <c r="I2785" s="71">
        <v>-50</v>
      </c>
    </row>
    <row r="2786" spans="1:9" x14ac:dyDescent="0.2">
      <c r="A2786" s="38" t="s">
        <v>82</v>
      </c>
      <c r="B2786" s="39" t="s">
        <v>67</v>
      </c>
      <c r="C2786" s="39" t="s">
        <v>68</v>
      </c>
      <c r="D2786" s="39" t="s">
        <v>59</v>
      </c>
      <c r="E2786" s="39" t="s">
        <v>23</v>
      </c>
      <c r="F2786" s="39" t="s">
        <v>31353</v>
      </c>
      <c r="G2786" s="39" t="s">
        <v>26187</v>
      </c>
      <c r="H2786" s="39" t="s">
        <v>31354</v>
      </c>
      <c r="I2786" s="71">
        <v>-50</v>
      </c>
    </row>
    <row r="2787" spans="1:9" x14ac:dyDescent="0.2">
      <c r="A2787" s="38" t="s">
        <v>82</v>
      </c>
      <c r="B2787" s="39" t="s">
        <v>67</v>
      </c>
      <c r="C2787" s="39" t="s">
        <v>68</v>
      </c>
      <c r="D2787" s="39" t="s">
        <v>59</v>
      </c>
      <c r="E2787" s="39" t="s">
        <v>23</v>
      </c>
      <c r="F2787" s="39" t="s">
        <v>31389</v>
      </c>
      <c r="G2787" s="39" t="s">
        <v>26187</v>
      </c>
      <c r="H2787" s="39" t="s">
        <v>31390</v>
      </c>
      <c r="I2787" s="71">
        <v>-50</v>
      </c>
    </row>
    <row r="2788" spans="1:9" x14ac:dyDescent="0.2">
      <c r="A2788" s="38" t="s">
        <v>82</v>
      </c>
      <c r="B2788" s="39" t="s">
        <v>67</v>
      </c>
      <c r="C2788" s="39" t="s">
        <v>68</v>
      </c>
      <c r="D2788" s="39" t="s">
        <v>59</v>
      </c>
      <c r="E2788" s="39" t="s">
        <v>23</v>
      </c>
      <c r="F2788" s="39" t="s">
        <v>31391</v>
      </c>
      <c r="G2788" s="39" t="s">
        <v>26187</v>
      </c>
      <c r="H2788" s="39" t="s">
        <v>31392</v>
      </c>
      <c r="I2788" s="71">
        <v>-50</v>
      </c>
    </row>
    <row r="2789" spans="1:9" x14ac:dyDescent="0.2">
      <c r="A2789" s="38" t="s">
        <v>82</v>
      </c>
      <c r="B2789" s="39" t="s">
        <v>67</v>
      </c>
      <c r="C2789" s="39" t="s">
        <v>68</v>
      </c>
      <c r="D2789" s="39" t="s">
        <v>59</v>
      </c>
      <c r="E2789" s="39" t="s">
        <v>23</v>
      </c>
      <c r="F2789" s="39" t="s">
        <v>31393</v>
      </c>
      <c r="G2789" s="39" t="s">
        <v>26187</v>
      </c>
      <c r="H2789" s="39" t="s">
        <v>31394</v>
      </c>
      <c r="I2789" s="71">
        <v>-50</v>
      </c>
    </row>
    <row r="2790" spans="1:9" x14ac:dyDescent="0.2">
      <c r="A2790" s="38" t="s">
        <v>82</v>
      </c>
      <c r="B2790" s="39" t="s">
        <v>67</v>
      </c>
      <c r="C2790" s="39" t="s">
        <v>68</v>
      </c>
      <c r="D2790" s="39" t="s">
        <v>59</v>
      </c>
      <c r="E2790" s="39" t="s">
        <v>23</v>
      </c>
      <c r="F2790" s="39" t="s">
        <v>28658</v>
      </c>
      <c r="G2790" s="39" t="s">
        <v>26187</v>
      </c>
      <c r="H2790" s="39" t="s">
        <v>31355</v>
      </c>
      <c r="I2790" s="71">
        <v>-50</v>
      </c>
    </row>
    <row r="2791" spans="1:9" x14ac:dyDescent="0.2">
      <c r="A2791" s="38" t="s">
        <v>82</v>
      </c>
      <c r="B2791" s="39" t="s">
        <v>67</v>
      </c>
      <c r="C2791" s="39" t="s">
        <v>68</v>
      </c>
      <c r="D2791" s="39" t="s">
        <v>59</v>
      </c>
      <c r="E2791" s="39" t="s">
        <v>23</v>
      </c>
      <c r="F2791" s="39" t="s">
        <v>31395</v>
      </c>
      <c r="G2791" s="39" t="s">
        <v>26187</v>
      </c>
      <c r="H2791" s="39" t="s">
        <v>31396</v>
      </c>
      <c r="I2791" s="71">
        <v>-50</v>
      </c>
    </row>
    <row r="2792" spans="1:9" x14ac:dyDescent="0.2">
      <c r="A2792" s="38" t="s">
        <v>82</v>
      </c>
      <c r="B2792" s="39" t="s">
        <v>67</v>
      </c>
      <c r="C2792" s="39" t="s">
        <v>68</v>
      </c>
      <c r="D2792" s="39" t="s">
        <v>59</v>
      </c>
      <c r="E2792" s="39" t="s">
        <v>23</v>
      </c>
      <c r="F2792" s="39" t="s">
        <v>31329</v>
      </c>
      <c r="G2792" s="39" t="s">
        <v>26187</v>
      </c>
      <c r="H2792" s="39" t="s">
        <v>31397</v>
      </c>
      <c r="I2792" s="71">
        <v>-50</v>
      </c>
    </row>
    <row r="2793" spans="1:9" x14ac:dyDescent="0.2">
      <c r="A2793" s="38" t="s">
        <v>82</v>
      </c>
      <c r="B2793" s="39" t="s">
        <v>67</v>
      </c>
      <c r="C2793" s="39" t="s">
        <v>68</v>
      </c>
      <c r="D2793" s="39" t="s">
        <v>59</v>
      </c>
      <c r="E2793" s="39" t="s">
        <v>23</v>
      </c>
      <c r="F2793" s="39" t="s">
        <v>31398</v>
      </c>
      <c r="G2793" s="39" t="s">
        <v>26187</v>
      </c>
      <c r="H2793" s="39" t="s">
        <v>31399</v>
      </c>
      <c r="I2793" s="71">
        <v>-50</v>
      </c>
    </row>
    <row r="2794" spans="1:9" x14ac:dyDescent="0.2">
      <c r="A2794" s="38" t="s">
        <v>82</v>
      </c>
      <c r="B2794" s="39" t="s">
        <v>67</v>
      </c>
      <c r="C2794" s="39" t="s">
        <v>68</v>
      </c>
      <c r="D2794" s="39" t="s">
        <v>59</v>
      </c>
      <c r="E2794" s="39" t="s">
        <v>23</v>
      </c>
      <c r="F2794" s="39" t="s">
        <v>26380</v>
      </c>
      <c r="G2794" s="39" t="s">
        <v>26187</v>
      </c>
      <c r="H2794" s="39" t="s">
        <v>3272</v>
      </c>
      <c r="I2794" s="71">
        <v>-50</v>
      </c>
    </row>
    <row r="2795" spans="1:9" x14ac:dyDescent="0.2">
      <c r="A2795" s="38" t="s">
        <v>82</v>
      </c>
      <c r="B2795" s="39" t="s">
        <v>67</v>
      </c>
      <c r="C2795" s="39" t="s">
        <v>68</v>
      </c>
      <c r="D2795" s="39" t="s">
        <v>59</v>
      </c>
      <c r="E2795" s="39" t="s">
        <v>23</v>
      </c>
      <c r="F2795" s="39" t="s">
        <v>31356</v>
      </c>
      <c r="G2795" s="39" t="s">
        <v>26187</v>
      </c>
      <c r="H2795" s="39" t="s">
        <v>31357</v>
      </c>
      <c r="I2795" s="71">
        <v>-50</v>
      </c>
    </row>
    <row r="2796" spans="1:9" x14ac:dyDescent="0.2">
      <c r="A2796" s="38" t="s">
        <v>82</v>
      </c>
      <c r="B2796" s="39" t="s">
        <v>67</v>
      </c>
      <c r="C2796" s="39" t="s">
        <v>68</v>
      </c>
      <c r="D2796" s="39" t="s">
        <v>59</v>
      </c>
      <c r="E2796" s="39" t="s">
        <v>23</v>
      </c>
      <c r="F2796" s="39" t="s">
        <v>31359</v>
      </c>
      <c r="G2796" s="39" t="s">
        <v>26187</v>
      </c>
      <c r="H2796" s="39" t="s">
        <v>31360</v>
      </c>
      <c r="I2796" s="71">
        <v>-50</v>
      </c>
    </row>
    <row r="2797" spans="1:9" x14ac:dyDescent="0.2">
      <c r="A2797" s="38" t="s">
        <v>82</v>
      </c>
      <c r="B2797" s="39" t="s">
        <v>67</v>
      </c>
      <c r="C2797" s="39" t="s">
        <v>68</v>
      </c>
      <c r="D2797" s="39" t="s">
        <v>59</v>
      </c>
      <c r="E2797" s="39" t="s">
        <v>23</v>
      </c>
      <c r="F2797" s="39" t="s">
        <v>31400</v>
      </c>
      <c r="G2797" s="39" t="s">
        <v>26187</v>
      </c>
      <c r="H2797" s="39" t="s">
        <v>31401</v>
      </c>
      <c r="I2797" s="71">
        <v>-50</v>
      </c>
    </row>
    <row r="2798" spans="1:9" x14ac:dyDescent="0.2">
      <c r="A2798" s="38" t="s">
        <v>82</v>
      </c>
      <c r="B2798" s="39" t="s">
        <v>67</v>
      </c>
      <c r="C2798" s="39" t="s">
        <v>68</v>
      </c>
      <c r="D2798" s="39" t="s">
        <v>59</v>
      </c>
      <c r="E2798" s="39" t="s">
        <v>23</v>
      </c>
      <c r="F2798" s="39" t="s">
        <v>31402</v>
      </c>
      <c r="G2798" s="39" t="s">
        <v>26187</v>
      </c>
      <c r="H2798" s="39" t="s">
        <v>31403</v>
      </c>
      <c r="I2798" s="71">
        <v>-50</v>
      </c>
    </row>
    <row r="2799" spans="1:9" x14ac:dyDescent="0.2">
      <c r="A2799" s="38" t="s">
        <v>82</v>
      </c>
      <c r="B2799" s="39" t="s">
        <v>67</v>
      </c>
      <c r="C2799" s="39" t="s">
        <v>68</v>
      </c>
      <c r="D2799" s="39" t="s">
        <v>59</v>
      </c>
      <c r="E2799" s="39" t="s">
        <v>23</v>
      </c>
      <c r="F2799" s="39" t="s">
        <v>31404</v>
      </c>
      <c r="G2799" s="39" t="s">
        <v>26187</v>
      </c>
      <c r="H2799" s="39" t="s">
        <v>31405</v>
      </c>
      <c r="I2799" s="71">
        <v>-50</v>
      </c>
    </row>
    <row r="2800" spans="1:9" x14ac:dyDescent="0.2">
      <c r="A2800" s="38" t="s">
        <v>82</v>
      </c>
      <c r="B2800" s="39" t="s">
        <v>67</v>
      </c>
      <c r="C2800" s="39" t="s">
        <v>68</v>
      </c>
      <c r="D2800" s="39" t="s">
        <v>59</v>
      </c>
      <c r="E2800" s="39" t="s">
        <v>23</v>
      </c>
      <c r="F2800" s="39" t="s">
        <v>31406</v>
      </c>
      <c r="G2800" s="39" t="s">
        <v>26187</v>
      </c>
      <c r="H2800" s="39" t="s">
        <v>31407</v>
      </c>
      <c r="I2800" s="71">
        <v>-50</v>
      </c>
    </row>
    <row r="2801" spans="1:9" x14ac:dyDescent="0.2">
      <c r="A2801" s="38" t="s">
        <v>82</v>
      </c>
      <c r="B2801" s="39" t="s">
        <v>67</v>
      </c>
      <c r="C2801" s="39" t="s">
        <v>68</v>
      </c>
      <c r="D2801" s="39" t="s">
        <v>59</v>
      </c>
      <c r="E2801" s="39" t="s">
        <v>23</v>
      </c>
      <c r="F2801" s="39" t="s">
        <v>31408</v>
      </c>
      <c r="G2801" s="39" t="s">
        <v>26187</v>
      </c>
      <c r="H2801" s="39" t="s">
        <v>31409</v>
      </c>
      <c r="I2801" s="71">
        <v>-50</v>
      </c>
    </row>
    <row r="2802" spans="1:9" x14ac:dyDescent="0.2">
      <c r="A2802" s="38" t="s">
        <v>82</v>
      </c>
      <c r="B2802" s="39" t="s">
        <v>67</v>
      </c>
      <c r="C2802" s="39" t="s">
        <v>68</v>
      </c>
      <c r="D2802" s="39" t="s">
        <v>59</v>
      </c>
      <c r="E2802" s="39" t="s">
        <v>23</v>
      </c>
      <c r="F2802" s="39" t="s">
        <v>31336</v>
      </c>
      <c r="G2802" s="39" t="s">
        <v>26187</v>
      </c>
      <c r="H2802" s="39" t="s">
        <v>31361</v>
      </c>
      <c r="I2802" s="71">
        <v>-50</v>
      </c>
    </row>
    <row r="2803" spans="1:9" x14ac:dyDescent="0.2">
      <c r="A2803" s="38" t="s">
        <v>82</v>
      </c>
      <c r="B2803" s="39" t="s">
        <v>67</v>
      </c>
      <c r="C2803" s="39" t="s">
        <v>68</v>
      </c>
      <c r="D2803" s="39" t="s">
        <v>59</v>
      </c>
      <c r="E2803" s="39" t="s">
        <v>23</v>
      </c>
      <c r="F2803" s="39" t="s">
        <v>27907</v>
      </c>
      <c r="G2803" s="39" t="s">
        <v>26187</v>
      </c>
      <c r="H2803" s="39" t="s">
        <v>31362</v>
      </c>
      <c r="I2803" s="71">
        <v>-50</v>
      </c>
    </row>
    <row r="2804" spans="1:9" x14ac:dyDescent="0.2">
      <c r="A2804" s="38" t="s">
        <v>82</v>
      </c>
      <c r="B2804" s="39" t="s">
        <v>67</v>
      </c>
      <c r="C2804" s="39" t="s">
        <v>68</v>
      </c>
      <c r="D2804" s="39" t="s">
        <v>59</v>
      </c>
      <c r="E2804" s="39" t="s">
        <v>23</v>
      </c>
      <c r="F2804" s="39" t="s">
        <v>31410</v>
      </c>
      <c r="G2804" s="39" t="s">
        <v>26187</v>
      </c>
      <c r="H2804" s="39" t="s">
        <v>31411</v>
      </c>
      <c r="I2804" s="71">
        <v>-50</v>
      </c>
    </row>
    <row r="2805" spans="1:9" x14ac:dyDescent="0.2">
      <c r="A2805" s="38" t="s">
        <v>82</v>
      </c>
      <c r="B2805" s="39" t="s">
        <v>67</v>
      </c>
      <c r="C2805" s="39" t="s">
        <v>68</v>
      </c>
      <c r="D2805" s="39" t="s">
        <v>59</v>
      </c>
      <c r="E2805" s="39" t="s">
        <v>23</v>
      </c>
      <c r="F2805" s="39" t="s">
        <v>31412</v>
      </c>
      <c r="G2805" s="39" t="s">
        <v>26187</v>
      </c>
      <c r="H2805" s="39" t="s">
        <v>31413</v>
      </c>
      <c r="I2805" s="71">
        <v>-50</v>
      </c>
    </row>
    <row r="2806" spans="1:9" x14ac:dyDescent="0.2">
      <c r="A2806" s="38" t="s">
        <v>82</v>
      </c>
      <c r="B2806" s="39" t="s">
        <v>67</v>
      </c>
      <c r="C2806" s="39" t="s">
        <v>68</v>
      </c>
      <c r="D2806" s="39" t="s">
        <v>59</v>
      </c>
      <c r="E2806" s="39" t="s">
        <v>23</v>
      </c>
      <c r="F2806" s="39" t="s">
        <v>31414</v>
      </c>
      <c r="G2806" s="39" t="s">
        <v>26187</v>
      </c>
      <c r="H2806" s="39" t="s">
        <v>31415</v>
      </c>
      <c r="I2806" s="71">
        <v>-50</v>
      </c>
    </row>
    <row r="2807" spans="1:9" x14ac:dyDescent="0.2">
      <c r="A2807" s="38" t="s">
        <v>82</v>
      </c>
      <c r="B2807" s="39" t="s">
        <v>67</v>
      </c>
      <c r="C2807" s="39" t="s">
        <v>68</v>
      </c>
      <c r="D2807" s="39" t="s">
        <v>59</v>
      </c>
      <c r="E2807" s="39" t="s">
        <v>23</v>
      </c>
      <c r="F2807" s="39" t="s">
        <v>31416</v>
      </c>
      <c r="G2807" s="39" t="s">
        <v>26187</v>
      </c>
      <c r="H2807" s="39" t="s">
        <v>31417</v>
      </c>
      <c r="I2807" s="71">
        <v>-50</v>
      </c>
    </row>
    <row r="2808" spans="1:9" x14ac:dyDescent="0.2">
      <c r="A2808" s="38" t="s">
        <v>82</v>
      </c>
      <c r="B2808" s="39" t="s">
        <v>67</v>
      </c>
      <c r="C2808" s="39" t="s">
        <v>68</v>
      </c>
      <c r="D2808" s="39" t="s">
        <v>59</v>
      </c>
      <c r="E2808" s="39" t="s">
        <v>23</v>
      </c>
      <c r="F2808" s="39" t="s">
        <v>31418</v>
      </c>
      <c r="G2808" s="39" t="s">
        <v>100</v>
      </c>
      <c r="H2808" s="39" t="s">
        <v>31419</v>
      </c>
      <c r="I2808" s="71">
        <v>-50</v>
      </c>
    </row>
    <row r="2809" spans="1:9" x14ac:dyDescent="0.2">
      <c r="A2809" s="38" t="s">
        <v>82</v>
      </c>
      <c r="B2809" s="39" t="s">
        <v>67</v>
      </c>
      <c r="C2809" s="39" t="s">
        <v>68</v>
      </c>
      <c r="D2809" s="39" t="s">
        <v>59</v>
      </c>
      <c r="E2809" s="39" t="s">
        <v>23</v>
      </c>
      <c r="F2809" s="39" t="s">
        <v>31420</v>
      </c>
      <c r="G2809" s="39" t="s">
        <v>26187</v>
      </c>
      <c r="H2809" s="39" t="s">
        <v>31421</v>
      </c>
      <c r="I2809" s="71">
        <v>-50</v>
      </c>
    </row>
    <row r="2810" spans="1:9" x14ac:dyDescent="0.2">
      <c r="A2810" s="38" t="s">
        <v>82</v>
      </c>
      <c r="B2810" s="39" t="s">
        <v>67</v>
      </c>
      <c r="C2810" s="39" t="s">
        <v>68</v>
      </c>
      <c r="D2810" s="39" t="s">
        <v>59</v>
      </c>
      <c r="E2810" s="39" t="s">
        <v>23</v>
      </c>
      <c r="F2810" s="39" t="s">
        <v>31422</v>
      </c>
      <c r="G2810" s="39" t="s">
        <v>26187</v>
      </c>
      <c r="H2810" s="39" t="s">
        <v>31423</v>
      </c>
      <c r="I2810" s="71">
        <v>-50</v>
      </c>
    </row>
    <row r="2811" spans="1:9" x14ac:dyDescent="0.2">
      <c r="A2811" s="38" t="s">
        <v>82</v>
      </c>
      <c r="B2811" s="39" t="s">
        <v>67</v>
      </c>
      <c r="C2811" s="39" t="s">
        <v>68</v>
      </c>
      <c r="D2811" s="39" t="s">
        <v>59</v>
      </c>
      <c r="E2811" s="39" t="s">
        <v>23</v>
      </c>
      <c r="F2811" s="39" t="s">
        <v>31424</v>
      </c>
      <c r="G2811" s="39" t="s">
        <v>26187</v>
      </c>
      <c r="H2811" s="39" t="s">
        <v>31425</v>
      </c>
      <c r="I2811" s="71">
        <v>-50</v>
      </c>
    </row>
    <row r="2812" spans="1:9" x14ac:dyDescent="0.2">
      <c r="A2812" s="38" t="s">
        <v>82</v>
      </c>
      <c r="B2812" s="39" t="s">
        <v>67</v>
      </c>
      <c r="C2812" s="39" t="s">
        <v>68</v>
      </c>
      <c r="D2812" s="39" t="s">
        <v>59</v>
      </c>
      <c r="E2812" s="39" t="s">
        <v>23</v>
      </c>
      <c r="F2812" s="39" t="s">
        <v>31426</v>
      </c>
      <c r="G2812" s="39" t="s">
        <v>26187</v>
      </c>
      <c r="H2812" s="39" t="s">
        <v>31427</v>
      </c>
      <c r="I2812" s="71">
        <v>-50</v>
      </c>
    </row>
    <row r="2813" spans="1:9" x14ac:dyDescent="0.2">
      <c r="A2813" s="38" t="s">
        <v>82</v>
      </c>
      <c r="B2813" s="39" t="s">
        <v>67</v>
      </c>
      <c r="C2813" s="39" t="s">
        <v>68</v>
      </c>
      <c r="D2813" s="39" t="s">
        <v>59</v>
      </c>
      <c r="E2813" s="39" t="s">
        <v>23</v>
      </c>
      <c r="F2813" s="39" t="s">
        <v>31428</v>
      </c>
      <c r="G2813" s="39" t="s">
        <v>26187</v>
      </c>
      <c r="H2813" s="39" t="s">
        <v>31429</v>
      </c>
      <c r="I2813" s="71">
        <v>-50</v>
      </c>
    </row>
    <row r="2814" spans="1:9" x14ac:dyDescent="0.2">
      <c r="A2814" s="38" t="s">
        <v>82</v>
      </c>
      <c r="B2814" s="39" t="s">
        <v>67</v>
      </c>
      <c r="C2814" s="39" t="s">
        <v>68</v>
      </c>
      <c r="D2814" s="39" t="s">
        <v>59</v>
      </c>
      <c r="E2814" s="39" t="s">
        <v>23</v>
      </c>
      <c r="F2814" s="39" t="s">
        <v>31430</v>
      </c>
      <c r="G2814" s="39" t="s">
        <v>26187</v>
      </c>
      <c r="H2814" s="39" t="s">
        <v>31431</v>
      </c>
      <c r="I2814" s="71">
        <v>-50</v>
      </c>
    </row>
    <row r="2815" spans="1:9" x14ac:dyDescent="0.2">
      <c r="A2815" s="38" t="s">
        <v>82</v>
      </c>
      <c r="B2815" s="39" t="s">
        <v>67</v>
      </c>
      <c r="C2815" s="39" t="s">
        <v>68</v>
      </c>
      <c r="D2815" s="39" t="s">
        <v>59</v>
      </c>
      <c r="E2815" s="39" t="s">
        <v>23</v>
      </c>
      <c r="F2815" s="39" t="s">
        <v>31432</v>
      </c>
      <c r="G2815" s="39" t="s">
        <v>26187</v>
      </c>
      <c r="H2815" s="39" t="s">
        <v>31433</v>
      </c>
      <c r="I2815" s="71">
        <v>-50</v>
      </c>
    </row>
    <row r="2816" spans="1:9" x14ac:dyDescent="0.2">
      <c r="A2816" s="38" t="s">
        <v>82</v>
      </c>
      <c r="B2816" s="39" t="s">
        <v>67</v>
      </c>
      <c r="C2816" s="39" t="s">
        <v>68</v>
      </c>
      <c r="D2816" s="39" t="s">
        <v>59</v>
      </c>
      <c r="E2816" s="39" t="s">
        <v>23</v>
      </c>
      <c r="F2816" s="39" t="s">
        <v>31434</v>
      </c>
      <c r="G2816" s="39" t="s">
        <v>26187</v>
      </c>
      <c r="H2816" s="39" t="s">
        <v>31435</v>
      </c>
      <c r="I2816" s="71">
        <v>-50</v>
      </c>
    </row>
    <row r="2817" spans="1:9" x14ac:dyDescent="0.2">
      <c r="A2817" s="38" t="s">
        <v>82</v>
      </c>
      <c r="B2817" s="39" t="s">
        <v>69</v>
      </c>
      <c r="C2817" s="39" t="s">
        <v>70</v>
      </c>
      <c r="D2817" s="39" t="s">
        <v>76</v>
      </c>
      <c r="E2817" s="39" t="s">
        <v>11</v>
      </c>
      <c r="F2817" s="39" t="s">
        <v>27475</v>
      </c>
      <c r="G2817" s="39" t="s">
        <v>26187</v>
      </c>
      <c r="H2817" s="39" t="s">
        <v>27476</v>
      </c>
      <c r="I2817" s="71">
        <v>1205.33</v>
      </c>
    </row>
    <row r="2818" spans="1:9" x14ac:dyDescent="0.2">
      <c r="A2818" s="38" t="s">
        <v>82</v>
      </c>
      <c r="B2818" s="39" t="s">
        <v>69</v>
      </c>
      <c r="C2818" s="39" t="s">
        <v>70</v>
      </c>
      <c r="D2818" s="39" t="s">
        <v>76</v>
      </c>
      <c r="E2818" s="39" t="s">
        <v>11</v>
      </c>
      <c r="F2818" s="39" t="s">
        <v>28188</v>
      </c>
      <c r="G2818" s="39" t="s">
        <v>26187</v>
      </c>
      <c r="H2818" s="39" t="s">
        <v>28189</v>
      </c>
      <c r="I2818" s="71">
        <v>22.29</v>
      </c>
    </row>
    <row r="2819" spans="1:9" x14ac:dyDescent="0.2">
      <c r="A2819" s="38" t="s">
        <v>82</v>
      </c>
      <c r="B2819" s="39" t="s">
        <v>69</v>
      </c>
      <c r="C2819" s="39" t="s">
        <v>70</v>
      </c>
      <c r="D2819" s="39" t="s">
        <v>76</v>
      </c>
      <c r="E2819" s="39" t="s">
        <v>11</v>
      </c>
      <c r="F2819" s="39" t="s">
        <v>31436</v>
      </c>
      <c r="G2819" s="39" t="s">
        <v>26187</v>
      </c>
      <c r="H2819" s="39" t="s">
        <v>31437</v>
      </c>
      <c r="I2819" s="71">
        <v>5</v>
      </c>
    </row>
    <row r="2820" spans="1:9" x14ac:dyDescent="0.2">
      <c r="A2820" s="38" t="s">
        <v>82</v>
      </c>
      <c r="B2820" s="39" t="s">
        <v>69</v>
      </c>
      <c r="C2820" s="39" t="s">
        <v>70</v>
      </c>
      <c r="D2820" s="39" t="s">
        <v>76</v>
      </c>
      <c r="E2820" s="39" t="s">
        <v>11</v>
      </c>
      <c r="F2820" s="39" t="s">
        <v>31438</v>
      </c>
      <c r="G2820" s="39" t="s">
        <v>26187</v>
      </c>
      <c r="H2820" s="39" t="s">
        <v>31439</v>
      </c>
      <c r="I2820" s="71">
        <v>5</v>
      </c>
    </row>
    <row r="2821" spans="1:9" x14ac:dyDescent="0.2">
      <c r="A2821" s="38" t="s">
        <v>82</v>
      </c>
      <c r="B2821" s="39" t="s">
        <v>69</v>
      </c>
      <c r="C2821" s="39" t="s">
        <v>70</v>
      </c>
      <c r="D2821" s="39" t="s">
        <v>76</v>
      </c>
      <c r="E2821" s="39" t="s">
        <v>11</v>
      </c>
      <c r="F2821" s="39" t="s">
        <v>29285</v>
      </c>
      <c r="G2821" s="39" t="s">
        <v>100</v>
      </c>
      <c r="H2821" s="39" t="s">
        <v>2618</v>
      </c>
      <c r="I2821" s="71">
        <v>10</v>
      </c>
    </row>
    <row r="2822" spans="1:9" x14ac:dyDescent="0.2">
      <c r="A2822" s="38" t="s">
        <v>82</v>
      </c>
      <c r="B2822" s="39" t="s">
        <v>69</v>
      </c>
      <c r="C2822" s="39" t="s">
        <v>70</v>
      </c>
      <c r="D2822" s="39" t="s">
        <v>76</v>
      </c>
      <c r="E2822" s="39" t="s">
        <v>11</v>
      </c>
      <c r="F2822" s="39" t="s">
        <v>31440</v>
      </c>
      <c r="G2822" s="39" t="s">
        <v>26187</v>
      </c>
      <c r="H2822" s="39" t="s">
        <v>31441</v>
      </c>
      <c r="I2822" s="71">
        <v>6.08</v>
      </c>
    </row>
    <row r="2823" spans="1:9" x14ac:dyDescent="0.2">
      <c r="A2823" s="38" t="s">
        <v>82</v>
      </c>
      <c r="B2823" s="39" t="s">
        <v>69</v>
      </c>
      <c r="C2823" s="39" t="s">
        <v>70</v>
      </c>
      <c r="D2823" s="39" t="s">
        <v>76</v>
      </c>
      <c r="E2823" s="39" t="s">
        <v>11</v>
      </c>
      <c r="F2823" s="39" t="s">
        <v>27263</v>
      </c>
      <c r="G2823" s="39" t="s">
        <v>26187</v>
      </c>
      <c r="H2823" s="39" t="s">
        <v>27264</v>
      </c>
      <c r="I2823" s="71">
        <v>13.25</v>
      </c>
    </row>
    <row r="2824" spans="1:9" x14ac:dyDescent="0.2">
      <c r="A2824" s="38" t="s">
        <v>82</v>
      </c>
      <c r="B2824" s="39" t="s">
        <v>69</v>
      </c>
      <c r="C2824" s="39" t="s">
        <v>70</v>
      </c>
      <c r="D2824" s="39" t="s">
        <v>76</v>
      </c>
      <c r="E2824" s="39" t="s">
        <v>11</v>
      </c>
      <c r="F2824" s="39" t="s">
        <v>28122</v>
      </c>
      <c r="G2824" s="39" t="s">
        <v>26187</v>
      </c>
      <c r="H2824" s="39" t="s">
        <v>28687</v>
      </c>
      <c r="I2824" s="71">
        <v>10</v>
      </c>
    </row>
    <row r="2825" spans="1:9" x14ac:dyDescent="0.2">
      <c r="A2825" s="38" t="s">
        <v>82</v>
      </c>
      <c r="B2825" s="39" t="s">
        <v>69</v>
      </c>
      <c r="C2825" s="39" t="s">
        <v>70</v>
      </c>
      <c r="D2825" s="39" t="s">
        <v>76</v>
      </c>
      <c r="E2825" s="39" t="s">
        <v>11</v>
      </c>
      <c r="F2825" s="39" t="s">
        <v>28694</v>
      </c>
      <c r="G2825" s="39" t="s">
        <v>26187</v>
      </c>
      <c r="H2825" s="39" t="s">
        <v>28695</v>
      </c>
      <c r="I2825" s="71">
        <v>20.79</v>
      </c>
    </row>
    <row r="2826" spans="1:9" x14ac:dyDescent="0.2">
      <c r="A2826" s="38" t="s">
        <v>82</v>
      </c>
      <c r="B2826" s="39" t="s">
        <v>69</v>
      </c>
      <c r="C2826" s="39" t="s">
        <v>70</v>
      </c>
      <c r="D2826" s="39" t="s">
        <v>76</v>
      </c>
      <c r="E2826" s="39" t="s">
        <v>11</v>
      </c>
      <c r="F2826" s="39" t="s">
        <v>27896</v>
      </c>
      <c r="G2826" s="39" t="s">
        <v>26187</v>
      </c>
      <c r="H2826" s="39" t="s">
        <v>27897</v>
      </c>
      <c r="I2826" s="71">
        <v>10</v>
      </c>
    </row>
    <row r="2827" spans="1:9" x14ac:dyDescent="0.2">
      <c r="A2827" s="38" t="s">
        <v>82</v>
      </c>
      <c r="B2827" s="39" t="s">
        <v>69</v>
      </c>
      <c r="C2827" s="39" t="s">
        <v>70</v>
      </c>
      <c r="D2827" s="39" t="s">
        <v>76</v>
      </c>
      <c r="E2827" s="39" t="s">
        <v>11</v>
      </c>
      <c r="F2827" s="39" t="s">
        <v>28685</v>
      </c>
      <c r="G2827" s="39" t="s">
        <v>26187</v>
      </c>
      <c r="H2827" s="39" t="s">
        <v>28688</v>
      </c>
      <c r="I2827" s="71">
        <v>15</v>
      </c>
    </row>
    <row r="2828" spans="1:9" x14ac:dyDescent="0.2">
      <c r="A2828" s="38" t="s">
        <v>82</v>
      </c>
      <c r="B2828" s="39" t="s">
        <v>69</v>
      </c>
      <c r="C2828" s="39" t="s">
        <v>70</v>
      </c>
      <c r="D2828" s="39" t="s">
        <v>76</v>
      </c>
      <c r="E2828" s="39" t="s">
        <v>11</v>
      </c>
      <c r="F2828" s="39" t="s">
        <v>29447</v>
      </c>
      <c r="G2828" s="39" t="s">
        <v>26187</v>
      </c>
      <c r="H2828" s="39" t="s">
        <v>29448</v>
      </c>
      <c r="I2828" s="71">
        <v>5</v>
      </c>
    </row>
    <row r="2829" spans="1:9" x14ac:dyDescent="0.2">
      <c r="A2829" s="38" t="s">
        <v>82</v>
      </c>
      <c r="B2829" s="39" t="s">
        <v>69</v>
      </c>
      <c r="C2829" s="39" t="s">
        <v>70</v>
      </c>
      <c r="D2829" s="39" t="s">
        <v>71</v>
      </c>
      <c r="E2829" s="39" t="s">
        <v>12</v>
      </c>
      <c r="F2829" s="39" t="s">
        <v>27807</v>
      </c>
      <c r="G2829" s="39" t="s">
        <v>26187</v>
      </c>
      <c r="H2829" s="39" t="s">
        <v>27808</v>
      </c>
      <c r="I2829" s="71">
        <v>-15.16</v>
      </c>
    </row>
    <row r="2830" spans="1:9" x14ac:dyDescent="0.2">
      <c r="A2830" s="38" t="s">
        <v>82</v>
      </c>
      <c r="B2830" s="39" t="s">
        <v>69</v>
      </c>
      <c r="C2830" s="39" t="s">
        <v>70</v>
      </c>
      <c r="D2830" s="39" t="s">
        <v>71</v>
      </c>
      <c r="E2830" s="39" t="s">
        <v>12</v>
      </c>
      <c r="F2830" s="39" t="s">
        <v>26802</v>
      </c>
      <c r="G2830" s="39" t="s">
        <v>100</v>
      </c>
      <c r="H2830" s="39" t="s">
        <v>1916</v>
      </c>
      <c r="I2830" s="71">
        <v>-41.94</v>
      </c>
    </row>
    <row r="2831" spans="1:9" x14ac:dyDescent="0.2">
      <c r="A2831" s="38" t="s">
        <v>82</v>
      </c>
      <c r="B2831" s="39" t="s">
        <v>69</v>
      </c>
      <c r="C2831" s="39" t="s">
        <v>70</v>
      </c>
      <c r="D2831" s="39" t="s">
        <v>71</v>
      </c>
      <c r="E2831" s="39" t="s">
        <v>12</v>
      </c>
      <c r="F2831" s="39" t="s">
        <v>26333</v>
      </c>
      <c r="G2831" s="39" t="s">
        <v>26187</v>
      </c>
      <c r="H2831" s="39" t="s">
        <v>1917</v>
      </c>
      <c r="I2831" s="71">
        <v>-8.89</v>
      </c>
    </row>
    <row r="2832" spans="1:9" x14ac:dyDescent="0.2">
      <c r="A2832" s="38" t="s">
        <v>82</v>
      </c>
      <c r="B2832" s="39" t="s">
        <v>69</v>
      </c>
      <c r="C2832" s="39" t="s">
        <v>70</v>
      </c>
      <c r="D2832" s="39" t="s">
        <v>71</v>
      </c>
      <c r="E2832" s="39" t="s">
        <v>12</v>
      </c>
      <c r="F2832" s="39" t="s">
        <v>27809</v>
      </c>
      <c r="G2832" s="39" t="s">
        <v>26187</v>
      </c>
      <c r="H2832" s="39" t="s">
        <v>27810</v>
      </c>
      <c r="I2832" s="71">
        <v>-5.9</v>
      </c>
    </row>
    <row r="2833" spans="1:9" x14ac:dyDescent="0.2">
      <c r="A2833" s="38" t="s">
        <v>82</v>
      </c>
      <c r="B2833" s="39" t="s">
        <v>69</v>
      </c>
      <c r="C2833" s="39" t="s">
        <v>70</v>
      </c>
      <c r="D2833" s="39" t="s">
        <v>71</v>
      </c>
      <c r="E2833" s="39" t="s">
        <v>12</v>
      </c>
      <c r="F2833" s="39" t="s">
        <v>29991</v>
      </c>
      <c r="G2833" s="39" t="s">
        <v>26187</v>
      </c>
      <c r="H2833" s="39" t="s">
        <v>29992</v>
      </c>
      <c r="I2833" s="71">
        <v>-5</v>
      </c>
    </row>
    <row r="2834" spans="1:9" x14ac:dyDescent="0.2">
      <c r="A2834" s="38" t="s">
        <v>82</v>
      </c>
      <c r="B2834" s="39" t="s">
        <v>69</v>
      </c>
      <c r="C2834" s="39" t="s">
        <v>70</v>
      </c>
      <c r="D2834" s="39" t="s">
        <v>71</v>
      </c>
      <c r="E2834" s="39" t="s">
        <v>12</v>
      </c>
      <c r="F2834" s="39" t="s">
        <v>26334</v>
      </c>
      <c r="G2834" s="39" t="s">
        <v>26187</v>
      </c>
      <c r="H2834" s="39" t="s">
        <v>1919</v>
      </c>
      <c r="I2834" s="71">
        <v>-94.22</v>
      </c>
    </row>
    <row r="2835" spans="1:9" x14ac:dyDescent="0.2">
      <c r="A2835" s="38" t="s">
        <v>82</v>
      </c>
      <c r="B2835" s="39" t="s">
        <v>69</v>
      </c>
      <c r="C2835" s="39" t="s">
        <v>70</v>
      </c>
      <c r="D2835" s="39" t="s">
        <v>71</v>
      </c>
      <c r="E2835" s="39" t="s">
        <v>12</v>
      </c>
      <c r="F2835" s="39" t="s">
        <v>31442</v>
      </c>
      <c r="G2835" s="39" t="s">
        <v>26187</v>
      </c>
      <c r="H2835" s="39" t="s">
        <v>31443</v>
      </c>
      <c r="I2835" s="71">
        <v>-5</v>
      </c>
    </row>
    <row r="2836" spans="1:9" x14ac:dyDescent="0.2">
      <c r="A2836" s="38" t="s">
        <v>82</v>
      </c>
      <c r="B2836" s="39" t="s">
        <v>69</v>
      </c>
      <c r="C2836" s="39" t="s">
        <v>70</v>
      </c>
      <c r="D2836" s="39" t="s">
        <v>71</v>
      </c>
      <c r="E2836" s="39" t="s">
        <v>12</v>
      </c>
      <c r="F2836" s="39" t="s">
        <v>31444</v>
      </c>
      <c r="G2836" s="39" t="s">
        <v>26187</v>
      </c>
      <c r="H2836" s="39" t="s">
        <v>31445</v>
      </c>
      <c r="I2836" s="71">
        <v>-5</v>
      </c>
    </row>
    <row r="2837" spans="1:9" x14ac:dyDescent="0.2">
      <c r="A2837" s="38" t="s">
        <v>82</v>
      </c>
      <c r="B2837" s="39" t="s">
        <v>69</v>
      </c>
      <c r="C2837" s="39" t="s">
        <v>70</v>
      </c>
      <c r="D2837" s="39" t="s">
        <v>71</v>
      </c>
      <c r="E2837" s="39" t="s">
        <v>12</v>
      </c>
      <c r="F2837" s="39" t="s">
        <v>27033</v>
      </c>
      <c r="G2837" s="39" t="s">
        <v>26187</v>
      </c>
      <c r="H2837" s="39" t="s">
        <v>1513</v>
      </c>
      <c r="I2837" s="71">
        <v>-5</v>
      </c>
    </row>
    <row r="2838" spans="1:9" x14ac:dyDescent="0.2">
      <c r="A2838" s="38" t="s">
        <v>82</v>
      </c>
      <c r="B2838" s="39" t="s">
        <v>69</v>
      </c>
      <c r="C2838" s="39" t="s">
        <v>70</v>
      </c>
      <c r="D2838" s="39" t="s">
        <v>71</v>
      </c>
      <c r="E2838" s="39" t="s">
        <v>12</v>
      </c>
      <c r="F2838" s="39" t="s">
        <v>29173</v>
      </c>
      <c r="G2838" s="39" t="s">
        <v>26187</v>
      </c>
      <c r="H2838" s="39" t="s">
        <v>1920</v>
      </c>
      <c r="I2838" s="71">
        <v>-5</v>
      </c>
    </row>
    <row r="2839" spans="1:9" x14ac:dyDescent="0.2">
      <c r="A2839" s="38" t="s">
        <v>82</v>
      </c>
      <c r="B2839" s="39" t="s">
        <v>69</v>
      </c>
      <c r="C2839" s="39" t="s">
        <v>70</v>
      </c>
      <c r="D2839" s="39" t="s">
        <v>71</v>
      </c>
      <c r="E2839" s="39" t="s">
        <v>12</v>
      </c>
      <c r="F2839" s="39" t="s">
        <v>29993</v>
      </c>
      <c r="G2839" s="39" t="s">
        <v>26187</v>
      </c>
      <c r="H2839" s="39" t="s">
        <v>29994</v>
      </c>
      <c r="I2839" s="71">
        <v>-5</v>
      </c>
    </row>
    <row r="2840" spans="1:9" x14ac:dyDescent="0.2">
      <c r="A2840" s="38" t="s">
        <v>82</v>
      </c>
      <c r="B2840" s="39" t="s">
        <v>69</v>
      </c>
      <c r="C2840" s="39" t="s">
        <v>70</v>
      </c>
      <c r="D2840" s="39" t="s">
        <v>71</v>
      </c>
      <c r="E2840" s="39" t="s">
        <v>12</v>
      </c>
      <c r="F2840" s="39" t="s">
        <v>31446</v>
      </c>
      <c r="G2840" s="39" t="s">
        <v>26187</v>
      </c>
      <c r="H2840" s="39" t="s">
        <v>1922</v>
      </c>
      <c r="I2840" s="71">
        <v>-7.76</v>
      </c>
    </row>
    <row r="2841" spans="1:9" x14ac:dyDescent="0.2">
      <c r="A2841" s="38" t="s">
        <v>82</v>
      </c>
      <c r="B2841" s="39" t="s">
        <v>69</v>
      </c>
      <c r="C2841" s="39" t="s">
        <v>70</v>
      </c>
      <c r="D2841" s="39" t="s">
        <v>71</v>
      </c>
      <c r="E2841" s="39" t="s">
        <v>12</v>
      </c>
      <c r="F2841" s="39" t="s">
        <v>29995</v>
      </c>
      <c r="G2841" s="39" t="s">
        <v>26187</v>
      </c>
      <c r="H2841" s="39" t="s">
        <v>1515</v>
      </c>
      <c r="I2841" s="71">
        <v>-5.66</v>
      </c>
    </row>
    <row r="2842" spans="1:9" x14ac:dyDescent="0.2">
      <c r="A2842" s="38" t="s">
        <v>82</v>
      </c>
      <c r="B2842" s="39" t="s">
        <v>69</v>
      </c>
      <c r="C2842" s="39" t="s">
        <v>70</v>
      </c>
      <c r="D2842" s="39" t="s">
        <v>71</v>
      </c>
      <c r="E2842" s="39" t="s">
        <v>12</v>
      </c>
      <c r="F2842" s="39" t="s">
        <v>27178</v>
      </c>
      <c r="G2842" s="39" t="s">
        <v>26187</v>
      </c>
      <c r="H2842" s="39" t="s">
        <v>27179</v>
      </c>
      <c r="I2842" s="71">
        <v>-143.44</v>
      </c>
    </row>
    <row r="2843" spans="1:9" x14ac:dyDescent="0.2">
      <c r="A2843" s="38" t="s">
        <v>82</v>
      </c>
      <c r="B2843" s="39" t="s">
        <v>69</v>
      </c>
      <c r="C2843" s="39" t="s">
        <v>70</v>
      </c>
      <c r="D2843" s="39" t="s">
        <v>71</v>
      </c>
      <c r="E2843" s="39" t="s">
        <v>12</v>
      </c>
      <c r="F2843" s="39" t="s">
        <v>26803</v>
      </c>
      <c r="G2843" s="39" t="s">
        <v>26187</v>
      </c>
      <c r="H2843" s="39" t="s">
        <v>26804</v>
      </c>
      <c r="I2843" s="71">
        <v>-12.02</v>
      </c>
    </row>
    <row r="2844" spans="1:9" x14ac:dyDescent="0.2">
      <c r="A2844" s="38" t="s">
        <v>82</v>
      </c>
      <c r="B2844" s="39" t="s">
        <v>69</v>
      </c>
      <c r="C2844" s="39" t="s">
        <v>70</v>
      </c>
      <c r="D2844" s="39" t="s">
        <v>71</v>
      </c>
      <c r="E2844" s="39" t="s">
        <v>12</v>
      </c>
      <c r="F2844" s="39" t="s">
        <v>31447</v>
      </c>
      <c r="G2844" s="39" t="s">
        <v>26187</v>
      </c>
      <c r="H2844" s="39" t="s">
        <v>31448</v>
      </c>
      <c r="I2844" s="71">
        <v>-10</v>
      </c>
    </row>
    <row r="2845" spans="1:9" x14ac:dyDescent="0.2">
      <c r="A2845" s="38" t="s">
        <v>82</v>
      </c>
      <c r="B2845" s="39" t="s">
        <v>69</v>
      </c>
      <c r="C2845" s="39" t="s">
        <v>70</v>
      </c>
      <c r="D2845" s="39" t="s">
        <v>71</v>
      </c>
      <c r="E2845" s="39" t="s">
        <v>12</v>
      </c>
      <c r="F2845" s="39" t="s">
        <v>31449</v>
      </c>
      <c r="G2845" s="39" t="s">
        <v>26187</v>
      </c>
      <c r="H2845" s="39" t="s">
        <v>1516</v>
      </c>
      <c r="I2845" s="71">
        <v>-5</v>
      </c>
    </row>
    <row r="2846" spans="1:9" x14ac:dyDescent="0.2">
      <c r="A2846" s="38" t="s">
        <v>82</v>
      </c>
      <c r="B2846" s="39" t="s">
        <v>69</v>
      </c>
      <c r="C2846" s="39" t="s">
        <v>70</v>
      </c>
      <c r="D2846" s="39" t="s">
        <v>71</v>
      </c>
      <c r="E2846" s="39" t="s">
        <v>12</v>
      </c>
      <c r="F2846" s="39" t="s">
        <v>26647</v>
      </c>
      <c r="G2846" s="39" t="s">
        <v>100</v>
      </c>
      <c r="H2846" s="39" t="s">
        <v>1926</v>
      </c>
      <c r="I2846" s="71">
        <v>-7.98</v>
      </c>
    </row>
    <row r="2847" spans="1:9" x14ac:dyDescent="0.2">
      <c r="A2847" s="38" t="s">
        <v>82</v>
      </c>
      <c r="B2847" s="39" t="s">
        <v>69</v>
      </c>
      <c r="C2847" s="39" t="s">
        <v>70</v>
      </c>
      <c r="D2847" s="39" t="s">
        <v>71</v>
      </c>
      <c r="E2847" s="39" t="s">
        <v>12</v>
      </c>
      <c r="F2847" s="39" t="s">
        <v>31450</v>
      </c>
      <c r="G2847" s="39" t="s">
        <v>26187</v>
      </c>
      <c r="H2847" s="39" t="s">
        <v>31451</v>
      </c>
      <c r="I2847" s="71">
        <v>-5</v>
      </c>
    </row>
    <row r="2848" spans="1:9" x14ac:dyDescent="0.2">
      <c r="A2848" s="38" t="s">
        <v>82</v>
      </c>
      <c r="B2848" s="39" t="s">
        <v>69</v>
      </c>
      <c r="C2848" s="39" t="s">
        <v>70</v>
      </c>
      <c r="D2848" s="39" t="s">
        <v>71</v>
      </c>
      <c r="E2848" s="39" t="s">
        <v>12</v>
      </c>
      <c r="F2848" s="39" t="s">
        <v>28699</v>
      </c>
      <c r="G2848" s="39" t="s">
        <v>26187</v>
      </c>
      <c r="H2848" s="39" t="s">
        <v>1517</v>
      </c>
      <c r="I2848" s="71">
        <v>-5</v>
      </c>
    </row>
    <row r="2849" spans="1:9" x14ac:dyDescent="0.2">
      <c r="A2849" s="38" t="s">
        <v>82</v>
      </c>
      <c r="B2849" s="39" t="s">
        <v>69</v>
      </c>
      <c r="C2849" s="39" t="s">
        <v>70</v>
      </c>
      <c r="D2849" s="39" t="s">
        <v>71</v>
      </c>
      <c r="E2849" s="39" t="s">
        <v>12</v>
      </c>
      <c r="F2849" s="39" t="s">
        <v>29996</v>
      </c>
      <c r="G2849" s="39" t="s">
        <v>26187</v>
      </c>
      <c r="H2849" s="39" t="s">
        <v>1518</v>
      </c>
      <c r="I2849" s="71">
        <v>-5</v>
      </c>
    </row>
    <row r="2850" spans="1:9" x14ac:dyDescent="0.2">
      <c r="A2850" s="38" t="s">
        <v>82</v>
      </c>
      <c r="B2850" s="39" t="s">
        <v>69</v>
      </c>
      <c r="C2850" s="39" t="s">
        <v>70</v>
      </c>
      <c r="D2850" s="39" t="s">
        <v>71</v>
      </c>
      <c r="E2850" s="39" t="s">
        <v>12</v>
      </c>
      <c r="F2850" s="39" t="s">
        <v>28700</v>
      </c>
      <c r="G2850" s="39" t="s">
        <v>26187</v>
      </c>
      <c r="H2850" s="39" t="s">
        <v>1928</v>
      </c>
      <c r="I2850" s="71">
        <v>-5</v>
      </c>
    </row>
    <row r="2851" spans="1:9" x14ac:dyDescent="0.2">
      <c r="A2851" s="38" t="s">
        <v>82</v>
      </c>
      <c r="B2851" s="39" t="s">
        <v>69</v>
      </c>
      <c r="C2851" s="39" t="s">
        <v>70</v>
      </c>
      <c r="D2851" s="39" t="s">
        <v>71</v>
      </c>
      <c r="E2851" s="39" t="s">
        <v>12</v>
      </c>
      <c r="F2851" s="39" t="s">
        <v>27180</v>
      </c>
      <c r="G2851" s="39" t="s">
        <v>26187</v>
      </c>
      <c r="H2851" s="39" t="s">
        <v>27181</v>
      </c>
      <c r="I2851" s="71">
        <v>-50.43</v>
      </c>
    </row>
    <row r="2852" spans="1:9" x14ac:dyDescent="0.2">
      <c r="A2852" s="38" t="s">
        <v>82</v>
      </c>
      <c r="B2852" s="39" t="s">
        <v>69</v>
      </c>
      <c r="C2852" s="39" t="s">
        <v>70</v>
      </c>
      <c r="D2852" s="39" t="s">
        <v>71</v>
      </c>
      <c r="E2852" s="39" t="s">
        <v>12</v>
      </c>
      <c r="F2852" s="39" t="s">
        <v>26335</v>
      </c>
      <c r="G2852" s="39" t="s">
        <v>26187</v>
      </c>
      <c r="H2852" s="39" t="s">
        <v>26336</v>
      </c>
      <c r="I2852" s="71">
        <v>-32.1</v>
      </c>
    </row>
    <row r="2853" spans="1:9" x14ac:dyDescent="0.2">
      <c r="A2853" s="38" t="s">
        <v>82</v>
      </c>
      <c r="B2853" s="39" t="s">
        <v>69</v>
      </c>
      <c r="C2853" s="39" t="s">
        <v>70</v>
      </c>
      <c r="D2853" s="39" t="s">
        <v>71</v>
      </c>
      <c r="E2853" s="39" t="s">
        <v>12</v>
      </c>
      <c r="F2853" s="39" t="s">
        <v>27034</v>
      </c>
      <c r="G2853" s="39" t="s">
        <v>26187</v>
      </c>
      <c r="H2853" s="39" t="s">
        <v>1930</v>
      </c>
      <c r="I2853" s="71">
        <v>-20.309999999999999</v>
      </c>
    </row>
    <row r="2854" spans="1:9" x14ac:dyDescent="0.2">
      <c r="A2854" s="38" t="s">
        <v>82</v>
      </c>
      <c r="B2854" s="39" t="s">
        <v>69</v>
      </c>
      <c r="C2854" s="39" t="s">
        <v>70</v>
      </c>
      <c r="D2854" s="39" t="s">
        <v>71</v>
      </c>
      <c r="E2854" s="39" t="s">
        <v>12</v>
      </c>
      <c r="F2854" s="39" t="s">
        <v>1931</v>
      </c>
      <c r="G2854" s="39" t="s">
        <v>26187</v>
      </c>
      <c r="H2854" s="39" t="s">
        <v>1932</v>
      </c>
      <c r="I2854" s="71">
        <v>-40.61</v>
      </c>
    </row>
    <row r="2855" spans="1:9" x14ac:dyDescent="0.2">
      <c r="A2855" s="38" t="s">
        <v>82</v>
      </c>
      <c r="B2855" s="39" t="s">
        <v>69</v>
      </c>
      <c r="C2855" s="39" t="s">
        <v>70</v>
      </c>
      <c r="D2855" s="39" t="s">
        <v>71</v>
      </c>
      <c r="E2855" s="39" t="s">
        <v>12</v>
      </c>
      <c r="F2855" s="39" t="s">
        <v>31452</v>
      </c>
      <c r="G2855" s="39" t="s">
        <v>26187</v>
      </c>
      <c r="H2855" s="39" t="s">
        <v>31453</v>
      </c>
      <c r="I2855" s="71">
        <v>-5</v>
      </c>
    </row>
    <row r="2856" spans="1:9" x14ac:dyDescent="0.2">
      <c r="A2856" s="38" t="s">
        <v>82</v>
      </c>
      <c r="B2856" s="39" t="s">
        <v>69</v>
      </c>
      <c r="C2856" s="39" t="s">
        <v>70</v>
      </c>
      <c r="D2856" s="39" t="s">
        <v>71</v>
      </c>
      <c r="E2856" s="39" t="s">
        <v>12</v>
      </c>
      <c r="F2856" s="39" t="s">
        <v>31454</v>
      </c>
      <c r="G2856" s="39" t="s">
        <v>26187</v>
      </c>
      <c r="H2856" s="39" t="s">
        <v>31455</v>
      </c>
      <c r="I2856" s="71">
        <v>-5</v>
      </c>
    </row>
    <row r="2857" spans="1:9" x14ac:dyDescent="0.2">
      <c r="A2857" s="38" t="s">
        <v>82</v>
      </c>
      <c r="B2857" s="39" t="s">
        <v>69</v>
      </c>
      <c r="C2857" s="39" t="s">
        <v>70</v>
      </c>
      <c r="D2857" s="39" t="s">
        <v>71</v>
      </c>
      <c r="E2857" s="39" t="s">
        <v>12</v>
      </c>
      <c r="F2857" s="39" t="s">
        <v>27811</v>
      </c>
      <c r="G2857" s="39" t="s">
        <v>26187</v>
      </c>
      <c r="H2857" s="39" t="s">
        <v>1520</v>
      </c>
      <c r="I2857" s="71">
        <v>-122.12</v>
      </c>
    </row>
    <row r="2858" spans="1:9" x14ac:dyDescent="0.2">
      <c r="A2858" s="38" t="s">
        <v>82</v>
      </c>
      <c r="B2858" s="39" t="s">
        <v>69</v>
      </c>
      <c r="C2858" s="39" t="s">
        <v>70</v>
      </c>
      <c r="D2858" s="39" t="s">
        <v>71</v>
      </c>
      <c r="E2858" s="39" t="s">
        <v>12</v>
      </c>
      <c r="F2858" s="39" t="s">
        <v>31456</v>
      </c>
      <c r="G2858" s="39" t="s">
        <v>26187</v>
      </c>
      <c r="H2858" s="39" t="s">
        <v>31457</v>
      </c>
      <c r="I2858" s="71">
        <v>-5</v>
      </c>
    </row>
    <row r="2859" spans="1:9" x14ac:dyDescent="0.2">
      <c r="A2859" s="38" t="s">
        <v>82</v>
      </c>
      <c r="B2859" s="39" t="s">
        <v>69</v>
      </c>
      <c r="C2859" s="39" t="s">
        <v>70</v>
      </c>
      <c r="D2859" s="39" t="s">
        <v>71</v>
      </c>
      <c r="E2859" s="39" t="s">
        <v>12</v>
      </c>
      <c r="F2859" s="39" t="s">
        <v>31458</v>
      </c>
      <c r="G2859" s="39" t="s">
        <v>26187</v>
      </c>
      <c r="H2859" s="39" t="s">
        <v>18821</v>
      </c>
      <c r="I2859" s="71">
        <v>-5</v>
      </c>
    </row>
    <row r="2860" spans="1:9" x14ac:dyDescent="0.2">
      <c r="A2860" s="38" t="s">
        <v>82</v>
      </c>
      <c r="B2860" s="39" t="s">
        <v>69</v>
      </c>
      <c r="C2860" s="39" t="s">
        <v>70</v>
      </c>
      <c r="D2860" s="39" t="s">
        <v>71</v>
      </c>
      <c r="E2860" s="39" t="s">
        <v>12</v>
      </c>
      <c r="F2860" s="39" t="s">
        <v>31459</v>
      </c>
      <c r="G2860" s="39" t="s">
        <v>26187</v>
      </c>
      <c r="H2860" s="39" t="s">
        <v>1934</v>
      </c>
      <c r="I2860" s="71">
        <v>-5</v>
      </c>
    </row>
    <row r="2861" spans="1:9" x14ac:dyDescent="0.2">
      <c r="A2861" s="38" t="s">
        <v>82</v>
      </c>
      <c r="B2861" s="39" t="s">
        <v>69</v>
      </c>
      <c r="C2861" s="39" t="s">
        <v>70</v>
      </c>
      <c r="D2861" s="39" t="s">
        <v>71</v>
      </c>
      <c r="E2861" s="39" t="s">
        <v>12</v>
      </c>
      <c r="F2861" s="39" t="s">
        <v>26337</v>
      </c>
      <c r="G2861" s="39" t="s">
        <v>26187</v>
      </c>
      <c r="H2861" s="39" t="s">
        <v>1521</v>
      </c>
      <c r="I2861" s="71">
        <v>-26.18</v>
      </c>
    </row>
    <row r="2862" spans="1:9" x14ac:dyDescent="0.2">
      <c r="A2862" s="38" t="s">
        <v>82</v>
      </c>
      <c r="B2862" s="39" t="s">
        <v>69</v>
      </c>
      <c r="C2862" s="39" t="s">
        <v>70</v>
      </c>
      <c r="D2862" s="39" t="s">
        <v>71</v>
      </c>
      <c r="E2862" s="39" t="s">
        <v>12</v>
      </c>
      <c r="F2862" s="39" t="s">
        <v>27545</v>
      </c>
      <c r="G2862" s="39" t="s">
        <v>100</v>
      </c>
      <c r="H2862" s="39" t="s">
        <v>27546</v>
      </c>
      <c r="I2862" s="71">
        <v>-14.04</v>
      </c>
    </row>
    <row r="2863" spans="1:9" x14ac:dyDescent="0.2">
      <c r="A2863" s="38" t="s">
        <v>82</v>
      </c>
      <c r="B2863" s="39" t="s">
        <v>69</v>
      </c>
      <c r="C2863" s="39" t="s">
        <v>70</v>
      </c>
      <c r="D2863" s="39" t="s">
        <v>71</v>
      </c>
      <c r="E2863" s="39" t="s">
        <v>12</v>
      </c>
      <c r="F2863" s="39" t="s">
        <v>27801</v>
      </c>
      <c r="G2863" s="39" t="s">
        <v>100</v>
      </c>
      <c r="H2863" s="39" t="s">
        <v>27802</v>
      </c>
      <c r="I2863" s="71">
        <v>-5.82</v>
      </c>
    </row>
    <row r="2864" spans="1:9" x14ac:dyDescent="0.2">
      <c r="A2864" s="38" t="s">
        <v>82</v>
      </c>
      <c r="B2864" s="39" t="s">
        <v>69</v>
      </c>
      <c r="C2864" s="39" t="s">
        <v>70</v>
      </c>
      <c r="D2864" s="39" t="s">
        <v>71</v>
      </c>
      <c r="E2864" s="39" t="s">
        <v>12</v>
      </c>
      <c r="F2864" s="39" t="s">
        <v>28129</v>
      </c>
      <c r="G2864" s="39" t="s">
        <v>26187</v>
      </c>
      <c r="H2864" s="39" t="s">
        <v>1939</v>
      </c>
      <c r="I2864" s="71">
        <v>-16.66</v>
      </c>
    </row>
    <row r="2865" spans="1:9" x14ac:dyDescent="0.2">
      <c r="A2865" s="38" t="s">
        <v>82</v>
      </c>
      <c r="B2865" s="39" t="s">
        <v>69</v>
      </c>
      <c r="C2865" s="39" t="s">
        <v>70</v>
      </c>
      <c r="D2865" s="39" t="s">
        <v>71</v>
      </c>
      <c r="E2865" s="39" t="s">
        <v>12</v>
      </c>
      <c r="F2865" s="39" t="s">
        <v>31460</v>
      </c>
      <c r="G2865" s="39" t="s">
        <v>26187</v>
      </c>
      <c r="H2865" s="39" t="s">
        <v>31461</v>
      </c>
      <c r="I2865" s="71">
        <v>-5</v>
      </c>
    </row>
    <row r="2866" spans="1:9" x14ac:dyDescent="0.2">
      <c r="A2866" s="38" t="s">
        <v>82</v>
      </c>
      <c r="B2866" s="39" t="s">
        <v>69</v>
      </c>
      <c r="C2866" s="39" t="s">
        <v>70</v>
      </c>
      <c r="D2866" s="39" t="s">
        <v>71</v>
      </c>
      <c r="E2866" s="39" t="s">
        <v>12</v>
      </c>
      <c r="F2866" s="39" t="s">
        <v>27035</v>
      </c>
      <c r="G2866" s="39" t="s">
        <v>26187</v>
      </c>
      <c r="H2866" s="39" t="s">
        <v>1523</v>
      </c>
      <c r="I2866" s="71">
        <v>-25.82</v>
      </c>
    </row>
    <row r="2867" spans="1:9" x14ac:dyDescent="0.2">
      <c r="A2867" s="38" t="s">
        <v>82</v>
      </c>
      <c r="B2867" s="39" t="s">
        <v>69</v>
      </c>
      <c r="C2867" s="39" t="s">
        <v>70</v>
      </c>
      <c r="D2867" s="39" t="s">
        <v>71</v>
      </c>
      <c r="E2867" s="39" t="s">
        <v>12</v>
      </c>
      <c r="F2867" s="39" t="s">
        <v>26338</v>
      </c>
      <c r="G2867" s="39" t="s">
        <v>26187</v>
      </c>
      <c r="H2867" s="39" t="s">
        <v>1940</v>
      </c>
      <c r="I2867" s="71">
        <v>-19.239999999999998</v>
      </c>
    </row>
    <row r="2868" spans="1:9" x14ac:dyDescent="0.2">
      <c r="A2868" s="38" t="s">
        <v>82</v>
      </c>
      <c r="B2868" s="39" t="s">
        <v>69</v>
      </c>
      <c r="C2868" s="39" t="s">
        <v>70</v>
      </c>
      <c r="D2868" s="39" t="s">
        <v>71</v>
      </c>
      <c r="E2868" s="39" t="s">
        <v>12</v>
      </c>
      <c r="F2868" s="39" t="s">
        <v>29997</v>
      </c>
      <c r="G2868" s="39" t="s">
        <v>26187</v>
      </c>
      <c r="H2868" s="39" t="s">
        <v>29998</v>
      </c>
      <c r="I2868" s="71">
        <v>-5</v>
      </c>
    </row>
    <row r="2869" spans="1:9" x14ac:dyDescent="0.2">
      <c r="A2869" s="38" t="s">
        <v>82</v>
      </c>
      <c r="B2869" s="39" t="s">
        <v>69</v>
      </c>
      <c r="C2869" s="39" t="s">
        <v>70</v>
      </c>
      <c r="D2869" s="39" t="s">
        <v>71</v>
      </c>
      <c r="E2869" s="39" t="s">
        <v>12</v>
      </c>
      <c r="F2869" s="39" t="s">
        <v>27036</v>
      </c>
      <c r="G2869" s="39" t="s">
        <v>26187</v>
      </c>
      <c r="H2869" s="39" t="s">
        <v>9720</v>
      </c>
      <c r="I2869" s="71">
        <v>-7.43</v>
      </c>
    </row>
    <row r="2870" spans="1:9" x14ac:dyDescent="0.2">
      <c r="A2870" s="38" t="s">
        <v>82</v>
      </c>
      <c r="B2870" s="39" t="s">
        <v>69</v>
      </c>
      <c r="C2870" s="39" t="s">
        <v>70</v>
      </c>
      <c r="D2870" s="39" t="s">
        <v>71</v>
      </c>
      <c r="E2870" s="39" t="s">
        <v>12</v>
      </c>
      <c r="F2870" s="39" t="s">
        <v>1944</v>
      </c>
      <c r="G2870" s="39" t="s">
        <v>26187</v>
      </c>
      <c r="H2870" s="39" t="s">
        <v>1945</v>
      </c>
      <c r="I2870" s="71">
        <v>-33.68</v>
      </c>
    </row>
    <row r="2871" spans="1:9" x14ac:dyDescent="0.2">
      <c r="A2871" s="38" t="s">
        <v>82</v>
      </c>
      <c r="B2871" s="39" t="s">
        <v>69</v>
      </c>
      <c r="C2871" s="39" t="s">
        <v>70</v>
      </c>
      <c r="D2871" s="39" t="s">
        <v>71</v>
      </c>
      <c r="E2871" s="39" t="s">
        <v>12</v>
      </c>
      <c r="F2871" s="39" t="s">
        <v>29999</v>
      </c>
      <c r="G2871" s="39" t="s">
        <v>26187</v>
      </c>
      <c r="H2871" s="39" t="s">
        <v>30000</v>
      </c>
      <c r="I2871" s="71">
        <v>-5</v>
      </c>
    </row>
    <row r="2872" spans="1:9" x14ac:dyDescent="0.2">
      <c r="A2872" s="38" t="s">
        <v>82</v>
      </c>
      <c r="B2872" s="39" t="s">
        <v>69</v>
      </c>
      <c r="C2872" s="39" t="s">
        <v>70</v>
      </c>
      <c r="D2872" s="39" t="s">
        <v>71</v>
      </c>
      <c r="E2872" s="39" t="s">
        <v>12</v>
      </c>
      <c r="F2872" s="39" t="s">
        <v>27037</v>
      </c>
      <c r="G2872" s="39" t="s">
        <v>100</v>
      </c>
      <c r="H2872" s="39" t="s">
        <v>1946</v>
      </c>
      <c r="I2872" s="71">
        <v>-51.58</v>
      </c>
    </row>
    <row r="2873" spans="1:9" x14ac:dyDescent="0.2">
      <c r="A2873" s="38" t="s">
        <v>82</v>
      </c>
      <c r="B2873" s="39" t="s">
        <v>69</v>
      </c>
      <c r="C2873" s="39" t="s">
        <v>70</v>
      </c>
      <c r="D2873" s="39" t="s">
        <v>71</v>
      </c>
      <c r="E2873" s="39" t="s">
        <v>12</v>
      </c>
      <c r="F2873" s="39" t="s">
        <v>26500</v>
      </c>
      <c r="G2873" s="39" t="s">
        <v>26187</v>
      </c>
      <c r="H2873" s="39" t="s">
        <v>26501</v>
      </c>
      <c r="I2873" s="71">
        <v>-8.09</v>
      </c>
    </row>
    <row r="2874" spans="1:9" x14ac:dyDescent="0.2">
      <c r="A2874" s="38" t="s">
        <v>82</v>
      </c>
      <c r="B2874" s="39" t="s">
        <v>69</v>
      </c>
      <c r="C2874" s="39" t="s">
        <v>70</v>
      </c>
      <c r="D2874" s="39" t="s">
        <v>71</v>
      </c>
      <c r="E2874" s="39" t="s">
        <v>12</v>
      </c>
      <c r="F2874" s="39" t="s">
        <v>29174</v>
      </c>
      <c r="G2874" s="39" t="s">
        <v>26187</v>
      </c>
      <c r="H2874" s="39" t="s">
        <v>1947</v>
      </c>
      <c r="I2874" s="71">
        <v>-8.18</v>
      </c>
    </row>
    <row r="2875" spans="1:9" x14ac:dyDescent="0.2">
      <c r="A2875" s="38" t="s">
        <v>82</v>
      </c>
      <c r="B2875" s="39" t="s">
        <v>69</v>
      </c>
      <c r="C2875" s="39" t="s">
        <v>70</v>
      </c>
      <c r="D2875" s="39" t="s">
        <v>71</v>
      </c>
      <c r="E2875" s="39" t="s">
        <v>12</v>
      </c>
      <c r="F2875" s="39" t="s">
        <v>30001</v>
      </c>
      <c r="G2875" s="39" t="s">
        <v>26187</v>
      </c>
      <c r="H2875" s="39" t="s">
        <v>1948</v>
      </c>
      <c r="I2875" s="71">
        <v>-5</v>
      </c>
    </row>
    <row r="2876" spans="1:9" x14ac:dyDescent="0.2">
      <c r="A2876" s="38" t="s">
        <v>82</v>
      </c>
      <c r="B2876" s="39" t="s">
        <v>69</v>
      </c>
      <c r="C2876" s="39" t="s">
        <v>70</v>
      </c>
      <c r="D2876" s="39" t="s">
        <v>71</v>
      </c>
      <c r="E2876" s="39" t="s">
        <v>12</v>
      </c>
      <c r="F2876" s="39" t="s">
        <v>31462</v>
      </c>
      <c r="G2876" s="39" t="s">
        <v>26187</v>
      </c>
      <c r="H2876" s="39" t="s">
        <v>31463</v>
      </c>
      <c r="I2876" s="71">
        <v>-5</v>
      </c>
    </row>
    <row r="2877" spans="1:9" x14ac:dyDescent="0.2">
      <c r="A2877" s="38" t="s">
        <v>82</v>
      </c>
      <c r="B2877" s="39" t="s">
        <v>69</v>
      </c>
      <c r="C2877" s="39" t="s">
        <v>70</v>
      </c>
      <c r="D2877" s="39" t="s">
        <v>71</v>
      </c>
      <c r="E2877" s="39" t="s">
        <v>12</v>
      </c>
      <c r="F2877" s="39" t="s">
        <v>1949</v>
      </c>
      <c r="G2877" s="39" t="s">
        <v>26187</v>
      </c>
      <c r="H2877" s="39" t="s">
        <v>1950</v>
      </c>
      <c r="I2877" s="71">
        <v>-27.19</v>
      </c>
    </row>
    <row r="2878" spans="1:9" x14ac:dyDescent="0.2">
      <c r="A2878" s="38" t="s">
        <v>82</v>
      </c>
      <c r="B2878" s="39" t="s">
        <v>69</v>
      </c>
      <c r="C2878" s="39" t="s">
        <v>70</v>
      </c>
      <c r="D2878" s="39" t="s">
        <v>71</v>
      </c>
      <c r="E2878" s="39" t="s">
        <v>12</v>
      </c>
      <c r="F2878" s="39" t="s">
        <v>28701</v>
      </c>
      <c r="G2878" s="39" t="s">
        <v>26187</v>
      </c>
      <c r="H2878" s="39" t="s">
        <v>28702</v>
      </c>
      <c r="I2878" s="71">
        <v>-5.1100000000000003</v>
      </c>
    </row>
    <row r="2879" spans="1:9" x14ac:dyDescent="0.2">
      <c r="A2879" s="38" t="s">
        <v>82</v>
      </c>
      <c r="B2879" s="39" t="s">
        <v>69</v>
      </c>
      <c r="C2879" s="39" t="s">
        <v>70</v>
      </c>
      <c r="D2879" s="39" t="s">
        <v>71</v>
      </c>
      <c r="E2879" s="39" t="s">
        <v>12</v>
      </c>
      <c r="F2879" s="39" t="s">
        <v>1951</v>
      </c>
      <c r="G2879" s="39" t="s">
        <v>26187</v>
      </c>
      <c r="H2879" s="39" t="s">
        <v>1952</v>
      </c>
      <c r="I2879" s="71">
        <v>-31.56</v>
      </c>
    </row>
    <row r="2880" spans="1:9" x14ac:dyDescent="0.2">
      <c r="A2880" s="38" t="s">
        <v>82</v>
      </c>
      <c r="B2880" s="39" t="s">
        <v>69</v>
      </c>
      <c r="C2880" s="39" t="s">
        <v>70</v>
      </c>
      <c r="D2880" s="39" t="s">
        <v>71</v>
      </c>
      <c r="E2880" s="39" t="s">
        <v>12</v>
      </c>
      <c r="F2880" s="39" t="s">
        <v>31464</v>
      </c>
      <c r="G2880" s="39" t="s">
        <v>26187</v>
      </c>
      <c r="H2880" s="39" t="s">
        <v>31465</v>
      </c>
      <c r="I2880" s="71">
        <v>-5</v>
      </c>
    </row>
    <row r="2881" spans="1:9" x14ac:dyDescent="0.2">
      <c r="A2881" s="38" t="s">
        <v>82</v>
      </c>
      <c r="B2881" s="39" t="s">
        <v>69</v>
      </c>
      <c r="C2881" s="39" t="s">
        <v>70</v>
      </c>
      <c r="D2881" s="39" t="s">
        <v>71</v>
      </c>
      <c r="E2881" s="39" t="s">
        <v>12</v>
      </c>
      <c r="F2881" s="39" t="s">
        <v>28130</v>
      </c>
      <c r="G2881" s="39" t="s">
        <v>26187</v>
      </c>
      <c r="H2881" s="39" t="s">
        <v>1526</v>
      </c>
      <c r="I2881" s="71">
        <v>-13.14</v>
      </c>
    </row>
    <row r="2882" spans="1:9" x14ac:dyDescent="0.2">
      <c r="A2882" s="38" t="s">
        <v>82</v>
      </c>
      <c r="B2882" s="39" t="s">
        <v>69</v>
      </c>
      <c r="C2882" s="39" t="s">
        <v>70</v>
      </c>
      <c r="D2882" s="39" t="s">
        <v>71</v>
      </c>
      <c r="E2882" s="39" t="s">
        <v>12</v>
      </c>
      <c r="F2882" s="39" t="s">
        <v>30002</v>
      </c>
      <c r="G2882" s="39" t="s">
        <v>26187</v>
      </c>
      <c r="H2882" s="39" t="s">
        <v>1528</v>
      </c>
      <c r="I2882" s="71">
        <v>-3.59</v>
      </c>
    </row>
    <row r="2883" spans="1:9" x14ac:dyDescent="0.2">
      <c r="A2883" s="38" t="s">
        <v>82</v>
      </c>
      <c r="B2883" s="39" t="s">
        <v>69</v>
      </c>
      <c r="C2883" s="39" t="s">
        <v>70</v>
      </c>
      <c r="D2883" s="39" t="s">
        <v>71</v>
      </c>
      <c r="E2883" s="39" t="s">
        <v>12</v>
      </c>
      <c r="F2883" s="39" t="s">
        <v>28131</v>
      </c>
      <c r="G2883" s="39" t="s">
        <v>26187</v>
      </c>
      <c r="H2883" s="39" t="s">
        <v>28132</v>
      </c>
      <c r="I2883" s="71">
        <v>-22.21</v>
      </c>
    </row>
    <row r="2884" spans="1:9" x14ac:dyDescent="0.2">
      <c r="A2884" s="38" t="s">
        <v>82</v>
      </c>
      <c r="B2884" s="39" t="s">
        <v>69</v>
      </c>
      <c r="C2884" s="39" t="s">
        <v>70</v>
      </c>
      <c r="D2884" s="39" t="s">
        <v>71</v>
      </c>
      <c r="E2884" s="39" t="s">
        <v>12</v>
      </c>
      <c r="F2884" s="39" t="s">
        <v>1957</v>
      </c>
      <c r="G2884" s="39" t="s">
        <v>26187</v>
      </c>
      <c r="H2884" s="39" t="s">
        <v>1958</v>
      </c>
      <c r="I2884" s="71">
        <v>-19.37</v>
      </c>
    </row>
    <row r="2885" spans="1:9" x14ac:dyDescent="0.2">
      <c r="A2885" s="38" t="s">
        <v>82</v>
      </c>
      <c r="B2885" s="39" t="s">
        <v>69</v>
      </c>
      <c r="C2885" s="39" t="s">
        <v>70</v>
      </c>
      <c r="D2885" s="39" t="s">
        <v>71</v>
      </c>
      <c r="E2885" s="39" t="s">
        <v>12</v>
      </c>
      <c r="F2885" s="39" t="s">
        <v>30003</v>
      </c>
      <c r="G2885" s="39" t="s">
        <v>26187</v>
      </c>
      <c r="H2885" s="39" t="s">
        <v>30004</v>
      </c>
      <c r="I2885" s="71">
        <v>-5</v>
      </c>
    </row>
    <row r="2886" spans="1:9" x14ac:dyDescent="0.2">
      <c r="A2886" s="38" t="s">
        <v>82</v>
      </c>
      <c r="B2886" s="39" t="s">
        <v>69</v>
      </c>
      <c r="C2886" s="39" t="s">
        <v>70</v>
      </c>
      <c r="D2886" s="39" t="s">
        <v>71</v>
      </c>
      <c r="E2886" s="39" t="s">
        <v>12</v>
      </c>
      <c r="F2886" s="39" t="s">
        <v>27812</v>
      </c>
      <c r="G2886" s="39" t="s">
        <v>26187</v>
      </c>
      <c r="H2886" s="39" t="s">
        <v>27813</v>
      </c>
      <c r="I2886" s="71">
        <v>-12.53</v>
      </c>
    </row>
    <row r="2887" spans="1:9" x14ac:dyDescent="0.2">
      <c r="A2887" s="38" t="s">
        <v>82</v>
      </c>
      <c r="B2887" s="39" t="s">
        <v>69</v>
      </c>
      <c r="C2887" s="39" t="s">
        <v>70</v>
      </c>
      <c r="D2887" s="39" t="s">
        <v>71</v>
      </c>
      <c r="E2887" s="39" t="s">
        <v>12</v>
      </c>
      <c r="F2887" s="39" t="s">
        <v>26502</v>
      </c>
      <c r="G2887" s="39" t="s">
        <v>26187</v>
      </c>
      <c r="H2887" s="39" t="s">
        <v>1529</v>
      </c>
      <c r="I2887" s="71">
        <v>-5</v>
      </c>
    </row>
    <row r="2888" spans="1:9" x14ac:dyDescent="0.2">
      <c r="A2888" s="38" t="s">
        <v>82</v>
      </c>
      <c r="B2888" s="39" t="s">
        <v>69</v>
      </c>
      <c r="C2888" s="39" t="s">
        <v>70</v>
      </c>
      <c r="D2888" s="39" t="s">
        <v>71</v>
      </c>
      <c r="E2888" s="39" t="s">
        <v>12</v>
      </c>
      <c r="F2888" s="39" t="s">
        <v>26805</v>
      </c>
      <c r="G2888" s="39" t="s">
        <v>26187</v>
      </c>
      <c r="H2888" s="39" t="s">
        <v>26806</v>
      </c>
      <c r="I2888" s="71">
        <v>-5</v>
      </c>
    </row>
    <row r="2889" spans="1:9" x14ac:dyDescent="0.2">
      <c r="A2889" s="38" t="s">
        <v>82</v>
      </c>
      <c r="B2889" s="39" t="s">
        <v>69</v>
      </c>
      <c r="C2889" s="39" t="s">
        <v>70</v>
      </c>
      <c r="D2889" s="39" t="s">
        <v>71</v>
      </c>
      <c r="E2889" s="39" t="s">
        <v>12</v>
      </c>
      <c r="F2889" s="39" t="s">
        <v>31466</v>
      </c>
      <c r="G2889" s="39" t="s">
        <v>26187</v>
      </c>
      <c r="H2889" s="39" t="s">
        <v>31467</v>
      </c>
      <c r="I2889" s="71">
        <v>-5</v>
      </c>
    </row>
    <row r="2890" spans="1:9" x14ac:dyDescent="0.2">
      <c r="A2890" s="38" t="s">
        <v>82</v>
      </c>
      <c r="B2890" s="39" t="s">
        <v>69</v>
      </c>
      <c r="C2890" s="39" t="s">
        <v>70</v>
      </c>
      <c r="D2890" s="39" t="s">
        <v>71</v>
      </c>
      <c r="E2890" s="39" t="s">
        <v>12</v>
      </c>
      <c r="F2890" s="39" t="s">
        <v>31468</v>
      </c>
      <c r="G2890" s="39" t="s">
        <v>26187</v>
      </c>
      <c r="H2890" s="39" t="s">
        <v>23634</v>
      </c>
      <c r="I2890" s="71">
        <v>-5</v>
      </c>
    </row>
    <row r="2891" spans="1:9" x14ac:dyDescent="0.2">
      <c r="A2891" s="38" t="s">
        <v>82</v>
      </c>
      <c r="B2891" s="39" t="s">
        <v>69</v>
      </c>
      <c r="C2891" s="39" t="s">
        <v>70</v>
      </c>
      <c r="D2891" s="39" t="s">
        <v>71</v>
      </c>
      <c r="E2891" s="39" t="s">
        <v>12</v>
      </c>
      <c r="F2891" s="39" t="s">
        <v>31469</v>
      </c>
      <c r="G2891" s="39" t="s">
        <v>26187</v>
      </c>
      <c r="H2891" s="39" t="s">
        <v>1961</v>
      </c>
      <c r="I2891" s="71">
        <v>-5</v>
      </c>
    </row>
    <row r="2892" spans="1:9" x14ac:dyDescent="0.2">
      <c r="A2892" s="38" t="s">
        <v>82</v>
      </c>
      <c r="B2892" s="39" t="s">
        <v>69</v>
      </c>
      <c r="C2892" s="39" t="s">
        <v>70</v>
      </c>
      <c r="D2892" s="39" t="s">
        <v>71</v>
      </c>
      <c r="E2892" s="39" t="s">
        <v>12</v>
      </c>
      <c r="F2892" s="39" t="s">
        <v>31470</v>
      </c>
      <c r="G2892" s="39" t="s">
        <v>26187</v>
      </c>
      <c r="H2892" s="39" t="s">
        <v>31471</v>
      </c>
      <c r="I2892" s="71">
        <v>-5</v>
      </c>
    </row>
    <row r="2893" spans="1:9" x14ac:dyDescent="0.2">
      <c r="A2893" s="38" t="s">
        <v>82</v>
      </c>
      <c r="B2893" s="39" t="s">
        <v>69</v>
      </c>
      <c r="C2893" s="39" t="s">
        <v>70</v>
      </c>
      <c r="D2893" s="39" t="s">
        <v>71</v>
      </c>
      <c r="E2893" s="39" t="s">
        <v>12</v>
      </c>
      <c r="F2893" s="39" t="s">
        <v>29175</v>
      </c>
      <c r="G2893" s="39" t="s">
        <v>26187</v>
      </c>
      <c r="H2893" s="39" t="s">
        <v>25136</v>
      </c>
      <c r="I2893" s="71">
        <v>-5</v>
      </c>
    </row>
    <row r="2894" spans="1:9" x14ac:dyDescent="0.2">
      <c r="A2894" s="38" t="s">
        <v>82</v>
      </c>
      <c r="B2894" s="39" t="s">
        <v>69</v>
      </c>
      <c r="C2894" s="39" t="s">
        <v>70</v>
      </c>
      <c r="D2894" s="39" t="s">
        <v>71</v>
      </c>
      <c r="E2894" s="39" t="s">
        <v>12</v>
      </c>
      <c r="F2894" s="39" t="s">
        <v>28703</v>
      </c>
      <c r="G2894" s="39" t="s">
        <v>26187</v>
      </c>
      <c r="H2894" s="39" t="s">
        <v>28704</v>
      </c>
      <c r="I2894" s="71">
        <v>-146.07</v>
      </c>
    </row>
    <row r="2895" spans="1:9" x14ac:dyDescent="0.2">
      <c r="A2895" s="38" t="s">
        <v>82</v>
      </c>
      <c r="B2895" s="39" t="s">
        <v>69</v>
      </c>
      <c r="C2895" s="39" t="s">
        <v>70</v>
      </c>
      <c r="D2895" s="39" t="s">
        <v>71</v>
      </c>
      <c r="E2895" s="39" t="s">
        <v>12</v>
      </c>
      <c r="F2895" s="39" t="s">
        <v>31472</v>
      </c>
      <c r="G2895" s="39" t="s">
        <v>26187</v>
      </c>
      <c r="H2895" s="39" t="s">
        <v>31473</v>
      </c>
      <c r="I2895" s="71">
        <v>-5</v>
      </c>
    </row>
    <row r="2896" spans="1:9" x14ac:dyDescent="0.2">
      <c r="A2896" s="38" t="s">
        <v>82</v>
      </c>
      <c r="B2896" s="39" t="s">
        <v>69</v>
      </c>
      <c r="C2896" s="39" t="s">
        <v>70</v>
      </c>
      <c r="D2896" s="39" t="s">
        <v>71</v>
      </c>
      <c r="E2896" s="39" t="s">
        <v>12</v>
      </c>
      <c r="F2896" s="39" t="s">
        <v>29176</v>
      </c>
      <c r="G2896" s="39" t="s">
        <v>26187</v>
      </c>
      <c r="H2896" s="39" t="s">
        <v>26108</v>
      </c>
      <c r="I2896" s="71">
        <v>-8.52</v>
      </c>
    </row>
    <row r="2897" spans="1:9" x14ac:dyDescent="0.2">
      <c r="A2897" s="38" t="s">
        <v>82</v>
      </c>
      <c r="B2897" s="39" t="s">
        <v>69</v>
      </c>
      <c r="C2897" s="39" t="s">
        <v>70</v>
      </c>
      <c r="D2897" s="39" t="s">
        <v>71</v>
      </c>
      <c r="E2897" s="39" t="s">
        <v>12</v>
      </c>
      <c r="F2897" s="39" t="s">
        <v>29177</v>
      </c>
      <c r="G2897" s="39" t="s">
        <v>26187</v>
      </c>
      <c r="H2897" s="39" t="s">
        <v>29178</v>
      </c>
      <c r="I2897" s="71">
        <v>-8.65</v>
      </c>
    </row>
    <row r="2898" spans="1:9" x14ac:dyDescent="0.2">
      <c r="A2898" s="38" t="s">
        <v>82</v>
      </c>
      <c r="B2898" s="39" t="s">
        <v>69</v>
      </c>
      <c r="C2898" s="39" t="s">
        <v>70</v>
      </c>
      <c r="D2898" s="39" t="s">
        <v>71</v>
      </c>
      <c r="E2898" s="39" t="s">
        <v>12</v>
      </c>
      <c r="F2898" s="39" t="s">
        <v>30005</v>
      </c>
      <c r="G2898" s="39" t="s">
        <v>26187</v>
      </c>
      <c r="H2898" s="39" t="s">
        <v>1533</v>
      </c>
      <c r="I2898" s="71">
        <v>-5</v>
      </c>
    </row>
    <row r="2899" spans="1:9" x14ac:dyDescent="0.2">
      <c r="A2899" s="38" t="s">
        <v>82</v>
      </c>
      <c r="B2899" s="39" t="s">
        <v>69</v>
      </c>
      <c r="C2899" s="39" t="s">
        <v>70</v>
      </c>
      <c r="D2899" s="39" t="s">
        <v>71</v>
      </c>
      <c r="E2899" s="39" t="s">
        <v>12</v>
      </c>
      <c r="F2899" s="39" t="s">
        <v>31474</v>
      </c>
      <c r="G2899" s="39" t="s">
        <v>26187</v>
      </c>
      <c r="H2899" s="39" t="s">
        <v>1534</v>
      </c>
      <c r="I2899" s="71">
        <v>-5</v>
      </c>
    </row>
    <row r="2900" spans="1:9" x14ac:dyDescent="0.2">
      <c r="A2900" s="38" t="s">
        <v>82</v>
      </c>
      <c r="B2900" s="39" t="s">
        <v>69</v>
      </c>
      <c r="C2900" s="39" t="s">
        <v>70</v>
      </c>
      <c r="D2900" s="39" t="s">
        <v>71</v>
      </c>
      <c r="E2900" s="39" t="s">
        <v>12</v>
      </c>
      <c r="F2900" s="39" t="s">
        <v>1962</v>
      </c>
      <c r="G2900" s="39" t="s">
        <v>26187</v>
      </c>
      <c r="H2900" s="39" t="s">
        <v>1963</v>
      </c>
      <c r="I2900" s="71">
        <v>-5</v>
      </c>
    </row>
    <row r="2901" spans="1:9" x14ac:dyDescent="0.2">
      <c r="A2901" s="38" t="s">
        <v>82</v>
      </c>
      <c r="B2901" s="39" t="s">
        <v>69</v>
      </c>
      <c r="C2901" s="39" t="s">
        <v>70</v>
      </c>
      <c r="D2901" s="39" t="s">
        <v>71</v>
      </c>
      <c r="E2901" s="39" t="s">
        <v>12</v>
      </c>
      <c r="F2901" s="39" t="s">
        <v>30006</v>
      </c>
      <c r="G2901" s="39" t="s">
        <v>26187</v>
      </c>
      <c r="H2901" s="39" t="s">
        <v>30007</v>
      </c>
      <c r="I2901" s="71">
        <v>-5</v>
      </c>
    </row>
    <row r="2902" spans="1:9" x14ac:dyDescent="0.2">
      <c r="A2902" s="38" t="s">
        <v>82</v>
      </c>
      <c r="B2902" s="39" t="s">
        <v>69</v>
      </c>
      <c r="C2902" s="39" t="s">
        <v>70</v>
      </c>
      <c r="D2902" s="39" t="s">
        <v>71</v>
      </c>
      <c r="E2902" s="39" t="s">
        <v>12</v>
      </c>
      <c r="F2902" s="39" t="s">
        <v>30008</v>
      </c>
      <c r="G2902" s="39" t="s">
        <v>26187</v>
      </c>
      <c r="H2902" s="39" t="s">
        <v>30009</v>
      </c>
      <c r="I2902" s="71">
        <v>-5</v>
      </c>
    </row>
    <row r="2903" spans="1:9" x14ac:dyDescent="0.2">
      <c r="A2903" s="38" t="s">
        <v>82</v>
      </c>
      <c r="B2903" s="39" t="s">
        <v>69</v>
      </c>
      <c r="C2903" s="39" t="s">
        <v>70</v>
      </c>
      <c r="D2903" s="39" t="s">
        <v>71</v>
      </c>
      <c r="E2903" s="39" t="s">
        <v>12</v>
      </c>
      <c r="F2903" s="39" t="s">
        <v>29179</v>
      </c>
      <c r="G2903" s="39" t="s">
        <v>26187</v>
      </c>
      <c r="H2903" s="39" t="s">
        <v>1537</v>
      </c>
      <c r="I2903" s="71">
        <v>-5</v>
      </c>
    </row>
    <row r="2904" spans="1:9" x14ac:dyDescent="0.2">
      <c r="A2904" s="38" t="s">
        <v>82</v>
      </c>
      <c r="B2904" s="39" t="s">
        <v>69</v>
      </c>
      <c r="C2904" s="39" t="s">
        <v>70</v>
      </c>
      <c r="D2904" s="39" t="s">
        <v>71</v>
      </c>
      <c r="E2904" s="39" t="s">
        <v>12</v>
      </c>
      <c r="F2904" s="39" t="s">
        <v>1966</v>
      </c>
      <c r="G2904" s="39" t="s">
        <v>26187</v>
      </c>
      <c r="H2904" s="39" t="s">
        <v>1967</v>
      </c>
      <c r="I2904" s="71">
        <v>-87.07</v>
      </c>
    </row>
    <row r="2905" spans="1:9" x14ac:dyDescent="0.2">
      <c r="A2905" s="38" t="s">
        <v>82</v>
      </c>
      <c r="B2905" s="39" t="s">
        <v>69</v>
      </c>
      <c r="C2905" s="39" t="s">
        <v>70</v>
      </c>
      <c r="D2905" s="39" t="s">
        <v>71</v>
      </c>
      <c r="E2905" s="39" t="s">
        <v>12</v>
      </c>
      <c r="F2905" s="39" t="s">
        <v>1968</v>
      </c>
      <c r="G2905" s="39" t="s">
        <v>26187</v>
      </c>
      <c r="H2905" s="39" t="s">
        <v>1969</v>
      </c>
      <c r="I2905" s="71">
        <v>-27.78</v>
      </c>
    </row>
    <row r="2906" spans="1:9" x14ac:dyDescent="0.2">
      <c r="A2906" s="38" t="s">
        <v>82</v>
      </c>
      <c r="B2906" s="39" t="s">
        <v>69</v>
      </c>
      <c r="C2906" s="39" t="s">
        <v>70</v>
      </c>
      <c r="D2906" s="39" t="s">
        <v>71</v>
      </c>
      <c r="E2906" s="39" t="s">
        <v>12</v>
      </c>
      <c r="F2906" s="39" t="s">
        <v>31475</v>
      </c>
      <c r="G2906" s="39" t="s">
        <v>26187</v>
      </c>
      <c r="H2906" s="39" t="s">
        <v>1970</v>
      </c>
      <c r="I2906" s="71">
        <v>-5</v>
      </c>
    </row>
    <row r="2907" spans="1:9" x14ac:dyDescent="0.2">
      <c r="A2907" s="38" t="s">
        <v>82</v>
      </c>
      <c r="B2907" s="39" t="s">
        <v>69</v>
      </c>
      <c r="C2907" s="39" t="s">
        <v>70</v>
      </c>
      <c r="D2907" s="39" t="s">
        <v>71</v>
      </c>
      <c r="E2907" s="39" t="s">
        <v>12</v>
      </c>
      <c r="F2907" s="39" t="s">
        <v>26339</v>
      </c>
      <c r="G2907" s="39" t="s">
        <v>26187</v>
      </c>
      <c r="H2907" s="39" t="s">
        <v>1538</v>
      </c>
      <c r="I2907" s="71">
        <v>-17.8</v>
      </c>
    </row>
    <row r="2908" spans="1:9" x14ac:dyDescent="0.2">
      <c r="A2908" s="38" t="s">
        <v>82</v>
      </c>
      <c r="B2908" s="39" t="s">
        <v>69</v>
      </c>
      <c r="C2908" s="39" t="s">
        <v>70</v>
      </c>
      <c r="D2908" s="39" t="s">
        <v>71</v>
      </c>
      <c r="E2908" s="39" t="s">
        <v>12</v>
      </c>
      <c r="F2908" s="39" t="s">
        <v>28705</v>
      </c>
      <c r="G2908" s="39" t="s">
        <v>26187</v>
      </c>
      <c r="H2908" s="39" t="s">
        <v>28706</v>
      </c>
      <c r="I2908" s="71">
        <v>-5</v>
      </c>
    </row>
    <row r="2909" spans="1:9" x14ac:dyDescent="0.2">
      <c r="A2909" s="38" t="s">
        <v>82</v>
      </c>
      <c r="B2909" s="39" t="s">
        <v>69</v>
      </c>
      <c r="C2909" s="39" t="s">
        <v>70</v>
      </c>
      <c r="D2909" s="39" t="s">
        <v>71</v>
      </c>
      <c r="E2909" s="39" t="s">
        <v>12</v>
      </c>
      <c r="F2909" s="39" t="s">
        <v>27182</v>
      </c>
      <c r="G2909" s="39" t="s">
        <v>26187</v>
      </c>
      <c r="H2909" s="39" t="s">
        <v>27183</v>
      </c>
      <c r="I2909" s="71">
        <v>-25.82</v>
      </c>
    </row>
    <row r="2910" spans="1:9" x14ac:dyDescent="0.2">
      <c r="A2910" s="38" t="s">
        <v>82</v>
      </c>
      <c r="B2910" s="39" t="s">
        <v>69</v>
      </c>
      <c r="C2910" s="39" t="s">
        <v>70</v>
      </c>
      <c r="D2910" s="39" t="s">
        <v>71</v>
      </c>
      <c r="E2910" s="39" t="s">
        <v>12</v>
      </c>
      <c r="F2910" s="39" t="s">
        <v>28133</v>
      </c>
      <c r="G2910" s="39" t="s">
        <v>26187</v>
      </c>
      <c r="H2910" s="39" t="s">
        <v>28134</v>
      </c>
      <c r="I2910" s="71">
        <v>-5</v>
      </c>
    </row>
    <row r="2911" spans="1:9" x14ac:dyDescent="0.2">
      <c r="A2911" s="38" t="s">
        <v>82</v>
      </c>
      <c r="B2911" s="39" t="s">
        <v>69</v>
      </c>
      <c r="C2911" s="39" t="s">
        <v>70</v>
      </c>
      <c r="D2911" s="39" t="s">
        <v>71</v>
      </c>
      <c r="E2911" s="39" t="s">
        <v>12</v>
      </c>
      <c r="F2911" s="39" t="s">
        <v>27814</v>
      </c>
      <c r="G2911" s="39" t="s">
        <v>26187</v>
      </c>
      <c r="H2911" s="39" t="s">
        <v>1539</v>
      </c>
      <c r="I2911" s="71">
        <v>-23.74</v>
      </c>
    </row>
    <row r="2912" spans="1:9" x14ac:dyDescent="0.2">
      <c r="A2912" s="38" t="s">
        <v>82</v>
      </c>
      <c r="B2912" s="39" t="s">
        <v>69</v>
      </c>
      <c r="C2912" s="39" t="s">
        <v>70</v>
      </c>
      <c r="D2912" s="39" t="s">
        <v>71</v>
      </c>
      <c r="E2912" s="39" t="s">
        <v>12</v>
      </c>
      <c r="F2912" s="39" t="s">
        <v>27038</v>
      </c>
      <c r="G2912" s="39" t="s">
        <v>26187</v>
      </c>
      <c r="H2912" s="39" t="s">
        <v>27039</v>
      </c>
      <c r="I2912" s="71">
        <v>-10.09</v>
      </c>
    </row>
    <row r="2913" spans="1:9" x14ac:dyDescent="0.2">
      <c r="A2913" s="38" t="s">
        <v>82</v>
      </c>
      <c r="B2913" s="39" t="s">
        <v>69</v>
      </c>
      <c r="C2913" s="39" t="s">
        <v>70</v>
      </c>
      <c r="D2913" s="39" t="s">
        <v>71</v>
      </c>
      <c r="E2913" s="39" t="s">
        <v>12</v>
      </c>
      <c r="F2913" s="39" t="s">
        <v>31476</v>
      </c>
      <c r="G2913" s="39" t="s">
        <v>26187</v>
      </c>
      <c r="H2913" s="39" t="s">
        <v>31477</v>
      </c>
      <c r="I2913" s="71">
        <v>-5</v>
      </c>
    </row>
    <row r="2914" spans="1:9" x14ac:dyDescent="0.2">
      <c r="A2914" s="38" t="s">
        <v>82</v>
      </c>
      <c r="B2914" s="39" t="s">
        <v>69</v>
      </c>
      <c r="C2914" s="39" t="s">
        <v>70</v>
      </c>
      <c r="D2914" s="39" t="s">
        <v>71</v>
      </c>
      <c r="E2914" s="39" t="s">
        <v>12</v>
      </c>
      <c r="F2914" s="39" t="s">
        <v>31478</v>
      </c>
      <c r="G2914" s="39" t="s">
        <v>26187</v>
      </c>
      <c r="H2914" s="39" t="s">
        <v>31479</v>
      </c>
      <c r="I2914" s="71">
        <v>0</v>
      </c>
    </row>
    <row r="2915" spans="1:9" x14ac:dyDescent="0.2">
      <c r="A2915" s="38" t="s">
        <v>82</v>
      </c>
      <c r="B2915" s="39" t="s">
        <v>69</v>
      </c>
      <c r="C2915" s="39" t="s">
        <v>70</v>
      </c>
      <c r="D2915" s="39" t="s">
        <v>71</v>
      </c>
      <c r="E2915" s="39" t="s">
        <v>12</v>
      </c>
      <c r="F2915" s="39" t="s">
        <v>30010</v>
      </c>
      <c r="G2915" s="39" t="s">
        <v>100</v>
      </c>
      <c r="H2915" s="39" t="s">
        <v>30011</v>
      </c>
      <c r="I2915" s="71">
        <v>-5</v>
      </c>
    </row>
    <row r="2916" spans="1:9" x14ac:dyDescent="0.2">
      <c r="A2916" s="38" t="s">
        <v>82</v>
      </c>
      <c r="B2916" s="39" t="s">
        <v>69</v>
      </c>
      <c r="C2916" s="39" t="s">
        <v>70</v>
      </c>
      <c r="D2916" s="39" t="s">
        <v>71</v>
      </c>
      <c r="E2916" s="39" t="s">
        <v>12</v>
      </c>
      <c r="F2916" s="39" t="s">
        <v>27184</v>
      </c>
      <c r="G2916" s="39" t="s">
        <v>26187</v>
      </c>
      <c r="H2916" s="39" t="s">
        <v>1540</v>
      </c>
      <c r="I2916" s="71">
        <v>-5</v>
      </c>
    </row>
    <row r="2917" spans="1:9" x14ac:dyDescent="0.2">
      <c r="A2917" s="38" t="s">
        <v>82</v>
      </c>
      <c r="B2917" s="39" t="s">
        <v>69</v>
      </c>
      <c r="C2917" s="39" t="s">
        <v>70</v>
      </c>
      <c r="D2917" s="39" t="s">
        <v>71</v>
      </c>
      <c r="E2917" s="39" t="s">
        <v>12</v>
      </c>
      <c r="F2917" s="39" t="s">
        <v>28707</v>
      </c>
      <c r="G2917" s="39" t="s">
        <v>26187</v>
      </c>
      <c r="H2917" s="39" t="s">
        <v>1541</v>
      </c>
      <c r="I2917" s="71">
        <v>-21.4</v>
      </c>
    </row>
    <row r="2918" spans="1:9" x14ac:dyDescent="0.2">
      <c r="A2918" s="38" t="s">
        <v>82</v>
      </c>
      <c r="B2918" s="39" t="s">
        <v>69</v>
      </c>
      <c r="C2918" s="39" t="s">
        <v>70</v>
      </c>
      <c r="D2918" s="39" t="s">
        <v>71</v>
      </c>
      <c r="E2918" s="39" t="s">
        <v>12</v>
      </c>
      <c r="F2918" s="39" t="s">
        <v>31480</v>
      </c>
      <c r="G2918" s="39" t="s">
        <v>26187</v>
      </c>
      <c r="H2918" s="39" t="s">
        <v>17090</v>
      </c>
      <c r="I2918" s="71">
        <v>-5</v>
      </c>
    </row>
    <row r="2919" spans="1:9" x14ac:dyDescent="0.2">
      <c r="A2919" s="38" t="s">
        <v>82</v>
      </c>
      <c r="B2919" s="39" t="s">
        <v>69</v>
      </c>
      <c r="C2919" s="39" t="s">
        <v>70</v>
      </c>
      <c r="D2919" s="39" t="s">
        <v>71</v>
      </c>
      <c r="E2919" s="39" t="s">
        <v>12</v>
      </c>
      <c r="F2919" s="39" t="s">
        <v>31481</v>
      </c>
      <c r="G2919" s="39" t="s">
        <v>26187</v>
      </c>
      <c r="H2919" s="39" t="s">
        <v>1543</v>
      </c>
      <c r="I2919" s="71">
        <v>-5</v>
      </c>
    </row>
    <row r="2920" spans="1:9" x14ac:dyDescent="0.2">
      <c r="A2920" s="38" t="s">
        <v>82</v>
      </c>
      <c r="B2920" s="39" t="s">
        <v>69</v>
      </c>
      <c r="C2920" s="39" t="s">
        <v>70</v>
      </c>
      <c r="D2920" s="39" t="s">
        <v>71</v>
      </c>
      <c r="E2920" s="39" t="s">
        <v>12</v>
      </c>
      <c r="F2920" s="39" t="s">
        <v>30012</v>
      </c>
      <c r="G2920" s="39" t="s">
        <v>26187</v>
      </c>
      <c r="H2920" s="39" t="s">
        <v>30013</v>
      </c>
      <c r="I2920" s="71">
        <v>-6</v>
      </c>
    </row>
    <row r="2921" spans="1:9" x14ac:dyDescent="0.2">
      <c r="A2921" s="38" t="s">
        <v>82</v>
      </c>
      <c r="B2921" s="39" t="s">
        <v>69</v>
      </c>
      <c r="C2921" s="39" t="s">
        <v>70</v>
      </c>
      <c r="D2921" s="39" t="s">
        <v>71</v>
      </c>
      <c r="E2921" s="39" t="s">
        <v>12</v>
      </c>
      <c r="F2921" s="39" t="s">
        <v>26340</v>
      </c>
      <c r="G2921" s="39" t="s">
        <v>26187</v>
      </c>
      <c r="H2921" s="39" t="s">
        <v>1973</v>
      </c>
      <c r="I2921" s="71">
        <v>-53.37</v>
      </c>
    </row>
    <row r="2922" spans="1:9" x14ac:dyDescent="0.2">
      <c r="A2922" s="38" t="s">
        <v>82</v>
      </c>
      <c r="B2922" s="39" t="s">
        <v>69</v>
      </c>
      <c r="C2922" s="39" t="s">
        <v>70</v>
      </c>
      <c r="D2922" s="39" t="s">
        <v>71</v>
      </c>
      <c r="E2922" s="39" t="s">
        <v>12</v>
      </c>
      <c r="F2922" s="39" t="s">
        <v>31482</v>
      </c>
      <c r="G2922" s="39" t="s">
        <v>26187</v>
      </c>
      <c r="H2922" s="39" t="s">
        <v>1974</v>
      </c>
      <c r="I2922" s="71">
        <v>-5</v>
      </c>
    </row>
    <row r="2923" spans="1:9" x14ac:dyDescent="0.2">
      <c r="A2923" s="38" t="s">
        <v>82</v>
      </c>
      <c r="B2923" s="39" t="s">
        <v>69</v>
      </c>
      <c r="C2923" s="39" t="s">
        <v>70</v>
      </c>
      <c r="D2923" s="39" t="s">
        <v>71</v>
      </c>
      <c r="E2923" s="39" t="s">
        <v>12</v>
      </c>
      <c r="F2923" s="39" t="s">
        <v>28708</v>
      </c>
      <c r="G2923" s="39" t="s">
        <v>26187</v>
      </c>
      <c r="H2923" s="39" t="s">
        <v>28709</v>
      </c>
      <c r="I2923" s="71">
        <v>-6.89</v>
      </c>
    </row>
    <row r="2924" spans="1:9" x14ac:dyDescent="0.2">
      <c r="A2924" s="38" t="s">
        <v>82</v>
      </c>
      <c r="B2924" s="39" t="s">
        <v>69</v>
      </c>
      <c r="C2924" s="39" t="s">
        <v>70</v>
      </c>
      <c r="D2924" s="39" t="s">
        <v>71</v>
      </c>
      <c r="E2924" s="39" t="s">
        <v>12</v>
      </c>
      <c r="F2924" s="39" t="s">
        <v>31483</v>
      </c>
      <c r="G2924" s="39" t="s">
        <v>26187</v>
      </c>
      <c r="H2924" s="39" t="s">
        <v>31484</v>
      </c>
      <c r="I2924" s="71">
        <v>-5</v>
      </c>
    </row>
    <row r="2925" spans="1:9" x14ac:dyDescent="0.2">
      <c r="A2925" s="38" t="s">
        <v>82</v>
      </c>
      <c r="B2925" s="39" t="s">
        <v>69</v>
      </c>
      <c r="C2925" s="39" t="s">
        <v>70</v>
      </c>
      <c r="D2925" s="39" t="s">
        <v>71</v>
      </c>
      <c r="E2925" s="39" t="s">
        <v>12</v>
      </c>
      <c r="F2925" s="39" t="s">
        <v>30014</v>
      </c>
      <c r="G2925" s="39" t="s">
        <v>26187</v>
      </c>
      <c r="H2925" s="39" t="s">
        <v>1544</v>
      </c>
      <c r="I2925" s="71">
        <v>-5</v>
      </c>
    </row>
    <row r="2926" spans="1:9" x14ac:dyDescent="0.2">
      <c r="A2926" s="38" t="s">
        <v>82</v>
      </c>
      <c r="B2926" s="39" t="s">
        <v>69</v>
      </c>
      <c r="C2926" s="39" t="s">
        <v>70</v>
      </c>
      <c r="D2926" s="39" t="s">
        <v>71</v>
      </c>
      <c r="E2926" s="39" t="s">
        <v>12</v>
      </c>
      <c r="F2926" s="39" t="s">
        <v>27401</v>
      </c>
      <c r="G2926" s="39" t="s">
        <v>26187</v>
      </c>
      <c r="H2926" s="39" t="s">
        <v>27402</v>
      </c>
      <c r="I2926" s="71">
        <v>-11.12</v>
      </c>
    </row>
    <row r="2927" spans="1:9" x14ac:dyDescent="0.2">
      <c r="A2927" s="38" t="s">
        <v>82</v>
      </c>
      <c r="B2927" s="39" t="s">
        <v>69</v>
      </c>
      <c r="C2927" s="39" t="s">
        <v>70</v>
      </c>
      <c r="D2927" s="39" t="s">
        <v>71</v>
      </c>
      <c r="E2927" s="39" t="s">
        <v>12</v>
      </c>
      <c r="F2927" s="39" t="s">
        <v>27815</v>
      </c>
      <c r="G2927" s="39" t="s">
        <v>26187</v>
      </c>
      <c r="H2927" s="39" t="s">
        <v>1545</v>
      </c>
      <c r="I2927" s="71">
        <v>-11.03</v>
      </c>
    </row>
    <row r="2928" spans="1:9" x14ac:dyDescent="0.2">
      <c r="A2928" s="38" t="s">
        <v>82</v>
      </c>
      <c r="B2928" s="39" t="s">
        <v>69</v>
      </c>
      <c r="C2928" s="39" t="s">
        <v>70</v>
      </c>
      <c r="D2928" s="39" t="s">
        <v>71</v>
      </c>
      <c r="E2928" s="39" t="s">
        <v>12</v>
      </c>
      <c r="F2928" s="39" t="s">
        <v>31485</v>
      </c>
      <c r="G2928" s="39" t="s">
        <v>26187</v>
      </c>
      <c r="H2928" s="39" t="s">
        <v>31486</v>
      </c>
      <c r="I2928" s="71">
        <v>-5</v>
      </c>
    </row>
    <row r="2929" spans="1:9" x14ac:dyDescent="0.2">
      <c r="A2929" s="38" t="s">
        <v>82</v>
      </c>
      <c r="B2929" s="39" t="s">
        <v>69</v>
      </c>
      <c r="C2929" s="39" t="s">
        <v>70</v>
      </c>
      <c r="D2929" s="39" t="s">
        <v>71</v>
      </c>
      <c r="E2929" s="39" t="s">
        <v>12</v>
      </c>
      <c r="F2929" s="39" t="s">
        <v>30015</v>
      </c>
      <c r="G2929" s="39" t="s">
        <v>26187</v>
      </c>
      <c r="H2929" s="39" t="s">
        <v>1977</v>
      </c>
      <c r="I2929" s="71">
        <v>-5</v>
      </c>
    </row>
    <row r="2930" spans="1:9" x14ac:dyDescent="0.2">
      <c r="A2930" s="38" t="s">
        <v>82</v>
      </c>
      <c r="B2930" s="39" t="s">
        <v>69</v>
      </c>
      <c r="C2930" s="39" t="s">
        <v>70</v>
      </c>
      <c r="D2930" s="39" t="s">
        <v>71</v>
      </c>
      <c r="E2930" s="39" t="s">
        <v>12</v>
      </c>
      <c r="F2930" s="39" t="s">
        <v>27040</v>
      </c>
      <c r="G2930" s="39" t="s">
        <v>26187</v>
      </c>
      <c r="H2930" s="39" t="s">
        <v>27041</v>
      </c>
      <c r="I2930" s="71">
        <v>-51.67</v>
      </c>
    </row>
    <row r="2931" spans="1:9" x14ac:dyDescent="0.2">
      <c r="A2931" s="38" t="s">
        <v>82</v>
      </c>
      <c r="B2931" s="39" t="s">
        <v>69</v>
      </c>
      <c r="C2931" s="39" t="s">
        <v>70</v>
      </c>
      <c r="D2931" s="39" t="s">
        <v>71</v>
      </c>
      <c r="E2931" s="39" t="s">
        <v>12</v>
      </c>
      <c r="F2931" s="39" t="s">
        <v>31487</v>
      </c>
      <c r="G2931" s="39" t="s">
        <v>26187</v>
      </c>
      <c r="H2931" s="39" t="s">
        <v>31488</v>
      </c>
      <c r="I2931" s="71">
        <v>-5</v>
      </c>
    </row>
    <row r="2932" spans="1:9" x14ac:dyDescent="0.2">
      <c r="A2932" s="38" t="s">
        <v>82</v>
      </c>
      <c r="B2932" s="39" t="s">
        <v>69</v>
      </c>
      <c r="C2932" s="39" t="s">
        <v>70</v>
      </c>
      <c r="D2932" s="39" t="s">
        <v>71</v>
      </c>
      <c r="E2932" s="39" t="s">
        <v>12</v>
      </c>
      <c r="F2932" s="39" t="s">
        <v>31489</v>
      </c>
      <c r="G2932" s="39" t="s">
        <v>26187</v>
      </c>
      <c r="H2932" s="39" t="s">
        <v>1978</v>
      </c>
      <c r="I2932" s="71">
        <v>-5</v>
      </c>
    </row>
    <row r="2933" spans="1:9" x14ac:dyDescent="0.2">
      <c r="A2933" s="38" t="s">
        <v>82</v>
      </c>
      <c r="B2933" s="39" t="s">
        <v>69</v>
      </c>
      <c r="C2933" s="39" t="s">
        <v>70</v>
      </c>
      <c r="D2933" s="39" t="s">
        <v>71</v>
      </c>
      <c r="E2933" s="39" t="s">
        <v>12</v>
      </c>
      <c r="F2933" s="39" t="s">
        <v>27803</v>
      </c>
      <c r="G2933" s="39" t="s">
        <v>26187</v>
      </c>
      <c r="H2933" s="39" t="s">
        <v>27804</v>
      </c>
      <c r="I2933" s="71">
        <v>-11.02</v>
      </c>
    </row>
    <row r="2934" spans="1:9" x14ac:dyDescent="0.2">
      <c r="A2934" s="38" t="s">
        <v>82</v>
      </c>
      <c r="B2934" s="39" t="s">
        <v>69</v>
      </c>
      <c r="C2934" s="39" t="s">
        <v>70</v>
      </c>
      <c r="D2934" s="39" t="s">
        <v>71</v>
      </c>
      <c r="E2934" s="39" t="s">
        <v>12</v>
      </c>
      <c r="F2934" s="39" t="s">
        <v>30016</v>
      </c>
      <c r="G2934" s="39" t="s">
        <v>26187</v>
      </c>
      <c r="H2934" s="39" t="s">
        <v>30017</v>
      </c>
      <c r="I2934" s="71">
        <v>-5</v>
      </c>
    </row>
    <row r="2935" spans="1:9" x14ac:dyDescent="0.2">
      <c r="A2935" s="38" t="s">
        <v>82</v>
      </c>
      <c r="B2935" s="39" t="s">
        <v>69</v>
      </c>
      <c r="C2935" s="39" t="s">
        <v>70</v>
      </c>
      <c r="D2935" s="39" t="s">
        <v>71</v>
      </c>
      <c r="E2935" s="39" t="s">
        <v>12</v>
      </c>
      <c r="F2935" s="39" t="s">
        <v>31490</v>
      </c>
      <c r="G2935" s="39" t="s">
        <v>26187</v>
      </c>
      <c r="H2935" s="39" t="s">
        <v>31491</v>
      </c>
      <c r="I2935" s="71">
        <v>-5</v>
      </c>
    </row>
    <row r="2936" spans="1:9" x14ac:dyDescent="0.2">
      <c r="A2936" s="38" t="s">
        <v>82</v>
      </c>
      <c r="B2936" s="39" t="s">
        <v>69</v>
      </c>
      <c r="C2936" s="39" t="s">
        <v>70</v>
      </c>
      <c r="D2936" s="39" t="s">
        <v>71</v>
      </c>
      <c r="E2936" s="39" t="s">
        <v>12</v>
      </c>
      <c r="F2936" s="39" t="s">
        <v>1979</v>
      </c>
      <c r="G2936" s="39" t="s">
        <v>26187</v>
      </c>
      <c r="H2936" s="39" t="s">
        <v>1980</v>
      </c>
      <c r="I2936" s="71">
        <v>-48.04</v>
      </c>
    </row>
    <row r="2937" spans="1:9" x14ac:dyDescent="0.2">
      <c r="A2937" s="38" t="s">
        <v>82</v>
      </c>
      <c r="B2937" s="39" t="s">
        <v>69</v>
      </c>
      <c r="C2937" s="39" t="s">
        <v>70</v>
      </c>
      <c r="D2937" s="39" t="s">
        <v>71</v>
      </c>
      <c r="E2937" s="39" t="s">
        <v>12</v>
      </c>
      <c r="F2937" s="39" t="s">
        <v>30018</v>
      </c>
      <c r="G2937" s="39" t="s">
        <v>26187</v>
      </c>
      <c r="H2937" s="39" t="s">
        <v>1982</v>
      </c>
      <c r="I2937" s="71">
        <v>-5</v>
      </c>
    </row>
    <row r="2938" spans="1:9" x14ac:dyDescent="0.2">
      <c r="A2938" s="38" t="s">
        <v>82</v>
      </c>
      <c r="B2938" s="39" t="s">
        <v>69</v>
      </c>
      <c r="C2938" s="39" t="s">
        <v>70</v>
      </c>
      <c r="D2938" s="39" t="s">
        <v>71</v>
      </c>
      <c r="E2938" s="39" t="s">
        <v>12</v>
      </c>
      <c r="F2938" s="39" t="s">
        <v>1984</v>
      </c>
      <c r="G2938" s="39" t="s">
        <v>26187</v>
      </c>
      <c r="H2938" s="39" t="s">
        <v>1985</v>
      </c>
      <c r="I2938" s="71">
        <v>-111.64</v>
      </c>
    </row>
    <row r="2939" spans="1:9" x14ac:dyDescent="0.2">
      <c r="A2939" s="38" t="s">
        <v>82</v>
      </c>
      <c r="B2939" s="39" t="s">
        <v>69</v>
      </c>
      <c r="C2939" s="39" t="s">
        <v>70</v>
      </c>
      <c r="D2939" s="39" t="s">
        <v>71</v>
      </c>
      <c r="E2939" s="39" t="s">
        <v>12</v>
      </c>
      <c r="F2939" s="39" t="s">
        <v>31492</v>
      </c>
      <c r="G2939" s="39" t="s">
        <v>26187</v>
      </c>
      <c r="H2939" s="39" t="s">
        <v>31493</v>
      </c>
      <c r="I2939" s="71">
        <v>-5</v>
      </c>
    </row>
    <row r="2940" spans="1:9" x14ac:dyDescent="0.2">
      <c r="A2940" s="38" t="s">
        <v>82</v>
      </c>
      <c r="B2940" s="39" t="s">
        <v>69</v>
      </c>
      <c r="C2940" s="39" t="s">
        <v>70</v>
      </c>
      <c r="D2940" s="39" t="s">
        <v>71</v>
      </c>
      <c r="E2940" s="39" t="s">
        <v>12</v>
      </c>
      <c r="F2940" s="39" t="s">
        <v>26341</v>
      </c>
      <c r="G2940" s="39" t="s">
        <v>26187</v>
      </c>
      <c r="H2940" s="39" t="s">
        <v>26342</v>
      </c>
      <c r="I2940" s="71">
        <v>-33.950000000000003</v>
      </c>
    </row>
    <row r="2941" spans="1:9" x14ac:dyDescent="0.2">
      <c r="A2941" s="38" t="s">
        <v>82</v>
      </c>
      <c r="B2941" s="39" t="s">
        <v>69</v>
      </c>
      <c r="C2941" s="39" t="s">
        <v>70</v>
      </c>
      <c r="D2941" s="39" t="s">
        <v>71</v>
      </c>
      <c r="E2941" s="39" t="s">
        <v>12</v>
      </c>
      <c r="F2941" s="39" t="s">
        <v>27042</v>
      </c>
      <c r="G2941" s="39" t="s">
        <v>26187</v>
      </c>
      <c r="H2941" s="39" t="s">
        <v>1547</v>
      </c>
      <c r="I2941" s="71">
        <v>-27.97</v>
      </c>
    </row>
    <row r="2942" spans="1:9" x14ac:dyDescent="0.2">
      <c r="A2942" s="38" t="s">
        <v>82</v>
      </c>
      <c r="B2942" s="39" t="s">
        <v>69</v>
      </c>
      <c r="C2942" s="39" t="s">
        <v>70</v>
      </c>
      <c r="D2942" s="39" t="s">
        <v>71</v>
      </c>
      <c r="E2942" s="39" t="s">
        <v>12</v>
      </c>
      <c r="F2942" s="39" t="s">
        <v>30019</v>
      </c>
      <c r="G2942" s="39" t="s">
        <v>26187</v>
      </c>
      <c r="H2942" s="39" t="s">
        <v>30020</v>
      </c>
      <c r="I2942" s="71">
        <v>-5</v>
      </c>
    </row>
    <row r="2943" spans="1:9" x14ac:dyDescent="0.2">
      <c r="A2943" s="38" t="s">
        <v>82</v>
      </c>
      <c r="B2943" s="39" t="s">
        <v>69</v>
      </c>
      <c r="C2943" s="39" t="s">
        <v>70</v>
      </c>
      <c r="D2943" s="39" t="s">
        <v>71</v>
      </c>
      <c r="E2943" s="39" t="s">
        <v>12</v>
      </c>
      <c r="F2943" s="39" t="s">
        <v>27185</v>
      </c>
      <c r="G2943" s="39" t="s">
        <v>26187</v>
      </c>
      <c r="H2943" s="39" t="s">
        <v>27186</v>
      </c>
      <c r="I2943" s="71">
        <v>-5.34</v>
      </c>
    </row>
    <row r="2944" spans="1:9" x14ac:dyDescent="0.2">
      <c r="A2944" s="38" t="s">
        <v>82</v>
      </c>
      <c r="B2944" s="39" t="s">
        <v>69</v>
      </c>
      <c r="C2944" s="39" t="s">
        <v>70</v>
      </c>
      <c r="D2944" s="39" t="s">
        <v>71</v>
      </c>
      <c r="E2944" s="39" t="s">
        <v>12</v>
      </c>
      <c r="F2944" s="39" t="s">
        <v>28710</v>
      </c>
      <c r="G2944" s="39" t="s">
        <v>26187</v>
      </c>
      <c r="H2944" s="39" t="s">
        <v>28711</v>
      </c>
      <c r="I2944" s="71">
        <v>-37.17</v>
      </c>
    </row>
    <row r="2945" spans="1:9" x14ac:dyDescent="0.2">
      <c r="A2945" s="38" t="s">
        <v>82</v>
      </c>
      <c r="B2945" s="39" t="s">
        <v>69</v>
      </c>
      <c r="C2945" s="39" t="s">
        <v>70</v>
      </c>
      <c r="D2945" s="39" t="s">
        <v>71</v>
      </c>
      <c r="E2945" s="39" t="s">
        <v>12</v>
      </c>
      <c r="F2945" s="39" t="s">
        <v>31494</v>
      </c>
      <c r="G2945" s="39" t="s">
        <v>26187</v>
      </c>
      <c r="H2945" s="39" t="s">
        <v>1548</v>
      </c>
      <c r="I2945" s="71">
        <v>-5</v>
      </c>
    </row>
    <row r="2946" spans="1:9" x14ac:dyDescent="0.2">
      <c r="A2946" s="38" t="s">
        <v>82</v>
      </c>
      <c r="B2946" s="39" t="s">
        <v>69</v>
      </c>
      <c r="C2946" s="39" t="s">
        <v>70</v>
      </c>
      <c r="D2946" s="39" t="s">
        <v>71</v>
      </c>
      <c r="E2946" s="39" t="s">
        <v>12</v>
      </c>
      <c r="F2946" s="39" t="s">
        <v>29180</v>
      </c>
      <c r="G2946" s="39" t="s">
        <v>26187</v>
      </c>
      <c r="H2946" s="39" t="s">
        <v>1991</v>
      </c>
      <c r="I2946" s="71">
        <v>-5</v>
      </c>
    </row>
    <row r="2947" spans="1:9" x14ac:dyDescent="0.2">
      <c r="A2947" s="38" t="s">
        <v>82</v>
      </c>
      <c r="B2947" s="39" t="s">
        <v>69</v>
      </c>
      <c r="C2947" s="39" t="s">
        <v>70</v>
      </c>
      <c r="D2947" s="39" t="s">
        <v>71</v>
      </c>
      <c r="E2947" s="39" t="s">
        <v>12</v>
      </c>
      <c r="F2947" s="39" t="s">
        <v>1992</v>
      </c>
      <c r="G2947" s="39" t="s">
        <v>26187</v>
      </c>
      <c r="H2947" s="39" t="s">
        <v>1993</v>
      </c>
      <c r="I2947" s="71">
        <v>-32.78</v>
      </c>
    </row>
    <row r="2948" spans="1:9" x14ac:dyDescent="0.2">
      <c r="A2948" s="38" t="s">
        <v>82</v>
      </c>
      <c r="B2948" s="39" t="s">
        <v>69</v>
      </c>
      <c r="C2948" s="39" t="s">
        <v>70</v>
      </c>
      <c r="D2948" s="39" t="s">
        <v>71</v>
      </c>
      <c r="E2948" s="39" t="s">
        <v>12</v>
      </c>
      <c r="F2948" s="39" t="s">
        <v>1994</v>
      </c>
      <c r="G2948" s="39" t="s">
        <v>26187</v>
      </c>
      <c r="H2948" s="39" t="s">
        <v>1995</v>
      </c>
      <c r="I2948" s="71">
        <v>-200.6</v>
      </c>
    </row>
    <row r="2949" spans="1:9" x14ac:dyDescent="0.2">
      <c r="A2949" s="38" t="s">
        <v>82</v>
      </c>
      <c r="B2949" s="39" t="s">
        <v>69</v>
      </c>
      <c r="C2949" s="39" t="s">
        <v>70</v>
      </c>
      <c r="D2949" s="39" t="s">
        <v>71</v>
      </c>
      <c r="E2949" s="39" t="s">
        <v>12</v>
      </c>
      <c r="F2949" s="39" t="s">
        <v>29181</v>
      </c>
      <c r="G2949" s="39" t="s">
        <v>26187</v>
      </c>
      <c r="H2949" s="39" t="s">
        <v>29182</v>
      </c>
      <c r="I2949" s="71">
        <v>-5</v>
      </c>
    </row>
    <row r="2950" spans="1:9" x14ac:dyDescent="0.2">
      <c r="A2950" s="38" t="s">
        <v>82</v>
      </c>
      <c r="B2950" s="39" t="s">
        <v>69</v>
      </c>
      <c r="C2950" s="39" t="s">
        <v>70</v>
      </c>
      <c r="D2950" s="39" t="s">
        <v>71</v>
      </c>
      <c r="E2950" s="39" t="s">
        <v>12</v>
      </c>
      <c r="F2950" s="39" t="s">
        <v>31495</v>
      </c>
      <c r="G2950" s="39" t="s">
        <v>26187</v>
      </c>
      <c r="H2950" s="39" t="s">
        <v>31496</v>
      </c>
      <c r="I2950" s="71">
        <v>-16.98</v>
      </c>
    </row>
    <row r="2951" spans="1:9" x14ac:dyDescent="0.2">
      <c r="A2951" s="38" t="s">
        <v>82</v>
      </c>
      <c r="B2951" s="39" t="s">
        <v>69</v>
      </c>
      <c r="C2951" s="39" t="s">
        <v>70</v>
      </c>
      <c r="D2951" s="39" t="s">
        <v>71</v>
      </c>
      <c r="E2951" s="39" t="s">
        <v>12</v>
      </c>
      <c r="F2951" s="39" t="s">
        <v>28135</v>
      </c>
      <c r="G2951" s="39" t="s">
        <v>26187</v>
      </c>
      <c r="H2951" s="39" t="s">
        <v>1996</v>
      </c>
      <c r="I2951" s="71">
        <v>-16.739999999999998</v>
      </c>
    </row>
    <row r="2952" spans="1:9" x14ac:dyDescent="0.2">
      <c r="A2952" s="38" t="s">
        <v>82</v>
      </c>
      <c r="B2952" s="39" t="s">
        <v>69</v>
      </c>
      <c r="C2952" s="39" t="s">
        <v>70</v>
      </c>
      <c r="D2952" s="39" t="s">
        <v>71</v>
      </c>
      <c r="E2952" s="39" t="s">
        <v>12</v>
      </c>
      <c r="F2952" s="39" t="s">
        <v>27043</v>
      </c>
      <c r="G2952" s="39" t="s">
        <v>26187</v>
      </c>
      <c r="H2952" s="39" t="s">
        <v>27044</v>
      </c>
      <c r="I2952" s="71">
        <v>-17.510000000000002</v>
      </c>
    </row>
    <row r="2953" spans="1:9" x14ac:dyDescent="0.2">
      <c r="A2953" s="38" t="s">
        <v>82</v>
      </c>
      <c r="B2953" s="39" t="s">
        <v>69</v>
      </c>
      <c r="C2953" s="39" t="s">
        <v>70</v>
      </c>
      <c r="D2953" s="39" t="s">
        <v>71</v>
      </c>
      <c r="E2953" s="39" t="s">
        <v>12</v>
      </c>
      <c r="F2953" s="39" t="s">
        <v>31497</v>
      </c>
      <c r="G2953" s="39" t="s">
        <v>26187</v>
      </c>
      <c r="H2953" s="39" t="s">
        <v>1997</v>
      </c>
      <c r="I2953" s="71">
        <v>-5</v>
      </c>
    </row>
    <row r="2954" spans="1:9" x14ac:dyDescent="0.2">
      <c r="A2954" s="38" t="s">
        <v>82</v>
      </c>
      <c r="B2954" s="39" t="s">
        <v>69</v>
      </c>
      <c r="C2954" s="39" t="s">
        <v>70</v>
      </c>
      <c r="D2954" s="39" t="s">
        <v>71</v>
      </c>
      <c r="E2954" s="39" t="s">
        <v>12</v>
      </c>
      <c r="F2954" s="39" t="s">
        <v>31498</v>
      </c>
      <c r="G2954" s="39" t="s">
        <v>26187</v>
      </c>
      <c r="H2954" s="39" t="s">
        <v>1998</v>
      </c>
      <c r="I2954" s="71">
        <v>-5</v>
      </c>
    </row>
    <row r="2955" spans="1:9" x14ac:dyDescent="0.2">
      <c r="A2955" s="38" t="s">
        <v>82</v>
      </c>
      <c r="B2955" s="39" t="s">
        <v>69</v>
      </c>
      <c r="C2955" s="39" t="s">
        <v>70</v>
      </c>
      <c r="D2955" s="39" t="s">
        <v>71</v>
      </c>
      <c r="E2955" s="39" t="s">
        <v>12</v>
      </c>
      <c r="F2955" s="39" t="s">
        <v>27403</v>
      </c>
      <c r="G2955" s="39" t="s">
        <v>26187</v>
      </c>
      <c r="H2955" s="39" t="s">
        <v>7553</v>
      </c>
      <c r="I2955" s="71">
        <v>-5</v>
      </c>
    </row>
    <row r="2956" spans="1:9" x14ac:dyDescent="0.2">
      <c r="A2956" s="38" t="s">
        <v>82</v>
      </c>
      <c r="B2956" s="39" t="s">
        <v>69</v>
      </c>
      <c r="C2956" s="39" t="s">
        <v>70</v>
      </c>
      <c r="D2956" s="39" t="s">
        <v>71</v>
      </c>
      <c r="E2956" s="39" t="s">
        <v>12</v>
      </c>
      <c r="F2956" s="39" t="s">
        <v>26807</v>
      </c>
      <c r="G2956" s="39" t="s">
        <v>26187</v>
      </c>
      <c r="H2956" s="39" t="s">
        <v>1549</v>
      </c>
      <c r="I2956" s="71">
        <v>-5</v>
      </c>
    </row>
    <row r="2957" spans="1:9" x14ac:dyDescent="0.2">
      <c r="A2957" s="38" t="s">
        <v>82</v>
      </c>
      <c r="B2957" s="39" t="s">
        <v>69</v>
      </c>
      <c r="C2957" s="39" t="s">
        <v>70</v>
      </c>
      <c r="D2957" s="39" t="s">
        <v>71</v>
      </c>
      <c r="E2957" s="39" t="s">
        <v>12</v>
      </c>
      <c r="F2957" s="39" t="s">
        <v>26808</v>
      </c>
      <c r="G2957" s="39" t="s">
        <v>26187</v>
      </c>
      <c r="H2957" s="39" t="s">
        <v>1999</v>
      </c>
      <c r="I2957" s="71">
        <v>-7.28</v>
      </c>
    </row>
    <row r="2958" spans="1:9" x14ac:dyDescent="0.2">
      <c r="A2958" s="38" t="s">
        <v>82</v>
      </c>
      <c r="B2958" s="39" t="s">
        <v>69</v>
      </c>
      <c r="C2958" s="39" t="s">
        <v>70</v>
      </c>
      <c r="D2958" s="39" t="s">
        <v>71</v>
      </c>
      <c r="E2958" s="39" t="s">
        <v>12</v>
      </c>
      <c r="F2958" s="39" t="s">
        <v>1551</v>
      </c>
      <c r="G2958" s="39" t="s">
        <v>26187</v>
      </c>
      <c r="H2958" s="39" t="s">
        <v>1552</v>
      </c>
      <c r="I2958" s="71">
        <v>-16.21</v>
      </c>
    </row>
    <row r="2959" spans="1:9" x14ac:dyDescent="0.2">
      <c r="A2959" s="38" t="s">
        <v>82</v>
      </c>
      <c r="B2959" s="39" t="s">
        <v>69</v>
      </c>
      <c r="C2959" s="39" t="s">
        <v>70</v>
      </c>
      <c r="D2959" s="39" t="s">
        <v>71</v>
      </c>
      <c r="E2959" s="39" t="s">
        <v>12</v>
      </c>
      <c r="F2959" s="39" t="s">
        <v>26809</v>
      </c>
      <c r="G2959" s="39" t="s">
        <v>26187</v>
      </c>
      <c r="H2959" s="39" t="s">
        <v>2001</v>
      </c>
      <c r="I2959" s="71">
        <v>-6.92</v>
      </c>
    </row>
    <row r="2960" spans="1:9" x14ac:dyDescent="0.2">
      <c r="A2960" s="38" t="s">
        <v>82</v>
      </c>
      <c r="B2960" s="39" t="s">
        <v>69</v>
      </c>
      <c r="C2960" s="39" t="s">
        <v>70</v>
      </c>
      <c r="D2960" s="39" t="s">
        <v>71</v>
      </c>
      <c r="E2960" s="39" t="s">
        <v>12</v>
      </c>
      <c r="F2960" s="39" t="s">
        <v>27816</v>
      </c>
      <c r="G2960" s="39" t="s">
        <v>26187</v>
      </c>
      <c r="H2960" s="39" t="s">
        <v>1553</v>
      </c>
      <c r="I2960" s="71">
        <v>-5</v>
      </c>
    </row>
    <row r="2961" spans="1:9" x14ac:dyDescent="0.2">
      <c r="A2961" s="38" t="s">
        <v>82</v>
      </c>
      <c r="B2961" s="39" t="s">
        <v>69</v>
      </c>
      <c r="C2961" s="39" t="s">
        <v>70</v>
      </c>
      <c r="D2961" s="39" t="s">
        <v>71</v>
      </c>
      <c r="E2961" s="39" t="s">
        <v>12</v>
      </c>
      <c r="F2961" s="39" t="s">
        <v>30021</v>
      </c>
      <c r="G2961" s="39" t="s">
        <v>26187</v>
      </c>
      <c r="H2961" s="39" t="s">
        <v>2004</v>
      </c>
      <c r="I2961" s="71">
        <v>-5.05</v>
      </c>
    </row>
    <row r="2962" spans="1:9" x14ac:dyDescent="0.2">
      <c r="A2962" s="38" t="s">
        <v>82</v>
      </c>
      <c r="B2962" s="39" t="s">
        <v>69</v>
      </c>
      <c r="C2962" s="39" t="s">
        <v>70</v>
      </c>
      <c r="D2962" s="39" t="s">
        <v>71</v>
      </c>
      <c r="E2962" s="39" t="s">
        <v>12</v>
      </c>
      <c r="F2962" s="39" t="s">
        <v>27404</v>
      </c>
      <c r="G2962" s="39" t="s">
        <v>26187</v>
      </c>
      <c r="H2962" s="39" t="s">
        <v>27405</v>
      </c>
      <c r="I2962" s="71">
        <v>-5</v>
      </c>
    </row>
    <row r="2963" spans="1:9" x14ac:dyDescent="0.2">
      <c r="A2963" s="38" t="s">
        <v>82</v>
      </c>
      <c r="B2963" s="39" t="s">
        <v>69</v>
      </c>
      <c r="C2963" s="39" t="s">
        <v>70</v>
      </c>
      <c r="D2963" s="39" t="s">
        <v>71</v>
      </c>
      <c r="E2963" s="39" t="s">
        <v>12</v>
      </c>
      <c r="F2963" s="39" t="s">
        <v>27187</v>
      </c>
      <c r="G2963" s="39" t="s">
        <v>26187</v>
      </c>
      <c r="H2963" s="39" t="s">
        <v>15214</v>
      </c>
      <c r="I2963" s="71">
        <v>-5</v>
      </c>
    </row>
    <row r="2964" spans="1:9" x14ac:dyDescent="0.2">
      <c r="A2964" s="38" t="s">
        <v>82</v>
      </c>
      <c r="B2964" s="39" t="s">
        <v>69</v>
      </c>
      <c r="C2964" s="39" t="s">
        <v>70</v>
      </c>
      <c r="D2964" s="39" t="s">
        <v>71</v>
      </c>
      <c r="E2964" s="39" t="s">
        <v>12</v>
      </c>
      <c r="F2964" s="39" t="s">
        <v>28136</v>
      </c>
      <c r="G2964" s="39" t="s">
        <v>26187</v>
      </c>
      <c r="H2964" s="39" t="s">
        <v>2007</v>
      </c>
      <c r="I2964" s="71">
        <v>-78.55</v>
      </c>
    </row>
    <row r="2965" spans="1:9" x14ac:dyDescent="0.2">
      <c r="A2965" s="38" t="s">
        <v>82</v>
      </c>
      <c r="B2965" s="39" t="s">
        <v>69</v>
      </c>
      <c r="C2965" s="39" t="s">
        <v>70</v>
      </c>
      <c r="D2965" s="39" t="s">
        <v>71</v>
      </c>
      <c r="E2965" s="39" t="s">
        <v>12</v>
      </c>
      <c r="F2965" s="39" t="s">
        <v>30022</v>
      </c>
      <c r="G2965" s="39" t="s">
        <v>26187</v>
      </c>
      <c r="H2965" s="39" t="s">
        <v>1555</v>
      </c>
      <c r="I2965" s="71">
        <v>-5</v>
      </c>
    </row>
    <row r="2966" spans="1:9" x14ac:dyDescent="0.2">
      <c r="A2966" s="38" t="s">
        <v>82</v>
      </c>
      <c r="B2966" s="39" t="s">
        <v>69</v>
      </c>
      <c r="C2966" s="39" t="s">
        <v>70</v>
      </c>
      <c r="D2966" s="39" t="s">
        <v>71</v>
      </c>
      <c r="E2966" s="39" t="s">
        <v>12</v>
      </c>
      <c r="F2966" s="39" t="s">
        <v>29183</v>
      </c>
      <c r="G2966" s="39" t="s">
        <v>26187</v>
      </c>
      <c r="H2966" s="39" t="s">
        <v>29184</v>
      </c>
      <c r="I2966" s="71">
        <v>-5</v>
      </c>
    </row>
    <row r="2967" spans="1:9" x14ac:dyDescent="0.2">
      <c r="A2967" s="38" t="s">
        <v>82</v>
      </c>
      <c r="B2967" s="39" t="s">
        <v>69</v>
      </c>
      <c r="C2967" s="39" t="s">
        <v>70</v>
      </c>
      <c r="D2967" s="39" t="s">
        <v>71</v>
      </c>
      <c r="E2967" s="39" t="s">
        <v>12</v>
      </c>
      <c r="F2967" s="39" t="s">
        <v>27406</v>
      </c>
      <c r="G2967" s="39" t="s">
        <v>26187</v>
      </c>
      <c r="H2967" s="39" t="s">
        <v>1556</v>
      </c>
      <c r="I2967" s="71">
        <v>-5</v>
      </c>
    </row>
    <row r="2968" spans="1:9" x14ac:dyDescent="0.2">
      <c r="A2968" s="38" t="s">
        <v>82</v>
      </c>
      <c r="B2968" s="39" t="s">
        <v>69</v>
      </c>
      <c r="C2968" s="39" t="s">
        <v>70</v>
      </c>
      <c r="D2968" s="39" t="s">
        <v>71</v>
      </c>
      <c r="E2968" s="39" t="s">
        <v>12</v>
      </c>
      <c r="F2968" s="39" t="s">
        <v>27407</v>
      </c>
      <c r="G2968" s="39" t="s">
        <v>26187</v>
      </c>
      <c r="H2968" s="39" t="s">
        <v>1557</v>
      </c>
      <c r="I2968" s="71">
        <v>-28.42</v>
      </c>
    </row>
    <row r="2969" spans="1:9" x14ac:dyDescent="0.2">
      <c r="A2969" s="38" t="s">
        <v>82</v>
      </c>
      <c r="B2969" s="39" t="s">
        <v>69</v>
      </c>
      <c r="C2969" s="39" t="s">
        <v>70</v>
      </c>
      <c r="D2969" s="39" t="s">
        <v>71</v>
      </c>
      <c r="E2969" s="39" t="s">
        <v>12</v>
      </c>
      <c r="F2969" s="39" t="s">
        <v>31499</v>
      </c>
      <c r="G2969" s="39" t="s">
        <v>26187</v>
      </c>
      <c r="H2969" s="39" t="s">
        <v>2009</v>
      </c>
      <c r="I2969" s="71">
        <v>-5</v>
      </c>
    </row>
    <row r="2970" spans="1:9" x14ac:dyDescent="0.2">
      <c r="A2970" s="38" t="s">
        <v>82</v>
      </c>
      <c r="B2970" s="39" t="s">
        <v>69</v>
      </c>
      <c r="C2970" s="39" t="s">
        <v>70</v>
      </c>
      <c r="D2970" s="39" t="s">
        <v>71</v>
      </c>
      <c r="E2970" s="39" t="s">
        <v>12</v>
      </c>
      <c r="F2970" s="39" t="s">
        <v>27188</v>
      </c>
      <c r="G2970" s="39" t="s">
        <v>26187</v>
      </c>
      <c r="H2970" s="39" t="s">
        <v>27189</v>
      </c>
      <c r="I2970" s="71">
        <v>-9.6199999999999992</v>
      </c>
    </row>
    <row r="2971" spans="1:9" x14ac:dyDescent="0.2">
      <c r="A2971" s="38" t="s">
        <v>82</v>
      </c>
      <c r="B2971" s="39" t="s">
        <v>69</v>
      </c>
      <c r="C2971" s="39" t="s">
        <v>70</v>
      </c>
      <c r="D2971" s="39" t="s">
        <v>71</v>
      </c>
      <c r="E2971" s="39" t="s">
        <v>12</v>
      </c>
      <c r="F2971" s="39" t="s">
        <v>27045</v>
      </c>
      <c r="G2971" s="39" t="s">
        <v>26187</v>
      </c>
      <c r="H2971" s="39" t="s">
        <v>2010</v>
      </c>
      <c r="I2971" s="71">
        <v>-88.41</v>
      </c>
    </row>
    <row r="2972" spans="1:9" x14ac:dyDescent="0.2">
      <c r="A2972" s="38" t="s">
        <v>82</v>
      </c>
      <c r="B2972" s="39" t="s">
        <v>69</v>
      </c>
      <c r="C2972" s="39" t="s">
        <v>70</v>
      </c>
      <c r="D2972" s="39" t="s">
        <v>71</v>
      </c>
      <c r="E2972" s="39" t="s">
        <v>12</v>
      </c>
      <c r="F2972" s="39" t="s">
        <v>26343</v>
      </c>
      <c r="G2972" s="39" t="s">
        <v>26187</v>
      </c>
      <c r="H2972" s="39" t="s">
        <v>2011</v>
      </c>
      <c r="I2972" s="71">
        <v>-87.14</v>
      </c>
    </row>
    <row r="2973" spans="1:9" x14ac:dyDescent="0.2">
      <c r="A2973" s="38" t="s">
        <v>82</v>
      </c>
      <c r="B2973" s="39" t="s">
        <v>69</v>
      </c>
      <c r="C2973" s="39" t="s">
        <v>70</v>
      </c>
      <c r="D2973" s="39" t="s">
        <v>71</v>
      </c>
      <c r="E2973" s="39" t="s">
        <v>12</v>
      </c>
      <c r="F2973" s="39" t="s">
        <v>30023</v>
      </c>
      <c r="G2973" s="39" t="s">
        <v>26187</v>
      </c>
      <c r="H2973" s="39" t="s">
        <v>2012</v>
      </c>
      <c r="I2973" s="71">
        <v>-5</v>
      </c>
    </row>
    <row r="2974" spans="1:9" x14ac:dyDescent="0.2">
      <c r="A2974" s="38" t="s">
        <v>82</v>
      </c>
      <c r="B2974" s="39" t="s">
        <v>69</v>
      </c>
      <c r="C2974" s="39" t="s">
        <v>70</v>
      </c>
      <c r="D2974" s="39" t="s">
        <v>71</v>
      </c>
      <c r="E2974" s="39" t="s">
        <v>12</v>
      </c>
      <c r="F2974" s="39" t="s">
        <v>28712</v>
      </c>
      <c r="G2974" s="39" t="s">
        <v>26187</v>
      </c>
      <c r="H2974" s="39" t="s">
        <v>28713</v>
      </c>
      <c r="I2974" s="71">
        <v>-5</v>
      </c>
    </row>
    <row r="2975" spans="1:9" x14ac:dyDescent="0.2">
      <c r="A2975" s="38" t="s">
        <v>82</v>
      </c>
      <c r="B2975" s="39" t="s">
        <v>69</v>
      </c>
      <c r="C2975" s="39" t="s">
        <v>70</v>
      </c>
      <c r="D2975" s="39" t="s">
        <v>71</v>
      </c>
      <c r="E2975" s="39" t="s">
        <v>12</v>
      </c>
      <c r="F2975" s="39" t="s">
        <v>31500</v>
      </c>
      <c r="G2975" s="39" t="s">
        <v>26187</v>
      </c>
      <c r="H2975" s="39" t="s">
        <v>31501</v>
      </c>
      <c r="I2975" s="71">
        <v>-5</v>
      </c>
    </row>
    <row r="2976" spans="1:9" x14ac:dyDescent="0.2">
      <c r="A2976" s="38" t="s">
        <v>82</v>
      </c>
      <c r="B2976" s="39" t="s">
        <v>69</v>
      </c>
      <c r="C2976" s="39" t="s">
        <v>70</v>
      </c>
      <c r="D2976" s="39" t="s">
        <v>71</v>
      </c>
      <c r="E2976" s="39" t="s">
        <v>12</v>
      </c>
      <c r="F2976" s="39" t="s">
        <v>2014</v>
      </c>
      <c r="G2976" s="39" t="s">
        <v>26187</v>
      </c>
      <c r="H2976" s="39" t="s">
        <v>2015</v>
      </c>
      <c r="I2976" s="71">
        <v>-70.099999999999994</v>
      </c>
    </row>
    <row r="2977" spans="1:9" x14ac:dyDescent="0.2">
      <c r="A2977" s="38" t="s">
        <v>82</v>
      </c>
      <c r="B2977" s="39" t="s">
        <v>69</v>
      </c>
      <c r="C2977" s="39" t="s">
        <v>70</v>
      </c>
      <c r="D2977" s="39" t="s">
        <v>71</v>
      </c>
      <c r="E2977" s="39" t="s">
        <v>12</v>
      </c>
      <c r="F2977" s="39" t="s">
        <v>31502</v>
      </c>
      <c r="G2977" s="39" t="s">
        <v>26187</v>
      </c>
      <c r="H2977" s="39" t="s">
        <v>1559</v>
      </c>
      <c r="I2977" s="71">
        <v>-5</v>
      </c>
    </row>
    <row r="2978" spans="1:9" x14ac:dyDescent="0.2">
      <c r="A2978" s="38" t="s">
        <v>82</v>
      </c>
      <c r="B2978" s="39" t="s">
        <v>69</v>
      </c>
      <c r="C2978" s="39" t="s">
        <v>70</v>
      </c>
      <c r="D2978" s="39" t="s">
        <v>71</v>
      </c>
      <c r="E2978" s="39" t="s">
        <v>12</v>
      </c>
      <c r="F2978" s="39" t="s">
        <v>29185</v>
      </c>
      <c r="G2978" s="39" t="s">
        <v>26187</v>
      </c>
      <c r="H2978" s="39" t="s">
        <v>29186</v>
      </c>
      <c r="I2978" s="71">
        <v>-5</v>
      </c>
    </row>
    <row r="2979" spans="1:9" x14ac:dyDescent="0.2">
      <c r="A2979" s="38" t="s">
        <v>82</v>
      </c>
      <c r="B2979" s="39" t="s">
        <v>69</v>
      </c>
      <c r="C2979" s="39" t="s">
        <v>70</v>
      </c>
      <c r="D2979" s="39" t="s">
        <v>71</v>
      </c>
      <c r="E2979" s="39" t="s">
        <v>12</v>
      </c>
      <c r="F2979" s="39" t="s">
        <v>27408</v>
      </c>
      <c r="G2979" s="39" t="s">
        <v>26187</v>
      </c>
      <c r="H2979" s="39" t="s">
        <v>2016</v>
      </c>
      <c r="I2979" s="71">
        <v>-5</v>
      </c>
    </row>
    <row r="2980" spans="1:9" x14ac:dyDescent="0.2">
      <c r="A2980" s="38" t="s">
        <v>82</v>
      </c>
      <c r="B2980" s="39" t="s">
        <v>69</v>
      </c>
      <c r="C2980" s="39" t="s">
        <v>70</v>
      </c>
      <c r="D2980" s="39" t="s">
        <v>71</v>
      </c>
      <c r="E2980" s="39" t="s">
        <v>12</v>
      </c>
      <c r="F2980" s="39" t="s">
        <v>27046</v>
      </c>
      <c r="G2980" s="39" t="s">
        <v>26187</v>
      </c>
      <c r="H2980" s="39" t="s">
        <v>1560</v>
      </c>
      <c r="I2980" s="71">
        <v>-9.4</v>
      </c>
    </row>
    <row r="2981" spans="1:9" x14ac:dyDescent="0.2">
      <c r="A2981" s="38" t="s">
        <v>82</v>
      </c>
      <c r="B2981" s="39" t="s">
        <v>69</v>
      </c>
      <c r="C2981" s="39" t="s">
        <v>70</v>
      </c>
      <c r="D2981" s="39" t="s">
        <v>71</v>
      </c>
      <c r="E2981" s="39" t="s">
        <v>12</v>
      </c>
      <c r="F2981" s="39" t="s">
        <v>2019</v>
      </c>
      <c r="G2981" s="39" t="s">
        <v>26187</v>
      </c>
      <c r="H2981" s="39" t="s">
        <v>2020</v>
      </c>
      <c r="I2981" s="71">
        <v>-91.94</v>
      </c>
    </row>
    <row r="2982" spans="1:9" x14ac:dyDescent="0.2">
      <c r="A2982" s="38" t="s">
        <v>82</v>
      </c>
      <c r="B2982" s="39" t="s">
        <v>69</v>
      </c>
      <c r="C2982" s="39" t="s">
        <v>70</v>
      </c>
      <c r="D2982" s="39" t="s">
        <v>71</v>
      </c>
      <c r="E2982" s="39" t="s">
        <v>12</v>
      </c>
      <c r="F2982" s="39" t="s">
        <v>27817</v>
      </c>
      <c r="G2982" s="39" t="s">
        <v>26187</v>
      </c>
      <c r="H2982" s="39" t="s">
        <v>27818</v>
      </c>
      <c r="I2982" s="71">
        <v>-5</v>
      </c>
    </row>
    <row r="2983" spans="1:9" x14ac:dyDescent="0.2">
      <c r="A2983" s="38" t="s">
        <v>82</v>
      </c>
      <c r="B2983" s="39" t="s">
        <v>69</v>
      </c>
      <c r="C2983" s="39" t="s">
        <v>70</v>
      </c>
      <c r="D2983" s="39" t="s">
        <v>71</v>
      </c>
      <c r="E2983" s="39" t="s">
        <v>12</v>
      </c>
      <c r="F2983" s="39" t="s">
        <v>28714</v>
      </c>
      <c r="G2983" s="39" t="s">
        <v>26187</v>
      </c>
      <c r="H2983" s="39" t="s">
        <v>28715</v>
      </c>
      <c r="I2983" s="71">
        <v>-7.1</v>
      </c>
    </row>
    <row r="2984" spans="1:9" x14ac:dyDescent="0.2">
      <c r="A2984" s="38" t="s">
        <v>82</v>
      </c>
      <c r="B2984" s="39" t="s">
        <v>69</v>
      </c>
      <c r="C2984" s="39" t="s">
        <v>70</v>
      </c>
      <c r="D2984" s="39" t="s">
        <v>71</v>
      </c>
      <c r="E2984" s="39" t="s">
        <v>12</v>
      </c>
      <c r="F2984" s="39" t="s">
        <v>27819</v>
      </c>
      <c r="G2984" s="39" t="s">
        <v>26187</v>
      </c>
      <c r="H2984" s="39" t="s">
        <v>27820</v>
      </c>
      <c r="I2984" s="71">
        <v>-5</v>
      </c>
    </row>
    <row r="2985" spans="1:9" x14ac:dyDescent="0.2">
      <c r="A2985" s="38" t="s">
        <v>82</v>
      </c>
      <c r="B2985" s="39" t="s">
        <v>69</v>
      </c>
      <c r="C2985" s="39" t="s">
        <v>70</v>
      </c>
      <c r="D2985" s="39" t="s">
        <v>71</v>
      </c>
      <c r="E2985" s="39" t="s">
        <v>12</v>
      </c>
      <c r="F2985" s="39" t="s">
        <v>2021</v>
      </c>
      <c r="G2985" s="39" t="s">
        <v>26187</v>
      </c>
      <c r="H2985" s="39" t="s">
        <v>2022</v>
      </c>
      <c r="I2985" s="71">
        <v>-40</v>
      </c>
    </row>
    <row r="2986" spans="1:9" x14ac:dyDescent="0.2">
      <c r="A2986" s="38" t="s">
        <v>82</v>
      </c>
      <c r="B2986" s="39" t="s">
        <v>69</v>
      </c>
      <c r="C2986" s="39" t="s">
        <v>70</v>
      </c>
      <c r="D2986" s="39" t="s">
        <v>71</v>
      </c>
      <c r="E2986" s="39" t="s">
        <v>12</v>
      </c>
      <c r="F2986" s="39" t="s">
        <v>28137</v>
      </c>
      <c r="G2986" s="39" t="s">
        <v>26187</v>
      </c>
      <c r="H2986" s="39" t="s">
        <v>28138</v>
      </c>
      <c r="I2986" s="71">
        <v>-8.25</v>
      </c>
    </row>
    <row r="2987" spans="1:9" x14ac:dyDescent="0.2">
      <c r="A2987" s="38" t="s">
        <v>82</v>
      </c>
      <c r="B2987" s="39" t="s">
        <v>69</v>
      </c>
      <c r="C2987" s="39" t="s">
        <v>70</v>
      </c>
      <c r="D2987" s="39" t="s">
        <v>71</v>
      </c>
      <c r="E2987" s="39" t="s">
        <v>12</v>
      </c>
      <c r="F2987" s="39" t="s">
        <v>28716</v>
      </c>
      <c r="G2987" s="39" t="s">
        <v>26187</v>
      </c>
      <c r="H2987" s="39" t="s">
        <v>28717</v>
      </c>
      <c r="I2987" s="71">
        <v>-11.32</v>
      </c>
    </row>
    <row r="2988" spans="1:9" x14ac:dyDescent="0.2">
      <c r="A2988" s="38" t="s">
        <v>82</v>
      </c>
      <c r="B2988" s="39" t="s">
        <v>69</v>
      </c>
      <c r="C2988" s="39" t="s">
        <v>70</v>
      </c>
      <c r="D2988" s="39" t="s">
        <v>71</v>
      </c>
      <c r="E2988" s="39" t="s">
        <v>12</v>
      </c>
      <c r="F2988" s="39" t="s">
        <v>30024</v>
      </c>
      <c r="G2988" s="39" t="s">
        <v>26187</v>
      </c>
      <c r="H2988" s="39" t="s">
        <v>30025</v>
      </c>
      <c r="I2988" s="71">
        <v>-5</v>
      </c>
    </row>
    <row r="2989" spans="1:9" x14ac:dyDescent="0.2">
      <c r="A2989" s="38" t="s">
        <v>82</v>
      </c>
      <c r="B2989" s="39" t="s">
        <v>69</v>
      </c>
      <c r="C2989" s="39" t="s">
        <v>70</v>
      </c>
      <c r="D2989" s="39" t="s">
        <v>71</v>
      </c>
      <c r="E2989" s="39" t="s">
        <v>12</v>
      </c>
      <c r="F2989" s="39" t="s">
        <v>26243</v>
      </c>
      <c r="G2989" s="39" t="s">
        <v>26187</v>
      </c>
      <c r="H2989" s="39" t="s">
        <v>21125</v>
      </c>
      <c r="I2989" s="71">
        <v>-5</v>
      </c>
    </row>
    <row r="2990" spans="1:9" x14ac:dyDescent="0.2">
      <c r="A2990" s="38" t="s">
        <v>82</v>
      </c>
      <c r="B2990" s="39" t="s">
        <v>69</v>
      </c>
      <c r="C2990" s="39" t="s">
        <v>70</v>
      </c>
      <c r="D2990" s="39" t="s">
        <v>71</v>
      </c>
      <c r="E2990" s="39" t="s">
        <v>12</v>
      </c>
      <c r="F2990" s="39" t="s">
        <v>31503</v>
      </c>
      <c r="G2990" s="39" t="s">
        <v>26187</v>
      </c>
      <c r="H2990" s="39" t="s">
        <v>31504</v>
      </c>
      <c r="I2990" s="71">
        <v>-5</v>
      </c>
    </row>
    <row r="2991" spans="1:9" x14ac:dyDescent="0.2">
      <c r="A2991" s="38" t="s">
        <v>82</v>
      </c>
      <c r="B2991" s="39" t="s">
        <v>69</v>
      </c>
      <c r="C2991" s="39" t="s">
        <v>70</v>
      </c>
      <c r="D2991" s="39" t="s">
        <v>71</v>
      </c>
      <c r="E2991" s="39" t="s">
        <v>12</v>
      </c>
      <c r="F2991" s="39" t="s">
        <v>30026</v>
      </c>
      <c r="G2991" s="39" t="s">
        <v>26187</v>
      </c>
      <c r="H2991" s="39" t="s">
        <v>30027</v>
      </c>
      <c r="I2991" s="71">
        <v>-5</v>
      </c>
    </row>
    <row r="2992" spans="1:9" x14ac:dyDescent="0.2">
      <c r="A2992" s="38" t="s">
        <v>82</v>
      </c>
      <c r="B2992" s="39" t="s">
        <v>69</v>
      </c>
      <c r="C2992" s="39" t="s">
        <v>70</v>
      </c>
      <c r="D2992" s="39" t="s">
        <v>71</v>
      </c>
      <c r="E2992" s="39" t="s">
        <v>12</v>
      </c>
      <c r="F2992" s="39" t="s">
        <v>28139</v>
      </c>
      <c r="G2992" s="39" t="s">
        <v>26187</v>
      </c>
      <c r="H2992" s="39" t="s">
        <v>9059</v>
      </c>
      <c r="I2992" s="71">
        <v>-28.16</v>
      </c>
    </row>
    <row r="2993" spans="1:9" x14ac:dyDescent="0.2">
      <c r="A2993" s="38" t="s">
        <v>82</v>
      </c>
      <c r="B2993" s="39" t="s">
        <v>69</v>
      </c>
      <c r="C2993" s="39" t="s">
        <v>70</v>
      </c>
      <c r="D2993" s="39" t="s">
        <v>71</v>
      </c>
      <c r="E2993" s="39" t="s">
        <v>12</v>
      </c>
      <c r="F2993" s="39" t="s">
        <v>26648</v>
      </c>
      <c r="G2993" s="39" t="s">
        <v>26187</v>
      </c>
      <c r="H2993" s="39" t="s">
        <v>1565</v>
      </c>
      <c r="I2993" s="71">
        <v>-5.31</v>
      </c>
    </row>
    <row r="2994" spans="1:9" x14ac:dyDescent="0.2">
      <c r="A2994" s="38" t="s">
        <v>82</v>
      </c>
      <c r="B2994" s="39" t="s">
        <v>69</v>
      </c>
      <c r="C2994" s="39" t="s">
        <v>70</v>
      </c>
      <c r="D2994" s="39" t="s">
        <v>71</v>
      </c>
      <c r="E2994" s="39" t="s">
        <v>12</v>
      </c>
      <c r="F2994" s="39" t="s">
        <v>28140</v>
      </c>
      <c r="G2994" s="39" t="s">
        <v>26187</v>
      </c>
      <c r="H2994" s="39" t="s">
        <v>2026</v>
      </c>
      <c r="I2994" s="71">
        <v>-8.0299999999999994</v>
      </c>
    </row>
    <row r="2995" spans="1:9" x14ac:dyDescent="0.2">
      <c r="A2995" s="38" t="s">
        <v>82</v>
      </c>
      <c r="B2995" s="39" t="s">
        <v>69</v>
      </c>
      <c r="C2995" s="39" t="s">
        <v>70</v>
      </c>
      <c r="D2995" s="39" t="s">
        <v>71</v>
      </c>
      <c r="E2995" s="39" t="s">
        <v>12</v>
      </c>
      <c r="F2995" s="39" t="s">
        <v>27409</v>
      </c>
      <c r="G2995" s="39" t="s">
        <v>26187</v>
      </c>
      <c r="H2995" s="39" t="s">
        <v>2027</v>
      </c>
      <c r="I2995" s="71">
        <v>-5</v>
      </c>
    </row>
    <row r="2996" spans="1:9" x14ac:dyDescent="0.2">
      <c r="A2996" s="38" t="s">
        <v>82</v>
      </c>
      <c r="B2996" s="39" t="s">
        <v>69</v>
      </c>
      <c r="C2996" s="39" t="s">
        <v>70</v>
      </c>
      <c r="D2996" s="39" t="s">
        <v>71</v>
      </c>
      <c r="E2996" s="39" t="s">
        <v>12</v>
      </c>
      <c r="F2996" s="39" t="s">
        <v>29187</v>
      </c>
      <c r="G2996" s="39" t="s">
        <v>26187</v>
      </c>
      <c r="H2996" s="39" t="s">
        <v>11135</v>
      </c>
      <c r="I2996" s="71">
        <v>-6.41</v>
      </c>
    </row>
    <row r="2997" spans="1:9" x14ac:dyDescent="0.2">
      <c r="A2997" s="38" t="s">
        <v>82</v>
      </c>
      <c r="B2997" s="39" t="s">
        <v>69</v>
      </c>
      <c r="C2997" s="39" t="s">
        <v>70</v>
      </c>
      <c r="D2997" s="39" t="s">
        <v>71</v>
      </c>
      <c r="E2997" s="39" t="s">
        <v>12</v>
      </c>
      <c r="F2997" s="39" t="s">
        <v>31505</v>
      </c>
      <c r="G2997" s="39" t="s">
        <v>26187</v>
      </c>
      <c r="H2997" s="39" t="s">
        <v>2028</v>
      </c>
      <c r="I2997" s="71">
        <v>-5</v>
      </c>
    </row>
    <row r="2998" spans="1:9" x14ac:dyDescent="0.2">
      <c r="A2998" s="38" t="s">
        <v>82</v>
      </c>
      <c r="B2998" s="39" t="s">
        <v>69</v>
      </c>
      <c r="C2998" s="39" t="s">
        <v>70</v>
      </c>
      <c r="D2998" s="39" t="s">
        <v>71</v>
      </c>
      <c r="E2998" s="39" t="s">
        <v>12</v>
      </c>
      <c r="F2998" s="39" t="s">
        <v>31506</v>
      </c>
      <c r="G2998" s="39" t="s">
        <v>26187</v>
      </c>
      <c r="H2998" s="39" t="s">
        <v>31507</v>
      </c>
      <c r="I2998" s="71">
        <v>-5</v>
      </c>
    </row>
    <row r="2999" spans="1:9" x14ac:dyDescent="0.2">
      <c r="A2999" s="38" t="s">
        <v>82</v>
      </c>
      <c r="B2999" s="39" t="s">
        <v>69</v>
      </c>
      <c r="C2999" s="39" t="s">
        <v>70</v>
      </c>
      <c r="D2999" s="39" t="s">
        <v>71</v>
      </c>
      <c r="E2999" s="39" t="s">
        <v>12</v>
      </c>
      <c r="F2999" s="39" t="s">
        <v>31508</v>
      </c>
      <c r="G2999" s="39" t="s">
        <v>26187</v>
      </c>
      <c r="H2999" s="39" t="s">
        <v>2031</v>
      </c>
      <c r="I2999" s="71">
        <v>-5</v>
      </c>
    </row>
    <row r="3000" spans="1:9" x14ac:dyDescent="0.2">
      <c r="A3000" s="38" t="s">
        <v>82</v>
      </c>
      <c r="B3000" s="39" t="s">
        <v>69</v>
      </c>
      <c r="C3000" s="39" t="s">
        <v>70</v>
      </c>
      <c r="D3000" s="39" t="s">
        <v>71</v>
      </c>
      <c r="E3000" s="39" t="s">
        <v>12</v>
      </c>
      <c r="F3000" s="39" t="s">
        <v>28141</v>
      </c>
      <c r="G3000" s="39" t="s">
        <v>26187</v>
      </c>
      <c r="H3000" s="39" t="s">
        <v>2032</v>
      </c>
      <c r="I3000" s="71">
        <v>-14.04</v>
      </c>
    </row>
    <row r="3001" spans="1:9" x14ac:dyDescent="0.2">
      <c r="A3001" s="38" t="s">
        <v>82</v>
      </c>
      <c r="B3001" s="39" t="s">
        <v>69</v>
      </c>
      <c r="C3001" s="39" t="s">
        <v>70</v>
      </c>
      <c r="D3001" s="39" t="s">
        <v>71</v>
      </c>
      <c r="E3001" s="39" t="s">
        <v>12</v>
      </c>
      <c r="F3001" s="39" t="s">
        <v>29188</v>
      </c>
      <c r="G3001" s="39" t="s">
        <v>26187</v>
      </c>
      <c r="H3001" s="39" t="s">
        <v>29189</v>
      </c>
      <c r="I3001" s="71">
        <v>-5</v>
      </c>
    </row>
    <row r="3002" spans="1:9" x14ac:dyDescent="0.2">
      <c r="A3002" s="38" t="s">
        <v>82</v>
      </c>
      <c r="B3002" s="39" t="s">
        <v>69</v>
      </c>
      <c r="C3002" s="39" t="s">
        <v>70</v>
      </c>
      <c r="D3002" s="39" t="s">
        <v>71</v>
      </c>
      <c r="E3002" s="39" t="s">
        <v>12</v>
      </c>
      <c r="F3002" s="39" t="s">
        <v>30028</v>
      </c>
      <c r="G3002" s="39" t="s">
        <v>26187</v>
      </c>
      <c r="H3002" s="39" t="s">
        <v>2033</v>
      </c>
      <c r="I3002" s="71">
        <v>-6.05</v>
      </c>
    </row>
    <row r="3003" spans="1:9" x14ac:dyDescent="0.2">
      <c r="A3003" s="38" t="s">
        <v>82</v>
      </c>
      <c r="B3003" s="39" t="s">
        <v>69</v>
      </c>
      <c r="C3003" s="39" t="s">
        <v>70</v>
      </c>
      <c r="D3003" s="39" t="s">
        <v>71</v>
      </c>
      <c r="E3003" s="39" t="s">
        <v>12</v>
      </c>
      <c r="F3003" s="39" t="s">
        <v>26244</v>
      </c>
      <c r="G3003" s="39" t="s">
        <v>26187</v>
      </c>
      <c r="H3003" s="39" t="s">
        <v>11319</v>
      </c>
      <c r="I3003" s="71">
        <v>-11.62</v>
      </c>
    </row>
    <row r="3004" spans="1:9" x14ac:dyDescent="0.2">
      <c r="A3004" s="38" t="s">
        <v>82</v>
      </c>
      <c r="B3004" s="39" t="s">
        <v>69</v>
      </c>
      <c r="C3004" s="39" t="s">
        <v>70</v>
      </c>
      <c r="D3004" s="39" t="s">
        <v>71</v>
      </c>
      <c r="E3004" s="39" t="s">
        <v>12</v>
      </c>
      <c r="F3004" s="39" t="s">
        <v>31509</v>
      </c>
      <c r="G3004" s="39" t="s">
        <v>26187</v>
      </c>
      <c r="H3004" s="39" t="s">
        <v>2037</v>
      </c>
      <c r="I3004" s="71">
        <v>-6.03</v>
      </c>
    </row>
    <row r="3005" spans="1:9" x14ac:dyDescent="0.2">
      <c r="A3005" s="38" t="s">
        <v>82</v>
      </c>
      <c r="B3005" s="39" t="s">
        <v>69</v>
      </c>
      <c r="C3005" s="39" t="s">
        <v>70</v>
      </c>
      <c r="D3005" s="39" t="s">
        <v>71</v>
      </c>
      <c r="E3005" s="39" t="s">
        <v>12</v>
      </c>
      <c r="F3005" s="39" t="s">
        <v>27410</v>
      </c>
      <c r="G3005" s="39" t="s">
        <v>26187</v>
      </c>
      <c r="H3005" s="39" t="s">
        <v>2038</v>
      </c>
      <c r="I3005" s="71">
        <v>-5</v>
      </c>
    </row>
    <row r="3006" spans="1:9" x14ac:dyDescent="0.2">
      <c r="A3006" s="38" t="s">
        <v>82</v>
      </c>
      <c r="B3006" s="39" t="s">
        <v>69</v>
      </c>
      <c r="C3006" s="39" t="s">
        <v>70</v>
      </c>
      <c r="D3006" s="39" t="s">
        <v>71</v>
      </c>
      <c r="E3006" s="39" t="s">
        <v>12</v>
      </c>
      <c r="F3006" s="39" t="s">
        <v>2039</v>
      </c>
      <c r="G3006" s="39" t="s">
        <v>26187</v>
      </c>
      <c r="H3006" s="39" t="s">
        <v>2040</v>
      </c>
      <c r="I3006" s="71">
        <v>-5</v>
      </c>
    </row>
    <row r="3007" spans="1:9" x14ac:dyDescent="0.2">
      <c r="A3007" s="38" t="s">
        <v>82</v>
      </c>
      <c r="B3007" s="39" t="s">
        <v>69</v>
      </c>
      <c r="C3007" s="39" t="s">
        <v>70</v>
      </c>
      <c r="D3007" s="39" t="s">
        <v>71</v>
      </c>
      <c r="E3007" s="39" t="s">
        <v>12</v>
      </c>
      <c r="F3007" s="39" t="s">
        <v>26649</v>
      </c>
      <c r="G3007" s="39" t="s">
        <v>26187</v>
      </c>
      <c r="H3007" s="39" t="s">
        <v>26650</v>
      </c>
      <c r="I3007" s="71">
        <v>-12.17</v>
      </c>
    </row>
    <row r="3008" spans="1:9" x14ac:dyDescent="0.2">
      <c r="A3008" s="38" t="s">
        <v>82</v>
      </c>
      <c r="B3008" s="39" t="s">
        <v>69</v>
      </c>
      <c r="C3008" s="39" t="s">
        <v>70</v>
      </c>
      <c r="D3008" s="39" t="s">
        <v>71</v>
      </c>
      <c r="E3008" s="39" t="s">
        <v>12</v>
      </c>
      <c r="F3008" s="39" t="s">
        <v>30029</v>
      </c>
      <c r="G3008" s="39" t="s">
        <v>26187</v>
      </c>
      <c r="H3008" s="39" t="s">
        <v>30030</v>
      </c>
      <c r="I3008" s="71">
        <v>-7.33</v>
      </c>
    </row>
    <row r="3009" spans="1:9" x14ac:dyDescent="0.2">
      <c r="A3009" s="38" t="s">
        <v>82</v>
      </c>
      <c r="B3009" s="39" t="s">
        <v>69</v>
      </c>
      <c r="C3009" s="39" t="s">
        <v>70</v>
      </c>
      <c r="D3009" s="39" t="s">
        <v>71</v>
      </c>
      <c r="E3009" s="39" t="s">
        <v>12</v>
      </c>
      <c r="F3009" s="39" t="s">
        <v>30031</v>
      </c>
      <c r="G3009" s="39" t="s">
        <v>26187</v>
      </c>
      <c r="H3009" s="39" t="s">
        <v>2045</v>
      </c>
      <c r="I3009" s="71">
        <v>-5</v>
      </c>
    </row>
    <row r="3010" spans="1:9" x14ac:dyDescent="0.2">
      <c r="A3010" s="38" t="s">
        <v>82</v>
      </c>
      <c r="B3010" s="39" t="s">
        <v>69</v>
      </c>
      <c r="C3010" s="39" t="s">
        <v>70</v>
      </c>
      <c r="D3010" s="39" t="s">
        <v>71</v>
      </c>
      <c r="E3010" s="39" t="s">
        <v>12</v>
      </c>
      <c r="F3010" s="39" t="s">
        <v>27411</v>
      </c>
      <c r="G3010" s="39" t="s">
        <v>26187</v>
      </c>
      <c r="H3010" s="39" t="s">
        <v>27412</v>
      </c>
      <c r="I3010" s="71">
        <v>-5</v>
      </c>
    </row>
    <row r="3011" spans="1:9" x14ac:dyDescent="0.2">
      <c r="A3011" s="38" t="s">
        <v>82</v>
      </c>
      <c r="B3011" s="39" t="s">
        <v>69</v>
      </c>
      <c r="C3011" s="39" t="s">
        <v>70</v>
      </c>
      <c r="D3011" s="39" t="s">
        <v>71</v>
      </c>
      <c r="E3011" s="39" t="s">
        <v>12</v>
      </c>
      <c r="F3011" s="39" t="s">
        <v>26344</v>
      </c>
      <c r="G3011" s="39" t="s">
        <v>26187</v>
      </c>
      <c r="H3011" s="39" t="s">
        <v>26345</v>
      </c>
      <c r="I3011" s="71">
        <v>-5</v>
      </c>
    </row>
    <row r="3012" spans="1:9" x14ac:dyDescent="0.2">
      <c r="A3012" s="38" t="s">
        <v>82</v>
      </c>
      <c r="B3012" s="39" t="s">
        <v>69</v>
      </c>
      <c r="C3012" s="39" t="s">
        <v>70</v>
      </c>
      <c r="D3012" s="39" t="s">
        <v>71</v>
      </c>
      <c r="E3012" s="39" t="s">
        <v>12</v>
      </c>
      <c r="F3012" s="39" t="s">
        <v>29190</v>
      </c>
      <c r="G3012" s="39" t="s">
        <v>26187</v>
      </c>
      <c r="H3012" s="39" t="s">
        <v>29191</v>
      </c>
      <c r="I3012" s="71">
        <v>-5</v>
      </c>
    </row>
    <row r="3013" spans="1:9" x14ac:dyDescent="0.2">
      <c r="A3013" s="38" t="s">
        <v>82</v>
      </c>
      <c r="B3013" s="39" t="s">
        <v>69</v>
      </c>
      <c r="C3013" s="39" t="s">
        <v>70</v>
      </c>
      <c r="D3013" s="39" t="s">
        <v>71</v>
      </c>
      <c r="E3013" s="39" t="s">
        <v>12</v>
      </c>
      <c r="F3013" s="39" t="s">
        <v>2048</v>
      </c>
      <c r="G3013" s="39" t="s">
        <v>100</v>
      </c>
      <c r="H3013" s="39" t="s">
        <v>2049</v>
      </c>
      <c r="I3013" s="71">
        <v>-54.87</v>
      </c>
    </row>
    <row r="3014" spans="1:9" x14ac:dyDescent="0.2">
      <c r="A3014" s="38" t="s">
        <v>82</v>
      </c>
      <c r="B3014" s="39" t="s">
        <v>69</v>
      </c>
      <c r="C3014" s="39" t="s">
        <v>70</v>
      </c>
      <c r="D3014" s="39" t="s">
        <v>71</v>
      </c>
      <c r="E3014" s="39" t="s">
        <v>12</v>
      </c>
      <c r="F3014" s="39" t="s">
        <v>28718</v>
      </c>
      <c r="G3014" s="39" t="s">
        <v>26187</v>
      </c>
      <c r="H3014" s="39" t="s">
        <v>2051</v>
      </c>
      <c r="I3014" s="71">
        <v>-123</v>
      </c>
    </row>
    <row r="3015" spans="1:9" x14ac:dyDescent="0.2">
      <c r="A3015" s="38" t="s">
        <v>82</v>
      </c>
      <c r="B3015" s="39" t="s">
        <v>69</v>
      </c>
      <c r="C3015" s="39" t="s">
        <v>70</v>
      </c>
      <c r="D3015" s="39" t="s">
        <v>71</v>
      </c>
      <c r="E3015" s="39" t="s">
        <v>12</v>
      </c>
      <c r="F3015" s="39" t="s">
        <v>31510</v>
      </c>
      <c r="G3015" s="39" t="s">
        <v>26187</v>
      </c>
      <c r="H3015" s="39" t="s">
        <v>31511</v>
      </c>
      <c r="I3015" s="71">
        <v>-5</v>
      </c>
    </row>
    <row r="3016" spans="1:9" x14ac:dyDescent="0.2">
      <c r="A3016" s="38" t="s">
        <v>82</v>
      </c>
      <c r="B3016" s="39" t="s">
        <v>69</v>
      </c>
      <c r="C3016" s="39" t="s">
        <v>70</v>
      </c>
      <c r="D3016" s="39" t="s">
        <v>71</v>
      </c>
      <c r="E3016" s="39" t="s">
        <v>12</v>
      </c>
      <c r="F3016" s="39" t="s">
        <v>2053</v>
      </c>
      <c r="G3016" s="39" t="s">
        <v>26187</v>
      </c>
      <c r="H3016" s="39" t="s">
        <v>2054</v>
      </c>
      <c r="I3016" s="71">
        <v>-5</v>
      </c>
    </row>
    <row r="3017" spans="1:9" x14ac:dyDescent="0.2">
      <c r="A3017" s="38" t="s">
        <v>82</v>
      </c>
      <c r="B3017" s="39" t="s">
        <v>69</v>
      </c>
      <c r="C3017" s="39" t="s">
        <v>70</v>
      </c>
      <c r="D3017" s="39" t="s">
        <v>71</v>
      </c>
      <c r="E3017" s="39" t="s">
        <v>12</v>
      </c>
      <c r="F3017" s="39" t="s">
        <v>31512</v>
      </c>
      <c r="G3017" s="39" t="s">
        <v>26187</v>
      </c>
      <c r="H3017" s="39" t="s">
        <v>1566</v>
      </c>
      <c r="I3017" s="71">
        <v>-5</v>
      </c>
    </row>
    <row r="3018" spans="1:9" x14ac:dyDescent="0.2">
      <c r="A3018" s="38" t="s">
        <v>82</v>
      </c>
      <c r="B3018" s="39" t="s">
        <v>69</v>
      </c>
      <c r="C3018" s="39" t="s">
        <v>70</v>
      </c>
      <c r="D3018" s="39" t="s">
        <v>71</v>
      </c>
      <c r="E3018" s="39" t="s">
        <v>12</v>
      </c>
      <c r="F3018" s="39" t="s">
        <v>2056</v>
      </c>
      <c r="G3018" s="39" t="s">
        <v>26187</v>
      </c>
      <c r="H3018" s="39" t="s">
        <v>2057</v>
      </c>
      <c r="I3018" s="71">
        <v>-69.23</v>
      </c>
    </row>
    <row r="3019" spans="1:9" x14ac:dyDescent="0.2">
      <c r="A3019" s="38" t="s">
        <v>82</v>
      </c>
      <c r="B3019" s="39" t="s">
        <v>69</v>
      </c>
      <c r="C3019" s="39" t="s">
        <v>70</v>
      </c>
      <c r="D3019" s="39" t="s">
        <v>71</v>
      </c>
      <c r="E3019" s="39" t="s">
        <v>12</v>
      </c>
      <c r="F3019" s="39" t="s">
        <v>28142</v>
      </c>
      <c r="G3019" s="39" t="s">
        <v>26187</v>
      </c>
      <c r="H3019" s="39" t="s">
        <v>28143</v>
      </c>
      <c r="I3019" s="71">
        <v>-18.38</v>
      </c>
    </row>
    <row r="3020" spans="1:9" x14ac:dyDescent="0.2">
      <c r="A3020" s="38" t="s">
        <v>82</v>
      </c>
      <c r="B3020" s="39" t="s">
        <v>69</v>
      </c>
      <c r="C3020" s="39" t="s">
        <v>70</v>
      </c>
      <c r="D3020" s="39" t="s">
        <v>71</v>
      </c>
      <c r="E3020" s="39" t="s">
        <v>12</v>
      </c>
      <c r="F3020" s="39" t="s">
        <v>26245</v>
      </c>
      <c r="G3020" s="39" t="s">
        <v>26187</v>
      </c>
      <c r="H3020" s="39" t="s">
        <v>26246</v>
      </c>
      <c r="I3020" s="71">
        <v>-13.49</v>
      </c>
    </row>
    <row r="3021" spans="1:9" x14ac:dyDescent="0.2">
      <c r="A3021" s="38" t="s">
        <v>82</v>
      </c>
      <c r="B3021" s="39" t="s">
        <v>69</v>
      </c>
      <c r="C3021" s="39" t="s">
        <v>70</v>
      </c>
      <c r="D3021" s="39" t="s">
        <v>71</v>
      </c>
      <c r="E3021" s="39" t="s">
        <v>12</v>
      </c>
      <c r="F3021" s="39" t="s">
        <v>28144</v>
      </c>
      <c r="G3021" s="39" t="s">
        <v>26187</v>
      </c>
      <c r="H3021" s="39" t="s">
        <v>2058</v>
      </c>
      <c r="I3021" s="71">
        <v>-5</v>
      </c>
    </row>
    <row r="3022" spans="1:9" x14ac:dyDescent="0.2">
      <c r="A3022" s="38" t="s">
        <v>82</v>
      </c>
      <c r="B3022" s="39" t="s">
        <v>69</v>
      </c>
      <c r="C3022" s="39" t="s">
        <v>70</v>
      </c>
      <c r="D3022" s="39" t="s">
        <v>71</v>
      </c>
      <c r="E3022" s="39" t="s">
        <v>12</v>
      </c>
      <c r="F3022" s="39" t="s">
        <v>30032</v>
      </c>
      <c r="G3022" s="39" t="s">
        <v>26187</v>
      </c>
      <c r="H3022" s="39" t="s">
        <v>30033</v>
      </c>
      <c r="I3022" s="71">
        <v>-5</v>
      </c>
    </row>
    <row r="3023" spans="1:9" x14ac:dyDescent="0.2">
      <c r="A3023" s="38" t="s">
        <v>82</v>
      </c>
      <c r="B3023" s="39" t="s">
        <v>69</v>
      </c>
      <c r="C3023" s="39" t="s">
        <v>70</v>
      </c>
      <c r="D3023" s="39" t="s">
        <v>71</v>
      </c>
      <c r="E3023" s="39" t="s">
        <v>12</v>
      </c>
      <c r="F3023" s="39" t="s">
        <v>30034</v>
      </c>
      <c r="G3023" s="39" t="s">
        <v>26187</v>
      </c>
      <c r="H3023" s="39" t="s">
        <v>2059</v>
      </c>
      <c r="I3023" s="71">
        <v>-10.68</v>
      </c>
    </row>
    <row r="3024" spans="1:9" x14ac:dyDescent="0.2">
      <c r="A3024" s="38" t="s">
        <v>82</v>
      </c>
      <c r="B3024" s="39" t="s">
        <v>69</v>
      </c>
      <c r="C3024" s="39" t="s">
        <v>70</v>
      </c>
      <c r="D3024" s="39" t="s">
        <v>71</v>
      </c>
      <c r="E3024" s="39" t="s">
        <v>12</v>
      </c>
      <c r="F3024" s="39" t="s">
        <v>31513</v>
      </c>
      <c r="G3024" s="39" t="s">
        <v>26187</v>
      </c>
      <c r="H3024" s="39" t="s">
        <v>2060</v>
      </c>
      <c r="I3024" s="71">
        <v>-5</v>
      </c>
    </row>
    <row r="3025" spans="1:9" x14ac:dyDescent="0.2">
      <c r="A3025" s="38" t="s">
        <v>82</v>
      </c>
      <c r="B3025" s="39" t="s">
        <v>69</v>
      </c>
      <c r="C3025" s="39" t="s">
        <v>70</v>
      </c>
      <c r="D3025" s="39" t="s">
        <v>71</v>
      </c>
      <c r="E3025" s="39" t="s">
        <v>12</v>
      </c>
      <c r="F3025" s="39" t="s">
        <v>26346</v>
      </c>
      <c r="G3025" s="39" t="s">
        <v>26187</v>
      </c>
      <c r="H3025" s="39" t="s">
        <v>2061</v>
      </c>
      <c r="I3025" s="71">
        <v>-38.14</v>
      </c>
    </row>
    <row r="3026" spans="1:9" x14ac:dyDescent="0.2">
      <c r="A3026" s="38" t="s">
        <v>82</v>
      </c>
      <c r="B3026" s="39" t="s">
        <v>69</v>
      </c>
      <c r="C3026" s="39" t="s">
        <v>70</v>
      </c>
      <c r="D3026" s="39" t="s">
        <v>71</v>
      </c>
      <c r="E3026" s="39" t="s">
        <v>12</v>
      </c>
      <c r="F3026" s="39" t="s">
        <v>31514</v>
      </c>
      <c r="G3026" s="39" t="s">
        <v>26187</v>
      </c>
      <c r="H3026" s="39" t="s">
        <v>31515</v>
      </c>
      <c r="I3026" s="71">
        <v>-7.5</v>
      </c>
    </row>
    <row r="3027" spans="1:9" x14ac:dyDescent="0.2">
      <c r="A3027" s="38" t="s">
        <v>82</v>
      </c>
      <c r="B3027" s="39" t="s">
        <v>69</v>
      </c>
      <c r="C3027" s="39" t="s">
        <v>70</v>
      </c>
      <c r="D3027" s="39" t="s">
        <v>71</v>
      </c>
      <c r="E3027" s="39" t="s">
        <v>12</v>
      </c>
      <c r="F3027" s="39" t="s">
        <v>27821</v>
      </c>
      <c r="G3027" s="39" t="s">
        <v>26187</v>
      </c>
      <c r="H3027" s="39" t="s">
        <v>2062</v>
      </c>
      <c r="I3027" s="71">
        <v>-9.75</v>
      </c>
    </row>
    <row r="3028" spans="1:9" x14ac:dyDescent="0.2">
      <c r="A3028" s="38" t="s">
        <v>82</v>
      </c>
      <c r="B3028" s="39" t="s">
        <v>69</v>
      </c>
      <c r="C3028" s="39" t="s">
        <v>70</v>
      </c>
      <c r="D3028" s="39" t="s">
        <v>71</v>
      </c>
      <c r="E3028" s="39" t="s">
        <v>12</v>
      </c>
      <c r="F3028" s="39" t="s">
        <v>1307</v>
      </c>
      <c r="G3028" s="39" t="s">
        <v>26187</v>
      </c>
      <c r="H3028" s="39" t="s">
        <v>1308</v>
      </c>
      <c r="I3028" s="71">
        <v>-84.81</v>
      </c>
    </row>
    <row r="3029" spans="1:9" x14ac:dyDescent="0.2">
      <c r="A3029" s="38" t="s">
        <v>82</v>
      </c>
      <c r="B3029" s="39" t="s">
        <v>69</v>
      </c>
      <c r="C3029" s="39" t="s">
        <v>70</v>
      </c>
      <c r="D3029" s="39" t="s">
        <v>71</v>
      </c>
      <c r="E3029" s="39" t="s">
        <v>12</v>
      </c>
      <c r="F3029" s="39" t="s">
        <v>28145</v>
      </c>
      <c r="G3029" s="39" t="s">
        <v>26187</v>
      </c>
      <c r="H3029" s="39" t="s">
        <v>28146</v>
      </c>
      <c r="I3029" s="71">
        <v>0</v>
      </c>
    </row>
    <row r="3030" spans="1:9" x14ac:dyDescent="0.2">
      <c r="A3030" s="38" t="s">
        <v>82</v>
      </c>
      <c r="B3030" s="39" t="s">
        <v>69</v>
      </c>
      <c r="C3030" s="39" t="s">
        <v>70</v>
      </c>
      <c r="D3030" s="39" t="s">
        <v>71</v>
      </c>
      <c r="E3030" s="39" t="s">
        <v>12</v>
      </c>
      <c r="F3030" s="39" t="s">
        <v>31516</v>
      </c>
      <c r="G3030" s="39" t="s">
        <v>26187</v>
      </c>
      <c r="H3030" s="39" t="s">
        <v>31517</v>
      </c>
      <c r="I3030" s="71">
        <v>-5</v>
      </c>
    </row>
    <row r="3031" spans="1:9" x14ac:dyDescent="0.2">
      <c r="A3031" s="38" t="s">
        <v>82</v>
      </c>
      <c r="B3031" s="39" t="s">
        <v>69</v>
      </c>
      <c r="C3031" s="39" t="s">
        <v>70</v>
      </c>
      <c r="D3031" s="39" t="s">
        <v>71</v>
      </c>
      <c r="E3031" s="39" t="s">
        <v>12</v>
      </c>
      <c r="F3031" s="39" t="s">
        <v>27822</v>
      </c>
      <c r="G3031" s="39" t="s">
        <v>100</v>
      </c>
      <c r="H3031" s="39" t="s">
        <v>2066</v>
      </c>
      <c r="I3031" s="71">
        <v>-5</v>
      </c>
    </row>
    <row r="3032" spans="1:9" x14ac:dyDescent="0.2">
      <c r="A3032" s="38" t="s">
        <v>82</v>
      </c>
      <c r="B3032" s="39" t="s">
        <v>69</v>
      </c>
      <c r="C3032" s="39" t="s">
        <v>70</v>
      </c>
      <c r="D3032" s="39" t="s">
        <v>71</v>
      </c>
      <c r="E3032" s="39" t="s">
        <v>12</v>
      </c>
      <c r="F3032" s="39" t="s">
        <v>31518</v>
      </c>
      <c r="G3032" s="39" t="s">
        <v>26187</v>
      </c>
      <c r="H3032" s="39" t="s">
        <v>2067</v>
      </c>
      <c r="I3032" s="71">
        <v>-5</v>
      </c>
    </row>
    <row r="3033" spans="1:9" x14ac:dyDescent="0.2">
      <c r="A3033" s="38" t="s">
        <v>82</v>
      </c>
      <c r="B3033" s="39" t="s">
        <v>69</v>
      </c>
      <c r="C3033" s="39" t="s">
        <v>70</v>
      </c>
      <c r="D3033" s="39" t="s">
        <v>71</v>
      </c>
      <c r="E3033" s="39" t="s">
        <v>12</v>
      </c>
      <c r="F3033" s="39" t="s">
        <v>27399</v>
      </c>
      <c r="G3033" s="39" t="s">
        <v>26187</v>
      </c>
      <c r="H3033" s="39" t="s">
        <v>27400</v>
      </c>
      <c r="I3033" s="71">
        <v>-10.09</v>
      </c>
    </row>
    <row r="3034" spans="1:9" x14ac:dyDescent="0.2">
      <c r="A3034" s="38" t="s">
        <v>82</v>
      </c>
      <c r="B3034" s="39" t="s">
        <v>69</v>
      </c>
      <c r="C3034" s="39" t="s">
        <v>70</v>
      </c>
      <c r="D3034" s="39" t="s">
        <v>71</v>
      </c>
      <c r="E3034" s="39" t="s">
        <v>12</v>
      </c>
      <c r="F3034" s="39" t="s">
        <v>27823</v>
      </c>
      <c r="G3034" s="39" t="s">
        <v>26187</v>
      </c>
      <c r="H3034" s="39" t="s">
        <v>1568</v>
      </c>
      <c r="I3034" s="71">
        <v>-7.23</v>
      </c>
    </row>
    <row r="3035" spans="1:9" x14ac:dyDescent="0.2">
      <c r="A3035" s="38" t="s">
        <v>82</v>
      </c>
      <c r="B3035" s="39" t="s">
        <v>69</v>
      </c>
      <c r="C3035" s="39" t="s">
        <v>70</v>
      </c>
      <c r="D3035" s="39" t="s">
        <v>71</v>
      </c>
      <c r="E3035" s="39" t="s">
        <v>12</v>
      </c>
      <c r="F3035" s="39" t="s">
        <v>28147</v>
      </c>
      <c r="G3035" s="39" t="s">
        <v>26187</v>
      </c>
      <c r="H3035" s="39" t="s">
        <v>28148</v>
      </c>
      <c r="I3035" s="71">
        <v>-5</v>
      </c>
    </row>
    <row r="3036" spans="1:9" x14ac:dyDescent="0.2">
      <c r="A3036" s="38" t="s">
        <v>82</v>
      </c>
      <c r="B3036" s="39" t="s">
        <v>69</v>
      </c>
      <c r="C3036" s="39" t="s">
        <v>70</v>
      </c>
      <c r="D3036" s="39" t="s">
        <v>71</v>
      </c>
      <c r="E3036" s="39" t="s">
        <v>12</v>
      </c>
      <c r="F3036" s="39" t="s">
        <v>31519</v>
      </c>
      <c r="G3036" s="39" t="s">
        <v>26187</v>
      </c>
      <c r="H3036" s="39" t="s">
        <v>31520</v>
      </c>
      <c r="I3036" s="71">
        <v>-5</v>
      </c>
    </row>
    <row r="3037" spans="1:9" x14ac:dyDescent="0.2">
      <c r="A3037" s="38" t="s">
        <v>82</v>
      </c>
      <c r="B3037" s="39" t="s">
        <v>69</v>
      </c>
      <c r="C3037" s="39" t="s">
        <v>70</v>
      </c>
      <c r="D3037" s="39" t="s">
        <v>71</v>
      </c>
      <c r="E3037" s="39" t="s">
        <v>12</v>
      </c>
      <c r="F3037" s="39" t="s">
        <v>31521</v>
      </c>
      <c r="G3037" s="39" t="s">
        <v>100</v>
      </c>
      <c r="H3037" s="39" t="s">
        <v>31522</v>
      </c>
      <c r="I3037" s="71">
        <v>-11.61</v>
      </c>
    </row>
    <row r="3038" spans="1:9" x14ac:dyDescent="0.2">
      <c r="A3038" s="38" t="s">
        <v>82</v>
      </c>
      <c r="B3038" s="39" t="s">
        <v>69</v>
      </c>
      <c r="C3038" s="39" t="s">
        <v>70</v>
      </c>
      <c r="D3038" s="39" t="s">
        <v>71</v>
      </c>
      <c r="E3038" s="39" t="s">
        <v>12</v>
      </c>
      <c r="F3038" s="39" t="s">
        <v>27824</v>
      </c>
      <c r="G3038" s="39" t="s">
        <v>26187</v>
      </c>
      <c r="H3038" s="39" t="s">
        <v>20655</v>
      </c>
      <c r="I3038" s="71">
        <v>-5.34</v>
      </c>
    </row>
    <row r="3039" spans="1:9" x14ac:dyDescent="0.2">
      <c r="A3039" s="38" t="s">
        <v>82</v>
      </c>
      <c r="B3039" s="39" t="s">
        <v>69</v>
      </c>
      <c r="C3039" s="39" t="s">
        <v>70</v>
      </c>
      <c r="D3039" s="39" t="s">
        <v>71</v>
      </c>
      <c r="E3039" s="39" t="s">
        <v>12</v>
      </c>
      <c r="F3039" s="39" t="s">
        <v>2071</v>
      </c>
      <c r="G3039" s="39" t="s">
        <v>26187</v>
      </c>
      <c r="H3039" s="39" t="s">
        <v>2072</v>
      </c>
      <c r="I3039" s="71">
        <v>-96.62</v>
      </c>
    </row>
    <row r="3040" spans="1:9" x14ac:dyDescent="0.2">
      <c r="A3040" s="38" t="s">
        <v>82</v>
      </c>
      <c r="B3040" s="39" t="s">
        <v>69</v>
      </c>
      <c r="C3040" s="39" t="s">
        <v>70</v>
      </c>
      <c r="D3040" s="39" t="s">
        <v>71</v>
      </c>
      <c r="E3040" s="39" t="s">
        <v>12</v>
      </c>
      <c r="F3040" s="39" t="s">
        <v>27825</v>
      </c>
      <c r="G3040" s="39" t="s">
        <v>100</v>
      </c>
      <c r="H3040" s="39" t="s">
        <v>2073</v>
      </c>
      <c r="I3040" s="71">
        <v>-70.08</v>
      </c>
    </row>
    <row r="3041" spans="1:9" x14ac:dyDescent="0.2">
      <c r="A3041" s="38" t="s">
        <v>82</v>
      </c>
      <c r="B3041" s="39" t="s">
        <v>69</v>
      </c>
      <c r="C3041" s="39" t="s">
        <v>70</v>
      </c>
      <c r="D3041" s="39" t="s">
        <v>71</v>
      </c>
      <c r="E3041" s="39" t="s">
        <v>12</v>
      </c>
      <c r="F3041" s="39" t="s">
        <v>30035</v>
      </c>
      <c r="G3041" s="39" t="s">
        <v>26187</v>
      </c>
      <c r="H3041" s="39" t="s">
        <v>30036</v>
      </c>
      <c r="I3041" s="71">
        <v>-5</v>
      </c>
    </row>
    <row r="3042" spans="1:9" x14ac:dyDescent="0.2">
      <c r="A3042" s="38" t="s">
        <v>82</v>
      </c>
      <c r="B3042" s="39" t="s">
        <v>69</v>
      </c>
      <c r="C3042" s="39" t="s">
        <v>70</v>
      </c>
      <c r="D3042" s="39" t="s">
        <v>71</v>
      </c>
      <c r="E3042" s="39" t="s">
        <v>12</v>
      </c>
      <c r="F3042" s="39" t="s">
        <v>28689</v>
      </c>
      <c r="G3042" s="39" t="s">
        <v>26187</v>
      </c>
      <c r="H3042" s="39" t="s">
        <v>29192</v>
      </c>
      <c r="I3042" s="71">
        <v>-20.52</v>
      </c>
    </row>
    <row r="3043" spans="1:9" x14ac:dyDescent="0.2">
      <c r="A3043" s="38" t="s">
        <v>82</v>
      </c>
      <c r="B3043" s="39" t="s">
        <v>69</v>
      </c>
      <c r="C3043" s="39" t="s">
        <v>70</v>
      </c>
      <c r="D3043" s="39" t="s">
        <v>71</v>
      </c>
      <c r="E3043" s="39" t="s">
        <v>12</v>
      </c>
      <c r="F3043" s="39" t="s">
        <v>27190</v>
      </c>
      <c r="G3043" s="39" t="s">
        <v>100</v>
      </c>
      <c r="H3043" s="39" t="s">
        <v>27191</v>
      </c>
      <c r="I3043" s="71">
        <v>-21.92</v>
      </c>
    </row>
    <row r="3044" spans="1:9" x14ac:dyDescent="0.2">
      <c r="A3044" s="38" t="s">
        <v>82</v>
      </c>
      <c r="B3044" s="39" t="s">
        <v>69</v>
      </c>
      <c r="C3044" s="39" t="s">
        <v>70</v>
      </c>
      <c r="D3044" s="39" t="s">
        <v>71</v>
      </c>
      <c r="E3044" s="39" t="s">
        <v>12</v>
      </c>
      <c r="F3044" s="39" t="s">
        <v>27047</v>
      </c>
      <c r="G3044" s="39" t="s">
        <v>26187</v>
      </c>
      <c r="H3044" s="39" t="s">
        <v>2074</v>
      </c>
      <c r="I3044" s="71">
        <v>-53.16</v>
      </c>
    </row>
    <row r="3045" spans="1:9" x14ac:dyDescent="0.2">
      <c r="A3045" s="38" t="s">
        <v>82</v>
      </c>
      <c r="B3045" s="39" t="s">
        <v>69</v>
      </c>
      <c r="C3045" s="39" t="s">
        <v>70</v>
      </c>
      <c r="D3045" s="39" t="s">
        <v>71</v>
      </c>
      <c r="E3045" s="39" t="s">
        <v>12</v>
      </c>
      <c r="F3045" s="39" t="s">
        <v>26810</v>
      </c>
      <c r="G3045" s="39" t="s">
        <v>26187</v>
      </c>
      <c r="H3045" s="39" t="s">
        <v>2075</v>
      </c>
      <c r="I3045" s="71">
        <v>-5</v>
      </c>
    </row>
    <row r="3046" spans="1:9" x14ac:dyDescent="0.2">
      <c r="A3046" s="38" t="s">
        <v>82</v>
      </c>
      <c r="B3046" s="39" t="s">
        <v>69</v>
      </c>
      <c r="C3046" s="39" t="s">
        <v>70</v>
      </c>
      <c r="D3046" s="39" t="s">
        <v>71</v>
      </c>
      <c r="E3046" s="39" t="s">
        <v>12</v>
      </c>
      <c r="F3046" s="39" t="s">
        <v>27826</v>
      </c>
      <c r="G3046" s="39" t="s">
        <v>26187</v>
      </c>
      <c r="H3046" s="39" t="s">
        <v>2076</v>
      </c>
      <c r="I3046" s="71">
        <v>-14.48</v>
      </c>
    </row>
    <row r="3047" spans="1:9" x14ac:dyDescent="0.2">
      <c r="A3047" s="38" t="s">
        <v>82</v>
      </c>
      <c r="B3047" s="39" t="s">
        <v>69</v>
      </c>
      <c r="C3047" s="39" t="s">
        <v>70</v>
      </c>
      <c r="D3047" s="39" t="s">
        <v>71</v>
      </c>
      <c r="E3047" s="39" t="s">
        <v>12</v>
      </c>
      <c r="F3047" s="39" t="s">
        <v>26247</v>
      </c>
      <c r="G3047" s="39" t="s">
        <v>26187</v>
      </c>
      <c r="H3047" s="39" t="s">
        <v>26248</v>
      </c>
      <c r="I3047" s="71">
        <v>-6.45</v>
      </c>
    </row>
    <row r="3048" spans="1:9" x14ac:dyDescent="0.2">
      <c r="A3048" s="38" t="s">
        <v>82</v>
      </c>
      <c r="B3048" s="39" t="s">
        <v>69</v>
      </c>
      <c r="C3048" s="39" t="s">
        <v>70</v>
      </c>
      <c r="D3048" s="39" t="s">
        <v>71</v>
      </c>
      <c r="E3048" s="39" t="s">
        <v>12</v>
      </c>
      <c r="F3048" s="39" t="s">
        <v>28719</v>
      </c>
      <c r="G3048" s="39" t="s">
        <v>26187</v>
      </c>
      <c r="H3048" s="39" t="s">
        <v>28720</v>
      </c>
      <c r="I3048" s="71">
        <v>-5</v>
      </c>
    </row>
    <row r="3049" spans="1:9" x14ac:dyDescent="0.2">
      <c r="A3049" s="38" t="s">
        <v>82</v>
      </c>
      <c r="B3049" s="39" t="s">
        <v>69</v>
      </c>
      <c r="C3049" s="39" t="s">
        <v>70</v>
      </c>
      <c r="D3049" s="39" t="s">
        <v>71</v>
      </c>
      <c r="E3049" s="39" t="s">
        <v>12</v>
      </c>
      <c r="F3049" s="39" t="s">
        <v>27192</v>
      </c>
      <c r="G3049" s="39" t="s">
        <v>26187</v>
      </c>
      <c r="H3049" s="39" t="s">
        <v>2077</v>
      </c>
      <c r="I3049" s="71">
        <v>-5</v>
      </c>
    </row>
    <row r="3050" spans="1:9" x14ac:dyDescent="0.2">
      <c r="A3050" s="38" t="s">
        <v>82</v>
      </c>
      <c r="B3050" s="39" t="s">
        <v>69</v>
      </c>
      <c r="C3050" s="39" t="s">
        <v>70</v>
      </c>
      <c r="D3050" s="39" t="s">
        <v>71</v>
      </c>
      <c r="E3050" s="39" t="s">
        <v>12</v>
      </c>
      <c r="F3050" s="39" t="s">
        <v>29193</v>
      </c>
      <c r="G3050" s="39" t="s">
        <v>26187</v>
      </c>
      <c r="H3050" s="39" t="s">
        <v>29194</v>
      </c>
      <c r="I3050" s="71">
        <v>-5</v>
      </c>
    </row>
    <row r="3051" spans="1:9" x14ac:dyDescent="0.2">
      <c r="A3051" s="38" t="s">
        <v>82</v>
      </c>
      <c r="B3051" s="39" t="s">
        <v>69</v>
      </c>
      <c r="C3051" s="39" t="s">
        <v>70</v>
      </c>
      <c r="D3051" s="39" t="s">
        <v>71</v>
      </c>
      <c r="E3051" s="39" t="s">
        <v>12</v>
      </c>
      <c r="F3051" s="39" t="s">
        <v>28721</v>
      </c>
      <c r="G3051" s="39" t="s">
        <v>26187</v>
      </c>
      <c r="H3051" s="39" t="s">
        <v>28722</v>
      </c>
      <c r="I3051" s="71">
        <v>-5</v>
      </c>
    </row>
    <row r="3052" spans="1:9" x14ac:dyDescent="0.2">
      <c r="A3052" s="38" t="s">
        <v>82</v>
      </c>
      <c r="B3052" s="39" t="s">
        <v>69</v>
      </c>
      <c r="C3052" s="39" t="s">
        <v>70</v>
      </c>
      <c r="D3052" s="39" t="s">
        <v>71</v>
      </c>
      <c r="E3052" s="39" t="s">
        <v>12</v>
      </c>
      <c r="F3052" s="39" t="s">
        <v>26347</v>
      </c>
      <c r="G3052" s="39" t="s">
        <v>26187</v>
      </c>
      <c r="H3052" s="39" t="s">
        <v>1571</v>
      </c>
      <c r="I3052" s="71">
        <v>-22.96</v>
      </c>
    </row>
    <row r="3053" spans="1:9" x14ac:dyDescent="0.2">
      <c r="A3053" s="38" t="s">
        <v>82</v>
      </c>
      <c r="B3053" s="39" t="s">
        <v>69</v>
      </c>
      <c r="C3053" s="39" t="s">
        <v>70</v>
      </c>
      <c r="D3053" s="39" t="s">
        <v>71</v>
      </c>
      <c r="E3053" s="39" t="s">
        <v>12</v>
      </c>
      <c r="F3053" s="39" t="s">
        <v>31523</v>
      </c>
      <c r="G3053" s="39" t="s">
        <v>26187</v>
      </c>
      <c r="H3053" s="39" t="s">
        <v>31524</v>
      </c>
      <c r="I3053" s="71">
        <v>-5</v>
      </c>
    </row>
    <row r="3054" spans="1:9" x14ac:dyDescent="0.2">
      <c r="A3054" s="38" t="s">
        <v>82</v>
      </c>
      <c r="B3054" s="39" t="s">
        <v>69</v>
      </c>
      <c r="C3054" s="39" t="s">
        <v>70</v>
      </c>
      <c r="D3054" s="39" t="s">
        <v>71</v>
      </c>
      <c r="E3054" s="39" t="s">
        <v>12</v>
      </c>
      <c r="F3054" s="39" t="s">
        <v>31525</v>
      </c>
      <c r="G3054" s="39" t="s">
        <v>26187</v>
      </c>
      <c r="H3054" s="39" t="s">
        <v>31526</v>
      </c>
      <c r="I3054" s="71">
        <v>-5</v>
      </c>
    </row>
    <row r="3055" spans="1:9" x14ac:dyDescent="0.2">
      <c r="A3055" s="38" t="s">
        <v>82</v>
      </c>
      <c r="B3055" s="39" t="s">
        <v>69</v>
      </c>
      <c r="C3055" s="39" t="s">
        <v>70</v>
      </c>
      <c r="D3055" s="39" t="s">
        <v>71</v>
      </c>
      <c r="E3055" s="39" t="s">
        <v>12</v>
      </c>
      <c r="F3055" s="39" t="s">
        <v>27413</v>
      </c>
      <c r="G3055" s="39" t="s">
        <v>26187</v>
      </c>
      <c r="H3055" s="39" t="s">
        <v>2078</v>
      </c>
      <c r="I3055" s="71">
        <v>-5</v>
      </c>
    </row>
    <row r="3056" spans="1:9" x14ac:dyDescent="0.2">
      <c r="A3056" s="38" t="s">
        <v>82</v>
      </c>
      <c r="B3056" s="39" t="s">
        <v>69</v>
      </c>
      <c r="C3056" s="39" t="s">
        <v>70</v>
      </c>
      <c r="D3056" s="39" t="s">
        <v>71</v>
      </c>
      <c r="E3056" s="39" t="s">
        <v>12</v>
      </c>
      <c r="F3056" s="39" t="s">
        <v>27827</v>
      </c>
      <c r="G3056" s="39" t="s">
        <v>26187</v>
      </c>
      <c r="H3056" s="39" t="s">
        <v>27828</v>
      </c>
      <c r="I3056" s="71">
        <v>-6.59</v>
      </c>
    </row>
    <row r="3057" spans="1:9" x14ac:dyDescent="0.2">
      <c r="A3057" s="38" t="s">
        <v>82</v>
      </c>
      <c r="B3057" s="39" t="s">
        <v>69</v>
      </c>
      <c r="C3057" s="39" t="s">
        <v>70</v>
      </c>
      <c r="D3057" s="39" t="s">
        <v>71</v>
      </c>
      <c r="E3057" s="39" t="s">
        <v>12</v>
      </c>
      <c r="F3057" s="39" t="s">
        <v>2081</v>
      </c>
      <c r="G3057" s="39" t="s">
        <v>26187</v>
      </c>
      <c r="H3057" s="39" t="s">
        <v>2082</v>
      </c>
      <c r="I3057" s="71">
        <v>-13.07</v>
      </c>
    </row>
    <row r="3058" spans="1:9" x14ac:dyDescent="0.2">
      <c r="A3058" s="38" t="s">
        <v>82</v>
      </c>
      <c r="B3058" s="39" t="s">
        <v>69</v>
      </c>
      <c r="C3058" s="39" t="s">
        <v>70</v>
      </c>
      <c r="D3058" s="39" t="s">
        <v>71</v>
      </c>
      <c r="E3058" s="39" t="s">
        <v>12</v>
      </c>
      <c r="F3058" s="39" t="s">
        <v>28723</v>
      </c>
      <c r="G3058" s="39" t="s">
        <v>100</v>
      </c>
      <c r="H3058" s="39" t="s">
        <v>2083</v>
      </c>
      <c r="I3058" s="71">
        <v>-5</v>
      </c>
    </row>
    <row r="3059" spans="1:9" x14ac:dyDescent="0.2">
      <c r="A3059" s="38" t="s">
        <v>82</v>
      </c>
      <c r="B3059" s="39" t="s">
        <v>69</v>
      </c>
      <c r="C3059" s="39" t="s">
        <v>70</v>
      </c>
      <c r="D3059" s="39" t="s">
        <v>71</v>
      </c>
      <c r="E3059" s="39" t="s">
        <v>12</v>
      </c>
      <c r="F3059" s="39" t="s">
        <v>30037</v>
      </c>
      <c r="G3059" s="39" t="s">
        <v>26187</v>
      </c>
      <c r="H3059" s="39" t="s">
        <v>24192</v>
      </c>
      <c r="I3059" s="71">
        <v>-5</v>
      </c>
    </row>
    <row r="3060" spans="1:9" x14ac:dyDescent="0.2">
      <c r="A3060" s="38" t="s">
        <v>82</v>
      </c>
      <c r="B3060" s="39" t="s">
        <v>69</v>
      </c>
      <c r="C3060" s="39" t="s">
        <v>70</v>
      </c>
      <c r="D3060" s="39" t="s">
        <v>71</v>
      </c>
      <c r="E3060" s="39" t="s">
        <v>12</v>
      </c>
      <c r="F3060" s="39" t="s">
        <v>28724</v>
      </c>
      <c r="G3060" s="39" t="s">
        <v>26187</v>
      </c>
      <c r="H3060" s="39" t="s">
        <v>28725</v>
      </c>
      <c r="I3060" s="71">
        <v>-5</v>
      </c>
    </row>
    <row r="3061" spans="1:9" x14ac:dyDescent="0.2">
      <c r="A3061" s="38" t="s">
        <v>82</v>
      </c>
      <c r="B3061" s="39" t="s">
        <v>69</v>
      </c>
      <c r="C3061" s="39" t="s">
        <v>70</v>
      </c>
      <c r="D3061" s="39" t="s">
        <v>71</v>
      </c>
      <c r="E3061" s="39" t="s">
        <v>12</v>
      </c>
      <c r="F3061" s="39" t="s">
        <v>26651</v>
      </c>
      <c r="G3061" s="39" t="s">
        <v>26187</v>
      </c>
      <c r="H3061" s="39" t="s">
        <v>26652</v>
      </c>
      <c r="I3061" s="71">
        <v>-15.62</v>
      </c>
    </row>
    <row r="3062" spans="1:9" x14ac:dyDescent="0.2">
      <c r="A3062" s="38" t="s">
        <v>82</v>
      </c>
      <c r="B3062" s="39" t="s">
        <v>69</v>
      </c>
      <c r="C3062" s="39" t="s">
        <v>70</v>
      </c>
      <c r="D3062" s="39" t="s">
        <v>71</v>
      </c>
      <c r="E3062" s="39" t="s">
        <v>12</v>
      </c>
      <c r="F3062" s="39" t="s">
        <v>2085</v>
      </c>
      <c r="G3062" s="39" t="s">
        <v>26187</v>
      </c>
      <c r="H3062" s="39" t="s">
        <v>2086</v>
      </c>
      <c r="I3062" s="71">
        <v>-7.94</v>
      </c>
    </row>
    <row r="3063" spans="1:9" x14ac:dyDescent="0.2">
      <c r="A3063" s="38" t="s">
        <v>82</v>
      </c>
      <c r="B3063" s="39" t="s">
        <v>69</v>
      </c>
      <c r="C3063" s="39" t="s">
        <v>70</v>
      </c>
      <c r="D3063" s="39" t="s">
        <v>71</v>
      </c>
      <c r="E3063" s="39" t="s">
        <v>12</v>
      </c>
      <c r="F3063" s="39" t="s">
        <v>28690</v>
      </c>
      <c r="G3063" s="39" t="s">
        <v>26187</v>
      </c>
      <c r="H3063" s="39" t="s">
        <v>28691</v>
      </c>
      <c r="I3063" s="71">
        <v>-6.76</v>
      </c>
    </row>
    <row r="3064" spans="1:9" x14ac:dyDescent="0.2">
      <c r="A3064" s="38" t="s">
        <v>82</v>
      </c>
      <c r="B3064" s="39" t="s">
        <v>69</v>
      </c>
      <c r="C3064" s="39" t="s">
        <v>70</v>
      </c>
      <c r="D3064" s="39" t="s">
        <v>71</v>
      </c>
      <c r="E3064" s="39" t="s">
        <v>12</v>
      </c>
      <c r="F3064" s="39" t="s">
        <v>2088</v>
      </c>
      <c r="G3064" s="39" t="s">
        <v>26187</v>
      </c>
      <c r="H3064" s="39" t="s">
        <v>2089</v>
      </c>
      <c r="I3064" s="71">
        <v>-5</v>
      </c>
    </row>
    <row r="3065" spans="1:9" x14ac:dyDescent="0.2">
      <c r="A3065" s="38" t="s">
        <v>82</v>
      </c>
      <c r="B3065" s="39" t="s">
        <v>69</v>
      </c>
      <c r="C3065" s="39" t="s">
        <v>70</v>
      </c>
      <c r="D3065" s="39" t="s">
        <v>71</v>
      </c>
      <c r="E3065" s="39" t="s">
        <v>12</v>
      </c>
      <c r="F3065" s="39" t="s">
        <v>31527</v>
      </c>
      <c r="G3065" s="39" t="s">
        <v>26187</v>
      </c>
      <c r="H3065" s="39" t="s">
        <v>31528</v>
      </c>
      <c r="I3065" s="71">
        <v>-5</v>
      </c>
    </row>
    <row r="3066" spans="1:9" x14ac:dyDescent="0.2">
      <c r="A3066" s="38" t="s">
        <v>82</v>
      </c>
      <c r="B3066" s="39" t="s">
        <v>69</v>
      </c>
      <c r="C3066" s="39" t="s">
        <v>70</v>
      </c>
      <c r="D3066" s="39" t="s">
        <v>71</v>
      </c>
      <c r="E3066" s="39" t="s">
        <v>12</v>
      </c>
      <c r="F3066" s="39" t="s">
        <v>29195</v>
      </c>
      <c r="G3066" s="39" t="s">
        <v>26187</v>
      </c>
      <c r="H3066" s="39" t="s">
        <v>29196</v>
      </c>
      <c r="I3066" s="71">
        <v>-5</v>
      </c>
    </row>
    <row r="3067" spans="1:9" x14ac:dyDescent="0.2">
      <c r="A3067" s="38" t="s">
        <v>82</v>
      </c>
      <c r="B3067" s="39" t="s">
        <v>69</v>
      </c>
      <c r="C3067" s="39" t="s">
        <v>70</v>
      </c>
      <c r="D3067" s="39" t="s">
        <v>71</v>
      </c>
      <c r="E3067" s="39" t="s">
        <v>12</v>
      </c>
      <c r="F3067" s="39" t="s">
        <v>27829</v>
      </c>
      <c r="G3067" s="39" t="s">
        <v>26187</v>
      </c>
      <c r="H3067" s="39" t="s">
        <v>2090</v>
      </c>
      <c r="I3067" s="71">
        <v>-5</v>
      </c>
    </row>
    <row r="3068" spans="1:9" x14ac:dyDescent="0.2">
      <c r="A3068" s="38" t="s">
        <v>82</v>
      </c>
      <c r="B3068" s="39" t="s">
        <v>69</v>
      </c>
      <c r="C3068" s="39" t="s">
        <v>70</v>
      </c>
      <c r="D3068" s="39" t="s">
        <v>71</v>
      </c>
      <c r="E3068" s="39" t="s">
        <v>12</v>
      </c>
      <c r="F3068" s="39" t="s">
        <v>29197</v>
      </c>
      <c r="G3068" s="39" t="s">
        <v>26187</v>
      </c>
      <c r="H3068" s="39" t="s">
        <v>29198</v>
      </c>
      <c r="I3068" s="71">
        <v>-5</v>
      </c>
    </row>
    <row r="3069" spans="1:9" x14ac:dyDescent="0.2">
      <c r="A3069" s="38" t="s">
        <v>82</v>
      </c>
      <c r="B3069" s="39" t="s">
        <v>69</v>
      </c>
      <c r="C3069" s="39" t="s">
        <v>70</v>
      </c>
      <c r="D3069" s="39" t="s">
        <v>71</v>
      </c>
      <c r="E3069" s="39" t="s">
        <v>12</v>
      </c>
      <c r="F3069" s="39" t="s">
        <v>27193</v>
      </c>
      <c r="G3069" s="39" t="s">
        <v>26187</v>
      </c>
      <c r="H3069" s="39" t="s">
        <v>9320</v>
      </c>
      <c r="I3069" s="71">
        <v>-75.11</v>
      </c>
    </row>
    <row r="3070" spans="1:9" x14ac:dyDescent="0.2">
      <c r="A3070" s="38" t="s">
        <v>82</v>
      </c>
      <c r="B3070" s="39" t="s">
        <v>69</v>
      </c>
      <c r="C3070" s="39" t="s">
        <v>70</v>
      </c>
      <c r="D3070" s="39" t="s">
        <v>71</v>
      </c>
      <c r="E3070" s="39" t="s">
        <v>12</v>
      </c>
      <c r="F3070" s="39" t="s">
        <v>2091</v>
      </c>
      <c r="G3070" s="39" t="s">
        <v>26187</v>
      </c>
      <c r="H3070" s="39" t="s">
        <v>2092</v>
      </c>
      <c r="I3070" s="71">
        <v>-16.89</v>
      </c>
    </row>
    <row r="3071" spans="1:9" x14ac:dyDescent="0.2">
      <c r="A3071" s="38" t="s">
        <v>82</v>
      </c>
      <c r="B3071" s="39" t="s">
        <v>69</v>
      </c>
      <c r="C3071" s="39" t="s">
        <v>70</v>
      </c>
      <c r="D3071" s="39" t="s">
        <v>71</v>
      </c>
      <c r="E3071" s="39" t="s">
        <v>12</v>
      </c>
      <c r="F3071" s="39" t="s">
        <v>30038</v>
      </c>
      <c r="G3071" s="39" t="s">
        <v>26187</v>
      </c>
      <c r="H3071" s="39" t="s">
        <v>30039</v>
      </c>
      <c r="I3071" s="71">
        <v>-5</v>
      </c>
    </row>
    <row r="3072" spans="1:9" x14ac:dyDescent="0.2">
      <c r="A3072" s="38" t="s">
        <v>82</v>
      </c>
      <c r="B3072" s="39" t="s">
        <v>69</v>
      </c>
      <c r="C3072" s="39" t="s">
        <v>70</v>
      </c>
      <c r="D3072" s="39" t="s">
        <v>71</v>
      </c>
      <c r="E3072" s="39" t="s">
        <v>12</v>
      </c>
      <c r="F3072" s="39" t="s">
        <v>29169</v>
      </c>
      <c r="G3072" s="39" t="s">
        <v>26187</v>
      </c>
      <c r="H3072" s="39" t="s">
        <v>29170</v>
      </c>
      <c r="I3072" s="71">
        <v>-5</v>
      </c>
    </row>
    <row r="3073" spans="1:9" x14ac:dyDescent="0.2">
      <c r="A3073" s="38" t="s">
        <v>82</v>
      </c>
      <c r="B3073" s="39" t="s">
        <v>69</v>
      </c>
      <c r="C3073" s="39" t="s">
        <v>70</v>
      </c>
      <c r="D3073" s="39" t="s">
        <v>71</v>
      </c>
      <c r="E3073" s="39" t="s">
        <v>12</v>
      </c>
      <c r="F3073" s="39" t="s">
        <v>29199</v>
      </c>
      <c r="G3073" s="39" t="s">
        <v>26187</v>
      </c>
      <c r="H3073" s="39" t="s">
        <v>2094</v>
      </c>
      <c r="I3073" s="71">
        <v>-28.24</v>
      </c>
    </row>
    <row r="3074" spans="1:9" x14ac:dyDescent="0.2">
      <c r="A3074" s="38" t="s">
        <v>82</v>
      </c>
      <c r="B3074" s="39" t="s">
        <v>69</v>
      </c>
      <c r="C3074" s="39" t="s">
        <v>70</v>
      </c>
      <c r="D3074" s="39" t="s">
        <v>71</v>
      </c>
      <c r="E3074" s="39" t="s">
        <v>12</v>
      </c>
      <c r="F3074" s="39" t="s">
        <v>30040</v>
      </c>
      <c r="G3074" s="39" t="s">
        <v>100</v>
      </c>
      <c r="H3074" s="39" t="s">
        <v>30041</v>
      </c>
      <c r="I3074" s="71">
        <v>-5</v>
      </c>
    </row>
    <row r="3075" spans="1:9" x14ac:dyDescent="0.2">
      <c r="A3075" s="38" t="s">
        <v>82</v>
      </c>
      <c r="B3075" s="39" t="s">
        <v>69</v>
      </c>
      <c r="C3075" s="39" t="s">
        <v>70</v>
      </c>
      <c r="D3075" s="39" t="s">
        <v>71</v>
      </c>
      <c r="E3075" s="39" t="s">
        <v>12</v>
      </c>
      <c r="F3075" s="39" t="s">
        <v>31529</v>
      </c>
      <c r="G3075" s="39" t="s">
        <v>100</v>
      </c>
      <c r="H3075" s="39" t="s">
        <v>2096</v>
      </c>
      <c r="I3075" s="71">
        <v>-5</v>
      </c>
    </row>
    <row r="3076" spans="1:9" x14ac:dyDescent="0.2">
      <c r="A3076" s="38" t="s">
        <v>82</v>
      </c>
      <c r="B3076" s="39" t="s">
        <v>69</v>
      </c>
      <c r="C3076" s="39" t="s">
        <v>70</v>
      </c>
      <c r="D3076" s="39" t="s">
        <v>71</v>
      </c>
      <c r="E3076" s="39" t="s">
        <v>12</v>
      </c>
      <c r="F3076" s="39" t="s">
        <v>31530</v>
      </c>
      <c r="G3076" s="39" t="s">
        <v>26187</v>
      </c>
      <c r="H3076" s="39" t="s">
        <v>1574</v>
      </c>
      <c r="I3076" s="71">
        <v>-5</v>
      </c>
    </row>
    <row r="3077" spans="1:9" x14ac:dyDescent="0.2">
      <c r="A3077" s="38" t="s">
        <v>82</v>
      </c>
      <c r="B3077" s="39" t="s">
        <v>69</v>
      </c>
      <c r="C3077" s="39" t="s">
        <v>70</v>
      </c>
      <c r="D3077" s="39" t="s">
        <v>71</v>
      </c>
      <c r="E3077" s="39" t="s">
        <v>12</v>
      </c>
      <c r="F3077" s="39" t="s">
        <v>27194</v>
      </c>
      <c r="G3077" s="39" t="s">
        <v>100</v>
      </c>
      <c r="H3077" s="39" t="s">
        <v>27195</v>
      </c>
      <c r="I3077" s="71">
        <v>-18.57</v>
      </c>
    </row>
    <row r="3078" spans="1:9" x14ac:dyDescent="0.2">
      <c r="A3078" s="38" t="s">
        <v>82</v>
      </c>
      <c r="B3078" s="39" t="s">
        <v>69</v>
      </c>
      <c r="C3078" s="39" t="s">
        <v>70</v>
      </c>
      <c r="D3078" s="39" t="s">
        <v>71</v>
      </c>
      <c r="E3078" s="39" t="s">
        <v>12</v>
      </c>
      <c r="F3078" s="39" t="s">
        <v>31531</v>
      </c>
      <c r="G3078" s="39" t="s">
        <v>26187</v>
      </c>
      <c r="H3078" s="39" t="s">
        <v>2099</v>
      </c>
      <c r="I3078" s="71">
        <v>-5</v>
      </c>
    </row>
    <row r="3079" spans="1:9" x14ac:dyDescent="0.2">
      <c r="A3079" s="38" t="s">
        <v>82</v>
      </c>
      <c r="B3079" s="39" t="s">
        <v>69</v>
      </c>
      <c r="C3079" s="39" t="s">
        <v>70</v>
      </c>
      <c r="D3079" s="39" t="s">
        <v>71</v>
      </c>
      <c r="E3079" s="39" t="s">
        <v>12</v>
      </c>
      <c r="F3079" s="39" t="s">
        <v>26278</v>
      </c>
      <c r="G3079" s="39" t="s">
        <v>26187</v>
      </c>
      <c r="H3079" s="39" t="s">
        <v>26279</v>
      </c>
      <c r="I3079" s="71">
        <v>-9</v>
      </c>
    </row>
    <row r="3080" spans="1:9" x14ac:dyDescent="0.2">
      <c r="A3080" s="38" t="s">
        <v>82</v>
      </c>
      <c r="B3080" s="39" t="s">
        <v>69</v>
      </c>
      <c r="C3080" s="39" t="s">
        <v>70</v>
      </c>
      <c r="D3080" s="39" t="s">
        <v>71</v>
      </c>
      <c r="E3080" s="39" t="s">
        <v>12</v>
      </c>
      <c r="F3080" s="39" t="s">
        <v>27196</v>
      </c>
      <c r="G3080" s="39" t="s">
        <v>100</v>
      </c>
      <c r="H3080" s="39" t="s">
        <v>2101</v>
      </c>
      <c r="I3080" s="71">
        <v>-30.5</v>
      </c>
    </row>
    <row r="3081" spans="1:9" x14ac:dyDescent="0.2">
      <c r="A3081" s="38" t="s">
        <v>82</v>
      </c>
      <c r="B3081" s="39" t="s">
        <v>69</v>
      </c>
      <c r="C3081" s="39" t="s">
        <v>70</v>
      </c>
      <c r="D3081" s="39" t="s">
        <v>71</v>
      </c>
      <c r="E3081" s="39" t="s">
        <v>12</v>
      </c>
      <c r="F3081" s="39" t="s">
        <v>1897</v>
      </c>
      <c r="G3081" s="39" t="s">
        <v>26187</v>
      </c>
      <c r="H3081" s="39" t="s">
        <v>97</v>
      </c>
      <c r="I3081" s="71">
        <v>-5</v>
      </c>
    </row>
    <row r="3082" spans="1:9" x14ac:dyDescent="0.2">
      <c r="A3082" s="38" t="s">
        <v>82</v>
      </c>
      <c r="B3082" s="39" t="s">
        <v>69</v>
      </c>
      <c r="C3082" s="39" t="s">
        <v>70</v>
      </c>
      <c r="D3082" s="39" t="s">
        <v>71</v>
      </c>
      <c r="E3082" s="39" t="s">
        <v>12</v>
      </c>
      <c r="F3082" s="39" t="s">
        <v>31532</v>
      </c>
      <c r="G3082" s="39" t="s">
        <v>26187</v>
      </c>
      <c r="H3082" s="39" t="s">
        <v>31533</v>
      </c>
      <c r="I3082" s="71">
        <v>-5</v>
      </c>
    </row>
    <row r="3083" spans="1:9" x14ac:dyDescent="0.2">
      <c r="A3083" s="38" t="s">
        <v>82</v>
      </c>
      <c r="B3083" s="39" t="s">
        <v>69</v>
      </c>
      <c r="C3083" s="39" t="s">
        <v>70</v>
      </c>
      <c r="D3083" s="39" t="s">
        <v>71</v>
      </c>
      <c r="E3083" s="39" t="s">
        <v>12</v>
      </c>
      <c r="F3083" s="39" t="s">
        <v>31534</v>
      </c>
      <c r="G3083" s="39" t="s">
        <v>26187</v>
      </c>
      <c r="H3083" s="39" t="s">
        <v>2102</v>
      </c>
      <c r="I3083" s="71">
        <v>-5</v>
      </c>
    </row>
    <row r="3084" spans="1:9" x14ac:dyDescent="0.2">
      <c r="A3084" s="38" t="s">
        <v>82</v>
      </c>
      <c r="B3084" s="39" t="s">
        <v>69</v>
      </c>
      <c r="C3084" s="39" t="s">
        <v>70</v>
      </c>
      <c r="D3084" s="39" t="s">
        <v>71</v>
      </c>
      <c r="E3084" s="39" t="s">
        <v>12</v>
      </c>
      <c r="F3084" s="39" t="s">
        <v>28149</v>
      </c>
      <c r="G3084" s="39" t="s">
        <v>26187</v>
      </c>
      <c r="H3084" s="39" t="s">
        <v>1577</v>
      </c>
      <c r="I3084" s="71">
        <v>-51.82</v>
      </c>
    </row>
    <row r="3085" spans="1:9" x14ac:dyDescent="0.2">
      <c r="A3085" s="38" t="s">
        <v>82</v>
      </c>
      <c r="B3085" s="39" t="s">
        <v>69</v>
      </c>
      <c r="C3085" s="39" t="s">
        <v>70</v>
      </c>
      <c r="D3085" s="39" t="s">
        <v>71</v>
      </c>
      <c r="E3085" s="39" t="s">
        <v>12</v>
      </c>
      <c r="F3085" s="39" t="s">
        <v>2104</v>
      </c>
      <c r="G3085" s="39" t="s">
        <v>26187</v>
      </c>
      <c r="H3085" s="39" t="s">
        <v>2105</v>
      </c>
      <c r="I3085" s="71">
        <v>-76.180000000000007</v>
      </c>
    </row>
    <row r="3086" spans="1:9" x14ac:dyDescent="0.2">
      <c r="A3086" s="38" t="s">
        <v>82</v>
      </c>
      <c r="B3086" s="39" t="s">
        <v>69</v>
      </c>
      <c r="C3086" s="39" t="s">
        <v>70</v>
      </c>
      <c r="D3086" s="39" t="s">
        <v>71</v>
      </c>
      <c r="E3086" s="39" t="s">
        <v>12</v>
      </c>
      <c r="F3086" s="39" t="s">
        <v>27414</v>
      </c>
      <c r="G3086" s="39" t="s">
        <v>26187</v>
      </c>
      <c r="H3086" s="39" t="s">
        <v>27415</v>
      </c>
      <c r="I3086" s="71">
        <v>-10.34</v>
      </c>
    </row>
    <row r="3087" spans="1:9" x14ac:dyDescent="0.2">
      <c r="A3087" s="38" t="s">
        <v>82</v>
      </c>
      <c r="B3087" s="39" t="s">
        <v>69</v>
      </c>
      <c r="C3087" s="39" t="s">
        <v>70</v>
      </c>
      <c r="D3087" s="39" t="s">
        <v>71</v>
      </c>
      <c r="E3087" s="39" t="s">
        <v>12</v>
      </c>
      <c r="F3087" s="39" t="s">
        <v>28726</v>
      </c>
      <c r="G3087" s="39" t="s">
        <v>26187</v>
      </c>
      <c r="H3087" s="39" t="s">
        <v>2106</v>
      </c>
      <c r="I3087" s="71">
        <v>-5</v>
      </c>
    </row>
    <row r="3088" spans="1:9" x14ac:dyDescent="0.2">
      <c r="A3088" s="38" t="s">
        <v>82</v>
      </c>
      <c r="B3088" s="39" t="s">
        <v>69</v>
      </c>
      <c r="C3088" s="39" t="s">
        <v>70</v>
      </c>
      <c r="D3088" s="39" t="s">
        <v>71</v>
      </c>
      <c r="E3088" s="39" t="s">
        <v>12</v>
      </c>
      <c r="F3088" s="39" t="s">
        <v>27048</v>
      </c>
      <c r="G3088" s="39" t="s">
        <v>26187</v>
      </c>
      <c r="H3088" s="39" t="s">
        <v>1578</v>
      </c>
      <c r="I3088" s="71">
        <v>-8.6</v>
      </c>
    </row>
    <row r="3089" spans="1:9" x14ac:dyDescent="0.2">
      <c r="A3089" s="38" t="s">
        <v>82</v>
      </c>
      <c r="B3089" s="39" t="s">
        <v>69</v>
      </c>
      <c r="C3089" s="39" t="s">
        <v>70</v>
      </c>
      <c r="D3089" s="39" t="s">
        <v>71</v>
      </c>
      <c r="E3089" s="39" t="s">
        <v>12</v>
      </c>
      <c r="F3089" s="39" t="s">
        <v>31535</v>
      </c>
      <c r="G3089" s="39" t="s">
        <v>26187</v>
      </c>
      <c r="H3089" s="39" t="s">
        <v>31536</v>
      </c>
      <c r="I3089" s="71">
        <v>-5</v>
      </c>
    </row>
    <row r="3090" spans="1:9" x14ac:dyDescent="0.2">
      <c r="A3090" s="38" t="s">
        <v>82</v>
      </c>
      <c r="B3090" s="39" t="s">
        <v>69</v>
      </c>
      <c r="C3090" s="39" t="s">
        <v>70</v>
      </c>
      <c r="D3090" s="39" t="s">
        <v>71</v>
      </c>
      <c r="E3090" s="39" t="s">
        <v>12</v>
      </c>
      <c r="F3090" s="39" t="s">
        <v>30042</v>
      </c>
      <c r="G3090" s="39" t="s">
        <v>26187</v>
      </c>
      <c r="H3090" s="39" t="s">
        <v>30043</v>
      </c>
      <c r="I3090" s="71">
        <v>-5</v>
      </c>
    </row>
    <row r="3091" spans="1:9" x14ac:dyDescent="0.2">
      <c r="A3091" s="38" t="s">
        <v>82</v>
      </c>
      <c r="B3091" s="39" t="s">
        <v>69</v>
      </c>
      <c r="C3091" s="39" t="s">
        <v>70</v>
      </c>
      <c r="D3091" s="39" t="s">
        <v>71</v>
      </c>
      <c r="E3091" s="39" t="s">
        <v>12</v>
      </c>
      <c r="F3091" s="39" t="s">
        <v>26503</v>
      </c>
      <c r="G3091" s="39" t="s">
        <v>26187</v>
      </c>
      <c r="H3091" s="39" t="s">
        <v>1580</v>
      </c>
      <c r="I3091" s="71">
        <v>-9.33</v>
      </c>
    </row>
    <row r="3092" spans="1:9" x14ac:dyDescent="0.2">
      <c r="A3092" s="38" t="s">
        <v>82</v>
      </c>
      <c r="B3092" s="39" t="s">
        <v>69</v>
      </c>
      <c r="C3092" s="39" t="s">
        <v>70</v>
      </c>
      <c r="D3092" s="39" t="s">
        <v>71</v>
      </c>
      <c r="E3092" s="39" t="s">
        <v>12</v>
      </c>
      <c r="F3092" s="39" t="s">
        <v>31537</v>
      </c>
      <c r="G3092" s="39" t="s">
        <v>26187</v>
      </c>
      <c r="H3092" s="39" t="s">
        <v>31538</v>
      </c>
      <c r="I3092" s="71">
        <v>-5</v>
      </c>
    </row>
    <row r="3093" spans="1:9" x14ac:dyDescent="0.2">
      <c r="A3093" s="38" t="s">
        <v>82</v>
      </c>
      <c r="B3093" s="39" t="s">
        <v>69</v>
      </c>
      <c r="C3093" s="39" t="s">
        <v>70</v>
      </c>
      <c r="D3093" s="39" t="s">
        <v>71</v>
      </c>
      <c r="E3093" s="39" t="s">
        <v>12</v>
      </c>
      <c r="F3093" s="39" t="s">
        <v>31539</v>
      </c>
      <c r="G3093" s="39" t="s">
        <v>26187</v>
      </c>
      <c r="H3093" s="39" t="s">
        <v>2108</v>
      </c>
      <c r="I3093" s="71">
        <v>-10.52</v>
      </c>
    </row>
    <row r="3094" spans="1:9" x14ac:dyDescent="0.2">
      <c r="A3094" s="38" t="s">
        <v>82</v>
      </c>
      <c r="B3094" s="39" t="s">
        <v>69</v>
      </c>
      <c r="C3094" s="39" t="s">
        <v>70</v>
      </c>
      <c r="D3094" s="39" t="s">
        <v>71</v>
      </c>
      <c r="E3094" s="39" t="s">
        <v>12</v>
      </c>
      <c r="F3094" s="39" t="s">
        <v>27049</v>
      </c>
      <c r="G3094" s="39" t="s">
        <v>26187</v>
      </c>
      <c r="H3094" s="39" t="s">
        <v>1581</v>
      </c>
      <c r="I3094" s="71">
        <v>-31.95</v>
      </c>
    </row>
    <row r="3095" spans="1:9" x14ac:dyDescent="0.2">
      <c r="A3095" s="38" t="s">
        <v>82</v>
      </c>
      <c r="B3095" s="39" t="s">
        <v>69</v>
      </c>
      <c r="C3095" s="39" t="s">
        <v>70</v>
      </c>
      <c r="D3095" s="39" t="s">
        <v>71</v>
      </c>
      <c r="E3095" s="39" t="s">
        <v>12</v>
      </c>
      <c r="F3095" s="39" t="s">
        <v>30044</v>
      </c>
      <c r="G3095" s="39" t="s">
        <v>26187</v>
      </c>
      <c r="H3095" s="39" t="s">
        <v>30045</v>
      </c>
      <c r="I3095" s="71">
        <v>-5</v>
      </c>
    </row>
    <row r="3096" spans="1:9" x14ac:dyDescent="0.2">
      <c r="A3096" s="38" t="s">
        <v>82</v>
      </c>
      <c r="B3096" s="39" t="s">
        <v>69</v>
      </c>
      <c r="C3096" s="39" t="s">
        <v>70</v>
      </c>
      <c r="D3096" s="39" t="s">
        <v>71</v>
      </c>
      <c r="E3096" s="39" t="s">
        <v>12</v>
      </c>
      <c r="F3096" s="39" t="s">
        <v>28150</v>
      </c>
      <c r="G3096" s="39" t="s">
        <v>26187</v>
      </c>
      <c r="H3096" s="39" t="s">
        <v>28151</v>
      </c>
      <c r="I3096" s="71">
        <v>-16.05</v>
      </c>
    </row>
    <row r="3097" spans="1:9" x14ac:dyDescent="0.2">
      <c r="A3097" s="38" t="s">
        <v>82</v>
      </c>
      <c r="B3097" s="39" t="s">
        <v>69</v>
      </c>
      <c r="C3097" s="39" t="s">
        <v>70</v>
      </c>
      <c r="D3097" s="39" t="s">
        <v>71</v>
      </c>
      <c r="E3097" s="39" t="s">
        <v>12</v>
      </c>
      <c r="F3097" s="39" t="s">
        <v>31540</v>
      </c>
      <c r="G3097" s="39" t="s">
        <v>26187</v>
      </c>
      <c r="H3097" s="39" t="s">
        <v>31541</v>
      </c>
      <c r="I3097" s="71">
        <v>-5</v>
      </c>
    </row>
    <row r="3098" spans="1:9" x14ac:dyDescent="0.2">
      <c r="A3098" s="38" t="s">
        <v>82</v>
      </c>
      <c r="B3098" s="39" t="s">
        <v>69</v>
      </c>
      <c r="C3098" s="39" t="s">
        <v>70</v>
      </c>
      <c r="D3098" s="39" t="s">
        <v>71</v>
      </c>
      <c r="E3098" s="39" t="s">
        <v>12</v>
      </c>
      <c r="F3098" s="39" t="s">
        <v>27830</v>
      </c>
      <c r="G3098" s="39" t="s">
        <v>26187</v>
      </c>
      <c r="H3098" s="39" t="s">
        <v>27831</v>
      </c>
      <c r="I3098" s="71">
        <v>-13.04</v>
      </c>
    </row>
    <row r="3099" spans="1:9" x14ac:dyDescent="0.2">
      <c r="A3099" s="38" t="s">
        <v>82</v>
      </c>
      <c r="B3099" s="39" t="s">
        <v>69</v>
      </c>
      <c r="C3099" s="39" t="s">
        <v>70</v>
      </c>
      <c r="D3099" s="39" t="s">
        <v>71</v>
      </c>
      <c r="E3099" s="39" t="s">
        <v>12</v>
      </c>
      <c r="F3099" s="39" t="s">
        <v>31542</v>
      </c>
      <c r="G3099" s="39" t="s">
        <v>26187</v>
      </c>
      <c r="H3099" s="39" t="s">
        <v>2109</v>
      </c>
      <c r="I3099" s="71">
        <v>-5</v>
      </c>
    </row>
    <row r="3100" spans="1:9" x14ac:dyDescent="0.2">
      <c r="A3100" s="38" t="s">
        <v>82</v>
      </c>
      <c r="B3100" s="39" t="s">
        <v>69</v>
      </c>
      <c r="C3100" s="39" t="s">
        <v>70</v>
      </c>
      <c r="D3100" s="39" t="s">
        <v>71</v>
      </c>
      <c r="E3100" s="39" t="s">
        <v>12</v>
      </c>
      <c r="F3100" s="39" t="s">
        <v>31543</v>
      </c>
      <c r="G3100" s="39" t="s">
        <v>100</v>
      </c>
      <c r="H3100" s="39" t="s">
        <v>2110</v>
      </c>
      <c r="I3100" s="71">
        <v>-5</v>
      </c>
    </row>
    <row r="3101" spans="1:9" x14ac:dyDescent="0.2">
      <c r="A3101" s="38" t="s">
        <v>82</v>
      </c>
      <c r="B3101" s="39" t="s">
        <v>69</v>
      </c>
      <c r="C3101" s="39" t="s">
        <v>70</v>
      </c>
      <c r="D3101" s="39" t="s">
        <v>71</v>
      </c>
      <c r="E3101" s="39" t="s">
        <v>12</v>
      </c>
      <c r="F3101" s="39" t="s">
        <v>31544</v>
      </c>
      <c r="G3101" s="39" t="s">
        <v>26187</v>
      </c>
      <c r="H3101" s="39" t="s">
        <v>11034</v>
      </c>
      <c r="I3101" s="71">
        <v>-5</v>
      </c>
    </row>
    <row r="3102" spans="1:9" x14ac:dyDescent="0.2">
      <c r="A3102" s="38" t="s">
        <v>82</v>
      </c>
      <c r="B3102" s="39" t="s">
        <v>69</v>
      </c>
      <c r="C3102" s="39" t="s">
        <v>70</v>
      </c>
      <c r="D3102" s="39" t="s">
        <v>71</v>
      </c>
      <c r="E3102" s="39" t="s">
        <v>12</v>
      </c>
      <c r="F3102" s="39" t="s">
        <v>31545</v>
      </c>
      <c r="G3102" s="39" t="s">
        <v>26187</v>
      </c>
      <c r="H3102" s="39" t="s">
        <v>31546</v>
      </c>
      <c r="I3102" s="71">
        <v>-5</v>
      </c>
    </row>
    <row r="3103" spans="1:9" x14ac:dyDescent="0.2">
      <c r="A3103" s="38" t="s">
        <v>82</v>
      </c>
      <c r="B3103" s="39" t="s">
        <v>69</v>
      </c>
      <c r="C3103" s="39" t="s">
        <v>70</v>
      </c>
      <c r="D3103" s="39" t="s">
        <v>71</v>
      </c>
      <c r="E3103" s="39" t="s">
        <v>12</v>
      </c>
      <c r="F3103" s="39" t="s">
        <v>30046</v>
      </c>
      <c r="G3103" s="39" t="s">
        <v>26187</v>
      </c>
      <c r="H3103" s="39" t="s">
        <v>2113</v>
      </c>
      <c r="I3103" s="71">
        <v>-8.35</v>
      </c>
    </row>
    <row r="3104" spans="1:9" x14ac:dyDescent="0.2">
      <c r="A3104" s="38" t="s">
        <v>82</v>
      </c>
      <c r="B3104" s="39" t="s">
        <v>69</v>
      </c>
      <c r="C3104" s="39" t="s">
        <v>70</v>
      </c>
      <c r="D3104" s="39" t="s">
        <v>71</v>
      </c>
      <c r="E3104" s="39" t="s">
        <v>12</v>
      </c>
      <c r="F3104" s="39" t="s">
        <v>29200</v>
      </c>
      <c r="G3104" s="39" t="s">
        <v>26187</v>
      </c>
      <c r="H3104" s="39" t="s">
        <v>1583</v>
      </c>
      <c r="I3104" s="71">
        <v>-5</v>
      </c>
    </row>
    <row r="3105" spans="1:9" x14ac:dyDescent="0.2">
      <c r="A3105" s="38" t="s">
        <v>82</v>
      </c>
      <c r="B3105" s="39" t="s">
        <v>69</v>
      </c>
      <c r="C3105" s="39" t="s">
        <v>70</v>
      </c>
      <c r="D3105" s="39" t="s">
        <v>71</v>
      </c>
      <c r="E3105" s="39" t="s">
        <v>12</v>
      </c>
      <c r="F3105" s="39" t="s">
        <v>27416</v>
      </c>
      <c r="G3105" s="39" t="s">
        <v>26187</v>
      </c>
      <c r="H3105" s="39" t="s">
        <v>27417</v>
      </c>
      <c r="I3105" s="71">
        <v>-14.08</v>
      </c>
    </row>
    <row r="3106" spans="1:9" x14ac:dyDescent="0.2">
      <c r="A3106" s="38" t="s">
        <v>82</v>
      </c>
      <c r="B3106" s="39" t="s">
        <v>69</v>
      </c>
      <c r="C3106" s="39" t="s">
        <v>70</v>
      </c>
      <c r="D3106" s="39" t="s">
        <v>71</v>
      </c>
      <c r="E3106" s="39" t="s">
        <v>12</v>
      </c>
      <c r="F3106" s="39" t="s">
        <v>27832</v>
      </c>
      <c r="G3106" s="39" t="s">
        <v>26187</v>
      </c>
      <c r="H3106" s="39" t="s">
        <v>27833</v>
      </c>
      <c r="I3106" s="71">
        <v>-19.309999999999999</v>
      </c>
    </row>
    <row r="3107" spans="1:9" x14ac:dyDescent="0.2">
      <c r="A3107" s="38" t="s">
        <v>82</v>
      </c>
      <c r="B3107" s="39" t="s">
        <v>69</v>
      </c>
      <c r="C3107" s="39" t="s">
        <v>70</v>
      </c>
      <c r="D3107" s="39" t="s">
        <v>71</v>
      </c>
      <c r="E3107" s="39" t="s">
        <v>12</v>
      </c>
      <c r="F3107" s="39" t="s">
        <v>31547</v>
      </c>
      <c r="G3107" s="39" t="s">
        <v>26187</v>
      </c>
      <c r="H3107" s="39" t="s">
        <v>31548</v>
      </c>
      <c r="I3107" s="71">
        <v>-5</v>
      </c>
    </row>
    <row r="3108" spans="1:9" x14ac:dyDescent="0.2">
      <c r="A3108" s="38" t="s">
        <v>82</v>
      </c>
      <c r="B3108" s="39" t="s">
        <v>69</v>
      </c>
      <c r="C3108" s="39" t="s">
        <v>70</v>
      </c>
      <c r="D3108" s="39" t="s">
        <v>71</v>
      </c>
      <c r="E3108" s="39" t="s">
        <v>12</v>
      </c>
      <c r="F3108" s="39" t="s">
        <v>2118</v>
      </c>
      <c r="G3108" s="39" t="s">
        <v>26187</v>
      </c>
      <c r="H3108" s="39" t="s">
        <v>2119</v>
      </c>
      <c r="I3108" s="71">
        <v>-31.32</v>
      </c>
    </row>
    <row r="3109" spans="1:9" x14ac:dyDescent="0.2">
      <c r="A3109" s="38" t="s">
        <v>82</v>
      </c>
      <c r="B3109" s="39" t="s">
        <v>69</v>
      </c>
      <c r="C3109" s="39" t="s">
        <v>70</v>
      </c>
      <c r="D3109" s="39" t="s">
        <v>71</v>
      </c>
      <c r="E3109" s="39" t="s">
        <v>12</v>
      </c>
      <c r="F3109" s="39" t="s">
        <v>26653</v>
      </c>
      <c r="G3109" s="39" t="s">
        <v>26187</v>
      </c>
      <c r="H3109" s="39" t="s">
        <v>26654</v>
      </c>
      <c r="I3109" s="71">
        <v>-49.95</v>
      </c>
    </row>
    <row r="3110" spans="1:9" x14ac:dyDescent="0.2">
      <c r="A3110" s="38" t="s">
        <v>82</v>
      </c>
      <c r="B3110" s="39" t="s">
        <v>69</v>
      </c>
      <c r="C3110" s="39" t="s">
        <v>70</v>
      </c>
      <c r="D3110" s="39" t="s">
        <v>71</v>
      </c>
      <c r="E3110" s="39" t="s">
        <v>12</v>
      </c>
      <c r="F3110" s="39" t="s">
        <v>30047</v>
      </c>
      <c r="G3110" s="39" t="s">
        <v>26187</v>
      </c>
      <c r="H3110" s="39" t="s">
        <v>2122</v>
      </c>
      <c r="I3110" s="71">
        <v>-6.08</v>
      </c>
    </row>
    <row r="3111" spans="1:9" x14ac:dyDescent="0.2">
      <c r="A3111" s="38" t="s">
        <v>82</v>
      </c>
      <c r="B3111" s="39" t="s">
        <v>69</v>
      </c>
      <c r="C3111" s="39" t="s">
        <v>70</v>
      </c>
      <c r="D3111" s="39" t="s">
        <v>71</v>
      </c>
      <c r="E3111" s="39" t="s">
        <v>12</v>
      </c>
      <c r="F3111" s="39" t="s">
        <v>27197</v>
      </c>
      <c r="G3111" s="39" t="s">
        <v>26187</v>
      </c>
      <c r="H3111" s="39" t="s">
        <v>2123</v>
      </c>
      <c r="I3111" s="71">
        <v>-15.39</v>
      </c>
    </row>
    <row r="3112" spans="1:9" x14ac:dyDescent="0.2">
      <c r="A3112" s="38" t="s">
        <v>82</v>
      </c>
      <c r="B3112" s="39" t="s">
        <v>69</v>
      </c>
      <c r="C3112" s="39" t="s">
        <v>70</v>
      </c>
      <c r="D3112" s="39" t="s">
        <v>71</v>
      </c>
      <c r="E3112" s="39" t="s">
        <v>12</v>
      </c>
      <c r="F3112" s="39" t="s">
        <v>26249</v>
      </c>
      <c r="G3112" s="39" t="s">
        <v>26187</v>
      </c>
      <c r="H3112" s="39" t="s">
        <v>14686</v>
      </c>
      <c r="I3112" s="71">
        <v>-27.59</v>
      </c>
    </row>
    <row r="3113" spans="1:9" x14ac:dyDescent="0.2">
      <c r="A3113" s="38" t="s">
        <v>82</v>
      </c>
      <c r="B3113" s="39" t="s">
        <v>69</v>
      </c>
      <c r="C3113" s="39" t="s">
        <v>70</v>
      </c>
      <c r="D3113" s="39" t="s">
        <v>71</v>
      </c>
      <c r="E3113" s="39" t="s">
        <v>12</v>
      </c>
      <c r="F3113" s="39" t="s">
        <v>29201</v>
      </c>
      <c r="G3113" s="39" t="s">
        <v>26187</v>
      </c>
      <c r="H3113" s="39" t="s">
        <v>29202</v>
      </c>
      <c r="I3113" s="71">
        <v>-5</v>
      </c>
    </row>
    <row r="3114" spans="1:9" x14ac:dyDescent="0.2">
      <c r="A3114" s="38" t="s">
        <v>82</v>
      </c>
      <c r="B3114" s="39" t="s">
        <v>69</v>
      </c>
      <c r="C3114" s="39" t="s">
        <v>70</v>
      </c>
      <c r="D3114" s="39" t="s">
        <v>71</v>
      </c>
      <c r="E3114" s="39" t="s">
        <v>12</v>
      </c>
      <c r="F3114" s="39" t="s">
        <v>2124</v>
      </c>
      <c r="G3114" s="39" t="s">
        <v>26187</v>
      </c>
      <c r="H3114" s="39" t="s">
        <v>2125</v>
      </c>
      <c r="I3114" s="71">
        <v>-23.85</v>
      </c>
    </row>
    <row r="3115" spans="1:9" x14ac:dyDescent="0.2">
      <c r="A3115" s="38" t="s">
        <v>82</v>
      </c>
      <c r="B3115" s="39" t="s">
        <v>69</v>
      </c>
      <c r="C3115" s="39" t="s">
        <v>70</v>
      </c>
      <c r="D3115" s="39" t="s">
        <v>71</v>
      </c>
      <c r="E3115" s="39" t="s">
        <v>12</v>
      </c>
      <c r="F3115" s="39" t="s">
        <v>30048</v>
      </c>
      <c r="G3115" s="39" t="s">
        <v>26187</v>
      </c>
      <c r="H3115" s="39" t="s">
        <v>30049</v>
      </c>
      <c r="I3115" s="71">
        <v>-5</v>
      </c>
    </row>
    <row r="3116" spans="1:9" x14ac:dyDescent="0.2">
      <c r="A3116" s="38" t="s">
        <v>82</v>
      </c>
      <c r="B3116" s="39" t="s">
        <v>69</v>
      </c>
      <c r="C3116" s="39" t="s">
        <v>70</v>
      </c>
      <c r="D3116" s="39" t="s">
        <v>71</v>
      </c>
      <c r="E3116" s="39" t="s">
        <v>12</v>
      </c>
      <c r="F3116" s="39" t="s">
        <v>28152</v>
      </c>
      <c r="G3116" s="39" t="s">
        <v>26187</v>
      </c>
      <c r="H3116" s="39" t="s">
        <v>2127</v>
      </c>
      <c r="I3116" s="71">
        <v>-5</v>
      </c>
    </row>
    <row r="3117" spans="1:9" x14ac:dyDescent="0.2">
      <c r="A3117" s="38" t="s">
        <v>82</v>
      </c>
      <c r="B3117" s="39" t="s">
        <v>69</v>
      </c>
      <c r="C3117" s="39" t="s">
        <v>70</v>
      </c>
      <c r="D3117" s="39" t="s">
        <v>71</v>
      </c>
      <c r="E3117" s="39" t="s">
        <v>12</v>
      </c>
      <c r="F3117" s="39" t="s">
        <v>31338</v>
      </c>
      <c r="G3117" s="39" t="s">
        <v>26187</v>
      </c>
      <c r="H3117" s="39" t="s">
        <v>31339</v>
      </c>
      <c r="I3117" s="71">
        <v>-5</v>
      </c>
    </row>
    <row r="3118" spans="1:9" x14ac:dyDescent="0.2">
      <c r="A3118" s="38" t="s">
        <v>82</v>
      </c>
      <c r="B3118" s="39" t="s">
        <v>69</v>
      </c>
      <c r="C3118" s="39" t="s">
        <v>70</v>
      </c>
      <c r="D3118" s="39" t="s">
        <v>71</v>
      </c>
      <c r="E3118" s="39" t="s">
        <v>12</v>
      </c>
      <c r="F3118" s="39" t="s">
        <v>31549</v>
      </c>
      <c r="G3118" s="39" t="s">
        <v>26187</v>
      </c>
      <c r="H3118" s="39" t="s">
        <v>31550</v>
      </c>
      <c r="I3118" s="71">
        <v>-10</v>
      </c>
    </row>
    <row r="3119" spans="1:9" x14ac:dyDescent="0.2">
      <c r="A3119" s="38" t="s">
        <v>82</v>
      </c>
      <c r="B3119" s="39" t="s">
        <v>69</v>
      </c>
      <c r="C3119" s="39" t="s">
        <v>70</v>
      </c>
      <c r="D3119" s="39" t="s">
        <v>71</v>
      </c>
      <c r="E3119" s="39" t="s">
        <v>12</v>
      </c>
      <c r="F3119" s="39" t="s">
        <v>29203</v>
      </c>
      <c r="G3119" s="39" t="s">
        <v>26187</v>
      </c>
      <c r="H3119" s="39" t="s">
        <v>29204</v>
      </c>
      <c r="I3119" s="71">
        <v>-9.73</v>
      </c>
    </row>
    <row r="3120" spans="1:9" x14ac:dyDescent="0.2">
      <c r="A3120" s="38" t="s">
        <v>82</v>
      </c>
      <c r="B3120" s="39" t="s">
        <v>69</v>
      </c>
      <c r="C3120" s="39" t="s">
        <v>70</v>
      </c>
      <c r="D3120" s="39" t="s">
        <v>71</v>
      </c>
      <c r="E3120" s="39" t="s">
        <v>12</v>
      </c>
      <c r="F3120" s="39" t="s">
        <v>31551</v>
      </c>
      <c r="G3120" s="39" t="s">
        <v>26187</v>
      </c>
      <c r="H3120" s="39" t="s">
        <v>31552</v>
      </c>
      <c r="I3120" s="71">
        <v>-5</v>
      </c>
    </row>
    <row r="3121" spans="1:9" x14ac:dyDescent="0.2">
      <c r="A3121" s="38" t="s">
        <v>82</v>
      </c>
      <c r="B3121" s="39" t="s">
        <v>69</v>
      </c>
      <c r="C3121" s="39" t="s">
        <v>70</v>
      </c>
      <c r="D3121" s="39" t="s">
        <v>71</v>
      </c>
      <c r="E3121" s="39" t="s">
        <v>12</v>
      </c>
      <c r="F3121" s="39" t="s">
        <v>31553</v>
      </c>
      <c r="G3121" s="39" t="s">
        <v>26187</v>
      </c>
      <c r="H3121" s="39" t="s">
        <v>31554</v>
      </c>
      <c r="I3121" s="71">
        <v>-40.74</v>
      </c>
    </row>
    <row r="3122" spans="1:9" x14ac:dyDescent="0.2">
      <c r="A3122" s="38" t="s">
        <v>82</v>
      </c>
      <c r="B3122" s="39" t="s">
        <v>69</v>
      </c>
      <c r="C3122" s="39" t="s">
        <v>70</v>
      </c>
      <c r="D3122" s="39" t="s">
        <v>71</v>
      </c>
      <c r="E3122" s="39" t="s">
        <v>12</v>
      </c>
      <c r="F3122" s="39" t="s">
        <v>29205</v>
      </c>
      <c r="G3122" s="39" t="s">
        <v>100</v>
      </c>
      <c r="H3122" s="39" t="s">
        <v>29206</v>
      </c>
      <c r="I3122" s="71">
        <v>-5</v>
      </c>
    </row>
    <row r="3123" spans="1:9" x14ac:dyDescent="0.2">
      <c r="A3123" s="38" t="s">
        <v>82</v>
      </c>
      <c r="B3123" s="39" t="s">
        <v>69</v>
      </c>
      <c r="C3123" s="39" t="s">
        <v>70</v>
      </c>
      <c r="D3123" s="39" t="s">
        <v>71</v>
      </c>
      <c r="E3123" s="39" t="s">
        <v>12</v>
      </c>
      <c r="F3123" s="39" t="s">
        <v>28727</v>
      </c>
      <c r="G3123" s="39" t="s">
        <v>26187</v>
      </c>
      <c r="H3123" s="39" t="s">
        <v>28728</v>
      </c>
      <c r="I3123" s="71">
        <v>-7.24</v>
      </c>
    </row>
    <row r="3124" spans="1:9" x14ac:dyDescent="0.2">
      <c r="A3124" s="38" t="s">
        <v>82</v>
      </c>
      <c r="B3124" s="39" t="s">
        <v>69</v>
      </c>
      <c r="C3124" s="39" t="s">
        <v>70</v>
      </c>
      <c r="D3124" s="39" t="s">
        <v>71</v>
      </c>
      <c r="E3124" s="39" t="s">
        <v>12</v>
      </c>
      <c r="F3124" s="39" t="s">
        <v>31555</v>
      </c>
      <c r="G3124" s="39" t="s">
        <v>26187</v>
      </c>
      <c r="H3124" s="39" t="s">
        <v>31556</v>
      </c>
      <c r="I3124" s="71">
        <v>-5</v>
      </c>
    </row>
    <row r="3125" spans="1:9" x14ac:dyDescent="0.2">
      <c r="A3125" s="38" t="s">
        <v>82</v>
      </c>
      <c r="B3125" s="39" t="s">
        <v>69</v>
      </c>
      <c r="C3125" s="39" t="s">
        <v>70</v>
      </c>
      <c r="D3125" s="39" t="s">
        <v>71</v>
      </c>
      <c r="E3125" s="39" t="s">
        <v>12</v>
      </c>
      <c r="F3125" s="39" t="s">
        <v>26348</v>
      </c>
      <c r="G3125" s="39" t="s">
        <v>26187</v>
      </c>
      <c r="H3125" s="39" t="s">
        <v>2133</v>
      </c>
      <c r="I3125" s="71">
        <v>-5</v>
      </c>
    </row>
    <row r="3126" spans="1:9" x14ac:dyDescent="0.2">
      <c r="A3126" s="38" t="s">
        <v>82</v>
      </c>
      <c r="B3126" s="39" t="s">
        <v>69</v>
      </c>
      <c r="C3126" s="39" t="s">
        <v>70</v>
      </c>
      <c r="D3126" s="39" t="s">
        <v>71</v>
      </c>
      <c r="E3126" s="39" t="s">
        <v>12</v>
      </c>
      <c r="F3126" s="39" t="s">
        <v>30050</v>
      </c>
      <c r="G3126" s="39" t="s">
        <v>26187</v>
      </c>
      <c r="H3126" s="39" t="s">
        <v>30051</v>
      </c>
      <c r="I3126" s="71">
        <v>-5</v>
      </c>
    </row>
    <row r="3127" spans="1:9" x14ac:dyDescent="0.2">
      <c r="A3127" s="38" t="s">
        <v>82</v>
      </c>
      <c r="B3127" s="39" t="s">
        <v>69</v>
      </c>
      <c r="C3127" s="39" t="s">
        <v>70</v>
      </c>
      <c r="D3127" s="39" t="s">
        <v>71</v>
      </c>
      <c r="E3127" s="39" t="s">
        <v>12</v>
      </c>
      <c r="F3127" s="39" t="s">
        <v>31557</v>
      </c>
      <c r="G3127" s="39" t="s">
        <v>26187</v>
      </c>
      <c r="H3127" s="39" t="s">
        <v>31558</v>
      </c>
      <c r="I3127" s="71">
        <v>-5</v>
      </c>
    </row>
    <row r="3128" spans="1:9" x14ac:dyDescent="0.2">
      <c r="A3128" s="38" t="s">
        <v>82</v>
      </c>
      <c r="B3128" s="39" t="s">
        <v>69</v>
      </c>
      <c r="C3128" s="39" t="s">
        <v>70</v>
      </c>
      <c r="D3128" s="39" t="s">
        <v>71</v>
      </c>
      <c r="E3128" s="39" t="s">
        <v>12</v>
      </c>
      <c r="F3128" s="39" t="s">
        <v>29207</v>
      </c>
      <c r="G3128" s="39" t="s">
        <v>100</v>
      </c>
      <c r="H3128" s="39" t="s">
        <v>29208</v>
      </c>
      <c r="I3128" s="71">
        <v>-5</v>
      </c>
    </row>
    <row r="3129" spans="1:9" x14ac:dyDescent="0.2">
      <c r="A3129" s="38" t="s">
        <v>82</v>
      </c>
      <c r="B3129" s="39" t="s">
        <v>69</v>
      </c>
      <c r="C3129" s="39" t="s">
        <v>70</v>
      </c>
      <c r="D3129" s="39" t="s">
        <v>71</v>
      </c>
      <c r="E3129" s="39" t="s">
        <v>12</v>
      </c>
      <c r="F3129" s="39" t="s">
        <v>26349</v>
      </c>
      <c r="G3129" s="39" t="s">
        <v>26187</v>
      </c>
      <c r="H3129" s="39" t="s">
        <v>2135</v>
      </c>
      <c r="I3129" s="71">
        <v>-27.97</v>
      </c>
    </row>
    <row r="3130" spans="1:9" x14ac:dyDescent="0.2">
      <c r="A3130" s="38" t="s">
        <v>82</v>
      </c>
      <c r="B3130" s="39" t="s">
        <v>69</v>
      </c>
      <c r="C3130" s="39" t="s">
        <v>70</v>
      </c>
      <c r="D3130" s="39" t="s">
        <v>71</v>
      </c>
      <c r="E3130" s="39" t="s">
        <v>12</v>
      </c>
      <c r="F3130" s="39" t="s">
        <v>31559</v>
      </c>
      <c r="G3130" s="39" t="s">
        <v>26187</v>
      </c>
      <c r="H3130" s="39" t="s">
        <v>31560</v>
      </c>
      <c r="I3130" s="71">
        <v>-5</v>
      </c>
    </row>
    <row r="3131" spans="1:9" x14ac:dyDescent="0.2">
      <c r="A3131" s="38" t="s">
        <v>82</v>
      </c>
      <c r="B3131" s="39" t="s">
        <v>69</v>
      </c>
      <c r="C3131" s="39" t="s">
        <v>70</v>
      </c>
      <c r="D3131" s="39" t="s">
        <v>71</v>
      </c>
      <c r="E3131" s="39" t="s">
        <v>12</v>
      </c>
      <c r="F3131" s="39" t="s">
        <v>31561</v>
      </c>
      <c r="G3131" s="39" t="s">
        <v>26187</v>
      </c>
      <c r="H3131" s="39" t="s">
        <v>6197</v>
      </c>
      <c r="I3131" s="71">
        <v>-5</v>
      </c>
    </row>
    <row r="3132" spans="1:9" x14ac:dyDescent="0.2">
      <c r="A3132" s="38" t="s">
        <v>82</v>
      </c>
      <c r="B3132" s="39" t="s">
        <v>69</v>
      </c>
      <c r="C3132" s="39" t="s">
        <v>70</v>
      </c>
      <c r="D3132" s="39" t="s">
        <v>71</v>
      </c>
      <c r="E3132" s="39" t="s">
        <v>12</v>
      </c>
      <c r="F3132" s="39" t="s">
        <v>29209</v>
      </c>
      <c r="G3132" s="39" t="s">
        <v>26187</v>
      </c>
      <c r="H3132" s="39" t="s">
        <v>2136</v>
      </c>
      <c r="I3132" s="71">
        <v>-14.87</v>
      </c>
    </row>
    <row r="3133" spans="1:9" x14ac:dyDescent="0.2">
      <c r="A3133" s="38" t="s">
        <v>82</v>
      </c>
      <c r="B3133" s="39" t="s">
        <v>69</v>
      </c>
      <c r="C3133" s="39" t="s">
        <v>70</v>
      </c>
      <c r="D3133" s="39" t="s">
        <v>71</v>
      </c>
      <c r="E3133" s="39" t="s">
        <v>12</v>
      </c>
      <c r="F3133" s="39" t="s">
        <v>30052</v>
      </c>
      <c r="G3133" s="39" t="s">
        <v>26187</v>
      </c>
      <c r="H3133" s="39" t="s">
        <v>30053</v>
      </c>
      <c r="I3133" s="71">
        <v>-5</v>
      </c>
    </row>
    <row r="3134" spans="1:9" x14ac:dyDescent="0.2">
      <c r="A3134" s="38" t="s">
        <v>82</v>
      </c>
      <c r="B3134" s="39" t="s">
        <v>69</v>
      </c>
      <c r="C3134" s="39" t="s">
        <v>70</v>
      </c>
      <c r="D3134" s="39" t="s">
        <v>71</v>
      </c>
      <c r="E3134" s="39" t="s">
        <v>12</v>
      </c>
      <c r="F3134" s="39" t="s">
        <v>31562</v>
      </c>
      <c r="G3134" s="39" t="s">
        <v>26187</v>
      </c>
      <c r="H3134" s="39" t="s">
        <v>19207</v>
      </c>
      <c r="I3134" s="71">
        <v>-10.06</v>
      </c>
    </row>
    <row r="3135" spans="1:9" x14ac:dyDescent="0.2">
      <c r="A3135" s="38" t="s">
        <v>82</v>
      </c>
      <c r="B3135" s="39" t="s">
        <v>69</v>
      </c>
      <c r="C3135" s="39" t="s">
        <v>70</v>
      </c>
      <c r="D3135" s="39" t="s">
        <v>71</v>
      </c>
      <c r="E3135" s="39" t="s">
        <v>12</v>
      </c>
      <c r="F3135" s="39" t="s">
        <v>2137</v>
      </c>
      <c r="G3135" s="39" t="s">
        <v>26187</v>
      </c>
      <c r="H3135" s="39" t="s">
        <v>27032</v>
      </c>
      <c r="I3135" s="71">
        <v>-20.75</v>
      </c>
    </row>
    <row r="3136" spans="1:9" x14ac:dyDescent="0.2">
      <c r="A3136" s="38" t="s">
        <v>82</v>
      </c>
      <c r="B3136" s="39" t="s">
        <v>69</v>
      </c>
      <c r="C3136" s="39" t="s">
        <v>70</v>
      </c>
      <c r="D3136" s="39" t="s">
        <v>71</v>
      </c>
      <c r="E3136" s="39" t="s">
        <v>12</v>
      </c>
      <c r="F3136" s="39" t="s">
        <v>30054</v>
      </c>
      <c r="G3136" s="39" t="s">
        <v>26187</v>
      </c>
      <c r="H3136" s="39" t="s">
        <v>2139</v>
      </c>
      <c r="I3136" s="71">
        <v>-5</v>
      </c>
    </row>
    <row r="3137" spans="1:9" x14ac:dyDescent="0.2">
      <c r="A3137" s="38" t="s">
        <v>82</v>
      </c>
      <c r="B3137" s="39" t="s">
        <v>69</v>
      </c>
      <c r="C3137" s="39" t="s">
        <v>70</v>
      </c>
      <c r="D3137" s="39" t="s">
        <v>71</v>
      </c>
      <c r="E3137" s="39" t="s">
        <v>12</v>
      </c>
      <c r="F3137" s="39" t="s">
        <v>31563</v>
      </c>
      <c r="G3137" s="39" t="s">
        <v>26187</v>
      </c>
      <c r="H3137" s="39" t="s">
        <v>31564</v>
      </c>
      <c r="I3137" s="71">
        <v>-5</v>
      </c>
    </row>
    <row r="3138" spans="1:9" x14ac:dyDescent="0.2">
      <c r="A3138" s="38" t="s">
        <v>82</v>
      </c>
      <c r="B3138" s="39" t="s">
        <v>69</v>
      </c>
      <c r="C3138" s="39" t="s">
        <v>70</v>
      </c>
      <c r="D3138" s="39" t="s">
        <v>71</v>
      </c>
      <c r="E3138" s="39" t="s">
        <v>12</v>
      </c>
      <c r="F3138" s="39" t="s">
        <v>27834</v>
      </c>
      <c r="G3138" s="39" t="s">
        <v>26187</v>
      </c>
      <c r="H3138" s="39" t="s">
        <v>2140</v>
      </c>
      <c r="I3138" s="71">
        <v>-5</v>
      </c>
    </row>
    <row r="3139" spans="1:9" x14ac:dyDescent="0.2">
      <c r="A3139" s="38" t="s">
        <v>82</v>
      </c>
      <c r="B3139" s="39" t="s">
        <v>69</v>
      </c>
      <c r="C3139" s="39" t="s">
        <v>70</v>
      </c>
      <c r="D3139" s="39" t="s">
        <v>71</v>
      </c>
      <c r="E3139" s="39" t="s">
        <v>12</v>
      </c>
      <c r="F3139" s="39" t="s">
        <v>31565</v>
      </c>
      <c r="G3139" s="39" t="s">
        <v>100</v>
      </c>
      <c r="H3139" s="39" t="s">
        <v>7690</v>
      </c>
      <c r="I3139" s="71">
        <v>-6.19</v>
      </c>
    </row>
    <row r="3140" spans="1:9" x14ac:dyDescent="0.2">
      <c r="A3140" s="38" t="s">
        <v>82</v>
      </c>
      <c r="B3140" s="39" t="s">
        <v>69</v>
      </c>
      <c r="C3140" s="39" t="s">
        <v>70</v>
      </c>
      <c r="D3140" s="39" t="s">
        <v>71</v>
      </c>
      <c r="E3140" s="39" t="s">
        <v>12</v>
      </c>
      <c r="F3140" s="39" t="s">
        <v>27198</v>
      </c>
      <c r="G3140" s="39" t="s">
        <v>26187</v>
      </c>
      <c r="H3140" s="39" t="s">
        <v>2142</v>
      </c>
      <c r="I3140" s="71">
        <v>-5</v>
      </c>
    </row>
    <row r="3141" spans="1:9" x14ac:dyDescent="0.2">
      <c r="A3141" s="38" t="s">
        <v>82</v>
      </c>
      <c r="B3141" s="39" t="s">
        <v>69</v>
      </c>
      <c r="C3141" s="39" t="s">
        <v>70</v>
      </c>
      <c r="D3141" s="39" t="s">
        <v>71</v>
      </c>
      <c r="E3141" s="39" t="s">
        <v>12</v>
      </c>
      <c r="F3141" s="39" t="s">
        <v>31566</v>
      </c>
      <c r="G3141" s="39" t="s">
        <v>26187</v>
      </c>
      <c r="H3141" s="39" t="s">
        <v>31567</v>
      </c>
      <c r="I3141" s="71">
        <v>-5</v>
      </c>
    </row>
    <row r="3142" spans="1:9" x14ac:dyDescent="0.2">
      <c r="A3142" s="38" t="s">
        <v>82</v>
      </c>
      <c r="B3142" s="39" t="s">
        <v>69</v>
      </c>
      <c r="C3142" s="39" t="s">
        <v>70</v>
      </c>
      <c r="D3142" s="39" t="s">
        <v>71</v>
      </c>
      <c r="E3142" s="39" t="s">
        <v>12</v>
      </c>
      <c r="F3142" s="39" t="s">
        <v>30055</v>
      </c>
      <c r="G3142" s="39" t="s">
        <v>26187</v>
      </c>
      <c r="H3142" s="39" t="s">
        <v>2144</v>
      </c>
      <c r="I3142" s="71">
        <v>-22.62</v>
      </c>
    </row>
    <row r="3143" spans="1:9" x14ac:dyDescent="0.2">
      <c r="A3143" s="38" t="s">
        <v>82</v>
      </c>
      <c r="B3143" s="39" t="s">
        <v>69</v>
      </c>
      <c r="C3143" s="39" t="s">
        <v>70</v>
      </c>
      <c r="D3143" s="39" t="s">
        <v>71</v>
      </c>
      <c r="E3143" s="39" t="s">
        <v>12</v>
      </c>
      <c r="F3143" s="39" t="s">
        <v>27418</v>
      </c>
      <c r="G3143" s="39" t="s">
        <v>26187</v>
      </c>
      <c r="H3143" s="39" t="s">
        <v>27419</v>
      </c>
      <c r="I3143" s="71">
        <v>-6.49</v>
      </c>
    </row>
    <row r="3144" spans="1:9" x14ac:dyDescent="0.2">
      <c r="A3144" s="38" t="s">
        <v>82</v>
      </c>
      <c r="B3144" s="39" t="s">
        <v>69</v>
      </c>
      <c r="C3144" s="39" t="s">
        <v>70</v>
      </c>
      <c r="D3144" s="39" t="s">
        <v>71</v>
      </c>
      <c r="E3144" s="39" t="s">
        <v>12</v>
      </c>
      <c r="F3144" s="39" t="s">
        <v>27050</v>
      </c>
      <c r="G3144" s="39" t="s">
        <v>26187</v>
      </c>
      <c r="H3144" s="39" t="s">
        <v>27051</v>
      </c>
      <c r="I3144" s="71">
        <v>-49.28</v>
      </c>
    </row>
    <row r="3145" spans="1:9" x14ac:dyDescent="0.2">
      <c r="A3145" s="38" t="s">
        <v>82</v>
      </c>
      <c r="B3145" s="39" t="s">
        <v>69</v>
      </c>
      <c r="C3145" s="39" t="s">
        <v>70</v>
      </c>
      <c r="D3145" s="39" t="s">
        <v>71</v>
      </c>
      <c r="E3145" s="39" t="s">
        <v>12</v>
      </c>
      <c r="F3145" s="39" t="s">
        <v>28729</v>
      </c>
      <c r="G3145" s="39" t="s">
        <v>26187</v>
      </c>
      <c r="H3145" s="39" t="s">
        <v>1588</v>
      </c>
      <c r="I3145" s="71">
        <v>-6.15</v>
      </c>
    </row>
    <row r="3146" spans="1:9" x14ac:dyDescent="0.2">
      <c r="A3146" s="38" t="s">
        <v>82</v>
      </c>
      <c r="B3146" s="39" t="s">
        <v>69</v>
      </c>
      <c r="C3146" s="39" t="s">
        <v>70</v>
      </c>
      <c r="D3146" s="39" t="s">
        <v>71</v>
      </c>
      <c r="E3146" s="39" t="s">
        <v>12</v>
      </c>
      <c r="F3146" s="39" t="s">
        <v>27835</v>
      </c>
      <c r="G3146" s="39" t="s">
        <v>26187</v>
      </c>
      <c r="H3146" s="39" t="s">
        <v>27836</v>
      </c>
      <c r="I3146" s="71">
        <v>-7.37</v>
      </c>
    </row>
    <row r="3147" spans="1:9" x14ac:dyDescent="0.2">
      <c r="A3147" s="38" t="s">
        <v>82</v>
      </c>
      <c r="B3147" s="39" t="s">
        <v>69</v>
      </c>
      <c r="C3147" s="39" t="s">
        <v>70</v>
      </c>
      <c r="D3147" s="39" t="s">
        <v>71</v>
      </c>
      <c r="E3147" s="39" t="s">
        <v>12</v>
      </c>
      <c r="F3147" s="39" t="s">
        <v>26250</v>
      </c>
      <c r="G3147" s="39" t="s">
        <v>26187</v>
      </c>
      <c r="H3147" s="39" t="s">
        <v>15777</v>
      </c>
      <c r="I3147" s="71">
        <v>-109.06</v>
      </c>
    </row>
    <row r="3148" spans="1:9" x14ac:dyDescent="0.2">
      <c r="A3148" s="38" t="s">
        <v>82</v>
      </c>
      <c r="B3148" s="39" t="s">
        <v>69</v>
      </c>
      <c r="C3148" s="39" t="s">
        <v>70</v>
      </c>
      <c r="D3148" s="39" t="s">
        <v>71</v>
      </c>
      <c r="E3148" s="39" t="s">
        <v>12</v>
      </c>
      <c r="F3148" s="39" t="s">
        <v>26811</v>
      </c>
      <c r="G3148" s="39" t="s">
        <v>26187</v>
      </c>
      <c r="H3148" s="39" t="s">
        <v>2146</v>
      </c>
      <c r="I3148" s="71">
        <v>-53.26</v>
      </c>
    </row>
    <row r="3149" spans="1:9" x14ac:dyDescent="0.2">
      <c r="A3149" s="38" t="s">
        <v>82</v>
      </c>
      <c r="B3149" s="39" t="s">
        <v>69</v>
      </c>
      <c r="C3149" s="39" t="s">
        <v>70</v>
      </c>
      <c r="D3149" s="39" t="s">
        <v>71</v>
      </c>
      <c r="E3149" s="39" t="s">
        <v>12</v>
      </c>
      <c r="F3149" s="39" t="s">
        <v>27199</v>
      </c>
      <c r="G3149" s="39" t="s">
        <v>26187</v>
      </c>
      <c r="H3149" s="39" t="s">
        <v>27200</v>
      </c>
      <c r="I3149" s="71">
        <v>-50.6</v>
      </c>
    </row>
    <row r="3150" spans="1:9" x14ac:dyDescent="0.2">
      <c r="A3150" s="38" t="s">
        <v>82</v>
      </c>
      <c r="B3150" s="39" t="s">
        <v>69</v>
      </c>
      <c r="C3150" s="39" t="s">
        <v>70</v>
      </c>
      <c r="D3150" s="39" t="s">
        <v>71</v>
      </c>
      <c r="E3150" s="39" t="s">
        <v>12</v>
      </c>
      <c r="F3150" s="39" t="s">
        <v>27461</v>
      </c>
      <c r="G3150" s="39" t="s">
        <v>26187</v>
      </c>
      <c r="H3150" s="39" t="s">
        <v>2148</v>
      </c>
      <c r="I3150" s="71">
        <v>-5</v>
      </c>
    </row>
    <row r="3151" spans="1:9" x14ac:dyDescent="0.2">
      <c r="A3151" s="38" t="s">
        <v>82</v>
      </c>
      <c r="B3151" s="39" t="s">
        <v>69</v>
      </c>
      <c r="C3151" s="39" t="s">
        <v>70</v>
      </c>
      <c r="D3151" s="39" t="s">
        <v>71</v>
      </c>
      <c r="E3151" s="39" t="s">
        <v>12</v>
      </c>
      <c r="F3151" s="39" t="s">
        <v>27837</v>
      </c>
      <c r="G3151" s="39" t="s">
        <v>26187</v>
      </c>
      <c r="H3151" s="39" t="s">
        <v>27838</v>
      </c>
      <c r="I3151" s="71">
        <v>-22.77</v>
      </c>
    </row>
    <row r="3152" spans="1:9" x14ac:dyDescent="0.2">
      <c r="A3152" s="38" t="s">
        <v>82</v>
      </c>
      <c r="B3152" s="39" t="s">
        <v>69</v>
      </c>
      <c r="C3152" s="39" t="s">
        <v>70</v>
      </c>
      <c r="D3152" s="39" t="s">
        <v>71</v>
      </c>
      <c r="E3152" s="39" t="s">
        <v>12</v>
      </c>
      <c r="F3152" s="39" t="s">
        <v>28127</v>
      </c>
      <c r="G3152" s="39" t="s">
        <v>26187</v>
      </c>
      <c r="H3152" s="39" t="s">
        <v>28128</v>
      </c>
      <c r="I3152" s="71">
        <v>-6.66</v>
      </c>
    </row>
    <row r="3153" spans="1:9" x14ac:dyDescent="0.2">
      <c r="A3153" s="38" t="s">
        <v>82</v>
      </c>
      <c r="B3153" s="39" t="s">
        <v>69</v>
      </c>
      <c r="C3153" s="39" t="s">
        <v>70</v>
      </c>
      <c r="D3153" s="39" t="s">
        <v>71</v>
      </c>
      <c r="E3153" s="39" t="s">
        <v>12</v>
      </c>
      <c r="F3153" s="39" t="s">
        <v>27839</v>
      </c>
      <c r="G3153" s="39" t="s">
        <v>26187</v>
      </c>
      <c r="H3153" s="39" t="s">
        <v>1590</v>
      </c>
      <c r="I3153" s="71">
        <v>-5</v>
      </c>
    </row>
    <row r="3154" spans="1:9" x14ac:dyDescent="0.2">
      <c r="A3154" s="38" t="s">
        <v>82</v>
      </c>
      <c r="B3154" s="39" t="s">
        <v>69</v>
      </c>
      <c r="C3154" s="39" t="s">
        <v>70</v>
      </c>
      <c r="D3154" s="39" t="s">
        <v>71</v>
      </c>
      <c r="E3154" s="39" t="s">
        <v>12</v>
      </c>
      <c r="F3154" s="39" t="s">
        <v>31568</v>
      </c>
      <c r="G3154" s="39" t="s">
        <v>26187</v>
      </c>
      <c r="H3154" s="39" t="s">
        <v>1593</v>
      </c>
      <c r="I3154" s="71">
        <v>-5</v>
      </c>
    </row>
    <row r="3155" spans="1:9" x14ac:dyDescent="0.2">
      <c r="A3155" s="38" t="s">
        <v>82</v>
      </c>
      <c r="B3155" s="39" t="s">
        <v>69</v>
      </c>
      <c r="C3155" s="39" t="s">
        <v>70</v>
      </c>
      <c r="D3155" s="39" t="s">
        <v>71</v>
      </c>
      <c r="E3155" s="39" t="s">
        <v>12</v>
      </c>
      <c r="F3155" s="39" t="s">
        <v>31569</v>
      </c>
      <c r="G3155" s="39" t="s">
        <v>26187</v>
      </c>
      <c r="H3155" s="39" t="s">
        <v>6509</v>
      </c>
      <c r="I3155" s="71">
        <v>-5.0599999999999996</v>
      </c>
    </row>
    <row r="3156" spans="1:9" x14ac:dyDescent="0.2">
      <c r="A3156" s="38" t="s">
        <v>82</v>
      </c>
      <c r="B3156" s="39" t="s">
        <v>69</v>
      </c>
      <c r="C3156" s="39" t="s">
        <v>70</v>
      </c>
      <c r="D3156" s="39" t="s">
        <v>71</v>
      </c>
      <c r="E3156" s="39" t="s">
        <v>12</v>
      </c>
      <c r="F3156" s="39" t="s">
        <v>31371</v>
      </c>
      <c r="G3156" s="39" t="s">
        <v>26187</v>
      </c>
      <c r="H3156" s="39" t="s">
        <v>31570</v>
      </c>
      <c r="I3156" s="71">
        <v>-66.319999999999993</v>
      </c>
    </row>
    <row r="3157" spans="1:9" x14ac:dyDescent="0.2">
      <c r="A3157" s="38" t="s">
        <v>82</v>
      </c>
      <c r="B3157" s="39" t="s">
        <v>69</v>
      </c>
      <c r="C3157" s="39" t="s">
        <v>70</v>
      </c>
      <c r="D3157" s="39" t="s">
        <v>71</v>
      </c>
      <c r="E3157" s="39" t="s">
        <v>12</v>
      </c>
      <c r="F3157" s="39" t="s">
        <v>31571</v>
      </c>
      <c r="G3157" s="39" t="s">
        <v>26187</v>
      </c>
      <c r="H3157" s="39" t="s">
        <v>31572</v>
      </c>
      <c r="I3157" s="71">
        <v>-5</v>
      </c>
    </row>
    <row r="3158" spans="1:9" x14ac:dyDescent="0.2">
      <c r="A3158" s="38" t="s">
        <v>82</v>
      </c>
      <c r="B3158" s="39" t="s">
        <v>69</v>
      </c>
      <c r="C3158" s="39" t="s">
        <v>70</v>
      </c>
      <c r="D3158" s="39" t="s">
        <v>71</v>
      </c>
      <c r="E3158" s="39" t="s">
        <v>12</v>
      </c>
      <c r="F3158" s="39" t="s">
        <v>30056</v>
      </c>
      <c r="G3158" s="39" t="s">
        <v>26187</v>
      </c>
      <c r="H3158" s="39" t="s">
        <v>30057</v>
      </c>
      <c r="I3158" s="71">
        <v>-5</v>
      </c>
    </row>
    <row r="3159" spans="1:9" x14ac:dyDescent="0.2">
      <c r="A3159" s="38" t="s">
        <v>82</v>
      </c>
      <c r="B3159" s="39" t="s">
        <v>69</v>
      </c>
      <c r="C3159" s="39" t="s">
        <v>70</v>
      </c>
      <c r="D3159" s="39" t="s">
        <v>71</v>
      </c>
      <c r="E3159" s="39" t="s">
        <v>12</v>
      </c>
      <c r="F3159" s="39" t="s">
        <v>31573</v>
      </c>
      <c r="G3159" s="39" t="s">
        <v>26187</v>
      </c>
      <c r="H3159" s="39" t="s">
        <v>1594</v>
      </c>
      <c r="I3159" s="71">
        <v>-5</v>
      </c>
    </row>
    <row r="3160" spans="1:9" x14ac:dyDescent="0.2">
      <c r="A3160" s="38" t="s">
        <v>82</v>
      </c>
      <c r="B3160" s="39" t="s">
        <v>69</v>
      </c>
      <c r="C3160" s="39" t="s">
        <v>70</v>
      </c>
      <c r="D3160" s="39" t="s">
        <v>71</v>
      </c>
      <c r="E3160" s="39" t="s">
        <v>12</v>
      </c>
      <c r="F3160" s="39" t="s">
        <v>1883</v>
      </c>
      <c r="G3160" s="39" t="s">
        <v>26187</v>
      </c>
      <c r="H3160" s="39" t="s">
        <v>1884</v>
      </c>
      <c r="I3160" s="71">
        <v>-10</v>
      </c>
    </row>
    <row r="3161" spans="1:9" x14ac:dyDescent="0.2">
      <c r="A3161" s="38" t="s">
        <v>82</v>
      </c>
      <c r="B3161" s="39" t="s">
        <v>69</v>
      </c>
      <c r="C3161" s="39" t="s">
        <v>70</v>
      </c>
      <c r="D3161" s="39" t="s">
        <v>71</v>
      </c>
      <c r="E3161" s="39" t="s">
        <v>12</v>
      </c>
      <c r="F3161" s="39" t="s">
        <v>28153</v>
      </c>
      <c r="G3161" s="39" t="s">
        <v>26187</v>
      </c>
      <c r="H3161" s="39" t="s">
        <v>28154</v>
      </c>
      <c r="I3161" s="71">
        <v>-7.6</v>
      </c>
    </row>
    <row r="3162" spans="1:9" x14ac:dyDescent="0.2">
      <c r="A3162" s="38" t="s">
        <v>82</v>
      </c>
      <c r="B3162" s="39" t="s">
        <v>69</v>
      </c>
      <c r="C3162" s="39" t="s">
        <v>70</v>
      </c>
      <c r="D3162" s="39" t="s">
        <v>71</v>
      </c>
      <c r="E3162" s="39" t="s">
        <v>12</v>
      </c>
      <c r="F3162" s="39" t="s">
        <v>27462</v>
      </c>
      <c r="G3162" s="39" t="s">
        <v>26187</v>
      </c>
      <c r="H3162" s="39" t="s">
        <v>27463</v>
      </c>
      <c r="I3162" s="71">
        <v>-5</v>
      </c>
    </row>
    <row r="3163" spans="1:9" x14ac:dyDescent="0.2">
      <c r="A3163" s="38" t="s">
        <v>82</v>
      </c>
      <c r="B3163" s="39" t="s">
        <v>69</v>
      </c>
      <c r="C3163" s="39" t="s">
        <v>70</v>
      </c>
      <c r="D3163" s="39" t="s">
        <v>71</v>
      </c>
      <c r="E3163" s="39" t="s">
        <v>12</v>
      </c>
      <c r="F3163" s="39" t="s">
        <v>31574</v>
      </c>
      <c r="G3163" s="39" t="s">
        <v>26187</v>
      </c>
      <c r="H3163" s="39" t="s">
        <v>1595</v>
      </c>
      <c r="I3163" s="71">
        <v>-5</v>
      </c>
    </row>
    <row r="3164" spans="1:9" x14ac:dyDescent="0.2">
      <c r="A3164" s="38" t="s">
        <v>82</v>
      </c>
      <c r="B3164" s="39" t="s">
        <v>69</v>
      </c>
      <c r="C3164" s="39" t="s">
        <v>70</v>
      </c>
      <c r="D3164" s="39" t="s">
        <v>71</v>
      </c>
      <c r="E3164" s="39" t="s">
        <v>12</v>
      </c>
      <c r="F3164" s="39" t="s">
        <v>31575</v>
      </c>
      <c r="G3164" s="39" t="s">
        <v>26187</v>
      </c>
      <c r="H3164" s="39" t="s">
        <v>2156</v>
      </c>
      <c r="I3164" s="71">
        <v>-5</v>
      </c>
    </row>
    <row r="3165" spans="1:9" x14ac:dyDescent="0.2">
      <c r="A3165" s="38" t="s">
        <v>82</v>
      </c>
      <c r="B3165" s="39" t="s">
        <v>69</v>
      </c>
      <c r="C3165" s="39" t="s">
        <v>70</v>
      </c>
      <c r="D3165" s="39" t="s">
        <v>71</v>
      </c>
      <c r="E3165" s="39" t="s">
        <v>12</v>
      </c>
      <c r="F3165" s="39" t="s">
        <v>27201</v>
      </c>
      <c r="G3165" s="39" t="s">
        <v>26187</v>
      </c>
      <c r="H3165" s="39" t="s">
        <v>2157</v>
      </c>
      <c r="I3165" s="71">
        <v>-7.22</v>
      </c>
    </row>
    <row r="3166" spans="1:9" x14ac:dyDescent="0.2">
      <c r="A3166" s="38" t="s">
        <v>82</v>
      </c>
      <c r="B3166" s="39" t="s">
        <v>69</v>
      </c>
      <c r="C3166" s="39" t="s">
        <v>70</v>
      </c>
      <c r="D3166" s="39" t="s">
        <v>71</v>
      </c>
      <c r="E3166" s="39" t="s">
        <v>12</v>
      </c>
      <c r="F3166" s="39" t="s">
        <v>28730</v>
      </c>
      <c r="G3166" s="39" t="s">
        <v>26187</v>
      </c>
      <c r="H3166" s="39" t="s">
        <v>2159</v>
      </c>
      <c r="I3166" s="71">
        <v>-6.66</v>
      </c>
    </row>
    <row r="3167" spans="1:9" x14ac:dyDescent="0.2">
      <c r="A3167" s="38" t="s">
        <v>82</v>
      </c>
      <c r="B3167" s="39" t="s">
        <v>69</v>
      </c>
      <c r="C3167" s="39" t="s">
        <v>70</v>
      </c>
      <c r="D3167" s="39" t="s">
        <v>71</v>
      </c>
      <c r="E3167" s="39" t="s">
        <v>12</v>
      </c>
      <c r="F3167" s="39" t="s">
        <v>30058</v>
      </c>
      <c r="G3167" s="39" t="s">
        <v>26187</v>
      </c>
      <c r="H3167" s="39" t="s">
        <v>1597</v>
      </c>
      <c r="I3167" s="71">
        <v>-7.73</v>
      </c>
    </row>
    <row r="3168" spans="1:9" x14ac:dyDescent="0.2">
      <c r="A3168" s="38" t="s">
        <v>82</v>
      </c>
      <c r="B3168" s="39" t="s">
        <v>69</v>
      </c>
      <c r="C3168" s="39" t="s">
        <v>70</v>
      </c>
      <c r="D3168" s="39" t="s">
        <v>71</v>
      </c>
      <c r="E3168" s="39" t="s">
        <v>12</v>
      </c>
      <c r="F3168" s="39" t="s">
        <v>27464</v>
      </c>
      <c r="G3168" s="39" t="s">
        <v>26187</v>
      </c>
      <c r="H3168" s="39" t="s">
        <v>16114</v>
      </c>
      <c r="I3168" s="71">
        <v>-39.880000000000003</v>
      </c>
    </row>
    <row r="3169" spans="1:9" x14ac:dyDescent="0.2">
      <c r="A3169" s="38" t="s">
        <v>82</v>
      </c>
      <c r="B3169" s="39" t="s">
        <v>69</v>
      </c>
      <c r="C3169" s="39" t="s">
        <v>70</v>
      </c>
      <c r="D3169" s="39" t="s">
        <v>71</v>
      </c>
      <c r="E3169" s="39" t="s">
        <v>12</v>
      </c>
      <c r="F3169" s="39" t="s">
        <v>29210</v>
      </c>
      <c r="G3169" s="39" t="s">
        <v>26187</v>
      </c>
      <c r="H3169" s="39" t="s">
        <v>29211</v>
      </c>
      <c r="I3169" s="71">
        <v>-5</v>
      </c>
    </row>
    <row r="3170" spans="1:9" x14ac:dyDescent="0.2">
      <c r="A3170" s="38" t="s">
        <v>82</v>
      </c>
      <c r="B3170" s="39" t="s">
        <v>69</v>
      </c>
      <c r="C3170" s="39" t="s">
        <v>70</v>
      </c>
      <c r="D3170" s="39" t="s">
        <v>71</v>
      </c>
      <c r="E3170" s="39" t="s">
        <v>12</v>
      </c>
      <c r="F3170" s="39" t="s">
        <v>27840</v>
      </c>
      <c r="G3170" s="39" t="s">
        <v>26187</v>
      </c>
      <c r="H3170" s="39" t="s">
        <v>1598</v>
      </c>
      <c r="I3170" s="71">
        <v>-25.09</v>
      </c>
    </row>
    <row r="3171" spans="1:9" x14ac:dyDescent="0.2">
      <c r="A3171" s="38" t="s">
        <v>82</v>
      </c>
      <c r="B3171" s="39" t="s">
        <v>69</v>
      </c>
      <c r="C3171" s="39" t="s">
        <v>70</v>
      </c>
      <c r="D3171" s="39" t="s">
        <v>71</v>
      </c>
      <c r="E3171" s="39" t="s">
        <v>12</v>
      </c>
      <c r="F3171" s="39" t="s">
        <v>2162</v>
      </c>
      <c r="G3171" s="39" t="s">
        <v>26187</v>
      </c>
      <c r="H3171" s="39" t="s">
        <v>2163</v>
      </c>
      <c r="I3171" s="71">
        <v>-13.47</v>
      </c>
    </row>
    <row r="3172" spans="1:9" x14ac:dyDescent="0.2">
      <c r="A3172" s="38" t="s">
        <v>82</v>
      </c>
      <c r="B3172" s="39" t="s">
        <v>69</v>
      </c>
      <c r="C3172" s="39" t="s">
        <v>70</v>
      </c>
      <c r="D3172" s="39" t="s">
        <v>71</v>
      </c>
      <c r="E3172" s="39" t="s">
        <v>12</v>
      </c>
      <c r="F3172" s="39" t="s">
        <v>27052</v>
      </c>
      <c r="G3172" s="39" t="s">
        <v>26187</v>
      </c>
      <c r="H3172" s="39" t="s">
        <v>23391</v>
      </c>
      <c r="I3172" s="71">
        <v>-5</v>
      </c>
    </row>
    <row r="3173" spans="1:9" x14ac:dyDescent="0.2">
      <c r="A3173" s="38" t="s">
        <v>82</v>
      </c>
      <c r="B3173" s="39" t="s">
        <v>69</v>
      </c>
      <c r="C3173" s="39" t="s">
        <v>70</v>
      </c>
      <c r="D3173" s="39" t="s">
        <v>71</v>
      </c>
      <c r="E3173" s="39" t="s">
        <v>12</v>
      </c>
      <c r="F3173" s="39" t="s">
        <v>30059</v>
      </c>
      <c r="G3173" s="39" t="s">
        <v>26187</v>
      </c>
      <c r="H3173" s="39" t="s">
        <v>30060</v>
      </c>
      <c r="I3173" s="71">
        <v>-5.54</v>
      </c>
    </row>
    <row r="3174" spans="1:9" x14ac:dyDescent="0.2">
      <c r="A3174" s="38" t="s">
        <v>82</v>
      </c>
      <c r="B3174" s="39" t="s">
        <v>69</v>
      </c>
      <c r="C3174" s="39" t="s">
        <v>70</v>
      </c>
      <c r="D3174" s="39" t="s">
        <v>71</v>
      </c>
      <c r="E3174" s="39" t="s">
        <v>12</v>
      </c>
      <c r="F3174" s="39" t="s">
        <v>28731</v>
      </c>
      <c r="G3174" s="39" t="s">
        <v>26187</v>
      </c>
      <c r="H3174" s="39" t="s">
        <v>1600</v>
      </c>
      <c r="I3174" s="71">
        <v>-6.96</v>
      </c>
    </row>
    <row r="3175" spans="1:9" x14ac:dyDescent="0.2">
      <c r="A3175" s="38" t="s">
        <v>82</v>
      </c>
      <c r="B3175" s="39" t="s">
        <v>69</v>
      </c>
      <c r="C3175" s="39" t="s">
        <v>70</v>
      </c>
      <c r="D3175" s="39" t="s">
        <v>71</v>
      </c>
      <c r="E3175" s="39" t="s">
        <v>12</v>
      </c>
      <c r="F3175" s="39" t="s">
        <v>30061</v>
      </c>
      <c r="G3175" s="39" t="s">
        <v>26187</v>
      </c>
      <c r="H3175" s="39" t="s">
        <v>2165</v>
      </c>
      <c r="I3175" s="71">
        <v>-5</v>
      </c>
    </row>
    <row r="3176" spans="1:9" x14ac:dyDescent="0.2">
      <c r="A3176" s="38" t="s">
        <v>82</v>
      </c>
      <c r="B3176" s="39" t="s">
        <v>69</v>
      </c>
      <c r="C3176" s="39" t="s">
        <v>70</v>
      </c>
      <c r="D3176" s="39" t="s">
        <v>71</v>
      </c>
      <c r="E3176" s="39" t="s">
        <v>12</v>
      </c>
      <c r="F3176" s="39" t="s">
        <v>27053</v>
      </c>
      <c r="G3176" s="39" t="s">
        <v>26187</v>
      </c>
      <c r="H3176" s="39" t="s">
        <v>1601</v>
      </c>
      <c r="I3176" s="71">
        <v>-40.04</v>
      </c>
    </row>
    <row r="3177" spans="1:9" x14ac:dyDescent="0.2">
      <c r="A3177" s="38" t="s">
        <v>82</v>
      </c>
      <c r="B3177" s="39" t="s">
        <v>69</v>
      </c>
      <c r="C3177" s="39" t="s">
        <v>70</v>
      </c>
      <c r="D3177" s="39" t="s">
        <v>71</v>
      </c>
      <c r="E3177" s="39" t="s">
        <v>12</v>
      </c>
      <c r="F3177" s="39" t="s">
        <v>31576</v>
      </c>
      <c r="G3177" s="39" t="s">
        <v>26187</v>
      </c>
      <c r="H3177" s="39" t="s">
        <v>31577</v>
      </c>
      <c r="I3177" s="71">
        <v>-5</v>
      </c>
    </row>
    <row r="3178" spans="1:9" x14ac:dyDescent="0.2">
      <c r="A3178" s="38" t="s">
        <v>82</v>
      </c>
      <c r="B3178" s="39" t="s">
        <v>69</v>
      </c>
      <c r="C3178" s="39" t="s">
        <v>70</v>
      </c>
      <c r="D3178" s="39" t="s">
        <v>71</v>
      </c>
      <c r="E3178" s="39" t="s">
        <v>12</v>
      </c>
      <c r="F3178" s="39" t="s">
        <v>27841</v>
      </c>
      <c r="G3178" s="39" t="s">
        <v>26187</v>
      </c>
      <c r="H3178" s="39" t="s">
        <v>1602</v>
      </c>
      <c r="I3178" s="71">
        <v>-5</v>
      </c>
    </row>
    <row r="3179" spans="1:9" x14ac:dyDescent="0.2">
      <c r="A3179" s="38" t="s">
        <v>82</v>
      </c>
      <c r="B3179" s="39" t="s">
        <v>69</v>
      </c>
      <c r="C3179" s="39" t="s">
        <v>70</v>
      </c>
      <c r="D3179" s="39" t="s">
        <v>71</v>
      </c>
      <c r="E3179" s="39" t="s">
        <v>12</v>
      </c>
      <c r="F3179" s="39" t="s">
        <v>31578</v>
      </c>
      <c r="G3179" s="39" t="s">
        <v>26187</v>
      </c>
      <c r="H3179" s="39" t="s">
        <v>19801</v>
      </c>
      <c r="I3179" s="71">
        <v>-5</v>
      </c>
    </row>
    <row r="3180" spans="1:9" x14ac:dyDescent="0.2">
      <c r="A3180" s="38" t="s">
        <v>82</v>
      </c>
      <c r="B3180" s="39" t="s">
        <v>69</v>
      </c>
      <c r="C3180" s="39" t="s">
        <v>70</v>
      </c>
      <c r="D3180" s="39" t="s">
        <v>71</v>
      </c>
      <c r="E3180" s="39" t="s">
        <v>12</v>
      </c>
      <c r="F3180" s="39" t="s">
        <v>2168</v>
      </c>
      <c r="G3180" s="39" t="s">
        <v>26187</v>
      </c>
      <c r="H3180" s="39" t="s">
        <v>2169</v>
      </c>
      <c r="I3180" s="71">
        <v>-17.82</v>
      </c>
    </row>
    <row r="3181" spans="1:9" x14ac:dyDescent="0.2">
      <c r="A3181" s="38" t="s">
        <v>82</v>
      </c>
      <c r="B3181" s="39" t="s">
        <v>69</v>
      </c>
      <c r="C3181" s="39" t="s">
        <v>70</v>
      </c>
      <c r="D3181" s="39" t="s">
        <v>71</v>
      </c>
      <c r="E3181" s="39" t="s">
        <v>12</v>
      </c>
      <c r="F3181" s="39" t="s">
        <v>2170</v>
      </c>
      <c r="G3181" s="39" t="s">
        <v>26187</v>
      </c>
      <c r="H3181" s="39" t="s">
        <v>2171</v>
      </c>
      <c r="I3181" s="71">
        <v>-29.44</v>
      </c>
    </row>
    <row r="3182" spans="1:9" x14ac:dyDescent="0.2">
      <c r="A3182" s="38" t="s">
        <v>82</v>
      </c>
      <c r="B3182" s="39" t="s">
        <v>69</v>
      </c>
      <c r="C3182" s="39" t="s">
        <v>70</v>
      </c>
      <c r="D3182" s="39" t="s">
        <v>71</v>
      </c>
      <c r="E3182" s="39" t="s">
        <v>12</v>
      </c>
      <c r="F3182" s="39" t="s">
        <v>31579</v>
      </c>
      <c r="G3182" s="39" t="s">
        <v>26187</v>
      </c>
      <c r="H3182" s="39" t="s">
        <v>2172</v>
      </c>
      <c r="I3182" s="71">
        <v>-5</v>
      </c>
    </row>
    <row r="3183" spans="1:9" x14ac:dyDescent="0.2">
      <c r="A3183" s="38" t="s">
        <v>82</v>
      </c>
      <c r="B3183" s="39" t="s">
        <v>69</v>
      </c>
      <c r="C3183" s="39" t="s">
        <v>70</v>
      </c>
      <c r="D3183" s="39" t="s">
        <v>71</v>
      </c>
      <c r="E3183" s="39" t="s">
        <v>12</v>
      </c>
      <c r="F3183" s="39" t="s">
        <v>30062</v>
      </c>
      <c r="G3183" s="39" t="s">
        <v>26187</v>
      </c>
      <c r="H3183" s="39" t="s">
        <v>22858</v>
      </c>
      <c r="I3183" s="71">
        <v>-7.09</v>
      </c>
    </row>
    <row r="3184" spans="1:9" x14ac:dyDescent="0.2">
      <c r="A3184" s="38" t="s">
        <v>82</v>
      </c>
      <c r="B3184" s="39" t="s">
        <v>69</v>
      </c>
      <c r="C3184" s="39" t="s">
        <v>70</v>
      </c>
      <c r="D3184" s="39" t="s">
        <v>71</v>
      </c>
      <c r="E3184" s="39" t="s">
        <v>12</v>
      </c>
      <c r="F3184" s="39" t="s">
        <v>2173</v>
      </c>
      <c r="G3184" s="39" t="s">
        <v>26187</v>
      </c>
      <c r="H3184" s="39" t="s">
        <v>2174</v>
      </c>
      <c r="I3184" s="71">
        <v>-50.11</v>
      </c>
    </row>
    <row r="3185" spans="1:9" x14ac:dyDescent="0.2">
      <c r="A3185" s="38" t="s">
        <v>82</v>
      </c>
      <c r="B3185" s="39" t="s">
        <v>69</v>
      </c>
      <c r="C3185" s="39" t="s">
        <v>70</v>
      </c>
      <c r="D3185" s="39" t="s">
        <v>71</v>
      </c>
      <c r="E3185" s="39" t="s">
        <v>12</v>
      </c>
      <c r="F3185" s="39" t="s">
        <v>28156</v>
      </c>
      <c r="G3185" s="39" t="s">
        <v>26187</v>
      </c>
      <c r="H3185" s="39" t="s">
        <v>2175</v>
      </c>
      <c r="I3185" s="71">
        <v>-197.92</v>
      </c>
    </row>
    <row r="3186" spans="1:9" x14ac:dyDescent="0.2">
      <c r="A3186" s="38" t="s">
        <v>82</v>
      </c>
      <c r="B3186" s="39" t="s">
        <v>69</v>
      </c>
      <c r="C3186" s="39" t="s">
        <v>70</v>
      </c>
      <c r="D3186" s="39" t="s">
        <v>71</v>
      </c>
      <c r="E3186" s="39" t="s">
        <v>12</v>
      </c>
      <c r="F3186" s="39" t="s">
        <v>26812</v>
      </c>
      <c r="G3186" s="39" t="s">
        <v>26187</v>
      </c>
      <c r="H3186" s="39" t="s">
        <v>26813</v>
      </c>
      <c r="I3186" s="71">
        <v>-5</v>
      </c>
    </row>
    <row r="3187" spans="1:9" x14ac:dyDescent="0.2">
      <c r="A3187" s="38" t="s">
        <v>82</v>
      </c>
      <c r="B3187" s="39" t="s">
        <v>69</v>
      </c>
      <c r="C3187" s="39" t="s">
        <v>70</v>
      </c>
      <c r="D3187" s="39" t="s">
        <v>71</v>
      </c>
      <c r="E3187" s="39" t="s">
        <v>12</v>
      </c>
      <c r="F3187" s="39" t="s">
        <v>31580</v>
      </c>
      <c r="G3187" s="39" t="s">
        <v>26187</v>
      </c>
      <c r="H3187" s="39" t="s">
        <v>31581</v>
      </c>
      <c r="I3187" s="71">
        <v>-5</v>
      </c>
    </row>
    <row r="3188" spans="1:9" x14ac:dyDescent="0.2">
      <c r="A3188" s="38" t="s">
        <v>82</v>
      </c>
      <c r="B3188" s="39" t="s">
        <v>69</v>
      </c>
      <c r="C3188" s="39" t="s">
        <v>70</v>
      </c>
      <c r="D3188" s="39" t="s">
        <v>71</v>
      </c>
      <c r="E3188" s="39" t="s">
        <v>12</v>
      </c>
      <c r="F3188" s="39" t="s">
        <v>30063</v>
      </c>
      <c r="G3188" s="39" t="s">
        <v>26187</v>
      </c>
      <c r="H3188" s="39" t="s">
        <v>30064</v>
      </c>
      <c r="I3188" s="71">
        <v>-5</v>
      </c>
    </row>
    <row r="3189" spans="1:9" x14ac:dyDescent="0.2">
      <c r="A3189" s="38" t="s">
        <v>82</v>
      </c>
      <c r="B3189" s="39" t="s">
        <v>69</v>
      </c>
      <c r="C3189" s="39" t="s">
        <v>70</v>
      </c>
      <c r="D3189" s="39" t="s">
        <v>71</v>
      </c>
      <c r="E3189" s="39" t="s">
        <v>12</v>
      </c>
      <c r="F3189" s="39" t="s">
        <v>29212</v>
      </c>
      <c r="G3189" s="39" t="s">
        <v>26187</v>
      </c>
      <c r="H3189" s="39" t="s">
        <v>29213</v>
      </c>
      <c r="I3189" s="71">
        <v>-5.33</v>
      </c>
    </row>
    <row r="3190" spans="1:9" x14ac:dyDescent="0.2">
      <c r="A3190" s="38" t="s">
        <v>82</v>
      </c>
      <c r="B3190" s="39" t="s">
        <v>69</v>
      </c>
      <c r="C3190" s="39" t="s">
        <v>70</v>
      </c>
      <c r="D3190" s="39" t="s">
        <v>71</v>
      </c>
      <c r="E3190" s="39" t="s">
        <v>12</v>
      </c>
      <c r="F3190" s="39" t="s">
        <v>30065</v>
      </c>
      <c r="G3190" s="39" t="s">
        <v>26187</v>
      </c>
      <c r="H3190" s="39" t="s">
        <v>30066</v>
      </c>
      <c r="I3190" s="71">
        <v>-5</v>
      </c>
    </row>
    <row r="3191" spans="1:9" x14ac:dyDescent="0.2">
      <c r="A3191" s="38" t="s">
        <v>82</v>
      </c>
      <c r="B3191" s="39" t="s">
        <v>69</v>
      </c>
      <c r="C3191" s="39" t="s">
        <v>70</v>
      </c>
      <c r="D3191" s="39" t="s">
        <v>71</v>
      </c>
      <c r="E3191" s="39" t="s">
        <v>12</v>
      </c>
      <c r="F3191" s="39" t="s">
        <v>2180</v>
      </c>
      <c r="G3191" s="39" t="s">
        <v>26187</v>
      </c>
      <c r="H3191" s="39" t="s">
        <v>2181</v>
      </c>
      <c r="I3191" s="71">
        <v>-9.5299999999999994</v>
      </c>
    </row>
    <row r="3192" spans="1:9" x14ac:dyDescent="0.2">
      <c r="A3192" s="38" t="s">
        <v>82</v>
      </c>
      <c r="B3192" s="39" t="s">
        <v>69</v>
      </c>
      <c r="C3192" s="39" t="s">
        <v>70</v>
      </c>
      <c r="D3192" s="39" t="s">
        <v>71</v>
      </c>
      <c r="E3192" s="39" t="s">
        <v>12</v>
      </c>
      <c r="F3192" s="39" t="s">
        <v>31582</v>
      </c>
      <c r="G3192" s="39" t="s">
        <v>26187</v>
      </c>
      <c r="H3192" s="39" t="s">
        <v>2182</v>
      </c>
      <c r="I3192" s="71">
        <v>-5</v>
      </c>
    </row>
    <row r="3193" spans="1:9" x14ac:dyDescent="0.2">
      <c r="A3193" s="38" t="s">
        <v>82</v>
      </c>
      <c r="B3193" s="39" t="s">
        <v>69</v>
      </c>
      <c r="C3193" s="39" t="s">
        <v>70</v>
      </c>
      <c r="D3193" s="39" t="s">
        <v>71</v>
      </c>
      <c r="E3193" s="39" t="s">
        <v>12</v>
      </c>
      <c r="F3193" s="39" t="s">
        <v>26814</v>
      </c>
      <c r="G3193" s="39" t="s">
        <v>26187</v>
      </c>
      <c r="H3193" s="39" t="s">
        <v>2183</v>
      </c>
      <c r="I3193" s="71">
        <v>-6.68</v>
      </c>
    </row>
    <row r="3194" spans="1:9" x14ac:dyDescent="0.2">
      <c r="A3194" s="38" t="s">
        <v>82</v>
      </c>
      <c r="B3194" s="39" t="s">
        <v>69</v>
      </c>
      <c r="C3194" s="39" t="s">
        <v>70</v>
      </c>
      <c r="D3194" s="39" t="s">
        <v>71</v>
      </c>
      <c r="E3194" s="39" t="s">
        <v>12</v>
      </c>
      <c r="F3194" s="39" t="s">
        <v>31583</v>
      </c>
      <c r="G3194" s="39" t="s">
        <v>26187</v>
      </c>
      <c r="H3194" s="39" t="s">
        <v>6947</v>
      </c>
      <c r="I3194" s="71">
        <v>-5</v>
      </c>
    </row>
    <row r="3195" spans="1:9" x14ac:dyDescent="0.2">
      <c r="A3195" s="38" t="s">
        <v>82</v>
      </c>
      <c r="B3195" s="39" t="s">
        <v>69</v>
      </c>
      <c r="C3195" s="39" t="s">
        <v>70</v>
      </c>
      <c r="D3195" s="39" t="s">
        <v>71</v>
      </c>
      <c r="E3195" s="39" t="s">
        <v>12</v>
      </c>
      <c r="F3195" s="39" t="s">
        <v>1605</v>
      </c>
      <c r="G3195" s="39" t="s">
        <v>26187</v>
      </c>
      <c r="H3195" s="39" t="s">
        <v>1606</v>
      </c>
      <c r="I3195" s="71">
        <v>-24.52</v>
      </c>
    </row>
    <row r="3196" spans="1:9" x14ac:dyDescent="0.2">
      <c r="A3196" s="38" t="s">
        <v>82</v>
      </c>
      <c r="B3196" s="39" t="s">
        <v>69</v>
      </c>
      <c r="C3196" s="39" t="s">
        <v>70</v>
      </c>
      <c r="D3196" s="39" t="s">
        <v>71</v>
      </c>
      <c r="E3196" s="39" t="s">
        <v>12</v>
      </c>
      <c r="F3196" s="39" t="s">
        <v>27054</v>
      </c>
      <c r="G3196" s="39" t="s">
        <v>26187</v>
      </c>
      <c r="H3196" s="39" t="s">
        <v>27055</v>
      </c>
      <c r="I3196" s="71">
        <v>-18.8</v>
      </c>
    </row>
    <row r="3197" spans="1:9" x14ac:dyDescent="0.2">
      <c r="A3197" s="38" t="s">
        <v>82</v>
      </c>
      <c r="B3197" s="39" t="s">
        <v>69</v>
      </c>
      <c r="C3197" s="39" t="s">
        <v>70</v>
      </c>
      <c r="D3197" s="39" t="s">
        <v>71</v>
      </c>
      <c r="E3197" s="39" t="s">
        <v>12</v>
      </c>
      <c r="F3197" s="39" t="s">
        <v>31584</v>
      </c>
      <c r="G3197" s="39" t="s">
        <v>26187</v>
      </c>
      <c r="H3197" s="39" t="s">
        <v>31585</v>
      </c>
      <c r="I3197" s="71">
        <v>-5</v>
      </c>
    </row>
    <row r="3198" spans="1:9" x14ac:dyDescent="0.2">
      <c r="A3198" s="38" t="s">
        <v>82</v>
      </c>
      <c r="B3198" s="39" t="s">
        <v>69</v>
      </c>
      <c r="C3198" s="39" t="s">
        <v>70</v>
      </c>
      <c r="D3198" s="39" t="s">
        <v>71</v>
      </c>
      <c r="E3198" s="39" t="s">
        <v>12</v>
      </c>
      <c r="F3198" s="39" t="s">
        <v>2185</v>
      </c>
      <c r="G3198" s="39" t="s">
        <v>26187</v>
      </c>
      <c r="H3198" s="39" t="s">
        <v>2186</v>
      </c>
      <c r="I3198" s="71">
        <v>-5.28</v>
      </c>
    </row>
    <row r="3199" spans="1:9" x14ac:dyDescent="0.2">
      <c r="A3199" s="38" t="s">
        <v>82</v>
      </c>
      <c r="B3199" s="39" t="s">
        <v>69</v>
      </c>
      <c r="C3199" s="39" t="s">
        <v>70</v>
      </c>
      <c r="D3199" s="39" t="s">
        <v>71</v>
      </c>
      <c r="E3199" s="39" t="s">
        <v>12</v>
      </c>
      <c r="F3199" s="39" t="s">
        <v>28732</v>
      </c>
      <c r="G3199" s="39" t="s">
        <v>26187</v>
      </c>
      <c r="H3199" s="39" t="s">
        <v>22417</v>
      </c>
      <c r="I3199" s="71">
        <v>-5</v>
      </c>
    </row>
    <row r="3200" spans="1:9" x14ac:dyDescent="0.2">
      <c r="A3200" s="38" t="s">
        <v>82</v>
      </c>
      <c r="B3200" s="39" t="s">
        <v>69</v>
      </c>
      <c r="C3200" s="39" t="s">
        <v>70</v>
      </c>
      <c r="D3200" s="39" t="s">
        <v>71</v>
      </c>
      <c r="E3200" s="39" t="s">
        <v>12</v>
      </c>
      <c r="F3200" s="39" t="s">
        <v>2188</v>
      </c>
      <c r="G3200" s="39" t="s">
        <v>26187</v>
      </c>
      <c r="H3200" s="39" t="s">
        <v>2189</v>
      </c>
      <c r="I3200" s="71">
        <v>-69.77</v>
      </c>
    </row>
    <row r="3201" spans="1:9" x14ac:dyDescent="0.2">
      <c r="A3201" s="38" t="s">
        <v>82</v>
      </c>
      <c r="B3201" s="39" t="s">
        <v>69</v>
      </c>
      <c r="C3201" s="39" t="s">
        <v>70</v>
      </c>
      <c r="D3201" s="39" t="s">
        <v>71</v>
      </c>
      <c r="E3201" s="39" t="s">
        <v>12</v>
      </c>
      <c r="F3201" s="39" t="s">
        <v>27842</v>
      </c>
      <c r="G3201" s="39" t="s">
        <v>26187</v>
      </c>
      <c r="H3201" s="39" t="s">
        <v>1607</v>
      </c>
      <c r="I3201" s="71">
        <v>-11.03</v>
      </c>
    </row>
    <row r="3202" spans="1:9" x14ac:dyDescent="0.2">
      <c r="A3202" s="38" t="s">
        <v>82</v>
      </c>
      <c r="B3202" s="39" t="s">
        <v>69</v>
      </c>
      <c r="C3202" s="39" t="s">
        <v>70</v>
      </c>
      <c r="D3202" s="39" t="s">
        <v>71</v>
      </c>
      <c r="E3202" s="39" t="s">
        <v>12</v>
      </c>
      <c r="F3202" s="39" t="s">
        <v>28157</v>
      </c>
      <c r="G3202" s="39" t="s">
        <v>26187</v>
      </c>
      <c r="H3202" s="39" t="s">
        <v>28158</v>
      </c>
      <c r="I3202" s="71">
        <v>-119.42</v>
      </c>
    </row>
    <row r="3203" spans="1:9" x14ac:dyDescent="0.2">
      <c r="A3203" s="38" t="s">
        <v>82</v>
      </c>
      <c r="B3203" s="39" t="s">
        <v>69</v>
      </c>
      <c r="C3203" s="39" t="s">
        <v>70</v>
      </c>
      <c r="D3203" s="39" t="s">
        <v>71</v>
      </c>
      <c r="E3203" s="39" t="s">
        <v>12</v>
      </c>
      <c r="F3203" s="39" t="s">
        <v>27843</v>
      </c>
      <c r="G3203" s="39" t="s">
        <v>26187</v>
      </c>
      <c r="H3203" s="39" t="s">
        <v>2190</v>
      </c>
      <c r="I3203" s="71">
        <v>-5</v>
      </c>
    </row>
    <row r="3204" spans="1:9" x14ac:dyDescent="0.2">
      <c r="A3204" s="38" t="s">
        <v>82</v>
      </c>
      <c r="B3204" s="39" t="s">
        <v>69</v>
      </c>
      <c r="C3204" s="39" t="s">
        <v>70</v>
      </c>
      <c r="D3204" s="39" t="s">
        <v>71</v>
      </c>
      <c r="E3204" s="39" t="s">
        <v>12</v>
      </c>
      <c r="F3204" s="39" t="s">
        <v>29214</v>
      </c>
      <c r="G3204" s="39" t="s">
        <v>26187</v>
      </c>
      <c r="H3204" s="39" t="s">
        <v>29215</v>
      </c>
      <c r="I3204" s="71">
        <v>-5</v>
      </c>
    </row>
    <row r="3205" spans="1:9" x14ac:dyDescent="0.2">
      <c r="A3205" s="38" t="s">
        <v>82</v>
      </c>
      <c r="B3205" s="39" t="s">
        <v>69</v>
      </c>
      <c r="C3205" s="39" t="s">
        <v>70</v>
      </c>
      <c r="D3205" s="39" t="s">
        <v>71</v>
      </c>
      <c r="E3205" s="39" t="s">
        <v>12</v>
      </c>
      <c r="F3205" s="39" t="s">
        <v>28733</v>
      </c>
      <c r="G3205" s="39" t="s">
        <v>26187</v>
      </c>
      <c r="H3205" s="39" t="s">
        <v>28734</v>
      </c>
      <c r="I3205" s="71">
        <v>-5</v>
      </c>
    </row>
    <row r="3206" spans="1:9" x14ac:dyDescent="0.2">
      <c r="A3206" s="38" t="s">
        <v>82</v>
      </c>
      <c r="B3206" s="39" t="s">
        <v>69</v>
      </c>
      <c r="C3206" s="39" t="s">
        <v>70</v>
      </c>
      <c r="D3206" s="39" t="s">
        <v>71</v>
      </c>
      <c r="E3206" s="39" t="s">
        <v>12</v>
      </c>
      <c r="F3206" s="39" t="s">
        <v>27844</v>
      </c>
      <c r="G3206" s="39" t="s">
        <v>26187</v>
      </c>
      <c r="H3206" s="39" t="s">
        <v>27845</v>
      </c>
      <c r="I3206" s="71">
        <v>-5.26</v>
      </c>
    </row>
    <row r="3207" spans="1:9" x14ac:dyDescent="0.2">
      <c r="A3207" s="38" t="s">
        <v>82</v>
      </c>
      <c r="B3207" s="39" t="s">
        <v>69</v>
      </c>
      <c r="C3207" s="39" t="s">
        <v>70</v>
      </c>
      <c r="D3207" s="39" t="s">
        <v>71</v>
      </c>
      <c r="E3207" s="39" t="s">
        <v>12</v>
      </c>
      <c r="F3207" s="39" t="s">
        <v>30067</v>
      </c>
      <c r="G3207" s="39" t="s">
        <v>26187</v>
      </c>
      <c r="H3207" s="39" t="s">
        <v>30068</v>
      </c>
      <c r="I3207" s="71">
        <v>-5</v>
      </c>
    </row>
    <row r="3208" spans="1:9" x14ac:dyDescent="0.2">
      <c r="A3208" s="38" t="s">
        <v>82</v>
      </c>
      <c r="B3208" s="39" t="s">
        <v>69</v>
      </c>
      <c r="C3208" s="39" t="s">
        <v>70</v>
      </c>
      <c r="D3208" s="39" t="s">
        <v>71</v>
      </c>
      <c r="E3208" s="39" t="s">
        <v>12</v>
      </c>
      <c r="F3208" s="39" t="s">
        <v>2194</v>
      </c>
      <c r="G3208" s="39" t="s">
        <v>26187</v>
      </c>
      <c r="H3208" s="39" t="s">
        <v>2195</v>
      </c>
      <c r="I3208" s="71">
        <v>-30.59</v>
      </c>
    </row>
    <row r="3209" spans="1:9" x14ac:dyDescent="0.2">
      <c r="A3209" s="38" t="s">
        <v>82</v>
      </c>
      <c r="B3209" s="39" t="s">
        <v>69</v>
      </c>
      <c r="C3209" s="39" t="s">
        <v>70</v>
      </c>
      <c r="D3209" s="39" t="s">
        <v>71</v>
      </c>
      <c r="E3209" s="39" t="s">
        <v>12</v>
      </c>
      <c r="F3209" s="39" t="s">
        <v>2196</v>
      </c>
      <c r="G3209" s="39" t="s">
        <v>26187</v>
      </c>
      <c r="H3209" s="39" t="s">
        <v>2197</v>
      </c>
      <c r="I3209" s="71">
        <v>-5</v>
      </c>
    </row>
    <row r="3210" spans="1:9" x14ac:dyDescent="0.2">
      <c r="A3210" s="38" t="s">
        <v>82</v>
      </c>
      <c r="B3210" s="39" t="s">
        <v>69</v>
      </c>
      <c r="C3210" s="39" t="s">
        <v>70</v>
      </c>
      <c r="D3210" s="39" t="s">
        <v>71</v>
      </c>
      <c r="E3210" s="39" t="s">
        <v>12</v>
      </c>
      <c r="F3210" s="39" t="s">
        <v>30069</v>
      </c>
      <c r="G3210" s="39" t="s">
        <v>26187</v>
      </c>
      <c r="H3210" s="39" t="s">
        <v>30070</v>
      </c>
      <c r="I3210" s="71">
        <v>-5</v>
      </c>
    </row>
    <row r="3211" spans="1:9" x14ac:dyDescent="0.2">
      <c r="A3211" s="38" t="s">
        <v>82</v>
      </c>
      <c r="B3211" s="39" t="s">
        <v>69</v>
      </c>
      <c r="C3211" s="39" t="s">
        <v>70</v>
      </c>
      <c r="D3211" s="39" t="s">
        <v>71</v>
      </c>
      <c r="E3211" s="39" t="s">
        <v>12</v>
      </c>
      <c r="F3211" s="39" t="s">
        <v>29216</v>
      </c>
      <c r="G3211" s="39" t="s">
        <v>26187</v>
      </c>
      <c r="H3211" s="39" t="s">
        <v>29217</v>
      </c>
      <c r="I3211" s="71">
        <v>-23.46</v>
      </c>
    </row>
    <row r="3212" spans="1:9" x14ac:dyDescent="0.2">
      <c r="A3212" s="38" t="s">
        <v>82</v>
      </c>
      <c r="B3212" s="39" t="s">
        <v>69</v>
      </c>
      <c r="C3212" s="39" t="s">
        <v>70</v>
      </c>
      <c r="D3212" s="39" t="s">
        <v>71</v>
      </c>
      <c r="E3212" s="39" t="s">
        <v>12</v>
      </c>
      <c r="F3212" s="39" t="s">
        <v>27465</v>
      </c>
      <c r="G3212" s="39" t="s">
        <v>26187</v>
      </c>
      <c r="H3212" s="39" t="s">
        <v>2198</v>
      </c>
      <c r="I3212" s="71">
        <v>-5</v>
      </c>
    </row>
    <row r="3213" spans="1:9" x14ac:dyDescent="0.2">
      <c r="A3213" s="38" t="s">
        <v>82</v>
      </c>
      <c r="B3213" s="39" t="s">
        <v>69</v>
      </c>
      <c r="C3213" s="39" t="s">
        <v>70</v>
      </c>
      <c r="D3213" s="39" t="s">
        <v>71</v>
      </c>
      <c r="E3213" s="39" t="s">
        <v>12</v>
      </c>
      <c r="F3213" s="39" t="s">
        <v>1609</v>
      </c>
      <c r="G3213" s="39" t="s">
        <v>26187</v>
      </c>
      <c r="H3213" s="39" t="s">
        <v>1610</v>
      </c>
      <c r="I3213" s="71">
        <v>-30.86</v>
      </c>
    </row>
    <row r="3214" spans="1:9" x14ac:dyDescent="0.2">
      <c r="A3214" s="38" t="s">
        <v>82</v>
      </c>
      <c r="B3214" s="39" t="s">
        <v>69</v>
      </c>
      <c r="C3214" s="39" t="s">
        <v>70</v>
      </c>
      <c r="D3214" s="39" t="s">
        <v>71</v>
      </c>
      <c r="E3214" s="39" t="s">
        <v>12</v>
      </c>
      <c r="F3214" s="39" t="s">
        <v>27846</v>
      </c>
      <c r="G3214" s="39" t="s">
        <v>26187</v>
      </c>
      <c r="H3214" s="39" t="s">
        <v>1611</v>
      </c>
      <c r="I3214" s="71">
        <v>-6.11</v>
      </c>
    </row>
    <row r="3215" spans="1:9" x14ac:dyDescent="0.2">
      <c r="A3215" s="38" t="s">
        <v>82</v>
      </c>
      <c r="B3215" s="39" t="s">
        <v>69</v>
      </c>
      <c r="C3215" s="39" t="s">
        <v>70</v>
      </c>
      <c r="D3215" s="39" t="s">
        <v>71</v>
      </c>
      <c r="E3215" s="39" t="s">
        <v>12</v>
      </c>
      <c r="F3215" s="39" t="s">
        <v>30071</v>
      </c>
      <c r="G3215" s="39" t="s">
        <v>26187</v>
      </c>
      <c r="H3215" s="39" t="s">
        <v>2199</v>
      </c>
      <c r="I3215" s="71">
        <v>-5</v>
      </c>
    </row>
    <row r="3216" spans="1:9" x14ac:dyDescent="0.2">
      <c r="A3216" s="38" t="s">
        <v>82</v>
      </c>
      <c r="B3216" s="39" t="s">
        <v>69</v>
      </c>
      <c r="C3216" s="39" t="s">
        <v>70</v>
      </c>
      <c r="D3216" s="39" t="s">
        <v>71</v>
      </c>
      <c r="E3216" s="39" t="s">
        <v>12</v>
      </c>
      <c r="F3216" s="39" t="s">
        <v>28159</v>
      </c>
      <c r="G3216" s="39" t="s">
        <v>26187</v>
      </c>
      <c r="H3216" s="39" t="s">
        <v>19703</v>
      </c>
      <c r="I3216" s="71">
        <v>-5</v>
      </c>
    </row>
    <row r="3217" spans="1:9" x14ac:dyDescent="0.2">
      <c r="A3217" s="38" t="s">
        <v>82</v>
      </c>
      <c r="B3217" s="39" t="s">
        <v>69</v>
      </c>
      <c r="C3217" s="39" t="s">
        <v>70</v>
      </c>
      <c r="D3217" s="39" t="s">
        <v>71</v>
      </c>
      <c r="E3217" s="39" t="s">
        <v>12</v>
      </c>
      <c r="F3217" s="39" t="s">
        <v>27202</v>
      </c>
      <c r="G3217" s="39" t="s">
        <v>26187</v>
      </c>
      <c r="H3217" s="39" t="s">
        <v>27203</v>
      </c>
      <c r="I3217" s="71">
        <v>-26.91</v>
      </c>
    </row>
    <row r="3218" spans="1:9" x14ac:dyDescent="0.2">
      <c r="A3218" s="38" t="s">
        <v>82</v>
      </c>
      <c r="B3218" s="39" t="s">
        <v>69</v>
      </c>
      <c r="C3218" s="39" t="s">
        <v>70</v>
      </c>
      <c r="D3218" s="39" t="s">
        <v>71</v>
      </c>
      <c r="E3218" s="39" t="s">
        <v>12</v>
      </c>
      <c r="F3218" s="39" t="s">
        <v>27056</v>
      </c>
      <c r="G3218" s="39" t="s">
        <v>26187</v>
      </c>
      <c r="H3218" s="39" t="s">
        <v>27057</v>
      </c>
      <c r="I3218" s="71">
        <v>-6.36</v>
      </c>
    </row>
    <row r="3219" spans="1:9" x14ac:dyDescent="0.2">
      <c r="A3219" s="38" t="s">
        <v>82</v>
      </c>
      <c r="B3219" s="39" t="s">
        <v>69</v>
      </c>
      <c r="C3219" s="39" t="s">
        <v>70</v>
      </c>
      <c r="D3219" s="39" t="s">
        <v>71</v>
      </c>
      <c r="E3219" s="39" t="s">
        <v>12</v>
      </c>
      <c r="F3219" s="39" t="s">
        <v>30072</v>
      </c>
      <c r="G3219" s="39" t="s">
        <v>26187</v>
      </c>
      <c r="H3219" s="39" t="s">
        <v>2202</v>
      </c>
      <c r="I3219" s="71">
        <v>-77.099999999999994</v>
      </c>
    </row>
    <row r="3220" spans="1:9" x14ac:dyDescent="0.2">
      <c r="A3220" s="38" t="s">
        <v>82</v>
      </c>
      <c r="B3220" s="39" t="s">
        <v>69</v>
      </c>
      <c r="C3220" s="39" t="s">
        <v>70</v>
      </c>
      <c r="D3220" s="39" t="s">
        <v>71</v>
      </c>
      <c r="E3220" s="39" t="s">
        <v>12</v>
      </c>
      <c r="F3220" s="39" t="s">
        <v>2203</v>
      </c>
      <c r="G3220" s="39" t="s">
        <v>26187</v>
      </c>
      <c r="H3220" s="39" t="s">
        <v>2204</v>
      </c>
      <c r="I3220" s="71">
        <v>-24.25</v>
      </c>
    </row>
    <row r="3221" spans="1:9" x14ac:dyDescent="0.2">
      <c r="A3221" s="38" t="s">
        <v>82</v>
      </c>
      <c r="B3221" s="39" t="s">
        <v>69</v>
      </c>
      <c r="C3221" s="39" t="s">
        <v>70</v>
      </c>
      <c r="D3221" s="39" t="s">
        <v>71</v>
      </c>
      <c r="E3221" s="39" t="s">
        <v>12</v>
      </c>
      <c r="F3221" s="39" t="s">
        <v>30073</v>
      </c>
      <c r="G3221" s="39" t="s">
        <v>26187</v>
      </c>
      <c r="H3221" s="39" t="s">
        <v>10303</v>
      </c>
      <c r="I3221" s="71">
        <v>-7.39</v>
      </c>
    </row>
    <row r="3222" spans="1:9" x14ac:dyDescent="0.2">
      <c r="A3222" s="38" t="s">
        <v>82</v>
      </c>
      <c r="B3222" s="39" t="s">
        <v>69</v>
      </c>
      <c r="C3222" s="39" t="s">
        <v>70</v>
      </c>
      <c r="D3222" s="39" t="s">
        <v>71</v>
      </c>
      <c r="E3222" s="39" t="s">
        <v>12</v>
      </c>
      <c r="F3222" s="39" t="s">
        <v>30074</v>
      </c>
      <c r="G3222" s="39" t="s">
        <v>26187</v>
      </c>
      <c r="H3222" s="39" t="s">
        <v>30075</v>
      </c>
      <c r="I3222" s="71">
        <v>-7.3</v>
      </c>
    </row>
    <row r="3223" spans="1:9" x14ac:dyDescent="0.2">
      <c r="A3223" s="38" t="s">
        <v>82</v>
      </c>
      <c r="B3223" s="39" t="s">
        <v>69</v>
      </c>
      <c r="C3223" s="39" t="s">
        <v>70</v>
      </c>
      <c r="D3223" s="39" t="s">
        <v>71</v>
      </c>
      <c r="E3223" s="39" t="s">
        <v>12</v>
      </c>
      <c r="F3223" s="39" t="s">
        <v>31586</v>
      </c>
      <c r="G3223" s="39" t="s">
        <v>26187</v>
      </c>
      <c r="H3223" s="39" t="s">
        <v>2205</v>
      </c>
      <c r="I3223" s="71">
        <v>-5</v>
      </c>
    </row>
    <row r="3224" spans="1:9" x14ac:dyDescent="0.2">
      <c r="A3224" s="38" t="s">
        <v>82</v>
      </c>
      <c r="B3224" s="39" t="s">
        <v>69</v>
      </c>
      <c r="C3224" s="39" t="s">
        <v>70</v>
      </c>
      <c r="D3224" s="39" t="s">
        <v>71</v>
      </c>
      <c r="E3224" s="39" t="s">
        <v>12</v>
      </c>
      <c r="F3224" s="39" t="s">
        <v>28735</v>
      </c>
      <c r="G3224" s="39" t="s">
        <v>100</v>
      </c>
      <c r="H3224" s="39" t="s">
        <v>2206</v>
      </c>
      <c r="I3224" s="71">
        <v>-154.41</v>
      </c>
    </row>
    <row r="3225" spans="1:9" x14ac:dyDescent="0.2">
      <c r="A3225" s="38" t="s">
        <v>82</v>
      </c>
      <c r="B3225" s="39" t="s">
        <v>69</v>
      </c>
      <c r="C3225" s="39" t="s">
        <v>70</v>
      </c>
      <c r="D3225" s="39" t="s">
        <v>71</v>
      </c>
      <c r="E3225" s="39" t="s">
        <v>12</v>
      </c>
      <c r="F3225" s="39" t="s">
        <v>28160</v>
      </c>
      <c r="G3225" s="39" t="s">
        <v>26187</v>
      </c>
      <c r="H3225" s="39" t="s">
        <v>1612</v>
      </c>
      <c r="I3225" s="71">
        <v>-9.65</v>
      </c>
    </row>
    <row r="3226" spans="1:9" x14ac:dyDescent="0.2">
      <c r="A3226" s="38" t="s">
        <v>82</v>
      </c>
      <c r="B3226" s="39" t="s">
        <v>69</v>
      </c>
      <c r="C3226" s="39" t="s">
        <v>70</v>
      </c>
      <c r="D3226" s="39" t="s">
        <v>71</v>
      </c>
      <c r="E3226" s="39" t="s">
        <v>12</v>
      </c>
      <c r="F3226" s="39" t="s">
        <v>31587</v>
      </c>
      <c r="G3226" s="39" t="s">
        <v>26187</v>
      </c>
      <c r="H3226" s="39" t="s">
        <v>31588</v>
      </c>
      <c r="I3226" s="71">
        <v>-5</v>
      </c>
    </row>
    <row r="3227" spans="1:9" x14ac:dyDescent="0.2">
      <c r="A3227" s="38" t="s">
        <v>82</v>
      </c>
      <c r="B3227" s="39" t="s">
        <v>69</v>
      </c>
      <c r="C3227" s="39" t="s">
        <v>70</v>
      </c>
      <c r="D3227" s="39" t="s">
        <v>71</v>
      </c>
      <c r="E3227" s="39" t="s">
        <v>12</v>
      </c>
      <c r="F3227" s="39" t="s">
        <v>27847</v>
      </c>
      <c r="G3227" s="39" t="s">
        <v>26187</v>
      </c>
      <c r="H3227" s="39" t="s">
        <v>1614</v>
      </c>
      <c r="I3227" s="71">
        <v>-5</v>
      </c>
    </row>
    <row r="3228" spans="1:9" x14ac:dyDescent="0.2">
      <c r="A3228" s="38" t="s">
        <v>82</v>
      </c>
      <c r="B3228" s="39" t="s">
        <v>69</v>
      </c>
      <c r="C3228" s="39" t="s">
        <v>70</v>
      </c>
      <c r="D3228" s="39" t="s">
        <v>71</v>
      </c>
      <c r="E3228" s="39" t="s">
        <v>12</v>
      </c>
      <c r="F3228" s="39" t="s">
        <v>31589</v>
      </c>
      <c r="G3228" s="39" t="s">
        <v>26187</v>
      </c>
      <c r="H3228" s="39" t="s">
        <v>31590</v>
      </c>
      <c r="I3228" s="71">
        <v>-5</v>
      </c>
    </row>
    <row r="3229" spans="1:9" x14ac:dyDescent="0.2">
      <c r="A3229" s="38" t="s">
        <v>82</v>
      </c>
      <c r="B3229" s="39" t="s">
        <v>69</v>
      </c>
      <c r="C3229" s="39" t="s">
        <v>70</v>
      </c>
      <c r="D3229" s="39" t="s">
        <v>71</v>
      </c>
      <c r="E3229" s="39" t="s">
        <v>12</v>
      </c>
      <c r="F3229" s="39" t="s">
        <v>30076</v>
      </c>
      <c r="G3229" s="39" t="s">
        <v>26187</v>
      </c>
      <c r="H3229" s="39" t="s">
        <v>16035</v>
      </c>
      <c r="I3229" s="71">
        <v>-5</v>
      </c>
    </row>
    <row r="3230" spans="1:9" x14ac:dyDescent="0.2">
      <c r="A3230" s="38" t="s">
        <v>82</v>
      </c>
      <c r="B3230" s="39" t="s">
        <v>69</v>
      </c>
      <c r="C3230" s="39" t="s">
        <v>70</v>
      </c>
      <c r="D3230" s="39" t="s">
        <v>71</v>
      </c>
      <c r="E3230" s="39" t="s">
        <v>12</v>
      </c>
      <c r="F3230" s="39" t="s">
        <v>31591</v>
      </c>
      <c r="G3230" s="39" t="s">
        <v>26187</v>
      </c>
      <c r="H3230" s="39" t="s">
        <v>2207</v>
      </c>
      <c r="I3230" s="71">
        <v>-5</v>
      </c>
    </row>
    <row r="3231" spans="1:9" x14ac:dyDescent="0.2">
      <c r="A3231" s="38" t="s">
        <v>82</v>
      </c>
      <c r="B3231" s="39" t="s">
        <v>69</v>
      </c>
      <c r="C3231" s="39" t="s">
        <v>70</v>
      </c>
      <c r="D3231" s="39" t="s">
        <v>71</v>
      </c>
      <c r="E3231" s="39" t="s">
        <v>12</v>
      </c>
      <c r="F3231" s="39" t="s">
        <v>31592</v>
      </c>
      <c r="G3231" s="39" t="s">
        <v>26187</v>
      </c>
      <c r="H3231" s="39" t="s">
        <v>31593</v>
      </c>
      <c r="I3231" s="71">
        <v>-5</v>
      </c>
    </row>
    <row r="3232" spans="1:9" x14ac:dyDescent="0.2">
      <c r="A3232" s="38" t="s">
        <v>82</v>
      </c>
      <c r="B3232" s="39" t="s">
        <v>69</v>
      </c>
      <c r="C3232" s="39" t="s">
        <v>70</v>
      </c>
      <c r="D3232" s="39" t="s">
        <v>71</v>
      </c>
      <c r="E3232" s="39" t="s">
        <v>12</v>
      </c>
      <c r="F3232" s="39" t="s">
        <v>27466</v>
      </c>
      <c r="G3232" s="39" t="s">
        <v>26187</v>
      </c>
      <c r="H3232" s="39" t="s">
        <v>27467</v>
      </c>
      <c r="I3232" s="71">
        <v>-5</v>
      </c>
    </row>
    <row r="3233" spans="1:9" x14ac:dyDescent="0.2">
      <c r="A3233" s="38" t="s">
        <v>82</v>
      </c>
      <c r="B3233" s="39" t="s">
        <v>69</v>
      </c>
      <c r="C3233" s="39" t="s">
        <v>70</v>
      </c>
      <c r="D3233" s="39" t="s">
        <v>71</v>
      </c>
      <c r="E3233" s="39" t="s">
        <v>12</v>
      </c>
      <c r="F3233" s="39" t="s">
        <v>26687</v>
      </c>
      <c r="G3233" s="39" t="s">
        <v>26187</v>
      </c>
      <c r="H3233" s="39" t="s">
        <v>26688</v>
      </c>
      <c r="I3233" s="71">
        <v>-29.44</v>
      </c>
    </row>
    <row r="3234" spans="1:9" x14ac:dyDescent="0.2">
      <c r="A3234" s="38" t="s">
        <v>82</v>
      </c>
      <c r="B3234" s="39" t="s">
        <v>69</v>
      </c>
      <c r="C3234" s="39" t="s">
        <v>70</v>
      </c>
      <c r="D3234" s="39" t="s">
        <v>71</v>
      </c>
      <c r="E3234" s="39" t="s">
        <v>12</v>
      </c>
      <c r="F3234" s="39" t="s">
        <v>2209</v>
      </c>
      <c r="G3234" s="39" t="s">
        <v>26187</v>
      </c>
      <c r="H3234" s="39" t="s">
        <v>2210</v>
      </c>
      <c r="I3234" s="71">
        <v>-21.22</v>
      </c>
    </row>
    <row r="3235" spans="1:9" x14ac:dyDescent="0.2">
      <c r="A3235" s="38" t="s">
        <v>82</v>
      </c>
      <c r="B3235" s="39" t="s">
        <v>69</v>
      </c>
      <c r="C3235" s="39" t="s">
        <v>70</v>
      </c>
      <c r="D3235" s="39" t="s">
        <v>71</v>
      </c>
      <c r="E3235" s="39" t="s">
        <v>12</v>
      </c>
      <c r="F3235" s="39" t="s">
        <v>31594</v>
      </c>
      <c r="G3235" s="39" t="s">
        <v>26187</v>
      </c>
      <c r="H3235" s="39" t="s">
        <v>31595</v>
      </c>
      <c r="I3235" s="71">
        <v>-5</v>
      </c>
    </row>
    <row r="3236" spans="1:9" x14ac:dyDescent="0.2">
      <c r="A3236" s="38" t="s">
        <v>82</v>
      </c>
      <c r="B3236" s="39" t="s">
        <v>69</v>
      </c>
      <c r="C3236" s="39" t="s">
        <v>70</v>
      </c>
      <c r="D3236" s="39" t="s">
        <v>71</v>
      </c>
      <c r="E3236" s="39" t="s">
        <v>12</v>
      </c>
      <c r="F3236" s="39" t="s">
        <v>28161</v>
      </c>
      <c r="G3236" s="39" t="s">
        <v>26187</v>
      </c>
      <c r="H3236" s="39" t="s">
        <v>2211</v>
      </c>
      <c r="I3236" s="71">
        <v>-11.98</v>
      </c>
    </row>
    <row r="3237" spans="1:9" x14ac:dyDescent="0.2">
      <c r="A3237" s="38" t="s">
        <v>82</v>
      </c>
      <c r="B3237" s="39" t="s">
        <v>69</v>
      </c>
      <c r="C3237" s="39" t="s">
        <v>70</v>
      </c>
      <c r="D3237" s="39" t="s">
        <v>71</v>
      </c>
      <c r="E3237" s="39" t="s">
        <v>12</v>
      </c>
      <c r="F3237" s="39" t="s">
        <v>29218</v>
      </c>
      <c r="G3237" s="39" t="s">
        <v>26187</v>
      </c>
      <c r="H3237" s="39" t="s">
        <v>29219</v>
      </c>
      <c r="I3237" s="71">
        <v>-5</v>
      </c>
    </row>
    <row r="3238" spans="1:9" x14ac:dyDescent="0.2">
      <c r="A3238" s="38" t="s">
        <v>82</v>
      </c>
      <c r="B3238" s="39" t="s">
        <v>69</v>
      </c>
      <c r="C3238" s="39" t="s">
        <v>70</v>
      </c>
      <c r="D3238" s="39" t="s">
        <v>71</v>
      </c>
      <c r="E3238" s="39" t="s">
        <v>12</v>
      </c>
      <c r="F3238" s="39" t="s">
        <v>2212</v>
      </c>
      <c r="G3238" s="39" t="s">
        <v>26187</v>
      </c>
      <c r="H3238" s="39" t="s">
        <v>2213</v>
      </c>
      <c r="I3238" s="71">
        <v>-13.73</v>
      </c>
    </row>
    <row r="3239" spans="1:9" x14ac:dyDescent="0.2">
      <c r="A3239" s="38" t="s">
        <v>82</v>
      </c>
      <c r="B3239" s="39" t="s">
        <v>69</v>
      </c>
      <c r="C3239" s="39" t="s">
        <v>70</v>
      </c>
      <c r="D3239" s="39" t="s">
        <v>71</v>
      </c>
      <c r="E3239" s="39" t="s">
        <v>12</v>
      </c>
      <c r="F3239" s="39" t="s">
        <v>29220</v>
      </c>
      <c r="G3239" s="39" t="s">
        <v>26187</v>
      </c>
      <c r="H3239" s="39" t="s">
        <v>29221</v>
      </c>
      <c r="I3239" s="71">
        <v>-5</v>
      </c>
    </row>
    <row r="3240" spans="1:9" x14ac:dyDescent="0.2">
      <c r="A3240" s="38" t="s">
        <v>82</v>
      </c>
      <c r="B3240" s="39" t="s">
        <v>69</v>
      </c>
      <c r="C3240" s="39" t="s">
        <v>70</v>
      </c>
      <c r="D3240" s="39" t="s">
        <v>71</v>
      </c>
      <c r="E3240" s="39" t="s">
        <v>12</v>
      </c>
      <c r="F3240" s="39" t="s">
        <v>29222</v>
      </c>
      <c r="G3240" s="39" t="s">
        <v>26187</v>
      </c>
      <c r="H3240" s="39" t="s">
        <v>29223</v>
      </c>
      <c r="I3240" s="71">
        <v>-7.98</v>
      </c>
    </row>
    <row r="3241" spans="1:9" x14ac:dyDescent="0.2">
      <c r="A3241" s="38" t="s">
        <v>82</v>
      </c>
      <c r="B3241" s="39" t="s">
        <v>69</v>
      </c>
      <c r="C3241" s="39" t="s">
        <v>70</v>
      </c>
      <c r="D3241" s="39" t="s">
        <v>71</v>
      </c>
      <c r="E3241" s="39" t="s">
        <v>12</v>
      </c>
      <c r="F3241" s="39" t="s">
        <v>27848</v>
      </c>
      <c r="G3241" s="39" t="s">
        <v>26187</v>
      </c>
      <c r="H3241" s="39" t="s">
        <v>1617</v>
      </c>
      <c r="I3241" s="71">
        <v>-5</v>
      </c>
    </row>
    <row r="3242" spans="1:9" x14ac:dyDescent="0.2">
      <c r="A3242" s="38" t="s">
        <v>82</v>
      </c>
      <c r="B3242" s="39" t="s">
        <v>69</v>
      </c>
      <c r="C3242" s="39" t="s">
        <v>70</v>
      </c>
      <c r="D3242" s="39" t="s">
        <v>71</v>
      </c>
      <c r="E3242" s="39" t="s">
        <v>12</v>
      </c>
      <c r="F3242" s="39" t="s">
        <v>31596</v>
      </c>
      <c r="G3242" s="39" t="s">
        <v>26187</v>
      </c>
      <c r="H3242" s="39" t="s">
        <v>2215</v>
      </c>
      <c r="I3242" s="71">
        <v>-5</v>
      </c>
    </row>
    <row r="3243" spans="1:9" x14ac:dyDescent="0.2">
      <c r="A3243" s="38" t="s">
        <v>82</v>
      </c>
      <c r="B3243" s="39" t="s">
        <v>69</v>
      </c>
      <c r="C3243" s="39" t="s">
        <v>70</v>
      </c>
      <c r="D3243" s="39" t="s">
        <v>71</v>
      </c>
      <c r="E3243" s="39" t="s">
        <v>12</v>
      </c>
      <c r="F3243" s="39" t="s">
        <v>26838</v>
      </c>
      <c r="G3243" s="39" t="s">
        <v>26187</v>
      </c>
      <c r="H3243" s="39" t="s">
        <v>26839</v>
      </c>
      <c r="I3243" s="71">
        <v>-37.21</v>
      </c>
    </row>
    <row r="3244" spans="1:9" x14ac:dyDescent="0.2">
      <c r="A3244" s="38" t="s">
        <v>82</v>
      </c>
      <c r="B3244" s="39" t="s">
        <v>69</v>
      </c>
      <c r="C3244" s="39" t="s">
        <v>70</v>
      </c>
      <c r="D3244" s="39" t="s">
        <v>71</v>
      </c>
      <c r="E3244" s="39" t="s">
        <v>12</v>
      </c>
      <c r="F3244" s="39" t="s">
        <v>2216</v>
      </c>
      <c r="G3244" s="39" t="s">
        <v>26187</v>
      </c>
      <c r="H3244" s="39" t="s">
        <v>2217</v>
      </c>
      <c r="I3244" s="71">
        <v>-21.54</v>
      </c>
    </row>
    <row r="3245" spans="1:9" x14ac:dyDescent="0.2">
      <c r="A3245" s="38" t="s">
        <v>82</v>
      </c>
      <c r="B3245" s="39" t="s">
        <v>69</v>
      </c>
      <c r="C3245" s="39" t="s">
        <v>70</v>
      </c>
      <c r="D3245" s="39" t="s">
        <v>71</v>
      </c>
      <c r="E3245" s="39" t="s">
        <v>12</v>
      </c>
      <c r="F3245" s="39" t="s">
        <v>30077</v>
      </c>
      <c r="G3245" s="39" t="s">
        <v>100</v>
      </c>
      <c r="H3245" s="39" t="s">
        <v>11256</v>
      </c>
      <c r="I3245" s="71">
        <v>-5</v>
      </c>
    </row>
    <row r="3246" spans="1:9" x14ac:dyDescent="0.2">
      <c r="A3246" s="38" t="s">
        <v>82</v>
      </c>
      <c r="B3246" s="39" t="s">
        <v>69</v>
      </c>
      <c r="C3246" s="39" t="s">
        <v>70</v>
      </c>
      <c r="D3246" s="39" t="s">
        <v>71</v>
      </c>
      <c r="E3246" s="39" t="s">
        <v>12</v>
      </c>
      <c r="F3246" s="39" t="s">
        <v>31597</v>
      </c>
      <c r="G3246" s="39" t="s">
        <v>26187</v>
      </c>
      <c r="H3246" s="39" t="s">
        <v>31598</v>
      </c>
      <c r="I3246" s="71">
        <v>-5</v>
      </c>
    </row>
    <row r="3247" spans="1:9" x14ac:dyDescent="0.2">
      <c r="A3247" s="38" t="s">
        <v>82</v>
      </c>
      <c r="B3247" s="39" t="s">
        <v>69</v>
      </c>
      <c r="C3247" s="39" t="s">
        <v>70</v>
      </c>
      <c r="D3247" s="39" t="s">
        <v>71</v>
      </c>
      <c r="E3247" s="39" t="s">
        <v>12</v>
      </c>
      <c r="F3247" s="39" t="s">
        <v>27849</v>
      </c>
      <c r="G3247" s="39" t="s">
        <v>26187</v>
      </c>
      <c r="H3247" s="39" t="s">
        <v>2219</v>
      </c>
      <c r="I3247" s="71">
        <v>-5</v>
      </c>
    </row>
    <row r="3248" spans="1:9" x14ac:dyDescent="0.2">
      <c r="A3248" s="38" t="s">
        <v>82</v>
      </c>
      <c r="B3248" s="39" t="s">
        <v>69</v>
      </c>
      <c r="C3248" s="39" t="s">
        <v>70</v>
      </c>
      <c r="D3248" s="39" t="s">
        <v>71</v>
      </c>
      <c r="E3248" s="39" t="s">
        <v>12</v>
      </c>
      <c r="F3248" s="39" t="s">
        <v>30078</v>
      </c>
      <c r="G3248" s="39" t="s">
        <v>26187</v>
      </c>
      <c r="H3248" s="39" t="s">
        <v>2220</v>
      </c>
      <c r="I3248" s="71">
        <v>-5</v>
      </c>
    </row>
    <row r="3249" spans="1:9" x14ac:dyDescent="0.2">
      <c r="A3249" s="38" t="s">
        <v>82</v>
      </c>
      <c r="B3249" s="39" t="s">
        <v>69</v>
      </c>
      <c r="C3249" s="39" t="s">
        <v>70</v>
      </c>
      <c r="D3249" s="39" t="s">
        <v>71</v>
      </c>
      <c r="E3249" s="39" t="s">
        <v>12</v>
      </c>
      <c r="F3249" s="39" t="s">
        <v>31599</v>
      </c>
      <c r="G3249" s="39" t="s">
        <v>26187</v>
      </c>
      <c r="H3249" s="39" t="s">
        <v>31600</v>
      </c>
      <c r="I3249" s="71">
        <v>-5</v>
      </c>
    </row>
    <row r="3250" spans="1:9" x14ac:dyDescent="0.2">
      <c r="A3250" s="38" t="s">
        <v>82</v>
      </c>
      <c r="B3250" s="39" t="s">
        <v>69</v>
      </c>
      <c r="C3250" s="39" t="s">
        <v>70</v>
      </c>
      <c r="D3250" s="39" t="s">
        <v>71</v>
      </c>
      <c r="E3250" s="39" t="s">
        <v>12</v>
      </c>
      <c r="F3250" s="39" t="s">
        <v>31601</v>
      </c>
      <c r="G3250" s="39" t="s">
        <v>26187</v>
      </c>
      <c r="H3250" s="39" t="s">
        <v>31602</v>
      </c>
      <c r="I3250" s="71">
        <v>-5</v>
      </c>
    </row>
    <row r="3251" spans="1:9" x14ac:dyDescent="0.2">
      <c r="A3251" s="38" t="s">
        <v>82</v>
      </c>
      <c r="B3251" s="39" t="s">
        <v>69</v>
      </c>
      <c r="C3251" s="39" t="s">
        <v>70</v>
      </c>
      <c r="D3251" s="39" t="s">
        <v>71</v>
      </c>
      <c r="E3251" s="39" t="s">
        <v>12</v>
      </c>
      <c r="F3251" s="39" t="s">
        <v>27058</v>
      </c>
      <c r="G3251" s="39" t="s">
        <v>26187</v>
      </c>
      <c r="H3251" s="39" t="s">
        <v>27059</v>
      </c>
      <c r="I3251" s="71">
        <v>-5</v>
      </c>
    </row>
    <row r="3252" spans="1:9" x14ac:dyDescent="0.2">
      <c r="A3252" s="38" t="s">
        <v>82</v>
      </c>
      <c r="B3252" s="39" t="s">
        <v>69</v>
      </c>
      <c r="C3252" s="39" t="s">
        <v>70</v>
      </c>
      <c r="D3252" s="39" t="s">
        <v>71</v>
      </c>
      <c r="E3252" s="39" t="s">
        <v>12</v>
      </c>
      <c r="F3252" s="39" t="s">
        <v>27850</v>
      </c>
      <c r="G3252" s="39" t="s">
        <v>26187</v>
      </c>
      <c r="H3252" s="39" t="s">
        <v>27851</v>
      </c>
      <c r="I3252" s="71">
        <v>-5</v>
      </c>
    </row>
    <row r="3253" spans="1:9" x14ac:dyDescent="0.2">
      <c r="A3253" s="38" t="s">
        <v>82</v>
      </c>
      <c r="B3253" s="39" t="s">
        <v>69</v>
      </c>
      <c r="C3253" s="39" t="s">
        <v>70</v>
      </c>
      <c r="D3253" s="39" t="s">
        <v>71</v>
      </c>
      <c r="E3253" s="39" t="s">
        <v>12</v>
      </c>
      <c r="F3253" s="39" t="s">
        <v>27852</v>
      </c>
      <c r="G3253" s="39" t="s">
        <v>100</v>
      </c>
      <c r="H3253" s="39" t="s">
        <v>2223</v>
      </c>
      <c r="I3253" s="71">
        <v>-5</v>
      </c>
    </row>
    <row r="3254" spans="1:9" x14ac:dyDescent="0.2">
      <c r="A3254" s="38" t="s">
        <v>82</v>
      </c>
      <c r="B3254" s="39" t="s">
        <v>69</v>
      </c>
      <c r="C3254" s="39" t="s">
        <v>70</v>
      </c>
      <c r="D3254" s="39" t="s">
        <v>71</v>
      </c>
      <c r="E3254" s="39" t="s">
        <v>12</v>
      </c>
      <c r="F3254" s="39" t="s">
        <v>26350</v>
      </c>
      <c r="G3254" s="39" t="s">
        <v>26187</v>
      </c>
      <c r="H3254" s="39" t="s">
        <v>26351</v>
      </c>
      <c r="I3254" s="71">
        <v>-5</v>
      </c>
    </row>
    <row r="3255" spans="1:9" x14ac:dyDescent="0.2">
      <c r="A3255" s="38" t="s">
        <v>82</v>
      </c>
      <c r="B3255" s="39" t="s">
        <v>69</v>
      </c>
      <c r="C3255" s="39" t="s">
        <v>70</v>
      </c>
      <c r="D3255" s="39" t="s">
        <v>71</v>
      </c>
      <c r="E3255" s="39" t="s">
        <v>12</v>
      </c>
      <c r="F3255" s="39" t="s">
        <v>2224</v>
      </c>
      <c r="G3255" s="39" t="s">
        <v>26187</v>
      </c>
      <c r="H3255" s="39" t="s">
        <v>2225</v>
      </c>
      <c r="I3255" s="71">
        <v>-18.440000000000001</v>
      </c>
    </row>
    <row r="3256" spans="1:9" x14ac:dyDescent="0.2">
      <c r="A3256" s="38" t="s">
        <v>82</v>
      </c>
      <c r="B3256" s="39" t="s">
        <v>69</v>
      </c>
      <c r="C3256" s="39" t="s">
        <v>70</v>
      </c>
      <c r="D3256" s="39" t="s">
        <v>71</v>
      </c>
      <c r="E3256" s="39" t="s">
        <v>12</v>
      </c>
      <c r="F3256" s="39" t="s">
        <v>29224</v>
      </c>
      <c r="G3256" s="39" t="s">
        <v>26187</v>
      </c>
      <c r="H3256" s="39" t="s">
        <v>2226</v>
      </c>
      <c r="I3256" s="71">
        <v>-5</v>
      </c>
    </row>
    <row r="3257" spans="1:9" x14ac:dyDescent="0.2">
      <c r="A3257" s="38" t="s">
        <v>82</v>
      </c>
      <c r="B3257" s="39" t="s">
        <v>69</v>
      </c>
      <c r="C3257" s="39" t="s">
        <v>70</v>
      </c>
      <c r="D3257" s="39" t="s">
        <v>71</v>
      </c>
      <c r="E3257" s="39" t="s">
        <v>12</v>
      </c>
      <c r="F3257" s="39" t="s">
        <v>29225</v>
      </c>
      <c r="G3257" s="39" t="s">
        <v>26187</v>
      </c>
      <c r="H3257" s="39" t="s">
        <v>29226</v>
      </c>
      <c r="I3257" s="71">
        <v>-5</v>
      </c>
    </row>
    <row r="3258" spans="1:9" x14ac:dyDescent="0.2">
      <c r="A3258" s="38" t="s">
        <v>82</v>
      </c>
      <c r="B3258" s="39" t="s">
        <v>69</v>
      </c>
      <c r="C3258" s="39" t="s">
        <v>70</v>
      </c>
      <c r="D3258" s="39" t="s">
        <v>71</v>
      </c>
      <c r="E3258" s="39" t="s">
        <v>12</v>
      </c>
      <c r="F3258" s="39" t="s">
        <v>28736</v>
      </c>
      <c r="G3258" s="39" t="s">
        <v>26187</v>
      </c>
      <c r="H3258" s="39" t="s">
        <v>2227</v>
      </c>
      <c r="I3258" s="71">
        <v>-46.05</v>
      </c>
    </row>
    <row r="3259" spans="1:9" x14ac:dyDescent="0.2">
      <c r="A3259" s="38" t="s">
        <v>82</v>
      </c>
      <c r="B3259" s="39" t="s">
        <v>69</v>
      </c>
      <c r="C3259" s="39" t="s">
        <v>70</v>
      </c>
      <c r="D3259" s="39" t="s">
        <v>71</v>
      </c>
      <c r="E3259" s="39" t="s">
        <v>12</v>
      </c>
      <c r="F3259" s="39" t="s">
        <v>31603</v>
      </c>
      <c r="G3259" s="39" t="s">
        <v>26187</v>
      </c>
      <c r="H3259" s="39" t="s">
        <v>2228</v>
      </c>
      <c r="I3259" s="71">
        <v>-5</v>
      </c>
    </row>
    <row r="3260" spans="1:9" x14ac:dyDescent="0.2">
      <c r="A3260" s="38" t="s">
        <v>82</v>
      </c>
      <c r="B3260" s="39" t="s">
        <v>69</v>
      </c>
      <c r="C3260" s="39" t="s">
        <v>70</v>
      </c>
      <c r="D3260" s="39" t="s">
        <v>71</v>
      </c>
      <c r="E3260" s="39" t="s">
        <v>12</v>
      </c>
      <c r="F3260" s="39" t="s">
        <v>28737</v>
      </c>
      <c r="G3260" s="39" t="s">
        <v>26187</v>
      </c>
      <c r="H3260" s="39" t="s">
        <v>28738</v>
      </c>
      <c r="I3260" s="71">
        <v>-5</v>
      </c>
    </row>
    <row r="3261" spans="1:9" x14ac:dyDescent="0.2">
      <c r="A3261" s="38" t="s">
        <v>82</v>
      </c>
      <c r="B3261" s="39" t="s">
        <v>69</v>
      </c>
      <c r="C3261" s="39" t="s">
        <v>70</v>
      </c>
      <c r="D3261" s="39" t="s">
        <v>71</v>
      </c>
      <c r="E3261" s="39" t="s">
        <v>12</v>
      </c>
      <c r="F3261" s="39" t="s">
        <v>2230</v>
      </c>
      <c r="G3261" s="39" t="s">
        <v>26187</v>
      </c>
      <c r="H3261" s="39" t="s">
        <v>2231</v>
      </c>
      <c r="I3261" s="71">
        <v>-68.52</v>
      </c>
    </row>
    <row r="3262" spans="1:9" x14ac:dyDescent="0.2">
      <c r="A3262" s="38" t="s">
        <v>82</v>
      </c>
      <c r="B3262" s="39" t="s">
        <v>69</v>
      </c>
      <c r="C3262" s="39" t="s">
        <v>70</v>
      </c>
      <c r="D3262" s="39" t="s">
        <v>71</v>
      </c>
      <c r="E3262" s="39" t="s">
        <v>12</v>
      </c>
      <c r="F3262" s="39" t="s">
        <v>30079</v>
      </c>
      <c r="G3262" s="39" t="s">
        <v>26187</v>
      </c>
      <c r="H3262" s="39" t="s">
        <v>30080</v>
      </c>
      <c r="I3262" s="71">
        <v>-5</v>
      </c>
    </row>
    <row r="3263" spans="1:9" x14ac:dyDescent="0.2">
      <c r="A3263" s="38" t="s">
        <v>82</v>
      </c>
      <c r="B3263" s="39" t="s">
        <v>69</v>
      </c>
      <c r="C3263" s="39" t="s">
        <v>70</v>
      </c>
      <c r="D3263" s="39" t="s">
        <v>71</v>
      </c>
      <c r="E3263" s="39" t="s">
        <v>12</v>
      </c>
      <c r="F3263" s="39" t="s">
        <v>29227</v>
      </c>
      <c r="G3263" s="39" t="s">
        <v>26187</v>
      </c>
      <c r="H3263" s="39" t="s">
        <v>29228</v>
      </c>
      <c r="I3263" s="71">
        <v>-8.56</v>
      </c>
    </row>
    <row r="3264" spans="1:9" x14ac:dyDescent="0.2">
      <c r="A3264" s="38" t="s">
        <v>82</v>
      </c>
      <c r="B3264" s="39" t="s">
        <v>69</v>
      </c>
      <c r="C3264" s="39" t="s">
        <v>70</v>
      </c>
      <c r="D3264" s="39" t="s">
        <v>71</v>
      </c>
      <c r="E3264" s="39" t="s">
        <v>12</v>
      </c>
      <c r="F3264" s="39" t="s">
        <v>27853</v>
      </c>
      <c r="G3264" s="39" t="s">
        <v>26187</v>
      </c>
      <c r="H3264" s="39" t="s">
        <v>1619</v>
      </c>
      <c r="I3264" s="71">
        <v>-8.33</v>
      </c>
    </row>
    <row r="3265" spans="1:9" x14ac:dyDescent="0.2">
      <c r="A3265" s="38" t="s">
        <v>82</v>
      </c>
      <c r="B3265" s="39" t="s">
        <v>69</v>
      </c>
      <c r="C3265" s="39" t="s">
        <v>70</v>
      </c>
      <c r="D3265" s="39" t="s">
        <v>71</v>
      </c>
      <c r="E3265" s="39" t="s">
        <v>12</v>
      </c>
      <c r="F3265" s="39" t="s">
        <v>29229</v>
      </c>
      <c r="G3265" s="39" t="s">
        <v>26187</v>
      </c>
      <c r="H3265" s="39" t="s">
        <v>29230</v>
      </c>
      <c r="I3265" s="71">
        <v>-5</v>
      </c>
    </row>
    <row r="3266" spans="1:9" x14ac:dyDescent="0.2">
      <c r="A3266" s="38" t="s">
        <v>82</v>
      </c>
      <c r="B3266" s="39" t="s">
        <v>69</v>
      </c>
      <c r="C3266" s="39" t="s">
        <v>70</v>
      </c>
      <c r="D3266" s="39" t="s">
        <v>71</v>
      </c>
      <c r="E3266" s="39" t="s">
        <v>12</v>
      </c>
      <c r="F3266" s="39" t="s">
        <v>27854</v>
      </c>
      <c r="G3266" s="39" t="s">
        <v>26187</v>
      </c>
      <c r="H3266" s="39" t="s">
        <v>1621</v>
      </c>
      <c r="I3266" s="71">
        <v>-10.98</v>
      </c>
    </row>
    <row r="3267" spans="1:9" x14ac:dyDescent="0.2">
      <c r="A3267" s="38" t="s">
        <v>82</v>
      </c>
      <c r="B3267" s="39" t="s">
        <v>69</v>
      </c>
      <c r="C3267" s="39" t="s">
        <v>70</v>
      </c>
      <c r="D3267" s="39" t="s">
        <v>71</v>
      </c>
      <c r="E3267" s="39" t="s">
        <v>12</v>
      </c>
      <c r="F3267" s="39" t="s">
        <v>27204</v>
      </c>
      <c r="G3267" s="39" t="s">
        <v>26187</v>
      </c>
      <c r="H3267" s="39" t="s">
        <v>2233</v>
      </c>
      <c r="I3267" s="71">
        <v>-97.82</v>
      </c>
    </row>
    <row r="3268" spans="1:9" x14ac:dyDescent="0.2">
      <c r="A3268" s="38" t="s">
        <v>82</v>
      </c>
      <c r="B3268" s="39" t="s">
        <v>69</v>
      </c>
      <c r="C3268" s="39" t="s">
        <v>70</v>
      </c>
      <c r="D3268" s="39" t="s">
        <v>71</v>
      </c>
      <c r="E3268" s="39" t="s">
        <v>12</v>
      </c>
      <c r="F3268" s="39" t="s">
        <v>30081</v>
      </c>
      <c r="G3268" s="39" t="s">
        <v>26187</v>
      </c>
      <c r="H3268" s="39" t="s">
        <v>1622</v>
      </c>
      <c r="I3268" s="71">
        <v>-5.14</v>
      </c>
    </row>
    <row r="3269" spans="1:9" x14ac:dyDescent="0.2">
      <c r="A3269" s="38" t="s">
        <v>82</v>
      </c>
      <c r="B3269" s="39" t="s">
        <v>69</v>
      </c>
      <c r="C3269" s="39" t="s">
        <v>70</v>
      </c>
      <c r="D3269" s="39" t="s">
        <v>71</v>
      </c>
      <c r="E3269" s="39" t="s">
        <v>12</v>
      </c>
      <c r="F3269" s="39" t="s">
        <v>30082</v>
      </c>
      <c r="G3269" s="39" t="s">
        <v>26187</v>
      </c>
      <c r="H3269" s="39" t="s">
        <v>30083</v>
      </c>
      <c r="I3269" s="71">
        <v>-5</v>
      </c>
    </row>
    <row r="3270" spans="1:9" x14ac:dyDescent="0.2">
      <c r="A3270" s="38" t="s">
        <v>82</v>
      </c>
      <c r="B3270" s="39" t="s">
        <v>69</v>
      </c>
      <c r="C3270" s="39" t="s">
        <v>70</v>
      </c>
      <c r="D3270" s="39" t="s">
        <v>71</v>
      </c>
      <c r="E3270" s="39" t="s">
        <v>12</v>
      </c>
      <c r="F3270" s="39" t="s">
        <v>26251</v>
      </c>
      <c r="G3270" s="39" t="s">
        <v>26187</v>
      </c>
      <c r="H3270" s="39" t="s">
        <v>26252</v>
      </c>
      <c r="I3270" s="71">
        <v>-58.94</v>
      </c>
    </row>
    <row r="3271" spans="1:9" x14ac:dyDescent="0.2">
      <c r="A3271" s="38" t="s">
        <v>82</v>
      </c>
      <c r="B3271" s="39" t="s">
        <v>69</v>
      </c>
      <c r="C3271" s="39" t="s">
        <v>70</v>
      </c>
      <c r="D3271" s="39" t="s">
        <v>71</v>
      </c>
      <c r="E3271" s="39" t="s">
        <v>12</v>
      </c>
      <c r="F3271" s="39" t="s">
        <v>2236</v>
      </c>
      <c r="G3271" s="39" t="s">
        <v>26187</v>
      </c>
      <c r="H3271" s="39" t="s">
        <v>2237</v>
      </c>
      <c r="I3271" s="71">
        <v>-49.52</v>
      </c>
    </row>
    <row r="3272" spans="1:9" x14ac:dyDescent="0.2">
      <c r="A3272" s="38" t="s">
        <v>82</v>
      </c>
      <c r="B3272" s="39" t="s">
        <v>69</v>
      </c>
      <c r="C3272" s="39" t="s">
        <v>70</v>
      </c>
      <c r="D3272" s="39" t="s">
        <v>71</v>
      </c>
      <c r="E3272" s="39" t="s">
        <v>12</v>
      </c>
      <c r="F3272" s="39" t="s">
        <v>31604</v>
      </c>
      <c r="G3272" s="39" t="s">
        <v>26187</v>
      </c>
      <c r="H3272" s="39" t="s">
        <v>2239</v>
      </c>
      <c r="I3272" s="71">
        <v>-8.49</v>
      </c>
    </row>
    <row r="3273" spans="1:9" x14ac:dyDescent="0.2">
      <c r="A3273" s="38" t="s">
        <v>82</v>
      </c>
      <c r="B3273" s="39" t="s">
        <v>69</v>
      </c>
      <c r="C3273" s="39" t="s">
        <v>70</v>
      </c>
      <c r="D3273" s="39" t="s">
        <v>71</v>
      </c>
      <c r="E3273" s="39" t="s">
        <v>12</v>
      </c>
      <c r="F3273" s="39" t="s">
        <v>28739</v>
      </c>
      <c r="G3273" s="39" t="s">
        <v>26187</v>
      </c>
      <c r="H3273" s="39" t="s">
        <v>1623</v>
      </c>
      <c r="I3273" s="71">
        <v>-5.61</v>
      </c>
    </row>
    <row r="3274" spans="1:9" x14ac:dyDescent="0.2">
      <c r="A3274" s="38" t="s">
        <v>82</v>
      </c>
      <c r="B3274" s="39" t="s">
        <v>69</v>
      </c>
      <c r="C3274" s="39" t="s">
        <v>70</v>
      </c>
      <c r="D3274" s="39" t="s">
        <v>71</v>
      </c>
      <c r="E3274" s="39" t="s">
        <v>12</v>
      </c>
      <c r="F3274" s="39" t="s">
        <v>31605</v>
      </c>
      <c r="G3274" s="39" t="s">
        <v>26187</v>
      </c>
      <c r="H3274" s="39" t="s">
        <v>31606</v>
      </c>
      <c r="I3274" s="71">
        <v>-5</v>
      </c>
    </row>
    <row r="3275" spans="1:9" x14ac:dyDescent="0.2">
      <c r="A3275" s="38" t="s">
        <v>82</v>
      </c>
      <c r="B3275" s="39" t="s">
        <v>69</v>
      </c>
      <c r="C3275" s="39" t="s">
        <v>70</v>
      </c>
      <c r="D3275" s="39" t="s">
        <v>71</v>
      </c>
      <c r="E3275" s="39" t="s">
        <v>12</v>
      </c>
      <c r="F3275" s="39" t="s">
        <v>27060</v>
      </c>
      <c r="G3275" s="39" t="s">
        <v>26187</v>
      </c>
      <c r="H3275" s="39" t="s">
        <v>27061</v>
      </c>
      <c r="I3275" s="71">
        <v>-6.46</v>
      </c>
    </row>
    <row r="3276" spans="1:9" x14ac:dyDescent="0.2">
      <c r="A3276" s="38" t="s">
        <v>82</v>
      </c>
      <c r="B3276" s="39" t="s">
        <v>69</v>
      </c>
      <c r="C3276" s="39" t="s">
        <v>70</v>
      </c>
      <c r="D3276" s="39" t="s">
        <v>71</v>
      </c>
      <c r="E3276" s="39" t="s">
        <v>12</v>
      </c>
      <c r="F3276" s="39" t="s">
        <v>28740</v>
      </c>
      <c r="G3276" s="39" t="s">
        <v>26187</v>
      </c>
      <c r="H3276" s="39" t="s">
        <v>8710</v>
      </c>
      <c r="I3276" s="71">
        <v>-7.04</v>
      </c>
    </row>
    <row r="3277" spans="1:9" x14ac:dyDescent="0.2">
      <c r="A3277" s="38" t="s">
        <v>82</v>
      </c>
      <c r="B3277" s="39" t="s">
        <v>69</v>
      </c>
      <c r="C3277" s="39" t="s">
        <v>70</v>
      </c>
      <c r="D3277" s="39" t="s">
        <v>71</v>
      </c>
      <c r="E3277" s="39" t="s">
        <v>12</v>
      </c>
      <c r="F3277" s="39" t="s">
        <v>31607</v>
      </c>
      <c r="G3277" s="39" t="s">
        <v>26187</v>
      </c>
      <c r="H3277" s="39" t="s">
        <v>31608</v>
      </c>
      <c r="I3277" s="71">
        <v>-5</v>
      </c>
    </row>
    <row r="3278" spans="1:9" x14ac:dyDescent="0.2">
      <c r="A3278" s="38" t="s">
        <v>82</v>
      </c>
      <c r="B3278" s="39" t="s">
        <v>69</v>
      </c>
      <c r="C3278" s="39" t="s">
        <v>70</v>
      </c>
      <c r="D3278" s="39" t="s">
        <v>71</v>
      </c>
      <c r="E3278" s="39" t="s">
        <v>12</v>
      </c>
      <c r="F3278" s="39" t="s">
        <v>31609</v>
      </c>
      <c r="G3278" s="39" t="s">
        <v>100</v>
      </c>
      <c r="H3278" s="39" t="s">
        <v>31610</v>
      </c>
      <c r="I3278" s="71">
        <v>-5</v>
      </c>
    </row>
    <row r="3279" spans="1:9" x14ac:dyDescent="0.2">
      <c r="A3279" s="38" t="s">
        <v>82</v>
      </c>
      <c r="B3279" s="39" t="s">
        <v>69</v>
      </c>
      <c r="C3279" s="39" t="s">
        <v>70</v>
      </c>
      <c r="D3279" s="39" t="s">
        <v>71</v>
      </c>
      <c r="E3279" s="39" t="s">
        <v>12</v>
      </c>
      <c r="F3279" s="39" t="s">
        <v>29231</v>
      </c>
      <c r="G3279" s="39" t="s">
        <v>26187</v>
      </c>
      <c r="H3279" s="39" t="s">
        <v>2244</v>
      </c>
      <c r="I3279" s="71">
        <v>-5</v>
      </c>
    </row>
    <row r="3280" spans="1:9" x14ac:dyDescent="0.2">
      <c r="A3280" s="38" t="s">
        <v>82</v>
      </c>
      <c r="B3280" s="39" t="s">
        <v>69</v>
      </c>
      <c r="C3280" s="39" t="s">
        <v>70</v>
      </c>
      <c r="D3280" s="39" t="s">
        <v>71</v>
      </c>
      <c r="E3280" s="39" t="s">
        <v>12</v>
      </c>
      <c r="F3280" s="39" t="s">
        <v>30084</v>
      </c>
      <c r="G3280" s="39" t="s">
        <v>26187</v>
      </c>
      <c r="H3280" s="39" t="s">
        <v>30085</v>
      </c>
      <c r="I3280" s="71">
        <v>-5</v>
      </c>
    </row>
    <row r="3281" spans="1:9" x14ac:dyDescent="0.2">
      <c r="A3281" s="38" t="s">
        <v>82</v>
      </c>
      <c r="B3281" s="39" t="s">
        <v>69</v>
      </c>
      <c r="C3281" s="39" t="s">
        <v>70</v>
      </c>
      <c r="D3281" s="39" t="s">
        <v>71</v>
      </c>
      <c r="E3281" s="39" t="s">
        <v>12</v>
      </c>
      <c r="F3281" s="39" t="s">
        <v>28162</v>
      </c>
      <c r="G3281" s="39" t="s">
        <v>26187</v>
      </c>
      <c r="H3281" s="39" t="s">
        <v>2247</v>
      </c>
      <c r="I3281" s="71">
        <v>-31.41</v>
      </c>
    </row>
    <row r="3282" spans="1:9" x14ac:dyDescent="0.2">
      <c r="A3282" s="38" t="s">
        <v>82</v>
      </c>
      <c r="B3282" s="39" t="s">
        <v>69</v>
      </c>
      <c r="C3282" s="39" t="s">
        <v>70</v>
      </c>
      <c r="D3282" s="39" t="s">
        <v>71</v>
      </c>
      <c r="E3282" s="39" t="s">
        <v>12</v>
      </c>
      <c r="F3282" s="39" t="s">
        <v>31611</v>
      </c>
      <c r="G3282" s="39" t="s">
        <v>26187</v>
      </c>
      <c r="H3282" s="39" t="s">
        <v>31612</v>
      </c>
      <c r="I3282" s="71">
        <v>-5</v>
      </c>
    </row>
    <row r="3283" spans="1:9" x14ac:dyDescent="0.2">
      <c r="A3283" s="38" t="s">
        <v>82</v>
      </c>
      <c r="B3283" s="39" t="s">
        <v>69</v>
      </c>
      <c r="C3283" s="39" t="s">
        <v>70</v>
      </c>
      <c r="D3283" s="39" t="s">
        <v>71</v>
      </c>
      <c r="E3283" s="39" t="s">
        <v>12</v>
      </c>
      <c r="F3283" s="39" t="s">
        <v>30086</v>
      </c>
      <c r="G3283" s="39" t="s">
        <v>26187</v>
      </c>
      <c r="H3283" s="39" t="s">
        <v>30087</v>
      </c>
      <c r="I3283" s="71">
        <v>-5</v>
      </c>
    </row>
    <row r="3284" spans="1:9" x14ac:dyDescent="0.2">
      <c r="A3284" s="38" t="s">
        <v>82</v>
      </c>
      <c r="B3284" s="39" t="s">
        <v>69</v>
      </c>
      <c r="C3284" s="39" t="s">
        <v>70</v>
      </c>
      <c r="D3284" s="39" t="s">
        <v>71</v>
      </c>
      <c r="E3284" s="39" t="s">
        <v>12</v>
      </c>
      <c r="F3284" s="39" t="s">
        <v>31613</v>
      </c>
      <c r="G3284" s="39" t="s">
        <v>26187</v>
      </c>
      <c r="H3284" s="39" t="s">
        <v>31614</v>
      </c>
      <c r="I3284" s="71">
        <v>-5</v>
      </c>
    </row>
    <row r="3285" spans="1:9" x14ac:dyDescent="0.2">
      <c r="A3285" s="38" t="s">
        <v>82</v>
      </c>
      <c r="B3285" s="39" t="s">
        <v>69</v>
      </c>
      <c r="C3285" s="39" t="s">
        <v>70</v>
      </c>
      <c r="D3285" s="39" t="s">
        <v>71</v>
      </c>
      <c r="E3285" s="39" t="s">
        <v>12</v>
      </c>
      <c r="F3285" s="39" t="s">
        <v>31615</v>
      </c>
      <c r="G3285" s="39" t="s">
        <v>26187</v>
      </c>
      <c r="H3285" s="39" t="s">
        <v>2250</v>
      </c>
      <c r="I3285" s="71">
        <v>-10.130000000000001</v>
      </c>
    </row>
    <row r="3286" spans="1:9" x14ac:dyDescent="0.2">
      <c r="A3286" s="38" t="s">
        <v>82</v>
      </c>
      <c r="B3286" s="39" t="s">
        <v>69</v>
      </c>
      <c r="C3286" s="39" t="s">
        <v>70</v>
      </c>
      <c r="D3286" s="39" t="s">
        <v>71</v>
      </c>
      <c r="E3286" s="39" t="s">
        <v>12</v>
      </c>
      <c r="F3286" s="39" t="s">
        <v>27468</v>
      </c>
      <c r="G3286" s="39" t="s">
        <v>26187</v>
      </c>
      <c r="H3286" s="39" t="s">
        <v>2251</v>
      </c>
      <c r="I3286" s="71">
        <v>-12.45</v>
      </c>
    </row>
    <row r="3287" spans="1:9" x14ac:dyDescent="0.2">
      <c r="A3287" s="38" t="s">
        <v>82</v>
      </c>
      <c r="B3287" s="39" t="s">
        <v>69</v>
      </c>
      <c r="C3287" s="39" t="s">
        <v>70</v>
      </c>
      <c r="D3287" s="39" t="s">
        <v>71</v>
      </c>
      <c r="E3287" s="39" t="s">
        <v>12</v>
      </c>
      <c r="F3287" s="39" t="s">
        <v>31616</v>
      </c>
      <c r="G3287" s="39" t="s">
        <v>26187</v>
      </c>
      <c r="H3287" s="39" t="s">
        <v>2252</v>
      </c>
      <c r="I3287" s="71">
        <v>-5</v>
      </c>
    </row>
    <row r="3288" spans="1:9" x14ac:dyDescent="0.2">
      <c r="A3288" s="38" t="s">
        <v>82</v>
      </c>
      <c r="B3288" s="39" t="s">
        <v>69</v>
      </c>
      <c r="C3288" s="39" t="s">
        <v>70</v>
      </c>
      <c r="D3288" s="39" t="s">
        <v>71</v>
      </c>
      <c r="E3288" s="39" t="s">
        <v>12</v>
      </c>
      <c r="F3288" s="39" t="s">
        <v>27855</v>
      </c>
      <c r="G3288" s="39" t="s">
        <v>26187</v>
      </c>
      <c r="H3288" s="39" t="s">
        <v>1626</v>
      </c>
      <c r="I3288" s="71">
        <v>-7.65</v>
      </c>
    </row>
    <row r="3289" spans="1:9" x14ac:dyDescent="0.2">
      <c r="A3289" s="38" t="s">
        <v>82</v>
      </c>
      <c r="B3289" s="39" t="s">
        <v>69</v>
      </c>
      <c r="C3289" s="39" t="s">
        <v>70</v>
      </c>
      <c r="D3289" s="39" t="s">
        <v>71</v>
      </c>
      <c r="E3289" s="39" t="s">
        <v>12</v>
      </c>
      <c r="F3289" s="39" t="s">
        <v>31617</v>
      </c>
      <c r="G3289" s="39" t="s">
        <v>26187</v>
      </c>
      <c r="H3289" s="39" t="s">
        <v>31618</v>
      </c>
      <c r="I3289" s="71">
        <v>-5</v>
      </c>
    </row>
    <row r="3290" spans="1:9" x14ac:dyDescent="0.2">
      <c r="A3290" s="38" t="s">
        <v>82</v>
      </c>
      <c r="B3290" s="39" t="s">
        <v>69</v>
      </c>
      <c r="C3290" s="39" t="s">
        <v>70</v>
      </c>
      <c r="D3290" s="39" t="s">
        <v>71</v>
      </c>
      <c r="E3290" s="39" t="s">
        <v>12</v>
      </c>
      <c r="F3290" s="39" t="s">
        <v>31619</v>
      </c>
      <c r="G3290" s="39" t="s">
        <v>26187</v>
      </c>
      <c r="H3290" s="39" t="s">
        <v>31620</v>
      </c>
      <c r="I3290" s="71">
        <v>-5</v>
      </c>
    </row>
    <row r="3291" spans="1:9" x14ac:dyDescent="0.2">
      <c r="A3291" s="38" t="s">
        <v>82</v>
      </c>
      <c r="B3291" s="39" t="s">
        <v>69</v>
      </c>
      <c r="C3291" s="39" t="s">
        <v>70</v>
      </c>
      <c r="D3291" s="39" t="s">
        <v>71</v>
      </c>
      <c r="E3291" s="39" t="s">
        <v>12</v>
      </c>
      <c r="F3291" s="39" t="s">
        <v>28741</v>
      </c>
      <c r="G3291" s="39" t="s">
        <v>26187</v>
      </c>
      <c r="H3291" s="39" t="s">
        <v>28742</v>
      </c>
      <c r="I3291" s="71">
        <v>-7.58</v>
      </c>
    </row>
    <row r="3292" spans="1:9" x14ac:dyDescent="0.2">
      <c r="A3292" s="38" t="s">
        <v>82</v>
      </c>
      <c r="B3292" s="39" t="s">
        <v>69</v>
      </c>
      <c r="C3292" s="39" t="s">
        <v>70</v>
      </c>
      <c r="D3292" s="39" t="s">
        <v>71</v>
      </c>
      <c r="E3292" s="39" t="s">
        <v>12</v>
      </c>
      <c r="F3292" s="39" t="s">
        <v>31621</v>
      </c>
      <c r="G3292" s="39" t="s">
        <v>26187</v>
      </c>
      <c r="H3292" s="39" t="s">
        <v>2254</v>
      </c>
      <c r="I3292" s="71">
        <v>-5</v>
      </c>
    </row>
    <row r="3293" spans="1:9" x14ac:dyDescent="0.2">
      <c r="A3293" s="38" t="s">
        <v>82</v>
      </c>
      <c r="B3293" s="39" t="s">
        <v>69</v>
      </c>
      <c r="C3293" s="39" t="s">
        <v>70</v>
      </c>
      <c r="D3293" s="39" t="s">
        <v>71</v>
      </c>
      <c r="E3293" s="39" t="s">
        <v>12</v>
      </c>
      <c r="F3293" s="39" t="s">
        <v>28743</v>
      </c>
      <c r="G3293" s="39" t="s">
        <v>26187</v>
      </c>
      <c r="H3293" s="39" t="s">
        <v>28744</v>
      </c>
      <c r="I3293" s="71">
        <v>-5</v>
      </c>
    </row>
    <row r="3294" spans="1:9" x14ac:dyDescent="0.2">
      <c r="A3294" s="38" t="s">
        <v>82</v>
      </c>
      <c r="B3294" s="39" t="s">
        <v>69</v>
      </c>
      <c r="C3294" s="39" t="s">
        <v>70</v>
      </c>
      <c r="D3294" s="39" t="s">
        <v>71</v>
      </c>
      <c r="E3294" s="39" t="s">
        <v>12</v>
      </c>
      <c r="F3294" s="39" t="s">
        <v>27469</v>
      </c>
      <c r="G3294" s="39" t="s">
        <v>26187</v>
      </c>
      <c r="H3294" s="39" t="s">
        <v>2255</v>
      </c>
      <c r="I3294" s="71">
        <v>-19.23</v>
      </c>
    </row>
    <row r="3295" spans="1:9" x14ac:dyDescent="0.2">
      <c r="A3295" s="38" t="s">
        <v>82</v>
      </c>
      <c r="B3295" s="39" t="s">
        <v>69</v>
      </c>
      <c r="C3295" s="39" t="s">
        <v>70</v>
      </c>
      <c r="D3295" s="39" t="s">
        <v>71</v>
      </c>
      <c r="E3295" s="39" t="s">
        <v>12</v>
      </c>
      <c r="F3295" s="39" t="s">
        <v>31622</v>
      </c>
      <c r="G3295" s="39" t="s">
        <v>26187</v>
      </c>
      <c r="H3295" s="39" t="s">
        <v>31623</v>
      </c>
      <c r="I3295" s="71">
        <v>-5</v>
      </c>
    </row>
    <row r="3296" spans="1:9" x14ac:dyDescent="0.2">
      <c r="A3296" s="38" t="s">
        <v>82</v>
      </c>
      <c r="B3296" s="39" t="s">
        <v>69</v>
      </c>
      <c r="C3296" s="39" t="s">
        <v>70</v>
      </c>
      <c r="D3296" s="39" t="s">
        <v>71</v>
      </c>
      <c r="E3296" s="39" t="s">
        <v>12</v>
      </c>
      <c r="F3296" s="39" t="s">
        <v>29232</v>
      </c>
      <c r="G3296" s="39" t="s">
        <v>26187</v>
      </c>
      <c r="H3296" s="39" t="s">
        <v>1628</v>
      </c>
      <c r="I3296" s="71">
        <v>-16.59</v>
      </c>
    </row>
    <row r="3297" spans="1:9" x14ac:dyDescent="0.2">
      <c r="A3297" s="38" t="s">
        <v>82</v>
      </c>
      <c r="B3297" s="39" t="s">
        <v>69</v>
      </c>
      <c r="C3297" s="39" t="s">
        <v>70</v>
      </c>
      <c r="D3297" s="39" t="s">
        <v>71</v>
      </c>
      <c r="E3297" s="39" t="s">
        <v>12</v>
      </c>
      <c r="F3297" s="39" t="s">
        <v>27470</v>
      </c>
      <c r="G3297" s="39" t="s">
        <v>26187</v>
      </c>
      <c r="H3297" s="39" t="s">
        <v>2256</v>
      </c>
      <c r="I3297" s="71">
        <v>-5</v>
      </c>
    </row>
    <row r="3298" spans="1:9" x14ac:dyDescent="0.2">
      <c r="A3298" s="38" t="s">
        <v>82</v>
      </c>
      <c r="B3298" s="39" t="s">
        <v>69</v>
      </c>
      <c r="C3298" s="39" t="s">
        <v>70</v>
      </c>
      <c r="D3298" s="39" t="s">
        <v>71</v>
      </c>
      <c r="E3298" s="39" t="s">
        <v>12</v>
      </c>
      <c r="F3298" s="39" t="s">
        <v>31624</v>
      </c>
      <c r="G3298" s="39" t="s">
        <v>26187</v>
      </c>
      <c r="H3298" s="39" t="s">
        <v>2257</v>
      </c>
      <c r="I3298" s="71">
        <v>-5</v>
      </c>
    </row>
    <row r="3299" spans="1:9" x14ac:dyDescent="0.2">
      <c r="A3299" s="38" t="s">
        <v>82</v>
      </c>
      <c r="B3299" s="39" t="s">
        <v>69</v>
      </c>
      <c r="C3299" s="39" t="s">
        <v>70</v>
      </c>
      <c r="D3299" s="39" t="s">
        <v>71</v>
      </c>
      <c r="E3299" s="39" t="s">
        <v>12</v>
      </c>
      <c r="F3299" s="39" t="s">
        <v>26977</v>
      </c>
      <c r="G3299" s="39" t="s">
        <v>26187</v>
      </c>
      <c r="H3299" s="39" t="s">
        <v>26978</v>
      </c>
      <c r="I3299" s="71">
        <v>-22.39</v>
      </c>
    </row>
    <row r="3300" spans="1:9" x14ac:dyDescent="0.2">
      <c r="A3300" s="38" t="s">
        <v>82</v>
      </c>
      <c r="B3300" s="39" t="s">
        <v>69</v>
      </c>
      <c r="C3300" s="39" t="s">
        <v>70</v>
      </c>
      <c r="D3300" s="39" t="s">
        <v>71</v>
      </c>
      <c r="E3300" s="39" t="s">
        <v>12</v>
      </c>
      <c r="F3300" s="39" t="s">
        <v>29233</v>
      </c>
      <c r="G3300" s="39" t="s">
        <v>26187</v>
      </c>
      <c r="H3300" s="39" t="s">
        <v>29234</v>
      </c>
      <c r="I3300" s="71">
        <v>-5</v>
      </c>
    </row>
    <row r="3301" spans="1:9" x14ac:dyDescent="0.2">
      <c r="A3301" s="38" t="s">
        <v>82</v>
      </c>
      <c r="B3301" s="39" t="s">
        <v>69</v>
      </c>
      <c r="C3301" s="39" t="s">
        <v>70</v>
      </c>
      <c r="D3301" s="39" t="s">
        <v>71</v>
      </c>
      <c r="E3301" s="39" t="s">
        <v>12</v>
      </c>
      <c r="F3301" s="39" t="s">
        <v>31625</v>
      </c>
      <c r="G3301" s="39" t="s">
        <v>100</v>
      </c>
      <c r="H3301" s="39" t="s">
        <v>31626</v>
      </c>
      <c r="I3301" s="71">
        <v>-5</v>
      </c>
    </row>
    <row r="3302" spans="1:9" x14ac:dyDescent="0.2">
      <c r="A3302" s="38" t="s">
        <v>82</v>
      </c>
      <c r="B3302" s="39" t="s">
        <v>69</v>
      </c>
      <c r="C3302" s="39" t="s">
        <v>70</v>
      </c>
      <c r="D3302" s="39" t="s">
        <v>71</v>
      </c>
      <c r="E3302" s="39" t="s">
        <v>12</v>
      </c>
      <c r="F3302" s="39" t="s">
        <v>30088</v>
      </c>
      <c r="G3302" s="39" t="s">
        <v>26187</v>
      </c>
      <c r="H3302" s="39" t="s">
        <v>30089</v>
      </c>
      <c r="I3302" s="71">
        <v>-5</v>
      </c>
    </row>
    <row r="3303" spans="1:9" x14ac:dyDescent="0.2">
      <c r="A3303" s="38" t="s">
        <v>82</v>
      </c>
      <c r="B3303" s="39" t="s">
        <v>69</v>
      </c>
      <c r="C3303" s="39" t="s">
        <v>70</v>
      </c>
      <c r="D3303" s="39" t="s">
        <v>71</v>
      </c>
      <c r="E3303" s="39" t="s">
        <v>12</v>
      </c>
      <c r="F3303" s="39" t="s">
        <v>31627</v>
      </c>
      <c r="G3303" s="39" t="s">
        <v>26187</v>
      </c>
      <c r="H3303" s="39" t="s">
        <v>31628</v>
      </c>
      <c r="I3303" s="71">
        <v>-5</v>
      </c>
    </row>
    <row r="3304" spans="1:9" x14ac:dyDescent="0.2">
      <c r="A3304" s="38" t="s">
        <v>82</v>
      </c>
      <c r="B3304" s="39" t="s">
        <v>69</v>
      </c>
      <c r="C3304" s="39" t="s">
        <v>70</v>
      </c>
      <c r="D3304" s="39" t="s">
        <v>71</v>
      </c>
      <c r="E3304" s="39" t="s">
        <v>12</v>
      </c>
      <c r="F3304" s="39" t="s">
        <v>29235</v>
      </c>
      <c r="G3304" s="39" t="s">
        <v>26187</v>
      </c>
      <c r="H3304" s="39" t="s">
        <v>29236</v>
      </c>
      <c r="I3304" s="71">
        <v>-6.23</v>
      </c>
    </row>
    <row r="3305" spans="1:9" x14ac:dyDescent="0.2">
      <c r="A3305" s="38" t="s">
        <v>82</v>
      </c>
      <c r="B3305" s="39" t="s">
        <v>69</v>
      </c>
      <c r="C3305" s="39" t="s">
        <v>70</v>
      </c>
      <c r="D3305" s="39" t="s">
        <v>71</v>
      </c>
      <c r="E3305" s="39" t="s">
        <v>12</v>
      </c>
      <c r="F3305" s="39" t="s">
        <v>26352</v>
      </c>
      <c r="G3305" s="39" t="s">
        <v>26187</v>
      </c>
      <c r="H3305" s="39" t="s">
        <v>26353</v>
      </c>
      <c r="I3305" s="71">
        <v>-5.64</v>
      </c>
    </row>
    <row r="3306" spans="1:9" x14ac:dyDescent="0.2">
      <c r="A3306" s="38" t="s">
        <v>82</v>
      </c>
      <c r="B3306" s="39" t="s">
        <v>69</v>
      </c>
      <c r="C3306" s="39" t="s">
        <v>70</v>
      </c>
      <c r="D3306" s="39" t="s">
        <v>71</v>
      </c>
      <c r="E3306" s="39" t="s">
        <v>12</v>
      </c>
      <c r="F3306" s="39" t="s">
        <v>31629</v>
      </c>
      <c r="G3306" s="39" t="s">
        <v>26187</v>
      </c>
      <c r="H3306" s="39" t="s">
        <v>31630</v>
      </c>
      <c r="I3306" s="71">
        <v>-38</v>
      </c>
    </row>
    <row r="3307" spans="1:9" x14ac:dyDescent="0.2">
      <c r="A3307" s="38" t="s">
        <v>82</v>
      </c>
      <c r="B3307" s="39" t="s">
        <v>69</v>
      </c>
      <c r="C3307" s="39" t="s">
        <v>70</v>
      </c>
      <c r="D3307" s="39" t="s">
        <v>71</v>
      </c>
      <c r="E3307" s="39" t="s">
        <v>12</v>
      </c>
      <c r="F3307" s="39" t="s">
        <v>2262</v>
      </c>
      <c r="G3307" s="39" t="s">
        <v>26187</v>
      </c>
      <c r="H3307" s="39" t="s">
        <v>2263</v>
      </c>
      <c r="I3307" s="71">
        <v>-5</v>
      </c>
    </row>
    <row r="3308" spans="1:9" x14ac:dyDescent="0.2">
      <c r="A3308" s="38" t="s">
        <v>82</v>
      </c>
      <c r="B3308" s="39" t="s">
        <v>69</v>
      </c>
      <c r="C3308" s="39" t="s">
        <v>70</v>
      </c>
      <c r="D3308" s="39" t="s">
        <v>71</v>
      </c>
      <c r="E3308" s="39" t="s">
        <v>12</v>
      </c>
      <c r="F3308" s="39" t="s">
        <v>31631</v>
      </c>
      <c r="G3308" s="39" t="s">
        <v>100</v>
      </c>
      <c r="H3308" s="39" t="s">
        <v>31632</v>
      </c>
      <c r="I3308" s="71">
        <v>-5</v>
      </c>
    </row>
    <row r="3309" spans="1:9" x14ac:dyDescent="0.2">
      <c r="A3309" s="38" t="s">
        <v>82</v>
      </c>
      <c r="B3309" s="39" t="s">
        <v>69</v>
      </c>
      <c r="C3309" s="39" t="s">
        <v>70</v>
      </c>
      <c r="D3309" s="39" t="s">
        <v>71</v>
      </c>
      <c r="E3309" s="39" t="s">
        <v>12</v>
      </c>
      <c r="F3309" s="39" t="s">
        <v>30090</v>
      </c>
      <c r="G3309" s="39" t="s">
        <v>26187</v>
      </c>
      <c r="H3309" s="39" t="s">
        <v>2265</v>
      </c>
      <c r="I3309" s="71">
        <v>-5</v>
      </c>
    </row>
    <row r="3310" spans="1:9" x14ac:dyDescent="0.2">
      <c r="A3310" s="38" t="s">
        <v>82</v>
      </c>
      <c r="B3310" s="39" t="s">
        <v>69</v>
      </c>
      <c r="C3310" s="39" t="s">
        <v>70</v>
      </c>
      <c r="D3310" s="39" t="s">
        <v>71</v>
      </c>
      <c r="E3310" s="39" t="s">
        <v>12</v>
      </c>
      <c r="F3310" s="39" t="s">
        <v>31633</v>
      </c>
      <c r="G3310" s="39" t="s">
        <v>26187</v>
      </c>
      <c r="H3310" s="39" t="s">
        <v>31634</v>
      </c>
      <c r="I3310" s="71">
        <v>-5</v>
      </c>
    </row>
    <row r="3311" spans="1:9" x14ac:dyDescent="0.2">
      <c r="A3311" s="38" t="s">
        <v>82</v>
      </c>
      <c r="B3311" s="39" t="s">
        <v>69</v>
      </c>
      <c r="C3311" s="39" t="s">
        <v>70</v>
      </c>
      <c r="D3311" s="39" t="s">
        <v>71</v>
      </c>
      <c r="E3311" s="39" t="s">
        <v>12</v>
      </c>
      <c r="F3311" s="39" t="s">
        <v>27205</v>
      </c>
      <c r="G3311" s="39" t="s">
        <v>26187</v>
      </c>
      <c r="H3311" s="39" t="s">
        <v>2266</v>
      </c>
      <c r="I3311" s="71">
        <v>-17.64</v>
      </c>
    </row>
    <row r="3312" spans="1:9" x14ac:dyDescent="0.2">
      <c r="A3312" s="38" t="s">
        <v>82</v>
      </c>
      <c r="B3312" s="39" t="s">
        <v>69</v>
      </c>
      <c r="C3312" s="39" t="s">
        <v>70</v>
      </c>
      <c r="D3312" s="39" t="s">
        <v>71</v>
      </c>
      <c r="E3312" s="39" t="s">
        <v>12</v>
      </c>
      <c r="F3312" s="39" t="s">
        <v>29237</v>
      </c>
      <c r="G3312" s="39" t="s">
        <v>26187</v>
      </c>
      <c r="H3312" s="39" t="s">
        <v>2267</v>
      </c>
      <c r="I3312" s="71">
        <v>-5</v>
      </c>
    </row>
    <row r="3313" spans="1:9" x14ac:dyDescent="0.2">
      <c r="A3313" s="38" t="s">
        <v>82</v>
      </c>
      <c r="B3313" s="39" t="s">
        <v>69</v>
      </c>
      <c r="C3313" s="39" t="s">
        <v>70</v>
      </c>
      <c r="D3313" s="39" t="s">
        <v>71</v>
      </c>
      <c r="E3313" s="39" t="s">
        <v>12</v>
      </c>
      <c r="F3313" s="39" t="s">
        <v>29238</v>
      </c>
      <c r="G3313" s="39" t="s">
        <v>26187</v>
      </c>
      <c r="H3313" s="39" t="s">
        <v>29239</v>
      </c>
      <c r="I3313" s="71">
        <v>-5</v>
      </c>
    </row>
    <row r="3314" spans="1:9" x14ac:dyDescent="0.2">
      <c r="A3314" s="38" t="s">
        <v>82</v>
      </c>
      <c r="B3314" s="39" t="s">
        <v>69</v>
      </c>
      <c r="C3314" s="39" t="s">
        <v>70</v>
      </c>
      <c r="D3314" s="39" t="s">
        <v>71</v>
      </c>
      <c r="E3314" s="39" t="s">
        <v>12</v>
      </c>
      <c r="F3314" s="39" t="s">
        <v>27471</v>
      </c>
      <c r="G3314" s="39" t="s">
        <v>26187</v>
      </c>
      <c r="H3314" s="39" t="s">
        <v>27472</v>
      </c>
      <c r="I3314" s="71">
        <v>-5</v>
      </c>
    </row>
    <row r="3315" spans="1:9" x14ac:dyDescent="0.2">
      <c r="A3315" s="38" t="s">
        <v>82</v>
      </c>
      <c r="B3315" s="39" t="s">
        <v>69</v>
      </c>
      <c r="C3315" s="39" t="s">
        <v>70</v>
      </c>
      <c r="D3315" s="39" t="s">
        <v>71</v>
      </c>
      <c r="E3315" s="39" t="s">
        <v>12</v>
      </c>
      <c r="F3315" s="39" t="s">
        <v>26979</v>
      </c>
      <c r="G3315" s="39" t="s">
        <v>26187</v>
      </c>
      <c r="H3315" s="39" t="s">
        <v>2270</v>
      </c>
      <c r="I3315" s="71">
        <v>-29.02</v>
      </c>
    </row>
    <row r="3316" spans="1:9" x14ac:dyDescent="0.2">
      <c r="A3316" s="38" t="s">
        <v>82</v>
      </c>
      <c r="B3316" s="39" t="s">
        <v>69</v>
      </c>
      <c r="C3316" s="39" t="s">
        <v>70</v>
      </c>
      <c r="D3316" s="39" t="s">
        <v>71</v>
      </c>
      <c r="E3316" s="39" t="s">
        <v>12</v>
      </c>
      <c r="F3316" s="39" t="s">
        <v>1630</v>
      </c>
      <c r="G3316" s="39" t="s">
        <v>26187</v>
      </c>
      <c r="H3316" s="39" t="s">
        <v>1631</v>
      </c>
      <c r="I3316" s="71">
        <v>-10.9</v>
      </c>
    </row>
    <row r="3317" spans="1:9" x14ac:dyDescent="0.2">
      <c r="A3317" s="38" t="s">
        <v>82</v>
      </c>
      <c r="B3317" s="39" t="s">
        <v>69</v>
      </c>
      <c r="C3317" s="39" t="s">
        <v>70</v>
      </c>
      <c r="D3317" s="39" t="s">
        <v>71</v>
      </c>
      <c r="E3317" s="39" t="s">
        <v>12</v>
      </c>
      <c r="F3317" s="39" t="s">
        <v>28745</v>
      </c>
      <c r="G3317" s="39" t="s">
        <v>26187</v>
      </c>
      <c r="H3317" s="39" t="s">
        <v>28746</v>
      </c>
      <c r="I3317" s="71">
        <v>-6.78</v>
      </c>
    </row>
    <row r="3318" spans="1:9" x14ac:dyDescent="0.2">
      <c r="A3318" s="38" t="s">
        <v>82</v>
      </c>
      <c r="B3318" s="39" t="s">
        <v>69</v>
      </c>
      <c r="C3318" s="39" t="s">
        <v>70</v>
      </c>
      <c r="D3318" s="39" t="s">
        <v>71</v>
      </c>
      <c r="E3318" s="39" t="s">
        <v>12</v>
      </c>
      <c r="F3318" s="39" t="s">
        <v>26354</v>
      </c>
      <c r="G3318" s="39" t="s">
        <v>26187</v>
      </c>
      <c r="H3318" s="39" t="s">
        <v>2271</v>
      </c>
      <c r="I3318" s="71">
        <v>-65.3</v>
      </c>
    </row>
    <row r="3319" spans="1:9" x14ac:dyDescent="0.2">
      <c r="A3319" s="38" t="s">
        <v>82</v>
      </c>
      <c r="B3319" s="39" t="s">
        <v>69</v>
      </c>
      <c r="C3319" s="39" t="s">
        <v>70</v>
      </c>
      <c r="D3319" s="39" t="s">
        <v>71</v>
      </c>
      <c r="E3319" s="39" t="s">
        <v>12</v>
      </c>
      <c r="F3319" s="39" t="s">
        <v>30091</v>
      </c>
      <c r="G3319" s="39" t="s">
        <v>26187</v>
      </c>
      <c r="H3319" s="39" t="s">
        <v>2272</v>
      </c>
      <c r="I3319" s="71">
        <v>-5</v>
      </c>
    </row>
    <row r="3320" spans="1:9" x14ac:dyDescent="0.2">
      <c r="A3320" s="38" t="s">
        <v>82</v>
      </c>
      <c r="B3320" s="39" t="s">
        <v>69</v>
      </c>
      <c r="C3320" s="39" t="s">
        <v>70</v>
      </c>
      <c r="D3320" s="39" t="s">
        <v>71</v>
      </c>
      <c r="E3320" s="39" t="s">
        <v>12</v>
      </c>
      <c r="F3320" s="39" t="s">
        <v>31635</v>
      </c>
      <c r="G3320" s="39" t="s">
        <v>26187</v>
      </c>
      <c r="H3320" s="39" t="s">
        <v>31636</v>
      </c>
      <c r="I3320" s="71">
        <v>-5</v>
      </c>
    </row>
    <row r="3321" spans="1:9" x14ac:dyDescent="0.2">
      <c r="A3321" s="38" t="s">
        <v>82</v>
      </c>
      <c r="B3321" s="39" t="s">
        <v>69</v>
      </c>
      <c r="C3321" s="39" t="s">
        <v>70</v>
      </c>
      <c r="D3321" s="39" t="s">
        <v>71</v>
      </c>
      <c r="E3321" s="39" t="s">
        <v>12</v>
      </c>
      <c r="F3321" s="39" t="s">
        <v>26980</v>
      </c>
      <c r="G3321" s="39" t="s">
        <v>26187</v>
      </c>
      <c r="H3321" s="39" t="s">
        <v>2274</v>
      </c>
      <c r="I3321" s="71">
        <v>-146.66</v>
      </c>
    </row>
    <row r="3322" spans="1:9" x14ac:dyDescent="0.2">
      <c r="A3322" s="38" t="s">
        <v>82</v>
      </c>
      <c r="B3322" s="39" t="s">
        <v>69</v>
      </c>
      <c r="C3322" s="39" t="s">
        <v>70</v>
      </c>
      <c r="D3322" s="39" t="s">
        <v>71</v>
      </c>
      <c r="E3322" s="39" t="s">
        <v>12</v>
      </c>
      <c r="F3322" s="39" t="s">
        <v>31637</v>
      </c>
      <c r="G3322" s="39" t="s">
        <v>26187</v>
      </c>
      <c r="H3322" s="39" t="s">
        <v>31638</v>
      </c>
      <c r="I3322" s="71">
        <v>-5</v>
      </c>
    </row>
    <row r="3323" spans="1:9" x14ac:dyDescent="0.2">
      <c r="A3323" s="38" t="s">
        <v>82</v>
      </c>
      <c r="B3323" s="39" t="s">
        <v>69</v>
      </c>
      <c r="C3323" s="39" t="s">
        <v>70</v>
      </c>
      <c r="D3323" s="39" t="s">
        <v>71</v>
      </c>
      <c r="E3323" s="39" t="s">
        <v>12</v>
      </c>
      <c r="F3323" s="39" t="s">
        <v>28747</v>
      </c>
      <c r="G3323" s="39" t="s">
        <v>26187</v>
      </c>
      <c r="H3323" s="39" t="s">
        <v>2275</v>
      </c>
      <c r="I3323" s="71">
        <v>-28.59</v>
      </c>
    </row>
    <row r="3324" spans="1:9" x14ac:dyDescent="0.2">
      <c r="A3324" s="38" t="s">
        <v>82</v>
      </c>
      <c r="B3324" s="39" t="s">
        <v>69</v>
      </c>
      <c r="C3324" s="39" t="s">
        <v>70</v>
      </c>
      <c r="D3324" s="39" t="s">
        <v>71</v>
      </c>
      <c r="E3324" s="39" t="s">
        <v>12</v>
      </c>
      <c r="F3324" s="39" t="s">
        <v>26840</v>
      </c>
      <c r="G3324" s="39" t="s">
        <v>26187</v>
      </c>
      <c r="H3324" s="39" t="s">
        <v>26841</v>
      </c>
      <c r="I3324" s="71">
        <v>-78.849999999999994</v>
      </c>
    </row>
    <row r="3325" spans="1:9" x14ac:dyDescent="0.2">
      <c r="A3325" s="38" t="s">
        <v>82</v>
      </c>
      <c r="B3325" s="39" t="s">
        <v>69</v>
      </c>
      <c r="C3325" s="39" t="s">
        <v>70</v>
      </c>
      <c r="D3325" s="39" t="s">
        <v>71</v>
      </c>
      <c r="E3325" s="39" t="s">
        <v>12</v>
      </c>
      <c r="F3325" s="39" t="s">
        <v>30092</v>
      </c>
      <c r="G3325" s="39" t="s">
        <v>26187</v>
      </c>
      <c r="H3325" s="39" t="s">
        <v>12243</v>
      </c>
      <c r="I3325" s="71">
        <v>-5</v>
      </c>
    </row>
    <row r="3326" spans="1:9" x14ac:dyDescent="0.2">
      <c r="A3326" s="38" t="s">
        <v>82</v>
      </c>
      <c r="B3326" s="39" t="s">
        <v>69</v>
      </c>
      <c r="C3326" s="39" t="s">
        <v>70</v>
      </c>
      <c r="D3326" s="39" t="s">
        <v>71</v>
      </c>
      <c r="E3326" s="39" t="s">
        <v>12</v>
      </c>
      <c r="F3326" s="39" t="s">
        <v>27856</v>
      </c>
      <c r="G3326" s="39" t="s">
        <v>26187</v>
      </c>
      <c r="H3326" s="39" t="s">
        <v>27857</v>
      </c>
      <c r="I3326" s="71">
        <v>-5</v>
      </c>
    </row>
    <row r="3327" spans="1:9" x14ac:dyDescent="0.2">
      <c r="A3327" s="38" t="s">
        <v>82</v>
      </c>
      <c r="B3327" s="39" t="s">
        <v>69</v>
      </c>
      <c r="C3327" s="39" t="s">
        <v>70</v>
      </c>
      <c r="D3327" s="39" t="s">
        <v>71</v>
      </c>
      <c r="E3327" s="39" t="s">
        <v>12</v>
      </c>
      <c r="F3327" s="39" t="s">
        <v>28748</v>
      </c>
      <c r="G3327" s="39" t="s">
        <v>26187</v>
      </c>
      <c r="H3327" s="39" t="s">
        <v>2276</v>
      </c>
      <c r="I3327" s="71">
        <v>-5</v>
      </c>
    </row>
    <row r="3328" spans="1:9" x14ac:dyDescent="0.2">
      <c r="A3328" s="38" t="s">
        <v>82</v>
      </c>
      <c r="B3328" s="39" t="s">
        <v>69</v>
      </c>
      <c r="C3328" s="39" t="s">
        <v>70</v>
      </c>
      <c r="D3328" s="39" t="s">
        <v>71</v>
      </c>
      <c r="E3328" s="39" t="s">
        <v>12</v>
      </c>
      <c r="F3328" s="39" t="s">
        <v>31639</v>
      </c>
      <c r="G3328" s="39" t="s">
        <v>26187</v>
      </c>
      <c r="H3328" s="39" t="s">
        <v>2278</v>
      </c>
      <c r="I3328" s="71">
        <v>-5</v>
      </c>
    </row>
    <row r="3329" spans="1:9" x14ac:dyDescent="0.2">
      <c r="A3329" s="38" t="s">
        <v>82</v>
      </c>
      <c r="B3329" s="39" t="s">
        <v>69</v>
      </c>
      <c r="C3329" s="39" t="s">
        <v>70</v>
      </c>
      <c r="D3329" s="39" t="s">
        <v>71</v>
      </c>
      <c r="E3329" s="39" t="s">
        <v>12</v>
      </c>
      <c r="F3329" s="39" t="s">
        <v>30093</v>
      </c>
      <c r="G3329" s="39" t="s">
        <v>26187</v>
      </c>
      <c r="H3329" s="39" t="s">
        <v>30094</v>
      </c>
      <c r="I3329" s="71">
        <v>-5</v>
      </c>
    </row>
    <row r="3330" spans="1:9" x14ac:dyDescent="0.2">
      <c r="A3330" s="38" t="s">
        <v>82</v>
      </c>
      <c r="B3330" s="39" t="s">
        <v>69</v>
      </c>
      <c r="C3330" s="39" t="s">
        <v>70</v>
      </c>
      <c r="D3330" s="39" t="s">
        <v>71</v>
      </c>
      <c r="E3330" s="39" t="s">
        <v>12</v>
      </c>
      <c r="F3330" s="39" t="s">
        <v>31640</v>
      </c>
      <c r="G3330" s="39" t="s">
        <v>26187</v>
      </c>
      <c r="H3330" s="39" t="s">
        <v>31641</v>
      </c>
      <c r="I3330" s="71">
        <v>-5</v>
      </c>
    </row>
    <row r="3331" spans="1:9" x14ac:dyDescent="0.2">
      <c r="A3331" s="38" t="s">
        <v>82</v>
      </c>
      <c r="B3331" s="39" t="s">
        <v>69</v>
      </c>
      <c r="C3331" s="39" t="s">
        <v>70</v>
      </c>
      <c r="D3331" s="39" t="s">
        <v>71</v>
      </c>
      <c r="E3331" s="39" t="s">
        <v>12</v>
      </c>
      <c r="F3331" s="39" t="s">
        <v>27858</v>
      </c>
      <c r="G3331" s="39" t="s">
        <v>26187</v>
      </c>
      <c r="H3331" s="39" t="s">
        <v>17272</v>
      </c>
      <c r="I3331" s="71">
        <v>-17.899999999999999</v>
      </c>
    </row>
    <row r="3332" spans="1:9" x14ac:dyDescent="0.2">
      <c r="A3332" s="38" t="s">
        <v>82</v>
      </c>
      <c r="B3332" s="39" t="s">
        <v>69</v>
      </c>
      <c r="C3332" s="39" t="s">
        <v>70</v>
      </c>
      <c r="D3332" s="39" t="s">
        <v>71</v>
      </c>
      <c r="E3332" s="39" t="s">
        <v>12</v>
      </c>
      <c r="F3332" s="39" t="s">
        <v>28749</v>
      </c>
      <c r="G3332" s="39" t="s">
        <v>26187</v>
      </c>
      <c r="H3332" s="39" t="s">
        <v>28750</v>
      </c>
      <c r="I3332" s="71">
        <v>-29.06</v>
      </c>
    </row>
    <row r="3333" spans="1:9" x14ac:dyDescent="0.2">
      <c r="A3333" s="38" t="s">
        <v>82</v>
      </c>
      <c r="B3333" s="39" t="s">
        <v>69</v>
      </c>
      <c r="C3333" s="39" t="s">
        <v>70</v>
      </c>
      <c r="D3333" s="39" t="s">
        <v>71</v>
      </c>
      <c r="E3333" s="39" t="s">
        <v>12</v>
      </c>
      <c r="F3333" s="39" t="s">
        <v>28751</v>
      </c>
      <c r="G3333" s="39" t="s">
        <v>26187</v>
      </c>
      <c r="H3333" s="39" t="s">
        <v>2279</v>
      </c>
      <c r="I3333" s="71">
        <v>-8.59</v>
      </c>
    </row>
    <row r="3334" spans="1:9" x14ac:dyDescent="0.2">
      <c r="A3334" s="38" t="s">
        <v>82</v>
      </c>
      <c r="B3334" s="39" t="s">
        <v>69</v>
      </c>
      <c r="C3334" s="39" t="s">
        <v>70</v>
      </c>
      <c r="D3334" s="39" t="s">
        <v>71</v>
      </c>
      <c r="E3334" s="39" t="s">
        <v>12</v>
      </c>
      <c r="F3334" s="39" t="s">
        <v>28123</v>
      </c>
      <c r="G3334" s="39" t="s">
        <v>26187</v>
      </c>
      <c r="H3334" s="39" t="s">
        <v>28124</v>
      </c>
      <c r="I3334" s="71">
        <v>-68.099999999999994</v>
      </c>
    </row>
    <row r="3335" spans="1:9" x14ac:dyDescent="0.2">
      <c r="A3335" s="38" t="s">
        <v>82</v>
      </c>
      <c r="B3335" s="39" t="s">
        <v>69</v>
      </c>
      <c r="C3335" s="39" t="s">
        <v>70</v>
      </c>
      <c r="D3335" s="39" t="s">
        <v>71</v>
      </c>
      <c r="E3335" s="39" t="s">
        <v>12</v>
      </c>
      <c r="F3335" s="39" t="s">
        <v>31642</v>
      </c>
      <c r="G3335" s="39" t="s">
        <v>100</v>
      </c>
      <c r="H3335" s="39" t="s">
        <v>31643</v>
      </c>
      <c r="I3335" s="71">
        <v>-5</v>
      </c>
    </row>
    <row r="3336" spans="1:9" x14ac:dyDescent="0.2">
      <c r="A3336" s="38" t="s">
        <v>82</v>
      </c>
      <c r="B3336" s="39" t="s">
        <v>69</v>
      </c>
      <c r="C3336" s="39" t="s">
        <v>70</v>
      </c>
      <c r="D3336" s="39" t="s">
        <v>71</v>
      </c>
      <c r="E3336" s="39" t="s">
        <v>12</v>
      </c>
      <c r="F3336" s="39" t="s">
        <v>27859</v>
      </c>
      <c r="G3336" s="39" t="s">
        <v>26187</v>
      </c>
      <c r="H3336" s="39" t="s">
        <v>27860</v>
      </c>
      <c r="I3336" s="71">
        <v>-22.94</v>
      </c>
    </row>
    <row r="3337" spans="1:9" x14ac:dyDescent="0.2">
      <c r="A3337" s="38" t="s">
        <v>82</v>
      </c>
      <c r="B3337" s="39" t="s">
        <v>69</v>
      </c>
      <c r="C3337" s="39" t="s">
        <v>70</v>
      </c>
      <c r="D3337" s="39" t="s">
        <v>71</v>
      </c>
      <c r="E3337" s="39" t="s">
        <v>12</v>
      </c>
      <c r="F3337" s="39" t="s">
        <v>27859</v>
      </c>
      <c r="G3337" s="39" t="s">
        <v>26187</v>
      </c>
      <c r="H3337" s="39" t="s">
        <v>28163</v>
      </c>
      <c r="I3337" s="71">
        <v>-12.06</v>
      </c>
    </row>
    <row r="3338" spans="1:9" x14ac:dyDescent="0.2">
      <c r="A3338" s="38" t="s">
        <v>82</v>
      </c>
      <c r="B3338" s="39" t="s">
        <v>69</v>
      </c>
      <c r="C3338" s="39" t="s">
        <v>70</v>
      </c>
      <c r="D3338" s="39" t="s">
        <v>71</v>
      </c>
      <c r="E3338" s="39" t="s">
        <v>12</v>
      </c>
      <c r="F3338" s="39" t="s">
        <v>28752</v>
      </c>
      <c r="G3338" s="39" t="s">
        <v>26187</v>
      </c>
      <c r="H3338" s="39" t="s">
        <v>28753</v>
      </c>
      <c r="I3338" s="71">
        <v>-16.54</v>
      </c>
    </row>
    <row r="3339" spans="1:9" x14ac:dyDescent="0.2">
      <c r="A3339" s="38" t="s">
        <v>82</v>
      </c>
      <c r="B3339" s="39" t="s">
        <v>69</v>
      </c>
      <c r="C3339" s="39" t="s">
        <v>70</v>
      </c>
      <c r="D3339" s="39" t="s">
        <v>71</v>
      </c>
      <c r="E3339" s="39" t="s">
        <v>12</v>
      </c>
      <c r="F3339" s="39" t="s">
        <v>29240</v>
      </c>
      <c r="G3339" s="39" t="s">
        <v>26187</v>
      </c>
      <c r="H3339" s="39" t="s">
        <v>29241</v>
      </c>
      <c r="I3339" s="71">
        <v>-5</v>
      </c>
    </row>
    <row r="3340" spans="1:9" x14ac:dyDescent="0.2">
      <c r="A3340" s="38" t="s">
        <v>82</v>
      </c>
      <c r="B3340" s="39" t="s">
        <v>69</v>
      </c>
      <c r="C3340" s="39" t="s">
        <v>70</v>
      </c>
      <c r="D3340" s="39" t="s">
        <v>71</v>
      </c>
      <c r="E3340" s="39" t="s">
        <v>12</v>
      </c>
      <c r="F3340" s="39" t="s">
        <v>30095</v>
      </c>
      <c r="G3340" s="39" t="s">
        <v>26187</v>
      </c>
      <c r="H3340" s="39" t="s">
        <v>30096</v>
      </c>
      <c r="I3340" s="71">
        <v>-5</v>
      </c>
    </row>
    <row r="3341" spans="1:9" x14ac:dyDescent="0.2">
      <c r="A3341" s="38" t="s">
        <v>82</v>
      </c>
      <c r="B3341" s="39" t="s">
        <v>69</v>
      </c>
      <c r="C3341" s="39" t="s">
        <v>70</v>
      </c>
      <c r="D3341" s="39" t="s">
        <v>71</v>
      </c>
      <c r="E3341" s="39" t="s">
        <v>12</v>
      </c>
      <c r="F3341" s="39" t="s">
        <v>31644</v>
      </c>
      <c r="G3341" s="39" t="s">
        <v>26187</v>
      </c>
      <c r="H3341" s="39" t="s">
        <v>2280</v>
      </c>
      <c r="I3341" s="71">
        <v>-5</v>
      </c>
    </row>
    <row r="3342" spans="1:9" x14ac:dyDescent="0.2">
      <c r="A3342" s="38" t="s">
        <v>82</v>
      </c>
      <c r="B3342" s="39" t="s">
        <v>69</v>
      </c>
      <c r="C3342" s="39" t="s">
        <v>70</v>
      </c>
      <c r="D3342" s="39" t="s">
        <v>71</v>
      </c>
      <c r="E3342" s="39" t="s">
        <v>12</v>
      </c>
      <c r="F3342" s="39" t="s">
        <v>31645</v>
      </c>
      <c r="G3342" s="39" t="s">
        <v>26187</v>
      </c>
      <c r="H3342" s="39" t="s">
        <v>1634</v>
      </c>
      <c r="I3342" s="71">
        <v>-5</v>
      </c>
    </row>
    <row r="3343" spans="1:9" x14ac:dyDescent="0.2">
      <c r="A3343" s="38" t="s">
        <v>82</v>
      </c>
      <c r="B3343" s="39" t="s">
        <v>69</v>
      </c>
      <c r="C3343" s="39" t="s">
        <v>70</v>
      </c>
      <c r="D3343" s="39" t="s">
        <v>71</v>
      </c>
      <c r="E3343" s="39" t="s">
        <v>12</v>
      </c>
      <c r="F3343" s="39" t="s">
        <v>29242</v>
      </c>
      <c r="G3343" s="39" t="s">
        <v>26187</v>
      </c>
      <c r="H3343" s="39" t="s">
        <v>29243</v>
      </c>
      <c r="I3343" s="71">
        <v>-6.59</v>
      </c>
    </row>
    <row r="3344" spans="1:9" x14ac:dyDescent="0.2">
      <c r="A3344" s="38" t="s">
        <v>82</v>
      </c>
      <c r="B3344" s="39" t="s">
        <v>69</v>
      </c>
      <c r="C3344" s="39" t="s">
        <v>70</v>
      </c>
      <c r="D3344" s="39" t="s">
        <v>71</v>
      </c>
      <c r="E3344" s="39" t="s">
        <v>12</v>
      </c>
      <c r="F3344" s="39" t="s">
        <v>31646</v>
      </c>
      <c r="G3344" s="39" t="s">
        <v>26187</v>
      </c>
      <c r="H3344" s="39" t="s">
        <v>31647</v>
      </c>
      <c r="I3344" s="71">
        <v>-5</v>
      </c>
    </row>
    <row r="3345" spans="1:9" x14ac:dyDescent="0.2">
      <c r="A3345" s="38" t="s">
        <v>82</v>
      </c>
      <c r="B3345" s="39" t="s">
        <v>69</v>
      </c>
      <c r="C3345" s="39" t="s">
        <v>70</v>
      </c>
      <c r="D3345" s="39" t="s">
        <v>71</v>
      </c>
      <c r="E3345" s="39" t="s">
        <v>12</v>
      </c>
      <c r="F3345" s="39" t="s">
        <v>28164</v>
      </c>
      <c r="G3345" s="39" t="s">
        <v>26187</v>
      </c>
      <c r="H3345" s="39" t="s">
        <v>2282</v>
      </c>
      <c r="I3345" s="71">
        <v>-16.14</v>
      </c>
    </row>
    <row r="3346" spans="1:9" x14ac:dyDescent="0.2">
      <c r="A3346" s="38" t="s">
        <v>82</v>
      </c>
      <c r="B3346" s="39" t="s">
        <v>69</v>
      </c>
      <c r="C3346" s="39" t="s">
        <v>70</v>
      </c>
      <c r="D3346" s="39" t="s">
        <v>71</v>
      </c>
      <c r="E3346" s="39" t="s">
        <v>12</v>
      </c>
      <c r="F3346" s="39" t="s">
        <v>27473</v>
      </c>
      <c r="G3346" s="39" t="s">
        <v>26187</v>
      </c>
      <c r="H3346" s="39" t="s">
        <v>2283</v>
      </c>
      <c r="I3346" s="71">
        <v>-5</v>
      </c>
    </row>
    <row r="3347" spans="1:9" x14ac:dyDescent="0.2">
      <c r="A3347" s="38" t="s">
        <v>82</v>
      </c>
      <c r="B3347" s="39" t="s">
        <v>69</v>
      </c>
      <c r="C3347" s="39" t="s">
        <v>70</v>
      </c>
      <c r="D3347" s="39" t="s">
        <v>71</v>
      </c>
      <c r="E3347" s="39" t="s">
        <v>12</v>
      </c>
      <c r="F3347" s="39" t="s">
        <v>2284</v>
      </c>
      <c r="G3347" s="39" t="s">
        <v>26187</v>
      </c>
      <c r="H3347" s="39" t="s">
        <v>2285</v>
      </c>
      <c r="I3347" s="71">
        <v>-138.44</v>
      </c>
    </row>
    <row r="3348" spans="1:9" x14ac:dyDescent="0.2">
      <c r="A3348" s="38" t="s">
        <v>82</v>
      </c>
      <c r="B3348" s="39" t="s">
        <v>69</v>
      </c>
      <c r="C3348" s="39" t="s">
        <v>70</v>
      </c>
      <c r="D3348" s="39" t="s">
        <v>71</v>
      </c>
      <c r="E3348" s="39" t="s">
        <v>12</v>
      </c>
      <c r="F3348" s="39" t="s">
        <v>31648</v>
      </c>
      <c r="G3348" s="39" t="s">
        <v>26187</v>
      </c>
      <c r="H3348" s="39" t="s">
        <v>2286</v>
      </c>
      <c r="I3348" s="71">
        <v>-35.96</v>
      </c>
    </row>
    <row r="3349" spans="1:9" x14ac:dyDescent="0.2">
      <c r="A3349" s="38" t="s">
        <v>82</v>
      </c>
      <c r="B3349" s="39" t="s">
        <v>69</v>
      </c>
      <c r="C3349" s="39" t="s">
        <v>70</v>
      </c>
      <c r="D3349" s="39" t="s">
        <v>71</v>
      </c>
      <c r="E3349" s="39" t="s">
        <v>12</v>
      </c>
      <c r="F3349" s="39" t="s">
        <v>26504</v>
      </c>
      <c r="G3349" s="39" t="s">
        <v>26187</v>
      </c>
      <c r="H3349" s="39" t="s">
        <v>2288</v>
      </c>
      <c r="I3349" s="71">
        <v>-5</v>
      </c>
    </row>
    <row r="3350" spans="1:9" x14ac:dyDescent="0.2">
      <c r="A3350" s="38" t="s">
        <v>82</v>
      </c>
      <c r="B3350" s="39" t="s">
        <v>69</v>
      </c>
      <c r="C3350" s="39" t="s">
        <v>70</v>
      </c>
      <c r="D3350" s="39" t="s">
        <v>71</v>
      </c>
      <c r="E3350" s="39" t="s">
        <v>12</v>
      </c>
      <c r="F3350" s="39" t="s">
        <v>31649</v>
      </c>
      <c r="G3350" s="39" t="s">
        <v>26187</v>
      </c>
      <c r="H3350" s="39" t="s">
        <v>31650</v>
      </c>
      <c r="I3350" s="71">
        <v>-12.8</v>
      </c>
    </row>
    <row r="3351" spans="1:9" x14ac:dyDescent="0.2">
      <c r="A3351" s="38" t="s">
        <v>82</v>
      </c>
      <c r="B3351" s="39" t="s">
        <v>69</v>
      </c>
      <c r="C3351" s="39" t="s">
        <v>70</v>
      </c>
      <c r="D3351" s="39" t="s">
        <v>71</v>
      </c>
      <c r="E3351" s="39" t="s">
        <v>12</v>
      </c>
      <c r="F3351" s="39" t="s">
        <v>28754</v>
      </c>
      <c r="G3351" s="39" t="s">
        <v>26187</v>
      </c>
      <c r="H3351" s="39" t="s">
        <v>28755</v>
      </c>
      <c r="I3351" s="71">
        <v>-5</v>
      </c>
    </row>
    <row r="3352" spans="1:9" x14ac:dyDescent="0.2">
      <c r="A3352" s="38" t="s">
        <v>82</v>
      </c>
      <c r="B3352" s="39" t="s">
        <v>69</v>
      </c>
      <c r="C3352" s="39" t="s">
        <v>70</v>
      </c>
      <c r="D3352" s="39" t="s">
        <v>71</v>
      </c>
      <c r="E3352" s="39" t="s">
        <v>12</v>
      </c>
      <c r="F3352" s="39" t="s">
        <v>2291</v>
      </c>
      <c r="G3352" s="39" t="s">
        <v>100</v>
      </c>
      <c r="H3352" s="39" t="s">
        <v>2292</v>
      </c>
      <c r="I3352" s="71">
        <v>-80.87</v>
      </c>
    </row>
    <row r="3353" spans="1:9" x14ac:dyDescent="0.2">
      <c r="A3353" s="38" t="s">
        <v>82</v>
      </c>
      <c r="B3353" s="39" t="s">
        <v>69</v>
      </c>
      <c r="C3353" s="39" t="s">
        <v>70</v>
      </c>
      <c r="D3353" s="39" t="s">
        <v>71</v>
      </c>
      <c r="E3353" s="39" t="s">
        <v>12</v>
      </c>
      <c r="F3353" s="39" t="s">
        <v>26355</v>
      </c>
      <c r="G3353" s="39" t="s">
        <v>26187</v>
      </c>
      <c r="H3353" s="39" t="s">
        <v>26356</v>
      </c>
      <c r="I3353" s="71">
        <v>-36.36</v>
      </c>
    </row>
    <row r="3354" spans="1:9" x14ac:dyDescent="0.2">
      <c r="A3354" s="38" t="s">
        <v>82</v>
      </c>
      <c r="B3354" s="39" t="s">
        <v>69</v>
      </c>
      <c r="C3354" s="39" t="s">
        <v>70</v>
      </c>
      <c r="D3354" s="39" t="s">
        <v>71</v>
      </c>
      <c r="E3354" s="39" t="s">
        <v>12</v>
      </c>
      <c r="F3354" s="39" t="s">
        <v>30097</v>
      </c>
      <c r="G3354" s="39" t="s">
        <v>26187</v>
      </c>
      <c r="H3354" s="39" t="s">
        <v>30098</v>
      </c>
      <c r="I3354" s="71">
        <v>-6.17</v>
      </c>
    </row>
    <row r="3355" spans="1:9" x14ac:dyDescent="0.2">
      <c r="A3355" s="38" t="s">
        <v>82</v>
      </c>
      <c r="B3355" s="39" t="s">
        <v>69</v>
      </c>
      <c r="C3355" s="39" t="s">
        <v>70</v>
      </c>
      <c r="D3355" s="39" t="s">
        <v>71</v>
      </c>
      <c r="E3355" s="39" t="s">
        <v>12</v>
      </c>
      <c r="F3355" s="39" t="s">
        <v>30099</v>
      </c>
      <c r="G3355" s="39" t="s">
        <v>26187</v>
      </c>
      <c r="H3355" s="39" t="s">
        <v>30100</v>
      </c>
      <c r="I3355" s="71">
        <v>-9.77</v>
      </c>
    </row>
    <row r="3356" spans="1:9" x14ac:dyDescent="0.2">
      <c r="A3356" s="38" t="s">
        <v>82</v>
      </c>
      <c r="B3356" s="39" t="s">
        <v>69</v>
      </c>
      <c r="C3356" s="39" t="s">
        <v>70</v>
      </c>
      <c r="D3356" s="39" t="s">
        <v>71</v>
      </c>
      <c r="E3356" s="39" t="s">
        <v>12</v>
      </c>
      <c r="F3356" s="39" t="s">
        <v>31651</v>
      </c>
      <c r="G3356" s="39" t="s">
        <v>26187</v>
      </c>
      <c r="H3356" s="39" t="s">
        <v>31652</v>
      </c>
      <c r="I3356" s="71">
        <v>-5</v>
      </c>
    </row>
    <row r="3357" spans="1:9" x14ac:dyDescent="0.2">
      <c r="A3357" s="38" t="s">
        <v>82</v>
      </c>
      <c r="B3357" s="39" t="s">
        <v>69</v>
      </c>
      <c r="C3357" s="39" t="s">
        <v>70</v>
      </c>
      <c r="D3357" s="39" t="s">
        <v>71</v>
      </c>
      <c r="E3357" s="39" t="s">
        <v>12</v>
      </c>
      <c r="F3357" s="39" t="s">
        <v>2295</v>
      </c>
      <c r="G3357" s="39" t="s">
        <v>26187</v>
      </c>
      <c r="H3357" s="39" t="s">
        <v>2296</v>
      </c>
      <c r="I3357" s="71">
        <v>-16.73</v>
      </c>
    </row>
    <row r="3358" spans="1:9" x14ac:dyDescent="0.2">
      <c r="A3358" s="38" t="s">
        <v>82</v>
      </c>
      <c r="B3358" s="39" t="s">
        <v>69</v>
      </c>
      <c r="C3358" s="39" t="s">
        <v>70</v>
      </c>
      <c r="D3358" s="39" t="s">
        <v>71</v>
      </c>
      <c r="E3358" s="39" t="s">
        <v>12</v>
      </c>
      <c r="F3358" s="39" t="s">
        <v>27861</v>
      </c>
      <c r="G3358" s="39" t="s">
        <v>100</v>
      </c>
      <c r="H3358" s="39" t="s">
        <v>27862</v>
      </c>
      <c r="I3358" s="71">
        <v>-5</v>
      </c>
    </row>
    <row r="3359" spans="1:9" x14ac:dyDescent="0.2">
      <c r="A3359" s="38" t="s">
        <v>82</v>
      </c>
      <c r="B3359" s="39" t="s">
        <v>69</v>
      </c>
      <c r="C3359" s="39" t="s">
        <v>70</v>
      </c>
      <c r="D3359" s="39" t="s">
        <v>71</v>
      </c>
      <c r="E3359" s="39" t="s">
        <v>12</v>
      </c>
      <c r="F3359" s="39" t="s">
        <v>26505</v>
      </c>
      <c r="G3359" s="39" t="s">
        <v>26187</v>
      </c>
      <c r="H3359" s="39" t="s">
        <v>1638</v>
      </c>
      <c r="I3359" s="71">
        <v>-27.77</v>
      </c>
    </row>
    <row r="3360" spans="1:9" x14ac:dyDescent="0.2">
      <c r="A3360" s="38" t="s">
        <v>82</v>
      </c>
      <c r="B3360" s="39" t="s">
        <v>69</v>
      </c>
      <c r="C3360" s="39" t="s">
        <v>70</v>
      </c>
      <c r="D3360" s="39" t="s">
        <v>71</v>
      </c>
      <c r="E3360" s="39" t="s">
        <v>12</v>
      </c>
      <c r="F3360" s="39" t="s">
        <v>29244</v>
      </c>
      <c r="G3360" s="39" t="s">
        <v>26187</v>
      </c>
      <c r="H3360" s="39" t="s">
        <v>17810</v>
      </c>
      <c r="I3360" s="71">
        <v>-16.14</v>
      </c>
    </row>
    <row r="3361" spans="1:9" x14ac:dyDescent="0.2">
      <c r="A3361" s="38" t="s">
        <v>82</v>
      </c>
      <c r="B3361" s="39" t="s">
        <v>69</v>
      </c>
      <c r="C3361" s="39" t="s">
        <v>70</v>
      </c>
      <c r="D3361" s="39" t="s">
        <v>71</v>
      </c>
      <c r="E3361" s="39" t="s">
        <v>12</v>
      </c>
      <c r="F3361" s="39" t="s">
        <v>26981</v>
      </c>
      <c r="G3361" s="39" t="s">
        <v>26187</v>
      </c>
      <c r="H3361" s="39" t="s">
        <v>2301</v>
      </c>
      <c r="I3361" s="71">
        <v>-30.08</v>
      </c>
    </row>
    <row r="3362" spans="1:9" x14ac:dyDescent="0.2">
      <c r="A3362" s="38" t="s">
        <v>82</v>
      </c>
      <c r="B3362" s="39" t="s">
        <v>69</v>
      </c>
      <c r="C3362" s="39" t="s">
        <v>70</v>
      </c>
      <c r="D3362" s="39" t="s">
        <v>71</v>
      </c>
      <c r="E3362" s="39" t="s">
        <v>12</v>
      </c>
      <c r="F3362" s="39" t="s">
        <v>26253</v>
      </c>
      <c r="G3362" s="39" t="s">
        <v>26187</v>
      </c>
      <c r="H3362" s="39" t="s">
        <v>7001</v>
      </c>
      <c r="I3362" s="71">
        <v>-5</v>
      </c>
    </row>
    <row r="3363" spans="1:9" x14ac:dyDescent="0.2">
      <c r="A3363" s="38" t="s">
        <v>82</v>
      </c>
      <c r="B3363" s="39" t="s">
        <v>69</v>
      </c>
      <c r="C3363" s="39" t="s">
        <v>70</v>
      </c>
      <c r="D3363" s="39" t="s">
        <v>71</v>
      </c>
      <c r="E3363" s="39" t="s">
        <v>12</v>
      </c>
      <c r="F3363" s="39" t="s">
        <v>27474</v>
      </c>
      <c r="G3363" s="39" t="s">
        <v>26187</v>
      </c>
      <c r="H3363" s="39" t="s">
        <v>2302</v>
      </c>
      <c r="I3363" s="71">
        <v>-9.1199999999999992</v>
      </c>
    </row>
    <row r="3364" spans="1:9" x14ac:dyDescent="0.2">
      <c r="A3364" s="38" t="s">
        <v>82</v>
      </c>
      <c r="B3364" s="39" t="s">
        <v>69</v>
      </c>
      <c r="C3364" s="39" t="s">
        <v>70</v>
      </c>
      <c r="D3364" s="39" t="s">
        <v>71</v>
      </c>
      <c r="E3364" s="39" t="s">
        <v>12</v>
      </c>
      <c r="F3364" s="39" t="s">
        <v>2304</v>
      </c>
      <c r="G3364" s="39" t="s">
        <v>26187</v>
      </c>
      <c r="H3364" s="39" t="s">
        <v>2305</v>
      </c>
      <c r="I3364" s="71">
        <v>-50.1</v>
      </c>
    </row>
    <row r="3365" spans="1:9" x14ac:dyDescent="0.2">
      <c r="A3365" s="38" t="s">
        <v>82</v>
      </c>
      <c r="B3365" s="39" t="s">
        <v>69</v>
      </c>
      <c r="C3365" s="39" t="s">
        <v>70</v>
      </c>
      <c r="D3365" s="39" t="s">
        <v>71</v>
      </c>
      <c r="E3365" s="39" t="s">
        <v>12</v>
      </c>
      <c r="F3365" s="39" t="s">
        <v>31653</v>
      </c>
      <c r="G3365" s="39" t="s">
        <v>26187</v>
      </c>
      <c r="H3365" s="39" t="s">
        <v>31654</v>
      </c>
      <c r="I3365" s="71">
        <v>-5</v>
      </c>
    </row>
    <row r="3366" spans="1:9" x14ac:dyDescent="0.2">
      <c r="A3366" s="38" t="s">
        <v>82</v>
      </c>
      <c r="B3366" s="39" t="s">
        <v>69</v>
      </c>
      <c r="C3366" s="39" t="s">
        <v>70</v>
      </c>
      <c r="D3366" s="39" t="s">
        <v>71</v>
      </c>
      <c r="E3366" s="39" t="s">
        <v>12</v>
      </c>
      <c r="F3366" s="39" t="s">
        <v>27206</v>
      </c>
      <c r="G3366" s="39" t="s">
        <v>26187</v>
      </c>
      <c r="H3366" s="39" t="s">
        <v>11993</v>
      </c>
      <c r="I3366" s="71">
        <v>-5</v>
      </c>
    </row>
    <row r="3367" spans="1:9" x14ac:dyDescent="0.2">
      <c r="A3367" s="38" t="s">
        <v>82</v>
      </c>
      <c r="B3367" s="39" t="s">
        <v>69</v>
      </c>
      <c r="C3367" s="39" t="s">
        <v>70</v>
      </c>
      <c r="D3367" s="39" t="s">
        <v>71</v>
      </c>
      <c r="E3367" s="39" t="s">
        <v>12</v>
      </c>
      <c r="F3367" s="39" t="s">
        <v>28756</v>
      </c>
      <c r="G3367" s="39" t="s">
        <v>26187</v>
      </c>
      <c r="H3367" s="39" t="s">
        <v>28757</v>
      </c>
      <c r="I3367" s="71">
        <v>-19.940000000000001</v>
      </c>
    </row>
    <row r="3368" spans="1:9" x14ac:dyDescent="0.2">
      <c r="A3368" s="38" t="s">
        <v>82</v>
      </c>
      <c r="B3368" s="39" t="s">
        <v>69</v>
      </c>
      <c r="C3368" s="39" t="s">
        <v>70</v>
      </c>
      <c r="D3368" s="39" t="s">
        <v>71</v>
      </c>
      <c r="E3368" s="39" t="s">
        <v>12</v>
      </c>
      <c r="F3368" s="39" t="s">
        <v>26982</v>
      </c>
      <c r="G3368" s="39" t="s">
        <v>26187</v>
      </c>
      <c r="H3368" s="39" t="s">
        <v>26983</v>
      </c>
      <c r="I3368" s="71">
        <v>-5</v>
      </c>
    </row>
    <row r="3369" spans="1:9" x14ac:dyDescent="0.2">
      <c r="A3369" s="38" t="s">
        <v>82</v>
      </c>
      <c r="B3369" s="39" t="s">
        <v>69</v>
      </c>
      <c r="C3369" s="39" t="s">
        <v>70</v>
      </c>
      <c r="D3369" s="39" t="s">
        <v>71</v>
      </c>
      <c r="E3369" s="39" t="s">
        <v>12</v>
      </c>
      <c r="F3369" s="39" t="s">
        <v>27475</v>
      </c>
      <c r="G3369" s="39" t="s">
        <v>26187</v>
      </c>
      <c r="H3369" s="39" t="s">
        <v>27476</v>
      </c>
      <c r="I3369" s="71">
        <v>-5.79</v>
      </c>
    </row>
    <row r="3370" spans="1:9" x14ac:dyDescent="0.2">
      <c r="A3370" s="38" t="s">
        <v>82</v>
      </c>
      <c r="B3370" s="39" t="s">
        <v>69</v>
      </c>
      <c r="C3370" s="39" t="s">
        <v>70</v>
      </c>
      <c r="D3370" s="39" t="s">
        <v>71</v>
      </c>
      <c r="E3370" s="39" t="s">
        <v>12</v>
      </c>
      <c r="F3370" s="39" t="s">
        <v>30101</v>
      </c>
      <c r="G3370" s="39" t="s">
        <v>26187</v>
      </c>
      <c r="H3370" s="39" t="s">
        <v>30102</v>
      </c>
      <c r="I3370" s="71">
        <v>-5.31</v>
      </c>
    </row>
    <row r="3371" spans="1:9" x14ac:dyDescent="0.2">
      <c r="A3371" s="38" t="s">
        <v>82</v>
      </c>
      <c r="B3371" s="39" t="s">
        <v>69</v>
      </c>
      <c r="C3371" s="39" t="s">
        <v>70</v>
      </c>
      <c r="D3371" s="39" t="s">
        <v>71</v>
      </c>
      <c r="E3371" s="39" t="s">
        <v>12</v>
      </c>
      <c r="F3371" s="39" t="s">
        <v>28758</v>
      </c>
      <c r="G3371" s="39" t="s">
        <v>26187</v>
      </c>
      <c r="H3371" s="39" t="s">
        <v>2308</v>
      </c>
      <c r="I3371" s="71">
        <v>-5</v>
      </c>
    </row>
    <row r="3372" spans="1:9" x14ac:dyDescent="0.2">
      <c r="A3372" s="38" t="s">
        <v>82</v>
      </c>
      <c r="B3372" s="39" t="s">
        <v>69</v>
      </c>
      <c r="C3372" s="39" t="s">
        <v>70</v>
      </c>
      <c r="D3372" s="39" t="s">
        <v>71</v>
      </c>
      <c r="E3372" s="39" t="s">
        <v>12</v>
      </c>
      <c r="F3372" s="39" t="s">
        <v>30103</v>
      </c>
      <c r="G3372" s="39" t="s">
        <v>26187</v>
      </c>
      <c r="H3372" s="39" t="s">
        <v>30104</v>
      </c>
      <c r="I3372" s="71">
        <v>-8.6</v>
      </c>
    </row>
    <row r="3373" spans="1:9" x14ac:dyDescent="0.2">
      <c r="A3373" s="38" t="s">
        <v>82</v>
      </c>
      <c r="B3373" s="39" t="s">
        <v>69</v>
      </c>
      <c r="C3373" s="39" t="s">
        <v>70</v>
      </c>
      <c r="D3373" s="39" t="s">
        <v>71</v>
      </c>
      <c r="E3373" s="39" t="s">
        <v>12</v>
      </c>
      <c r="F3373" s="39" t="s">
        <v>26984</v>
      </c>
      <c r="G3373" s="39" t="s">
        <v>26187</v>
      </c>
      <c r="H3373" s="39" t="s">
        <v>26985</v>
      </c>
      <c r="I3373" s="71">
        <v>-5</v>
      </c>
    </row>
    <row r="3374" spans="1:9" x14ac:dyDescent="0.2">
      <c r="A3374" s="38" t="s">
        <v>82</v>
      </c>
      <c r="B3374" s="39" t="s">
        <v>69</v>
      </c>
      <c r="C3374" s="39" t="s">
        <v>70</v>
      </c>
      <c r="D3374" s="39" t="s">
        <v>71</v>
      </c>
      <c r="E3374" s="39" t="s">
        <v>12</v>
      </c>
      <c r="F3374" s="39" t="s">
        <v>28759</v>
      </c>
      <c r="G3374" s="39" t="s">
        <v>26187</v>
      </c>
      <c r="H3374" s="39" t="s">
        <v>1641</v>
      </c>
      <c r="I3374" s="71">
        <v>-9.2799999999999994</v>
      </c>
    </row>
    <row r="3375" spans="1:9" x14ac:dyDescent="0.2">
      <c r="A3375" s="38" t="s">
        <v>82</v>
      </c>
      <c r="B3375" s="39" t="s">
        <v>69</v>
      </c>
      <c r="C3375" s="39" t="s">
        <v>70</v>
      </c>
      <c r="D3375" s="39" t="s">
        <v>71</v>
      </c>
      <c r="E3375" s="39" t="s">
        <v>12</v>
      </c>
      <c r="F3375" s="39" t="s">
        <v>30105</v>
      </c>
      <c r="G3375" s="39" t="s">
        <v>26187</v>
      </c>
      <c r="H3375" s="39" t="s">
        <v>30106</v>
      </c>
      <c r="I3375" s="71">
        <v>-5</v>
      </c>
    </row>
    <row r="3376" spans="1:9" x14ac:dyDescent="0.2">
      <c r="A3376" s="38" t="s">
        <v>82</v>
      </c>
      <c r="B3376" s="39" t="s">
        <v>69</v>
      </c>
      <c r="C3376" s="39" t="s">
        <v>70</v>
      </c>
      <c r="D3376" s="39" t="s">
        <v>71</v>
      </c>
      <c r="E3376" s="39" t="s">
        <v>12</v>
      </c>
      <c r="F3376" s="39" t="s">
        <v>26842</v>
      </c>
      <c r="G3376" s="39" t="s">
        <v>26187</v>
      </c>
      <c r="H3376" s="39" t="s">
        <v>26843</v>
      </c>
      <c r="I3376" s="71">
        <v>-5</v>
      </c>
    </row>
    <row r="3377" spans="1:9" x14ac:dyDescent="0.2">
      <c r="A3377" s="38" t="s">
        <v>82</v>
      </c>
      <c r="B3377" s="39" t="s">
        <v>69</v>
      </c>
      <c r="C3377" s="39" t="s">
        <v>70</v>
      </c>
      <c r="D3377" s="39" t="s">
        <v>71</v>
      </c>
      <c r="E3377" s="39" t="s">
        <v>12</v>
      </c>
      <c r="F3377" s="39" t="s">
        <v>30107</v>
      </c>
      <c r="G3377" s="39" t="s">
        <v>26187</v>
      </c>
      <c r="H3377" s="39" t="s">
        <v>2309</v>
      </c>
      <c r="I3377" s="71">
        <v>-5</v>
      </c>
    </row>
    <row r="3378" spans="1:9" x14ac:dyDescent="0.2">
      <c r="A3378" s="38" t="s">
        <v>82</v>
      </c>
      <c r="B3378" s="39" t="s">
        <v>69</v>
      </c>
      <c r="C3378" s="39" t="s">
        <v>70</v>
      </c>
      <c r="D3378" s="39" t="s">
        <v>71</v>
      </c>
      <c r="E3378" s="39" t="s">
        <v>12</v>
      </c>
      <c r="F3378" s="39" t="s">
        <v>28692</v>
      </c>
      <c r="G3378" s="39" t="s">
        <v>26187</v>
      </c>
      <c r="H3378" s="39" t="s">
        <v>28693</v>
      </c>
      <c r="I3378" s="71">
        <v>-5</v>
      </c>
    </row>
    <row r="3379" spans="1:9" x14ac:dyDescent="0.2">
      <c r="A3379" s="38" t="s">
        <v>82</v>
      </c>
      <c r="B3379" s="39" t="s">
        <v>69</v>
      </c>
      <c r="C3379" s="39" t="s">
        <v>70</v>
      </c>
      <c r="D3379" s="39" t="s">
        <v>71</v>
      </c>
      <c r="E3379" s="39" t="s">
        <v>12</v>
      </c>
      <c r="F3379" s="39" t="s">
        <v>26506</v>
      </c>
      <c r="G3379" s="39" t="s">
        <v>26187</v>
      </c>
      <c r="H3379" s="39" t="s">
        <v>2310</v>
      </c>
      <c r="I3379" s="71">
        <v>-7.26</v>
      </c>
    </row>
    <row r="3380" spans="1:9" x14ac:dyDescent="0.2">
      <c r="A3380" s="38" t="s">
        <v>82</v>
      </c>
      <c r="B3380" s="39" t="s">
        <v>69</v>
      </c>
      <c r="C3380" s="39" t="s">
        <v>70</v>
      </c>
      <c r="D3380" s="39" t="s">
        <v>71</v>
      </c>
      <c r="E3380" s="39" t="s">
        <v>12</v>
      </c>
      <c r="F3380" s="39" t="s">
        <v>26986</v>
      </c>
      <c r="G3380" s="39" t="s">
        <v>26187</v>
      </c>
      <c r="H3380" s="39" t="s">
        <v>1642</v>
      </c>
      <c r="I3380" s="71">
        <v>-132.78</v>
      </c>
    </row>
    <row r="3381" spans="1:9" x14ac:dyDescent="0.2">
      <c r="A3381" s="38" t="s">
        <v>82</v>
      </c>
      <c r="B3381" s="39" t="s">
        <v>69</v>
      </c>
      <c r="C3381" s="39" t="s">
        <v>70</v>
      </c>
      <c r="D3381" s="39" t="s">
        <v>71</v>
      </c>
      <c r="E3381" s="39" t="s">
        <v>12</v>
      </c>
      <c r="F3381" s="39" t="s">
        <v>31655</v>
      </c>
      <c r="G3381" s="39" t="s">
        <v>26187</v>
      </c>
      <c r="H3381" s="39" t="s">
        <v>2311</v>
      </c>
      <c r="I3381" s="71">
        <v>-45.92</v>
      </c>
    </row>
    <row r="3382" spans="1:9" x14ac:dyDescent="0.2">
      <c r="A3382" s="38" t="s">
        <v>82</v>
      </c>
      <c r="B3382" s="39" t="s">
        <v>69</v>
      </c>
      <c r="C3382" s="39" t="s">
        <v>70</v>
      </c>
      <c r="D3382" s="39" t="s">
        <v>71</v>
      </c>
      <c r="E3382" s="39" t="s">
        <v>12</v>
      </c>
      <c r="F3382" s="39" t="s">
        <v>27863</v>
      </c>
      <c r="G3382" s="39" t="s">
        <v>26187</v>
      </c>
      <c r="H3382" s="39" t="s">
        <v>27864</v>
      </c>
      <c r="I3382" s="71">
        <v>-18.47</v>
      </c>
    </row>
    <row r="3383" spans="1:9" x14ac:dyDescent="0.2">
      <c r="A3383" s="38" t="s">
        <v>82</v>
      </c>
      <c r="B3383" s="39" t="s">
        <v>69</v>
      </c>
      <c r="C3383" s="39" t="s">
        <v>70</v>
      </c>
      <c r="D3383" s="39" t="s">
        <v>71</v>
      </c>
      <c r="E3383" s="39" t="s">
        <v>12</v>
      </c>
      <c r="F3383" s="39" t="s">
        <v>26357</v>
      </c>
      <c r="G3383" s="39" t="s">
        <v>26187</v>
      </c>
      <c r="H3383" s="39" t="s">
        <v>26358</v>
      </c>
      <c r="I3383" s="71">
        <v>-31.62</v>
      </c>
    </row>
    <row r="3384" spans="1:9" x14ac:dyDescent="0.2">
      <c r="A3384" s="38" t="s">
        <v>82</v>
      </c>
      <c r="B3384" s="39" t="s">
        <v>69</v>
      </c>
      <c r="C3384" s="39" t="s">
        <v>70</v>
      </c>
      <c r="D3384" s="39" t="s">
        <v>71</v>
      </c>
      <c r="E3384" s="39" t="s">
        <v>12</v>
      </c>
      <c r="F3384" s="39" t="s">
        <v>2312</v>
      </c>
      <c r="G3384" s="39" t="s">
        <v>26187</v>
      </c>
      <c r="H3384" s="39" t="s">
        <v>2313</v>
      </c>
      <c r="I3384" s="71">
        <v>-9.01</v>
      </c>
    </row>
    <row r="3385" spans="1:9" x14ac:dyDescent="0.2">
      <c r="A3385" s="38" t="s">
        <v>82</v>
      </c>
      <c r="B3385" s="39" t="s">
        <v>69</v>
      </c>
      <c r="C3385" s="39" t="s">
        <v>70</v>
      </c>
      <c r="D3385" s="39" t="s">
        <v>71</v>
      </c>
      <c r="E3385" s="39" t="s">
        <v>12</v>
      </c>
      <c r="F3385" s="39" t="s">
        <v>31656</v>
      </c>
      <c r="G3385" s="39" t="s">
        <v>26187</v>
      </c>
      <c r="H3385" s="39" t="s">
        <v>1645</v>
      </c>
      <c r="I3385" s="71">
        <v>-5</v>
      </c>
    </row>
    <row r="3386" spans="1:9" x14ac:dyDescent="0.2">
      <c r="A3386" s="38" t="s">
        <v>82</v>
      </c>
      <c r="B3386" s="39" t="s">
        <v>69</v>
      </c>
      <c r="C3386" s="39" t="s">
        <v>70</v>
      </c>
      <c r="D3386" s="39" t="s">
        <v>71</v>
      </c>
      <c r="E3386" s="39" t="s">
        <v>12</v>
      </c>
      <c r="F3386" s="39" t="s">
        <v>30108</v>
      </c>
      <c r="G3386" s="39" t="s">
        <v>26187</v>
      </c>
      <c r="H3386" s="39" t="s">
        <v>30109</v>
      </c>
      <c r="I3386" s="71">
        <v>-5</v>
      </c>
    </row>
    <row r="3387" spans="1:9" x14ac:dyDescent="0.2">
      <c r="A3387" s="38" t="s">
        <v>82</v>
      </c>
      <c r="B3387" s="39" t="s">
        <v>69</v>
      </c>
      <c r="C3387" s="39" t="s">
        <v>70</v>
      </c>
      <c r="D3387" s="39" t="s">
        <v>71</v>
      </c>
      <c r="E3387" s="39" t="s">
        <v>12</v>
      </c>
      <c r="F3387" s="39" t="s">
        <v>26689</v>
      </c>
      <c r="G3387" s="39" t="s">
        <v>26187</v>
      </c>
      <c r="H3387" s="39" t="s">
        <v>26690</v>
      </c>
      <c r="I3387" s="71">
        <v>-84.86</v>
      </c>
    </row>
    <row r="3388" spans="1:9" x14ac:dyDescent="0.2">
      <c r="A3388" s="38" t="s">
        <v>82</v>
      </c>
      <c r="B3388" s="39" t="s">
        <v>69</v>
      </c>
      <c r="C3388" s="39" t="s">
        <v>70</v>
      </c>
      <c r="D3388" s="39" t="s">
        <v>71</v>
      </c>
      <c r="E3388" s="39" t="s">
        <v>12</v>
      </c>
      <c r="F3388" s="39" t="s">
        <v>2315</v>
      </c>
      <c r="G3388" s="39" t="s">
        <v>26187</v>
      </c>
      <c r="H3388" s="39" t="s">
        <v>2316</v>
      </c>
      <c r="I3388" s="71">
        <v>-44.57</v>
      </c>
    </row>
    <row r="3389" spans="1:9" x14ac:dyDescent="0.2">
      <c r="A3389" s="38" t="s">
        <v>82</v>
      </c>
      <c r="B3389" s="39" t="s">
        <v>69</v>
      </c>
      <c r="C3389" s="39" t="s">
        <v>70</v>
      </c>
      <c r="D3389" s="39" t="s">
        <v>71</v>
      </c>
      <c r="E3389" s="39" t="s">
        <v>12</v>
      </c>
      <c r="F3389" s="39" t="s">
        <v>31657</v>
      </c>
      <c r="G3389" s="39" t="s">
        <v>26187</v>
      </c>
      <c r="H3389" s="39" t="s">
        <v>31658</v>
      </c>
      <c r="I3389" s="71">
        <v>-5</v>
      </c>
    </row>
    <row r="3390" spans="1:9" x14ac:dyDescent="0.2">
      <c r="A3390" s="38" t="s">
        <v>82</v>
      </c>
      <c r="B3390" s="39" t="s">
        <v>69</v>
      </c>
      <c r="C3390" s="39" t="s">
        <v>70</v>
      </c>
      <c r="D3390" s="39" t="s">
        <v>71</v>
      </c>
      <c r="E3390" s="39" t="s">
        <v>12</v>
      </c>
      <c r="F3390" s="39" t="s">
        <v>31659</v>
      </c>
      <c r="G3390" s="39" t="s">
        <v>26187</v>
      </c>
      <c r="H3390" s="39" t="s">
        <v>2318</v>
      </c>
      <c r="I3390" s="71">
        <v>-8.5399999999999991</v>
      </c>
    </row>
    <row r="3391" spans="1:9" x14ac:dyDescent="0.2">
      <c r="A3391" s="38" t="s">
        <v>82</v>
      </c>
      <c r="B3391" s="39" t="s">
        <v>69</v>
      </c>
      <c r="C3391" s="39" t="s">
        <v>70</v>
      </c>
      <c r="D3391" s="39" t="s">
        <v>71</v>
      </c>
      <c r="E3391" s="39" t="s">
        <v>12</v>
      </c>
      <c r="F3391" s="39" t="s">
        <v>31660</v>
      </c>
      <c r="G3391" s="39" t="s">
        <v>26187</v>
      </c>
      <c r="H3391" s="39" t="s">
        <v>31661</v>
      </c>
      <c r="I3391" s="71">
        <v>0</v>
      </c>
    </row>
    <row r="3392" spans="1:9" x14ac:dyDescent="0.2">
      <c r="A3392" s="38" t="s">
        <v>82</v>
      </c>
      <c r="B3392" s="39" t="s">
        <v>69</v>
      </c>
      <c r="C3392" s="39" t="s">
        <v>70</v>
      </c>
      <c r="D3392" s="39" t="s">
        <v>71</v>
      </c>
      <c r="E3392" s="39" t="s">
        <v>12</v>
      </c>
      <c r="F3392" s="39" t="s">
        <v>31660</v>
      </c>
      <c r="G3392" s="39" t="s">
        <v>26187</v>
      </c>
      <c r="H3392" s="39" t="s">
        <v>31662</v>
      </c>
      <c r="I3392" s="71">
        <v>-5</v>
      </c>
    </row>
    <row r="3393" spans="1:9" x14ac:dyDescent="0.2">
      <c r="A3393" s="38" t="s">
        <v>82</v>
      </c>
      <c r="B3393" s="39" t="s">
        <v>69</v>
      </c>
      <c r="C3393" s="39" t="s">
        <v>70</v>
      </c>
      <c r="D3393" s="39" t="s">
        <v>71</v>
      </c>
      <c r="E3393" s="39" t="s">
        <v>12</v>
      </c>
      <c r="F3393" s="39" t="s">
        <v>31663</v>
      </c>
      <c r="G3393" s="39" t="s">
        <v>26187</v>
      </c>
      <c r="H3393" s="39" t="s">
        <v>31664</v>
      </c>
      <c r="I3393" s="71">
        <v>-5</v>
      </c>
    </row>
    <row r="3394" spans="1:9" x14ac:dyDescent="0.2">
      <c r="A3394" s="38" t="s">
        <v>82</v>
      </c>
      <c r="B3394" s="39" t="s">
        <v>69</v>
      </c>
      <c r="C3394" s="39" t="s">
        <v>70</v>
      </c>
      <c r="D3394" s="39" t="s">
        <v>71</v>
      </c>
      <c r="E3394" s="39" t="s">
        <v>12</v>
      </c>
      <c r="F3394" s="39" t="s">
        <v>31665</v>
      </c>
      <c r="G3394" s="39" t="s">
        <v>26187</v>
      </c>
      <c r="H3394" s="39" t="s">
        <v>31666</v>
      </c>
      <c r="I3394" s="71">
        <v>-5</v>
      </c>
    </row>
    <row r="3395" spans="1:9" x14ac:dyDescent="0.2">
      <c r="A3395" s="38" t="s">
        <v>82</v>
      </c>
      <c r="B3395" s="39" t="s">
        <v>69</v>
      </c>
      <c r="C3395" s="39" t="s">
        <v>70</v>
      </c>
      <c r="D3395" s="39" t="s">
        <v>71</v>
      </c>
      <c r="E3395" s="39" t="s">
        <v>12</v>
      </c>
      <c r="F3395" s="39" t="s">
        <v>2319</v>
      </c>
      <c r="G3395" s="39" t="s">
        <v>26187</v>
      </c>
      <c r="H3395" s="39" t="s">
        <v>2320</v>
      </c>
      <c r="I3395" s="71">
        <v>-24.75</v>
      </c>
    </row>
    <row r="3396" spans="1:9" x14ac:dyDescent="0.2">
      <c r="A3396" s="38" t="s">
        <v>82</v>
      </c>
      <c r="B3396" s="39" t="s">
        <v>69</v>
      </c>
      <c r="C3396" s="39" t="s">
        <v>70</v>
      </c>
      <c r="D3396" s="39" t="s">
        <v>71</v>
      </c>
      <c r="E3396" s="39" t="s">
        <v>12</v>
      </c>
      <c r="F3396" s="39" t="s">
        <v>31667</v>
      </c>
      <c r="G3396" s="39" t="s">
        <v>26187</v>
      </c>
      <c r="H3396" s="39" t="s">
        <v>31668</v>
      </c>
      <c r="I3396" s="71">
        <v>-5</v>
      </c>
    </row>
    <row r="3397" spans="1:9" x14ac:dyDescent="0.2">
      <c r="A3397" s="38" t="s">
        <v>82</v>
      </c>
      <c r="B3397" s="39" t="s">
        <v>69</v>
      </c>
      <c r="C3397" s="39" t="s">
        <v>70</v>
      </c>
      <c r="D3397" s="39" t="s">
        <v>71</v>
      </c>
      <c r="E3397" s="39" t="s">
        <v>12</v>
      </c>
      <c r="F3397" s="39" t="s">
        <v>2321</v>
      </c>
      <c r="G3397" s="39" t="s">
        <v>26187</v>
      </c>
      <c r="H3397" s="39" t="s">
        <v>2322</v>
      </c>
      <c r="I3397" s="71">
        <v>-21.08</v>
      </c>
    </row>
    <row r="3398" spans="1:9" x14ac:dyDescent="0.2">
      <c r="A3398" s="38" t="s">
        <v>82</v>
      </c>
      <c r="B3398" s="39" t="s">
        <v>69</v>
      </c>
      <c r="C3398" s="39" t="s">
        <v>70</v>
      </c>
      <c r="D3398" s="39" t="s">
        <v>71</v>
      </c>
      <c r="E3398" s="39" t="s">
        <v>12</v>
      </c>
      <c r="F3398" s="39" t="s">
        <v>31669</v>
      </c>
      <c r="G3398" s="39" t="s">
        <v>26187</v>
      </c>
      <c r="H3398" s="39" t="s">
        <v>31670</v>
      </c>
      <c r="I3398" s="71">
        <v>-5</v>
      </c>
    </row>
    <row r="3399" spans="1:9" x14ac:dyDescent="0.2">
      <c r="A3399" s="38" t="s">
        <v>82</v>
      </c>
      <c r="B3399" s="39" t="s">
        <v>69</v>
      </c>
      <c r="C3399" s="39" t="s">
        <v>70</v>
      </c>
      <c r="D3399" s="39" t="s">
        <v>71</v>
      </c>
      <c r="E3399" s="39" t="s">
        <v>12</v>
      </c>
      <c r="F3399" s="39" t="s">
        <v>28165</v>
      </c>
      <c r="G3399" s="39" t="s">
        <v>26187</v>
      </c>
      <c r="H3399" s="39" t="s">
        <v>28166</v>
      </c>
      <c r="I3399" s="71">
        <v>-22.49</v>
      </c>
    </row>
    <row r="3400" spans="1:9" x14ac:dyDescent="0.2">
      <c r="A3400" s="38" t="s">
        <v>82</v>
      </c>
      <c r="B3400" s="39" t="s">
        <v>69</v>
      </c>
      <c r="C3400" s="39" t="s">
        <v>70</v>
      </c>
      <c r="D3400" s="39" t="s">
        <v>71</v>
      </c>
      <c r="E3400" s="39" t="s">
        <v>12</v>
      </c>
      <c r="F3400" s="39" t="s">
        <v>31671</v>
      </c>
      <c r="G3400" s="39" t="s">
        <v>26187</v>
      </c>
      <c r="H3400" s="39" t="s">
        <v>31672</v>
      </c>
      <c r="I3400" s="71">
        <v>-5</v>
      </c>
    </row>
    <row r="3401" spans="1:9" x14ac:dyDescent="0.2">
      <c r="A3401" s="38" t="s">
        <v>82</v>
      </c>
      <c r="B3401" s="39" t="s">
        <v>69</v>
      </c>
      <c r="C3401" s="39" t="s">
        <v>70</v>
      </c>
      <c r="D3401" s="39" t="s">
        <v>71</v>
      </c>
      <c r="E3401" s="39" t="s">
        <v>12</v>
      </c>
      <c r="F3401" s="39" t="s">
        <v>31673</v>
      </c>
      <c r="G3401" s="39" t="s">
        <v>100</v>
      </c>
      <c r="H3401" s="39" t="s">
        <v>2323</v>
      </c>
      <c r="I3401" s="71">
        <v>-11.79</v>
      </c>
    </row>
    <row r="3402" spans="1:9" x14ac:dyDescent="0.2">
      <c r="A3402" s="38" t="s">
        <v>82</v>
      </c>
      <c r="B3402" s="39" t="s">
        <v>69</v>
      </c>
      <c r="C3402" s="39" t="s">
        <v>70</v>
      </c>
      <c r="D3402" s="39" t="s">
        <v>71</v>
      </c>
      <c r="E3402" s="39" t="s">
        <v>12</v>
      </c>
      <c r="F3402" s="39" t="s">
        <v>31674</v>
      </c>
      <c r="G3402" s="39" t="s">
        <v>100</v>
      </c>
      <c r="H3402" s="39" t="s">
        <v>2325</v>
      </c>
      <c r="I3402" s="71">
        <v>-5</v>
      </c>
    </row>
    <row r="3403" spans="1:9" x14ac:dyDescent="0.2">
      <c r="A3403" s="38" t="s">
        <v>82</v>
      </c>
      <c r="B3403" s="39" t="s">
        <v>69</v>
      </c>
      <c r="C3403" s="39" t="s">
        <v>70</v>
      </c>
      <c r="D3403" s="39" t="s">
        <v>71</v>
      </c>
      <c r="E3403" s="39" t="s">
        <v>12</v>
      </c>
      <c r="F3403" s="39" t="s">
        <v>29987</v>
      </c>
      <c r="G3403" s="39" t="s">
        <v>26187</v>
      </c>
      <c r="H3403" s="39" t="s">
        <v>29988</v>
      </c>
      <c r="I3403" s="71">
        <v>-11.33</v>
      </c>
    </row>
    <row r="3404" spans="1:9" x14ac:dyDescent="0.2">
      <c r="A3404" s="38" t="s">
        <v>82</v>
      </c>
      <c r="B3404" s="39" t="s">
        <v>69</v>
      </c>
      <c r="C3404" s="39" t="s">
        <v>70</v>
      </c>
      <c r="D3404" s="39" t="s">
        <v>71</v>
      </c>
      <c r="E3404" s="39" t="s">
        <v>12</v>
      </c>
      <c r="F3404" s="39" t="s">
        <v>31675</v>
      </c>
      <c r="G3404" s="39" t="s">
        <v>26187</v>
      </c>
      <c r="H3404" s="39" t="s">
        <v>31676</v>
      </c>
      <c r="I3404" s="71">
        <v>-5</v>
      </c>
    </row>
    <row r="3405" spans="1:9" x14ac:dyDescent="0.2">
      <c r="A3405" s="38" t="s">
        <v>82</v>
      </c>
      <c r="B3405" s="39" t="s">
        <v>69</v>
      </c>
      <c r="C3405" s="39" t="s">
        <v>70</v>
      </c>
      <c r="D3405" s="39" t="s">
        <v>71</v>
      </c>
      <c r="E3405" s="39" t="s">
        <v>12</v>
      </c>
      <c r="F3405" s="39" t="s">
        <v>26645</v>
      </c>
      <c r="G3405" s="39" t="s">
        <v>26187</v>
      </c>
      <c r="H3405" s="39" t="s">
        <v>26646</v>
      </c>
      <c r="I3405" s="71">
        <v>-5</v>
      </c>
    </row>
    <row r="3406" spans="1:9" x14ac:dyDescent="0.2">
      <c r="A3406" s="38" t="s">
        <v>82</v>
      </c>
      <c r="B3406" s="39" t="s">
        <v>69</v>
      </c>
      <c r="C3406" s="39" t="s">
        <v>70</v>
      </c>
      <c r="D3406" s="39" t="s">
        <v>71</v>
      </c>
      <c r="E3406" s="39" t="s">
        <v>12</v>
      </c>
      <c r="F3406" s="39" t="s">
        <v>28167</v>
      </c>
      <c r="G3406" s="39" t="s">
        <v>26187</v>
      </c>
      <c r="H3406" s="39" t="s">
        <v>28168</v>
      </c>
      <c r="I3406" s="71">
        <v>-17.54</v>
      </c>
    </row>
    <row r="3407" spans="1:9" x14ac:dyDescent="0.2">
      <c r="A3407" s="38" t="s">
        <v>82</v>
      </c>
      <c r="B3407" s="39" t="s">
        <v>69</v>
      </c>
      <c r="C3407" s="39" t="s">
        <v>70</v>
      </c>
      <c r="D3407" s="39" t="s">
        <v>71</v>
      </c>
      <c r="E3407" s="39" t="s">
        <v>12</v>
      </c>
      <c r="F3407" s="39" t="s">
        <v>31677</v>
      </c>
      <c r="G3407" s="39" t="s">
        <v>26187</v>
      </c>
      <c r="H3407" s="39" t="s">
        <v>2326</v>
      </c>
      <c r="I3407" s="71">
        <v>-5</v>
      </c>
    </row>
    <row r="3408" spans="1:9" x14ac:dyDescent="0.2">
      <c r="A3408" s="38" t="s">
        <v>82</v>
      </c>
      <c r="B3408" s="39" t="s">
        <v>69</v>
      </c>
      <c r="C3408" s="39" t="s">
        <v>70</v>
      </c>
      <c r="D3408" s="39" t="s">
        <v>71</v>
      </c>
      <c r="E3408" s="39" t="s">
        <v>12</v>
      </c>
      <c r="F3408" s="39" t="s">
        <v>2327</v>
      </c>
      <c r="G3408" s="39" t="s">
        <v>26187</v>
      </c>
      <c r="H3408" s="39" t="s">
        <v>2328</v>
      </c>
      <c r="I3408" s="71">
        <v>-6.96</v>
      </c>
    </row>
    <row r="3409" spans="1:9" x14ac:dyDescent="0.2">
      <c r="A3409" s="38" t="s">
        <v>82</v>
      </c>
      <c r="B3409" s="39" t="s">
        <v>69</v>
      </c>
      <c r="C3409" s="39" t="s">
        <v>70</v>
      </c>
      <c r="D3409" s="39" t="s">
        <v>71</v>
      </c>
      <c r="E3409" s="39" t="s">
        <v>12</v>
      </c>
      <c r="F3409" s="39" t="s">
        <v>31678</v>
      </c>
      <c r="G3409" s="39" t="s">
        <v>26187</v>
      </c>
      <c r="H3409" s="39" t="s">
        <v>31679</v>
      </c>
      <c r="I3409" s="71">
        <v>-5</v>
      </c>
    </row>
    <row r="3410" spans="1:9" x14ac:dyDescent="0.2">
      <c r="A3410" s="38" t="s">
        <v>82</v>
      </c>
      <c r="B3410" s="39" t="s">
        <v>69</v>
      </c>
      <c r="C3410" s="39" t="s">
        <v>70</v>
      </c>
      <c r="D3410" s="39" t="s">
        <v>71</v>
      </c>
      <c r="E3410" s="39" t="s">
        <v>12</v>
      </c>
      <c r="F3410" s="39" t="s">
        <v>29245</v>
      </c>
      <c r="G3410" s="39" t="s">
        <v>26187</v>
      </c>
      <c r="H3410" s="39" t="s">
        <v>2329</v>
      </c>
      <c r="I3410" s="71">
        <v>-5</v>
      </c>
    </row>
    <row r="3411" spans="1:9" x14ac:dyDescent="0.2">
      <c r="A3411" s="38" t="s">
        <v>82</v>
      </c>
      <c r="B3411" s="39" t="s">
        <v>69</v>
      </c>
      <c r="C3411" s="39" t="s">
        <v>70</v>
      </c>
      <c r="D3411" s="39" t="s">
        <v>71</v>
      </c>
      <c r="E3411" s="39" t="s">
        <v>12</v>
      </c>
      <c r="F3411" s="39" t="s">
        <v>30110</v>
      </c>
      <c r="G3411" s="39" t="s">
        <v>26187</v>
      </c>
      <c r="H3411" s="39" t="s">
        <v>30111</v>
      </c>
      <c r="I3411" s="71">
        <v>-5</v>
      </c>
    </row>
    <row r="3412" spans="1:9" x14ac:dyDescent="0.2">
      <c r="A3412" s="38" t="s">
        <v>82</v>
      </c>
      <c r="B3412" s="39" t="s">
        <v>69</v>
      </c>
      <c r="C3412" s="39" t="s">
        <v>70</v>
      </c>
      <c r="D3412" s="39" t="s">
        <v>71</v>
      </c>
      <c r="E3412" s="39" t="s">
        <v>12</v>
      </c>
      <c r="F3412" s="39" t="s">
        <v>30112</v>
      </c>
      <c r="G3412" s="39" t="s">
        <v>26187</v>
      </c>
      <c r="H3412" s="39" t="s">
        <v>30113</v>
      </c>
      <c r="I3412" s="71">
        <v>-5</v>
      </c>
    </row>
    <row r="3413" spans="1:9" x14ac:dyDescent="0.2">
      <c r="A3413" s="38" t="s">
        <v>82</v>
      </c>
      <c r="B3413" s="39" t="s">
        <v>69</v>
      </c>
      <c r="C3413" s="39" t="s">
        <v>70</v>
      </c>
      <c r="D3413" s="39" t="s">
        <v>71</v>
      </c>
      <c r="E3413" s="39" t="s">
        <v>12</v>
      </c>
      <c r="F3413" s="39" t="s">
        <v>30114</v>
      </c>
      <c r="G3413" s="39" t="s">
        <v>26187</v>
      </c>
      <c r="H3413" s="39" t="s">
        <v>30115</v>
      </c>
      <c r="I3413" s="71">
        <v>-5</v>
      </c>
    </row>
    <row r="3414" spans="1:9" x14ac:dyDescent="0.2">
      <c r="A3414" s="38" t="s">
        <v>82</v>
      </c>
      <c r="B3414" s="39" t="s">
        <v>69</v>
      </c>
      <c r="C3414" s="39" t="s">
        <v>70</v>
      </c>
      <c r="D3414" s="39" t="s">
        <v>71</v>
      </c>
      <c r="E3414" s="39" t="s">
        <v>12</v>
      </c>
      <c r="F3414" s="39" t="s">
        <v>29246</v>
      </c>
      <c r="G3414" s="39" t="s">
        <v>26187</v>
      </c>
      <c r="H3414" s="39" t="s">
        <v>29247</v>
      </c>
      <c r="I3414" s="71">
        <v>-5</v>
      </c>
    </row>
    <row r="3415" spans="1:9" x14ac:dyDescent="0.2">
      <c r="A3415" s="38" t="s">
        <v>82</v>
      </c>
      <c r="B3415" s="39" t="s">
        <v>69</v>
      </c>
      <c r="C3415" s="39" t="s">
        <v>70</v>
      </c>
      <c r="D3415" s="39" t="s">
        <v>71</v>
      </c>
      <c r="E3415" s="39" t="s">
        <v>12</v>
      </c>
      <c r="F3415" s="39" t="s">
        <v>28169</v>
      </c>
      <c r="G3415" s="39" t="s">
        <v>26187</v>
      </c>
      <c r="H3415" s="39" t="s">
        <v>28170</v>
      </c>
      <c r="I3415" s="71">
        <v>-6.42</v>
      </c>
    </row>
    <row r="3416" spans="1:9" x14ac:dyDescent="0.2">
      <c r="A3416" s="38" t="s">
        <v>82</v>
      </c>
      <c r="B3416" s="39" t="s">
        <v>69</v>
      </c>
      <c r="C3416" s="39" t="s">
        <v>70</v>
      </c>
      <c r="D3416" s="39" t="s">
        <v>71</v>
      </c>
      <c r="E3416" s="39" t="s">
        <v>12</v>
      </c>
      <c r="F3416" s="39" t="s">
        <v>31680</v>
      </c>
      <c r="G3416" s="39" t="s">
        <v>26187</v>
      </c>
      <c r="H3416" s="39" t="s">
        <v>2337</v>
      </c>
      <c r="I3416" s="71">
        <v>-5</v>
      </c>
    </row>
    <row r="3417" spans="1:9" x14ac:dyDescent="0.2">
      <c r="A3417" s="38" t="s">
        <v>82</v>
      </c>
      <c r="B3417" s="39" t="s">
        <v>69</v>
      </c>
      <c r="C3417" s="39" t="s">
        <v>70</v>
      </c>
      <c r="D3417" s="39" t="s">
        <v>71</v>
      </c>
      <c r="E3417" s="39" t="s">
        <v>12</v>
      </c>
      <c r="F3417" s="39" t="s">
        <v>2338</v>
      </c>
      <c r="G3417" s="39" t="s">
        <v>26187</v>
      </c>
      <c r="H3417" s="39" t="s">
        <v>2339</v>
      </c>
      <c r="I3417" s="71">
        <v>-11.99</v>
      </c>
    </row>
    <row r="3418" spans="1:9" x14ac:dyDescent="0.2">
      <c r="A3418" s="38" t="s">
        <v>82</v>
      </c>
      <c r="B3418" s="39" t="s">
        <v>69</v>
      </c>
      <c r="C3418" s="39" t="s">
        <v>70</v>
      </c>
      <c r="D3418" s="39" t="s">
        <v>71</v>
      </c>
      <c r="E3418" s="39" t="s">
        <v>12</v>
      </c>
      <c r="F3418" s="39" t="s">
        <v>31681</v>
      </c>
      <c r="G3418" s="39" t="s">
        <v>26187</v>
      </c>
      <c r="H3418" s="39" t="s">
        <v>31682</v>
      </c>
      <c r="I3418" s="71">
        <v>-5</v>
      </c>
    </row>
    <row r="3419" spans="1:9" x14ac:dyDescent="0.2">
      <c r="A3419" s="38" t="s">
        <v>82</v>
      </c>
      <c r="B3419" s="39" t="s">
        <v>69</v>
      </c>
      <c r="C3419" s="39" t="s">
        <v>70</v>
      </c>
      <c r="D3419" s="39" t="s">
        <v>71</v>
      </c>
      <c r="E3419" s="39" t="s">
        <v>12</v>
      </c>
      <c r="F3419" s="39" t="s">
        <v>27865</v>
      </c>
      <c r="G3419" s="39" t="s">
        <v>26187</v>
      </c>
      <c r="H3419" s="39" t="s">
        <v>26104</v>
      </c>
      <c r="I3419" s="71">
        <v>-5</v>
      </c>
    </row>
    <row r="3420" spans="1:9" x14ac:dyDescent="0.2">
      <c r="A3420" s="38" t="s">
        <v>82</v>
      </c>
      <c r="B3420" s="39" t="s">
        <v>69</v>
      </c>
      <c r="C3420" s="39" t="s">
        <v>70</v>
      </c>
      <c r="D3420" s="39" t="s">
        <v>71</v>
      </c>
      <c r="E3420" s="39" t="s">
        <v>12</v>
      </c>
      <c r="F3420" s="39" t="s">
        <v>29248</v>
      </c>
      <c r="G3420" s="39" t="s">
        <v>26187</v>
      </c>
      <c r="H3420" s="39" t="s">
        <v>29249</v>
      </c>
      <c r="I3420" s="71">
        <v>-5</v>
      </c>
    </row>
    <row r="3421" spans="1:9" x14ac:dyDescent="0.2">
      <c r="A3421" s="38" t="s">
        <v>82</v>
      </c>
      <c r="B3421" s="39" t="s">
        <v>69</v>
      </c>
      <c r="C3421" s="39" t="s">
        <v>70</v>
      </c>
      <c r="D3421" s="39" t="s">
        <v>71</v>
      </c>
      <c r="E3421" s="39" t="s">
        <v>12</v>
      </c>
      <c r="F3421" s="39" t="s">
        <v>26507</v>
      </c>
      <c r="G3421" s="39" t="s">
        <v>26187</v>
      </c>
      <c r="H3421" s="39" t="s">
        <v>26508</v>
      </c>
      <c r="I3421" s="71">
        <v>-27.98</v>
      </c>
    </row>
    <row r="3422" spans="1:9" x14ac:dyDescent="0.2">
      <c r="A3422" s="38" t="s">
        <v>82</v>
      </c>
      <c r="B3422" s="39" t="s">
        <v>69</v>
      </c>
      <c r="C3422" s="39" t="s">
        <v>70</v>
      </c>
      <c r="D3422" s="39" t="s">
        <v>71</v>
      </c>
      <c r="E3422" s="39" t="s">
        <v>12</v>
      </c>
      <c r="F3422" s="39" t="s">
        <v>28171</v>
      </c>
      <c r="G3422" s="39" t="s">
        <v>26187</v>
      </c>
      <c r="H3422" s="39" t="s">
        <v>28172</v>
      </c>
      <c r="I3422" s="71">
        <v>-13.97</v>
      </c>
    </row>
    <row r="3423" spans="1:9" x14ac:dyDescent="0.2">
      <c r="A3423" s="38" t="s">
        <v>82</v>
      </c>
      <c r="B3423" s="39" t="s">
        <v>69</v>
      </c>
      <c r="C3423" s="39" t="s">
        <v>70</v>
      </c>
      <c r="D3423" s="39" t="s">
        <v>71</v>
      </c>
      <c r="E3423" s="39" t="s">
        <v>12</v>
      </c>
      <c r="F3423" s="39" t="s">
        <v>31683</v>
      </c>
      <c r="G3423" s="39" t="s">
        <v>26187</v>
      </c>
      <c r="H3423" s="39" t="s">
        <v>31684</v>
      </c>
      <c r="I3423" s="71">
        <v>-21.55</v>
      </c>
    </row>
    <row r="3424" spans="1:9" x14ac:dyDescent="0.2">
      <c r="A3424" s="38" t="s">
        <v>82</v>
      </c>
      <c r="B3424" s="39" t="s">
        <v>69</v>
      </c>
      <c r="C3424" s="39" t="s">
        <v>70</v>
      </c>
      <c r="D3424" s="39" t="s">
        <v>71</v>
      </c>
      <c r="E3424" s="39" t="s">
        <v>12</v>
      </c>
      <c r="F3424" s="39" t="s">
        <v>31685</v>
      </c>
      <c r="G3424" s="39" t="s">
        <v>26187</v>
      </c>
      <c r="H3424" s="39" t="s">
        <v>31686</v>
      </c>
      <c r="I3424" s="71">
        <v>-5</v>
      </c>
    </row>
    <row r="3425" spans="1:9" x14ac:dyDescent="0.2">
      <c r="A3425" s="38" t="s">
        <v>82</v>
      </c>
      <c r="B3425" s="39" t="s">
        <v>69</v>
      </c>
      <c r="C3425" s="39" t="s">
        <v>70</v>
      </c>
      <c r="D3425" s="39" t="s">
        <v>71</v>
      </c>
      <c r="E3425" s="39" t="s">
        <v>12</v>
      </c>
      <c r="F3425" s="39" t="s">
        <v>31687</v>
      </c>
      <c r="G3425" s="39" t="s">
        <v>26187</v>
      </c>
      <c r="H3425" s="39" t="s">
        <v>31688</v>
      </c>
      <c r="I3425" s="71">
        <v>-5</v>
      </c>
    </row>
    <row r="3426" spans="1:9" x14ac:dyDescent="0.2">
      <c r="A3426" s="38" t="s">
        <v>82</v>
      </c>
      <c r="B3426" s="39" t="s">
        <v>69</v>
      </c>
      <c r="C3426" s="39" t="s">
        <v>70</v>
      </c>
      <c r="D3426" s="39" t="s">
        <v>71</v>
      </c>
      <c r="E3426" s="39" t="s">
        <v>12</v>
      </c>
      <c r="F3426" s="39" t="s">
        <v>27866</v>
      </c>
      <c r="G3426" s="39" t="s">
        <v>26187</v>
      </c>
      <c r="H3426" s="39" t="s">
        <v>27867</v>
      </c>
      <c r="I3426" s="71">
        <v>-20.38</v>
      </c>
    </row>
    <row r="3427" spans="1:9" x14ac:dyDescent="0.2">
      <c r="A3427" s="38" t="s">
        <v>82</v>
      </c>
      <c r="B3427" s="39" t="s">
        <v>69</v>
      </c>
      <c r="C3427" s="39" t="s">
        <v>70</v>
      </c>
      <c r="D3427" s="39" t="s">
        <v>71</v>
      </c>
      <c r="E3427" s="39" t="s">
        <v>12</v>
      </c>
      <c r="F3427" s="39" t="s">
        <v>31689</v>
      </c>
      <c r="G3427" s="39" t="s">
        <v>26187</v>
      </c>
      <c r="H3427" s="39" t="s">
        <v>2345</v>
      </c>
      <c r="I3427" s="71">
        <v>-5</v>
      </c>
    </row>
    <row r="3428" spans="1:9" x14ac:dyDescent="0.2">
      <c r="A3428" s="38" t="s">
        <v>82</v>
      </c>
      <c r="B3428" s="39" t="s">
        <v>69</v>
      </c>
      <c r="C3428" s="39" t="s">
        <v>70</v>
      </c>
      <c r="D3428" s="39" t="s">
        <v>71</v>
      </c>
      <c r="E3428" s="39" t="s">
        <v>12</v>
      </c>
      <c r="F3428" s="39" t="s">
        <v>31690</v>
      </c>
      <c r="G3428" s="39" t="s">
        <v>26187</v>
      </c>
      <c r="H3428" s="39" t="s">
        <v>31691</v>
      </c>
      <c r="I3428" s="71">
        <v>-5</v>
      </c>
    </row>
    <row r="3429" spans="1:9" x14ac:dyDescent="0.2">
      <c r="A3429" s="38" t="s">
        <v>82</v>
      </c>
      <c r="B3429" s="39" t="s">
        <v>69</v>
      </c>
      <c r="C3429" s="39" t="s">
        <v>70</v>
      </c>
      <c r="D3429" s="39" t="s">
        <v>71</v>
      </c>
      <c r="E3429" s="39" t="s">
        <v>12</v>
      </c>
      <c r="F3429" s="39" t="s">
        <v>1652</v>
      </c>
      <c r="G3429" s="39" t="s">
        <v>26187</v>
      </c>
      <c r="H3429" s="39" t="s">
        <v>1653</v>
      </c>
      <c r="I3429" s="71">
        <v>-10.77</v>
      </c>
    </row>
    <row r="3430" spans="1:9" x14ac:dyDescent="0.2">
      <c r="A3430" s="38" t="s">
        <v>82</v>
      </c>
      <c r="B3430" s="39" t="s">
        <v>69</v>
      </c>
      <c r="C3430" s="39" t="s">
        <v>70</v>
      </c>
      <c r="D3430" s="39" t="s">
        <v>71</v>
      </c>
      <c r="E3430" s="39" t="s">
        <v>12</v>
      </c>
      <c r="F3430" s="39" t="s">
        <v>2347</v>
      </c>
      <c r="G3430" s="39" t="s">
        <v>26187</v>
      </c>
      <c r="H3430" s="39" t="s">
        <v>2348</v>
      </c>
      <c r="I3430" s="71">
        <v>-9.56</v>
      </c>
    </row>
    <row r="3431" spans="1:9" x14ac:dyDescent="0.2">
      <c r="A3431" s="38" t="s">
        <v>82</v>
      </c>
      <c r="B3431" s="39" t="s">
        <v>69</v>
      </c>
      <c r="C3431" s="39" t="s">
        <v>70</v>
      </c>
      <c r="D3431" s="39" t="s">
        <v>71</v>
      </c>
      <c r="E3431" s="39" t="s">
        <v>12</v>
      </c>
      <c r="F3431" s="39" t="s">
        <v>31692</v>
      </c>
      <c r="G3431" s="39" t="s">
        <v>26187</v>
      </c>
      <c r="H3431" s="39" t="s">
        <v>2349</v>
      </c>
      <c r="I3431" s="71">
        <v>-5.51</v>
      </c>
    </row>
    <row r="3432" spans="1:9" x14ac:dyDescent="0.2">
      <c r="A3432" s="38" t="s">
        <v>82</v>
      </c>
      <c r="B3432" s="39" t="s">
        <v>69</v>
      </c>
      <c r="C3432" s="39" t="s">
        <v>70</v>
      </c>
      <c r="D3432" s="39" t="s">
        <v>71</v>
      </c>
      <c r="E3432" s="39" t="s">
        <v>12</v>
      </c>
      <c r="F3432" s="39" t="s">
        <v>1654</v>
      </c>
      <c r="G3432" s="39" t="s">
        <v>26187</v>
      </c>
      <c r="H3432" s="39" t="s">
        <v>1655</v>
      </c>
      <c r="I3432" s="71">
        <v>-10.59</v>
      </c>
    </row>
    <row r="3433" spans="1:9" x14ac:dyDescent="0.2">
      <c r="A3433" s="38" t="s">
        <v>82</v>
      </c>
      <c r="B3433" s="39" t="s">
        <v>69</v>
      </c>
      <c r="C3433" s="39" t="s">
        <v>70</v>
      </c>
      <c r="D3433" s="39" t="s">
        <v>71</v>
      </c>
      <c r="E3433" s="39" t="s">
        <v>12</v>
      </c>
      <c r="F3433" s="39" t="s">
        <v>31693</v>
      </c>
      <c r="G3433" s="39" t="s">
        <v>26187</v>
      </c>
      <c r="H3433" s="39" t="s">
        <v>31694</v>
      </c>
      <c r="I3433" s="71">
        <v>-5</v>
      </c>
    </row>
    <row r="3434" spans="1:9" x14ac:dyDescent="0.2">
      <c r="A3434" s="38" t="s">
        <v>82</v>
      </c>
      <c r="B3434" s="39" t="s">
        <v>69</v>
      </c>
      <c r="C3434" s="39" t="s">
        <v>70</v>
      </c>
      <c r="D3434" s="39" t="s">
        <v>71</v>
      </c>
      <c r="E3434" s="39" t="s">
        <v>12</v>
      </c>
      <c r="F3434" s="39" t="s">
        <v>2350</v>
      </c>
      <c r="G3434" s="39" t="s">
        <v>26187</v>
      </c>
      <c r="H3434" s="39" t="s">
        <v>2351</v>
      </c>
      <c r="I3434" s="71">
        <v>-18.11</v>
      </c>
    </row>
    <row r="3435" spans="1:9" x14ac:dyDescent="0.2">
      <c r="A3435" s="38" t="s">
        <v>82</v>
      </c>
      <c r="B3435" s="39" t="s">
        <v>69</v>
      </c>
      <c r="C3435" s="39" t="s">
        <v>70</v>
      </c>
      <c r="D3435" s="39" t="s">
        <v>71</v>
      </c>
      <c r="E3435" s="39" t="s">
        <v>12</v>
      </c>
      <c r="F3435" s="39" t="s">
        <v>26987</v>
      </c>
      <c r="G3435" s="39" t="s">
        <v>100</v>
      </c>
      <c r="H3435" s="39" t="s">
        <v>2353</v>
      </c>
      <c r="I3435" s="71">
        <v>-15.35</v>
      </c>
    </row>
    <row r="3436" spans="1:9" x14ac:dyDescent="0.2">
      <c r="A3436" s="38" t="s">
        <v>82</v>
      </c>
      <c r="B3436" s="39" t="s">
        <v>69</v>
      </c>
      <c r="C3436" s="39" t="s">
        <v>70</v>
      </c>
      <c r="D3436" s="39" t="s">
        <v>71</v>
      </c>
      <c r="E3436" s="39" t="s">
        <v>12</v>
      </c>
      <c r="F3436" s="39" t="s">
        <v>31695</v>
      </c>
      <c r="G3436" s="39" t="s">
        <v>26187</v>
      </c>
      <c r="H3436" s="39" t="s">
        <v>31696</v>
      </c>
      <c r="I3436" s="71">
        <v>-5</v>
      </c>
    </row>
    <row r="3437" spans="1:9" x14ac:dyDescent="0.2">
      <c r="A3437" s="38" t="s">
        <v>82</v>
      </c>
      <c r="B3437" s="39" t="s">
        <v>69</v>
      </c>
      <c r="C3437" s="39" t="s">
        <v>70</v>
      </c>
      <c r="D3437" s="39" t="s">
        <v>71</v>
      </c>
      <c r="E3437" s="39" t="s">
        <v>12</v>
      </c>
      <c r="F3437" s="39" t="s">
        <v>31697</v>
      </c>
      <c r="G3437" s="39" t="s">
        <v>26187</v>
      </c>
      <c r="H3437" s="39" t="s">
        <v>31698</v>
      </c>
      <c r="I3437" s="71">
        <v>-5</v>
      </c>
    </row>
    <row r="3438" spans="1:9" x14ac:dyDescent="0.2">
      <c r="A3438" s="38" t="s">
        <v>82</v>
      </c>
      <c r="B3438" s="39" t="s">
        <v>69</v>
      </c>
      <c r="C3438" s="39" t="s">
        <v>70</v>
      </c>
      <c r="D3438" s="39" t="s">
        <v>71</v>
      </c>
      <c r="E3438" s="39" t="s">
        <v>12</v>
      </c>
      <c r="F3438" s="39" t="s">
        <v>26988</v>
      </c>
      <c r="G3438" s="39" t="s">
        <v>26187</v>
      </c>
      <c r="H3438" s="39" t="s">
        <v>1656</v>
      </c>
      <c r="I3438" s="71">
        <v>-33.65</v>
      </c>
    </row>
    <row r="3439" spans="1:9" x14ac:dyDescent="0.2">
      <c r="A3439" s="38" t="s">
        <v>82</v>
      </c>
      <c r="B3439" s="39" t="s">
        <v>69</v>
      </c>
      <c r="C3439" s="39" t="s">
        <v>70</v>
      </c>
      <c r="D3439" s="39" t="s">
        <v>71</v>
      </c>
      <c r="E3439" s="39" t="s">
        <v>12</v>
      </c>
      <c r="F3439" s="39" t="s">
        <v>31699</v>
      </c>
      <c r="G3439" s="39" t="s">
        <v>26187</v>
      </c>
      <c r="H3439" s="39" t="s">
        <v>31700</v>
      </c>
      <c r="I3439" s="71">
        <v>-5</v>
      </c>
    </row>
    <row r="3440" spans="1:9" x14ac:dyDescent="0.2">
      <c r="A3440" s="38" t="s">
        <v>82</v>
      </c>
      <c r="B3440" s="39" t="s">
        <v>69</v>
      </c>
      <c r="C3440" s="39" t="s">
        <v>70</v>
      </c>
      <c r="D3440" s="39" t="s">
        <v>71</v>
      </c>
      <c r="E3440" s="39" t="s">
        <v>12</v>
      </c>
      <c r="F3440" s="39" t="s">
        <v>26359</v>
      </c>
      <c r="G3440" s="39" t="s">
        <v>26187</v>
      </c>
      <c r="H3440" s="39" t="s">
        <v>8234</v>
      </c>
      <c r="I3440" s="71">
        <v>-5</v>
      </c>
    </row>
    <row r="3441" spans="1:9" x14ac:dyDescent="0.2">
      <c r="A3441" s="38" t="s">
        <v>82</v>
      </c>
      <c r="B3441" s="39" t="s">
        <v>69</v>
      </c>
      <c r="C3441" s="39" t="s">
        <v>70</v>
      </c>
      <c r="D3441" s="39" t="s">
        <v>71</v>
      </c>
      <c r="E3441" s="39" t="s">
        <v>12</v>
      </c>
      <c r="F3441" s="39" t="s">
        <v>2357</v>
      </c>
      <c r="G3441" s="39" t="s">
        <v>26187</v>
      </c>
      <c r="H3441" s="39" t="s">
        <v>2358</v>
      </c>
      <c r="I3441" s="71">
        <v>-13.87</v>
      </c>
    </row>
    <row r="3442" spans="1:9" x14ac:dyDescent="0.2">
      <c r="A3442" s="38" t="s">
        <v>82</v>
      </c>
      <c r="B3442" s="39" t="s">
        <v>69</v>
      </c>
      <c r="C3442" s="39" t="s">
        <v>70</v>
      </c>
      <c r="D3442" s="39" t="s">
        <v>71</v>
      </c>
      <c r="E3442" s="39" t="s">
        <v>12</v>
      </c>
      <c r="F3442" s="39" t="s">
        <v>27477</v>
      </c>
      <c r="G3442" s="39" t="s">
        <v>26187</v>
      </c>
      <c r="H3442" s="39" t="s">
        <v>2359</v>
      </c>
      <c r="I3442" s="71">
        <v>-6.75</v>
      </c>
    </row>
    <row r="3443" spans="1:9" x14ac:dyDescent="0.2">
      <c r="A3443" s="38" t="s">
        <v>82</v>
      </c>
      <c r="B3443" s="39" t="s">
        <v>69</v>
      </c>
      <c r="C3443" s="39" t="s">
        <v>70</v>
      </c>
      <c r="D3443" s="39" t="s">
        <v>71</v>
      </c>
      <c r="E3443" s="39" t="s">
        <v>12</v>
      </c>
      <c r="F3443" s="39" t="s">
        <v>30116</v>
      </c>
      <c r="G3443" s="39" t="s">
        <v>26187</v>
      </c>
      <c r="H3443" s="39" t="s">
        <v>30117</v>
      </c>
      <c r="I3443" s="71">
        <v>-5</v>
      </c>
    </row>
    <row r="3444" spans="1:9" x14ac:dyDescent="0.2">
      <c r="A3444" s="38" t="s">
        <v>82</v>
      </c>
      <c r="B3444" s="39" t="s">
        <v>69</v>
      </c>
      <c r="C3444" s="39" t="s">
        <v>70</v>
      </c>
      <c r="D3444" s="39" t="s">
        <v>71</v>
      </c>
      <c r="E3444" s="39" t="s">
        <v>12</v>
      </c>
      <c r="F3444" s="39" t="s">
        <v>31701</v>
      </c>
      <c r="G3444" s="39" t="s">
        <v>100</v>
      </c>
      <c r="H3444" s="39" t="s">
        <v>31702</v>
      </c>
      <c r="I3444" s="71">
        <v>-5</v>
      </c>
    </row>
    <row r="3445" spans="1:9" x14ac:dyDescent="0.2">
      <c r="A3445" s="38" t="s">
        <v>82</v>
      </c>
      <c r="B3445" s="39" t="s">
        <v>69</v>
      </c>
      <c r="C3445" s="39" t="s">
        <v>70</v>
      </c>
      <c r="D3445" s="39" t="s">
        <v>71</v>
      </c>
      <c r="E3445" s="39" t="s">
        <v>12</v>
      </c>
      <c r="F3445" s="39" t="s">
        <v>28173</v>
      </c>
      <c r="G3445" s="39" t="s">
        <v>26187</v>
      </c>
      <c r="H3445" s="39" t="s">
        <v>28174</v>
      </c>
      <c r="I3445" s="71">
        <v>-7.37</v>
      </c>
    </row>
    <row r="3446" spans="1:9" x14ac:dyDescent="0.2">
      <c r="A3446" s="38" t="s">
        <v>82</v>
      </c>
      <c r="B3446" s="39" t="s">
        <v>69</v>
      </c>
      <c r="C3446" s="39" t="s">
        <v>70</v>
      </c>
      <c r="D3446" s="39" t="s">
        <v>71</v>
      </c>
      <c r="E3446" s="39" t="s">
        <v>12</v>
      </c>
      <c r="F3446" s="39" t="s">
        <v>31703</v>
      </c>
      <c r="G3446" s="39" t="s">
        <v>26187</v>
      </c>
      <c r="H3446" s="39" t="s">
        <v>31704</v>
      </c>
      <c r="I3446" s="71">
        <v>-5</v>
      </c>
    </row>
    <row r="3447" spans="1:9" x14ac:dyDescent="0.2">
      <c r="A3447" s="38" t="s">
        <v>82</v>
      </c>
      <c r="B3447" s="39" t="s">
        <v>69</v>
      </c>
      <c r="C3447" s="39" t="s">
        <v>70</v>
      </c>
      <c r="D3447" s="39" t="s">
        <v>71</v>
      </c>
      <c r="E3447" s="39" t="s">
        <v>12</v>
      </c>
      <c r="F3447" s="39" t="s">
        <v>28175</v>
      </c>
      <c r="G3447" s="39" t="s">
        <v>26187</v>
      </c>
      <c r="H3447" s="39" t="s">
        <v>28176</v>
      </c>
      <c r="I3447" s="71">
        <v>-28.89</v>
      </c>
    </row>
    <row r="3448" spans="1:9" x14ac:dyDescent="0.2">
      <c r="A3448" s="38" t="s">
        <v>82</v>
      </c>
      <c r="B3448" s="39" t="s">
        <v>69</v>
      </c>
      <c r="C3448" s="39" t="s">
        <v>70</v>
      </c>
      <c r="D3448" s="39" t="s">
        <v>71</v>
      </c>
      <c r="E3448" s="39" t="s">
        <v>12</v>
      </c>
      <c r="F3448" s="39" t="s">
        <v>28760</v>
      </c>
      <c r="G3448" s="39" t="s">
        <v>100</v>
      </c>
      <c r="H3448" s="39" t="s">
        <v>2361</v>
      </c>
      <c r="I3448" s="71">
        <v>-5.74</v>
      </c>
    </row>
    <row r="3449" spans="1:9" x14ac:dyDescent="0.2">
      <c r="A3449" s="38" t="s">
        <v>82</v>
      </c>
      <c r="B3449" s="39" t="s">
        <v>69</v>
      </c>
      <c r="C3449" s="39" t="s">
        <v>70</v>
      </c>
      <c r="D3449" s="39" t="s">
        <v>71</v>
      </c>
      <c r="E3449" s="39" t="s">
        <v>12</v>
      </c>
      <c r="F3449" s="39" t="s">
        <v>28177</v>
      </c>
      <c r="G3449" s="39" t="s">
        <v>26187</v>
      </c>
      <c r="H3449" s="39" t="s">
        <v>2362</v>
      </c>
      <c r="I3449" s="71">
        <v>-71.180000000000007</v>
      </c>
    </row>
    <row r="3450" spans="1:9" x14ac:dyDescent="0.2">
      <c r="A3450" s="38" t="s">
        <v>82</v>
      </c>
      <c r="B3450" s="39" t="s">
        <v>69</v>
      </c>
      <c r="C3450" s="39" t="s">
        <v>70</v>
      </c>
      <c r="D3450" s="39" t="s">
        <v>71</v>
      </c>
      <c r="E3450" s="39" t="s">
        <v>12</v>
      </c>
      <c r="F3450" s="39" t="s">
        <v>31705</v>
      </c>
      <c r="G3450" s="39" t="s">
        <v>26187</v>
      </c>
      <c r="H3450" s="39" t="s">
        <v>31706</v>
      </c>
      <c r="I3450" s="71">
        <v>-5</v>
      </c>
    </row>
    <row r="3451" spans="1:9" x14ac:dyDescent="0.2">
      <c r="A3451" s="38" t="s">
        <v>82</v>
      </c>
      <c r="B3451" s="39" t="s">
        <v>69</v>
      </c>
      <c r="C3451" s="39" t="s">
        <v>70</v>
      </c>
      <c r="D3451" s="39" t="s">
        <v>71</v>
      </c>
      <c r="E3451" s="39" t="s">
        <v>12</v>
      </c>
      <c r="F3451" s="39" t="s">
        <v>29250</v>
      </c>
      <c r="G3451" s="39" t="s">
        <v>26187</v>
      </c>
      <c r="H3451" s="39" t="s">
        <v>2363</v>
      </c>
      <c r="I3451" s="71">
        <v>-8.84</v>
      </c>
    </row>
    <row r="3452" spans="1:9" x14ac:dyDescent="0.2">
      <c r="A3452" s="38" t="s">
        <v>82</v>
      </c>
      <c r="B3452" s="39" t="s">
        <v>69</v>
      </c>
      <c r="C3452" s="39" t="s">
        <v>70</v>
      </c>
      <c r="D3452" s="39" t="s">
        <v>71</v>
      </c>
      <c r="E3452" s="39" t="s">
        <v>12</v>
      </c>
      <c r="F3452" s="39" t="s">
        <v>30118</v>
      </c>
      <c r="G3452" s="39" t="s">
        <v>26187</v>
      </c>
      <c r="H3452" s="39" t="s">
        <v>2364</v>
      </c>
      <c r="I3452" s="71">
        <v>-5</v>
      </c>
    </row>
    <row r="3453" spans="1:9" x14ac:dyDescent="0.2">
      <c r="A3453" s="38" t="s">
        <v>82</v>
      </c>
      <c r="B3453" s="39" t="s">
        <v>69</v>
      </c>
      <c r="C3453" s="39" t="s">
        <v>70</v>
      </c>
      <c r="D3453" s="39" t="s">
        <v>71</v>
      </c>
      <c r="E3453" s="39" t="s">
        <v>12</v>
      </c>
      <c r="F3453" s="39" t="s">
        <v>26844</v>
      </c>
      <c r="G3453" s="39" t="s">
        <v>26187</v>
      </c>
      <c r="H3453" s="39" t="s">
        <v>2365</v>
      </c>
      <c r="I3453" s="71">
        <v>-7.56</v>
      </c>
    </row>
    <row r="3454" spans="1:9" x14ac:dyDescent="0.2">
      <c r="A3454" s="38" t="s">
        <v>82</v>
      </c>
      <c r="B3454" s="39" t="s">
        <v>69</v>
      </c>
      <c r="C3454" s="39" t="s">
        <v>70</v>
      </c>
      <c r="D3454" s="39" t="s">
        <v>71</v>
      </c>
      <c r="E3454" s="39" t="s">
        <v>12</v>
      </c>
      <c r="F3454" s="39" t="s">
        <v>27207</v>
      </c>
      <c r="G3454" s="39" t="s">
        <v>26187</v>
      </c>
      <c r="H3454" s="39" t="s">
        <v>101</v>
      </c>
      <c r="I3454" s="71">
        <v>-27.4</v>
      </c>
    </row>
    <row r="3455" spans="1:9" x14ac:dyDescent="0.2">
      <c r="A3455" s="38" t="s">
        <v>82</v>
      </c>
      <c r="B3455" s="39" t="s">
        <v>69</v>
      </c>
      <c r="C3455" s="39" t="s">
        <v>70</v>
      </c>
      <c r="D3455" s="39" t="s">
        <v>71</v>
      </c>
      <c r="E3455" s="39" t="s">
        <v>12</v>
      </c>
      <c r="F3455" s="39" t="s">
        <v>28178</v>
      </c>
      <c r="G3455" s="39" t="s">
        <v>100</v>
      </c>
      <c r="H3455" s="39" t="s">
        <v>2367</v>
      </c>
      <c r="I3455" s="71">
        <v>-5</v>
      </c>
    </row>
    <row r="3456" spans="1:9" x14ac:dyDescent="0.2">
      <c r="A3456" s="38" t="s">
        <v>82</v>
      </c>
      <c r="B3456" s="39" t="s">
        <v>69</v>
      </c>
      <c r="C3456" s="39" t="s">
        <v>70</v>
      </c>
      <c r="D3456" s="39" t="s">
        <v>71</v>
      </c>
      <c r="E3456" s="39" t="s">
        <v>12</v>
      </c>
      <c r="F3456" s="39" t="s">
        <v>31707</v>
      </c>
      <c r="G3456" s="39" t="s">
        <v>26187</v>
      </c>
      <c r="H3456" s="39" t="s">
        <v>31708</v>
      </c>
      <c r="I3456" s="71">
        <v>-5</v>
      </c>
    </row>
    <row r="3457" spans="1:9" x14ac:dyDescent="0.2">
      <c r="A3457" s="38" t="s">
        <v>82</v>
      </c>
      <c r="B3457" s="39" t="s">
        <v>69</v>
      </c>
      <c r="C3457" s="39" t="s">
        <v>70</v>
      </c>
      <c r="D3457" s="39" t="s">
        <v>71</v>
      </c>
      <c r="E3457" s="39" t="s">
        <v>12</v>
      </c>
      <c r="F3457" s="39" t="s">
        <v>30119</v>
      </c>
      <c r="G3457" s="39" t="s">
        <v>26187</v>
      </c>
      <c r="H3457" s="39" t="s">
        <v>30120</v>
      </c>
      <c r="I3457" s="71">
        <v>-5</v>
      </c>
    </row>
    <row r="3458" spans="1:9" x14ac:dyDescent="0.2">
      <c r="A3458" s="38" t="s">
        <v>82</v>
      </c>
      <c r="B3458" s="39" t="s">
        <v>69</v>
      </c>
      <c r="C3458" s="39" t="s">
        <v>70</v>
      </c>
      <c r="D3458" s="39" t="s">
        <v>71</v>
      </c>
      <c r="E3458" s="39" t="s">
        <v>12</v>
      </c>
      <c r="F3458" s="39" t="s">
        <v>31709</v>
      </c>
      <c r="G3458" s="39" t="s">
        <v>26187</v>
      </c>
      <c r="H3458" s="39" t="s">
        <v>31710</v>
      </c>
      <c r="I3458" s="71">
        <v>-5</v>
      </c>
    </row>
    <row r="3459" spans="1:9" x14ac:dyDescent="0.2">
      <c r="A3459" s="38" t="s">
        <v>82</v>
      </c>
      <c r="B3459" s="39" t="s">
        <v>69</v>
      </c>
      <c r="C3459" s="39" t="s">
        <v>70</v>
      </c>
      <c r="D3459" s="39" t="s">
        <v>71</v>
      </c>
      <c r="E3459" s="39" t="s">
        <v>12</v>
      </c>
      <c r="F3459" s="39" t="s">
        <v>27478</v>
      </c>
      <c r="G3459" s="39" t="s">
        <v>26187</v>
      </c>
      <c r="H3459" s="39" t="s">
        <v>2369</v>
      </c>
      <c r="I3459" s="71">
        <v>-68.89</v>
      </c>
    </row>
    <row r="3460" spans="1:9" x14ac:dyDescent="0.2">
      <c r="A3460" s="38" t="s">
        <v>82</v>
      </c>
      <c r="B3460" s="39" t="s">
        <v>69</v>
      </c>
      <c r="C3460" s="39" t="s">
        <v>70</v>
      </c>
      <c r="D3460" s="39" t="s">
        <v>71</v>
      </c>
      <c r="E3460" s="39" t="s">
        <v>12</v>
      </c>
      <c r="F3460" s="39" t="s">
        <v>31711</v>
      </c>
      <c r="G3460" s="39" t="s">
        <v>26187</v>
      </c>
      <c r="H3460" s="39" t="s">
        <v>1658</v>
      </c>
      <c r="I3460" s="71">
        <v>-5</v>
      </c>
    </row>
    <row r="3461" spans="1:9" x14ac:dyDescent="0.2">
      <c r="A3461" s="38" t="s">
        <v>82</v>
      </c>
      <c r="B3461" s="39" t="s">
        <v>69</v>
      </c>
      <c r="C3461" s="39" t="s">
        <v>70</v>
      </c>
      <c r="D3461" s="39" t="s">
        <v>71</v>
      </c>
      <c r="E3461" s="39" t="s">
        <v>12</v>
      </c>
      <c r="F3461" s="39" t="s">
        <v>30121</v>
      </c>
      <c r="G3461" s="39" t="s">
        <v>26187</v>
      </c>
      <c r="H3461" s="39" t="s">
        <v>30122</v>
      </c>
      <c r="I3461" s="71">
        <v>-5</v>
      </c>
    </row>
    <row r="3462" spans="1:9" x14ac:dyDescent="0.2">
      <c r="A3462" s="38" t="s">
        <v>82</v>
      </c>
      <c r="B3462" s="39" t="s">
        <v>69</v>
      </c>
      <c r="C3462" s="39" t="s">
        <v>70</v>
      </c>
      <c r="D3462" s="39" t="s">
        <v>71</v>
      </c>
      <c r="E3462" s="39" t="s">
        <v>12</v>
      </c>
      <c r="F3462" s="39" t="s">
        <v>31712</v>
      </c>
      <c r="G3462" s="39" t="s">
        <v>26187</v>
      </c>
      <c r="H3462" s="39" t="s">
        <v>31713</v>
      </c>
      <c r="I3462" s="71">
        <v>-5</v>
      </c>
    </row>
    <row r="3463" spans="1:9" x14ac:dyDescent="0.2">
      <c r="A3463" s="38" t="s">
        <v>82</v>
      </c>
      <c r="B3463" s="39" t="s">
        <v>69</v>
      </c>
      <c r="C3463" s="39" t="s">
        <v>70</v>
      </c>
      <c r="D3463" s="39" t="s">
        <v>71</v>
      </c>
      <c r="E3463" s="39" t="s">
        <v>12</v>
      </c>
      <c r="F3463" s="39" t="s">
        <v>31714</v>
      </c>
      <c r="G3463" s="39" t="s">
        <v>26187</v>
      </c>
      <c r="H3463" s="39" t="s">
        <v>31715</v>
      </c>
      <c r="I3463" s="71">
        <v>-19.88</v>
      </c>
    </row>
    <row r="3464" spans="1:9" x14ac:dyDescent="0.2">
      <c r="A3464" s="38" t="s">
        <v>82</v>
      </c>
      <c r="B3464" s="39" t="s">
        <v>69</v>
      </c>
      <c r="C3464" s="39" t="s">
        <v>70</v>
      </c>
      <c r="D3464" s="39" t="s">
        <v>71</v>
      </c>
      <c r="E3464" s="39" t="s">
        <v>12</v>
      </c>
      <c r="F3464" s="39" t="s">
        <v>29251</v>
      </c>
      <c r="G3464" s="39" t="s">
        <v>26187</v>
      </c>
      <c r="H3464" s="39" t="s">
        <v>2371</v>
      </c>
      <c r="I3464" s="71">
        <v>-5</v>
      </c>
    </row>
    <row r="3465" spans="1:9" x14ac:dyDescent="0.2">
      <c r="A3465" s="38" t="s">
        <v>82</v>
      </c>
      <c r="B3465" s="39" t="s">
        <v>69</v>
      </c>
      <c r="C3465" s="39" t="s">
        <v>70</v>
      </c>
      <c r="D3465" s="39" t="s">
        <v>71</v>
      </c>
      <c r="E3465" s="39" t="s">
        <v>12</v>
      </c>
      <c r="F3465" s="39" t="s">
        <v>27868</v>
      </c>
      <c r="G3465" s="39" t="s">
        <v>26187</v>
      </c>
      <c r="H3465" s="39" t="s">
        <v>2372</v>
      </c>
      <c r="I3465" s="71">
        <v>-5.71</v>
      </c>
    </row>
    <row r="3466" spans="1:9" x14ac:dyDescent="0.2">
      <c r="A3466" s="38" t="s">
        <v>82</v>
      </c>
      <c r="B3466" s="39" t="s">
        <v>69</v>
      </c>
      <c r="C3466" s="39" t="s">
        <v>70</v>
      </c>
      <c r="D3466" s="39" t="s">
        <v>71</v>
      </c>
      <c r="E3466" s="39" t="s">
        <v>12</v>
      </c>
      <c r="F3466" s="39" t="s">
        <v>26845</v>
      </c>
      <c r="G3466" s="39" t="s">
        <v>26187</v>
      </c>
      <c r="H3466" s="39" t="s">
        <v>19864</v>
      </c>
      <c r="I3466" s="71">
        <v>-30.56</v>
      </c>
    </row>
    <row r="3467" spans="1:9" x14ac:dyDescent="0.2">
      <c r="A3467" s="38" t="s">
        <v>82</v>
      </c>
      <c r="B3467" s="39" t="s">
        <v>69</v>
      </c>
      <c r="C3467" s="39" t="s">
        <v>70</v>
      </c>
      <c r="D3467" s="39" t="s">
        <v>71</v>
      </c>
      <c r="E3467" s="39" t="s">
        <v>12</v>
      </c>
      <c r="F3467" s="39" t="s">
        <v>26360</v>
      </c>
      <c r="G3467" s="39" t="s">
        <v>26187</v>
      </c>
      <c r="H3467" s="39" t="s">
        <v>2374</v>
      </c>
      <c r="I3467" s="71">
        <v>-74.97</v>
      </c>
    </row>
    <row r="3468" spans="1:9" x14ac:dyDescent="0.2">
      <c r="A3468" s="38" t="s">
        <v>82</v>
      </c>
      <c r="B3468" s="39" t="s">
        <v>69</v>
      </c>
      <c r="C3468" s="39" t="s">
        <v>70</v>
      </c>
      <c r="D3468" s="39" t="s">
        <v>71</v>
      </c>
      <c r="E3468" s="39" t="s">
        <v>12</v>
      </c>
      <c r="F3468" s="39" t="s">
        <v>30123</v>
      </c>
      <c r="G3468" s="39" t="s">
        <v>26187</v>
      </c>
      <c r="H3468" s="39" t="s">
        <v>30124</v>
      </c>
      <c r="I3468" s="71">
        <v>-7.16</v>
      </c>
    </row>
    <row r="3469" spans="1:9" x14ac:dyDescent="0.2">
      <c r="A3469" s="38" t="s">
        <v>82</v>
      </c>
      <c r="B3469" s="39" t="s">
        <v>69</v>
      </c>
      <c r="C3469" s="39" t="s">
        <v>70</v>
      </c>
      <c r="D3469" s="39" t="s">
        <v>71</v>
      </c>
      <c r="E3469" s="39" t="s">
        <v>12</v>
      </c>
      <c r="F3469" s="39" t="s">
        <v>31716</v>
      </c>
      <c r="G3469" s="39" t="s">
        <v>26187</v>
      </c>
      <c r="H3469" s="39" t="s">
        <v>31717</v>
      </c>
      <c r="I3469" s="71">
        <v>-5</v>
      </c>
    </row>
    <row r="3470" spans="1:9" x14ac:dyDescent="0.2">
      <c r="A3470" s="38" t="s">
        <v>82</v>
      </c>
      <c r="B3470" s="39" t="s">
        <v>69</v>
      </c>
      <c r="C3470" s="39" t="s">
        <v>70</v>
      </c>
      <c r="D3470" s="39" t="s">
        <v>71</v>
      </c>
      <c r="E3470" s="39" t="s">
        <v>12</v>
      </c>
      <c r="F3470" s="39" t="s">
        <v>30125</v>
      </c>
      <c r="G3470" s="39" t="s">
        <v>26187</v>
      </c>
      <c r="H3470" s="39" t="s">
        <v>30126</v>
      </c>
      <c r="I3470" s="71">
        <v>-9.06</v>
      </c>
    </row>
    <row r="3471" spans="1:9" x14ac:dyDescent="0.2">
      <c r="A3471" s="38" t="s">
        <v>82</v>
      </c>
      <c r="B3471" s="39" t="s">
        <v>69</v>
      </c>
      <c r="C3471" s="39" t="s">
        <v>70</v>
      </c>
      <c r="D3471" s="39" t="s">
        <v>71</v>
      </c>
      <c r="E3471" s="39" t="s">
        <v>12</v>
      </c>
      <c r="F3471" s="39" t="s">
        <v>29252</v>
      </c>
      <c r="G3471" s="39" t="s">
        <v>26187</v>
      </c>
      <c r="H3471" s="39" t="s">
        <v>29253</v>
      </c>
      <c r="I3471" s="71">
        <v>-5</v>
      </c>
    </row>
    <row r="3472" spans="1:9" x14ac:dyDescent="0.2">
      <c r="A3472" s="38" t="s">
        <v>82</v>
      </c>
      <c r="B3472" s="39" t="s">
        <v>69</v>
      </c>
      <c r="C3472" s="39" t="s">
        <v>70</v>
      </c>
      <c r="D3472" s="39" t="s">
        <v>71</v>
      </c>
      <c r="E3472" s="39" t="s">
        <v>12</v>
      </c>
      <c r="F3472" s="39" t="s">
        <v>31718</v>
      </c>
      <c r="G3472" s="39" t="s">
        <v>26187</v>
      </c>
      <c r="H3472" s="39" t="s">
        <v>31719</v>
      </c>
      <c r="I3472" s="71">
        <v>-5</v>
      </c>
    </row>
    <row r="3473" spans="1:9" x14ac:dyDescent="0.2">
      <c r="A3473" s="38" t="s">
        <v>82</v>
      </c>
      <c r="B3473" s="39" t="s">
        <v>69</v>
      </c>
      <c r="C3473" s="39" t="s">
        <v>70</v>
      </c>
      <c r="D3473" s="39" t="s">
        <v>71</v>
      </c>
      <c r="E3473" s="39" t="s">
        <v>12</v>
      </c>
      <c r="F3473" s="39" t="s">
        <v>30127</v>
      </c>
      <c r="G3473" s="39" t="s">
        <v>26187</v>
      </c>
      <c r="H3473" s="39" t="s">
        <v>30128</v>
      </c>
      <c r="I3473" s="71">
        <v>-5</v>
      </c>
    </row>
    <row r="3474" spans="1:9" x14ac:dyDescent="0.2">
      <c r="A3474" s="38" t="s">
        <v>82</v>
      </c>
      <c r="B3474" s="39" t="s">
        <v>69</v>
      </c>
      <c r="C3474" s="39" t="s">
        <v>70</v>
      </c>
      <c r="D3474" s="39" t="s">
        <v>71</v>
      </c>
      <c r="E3474" s="39" t="s">
        <v>12</v>
      </c>
      <c r="F3474" s="39" t="s">
        <v>31720</v>
      </c>
      <c r="G3474" s="39" t="s">
        <v>26187</v>
      </c>
      <c r="H3474" s="39" t="s">
        <v>2378</v>
      </c>
      <c r="I3474" s="71">
        <v>-5</v>
      </c>
    </row>
    <row r="3475" spans="1:9" x14ac:dyDescent="0.2">
      <c r="A3475" s="38" t="s">
        <v>82</v>
      </c>
      <c r="B3475" s="39" t="s">
        <v>69</v>
      </c>
      <c r="C3475" s="39" t="s">
        <v>70</v>
      </c>
      <c r="D3475" s="39" t="s">
        <v>71</v>
      </c>
      <c r="E3475" s="39" t="s">
        <v>12</v>
      </c>
      <c r="F3475" s="39" t="s">
        <v>31721</v>
      </c>
      <c r="G3475" s="39" t="s">
        <v>26187</v>
      </c>
      <c r="H3475" s="39" t="s">
        <v>2379</v>
      </c>
      <c r="I3475" s="71">
        <v>-5</v>
      </c>
    </row>
    <row r="3476" spans="1:9" x14ac:dyDescent="0.2">
      <c r="A3476" s="38" t="s">
        <v>82</v>
      </c>
      <c r="B3476" s="39" t="s">
        <v>69</v>
      </c>
      <c r="C3476" s="39" t="s">
        <v>70</v>
      </c>
      <c r="D3476" s="39" t="s">
        <v>71</v>
      </c>
      <c r="E3476" s="39" t="s">
        <v>12</v>
      </c>
      <c r="F3476" s="39" t="s">
        <v>27479</v>
      </c>
      <c r="G3476" s="39" t="s">
        <v>26187</v>
      </c>
      <c r="H3476" s="39" t="s">
        <v>2380</v>
      </c>
      <c r="I3476" s="71">
        <v>-55.08</v>
      </c>
    </row>
    <row r="3477" spans="1:9" x14ac:dyDescent="0.2">
      <c r="A3477" s="38" t="s">
        <v>82</v>
      </c>
      <c r="B3477" s="39" t="s">
        <v>69</v>
      </c>
      <c r="C3477" s="39" t="s">
        <v>70</v>
      </c>
      <c r="D3477" s="39" t="s">
        <v>71</v>
      </c>
      <c r="E3477" s="39" t="s">
        <v>12</v>
      </c>
      <c r="F3477" s="39" t="s">
        <v>31722</v>
      </c>
      <c r="G3477" s="39" t="s">
        <v>26187</v>
      </c>
      <c r="H3477" s="39" t="s">
        <v>31723</v>
      </c>
      <c r="I3477" s="71">
        <v>-5</v>
      </c>
    </row>
    <row r="3478" spans="1:9" x14ac:dyDescent="0.2">
      <c r="A3478" s="38" t="s">
        <v>82</v>
      </c>
      <c r="B3478" s="39" t="s">
        <v>69</v>
      </c>
      <c r="C3478" s="39" t="s">
        <v>70</v>
      </c>
      <c r="D3478" s="39" t="s">
        <v>71</v>
      </c>
      <c r="E3478" s="39" t="s">
        <v>12</v>
      </c>
      <c r="F3478" s="39" t="s">
        <v>31724</v>
      </c>
      <c r="G3478" s="39" t="s">
        <v>26187</v>
      </c>
      <c r="H3478" s="39" t="s">
        <v>31725</v>
      </c>
      <c r="I3478" s="71">
        <v>-70.400000000000006</v>
      </c>
    </row>
    <row r="3479" spans="1:9" x14ac:dyDescent="0.2">
      <c r="A3479" s="38" t="s">
        <v>82</v>
      </c>
      <c r="B3479" s="39" t="s">
        <v>69</v>
      </c>
      <c r="C3479" s="39" t="s">
        <v>70</v>
      </c>
      <c r="D3479" s="39" t="s">
        <v>71</v>
      </c>
      <c r="E3479" s="39" t="s">
        <v>12</v>
      </c>
      <c r="F3479" s="39" t="s">
        <v>26361</v>
      </c>
      <c r="G3479" s="39" t="s">
        <v>100</v>
      </c>
      <c r="H3479" s="39" t="s">
        <v>26362</v>
      </c>
      <c r="I3479" s="71">
        <v>-5</v>
      </c>
    </row>
    <row r="3480" spans="1:9" x14ac:dyDescent="0.2">
      <c r="A3480" s="38" t="s">
        <v>82</v>
      </c>
      <c r="B3480" s="39" t="s">
        <v>69</v>
      </c>
      <c r="C3480" s="39" t="s">
        <v>70</v>
      </c>
      <c r="D3480" s="39" t="s">
        <v>71</v>
      </c>
      <c r="E3480" s="39" t="s">
        <v>12</v>
      </c>
      <c r="F3480" s="39" t="s">
        <v>30129</v>
      </c>
      <c r="G3480" s="39" t="s">
        <v>26187</v>
      </c>
      <c r="H3480" s="39" t="s">
        <v>2381</v>
      </c>
      <c r="I3480" s="71">
        <v>-5</v>
      </c>
    </row>
    <row r="3481" spans="1:9" x14ac:dyDescent="0.2">
      <c r="A3481" s="38" t="s">
        <v>82</v>
      </c>
      <c r="B3481" s="39" t="s">
        <v>69</v>
      </c>
      <c r="C3481" s="39" t="s">
        <v>70</v>
      </c>
      <c r="D3481" s="39" t="s">
        <v>71</v>
      </c>
      <c r="E3481" s="39" t="s">
        <v>12</v>
      </c>
      <c r="F3481" s="39" t="s">
        <v>27208</v>
      </c>
      <c r="G3481" s="39" t="s">
        <v>26187</v>
      </c>
      <c r="H3481" s="39" t="s">
        <v>27209</v>
      </c>
      <c r="I3481" s="71">
        <v>-11.13</v>
      </c>
    </row>
    <row r="3482" spans="1:9" x14ac:dyDescent="0.2">
      <c r="A3482" s="38" t="s">
        <v>82</v>
      </c>
      <c r="B3482" s="39" t="s">
        <v>69</v>
      </c>
      <c r="C3482" s="39" t="s">
        <v>70</v>
      </c>
      <c r="D3482" s="39" t="s">
        <v>71</v>
      </c>
      <c r="E3482" s="39" t="s">
        <v>12</v>
      </c>
      <c r="F3482" s="39" t="s">
        <v>28125</v>
      </c>
      <c r="G3482" s="39" t="s">
        <v>26187</v>
      </c>
      <c r="H3482" s="39" t="s">
        <v>28126</v>
      </c>
      <c r="I3482" s="71">
        <v>-5</v>
      </c>
    </row>
    <row r="3483" spans="1:9" x14ac:dyDescent="0.2">
      <c r="A3483" s="38" t="s">
        <v>82</v>
      </c>
      <c r="B3483" s="39" t="s">
        <v>69</v>
      </c>
      <c r="C3483" s="39" t="s">
        <v>70</v>
      </c>
      <c r="D3483" s="39" t="s">
        <v>71</v>
      </c>
      <c r="E3483" s="39" t="s">
        <v>12</v>
      </c>
      <c r="F3483" s="39" t="s">
        <v>31726</v>
      </c>
      <c r="G3483" s="39" t="s">
        <v>26187</v>
      </c>
      <c r="H3483" s="39" t="s">
        <v>1661</v>
      </c>
      <c r="I3483" s="71">
        <v>-5</v>
      </c>
    </row>
    <row r="3484" spans="1:9" x14ac:dyDescent="0.2">
      <c r="A3484" s="38" t="s">
        <v>82</v>
      </c>
      <c r="B3484" s="39" t="s">
        <v>69</v>
      </c>
      <c r="C3484" s="39" t="s">
        <v>70</v>
      </c>
      <c r="D3484" s="39" t="s">
        <v>71</v>
      </c>
      <c r="E3484" s="39" t="s">
        <v>12</v>
      </c>
      <c r="F3484" s="39" t="s">
        <v>31727</v>
      </c>
      <c r="G3484" s="39" t="s">
        <v>26187</v>
      </c>
      <c r="H3484" s="39" t="s">
        <v>31728</v>
      </c>
      <c r="I3484" s="71">
        <v>-5</v>
      </c>
    </row>
    <row r="3485" spans="1:9" x14ac:dyDescent="0.2">
      <c r="A3485" s="38" t="s">
        <v>82</v>
      </c>
      <c r="B3485" s="39" t="s">
        <v>69</v>
      </c>
      <c r="C3485" s="39" t="s">
        <v>70</v>
      </c>
      <c r="D3485" s="39" t="s">
        <v>71</v>
      </c>
      <c r="E3485" s="39" t="s">
        <v>12</v>
      </c>
      <c r="F3485" s="39" t="s">
        <v>26509</v>
      </c>
      <c r="G3485" s="39" t="s">
        <v>26187</v>
      </c>
      <c r="H3485" s="39" t="s">
        <v>2384</v>
      </c>
      <c r="I3485" s="71">
        <v>-20.25</v>
      </c>
    </row>
    <row r="3486" spans="1:9" x14ac:dyDescent="0.2">
      <c r="A3486" s="38" t="s">
        <v>82</v>
      </c>
      <c r="B3486" s="39" t="s">
        <v>69</v>
      </c>
      <c r="C3486" s="39" t="s">
        <v>70</v>
      </c>
      <c r="D3486" s="39" t="s">
        <v>71</v>
      </c>
      <c r="E3486" s="39" t="s">
        <v>12</v>
      </c>
      <c r="F3486" s="39" t="s">
        <v>31729</v>
      </c>
      <c r="G3486" s="39" t="s">
        <v>26187</v>
      </c>
      <c r="H3486" s="39" t="s">
        <v>31730</v>
      </c>
      <c r="I3486" s="71">
        <v>-5</v>
      </c>
    </row>
    <row r="3487" spans="1:9" x14ac:dyDescent="0.2">
      <c r="A3487" s="38" t="s">
        <v>82</v>
      </c>
      <c r="B3487" s="39" t="s">
        <v>69</v>
      </c>
      <c r="C3487" s="39" t="s">
        <v>70</v>
      </c>
      <c r="D3487" s="39" t="s">
        <v>71</v>
      </c>
      <c r="E3487" s="39" t="s">
        <v>12</v>
      </c>
      <c r="F3487" s="39" t="s">
        <v>31731</v>
      </c>
      <c r="G3487" s="39" t="s">
        <v>26187</v>
      </c>
      <c r="H3487" s="39" t="s">
        <v>31732</v>
      </c>
      <c r="I3487" s="71">
        <v>-5</v>
      </c>
    </row>
    <row r="3488" spans="1:9" x14ac:dyDescent="0.2">
      <c r="A3488" s="38" t="s">
        <v>82</v>
      </c>
      <c r="B3488" s="39" t="s">
        <v>69</v>
      </c>
      <c r="C3488" s="39" t="s">
        <v>70</v>
      </c>
      <c r="D3488" s="39" t="s">
        <v>71</v>
      </c>
      <c r="E3488" s="39" t="s">
        <v>12</v>
      </c>
      <c r="F3488" s="39" t="s">
        <v>30130</v>
      </c>
      <c r="G3488" s="39" t="s">
        <v>26187</v>
      </c>
      <c r="H3488" s="39" t="s">
        <v>30131</v>
      </c>
      <c r="I3488" s="71">
        <v>-5</v>
      </c>
    </row>
    <row r="3489" spans="1:9" x14ac:dyDescent="0.2">
      <c r="A3489" s="38" t="s">
        <v>82</v>
      </c>
      <c r="B3489" s="39" t="s">
        <v>69</v>
      </c>
      <c r="C3489" s="39" t="s">
        <v>70</v>
      </c>
      <c r="D3489" s="39" t="s">
        <v>71</v>
      </c>
      <c r="E3489" s="39" t="s">
        <v>12</v>
      </c>
      <c r="F3489" s="39" t="s">
        <v>30132</v>
      </c>
      <c r="G3489" s="39" t="s">
        <v>26187</v>
      </c>
      <c r="H3489" s="39" t="s">
        <v>2386</v>
      </c>
      <c r="I3489" s="71">
        <v>-5</v>
      </c>
    </row>
    <row r="3490" spans="1:9" x14ac:dyDescent="0.2">
      <c r="A3490" s="38" t="s">
        <v>82</v>
      </c>
      <c r="B3490" s="39" t="s">
        <v>69</v>
      </c>
      <c r="C3490" s="39" t="s">
        <v>70</v>
      </c>
      <c r="D3490" s="39" t="s">
        <v>71</v>
      </c>
      <c r="E3490" s="39" t="s">
        <v>12</v>
      </c>
      <c r="F3490" s="39" t="s">
        <v>31733</v>
      </c>
      <c r="G3490" s="39" t="s">
        <v>26187</v>
      </c>
      <c r="H3490" s="39" t="s">
        <v>2387</v>
      </c>
      <c r="I3490" s="71">
        <v>-5</v>
      </c>
    </row>
    <row r="3491" spans="1:9" x14ac:dyDescent="0.2">
      <c r="A3491" s="38" t="s">
        <v>82</v>
      </c>
      <c r="B3491" s="39" t="s">
        <v>69</v>
      </c>
      <c r="C3491" s="39" t="s">
        <v>70</v>
      </c>
      <c r="D3491" s="39" t="s">
        <v>71</v>
      </c>
      <c r="E3491" s="39" t="s">
        <v>12</v>
      </c>
      <c r="F3491" s="39" t="s">
        <v>31734</v>
      </c>
      <c r="G3491" s="39" t="s">
        <v>26187</v>
      </c>
      <c r="H3491" s="39" t="s">
        <v>31735</v>
      </c>
      <c r="I3491" s="71">
        <v>-5</v>
      </c>
    </row>
    <row r="3492" spans="1:9" x14ac:dyDescent="0.2">
      <c r="A3492" s="38" t="s">
        <v>82</v>
      </c>
      <c r="B3492" s="39" t="s">
        <v>69</v>
      </c>
      <c r="C3492" s="39" t="s">
        <v>70</v>
      </c>
      <c r="D3492" s="39" t="s">
        <v>71</v>
      </c>
      <c r="E3492" s="39" t="s">
        <v>12</v>
      </c>
      <c r="F3492" s="39" t="s">
        <v>27480</v>
      </c>
      <c r="G3492" s="39" t="s">
        <v>26187</v>
      </c>
      <c r="H3492" s="39" t="s">
        <v>2391</v>
      </c>
      <c r="I3492" s="71">
        <v>-5</v>
      </c>
    </row>
    <row r="3493" spans="1:9" x14ac:dyDescent="0.2">
      <c r="A3493" s="38" t="s">
        <v>82</v>
      </c>
      <c r="B3493" s="39" t="s">
        <v>69</v>
      </c>
      <c r="C3493" s="39" t="s">
        <v>70</v>
      </c>
      <c r="D3493" s="39" t="s">
        <v>71</v>
      </c>
      <c r="E3493" s="39" t="s">
        <v>12</v>
      </c>
      <c r="F3493" s="39" t="s">
        <v>26691</v>
      </c>
      <c r="G3493" s="39" t="s">
        <v>26187</v>
      </c>
      <c r="H3493" s="39" t="s">
        <v>26692</v>
      </c>
      <c r="I3493" s="71">
        <v>-46.27</v>
      </c>
    </row>
    <row r="3494" spans="1:9" x14ac:dyDescent="0.2">
      <c r="A3494" s="38" t="s">
        <v>82</v>
      </c>
      <c r="B3494" s="39" t="s">
        <v>69</v>
      </c>
      <c r="C3494" s="39" t="s">
        <v>70</v>
      </c>
      <c r="D3494" s="39" t="s">
        <v>71</v>
      </c>
      <c r="E3494" s="39" t="s">
        <v>12</v>
      </c>
      <c r="F3494" s="39" t="s">
        <v>31736</v>
      </c>
      <c r="G3494" s="39" t="s">
        <v>100</v>
      </c>
      <c r="H3494" s="39" t="s">
        <v>31737</v>
      </c>
      <c r="I3494" s="71">
        <v>-5</v>
      </c>
    </row>
    <row r="3495" spans="1:9" x14ac:dyDescent="0.2">
      <c r="A3495" s="38" t="s">
        <v>82</v>
      </c>
      <c r="B3495" s="39" t="s">
        <v>69</v>
      </c>
      <c r="C3495" s="39" t="s">
        <v>70</v>
      </c>
      <c r="D3495" s="39" t="s">
        <v>71</v>
      </c>
      <c r="E3495" s="39" t="s">
        <v>12</v>
      </c>
      <c r="F3495" s="39" t="s">
        <v>2394</v>
      </c>
      <c r="G3495" s="39" t="s">
        <v>26187</v>
      </c>
      <c r="H3495" s="39" t="s">
        <v>2395</v>
      </c>
      <c r="I3495" s="71">
        <v>-19.62</v>
      </c>
    </row>
    <row r="3496" spans="1:9" x14ac:dyDescent="0.2">
      <c r="A3496" s="38" t="s">
        <v>82</v>
      </c>
      <c r="B3496" s="39" t="s">
        <v>69</v>
      </c>
      <c r="C3496" s="39" t="s">
        <v>70</v>
      </c>
      <c r="D3496" s="39" t="s">
        <v>71</v>
      </c>
      <c r="E3496" s="39" t="s">
        <v>12</v>
      </c>
      <c r="F3496" s="39" t="s">
        <v>29254</v>
      </c>
      <c r="G3496" s="39" t="s">
        <v>26187</v>
      </c>
      <c r="H3496" s="39" t="s">
        <v>2396</v>
      </c>
      <c r="I3496" s="71">
        <v>-5</v>
      </c>
    </row>
    <row r="3497" spans="1:9" x14ac:dyDescent="0.2">
      <c r="A3497" s="38" t="s">
        <v>82</v>
      </c>
      <c r="B3497" s="39" t="s">
        <v>69</v>
      </c>
      <c r="C3497" s="39" t="s">
        <v>70</v>
      </c>
      <c r="D3497" s="39" t="s">
        <v>71</v>
      </c>
      <c r="E3497" s="39" t="s">
        <v>12</v>
      </c>
      <c r="F3497" s="39" t="s">
        <v>31738</v>
      </c>
      <c r="G3497" s="39" t="s">
        <v>26187</v>
      </c>
      <c r="H3497" s="39" t="s">
        <v>31739</v>
      </c>
      <c r="I3497" s="71">
        <v>-5</v>
      </c>
    </row>
    <row r="3498" spans="1:9" x14ac:dyDescent="0.2">
      <c r="A3498" s="38" t="s">
        <v>82</v>
      </c>
      <c r="B3498" s="39" t="s">
        <v>69</v>
      </c>
      <c r="C3498" s="39" t="s">
        <v>70</v>
      </c>
      <c r="D3498" s="39" t="s">
        <v>71</v>
      </c>
      <c r="E3498" s="39" t="s">
        <v>12</v>
      </c>
      <c r="F3498" s="39" t="s">
        <v>26846</v>
      </c>
      <c r="G3498" s="39" t="s">
        <v>26187</v>
      </c>
      <c r="H3498" s="39" t="s">
        <v>2398</v>
      </c>
      <c r="I3498" s="71">
        <v>-5.71</v>
      </c>
    </row>
    <row r="3499" spans="1:9" x14ac:dyDescent="0.2">
      <c r="A3499" s="38" t="s">
        <v>82</v>
      </c>
      <c r="B3499" s="39" t="s">
        <v>69</v>
      </c>
      <c r="C3499" s="39" t="s">
        <v>70</v>
      </c>
      <c r="D3499" s="39" t="s">
        <v>71</v>
      </c>
      <c r="E3499" s="39" t="s">
        <v>12</v>
      </c>
      <c r="F3499" s="39" t="s">
        <v>26989</v>
      </c>
      <c r="G3499" s="39" t="s">
        <v>26187</v>
      </c>
      <c r="H3499" s="39" t="s">
        <v>1662</v>
      </c>
      <c r="I3499" s="71">
        <v>-132.9</v>
      </c>
    </row>
    <row r="3500" spans="1:9" x14ac:dyDescent="0.2">
      <c r="A3500" s="38" t="s">
        <v>82</v>
      </c>
      <c r="B3500" s="39" t="s">
        <v>69</v>
      </c>
      <c r="C3500" s="39" t="s">
        <v>70</v>
      </c>
      <c r="D3500" s="39" t="s">
        <v>71</v>
      </c>
      <c r="E3500" s="39" t="s">
        <v>12</v>
      </c>
      <c r="F3500" s="39" t="s">
        <v>31740</v>
      </c>
      <c r="G3500" s="39" t="s">
        <v>26187</v>
      </c>
      <c r="H3500" s="39" t="s">
        <v>1663</v>
      </c>
      <c r="I3500" s="71">
        <v>-5</v>
      </c>
    </row>
    <row r="3501" spans="1:9" x14ac:dyDescent="0.2">
      <c r="A3501" s="38" t="s">
        <v>82</v>
      </c>
      <c r="B3501" s="39" t="s">
        <v>69</v>
      </c>
      <c r="C3501" s="39" t="s">
        <v>70</v>
      </c>
      <c r="D3501" s="39" t="s">
        <v>71</v>
      </c>
      <c r="E3501" s="39" t="s">
        <v>12</v>
      </c>
      <c r="F3501" s="39" t="s">
        <v>31741</v>
      </c>
      <c r="G3501" s="39" t="s">
        <v>26187</v>
      </c>
      <c r="H3501" s="39" t="s">
        <v>31742</v>
      </c>
      <c r="I3501" s="71">
        <v>-5</v>
      </c>
    </row>
    <row r="3502" spans="1:9" x14ac:dyDescent="0.2">
      <c r="A3502" s="38" t="s">
        <v>82</v>
      </c>
      <c r="B3502" s="39" t="s">
        <v>69</v>
      </c>
      <c r="C3502" s="39" t="s">
        <v>70</v>
      </c>
      <c r="D3502" s="39" t="s">
        <v>71</v>
      </c>
      <c r="E3502" s="39" t="s">
        <v>12</v>
      </c>
      <c r="F3502" s="39" t="s">
        <v>2400</v>
      </c>
      <c r="G3502" s="39" t="s">
        <v>26187</v>
      </c>
      <c r="H3502" s="39" t="s">
        <v>2401</v>
      </c>
      <c r="I3502" s="71">
        <v>-6.68</v>
      </c>
    </row>
    <row r="3503" spans="1:9" x14ac:dyDescent="0.2">
      <c r="A3503" s="38" t="s">
        <v>82</v>
      </c>
      <c r="B3503" s="39" t="s">
        <v>69</v>
      </c>
      <c r="C3503" s="39" t="s">
        <v>70</v>
      </c>
      <c r="D3503" s="39" t="s">
        <v>71</v>
      </c>
      <c r="E3503" s="39" t="s">
        <v>12</v>
      </c>
      <c r="F3503" s="39" t="s">
        <v>27481</v>
      </c>
      <c r="G3503" s="39" t="s">
        <v>26187</v>
      </c>
      <c r="H3503" s="39" t="s">
        <v>23673</v>
      </c>
      <c r="I3503" s="71">
        <v>-11.23</v>
      </c>
    </row>
    <row r="3504" spans="1:9" x14ac:dyDescent="0.2">
      <c r="A3504" s="38" t="s">
        <v>82</v>
      </c>
      <c r="B3504" s="39" t="s">
        <v>69</v>
      </c>
      <c r="C3504" s="39" t="s">
        <v>70</v>
      </c>
      <c r="D3504" s="39" t="s">
        <v>71</v>
      </c>
      <c r="E3504" s="39" t="s">
        <v>12</v>
      </c>
      <c r="F3504" s="39" t="s">
        <v>29255</v>
      </c>
      <c r="G3504" s="39" t="s">
        <v>26187</v>
      </c>
      <c r="H3504" s="39" t="s">
        <v>2403</v>
      </c>
      <c r="I3504" s="71">
        <v>-5</v>
      </c>
    </row>
    <row r="3505" spans="1:9" x14ac:dyDescent="0.2">
      <c r="A3505" s="38" t="s">
        <v>82</v>
      </c>
      <c r="B3505" s="39" t="s">
        <v>69</v>
      </c>
      <c r="C3505" s="39" t="s">
        <v>70</v>
      </c>
      <c r="D3505" s="39" t="s">
        <v>71</v>
      </c>
      <c r="E3505" s="39" t="s">
        <v>12</v>
      </c>
      <c r="F3505" s="39" t="s">
        <v>30133</v>
      </c>
      <c r="G3505" s="39" t="s">
        <v>26187</v>
      </c>
      <c r="H3505" s="39" t="s">
        <v>2404</v>
      </c>
      <c r="I3505" s="71">
        <v>-5</v>
      </c>
    </row>
    <row r="3506" spans="1:9" x14ac:dyDescent="0.2">
      <c r="A3506" s="38" t="s">
        <v>82</v>
      </c>
      <c r="B3506" s="39" t="s">
        <v>69</v>
      </c>
      <c r="C3506" s="39" t="s">
        <v>70</v>
      </c>
      <c r="D3506" s="39" t="s">
        <v>71</v>
      </c>
      <c r="E3506" s="39" t="s">
        <v>12</v>
      </c>
      <c r="F3506" s="39" t="s">
        <v>27869</v>
      </c>
      <c r="G3506" s="39" t="s">
        <v>26187</v>
      </c>
      <c r="H3506" s="39" t="s">
        <v>27870</v>
      </c>
      <c r="I3506" s="71">
        <v>-5</v>
      </c>
    </row>
    <row r="3507" spans="1:9" x14ac:dyDescent="0.2">
      <c r="A3507" s="38" t="s">
        <v>82</v>
      </c>
      <c r="B3507" s="39" t="s">
        <v>69</v>
      </c>
      <c r="C3507" s="39" t="s">
        <v>70</v>
      </c>
      <c r="D3507" s="39" t="s">
        <v>71</v>
      </c>
      <c r="E3507" s="39" t="s">
        <v>12</v>
      </c>
      <c r="F3507" s="39" t="s">
        <v>27210</v>
      </c>
      <c r="G3507" s="39" t="s">
        <v>26187</v>
      </c>
      <c r="H3507" s="39" t="s">
        <v>2406</v>
      </c>
      <c r="I3507" s="71">
        <v>-5</v>
      </c>
    </row>
    <row r="3508" spans="1:9" x14ac:dyDescent="0.2">
      <c r="A3508" s="38" t="s">
        <v>82</v>
      </c>
      <c r="B3508" s="39" t="s">
        <v>69</v>
      </c>
      <c r="C3508" s="39" t="s">
        <v>70</v>
      </c>
      <c r="D3508" s="39" t="s">
        <v>71</v>
      </c>
      <c r="E3508" s="39" t="s">
        <v>12</v>
      </c>
      <c r="F3508" s="39" t="s">
        <v>31743</v>
      </c>
      <c r="G3508" s="39" t="s">
        <v>26187</v>
      </c>
      <c r="H3508" s="39" t="s">
        <v>31744</v>
      </c>
      <c r="I3508" s="71">
        <v>-5</v>
      </c>
    </row>
    <row r="3509" spans="1:9" x14ac:dyDescent="0.2">
      <c r="A3509" s="38" t="s">
        <v>82</v>
      </c>
      <c r="B3509" s="39" t="s">
        <v>69</v>
      </c>
      <c r="C3509" s="39" t="s">
        <v>70</v>
      </c>
      <c r="D3509" s="39" t="s">
        <v>71</v>
      </c>
      <c r="E3509" s="39" t="s">
        <v>12</v>
      </c>
      <c r="F3509" s="39" t="s">
        <v>28179</v>
      </c>
      <c r="G3509" s="39" t="s">
        <v>26187</v>
      </c>
      <c r="H3509" s="39" t="s">
        <v>28180</v>
      </c>
      <c r="I3509" s="71">
        <v>-5</v>
      </c>
    </row>
    <row r="3510" spans="1:9" x14ac:dyDescent="0.2">
      <c r="A3510" s="38" t="s">
        <v>82</v>
      </c>
      <c r="B3510" s="39" t="s">
        <v>69</v>
      </c>
      <c r="C3510" s="39" t="s">
        <v>70</v>
      </c>
      <c r="D3510" s="39" t="s">
        <v>71</v>
      </c>
      <c r="E3510" s="39" t="s">
        <v>12</v>
      </c>
      <c r="F3510" s="39" t="s">
        <v>2407</v>
      </c>
      <c r="G3510" s="39" t="s">
        <v>26187</v>
      </c>
      <c r="H3510" s="39" t="s">
        <v>2408</v>
      </c>
      <c r="I3510" s="71">
        <v>-30.87</v>
      </c>
    </row>
    <row r="3511" spans="1:9" x14ac:dyDescent="0.2">
      <c r="A3511" s="38" t="s">
        <v>82</v>
      </c>
      <c r="B3511" s="39" t="s">
        <v>69</v>
      </c>
      <c r="C3511" s="39" t="s">
        <v>70</v>
      </c>
      <c r="D3511" s="39" t="s">
        <v>71</v>
      </c>
      <c r="E3511" s="39" t="s">
        <v>12</v>
      </c>
      <c r="F3511" s="39" t="s">
        <v>28181</v>
      </c>
      <c r="G3511" s="39" t="s">
        <v>26187</v>
      </c>
      <c r="H3511" s="39" t="s">
        <v>2409</v>
      </c>
      <c r="I3511" s="71">
        <v>-5</v>
      </c>
    </row>
    <row r="3512" spans="1:9" x14ac:dyDescent="0.2">
      <c r="A3512" s="38" t="s">
        <v>82</v>
      </c>
      <c r="B3512" s="39" t="s">
        <v>69</v>
      </c>
      <c r="C3512" s="39" t="s">
        <v>70</v>
      </c>
      <c r="D3512" s="39" t="s">
        <v>71</v>
      </c>
      <c r="E3512" s="39" t="s">
        <v>12</v>
      </c>
      <c r="F3512" s="39" t="s">
        <v>26693</v>
      </c>
      <c r="G3512" s="39" t="s">
        <v>26187</v>
      </c>
      <c r="H3512" s="39" t="s">
        <v>2410</v>
      </c>
      <c r="I3512" s="71">
        <v>-16.59</v>
      </c>
    </row>
    <row r="3513" spans="1:9" x14ac:dyDescent="0.2">
      <c r="A3513" s="38" t="s">
        <v>82</v>
      </c>
      <c r="B3513" s="39" t="s">
        <v>69</v>
      </c>
      <c r="C3513" s="39" t="s">
        <v>70</v>
      </c>
      <c r="D3513" s="39" t="s">
        <v>71</v>
      </c>
      <c r="E3513" s="39" t="s">
        <v>12</v>
      </c>
      <c r="F3513" s="39" t="s">
        <v>30134</v>
      </c>
      <c r="G3513" s="39" t="s">
        <v>26187</v>
      </c>
      <c r="H3513" s="39" t="s">
        <v>2411</v>
      </c>
      <c r="I3513" s="71">
        <v>-5</v>
      </c>
    </row>
    <row r="3514" spans="1:9" x14ac:dyDescent="0.2">
      <c r="A3514" s="38" t="s">
        <v>82</v>
      </c>
      <c r="B3514" s="39" t="s">
        <v>69</v>
      </c>
      <c r="C3514" s="39" t="s">
        <v>70</v>
      </c>
      <c r="D3514" s="39" t="s">
        <v>71</v>
      </c>
      <c r="E3514" s="39" t="s">
        <v>12</v>
      </c>
      <c r="F3514" s="39" t="s">
        <v>31745</v>
      </c>
      <c r="G3514" s="39" t="s">
        <v>26187</v>
      </c>
      <c r="H3514" s="39" t="s">
        <v>31746</v>
      </c>
      <c r="I3514" s="71">
        <v>-5</v>
      </c>
    </row>
    <row r="3515" spans="1:9" x14ac:dyDescent="0.2">
      <c r="A3515" s="38" t="s">
        <v>82</v>
      </c>
      <c r="B3515" s="39" t="s">
        <v>69</v>
      </c>
      <c r="C3515" s="39" t="s">
        <v>70</v>
      </c>
      <c r="D3515" s="39" t="s">
        <v>71</v>
      </c>
      <c r="E3515" s="39" t="s">
        <v>12</v>
      </c>
      <c r="F3515" s="39" t="s">
        <v>26363</v>
      </c>
      <c r="G3515" s="39" t="s">
        <v>26187</v>
      </c>
      <c r="H3515" s="39" t="s">
        <v>2413</v>
      </c>
      <c r="I3515" s="71">
        <v>-31.36</v>
      </c>
    </row>
    <row r="3516" spans="1:9" x14ac:dyDescent="0.2">
      <c r="A3516" s="38" t="s">
        <v>82</v>
      </c>
      <c r="B3516" s="39" t="s">
        <v>69</v>
      </c>
      <c r="C3516" s="39" t="s">
        <v>70</v>
      </c>
      <c r="D3516" s="39" t="s">
        <v>71</v>
      </c>
      <c r="E3516" s="39" t="s">
        <v>12</v>
      </c>
      <c r="F3516" s="39" t="s">
        <v>31747</v>
      </c>
      <c r="G3516" s="39" t="s">
        <v>26187</v>
      </c>
      <c r="H3516" s="39" t="s">
        <v>31748</v>
      </c>
      <c r="I3516" s="71">
        <v>-5</v>
      </c>
    </row>
    <row r="3517" spans="1:9" x14ac:dyDescent="0.2">
      <c r="A3517" s="38" t="s">
        <v>82</v>
      </c>
      <c r="B3517" s="39" t="s">
        <v>69</v>
      </c>
      <c r="C3517" s="39" t="s">
        <v>70</v>
      </c>
      <c r="D3517" s="39" t="s">
        <v>71</v>
      </c>
      <c r="E3517" s="39" t="s">
        <v>12</v>
      </c>
      <c r="F3517" s="39" t="s">
        <v>30135</v>
      </c>
      <c r="G3517" s="39" t="s">
        <v>26187</v>
      </c>
      <c r="H3517" s="39" t="s">
        <v>30136</v>
      </c>
      <c r="I3517" s="71">
        <v>-5</v>
      </c>
    </row>
    <row r="3518" spans="1:9" x14ac:dyDescent="0.2">
      <c r="A3518" s="38" t="s">
        <v>82</v>
      </c>
      <c r="B3518" s="39" t="s">
        <v>69</v>
      </c>
      <c r="C3518" s="39" t="s">
        <v>70</v>
      </c>
      <c r="D3518" s="39" t="s">
        <v>71</v>
      </c>
      <c r="E3518" s="39" t="s">
        <v>12</v>
      </c>
      <c r="F3518" s="39" t="s">
        <v>28182</v>
      </c>
      <c r="G3518" s="39" t="s">
        <v>26187</v>
      </c>
      <c r="H3518" s="39" t="s">
        <v>2415</v>
      </c>
      <c r="I3518" s="71">
        <v>-61.16</v>
      </c>
    </row>
    <row r="3519" spans="1:9" x14ac:dyDescent="0.2">
      <c r="A3519" s="38" t="s">
        <v>82</v>
      </c>
      <c r="B3519" s="39" t="s">
        <v>69</v>
      </c>
      <c r="C3519" s="39" t="s">
        <v>70</v>
      </c>
      <c r="D3519" s="39" t="s">
        <v>71</v>
      </c>
      <c r="E3519" s="39" t="s">
        <v>12</v>
      </c>
      <c r="F3519" s="39" t="s">
        <v>26694</v>
      </c>
      <c r="G3519" s="39" t="s">
        <v>26187</v>
      </c>
      <c r="H3519" s="39" t="s">
        <v>2416</v>
      </c>
      <c r="I3519" s="71">
        <v>-7.73</v>
      </c>
    </row>
    <row r="3520" spans="1:9" x14ac:dyDescent="0.2">
      <c r="A3520" s="38" t="s">
        <v>82</v>
      </c>
      <c r="B3520" s="39" t="s">
        <v>69</v>
      </c>
      <c r="C3520" s="39" t="s">
        <v>70</v>
      </c>
      <c r="D3520" s="39" t="s">
        <v>71</v>
      </c>
      <c r="E3520" s="39" t="s">
        <v>12</v>
      </c>
      <c r="F3520" s="39" t="s">
        <v>31749</v>
      </c>
      <c r="G3520" s="39" t="s">
        <v>26187</v>
      </c>
      <c r="H3520" s="39" t="s">
        <v>31750</v>
      </c>
      <c r="I3520" s="71">
        <v>-5</v>
      </c>
    </row>
    <row r="3521" spans="1:9" x14ac:dyDescent="0.2">
      <c r="A3521" s="38" t="s">
        <v>82</v>
      </c>
      <c r="B3521" s="39" t="s">
        <v>69</v>
      </c>
      <c r="C3521" s="39" t="s">
        <v>70</v>
      </c>
      <c r="D3521" s="39" t="s">
        <v>71</v>
      </c>
      <c r="E3521" s="39" t="s">
        <v>12</v>
      </c>
      <c r="F3521" s="39" t="s">
        <v>31751</v>
      </c>
      <c r="G3521" s="39" t="s">
        <v>26187</v>
      </c>
      <c r="H3521" s="39" t="s">
        <v>31752</v>
      </c>
      <c r="I3521" s="71">
        <v>-5</v>
      </c>
    </row>
    <row r="3522" spans="1:9" x14ac:dyDescent="0.2">
      <c r="A3522" s="38" t="s">
        <v>82</v>
      </c>
      <c r="B3522" s="39" t="s">
        <v>69</v>
      </c>
      <c r="C3522" s="39" t="s">
        <v>70</v>
      </c>
      <c r="D3522" s="39" t="s">
        <v>71</v>
      </c>
      <c r="E3522" s="39" t="s">
        <v>12</v>
      </c>
      <c r="F3522" s="39" t="s">
        <v>31753</v>
      </c>
      <c r="G3522" s="39" t="s">
        <v>26187</v>
      </c>
      <c r="H3522" s="39" t="s">
        <v>31754</v>
      </c>
      <c r="I3522" s="71">
        <v>-5</v>
      </c>
    </row>
    <row r="3523" spans="1:9" x14ac:dyDescent="0.2">
      <c r="A3523" s="38" t="s">
        <v>82</v>
      </c>
      <c r="B3523" s="39" t="s">
        <v>69</v>
      </c>
      <c r="C3523" s="39" t="s">
        <v>70</v>
      </c>
      <c r="D3523" s="39" t="s">
        <v>71</v>
      </c>
      <c r="E3523" s="39" t="s">
        <v>12</v>
      </c>
      <c r="F3523" s="39" t="s">
        <v>31755</v>
      </c>
      <c r="G3523" s="39" t="s">
        <v>26187</v>
      </c>
      <c r="H3523" s="39" t="s">
        <v>31756</v>
      </c>
      <c r="I3523" s="71">
        <v>-5</v>
      </c>
    </row>
    <row r="3524" spans="1:9" x14ac:dyDescent="0.2">
      <c r="A3524" s="38" t="s">
        <v>82</v>
      </c>
      <c r="B3524" s="39" t="s">
        <v>69</v>
      </c>
      <c r="C3524" s="39" t="s">
        <v>70</v>
      </c>
      <c r="D3524" s="39" t="s">
        <v>71</v>
      </c>
      <c r="E3524" s="39" t="s">
        <v>12</v>
      </c>
      <c r="F3524" s="39" t="s">
        <v>26990</v>
      </c>
      <c r="G3524" s="39" t="s">
        <v>26187</v>
      </c>
      <c r="H3524" s="39" t="s">
        <v>26991</v>
      </c>
      <c r="I3524" s="71">
        <v>-12.39</v>
      </c>
    </row>
    <row r="3525" spans="1:9" x14ac:dyDescent="0.2">
      <c r="A3525" s="38" t="s">
        <v>82</v>
      </c>
      <c r="B3525" s="39" t="s">
        <v>69</v>
      </c>
      <c r="C3525" s="39" t="s">
        <v>70</v>
      </c>
      <c r="D3525" s="39" t="s">
        <v>71</v>
      </c>
      <c r="E3525" s="39" t="s">
        <v>12</v>
      </c>
      <c r="F3525" s="39" t="s">
        <v>31757</v>
      </c>
      <c r="G3525" s="39" t="s">
        <v>26187</v>
      </c>
      <c r="H3525" s="39" t="s">
        <v>31758</v>
      </c>
      <c r="I3525" s="71">
        <v>-5.14</v>
      </c>
    </row>
    <row r="3526" spans="1:9" x14ac:dyDescent="0.2">
      <c r="A3526" s="38" t="s">
        <v>82</v>
      </c>
      <c r="B3526" s="39" t="s">
        <v>69</v>
      </c>
      <c r="C3526" s="39" t="s">
        <v>70</v>
      </c>
      <c r="D3526" s="39" t="s">
        <v>71</v>
      </c>
      <c r="E3526" s="39" t="s">
        <v>12</v>
      </c>
      <c r="F3526" s="39" t="s">
        <v>28761</v>
      </c>
      <c r="G3526" s="39" t="s">
        <v>26187</v>
      </c>
      <c r="H3526" s="39" t="s">
        <v>2419</v>
      </c>
      <c r="I3526" s="71">
        <v>-5</v>
      </c>
    </row>
    <row r="3527" spans="1:9" x14ac:dyDescent="0.2">
      <c r="A3527" s="38" t="s">
        <v>82</v>
      </c>
      <c r="B3527" s="39" t="s">
        <v>69</v>
      </c>
      <c r="C3527" s="39" t="s">
        <v>70</v>
      </c>
      <c r="D3527" s="39" t="s">
        <v>71</v>
      </c>
      <c r="E3527" s="39" t="s">
        <v>12</v>
      </c>
      <c r="F3527" s="39" t="s">
        <v>31759</v>
      </c>
      <c r="G3527" s="39" t="s">
        <v>26187</v>
      </c>
      <c r="H3527" s="39" t="s">
        <v>2420</v>
      </c>
      <c r="I3527" s="71">
        <v>-5</v>
      </c>
    </row>
    <row r="3528" spans="1:9" x14ac:dyDescent="0.2">
      <c r="A3528" s="38" t="s">
        <v>82</v>
      </c>
      <c r="B3528" s="39" t="s">
        <v>69</v>
      </c>
      <c r="C3528" s="39" t="s">
        <v>70</v>
      </c>
      <c r="D3528" s="39" t="s">
        <v>71</v>
      </c>
      <c r="E3528" s="39" t="s">
        <v>12</v>
      </c>
      <c r="F3528" s="39" t="s">
        <v>28183</v>
      </c>
      <c r="G3528" s="39" t="s">
        <v>26187</v>
      </c>
      <c r="H3528" s="39" t="s">
        <v>2421</v>
      </c>
      <c r="I3528" s="71">
        <v>-11.39</v>
      </c>
    </row>
    <row r="3529" spans="1:9" x14ac:dyDescent="0.2">
      <c r="A3529" s="38" t="s">
        <v>82</v>
      </c>
      <c r="B3529" s="39" t="s">
        <v>69</v>
      </c>
      <c r="C3529" s="39" t="s">
        <v>70</v>
      </c>
      <c r="D3529" s="39" t="s">
        <v>71</v>
      </c>
      <c r="E3529" s="39" t="s">
        <v>12</v>
      </c>
      <c r="F3529" s="39" t="s">
        <v>31760</v>
      </c>
      <c r="G3529" s="39" t="s">
        <v>26187</v>
      </c>
      <c r="H3529" s="39" t="s">
        <v>31761</v>
      </c>
      <c r="I3529" s="71">
        <v>-5</v>
      </c>
    </row>
    <row r="3530" spans="1:9" x14ac:dyDescent="0.2">
      <c r="A3530" s="38" t="s">
        <v>82</v>
      </c>
      <c r="B3530" s="39" t="s">
        <v>69</v>
      </c>
      <c r="C3530" s="39" t="s">
        <v>70</v>
      </c>
      <c r="D3530" s="39" t="s">
        <v>71</v>
      </c>
      <c r="E3530" s="39" t="s">
        <v>12</v>
      </c>
      <c r="F3530" s="39" t="s">
        <v>2423</v>
      </c>
      <c r="G3530" s="39" t="s">
        <v>26187</v>
      </c>
      <c r="H3530" s="39" t="s">
        <v>2424</v>
      </c>
      <c r="I3530" s="71">
        <v>-5</v>
      </c>
    </row>
    <row r="3531" spans="1:9" x14ac:dyDescent="0.2">
      <c r="A3531" s="38" t="s">
        <v>82</v>
      </c>
      <c r="B3531" s="39" t="s">
        <v>69</v>
      </c>
      <c r="C3531" s="39" t="s">
        <v>70</v>
      </c>
      <c r="D3531" s="39" t="s">
        <v>71</v>
      </c>
      <c r="E3531" s="39" t="s">
        <v>12</v>
      </c>
      <c r="F3531" s="39" t="s">
        <v>31762</v>
      </c>
      <c r="G3531" s="39" t="s">
        <v>26187</v>
      </c>
      <c r="H3531" s="39" t="s">
        <v>1667</v>
      </c>
      <c r="I3531" s="71">
        <v>-5</v>
      </c>
    </row>
    <row r="3532" spans="1:9" x14ac:dyDescent="0.2">
      <c r="A3532" s="38" t="s">
        <v>82</v>
      </c>
      <c r="B3532" s="39" t="s">
        <v>69</v>
      </c>
      <c r="C3532" s="39" t="s">
        <v>70</v>
      </c>
      <c r="D3532" s="39" t="s">
        <v>71</v>
      </c>
      <c r="E3532" s="39" t="s">
        <v>12</v>
      </c>
      <c r="F3532" s="39" t="s">
        <v>28762</v>
      </c>
      <c r="G3532" s="39" t="s">
        <v>26187</v>
      </c>
      <c r="H3532" s="39" t="s">
        <v>28763</v>
      </c>
      <c r="I3532" s="71">
        <v>-7.26</v>
      </c>
    </row>
    <row r="3533" spans="1:9" x14ac:dyDescent="0.2">
      <c r="A3533" s="38" t="s">
        <v>82</v>
      </c>
      <c r="B3533" s="39" t="s">
        <v>69</v>
      </c>
      <c r="C3533" s="39" t="s">
        <v>70</v>
      </c>
      <c r="D3533" s="39" t="s">
        <v>71</v>
      </c>
      <c r="E3533" s="39" t="s">
        <v>12</v>
      </c>
      <c r="F3533" s="39" t="s">
        <v>30137</v>
      </c>
      <c r="G3533" s="39" t="s">
        <v>26187</v>
      </c>
      <c r="H3533" s="39" t="s">
        <v>30138</v>
      </c>
      <c r="I3533" s="71">
        <v>-5</v>
      </c>
    </row>
    <row r="3534" spans="1:9" x14ac:dyDescent="0.2">
      <c r="A3534" s="38" t="s">
        <v>82</v>
      </c>
      <c r="B3534" s="39" t="s">
        <v>69</v>
      </c>
      <c r="C3534" s="39" t="s">
        <v>70</v>
      </c>
      <c r="D3534" s="39" t="s">
        <v>71</v>
      </c>
      <c r="E3534" s="39" t="s">
        <v>12</v>
      </c>
      <c r="F3534" s="39" t="s">
        <v>29256</v>
      </c>
      <c r="G3534" s="39" t="s">
        <v>26187</v>
      </c>
      <c r="H3534" s="39" t="s">
        <v>2425</v>
      </c>
      <c r="I3534" s="71">
        <v>-5</v>
      </c>
    </row>
    <row r="3535" spans="1:9" x14ac:dyDescent="0.2">
      <c r="A3535" s="38" t="s">
        <v>82</v>
      </c>
      <c r="B3535" s="39" t="s">
        <v>69</v>
      </c>
      <c r="C3535" s="39" t="s">
        <v>70</v>
      </c>
      <c r="D3535" s="39" t="s">
        <v>71</v>
      </c>
      <c r="E3535" s="39" t="s">
        <v>12</v>
      </c>
      <c r="F3535" s="39" t="s">
        <v>30139</v>
      </c>
      <c r="G3535" s="39" t="s">
        <v>26187</v>
      </c>
      <c r="H3535" s="39" t="s">
        <v>30140</v>
      </c>
      <c r="I3535" s="71">
        <v>-5</v>
      </c>
    </row>
    <row r="3536" spans="1:9" x14ac:dyDescent="0.2">
      <c r="A3536" s="38" t="s">
        <v>82</v>
      </c>
      <c r="B3536" s="39" t="s">
        <v>69</v>
      </c>
      <c r="C3536" s="39" t="s">
        <v>70</v>
      </c>
      <c r="D3536" s="39" t="s">
        <v>71</v>
      </c>
      <c r="E3536" s="39" t="s">
        <v>12</v>
      </c>
      <c r="F3536" s="39" t="s">
        <v>31763</v>
      </c>
      <c r="G3536" s="39" t="s">
        <v>26187</v>
      </c>
      <c r="H3536" s="39" t="s">
        <v>31764</v>
      </c>
      <c r="I3536" s="71">
        <v>-5</v>
      </c>
    </row>
    <row r="3537" spans="1:9" x14ac:dyDescent="0.2">
      <c r="A3537" s="38" t="s">
        <v>82</v>
      </c>
      <c r="B3537" s="39" t="s">
        <v>69</v>
      </c>
      <c r="C3537" s="39" t="s">
        <v>70</v>
      </c>
      <c r="D3537" s="39" t="s">
        <v>71</v>
      </c>
      <c r="E3537" s="39" t="s">
        <v>12</v>
      </c>
      <c r="F3537" s="39" t="s">
        <v>26992</v>
      </c>
      <c r="G3537" s="39" t="s">
        <v>26187</v>
      </c>
      <c r="H3537" s="39" t="s">
        <v>26993</v>
      </c>
      <c r="I3537" s="71">
        <v>-6.41</v>
      </c>
    </row>
    <row r="3538" spans="1:9" x14ac:dyDescent="0.2">
      <c r="A3538" s="38" t="s">
        <v>82</v>
      </c>
      <c r="B3538" s="39" t="s">
        <v>69</v>
      </c>
      <c r="C3538" s="39" t="s">
        <v>70</v>
      </c>
      <c r="D3538" s="39" t="s">
        <v>71</v>
      </c>
      <c r="E3538" s="39" t="s">
        <v>12</v>
      </c>
      <c r="F3538" s="39" t="s">
        <v>31765</v>
      </c>
      <c r="G3538" s="39" t="s">
        <v>26187</v>
      </c>
      <c r="H3538" s="39" t="s">
        <v>21607</v>
      </c>
      <c r="I3538" s="71">
        <v>-5</v>
      </c>
    </row>
    <row r="3539" spans="1:9" x14ac:dyDescent="0.2">
      <c r="A3539" s="38" t="s">
        <v>82</v>
      </c>
      <c r="B3539" s="39" t="s">
        <v>69</v>
      </c>
      <c r="C3539" s="39" t="s">
        <v>70</v>
      </c>
      <c r="D3539" s="39" t="s">
        <v>71</v>
      </c>
      <c r="E3539" s="39" t="s">
        <v>12</v>
      </c>
      <c r="F3539" s="39" t="s">
        <v>28184</v>
      </c>
      <c r="G3539" s="39" t="s">
        <v>26187</v>
      </c>
      <c r="H3539" s="39" t="s">
        <v>2430</v>
      </c>
      <c r="I3539" s="71">
        <v>-13.43</v>
      </c>
    </row>
    <row r="3540" spans="1:9" x14ac:dyDescent="0.2">
      <c r="A3540" s="38" t="s">
        <v>82</v>
      </c>
      <c r="B3540" s="39" t="s">
        <v>69</v>
      </c>
      <c r="C3540" s="39" t="s">
        <v>70</v>
      </c>
      <c r="D3540" s="39" t="s">
        <v>71</v>
      </c>
      <c r="E3540" s="39" t="s">
        <v>12</v>
      </c>
      <c r="F3540" s="39" t="s">
        <v>27482</v>
      </c>
      <c r="G3540" s="39" t="s">
        <v>26187</v>
      </c>
      <c r="H3540" s="39" t="s">
        <v>2431</v>
      </c>
      <c r="I3540" s="71">
        <v>-543.28</v>
      </c>
    </row>
    <row r="3541" spans="1:9" x14ac:dyDescent="0.2">
      <c r="A3541" s="38" t="s">
        <v>82</v>
      </c>
      <c r="B3541" s="39" t="s">
        <v>69</v>
      </c>
      <c r="C3541" s="39" t="s">
        <v>70</v>
      </c>
      <c r="D3541" s="39" t="s">
        <v>71</v>
      </c>
      <c r="E3541" s="39" t="s">
        <v>12</v>
      </c>
      <c r="F3541" s="39" t="s">
        <v>31766</v>
      </c>
      <c r="G3541" s="39" t="s">
        <v>26187</v>
      </c>
      <c r="H3541" s="39" t="s">
        <v>1668</v>
      </c>
      <c r="I3541" s="71">
        <v>-5</v>
      </c>
    </row>
    <row r="3542" spans="1:9" x14ac:dyDescent="0.2">
      <c r="A3542" s="38" t="s">
        <v>82</v>
      </c>
      <c r="B3542" s="39" t="s">
        <v>69</v>
      </c>
      <c r="C3542" s="39" t="s">
        <v>70</v>
      </c>
      <c r="D3542" s="39" t="s">
        <v>71</v>
      </c>
      <c r="E3542" s="39" t="s">
        <v>12</v>
      </c>
      <c r="F3542" s="39" t="s">
        <v>30141</v>
      </c>
      <c r="G3542" s="39" t="s">
        <v>26187</v>
      </c>
      <c r="H3542" s="39" t="s">
        <v>2432</v>
      </c>
      <c r="I3542" s="71">
        <v>-5</v>
      </c>
    </row>
    <row r="3543" spans="1:9" x14ac:dyDescent="0.2">
      <c r="A3543" s="38" t="s">
        <v>82</v>
      </c>
      <c r="B3543" s="39" t="s">
        <v>69</v>
      </c>
      <c r="C3543" s="39" t="s">
        <v>70</v>
      </c>
      <c r="D3543" s="39" t="s">
        <v>71</v>
      </c>
      <c r="E3543" s="39" t="s">
        <v>12</v>
      </c>
      <c r="F3543" s="39" t="s">
        <v>28185</v>
      </c>
      <c r="G3543" s="39" t="s">
        <v>26187</v>
      </c>
      <c r="H3543" s="39" t="s">
        <v>28186</v>
      </c>
      <c r="I3543" s="71">
        <v>-7.81</v>
      </c>
    </row>
    <row r="3544" spans="1:9" x14ac:dyDescent="0.2">
      <c r="A3544" s="38" t="s">
        <v>82</v>
      </c>
      <c r="B3544" s="39" t="s">
        <v>69</v>
      </c>
      <c r="C3544" s="39" t="s">
        <v>70</v>
      </c>
      <c r="D3544" s="39" t="s">
        <v>71</v>
      </c>
      <c r="E3544" s="39" t="s">
        <v>12</v>
      </c>
      <c r="F3544" s="39" t="s">
        <v>31767</v>
      </c>
      <c r="G3544" s="39" t="s">
        <v>26187</v>
      </c>
      <c r="H3544" s="39" t="s">
        <v>21245</v>
      </c>
      <c r="I3544" s="71">
        <v>-5</v>
      </c>
    </row>
    <row r="3545" spans="1:9" x14ac:dyDescent="0.2">
      <c r="A3545" s="38" t="s">
        <v>82</v>
      </c>
      <c r="B3545" s="39" t="s">
        <v>69</v>
      </c>
      <c r="C3545" s="39" t="s">
        <v>70</v>
      </c>
      <c r="D3545" s="39" t="s">
        <v>71</v>
      </c>
      <c r="E3545" s="39" t="s">
        <v>12</v>
      </c>
      <c r="F3545" s="39" t="s">
        <v>27871</v>
      </c>
      <c r="G3545" s="39" t="s">
        <v>26187</v>
      </c>
      <c r="H3545" s="39" t="s">
        <v>27872</v>
      </c>
      <c r="I3545" s="71">
        <v>-5</v>
      </c>
    </row>
    <row r="3546" spans="1:9" x14ac:dyDescent="0.2">
      <c r="A3546" s="38" t="s">
        <v>82</v>
      </c>
      <c r="B3546" s="39" t="s">
        <v>69</v>
      </c>
      <c r="C3546" s="39" t="s">
        <v>70</v>
      </c>
      <c r="D3546" s="39" t="s">
        <v>71</v>
      </c>
      <c r="E3546" s="39" t="s">
        <v>12</v>
      </c>
      <c r="F3546" s="39" t="s">
        <v>31768</v>
      </c>
      <c r="G3546" s="39" t="s">
        <v>26187</v>
      </c>
      <c r="H3546" s="39" t="s">
        <v>31769</v>
      </c>
      <c r="I3546" s="71">
        <v>-5</v>
      </c>
    </row>
    <row r="3547" spans="1:9" x14ac:dyDescent="0.2">
      <c r="A3547" s="38" t="s">
        <v>82</v>
      </c>
      <c r="B3547" s="39" t="s">
        <v>69</v>
      </c>
      <c r="C3547" s="39" t="s">
        <v>70</v>
      </c>
      <c r="D3547" s="39" t="s">
        <v>71</v>
      </c>
      <c r="E3547" s="39" t="s">
        <v>12</v>
      </c>
      <c r="F3547" s="39" t="s">
        <v>26994</v>
      </c>
      <c r="G3547" s="39" t="s">
        <v>26187</v>
      </c>
      <c r="H3547" s="39" t="s">
        <v>26995</v>
      </c>
      <c r="I3547" s="71">
        <v>-11.59</v>
      </c>
    </row>
    <row r="3548" spans="1:9" x14ac:dyDescent="0.2">
      <c r="A3548" s="38" t="s">
        <v>82</v>
      </c>
      <c r="B3548" s="39" t="s">
        <v>69</v>
      </c>
      <c r="C3548" s="39" t="s">
        <v>70</v>
      </c>
      <c r="D3548" s="39" t="s">
        <v>71</v>
      </c>
      <c r="E3548" s="39" t="s">
        <v>12</v>
      </c>
      <c r="F3548" s="39" t="s">
        <v>31770</v>
      </c>
      <c r="G3548" s="39" t="s">
        <v>26187</v>
      </c>
      <c r="H3548" s="39" t="s">
        <v>31771</v>
      </c>
      <c r="I3548" s="71">
        <v>-5</v>
      </c>
    </row>
    <row r="3549" spans="1:9" x14ac:dyDescent="0.2">
      <c r="A3549" s="38" t="s">
        <v>82</v>
      </c>
      <c r="B3549" s="39" t="s">
        <v>69</v>
      </c>
      <c r="C3549" s="39" t="s">
        <v>70</v>
      </c>
      <c r="D3549" s="39" t="s">
        <v>71</v>
      </c>
      <c r="E3549" s="39" t="s">
        <v>12</v>
      </c>
      <c r="F3549" s="39" t="s">
        <v>30142</v>
      </c>
      <c r="G3549" s="39" t="s">
        <v>26187</v>
      </c>
      <c r="H3549" s="39" t="s">
        <v>18331</v>
      </c>
      <c r="I3549" s="71">
        <v>-5</v>
      </c>
    </row>
    <row r="3550" spans="1:9" x14ac:dyDescent="0.2">
      <c r="A3550" s="38" t="s">
        <v>82</v>
      </c>
      <c r="B3550" s="39" t="s">
        <v>69</v>
      </c>
      <c r="C3550" s="39" t="s">
        <v>70</v>
      </c>
      <c r="D3550" s="39" t="s">
        <v>71</v>
      </c>
      <c r="E3550" s="39" t="s">
        <v>12</v>
      </c>
      <c r="F3550" s="39" t="s">
        <v>27873</v>
      </c>
      <c r="G3550" s="39" t="s">
        <v>26187</v>
      </c>
      <c r="H3550" s="39" t="s">
        <v>2437</v>
      </c>
      <c r="I3550" s="71">
        <v>-5</v>
      </c>
    </row>
    <row r="3551" spans="1:9" x14ac:dyDescent="0.2">
      <c r="A3551" s="38" t="s">
        <v>82</v>
      </c>
      <c r="B3551" s="39" t="s">
        <v>69</v>
      </c>
      <c r="C3551" s="39" t="s">
        <v>70</v>
      </c>
      <c r="D3551" s="39" t="s">
        <v>71</v>
      </c>
      <c r="E3551" s="39" t="s">
        <v>12</v>
      </c>
      <c r="F3551" s="39" t="s">
        <v>31772</v>
      </c>
      <c r="G3551" s="39" t="s">
        <v>26187</v>
      </c>
      <c r="H3551" s="39" t="s">
        <v>31773</v>
      </c>
      <c r="I3551" s="71">
        <v>-7.29</v>
      </c>
    </row>
    <row r="3552" spans="1:9" x14ac:dyDescent="0.2">
      <c r="A3552" s="38" t="s">
        <v>82</v>
      </c>
      <c r="B3552" s="39" t="s">
        <v>69</v>
      </c>
      <c r="C3552" s="39" t="s">
        <v>70</v>
      </c>
      <c r="D3552" s="39" t="s">
        <v>71</v>
      </c>
      <c r="E3552" s="39" t="s">
        <v>12</v>
      </c>
      <c r="F3552" s="39" t="s">
        <v>26847</v>
      </c>
      <c r="G3552" s="39" t="s">
        <v>26187</v>
      </c>
      <c r="H3552" s="39" t="s">
        <v>26848</v>
      </c>
      <c r="I3552" s="71">
        <v>-40.39</v>
      </c>
    </row>
    <row r="3553" spans="1:9" x14ac:dyDescent="0.2">
      <c r="A3553" s="38" t="s">
        <v>82</v>
      </c>
      <c r="B3553" s="39" t="s">
        <v>69</v>
      </c>
      <c r="C3553" s="39" t="s">
        <v>70</v>
      </c>
      <c r="D3553" s="39" t="s">
        <v>71</v>
      </c>
      <c r="E3553" s="39" t="s">
        <v>12</v>
      </c>
      <c r="F3553" s="39" t="s">
        <v>27874</v>
      </c>
      <c r="G3553" s="39" t="s">
        <v>100</v>
      </c>
      <c r="H3553" s="39" t="s">
        <v>2438</v>
      </c>
      <c r="I3553" s="71">
        <v>-15.04</v>
      </c>
    </row>
    <row r="3554" spans="1:9" x14ac:dyDescent="0.2">
      <c r="A3554" s="38" t="s">
        <v>82</v>
      </c>
      <c r="B3554" s="39" t="s">
        <v>69</v>
      </c>
      <c r="C3554" s="39" t="s">
        <v>70</v>
      </c>
      <c r="D3554" s="39" t="s">
        <v>71</v>
      </c>
      <c r="E3554" s="39" t="s">
        <v>12</v>
      </c>
      <c r="F3554" s="39" t="s">
        <v>2439</v>
      </c>
      <c r="G3554" s="39" t="s">
        <v>26187</v>
      </c>
      <c r="H3554" s="39" t="s">
        <v>2440</v>
      </c>
      <c r="I3554" s="71">
        <v>-20.74</v>
      </c>
    </row>
    <row r="3555" spans="1:9" x14ac:dyDescent="0.2">
      <c r="A3555" s="38" t="s">
        <v>82</v>
      </c>
      <c r="B3555" s="39" t="s">
        <v>69</v>
      </c>
      <c r="C3555" s="39" t="s">
        <v>70</v>
      </c>
      <c r="D3555" s="39" t="s">
        <v>71</v>
      </c>
      <c r="E3555" s="39" t="s">
        <v>12</v>
      </c>
      <c r="F3555" s="39" t="s">
        <v>26996</v>
      </c>
      <c r="G3555" s="39" t="s">
        <v>26187</v>
      </c>
      <c r="H3555" s="39" t="s">
        <v>26997</v>
      </c>
      <c r="I3555" s="71">
        <v>-20.76</v>
      </c>
    </row>
    <row r="3556" spans="1:9" x14ac:dyDescent="0.2">
      <c r="A3556" s="38" t="s">
        <v>82</v>
      </c>
      <c r="B3556" s="39" t="s">
        <v>69</v>
      </c>
      <c r="C3556" s="39" t="s">
        <v>70</v>
      </c>
      <c r="D3556" s="39" t="s">
        <v>71</v>
      </c>
      <c r="E3556" s="39" t="s">
        <v>12</v>
      </c>
      <c r="F3556" s="39" t="s">
        <v>31774</v>
      </c>
      <c r="G3556" s="39" t="s">
        <v>26187</v>
      </c>
      <c r="H3556" s="39" t="s">
        <v>20449</v>
      </c>
      <c r="I3556" s="71">
        <v>-5</v>
      </c>
    </row>
    <row r="3557" spans="1:9" x14ac:dyDescent="0.2">
      <c r="A3557" s="38" t="s">
        <v>82</v>
      </c>
      <c r="B3557" s="39" t="s">
        <v>69</v>
      </c>
      <c r="C3557" s="39" t="s">
        <v>70</v>
      </c>
      <c r="D3557" s="39" t="s">
        <v>71</v>
      </c>
      <c r="E3557" s="39" t="s">
        <v>12</v>
      </c>
      <c r="F3557" s="39" t="s">
        <v>29257</v>
      </c>
      <c r="G3557" s="39" t="s">
        <v>100</v>
      </c>
      <c r="H3557" s="39" t="s">
        <v>29258</v>
      </c>
      <c r="I3557" s="71">
        <v>-5</v>
      </c>
    </row>
    <row r="3558" spans="1:9" x14ac:dyDescent="0.2">
      <c r="A3558" s="38" t="s">
        <v>82</v>
      </c>
      <c r="B3558" s="39" t="s">
        <v>69</v>
      </c>
      <c r="C3558" s="39" t="s">
        <v>70</v>
      </c>
      <c r="D3558" s="39" t="s">
        <v>71</v>
      </c>
      <c r="E3558" s="39" t="s">
        <v>12</v>
      </c>
      <c r="F3558" s="39" t="s">
        <v>2443</v>
      </c>
      <c r="G3558" s="39" t="s">
        <v>26187</v>
      </c>
      <c r="H3558" s="39" t="s">
        <v>2444</v>
      </c>
      <c r="I3558" s="71">
        <v>-32.520000000000003</v>
      </c>
    </row>
    <row r="3559" spans="1:9" x14ac:dyDescent="0.2">
      <c r="A3559" s="38" t="s">
        <v>82</v>
      </c>
      <c r="B3559" s="39" t="s">
        <v>69</v>
      </c>
      <c r="C3559" s="39" t="s">
        <v>70</v>
      </c>
      <c r="D3559" s="39" t="s">
        <v>71</v>
      </c>
      <c r="E3559" s="39" t="s">
        <v>12</v>
      </c>
      <c r="F3559" s="39" t="s">
        <v>28764</v>
      </c>
      <c r="G3559" s="39" t="s">
        <v>26187</v>
      </c>
      <c r="H3559" s="39" t="s">
        <v>2445</v>
      </c>
      <c r="I3559" s="71">
        <v>-7.32</v>
      </c>
    </row>
    <row r="3560" spans="1:9" x14ac:dyDescent="0.2">
      <c r="A3560" s="38" t="s">
        <v>82</v>
      </c>
      <c r="B3560" s="39" t="s">
        <v>69</v>
      </c>
      <c r="C3560" s="39" t="s">
        <v>70</v>
      </c>
      <c r="D3560" s="39" t="s">
        <v>71</v>
      </c>
      <c r="E3560" s="39" t="s">
        <v>12</v>
      </c>
      <c r="F3560" s="39" t="s">
        <v>28765</v>
      </c>
      <c r="G3560" s="39" t="s">
        <v>26187</v>
      </c>
      <c r="H3560" s="39" t="s">
        <v>30143</v>
      </c>
      <c r="I3560" s="71">
        <v>-5</v>
      </c>
    </row>
    <row r="3561" spans="1:9" x14ac:dyDescent="0.2">
      <c r="A3561" s="38" t="s">
        <v>82</v>
      </c>
      <c r="B3561" s="39" t="s">
        <v>69</v>
      </c>
      <c r="C3561" s="39" t="s">
        <v>70</v>
      </c>
      <c r="D3561" s="39" t="s">
        <v>71</v>
      </c>
      <c r="E3561" s="39" t="s">
        <v>12</v>
      </c>
      <c r="F3561" s="39" t="s">
        <v>2446</v>
      </c>
      <c r="G3561" s="39" t="s">
        <v>26187</v>
      </c>
      <c r="H3561" s="39" t="s">
        <v>2447</v>
      </c>
      <c r="I3561" s="71">
        <v>-28.4</v>
      </c>
    </row>
    <row r="3562" spans="1:9" x14ac:dyDescent="0.2">
      <c r="A3562" s="38" t="s">
        <v>82</v>
      </c>
      <c r="B3562" s="39" t="s">
        <v>69</v>
      </c>
      <c r="C3562" s="39" t="s">
        <v>70</v>
      </c>
      <c r="D3562" s="39" t="s">
        <v>71</v>
      </c>
      <c r="E3562" s="39" t="s">
        <v>12</v>
      </c>
      <c r="F3562" s="39" t="s">
        <v>28323</v>
      </c>
      <c r="G3562" s="39" t="s">
        <v>26187</v>
      </c>
      <c r="H3562" s="39" t="s">
        <v>28324</v>
      </c>
      <c r="I3562" s="71">
        <v>-10</v>
      </c>
    </row>
    <row r="3563" spans="1:9" x14ac:dyDescent="0.2">
      <c r="A3563" s="38" t="s">
        <v>82</v>
      </c>
      <c r="B3563" s="39" t="s">
        <v>69</v>
      </c>
      <c r="C3563" s="39" t="s">
        <v>70</v>
      </c>
      <c r="D3563" s="39" t="s">
        <v>71</v>
      </c>
      <c r="E3563" s="39" t="s">
        <v>12</v>
      </c>
      <c r="F3563" s="39" t="s">
        <v>26400</v>
      </c>
      <c r="G3563" s="39" t="s">
        <v>100</v>
      </c>
      <c r="H3563" s="39" t="s">
        <v>26401</v>
      </c>
      <c r="I3563" s="71">
        <v>-16.760000000000002</v>
      </c>
    </row>
    <row r="3564" spans="1:9" x14ac:dyDescent="0.2">
      <c r="A3564" s="38" t="s">
        <v>82</v>
      </c>
      <c r="B3564" s="39" t="s">
        <v>69</v>
      </c>
      <c r="C3564" s="39" t="s">
        <v>70</v>
      </c>
      <c r="D3564" s="39" t="s">
        <v>71</v>
      </c>
      <c r="E3564" s="39" t="s">
        <v>12</v>
      </c>
      <c r="F3564" s="39" t="s">
        <v>31775</v>
      </c>
      <c r="G3564" s="39" t="s">
        <v>100</v>
      </c>
      <c r="H3564" s="39" t="s">
        <v>31776</v>
      </c>
      <c r="I3564" s="71">
        <v>-21.28</v>
      </c>
    </row>
    <row r="3565" spans="1:9" x14ac:dyDescent="0.2">
      <c r="A3565" s="38" t="s">
        <v>82</v>
      </c>
      <c r="B3565" s="39" t="s">
        <v>69</v>
      </c>
      <c r="C3565" s="39" t="s">
        <v>70</v>
      </c>
      <c r="D3565" s="39" t="s">
        <v>71</v>
      </c>
      <c r="E3565" s="39" t="s">
        <v>12</v>
      </c>
      <c r="F3565" s="39" t="s">
        <v>2448</v>
      </c>
      <c r="G3565" s="39" t="s">
        <v>26187</v>
      </c>
      <c r="H3565" s="39" t="s">
        <v>2449</v>
      </c>
      <c r="I3565" s="71">
        <v>-14.92</v>
      </c>
    </row>
    <row r="3566" spans="1:9" x14ac:dyDescent="0.2">
      <c r="A3566" s="38" t="s">
        <v>82</v>
      </c>
      <c r="B3566" s="39" t="s">
        <v>69</v>
      </c>
      <c r="C3566" s="39" t="s">
        <v>70</v>
      </c>
      <c r="D3566" s="39" t="s">
        <v>71</v>
      </c>
      <c r="E3566" s="39" t="s">
        <v>12</v>
      </c>
      <c r="F3566" s="39" t="s">
        <v>30144</v>
      </c>
      <c r="G3566" s="39" t="s">
        <v>26187</v>
      </c>
      <c r="H3566" s="39" t="s">
        <v>30145</v>
      </c>
      <c r="I3566" s="71">
        <v>-5</v>
      </c>
    </row>
    <row r="3567" spans="1:9" x14ac:dyDescent="0.2">
      <c r="A3567" s="38" t="s">
        <v>82</v>
      </c>
      <c r="B3567" s="39" t="s">
        <v>69</v>
      </c>
      <c r="C3567" s="39" t="s">
        <v>70</v>
      </c>
      <c r="D3567" s="39" t="s">
        <v>71</v>
      </c>
      <c r="E3567" s="39" t="s">
        <v>12</v>
      </c>
      <c r="F3567" s="39" t="s">
        <v>31777</v>
      </c>
      <c r="G3567" s="39" t="s">
        <v>26187</v>
      </c>
      <c r="H3567" s="39" t="s">
        <v>31778</v>
      </c>
      <c r="I3567" s="71">
        <v>-5</v>
      </c>
    </row>
    <row r="3568" spans="1:9" x14ac:dyDescent="0.2">
      <c r="A3568" s="38" t="s">
        <v>82</v>
      </c>
      <c r="B3568" s="39" t="s">
        <v>69</v>
      </c>
      <c r="C3568" s="39" t="s">
        <v>70</v>
      </c>
      <c r="D3568" s="39" t="s">
        <v>71</v>
      </c>
      <c r="E3568" s="39" t="s">
        <v>12</v>
      </c>
      <c r="F3568" s="39" t="s">
        <v>27211</v>
      </c>
      <c r="G3568" s="39" t="s">
        <v>26187</v>
      </c>
      <c r="H3568" s="39" t="s">
        <v>2450</v>
      </c>
      <c r="I3568" s="71">
        <v>-5</v>
      </c>
    </row>
    <row r="3569" spans="1:9" x14ac:dyDescent="0.2">
      <c r="A3569" s="38" t="s">
        <v>82</v>
      </c>
      <c r="B3569" s="39" t="s">
        <v>69</v>
      </c>
      <c r="C3569" s="39" t="s">
        <v>70</v>
      </c>
      <c r="D3569" s="39" t="s">
        <v>71</v>
      </c>
      <c r="E3569" s="39" t="s">
        <v>12</v>
      </c>
      <c r="F3569" s="39" t="s">
        <v>2451</v>
      </c>
      <c r="G3569" s="39" t="s">
        <v>26187</v>
      </c>
      <c r="H3569" s="39" t="s">
        <v>2452</v>
      </c>
      <c r="I3569" s="71">
        <v>-9.26</v>
      </c>
    </row>
    <row r="3570" spans="1:9" x14ac:dyDescent="0.2">
      <c r="A3570" s="38" t="s">
        <v>82</v>
      </c>
      <c r="B3570" s="39" t="s">
        <v>69</v>
      </c>
      <c r="C3570" s="39" t="s">
        <v>70</v>
      </c>
      <c r="D3570" s="39" t="s">
        <v>71</v>
      </c>
      <c r="E3570" s="39" t="s">
        <v>12</v>
      </c>
      <c r="F3570" s="39" t="s">
        <v>27212</v>
      </c>
      <c r="G3570" s="39" t="s">
        <v>26187</v>
      </c>
      <c r="H3570" s="39" t="s">
        <v>1671</v>
      </c>
      <c r="I3570" s="71">
        <v>-47.17</v>
      </c>
    </row>
    <row r="3571" spans="1:9" x14ac:dyDescent="0.2">
      <c r="A3571" s="38" t="s">
        <v>82</v>
      </c>
      <c r="B3571" s="39" t="s">
        <v>69</v>
      </c>
      <c r="C3571" s="39" t="s">
        <v>70</v>
      </c>
      <c r="D3571" s="39" t="s">
        <v>71</v>
      </c>
      <c r="E3571" s="39" t="s">
        <v>12</v>
      </c>
      <c r="F3571" s="39" t="s">
        <v>28766</v>
      </c>
      <c r="G3571" s="39" t="s">
        <v>100</v>
      </c>
      <c r="H3571" s="39" t="s">
        <v>18168</v>
      </c>
      <c r="I3571" s="71">
        <v>-5</v>
      </c>
    </row>
    <row r="3572" spans="1:9" x14ac:dyDescent="0.2">
      <c r="A3572" s="38" t="s">
        <v>82</v>
      </c>
      <c r="B3572" s="39" t="s">
        <v>69</v>
      </c>
      <c r="C3572" s="39" t="s">
        <v>70</v>
      </c>
      <c r="D3572" s="39" t="s">
        <v>71</v>
      </c>
      <c r="E3572" s="39" t="s">
        <v>12</v>
      </c>
      <c r="F3572" s="39" t="s">
        <v>31779</v>
      </c>
      <c r="G3572" s="39" t="s">
        <v>26187</v>
      </c>
      <c r="H3572" s="39" t="s">
        <v>2454</v>
      </c>
      <c r="I3572" s="71">
        <v>-5</v>
      </c>
    </row>
    <row r="3573" spans="1:9" x14ac:dyDescent="0.2">
      <c r="A3573" s="38" t="s">
        <v>82</v>
      </c>
      <c r="B3573" s="39" t="s">
        <v>69</v>
      </c>
      <c r="C3573" s="39" t="s">
        <v>70</v>
      </c>
      <c r="D3573" s="39" t="s">
        <v>71</v>
      </c>
      <c r="E3573" s="39" t="s">
        <v>12</v>
      </c>
      <c r="F3573" s="39" t="s">
        <v>2455</v>
      </c>
      <c r="G3573" s="39" t="s">
        <v>26187</v>
      </c>
      <c r="H3573" s="39" t="s">
        <v>2456</v>
      </c>
      <c r="I3573" s="71">
        <v>-10</v>
      </c>
    </row>
    <row r="3574" spans="1:9" x14ac:dyDescent="0.2">
      <c r="A3574" s="38" t="s">
        <v>82</v>
      </c>
      <c r="B3574" s="39" t="s">
        <v>69</v>
      </c>
      <c r="C3574" s="39" t="s">
        <v>70</v>
      </c>
      <c r="D3574" s="39" t="s">
        <v>71</v>
      </c>
      <c r="E3574" s="39" t="s">
        <v>12</v>
      </c>
      <c r="F3574" s="39" t="s">
        <v>30146</v>
      </c>
      <c r="G3574" s="39" t="s">
        <v>26187</v>
      </c>
      <c r="H3574" s="39" t="s">
        <v>30147</v>
      </c>
      <c r="I3574" s="71">
        <v>-5</v>
      </c>
    </row>
    <row r="3575" spans="1:9" x14ac:dyDescent="0.2">
      <c r="A3575" s="38" t="s">
        <v>82</v>
      </c>
      <c r="B3575" s="39" t="s">
        <v>69</v>
      </c>
      <c r="C3575" s="39" t="s">
        <v>70</v>
      </c>
      <c r="D3575" s="39" t="s">
        <v>71</v>
      </c>
      <c r="E3575" s="39" t="s">
        <v>12</v>
      </c>
      <c r="F3575" s="39" t="s">
        <v>26695</v>
      </c>
      <c r="G3575" s="39" t="s">
        <v>26187</v>
      </c>
      <c r="H3575" s="39" t="s">
        <v>2458</v>
      </c>
      <c r="I3575" s="71">
        <v>-18.309999999999999</v>
      </c>
    </row>
    <row r="3576" spans="1:9" x14ac:dyDescent="0.2">
      <c r="A3576" s="38" t="s">
        <v>82</v>
      </c>
      <c r="B3576" s="39" t="s">
        <v>69</v>
      </c>
      <c r="C3576" s="39" t="s">
        <v>70</v>
      </c>
      <c r="D3576" s="39" t="s">
        <v>71</v>
      </c>
      <c r="E3576" s="39" t="s">
        <v>12</v>
      </c>
      <c r="F3576" s="39" t="s">
        <v>26510</v>
      </c>
      <c r="G3576" s="39" t="s">
        <v>26187</v>
      </c>
      <c r="H3576" s="39" t="s">
        <v>31780</v>
      </c>
      <c r="I3576" s="71">
        <v>-5</v>
      </c>
    </row>
    <row r="3577" spans="1:9" x14ac:dyDescent="0.2">
      <c r="A3577" s="38" t="s">
        <v>82</v>
      </c>
      <c r="B3577" s="39" t="s">
        <v>69</v>
      </c>
      <c r="C3577" s="39" t="s">
        <v>70</v>
      </c>
      <c r="D3577" s="39" t="s">
        <v>71</v>
      </c>
      <c r="E3577" s="39" t="s">
        <v>12</v>
      </c>
      <c r="F3577" s="39" t="s">
        <v>27875</v>
      </c>
      <c r="G3577" s="39" t="s">
        <v>26187</v>
      </c>
      <c r="H3577" s="39" t="s">
        <v>27876</v>
      </c>
      <c r="I3577" s="71">
        <v>-28.43</v>
      </c>
    </row>
    <row r="3578" spans="1:9" x14ac:dyDescent="0.2">
      <c r="A3578" s="38" t="s">
        <v>82</v>
      </c>
      <c r="B3578" s="39" t="s">
        <v>69</v>
      </c>
      <c r="C3578" s="39" t="s">
        <v>70</v>
      </c>
      <c r="D3578" s="39" t="s">
        <v>71</v>
      </c>
      <c r="E3578" s="39" t="s">
        <v>12</v>
      </c>
      <c r="F3578" s="39" t="s">
        <v>31781</v>
      </c>
      <c r="G3578" s="39" t="s">
        <v>26187</v>
      </c>
      <c r="H3578" s="39" t="s">
        <v>31782</v>
      </c>
      <c r="I3578" s="71">
        <v>-5</v>
      </c>
    </row>
    <row r="3579" spans="1:9" x14ac:dyDescent="0.2">
      <c r="A3579" s="38" t="s">
        <v>82</v>
      </c>
      <c r="B3579" s="39" t="s">
        <v>69</v>
      </c>
      <c r="C3579" s="39" t="s">
        <v>70</v>
      </c>
      <c r="D3579" s="39" t="s">
        <v>71</v>
      </c>
      <c r="E3579" s="39" t="s">
        <v>12</v>
      </c>
      <c r="F3579" s="39" t="s">
        <v>31783</v>
      </c>
      <c r="G3579" s="39" t="s">
        <v>26187</v>
      </c>
      <c r="H3579" s="39" t="s">
        <v>31784</v>
      </c>
      <c r="I3579" s="71">
        <v>-5</v>
      </c>
    </row>
    <row r="3580" spans="1:9" x14ac:dyDescent="0.2">
      <c r="A3580" s="38" t="s">
        <v>82</v>
      </c>
      <c r="B3580" s="39" t="s">
        <v>69</v>
      </c>
      <c r="C3580" s="39" t="s">
        <v>70</v>
      </c>
      <c r="D3580" s="39" t="s">
        <v>71</v>
      </c>
      <c r="E3580" s="39" t="s">
        <v>12</v>
      </c>
      <c r="F3580" s="39" t="s">
        <v>31785</v>
      </c>
      <c r="G3580" s="39" t="s">
        <v>26187</v>
      </c>
      <c r="H3580" s="39" t="s">
        <v>31786</v>
      </c>
      <c r="I3580" s="71">
        <v>-5</v>
      </c>
    </row>
    <row r="3581" spans="1:9" x14ac:dyDescent="0.2">
      <c r="A3581" s="38" t="s">
        <v>82</v>
      </c>
      <c r="B3581" s="39" t="s">
        <v>69</v>
      </c>
      <c r="C3581" s="39" t="s">
        <v>70</v>
      </c>
      <c r="D3581" s="39" t="s">
        <v>71</v>
      </c>
      <c r="E3581" s="39" t="s">
        <v>12</v>
      </c>
      <c r="F3581" s="39" t="s">
        <v>2463</v>
      </c>
      <c r="G3581" s="39" t="s">
        <v>26187</v>
      </c>
      <c r="H3581" s="39" t="s">
        <v>2464</v>
      </c>
      <c r="I3581" s="71">
        <v>-18.8</v>
      </c>
    </row>
    <row r="3582" spans="1:9" x14ac:dyDescent="0.2">
      <c r="A3582" s="38" t="s">
        <v>82</v>
      </c>
      <c r="B3582" s="39" t="s">
        <v>69</v>
      </c>
      <c r="C3582" s="39" t="s">
        <v>70</v>
      </c>
      <c r="D3582" s="39" t="s">
        <v>71</v>
      </c>
      <c r="E3582" s="39" t="s">
        <v>12</v>
      </c>
      <c r="F3582" s="39" t="s">
        <v>31787</v>
      </c>
      <c r="G3582" s="39" t="s">
        <v>26187</v>
      </c>
      <c r="H3582" s="39" t="s">
        <v>31788</v>
      </c>
      <c r="I3582" s="71">
        <v>-5</v>
      </c>
    </row>
    <row r="3583" spans="1:9" x14ac:dyDescent="0.2">
      <c r="A3583" s="38" t="s">
        <v>82</v>
      </c>
      <c r="B3583" s="39" t="s">
        <v>69</v>
      </c>
      <c r="C3583" s="39" t="s">
        <v>70</v>
      </c>
      <c r="D3583" s="39" t="s">
        <v>71</v>
      </c>
      <c r="E3583" s="39" t="s">
        <v>12</v>
      </c>
      <c r="F3583" s="39" t="s">
        <v>26849</v>
      </c>
      <c r="G3583" s="39" t="s">
        <v>26187</v>
      </c>
      <c r="H3583" s="39" t="s">
        <v>2465</v>
      </c>
      <c r="I3583" s="71">
        <v>-10.02</v>
      </c>
    </row>
    <row r="3584" spans="1:9" x14ac:dyDescent="0.2">
      <c r="A3584" s="38" t="s">
        <v>82</v>
      </c>
      <c r="B3584" s="39" t="s">
        <v>69</v>
      </c>
      <c r="C3584" s="39" t="s">
        <v>70</v>
      </c>
      <c r="D3584" s="39" t="s">
        <v>71</v>
      </c>
      <c r="E3584" s="39" t="s">
        <v>12</v>
      </c>
      <c r="F3584" s="39" t="s">
        <v>2466</v>
      </c>
      <c r="G3584" s="39" t="s">
        <v>26187</v>
      </c>
      <c r="H3584" s="39" t="s">
        <v>2467</v>
      </c>
      <c r="I3584" s="71">
        <v>-52.17</v>
      </c>
    </row>
    <row r="3585" spans="1:9" x14ac:dyDescent="0.2">
      <c r="A3585" s="38" t="s">
        <v>82</v>
      </c>
      <c r="B3585" s="39" t="s">
        <v>69</v>
      </c>
      <c r="C3585" s="39" t="s">
        <v>70</v>
      </c>
      <c r="D3585" s="39" t="s">
        <v>71</v>
      </c>
      <c r="E3585" s="39" t="s">
        <v>12</v>
      </c>
      <c r="F3585" s="39" t="s">
        <v>30148</v>
      </c>
      <c r="G3585" s="39" t="s">
        <v>26187</v>
      </c>
      <c r="H3585" s="39" t="s">
        <v>6622</v>
      </c>
      <c r="I3585" s="71">
        <v>-5</v>
      </c>
    </row>
    <row r="3586" spans="1:9" x14ac:dyDescent="0.2">
      <c r="A3586" s="38" t="s">
        <v>82</v>
      </c>
      <c r="B3586" s="39" t="s">
        <v>69</v>
      </c>
      <c r="C3586" s="39" t="s">
        <v>70</v>
      </c>
      <c r="D3586" s="39" t="s">
        <v>71</v>
      </c>
      <c r="E3586" s="39" t="s">
        <v>12</v>
      </c>
      <c r="F3586" s="39" t="s">
        <v>26254</v>
      </c>
      <c r="G3586" s="39" t="s">
        <v>26187</v>
      </c>
      <c r="H3586" s="39" t="s">
        <v>26255</v>
      </c>
      <c r="I3586" s="71">
        <v>-5</v>
      </c>
    </row>
    <row r="3587" spans="1:9" x14ac:dyDescent="0.2">
      <c r="A3587" s="38" t="s">
        <v>82</v>
      </c>
      <c r="B3587" s="39" t="s">
        <v>69</v>
      </c>
      <c r="C3587" s="39" t="s">
        <v>70</v>
      </c>
      <c r="D3587" s="39" t="s">
        <v>71</v>
      </c>
      <c r="E3587" s="39" t="s">
        <v>12</v>
      </c>
      <c r="F3587" s="39" t="s">
        <v>28564</v>
      </c>
      <c r="G3587" s="39" t="s">
        <v>26187</v>
      </c>
      <c r="H3587" s="39" t="s">
        <v>28565</v>
      </c>
      <c r="I3587" s="71">
        <v>5</v>
      </c>
    </row>
    <row r="3588" spans="1:9" x14ac:dyDescent="0.2">
      <c r="A3588" s="38" t="s">
        <v>82</v>
      </c>
      <c r="B3588" s="39" t="s">
        <v>69</v>
      </c>
      <c r="C3588" s="39" t="s">
        <v>70</v>
      </c>
      <c r="D3588" s="39" t="s">
        <v>71</v>
      </c>
      <c r="E3588" s="39" t="s">
        <v>12</v>
      </c>
      <c r="F3588" s="39" t="s">
        <v>31789</v>
      </c>
      <c r="G3588" s="39" t="s">
        <v>26187</v>
      </c>
      <c r="H3588" s="39" t="s">
        <v>23652</v>
      </c>
      <c r="I3588" s="71">
        <v>-5</v>
      </c>
    </row>
    <row r="3589" spans="1:9" x14ac:dyDescent="0.2">
      <c r="A3589" s="38" t="s">
        <v>82</v>
      </c>
      <c r="B3589" s="39" t="s">
        <v>69</v>
      </c>
      <c r="C3589" s="39" t="s">
        <v>70</v>
      </c>
      <c r="D3589" s="39" t="s">
        <v>71</v>
      </c>
      <c r="E3589" s="39" t="s">
        <v>12</v>
      </c>
      <c r="F3589" s="39" t="s">
        <v>31790</v>
      </c>
      <c r="G3589" s="39" t="s">
        <v>26187</v>
      </c>
      <c r="H3589" s="39" t="s">
        <v>2468</v>
      </c>
      <c r="I3589" s="71">
        <v>-5</v>
      </c>
    </row>
    <row r="3590" spans="1:9" x14ac:dyDescent="0.2">
      <c r="A3590" s="38" t="s">
        <v>82</v>
      </c>
      <c r="B3590" s="39" t="s">
        <v>69</v>
      </c>
      <c r="C3590" s="39" t="s">
        <v>70</v>
      </c>
      <c r="D3590" s="39" t="s">
        <v>71</v>
      </c>
      <c r="E3590" s="39" t="s">
        <v>12</v>
      </c>
      <c r="F3590" s="39" t="s">
        <v>2470</v>
      </c>
      <c r="G3590" s="39" t="s">
        <v>26187</v>
      </c>
      <c r="H3590" s="39" t="s">
        <v>2471</v>
      </c>
      <c r="I3590" s="71">
        <v>-5</v>
      </c>
    </row>
    <row r="3591" spans="1:9" x14ac:dyDescent="0.2">
      <c r="A3591" s="38" t="s">
        <v>82</v>
      </c>
      <c r="B3591" s="39" t="s">
        <v>69</v>
      </c>
      <c r="C3591" s="39" t="s">
        <v>70</v>
      </c>
      <c r="D3591" s="39" t="s">
        <v>71</v>
      </c>
      <c r="E3591" s="39" t="s">
        <v>12</v>
      </c>
      <c r="F3591" s="39" t="s">
        <v>27213</v>
      </c>
      <c r="G3591" s="39" t="s">
        <v>26187</v>
      </c>
      <c r="H3591" s="39" t="s">
        <v>2473</v>
      </c>
      <c r="I3591" s="71">
        <v>-29.06</v>
      </c>
    </row>
    <row r="3592" spans="1:9" x14ac:dyDescent="0.2">
      <c r="A3592" s="38" t="s">
        <v>82</v>
      </c>
      <c r="B3592" s="39" t="s">
        <v>69</v>
      </c>
      <c r="C3592" s="39" t="s">
        <v>70</v>
      </c>
      <c r="D3592" s="39" t="s">
        <v>71</v>
      </c>
      <c r="E3592" s="39" t="s">
        <v>12</v>
      </c>
      <c r="F3592" s="39" t="s">
        <v>27214</v>
      </c>
      <c r="G3592" s="39" t="s">
        <v>26187</v>
      </c>
      <c r="H3592" s="39" t="s">
        <v>27215</v>
      </c>
      <c r="I3592" s="71">
        <v>-8.07</v>
      </c>
    </row>
    <row r="3593" spans="1:9" x14ac:dyDescent="0.2">
      <c r="A3593" s="38" t="s">
        <v>82</v>
      </c>
      <c r="B3593" s="39" t="s">
        <v>69</v>
      </c>
      <c r="C3593" s="39" t="s">
        <v>70</v>
      </c>
      <c r="D3593" s="39" t="s">
        <v>71</v>
      </c>
      <c r="E3593" s="39" t="s">
        <v>12</v>
      </c>
      <c r="F3593" s="39" t="s">
        <v>30149</v>
      </c>
      <c r="G3593" s="39" t="s">
        <v>26187</v>
      </c>
      <c r="H3593" s="39" t="s">
        <v>30150</v>
      </c>
      <c r="I3593" s="71">
        <v>-5</v>
      </c>
    </row>
    <row r="3594" spans="1:9" x14ac:dyDescent="0.2">
      <c r="A3594" s="38" t="s">
        <v>82</v>
      </c>
      <c r="B3594" s="39" t="s">
        <v>69</v>
      </c>
      <c r="C3594" s="39" t="s">
        <v>70</v>
      </c>
      <c r="D3594" s="39" t="s">
        <v>71</v>
      </c>
      <c r="E3594" s="39" t="s">
        <v>12</v>
      </c>
      <c r="F3594" s="39" t="s">
        <v>28566</v>
      </c>
      <c r="G3594" s="39" t="s">
        <v>26187</v>
      </c>
      <c r="H3594" s="39" t="s">
        <v>28567</v>
      </c>
      <c r="I3594" s="71">
        <v>-5</v>
      </c>
    </row>
    <row r="3595" spans="1:9" x14ac:dyDescent="0.2">
      <c r="A3595" s="38" t="s">
        <v>82</v>
      </c>
      <c r="B3595" s="39" t="s">
        <v>69</v>
      </c>
      <c r="C3595" s="39" t="s">
        <v>70</v>
      </c>
      <c r="D3595" s="39" t="s">
        <v>71</v>
      </c>
      <c r="E3595" s="39" t="s">
        <v>12</v>
      </c>
      <c r="F3595" s="39" t="s">
        <v>30151</v>
      </c>
      <c r="G3595" s="39" t="s">
        <v>26187</v>
      </c>
      <c r="H3595" s="39" t="s">
        <v>30152</v>
      </c>
      <c r="I3595" s="71">
        <v>-5</v>
      </c>
    </row>
    <row r="3596" spans="1:9" x14ac:dyDescent="0.2">
      <c r="A3596" s="38" t="s">
        <v>82</v>
      </c>
      <c r="B3596" s="39" t="s">
        <v>69</v>
      </c>
      <c r="C3596" s="39" t="s">
        <v>70</v>
      </c>
      <c r="D3596" s="39" t="s">
        <v>71</v>
      </c>
      <c r="E3596" s="39" t="s">
        <v>12</v>
      </c>
      <c r="F3596" s="39" t="s">
        <v>31791</v>
      </c>
      <c r="G3596" s="39" t="s">
        <v>26187</v>
      </c>
      <c r="H3596" s="39" t="s">
        <v>31792</v>
      </c>
      <c r="I3596" s="71">
        <v>-5</v>
      </c>
    </row>
    <row r="3597" spans="1:9" x14ac:dyDescent="0.2">
      <c r="A3597" s="38" t="s">
        <v>82</v>
      </c>
      <c r="B3597" s="39" t="s">
        <v>69</v>
      </c>
      <c r="C3597" s="39" t="s">
        <v>70</v>
      </c>
      <c r="D3597" s="39" t="s">
        <v>71</v>
      </c>
      <c r="E3597" s="39" t="s">
        <v>12</v>
      </c>
      <c r="F3597" s="39" t="s">
        <v>31793</v>
      </c>
      <c r="G3597" s="39" t="s">
        <v>26187</v>
      </c>
      <c r="H3597" s="39" t="s">
        <v>31794</v>
      </c>
      <c r="I3597" s="71">
        <v>-5</v>
      </c>
    </row>
    <row r="3598" spans="1:9" x14ac:dyDescent="0.2">
      <c r="A3598" s="38" t="s">
        <v>82</v>
      </c>
      <c r="B3598" s="39" t="s">
        <v>69</v>
      </c>
      <c r="C3598" s="39" t="s">
        <v>70</v>
      </c>
      <c r="D3598" s="39" t="s">
        <v>71</v>
      </c>
      <c r="E3598" s="39" t="s">
        <v>12</v>
      </c>
      <c r="F3598" s="39" t="s">
        <v>28568</v>
      </c>
      <c r="G3598" s="39" t="s">
        <v>26187</v>
      </c>
      <c r="H3598" s="39" t="s">
        <v>1675</v>
      </c>
      <c r="I3598" s="71">
        <v>-6</v>
      </c>
    </row>
    <row r="3599" spans="1:9" x14ac:dyDescent="0.2">
      <c r="A3599" s="38" t="s">
        <v>82</v>
      </c>
      <c r="B3599" s="39" t="s">
        <v>69</v>
      </c>
      <c r="C3599" s="39" t="s">
        <v>70</v>
      </c>
      <c r="D3599" s="39" t="s">
        <v>71</v>
      </c>
      <c r="E3599" s="39" t="s">
        <v>12</v>
      </c>
      <c r="F3599" s="39" t="s">
        <v>28569</v>
      </c>
      <c r="G3599" s="39" t="s">
        <v>26187</v>
      </c>
      <c r="H3599" s="39" t="s">
        <v>2478</v>
      </c>
      <c r="I3599" s="71">
        <v>-6.44</v>
      </c>
    </row>
    <row r="3600" spans="1:9" x14ac:dyDescent="0.2">
      <c r="A3600" s="38" t="s">
        <v>82</v>
      </c>
      <c r="B3600" s="39" t="s">
        <v>69</v>
      </c>
      <c r="C3600" s="39" t="s">
        <v>70</v>
      </c>
      <c r="D3600" s="39" t="s">
        <v>71</v>
      </c>
      <c r="E3600" s="39" t="s">
        <v>12</v>
      </c>
      <c r="F3600" s="39" t="s">
        <v>28570</v>
      </c>
      <c r="G3600" s="39" t="s">
        <v>26187</v>
      </c>
      <c r="H3600" s="39" t="s">
        <v>28571</v>
      </c>
      <c r="I3600" s="71">
        <v>-5</v>
      </c>
    </row>
    <row r="3601" spans="1:9" x14ac:dyDescent="0.2">
      <c r="A3601" s="38" t="s">
        <v>82</v>
      </c>
      <c r="B3601" s="39" t="s">
        <v>69</v>
      </c>
      <c r="C3601" s="39" t="s">
        <v>70</v>
      </c>
      <c r="D3601" s="39" t="s">
        <v>71</v>
      </c>
      <c r="E3601" s="39" t="s">
        <v>12</v>
      </c>
      <c r="F3601" s="39" t="s">
        <v>29259</v>
      </c>
      <c r="G3601" s="39" t="s">
        <v>26187</v>
      </c>
      <c r="H3601" s="39" t="s">
        <v>29260</v>
      </c>
      <c r="I3601" s="71">
        <v>-10.46</v>
      </c>
    </row>
    <row r="3602" spans="1:9" x14ac:dyDescent="0.2">
      <c r="A3602" s="38" t="s">
        <v>82</v>
      </c>
      <c r="B3602" s="39" t="s">
        <v>69</v>
      </c>
      <c r="C3602" s="39" t="s">
        <v>70</v>
      </c>
      <c r="D3602" s="39" t="s">
        <v>71</v>
      </c>
      <c r="E3602" s="39" t="s">
        <v>12</v>
      </c>
      <c r="F3602" s="39" t="s">
        <v>30153</v>
      </c>
      <c r="G3602" s="39" t="s">
        <v>26187</v>
      </c>
      <c r="H3602" s="39" t="s">
        <v>30154</v>
      </c>
      <c r="I3602" s="71">
        <v>-5</v>
      </c>
    </row>
    <row r="3603" spans="1:9" x14ac:dyDescent="0.2">
      <c r="A3603" s="38" t="s">
        <v>82</v>
      </c>
      <c r="B3603" s="39" t="s">
        <v>69</v>
      </c>
      <c r="C3603" s="39" t="s">
        <v>70</v>
      </c>
      <c r="D3603" s="39" t="s">
        <v>71</v>
      </c>
      <c r="E3603" s="39" t="s">
        <v>12</v>
      </c>
      <c r="F3603" s="39" t="s">
        <v>26998</v>
      </c>
      <c r="G3603" s="39" t="s">
        <v>26187</v>
      </c>
      <c r="H3603" s="39" t="s">
        <v>2481</v>
      </c>
      <c r="I3603" s="71">
        <v>-5</v>
      </c>
    </row>
    <row r="3604" spans="1:9" x14ac:dyDescent="0.2">
      <c r="A3604" s="38" t="s">
        <v>82</v>
      </c>
      <c r="B3604" s="39" t="s">
        <v>69</v>
      </c>
      <c r="C3604" s="39" t="s">
        <v>70</v>
      </c>
      <c r="D3604" s="39" t="s">
        <v>71</v>
      </c>
      <c r="E3604" s="39" t="s">
        <v>12</v>
      </c>
      <c r="F3604" s="39" t="s">
        <v>28187</v>
      </c>
      <c r="G3604" s="39" t="s">
        <v>26187</v>
      </c>
      <c r="H3604" s="39" t="s">
        <v>2482</v>
      </c>
      <c r="I3604" s="71">
        <v>-10.199999999999999</v>
      </c>
    </row>
    <row r="3605" spans="1:9" x14ac:dyDescent="0.2">
      <c r="A3605" s="38" t="s">
        <v>82</v>
      </c>
      <c r="B3605" s="39" t="s">
        <v>69</v>
      </c>
      <c r="C3605" s="39" t="s">
        <v>70</v>
      </c>
      <c r="D3605" s="39" t="s">
        <v>71</v>
      </c>
      <c r="E3605" s="39" t="s">
        <v>12</v>
      </c>
      <c r="F3605" s="39" t="s">
        <v>26364</v>
      </c>
      <c r="G3605" s="39" t="s">
        <v>26187</v>
      </c>
      <c r="H3605" s="39" t="s">
        <v>2483</v>
      </c>
      <c r="I3605" s="71">
        <v>-19.87</v>
      </c>
    </row>
    <row r="3606" spans="1:9" x14ac:dyDescent="0.2">
      <c r="A3606" s="38" t="s">
        <v>82</v>
      </c>
      <c r="B3606" s="39" t="s">
        <v>69</v>
      </c>
      <c r="C3606" s="39" t="s">
        <v>70</v>
      </c>
      <c r="D3606" s="39" t="s">
        <v>71</v>
      </c>
      <c r="E3606" s="39" t="s">
        <v>12</v>
      </c>
      <c r="F3606" s="39" t="s">
        <v>26850</v>
      </c>
      <c r="G3606" s="39" t="s">
        <v>26187</v>
      </c>
      <c r="H3606" s="39" t="s">
        <v>26851</v>
      </c>
      <c r="I3606" s="71">
        <v>-14.3</v>
      </c>
    </row>
    <row r="3607" spans="1:9" x14ac:dyDescent="0.2">
      <c r="A3607" s="38" t="s">
        <v>82</v>
      </c>
      <c r="B3607" s="39" t="s">
        <v>69</v>
      </c>
      <c r="C3607" s="39" t="s">
        <v>70</v>
      </c>
      <c r="D3607" s="39" t="s">
        <v>71</v>
      </c>
      <c r="E3607" s="39" t="s">
        <v>12</v>
      </c>
      <c r="F3607" s="39" t="s">
        <v>26365</v>
      </c>
      <c r="G3607" s="39" t="s">
        <v>26187</v>
      </c>
      <c r="H3607" s="39" t="s">
        <v>2484</v>
      </c>
      <c r="I3607" s="71">
        <v>-11.11</v>
      </c>
    </row>
    <row r="3608" spans="1:9" x14ac:dyDescent="0.2">
      <c r="A3608" s="38" t="s">
        <v>82</v>
      </c>
      <c r="B3608" s="39" t="s">
        <v>69</v>
      </c>
      <c r="C3608" s="39" t="s">
        <v>70</v>
      </c>
      <c r="D3608" s="39" t="s">
        <v>71</v>
      </c>
      <c r="E3608" s="39" t="s">
        <v>12</v>
      </c>
      <c r="F3608" s="39" t="s">
        <v>2486</v>
      </c>
      <c r="G3608" s="39" t="s">
        <v>26187</v>
      </c>
      <c r="H3608" s="39" t="s">
        <v>2487</v>
      </c>
      <c r="I3608" s="71">
        <v>-57.94</v>
      </c>
    </row>
    <row r="3609" spans="1:9" x14ac:dyDescent="0.2">
      <c r="A3609" s="38" t="s">
        <v>82</v>
      </c>
      <c r="B3609" s="39" t="s">
        <v>69</v>
      </c>
      <c r="C3609" s="39" t="s">
        <v>70</v>
      </c>
      <c r="D3609" s="39" t="s">
        <v>71</v>
      </c>
      <c r="E3609" s="39" t="s">
        <v>12</v>
      </c>
      <c r="F3609" s="39" t="s">
        <v>26852</v>
      </c>
      <c r="G3609" s="39" t="s">
        <v>26187</v>
      </c>
      <c r="H3609" s="39" t="s">
        <v>2488</v>
      </c>
      <c r="I3609" s="71">
        <v>-5</v>
      </c>
    </row>
    <row r="3610" spans="1:9" x14ac:dyDescent="0.2">
      <c r="A3610" s="38" t="s">
        <v>82</v>
      </c>
      <c r="B3610" s="39" t="s">
        <v>69</v>
      </c>
      <c r="C3610" s="39" t="s">
        <v>70</v>
      </c>
      <c r="D3610" s="39" t="s">
        <v>71</v>
      </c>
      <c r="E3610" s="39" t="s">
        <v>12</v>
      </c>
      <c r="F3610" s="39" t="s">
        <v>32058</v>
      </c>
      <c r="G3610" s="39" t="s">
        <v>26187</v>
      </c>
      <c r="H3610" s="39" t="s">
        <v>32059</v>
      </c>
      <c r="I3610" s="71">
        <v>-5</v>
      </c>
    </row>
    <row r="3611" spans="1:9" x14ac:dyDescent="0.2">
      <c r="A3611" s="38" t="s">
        <v>82</v>
      </c>
      <c r="B3611" s="39" t="s">
        <v>69</v>
      </c>
      <c r="C3611" s="39" t="s">
        <v>70</v>
      </c>
      <c r="D3611" s="39" t="s">
        <v>71</v>
      </c>
      <c r="E3611" s="39" t="s">
        <v>12</v>
      </c>
      <c r="F3611" s="39" t="s">
        <v>30155</v>
      </c>
      <c r="G3611" s="39" t="s">
        <v>100</v>
      </c>
      <c r="H3611" s="39" t="s">
        <v>2490</v>
      </c>
      <c r="I3611" s="71">
        <v>-5</v>
      </c>
    </row>
    <row r="3612" spans="1:9" x14ac:dyDescent="0.2">
      <c r="A3612" s="38" t="s">
        <v>82</v>
      </c>
      <c r="B3612" s="39" t="s">
        <v>69</v>
      </c>
      <c r="C3612" s="39" t="s">
        <v>70</v>
      </c>
      <c r="D3612" s="39" t="s">
        <v>71</v>
      </c>
      <c r="E3612" s="39" t="s">
        <v>12</v>
      </c>
      <c r="F3612" s="39" t="s">
        <v>32060</v>
      </c>
      <c r="G3612" s="39" t="s">
        <v>26187</v>
      </c>
      <c r="H3612" s="39" t="s">
        <v>2492</v>
      </c>
      <c r="I3612" s="71">
        <v>-5</v>
      </c>
    </row>
    <row r="3613" spans="1:9" x14ac:dyDescent="0.2">
      <c r="A3613" s="38" t="s">
        <v>82</v>
      </c>
      <c r="B3613" s="39" t="s">
        <v>69</v>
      </c>
      <c r="C3613" s="39" t="s">
        <v>70</v>
      </c>
      <c r="D3613" s="39" t="s">
        <v>71</v>
      </c>
      <c r="E3613" s="39" t="s">
        <v>12</v>
      </c>
      <c r="F3613" s="39" t="s">
        <v>32061</v>
      </c>
      <c r="G3613" s="39" t="s">
        <v>26187</v>
      </c>
      <c r="H3613" s="39" t="s">
        <v>32062</v>
      </c>
      <c r="I3613" s="71">
        <v>-5</v>
      </c>
    </row>
    <row r="3614" spans="1:9" x14ac:dyDescent="0.2">
      <c r="A3614" s="38" t="s">
        <v>82</v>
      </c>
      <c r="B3614" s="39" t="s">
        <v>69</v>
      </c>
      <c r="C3614" s="39" t="s">
        <v>70</v>
      </c>
      <c r="D3614" s="39" t="s">
        <v>71</v>
      </c>
      <c r="E3614" s="39" t="s">
        <v>12</v>
      </c>
      <c r="F3614" s="39" t="s">
        <v>30156</v>
      </c>
      <c r="G3614" s="39" t="s">
        <v>26187</v>
      </c>
      <c r="H3614" s="39" t="s">
        <v>30157</v>
      </c>
      <c r="I3614" s="71">
        <v>-15.8</v>
      </c>
    </row>
    <row r="3615" spans="1:9" x14ac:dyDescent="0.2">
      <c r="A3615" s="38" t="s">
        <v>82</v>
      </c>
      <c r="B3615" s="39" t="s">
        <v>69</v>
      </c>
      <c r="C3615" s="39" t="s">
        <v>70</v>
      </c>
      <c r="D3615" s="39" t="s">
        <v>71</v>
      </c>
      <c r="E3615" s="39" t="s">
        <v>12</v>
      </c>
      <c r="F3615" s="39" t="s">
        <v>27877</v>
      </c>
      <c r="G3615" s="39" t="s">
        <v>26187</v>
      </c>
      <c r="H3615" s="39" t="s">
        <v>27878</v>
      </c>
      <c r="I3615" s="71">
        <v>-5</v>
      </c>
    </row>
    <row r="3616" spans="1:9" x14ac:dyDescent="0.2">
      <c r="A3616" s="38" t="s">
        <v>82</v>
      </c>
      <c r="B3616" s="39" t="s">
        <v>69</v>
      </c>
      <c r="C3616" s="39" t="s">
        <v>70</v>
      </c>
      <c r="D3616" s="39" t="s">
        <v>71</v>
      </c>
      <c r="E3616" s="39" t="s">
        <v>12</v>
      </c>
      <c r="F3616" s="39" t="s">
        <v>2494</v>
      </c>
      <c r="G3616" s="39" t="s">
        <v>26187</v>
      </c>
      <c r="H3616" s="39" t="s">
        <v>2495</v>
      </c>
      <c r="I3616" s="71">
        <v>-193.26</v>
      </c>
    </row>
    <row r="3617" spans="1:9" x14ac:dyDescent="0.2">
      <c r="A3617" s="38" t="s">
        <v>82</v>
      </c>
      <c r="B3617" s="39" t="s">
        <v>69</v>
      </c>
      <c r="C3617" s="39" t="s">
        <v>70</v>
      </c>
      <c r="D3617" s="39" t="s">
        <v>71</v>
      </c>
      <c r="E3617" s="39" t="s">
        <v>12</v>
      </c>
      <c r="F3617" s="39" t="s">
        <v>30158</v>
      </c>
      <c r="G3617" s="39" t="s">
        <v>26187</v>
      </c>
      <c r="H3617" s="39" t="s">
        <v>30159</v>
      </c>
      <c r="I3617" s="71">
        <v>-9.93</v>
      </c>
    </row>
    <row r="3618" spans="1:9" x14ac:dyDescent="0.2">
      <c r="A3618" s="38" t="s">
        <v>82</v>
      </c>
      <c r="B3618" s="39" t="s">
        <v>69</v>
      </c>
      <c r="C3618" s="39" t="s">
        <v>70</v>
      </c>
      <c r="D3618" s="39" t="s">
        <v>71</v>
      </c>
      <c r="E3618" s="39" t="s">
        <v>12</v>
      </c>
      <c r="F3618" s="39" t="s">
        <v>26853</v>
      </c>
      <c r="G3618" s="39" t="s">
        <v>26187</v>
      </c>
      <c r="H3618" s="39" t="s">
        <v>2496</v>
      </c>
      <c r="I3618" s="71">
        <v>-5.25</v>
      </c>
    </row>
    <row r="3619" spans="1:9" x14ac:dyDescent="0.2">
      <c r="A3619" s="38" t="s">
        <v>82</v>
      </c>
      <c r="B3619" s="39" t="s">
        <v>69</v>
      </c>
      <c r="C3619" s="39" t="s">
        <v>70</v>
      </c>
      <c r="D3619" s="39" t="s">
        <v>71</v>
      </c>
      <c r="E3619" s="39" t="s">
        <v>12</v>
      </c>
      <c r="F3619" s="39" t="s">
        <v>30160</v>
      </c>
      <c r="G3619" s="39" t="s">
        <v>26187</v>
      </c>
      <c r="H3619" s="39" t="s">
        <v>2498</v>
      </c>
      <c r="I3619" s="71">
        <v>-5</v>
      </c>
    </row>
    <row r="3620" spans="1:9" x14ac:dyDescent="0.2">
      <c r="A3620" s="38" t="s">
        <v>82</v>
      </c>
      <c r="B3620" s="39" t="s">
        <v>69</v>
      </c>
      <c r="C3620" s="39" t="s">
        <v>70</v>
      </c>
      <c r="D3620" s="39" t="s">
        <v>71</v>
      </c>
      <c r="E3620" s="39" t="s">
        <v>12</v>
      </c>
      <c r="F3620" s="39" t="s">
        <v>2500</v>
      </c>
      <c r="G3620" s="39" t="s">
        <v>26187</v>
      </c>
      <c r="H3620" s="39" t="s">
        <v>2501</v>
      </c>
      <c r="I3620" s="71">
        <v>-60</v>
      </c>
    </row>
    <row r="3621" spans="1:9" x14ac:dyDescent="0.2">
      <c r="A3621" s="38" t="s">
        <v>82</v>
      </c>
      <c r="B3621" s="39" t="s">
        <v>69</v>
      </c>
      <c r="C3621" s="39" t="s">
        <v>70</v>
      </c>
      <c r="D3621" s="39" t="s">
        <v>71</v>
      </c>
      <c r="E3621" s="39" t="s">
        <v>12</v>
      </c>
      <c r="F3621" s="39" t="s">
        <v>29462</v>
      </c>
      <c r="G3621" s="39" t="s">
        <v>26187</v>
      </c>
      <c r="H3621" s="39" t="s">
        <v>29463</v>
      </c>
      <c r="I3621" s="71">
        <v>-5.44</v>
      </c>
    </row>
    <row r="3622" spans="1:9" x14ac:dyDescent="0.2">
      <c r="A3622" s="38" t="s">
        <v>82</v>
      </c>
      <c r="B3622" s="39" t="s">
        <v>69</v>
      </c>
      <c r="C3622" s="39" t="s">
        <v>70</v>
      </c>
      <c r="D3622" s="39" t="s">
        <v>71</v>
      </c>
      <c r="E3622" s="39" t="s">
        <v>12</v>
      </c>
      <c r="F3622" s="39" t="s">
        <v>29261</v>
      </c>
      <c r="G3622" s="39" t="s">
        <v>26187</v>
      </c>
      <c r="H3622" s="39" t="s">
        <v>29262</v>
      </c>
      <c r="I3622" s="71">
        <v>-5.82</v>
      </c>
    </row>
    <row r="3623" spans="1:9" x14ac:dyDescent="0.2">
      <c r="A3623" s="38" t="s">
        <v>82</v>
      </c>
      <c r="B3623" s="39" t="s">
        <v>69</v>
      </c>
      <c r="C3623" s="39" t="s">
        <v>70</v>
      </c>
      <c r="D3623" s="39" t="s">
        <v>71</v>
      </c>
      <c r="E3623" s="39" t="s">
        <v>12</v>
      </c>
      <c r="F3623" s="39" t="s">
        <v>26696</v>
      </c>
      <c r="G3623" s="39" t="s">
        <v>26187</v>
      </c>
      <c r="H3623" s="39" t="s">
        <v>10565</v>
      </c>
      <c r="I3623" s="71">
        <v>-7.53</v>
      </c>
    </row>
    <row r="3624" spans="1:9" x14ac:dyDescent="0.2">
      <c r="A3624" s="38" t="s">
        <v>82</v>
      </c>
      <c r="B3624" s="39" t="s">
        <v>69</v>
      </c>
      <c r="C3624" s="39" t="s">
        <v>70</v>
      </c>
      <c r="D3624" s="39" t="s">
        <v>71</v>
      </c>
      <c r="E3624" s="39" t="s">
        <v>12</v>
      </c>
      <c r="F3624" s="39" t="s">
        <v>30161</v>
      </c>
      <c r="G3624" s="39" t="s">
        <v>26187</v>
      </c>
      <c r="H3624" s="39" t="s">
        <v>30162</v>
      </c>
      <c r="I3624" s="71">
        <v>-10.130000000000001</v>
      </c>
    </row>
    <row r="3625" spans="1:9" x14ac:dyDescent="0.2">
      <c r="A3625" s="38" t="s">
        <v>82</v>
      </c>
      <c r="B3625" s="39" t="s">
        <v>69</v>
      </c>
      <c r="C3625" s="39" t="s">
        <v>70</v>
      </c>
      <c r="D3625" s="39" t="s">
        <v>71</v>
      </c>
      <c r="E3625" s="39" t="s">
        <v>12</v>
      </c>
      <c r="F3625" s="39" t="s">
        <v>27216</v>
      </c>
      <c r="G3625" s="39" t="s">
        <v>26187</v>
      </c>
      <c r="H3625" s="39" t="s">
        <v>27217</v>
      </c>
      <c r="I3625" s="71">
        <v>-13.28</v>
      </c>
    </row>
    <row r="3626" spans="1:9" x14ac:dyDescent="0.2">
      <c r="A3626" s="38" t="s">
        <v>82</v>
      </c>
      <c r="B3626" s="39" t="s">
        <v>69</v>
      </c>
      <c r="C3626" s="39" t="s">
        <v>70</v>
      </c>
      <c r="D3626" s="39" t="s">
        <v>71</v>
      </c>
      <c r="E3626" s="39" t="s">
        <v>12</v>
      </c>
      <c r="F3626" s="39" t="s">
        <v>26854</v>
      </c>
      <c r="G3626" s="39" t="s">
        <v>26187</v>
      </c>
      <c r="H3626" s="39" t="s">
        <v>2508</v>
      </c>
      <c r="I3626" s="71">
        <v>-5.52</v>
      </c>
    </row>
    <row r="3627" spans="1:9" x14ac:dyDescent="0.2">
      <c r="A3627" s="38" t="s">
        <v>82</v>
      </c>
      <c r="B3627" s="39" t="s">
        <v>69</v>
      </c>
      <c r="C3627" s="39" t="s">
        <v>70</v>
      </c>
      <c r="D3627" s="39" t="s">
        <v>71</v>
      </c>
      <c r="E3627" s="39" t="s">
        <v>12</v>
      </c>
      <c r="F3627" s="39" t="s">
        <v>27483</v>
      </c>
      <c r="G3627" s="39" t="s">
        <v>26187</v>
      </c>
      <c r="H3627" s="39" t="s">
        <v>27484</v>
      </c>
      <c r="I3627" s="71">
        <v>-5</v>
      </c>
    </row>
    <row r="3628" spans="1:9" x14ac:dyDescent="0.2">
      <c r="A3628" s="38" t="s">
        <v>82</v>
      </c>
      <c r="B3628" s="39" t="s">
        <v>69</v>
      </c>
      <c r="C3628" s="39" t="s">
        <v>70</v>
      </c>
      <c r="D3628" s="39" t="s">
        <v>71</v>
      </c>
      <c r="E3628" s="39" t="s">
        <v>12</v>
      </c>
      <c r="F3628" s="39" t="s">
        <v>29263</v>
      </c>
      <c r="G3628" s="39" t="s">
        <v>26187</v>
      </c>
      <c r="H3628" s="39" t="s">
        <v>29264</v>
      </c>
      <c r="I3628" s="71">
        <v>-5</v>
      </c>
    </row>
    <row r="3629" spans="1:9" x14ac:dyDescent="0.2">
      <c r="A3629" s="38" t="s">
        <v>82</v>
      </c>
      <c r="B3629" s="39" t="s">
        <v>69</v>
      </c>
      <c r="C3629" s="39" t="s">
        <v>70</v>
      </c>
      <c r="D3629" s="39" t="s">
        <v>71</v>
      </c>
      <c r="E3629" s="39" t="s">
        <v>12</v>
      </c>
      <c r="F3629" s="39" t="s">
        <v>29265</v>
      </c>
      <c r="G3629" s="39" t="s">
        <v>26187</v>
      </c>
      <c r="H3629" s="39" t="s">
        <v>23461</v>
      </c>
      <c r="I3629" s="71">
        <v>-5</v>
      </c>
    </row>
    <row r="3630" spans="1:9" x14ac:dyDescent="0.2">
      <c r="A3630" s="38" t="s">
        <v>82</v>
      </c>
      <c r="B3630" s="39" t="s">
        <v>69</v>
      </c>
      <c r="C3630" s="39" t="s">
        <v>70</v>
      </c>
      <c r="D3630" s="39" t="s">
        <v>71</v>
      </c>
      <c r="E3630" s="39" t="s">
        <v>12</v>
      </c>
      <c r="F3630" s="39" t="s">
        <v>32063</v>
      </c>
      <c r="G3630" s="39" t="s">
        <v>26187</v>
      </c>
      <c r="H3630" s="39" t="s">
        <v>2510</v>
      </c>
      <c r="I3630" s="71">
        <v>-11.05</v>
      </c>
    </row>
    <row r="3631" spans="1:9" x14ac:dyDescent="0.2">
      <c r="A3631" s="38" t="s">
        <v>82</v>
      </c>
      <c r="B3631" s="39" t="s">
        <v>69</v>
      </c>
      <c r="C3631" s="39" t="s">
        <v>70</v>
      </c>
      <c r="D3631" s="39" t="s">
        <v>71</v>
      </c>
      <c r="E3631" s="39" t="s">
        <v>12</v>
      </c>
      <c r="F3631" s="39" t="s">
        <v>29266</v>
      </c>
      <c r="G3631" s="39" t="s">
        <v>26187</v>
      </c>
      <c r="H3631" s="39" t="s">
        <v>29267</v>
      </c>
      <c r="I3631" s="71">
        <v>-5</v>
      </c>
    </row>
    <row r="3632" spans="1:9" x14ac:dyDescent="0.2">
      <c r="A3632" s="38" t="s">
        <v>82</v>
      </c>
      <c r="B3632" s="39" t="s">
        <v>69</v>
      </c>
      <c r="C3632" s="39" t="s">
        <v>70</v>
      </c>
      <c r="D3632" s="39" t="s">
        <v>71</v>
      </c>
      <c r="E3632" s="39" t="s">
        <v>12</v>
      </c>
      <c r="F3632" s="39" t="s">
        <v>32064</v>
      </c>
      <c r="G3632" s="39" t="s">
        <v>26187</v>
      </c>
      <c r="H3632" s="39" t="s">
        <v>30474</v>
      </c>
      <c r="I3632" s="71">
        <v>-5</v>
      </c>
    </row>
    <row r="3633" spans="1:9" x14ac:dyDescent="0.2">
      <c r="A3633" s="38" t="s">
        <v>82</v>
      </c>
      <c r="B3633" s="39" t="s">
        <v>69</v>
      </c>
      <c r="C3633" s="39" t="s">
        <v>70</v>
      </c>
      <c r="D3633" s="39" t="s">
        <v>71</v>
      </c>
      <c r="E3633" s="39" t="s">
        <v>12</v>
      </c>
      <c r="F3633" s="39" t="s">
        <v>26511</v>
      </c>
      <c r="G3633" s="39" t="s">
        <v>26187</v>
      </c>
      <c r="H3633" s="39" t="s">
        <v>26512</v>
      </c>
      <c r="I3633" s="71">
        <v>-98.85</v>
      </c>
    </row>
    <row r="3634" spans="1:9" x14ac:dyDescent="0.2">
      <c r="A3634" s="38" t="s">
        <v>82</v>
      </c>
      <c r="B3634" s="39" t="s">
        <v>69</v>
      </c>
      <c r="C3634" s="39" t="s">
        <v>70</v>
      </c>
      <c r="D3634" s="39" t="s">
        <v>71</v>
      </c>
      <c r="E3634" s="39" t="s">
        <v>12</v>
      </c>
      <c r="F3634" s="39" t="s">
        <v>28321</v>
      </c>
      <c r="G3634" s="39" t="s">
        <v>100</v>
      </c>
      <c r="H3634" s="39" t="s">
        <v>28322</v>
      </c>
      <c r="I3634" s="71">
        <v>-5.42</v>
      </c>
    </row>
    <row r="3635" spans="1:9" x14ac:dyDescent="0.2">
      <c r="A3635" s="38" t="s">
        <v>82</v>
      </c>
      <c r="B3635" s="39" t="s">
        <v>69</v>
      </c>
      <c r="C3635" s="39" t="s">
        <v>70</v>
      </c>
      <c r="D3635" s="39" t="s">
        <v>71</v>
      </c>
      <c r="E3635" s="39" t="s">
        <v>12</v>
      </c>
      <c r="F3635" s="39" t="s">
        <v>26697</v>
      </c>
      <c r="G3635" s="39" t="s">
        <v>26187</v>
      </c>
      <c r="H3635" s="39" t="s">
        <v>23629</v>
      </c>
      <c r="I3635" s="71">
        <v>-11.97</v>
      </c>
    </row>
    <row r="3636" spans="1:9" x14ac:dyDescent="0.2">
      <c r="A3636" s="38" t="s">
        <v>82</v>
      </c>
      <c r="B3636" s="39" t="s">
        <v>69</v>
      </c>
      <c r="C3636" s="39" t="s">
        <v>70</v>
      </c>
      <c r="D3636" s="39" t="s">
        <v>71</v>
      </c>
      <c r="E3636" s="39" t="s">
        <v>12</v>
      </c>
      <c r="F3636" s="39" t="s">
        <v>32065</v>
      </c>
      <c r="G3636" s="39" t="s">
        <v>26187</v>
      </c>
      <c r="H3636" s="39" t="s">
        <v>32066</v>
      </c>
      <c r="I3636" s="71">
        <v>-5</v>
      </c>
    </row>
    <row r="3637" spans="1:9" x14ac:dyDescent="0.2">
      <c r="A3637" s="38" t="s">
        <v>82</v>
      </c>
      <c r="B3637" s="39" t="s">
        <v>69</v>
      </c>
      <c r="C3637" s="39" t="s">
        <v>70</v>
      </c>
      <c r="D3637" s="39" t="s">
        <v>71</v>
      </c>
      <c r="E3637" s="39" t="s">
        <v>12</v>
      </c>
      <c r="F3637" s="39" t="s">
        <v>28572</v>
      </c>
      <c r="G3637" s="39" t="s">
        <v>26187</v>
      </c>
      <c r="H3637" s="39" t="s">
        <v>28573</v>
      </c>
      <c r="I3637" s="71">
        <v>-9.99</v>
      </c>
    </row>
    <row r="3638" spans="1:9" x14ac:dyDescent="0.2">
      <c r="A3638" s="38" t="s">
        <v>82</v>
      </c>
      <c r="B3638" s="39" t="s">
        <v>69</v>
      </c>
      <c r="C3638" s="39" t="s">
        <v>70</v>
      </c>
      <c r="D3638" s="39" t="s">
        <v>71</v>
      </c>
      <c r="E3638" s="39" t="s">
        <v>12</v>
      </c>
      <c r="F3638" s="39" t="s">
        <v>32067</v>
      </c>
      <c r="G3638" s="39" t="s">
        <v>26187</v>
      </c>
      <c r="H3638" s="39" t="s">
        <v>32068</v>
      </c>
      <c r="I3638" s="71">
        <v>-5</v>
      </c>
    </row>
    <row r="3639" spans="1:9" x14ac:dyDescent="0.2">
      <c r="A3639" s="38" t="s">
        <v>82</v>
      </c>
      <c r="B3639" s="39" t="s">
        <v>69</v>
      </c>
      <c r="C3639" s="39" t="s">
        <v>70</v>
      </c>
      <c r="D3639" s="39" t="s">
        <v>71</v>
      </c>
      <c r="E3639" s="39" t="s">
        <v>12</v>
      </c>
      <c r="F3639" s="39" t="s">
        <v>32069</v>
      </c>
      <c r="G3639" s="39" t="s">
        <v>26187</v>
      </c>
      <c r="H3639" s="39" t="s">
        <v>32070</v>
      </c>
      <c r="I3639" s="71">
        <v>-12.76</v>
      </c>
    </row>
    <row r="3640" spans="1:9" x14ac:dyDescent="0.2">
      <c r="A3640" s="38" t="s">
        <v>82</v>
      </c>
      <c r="B3640" s="39" t="s">
        <v>69</v>
      </c>
      <c r="C3640" s="39" t="s">
        <v>70</v>
      </c>
      <c r="D3640" s="39" t="s">
        <v>71</v>
      </c>
      <c r="E3640" s="39" t="s">
        <v>12</v>
      </c>
      <c r="F3640" s="39" t="s">
        <v>32071</v>
      </c>
      <c r="G3640" s="39" t="s">
        <v>26187</v>
      </c>
      <c r="H3640" s="39" t="s">
        <v>32072</v>
      </c>
      <c r="I3640" s="71">
        <v>-5</v>
      </c>
    </row>
    <row r="3641" spans="1:9" x14ac:dyDescent="0.2">
      <c r="A3641" s="38" t="s">
        <v>82</v>
      </c>
      <c r="B3641" s="39" t="s">
        <v>69</v>
      </c>
      <c r="C3641" s="39" t="s">
        <v>70</v>
      </c>
      <c r="D3641" s="39" t="s">
        <v>71</v>
      </c>
      <c r="E3641" s="39" t="s">
        <v>12</v>
      </c>
      <c r="F3641" s="39" t="s">
        <v>28574</v>
      </c>
      <c r="G3641" s="39" t="s">
        <v>26187</v>
      </c>
      <c r="H3641" s="39" t="s">
        <v>2517</v>
      </c>
      <c r="I3641" s="71">
        <v>-5</v>
      </c>
    </row>
    <row r="3642" spans="1:9" x14ac:dyDescent="0.2">
      <c r="A3642" s="38" t="s">
        <v>82</v>
      </c>
      <c r="B3642" s="39" t="s">
        <v>69</v>
      </c>
      <c r="C3642" s="39" t="s">
        <v>70</v>
      </c>
      <c r="D3642" s="39" t="s">
        <v>71</v>
      </c>
      <c r="E3642" s="39" t="s">
        <v>12</v>
      </c>
      <c r="F3642" s="39" t="s">
        <v>30163</v>
      </c>
      <c r="G3642" s="39" t="s">
        <v>26187</v>
      </c>
      <c r="H3642" s="39" t="s">
        <v>30164</v>
      </c>
      <c r="I3642" s="71">
        <v>-5</v>
      </c>
    </row>
    <row r="3643" spans="1:9" x14ac:dyDescent="0.2">
      <c r="A3643" s="38" t="s">
        <v>82</v>
      </c>
      <c r="B3643" s="39" t="s">
        <v>69</v>
      </c>
      <c r="C3643" s="39" t="s">
        <v>70</v>
      </c>
      <c r="D3643" s="39" t="s">
        <v>71</v>
      </c>
      <c r="E3643" s="39" t="s">
        <v>12</v>
      </c>
      <c r="F3643" s="39" t="s">
        <v>32073</v>
      </c>
      <c r="G3643" s="39" t="s">
        <v>26187</v>
      </c>
      <c r="H3643" s="39" t="s">
        <v>32074</v>
      </c>
      <c r="I3643" s="71">
        <v>-5</v>
      </c>
    </row>
    <row r="3644" spans="1:9" x14ac:dyDescent="0.2">
      <c r="A3644" s="38" t="s">
        <v>82</v>
      </c>
      <c r="B3644" s="39" t="s">
        <v>69</v>
      </c>
      <c r="C3644" s="39" t="s">
        <v>70</v>
      </c>
      <c r="D3644" s="39" t="s">
        <v>71</v>
      </c>
      <c r="E3644" s="39" t="s">
        <v>12</v>
      </c>
      <c r="F3644" s="39" t="s">
        <v>32075</v>
      </c>
      <c r="G3644" s="39" t="s">
        <v>26187</v>
      </c>
      <c r="H3644" s="39" t="s">
        <v>2518</v>
      </c>
      <c r="I3644" s="71">
        <v>-5</v>
      </c>
    </row>
    <row r="3645" spans="1:9" x14ac:dyDescent="0.2">
      <c r="A3645" s="38" t="s">
        <v>82</v>
      </c>
      <c r="B3645" s="39" t="s">
        <v>69</v>
      </c>
      <c r="C3645" s="39" t="s">
        <v>70</v>
      </c>
      <c r="D3645" s="39" t="s">
        <v>71</v>
      </c>
      <c r="E3645" s="39" t="s">
        <v>12</v>
      </c>
      <c r="F3645" s="39" t="s">
        <v>29268</v>
      </c>
      <c r="G3645" s="39" t="s">
        <v>100</v>
      </c>
      <c r="H3645" s="39" t="s">
        <v>22413</v>
      </c>
      <c r="I3645" s="71">
        <v>-5</v>
      </c>
    </row>
    <row r="3646" spans="1:9" x14ac:dyDescent="0.2">
      <c r="A3646" s="38" t="s">
        <v>82</v>
      </c>
      <c r="B3646" s="39" t="s">
        <v>69</v>
      </c>
      <c r="C3646" s="39" t="s">
        <v>70</v>
      </c>
      <c r="D3646" s="39" t="s">
        <v>71</v>
      </c>
      <c r="E3646" s="39" t="s">
        <v>12</v>
      </c>
      <c r="F3646" s="39" t="s">
        <v>32076</v>
      </c>
      <c r="G3646" s="39" t="s">
        <v>26187</v>
      </c>
      <c r="H3646" s="39" t="s">
        <v>1684</v>
      </c>
      <c r="I3646" s="71">
        <v>-5</v>
      </c>
    </row>
    <row r="3647" spans="1:9" x14ac:dyDescent="0.2">
      <c r="A3647" s="38" t="s">
        <v>82</v>
      </c>
      <c r="B3647" s="39" t="s">
        <v>69</v>
      </c>
      <c r="C3647" s="39" t="s">
        <v>70</v>
      </c>
      <c r="D3647" s="39" t="s">
        <v>71</v>
      </c>
      <c r="E3647" s="39" t="s">
        <v>12</v>
      </c>
      <c r="F3647" s="39" t="s">
        <v>30165</v>
      </c>
      <c r="G3647" s="39" t="s">
        <v>26187</v>
      </c>
      <c r="H3647" s="39" t="s">
        <v>2519</v>
      </c>
      <c r="I3647" s="71">
        <v>-5</v>
      </c>
    </row>
    <row r="3648" spans="1:9" x14ac:dyDescent="0.2">
      <c r="A3648" s="38" t="s">
        <v>82</v>
      </c>
      <c r="B3648" s="39" t="s">
        <v>69</v>
      </c>
      <c r="C3648" s="39" t="s">
        <v>70</v>
      </c>
      <c r="D3648" s="39" t="s">
        <v>71</v>
      </c>
      <c r="E3648" s="39" t="s">
        <v>12</v>
      </c>
      <c r="F3648" s="39" t="s">
        <v>28575</v>
      </c>
      <c r="G3648" s="39" t="s">
        <v>26187</v>
      </c>
      <c r="H3648" s="39" t="s">
        <v>28576</v>
      </c>
      <c r="I3648" s="71">
        <v>-5</v>
      </c>
    </row>
    <row r="3649" spans="1:9" x14ac:dyDescent="0.2">
      <c r="A3649" s="38" t="s">
        <v>82</v>
      </c>
      <c r="B3649" s="39" t="s">
        <v>69</v>
      </c>
      <c r="C3649" s="39" t="s">
        <v>70</v>
      </c>
      <c r="D3649" s="39" t="s">
        <v>71</v>
      </c>
      <c r="E3649" s="39" t="s">
        <v>12</v>
      </c>
      <c r="F3649" s="39" t="s">
        <v>27218</v>
      </c>
      <c r="G3649" s="39" t="s">
        <v>26187</v>
      </c>
      <c r="H3649" s="39" t="s">
        <v>10487</v>
      </c>
      <c r="I3649" s="71">
        <v>-5</v>
      </c>
    </row>
    <row r="3650" spans="1:9" x14ac:dyDescent="0.2">
      <c r="A3650" s="38" t="s">
        <v>82</v>
      </c>
      <c r="B3650" s="39" t="s">
        <v>69</v>
      </c>
      <c r="C3650" s="39" t="s">
        <v>70</v>
      </c>
      <c r="D3650" s="39" t="s">
        <v>71</v>
      </c>
      <c r="E3650" s="39" t="s">
        <v>12</v>
      </c>
      <c r="F3650" s="39" t="s">
        <v>29989</v>
      </c>
      <c r="G3650" s="39" t="s">
        <v>26187</v>
      </c>
      <c r="H3650" s="39" t="s">
        <v>29990</v>
      </c>
      <c r="I3650" s="71">
        <v>-7.3</v>
      </c>
    </row>
    <row r="3651" spans="1:9" x14ac:dyDescent="0.2">
      <c r="A3651" s="38" t="s">
        <v>82</v>
      </c>
      <c r="B3651" s="39" t="s">
        <v>69</v>
      </c>
      <c r="C3651" s="39" t="s">
        <v>70</v>
      </c>
      <c r="D3651" s="39" t="s">
        <v>71</v>
      </c>
      <c r="E3651" s="39" t="s">
        <v>12</v>
      </c>
      <c r="F3651" s="39" t="s">
        <v>26513</v>
      </c>
      <c r="G3651" s="39" t="s">
        <v>26187</v>
      </c>
      <c r="H3651" s="39" t="s">
        <v>2520</v>
      </c>
      <c r="I3651" s="71">
        <v>-8.6300000000000008</v>
      </c>
    </row>
    <row r="3652" spans="1:9" x14ac:dyDescent="0.2">
      <c r="A3652" s="38" t="s">
        <v>82</v>
      </c>
      <c r="B3652" s="39" t="s">
        <v>69</v>
      </c>
      <c r="C3652" s="39" t="s">
        <v>70</v>
      </c>
      <c r="D3652" s="39" t="s">
        <v>71</v>
      </c>
      <c r="E3652" s="39" t="s">
        <v>12</v>
      </c>
      <c r="F3652" s="39" t="s">
        <v>30166</v>
      </c>
      <c r="G3652" s="39" t="s">
        <v>26187</v>
      </c>
      <c r="H3652" s="39" t="s">
        <v>30167</v>
      </c>
      <c r="I3652" s="71">
        <v>-15.77</v>
      </c>
    </row>
    <row r="3653" spans="1:9" x14ac:dyDescent="0.2">
      <c r="A3653" s="38" t="s">
        <v>82</v>
      </c>
      <c r="B3653" s="39" t="s">
        <v>69</v>
      </c>
      <c r="C3653" s="39" t="s">
        <v>70</v>
      </c>
      <c r="D3653" s="39" t="s">
        <v>71</v>
      </c>
      <c r="E3653" s="39" t="s">
        <v>12</v>
      </c>
      <c r="F3653" s="39" t="s">
        <v>26999</v>
      </c>
      <c r="G3653" s="39" t="s">
        <v>26187</v>
      </c>
      <c r="H3653" s="39" t="s">
        <v>2521</v>
      </c>
      <c r="I3653" s="71">
        <v>-5</v>
      </c>
    </row>
    <row r="3654" spans="1:9" x14ac:dyDescent="0.2">
      <c r="A3654" s="38" t="s">
        <v>82</v>
      </c>
      <c r="B3654" s="39" t="s">
        <v>69</v>
      </c>
      <c r="C3654" s="39" t="s">
        <v>70</v>
      </c>
      <c r="D3654" s="39" t="s">
        <v>71</v>
      </c>
      <c r="E3654" s="39" t="s">
        <v>12</v>
      </c>
      <c r="F3654" s="39" t="s">
        <v>28325</v>
      </c>
      <c r="G3654" s="39" t="s">
        <v>26187</v>
      </c>
      <c r="H3654" s="39" t="s">
        <v>28326</v>
      </c>
      <c r="I3654" s="71">
        <v>-5</v>
      </c>
    </row>
    <row r="3655" spans="1:9" x14ac:dyDescent="0.2">
      <c r="A3655" s="38" t="s">
        <v>82</v>
      </c>
      <c r="B3655" s="39" t="s">
        <v>69</v>
      </c>
      <c r="C3655" s="39" t="s">
        <v>70</v>
      </c>
      <c r="D3655" s="39" t="s">
        <v>71</v>
      </c>
      <c r="E3655" s="39" t="s">
        <v>12</v>
      </c>
      <c r="F3655" s="39" t="s">
        <v>29269</v>
      </c>
      <c r="G3655" s="39" t="s">
        <v>26187</v>
      </c>
      <c r="H3655" s="39" t="s">
        <v>2522</v>
      </c>
      <c r="I3655" s="71">
        <v>-7.83</v>
      </c>
    </row>
    <row r="3656" spans="1:9" x14ac:dyDescent="0.2">
      <c r="A3656" s="38" t="s">
        <v>82</v>
      </c>
      <c r="B3656" s="39" t="s">
        <v>69</v>
      </c>
      <c r="C3656" s="39" t="s">
        <v>70</v>
      </c>
      <c r="D3656" s="39" t="s">
        <v>71</v>
      </c>
      <c r="E3656" s="39" t="s">
        <v>12</v>
      </c>
      <c r="F3656" s="39" t="s">
        <v>26855</v>
      </c>
      <c r="G3656" s="39" t="s">
        <v>26187</v>
      </c>
      <c r="H3656" s="39" t="s">
        <v>2526</v>
      </c>
      <c r="I3656" s="71">
        <v>-5</v>
      </c>
    </row>
    <row r="3657" spans="1:9" x14ac:dyDescent="0.2">
      <c r="A3657" s="38" t="s">
        <v>82</v>
      </c>
      <c r="B3657" s="39" t="s">
        <v>69</v>
      </c>
      <c r="C3657" s="39" t="s">
        <v>70</v>
      </c>
      <c r="D3657" s="39" t="s">
        <v>71</v>
      </c>
      <c r="E3657" s="39" t="s">
        <v>12</v>
      </c>
      <c r="F3657" s="39" t="s">
        <v>30168</v>
      </c>
      <c r="G3657" s="39" t="s">
        <v>26187</v>
      </c>
      <c r="H3657" s="39" t="s">
        <v>30169</v>
      </c>
      <c r="I3657" s="71">
        <v>-5</v>
      </c>
    </row>
    <row r="3658" spans="1:9" x14ac:dyDescent="0.2">
      <c r="A3658" s="38" t="s">
        <v>82</v>
      </c>
      <c r="B3658" s="39" t="s">
        <v>69</v>
      </c>
      <c r="C3658" s="39" t="s">
        <v>70</v>
      </c>
      <c r="D3658" s="39" t="s">
        <v>71</v>
      </c>
      <c r="E3658" s="39" t="s">
        <v>12</v>
      </c>
      <c r="F3658" s="39" t="s">
        <v>28577</v>
      </c>
      <c r="G3658" s="39" t="s">
        <v>26187</v>
      </c>
      <c r="H3658" s="39" t="s">
        <v>28578</v>
      </c>
      <c r="I3658" s="71">
        <v>-5.5</v>
      </c>
    </row>
    <row r="3659" spans="1:9" x14ac:dyDescent="0.2">
      <c r="A3659" s="38" t="s">
        <v>82</v>
      </c>
      <c r="B3659" s="39" t="s">
        <v>69</v>
      </c>
      <c r="C3659" s="39" t="s">
        <v>70</v>
      </c>
      <c r="D3659" s="39" t="s">
        <v>71</v>
      </c>
      <c r="E3659" s="39" t="s">
        <v>12</v>
      </c>
      <c r="F3659" s="39" t="s">
        <v>32077</v>
      </c>
      <c r="G3659" s="39" t="s">
        <v>26187</v>
      </c>
      <c r="H3659" s="39" t="s">
        <v>32078</v>
      </c>
      <c r="I3659" s="71">
        <v>-5</v>
      </c>
    </row>
    <row r="3660" spans="1:9" x14ac:dyDescent="0.2">
      <c r="A3660" s="38" t="s">
        <v>82</v>
      </c>
      <c r="B3660" s="39" t="s">
        <v>69</v>
      </c>
      <c r="C3660" s="39" t="s">
        <v>70</v>
      </c>
      <c r="D3660" s="39" t="s">
        <v>71</v>
      </c>
      <c r="E3660" s="39" t="s">
        <v>12</v>
      </c>
      <c r="F3660" s="39" t="s">
        <v>29270</v>
      </c>
      <c r="G3660" s="39" t="s">
        <v>26187</v>
      </c>
      <c r="H3660" s="39" t="s">
        <v>1686</v>
      </c>
      <c r="I3660" s="71">
        <v>-19.649999999999999</v>
      </c>
    </row>
    <row r="3661" spans="1:9" x14ac:dyDescent="0.2">
      <c r="A3661" s="38" t="s">
        <v>82</v>
      </c>
      <c r="B3661" s="39" t="s">
        <v>69</v>
      </c>
      <c r="C3661" s="39" t="s">
        <v>70</v>
      </c>
      <c r="D3661" s="39" t="s">
        <v>71</v>
      </c>
      <c r="E3661" s="39" t="s">
        <v>12</v>
      </c>
      <c r="F3661" s="39" t="s">
        <v>32079</v>
      </c>
      <c r="G3661" s="39" t="s">
        <v>26187</v>
      </c>
      <c r="H3661" s="39" t="s">
        <v>32080</v>
      </c>
      <c r="I3661" s="71">
        <v>-5</v>
      </c>
    </row>
    <row r="3662" spans="1:9" x14ac:dyDescent="0.2">
      <c r="A3662" s="38" t="s">
        <v>82</v>
      </c>
      <c r="B3662" s="39" t="s">
        <v>69</v>
      </c>
      <c r="C3662" s="39" t="s">
        <v>70</v>
      </c>
      <c r="D3662" s="39" t="s">
        <v>71</v>
      </c>
      <c r="E3662" s="39" t="s">
        <v>12</v>
      </c>
      <c r="F3662" s="39" t="s">
        <v>32081</v>
      </c>
      <c r="G3662" s="39" t="s">
        <v>100</v>
      </c>
      <c r="H3662" s="39" t="s">
        <v>22992</v>
      </c>
      <c r="I3662" s="71">
        <v>-5</v>
      </c>
    </row>
    <row r="3663" spans="1:9" x14ac:dyDescent="0.2">
      <c r="A3663" s="38" t="s">
        <v>82</v>
      </c>
      <c r="B3663" s="39" t="s">
        <v>69</v>
      </c>
      <c r="C3663" s="39" t="s">
        <v>70</v>
      </c>
      <c r="D3663" s="39" t="s">
        <v>71</v>
      </c>
      <c r="E3663" s="39" t="s">
        <v>12</v>
      </c>
      <c r="F3663" s="39" t="s">
        <v>26856</v>
      </c>
      <c r="G3663" s="39" t="s">
        <v>26187</v>
      </c>
      <c r="H3663" s="39" t="s">
        <v>2529</v>
      </c>
      <c r="I3663" s="71">
        <v>-10.62</v>
      </c>
    </row>
    <row r="3664" spans="1:9" x14ac:dyDescent="0.2">
      <c r="A3664" s="38" t="s">
        <v>82</v>
      </c>
      <c r="B3664" s="39" t="s">
        <v>69</v>
      </c>
      <c r="C3664" s="39" t="s">
        <v>70</v>
      </c>
      <c r="D3664" s="39" t="s">
        <v>71</v>
      </c>
      <c r="E3664" s="39" t="s">
        <v>12</v>
      </c>
      <c r="F3664" s="39" t="s">
        <v>32082</v>
      </c>
      <c r="G3664" s="39" t="s">
        <v>26187</v>
      </c>
      <c r="H3664" s="39" t="s">
        <v>2530</v>
      </c>
      <c r="I3664" s="71">
        <v>-10</v>
      </c>
    </row>
    <row r="3665" spans="1:9" x14ac:dyDescent="0.2">
      <c r="A3665" s="38" t="s">
        <v>82</v>
      </c>
      <c r="B3665" s="39" t="s">
        <v>69</v>
      </c>
      <c r="C3665" s="39" t="s">
        <v>70</v>
      </c>
      <c r="D3665" s="39" t="s">
        <v>71</v>
      </c>
      <c r="E3665" s="39" t="s">
        <v>12</v>
      </c>
      <c r="F3665" s="39" t="s">
        <v>27219</v>
      </c>
      <c r="G3665" s="39" t="s">
        <v>26187</v>
      </c>
      <c r="H3665" s="39" t="s">
        <v>27220</v>
      </c>
      <c r="I3665" s="71">
        <v>-5</v>
      </c>
    </row>
    <row r="3666" spans="1:9" x14ac:dyDescent="0.2">
      <c r="A3666" s="38" t="s">
        <v>82</v>
      </c>
      <c r="B3666" s="39" t="s">
        <v>69</v>
      </c>
      <c r="C3666" s="39" t="s">
        <v>70</v>
      </c>
      <c r="D3666" s="39" t="s">
        <v>71</v>
      </c>
      <c r="E3666" s="39" t="s">
        <v>12</v>
      </c>
      <c r="F3666" s="39" t="s">
        <v>30170</v>
      </c>
      <c r="G3666" s="39" t="s">
        <v>26187</v>
      </c>
      <c r="H3666" s="39" t="s">
        <v>30171</v>
      </c>
      <c r="I3666" s="71">
        <v>-5</v>
      </c>
    </row>
    <row r="3667" spans="1:9" x14ac:dyDescent="0.2">
      <c r="A3667" s="38" t="s">
        <v>82</v>
      </c>
      <c r="B3667" s="39" t="s">
        <v>69</v>
      </c>
      <c r="C3667" s="39" t="s">
        <v>70</v>
      </c>
      <c r="D3667" s="39" t="s">
        <v>71</v>
      </c>
      <c r="E3667" s="39" t="s">
        <v>12</v>
      </c>
      <c r="F3667" s="39" t="s">
        <v>27752</v>
      </c>
      <c r="G3667" s="39" t="s">
        <v>26187</v>
      </c>
      <c r="H3667" s="39" t="s">
        <v>27753</v>
      </c>
      <c r="I3667" s="71">
        <v>-10.68</v>
      </c>
    </row>
    <row r="3668" spans="1:9" x14ac:dyDescent="0.2">
      <c r="A3668" s="38" t="s">
        <v>82</v>
      </c>
      <c r="B3668" s="39" t="s">
        <v>69</v>
      </c>
      <c r="C3668" s="39" t="s">
        <v>70</v>
      </c>
      <c r="D3668" s="39" t="s">
        <v>71</v>
      </c>
      <c r="E3668" s="39" t="s">
        <v>12</v>
      </c>
      <c r="F3668" s="39" t="s">
        <v>26698</v>
      </c>
      <c r="G3668" s="39" t="s">
        <v>26187</v>
      </c>
      <c r="H3668" s="39" t="s">
        <v>2532</v>
      </c>
      <c r="I3668" s="71">
        <v>-8.9700000000000006</v>
      </c>
    </row>
    <row r="3669" spans="1:9" x14ac:dyDescent="0.2">
      <c r="A3669" s="38" t="s">
        <v>82</v>
      </c>
      <c r="B3669" s="39" t="s">
        <v>69</v>
      </c>
      <c r="C3669" s="39" t="s">
        <v>70</v>
      </c>
      <c r="D3669" s="39" t="s">
        <v>71</v>
      </c>
      <c r="E3669" s="39" t="s">
        <v>12</v>
      </c>
      <c r="F3669" s="39" t="s">
        <v>2533</v>
      </c>
      <c r="G3669" s="39" t="s">
        <v>26187</v>
      </c>
      <c r="H3669" s="39" t="s">
        <v>2534</v>
      </c>
      <c r="I3669" s="71">
        <v>-7.19</v>
      </c>
    </row>
    <row r="3670" spans="1:9" x14ac:dyDescent="0.2">
      <c r="A3670" s="38" t="s">
        <v>82</v>
      </c>
      <c r="B3670" s="39" t="s">
        <v>69</v>
      </c>
      <c r="C3670" s="39" t="s">
        <v>70</v>
      </c>
      <c r="D3670" s="39" t="s">
        <v>71</v>
      </c>
      <c r="E3670" s="39" t="s">
        <v>12</v>
      </c>
      <c r="F3670" s="39" t="s">
        <v>32083</v>
      </c>
      <c r="G3670" s="39" t="s">
        <v>26187</v>
      </c>
      <c r="H3670" s="39" t="s">
        <v>1687</v>
      </c>
      <c r="I3670" s="71">
        <v>-5</v>
      </c>
    </row>
    <row r="3671" spans="1:9" x14ac:dyDescent="0.2">
      <c r="A3671" s="38" t="s">
        <v>82</v>
      </c>
      <c r="B3671" s="39" t="s">
        <v>69</v>
      </c>
      <c r="C3671" s="39" t="s">
        <v>70</v>
      </c>
      <c r="D3671" s="39" t="s">
        <v>71</v>
      </c>
      <c r="E3671" s="39" t="s">
        <v>12</v>
      </c>
      <c r="F3671" s="39" t="s">
        <v>30172</v>
      </c>
      <c r="G3671" s="39" t="s">
        <v>26187</v>
      </c>
      <c r="H3671" s="39" t="s">
        <v>30173</v>
      </c>
      <c r="I3671" s="71">
        <v>-5</v>
      </c>
    </row>
    <row r="3672" spans="1:9" x14ac:dyDescent="0.2">
      <c r="A3672" s="38" t="s">
        <v>82</v>
      </c>
      <c r="B3672" s="39" t="s">
        <v>69</v>
      </c>
      <c r="C3672" s="39" t="s">
        <v>70</v>
      </c>
      <c r="D3672" s="39" t="s">
        <v>71</v>
      </c>
      <c r="E3672" s="39" t="s">
        <v>12</v>
      </c>
      <c r="F3672" s="39" t="s">
        <v>2538</v>
      </c>
      <c r="G3672" s="39" t="s">
        <v>26187</v>
      </c>
      <c r="H3672" s="39" t="s">
        <v>2539</v>
      </c>
      <c r="I3672" s="71">
        <v>-12.85</v>
      </c>
    </row>
    <row r="3673" spans="1:9" x14ac:dyDescent="0.2">
      <c r="A3673" s="38" t="s">
        <v>82</v>
      </c>
      <c r="B3673" s="39" t="s">
        <v>69</v>
      </c>
      <c r="C3673" s="39" t="s">
        <v>70</v>
      </c>
      <c r="D3673" s="39" t="s">
        <v>71</v>
      </c>
      <c r="E3673" s="39" t="s">
        <v>12</v>
      </c>
      <c r="F3673" s="39" t="s">
        <v>26366</v>
      </c>
      <c r="G3673" s="39" t="s">
        <v>100</v>
      </c>
      <c r="H3673" s="39" t="s">
        <v>2540</v>
      </c>
      <c r="I3673" s="71">
        <v>-17.97</v>
      </c>
    </row>
    <row r="3674" spans="1:9" x14ac:dyDescent="0.2">
      <c r="A3674" s="38" t="s">
        <v>82</v>
      </c>
      <c r="B3674" s="39" t="s">
        <v>69</v>
      </c>
      <c r="C3674" s="39" t="s">
        <v>70</v>
      </c>
      <c r="D3674" s="39" t="s">
        <v>71</v>
      </c>
      <c r="E3674" s="39" t="s">
        <v>12</v>
      </c>
      <c r="F3674" s="39" t="s">
        <v>32084</v>
      </c>
      <c r="G3674" s="39" t="s">
        <v>26187</v>
      </c>
      <c r="H3674" s="39" t="s">
        <v>32085</v>
      </c>
      <c r="I3674" s="71">
        <v>-5</v>
      </c>
    </row>
    <row r="3675" spans="1:9" x14ac:dyDescent="0.2">
      <c r="A3675" s="38" t="s">
        <v>82</v>
      </c>
      <c r="B3675" s="39" t="s">
        <v>69</v>
      </c>
      <c r="C3675" s="39" t="s">
        <v>70</v>
      </c>
      <c r="D3675" s="39" t="s">
        <v>71</v>
      </c>
      <c r="E3675" s="39" t="s">
        <v>12</v>
      </c>
      <c r="F3675" s="39" t="s">
        <v>32086</v>
      </c>
      <c r="G3675" s="39" t="s">
        <v>26187</v>
      </c>
      <c r="H3675" s="39" t="s">
        <v>32087</v>
      </c>
      <c r="I3675" s="71">
        <v>-5</v>
      </c>
    </row>
    <row r="3676" spans="1:9" x14ac:dyDescent="0.2">
      <c r="A3676" s="38" t="s">
        <v>82</v>
      </c>
      <c r="B3676" s="39" t="s">
        <v>69</v>
      </c>
      <c r="C3676" s="39" t="s">
        <v>70</v>
      </c>
      <c r="D3676" s="39" t="s">
        <v>71</v>
      </c>
      <c r="E3676" s="39" t="s">
        <v>12</v>
      </c>
      <c r="F3676" s="39" t="s">
        <v>27485</v>
      </c>
      <c r="G3676" s="39" t="s">
        <v>26187</v>
      </c>
      <c r="H3676" s="39" t="s">
        <v>1689</v>
      </c>
      <c r="I3676" s="71">
        <v>-30.87</v>
      </c>
    </row>
    <row r="3677" spans="1:9" x14ac:dyDescent="0.2">
      <c r="A3677" s="38" t="s">
        <v>82</v>
      </c>
      <c r="B3677" s="39" t="s">
        <v>69</v>
      </c>
      <c r="C3677" s="39" t="s">
        <v>70</v>
      </c>
      <c r="D3677" s="39" t="s">
        <v>71</v>
      </c>
      <c r="E3677" s="39" t="s">
        <v>12</v>
      </c>
      <c r="F3677" s="39" t="s">
        <v>29271</v>
      </c>
      <c r="G3677" s="39" t="s">
        <v>26187</v>
      </c>
      <c r="H3677" s="39" t="s">
        <v>29272</v>
      </c>
      <c r="I3677" s="71">
        <v>-13.1</v>
      </c>
    </row>
    <row r="3678" spans="1:9" x14ac:dyDescent="0.2">
      <c r="A3678" s="38" t="s">
        <v>82</v>
      </c>
      <c r="B3678" s="39" t="s">
        <v>69</v>
      </c>
      <c r="C3678" s="39" t="s">
        <v>70</v>
      </c>
      <c r="D3678" s="39" t="s">
        <v>71</v>
      </c>
      <c r="E3678" s="39" t="s">
        <v>12</v>
      </c>
      <c r="F3678" s="39" t="s">
        <v>30174</v>
      </c>
      <c r="G3678" s="39" t="s">
        <v>26187</v>
      </c>
      <c r="H3678" s="39" t="s">
        <v>2541</v>
      </c>
      <c r="I3678" s="71">
        <v>-5.72</v>
      </c>
    </row>
    <row r="3679" spans="1:9" x14ac:dyDescent="0.2">
      <c r="A3679" s="38" t="s">
        <v>82</v>
      </c>
      <c r="B3679" s="39" t="s">
        <v>69</v>
      </c>
      <c r="C3679" s="39" t="s">
        <v>70</v>
      </c>
      <c r="D3679" s="39" t="s">
        <v>71</v>
      </c>
      <c r="E3679" s="39" t="s">
        <v>12</v>
      </c>
      <c r="F3679" s="39" t="s">
        <v>26331</v>
      </c>
      <c r="G3679" s="39" t="s">
        <v>26187</v>
      </c>
      <c r="H3679" s="39" t="s">
        <v>2542</v>
      </c>
      <c r="I3679" s="71">
        <v>-41.47</v>
      </c>
    </row>
    <row r="3680" spans="1:9" x14ac:dyDescent="0.2">
      <c r="A3680" s="38" t="s">
        <v>82</v>
      </c>
      <c r="B3680" s="39" t="s">
        <v>69</v>
      </c>
      <c r="C3680" s="39" t="s">
        <v>70</v>
      </c>
      <c r="D3680" s="39" t="s">
        <v>71</v>
      </c>
      <c r="E3680" s="39" t="s">
        <v>12</v>
      </c>
      <c r="F3680" s="39" t="s">
        <v>28579</v>
      </c>
      <c r="G3680" s="39" t="s">
        <v>26187</v>
      </c>
      <c r="H3680" s="39" t="s">
        <v>28580</v>
      </c>
      <c r="I3680" s="71">
        <v>-13.61</v>
      </c>
    </row>
    <row r="3681" spans="1:9" x14ac:dyDescent="0.2">
      <c r="A3681" s="38" t="s">
        <v>82</v>
      </c>
      <c r="B3681" s="39" t="s">
        <v>69</v>
      </c>
      <c r="C3681" s="39" t="s">
        <v>70</v>
      </c>
      <c r="D3681" s="39" t="s">
        <v>71</v>
      </c>
      <c r="E3681" s="39" t="s">
        <v>12</v>
      </c>
      <c r="F3681" s="39" t="s">
        <v>30175</v>
      </c>
      <c r="G3681" s="39" t="s">
        <v>26187</v>
      </c>
      <c r="H3681" s="39" t="s">
        <v>2544</v>
      </c>
      <c r="I3681" s="71">
        <v>-5</v>
      </c>
    </row>
    <row r="3682" spans="1:9" x14ac:dyDescent="0.2">
      <c r="A3682" s="38" t="s">
        <v>82</v>
      </c>
      <c r="B3682" s="39" t="s">
        <v>69</v>
      </c>
      <c r="C3682" s="39" t="s">
        <v>70</v>
      </c>
      <c r="D3682" s="39" t="s">
        <v>71</v>
      </c>
      <c r="E3682" s="39" t="s">
        <v>12</v>
      </c>
      <c r="F3682" s="39" t="s">
        <v>29273</v>
      </c>
      <c r="G3682" s="39" t="s">
        <v>100</v>
      </c>
      <c r="H3682" s="39" t="s">
        <v>29274</v>
      </c>
      <c r="I3682" s="71">
        <v>-5</v>
      </c>
    </row>
    <row r="3683" spans="1:9" x14ac:dyDescent="0.2">
      <c r="A3683" s="38" t="s">
        <v>82</v>
      </c>
      <c r="B3683" s="39" t="s">
        <v>69</v>
      </c>
      <c r="C3683" s="39" t="s">
        <v>70</v>
      </c>
      <c r="D3683" s="39" t="s">
        <v>71</v>
      </c>
      <c r="E3683" s="39" t="s">
        <v>12</v>
      </c>
      <c r="F3683" s="39" t="s">
        <v>32088</v>
      </c>
      <c r="G3683" s="39" t="s">
        <v>26187</v>
      </c>
      <c r="H3683" s="39" t="s">
        <v>32089</v>
      </c>
      <c r="I3683" s="71">
        <v>-5</v>
      </c>
    </row>
    <row r="3684" spans="1:9" x14ac:dyDescent="0.2">
      <c r="A3684" s="38" t="s">
        <v>82</v>
      </c>
      <c r="B3684" s="39" t="s">
        <v>69</v>
      </c>
      <c r="C3684" s="39" t="s">
        <v>70</v>
      </c>
      <c r="D3684" s="39" t="s">
        <v>71</v>
      </c>
      <c r="E3684" s="39" t="s">
        <v>12</v>
      </c>
      <c r="F3684" s="39" t="s">
        <v>27000</v>
      </c>
      <c r="G3684" s="39" t="s">
        <v>26187</v>
      </c>
      <c r="H3684" s="39" t="s">
        <v>1690</v>
      </c>
      <c r="I3684" s="71">
        <v>-6.08</v>
      </c>
    </row>
    <row r="3685" spans="1:9" x14ac:dyDescent="0.2">
      <c r="A3685" s="38" t="s">
        <v>82</v>
      </c>
      <c r="B3685" s="39" t="s">
        <v>69</v>
      </c>
      <c r="C3685" s="39" t="s">
        <v>70</v>
      </c>
      <c r="D3685" s="39" t="s">
        <v>71</v>
      </c>
      <c r="E3685" s="39" t="s">
        <v>12</v>
      </c>
      <c r="F3685" s="39" t="s">
        <v>26367</v>
      </c>
      <c r="G3685" s="39" t="s">
        <v>26187</v>
      </c>
      <c r="H3685" s="39" t="s">
        <v>2545</v>
      </c>
      <c r="I3685" s="71">
        <v>-41.93</v>
      </c>
    </row>
    <row r="3686" spans="1:9" x14ac:dyDescent="0.2">
      <c r="A3686" s="38" t="s">
        <v>82</v>
      </c>
      <c r="B3686" s="39" t="s">
        <v>69</v>
      </c>
      <c r="C3686" s="39" t="s">
        <v>70</v>
      </c>
      <c r="D3686" s="39" t="s">
        <v>71</v>
      </c>
      <c r="E3686" s="39" t="s">
        <v>12</v>
      </c>
      <c r="F3686" s="39" t="s">
        <v>32090</v>
      </c>
      <c r="G3686" s="39" t="s">
        <v>26187</v>
      </c>
      <c r="H3686" s="39" t="s">
        <v>32091</v>
      </c>
      <c r="I3686" s="71">
        <v>-5</v>
      </c>
    </row>
    <row r="3687" spans="1:9" x14ac:dyDescent="0.2">
      <c r="A3687" s="38" t="s">
        <v>82</v>
      </c>
      <c r="B3687" s="39" t="s">
        <v>69</v>
      </c>
      <c r="C3687" s="39" t="s">
        <v>70</v>
      </c>
      <c r="D3687" s="39" t="s">
        <v>71</v>
      </c>
      <c r="E3687" s="39" t="s">
        <v>12</v>
      </c>
      <c r="F3687" s="39" t="s">
        <v>32092</v>
      </c>
      <c r="G3687" s="39" t="s">
        <v>100</v>
      </c>
      <c r="H3687" s="39" t="s">
        <v>2546</v>
      </c>
      <c r="I3687" s="71">
        <v>-19.260000000000002</v>
      </c>
    </row>
    <row r="3688" spans="1:9" x14ac:dyDescent="0.2">
      <c r="A3688" s="38" t="s">
        <v>82</v>
      </c>
      <c r="B3688" s="39" t="s">
        <v>69</v>
      </c>
      <c r="C3688" s="39" t="s">
        <v>70</v>
      </c>
      <c r="D3688" s="39" t="s">
        <v>71</v>
      </c>
      <c r="E3688" s="39" t="s">
        <v>12</v>
      </c>
      <c r="F3688" s="39" t="s">
        <v>29275</v>
      </c>
      <c r="G3688" s="39" t="s">
        <v>26187</v>
      </c>
      <c r="H3688" s="39" t="s">
        <v>12029</v>
      </c>
      <c r="I3688" s="71">
        <v>-5</v>
      </c>
    </row>
    <row r="3689" spans="1:9" x14ac:dyDescent="0.2">
      <c r="A3689" s="38" t="s">
        <v>82</v>
      </c>
      <c r="B3689" s="39" t="s">
        <v>69</v>
      </c>
      <c r="C3689" s="39" t="s">
        <v>70</v>
      </c>
      <c r="D3689" s="39" t="s">
        <v>71</v>
      </c>
      <c r="E3689" s="39" t="s">
        <v>12</v>
      </c>
      <c r="F3689" s="39" t="s">
        <v>2547</v>
      </c>
      <c r="G3689" s="39" t="s">
        <v>26187</v>
      </c>
      <c r="H3689" s="39" t="s">
        <v>2548</v>
      </c>
      <c r="I3689" s="71">
        <v>-25.27</v>
      </c>
    </row>
    <row r="3690" spans="1:9" x14ac:dyDescent="0.2">
      <c r="A3690" s="38" t="s">
        <v>82</v>
      </c>
      <c r="B3690" s="39" t="s">
        <v>69</v>
      </c>
      <c r="C3690" s="39" t="s">
        <v>70</v>
      </c>
      <c r="D3690" s="39" t="s">
        <v>71</v>
      </c>
      <c r="E3690" s="39" t="s">
        <v>12</v>
      </c>
      <c r="F3690" s="39" t="s">
        <v>32093</v>
      </c>
      <c r="G3690" s="39" t="s">
        <v>26187</v>
      </c>
      <c r="H3690" s="39" t="s">
        <v>32094</v>
      </c>
      <c r="I3690" s="71">
        <v>-5</v>
      </c>
    </row>
    <row r="3691" spans="1:9" x14ac:dyDescent="0.2">
      <c r="A3691" s="38" t="s">
        <v>82</v>
      </c>
      <c r="B3691" s="39" t="s">
        <v>69</v>
      </c>
      <c r="C3691" s="39" t="s">
        <v>70</v>
      </c>
      <c r="D3691" s="39" t="s">
        <v>71</v>
      </c>
      <c r="E3691" s="39" t="s">
        <v>12</v>
      </c>
      <c r="F3691" s="39" t="s">
        <v>26368</v>
      </c>
      <c r="G3691" s="39" t="s">
        <v>26187</v>
      </c>
      <c r="H3691" s="39" t="s">
        <v>1691</v>
      </c>
      <c r="I3691" s="71">
        <v>-5</v>
      </c>
    </row>
    <row r="3692" spans="1:9" x14ac:dyDescent="0.2">
      <c r="A3692" s="38" t="s">
        <v>82</v>
      </c>
      <c r="B3692" s="39" t="s">
        <v>69</v>
      </c>
      <c r="C3692" s="39" t="s">
        <v>70</v>
      </c>
      <c r="D3692" s="39" t="s">
        <v>71</v>
      </c>
      <c r="E3692" s="39" t="s">
        <v>12</v>
      </c>
      <c r="F3692" s="39" t="s">
        <v>26369</v>
      </c>
      <c r="G3692" s="39" t="s">
        <v>26187</v>
      </c>
      <c r="H3692" s="39" t="s">
        <v>2549</v>
      </c>
      <c r="I3692" s="71">
        <v>-41.97</v>
      </c>
    </row>
    <row r="3693" spans="1:9" x14ac:dyDescent="0.2">
      <c r="A3693" s="38" t="s">
        <v>82</v>
      </c>
      <c r="B3693" s="39" t="s">
        <v>69</v>
      </c>
      <c r="C3693" s="39" t="s">
        <v>70</v>
      </c>
      <c r="D3693" s="39" t="s">
        <v>71</v>
      </c>
      <c r="E3693" s="39" t="s">
        <v>12</v>
      </c>
      <c r="F3693" s="39" t="s">
        <v>30176</v>
      </c>
      <c r="G3693" s="39" t="s">
        <v>26187</v>
      </c>
      <c r="H3693" s="39" t="s">
        <v>11642</v>
      </c>
      <c r="I3693" s="71">
        <v>-5</v>
      </c>
    </row>
    <row r="3694" spans="1:9" x14ac:dyDescent="0.2">
      <c r="A3694" s="38" t="s">
        <v>82</v>
      </c>
      <c r="B3694" s="39" t="s">
        <v>69</v>
      </c>
      <c r="C3694" s="39" t="s">
        <v>70</v>
      </c>
      <c r="D3694" s="39" t="s">
        <v>71</v>
      </c>
      <c r="E3694" s="39" t="s">
        <v>12</v>
      </c>
      <c r="F3694" s="39" t="s">
        <v>27486</v>
      </c>
      <c r="G3694" s="39" t="s">
        <v>26187</v>
      </c>
      <c r="H3694" s="39" t="s">
        <v>13784</v>
      </c>
      <c r="I3694" s="71">
        <v>-14.31</v>
      </c>
    </row>
    <row r="3695" spans="1:9" x14ac:dyDescent="0.2">
      <c r="A3695" s="38" t="s">
        <v>82</v>
      </c>
      <c r="B3695" s="39" t="s">
        <v>69</v>
      </c>
      <c r="C3695" s="39" t="s">
        <v>70</v>
      </c>
      <c r="D3695" s="39" t="s">
        <v>71</v>
      </c>
      <c r="E3695" s="39" t="s">
        <v>12</v>
      </c>
      <c r="F3695" s="39" t="s">
        <v>27754</v>
      </c>
      <c r="G3695" s="39" t="s">
        <v>26187</v>
      </c>
      <c r="H3695" s="39" t="s">
        <v>2550</v>
      </c>
      <c r="I3695" s="71">
        <v>-11.6</v>
      </c>
    </row>
    <row r="3696" spans="1:9" x14ac:dyDescent="0.2">
      <c r="A3696" s="38" t="s">
        <v>82</v>
      </c>
      <c r="B3696" s="39" t="s">
        <v>69</v>
      </c>
      <c r="C3696" s="39" t="s">
        <v>70</v>
      </c>
      <c r="D3696" s="39" t="s">
        <v>71</v>
      </c>
      <c r="E3696" s="39" t="s">
        <v>12</v>
      </c>
      <c r="F3696" s="39" t="s">
        <v>31436</v>
      </c>
      <c r="G3696" s="39" t="s">
        <v>26187</v>
      </c>
      <c r="H3696" s="39" t="s">
        <v>31437</v>
      </c>
      <c r="I3696" s="71">
        <v>-5</v>
      </c>
    </row>
    <row r="3697" spans="1:9" x14ac:dyDescent="0.2">
      <c r="A3697" s="38" t="s">
        <v>82</v>
      </c>
      <c r="B3697" s="39" t="s">
        <v>69</v>
      </c>
      <c r="C3697" s="39" t="s">
        <v>70</v>
      </c>
      <c r="D3697" s="39" t="s">
        <v>71</v>
      </c>
      <c r="E3697" s="39" t="s">
        <v>12</v>
      </c>
      <c r="F3697" s="39" t="s">
        <v>32095</v>
      </c>
      <c r="G3697" s="39" t="s">
        <v>26187</v>
      </c>
      <c r="H3697" s="39" t="s">
        <v>1693</v>
      </c>
      <c r="I3697" s="71">
        <v>-5</v>
      </c>
    </row>
    <row r="3698" spans="1:9" x14ac:dyDescent="0.2">
      <c r="A3698" s="38" t="s">
        <v>82</v>
      </c>
      <c r="B3698" s="39" t="s">
        <v>69</v>
      </c>
      <c r="C3698" s="39" t="s">
        <v>70</v>
      </c>
      <c r="D3698" s="39" t="s">
        <v>71</v>
      </c>
      <c r="E3698" s="39" t="s">
        <v>12</v>
      </c>
      <c r="F3698" s="39" t="s">
        <v>32096</v>
      </c>
      <c r="G3698" s="39" t="s">
        <v>26187</v>
      </c>
      <c r="H3698" s="39" t="s">
        <v>32097</v>
      </c>
      <c r="I3698" s="71">
        <v>-5</v>
      </c>
    </row>
    <row r="3699" spans="1:9" x14ac:dyDescent="0.2">
      <c r="A3699" s="38" t="s">
        <v>82</v>
      </c>
      <c r="B3699" s="39" t="s">
        <v>69</v>
      </c>
      <c r="C3699" s="39" t="s">
        <v>70</v>
      </c>
      <c r="D3699" s="39" t="s">
        <v>71</v>
      </c>
      <c r="E3699" s="39" t="s">
        <v>12</v>
      </c>
      <c r="F3699" s="39" t="s">
        <v>32098</v>
      </c>
      <c r="G3699" s="39" t="s">
        <v>26187</v>
      </c>
      <c r="H3699" s="39" t="s">
        <v>32099</v>
      </c>
      <c r="I3699" s="71">
        <v>-5</v>
      </c>
    </row>
    <row r="3700" spans="1:9" x14ac:dyDescent="0.2">
      <c r="A3700" s="38" t="s">
        <v>82</v>
      </c>
      <c r="B3700" s="39" t="s">
        <v>69</v>
      </c>
      <c r="C3700" s="39" t="s">
        <v>70</v>
      </c>
      <c r="D3700" s="39" t="s">
        <v>71</v>
      </c>
      <c r="E3700" s="39" t="s">
        <v>12</v>
      </c>
      <c r="F3700" s="39" t="s">
        <v>32100</v>
      </c>
      <c r="G3700" s="39" t="s">
        <v>26187</v>
      </c>
      <c r="H3700" s="39" t="s">
        <v>32101</v>
      </c>
      <c r="I3700" s="71">
        <v>-5</v>
      </c>
    </row>
    <row r="3701" spans="1:9" x14ac:dyDescent="0.2">
      <c r="A3701" s="38" t="s">
        <v>82</v>
      </c>
      <c r="B3701" s="39" t="s">
        <v>69</v>
      </c>
      <c r="C3701" s="39" t="s">
        <v>70</v>
      </c>
      <c r="D3701" s="39" t="s">
        <v>71</v>
      </c>
      <c r="E3701" s="39" t="s">
        <v>12</v>
      </c>
      <c r="F3701" s="39" t="s">
        <v>28581</v>
      </c>
      <c r="G3701" s="39" t="s">
        <v>26187</v>
      </c>
      <c r="H3701" s="39" t="s">
        <v>2552</v>
      </c>
      <c r="I3701" s="71">
        <v>-5</v>
      </c>
    </row>
    <row r="3702" spans="1:9" x14ac:dyDescent="0.2">
      <c r="A3702" s="38" t="s">
        <v>82</v>
      </c>
      <c r="B3702" s="39" t="s">
        <v>69</v>
      </c>
      <c r="C3702" s="39" t="s">
        <v>70</v>
      </c>
      <c r="D3702" s="39" t="s">
        <v>71</v>
      </c>
      <c r="E3702" s="39" t="s">
        <v>12</v>
      </c>
      <c r="F3702" s="39" t="s">
        <v>32102</v>
      </c>
      <c r="G3702" s="39" t="s">
        <v>26187</v>
      </c>
      <c r="H3702" s="39" t="s">
        <v>2553</v>
      </c>
      <c r="I3702" s="71">
        <v>-5</v>
      </c>
    </row>
    <row r="3703" spans="1:9" x14ac:dyDescent="0.2">
      <c r="A3703" s="38" t="s">
        <v>82</v>
      </c>
      <c r="B3703" s="39" t="s">
        <v>69</v>
      </c>
      <c r="C3703" s="39" t="s">
        <v>70</v>
      </c>
      <c r="D3703" s="39" t="s">
        <v>71</v>
      </c>
      <c r="E3703" s="39" t="s">
        <v>12</v>
      </c>
      <c r="F3703" s="39" t="s">
        <v>32103</v>
      </c>
      <c r="G3703" s="39" t="s">
        <v>26187</v>
      </c>
      <c r="H3703" s="39" t="s">
        <v>32104</v>
      </c>
      <c r="I3703" s="71">
        <v>-5</v>
      </c>
    </row>
    <row r="3704" spans="1:9" x14ac:dyDescent="0.2">
      <c r="A3704" s="38" t="s">
        <v>82</v>
      </c>
      <c r="B3704" s="39" t="s">
        <v>69</v>
      </c>
      <c r="C3704" s="39" t="s">
        <v>70</v>
      </c>
      <c r="D3704" s="39" t="s">
        <v>71</v>
      </c>
      <c r="E3704" s="39" t="s">
        <v>12</v>
      </c>
      <c r="F3704" s="39" t="s">
        <v>2554</v>
      </c>
      <c r="G3704" s="39" t="s">
        <v>26187</v>
      </c>
      <c r="H3704" s="39" t="s">
        <v>2555</v>
      </c>
      <c r="I3704" s="71">
        <v>-8.93</v>
      </c>
    </row>
    <row r="3705" spans="1:9" x14ac:dyDescent="0.2">
      <c r="A3705" s="38" t="s">
        <v>82</v>
      </c>
      <c r="B3705" s="39" t="s">
        <v>69</v>
      </c>
      <c r="C3705" s="39" t="s">
        <v>70</v>
      </c>
      <c r="D3705" s="39" t="s">
        <v>71</v>
      </c>
      <c r="E3705" s="39" t="s">
        <v>12</v>
      </c>
      <c r="F3705" s="39" t="s">
        <v>32105</v>
      </c>
      <c r="G3705" s="39" t="s">
        <v>26187</v>
      </c>
      <c r="H3705" s="39" t="s">
        <v>32106</v>
      </c>
      <c r="I3705" s="71">
        <v>-5</v>
      </c>
    </row>
    <row r="3706" spans="1:9" x14ac:dyDescent="0.2">
      <c r="A3706" s="38" t="s">
        <v>82</v>
      </c>
      <c r="B3706" s="39" t="s">
        <v>69</v>
      </c>
      <c r="C3706" s="39" t="s">
        <v>70</v>
      </c>
      <c r="D3706" s="39" t="s">
        <v>71</v>
      </c>
      <c r="E3706" s="39" t="s">
        <v>12</v>
      </c>
      <c r="F3706" s="39" t="s">
        <v>2556</v>
      </c>
      <c r="G3706" s="39" t="s">
        <v>26187</v>
      </c>
      <c r="H3706" s="39" t="s">
        <v>2557</v>
      </c>
      <c r="I3706" s="71">
        <v>-5</v>
      </c>
    </row>
    <row r="3707" spans="1:9" x14ac:dyDescent="0.2">
      <c r="A3707" s="38" t="s">
        <v>82</v>
      </c>
      <c r="B3707" s="39" t="s">
        <v>69</v>
      </c>
      <c r="C3707" s="39" t="s">
        <v>70</v>
      </c>
      <c r="D3707" s="39" t="s">
        <v>71</v>
      </c>
      <c r="E3707" s="39" t="s">
        <v>12</v>
      </c>
      <c r="F3707" s="39" t="s">
        <v>29276</v>
      </c>
      <c r="G3707" s="39" t="s">
        <v>26187</v>
      </c>
      <c r="H3707" s="39" t="s">
        <v>2558</v>
      </c>
      <c r="I3707" s="71">
        <v>-10.23</v>
      </c>
    </row>
    <row r="3708" spans="1:9" x14ac:dyDescent="0.2">
      <c r="A3708" s="38" t="s">
        <v>82</v>
      </c>
      <c r="B3708" s="39" t="s">
        <v>69</v>
      </c>
      <c r="C3708" s="39" t="s">
        <v>70</v>
      </c>
      <c r="D3708" s="39" t="s">
        <v>71</v>
      </c>
      <c r="E3708" s="39" t="s">
        <v>12</v>
      </c>
      <c r="F3708" s="39" t="s">
        <v>30177</v>
      </c>
      <c r="G3708" s="39" t="s">
        <v>26187</v>
      </c>
      <c r="H3708" s="39" t="s">
        <v>2559</v>
      </c>
      <c r="I3708" s="71">
        <v>-16.52</v>
      </c>
    </row>
    <row r="3709" spans="1:9" x14ac:dyDescent="0.2">
      <c r="A3709" s="38" t="s">
        <v>82</v>
      </c>
      <c r="B3709" s="39" t="s">
        <v>69</v>
      </c>
      <c r="C3709" s="39" t="s">
        <v>70</v>
      </c>
      <c r="D3709" s="39" t="s">
        <v>71</v>
      </c>
      <c r="E3709" s="39" t="s">
        <v>12</v>
      </c>
      <c r="F3709" s="39" t="s">
        <v>32107</v>
      </c>
      <c r="G3709" s="39" t="s">
        <v>26187</v>
      </c>
      <c r="H3709" s="39" t="s">
        <v>32108</v>
      </c>
      <c r="I3709" s="71">
        <v>-5</v>
      </c>
    </row>
    <row r="3710" spans="1:9" x14ac:dyDescent="0.2">
      <c r="A3710" s="38" t="s">
        <v>82</v>
      </c>
      <c r="B3710" s="39" t="s">
        <v>69</v>
      </c>
      <c r="C3710" s="39" t="s">
        <v>70</v>
      </c>
      <c r="D3710" s="39" t="s">
        <v>71</v>
      </c>
      <c r="E3710" s="39" t="s">
        <v>12</v>
      </c>
      <c r="F3710" s="39" t="s">
        <v>2561</v>
      </c>
      <c r="G3710" s="39" t="s">
        <v>26187</v>
      </c>
      <c r="H3710" s="39" t="s">
        <v>2562</v>
      </c>
      <c r="I3710" s="71">
        <v>-80.459999999999994</v>
      </c>
    </row>
    <row r="3711" spans="1:9" x14ac:dyDescent="0.2">
      <c r="A3711" s="38" t="s">
        <v>82</v>
      </c>
      <c r="B3711" s="39" t="s">
        <v>69</v>
      </c>
      <c r="C3711" s="39" t="s">
        <v>70</v>
      </c>
      <c r="D3711" s="39" t="s">
        <v>71</v>
      </c>
      <c r="E3711" s="39" t="s">
        <v>12</v>
      </c>
      <c r="F3711" s="39" t="s">
        <v>27755</v>
      </c>
      <c r="G3711" s="39" t="s">
        <v>26187</v>
      </c>
      <c r="H3711" s="39" t="s">
        <v>27756</v>
      </c>
      <c r="I3711" s="71">
        <v>-10.47</v>
      </c>
    </row>
    <row r="3712" spans="1:9" x14ac:dyDescent="0.2">
      <c r="A3712" s="38" t="s">
        <v>82</v>
      </c>
      <c r="B3712" s="39" t="s">
        <v>69</v>
      </c>
      <c r="C3712" s="39" t="s">
        <v>70</v>
      </c>
      <c r="D3712" s="39" t="s">
        <v>71</v>
      </c>
      <c r="E3712" s="39" t="s">
        <v>12</v>
      </c>
      <c r="F3712" s="39" t="s">
        <v>32109</v>
      </c>
      <c r="G3712" s="39" t="s">
        <v>100</v>
      </c>
      <c r="H3712" s="39" t="s">
        <v>32110</v>
      </c>
      <c r="I3712" s="71">
        <v>-8.4</v>
      </c>
    </row>
    <row r="3713" spans="1:9" x14ac:dyDescent="0.2">
      <c r="A3713" s="38" t="s">
        <v>82</v>
      </c>
      <c r="B3713" s="39" t="s">
        <v>69</v>
      </c>
      <c r="C3713" s="39" t="s">
        <v>70</v>
      </c>
      <c r="D3713" s="39" t="s">
        <v>71</v>
      </c>
      <c r="E3713" s="39" t="s">
        <v>12</v>
      </c>
      <c r="F3713" s="39" t="s">
        <v>27757</v>
      </c>
      <c r="G3713" s="39" t="s">
        <v>26187</v>
      </c>
      <c r="H3713" s="39" t="s">
        <v>2565</v>
      </c>
      <c r="I3713" s="71">
        <v>-5</v>
      </c>
    </row>
    <row r="3714" spans="1:9" x14ac:dyDescent="0.2">
      <c r="A3714" s="38" t="s">
        <v>82</v>
      </c>
      <c r="B3714" s="39" t="s">
        <v>69</v>
      </c>
      <c r="C3714" s="39" t="s">
        <v>70</v>
      </c>
      <c r="D3714" s="39" t="s">
        <v>71</v>
      </c>
      <c r="E3714" s="39" t="s">
        <v>12</v>
      </c>
      <c r="F3714" s="39" t="s">
        <v>32111</v>
      </c>
      <c r="G3714" s="39" t="s">
        <v>100</v>
      </c>
      <c r="H3714" s="39" t="s">
        <v>32112</v>
      </c>
      <c r="I3714" s="71">
        <v>-5</v>
      </c>
    </row>
    <row r="3715" spans="1:9" x14ac:dyDescent="0.2">
      <c r="A3715" s="38" t="s">
        <v>82</v>
      </c>
      <c r="B3715" s="39" t="s">
        <v>69</v>
      </c>
      <c r="C3715" s="39" t="s">
        <v>70</v>
      </c>
      <c r="D3715" s="39" t="s">
        <v>71</v>
      </c>
      <c r="E3715" s="39" t="s">
        <v>12</v>
      </c>
      <c r="F3715" s="39" t="s">
        <v>27221</v>
      </c>
      <c r="G3715" s="39" t="s">
        <v>26187</v>
      </c>
      <c r="H3715" s="39" t="s">
        <v>27222</v>
      </c>
      <c r="I3715" s="71">
        <v>-18.809999999999999</v>
      </c>
    </row>
    <row r="3716" spans="1:9" x14ac:dyDescent="0.2">
      <c r="A3716" s="38" t="s">
        <v>82</v>
      </c>
      <c r="B3716" s="39" t="s">
        <v>69</v>
      </c>
      <c r="C3716" s="39" t="s">
        <v>70</v>
      </c>
      <c r="D3716" s="39" t="s">
        <v>71</v>
      </c>
      <c r="E3716" s="39" t="s">
        <v>12</v>
      </c>
      <c r="F3716" s="39" t="s">
        <v>30178</v>
      </c>
      <c r="G3716" s="39" t="s">
        <v>26187</v>
      </c>
      <c r="H3716" s="39" t="s">
        <v>30179</v>
      </c>
      <c r="I3716" s="71">
        <v>-5</v>
      </c>
    </row>
    <row r="3717" spans="1:9" x14ac:dyDescent="0.2">
      <c r="A3717" s="38" t="s">
        <v>82</v>
      </c>
      <c r="B3717" s="39" t="s">
        <v>69</v>
      </c>
      <c r="C3717" s="39" t="s">
        <v>70</v>
      </c>
      <c r="D3717" s="39" t="s">
        <v>71</v>
      </c>
      <c r="E3717" s="39" t="s">
        <v>12</v>
      </c>
      <c r="F3717" s="39" t="s">
        <v>28582</v>
      </c>
      <c r="G3717" s="39" t="s">
        <v>26187</v>
      </c>
      <c r="H3717" s="39" t="s">
        <v>28583</v>
      </c>
      <c r="I3717" s="71">
        <v>-5</v>
      </c>
    </row>
    <row r="3718" spans="1:9" x14ac:dyDescent="0.2">
      <c r="A3718" s="38" t="s">
        <v>82</v>
      </c>
      <c r="B3718" s="39" t="s">
        <v>69</v>
      </c>
      <c r="C3718" s="39" t="s">
        <v>70</v>
      </c>
      <c r="D3718" s="39" t="s">
        <v>71</v>
      </c>
      <c r="E3718" s="39" t="s">
        <v>12</v>
      </c>
      <c r="F3718" s="39" t="s">
        <v>32113</v>
      </c>
      <c r="G3718" s="39" t="s">
        <v>26187</v>
      </c>
      <c r="H3718" s="39" t="s">
        <v>20689</v>
      </c>
      <c r="I3718" s="71">
        <v>-5</v>
      </c>
    </row>
    <row r="3719" spans="1:9" x14ac:dyDescent="0.2">
      <c r="A3719" s="38" t="s">
        <v>82</v>
      </c>
      <c r="B3719" s="39" t="s">
        <v>69</v>
      </c>
      <c r="C3719" s="39" t="s">
        <v>70</v>
      </c>
      <c r="D3719" s="39" t="s">
        <v>71</v>
      </c>
      <c r="E3719" s="39" t="s">
        <v>12</v>
      </c>
      <c r="F3719" s="39" t="s">
        <v>32114</v>
      </c>
      <c r="G3719" s="39" t="s">
        <v>26187</v>
      </c>
      <c r="H3719" s="39" t="s">
        <v>2568</v>
      </c>
      <c r="I3719" s="71">
        <v>-8.34</v>
      </c>
    </row>
    <row r="3720" spans="1:9" x14ac:dyDescent="0.2">
      <c r="A3720" s="38" t="s">
        <v>82</v>
      </c>
      <c r="B3720" s="39" t="s">
        <v>69</v>
      </c>
      <c r="C3720" s="39" t="s">
        <v>70</v>
      </c>
      <c r="D3720" s="39" t="s">
        <v>71</v>
      </c>
      <c r="E3720" s="39" t="s">
        <v>12</v>
      </c>
      <c r="F3720" s="39" t="s">
        <v>32115</v>
      </c>
      <c r="G3720" s="39" t="s">
        <v>26187</v>
      </c>
      <c r="H3720" s="39" t="s">
        <v>15102</v>
      </c>
      <c r="I3720" s="71">
        <v>-6.71</v>
      </c>
    </row>
    <row r="3721" spans="1:9" x14ac:dyDescent="0.2">
      <c r="A3721" s="38" t="s">
        <v>82</v>
      </c>
      <c r="B3721" s="39" t="s">
        <v>69</v>
      </c>
      <c r="C3721" s="39" t="s">
        <v>70</v>
      </c>
      <c r="D3721" s="39" t="s">
        <v>71</v>
      </c>
      <c r="E3721" s="39" t="s">
        <v>12</v>
      </c>
      <c r="F3721" s="39" t="s">
        <v>28584</v>
      </c>
      <c r="G3721" s="39" t="s">
        <v>26187</v>
      </c>
      <c r="H3721" s="39" t="s">
        <v>28585</v>
      </c>
      <c r="I3721" s="71">
        <v>-5</v>
      </c>
    </row>
    <row r="3722" spans="1:9" x14ac:dyDescent="0.2">
      <c r="A3722" s="38" t="s">
        <v>82</v>
      </c>
      <c r="B3722" s="39" t="s">
        <v>69</v>
      </c>
      <c r="C3722" s="39" t="s">
        <v>70</v>
      </c>
      <c r="D3722" s="39" t="s">
        <v>71</v>
      </c>
      <c r="E3722" s="39" t="s">
        <v>12</v>
      </c>
      <c r="F3722" s="39" t="s">
        <v>30180</v>
      </c>
      <c r="G3722" s="39" t="s">
        <v>26187</v>
      </c>
      <c r="H3722" s="39" t="s">
        <v>30181</v>
      </c>
      <c r="I3722" s="71">
        <v>-5</v>
      </c>
    </row>
    <row r="3723" spans="1:9" x14ac:dyDescent="0.2">
      <c r="A3723" s="38" t="s">
        <v>82</v>
      </c>
      <c r="B3723" s="39" t="s">
        <v>69</v>
      </c>
      <c r="C3723" s="39" t="s">
        <v>70</v>
      </c>
      <c r="D3723" s="39" t="s">
        <v>71</v>
      </c>
      <c r="E3723" s="39" t="s">
        <v>12</v>
      </c>
      <c r="F3723" s="39" t="s">
        <v>28190</v>
      </c>
      <c r="G3723" s="39" t="s">
        <v>26187</v>
      </c>
      <c r="H3723" s="39" t="s">
        <v>2570</v>
      </c>
      <c r="I3723" s="71">
        <v>-5</v>
      </c>
    </row>
    <row r="3724" spans="1:9" x14ac:dyDescent="0.2">
      <c r="A3724" s="38" t="s">
        <v>82</v>
      </c>
      <c r="B3724" s="39" t="s">
        <v>69</v>
      </c>
      <c r="C3724" s="39" t="s">
        <v>70</v>
      </c>
      <c r="D3724" s="39" t="s">
        <v>71</v>
      </c>
      <c r="E3724" s="39" t="s">
        <v>12</v>
      </c>
      <c r="F3724" s="39" t="s">
        <v>28586</v>
      </c>
      <c r="G3724" s="39" t="s">
        <v>26187</v>
      </c>
      <c r="H3724" s="39" t="s">
        <v>2571</v>
      </c>
      <c r="I3724" s="71">
        <v>-5</v>
      </c>
    </row>
    <row r="3725" spans="1:9" x14ac:dyDescent="0.2">
      <c r="A3725" s="38" t="s">
        <v>82</v>
      </c>
      <c r="B3725" s="39" t="s">
        <v>69</v>
      </c>
      <c r="C3725" s="39" t="s">
        <v>70</v>
      </c>
      <c r="D3725" s="39" t="s">
        <v>71</v>
      </c>
      <c r="E3725" s="39" t="s">
        <v>12</v>
      </c>
      <c r="F3725" s="39" t="s">
        <v>32116</v>
      </c>
      <c r="G3725" s="39" t="s">
        <v>26187</v>
      </c>
      <c r="H3725" s="39" t="s">
        <v>32117</v>
      </c>
      <c r="I3725" s="71">
        <v>-5</v>
      </c>
    </row>
    <row r="3726" spans="1:9" x14ac:dyDescent="0.2">
      <c r="A3726" s="38" t="s">
        <v>82</v>
      </c>
      <c r="B3726" s="39" t="s">
        <v>69</v>
      </c>
      <c r="C3726" s="39" t="s">
        <v>70</v>
      </c>
      <c r="D3726" s="39" t="s">
        <v>71</v>
      </c>
      <c r="E3726" s="39" t="s">
        <v>12</v>
      </c>
      <c r="F3726" s="39" t="s">
        <v>27223</v>
      </c>
      <c r="G3726" s="39" t="s">
        <v>26187</v>
      </c>
      <c r="H3726" s="39" t="s">
        <v>2572</v>
      </c>
      <c r="I3726" s="71">
        <v>-37.799999999999997</v>
      </c>
    </row>
    <row r="3727" spans="1:9" x14ac:dyDescent="0.2">
      <c r="A3727" s="38" t="s">
        <v>82</v>
      </c>
      <c r="B3727" s="39" t="s">
        <v>69</v>
      </c>
      <c r="C3727" s="39" t="s">
        <v>70</v>
      </c>
      <c r="D3727" s="39" t="s">
        <v>71</v>
      </c>
      <c r="E3727" s="39" t="s">
        <v>12</v>
      </c>
      <c r="F3727" s="39" t="s">
        <v>32118</v>
      </c>
      <c r="G3727" s="39" t="s">
        <v>100</v>
      </c>
      <c r="H3727" s="39" t="s">
        <v>32119</v>
      </c>
      <c r="I3727" s="71">
        <v>-5</v>
      </c>
    </row>
    <row r="3728" spans="1:9" x14ac:dyDescent="0.2">
      <c r="A3728" s="38" t="s">
        <v>82</v>
      </c>
      <c r="B3728" s="39" t="s">
        <v>69</v>
      </c>
      <c r="C3728" s="39" t="s">
        <v>70</v>
      </c>
      <c r="D3728" s="39" t="s">
        <v>71</v>
      </c>
      <c r="E3728" s="39" t="s">
        <v>12</v>
      </c>
      <c r="F3728" s="39" t="s">
        <v>32120</v>
      </c>
      <c r="G3728" s="39" t="s">
        <v>26187</v>
      </c>
      <c r="H3728" s="39" t="s">
        <v>32121</v>
      </c>
      <c r="I3728" s="71">
        <v>-5</v>
      </c>
    </row>
    <row r="3729" spans="1:9" x14ac:dyDescent="0.2">
      <c r="A3729" s="38" t="s">
        <v>82</v>
      </c>
      <c r="B3729" s="39" t="s">
        <v>69</v>
      </c>
      <c r="C3729" s="39" t="s">
        <v>70</v>
      </c>
      <c r="D3729" s="39" t="s">
        <v>71</v>
      </c>
      <c r="E3729" s="39" t="s">
        <v>12</v>
      </c>
      <c r="F3729" s="39" t="s">
        <v>31438</v>
      </c>
      <c r="G3729" s="39" t="s">
        <v>26187</v>
      </c>
      <c r="H3729" s="39" t="s">
        <v>31439</v>
      </c>
      <c r="I3729" s="71">
        <v>-5</v>
      </c>
    </row>
    <row r="3730" spans="1:9" x14ac:dyDescent="0.2">
      <c r="A3730" s="38" t="s">
        <v>82</v>
      </c>
      <c r="B3730" s="39" t="s">
        <v>69</v>
      </c>
      <c r="C3730" s="39" t="s">
        <v>70</v>
      </c>
      <c r="D3730" s="39" t="s">
        <v>71</v>
      </c>
      <c r="E3730" s="39" t="s">
        <v>12</v>
      </c>
      <c r="F3730" s="39" t="s">
        <v>32122</v>
      </c>
      <c r="G3730" s="39" t="s">
        <v>100</v>
      </c>
      <c r="H3730" s="39" t="s">
        <v>32119</v>
      </c>
      <c r="I3730" s="71">
        <v>-5</v>
      </c>
    </row>
    <row r="3731" spans="1:9" x14ac:dyDescent="0.2">
      <c r="A3731" s="38" t="s">
        <v>82</v>
      </c>
      <c r="B3731" s="39" t="s">
        <v>69</v>
      </c>
      <c r="C3731" s="39" t="s">
        <v>70</v>
      </c>
      <c r="D3731" s="39" t="s">
        <v>71</v>
      </c>
      <c r="E3731" s="39" t="s">
        <v>12</v>
      </c>
      <c r="F3731" s="39" t="s">
        <v>27224</v>
      </c>
      <c r="G3731" s="39" t="s">
        <v>26187</v>
      </c>
      <c r="H3731" s="39" t="s">
        <v>2573</v>
      </c>
      <c r="I3731" s="71">
        <v>-63.33</v>
      </c>
    </row>
    <row r="3732" spans="1:9" x14ac:dyDescent="0.2">
      <c r="A3732" s="38" t="s">
        <v>82</v>
      </c>
      <c r="B3732" s="39" t="s">
        <v>69</v>
      </c>
      <c r="C3732" s="39" t="s">
        <v>70</v>
      </c>
      <c r="D3732" s="39" t="s">
        <v>71</v>
      </c>
      <c r="E3732" s="39" t="s">
        <v>12</v>
      </c>
      <c r="F3732" s="39" t="s">
        <v>29277</v>
      </c>
      <c r="G3732" s="39" t="s">
        <v>26187</v>
      </c>
      <c r="H3732" s="39" t="s">
        <v>29278</v>
      </c>
      <c r="I3732" s="71">
        <v>-8.25</v>
      </c>
    </row>
    <row r="3733" spans="1:9" x14ac:dyDescent="0.2">
      <c r="A3733" s="38" t="s">
        <v>82</v>
      </c>
      <c r="B3733" s="39" t="s">
        <v>69</v>
      </c>
      <c r="C3733" s="39" t="s">
        <v>70</v>
      </c>
      <c r="D3733" s="39" t="s">
        <v>71</v>
      </c>
      <c r="E3733" s="39" t="s">
        <v>12</v>
      </c>
      <c r="F3733" s="39" t="s">
        <v>30182</v>
      </c>
      <c r="G3733" s="39" t="s">
        <v>26187</v>
      </c>
      <c r="H3733" s="39" t="s">
        <v>30183</v>
      </c>
      <c r="I3733" s="71">
        <v>-5</v>
      </c>
    </row>
    <row r="3734" spans="1:9" x14ac:dyDescent="0.2">
      <c r="A3734" s="38" t="s">
        <v>82</v>
      </c>
      <c r="B3734" s="39" t="s">
        <v>69</v>
      </c>
      <c r="C3734" s="39" t="s">
        <v>70</v>
      </c>
      <c r="D3734" s="39" t="s">
        <v>71</v>
      </c>
      <c r="E3734" s="39" t="s">
        <v>12</v>
      </c>
      <c r="F3734" s="39" t="s">
        <v>28587</v>
      </c>
      <c r="G3734" s="39" t="s">
        <v>26187</v>
      </c>
      <c r="H3734" s="39" t="s">
        <v>28588</v>
      </c>
      <c r="I3734" s="71">
        <v>-9.75</v>
      </c>
    </row>
    <row r="3735" spans="1:9" x14ac:dyDescent="0.2">
      <c r="A3735" s="38" t="s">
        <v>82</v>
      </c>
      <c r="B3735" s="39" t="s">
        <v>69</v>
      </c>
      <c r="C3735" s="39" t="s">
        <v>70</v>
      </c>
      <c r="D3735" s="39" t="s">
        <v>71</v>
      </c>
      <c r="E3735" s="39" t="s">
        <v>12</v>
      </c>
      <c r="F3735" s="39" t="s">
        <v>30184</v>
      </c>
      <c r="G3735" s="39" t="s">
        <v>26187</v>
      </c>
      <c r="H3735" s="39" t="s">
        <v>2574</v>
      </c>
      <c r="I3735" s="71">
        <v>-5</v>
      </c>
    </row>
    <row r="3736" spans="1:9" x14ac:dyDescent="0.2">
      <c r="A3736" s="38" t="s">
        <v>82</v>
      </c>
      <c r="B3736" s="39" t="s">
        <v>69</v>
      </c>
      <c r="C3736" s="39" t="s">
        <v>70</v>
      </c>
      <c r="D3736" s="39" t="s">
        <v>71</v>
      </c>
      <c r="E3736" s="39" t="s">
        <v>12</v>
      </c>
      <c r="F3736" s="39" t="s">
        <v>27758</v>
      </c>
      <c r="G3736" s="39" t="s">
        <v>26187</v>
      </c>
      <c r="H3736" s="39" t="s">
        <v>27759</v>
      </c>
      <c r="I3736" s="71">
        <v>-6.96</v>
      </c>
    </row>
    <row r="3737" spans="1:9" x14ac:dyDescent="0.2">
      <c r="A3737" s="38" t="s">
        <v>82</v>
      </c>
      <c r="B3737" s="39" t="s">
        <v>69</v>
      </c>
      <c r="C3737" s="39" t="s">
        <v>70</v>
      </c>
      <c r="D3737" s="39" t="s">
        <v>71</v>
      </c>
      <c r="E3737" s="39" t="s">
        <v>12</v>
      </c>
      <c r="F3737" s="39" t="s">
        <v>27487</v>
      </c>
      <c r="G3737" s="39" t="s">
        <v>26187</v>
      </c>
      <c r="H3737" s="39" t="s">
        <v>2575</v>
      </c>
      <c r="I3737" s="71">
        <v>-6.72</v>
      </c>
    </row>
    <row r="3738" spans="1:9" x14ac:dyDescent="0.2">
      <c r="A3738" s="38" t="s">
        <v>82</v>
      </c>
      <c r="B3738" s="39" t="s">
        <v>69</v>
      </c>
      <c r="C3738" s="39" t="s">
        <v>70</v>
      </c>
      <c r="D3738" s="39" t="s">
        <v>71</v>
      </c>
      <c r="E3738" s="39" t="s">
        <v>12</v>
      </c>
      <c r="F3738" s="39" t="s">
        <v>32123</v>
      </c>
      <c r="G3738" s="39" t="s">
        <v>26187</v>
      </c>
      <c r="H3738" s="39" t="s">
        <v>15086</v>
      </c>
      <c r="I3738" s="71">
        <v>-5</v>
      </c>
    </row>
    <row r="3739" spans="1:9" x14ac:dyDescent="0.2">
      <c r="A3739" s="38" t="s">
        <v>82</v>
      </c>
      <c r="B3739" s="39" t="s">
        <v>69</v>
      </c>
      <c r="C3739" s="39" t="s">
        <v>70</v>
      </c>
      <c r="D3739" s="39" t="s">
        <v>71</v>
      </c>
      <c r="E3739" s="39" t="s">
        <v>12</v>
      </c>
      <c r="F3739" s="39" t="s">
        <v>27488</v>
      </c>
      <c r="G3739" s="39" t="s">
        <v>26187</v>
      </c>
      <c r="H3739" s="39" t="s">
        <v>2580</v>
      </c>
      <c r="I3739" s="71">
        <v>-9.35</v>
      </c>
    </row>
    <row r="3740" spans="1:9" x14ac:dyDescent="0.2">
      <c r="A3740" s="38" t="s">
        <v>82</v>
      </c>
      <c r="B3740" s="39" t="s">
        <v>69</v>
      </c>
      <c r="C3740" s="39" t="s">
        <v>70</v>
      </c>
      <c r="D3740" s="39" t="s">
        <v>71</v>
      </c>
      <c r="E3740" s="39" t="s">
        <v>12</v>
      </c>
      <c r="F3740" s="39" t="s">
        <v>27001</v>
      </c>
      <c r="G3740" s="39" t="s">
        <v>26187</v>
      </c>
      <c r="H3740" s="39" t="s">
        <v>2581</v>
      </c>
      <c r="I3740" s="71">
        <v>-5.78</v>
      </c>
    </row>
    <row r="3741" spans="1:9" x14ac:dyDescent="0.2">
      <c r="A3741" s="38" t="s">
        <v>82</v>
      </c>
      <c r="B3741" s="39" t="s">
        <v>69</v>
      </c>
      <c r="C3741" s="39" t="s">
        <v>70</v>
      </c>
      <c r="D3741" s="39" t="s">
        <v>71</v>
      </c>
      <c r="E3741" s="39" t="s">
        <v>12</v>
      </c>
      <c r="F3741" s="39" t="s">
        <v>2582</v>
      </c>
      <c r="G3741" s="39" t="s">
        <v>26187</v>
      </c>
      <c r="H3741" s="39" t="s">
        <v>2583</v>
      </c>
      <c r="I3741" s="71">
        <v>-175.9</v>
      </c>
    </row>
    <row r="3742" spans="1:9" x14ac:dyDescent="0.2">
      <c r="A3742" s="38" t="s">
        <v>82</v>
      </c>
      <c r="B3742" s="39" t="s">
        <v>69</v>
      </c>
      <c r="C3742" s="39" t="s">
        <v>70</v>
      </c>
      <c r="D3742" s="39" t="s">
        <v>71</v>
      </c>
      <c r="E3742" s="39" t="s">
        <v>12</v>
      </c>
      <c r="F3742" s="39" t="s">
        <v>32124</v>
      </c>
      <c r="G3742" s="39" t="s">
        <v>26187</v>
      </c>
      <c r="H3742" s="39" t="s">
        <v>32125</v>
      </c>
      <c r="I3742" s="71">
        <v>-10</v>
      </c>
    </row>
    <row r="3743" spans="1:9" x14ac:dyDescent="0.2">
      <c r="A3743" s="38" t="s">
        <v>82</v>
      </c>
      <c r="B3743" s="39" t="s">
        <v>69</v>
      </c>
      <c r="C3743" s="39" t="s">
        <v>70</v>
      </c>
      <c r="D3743" s="39" t="s">
        <v>71</v>
      </c>
      <c r="E3743" s="39" t="s">
        <v>12</v>
      </c>
      <c r="F3743" s="39" t="s">
        <v>30185</v>
      </c>
      <c r="G3743" s="39" t="s">
        <v>26187</v>
      </c>
      <c r="H3743" s="39" t="s">
        <v>30186</v>
      </c>
      <c r="I3743" s="71">
        <v>-5</v>
      </c>
    </row>
    <row r="3744" spans="1:9" x14ac:dyDescent="0.2">
      <c r="A3744" s="38" t="s">
        <v>82</v>
      </c>
      <c r="B3744" s="39" t="s">
        <v>69</v>
      </c>
      <c r="C3744" s="39" t="s">
        <v>70</v>
      </c>
      <c r="D3744" s="39" t="s">
        <v>71</v>
      </c>
      <c r="E3744" s="39" t="s">
        <v>12</v>
      </c>
      <c r="F3744" s="39" t="s">
        <v>30187</v>
      </c>
      <c r="G3744" s="39" t="s">
        <v>26187</v>
      </c>
      <c r="H3744" s="39" t="s">
        <v>30188</v>
      </c>
      <c r="I3744" s="71">
        <v>-5</v>
      </c>
    </row>
    <row r="3745" spans="1:9" x14ac:dyDescent="0.2">
      <c r="A3745" s="38" t="s">
        <v>82</v>
      </c>
      <c r="B3745" s="39" t="s">
        <v>69</v>
      </c>
      <c r="C3745" s="39" t="s">
        <v>70</v>
      </c>
      <c r="D3745" s="39" t="s">
        <v>71</v>
      </c>
      <c r="E3745" s="39" t="s">
        <v>12</v>
      </c>
      <c r="F3745" s="39" t="s">
        <v>2587</v>
      </c>
      <c r="G3745" s="39" t="s">
        <v>26187</v>
      </c>
      <c r="H3745" s="39" t="s">
        <v>2588</v>
      </c>
      <c r="I3745" s="71">
        <v>-54.08</v>
      </c>
    </row>
    <row r="3746" spans="1:9" x14ac:dyDescent="0.2">
      <c r="A3746" s="38" t="s">
        <v>82</v>
      </c>
      <c r="B3746" s="39" t="s">
        <v>69</v>
      </c>
      <c r="C3746" s="39" t="s">
        <v>70</v>
      </c>
      <c r="D3746" s="39" t="s">
        <v>71</v>
      </c>
      <c r="E3746" s="39" t="s">
        <v>12</v>
      </c>
      <c r="F3746" s="39" t="s">
        <v>28589</v>
      </c>
      <c r="G3746" s="39" t="s">
        <v>26187</v>
      </c>
      <c r="H3746" s="39" t="s">
        <v>1696</v>
      </c>
      <c r="I3746" s="71">
        <v>-9.73</v>
      </c>
    </row>
    <row r="3747" spans="1:9" x14ac:dyDescent="0.2">
      <c r="A3747" s="38" t="s">
        <v>82</v>
      </c>
      <c r="B3747" s="39" t="s">
        <v>69</v>
      </c>
      <c r="C3747" s="39" t="s">
        <v>70</v>
      </c>
      <c r="D3747" s="39" t="s">
        <v>71</v>
      </c>
      <c r="E3747" s="39" t="s">
        <v>12</v>
      </c>
      <c r="F3747" s="39" t="s">
        <v>26699</v>
      </c>
      <c r="G3747" s="39" t="s">
        <v>26187</v>
      </c>
      <c r="H3747" s="39" t="s">
        <v>25783</v>
      </c>
      <c r="I3747" s="71">
        <v>-5</v>
      </c>
    </row>
    <row r="3748" spans="1:9" x14ac:dyDescent="0.2">
      <c r="A3748" s="38" t="s">
        <v>82</v>
      </c>
      <c r="B3748" s="39" t="s">
        <v>69</v>
      </c>
      <c r="C3748" s="39" t="s">
        <v>70</v>
      </c>
      <c r="D3748" s="39" t="s">
        <v>71</v>
      </c>
      <c r="E3748" s="39" t="s">
        <v>12</v>
      </c>
      <c r="F3748" s="39" t="s">
        <v>26700</v>
      </c>
      <c r="G3748" s="39" t="s">
        <v>26187</v>
      </c>
      <c r="H3748" s="39" t="s">
        <v>2589</v>
      </c>
      <c r="I3748" s="71">
        <v>-14.03</v>
      </c>
    </row>
    <row r="3749" spans="1:9" x14ac:dyDescent="0.2">
      <c r="A3749" s="38" t="s">
        <v>82</v>
      </c>
      <c r="B3749" s="39" t="s">
        <v>69</v>
      </c>
      <c r="C3749" s="39" t="s">
        <v>70</v>
      </c>
      <c r="D3749" s="39" t="s">
        <v>71</v>
      </c>
      <c r="E3749" s="39" t="s">
        <v>12</v>
      </c>
      <c r="F3749" s="39" t="s">
        <v>30189</v>
      </c>
      <c r="G3749" s="39" t="s">
        <v>26187</v>
      </c>
      <c r="H3749" s="39" t="s">
        <v>30190</v>
      </c>
      <c r="I3749" s="71">
        <v>-5</v>
      </c>
    </row>
    <row r="3750" spans="1:9" x14ac:dyDescent="0.2">
      <c r="A3750" s="38" t="s">
        <v>82</v>
      </c>
      <c r="B3750" s="39" t="s">
        <v>69</v>
      </c>
      <c r="C3750" s="39" t="s">
        <v>70</v>
      </c>
      <c r="D3750" s="39" t="s">
        <v>71</v>
      </c>
      <c r="E3750" s="39" t="s">
        <v>12</v>
      </c>
      <c r="F3750" s="39" t="s">
        <v>2591</v>
      </c>
      <c r="G3750" s="39" t="s">
        <v>26187</v>
      </c>
      <c r="H3750" s="39" t="s">
        <v>2592</v>
      </c>
      <c r="I3750" s="71">
        <v>-30.78</v>
      </c>
    </row>
    <row r="3751" spans="1:9" x14ac:dyDescent="0.2">
      <c r="A3751" s="38" t="s">
        <v>82</v>
      </c>
      <c r="B3751" s="39" t="s">
        <v>69</v>
      </c>
      <c r="C3751" s="39" t="s">
        <v>70</v>
      </c>
      <c r="D3751" s="39" t="s">
        <v>71</v>
      </c>
      <c r="E3751" s="39" t="s">
        <v>12</v>
      </c>
      <c r="F3751" s="39" t="s">
        <v>26514</v>
      </c>
      <c r="G3751" s="39" t="s">
        <v>26187</v>
      </c>
      <c r="H3751" s="39" t="s">
        <v>2593</v>
      </c>
      <c r="I3751" s="71">
        <v>-5</v>
      </c>
    </row>
    <row r="3752" spans="1:9" x14ac:dyDescent="0.2">
      <c r="A3752" s="38" t="s">
        <v>82</v>
      </c>
      <c r="B3752" s="39" t="s">
        <v>69</v>
      </c>
      <c r="C3752" s="39" t="s">
        <v>70</v>
      </c>
      <c r="D3752" s="39" t="s">
        <v>71</v>
      </c>
      <c r="E3752" s="39" t="s">
        <v>12</v>
      </c>
      <c r="F3752" s="39" t="s">
        <v>27760</v>
      </c>
      <c r="G3752" s="39" t="s">
        <v>26187</v>
      </c>
      <c r="H3752" s="39" t="s">
        <v>27761</v>
      </c>
      <c r="I3752" s="71">
        <v>-5</v>
      </c>
    </row>
    <row r="3753" spans="1:9" x14ac:dyDescent="0.2">
      <c r="A3753" s="38" t="s">
        <v>82</v>
      </c>
      <c r="B3753" s="39" t="s">
        <v>69</v>
      </c>
      <c r="C3753" s="39" t="s">
        <v>70</v>
      </c>
      <c r="D3753" s="39" t="s">
        <v>71</v>
      </c>
      <c r="E3753" s="39" t="s">
        <v>12</v>
      </c>
      <c r="F3753" s="39" t="s">
        <v>32126</v>
      </c>
      <c r="G3753" s="39" t="s">
        <v>26187</v>
      </c>
      <c r="H3753" s="39" t="s">
        <v>2595</v>
      </c>
      <c r="I3753" s="71">
        <v>-5.3</v>
      </c>
    </row>
    <row r="3754" spans="1:9" x14ac:dyDescent="0.2">
      <c r="A3754" s="38" t="s">
        <v>82</v>
      </c>
      <c r="B3754" s="39" t="s">
        <v>69</v>
      </c>
      <c r="C3754" s="39" t="s">
        <v>70</v>
      </c>
      <c r="D3754" s="39" t="s">
        <v>71</v>
      </c>
      <c r="E3754" s="39" t="s">
        <v>12</v>
      </c>
      <c r="F3754" s="39" t="s">
        <v>32127</v>
      </c>
      <c r="G3754" s="39" t="s">
        <v>26187</v>
      </c>
      <c r="H3754" s="39" t="s">
        <v>10246</v>
      </c>
      <c r="I3754" s="71">
        <v>-5</v>
      </c>
    </row>
    <row r="3755" spans="1:9" x14ac:dyDescent="0.2">
      <c r="A3755" s="38" t="s">
        <v>82</v>
      </c>
      <c r="B3755" s="39" t="s">
        <v>69</v>
      </c>
      <c r="C3755" s="39" t="s">
        <v>70</v>
      </c>
      <c r="D3755" s="39" t="s">
        <v>71</v>
      </c>
      <c r="E3755" s="39" t="s">
        <v>12</v>
      </c>
      <c r="F3755" s="39" t="s">
        <v>27002</v>
      </c>
      <c r="G3755" s="39" t="s">
        <v>26187</v>
      </c>
      <c r="H3755" s="39" t="s">
        <v>27003</v>
      </c>
      <c r="I3755" s="71">
        <v>-32.17</v>
      </c>
    </row>
    <row r="3756" spans="1:9" x14ac:dyDescent="0.2">
      <c r="A3756" s="38" t="s">
        <v>82</v>
      </c>
      <c r="B3756" s="39" t="s">
        <v>69</v>
      </c>
      <c r="C3756" s="39" t="s">
        <v>70</v>
      </c>
      <c r="D3756" s="39" t="s">
        <v>71</v>
      </c>
      <c r="E3756" s="39" t="s">
        <v>12</v>
      </c>
      <c r="F3756" s="39" t="s">
        <v>27225</v>
      </c>
      <c r="G3756" s="39" t="s">
        <v>26187</v>
      </c>
      <c r="H3756" s="39" t="s">
        <v>2598</v>
      </c>
      <c r="I3756" s="71">
        <v>-5</v>
      </c>
    </row>
    <row r="3757" spans="1:9" x14ac:dyDescent="0.2">
      <c r="A3757" s="38" t="s">
        <v>82</v>
      </c>
      <c r="B3757" s="39" t="s">
        <v>69</v>
      </c>
      <c r="C3757" s="39" t="s">
        <v>70</v>
      </c>
      <c r="D3757" s="39" t="s">
        <v>71</v>
      </c>
      <c r="E3757" s="39" t="s">
        <v>12</v>
      </c>
      <c r="F3757" s="39" t="s">
        <v>29279</v>
      </c>
      <c r="G3757" s="39" t="s">
        <v>26187</v>
      </c>
      <c r="H3757" s="39" t="s">
        <v>29280</v>
      </c>
      <c r="I3757" s="71">
        <v>-5</v>
      </c>
    </row>
    <row r="3758" spans="1:9" x14ac:dyDescent="0.2">
      <c r="A3758" s="38" t="s">
        <v>82</v>
      </c>
      <c r="B3758" s="39" t="s">
        <v>69</v>
      </c>
      <c r="C3758" s="39" t="s">
        <v>70</v>
      </c>
      <c r="D3758" s="39" t="s">
        <v>71</v>
      </c>
      <c r="E3758" s="39" t="s">
        <v>12</v>
      </c>
      <c r="F3758" s="39" t="s">
        <v>27226</v>
      </c>
      <c r="G3758" s="39" t="s">
        <v>26187</v>
      </c>
      <c r="H3758" s="39" t="s">
        <v>27227</v>
      </c>
      <c r="I3758" s="71">
        <v>-13.34</v>
      </c>
    </row>
    <row r="3759" spans="1:9" x14ac:dyDescent="0.2">
      <c r="A3759" s="38" t="s">
        <v>82</v>
      </c>
      <c r="B3759" s="39" t="s">
        <v>69</v>
      </c>
      <c r="C3759" s="39" t="s">
        <v>70</v>
      </c>
      <c r="D3759" s="39" t="s">
        <v>71</v>
      </c>
      <c r="E3759" s="39" t="s">
        <v>12</v>
      </c>
      <c r="F3759" s="39" t="s">
        <v>30191</v>
      </c>
      <c r="G3759" s="39" t="s">
        <v>26187</v>
      </c>
      <c r="H3759" s="39" t="s">
        <v>30192</v>
      </c>
      <c r="I3759" s="71">
        <v>-11.44</v>
      </c>
    </row>
    <row r="3760" spans="1:9" x14ac:dyDescent="0.2">
      <c r="A3760" s="38" t="s">
        <v>82</v>
      </c>
      <c r="B3760" s="39" t="s">
        <v>69</v>
      </c>
      <c r="C3760" s="39" t="s">
        <v>70</v>
      </c>
      <c r="D3760" s="39" t="s">
        <v>71</v>
      </c>
      <c r="E3760" s="39" t="s">
        <v>12</v>
      </c>
      <c r="F3760" s="39" t="s">
        <v>28590</v>
      </c>
      <c r="G3760" s="39" t="s">
        <v>26187</v>
      </c>
      <c r="H3760" s="39" t="s">
        <v>28591</v>
      </c>
      <c r="I3760" s="71">
        <v>-30.32</v>
      </c>
    </row>
    <row r="3761" spans="1:9" x14ac:dyDescent="0.2">
      <c r="A3761" s="38" t="s">
        <v>82</v>
      </c>
      <c r="B3761" s="39" t="s">
        <v>69</v>
      </c>
      <c r="C3761" s="39" t="s">
        <v>70</v>
      </c>
      <c r="D3761" s="39" t="s">
        <v>71</v>
      </c>
      <c r="E3761" s="39" t="s">
        <v>12</v>
      </c>
      <c r="F3761" s="39" t="s">
        <v>32128</v>
      </c>
      <c r="G3761" s="39" t="s">
        <v>26187</v>
      </c>
      <c r="H3761" s="39" t="s">
        <v>32129</v>
      </c>
      <c r="I3761" s="71">
        <v>-6.65</v>
      </c>
    </row>
    <row r="3762" spans="1:9" x14ac:dyDescent="0.2">
      <c r="A3762" s="38" t="s">
        <v>82</v>
      </c>
      <c r="B3762" s="39" t="s">
        <v>69</v>
      </c>
      <c r="C3762" s="39" t="s">
        <v>70</v>
      </c>
      <c r="D3762" s="39" t="s">
        <v>71</v>
      </c>
      <c r="E3762" s="39" t="s">
        <v>12</v>
      </c>
      <c r="F3762" s="39" t="s">
        <v>30193</v>
      </c>
      <c r="G3762" s="39" t="s">
        <v>26187</v>
      </c>
      <c r="H3762" s="39" t="s">
        <v>2603</v>
      </c>
      <c r="I3762" s="71">
        <v>-5</v>
      </c>
    </row>
    <row r="3763" spans="1:9" x14ac:dyDescent="0.2">
      <c r="A3763" s="38" t="s">
        <v>82</v>
      </c>
      <c r="B3763" s="39" t="s">
        <v>69</v>
      </c>
      <c r="C3763" s="39" t="s">
        <v>70</v>
      </c>
      <c r="D3763" s="39" t="s">
        <v>71</v>
      </c>
      <c r="E3763" s="39" t="s">
        <v>12</v>
      </c>
      <c r="F3763" s="39" t="s">
        <v>29281</v>
      </c>
      <c r="G3763" s="39" t="s">
        <v>26187</v>
      </c>
      <c r="H3763" s="39" t="s">
        <v>2604</v>
      </c>
      <c r="I3763" s="71">
        <v>-6.87</v>
      </c>
    </row>
    <row r="3764" spans="1:9" x14ac:dyDescent="0.2">
      <c r="A3764" s="38" t="s">
        <v>82</v>
      </c>
      <c r="B3764" s="39" t="s">
        <v>69</v>
      </c>
      <c r="C3764" s="39" t="s">
        <v>70</v>
      </c>
      <c r="D3764" s="39" t="s">
        <v>71</v>
      </c>
      <c r="E3764" s="39" t="s">
        <v>12</v>
      </c>
      <c r="F3764" s="39" t="s">
        <v>32130</v>
      </c>
      <c r="G3764" s="39" t="s">
        <v>26187</v>
      </c>
      <c r="H3764" s="39" t="s">
        <v>7685</v>
      </c>
      <c r="I3764" s="71">
        <v>-5</v>
      </c>
    </row>
    <row r="3765" spans="1:9" x14ac:dyDescent="0.2">
      <c r="A3765" s="38" t="s">
        <v>82</v>
      </c>
      <c r="B3765" s="39" t="s">
        <v>69</v>
      </c>
      <c r="C3765" s="39" t="s">
        <v>70</v>
      </c>
      <c r="D3765" s="39" t="s">
        <v>71</v>
      </c>
      <c r="E3765" s="39" t="s">
        <v>12</v>
      </c>
      <c r="F3765" s="39" t="s">
        <v>27228</v>
      </c>
      <c r="G3765" s="39" t="s">
        <v>26187</v>
      </c>
      <c r="H3765" s="39" t="s">
        <v>2606</v>
      </c>
      <c r="I3765" s="71">
        <v>-13.45</v>
      </c>
    </row>
    <row r="3766" spans="1:9" x14ac:dyDescent="0.2">
      <c r="A3766" s="38" t="s">
        <v>82</v>
      </c>
      <c r="B3766" s="39" t="s">
        <v>69</v>
      </c>
      <c r="C3766" s="39" t="s">
        <v>70</v>
      </c>
      <c r="D3766" s="39" t="s">
        <v>71</v>
      </c>
      <c r="E3766" s="39" t="s">
        <v>12</v>
      </c>
      <c r="F3766" s="39" t="s">
        <v>28592</v>
      </c>
      <c r="G3766" s="39" t="s">
        <v>26187</v>
      </c>
      <c r="H3766" s="39" t="s">
        <v>1701</v>
      </c>
      <c r="I3766" s="71">
        <v>-5</v>
      </c>
    </row>
    <row r="3767" spans="1:9" x14ac:dyDescent="0.2">
      <c r="A3767" s="38" t="s">
        <v>82</v>
      </c>
      <c r="B3767" s="39" t="s">
        <v>69</v>
      </c>
      <c r="C3767" s="39" t="s">
        <v>70</v>
      </c>
      <c r="D3767" s="39" t="s">
        <v>71</v>
      </c>
      <c r="E3767" s="39" t="s">
        <v>12</v>
      </c>
      <c r="F3767" s="39" t="s">
        <v>32131</v>
      </c>
      <c r="G3767" s="39" t="s">
        <v>26187</v>
      </c>
      <c r="H3767" s="39" t="s">
        <v>32132</v>
      </c>
      <c r="I3767" s="71">
        <v>-5</v>
      </c>
    </row>
    <row r="3768" spans="1:9" x14ac:dyDescent="0.2">
      <c r="A3768" s="38" t="s">
        <v>82</v>
      </c>
      <c r="B3768" s="39" t="s">
        <v>69</v>
      </c>
      <c r="C3768" s="39" t="s">
        <v>70</v>
      </c>
      <c r="D3768" s="39" t="s">
        <v>71</v>
      </c>
      <c r="E3768" s="39" t="s">
        <v>12</v>
      </c>
      <c r="F3768" s="39" t="s">
        <v>32133</v>
      </c>
      <c r="G3768" s="39" t="s">
        <v>26187</v>
      </c>
      <c r="H3768" s="39" t="s">
        <v>32134</v>
      </c>
      <c r="I3768" s="71">
        <v>-5</v>
      </c>
    </row>
    <row r="3769" spans="1:9" x14ac:dyDescent="0.2">
      <c r="A3769" s="38" t="s">
        <v>82</v>
      </c>
      <c r="B3769" s="39" t="s">
        <v>69</v>
      </c>
      <c r="C3769" s="39" t="s">
        <v>70</v>
      </c>
      <c r="D3769" s="39" t="s">
        <v>71</v>
      </c>
      <c r="E3769" s="39" t="s">
        <v>12</v>
      </c>
      <c r="F3769" s="39" t="s">
        <v>30194</v>
      </c>
      <c r="G3769" s="39" t="s">
        <v>26187</v>
      </c>
      <c r="H3769" s="39" t="s">
        <v>1702</v>
      </c>
      <c r="I3769" s="71">
        <v>-5.0599999999999996</v>
      </c>
    </row>
    <row r="3770" spans="1:9" x14ac:dyDescent="0.2">
      <c r="A3770" s="38" t="s">
        <v>82</v>
      </c>
      <c r="B3770" s="39" t="s">
        <v>69</v>
      </c>
      <c r="C3770" s="39" t="s">
        <v>70</v>
      </c>
      <c r="D3770" s="39" t="s">
        <v>71</v>
      </c>
      <c r="E3770" s="39" t="s">
        <v>12</v>
      </c>
      <c r="F3770" s="39" t="s">
        <v>32135</v>
      </c>
      <c r="G3770" s="39" t="s">
        <v>100</v>
      </c>
      <c r="H3770" s="39" t="s">
        <v>11904</v>
      </c>
      <c r="I3770" s="71">
        <v>-5</v>
      </c>
    </row>
    <row r="3771" spans="1:9" x14ac:dyDescent="0.2">
      <c r="A3771" s="38" t="s">
        <v>82</v>
      </c>
      <c r="B3771" s="39" t="s">
        <v>69</v>
      </c>
      <c r="C3771" s="39" t="s">
        <v>70</v>
      </c>
      <c r="D3771" s="39" t="s">
        <v>71</v>
      </c>
      <c r="E3771" s="39" t="s">
        <v>12</v>
      </c>
      <c r="F3771" s="39" t="s">
        <v>32136</v>
      </c>
      <c r="G3771" s="39" t="s">
        <v>26187</v>
      </c>
      <c r="H3771" s="39" t="s">
        <v>32137</v>
      </c>
      <c r="I3771" s="71">
        <v>-5</v>
      </c>
    </row>
    <row r="3772" spans="1:9" x14ac:dyDescent="0.2">
      <c r="A3772" s="38" t="s">
        <v>82</v>
      </c>
      <c r="B3772" s="39" t="s">
        <v>69</v>
      </c>
      <c r="C3772" s="39" t="s">
        <v>70</v>
      </c>
      <c r="D3772" s="39" t="s">
        <v>71</v>
      </c>
      <c r="E3772" s="39" t="s">
        <v>12</v>
      </c>
      <c r="F3772" s="39" t="s">
        <v>32138</v>
      </c>
      <c r="G3772" s="39" t="s">
        <v>26187</v>
      </c>
      <c r="H3772" s="39" t="s">
        <v>32139</v>
      </c>
      <c r="I3772" s="71">
        <v>-5</v>
      </c>
    </row>
    <row r="3773" spans="1:9" x14ac:dyDescent="0.2">
      <c r="A3773" s="38" t="s">
        <v>82</v>
      </c>
      <c r="B3773" s="39" t="s">
        <v>69</v>
      </c>
      <c r="C3773" s="39" t="s">
        <v>70</v>
      </c>
      <c r="D3773" s="39" t="s">
        <v>71</v>
      </c>
      <c r="E3773" s="39" t="s">
        <v>12</v>
      </c>
      <c r="F3773" s="39" t="s">
        <v>29282</v>
      </c>
      <c r="G3773" s="39" t="s">
        <v>26187</v>
      </c>
      <c r="H3773" s="39" t="s">
        <v>1703</v>
      </c>
      <c r="I3773" s="71">
        <v>-5</v>
      </c>
    </row>
    <row r="3774" spans="1:9" x14ac:dyDescent="0.2">
      <c r="A3774" s="38" t="s">
        <v>82</v>
      </c>
      <c r="B3774" s="39" t="s">
        <v>69</v>
      </c>
      <c r="C3774" s="39" t="s">
        <v>70</v>
      </c>
      <c r="D3774" s="39" t="s">
        <v>71</v>
      </c>
      <c r="E3774" s="39" t="s">
        <v>12</v>
      </c>
      <c r="F3774" s="39" t="s">
        <v>29283</v>
      </c>
      <c r="G3774" s="39" t="s">
        <v>26187</v>
      </c>
      <c r="H3774" s="39" t="s">
        <v>29284</v>
      </c>
      <c r="I3774" s="71">
        <v>-16.39</v>
      </c>
    </row>
    <row r="3775" spans="1:9" x14ac:dyDescent="0.2">
      <c r="A3775" s="38" t="s">
        <v>82</v>
      </c>
      <c r="B3775" s="39" t="s">
        <v>69</v>
      </c>
      <c r="C3775" s="39" t="s">
        <v>70</v>
      </c>
      <c r="D3775" s="39" t="s">
        <v>71</v>
      </c>
      <c r="E3775" s="39" t="s">
        <v>12</v>
      </c>
      <c r="F3775" s="39" t="s">
        <v>26515</v>
      </c>
      <c r="G3775" s="39" t="s">
        <v>26187</v>
      </c>
      <c r="H3775" s="39" t="s">
        <v>23359</v>
      </c>
      <c r="I3775" s="71">
        <v>-26.27</v>
      </c>
    </row>
    <row r="3776" spans="1:9" x14ac:dyDescent="0.2">
      <c r="A3776" s="38" t="s">
        <v>82</v>
      </c>
      <c r="B3776" s="39" t="s">
        <v>69</v>
      </c>
      <c r="C3776" s="39" t="s">
        <v>70</v>
      </c>
      <c r="D3776" s="39" t="s">
        <v>71</v>
      </c>
      <c r="E3776" s="39" t="s">
        <v>12</v>
      </c>
      <c r="F3776" s="39" t="s">
        <v>26701</v>
      </c>
      <c r="G3776" s="39" t="s">
        <v>26187</v>
      </c>
      <c r="H3776" s="39" t="s">
        <v>2609</v>
      </c>
      <c r="I3776" s="71">
        <v>-5.51</v>
      </c>
    </row>
    <row r="3777" spans="1:9" x14ac:dyDescent="0.2">
      <c r="A3777" s="38" t="s">
        <v>82</v>
      </c>
      <c r="B3777" s="39" t="s">
        <v>69</v>
      </c>
      <c r="C3777" s="39" t="s">
        <v>70</v>
      </c>
      <c r="D3777" s="39" t="s">
        <v>71</v>
      </c>
      <c r="E3777" s="39" t="s">
        <v>12</v>
      </c>
      <c r="F3777" s="39" t="s">
        <v>27489</v>
      </c>
      <c r="G3777" s="39" t="s">
        <v>26187</v>
      </c>
      <c r="H3777" s="39" t="s">
        <v>27490</v>
      </c>
      <c r="I3777" s="71">
        <v>-5</v>
      </c>
    </row>
    <row r="3778" spans="1:9" x14ac:dyDescent="0.2">
      <c r="A3778" s="38" t="s">
        <v>82</v>
      </c>
      <c r="B3778" s="39" t="s">
        <v>69</v>
      </c>
      <c r="C3778" s="39" t="s">
        <v>70</v>
      </c>
      <c r="D3778" s="39" t="s">
        <v>71</v>
      </c>
      <c r="E3778" s="39" t="s">
        <v>12</v>
      </c>
      <c r="F3778" s="39" t="s">
        <v>2611</v>
      </c>
      <c r="G3778" s="39" t="s">
        <v>26187</v>
      </c>
      <c r="H3778" s="39" t="s">
        <v>2612</v>
      </c>
      <c r="I3778" s="71">
        <v>-5</v>
      </c>
    </row>
    <row r="3779" spans="1:9" x14ac:dyDescent="0.2">
      <c r="A3779" s="38" t="s">
        <v>82</v>
      </c>
      <c r="B3779" s="39" t="s">
        <v>69</v>
      </c>
      <c r="C3779" s="39" t="s">
        <v>70</v>
      </c>
      <c r="D3779" s="39" t="s">
        <v>71</v>
      </c>
      <c r="E3779" s="39" t="s">
        <v>12</v>
      </c>
      <c r="F3779" s="39" t="s">
        <v>32140</v>
      </c>
      <c r="G3779" s="39" t="s">
        <v>26187</v>
      </c>
      <c r="H3779" s="39" t="s">
        <v>20829</v>
      </c>
      <c r="I3779" s="71">
        <v>-5</v>
      </c>
    </row>
    <row r="3780" spans="1:9" x14ac:dyDescent="0.2">
      <c r="A3780" s="38" t="s">
        <v>82</v>
      </c>
      <c r="B3780" s="39" t="s">
        <v>69</v>
      </c>
      <c r="C3780" s="39" t="s">
        <v>70</v>
      </c>
      <c r="D3780" s="39" t="s">
        <v>71</v>
      </c>
      <c r="E3780" s="39" t="s">
        <v>12</v>
      </c>
      <c r="F3780" s="39" t="s">
        <v>30195</v>
      </c>
      <c r="G3780" s="39" t="s">
        <v>26187</v>
      </c>
      <c r="H3780" s="39" t="s">
        <v>30196</v>
      </c>
      <c r="I3780" s="71">
        <v>-5</v>
      </c>
    </row>
    <row r="3781" spans="1:9" x14ac:dyDescent="0.2">
      <c r="A3781" s="38" t="s">
        <v>82</v>
      </c>
      <c r="B3781" s="39" t="s">
        <v>69</v>
      </c>
      <c r="C3781" s="39" t="s">
        <v>70</v>
      </c>
      <c r="D3781" s="39" t="s">
        <v>71</v>
      </c>
      <c r="E3781" s="39" t="s">
        <v>12</v>
      </c>
      <c r="F3781" s="39" t="s">
        <v>2613</v>
      </c>
      <c r="G3781" s="39" t="s">
        <v>26187</v>
      </c>
      <c r="H3781" s="39" t="s">
        <v>2614</v>
      </c>
      <c r="I3781" s="71">
        <v>-6.03</v>
      </c>
    </row>
    <row r="3782" spans="1:9" x14ac:dyDescent="0.2">
      <c r="A3782" s="38" t="s">
        <v>82</v>
      </c>
      <c r="B3782" s="39" t="s">
        <v>69</v>
      </c>
      <c r="C3782" s="39" t="s">
        <v>70</v>
      </c>
      <c r="D3782" s="39" t="s">
        <v>71</v>
      </c>
      <c r="E3782" s="39" t="s">
        <v>12</v>
      </c>
      <c r="F3782" s="39" t="s">
        <v>2615</v>
      </c>
      <c r="G3782" s="39" t="s">
        <v>26187</v>
      </c>
      <c r="H3782" s="39" t="s">
        <v>2616</v>
      </c>
      <c r="I3782" s="71">
        <v>-54.93</v>
      </c>
    </row>
    <row r="3783" spans="1:9" x14ac:dyDescent="0.2">
      <c r="A3783" s="38" t="s">
        <v>82</v>
      </c>
      <c r="B3783" s="39" t="s">
        <v>69</v>
      </c>
      <c r="C3783" s="39" t="s">
        <v>70</v>
      </c>
      <c r="D3783" s="39" t="s">
        <v>71</v>
      </c>
      <c r="E3783" s="39" t="s">
        <v>12</v>
      </c>
      <c r="F3783" s="39" t="s">
        <v>32141</v>
      </c>
      <c r="G3783" s="39" t="s">
        <v>100</v>
      </c>
      <c r="H3783" s="39" t="s">
        <v>32142</v>
      </c>
      <c r="I3783" s="71">
        <v>-5</v>
      </c>
    </row>
    <row r="3784" spans="1:9" x14ac:dyDescent="0.2">
      <c r="A3784" s="38" t="s">
        <v>82</v>
      </c>
      <c r="B3784" s="39" t="s">
        <v>69</v>
      </c>
      <c r="C3784" s="39" t="s">
        <v>70</v>
      </c>
      <c r="D3784" s="39" t="s">
        <v>71</v>
      </c>
      <c r="E3784" s="39" t="s">
        <v>12</v>
      </c>
      <c r="F3784" s="39" t="s">
        <v>28593</v>
      </c>
      <c r="G3784" s="39" t="s">
        <v>26187</v>
      </c>
      <c r="H3784" s="39" t="s">
        <v>28594</v>
      </c>
      <c r="I3784" s="71">
        <v>-23.64</v>
      </c>
    </row>
    <row r="3785" spans="1:9" x14ac:dyDescent="0.2">
      <c r="A3785" s="38" t="s">
        <v>82</v>
      </c>
      <c r="B3785" s="39" t="s">
        <v>69</v>
      </c>
      <c r="C3785" s="39" t="s">
        <v>70</v>
      </c>
      <c r="D3785" s="39" t="s">
        <v>71</v>
      </c>
      <c r="E3785" s="39" t="s">
        <v>12</v>
      </c>
      <c r="F3785" s="39" t="s">
        <v>30197</v>
      </c>
      <c r="G3785" s="39" t="s">
        <v>26187</v>
      </c>
      <c r="H3785" s="39" t="s">
        <v>30198</v>
      </c>
      <c r="I3785" s="71">
        <v>-7.71</v>
      </c>
    </row>
    <row r="3786" spans="1:9" x14ac:dyDescent="0.2">
      <c r="A3786" s="38" t="s">
        <v>82</v>
      </c>
      <c r="B3786" s="39" t="s">
        <v>69</v>
      </c>
      <c r="C3786" s="39" t="s">
        <v>70</v>
      </c>
      <c r="D3786" s="39" t="s">
        <v>71</v>
      </c>
      <c r="E3786" s="39" t="s">
        <v>12</v>
      </c>
      <c r="F3786" s="39" t="s">
        <v>30199</v>
      </c>
      <c r="G3786" s="39" t="s">
        <v>26187</v>
      </c>
      <c r="H3786" s="39" t="s">
        <v>30200</v>
      </c>
      <c r="I3786" s="71">
        <v>-5</v>
      </c>
    </row>
    <row r="3787" spans="1:9" x14ac:dyDescent="0.2">
      <c r="A3787" s="38" t="s">
        <v>82</v>
      </c>
      <c r="B3787" s="39" t="s">
        <v>69</v>
      </c>
      <c r="C3787" s="39" t="s">
        <v>70</v>
      </c>
      <c r="D3787" s="39" t="s">
        <v>71</v>
      </c>
      <c r="E3787" s="39" t="s">
        <v>12</v>
      </c>
      <c r="F3787" s="39" t="s">
        <v>27491</v>
      </c>
      <c r="G3787" s="39" t="s">
        <v>26187</v>
      </c>
      <c r="H3787" s="39" t="s">
        <v>2620</v>
      </c>
      <c r="I3787" s="71">
        <v>-45.46</v>
      </c>
    </row>
    <row r="3788" spans="1:9" x14ac:dyDescent="0.2">
      <c r="A3788" s="38" t="s">
        <v>82</v>
      </c>
      <c r="B3788" s="39" t="s">
        <v>69</v>
      </c>
      <c r="C3788" s="39" t="s">
        <v>70</v>
      </c>
      <c r="D3788" s="39" t="s">
        <v>71</v>
      </c>
      <c r="E3788" s="39" t="s">
        <v>12</v>
      </c>
      <c r="F3788" s="39" t="s">
        <v>27229</v>
      </c>
      <c r="G3788" s="39" t="s">
        <v>26187</v>
      </c>
      <c r="H3788" s="39" t="s">
        <v>2621</v>
      </c>
      <c r="I3788" s="71">
        <v>-86.65</v>
      </c>
    </row>
    <row r="3789" spans="1:9" x14ac:dyDescent="0.2">
      <c r="A3789" s="38" t="s">
        <v>82</v>
      </c>
      <c r="B3789" s="39" t="s">
        <v>69</v>
      </c>
      <c r="C3789" s="39" t="s">
        <v>70</v>
      </c>
      <c r="D3789" s="39" t="s">
        <v>71</v>
      </c>
      <c r="E3789" s="39" t="s">
        <v>12</v>
      </c>
      <c r="F3789" s="39" t="s">
        <v>28698</v>
      </c>
      <c r="G3789" s="39" t="s">
        <v>26187</v>
      </c>
      <c r="H3789" s="39" t="s">
        <v>2622</v>
      </c>
      <c r="I3789" s="71">
        <v>-5</v>
      </c>
    </row>
    <row r="3790" spans="1:9" x14ac:dyDescent="0.2">
      <c r="A3790" s="38" t="s">
        <v>82</v>
      </c>
      <c r="B3790" s="39" t="s">
        <v>69</v>
      </c>
      <c r="C3790" s="39" t="s">
        <v>70</v>
      </c>
      <c r="D3790" s="39" t="s">
        <v>71</v>
      </c>
      <c r="E3790" s="39" t="s">
        <v>12</v>
      </c>
      <c r="F3790" s="39" t="s">
        <v>2623</v>
      </c>
      <c r="G3790" s="39" t="s">
        <v>26187</v>
      </c>
      <c r="H3790" s="39" t="s">
        <v>2624</v>
      </c>
      <c r="I3790" s="71">
        <v>-10.73</v>
      </c>
    </row>
    <row r="3791" spans="1:9" x14ac:dyDescent="0.2">
      <c r="A3791" s="38" t="s">
        <v>82</v>
      </c>
      <c r="B3791" s="39" t="s">
        <v>69</v>
      </c>
      <c r="C3791" s="39" t="s">
        <v>70</v>
      </c>
      <c r="D3791" s="39" t="s">
        <v>71</v>
      </c>
      <c r="E3791" s="39" t="s">
        <v>12</v>
      </c>
      <c r="F3791" s="39" t="s">
        <v>27762</v>
      </c>
      <c r="G3791" s="39" t="s">
        <v>26187</v>
      </c>
      <c r="H3791" s="39" t="s">
        <v>2626</v>
      </c>
      <c r="I3791" s="71">
        <v>-5</v>
      </c>
    </row>
    <row r="3792" spans="1:9" x14ac:dyDescent="0.2">
      <c r="A3792" s="38" t="s">
        <v>82</v>
      </c>
      <c r="B3792" s="39" t="s">
        <v>69</v>
      </c>
      <c r="C3792" s="39" t="s">
        <v>70</v>
      </c>
      <c r="D3792" s="39" t="s">
        <v>71</v>
      </c>
      <c r="E3792" s="39" t="s">
        <v>12</v>
      </c>
      <c r="F3792" s="39" t="s">
        <v>32143</v>
      </c>
      <c r="G3792" s="39" t="s">
        <v>26187</v>
      </c>
      <c r="H3792" s="39" t="s">
        <v>32144</v>
      </c>
      <c r="I3792" s="71">
        <v>-5</v>
      </c>
    </row>
    <row r="3793" spans="1:9" x14ac:dyDescent="0.2">
      <c r="A3793" s="38" t="s">
        <v>82</v>
      </c>
      <c r="B3793" s="39" t="s">
        <v>69</v>
      </c>
      <c r="C3793" s="39" t="s">
        <v>70</v>
      </c>
      <c r="D3793" s="39" t="s">
        <v>71</v>
      </c>
      <c r="E3793" s="39" t="s">
        <v>12</v>
      </c>
      <c r="F3793" s="39" t="s">
        <v>26857</v>
      </c>
      <c r="G3793" s="39" t="s">
        <v>26187</v>
      </c>
      <c r="H3793" s="39" t="s">
        <v>26858</v>
      </c>
      <c r="I3793" s="71">
        <v>-25.12</v>
      </c>
    </row>
    <row r="3794" spans="1:9" x14ac:dyDescent="0.2">
      <c r="A3794" s="38" t="s">
        <v>82</v>
      </c>
      <c r="B3794" s="39" t="s">
        <v>69</v>
      </c>
      <c r="C3794" s="39" t="s">
        <v>70</v>
      </c>
      <c r="D3794" s="39" t="s">
        <v>71</v>
      </c>
      <c r="E3794" s="39" t="s">
        <v>12</v>
      </c>
      <c r="F3794" s="39" t="s">
        <v>30201</v>
      </c>
      <c r="G3794" s="39" t="s">
        <v>26187</v>
      </c>
      <c r="H3794" s="39" t="s">
        <v>30202</v>
      </c>
      <c r="I3794" s="71">
        <v>-19.329999999999998</v>
      </c>
    </row>
    <row r="3795" spans="1:9" x14ac:dyDescent="0.2">
      <c r="A3795" s="38" t="s">
        <v>82</v>
      </c>
      <c r="B3795" s="39" t="s">
        <v>69</v>
      </c>
      <c r="C3795" s="39" t="s">
        <v>70</v>
      </c>
      <c r="D3795" s="39" t="s">
        <v>71</v>
      </c>
      <c r="E3795" s="39" t="s">
        <v>12</v>
      </c>
      <c r="F3795" s="39" t="s">
        <v>29286</v>
      </c>
      <c r="G3795" s="39" t="s">
        <v>26187</v>
      </c>
      <c r="H3795" s="39" t="s">
        <v>2628</v>
      </c>
      <c r="I3795" s="71">
        <v>-13.54</v>
      </c>
    </row>
    <row r="3796" spans="1:9" x14ac:dyDescent="0.2">
      <c r="A3796" s="38" t="s">
        <v>82</v>
      </c>
      <c r="B3796" s="39" t="s">
        <v>69</v>
      </c>
      <c r="C3796" s="39" t="s">
        <v>70</v>
      </c>
      <c r="D3796" s="39" t="s">
        <v>71</v>
      </c>
      <c r="E3796" s="39" t="s">
        <v>12</v>
      </c>
      <c r="F3796" s="39" t="s">
        <v>2629</v>
      </c>
      <c r="G3796" s="39" t="s">
        <v>26187</v>
      </c>
      <c r="H3796" s="39" t="s">
        <v>2630</v>
      </c>
      <c r="I3796" s="71">
        <v>-87.39</v>
      </c>
    </row>
    <row r="3797" spans="1:9" x14ac:dyDescent="0.2">
      <c r="A3797" s="38" t="s">
        <v>82</v>
      </c>
      <c r="B3797" s="39" t="s">
        <v>69</v>
      </c>
      <c r="C3797" s="39" t="s">
        <v>70</v>
      </c>
      <c r="D3797" s="39" t="s">
        <v>71</v>
      </c>
      <c r="E3797" s="39" t="s">
        <v>12</v>
      </c>
      <c r="F3797" s="39" t="s">
        <v>26516</v>
      </c>
      <c r="G3797" s="39" t="s">
        <v>26187</v>
      </c>
      <c r="H3797" s="39" t="s">
        <v>26517</v>
      </c>
      <c r="I3797" s="71">
        <v>-38.89</v>
      </c>
    </row>
    <row r="3798" spans="1:9" x14ac:dyDescent="0.2">
      <c r="A3798" s="38" t="s">
        <v>82</v>
      </c>
      <c r="B3798" s="39" t="s">
        <v>69</v>
      </c>
      <c r="C3798" s="39" t="s">
        <v>70</v>
      </c>
      <c r="D3798" s="39" t="s">
        <v>71</v>
      </c>
      <c r="E3798" s="39" t="s">
        <v>12</v>
      </c>
      <c r="F3798" s="39" t="s">
        <v>30203</v>
      </c>
      <c r="G3798" s="39" t="s">
        <v>26187</v>
      </c>
      <c r="H3798" s="39" t="s">
        <v>30204</v>
      </c>
      <c r="I3798" s="71">
        <v>-5</v>
      </c>
    </row>
    <row r="3799" spans="1:9" x14ac:dyDescent="0.2">
      <c r="A3799" s="38" t="s">
        <v>82</v>
      </c>
      <c r="B3799" s="39" t="s">
        <v>69</v>
      </c>
      <c r="C3799" s="39" t="s">
        <v>70</v>
      </c>
      <c r="D3799" s="39" t="s">
        <v>71</v>
      </c>
      <c r="E3799" s="39" t="s">
        <v>12</v>
      </c>
      <c r="F3799" s="39" t="s">
        <v>28595</v>
      </c>
      <c r="G3799" s="39" t="s">
        <v>26187</v>
      </c>
      <c r="H3799" s="39" t="s">
        <v>28596</v>
      </c>
      <c r="I3799" s="71">
        <v>-8.11</v>
      </c>
    </row>
    <row r="3800" spans="1:9" x14ac:dyDescent="0.2">
      <c r="A3800" s="38" t="s">
        <v>82</v>
      </c>
      <c r="B3800" s="39" t="s">
        <v>69</v>
      </c>
      <c r="C3800" s="39" t="s">
        <v>70</v>
      </c>
      <c r="D3800" s="39" t="s">
        <v>71</v>
      </c>
      <c r="E3800" s="39" t="s">
        <v>12</v>
      </c>
      <c r="F3800" s="39" t="s">
        <v>32145</v>
      </c>
      <c r="G3800" s="39" t="s">
        <v>26187</v>
      </c>
      <c r="H3800" s="39" t="s">
        <v>32146</v>
      </c>
      <c r="I3800" s="71">
        <v>-5</v>
      </c>
    </row>
    <row r="3801" spans="1:9" x14ac:dyDescent="0.2">
      <c r="A3801" s="38" t="s">
        <v>82</v>
      </c>
      <c r="B3801" s="39" t="s">
        <v>69</v>
      </c>
      <c r="C3801" s="39" t="s">
        <v>70</v>
      </c>
      <c r="D3801" s="39" t="s">
        <v>71</v>
      </c>
      <c r="E3801" s="39" t="s">
        <v>12</v>
      </c>
      <c r="F3801" s="39" t="s">
        <v>30205</v>
      </c>
      <c r="G3801" s="39" t="s">
        <v>26187</v>
      </c>
      <c r="H3801" s="39" t="s">
        <v>30206</v>
      </c>
      <c r="I3801" s="71">
        <v>-5</v>
      </c>
    </row>
    <row r="3802" spans="1:9" x14ac:dyDescent="0.2">
      <c r="A3802" s="38" t="s">
        <v>82</v>
      </c>
      <c r="B3802" s="39" t="s">
        <v>69</v>
      </c>
      <c r="C3802" s="39" t="s">
        <v>70</v>
      </c>
      <c r="D3802" s="39" t="s">
        <v>71</v>
      </c>
      <c r="E3802" s="39" t="s">
        <v>12</v>
      </c>
      <c r="F3802" s="39" t="s">
        <v>32147</v>
      </c>
      <c r="G3802" s="39" t="s">
        <v>26187</v>
      </c>
      <c r="H3802" s="39" t="s">
        <v>32148</v>
      </c>
      <c r="I3802" s="71">
        <v>-5</v>
      </c>
    </row>
    <row r="3803" spans="1:9" x14ac:dyDescent="0.2">
      <c r="A3803" s="38" t="s">
        <v>82</v>
      </c>
      <c r="B3803" s="39" t="s">
        <v>69</v>
      </c>
      <c r="C3803" s="39" t="s">
        <v>70</v>
      </c>
      <c r="D3803" s="39" t="s">
        <v>71</v>
      </c>
      <c r="E3803" s="39" t="s">
        <v>12</v>
      </c>
      <c r="F3803" s="39" t="s">
        <v>30207</v>
      </c>
      <c r="G3803" s="39" t="s">
        <v>26187</v>
      </c>
      <c r="H3803" s="39" t="s">
        <v>30208</v>
      </c>
      <c r="I3803" s="71">
        <v>-5</v>
      </c>
    </row>
    <row r="3804" spans="1:9" x14ac:dyDescent="0.2">
      <c r="A3804" s="38" t="s">
        <v>82</v>
      </c>
      <c r="B3804" s="39" t="s">
        <v>69</v>
      </c>
      <c r="C3804" s="39" t="s">
        <v>70</v>
      </c>
      <c r="D3804" s="39" t="s">
        <v>71</v>
      </c>
      <c r="E3804" s="39" t="s">
        <v>12</v>
      </c>
      <c r="F3804" s="39" t="s">
        <v>2636</v>
      </c>
      <c r="G3804" s="39" t="s">
        <v>100</v>
      </c>
      <c r="H3804" s="39" t="s">
        <v>2637</v>
      </c>
      <c r="I3804" s="71">
        <v>-16.66</v>
      </c>
    </row>
    <row r="3805" spans="1:9" x14ac:dyDescent="0.2">
      <c r="A3805" s="38" t="s">
        <v>82</v>
      </c>
      <c r="B3805" s="39" t="s">
        <v>69</v>
      </c>
      <c r="C3805" s="39" t="s">
        <v>70</v>
      </c>
      <c r="D3805" s="39" t="s">
        <v>71</v>
      </c>
      <c r="E3805" s="39" t="s">
        <v>12</v>
      </c>
      <c r="F3805" s="39" t="s">
        <v>2638</v>
      </c>
      <c r="G3805" s="39" t="s">
        <v>26187</v>
      </c>
      <c r="H3805" s="39" t="s">
        <v>2639</v>
      </c>
      <c r="I3805" s="71">
        <v>-47.01</v>
      </c>
    </row>
    <row r="3806" spans="1:9" x14ac:dyDescent="0.2">
      <c r="A3806" s="38" t="s">
        <v>82</v>
      </c>
      <c r="B3806" s="39" t="s">
        <v>69</v>
      </c>
      <c r="C3806" s="39" t="s">
        <v>70</v>
      </c>
      <c r="D3806" s="39" t="s">
        <v>71</v>
      </c>
      <c r="E3806" s="39" t="s">
        <v>12</v>
      </c>
      <c r="F3806" s="39" t="s">
        <v>30492</v>
      </c>
      <c r="G3806" s="39" t="s">
        <v>26187</v>
      </c>
      <c r="H3806" s="39" t="s">
        <v>1708</v>
      </c>
      <c r="I3806" s="71">
        <v>-5</v>
      </c>
    </row>
    <row r="3807" spans="1:9" x14ac:dyDescent="0.2">
      <c r="A3807" s="38" t="s">
        <v>82</v>
      </c>
      <c r="B3807" s="39" t="s">
        <v>69</v>
      </c>
      <c r="C3807" s="39" t="s">
        <v>70</v>
      </c>
      <c r="D3807" s="39" t="s">
        <v>71</v>
      </c>
      <c r="E3807" s="39" t="s">
        <v>12</v>
      </c>
      <c r="F3807" s="39" t="s">
        <v>32149</v>
      </c>
      <c r="G3807" s="39" t="s">
        <v>26187</v>
      </c>
      <c r="H3807" s="39" t="s">
        <v>2642</v>
      </c>
      <c r="I3807" s="71">
        <v>-5</v>
      </c>
    </row>
    <row r="3808" spans="1:9" x14ac:dyDescent="0.2">
      <c r="A3808" s="38" t="s">
        <v>82</v>
      </c>
      <c r="B3808" s="39" t="s">
        <v>69</v>
      </c>
      <c r="C3808" s="39" t="s">
        <v>70</v>
      </c>
      <c r="D3808" s="39" t="s">
        <v>71</v>
      </c>
      <c r="E3808" s="39" t="s">
        <v>12</v>
      </c>
      <c r="F3808" s="39" t="s">
        <v>32150</v>
      </c>
      <c r="G3808" s="39" t="s">
        <v>26187</v>
      </c>
      <c r="H3808" s="39" t="s">
        <v>2643</v>
      </c>
      <c r="I3808" s="71">
        <v>-5</v>
      </c>
    </row>
    <row r="3809" spans="1:9" x14ac:dyDescent="0.2">
      <c r="A3809" s="38" t="s">
        <v>82</v>
      </c>
      <c r="B3809" s="39" t="s">
        <v>69</v>
      </c>
      <c r="C3809" s="39" t="s">
        <v>70</v>
      </c>
      <c r="D3809" s="39" t="s">
        <v>71</v>
      </c>
      <c r="E3809" s="39" t="s">
        <v>12</v>
      </c>
      <c r="F3809" s="39" t="s">
        <v>28191</v>
      </c>
      <c r="G3809" s="39" t="s">
        <v>26187</v>
      </c>
      <c r="H3809" s="39" t="s">
        <v>28192</v>
      </c>
      <c r="I3809" s="71">
        <v>-5</v>
      </c>
    </row>
    <row r="3810" spans="1:9" x14ac:dyDescent="0.2">
      <c r="A3810" s="38" t="s">
        <v>82</v>
      </c>
      <c r="B3810" s="39" t="s">
        <v>69</v>
      </c>
      <c r="C3810" s="39" t="s">
        <v>70</v>
      </c>
      <c r="D3810" s="39" t="s">
        <v>71</v>
      </c>
      <c r="E3810" s="39" t="s">
        <v>12</v>
      </c>
      <c r="F3810" s="39" t="s">
        <v>27004</v>
      </c>
      <c r="G3810" s="39" t="s">
        <v>100</v>
      </c>
      <c r="H3810" s="39" t="s">
        <v>2644</v>
      </c>
      <c r="I3810" s="71">
        <v>-36.479999999999997</v>
      </c>
    </row>
    <row r="3811" spans="1:9" x14ac:dyDescent="0.2">
      <c r="A3811" s="38" t="s">
        <v>82</v>
      </c>
      <c r="B3811" s="39" t="s">
        <v>69</v>
      </c>
      <c r="C3811" s="39" t="s">
        <v>70</v>
      </c>
      <c r="D3811" s="39" t="s">
        <v>71</v>
      </c>
      <c r="E3811" s="39" t="s">
        <v>12</v>
      </c>
      <c r="F3811" s="39" t="s">
        <v>29287</v>
      </c>
      <c r="G3811" s="39" t="s">
        <v>26187</v>
      </c>
      <c r="H3811" s="39" t="s">
        <v>2645</v>
      </c>
      <c r="I3811" s="71">
        <v>-80.12</v>
      </c>
    </row>
    <row r="3812" spans="1:9" x14ac:dyDescent="0.2">
      <c r="A3812" s="38" t="s">
        <v>82</v>
      </c>
      <c r="B3812" s="39" t="s">
        <v>69</v>
      </c>
      <c r="C3812" s="39" t="s">
        <v>70</v>
      </c>
      <c r="D3812" s="39" t="s">
        <v>71</v>
      </c>
      <c r="E3812" s="39" t="s">
        <v>12</v>
      </c>
      <c r="F3812" s="39" t="s">
        <v>30209</v>
      </c>
      <c r="G3812" s="39" t="s">
        <v>26187</v>
      </c>
      <c r="H3812" s="39" t="s">
        <v>2646</v>
      </c>
      <c r="I3812" s="71">
        <v>-5</v>
      </c>
    </row>
    <row r="3813" spans="1:9" x14ac:dyDescent="0.2">
      <c r="A3813" s="38" t="s">
        <v>82</v>
      </c>
      <c r="B3813" s="39" t="s">
        <v>69</v>
      </c>
      <c r="C3813" s="39" t="s">
        <v>70</v>
      </c>
      <c r="D3813" s="39" t="s">
        <v>71</v>
      </c>
      <c r="E3813" s="39" t="s">
        <v>12</v>
      </c>
      <c r="F3813" s="39" t="s">
        <v>32151</v>
      </c>
      <c r="G3813" s="39" t="s">
        <v>26187</v>
      </c>
      <c r="H3813" s="39" t="s">
        <v>32152</v>
      </c>
      <c r="I3813" s="71">
        <v>-10</v>
      </c>
    </row>
    <row r="3814" spans="1:9" x14ac:dyDescent="0.2">
      <c r="A3814" s="38" t="s">
        <v>82</v>
      </c>
      <c r="B3814" s="39" t="s">
        <v>69</v>
      </c>
      <c r="C3814" s="39" t="s">
        <v>70</v>
      </c>
      <c r="D3814" s="39" t="s">
        <v>71</v>
      </c>
      <c r="E3814" s="39" t="s">
        <v>12</v>
      </c>
      <c r="F3814" s="39" t="s">
        <v>31440</v>
      </c>
      <c r="G3814" s="39" t="s">
        <v>26187</v>
      </c>
      <c r="H3814" s="39" t="s">
        <v>31441</v>
      </c>
      <c r="I3814" s="71">
        <v>-6.08</v>
      </c>
    </row>
    <row r="3815" spans="1:9" x14ac:dyDescent="0.2">
      <c r="A3815" s="38" t="s">
        <v>82</v>
      </c>
      <c r="B3815" s="39" t="s">
        <v>69</v>
      </c>
      <c r="C3815" s="39" t="s">
        <v>70</v>
      </c>
      <c r="D3815" s="39" t="s">
        <v>71</v>
      </c>
      <c r="E3815" s="39" t="s">
        <v>12</v>
      </c>
      <c r="F3815" s="39" t="s">
        <v>26256</v>
      </c>
      <c r="G3815" s="39" t="s">
        <v>26187</v>
      </c>
      <c r="H3815" s="39" t="s">
        <v>13780</v>
      </c>
      <c r="I3815" s="71">
        <v>-6.17</v>
      </c>
    </row>
    <row r="3816" spans="1:9" x14ac:dyDescent="0.2">
      <c r="A3816" s="38" t="s">
        <v>82</v>
      </c>
      <c r="B3816" s="39" t="s">
        <v>69</v>
      </c>
      <c r="C3816" s="39" t="s">
        <v>70</v>
      </c>
      <c r="D3816" s="39" t="s">
        <v>71</v>
      </c>
      <c r="E3816" s="39" t="s">
        <v>12</v>
      </c>
      <c r="F3816" s="39" t="s">
        <v>27230</v>
      </c>
      <c r="G3816" s="39" t="s">
        <v>100</v>
      </c>
      <c r="H3816" s="39" t="s">
        <v>18174</v>
      </c>
      <c r="I3816" s="71">
        <v>-8.7899999999999991</v>
      </c>
    </row>
    <row r="3817" spans="1:9" x14ac:dyDescent="0.2">
      <c r="A3817" s="38" t="s">
        <v>82</v>
      </c>
      <c r="B3817" s="39" t="s">
        <v>69</v>
      </c>
      <c r="C3817" s="39" t="s">
        <v>70</v>
      </c>
      <c r="D3817" s="39" t="s">
        <v>71</v>
      </c>
      <c r="E3817" s="39" t="s">
        <v>12</v>
      </c>
      <c r="F3817" s="39" t="s">
        <v>28193</v>
      </c>
      <c r="G3817" s="39" t="s">
        <v>26187</v>
      </c>
      <c r="H3817" s="39" t="s">
        <v>28194</v>
      </c>
      <c r="I3817" s="71">
        <v>-9.7200000000000006</v>
      </c>
    </row>
    <row r="3818" spans="1:9" x14ac:dyDescent="0.2">
      <c r="A3818" s="38" t="s">
        <v>82</v>
      </c>
      <c r="B3818" s="39" t="s">
        <v>69</v>
      </c>
      <c r="C3818" s="39" t="s">
        <v>70</v>
      </c>
      <c r="D3818" s="39" t="s">
        <v>71</v>
      </c>
      <c r="E3818" s="39" t="s">
        <v>12</v>
      </c>
      <c r="F3818" s="39" t="s">
        <v>32153</v>
      </c>
      <c r="G3818" s="39" t="s">
        <v>26187</v>
      </c>
      <c r="H3818" s="39" t="s">
        <v>32154</v>
      </c>
      <c r="I3818" s="71">
        <v>-5</v>
      </c>
    </row>
    <row r="3819" spans="1:9" x14ac:dyDescent="0.2">
      <c r="A3819" s="38" t="s">
        <v>82</v>
      </c>
      <c r="B3819" s="39" t="s">
        <v>69</v>
      </c>
      <c r="C3819" s="39" t="s">
        <v>70</v>
      </c>
      <c r="D3819" s="39" t="s">
        <v>71</v>
      </c>
      <c r="E3819" s="39" t="s">
        <v>12</v>
      </c>
      <c r="F3819" s="39" t="s">
        <v>32155</v>
      </c>
      <c r="G3819" s="39" t="s">
        <v>26187</v>
      </c>
      <c r="H3819" s="39" t="s">
        <v>32156</v>
      </c>
      <c r="I3819" s="71">
        <v>-5</v>
      </c>
    </row>
    <row r="3820" spans="1:9" x14ac:dyDescent="0.2">
      <c r="A3820" s="38" t="s">
        <v>82</v>
      </c>
      <c r="B3820" s="39" t="s">
        <v>69</v>
      </c>
      <c r="C3820" s="39" t="s">
        <v>70</v>
      </c>
      <c r="D3820" s="39" t="s">
        <v>71</v>
      </c>
      <c r="E3820" s="39" t="s">
        <v>12</v>
      </c>
      <c r="F3820" s="39" t="s">
        <v>27763</v>
      </c>
      <c r="G3820" s="39" t="s">
        <v>26187</v>
      </c>
      <c r="H3820" s="39" t="s">
        <v>2648</v>
      </c>
      <c r="I3820" s="71">
        <v>-5</v>
      </c>
    </row>
    <row r="3821" spans="1:9" x14ac:dyDescent="0.2">
      <c r="A3821" s="38" t="s">
        <v>82</v>
      </c>
      <c r="B3821" s="39" t="s">
        <v>69</v>
      </c>
      <c r="C3821" s="39" t="s">
        <v>70</v>
      </c>
      <c r="D3821" s="39" t="s">
        <v>71</v>
      </c>
      <c r="E3821" s="39" t="s">
        <v>12</v>
      </c>
      <c r="F3821" s="39" t="s">
        <v>27231</v>
      </c>
      <c r="G3821" s="39" t="s">
        <v>100</v>
      </c>
      <c r="H3821" s="39" t="s">
        <v>2649</v>
      </c>
      <c r="I3821" s="71">
        <v>-5</v>
      </c>
    </row>
    <row r="3822" spans="1:9" x14ac:dyDescent="0.2">
      <c r="A3822" s="38" t="s">
        <v>82</v>
      </c>
      <c r="B3822" s="39" t="s">
        <v>69</v>
      </c>
      <c r="C3822" s="39" t="s">
        <v>70</v>
      </c>
      <c r="D3822" s="39" t="s">
        <v>71</v>
      </c>
      <c r="E3822" s="39" t="s">
        <v>12</v>
      </c>
      <c r="F3822" s="39" t="s">
        <v>29464</v>
      </c>
      <c r="G3822" s="39" t="s">
        <v>26187</v>
      </c>
      <c r="H3822" s="39" t="s">
        <v>29465</v>
      </c>
      <c r="I3822" s="71">
        <v>-5</v>
      </c>
    </row>
    <row r="3823" spans="1:9" x14ac:dyDescent="0.2">
      <c r="A3823" s="38" t="s">
        <v>82</v>
      </c>
      <c r="B3823" s="39" t="s">
        <v>69</v>
      </c>
      <c r="C3823" s="39" t="s">
        <v>70</v>
      </c>
      <c r="D3823" s="39" t="s">
        <v>71</v>
      </c>
      <c r="E3823" s="39" t="s">
        <v>12</v>
      </c>
      <c r="F3823" s="39" t="s">
        <v>30210</v>
      </c>
      <c r="G3823" s="39" t="s">
        <v>26187</v>
      </c>
      <c r="H3823" s="39" t="s">
        <v>2651</v>
      </c>
      <c r="I3823" s="71">
        <v>-7.07</v>
      </c>
    </row>
    <row r="3824" spans="1:9" x14ac:dyDescent="0.2">
      <c r="A3824" s="38" t="s">
        <v>82</v>
      </c>
      <c r="B3824" s="39" t="s">
        <v>69</v>
      </c>
      <c r="C3824" s="39" t="s">
        <v>70</v>
      </c>
      <c r="D3824" s="39" t="s">
        <v>71</v>
      </c>
      <c r="E3824" s="39" t="s">
        <v>12</v>
      </c>
      <c r="F3824" s="39" t="s">
        <v>28195</v>
      </c>
      <c r="G3824" s="39" t="s">
        <v>26187</v>
      </c>
      <c r="H3824" s="39" t="s">
        <v>28196</v>
      </c>
      <c r="I3824" s="71">
        <v>-5</v>
      </c>
    </row>
    <row r="3825" spans="1:9" x14ac:dyDescent="0.2">
      <c r="A3825" s="38" t="s">
        <v>82</v>
      </c>
      <c r="B3825" s="39" t="s">
        <v>69</v>
      </c>
      <c r="C3825" s="39" t="s">
        <v>70</v>
      </c>
      <c r="D3825" s="39" t="s">
        <v>71</v>
      </c>
      <c r="E3825" s="39" t="s">
        <v>12</v>
      </c>
      <c r="F3825" s="39" t="s">
        <v>2652</v>
      </c>
      <c r="G3825" s="39" t="s">
        <v>26187</v>
      </c>
      <c r="H3825" s="39" t="s">
        <v>2653</v>
      </c>
      <c r="I3825" s="71">
        <v>-46.31</v>
      </c>
    </row>
    <row r="3826" spans="1:9" x14ac:dyDescent="0.2">
      <c r="A3826" s="38" t="s">
        <v>82</v>
      </c>
      <c r="B3826" s="39" t="s">
        <v>69</v>
      </c>
      <c r="C3826" s="39" t="s">
        <v>70</v>
      </c>
      <c r="D3826" s="39" t="s">
        <v>71</v>
      </c>
      <c r="E3826" s="39" t="s">
        <v>12</v>
      </c>
      <c r="F3826" s="39" t="s">
        <v>28597</v>
      </c>
      <c r="G3826" s="39" t="s">
        <v>26187</v>
      </c>
      <c r="H3826" s="39" t="s">
        <v>28598</v>
      </c>
      <c r="I3826" s="71">
        <v>-5</v>
      </c>
    </row>
    <row r="3827" spans="1:9" x14ac:dyDescent="0.2">
      <c r="A3827" s="38" t="s">
        <v>82</v>
      </c>
      <c r="B3827" s="39" t="s">
        <v>69</v>
      </c>
      <c r="C3827" s="39" t="s">
        <v>70</v>
      </c>
      <c r="D3827" s="39" t="s">
        <v>71</v>
      </c>
      <c r="E3827" s="39" t="s">
        <v>12</v>
      </c>
      <c r="F3827" s="39" t="s">
        <v>32157</v>
      </c>
      <c r="G3827" s="39" t="s">
        <v>26187</v>
      </c>
      <c r="H3827" s="39" t="s">
        <v>32158</v>
      </c>
      <c r="I3827" s="71">
        <v>-5</v>
      </c>
    </row>
    <row r="3828" spans="1:9" x14ac:dyDescent="0.2">
      <c r="A3828" s="38" t="s">
        <v>82</v>
      </c>
      <c r="B3828" s="39" t="s">
        <v>69</v>
      </c>
      <c r="C3828" s="39" t="s">
        <v>70</v>
      </c>
      <c r="D3828" s="39" t="s">
        <v>71</v>
      </c>
      <c r="E3828" s="39" t="s">
        <v>12</v>
      </c>
      <c r="F3828" s="39" t="s">
        <v>1711</v>
      </c>
      <c r="G3828" s="39" t="s">
        <v>26187</v>
      </c>
      <c r="H3828" s="39" t="s">
        <v>1712</v>
      </c>
      <c r="I3828" s="71">
        <v>-9.73</v>
      </c>
    </row>
    <row r="3829" spans="1:9" x14ac:dyDescent="0.2">
      <c r="A3829" s="38" t="s">
        <v>82</v>
      </c>
      <c r="B3829" s="39" t="s">
        <v>69</v>
      </c>
      <c r="C3829" s="39" t="s">
        <v>70</v>
      </c>
      <c r="D3829" s="39" t="s">
        <v>71</v>
      </c>
      <c r="E3829" s="39" t="s">
        <v>12</v>
      </c>
      <c r="F3829" s="39" t="s">
        <v>28599</v>
      </c>
      <c r="G3829" s="39" t="s">
        <v>26187</v>
      </c>
      <c r="H3829" s="39" t="s">
        <v>2657</v>
      </c>
      <c r="I3829" s="71">
        <v>-5</v>
      </c>
    </row>
    <row r="3830" spans="1:9" x14ac:dyDescent="0.2">
      <c r="A3830" s="38" t="s">
        <v>82</v>
      </c>
      <c r="B3830" s="39" t="s">
        <v>69</v>
      </c>
      <c r="C3830" s="39" t="s">
        <v>70</v>
      </c>
      <c r="D3830" s="39" t="s">
        <v>71</v>
      </c>
      <c r="E3830" s="39" t="s">
        <v>12</v>
      </c>
      <c r="F3830" s="39" t="s">
        <v>26518</v>
      </c>
      <c r="G3830" s="39" t="s">
        <v>26187</v>
      </c>
      <c r="H3830" s="39" t="s">
        <v>2658</v>
      </c>
      <c r="I3830" s="71">
        <v>-9.81</v>
      </c>
    </row>
    <row r="3831" spans="1:9" x14ac:dyDescent="0.2">
      <c r="A3831" s="38" t="s">
        <v>82</v>
      </c>
      <c r="B3831" s="39" t="s">
        <v>69</v>
      </c>
      <c r="C3831" s="39" t="s">
        <v>70</v>
      </c>
      <c r="D3831" s="39" t="s">
        <v>71</v>
      </c>
      <c r="E3831" s="39" t="s">
        <v>12</v>
      </c>
      <c r="F3831" s="39" t="s">
        <v>30211</v>
      </c>
      <c r="G3831" s="39" t="s">
        <v>100</v>
      </c>
      <c r="H3831" s="39" t="s">
        <v>30212</v>
      </c>
      <c r="I3831" s="71">
        <v>-5</v>
      </c>
    </row>
    <row r="3832" spans="1:9" x14ac:dyDescent="0.2">
      <c r="A3832" s="38" t="s">
        <v>82</v>
      </c>
      <c r="B3832" s="39" t="s">
        <v>69</v>
      </c>
      <c r="C3832" s="39" t="s">
        <v>70</v>
      </c>
      <c r="D3832" s="39" t="s">
        <v>71</v>
      </c>
      <c r="E3832" s="39" t="s">
        <v>12</v>
      </c>
      <c r="F3832" s="39" t="s">
        <v>28600</v>
      </c>
      <c r="G3832" s="39" t="s">
        <v>26187</v>
      </c>
      <c r="H3832" s="39" t="s">
        <v>28601</v>
      </c>
      <c r="I3832" s="71">
        <v>-5</v>
      </c>
    </row>
    <row r="3833" spans="1:9" x14ac:dyDescent="0.2">
      <c r="A3833" s="38" t="s">
        <v>82</v>
      </c>
      <c r="B3833" s="39" t="s">
        <v>69</v>
      </c>
      <c r="C3833" s="39" t="s">
        <v>70</v>
      </c>
      <c r="D3833" s="39" t="s">
        <v>71</v>
      </c>
      <c r="E3833" s="39" t="s">
        <v>12</v>
      </c>
      <c r="F3833" s="39" t="s">
        <v>30213</v>
      </c>
      <c r="G3833" s="39" t="s">
        <v>26187</v>
      </c>
      <c r="H3833" s="39" t="s">
        <v>30214</v>
      </c>
      <c r="I3833" s="71">
        <v>-5</v>
      </c>
    </row>
    <row r="3834" spans="1:9" x14ac:dyDescent="0.2">
      <c r="A3834" s="38" t="s">
        <v>82</v>
      </c>
      <c r="B3834" s="39" t="s">
        <v>69</v>
      </c>
      <c r="C3834" s="39" t="s">
        <v>70</v>
      </c>
      <c r="D3834" s="39" t="s">
        <v>71</v>
      </c>
      <c r="E3834" s="39" t="s">
        <v>12</v>
      </c>
      <c r="F3834" s="39" t="s">
        <v>29288</v>
      </c>
      <c r="G3834" s="39" t="s">
        <v>26187</v>
      </c>
      <c r="H3834" s="39" t="s">
        <v>29289</v>
      </c>
      <c r="I3834" s="71">
        <v>-5</v>
      </c>
    </row>
    <row r="3835" spans="1:9" x14ac:dyDescent="0.2">
      <c r="A3835" s="38" t="s">
        <v>82</v>
      </c>
      <c r="B3835" s="39" t="s">
        <v>69</v>
      </c>
      <c r="C3835" s="39" t="s">
        <v>70</v>
      </c>
      <c r="D3835" s="39" t="s">
        <v>71</v>
      </c>
      <c r="E3835" s="39" t="s">
        <v>12</v>
      </c>
      <c r="F3835" s="39" t="s">
        <v>28602</v>
      </c>
      <c r="G3835" s="39" t="s">
        <v>26187</v>
      </c>
      <c r="H3835" s="39" t="s">
        <v>28603</v>
      </c>
      <c r="I3835" s="71">
        <v>-5</v>
      </c>
    </row>
    <row r="3836" spans="1:9" x14ac:dyDescent="0.2">
      <c r="A3836" s="38" t="s">
        <v>82</v>
      </c>
      <c r="B3836" s="39" t="s">
        <v>69</v>
      </c>
      <c r="C3836" s="39" t="s">
        <v>70</v>
      </c>
      <c r="D3836" s="39" t="s">
        <v>71</v>
      </c>
      <c r="E3836" s="39" t="s">
        <v>12</v>
      </c>
      <c r="F3836" s="39" t="s">
        <v>27005</v>
      </c>
      <c r="G3836" s="39" t="s">
        <v>26187</v>
      </c>
      <c r="H3836" s="39" t="s">
        <v>27006</v>
      </c>
      <c r="I3836" s="71">
        <v>-10</v>
      </c>
    </row>
    <row r="3837" spans="1:9" x14ac:dyDescent="0.2">
      <c r="A3837" s="38" t="s">
        <v>82</v>
      </c>
      <c r="B3837" s="39" t="s">
        <v>69</v>
      </c>
      <c r="C3837" s="39" t="s">
        <v>70</v>
      </c>
      <c r="D3837" s="39" t="s">
        <v>71</v>
      </c>
      <c r="E3837" s="39" t="s">
        <v>12</v>
      </c>
      <c r="F3837" s="39" t="s">
        <v>27232</v>
      </c>
      <c r="G3837" s="39" t="s">
        <v>26187</v>
      </c>
      <c r="H3837" s="39" t="s">
        <v>2660</v>
      </c>
      <c r="I3837" s="71">
        <v>-5.87</v>
      </c>
    </row>
    <row r="3838" spans="1:9" x14ac:dyDescent="0.2">
      <c r="A3838" s="38" t="s">
        <v>82</v>
      </c>
      <c r="B3838" s="39" t="s">
        <v>69</v>
      </c>
      <c r="C3838" s="39" t="s">
        <v>70</v>
      </c>
      <c r="D3838" s="39" t="s">
        <v>71</v>
      </c>
      <c r="E3838" s="39" t="s">
        <v>12</v>
      </c>
      <c r="F3838" s="39" t="s">
        <v>26800</v>
      </c>
      <c r="G3838" s="39" t="s">
        <v>26187</v>
      </c>
      <c r="H3838" s="39" t="s">
        <v>26801</v>
      </c>
      <c r="I3838" s="71">
        <v>-114.14</v>
      </c>
    </row>
    <row r="3839" spans="1:9" x14ac:dyDescent="0.2">
      <c r="A3839" s="38" t="s">
        <v>82</v>
      </c>
      <c r="B3839" s="39" t="s">
        <v>69</v>
      </c>
      <c r="C3839" s="39" t="s">
        <v>70</v>
      </c>
      <c r="D3839" s="39" t="s">
        <v>71</v>
      </c>
      <c r="E3839" s="39" t="s">
        <v>12</v>
      </c>
      <c r="F3839" s="39" t="s">
        <v>30215</v>
      </c>
      <c r="G3839" s="39" t="s">
        <v>26187</v>
      </c>
      <c r="H3839" s="39" t="s">
        <v>2664</v>
      </c>
      <c r="I3839" s="71">
        <v>-13.87</v>
      </c>
    </row>
    <row r="3840" spans="1:9" x14ac:dyDescent="0.2">
      <c r="A3840" s="38" t="s">
        <v>82</v>
      </c>
      <c r="B3840" s="39" t="s">
        <v>69</v>
      </c>
      <c r="C3840" s="39" t="s">
        <v>70</v>
      </c>
      <c r="D3840" s="39" t="s">
        <v>71</v>
      </c>
      <c r="E3840" s="39" t="s">
        <v>12</v>
      </c>
      <c r="F3840" s="39" t="s">
        <v>30216</v>
      </c>
      <c r="G3840" s="39" t="s">
        <v>26187</v>
      </c>
      <c r="H3840" s="39" t="s">
        <v>30217</v>
      </c>
      <c r="I3840" s="71">
        <v>-5</v>
      </c>
    </row>
    <row r="3841" spans="1:9" x14ac:dyDescent="0.2">
      <c r="A3841" s="38" t="s">
        <v>82</v>
      </c>
      <c r="B3841" s="39" t="s">
        <v>69</v>
      </c>
      <c r="C3841" s="39" t="s">
        <v>70</v>
      </c>
      <c r="D3841" s="39" t="s">
        <v>71</v>
      </c>
      <c r="E3841" s="39" t="s">
        <v>12</v>
      </c>
      <c r="F3841" s="39" t="s">
        <v>28197</v>
      </c>
      <c r="G3841" s="39" t="s">
        <v>100</v>
      </c>
      <c r="H3841" s="39" t="s">
        <v>28198</v>
      </c>
      <c r="I3841" s="71">
        <v>-76.430000000000007</v>
      </c>
    </row>
    <row r="3842" spans="1:9" x14ac:dyDescent="0.2">
      <c r="A3842" s="38" t="s">
        <v>82</v>
      </c>
      <c r="B3842" s="39" t="s">
        <v>69</v>
      </c>
      <c r="C3842" s="39" t="s">
        <v>70</v>
      </c>
      <c r="D3842" s="39" t="s">
        <v>71</v>
      </c>
      <c r="E3842" s="39" t="s">
        <v>12</v>
      </c>
      <c r="F3842" s="39" t="s">
        <v>2666</v>
      </c>
      <c r="G3842" s="39" t="s">
        <v>26187</v>
      </c>
      <c r="H3842" s="39" t="s">
        <v>2667</v>
      </c>
      <c r="I3842" s="71">
        <v>-22.54</v>
      </c>
    </row>
    <row r="3843" spans="1:9" x14ac:dyDescent="0.2">
      <c r="A3843" s="38" t="s">
        <v>82</v>
      </c>
      <c r="B3843" s="39" t="s">
        <v>69</v>
      </c>
      <c r="C3843" s="39" t="s">
        <v>70</v>
      </c>
      <c r="D3843" s="39" t="s">
        <v>71</v>
      </c>
      <c r="E3843" s="39" t="s">
        <v>12</v>
      </c>
      <c r="F3843" s="39" t="s">
        <v>27233</v>
      </c>
      <c r="G3843" s="39" t="s">
        <v>26187</v>
      </c>
      <c r="H3843" s="39" t="s">
        <v>27234</v>
      </c>
      <c r="I3843" s="71">
        <v>-18.850000000000001</v>
      </c>
    </row>
    <row r="3844" spans="1:9" x14ac:dyDescent="0.2">
      <c r="A3844" s="38" t="s">
        <v>82</v>
      </c>
      <c r="B3844" s="39" t="s">
        <v>69</v>
      </c>
      <c r="C3844" s="39" t="s">
        <v>70</v>
      </c>
      <c r="D3844" s="39" t="s">
        <v>71</v>
      </c>
      <c r="E3844" s="39" t="s">
        <v>12</v>
      </c>
      <c r="F3844" s="39" t="s">
        <v>28604</v>
      </c>
      <c r="G3844" s="39" t="s">
        <v>26187</v>
      </c>
      <c r="H3844" s="39" t="s">
        <v>2668</v>
      </c>
      <c r="I3844" s="71">
        <v>-5</v>
      </c>
    </row>
    <row r="3845" spans="1:9" x14ac:dyDescent="0.2">
      <c r="A3845" s="38" t="s">
        <v>82</v>
      </c>
      <c r="B3845" s="39" t="s">
        <v>69</v>
      </c>
      <c r="C3845" s="39" t="s">
        <v>70</v>
      </c>
      <c r="D3845" s="39" t="s">
        <v>71</v>
      </c>
      <c r="E3845" s="39" t="s">
        <v>12</v>
      </c>
      <c r="F3845" s="39" t="s">
        <v>29290</v>
      </c>
      <c r="G3845" s="39" t="s">
        <v>26187</v>
      </c>
      <c r="H3845" s="39" t="s">
        <v>29291</v>
      </c>
      <c r="I3845" s="71">
        <v>-5</v>
      </c>
    </row>
    <row r="3846" spans="1:9" x14ac:dyDescent="0.2">
      <c r="A3846" s="38" t="s">
        <v>82</v>
      </c>
      <c r="B3846" s="39" t="s">
        <v>69</v>
      </c>
      <c r="C3846" s="39" t="s">
        <v>70</v>
      </c>
      <c r="D3846" s="39" t="s">
        <v>71</v>
      </c>
      <c r="E3846" s="39" t="s">
        <v>12</v>
      </c>
      <c r="F3846" s="39" t="s">
        <v>2669</v>
      </c>
      <c r="G3846" s="39" t="s">
        <v>26187</v>
      </c>
      <c r="H3846" s="39" t="s">
        <v>2670</v>
      </c>
      <c r="I3846" s="71">
        <v>-16.8</v>
      </c>
    </row>
    <row r="3847" spans="1:9" x14ac:dyDescent="0.2">
      <c r="A3847" s="38" t="s">
        <v>82</v>
      </c>
      <c r="B3847" s="39" t="s">
        <v>69</v>
      </c>
      <c r="C3847" s="39" t="s">
        <v>70</v>
      </c>
      <c r="D3847" s="39" t="s">
        <v>71</v>
      </c>
      <c r="E3847" s="39" t="s">
        <v>12</v>
      </c>
      <c r="F3847" s="39" t="s">
        <v>2671</v>
      </c>
      <c r="G3847" s="39" t="s">
        <v>26187</v>
      </c>
      <c r="H3847" s="39" t="s">
        <v>2672</v>
      </c>
      <c r="I3847" s="71">
        <v>-27.77</v>
      </c>
    </row>
    <row r="3848" spans="1:9" x14ac:dyDescent="0.2">
      <c r="A3848" s="38" t="s">
        <v>82</v>
      </c>
      <c r="B3848" s="39" t="s">
        <v>69</v>
      </c>
      <c r="C3848" s="39" t="s">
        <v>70</v>
      </c>
      <c r="D3848" s="39" t="s">
        <v>71</v>
      </c>
      <c r="E3848" s="39" t="s">
        <v>12</v>
      </c>
      <c r="F3848" s="39" t="s">
        <v>32159</v>
      </c>
      <c r="G3848" s="39" t="s">
        <v>26187</v>
      </c>
      <c r="H3848" s="39" t="s">
        <v>32160</v>
      </c>
      <c r="I3848" s="71">
        <v>-5</v>
      </c>
    </row>
    <row r="3849" spans="1:9" x14ac:dyDescent="0.2">
      <c r="A3849" s="38" t="s">
        <v>82</v>
      </c>
      <c r="B3849" s="39" t="s">
        <v>69</v>
      </c>
      <c r="C3849" s="39" t="s">
        <v>70</v>
      </c>
      <c r="D3849" s="39" t="s">
        <v>71</v>
      </c>
      <c r="E3849" s="39" t="s">
        <v>12</v>
      </c>
      <c r="F3849" s="39" t="s">
        <v>2675</v>
      </c>
      <c r="G3849" s="39" t="s">
        <v>26187</v>
      </c>
      <c r="H3849" s="39" t="s">
        <v>2676</v>
      </c>
      <c r="I3849" s="71">
        <v>-23.72</v>
      </c>
    </row>
    <row r="3850" spans="1:9" x14ac:dyDescent="0.2">
      <c r="A3850" s="38" t="s">
        <v>82</v>
      </c>
      <c r="B3850" s="39" t="s">
        <v>69</v>
      </c>
      <c r="C3850" s="39" t="s">
        <v>70</v>
      </c>
      <c r="D3850" s="39" t="s">
        <v>71</v>
      </c>
      <c r="E3850" s="39" t="s">
        <v>12</v>
      </c>
      <c r="F3850" s="39" t="s">
        <v>28199</v>
      </c>
      <c r="G3850" s="39" t="s">
        <v>26187</v>
      </c>
      <c r="H3850" s="39" t="s">
        <v>2677</v>
      </c>
      <c r="I3850" s="71">
        <v>-42.47</v>
      </c>
    </row>
    <row r="3851" spans="1:9" x14ac:dyDescent="0.2">
      <c r="A3851" s="38" t="s">
        <v>82</v>
      </c>
      <c r="B3851" s="39" t="s">
        <v>69</v>
      </c>
      <c r="C3851" s="39" t="s">
        <v>70</v>
      </c>
      <c r="D3851" s="39" t="s">
        <v>71</v>
      </c>
      <c r="E3851" s="39" t="s">
        <v>12</v>
      </c>
      <c r="F3851" s="39" t="s">
        <v>28605</v>
      </c>
      <c r="G3851" s="39" t="s">
        <v>26187</v>
      </c>
      <c r="H3851" s="39" t="s">
        <v>2678</v>
      </c>
      <c r="I3851" s="71">
        <v>-5.37</v>
      </c>
    </row>
    <row r="3852" spans="1:9" x14ac:dyDescent="0.2">
      <c r="A3852" s="38" t="s">
        <v>82</v>
      </c>
      <c r="B3852" s="39" t="s">
        <v>69</v>
      </c>
      <c r="C3852" s="39" t="s">
        <v>70</v>
      </c>
      <c r="D3852" s="39" t="s">
        <v>71</v>
      </c>
      <c r="E3852" s="39" t="s">
        <v>12</v>
      </c>
      <c r="F3852" s="39" t="s">
        <v>27492</v>
      </c>
      <c r="G3852" s="39" t="s">
        <v>26187</v>
      </c>
      <c r="H3852" s="39" t="s">
        <v>1886</v>
      </c>
      <c r="I3852" s="71">
        <v>-5</v>
      </c>
    </row>
    <row r="3853" spans="1:9" x14ac:dyDescent="0.2">
      <c r="A3853" s="38" t="s">
        <v>82</v>
      </c>
      <c r="B3853" s="39" t="s">
        <v>69</v>
      </c>
      <c r="C3853" s="39" t="s">
        <v>70</v>
      </c>
      <c r="D3853" s="39" t="s">
        <v>71</v>
      </c>
      <c r="E3853" s="39" t="s">
        <v>12</v>
      </c>
      <c r="F3853" s="39" t="s">
        <v>32161</v>
      </c>
      <c r="G3853" s="39" t="s">
        <v>26187</v>
      </c>
      <c r="H3853" s="39" t="s">
        <v>32162</v>
      </c>
      <c r="I3853" s="71">
        <v>-5</v>
      </c>
    </row>
    <row r="3854" spans="1:9" x14ac:dyDescent="0.2">
      <c r="A3854" s="38" t="s">
        <v>82</v>
      </c>
      <c r="B3854" s="39" t="s">
        <v>69</v>
      </c>
      <c r="C3854" s="39" t="s">
        <v>70</v>
      </c>
      <c r="D3854" s="39" t="s">
        <v>71</v>
      </c>
      <c r="E3854" s="39" t="s">
        <v>12</v>
      </c>
      <c r="F3854" s="39" t="s">
        <v>28606</v>
      </c>
      <c r="G3854" s="39" t="s">
        <v>26187</v>
      </c>
      <c r="H3854" s="39" t="s">
        <v>2680</v>
      </c>
      <c r="I3854" s="71">
        <v>-9.75</v>
      </c>
    </row>
    <row r="3855" spans="1:9" x14ac:dyDescent="0.2">
      <c r="A3855" s="38" t="s">
        <v>82</v>
      </c>
      <c r="B3855" s="39" t="s">
        <v>69</v>
      </c>
      <c r="C3855" s="39" t="s">
        <v>70</v>
      </c>
      <c r="D3855" s="39" t="s">
        <v>71</v>
      </c>
      <c r="E3855" s="39" t="s">
        <v>12</v>
      </c>
      <c r="F3855" s="39" t="s">
        <v>27007</v>
      </c>
      <c r="G3855" s="39" t="s">
        <v>26187</v>
      </c>
      <c r="H3855" s="39" t="s">
        <v>1714</v>
      </c>
      <c r="I3855" s="71">
        <v>-59.72</v>
      </c>
    </row>
    <row r="3856" spans="1:9" x14ac:dyDescent="0.2">
      <c r="A3856" s="38" t="s">
        <v>82</v>
      </c>
      <c r="B3856" s="39" t="s">
        <v>69</v>
      </c>
      <c r="C3856" s="39" t="s">
        <v>70</v>
      </c>
      <c r="D3856" s="39" t="s">
        <v>71</v>
      </c>
      <c r="E3856" s="39" t="s">
        <v>12</v>
      </c>
      <c r="F3856" s="39" t="s">
        <v>27764</v>
      </c>
      <c r="G3856" s="39" t="s">
        <v>26187</v>
      </c>
      <c r="H3856" s="39" t="s">
        <v>27765</v>
      </c>
      <c r="I3856" s="71">
        <v>-9.0500000000000007</v>
      </c>
    </row>
    <row r="3857" spans="1:9" x14ac:dyDescent="0.2">
      <c r="A3857" s="38" t="s">
        <v>82</v>
      </c>
      <c r="B3857" s="39" t="s">
        <v>69</v>
      </c>
      <c r="C3857" s="39" t="s">
        <v>70</v>
      </c>
      <c r="D3857" s="39" t="s">
        <v>71</v>
      </c>
      <c r="E3857" s="39" t="s">
        <v>12</v>
      </c>
      <c r="F3857" s="39" t="s">
        <v>27764</v>
      </c>
      <c r="G3857" s="39" t="s">
        <v>26187</v>
      </c>
      <c r="H3857" s="39" t="s">
        <v>28607</v>
      </c>
      <c r="I3857" s="71">
        <v>-10.050000000000001</v>
      </c>
    </row>
    <row r="3858" spans="1:9" x14ac:dyDescent="0.2">
      <c r="A3858" s="38" t="s">
        <v>82</v>
      </c>
      <c r="B3858" s="39" t="s">
        <v>69</v>
      </c>
      <c r="C3858" s="39" t="s">
        <v>70</v>
      </c>
      <c r="D3858" s="39" t="s">
        <v>71</v>
      </c>
      <c r="E3858" s="39" t="s">
        <v>12</v>
      </c>
      <c r="F3858" s="39" t="s">
        <v>29985</v>
      </c>
      <c r="G3858" s="39" t="s">
        <v>26187</v>
      </c>
      <c r="H3858" s="39" t="s">
        <v>29986</v>
      </c>
      <c r="I3858" s="71">
        <v>-5</v>
      </c>
    </row>
    <row r="3859" spans="1:9" x14ac:dyDescent="0.2">
      <c r="A3859" s="38" t="s">
        <v>82</v>
      </c>
      <c r="B3859" s="39" t="s">
        <v>69</v>
      </c>
      <c r="C3859" s="39" t="s">
        <v>70</v>
      </c>
      <c r="D3859" s="39" t="s">
        <v>71</v>
      </c>
      <c r="E3859" s="39" t="s">
        <v>12</v>
      </c>
      <c r="F3859" s="39" t="s">
        <v>26859</v>
      </c>
      <c r="G3859" s="39" t="s">
        <v>26187</v>
      </c>
      <c r="H3859" s="39" t="s">
        <v>2681</v>
      </c>
      <c r="I3859" s="71">
        <v>-5</v>
      </c>
    </row>
    <row r="3860" spans="1:9" x14ac:dyDescent="0.2">
      <c r="A3860" s="38" t="s">
        <v>82</v>
      </c>
      <c r="B3860" s="39" t="s">
        <v>69</v>
      </c>
      <c r="C3860" s="39" t="s">
        <v>70</v>
      </c>
      <c r="D3860" s="39" t="s">
        <v>71</v>
      </c>
      <c r="E3860" s="39" t="s">
        <v>12</v>
      </c>
      <c r="F3860" s="39" t="s">
        <v>32163</v>
      </c>
      <c r="G3860" s="39" t="s">
        <v>26187</v>
      </c>
      <c r="H3860" s="39" t="s">
        <v>23396</v>
      </c>
      <c r="I3860" s="71">
        <v>-5</v>
      </c>
    </row>
    <row r="3861" spans="1:9" x14ac:dyDescent="0.2">
      <c r="A3861" s="38" t="s">
        <v>82</v>
      </c>
      <c r="B3861" s="39" t="s">
        <v>69</v>
      </c>
      <c r="C3861" s="39" t="s">
        <v>70</v>
      </c>
      <c r="D3861" s="39" t="s">
        <v>71</v>
      </c>
      <c r="E3861" s="39" t="s">
        <v>12</v>
      </c>
      <c r="F3861" s="39" t="s">
        <v>29292</v>
      </c>
      <c r="G3861" s="39" t="s">
        <v>26187</v>
      </c>
      <c r="H3861" s="39" t="s">
        <v>29293</v>
      </c>
      <c r="I3861" s="71">
        <v>-5</v>
      </c>
    </row>
    <row r="3862" spans="1:9" x14ac:dyDescent="0.2">
      <c r="A3862" s="38" t="s">
        <v>82</v>
      </c>
      <c r="B3862" s="39" t="s">
        <v>69</v>
      </c>
      <c r="C3862" s="39" t="s">
        <v>70</v>
      </c>
      <c r="D3862" s="39" t="s">
        <v>71</v>
      </c>
      <c r="E3862" s="39" t="s">
        <v>12</v>
      </c>
      <c r="F3862" s="39" t="s">
        <v>30218</v>
      </c>
      <c r="G3862" s="39" t="s">
        <v>26187</v>
      </c>
      <c r="H3862" s="39" t="s">
        <v>30219</v>
      </c>
      <c r="I3862" s="71">
        <v>-5</v>
      </c>
    </row>
    <row r="3863" spans="1:9" x14ac:dyDescent="0.2">
      <c r="A3863" s="38" t="s">
        <v>82</v>
      </c>
      <c r="B3863" s="39" t="s">
        <v>69</v>
      </c>
      <c r="C3863" s="39" t="s">
        <v>70</v>
      </c>
      <c r="D3863" s="39" t="s">
        <v>71</v>
      </c>
      <c r="E3863" s="39" t="s">
        <v>12</v>
      </c>
      <c r="F3863" s="39" t="s">
        <v>2684</v>
      </c>
      <c r="G3863" s="39" t="s">
        <v>26187</v>
      </c>
      <c r="H3863" s="39" t="s">
        <v>2685</v>
      </c>
      <c r="I3863" s="71">
        <v>-9.5399999999999991</v>
      </c>
    </row>
    <row r="3864" spans="1:9" x14ac:dyDescent="0.2">
      <c r="A3864" s="38" t="s">
        <v>82</v>
      </c>
      <c r="B3864" s="39" t="s">
        <v>69</v>
      </c>
      <c r="C3864" s="39" t="s">
        <v>70</v>
      </c>
      <c r="D3864" s="39" t="s">
        <v>71</v>
      </c>
      <c r="E3864" s="39" t="s">
        <v>12</v>
      </c>
      <c r="F3864" s="39" t="s">
        <v>32164</v>
      </c>
      <c r="G3864" s="39" t="s">
        <v>26187</v>
      </c>
      <c r="H3864" s="39" t="s">
        <v>32165</v>
      </c>
      <c r="I3864" s="71">
        <v>-5</v>
      </c>
    </row>
    <row r="3865" spans="1:9" x14ac:dyDescent="0.2">
      <c r="A3865" s="38" t="s">
        <v>82</v>
      </c>
      <c r="B3865" s="39" t="s">
        <v>69</v>
      </c>
      <c r="C3865" s="39" t="s">
        <v>70</v>
      </c>
      <c r="D3865" s="39" t="s">
        <v>71</v>
      </c>
      <c r="E3865" s="39" t="s">
        <v>12</v>
      </c>
      <c r="F3865" s="39" t="s">
        <v>29294</v>
      </c>
      <c r="G3865" s="39" t="s">
        <v>26187</v>
      </c>
      <c r="H3865" s="39" t="s">
        <v>29295</v>
      </c>
      <c r="I3865" s="71">
        <v>-5.13</v>
      </c>
    </row>
    <row r="3866" spans="1:9" x14ac:dyDescent="0.2">
      <c r="A3866" s="38" t="s">
        <v>82</v>
      </c>
      <c r="B3866" s="39" t="s">
        <v>69</v>
      </c>
      <c r="C3866" s="39" t="s">
        <v>70</v>
      </c>
      <c r="D3866" s="39" t="s">
        <v>71</v>
      </c>
      <c r="E3866" s="39" t="s">
        <v>12</v>
      </c>
      <c r="F3866" s="39" t="s">
        <v>28608</v>
      </c>
      <c r="G3866" s="39" t="s">
        <v>26187</v>
      </c>
      <c r="H3866" s="39" t="s">
        <v>23350</v>
      </c>
      <c r="I3866" s="71">
        <v>-10.15</v>
      </c>
    </row>
    <row r="3867" spans="1:9" x14ac:dyDescent="0.2">
      <c r="A3867" s="38" t="s">
        <v>82</v>
      </c>
      <c r="B3867" s="39" t="s">
        <v>69</v>
      </c>
      <c r="C3867" s="39" t="s">
        <v>70</v>
      </c>
      <c r="D3867" s="39" t="s">
        <v>71</v>
      </c>
      <c r="E3867" s="39" t="s">
        <v>12</v>
      </c>
      <c r="F3867" s="39" t="s">
        <v>28609</v>
      </c>
      <c r="G3867" s="39" t="s">
        <v>26187</v>
      </c>
      <c r="H3867" s="39" t="s">
        <v>28610</v>
      </c>
      <c r="I3867" s="71">
        <v>-10.36</v>
      </c>
    </row>
    <row r="3868" spans="1:9" x14ac:dyDescent="0.2">
      <c r="A3868" s="38" t="s">
        <v>82</v>
      </c>
      <c r="B3868" s="39" t="s">
        <v>69</v>
      </c>
      <c r="C3868" s="39" t="s">
        <v>70</v>
      </c>
      <c r="D3868" s="39" t="s">
        <v>71</v>
      </c>
      <c r="E3868" s="39" t="s">
        <v>12</v>
      </c>
      <c r="F3868" s="39" t="s">
        <v>32166</v>
      </c>
      <c r="G3868" s="39" t="s">
        <v>26187</v>
      </c>
      <c r="H3868" s="39" t="s">
        <v>32167</v>
      </c>
      <c r="I3868" s="71">
        <v>-5</v>
      </c>
    </row>
    <row r="3869" spans="1:9" x14ac:dyDescent="0.2">
      <c r="A3869" s="38" t="s">
        <v>82</v>
      </c>
      <c r="B3869" s="39" t="s">
        <v>69</v>
      </c>
      <c r="C3869" s="39" t="s">
        <v>70</v>
      </c>
      <c r="D3869" s="39" t="s">
        <v>71</v>
      </c>
      <c r="E3869" s="39" t="s">
        <v>12</v>
      </c>
      <c r="F3869" s="39" t="s">
        <v>27008</v>
      </c>
      <c r="G3869" s="39" t="s">
        <v>26187</v>
      </c>
      <c r="H3869" s="39" t="s">
        <v>2690</v>
      </c>
      <c r="I3869" s="71">
        <v>-53.17</v>
      </c>
    </row>
    <row r="3870" spans="1:9" x14ac:dyDescent="0.2">
      <c r="A3870" s="38" t="s">
        <v>82</v>
      </c>
      <c r="B3870" s="39" t="s">
        <v>69</v>
      </c>
      <c r="C3870" s="39" t="s">
        <v>70</v>
      </c>
      <c r="D3870" s="39" t="s">
        <v>71</v>
      </c>
      <c r="E3870" s="39" t="s">
        <v>12</v>
      </c>
      <c r="F3870" s="39" t="s">
        <v>32168</v>
      </c>
      <c r="G3870" s="39" t="s">
        <v>26187</v>
      </c>
      <c r="H3870" s="39" t="s">
        <v>2691</v>
      </c>
      <c r="I3870" s="71">
        <v>-6.61</v>
      </c>
    </row>
    <row r="3871" spans="1:9" x14ac:dyDescent="0.2">
      <c r="A3871" s="38" t="s">
        <v>82</v>
      </c>
      <c r="B3871" s="39" t="s">
        <v>69</v>
      </c>
      <c r="C3871" s="39" t="s">
        <v>70</v>
      </c>
      <c r="D3871" s="39" t="s">
        <v>71</v>
      </c>
      <c r="E3871" s="39" t="s">
        <v>12</v>
      </c>
      <c r="F3871" s="39" t="s">
        <v>26370</v>
      </c>
      <c r="G3871" s="39" t="s">
        <v>26187</v>
      </c>
      <c r="H3871" s="39" t="s">
        <v>2692</v>
      </c>
      <c r="I3871" s="71">
        <v>-6.49</v>
      </c>
    </row>
    <row r="3872" spans="1:9" x14ac:dyDescent="0.2">
      <c r="A3872" s="38" t="s">
        <v>82</v>
      </c>
      <c r="B3872" s="39" t="s">
        <v>69</v>
      </c>
      <c r="C3872" s="39" t="s">
        <v>70</v>
      </c>
      <c r="D3872" s="39" t="s">
        <v>71</v>
      </c>
      <c r="E3872" s="39" t="s">
        <v>12</v>
      </c>
      <c r="F3872" s="39" t="s">
        <v>26519</v>
      </c>
      <c r="G3872" s="39" t="s">
        <v>26187</v>
      </c>
      <c r="H3872" s="39" t="s">
        <v>1718</v>
      </c>
      <c r="I3872" s="71">
        <v>-12.27</v>
      </c>
    </row>
    <row r="3873" spans="1:9" x14ac:dyDescent="0.2">
      <c r="A3873" s="38" t="s">
        <v>82</v>
      </c>
      <c r="B3873" s="39" t="s">
        <v>69</v>
      </c>
      <c r="C3873" s="39" t="s">
        <v>70</v>
      </c>
      <c r="D3873" s="39" t="s">
        <v>71</v>
      </c>
      <c r="E3873" s="39" t="s">
        <v>12</v>
      </c>
      <c r="F3873" s="39" t="s">
        <v>26860</v>
      </c>
      <c r="G3873" s="39" t="s">
        <v>26187</v>
      </c>
      <c r="H3873" s="39" t="s">
        <v>26861</v>
      </c>
      <c r="I3873" s="71">
        <v>-5</v>
      </c>
    </row>
    <row r="3874" spans="1:9" x14ac:dyDescent="0.2">
      <c r="A3874" s="38" t="s">
        <v>82</v>
      </c>
      <c r="B3874" s="39" t="s">
        <v>69</v>
      </c>
      <c r="C3874" s="39" t="s">
        <v>70</v>
      </c>
      <c r="D3874" s="39" t="s">
        <v>71</v>
      </c>
      <c r="E3874" s="39" t="s">
        <v>12</v>
      </c>
      <c r="F3874" s="39" t="s">
        <v>28611</v>
      </c>
      <c r="G3874" s="39" t="s">
        <v>26187</v>
      </c>
      <c r="H3874" s="39" t="s">
        <v>28612</v>
      </c>
      <c r="I3874" s="71">
        <v>-6.12</v>
      </c>
    </row>
    <row r="3875" spans="1:9" x14ac:dyDescent="0.2">
      <c r="A3875" s="38" t="s">
        <v>82</v>
      </c>
      <c r="B3875" s="39" t="s">
        <v>69</v>
      </c>
      <c r="C3875" s="39" t="s">
        <v>70</v>
      </c>
      <c r="D3875" s="39" t="s">
        <v>71</v>
      </c>
      <c r="E3875" s="39" t="s">
        <v>12</v>
      </c>
      <c r="F3875" s="39" t="s">
        <v>32169</v>
      </c>
      <c r="G3875" s="39" t="s">
        <v>26187</v>
      </c>
      <c r="H3875" s="39" t="s">
        <v>32170</v>
      </c>
      <c r="I3875" s="71">
        <v>-5</v>
      </c>
    </row>
    <row r="3876" spans="1:9" x14ac:dyDescent="0.2">
      <c r="A3876" s="38" t="s">
        <v>82</v>
      </c>
      <c r="B3876" s="39" t="s">
        <v>69</v>
      </c>
      <c r="C3876" s="39" t="s">
        <v>70</v>
      </c>
      <c r="D3876" s="39" t="s">
        <v>71</v>
      </c>
      <c r="E3876" s="39" t="s">
        <v>12</v>
      </c>
      <c r="F3876" s="39" t="s">
        <v>30220</v>
      </c>
      <c r="G3876" s="39" t="s">
        <v>26187</v>
      </c>
      <c r="H3876" s="39" t="s">
        <v>30221</v>
      </c>
      <c r="I3876" s="71">
        <v>-15.86</v>
      </c>
    </row>
    <row r="3877" spans="1:9" x14ac:dyDescent="0.2">
      <c r="A3877" s="38" t="s">
        <v>82</v>
      </c>
      <c r="B3877" s="39" t="s">
        <v>69</v>
      </c>
      <c r="C3877" s="39" t="s">
        <v>70</v>
      </c>
      <c r="D3877" s="39" t="s">
        <v>71</v>
      </c>
      <c r="E3877" s="39" t="s">
        <v>12</v>
      </c>
      <c r="F3877" s="39" t="s">
        <v>32171</v>
      </c>
      <c r="G3877" s="39" t="s">
        <v>26187</v>
      </c>
      <c r="H3877" s="39" t="s">
        <v>32172</v>
      </c>
      <c r="I3877" s="71">
        <v>-5</v>
      </c>
    </row>
    <row r="3878" spans="1:9" x14ac:dyDescent="0.2">
      <c r="A3878" s="38" t="s">
        <v>82</v>
      </c>
      <c r="B3878" s="39" t="s">
        <v>69</v>
      </c>
      <c r="C3878" s="39" t="s">
        <v>70</v>
      </c>
      <c r="D3878" s="39" t="s">
        <v>71</v>
      </c>
      <c r="E3878" s="39" t="s">
        <v>12</v>
      </c>
      <c r="F3878" s="39" t="s">
        <v>2698</v>
      </c>
      <c r="G3878" s="39" t="s">
        <v>26187</v>
      </c>
      <c r="H3878" s="39" t="s">
        <v>2699</v>
      </c>
      <c r="I3878" s="71">
        <v>-24.39</v>
      </c>
    </row>
    <row r="3879" spans="1:9" x14ac:dyDescent="0.2">
      <c r="A3879" s="38" t="s">
        <v>82</v>
      </c>
      <c r="B3879" s="39" t="s">
        <v>69</v>
      </c>
      <c r="C3879" s="39" t="s">
        <v>70</v>
      </c>
      <c r="D3879" s="39" t="s">
        <v>71</v>
      </c>
      <c r="E3879" s="39" t="s">
        <v>12</v>
      </c>
      <c r="F3879" s="39" t="s">
        <v>26702</v>
      </c>
      <c r="G3879" s="39" t="s">
        <v>26187</v>
      </c>
      <c r="H3879" s="39" t="s">
        <v>2700</v>
      </c>
      <c r="I3879" s="71">
        <v>-34.82</v>
      </c>
    </row>
    <row r="3880" spans="1:9" x14ac:dyDescent="0.2">
      <c r="A3880" s="38" t="s">
        <v>82</v>
      </c>
      <c r="B3880" s="39" t="s">
        <v>69</v>
      </c>
      <c r="C3880" s="39" t="s">
        <v>70</v>
      </c>
      <c r="D3880" s="39" t="s">
        <v>71</v>
      </c>
      <c r="E3880" s="39" t="s">
        <v>12</v>
      </c>
      <c r="F3880" s="39" t="s">
        <v>28121</v>
      </c>
      <c r="G3880" s="39" t="s">
        <v>26187</v>
      </c>
      <c r="H3880" s="39" t="s">
        <v>28613</v>
      </c>
      <c r="I3880" s="71">
        <v>-6.79</v>
      </c>
    </row>
    <row r="3881" spans="1:9" x14ac:dyDescent="0.2">
      <c r="A3881" s="38" t="s">
        <v>82</v>
      </c>
      <c r="B3881" s="39" t="s">
        <v>69</v>
      </c>
      <c r="C3881" s="39" t="s">
        <v>70</v>
      </c>
      <c r="D3881" s="39" t="s">
        <v>71</v>
      </c>
      <c r="E3881" s="39" t="s">
        <v>12</v>
      </c>
      <c r="F3881" s="39" t="s">
        <v>28200</v>
      </c>
      <c r="G3881" s="39" t="s">
        <v>26187</v>
      </c>
      <c r="H3881" s="39" t="s">
        <v>28201</v>
      </c>
      <c r="I3881" s="71">
        <v>-5.78</v>
      </c>
    </row>
    <row r="3882" spans="1:9" x14ac:dyDescent="0.2">
      <c r="A3882" s="38" t="s">
        <v>82</v>
      </c>
      <c r="B3882" s="39" t="s">
        <v>69</v>
      </c>
      <c r="C3882" s="39" t="s">
        <v>70</v>
      </c>
      <c r="D3882" s="39" t="s">
        <v>71</v>
      </c>
      <c r="E3882" s="39" t="s">
        <v>12</v>
      </c>
      <c r="F3882" s="39" t="s">
        <v>30222</v>
      </c>
      <c r="G3882" s="39" t="s">
        <v>26187</v>
      </c>
      <c r="H3882" s="39" t="s">
        <v>30223</v>
      </c>
      <c r="I3882" s="71">
        <v>-5</v>
      </c>
    </row>
    <row r="3883" spans="1:9" x14ac:dyDescent="0.2">
      <c r="A3883" s="38" t="s">
        <v>82</v>
      </c>
      <c r="B3883" s="39" t="s">
        <v>69</v>
      </c>
      <c r="C3883" s="39" t="s">
        <v>70</v>
      </c>
      <c r="D3883" s="39" t="s">
        <v>71</v>
      </c>
      <c r="E3883" s="39" t="s">
        <v>12</v>
      </c>
      <c r="F3883" s="39" t="s">
        <v>32173</v>
      </c>
      <c r="G3883" s="39" t="s">
        <v>26187</v>
      </c>
      <c r="H3883" s="39" t="s">
        <v>2701</v>
      </c>
      <c r="I3883" s="71">
        <v>-5</v>
      </c>
    </row>
    <row r="3884" spans="1:9" x14ac:dyDescent="0.2">
      <c r="A3884" s="38" t="s">
        <v>82</v>
      </c>
      <c r="B3884" s="39" t="s">
        <v>69</v>
      </c>
      <c r="C3884" s="39" t="s">
        <v>70</v>
      </c>
      <c r="D3884" s="39" t="s">
        <v>71</v>
      </c>
      <c r="E3884" s="39" t="s">
        <v>12</v>
      </c>
      <c r="F3884" s="39" t="s">
        <v>27235</v>
      </c>
      <c r="G3884" s="39" t="s">
        <v>26187</v>
      </c>
      <c r="H3884" s="39" t="s">
        <v>2704</v>
      </c>
      <c r="I3884" s="71">
        <v>-6.73</v>
      </c>
    </row>
    <row r="3885" spans="1:9" x14ac:dyDescent="0.2">
      <c r="A3885" s="38" t="s">
        <v>82</v>
      </c>
      <c r="B3885" s="39" t="s">
        <v>69</v>
      </c>
      <c r="C3885" s="39" t="s">
        <v>70</v>
      </c>
      <c r="D3885" s="39" t="s">
        <v>71</v>
      </c>
      <c r="E3885" s="39" t="s">
        <v>12</v>
      </c>
      <c r="F3885" s="39" t="s">
        <v>32174</v>
      </c>
      <c r="G3885" s="39" t="s">
        <v>26187</v>
      </c>
      <c r="H3885" s="39" t="s">
        <v>32175</v>
      </c>
      <c r="I3885" s="71">
        <v>-5</v>
      </c>
    </row>
    <row r="3886" spans="1:9" x14ac:dyDescent="0.2">
      <c r="A3886" s="38" t="s">
        <v>82</v>
      </c>
      <c r="B3886" s="39" t="s">
        <v>69</v>
      </c>
      <c r="C3886" s="39" t="s">
        <v>70</v>
      </c>
      <c r="D3886" s="39" t="s">
        <v>71</v>
      </c>
      <c r="E3886" s="39" t="s">
        <v>12</v>
      </c>
      <c r="F3886" s="39" t="s">
        <v>28202</v>
      </c>
      <c r="G3886" s="39" t="s">
        <v>26187</v>
      </c>
      <c r="H3886" s="39" t="s">
        <v>2705</v>
      </c>
      <c r="I3886" s="71">
        <v>-16.420000000000002</v>
      </c>
    </row>
    <row r="3887" spans="1:9" x14ac:dyDescent="0.2">
      <c r="A3887" s="38" t="s">
        <v>82</v>
      </c>
      <c r="B3887" s="39" t="s">
        <v>69</v>
      </c>
      <c r="C3887" s="39" t="s">
        <v>70</v>
      </c>
      <c r="D3887" s="39" t="s">
        <v>71</v>
      </c>
      <c r="E3887" s="39" t="s">
        <v>12</v>
      </c>
      <c r="F3887" s="39" t="s">
        <v>2706</v>
      </c>
      <c r="G3887" s="39" t="s">
        <v>26187</v>
      </c>
      <c r="H3887" s="39" t="s">
        <v>2707</v>
      </c>
      <c r="I3887" s="71">
        <v>-81.28</v>
      </c>
    </row>
    <row r="3888" spans="1:9" x14ac:dyDescent="0.2">
      <c r="A3888" s="38" t="s">
        <v>82</v>
      </c>
      <c r="B3888" s="39" t="s">
        <v>69</v>
      </c>
      <c r="C3888" s="39" t="s">
        <v>70</v>
      </c>
      <c r="D3888" s="39" t="s">
        <v>71</v>
      </c>
      <c r="E3888" s="39" t="s">
        <v>12</v>
      </c>
      <c r="F3888" s="39" t="s">
        <v>27236</v>
      </c>
      <c r="G3888" s="39" t="s">
        <v>26187</v>
      </c>
      <c r="H3888" s="39" t="s">
        <v>1724</v>
      </c>
      <c r="I3888" s="71">
        <v>-9.18</v>
      </c>
    </row>
    <row r="3889" spans="1:9" x14ac:dyDescent="0.2">
      <c r="A3889" s="38" t="s">
        <v>82</v>
      </c>
      <c r="B3889" s="39" t="s">
        <v>69</v>
      </c>
      <c r="C3889" s="39" t="s">
        <v>70</v>
      </c>
      <c r="D3889" s="39" t="s">
        <v>71</v>
      </c>
      <c r="E3889" s="39" t="s">
        <v>12</v>
      </c>
      <c r="F3889" s="39" t="s">
        <v>32176</v>
      </c>
      <c r="G3889" s="39" t="s">
        <v>100</v>
      </c>
      <c r="H3889" s="39" t="s">
        <v>17280</v>
      </c>
      <c r="I3889" s="71">
        <v>-5</v>
      </c>
    </row>
    <row r="3890" spans="1:9" x14ac:dyDescent="0.2">
      <c r="A3890" s="38" t="s">
        <v>82</v>
      </c>
      <c r="B3890" s="39" t="s">
        <v>69</v>
      </c>
      <c r="C3890" s="39" t="s">
        <v>70</v>
      </c>
      <c r="D3890" s="39" t="s">
        <v>71</v>
      </c>
      <c r="E3890" s="39" t="s">
        <v>12</v>
      </c>
      <c r="F3890" s="39" t="s">
        <v>29296</v>
      </c>
      <c r="G3890" s="39" t="s">
        <v>26187</v>
      </c>
      <c r="H3890" s="39" t="s">
        <v>1725</v>
      </c>
      <c r="I3890" s="71">
        <v>-5</v>
      </c>
    </row>
    <row r="3891" spans="1:9" x14ac:dyDescent="0.2">
      <c r="A3891" s="38" t="s">
        <v>82</v>
      </c>
      <c r="B3891" s="39" t="s">
        <v>69</v>
      </c>
      <c r="C3891" s="39" t="s">
        <v>70</v>
      </c>
      <c r="D3891" s="39" t="s">
        <v>71</v>
      </c>
      <c r="E3891" s="39" t="s">
        <v>12</v>
      </c>
      <c r="F3891" s="39" t="s">
        <v>30224</v>
      </c>
      <c r="G3891" s="39" t="s">
        <v>26187</v>
      </c>
      <c r="H3891" s="39" t="s">
        <v>30225</v>
      </c>
      <c r="I3891" s="71">
        <v>-5</v>
      </c>
    </row>
    <row r="3892" spans="1:9" x14ac:dyDescent="0.2">
      <c r="A3892" s="38" t="s">
        <v>82</v>
      </c>
      <c r="B3892" s="39" t="s">
        <v>69</v>
      </c>
      <c r="C3892" s="39" t="s">
        <v>70</v>
      </c>
      <c r="D3892" s="39" t="s">
        <v>71</v>
      </c>
      <c r="E3892" s="39" t="s">
        <v>12</v>
      </c>
      <c r="F3892" s="39" t="s">
        <v>27237</v>
      </c>
      <c r="G3892" s="39" t="s">
        <v>26187</v>
      </c>
      <c r="H3892" s="39" t="s">
        <v>2708</v>
      </c>
      <c r="I3892" s="71">
        <v>-7.02</v>
      </c>
    </row>
    <row r="3893" spans="1:9" x14ac:dyDescent="0.2">
      <c r="A3893" s="38" t="s">
        <v>82</v>
      </c>
      <c r="B3893" s="39" t="s">
        <v>69</v>
      </c>
      <c r="C3893" s="39" t="s">
        <v>70</v>
      </c>
      <c r="D3893" s="39" t="s">
        <v>71</v>
      </c>
      <c r="E3893" s="39" t="s">
        <v>12</v>
      </c>
      <c r="F3893" s="39" t="s">
        <v>32177</v>
      </c>
      <c r="G3893" s="39" t="s">
        <v>26187</v>
      </c>
      <c r="H3893" s="39" t="s">
        <v>17666</v>
      </c>
      <c r="I3893" s="71">
        <v>-5</v>
      </c>
    </row>
    <row r="3894" spans="1:9" x14ac:dyDescent="0.2">
      <c r="A3894" s="38" t="s">
        <v>82</v>
      </c>
      <c r="B3894" s="39" t="s">
        <v>69</v>
      </c>
      <c r="C3894" s="39" t="s">
        <v>70</v>
      </c>
      <c r="D3894" s="39" t="s">
        <v>71</v>
      </c>
      <c r="E3894" s="39" t="s">
        <v>12</v>
      </c>
      <c r="F3894" s="39" t="s">
        <v>27009</v>
      </c>
      <c r="G3894" s="39" t="s">
        <v>26187</v>
      </c>
      <c r="H3894" s="39" t="s">
        <v>2709</v>
      </c>
      <c r="I3894" s="71">
        <v>-5</v>
      </c>
    </row>
    <row r="3895" spans="1:9" x14ac:dyDescent="0.2">
      <c r="A3895" s="38" t="s">
        <v>82</v>
      </c>
      <c r="B3895" s="39" t="s">
        <v>69</v>
      </c>
      <c r="C3895" s="39" t="s">
        <v>70</v>
      </c>
      <c r="D3895" s="39" t="s">
        <v>71</v>
      </c>
      <c r="E3895" s="39" t="s">
        <v>12</v>
      </c>
      <c r="F3895" s="39" t="s">
        <v>27766</v>
      </c>
      <c r="G3895" s="39" t="s">
        <v>26187</v>
      </c>
      <c r="H3895" s="39" t="s">
        <v>2710</v>
      </c>
      <c r="I3895" s="71">
        <v>-11.46</v>
      </c>
    </row>
    <row r="3896" spans="1:9" x14ac:dyDescent="0.2">
      <c r="A3896" s="38" t="s">
        <v>82</v>
      </c>
      <c r="B3896" s="39" t="s">
        <v>69</v>
      </c>
      <c r="C3896" s="39" t="s">
        <v>70</v>
      </c>
      <c r="D3896" s="39" t="s">
        <v>71</v>
      </c>
      <c r="E3896" s="39" t="s">
        <v>12</v>
      </c>
      <c r="F3896" s="39" t="s">
        <v>32178</v>
      </c>
      <c r="G3896" s="39" t="s">
        <v>26187</v>
      </c>
      <c r="H3896" s="39" t="s">
        <v>2711</v>
      </c>
      <c r="I3896" s="71">
        <v>-5</v>
      </c>
    </row>
    <row r="3897" spans="1:9" x14ac:dyDescent="0.2">
      <c r="A3897" s="38" t="s">
        <v>82</v>
      </c>
      <c r="B3897" s="39" t="s">
        <v>69</v>
      </c>
      <c r="C3897" s="39" t="s">
        <v>70</v>
      </c>
      <c r="D3897" s="39" t="s">
        <v>71</v>
      </c>
      <c r="E3897" s="39" t="s">
        <v>12</v>
      </c>
      <c r="F3897" s="39" t="s">
        <v>26371</v>
      </c>
      <c r="G3897" s="39" t="s">
        <v>26187</v>
      </c>
      <c r="H3897" s="39" t="s">
        <v>22165</v>
      </c>
      <c r="I3897" s="71">
        <v>-17.3</v>
      </c>
    </row>
    <row r="3898" spans="1:9" x14ac:dyDescent="0.2">
      <c r="A3898" s="38" t="s">
        <v>82</v>
      </c>
      <c r="B3898" s="39" t="s">
        <v>69</v>
      </c>
      <c r="C3898" s="39" t="s">
        <v>70</v>
      </c>
      <c r="D3898" s="39" t="s">
        <v>71</v>
      </c>
      <c r="E3898" s="39" t="s">
        <v>12</v>
      </c>
      <c r="F3898" s="39" t="s">
        <v>32179</v>
      </c>
      <c r="G3898" s="39" t="s">
        <v>26187</v>
      </c>
      <c r="H3898" s="39" t="s">
        <v>32180</v>
      </c>
      <c r="I3898" s="71">
        <v>-5</v>
      </c>
    </row>
    <row r="3899" spans="1:9" x14ac:dyDescent="0.2">
      <c r="A3899" s="38" t="s">
        <v>82</v>
      </c>
      <c r="B3899" s="39" t="s">
        <v>69</v>
      </c>
      <c r="C3899" s="39" t="s">
        <v>70</v>
      </c>
      <c r="D3899" s="39" t="s">
        <v>71</v>
      </c>
      <c r="E3899" s="39" t="s">
        <v>12</v>
      </c>
      <c r="F3899" s="39" t="s">
        <v>32181</v>
      </c>
      <c r="G3899" s="39" t="s">
        <v>26187</v>
      </c>
      <c r="H3899" s="39" t="s">
        <v>32182</v>
      </c>
      <c r="I3899" s="71">
        <v>-5</v>
      </c>
    </row>
    <row r="3900" spans="1:9" x14ac:dyDescent="0.2">
      <c r="A3900" s="38" t="s">
        <v>82</v>
      </c>
      <c r="B3900" s="39" t="s">
        <v>69</v>
      </c>
      <c r="C3900" s="39" t="s">
        <v>70</v>
      </c>
      <c r="D3900" s="39" t="s">
        <v>71</v>
      </c>
      <c r="E3900" s="39" t="s">
        <v>12</v>
      </c>
      <c r="F3900" s="39" t="s">
        <v>26862</v>
      </c>
      <c r="G3900" s="39" t="s">
        <v>26187</v>
      </c>
      <c r="H3900" s="39" t="s">
        <v>26863</v>
      </c>
      <c r="I3900" s="71">
        <v>-8.64</v>
      </c>
    </row>
    <row r="3901" spans="1:9" x14ac:dyDescent="0.2">
      <c r="A3901" s="38" t="s">
        <v>82</v>
      </c>
      <c r="B3901" s="39" t="s">
        <v>69</v>
      </c>
      <c r="C3901" s="39" t="s">
        <v>70</v>
      </c>
      <c r="D3901" s="39" t="s">
        <v>71</v>
      </c>
      <c r="E3901" s="39" t="s">
        <v>12</v>
      </c>
      <c r="F3901" s="39" t="s">
        <v>32183</v>
      </c>
      <c r="G3901" s="39" t="s">
        <v>26187</v>
      </c>
      <c r="H3901" s="39" t="s">
        <v>32184</v>
      </c>
      <c r="I3901" s="71">
        <v>-5</v>
      </c>
    </row>
    <row r="3902" spans="1:9" x14ac:dyDescent="0.2">
      <c r="A3902" s="38" t="s">
        <v>82</v>
      </c>
      <c r="B3902" s="39" t="s">
        <v>69</v>
      </c>
      <c r="C3902" s="39" t="s">
        <v>70</v>
      </c>
      <c r="D3902" s="39" t="s">
        <v>71</v>
      </c>
      <c r="E3902" s="39" t="s">
        <v>12</v>
      </c>
      <c r="F3902" s="39" t="s">
        <v>32185</v>
      </c>
      <c r="G3902" s="39" t="s">
        <v>26187</v>
      </c>
      <c r="H3902" s="39" t="s">
        <v>32186</v>
      </c>
      <c r="I3902" s="71">
        <v>-5</v>
      </c>
    </row>
    <row r="3903" spans="1:9" x14ac:dyDescent="0.2">
      <c r="A3903" s="38" t="s">
        <v>82</v>
      </c>
      <c r="B3903" s="39" t="s">
        <v>69</v>
      </c>
      <c r="C3903" s="39" t="s">
        <v>70</v>
      </c>
      <c r="D3903" s="39" t="s">
        <v>71</v>
      </c>
      <c r="E3903" s="39" t="s">
        <v>12</v>
      </c>
      <c r="F3903" s="39" t="s">
        <v>32187</v>
      </c>
      <c r="G3903" s="39" t="s">
        <v>26187</v>
      </c>
      <c r="H3903" s="39" t="s">
        <v>32188</v>
      </c>
      <c r="I3903" s="71">
        <v>-5</v>
      </c>
    </row>
    <row r="3904" spans="1:9" x14ac:dyDescent="0.2">
      <c r="A3904" s="38" t="s">
        <v>82</v>
      </c>
      <c r="B3904" s="39" t="s">
        <v>69</v>
      </c>
      <c r="C3904" s="39" t="s">
        <v>70</v>
      </c>
      <c r="D3904" s="39" t="s">
        <v>71</v>
      </c>
      <c r="E3904" s="39" t="s">
        <v>12</v>
      </c>
      <c r="F3904" s="39" t="s">
        <v>32189</v>
      </c>
      <c r="G3904" s="39" t="s">
        <v>26187</v>
      </c>
      <c r="H3904" s="39" t="s">
        <v>1888</v>
      </c>
      <c r="I3904" s="71">
        <v>-5</v>
      </c>
    </row>
    <row r="3905" spans="1:9" x14ac:dyDescent="0.2">
      <c r="A3905" s="38" t="s">
        <v>82</v>
      </c>
      <c r="B3905" s="39" t="s">
        <v>69</v>
      </c>
      <c r="C3905" s="39" t="s">
        <v>70</v>
      </c>
      <c r="D3905" s="39" t="s">
        <v>71</v>
      </c>
      <c r="E3905" s="39" t="s">
        <v>12</v>
      </c>
      <c r="F3905" s="39" t="s">
        <v>26864</v>
      </c>
      <c r="G3905" s="39" t="s">
        <v>26187</v>
      </c>
      <c r="H3905" s="39" t="s">
        <v>2715</v>
      </c>
      <c r="I3905" s="71">
        <v>-5</v>
      </c>
    </row>
    <row r="3906" spans="1:9" x14ac:dyDescent="0.2">
      <c r="A3906" s="38" t="s">
        <v>82</v>
      </c>
      <c r="B3906" s="39" t="s">
        <v>69</v>
      </c>
      <c r="C3906" s="39" t="s">
        <v>70</v>
      </c>
      <c r="D3906" s="39" t="s">
        <v>71</v>
      </c>
      <c r="E3906" s="39" t="s">
        <v>12</v>
      </c>
      <c r="F3906" s="39" t="s">
        <v>2716</v>
      </c>
      <c r="G3906" s="39" t="s">
        <v>26187</v>
      </c>
      <c r="H3906" s="39" t="s">
        <v>2717</v>
      </c>
      <c r="I3906" s="71">
        <v>-9.4600000000000009</v>
      </c>
    </row>
    <row r="3907" spans="1:9" x14ac:dyDescent="0.2">
      <c r="A3907" s="38" t="s">
        <v>82</v>
      </c>
      <c r="B3907" s="39" t="s">
        <v>69</v>
      </c>
      <c r="C3907" s="39" t="s">
        <v>70</v>
      </c>
      <c r="D3907" s="39" t="s">
        <v>71</v>
      </c>
      <c r="E3907" s="39" t="s">
        <v>12</v>
      </c>
      <c r="F3907" s="39" t="s">
        <v>30226</v>
      </c>
      <c r="G3907" s="39" t="s">
        <v>26187</v>
      </c>
      <c r="H3907" s="39" t="s">
        <v>30227</v>
      </c>
      <c r="I3907" s="71">
        <v>-5</v>
      </c>
    </row>
    <row r="3908" spans="1:9" x14ac:dyDescent="0.2">
      <c r="A3908" s="38" t="s">
        <v>82</v>
      </c>
      <c r="B3908" s="39" t="s">
        <v>69</v>
      </c>
      <c r="C3908" s="39" t="s">
        <v>70</v>
      </c>
      <c r="D3908" s="39" t="s">
        <v>71</v>
      </c>
      <c r="E3908" s="39" t="s">
        <v>12</v>
      </c>
      <c r="F3908" s="39" t="s">
        <v>2718</v>
      </c>
      <c r="G3908" s="39" t="s">
        <v>26187</v>
      </c>
      <c r="H3908" s="39" t="s">
        <v>2719</v>
      </c>
      <c r="I3908" s="71">
        <v>-10.53</v>
      </c>
    </row>
    <row r="3909" spans="1:9" x14ac:dyDescent="0.2">
      <c r="A3909" s="38" t="s">
        <v>82</v>
      </c>
      <c r="B3909" s="39" t="s">
        <v>69</v>
      </c>
      <c r="C3909" s="39" t="s">
        <v>70</v>
      </c>
      <c r="D3909" s="39" t="s">
        <v>71</v>
      </c>
      <c r="E3909" s="39" t="s">
        <v>12</v>
      </c>
      <c r="F3909" s="39" t="s">
        <v>32190</v>
      </c>
      <c r="G3909" s="39" t="s">
        <v>26187</v>
      </c>
      <c r="H3909" s="39" t="s">
        <v>32191</v>
      </c>
      <c r="I3909" s="71">
        <v>-5</v>
      </c>
    </row>
    <row r="3910" spans="1:9" x14ac:dyDescent="0.2">
      <c r="A3910" s="38" t="s">
        <v>82</v>
      </c>
      <c r="B3910" s="39" t="s">
        <v>69</v>
      </c>
      <c r="C3910" s="39" t="s">
        <v>70</v>
      </c>
      <c r="D3910" s="39" t="s">
        <v>71</v>
      </c>
      <c r="E3910" s="39" t="s">
        <v>12</v>
      </c>
      <c r="F3910" s="39" t="s">
        <v>32192</v>
      </c>
      <c r="G3910" s="39" t="s">
        <v>26187</v>
      </c>
      <c r="H3910" s="39" t="s">
        <v>32193</v>
      </c>
      <c r="I3910" s="71">
        <v>-5</v>
      </c>
    </row>
    <row r="3911" spans="1:9" x14ac:dyDescent="0.2">
      <c r="A3911" s="38" t="s">
        <v>82</v>
      </c>
      <c r="B3911" s="39" t="s">
        <v>69</v>
      </c>
      <c r="C3911" s="39" t="s">
        <v>70</v>
      </c>
      <c r="D3911" s="39" t="s">
        <v>71</v>
      </c>
      <c r="E3911" s="39" t="s">
        <v>12</v>
      </c>
      <c r="F3911" s="39" t="s">
        <v>30228</v>
      </c>
      <c r="G3911" s="39" t="s">
        <v>26187</v>
      </c>
      <c r="H3911" s="39" t="s">
        <v>30229</v>
      </c>
      <c r="I3911" s="71">
        <v>-5</v>
      </c>
    </row>
    <row r="3912" spans="1:9" x14ac:dyDescent="0.2">
      <c r="A3912" s="38" t="s">
        <v>82</v>
      </c>
      <c r="B3912" s="39" t="s">
        <v>69</v>
      </c>
      <c r="C3912" s="39" t="s">
        <v>70</v>
      </c>
      <c r="D3912" s="39" t="s">
        <v>71</v>
      </c>
      <c r="E3912" s="39" t="s">
        <v>12</v>
      </c>
      <c r="F3912" s="39" t="s">
        <v>26865</v>
      </c>
      <c r="G3912" s="39" t="s">
        <v>26187</v>
      </c>
      <c r="H3912" s="39" t="s">
        <v>26866</v>
      </c>
      <c r="I3912" s="71">
        <v>-54.68</v>
      </c>
    </row>
    <row r="3913" spans="1:9" x14ac:dyDescent="0.2">
      <c r="A3913" s="38" t="s">
        <v>82</v>
      </c>
      <c r="B3913" s="39" t="s">
        <v>69</v>
      </c>
      <c r="C3913" s="39" t="s">
        <v>70</v>
      </c>
      <c r="D3913" s="39" t="s">
        <v>71</v>
      </c>
      <c r="E3913" s="39" t="s">
        <v>12</v>
      </c>
      <c r="F3913" s="39" t="s">
        <v>2724</v>
      </c>
      <c r="G3913" s="39" t="s">
        <v>26187</v>
      </c>
      <c r="H3913" s="39" t="s">
        <v>2725</v>
      </c>
      <c r="I3913" s="71">
        <v>-5</v>
      </c>
    </row>
    <row r="3914" spans="1:9" x14ac:dyDescent="0.2">
      <c r="A3914" s="38" t="s">
        <v>82</v>
      </c>
      <c r="B3914" s="39" t="s">
        <v>69</v>
      </c>
      <c r="C3914" s="39" t="s">
        <v>70</v>
      </c>
      <c r="D3914" s="39" t="s">
        <v>71</v>
      </c>
      <c r="E3914" s="39" t="s">
        <v>12</v>
      </c>
      <c r="F3914" s="39" t="s">
        <v>32194</v>
      </c>
      <c r="G3914" s="39" t="s">
        <v>26187</v>
      </c>
      <c r="H3914" s="39" t="s">
        <v>32195</v>
      </c>
      <c r="I3914" s="71">
        <v>-5.5</v>
      </c>
    </row>
    <row r="3915" spans="1:9" x14ac:dyDescent="0.2">
      <c r="A3915" s="38" t="s">
        <v>82</v>
      </c>
      <c r="B3915" s="39" t="s">
        <v>69</v>
      </c>
      <c r="C3915" s="39" t="s">
        <v>70</v>
      </c>
      <c r="D3915" s="39" t="s">
        <v>71</v>
      </c>
      <c r="E3915" s="39" t="s">
        <v>12</v>
      </c>
      <c r="F3915" s="39" t="s">
        <v>28203</v>
      </c>
      <c r="G3915" s="39" t="s">
        <v>26187</v>
      </c>
      <c r="H3915" s="39" t="s">
        <v>28204</v>
      </c>
      <c r="I3915" s="71">
        <v>-5.94</v>
      </c>
    </row>
    <row r="3916" spans="1:9" x14ac:dyDescent="0.2">
      <c r="A3916" s="38" t="s">
        <v>82</v>
      </c>
      <c r="B3916" s="39" t="s">
        <v>69</v>
      </c>
      <c r="C3916" s="39" t="s">
        <v>70</v>
      </c>
      <c r="D3916" s="39" t="s">
        <v>71</v>
      </c>
      <c r="E3916" s="39" t="s">
        <v>12</v>
      </c>
      <c r="F3916" s="39" t="s">
        <v>27238</v>
      </c>
      <c r="G3916" s="39" t="s">
        <v>26187</v>
      </c>
      <c r="H3916" s="39" t="s">
        <v>1731</v>
      </c>
      <c r="I3916" s="71">
        <v>-27.27</v>
      </c>
    </row>
    <row r="3917" spans="1:9" x14ac:dyDescent="0.2">
      <c r="A3917" s="38" t="s">
        <v>82</v>
      </c>
      <c r="B3917" s="39" t="s">
        <v>69</v>
      </c>
      <c r="C3917" s="39" t="s">
        <v>70</v>
      </c>
      <c r="D3917" s="39" t="s">
        <v>71</v>
      </c>
      <c r="E3917" s="39" t="s">
        <v>12</v>
      </c>
      <c r="F3917" s="39" t="s">
        <v>28614</v>
      </c>
      <c r="G3917" s="39" t="s">
        <v>26187</v>
      </c>
      <c r="H3917" s="39" t="s">
        <v>2726</v>
      </c>
      <c r="I3917" s="71">
        <v>-5</v>
      </c>
    </row>
    <row r="3918" spans="1:9" x14ac:dyDescent="0.2">
      <c r="A3918" s="38" t="s">
        <v>82</v>
      </c>
      <c r="B3918" s="39" t="s">
        <v>69</v>
      </c>
      <c r="C3918" s="39" t="s">
        <v>70</v>
      </c>
      <c r="D3918" s="39" t="s">
        <v>71</v>
      </c>
      <c r="E3918" s="39" t="s">
        <v>12</v>
      </c>
      <c r="F3918" s="39" t="s">
        <v>32196</v>
      </c>
      <c r="G3918" s="39" t="s">
        <v>26187</v>
      </c>
      <c r="H3918" s="39" t="s">
        <v>2727</v>
      </c>
      <c r="I3918" s="71">
        <v>-5</v>
      </c>
    </row>
    <row r="3919" spans="1:9" x14ac:dyDescent="0.2">
      <c r="A3919" s="38" t="s">
        <v>82</v>
      </c>
      <c r="B3919" s="39" t="s">
        <v>69</v>
      </c>
      <c r="C3919" s="39" t="s">
        <v>70</v>
      </c>
      <c r="D3919" s="39" t="s">
        <v>71</v>
      </c>
      <c r="E3919" s="39" t="s">
        <v>12</v>
      </c>
      <c r="F3919" s="39" t="s">
        <v>32197</v>
      </c>
      <c r="G3919" s="39" t="s">
        <v>100</v>
      </c>
      <c r="H3919" s="39" t="s">
        <v>32198</v>
      </c>
      <c r="I3919" s="71">
        <v>-5</v>
      </c>
    </row>
    <row r="3920" spans="1:9" x14ac:dyDescent="0.2">
      <c r="A3920" s="38" t="s">
        <v>82</v>
      </c>
      <c r="B3920" s="39" t="s">
        <v>69</v>
      </c>
      <c r="C3920" s="39" t="s">
        <v>70</v>
      </c>
      <c r="D3920" s="39" t="s">
        <v>71</v>
      </c>
      <c r="E3920" s="39" t="s">
        <v>12</v>
      </c>
      <c r="F3920" s="39" t="s">
        <v>32199</v>
      </c>
      <c r="G3920" s="39" t="s">
        <v>26187</v>
      </c>
      <c r="H3920" s="39" t="s">
        <v>32200</v>
      </c>
      <c r="I3920" s="71">
        <v>-5</v>
      </c>
    </row>
    <row r="3921" spans="1:9" x14ac:dyDescent="0.2">
      <c r="A3921" s="38" t="s">
        <v>82</v>
      </c>
      <c r="B3921" s="39" t="s">
        <v>69</v>
      </c>
      <c r="C3921" s="39" t="s">
        <v>70</v>
      </c>
      <c r="D3921" s="39" t="s">
        <v>71</v>
      </c>
      <c r="E3921" s="39" t="s">
        <v>12</v>
      </c>
      <c r="F3921" s="39" t="s">
        <v>32201</v>
      </c>
      <c r="G3921" s="39" t="s">
        <v>26187</v>
      </c>
      <c r="H3921" s="39" t="s">
        <v>32202</v>
      </c>
      <c r="I3921" s="71">
        <v>-5</v>
      </c>
    </row>
    <row r="3922" spans="1:9" x14ac:dyDescent="0.2">
      <c r="A3922" s="38" t="s">
        <v>82</v>
      </c>
      <c r="B3922" s="39" t="s">
        <v>69</v>
      </c>
      <c r="C3922" s="39" t="s">
        <v>70</v>
      </c>
      <c r="D3922" s="39" t="s">
        <v>71</v>
      </c>
      <c r="E3922" s="39" t="s">
        <v>12</v>
      </c>
      <c r="F3922" s="39" t="s">
        <v>32203</v>
      </c>
      <c r="G3922" s="39" t="s">
        <v>26187</v>
      </c>
      <c r="H3922" s="39" t="s">
        <v>32204</v>
      </c>
      <c r="I3922" s="71">
        <v>-5.46</v>
      </c>
    </row>
    <row r="3923" spans="1:9" x14ac:dyDescent="0.2">
      <c r="A3923" s="38" t="s">
        <v>82</v>
      </c>
      <c r="B3923" s="39" t="s">
        <v>69</v>
      </c>
      <c r="C3923" s="39" t="s">
        <v>70</v>
      </c>
      <c r="D3923" s="39" t="s">
        <v>71</v>
      </c>
      <c r="E3923" s="39" t="s">
        <v>12</v>
      </c>
      <c r="F3923" s="39" t="s">
        <v>32205</v>
      </c>
      <c r="G3923" s="39" t="s">
        <v>26187</v>
      </c>
      <c r="H3923" s="39" t="s">
        <v>32206</v>
      </c>
      <c r="I3923" s="71">
        <v>-5</v>
      </c>
    </row>
    <row r="3924" spans="1:9" x14ac:dyDescent="0.2">
      <c r="A3924" s="38" t="s">
        <v>82</v>
      </c>
      <c r="B3924" s="39" t="s">
        <v>69</v>
      </c>
      <c r="C3924" s="39" t="s">
        <v>70</v>
      </c>
      <c r="D3924" s="39" t="s">
        <v>71</v>
      </c>
      <c r="E3924" s="39" t="s">
        <v>12</v>
      </c>
      <c r="F3924" s="39" t="s">
        <v>27493</v>
      </c>
      <c r="G3924" s="39" t="s">
        <v>26187</v>
      </c>
      <c r="H3924" s="39" t="s">
        <v>2733</v>
      </c>
      <c r="I3924" s="71">
        <v>-40.520000000000003</v>
      </c>
    </row>
    <row r="3925" spans="1:9" x14ac:dyDescent="0.2">
      <c r="A3925" s="38" t="s">
        <v>82</v>
      </c>
      <c r="B3925" s="39" t="s">
        <v>69</v>
      </c>
      <c r="C3925" s="39" t="s">
        <v>70</v>
      </c>
      <c r="D3925" s="39" t="s">
        <v>71</v>
      </c>
      <c r="E3925" s="39" t="s">
        <v>12</v>
      </c>
      <c r="F3925" s="39" t="s">
        <v>30230</v>
      </c>
      <c r="G3925" s="39" t="s">
        <v>26187</v>
      </c>
      <c r="H3925" s="39" t="s">
        <v>1732</v>
      </c>
      <c r="I3925" s="71">
        <v>-9.7799999999999994</v>
      </c>
    </row>
    <row r="3926" spans="1:9" x14ac:dyDescent="0.2">
      <c r="A3926" s="38" t="s">
        <v>82</v>
      </c>
      <c r="B3926" s="39" t="s">
        <v>69</v>
      </c>
      <c r="C3926" s="39" t="s">
        <v>70</v>
      </c>
      <c r="D3926" s="39" t="s">
        <v>71</v>
      </c>
      <c r="E3926" s="39" t="s">
        <v>12</v>
      </c>
      <c r="F3926" s="39" t="s">
        <v>28205</v>
      </c>
      <c r="G3926" s="39" t="s">
        <v>26187</v>
      </c>
      <c r="H3926" s="39" t="s">
        <v>28206</v>
      </c>
      <c r="I3926" s="71">
        <v>-7.26</v>
      </c>
    </row>
    <row r="3927" spans="1:9" x14ac:dyDescent="0.2">
      <c r="A3927" s="38" t="s">
        <v>82</v>
      </c>
      <c r="B3927" s="39" t="s">
        <v>69</v>
      </c>
      <c r="C3927" s="39" t="s">
        <v>70</v>
      </c>
      <c r="D3927" s="39" t="s">
        <v>71</v>
      </c>
      <c r="E3927" s="39" t="s">
        <v>12</v>
      </c>
      <c r="F3927" s="39" t="s">
        <v>27011</v>
      </c>
      <c r="G3927" s="39" t="s">
        <v>26187</v>
      </c>
      <c r="H3927" s="39" t="s">
        <v>2736</v>
      </c>
      <c r="I3927" s="71">
        <v>-45.98</v>
      </c>
    </row>
    <row r="3928" spans="1:9" x14ac:dyDescent="0.2">
      <c r="A3928" s="38" t="s">
        <v>82</v>
      </c>
      <c r="B3928" s="39" t="s">
        <v>69</v>
      </c>
      <c r="C3928" s="39" t="s">
        <v>70</v>
      </c>
      <c r="D3928" s="39" t="s">
        <v>71</v>
      </c>
      <c r="E3928" s="39" t="s">
        <v>12</v>
      </c>
      <c r="F3928" s="39" t="s">
        <v>27767</v>
      </c>
      <c r="G3928" s="39" t="s">
        <v>26187</v>
      </c>
      <c r="H3928" s="39" t="s">
        <v>27768</v>
      </c>
      <c r="I3928" s="71">
        <v>-8.2799999999999994</v>
      </c>
    </row>
    <row r="3929" spans="1:9" x14ac:dyDescent="0.2">
      <c r="A3929" s="38" t="s">
        <v>82</v>
      </c>
      <c r="B3929" s="39" t="s">
        <v>69</v>
      </c>
      <c r="C3929" s="39" t="s">
        <v>70</v>
      </c>
      <c r="D3929" s="39" t="s">
        <v>71</v>
      </c>
      <c r="E3929" s="39" t="s">
        <v>12</v>
      </c>
      <c r="F3929" s="39" t="s">
        <v>30231</v>
      </c>
      <c r="G3929" s="39" t="s">
        <v>26187</v>
      </c>
      <c r="H3929" s="39" t="s">
        <v>30232</v>
      </c>
      <c r="I3929" s="71">
        <v>-5</v>
      </c>
    </row>
    <row r="3930" spans="1:9" x14ac:dyDescent="0.2">
      <c r="A3930" s="38" t="s">
        <v>82</v>
      </c>
      <c r="B3930" s="39" t="s">
        <v>69</v>
      </c>
      <c r="C3930" s="39" t="s">
        <v>70</v>
      </c>
      <c r="D3930" s="39" t="s">
        <v>71</v>
      </c>
      <c r="E3930" s="39" t="s">
        <v>12</v>
      </c>
      <c r="F3930" s="39" t="s">
        <v>32207</v>
      </c>
      <c r="G3930" s="39" t="s">
        <v>26187</v>
      </c>
      <c r="H3930" s="39" t="s">
        <v>32208</v>
      </c>
      <c r="I3930" s="71">
        <v>-5</v>
      </c>
    </row>
    <row r="3931" spans="1:9" x14ac:dyDescent="0.2">
      <c r="A3931" s="38" t="s">
        <v>82</v>
      </c>
      <c r="B3931" s="39" t="s">
        <v>69</v>
      </c>
      <c r="C3931" s="39" t="s">
        <v>70</v>
      </c>
      <c r="D3931" s="39" t="s">
        <v>71</v>
      </c>
      <c r="E3931" s="39" t="s">
        <v>12</v>
      </c>
      <c r="F3931" s="39" t="s">
        <v>2737</v>
      </c>
      <c r="G3931" s="39" t="s">
        <v>26187</v>
      </c>
      <c r="H3931" s="39" t="s">
        <v>2738</v>
      </c>
      <c r="I3931" s="71">
        <v>-12.48</v>
      </c>
    </row>
    <row r="3932" spans="1:9" x14ac:dyDescent="0.2">
      <c r="A3932" s="38" t="s">
        <v>82</v>
      </c>
      <c r="B3932" s="39" t="s">
        <v>69</v>
      </c>
      <c r="C3932" s="39" t="s">
        <v>70</v>
      </c>
      <c r="D3932" s="39" t="s">
        <v>71</v>
      </c>
      <c r="E3932" s="39" t="s">
        <v>12</v>
      </c>
      <c r="F3932" s="39" t="s">
        <v>27012</v>
      </c>
      <c r="G3932" s="39" t="s">
        <v>26187</v>
      </c>
      <c r="H3932" s="39" t="s">
        <v>27013</v>
      </c>
      <c r="I3932" s="71">
        <v>-12.76</v>
      </c>
    </row>
    <row r="3933" spans="1:9" x14ac:dyDescent="0.2">
      <c r="A3933" s="38" t="s">
        <v>82</v>
      </c>
      <c r="B3933" s="39" t="s">
        <v>69</v>
      </c>
      <c r="C3933" s="39" t="s">
        <v>70</v>
      </c>
      <c r="D3933" s="39" t="s">
        <v>71</v>
      </c>
      <c r="E3933" s="39" t="s">
        <v>12</v>
      </c>
      <c r="F3933" s="39" t="s">
        <v>30233</v>
      </c>
      <c r="G3933" s="39" t="s">
        <v>26187</v>
      </c>
      <c r="H3933" s="39" t="s">
        <v>2739</v>
      </c>
      <c r="I3933" s="71">
        <v>-9.9600000000000009</v>
      </c>
    </row>
    <row r="3934" spans="1:9" x14ac:dyDescent="0.2">
      <c r="A3934" s="38" t="s">
        <v>82</v>
      </c>
      <c r="B3934" s="39" t="s">
        <v>69</v>
      </c>
      <c r="C3934" s="39" t="s">
        <v>70</v>
      </c>
      <c r="D3934" s="39" t="s">
        <v>71</v>
      </c>
      <c r="E3934" s="39" t="s">
        <v>12</v>
      </c>
      <c r="F3934" s="39" t="s">
        <v>32209</v>
      </c>
      <c r="G3934" s="39" t="s">
        <v>26187</v>
      </c>
      <c r="H3934" s="39" t="s">
        <v>2740</v>
      </c>
      <c r="I3934" s="71">
        <v>-5</v>
      </c>
    </row>
    <row r="3935" spans="1:9" x14ac:dyDescent="0.2">
      <c r="A3935" s="38" t="s">
        <v>82</v>
      </c>
      <c r="B3935" s="39" t="s">
        <v>69</v>
      </c>
      <c r="C3935" s="39" t="s">
        <v>70</v>
      </c>
      <c r="D3935" s="39" t="s">
        <v>71</v>
      </c>
      <c r="E3935" s="39" t="s">
        <v>12</v>
      </c>
      <c r="F3935" s="39" t="s">
        <v>26703</v>
      </c>
      <c r="G3935" s="39" t="s">
        <v>26187</v>
      </c>
      <c r="H3935" s="39" t="s">
        <v>26704</v>
      </c>
      <c r="I3935" s="71">
        <v>-13.23</v>
      </c>
    </row>
    <row r="3936" spans="1:9" x14ac:dyDescent="0.2">
      <c r="A3936" s="38" t="s">
        <v>82</v>
      </c>
      <c r="B3936" s="39" t="s">
        <v>69</v>
      </c>
      <c r="C3936" s="39" t="s">
        <v>70</v>
      </c>
      <c r="D3936" s="39" t="s">
        <v>71</v>
      </c>
      <c r="E3936" s="39" t="s">
        <v>12</v>
      </c>
      <c r="F3936" s="39" t="s">
        <v>28207</v>
      </c>
      <c r="G3936" s="39" t="s">
        <v>26187</v>
      </c>
      <c r="H3936" s="39" t="s">
        <v>5256</v>
      </c>
      <c r="I3936" s="71">
        <v>-10.31</v>
      </c>
    </row>
    <row r="3937" spans="1:9" x14ac:dyDescent="0.2">
      <c r="A3937" s="38" t="s">
        <v>82</v>
      </c>
      <c r="B3937" s="39" t="s">
        <v>69</v>
      </c>
      <c r="C3937" s="39" t="s">
        <v>70</v>
      </c>
      <c r="D3937" s="39" t="s">
        <v>71</v>
      </c>
      <c r="E3937" s="39" t="s">
        <v>12</v>
      </c>
      <c r="F3937" s="39" t="s">
        <v>32210</v>
      </c>
      <c r="G3937" s="39" t="s">
        <v>26187</v>
      </c>
      <c r="H3937" s="39" t="s">
        <v>32211</v>
      </c>
      <c r="I3937" s="71">
        <v>-18.45</v>
      </c>
    </row>
    <row r="3938" spans="1:9" x14ac:dyDescent="0.2">
      <c r="A3938" s="38" t="s">
        <v>82</v>
      </c>
      <c r="B3938" s="39" t="s">
        <v>69</v>
      </c>
      <c r="C3938" s="39" t="s">
        <v>70</v>
      </c>
      <c r="D3938" s="39" t="s">
        <v>71</v>
      </c>
      <c r="E3938" s="39" t="s">
        <v>12</v>
      </c>
      <c r="F3938" s="39" t="s">
        <v>27014</v>
      </c>
      <c r="G3938" s="39" t="s">
        <v>26187</v>
      </c>
      <c r="H3938" s="39" t="s">
        <v>2742</v>
      </c>
      <c r="I3938" s="71">
        <v>-36.07</v>
      </c>
    </row>
    <row r="3939" spans="1:9" x14ac:dyDescent="0.2">
      <c r="A3939" s="38" t="s">
        <v>82</v>
      </c>
      <c r="B3939" s="39" t="s">
        <v>69</v>
      </c>
      <c r="C3939" s="39" t="s">
        <v>70</v>
      </c>
      <c r="D3939" s="39" t="s">
        <v>71</v>
      </c>
      <c r="E3939" s="39" t="s">
        <v>12</v>
      </c>
      <c r="F3939" s="39" t="s">
        <v>26867</v>
      </c>
      <c r="G3939" s="39" t="s">
        <v>26187</v>
      </c>
      <c r="H3939" s="39" t="s">
        <v>26868</v>
      </c>
      <c r="I3939" s="71">
        <v>-7.72</v>
      </c>
    </row>
    <row r="3940" spans="1:9" x14ac:dyDescent="0.2">
      <c r="A3940" s="38" t="s">
        <v>82</v>
      </c>
      <c r="B3940" s="39" t="s">
        <v>69</v>
      </c>
      <c r="C3940" s="39" t="s">
        <v>70</v>
      </c>
      <c r="D3940" s="39" t="s">
        <v>71</v>
      </c>
      <c r="E3940" s="39" t="s">
        <v>12</v>
      </c>
      <c r="F3940" s="39" t="s">
        <v>32212</v>
      </c>
      <c r="G3940" s="39" t="s">
        <v>26187</v>
      </c>
      <c r="H3940" s="39" t="s">
        <v>1733</v>
      </c>
      <c r="I3940" s="71">
        <v>-5</v>
      </c>
    </row>
    <row r="3941" spans="1:9" x14ac:dyDescent="0.2">
      <c r="A3941" s="38" t="s">
        <v>82</v>
      </c>
      <c r="B3941" s="39" t="s">
        <v>69</v>
      </c>
      <c r="C3941" s="39" t="s">
        <v>70</v>
      </c>
      <c r="D3941" s="39" t="s">
        <v>71</v>
      </c>
      <c r="E3941" s="39" t="s">
        <v>12</v>
      </c>
      <c r="F3941" s="39" t="s">
        <v>30234</v>
      </c>
      <c r="G3941" s="39" t="s">
        <v>100</v>
      </c>
      <c r="H3941" s="39" t="s">
        <v>2746</v>
      </c>
      <c r="I3941" s="71">
        <v>-8.9700000000000006</v>
      </c>
    </row>
    <row r="3942" spans="1:9" x14ac:dyDescent="0.2">
      <c r="A3942" s="38" t="s">
        <v>82</v>
      </c>
      <c r="B3942" s="39" t="s">
        <v>69</v>
      </c>
      <c r="C3942" s="39" t="s">
        <v>70</v>
      </c>
      <c r="D3942" s="39" t="s">
        <v>71</v>
      </c>
      <c r="E3942" s="39" t="s">
        <v>12</v>
      </c>
      <c r="F3942" s="39" t="s">
        <v>32213</v>
      </c>
      <c r="G3942" s="39" t="s">
        <v>26187</v>
      </c>
      <c r="H3942" s="39" t="s">
        <v>2748</v>
      </c>
      <c r="I3942" s="71">
        <v>-5</v>
      </c>
    </row>
    <row r="3943" spans="1:9" x14ac:dyDescent="0.2">
      <c r="A3943" s="38" t="s">
        <v>82</v>
      </c>
      <c r="B3943" s="39" t="s">
        <v>69</v>
      </c>
      <c r="C3943" s="39" t="s">
        <v>70</v>
      </c>
      <c r="D3943" s="39" t="s">
        <v>71</v>
      </c>
      <c r="E3943" s="39" t="s">
        <v>12</v>
      </c>
      <c r="F3943" s="39" t="s">
        <v>26730</v>
      </c>
      <c r="G3943" s="39" t="s">
        <v>26187</v>
      </c>
      <c r="H3943" s="39" t="s">
        <v>17840</v>
      </c>
      <c r="I3943" s="71">
        <v>-5</v>
      </c>
    </row>
    <row r="3944" spans="1:9" x14ac:dyDescent="0.2">
      <c r="A3944" s="38" t="s">
        <v>82</v>
      </c>
      <c r="B3944" s="39" t="s">
        <v>69</v>
      </c>
      <c r="C3944" s="39" t="s">
        <v>70</v>
      </c>
      <c r="D3944" s="39" t="s">
        <v>71</v>
      </c>
      <c r="E3944" s="39" t="s">
        <v>12</v>
      </c>
      <c r="F3944" s="39" t="s">
        <v>29297</v>
      </c>
      <c r="G3944" s="39" t="s">
        <v>26187</v>
      </c>
      <c r="H3944" s="39" t="s">
        <v>2749</v>
      </c>
      <c r="I3944" s="71">
        <v>-91.8</v>
      </c>
    </row>
    <row r="3945" spans="1:9" x14ac:dyDescent="0.2">
      <c r="A3945" s="38" t="s">
        <v>82</v>
      </c>
      <c r="B3945" s="39" t="s">
        <v>69</v>
      </c>
      <c r="C3945" s="39" t="s">
        <v>70</v>
      </c>
      <c r="D3945" s="39" t="s">
        <v>71</v>
      </c>
      <c r="E3945" s="39" t="s">
        <v>12</v>
      </c>
      <c r="F3945" s="39" t="s">
        <v>27015</v>
      </c>
      <c r="G3945" s="39" t="s">
        <v>26187</v>
      </c>
      <c r="H3945" s="39" t="s">
        <v>1734</v>
      </c>
      <c r="I3945" s="71">
        <v>-5</v>
      </c>
    </row>
    <row r="3946" spans="1:9" x14ac:dyDescent="0.2">
      <c r="A3946" s="38" t="s">
        <v>82</v>
      </c>
      <c r="B3946" s="39" t="s">
        <v>69</v>
      </c>
      <c r="C3946" s="39" t="s">
        <v>70</v>
      </c>
      <c r="D3946" s="39" t="s">
        <v>71</v>
      </c>
      <c r="E3946" s="39" t="s">
        <v>12</v>
      </c>
      <c r="F3946" s="39" t="s">
        <v>32214</v>
      </c>
      <c r="G3946" s="39" t="s">
        <v>26187</v>
      </c>
      <c r="H3946" s="39" t="s">
        <v>32215</v>
      </c>
      <c r="I3946" s="71">
        <v>-5</v>
      </c>
    </row>
    <row r="3947" spans="1:9" x14ac:dyDescent="0.2">
      <c r="A3947" s="38" t="s">
        <v>82</v>
      </c>
      <c r="B3947" s="39" t="s">
        <v>69</v>
      </c>
      <c r="C3947" s="39" t="s">
        <v>70</v>
      </c>
      <c r="D3947" s="39" t="s">
        <v>71</v>
      </c>
      <c r="E3947" s="39" t="s">
        <v>12</v>
      </c>
      <c r="F3947" s="39" t="s">
        <v>26520</v>
      </c>
      <c r="G3947" s="39" t="s">
        <v>26187</v>
      </c>
      <c r="H3947" s="39" t="s">
        <v>26521</v>
      </c>
      <c r="I3947" s="71">
        <v>-5.49</v>
      </c>
    </row>
    <row r="3948" spans="1:9" x14ac:dyDescent="0.2">
      <c r="A3948" s="38" t="s">
        <v>82</v>
      </c>
      <c r="B3948" s="39" t="s">
        <v>69</v>
      </c>
      <c r="C3948" s="39" t="s">
        <v>70</v>
      </c>
      <c r="D3948" s="39" t="s">
        <v>71</v>
      </c>
      <c r="E3948" s="39" t="s">
        <v>12</v>
      </c>
      <c r="F3948" s="39" t="s">
        <v>29298</v>
      </c>
      <c r="G3948" s="39" t="s">
        <v>26187</v>
      </c>
      <c r="H3948" s="39" t="s">
        <v>29299</v>
      </c>
      <c r="I3948" s="71">
        <v>-5.42</v>
      </c>
    </row>
    <row r="3949" spans="1:9" x14ac:dyDescent="0.2">
      <c r="A3949" s="38" t="s">
        <v>82</v>
      </c>
      <c r="B3949" s="39" t="s">
        <v>69</v>
      </c>
      <c r="C3949" s="39" t="s">
        <v>70</v>
      </c>
      <c r="D3949" s="39" t="s">
        <v>71</v>
      </c>
      <c r="E3949" s="39" t="s">
        <v>12</v>
      </c>
      <c r="F3949" s="39" t="s">
        <v>32216</v>
      </c>
      <c r="G3949" s="39" t="s">
        <v>26187</v>
      </c>
      <c r="H3949" s="39" t="s">
        <v>32217</v>
      </c>
      <c r="I3949" s="71">
        <v>-5</v>
      </c>
    </row>
    <row r="3950" spans="1:9" x14ac:dyDescent="0.2">
      <c r="A3950" s="38" t="s">
        <v>82</v>
      </c>
      <c r="B3950" s="39" t="s">
        <v>69</v>
      </c>
      <c r="C3950" s="39" t="s">
        <v>70</v>
      </c>
      <c r="D3950" s="39" t="s">
        <v>71</v>
      </c>
      <c r="E3950" s="39" t="s">
        <v>12</v>
      </c>
      <c r="F3950" s="39" t="s">
        <v>2752</v>
      </c>
      <c r="G3950" s="39" t="s">
        <v>26187</v>
      </c>
      <c r="H3950" s="39" t="s">
        <v>2753</v>
      </c>
      <c r="I3950" s="71">
        <v>-5</v>
      </c>
    </row>
    <row r="3951" spans="1:9" x14ac:dyDescent="0.2">
      <c r="A3951" s="38" t="s">
        <v>82</v>
      </c>
      <c r="B3951" s="39" t="s">
        <v>69</v>
      </c>
      <c r="C3951" s="39" t="s">
        <v>70</v>
      </c>
      <c r="D3951" s="39" t="s">
        <v>71</v>
      </c>
      <c r="E3951" s="39" t="s">
        <v>12</v>
      </c>
      <c r="F3951" s="39" t="s">
        <v>28615</v>
      </c>
      <c r="G3951" s="39" t="s">
        <v>26187</v>
      </c>
      <c r="H3951" s="39" t="s">
        <v>28616</v>
      </c>
      <c r="I3951" s="71">
        <v>-7.14</v>
      </c>
    </row>
    <row r="3952" spans="1:9" x14ac:dyDescent="0.2">
      <c r="A3952" s="38" t="s">
        <v>82</v>
      </c>
      <c r="B3952" s="39" t="s">
        <v>69</v>
      </c>
      <c r="C3952" s="39" t="s">
        <v>70</v>
      </c>
      <c r="D3952" s="39" t="s">
        <v>71</v>
      </c>
      <c r="E3952" s="39" t="s">
        <v>12</v>
      </c>
      <c r="F3952" s="39" t="s">
        <v>32218</v>
      </c>
      <c r="G3952" s="39" t="s">
        <v>26187</v>
      </c>
      <c r="H3952" s="39" t="s">
        <v>32219</v>
      </c>
      <c r="I3952" s="71">
        <v>-5</v>
      </c>
    </row>
    <row r="3953" spans="1:9" x14ac:dyDescent="0.2">
      <c r="A3953" s="38" t="s">
        <v>82</v>
      </c>
      <c r="B3953" s="39" t="s">
        <v>69</v>
      </c>
      <c r="C3953" s="39" t="s">
        <v>70</v>
      </c>
      <c r="D3953" s="39" t="s">
        <v>71</v>
      </c>
      <c r="E3953" s="39" t="s">
        <v>12</v>
      </c>
      <c r="F3953" s="39" t="s">
        <v>30235</v>
      </c>
      <c r="G3953" s="39" t="s">
        <v>26187</v>
      </c>
      <c r="H3953" s="39" t="s">
        <v>30236</v>
      </c>
      <c r="I3953" s="71">
        <v>-5</v>
      </c>
    </row>
    <row r="3954" spans="1:9" x14ac:dyDescent="0.2">
      <c r="A3954" s="38" t="s">
        <v>82</v>
      </c>
      <c r="B3954" s="39" t="s">
        <v>69</v>
      </c>
      <c r="C3954" s="39" t="s">
        <v>70</v>
      </c>
      <c r="D3954" s="39" t="s">
        <v>71</v>
      </c>
      <c r="E3954" s="39" t="s">
        <v>12</v>
      </c>
      <c r="F3954" s="39" t="s">
        <v>32220</v>
      </c>
      <c r="G3954" s="39" t="s">
        <v>26187</v>
      </c>
      <c r="H3954" s="39" t="s">
        <v>32221</v>
      </c>
      <c r="I3954" s="71">
        <v>-7.81</v>
      </c>
    </row>
    <row r="3955" spans="1:9" x14ac:dyDescent="0.2">
      <c r="A3955" s="38" t="s">
        <v>82</v>
      </c>
      <c r="B3955" s="39" t="s">
        <v>69</v>
      </c>
      <c r="C3955" s="39" t="s">
        <v>70</v>
      </c>
      <c r="D3955" s="39" t="s">
        <v>71</v>
      </c>
      <c r="E3955" s="39" t="s">
        <v>12</v>
      </c>
      <c r="F3955" s="39" t="s">
        <v>27769</v>
      </c>
      <c r="G3955" s="39" t="s">
        <v>26187</v>
      </c>
      <c r="H3955" s="39" t="s">
        <v>2757</v>
      </c>
      <c r="I3955" s="71">
        <v>-11.7</v>
      </c>
    </row>
    <row r="3956" spans="1:9" x14ac:dyDescent="0.2">
      <c r="A3956" s="38" t="s">
        <v>82</v>
      </c>
      <c r="B3956" s="39" t="s">
        <v>69</v>
      </c>
      <c r="C3956" s="39" t="s">
        <v>70</v>
      </c>
      <c r="D3956" s="39" t="s">
        <v>71</v>
      </c>
      <c r="E3956" s="39" t="s">
        <v>12</v>
      </c>
      <c r="F3956" s="39" t="s">
        <v>28208</v>
      </c>
      <c r="G3956" s="39" t="s">
        <v>100</v>
      </c>
      <c r="H3956" s="39" t="s">
        <v>28209</v>
      </c>
      <c r="I3956" s="71">
        <v>-24.45</v>
      </c>
    </row>
    <row r="3957" spans="1:9" x14ac:dyDescent="0.2">
      <c r="A3957" s="38" t="s">
        <v>82</v>
      </c>
      <c r="B3957" s="39" t="s">
        <v>69</v>
      </c>
      <c r="C3957" s="39" t="s">
        <v>70</v>
      </c>
      <c r="D3957" s="39" t="s">
        <v>71</v>
      </c>
      <c r="E3957" s="39" t="s">
        <v>12</v>
      </c>
      <c r="F3957" s="39" t="s">
        <v>32222</v>
      </c>
      <c r="G3957" s="39" t="s">
        <v>26187</v>
      </c>
      <c r="H3957" s="39" t="s">
        <v>21342</v>
      </c>
      <c r="I3957" s="71">
        <v>-5</v>
      </c>
    </row>
    <row r="3958" spans="1:9" x14ac:dyDescent="0.2">
      <c r="A3958" s="38" t="s">
        <v>82</v>
      </c>
      <c r="B3958" s="39" t="s">
        <v>69</v>
      </c>
      <c r="C3958" s="39" t="s">
        <v>70</v>
      </c>
      <c r="D3958" s="39" t="s">
        <v>71</v>
      </c>
      <c r="E3958" s="39" t="s">
        <v>12</v>
      </c>
      <c r="F3958" s="39" t="s">
        <v>30237</v>
      </c>
      <c r="G3958" s="39" t="s">
        <v>26187</v>
      </c>
      <c r="H3958" s="39" t="s">
        <v>30238</v>
      </c>
      <c r="I3958" s="71">
        <v>-5</v>
      </c>
    </row>
    <row r="3959" spans="1:9" x14ac:dyDescent="0.2">
      <c r="A3959" s="38" t="s">
        <v>82</v>
      </c>
      <c r="B3959" s="39" t="s">
        <v>69</v>
      </c>
      <c r="C3959" s="39" t="s">
        <v>70</v>
      </c>
      <c r="D3959" s="39" t="s">
        <v>71</v>
      </c>
      <c r="E3959" s="39" t="s">
        <v>12</v>
      </c>
      <c r="F3959" s="39" t="s">
        <v>32223</v>
      </c>
      <c r="G3959" s="39" t="s">
        <v>26187</v>
      </c>
      <c r="H3959" s="39" t="s">
        <v>32224</v>
      </c>
      <c r="I3959" s="71">
        <v>-5</v>
      </c>
    </row>
    <row r="3960" spans="1:9" x14ac:dyDescent="0.2">
      <c r="A3960" s="38" t="s">
        <v>82</v>
      </c>
      <c r="B3960" s="39" t="s">
        <v>69</v>
      </c>
      <c r="C3960" s="39" t="s">
        <v>70</v>
      </c>
      <c r="D3960" s="39" t="s">
        <v>71</v>
      </c>
      <c r="E3960" s="39" t="s">
        <v>12</v>
      </c>
      <c r="F3960" s="39" t="s">
        <v>32225</v>
      </c>
      <c r="G3960" s="39" t="s">
        <v>26187</v>
      </c>
      <c r="H3960" s="39" t="s">
        <v>2759</v>
      </c>
      <c r="I3960" s="71">
        <v>-5</v>
      </c>
    </row>
    <row r="3961" spans="1:9" x14ac:dyDescent="0.2">
      <c r="A3961" s="38" t="s">
        <v>82</v>
      </c>
      <c r="B3961" s="39" t="s">
        <v>69</v>
      </c>
      <c r="C3961" s="39" t="s">
        <v>70</v>
      </c>
      <c r="D3961" s="39" t="s">
        <v>71</v>
      </c>
      <c r="E3961" s="39" t="s">
        <v>12</v>
      </c>
      <c r="F3961" s="39" t="s">
        <v>28617</v>
      </c>
      <c r="G3961" s="39" t="s">
        <v>26187</v>
      </c>
      <c r="H3961" s="39" t="s">
        <v>28618</v>
      </c>
      <c r="I3961" s="71">
        <v>-17.260000000000002</v>
      </c>
    </row>
    <row r="3962" spans="1:9" x14ac:dyDescent="0.2">
      <c r="A3962" s="38" t="s">
        <v>82</v>
      </c>
      <c r="B3962" s="39" t="s">
        <v>69</v>
      </c>
      <c r="C3962" s="39" t="s">
        <v>70</v>
      </c>
      <c r="D3962" s="39" t="s">
        <v>71</v>
      </c>
      <c r="E3962" s="39" t="s">
        <v>12</v>
      </c>
      <c r="F3962" s="39" t="s">
        <v>27016</v>
      </c>
      <c r="G3962" s="39" t="s">
        <v>26187</v>
      </c>
      <c r="H3962" s="39" t="s">
        <v>1735</v>
      </c>
      <c r="I3962" s="71">
        <v>-28.61</v>
      </c>
    </row>
    <row r="3963" spans="1:9" x14ac:dyDescent="0.2">
      <c r="A3963" s="38" t="s">
        <v>82</v>
      </c>
      <c r="B3963" s="39" t="s">
        <v>69</v>
      </c>
      <c r="C3963" s="39" t="s">
        <v>70</v>
      </c>
      <c r="D3963" s="39" t="s">
        <v>71</v>
      </c>
      <c r="E3963" s="39" t="s">
        <v>12</v>
      </c>
      <c r="F3963" s="39" t="s">
        <v>2760</v>
      </c>
      <c r="G3963" s="39" t="s">
        <v>26187</v>
      </c>
      <c r="H3963" s="39" t="s">
        <v>2761</v>
      </c>
      <c r="I3963" s="71">
        <v>-71.05</v>
      </c>
    </row>
    <row r="3964" spans="1:9" x14ac:dyDescent="0.2">
      <c r="A3964" s="38" t="s">
        <v>82</v>
      </c>
      <c r="B3964" s="39" t="s">
        <v>69</v>
      </c>
      <c r="C3964" s="39" t="s">
        <v>70</v>
      </c>
      <c r="D3964" s="39" t="s">
        <v>71</v>
      </c>
      <c r="E3964" s="39" t="s">
        <v>12</v>
      </c>
      <c r="F3964" s="39" t="s">
        <v>26522</v>
      </c>
      <c r="G3964" s="39" t="s">
        <v>26187</v>
      </c>
      <c r="H3964" s="39" t="s">
        <v>2762</v>
      </c>
      <c r="I3964" s="71">
        <v>-13.31</v>
      </c>
    </row>
    <row r="3965" spans="1:9" x14ac:dyDescent="0.2">
      <c r="A3965" s="38" t="s">
        <v>82</v>
      </c>
      <c r="B3965" s="39" t="s">
        <v>69</v>
      </c>
      <c r="C3965" s="39" t="s">
        <v>70</v>
      </c>
      <c r="D3965" s="39" t="s">
        <v>71</v>
      </c>
      <c r="E3965" s="39" t="s">
        <v>12</v>
      </c>
      <c r="F3965" s="39" t="s">
        <v>32226</v>
      </c>
      <c r="G3965" s="39" t="s">
        <v>26187</v>
      </c>
      <c r="H3965" s="39" t="s">
        <v>1736</v>
      </c>
      <c r="I3965" s="71">
        <v>-5</v>
      </c>
    </row>
    <row r="3966" spans="1:9" x14ac:dyDescent="0.2">
      <c r="A3966" s="38" t="s">
        <v>82</v>
      </c>
      <c r="B3966" s="39" t="s">
        <v>69</v>
      </c>
      <c r="C3966" s="39" t="s">
        <v>70</v>
      </c>
      <c r="D3966" s="39" t="s">
        <v>71</v>
      </c>
      <c r="E3966" s="39" t="s">
        <v>12</v>
      </c>
      <c r="F3966" s="39" t="s">
        <v>27239</v>
      </c>
      <c r="G3966" s="39" t="s">
        <v>26187</v>
      </c>
      <c r="H3966" s="39" t="s">
        <v>27240</v>
      </c>
      <c r="I3966" s="71">
        <v>-10</v>
      </c>
    </row>
    <row r="3967" spans="1:9" x14ac:dyDescent="0.2">
      <c r="A3967" s="38" t="s">
        <v>82</v>
      </c>
      <c r="B3967" s="39" t="s">
        <v>69</v>
      </c>
      <c r="C3967" s="39" t="s">
        <v>70</v>
      </c>
      <c r="D3967" s="39" t="s">
        <v>71</v>
      </c>
      <c r="E3967" s="39" t="s">
        <v>12</v>
      </c>
      <c r="F3967" s="39" t="s">
        <v>32227</v>
      </c>
      <c r="G3967" s="39" t="s">
        <v>26187</v>
      </c>
      <c r="H3967" s="39" t="s">
        <v>32228</v>
      </c>
      <c r="I3967" s="71">
        <v>-5</v>
      </c>
    </row>
    <row r="3968" spans="1:9" x14ac:dyDescent="0.2">
      <c r="A3968" s="38" t="s">
        <v>82</v>
      </c>
      <c r="B3968" s="39" t="s">
        <v>69</v>
      </c>
      <c r="C3968" s="39" t="s">
        <v>70</v>
      </c>
      <c r="D3968" s="39" t="s">
        <v>71</v>
      </c>
      <c r="E3968" s="39" t="s">
        <v>12</v>
      </c>
      <c r="F3968" s="39" t="s">
        <v>28619</v>
      </c>
      <c r="G3968" s="39" t="s">
        <v>26187</v>
      </c>
      <c r="H3968" s="39" t="s">
        <v>28620</v>
      </c>
      <c r="I3968" s="71">
        <v>-14.24</v>
      </c>
    </row>
    <row r="3969" spans="1:9" x14ac:dyDescent="0.2">
      <c r="A3969" s="38" t="s">
        <v>82</v>
      </c>
      <c r="B3969" s="39" t="s">
        <v>69</v>
      </c>
      <c r="C3969" s="39" t="s">
        <v>70</v>
      </c>
      <c r="D3969" s="39" t="s">
        <v>71</v>
      </c>
      <c r="E3969" s="39" t="s">
        <v>12</v>
      </c>
      <c r="F3969" s="39" t="s">
        <v>27494</v>
      </c>
      <c r="G3969" s="39" t="s">
        <v>26187</v>
      </c>
      <c r="H3969" s="39" t="s">
        <v>27495</v>
      </c>
      <c r="I3969" s="71">
        <v>-12.81</v>
      </c>
    </row>
    <row r="3970" spans="1:9" x14ac:dyDescent="0.2">
      <c r="A3970" s="38" t="s">
        <v>82</v>
      </c>
      <c r="B3970" s="39" t="s">
        <v>69</v>
      </c>
      <c r="C3970" s="39" t="s">
        <v>70</v>
      </c>
      <c r="D3970" s="39" t="s">
        <v>71</v>
      </c>
      <c r="E3970" s="39" t="s">
        <v>12</v>
      </c>
      <c r="F3970" s="39" t="s">
        <v>27496</v>
      </c>
      <c r="G3970" s="39" t="s">
        <v>26187</v>
      </c>
      <c r="H3970" s="39" t="s">
        <v>27497</v>
      </c>
      <c r="I3970" s="71">
        <v>-14.02</v>
      </c>
    </row>
    <row r="3971" spans="1:9" x14ac:dyDescent="0.2">
      <c r="A3971" s="38" t="s">
        <v>82</v>
      </c>
      <c r="B3971" s="39" t="s">
        <v>69</v>
      </c>
      <c r="C3971" s="39" t="s">
        <v>70</v>
      </c>
      <c r="D3971" s="39" t="s">
        <v>71</v>
      </c>
      <c r="E3971" s="39" t="s">
        <v>12</v>
      </c>
      <c r="F3971" s="39" t="s">
        <v>26372</v>
      </c>
      <c r="G3971" s="39" t="s">
        <v>26187</v>
      </c>
      <c r="H3971" s="39" t="s">
        <v>2763</v>
      </c>
      <c r="I3971" s="71">
        <v>-6.44</v>
      </c>
    </row>
    <row r="3972" spans="1:9" x14ac:dyDescent="0.2">
      <c r="A3972" s="38" t="s">
        <v>82</v>
      </c>
      <c r="B3972" s="39" t="s">
        <v>69</v>
      </c>
      <c r="C3972" s="39" t="s">
        <v>70</v>
      </c>
      <c r="D3972" s="39" t="s">
        <v>71</v>
      </c>
      <c r="E3972" s="39" t="s">
        <v>12</v>
      </c>
      <c r="F3972" s="39" t="s">
        <v>27498</v>
      </c>
      <c r="G3972" s="39" t="s">
        <v>26187</v>
      </c>
      <c r="H3972" s="39" t="s">
        <v>2765</v>
      </c>
      <c r="I3972" s="71">
        <v>-14.11</v>
      </c>
    </row>
    <row r="3973" spans="1:9" x14ac:dyDescent="0.2">
      <c r="A3973" s="38" t="s">
        <v>82</v>
      </c>
      <c r="B3973" s="39" t="s">
        <v>69</v>
      </c>
      <c r="C3973" s="39" t="s">
        <v>70</v>
      </c>
      <c r="D3973" s="39" t="s">
        <v>71</v>
      </c>
      <c r="E3973" s="39" t="s">
        <v>12</v>
      </c>
      <c r="F3973" s="39" t="s">
        <v>32229</v>
      </c>
      <c r="G3973" s="39" t="s">
        <v>26187</v>
      </c>
      <c r="H3973" s="39" t="s">
        <v>32230</v>
      </c>
      <c r="I3973" s="71">
        <v>-5</v>
      </c>
    </row>
    <row r="3974" spans="1:9" x14ac:dyDescent="0.2">
      <c r="A3974" s="38" t="s">
        <v>82</v>
      </c>
      <c r="B3974" s="39" t="s">
        <v>69</v>
      </c>
      <c r="C3974" s="39" t="s">
        <v>70</v>
      </c>
      <c r="D3974" s="39" t="s">
        <v>71</v>
      </c>
      <c r="E3974" s="39" t="s">
        <v>12</v>
      </c>
      <c r="F3974" s="39" t="s">
        <v>2766</v>
      </c>
      <c r="G3974" s="39" t="s">
        <v>26187</v>
      </c>
      <c r="H3974" s="39" t="s">
        <v>2767</v>
      </c>
      <c r="I3974" s="71">
        <v>-14.43</v>
      </c>
    </row>
    <row r="3975" spans="1:9" x14ac:dyDescent="0.2">
      <c r="A3975" s="38" t="s">
        <v>82</v>
      </c>
      <c r="B3975" s="39" t="s">
        <v>69</v>
      </c>
      <c r="C3975" s="39" t="s">
        <v>70</v>
      </c>
      <c r="D3975" s="39" t="s">
        <v>71</v>
      </c>
      <c r="E3975" s="39" t="s">
        <v>12</v>
      </c>
      <c r="F3975" s="39" t="s">
        <v>28621</v>
      </c>
      <c r="G3975" s="39" t="s">
        <v>26187</v>
      </c>
      <c r="H3975" s="39" t="s">
        <v>24052</v>
      </c>
      <c r="I3975" s="71">
        <v>-74.3</v>
      </c>
    </row>
    <row r="3976" spans="1:9" x14ac:dyDescent="0.2">
      <c r="A3976" s="38" t="s">
        <v>82</v>
      </c>
      <c r="B3976" s="39" t="s">
        <v>69</v>
      </c>
      <c r="C3976" s="39" t="s">
        <v>70</v>
      </c>
      <c r="D3976" s="39" t="s">
        <v>71</v>
      </c>
      <c r="E3976" s="39" t="s">
        <v>12</v>
      </c>
      <c r="F3976" s="39" t="s">
        <v>28210</v>
      </c>
      <c r="G3976" s="39" t="s">
        <v>26187</v>
      </c>
      <c r="H3976" s="39" t="s">
        <v>2768</v>
      </c>
      <c r="I3976" s="71">
        <v>-5.75</v>
      </c>
    </row>
    <row r="3977" spans="1:9" x14ac:dyDescent="0.2">
      <c r="A3977" s="38" t="s">
        <v>82</v>
      </c>
      <c r="B3977" s="39" t="s">
        <v>69</v>
      </c>
      <c r="C3977" s="39" t="s">
        <v>70</v>
      </c>
      <c r="D3977" s="39" t="s">
        <v>71</v>
      </c>
      <c r="E3977" s="39" t="s">
        <v>12</v>
      </c>
      <c r="F3977" s="39" t="s">
        <v>32231</v>
      </c>
      <c r="G3977" s="39" t="s">
        <v>26187</v>
      </c>
      <c r="H3977" s="39" t="s">
        <v>32232</v>
      </c>
      <c r="I3977" s="71">
        <v>-5</v>
      </c>
    </row>
    <row r="3978" spans="1:9" x14ac:dyDescent="0.2">
      <c r="A3978" s="38" t="s">
        <v>82</v>
      </c>
      <c r="B3978" s="39" t="s">
        <v>69</v>
      </c>
      <c r="C3978" s="39" t="s">
        <v>70</v>
      </c>
      <c r="D3978" s="39" t="s">
        <v>71</v>
      </c>
      <c r="E3978" s="39" t="s">
        <v>12</v>
      </c>
      <c r="F3978" s="39" t="s">
        <v>26869</v>
      </c>
      <c r="G3978" s="39" t="s">
        <v>100</v>
      </c>
      <c r="H3978" s="39" t="s">
        <v>26870</v>
      </c>
      <c r="I3978" s="71">
        <v>-40.26</v>
      </c>
    </row>
    <row r="3979" spans="1:9" x14ac:dyDescent="0.2">
      <c r="A3979" s="38" t="s">
        <v>82</v>
      </c>
      <c r="B3979" s="39" t="s">
        <v>69</v>
      </c>
      <c r="C3979" s="39" t="s">
        <v>70</v>
      </c>
      <c r="D3979" s="39" t="s">
        <v>71</v>
      </c>
      <c r="E3979" s="39" t="s">
        <v>12</v>
      </c>
      <c r="F3979" s="39" t="s">
        <v>30239</v>
      </c>
      <c r="G3979" s="39" t="s">
        <v>26187</v>
      </c>
      <c r="H3979" s="39" t="s">
        <v>2769</v>
      </c>
      <c r="I3979" s="71">
        <v>-5</v>
      </c>
    </row>
    <row r="3980" spans="1:9" x14ac:dyDescent="0.2">
      <c r="A3980" s="38" t="s">
        <v>82</v>
      </c>
      <c r="B3980" s="39" t="s">
        <v>69</v>
      </c>
      <c r="C3980" s="39" t="s">
        <v>70</v>
      </c>
      <c r="D3980" s="39" t="s">
        <v>71</v>
      </c>
      <c r="E3980" s="39" t="s">
        <v>12</v>
      </c>
      <c r="F3980" s="39" t="s">
        <v>32233</v>
      </c>
      <c r="G3980" s="39" t="s">
        <v>26187</v>
      </c>
      <c r="H3980" s="39" t="s">
        <v>32234</v>
      </c>
      <c r="I3980" s="71">
        <v>-12.55</v>
      </c>
    </row>
    <row r="3981" spans="1:9" x14ac:dyDescent="0.2">
      <c r="A3981" s="38" t="s">
        <v>82</v>
      </c>
      <c r="B3981" s="39" t="s">
        <v>69</v>
      </c>
      <c r="C3981" s="39" t="s">
        <v>70</v>
      </c>
      <c r="D3981" s="39" t="s">
        <v>71</v>
      </c>
      <c r="E3981" s="39" t="s">
        <v>12</v>
      </c>
      <c r="F3981" s="39" t="s">
        <v>27017</v>
      </c>
      <c r="G3981" s="39" t="s">
        <v>26187</v>
      </c>
      <c r="H3981" s="39" t="s">
        <v>27018</v>
      </c>
      <c r="I3981" s="71">
        <v>-7.17</v>
      </c>
    </row>
    <row r="3982" spans="1:9" x14ac:dyDescent="0.2">
      <c r="A3982" s="38" t="s">
        <v>82</v>
      </c>
      <c r="B3982" s="39" t="s">
        <v>69</v>
      </c>
      <c r="C3982" s="39" t="s">
        <v>70</v>
      </c>
      <c r="D3982" s="39" t="s">
        <v>71</v>
      </c>
      <c r="E3982" s="39" t="s">
        <v>12</v>
      </c>
      <c r="F3982" s="39" t="s">
        <v>30240</v>
      </c>
      <c r="G3982" s="39" t="s">
        <v>26187</v>
      </c>
      <c r="H3982" s="39" t="s">
        <v>30241</v>
      </c>
      <c r="I3982" s="71">
        <v>-5</v>
      </c>
    </row>
    <row r="3983" spans="1:9" x14ac:dyDescent="0.2">
      <c r="A3983" s="38" t="s">
        <v>82</v>
      </c>
      <c r="B3983" s="39" t="s">
        <v>69</v>
      </c>
      <c r="C3983" s="39" t="s">
        <v>70</v>
      </c>
      <c r="D3983" s="39" t="s">
        <v>71</v>
      </c>
      <c r="E3983" s="39" t="s">
        <v>12</v>
      </c>
      <c r="F3983" s="39" t="s">
        <v>26871</v>
      </c>
      <c r="G3983" s="39" t="s">
        <v>26187</v>
      </c>
      <c r="H3983" s="39" t="s">
        <v>2774</v>
      </c>
      <c r="I3983" s="71">
        <v>-28.38</v>
      </c>
    </row>
    <row r="3984" spans="1:9" x14ac:dyDescent="0.2">
      <c r="A3984" s="38" t="s">
        <v>82</v>
      </c>
      <c r="B3984" s="39" t="s">
        <v>69</v>
      </c>
      <c r="C3984" s="39" t="s">
        <v>70</v>
      </c>
      <c r="D3984" s="39" t="s">
        <v>71</v>
      </c>
      <c r="E3984" s="39" t="s">
        <v>12</v>
      </c>
      <c r="F3984" s="39" t="s">
        <v>27019</v>
      </c>
      <c r="G3984" s="39" t="s">
        <v>26187</v>
      </c>
      <c r="H3984" s="39" t="s">
        <v>1739</v>
      </c>
      <c r="I3984" s="71">
        <v>-7.46</v>
      </c>
    </row>
    <row r="3985" spans="1:9" x14ac:dyDescent="0.2">
      <c r="A3985" s="38" t="s">
        <v>82</v>
      </c>
      <c r="B3985" s="39" t="s">
        <v>69</v>
      </c>
      <c r="C3985" s="39" t="s">
        <v>70</v>
      </c>
      <c r="D3985" s="39" t="s">
        <v>71</v>
      </c>
      <c r="E3985" s="39" t="s">
        <v>12</v>
      </c>
      <c r="F3985" s="39" t="s">
        <v>28211</v>
      </c>
      <c r="G3985" s="39" t="s">
        <v>26187</v>
      </c>
      <c r="H3985" s="39" t="s">
        <v>2775</v>
      </c>
      <c r="I3985" s="71">
        <v>-5</v>
      </c>
    </row>
    <row r="3986" spans="1:9" x14ac:dyDescent="0.2">
      <c r="A3986" s="38" t="s">
        <v>82</v>
      </c>
      <c r="B3986" s="39" t="s">
        <v>69</v>
      </c>
      <c r="C3986" s="39" t="s">
        <v>70</v>
      </c>
      <c r="D3986" s="39" t="s">
        <v>71</v>
      </c>
      <c r="E3986" s="39" t="s">
        <v>12</v>
      </c>
      <c r="F3986" s="39" t="s">
        <v>30242</v>
      </c>
      <c r="G3986" s="39" t="s">
        <v>26187</v>
      </c>
      <c r="H3986" s="39" t="s">
        <v>30243</v>
      </c>
      <c r="I3986" s="71">
        <v>-5</v>
      </c>
    </row>
    <row r="3987" spans="1:9" x14ac:dyDescent="0.2">
      <c r="A3987" s="38" t="s">
        <v>82</v>
      </c>
      <c r="B3987" s="39" t="s">
        <v>69</v>
      </c>
      <c r="C3987" s="39" t="s">
        <v>70</v>
      </c>
      <c r="D3987" s="39" t="s">
        <v>71</v>
      </c>
      <c r="E3987" s="39" t="s">
        <v>12</v>
      </c>
      <c r="F3987" s="39" t="s">
        <v>2776</v>
      </c>
      <c r="G3987" s="39" t="s">
        <v>26187</v>
      </c>
      <c r="H3987" s="39" t="s">
        <v>2777</v>
      </c>
      <c r="I3987" s="71">
        <v>-9.18</v>
      </c>
    </row>
    <row r="3988" spans="1:9" x14ac:dyDescent="0.2">
      <c r="A3988" s="38" t="s">
        <v>82</v>
      </c>
      <c r="B3988" s="39" t="s">
        <v>69</v>
      </c>
      <c r="C3988" s="39" t="s">
        <v>70</v>
      </c>
      <c r="D3988" s="39" t="s">
        <v>71</v>
      </c>
      <c r="E3988" s="39" t="s">
        <v>12</v>
      </c>
      <c r="F3988" s="39" t="s">
        <v>32235</v>
      </c>
      <c r="G3988" s="39" t="s">
        <v>26187</v>
      </c>
      <c r="H3988" s="39" t="s">
        <v>19482</v>
      </c>
      <c r="I3988" s="71">
        <v>-5</v>
      </c>
    </row>
    <row r="3989" spans="1:9" x14ac:dyDescent="0.2">
      <c r="A3989" s="38" t="s">
        <v>82</v>
      </c>
      <c r="B3989" s="39" t="s">
        <v>69</v>
      </c>
      <c r="C3989" s="39" t="s">
        <v>70</v>
      </c>
      <c r="D3989" s="39" t="s">
        <v>71</v>
      </c>
      <c r="E3989" s="39" t="s">
        <v>12</v>
      </c>
      <c r="F3989" s="39" t="s">
        <v>28622</v>
      </c>
      <c r="G3989" s="39" t="s">
        <v>26187</v>
      </c>
      <c r="H3989" s="39" t="s">
        <v>2779</v>
      </c>
      <c r="I3989" s="71">
        <v>-7.31</v>
      </c>
    </row>
    <row r="3990" spans="1:9" x14ac:dyDescent="0.2">
      <c r="A3990" s="38" t="s">
        <v>82</v>
      </c>
      <c r="B3990" s="39" t="s">
        <v>69</v>
      </c>
      <c r="C3990" s="39" t="s">
        <v>70</v>
      </c>
      <c r="D3990" s="39" t="s">
        <v>71</v>
      </c>
      <c r="E3990" s="39" t="s">
        <v>12</v>
      </c>
      <c r="F3990" s="39" t="s">
        <v>32236</v>
      </c>
      <c r="G3990" s="39" t="s">
        <v>26187</v>
      </c>
      <c r="H3990" s="39" t="s">
        <v>2780</v>
      </c>
      <c r="I3990" s="71">
        <v>-5</v>
      </c>
    </row>
    <row r="3991" spans="1:9" x14ac:dyDescent="0.2">
      <c r="A3991" s="38" t="s">
        <v>82</v>
      </c>
      <c r="B3991" s="39" t="s">
        <v>69</v>
      </c>
      <c r="C3991" s="39" t="s">
        <v>70</v>
      </c>
      <c r="D3991" s="39" t="s">
        <v>71</v>
      </c>
      <c r="E3991" s="39" t="s">
        <v>12</v>
      </c>
      <c r="F3991" s="39" t="s">
        <v>28623</v>
      </c>
      <c r="G3991" s="39" t="s">
        <v>26187</v>
      </c>
      <c r="H3991" s="39" t="s">
        <v>12298</v>
      </c>
      <c r="I3991" s="71">
        <v>-5</v>
      </c>
    </row>
    <row r="3992" spans="1:9" x14ac:dyDescent="0.2">
      <c r="A3992" s="38" t="s">
        <v>82</v>
      </c>
      <c r="B3992" s="39" t="s">
        <v>69</v>
      </c>
      <c r="C3992" s="39" t="s">
        <v>70</v>
      </c>
      <c r="D3992" s="39" t="s">
        <v>71</v>
      </c>
      <c r="E3992" s="39" t="s">
        <v>12</v>
      </c>
      <c r="F3992" s="39" t="s">
        <v>32237</v>
      </c>
      <c r="G3992" s="39" t="s">
        <v>26187</v>
      </c>
      <c r="H3992" s="39" t="s">
        <v>32238</v>
      </c>
      <c r="I3992" s="71">
        <v>-5</v>
      </c>
    </row>
    <row r="3993" spans="1:9" x14ac:dyDescent="0.2">
      <c r="A3993" s="38" t="s">
        <v>82</v>
      </c>
      <c r="B3993" s="39" t="s">
        <v>69</v>
      </c>
      <c r="C3993" s="39" t="s">
        <v>70</v>
      </c>
      <c r="D3993" s="39" t="s">
        <v>71</v>
      </c>
      <c r="E3993" s="39" t="s">
        <v>12</v>
      </c>
      <c r="F3993" s="39" t="s">
        <v>1740</v>
      </c>
      <c r="G3993" s="39" t="s">
        <v>100</v>
      </c>
      <c r="H3993" s="39" t="s">
        <v>1741</v>
      </c>
      <c r="I3993" s="71">
        <v>-7.62</v>
      </c>
    </row>
    <row r="3994" spans="1:9" x14ac:dyDescent="0.2">
      <c r="A3994" s="38" t="s">
        <v>82</v>
      </c>
      <c r="B3994" s="39" t="s">
        <v>69</v>
      </c>
      <c r="C3994" s="39" t="s">
        <v>70</v>
      </c>
      <c r="D3994" s="39" t="s">
        <v>71</v>
      </c>
      <c r="E3994" s="39" t="s">
        <v>12</v>
      </c>
      <c r="F3994" s="39" t="s">
        <v>32239</v>
      </c>
      <c r="G3994" s="39" t="s">
        <v>26187</v>
      </c>
      <c r="H3994" s="39" t="s">
        <v>32240</v>
      </c>
      <c r="I3994" s="71">
        <v>-5</v>
      </c>
    </row>
    <row r="3995" spans="1:9" x14ac:dyDescent="0.2">
      <c r="A3995" s="38" t="s">
        <v>82</v>
      </c>
      <c r="B3995" s="39" t="s">
        <v>69</v>
      </c>
      <c r="C3995" s="39" t="s">
        <v>70</v>
      </c>
      <c r="D3995" s="39" t="s">
        <v>71</v>
      </c>
      <c r="E3995" s="39" t="s">
        <v>12</v>
      </c>
      <c r="F3995" s="39" t="s">
        <v>32241</v>
      </c>
      <c r="G3995" s="39" t="s">
        <v>100</v>
      </c>
      <c r="H3995" s="39" t="s">
        <v>32242</v>
      </c>
      <c r="I3995" s="71">
        <v>-5</v>
      </c>
    </row>
    <row r="3996" spans="1:9" x14ac:dyDescent="0.2">
      <c r="A3996" s="38" t="s">
        <v>82</v>
      </c>
      <c r="B3996" s="39" t="s">
        <v>69</v>
      </c>
      <c r="C3996" s="39" t="s">
        <v>70</v>
      </c>
      <c r="D3996" s="39" t="s">
        <v>71</v>
      </c>
      <c r="E3996" s="39" t="s">
        <v>12</v>
      </c>
      <c r="F3996" s="39" t="s">
        <v>32243</v>
      </c>
      <c r="G3996" s="39" t="s">
        <v>26187</v>
      </c>
      <c r="H3996" s="39" t="s">
        <v>32244</v>
      </c>
      <c r="I3996" s="71">
        <v>-5</v>
      </c>
    </row>
    <row r="3997" spans="1:9" x14ac:dyDescent="0.2">
      <c r="A3997" s="38" t="s">
        <v>82</v>
      </c>
      <c r="B3997" s="39" t="s">
        <v>69</v>
      </c>
      <c r="C3997" s="39" t="s">
        <v>70</v>
      </c>
      <c r="D3997" s="39" t="s">
        <v>71</v>
      </c>
      <c r="E3997" s="39" t="s">
        <v>12</v>
      </c>
      <c r="F3997" s="39" t="s">
        <v>27241</v>
      </c>
      <c r="G3997" s="39" t="s">
        <v>26187</v>
      </c>
      <c r="H3997" s="39" t="s">
        <v>2782</v>
      </c>
      <c r="I3997" s="71">
        <v>-35.409999999999997</v>
      </c>
    </row>
    <row r="3998" spans="1:9" x14ac:dyDescent="0.2">
      <c r="A3998" s="38" t="s">
        <v>82</v>
      </c>
      <c r="B3998" s="39" t="s">
        <v>69</v>
      </c>
      <c r="C3998" s="39" t="s">
        <v>70</v>
      </c>
      <c r="D3998" s="39" t="s">
        <v>71</v>
      </c>
      <c r="E3998" s="39" t="s">
        <v>12</v>
      </c>
      <c r="F3998" s="39" t="s">
        <v>28212</v>
      </c>
      <c r="G3998" s="39" t="s">
        <v>26187</v>
      </c>
      <c r="H3998" s="39" t="s">
        <v>28213</v>
      </c>
      <c r="I3998" s="71">
        <v>-5</v>
      </c>
    </row>
    <row r="3999" spans="1:9" x14ac:dyDescent="0.2">
      <c r="A3999" s="38" t="s">
        <v>82</v>
      </c>
      <c r="B3999" s="39" t="s">
        <v>69</v>
      </c>
      <c r="C3999" s="39" t="s">
        <v>70</v>
      </c>
      <c r="D3999" s="39" t="s">
        <v>71</v>
      </c>
      <c r="E3999" s="39" t="s">
        <v>12</v>
      </c>
      <c r="F3999" s="39" t="s">
        <v>28624</v>
      </c>
      <c r="G3999" s="39" t="s">
        <v>26187</v>
      </c>
      <c r="H3999" s="39" t="s">
        <v>28625</v>
      </c>
      <c r="I3999" s="71">
        <v>-5</v>
      </c>
    </row>
    <row r="4000" spans="1:9" x14ac:dyDescent="0.2">
      <c r="A4000" s="38" t="s">
        <v>82</v>
      </c>
      <c r="B4000" s="39" t="s">
        <v>69</v>
      </c>
      <c r="C4000" s="39" t="s">
        <v>70</v>
      </c>
      <c r="D4000" s="39" t="s">
        <v>71</v>
      </c>
      <c r="E4000" s="39" t="s">
        <v>12</v>
      </c>
      <c r="F4000" s="39" t="s">
        <v>27020</v>
      </c>
      <c r="G4000" s="39" t="s">
        <v>26187</v>
      </c>
      <c r="H4000" s="39" t="s">
        <v>27021</v>
      </c>
      <c r="I4000" s="71">
        <v>-33.64</v>
      </c>
    </row>
    <row r="4001" spans="1:9" x14ac:dyDescent="0.2">
      <c r="A4001" s="38" t="s">
        <v>82</v>
      </c>
      <c r="B4001" s="39" t="s">
        <v>69</v>
      </c>
      <c r="C4001" s="39" t="s">
        <v>70</v>
      </c>
      <c r="D4001" s="39" t="s">
        <v>71</v>
      </c>
      <c r="E4001" s="39" t="s">
        <v>12</v>
      </c>
      <c r="F4001" s="39" t="s">
        <v>28626</v>
      </c>
      <c r="G4001" s="39" t="s">
        <v>26187</v>
      </c>
      <c r="H4001" s="39" t="s">
        <v>2785</v>
      </c>
      <c r="I4001" s="71">
        <v>-5</v>
      </c>
    </row>
    <row r="4002" spans="1:9" x14ac:dyDescent="0.2">
      <c r="A4002" s="38" t="s">
        <v>82</v>
      </c>
      <c r="B4002" s="39" t="s">
        <v>69</v>
      </c>
      <c r="C4002" s="39" t="s">
        <v>70</v>
      </c>
      <c r="D4002" s="39" t="s">
        <v>71</v>
      </c>
      <c r="E4002" s="39" t="s">
        <v>12</v>
      </c>
      <c r="F4002" s="39" t="s">
        <v>30244</v>
      </c>
      <c r="G4002" s="39" t="s">
        <v>100</v>
      </c>
      <c r="H4002" s="39" t="s">
        <v>30245</v>
      </c>
      <c r="I4002" s="71">
        <v>-5</v>
      </c>
    </row>
    <row r="4003" spans="1:9" x14ac:dyDescent="0.2">
      <c r="A4003" s="38" t="s">
        <v>82</v>
      </c>
      <c r="B4003" s="39" t="s">
        <v>69</v>
      </c>
      <c r="C4003" s="39" t="s">
        <v>70</v>
      </c>
      <c r="D4003" s="39" t="s">
        <v>71</v>
      </c>
      <c r="E4003" s="39" t="s">
        <v>12</v>
      </c>
      <c r="F4003" s="39" t="s">
        <v>30246</v>
      </c>
      <c r="G4003" s="39" t="s">
        <v>100</v>
      </c>
      <c r="H4003" s="39" t="s">
        <v>22204</v>
      </c>
      <c r="I4003" s="71">
        <v>-5</v>
      </c>
    </row>
    <row r="4004" spans="1:9" x14ac:dyDescent="0.2">
      <c r="A4004" s="38" t="s">
        <v>82</v>
      </c>
      <c r="B4004" s="39" t="s">
        <v>69</v>
      </c>
      <c r="C4004" s="39" t="s">
        <v>70</v>
      </c>
      <c r="D4004" s="39" t="s">
        <v>71</v>
      </c>
      <c r="E4004" s="39" t="s">
        <v>12</v>
      </c>
      <c r="F4004" s="39" t="s">
        <v>32245</v>
      </c>
      <c r="G4004" s="39" t="s">
        <v>26187</v>
      </c>
      <c r="H4004" s="39" t="s">
        <v>1742</v>
      </c>
      <c r="I4004" s="71">
        <v>-5</v>
      </c>
    </row>
    <row r="4005" spans="1:9" x14ac:dyDescent="0.2">
      <c r="A4005" s="38" t="s">
        <v>82</v>
      </c>
      <c r="B4005" s="39" t="s">
        <v>69</v>
      </c>
      <c r="C4005" s="39" t="s">
        <v>70</v>
      </c>
      <c r="D4005" s="39" t="s">
        <v>71</v>
      </c>
      <c r="E4005" s="39" t="s">
        <v>12</v>
      </c>
      <c r="F4005" s="39" t="s">
        <v>32246</v>
      </c>
      <c r="G4005" s="39" t="s">
        <v>26187</v>
      </c>
      <c r="H4005" s="39" t="s">
        <v>2786</v>
      </c>
      <c r="I4005" s="71">
        <v>-5</v>
      </c>
    </row>
    <row r="4006" spans="1:9" x14ac:dyDescent="0.2">
      <c r="A4006" s="38" t="s">
        <v>82</v>
      </c>
      <c r="B4006" s="39" t="s">
        <v>69</v>
      </c>
      <c r="C4006" s="39" t="s">
        <v>70</v>
      </c>
      <c r="D4006" s="39" t="s">
        <v>71</v>
      </c>
      <c r="E4006" s="39" t="s">
        <v>12</v>
      </c>
      <c r="F4006" s="39" t="s">
        <v>30247</v>
      </c>
      <c r="G4006" s="39" t="s">
        <v>26187</v>
      </c>
      <c r="H4006" s="39" t="s">
        <v>30248</v>
      </c>
      <c r="I4006" s="71">
        <v>-8.1199999999999992</v>
      </c>
    </row>
    <row r="4007" spans="1:9" x14ac:dyDescent="0.2">
      <c r="A4007" s="38" t="s">
        <v>82</v>
      </c>
      <c r="B4007" s="39" t="s">
        <v>69</v>
      </c>
      <c r="C4007" s="39" t="s">
        <v>70</v>
      </c>
      <c r="D4007" s="39" t="s">
        <v>71</v>
      </c>
      <c r="E4007" s="39" t="s">
        <v>12</v>
      </c>
      <c r="F4007" s="39" t="s">
        <v>32247</v>
      </c>
      <c r="G4007" s="39" t="s">
        <v>26187</v>
      </c>
      <c r="H4007" s="39" t="s">
        <v>2787</v>
      </c>
      <c r="I4007" s="71">
        <v>-5</v>
      </c>
    </row>
    <row r="4008" spans="1:9" x14ac:dyDescent="0.2">
      <c r="A4008" s="38" t="s">
        <v>82</v>
      </c>
      <c r="B4008" s="39" t="s">
        <v>69</v>
      </c>
      <c r="C4008" s="39" t="s">
        <v>70</v>
      </c>
      <c r="D4008" s="39" t="s">
        <v>71</v>
      </c>
      <c r="E4008" s="39" t="s">
        <v>12</v>
      </c>
      <c r="F4008" s="39" t="s">
        <v>32248</v>
      </c>
      <c r="G4008" s="39" t="s">
        <v>26187</v>
      </c>
      <c r="H4008" s="39" t="s">
        <v>32249</v>
      </c>
      <c r="I4008" s="71">
        <v>-5</v>
      </c>
    </row>
    <row r="4009" spans="1:9" x14ac:dyDescent="0.2">
      <c r="A4009" s="38" t="s">
        <v>82</v>
      </c>
      <c r="B4009" s="39" t="s">
        <v>69</v>
      </c>
      <c r="C4009" s="39" t="s">
        <v>70</v>
      </c>
      <c r="D4009" s="39" t="s">
        <v>71</v>
      </c>
      <c r="E4009" s="39" t="s">
        <v>12</v>
      </c>
      <c r="F4009" s="39" t="s">
        <v>26872</v>
      </c>
      <c r="G4009" s="39" t="s">
        <v>26187</v>
      </c>
      <c r="H4009" s="39" t="s">
        <v>26873</v>
      </c>
      <c r="I4009" s="71">
        <v>-8.58</v>
      </c>
    </row>
    <row r="4010" spans="1:9" x14ac:dyDescent="0.2">
      <c r="A4010" s="38" t="s">
        <v>82</v>
      </c>
      <c r="B4010" s="39" t="s">
        <v>69</v>
      </c>
      <c r="C4010" s="39" t="s">
        <v>70</v>
      </c>
      <c r="D4010" s="39" t="s">
        <v>71</v>
      </c>
      <c r="E4010" s="39" t="s">
        <v>12</v>
      </c>
      <c r="F4010" s="39" t="s">
        <v>31340</v>
      </c>
      <c r="G4010" s="39" t="s">
        <v>26187</v>
      </c>
      <c r="H4010" s="39" t="s">
        <v>8459</v>
      </c>
      <c r="I4010" s="71">
        <v>-5</v>
      </c>
    </row>
    <row r="4011" spans="1:9" x14ac:dyDescent="0.2">
      <c r="A4011" s="38" t="s">
        <v>82</v>
      </c>
      <c r="B4011" s="39" t="s">
        <v>69</v>
      </c>
      <c r="C4011" s="39" t="s">
        <v>70</v>
      </c>
      <c r="D4011" s="39" t="s">
        <v>71</v>
      </c>
      <c r="E4011" s="39" t="s">
        <v>12</v>
      </c>
      <c r="F4011" s="39" t="s">
        <v>27751</v>
      </c>
      <c r="G4011" s="39" t="s">
        <v>26187</v>
      </c>
      <c r="H4011" s="39" t="s">
        <v>29300</v>
      </c>
      <c r="I4011" s="71">
        <v>-5</v>
      </c>
    </row>
    <row r="4012" spans="1:9" x14ac:dyDescent="0.2">
      <c r="A4012" s="38" t="s">
        <v>82</v>
      </c>
      <c r="B4012" s="39" t="s">
        <v>69</v>
      </c>
      <c r="C4012" s="39" t="s">
        <v>70</v>
      </c>
      <c r="D4012" s="39" t="s">
        <v>71</v>
      </c>
      <c r="E4012" s="39" t="s">
        <v>12</v>
      </c>
      <c r="F4012" s="39" t="s">
        <v>32250</v>
      </c>
      <c r="G4012" s="39" t="s">
        <v>26187</v>
      </c>
      <c r="H4012" s="39" t="s">
        <v>32251</v>
      </c>
      <c r="I4012" s="71">
        <v>-5</v>
      </c>
    </row>
    <row r="4013" spans="1:9" x14ac:dyDescent="0.2">
      <c r="A4013" s="38" t="s">
        <v>82</v>
      </c>
      <c r="B4013" s="39" t="s">
        <v>69</v>
      </c>
      <c r="C4013" s="39" t="s">
        <v>70</v>
      </c>
      <c r="D4013" s="39" t="s">
        <v>71</v>
      </c>
      <c r="E4013" s="39" t="s">
        <v>12</v>
      </c>
      <c r="F4013" s="39" t="s">
        <v>32252</v>
      </c>
      <c r="G4013" s="39" t="s">
        <v>26187</v>
      </c>
      <c r="H4013" s="39" t="s">
        <v>32253</v>
      </c>
      <c r="I4013" s="71">
        <v>-5</v>
      </c>
    </row>
    <row r="4014" spans="1:9" x14ac:dyDescent="0.2">
      <c r="A4014" s="38" t="s">
        <v>82</v>
      </c>
      <c r="B4014" s="39" t="s">
        <v>69</v>
      </c>
      <c r="C4014" s="39" t="s">
        <v>70</v>
      </c>
      <c r="D4014" s="39" t="s">
        <v>71</v>
      </c>
      <c r="E4014" s="39" t="s">
        <v>12</v>
      </c>
      <c r="F4014" s="39" t="s">
        <v>28627</v>
      </c>
      <c r="G4014" s="39" t="s">
        <v>26187</v>
      </c>
      <c r="H4014" s="39" t="s">
        <v>28628</v>
      </c>
      <c r="I4014" s="71">
        <v>-5</v>
      </c>
    </row>
    <row r="4015" spans="1:9" x14ac:dyDescent="0.2">
      <c r="A4015" s="38" t="s">
        <v>82</v>
      </c>
      <c r="B4015" s="39" t="s">
        <v>69</v>
      </c>
      <c r="C4015" s="39" t="s">
        <v>70</v>
      </c>
      <c r="D4015" s="39" t="s">
        <v>71</v>
      </c>
      <c r="E4015" s="39" t="s">
        <v>12</v>
      </c>
      <c r="F4015" s="39" t="s">
        <v>32254</v>
      </c>
      <c r="G4015" s="39" t="s">
        <v>26187</v>
      </c>
      <c r="H4015" s="39" t="s">
        <v>13826</v>
      </c>
      <c r="I4015" s="71">
        <v>-18.809999999999999</v>
      </c>
    </row>
    <row r="4016" spans="1:9" x14ac:dyDescent="0.2">
      <c r="A4016" s="38" t="s">
        <v>82</v>
      </c>
      <c r="B4016" s="39" t="s">
        <v>69</v>
      </c>
      <c r="C4016" s="39" t="s">
        <v>70</v>
      </c>
      <c r="D4016" s="39" t="s">
        <v>71</v>
      </c>
      <c r="E4016" s="39" t="s">
        <v>12</v>
      </c>
      <c r="F4016" s="39" t="s">
        <v>28629</v>
      </c>
      <c r="G4016" s="39" t="s">
        <v>100</v>
      </c>
      <c r="H4016" s="39" t="s">
        <v>28630</v>
      </c>
      <c r="I4016" s="71">
        <v>-5</v>
      </c>
    </row>
    <row r="4017" spans="1:9" x14ac:dyDescent="0.2">
      <c r="A4017" s="38" t="s">
        <v>82</v>
      </c>
      <c r="B4017" s="39" t="s">
        <v>69</v>
      </c>
      <c r="C4017" s="39" t="s">
        <v>70</v>
      </c>
      <c r="D4017" s="39" t="s">
        <v>71</v>
      </c>
      <c r="E4017" s="39" t="s">
        <v>12</v>
      </c>
      <c r="F4017" s="39" t="s">
        <v>32255</v>
      </c>
      <c r="G4017" s="39" t="s">
        <v>26187</v>
      </c>
      <c r="H4017" s="39" t="s">
        <v>32256</v>
      </c>
      <c r="I4017" s="71">
        <v>-5</v>
      </c>
    </row>
    <row r="4018" spans="1:9" x14ac:dyDescent="0.2">
      <c r="A4018" s="38" t="s">
        <v>82</v>
      </c>
      <c r="B4018" s="39" t="s">
        <v>69</v>
      </c>
      <c r="C4018" s="39" t="s">
        <v>70</v>
      </c>
      <c r="D4018" s="39" t="s">
        <v>71</v>
      </c>
      <c r="E4018" s="39" t="s">
        <v>12</v>
      </c>
      <c r="F4018" s="39" t="s">
        <v>30249</v>
      </c>
      <c r="G4018" s="39" t="s">
        <v>26187</v>
      </c>
      <c r="H4018" s="39" t="s">
        <v>30250</v>
      </c>
      <c r="I4018" s="71">
        <v>-10</v>
      </c>
    </row>
    <row r="4019" spans="1:9" x14ac:dyDescent="0.2">
      <c r="A4019" s="38" t="s">
        <v>82</v>
      </c>
      <c r="B4019" s="39" t="s">
        <v>69</v>
      </c>
      <c r="C4019" s="39" t="s">
        <v>70</v>
      </c>
      <c r="D4019" s="39" t="s">
        <v>71</v>
      </c>
      <c r="E4019" s="39" t="s">
        <v>12</v>
      </c>
      <c r="F4019" s="39" t="s">
        <v>2790</v>
      </c>
      <c r="G4019" s="39" t="s">
        <v>26187</v>
      </c>
      <c r="H4019" s="39" t="s">
        <v>2791</v>
      </c>
      <c r="I4019" s="71">
        <v>-39.979999999999997</v>
      </c>
    </row>
    <row r="4020" spans="1:9" x14ac:dyDescent="0.2">
      <c r="A4020" s="38" t="s">
        <v>82</v>
      </c>
      <c r="B4020" s="39" t="s">
        <v>69</v>
      </c>
      <c r="C4020" s="39" t="s">
        <v>70</v>
      </c>
      <c r="D4020" s="39" t="s">
        <v>71</v>
      </c>
      <c r="E4020" s="39" t="s">
        <v>12</v>
      </c>
      <c r="F4020" s="39" t="s">
        <v>2792</v>
      </c>
      <c r="G4020" s="39" t="s">
        <v>26187</v>
      </c>
      <c r="H4020" s="39" t="s">
        <v>2793</v>
      </c>
      <c r="I4020" s="71">
        <v>-15.3</v>
      </c>
    </row>
    <row r="4021" spans="1:9" x14ac:dyDescent="0.2">
      <c r="A4021" s="38" t="s">
        <v>82</v>
      </c>
      <c r="B4021" s="39" t="s">
        <v>69</v>
      </c>
      <c r="C4021" s="39" t="s">
        <v>70</v>
      </c>
      <c r="D4021" s="39" t="s">
        <v>71</v>
      </c>
      <c r="E4021" s="39" t="s">
        <v>12</v>
      </c>
      <c r="F4021" s="39" t="s">
        <v>30251</v>
      </c>
      <c r="G4021" s="39" t="s">
        <v>26187</v>
      </c>
      <c r="H4021" s="39" t="s">
        <v>2794</v>
      </c>
      <c r="I4021" s="71">
        <v>-5</v>
      </c>
    </row>
    <row r="4022" spans="1:9" x14ac:dyDescent="0.2">
      <c r="A4022" s="38" t="s">
        <v>82</v>
      </c>
      <c r="B4022" s="39" t="s">
        <v>69</v>
      </c>
      <c r="C4022" s="39" t="s">
        <v>70</v>
      </c>
      <c r="D4022" s="39" t="s">
        <v>71</v>
      </c>
      <c r="E4022" s="39" t="s">
        <v>12</v>
      </c>
      <c r="F4022" s="39" t="s">
        <v>26705</v>
      </c>
      <c r="G4022" s="39" t="s">
        <v>26187</v>
      </c>
      <c r="H4022" s="39" t="s">
        <v>2796</v>
      </c>
      <c r="I4022" s="71">
        <v>-91.91</v>
      </c>
    </row>
    <row r="4023" spans="1:9" x14ac:dyDescent="0.2">
      <c r="A4023" s="38" t="s">
        <v>82</v>
      </c>
      <c r="B4023" s="39" t="s">
        <v>69</v>
      </c>
      <c r="C4023" s="39" t="s">
        <v>70</v>
      </c>
      <c r="D4023" s="39" t="s">
        <v>71</v>
      </c>
      <c r="E4023" s="39" t="s">
        <v>12</v>
      </c>
      <c r="F4023" s="39" t="s">
        <v>32257</v>
      </c>
      <c r="G4023" s="39" t="s">
        <v>100</v>
      </c>
      <c r="H4023" s="39" t="s">
        <v>2797</v>
      </c>
      <c r="I4023" s="71">
        <v>-24.67</v>
      </c>
    </row>
    <row r="4024" spans="1:9" x14ac:dyDescent="0.2">
      <c r="A4024" s="38" t="s">
        <v>82</v>
      </c>
      <c r="B4024" s="39" t="s">
        <v>69</v>
      </c>
      <c r="C4024" s="39" t="s">
        <v>70</v>
      </c>
      <c r="D4024" s="39" t="s">
        <v>71</v>
      </c>
      <c r="E4024" s="39" t="s">
        <v>12</v>
      </c>
      <c r="F4024" s="39" t="s">
        <v>32258</v>
      </c>
      <c r="G4024" s="39" t="s">
        <v>26187</v>
      </c>
      <c r="H4024" s="39" t="s">
        <v>32259</v>
      </c>
      <c r="I4024" s="71">
        <v>-5</v>
      </c>
    </row>
    <row r="4025" spans="1:9" x14ac:dyDescent="0.2">
      <c r="A4025" s="38" t="s">
        <v>82</v>
      </c>
      <c r="B4025" s="39" t="s">
        <v>69</v>
      </c>
      <c r="C4025" s="39" t="s">
        <v>70</v>
      </c>
      <c r="D4025" s="39" t="s">
        <v>71</v>
      </c>
      <c r="E4025" s="39" t="s">
        <v>12</v>
      </c>
      <c r="F4025" s="39" t="s">
        <v>30252</v>
      </c>
      <c r="G4025" s="39" t="s">
        <v>26187</v>
      </c>
      <c r="H4025" s="39" t="s">
        <v>2798</v>
      </c>
      <c r="I4025" s="71">
        <v>-9.66</v>
      </c>
    </row>
    <row r="4026" spans="1:9" x14ac:dyDescent="0.2">
      <c r="A4026" s="38" t="s">
        <v>82</v>
      </c>
      <c r="B4026" s="39" t="s">
        <v>69</v>
      </c>
      <c r="C4026" s="39" t="s">
        <v>70</v>
      </c>
      <c r="D4026" s="39" t="s">
        <v>71</v>
      </c>
      <c r="E4026" s="39" t="s">
        <v>12</v>
      </c>
      <c r="F4026" s="39" t="s">
        <v>28631</v>
      </c>
      <c r="G4026" s="39" t="s">
        <v>26187</v>
      </c>
      <c r="H4026" s="39" t="s">
        <v>2799</v>
      </c>
      <c r="I4026" s="71">
        <v>-44.89</v>
      </c>
    </row>
    <row r="4027" spans="1:9" x14ac:dyDescent="0.2">
      <c r="A4027" s="38" t="s">
        <v>82</v>
      </c>
      <c r="B4027" s="39" t="s">
        <v>69</v>
      </c>
      <c r="C4027" s="39" t="s">
        <v>70</v>
      </c>
      <c r="D4027" s="39" t="s">
        <v>71</v>
      </c>
      <c r="E4027" s="39" t="s">
        <v>12</v>
      </c>
      <c r="F4027" s="39" t="s">
        <v>27770</v>
      </c>
      <c r="G4027" s="39" t="s">
        <v>26187</v>
      </c>
      <c r="H4027" s="39" t="s">
        <v>7338</v>
      </c>
      <c r="I4027" s="71">
        <v>-5</v>
      </c>
    </row>
    <row r="4028" spans="1:9" x14ac:dyDescent="0.2">
      <c r="A4028" s="38" t="s">
        <v>82</v>
      </c>
      <c r="B4028" s="39" t="s">
        <v>69</v>
      </c>
      <c r="C4028" s="39" t="s">
        <v>70</v>
      </c>
      <c r="D4028" s="39" t="s">
        <v>71</v>
      </c>
      <c r="E4028" s="39" t="s">
        <v>12</v>
      </c>
      <c r="F4028" s="39" t="s">
        <v>27771</v>
      </c>
      <c r="G4028" s="39" t="s">
        <v>26187</v>
      </c>
      <c r="H4028" s="39" t="s">
        <v>27772</v>
      </c>
      <c r="I4028" s="71">
        <v>-5</v>
      </c>
    </row>
    <row r="4029" spans="1:9" x14ac:dyDescent="0.2">
      <c r="A4029" s="38" t="s">
        <v>82</v>
      </c>
      <c r="B4029" s="39" t="s">
        <v>69</v>
      </c>
      <c r="C4029" s="39" t="s">
        <v>70</v>
      </c>
      <c r="D4029" s="39" t="s">
        <v>71</v>
      </c>
      <c r="E4029" s="39" t="s">
        <v>12</v>
      </c>
      <c r="F4029" s="39" t="s">
        <v>30253</v>
      </c>
      <c r="G4029" s="39" t="s">
        <v>26187</v>
      </c>
      <c r="H4029" s="39" t="s">
        <v>30254</v>
      </c>
      <c r="I4029" s="71">
        <v>-5</v>
      </c>
    </row>
    <row r="4030" spans="1:9" x14ac:dyDescent="0.2">
      <c r="A4030" s="38" t="s">
        <v>82</v>
      </c>
      <c r="B4030" s="39" t="s">
        <v>69</v>
      </c>
      <c r="C4030" s="39" t="s">
        <v>70</v>
      </c>
      <c r="D4030" s="39" t="s">
        <v>71</v>
      </c>
      <c r="E4030" s="39" t="s">
        <v>12</v>
      </c>
      <c r="F4030" s="39" t="s">
        <v>28632</v>
      </c>
      <c r="G4030" s="39" t="s">
        <v>26187</v>
      </c>
      <c r="H4030" s="39" t="s">
        <v>28633</v>
      </c>
      <c r="I4030" s="71">
        <v>-20.29</v>
      </c>
    </row>
    <row r="4031" spans="1:9" x14ac:dyDescent="0.2">
      <c r="A4031" s="38" t="s">
        <v>82</v>
      </c>
      <c r="B4031" s="39" t="s">
        <v>69</v>
      </c>
      <c r="C4031" s="39" t="s">
        <v>70</v>
      </c>
      <c r="D4031" s="39" t="s">
        <v>71</v>
      </c>
      <c r="E4031" s="39" t="s">
        <v>12</v>
      </c>
      <c r="F4031" s="39" t="s">
        <v>28214</v>
      </c>
      <c r="G4031" s="39" t="s">
        <v>26187</v>
      </c>
      <c r="H4031" s="39" t="s">
        <v>28215</v>
      </c>
      <c r="I4031" s="71">
        <v>-16.3</v>
      </c>
    </row>
    <row r="4032" spans="1:9" x14ac:dyDescent="0.2">
      <c r="A4032" s="38" t="s">
        <v>82</v>
      </c>
      <c r="B4032" s="39" t="s">
        <v>69</v>
      </c>
      <c r="C4032" s="39" t="s">
        <v>70</v>
      </c>
      <c r="D4032" s="39" t="s">
        <v>71</v>
      </c>
      <c r="E4032" s="39" t="s">
        <v>12</v>
      </c>
      <c r="F4032" s="39" t="s">
        <v>29301</v>
      </c>
      <c r="G4032" s="39" t="s">
        <v>26187</v>
      </c>
      <c r="H4032" s="39" t="s">
        <v>2802</v>
      </c>
      <c r="I4032" s="71">
        <v>-5</v>
      </c>
    </row>
    <row r="4033" spans="1:9" x14ac:dyDescent="0.2">
      <c r="A4033" s="38" t="s">
        <v>82</v>
      </c>
      <c r="B4033" s="39" t="s">
        <v>69</v>
      </c>
      <c r="C4033" s="39" t="s">
        <v>70</v>
      </c>
      <c r="D4033" s="39" t="s">
        <v>71</v>
      </c>
      <c r="E4033" s="39" t="s">
        <v>12</v>
      </c>
      <c r="F4033" s="39" t="s">
        <v>28216</v>
      </c>
      <c r="G4033" s="39" t="s">
        <v>26187</v>
      </c>
      <c r="H4033" s="39" t="s">
        <v>28217</v>
      </c>
      <c r="I4033" s="71">
        <v>-24.88</v>
      </c>
    </row>
    <row r="4034" spans="1:9" x14ac:dyDescent="0.2">
      <c r="A4034" s="38" t="s">
        <v>82</v>
      </c>
      <c r="B4034" s="39" t="s">
        <v>69</v>
      </c>
      <c r="C4034" s="39" t="s">
        <v>70</v>
      </c>
      <c r="D4034" s="39" t="s">
        <v>71</v>
      </c>
      <c r="E4034" s="39" t="s">
        <v>12</v>
      </c>
      <c r="F4034" s="39" t="s">
        <v>30255</v>
      </c>
      <c r="G4034" s="39" t="s">
        <v>26187</v>
      </c>
      <c r="H4034" s="39" t="s">
        <v>30256</v>
      </c>
      <c r="I4034" s="71">
        <v>-5</v>
      </c>
    </row>
    <row r="4035" spans="1:9" x14ac:dyDescent="0.2">
      <c r="A4035" s="38" t="s">
        <v>82</v>
      </c>
      <c r="B4035" s="39" t="s">
        <v>69</v>
      </c>
      <c r="C4035" s="39" t="s">
        <v>70</v>
      </c>
      <c r="D4035" s="39" t="s">
        <v>71</v>
      </c>
      <c r="E4035" s="39" t="s">
        <v>12</v>
      </c>
      <c r="F4035" s="39" t="s">
        <v>30257</v>
      </c>
      <c r="G4035" s="39" t="s">
        <v>26187</v>
      </c>
      <c r="H4035" s="39" t="s">
        <v>30258</v>
      </c>
      <c r="I4035" s="71">
        <v>-8.02</v>
      </c>
    </row>
    <row r="4036" spans="1:9" x14ac:dyDescent="0.2">
      <c r="A4036" s="38" t="s">
        <v>82</v>
      </c>
      <c r="B4036" s="39" t="s">
        <v>69</v>
      </c>
      <c r="C4036" s="39" t="s">
        <v>70</v>
      </c>
      <c r="D4036" s="39" t="s">
        <v>71</v>
      </c>
      <c r="E4036" s="39" t="s">
        <v>12</v>
      </c>
      <c r="F4036" s="39" t="s">
        <v>32260</v>
      </c>
      <c r="G4036" s="39" t="s">
        <v>26187</v>
      </c>
      <c r="H4036" s="39" t="s">
        <v>12841</v>
      </c>
      <c r="I4036" s="71">
        <v>-5</v>
      </c>
    </row>
    <row r="4037" spans="1:9" x14ac:dyDescent="0.2">
      <c r="A4037" s="38" t="s">
        <v>82</v>
      </c>
      <c r="B4037" s="39" t="s">
        <v>69</v>
      </c>
      <c r="C4037" s="39" t="s">
        <v>70</v>
      </c>
      <c r="D4037" s="39" t="s">
        <v>71</v>
      </c>
      <c r="E4037" s="39" t="s">
        <v>12</v>
      </c>
      <c r="F4037" s="39" t="s">
        <v>31323</v>
      </c>
      <c r="G4037" s="39" t="s">
        <v>26187</v>
      </c>
      <c r="H4037" s="39" t="s">
        <v>31324</v>
      </c>
      <c r="I4037" s="71">
        <v>-10</v>
      </c>
    </row>
    <row r="4038" spans="1:9" x14ac:dyDescent="0.2">
      <c r="A4038" s="38" t="s">
        <v>82</v>
      </c>
      <c r="B4038" s="39" t="s">
        <v>69</v>
      </c>
      <c r="C4038" s="39" t="s">
        <v>70</v>
      </c>
      <c r="D4038" s="39" t="s">
        <v>71</v>
      </c>
      <c r="E4038" s="39" t="s">
        <v>12</v>
      </c>
      <c r="F4038" s="39" t="s">
        <v>29302</v>
      </c>
      <c r="G4038" s="39" t="s">
        <v>26187</v>
      </c>
      <c r="H4038" s="39" t="s">
        <v>29303</v>
      </c>
      <c r="I4038" s="71">
        <v>-6.26</v>
      </c>
    </row>
    <row r="4039" spans="1:9" x14ac:dyDescent="0.2">
      <c r="A4039" s="38" t="s">
        <v>82</v>
      </c>
      <c r="B4039" s="39" t="s">
        <v>69</v>
      </c>
      <c r="C4039" s="39" t="s">
        <v>70</v>
      </c>
      <c r="D4039" s="39" t="s">
        <v>71</v>
      </c>
      <c r="E4039" s="39" t="s">
        <v>12</v>
      </c>
      <c r="F4039" s="39" t="s">
        <v>27242</v>
      </c>
      <c r="G4039" s="39" t="s">
        <v>26187</v>
      </c>
      <c r="H4039" s="39" t="s">
        <v>27243</v>
      </c>
      <c r="I4039" s="71">
        <v>-44.28</v>
      </c>
    </row>
    <row r="4040" spans="1:9" x14ac:dyDescent="0.2">
      <c r="A4040" s="38" t="s">
        <v>82</v>
      </c>
      <c r="B4040" s="39" t="s">
        <v>69</v>
      </c>
      <c r="C4040" s="39" t="s">
        <v>70</v>
      </c>
      <c r="D4040" s="39" t="s">
        <v>71</v>
      </c>
      <c r="E4040" s="39" t="s">
        <v>12</v>
      </c>
      <c r="F4040" s="39" t="s">
        <v>28218</v>
      </c>
      <c r="G4040" s="39" t="s">
        <v>26187</v>
      </c>
      <c r="H4040" s="39" t="s">
        <v>2805</v>
      </c>
      <c r="I4040" s="71">
        <v>-5</v>
      </c>
    </row>
    <row r="4041" spans="1:9" x14ac:dyDescent="0.2">
      <c r="A4041" s="38" t="s">
        <v>82</v>
      </c>
      <c r="B4041" s="39" t="s">
        <v>69</v>
      </c>
      <c r="C4041" s="39" t="s">
        <v>70</v>
      </c>
      <c r="D4041" s="39" t="s">
        <v>71</v>
      </c>
      <c r="E4041" s="39" t="s">
        <v>12</v>
      </c>
      <c r="F4041" s="39" t="s">
        <v>26706</v>
      </c>
      <c r="G4041" s="39" t="s">
        <v>26187</v>
      </c>
      <c r="H4041" s="39" t="s">
        <v>2806</v>
      </c>
      <c r="I4041" s="71">
        <v>-13.5</v>
      </c>
    </row>
    <row r="4042" spans="1:9" x14ac:dyDescent="0.2">
      <c r="A4042" s="38" t="s">
        <v>82</v>
      </c>
      <c r="B4042" s="39" t="s">
        <v>69</v>
      </c>
      <c r="C4042" s="39" t="s">
        <v>70</v>
      </c>
      <c r="D4042" s="39" t="s">
        <v>71</v>
      </c>
      <c r="E4042" s="39" t="s">
        <v>12</v>
      </c>
      <c r="F4042" s="39" t="s">
        <v>28317</v>
      </c>
      <c r="G4042" s="39" t="s">
        <v>26187</v>
      </c>
      <c r="H4042" s="39" t="s">
        <v>28318</v>
      </c>
      <c r="I4042" s="71">
        <v>-5</v>
      </c>
    </row>
    <row r="4043" spans="1:9" x14ac:dyDescent="0.2">
      <c r="A4043" s="38" t="s">
        <v>82</v>
      </c>
      <c r="B4043" s="39" t="s">
        <v>69</v>
      </c>
      <c r="C4043" s="39" t="s">
        <v>70</v>
      </c>
      <c r="D4043" s="39" t="s">
        <v>71</v>
      </c>
      <c r="E4043" s="39" t="s">
        <v>12</v>
      </c>
      <c r="F4043" s="39" t="s">
        <v>27773</v>
      </c>
      <c r="G4043" s="39" t="s">
        <v>26187</v>
      </c>
      <c r="H4043" s="39" t="s">
        <v>27774</v>
      </c>
      <c r="I4043" s="71">
        <v>-5</v>
      </c>
    </row>
    <row r="4044" spans="1:9" x14ac:dyDescent="0.2">
      <c r="A4044" s="38" t="s">
        <v>82</v>
      </c>
      <c r="B4044" s="39" t="s">
        <v>69</v>
      </c>
      <c r="C4044" s="39" t="s">
        <v>70</v>
      </c>
      <c r="D4044" s="39" t="s">
        <v>71</v>
      </c>
      <c r="E4044" s="39" t="s">
        <v>12</v>
      </c>
      <c r="F4044" s="39" t="s">
        <v>32261</v>
      </c>
      <c r="G4044" s="39" t="s">
        <v>26187</v>
      </c>
      <c r="H4044" s="39" t="s">
        <v>32262</v>
      </c>
      <c r="I4044" s="71">
        <v>-5</v>
      </c>
    </row>
    <row r="4045" spans="1:9" x14ac:dyDescent="0.2">
      <c r="A4045" s="38" t="s">
        <v>82</v>
      </c>
      <c r="B4045" s="39" t="s">
        <v>69</v>
      </c>
      <c r="C4045" s="39" t="s">
        <v>70</v>
      </c>
      <c r="D4045" s="39" t="s">
        <v>71</v>
      </c>
      <c r="E4045" s="39" t="s">
        <v>12</v>
      </c>
      <c r="F4045" s="39" t="s">
        <v>30259</v>
      </c>
      <c r="G4045" s="39" t="s">
        <v>26187</v>
      </c>
      <c r="H4045" s="39" t="s">
        <v>1750</v>
      </c>
      <c r="I4045" s="71">
        <v>-5</v>
      </c>
    </row>
    <row r="4046" spans="1:9" x14ac:dyDescent="0.2">
      <c r="A4046" s="38" t="s">
        <v>82</v>
      </c>
      <c r="B4046" s="39" t="s">
        <v>69</v>
      </c>
      <c r="C4046" s="39" t="s">
        <v>70</v>
      </c>
      <c r="D4046" s="39" t="s">
        <v>71</v>
      </c>
      <c r="E4046" s="39" t="s">
        <v>12</v>
      </c>
      <c r="F4046" s="39" t="s">
        <v>2810</v>
      </c>
      <c r="G4046" s="39" t="s">
        <v>26187</v>
      </c>
      <c r="H4046" s="39" t="s">
        <v>2811</v>
      </c>
      <c r="I4046" s="71">
        <v>-40.1</v>
      </c>
    </row>
    <row r="4047" spans="1:9" x14ac:dyDescent="0.2">
      <c r="A4047" s="38" t="s">
        <v>82</v>
      </c>
      <c r="B4047" s="39" t="s">
        <v>69</v>
      </c>
      <c r="C4047" s="39" t="s">
        <v>70</v>
      </c>
      <c r="D4047" s="39" t="s">
        <v>71</v>
      </c>
      <c r="E4047" s="39" t="s">
        <v>12</v>
      </c>
      <c r="F4047" s="39" t="s">
        <v>28219</v>
      </c>
      <c r="G4047" s="39" t="s">
        <v>26187</v>
      </c>
      <c r="H4047" s="39" t="s">
        <v>2812</v>
      </c>
      <c r="I4047" s="71">
        <v>-160.26</v>
      </c>
    </row>
    <row r="4048" spans="1:9" x14ac:dyDescent="0.2">
      <c r="A4048" s="38" t="s">
        <v>82</v>
      </c>
      <c r="B4048" s="39" t="s">
        <v>69</v>
      </c>
      <c r="C4048" s="39" t="s">
        <v>70</v>
      </c>
      <c r="D4048" s="39" t="s">
        <v>71</v>
      </c>
      <c r="E4048" s="39" t="s">
        <v>12</v>
      </c>
      <c r="F4048" s="39" t="s">
        <v>32263</v>
      </c>
      <c r="G4048" s="39" t="s">
        <v>26187</v>
      </c>
      <c r="H4048" s="39" t="s">
        <v>32264</v>
      </c>
      <c r="I4048" s="71">
        <v>-5</v>
      </c>
    </row>
    <row r="4049" spans="1:9" x14ac:dyDescent="0.2">
      <c r="A4049" s="38" t="s">
        <v>82</v>
      </c>
      <c r="B4049" s="39" t="s">
        <v>69</v>
      </c>
      <c r="C4049" s="39" t="s">
        <v>70</v>
      </c>
      <c r="D4049" s="39" t="s">
        <v>71</v>
      </c>
      <c r="E4049" s="39" t="s">
        <v>12</v>
      </c>
      <c r="F4049" s="39" t="s">
        <v>30260</v>
      </c>
      <c r="G4049" s="39" t="s">
        <v>26187</v>
      </c>
      <c r="H4049" s="39" t="s">
        <v>19438</v>
      </c>
      <c r="I4049" s="71">
        <v>-5</v>
      </c>
    </row>
    <row r="4050" spans="1:9" x14ac:dyDescent="0.2">
      <c r="A4050" s="38" t="s">
        <v>82</v>
      </c>
      <c r="B4050" s="39" t="s">
        <v>69</v>
      </c>
      <c r="C4050" s="39" t="s">
        <v>70</v>
      </c>
      <c r="D4050" s="39" t="s">
        <v>71</v>
      </c>
      <c r="E4050" s="39" t="s">
        <v>12</v>
      </c>
      <c r="F4050" s="39" t="s">
        <v>32265</v>
      </c>
      <c r="G4050" s="39" t="s">
        <v>26187</v>
      </c>
      <c r="H4050" s="39" t="s">
        <v>32266</v>
      </c>
      <c r="I4050" s="71">
        <v>-5</v>
      </c>
    </row>
    <row r="4051" spans="1:9" x14ac:dyDescent="0.2">
      <c r="A4051" s="38" t="s">
        <v>82</v>
      </c>
      <c r="B4051" s="39" t="s">
        <v>69</v>
      </c>
      <c r="C4051" s="39" t="s">
        <v>70</v>
      </c>
      <c r="D4051" s="39" t="s">
        <v>71</v>
      </c>
      <c r="E4051" s="39" t="s">
        <v>12</v>
      </c>
      <c r="F4051" s="39" t="s">
        <v>26874</v>
      </c>
      <c r="G4051" s="39" t="s">
        <v>26187</v>
      </c>
      <c r="H4051" s="39" t="s">
        <v>26875</v>
      </c>
      <c r="I4051" s="71">
        <v>-5</v>
      </c>
    </row>
    <row r="4052" spans="1:9" x14ac:dyDescent="0.2">
      <c r="A4052" s="38" t="s">
        <v>82</v>
      </c>
      <c r="B4052" s="39" t="s">
        <v>69</v>
      </c>
      <c r="C4052" s="39" t="s">
        <v>70</v>
      </c>
      <c r="D4052" s="39" t="s">
        <v>71</v>
      </c>
      <c r="E4052" s="39" t="s">
        <v>12</v>
      </c>
      <c r="F4052" s="39" t="s">
        <v>28220</v>
      </c>
      <c r="G4052" s="39" t="s">
        <v>26187</v>
      </c>
      <c r="H4052" s="39" t="s">
        <v>2815</v>
      </c>
      <c r="I4052" s="71">
        <v>-7.27</v>
      </c>
    </row>
    <row r="4053" spans="1:9" x14ac:dyDescent="0.2">
      <c r="A4053" s="38" t="s">
        <v>82</v>
      </c>
      <c r="B4053" s="39" t="s">
        <v>69</v>
      </c>
      <c r="C4053" s="39" t="s">
        <v>70</v>
      </c>
      <c r="D4053" s="39" t="s">
        <v>71</v>
      </c>
      <c r="E4053" s="39" t="s">
        <v>12</v>
      </c>
      <c r="F4053" s="39" t="s">
        <v>26523</v>
      </c>
      <c r="G4053" s="39" t="s">
        <v>26187</v>
      </c>
      <c r="H4053" s="39" t="s">
        <v>26524</v>
      </c>
      <c r="I4053" s="71">
        <v>-31.96</v>
      </c>
    </row>
    <row r="4054" spans="1:9" x14ac:dyDescent="0.2">
      <c r="A4054" s="38" t="s">
        <v>82</v>
      </c>
      <c r="B4054" s="39" t="s">
        <v>69</v>
      </c>
      <c r="C4054" s="39" t="s">
        <v>70</v>
      </c>
      <c r="D4054" s="39" t="s">
        <v>71</v>
      </c>
      <c r="E4054" s="39" t="s">
        <v>12</v>
      </c>
      <c r="F4054" s="39" t="s">
        <v>28634</v>
      </c>
      <c r="G4054" s="39" t="s">
        <v>26187</v>
      </c>
      <c r="H4054" s="39" t="s">
        <v>28635</v>
      </c>
      <c r="I4054" s="71">
        <v>-5</v>
      </c>
    </row>
    <row r="4055" spans="1:9" x14ac:dyDescent="0.2">
      <c r="A4055" s="38" t="s">
        <v>82</v>
      </c>
      <c r="B4055" s="39" t="s">
        <v>69</v>
      </c>
      <c r="C4055" s="39" t="s">
        <v>70</v>
      </c>
      <c r="D4055" s="39" t="s">
        <v>71</v>
      </c>
      <c r="E4055" s="39" t="s">
        <v>12</v>
      </c>
      <c r="F4055" s="39" t="s">
        <v>30261</v>
      </c>
      <c r="G4055" s="39" t="s">
        <v>26187</v>
      </c>
      <c r="H4055" s="39" t="s">
        <v>30262</v>
      </c>
      <c r="I4055" s="71">
        <v>-5</v>
      </c>
    </row>
    <row r="4056" spans="1:9" x14ac:dyDescent="0.2">
      <c r="A4056" s="38" t="s">
        <v>82</v>
      </c>
      <c r="B4056" s="39" t="s">
        <v>69</v>
      </c>
      <c r="C4056" s="39" t="s">
        <v>70</v>
      </c>
      <c r="D4056" s="39" t="s">
        <v>71</v>
      </c>
      <c r="E4056" s="39" t="s">
        <v>12</v>
      </c>
      <c r="F4056" s="39" t="s">
        <v>30263</v>
      </c>
      <c r="G4056" s="39" t="s">
        <v>26187</v>
      </c>
      <c r="H4056" s="39" t="s">
        <v>30264</v>
      </c>
      <c r="I4056" s="71">
        <v>-5</v>
      </c>
    </row>
    <row r="4057" spans="1:9" x14ac:dyDescent="0.2">
      <c r="A4057" s="38" t="s">
        <v>82</v>
      </c>
      <c r="B4057" s="39" t="s">
        <v>69</v>
      </c>
      <c r="C4057" s="39" t="s">
        <v>70</v>
      </c>
      <c r="D4057" s="39" t="s">
        <v>71</v>
      </c>
      <c r="E4057" s="39" t="s">
        <v>12</v>
      </c>
      <c r="F4057" s="39" t="s">
        <v>32267</v>
      </c>
      <c r="G4057" s="39" t="s">
        <v>26187</v>
      </c>
      <c r="H4057" s="39" t="s">
        <v>32268</v>
      </c>
      <c r="I4057" s="71">
        <v>-5</v>
      </c>
    </row>
    <row r="4058" spans="1:9" x14ac:dyDescent="0.2">
      <c r="A4058" s="38" t="s">
        <v>82</v>
      </c>
      <c r="B4058" s="39" t="s">
        <v>69</v>
      </c>
      <c r="C4058" s="39" t="s">
        <v>70</v>
      </c>
      <c r="D4058" s="39" t="s">
        <v>71</v>
      </c>
      <c r="E4058" s="39" t="s">
        <v>12</v>
      </c>
      <c r="F4058" s="39" t="s">
        <v>26257</v>
      </c>
      <c r="G4058" s="39" t="s">
        <v>100</v>
      </c>
      <c r="H4058" s="39" t="s">
        <v>13658</v>
      </c>
      <c r="I4058" s="71">
        <v>-5</v>
      </c>
    </row>
    <row r="4059" spans="1:9" x14ac:dyDescent="0.2">
      <c r="A4059" s="38" t="s">
        <v>82</v>
      </c>
      <c r="B4059" s="39" t="s">
        <v>69</v>
      </c>
      <c r="C4059" s="39" t="s">
        <v>70</v>
      </c>
      <c r="D4059" s="39" t="s">
        <v>71</v>
      </c>
      <c r="E4059" s="39" t="s">
        <v>12</v>
      </c>
      <c r="F4059" s="39" t="s">
        <v>27499</v>
      </c>
      <c r="G4059" s="39" t="s">
        <v>26187</v>
      </c>
      <c r="H4059" s="39" t="s">
        <v>1751</v>
      </c>
      <c r="I4059" s="71">
        <v>-7.41</v>
      </c>
    </row>
    <row r="4060" spans="1:9" x14ac:dyDescent="0.2">
      <c r="A4060" s="38" t="s">
        <v>82</v>
      </c>
      <c r="B4060" s="39" t="s">
        <v>69</v>
      </c>
      <c r="C4060" s="39" t="s">
        <v>70</v>
      </c>
      <c r="D4060" s="39" t="s">
        <v>71</v>
      </c>
      <c r="E4060" s="39" t="s">
        <v>12</v>
      </c>
      <c r="F4060" s="39" t="s">
        <v>27022</v>
      </c>
      <c r="G4060" s="39" t="s">
        <v>26187</v>
      </c>
      <c r="H4060" s="39" t="s">
        <v>2816</v>
      </c>
      <c r="I4060" s="71">
        <v>-15.51</v>
      </c>
    </row>
    <row r="4061" spans="1:9" x14ac:dyDescent="0.2">
      <c r="A4061" s="38" t="s">
        <v>82</v>
      </c>
      <c r="B4061" s="39" t="s">
        <v>69</v>
      </c>
      <c r="C4061" s="39" t="s">
        <v>70</v>
      </c>
      <c r="D4061" s="39" t="s">
        <v>71</v>
      </c>
      <c r="E4061" s="39" t="s">
        <v>12</v>
      </c>
      <c r="F4061" s="39" t="s">
        <v>27244</v>
      </c>
      <c r="G4061" s="39" t="s">
        <v>26187</v>
      </c>
      <c r="H4061" s="39" t="s">
        <v>2818</v>
      </c>
      <c r="I4061" s="71">
        <v>-48.46</v>
      </c>
    </row>
    <row r="4062" spans="1:9" x14ac:dyDescent="0.2">
      <c r="A4062" s="38" t="s">
        <v>82</v>
      </c>
      <c r="B4062" s="39" t="s">
        <v>69</v>
      </c>
      <c r="C4062" s="39" t="s">
        <v>70</v>
      </c>
      <c r="D4062" s="39" t="s">
        <v>71</v>
      </c>
      <c r="E4062" s="39" t="s">
        <v>12</v>
      </c>
      <c r="F4062" s="39" t="s">
        <v>26241</v>
      </c>
      <c r="G4062" s="39" t="s">
        <v>26187</v>
      </c>
      <c r="H4062" s="39" t="s">
        <v>26242</v>
      </c>
      <c r="I4062" s="71">
        <v>-7.62</v>
      </c>
    </row>
    <row r="4063" spans="1:9" x14ac:dyDescent="0.2">
      <c r="A4063" s="38" t="s">
        <v>82</v>
      </c>
      <c r="B4063" s="39" t="s">
        <v>69</v>
      </c>
      <c r="C4063" s="39" t="s">
        <v>70</v>
      </c>
      <c r="D4063" s="39" t="s">
        <v>71</v>
      </c>
      <c r="E4063" s="39" t="s">
        <v>12</v>
      </c>
      <c r="F4063" s="39" t="s">
        <v>32269</v>
      </c>
      <c r="G4063" s="39" t="s">
        <v>26187</v>
      </c>
      <c r="H4063" s="39" t="s">
        <v>2823</v>
      </c>
      <c r="I4063" s="71">
        <v>-5</v>
      </c>
    </row>
    <row r="4064" spans="1:9" x14ac:dyDescent="0.2">
      <c r="A4064" s="38" t="s">
        <v>82</v>
      </c>
      <c r="B4064" s="39" t="s">
        <v>69</v>
      </c>
      <c r="C4064" s="39" t="s">
        <v>70</v>
      </c>
      <c r="D4064" s="39" t="s">
        <v>71</v>
      </c>
      <c r="E4064" s="39" t="s">
        <v>12</v>
      </c>
      <c r="F4064" s="39" t="s">
        <v>28636</v>
      </c>
      <c r="G4064" s="39" t="s">
        <v>26187</v>
      </c>
      <c r="H4064" s="39" t="s">
        <v>1752</v>
      </c>
      <c r="I4064" s="71">
        <v>-6.81</v>
      </c>
    </row>
    <row r="4065" spans="1:9" x14ac:dyDescent="0.2">
      <c r="A4065" s="38" t="s">
        <v>82</v>
      </c>
      <c r="B4065" s="39" t="s">
        <v>69</v>
      </c>
      <c r="C4065" s="39" t="s">
        <v>70</v>
      </c>
      <c r="D4065" s="39" t="s">
        <v>71</v>
      </c>
      <c r="E4065" s="39" t="s">
        <v>12</v>
      </c>
      <c r="F4065" s="39" t="s">
        <v>28637</v>
      </c>
      <c r="G4065" s="39" t="s">
        <v>26187</v>
      </c>
      <c r="H4065" s="39" t="s">
        <v>2824</v>
      </c>
      <c r="I4065" s="71">
        <v>-5</v>
      </c>
    </row>
    <row r="4066" spans="1:9" x14ac:dyDescent="0.2">
      <c r="A4066" s="38" t="s">
        <v>82</v>
      </c>
      <c r="B4066" s="39" t="s">
        <v>69</v>
      </c>
      <c r="C4066" s="39" t="s">
        <v>70</v>
      </c>
      <c r="D4066" s="39" t="s">
        <v>71</v>
      </c>
      <c r="E4066" s="39" t="s">
        <v>12</v>
      </c>
      <c r="F4066" s="39" t="s">
        <v>28221</v>
      </c>
      <c r="G4066" s="39" t="s">
        <v>26187</v>
      </c>
      <c r="H4066" s="39" t="s">
        <v>2825</v>
      </c>
      <c r="I4066" s="71">
        <v>-29.65</v>
      </c>
    </row>
    <row r="4067" spans="1:9" x14ac:dyDescent="0.2">
      <c r="A4067" s="38" t="s">
        <v>82</v>
      </c>
      <c r="B4067" s="39" t="s">
        <v>69</v>
      </c>
      <c r="C4067" s="39" t="s">
        <v>70</v>
      </c>
      <c r="D4067" s="39" t="s">
        <v>71</v>
      </c>
      <c r="E4067" s="39" t="s">
        <v>12</v>
      </c>
      <c r="F4067" s="39" t="s">
        <v>27245</v>
      </c>
      <c r="G4067" s="39" t="s">
        <v>26187</v>
      </c>
      <c r="H4067" s="39" t="s">
        <v>1753</v>
      </c>
      <c r="I4067" s="71">
        <v>-17.64</v>
      </c>
    </row>
    <row r="4068" spans="1:9" x14ac:dyDescent="0.2">
      <c r="A4068" s="38" t="s">
        <v>82</v>
      </c>
      <c r="B4068" s="39" t="s">
        <v>69</v>
      </c>
      <c r="C4068" s="39" t="s">
        <v>70</v>
      </c>
      <c r="D4068" s="39" t="s">
        <v>71</v>
      </c>
      <c r="E4068" s="39" t="s">
        <v>12</v>
      </c>
      <c r="F4068" s="39" t="s">
        <v>2828</v>
      </c>
      <c r="G4068" s="39" t="s">
        <v>26187</v>
      </c>
      <c r="H4068" s="39" t="s">
        <v>2829</v>
      </c>
      <c r="I4068" s="71">
        <v>-27.64</v>
      </c>
    </row>
    <row r="4069" spans="1:9" x14ac:dyDescent="0.2">
      <c r="A4069" s="38" t="s">
        <v>82</v>
      </c>
      <c r="B4069" s="39" t="s">
        <v>69</v>
      </c>
      <c r="C4069" s="39" t="s">
        <v>70</v>
      </c>
      <c r="D4069" s="39" t="s">
        <v>71</v>
      </c>
      <c r="E4069" s="39" t="s">
        <v>12</v>
      </c>
      <c r="F4069" s="39" t="s">
        <v>32270</v>
      </c>
      <c r="G4069" s="39" t="s">
        <v>26187</v>
      </c>
      <c r="H4069" s="39" t="s">
        <v>32271</v>
      </c>
      <c r="I4069" s="71">
        <v>-5</v>
      </c>
    </row>
    <row r="4070" spans="1:9" x14ac:dyDescent="0.2">
      <c r="A4070" s="38" t="s">
        <v>82</v>
      </c>
      <c r="B4070" s="39" t="s">
        <v>69</v>
      </c>
      <c r="C4070" s="39" t="s">
        <v>70</v>
      </c>
      <c r="D4070" s="39" t="s">
        <v>71</v>
      </c>
      <c r="E4070" s="39" t="s">
        <v>12</v>
      </c>
      <c r="F4070" s="39" t="s">
        <v>30265</v>
      </c>
      <c r="G4070" s="39" t="s">
        <v>26187</v>
      </c>
      <c r="H4070" s="39" t="s">
        <v>2831</v>
      </c>
      <c r="I4070" s="71">
        <v>-5</v>
      </c>
    </row>
    <row r="4071" spans="1:9" x14ac:dyDescent="0.2">
      <c r="A4071" s="38" t="s">
        <v>82</v>
      </c>
      <c r="B4071" s="39" t="s">
        <v>69</v>
      </c>
      <c r="C4071" s="39" t="s">
        <v>70</v>
      </c>
      <c r="D4071" s="39" t="s">
        <v>71</v>
      </c>
      <c r="E4071" s="39" t="s">
        <v>12</v>
      </c>
      <c r="F4071" s="39" t="s">
        <v>30266</v>
      </c>
      <c r="G4071" s="39" t="s">
        <v>26187</v>
      </c>
      <c r="H4071" s="39" t="s">
        <v>30267</v>
      </c>
      <c r="I4071" s="71">
        <v>-5</v>
      </c>
    </row>
    <row r="4072" spans="1:9" x14ac:dyDescent="0.2">
      <c r="A4072" s="38" t="s">
        <v>82</v>
      </c>
      <c r="B4072" s="39" t="s">
        <v>69</v>
      </c>
      <c r="C4072" s="39" t="s">
        <v>70</v>
      </c>
      <c r="D4072" s="39" t="s">
        <v>71</v>
      </c>
      <c r="E4072" s="39" t="s">
        <v>12</v>
      </c>
      <c r="F4072" s="39" t="s">
        <v>28222</v>
      </c>
      <c r="G4072" s="39" t="s">
        <v>26187</v>
      </c>
      <c r="H4072" s="39" t="s">
        <v>2832</v>
      </c>
      <c r="I4072" s="71">
        <v>-108.99</v>
      </c>
    </row>
    <row r="4073" spans="1:9" x14ac:dyDescent="0.2">
      <c r="A4073" s="38" t="s">
        <v>82</v>
      </c>
      <c r="B4073" s="39" t="s">
        <v>69</v>
      </c>
      <c r="C4073" s="39" t="s">
        <v>70</v>
      </c>
      <c r="D4073" s="39" t="s">
        <v>71</v>
      </c>
      <c r="E4073" s="39" t="s">
        <v>12</v>
      </c>
      <c r="F4073" s="39" t="s">
        <v>32272</v>
      </c>
      <c r="G4073" s="39" t="s">
        <v>26187</v>
      </c>
      <c r="H4073" s="39" t="s">
        <v>32273</v>
      </c>
      <c r="I4073" s="71">
        <v>-5</v>
      </c>
    </row>
    <row r="4074" spans="1:9" x14ac:dyDescent="0.2">
      <c r="A4074" s="38" t="s">
        <v>82</v>
      </c>
      <c r="B4074" s="39" t="s">
        <v>69</v>
      </c>
      <c r="C4074" s="39" t="s">
        <v>70</v>
      </c>
      <c r="D4074" s="39" t="s">
        <v>71</v>
      </c>
      <c r="E4074" s="39" t="s">
        <v>12</v>
      </c>
      <c r="F4074" s="39" t="s">
        <v>27500</v>
      </c>
      <c r="G4074" s="39" t="s">
        <v>26187</v>
      </c>
      <c r="H4074" s="39" t="s">
        <v>2833</v>
      </c>
      <c r="I4074" s="71">
        <v>-42.1</v>
      </c>
    </row>
    <row r="4075" spans="1:9" x14ac:dyDescent="0.2">
      <c r="A4075" s="38" t="s">
        <v>82</v>
      </c>
      <c r="B4075" s="39" t="s">
        <v>69</v>
      </c>
      <c r="C4075" s="39" t="s">
        <v>70</v>
      </c>
      <c r="D4075" s="39" t="s">
        <v>71</v>
      </c>
      <c r="E4075" s="39" t="s">
        <v>12</v>
      </c>
      <c r="F4075" s="39" t="s">
        <v>32274</v>
      </c>
      <c r="G4075" s="39" t="s">
        <v>26187</v>
      </c>
      <c r="H4075" s="39" t="s">
        <v>32275</v>
      </c>
      <c r="I4075" s="71">
        <v>-5</v>
      </c>
    </row>
    <row r="4076" spans="1:9" x14ac:dyDescent="0.2">
      <c r="A4076" s="38" t="s">
        <v>82</v>
      </c>
      <c r="B4076" s="39" t="s">
        <v>69</v>
      </c>
      <c r="C4076" s="39" t="s">
        <v>70</v>
      </c>
      <c r="D4076" s="39" t="s">
        <v>71</v>
      </c>
      <c r="E4076" s="39" t="s">
        <v>12</v>
      </c>
      <c r="F4076" s="39" t="s">
        <v>30268</v>
      </c>
      <c r="G4076" s="39" t="s">
        <v>26187</v>
      </c>
      <c r="H4076" s="39" t="s">
        <v>1754</v>
      </c>
      <c r="I4076" s="71">
        <v>-5</v>
      </c>
    </row>
    <row r="4077" spans="1:9" x14ac:dyDescent="0.2">
      <c r="A4077" s="38" t="s">
        <v>82</v>
      </c>
      <c r="B4077" s="39" t="s">
        <v>69</v>
      </c>
      <c r="C4077" s="39" t="s">
        <v>70</v>
      </c>
      <c r="D4077" s="39" t="s">
        <v>71</v>
      </c>
      <c r="E4077" s="39" t="s">
        <v>12</v>
      </c>
      <c r="F4077" s="39" t="s">
        <v>32276</v>
      </c>
      <c r="G4077" s="39" t="s">
        <v>26187</v>
      </c>
      <c r="H4077" s="39" t="s">
        <v>32277</v>
      </c>
      <c r="I4077" s="71">
        <v>-5</v>
      </c>
    </row>
    <row r="4078" spans="1:9" x14ac:dyDescent="0.2">
      <c r="A4078" s="38" t="s">
        <v>82</v>
      </c>
      <c r="B4078" s="39" t="s">
        <v>69</v>
      </c>
      <c r="C4078" s="39" t="s">
        <v>70</v>
      </c>
      <c r="D4078" s="39" t="s">
        <v>71</v>
      </c>
      <c r="E4078" s="39" t="s">
        <v>12</v>
      </c>
      <c r="F4078" s="39" t="s">
        <v>32278</v>
      </c>
      <c r="G4078" s="39" t="s">
        <v>26187</v>
      </c>
      <c r="H4078" s="39" t="s">
        <v>32279</v>
      </c>
      <c r="I4078" s="71">
        <v>-5</v>
      </c>
    </row>
    <row r="4079" spans="1:9" x14ac:dyDescent="0.2">
      <c r="A4079" s="38" t="s">
        <v>82</v>
      </c>
      <c r="B4079" s="39" t="s">
        <v>69</v>
      </c>
      <c r="C4079" s="39" t="s">
        <v>70</v>
      </c>
      <c r="D4079" s="39" t="s">
        <v>71</v>
      </c>
      <c r="E4079" s="39" t="s">
        <v>12</v>
      </c>
      <c r="F4079" s="39" t="s">
        <v>26373</v>
      </c>
      <c r="G4079" s="39" t="s">
        <v>26187</v>
      </c>
      <c r="H4079" s="39" t="s">
        <v>2836</v>
      </c>
      <c r="I4079" s="71">
        <v>-49.99</v>
      </c>
    </row>
    <row r="4080" spans="1:9" x14ac:dyDescent="0.2">
      <c r="A4080" s="38" t="s">
        <v>82</v>
      </c>
      <c r="B4080" s="39" t="s">
        <v>69</v>
      </c>
      <c r="C4080" s="39" t="s">
        <v>70</v>
      </c>
      <c r="D4080" s="39" t="s">
        <v>71</v>
      </c>
      <c r="E4080" s="39" t="s">
        <v>12</v>
      </c>
      <c r="F4080" s="39" t="s">
        <v>2837</v>
      </c>
      <c r="G4080" s="39" t="s">
        <v>26187</v>
      </c>
      <c r="H4080" s="39" t="s">
        <v>2838</v>
      </c>
      <c r="I4080" s="71">
        <v>-26.8</v>
      </c>
    </row>
    <row r="4081" spans="1:9" x14ac:dyDescent="0.2">
      <c r="A4081" s="38" t="s">
        <v>82</v>
      </c>
      <c r="B4081" s="39" t="s">
        <v>69</v>
      </c>
      <c r="C4081" s="39" t="s">
        <v>70</v>
      </c>
      <c r="D4081" s="39" t="s">
        <v>71</v>
      </c>
      <c r="E4081" s="39" t="s">
        <v>12</v>
      </c>
      <c r="F4081" s="39" t="s">
        <v>28638</v>
      </c>
      <c r="G4081" s="39" t="s">
        <v>26187</v>
      </c>
      <c r="H4081" s="39" t="s">
        <v>28639</v>
      </c>
      <c r="I4081" s="71">
        <v>-31.43</v>
      </c>
    </row>
    <row r="4082" spans="1:9" x14ac:dyDescent="0.2">
      <c r="A4082" s="38" t="s">
        <v>82</v>
      </c>
      <c r="B4082" s="39" t="s">
        <v>69</v>
      </c>
      <c r="C4082" s="39" t="s">
        <v>70</v>
      </c>
      <c r="D4082" s="39" t="s">
        <v>71</v>
      </c>
      <c r="E4082" s="39" t="s">
        <v>12</v>
      </c>
      <c r="F4082" s="39" t="s">
        <v>2842</v>
      </c>
      <c r="G4082" s="39" t="s">
        <v>26187</v>
      </c>
      <c r="H4082" s="39" t="s">
        <v>2843</v>
      </c>
      <c r="I4082" s="71">
        <v>-8.2799999999999994</v>
      </c>
    </row>
    <row r="4083" spans="1:9" x14ac:dyDescent="0.2">
      <c r="A4083" s="38" t="s">
        <v>82</v>
      </c>
      <c r="B4083" s="39" t="s">
        <v>69</v>
      </c>
      <c r="C4083" s="39" t="s">
        <v>70</v>
      </c>
      <c r="D4083" s="39" t="s">
        <v>71</v>
      </c>
      <c r="E4083" s="39" t="s">
        <v>12</v>
      </c>
      <c r="F4083" s="39" t="s">
        <v>27775</v>
      </c>
      <c r="G4083" s="39" t="s">
        <v>26187</v>
      </c>
      <c r="H4083" s="39" t="s">
        <v>2846</v>
      </c>
      <c r="I4083" s="71">
        <v>-17.13</v>
      </c>
    </row>
    <row r="4084" spans="1:9" x14ac:dyDescent="0.2">
      <c r="A4084" s="38" t="s">
        <v>82</v>
      </c>
      <c r="B4084" s="39" t="s">
        <v>69</v>
      </c>
      <c r="C4084" s="39" t="s">
        <v>70</v>
      </c>
      <c r="D4084" s="39" t="s">
        <v>71</v>
      </c>
      <c r="E4084" s="39" t="s">
        <v>12</v>
      </c>
      <c r="F4084" s="39" t="s">
        <v>29304</v>
      </c>
      <c r="G4084" s="39" t="s">
        <v>26187</v>
      </c>
      <c r="H4084" s="39" t="s">
        <v>29305</v>
      </c>
      <c r="I4084" s="71">
        <v>-5</v>
      </c>
    </row>
    <row r="4085" spans="1:9" x14ac:dyDescent="0.2">
      <c r="A4085" s="38" t="s">
        <v>82</v>
      </c>
      <c r="B4085" s="39" t="s">
        <v>69</v>
      </c>
      <c r="C4085" s="39" t="s">
        <v>70</v>
      </c>
      <c r="D4085" s="39" t="s">
        <v>71</v>
      </c>
      <c r="E4085" s="39" t="s">
        <v>12</v>
      </c>
      <c r="F4085" s="39" t="s">
        <v>28223</v>
      </c>
      <c r="G4085" s="39" t="s">
        <v>26187</v>
      </c>
      <c r="H4085" s="39" t="s">
        <v>2847</v>
      </c>
      <c r="I4085" s="71">
        <v>-5</v>
      </c>
    </row>
    <row r="4086" spans="1:9" x14ac:dyDescent="0.2">
      <c r="A4086" s="38" t="s">
        <v>82</v>
      </c>
      <c r="B4086" s="39" t="s">
        <v>69</v>
      </c>
      <c r="C4086" s="39" t="s">
        <v>70</v>
      </c>
      <c r="D4086" s="39" t="s">
        <v>71</v>
      </c>
      <c r="E4086" s="39" t="s">
        <v>12</v>
      </c>
      <c r="F4086" s="39" t="s">
        <v>2848</v>
      </c>
      <c r="G4086" s="39" t="s">
        <v>26187</v>
      </c>
      <c r="H4086" s="39" t="s">
        <v>2849</v>
      </c>
      <c r="I4086" s="71">
        <v>-119.48</v>
      </c>
    </row>
    <row r="4087" spans="1:9" x14ac:dyDescent="0.2">
      <c r="A4087" s="38" t="s">
        <v>82</v>
      </c>
      <c r="B4087" s="39" t="s">
        <v>69</v>
      </c>
      <c r="C4087" s="39" t="s">
        <v>70</v>
      </c>
      <c r="D4087" s="39" t="s">
        <v>71</v>
      </c>
      <c r="E4087" s="39" t="s">
        <v>12</v>
      </c>
      <c r="F4087" s="39" t="s">
        <v>1755</v>
      </c>
      <c r="G4087" s="39" t="s">
        <v>26187</v>
      </c>
      <c r="H4087" s="39" t="s">
        <v>1756</v>
      </c>
      <c r="I4087" s="71">
        <v>-41.01</v>
      </c>
    </row>
    <row r="4088" spans="1:9" x14ac:dyDescent="0.2">
      <c r="A4088" s="38" t="s">
        <v>82</v>
      </c>
      <c r="B4088" s="39" t="s">
        <v>69</v>
      </c>
      <c r="C4088" s="39" t="s">
        <v>70</v>
      </c>
      <c r="D4088" s="39" t="s">
        <v>71</v>
      </c>
      <c r="E4088" s="39" t="s">
        <v>12</v>
      </c>
      <c r="F4088" s="39" t="s">
        <v>2850</v>
      </c>
      <c r="G4088" s="39" t="s">
        <v>26187</v>
      </c>
      <c r="H4088" s="39" t="s">
        <v>2851</v>
      </c>
      <c r="I4088" s="71">
        <v>-77.33</v>
      </c>
    </row>
    <row r="4089" spans="1:9" x14ac:dyDescent="0.2">
      <c r="A4089" s="38" t="s">
        <v>82</v>
      </c>
      <c r="B4089" s="39" t="s">
        <v>69</v>
      </c>
      <c r="C4089" s="39" t="s">
        <v>70</v>
      </c>
      <c r="D4089" s="39" t="s">
        <v>71</v>
      </c>
      <c r="E4089" s="39" t="s">
        <v>12</v>
      </c>
      <c r="F4089" s="39" t="s">
        <v>2852</v>
      </c>
      <c r="G4089" s="39" t="s">
        <v>26187</v>
      </c>
      <c r="H4089" s="39" t="s">
        <v>2853</v>
      </c>
      <c r="I4089" s="71">
        <v>-37.229999999999997</v>
      </c>
    </row>
    <row r="4090" spans="1:9" x14ac:dyDescent="0.2">
      <c r="A4090" s="38" t="s">
        <v>82</v>
      </c>
      <c r="B4090" s="39" t="s">
        <v>69</v>
      </c>
      <c r="C4090" s="39" t="s">
        <v>70</v>
      </c>
      <c r="D4090" s="39" t="s">
        <v>71</v>
      </c>
      <c r="E4090" s="39" t="s">
        <v>12</v>
      </c>
      <c r="F4090" s="39" t="s">
        <v>2854</v>
      </c>
      <c r="G4090" s="39" t="s">
        <v>26187</v>
      </c>
      <c r="H4090" s="39" t="s">
        <v>2855</v>
      </c>
      <c r="I4090" s="71">
        <v>-5</v>
      </c>
    </row>
    <row r="4091" spans="1:9" x14ac:dyDescent="0.2">
      <c r="A4091" s="38" t="s">
        <v>82</v>
      </c>
      <c r="B4091" s="39" t="s">
        <v>69</v>
      </c>
      <c r="C4091" s="39" t="s">
        <v>70</v>
      </c>
      <c r="D4091" s="39" t="s">
        <v>71</v>
      </c>
      <c r="E4091" s="39" t="s">
        <v>12</v>
      </c>
      <c r="F4091" s="39" t="s">
        <v>32280</v>
      </c>
      <c r="G4091" s="39" t="s">
        <v>26187</v>
      </c>
      <c r="H4091" s="39" t="s">
        <v>32281</v>
      </c>
      <c r="I4091" s="71">
        <v>-5</v>
      </c>
    </row>
    <row r="4092" spans="1:9" x14ac:dyDescent="0.2">
      <c r="A4092" s="38" t="s">
        <v>82</v>
      </c>
      <c r="B4092" s="39" t="s">
        <v>69</v>
      </c>
      <c r="C4092" s="39" t="s">
        <v>70</v>
      </c>
      <c r="D4092" s="39" t="s">
        <v>71</v>
      </c>
      <c r="E4092" s="39" t="s">
        <v>12</v>
      </c>
      <c r="F4092" s="39" t="s">
        <v>32282</v>
      </c>
      <c r="G4092" s="39" t="s">
        <v>26187</v>
      </c>
      <c r="H4092" s="39" t="s">
        <v>32283</v>
      </c>
      <c r="I4092" s="71">
        <v>-5</v>
      </c>
    </row>
    <row r="4093" spans="1:9" x14ac:dyDescent="0.2">
      <c r="A4093" s="38" t="s">
        <v>82</v>
      </c>
      <c r="B4093" s="39" t="s">
        <v>69</v>
      </c>
      <c r="C4093" s="39" t="s">
        <v>70</v>
      </c>
      <c r="D4093" s="39" t="s">
        <v>71</v>
      </c>
      <c r="E4093" s="39" t="s">
        <v>12</v>
      </c>
      <c r="F4093" s="39" t="s">
        <v>28224</v>
      </c>
      <c r="G4093" s="39" t="s">
        <v>26187</v>
      </c>
      <c r="H4093" s="39" t="s">
        <v>28225</v>
      </c>
      <c r="I4093" s="71">
        <v>-20.86</v>
      </c>
    </row>
    <row r="4094" spans="1:9" x14ac:dyDescent="0.2">
      <c r="A4094" s="38" t="s">
        <v>82</v>
      </c>
      <c r="B4094" s="39" t="s">
        <v>69</v>
      </c>
      <c r="C4094" s="39" t="s">
        <v>70</v>
      </c>
      <c r="D4094" s="39" t="s">
        <v>71</v>
      </c>
      <c r="E4094" s="39" t="s">
        <v>12</v>
      </c>
      <c r="F4094" s="39" t="s">
        <v>32284</v>
      </c>
      <c r="G4094" s="39" t="s">
        <v>26187</v>
      </c>
      <c r="H4094" s="39" t="s">
        <v>32285</v>
      </c>
      <c r="I4094" s="71">
        <v>-5</v>
      </c>
    </row>
    <row r="4095" spans="1:9" x14ac:dyDescent="0.2">
      <c r="A4095" s="38" t="s">
        <v>82</v>
      </c>
      <c r="B4095" s="39" t="s">
        <v>69</v>
      </c>
      <c r="C4095" s="39" t="s">
        <v>70</v>
      </c>
      <c r="D4095" s="39" t="s">
        <v>71</v>
      </c>
      <c r="E4095" s="39" t="s">
        <v>12</v>
      </c>
      <c r="F4095" s="39" t="s">
        <v>2859</v>
      </c>
      <c r="G4095" s="39" t="s">
        <v>26187</v>
      </c>
      <c r="H4095" s="39" t="s">
        <v>2860</v>
      </c>
      <c r="I4095" s="71">
        <v>-22.3</v>
      </c>
    </row>
    <row r="4096" spans="1:9" x14ac:dyDescent="0.2">
      <c r="A4096" s="38" t="s">
        <v>82</v>
      </c>
      <c r="B4096" s="39" t="s">
        <v>69</v>
      </c>
      <c r="C4096" s="39" t="s">
        <v>70</v>
      </c>
      <c r="D4096" s="39" t="s">
        <v>71</v>
      </c>
      <c r="E4096" s="39" t="s">
        <v>12</v>
      </c>
      <c r="F4096" s="39" t="s">
        <v>32286</v>
      </c>
      <c r="G4096" s="39" t="s">
        <v>26187</v>
      </c>
      <c r="H4096" s="39" t="s">
        <v>2862</v>
      </c>
      <c r="I4096" s="71">
        <v>-5</v>
      </c>
    </row>
    <row r="4097" spans="1:9" x14ac:dyDescent="0.2">
      <c r="A4097" s="38" t="s">
        <v>82</v>
      </c>
      <c r="B4097" s="39" t="s">
        <v>69</v>
      </c>
      <c r="C4097" s="39" t="s">
        <v>70</v>
      </c>
      <c r="D4097" s="39" t="s">
        <v>71</v>
      </c>
      <c r="E4097" s="39" t="s">
        <v>12</v>
      </c>
      <c r="F4097" s="39" t="s">
        <v>32287</v>
      </c>
      <c r="G4097" s="39" t="s">
        <v>26187</v>
      </c>
      <c r="H4097" s="39" t="s">
        <v>32288</v>
      </c>
      <c r="I4097" s="71">
        <v>-5</v>
      </c>
    </row>
    <row r="4098" spans="1:9" x14ac:dyDescent="0.2">
      <c r="A4098" s="38" t="s">
        <v>82</v>
      </c>
      <c r="B4098" s="39" t="s">
        <v>69</v>
      </c>
      <c r="C4098" s="39" t="s">
        <v>70</v>
      </c>
      <c r="D4098" s="39" t="s">
        <v>71</v>
      </c>
      <c r="E4098" s="39" t="s">
        <v>12</v>
      </c>
      <c r="F4098" s="39" t="s">
        <v>30269</v>
      </c>
      <c r="G4098" s="39" t="s">
        <v>26187</v>
      </c>
      <c r="H4098" s="39" t="s">
        <v>2864</v>
      </c>
      <c r="I4098" s="71">
        <v>-5</v>
      </c>
    </row>
    <row r="4099" spans="1:9" x14ac:dyDescent="0.2">
      <c r="A4099" s="38" t="s">
        <v>82</v>
      </c>
      <c r="B4099" s="39" t="s">
        <v>69</v>
      </c>
      <c r="C4099" s="39" t="s">
        <v>70</v>
      </c>
      <c r="D4099" s="39" t="s">
        <v>71</v>
      </c>
      <c r="E4099" s="39" t="s">
        <v>12</v>
      </c>
      <c r="F4099" s="39" t="s">
        <v>27501</v>
      </c>
      <c r="G4099" s="39" t="s">
        <v>26187</v>
      </c>
      <c r="H4099" s="39" t="s">
        <v>2865</v>
      </c>
      <c r="I4099" s="71">
        <v>-29.49</v>
      </c>
    </row>
    <row r="4100" spans="1:9" x14ac:dyDescent="0.2">
      <c r="A4100" s="38" t="s">
        <v>82</v>
      </c>
      <c r="B4100" s="39" t="s">
        <v>69</v>
      </c>
      <c r="C4100" s="39" t="s">
        <v>70</v>
      </c>
      <c r="D4100" s="39" t="s">
        <v>71</v>
      </c>
      <c r="E4100" s="39" t="s">
        <v>12</v>
      </c>
      <c r="F4100" s="39" t="s">
        <v>29306</v>
      </c>
      <c r="G4100" s="39" t="s">
        <v>26187</v>
      </c>
      <c r="H4100" s="39" t="s">
        <v>29307</v>
      </c>
      <c r="I4100" s="71">
        <v>-5</v>
      </c>
    </row>
    <row r="4101" spans="1:9" x14ac:dyDescent="0.2">
      <c r="A4101" s="38" t="s">
        <v>82</v>
      </c>
      <c r="B4101" s="39" t="s">
        <v>69</v>
      </c>
      <c r="C4101" s="39" t="s">
        <v>70</v>
      </c>
      <c r="D4101" s="39" t="s">
        <v>71</v>
      </c>
      <c r="E4101" s="39" t="s">
        <v>12</v>
      </c>
      <c r="F4101" s="39" t="s">
        <v>32289</v>
      </c>
      <c r="G4101" s="39" t="s">
        <v>26187</v>
      </c>
      <c r="H4101" s="39" t="s">
        <v>32290</v>
      </c>
      <c r="I4101" s="71">
        <v>-5</v>
      </c>
    </row>
    <row r="4102" spans="1:9" x14ac:dyDescent="0.2">
      <c r="A4102" s="38" t="s">
        <v>82</v>
      </c>
      <c r="B4102" s="39" t="s">
        <v>69</v>
      </c>
      <c r="C4102" s="39" t="s">
        <v>70</v>
      </c>
      <c r="D4102" s="39" t="s">
        <v>71</v>
      </c>
      <c r="E4102" s="39" t="s">
        <v>12</v>
      </c>
      <c r="F4102" s="39" t="s">
        <v>30270</v>
      </c>
      <c r="G4102" s="39" t="s">
        <v>26187</v>
      </c>
      <c r="H4102" s="39" t="s">
        <v>30271</v>
      </c>
      <c r="I4102" s="71">
        <v>-5</v>
      </c>
    </row>
    <row r="4103" spans="1:9" x14ac:dyDescent="0.2">
      <c r="A4103" s="38" t="s">
        <v>82</v>
      </c>
      <c r="B4103" s="39" t="s">
        <v>69</v>
      </c>
      <c r="C4103" s="39" t="s">
        <v>70</v>
      </c>
      <c r="D4103" s="39" t="s">
        <v>71</v>
      </c>
      <c r="E4103" s="39" t="s">
        <v>12</v>
      </c>
      <c r="F4103" s="39" t="s">
        <v>32291</v>
      </c>
      <c r="G4103" s="39" t="s">
        <v>26187</v>
      </c>
      <c r="H4103" s="39" t="s">
        <v>32292</v>
      </c>
      <c r="I4103" s="71">
        <v>-5</v>
      </c>
    </row>
    <row r="4104" spans="1:9" x14ac:dyDescent="0.2">
      <c r="A4104" s="38" t="s">
        <v>82</v>
      </c>
      <c r="B4104" s="39" t="s">
        <v>69</v>
      </c>
      <c r="C4104" s="39" t="s">
        <v>70</v>
      </c>
      <c r="D4104" s="39" t="s">
        <v>71</v>
      </c>
      <c r="E4104" s="39" t="s">
        <v>12</v>
      </c>
      <c r="F4104" s="39" t="s">
        <v>32293</v>
      </c>
      <c r="G4104" s="39" t="s">
        <v>26187</v>
      </c>
      <c r="H4104" s="39" t="s">
        <v>32294</v>
      </c>
      <c r="I4104" s="71">
        <v>-5</v>
      </c>
    </row>
    <row r="4105" spans="1:9" x14ac:dyDescent="0.2">
      <c r="A4105" s="38" t="s">
        <v>82</v>
      </c>
      <c r="B4105" s="39" t="s">
        <v>69</v>
      </c>
      <c r="C4105" s="39" t="s">
        <v>70</v>
      </c>
      <c r="D4105" s="39" t="s">
        <v>71</v>
      </c>
      <c r="E4105" s="39" t="s">
        <v>12</v>
      </c>
      <c r="F4105" s="39" t="s">
        <v>28640</v>
      </c>
      <c r="G4105" s="39" t="s">
        <v>26187</v>
      </c>
      <c r="H4105" s="39" t="s">
        <v>28641</v>
      </c>
      <c r="I4105" s="71">
        <v>-5</v>
      </c>
    </row>
    <row r="4106" spans="1:9" x14ac:dyDescent="0.2">
      <c r="A4106" s="38" t="s">
        <v>82</v>
      </c>
      <c r="B4106" s="39" t="s">
        <v>69</v>
      </c>
      <c r="C4106" s="39" t="s">
        <v>70</v>
      </c>
      <c r="D4106" s="39" t="s">
        <v>71</v>
      </c>
      <c r="E4106" s="39" t="s">
        <v>12</v>
      </c>
      <c r="F4106" s="39" t="s">
        <v>1760</v>
      </c>
      <c r="G4106" s="39" t="s">
        <v>26187</v>
      </c>
      <c r="H4106" s="39" t="s">
        <v>1761</v>
      </c>
      <c r="I4106" s="71">
        <v>-29.84</v>
      </c>
    </row>
    <row r="4107" spans="1:9" x14ac:dyDescent="0.2">
      <c r="A4107" s="38" t="s">
        <v>82</v>
      </c>
      <c r="B4107" s="39" t="s">
        <v>69</v>
      </c>
      <c r="C4107" s="39" t="s">
        <v>70</v>
      </c>
      <c r="D4107" s="39" t="s">
        <v>71</v>
      </c>
      <c r="E4107" s="39" t="s">
        <v>12</v>
      </c>
      <c r="F4107" s="39" t="s">
        <v>32295</v>
      </c>
      <c r="G4107" s="39" t="s">
        <v>26187</v>
      </c>
      <c r="H4107" s="39" t="s">
        <v>32296</v>
      </c>
      <c r="I4107" s="71">
        <v>-5</v>
      </c>
    </row>
    <row r="4108" spans="1:9" x14ac:dyDescent="0.2">
      <c r="A4108" s="38" t="s">
        <v>82</v>
      </c>
      <c r="B4108" s="39" t="s">
        <v>69</v>
      </c>
      <c r="C4108" s="39" t="s">
        <v>70</v>
      </c>
      <c r="D4108" s="39" t="s">
        <v>71</v>
      </c>
      <c r="E4108" s="39" t="s">
        <v>12</v>
      </c>
      <c r="F4108" s="39" t="s">
        <v>27502</v>
      </c>
      <c r="G4108" s="39" t="s">
        <v>26187</v>
      </c>
      <c r="H4108" s="39" t="s">
        <v>27503</v>
      </c>
      <c r="I4108" s="71">
        <v>-12.05</v>
      </c>
    </row>
    <row r="4109" spans="1:9" x14ac:dyDescent="0.2">
      <c r="A4109" s="38" t="s">
        <v>82</v>
      </c>
      <c r="B4109" s="39" t="s">
        <v>69</v>
      </c>
      <c r="C4109" s="39" t="s">
        <v>70</v>
      </c>
      <c r="D4109" s="39" t="s">
        <v>71</v>
      </c>
      <c r="E4109" s="39" t="s">
        <v>12</v>
      </c>
      <c r="F4109" s="39" t="s">
        <v>29308</v>
      </c>
      <c r="G4109" s="39" t="s">
        <v>26187</v>
      </c>
      <c r="H4109" s="39" t="s">
        <v>2867</v>
      </c>
      <c r="I4109" s="71">
        <v>-5.71</v>
      </c>
    </row>
    <row r="4110" spans="1:9" x14ac:dyDescent="0.2">
      <c r="A4110" s="38" t="s">
        <v>82</v>
      </c>
      <c r="B4110" s="39" t="s">
        <v>69</v>
      </c>
      <c r="C4110" s="39" t="s">
        <v>70</v>
      </c>
      <c r="D4110" s="39" t="s">
        <v>71</v>
      </c>
      <c r="E4110" s="39" t="s">
        <v>12</v>
      </c>
      <c r="F4110" s="39" t="s">
        <v>32297</v>
      </c>
      <c r="G4110" s="39" t="s">
        <v>26187</v>
      </c>
      <c r="H4110" s="39" t="s">
        <v>1762</v>
      </c>
      <c r="I4110" s="71">
        <v>-5</v>
      </c>
    </row>
    <row r="4111" spans="1:9" x14ac:dyDescent="0.2">
      <c r="A4111" s="38" t="s">
        <v>82</v>
      </c>
      <c r="B4111" s="39" t="s">
        <v>69</v>
      </c>
      <c r="C4111" s="39" t="s">
        <v>70</v>
      </c>
      <c r="D4111" s="39" t="s">
        <v>71</v>
      </c>
      <c r="E4111" s="39" t="s">
        <v>12</v>
      </c>
      <c r="F4111" s="39" t="s">
        <v>28642</v>
      </c>
      <c r="G4111" s="39" t="s">
        <v>26187</v>
      </c>
      <c r="H4111" s="39" t="s">
        <v>28643</v>
      </c>
      <c r="I4111" s="71">
        <v>-5</v>
      </c>
    </row>
    <row r="4112" spans="1:9" x14ac:dyDescent="0.2">
      <c r="A4112" s="38" t="s">
        <v>82</v>
      </c>
      <c r="B4112" s="39" t="s">
        <v>69</v>
      </c>
      <c r="C4112" s="39" t="s">
        <v>70</v>
      </c>
      <c r="D4112" s="39" t="s">
        <v>71</v>
      </c>
      <c r="E4112" s="39" t="s">
        <v>12</v>
      </c>
      <c r="F4112" s="39" t="s">
        <v>32298</v>
      </c>
      <c r="G4112" s="39" t="s">
        <v>26187</v>
      </c>
      <c r="H4112" s="39" t="s">
        <v>32299</v>
      </c>
      <c r="I4112" s="71">
        <v>-5</v>
      </c>
    </row>
    <row r="4113" spans="1:9" x14ac:dyDescent="0.2">
      <c r="A4113" s="38" t="s">
        <v>82</v>
      </c>
      <c r="B4113" s="39" t="s">
        <v>69</v>
      </c>
      <c r="C4113" s="39" t="s">
        <v>70</v>
      </c>
      <c r="D4113" s="39" t="s">
        <v>71</v>
      </c>
      <c r="E4113" s="39" t="s">
        <v>12</v>
      </c>
      <c r="F4113" s="39" t="s">
        <v>26258</v>
      </c>
      <c r="G4113" s="39" t="s">
        <v>26187</v>
      </c>
      <c r="H4113" s="39" t="s">
        <v>26497</v>
      </c>
      <c r="I4113" s="71">
        <v>-5.59</v>
      </c>
    </row>
    <row r="4114" spans="1:9" x14ac:dyDescent="0.2">
      <c r="A4114" s="38" t="s">
        <v>82</v>
      </c>
      <c r="B4114" s="39" t="s">
        <v>69</v>
      </c>
      <c r="C4114" s="39" t="s">
        <v>70</v>
      </c>
      <c r="D4114" s="39" t="s">
        <v>71</v>
      </c>
      <c r="E4114" s="39" t="s">
        <v>12</v>
      </c>
      <c r="F4114" s="39" t="s">
        <v>29309</v>
      </c>
      <c r="G4114" s="39" t="s">
        <v>26187</v>
      </c>
      <c r="H4114" s="39" t="s">
        <v>29310</v>
      </c>
      <c r="I4114" s="71">
        <v>-5</v>
      </c>
    </row>
    <row r="4115" spans="1:9" x14ac:dyDescent="0.2">
      <c r="A4115" s="38" t="s">
        <v>82</v>
      </c>
      <c r="B4115" s="39" t="s">
        <v>69</v>
      </c>
      <c r="C4115" s="39" t="s">
        <v>70</v>
      </c>
      <c r="D4115" s="39" t="s">
        <v>71</v>
      </c>
      <c r="E4115" s="39" t="s">
        <v>12</v>
      </c>
      <c r="F4115" s="39" t="s">
        <v>29311</v>
      </c>
      <c r="G4115" s="39" t="s">
        <v>26187</v>
      </c>
      <c r="H4115" s="39" t="s">
        <v>2872</v>
      </c>
      <c r="I4115" s="71">
        <v>-5</v>
      </c>
    </row>
    <row r="4116" spans="1:9" x14ac:dyDescent="0.2">
      <c r="A4116" s="38" t="s">
        <v>82</v>
      </c>
      <c r="B4116" s="39" t="s">
        <v>69</v>
      </c>
      <c r="C4116" s="39" t="s">
        <v>70</v>
      </c>
      <c r="D4116" s="39" t="s">
        <v>71</v>
      </c>
      <c r="E4116" s="39" t="s">
        <v>12</v>
      </c>
      <c r="F4116" s="39" t="s">
        <v>26525</v>
      </c>
      <c r="G4116" s="39" t="s">
        <v>26187</v>
      </c>
      <c r="H4116" s="39" t="s">
        <v>2873</v>
      </c>
      <c r="I4116" s="71">
        <v>-22.84</v>
      </c>
    </row>
    <row r="4117" spans="1:9" x14ac:dyDescent="0.2">
      <c r="A4117" s="38" t="s">
        <v>82</v>
      </c>
      <c r="B4117" s="39" t="s">
        <v>69</v>
      </c>
      <c r="C4117" s="39" t="s">
        <v>70</v>
      </c>
      <c r="D4117" s="39" t="s">
        <v>71</v>
      </c>
      <c r="E4117" s="39" t="s">
        <v>12</v>
      </c>
      <c r="F4117" s="39" t="s">
        <v>30272</v>
      </c>
      <c r="G4117" s="39" t="s">
        <v>26187</v>
      </c>
      <c r="H4117" s="39" t="s">
        <v>30273</v>
      </c>
      <c r="I4117" s="71">
        <v>-12.85</v>
      </c>
    </row>
    <row r="4118" spans="1:9" x14ac:dyDescent="0.2">
      <c r="A4118" s="38" t="s">
        <v>82</v>
      </c>
      <c r="B4118" s="39" t="s">
        <v>69</v>
      </c>
      <c r="C4118" s="39" t="s">
        <v>70</v>
      </c>
      <c r="D4118" s="39" t="s">
        <v>71</v>
      </c>
      <c r="E4118" s="39" t="s">
        <v>12</v>
      </c>
      <c r="F4118" s="39" t="s">
        <v>27776</v>
      </c>
      <c r="G4118" s="39" t="s">
        <v>26187</v>
      </c>
      <c r="H4118" s="39" t="s">
        <v>2874</v>
      </c>
      <c r="I4118" s="71">
        <v>-6.41</v>
      </c>
    </row>
    <row r="4119" spans="1:9" x14ac:dyDescent="0.2">
      <c r="A4119" s="38" t="s">
        <v>82</v>
      </c>
      <c r="B4119" s="39" t="s">
        <v>69</v>
      </c>
      <c r="C4119" s="39" t="s">
        <v>70</v>
      </c>
      <c r="D4119" s="39" t="s">
        <v>71</v>
      </c>
      <c r="E4119" s="39" t="s">
        <v>12</v>
      </c>
      <c r="F4119" s="39" t="s">
        <v>32300</v>
      </c>
      <c r="G4119" s="39" t="s">
        <v>26187</v>
      </c>
      <c r="H4119" s="39" t="s">
        <v>32301</v>
      </c>
      <c r="I4119" s="71">
        <v>-5</v>
      </c>
    </row>
    <row r="4120" spans="1:9" x14ac:dyDescent="0.2">
      <c r="A4120" s="38" t="s">
        <v>82</v>
      </c>
      <c r="B4120" s="39" t="s">
        <v>69</v>
      </c>
      <c r="C4120" s="39" t="s">
        <v>70</v>
      </c>
      <c r="D4120" s="39" t="s">
        <v>71</v>
      </c>
      <c r="E4120" s="39" t="s">
        <v>12</v>
      </c>
      <c r="F4120" s="39" t="s">
        <v>29312</v>
      </c>
      <c r="G4120" s="39" t="s">
        <v>26187</v>
      </c>
      <c r="H4120" s="39" t="s">
        <v>29313</v>
      </c>
      <c r="I4120" s="71">
        <v>-5</v>
      </c>
    </row>
    <row r="4121" spans="1:9" x14ac:dyDescent="0.2">
      <c r="A4121" s="38" t="s">
        <v>82</v>
      </c>
      <c r="B4121" s="39" t="s">
        <v>69</v>
      </c>
      <c r="C4121" s="39" t="s">
        <v>70</v>
      </c>
      <c r="D4121" s="39" t="s">
        <v>71</v>
      </c>
      <c r="E4121" s="39" t="s">
        <v>12</v>
      </c>
      <c r="F4121" s="39" t="s">
        <v>28226</v>
      </c>
      <c r="G4121" s="39" t="s">
        <v>26187</v>
      </c>
      <c r="H4121" s="39" t="s">
        <v>1763</v>
      </c>
      <c r="I4121" s="71">
        <v>-5</v>
      </c>
    </row>
    <row r="4122" spans="1:9" x14ac:dyDescent="0.2">
      <c r="A4122" s="38" t="s">
        <v>82</v>
      </c>
      <c r="B4122" s="39" t="s">
        <v>69</v>
      </c>
      <c r="C4122" s="39" t="s">
        <v>70</v>
      </c>
      <c r="D4122" s="39" t="s">
        <v>71</v>
      </c>
      <c r="E4122" s="39" t="s">
        <v>12</v>
      </c>
      <c r="F4122" s="39" t="s">
        <v>28644</v>
      </c>
      <c r="G4122" s="39" t="s">
        <v>26187</v>
      </c>
      <c r="H4122" s="39" t="s">
        <v>2875</v>
      </c>
      <c r="I4122" s="71">
        <v>-47.35</v>
      </c>
    </row>
    <row r="4123" spans="1:9" x14ac:dyDescent="0.2">
      <c r="A4123" s="38" t="s">
        <v>82</v>
      </c>
      <c r="B4123" s="39" t="s">
        <v>69</v>
      </c>
      <c r="C4123" s="39" t="s">
        <v>70</v>
      </c>
      <c r="D4123" s="39" t="s">
        <v>71</v>
      </c>
      <c r="E4123" s="39" t="s">
        <v>12</v>
      </c>
      <c r="F4123" s="39" t="s">
        <v>27504</v>
      </c>
      <c r="G4123" s="39" t="s">
        <v>26187</v>
      </c>
      <c r="H4123" s="39" t="s">
        <v>27505</v>
      </c>
      <c r="I4123" s="71">
        <v>-5</v>
      </c>
    </row>
    <row r="4124" spans="1:9" x14ac:dyDescent="0.2">
      <c r="A4124" s="38" t="s">
        <v>82</v>
      </c>
      <c r="B4124" s="39" t="s">
        <v>69</v>
      </c>
      <c r="C4124" s="39" t="s">
        <v>70</v>
      </c>
      <c r="D4124" s="39" t="s">
        <v>71</v>
      </c>
      <c r="E4124" s="39" t="s">
        <v>12</v>
      </c>
      <c r="F4124" s="39" t="s">
        <v>32302</v>
      </c>
      <c r="G4124" s="39" t="s">
        <v>26187</v>
      </c>
      <c r="H4124" s="39" t="s">
        <v>32303</v>
      </c>
      <c r="I4124" s="71">
        <v>-6.86</v>
      </c>
    </row>
    <row r="4125" spans="1:9" x14ac:dyDescent="0.2">
      <c r="A4125" s="38" t="s">
        <v>82</v>
      </c>
      <c r="B4125" s="39" t="s">
        <v>69</v>
      </c>
      <c r="C4125" s="39" t="s">
        <v>70</v>
      </c>
      <c r="D4125" s="39" t="s">
        <v>71</v>
      </c>
      <c r="E4125" s="39" t="s">
        <v>12</v>
      </c>
      <c r="F4125" s="39" t="s">
        <v>26526</v>
      </c>
      <c r="G4125" s="39" t="s">
        <v>26187</v>
      </c>
      <c r="H4125" s="39" t="s">
        <v>106</v>
      </c>
      <c r="I4125" s="71">
        <v>-96.82</v>
      </c>
    </row>
    <row r="4126" spans="1:9" x14ac:dyDescent="0.2">
      <c r="A4126" s="38" t="s">
        <v>82</v>
      </c>
      <c r="B4126" s="39" t="s">
        <v>69</v>
      </c>
      <c r="C4126" s="39" t="s">
        <v>70</v>
      </c>
      <c r="D4126" s="39" t="s">
        <v>71</v>
      </c>
      <c r="E4126" s="39" t="s">
        <v>12</v>
      </c>
      <c r="F4126" s="39" t="s">
        <v>32304</v>
      </c>
      <c r="G4126" s="39" t="s">
        <v>26187</v>
      </c>
      <c r="H4126" s="39" t="s">
        <v>32305</v>
      </c>
      <c r="I4126" s="71">
        <v>-5</v>
      </c>
    </row>
    <row r="4127" spans="1:9" x14ac:dyDescent="0.2">
      <c r="A4127" s="38" t="s">
        <v>82</v>
      </c>
      <c r="B4127" s="39" t="s">
        <v>69</v>
      </c>
      <c r="C4127" s="39" t="s">
        <v>70</v>
      </c>
      <c r="D4127" s="39" t="s">
        <v>71</v>
      </c>
      <c r="E4127" s="39" t="s">
        <v>12</v>
      </c>
      <c r="F4127" s="39" t="s">
        <v>30274</v>
      </c>
      <c r="G4127" s="39" t="s">
        <v>26187</v>
      </c>
      <c r="H4127" s="39" t="s">
        <v>1765</v>
      </c>
      <c r="I4127" s="71">
        <v>-5</v>
      </c>
    </row>
    <row r="4128" spans="1:9" x14ac:dyDescent="0.2">
      <c r="A4128" s="38" t="s">
        <v>82</v>
      </c>
      <c r="B4128" s="39" t="s">
        <v>69</v>
      </c>
      <c r="C4128" s="39" t="s">
        <v>70</v>
      </c>
      <c r="D4128" s="39" t="s">
        <v>71</v>
      </c>
      <c r="E4128" s="39" t="s">
        <v>12</v>
      </c>
      <c r="F4128" s="39" t="s">
        <v>29314</v>
      </c>
      <c r="G4128" s="39" t="s">
        <v>26187</v>
      </c>
      <c r="H4128" s="39" t="s">
        <v>2878</v>
      </c>
      <c r="I4128" s="71">
        <v>-6.62</v>
      </c>
    </row>
    <row r="4129" spans="1:9" x14ac:dyDescent="0.2">
      <c r="A4129" s="38" t="s">
        <v>82</v>
      </c>
      <c r="B4129" s="39" t="s">
        <v>69</v>
      </c>
      <c r="C4129" s="39" t="s">
        <v>70</v>
      </c>
      <c r="D4129" s="39" t="s">
        <v>71</v>
      </c>
      <c r="E4129" s="39" t="s">
        <v>12</v>
      </c>
      <c r="F4129" s="39" t="s">
        <v>29315</v>
      </c>
      <c r="G4129" s="39" t="s">
        <v>26187</v>
      </c>
      <c r="H4129" s="39" t="s">
        <v>2879</v>
      </c>
      <c r="I4129" s="71">
        <v>-5</v>
      </c>
    </row>
    <row r="4130" spans="1:9" x14ac:dyDescent="0.2">
      <c r="A4130" s="38" t="s">
        <v>82</v>
      </c>
      <c r="B4130" s="39" t="s">
        <v>69</v>
      </c>
      <c r="C4130" s="39" t="s">
        <v>70</v>
      </c>
      <c r="D4130" s="39" t="s">
        <v>71</v>
      </c>
      <c r="E4130" s="39" t="s">
        <v>12</v>
      </c>
      <c r="F4130" s="39" t="s">
        <v>28645</v>
      </c>
      <c r="G4130" s="39" t="s">
        <v>26187</v>
      </c>
      <c r="H4130" s="39" t="s">
        <v>2880</v>
      </c>
      <c r="I4130" s="71">
        <v>-7.97</v>
      </c>
    </row>
    <row r="4131" spans="1:9" x14ac:dyDescent="0.2">
      <c r="A4131" s="38" t="s">
        <v>82</v>
      </c>
      <c r="B4131" s="39" t="s">
        <v>69</v>
      </c>
      <c r="C4131" s="39" t="s">
        <v>70</v>
      </c>
      <c r="D4131" s="39" t="s">
        <v>71</v>
      </c>
      <c r="E4131" s="39" t="s">
        <v>12</v>
      </c>
      <c r="F4131" s="39" t="s">
        <v>1766</v>
      </c>
      <c r="G4131" s="39" t="s">
        <v>26187</v>
      </c>
      <c r="H4131" s="39" t="s">
        <v>2881</v>
      </c>
      <c r="I4131" s="71">
        <v>-5</v>
      </c>
    </row>
    <row r="4132" spans="1:9" x14ac:dyDescent="0.2">
      <c r="A4132" s="38" t="s">
        <v>82</v>
      </c>
      <c r="B4132" s="39" t="s">
        <v>69</v>
      </c>
      <c r="C4132" s="39" t="s">
        <v>70</v>
      </c>
      <c r="D4132" s="39" t="s">
        <v>71</v>
      </c>
      <c r="E4132" s="39" t="s">
        <v>12</v>
      </c>
      <c r="F4132" s="39" t="s">
        <v>1766</v>
      </c>
      <c r="G4132" s="39" t="s">
        <v>26187</v>
      </c>
      <c r="H4132" s="39" t="s">
        <v>1767</v>
      </c>
      <c r="I4132" s="71">
        <v>-67.430000000000007</v>
      </c>
    </row>
    <row r="4133" spans="1:9" x14ac:dyDescent="0.2">
      <c r="A4133" s="38" t="s">
        <v>82</v>
      </c>
      <c r="B4133" s="39" t="s">
        <v>69</v>
      </c>
      <c r="C4133" s="39" t="s">
        <v>70</v>
      </c>
      <c r="D4133" s="39" t="s">
        <v>71</v>
      </c>
      <c r="E4133" s="39" t="s">
        <v>12</v>
      </c>
      <c r="F4133" s="39" t="s">
        <v>30275</v>
      </c>
      <c r="G4133" s="39" t="s">
        <v>26187</v>
      </c>
      <c r="H4133" s="39" t="s">
        <v>30276</v>
      </c>
      <c r="I4133" s="71">
        <v>-5</v>
      </c>
    </row>
    <row r="4134" spans="1:9" x14ac:dyDescent="0.2">
      <c r="A4134" s="38" t="s">
        <v>82</v>
      </c>
      <c r="B4134" s="39" t="s">
        <v>69</v>
      </c>
      <c r="C4134" s="39" t="s">
        <v>70</v>
      </c>
      <c r="D4134" s="39" t="s">
        <v>71</v>
      </c>
      <c r="E4134" s="39" t="s">
        <v>12</v>
      </c>
      <c r="F4134" s="39" t="s">
        <v>30277</v>
      </c>
      <c r="G4134" s="39" t="s">
        <v>26187</v>
      </c>
      <c r="H4134" s="39" t="s">
        <v>2883</v>
      </c>
      <c r="I4134" s="71">
        <v>-5</v>
      </c>
    </row>
    <row r="4135" spans="1:9" x14ac:dyDescent="0.2">
      <c r="A4135" s="38" t="s">
        <v>82</v>
      </c>
      <c r="B4135" s="39" t="s">
        <v>69</v>
      </c>
      <c r="C4135" s="39" t="s">
        <v>70</v>
      </c>
      <c r="D4135" s="39" t="s">
        <v>71</v>
      </c>
      <c r="E4135" s="39" t="s">
        <v>12</v>
      </c>
      <c r="F4135" s="39" t="s">
        <v>30278</v>
      </c>
      <c r="G4135" s="39" t="s">
        <v>26187</v>
      </c>
      <c r="H4135" s="39" t="s">
        <v>1768</v>
      </c>
      <c r="I4135" s="71">
        <v>-5</v>
      </c>
    </row>
    <row r="4136" spans="1:9" x14ac:dyDescent="0.2">
      <c r="A4136" s="38" t="s">
        <v>82</v>
      </c>
      <c r="B4136" s="39" t="s">
        <v>69</v>
      </c>
      <c r="C4136" s="39" t="s">
        <v>70</v>
      </c>
      <c r="D4136" s="39" t="s">
        <v>71</v>
      </c>
      <c r="E4136" s="39" t="s">
        <v>12</v>
      </c>
      <c r="F4136" s="39" t="s">
        <v>28227</v>
      </c>
      <c r="G4136" s="39" t="s">
        <v>26187</v>
      </c>
      <c r="H4136" s="39" t="s">
        <v>1891</v>
      </c>
      <c r="I4136" s="71">
        <v>-5</v>
      </c>
    </row>
    <row r="4137" spans="1:9" x14ac:dyDescent="0.2">
      <c r="A4137" s="38" t="s">
        <v>82</v>
      </c>
      <c r="B4137" s="39" t="s">
        <v>69</v>
      </c>
      <c r="C4137" s="39" t="s">
        <v>70</v>
      </c>
      <c r="D4137" s="39" t="s">
        <v>71</v>
      </c>
      <c r="E4137" s="39" t="s">
        <v>12</v>
      </c>
      <c r="F4137" s="39" t="s">
        <v>32306</v>
      </c>
      <c r="G4137" s="39" t="s">
        <v>26187</v>
      </c>
      <c r="H4137" s="39" t="s">
        <v>2885</v>
      </c>
      <c r="I4137" s="71">
        <v>-5</v>
      </c>
    </row>
    <row r="4138" spans="1:9" x14ac:dyDescent="0.2">
      <c r="A4138" s="38" t="s">
        <v>82</v>
      </c>
      <c r="B4138" s="39" t="s">
        <v>69</v>
      </c>
      <c r="C4138" s="39" t="s">
        <v>70</v>
      </c>
      <c r="D4138" s="39" t="s">
        <v>71</v>
      </c>
      <c r="E4138" s="39" t="s">
        <v>12</v>
      </c>
      <c r="F4138" s="39" t="s">
        <v>32307</v>
      </c>
      <c r="G4138" s="39" t="s">
        <v>26187</v>
      </c>
      <c r="H4138" s="39" t="s">
        <v>32308</v>
      </c>
      <c r="I4138" s="71">
        <v>-5.0599999999999996</v>
      </c>
    </row>
    <row r="4139" spans="1:9" x14ac:dyDescent="0.2">
      <c r="A4139" s="38" t="s">
        <v>82</v>
      </c>
      <c r="B4139" s="39" t="s">
        <v>69</v>
      </c>
      <c r="C4139" s="39" t="s">
        <v>70</v>
      </c>
      <c r="D4139" s="39" t="s">
        <v>71</v>
      </c>
      <c r="E4139" s="39" t="s">
        <v>12</v>
      </c>
      <c r="F4139" s="39" t="s">
        <v>28228</v>
      </c>
      <c r="G4139" s="39" t="s">
        <v>26187</v>
      </c>
      <c r="H4139" s="39" t="s">
        <v>32309</v>
      </c>
      <c r="I4139" s="71">
        <v>-5</v>
      </c>
    </row>
    <row r="4140" spans="1:9" x14ac:dyDescent="0.2">
      <c r="A4140" s="38" t="s">
        <v>82</v>
      </c>
      <c r="B4140" s="39" t="s">
        <v>69</v>
      </c>
      <c r="C4140" s="39" t="s">
        <v>70</v>
      </c>
      <c r="D4140" s="39" t="s">
        <v>71</v>
      </c>
      <c r="E4140" s="39" t="s">
        <v>12</v>
      </c>
      <c r="F4140" s="39" t="s">
        <v>28646</v>
      </c>
      <c r="G4140" s="39" t="s">
        <v>26187</v>
      </c>
      <c r="H4140" s="39" t="s">
        <v>28647</v>
      </c>
      <c r="I4140" s="71">
        <v>-5.41</v>
      </c>
    </row>
    <row r="4141" spans="1:9" x14ac:dyDescent="0.2">
      <c r="A4141" s="38" t="s">
        <v>82</v>
      </c>
      <c r="B4141" s="39" t="s">
        <v>69</v>
      </c>
      <c r="C4141" s="39" t="s">
        <v>70</v>
      </c>
      <c r="D4141" s="39" t="s">
        <v>71</v>
      </c>
      <c r="E4141" s="39" t="s">
        <v>12</v>
      </c>
      <c r="F4141" s="39" t="s">
        <v>30279</v>
      </c>
      <c r="G4141" s="39" t="s">
        <v>26187</v>
      </c>
      <c r="H4141" s="39" t="s">
        <v>2886</v>
      </c>
      <c r="I4141" s="71">
        <v>-5</v>
      </c>
    </row>
    <row r="4142" spans="1:9" x14ac:dyDescent="0.2">
      <c r="A4142" s="38" t="s">
        <v>82</v>
      </c>
      <c r="B4142" s="39" t="s">
        <v>69</v>
      </c>
      <c r="C4142" s="39" t="s">
        <v>70</v>
      </c>
      <c r="D4142" s="39" t="s">
        <v>71</v>
      </c>
      <c r="E4142" s="39" t="s">
        <v>12</v>
      </c>
      <c r="F4142" s="39" t="s">
        <v>2887</v>
      </c>
      <c r="G4142" s="39" t="s">
        <v>26187</v>
      </c>
      <c r="H4142" s="39" t="s">
        <v>2888</v>
      </c>
      <c r="I4142" s="71">
        <v>-22.69</v>
      </c>
    </row>
    <row r="4143" spans="1:9" x14ac:dyDescent="0.2">
      <c r="A4143" s="38" t="s">
        <v>82</v>
      </c>
      <c r="B4143" s="39" t="s">
        <v>69</v>
      </c>
      <c r="C4143" s="39" t="s">
        <v>70</v>
      </c>
      <c r="D4143" s="39" t="s">
        <v>71</v>
      </c>
      <c r="E4143" s="39" t="s">
        <v>12</v>
      </c>
      <c r="F4143" s="39" t="s">
        <v>32310</v>
      </c>
      <c r="G4143" s="39" t="s">
        <v>26187</v>
      </c>
      <c r="H4143" s="39" t="s">
        <v>32311</v>
      </c>
      <c r="I4143" s="71">
        <v>-5</v>
      </c>
    </row>
    <row r="4144" spans="1:9" x14ac:dyDescent="0.2">
      <c r="A4144" s="38" t="s">
        <v>82</v>
      </c>
      <c r="B4144" s="39" t="s">
        <v>69</v>
      </c>
      <c r="C4144" s="39" t="s">
        <v>70</v>
      </c>
      <c r="D4144" s="39" t="s">
        <v>71</v>
      </c>
      <c r="E4144" s="39" t="s">
        <v>12</v>
      </c>
      <c r="F4144" s="39" t="s">
        <v>29316</v>
      </c>
      <c r="G4144" s="39" t="s">
        <v>26187</v>
      </c>
      <c r="H4144" s="39" t="s">
        <v>29317</v>
      </c>
      <c r="I4144" s="71">
        <v>-7.23</v>
      </c>
    </row>
    <row r="4145" spans="1:9" x14ac:dyDescent="0.2">
      <c r="A4145" s="38" t="s">
        <v>82</v>
      </c>
      <c r="B4145" s="39" t="s">
        <v>69</v>
      </c>
      <c r="C4145" s="39" t="s">
        <v>70</v>
      </c>
      <c r="D4145" s="39" t="s">
        <v>71</v>
      </c>
      <c r="E4145" s="39" t="s">
        <v>12</v>
      </c>
      <c r="F4145" s="39" t="s">
        <v>32312</v>
      </c>
      <c r="G4145" s="39" t="s">
        <v>26187</v>
      </c>
      <c r="H4145" s="39" t="s">
        <v>32313</v>
      </c>
      <c r="I4145" s="71">
        <v>-5</v>
      </c>
    </row>
    <row r="4146" spans="1:9" x14ac:dyDescent="0.2">
      <c r="A4146" s="38" t="s">
        <v>82</v>
      </c>
      <c r="B4146" s="39" t="s">
        <v>69</v>
      </c>
      <c r="C4146" s="39" t="s">
        <v>70</v>
      </c>
      <c r="D4146" s="39" t="s">
        <v>71</v>
      </c>
      <c r="E4146" s="39" t="s">
        <v>12</v>
      </c>
      <c r="F4146" s="39" t="s">
        <v>2889</v>
      </c>
      <c r="G4146" s="39" t="s">
        <v>26187</v>
      </c>
      <c r="H4146" s="39" t="s">
        <v>2890</v>
      </c>
      <c r="I4146" s="71">
        <v>-144.4</v>
      </c>
    </row>
    <row r="4147" spans="1:9" x14ac:dyDescent="0.2">
      <c r="A4147" s="38" t="s">
        <v>82</v>
      </c>
      <c r="B4147" s="39" t="s">
        <v>69</v>
      </c>
      <c r="C4147" s="39" t="s">
        <v>70</v>
      </c>
      <c r="D4147" s="39" t="s">
        <v>71</v>
      </c>
      <c r="E4147" s="39" t="s">
        <v>12</v>
      </c>
      <c r="F4147" s="39" t="s">
        <v>26259</v>
      </c>
      <c r="G4147" s="39" t="s">
        <v>26187</v>
      </c>
      <c r="H4147" s="39" t="s">
        <v>26260</v>
      </c>
      <c r="I4147" s="71">
        <v>-17.690000000000001</v>
      </c>
    </row>
    <row r="4148" spans="1:9" x14ac:dyDescent="0.2">
      <c r="A4148" s="38" t="s">
        <v>82</v>
      </c>
      <c r="B4148" s="39" t="s">
        <v>69</v>
      </c>
      <c r="C4148" s="39" t="s">
        <v>70</v>
      </c>
      <c r="D4148" s="39" t="s">
        <v>71</v>
      </c>
      <c r="E4148" s="39" t="s">
        <v>12</v>
      </c>
      <c r="F4148" s="39" t="s">
        <v>32314</v>
      </c>
      <c r="G4148" s="39" t="s">
        <v>26187</v>
      </c>
      <c r="H4148" s="39" t="s">
        <v>32315</v>
      </c>
      <c r="I4148" s="71">
        <v>-5</v>
      </c>
    </row>
    <row r="4149" spans="1:9" x14ac:dyDescent="0.2">
      <c r="A4149" s="38" t="s">
        <v>82</v>
      </c>
      <c r="B4149" s="39" t="s">
        <v>69</v>
      </c>
      <c r="C4149" s="39" t="s">
        <v>70</v>
      </c>
      <c r="D4149" s="39" t="s">
        <v>71</v>
      </c>
      <c r="E4149" s="39" t="s">
        <v>12</v>
      </c>
      <c r="F4149" s="39" t="s">
        <v>32316</v>
      </c>
      <c r="G4149" s="39" t="s">
        <v>26187</v>
      </c>
      <c r="H4149" s="39" t="s">
        <v>32317</v>
      </c>
      <c r="I4149" s="71">
        <v>-5</v>
      </c>
    </row>
    <row r="4150" spans="1:9" x14ac:dyDescent="0.2">
      <c r="A4150" s="38" t="s">
        <v>82</v>
      </c>
      <c r="B4150" s="39" t="s">
        <v>69</v>
      </c>
      <c r="C4150" s="39" t="s">
        <v>70</v>
      </c>
      <c r="D4150" s="39" t="s">
        <v>71</v>
      </c>
      <c r="E4150" s="39" t="s">
        <v>12</v>
      </c>
      <c r="F4150" s="39" t="s">
        <v>32318</v>
      </c>
      <c r="G4150" s="39" t="s">
        <v>26187</v>
      </c>
      <c r="H4150" s="39" t="s">
        <v>32319</v>
      </c>
      <c r="I4150" s="71">
        <v>-5</v>
      </c>
    </row>
    <row r="4151" spans="1:9" x14ac:dyDescent="0.2">
      <c r="A4151" s="38" t="s">
        <v>82</v>
      </c>
      <c r="B4151" s="39" t="s">
        <v>69</v>
      </c>
      <c r="C4151" s="39" t="s">
        <v>70</v>
      </c>
      <c r="D4151" s="39" t="s">
        <v>71</v>
      </c>
      <c r="E4151" s="39" t="s">
        <v>12</v>
      </c>
      <c r="F4151" s="39" t="s">
        <v>28229</v>
      </c>
      <c r="G4151" s="39" t="s">
        <v>26187</v>
      </c>
      <c r="H4151" s="39" t="s">
        <v>2893</v>
      </c>
      <c r="I4151" s="71">
        <v>-24.18</v>
      </c>
    </row>
    <row r="4152" spans="1:9" x14ac:dyDescent="0.2">
      <c r="A4152" s="38" t="s">
        <v>82</v>
      </c>
      <c r="B4152" s="39" t="s">
        <v>69</v>
      </c>
      <c r="C4152" s="39" t="s">
        <v>70</v>
      </c>
      <c r="D4152" s="39" t="s">
        <v>71</v>
      </c>
      <c r="E4152" s="39" t="s">
        <v>12</v>
      </c>
      <c r="F4152" s="39" t="s">
        <v>28230</v>
      </c>
      <c r="G4152" s="39" t="s">
        <v>100</v>
      </c>
      <c r="H4152" s="39" t="s">
        <v>2894</v>
      </c>
      <c r="I4152" s="71">
        <v>-37.97</v>
      </c>
    </row>
    <row r="4153" spans="1:9" x14ac:dyDescent="0.2">
      <c r="A4153" s="38" t="s">
        <v>82</v>
      </c>
      <c r="B4153" s="39" t="s">
        <v>69</v>
      </c>
      <c r="C4153" s="39" t="s">
        <v>70</v>
      </c>
      <c r="D4153" s="39" t="s">
        <v>71</v>
      </c>
      <c r="E4153" s="39" t="s">
        <v>12</v>
      </c>
      <c r="F4153" s="39" t="s">
        <v>26707</v>
      </c>
      <c r="G4153" s="39" t="s">
        <v>26187</v>
      </c>
      <c r="H4153" s="39" t="s">
        <v>1769</v>
      </c>
      <c r="I4153" s="71">
        <v>-5</v>
      </c>
    </row>
    <row r="4154" spans="1:9" x14ac:dyDescent="0.2">
      <c r="A4154" s="38" t="s">
        <v>82</v>
      </c>
      <c r="B4154" s="39" t="s">
        <v>69</v>
      </c>
      <c r="C4154" s="39" t="s">
        <v>70</v>
      </c>
      <c r="D4154" s="39" t="s">
        <v>71</v>
      </c>
      <c r="E4154" s="39" t="s">
        <v>12</v>
      </c>
      <c r="F4154" s="39" t="s">
        <v>27062</v>
      </c>
      <c r="G4154" s="39" t="s">
        <v>26187</v>
      </c>
      <c r="H4154" s="39" t="s">
        <v>2895</v>
      </c>
      <c r="I4154" s="71">
        <v>-50.81</v>
      </c>
    </row>
    <row r="4155" spans="1:9" x14ac:dyDescent="0.2">
      <c r="A4155" s="38" t="s">
        <v>82</v>
      </c>
      <c r="B4155" s="39" t="s">
        <v>69</v>
      </c>
      <c r="C4155" s="39" t="s">
        <v>70</v>
      </c>
      <c r="D4155" s="39" t="s">
        <v>71</v>
      </c>
      <c r="E4155" s="39" t="s">
        <v>12</v>
      </c>
      <c r="F4155" s="39" t="s">
        <v>26527</v>
      </c>
      <c r="G4155" s="39" t="s">
        <v>26187</v>
      </c>
      <c r="H4155" s="39" t="s">
        <v>2896</v>
      </c>
      <c r="I4155" s="71">
        <v>-7.69</v>
      </c>
    </row>
    <row r="4156" spans="1:9" x14ac:dyDescent="0.2">
      <c r="A4156" s="38" t="s">
        <v>82</v>
      </c>
      <c r="B4156" s="39" t="s">
        <v>69</v>
      </c>
      <c r="C4156" s="39" t="s">
        <v>70</v>
      </c>
      <c r="D4156" s="39" t="s">
        <v>71</v>
      </c>
      <c r="E4156" s="39" t="s">
        <v>12</v>
      </c>
      <c r="F4156" s="39" t="s">
        <v>28231</v>
      </c>
      <c r="G4156" s="39" t="s">
        <v>26187</v>
      </c>
      <c r="H4156" s="39" t="s">
        <v>28232</v>
      </c>
      <c r="I4156" s="71">
        <v>-16.64</v>
      </c>
    </row>
    <row r="4157" spans="1:9" x14ac:dyDescent="0.2">
      <c r="A4157" s="38" t="s">
        <v>82</v>
      </c>
      <c r="B4157" s="39" t="s">
        <v>69</v>
      </c>
      <c r="C4157" s="39" t="s">
        <v>70</v>
      </c>
      <c r="D4157" s="39" t="s">
        <v>71</v>
      </c>
      <c r="E4157" s="39" t="s">
        <v>12</v>
      </c>
      <c r="F4157" s="39" t="s">
        <v>28648</v>
      </c>
      <c r="G4157" s="39" t="s">
        <v>26187</v>
      </c>
      <c r="H4157" s="39" t="s">
        <v>2898</v>
      </c>
      <c r="I4157" s="71">
        <v>-10</v>
      </c>
    </row>
    <row r="4158" spans="1:9" x14ac:dyDescent="0.2">
      <c r="A4158" s="38" t="s">
        <v>82</v>
      </c>
      <c r="B4158" s="39" t="s">
        <v>69</v>
      </c>
      <c r="C4158" s="39" t="s">
        <v>70</v>
      </c>
      <c r="D4158" s="39" t="s">
        <v>71</v>
      </c>
      <c r="E4158" s="39" t="s">
        <v>12</v>
      </c>
      <c r="F4158" s="39" t="s">
        <v>32320</v>
      </c>
      <c r="G4158" s="39" t="s">
        <v>26187</v>
      </c>
      <c r="H4158" s="39" t="s">
        <v>2899</v>
      </c>
      <c r="I4158" s="71">
        <v>-5</v>
      </c>
    </row>
    <row r="4159" spans="1:9" x14ac:dyDescent="0.2">
      <c r="A4159" s="38" t="s">
        <v>82</v>
      </c>
      <c r="B4159" s="39" t="s">
        <v>69</v>
      </c>
      <c r="C4159" s="39" t="s">
        <v>70</v>
      </c>
      <c r="D4159" s="39" t="s">
        <v>71</v>
      </c>
      <c r="E4159" s="39" t="s">
        <v>12</v>
      </c>
      <c r="F4159" s="39" t="s">
        <v>27506</v>
      </c>
      <c r="G4159" s="39" t="s">
        <v>26187</v>
      </c>
      <c r="H4159" s="39" t="s">
        <v>2900</v>
      </c>
      <c r="I4159" s="71">
        <v>-5</v>
      </c>
    </row>
    <row r="4160" spans="1:9" x14ac:dyDescent="0.2">
      <c r="A4160" s="38" t="s">
        <v>82</v>
      </c>
      <c r="B4160" s="39" t="s">
        <v>69</v>
      </c>
      <c r="C4160" s="39" t="s">
        <v>70</v>
      </c>
      <c r="D4160" s="39" t="s">
        <v>71</v>
      </c>
      <c r="E4160" s="39" t="s">
        <v>12</v>
      </c>
      <c r="F4160" s="39" t="s">
        <v>2902</v>
      </c>
      <c r="G4160" s="39" t="s">
        <v>26187</v>
      </c>
      <c r="H4160" s="39" t="s">
        <v>2903</v>
      </c>
      <c r="I4160" s="71">
        <v>-5</v>
      </c>
    </row>
    <row r="4161" spans="1:9" x14ac:dyDescent="0.2">
      <c r="A4161" s="38" t="s">
        <v>82</v>
      </c>
      <c r="B4161" s="39" t="s">
        <v>69</v>
      </c>
      <c r="C4161" s="39" t="s">
        <v>70</v>
      </c>
      <c r="D4161" s="39" t="s">
        <v>71</v>
      </c>
      <c r="E4161" s="39" t="s">
        <v>12</v>
      </c>
      <c r="F4161" s="39" t="s">
        <v>2904</v>
      </c>
      <c r="G4161" s="39" t="s">
        <v>26187</v>
      </c>
      <c r="H4161" s="39" t="s">
        <v>2905</v>
      </c>
      <c r="I4161" s="71">
        <v>-69</v>
      </c>
    </row>
    <row r="4162" spans="1:9" x14ac:dyDescent="0.2">
      <c r="A4162" s="38" t="s">
        <v>82</v>
      </c>
      <c r="B4162" s="39" t="s">
        <v>69</v>
      </c>
      <c r="C4162" s="39" t="s">
        <v>70</v>
      </c>
      <c r="D4162" s="39" t="s">
        <v>71</v>
      </c>
      <c r="E4162" s="39" t="s">
        <v>12</v>
      </c>
      <c r="F4162" s="39" t="s">
        <v>26876</v>
      </c>
      <c r="G4162" s="39" t="s">
        <v>26187</v>
      </c>
      <c r="H4162" s="39" t="s">
        <v>2906</v>
      </c>
      <c r="I4162" s="71">
        <v>-21.44</v>
      </c>
    </row>
    <row r="4163" spans="1:9" x14ac:dyDescent="0.2">
      <c r="A4163" s="38" t="s">
        <v>82</v>
      </c>
      <c r="B4163" s="39" t="s">
        <v>69</v>
      </c>
      <c r="C4163" s="39" t="s">
        <v>70</v>
      </c>
      <c r="D4163" s="39" t="s">
        <v>71</v>
      </c>
      <c r="E4163" s="39" t="s">
        <v>12</v>
      </c>
      <c r="F4163" s="39" t="s">
        <v>2907</v>
      </c>
      <c r="G4163" s="39" t="s">
        <v>26187</v>
      </c>
      <c r="H4163" s="39" t="s">
        <v>2908</v>
      </c>
      <c r="I4163" s="71">
        <v>-51.64</v>
      </c>
    </row>
    <row r="4164" spans="1:9" x14ac:dyDescent="0.2">
      <c r="A4164" s="38" t="s">
        <v>82</v>
      </c>
      <c r="B4164" s="39" t="s">
        <v>69</v>
      </c>
      <c r="C4164" s="39" t="s">
        <v>70</v>
      </c>
      <c r="D4164" s="39" t="s">
        <v>71</v>
      </c>
      <c r="E4164" s="39" t="s">
        <v>12</v>
      </c>
      <c r="F4164" s="39" t="s">
        <v>32321</v>
      </c>
      <c r="G4164" s="39" t="s">
        <v>26187</v>
      </c>
      <c r="H4164" s="39" t="s">
        <v>2909</v>
      </c>
      <c r="I4164" s="71">
        <v>-5</v>
      </c>
    </row>
    <row r="4165" spans="1:9" x14ac:dyDescent="0.2">
      <c r="A4165" s="38" t="s">
        <v>82</v>
      </c>
      <c r="B4165" s="39" t="s">
        <v>69</v>
      </c>
      <c r="C4165" s="39" t="s">
        <v>70</v>
      </c>
      <c r="D4165" s="39" t="s">
        <v>71</v>
      </c>
      <c r="E4165" s="39" t="s">
        <v>12</v>
      </c>
      <c r="F4165" s="39" t="s">
        <v>30280</v>
      </c>
      <c r="G4165" s="39" t="s">
        <v>26187</v>
      </c>
      <c r="H4165" s="39" t="s">
        <v>30281</v>
      </c>
      <c r="I4165" s="71">
        <v>-5</v>
      </c>
    </row>
    <row r="4166" spans="1:9" x14ac:dyDescent="0.2">
      <c r="A4166" s="38" t="s">
        <v>82</v>
      </c>
      <c r="B4166" s="39" t="s">
        <v>69</v>
      </c>
      <c r="C4166" s="39" t="s">
        <v>70</v>
      </c>
      <c r="D4166" s="39" t="s">
        <v>71</v>
      </c>
      <c r="E4166" s="39" t="s">
        <v>12</v>
      </c>
      <c r="F4166" s="39" t="s">
        <v>32322</v>
      </c>
      <c r="G4166" s="39" t="s">
        <v>26187</v>
      </c>
      <c r="H4166" s="39" t="s">
        <v>32323</v>
      </c>
      <c r="I4166" s="71">
        <v>-5</v>
      </c>
    </row>
    <row r="4167" spans="1:9" x14ac:dyDescent="0.2">
      <c r="A4167" s="38" t="s">
        <v>82</v>
      </c>
      <c r="B4167" s="39" t="s">
        <v>69</v>
      </c>
      <c r="C4167" s="39" t="s">
        <v>70</v>
      </c>
      <c r="D4167" s="39" t="s">
        <v>71</v>
      </c>
      <c r="E4167" s="39" t="s">
        <v>12</v>
      </c>
      <c r="F4167" s="39" t="s">
        <v>32324</v>
      </c>
      <c r="G4167" s="39" t="s">
        <v>26187</v>
      </c>
      <c r="H4167" s="39" t="s">
        <v>32325</v>
      </c>
      <c r="I4167" s="71">
        <v>-5</v>
      </c>
    </row>
    <row r="4168" spans="1:9" x14ac:dyDescent="0.2">
      <c r="A4168" s="38" t="s">
        <v>82</v>
      </c>
      <c r="B4168" s="39" t="s">
        <v>69</v>
      </c>
      <c r="C4168" s="39" t="s">
        <v>70</v>
      </c>
      <c r="D4168" s="39" t="s">
        <v>71</v>
      </c>
      <c r="E4168" s="39" t="s">
        <v>12</v>
      </c>
      <c r="F4168" s="39" t="s">
        <v>30282</v>
      </c>
      <c r="G4168" s="39" t="s">
        <v>26187</v>
      </c>
      <c r="H4168" s="39" t="s">
        <v>30283</v>
      </c>
      <c r="I4168" s="71">
        <v>0</v>
      </c>
    </row>
    <row r="4169" spans="1:9" x14ac:dyDescent="0.2">
      <c r="A4169" s="38" t="s">
        <v>82</v>
      </c>
      <c r="B4169" s="39" t="s">
        <v>69</v>
      </c>
      <c r="C4169" s="39" t="s">
        <v>70</v>
      </c>
      <c r="D4169" s="39" t="s">
        <v>71</v>
      </c>
      <c r="E4169" s="39" t="s">
        <v>12</v>
      </c>
      <c r="F4169" s="39" t="s">
        <v>32326</v>
      </c>
      <c r="G4169" s="39" t="s">
        <v>26187</v>
      </c>
      <c r="H4169" s="39" t="s">
        <v>5486</v>
      </c>
      <c r="I4169" s="71">
        <v>-29.94</v>
      </c>
    </row>
    <row r="4170" spans="1:9" x14ac:dyDescent="0.2">
      <c r="A4170" s="38" t="s">
        <v>82</v>
      </c>
      <c r="B4170" s="39" t="s">
        <v>69</v>
      </c>
      <c r="C4170" s="39" t="s">
        <v>70</v>
      </c>
      <c r="D4170" s="39" t="s">
        <v>71</v>
      </c>
      <c r="E4170" s="39" t="s">
        <v>12</v>
      </c>
      <c r="F4170" s="39" t="s">
        <v>32327</v>
      </c>
      <c r="G4170" s="39" t="s">
        <v>26187</v>
      </c>
      <c r="H4170" s="39" t="s">
        <v>32328</v>
      </c>
      <c r="I4170" s="71">
        <v>-5</v>
      </c>
    </row>
    <row r="4171" spans="1:9" x14ac:dyDescent="0.2">
      <c r="A4171" s="38" t="s">
        <v>82</v>
      </c>
      <c r="B4171" s="39" t="s">
        <v>69</v>
      </c>
      <c r="C4171" s="39" t="s">
        <v>70</v>
      </c>
      <c r="D4171" s="39" t="s">
        <v>71</v>
      </c>
      <c r="E4171" s="39" t="s">
        <v>12</v>
      </c>
      <c r="F4171" s="39" t="s">
        <v>29318</v>
      </c>
      <c r="G4171" s="39" t="s">
        <v>26187</v>
      </c>
      <c r="H4171" s="39" t="s">
        <v>10968</v>
      </c>
      <c r="I4171" s="71">
        <v>-5</v>
      </c>
    </row>
    <row r="4172" spans="1:9" x14ac:dyDescent="0.2">
      <c r="A4172" s="38" t="s">
        <v>82</v>
      </c>
      <c r="B4172" s="39" t="s">
        <v>69</v>
      </c>
      <c r="C4172" s="39" t="s">
        <v>70</v>
      </c>
      <c r="D4172" s="39" t="s">
        <v>71</v>
      </c>
      <c r="E4172" s="39" t="s">
        <v>12</v>
      </c>
      <c r="F4172" s="39" t="s">
        <v>28233</v>
      </c>
      <c r="G4172" s="39" t="s">
        <v>26187</v>
      </c>
      <c r="H4172" s="39" t="s">
        <v>2916</v>
      </c>
      <c r="I4172" s="71">
        <v>-5</v>
      </c>
    </row>
    <row r="4173" spans="1:9" x14ac:dyDescent="0.2">
      <c r="A4173" s="38" t="s">
        <v>82</v>
      </c>
      <c r="B4173" s="39" t="s">
        <v>69</v>
      </c>
      <c r="C4173" s="39" t="s">
        <v>70</v>
      </c>
      <c r="D4173" s="39" t="s">
        <v>71</v>
      </c>
      <c r="E4173" s="39" t="s">
        <v>12</v>
      </c>
      <c r="F4173" s="39" t="s">
        <v>32329</v>
      </c>
      <c r="G4173" s="39" t="s">
        <v>26187</v>
      </c>
      <c r="H4173" s="39" t="s">
        <v>17353</v>
      </c>
      <c r="I4173" s="71">
        <v>-5</v>
      </c>
    </row>
    <row r="4174" spans="1:9" x14ac:dyDescent="0.2">
      <c r="A4174" s="38" t="s">
        <v>82</v>
      </c>
      <c r="B4174" s="39" t="s">
        <v>69</v>
      </c>
      <c r="C4174" s="39" t="s">
        <v>70</v>
      </c>
      <c r="D4174" s="39" t="s">
        <v>71</v>
      </c>
      <c r="E4174" s="39" t="s">
        <v>12</v>
      </c>
      <c r="F4174" s="39" t="s">
        <v>30284</v>
      </c>
      <c r="G4174" s="39" t="s">
        <v>26187</v>
      </c>
      <c r="H4174" s="39" t="s">
        <v>30285</v>
      </c>
      <c r="I4174" s="71">
        <v>-5</v>
      </c>
    </row>
    <row r="4175" spans="1:9" x14ac:dyDescent="0.2">
      <c r="A4175" s="38" t="s">
        <v>82</v>
      </c>
      <c r="B4175" s="39" t="s">
        <v>69</v>
      </c>
      <c r="C4175" s="39" t="s">
        <v>70</v>
      </c>
      <c r="D4175" s="39" t="s">
        <v>71</v>
      </c>
      <c r="E4175" s="39" t="s">
        <v>12</v>
      </c>
      <c r="F4175" s="39" t="s">
        <v>27246</v>
      </c>
      <c r="G4175" s="39" t="s">
        <v>26187</v>
      </c>
      <c r="H4175" s="39" t="s">
        <v>27247</v>
      </c>
      <c r="I4175" s="71">
        <v>-32.18</v>
      </c>
    </row>
    <row r="4176" spans="1:9" x14ac:dyDescent="0.2">
      <c r="A4176" s="38" t="s">
        <v>82</v>
      </c>
      <c r="B4176" s="39" t="s">
        <v>69</v>
      </c>
      <c r="C4176" s="39" t="s">
        <v>70</v>
      </c>
      <c r="D4176" s="39" t="s">
        <v>71</v>
      </c>
      <c r="E4176" s="39" t="s">
        <v>12</v>
      </c>
      <c r="F4176" s="39" t="s">
        <v>27063</v>
      </c>
      <c r="G4176" s="39" t="s">
        <v>26187</v>
      </c>
      <c r="H4176" s="39" t="s">
        <v>2918</v>
      </c>
      <c r="I4176" s="71">
        <v>-31.84</v>
      </c>
    </row>
    <row r="4177" spans="1:9" x14ac:dyDescent="0.2">
      <c r="A4177" s="38" t="s">
        <v>82</v>
      </c>
      <c r="B4177" s="39" t="s">
        <v>69</v>
      </c>
      <c r="C4177" s="39" t="s">
        <v>70</v>
      </c>
      <c r="D4177" s="39" t="s">
        <v>71</v>
      </c>
      <c r="E4177" s="39" t="s">
        <v>12</v>
      </c>
      <c r="F4177" s="39" t="s">
        <v>26708</v>
      </c>
      <c r="G4177" s="39" t="s">
        <v>26187</v>
      </c>
      <c r="H4177" s="39" t="s">
        <v>1771</v>
      </c>
      <c r="I4177" s="71">
        <v>-8.33</v>
      </c>
    </row>
    <row r="4178" spans="1:9" x14ac:dyDescent="0.2">
      <c r="A4178" s="38" t="s">
        <v>82</v>
      </c>
      <c r="B4178" s="39" t="s">
        <v>69</v>
      </c>
      <c r="C4178" s="39" t="s">
        <v>70</v>
      </c>
      <c r="D4178" s="39" t="s">
        <v>71</v>
      </c>
      <c r="E4178" s="39" t="s">
        <v>12</v>
      </c>
      <c r="F4178" s="39" t="s">
        <v>28649</v>
      </c>
      <c r="G4178" s="39" t="s">
        <v>26187</v>
      </c>
      <c r="H4178" s="39" t="s">
        <v>2919</v>
      </c>
      <c r="I4178" s="71">
        <v>-9.2100000000000009</v>
      </c>
    </row>
    <row r="4179" spans="1:9" x14ac:dyDescent="0.2">
      <c r="A4179" s="38" t="s">
        <v>82</v>
      </c>
      <c r="B4179" s="39" t="s">
        <v>69</v>
      </c>
      <c r="C4179" s="39" t="s">
        <v>70</v>
      </c>
      <c r="D4179" s="39" t="s">
        <v>71</v>
      </c>
      <c r="E4179" s="39" t="s">
        <v>12</v>
      </c>
      <c r="F4179" s="39" t="s">
        <v>28650</v>
      </c>
      <c r="G4179" s="39" t="s">
        <v>26187</v>
      </c>
      <c r="H4179" s="39" t="s">
        <v>2920</v>
      </c>
      <c r="I4179" s="71">
        <v>-5</v>
      </c>
    </row>
    <row r="4180" spans="1:9" x14ac:dyDescent="0.2">
      <c r="A4180" s="38" t="s">
        <v>82</v>
      </c>
      <c r="B4180" s="39" t="s">
        <v>69</v>
      </c>
      <c r="C4180" s="39" t="s">
        <v>70</v>
      </c>
      <c r="D4180" s="39" t="s">
        <v>71</v>
      </c>
      <c r="E4180" s="39" t="s">
        <v>12</v>
      </c>
      <c r="F4180" s="39" t="s">
        <v>27507</v>
      </c>
      <c r="G4180" s="39" t="s">
        <v>100</v>
      </c>
      <c r="H4180" s="39" t="s">
        <v>12147</v>
      </c>
      <c r="I4180" s="71">
        <v>-5</v>
      </c>
    </row>
    <row r="4181" spans="1:9" x14ac:dyDescent="0.2">
      <c r="A4181" s="38" t="s">
        <v>82</v>
      </c>
      <c r="B4181" s="39" t="s">
        <v>69</v>
      </c>
      <c r="C4181" s="39" t="s">
        <v>70</v>
      </c>
      <c r="D4181" s="39" t="s">
        <v>71</v>
      </c>
      <c r="E4181" s="39" t="s">
        <v>12</v>
      </c>
      <c r="F4181" s="39" t="s">
        <v>27064</v>
      </c>
      <c r="G4181" s="39" t="s">
        <v>26187</v>
      </c>
      <c r="H4181" s="39" t="s">
        <v>2921</v>
      </c>
      <c r="I4181" s="71">
        <v>-9.5</v>
      </c>
    </row>
    <row r="4182" spans="1:9" x14ac:dyDescent="0.2">
      <c r="A4182" s="38" t="s">
        <v>82</v>
      </c>
      <c r="B4182" s="39" t="s">
        <v>69</v>
      </c>
      <c r="C4182" s="39" t="s">
        <v>70</v>
      </c>
      <c r="D4182" s="39" t="s">
        <v>71</v>
      </c>
      <c r="E4182" s="39" t="s">
        <v>12</v>
      </c>
      <c r="F4182" s="39" t="s">
        <v>26374</v>
      </c>
      <c r="G4182" s="39" t="s">
        <v>26187</v>
      </c>
      <c r="H4182" s="39" t="s">
        <v>2922</v>
      </c>
      <c r="I4182" s="71">
        <v>-5.74</v>
      </c>
    </row>
    <row r="4183" spans="1:9" x14ac:dyDescent="0.2">
      <c r="A4183" s="38" t="s">
        <v>82</v>
      </c>
      <c r="B4183" s="39" t="s">
        <v>69</v>
      </c>
      <c r="C4183" s="39" t="s">
        <v>70</v>
      </c>
      <c r="D4183" s="39" t="s">
        <v>71</v>
      </c>
      <c r="E4183" s="39" t="s">
        <v>12</v>
      </c>
      <c r="F4183" s="39" t="s">
        <v>2923</v>
      </c>
      <c r="G4183" s="39" t="s">
        <v>26187</v>
      </c>
      <c r="H4183" s="39" t="s">
        <v>2924</v>
      </c>
      <c r="I4183" s="71">
        <v>-11.03</v>
      </c>
    </row>
    <row r="4184" spans="1:9" x14ac:dyDescent="0.2">
      <c r="A4184" s="38" t="s">
        <v>82</v>
      </c>
      <c r="B4184" s="39" t="s">
        <v>69</v>
      </c>
      <c r="C4184" s="39" t="s">
        <v>70</v>
      </c>
      <c r="D4184" s="39" t="s">
        <v>71</v>
      </c>
      <c r="E4184" s="39" t="s">
        <v>12</v>
      </c>
      <c r="F4184" s="39" t="s">
        <v>32330</v>
      </c>
      <c r="G4184" s="39" t="s">
        <v>26187</v>
      </c>
      <c r="H4184" s="39" t="s">
        <v>32331</v>
      </c>
      <c r="I4184" s="71">
        <v>-5</v>
      </c>
    </row>
    <row r="4185" spans="1:9" x14ac:dyDescent="0.2">
      <c r="A4185" s="38" t="s">
        <v>82</v>
      </c>
      <c r="B4185" s="39" t="s">
        <v>69</v>
      </c>
      <c r="C4185" s="39" t="s">
        <v>70</v>
      </c>
      <c r="D4185" s="39" t="s">
        <v>71</v>
      </c>
      <c r="E4185" s="39" t="s">
        <v>12</v>
      </c>
      <c r="F4185" s="39" t="s">
        <v>26877</v>
      </c>
      <c r="G4185" s="39" t="s">
        <v>26187</v>
      </c>
      <c r="H4185" s="39" t="s">
        <v>26878</v>
      </c>
      <c r="I4185" s="71">
        <v>-5.48</v>
      </c>
    </row>
    <row r="4186" spans="1:9" x14ac:dyDescent="0.2">
      <c r="A4186" s="38" t="s">
        <v>82</v>
      </c>
      <c r="B4186" s="39" t="s">
        <v>69</v>
      </c>
      <c r="C4186" s="39" t="s">
        <v>70</v>
      </c>
      <c r="D4186" s="39" t="s">
        <v>71</v>
      </c>
      <c r="E4186" s="39" t="s">
        <v>12</v>
      </c>
      <c r="F4186" s="39" t="s">
        <v>32332</v>
      </c>
      <c r="G4186" s="39" t="s">
        <v>26187</v>
      </c>
      <c r="H4186" s="39" t="s">
        <v>32333</v>
      </c>
      <c r="I4186" s="71">
        <v>-5</v>
      </c>
    </row>
    <row r="4187" spans="1:9" x14ac:dyDescent="0.2">
      <c r="A4187" s="38" t="s">
        <v>82</v>
      </c>
      <c r="B4187" s="39" t="s">
        <v>69</v>
      </c>
      <c r="C4187" s="39" t="s">
        <v>70</v>
      </c>
      <c r="D4187" s="39" t="s">
        <v>71</v>
      </c>
      <c r="E4187" s="39" t="s">
        <v>12</v>
      </c>
      <c r="F4187" s="39" t="s">
        <v>30286</v>
      </c>
      <c r="G4187" s="39" t="s">
        <v>26187</v>
      </c>
      <c r="H4187" s="39" t="s">
        <v>2927</v>
      </c>
      <c r="I4187" s="71">
        <v>-5</v>
      </c>
    </row>
    <row r="4188" spans="1:9" x14ac:dyDescent="0.2">
      <c r="A4188" s="38" t="s">
        <v>82</v>
      </c>
      <c r="B4188" s="39" t="s">
        <v>69</v>
      </c>
      <c r="C4188" s="39" t="s">
        <v>70</v>
      </c>
      <c r="D4188" s="39" t="s">
        <v>71</v>
      </c>
      <c r="E4188" s="39" t="s">
        <v>12</v>
      </c>
      <c r="F4188" s="39" t="s">
        <v>26528</v>
      </c>
      <c r="G4188" s="39" t="s">
        <v>26187</v>
      </c>
      <c r="H4188" s="39" t="s">
        <v>2928</v>
      </c>
      <c r="I4188" s="71">
        <v>-13.29</v>
      </c>
    </row>
    <row r="4189" spans="1:9" x14ac:dyDescent="0.2">
      <c r="A4189" s="38" t="s">
        <v>82</v>
      </c>
      <c r="B4189" s="39" t="s">
        <v>69</v>
      </c>
      <c r="C4189" s="39" t="s">
        <v>70</v>
      </c>
      <c r="D4189" s="39" t="s">
        <v>71</v>
      </c>
      <c r="E4189" s="39" t="s">
        <v>12</v>
      </c>
      <c r="F4189" s="39" t="s">
        <v>29976</v>
      </c>
      <c r="G4189" s="39" t="s">
        <v>26187</v>
      </c>
      <c r="H4189" s="39" t="s">
        <v>29982</v>
      </c>
      <c r="I4189" s="71">
        <v>-5</v>
      </c>
    </row>
    <row r="4190" spans="1:9" x14ac:dyDescent="0.2">
      <c r="A4190" s="38" t="s">
        <v>82</v>
      </c>
      <c r="B4190" s="39" t="s">
        <v>69</v>
      </c>
      <c r="C4190" s="39" t="s">
        <v>70</v>
      </c>
      <c r="D4190" s="39" t="s">
        <v>71</v>
      </c>
      <c r="E4190" s="39" t="s">
        <v>12</v>
      </c>
      <c r="F4190" s="39" t="s">
        <v>29319</v>
      </c>
      <c r="G4190" s="39" t="s">
        <v>26187</v>
      </c>
      <c r="H4190" s="39" t="s">
        <v>29320</v>
      </c>
      <c r="I4190" s="71">
        <v>-5.13</v>
      </c>
    </row>
    <row r="4191" spans="1:9" x14ac:dyDescent="0.2">
      <c r="A4191" s="38" t="s">
        <v>82</v>
      </c>
      <c r="B4191" s="39" t="s">
        <v>69</v>
      </c>
      <c r="C4191" s="39" t="s">
        <v>70</v>
      </c>
      <c r="D4191" s="39" t="s">
        <v>71</v>
      </c>
      <c r="E4191" s="39" t="s">
        <v>12</v>
      </c>
      <c r="F4191" s="39" t="s">
        <v>2931</v>
      </c>
      <c r="G4191" s="39" t="s">
        <v>26187</v>
      </c>
      <c r="H4191" s="39" t="s">
        <v>2932</v>
      </c>
      <c r="I4191" s="71">
        <v>-10.79</v>
      </c>
    </row>
    <row r="4192" spans="1:9" x14ac:dyDescent="0.2">
      <c r="A4192" s="38" t="s">
        <v>82</v>
      </c>
      <c r="B4192" s="39" t="s">
        <v>69</v>
      </c>
      <c r="C4192" s="39" t="s">
        <v>70</v>
      </c>
      <c r="D4192" s="39" t="s">
        <v>71</v>
      </c>
      <c r="E4192" s="39" t="s">
        <v>12</v>
      </c>
      <c r="F4192" s="39" t="s">
        <v>28651</v>
      </c>
      <c r="G4192" s="39" t="s">
        <v>26187</v>
      </c>
      <c r="H4192" s="39" t="s">
        <v>2933</v>
      </c>
      <c r="I4192" s="71">
        <v>-5</v>
      </c>
    </row>
    <row r="4193" spans="1:9" x14ac:dyDescent="0.2">
      <c r="A4193" s="38" t="s">
        <v>82</v>
      </c>
      <c r="B4193" s="39" t="s">
        <v>69</v>
      </c>
      <c r="C4193" s="39" t="s">
        <v>70</v>
      </c>
      <c r="D4193" s="39" t="s">
        <v>71</v>
      </c>
      <c r="E4193" s="39" t="s">
        <v>12</v>
      </c>
      <c r="F4193" s="39" t="s">
        <v>28652</v>
      </c>
      <c r="G4193" s="39" t="s">
        <v>26187</v>
      </c>
      <c r="H4193" s="39" t="s">
        <v>28653</v>
      </c>
      <c r="I4193" s="71">
        <v>-5</v>
      </c>
    </row>
    <row r="4194" spans="1:9" x14ac:dyDescent="0.2">
      <c r="A4194" s="38" t="s">
        <v>82</v>
      </c>
      <c r="B4194" s="39" t="s">
        <v>69</v>
      </c>
      <c r="C4194" s="39" t="s">
        <v>70</v>
      </c>
      <c r="D4194" s="39" t="s">
        <v>71</v>
      </c>
      <c r="E4194" s="39" t="s">
        <v>12</v>
      </c>
      <c r="F4194" s="39" t="s">
        <v>2935</v>
      </c>
      <c r="G4194" s="39" t="s">
        <v>26187</v>
      </c>
      <c r="H4194" s="39" t="s">
        <v>2936</v>
      </c>
      <c r="I4194" s="71">
        <v>-5</v>
      </c>
    </row>
    <row r="4195" spans="1:9" x14ac:dyDescent="0.2">
      <c r="A4195" s="38" t="s">
        <v>82</v>
      </c>
      <c r="B4195" s="39" t="s">
        <v>69</v>
      </c>
      <c r="C4195" s="39" t="s">
        <v>70</v>
      </c>
      <c r="D4195" s="39" t="s">
        <v>71</v>
      </c>
      <c r="E4195" s="39" t="s">
        <v>12</v>
      </c>
      <c r="F4195" s="39" t="s">
        <v>27777</v>
      </c>
      <c r="G4195" s="39" t="s">
        <v>26187</v>
      </c>
      <c r="H4195" s="39" t="s">
        <v>2937</v>
      </c>
      <c r="I4195" s="71">
        <v>-5</v>
      </c>
    </row>
    <row r="4196" spans="1:9" x14ac:dyDescent="0.2">
      <c r="A4196" s="38" t="s">
        <v>82</v>
      </c>
      <c r="B4196" s="39" t="s">
        <v>69</v>
      </c>
      <c r="C4196" s="39" t="s">
        <v>70</v>
      </c>
      <c r="D4196" s="39" t="s">
        <v>71</v>
      </c>
      <c r="E4196" s="39" t="s">
        <v>12</v>
      </c>
      <c r="F4196" s="39" t="s">
        <v>30287</v>
      </c>
      <c r="G4196" s="39" t="s">
        <v>26187</v>
      </c>
      <c r="H4196" s="39" t="s">
        <v>30288</v>
      </c>
      <c r="I4196" s="71">
        <v>-10</v>
      </c>
    </row>
    <row r="4197" spans="1:9" x14ac:dyDescent="0.2">
      <c r="A4197" s="38" t="s">
        <v>82</v>
      </c>
      <c r="B4197" s="39" t="s">
        <v>69</v>
      </c>
      <c r="C4197" s="39" t="s">
        <v>70</v>
      </c>
      <c r="D4197" s="39" t="s">
        <v>71</v>
      </c>
      <c r="E4197" s="39" t="s">
        <v>12</v>
      </c>
      <c r="F4197" s="39" t="s">
        <v>27778</v>
      </c>
      <c r="G4197" s="39" t="s">
        <v>26187</v>
      </c>
      <c r="H4197" s="39" t="s">
        <v>1772</v>
      </c>
      <c r="I4197" s="71">
        <v>-14.06</v>
      </c>
    </row>
    <row r="4198" spans="1:9" x14ac:dyDescent="0.2">
      <c r="A4198" s="38" t="s">
        <v>82</v>
      </c>
      <c r="B4198" s="39" t="s">
        <v>69</v>
      </c>
      <c r="C4198" s="39" t="s">
        <v>70</v>
      </c>
      <c r="D4198" s="39" t="s">
        <v>71</v>
      </c>
      <c r="E4198" s="39" t="s">
        <v>12</v>
      </c>
      <c r="F4198" s="39" t="s">
        <v>2938</v>
      </c>
      <c r="G4198" s="39" t="s">
        <v>26187</v>
      </c>
      <c r="H4198" s="39" t="s">
        <v>2939</v>
      </c>
      <c r="I4198" s="71">
        <v>-5</v>
      </c>
    </row>
    <row r="4199" spans="1:9" x14ac:dyDescent="0.2">
      <c r="A4199" s="38" t="s">
        <v>82</v>
      </c>
      <c r="B4199" s="39" t="s">
        <v>69</v>
      </c>
      <c r="C4199" s="39" t="s">
        <v>70</v>
      </c>
      <c r="D4199" s="39" t="s">
        <v>71</v>
      </c>
      <c r="E4199" s="39" t="s">
        <v>12</v>
      </c>
      <c r="F4199" s="39" t="s">
        <v>26709</v>
      </c>
      <c r="G4199" s="39" t="s">
        <v>26187</v>
      </c>
      <c r="H4199" s="39" t="s">
        <v>2940</v>
      </c>
      <c r="I4199" s="71">
        <v>-57.71</v>
      </c>
    </row>
    <row r="4200" spans="1:9" x14ac:dyDescent="0.2">
      <c r="A4200" s="38" t="s">
        <v>82</v>
      </c>
      <c r="B4200" s="39" t="s">
        <v>69</v>
      </c>
      <c r="C4200" s="39" t="s">
        <v>70</v>
      </c>
      <c r="D4200" s="39" t="s">
        <v>71</v>
      </c>
      <c r="E4200" s="39" t="s">
        <v>12</v>
      </c>
      <c r="F4200" s="39" t="s">
        <v>32334</v>
      </c>
      <c r="G4200" s="39" t="s">
        <v>26187</v>
      </c>
      <c r="H4200" s="39" t="s">
        <v>32335</v>
      </c>
      <c r="I4200" s="71">
        <v>-5</v>
      </c>
    </row>
    <row r="4201" spans="1:9" x14ac:dyDescent="0.2">
      <c r="A4201" s="38" t="s">
        <v>82</v>
      </c>
      <c r="B4201" s="39" t="s">
        <v>69</v>
      </c>
      <c r="C4201" s="39" t="s">
        <v>70</v>
      </c>
      <c r="D4201" s="39" t="s">
        <v>71</v>
      </c>
      <c r="E4201" s="39" t="s">
        <v>12</v>
      </c>
      <c r="F4201" s="39" t="s">
        <v>32336</v>
      </c>
      <c r="G4201" s="39" t="s">
        <v>26187</v>
      </c>
      <c r="H4201" s="39" t="s">
        <v>32337</v>
      </c>
      <c r="I4201" s="71">
        <v>-5</v>
      </c>
    </row>
    <row r="4202" spans="1:9" x14ac:dyDescent="0.2">
      <c r="A4202" s="38" t="s">
        <v>82</v>
      </c>
      <c r="B4202" s="39" t="s">
        <v>69</v>
      </c>
      <c r="C4202" s="39" t="s">
        <v>70</v>
      </c>
      <c r="D4202" s="39" t="s">
        <v>71</v>
      </c>
      <c r="E4202" s="39" t="s">
        <v>12</v>
      </c>
      <c r="F4202" s="39" t="s">
        <v>29321</v>
      </c>
      <c r="G4202" s="39" t="s">
        <v>26187</v>
      </c>
      <c r="H4202" s="39" t="s">
        <v>2941</v>
      </c>
      <c r="I4202" s="71">
        <v>-5</v>
      </c>
    </row>
    <row r="4203" spans="1:9" x14ac:dyDescent="0.2">
      <c r="A4203" s="38" t="s">
        <v>82</v>
      </c>
      <c r="B4203" s="39" t="s">
        <v>69</v>
      </c>
      <c r="C4203" s="39" t="s">
        <v>70</v>
      </c>
      <c r="D4203" s="39" t="s">
        <v>71</v>
      </c>
      <c r="E4203" s="39" t="s">
        <v>12</v>
      </c>
      <c r="F4203" s="39" t="s">
        <v>29322</v>
      </c>
      <c r="G4203" s="39" t="s">
        <v>26187</v>
      </c>
      <c r="H4203" s="39" t="s">
        <v>2944</v>
      </c>
      <c r="I4203" s="71">
        <v>-8.0399999999999991</v>
      </c>
    </row>
    <row r="4204" spans="1:9" x14ac:dyDescent="0.2">
      <c r="A4204" s="38" t="s">
        <v>82</v>
      </c>
      <c r="B4204" s="39" t="s">
        <v>69</v>
      </c>
      <c r="C4204" s="39" t="s">
        <v>70</v>
      </c>
      <c r="D4204" s="39" t="s">
        <v>71</v>
      </c>
      <c r="E4204" s="39" t="s">
        <v>12</v>
      </c>
      <c r="F4204" s="39" t="s">
        <v>30289</v>
      </c>
      <c r="G4204" s="39" t="s">
        <v>26187</v>
      </c>
      <c r="H4204" s="39" t="s">
        <v>30290</v>
      </c>
      <c r="I4204" s="71">
        <v>-5</v>
      </c>
    </row>
    <row r="4205" spans="1:9" x14ac:dyDescent="0.2">
      <c r="A4205" s="38" t="s">
        <v>82</v>
      </c>
      <c r="B4205" s="39" t="s">
        <v>69</v>
      </c>
      <c r="C4205" s="39" t="s">
        <v>70</v>
      </c>
      <c r="D4205" s="39" t="s">
        <v>71</v>
      </c>
      <c r="E4205" s="39" t="s">
        <v>12</v>
      </c>
      <c r="F4205" s="39" t="s">
        <v>2947</v>
      </c>
      <c r="G4205" s="39" t="s">
        <v>26187</v>
      </c>
      <c r="H4205" s="39" t="s">
        <v>2948</v>
      </c>
      <c r="I4205" s="71">
        <v>-5</v>
      </c>
    </row>
    <row r="4206" spans="1:9" x14ac:dyDescent="0.2">
      <c r="A4206" s="38" t="s">
        <v>82</v>
      </c>
      <c r="B4206" s="39" t="s">
        <v>69</v>
      </c>
      <c r="C4206" s="39" t="s">
        <v>70</v>
      </c>
      <c r="D4206" s="39" t="s">
        <v>71</v>
      </c>
      <c r="E4206" s="39" t="s">
        <v>12</v>
      </c>
      <c r="F4206" s="39" t="s">
        <v>30291</v>
      </c>
      <c r="G4206" s="39" t="s">
        <v>100</v>
      </c>
      <c r="H4206" s="39" t="s">
        <v>30292</v>
      </c>
      <c r="I4206" s="71">
        <v>-5</v>
      </c>
    </row>
    <row r="4207" spans="1:9" x14ac:dyDescent="0.2">
      <c r="A4207" s="38" t="s">
        <v>82</v>
      </c>
      <c r="B4207" s="39" t="s">
        <v>69</v>
      </c>
      <c r="C4207" s="39" t="s">
        <v>70</v>
      </c>
      <c r="D4207" s="39" t="s">
        <v>71</v>
      </c>
      <c r="E4207" s="39" t="s">
        <v>12</v>
      </c>
      <c r="F4207" s="39" t="s">
        <v>29323</v>
      </c>
      <c r="G4207" s="39" t="s">
        <v>26187</v>
      </c>
      <c r="H4207" s="39" t="s">
        <v>1773</v>
      </c>
      <c r="I4207" s="71">
        <v>-5</v>
      </c>
    </row>
    <row r="4208" spans="1:9" x14ac:dyDescent="0.2">
      <c r="A4208" s="38" t="s">
        <v>82</v>
      </c>
      <c r="B4208" s="39" t="s">
        <v>69</v>
      </c>
      <c r="C4208" s="39" t="s">
        <v>70</v>
      </c>
      <c r="D4208" s="39" t="s">
        <v>71</v>
      </c>
      <c r="E4208" s="39" t="s">
        <v>12</v>
      </c>
      <c r="F4208" s="39" t="s">
        <v>26710</v>
      </c>
      <c r="G4208" s="39" t="s">
        <v>26187</v>
      </c>
      <c r="H4208" s="39" t="s">
        <v>26711</v>
      </c>
      <c r="I4208" s="71">
        <v>-130.41999999999999</v>
      </c>
    </row>
    <row r="4209" spans="1:9" x14ac:dyDescent="0.2">
      <c r="A4209" s="38" t="s">
        <v>82</v>
      </c>
      <c r="B4209" s="39" t="s">
        <v>69</v>
      </c>
      <c r="C4209" s="39" t="s">
        <v>70</v>
      </c>
      <c r="D4209" s="39" t="s">
        <v>71</v>
      </c>
      <c r="E4209" s="39" t="s">
        <v>12</v>
      </c>
      <c r="F4209" s="39" t="s">
        <v>32338</v>
      </c>
      <c r="G4209" s="39" t="s">
        <v>26187</v>
      </c>
      <c r="H4209" s="39" t="s">
        <v>32339</v>
      </c>
      <c r="I4209" s="71">
        <v>-5</v>
      </c>
    </row>
    <row r="4210" spans="1:9" x14ac:dyDescent="0.2">
      <c r="A4210" s="38" t="s">
        <v>82</v>
      </c>
      <c r="B4210" s="39" t="s">
        <v>69</v>
      </c>
      <c r="C4210" s="39" t="s">
        <v>70</v>
      </c>
      <c r="D4210" s="39" t="s">
        <v>71</v>
      </c>
      <c r="E4210" s="39" t="s">
        <v>12</v>
      </c>
      <c r="F4210" s="39" t="s">
        <v>30293</v>
      </c>
      <c r="G4210" s="39" t="s">
        <v>26187</v>
      </c>
      <c r="H4210" s="39" t="s">
        <v>30294</v>
      </c>
      <c r="I4210" s="71">
        <v>-5</v>
      </c>
    </row>
    <row r="4211" spans="1:9" x14ac:dyDescent="0.2">
      <c r="A4211" s="38" t="s">
        <v>82</v>
      </c>
      <c r="B4211" s="39" t="s">
        <v>69</v>
      </c>
      <c r="C4211" s="39" t="s">
        <v>70</v>
      </c>
      <c r="D4211" s="39" t="s">
        <v>71</v>
      </c>
      <c r="E4211" s="39" t="s">
        <v>12</v>
      </c>
      <c r="F4211" s="39" t="s">
        <v>30295</v>
      </c>
      <c r="G4211" s="39" t="s">
        <v>26187</v>
      </c>
      <c r="H4211" s="39" t="s">
        <v>2950</v>
      </c>
      <c r="I4211" s="71">
        <v>-5</v>
      </c>
    </row>
    <row r="4212" spans="1:9" x14ac:dyDescent="0.2">
      <c r="A4212" s="38" t="s">
        <v>82</v>
      </c>
      <c r="B4212" s="39" t="s">
        <v>69</v>
      </c>
      <c r="C4212" s="39" t="s">
        <v>70</v>
      </c>
      <c r="D4212" s="39" t="s">
        <v>71</v>
      </c>
      <c r="E4212" s="39" t="s">
        <v>12</v>
      </c>
      <c r="F4212" s="39" t="s">
        <v>29324</v>
      </c>
      <c r="G4212" s="39" t="s">
        <v>26187</v>
      </c>
      <c r="H4212" s="39" t="s">
        <v>2951</v>
      </c>
      <c r="I4212" s="71">
        <v>-5</v>
      </c>
    </row>
    <row r="4213" spans="1:9" x14ac:dyDescent="0.2">
      <c r="A4213" s="38" t="s">
        <v>82</v>
      </c>
      <c r="B4213" s="39" t="s">
        <v>69</v>
      </c>
      <c r="C4213" s="39" t="s">
        <v>70</v>
      </c>
      <c r="D4213" s="39" t="s">
        <v>71</v>
      </c>
      <c r="E4213" s="39" t="s">
        <v>12</v>
      </c>
      <c r="F4213" s="39" t="s">
        <v>2952</v>
      </c>
      <c r="G4213" s="39" t="s">
        <v>26187</v>
      </c>
      <c r="H4213" s="39" t="s">
        <v>2953</v>
      </c>
      <c r="I4213" s="71">
        <v>-5</v>
      </c>
    </row>
    <row r="4214" spans="1:9" x14ac:dyDescent="0.2">
      <c r="A4214" s="38" t="s">
        <v>82</v>
      </c>
      <c r="B4214" s="39" t="s">
        <v>69</v>
      </c>
      <c r="C4214" s="39" t="s">
        <v>70</v>
      </c>
      <c r="D4214" s="39" t="s">
        <v>71</v>
      </c>
      <c r="E4214" s="39" t="s">
        <v>12</v>
      </c>
      <c r="F4214" s="39" t="s">
        <v>2952</v>
      </c>
      <c r="G4214" s="39" t="s">
        <v>26187</v>
      </c>
      <c r="H4214" s="39" t="s">
        <v>28234</v>
      </c>
      <c r="I4214" s="71">
        <v>-9.6</v>
      </c>
    </row>
    <row r="4215" spans="1:9" x14ac:dyDescent="0.2">
      <c r="A4215" s="38" t="s">
        <v>82</v>
      </c>
      <c r="B4215" s="39" t="s">
        <v>69</v>
      </c>
      <c r="C4215" s="39" t="s">
        <v>70</v>
      </c>
      <c r="D4215" s="39" t="s">
        <v>71</v>
      </c>
      <c r="E4215" s="39" t="s">
        <v>12</v>
      </c>
      <c r="F4215" s="39" t="s">
        <v>32340</v>
      </c>
      <c r="G4215" s="39" t="s">
        <v>26187</v>
      </c>
      <c r="H4215" s="39" t="s">
        <v>32341</v>
      </c>
      <c r="I4215" s="71">
        <v>-5</v>
      </c>
    </row>
    <row r="4216" spans="1:9" x14ac:dyDescent="0.2">
      <c r="A4216" s="38" t="s">
        <v>82</v>
      </c>
      <c r="B4216" s="39" t="s">
        <v>69</v>
      </c>
      <c r="C4216" s="39" t="s">
        <v>70</v>
      </c>
      <c r="D4216" s="39" t="s">
        <v>71</v>
      </c>
      <c r="E4216" s="39" t="s">
        <v>12</v>
      </c>
      <c r="F4216" s="39" t="s">
        <v>28235</v>
      </c>
      <c r="G4216" s="39" t="s">
        <v>26187</v>
      </c>
      <c r="H4216" s="39" t="s">
        <v>2954</v>
      </c>
      <c r="I4216" s="71">
        <v>-49.85</v>
      </c>
    </row>
    <row r="4217" spans="1:9" x14ac:dyDescent="0.2">
      <c r="A4217" s="38" t="s">
        <v>82</v>
      </c>
      <c r="B4217" s="39" t="s">
        <v>69</v>
      </c>
      <c r="C4217" s="39" t="s">
        <v>70</v>
      </c>
      <c r="D4217" s="39" t="s">
        <v>71</v>
      </c>
      <c r="E4217" s="39" t="s">
        <v>12</v>
      </c>
      <c r="F4217" s="39" t="s">
        <v>32342</v>
      </c>
      <c r="G4217" s="39" t="s">
        <v>26187</v>
      </c>
      <c r="H4217" s="39" t="s">
        <v>2956</v>
      </c>
      <c r="I4217" s="71">
        <v>-5</v>
      </c>
    </row>
    <row r="4218" spans="1:9" x14ac:dyDescent="0.2">
      <c r="A4218" s="38" t="s">
        <v>82</v>
      </c>
      <c r="B4218" s="39" t="s">
        <v>69</v>
      </c>
      <c r="C4218" s="39" t="s">
        <v>70</v>
      </c>
      <c r="D4218" s="39" t="s">
        <v>71</v>
      </c>
      <c r="E4218" s="39" t="s">
        <v>12</v>
      </c>
      <c r="F4218" s="39" t="s">
        <v>30296</v>
      </c>
      <c r="G4218" s="39" t="s">
        <v>26187</v>
      </c>
      <c r="H4218" s="39" t="s">
        <v>30297</v>
      </c>
      <c r="I4218" s="71">
        <v>-5</v>
      </c>
    </row>
    <row r="4219" spans="1:9" x14ac:dyDescent="0.2">
      <c r="A4219" s="38" t="s">
        <v>82</v>
      </c>
      <c r="B4219" s="39" t="s">
        <v>69</v>
      </c>
      <c r="C4219" s="39" t="s">
        <v>70</v>
      </c>
      <c r="D4219" s="39" t="s">
        <v>71</v>
      </c>
      <c r="E4219" s="39" t="s">
        <v>12</v>
      </c>
      <c r="F4219" s="39" t="s">
        <v>32343</v>
      </c>
      <c r="G4219" s="39" t="s">
        <v>26187</v>
      </c>
      <c r="H4219" s="39" t="s">
        <v>32344</v>
      </c>
      <c r="I4219" s="71">
        <v>-5</v>
      </c>
    </row>
    <row r="4220" spans="1:9" x14ac:dyDescent="0.2">
      <c r="A4220" s="38" t="s">
        <v>82</v>
      </c>
      <c r="B4220" s="39" t="s">
        <v>69</v>
      </c>
      <c r="C4220" s="39" t="s">
        <v>70</v>
      </c>
      <c r="D4220" s="39" t="s">
        <v>71</v>
      </c>
      <c r="E4220" s="39" t="s">
        <v>12</v>
      </c>
      <c r="F4220" s="39" t="s">
        <v>30298</v>
      </c>
      <c r="G4220" s="39" t="s">
        <v>26187</v>
      </c>
      <c r="H4220" s="39" t="s">
        <v>30299</v>
      </c>
      <c r="I4220" s="71">
        <v>-5</v>
      </c>
    </row>
    <row r="4221" spans="1:9" x14ac:dyDescent="0.2">
      <c r="A4221" s="38" t="s">
        <v>82</v>
      </c>
      <c r="B4221" s="39" t="s">
        <v>69</v>
      </c>
      <c r="C4221" s="39" t="s">
        <v>70</v>
      </c>
      <c r="D4221" s="39" t="s">
        <v>71</v>
      </c>
      <c r="E4221" s="39" t="s">
        <v>12</v>
      </c>
      <c r="F4221" s="39" t="s">
        <v>27065</v>
      </c>
      <c r="G4221" s="39" t="s">
        <v>26187</v>
      </c>
      <c r="H4221" s="39" t="s">
        <v>2957</v>
      </c>
      <c r="I4221" s="71">
        <v>-5</v>
      </c>
    </row>
    <row r="4222" spans="1:9" x14ac:dyDescent="0.2">
      <c r="A4222" s="38" t="s">
        <v>82</v>
      </c>
      <c r="B4222" s="39" t="s">
        <v>69</v>
      </c>
      <c r="C4222" s="39" t="s">
        <v>70</v>
      </c>
      <c r="D4222" s="39" t="s">
        <v>71</v>
      </c>
      <c r="E4222" s="39" t="s">
        <v>12</v>
      </c>
      <c r="F4222" s="39" t="s">
        <v>29325</v>
      </c>
      <c r="G4222" s="39" t="s">
        <v>26187</v>
      </c>
      <c r="H4222" s="39" t="s">
        <v>29326</v>
      </c>
      <c r="I4222" s="71">
        <v>-5</v>
      </c>
    </row>
    <row r="4223" spans="1:9" x14ac:dyDescent="0.2">
      <c r="A4223" s="38" t="s">
        <v>82</v>
      </c>
      <c r="B4223" s="39" t="s">
        <v>69</v>
      </c>
      <c r="C4223" s="39" t="s">
        <v>70</v>
      </c>
      <c r="D4223" s="39" t="s">
        <v>71</v>
      </c>
      <c r="E4223" s="39" t="s">
        <v>12</v>
      </c>
      <c r="F4223" s="39" t="s">
        <v>26375</v>
      </c>
      <c r="G4223" s="39" t="s">
        <v>26187</v>
      </c>
      <c r="H4223" s="39" t="s">
        <v>2958</v>
      </c>
      <c r="I4223" s="71">
        <v>-7.28</v>
      </c>
    </row>
    <row r="4224" spans="1:9" x14ac:dyDescent="0.2">
      <c r="A4224" s="38" t="s">
        <v>82</v>
      </c>
      <c r="B4224" s="39" t="s">
        <v>69</v>
      </c>
      <c r="C4224" s="39" t="s">
        <v>70</v>
      </c>
      <c r="D4224" s="39" t="s">
        <v>71</v>
      </c>
      <c r="E4224" s="39" t="s">
        <v>12</v>
      </c>
      <c r="F4224" s="39" t="s">
        <v>2959</v>
      </c>
      <c r="G4224" s="39" t="s">
        <v>26187</v>
      </c>
      <c r="H4224" s="39" t="s">
        <v>2960</v>
      </c>
      <c r="I4224" s="71">
        <v>-6.1</v>
      </c>
    </row>
    <row r="4225" spans="1:9" x14ac:dyDescent="0.2">
      <c r="A4225" s="38" t="s">
        <v>82</v>
      </c>
      <c r="B4225" s="39" t="s">
        <v>69</v>
      </c>
      <c r="C4225" s="39" t="s">
        <v>70</v>
      </c>
      <c r="D4225" s="39" t="s">
        <v>71</v>
      </c>
      <c r="E4225" s="39" t="s">
        <v>12</v>
      </c>
      <c r="F4225" s="39" t="s">
        <v>26712</v>
      </c>
      <c r="G4225" s="39" t="s">
        <v>26187</v>
      </c>
      <c r="H4225" s="39" t="s">
        <v>2961</v>
      </c>
      <c r="I4225" s="71">
        <v>-7.23</v>
      </c>
    </row>
    <row r="4226" spans="1:9" x14ac:dyDescent="0.2">
      <c r="A4226" s="38" t="s">
        <v>82</v>
      </c>
      <c r="B4226" s="39" t="s">
        <v>69</v>
      </c>
      <c r="C4226" s="39" t="s">
        <v>70</v>
      </c>
      <c r="D4226" s="39" t="s">
        <v>71</v>
      </c>
      <c r="E4226" s="39" t="s">
        <v>12</v>
      </c>
      <c r="F4226" s="39" t="s">
        <v>32345</v>
      </c>
      <c r="G4226" s="39" t="s">
        <v>26187</v>
      </c>
      <c r="H4226" s="39" t="s">
        <v>32346</v>
      </c>
      <c r="I4226" s="71">
        <v>-5</v>
      </c>
    </row>
    <row r="4227" spans="1:9" x14ac:dyDescent="0.2">
      <c r="A4227" s="38" t="s">
        <v>82</v>
      </c>
      <c r="B4227" s="39" t="s">
        <v>69</v>
      </c>
      <c r="C4227" s="39" t="s">
        <v>70</v>
      </c>
      <c r="D4227" s="39" t="s">
        <v>71</v>
      </c>
      <c r="E4227" s="39" t="s">
        <v>12</v>
      </c>
      <c r="F4227" s="39" t="s">
        <v>27248</v>
      </c>
      <c r="G4227" s="39" t="s">
        <v>26187</v>
      </c>
      <c r="H4227" s="39" t="s">
        <v>27249</v>
      </c>
      <c r="I4227" s="71">
        <v>-5</v>
      </c>
    </row>
    <row r="4228" spans="1:9" x14ac:dyDescent="0.2">
      <c r="A4228" s="38" t="s">
        <v>82</v>
      </c>
      <c r="B4228" s="39" t="s">
        <v>69</v>
      </c>
      <c r="C4228" s="39" t="s">
        <v>70</v>
      </c>
      <c r="D4228" s="39" t="s">
        <v>71</v>
      </c>
      <c r="E4228" s="39" t="s">
        <v>12</v>
      </c>
      <c r="F4228" s="39" t="s">
        <v>32347</v>
      </c>
      <c r="G4228" s="39" t="s">
        <v>26187</v>
      </c>
      <c r="H4228" s="39" t="s">
        <v>32348</v>
      </c>
      <c r="I4228" s="71">
        <v>-5.3</v>
      </c>
    </row>
    <row r="4229" spans="1:9" x14ac:dyDescent="0.2">
      <c r="A4229" s="38" t="s">
        <v>82</v>
      </c>
      <c r="B4229" s="39" t="s">
        <v>69</v>
      </c>
      <c r="C4229" s="39" t="s">
        <v>70</v>
      </c>
      <c r="D4229" s="39" t="s">
        <v>71</v>
      </c>
      <c r="E4229" s="39" t="s">
        <v>12</v>
      </c>
      <c r="F4229" s="39" t="s">
        <v>26879</v>
      </c>
      <c r="G4229" s="39" t="s">
        <v>26187</v>
      </c>
      <c r="H4229" s="39" t="s">
        <v>2963</v>
      </c>
      <c r="I4229" s="71">
        <v>-67.11</v>
      </c>
    </row>
    <row r="4230" spans="1:9" x14ac:dyDescent="0.2">
      <c r="A4230" s="38" t="s">
        <v>82</v>
      </c>
      <c r="B4230" s="39" t="s">
        <v>69</v>
      </c>
      <c r="C4230" s="39" t="s">
        <v>70</v>
      </c>
      <c r="D4230" s="39" t="s">
        <v>71</v>
      </c>
      <c r="E4230" s="39" t="s">
        <v>12</v>
      </c>
      <c r="F4230" s="39" t="s">
        <v>2964</v>
      </c>
      <c r="G4230" s="39" t="s">
        <v>26187</v>
      </c>
      <c r="H4230" s="39" t="s">
        <v>2965</v>
      </c>
      <c r="I4230" s="71">
        <v>-40.590000000000003</v>
      </c>
    </row>
    <row r="4231" spans="1:9" x14ac:dyDescent="0.2">
      <c r="A4231" s="38" t="s">
        <v>82</v>
      </c>
      <c r="B4231" s="39" t="s">
        <v>69</v>
      </c>
      <c r="C4231" s="39" t="s">
        <v>70</v>
      </c>
      <c r="D4231" s="39" t="s">
        <v>71</v>
      </c>
      <c r="E4231" s="39" t="s">
        <v>12</v>
      </c>
      <c r="F4231" s="39" t="s">
        <v>32349</v>
      </c>
      <c r="G4231" s="39" t="s">
        <v>26187</v>
      </c>
      <c r="H4231" s="39" t="s">
        <v>32350</v>
      </c>
      <c r="I4231" s="71">
        <v>-5</v>
      </c>
    </row>
    <row r="4232" spans="1:9" x14ac:dyDescent="0.2">
      <c r="A4232" s="38" t="s">
        <v>82</v>
      </c>
      <c r="B4232" s="39" t="s">
        <v>69</v>
      </c>
      <c r="C4232" s="39" t="s">
        <v>70</v>
      </c>
      <c r="D4232" s="39" t="s">
        <v>71</v>
      </c>
      <c r="E4232" s="39" t="s">
        <v>12</v>
      </c>
      <c r="F4232" s="39" t="s">
        <v>30300</v>
      </c>
      <c r="G4232" s="39" t="s">
        <v>26187</v>
      </c>
      <c r="H4232" s="39" t="s">
        <v>30301</v>
      </c>
      <c r="I4232" s="71">
        <v>-5</v>
      </c>
    </row>
    <row r="4233" spans="1:9" x14ac:dyDescent="0.2">
      <c r="A4233" s="38" t="s">
        <v>82</v>
      </c>
      <c r="B4233" s="39" t="s">
        <v>69</v>
      </c>
      <c r="C4233" s="39" t="s">
        <v>70</v>
      </c>
      <c r="D4233" s="39" t="s">
        <v>71</v>
      </c>
      <c r="E4233" s="39" t="s">
        <v>12</v>
      </c>
      <c r="F4233" s="39" t="s">
        <v>29327</v>
      </c>
      <c r="G4233" s="39" t="s">
        <v>26187</v>
      </c>
      <c r="H4233" s="39" t="s">
        <v>1776</v>
      </c>
      <c r="I4233" s="71">
        <v>-5</v>
      </c>
    </row>
    <row r="4234" spans="1:9" x14ac:dyDescent="0.2">
      <c r="A4234" s="38" t="s">
        <v>82</v>
      </c>
      <c r="B4234" s="39" t="s">
        <v>69</v>
      </c>
      <c r="C4234" s="39" t="s">
        <v>70</v>
      </c>
      <c r="D4234" s="39" t="s">
        <v>71</v>
      </c>
      <c r="E4234" s="39" t="s">
        <v>12</v>
      </c>
      <c r="F4234" s="39" t="s">
        <v>28654</v>
      </c>
      <c r="G4234" s="39" t="s">
        <v>26187</v>
      </c>
      <c r="H4234" s="39" t="s">
        <v>1777</v>
      </c>
      <c r="I4234" s="71">
        <v>-5.47</v>
      </c>
    </row>
    <row r="4235" spans="1:9" x14ac:dyDescent="0.2">
      <c r="A4235" s="38" t="s">
        <v>82</v>
      </c>
      <c r="B4235" s="39" t="s">
        <v>69</v>
      </c>
      <c r="C4235" s="39" t="s">
        <v>70</v>
      </c>
      <c r="D4235" s="39" t="s">
        <v>71</v>
      </c>
      <c r="E4235" s="39" t="s">
        <v>12</v>
      </c>
      <c r="F4235" s="39" t="s">
        <v>30302</v>
      </c>
      <c r="G4235" s="39" t="s">
        <v>26187</v>
      </c>
      <c r="H4235" s="39" t="s">
        <v>2968</v>
      </c>
      <c r="I4235" s="71">
        <v>5</v>
      </c>
    </row>
    <row r="4236" spans="1:9" x14ac:dyDescent="0.2">
      <c r="A4236" s="38" t="s">
        <v>82</v>
      </c>
      <c r="B4236" s="39" t="s">
        <v>69</v>
      </c>
      <c r="C4236" s="39" t="s">
        <v>70</v>
      </c>
      <c r="D4236" s="39" t="s">
        <v>71</v>
      </c>
      <c r="E4236" s="39" t="s">
        <v>12</v>
      </c>
      <c r="F4236" s="39" t="s">
        <v>28655</v>
      </c>
      <c r="G4236" s="39" t="s">
        <v>26187</v>
      </c>
      <c r="H4236" s="39" t="s">
        <v>28656</v>
      </c>
      <c r="I4236" s="71">
        <v>-5</v>
      </c>
    </row>
    <row r="4237" spans="1:9" x14ac:dyDescent="0.2">
      <c r="A4237" s="38" t="s">
        <v>82</v>
      </c>
      <c r="B4237" s="39" t="s">
        <v>69</v>
      </c>
      <c r="C4237" s="39" t="s">
        <v>70</v>
      </c>
      <c r="D4237" s="39" t="s">
        <v>71</v>
      </c>
      <c r="E4237" s="39" t="s">
        <v>12</v>
      </c>
      <c r="F4237" s="39" t="s">
        <v>28657</v>
      </c>
      <c r="G4237" s="39" t="s">
        <v>26187</v>
      </c>
      <c r="H4237" s="39" t="s">
        <v>2971</v>
      </c>
      <c r="I4237" s="71">
        <v>-10.16</v>
      </c>
    </row>
    <row r="4238" spans="1:9" x14ac:dyDescent="0.2">
      <c r="A4238" s="38" t="s">
        <v>82</v>
      </c>
      <c r="B4238" s="39" t="s">
        <v>69</v>
      </c>
      <c r="C4238" s="39" t="s">
        <v>70</v>
      </c>
      <c r="D4238" s="39" t="s">
        <v>71</v>
      </c>
      <c r="E4238" s="39" t="s">
        <v>12</v>
      </c>
      <c r="F4238" s="39" t="s">
        <v>32351</v>
      </c>
      <c r="G4238" s="39" t="s">
        <v>26187</v>
      </c>
      <c r="H4238" s="39" t="s">
        <v>1780</v>
      </c>
      <c r="I4238" s="71">
        <v>-5</v>
      </c>
    </row>
    <row r="4239" spans="1:9" x14ac:dyDescent="0.2">
      <c r="A4239" s="38" t="s">
        <v>82</v>
      </c>
      <c r="B4239" s="39" t="s">
        <v>69</v>
      </c>
      <c r="C4239" s="39" t="s">
        <v>70</v>
      </c>
      <c r="D4239" s="39" t="s">
        <v>71</v>
      </c>
      <c r="E4239" s="39" t="s">
        <v>12</v>
      </c>
      <c r="F4239" s="39" t="s">
        <v>30303</v>
      </c>
      <c r="G4239" s="39" t="s">
        <v>26187</v>
      </c>
      <c r="H4239" s="39" t="s">
        <v>30304</v>
      </c>
      <c r="I4239" s="71">
        <v>-5</v>
      </c>
    </row>
    <row r="4240" spans="1:9" x14ac:dyDescent="0.2">
      <c r="A4240" s="38" t="s">
        <v>82</v>
      </c>
      <c r="B4240" s="39" t="s">
        <v>69</v>
      </c>
      <c r="C4240" s="39" t="s">
        <v>70</v>
      </c>
      <c r="D4240" s="39" t="s">
        <v>71</v>
      </c>
      <c r="E4240" s="39" t="s">
        <v>12</v>
      </c>
      <c r="F4240" s="39" t="s">
        <v>27508</v>
      </c>
      <c r="G4240" s="39" t="s">
        <v>26187</v>
      </c>
      <c r="H4240" s="39" t="s">
        <v>2972</v>
      </c>
      <c r="I4240" s="71">
        <v>-5</v>
      </c>
    </row>
    <row r="4241" spans="1:9" x14ac:dyDescent="0.2">
      <c r="A4241" s="38" t="s">
        <v>82</v>
      </c>
      <c r="B4241" s="39" t="s">
        <v>69</v>
      </c>
      <c r="C4241" s="39" t="s">
        <v>70</v>
      </c>
      <c r="D4241" s="39" t="s">
        <v>71</v>
      </c>
      <c r="E4241" s="39" t="s">
        <v>12</v>
      </c>
      <c r="F4241" s="39" t="s">
        <v>29328</v>
      </c>
      <c r="G4241" s="39" t="s">
        <v>26187</v>
      </c>
      <c r="H4241" s="39" t="s">
        <v>1781</v>
      </c>
      <c r="I4241" s="71">
        <v>-9.11</v>
      </c>
    </row>
    <row r="4242" spans="1:9" x14ac:dyDescent="0.2">
      <c r="A4242" s="38" t="s">
        <v>82</v>
      </c>
      <c r="B4242" s="39" t="s">
        <v>69</v>
      </c>
      <c r="C4242" s="39" t="s">
        <v>70</v>
      </c>
      <c r="D4242" s="39" t="s">
        <v>71</v>
      </c>
      <c r="E4242" s="39" t="s">
        <v>12</v>
      </c>
      <c r="F4242" s="39" t="s">
        <v>32352</v>
      </c>
      <c r="G4242" s="39" t="s">
        <v>26187</v>
      </c>
      <c r="H4242" s="39" t="s">
        <v>2974</v>
      </c>
      <c r="I4242" s="71">
        <v>-5</v>
      </c>
    </row>
    <row r="4243" spans="1:9" x14ac:dyDescent="0.2">
      <c r="A4243" s="38" t="s">
        <v>82</v>
      </c>
      <c r="B4243" s="39" t="s">
        <v>69</v>
      </c>
      <c r="C4243" s="39" t="s">
        <v>70</v>
      </c>
      <c r="D4243" s="39" t="s">
        <v>71</v>
      </c>
      <c r="E4243" s="39" t="s">
        <v>12</v>
      </c>
      <c r="F4243" s="39" t="s">
        <v>30305</v>
      </c>
      <c r="G4243" s="39" t="s">
        <v>26187</v>
      </c>
      <c r="H4243" s="39" t="s">
        <v>2975</v>
      </c>
      <c r="I4243" s="71">
        <v>-21.52</v>
      </c>
    </row>
    <row r="4244" spans="1:9" x14ac:dyDescent="0.2">
      <c r="A4244" s="38" t="s">
        <v>82</v>
      </c>
      <c r="B4244" s="39" t="s">
        <v>69</v>
      </c>
      <c r="C4244" s="39" t="s">
        <v>70</v>
      </c>
      <c r="D4244" s="39" t="s">
        <v>71</v>
      </c>
      <c r="E4244" s="39" t="s">
        <v>12</v>
      </c>
      <c r="F4244" s="39" t="s">
        <v>28236</v>
      </c>
      <c r="G4244" s="39" t="s">
        <v>26187</v>
      </c>
      <c r="H4244" s="39" t="s">
        <v>2976</v>
      </c>
      <c r="I4244" s="71">
        <v>-38.340000000000003</v>
      </c>
    </row>
    <row r="4245" spans="1:9" x14ac:dyDescent="0.2">
      <c r="A4245" s="38" t="s">
        <v>82</v>
      </c>
      <c r="B4245" s="39" t="s">
        <v>69</v>
      </c>
      <c r="C4245" s="39" t="s">
        <v>70</v>
      </c>
      <c r="D4245" s="39" t="s">
        <v>71</v>
      </c>
      <c r="E4245" s="39" t="s">
        <v>12</v>
      </c>
      <c r="F4245" s="39" t="s">
        <v>28683</v>
      </c>
      <c r="G4245" s="39" t="s">
        <v>26187</v>
      </c>
      <c r="H4245" s="39" t="s">
        <v>28686</v>
      </c>
      <c r="I4245" s="71">
        <v>-5</v>
      </c>
    </row>
    <row r="4246" spans="1:9" x14ac:dyDescent="0.2">
      <c r="A4246" s="38" t="s">
        <v>82</v>
      </c>
      <c r="B4246" s="39" t="s">
        <v>69</v>
      </c>
      <c r="C4246" s="39" t="s">
        <v>70</v>
      </c>
      <c r="D4246" s="39" t="s">
        <v>71</v>
      </c>
      <c r="E4246" s="39" t="s">
        <v>12</v>
      </c>
      <c r="F4246" s="39" t="s">
        <v>32353</v>
      </c>
      <c r="G4246" s="39" t="s">
        <v>26187</v>
      </c>
      <c r="H4246" s="39" t="s">
        <v>32354</v>
      </c>
      <c r="I4246" s="71">
        <v>-5</v>
      </c>
    </row>
    <row r="4247" spans="1:9" x14ac:dyDescent="0.2">
      <c r="A4247" s="38" t="s">
        <v>82</v>
      </c>
      <c r="B4247" s="39" t="s">
        <v>69</v>
      </c>
      <c r="C4247" s="39" t="s">
        <v>70</v>
      </c>
      <c r="D4247" s="39" t="s">
        <v>71</v>
      </c>
      <c r="E4247" s="39" t="s">
        <v>12</v>
      </c>
      <c r="F4247" s="39" t="s">
        <v>30306</v>
      </c>
      <c r="G4247" s="39" t="s">
        <v>26187</v>
      </c>
      <c r="H4247" s="39" t="s">
        <v>30307</v>
      </c>
      <c r="I4247" s="71">
        <v>-5</v>
      </c>
    </row>
    <row r="4248" spans="1:9" x14ac:dyDescent="0.2">
      <c r="A4248" s="38" t="s">
        <v>82</v>
      </c>
      <c r="B4248" s="39" t="s">
        <v>69</v>
      </c>
      <c r="C4248" s="39" t="s">
        <v>70</v>
      </c>
      <c r="D4248" s="39" t="s">
        <v>71</v>
      </c>
      <c r="E4248" s="39" t="s">
        <v>12</v>
      </c>
      <c r="F4248" s="39" t="s">
        <v>27066</v>
      </c>
      <c r="G4248" s="39" t="s">
        <v>26187</v>
      </c>
      <c r="H4248" s="39" t="s">
        <v>1782</v>
      </c>
      <c r="I4248" s="71">
        <v>-7.73</v>
      </c>
    </row>
    <row r="4249" spans="1:9" x14ac:dyDescent="0.2">
      <c r="A4249" s="38" t="s">
        <v>82</v>
      </c>
      <c r="B4249" s="39" t="s">
        <v>69</v>
      </c>
      <c r="C4249" s="39" t="s">
        <v>70</v>
      </c>
      <c r="D4249" s="39" t="s">
        <v>71</v>
      </c>
      <c r="E4249" s="39" t="s">
        <v>12</v>
      </c>
      <c r="F4249" s="39" t="s">
        <v>26880</v>
      </c>
      <c r="G4249" s="39" t="s">
        <v>26187</v>
      </c>
      <c r="H4249" s="39" t="s">
        <v>2978</v>
      </c>
      <c r="I4249" s="71">
        <v>-6.59</v>
      </c>
    </row>
    <row r="4250" spans="1:9" x14ac:dyDescent="0.2">
      <c r="A4250" s="38" t="s">
        <v>82</v>
      </c>
      <c r="B4250" s="39" t="s">
        <v>69</v>
      </c>
      <c r="C4250" s="39" t="s">
        <v>70</v>
      </c>
      <c r="D4250" s="39" t="s">
        <v>71</v>
      </c>
      <c r="E4250" s="39" t="s">
        <v>12</v>
      </c>
      <c r="F4250" s="39" t="s">
        <v>30308</v>
      </c>
      <c r="G4250" s="39" t="s">
        <v>26187</v>
      </c>
      <c r="H4250" s="39" t="s">
        <v>30309</v>
      </c>
      <c r="I4250" s="71">
        <v>-5</v>
      </c>
    </row>
    <row r="4251" spans="1:9" x14ac:dyDescent="0.2">
      <c r="A4251" s="38" t="s">
        <v>82</v>
      </c>
      <c r="B4251" s="39" t="s">
        <v>69</v>
      </c>
      <c r="C4251" s="39" t="s">
        <v>70</v>
      </c>
      <c r="D4251" s="39" t="s">
        <v>71</v>
      </c>
      <c r="E4251" s="39" t="s">
        <v>12</v>
      </c>
      <c r="F4251" s="39" t="s">
        <v>32355</v>
      </c>
      <c r="G4251" s="39" t="s">
        <v>26187</v>
      </c>
      <c r="H4251" s="39" t="s">
        <v>32356</v>
      </c>
      <c r="I4251" s="71">
        <v>-5</v>
      </c>
    </row>
    <row r="4252" spans="1:9" x14ac:dyDescent="0.2">
      <c r="A4252" s="38" t="s">
        <v>82</v>
      </c>
      <c r="B4252" s="39" t="s">
        <v>69</v>
      </c>
      <c r="C4252" s="39" t="s">
        <v>70</v>
      </c>
      <c r="D4252" s="39" t="s">
        <v>71</v>
      </c>
      <c r="E4252" s="39" t="s">
        <v>12</v>
      </c>
      <c r="F4252" s="39" t="s">
        <v>32357</v>
      </c>
      <c r="G4252" s="39" t="s">
        <v>26187</v>
      </c>
      <c r="H4252" s="39" t="s">
        <v>2979</v>
      </c>
      <c r="I4252" s="71">
        <v>-5</v>
      </c>
    </row>
    <row r="4253" spans="1:9" x14ac:dyDescent="0.2">
      <c r="A4253" s="38" t="s">
        <v>82</v>
      </c>
      <c r="B4253" s="39" t="s">
        <v>69</v>
      </c>
      <c r="C4253" s="39" t="s">
        <v>70</v>
      </c>
      <c r="D4253" s="39" t="s">
        <v>71</v>
      </c>
      <c r="E4253" s="39" t="s">
        <v>12</v>
      </c>
      <c r="F4253" s="39" t="s">
        <v>26529</v>
      </c>
      <c r="G4253" s="39" t="s">
        <v>26187</v>
      </c>
      <c r="H4253" s="39" t="s">
        <v>26530</v>
      </c>
      <c r="I4253" s="71">
        <v>-19.5</v>
      </c>
    </row>
    <row r="4254" spans="1:9" x14ac:dyDescent="0.2">
      <c r="A4254" s="38" t="s">
        <v>82</v>
      </c>
      <c r="B4254" s="39" t="s">
        <v>69</v>
      </c>
      <c r="C4254" s="39" t="s">
        <v>70</v>
      </c>
      <c r="D4254" s="39" t="s">
        <v>71</v>
      </c>
      <c r="E4254" s="39" t="s">
        <v>12</v>
      </c>
      <c r="F4254" s="39" t="s">
        <v>32358</v>
      </c>
      <c r="G4254" s="39" t="s">
        <v>26187</v>
      </c>
      <c r="H4254" s="39" t="s">
        <v>32359</v>
      </c>
      <c r="I4254" s="71">
        <v>-5</v>
      </c>
    </row>
    <row r="4255" spans="1:9" x14ac:dyDescent="0.2">
      <c r="A4255" s="38" t="s">
        <v>82</v>
      </c>
      <c r="B4255" s="39" t="s">
        <v>69</v>
      </c>
      <c r="C4255" s="39" t="s">
        <v>70</v>
      </c>
      <c r="D4255" s="39" t="s">
        <v>71</v>
      </c>
      <c r="E4255" s="39" t="s">
        <v>12</v>
      </c>
      <c r="F4255" s="39" t="s">
        <v>27067</v>
      </c>
      <c r="G4255" s="39" t="s">
        <v>26187</v>
      </c>
      <c r="H4255" s="39" t="s">
        <v>1784</v>
      </c>
      <c r="I4255" s="71">
        <v>-5.78</v>
      </c>
    </row>
    <row r="4256" spans="1:9" x14ac:dyDescent="0.2">
      <c r="A4256" s="38" t="s">
        <v>82</v>
      </c>
      <c r="B4256" s="39" t="s">
        <v>69</v>
      </c>
      <c r="C4256" s="39" t="s">
        <v>70</v>
      </c>
      <c r="D4256" s="39" t="s">
        <v>71</v>
      </c>
      <c r="E4256" s="39" t="s">
        <v>12</v>
      </c>
      <c r="F4256" s="39" t="s">
        <v>32360</v>
      </c>
      <c r="G4256" s="39" t="s">
        <v>26187</v>
      </c>
      <c r="H4256" s="39" t="s">
        <v>1785</v>
      </c>
      <c r="I4256" s="71">
        <v>-5</v>
      </c>
    </row>
    <row r="4257" spans="1:9" x14ac:dyDescent="0.2">
      <c r="A4257" s="38" t="s">
        <v>82</v>
      </c>
      <c r="B4257" s="39" t="s">
        <v>69</v>
      </c>
      <c r="C4257" s="39" t="s">
        <v>70</v>
      </c>
      <c r="D4257" s="39" t="s">
        <v>71</v>
      </c>
      <c r="E4257" s="39" t="s">
        <v>12</v>
      </c>
      <c r="F4257" s="39" t="s">
        <v>29329</v>
      </c>
      <c r="G4257" s="39" t="s">
        <v>26187</v>
      </c>
      <c r="H4257" s="39" t="s">
        <v>2983</v>
      </c>
      <c r="I4257" s="71">
        <v>-5</v>
      </c>
    </row>
    <row r="4258" spans="1:9" x14ac:dyDescent="0.2">
      <c r="A4258" s="38" t="s">
        <v>82</v>
      </c>
      <c r="B4258" s="39" t="s">
        <v>69</v>
      </c>
      <c r="C4258" s="39" t="s">
        <v>70</v>
      </c>
      <c r="D4258" s="39" t="s">
        <v>71</v>
      </c>
      <c r="E4258" s="39" t="s">
        <v>12</v>
      </c>
      <c r="F4258" s="39" t="s">
        <v>30310</v>
      </c>
      <c r="G4258" s="39" t="s">
        <v>26187</v>
      </c>
      <c r="H4258" s="39" t="s">
        <v>11244</v>
      </c>
      <c r="I4258" s="71">
        <v>-5</v>
      </c>
    </row>
    <row r="4259" spans="1:9" x14ac:dyDescent="0.2">
      <c r="A4259" s="38" t="s">
        <v>82</v>
      </c>
      <c r="B4259" s="39" t="s">
        <v>69</v>
      </c>
      <c r="C4259" s="39" t="s">
        <v>70</v>
      </c>
      <c r="D4259" s="39" t="s">
        <v>71</v>
      </c>
      <c r="E4259" s="39" t="s">
        <v>12</v>
      </c>
      <c r="F4259" s="39" t="s">
        <v>30311</v>
      </c>
      <c r="G4259" s="39" t="s">
        <v>26187</v>
      </c>
      <c r="H4259" s="39" t="s">
        <v>30312</v>
      </c>
      <c r="I4259" s="71">
        <v>-5</v>
      </c>
    </row>
    <row r="4260" spans="1:9" x14ac:dyDescent="0.2">
      <c r="A4260" s="38" t="s">
        <v>82</v>
      </c>
      <c r="B4260" s="39" t="s">
        <v>69</v>
      </c>
      <c r="C4260" s="39" t="s">
        <v>70</v>
      </c>
      <c r="D4260" s="39" t="s">
        <v>71</v>
      </c>
      <c r="E4260" s="39" t="s">
        <v>12</v>
      </c>
      <c r="F4260" s="39" t="s">
        <v>29330</v>
      </c>
      <c r="G4260" s="39" t="s">
        <v>26187</v>
      </c>
      <c r="H4260" s="39" t="s">
        <v>29331</v>
      </c>
      <c r="I4260" s="71">
        <v>-5</v>
      </c>
    </row>
    <row r="4261" spans="1:9" x14ac:dyDescent="0.2">
      <c r="A4261" s="38" t="s">
        <v>82</v>
      </c>
      <c r="B4261" s="39" t="s">
        <v>69</v>
      </c>
      <c r="C4261" s="39" t="s">
        <v>70</v>
      </c>
      <c r="D4261" s="39" t="s">
        <v>71</v>
      </c>
      <c r="E4261" s="39" t="s">
        <v>12</v>
      </c>
      <c r="F4261" s="39" t="s">
        <v>32361</v>
      </c>
      <c r="G4261" s="39" t="s">
        <v>26187</v>
      </c>
      <c r="H4261" s="39" t="s">
        <v>1786</v>
      </c>
      <c r="I4261" s="71">
        <v>-5</v>
      </c>
    </row>
    <row r="4262" spans="1:9" x14ac:dyDescent="0.2">
      <c r="A4262" s="38" t="s">
        <v>82</v>
      </c>
      <c r="B4262" s="39" t="s">
        <v>69</v>
      </c>
      <c r="C4262" s="39" t="s">
        <v>70</v>
      </c>
      <c r="D4262" s="39" t="s">
        <v>71</v>
      </c>
      <c r="E4262" s="39" t="s">
        <v>12</v>
      </c>
      <c r="F4262" s="39" t="s">
        <v>27779</v>
      </c>
      <c r="G4262" s="39" t="s">
        <v>26187</v>
      </c>
      <c r="H4262" s="39" t="s">
        <v>7036</v>
      </c>
      <c r="I4262" s="71">
        <v>-15.22</v>
      </c>
    </row>
    <row r="4263" spans="1:9" x14ac:dyDescent="0.2">
      <c r="A4263" s="38" t="s">
        <v>82</v>
      </c>
      <c r="B4263" s="39" t="s">
        <v>69</v>
      </c>
      <c r="C4263" s="39" t="s">
        <v>70</v>
      </c>
      <c r="D4263" s="39" t="s">
        <v>71</v>
      </c>
      <c r="E4263" s="39" t="s">
        <v>12</v>
      </c>
      <c r="F4263" s="39" t="s">
        <v>28237</v>
      </c>
      <c r="G4263" s="39" t="s">
        <v>26187</v>
      </c>
      <c r="H4263" s="39" t="s">
        <v>1787</v>
      </c>
      <c r="I4263" s="71">
        <v>52.07</v>
      </c>
    </row>
    <row r="4264" spans="1:9" x14ac:dyDescent="0.2">
      <c r="A4264" s="38" t="s">
        <v>82</v>
      </c>
      <c r="B4264" s="39" t="s">
        <v>69</v>
      </c>
      <c r="C4264" s="39" t="s">
        <v>70</v>
      </c>
      <c r="D4264" s="39" t="s">
        <v>71</v>
      </c>
      <c r="E4264" s="39" t="s">
        <v>12</v>
      </c>
      <c r="F4264" s="39" t="s">
        <v>32362</v>
      </c>
      <c r="G4264" s="39" t="s">
        <v>26187</v>
      </c>
      <c r="H4264" s="39" t="s">
        <v>32363</v>
      </c>
      <c r="I4264" s="71">
        <v>-5</v>
      </c>
    </row>
    <row r="4265" spans="1:9" x14ac:dyDescent="0.2">
      <c r="A4265" s="38" t="s">
        <v>82</v>
      </c>
      <c r="B4265" s="39" t="s">
        <v>69</v>
      </c>
      <c r="C4265" s="39" t="s">
        <v>70</v>
      </c>
      <c r="D4265" s="39" t="s">
        <v>71</v>
      </c>
      <c r="E4265" s="39" t="s">
        <v>12</v>
      </c>
      <c r="F4265" s="39" t="s">
        <v>29332</v>
      </c>
      <c r="G4265" s="39" t="s">
        <v>26187</v>
      </c>
      <c r="H4265" s="39" t="s">
        <v>2986</v>
      </c>
      <c r="I4265" s="71">
        <v>-5.54</v>
      </c>
    </row>
    <row r="4266" spans="1:9" x14ac:dyDescent="0.2">
      <c r="A4266" s="38" t="s">
        <v>82</v>
      </c>
      <c r="B4266" s="39" t="s">
        <v>69</v>
      </c>
      <c r="C4266" s="39" t="s">
        <v>70</v>
      </c>
      <c r="D4266" s="39" t="s">
        <v>71</v>
      </c>
      <c r="E4266" s="39" t="s">
        <v>12</v>
      </c>
      <c r="F4266" s="39" t="s">
        <v>32364</v>
      </c>
      <c r="G4266" s="39" t="s">
        <v>26187</v>
      </c>
      <c r="H4266" s="39" t="s">
        <v>2987</v>
      </c>
      <c r="I4266" s="71">
        <v>-5</v>
      </c>
    </row>
    <row r="4267" spans="1:9" x14ac:dyDescent="0.2">
      <c r="A4267" s="38" t="s">
        <v>82</v>
      </c>
      <c r="B4267" s="39" t="s">
        <v>69</v>
      </c>
      <c r="C4267" s="39" t="s">
        <v>70</v>
      </c>
      <c r="D4267" s="39" t="s">
        <v>71</v>
      </c>
      <c r="E4267" s="39" t="s">
        <v>12</v>
      </c>
      <c r="F4267" s="39" t="s">
        <v>30313</v>
      </c>
      <c r="G4267" s="39" t="s">
        <v>26187</v>
      </c>
      <c r="H4267" s="39" t="s">
        <v>2988</v>
      </c>
      <c r="I4267" s="71">
        <v>-10</v>
      </c>
    </row>
    <row r="4268" spans="1:9" x14ac:dyDescent="0.2">
      <c r="A4268" s="38" t="s">
        <v>82</v>
      </c>
      <c r="B4268" s="39" t="s">
        <v>69</v>
      </c>
      <c r="C4268" s="39" t="s">
        <v>70</v>
      </c>
      <c r="D4268" s="39" t="s">
        <v>71</v>
      </c>
      <c r="E4268" s="39" t="s">
        <v>12</v>
      </c>
      <c r="F4268" s="39" t="s">
        <v>30314</v>
      </c>
      <c r="G4268" s="39" t="s">
        <v>26187</v>
      </c>
      <c r="H4268" s="39" t="s">
        <v>1788</v>
      </c>
      <c r="I4268" s="71">
        <v>-5.68</v>
      </c>
    </row>
    <row r="4269" spans="1:9" x14ac:dyDescent="0.2">
      <c r="A4269" s="38" t="s">
        <v>82</v>
      </c>
      <c r="B4269" s="39" t="s">
        <v>69</v>
      </c>
      <c r="C4269" s="39" t="s">
        <v>70</v>
      </c>
      <c r="D4269" s="39" t="s">
        <v>71</v>
      </c>
      <c r="E4269" s="39" t="s">
        <v>12</v>
      </c>
      <c r="F4269" s="39" t="s">
        <v>27250</v>
      </c>
      <c r="G4269" s="39" t="s">
        <v>26187</v>
      </c>
      <c r="H4269" s="39" t="s">
        <v>27251</v>
      </c>
      <c r="I4269" s="71">
        <v>-5</v>
      </c>
    </row>
    <row r="4270" spans="1:9" x14ac:dyDescent="0.2">
      <c r="A4270" s="38" t="s">
        <v>82</v>
      </c>
      <c r="B4270" s="39" t="s">
        <v>69</v>
      </c>
      <c r="C4270" s="39" t="s">
        <v>70</v>
      </c>
      <c r="D4270" s="39" t="s">
        <v>71</v>
      </c>
      <c r="E4270" s="39" t="s">
        <v>12</v>
      </c>
      <c r="F4270" s="39" t="s">
        <v>31393</v>
      </c>
      <c r="G4270" s="39" t="s">
        <v>26187</v>
      </c>
      <c r="H4270" s="39" t="s">
        <v>32365</v>
      </c>
      <c r="I4270" s="71">
        <v>-5</v>
      </c>
    </row>
    <row r="4271" spans="1:9" x14ac:dyDescent="0.2">
      <c r="A4271" s="38" t="s">
        <v>82</v>
      </c>
      <c r="B4271" s="39" t="s">
        <v>69</v>
      </c>
      <c r="C4271" s="39" t="s">
        <v>70</v>
      </c>
      <c r="D4271" s="39" t="s">
        <v>71</v>
      </c>
      <c r="E4271" s="39" t="s">
        <v>12</v>
      </c>
      <c r="F4271" s="39" t="s">
        <v>29333</v>
      </c>
      <c r="G4271" s="39" t="s">
        <v>26187</v>
      </c>
      <c r="H4271" s="39" t="s">
        <v>29334</v>
      </c>
      <c r="I4271" s="71">
        <v>-5</v>
      </c>
    </row>
    <row r="4272" spans="1:9" x14ac:dyDescent="0.2">
      <c r="A4272" s="38" t="s">
        <v>82</v>
      </c>
      <c r="B4272" s="39" t="s">
        <v>69</v>
      </c>
      <c r="C4272" s="39" t="s">
        <v>70</v>
      </c>
      <c r="D4272" s="39" t="s">
        <v>71</v>
      </c>
      <c r="E4272" s="39" t="s">
        <v>12</v>
      </c>
      <c r="F4272" s="39" t="s">
        <v>28238</v>
      </c>
      <c r="G4272" s="39" t="s">
        <v>26187</v>
      </c>
      <c r="H4272" s="39" t="s">
        <v>1790</v>
      </c>
      <c r="I4272" s="71">
        <v>-19.47</v>
      </c>
    </row>
    <row r="4273" spans="1:9" x14ac:dyDescent="0.2">
      <c r="A4273" s="38" t="s">
        <v>82</v>
      </c>
      <c r="B4273" s="39" t="s">
        <v>69</v>
      </c>
      <c r="C4273" s="39" t="s">
        <v>70</v>
      </c>
      <c r="D4273" s="39" t="s">
        <v>71</v>
      </c>
      <c r="E4273" s="39" t="s">
        <v>12</v>
      </c>
      <c r="F4273" s="39" t="s">
        <v>29335</v>
      </c>
      <c r="G4273" s="39" t="s">
        <v>26187</v>
      </c>
      <c r="H4273" s="39" t="s">
        <v>29336</v>
      </c>
      <c r="I4273" s="71">
        <v>-5</v>
      </c>
    </row>
    <row r="4274" spans="1:9" x14ac:dyDescent="0.2">
      <c r="A4274" s="38" t="s">
        <v>82</v>
      </c>
      <c r="B4274" s="39" t="s">
        <v>69</v>
      </c>
      <c r="C4274" s="39" t="s">
        <v>70</v>
      </c>
      <c r="D4274" s="39" t="s">
        <v>71</v>
      </c>
      <c r="E4274" s="39" t="s">
        <v>12</v>
      </c>
      <c r="F4274" s="39" t="s">
        <v>2990</v>
      </c>
      <c r="G4274" s="39" t="s">
        <v>26187</v>
      </c>
      <c r="H4274" s="39" t="s">
        <v>2991</v>
      </c>
      <c r="I4274" s="71">
        <v>-7.05</v>
      </c>
    </row>
    <row r="4275" spans="1:9" x14ac:dyDescent="0.2">
      <c r="A4275" s="38" t="s">
        <v>82</v>
      </c>
      <c r="B4275" s="39" t="s">
        <v>69</v>
      </c>
      <c r="C4275" s="39" t="s">
        <v>70</v>
      </c>
      <c r="D4275" s="39" t="s">
        <v>71</v>
      </c>
      <c r="E4275" s="39" t="s">
        <v>12</v>
      </c>
      <c r="F4275" s="39" t="s">
        <v>27068</v>
      </c>
      <c r="G4275" s="39" t="s">
        <v>26187</v>
      </c>
      <c r="H4275" s="39" t="s">
        <v>27069</v>
      </c>
      <c r="I4275" s="71">
        <v>-38.32</v>
      </c>
    </row>
    <row r="4276" spans="1:9" x14ac:dyDescent="0.2">
      <c r="A4276" s="38" t="s">
        <v>82</v>
      </c>
      <c r="B4276" s="39" t="s">
        <v>69</v>
      </c>
      <c r="C4276" s="39" t="s">
        <v>70</v>
      </c>
      <c r="D4276" s="39" t="s">
        <v>71</v>
      </c>
      <c r="E4276" s="39" t="s">
        <v>12</v>
      </c>
      <c r="F4276" s="39" t="s">
        <v>2994</v>
      </c>
      <c r="G4276" s="39" t="s">
        <v>26187</v>
      </c>
      <c r="H4276" s="39" t="s">
        <v>2995</v>
      </c>
      <c r="I4276" s="71">
        <v>-82.47</v>
      </c>
    </row>
    <row r="4277" spans="1:9" x14ac:dyDescent="0.2">
      <c r="A4277" s="38" t="s">
        <v>82</v>
      </c>
      <c r="B4277" s="39" t="s">
        <v>69</v>
      </c>
      <c r="C4277" s="39" t="s">
        <v>70</v>
      </c>
      <c r="D4277" s="39" t="s">
        <v>71</v>
      </c>
      <c r="E4277" s="39" t="s">
        <v>12</v>
      </c>
      <c r="F4277" s="39" t="s">
        <v>2997</v>
      </c>
      <c r="G4277" s="39" t="s">
        <v>100</v>
      </c>
      <c r="H4277" s="39" t="s">
        <v>2998</v>
      </c>
      <c r="I4277" s="71">
        <v>-11.79</v>
      </c>
    </row>
    <row r="4278" spans="1:9" x14ac:dyDescent="0.2">
      <c r="A4278" s="38" t="s">
        <v>82</v>
      </c>
      <c r="B4278" s="39" t="s">
        <v>69</v>
      </c>
      <c r="C4278" s="39" t="s">
        <v>70</v>
      </c>
      <c r="D4278" s="39" t="s">
        <v>71</v>
      </c>
      <c r="E4278" s="39" t="s">
        <v>12</v>
      </c>
      <c r="F4278" s="39" t="s">
        <v>32366</v>
      </c>
      <c r="G4278" s="39" t="s">
        <v>26187</v>
      </c>
      <c r="H4278" s="39" t="s">
        <v>32367</v>
      </c>
      <c r="I4278" s="71">
        <v>-5</v>
      </c>
    </row>
    <row r="4279" spans="1:9" x14ac:dyDescent="0.2">
      <c r="A4279" s="38" t="s">
        <v>82</v>
      </c>
      <c r="B4279" s="39" t="s">
        <v>69</v>
      </c>
      <c r="C4279" s="39" t="s">
        <v>70</v>
      </c>
      <c r="D4279" s="39" t="s">
        <v>71</v>
      </c>
      <c r="E4279" s="39" t="s">
        <v>12</v>
      </c>
      <c r="F4279" s="39" t="s">
        <v>32368</v>
      </c>
      <c r="G4279" s="39" t="s">
        <v>26187</v>
      </c>
      <c r="H4279" s="39" t="s">
        <v>32369</v>
      </c>
      <c r="I4279" s="71">
        <v>-5</v>
      </c>
    </row>
    <row r="4280" spans="1:9" x14ac:dyDescent="0.2">
      <c r="A4280" s="38" t="s">
        <v>82</v>
      </c>
      <c r="B4280" s="39" t="s">
        <v>69</v>
      </c>
      <c r="C4280" s="39" t="s">
        <v>70</v>
      </c>
      <c r="D4280" s="39" t="s">
        <v>71</v>
      </c>
      <c r="E4280" s="39" t="s">
        <v>12</v>
      </c>
      <c r="F4280" s="39" t="s">
        <v>32370</v>
      </c>
      <c r="G4280" s="39" t="s">
        <v>26187</v>
      </c>
      <c r="H4280" s="39" t="s">
        <v>32371</v>
      </c>
      <c r="I4280" s="71">
        <v>-5</v>
      </c>
    </row>
    <row r="4281" spans="1:9" x14ac:dyDescent="0.2">
      <c r="A4281" s="38" t="s">
        <v>82</v>
      </c>
      <c r="B4281" s="39" t="s">
        <v>69</v>
      </c>
      <c r="C4281" s="39" t="s">
        <v>70</v>
      </c>
      <c r="D4281" s="39" t="s">
        <v>71</v>
      </c>
      <c r="E4281" s="39" t="s">
        <v>12</v>
      </c>
      <c r="F4281" s="39" t="s">
        <v>27780</v>
      </c>
      <c r="G4281" s="39" t="s">
        <v>26187</v>
      </c>
      <c r="H4281" s="39" t="s">
        <v>3000</v>
      </c>
      <c r="I4281" s="71">
        <v>-19.29</v>
      </c>
    </row>
    <row r="4282" spans="1:9" x14ac:dyDescent="0.2">
      <c r="A4282" s="38" t="s">
        <v>82</v>
      </c>
      <c r="B4282" s="39" t="s">
        <v>69</v>
      </c>
      <c r="C4282" s="39" t="s">
        <v>70</v>
      </c>
      <c r="D4282" s="39" t="s">
        <v>71</v>
      </c>
      <c r="E4282" s="39" t="s">
        <v>12</v>
      </c>
      <c r="F4282" s="39" t="s">
        <v>27252</v>
      </c>
      <c r="G4282" s="39" t="s">
        <v>26187</v>
      </c>
      <c r="H4282" s="39" t="s">
        <v>27253</v>
      </c>
      <c r="I4282" s="71">
        <v>-43.27</v>
      </c>
    </row>
    <row r="4283" spans="1:9" x14ac:dyDescent="0.2">
      <c r="A4283" s="38" t="s">
        <v>82</v>
      </c>
      <c r="B4283" s="39" t="s">
        <v>69</v>
      </c>
      <c r="C4283" s="39" t="s">
        <v>70</v>
      </c>
      <c r="D4283" s="39" t="s">
        <v>71</v>
      </c>
      <c r="E4283" s="39" t="s">
        <v>12</v>
      </c>
      <c r="F4283" s="39" t="s">
        <v>1791</v>
      </c>
      <c r="G4283" s="39" t="s">
        <v>26187</v>
      </c>
      <c r="H4283" s="39" t="s">
        <v>1792</v>
      </c>
      <c r="I4283" s="71">
        <v>-31.38</v>
      </c>
    </row>
    <row r="4284" spans="1:9" x14ac:dyDescent="0.2">
      <c r="A4284" s="38" t="s">
        <v>82</v>
      </c>
      <c r="B4284" s="39" t="s">
        <v>69</v>
      </c>
      <c r="C4284" s="39" t="s">
        <v>70</v>
      </c>
      <c r="D4284" s="39" t="s">
        <v>71</v>
      </c>
      <c r="E4284" s="39" t="s">
        <v>12</v>
      </c>
      <c r="F4284" s="39" t="s">
        <v>32372</v>
      </c>
      <c r="G4284" s="39" t="s">
        <v>26187</v>
      </c>
      <c r="H4284" s="39" t="s">
        <v>3001</v>
      </c>
      <c r="I4284" s="71">
        <v>-5</v>
      </c>
    </row>
    <row r="4285" spans="1:9" x14ac:dyDescent="0.2">
      <c r="A4285" s="38" t="s">
        <v>82</v>
      </c>
      <c r="B4285" s="39" t="s">
        <v>69</v>
      </c>
      <c r="C4285" s="39" t="s">
        <v>70</v>
      </c>
      <c r="D4285" s="39" t="s">
        <v>71</v>
      </c>
      <c r="E4285" s="39" t="s">
        <v>12</v>
      </c>
      <c r="F4285" s="39" t="s">
        <v>30315</v>
      </c>
      <c r="G4285" s="39" t="s">
        <v>26187</v>
      </c>
      <c r="H4285" s="39" t="s">
        <v>3002</v>
      </c>
      <c r="I4285" s="71">
        <v>-5</v>
      </c>
    </row>
    <row r="4286" spans="1:9" x14ac:dyDescent="0.2">
      <c r="A4286" s="38" t="s">
        <v>82</v>
      </c>
      <c r="B4286" s="39" t="s">
        <v>69</v>
      </c>
      <c r="C4286" s="39" t="s">
        <v>70</v>
      </c>
      <c r="D4286" s="39" t="s">
        <v>71</v>
      </c>
      <c r="E4286" s="39" t="s">
        <v>12</v>
      </c>
      <c r="F4286" s="39" t="s">
        <v>29337</v>
      </c>
      <c r="G4286" s="39" t="s">
        <v>26187</v>
      </c>
      <c r="H4286" s="39" t="s">
        <v>29338</v>
      </c>
      <c r="I4286" s="71">
        <v>-5</v>
      </c>
    </row>
    <row r="4287" spans="1:9" x14ac:dyDescent="0.2">
      <c r="A4287" s="38" t="s">
        <v>82</v>
      </c>
      <c r="B4287" s="39" t="s">
        <v>69</v>
      </c>
      <c r="C4287" s="39" t="s">
        <v>70</v>
      </c>
      <c r="D4287" s="39" t="s">
        <v>71</v>
      </c>
      <c r="E4287" s="39" t="s">
        <v>12</v>
      </c>
      <c r="F4287" s="39" t="s">
        <v>32373</v>
      </c>
      <c r="G4287" s="39" t="s">
        <v>26187</v>
      </c>
      <c r="H4287" s="39" t="s">
        <v>32374</v>
      </c>
      <c r="I4287" s="71">
        <v>-50.96</v>
      </c>
    </row>
    <row r="4288" spans="1:9" x14ac:dyDescent="0.2">
      <c r="A4288" s="38" t="s">
        <v>82</v>
      </c>
      <c r="B4288" s="39" t="s">
        <v>69</v>
      </c>
      <c r="C4288" s="39" t="s">
        <v>70</v>
      </c>
      <c r="D4288" s="39" t="s">
        <v>71</v>
      </c>
      <c r="E4288" s="39" t="s">
        <v>12</v>
      </c>
      <c r="F4288" s="39" t="s">
        <v>32375</v>
      </c>
      <c r="G4288" s="39" t="s">
        <v>26187</v>
      </c>
      <c r="H4288" s="39" t="s">
        <v>3004</v>
      </c>
      <c r="I4288" s="71">
        <v>-5</v>
      </c>
    </row>
    <row r="4289" spans="1:9" x14ac:dyDescent="0.2">
      <c r="A4289" s="38" t="s">
        <v>82</v>
      </c>
      <c r="B4289" s="39" t="s">
        <v>69</v>
      </c>
      <c r="C4289" s="39" t="s">
        <v>70</v>
      </c>
      <c r="D4289" s="39" t="s">
        <v>71</v>
      </c>
      <c r="E4289" s="39" t="s">
        <v>12</v>
      </c>
      <c r="F4289" s="39" t="s">
        <v>3005</v>
      </c>
      <c r="G4289" s="39" t="s">
        <v>26187</v>
      </c>
      <c r="H4289" s="39" t="s">
        <v>3006</v>
      </c>
      <c r="I4289" s="71">
        <v>-9.49</v>
      </c>
    </row>
    <row r="4290" spans="1:9" x14ac:dyDescent="0.2">
      <c r="A4290" s="38" t="s">
        <v>82</v>
      </c>
      <c r="B4290" s="39" t="s">
        <v>69</v>
      </c>
      <c r="C4290" s="39" t="s">
        <v>70</v>
      </c>
      <c r="D4290" s="39" t="s">
        <v>71</v>
      </c>
      <c r="E4290" s="39" t="s">
        <v>12</v>
      </c>
      <c r="F4290" s="39" t="s">
        <v>30316</v>
      </c>
      <c r="G4290" s="39" t="s">
        <v>26187</v>
      </c>
      <c r="H4290" s="39" t="s">
        <v>1794</v>
      </c>
      <c r="I4290" s="71">
        <v>5</v>
      </c>
    </row>
    <row r="4291" spans="1:9" x14ac:dyDescent="0.2">
      <c r="A4291" s="38" t="s">
        <v>82</v>
      </c>
      <c r="B4291" s="39" t="s">
        <v>69</v>
      </c>
      <c r="C4291" s="39" t="s">
        <v>70</v>
      </c>
      <c r="D4291" s="39" t="s">
        <v>71</v>
      </c>
      <c r="E4291" s="39" t="s">
        <v>12</v>
      </c>
      <c r="F4291" s="39" t="s">
        <v>27781</v>
      </c>
      <c r="G4291" s="39" t="s">
        <v>26187</v>
      </c>
      <c r="H4291" s="39" t="s">
        <v>27782</v>
      </c>
      <c r="I4291" s="71">
        <v>-8.3000000000000007</v>
      </c>
    </row>
    <row r="4292" spans="1:9" x14ac:dyDescent="0.2">
      <c r="A4292" s="38" t="s">
        <v>82</v>
      </c>
      <c r="B4292" s="39" t="s">
        <v>69</v>
      </c>
      <c r="C4292" s="39" t="s">
        <v>70</v>
      </c>
      <c r="D4292" s="39" t="s">
        <v>71</v>
      </c>
      <c r="E4292" s="39" t="s">
        <v>12</v>
      </c>
      <c r="F4292" s="39" t="s">
        <v>27509</v>
      </c>
      <c r="G4292" s="39" t="s">
        <v>26187</v>
      </c>
      <c r="H4292" s="39" t="s">
        <v>3008</v>
      </c>
      <c r="I4292" s="71">
        <v>-30.24</v>
      </c>
    </row>
    <row r="4293" spans="1:9" x14ac:dyDescent="0.2">
      <c r="A4293" s="38" t="s">
        <v>82</v>
      </c>
      <c r="B4293" s="39" t="s">
        <v>69</v>
      </c>
      <c r="C4293" s="39" t="s">
        <v>70</v>
      </c>
      <c r="D4293" s="39" t="s">
        <v>71</v>
      </c>
      <c r="E4293" s="39" t="s">
        <v>12</v>
      </c>
      <c r="F4293" s="39" t="s">
        <v>32376</v>
      </c>
      <c r="G4293" s="39" t="s">
        <v>100</v>
      </c>
      <c r="H4293" s="39" t="s">
        <v>3009</v>
      </c>
      <c r="I4293" s="71">
        <v>-5.29</v>
      </c>
    </row>
    <row r="4294" spans="1:9" x14ac:dyDescent="0.2">
      <c r="A4294" s="38" t="s">
        <v>82</v>
      </c>
      <c r="B4294" s="39" t="s">
        <v>69</v>
      </c>
      <c r="C4294" s="39" t="s">
        <v>70</v>
      </c>
      <c r="D4294" s="39" t="s">
        <v>71</v>
      </c>
      <c r="E4294" s="39" t="s">
        <v>12</v>
      </c>
      <c r="F4294" s="39" t="s">
        <v>30317</v>
      </c>
      <c r="G4294" s="39" t="s">
        <v>26187</v>
      </c>
      <c r="H4294" s="39" t="s">
        <v>3011</v>
      </c>
      <c r="I4294" s="71">
        <v>-5</v>
      </c>
    </row>
    <row r="4295" spans="1:9" x14ac:dyDescent="0.2">
      <c r="A4295" s="38" t="s">
        <v>82</v>
      </c>
      <c r="B4295" s="39" t="s">
        <v>69</v>
      </c>
      <c r="C4295" s="39" t="s">
        <v>70</v>
      </c>
      <c r="D4295" s="39" t="s">
        <v>71</v>
      </c>
      <c r="E4295" s="39" t="s">
        <v>12</v>
      </c>
      <c r="F4295" s="39" t="s">
        <v>32377</v>
      </c>
      <c r="G4295" s="39" t="s">
        <v>26187</v>
      </c>
      <c r="H4295" s="39" t="s">
        <v>32378</v>
      </c>
      <c r="I4295" s="71">
        <v>-103.91</v>
      </c>
    </row>
    <row r="4296" spans="1:9" x14ac:dyDescent="0.2">
      <c r="A4296" s="38" t="s">
        <v>82</v>
      </c>
      <c r="B4296" s="39" t="s">
        <v>69</v>
      </c>
      <c r="C4296" s="39" t="s">
        <v>70</v>
      </c>
      <c r="D4296" s="39" t="s">
        <v>71</v>
      </c>
      <c r="E4296" s="39" t="s">
        <v>12</v>
      </c>
      <c r="F4296" s="39" t="s">
        <v>3012</v>
      </c>
      <c r="G4296" s="39" t="s">
        <v>26187</v>
      </c>
      <c r="H4296" s="39" t="s">
        <v>3013</v>
      </c>
      <c r="I4296" s="71">
        <v>-6.79</v>
      </c>
    </row>
    <row r="4297" spans="1:9" x14ac:dyDescent="0.2">
      <c r="A4297" s="38" t="s">
        <v>82</v>
      </c>
      <c r="B4297" s="39" t="s">
        <v>69</v>
      </c>
      <c r="C4297" s="39" t="s">
        <v>70</v>
      </c>
      <c r="D4297" s="39" t="s">
        <v>71</v>
      </c>
      <c r="E4297" s="39" t="s">
        <v>12</v>
      </c>
      <c r="F4297" s="39" t="s">
        <v>26376</v>
      </c>
      <c r="G4297" s="39" t="s">
        <v>26187</v>
      </c>
      <c r="H4297" s="39" t="s">
        <v>3017</v>
      </c>
      <c r="I4297" s="71">
        <v>-79.239999999999995</v>
      </c>
    </row>
    <row r="4298" spans="1:9" x14ac:dyDescent="0.2">
      <c r="A4298" s="38" t="s">
        <v>82</v>
      </c>
      <c r="B4298" s="39" t="s">
        <v>69</v>
      </c>
      <c r="C4298" s="39" t="s">
        <v>70</v>
      </c>
      <c r="D4298" s="39" t="s">
        <v>71</v>
      </c>
      <c r="E4298" s="39" t="s">
        <v>12</v>
      </c>
      <c r="F4298" s="39" t="s">
        <v>32379</v>
      </c>
      <c r="G4298" s="39" t="s">
        <v>26187</v>
      </c>
      <c r="H4298" s="39" t="s">
        <v>13775</v>
      </c>
      <c r="I4298" s="71">
        <v>-5</v>
      </c>
    </row>
    <row r="4299" spans="1:9" x14ac:dyDescent="0.2">
      <c r="A4299" s="38" t="s">
        <v>82</v>
      </c>
      <c r="B4299" s="39" t="s">
        <v>69</v>
      </c>
      <c r="C4299" s="39" t="s">
        <v>70</v>
      </c>
      <c r="D4299" s="39" t="s">
        <v>71</v>
      </c>
      <c r="E4299" s="39" t="s">
        <v>12</v>
      </c>
      <c r="F4299" s="39" t="s">
        <v>32380</v>
      </c>
      <c r="G4299" s="39" t="s">
        <v>26187</v>
      </c>
      <c r="H4299" s="39" t="s">
        <v>32381</v>
      </c>
      <c r="I4299" s="71">
        <v>-5</v>
      </c>
    </row>
    <row r="4300" spans="1:9" x14ac:dyDescent="0.2">
      <c r="A4300" s="38" t="s">
        <v>82</v>
      </c>
      <c r="B4300" s="39" t="s">
        <v>69</v>
      </c>
      <c r="C4300" s="39" t="s">
        <v>70</v>
      </c>
      <c r="D4300" s="39" t="s">
        <v>71</v>
      </c>
      <c r="E4300" s="39" t="s">
        <v>12</v>
      </c>
      <c r="F4300" s="39" t="s">
        <v>28659</v>
      </c>
      <c r="G4300" s="39" t="s">
        <v>26187</v>
      </c>
      <c r="H4300" s="39" t="s">
        <v>3018</v>
      </c>
      <c r="I4300" s="71">
        <v>-5</v>
      </c>
    </row>
    <row r="4301" spans="1:9" x14ac:dyDescent="0.2">
      <c r="A4301" s="38" t="s">
        <v>82</v>
      </c>
      <c r="B4301" s="39" t="s">
        <v>69</v>
      </c>
      <c r="C4301" s="39" t="s">
        <v>70</v>
      </c>
      <c r="D4301" s="39" t="s">
        <v>71</v>
      </c>
      <c r="E4301" s="39" t="s">
        <v>12</v>
      </c>
      <c r="F4301" s="39" t="s">
        <v>32382</v>
      </c>
      <c r="G4301" s="39" t="s">
        <v>26187</v>
      </c>
      <c r="H4301" s="39" t="s">
        <v>15791</v>
      </c>
      <c r="I4301" s="71">
        <v>-5</v>
      </c>
    </row>
    <row r="4302" spans="1:9" x14ac:dyDescent="0.2">
      <c r="A4302" s="38" t="s">
        <v>82</v>
      </c>
      <c r="B4302" s="39" t="s">
        <v>69</v>
      </c>
      <c r="C4302" s="39" t="s">
        <v>70</v>
      </c>
      <c r="D4302" s="39" t="s">
        <v>71</v>
      </c>
      <c r="E4302" s="39" t="s">
        <v>12</v>
      </c>
      <c r="F4302" s="39" t="s">
        <v>26531</v>
      </c>
      <c r="G4302" s="39" t="s">
        <v>26187</v>
      </c>
      <c r="H4302" s="39" t="s">
        <v>3019</v>
      </c>
      <c r="I4302" s="71">
        <v>-7.36</v>
      </c>
    </row>
    <row r="4303" spans="1:9" x14ac:dyDescent="0.2">
      <c r="A4303" s="38" t="s">
        <v>82</v>
      </c>
      <c r="B4303" s="39" t="s">
        <v>69</v>
      </c>
      <c r="C4303" s="39" t="s">
        <v>70</v>
      </c>
      <c r="D4303" s="39" t="s">
        <v>71</v>
      </c>
      <c r="E4303" s="39" t="s">
        <v>12</v>
      </c>
      <c r="F4303" s="39" t="s">
        <v>28239</v>
      </c>
      <c r="G4303" s="39" t="s">
        <v>26187</v>
      </c>
      <c r="H4303" s="39" t="s">
        <v>1795</v>
      </c>
      <c r="I4303" s="71">
        <v>-11.5</v>
      </c>
    </row>
    <row r="4304" spans="1:9" x14ac:dyDescent="0.2">
      <c r="A4304" s="38" t="s">
        <v>82</v>
      </c>
      <c r="B4304" s="39" t="s">
        <v>69</v>
      </c>
      <c r="C4304" s="39" t="s">
        <v>70</v>
      </c>
      <c r="D4304" s="39" t="s">
        <v>71</v>
      </c>
      <c r="E4304" s="39" t="s">
        <v>12</v>
      </c>
      <c r="F4304" s="39" t="s">
        <v>27783</v>
      </c>
      <c r="G4304" s="39" t="s">
        <v>26187</v>
      </c>
      <c r="H4304" s="39" t="s">
        <v>3020</v>
      </c>
      <c r="I4304" s="71">
        <v>-5</v>
      </c>
    </row>
    <row r="4305" spans="1:9" x14ac:dyDescent="0.2">
      <c r="A4305" s="38" t="s">
        <v>82</v>
      </c>
      <c r="B4305" s="39" t="s">
        <v>69</v>
      </c>
      <c r="C4305" s="39" t="s">
        <v>70</v>
      </c>
      <c r="D4305" s="39" t="s">
        <v>71</v>
      </c>
      <c r="E4305" s="39" t="s">
        <v>12</v>
      </c>
      <c r="F4305" s="39" t="s">
        <v>32383</v>
      </c>
      <c r="G4305" s="39" t="s">
        <v>26187</v>
      </c>
      <c r="H4305" s="39" t="s">
        <v>32384</v>
      </c>
      <c r="I4305" s="71">
        <v>-5</v>
      </c>
    </row>
    <row r="4306" spans="1:9" x14ac:dyDescent="0.2">
      <c r="A4306" s="38" t="s">
        <v>82</v>
      </c>
      <c r="B4306" s="39" t="s">
        <v>69</v>
      </c>
      <c r="C4306" s="39" t="s">
        <v>70</v>
      </c>
      <c r="D4306" s="39" t="s">
        <v>71</v>
      </c>
      <c r="E4306" s="39" t="s">
        <v>12</v>
      </c>
      <c r="F4306" s="39" t="s">
        <v>28660</v>
      </c>
      <c r="G4306" s="39" t="s">
        <v>26187</v>
      </c>
      <c r="H4306" s="39" t="s">
        <v>28661</v>
      </c>
      <c r="I4306" s="71">
        <v>-16.05</v>
      </c>
    </row>
    <row r="4307" spans="1:9" x14ac:dyDescent="0.2">
      <c r="A4307" s="38" t="s">
        <v>82</v>
      </c>
      <c r="B4307" s="39" t="s">
        <v>69</v>
      </c>
      <c r="C4307" s="39" t="s">
        <v>70</v>
      </c>
      <c r="D4307" s="39" t="s">
        <v>71</v>
      </c>
      <c r="E4307" s="39" t="s">
        <v>12</v>
      </c>
      <c r="F4307" s="39" t="s">
        <v>29339</v>
      </c>
      <c r="G4307" s="39" t="s">
        <v>26187</v>
      </c>
      <c r="H4307" s="39" t="s">
        <v>3024</v>
      </c>
      <c r="I4307" s="71">
        <v>-5</v>
      </c>
    </row>
    <row r="4308" spans="1:9" x14ac:dyDescent="0.2">
      <c r="A4308" s="38" t="s">
        <v>82</v>
      </c>
      <c r="B4308" s="39" t="s">
        <v>69</v>
      </c>
      <c r="C4308" s="39" t="s">
        <v>70</v>
      </c>
      <c r="D4308" s="39" t="s">
        <v>71</v>
      </c>
      <c r="E4308" s="39" t="s">
        <v>12</v>
      </c>
      <c r="F4308" s="39" t="s">
        <v>32385</v>
      </c>
      <c r="G4308" s="39" t="s">
        <v>26187</v>
      </c>
      <c r="H4308" s="39" t="s">
        <v>1796</v>
      </c>
      <c r="I4308" s="71">
        <v>-7.89</v>
      </c>
    </row>
    <row r="4309" spans="1:9" x14ac:dyDescent="0.2">
      <c r="A4309" s="38" t="s">
        <v>82</v>
      </c>
      <c r="B4309" s="39" t="s">
        <v>69</v>
      </c>
      <c r="C4309" s="39" t="s">
        <v>70</v>
      </c>
      <c r="D4309" s="39" t="s">
        <v>71</v>
      </c>
      <c r="E4309" s="39" t="s">
        <v>12</v>
      </c>
      <c r="F4309" s="39" t="s">
        <v>27070</v>
      </c>
      <c r="G4309" s="39" t="s">
        <v>26187</v>
      </c>
      <c r="H4309" s="39" t="s">
        <v>3026</v>
      </c>
      <c r="I4309" s="71">
        <v>-7.84</v>
      </c>
    </row>
    <row r="4310" spans="1:9" x14ac:dyDescent="0.2">
      <c r="A4310" s="38" t="s">
        <v>82</v>
      </c>
      <c r="B4310" s="39" t="s">
        <v>69</v>
      </c>
      <c r="C4310" s="39" t="s">
        <v>70</v>
      </c>
      <c r="D4310" s="39" t="s">
        <v>71</v>
      </c>
      <c r="E4310" s="39" t="s">
        <v>12</v>
      </c>
      <c r="F4310" s="39" t="s">
        <v>32386</v>
      </c>
      <c r="G4310" s="39" t="s">
        <v>26187</v>
      </c>
      <c r="H4310" s="39" t="s">
        <v>3027</v>
      </c>
      <c r="I4310" s="71">
        <v>-5</v>
      </c>
    </row>
    <row r="4311" spans="1:9" x14ac:dyDescent="0.2">
      <c r="A4311" s="38" t="s">
        <v>82</v>
      </c>
      <c r="B4311" s="39" t="s">
        <v>69</v>
      </c>
      <c r="C4311" s="39" t="s">
        <v>70</v>
      </c>
      <c r="D4311" s="39" t="s">
        <v>71</v>
      </c>
      <c r="E4311" s="39" t="s">
        <v>12</v>
      </c>
      <c r="F4311" s="39" t="s">
        <v>29340</v>
      </c>
      <c r="G4311" s="39" t="s">
        <v>26187</v>
      </c>
      <c r="H4311" s="39" t="s">
        <v>29341</v>
      </c>
      <c r="I4311" s="71">
        <v>-5</v>
      </c>
    </row>
    <row r="4312" spans="1:9" x14ac:dyDescent="0.2">
      <c r="A4312" s="38" t="s">
        <v>82</v>
      </c>
      <c r="B4312" s="39" t="s">
        <v>69</v>
      </c>
      <c r="C4312" s="39" t="s">
        <v>70</v>
      </c>
      <c r="D4312" s="39" t="s">
        <v>71</v>
      </c>
      <c r="E4312" s="39" t="s">
        <v>12</v>
      </c>
      <c r="F4312" s="39" t="s">
        <v>32387</v>
      </c>
      <c r="G4312" s="39" t="s">
        <v>100</v>
      </c>
      <c r="H4312" s="39" t="s">
        <v>32388</v>
      </c>
      <c r="I4312" s="71">
        <v>-5</v>
      </c>
    </row>
    <row r="4313" spans="1:9" x14ac:dyDescent="0.2">
      <c r="A4313" s="38" t="s">
        <v>82</v>
      </c>
      <c r="B4313" s="39" t="s">
        <v>69</v>
      </c>
      <c r="C4313" s="39" t="s">
        <v>70</v>
      </c>
      <c r="D4313" s="39" t="s">
        <v>71</v>
      </c>
      <c r="E4313" s="39" t="s">
        <v>12</v>
      </c>
      <c r="F4313" s="39" t="s">
        <v>30318</v>
      </c>
      <c r="G4313" s="39" t="s">
        <v>26187</v>
      </c>
      <c r="H4313" s="39" t="s">
        <v>3030</v>
      </c>
      <c r="I4313" s="71">
        <v>-18.21</v>
      </c>
    </row>
    <row r="4314" spans="1:9" x14ac:dyDescent="0.2">
      <c r="A4314" s="38" t="s">
        <v>82</v>
      </c>
      <c r="B4314" s="39" t="s">
        <v>69</v>
      </c>
      <c r="C4314" s="39" t="s">
        <v>70</v>
      </c>
      <c r="D4314" s="39" t="s">
        <v>71</v>
      </c>
      <c r="E4314" s="39" t="s">
        <v>12</v>
      </c>
      <c r="F4314" s="39" t="s">
        <v>28662</v>
      </c>
      <c r="G4314" s="39" t="s">
        <v>26187</v>
      </c>
      <c r="H4314" s="39" t="s">
        <v>28663</v>
      </c>
      <c r="I4314" s="71">
        <v>-5</v>
      </c>
    </row>
    <row r="4315" spans="1:9" x14ac:dyDescent="0.2">
      <c r="A4315" s="38" t="s">
        <v>82</v>
      </c>
      <c r="B4315" s="39" t="s">
        <v>69</v>
      </c>
      <c r="C4315" s="39" t="s">
        <v>70</v>
      </c>
      <c r="D4315" s="39" t="s">
        <v>71</v>
      </c>
      <c r="E4315" s="39" t="s">
        <v>12</v>
      </c>
      <c r="F4315" s="39" t="s">
        <v>28240</v>
      </c>
      <c r="G4315" s="39" t="s">
        <v>26187</v>
      </c>
      <c r="H4315" s="39" t="s">
        <v>28241</v>
      </c>
      <c r="I4315" s="71">
        <v>-70.7</v>
      </c>
    </row>
    <row r="4316" spans="1:9" x14ac:dyDescent="0.2">
      <c r="A4316" s="38" t="s">
        <v>82</v>
      </c>
      <c r="B4316" s="39" t="s">
        <v>69</v>
      </c>
      <c r="C4316" s="39" t="s">
        <v>70</v>
      </c>
      <c r="D4316" s="39" t="s">
        <v>71</v>
      </c>
      <c r="E4316" s="39" t="s">
        <v>12</v>
      </c>
      <c r="F4316" s="39" t="s">
        <v>30319</v>
      </c>
      <c r="G4316" s="39" t="s">
        <v>26187</v>
      </c>
      <c r="H4316" s="39" t="s">
        <v>3031</v>
      </c>
      <c r="I4316" s="71">
        <v>-5.3</v>
      </c>
    </row>
    <row r="4317" spans="1:9" x14ac:dyDescent="0.2">
      <c r="A4317" s="38" t="s">
        <v>82</v>
      </c>
      <c r="B4317" s="39" t="s">
        <v>69</v>
      </c>
      <c r="C4317" s="39" t="s">
        <v>70</v>
      </c>
      <c r="D4317" s="39" t="s">
        <v>71</v>
      </c>
      <c r="E4317" s="39" t="s">
        <v>12</v>
      </c>
      <c r="F4317" s="39" t="s">
        <v>27071</v>
      </c>
      <c r="G4317" s="39" t="s">
        <v>26187</v>
      </c>
      <c r="H4317" s="39" t="s">
        <v>3033</v>
      </c>
      <c r="I4317" s="71">
        <v>-15.18</v>
      </c>
    </row>
    <row r="4318" spans="1:9" x14ac:dyDescent="0.2">
      <c r="A4318" s="38" t="s">
        <v>82</v>
      </c>
      <c r="B4318" s="39" t="s">
        <v>69</v>
      </c>
      <c r="C4318" s="39" t="s">
        <v>70</v>
      </c>
      <c r="D4318" s="39" t="s">
        <v>71</v>
      </c>
      <c r="E4318" s="39" t="s">
        <v>12</v>
      </c>
      <c r="F4318" s="39" t="s">
        <v>27784</v>
      </c>
      <c r="G4318" s="39" t="s">
        <v>26187</v>
      </c>
      <c r="H4318" s="39" t="s">
        <v>1797</v>
      </c>
      <c r="I4318" s="71">
        <v>-5</v>
      </c>
    </row>
    <row r="4319" spans="1:9" x14ac:dyDescent="0.2">
      <c r="A4319" s="38" t="s">
        <v>82</v>
      </c>
      <c r="B4319" s="39" t="s">
        <v>69</v>
      </c>
      <c r="C4319" s="39" t="s">
        <v>70</v>
      </c>
      <c r="D4319" s="39" t="s">
        <v>71</v>
      </c>
      <c r="E4319" s="39" t="s">
        <v>12</v>
      </c>
      <c r="F4319" s="39" t="s">
        <v>26532</v>
      </c>
      <c r="G4319" s="39" t="s">
        <v>26187</v>
      </c>
      <c r="H4319" s="39" t="s">
        <v>3036</v>
      </c>
      <c r="I4319" s="71">
        <v>-17.39</v>
      </c>
    </row>
    <row r="4320" spans="1:9" x14ac:dyDescent="0.2">
      <c r="A4320" s="38" t="s">
        <v>82</v>
      </c>
      <c r="B4320" s="39" t="s">
        <v>69</v>
      </c>
      <c r="C4320" s="39" t="s">
        <v>70</v>
      </c>
      <c r="D4320" s="39" t="s">
        <v>71</v>
      </c>
      <c r="E4320" s="39" t="s">
        <v>12</v>
      </c>
      <c r="F4320" s="39" t="s">
        <v>27510</v>
      </c>
      <c r="G4320" s="39" t="s">
        <v>26187</v>
      </c>
      <c r="H4320" s="39" t="s">
        <v>27511</v>
      </c>
      <c r="I4320" s="71">
        <v>-27.23</v>
      </c>
    </row>
    <row r="4321" spans="1:9" x14ac:dyDescent="0.2">
      <c r="A4321" s="38" t="s">
        <v>82</v>
      </c>
      <c r="B4321" s="39" t="s">
        <v>69</v>
      </c>
      <c r="C4321" s="39" t="s">
        <v>70</v>
      </c>
      <c r="D4321" s="39" t="s">
        <v>71</v>
      </c>
      <c r="E4321" s="39" t="s">
        <v>12</v>
      </c>
      <c r="F4321" s="39" t="s">
        <v>3037</v>
      </c>
      <c r="G4321" s="39" t="s">
        <v>26187</v>
      </c>
      <c r="H4321" s="39" t="s">
        <v>3038</v>
      </c>
      <c r="I4321" s="71">
        <v>-22.47</v>
      </c>
    </row>
    <row r="4322" spans="1:9" x14ac:dyDescent="0.2">
      <c r="A4322" s="38" t="s">
        <v>82</v>
      </c>
      <c r="B4322" s="39" t="s">
        <v>69</v>
      </c>
      <c r="C4322" s="39" t="s">
        <v>70</v>
      </c>
      <c r="D4322" s="39" t="s">
        <v>71</v>
      </c>
      <c r="E4322" s="39" t="s">
        <v>12</v>
      </c>
      <c r="F4322" s="39" t="s">
        <v>30320</v>
      </c>
      <c r="G4322" s="39" t="s">
        <v>26187</v>
      </c>
      <c r="H4322" s="39" t="s">
        <v>30321</v>
      </c>
      <c r="I4322" s="71">
        <v>-5</v>
      </c>
    </row>
    <row r="4323" spans="1:9" x14ac:dyDescent="0.2">
      <c r="A4323" s="38" t="s">
        <v>82</v>
      </c>
      <c r="B4323" s="39" t="s">
        <v>69</v>
      </c>
      <c r="C4323" s="39" t="s">
        <v>70</v>
      </c>
      <c r="D4323" s="39" t="s">
        <v>71</v>
      </c>
      <c r="E4323" s="39" t="s">
        <v>12</v>
      </c>
      <c r="F4323" s="39" t="s">
        <v>27785</v>
      </c>
      <c r="G4323" s="39" t="s">
        <v>26187</v>
      </c>
      <c r="H4323" s="39" t="s">
        <v>3040</v>
      </c>
      <c r="I4323" s="71">
        <v>-5</v>
      </c>
    </row>
    <row r="4324" spans="1:9" x14ac:dyDescent="0.2">
      <c r="A4324" s="38" t="s">
        <v>82</v>
      </c>
      <c r="B4324" s="39" t="s">
        <v>69</v>
      </c>
      <c r="C4324" s="39" t="s">
        <v>70</v>
      </c>
      <c r="D4324" s="39" t="s">
        <v>71</v>
      </c>
      <c r="E4324" s="39" t="s">
        <v>12</v>
      </c>
      <c r="F4324" s="39" t="s">
        <v>3041</v>
      </c>
      <c r="G4324" s="39" t="s">
        <v>26187</v>
      </c>
      <c r="H4324" s="39" t="s">
        <v>3042</v>
      </c>
      <c r="I4324" s="71">
        <v>-13.8</v>
      </c>
    </row>
    <row r="4325" spans="1:9" x14ac:dyDescent="0.2">
      <c r="A4325" s="38" t="s">
        <v>82</v>
      </c>
      <c r="B4325" s="39" t="s">
        <v>69</v>
      </c>
      <c r="C4325" s="39" t="s">
        <v>70</v>
      </c>
      <c r="D4325" s="39" t="s">
        <v>71</v>
      </c>
      <c r="E4325" s="39" t="s">
        <v>12</v>
      </c>
      <c r="F4325" s="39" t="s">
        <v>30322</v>
      </c>
      <c r="G4325" s="39" t="s">
        <v>100</v>
      </c>
      <c r="H4325" s="39" t="s">
        <v>30323</v>
      </c>
      <c r="I4325" s="71">
        <v>-259.83999999999997</v>
      </c>
    </row>
    <row r="4326" spans="1:9" x14ac:dyDescent="0.2">
      <c r="A4326" s="38" t="s">
        <v>82</v>
      </c>
      <c r="B4326" s="39" t="s">
        <v>69</v>
      </c>
      <c r="C4326" s="39" t="s">
        <v>70</v>
      </c>
      <c r="D4326" s="39" t="s">
        <v>71</v>
      </c>
      <c r="E4326" s="39" t="s">
        <v>12</v>
      </c>
      <c r="F4326" s="39" t="s">
        <v>32389</v>
      </c>
      <c r="G4326" s="39" t="s">
        <v>26187</v>
      </c>
      <c r="H4326" s="39" t="s">
        <v>1799</v>
      </c>
      <c r="I4326" s="71">
        <v>-5</v>
      </c>
    </row>
    <row r="4327" spans="1:9" x14ac:dyDescent="0.2">
      <c r="A4327" s="38" t="s">
        <v>82</v>
      </c>
      <c r="B4327" s="39" t="s">
        <v>69</v>
      </c>
      <c r="C4327" s="39" t="s">
        <v>70</v>
      </c>
      <c r="D4327" s="39" t="s">
        <v>71</v>
      </c>
      <c r="E4327" s="39" t="s">
        <v>12</v>
      </c>
      <c r="F4327" s="39" t="s">
        <v>30324</v>
      </c>
      <c r="G4327" s="39" t="s">
        <v>26187</v>
      </c>
      <c r="H4327" s="39" t="s">
        <v>30325</v>
      </c>
      <c r="I4327" s="71">
        <v>-5</v>
      </c>
    </row>
    <row r="4328" spans="1:9" x14ac:dyDescent="0.2">
      <c r="A4328" s="38" t="s">
        <v>82</v>
      </c>
      <c r="B4328" s="39" t="s">
        <v>69</v>
      </c>
      <c r="C4328" s="39" t="s">
        <v>70</v>
      </c>
      <c r="D4328" s="39" t="s">
        <v>71</v>
      </c>
      <c r="E4328" s="39" t="s">
        <v>12</v>
      </c>
      <c r="F4328" s="39" t="s">
        <v>3044</v>
      </c>
      <c r="G4328" s="39" t="s">
        <v>26187</v>
      </c>
      <c r="H4328" s="39" t="s">
        <v>3045</v>
      </c>
      <c r="I4328" s="71">
        <v>-21.28</v>
      </c>
    </row>
    <row r="4329" spans="1:9" x14ac:dyDescent="0.2">
      <c r="A4329" s="38" t="s">
        <v>82</v>
      </c>
      <c r="B4329" s="39" t="s">
        <v>69</v>
      </c>
      <c r="C4329" s="39" t="s">
        <v>70</v>
      </c>
      <c r="D4329" s="39" t="s">
        <v>71</v>
      </c>
      <c r="E4329" s="39" t="s">
        <v>12</v>
      </c>
      <c r="F4329" s="39" t="s">
        <v>27254</v>
      </c>
      <c r="G4329" s="39" t="s">
        <v>26187</v>
      </c>
      <c r="H4329" s="39" t="s">
        <v>3046</v>
      </c>
      <c r="I4329" s="71">
        <v>-43.66</v>
      </c>
    </row>
    <row r="4330" spans="1:9" x14ac:dyDescent="0.2">
      <c r="A4330" s="38" t="s">
        <v>82</v>
      </c>
      <c r="B4330" s="39" t="s">
        <v>69</v>
      </c>
      <c r="C4330" s="39" t="s">
        <v>70</v>
      </c>
      <c r="D4330" s="39" t="s">
        <v>71</v>
      </c>
      <c r="E4330" s="39" t="s">
        <v>12</v>
      </c>
      <c r="F4330" s="39" t="s">
        <v>32390</v>
      </c>
      <c r="G4330" s="39" t="s">
        <v>26187</v>
      </c>
      <c r="H4330" s="39" t="s">
        <v>32391</v>
      </c>
      <c r="I4330" s="71">
        <v>-5</v>
      </c>
    </row>
    <row r="4331" spans="1:9" x14ac:dyDescent="0.2">
      <c r="A4331" s="38" t="s">
        <v>82</v>
      </c>
      <c r="B4331" s="39" t="s">
        <v>69</v>
      </c>
      <c r="C4331" s="39" t="s">
        <v>70</v>
      </c>
      <c r="D4331" s="39" t="s">
        <v>71</v>
      </c>
      <c r="E4331" s="39" t="s">
        <v>12</v>
      </c>
      <c r="F4331" s="39" t="s">
        <v>27512</v>
      </c>
      <c r="G4331" s="39" t="s">
        <v>26187</v>
      </c>
      <c r="H4331" s="39" t="s">
        <v>27513</v>
      </c>
      <c r="I4331" s="71">
        <v>-15.12</v>
      </c>
    </row>
    <row r="4332" spans="1:9" x14ac:dyDescent="0.2">
      <c r="A4332" s="38" t="s">
        <v>82</v>
      </c>
      <c r="B4332" s="39" t="s">
        <v>69</v>
      </c>
      <c r="C4332" s="39" t="s">
        <v>70</v>
      </c>
      <c r="D4332" s="39" t="s">
        <v>71</v>
      </c>
      <c r="E4332" s="39" t="s">
        <v>12</v>
      </c>
      <c r="F4332" s="39" t="s">
        <v>32392</v>
      </c>
      <c r="G4332" s="39" t="s">
        <v>26187</v>
      </c>
      <c r="H4332" s="39" t="s">
        <v>32393</v>
      </c>
      <c r="I4332" s="71">
        <v>-5</v>
      </c>
    </row>
    <row r="4333" spans="1:9" x14ac:dyDescent="0.2">
      <c r="A4333" s="38" t="s">
        <v>82</v>
      </c>
      <c r="B4333" s="39" t="s">
        <v>69</v>
      </c>
      <c r="C4333" s="39" t="s">
        <v>70</v>
      </c>
      <c r="D4333" s="39" t="s">
        <v>71</v>
      </c>
      <c r="E4333" s="39" t="s">
        <v>12</v>
      </c>
      <c r="F4333" s="39" t="s">
        <v>32394</v>
      </c>
      <c r="G4333" s="39" t="s">
        <v>26187</v>
      </c>
      <c r="H4333" s="39" t="s">
        <v>32395</v>
      </c>
      <c r="I4333" s="71">
        <v>-5</v>
      </c>
    </row>
    <row r="4334" spans="1:9" x14ac:dyDescent="0.2">
      <c r="A4334" s="38" t="s">
        <v>82</v>
      </c>
      <c r="B4334" s="39" t="s">
        <v>69</v>
      </c>
      <c r="C4334" s="39" t="s">
        <v>70</v>
      </c>
      <c r="D4334" s="39" t="s">
        <v>71</v>
      </c>
      <c r="E4334" s="39" t="s">
        <v>12</v>
      </c>
      <c r="F4334" s="39" t="s">
        <v>3048</v>
      </c>
      <c r="G4334" s="39" t="s">
        <v>26187</v>
      </c>
      <c r="H4334" s="39" t="s">
        <v>3049</v>
      </c>
      <c r="I4334" s="71">
        <v>-12.19</v>
      </c>
    </row>
    <row r="4335" spans="1:9" x14ac:dyDescent="0.2">
      <c r="A4335" s="38" t="s">
        <v>82</v>
      </c>
      <c r="B4335" s="39" t="s">
        <v>69</v>
      </c>
      <c r="C4335" s="39" t="s">
        <v>70</v>
      </c>
      <c r="D4335" s="39" t="s">
        <v>71</v>
      </c>
      <c r="E4335" s="39" t="s">
        <v>12</v>
      </c>
      <c r="F4335" s="39" t="s">
        <v>30326</v>
      </c>
      <c r="G4335" s="39" t="s">
        <v>26187</v>
      </c>
      <c r="H4335" s="39" t="s">
        <v>3050</v>
      </c>
      <c r="I4335" s="71">
        <v>-5</v>
      </c>
    </row>
    <row r="4336" spans="1:9" x14ac:dyDescent="0.2">
      <c r="A4336" s="38" t="s">
        <v>82</v>
      </c>
      <c r="B4336" s="39" t="s">
        <v>69</v>
      </c>
      <c r="C4336" s="39" t="s">
        <v>70</v>
      </c>
      <c r="D4336" s="39" t="s">
        <v>71</v>
      </c>
      <c r="E4336" s="39" t="s">
        <v>12</v>
      </c>
      <c r="F4336" s="39" t="s">
        <v>3051</v>
      </c>
      <c r="G4336" s="39" t="s">
        <v>26187</v>
      </c>
      <c r="H4336" s="39" t="s">
        <v>3052</v>
      </c>
      <c r="I4336" s="71">
        <v>-137.30000000000001</v>
      </c>
    </row>
    <row r="4337" spans="1:9" x14ac:dyDescent="0.2">
      <c r="A4337" s="38" t="s">
        <v>82</v>
      </c>
      <c r="B4337" s="39" t="s">
        <v>69</v>
      </c>
      <c r="C4337" s="39" t="s">
        <v>70</v>
      </c>
      <c r="D4337" s="39" t="s">
        <v>71</v>
      </c>
      <c r="E4337" s="39" t="s">
        <v>12</v>
      </c>
      <c r="F4337" s="39" t="s">
        <v>28664</v>
      </c>
      <c r="G4337" s="39" t="s">
        <v>26187</v>
      </c>
      <c r="H4337" s="39" t="s">
        <v>3054</v>
      </c>
      <c r="I4337" s="71">
        <v>-80.27</v>
      </c>
    </row>
    <row r="4338" spans="1:9" x14ac:dyDescent="0.2">
      <c r="A4338" s="38" t="s">
        <v>82</v>
      </c>
      <c r="B4338" s="39" t="s">
        <v>69</v>
      </c>
      <c r="C4338" s="39" t="s">
        <v>70</v>
      </c>
      <c r="D4338" s="39" t="s">
        <v>71</v>
      </c>
      <c r="E4338" s="39" t="s">
        <v>12</v>
      </c>
      <c r="F4338" s="39" t="s">
        <v>30327</v>
      </c>
      <c r="G4338" s="39" t="s">
        <v>26187</v>
      </c>
      <c r="H4338" s="39" t="s">
        <v>30328</v>
      </c>
      <c r="I4338" s="71">
        <v>-5</v>
      </c>
    </row>
    <row r="4339" spans="1:9" x14ac:dyDescent="0.2">
      <c r="A4339" s="38" t="s">
        <v>82</v>
      </c>
      <c r="B4339" s="39" t="s">
        <v>69</v>
      </c>
      <c r="C4339" s="39" t="s">
        <v>70</v>
      </c>
      <c r="D4339" s="39" t="s">
        <v>71</v>
      </c>
      <c r="E4339" s="39" t="s">
        <v>12</v>
      </c>
      <c r="F4339" s="39" t="s">
        <v>27786</v>
      </c>
      <c r="G4339" s="39" t="s">
        <v>26187</v>
      </c>
      <c r="H4339" s="39" t="s">
        <v>27787</v>
      </c>
      <c r="I4339" s="71">
        <v>-5</v>
      </c>
    </row>
    <row r="4340" spans="1:9" x14ac:dyDescent="0.2">
      <c r="A4340" s="38" t="s">
        <v>82</v>
      </c>
      <c r="B4340" s="39" t="s">
        <v>69</v>
      </c>
      <c r="C4340" s="39" t="s">
        <v>70</v>
      </c>
      <c r="D4340" s="39" t="s">
        <v>71</v>
      </c>
      <c r="E4340" s="39" t="s">
        <v>12</v>
      </c>
      <c r="F4340" s="39" t="s">
        <v>29342</v>
      </c>
      <c r="G4340" s="39" t="s">
        <v>26187</v>
      </c>
      <c r="H4340" s="39" t="s">
        <v>29343</v>
      </c>
      <c r="I4340" s="71">
        <v>-5</v>
      </c>
    </row>
    <row r="4341" spans="1:9" x14ac:dyDescent="0.2">
      <c r="A4341" s="38" t="s">
        <v>82</v>
      </c>
      <c r="B4341" s="39" t="s">
        <v>69</v>
      </c>
      <c r="C4341" s="39" t="s">
        <v>70</v>
      </c>
      <c r="D4341" s="39" t="s">
        <v>71</v>
      </c>
      <c r="E4341" s="39" t="s">
        <v>12</v>
      </c>
      <c r="F4341" s="39" t="s">
        <v>26261</v>
      </c>
      <c r="G4341" s="39" t="s">
        <v>26187</v>
      </c>
      <c r="H4341" s="39" t="s">
        <v>13239</v>
      </c>
      <c r="I4341" s="71">
        <v>-46.84</v>
      </c>
    </row>
    <row r="4342" spans="1:9" x14ac:dyDescent="0.2">
      <c r="A4342" s="38" t="s">
        <v>82</v>
      </c>
      <c r="B4342" s="39" t="s">
        <v>69</v>
      </c>
      <c r="C4342" s="39" t="s">
        <v>70</v>
      </c>
      <c r="D4342" s="39" t="s">
        <v>71</v>
      </c>
      <c r="E4342" s="39" t="s">
        <v>12</v>
      </c>
      <c r="F4342" s="39" t="s">
        <v>26881</v>
      </c>
      <c r="G4342" s="39" t="s">
        <v>26187</v>
      </c>
      <c r="H4342" s="39" t="s">
        <v>3057</v>
      </c>
      <c r="I4342" s="71">
        <v>-21.03</v>
      </c>
    </row>
    <row r="4343" spans="1:9" x14ac:dyDescent="0.2">
      <c r="A4343" s="38" t="s">
        <v>82</v>
      </c>
      <c r="B4343" s="39" t="s">
        <v>69</v>
      </c>
      <c r="C4343" s="39" t="s">
        <v>70</v>
      </c>
      <c r="D4343" s="39" t="s">
        <v>71</v>
      </c>
      <c r="E4343" s="39" t="s">
        <v>12</v>
      </c>
      <c r="F4343" s="39" t="s">
        <v>26262</v>
      </c>
      <c r="G4343" s="39" t="s">
        <v>26187</v>
      </c>
      <c r="H4343" s="39" t="s">
        <v>9325</v>
      </c>
      <c r="I4343" s="71">
        <v>-5</v>
      </c>
    </row>
    <row r="4344" spans="1:9" x14ac:dyDescent="0.2">
      <c r="A4344" s="38" t="s">
        <v>82</v>
      </c>
      <c r="B4344" s="39" t="s">
        <v>69</v>
      </c>
      <c r="C4344" s="39" t="s">
        <v>70</v>
      </c>
      <c r="D4344" s="39" t="s">
        <v>71</v>
      </c>
      <c r="E4344" s="39" t="s">
        <v>12</v>
      </c>
      <c r="F4344" s="39" t="s">
        <v>29344</v>
      </c>
      <c r="G4344" s="39" t="s">
        <v>26187</v>
      </c>
      <c r="H4344" s="39" t="s">
        <v>29345</v>
      </c>
      <c r="I4344" s="71">
        <v>-5</v>
      </c>
    </row>
    <row r="4345" spans="1:9" x14ac:dyDescent="0.2">
      <c r="A4345" s="38" t="s">
        <v>82</v>
      </c>
      <c r="B4345" s="39" t="s">
        <v>69</v>
      </c>
      <c r="C4345" s="39" t="s">
        <v>70</v>
      </c>
      <c r="D4345" s="39" t="s">
        <v>71</v>
      </c>
      <c r="E4345" s="39" t="s">
        <v>12</v>
      </c>
      <c r="F4345" s="39" t="s">
        <v>30329</v>
      </c>
      <c r="G4345" s="39" t="s">
        <v>26187</v>
      </c>
      <c r="H4345" s="39" t="s">
        <v>20092</v>
      </c>
      <c r="I4345" s="71">
        <v>-8.5299999999999994</v>
      </c>
    </row>
    <row r="4346" spans="1:9" x14ac:dyDescent="0.2">
      <c r="A4346" s="38" t="s">
        <v>82</v>
      </c>
      <c r="B4346" s="39" t="s">
        <v>69</v>
      </c>
      <c r="C4346" s="39" t="s">
        <v>70</v>
      </c>
      <c r="D4346" s="39" t="s">
        <v>71</v>
      </c>
      <c r="E4346" s="39" t="s">
        <v>12</v>
      </c>
      <c r="F4346" s="39" t="s">
        <v>3060</v>
      </c>
      <c r="G4346" s="39" t="s">
        <v>26187</v>
      </c>
      <c r="H4346" s="39" t="s">
        <v>3061</v>
      </c>
      <c r="I4346" s="71">
        <v>-8.76</v>
      </c>
    </row>
    <row r="4347" spans="1:9" x14ac:dyDescent="0.2">
      <c r="A4347" s="38" t="s">
        <v>82</v>
      </c>
      <c r="B4347" s="39" t="s">
        <v>69</v>
      </c>
      <c r="C4347" s="39" t="s">
        <v>70</v>
      </c>
      <c r="D4347" s="39" t="s">
        <v>71</v>
      </c>
      <c r="E4347" s="39" t="s">
        <v>12</v>
      </c>
      <c r="F4347" s="39" t="s">
        <v>32396</v>
      </c>
      <c r="G4347" s="39" t="s">
        <v>26187</v>
      </c>
      <c r="H4347" s="39" t="s">
        <v>32397</v>
      </c>
      <c r="I4347" s="71">
        <v>-13.48</v>
      </c>
    </row>
    <row r="4348" spans="1:9" x14ac:dyDescent="0.2">
      <c r="A4348" s="38" t="s">
        <v>82</v>
      </c>
      <c r="B4348" s="39" t="s">
        <v>69</v>
      </c>
      <c r="C4348" s="39" t="s">
        <v>70</v>
      </c>
      <c r="D4348" s="39" t="s">
        <v>71</v>
      </c>
      <c r="E4348" s="39" t="s">
        <v>12</v>
      </c>
      <c r="F4348" s="39" t="s">
        <v>26533</v>
      </c>
      <c r="G4348" s="39" t="s">
        <v>26187</v>
      </c>
      <c r="H4348" s="39" t="s">
        <v>3062</v>
      </c>
      <c r="I4348" s="71">
        <v>-27.23</v>
      </c>
    </row>
    <row r="4349" spans="1:9" x14ac:dyDescent="0.2">
      <c r="A4349" s="38" t="s">
        <v>82</v>
      </c>
      <c r="B4349" s="39" t="s">
        <v>69</v>
      </c>
      <c r="C4349" s="39" t="s">
        <v>70</v>
      </c>
      <c r="D4349" s="39" t="s">
        <v>71</v>
      </c>
      <c r="E4349" s="39" t="s">
        <v>12</v>
      </c>
      <c r="F4349" s="39" t="s">
        <v>29346</v>
      </c>
      <c r="G4349" s="39" t="s">
        <v>26187</v>
      </c>
      <c r="H4349" s="39" t="s">
        <v>29347</v>
      </c>
      <c r="I4349" s="71">
        <v>-9.99</v>
      </c>
    </row>
    <row r="4350" spans="1:9" x14ac:dyDescent="0.2">
      <c r="A4350" s="38" t="s">
        <v>82</v>
      </c>
      <c r="B4350" s="39" t="s">
        <v>69</v>
      </c>
      <c r="C4350" s="39" t="s">
        <v>70</v>
      </c>
      <c r="D4350" s="39" t="s">
        <v>71</v>
      </c>
      <c r="E4350" s="39" t="s">
        <v>12</v>
      </c>
      <c r="F4350" s="39" t="s">
        <v>32398</v>
      </c>
      <c r="G4350" s="39" t="s">
        <v>26187</v>
      </c>
      <c r="H4350" s="39" t="s">
        <v>1801</v>
      </c>
      <c r="I4350" s="71">
        <v>-5</v>
      </c>
    </row>
    <row r="4351" spans="1:9" x14ac:dyDescent="0.2">
      <c r="A4351" s="38" t="s">
        <v>82</v>
      </c>
      <c r="B4351" s="39" t="s">
        <v>69</v>
      </c>
      <c r="C4351" s="39" t="s">
        <v>70</v>
      </c>
      <c r="D4351" s="39" t="s">
        <v>71</v>
      </c>
      <c r="E4351" s="39" t="s">
        <v>12</v>
      </c>
      <c r="F4351" s="39" t="s">
        <v>32399</v>
      </c>
      <c r="G4351" s="39" t="s">
        <v>26187</v>
      </c>
      <c r="H4351" s="39" t="s">
        <v>32400</v>
      </c>
      <c r="I4351" s="71">
        <v>-5</v>
      </c>
    </row>
    <row r="4352" spans="1:9" x14ac:dyDescent="0.2">
      <c r="A4352" s="38" t="s">
        <v>82</v>
      </c>
      <c r="B4352" s="39" t="s">
        <v>69</v>
      </c>
      <c r="C4352" s="39" t="s">
        <v>70</v>
      </c>
      <c r="D4352" s="39" t="s">
        <v>71</v>
      </c>
      <c r="E4352" s="39" t="s">
        <v>12</v>
      </c>
      <c r="F4352" s="39" t="s">
        <v>30330</v>
      </c>
      <c r="G4352" s="39" t="s">
        <v>26187</v>
      </c>
      <c r="H4352" s="39" t="s">
        <v>30331</v>
      </c>
      <c r="I4352" s="71">
        <v>-40.97</v>
      </c>
    </row>
    <row r="4353" spans="1:9" x14ac:dyDescent="0.2">
      <c r="A4353" s="38" t="s">
        <v>82</v>
      </c>
      <c r="B4353" s="39" t="s">
        <v>69</v>
      </c>
      <c r="C4353" s="39" t="s">
        <v>70</v>
      </c>
      <c r="D4353" s="39" t="s">
        <v>71</v>
      </c>
      <c r="E4353" s="39" t="s">
        <v>12</v>
      </c>
      <c r="F4353" s="39" t="s">
        <v>28665</v>
      </c>
      <c r="G4353" s="39" t="s">
        <v>26187</v>
      </c>
      <c r="H4353" s="39" t="s">
        <v>28666</v>
      </c>
      <c r="I4353" s="71">
        <v>-14.21</v>
      </c>
    </row>
    <row r="4354" spans="1:9" x14ac:dyDescent="0.2">
      <c r="A4354" s="38" t="s">
        <v>82</v>
      </c>
      <c r="B4354" s="39" t="s">
        <v>69</v>
      </c>
      <c r="C4354" s="39" t="s">
        <v>70</v>
      </c>
      <c r="D4354" s="39" t="s">
        <v>71</v>
      </c>
      <c r="E4354" s="39" t="s">
        <v>12</v>
      </c>
      <c r="F4354" s="39" t="s">
        <v>27255</v>
      </c>
      <c r="G4354" s="39" t="s">
        <v>26187</v>
      </c>
      <c r="H4354" s="39" t="s">
        <v>3066</v>
      </c>
      <c r="I4354" s="71">
        <v>-40.729999999999997</v>
      </c>
    </row>
    <row r="4355" spans="1:9" x14ac:dyDescent="0.2">
      <c r="A4355" s="38" t="s">
        <v>82</v>
      </c>
      <c r="B4355" s="39" t="s">
        <v>69</v>
      </c>
      <c r="C4355" s="39" t="s">
        <v>70</v>
      </c>
      <c r="D4355" s="39" t="s">
        <v>71</v>
      </c>
      <c r="E4355" s="39" t="s">
        <v>12</v>
      </c>
      <c r="F4355" s="39" t="s">
        <v>32401</v>
      </c>
      <c r="G4355" s="39" t="s">
        <v>26187</v>
      </c>
      <c r="H4355" s="39" t="s">
        <v>19337</v>
      </c>
      <c r="I4355" s="71">
        <v>-5</v>
      </c>
    </row>
    <row r="4356" spans="1:9" x14ac:dyDescent="0.2">
      <c r="A4356" s="38" t="s">
        <v>82</v>
      </c>
      <c r="B4356" s="39" t="s">
        <v>69</v>
      </c>
      <c r="C4356" s="39" t="s">
        <v>70</v>
      </c>
      <c r="D4356" s="39" t="s">
        <v>71</v>
      </c>
      <c r="E4356" s="39" t="s">
        <v>12</v>
      </c>
      <c r="F4356" s="39" t="s">
        <v>29348</v>
      </c>
      <c r="G4356" s="39" t="s">
        <v>26187</v>
      </c>
      <c r="H4356" s="39" t="s">
        <v>3067</v>
      </c>
      <c r="I4356" s="71">
        <v>-13.18</v>
      </c>
    </row>
    <row r="4357" spans="1:9" x14ac:dyDescent="0.2">
      <c r="A4357" s="38" t="s">
        <v>82</v>
      </c>
      <c r="B4357" s="39" t="s">
        <v>69</v>
      </c>
      <c r="C4357" s="39" t="s">
        <v>70</v>
      </c>
      <c r="D4357" s="39" t="s">
        <v>71</v>
      </c>
      <c r="E4357" s="39" t="s">
        <v>12</v>
      </c>
      <c r="F4357" s="39" t="s">
        <v>3069</v>
      </c>
      <c r="G4357" s="39" t="s">
        <v>26187</v>
      </c>
      <c r="H4357" s="39" t="s">
        <v>3070</v>
      </c>
      <c r="I4357" s="71">
        <v>-27.77</v>
      </c>
    </row>
    <row r="4358" spans="1:9" x14ac:dyDescent="0.2">
      <c r="A4358" s="38" t="s">
        <v>82</v>
      </c>
      <c r="B4358" s="39" t="s">
        <v>69</v>
      </c>
      <c r="C4358" s="39" t="s">
        <v>70</v>
      </c>
      <c r="D4358" s="39" t="s">
        <v>71</v>
      </c>
      <c r="E4358" s="39" t="s">
        <v>12</v>
      </c>
      <c r="F4358" s="39" t="s">
        <v>27072</v>
      </c>
      <c r="G4358" s="39" t="s">
        <v>26187</v>
      </c>
      <c r="H4358" s="39" t="s">
        <v>27073</v>
      </c>
      <c r="I4358" s="71">
        <v>-5</v>
      </c>
    </row>
    <row r="4359" spans="1:9" x14ac:dyDescent="0.2">
      <c r="A4359" s="38" t="s">
        <v>82</v>
      </c>
      <c r="B4359" s="39" t="s">
        <v>69</v>
      </c>
      <c r="C4359" s="39" t="s">
        <v>70</v>
      </c>
      <c r="D4359" s="39" t="s">
        <v>71</v>
      </c>
      <c r="E4359" s="39" t="s">
        <v>12</v>
      </c>
      <c r="F4359" s="39" t="s">
        <v>32402</v>
      </c>
      <c r="G4359" s="39" t="s">
        <v>26187</v>
      </c>
      <c r="H4359" s="39" t="s">
        <v>32403</v>
      </c>
      <c r="I4359" s="71">
        <v>-5</v>
      </c>
    </row>
    <row r="4360" spans="1:9" x14ac:dyDescent="0.2">
      <c r="A4360" s="38" t="s">
        <v>82</v>
      </c>
      <c r="B4360" s="39" t="s">
        <v>69</v>
      </c>
      <c r="C4360" s="39" t="s">
        <v>70</v>
      </c>
      <c r="D4360" s="39" t="s">
        <v>71</v>
      </c>
      <c r="E4360" s="39" t="s">
        <v>12</v>
      </c>
      <c r="F4360" s="39" t="s">
        <v>32404</v>
      </c>
      <c r="G4360" s="39" t="s">
        <v>26187</v>
      </c>
      <c r="H4360" s="39" t="s">
        <v>32405</v>
      </c>
      <c r="I4360" s="71">
        <v>-5</v>
      </c>
    </row>
    <row r="4361" spans="1:9" x14ac:dyDescent="0.2">
      <c r="A4361" s="38" t="s">
        <v>82</v>
      </c>
      <c r="B4361" s="39" t="s">
        <v>69</v>
      </c>
      <c r="C4361" s="39" t="s">
        <v>70</v>
      </c>
      <c r="D4361" s="39" t="s">
        <v>71</v>
      </c>
      <c r="E4361" s="39" t="s">
        <v>12</v>
      </c>
      <c r="F4361" s="39" t="s">
        <v>32406</v>
      </c>
      <c r="G4361" s="39" t="s">
        <v>26187</v>
      </c>
      <c r="H4361" s="39" t="s">
        <v>32407</v>
      </c>
      <c r="I4361" s="71">
        <v>-6.69</v>
      </c>
    </row>
    <row r="4362" spans="1:9" x14ac:dyDescent="0.2">
      <c r="A4362" s="38" t="s">
        <v>82</v>
      </c>
      <c r="B4362" s="39" t="s">
        <v>69</v>
      </c>
      <c r="C4362" s="39" t="s">
        <v>70</v>
      </c>
      <c r="D4362" s="39" t="s">
        <v>71</v>
      </c>
      <c r="E4362" s="39" t="s">
        <v>12</v>
      </c>
      <c r="F4362" s="39" t="s">
        <v>30332</v>
      </c>
      <c r="G4362" s="39" t="s">
        <v>26187</v>
      </c>
      <c r="H4362" s="39" t="s">
        <v>30333</v>
      </c>
      <c r="I4362" s="71">
        <v>-5</v>
      </c>
    </row>
    <row r="4363" spans="1:9" x14ac:dyDescent="0.2">
      <c r="A4363" s="38" t="s">
        <v>82</v>
      </c>
      <c r="B4363" s="39" t="s">
        <v>69</v>
      </c>
      <c r="C4363" s="39" t="s">
        <v>70</v>
      </c>
      <c r="D4363" s="39" t="s">
        <v>71</v>
      </c>
      <c r="E4363" s="39" t="s">
        <v>12</v>
      </c>
      <c r="F4363" s="39" t="s">
        <v>30334</v>
      </c>
      <c r="G4363" s="39" t="s">
        <v>26187</v>
      </c>
      <c r="H4363" s="39" t="s">
        <v>30335</v>
      </c>
      <c r="I4363" s="71">
        <v>-5.22</v>
      </c>
    </row>
    <row r="4364" spans="1:9" x14ac:dyDescent="0.2">
      <c r="A4364" s="38" t="s">
        <v>82</v>
      </c>
      <c r="B4364" s="39" t="s">
        <v>69</v>
      </c>
      <c r="C4364" s="39" t="s">
        <v>70</v>
      </c>
      <c r="D4364" s="39" t="s">
        <v>71</v>
      </c>
      <c r="E4364" s="39" t="s">
        <v>12</v>
      </c>
      <c r="F4364" s="39" t="s">
        <v>27074</v>
      </c>
      <c r="G4364" s="39" t="s">
        <v>26187</v>
      </c>
      <c r="H4364" s="39" t="s">
        <v>1803</v>
      </c>
      <c r="I4364" s="71">
        <v>-49.06</v>
      </c>
    </row>
    <row r="4365" spans="1:9" x14ac:dyDescent="0.2">
      <c r="A4365" s="38" t="s">
        <v>82</v>
      </c>
      <c r="B4365" s="39" t="s">
        <v>69</v>
      </c>
      <c r="C4365" s="39" t="s">
        <v>70</v>
      </c>
      <c r="D4365" s="39" t="s">
        <v>71</v>
      </c>
      <c r="E4365" s="39" t="s">
        <v>12</v>
      </c>
      <c r="F4365" s="39" t="s">
        <v>32408</v>
      </c>
      <c r="G4365" s="39" t="s">
        <v>26187</v>
      </c>
      <c r="H4365" s="39" t="s">
        <v>32409</v>
      </c>
      <c r="I4365" s="71">
        <v>-5</v>
      </c>
    </row>
    <row r="4366" spans="1:9" x14ac:dyDescent="0.2">
      <c r="A4366" s="38" t="s">
        <v>82</v>
      </c>
      <c r="B4366" s="39" t="s">
        <v>69</v>
      </c>
      <c r="C4366" s="39" t="s">
        <v>70</v>
      </c>
      <c r="D4366" s="39" t="s">
        <v>71</v>
      </c>
      <c r="E4366" s="39" t="s">
        <v>12</v>
      </c>
      <c r="F4366" s="39" t="s">
        <v>30336</v>
      </c>
      <c r="G4366" s="39" t="s">
        <v>26187</v>
      </c>
      <c r="H4366" s="39" t="s">
        <v>3072</v>
      </c>
      <c r="I4366" s="71">
        <v>-12.95</v>
      </c>
    </row>
    <row r="4367" spans="1:9" x14ac:dyDescent="0.2">
      <c r="A4367" s="38" t="s">
        <v>82</v>
      </c>
      <c r="B4367" s="39" t="s">
        <v>69</v>
      </c>
      <c r="C4367" s="39" t="s">
        <v>70</v>
      </c>
      <c r="D4367" s="39" t="s">
        <v>71</v>
      </c>
      <c r="E4367" s="39" t="s">
        <v>12</v>
      </c>
      <c r="F4367" s="39" t="s">
        <v>27788</v>
      </c>
      <c r="G4367" s="39" t="s">
        <v>26187</v>
      </c>
      <c r="H4367" s="39" t="s">
        <v>27789</v>
      </c>
      <c r="I4367" s="71">
        <v>-12.81</v>
      </c>
    </row>
    <row r="4368" spans="1:9" x14ac:dyDescent="0.2">
      <c r="A4368" s="38" t="s">
        <v>82</v>
      </c>
      <c r="B4368" s="39" t="s">
        <v>69</v>
      </c>
      <c r="C4368" s="39" t="s">
        <v>70</v>
      </c>
      <c r="D4368" s="39" t="s">
        <v>71</v>
      </c>
      <c r="E4368" s="39" t="s">
        <v>12</v>
      </c>
      <c r="F4368" s="39" t="s">
        <v>27075</v>
      </c>
      <c r="G4368" s="39" t="s">
        <v>26187</v>
      </c>
      <c r="H4368" s="39" t="s">
        <v>1804</v>
      </c>
      <c r="I4368" s="71">
        <v>-11.14</v>
      </c>
    </row>
    <row r="4369" spans="1:9" x14ac:dyDescent="0.2">
      <c r="A4369" s="38" t="s">
        <v>82</v>
      </c>
      <c r="B4369" s="39" t="s">
        <v>69</v>
      </c>
      <c r="C4369" s="39" t="s">
        <v>70</v>
      </c>
      <c r="D4369" s="39" t="s">
        <v>71</v>
      </c>
      <c r="E4369" s="39" t="s">
        <v>12</v>
      </c>
      <c r="F4369" s="39" t="s">
        <v>32410</v>
      </c>
      <c r="G4369" s="39" t="s">
        <v>26187</v>
      </c>
      <c r="H4369" s="39" t="s">
        <v>32411</v>
      </c>
      <c r="I4369" s="71">
        <v>-5</v>
      </c>
    </row>
    <row r="4370" spans="1:9" x14ac:dyDescent="0.2">
      <c r="A4370" s="38" t="s">
        <v>82</v>
      </c>
      <c r="B4370" s="39" t="s">
        <v>69</v>
      </c>
      <c r="C4370" s="39" t="s">
        <v>70</v>
      </c>
      <c r="D4370" s="39" t="s">
        <v>71</v>
      </c>
      <c r="E4370" s="39" t="s">
        <v>12</v>
      </c>
      <c r="F4370" s="39" t="s">
        <v>32412</v>
      </c>
      <c r="G4370" s="39" t="s">
        <v>26187</v>
      </c>
      <c r="H4370" s="39" t="s">
        <v>32413</v>
      </c>
      <c r="I4370" s="71">
        <v>-5</v>
      </c>
    </row>
    <row r="4371" spans="1:9" x14ac:dyDescent="0.2">
      <c r="A4371" s="38" t="s">
        <v>82</v>
      </c>
      <c r="B4371" s="39" t="s">
        <v>69</v>
      </c>
      <c r="C4371" s="39" t="s">
        <v>70</v>
      </c>
      <c r="D4371" s="39" t="s">
        <v>71</v>
      </c>
      <c r="E4371" s="39" t="s">
        <v>12</v>
      </c>
      <c r="F4371" s="39" t="s">
        <v>28667</v>
      </c>
      <c r="G4371" s="39" t="s">
        <v>26187</v>
      </c>
      <c r="H4371" s="39" t="s">
        <v>18077</v>
      </c>
      <c r="I4371" s="71">
        <v>-8.3000000000000007</v>
      </c>
    </row>
    <row r="4372" spans="1:9" x14ac:dyDescent="0.2">
      <c r="A4372" s="38" t="s">
        <v>82</v>
      </c>
      <c r="B4372" s="39" t="s">
        <v>69</v>
      </c>
      <c r="C4372" s="39" t="s">
        <v>70</v>
      </c>
      <c r="D4372" s="39" t="s">
        <v>71</v>
      </c>
      <c r="E4372" s="39" t="s">
        <v>12</v>
      </c>
      <c r="F4372" s="39" t="s">
        <v>27256</v>
      </c>
      <c r="G4372" s="39" t="s">
        <v>26187</v>
      </c>
      <c r="H4372" s="39" t="s">
        <v>3075</v>
      </c>
      <c r="I4372" s="71">
        <v>-154.44</v>
      </c>
    </row>
    <row r="4373" spans="1:9" x14ac:dyDescent="0.2">
      <c r="A4373" s="38" t="s">
        <v>82</v>
      </c>
      <c r="B4373" s="39" t="s">
        <v>69</v>
      </c>
      <c r="C4373" s="39" t="s">
        <v>70</v>
      </c>
      <c r="D4373" s="39" t="s">
        <v>71</v>
      </c>
      <c r="E4373" s="39" t="s">
        <v>12</v>
      </c>
      <c r="F4373" s="39" t="s">
        <v>32414</v>
      </c>
      <c r="G4373" s="39" t="s">
        <v>26187</v>
      </c>
      <c r="H4373" s="39" t="s">
        <v>32415</v>
      </c>
      <c r="I4373" s="71">
        <v>-5</v>
      </c>
    </row>
    <row r="4374" spans="1:9" x14ac:dyDescent="0.2">
      <c r="A4374" s="38" t="s">
        <v>82</v>
      </c>
      <c r="B4374" s="39" t="s">
        <v>69</v>
      </c>
      <c r="C4374" s="39" t="s">
        <v>70</v>
      </c>
      <c r="D4374" s="39" t="s">
        <v>71</v>
      </c>
      <c r="E4374" s="39" t="s">
        <v>12</v>
      </c>
      <c r="F4374" s="39" t="s">
        <v>26713</v>
      </c>
      <c r="G4374" s="39" t="s">
        <v>26187</v>
      </c>
      <c r="H4374" s="39" t="s">
        <v>3076</v>
      </c>
      <c r="I4374" s="71">
        <v>-32.24</v>
      </c>
    </row>
    <row r="4375" spans="1:9" x14ac:dyDescent="0.2">
      <c r="A4375" s="38" t="s">
        <v>82</v>
      </c>
      <c r="B4375" s="39" t="s">
        <v>69</v>
      </c>
      <c r="C4375" s="39" t="s">
        <v>70</v>
      </c>
      <c r="D4375" s="39" t="s">
        <v>71</v>
      </c>
      <c r="E4375" s="39" t="s">
        <v>12</v>
      </c>
      <c r="F4375" s="39" t="s">
        <v>32416</v>
      </c>
      <c r="G4375" s="39" t="s">
        <v>26187</v>
      </c>
      <c r="H4375" s="39" t="s">
        <v>32417</v>
      </c>
      <c r="I4375" s="71">
        <v>-5</v>
      </c>
    </row>
    <row r="4376" spans="1:9" x14ac:dyDescent="0.2">
      <c r="A4376" s="38" t="s">
        <v>82</v>
      </c>
      <c r="B4376" s="39" t="s">
        <v>69</v>
      </c>
      <c r="C4376" s="39" t="s">
        <v>70</v>
      </c>
      <c r="D4376" s="39" t="s">
        <v>71</v>
      </c>
      <c r="E4376" s="39" t="s">
        <v>12</v>
      </c>
      <c r="F4376" s="39" t="s">
        <v>32418</v>
      </c>
      <c r="G4376" s="39" t="s">
        <v>26187</v>
      </c>
      <c r="H4376" s="39" t="s">
        <v>5921</v>
      </c>
      <c r="I4376" s="71">
        <v>-5</v>
      </c>
    </row>
    <row r="4377" spans="1:9" x14ac:dyDescent="0.2">
      <c r="A4377" s="38" t="s">
        <v>82</v>
      </c>
      <c r="B4377" s="39" t="s">
        <v>69</v>
      </c>
      <c r="C4377" s="39" t="s">
        <v>70</v>
      </c>
      <c r="D4377" s="39" t="s">
        <v>71</v>
      </c>
      <c r="E4377" s="39" t="s">
        <v>12</v>
      </c>
      <c r="F4377" s="39" t="s">
        <v>32419</v>
      </c>
      <c r="G4377" s="39" t="s">
        <v>26187</v>
      </c>
      <c r="H4377" s="39" t="s">
        <v>32420</v>
      </c>
      <c r="I4377" s="71">
        <v>-5</v>
      </c>
    </row>
    <row r="4378" spans="1:9" x14ac:dyDescent="0.2">
      <c r="A4378" s="38" t="s">
        <v>82</v>
      </c>
      <c r="B4378" s="39" t="s">
        <v>69</v>
      </c>
      <c r="C4378" s="39" t="s">
        <v>70</v>
      </c>
      <c r="D4378" s="39" t="s">
        <v>71</v>
      </c>
      <c r="E4378" s="39" t="s">
        <v>12</v>
      </c>
      <c r="F4378" s="39" t="s">
        <v>32421</v>
      </c>
      <c r="G4378" s="39" t="s">
        <v>26187</v>
      </c>
      <c r="H4378" s="39" t="s">
        <v>32422</v>
      </c>
      <c r="I4378" s="71">
        <v>-5</v>
      </c>
    </row>
    <row r="4379" spans="1:9" x14ac:dyDescent="0.2">
      <c r="A4379" s="38" t="s">
        <v>82</v>
      </c>
      <c r="B4379" s="39" t="s">
        <v>69</v>
      </c>
      <c r="C4379" s="39" t="s">
        <v>70</v>
      </c>
      <c r="D4379" s="39" t="s">
        <v>71</v>
      </c>
      <c r="E4379" s="39" t="s">
        <v>12</v>
      </c>
      <c r="F4379" s="39" t="s">
        <v>32423</v>
      </c>
      <c r="G4379" s="39" t="s">
        <v>26187</v>
      </c>
      <c r="H4379" s="39" t="s">
        <v>9383</v>
      </c>
      <c r="I4379" s="71">
        <v>-5</v>
      </c>
    </row>
    <row r="4380" spans="1:9" x14ac:dyDescent="0.2">
      <c r="A4380" s="38" t="s">
        <v>82</v>
      </c>
      <c r="B4380" s="39" t="s">
        <v>69</v>
      </c>
      <c r="C4380" s="39" t="s">
        <v>70</v>
      </c>
      <c r="D4380" s="39" t="s">
        <v>71</v>
      </c>
      <c r="E4380" s="39" t="s">
        <v>12</v>
      </c>
      <c r="F4380" s="39" t="s">
        <v>3081</v>
      </c>
      <c r="G4380" s="39" t="s">
        <v>26187</v>
      </c>
      <c r="H4380" s="39" t="s">
        <v>3082</v>
      </c>
      <c r="I4380" s="71">
        <v>-8.0500000000000007</v>
      </c>
    </row>
    <row r="4381" spans="1:9" x14ac:dyDescent="0.2">
      <c r="A4381" s="38" t="s">
        <v>82</v>
      </c>
      <c r="B4381" s="39" t="s">
        <v>69</v>
      </c>
      <c r="C4381" s="39" t="s">
        <v>70</v>
      </c>
      <c r="D4381" s="39" t="s">
        <v>71</v>
      </c>
      <c r="E4381" s="39" t="s">
        <v>12</v>
      </c>
      <c r="F4381" s="39" t="s">
        <v>32424</v>
      </c>
      <c r="G4381" s="39" t="s">
        <v>100</v>
      </c>
      <c r="H4381" s="39" t="s">
        <v>32425</v>
      </c>
      <c r="I4381" s="71">
        <v>-5</v>
      </c>
    </row>
    <row r="4382" spans="1:9" x14ac:dyDescent="0.2">
      <c r="A4382" s="38" t="s">
        <v>82</v>
      </c>
      <c r="B4382" s="39" t="s">
        <v>69</v>
      </c>
      <c r="C4382" s="39" t="s">
        <v>70</v>
      </c>
      <c r="D4382" s="39" t="s">
        <v>71</v>
      </c>
      <c r="E4382" s="39" t="s">
        <v>12</v>
      </c>
      <c r="F4382" s="39" t="s">
        <v>32426</v>
      </c>
      <c r="G4382" s="39" t="s">
        <v>26187</v>
      </c>
      <c r="H4382" s="39" t="s">
        <v>32427</v>
      </c>
      <c r="I4382" s="71">
        <v>-5</v>
      </c>
    </row>
    <row r="4383" spans="1:9" x14ac:dyDescent="0.2">
      <c r="A4383" s="38" t="s">
        <v>82</v>
      </c>
      <c r="B4383" s="39" t="s">
        <v>69</v>
      </c>
      <c r="C4383" s="39" t="s">
        <v>70</v>
      </c>
      <c r="D4383" s="39" t="s">
        <v>71</v>
      </c>
      <c r="E4383" s="39" t="s">
        <v>12</v>
      </c>
      <c r="F4383" s="39" t="s">
        <v>29349</v>
      </c>
      <c r="G4383" s="39" t="s">
        <v>26187</v>
      </c>
      <c r="H4383" s="39" t="s">
        <v>29350</v>
      </c>
      <c r="I4383" s="71">
        <v>-12.3</v>
      </c>
    </row>
    <row r="4384" spans="1:9" x14ac:dyDescent="0.2">
      <c r="A4384" s="38" t="s">
        <v>82</v>
      </c>
      <c r="B4384" s="39" t="s">
        <v>69</v>
      </c>
      <c r="C4384" s="39" t="s">
        <v>70</v>
      </c>
      <c r="D4384" s="39" t="s">
        <v>71</v>
      </c>
      <c r="E4384" s="39" t="s">
        <v>12</v>
      </c>
      <c r="F4384" s="39" t="s">
        <v>32428</v>
      </c>
      <c r="G4384" s="39" t="s">
        <v>26187</v>
      </c>
      <c r="H4384" s="39" t="s">
        <v>32429</v>
      </c>
      <c r="I4384" s="71">
        <v>-5</v>
      </c>
    </row>
    <row r="4385" spans="1:9" x14ac:dyDescent="0.2">
      <c r="A4385" s="38" t="s">
        <v>82</v>
      </c>
      <c r="B4385" s="39" t="s">
        <v>69</v>
      </c>
      <c r="C4385" s="39" t="s">
        <v>70</v>
      </c>
      <c r="D4385" s="39" t="s">
        <v>71</v>
      </c>
      <c r="E4385" s="39" t="s">
        <v>12</v>
      </c>
      <c r="F4385" s="39" t="s">
        <v>28668</v>
      </c>
      <c r="G4385" s="39" t="s">
        <v>26187</v>
      </c>
      <c r="H4385" s="39" t="s">
        <v>28669</v>
      </c>
      <c r="I4385" s="71">
        <v>-5</v>
      </c>
    </row>
    <row r="4386" spans="1:9" x14ac:dyDescent="0.2">
      <c r="A4386" s="38" t="s">
        <v>82</v>
      </c>
      <c r="B4386" s="39" t="s">
        <v>69</v>
      </c>
      <c r="C4386" s="39" t="s">
        <v>70</v>
      </c>
      <c r="D4386" s="39" t="s">
        <v>71</v>
      </c>
      <c r="E4386" s="39" t="s">
        <v>12</v>
      </c>
      <c r="F4386" s="39" t="s">
        <v>28684</v>
      </c>
      <c r="G4386" s="39" t="s">
        <v>26187</v>
      </c>
      <c r="H4386" s="39" t="s">
        <v>29171</v>
      </c>
      <c r="I4386" s="71">
        <v>-5</v>
      </c>
    </row>
    <row r="4387" spans="1:9" x14ac:dyDescent="0.2">
      <c r="A4387" s="38" t="s">
        <v>82</v>
      </c>
      <c r="B4387" s="39" t="s">
        <v>69</v>
      </c>
      <c r="C4387" s="39" t="s">
        <v>70</v>
      </c>
      <c r="D4387" s="39" t="s">
        <v>71</v>
      </c>
      <c r="E4387" s="39" t="s">
        <v>12</v>
      </c>
      <c r="F4387" s="39" t="s">
        <v>27790</v>
      </c>
      <c r="G4387" s="39" t="s">
        <v>26187</v>
      </c>
      <c r="H4387" s="39" t="s">
        <v>3086</v>
      </c>
      <c r="I4387" s="71">
        <v>-8.2100000000000009</v>
      </c>
    </row>
    <row r="4388" spans="1:9" x14ac:dyDescent="0.2">
      <c r="A4388" s="38" t="s">
        <v>82</v>
      </c>
      <c r="B4388" s="39" t="s">
        <v>69</v>
      </c>
      <c r="C4388" s="39" t="s">
        <v>70</v>
      </c>
      <c r="D4388" s="39" t="s">
        <v>71</v>
      </c>
      <c r="E4388" s="39" t="s">
        <v>12</v>
      </c>
      <c r="F4388" s="39" t="s">
        <v>28242</v>
      </c>
      <c r="G4388" s="39" t="s">
        <v>26187</v>
      </c>
      <c r="H4388" s="39" t="s">
        <v>28243</v>
      </c>
      <c r="I4388" s="71">
        <v>-5.74</v>
      </c>
    </row>
    <row r="4389" spans="1:9" x14ac:dyDescent="0.2">
      <c r="A4389" s="38" t="s">
        <v>82</v>
      </c>
      <c r="B4389" s="39" t="s">
        <v>69</v>
      </c>
      <c r="C4389" s="39" t="s">
        <v>70</v>
      </c>
      <c r="D4389" s="39" t="s">
        <v>71</v>
      </c>
      <c r="E4389" s="39" t="s">
        <v>12</v>
      </c>
      <c r="F4389" s="39" t="s">
        <v>26534</v>
      </c>
      <c r="G4389" s="39" t="s">
        <v>100</v>
      </c>
      <c r="H4389" s="39" t="s">
        <v>3088</v>
      </c>
      <c r="I4389" s="71">
        <v>-9.77</v>
      </c>
    </row>
    <row r="4390" spans="1:9" x14ac:dyDescent="0.2">
      <c r="A4390" s="38" t="s">
        <v>82</v>
      </c>
      <c r="B4390" s="39" t="s">
        <v>69</v>
      </c>
      <c r="C4390" s="39" t="s">
        <v>70</v>
      </c>
      <c r="D4390" s="39" t="s">
        <v>71</v>
      </c>
      <c r="E4390" s="39" t="s">
        <v>12</v>
      </c>
      <c r="F4390" s="39" t="s">
        <v>29351</v>
      </c>
      <c r="G4390" s="39" t="s">
        <v>26187</v>
      </c>
      <c r="H4390" s="39" t="s">
        <v>29352</v>
      </c>
      <c r="I4390" s="71">
        <v>-5</v>
      </c>
    </row>
    <row r="4391" spans="1:9" x14ac:dyDescent="0.2">
      <c r="A4391" s="38" t="s">
        <v>82</v>
      </c>
      <c r="B4391" s="39" t="s">
        <v>69</v>
      </c>
      <c r="C4391" s="39" t="s">
        <v>70</v>
      </c>
      <c r="D4391" s="39" t="s">
        <v>71</v>
      </c>
      <c r="E4391" s="39" t="s">
        <v>12</v>
      </c>
      <c r="F4391" s="39" t="s">
        <v>32430</v>
      </c>
      <c r="G4391" s="39" t="s">
        <v>26187</v>
      </c>
      <c r="H4391" s="39" t="s">
        <v>32431</v>
      </c>
      <c r="I4391" s="71">
        <v>-5</v>
      </c>
    </row>
    <row r="4392" spans="1:9" x14ac:dyDescent="0.2">
      <c r="A4392" s="38" t="s">
        <v>82</v>
      </c>
      <c r="B4392" s="39" t="s">
        <v>69</v>
      </c>
      <c r="C4392" s="39" t="s">
        <v>70</v>
      </c>
      <c r="D4392" s="39" t="s">
        <v>71</v>
      </c>
      <c r="E4392" s="39" t="s">
        <v>12</v>
      </c>
      <c r="F4392" s="39" t="s">
        <v>32432</v>
      </c>
      <c r="G4392" s="39" t="s">
        <v>26187</v>
      </c>
      <c r="H4392" s="39" t="s">
        <v>32433</v>
      </c>
      <c r="I4392" s="71">
        <v>-5</v>
      </c>
    </row>
    <row r="4393" spans="1:9" x14ac:dyDescent="0.2">
      <c r="A4393" s="38" t="s">
        <v>82</v>
      </c>
      <c r="B4393" s="39" t="s">
        <v>69</v>
      </c>
      <c r="C4393" s="39" t="s">
        <v>70</v>
      </c>
      <c r="D4393" s="39" t="s">
        <v>71</v>
      </c>
      <c r="E4393" s="39" t="s">
        <v>12</v>
      </c>
      <c r="F4393" s="39" t="s">
        <v>29353</v>
      </c>
      <c r="G4393" s="39" t="s">
        <v>26187</v>
      </c>
      <c r="H4393" s="39" t="s">
        <v>29354</v>
      </c>
      <c r="I4393" s="71">
        <v>-5.92</v>
      </c>
    </row>
    <row r="4394" spans="1:9" x14ac:dyDescent="0.2">
      <c r="A4394" s="38" t="s">
        <v>82</v>
      </c>
      <c r="B4394" s="39" t="s">
        <v>69</v>
      </c>
      <c r="C4394" s="39" t="s">
        <v>70</v>
      </c>
      <c r="D4394" s="39" t="s">
        <v>71</v>
      </c>
      <c r="E4394" s="39" t="s">
        <v>12</v>
      </c>
      <c r="F4394" s="39" t="s">
        <v>30337</v>
      </c>
      <c r="G4394" s="39" t="s">
        <v>26187</v>
      </c>
      <c r="H4394" s="39" t="s">
        <v>3090</v>
      </c>
      <c r="I4394" s="71">
        <v>-5</v>
      </c>
    </row>
    <row r="4395" spans="1:9" x14ac:dyDescent="0.2">
      <c r="A4395" s="38" t="s">
        <v>82</v>
      </c>
      <c r="B4395" s="39" t="s">
        <v>69</v>
      </c>
      <c r="C4395" s="39" t="s">
        <v>70</v>
      </c>
      <c r="D4395" s="39" t="s">
        <v>71</v>
      </c>
      <c r="E4395" s="39" t="s">
        <v>12</v>
      </c>
      <c r="F4395" s="39" t="s">
        <v>29355</v>
      </c>
      <c r="G4395" s="39" t="s">
        <v>26187</v>
      </c>
      <c r="H4395" s="39" t="s">
        <v>3092</v>
      </c>
      <c r="I4395" s="71">
        <v>-11.19</v>
      </c>
    </row>
    <row r="4396" spans="1:9" x14ac:dyDescent="0.2">
      <c r="A4396" s="38" t="s">
        <v>82</v>
      </c>
      <c r="B4396" s="39" t="s">
        <v>69</v>
      </c>
      <c r="C4396" s="39" t="s">
        <v>70</v>
      </c>
      <c r="D4396" s="39" t="s">
        <v>71</v>
      </c>
      <c r="E4396" s="39" t="s">
        <v>12</v>
      </c>
      <c r="F4396" s="39" t="s">
        <v>32434</v>
      </c>
      <c r="G4396" s="39" t="s">
        <v>26187</v>
      </c>
      <c r="H4396" s="39" t="s">
        <v>1806</v>
      </c>
      <c r="I4396" s="71">
        <v>-5</v>
      </c>
    </row>
    <row r="4397" spans="1:9" x14ac:dyDescent="0.2">
      <c r="A4397" s="38" t="s">
        <v>82</v>
      </c>
      <c r="B4397" s="39" t="s">
        <v>69</v>
      </c>
      <c r="C4397" s="39" t="s">
        <v>70</v>
      </c>
      <c r="D4397" s="39" t="s">
        <v>71</v>
      </c>
      <c r="E4397" s="39" t="s">
        <v>12</v>
      </c>
      <c r="F4397" s="39" t="s">
        <v>29356</v>
      </c>
      <c r="G4397" s="39" t="s">
        <v>26187</v>
      </c>
      <c r="H4397" s="39" t="s">
        <v>3093</v>
      </c>
      <c r="I4397" s="71">
        <v>-10.46</v>
      </c>
    </row>
    <row r="4398" spans="1:9" x14ac:dyDescent="0.2">
      <c r="A4398" s="38" t="s">
        <v>82</v>
      </c>
      <c r="B4398" s="39" t="s">
        <v>69</v>
      </c>
      <c r="C4398" s="39" t="s">
        <v>70</v>
      </c>
      <c r="D4398" s="39" t="s">
        <v>71</v>
      </c>
      <c r="E4398" s="39" t="s">
        <v>12</v>
      </c>
      <c r="F4398" s="39" t="s">
        <v>29357</v>
      </c>
      <c r="G4398" s="39" t="s">
        <v>26187</v>
      </c>
      <c r="H4398" s="39" t="s">
        <v>1807</v>
      </c>
      <c r="I4398" s="71">
        <v>-5</v>
      </c>
    </row>
    <row r="4399" spans="1:9" x14ac:dyDescent="0.2">
      <c r="A4399" s="38" t="s">
        <v>82</v>
      </c>
      <c r="B4399" s="39" t="s">
        <v>69</v>
      </c>
      <c r="C4399" s="39" t="s">
        <v>70</v>
      </c>
      <c r="D4399" s="39" t="s">
        <v>71</v>
      </c>
      <c r="E4399" s="39" t="s">
        <v>12</v>
      </c>
      <c r="F4399" s="39" t="s">
        <v>29358</v>
      </c>
      <c r="G4399" s="39" t="s">
        <v>26187</v>
      </c>
      <c r="H4399" s="39" t="s">
        <v>1808</v>
      </c>
      <c r="I4399" s="71">
        <v>-5</v>
      </c>
    </row>
    <row r="4400" spans="1:9" x14ac:dyDescent="0.2">
      <c r="A4400" s="38" t="s">
        <v>82</v>
      </c>
      <c r="B4400" s="39" t="s">
        <v>69</v>
      </c>
      <c r="C4400" s="39" t="s">
        <v>70</v>
      </c>
      <c r="D4400" s="39" t="s">
        <v>71</v>
      </c>
      <c r="E4400" s="39" t="s">
        <v>12</v>
      </c>
      <c r="F4400" s="39" t="s">
        <v>3097</v>
      </c>
      <c r="G4400" s="39" t="s">
        <v>26187</v>
      </c>
      <c r="H4400" s="39" t="s">
        <v>3098</v>
      </c>
      <c r="I4400" s="71">
        <v>-89.57</v>
      </c>
    </row>
    <row r="4401" spans="1:9" x14ac:dyDescent="0.2">
      <c r="A4401" s="38" t="s">
        <v>82</v>
      </c>
      <c r="B4401" s="39" t="s">
        <v>69</v>
      </c>
      <c r="C4401" s="39" t="s">
        <v>70</v>
      </c>
      <c r="D4401" s="39" t="s">
        <v>71</v>
      </c>
      <c r="E4401" s="39" t="s">
        <v>12</v>
      </c>
      <c r="F4401" s="39" t="s">
        <v>27257</v>
      </c>
      <c r="G4401" s="39" t="s">
        <v>26187</v>
      </c>
      <c r="H4401" s="39" t="s">
        <v>1809</v>
      </c>
      <c r="I4401" s="71">
        <v>-49.32</v>
      </c>
    </row>
    <row r="4402" spans="1:9" x14ac:dyDescent="0.2">
      <c r="A4402" s="38" t="s">
        <v>82</v>
      </c>
      <c r="B4402" s="39" t="s">
        <v>69</v>
      </c>
      <c r="C4402" s="39" t="s">
        <v>70</v>
      </c>
      <c r="D4402" s="39" t="s">
        <v>71</v>
      </c>
      <c r="E4402" s="39" t="s">
        <v>12</v>
      </c>
      <c r="F4402" s="39" t="s">
        <v>28244</v>
      </c>
      <c r="G4402" s="39" t="s">
        <v>26187</v>
      </c>
      <c r="H4402" s="39" t="s">
        <v>3100</v>
      </c>
      <c r="I4402" s="71">
        <v>-17.14</v>
      </c>
    </row>
    <row r="4403" spans="1:9" x14ac:dyDescent="0.2">
      <c r="A4403" s="38" t="s">
        <v>82</v>
      </c>
      <c r="B4403" s="39" t="s">
        <v>69</v>
      </c>
      <c r="C4403" s="39" t="s">
        <v>70</v>
      </c>
      <c r="D4403" s="39" t="s">
        <v>71</v>
      </c>
      <c r="E4403" s="39" t="s">
        <v>12</v>
      </c>
      <c r="F4403" s="39" t="s">
        <v>29359</v>
      </c>
      <c r="G4403" s="39" t="s">
        <v>26187</v>
      </c>
      <c r="H4403" s="39" t="s">
        <v>8869</v>
      </c>
      <c r="I4403" s="71">
        <v>-5</v>
      </c>
    </row>
    <row r="4404" spans="1:9" x14ac:dyDescent="0.2">
      <c r="A4404" s="38" t="s">
        <v>82</v>
      </c>
      <c r="B4404" s="39" t="s">
        <v>69</v>
      </c>
      <c r="C4404" s="39" t="s">
        <v>70</v>
      </c>
      <c r="D4404" s="39" t="s">
        <v>71</v>
      </c>
      <c r="E4404" s="39" t="s">
        <v>12</v>
      </c>
      <c r="F4404" s="39" t="s">
        <v>28245</v>
      </c>
      <c r="G4404" s="39" t="s">
        <v>26187</v>
      </c>
      <c r="H4404" s="39" t="s">
        <v>28246</v>
      </c>
      <c r="I4404" s="71">
        <v>-13.04</v>
      </c>
    </row>
    <row r="4405" spans="1:9" x14ac:dyDescent="0.2">
      <c r="A4405" s="38" t="s">
        <v>82</v>
      </c>
      <c r="B4405" s="39" t="s">
        <v>69</v>
      </c>
      <c r="C4405" s="39" t="s">
        <v>70</v>
      </c>
      <c r="D4405" s="39" t="s">
        <v>71</v>
      </c>
      <c r="E4405" s="39" t="s">
        <v>12</v>
      </c>
      <c r="F4405" s="39" t="s">
        <v>32435</v>
      </c>
      <c r="G4405" s="39" t="s">
        <v>26187</v>
      </c>
      <c r="H4405" s="39" t="s">
        <v>32436</v>
      </c>
      <c r="I4405" s="71">
        <v>-7.95</v>
      </c>
    </row>
    <row r="4406" spans="1:9" x14ac:dyDescent="0.2">
      <c r="A4406" s="38" t="s">
        <v>82</v>
      </c>
      <c r="B4406" s="39" t="s">
        <v>69</v>
      </c>
      <c r="C4406" s="39" t="s">
        <v>70</v>
      </c>
      <c r="D4406" s="39" t="s">
        <v>71</v>
      </c>
      <c r="E4406" s="39" t="s">
        <v>12</v>
      </c>
      <c r="F4406" s="39" t="s">
        <v>32437</v>
      </c>
      <c r="G4406" s="39" t="s">
        <v>26187</v>
      </c>
      <c r="H4406" s="39" t="s">
        <v>32438</v>
      </c>
      <c r="I4406" s="71">
        <v>-5</v>
      </c>
    </row>
    <row r="4407" spans="1:9" x14ac:dyDescent="0.2">
      <c r="A4407" s="38" t="s">
        <v>82</v>
      </c>
      <c r="B4407" s="39" t="s">
        <v>69</v>
      </c>
      <c r="C4407" s="39" t="s">
        <v>70</v>
      </c>
      <c r="D4407" s="39" t="s">
        <v>71</v>
      </c>
      <c r="E4407" s="39" t="s">
        <v>12</v>
      </c>
      <c r="F4407" s="39" t="s">
        <v>28247</v>
      </c>
      <c r="G4407" s="39" t="s">
        <v>26187</v>
      </c>
      <c r="H4407" s="39" t="s">
        <v>28248</v>
      </c>
      <c r="I4407" s="71">
        <v>-14.09</v>
      </c>
    </row>
    <row r="4408" spans="1:9" x14ac:dyDescent="0.2">
      <c r="A4408" s="38" t="s">
        <v>82</v>
      </c>
      <c r="B4408" s="39" t="s">
        <v>69</v>
      </c>
      <c r="C4408" s="39" t="s">
        <v>70</v>
      </c>
      <c r="D4408" s="39" t="s">
        <v>71</v>
      </c>
      <c r="E4408" s="39" t="s">
        <v>12</v>
      </c>
      <c r="F4408" s="39" t="s">
        <v>32439</v>
      </c>
      <c r="G4408" s="39" t="s">
        <v>26187</v>
      </c>
      <c r="H4408" s="39" t="s">
        <v>32440</v>
      </c>
      <c r="I4408" s="71">
        <v>-5</v>
      </c>
    </row>
    <row r="4409" spans="1:9" x14ac:dyDescent="0.2">
      <c r="A4409" s="38" t="s">
        <v>82</v>
      </c>
      <c r="B4409" s="39" t="s">
        <v>69</v>
      </c>
      <c r="C4409" s="39" t="s">
        <v>70</v>
      </c>
      <c r="D4409" s="39" t="s">
        <v>71</v>
      </c>
      <c r="E4409" s="39" t="s">
        <v>12</v>
      </c>
      <c r="F4409" s="39" t="s">
        <v>26377</v>
      </c>
      <c r="G4409" s="39" t="s">
        <v>26187</v>
      </c>
      <c r="H4409" s="39" t="s">
        <v>1811</v>
      </c>
      <c r="I4409" s="71">
        <v>-7.67</v>
      </c>
    </row>
    <row r="4410" spans="1:9" x14ac:dyDescent="0.2">
      <c r="A4410" s="38" t="s">
        <v>82</v>
      </c>
      <c r="B4410" s="39" t="s">
        <v>69</v>
      </c>
      <c r="C4410" s="39" t="s">
        <v>70</v>
      </c>
      <c r="D4410" s="39" t="s">
        <v>71</v>
      </c>
      <c r="E4410" s="39" t="s">
        <v>12</v>
      </c>
      <c r="F4410" s="39" t="s">
        <v>30338</v>
      </c>
      <c r="G4410" s="39" t="s">
        <v>100</v>
      </c>
      <c r="H4410" s="39" t="s">
        <v>3102</v>
      </c>
      <c r="I4410" s="71">
        <v>-11.61</v>
      </c>
    </row>
    <row r="4411" spans="1:9" x14ac:dyDescent="0.2">
      <c r="A4411" s="38" t="s">
        <v>82</v>
      </c>
      <c r="B4411" s="39" t="s">
        <v>69</v>
      </c>
      <c r="C4411" s="39" t="s">
        <v>70</v>
      </c>
      <c r="D4411" s="39" t="s">
        <v>71</v>
      </c>
      <c r="E4411" s="39" t="s">
        <v>12</v>
      </c>
      <c r="F4411" s="39" t="s">
        <v>3104</v>
      </c>
      <c r="G4411" s="39" t="s">
        <v>26187</v>
      </c>
      <c r="H4411" s="39" t="s">
        <v>3105</v>
      </c>
      <c r="I4411" s="71">
        <v>-24.35</v>
      </c>
    </row>
    <row r="4412" spans="1:9" x14ac:dyDescent="0.2">
      <c r="A4412" s="38" t="s">
        <v>82</v>
      </c>
      <c r="B4412" s="39" t="s">
        <v>69</v>
      </c>
      <c r="C4412" s="39" t="s">
        <v>70</v>
      </c>
      <c r="D4412" s="39" t="s">
        <v>71</v>
      </c>
      <c r="E4412" s="39" t="s">
        <v>12</v>
      </c>
      <c r="F4412" s="39" t="s">
        <v>27076</v>
      </c>
      <c r="G4412" s="39" t="s">
        <v>26187</v>
      </c>
      <c r="H4412" s="39" t="s">
        <v>3106</v>
      </c>
      <c r="I4412" s="71">
        <v>-65.959999999999994</v>
      </c>
    </row>
    <row r="4413" spans="1:9" x14ac:dyDescent="0.2">
      <c r="A4413" s="38" t="s">
        <v>82</v>
      </c>
      <c r="B4413" s="39" t="s">
        <v>69</v>
      </c>
      <c r="C4413" s="39" t="s">
        <v>70</v>
      </c>
      <c r="D4413" s="39" t="s">
        <v>71</v>
      </c>
      <c r="E4413" s="39" t="s">
        <v>12</v>
      </c>
      <c r="F4413" s="39" t="s">
        <v>3107</v>
      </c>
      <c r="G4413" s="39" t="s">
        <v>26187</v>
      </c>
      <c r="H4413" s="39" t="s">
        <v>3108</v>
      </c>
      <c r="I4413" s="71">
        <v>-51.31</v>
      </c>
    </row>
    <row r="4414" spans="1:9" x14ac:dyDescent="0.2">
      <c r="A4414" s="38" t="s">
        <v>82</v>
      </c>
      <c r="B4414" s="39" t="s">
        <v>69</v>
      </c>
      <c r="C4414" s="39" t="s">
        <v>70</v>
      </c>
      <c r="D4414" s="39" t="s">
        <v>71</v>
      </c>
      <c r="E4414" s="39" t="s">
        <v>12</v>
      </c>
      <c r="F4414" s="39" t="s">
        <v>28249</v>
      </c>
      <c r="G4414" s="39" t="s">
        <v>26187</v>
      </c>
      <c r="H4414" s="39" t="s">
        <v>3109</v>
      </c>
      <c r="I4414" s="71">
        <v>-39.880000000000003</v>
      </c>
    </row>
    <row r="4415" spans="1:9" x14ac:dyDescent="0.2">
      <c r="A4415" s="38" t="s">
        <v>82</v>
      </c>
      <c r="B4415" s="39" t="s">
        <v>69</v>
      </c>
      <c r="C4415" s="39" t="s">
        <v>70</v>
      </c>
      <c r="D4415" s="39" t="s">
        <v>71</v>
      </c>
      <c r="E4415" s="39" t="s">
        <v>12</v>
      </c>
      <c r="F4415" s="39" t="s">
        <v>3110</v>
      </c>
      <c r="G4415" s="39" t="s">
        <v>26187</v>
      </c>
      <c r="H4415" s="39" t="s">
        <v>3111</v>
      </c>
      <c r="I4415" s="71">
        <v>-8.07</v>
      </c>
    </row>
    <row r="4416" spans="1:9" x14ac:dyDescent="0.2">
      <c r="A4416" s="38" t="s">
        <v>82</v>
      </c>
      <c r="B4416" s="39" t="s">
        <v>69</v>
      </c>
      <c r="C4416" s="39" t="s">
        <v>70</v>
      </c>
      <c r="D4416" s="39" t="s">
        <v>71</v>
      </c>
      <c r="E4416" s="39" t="s">
        <v>12</v>
      </c>
      <c r="F4416" s="39" t="s">
        <v>30339</v>
      </c>
      <c r="G4416" s="39" t="s">
        <v>26187</v>
      </c>
      <c r="H4416" s="39" t="s">
        <v>1814</v>
      </c>
      <c r="I4416" s="71">
        <v>-5</v>
      </c>
    </row>
    <row r="4417" spans="1:9" x14ac:dyDescent="0.2">
      <c r="A4417" s="38" t="s">
        <v>82</v>
      </c>
      <c r="B4417" s="39" t="s">
        <v>69</v>
      </c>
      <c r="C4417" s="39" t="s">
        <v>70</v>
      </c>
      <c r="D4417" s="39" t="s">
        <v>71</v>
      </c>
      <c r="E4417" s="39" t="s">
        <v>12</v>
      </c>
      <c r="F4417" s="39" t="s">
        <v>26535</v>
      </c>
      <c r="G4417" s="39" t="s">
        <v>26187</v>
      </c>
      <c r="H4417" s="39" t="s">
        <v>3112</v>
      </c>
      <c r="I4417" s="71">
        <v>-8.93</v>
      </c>
    </row>
    <row r="4418" spans="1:9" x14ac:dyDescent="0.2">
      <c r="A4418" s="38" t="s">
        <v>82</v>
      </c>
      <c r="B4418" s="39" t="s">
        <v>69</v>
      </c>
      <c r="C4418" s="39" t="s">
        <v>70</v>
      </c>
      <c r="D4418" s="39" t="s">
        <v>71</v>
      </c>
      <c r="E4418" s="39" t="s">
        <v>12</v>
      </c>
      <c r="F4418" s="39" t="s">
        <v>30340</v>
      </c>
      <c r="G4418" s="39" t="s">
        <v>26187</v>
      </c>
      <c r="H4418" s="39" t="s">
        <v>3113</v>
      </c>
      <c r="I4418" s="71">
        <v>-5</v>
      </c>
    </row>
    <row r="4419" spans="1:9" x14ac:dyDescent="0.2">
      <c r="A4419" s="38" t="s">
        <v>82</v>
      </c>
      <c r="B4419" s="39" t="s">
        <v>69</v>
      </c>
      <c r="C4419" s="39" t="s">
        <v>70</v>
      </c>
      <c r="D4419" s="39" t="s">
        <v>71</v>
      </c>
      <c r="E4419" s="39" t="s">
        <v>12</v>
      </c>
      <c r="F4419" s="39" t="s">
        <v>29360</v>
      </c>
      <c r="G4419" s="39" t="s">
        <v>26187</v>
      </c>
      <c r="H4419" s="39" t="s">
        <v>3114</v>
      </c>
      <c r="I4419" s="71">
        <v>-6.46</v>
      </c>
    </row>
    <row r="4420" spans="1:9" x14ac:dyDescent="0.2">
      <c r="A4420" s="38" t="s">
        <v>82</v>
      </c>
      <c r="B4420" s="39" t="s">
        <v>69</v>
      </c>
      <c r="C4420" s="39" t="s">
        <v>70</v>
      </c>
      <c r="D4420" s="39" t="s">
        <v>71</v>
      </c>
      <c r="E4420" s="39" t="s">
        <v>12</v>
      </c>
      <c r="F4420" s="39" t="s">
        <v>32441</v>
      </c>
      <c r="G4420" s="39" t="s">
        <v>26187</v>
      </c>
      <c r="H4420" s="39" t="s">
        <v>32442</v>
      </c>
      <c r="I4420" s="71">
        <v>-5.78</v>
      </c>
    </row>
    <row r="4421" spans="1:9" x14ac:dyDescent="0.2">
      <c r="A4421" s="38" t="s">
        <v>82</v>
      </c>
      <c r="B4421" s="39" t="s">
        <v>69</v>
      </c>
      <c r="C4421" s="39" t="s">
        <v>70</v>
      </c>
      <c r="D4421" s="39" t="s">
        <v>71</v>
      </c>
      <c r="E4421" s="39" t="s">
        <v>12</v>
      </c>
      <c r="F4421" s="39" t="s">
        <v>28670</v>
      </c>
      <c r="G4421" s="39" t="s">
        <v>26187</v>
      </c>
      <c r="H4421" s="39" t="s">
        <v>28671</v>
      </c>
      <c r="I4421" s="71">
        <v>-28.24</v>
      </c>
    </row>
    <row r="4422" spans="1:9" x14ac:dyDescent="0.2">
      <c r="A4422" s="38" t="s">
        <v>82</v>
      </c>
      <c r="B4422" s="39" t="s">
        <v>69</v>
      </c>
      <c r="C4422" s="39" t="s">
        <v>70</v>
      </c>
      <c r="D4422" s="39" t="s">
        <v>71</v>
      </c>
      <c r="E4422" s="39" t="s">
        <v>12</v>
      </c>
      <c r="F4422" s="39" t="s">
        <v>26378</v>
      </c>
      <c r="G4422" s="39" t="s">
        <v>26187</v>
      </c>
      <c r="H4422" s="39" t="s">
        <v>3116</v>
      </c>
      <c r="I4422" s="71">
        <v>-80.739999999999995</v>
      </c>
    </row>
    <row r="4423" spans="1:9" x14ac:dyDescent="0.2">
      <c r="A4423" s="38" t="s">
        <v>82</v>
      </c>
      <c r="B4423" s="39" t="s">
        <v>69</v>
      </c>
      <c r="C4423" s="39" t="s">
        <v>70</v>
      </c>
      <c r="D4423" s="39" t="s">
        <v>71</v>
      </c>
      <c r="E4423" s="39" t="s">
        <v>12</v>
      </c>
      <c r="F4423" s="39" t="s">
        <v>32443</v>
      </c>
      <c r="G4423" s="39" t="s">
        <v>26187</v>
      </c>
      <c r="H4423" s="39" t="s">
        <v>3117</v>
      </c>
      <c r="I4423" s="71">
        <v>-5</v>
      </c>
    </row>
    <row r="4424" spans="1:9" x14ac:dyDescent="0.2">
      <c r="A4424" s="38" t="s">
        <v>82</v>
      </c>
      <c r="B4424" s="39" t="s">
        <v>69</v>
      </c>
      <c r="C4424" s="39" t="s">
        <v>70</v>
      </c>
      <c r="D4424" s="39" t="s">
        <v>71</v>
      </c>
      <c r="E4424" s="39" t="s">
        <v>12</v>
      </c>
      <c r="F4424" s="39" t="s">
        <v>28250</v>
      </c>
      <c r="G4424" s="39" t="s">
        <v>26187</v>
      </c>
      <c r="H4424" s="39" t="s">
        <v>28251</v>
      </c>
      <c r="I4424" s="71">
        <v>-5</v>
      </c>
    </row>
    <row r="4425" spans="1:9" x14ac:dyDescent="0.2">
      <c r="A4425" s="38" t="s">
        <v>82</v>
      </c>
      <c r="B4425" s="39" t="s">
        <v>69</v>
      </c>
      <c r="C4425" s="39" t="s">
        <v>70</v>
      </c>
      <c r="D4425" s="39" t="s">
        <v>71</v>
      </c>
      <c r="E4425" s="39" t="s">
        <v>12</v>
      </c>
      <c r="F4425" s="39" t="s">
        <v>32444</v>
      </c>
      <c r="G4425" s="39" t="s">
        <v>26187</v>
      </c>
      <c r="H4425" s="39" t="s">
        <v>32445</v>
      </c>
      <c r="I4425" s="71">
        <v>-5</v>
      </c>
    </row>
    <row r="4426" spans="1:9" x14ac:dyDescent="0.2">
      <c r="A4426" s="38" t="s">
        <v>82</v>
      </c>
      <c r="B4426" s="39" t="s">
        <v>69</v>
      </c>
      <c r="C4426" s="39" t="s">
        <v>70</v>
      </c>
      <c r="D4426" s="39" t="s">
        <v>71</v>
      </c>
      <c r="E4426" s="39" t="s">
        <v>12</v>
      </c>
      <c r="F4426" s="39" t="s">
        <v>32446</v>
      </c>
      <c r="G4426" s="39" t="s">
        <v>26187</v>
      </c>
      <c r="H4426" s="39" t="s">
        <v>32447</v>
      </c>
      <c r="I4426" s="71">
        <v>-5</v>
      </c>
    </row>
    <row r="4427" spans="1:9" x14ac:dyDescent="0.2">
      <c r="A4427" s="38" t="s">
        <v>82</v>
      </c>
      <c r="B4427" s="39" t="s">
        <v>69</v>
      </c>
      <c r="C4427" s="39" t="s">
        <v>70</v>
      </c>
      <c r="D4427" s="39" t="s">
        <v>71</v>
      </c>
      <c r="E4427" s="39" t="s">
        <v>12</v>
      </c>
      <c r="F4427" s="39" t="s">
        <v>1815</v>
      </c>
      <c r="G4427" s="39" t="s">
        <v>26187</v>
      </c>
      <c r="H4427" s="39" t="s">
        <v>1816</v>
      </c>
      <c r="I4427" s="71">
        <v>-31.94</v>
      </c>
    </row>
    <row r="4428" spans="1:9" x14ac:dyDescent="0.2">
      <c r="A4428" s="38" t="s">
        <v>82</v>
      </c>
      <c r="B4428" s="39" t="s">
        <v>69</v>
      </c>
      <c r="C4428" s="39" t="s">
        <v>70</v>
      </c>
      <c r="D4428" s="39" t="s">
        <v>71</v>
      </c>
      <c r="E4428" s="39" t="s">
        <v>12</v>
      </c>
      <c r="F4428" s="39" t="s">
        <v>32448</v>
      </c>
      <c r="G4428" s="39" t="s">
        <v>26187</v>
      </c>
      <c r="H4428" s="39" t="s">
        <v>32449</v>
      </c>
      <c r="I4428" s="71">
        <v>-5</v>
      </c>
    </row>
    <row r="4429" spans="1:9" x14ac:dyDescent="0.2">
      <c r="A4429" s="38" t="s">
        <v>82</v>
      </c>
      <c r="B4429" s="39" t="s">
        <v>69</v>
      </c>
      <c r="C4429" s="39" t="s">
        <v>70</v>
      </c>
      <c r="D4429" s="39" t="s">
        <v>71</v>
      </c>
      <c r="E4429" s="39" t="s">
        <v>12</v>
      </c>
      <c r="F4429" s="39" t="s">
        <v>28252</v>
      </c>
      <c r="G4429" s="39" t="s">
        <v>26187</v>
      </c>
      <c r="H4429" s="39" t="s">
        <v>1818</v>
      </c>
      <c r="I4429" s="71">
        <v>-5</v>
      </c>
    </row>
    <row r="4430" spans="1:9" x14ac:dyDescent="0.2">
      <c r="A4430" s="38" t="s">
        <v>82</v>
      </c>
      <c r="B4430" s="39" t="s">
        <v>69</v>
      </c>
      <c r="C4430" s="39" t="s">
        <v>70</v>
      </c>
      <c r="D4430" s="39" t="s">
        <v>71</v>
      </c>
      <c r="E4430" s="39" t="s">
        <v>12</v>
      </c>
      <c r="F4430" s="39" t="s">
        <v>30341</v>
      </c>
      <c r="G4430" s="39" t="s">
        <v>100</v>
      </c>
      <c r="H4430" s="39" t="s">
        <v>14930</v>
      </c>
      <c r="I4430" s="71">
        <v>-5</v>
      </c>
    </row>
    <row r="4431" spans="1:9" x14ac:dyDescent="0.2">
      <c r="A4431" s="38" t="s">
        <v>82</v>
      </c>
      <c r="B4431" s="39" t="s">
        <v>69</v>
      </c>
      <c r="C4431" s="39" t="s">
        <v>70</v>
      </c>
      <c r="D4431" s="39" t="s">
        <v>71</v>
      </c>
      <c r="E4431" s="39" t="s">
        <v>12</v>
      </c>
      <c r="F4431" s="39" t="s">
        <v>28672</v>
      </c>
      <c r="G4431" s="39" t="s">
        <v>26187</v>
      </c>
      <c r="H4431" s="39" t="s">
        <v>28673</v>
      </c>
      <c r="I4431" s="71">
        <v>-7.73</v>
      </c>
    </row>
    <row r="4432" spans="1:9" x14ac:dyDescent="0.2">
      <c r="A4432" s="38" t="s">
        <v>82</v>
      </c>
      <c r="B4432" s="39" t="s">
        <v>69</v>
      </c>
      <c r="C4432" s="39" t="s">
        <v>70</v>
      </c>
      <c r="D4432" s="39" t="s">
        <v>71</v>
      </c>
      <c r="E4432" s="39" t="s">
        <v>12</v>
      </c>
      <c r="F4432" s="39" t="s">
        <v>30342</v>
      </c>
      <c r="G4432" s="39" t="s">
        <v>30343</v>
      </c>
      <c r="H4432" s="39" t="s">
        <v>30344</v>
      </c>
      <c r="I4432" s="71">
        <v>-9.5299999999999994</v>
      </c>
    </row>
    <row r="4433" spans="1:9" x14ac:dyDescent="0.2">
      <c r="A4433" s="38" t="s">
        <v>82</v>
      </c>
      <c r="B4433" s="39" t="s">
        <v>69</v>
      </c>
      <c r="C4433" s="39" t="s">
        <v>70</v>
      </c>
      <c r="D4433" s="39" t="s">
        <v>71</v>
      </c>
      <c r="E4433" s="39" t="s">
        <v>12</v>
      </c>
      <c r="F4433" s="39" t="s">
        <v>3121</v>
      </c>
      <c r="G4433" s="39" t="s">
        <v>26187</v>
      </c>
      <c r="H4433" s="39" t="s">
        <v>3122</v>
      </c>
      <c r="I4433" s="71">
        <v>-76.459999999999994</v>
      </c>
    </row>
    <row r="4434" spans="1:9" x14ac:dyDescent="0.2">
      <c r="A4434" s="38" t="s">
        <v>82</v>
      </c>
      <c r="B4434" s="39" t="s">
        <v>69</v>
      </c>
      <c r="C4434" s="39" t="s">
        <v>70</v>
      </c>
      <c r="D4434" s="39" t="s">
        <v>71</v>
      </c>
      <c r="E4434" s="39" t="s">
        <v>12</v>
      </c>
      <c r="F4434" s="39" t="s">
        <v>32450</v>
      </c>
      <c r="G4434" s="39" t="s">
        <v>26187</v>
      </c>
      <c r="H4434" s="39" t="s">
        <v>32451</v>
      </c>
      <c r="I4434" s="71">
        <v>-5</v>
      </c>
    </row>
    <row r="4435" spans="1:9" x14ac:dyDescent="0.2">
      <c r="A4435" s="38" t="s">
        <v>82</v>
      </c>
      <c r="B4435" s="39" t="s">
        <v>69</v>
      </c>
      <c r="C4435" s="39" t="s">
        <v>70</v>
      </c>
      <c r="D4435" s="39" t="s">
        <v>71</v>
      </c>
      <c r="E4435" s="39" t="s">
        <v>12</v>
      </c>
      <c r="F4435" s="39" t="s">
        <v>32452</v>
      </c>
      <c r="G4435" s="39" t="s">
        <v>26187</v>
      </c>
      <c r="H4435" s="39" t="s">
        <v>32453</v>
      </c>
      <c r="I4435" s="71">
        <v>-6.46</v>
      </c>
    </row>
    <row r="4436" spans="1:9" x14ac:dyDescent="0.2">
      <c r="A4436" s="38" t="s">
        <v>82</v>
      </c>
      <c r="B4436" s="39" t="s">
        <v>69</v>
      </c>
      <c r="C4436" s="39" t="s">
        <v>70</v>
      </c>
      <c r="D4436" s="39" t="s">
        <v>71</v>
      </c>
      <c r="E4436" s="39" t="s">
        <v>12</v>
      </c>
      <c r="F4436" s="39" t="s">
        <v>30345</v>
      </c>
      <c r="G4436" s="39" t="s">
        <v>26187</v>
      </c>
      <c r="H4436" s="39" t="s">
        <v>3124</v>
      </c>
      <c r="I4436" s="71">
        <v>-5</v>
      </c>
    </row>
    <row r="4437" spans="1:9" x14ac:dyDescent="0.2">
      <c r="A4437" s="38" t="s">
        <v>82</v>
      </c>
      <c r="B4437" s="39" t="s">
        <v>69</v>
      </c>
      <c r="C4437" s="39" t="s">
        <v>70</v>
      </c>
      <c r="D4437" s="39" t="s">
        <v>71</v>
      </c>
      <c r="E4437" s="39" t="s">
        <v>12</v>
      </c>
      <c r="F4437" s="39" t="s">
        <v>32454</v>
      </c>
      <c r="G4437" s="39" t="s">
        <v>26187</v>
      </c>
      <c r="H4437" s="39" t="s">
        <v>32455</v>
      </c>
      <c r="I4437" s="71">
        <v>-16.670000000000002</v>
      </c>
    </row>
    <row r="4438" spans="1:9" x14ac:dyDescent="0.2">
      <c r="A4438" s="38" t="s">
        <v>82</v>
      </c>
      <c r="B4438" s="39" t="s">
        <v>69</v>
      </c>
      <c r="C4438" s="39" t="s">
        <v>70</v>
      </c>
      <c r="D4438" s="39" t="s">
        <v>71</v>
      </c>
      <c r="E4438" s="39" t="s">
        <v>12</v>
      </c>
      <c r="F4438" s="39" t="s">
        <v>29361</v>
      </c>
      <c r="G4438" s="39" t="s">
        <v>26187</v>
      </c>
      <c r="H4438" s="39" t="s">
        <v>3125</v>
      </c>
      <c r="I4438" s="71">
        <v>-16.149999999999999</v>
      </c>
    </row>
    <row r="4439" spans="1:9" x14ac:dyDescent="0.2">
      <c r="A4439" s="38" t="s">
        <v>82</v>
      </c>
      <c r="B4439" s="39" t="s">
        <v>69</v>
      </c>
      <c r="C4439" s="39" t="s">
        <v>70</v>
      </c>
      <c r="D4439" s="39" t="s">
        <v>71</v>
      </c>
      <c r="E4439" s="39" t="s">
        <v>12</v>
      </c>
      <c r="F4439" s="39" t="s">
        <v>32456</v>
      </c>
      <c r="G4439" s="39" t="s">
        <v>26187</v>
      </c>
      <c r="H4439" s="39" t="s">
        <v>3126</v>
      </c>
      <c r="I4439" s="71">
        <v>-10.65</v>
      </c>
    </row>
    <row r="4440" spans="1:9" x14ac:dyDescent="0.2">
      <c r="A4440" s="38" t="s">
        <v>82</v>
      </c>
      <c r="B4440" s="39" t="s">
        <v>69</v>
      </c>
      <c r="C4440" s="39" t="s">
        <v>70</v>
      </c>
      <c r="D4440" s="39" t="s">
        <v>71</v>
      </c>
      <c r="E4440" s="39" t="s">
        <v>12</v>
      </c>
      <c r="F4440" s="39" t="s">
        <v>32457</v>
      </c>
      <c r="G4440" s="39" t="s">
        <v>26187</v>
      </c>
      <c r="H4440" s="39" t="s">
        <v>1819</v>
      </c>
      <c r="I4440" s="71">
        <v>-5</v>
      </c>
    </row>
    <row r="4441" spans="1:9" x14ac:dyDescent="0.2">
      <c r="A4441" s="38" t="s">
        <v>82</v>
      </c>
      <c r="B4441" s="39" t="s">
        <v>69</v>
      </c>
      <c r="C4441" s="39" t="s">
        <v>70</v>
      </c>
      <c r="D4441" s="39" t="s">
        <v>71</v>
      </c>
      <c r="E4441" s="39" t="s">
        <v>12</v>
      </c>
      <c r="F4441" s="39" t="s">
        <v>28253</v>
      </c>
      <c r="G4441" s="39" t="s">
        <v>26187</v>
      </c>
      <c r="H4441" s="39" t="s">
        <v>28254</v>
      </c>
      <c r="I4441" s="71">
        <v>-16.21</v>
      </c>
    </row>
    <row r="4442" spans="1:9" x14ac:dyDescent="0.2">
      <c r="A4442" s="38" t="s">
        <v>82</v>
      </c>
      <c r="B4442" s="39" t="s">
        <v>69</v>
      </c>
      <c r="C4442" s="39" t="s">
        <v>70</v>
      </c>
      <c r="D4442" s="39" t="s">
        <v>71</v>
      </c>
      <c r="E4442" s="39" t="s">
        <v>12</v>
      </c>
      <c r="F4442" s="39" t="s">
        <v>32458</v>
      </c>
      <c r="G4442" s="39" t="s">
        <v>26187</v>
      </c>
      <c r="H4442" s="39" t="s">
        <v>32459</v>
      </c>
      <c r="I4442" s="71">
        <v>-10.7</v>
      </c>
    </row>
    <row r="4443" spans="1:9" x14ac:dyDescent="0.2">
      <c r="A4443" s="38" t="s">
        <v>82</v>
      </c>
      <c r="B4443" s="39" t="s">
        <v>69</v>
      </c>
      <c r="C4443" s="39" t="s">
        <v>70</v>
      </c>
      <c r="D4443" s="39" t="s">
        <v>71</v>
      </c>
      <c r="E4443" s="39" t="s">
        <v>12</v>
      </c>
      <c r="F4443" s="39" t="s">
        <v>3127</v>
      </c>
      <c r="G4443" s="39" t="s">
        <v>26187</v>
      </c>
      <c r="H4443" s="39" t="s">
        <v>26332</v>
      </c>
      <c r="I4443" s="71">
        <v>-46.05</v>
      </c>
    </row>
    <row r="4444" spans="1:9" x14ac:dyDescent="0.2">
      <c r="A4444" s="38" t="s">
        <v>82</v>
      </c>
      <c r="B4444" s="39" t="s">
        <v>69</v>
      </c>
      <c r="C4444" s="39" t="s">
        <v>70</v>
      </c>
      <c r="D4444" s="39" t="s">
        <v>71</v>
      </c>
      <c r="E4444" s="39" t="s">
        <v>12</v>
      </c>
      <c r="F4444" s="39" t="s">
        <v>32460</v>
      </c>
      <c r="G4444" s="39" t="s">
        <v>26187</v>
      </c>
      <c r="H4444" s="39" t="s">
        <v>32461</v>
      </c>
      <c r="I4444" s="71">
        <v>-5</v>
      </c>
    </row>
    <row r="4445" spans="1:9" x14ac:dyDescent="0.2">
      <c r="A4445" s="38" t="s">
        <v>82</v>
      </c>
      <c r="B4445" s="39" t="s">
        <v>69</v>
      </c>
      <c r="C4445" s="39" t="s">
        <v>70</v>
      </c>
      <c r="D4445" s="39" t="s">
        <v>71</v>
      </c>
      <c r="E4445" s="39" t="s">
        <v>12</v>
      </c>
      <c r="F4445" s="39" t="s">
        <v>32462</v>
      </c>
      <c r="G4445" s="39" t="s">
        <v>26187</v>
      </c>
      <c r="H4445" s="39" t="s">
        <v>32463</v>
      </c>
      <c r="I4445" s="71">
        <v>-5</v>
      </c>
    </row>
    <row r="4446" spans="1:9" x14ac:dyDescent="0.2">
      <c r="A4446" s="38" t="s">
        <v>82</v>
      </c>
      <c r="B4446" s="39" t="s">
        <v>69</v>
      </c>
      <c r="C4446" s="39" t="s">
        <v>70</v>
      </c>
      <c r="D4446" s="39" t="s">
        <v>71</v>
      </c>
      <c r="E4446" s="39" t="s">
        <v>12</v>
      </c>
      <c r="F4446" s="39" t="s">
        <v>30346</v>
      </c>
      <c r="G4446" s="39" t="s">
        <v>26187</v>
      </c>
      <c r="H4446" s="39" t="s">
        <v>30347</v>
      </c>
      <c r="I4446" s="71">
        <v>-5</v>
      </c>
    </row>
    <row r="4447" spans="1:9" x14ac:dyDescent="0.2">
      <c r="A4447" s="38" t="s">
        <v>82</v>
      </c>
      <c r="B4447" s="39" t="s">
        <v>69</v>
      </c>
      <c r="C4447" s="39" t="s">
        <v>70</v>
      </c>
      <c r="D4447" s="39" t="s">
        <v>71</v>
      </c>
      <c r="E4447" s="39" t="s">
        <v>12</v>
      </c>
      <c r="F4447" s="39" t="s">
        <v>29362</v>
      </c>
      <c r="G4447" s="39" t="s">
        <v>26187</v>
      </c>
      <c r="H4447" s="39" t="s">
        <v>29363</v>
      </c>
      <c r="I4447" s="71">
        <v>-5</v>
      </c>
    </row>
    <row r="4448" spans="1:9" x14ac:dyDescent="0.2">
      <c r="A4448" s="38" t="s">
        <v>82</v>
      </c>
      <c r="B4448" s="39" t="s">
        <v>69</v>
      </c>
      <c r="C4448" s="39" t="s">
        <v>70</v>
      </c>
      <c r="D4448" s="39" t="s">
        <v>71</v>
      </c>
      <c r="E4448" s="39" t="s">
        <v>12</v>
      </c>
      <c r="F4448" s="39" t="s">
        <v>28255</v>
      </c>
      <c r="G4448" s="39" t="s">
        <v>26187</v>
      </c>
      <c r="H4448" s="39" t="s">
        <v>28256</v>
      </c>
      <c r="I4448" s="71">
        <v>-12.1</v>
      </c>
    </row>
    <row r="4449" spans="1:9" x14ac:dyDescent="0.2">
      <c r="A4449" s="38" t="s">
        <v>82</v>
      </c>
      <c r="B4449" s="39" t="s">
        <v>69</v>
      </c>
      <c r="C4449" s="39" t="s">
        <v>70</v>
      </c>
      <c r="D4449" s="39" t="s">
        <v>71</v>
      </c>
      <c r="E4449" s="39" t="s">
        <v>12</v>
      </c>
      <c r="F4449" s="39" t="s">
        <v>27258</v>
      </c>
      <c r="G4449" s="39" t="s">
        <v>26187</v>
      </c>
      <c r="H4449" s="39" t="s">
        <v>27259</v>
      </c>
      <c r="I4449" s="71">
        <v>-5.32</v>
      </c>
    </row>
    <row r="4450" spans="1:9" x14ac:dyDescent="0.2">
      <c r="A4450" s="38" t="s">
        <v>82</v>
      </c>
      <c r="B4450" s="39" t="s">
        <v>69</v>
      </c>
      <c r="C4450" s="39" t="s">
        <v>70</v>
      </c>
      <c r="D4450" s="39" t="s">
        <v>71</v>
      </c>
      <c r="E4450" s="39" t="s">
        <v>12</v>
      </c>
      <c r="F4450" s="39" t="s">
        <v>3134</v>
      </c>
      <c r="G4450" s="39" t="s">
        <v>26187</v>
      </c>
      <c r="H4450" s="39" t="s">
        <v>3135</v>
      </c>
      <c r="I4450" s="71">
        <v>-157.52000000000001</v>
      </c>
    </row>
    <row r="4451" spans="1:9" x14ac:dyDescent="0.2">
      <c r="A4451" s="38" t="s">
        <v>82</v>
      </c>
      <c r="B4451" s="39" t="s">
        <v>69</v>
      </c>
      <c r="C4451" s="39" t="s">
        <v>70</v>
      </c>
      <c r="D4451" s="39" t="s">
        <v>71</v>
      </c>
      <c r="E4451" s="39" t="s">
        <v>12</v>
      </c>
      <c r="F4451" s="39" t="s">
        <v>3136</v>
      </c>
      <c r="G4451" s="39" t="s">
        <v>26187</v>
      </c>
      <c r="H4451" s="39" t="s">
        <v>3137</v>
      </c>
      <c r="I4451" s="71">
        <v>-154.63</v>
      </c>
    </row>
    <row r="4452" spans="1:9" x14ac:dyDescent="0.2">
      <c r="A4452" s="38" t="s">
        <v>82</v>
      </c>
      <c r="B4452" s="39" t="s">
        <v>69</v>
      </c>
      <c r="C4452" s="39" t="s">
        <v>70</v>
      </c>
      <c r="D4452" s="39" t="s">
        <v>71</v>
      </c>
      <c r="E4452" s="39" t="s">
        <v>12</v>
      </c>
      <c r="F4452" s="39" t="s">
        <v>32464</v>
      </c>
      <c r="G4452" s="39" t="s">
        <v>26187</v>
      </c>
      <c r="H4452" s="39" t="s">
        <v>1821</v>
      </c>
      <c r="I4452" s="71">
        <v>-5</v>
      </c>
    </row>
    <row r="4453" spans="1:9" x14ac:dyDescent="0.2">
      <c r="A4453" s="38" t="s">
        <v>82</v>
      </c>
      <c r="B4453" s="39" t="s">
        <v>69</v>
      </c>
      <c r="C4453" s="39" t="s">
        <v>70</v>
      </c>
      <c r="D4453" s="39" t="s">
        <v>71</v>
      </c>
      <c r="E4453" s="39" t="s">
        <v>12</v>
      </c>
      <c r="F4453" s="39" t="s">
        <v>32465</v>
      </c>
      <c r="G4453" s="39" t="s">
        <v>26187</v>
      </c>
      <c r="H4453" s="39" t="s">
        <v>1822</v>
      </c>
      <c r="I4453" s="71">
        <v>-5</v>
      </c>
    </row>
    <row r="4454" spans="1:9" x14ac:dyDescent="0.2">
      <c r="A4454" s="38" t="s">
        <v>82</v>
      </c>
      <c r="B4454" s="39" t="s">
        <v>69</v>
      </c>
      <c r="C4454" s="39" t="s">
        <v>70</v>
      </c>
      <c r="D4454" s="39" t="s">
        <v>71</v>
      </c>
      <c r="E4454" s="39" t="s">
        <v>12</v>
      </c>
      <c r="F4454" s="39" t="s">
        <v>3138</v>
      </c>
      <c r="G4454" s="39" t="s">
        <v>26187</v>
      </c>
      <c r="H4454" s="39" t="s">
        <v>3139</v>
      </c>
      <c r="I4454" s="71">
        <v>-7.06</v>
      </c>
    </row>
    <row r="4455" spans="1:9" x14ac:dyDescent="0.2">
      <c r="A4455" s="38" t="s">
        <v>82</v>
      </c>
      <c r="B4455" s="39" t="s">
        <v>69</v>
      </c>
      <c r="C4455" s="39" t="s">
        <v>70</v>
      </c>
      <c r="D4455" s="39" t="s">
        <v>71</v>
      </c>
      <c r="E4455" s="39" t="s">
        <v>12</v>
      </c>
      <c r="F4455" s="39" t="s">
        <v>28674</v>
      </c>
      <c r="G4455" s="39" t="s">
        <v>26187</v>
      </c>
      <c r="H4455" s="39" t="s">
        <v>3140</v>
      </c>
      <c r="I4455" s="71">
        <v>-5</v>
      </c>
    </row>
    <row r="4456" spans="1:9" x14ac:dyDescent="0.2">
      <c r="A4456" s="38" t="s">
        <v>82</v>
      </c>
      <c r="B4456" s="39" t="s">
        <v>69</v>
      </c>
      <c r="C4456" s="39" t="s">
        <v>70</v>
      </c>
      <c r="D4456" s="39" t="s">
        <v>71</v>
      </c>
      <c r="E4456" s="39" t="s">
        <v>12</v>
      </c>
      <c r="F4456" s="39" t="s">
        <v>3141</v>
      </c>
      <c r="G4456" s="39" t="s">
        <v>26187</v>
      </c>
      <c r="H4456" s="39" t="s">
        <v>3142</v>
      </c>
      <c r="I4456" s="71">
        <v>-5</v>
      </c>
    </row>
    <row r="4457" spans="1:9" x14ac:dyDescent="0.2">
      <c r="A4457" s="38" t="s">
        <v>82</v>
      </c>
      <c r="B4457" s="39" t="s">
        <v>69</v>
      </c>
      <c r="C4457" s="39" t="s">
        <v>70</v>
      </c>
      <c r="D4457" s="39" t="s">
        <v>71</v>
      </c>
      <c r="E4457" s="39" t="s">
        <v>12</v>
      </c>
      <c r="F4457" s="39" t="s">
        <v>27514</v>
      </c>
      <c r="G4457" s="39" t="s">
        <v>26187</v>
      </c>
      <c r="H4457" s="39" t="s">
        <v>1824</v>
      </c>
      <c r="I4457" s="71">
        <v>-5</v>
      </c>
    </row>
    <row r="4458" spans="1:9" x14ac:dyDescent="0.2">
      <c r="A4458" s="38" t="s">
        <v>82</v>
      </c>
      <c r="B4458" s="39" t="s">
        <v>69</v>
      </c>
      <c r="C4458" s="39" t="s">
        <v>70</v>
      </c>
      <c r="D4458" s="39" t="s">
        <v>71</v>
      </c>
      <c r="E4458" s="39" t="s">
        <v>12</v>
      </c>
      <c r="F4458" s="39" t="s">
        <v>27260</v>
      </c>
      <c r="G4458" s="39" t="s">
        <v>26187</v>
      </c>
      <c r="H4458" s="39" t="s">
        <v>27261</v>
      </c>
      <c r="I4458" s="71">
        <v>-18.75</v>
      </c>
    </row>
    <row r="4459" spans="1:9" x14ac:dyDescent="0.2">
      <c r="A4459" s="38" t="s">
        <v>82</v>
      </c>
      <c r="B4459" s="39" t="s">
        <v>69</v>
      </c>
      <c r="C4459" s="39" t="s">
        <v>70</v>
      </c>
      <c r="D4459" s="39" t="s">
        <v>71</v>
      </c>
      <c r="E4459" s="39" t="s">
        <v>12</v>
      </c>
      <c r="F4459" s="39" t="s">
        <v>28675</v>
      </c>
      <c r="G4459" s="39" t="s">
        <v>26187</v>
      </c>
      <c r="H4459" s="39" t="s">
        <v>3144</v>
      </c>
      <c r="I4459" s="71">
        <v>-11.33</v>
      </c>
    </row>
    <row r="4460" spans="1:9" x14ac:dyDescent="0.2">
      <c r="A4460" s="38" t="s">
        <v>82</v>
      </c>
      <c r="B4460" s="39" t="s">
        <v>69</v>
      </c>
      <c r="C4460" s="39" t="s">
        <v>70</v>
      </c>
      <c r="D4460" s="39" t="s">
        <v>71</v>
      </c>
      <c r="E4460" s="39" t="s">
        <v>12</v>
      </c>
      <c r="F4460" s="39" t="s">
        <v>32466</v>
      </c>
      <c r="G4460" s="39" t="s">
        <v>26187</v>
      </c>
      <c r="H4460" s="39" t="s">
        <v>3145</v>
      </c>
      <c r="I4460" s="71">
        <v>-5</v>
      </c>
    </row>
    <row r="4461" spans="1:9" x14ac:dyDescent="0.2">
      <c r="A4461" s="38" t="s">
        <v>82</v>
      </c>
      <c r="B4461" s="39" t="s">
        <v>69</v>
      </c>
      <c r="C4461" s="39" t="s">
        <v>70</v>
      </c>
      <c r="D4461" s="39" t="s">
        <v>71</v>
      </c>
      <c r="E4461" s="39" t="s">
        <v>12</v>
      </c>
      <c r="F4461" s="39" t="s">
        <v>3146</v>
      </c>
      <c r="G4461" s="39" t="s">
        <v>26187</v>
      </c>
      <c r="H4461" s="39" t="s">
        <v>3147</v>
      </c>
      <c r="I4461" s="71">
        <v>-43.8</v>
      </c>
    </row>
    <row r="4462" spans="1:9" x14ac:dyDescent="0.2">
      <c r="A4462" s="38" t="s">
        <v>82</v>
      </c>
      <c r="B4462" s="39" t="s">
        <v>69</v>
      </c>
      <c r="C4462" s="39" t="s">
        <v>70</v>
      </c>
      <c r="D4462" s="39" t="s">
        <v>71</v>
      </c>
      <c r="E4462" s="39" t="s">
        <v>12</v>
      </c>
      <c r="F4462" s="39" t="s">
        <v>28257</v>
      </c>
      <c r="G4462" s="39" t="s">
        <v>26187</v>
      </c>
      <c r="H4462" s="39" t="s">
        <v>3148</v>
      </c>
      <c r="I4462" s="71">
        <v>-70.06</v>
      </c>
    </row>
    <row r="4463" spans="1:9" x14ac:dyDescent="0.2">
      <c r="A4463" s="38" t="s">
        <v>82</v>
      </c>
      <c r="B4463" s="39" t="s">
        <v>69</v>
      </c>
      <c r="C4463" s="39" t="s">
        <v>70</v>
      </c>
      <c r="D4463" s="39" t="s">
        <v>71</v>
      </c>
      <c r="E4463" s="39" t="s">
        <v>12</v>
      </c>
      <c r="F4463" s="39" t="s">
        <v>32467</v>
      </c>
      <c r="G4463" s="39" t="s">
        <v>26187</v>
      </c>
      <c r="H4463" s="39" t="s">
        <v>32468</v>
      </c>
      <c r="I4463" s="71">
        <v>-5</v>
      </c>
    </row>
    <row r="4464" spans="1:9" x14ac:dyDescent="0.2">
      <c r="A4464" s="38" t="s">
        <v>82</v>
      </c>
      <c r="B4464" s="39" t="s">
        <v>69</v>
      </c>
      <c r="C4464" s="39" t="s">
        <v>70</v>
      </c>
      <c r="D4464" s="39" t="s">
        <v>71</v>
      </c>
      <c r="E4464" s="39" t="s">
        <v>12</v>
      </c>
      <c r="F4464" s="39" t="s">
        <v>30348</v>
      </c>
      <c r="G4464" s="39" t="s">
        <v>26187</v>
      </c>
      <c r="H4464" s="39" t="s">
        <v>3149</v>
      </c>
      <c r="I4464" s="71">
        <v>-5</v>
      </c>
    </row>
    <row r="4465" spans="1:9" x14ac:dyDescent="0.2">
      <c r="A4465" s="38" t="s">
        <v>82</v>
      </c>
      <c r="B4465" s="39" t="s">
        <v>69</v>
      </c>
      <c r="C4465" s="39" t="s">
        <v>70</v>
      </c>
      <c r="D4465" s="39" t="s">
        <v>71</v>
      </c>
      <c r="E4465" s="39" t="s">
        <v>12</v>
      </c>
      <c r="F4465" s="39" t="s">
        <v>28258</v>
      </c>
      <c r="G4465" s="39" t="s">
        <v>26187</v>
      </c>
      <c r="H4465" s="39" t="s">
        <v>17380</v>
      </c>
      <c r="I4465" s="71">
        <v>-76.84</v>
      </c>
    </row>
    <row r="4466" spans="1:9" x14ac:dyDescent="0.2">
      <c r="A4466" s="38" t="s">
        <v>82</v>
      </c>
      <c r="B4466" s="39" t="s">
        <v>69</v>
      </c>
      <c r="C4466" s="39" t="s">
        <v>70</v>
      </c>
      <c r="D4466" s="39" t="s">
        <v>71</v>
      </c>
      <c r="E4466" s="39" t="s">
        <v>12</v>
      </c>
      <c r="F4466" s="39" t="s">
        <v>3151</v>
      </c>
      <c r="G4466" s="39" t="s">
        <v>26187</v>
      </c>
      <c r="H4466" s="39" t="s">
        <v>3152</v>
      </c>
      <c r="I4466" s="71">
        <v>-5</v>
      </c>
    </row>
    <row r="4467" spans="1:9" x14ac:dyDescent="0.2">
      <c r="A4467" s="38" t="s">
        <v>82</v>
      </c>
      <c r="B4467" s="39" t="s">
        <v>69</v>
      </c>
      <c r="C4467" s="39" t="s">
        <v>70</v>
      </c>
      <c r="D4467" s="39" t="s">
        <v>71</v>
      </c>
      <c r="E4467" s="39" t="s">
        <v>12</v>
      </c>
      <c r="F4467" s="39" t="s">
        <v>3154</v>
      </c>
      <c r="G4467" s="39" t="s">
        <v>26187</v>
      </c>
      <c r="H4467" s="39" t="s">
        <v>3155</v>
      </c>
      <c r="I4467" s="71">
        <v>-7.54</v>
      </c>
    </row>
    <row r="4468" spans="1:9" x14ac:dyDescent="0.2">
      <c r="A4468" s="38" t="s">
        <v>82</v>
      </c>
      <c r="B4468" s="39" t="s">
        <v>69</v>
      </c>
      <c r="C4468" s="39" t="s">
        <v>70</v>
      </c>
      <c r="D4468" s="39" t="s">
        <v>71</v>
      </c>
      <c r="E4468" s="39" t="s">
        <v>12</v>
      </c>
      <c r="F4468" s="39" t="s">
        <v>30349</v>
      </c>
      <c r="G4468" s="39" t="s">
        <v>26187</v>
      </c>
      <c r="H4468" s="39" t="s">
        <v>30350</v>
      </c>
      <c r="I4468" s="71">
        <v>0.01</v>
      </c>
    </row>
    <row r="4469" spans="1:9" x14ac:dyDescent="0.2">
      <c r="A4469" s="38" t="s">
        <v>82</v>
      </c>
      <c r="B4469" s="39" t="s">
        <v>69</v>
      </c>
      <c r="C4469" s="39" t="s">
        <v>70</v>
      </c>
      <c r="D4469" s="39" t="s">
        <v>71</v>
      </c>
      <c r="E4469" s="39" t="s">
        <v>12</v>
      </c>
      <c r="F4469" s="39" t="s">
        <v>3157</v>
      </c>
      <c r="G4469" s="39" t="s">
        <v>26187</v>
      </c>
      <c r="H4469" s="39" t="s">
        <v>3158</v>
      </c>
      <c r="I4469" s="71">
        <v>-24.09</v>
      </c>
    </row>
    <row r="4470" spans="1:9" x14ac:dyDescent="0.2">
      <c r="A4470" s="38" t="s">
        <v>82</v>
      </c>
      <c r="B4470" s="39" t="s">
        <v>69</v>
      </c>
      <c r="C4470" s="39" t="s">
        <v>70</v>
      </c>
      <c r="D4470" s="39" t="s">
        <v>71</v>
      </c>
      <c r="E4470" s="39" t="s">
        <v>12</v>
      </c>
      <c r="F4470" s="39" t="s">
        <v>32469</v>
      </c>
      <c r="G4470" s="39" t="s">
        <v>26187</v>
      </c>
      <c r="H4470" s="39" t="s">
        <v>32470</v>
      </c>
      <c r="I4470" s="71">
        <v>-5</v>
      </c>
    </row>
    <row r="4471" spans="1:9" x14ac:dyDescent="0.2">
      <c r="A4471" s="38" t="s">
        <v>82</v>
      </c>
      <c r="B4471" s="39" t="s">
        <v>69</v>
      </c>
      <c r="C4471" s="39" t="s">
        <v>70</v>
      </c>
      <c r="D4471" s="39" t="s">
        <v>71</v>
      </c>
      <c r="E4471" s="39" t="s">
        <v>12</v>
      </c>
      <c r="F4471" s="39" t="s">
        <v>3159</v>
      </c>
      <c r="G4471" s="39" t="s">
        <v>26187</v>
      </c>
      <c r="H4471" s="39" t="s">
        <v>3160</v>
      </c>
      <c r="I4471" s="71">
        <v>-5.87</v>
      </c>
    </row>
    <row r="4472" spans="1:9" x14ac:dyDescent="0.2">
      <c r="A4472" s="38" t="s">
        <v>82</v>
      </c>
      <c r="B4472" s="39" t="s">
        <v>69</v>
      </c>
      <c r="C4472" s="39" t="s">
        <v>70</v>
      </c>
      <c r="D4472" s="39" t="s">
        <v>71</v>
      </c>
      <c r="E4472" s="39" t="s">
        <v>12</v>
      </c>
      <c r="F4472" s="39" t="s">
        <v>32471</v>
      </c>
      <c r="G4472" s="39" t="s">
        <v>26187</v>
      </c>
      <c r="H4472" s="39" t="s">
        <v>32472</v>
      </c>
      <c r="I4472" s="71">
        <v>-5</v>
      </c>
    </row>
    <row r="4473" spans="1:9" x14ac:dyDescent="0.2">
      <c r="A4473" s="38" t="s">
        <v>82</v>
      </c>
      <c r="B4473" s="39" t="s">
        <v>69</v>
      </c>
      <c r="C4473" s="39" t="s">
        <v>70</v>
      </c>
      <c r="D4473" s="39" t="s">
        <v>71</v>
      </c>
      <c r="E4473" s="39" t="s">
        <v>12</v>
      </c>
      <c r="F4473" s="39" t="s">
        <v>28676</v>
      </c>
      <c r="G4473" s="39" t="s">
        <v>26187</v>
      </c>
      <c r="H4473" s="39" t="s">
        <v>3162</v>
      </c>
      <c r="I4473" s="71">
        <v>-5</v>
      </c>
    </row>
    <row r="4474" spans="1:9" x14ac:dyDescent="0.2">
      <c r="A4474" s="38" t="s">
        <v>82</v>
      </c>
      <c r="B4474" s="39" t="s">
        <v>69</v>
      </c>
      <c r="C4474" s="39" t="s">
        <v>70</v>
      </c>
      <c r="D4474" s="39" t="s">
        <v>71</v>
      </c>
      <c r="E4474" s="39" t="s">
        <v>12</v>
      </c>
      <c r="F4474" s="39" t="s">
        <v>3163</v>
      </c>
      <c r="G4474" s="39" t="s">
        <v>26187</v>
      </c>
      <c r="H4474" s="39" t="s">
        <v>3164</v>
      </c>
      <c r="I4474" s="71">
        <v>-124.28</v>
      </c>
    </row>
    <row r="4475" spans="1:9" x14ac:dyDescent="0.2">
      <c r="A4475" s="38" t="s">
        <v>82</v>
      </c>
      <c r="B4475" s="39" t="s">
        <v>69</v>
      </c>
      <c r="C4475" s="39" t="s">
        <v>70</v>
      </c>
      <c r="D4475" s="39" t="s">
        <v>71</v>
      </c>
      <c r="E4475" s="39" t="s">
        <v>12</v>
      </c>
      <c r="F4475" s="39" t="s">
        <v>3165</v>
      </c>
      <c r="G4475" s="39" t="s">
        <v>26187</v>
      </c>
      <c r="H4475" s="39" t="s">
        <v>3166</v>
      </c>
      <c r="I4475" s="71">
        <v>-61.25</v>
      </c>
    </row>
    <row r="4476" spans="1:9" x14ac:dyDescent="0.2">
      <c r="A4476" s="38" t="s">
        <v>82</v>
      </c>
      <c r="B4476" s="39" t="s">
        <v>69</v>
      </c>
      <c r="C4476" s="39" t="s">
        <v>70</v>
      </c>
      <c r="D4476" s="39" t="s">
        <v>71</v>
      </c>
      <c r="E4476" s="39" t="s">
        <v>12</v>
      </c>
      <c r="F4476" s="39" t="s">
        <v>30351</v>
      </c>
      <c r="G4476" s="39" t="s">
        <v>26187</v>
      </c>
      <c r="H4476" s="39" t="s">
        <v>30352</v>
      </c>
      <c r="I4476" s="71">
        <v>-8.2100000000000009</v>
      </c>
    </row>
    <row r="4477" spans="1:9" x14ac:dyDescent="0.2">
      <c r="A4477" s="38" t="s">
        <v>82</v>
      </c>
      <c r="B4477" s="39" t="s">
        <v>69</v>
      </c>
      <c r="C4477" s="39" t="s">
        <v>70</v>
      </c>
      <c r="D4477" s="39" t="s">
        <v>71</v>
      </c>
      <c r="E4477" s="39" t="s">
        <v>12</v>
      </c>
      <c r="F4477" s="39" t="s">
        <v>32473</v>
      </c>
      <c r="G4477" s="39" t="s">
        <v>26187</v>
      </c>
      <c r="H4477" s="39" t="s">
        <v>32474</v>
      </c>
      <c r="I4477" s="71">
        <v>-5</v>
      </c>
    </row>
    <row r="4478" spans="1:9" x14ac:dyDescent="0.2">
      <c r="A4478" s="38" t="s">
        <v>82</v>
      </c>
      <c r="B4478" s="39" t="s">
        <v>69</v>
      </c>
      <c r="C4478" s="39" t="s">
        <v>70</v>
      </c>
      <c r="D4478" s="39" t="s">
        <v>71</v>
      </c>
      <c r="E4478" s="39" t="s">
        <v>12</v>
      </c>
      <c r="F4478" s="39" t="s">
        <v>32475</v>
      </c>
      <c r="G4478" s="39" t="s">
        <v>26187</v>
      </c>
      <c r="H4478" s="39" t="s">
        <v>32476</v>
      </c>
      <c r="I4478" s="71">
        <v>-5</v>
      </c>
    </row>
    <row r="4479" spans="1:9" x14ac:dyDescent="0.2">
      <c r="A4479" s="38" t="s">
        <v>82</v>
      </c>
      <c r="B4479" s="39" t="s">
        <v>69</v>
      </c>
      <c r="C4479" s="39" t="s">
        <v>70</v>
      </c>
      <c r="D4479" s="39" t="s">
        <v>71</v>
      </c>
      <c r="E4479" s="39" t="s">
        <v>12</v>
      </c>
      <c r="F4479" s="39" t="s">
        <v>32477</v>
      </c>
      <c r="G4479" s="39" t="s">
        <v>26187</v>
      </c>
      <c r="H4479" s="39" t="s">
        <v>32478</v>
      </c>
      <c r="I4479" s="71">
        <v>-5</v>
      </c>
    </row>
    <row r="4480" spans="1:9" x14ac:dyDescent="0.2">
      <c r="A4480" s="38" t="s">
        <v>82</v>
      </c>
      <c r="B4480" s="39" t="s">
        <v>69</v>
      </c>
      <c r="C4480" s="39" t="s">
        <v>70</v>
      </c>
      <c r="D4480" s="39" t="s">
        <v>71</v>
      </c>
      <c r="E4480" s="39" t="s">
        <v>12</v>
      </c>
      <c r="F4480" s="39" t="s">
        <v>30353</v>
      </c>
      <c r="G4480" s="39" t="s">
        <v>26187</v>
      </c>
      <c r="H4480" s="39" t="s">
        <v>1827</v>
      </c>
      <c r="I4480" s="71">
        <v>-5</v>
      </c>
    </row>
    <row r="4481" spans="1:9" x14ac:dyDescent="0.2">
      <c r="A4481" s="38" t="s">
        <v>82</v>
      </c>
      <c r="B4481" s="39" t="s">
        <v>69</v>
      </c>
      <c r="C4481" s="39" t="s">
        <v>70</v>
      </c>
      <c r="D4481" s="39" t="s">
        <v>71</v>
      </c>
      <c r="E4481" s="39" t="s">
        <v>12</v>
      </c>
      <c r="F4481" s="39" t="s">
        <v>28677</v>
      </c>
      <c r="G4481" s="39" t="s">
        <v>26187</v>
      </c>
      <c r="H4481" s="39" t="s">
        <v>12437</v>
      </c>
      <c r="I4481" s="71">
        <v>-6.78</v>
      </c>
    </row>
    <row r="4482" spans="1:9" x14ac:dyDescent="0.2">
      <c r="A4482" s="38" t="s">
        <v>82</v>
      </c>
      <c r="B4482" s="39" t="s">
        <v>69</v>
      </c>
      <c r="C4482" s="39" t="s">
        <v>70</v>
      </c>
      <c r="D4482" s="39" t="s">
        <v>71</v>
      </c>
      <c r="E4482" s="39" t="s">
        <v>12</v>
      </c>
      <c r="F4482" s="39" t="s">
        <v>30354</v>
      </c>
      <c r="G4482" s="39" t="s">
        <v>26187</v>
      </c>
      <c r="H4482" s="39" t="s">
        <v>30355</v>
      </c>
      <c r="I4482" s="71">
        <v>-5</v>
      </c>
    </row>
    <row r="4483" spans="1:9" x14ac:dyDescent="0.2">
      <c r="A4483" s="38" t="s">
        <v>82</v>
      </c>
      <c r="B4483" s="39" t="s">
        <v>69</v>
      </c>
      <c r="C4483" s="39" t="s">
        <v>70</v>
      </c>
      <c r="D4483" s="39" t="s">
        <v>71</v>
      </c>
      <c r="E4483" s="39" t="s">
        <v>12</v>
      </c>
      <c r="F4483" s="39" t="s">
        <v>26714</v>
      </c>
      <c r="G4483" s="39" t="s">
        <v>26187</v>
      </c>
      <c r="H4483" s="39" t="s">
        <v>3169</v>
      </c>
      <c r="I4483" s="71">
        <v>-12.74</v>
      </c>
    </row>
    <row r="4484" spans="1:9" x14ac:dyDescent="0.2">
      <c r="A4484" s="38" t="s">
        <v>82</v>
      </c>
      <c r="B4484" s="39" t="s">
        <v>69</v>
      </c>
      <c r="C4484" s="39" t="s">
        <v>70</v>
      </c>
      <c r="D4484" s="39" t="s">
        <v>71</v>
      </c>
      <c r="E4484" s="39" t="s">
        <v>12</v>
      </c>
      <c r="F4484" s="39" t="s">
        <v>32479</v>
      </c>
      <c r="G4484" s="39" t="s">
        <v>26187</v>
      </c>
      <c r="H4484" s="39" t="s">
        <v>3170</v>
      </c>
      <c r="I4484" s="71">
        <v>-5.4</v>
      </c>
    </row>
    <row r="4485" spans="1:9" x14ac:dyDescent="0.2">
      <c r="A4485" s="38" t="s">
        <v>82</v>
      </c>
      <c r="B4485" s="39" t="s">
        <v>69</v>
      </c>
      <c r="C4485" s="39" t="s">
        <v>70</v>
      </c>
      <c r="D4485" s="39" t="s">
        <v>71</v>
      </c>
      <c r="E4485" s="39" t="s">
        <v>12</v>
      </c>
      <c r="F4485" s="39" t="s">
        <v>26715</v>
      </c>
      <c r="G4485" s="39" t="s">
        <v>26187</v>
      </c>
      <c r="H4485" s="39" t="s">
        <v>3171</v>
      </c>
      <c r="I4485" s="71">
        <v>-15.61</v>
      </c>
    </row>
    <row r="4486" spans="1:9" x14ac:dyDescent="0.2">
      <c r="A4486" s="38" t="s">
        <v>82</v>
      </c>
      <c r="B4486" s="39" t="s">
        <v>69</v>
      </c>
      <c r="C4486" s="39" t="s">
        <v>70</v>
      </c>
      <c r="D4486" s="39" t="s">
        <v>71</v>
      </c>
      <c r="E4486" s="39" t="s">
        <v>12</v>
      </c>
      <c r="F4486" s="39" t="s">
        <v>32480</v>
      </c>
      <c r="G4486" s="39" t="s">
        <v>26187</v>
      </c>
      <c r="H4486" s="39" t="s">
        <v>1829</v>
      </c>
      <c r="I4486" s="71">
        <v>-5</v>
      </c>
    </row>
    <row r="4487" spans="1:9" x14ac:dyDescent="0.2">
      <c r="A4487" s="38" t="s">
        <v>82</v>
      </c>
      <c r="B4487" s="39" t="s">
        <v>69</v>
      </c>
      <c r="C4487" s="39" t="s">
        <v>70</v>
      </c>
      <c r="D4487" s="39" t="s">
        <v>71</v>
      </c>
      <c r="E4487" s="39" t="s">
        <v>12</v>
      </c>
      <c r="F4487" s="39" t="s">
        <v>32481</v>
      </c>
      <c r="G4487" s="39" t="s">
        <v>26187</v>
      </c>
      <c r="H4487" s="39" t="s">
        <v>3172</v>
      </c>
      <c r="I4487" s="71">
        <v>-5</v>
      </c>
    </row>
    <row r="4488" spans="1:9" x14ac:dyDescent="0.2">
      <c r="A4488" s="38" t="s">
        <v>82</v>
      </c>
      <c r="B4488" s="39" t="s">
        <v>69</v>
      </c>
      <c r="C4488" s="39" t="s">
        <v>70</v>
      </c>
      <c r="D4488" s="39" t="s">
        <v>71</v>
      </c>
      <c r="E4488" s="39" t="s">
        <v>12</v>
      </c>
      <c r="F4488" s="39" t="s">
        <v>27262</v>
      </c>
      <c r="G4488" s="39" t="s">
        <v>26187</v>
      </c>
      <c r="H4488" s="39" t="s">
        <v>21306</v>
      </c>
      <c r="I4488" s="71">
        <v>-61.96</v>
      </c>
    </row>
    <row r="4489" spans="1:9" x14ac:dyDescent="0.2">
      <c r="A4489" s="38" t="s">
        <v>82</v>
      </c>
      <c r="B4489" s="39" t="s">
        <v>69</v>
      </c>
      <c r="C4489" s="39" t="s">
        <v>70</v>
      </c>
      <c r="D4489" s="39" t="s">
        <v>71</v>
      </c>
      <c r="E4489" s="39" t="s">
        <v>12</v>
      </c>
      <c r="F4489" s="39" t="s">
        <v>28259</v>
      </c>
      <c r="G4489" s="39" t="s">
        <v>26187</v>
      </c>
      <c r="H4489" s="39" t="s">
        <v>28260</v>
      </c>
      <c r="I4489" s="71">
        <v>-5.12</v>
      </c>
    </row>
    <row r="4490" spans="1:9" x14ac:dyDescent="0.2">
      <c r="A4490" s="38" t="s">
        <v>82</v>
      </c>
      <c r="B4490" s="39" t="s">
        <v>69</v>
      </c>
      <c r="C4490" s="39" t="s">
        <v>70</v>
      </c>
      <c r="D4490" s="39" t="s">
        <v>71</v>
      </c>
      <c r="E4490" s="39" t="s">
        <v>12</v>
      </c>
      <c r="F4490" s="39" t="s">
        <v>26263</v>
      </c>
      <c r="G4490" s="39" t="s">
        <v>100</v>
      </c>
      <c r="H4490" s="39" t="s">
        <v>26264</v>
      </c>
      <c r="I4490" s="71">
        <v>-13.17</v>
      </c>
    </row>
    <row r="4491" spans="1:9" x14ac:dyDescent="0.2">
      <c r="A4491" s="38" t="s">
        <v>82</v>
      </c>
      <c r="B4491" s="39" t="s">
        <v>69</v>
      </c>
      <c r="C4491" s="39" t="s">
        <v>70</v>
      </c>
      <c r="D4491" s="39" t="s">
        <v>71</v>
      </c>
      <c r="E4491" s="39" t="s">
        <v>12</v>
      </c>
      <c r="F4491" s="39" t="s">
        <v>32482</v>
      </c>
      <c r="G4491" s="39" t="s">
        <v>26187</v>
      </c>
      <c r="H4491" s="39" t="s">
        <v>3174</v>
      </c>
      <c r="I4491" s="71">
        <v>-5</v>
      </c>
    </row>
    <row r="4492" spans="1:9" x14ac:dyDescent="0.2">
      <c r="A4492" s="38" t="s">
        <v>82</v>
      </c>
      <c r="B4492" s="39" t="s">
        <v>69</v>
      </c>
      <c r="C4492" s="39" t="s">
        <v>70</v>
      </c>
      <c r="D4492" s="39" t="s">
        <v>71</v>
      </c>
      <c r="E4492" s="39" t="s">
        <v>12</v>
      </c>
      <c r="F4492" s="39" t="s">
        <v>30356</v>
      </c>
      <c r="G4492" s="39" t="s">
        <v>26187</v>
      </c>
      <c r="H4492" s="39" t="s">
        <v>30357</v>
      </c>
      <c r="I4492" s="71">
        <v>0</v>
      </c>
    </row>
    <row r="4493" spans="1:9" x14ac:dyDescent="0.2">
      <c r="A4493" s="38" t="s">
        <v>82</v>
      </c>
      <c r="B4493" s="39" t="s">
        <v>69</v>
      </c>
      <c r="C4493" s="39" t="s">
        <v>70</v>
      </c>
      <c r="D4493" s="39" t="s">
        <v>71</v>
      </c>
      <c r="E4493" s="39" t="s">
        <v>12</v>
      </c>
      <c r="F4493" s="39" t="s">
        <v>32483</v>
      </c>
      <c r="G4493" s="39" t="s">
        <v>26187</v>
      </c>
      <c r="H4493" s="39" t="s">
        <v>32484</v>
      </c>
      <c r="I4493" s="71">
        <v>-5</v>
      </c>
    </row>
    <row r="4494" spans="1:9" x14ac:dyDescent="0.2">
      <c r="A4494" s="38" t="s">
        <v>82</v>
      </c>
      <c r="B4494" s="39" t="s">
        <v>69</v>
      </c>
      <c r="C4494" s="39" t="s">
        <v>70</v>
      </c>
      <c r="D4494" s="39" t="s">
        <v>71</v>
      </c>
      <c r="E4494" s="39" t="s">
        <v>12</v>
      </c>
      <c r="F4494" s="39" t="s">
        <v>3175</v>
      </c>
      <c r="G4494" s="39" t="s">
        <v>26187</v>
      </c>
      <c r="H4494" s="39" t="s">
        <v>3176</v>
      </c>
      <c r="I4494" s="71">
        <v>-32.409999999999997</v>
      </c>
    </row>
    <row r="4495" spans="1:9" x14ac:dyDescent="0.2">
      <c r="A4495" s="38" t="s">
        <v>82</v>
      </c>
      <c r="B4495" s="39" t="s">
        <v>69</v>
      </c>
      <c r="C4495" s="39" t="s">
        <v>70</v>
      </c>
      <c r="D4495" s="39" t="s">
        <v>71</v>
      </c>
      <c r="E4495" s="39" t="s">
        <v>12</v>
      </c>
      <c r="F4495" s="39" t="s">
        <v>27077</v>
      </c>
      <c r="G4495" s="39" t="s">
        <v>26187</v>
      </c>
      <c r="H4495" s="39" t="s">
        <v>3177</v>
      </c>
      <c r="I4495" s="71">
        <v>-49</v>
      </c>
    </row>
    <row r="4496" spans="1:9" x14ac:dyDescent="0.2">
      <c r="A4496" s="38" t="s">
        <v>82</v>
      </c>
      <c r="B4496" s="39" t="s">
        <v>69</v>
      </c>
      <c r="C4496" s="39" t="s">
        <v>70</v>
      </c>
      <c r="D4496" s="39" t="s">
        <v>71</v>
      </c>
      <c r="E4496" s="39" t="s">
        <v>12</v>
      </c>
      <c r="F4496" s="39" t="s">
        <v>32485</v>
      </c>
      <c r="G4496" s="39" t="s">
        <v>100</v>
      </c>
      <c r="H4496" s="39" t="s">
        <v>32486</v>
      </c>
      <c r="I4496" s="71">
        <v>-5</v>
      </c>
    </row>
    <row r="4497" spans="1:9" x14ac:dyDescent="0.2">
      <c r="A4497" s="38" t="s">
        <v>82</v>
      </c>
      <c r="B4497" s="39" t="s">
        <v>69</v>
      </c>
      <c r="C4497" s="39" t="s">
        <v>70</v>
      </c>
      <c r="D4497" s="39" t="s">
        <v>71</v>
      </c>
      <c r="E4497" s="39" t="s">
        <v>12</v>
      </c>
      <c r="F4497" s="39" t="s">
        <v>26716</v>
      </c>
      <c r="G4497" s="39" t="s">
        <v>26187</v>
      </c>
      <c r="H4497" s="39" t="s">
        <v>26717</v>
      </c>
      <c r="I4497" s="71">
        <v>-17.690000000000001</v>
      </c>
    </row>
    <row r="4498" spans="1:9" x14ac:dyDescent="0.2">
      <c r="A4498" s="38" t="s">
        <v>82</v>
      </c>
      <c r="B4498" s="39" t="s">
        <v>69</v>
      </c>
      <c r="C4498" s="39" t="s">
        <v>70</v>
      </c>
      <c r="D4498" s="39" t="s">
        <v>71</v>
      </c>
      <c r="E4498" s="39" t="s">
        <v>12</v>
      </c>
      <c r="F4498" s="39" t="s">
        <v>30358</v>
      </c>
      <c r="G4498" s="39" t="s">
        <v>26187</v>
      </c>
      <c r="H4498" s="39" t="s">
        <v>30359</v>
      </c>
      <c r="I4498" s="71">
        <v>-5</v>
      </c>
    </row>
    <row r="4499" spans="1:9" x14ac:dyDescent="0.2">
      <c r="A4499" s="38" t="s">
        <v>82</v>
      </c>
      <c r="B4499" s="39" t="s">
        <v>69</v>
      </c>
      <c r="C4499" s="39" t="s">
        <v>70</v>
      </c>
      <c r="D4499" s="39" t="s">
        <v>71</v>
      </c>
      <c r="E4499" s="39" t="s">
        <v>12</v>
      </c>
      <c r="F4499" s="39" t="s">
        <v>32487</v>
      </c>
      <c r="G4499" s="39" t="s">
        <v>26187</v>
      </c>
      <c r="H4499" s="39" t="s">
        <v>32488</v>
      </c>
      <c r="I4499" s="71">
        <v>-5</v>
      </c>
    </row>
    <row r="4500" spans="1:9" x14ac:dyDescent="0.2">
      <c r="A4500" s="38" t="s">
        <v>82</v>
      </c>
      <c r="B4500" s="39" t="s">
        <v>69</v>
      </c>
      <c r="C4500" s="39" t="s">
        <v>70</v>
      </c>
      <c r="D4500" s="39" t="s">
        <v>71</v>
      </c>
      <c r="E4500" s="39" t="s">
        <v>12</v>
      </c>
      <c r="F4500" s="39" t="s">
        <v>28261</v>
      </c>
      <c r="G4500" s="39" t="s">
        <v>26187</v>
      </c>
      <c r="H4500" s="39" t="s">
        <v>6217</v>
      </c>
      <c r="I4500" s="71">
        <v>-198.31</v>
      </c>
    </row>
    <row r="4501" spans="1:9" x14ac:dyDescent="0.2">
      <c r="A4501" s="38" t="s">
        <v>82</v>
      </c>
      <c r="B4501" s="39" t="s">
        <v>69</v>
      </c>
      <c r="C4501" s="39" t="s">
        <v>70</v>
      </c>
      <c r="D4501" s="39" t="s">
        <v>71</v>
      </c>
      <c r="E4501" s="39" t="s">
        <v>12</v>
      </c>
      <c r="F4501" s="39" t="s">
        <v>29364</v>
      </c>
      <c r="G4501" s="39" t="s">
        <v>26187</v>
      </c>
      <c r="H4501" s="39" t="s">
        <v>3178</v>
      </c>
      <c r="I4501" s="71">
        <v>-5.61</v>
      </c>
    </row>
    <row r="4502" spans="1:9" x14ac:dyDescent="0.2">
      <c r="A4502" s="38" t="s">
        <v>82</v>
      </c>
      <c r="B4502" s="39" t="s">
        <v>69</v>
      </c>
      <c r="C4502" s="39" t="s">
        <v>70</v>
      </c>
      <c r="D4502" s="39" t="s">
        <v>71</v>
      </c>
      <c r="E4502" s="39" t="s">
        <v>12</v>
      </c>
      <c r="F4502" s="39" t="s">
        <v>26379</v>
      </c>
      <c r="G4502" s="39" t="s">
        <v>26187</v>
      </c>
      <c r="H4502" s="39" t="s">
        <v>3179</v>
      </c>
      <c r="I4502" s="71">
        <v>-6.23</v>
      </c>
    </row>
    <row r="4503" spans="1:9" x14ac:dyDescent="0.2">
      <c r="A4503" s="38" t="s">
        <v>82</v>
      </c>
      <c r="B4503" s="39" t="s">
        <v>69</v>
      </c>
      <c r="C4503" s="39" t="s">
        <v>70</v>
      </c>
      <c r="D4503" s="39" t="s">
        <v>71</v>
      </c>
      <c r="E4503" s="39" t="s">
        <v>12</v>
      </c>
      <c r="F4503" s="39" t="s">
        <v>32489</v>
      </c>
      <c r="G4503" s="39" t="s">
        <v>26187</v>
      </c>
      <c r="H4503" s="39" t="s">
        <v>3180</v>
      </c>
      <c r="I4503" s="71">
        <v>-5</v>
      </c>
    </row>
    <row r="4504" spans="1:9" x14ac:dyDescent="0.2">
      <c r="A4504" s="38" t="s">
        <v>82</v>
      </c>
      <c r="B4504" s="39" t="s">
        <v>69</v>
      </c>
      <c r="C4504" s="39" t="s">
        <v>70</v>
      </c>
      <c r="D4504" s="39" t="s">
        <v>71</v>
      </c>
      <c r="E4504" s="39" t="s">
        <v>12</v>
      </c>
      <c r="F4504" s="39" t="s">
        <v>26536</v>
      </c>
      <c r="G4504" s="39" t="s">
        <v>26187</v>
      </c>
      <c r="H4504" s="39" t="s">
        <v>26537</v>
      </c>
      <c r="I4504" s="71">
        <v>-422.56</v>
      </c>
    </row>
    <row r="4505" spans="1:9" x14ac:dyDescent="0.2">
      <c r="A4505" s="38" t="s">
        <v>82</v>
      </c>
      <c r="B4505" s="39" t="s">
        <v>69</v>
      </c>
      <c r="C4505" s="39" t="s">
        <v>70</v>
      </c>
      <c r="D4505" s="39" t="s">
        <v>71</v>
      </c>
      <c r="E4505" s="39" t="s">
        <v>12</v>
      </c>
      <c r="F4505" s="39" t="s">
        <v>32490</v>
      </c>
      <c r="G4505" s="39" t="s">
        <v>26187</v>
      </c>
      <c r="H4505" s="39" t="s">
        <v>3181</v>
      </c>
      <c r="I4505" s="71">
        <v>-5</v>
      </c>
    </row>
    <row r="4506" spans="1:9" x14ac:dyDescent="0.2">
      <c r="A4506" s="38" t="s">
        <v>82</v>
      </c>
      <c r="B4506" s="39" t="s">
        <v>69</v>
      </c>
      <c r="C4506" s="39" t="s">
        <v>70</v>
      </c>
      <c r="D4506" s="39" t="s">
        <v>71</v>
      </c>
      <c r="E4506" s="39" t="s">
        <v>12</v>
      </c>
      <c r="F4506" s="39" t="s">
        <v>28678</v>
      </c>
      <c r="G4506" s="39" t="s">
        <v>26187</v>
      </c>
      <c r="H4506" s="39" t="s">
        <v>1831</v>
      </c>
      <c r="I4506" s="71">
        <v>-5</v>
      </c>
    </row>
    <row r="4507" spans="1:9" x14ac:dyDescent="0.2">
      <c r="A4507" s="38" t="s">
        <v>82</v>
      </c>
      <c r="B4507" s="39" t="s">
        <v>69</v>
      </c>
      <c r="C4507" s="39" t="s">
        <v>70</v>
      </c>
      <c r="D4507" s="39" t="s">
        <v>71</v>
      </c>
      <c r="E4507" s="39" t="s">
        <v>12</v>
      </c>
      <c r="F4507" s="39" t="s">
        <v>3182</v>
      </c>
      <c r="G4507" s="39" t="s">
        <v>26187</v>
      </c>
      <c r="H4507" s="39" t="s">
        <v>3183</v>
      </c>
      <c r="I4507" s="71">
        <v>-10.96</v>
      </c>
    </row>
    <row r="4508" spans="1:9" x14ac:dyDescent="0.2">
      <c r="A4508" s="38" t="s">
        <v>82</v>
      </c>
      <c r="B4508" s="39" t="s">
        <v>69</v>
      </c>
      <c r="C4508" s="39" t="s">
        <v>70</v>
      </c>
      <c r="D4508" s="39" t="s">
        <v>71</v>
      </c>
      <c r="E4508" s="39" t="s">
        <v>12</v>
      </c>
      <c r="F4508" s="39" t="s">
        <v>27791</v>
      </c>
      <c r="G4508" s="39" t="s">
        <v>26187</v>
      </c>
      <c r="H4508" s="39" t="s">
        <v>32491</v>
      </c>
      <c r="I4508" s="71">
        <v>-7.44</v>
      </c>
    </row>
    <row r="4509" spans="1:9" x14ac:dyDescent="0.2">
      <c r="A4509" s="38" t="s">
        <v>82</v>
      </c>
      <c r="B4509" s="39" t="s">
        <v>69</v>
      </c>
      <c r="C4509" s="39" t="s">
        <v>70</v>
      </c>
      <c r="D4509" s="39" t="s">
        <v>71</v>
      </c>
      <c r="E4509" s="39" t="s">
        <v>12</v>
      </c>
      <c r="F4509" s="39" t="s">
        <v>32492</v>
      </c>
      <c r="G4509" s="39" t="s">
        <v>26187</v>
      </c>
      <c r="H4509" s="39" t="s">
        <v>32493</v>
      </c>
      <c r="I4509" s="71">
        <v>-5</v>
      </c>
    </row>
    <row r="4510" spans="1:9" x14ac:dyDescent="0.2">
      <c r="A4510" s="38" t="s">
        <v>82</v>
      </c>
      <c r="B4510" s="39" t="s">
        <v>69</v>
      </c>
      <c r="C4510" s="39" t="s">
        <v>70</v>
      </c>
      <c r="D4510" s="39" t="s">
        <v>71</v>
      </c>
      <c r="E4510" s="39" t="s">
        <v>12</v>
      </c>
      <c r="F4510" s="39" t="s">
        <v>32494</v>
      </c>
      <c r="G4510" s="39" t="s">
        <v>26187</v>
      </c>
      <c r="H4510" s="39" t="s">
        <v>32495</v>
      </c>
      <c r="I4510" s="71">
        <v>-5</v>
      </c>
    </row>
    <row r="4511" spans="1:9" x14ac:dyDescent="0.2">
      <c r="A4511" s="38" t="s">
        <v>82</v>
      </c>
      <c r="B4511" s="39" t="s">
        <v>69</v>
      </c>
      <c r="C4511" s="39" t="s">
        <v>70</v>
      </c>
      <c r="D4511" s="39" t="s">
        <v>71</v>
      </c>
      <c r="E4511" s="39" t="s">
        <v>12</v>
      </c>
      <c r="F4511" s="39" t="s">
        <v>28679</v>
      </c>
      <c r="G4511" s="39" t="s">
        <v>26187</v>
      </c>
      <c r="H4511" s="39" t="s">
        <v>28680</v>
      </c>
      <c r="I4511" s="71">
        <v>-5</v>
      </c>
    </row>
    <row r="4512" spans="1:9" x14ac:dyDescent="0.2">
      <c r="A4512" s="38" t="s">
        <v>82</v>
      </c>
      <c r="B4512" s="39" t="s">
        <v>69</v>
      </c>
      <c r="C4512" s="39" t="s">
        <v>70</v>
      </c>
      <c r="D4512" s="39" t="s">
        <v>71</v>
      </c>
      <c r="E4512" s="39" t="s">
        <v>12</v>
      </c>
      <c r="F4512" s="39" t="s">
        <v>32496</v>
      </c>
      <c r="G4512" s="39" t="s">
        <v>26187</v>
      </c>
      <c r="H4512" s="39" t="s">
        <v>32497</v>
      </c>
      <c r="I4512" s="71">
        <v>-5</v>
      </c>
    </row>
    <row r="4513" spans="1:9" x14ac:dyDescent="0.2">
      <c r="A4513" s="38" t="s">
        <v>82</v>
      </c>
      <c r="B4513" s="39" t="s">
        <v>69</v>
      </c>
      <c r="C4513" s="39" t="s">
        <v>70</v>
      </c>
      <c r="D4513" s="39" t="s">
        <v>71</v>
      </c>
      <c r="E4513" s="39" t="s">
        <v>12</v>
      </c>
      <c r="F4513" s="39" t="s">
        <v>28681</v>
      </c>
      <c r="G4513" s="39" t="s">
        <v>26187</v>
      </c>
      <c r="H4513" s="39" t="s">
        <v>28682</v>
      </c>
      <c r="I4513" s="71">
        <v>-5</v>
      </c>
    </row>
    <row r="4514" spans="1:9" x14ac:dyDescent="0.2">
      <c r="A4514" s="38" t="s">
        <v>82</v>
      </c>
      <c r="B4514" s="39" t="s">
        <v>69</v>
      </c>
      <c r="C4514" s="39" t="s">
        <v>70</v>
      </c>
      <c r="D4514" s="39" t="s">
        <v>71</v>
      </c>
      <c r="E4514" s="39" t="s">
        <v>12</v>
      </c>
      <c r="F4514" s="39" t="s">
        <v>27515</v>
      </c>
      <c r="G4514" s="39" t="s">
        <v>26187</v>
      </c>
      <c r="H4514" s="39" t="s">
        <v>3185</v>
      </c>
      <c r="I4514" s="71">
        <v>-6.33</v>
      </c>
    </row>
    <row r="4515" spans="1:9" x14ac:dyDescent="0.2">
      <c r="A4515" s="38" t="s">
        <v>82</v>
      </c>
      <c r="B4515" s="39" t="s">
        <v>69</v>
      </c>
      <c r="C4515" s="39" t="s">
        <v>70</v>
      </c>
      <c r="D4515" s="39" t="s">
        <v>71</v>
      </c>
      <c r="E4515" s="39" t="s">
        <v>12</v>
      </c>
      <c r="F4515" s="39" t="s">
        <v>26265</v>
      </c>
      <c r="G4515" s="39" t="s">
        <v>26187</v>
      </c>
      <c r="H4515" s="39" t="s">
        <v>26266</v>
      </c>
      <c r="I4515" s="71">
        <v>-6.89</v>
      </c>
    </row>
    <row r="4516" spans="1:9" x14ac:dyDescent="0.2">
      <c r="A4516" s="38" t="s">
        <v>82</v>
      </c>
      <c r="B4516" s="39" t="s">
        <v>69</v>
      </c>
      <c r="C4516" s="39" t="s">
        <v>70</v>
      </c>
      <c r="D4516" s="39" t="s">
        <v>71</v>
      </c>
      <c r="E4516" s="39" t="s">
        <v>12</v>
      </c>
      <c r="F4516" s="39" t="s">
        <v>3186</v>
      </c>
      <c r="G4516" s="39" t="s">
        <v>26187</v>
      </c>
      <c r="H4516" s="39" t="s">
        <v>3187</v>
      </c>
      <c r="I4516" s="71">
        <v>-9.35</v>
      </c>
    </row>
    <row r="4517" spans="1:9" x14ac:dyDescent="0.2">
      <c r="A4517" s="38" t="s">
        <v>82</v>
      </c>
      <c r="B4517" s="39" t="s">
        <v>69</v>
      </c>
      <c r="C4517" s="39" t="s">
        <v>70</v>
      </c>
      <c r="D4517" s="39" t="s">
        <v>71</v>
      </c>
      <c r="E4517" s="39" t="s">
        <v>12</v>
      </c>
      <c r="F4517" s="39" t="s">
        <v>27516</v>
      </c>
      <c r="G4517" s="39" t="s">
        <v>100</v>
      </c>
      <c r="H4517" s="39" t="s">
        <v>3188</v>
      </c>
      <c r="I4517" s="71">
        <v>-5</v>
      </c>
    </row>
    <row r="4518" spans="1:9" x14ac:dyDescent="0.2">
      <c r="A4518" s="38" t="s">
        <v>82</v>
      </c>
      <c r="B4518" s="39" t="s">
        <v>69</v>
      </c>
      <c r="C4518" s="39" t="s">
        <v>70</v>
      </c>
      <c r="D4518" s="39" t="s">
        <v>71</v>
      </c>
      <c r="E4518" s="39" t="s">
        <v>12</v>
      </c>
      <c r="F4518" s="39" t="s">
        <v>30360</v>
      </c>
      <c r="G4518" s="39" t="s">
        <v>26187</v>
      </c>
      <c r="H4518" s="39" t="s">
        <v>30361</v>
      </c>
      <c r="I4518" s="71">
        <v>-10</v>
      </c>
    </row>
    <row r="4519" spans="1:9" x14ac:dyDescent="0.2">
      <c r="A4519" s="38" t="s">
        <v>82</v>
      </c>
      <c r="B4519" s="39" t="s">
        <v>69</v>
      </c>
      <c r="C4519" s="39" t="s">
        <v>70</v>
      </c>
      <c r="D4519" s="39" t="s">
        <v>71</v>
      </c>
      <c r="E4519" s="39" t="s">
        <v>12</v>
      </c>
      <c r="F4519" s="39" t="s">
        <v>28262</v>
      </c>
      <c r="G4519" s="39" t="s">
        <v>26187</v>
      </c>
      <c r="H4519" s="39" t="s">
        <v>3191</v>
      </c>
      <c r="I4519" s="71">
        <v>-6.48</v>
      </c>
    </row>
    <row r="4520" spans="1:9" x14ac:dyDescent="0.2">
      <c r="A4520" s="38" t="s">
        <v>82</v>
      </c>
      <c r="B4520" s="39" t="s">
        <v>69</v>
      </c>
      <c r="C4520" s="39" t="s">
        <v>70</v>
      </c>
      <c r="D4520" s="39" t="s">
        <v>71</v>
      </c>
      <c r="E4520" s="39" t="s">
        <v>12</v>
      </c>
      <c r="F4520" s="39" t="s">
        <v>32498</v>
      </c>
      <c r="G4520" s="39" t="s">
        <v>100</v>
      </c>
      <c r="H4520" s="39" t="s">
        <v>32499</v>
      </c>
      <c r="I4520" s="71">
        <v>-5</v>
      </c>
    </row>
    <row r="4521" spans="1:9" x14ac:dyDescent="0.2">
      <c r="A4521" s="38" t="s">
        <v>82</v>
      </c>
      <c r="B4521" s="39" t="s">
        <v>69</v>
      </c>
      <c r="C4521" s="39" t="s">
        <v>70</v>
      </c>
      <c r="D4521" s="39" t="s">
        <v>71</v>
      </c>
      <c r="E4521" s="39" t="s">
        <v>12</v>
      </c>
      <c r="F4521" s="39" t="s">
        <v>26882</v>
      </c>
      <c r="G4521" s="39" t="s">
        <v>26187</v>
      </c>
      <c r="H4521" s="39" t="s">
        <v>26883</v>
      </c>
      <c r="I4521" s="71">
        <v>-18.04</v>
      </c>
    </row>
    <row r="4522" spans="1:9" x14ac:dyDescent="0.2">
      <c r="A4522" s="38" t="s">
        <v>82</v>
      </c>
      <c r="B4522" s="39" t="s">
        <v>69</v>
      </c>
      <c r="C4522" s="39" t="s">
        <v>70</v>
      </c>
      <c r="D4522" s="39" t="s">
        <v>71</v>
      </c>
      <c r="E4522" s="39" t="s">
        <v>12</v>
      </c>
      <c r="F4522" s="39" t="s">
        <v>27263</v>
      </c>
      <c r="G4522" s="39" t="s">
        <v>26187</v>
      </c>
      <c r="H4522" s="39" t="s">
        <v>27264</v>
      </c>
      <c r="I4522" s="71">
        <v>-13.25</v>
      </c>
    </row>
    <row r="4523" spans="1:9" x14ac:dyDescent="0.2">
      <c r="A4523" s="38" t="s">
        <v>82</v>
      </c>
      <c r="B4523" s="39" t="s">
        <v>69</v>
      </c>
      <c r="C4523" s="39" t="s">
        <v>70</v>
      </c>
      <c r="D4523" s="39" t="s">
        <v>71</v>
      </c>
      <c r="E4523" s="39" t="s">
        <v>12</v>
      </c>
      <c r="F4523" s="39" t="s">
        <v>29365</v>
      </c>
      <c r="G4523" s="39" t="s">
        <v>26187</v>
      </c>
      <c r="H4523" s="39" t="s">
        <v>29366</v>
      </c>
      <c r="I4523" s="71">
        <v>-5</v>
      </c>
    </row>
    <row r="4524" spans="1:9" x14ac:dyDescent="0.2">
      <c r="A4524" s="38" t="s">
        <v>82</v>
      </c>
      <c r="B4524" s="39" t="s">
        <v>69</v>
      </c>
      <c r="C4524" s="39" t="s">
        <v>70</v>
      </c>
      <c r="D4524" s="39" t="s">
        <v>71</v>
      </c>
      <c r="E4524" s="39" t="s">
        <v>12</v>
      </c>
      <c r="F4524" s="39" t="s">
        <v>28263</v>
      </c>
      <c r="G4524" s="39" t="s">
        <v>26187</v>
      </c>
      <c r="H4524" s="39" t="s">
        <v>3194</v>
      </c>
      <c r="I4524" s="71">
        <v>-7.3</v>
      </c>
    </row>
    <row r="4525" spans="1:9" x14ac:dyDescent="0.2">
      <c r="A4525" s="38" t="s">
        <v>82</v>
      </c>
      <c r="B4525" s="39" t="s">
        <v>69</v>
      </c>
      <c r="C4525" s="39" t="s">
        <v>70</v>
      </c>
      <c r="D4525" s="39" t="s">
        <v>71</v>
      </c>
      <c r="E4525" s="39" t="s">
        <v>12</v>
      </c>
      <c r="F4525" s="39" t="s">
        <v>3195</v>
      </c>
      <c r="G4525" s="39" t="s">
        <v>26187</v>
      </c>
      <c r="H4525" s="39" t="s">
        <v>3196</v>
      </c>
      <c r="I4525" s="71">
        <v>-47.31</v>
      </c>
    </row>
    <row r="4526" spans="1:9" x14ac:dyDescent="0.2">
      <c r="A4526" s="38" t="s">
        <v>82</v>
      </c>
      <c r="B4526" s="39" t="s">
        <v>69</v>
      </c>
      <c r="C4526" s="39" t="s">
        <v>70</v>
      </c>
      <c r="D4526" s="39" t="s">
        <v>71</v>
      </c>
      <c r="E4526" s="39" t="s">
        <v>12</v>
      </c>
      <c r="F4526" s="39" t="s">
        <v>32500</v>
      </c>
      <c r="G4526" s="39" t="s">
        <v>26187</v>
      </c>
      <c r="H4526" s="39" t="s">
        <v>24177</v>
      </c>
      <c r="I4526" s="71">
        <v>-5</v>
      </c>
    </row>
    <row r="4527" spans="1:9" x14ac:dyDescent="0.2">
      <c r="A4527" s="38" t="s">
        <v>82</v>
      </c>
      <c r="B4527" s="39" t="s">
        <v>69</v>
      </c>
      <c r="C4527" s="39" t="s">
        <v>70</v>
      </c>
      <c r="D4527" s="39" t="s">
        <v>71</v>
      </c>
      <c r="E4527" s="39" t="s">
        <v>12</v>
      </c>
      <c r="F4527" s="39" t="s">
        <v>28319</v>
      </c>
      <c r="G4527" s="39" t="s">
        <v>26187</v>
      </c>
      <c r="H4527" s="39" t="s">
        <v>28320</v>
      </c>
      <c r="I4527" s="71">
        <v>-5</v>
      </c>
    </row>
    <row r="4528" spans="1:9" x14ac:dyDescent="0.2">
      <c r="A4528" s="38" t="s">
        <v>82</v>
      </c>
      <c r="B4528" s="39" t="s">
        <v>69</v>
      </c>
      <c r="C4528" s="39" t="s">
        <v>70</v>
      </c>
      <c r="D4528" s="39" t="s">
        <v>71</v>
      </c>
      <c r="E4528" s="39" t="s">
        <v>12</v>
      </c>
      <c r="F4528" s="39" t="s">
        <v>29978</v>
      </c>
      <c r="G4528" s="39" t="s">
        <v>26187</v>
      </c>
      <c r="H4528" s="39" t="s">
        <v>29979</v>
      </c>
      <c r="I4528" s="71">
        <v>-13.44</v>
      </c>
    </row>
    <row r="4529" spans="1:9" x14ac:dyDescent="0.2">
      <c r="A4529" s="38" t="s">
        <v>82</v>
      </c>
      <c r="B4529" s="39" t="s">
        <v>69</v>
      </c>
      <c r="C4529" s="39" t="s">
        <v>70</v>
      </c>
      <c r="D4529" s="39" t="s">
        <v>71</v>
      </c>
      <c r="E4529" s="39" t="s">
        <v>12</v>
      </c>
      <c r="F4529" s="39" t="s">
        <v>27265</v>
      </c>
      <c r="G4529" s="39" t="s">
        <v>26187</v>
      </c>
      <c r="H4529" s="39" t="s">
        <v>27266</v>
      </c>
      <c r="I4529" s="71">
        <v>-8.8800000000000008</v>
      </c>
    </row>
    <row r="4530" spans="1:9" x14ac:dyDescent="0.2">
      <c r="A4530" s="38" t="s">
        <v>82</v>
      </c>
      <c r="B4530" s="39" t="s">
        <v>69</v>
      </c>
      <c r="C4530" s="39" t="s">
        <v>70</v>
      </c>
      <c r="D4530" s="39" t="s">
        <v>71</v>
      </c>
      <c r="E4530" s="39" t="s">
        <v>12</v>
      </c>
      <c r="F4530" s="39" t="s">
        <v>30362</v>
      </c>
      <c r="G4530" s="39" t="s">
        <v>26187</v>
      </c>
      <c r="H4530" s="39" t="s">
        <v>30363</v>
      </c>
      <c r="I4530" s="71">
        <v>-5</v>
      </c>
    </row>
    <row r="4531" spans="1:9" x14ac:dyDescent="0.2">
      <c r="A4531" s="38" t="s">
        <v>82</v>
      </c>
      <c r="B4531" s="39" t="s">
        <v>69</v>
      </c>
      <c r="C4531" s="39" t="s">
        <v>70</v>
      </c>
      <c r="D4531" s="39" t="s">
        <v>71</v>
      </c>
      <c r="E4531" s="39" t="s">
        <v>12</v>
      </c>
      <c r="F4531" s="39" t="s">
        <v>3199</v>
      </c>
      <c r="G4531" s="39" t="s">
        <v>26187</v>
      </c>
      <c r="H4531" s="39" t="s">
        <v>3200</v>
      </c>
      <c r="I4531" s="71">
        <v>-23.64</v>
      </c>
    </row>
    <row r="4532" spans="1:9" x14ac:dyDescent="0.2">
      <c r="A4532" s="38" t="s">
        <v>82</v>
      </c>
      <c r="B4532" s="39" t="s">
        <v>69</v>
      </c>
      <c r="C4532" s="39" t="s">
        <v>70</v>
      </c>
      <c r="D4532" s="39" t="s">
        <v>71</v>
      </c>
      <c r="E4532" s="39" t="s">
        <v>12</v>
      </c>
      <c r="F4532" s="39" t="s">
        <v>32501</v>
      </c>
      <c r="G4532" s="39" t="s">
        <v>26187</v>
      </c>
      <c r="H4532" s="39" t="s">
        <v>32502</v>
      </c>
      <c r="I4532" s="71">
        <v>-5</v>
      </c>
    </row>
    <row r="4533" spans="1:9" x14ac:dyDescent="0.2">
      <c r="A4533" s="38" t="s">
        <v>82</v>
      </c>
      <c r="B4533" s="39" t="s">
        <v>69</v>
      </c>
      <c r="C4533" s="39" t="s">
        <v>70</v>
      </c>
      <c r="D4533" s="39" t="s">
        <v>71</v>
      </c>
      <c r="E4533" s="39" t="s">
        <v>12</v>
      </c>
      <c r="F4533" s="39" t="s">
        <v>29367</v>
      </c>
      <c r="G4533" s="39" t="s">
        <v>26187</v>
      </c>
      <c r="H4533" s="39" t="s">
        <v>29368</v>
      </c>
      <c r="I4533" s="71">
        <v>-5</v>
      </c>
    </row>
    <row r="4534" spans="1:9" x14ac:dyDescent="0.2">
      <c r="A4534" s="38" t="s">
        <v>82</v>
      </c>
      <c r="B4534" s="39" t="s">
        <v>69</v>
      </c>
      <c r="C4534" s="39" t="s">
        <v>70</v>
      </c>
      <c r="D4534" s="39" t="s">
        <v>71</v>
      </c>
      <c r="E4534" s="39" t="s">
        <v>12</v>
      </c>
      <c r="F4534" s="39" t="s">
        <v>30364</v>
      </c>
      <c r="G4534" s="39" t="s">
        <v>26187</v>
      </c>
      <c r="H4534" s="39" t="s">
        <v>30365</v>
      </c>
      <c r="I4534" s="71">
        <v>-5</v>
      </c>
    </row>
    <row r="4535" spans="1:9" x14ac:dyDescent="0.2">
      <c r="A4535" s="38" t="s">
        <v>82</v>
      </c>
      <c r="B4535" s="39" t="s">
        <v>69</v>
      </c>
      <c r="C4535" s="39" t="s">
        <v>70</v>
      </c>
      <c r="D4535" s="39" t="s">
        <v>71</v>
      </c>
      <c r="E4535" s="39" t="s">
        <v>12</v>
      </c>
      <c r="F4535" s="39" t="s">
        <v>30366</v>
      </c>
      <c r="G4535" s="39" t="s">
        <v>26187</v>
      </c>
      <c r="H4535" s="39" t="s">
        <v>3202</v>
      </c>
      <c r="I4535" s="71">
        <v>-5</v>
      </c>
    </row>
    <row r="4536" spans="1:9" x14ac:dyDescent="0.2">
      <c r="A4536" s="38" t="s">
        <v>82</v>
      </c>
      <c r="B4536" s="39" t="s">
        <v>69</v>
      </c>
      <c r="C4536" s="39" t="s">
        <v>70</v>
      </c>
      <c r="D4536" s="39" t="s">
        <v>71</v>
      </c>
      <c r="E4536" s="39" t="s">
        <v>12</v>
      </c>
      <c r="F4536" s="39" t="s">
        <v>27792</v>
      </c>
      <c r="G4536" s="39" t="s">
        <v>26187</v>
      </c>
      <c r="H4536" s="39" t="s">
        <v>1834</v>
      </c>
      <c r="I4536" s="71">
        <v>-5</v>
      </c>
    </row>
    <row r="4537" spans="1:9" x14ac:dyDescent="0.2">
      <c r="A4537" s="38" t="s">
        <v>82</v>
      </c>
      <c r="B4537" s="39" t="s">
        <v>69</v>
      </c>
      <c r="C4537" s="39" t="s">
        <v>70</v>
      </c>
      <c r="D4537" s="39" t="s">
        <v>71</v>
      </c>
      <c r="E4537" s="39" t="s">
        <v>12</v>
      </c>
      <c r="F4537" s="39" t="s">
        <v>32503</v>
      </c>
      <c r="G4537" s="39" t="s">
        <v>26187</v>
      </c>
      <c r="H4537" s="39" t="s">
        <v>32504</v>
      </c>
      <c r="I4537" s="71">
        <v>-5</v>
      </c>
    </row>
    <row r="4538" spans="1:9" x14ac:dyDescent="0.2">
      <c r="A4538" s="38" t="s">
        <v>82</v>
      </c>
      <c r="B4538" s="39" t="s">
        <v>69</v>
      </c>
      <c r="C4538" s="39" t="s">
        <v>70</v>
      </c>
      <c r="D4538" s="39" t="s">
        <v>71</v>
      </c>
      <c r="E4538" s="39" t="s">
        <v>12</v>
      </c>
      <c r="F4538" s="39" t="s">
        <v>3204</v>
      </c>
      <c r="G4538" s="39" t="s">
        <v>26187</v>
      </c>
      <c r="H4538" s="39" t="s">
        <v>3205</v>
      </c>
      <c r="I4538" s="71">
        <v>-52.68</v>
      </c>
    </row>
    <row r="4539" spans="1:9" x14ac:dyDescent="0.2">
      <c r="A4539" s="38" t="s">
        <v>82</v>
      </c>
      <c r="B4539" s="39" t="s">
        <v>69</v>
      </c>
      <c r="C4539" s="39" t="s">
        <v>70</v>
      </c>
      <c r="D4539" s="39" t="s">
        <v>71</v>
      </c>
      <c r="E4539" s="39" t="s">
        <v>12</v>
      </c>
      <c r="F4539" s="39" t="s">
        <v>32505</v>
      </c>
      <c r="G4539" s="39" t="s">
        <v>26187</v>
      </c>
      <c r="H4539" s="39" t="s">
        <v>32506</v>
      </c>
      <c r="I4539" s="71">
        <v>-5</v>
      </c>
    </row>
    <row r="4540" spans="1:9" x14ac:dyDescent="0.2">
      <c r="A4540" s="38" t="s">
        <v>82</v>
      </c>
      <c r="B4540" s="39" t="s">
        <v>69</v>
      </c>
      <c r="C4540" s="39" t="s">
        <v>70</v>
      </c>
      <c r="D4540" s="39" t="s">
        <v>71</v>
      </c>
      <c r="E4540" s="39" t="s">
        <v>12</v>
      </c>
      <c r="F4540" s="39" t="s">
        <v>27267</v>
      </c>
      <c r="G4540" s="39" t="s">
        <v>26187</v>
      </c>
      <c r="H4540" s="39" t="s">
        <v>27268</v>
      </c>
      <c r="I4540" s="71">
        <v>-57.6</v>
      </c>
    </row>
    <row r="4541" spans="1:9" x14ac:dyDescent="0.2">
      <c r="A4541" s="38" t="s">
        <v>82</v>
      </c>
      <c r="B4541" s="39" t="s">
        <v>69</v>
      </c>
      <c r="C4541" s="39" t="s">
        <v>70</v>
      </c>
      <c r="D4541" s="39" t="s">
        <v>71</v>
      </c>
      <c r="E4541" s="39" t="s">
        <v>12</v>
      </c>
      <c r="F4541" s="39" t="s">
        <v>3206</v>
      </c>
      <c r="G4541" s="39" t="s">
        <v>26187</v>
      </c>
      <c r="H4541" s="39" t="s">
        <v>3207</v>
      </c>
      <c r="I4541" s="71">
        <v>-5</v>
      </c>
    </row>
    <row r="4542" spans="1:9" x14ac:dyDescent="0.2">
      <c r="A4542" s="38" t="s">
        <v>82</v>
      </c>
      <c r="B4542" s="39" t="s">
        <v>69</v>
      </c>
      <c r="C4542" s="39" t="s">
        <v>70</v>
      </c>
      <c r="D4542" s="39" t="s">
        <v>71</v>
      </c>
      <c r="E4542" s="39" t="s">
        <v>12</v>
      </c>
      <c r="F4542" s="39" t="s">
        <v>32507</v>
      </c>
      <c r="G4542" s="39" t="s">
        <v>26187</v>
      </c>
      <c r="H4542" s="39" t="s">
        <v>32508</v>
      </c>
      <c r="I4542" s="71">
        <v>-15</v>
      </c>
    </row>
    <row r="4543" spans="1:9" x14ac:dyDescent="0.2">
      <c r="A4543" s="38" t="s">
        <v>82</v>
      </c>
      <c r="B4543" s="39" t="s">
        <v>69</v>
      </c>
      <c r="C4543" s="39" t="s">
        <v>70</v>
      </c>
      <c r="D4543" s="39" t="s">
        <v>71</v>
      </c>
      <c r="E4543" s="39" t="s">
        <v>12</v>
      </c>
      <c r="F4543" s="39" t="s">
        <v>27269</v>
      </c>
      <c r="G4543" s="39" t="s">
        <v>26187</v>
      </c>
      <c r="H4543" s="39" t="s">
        <v>3209</v>
      </c>
      <c r="I4543" s="71">
        <v>-16.57</v>
      </c>
    </row>
    <row r="4544" spans="1:9" x14ac:dyDescent="0.2">
      <c r="A4544" s="38" t="s">
        <v>82</v>
      </c>
      <c r="B4544" s="39" t="s">
        <v>69</v>
      </c>
      <c r="C4544" s="39" t="s">
        <v>70</v>
      </c>
      <c r="D4544" s="39" t="s">
        <v>71</v>
      </c>
      <c r="E4544" s="39" t="s">
        <v>12</v>
      </c>
      <c r="F4544" s="39" t="s">
        <v>32509</v>
      </c>
      <c r="G4544" s="39" t="s">
        <v>26187</v>
      </c>
      <c r="H4544" s="39" t="s">
        <v>32510</v>
      </c>
      <c r="I4544" s="71">
        <v>-5</v>
      </c>
    </row>
    <row r="4545" spans="1:9" x14ac:dyDescent="0.2">
      <c r="A4545" s="38" t="s">
        <v>82</v>
      </c>
      <c r="B4545" s="39" t="s">
        <v>69</v>
      </c>
      <c r="C4545" s="39" t="s">
        <v>70</v>
      </c>
      <c r="D4545" s="39" t="s">
        <v>71</v>
      </c>
      <c r="E4545" s="39" t="s">
        <v>12</v>
      </c>
      <c r="F4545" s="39" t="s">
        <v>32511</v>
      </c>
      <c r="G4545" s="39" t="s">
        <v>26187</v>
      </c>
      <c r="H4545" s="39" t="s">
        <v>32512</v>
      </c>
      <c r="I4545" s="71">
        <v>-5</v>
      </c>
    </row>
    <row r="4546" spans="1:9" x14ac:dyDescent="0.2">
      <c r="A4546" s="38" t="s">
        <v>82</v>
      </c>
      <c r="B4546" s="39" t="s">
        <v>69</v>
      </c>
      <c r="C4546" s="39" t="s">
        <v>70</v>
      </c>
      <c r="D4546" s="39" t="s">
        <v>71</v>
      </c>
      <c r="E4546" s="39" t="s">
        <v>12</v>
      </c>
      <c r="F4546" s="39" t="s">
        <v>28767</v>
      </c>
      <c r="G4546" s="39" t="s">
        <v>26187</v>
      </c>
      <c r="H4546" s="39" t="s">
        <v>28768</v>
      </c>
      <c r="I4546" s="71">
        <v>-156.94</v>
      </c>
    </row>
    <row r="4547" spans="1:9" x14ac:dyDescent="0.2">
      <c r="A4547" s="38" t="s">
        <v>82</v>
      </c>
      <c r="B4547" s="39" t="s">
        <v>69</v>
      </c>
      <c r="C4547" s="39" t="s">
        <v>70</v>
      </c>
      <c r="D4547" s="39" t="s">
        <v>71</v>
      </c>
      <c r="E4547" s="39" t="s">
        <v>12</v>
      </c>
      <c r="F4547" s="39" t="s">
        <v>28769</v>
      </c>
      <c r="G4547" s="39" t="s">
        <v>26187</v>
      </c>
      <c r="H4547" s="39" t="s">
        <v>28770</v>
      </c>
      <c r="I4547" s="71">
        <v>-12.53</v>
      </c>
    </row>
    <row r="4548" spans="1:9" x14ac:dyDescent="0.2">
      <c r="A4548" s="38" t="s">
        <v>82</v>
      </c>
      <c r="B4548" s="39" t="s">
        <v>69</v>
      </c>
      <c r="C4548" s="39" t="s">
        <v>70</v>
      </c>
      <c r="D4548" s="39" t="s">
        <v>71</v>
      </c>
      <c r="E4548" s="39" t="s">
        <v>12</v>
      </c>
      <c r="F4548" s="39" t="s">
        <v>32513</v>
      </c>
      <c r="G4548" s="39" t="s">
        <v>26187</v>
      </c>
      <c r="H4548" s="39" t="s">
        <v>32514</v>
      </c>
      <c r="I4548" s="71">
        <v>-5</v>
      </c>
    </row>
    <row r="4549" spans="1:9" x14ac:dyDescent="0.2">
      <c r="A4549" s="38" t="s">
        <v>82</v>
      </c>
      <c r="B4549" s="39" t="s">
        <v>69</v>
      </c>
      <c r="C4549" s="39" t="s">
        <v>70</v>
      </c>
      <c r="D4549" s="39" t="s">
        <v>71</v>
      </c>
      <c r="E4549" s="39" t="s">
        <v>12</v>
      </c>
      <c r="F4549" s="39" t="s">
        <v>1835</v>
      </c>
      <c r="G4549" s="39" t="s">
        <v>26187</v>
      </c>
      <c r="H4549" s="39" t="s">
        <v>1836</v>
      </c>
      <c r="I4549" s="71">
        <v>-11.98</v>
      </c>
    </row>
    <row r="4550" spans="1:9" x14ac:dyDescent="0.2">
      <c r="A4550" s="38" t="s">
        <v>82</v>
      </c>
      <c r="B4550" s="39" t="s">
        <v>69</v>
      </c>
      <c r="C4550" s="39" t="s">
        <v>70</v>
      </c>
      <c r="D4550" s="39" t="s">
        <v>71</v>
      </c>
      <c r="E4550" s="39" t="s">
        <v>12</v>
      </c>
      <c r="F4550" s="39" t="s">
        <v>32515</v>
      </c>
      <c r="G4550" s="39" t="s">
        <v>26187</v>
      </c>
      <c r="H4550" s="39" t="s">
        <v>32516</v>
      </c>
      <c r="I4550" s="71">
        <v>-5</v>
      </c>
    </row>
    <row r="4551" spans="1:9" x14ac:dyDescent="0.2">
      <c r="A4551" s="38" t="s">
        <v>82</v>
      </c>
      <c r="B4551" s="39" t="s">
        <v>69</v>
      </c>
      <c r="C4551" s="39" t="s">
        <v>70</v>
      </c>
      <c r="D4551" s="39" t="s">
        <v>71</v>
      </c>
      <c r="E4551" s="39" t="s">
        <v>12</v>
      </c>
      <c r="F4551" s="39" t="s">
        <v>28771</v>
      </c>
      <c r="G4551" s="39" t="s">
        <v>26187</v>
      </c>
      <c r="H4551" s="39" t="s">
        <v>3210</v>
      </c>
      <c r="I4551" s="71">
        <v>-27.43</v>
      </c>
    </row>
    <row r="4552" spans="1:9" x14ac:dyDescent="0.2">
      <c r="A4552" s="38" t="s">
        <v>82</v>
      </c>
      <c r="B4552" s="39" t="s">
        <v>69</v>
      </c>
      <c r="C4552" s="39" t="s">
        <v>70</v>
      </c>
      <c r="D4552" s="39" t="s">
        <v>71</v>
      </c>
      <c r="E4552" s="39" t="s">
        <v>12</v>
      </c>
      <c r="F4552" s="39" t="s">
        <v>30367</v>
      </c>
      <c r="G4552" s="39" t="s">
        <v>26187</v>
      </c>
      <c r="H4552" s="39" t="s">
        <v>3211</v>
      </c>
      <c r="I4552" s="71">
        <v>-5</v>
      </c>
    </row>
    <row r="4553" spans="1:9" x14ac:dyDescent="0.2">
      <c r="A4553" s="38" t="s">
        <v>82</v>
      </c>
      <c r="B4553" s="39" t="s">
        <v>69</v>
      </c>
      <c r="C4553" s="39" t="s">
        <v>70</v>
      </c>
      <c r="D4553" s="39" t="s">
        <v>71</v>
      </c>
      <c r="E4553" s="39" t="s">
        <v>12</v>
      </c>
      <c r="F4553" s="39" t="s">
        <v>28264</v>
      </c>
      <c r="G4553" s="39" t="s">
        <v>26187</v>
      </c>
      <c r="H4553" s="39" t="s">
        <v>3214</v>
      </c>
      <c r="I4553" s="71">
        <v>-13.54</v>
      </c>
    </row>
    <row r="4554" spans="1:9" x14ac:dyDescent="0.2">
      <c r="A4554" s="38" t="s">
        <v>82</v>
      </c>
      <c r="B4554" s="39" t="s">
        <v>69</v>
      </c>
      <c r="C4554" s="39" t="s">
        <v>70</v>
      </c>
      <c r="D4554" s="39" t="s">
        <v>71</v>
      </c>
      <c r="E4554" s="39" t="s">
        <v>12</v>
      </c>
      <c r="F4554" s="39" t="s">
        <v>32517</v>
      </c>
      <c r="G4554" s="39" t="s">
        <v>26187</v>
      </c>
      <c r="H4554" s="39" t="s">
        <v>32518</v>
      </c>
      <c r="I4554" s="71">
        <v>-5</v>
      </c>
    </row>
    <row r="4555" spans="1:9" x14ac:dyDescent="0.2">
      <c r="A4555" s="38" t="s">
        <v>82</v>
      </c>
      <c r="B4555" s="39" t="s">
        <v>69</v>
      </c>
      <c r="C4555" s="39" t="s">
        <v>70</v>
      </c>
      <c r="D4555" s="39" t="s">
        <v>71</v>
      </c>
      <c r="E4555" s="39" t="s">
        <v>12</v>
      </c>
      <c r="F4555" s="39" t="s">
        <v>30368</v>
      </c>
      <c r="G4555" s="39" t="s">
        <v>26187</v>
      </c>
      <c r="H4555" s="39" t="s">
        <v>30369</v>
      </c>
      <c r="I4555" s="71">
        <v>-5</v>
      </c>
    </row>
    <row r="4556" spans="1:9" x14ac:dyDescent="0.2">
      <c r="A4556" s="38" t="s">
        <v>82</v>
      </c>
      <c r="B4556" s="39" t="s">
        <v>69</v>
      </c>
      <c r="C4556" s="39" t="s">
        <v>70</v>
      </c>
      <c r="D4556" s="39" t="s">
        <v>71</v>
      </c>
      <c r="E4556" s="39" t="s">
        <v>12</v>
      </c>
      <c r="F4556" s="39" t="s">
        <v>110</v>
      </c>
      <c r="G4556" s="39" t="s">
        <v>26187</v>
      </c>
      <c r="H4556" s="39" t="s">
        <v>111</v>
      </c>
      <c r="I4556" s="71">
        <v>-13.72</v>
      </c>
    </row>
    <row r="4557" spans="1:9" x14ac:dyDescent="0.2">
      <c r="A4557" s="38" t="s">
        <v>82</v>
      </c>
      <c r="B4557" s="39" t="s">
        <v>69</v>
      </c>
      <c r="C4557" s="39" t="s">
        <v>70</v>
      </c>
      <c r="D4557" s="39" t="s">
        <v>71</v>
      </c>
      <c r="E4557" s="39" t="s">
        <v>12</v>
      </c>
      <c r="F4557" s="39" t="s">
        <v>29369</v>
      </c>
      <c r="G4557" s="39" t="s">
        <v>26187</v>
      </c>
      <c r="H4557" s="39" t="s">
        <v>3218</v>
      </c>
      <c r="I4557" s="71">
        <v>-5</v>
      </c>
    </row>
    <row r="4558" spans="1:9" x14ac:dyDescent="0.2">
      <c r="A4558" s="38" t="s">
        <v>82</v>
      </c>
      <c r="B4558" s="39" t="s">
        <v>69</v>
      </c>
      <c r="C4558" s="39" t="s">
        <v>70</v>
      </c>
      <c r="D4558" s="39" t="s">
        <v>71</v>
      </c>
      <c r="E4558" s="39" t="s">
        <v>12</v>
      </c>
      <c r="F4558" s="39" t="s">
        <v>32519</v>
      </c>
      <c r="G4558" s="39" t="s">
        <v>26187</v>
      </c>
      <c r="H4558" s="39" t="s">
        <v>3219</v>
      </c>
      <c r="I4558" s="71">
        <v>-8.8699999999999992</v>
      </c>
    </row>
    <row r="4559" spans="1:9" x14ac:dyDescent="0.2">
      <c r="A4559" s="38" t="s">
        <v>82</v>
      </c>
      <c r="B4559" s="39" t="s">
        <v>69</v>
      </c>
      <c r="C4559" s="39" t="s">
        <v>70</v>
      </c>
      <c r="D4559" s="39" t="s">
        <v>71</v>
      </c>
      <c r="E4559" s="39" t="s">
        <v>12</v>
      </c>
      <c r="F4559" s="39" t="s">
        <v>3220</v>
      </c>
      <c r="G4559" s="39" t="s">
        <v>26187</v>
      </c>
      <c r="H4559" s="39" t="s">
        <v>3221</v>
      </c>
      <c r="I4559" s="71">
        <v>-29.97</v>
      </c>
    </row>
    <row r="4560" spans="1:9" x14ac:dyDescent="0.2">
      <c r="A4560" s="38" t="s">
        <v>82</v>
      </c>
      <c r="B4560" s="39" t="s">
        <v>69</v>
      </c>
      <c r="C4560" s="39" t="s">
        <v>70</v>
      </c>
      <c r="D4560" s="39" t="s">
        <v>71</v>
      </c>
      <c r="E4560" s="39" t="s">
        <v>12</v>
      </c>
      <c r="F4560" s="39" t="s">
        <v>32520</v>
      </c>
      <c r="G4560" s="39" t="s">
        <v>26187</v>
      </c>
      <c r="H4560" s="39" t="s">
        <v>32521</v>
      </c>
      <c r="I4560" s="71">
        <v>-5</v>
      </c>
    </row>
    <row r="4561" spans="1:9" x14ac:dyDescent="0.2">
      <c r="A4561" s="38" t="s">
        <v>82</v>
      </c>
      <c r="B4561" s="39" t="s">
        <v>69</v>
      </c>
      <c r="C4561" s="39" t="s">
        <v>70</v>
      </c>
      <c r="D4561" s="39" t="s">
        <v>71</v>
      </c>
      <c r="E4561" s="39" t="s">
        <v>12</v>
      </c>
      <c r="F4561" s="39" t="s">
        <v>29370</v>
      </c>
      <c r="G4561" s="39" t="s">
        <v>26187</v>
      </c>
      <c r="H4561" s="39" t="s">
        <v>3222</v>
      </c>
      <c r="I4561" s="71">
        <v>-5</v>
      </c>
    </row>
    <row r="4562" spans="1:9" x14ac:dyDescent="0.2">
      <c r="A4562" s="38" t="s">
        <v>82</v>
      </c>
      <c r="B4562" s="39" t="s">
        <v>69</v>
      </c>
      <c r="C4562" s="39" t="s">
        <v>70</v>
      </c>
      <c r="D4562" s="39" t="s">
        <v>71</v>
      </c>
      <c r="E4562" s="39" t="s">
        <v>12</v>
      </c>
      <c r="F4562" s="39" t="s">
        <v>28265</v>
      </c>
      <c r="G4562" s="39" t="s">
        <v>26187</v>
      </c>
      <c r="H4562" s="39" t="s">
        <v>3223</v>
      </c>
      <c r="I4562" s="71">
        <v>-5</v>
      </c>
    </row>
    <row r="4563" spans="1:9" x14ac:dyDescent="0.2">
      <c r="A4563" s="38" t="s">
        <v>82</v>
      </c>
      <c r="B4563" s="39" t="s">
        <v>69</v>
      </c>
      <c r="C4563" s="39" t="s">
        <v>70</v>
      </c>
      <c r="D4563" s="39" t="s">
        <v>71</v>
      </c>
      <c r="E4563" s="39" t="s">
        <v>12</v>
      </c>
      <c r="F4563" s="39" t="s">
        <v>29977</v>
      </c>
      <c r="G4563" s="39" t="s">
        <v>26187</v>
      </c>
      <c r="H4563" s="39" t="s">
        <v>29983</v>
      </c>
      <c r="I4563" s="71">
        <v>-5</v>
      </c>
    </row>
    <row r="4564" spans="1:9" x14ac:dyDescent="0.2">
      <c r="A4564" s="38" t="s">
        <v>82</v>
      </c>
      <c r="B4564" s="39" t="s">
        <v>69</v>
      </c>
      <c r="C4564" s="39" t="s">
        <v>70</v>
      </c>
      <c r="D4564" s="39" t="s">
        <v>71</v>
      </c>
      <c r="E4564" s="39" t="s">
        <v>12</v>
      </c>
      <c r="F4564" s="39" t="s">
        <v>32522</v>
      </c>
      <c r="G4564" s="39" t="s">
        <v>26187</v>
      </c>
      <c r="H4564" s="39" t="s">
        <v>3224</v>
      </c>
      <c r="I4564" s="71">
        <v>-78.83</v>
      </c>
    </row>
    <row r="4565" spans="1:9" x14ac:dyDescent="0.2">
      <c r="A4565" s="38" t="s">
        <v>82</v>
      </c>
      <c r="B4565" s="39" t="s">
        <v>69</v>
      </c>
      <c r="C4565" s="39" t="s">
        <v>70</v>
      </c>
      <c r="D4565" s="39" t="s">
        <v>71</v>
      </c>
      <c r="E4565" s="39" t="s">
        <v>12</v>
      </c>
      <c r="F4565" s="39" t="s">
        <v>3228</v>
      </c>
      <c r="G4565" s="39" t="s">
        <v>26187</v>
      </c>
      <c r="H4565" s="39" t="s">
        <v>3229</v>
      </c>
      <c r="I4565" s="71">
        <v>-68.56</v>
      </c>
    </row>
    <row r="4566" spans="1:9" x14ac:dyDescent="0.2">
      <c r="A4566" s="38" t="s">
        <v>82</v>
      </c>
      <c r="B4566" s="39" t="s">
        <v>69</v>
      </c>
      <c r="C4566" s="39" t="s">
        <v>70</v>
      </c>
      <c r="D4566" s="39" t="s">
        <v>71</v>
      </c>
      <c r="E4566" s="39" t="s">
        <v>12</v>
      </c>
      <c r="F4566" s="39" t="s">
        <v>26538</v>
      </c>
      <c r="G4566" s="39" t="s">
        <v>26187</v>
      </c>
      <c r="H4566" s="39" t="s">
        <v>3230</v>
      </c>
      <c r="I4566" s="71">
        <v>-27.11</v>
      </c>
    </row>
    <row r="4567" spans="1:9" x14ac:dyDescent="0.2">
      <c r="A4567" s="38" t="s">
        <v>82</v>
      </c>
      <c r="B4567" s="39" t="s">
        <v>69</v>
      </c>
      <c r="C4567" s="39" t="s">
        <v>70</v>
      </c>
      <c r="D4567" s="39" t="s">
        <v>71</v>
      </c>
      <c r="E4567" s="39" t="s">
        <v>12</v>
      </c>
      <c r="F4567" s="39" t="s">
        <v>32523</v>
      </c>
      <c r="G4567" s="39" t="s">
        <v>26187</v>
      </c>
      <c r="H4567" s="39" t="s">
        <v>32524</v>
      </c>
      <c r="I4567" s="71">
        <v>-5</v>
      </c>
    </row>
    <row r="4568" spans="1:9" x14ac:dyDescent="0.2">
      <c r="A4568" s="38" t="s">
        <v>82</v>
      </c>
      <c r="B4568" s="39" t="s">
        <v>69</v>
      </c>
      <c r="C4568" s="39" t="s">
        <v>70</v>
      </c>
      <c r="D4568" s="39" t="s">
        <v>71</v>
      </c>
      <c r="E4568" s="39" t="s">
        <v>12</v>
      </c>
      <c r="F4568" s="39" t="s">
        <v>32525</v>
      </c>
      <c r="G4568" s="39" t="s">
        <v>26187</v>
      </c>
      <c r="H4568" s="39" t="s">
        <v>32526</v>
      </c>
      <c r="I4568" s="71">
        <v>-5</v>
      </c>
    </row>
    <row r="4569" spans="1:9" x14ac:dyDescent="0.2">
      <c r="A4569" s="38" t="s">
        <v>82</v>
      </c>
      <c r="B4569" s="39" t="s">
        <v>69</v>
      </c>
      <c r="C4569" s="39" t="s">
        <v>70</v>
      </c>
      <c r="D4569" s="39" t="s">
        <v>71</v>
      </c>
      <c r="E4569" s="39" t="s">
        <v>12</v>
      </c>
      <c r="F4569" s="39" t="s">
        <v>32527</v>
      </c>
      <c r="G4569" s="39" t="s">
        <v>26187</v>
      </c>
      <c r="H4569" s="39" t="s">
        <v>32528</v>
      </c>
      <c r="I4569" s="71">
        <v>-8.2200000000000006</v>
      </c>
    </row>
    <row r="4570" spans="1:9" x14ac:dyDescent="0.2">
      <c r="A4570" s="38" t="s">
        <v>82</v>
      </c>
      <c r="B4570" s="39" t="s">
        <v>69</v>
      </c>
      <c r="C4570" s="39" t="s">
        <v>70</v>
      </c>
      <c r="D4570" s="39" t="s">
        <v>71</v>
      </c>
      <c r="E4570" s="39" t="s">
        <v>12</v>
      </c>
      <c r="F4570" s="39" t="s">
        <v>27793</v>
      </c>
      <c r="G4570" s="39" t="s">
        <v>100</v>
      </c>
      <c r="H4570" s="39" t="s">
        <v>3232</v>
      </c>
      <c r="I4570" s="71">
        <v>-6.77</v>
      </c>
    </row>
    <row r="4571" spans="1:9" x14ac:dyDescent="0.2">
      <c r="A4571" s="38" t="s">
        <v>82</v>
      </c>
      <c r="B4571" s="39" t="s">
        <v>69</v>
      </c>
      <c r="C4571" s="39" t="s">
        <v>70</v>
      </c>
      <c r="D4571" s="39" t="s">
        <v>71</v>
      </c>
      <c r="E4571" s="39" t="s">
        <v>12</v>
      </c>
      <c r="F4571" s="39" t="s">
        <v>27517</v>
      </c>
      <c r="G4571" s="39" t="s">
        <v>26187</v>
      </c>
      <c r="H4571" s="39" t="s">
        <v>3233</v>
      </c>
      <c r="I4571" s="71">
        <v>-5</v>
      </c>
    </row>
    <row r="4572" spans="1:9" x14ac:dyDescent="0.2">
      <c r="A4572" s="38" t="s">
        <v>82</v>
      </c>
      <c r="B4572" s="39" t="s">
        <v>69</v>
      </c>
      <c r="C4572" s="39" t="s">
        <v>70</v>
      </c>
      <c r="D4572" s="39" t="s">
        <v>71</v>
      </c>
      <c r="E4572" s="39" t="s">
        <v>12</v>
      </c>
      <c r="F4572" s="39" t="s">
        <v>26718</v>
      </c>
      <c r="G4572" s="39" t="s">
        <v>26187</v>
      </c>
      <c r="H4572" s="39" t="s">
        <v>1839</v>
      </c>
      <c r="I4572" s="71">
        <v>-35.08</v>
      </c>
    </row>
    <row r="4573" spans="1:9" x14ac:dyDescent="0.2">
      <c r="A4573" s="38" t="s">
        <v>82</v>
      </c>
      <c r="B4573" s="39" t="s">
        <v>69</v>
      </c>
      <c r="C4573" s="39" t="s">
        <v>70</v>
      </c>
      <c r="D4573" s="39" t="s">
        <v>71</v>
      </c>
      <c r="E4573" s="39" t="s">
        <v>12</v>
      </c>
      <c r="F4573" s="39" t="s">
        <v>3234</v>
      </c>
      <c r="G4573" s="39" t="s">
        <v>26187</v>
      </c>
      <c r="H4573" s="39" t="s">
        <v>3235</v>
      </c>
      <c r="I4573" s="71">
        <v>-38.79</v>
      </c>
    </row>
    <row r="4574" spans="1:9" x14ac:dyDescent="0.2">
      <c r="A4574" s="38" t="s">
        <v>82</v>
      </c>
      <c r="B4574" s="39" t="s">
        <v>69</v>
      </c>
      <c r="C4574" s="39" t="s">
        <v>70</v>
      </c>
      <c r="D4574" s="39" t="s">
        <v>71</v>
      </c>
      <c r="E4574" s="39" t="s">
        <v>12</v>
      </c>
      <c r="F4574" s="39" t="s">
        <v>27078</v>
      </c>
      <c r="G4574" s="39" t="s">
        <v>100</v>
      </c>
      <c r="H4574" s="39" t="s">
        <v>3237</v>
      </c>
      <c r="I4574" s="71">
        <v>-73.010000000000005</v>
      </c>
    </row>
    <row r="4575" spans="1:9" x14ac:dyDescent="0.2">
      <c r="A4575" s="38" t="s">
        <v>82</v>
      </c>
      <c r="B4575" s="39" t="s">
        <v>69</v>
      </c>
      <c r="C4575" s="39" t="s">
        <v>70</v>
      </c>
      <c r="D4575" s="39" t="s">
        <v>71</v>
      </c>
      <c r="E4575" s="39" t="s">
        <v>12</v>
      </c>
      <c r="F4575" s="39" t="s">
        <v>29371</v>
      </c>
      <c r="G4575" s="39" t="s">
        <v>26187</v>
      </c>
      <c r="H4575" s="39" t="s">
        <v>1840</v>
      </c>
      <c r="I4575" s="71">
        <v>-5</v>
      </c>
    </row>
    <row r="4576" spans="1:9" x14ac:dyDescent="0.2">
      <c r="A4576" s="38" t="s">
        <v>82</v>
      </c>
      <c r="B4576" s="39" t="s">
        <v>69</v>
      </c>
      <c r="C4576" s="39" t="s">
        <v>70</v>
      </c>
      <c r="D4576" s="39" t="s">
        <v>71</v>
      </c>
      <c r="E4576" s="39" t="s">
        <v>12</v>
      </c>
      <c r="F4576" s="39" t="s">
        <v>27794</v>
      </c>
      <c r="G4576" s="39" t="s">
        <v>26187</v>
      </c>
      <c r="H4576" s="39" t="s">
        <v>3239</v>
      </c>
      <c r="I4576" s="71">
        <v>-65.8</v>
      </c>
    </row>
    <row r="4577" spans="1:9" x14ac:dyDescent="0.2">
      <c r="A4577" s="38" t="s">
        <v>82</v>
      </c>
      <c r="B4577" s="39" t="s">
        <v>69</v>
      </c>
      <c r="C4577" s="39" t="s">
        <v>70</v>
      </c>
      <c r="D4577" s="39" t="s">
        <v>71</v>
      </c>
      <c r="E4577" s="39" t="s">
        <v>12</v>
      </c>
      <c r="F4577" s="39" t="s">
        <v>26539</v>
      </c>
      <c r="G4577" s="39" t="s">
        <v>26187</v>
      </c>
      <c r="H4577" s="39" t="s">
        <v>3240</v>
      </c>
      <c r="I4577" s="71">
        <v>-60.02</v>
      </c>
    </row>
    <row r="4578" spans="1:9" x14ac:dyDescent="0.2">
      <c r="A4578" s="38" t="s">
        <v>82</v>
      </c>
      <c r="B4578" s="39" t="s">
        <v>69</v>
      </c>
      <c r="C4578" s="39" t="s">
        <v>70</v>
      </c>
      <c r="D4578" s="39" t="s">
        <v>71</v>
      </c>
      <c r="E4578" s="39" t="s">
        <v>12</v>
      </c>
      <c r="F4578" s="39" t="s">
        <v>32529</v>
      </c>
      <c r="G4578" s="39" t="s">
        <v>26187</v>
      </c>
      <c r="H4578" s="39" t="s">
        <v>3241</v>
      </c>
      <c r="I4578" s="71">
        <v>-5</v>
      </c>
    </row>
    <row r="4579" spans="1:9" x14ac:dyDescent="0.2">
      <c r="A4579" s="38" t="s">
        <v>82</v>
      </c>
      <c r="B4579" s="39" t="s">
        <v>69</v>
      </c>
      <c r="C4579" s="39" t="s">
        <v>70</v>
      </c>
      <c r="D4579" s="39" t="s">
        <v>71</v>
      </c>
      <c r="E4579" s="39" t="s">
        <v>12</v>
      </c>
      <c r="F4579" s="39" t="s">
        <v>32530</v>
      </c>
      <c r="G4579" s="39" t="s">
        <v>26187</v>
      </c>
      <c r="H4579" s="39" t="s">
        <v>3243</v>
      </c>
      <c r="I4579" s="71">
        <v>-5</v>
      </c>
    </row>
    <row r="4580" spans="1:9" x14ac:dyDescent="0.2">
      <c r="A4580" s="38" t="s">
        <v>82</v>
      </c>
      <c r="B4580" s="39" t="s">
        <v>69</v>
      </c>
      <c r="C4580" s="39" t="s">
        <v>70</v>
      </c>
      <c r="D4580" s="39" t="s">
        <v>71</v>
      </c>
      <c r="E4580" s="39" t="s">
        <v>12</v>
      </c>
      <c r="F4580" s="39" t="s">
        <v>32531</v>
      </c>
      <c r="G4580" s="39" t="s">
        <v>26187</v>
      </c>
      <c r="H4580" s="39" t="s">
        <v>32532</v>
      </c>
      <c r="I4580" s="71">
        <v>-5</v>
      </c>
    </row>
    <row r="4581" spans="1:9" x14ac:dyDescent="0.2">
      <c r="A4581" s="38" t="s">
        <v>82</v>
      </c>
      <c r="B4581" s="39" t="s">
        <v>69</v>
      </c>
      <c r="C4581" s="39" t="s">
        <v>70</v>
      </c>
      <c r="D4581" s="39" t="s">
        <v>71</v>
      </c>
      <c r="E4581" s="39" t="s">
        <v>12</v>
      </c>
      <c r="F4581" s="39" t="s">
        <v>30370</v>
      </c>
      <c r="G4581" s="39" t="s">
        <v>26187</v>
      </c>
      <c r="H4581" s="39" t="s">
        <v>30371</v>
      </c>
      <c r="I4581" s="71">
        <v>-29.79</v>
      </c>
    </row>
    <row r="4582" spans="1:9" x14ac:dyDescent="0.2">
      <c r="A4582" s="38" t="s">
        <v>82</v>
      </c>
      <c r="B4582" s="39" t="s">
        <v>69</v>
      </c>
      <c r="C4582" s="39" t="s">
        <v>70</v>
      </c>
      <c r="D4582" s="39" t="s">
        <v>71</v>
      </c>
      <c r="E4582" s="39" t="s">
        <v>12</v>
      </c>
      <c r="F4582" s="39" t="s">
        <v>32533</v>
      </c>
      <c r="G4582" s="39" t="s">
        <v>26187</v>
      </c>
      <c r="H4582" s="39" t="s">
        <v>32534</v>
      </c>
      <c r="I4582" s="71">
        <v>-7.07</v>
      </c>
    </row>
    <row r="4583" spans="1:9" x14ac:dyDescent="0.2">
      <c r="A4583" s="38" t="s">
        <v>82</v>
      </c>
      <c r="B4583" s="39" t="s">
        <v>69</v>
      </c>
      <c r="C4583" s="39" t="s">
        <v>70</v>
      </c>
      <c r="D4583" s="39" t="s">
        <v>71</v>
      </c>
      <c r="E4583" s="39" t="s">
        <v>12</v>
      </c>
      <c r="F4583" s="39" t="s">
        <v>32535</v>
      </c>
      <c r="G4583" s="39" t="s">
        <v>26187</v>
      </c>
      <c r="H4583" s="39" t="s">
        <v>32536</v>
      </c>
      <c r="I4583" s="71">
        <v>-5</v>
      </c>
    </row>
    <row r="4584" spans="1:9" x14ac:dyDescent="0.2">
      <c r="A4584" s="38" t="s">
        <v>82</v>
      </c>
      <c r="B4584" s="39" t="s">
        <v>69</v>
      </c>
      <c r="C4584" s="39" t="s">
        <v>70</v>
      </c>
      <c r="D4584" s="39" t="s">
        <v>71</v>
      </c>
      <c r="E4584" s="39" t="s">
        <v>12</v>
      </c>
      <c r="F4584" s="39" t="s">
        <v>29372</v>
      </c>
      <c r="G4584" s="39" t="s">
        <v>26187</v>
      </c>
      <c r="H4584" s="39" t="s">
        <v>3251</v>
      </c>
      <c r="I4584" s="71">
        <v>-6.88</v>
      </c>
    </row>
    <row r="4585" spans="1:9" x14ac:dyDescent="0.2">
      <c r="A4585" s="38" t="s">
        <v>82</v>
      </c>
      <c r="B4585" s="39" t="s">
        <v>69</v>
      </c>
      <c r="C4585" s="39" t="s">
        <v>70</v>
      </c>
      <c r="D4585" s="39" t="s">
        <v>71</v>
      </c>
      <c r="E4585" s="39" t="s">
        <v>12</v>
      </c>
      <c r="F4585" s="39" t="s">
        <v>30372</v>
      </c>
      <c r="G4585" s="39" t="s">
        <v>26187</v>
      </c>
      <c r="H4585" s="39" t="s">
        <v>30373</v>
      </c>
      <c r="I4585" s="71">
        <v>-5</v>
      </c>
    </row>
    <row r="4586" spans="1:9" x14ac:dyDescent="0.2">
      <c r="A4586" s="38" t="s">
        <v>82</v>
      </c>
      <c r="B4586" s="39" t="s">
        <v>69</v>
      </c>
      <c r="C4586" s="39" t="s">
        <v>70</v>
      </c>
      <c r="D4586" s="39" t="s">
        <v>71</v>
      </c>
      <c r="E4586" s="39" t="s">
        <v>12</v>
      </c>
      <c r="F4586" s="39" t="s">
        <v>30374</v>
      </c>
      <c r="G4586" s="39" t="s">
        <v>26187</v>
      </c>
      <c r="H4586" s="39" t="s">
        <v>30375</v>
      </c>
      <c r="I4586" s="71">
        <v>-5</v>
      </c>
    </row>
    <row r="4587" spans="1:9" x14ac:dyDescent="0.2">
      <c r="A4587" s="38" t="s">
        <v>82</v>
      </c>
      <c r="B4587" s="39" t="s">
        <v>69</v>
      </c>
      <c r="C4587" s="39" t="s">
        <v>70</v>
      </c>
      <c r="D4587" s="39" t="s">
        <v>71</v>
      </c>
      <c r="E4587" s="39" t="s">
        <v>12</v>
      </c>
      <c r="F4587" s="39" t="s">
        <v>29373</v>
      </c>
      <c r="G4587" s="39" t="s">
        <v>26187</v>
      </c>
      <c r="H4587" s="39" t="s">
        <v>29374</v>
      </c>
      <c r="I4587" s="71">
        <v>-18.37</v>
      </c>
    </row>
    <row r="4588" spans="1:9" x14ac:dyDescent="0.2">
      <c r="A4588" s="38" t="s">
        <v>82</v>
      </c>
      <c r="B4588" s="39" t="s">
        <v>69</v>
      </c>
      <c r="C4588" s="39" t="s">
        <v>70</v>
      </c>
      <c r="D4588" s="39" t="s">
        <v>71</v>
      </c>
      <c r="E4588" s="39" t="s">
        <v>12</v>
      </c>
      <c r="F4588" s="39" t="s">
        <v>32537</v>
      </c>
      <c r="G4588" s="39" t="s">
        <v>26187</v>
      </c>
      <c r="H4588" s="39" t="s">
        <v>32538</v>
      </c>
      <c r="I4588" s="71">
        <v>-8.6999999999999993</v>
      </c>
    </row>
    <row r="4589" spans="1:9" x14ac:dyDescent="0.2">
      <c r="A4589" s="38" t="s">
        <v>82</v>
      </c>
      <c r="B4589" s="39" t="s">
        <v>69</v>
      </c>
      <c r="C4589" s="39" t="s">
        <v>70</v>
      </c>
      <c r="D4589" s="39" t="s">
        <v>71</v>
      </c>
      <c r="E4589" s="39" t="s">
        <v>12</v>
      </c>
      <c r="F4589" s="39" t="s">
        <v>29375</v>
      </c>
      <c r="G4589" s="39" t="s">
        <v>26187</v>
      </c>
      <c r="H4589" s="39" t="s">
        <v>14511</v>
      </c>
      <c r="I4589" s="71">
        <v>-6.23</v>
      </c>
    </row>
    <row r="4590" spans="1:9" x14ac:dyDescent="0.2">
      <c r="A4590" s="38" t="s">
        <v>82</v>
      </c>
      <c r="B4590" s="39" t="s">
        <v>69</v>
      </c>
      <c r="C4590" s="39" t="s">
        <v>70</v>
      </c>
      <c r="D4590" s="39" t="s">
        <v>71</v>
      </c>
      <c r="E4590" s="39" t="s">
        <v>12</v>
      </c>
      <c r="F4590" s="39" t="s">
        <v>28772</v>
      </c>
      <c r="G4590" s="39" t="s">
        <v>26187</v>
      </c>
      <c r="H4590" s="39" t="s">
        <v>1842</v>
      </c>
      <c r="I4590" s="71">
        <v>-5</v>
      </c>
    </row>
    <row r="4591" spans="1:9" x14ac:dyDescent="0.2">
      <c r="A4591" s="38" t="s">
        <v>82</v>
      </c>
      <c r="B4591" s="39" t="s">
        <v>69</v>
      </c>
      <c r="C4591" s="39" t="s">
        <v>70</v>
      </c>
      <c r="D4591" s="39" t="s">
        <v>71</v>
      </c>
      <c r="E4591" s="39" t="s">
        <v>12</v>
      </c>
      <c r="F4591" s="39" t="s">
        <v>27079</v>
      </c>
      <c r="G4591" s="39" t="s">
        <v>26187</v>
      </c>
      <c r="H4591" s="39" t="s">
        <v>1843</v>
      </c>
      <c r="I4591" s="71">
        <v>-62.26</v>
      </c>
    </row>
    <row r="4592" spans="1:9" x14ac:dyDescent="0.2">
      <c r="A4592" s="38" t="s">
        <v>82</v>
      </c>
      <c r="B4592" s="39" t="s">
        <v>69</v>
      </c>
      <c r="C4592" s="39" t="s">
        <v>70</v>
      </c>
      <c r="D4592" s="39" t="s">
        <v>71</v>
      </c>
      <c r="E4592" s="39" t="s">
        <v>12</v>
      </c>
      <c r="F4592" s="39" t="s">
        <v>30376</v>
      </c>
      <c r="G4592" s="39" t="s">
        <v>26187</v>
      </c>
      <c r="H4592" s="39" t="s">
        <v>30377</v>
      </c>
      <c r="I4592" s="71">
        <v>-5</v>
      </c>
    </row>
    <row r="4593" spans="1:9" x14ac:dyDescent="0.2">
      <c r="A4593" s="38" t="s">
        <v>82</v>
      </c>
      <c r="B4593" s="39" t="s">
        <v>69</v>
      </c>
      <c r="C4593" s="39" t="s">
        <v>70</v>
      </c>
      <c r="D4593" s="39" t="s">
        <v>71</v>
      </c>
      <c r="E4593" s="39" t="s">
        <v>12</v>
      </c>
      <c r="F4593" s="39" t="s">
        <v>32539</v>
      </c>
      <c r="G4593" s="39" t="s">
        <v>26187</v>
      </c>
      <c r="H4593" s="39" t="s">
        <v>8976</v>
      </c>
      <c r="I4593" s="71">
        <v>-5</v>
      </c>
    </row>
    <row r="4594" spans="1:9" x14ac:dyDescent="0.2">
      <c r="A4594" s="38" t="s">
        <v>82</v>
      </c>
      <c r="B4594" s="39" t="s">
        <v>69</v>
      </c>
      <c r="C4594" s="39" t="s">
        <v>70</v>
      </c>
      <c r="D4594" s="39" t="s">
        <v>71</v>
      </c>
      <c r="E4594" s="39" t="s">
        <v>12</v>
      </c>
      <c r="F4594" s="39" t="s">
        <v>30378</v>
      </c>
      <c r="G4594" s="39" t="s">
        <v>26187</v>
      </c>
      <c r="H4594" s="39" t="s">
        <v>30379</v>
      </c>
      <c r="I4594" s="71">
        <v>-5</v>
      </c>
    </row>
    <row r="4595" spans="1:9" x14ac:dyDescent="0.2">
      <c r="A4595" s="38" t="s">
        <v>82</v>
      </c>
      <c r="B4595" s="39" t="s">
        <v>69</v>
      </c>
      <c r="C4595" s="39" t="s">
        <v>70</v>
      </c>
      <c r="D4595" s="39" t="s">
        <v>71</v>
      </c>
      <c r="E4595" s="39" t="s">
        <v>12</v>
      </c>
      <c r="F4595" s="39" t="s">
        <v>27270</v>
      </c>
      <c r="G4595" s="39" t="s">
        <v>26187</v>
      </c>
      <c r="H4595" s="39" t="s">
        <v>27271</v>
      </c>
      <c r="I4595" s="71">
        <v>-47.84</v>
      </c>
    </row>
    <row r="4596" spans="1:9" x14ac:dyDescent="0.2">
      <c r="A4596" s="38" t="s">
        <v>82</v>
      </c>
      <c r="B4596" s="39" t="s">
        <v>69</v>
      </c>
      <c r="C4596" s="39" t="s">
        <v>70</v>
      </c>
      <c r="D4596" s="39" t="s">
        <v>71</v>
      </c>
      <c r="E4596" s="39" t="s">
        <v>12</v>
      </c>
      <c r="F4596" s="39" t="s">
        <v>3256</v>
      </c>
      <c r="G4596" s="39" t="s">
        <v>26187</v>
      </c>
      <c r="H4596" s="39" t="s">
        <v>3257</v>
      </c>
      <c r="I4596" s="71">
        <v>-5</v>
      </c>
    </row>
    <row r="4597" spans="1:9" x14ac:dyDescent="0.2">
      <c r="A4597" s="38" t="s">
        <v>82</v>
      </c>
      <c r="B4597" s="39" t="s">
        <v>69</v>
      </c>
      <c r="C4597" s="39" t="s">
        <v>70</v>
      </c>
      <c r="D4597" s="39" t="s">
        <v>71</v>
      </c>
      <c r="E4597" s="39" t="s">
        <v>12</v>
      </c>
      <c r="F4597" s="39" t="s">
        <v>27080</v>
      </c>
      <c r="G4597" s="39" t="s">
        <v>26187</v>
      </c>
      <c r="H4597" s="39" t="s">
        <v>3258</v>
      </c>
      <c r="I4597" s="71">
        <v>-86.89</v>
      </c>
    </row>
    <row r="4598" spans="1:9" x14ac:dyDescent="0.2">
      <c r="A4598" s="38" t="s">
        <v>82</v>
      </c>
      <c r="B4598" s="39" t="s">
        <v>69</v>
      </c>
      <c r="C4598" s="39" t="s">
        <v>70</v>
      </c>
      <c r="D4598" s="39" t="s">
        <v>71</v>
      </c>
      <c r="E4598" s="39" t="s">
        <v>12</v>
      </c>
      <c r="F4598" s="39" t="s">
        <v>32540</v>
      </c>
      <c r="G4598" s="39" t="s">
        <v>26187</v>
      </c>
      <c r="H4598" s="39" t="s">
        <v>3259</v>
      </c>
      <c r="I4598" s="71">
        <v>-5</v>
      </c>
    </row>
    <row r="4599" spans="1:9" x14ac:dyDescent="0.2">
      <c r="A4599" s="38" t="s">
        <v>82</v>
      </c>
      <c r="B4599" s="39" t="s">
        <v>69</v>
      </c>
      <c r="C4599" s="39" t="s">
        <v>70</v>
      </c>
      <c r="D4599" s="39" t="s">
        <v>71</v>
      </c>
      <c r="E4599" s="39" t="s">
        <v>12</v>
      </c>
      <c r="F4599" s="39" t="s">
        <v>29466</v>
      </c>
      <c r="G4599" s="39" t="s">
        <v>26187</v>
      </c>
      <c r="H4599" s="39" t="s">
        <v>29467</v>
      </c>
      <c r="I4599" s="71">
        <v>-10.92</v>
      </c>
    </row>
    <row r="4600" spans="1:9" x14ac:dyDescent="0.2">
      <c r="A4600" s="38" t="s">
        <v>82</v>
      </c>
      <c r="B4600" s="39" t="s">
        <v>69</v>
      </c>
      <c r="C4600" s="39" t="s">
        <v>70</v>
      </c>
      <c r="D4600" s="39" t="s">
        <v>71</v>
      </c>
      <c r="E4600" s="39" t="s">
        <v>12</v>
      </c>
      <c r="F4600" s="39" t="s">
        <v>32541</v>
      </c>
      <c r="G4600" s="39" t="s">
        <v>26187</v>
      </c>
      <c r="H4600" s="39" t="s">
        <v>32542</v>
      </c>
      <c r="I4600" s="71">
        <v>-5</v>
      </c>
    </row>
    <row r="4601" spans="1:9" x14ac:dyDescent="0.2">
      <c r="A4601" s="38" t="s">
        <v>82</v>
      </c>
      <c r="B4601" s="39" t="s">
        <v>69</v>
      </c>
      <c r="C4601" s="39" t="s">
        <v>70</v>
      </c>
      <c r="D4601" s="39" t="s">
        <v>71</v>
      </c>
      <c r="E4601" s="39" t="s">
        <v>12</v>
      </c>
      <c r="F4601" s="39" t="s">
        <v>27795</v>
      </c>
      <c r="G4601" s="39" t="s">
        <v>26187</v>
      </c>
      <c r="H4601" s="39" t="s">
        <v>27796</v>
      </c>
      <c r="I4601" s="71">
        <v>-5</v>
      </c>
    </row>
    <row r="4602" spans="1:9" x14ac:dyDescent="0.2">
      <c r="A4602" s="38" t="s">
        <v>82</v>
      </c>
      <c r="B4602" s="39" t="s">
        <v>69</v>
      </c>
      <c r="C4602" s="39" t="s">
        <v>70</v>
      </c>
      <c r="D4602" s="39" t="s">
        <v>71</v>
      </c>
      <c r="E4602" s="39" t="s">
        <v>12</v>
      </c>
      <c r="F4602" s="39" t="s">
        <v>32543</v>
      </c>
      <c r="G4602" s="39" t="s">
        <v>26187</v>
      </c>
      <c r="H4602" s="39" t="s">
        <v>1893</v>
      </c>
      <c r="I4602" s="71">
        <v>-5</v>
      </c>
    </row>
    <row r="4603" spans="1:9" x14ac:dyDescent="0.2">
      <c r="A4603" s="38" t="s">
        <v>82</v>
      </c>
      <c r="B4603" s="39" t="s">
        <v>69</v>
      </c>
      <c r="C4603" s="39" t="s">
        <v>70</v>
      </c>
      <c r="D4603" s="39" t="s">
        <v>71</v>
      </c>
      <c r="E4603" s="39" t="s">
        <v>12</v>
      </c>
      <c r="F4603" s="39" t="s">
        <v>32544</v>
      </c>
      <c r="G4603" s="39" t="s">
        <v>26187</v>
      </c>
      <c r="H4603" s="39" t="s">
        <v>32545</v>
      </c>
      <c r="I4603" s="71">
        <v>-5</v>
      </c>
    </row>
    <row r="4604" spans="1:9" x14ac:dyDescent="0.2">
      <c r="A4604" s="38" t="s">
        <v>82</v>
      </c>
      <c r="B4604" s="39" t="s">
        <v>69</v>
      </c>
      <c r="C4604" s="39" t="s">
        <v>70</v>
      </c>
      <c r="D4604" s="39" t="s">
        <v>71</v>
      </c>
      <c r="E4604" s="39" t="s">
        <v>12</v>
      </c>
      <c r="F4604" s="39" t="s">
        <v>27797</v>
      </c>
      <c r="G4604" s="39" t="s">
        <v>26187</v>
      </c>
      <c r="H4604" s="39" t="s">
        <v>3261</v>
      </c>
      <c r="I4604" s="71">
        <v>-19</v>
      </c>
    </row>
    <row r="4605" spans="1:9" x14ac:dyDescent="0.2">
      <c r="A4605" s="38" t="s">
        <v>82</v>
      </c>
      <c r="B4605" s="39" t="s">
        <v>69</v>
      </c>
      <c r="C4605" s="39" t="s">
        <v>70</v>
      </c>
      <c r="D4605" s="39" t="s">
        <v>71</v>
      </c>
      <c r="E4605" s="39" t="s">
        <v>12</v>
      </c>
      <c r="F4605" s="39" t="s">
        <v>3262</v>
      </c>
      <c r="G4605" s="39" t="s">
        <v>26187</v>
      </c>
      <c r="H4605" s="39" t="s">
        <v>3263</v>
      </c>
      <c r="I4605" s="71">
        <v>-13.77</v>
      </c>
    </row>
    <row r="4606" spans="1:9" x14ac:dyDescent="0.2">
      <c r="A4606" s="38" t="s">
        <v>82</v>
      </c>
      <c r="B4606" s="39" t="s">
        <v>69</v>
      </c>
      <c r="C4606" s="39" t="s">
        <v>70</v>
      </c>
      <c r="D4606" s="39" t="s">
        <v>71</v>
      </c>
      <c r="E4606" s="39" t="s">
        <v>12</v>
      </c>
      <c r="F4606" s="39" t="s">
        <v>30380</v>
      </c>
      <c r="G4606" s="39" t="s">
        <v>26187</v>
      </c>
      <c r="H4606" s="39" t="s">
        <v>30381</v>
      </c>
      <c r="I4606" s="71">
        <v>-5</v>
      </c>
    </row>
    <row r="4607" spans="1:9" x14ac:dyDescent="0.2">
      <c r="A4607" s="38" t="s">
        <v>82</v>
      </c>
      <c r="B4607" s="39" t="s">
        <v>69</v>
      </c>
      <c r="C4607" s="39" t="s">
        <v>70</v>
      </c>
      <c r="D4607" s="39" t="s">
        <v>71</v>
      </c>
      <c r="E4607" s="39" t="s">
        <v>12</v>
      </c>
      <c r="F4607" s="39" t="s">
        <v>3264</v>
      </c>
      <c r="G4607" s="39" t="s">
        <v>26187</v>
      </c>
      <c r="H4607" s="39" t="s">
        <v>3265</v>
      </c>
      <c r="I4607" s="71">
        <v>-5</v>
      </c>
    </row>
    <row r="4608" spans="1:9" x14ac:dyDescent="0.2">
      <c r="A4608" s="38" t="s">
        <v>82</v>
      </c>
      <c r="B4608" s="39" t="s">
        <v>69</v>
      </c>
      <c r="C4608" s="39" t="s">
        <v>70</v>
      </c>
      <c r="D4608" s="39" t="s">
        <v>71</v>
      </c>
      <c r="E4608" s="39" t="s">
        <v>12</v>
      </c>
      <c r="F4608" s="39" t="s">
        <v>28266</v>
      </c>
      <c r="G4608" s="39" t="s">
        <v>26187</v>
      </c>
      <c r="H4608" s="39" t="s">
        <v>3267</v>
      </c>
      <c r="I4608" s="71">
        <v>-26.01</v>
      </c>
    </row>
    <row r="4609" spans="1:9" x14ac:dyDescent="0.2">
      <c r="A4609" s="38" t="s">
        <v>82</v>
      </c>
      <c r="B4609" s="39" t="s">
        <v>69</v>
      </c>
      <c r="C4609" s="39" t="s">
        <v>70</v>
      </c>
      <c r="D4609" s="39" t="s">
        <v>71</v>
      </c>
      <c r="E4609" s="39" t="s">
        <v>12</v>
      </c>
      <c r="F4609" s="39" t="s">
        <v>27272</v>
      </c>
      <c r="G4609" s="39" t="s">
        <v>26187</v>
      </c>
      <c r="H4609" s="39" t="s">
        <v>3268</v>
      </c>
      <c r="I4609" s="71">
        <v>-5</v>
      </c>
    </row>
    <row r="4610" spans="1:9" x14ac:dyDescent="0.2">
      <c r="A4610" s="38" t="s">
        <v>82</v>
      </c>
      <c r="B4610" s="39" t="s">
        <v>69</v>
      </c>
      <c r="C4610" s="39" t="s">
        <v>70</v>
      </c>
      <c r="D4610" s="39" t="s">
        <v>71</v>
      </c>
      <c r="E4610" s="39" t="s">
        <v>12</v>
      </c>
      <c r="F4610" s="39" t="s">
        <v>28773</v>
      </c>
      <c r="G4610" s="39" t="s">
        <v>100</v>
      </c>
      <c r="H4610" s="39" t="s">
        <v>5684</v>
      </c>
      <c r="I4610" s="71">
        <v>-5</v>
      </c>
    </row>
    <row r="4611" spans="1:9" x14ac:dyDescent="0.2">
      <c r="A4611" s="38" t="s">
        <v>82</v>
      </c>
      <c r="B4611" s="39" t="s">
        <v>69</v>
      </c>
      <c r="C4611" s="39" t="s">
        <v>70</v>
      </c>
      <c r="D4611" s="39" t="s">
        <v>71</v>
      </c>
      <c r="E4611" s="39" t="s">
        <v>12</v>
      </c>
      <c r="F4611" s="39" t="s">
        <v>30382</v>
      </c>
      <c r="G4611" s="39" t="s">
        <v>26187</v>
      </c>
      <c r="H4611" s="39" t="s">
        <v>30383</v>
      </c>
      <c r="I4611" s="71">
        <v>-6.33</v>
      </c>
    </row>
    <row r="4612" spans="1:9" x14ac:dyDescent="0.2">
      <c r="A4612" s="38" t="s">
        <v>82</v>
      </c>
      <c r="B4612" s="39" t="s">
        <v>69</v>
      </c>
      <c r="C4612" s="39" t="s">
        <v>70</v>
      </c>
      <c r="D4612" s="39" t="s">
        <v>71</v>
      </c>
      <c r="E4612" s="39" t="s">
        <v>12</v>
      </c>
      <c r="F4612" s="39" t="s">
        <v>26380</v>
      </c>
      <c r="G4612" s="39" t="s">
        <v>26187</v>
      </c>
      <c r="H4612" s="39" t="s">
        <v>3272</v>
      </c>
      <c r="I4612" s="71">
        <v>-67.38</v>
      </c>
    </row>
    <row r="4613" spans="1:9" x14ac:dyDescent="0.2">
      <c r="A4613" s="38" t="s">
        <v>82</v>
      </c>
      <c r="B4613" s="39" t="s">
        <v>69</v>
      </c>
      <c r="C4613" s="39" t="s">
        <v>70</v>
      </c>
      <c r="D4613" s="39" t="s">
        <v>71</v>
      </c>
      <c r="E4613" s="39" t="s">
        <v>12</v>
      </c>
      <c r="F4613" s="39" t="s">
        <v>27081</v>
      </c>
      <c r="G4613" s="39" t="s">
        <v>100</v>
      </c>
      <c r="H4613" s="39" t="s">
        <v>3273</v>
      </c>
      <c r="I4613" s="71">
        <v>-15.62</v>
      </c>
    </row>
    <row r="4614" spans="1:9" x14ac:dyDescent="0.2">
      <c r="A4614" s="38" t="s">
        <v>82</v>
      </c>
      <c r="B4614" s="39" t="s">
        <v>69</v>
      </c>
      <c r="C4614" s="39" t="s">
        <v>70</v>
      </c>
      <c r="D4614" s="39" t="s">
        <v>71</v>
      </c>
      <c r="E4614" s="39" t="s">
        <v>12</v>
      </c>
      <c r="F4614" s="39" t="s">
        <v>32546</v>
      </c>
      <c r="G4614" s="39" t="s">
        <v>26187</v>
      </c>
      <c r="H4614" s="39" t="s">
        <v>32547</v>
      </c>
      <c r="I4614" s="71">
        <v>-5</v>
      </c>
    </row>
    <row r="4615" spans="1:9" x14ac:dyDescent="0.2">
      <c r="A4615" s="38" t="s">
        <v>82</v>
      </c>
      <c r="B4615" s="39" t="s">
        <v>69</v>
      </c>
      <c r="C4615" s="39" t="s">
        <v>70</v>
      </c>
      <c r="D4615" s="39" t="s">
        <v>71</v>
      </c>
      <c r="E4615" s="39" t="s">
        <v>12</v>
      </c>
      <c r="F4615" s="39" t="s">
        <v>30384</v>
      </c>
      <c r="G4615" s="39" t="s">
        <v>26187</v>
      </c>
      <c r="H4615" s="39" t="s">
        <v>30385</v>
      </c>
      <c r="I4615" s="71">
        <v>-5</v>
      </c>
    </row>
    <row r="4616" spans="1:9" x14ac:dyDescent="0.2">
      <c r="A4616" s="38" t="s">
        <v>82</v>
      </c>
      <c r="B4616" s="39" t="s">
        <v>69</v>
      </c>
      <c r="C4616" s="39" t="s">
        <v>70</v>
      </c>
      <c r="D4616" s="39" t="s">
        <v>71</v>
      </c>
      <c r="E4616" s="39" t="s">
        <v>12</v>
      </c>
      <c r="F4616" s="39" t="s">
        <v>32548</v>
      </c>
      <c r="G4616" s="39" t="s">
        <v>26187</v>
      </c>
      <c r="H4616" s="39" t="s">
        <v>19411</v>
      </c>
      <c r="I4616" s="71">
        <v>-5</v>
      </c>
    </row>
    <row r="4617" spans="1:9" x14ac:dyDescent="0.2">
      <c r="A4617" s="38" t="s">
        <v>82</v>
      </c>
      <c r="B4617" s="39" t="s">
        <v>69</v>
      </c>
      <c r="C4617" s="39" t="s">
        <v>70</v>
      </c>
      <c r="D4617" s="39" t="s">
        <v>71</v>
      </c>
      <c r="E4617" s="39" t="s">
        <v>12</v>
      </c>
      <c r="F4617" s="39" t="s">
        <v>27082</v>
      </c>
      <c r="G4617" s="39" t="s">
        <v>26187</v>
      </c>
      <c r="H4617" s="39" t="s">
        <v>1845</v>
      </c>
      <c r="I4617" s="71">
        <v>-23.71</v>
      </c>
    </row>
    <row r="4618" spans="1:9" x14ac:dyDescent="0.2">
      <c r="A4618" s="38" t="s">
        <v>82</v>
      </c>
      <c r="B4618" s="39" t="s">
        <v>69</v>
      </c>
      <c r="C4618" s="39" t="s">
        <v>70</v>
      </c>
      <c r="D4618" s="39" t="s">
        <v>71</v>
      </c>
      <c r="E4618" s="39" t="s">
        <v>12</v>
      </c>
      <c r="F4618" s="39" t="s">
        <v>28774</v>
      </c>
      <c r="G4618" s="39" t="s">
        <v>26187</v>
      </c>
      <c r="H4618" s="39" t="s">
        <v>28775</v>
      </c>
      <c r="I4618" s="71">
        <v>-5.16</v>
      </c>
    </row>
    <row r="4619" spans="1:9" x14ac:dyDescent="0.2">
      <c r="A4619" s="38" t="s">
        <v>82</v>
      </c>
      <c r="B4619" s="39" t="s">
        <v>69</v>
      </c>
      <c r="C4619" s="39" t="s">
        <v>70</v>
      </c>
      <c r="D4619" s="39" t="s">
        <v>71</v>
      </c>
      <c r="E4619" s="39" t="s">
        <v>12</v>
      </c>
      <c r="F4619" s="39" t="s">
        <v>28776</v>
      </c>
      <c r="G4619" s="39" t="s">
        <v>26187</v>
      </c>
      <c r="H4619" s="39" t="s">
        <v>3275</v>
      </c>
      <c r="I4619" s="71">
        <v>-5</v>
      </c>
    </row>
    <row r="4620" spans="1:9" x14ac:dyDescent="0.2">
      <c r="A4620" s="38" t="s">
        <v>82</v>
      </c>
      <c r="B4620" s="39" t="s">
        <v>69</v>
      </c>
      <c r="C4620" s="39" t="s">
        <v>70</v>
      </c>
      <c r="D4620" s="39" t="s">
        <v>71</v>
      </c>
      <c r="E4620" s="39" t="s">
        <v>12</v>
      </c>
      <c r="F4620" s="39" t="s">
        <v>28777</v>
      </c>
      <c r="G4620" s="39" t="s">
        <v>26187</v>
      </c>
      <c r="H4620" s="39" t="s">
        <v>28778</v>
      </c>
      <c r="I4620" s="71">
        <v>-5</v>
      </c>
    </row>
    <row r="4621" spans="1:9" x14ac:dyDescent="0.2">
      <c r="A4621" s="38" t="s">
        <v>82</v>
      </c>
      <c r="B4621" s="39" t="s">
        <v>69</v>
      </c>
      <c r="C4621" s="39" t="s">
        <v>70</v>
      </c>
      <c r="D4621" s="39" t="s">
        <v>71</v>
      </c>
      <c r="E4621" s="39" t="s">
        <v>12</v>
      </c>
      <c r="F4621" s="39" t="s">
        <v>27798</v>
      </c>
      <c r="G4621" s="39" t="s">
        <v>26187</v>
      </c>
      <c r="H4621" s="39" t="s">
        <v>27799</v>
      </c>
      <c r="I4621" s="71">
        <v>-12.53</v>
      </c>
    </row>
    <row r="4622" spans="1:9" x14ac:dyDescent="0.2">
      <c r="A4622" s="38" t="s">
        <v>82</v>
      </c>
      <c r="B4622" s="39" t="s">
        <v>69</v>
      </c>
      <c r="C4622" s="39" t="s">
        <v>70</v>
      </c>
      <c r="D4622" s="39" t="s">
        <v>71</v>
      </c>
      <c r="E4622" s="39" t="s">
        <v>12</v>
      </c>
      <c r="F4622" s="39" t="s">
        <v>32549</v>
      </c>
      <c r="G4622" s="39" t="s">
        <v>26187</v>
      </c>
      <c r="H4622" s="39" t="s">
        <v>32550</v>
      </c>
      <c r="I4622" s="71">
        <v>-5</v>
      </c>
    </row>
    <row r="4623" spans="1:9" x14ac:dyDescent="0.2">
      <c r="A4623" s="38" t="s">
        <v>82</v>
      </c>
      <c r="B4623" s="39" t="s">
        <v>69</v>
      </c>
      <c r="C4623" s="39" t="s">
        <v>70</v>
      </c>
      <c r="D4623" s="39" t="s">
        <v>71</v>
      </c>
      <c r="E4623" s="39" t="s">
        <v>12</v>
      </c>
      <c r="F4623" s="39" t="s">
        <v>27273</v>
      </c>
      <c r="G4623" s="39" t="s">
        <v>26187</v>
      </c>
      <c r="H4623" s="39" t="s">
        <v>27274</v>
      </c>
      <c r="I4623" s="71">
        <v>-5</v>
      </c>
    </row>
    <row r="4624" spans="1:9" x14ac:dyDescent="0.2">
      <c r="A4624" s="38" t="s">
        <v>82</v>
      </c>
      <c r="B4624" s="39" t="s">
        <v>69</v>
      </c>
      <c r="C4624" s="39" t="s">
        <v>70</v>
      </c>
      <c r="D4624" s="39" t="s">
        <v>71</v>
      </c>
      <c r="E4624" s="39" t="s">
        <v>12</v>
      </c>
      <c r="F4624" s="39" t="s">
        <v>29376</v>
      </c>
      <c r="G4624" s="39" t="s">
        <v>26187</v>
      </c>
      <c r="H4624" s="39" t="s">
        <v>3276</v>
      </c>
      <c r="I4624" s="71">
        <v>-5</v>
      </c>
    </row>
    <row r="4625" spans="1:9" x14ac:dyDescent="0.2">
      <c r="A4625" s="38" t="s">
        <v>82</v>
      </c>
      <c r="B4625" s="39" t="s">
        <v>69</v>
      </c>
      <c r="C4625" s="39" t="s">
        <v>70</v>
      </c>
      <c r="D4625" s="39" t="s">
        <v>71</v>
      </c>
      <c r="E4625" s="39" t="s">
        <v>12</v>
      </c>
      <c r="F4625" s="39" t="s">
        <v>28779</v>
      </c>
      <c r="G4625" s="39" t="s">
        <v>26187</v>
      </c>
      <c r="H4625" s="39" t="s">
        <v>3277</v>
      </c>
      <c r="I4625" s="71">
        <v>-5</v>
      </c>
    </row>
    <row r="4626" spans="1:9" x14ac:dyDescent="0.2">
      <c r="A4626" s="38" t="s">
        <v>82</v>
      </c>
      <c r="B4626" s="39" t="s">
        <v>69</v>
      </c>
      <c r="C4626" s="39" t="s">
        <v>70</v>
      </c>
      <c r="D4626" s="39" t="s">
        <v>71</v>
      </c>
      <c r="E4626" s="39" t="s">
        <v>12</v>
      </c>
      <c r="F4626" s="39" t="s">
        <v>26884</v>
      </c>
      <c r="G4626" s="39" t="s">
        <v>26187</v>
      </c>
      <c r="H4626" s="39" t="s">
        <v>3278</v>
      </c>
      <c r="I4626" s="71">
        <v>-16.12</v>
      </c>
    </row>
    <row r="4627" spans="1:9" x14ac:dyDescent="0.2">
      <c r="A4627" s="38" t="s">
        <v>82</v>
      </c>
      <c r="B4627" s="39" t="s">
        <v>69</v>
      </c>
      <c r="C4627" s="39" t="s">
        <v>70</v>
      </c>
      <c r="D4627" s="39" t="s">
        <v>71</v>
      </c>
      <c r="E4627" s="39" t="s">
        <v>12</v>
      </c>
      <c r="F4627" s="39" t="s">
        <v>30386</v>
      </c>
      <c r="G4627" s="39" t="s">
        <v>26187</v>
      </c>
      <c r="H4627" s="39" t="s">
        <v>3280</v>
      </c>
      <c r="I4627" s="71">
        <v>-5</v>
      </c>
    </row>
    <row r="4628" spans="1:9" x14ac:dyDescent="0.2">
      <c r="A4628" s="38" t="s">
        <v>82</v>
      </c>
      <c r="B4628" s="39" t="s">
        <v>69</v>
      </c>
      <c r="C4628" s="39" t="s">
        <v>70</v>
      </c>
      <c r="D4628" s="39" t="s">
        <v>71</v>
      </c>
      <c r="E4628" s="39" t="s">
        <v>12</v>
      </c>
      <c r="F4628" s="39" t="s">
        <v>3281</v>
      </c>
      <c r="G4628" s="39" t="s">
        <v>26187</v>
      </c>
      <c r="H4628" s="39" t="s">
        <v>3282</v>
      </c>
      <c r="I4628" s="71">
        <v>-97.26</v>
      </c>
    </row>
    <row r="4629" spans="1:9" x14ac:dyDescent="0.2">
      <c r="A4629" s="38" t="s">
        <v>82</v>
      </c>
      <c r="B4629" s="39" t="s">
        <v>69</v>
      </c>
      <c r="C4629" s="39" t="s">
        <v>70</v>
      </c>
      <c r="D4629" s="39" t="s">
        <v>71</v>
      </c>
      <c r="E4629" s="39" t="s">
        <v>12</v>
      </c>
      <c r="F4629" s="39" t="s">
        <v>32551</v>
      </c>
      <c r="G4629" s="39" t="s">
        <v>26187</v>
      </c>
      <c r="H4629" s="39" t="s">
        <v>32552</v>
      </c>
      <c r="I4629" s="71">
        <v>-5</v>
      </c>
    </row>
    <row r="4630" spans="1:9" x14ac:dyDescent="0.2">
      <c r="A4630" s="38" t="s">
        <v>82</v>
      </c>
      <c r="B4630" s="39" t="s">
        <v>69</v>
      </c>
      <c r="C4630" s="39" t="s">
        <v>70</v>
      </c>
      <c r="D4630" s="39" t="s">
        <v>71</v>
      </c>
      <c r="E4630" s="39" t="s">
        <v>12</v>
      </c>
      <c r="F4630" s="39" t="s">
        <v>29377</v>
      </c>
      <c r="G4630" s="39" t="s">
        <v>26187</v>
      </c>
      <c r="H4630" s="39" t="s">
        <v>29378</v>
      </c>
      <c r="I4630" s="71">
        <v>-5</v>
      </c>
    </row>
    <row r="4631" spans="1:9" x14ac:dyDescent="0.2">
      <c r="A4631" s="38" t="s">
        <v>82</v>
      </c>
      <c r="B4631" s="39" t="s">
        <v>69</v>
      </c>
      <c r="C4631" s="39" t="s">
        <v>70</v>
      </c>
      <c r="D4631" s="39" t="s">
        <v>71</v>
      </c>
      <c r="E4631" s="39" t="s">
        <v>12</v>
      </c>
      <c r="F4631" s="39" t="s">
        <v>26540</v>
      </c>
      <c r="G4631" s="39" t="s">
        <v>26187</v>
      </c>
      <c r="H4631" s="39" t="s">
        <v>26541</v>
      </c>
      <c r="I4631" s="71">
        <v>-39.78</v>
      </c>
    </row>
    <row r="4632" spans="1:9" x14ac:dyDescent="0.2">
      <c r="A4632" s="38" t="s">
        <v>82</v>
      </c>
      <c r="B4632" s="39" t="s">
        <v>69</v>
      </c>
      <c r="C4632" s="39" t="s">
        <v>70</v>
      </c>
      <c r="D4632" s="39" t="s">
        <v>71</v>
      </c>
      <c r="E4632" s="39" t="s">
        <v>12</v>
      </c>
      <c r="F4632" s="39" t="s">
        <v>27879</v>
      </c>
      <c r="G4632" s="39" t="s">
        <v>26187</v>
      </c>
      <c r="H4632" s="39" t="s">
        <v>27880</v>
      </c>
      <c r="I4632" s="71">
        <v>-33.020000000000003</v>
      </c>
    </row>
    <row r="4633" spans="1:9" x14ac:dyDescent="0.2">
      <c r="A4633" s="38" t="s">
        <v>82</v>
      </c>
      <c r="B4633" s="39" t="s">
        <v>69</v>
      </c>
      <c r="C4633" s="39" t="s">
        <v>70</v>
      </c>
      <c r="D4633" s="39" t="s">
        <v>71</v>
      </c>
      <c r="E4633" s="39" t="s">
        <v>12</v>
      </c>
      <c r="F4633" s="39" t="s">
        <v>30387</v>
      </c>
      <c r="G4633" s="39" t="s">
        <v>26187</v>
      </c>
      <c r="H4633" s="39" t="s">
        <v>11070</v>
      </c>
      <c r="I4633" s="71">
        <v>-5</v>
      </c>
    </row>
    <row r="4634" spans="1:9" x14ac:dyDescent="0.2">
      <c r="A4634" s="38" t="s">
        <v>82</v>
      </c>
      <c r="B4634" s="39" t="s">
        <v>69</v>
      </c>
      <c r="C4634" s="39" t="s">
        <v>70</v>
      </c>
      <c r="D4634" s="39" t="s">
        <v>71</v>
      </c>
      <c r="E4634" s="39" t="s">
        <v>12</v>
      </c>
      <c r="F4634" s="39" t="s">
        <v>32553</v>
      </c>
      <c r="G4634" s="39" t="s">
        <v>26187</v>
      </c>
      <c r="H4634" s="39" t="s">
        <v>3285</v>
      </c>
      <c r="I4634" s="71">
        <v>-5</v>
      </c>
    </row>
    <row r="4635" spans="1:9" x14ac:dyDescent="0.2">
      <c r="A4635" s="38" t="s">
        <v>82</v>
      </c>
      <c r="B4635" s="39" t="s">
        <v>69</v>
      </c>
      <c r="C4635" s="39" t="s">
        <v>70</v>
      </c>
      <c r="D4635" s="39" t="s">
        <v>71</v>
      </c>
      <c r="E4635" s="39" t="s">
        <v>12</v>
      </c>
      <c r="F4635" s="39" t="s">
        <v>26381</v>
      </c>
      <c r="G4635" s="39" t="s">
        <v>26187</v>
      </c>
      <c r="H4635" s="39" t="s">
        <v>3286</v>
      </c>
      <c r="I4635" s="71">
        <v>-14.16</v>
      </c>
    </row>
    <row r="4636" spans="1:9" x14ac:dyDescent="0.2">
      <c r="A4636" s="38" t="s">
        <v>82</v>
      </c>
      <c r="B4636" s="39" t="s">
        <v>69</v>
      </c>
      <c r="C4636" s="39" t="s">
        <v>70</v>
      </c>
      <c r="D4636" s="39" t="s">
        <v>71</v>
      </c>
      <c r="E4636" s="39" t="s">
        <v>12</v>
      </c>
      <c r="F4636" s="39" t="s">
        <v>32554</v>
      </c>
      <c r="G4636" s="39" t="s">
        <v>26187</v>
      </c>
      <c r="H4636" s="39" t="s">
        <v>32555</v>
      </c>
      <c r="I4636" s="71">
        <v>-5</v>
      </c>
    </row>
    <row r="4637" spans="1:9" x14ac:dyDescent="0.2">
      <c r="A4637" s="38" t="s">
        <v>82</v>
      </c>
      <c r="B4637" s="39" t="s">
        <v>69</v>
      </c>
      <c r="C4637" s="39" t="s">
        <v>70</v>
      </c>
      <c r="D4637" s="39" t="s">
        <v>71</v>
      </c>
      <c r="E4637" s="39" t="s">
        <v>12</v>
      </c>
      <c r="F4637" s="39" t="s">
        <v>26719</v>
      </c>
      <c r="G4637" s="39" t="s">
        <v>26187</v>
      </c>
      <c r="H4637" s="39" t="s">
        <v>26720</v>
      </c>
      <c r="I4637" s="71">
        <v>-12.34</v>
      </c>
    </row>
    <row r="4638" spans="1:9" x14ac:dyDescent="0.2">
      <c r="A4638" s="38" t="s">
        <v>82</v>
      </c>
      <c r="B4638" s="39" t="s">
        <v>69</v>
      </c>
      <c r="C4638" s="39" t="s">
        <v>70</v>
      </c>
      <c r="D4638" s="39" t="s">
        <v>71</v>
      </c>
      <c r="E4638" s="39" t="s">
        <v>12</v>
      </c>
      <c r="F4638" s="39" t="s">
        <v>32556</v>
      </c>
      <c r="G4638" s="39" t="s">
        <v>26187</v>
      </c>
      <c r="H4638" s="39" t="s">
        <v>32557</v>
      </c>
      <c r="I4638" s="71">
        <v>-5</v>
      </c>
    </row>
    <row r="4639" spans="1:9" x14ac:dyDescent="0.2">
      <c r="A4639" s="38" t="s">
        <v>82</v>
      </c>
      <c r="B4639" s="39" t="s">
        <v>69</v>
      </c>
      <c r="C4639" s="39" t="s">
        <v>70</v>
      </c>
      <c r="D4639" s="39" t="s">
        <v>71</v>
      </c>
      <c r="E4639" s="39" t="s">
        <v>12</v>
      </c>
      <c r="F4639" s="39" t="s">
        <v>32558</v>
      </c>
      <c r="G4639" s="39" t="s">
        <v>26187</v>
      </c>
      <c r="H4639" s="39" t="s">
        <v>32559</v>
      </c>
      <c r="I4639" s="71">
        <v>-5</v>
      </c>
    </row>
    <row r="4640" spans="1:9" x14ac:dyDescent="0.2">
      <c r="A4640" s="38" t="s">
        <v>82</v>
      </c>
      <c r="B4640" s="39" t="s">
        <v>69</v>
      </c>
      <c r="C4640" s="39" t="s">
        <v>70</v>
      </c>
      <c r="D4640" s="39" t="s">
        <v>71</v>
      </c>
      <c r="E4640" s="39" t="s">
        <v>12</v>
      </c>
      <c r="F4640" s="39" t="s">
        <v>29379</v>
      </c>
      <c r="G4640" s="39" t="s">
        <v>26187</v>
      </c>
      <c r="H4640" s="39" t="s">
        <v>23597</v>
      </c>
      <c r="I4640" s="71">
        <v>-5</v>
      </c>
    </row>
    <row r="4641" spans="1:9" x14ac:dyDescent="0.2">
      <c r="A4641" s="38" t="s">
        <v>82</v>
      </c>
      <c r="B4641" s="39" t="s">
        <v>69</v>
      </c>
      <c r="C4641" s="39" t="s">
        <v>70</v>
      </c>
      <c r="D4641" s="39" t="s">
        <v>71</v>
      </c>
      <c r="E4641" s="39" t="s">
        <v>12</v>
      </c>
      <c r="F4641" s="39" t="s">
        <v>29380</v>
      </c>
      <c r="G4641" s="39" t="s">
        <v>26187</v>
      </c>
      <c r="H4641" s="39" t="s">
        <v>29381</v>
      </c>
      <c r="I4641" s="71">
        <v>-5</v>
      </c>
    </row>
    <row r="4642" spans="1:9" x14ac:dyDescent="0.2">
      <c r="A4642" s="38" t="s">
        <v>82</v>
      </c>
      <c r="B4642" s="39" t="s">
        <v>69</v>
      </c>
      <c r="C4642" s="39" t="s">
        <v>70</v>
      </c>
      <c r="D4642" s="39" t="s">
        <v>71</v>
      </c>
      <c r="E4642" s="39" t="s">
        <v>12</v>
      </c>
      <c r="F4642" s="39" t="s">
        <v>30388</v>
      </c>
      <c r="G4642" s="39" t="s">
        <v>26187</v>
      </c>
      <c r="H4642" s="39" t="s">
        <v>30389</v>
      </c>
      <c r="I4642" s="71">
        <v>-5</v>
      </c>
    </row>
    <row r="4643" spans="1:9" x14ac:dyDescent="0.2">
      <c r="A4643" s="38" t="s">
        <v>82</v>
      </c>
      <c r="B4643" s="39" t="s">
        <v>69</v>
      </c>
      <c r="C4643" s="39" t="s">
        <v>70</v>
      </c>
      <c r="D4643" s="39" t="s">
        <v>71</v>
      </c>
      <c r="E4643" s="39" t="s">
        <v>12</v>
      </c>
      <c r="F4643" s="39" t="s">
        <v>30390</v>
      </c>
      <c r="G4643" s="39" t="s">
        <v>26187</v>
      </c>
      <c r="H4643" s="39" t="s">
        <v>30391</v>
      </c>
      <c r="I4643" s="71">
        <v>-13.13</v>
      </c>
    </row>
    <row r="4644" spans="1:9" x14ac:dyDescent="0.2">
      <c r="A4644" s="38" t="s">
        <v>82</v>
      </c>
      <c r="B4644" s="39" t="s">
        <v>69</v>
      </c>
      <c r="C4644" s="39" t="s">
        <v>70</v>
      </c>
      <c r="D4644" s="39" t="s">
        <v>71</v>
      </c>
      <c r="E4644" s="39" t="s">
        <v>12</v>
      </c>
      <c r="F4644" s="39" t="s">
        <v>32560</v>
      </c>
      <c r="G4644" s="39" t="s">
        <v>26187</v>
      </c>
      <c r="H4644" s="39" t="s">
        <v>32561</v>
      </c>
      <c r="I4644" s="71">
        <v>-5</v>
      </c>
    </row>
    <row r="4645" spans="1:9" x14ac:dyDescent="0.2">
      <c r="A4645" s="38" t="s">
        <v>82</v>
      </c>
      <c r="B4645" s="39" t="s">
        <v>69</v>
      </c>
      <c r="C4645" s="39" t="s">
        <v>70</v>
      </c>
      <c r="D4645" s="39" t="s">
        <v>71</v>
      </c>
      <c r="E4645" s="39" t="s">
        <v>12</v>
      </c>
      <c r="F4645" s="39" t="s">
        <v>26542</v>
      </c>
      <c r="G4645" s="39" t="s">
        <v>26187</v>
      </c>
      <c r="H4645" s="39" t="s">
        <v>26543</v>
      </c>
      <c r="I4645" s="71">
        <v>-36.01</v>
      </c>
    </row>
    <row r="4646" spans="1:9" x14ac:dyDescent="0.2">
      <c r="A4646" s="38" t="s">
        <v>82</v>
      </c>
      <c r="B4646" s="39" t="s">
        <v>69</v>
      </c>
      <c r="C4646" s="39" t="s">
        <v>70</v>
      </c>
      <c r="D4646" s="39" t="s">
        <v>71</v>
      </c>
      <c r="E4646" s="39" t="s">
        <v>12</v>
      </c>
      <c r="F4646" s="39" t="s">
        <v>29382</v>
      </c>
      <c r="G4646" s="39" t="s">
        <v>26187</v>
      </c>
      <c r="H4646" s="39" t="s">
        <v>29383</v>
      </c>
      <c r="I4646" s="71">
        <v>-5</v>
      </c>
    </row>
    <row r="4647" spans="1:9" x14ac:dyDescent="0.2">
      <c r="A4647" s="38" t="s">
        <v>82</v>
      </c>
      <c r="B4647" s="39" t="s">
        <v>69</v>
      </c>
      <c r="C4647" s="39" t="s">
        <v>70</v>
      </c>
      <c r="D4647" s="39" t="s">
        <v>71</v>
      </c>
      <c r="E4647" s="39" t="s">
        <v>12</v>
      </c>
      <c r="F4647" s="39" t="s">
        <v>3288</v>
      </c>
      <c r="G4647" s="39" t="s">
        <v>26187</v>
      </c>
      <c r="H4647" s="39" t="s">
        <v>3289</v>
      </c>
      <c r="I4647" s="71">
        <v>-10.07</v>
      </c>
    </row>
    <row r="4648" spans="1:9" x14ac:dyDescent="0.2">
      <c r="A4648" s="38" t="s">
        <v>82</v>
      </c>
      <c r="B4648" s="39" t="s">
        <v>69</v>
      </c>
      <c r="C4648" s="39" t="s">
        <v>70</v>
      </c>
      <c r="D4648" s="39" t="s">
        <v>71</v>
      </c>
      <c r="E4648" s="39" t="s">
        <v>12</v>
      </c>
      <c r="F4648" s="39" t="s">
        <v>27083</v>
      </c>
      <c r="G4648" s="39" t="s">
        <v>26187</v>
      </c>
      <c r="H4648" s="39" t="s">
        <v>3290</v>
      </c>
      <c r="I4648" s="71">
        <v>-88.69</v>
      </c>
    </row>
    <row r="4649" spans="1:9" x14ac:dyDescent="0.2">
      <c r="A4649" s="38" t="s">
        <v>82</v>
      </c>
      <c r="B4649" s="39" t="s">
        <v>69</v>
      </c>
      <c r="C4649" s="39" t="s">
        <v>70</v>
      </c>
      <c r="D4649" s="39" t="s">
        <v>71</v>
      </c>
      <c r="E4649" s="39" t="s">
        <v>12</v>
      </c>
      <c r="F4649" s="39" t="s">
        <v>30392</v>
      </c>
      <c r="G4649" s="39" t="s">
        <v>26187</v>
      </c>
      <c r="H4649" s="39" t="s">
        <v>3292</v>
      </c>
      <c r="I4649" s="71">
        <v>-14.22</v>
      </c>
    </row>
    <row r="4650" spans="1:9" x14ac:dyDescent="0.2">
      <c r="A4650" s="38" t="s">
        <v>82</v>
      </c>
      <c r="B4650" s="39" t="s">
        <v>69</v>
      </c>
      <c r="C4650" s="39" t="s">
        <v>70</v>
      </c>
      <c r="D4650" s="39" t="s">
        <v>71</v>
      </c>
      <c r="E4650" s="39" t="s">
        <v>12</v>
      </c>
      <c r="F4650" s="39" t="s">
        <v>32562</v>
      </c>
      <c r="G4650" s="39" t="s">
        <v>26187</v>
      </c>
      <c r="H4650" s="39" t="s">
        <v>1849</v>
      </c>
      <c r="I4650" s="71">
        <v>-5.99</v>
      </c>
    </row>
    <row r="4651" spans="1:9" x14ac:dyDescent="0.2">
      <c r="A4651" s="38" t="s">
        <v>82</v>
      </c>
      <c r="B4651" s="39" t="s">
        <v>69</v>
      </c>
      <c r="C4651" s="39" t="s">
        <v>70</v>
      </c>
      <c r="D4651" s="39" t="s">
        <v>71</v>
      </c>
      <c r="E4651" s="39" t="s">
        <v>12</v>
      </c>
      <c r="F4651" s="39" t="s">
        <v>27084</v>
      </c>
      <c r="G4651" s="39" t="s">
        <v>26187</v>
      </c>
      <c r="H4651" s="39" t="s">
        <v>27085</v>
      </c>
      <c r="I4651" s="71">
        <v>-35.83</v>
      </c>
    </row>
    <row r="4652" spans="1:9" x14ac:dyDescent="0.2">
      <c r="A4652" s="38" t="s">
        <v>82</v>
      </c>
      <c r="B4652" s="39" t="s">
        <v>69</v>
      </c>
      <c r="C4652" s="39" t="s">
        <v>70</v>
      </c>
      <c r="D4652" s="39" t="s">
        <v>71</v>
      </c>
      <c r="E4652" s="39" t="s">
        <v>12</v>
      </c>
      <c r="F4652" s="39" t="s">
        <v>29384</v>
      </c>
      <c r="G4652" s="39" t="s">
        <v>26187</v>
      </c>
      <c r="H4652" s="39" t="s">
        <v>29385</v>
      </c>
      <c r="I4652" s="71">
        <v>-5.65</v>
      </c>
    </row>
    <row r="4653" spans="1:9" x14ac:dyDescent="0.2">
      <c r="A4653" s="38" t="s">
        <v>82</v>
      </c>
      <c r="B4653" s="39" t="s">
        <v>69</v>
      </c>
      <c r="C4653" s="39" t="s">
        <v>70</v>
      </c>
      <c r="D4653" s="39" t="s">
        <v>71</v>
      </c>
      <c r="E4653" s="39" t="s">
        <v>12</v>
      </c>
      <c r="F4653" s="39" t="s">
        <v>32563</v>
      </c>
      <c r="G4653" s="39" t="s">
        <v>26187</v>
      </c>
      <c r="H4653" s="39" t="s">
        <v>32564</v>
      </c>
      <c r="I4653" s="71">
        <v>-5</v>
      </c>
    </row>
    <row r="4654" spans="1:9" x14ac:dyDescent="0.2">
      <c r="A4654" s="38" t="s">
        <v>82</v>
      </c>
      <c r="B4654" s="39" t="s">
        <v>69</v>
      </c>
      <c r="C4654" s="39" t="s">
        <v>70</v>
      </c>
      <c r="D4654" s="39" t="s">
        <v>71</v>
      </c>
      <c r="E4654" s="39" t="s">
        <v>12</v>
      </c>
      <c r="F4654" s="39" t="s">
        <v>3294</v>
      </c>
      <c r="G4654" s="39" t="s">
        <v>26187</v>
      </c>
      <c r="H4654" s="39" t="s">
        <v>3295</v>
      </c>
      <c r="I4654" s="71">
        <v>-6.03</v>
      </c>
    </row>
    <row r="4655" spans="1:9" x14ac:dyDescent="0.2">
      <c r="A4655" s="38" t="s">
        <v>82</v>
      </c>
      <c r="B4655" s="39" t="s">
        <v>69</v>
      </c>
      <c r="C4655" s="39" t="s">
        <v>70</v>
      </c>
      <c r="D4655" s="39" t="s">
        <v>71</v>
      </c>
      <c r="E4655" s="39" t="s">
        <v>12</v>
      </c>
      <c r="F4655" s="39" t="s">
        <v>30393</v>
      </c>
      <c r="G4655" s="39" t="s">
        <v>26187</v>
      </c>
      <c r="H4655" s="39" t="s">
        <v>30394</v>
      </c>
      <c r="I4655" s="71">
        <v>-5</v>
      </c>
    </row>
    <row r="4656" spans="1:9" x14ac:dyDescent="0.2">
      <c r="A4656" s="38" t="s">
        <v>82</v>
      </c>
      <c r="B4656" s="39" t="s">
        <v>69</v>
      </c>
      <c r="C4656" s="39" t="s">
        <v>70</v>
      </c>
      <c r="D4656" s="39" t="s">
        <v>71</v>
      </c>
      <c r="E4656" s="39" t="s">
        <v>12</v>
      </c>
      <c r="F4656" s="39" t="s">
        <v>28267</v>
      </c>
      <c r="G4656" s="39" t="s">
        <v>26187</v>
      </c>
      <c r="H4656" s="39" t="s">
        <v>28268</v>
      </c>
      <c r="I4656" s="71">
        <v>-19.39</v>
      </c>
    </row>
    <row r="4657" spans="1:9" x14ac:dyDescent="0.2">
      <c r="A4657" s="38" t="s">
        <v>82</v>
      </c>
      <c r="B4657" s="39" t="s">
        <v>69</v>
      </c>
      <c r="C4657" s="39" t="s">
        <v>70</v>
      </c>
      <c r="D4657" s="39" t="s">
        <v>71</v>
      </c>
      <c r="E4657" s="39" t="s">
        <v>12</v>
      </c>
      <c r="F4657" s="39" t="s">
        <v>29386</v>
      </c>
      <c r="G4657" s="39" t="s">
        <v>100</v>
      </c>
      <c r="H4657" s="39" t="s">
        <v>3298</v>
      </c>
      <c r="I4657" s="71">
        <v>-5</v>
      </c>
    </row>
    <row r="4658" spans="1:9" x14ac:dyDescent="0.2">
      <c r="A4658" s="38" t="s">
        <v>82</v>
      </c>
      <c r="B4658" s="39" t="s">
        <v>69</v>
      </c>
      <c r="C4658" s="39" t="s">
        <v>70</v>
      </c>
      <c r="D4658" s="39" t="s">
        <v>71</v>
      </c>
      <c r="E4658" s="39" t="s">
        <v>12</v>
      </c>
      <c r="F4658" s="39" t="s">
        <v>27881</v>
      </c>
      <c r="G4658" s="39" t="s">
        <v>26187</v>
      </c>
      <c r="H4658" s="39" t="s">
        <v>1850</v>
      </c>
      <c r="I4658" s="71">
        <v>-6.86</v>
      </c>
    </row>
    <row r="4659" spans="1:9" x14ac:dyDescent="0.2">
      <c r="A4659" s="38" t="s">
        <v>82</v>
      </c>
      <c r="B4659" s="39" t="s">
        <v>69</v>
      </c>
      <c r="C4659" s="39" t="s">
        <v>70</v>
      </c>
      <c r="D4659" s="39" t="s">
        <v>71</v>
      </c>
      <c r="E4659" s="39" t="s">
        <v>12</v>
      </c>
      <c r="F4659" s="39" t="s">
        <v>29387</v>
      </c>
      <c r="G4659" s="39" t="s">
        <v>26187</v>
      </c>
      <c r="H4659" s="39" t="s">
        <v>29388</v>
      </c>
      <c r="I4659" s="71">
        <v>-5</v>
      </c>
    </row>
    <row r="4660" spans="1:9" x14ac:dyDescent="0.2">
      <c r="A4660" s="38" t="s">
        <v>82</v>
      </c>
      <c r="B4660" s="39" t="s">
        <v>69</v>
      </c>
      <c r="C4660" s="39" t="s">
        <v>70</v>
      </c>
      <c r="D4660" s="39" t="s">
        <v>71</v>
      </c>
      <c r="E4660" s="39" t="s">
        <v>12</v>
      </c>
      <c r="F4660" s="39" t="s">
        <v>27275</v>
      </c>
      <c r="G4660" s="39" t="s">
        <v>26187</v>
      </c>
      <c r="H4660" s="39" t="s">
        <v>1852</v>
      </c>
      <c r="I4660" s="71">
        <v>-15.62</v>
      </c>
    </row>
    <row r="4661" spans="1:9" x14ac:dyDescent="0.2">
      <c r="A4661" s="38" t="s">
        <v>82</v>
      </c>
      <c r="B4661" s="39" t="s">
        <v>69</v>
      </c>
      <c r="C4661" s="39" t="s">
        <v>70</v>
      </c>
      <c r="D4661" s="39" t="s">
        <v>71</v>
      </c>
      <c r="E4661" s="39" t="s">
        <v>12</v>
      </c>
      <c r="F4661" s="39" t="s">
        <v>27518</v>
      </c>
      <c r="G4661" s="39" t="s">
        <v>26187</v>
      </c>
      <c r="H4661" s="39" t="s">
        <v>27519</v>
      </c>
      <c r="I4661" s="71">
        <v>-5</v>
      </c>
    </row>
    <row r="4662" spans="1:9" x14ac:dyDescent="0.2">
      <c r="A4662" s="38" t="s">
        <v>82</v>
      </c>
      <c r="B4662" s="39" t="s">
        <v>69</v>
      </c>
      <c r="C4662" s="39" t="s">
        <v>70</v>
      </c>
      <c r="D4662" s="39" t="s">
        <v>71</v>
      </c>
      <c r="E4662" s="39" t="s">
        <v>12</v>
      </c>
      <c r="F4662" s="39" t="s">
        <v>28780</v>
      </c>
      <c r="G4662" s="39" t="s">
        <v>26187</v>
      </c>
      <c r="H4662" s="39" t="s">
        <v>3300</v>
      </c>
      <c r="I4662" s="71">
        <v>-5</v>
      </c>
    </row>
    <row r="4663" spans="1:9" x14ac:dyDescent="0.2">
      <c r="A4663" s="38" t="s">
        <v>82</v>
      </c>
      <c r="B4663" s="39" t="s">
        <v>69</v>
      </c>
      <c r="C4663" s="39" t="s">
        <v>70</v>
      </c>
      <c r="D4663" s="39" t="s">
        <v>71</v>
      </c>
      <c r="E4663" s="39" t="s">
        <v>12</v>
      </c>
      <c r="F4663" s="39" t="s">
        <v>32565</v>
      </c>
      <c r="G4663" s="39" t="s">
        <v>26187</v>
      </c>
      <c r="H4663" s="39" t="s">
        <v>32566</v>
      </c>
      <c r="I4663" s="71">
        <v>-5</v>
      </c>
    </row>
    <row r="4664" spans="1:9" x14ac:dyDescent="0.2">
      <c r="A4664" s="38" t="s">
        <v>82</v>
      </c>
      <c r="B4664" s="39" t="s">
        <v>69</v>
      </c>
      <c r="C4664" s="39" t="s">
        <v>70</v>
      </c>
      <c r="D4664" s="39" t="s">
        <v>71</v>
      </c>
      <c r="E4664" s="39" t="s">
        <v>12</v>
      </c>
      <c r="F4664" s="39" t="s">
        <v>27086</v>
      </c>
      <c r="G4664" s="39" t="s">
        <v>26187</v>
      </c>
      <c r="H4664" s="39" t="s">
        <v>3302</v>
      </c>
      <c r="I4664" s="71">
        <v>-14.68</v>
      </c>
    </row>
    <row r="4665" spans="1:9" x14ac:dyDescent="0.2">
      <c r="A4665" s="38" t="s">
        <v>82</v>
      </c>
      <c r="B4665" s="39" t="s">
        <v>69</v>
      </c>
      <c r="C4665" s="39" t="s">
        <v>70</v>
      </c>
      <c r="D4665" s="39" t="s">
        <v>71</v>
      </c>
      <c r="E4665" s="39" t="s">
        <v>12</v>
      </c>
      <c r="F4665" s="39" t="s">
        <v>26885</v>
      </c>
      <c r="G4665" s="39" t="s">
        <v>26187</v>
      </c>
      <c r="H4665" s="39" t="s">
        <v>18433</v>
      </c>
      <c r="I4665" s="71">
        <v>-5</v>
      </c>
    </row>
    <row r="4666" spans="1:9" x14ac:dyDescent="0.2">
      <c r="A4666" s="38" t="s">
        <v>82</v>
      </c>
      <c r="B4666" s="39" t="s">
        <v>69</v>
      </c>
      <c r="C4666" s="39" t="s">
        <v>70</v>
      </c>
      <c r="D4666" s="39" t="s">
        <v>71</v>
      </c>
      <c r="E4666" s="39" t="s">
        <v>12</v>
      </c>
      <c r="F4666" s="39" t="s">
        <v>27520</v>
      </c>
      <c r="G4666" s="39" t="s">
        <v>26187</v>
      </c>
      <c r="H4666" s="39" t="s">
        <v>27521</v>
      </c>
      <c r="I4666" s="71">
        <v>-10.66</v>
      </c>
    </row>
    <row r="4667" spans="1:9" x14ac:dyDescent="0.2">
      <c r="A4667" s="38" t="s">
        <v>82</v>
      </c>
      <c r="B4667" s="39" t="s">
        <v>69</v>
      </c>
      <c r="C4667" s="39" t="s">
        <v>70</v>
      </c>
      <c r="D4667" s="39" t="s">
        <v>71</v>
      </c>
      <c r="E4667" s="39" t="s">
        <v>12</v>
      </c>
      <c r="F4667" s="39" t="s">
        <v>27882</v>
      </c>
      <c r="G4667" s="39" t="s">
        <v>26187</v>
      </c>
      <c r="H4667" s="39" t="s">
        <v>27883</v>
      </c>
      <c r="I4667" s="71">
        <v>-7.44</v>
      </c>
    </row>
    <row r="4668" spans="1:9" x14ac:dyDescent="0.2">
      <c r="A4668" s="38" t="s">
        <v>82</v>
      </c>
      <c r="B4668" s="39" t="s">
        <v>69</v>
      </c>
      <c r="C4668" s="39" t="s">
        <v>70</v>
      </c>
      <c r="D4668" s="39" t="s">
        <v>71</v>
      </c>
      <c r="E4668" s="39" t="s">
        <v>12</v>
      </c>
      <c r="F4668" s="39" t="s">
        <v>32567</v>
      </c>
      <c r="G4668" s="39" t="s">
        <v>26187</v>
      </c>
      <c r="H4668" s="39" t="s">
        <v>32568</v>
      </c>
      <c r="I4668" s="71">
        <v>-5</v>
      </c>
    </row>
    <row r="4669" spans="1:9" x14ac:dyDescent="0.2">
      <c r="A4669" s="38" t="s">
        <v>82</v>
      </c>
      <c r="B4669" s="39" t="s">
        <v>69</v>
      </c>
      <c r="C4669" s="39" t="s">
        <v>70</v>
      </c>
      <c r="D4669" s="39" t="s">
        <v>71</v>
      </c>
      <c r="E4669" s="39" t="s">
        <v>12</v>
      </c>
      <c r="F4669" s="39" t="s">
        <v>32569</v>
      </c>
      <c r="G4669" s="39" t="s">
        <v>26187</v>
      </c>
      <c r="H4669" s="39" t="s">
        <v>3305</v>
      </c>
      <c r="I4669" s="71">
        <v>-5</v>
      </c>
    </row>
    <row r="4670" spans="1:9" x14ac:dyDescent="0.2">
      <c r="A4670" s="38" t="s">
        <v>82</v>
      </c>
      <c r="B4670" s="39" t="s">
        <v>69</v>
      </c>
      <c r="C4670" s="39" t="s">
        <v>70</v>
      </c>
      <c r="D4670" s="39" t="s">
        <v>71</v>
      </c>
      <c r="E4670" s="39" t="s">
        <v>12</v>
      </c>
      <c r="F4670" s="39" t="s">
        <v>29389</v>
      </c>
      <c r="G4670" s="39" t="s">
        <v>26187</v>
      </c>
      <c r="H4670" s="39" t="s">
        <v>18804</v>
      </c>
      <c r="I4670" s="71">
        <v>-5</v>
      </c>
    </row>
    <row r="4671" spans="1:9" x14ac:dyDescent="0.2">
      <c r="A4671" s="38" t="s">
        <v>82</v>
      </c>
      <c r="B4671" s="39" t="s">
        <v>69</v>
      </c>
      <c r="C4671" s="39" t="s">
        <v>70</v>
      </c>
      <c r="D4671" s="39" t="s">
        <v>71</v>
      </c>
      <c r="E4671" s="39" t="s">
        <v>12</v>
      </c>
      <c r="F4671" s="39" t="s">
        <v>27276</v>
      </c>
      <c r="G4671" s="39" t="s">
        <v>26187</v>
      </c>
      <c r="H4671" s="39" t="s">
        <v>27277</v>
      </c>
      <c r="I4671" s="71">
        <v>-10.53</v>
      </c>
    </row>
    <row r="4672" spans="1:9" x14ac:dyDescent="0.2">
      <c r="A4672" s="38" t="s">
        <v>82</v>
      </c>
      <c r="B4672" s="39" t="s">
        <v>69</v>
      </c>
      <c r="C4672" s="39" t="s">
        <v>70</v>
      </c>
      <c r="D4672" s="39" t="s">
        <v>71</v>
      </c>
      <c r="E4672" s="39" t="s">
        <v>12</v>
      </c>
      <c r="F4672" s="39" t="s">
        <v>26267</v>
      </c>
      <c r="G4672" s="39" t="s">
        <v>26187</v>
      </c>
      <c r="H4672" s="39" t="s">
        <v>5756</v>
      </c>
      <c r="I4672" s="71">
        <v>-20.2</v>
      </c>
    </row>
    <row r="4673" spans="1:9" x14ac:dyDescent="0.2">
      <c r="A4673" s="38" t="s">
        <v>82</v>
      </c>
      <c r="B4673" s="39" t="s">
        <v>69</v>
      </c>
      <c r="C4673" s="39" t="s">
        <v>70</v>
      </c>
      <c r="D4673" s="39" t="s">
        <v>71</v>
      </c>
      <c r="E4673" s="39" t="s">
        <v>12</v>
      </c>
      <c r="F4673" s="39" t="s">
        <v>26544</v>
      </c>
      <c r="G4673" s="39" t="s">
        <v>100</v>
      </c>
      <c r="H4673" s="39" t="s">
        <v>26721</v>
      </c>
      <c r="I4673" s="71">
        <v>-11.94</v>
      </c>
    </row>
    <row r="4674" spans="1:9" x14ac:dyDescent="0.2">
      <c r="A4674" s="38" t="s">
        <v>82</v>
      </c>
      <c r="B4674" s="39" t="s">
        <v>69</v>
      </c>
      <c r="C4674" s="39" t="s">
        <v>70</v>
      </c>
      <c r="D4674" s="39" t="s">
        <v>71</v>
      </c>
      <c r="E4674" s="39" t="s">
        <v>12</v>
      </c>
      <c r="F4674" s="39" t="s">
        <v>26545</v>
      </c>
      <c r="G4674" s="39" t="s">
        <v>26187</v>
      </c>
      <c r="H4674" s="39" t="s">
        <v>26546</v>
      </c>
      <c r="I4674" s="71">
        <v>-5</v>
      </c>
    </row>
    <row r="4675" spans="1:9" x14ac:dyDescent="0.2">
      <c r="A4675" s="38" t="s">
        <v>82</v>
      </c>
      <c r="B4675" s="39" t="s">
        <v>69</v>
      </c>
      <c r="C4675" s="39" t="s">
        <v>70</v>
      </c>
      <c r="D4675" s="39" t="s">
        <v>71</v>
      </c>
      <c r="E4675" s="39" t="s">
        <v>12</v>
      </c>
      <c r="F4675" s="39" t="s">
        <v>32570</v>
      </c>
      <c r="G4675" s="39" t="s">
        <v>26187</v>
      </c>
      <c r="H4675" s="39" t="s">
        <v>11998</v>
      </c>
      <c r="I4675" s="71">
        <v>-5</v>
      </c>
    </row>
    <row r="4676" spans="1:9" x14ac:dyDescent="0.2">
      <c r="A4676" s="38" t="s">
        <v>82</v>
      </c>
      <c r="B4676" s="39" t="s">
        <v>69</v>
      </c>
      <c r="C4676" s="39" t="s">
        <v>70</v>
      </c>
      <c r="D4676" s="39" t="s">
        <v>71</v>
      </c>
      <c r="E4676" s="39" t="s">
        <v>12</v>
      </c>
      <c r="F4676" s="39" t="s">
        <v>32571</v>
      </c>
      <c r="G4676" s="39" t="s">
        <v>26187</v>
      </c>
      <c r="H4676" s="39" t="s">
        <v>32572</v>
      </c>
      <c r="I4676" s="71">
        <v>-5</v>
      </c>
    </row>
    <row r="4677" spans="1:9" x14ac:dyDescent="0.2">
      <c r="A4677" s="38" t="s">
        <v>82</v>
      </c>
      <c r="B4677" s="39" t="s">
        <v>69</v>
      </c>
      <c r="C4677" s="39" t="s">
        <v>70</v>
      </c>
      <c r="D4677" s="39" t="s">
        <v>71</v>
      </c>
      <c r="E4677" s="39" t="s">
        <v>12</v>
      </c>
      <c r="F4677" s="39" t="s">
        <v>3308</v>
      </c>
      <c r="G4677" s="39" t="s">
        <v>26187</v>
      </c>
      <c r="H4677" s="39" t="s">
        <v>3309</v>
      </c>
      <c r="I4677" s="71">
        <v>-16.350000000000001</v>
      </c>
    </row>
    <row r="4678" spans="1:9" x14ac:dyDescent="0.2">
      <c r="A4678" s="38" t="s">
        <v>82</v>
      </c>
      <c r="B4678" s="39" t="s">
        <v>69</v>
      </c>
      <c r="C4678" s="39" t="s">
        <v>70</v>
      </c>
      <c r="D4678" s="39" t="s">
        <v>71</v>
      </c>
      <c r="E4678" s="39" t="s">
        <v>12</v>
      </c>
      <c r="F4678" s="39" t="s">
        <v>1854</v>
      </c>
      <c r="G4678" s="39" t="s">
        <v>26187</v>
      </c>
      <c r="H4678" s="39" t="s">
        <v>1855</v>
      </c>
      <c r="I4678" s="71">
        <v>-20.94</v>
      </c>
    </row>
    <row r="4679" spans="1:9" x14ac:dyDescent="0.2">
      <c r="A4679" s="38" t="s">
        <v>82</v>
      </c>
      <c r="B4679" s="39" t="s">
        <v>69</v>
      </c>
      <c r="C4679" s="39" t="s">
        <v>70</v>
      </c>
      <c r="D4679" s="39" t="s">
        <v>71</v>
      </c>
      <c r="E4679" s="39" t="s">
        <v>12</v>
      </c>
      <c r="F4679" s="39" t="s">
        <v>26886</v>
      </c>
      <c r="G4679" s="39" t="s">
        <v>26187</v>
      </c>
      <c r="H4679" s="39" t="s">
        <v>26887</v>
      </c>
      <c r="I4679" s="71">
        <v>-7.9</v>
      </c>
    </row>
    <row r="4680" spans="1:9" x14ac:dyDescent="0.2">
      <c r="A4680" s="38" t="s">
        <v>82</v>
      </c>
      <c r="B4680" s="39" t="s">
        <v>69</v>
      </c>
      <c r="C4680" s="39" t="s">
        <v>70</v>
      </c>
      <c r="D4680" s="39" t="s">
        <v>71</v>
      </c>
      <c r="E4680" s="39" t="s">
        <v>12</v>
      </c>
      <c r="F4680" s="39" t="s">
        <v>32573</v>
      </c>
      <c r="G4680" s="39" t="s">
        <v>26187</v>
      </c>
      <c r="H4680" s="39" t="s">
        <v>14387</v>
      </c>
      <c r="I4680" s="71">
        <v>-5</v>
      </c>
    </row>
    <row r="4681" spans="1:9" x14ac:dyDescent="0.2">
      <c r="A4681" s="38" t="s">
        <v>82</v>
      </c>
      <c r="B4681" s="39" t="s">
        <v>69</v>
      </c>
      <c r="C4681" s="39" t="s">
        <v>70</v>
      </c>
      <c r="D4681" s="39" t="s">
        <v>71</v>
      </c>
      <c r="E4681" s="39" t="s">
        <v>12</v>
      </c>
      <c r="F4681" s="39" t="s">
        <v>3312</v>
      </c>
      <c r="G4681" s="39" t="s">
        <v>26187</v>
      </c>
      <c r="H4681" s="39" t="s">
        <v>3313</v>
      </c>
      <c r="I4681" s="71">
        <v>-13.6</v>
      </c>
    </row>
    <row r="4682" spans="1:9" x14ac:dyDescent="0.2">
      <c r="A4682" s="38" t="s">
        <v>82</v>
      </c>
      <c r="B4682" s="39" t="s">
        <v>69</v>
      </c>
      <c r="C4682" s="39" t="s">
        <v>70</v>
      </c>
      <c r="D4682" s="39" t="s">
        <v>71</v>
      </c>
      <c r="E4682" s="39" t="s">
        <v>12</v>
      </c>
      <c r="F4682" s="39" t="s">
        <v>30395</v>
      </c>
      <c r="G4682" s="39" t="s">
        <v>26187</v>
      </c>
      <c r="H4682" s="39" t="s">
        <v>30396</v>
      </c>
      <c r="I4682" s="71">
        <v>-10.38</v>
      </c>
    </row>
    <row r="4683" spans="1:9" x14ac:dyDescent="0.2">
      <c r="A4683" s="38" t="s">
        <v>82</v>
      </c>
      <c r="B4683" s="39" t="s">
        <v>69</v>
      </c>
      <c r="C4683" s="39" t="s">
        <v>70</v>
      </c>
      <c r="D4683" s="39" t="s">
        <v>71</v>
      </c>
      <c r="E4683" s="39" t="s">
        <v>12</v>
      </c>
      <c r="F4683" s="39" t="s">
        <v>3314</v>
      </c>
      <c r="G4683" s="39" t="s">
        <v>26187</v>
      </c>
      <c r="H4683" s="39" t="s">
        <v>3315</v>
      </c>
      <c r="I4683" s="71">
        <v>-22.58</v>
      </c>
    </row>
    <row r="4684" spans="1:9" x14ac:dyDescent="0.2">
      <c r="A4684" s="38" t="s">
        <v>82</v>
      </c>
      <c r="B4684" s="39" t="s">
        <v>69</v>
      </c>
      <c r="C4684" s="39" t="s">
        <v>70</v>
      </c>
      <c r="D4684" s="39" t="s">
        <v>71</v>
      </c>
      <c r="E4684" s="39" t="s">
        <v>12</v>
      </c>
      <c r="F4684" s="39" t="s">
        <v>27278</v>
      </c>
      <c r="G4684" s="39" t="s">
        <v>26187</v>
      </c>
      <c r="H4684" s="39" t="s">
        <v>11042</v>
      </c>
      <c r="I4684" s="71">
        <v>-5.08</v>
      </c>
    </row>
    <row r="4685" spans="1:9" x14ac:dyDescent="0.2">
      <c r="A4685" s="38" t="s">
        <v>82</v>
      </c>
      <c r="B4685" s="39" t="s">
        <v>69</v>
      </c>
      <c r="C4685" s="39" t="s">
        <v>70</v>
      </c>
      <c r="D4685" s="39" t="s">
        <v>71</v>
      </c>
      <c r="E4685" s="39" t="s">
        <v>12</v>
      </c>
      <c r="F4685" s="39" t="s">
        <v>26547</v>
      </c>
      <c r="G4685" s="39" t="s">
        <v>26187</v>
      </c>
      <c r="H4685" s="39" t="s">
        <v>3316</v>
      </c>
      <c r="I4685" s="71">
        <v>-19.59</v>
      </c>
    </row>
    <row r="4686" spans="1:9" x14ac:dyDescent="0.2">
      <c r="A4686" s="38" t="s">
        <v>82</v>
      </c>
      <c r="B4686" s="39" t="s">
        <v>69</v>
      </c>
      <c r="C4686" s="39" t="s">
        <v>70</v>
      </c>
      <c r="D4686" s="39" t="s">
        <v>71</v>
      </c>
      <c r="E4686" s="39" t="s">
        <v>12</v>
      </c>
      <c r="F4686" s="39" t="s">
        <v>29390</v>
      </c>
      <c r="G4686" s="39" t="s">
        <v>26187</v>
      </c>
      <c r="H4686" s="39" t="s">
        <v>29391</v>
      </c>
      <c r="I4686" s="71">
        <v>-5</v>
      </c>
    </row>
    <row r="4687" spans="1:9" x14ac:dyDescent="0.2">
      <c r="A4687" s="38" t="s">
        <v>82</v>
      </c>
      <c r="B4687" s="39" t="s">
        <v>69</v>
      </c>
      <c r="C4687" s="39" t="s">
        <v>70</v>
      </c>
      <c r="D4687" s="39" t="s">
        <v>71</v>
      </c>
      <c r="E4687" s="39" t="s">
        <v>12</v>
      </c>
      <c r="F4687" s="39" t="s">
        <v>29392</v>
      </c>
      <c r="G4687" s="39" t="s">
        <v>26187</v>
      </c>
      <c r="H4687" s="39" t="s">
        <v>29393</v>
      </c>
      <c r="I4687" s="71">
        <v>-5.5</v>
      </c>
    </row>
    <row r="4688" spans="1:9" x14ac:dyDescent="0.2">
      <c r="A4688" s="38" t="s">
        <v>82</v>
      </c>
      <c r="B4688" s="39" t="s">
        <v>69</v>
      </c>
      <c r="C4688" s="39" t="s">
        <v>70</v>
      </c>
      <c r="D4688" s="39" t="s">
        <v>71</v>
      </c>
      <c r="E4688" s="39" t="s">
        <v>12</v>
      </c>
      <c r="F4688" s="39" t="s">
        <v>28269</v>
      </c>
      <c r="G4688" s="39" t="s">
        <v>26187</v>
      </c>
      <c r="H4688" s="39" t="s">
        <v>28270</v>
      </c>
      <c r="I4688" s="71">
        <v>-15.42</v>
      </c>
    </row>
    <row r="4689" spans="1:9" x14ac:dyDescent="0.2">
      <c r="A4689" s="38" t="s">
        <v>82</v>
      </c>
      <c r="B4689" s="39" t="s">
        <v>69</v>
      </c>
      <c r="C4689" s="39" t="s">
        <v>70</v>
      </c>
      <c r="D4689" s="39" t="s">
        <v>71</v>
      </c>
      <c r="E4689" s="39" t="s">
        <v>12</v>
      </c>
      <c r="F4689" s="39" t="s">
        <v>28781</v>
      </c>
      <c r="G4689" s="39" t="s">
        <v>26187</v>
      </c>
      <c r="H4689" s="39" t="s">
        <v>28782</v>
      </c>
      <c r="I4689" s="71">
        <v>-41.65</v>
      </c>
    </row>
    <row r="4690" spans="1:9" x14ac:dyDescent="0.2">
      <c r="A4690" s="38" t="s">
        <v>82</v>
      </c>
      <c r="B4690" s="39" t="s">
        <v>69</v>
      </c>
      <c r="C4690" s="39" t="s">
        <v>70</v>
      </c>
      <c r="D4690" s="39" t="s">
        <v>71</v>
      </c>
      <c r="E4690" s="39" t="s">
        <v>12</v>
      </c>
      <c r="F4690" s="39" t="s">
        <v>29394</v>
      </c>
      <c r="G4690" s="39" t="s">
        <v>26187</v>
      </c>
      <c r="H4690" s="39" t="s">
        <v>3318</v>
      </c>
      <c r="I4690" s="71">
        <v>-5</v>
      </c>
    </row>
    <row r="4691" spans="1:9" x14ac:dyDescent="0.2">
      <c r="A4691" s="38" t="s">
        <v>82</v>
      </c>
      <c r="B4691" s="39" t="s">
        <v>69</v>
      </c>
      <c r="C4691" s="39" t="s">
        <v>70</v>
      </c>
      <c r="D4691" s="39" t="s">
        <v>71</v>
      </c>
      <c r="E4691" s="39" t="s">
        <v>12</v>
      </c>
      <c r="F4691" s="39" t="s">
        <v>30397</v>
      </c>
      <c r="G4691" s="39" t="s">
        <v>26187</v>
      </c>
      <c r="H4691" s="39" t="s">
        <v>30398</v>
      </c>
      <c r="I4691" s="71">
        <v>-31.95</v>
      </c>
    </row>
    <row r="4692" spans="1:9" x14ac:dyDescent="0.2">
      <c r="A4692" s="38" t="s">
        <v>82</v>
      </c>
      <c r="B4692" s="39" t="s">
        <v>69</v>
      </c>
      <c r="C4692" s="39" t="s">
        <v>70</v>
      </c>
      <c r="D4692" s="39" t="s">
        <v>71</v>
      </c>
      <c r="E4692" s="39" t="s">
        <v>12</v>
      </c>
      <c r="F4692" s="39" t="s">
        <v>26722</v>
      </c>
      <c r="G4692" s="39" t="s">
        <v>100</v>
      </c>
      <c r="H4692" s="39" t="s">
        <v>3320</v>
      </c>
      <c r="I4692" s="71">
        <v>-5</v>
      </c>
    </row>
    <row r="4693" spans="1:9" x14ac:dyDescent="0.2">
      <c r="A4693" s="38" t="s">
        <v>82</v>
      </c>
      <c r="B4693" s="39" t="s">
        <v>69</v>
      </c>
      <c r="C4693" s="39" t="s">
        <v>70</v>
      </c>
      <c r="D4693" s="39" t="s">
        <v>71</v>
      </c>
      <c r="E4693" s="39" t="s">
        <v>12</v>
      </c>
      <c r="F4693" s="39" t="s">
        <v>27279</v>
      </c>
      <c r="G4693" s="39" t="s">
        <v>26187</v>
      </c>
      <c r="H4693" s="39" t="s">
        <v>27280</v>
      </c>
      <c r="I4693" s="71">
        <v>-5</v>
      </c>
    </row>
    <row r="4694" spans="1:9" x14ac:dyDescent="0.2">
      <c r="A4694" s="38" t="s">
        <v>82</v>
      </c>
      <c r="B4694" s="39" t="s">
        <v>69</v>
      </c>
      <c r="C4694" s="39" t="s">
        <v>70</v>
      </c>
      <c r="D4694" s="39" t="s">
        <v>71</v>
      </c>
      <c r="E4694" s="39" t="s">
        <v>12</v>
      </c>
      <c r="F4694" s="39" t="s">
        <v>3321</v>
      </c>
      <c r="G4694" s="39" t="s">
        <v>26187</v>
      </c>
      <c r="H4694" s="39" t="s">
        <v>3322</v>
      </c>
      <c r="I4694" s="71">
        <v>-17.649999999999999</v>
      </c>
    </row>
    <row r="4695" spans="1:9" x14ac:dyDescent="0.2">
      <c r="A4695" s="38" t="s">
        <v>82</v>
      </c>
      <c r="B4695" s="39" t="s">
        <v>69</v>
      </c>
      <c r="C4695" s="39" t="s">
        <v>70</v>
      </c>
      <c r="D4695" s="39" t="s">
        <v>71</v>
      </c>
      <c r="E4695" s="39" t="s">
        <v>12</v>
      </c>
      <c r="F4695" s="39" t="s">
        <v>3323</v>
      </c>
      <c r="G4695" s="39" t="s">
        <v>26187</v>
      </c>
      <c r="H4695" s="39" t="s">
        <v>3324</v>
      </c>
      <c r="I4695" s="71">
        <v>-6.67</v>
      </c>
    </row>
    <row r="4696" spans="1:9" x14ac:dyDescent="0.2">
      <c r="A4696" s="38" t="s">
        <v>82</v>
      </c>
      <c r="B4696" s="39" t="s">
        <v>69</v>
      </c>
      <c r="C4696" s="39" t="s">
        <v>70</v>
      </c>
      <c r="D4696" s="39" t="s">
        <v>71</v>
      </c>
      <c r="E4696" s="39" t="s">
        <v>12</v>
      </c>
      <c r="F4696" s="39" t="s">
        <v>30399</v>
      </c>
      <c r="G4696" s="39" t="s">
        <v>26187</v>
      </c>
      <c r="H4696" s="39" t="s">
        <v>3325</v>
      </c>
      <c r="I4696" s="71">
        <v>-16.260000000000002</v>
      </c>
    </row>
    <row r="4697" spans="1:9" x14ac:dyDescent="0.2">
      <c r="A4697" s="38" t="s">
        <v>82</v>
      </c>
      <c r="B4697" s="39" t="s">
        <v>69</v>
      </c>
      <c r="C4697" s="39" t="s">
        <v>70</v>
      </c>
      <c r="D4697" s="39" t="s">
        <v>71</v>
      </c>
      <c r="E4697" s="39" t="s">
        <v>12</v>
      </c>
      <c r="F4697" s="39" t="s">
        <v>30400</v>
      </c>
      <c r="G4697" s="39" t="s">
        <v>26187</v>
      </c>
      <c r="H4697" s="39" t="s">
        <v>30401</v>
      </c>
      <c r="I4697" s="71">
        <v>-5</v>
      </c>
    </row>
    <row r="4698" spans="1:9" x14ac:dyDescent="0.2">
      <c r="A4698" s="38" t="s">
        <v>82</v>
      </c>
      <c r="B4698" s="39" t="s">
        <v>69</v>
      </c>
      <c r="C4698" s="39" t="s">
        <v>70</v>
      </c>
      <c r="D4698" s="39" t="s">
        <v>71</v>
      </c>
      <c r="E4698" s="39" t="s">
        <v>12</v>
      </c>
      <c r="F4698" s="39" t="s">
        <v>27884</v>
      </c>
      <c r="G4698" s="39" t="s">
        <v>26187</v>
      </c>
      <c r="H4698" s="39" t="s">
        <v>9523</v>
      </c>
      <c r="I4698" s="71">
        <v>-6.98</v>
      </c>
    </row>
    <row r="4699" spans="1:9" x14ac:dyDescent="0.2">
      <c r="A4699" s="38" t="s">
        <v>82</v>
      </c>
      <c r="B4699" s="39" t="s">
        <v>69</v>
      </c>
      <c r="C4699" s="39" t="s">
        <v>70</v>
      </c>
      <c r="D4699" s="39" t="s">
        <v>71</v>
      </c>
      <c r="E4699" s="39" t="s">
        <v>12</v>
      </c>
      <c r="F4699" s="39" t="s">
        <v>27547</v>
      </c>
      <c r="G4699" s="39" t="s">
        <v>26187</v>
      </c>
      <c r="H4699" s="39" t="s">
        <v>27548</v>
      </c>
      <c r="I4699" s="71">
        <v>-13.26</v>
      </c>
    </row>
    <row r="4700" spans="1:9" x14ac:dyDescent="0.2">
      <c r="A4700" s="38" t="s">
        <v>82</v>
      </c>
      <c r="B4700" s="39" t="s">
        <v>69</v>
      </c>
      <c r="C4700" s="39" t="s">
        <v>70</v>
      </c>
      <c r="D4700" s="39" t="s">
        <v>71</v>
      </c>
      <c r="E4700" s="39" t="s">
        <v>12</v>
      </c>
      <c r="F4700" s="39" t="s">
        <v>3326</v>
      </c>
      <c r="G4700" s="39" t="s">
        <v>26187</v>
      </c>
      <c r="H4700" s="39" t="s">
        <v>3327</v>
      </c>
      <c r="I4700" s="71">
        <v>-17.7</v>
      </c>
    </row>
    <row r="4701" spans="1:9" x14ac:dyDescent="0.2">
      <c r="A4701" s="38" t="s">
        <v>82</v>
      </c>
      <c r="B4701" s="39" t="s">
        <v>69</v>
      </c>
      <c r="C4701" s="39" t="s">
        <v>70</v>
      </c>
      <c r="D4701" s="39" t="s">
        <v>71</v>
      </c>
      <c r="E4701" s="39" t="s">
        <v>12</v>
      </c>
      <c r="F4701" s="39" t="s">
        <v>3330</v>
      </c>
      <c r="G4701" s="39" t="s">
        <v>26187</v>
      </c>
      <c r="H4701" s="39" t="s">
        <v>3331</v>
      </c>
      <c r="I4701" s="71">
        <v>-24.77</v>
      </c>
    </row>
    <row r="4702" spans="1:9" x14ac:dyDescent="0.2">
      <c r="A4702" s="38" t="s">
        <v>82</v>
      </c>
      <c r="B4702" s="39" t="s">
        <v>69</v>
      </c>
      <c r="C4702" s="39" t="s">
        <v>70</v>
      </c>
      <c r="D4702" s="39" t="s">
        <v>71</v>
      </c>
      <c r="E4702" s="39" t="s">
        <v>12</v>
      </c>
      <c r="F4702" s="39" t="s">
        <v>3332</v>
      </c>
      <c r="G4702" s="39" t="s">
        <v>26187</v>
      </c>
      <c r="H4702" s="39" t="s">
        <v>3333</v>
      </c>
      <c r="I4702" s="71">
        <v>-17.36</v>
      </c>
    </row>
    <row r="4703" spans="1:9" x14ac:dyDescent="0.2">
      <c r="A4703" s="38" t="s">
        <v>82</v>
      </c>
      <c r="B4703" s="39" t="s">
        <v>69</v>
      </c>
      <c r="C4703" s="39" t="s">
        <v>70</v>
      </c>
      <c r="D4703" s="39" t="s">
        <v>71</v>
      </c>
      <c r="E4703" s="39" t="s">
        <v>12</v>
      </c>
      <c r="F4703" s="39" t="s">
        <v>28271</v>
      </c>
      <c r="G4703" s="39" t="s">
        <v>26187</v>
      </c>
      <c r="H4703" s="39" t="s">
        <v>28272</v>
      </c>
      <c r="I4703" s="71">
        <v>-5</v>
      </c>
    </row>
    <row r="4704" spans="1:9" x14ac:dyDescent="0.2">
      <c r="A4704" s="38" t="s">
        <v>82</v>
      </c>
      <c r="B4704" s="39" t="s">
        <v>69</v>
      </c>
      <c r="C4704" s="39" t="s">
        <v>70</v>
      </c>
      <c r="D4704" s="39" t="s">
        <v>71</v>
      </c>
      <c r="E4704" s="39" t="s">
        <v>12</v>
      </c>
      <c r="F4704" s="39" t="s">
        <v>3336</v>
      </c>
      <c r="G4704" s="39" t="s">
        <v>26187</v>
      </c>
      <c r="H4704" s="39" t="s">
        <v>3337</v>
      </c>
      <c r="I4704" s="71">
        <v>-5</v>
      </c>
    </row>
    <row r="4705" spans="1:9" x14ac:dyDescent="0.2">
      <c r="A4705" s="38" t="s">
        <v>82</v>
      </c>
      <c r="B4705" s="39" t="s">
        <v>69</v>
      </c>
      <c r="C4705" s="39" t="s">
        <v>70</v>
      </c>
      <c r="D4705" s="39" t="s">
        <v>71</v>
      </c>
      <c r="E4705" s="39" t="s">
        <v>12</v>
      </c>
      <c r="F4705" s="39" t="s">
        <v>3338</v>
      </c>
      <c r="G4705" s="39" t="s">
        <v>26187</v>
      </c>
      <c r="H4705" s="39" t="s">
        <v>3339</v>
      </c>
      <c r="I4705" s="71">
        <v>-14.37</v>
      </c>
    </row>
    <row r="4706" spans="1:9" x14ac:dyDescent="0.2">
      <c r="A4706" s="38" t="s">
        <v>82</v>
      </c>
      <c r="B4706" s="39" t="s">
        <v>69</v>
      </c>
      <c r="C4706" s="39" t="s">
        <v>70</v>
      </c>
      <c r="D4706" s="39" t="s">
        <v>71</v>
      </c>
      <c r="E4706" s="39" t="s">
        <v>12</v>
      </c>
      <c r="F4706" s="39" t="s">
        <v>26888</v>
      </c>
      <c r="G4706" s="39" t="s">
        <v>26187</v>
      </c>
      <c r="H4706" s="39" t="s">
        <v>3341</v>
      </c>
      <c r="I4706" s="71">
        <v>-5</v>
      </c>
    </row>
    <row r="4707" spans="1:9" x14ac:dyDescent="0.2">
      <c r="A4707" s="38" t="s">
        <v>82</v>
      </c>
      <c r="B4707" s="39" t="s">
        <v>69</v>
      </c>
      <c r="C4707" s="39" t="s">
        <v>70</v>
      </c>
      <c r="D4707" s="39" t="s">
        <v>71</v>
      </c>
      <c r="E4707" s="39" t="s">
        <v>12</v>
      </c>
      <c r="F4707" s="39" t="s">
        <v>3342</v>
      </c>
      <c r="G4707" s="39" t="s">
        <v>26187</v>
      </c>
      <c r="H4707" s="39" t="s">
        <v>3343</v>
      </c>
      <c r="I4707" s="71">
        <v>-39.159999999999997</v>
      </c>
    </row>
    <row r="4708" spans="1:9" x14ac:dyDescent="0.2">
      <c r="A4708" s="38" t="s">
        <v>82</v>
      </c>
      <c r="B4708" s="39" t="s">
        <v>69</v>
      </c>
      <c r="C4708" s="39" t="s">
        <v>70</v>
      </c>
      <c r="D4708" s="39" t="s">
        <v>71</v>
      </c>
      <c r="E4708" s="39" t="s">
        <v>12</v>
      </c>
      <c r="F4708" s="39" t="s">
        <v>28273</v>
      </c>
      <c r="G4708" s="39" t="s">
        <v>26187</v>
      </c>
      <c r="H4708" s="39" t="s">
        <v>28274</v>
      </c>
      <c r="I4708" s="71">
        <v>-16.760000000000002</v>
      </c>
    </row>
    <row r="4709" spans="1:9" x14ac:dyDescent="0.2">
      <c r="A4709" s="38" t="s">
        <v>82</v>
      </c>
      <c r="B4709" s="39" t="s">
        <v>69</v>
      </c>
      <c r="C4709" s="39" t="s">
        <v>70</v>
      </c>
      <c r="D4709" s="39" t="s">
        <v>71</v>
      </c>
      <c r="E4709" s="39" t="s">
        <v>12</v>
      </c>
      <c r="F4709" s="39" t="s">
        <v>32574</v>
      </c>
      <c r="G4709" s="39" t="s">
        <v>100</v>
      </c>
      <c r="H4709" s="39" t="s">
        <v>32575</v>
      </c>
      <c r="I4709" s="71">
        <v>-5.39</v>
      </c>
    </row>
    <row r="4710" spans="1:9" x14ac:dyDescent="0.2">
      <c r="A4710" s="38" t="s">
        <v>82</v>
      </c>
      <c r="B4710" s="39" t="s">
        <v>69</v>
      </c>
      <c r="C4710" s="39" t="s">
        <v>70</v>
      </c>
      <c r="D4710" s="39" t="s">
        <v>71</v>
      </c>
      <c r="E4710" s="39" t="s">
        <v>12</v>
      </c>
      <c r="F4710" s="39" t="s">
        <v>26889</v>
      </c>
      <c r="G4710" s="39" t="s">
        <v>100</v>
      </c>
      <c r="H4710" s="39" t="s">
        <v>3346</v>
      </c>
      <c r="I4710" s="71">
        <v>-5</v>
      </c>
    </row>
    <row r="4711" spans="1:9" x14ac:dyDescent="0.2">
      <c r="A4711" s="38" t="s">
        <v>82</v>
      </c>
      <c r="B4711" s="39" t="s">
        <v>69</v>
      </c>
      <c r="C4711" s="39" t="s">
        <v>70</v>
      </c>
      <c r="D4711" s="39" t="s">
        <v>71</v>
      </c>
      <c r="E4711" s="39" t="s">
        <v>12</v>
      </c>
      <c r="F4711" s="39" t="s">
        <v>27087</v>
      </c>
      <c r="G4711" s="39" t="s">
        <v>26187</v>
      </c>
      <c r="H4711" s="39" t="s">
        <v>27088</v>
      </c>
      <c r="I4711" s="71">
        <v>-5</v>
      </c>
    </row>
    <row r="4712" spans="1:9" x14ac:dyDescent="0.2">
      <c r="A4712" s="38" t="s">
        <v>82</v>
      </c>
      <c r="B4712" s="39" t="s">
        <v>69</v>
      </c>
      <c r="C4712" s="39" t="s">
        <v>70</v>
      </c>
      <c r="D4712" s="39" t="s">
        <v>71</v>
      </c>
      <c r="E4712" s="39" t="s">
        <v>12</v>
      </c>
      <c r="F4712" s="39" t="s">
        <v>28783</v>
      </c>
      <c r="G4712" s="39" t="s">
        <v>26187</v>
      </c>
      <c r="H4712" s="39" t="s">
        <v>28784</v>
      </c>
      <c r="I4712" s="71">
        <v>-5</v>
      </c>
    </row>
    <row r="4713" spans="1:9" x14ac:dyDescent="0.2">
      <c r="A4713" s="38" t="s">
        <v>82</v>
      </c>
      <c r="B4713" s="39" t="s">
        <v>69</v>
      </c>
      <c r="C4713" s="39" t="s">
        <v>70</v>
      </c>
      <c r="D4713" s="39" t="s">
        <v>71</v>
      </c>
      <c r="E4713" s="39" t="s">
        <v>12</v>
      </c>
      <c r="F4713" s="39" t="s">
        <v>3348</v>
      </c>
      <c r="G4713" s="39" t="s">
        <v>26187</v>
      </c>
      <c r="H4713" s="39" t="s">
        <v>3349</v>
      </c>
      <c r="I4713" s="71">
        <v>-5</v>
      </c>
    </row>
    <row r="4714" spans="1:9" x14ac:dyDescent="0.2">
      <c r="A4714" s="38" t="s">
        <v>82</v>
      </c>
      <c r="B4714" s="39" t="s">
        <v>69</v>
      </c>
      <c r="C4714" s="39" t="s">
        <v>70</v>
      </c>
      <c r="D4714" s="39" t="s">
        <v>71</v>
      </c>
      <c r="E4714" s="39" t="s">
        <v>12</v>
      </c>
      <c r="F4714" s="39" t="s">
        <v>27885</v>
      </c>
      <c r="G4714" s="39" t="s">
        <v>26187</v>
      </c>
      <c r="H4714" s="39" t="s">
        <v>27886</v>
      </c>
      <c r="I4714" s="71">
        <v>-10.88</v>
      </c>
    </row>
    <row r="4715" spans="1:9" x14ac:dyDescent="0.2">
      <c r="A4715" s="38" t="s">
        <v>82</v>
      </c>
      <c r="B4715" s="39" t="s">
        <v>69</v>
      </c>
      <c r="C4715" s="39" t="s">
        <v>70</v>
      </c>
      <c r="D4715" s="39" t="s">
        <v>71</v>
      </c>
      <c r="E4715" s="39" t="s">
        <v>12</v>
      </c>
      <c r="F4715" s="39" t="s">
        <v>3350</v>
      </c>
      <c r="G4715" s="39" t="s">
        <v>26187</v>
      </c>
      <c r="H4715" s="39" t="s">
        <v>3351</v>
      </c>
      <c r="I4715" s="71">
        <v>-22.13</v>
      </c>
    </row>
    <row r="4716" spans="1:9" x14ac:dyDescent="0.2">
      <c r="A4716" s="38" t="s">
        <v>82</v>
      </c>
      <c r="B4716" s="39" t="s">
        <v>69</v>
      </c>
      <c r="C4716" s="39" t="s">
        <v>70</v>
      </c>
      <c r="D4716" s="39" t="s">
        <v>71</v>
      </c>
      <c r="E4716" s="39" t="s">
        <v>12</v>
      </c>
      <c r="F4716" s="39" t="s">
        <v>28275</v>
      </c>
      <c r="G4716" s="39" t="s">
        <v>26187</v>
      </c>
      <c r="H4716" s="39" t="s">
        <v>28276</v>
      </c>
      <c r="I4716" s="71">
        <v>-5</v>
      </c>
    </row>
    <row r="4717" spans="1:9" x14ac:dyDescent="0.2">
      <c r="A4717" s="38" t="s">
        <v>82</v>
      </c>
      <c r="B4717" s="39" t="s">
        <v>69</v>
      </c>
      <c r="C4717" s="39" t="s">
        <v>70</v>
      </c>
      <c r="D4717" s="39" t="s">
        <v>71</v>
      </c>
      <c r="E4717" s="39" t="s">
        <v>12</v>
      </c>
      <c r="F4717" s="39" t="s">
        <v>30402</v>
      </c>
      <c r="G4717" s="39" t="s">
        <v>26187</v>
      </c>
      <c r="H4717" s="39" t="s">
        <v>30403</v>
      </c>
      <c r="I4717" s="71">
        <v>-6.51</v>
      </c>
    </row>
    <row r="4718" spans="1:9" x14ac:dyDescent="0.2">
      <c r="A4718" s="38" t="s">
        <v>82</v>
      </c>
      <c r="B4718" s="39" t="s">
        <v>69</v>
      </c>
      <c r="C4718" s="39" t="s">
        <v>70</v>
      </c>
      <c r="D4718" s="39" t="s">
        <v>71</v>
      </c>
      <c r="E4718" s="39" t="s">
        <v>12</v>
      </c>
      <c r="F4718" s="39" t="s">
        <v>28785</v>
      </c>
      <c r="G4718" s="39" t="s">
        <v>26187</v>
      </c>
      <c r="H4718" s="39" t="s">
        <v>28786</v>
      </c>
      <c r="I4718" s="71">
        <v>-5</v>
      </c>
    </row>
    <row r="4719" spans="1:9" x14ac:dyDescent="0.2">
      <c r="A4719" s="38" t="s">
        <v>82</v>
      </c>
      <c r="B4719" s="39" t="s">
        <v>69</v>
      </c>
      <c r="C4719" s="39" t="s">
        <v>70</v>
      </c>
      <c r="D4719" s="39" t="s">
        <v>71</v>
      </c>
      <c r="E4719" s="39" t="s">
        <v>12</v>
      </c>
      <c r="F4719" s="39" t="s">
        <v>26890</v>
      </c>
      <c r="G4719" s="39" t="s">
        <v>26187</v>
      </c>
      <c r="H4719" s="39" t="s">
        <v>3353</v>
      </c>
      <c r="I4719" s="71">
        <v>-18.77</v>
      </c>
    </row>
    <row r="4720" spans="1:9" x14ac:dyDescent="0.2">
      <c r="A4720" s="38" t="s">
        <v>82</v>
      </c>
      <c r="B4720" s="39" t="s">
        <v>69</v>
      </c>
      <c r="C4720" s="39" t="s">
        <v>70</v>
      </c>
      <c r="D4720" s="39" t="s">
        <v>71</v>
      </c>
      <c r="E4720" s="39" t="s">
        <v>12</v>
      </c>
      <c r="F4720" s="39" t="s">
        <v>26382</v>
      </c>
      <c r="G4720" s="39" t="s">
        <v>26187</v>
      </c>
      <c r="H4720" s="39" t="s">
        <v>26383</v>
      </c>
      <c r="I4720" s="71">
        <v>-9.25</v>
      </c>
    </row>
    <row r="4721" spans="1:9" x14ac:dyDescent="0.2">
      <c r="A4721" s="38" t="s">
        <v>82</v>
      </c>
      <c r="B4721" s="39" t="s">
        <v>69</v>
      </c>
      <c r="C4721" s="39" t="s">
        <v>70</v>
      </c>
      <c r="D4721" s="39" t="s">
        <v>71</v>
      </c>
      <c r="E4721" s="39" t="s">
        <v>12</v>
      </c>
      <c r="F4721" s="39" t="s">
        <v>28787</v>
      </c>
      <c r="G4721" s="39" t="s">
        <v>26187</v>
      </c>
      <c r="H4721" s="39" t="s">
        <v>3354</v>
      </c>
      <c r="I4721" s="71">
        <v>-6.21</v>
      </c>
    </row>
    <row r="4722" spans="1:9" x14ac:dyDescent="0.2">
      <c r="A4722" s="38" t="s">
        <v>82</v>
      </c>
      <c r="B4722" s="39" t="s">
        <v>69</v>
      </c>
      <c r="C4722" s="39" t="s">
        <v>70</v>
      </c>
      <c r="D4722" s="39" t="s">
        <v>71</v>
      </c>
      <c r="E4722" s="39" t="s">
        <v>12</v>
      </c>
      <c r="F4722" s="39" t="s">
        <v>27089</v>
      </c>
      <c r="G4722" s="39" t="s">
        <v>26187</v>
      </c>
      <c r="H4722" s="39" t="s">
        <v>3356</v>
      </c>
      <c r="I4722" s="71">
        <v>-60.01</v>
      </c>
    </row>
    <row r="4723" spans="1:9" x14ac:dyDescent="0.2">
      <c r="A4723" s="38" t="s">
        <v>82</v>
      </c>
      <c r="B4723" s="39" t="s">
        <v>69</v>
      </c>
      <c r="C4723" s="39" t="s">
        <v>70</v>
      </c>
      <c r="D4723" s="39" t="s">
        <v>71</v>
      </c>
      <c r="E4723" s="39" t="s">
        <v>12</v>
      </c>
      <c r="F4723" s="39" t="s">
        <v>32576</v>
      </c>
      <c r="G4723" s="39" t="s">
        <v>26187</v>
      </c>
      <c r="H4723" s="39" t="s">
        <v>32577</v>
      </c>
      <c r="I4723" s="71">
        <v>-5</v>
      </c>
    </row>
    <row r="4724" spans="1:9" x14ac:dyDescent="0.2">
      <c r="A4724" s="38" t="s">
        <v>82</v>
      </c>
      <c r="B4724" s="39" t="s">
        <v>69</v>
      </c>
      <c r="C4724" s="39" t="s">
        <v>70</v>
      </c>
      <c r="D4724" s="39" t="s">
        <v>71</v>
      </c>
      <c r="E4724" s="39" t="s">
        <v>12</v>
      </c>
      <c r="F4724" s="39" t="s">
        <v>3357</v>
      </c>
      <c r="G4724" s="39" t="s">
        <v>26187</v>
      </c>
      <c r="H4724" s="39" t="s">
        <v>3358</v>
      </c>
      <c r="I4724" s="71">
        <v>-12.35</v>
      </c>
    </row>
    <row r="4725" spans="1:9" x14ac:dyDescent="0.2">
      <c r="A4725" s="38" t="s">
        <v>82</v>
      </c>
      <c r="B4725" s="39" t="s">
        <v>69</v>
      </c>
      <c r="C4725" s="39" t="s">
        <v>70</v>
      </c>
      <c r="D4725" s="39" t="s">
        <v>71</v>
      </c>
      <c r="E4725" s="39" t="s">
        <v>12</v>
      </c>
      <c r="F4725" s="39" t="s">
        <v>27522</v>
      </c>
      <c r="G4725" s="39" t="s">
        <v>26187</v>
      </c>
      <c r="H4725" s="39" t="s">
        <v>27523</v>
      </c>
      <c r="I4725" s="71">
        <v>-8.65</v>
      </c>
    </row>
    <row r="4726" spans="1:9" x14ac:dyDescent="0.2">
      <c r="A4726" s="38" t="s">
        <v>82</v>
      </c>
      <c r="B4726" s="39" t="s">
        <v>69</v>
      </c>
      <c r="C4726" s="39" t="s">
        <v>70</v>
      </c>
      <c r="D4726" s="39" t="s">
        <v>71</v>
      </c>
      <c r="E4726" s="39" t="s">
        <v>12</v>
      </c>
      <c r="F4726" s="39" t="s">
        <v>30404</v>
      </c>
      <c r="G4726" s="39" t="s">
        <v>26187</v>
      </c>
      <c r="H4726" s="39" t="s">
        <v>3360</v>
      </c>
      <c r="I4726" s="71">
        <v>-11</v>
      </c>
    </row>
    <row r="4727" spans="1:9" x14ac:dyDescent="0.2">
      <c r="A4727" s="38" t="s">
        <v>82</v>
      </c>
      <c r="B4727" s="39" t="s">
        <v>69</v>
      </c>
      <c r="C4727" s="39" t="s">
        <v>70</v>
      </c>
      <c r="D4727" s="39" t="s">
        <v>71</v>
      </c>
      <c r="E4727" s="39" t="s">
        <v>12</v>
      </c>
      <c r="F4727" s="39" t="s">
        <v>30405</v>
      </c>
      <c r="G4727" s="39" t="s">
        <v>26187</v>
      </c>
      <c r="H4727" s="39" t="s">
        <v>30406</v>
      </c>
      <c r="I4727" s="71">
        <v>-5</v>
      </c>
    </row>
    <row r="4728" spans="1:9" x14ac:dyDescent="0.2">
      <c r="A4728" s="38" t="s">
        <v>82</v>
      </c>
      <c r="B4728" s="39" t="s">
        <v>69</v>
      </c>
      <c r="C4728" s="39" t="s">
        <v>70</v>
      </c>
      <c r="D4728" s="39" t="s">
        <v>71</v>
      </c>
      <c r="E4728" s="39" t="s">
        <v>12</v>
      </c>
      <c r="F4728" s="39" t="s">
        <v>32578</v>
      </c>
      <c r="G4728" s="39" t="s">
        <v>26187</v>
      </c>
      <c r="H4728" s="39" t="s">
        <v>3361</v>
      </c>
      <c r="I4728" s="71">
        <v>-5</v>
      </c>
    </row>
    <row r="4729" spans="1:9" x14ac:dyDescent="0.2">
      <c r="A4729" s="38" t="s">
        <v>82</v>
      </c>
      <c r="B4729" s="39" t="s">
        <v>69</v>
      </c>
      <c r="C4729" s="39" t="s">
        <v>70</v>
      </c>
      <c r="D4729" s="39" t="s">
        <v>71</v>
      </c>
      <c r="E4729" s="39" t="s">
        <v>12</v>
      </c>
      <c r="F4729" s="39" t="s">
        <v>32579</v>
      </c>
      <c r="G4729" s="39" t="s">
        <v>26187</v>
      </c>
      <c r="H4729" s="39" t="s">
        <v>32580</v>
      </c>
      <c r="I4729" s="71">
        <v>-10</v>
      </c>
    </row>
    <row r="4730" spans="1:9" x14ac:dyDescent="0.2">
      <c r="A4730" s="38" t="s">
        <v>82</v>
      </c>
      <c r="B4730" s="39" t="s">
        <v>69</v>
      </c>
      <c r="C4730" s="39" t="s">
        <v>70</v>
      </c>
      <c r="D4730" s="39" t="s">
        <v>71</v>
      </c>
      <c r="E4730" s="39" t="s">
        <v>12</v>
      </c>
      <c r="F4730" s="39" t="s">
        <v>26548</v>
      </c>
      <c r="G4730" s="39" t="s">
        <v>26187</v>
      </c>
      <c r="H4730" s="39" t="s">
        <v>3362</v>
      </c>
      <c r="I4730" s="71">
        <v>-5</v>
      </c>
    </row>
    <row r="4731" spans="1:9" x14ac:dyDescent="0.2">
      <c r="A4731" s="38" t="s">
        <v>82</v>
      </c>
      <c r="B4731" s="39" t="s">
        <v>69</v>
      </c>
      <c r="C4731" s="39" t="s">
        <v>70</v>
      </c>
      <c r="D4731" s="39" t="s">
        <v>71</v>
      </c>
      <c r="E4731" s="39" t="s">
        <v>12</v>
      </c>
      <c r="F4731" s="39" t="s">
        <v>32581</v>
      </c>
      <c r="G4731" s="39" t="s">
        <v>100</v>
      </c>
      <c r="H4731" s="39" t="s">
        <v>32582</v>
      </c>
      <c r="I4731" s="71">
        <v>-5</v>
      </c>
    </row>
    <row r="4732" spans="1:9" x14ac:dyDescent="0.2">
      <c r="A4732" s="38" t="s">
        <v>82</v>
      </c>
      <c r="B4732" s="39" t="s">
        <v>69</v>
      </c>
      <c r="C4732" s="39" t="s">
        <v>70</v>
      </c>
      <c r="D4732" s="39" t="s">
        <v>71</v>
      </c>
      <c r="E4732" s="39" t="s">
        <v>12</v>
      </c>
      <c r="F4732" s="39" t="s">
        <v>30407</v>
      </c>
      <c r="G4732" s="39" t="s">
        <v>26187</v>
      </c>
      <c r="H4732" s="39" t="s">
        <v>30408</v>
      </c>
      <c r="I4732" s="71">
        <v>-5</v>
      </c>
    </row>
    <row r="4733" spans="1:9" x14ac:dyDescent="0.2">
      <c r="A4733" s="38" t="s">
        <v>82</v>
      </c>
      <c r="B4733" s="39" t="s">
        <v>69</v>
      </c>
      <c r="C4733" s="39" t="s">
        <v>70</v>
      </c>
      <c r="D4733" s="39" t="s">
        <v>71</v>
      </c>
      <c r="E4733" s="39" t="s">
        <v>12</v>
      </c>
      <c r="F4733" s="39" t="s">
        <v>27887</v>
      </c>
      <c r="G4733" s="39" t="s">
        <v>26187</v>
      </c>
      <c r="H4733" s="39" t="s">
        <v>3363</v>
      </c>
      <c r="I4733" s="71">
        <v>-11.65</v>
      </c>
    </row>
    <row r="4734" spans="1:9" x14ac:dyDescent="0.2">
      <c r="A4734" s="38" t="s">
        <v>82</v>
      </c>
      <c r="B4734" s="39" t="s">
        <v>69</v>
      </c>
      <c r="C4734" s="39" t="s">
        <v>70</v>
      </c>
      <c r="D4734" s="39" t="s">
        <v>71</v>
      </c>
      <c r="E4734" s="39" t="s">
        <v>12</v>
      </c>
      <c r="F4734" s="39" t="s">
        <v>32583</v>
      </c>
      <c r="G4734" s="39" t="s">
        <v>26187</v>
      </c>
      <c r="H4734" s="39" t="s">
        <v>18422</v>
      </c>
      <c r="I4734" s="71">
        <v>-5</v>
      </c>
    </row>
    <row r="4735" spans="1:9" x14ac:dyDescent="0.2">
      <c r="A4735" s="38" t="s">
        <v>82</v>
      </c>
      <c r="B4735" s="39" t="s">
        <v>69</v>
      </c>
      <c r="C4735" s="39" t="s">
        <v>70</v>
      </c>
      <c r="D4735" s="39" t="s">
        <v>71</v>
      </c>
      <c r="E4735" s="39" t="s">
        <v>12</v>
      </c>
      <c r="F4735" s="39" t="s">
        <v>32584</v>
      </c>
      <c r="G4735" s="39" t="s">
        <v>26187</v>
      </c>
      <c r="H4735" s="39" t="s">
        <v>11778</v>
      </c>
      <c r="I4735" s="71">
        <v>-5</v>
      </c>
    </row>
    <row r="4736" spans="1:9" x14ac:dyDescent="0.2">
      <c r="A4736" s="38" t="s">
        <v>82</v>
      </c>
      <c r="B4736" s="39" t="s">
        <v>69</v>
      </c>
      <c r="C4736" s="39" t="s">
        <v>70</v>
      </c>
      <c r="D4736" s="39" t="s">
        <v>71</v>
      </c>
      <c r="E4736" s="39" t="s">
        <v>12</v>
      </c>
      <c r="F4736" s="39" t="s">
        <v>29395</v>
      </c>
      <c r="G4736" s="39" t="s">
        <v>26187</v>
      </c>
      <c r="H4736" s="39" t="s">
        <v>3364</v>
      </c>
      <c r="I4736" s="71">
        <v>-5</v>
      </c>
    </row>
    <row r="4737" spans="1:9" x14ac:dyDescent="0.2">
      <c r="A4737" s="38" t="s">
        <v>82</v>
      </c>
      <c r="B4737" s="39" t="s">
        <v>69</v>
      </c>
      <c r="C4737" s="39" t="s">
        <v>70</v>
      </c>
      <c r="D4737" s="39" t="s">
        <v>71</v>
      </c>
      <c r="E4737" s="39" t="s">
        <v>12</v>
      </c>
      <c r="F4737" s="39" t="s">
        <v>27888</v>
      </c>
      <c r="G4737" s="39" t="s">
        <v>26187</v>
      </c>
      <c r="H4737" s="39" t="s">
        <v>27889</v>
      </c>
      <c r="I4737" s="71">
        <v>-7.3</v>
      </c>
    </row>
    <row r="4738" spans="1:9" x14ac:dyDescent="0.2">
      <c r="A4738" s="38" t="s">
        <v>82</v>
      </c>
      <c r="B4738" s="39" t="s">
        <v>69</v>
      </c>
      <c r="C4738" s="39" t="s">
        <v>70</v>
      </c>
      <c r="D4738" s="39" t="s">
        <v>71</v>
      </c>
      <c r="E4738" s="39" t="s">
        <v>12</v>
      </c>
      <c r="F4738" s="39" t="s">
        <v>28277</v>
      </c>
      <c r="G4738" s="39" t="s">
        <v>26187</v>
      </c>
      <c r="H4738" s="39" t="s">
        <v>3366</v>
      </c>
      <c r="I4738" s="71">
        <v>-5</v>
      </c>
    </row>
    <row r="4739" spans="1:9" x14ac:dyDescent="0.2">
      <c r="A4739" s="38" t="s">
        <v>82</v>
      </c>
      <c r="B4739" s="39" t="s">
        <v>69</v>
      </c>
      <c r="C4739" s="39" t="s">
        <v>70</v>
      </c>
      <c r="D4739" s="39" t="s">
        <v>71</v>
      </c>
      <c r="E4739" s="39" t="s">
        <v>12</v>
      </c>
      <c r="F4739" s="39" t="s">
        <v>26723</v>
      </c>
      <c r="G4739" s="39" t="s">
        <v>26187</v>
      </c>
      <c r="H4739" s="39" t="s">
        <v>26724</v>
      </c>
      <c r="I4739" s="71">
        <v>-67.2</v>
      </c>
    </row>
    <row r="4740" spans="1:9" x14ac:dyDescent="0.2">
      <c r="A4740" s="38" t="s">
        <v>82</v>
      </c>
      <c r="B4740" s="39" t="s">
        <v>69</v>
      </c>
      <c r="C4740" s="39" t="s">
        <v>70</v>
      </c>
      <c r="D4740" s="39" t="s">
        <v>71</v>
      </c>
      <c r="E4740" s="39" t="s">
        <v>12</v>
      </c>
      <c r="F4740" s="39" t="s">
        <v>32585</v>
      </c>
      <c r="G4740" s="39" t="s">
        <v>26187</v>
      </c>
      <c r="H4740" s="39" t="s">
        <v>32586</v>
      </c>
      <c r="I4740" s="71">
        <v>-5</v>
      </c>
    </row>
    <row r="4741" spans="1:9" x14ac:dyDescent="0.2">
      <c r="A4741" s="38" t="s">
        <v>82</v>
      </c>
      <c r="B4741" s="39" t="s">
        <v>69</v>
      </c>
      <c r="C4741" s="39" t="s">
        <v>70</v>
      </c>
      <c r="D4741" s="39" t="s">
        <v>71</v>
      </c>
      <c r="E4741" s="39" t="s">
        <v>12</v>
      </c>
      <c r="F4741" s="39" t="s">
        <v>26891</v>
      </c>
      <c r="G4741" s="39" t="s">
        <v>26187</v>
      </c>
      <c r="H4741" s="39" t="s">
        <v>15129</v>
      </c>
      <c r="I4741" s="71">
        <v>-5.79</v>
      </c>
    </row>
    <row r="4742" spans="1:9" x14ac:dyDescent="0.2">
      <c r="A4742" s="38" t="s">
        <v>82</v>
      </c>
      <c r="B4742" s="39" t="s">
        <v>69</v>
      </c>
      <c r="C4742" s="39" t="s">
        <v>70</v>
      </c>
      <c r="D4742" s="39" t="s">
        <v>71</v>
      </c>
      <c r="E4742" s="39" t="s">
        <v>12</v>
      </c>
      <c r="F4742" s="39" t="s">
        <v>30409</v>
      </c>
      <c r="G4742" s="39" t="s">
        <v>26187</v>
      </c>
      <c r="H4742" s="39" t="s">
        <v>30410</v>
      </c>
      <c r="I4742" s="71">
        <v>-9.4700000000000006</v>
      </c>
    </row>
    <row r="4743" spans="1:9" x14ac:dyDescent="0.2">
      <c r="A4743" s="38" t="s">
        <v>82</v>
      </c>
      <c r="B4743" s="39" t="s">
        <v>69</v>
      </c>
      <c r="C4743" s="39" t="s">
        <v>70</v>
      </c>
      <c r="D4743" s="39" t="s">
        <v>71</v>
      </c>
      <c r="E4743" s="39" t="s">
        <v>12</v>
      </c>
      <c r="F4743" s="39" t="s">
        <v>32587</v>
      </c>
      <c r="G4743" s="39" t="s">
        <v>26187</v>
      </c>
      <c r="H4743" s="39" t="s">
        <v>8826</v>
      </c>
      <c r="I4743" s="71">
        <v>-5</v>
      </c>
    </row>
    <row r="4744" spans="1:9" x14ac:dyDescent="0.2">
      <c r="A4744" s="38" t="s">
        <v>82</v>
      </c>
      <c r="B4744" s="39" t="s">
        <v>69</v>
      </c>
      <c r="C4744" s="39" t="s">
        <v>70</v>
      </c>
      <c r="D4744" s="39" t="s">
        <v>71</v>
      </c>
      <c r="E4744" s="39" t="s">
        <v>12</v>
      </c>
      <c r="F4744" s="39" t="s">
        <v>3369</v>
      </c>
      <c r="G4744" s="39" t="s">
        <v>26187</v>
      </c>
      <c r="H4744" s="39" t="s">
        <v>3370</v>
      </c>
      <c r="I4744" s="71">
        <v>-48.02</v>
      </c>
    </row>
    <row r="4745" spans="1:9" x14ac:dyDescent="0.2">
      <c r="A4745" s="38" t="s">
        <v>82</v>
      </c>
      <c r="B4745" s="39" t="s">
        <v>69</v>
      </c>
      <c r="C4745" s="39" t="s">
        <v>70</v>
      </c>
      <c r="D4745" s="39" t="s">
        <v>71</v>
      </c>
      <c r="E4745" s="39" t="s">
        <v>12</v>
      </c>
      <c r="F4745" s="39" t="s">
        <v>3372</v>
      </c>
      <c r="G4745" s="39" t="s">
        <v>26187</v>
      </c>
      <c r="H4745" s="39" t="s">
        <v>3373</v>
      </c>
      <c r="I4745" s="71">
        <v>-38.020000000000003</v>
      </c>
    </row>
    <row r="4746" spans="1:9" x14ac:dyDescent="0.2">
      <c r="A4746" s="38" t="s">
        <v>82</v>
      </c>
      <c r="B4746" s="39" t="s">
        <v>69</v>
      </c>
      <c r="C4746" s="39" t="s">
        <v>70</v>
      </c>
      <c r="D4746" s="39" t="s">
        <v>71</v>
      </c>
      <c r="E4746" s="39" t="s">
        <v>12</v>
      </c>
      <c r="F4746" s="39" t="s">
        <v>30411</v>
      </c>
      <c r="G4746" s="39" t="s">
        <v>26187</v>
      </c>
      <c r="H4746" s="39" t="s">
        <v>30412</v>
      </c>
      <c r="I4746" s="71">
        <v>-5</v>
      </c>
    </row>
    <row r="4747" spans="1:9" x14ac:dyDescent="0.2">
      <c r="A4747" s="38" t="s">
        <v>82</v>
      </c>
      <c r="B4747" s="39" t="s">
        <v>69</v>
      </c>
      <c r="C4747" s="39" t="s">
        <v>70</v>
      </c>
      <c r="D4747" s="39" t="s">
        <v>71</v>
      </c>
      <c r="E4747" s="39" t="s">
        <v>12</v>
      </c>
      <c r="F4747" s="39" t="s">
        <v>26384</v>
      </c>
      <c r="G4747" s="39" t="s">
        <v>26187</v>
      </c>
      <c r="H4747" s="39" t="s">
        <v>3374</v>
      </c>
      <c r="I4747" s="71">
        <v>-16.16</v>
      </c>
    </row>
    <row r="4748" spans="1:9" x14ac:dyDescent="0.2">
      <c r="A4748" s="38" t="s">
        <v>82</v>
      </c>
      <c r="B4748" s="39" t="s">
        <v>69</v>
      </c>
      <c r="C4748" s="39" t="s">
        <v>70</v>
      </c>
      <c r="D4748" s="39" t="s">
        <v>71</v>
      </c>
      <c r="E4748" s="39" t="s">
        <v>12</v>
      </c>
      <c r="F4748" s="39" t="s">
        <v>32588</v>
      </c>
      <c r="G4748" s="39" t="s">
        <v>26187</v>
      </c>
      <c r="H4748" s="39" t="s">
        <v>32589</v>
      </c>
      <c r="I4748" s="71">
        <v>-33.130000000000003</v>
      </c>
    </row>
    <row r="4749" spans="1:9" x14ac:dyDescent="0.2">
      <c r="A4749" s="38" t="s">
        <v>82</v>
      </c>
      <c r="B4749" s="39" t="s">
        <v>69</v>
      </c>
      <c r="C4749" s="39" t="s">
        <v>70</v>
      </c>
      <c r="D4749" s="39" t="s">
        <v>71</v>
      </c>
      <c r="E4749" s="39" t="s">
        <v>12</v>
      </c>
      <c r="F4749" s="39" t="s">
        <v>29396</v>
      </c>
      <c r="G4749" s="39" t="s">
        <v>26187</v>
      </c>
      <c r="H4749" s="39" t="s">
        <v>3375</v>
      </c>
      <c r="I4749" s="71">
        <v>-5.7</v>
      </c>
    </row>
    <row r="4750" spans="1:9" x14ac:dyDescent="0.2">
      <c r="A4750" s="38" t="s">
        <v>82</v>
      </c>
      <c r="B4750" s="39" t="s">
        <v>69</v>
      </c>
      <c r="C4750" s="39" t="s">
        <v>70</v>
      </c>
      <c r="D4750" s="39" t="s">
        <v>71</v>
      </c>
      <c r="E4750" s="39" t="s">
        <v>12</v>
      </c>
      <c r="F4750" s="39" t="s">
        <v>29397</v>
      </c>
      <c r="G4750" s="39" t="s">
        <v>26187</v>
      </c>
      <c r="H4750" s="39" t="s">
        <v>29398</v>
      </c>
      <c r="I4750" s="71">
        <v>-5</v>
      </c>
    </row>
    <row r="4751" spans="1:9" x14ac:dyDescent="0.2">
      <c r="A4751" s="38" t="s">
        <v>82</v>
      </c>
      <c r="B4751" s="39" t="s">
        <v>69</v>
      </c>
      <c r="C4751" s="39" t="s">
        <v>70</v>
      </c>
      <c r="D4751" s="39" t="s">
        <v>71</v>
      </c>
      <c r="E4751" s="39" t="s">
        <v>12</v>
      </c>
      <c r="F4751" s="39" t="s">
        <v>32590</v>
      </c>
      <c r="G4751" s="39" t="s">
        <v>26187</v>
      </c>
      <c r="H4751" s="39" t="s">
        <v>32591</v>
      </c>
      <c r="I4751" s="71">
        <v>-5</v>
      </c>
    </row>
    <row r="4752" spans="1:9" x14ac:dyDescent="0.2">
      <c r="A4752" s="38" t="s">
        <v>82</v>
      </c>
      <c r="B4752" s="39" t="s">
        <v>69</v>
      </c>
      <c r="C4752" s="39" t="s">
        <v>70</v>
      </c>
      <c r="D4752" s="39" t="s">
        <v>71</v>
      </c>
      <c r="E4752" s="39" t="s">
        <v>12</v>
      </c>
      <c r="F4752" s="39" t="s">
        <v>27890</v>
      </c>
      <c r="G4752" s="39" t="s">
        <v>26187</v>
      </c>
      <c r="H4752" s="39" t="s">
        <v>27891</v>
      </c>
      <c r="I4752" s="71">
        <v>-103.74</v>
      </c>
    </row>
    <row r="4753" spans="1:9" x14ac:dyDescent="0.2">
      <c r="A4753" s="38" t="s">
        <v>82</v>
      </c>
      <c r="B4753" s="39" t="s">
        <v>69</v>
      </c>
      <c r="C4753" s="39" t="s">
        <v>70</v>
      </c>
      <c r="D4753" s="39" t="s">
        <v>71</v>
      </c>
      <c r="E4753" s="39" t="s">
        <v>12</v>
      </c>
      <c r="F4753" s="39" t="s">
        <v>30413</v>
      </c>
      <c r="G4753" s="39" t="s">
        <v>26187</v>
      </c>
      <c r="H4753" s="39" t="s">
        <v>30414</v>
      </c>
      <c r="I4753" s="71">
        <v>-5</v>
      </c>
    </row>
    <row r="4754" spans="1:9" x14ac:dyDescent="0.2">
      <c r="A4754" s="38" t="s">
        <v>82</v>
      </c>
      <c r="B4754" s="39" t="s">
        <v>69</v>
      </c>
      <c r="C4754" s="39" t="s">
        <v>70</v>
      </c>
      <c r="D4754" s="39" t="s">
        <v>71</v>
      </c>
      <c r="E4754" s="39" t="s">
        <v>12</v>
      </c>
      <c r="F4754" s="39" t="s">
        <v>29399</v>
      </c>
      <c r="G4754" s="39" t="s">
        <v>26187</v>
      </c>
      <c r="H4754" s="39" t="s">
        <v>29400</v>
      </c>
      <c r="I4754" s="71">
        <v>-5.55</v>
      </c>
    </row>
    <row r="4755" spans="1:9" x14ac:dyDescent="0.2">
      <c r="A4755" s="38" t="s">
        <v>82</v>
      </c>
      <c r="B4755" s="39" t="s">
        <v>69</v>
      </c>
      <c r="C4755" s="39" t="s">
        <v>70</v>
      </c>
      <c r="D4755" s="39" t="s">
        <v>71</v>
      </c>
      <c r="E4755" s="39" t="s">
        <v>12</v>
      </c>
      <c r="F4755" s="39" t="s">
        <v>32592</v>
      </c>
      <c r="G4755" s="39" t="s">
        <v>100</v>
      </c>
      <c r="H4755" s="39" t="s">
        <v>3377</v>
      </c>
      <c r="I4755" s="71">
        <v>-5.04</v>
      </c>
    </row>
    <row r="4756" spans="1:9" x14ac:dyDescent="0.2">
      <c r="A4756" s="38" t="s">
        <v>82</v>
      </c>
      <c r="B4756" s="39" t="s">
        <v>69</v>
      </c>
      <c r="C4756" s="39" t="s">
        <v>70</v>
      </c>
      <c r="D4756" s="39" t="s">
        <v>71</v>
      </c>
      <c r="E4756" s="39" t="s">
        <v>12</v>
      </c>
      <c r="F4756" s="39" t="s">
        <v>3378</v>
      </c>
      <c r="G4756" s="39" t="s">
        <v>26187</v>
      </c>
      <c r="H4756" s="39" t="s">
        <v>3379</v>
      </c>
      <c r="I4756" s="71">
        <v>-42.38</v>
      </c>
    </row>
    <row r="4757" spans="1:9" x14ac:dyDescent="0.2">
      <c r="A4757" s="38" t="s">
        <v>82</v>
      </c>
      <c r="B4757" s="39" t="s">
        <v>69</v>
      </c>
      <c r="C4757" s="39" t="s">
        <v>70</v>
      </c>
      <c r="D4757" s="39" t="s">
        <v>71</v>
      </c>
      <c r="E4757" s="39" t="s">
        <v>12</v>
      </c>
      <c r="F4757" s="39" t="s">
        <v>26892</v>
      </c>
      <c r="G4757" s="39" t="s">
        <v>26187</v>
      </c>
      <c r="H4757" s="39" t="s">
        <v>3380</v>
      </c>
      <c r="I4757" s="71">
        <v>-5.29</v>
      </c>
    </row>
    <row r="4758" spans="1:9" x14ac:dyDescent="0.2">
      <c r="A4758" s="38" t="s">
        <v>82</v>
      </c>
      <c r="B4758" s="39" t="s">
        <v>69</v>
      </c>
      <c r="C4758" s="39" t="s">
        <v>70</v>
      </c>
      <c r="D4758" s="39" t="s">
        <v>71</v>
      </c>
      <c r="E4758" s="39" t="s">
        <v>12</v>
      </c>
      <c r="F4758" s="39" t="s">
        <v>30415</v>
      </c>
      <c r="G4758" s="39" t="s">
        <v>100</v>
      </c>
      <c r="H4758" s="39" t="s">
        <v>30416</v>
      </c>
      <c r="I4758" s="71">
        <v>-5</v>
      </c>
    </row>
    <row r="4759" spans="1:9" x14ac:dyDescent="0.2">
      <c r="A4759" s="38" t="s">
        <v>82</v>
      </c>
      <c r="B4759" s="39" t="s">
        <v>69</v>
      </c>
      <c r="C4759" s="39" t="s">
        <v>70</v>
      </c>
      <c r="D4759" s="39" t="s">
        <v>71</v>
      </c>
      <c r="E4759" s="39" t="s">
        <v>12</v>
      </c>
      <c r="F4759" s="39" t="s">
        <v>29401</v>
      </c>
      <c r="G4759" s="39" t="s">
        <v>26187</v>
      </c>
      <c r="H4759" s="39" t="s">
        <v>29402</v>
      </c>
      <c r="I4759" s="71">
        <v>-11.98</v>
      </c>
    </row>
    <row r="4760" spans="1:9" x14ac:dyDescent="0.2">
      <c r="A4760" s="38" t="s">
        <v>82</v>
      </c>
      <c r="B4760" s="39" t="s">
        <v>69</v>
      </c>
      <c r="C4760" s="39" t="s">
        <v>70</v>
      </c>
      <c r="D4760" s="39" t="s">
        <v>71</v>
      </c>
      <c r="E4760" s="39" t="s">
        <v>12</v>
      </c>
      <c r="F4760" s="39" t="s">
        <v>26549</v>
      </c>
      <c r="G4760" s="39" t="s">
        <v>26187</v>
      </c>
      <c r="H4760" s="39" t="s">
        <v>26550</v>
      </c>
      <c r="I4760" s="71">
        <v>-26.83</v>
      </c>
    </row>
    <row r="4761" spans="1:9" x14ac:dyDescent="0.2">
      <c r="A4761" s="38" t="s">
        <v>82</v>
      </c>
      <c r="B4761" s="39" t="s">
        <v>69</v>
      </c>
      <c r="C4761" s="39" t="s">
        <v>70</v>
      </c>
      <c r="D4761" s="39" t="s">
        <v>71</v>
      </c>
      <c r="E4761" s="39" t="s">
        <v>12</v>
      </c>
      <c r="F4761" s="39" t="s">
        <v>26385</v>
      </c>
      <c r="G4761" s="39" t="s">
        <v>26187</v>
      </c>
      <c r="H4761" s="39" t="s">
        <v>11250</v>
      </c>
      <c r="I4761" s="71">
        <v>-6.89</v>
      </c>
    </row>
    <row r="4762" spans="1:9" x14ac:dyDescent="0.2">
      <c r="A4762" s="38" t="s">
        <v>82</v>
      </c>
      <c r="B4762" s="39" t="s">
        <v>69</v>
      </c>
      <c r="C4762" s="39" t="s">
        <v>70</v>
      </c>
      <c r="D4762" s="39" t="s">
        <v>71</v>
      </c>
      <c r="E4762" s="39" t="s">
        <v>12</v>
      </c>
      <c r="F4762" s="39" t="s">
        <v>32593</v>
      </c>
      <c r="G4762" s="39" t="s">
        <v>26187</v>
      </c>
      <c r="H4762" s="39" t="s">
        <v>92</v>
      </c>
      <c r="I4762" s="71">
        <v>-5</v>
      </c>
    </row>
    <row r="4763" spans="1:9" x14ac:dyDescent="0.2">
      <c r="A4763" s="38" t="s">
        <v>82</v>
      </c>
      <c r="B4763" s="39" t="s">
        <v>69</v>
      </c>
      <c r="C4763" s="39" t="s">
        <v>70</v>
      </c>
      <c r="D4763" s="39" t="s">
        <v>71</v>
      </c>
      <c r="E4763" s="39" t="s">
        <v>12</v>
      </c>
      <c r="F4763" s="39" t="s">
        <v>28278</v>
      </c>
      <c r="G4763" s="39" t="s">
        <v>26187</v>
      </c>
      <c r="H4763" s="39" t="s">
        <v>28279</v>
      </c>
      <c r="I4763" s="71">
        <v>-14.95</v>
      </c>
    </row>
    <row r="4764" spans="1:9" x14ac:dyDescent="0.2">
      <c r="A4764" s="38" t="s">
        <v>82</v>
      </c>
      <c r="B4764" s="39" t="s">
        <v>69</v>
      </c>
      <c r="C4764" s="39" t="s">
        <v>70</v>
      </c>
      <c r="D4764" s="39" t="s">
        <v>71</v>
      </c>
      <c r="E4764" s="39" t="s">
        <v>12</v>
      </c>
      <c r="F4764" s="39" t="s">
        <v>32594</v>
      </c>
      <c r="G4764" s="39" t="s">
        <v>26187</v>
      </c>
      <c r="H4764" s="39" t="s">
        <v>32595</v>
      </c>
      <c r="I4764" s="71">
        <v>-5</v>
      </c>
    </row>
    <row r="4765" spans="1:9" x14ac:dyDescent="0.2">
      <c r="A4765" s="38" t="s">
        <v>82</v>
      </c>
      <c r="B4765" s="39" t="s">
        <v>69</v>
      </c>
      <c r="C4765" s="39" t="s">
        <v>70</v>
      </c>
      <c r="D4765" s="39" t="s">
        <v>71</v>
      </c>
      <c r="E4765" s="39" t="s">
        <v>12</v>
      </c>
      <c r="F4765" s="39" t="s">
        <v>26551</v>
      </c>
      <c r="G4765" s="39" t="s">
        <v>26187</v>
      </c>
      <c r="H4765" s="39" t="s">
        <v>26552</v>
      </c>
      <c r="I4765" s="71">
        <v>-5</v>
      </c>
    </row>
    <row r="4766" spans="1:9" x14ac:dyDescent="0.2">
      <c r="A4766" s="38" t="s">
        <v>82</v>
      </c>
      <c r="B4766" s="39" t="s">
        <v>69</v>
      </c>
      <c r="C4766" s="39" t="s">
        <v>70</v>
      </c>
      <c r="D4766" s="39" t="s">
        <v>71</v>
      </c>
      <c r="E4766" s="39" t="s">
        <v>12</v>
      </c>
      <c r="F4766" s="39" t="s">
        <v>3385</v>
      </c>
      <c r="G4766" s="39" t="s">
        <v>26187</v>
      </c>
      <c r="H4766" s="39" t="s">
        <v>3386</v>
      </c>
      <c r="I4766" s="71">
        <v>-95.67</v>
      </c>
    </row>
    <row r="4767" spans="1:9" x14ac:dyDescent="0.2">
      <c r="A4767" s="38" t="s">
        <v>82</v>
      </c>
      <c r="B4767" s="39" t="s">
        <v>69</v>
      </c>
      <c r="C4767" s="39" t="s">
        <v>70</v>
      </c>
      <c r="D4767" s="39" t="s">
        <v>71</v>
      </c>
      <c r="E4767" s="39" t="s">
        <v>12</v>
      </c>
      <c r="F4767" s="39" t="s">
        <v>27281</v>
      </c>
      <c r="G4767" s="39" t="s">
        <v>26187</v>
      </c>
      <c r="H4767" s="39" t="s">
        <v>27282</v>
      </c>
      <c r="I4767" s="71">
        <v>-5</v>
      </c>
    </row>
    <row r="4768" spans="1:9" x14ac:dyDescent="0.2">
      <c r="A4768" s="38" t="s">
        <v>82</v>
      </c>
      <c r="B4768" s="39" t="s">
        <v>69</v>
      </c>
      <c r="C4768" s="39" t="s">
        <v>70</v>
      </c>
      <c r="D4768" s="39" t="s">
        <v>71</v>
      </c>
      <c r="E4768" s="39" t="s">
        <v>12</v>
      </c>
      <c r="F4768" s="39" t="s">
        <v>27524</v>
      </c>
      <c r="G4768" s="39" t="s">
        <v>26187</v>
      </c>
      <c r="H4768" s="39" t="s">
        <v>27525</v>
      </c>
      <c r="I4768" s="71">
        <v>-5</v>
      </c>
    </row>
    <row r="4769" spans="1:9" x14ac:dyDescent="0.2">
      <c r="A4769" s="38" t="s">
        <v>82</v>
      </c>
      <c r="B4769" s="39" t="s">
        <v>69</v>
      </c>
      <c r="C4769" s="39" t="s">
        <v>70</v>
      </c>
      <c r="D4769" s="39" t="s">
        <v>71</v>
      </c>
      <c r="E4769" s="39" t="s">
        <v>12</v>
      </c>
      <c r="F4769" s="39" t="s">
        <v>28788</v>
      </c>
      <c r="G4769" s="39" t="s">
        <v>26187</v>
      </c>
      <c r="H4769" s="39" t="s">
        <v>28789</v>
      </c>
      <c r="I4769" s="71">
        <v>-5</v>
      </c>
    </row>
    <row r="4770" spans="1:9" x14ac:dyDescent="0.2">
      <c r="A4770" s="38" t="s">
        <v>82</v>
      </c>
      <c r="B4770" s="39" t="s">
        <v>69</v>
      </c>
      <c r="C4770" s="39" t="s">
        <v>70</v>
      </c>
      <c r="D4770" s="39" t="s">
        <v>71</v>
      </c>
      <c r="E4770" s="39" t="s">
        <v>12</v>
      </c>
      <c r="F4770" s="39" t="s">
        <v>29403</v>
      </c>
      <c r="G4770" s="39" t="s">
        <v>26187</v>
      </c>
      <c r="H4770" s="39" t="s">
        <v>3390</v>
      </c>
      <c r="I4770" s="71">
        <v>-5</v>
      </c>
    </row>
    <row r="4771" spans="1:9" x14ac:dyDescent="0.2">
      <c r="A4771" s="38" t="s">
        <v>82</v>
      </c>
      <c r="B4771" s="39" t="s">
        <v>69</v>
      </c>
      <c r="C4771" s="39" t="s">
        <v>70</v>
      </c>
      <c r="D4771" s="39" t="s">
        <v>71</v>
      </c>
      <c r="E4771" s="39" t="s">
        <v>12</v>
      </c>
      <c r="F4771" s="39" t="s">
        <v>30417</v>
      </c>
      <c r="G4771" s="39" t="s">
        <v>100</v>
      </c>
      <c r="H4771" s="39" t="s">
        <v>14934</v>
      </c>
      <c r="I4771" s="71">
        <v>-5</v>
      </c>
    </row>
    <row r="4772" spans="1:9" x14ac:dyDescent="0.2">
      <c r="A4772" s="38" t="s">
        <v>82</v>
      </c>
      <c r="B4772" s="39" t="s">
        <v>69</v>
      </c>
      <c r="C4772" s="39" t="s">
        <v>70</v>
      </c>
      <c r="D4772" s="39" t="s">
        <v>71</v>
      </c>
      <c r="E4772" s="39" t="s">
        <v>12</v>
      </c>
      <c r="F4772" s="39" t="s">
        <v>3393</v>
      </c>
      <c r="G4772" s="39" t="s">
        <v>26187</v>
      </c>
      <c r="H4772" s="39" t="s">
        <v>3394</v>
      </c>
      <c r="I4772" s="71">
        <v>-35.74</v>
      </c>
    </row>
    <row r="4773" spans="1:9" x14ac:dyDescent="0.2">
      <c r="A4773" s="38" t="s">
        <v>82</v>
      </c>
      <c r="B4773" s="39" t="s">
        <v>69</v>
      </c>
      <c r="C4773" s="39" t="s">
        <v>70</v>
      </c>
      <c r="D4773" s="39" t="s">
        <v>71</v>
      </c>
      <c r="E4773" s="39" t="s">
        <v>12</v>
      </c>
      <c r="F4773" s="39" t="s">
        <v>3395</v>
      </c>
      <c r="G4773" s="39" t="s">
        <v>26187</v>
      </c>
      <c r="H4773" s="39" t="s">
        <v>3396</v>
      </c>
      <c r="I4773" s="71">
        <v>-13.78</v>
      </c>
    </row>
    <row r="4774" spans="1:9" x14ac:dyDescent="0.2">
      <c r="A4774" s="38" t="s">
        <v>82</v>
      </c>
      <c r="B4774" s="39" t="s">
        <v>69</v>
      </c>
      <c r="C4774" s="39" t="s">
        <v>70</v>
      </c>
      <c r="D4774" s="39" t="s">
        <v>71</v>
      </c>
      <c r="E4774" s="39" t="s">
        <v>12</v>
      </c>
      <c r="F4774" s="39" t="s">
        <v>26893</v>
      </c>
      <c r="G4774" s="39" t="s">
        <v>26187</v>
      </c>
      <c r="H4774" s="39" t="s">
        <v>26894</v>
      </c>
      <c r="I4774" s="71">
        <v>-25.84</v>
      </c>
    </row>
    <row r="4775" spans="1:9" x14ac:dyDescent="0.2">
      <c r="A4775" s="38" t="s">
        <v>82</v>
      </c>
      <c r="B4775" s="39" t="s">
        <v>69</v>
      </c>
      <c r="C4775" s="39" t="s">
        <v>70</v>
      </c>
      <c r="D4775" s="39" t="s">
        <v>71</v>
      </c>
      <c r="E4775" s="39" t="s">
        <v>12</v>
      </c>
      <c r="F4775" s="39" t="s">
        <v>26553</v>
      </c>
      <c r="G4775" s="39" t="s">
        <v>26187</v>
      </c>
      <c r="H4775" s="39" t="s">
        <v>3398</v>
      </c>
      <c r="I4775" s="71">
        <v>-18.260000000000002</v>
      </c>
    </row>
    <row r="4776" spans="1:9" x14ac:dyDescent="0.2">
      <c r="A4776" s="38" t="s">
        <v>82</v>
      </c>
      <c r="B4776" s="39" t="s">
        <v>69</v>
      </c>
      <c r="C4776" s="39" t="s">
        <v>70</v>
      </c>
      <c r="D4776" s="39" t="s">
        <v>71</v>
      </c>
      <c r="E4776" s="39" t="s">
        <v>12</v>
      </c>
      <c r="F4776" s="39" t="s">
        <v>29404</v>
      </c>
      <c r="G4776" s="39" t="s">
        <v>26187</v>
      </c>
      <c r="H4776" s="39" t="s">
        <v>29405</v>
      </c>
      <c r="I4776" s="71">
        <v>-7.61</v>
      </c>
    </row>
    <row r="4777" spans="1:9" x14ac:dyDescent="0.2">
      <c r="A4777" s="38" t="s">
        <v>82</v>
      </c>
      <c r="B4777" s="39" t="s">
        <v>69</v>
      </c>
      <c r="C4777" s="39" t="s">
        <v>70</v>
      </c>
      <c r="D4777" s="39" t="s">
        <v>71</v>
      </c>
      <c r="E4777" s="39" t="s">
        <v>12</v>
      </c>
      <c r="F4777" s="39" t="s">
        <v>27283</v>
      </c>
      <c r="G4777" s="39" t="s">
        <v>26187</v>
      </c>
      <c r="H4777" s="39" t="s">
        <v>27284</v>
      </c>
      <c r="I4777" s="71">
        <v>-47.59</v>
      </c>
    </row>
    <row r="4778" spans="1:9" x14ac:dyDescent="0.2">
      <c r="A4778" s="38" t="s">
        <v>82</v>
      </c>
      <c r="B4778" s="39" t="s">
        <v>69</v>
      </c>
      <c r="C4778" s="39" t="s">
        <v>70</v>
      </c>
      <c r="D4778" s="39" t="s">
        <v>71</v>
      </c>
      <c r="E4778" s="39" t="s">
        <v>12</v>
      </c>
      <c r="F4778" s="39" t="s">
        <v>3402</v>
      </c>
      <c r="G4778" s="39" t="s">
        <v>26187</v>
      </c>
      <c r="H4778" s="39" t="s">
        <v>3403</v>
      </c>
      <c r="I4778" s="71">
        <v>-6.38</v>
      </c>
    </row>
    <row r="4779" spans="1:9" x14ac:dyDescent="0.2">
      <c r="A4779" s="38" t="s">
        <v>82</v>
      </c>
      <c r="B4779" s="39" t="s">
        <v>69</v>
      </c>
      <c r="C4779" s="39" t="s">
        <v>70</v>
      </c>
      <c r="D4779" s="39" t="s">
        <v>71</v>
      </c>
      <c r="E4779" s="39" t="s">
        <v>12</v>
      </c>
      <c r="F4779" s="39" t="s">
        <v>28280</v>
      </c>
      <c r="G4779" s="39" t="s">
        <v>26187</v>
      </c>
      <c r="H4779" s="39" t="s">
        <v>3405</v>
      </c>
      <c r="I4779" s="71">
        <v>-32.94</v>
      </c>
    </row>
    <row r="4780" spans="1:9" x14ac:dyDescent="0.2">
      <c r="A4780" s="38" t="s">
        <v>82</v>
      </c>
      <c r="B4780" s="39" t="s">
        <v>69</v>
      </c>
      <c r="C4780" s="39" t="s">
        <v>70</v>
      </c>
      <c r="D4780" s="39" t="s">
        <v>71</v>
      </c>
      <c r="E4780" s="39" t="s">
        <v>12</v>
      </c>
      <c r="F4780" s="39" t="s">
        <v>27090</v>
      </c>
      <c r="G4780" s="39" t="s">
        <v>26187</v>
      </c>
      <c r="H4780" s="39" t="s">
        <v>3406</v>
      </c>
      <c r="I4780" s="71">
        <v>-32.99</v>
      </c>
    </row>
    <row r="4781" spans="1:9" x14ac:dyDescent="0.2">
      <c r="A4781" s="38" t="s">
        <v>82</v>
      </c>
      <c r="B4781" s="39" t="s">
        <v>69</v>
      </c>
      <c r="C4781" s="39" t="s">
        <v>70</v>
      </c>
      <c r="D4781" s="39" t="s">
        <v>71</v>
      </c>
      <c r="E4781" s="39" t="s">
        <v>12</v>
      </c>
      <c r="F4781" s="39" t="s">
        <v>26498</v>
      </c>
      <c r="G4781" s="39" t="s">
        <v>26187</v>
      </c>
      <c r="H4781" s="39" t="s">
        <v>26499</v>
      </c>
      <c r="I4781" s="71">
        <v>-16.41</v>
      </c>
    </row>
    <row r="4782" spans="1:9" x14ac:dyDescent="0.2">
      <c r="A4782" s="38" t="s">
        <v>82</v>
      </c>
      <c r="B4782" s="39" t="s">
        <v>69</v>
      </c>
      <c r="C4782" s="39" t="s">
        <v>70</v>
      </c>
      <c r="D4782" s="39" t="s">
        <v>71</v>
      </c>
      <c r="E4782" s="39" t="s">
        <v>12</v>
      </c>
      <c r="F4782" s="39" t="s">
        <v>29406</v>
      </c>
      <c r="G4782" s="39" t="s">
        <v>26187</v>
      </c>
      <c r="H4782" s="39" t="s">
        <v>20552</v>
      </c>
      <c r="I4782" s="71">
        <v>-5</v>
      </c>
    </row>
    <row r="4783" spans="1:9" x14ac:dyDescent="0.2">
      <c r="A4783" s="38" t="s">
        <v>82</v>
      </c>
      <c r="B4783" s="39" t="s">
        <v>69</v>
      </c>
      <c r="C4783" s="39" t="s">
        <v>70</v>
      </c>
      <c r="D4783" s="39" t="s">
        <v>71</v>
      </c>
      <c r="E4783" s="39" t="s">
        <v>12</v>
      </c>
      <c r="F4783" s="39" t="s">
        <v>30418</v>
      </c>
      <c r="G4783" s="39" t="s">
        <v>26187</v>
      </c>
      <c r="H4783" s="39" t="s">
        <v>30419</v>
      </c>
      <c r="I4783" s="71">
        <v>-7.54</v>
      </c>
    </row>
    <row r="4784" spans="1:9" x14ac:dyDescent="0.2">
      <c r="A4784" s="38" t="s">
        <v>82</v>
      </c>
      <c r="B4784" s="39" t="s">
        <v>69</v>
      </c>
      <c r="C4784" s="39" t="s">
        <v>70</v>
      </c>
      <c r="D4784" s="39" t="s">
        <v>71</v>
      </c>
      <c r="E4784" s="39" t="s">
        <v>12</v>
      </c>
      <c r="F4784" s="39" t="s">
        <v>3408</v>
      </c>
      <c r="G4784" s="39" t="s">
        <v>26187</v>
      </c>
      <c r="H4784" s="39" t="s">
        <v>3409</v>
      </c>
      <c r="I4784" s="71">
        <v>-16.52</v>
      </c>
    </row>
    <row r="4785" spans="1:9" x14ac:dyDescent="0.2">
      <c r="A4785" s="38" t="s">
        <v>82</v>
      </c>
      <c r="B4785" s="39" t="s">
        <v>69</v>
      </c>
      <c r="C4785" s="39" t="s">
        <v>70</v>
      </c>
      <c r="D4785" s="39" t="s">
        <v>71</v>
      </c>
      <c r="E4785" s="39" t="s">
        <v>12</v>
      </c>
      <c r="F4785" s="39" t="s">
        <v>26554</v>
      </c>
      <c r="G4785" s="39" t="s">
        <v>26187</v>
      </c>
      <c r="H4785" s="39" t="s">
        <v>1859</v>
      </c>
      <c r="I4785" s="71">
        <v>-18.440000000000001</v>
      </c>
    </row>
    <row r="4786" spans="1:9" x14ac:dyDescent="0.2">
      <c r="A4786" s="38" t="s">
        <v>82</v>
      </c>
      <c r="B4786" s="39" t="s">
        <v>69</v>
      </c>
      <c r="C4786" s="39" t="s">
        <v>70</v>
      </c>
      <c r="D4786" s="39" t="s">
        <v>71</v>
      </c>
      <c r="E4786" s="39" t="s">
        <v>12</v>
      </c>
      <c r="F4786" s="39" t="s">
        <v>32596</v>
      </c>
      <c r="G4786" s="39" t="s">
        <v>26187</v>
      </c>
      <c r="H4786" s="39" t="s">
        <v>32597</v>
      </c>
      <c r="I4786" s="71">
        <v>-5</v>
      </c>
    </row>
    <row r="4787" spans="1:9" x14ac:dyDescent="0.2">
      <c r="A4787" s="38" t="s">
        <v>82</v>
      </c>
      <c r="B4787" s="39" t="s">
        <v>69</v>
      </c>
      <c r="C4787" s="39" t="s">
        <v>70</v>
      </c>
      <c r="D4787" s="39" t="s">
        <v>71</v>
      </c>
      <c r="E4787" s="39" t="s">
        <v>12</v>
      </c>
      <c r="F4787" s="39" t="s">
        <v>28281</v>
      </c>
      <c r="G4787" s="39" t="s">
        <v>26187</v>
      </c>
      <c r="H4787" s="39" t="s">
        <v>28282</v>
      </c>
      <c r="I4787" s="71">
        <v>-19.63</v>
      </c>
    </row>
    <row r="4788" spans="1:9" x14ac:dyDescent="0.2">
      <c r="A4788" s="38" t="s">
        <v>82</v>
      </c>
      <c r="B4788" s="39" t="s">
        <v>69</v>
      </c>
      <c r="C4788" s="39" t="s">
        <v>70</v>
      </c>
      <c r="D4788" s="39" t="s">
        <v>71</v>
      </c>
      <c r="E4788" s="39" t="s">
        <v>12</v>
      </c>
      <c r="F4788" s="39" t="s">
        <v>28790</v>
      </c>
      <c r="G4788" s="39" t="s">
        <v>26187</v>
      </c>
      <c r="H4788" s="39" t="s">
        <v>3411</v>
      </c>
      <c r="I4788" s="71">
        <v>-5</v>
      </c>
    </row>
    <row r="4789" spans="1:9" x14ac:dyDescent="0.2">
      <c r="A4789" s="38" t="s">
        <v>82</v>
      </c>
      <c r="B4789" s="39" t="s">
        <v>69</v>
      </c>
      <c r="C4789" s="39" t="s">
        <v>70</v>
      </c>
      <c r="D4789" s="39" t="s">
        <v>71</v>
      </c>
      <c r="E4789" s="39" t="s">
        <v>12</v>
      </c>
      <c r="F4789" s="39" t="s">
        <v>32598</v>
      </c>
      <c r="G4789" s="39" t="s">
        <v>26187</v>
      </c>
      <c r="H4789" s="39" t="s">
        <v>14705</v>
      </c>
      <c r="I4789" s="71">
        <v>-5</v>
      </c>
    </row>
    <row r="4790" spans="1:9" x14ac:dyDescent="0.2">
      <c r="A4790" s="38" t="s">
        <v>82</v>
      </c>
      <c r="B4790" s="39" t="s">
        <v>69</v>
      </c>
      <c r="C4790" s="39" t="s">
        <v>70</v>
      </c>
      <c r="D4790" s="39" t="s">
        <v>71</v>
      </c>
      <c r="E4790" s="39" t="s">
        <v>12</v>
      </c>
      <c r="F4790" s="39" t="s">
        <v>27892</v>
      </c>
      <c r="G4790" s="39" t="s">
        <v>26187</v>
      </c>
      <c r="H4790" s="39" t="s">
        <v>27893</v>
      </c>
      <c r="I4790" s="71">
        <v>-8.2899999999999991</v>
      </c>
    </row>
    <row r="4791" spans="1:9" x14ac:dyDescent="0.2">
      <c r="A4791" s="38" t="s">
        <v>82</v>
      </c>
      <c r="B4791" s="39" t="s">
        <v>69</v>
      </c>
      <c r="C4791" s="39" t="s">
        <v>70</v>
      </c>
      <c r="D4791" s="39" t="s">
        <v>71</v>
      </c>
      <c r="E4791" s="39" t="s">
        <v>12</v>
      </c>
      <c r="F4791" s="39" t="s">
        <v>30420</v>
      </c>
      <c r="G4791" s="39" t="s">
        <v>26187</v>
      </c>
      <c r="H4791" s="39" t="s">
        <v>30421</v>
      </c>
      <c r="I4791" s="71">
        <v>-5</v>
      </c>
    </row>
    <row r="4792" spans="1:9" x14ac:dyDescent="0.2">
      <c r="A4792" s="38" t="s">
        <v>82</v>
      </c>
      <c r="B4792" s="39" t="s">
        <v>69</v>
      </c>
      <c r="C4792" s="39" t="s">
        <v>70</v>
      </c>
      <c r="D4792" s="39" t="s">
        <v>71</v>
      </c>
      <c r="E4792" s="39" t="s">
        <v>12</v>
      </c>
      <c r="F4792" s="39" t="s">
        <v>26555</v>
      </c>
      <c r="G4792" s="39" t="s">
        <v>26187</v>
      </c>
      <c r="H4792" s="39" t="s">
        <v>26556</v>
      </c>
      <c r="I4792" s="71">
        <v>-5</v>
      </c>
    </row>
    <row r="4793" spans="1:9" x14ac:dyDescent="0.2">
      <c r="A4793" s="38" t="s">
        <v>82</v>
      </c>
      <c r="B4793" s="39" t="s">
        <v>69</v>
      </c>
      <c r="C4793" s="39" t="s">
        <v>70</v>
      </c>
      <c r="D4793" s="39" t="s">
        <v>71</v>
      </c>
      <c r="E4793" s="39" t="s">
        <v>12</v>
      </c>
      <c r="F4793" s="39" t="s">
        <v>28791</v>
      </c>
      <c r="G4793" s="39" t="s">
        <v>26187</v>
      </c>
      <c r="H4793" s="39" t="s">
        <v>17139</v>
      </c>
      <c r="I4793" s="71">
        <v>-5</v>
      </c>
    </row>
    <row r="4794" spans="1:9" x14ac:dyDescent="0.2">
      <c r="A4794" s="38" t="s">
        <v>82</v>
      </c>
      <c r="B4794" s="39" t="s">
        <v>69</v>
      </c>
      <c r="C4794" s="39" t="s">
        <v>70</v>
      </c>
      <c r="D4794" s="39" t="s">
        <v>71</v>
      </c>
      <c r="E4794" s="39" t="s">
        <v>12</v>
      </c>
      <c r="F4794" s="39" t="s">
        <v>29407</v>
      </c>
      <c r="G4794" s="39" t="s">
        <v>26187</v>
      </c>
      <c r="H4794" s="39" t="s">
        <v>29408</v>
      </c>
      <c r="I4794" s="71">
        <v>-5.39</v>
      </c>
    </row>
    <row r="4795" spans="1:9" x14ac:dyDescent="0.2">
      <c r="A4795" s="38" t="s">
        <v>82</v>
      </c>
      <c r="B4795" s="39" t="s">
        <v>69</v>
      </c>
      <c r="C4795" s="39" t="s">
        <v>70</v>
      </c>
      <c r="D4795" s="39" t="s">
        <v>71</v>
      </c>
      <c r="E4795" s="39" t="s">
        <v>12</v>
      </c>
      <c r="F4795" s="39" t="s">
        <v>26725</v>
      </c>
      <c r="G4795" s="39" t="s">
        <v>26187</v>
      </c>
      <c r="H4795" s="39" t="s">
        <v>3415</v>
      </c>
      <c r="I4795" s="71">
        <v>-5</v>
      </c>
    </row>
    <row r="4796" spans="1:9" x14ac:dyDescent="0.2">
      <c r="A4796" s="38" t="s">
        <v>82</v>
      </c>
      <c r="B4796" s="39" t="s">
        <v>69</v>
      </c>
      <c r="C4796" s="39" t="s">
        <v>70</v>
      </c>
      <c r="D4796" s="39" t="s">
        <v>71</v>
      </c>
      <c r="E4796" s="39" t="s">
        <v>12</v>
      </c>
      <c r="F4796" s="39" t="s">
        <v>32599</v>
      </c>
      <c r="G4796" s="39" t="s">
        <v>26187</v>
      </c>
      <c r="H4796" s="39" t="s">
        <v>3416</v>
      </c>
      <c r="I4796" s="71">
        <v>-5</v>
      </c>
    </row>
    <row r="4797" spans="1:9" x14ac:dyDescent="0.2">
      <c r="A4797" s="38" t="s">
        <v>82</v>
      </c>
      <c r="B4797" s="39" t="s">
        <v>69</v>
      </c>
      <c r="C4797" s="39" t="s">
        <v>70</v>
      </c>
      <c r="D4797" s="39" t="s">
        <v>71</v>
      </c>
      <c r="E4797" s="39" t="s">
        <v>12</v>
      </c>
      <c r="F4797" s="39" t="s">
        <v>32600</v>
      </c>
      <c r="G4797" s="39" t="s">
        <v>26187</v>
      </c>
      <c r="H4797" s="39" t="s">
        <v>32601</v>
      </c>
      <c r="I4797" s="71">
        <v>-5</v>
      </c>
    </row>
    <row r="4798" spans="1:9" x14ac:dyDescent="0.2">
      <c r="A4798" s="38" t="s">
        <v>82</v>
      </c>
      <c r="B4798" s="39" t="s">
        <v>69</v>
      </c>
      <c r="C4798" s="39" t="s">
        <v>70</v>
      </c>
      <c r="D4798" s="39" t="s">
        <v>71</v>
      </c>
      <c r="E4798" s="39" t="s">
        <v>12</v>
      </c>
      <c r="F4798" s="39" t="s">
        <v>30422</v>
      </c>
      <c r="G4798" s="39" t="s">
        <v>26187</v>
      </c>
      <c r="H4798" s="39" t="s">
        <v>3417</v>
      </c>
      <c r="I4798" s="71">
        <v>-5</v>
      </c>
    </row>
    <row r="4799" spans="1:9" x14ac:dyDescent="0.2">
      <c r="A4799" s="38" t="s">
        <v>82</v>
      </c>
      <c r="B4799" s="39" t="s">
        <v>69</v>
      </c>
      <c r="C4799" s="39" t="s">
        <v>70</v>
      </c>
      <c r="D4799" s="39" t="s">
        <v>71</v>
      </c>
      <c r="E4799" s="39" t="s">
        <v>12</v>
      </c>
      <c r="F4799" s="39" t="s">
        <v>26726</v>
      </c>
      <c r="G4799" s="39" t="s">
        <v>26187</v>
      </c>
      <c r="H4799" s="39" t="s">
        <v>26727</v>
      </c>
      <c r="I4799" s="71">
        <v>-10.39</v>
      </c>
    </row>
    <row r="4800" spans="1:9" x14ac:dyDescent="0.2">
      <c r="A4800" s="38" t="s">
        <v>82</v>
      </c>
      <c r="B4800" s="39" t="s">
        <v>69</v>
      </c>
      <c r="C4800" s="39" t="s">
        <v>70</v>
      </c>
      <c r="D4800" s="39" t="s">
        <v>71</v>
      </c>
      <c r="E4800" s="39" t="s">
        <v>12</v>
      </c>
      <c r="F4800" s="39" t="s">
        <v>32602</v>
      </c>
      <c r="G4800" s="39" t="s">
        <v>26187</v>
      </c>
      <c r="H4800" s="39" t="s">
        <v>32603</v>
      </c>
      <c r="I4800" s="71">
        <v>-8.8800000000000008</v>
      </c>
    </row>
    <row r="4801" spans="1:9" x14ac:dyDescent="0.2">
      <c r="A4801" s="38" t="s">
        <v>82</v>
      </c>
      <c r="B4801" s="39" t="s">
        <v>69</v>
      </c>
      <c r="C4801" s="39" t="s">
        <v>70</v>
      </c>
      <c r="D4801" s="39" t="s">
        <v>71</v>
      </c>
      <c r="E4801" s="39" t="s">
        <v>12</v>
      </c>
      <c r="F4801" s="39" t="s">
        <v>3418</v>
      </c>
      <c r="G4801" s="39" t="s">
        <v>26187</v>
      </c>
      <c r="H4801" s="39" t="s">
        <v>3419</v>
      </c>
      <c r="I4801" s="71">
        <v>-5</v>
      </c>
    </row>
    <row r="4802" spans="1:9" x14ac:dyDescent="0.2">
      <c r="A4802" s="38" t="s">
        <v>82</v>
      </c>
      <c r="B4802" s="39" t="s">
        <v>69</v>
      </c>
      <c r="C4802" s="39" t="s">
        <v>70</v>
      </c>
      <c r="D4802" s="39" t="s">
        <v>71</v>
      </c>
      <c r="E4802" s="39" t="s">
        <v>12</v>
      </c>
      <c r="F4802" s="39" t="s">
        <v>26895</v>
      </c>
      <c r="G4802" s="39" t="s">
        <v>26187</v>
      </c>
      <c r="H4802" s="39" t="s">
        <v>26896</v>
      </c>
      <c r="I4802" s="71">
        <v>-5</v>
      </c>
    </row>
    <row r="4803" spans="1:9" x14ac:dyDescent="0.2">
      <c r="A4803" s="38" t="s">
        <v>82</v>
      </c>
      <c r="B4803" s="39" t="s">
        <v>69</v>
      </c>
      <c r="C4803" s="39" t="s">
        <v>70</v>
      </c>
      <c r="D4803" s="39" t="s">
        <v>71</v>
      </c>
      <c r="E4803" s="39" t="s">
        <v>12</v>
      </c>
      <c r="F4803" s="39" t="s">
        <v>30423</v>
      </c>
      <c r="G4803" s="39" t="s">
        <v>26187</v>
      </c>
      <c r="H4803" s="39" t="s">
        <v>20265</v>
      </c>
      <c r="I4803" s="71">
        <v>-5</v>
      </c>
    </row>
    <row r="4804" spans="1:9" x14ac:dyDescent="0.2">
      <c r="A4804" s="38" t="s">
        <v>82</v>
      </c>
      <c r="B4804" s="39" t="s">
        <v>69</v>
      </c>
      <c r="C4804" s="39" t="s">
        <v>70</v>
      </c>
      <c r="D4804" s="39" t="s">
        <v>71</v>
      </c>
      <c r="E4804" s="39" t="s">
        <v>12</v>
      </c>
      <c r="F4804" s="39" t="s">
        <v>32604</v>
      </c>
      <c r="G4804" s="39" t="s">
        <v>26187</v>
      </c>
      <c r="H4804" s="39" t="s">
        <v>3420</v>
      </c>
      <c r="I4804" s="71">
        <v>-6.51</v>
      </c>
    </row>
    <row r="4805" spans="1:9" x14ac:dyDescent="0.2">
      <c r="A4805" s="38" t="s">
        <v>82</v>
      </c>
      <c r="B4805" s="39" t="s">
        <v>69</v>
      </c>
      <c r="C4805" s="39" t="s">
        <v>70</v>
      </c>
      <c r="D4805" s="39" t="s">
        <v>71</v>
      </c>
      <c r="E4805" s="39" t="s">
        <v>12</v>
      </c>
      <c r="F4805" s="39" t="s">
        <v>32605</v>
      </c>
      <c r="G4805" s="39" t="s">
        <v>26187</v>
      </c>
      <c r="H4805" s="39" t="s">
        <v>3421</v>
      </c>
      <c r="I4805" s="71">
        <v>-13.29</v>
      </c>
    </row>
    <row r="4806" spans="1:9" x14ac:dyDescent="0.2">
      <c r="A4806" s="38" t="s">
        <v>82</v>
      </c>
      <c r="B4806" s="39" t="s">
        <v>69</v>
      </c>
      <c r="C4806" s="39" t="s">
        <v>70</v>
      </c>
      <c r="D4806" s="39" t="s">
        <v>71</v>
      </c>
      <c r="E4806" s="39" t="s">
        <v>12</v>
      </c>
      <c r="F4806" s="39" t="s">
        <v>28283</v>
      </c>
      <c r="G4806" s="39" t="s">
        <v>26187</v>
      </c>
      <c r="H4806" s="39" t="s">
        <v>28284</v>
      </c>
      <c r="I4806" s="71">
        <v>-5</v>
      </c>
    </row>
    <row r="4807" spans="1:9" x14ac:dyDescent="0.2">
      <c r="A4807" s="38" t="s">
        <v>82</v>
      </c>
      <c r="B4807" s="39" t="s">
        <v>69</v>
      </c>
      <c r="C4807" s="39" t="s">
        <v>70</v>
      </c>
      <c r="D4807" s="39" t="s">
        <v>71</v>
      </c>
      <c r="E4807" s="39" t="s">
        <v>12</v>
      </c>
      <c r="F4807" s="39" t="s">
        <v>26386</v>
      </c>
      <c r="G4807" s="39" t="s">
        <v>26187</v>
      </c>
      <c r="H4807" s="39" t="s">
        <v>17937</v>
      </c>
      <c r="I4807" s="71">
        <v>-84.55</v>
      </c>
    </row>
    <row r="4808" spans="1:9" x14ac:dyDescent="0.2">
      <c r="A4808" s="38" t="s">
        <v>82</v>
      </c>
      <c r="B4808" s="39" t="s">
        <v>69</v>
      </c>
      <c r="C4808" s="39" t="s">
        <v>70</v>
      </c>
      <c r="D4808" s="39" t="s">
        <v>71</v>
      </c>
      <c r="E4808" s="39" t="s">
        <v>12</v>
      </c>
      <c r="F4808" s="39" t="s">
        <v>32606</v>
      </c>
      <c r="G4808" s="39" t="s">
        <v>26187</v>
      </c>
      <c r="H4808" s="39" t="s">
        <v>32607</v>
      </c>
      <c r="I4808" s="71">
        <v>-5</v>
      </c>
    </row>
    <row r="4809" spans="1:9" x14ac:dyDescent="0.2">
      <c r="A4809" s="38" t="s">
        <v>82</v>
      </c>
      <c r="B4809" s="39" t="s">
        <v>69</v>
      </c>
      <c r="C4809" s="39" t="s">
        <v>70</v>
      </c>
      <c r="D4809" s="39" t="s">
        <v>71</v>
      </c>
      <c r="E4809" s="39" t="s">
        <v>12</v>
      </c>
      <c r="F4809" s="39" t="s">
        <v>28285</v>
      </c>
      <c r="G4809" s="39" t="s">
        <v>26187</v>
      </c>
      <c r="H4809" s="39" t="s">
        <v>28286</v>
      </c>
      <c r="I4809" s="71">
        <v>-5</v>
      </c>
    </row>
    <row r="4810" spans="1:9" x14ac:dyDescent="0.2">
      <c r="A4810" s="38" t="s">
        <v>82</v>
      </c>
      <c r="B4810" s="39" t="s">
        <v>69</v>
      </c>
      <c r="C4810" s="39" t="s">
        <v>70</v>
      </c>
      <c r="D4810" s="39" t="s">
        <v>71</v>
      </c>
      <c r="E4810" s="39" t="s">
        <v>12</v>
      </c>
      <c r="F4810" s="39" t="s">
        <v>1861</v>
      </c>
      <c r="G4810" s="39" t="s">
        <v>26187</v>
      </c>
      <c r="H4810" s="39" t="s">
        <v>1862</v>
      </c>
      <c r="I4810" s="71">
        <v>-24.66</v>
      </c>
    </row>
    <row r="4811" spans="1:9" x14ac:dyDescent="0.2">
      <c r="A4811" s="38" t="s">
        <v>82</v>
      </c>
      <c r="B4811" s="39" t="s">
        <v>69</v>
      </c>
      <c r="C4811" s="39" t="s">
        <v>70</v>
      </c>
      <c r="D4811" s="39" t="s">
        <v>71</v>
      </c>
      <c r="E4811" s="39" t="s">
        <v>12</v>
      </c>
      <c r="F4811" s="39" t="s">
        <v>27894</v>
      </c>
      <c r="G4811" s="39" t="s">
        <v>26187</v>
      </c>
      <c r="H4811" s="39" t="s">
        <v>27895</v>
      </c>
      <c r="I4811" s="71">
        <v>-8.27</v>
      </c>
    </row>
    <row r="4812" spans="1:9" x14ac:dyDescent="0.2">
      <c r="A4812" s="38" t="s">
        <v>82</v>
      </c>
      <c r="B4812" s="39" t="s">
        <v>69</v>
      </c>
      <c r="C4812" s="39" t="s">
        <v>70</v>
      </c>
      <c r="D4812" s="39" t="s">
        <v>71</v>
      </c>
      <c r="E4812" s="39" t="s">
        <v>12</v>
      </c>
      <c r="F4812" s="39" t="s">
        <v>28792</v>
      </c>
      <c r="G4812" s="39" t="s">
        <v>26187</v>
      </c>
      <c r="H4812" s="39" t="s">
        <v>28793</v>
      </c>
      <c r="I4812" s="71">
        <v>-5</v>
      </c>
    </row>
    <row r="4813" spans="1:9" x14ac:dyDescent="0.2">
      <c r="A4813" s="38" t="s">
        <v>82</v>
      </c>
      <c r="B4813" s="39" t="s">
        <v>69</v>
      </c>
      <c r="C4813" s="39" t="s">
        <v>70</v>
      </c>
      <c r="D4813" s="39" t="s">
        <v>71</v>
      </c>
      <c r="E4813" s="39" t="s">
        <v>12</v>
      </c>
      <c r="F4813" s="39" t="s">
        <v>3423</v>
      </c>
      <c r="G4813" s="39" t="s">
        <v>26187</v>
      </c>
      <c r="H4813" s="39" t="s">
        <v>3424</v>
      </c>
      <c r="I4813" s="71">
        <v>-52.06</v>
      </c>
    </row>
    <row r="4814" spans="1:9" x14ac:dyDescent="0.2">
      <c r="A4814" s="38" t="s">
        <v>82</v>
      </c>
      <c r="B4814" s="39" t="s">
        <v>69</v>
      </c>
      <c r="C4814" s="39" t="s">
        <v>70</v>
      </c>
      <c r="D4814" s="39" t="s">
        <v>71</v>
      </c>
      <c r="E4814" s="39" t="s">
        <v>12</v>
      </c>
      <c r="F4814" s="39" t="s">
        <v>32608</v>
      </c>
      <c r="G4814" s="39" t="s">
        <v>26187</v>
      </c>
      <c r="H4814" s="39" t="s">
        <v>3425</v>
      </c>
      <c r="I4814" s="71">
        <v>-5</v>
      </c>
    </row>
    <row r="4815" spans="1:9" x14ac:dyDescent="0.2">
      <c r="A4815" s="38" t="s">
        <v>82</v>
      </c>
      <c r="B4815" s="39" t="s">
        <v>69</v>
      </c>
      <c r="C4815" s="39" t="s">
        <v>70</v>
      </c>
      <c r="D4815" s="39" t="s">
        <v>71</v>
      </c>
      <c r="E4815" s="39" t="s">
        <v>12</v>
      </c>
      <c r="F4815" s="39" t="s">
        <v>28696</v>
      </c>
      <c r="G4815" s="39" t="s">
        <v>26187</v>
      </c>
      <c r="H4815" s="39" t="s">
        <v>28697</v>
      </c>
      <c r="I4815" s="71">
        <v>-10</v>
      </c>
    </row>
    <row r="4816" spans="1:9" x14ac:dyDescent="0.2">
      <c r="A4816" s="38" t="s">
        <v>82</v>
      </c>
      <c r="B4816" s="39" t="s">
        <v>69</v>
      </c>
      <c r="C4816" s="39" t="s">
        <v>70</v>
      </c>
      <c r="D4816" s="39" t="s">
        <v>71</v>
      </c>
      <c r="E4816" s="39" t="s">
        <v>12</v>
      </c>
      <c r="F4816" s="39" t="s">
        <v>32609</v>
      </c>
      <c r="G4816" s="39" t="s">
        <v>26187</v>
      </c>
      <c r="H4816" s="39" t="s">
        <v>32610</v>
      </c>
      <c r="I4816" s="71">
        <v>-5</v>
      </c>
    </row>
    <row r="4817" spans="1:9" x14ac:dyDescent="0.2">
      <c r="A4817" s="38" t="s">
        <v>82</v>
      </c>
      <c r="B4817" s="39" t="s">
        <v>69</v>
      </c>
      <c r="C4817" s="39" t="s">
        <v>70</v>
      </c>
      <c r="D4817" s="39" t="s">
        <v>71</v>
      </c>
      <c r="E4817" s="39" t="s">
        <v>12</v>
      </c>
      <c r="F4817" s="39" t="s">
        <v>32611</v>
      </c>
      <c r="G4817" s="39" t="s">
        <v>26187</v>
      </c>
      <c r="H4817" s="39" t="s">
        <v>32612</v>
      </c>
      <c r="I4817" s="71">
        <v>-5</v>
      </c>
    </row>
    <row r="4818" spans="1:9" x14ac:dyDescent="0.2">
      <c r="A4818" s="38" t="s">
        <v>82</v>
      </c>
      <c r="B4818" s="39" t="s">
        <v>69</v>
      </c>
      <c r="C4818" s="39" t="s">
        <v>70</v>
      </c>
      <c r="D4818" s="39" t="s">
        <v>71</v>
      </c>
      <c r="E4818" s="39" t="s">
        <v>12</v>
      </c>
      <c r="F4818" s="39" t="s">
        <v>3428</v>
      </c>
      <c r="G4818" s="39" t="s">
        <v>26187</v>
      </c>
      <c r="H4818" s="39" t="s">
        <v>3429</v>
      </c>
      <c r="I4818" s="71">
        <v>-46.7</v>
      </c>
    </row>
    <row r="4819" spans="1:9" x14ac:dyDescent="0.2">
      <c r="A4819" s="38" t="s">
        <v>82</v>
      </c>
      <c r="B4819" s="39" t="s">
        <v>69</v>
      </c>
      <c r="C4819" s="39" t="s">
        <v>70</v>
      </c>
      <c r="D4819" s="39" t="s">
        <v>71</v>
      </c>
      <c r="E4819" s="39" t="s">
        <v>12</v>
      </c>
      <c r="F4819" s="39" t="s">
        <v>29409</v>
      </c>
      <c r="G4819" s="39" t="s">
        <v>26187</v>
      </c>
      <c r="H4819" s="39" t="s">
        <v>29410</v>
      </c>
      <c r="I4819" s="71">
        <v>-6.99</v>
      </c>
    </row>
    <row r="4820" spans="1:9" x14ac:dyDescent="0.2">
      <c r="A4820" s="38" t="s">
        <v>82</v>
      </c>
      <c r="B4820" s="39" t="s">
        <v>69</v>
      </c>
      <c r="C4820" s="39" t="s">
        <v>70</v>
      </c>
      <c r="D4820" s="39" t="s">
        <v>71</v>
      </c>
      <c r="E4820" s="39" t="s">
        <v>12</v>
      </c>
      <c r="F4820" s="39" t="s">
        <v>32613</v>
      </c>
      <c r="G4820" s="39" t="s">
        <v>26187</v>
      </c>
      <c r="H4820" s="39" t="s">
        <v>32614</v>
      </c>
      <c r="I4820" s="71">
        <v>-5</v>
      </c>
    </row>
    <row r="4821" spans="1:9" x14ac:dyDescent="0.2">
      <c r="A4821" s="38" t="s">
        <v>82</v>
      </c>
      <c r="B4821" s="39" t="s">
        <v>69</v>
      </c>
      <c r="C4821" s="39" t="s">
        <v>70</v>
      </c>
      <c r="D4821" s="39" t="s">
        <v>71</v>
      </c>
      <c r="E4821" s="39" t="s">
        <v>12</v>
      </c>
      <c r="F4821" s="39" t="s">
        <v>27285</v>
      </c>
      <c r="G4821" s="39" t="s">
        <v>26187</v>
      </c>
      <c r="H4821" s="39" t="s">
        <v>27286</v>
      </c>
      <c r="I4821" s="71">
        <v>-30.39</v>
      </c>
    </row>
    <row r="4822" spans="1:9" x14ac:dyDescent="0.2">
      <c r="A4822" s="38" t="s">
        <v>82</v>
      </c>
      <c r="B4822" s="39" t="s">
        <v>69</v>
      </c>
      <c r="C4822" s="39" t="s">
        <v>70</v>
      </c>
      <c r="D4822" s="39" t="s">
        <v>71</v>
      </c>
      <c r="E4822" s="39" t="s">
        <v>12</v>
      </c>
      <c r="F4822" s="39" t="s">
        <v>26268</v>
      </c>
      <c r="G4822" s="39" t="s">
        <v>26187</v>
      </c>
      <c r="H4822" s="39" t="s">
        <v>9983</v>
      </c>
      <c r="I4822" s="71">
        <v>-17.850000000000001</v>
      </c>
    </row>
    <row r="4823" spans="1:9" x14ac:dyDescent="0.2">
      <c r="A4823" s="38" t="s">
        <v>82</v>
      </c>
      <c r="B4823" s="39" t="s">
        <v>69</v>
      </c>
      <c r="C4823" s="39" t="s">
        <v>70</v>
      </c>
      <c r="D4823" s="39" t="s">
        <v>71</v>
      </c>
      <c r="E4823" s="39" t="s">
        <v>12</v>
      </c>
      <c r="F4823" s="39" t="s">
        <v>3434</v>
      </c>
      <c r="G4823" s="39" t="s">
        <v>26187</v>
      </c>
      <c r="H4823" s="39" t="s">
        <v>3435</v>
      </c>
      <c r="I4823" s="71">
        <v>-21.05</v>
      </c>
    </row>
    <row r="4824" spans="1:9" x14ac:dyDescent="0.2">
      <c r="A4824" s="38" t="s">
        <v>82</v>
      </c>
      <c r="B4824" s="39" t="s">
        <v>69</v>
      </c>
      <c r="C4824" s="39" t="s">
        <v>70</v>
      </c>
      <c r="D4824" s="39" t="s">
        <v>71</v>
      </c>
      <c r="E4824" s="39" t="s">
        <v>12</v>
      </c>
      <c r="F4824" s="39" t="s">
        <v>26269</v>
      </c>
      <c r="G4824" s="39" t="s">
        <v>26187</v>
      </c>
      <c r="H4824" s="39" t="s">
        <v>9241</v>
      </c>
      <c r="I4824" s="71">
        <v>-56.08</v>
      </c>
    </row>
    <row r="4825" spans="1:9" x14ac:dyDescent="0.2">
      <c r="A4825" s="38" t="s">
        <v>82</v>
      </c>
      <c r="B4825" s="39" t="s">
        <v>69</v>
      </c>
      <c r="C4825" s="39" t="s">
        <v>70</v>
      </c>
      <c r="D4825" s="39" t="s">
        <v>71</v>
      </c>
      <c r="E4825" s="39" t="s">
        <v>12</v>
      </c>
      <c r="F4825" s="39" t="s">
        <v>29411</v>
      </c>
      <c r="G4825" s="39" t="s">
        <v>26187</v>
      </c>
      <c r="H4825" s="39" t="s">
        <v>3437</v>
      </c>
      <c r="I4825" s="71">
        <v>-8.34</v>
      </c>
    </row>
    <row r="4826" spans="1:9" x14ac:dyDescent="0.2">
      <c r="A4826" s="38" t="s">
        <v>82</v>
      </c>
      <c r="B4826" s="39" t="s">
        <v>69</v>
      </c>
      <c r="C4826" s="39" t="s">
        <v>70</v>
      </c>
      <c r="D4826" s="39" t="s">
        <v>71</v>
      </c>
      <c r="E4826" s="39" t="s">
        <v>12</v>
      </c>
      <c r="F4826" s="39" t="s">
        <v>3438</v>
      </c>
      <c r="G4826" s="39" t="s">
        <v>100</v>
      </c>
      <c r="H4826" s="39" t="s">
        <v>3439</v>
      </c>
      <c r="I4826" s="71">
        <v>-7.74</v>
      </c>
    </row>
    <row r="4827" spans="1:9" x14ac:dyDescent="0.2">
      <c r="A4827" s="38" t="s">
        <v>82</v>
      </c>
      <c r="B4827" s="39" t="s">
        <v>69</v>
      </c>
      <c r="C4827" s="39" t="s">
        <v>70</v>
      </c>
      <c r="D4827" s="39" t="s">
        <v>71</v>
      </c>
      <c r="E4827" s="39" t="s">
        <v>12</v>
      </c>
      <c r="F4827" s="39" t="s">
        <v>32615</v>
      </c>
      <c r="G4827" s="39" t="s">
        <v>26187</v>
      </c>
      <c r="H4827" s="39" t="s">
        <v>32616</v>
      </c>
      <c r="I4827" s="71">
        <v>-5</v>
      </c>
    </row>
    <row r="4828" spans="1:9" x14ac:dyDescent="0.2">
      <c r="A4828" s="38" t="s">
        <v>82</v>
      </c>
      <c r="B4828" s="39" t="s">
        <v>69</v>
      </c>
      <c r="C4828" s="39" t="s">
        <v>70</v>
      </c>
      <c r="D4828" s="39" t="s">
        <v>71</v>
      </c>
      <c r="E4828" s="39" t="s">
        <v>12</v>
      </c>
      <c r="F4828" s="39" t="s">
        <v>28794</v>
      </c>
      <c r="G4828" s="39" t="s">
        <v>26187</v>
      </c>
      <c r="H4828" s="39" t="s">
        <v>3441</v>
      </c>
      <c r="I4828" s="71">
        <v>-8.6999999999999993</v>
      </c>
    </row>
    <row r="4829" spans="1:9" x14ac:dyDescent="0.2">
      <c r="A4829" s="38" t="s">
        <v>82</v>
      </c>
      <c r="B4829" s="39" t="s">
        <v>69</v>
      </c>
      <c r="C4829" s="39" t="s">
        <v>70</v>
      </c>
      <c r="D4829" s="39" t="s">
        <v>71</v>
      </c>
      <c r="E4829" s="39" t="s">
        <v>12</v>
      </c>
      <c r="F4829" s="39" t="s">
        <v>32617</v>
      </c>
      <c r="G4829" s="39" t="s">
        <v>26187</v>
      </c>
      <c r="H4829" s="39" t="s">
        <v>32618</v>
      </c>
      <c r="I4829" s="71">
        <v>-5</v>
      </c>
    </row>
    <row r="4830" spans="1:9" x14ac:dyDescent="0.2">
      <c r="A4830" s="38" t="s">
        <v>82</v>
      </c>
      <c r="B4830" s="39" t="s">
        <v>69</v>
      </c>
      <c r="C4830" s="39" t="s">
        <v>70</v>
      </c>
      <c r="D4830" s="39" t="s">
        <v>71</v>
      </c>
      <c r="E4830" s="39" t="s">
        <v>12</v>
      </c>
      <c r="F4830" s="39" t="s">
        <v>29412</v>
      </c>
      <c r="G4830" s="39" t="s">
        <v>26187</v>
      </c>
      <c r="H4830" s="39" t="s">
        <v>29413</v>
      </c>
      <c r="I4830" s="71">
        <v>-5</v>
      </c>
    </row>
    <row r="4831" spans="1:9" x14ac:dyDescent="0.2">
      <c r="A4831" s="38" t="s">
        <v>82</v>
      </c>
      <c r="B4831" s="39" t="s">
        <v>69</v>
      </c>
      <c r="C4831" s="39" t="s">
        <v>70</v>
      </c>
      <c r="D4831" s="39" t="s">
        <v>71</v>
      </c>
      <c r="E4831" s="39" t="s">
        <v>12</v>
      </c>
      <c r="F4831" s="39" t="s">
        <v>26897</v>
      </c>
      <c r="G4831" s="39" t="s">
        <v>26187</v>
      </c>
      <c r="H4831" s="39" t="s">
        <v>26898</v>
      </c>
      <c r="I4831" s="71">
        <v>-5</v>
      </c>
    </row>
    <row r="4832" spans="1:9" x14ac:dyDescent="0.2">
      <c r="A4832" s="38" t="s">
        <v>82</v>
      </c>
      <c r="B4832" s="39" t="s">
        <v>69</v>
      </c>
      <c r="C4832" s="39" t="s">
        <v>70</v>
      </c>
      <c r="D4832" s="39" t="s">
        <v>71</v>
      </c>
      <c r="E4832" s="39" t="s">
        <v>12</v>
      </c>
      <c r="F4832" s="39" t="s">
        <v>3442</v>
      </c>
      <c r="G4832" s="39" t="s">
        <v>26187</v>
      </c>
      <c r="H4832" s="39" t="s">
        <v>3443</v>
      </c>
      <c r="I4832" s="71">
        <v>-11.72</v>
      </c>
    </row>
    <row r="4833" spans="1:9" x14ac:dyDescent="0.2">
      <c r="A4833" s="38" t="s">
        <v>82</v>
      </c>
      <c r="B4833" s="39" t="s">
        <v>69</v>
      </c>
      <c r="C4833" s="39" t="s">
        <v>70</v>
      </c>
      <c r="D4833" s="39" t="s">
        <v>71</v>
      </c>
      <c r="E4833" s="39" t="s">
        <v>12</v>
      </c>
      <c r="F4833" s="39" t="s">
        <v>3444</v>
      </c>
      <c r="G4833" s="39" t="s">
        <v>26187</v>
      </c>
      <c r="H4833" s="39" t="s">
        <v>3445</v>
      </c>
      <c r="I4833" s="71">
        <v>-20.29</v>
      </c>
    </row>
    <row r="4834" spans="1:9" x14ac:dyDescent="0.2">
      <c r="A4834" s="38" t="s">
        <v>82</v>
      </c>
      <c r="B4834" s="39" t="s">
        <v>69</v>
      </c>
      <c r="C4834" s="39" t="s">
        <v>70</v>
      </c>
      <c r="D4834" s="39" t="s">
        <v>71</v>
      </c>
      <c r="E4834" s="39" t="s">
        <v>12</v>
      </c>
      <c r="F4834" s="39" t="s">
        <v>28795</v>
      </c>
      <c r="G4834" s="39" t="s">
        <v>26187</v>
      </c>
      <c r="H4834" s="39" t="s">
        <v>28796</v>
      </c>
      <c r="I4834" s="71">
        <v>-5</v>
      </c>
    </row>
    <row r="4835" spans="1:9" x14ac:dyDescent="0.2">
      <c r="A4835" s="38" t="s">
        <v>82</v>
      </c>
      <c r="B4835" s="39" t="s">
        <v>69</v>
      </c>
      <c r="C4835" s="39" t="s">
        <v>70</v>
      </c>
      <c r="D4835" s="39" t="s">
        <v>71</v>
      </c>
      <c r="E4835" s="39" t="s">
        <v>12</v>
      </c>
      <c r="F4835" s="39" t="s">
        <v>32619</v>
      </c>
      <c r="G4835" s="39" t="s">
        <v>26187</v>
      </c>
      <c r="H4835" s="39" t="s">
        <v>32620</v>
      </c>
      <c r="I4835" s="71">
        <v>-5</v>
      </c>
    </row>
    <row r="4836" spans="1:9" x14ac:dyDescent="0.2">
      <c r="A4836" s="38" t="s">
        <v>82</v>
      </c>
      <c r="B4836" s="39" t="s">
        <v>69</v>
      </c>
      <c r="C4836" s="39" t="s">
        <v>70</v>
      </c>
      <c r="D4836" s="39" t="s">
        <v>71</v>
      </c>
      <c r="E4836" s="39" t="s">
        <v>12</v>
      </c>
      <c r="F4836" s="39" t="s">
        <v>32621</v>
      </c>
      <c r="G4836" s="39" t="s">
        <v>26187</v>
      </c>
      <c r="H4836" s="39" t="s">
        <v>3447</v>
      </c>
      <c r="I4836" s="71">
        <v>-5</v>
      </c>
    </row>
    <row r="4837" spans="1:9" x14ac:dyDescent="0.2">
      <c r="A4837" s="38" t="s">
        <v>82</v>
      </c>
      <c r="B4837" s="39" t="s">
        <v>69</v>
      </c>
      <c r="C4837" s="39" t="s">
        <v>70</v>
      </c>
      <c r="D4837" s="39" t="s">
        <v>71</v>
      </c>
      <c r="E4837" s="39" t="s">
        <v>12</v>
      </c>
      <c r="F4837" s="39" t="s">
        <v>3448</v>
      </c>
      <c r="G4837" s="39" t="s">
        <v>26187</v>
      </c>
      <c r="H4837" s="39" t="s">
        <v>3449</v>
      </c>
      <c r="I4837" s="71">
        <v>-48.68</v>
      </c>
    </row>
    <row r="4838" spans="1:9" x14ac:dyDescent="0.2">
      <c r="A4838" s="38" t="s">
        <v>82</v>
      </c>
      <c r="B4838" s="39" t="s">
        <v>69</v>
      </c>
      <c r="C4838" s="39" t="s">
        <v>70</v>
      </c>
      <c r="D4838" s="39" t="s">
        <v>71</v>
      </c>
      <c r="E4838" s="39" t="s">
        <v>12</v>
      </c>
      <c r="F4838" s="39" t="s">
        <v>3452</v>
      </c>
      <c r="G4838" s="39" t="s">
        <v>26187</v>
      </c>
      <c r="H4838" s="39" t="s">
        <v>3453</v>
      </c>
      <c r="I4838" s="71">
        <v>-45.21</v>
      </c>
    </row>
    <row r="4839" spans="1:9" x14ac:dyDescent="0.2">
      <c r="A4839" s="38" t="s">
        <v>82</v>
      </c>
      <c r="B4839" s="39" t="s">
        <v>69</v>
      </c>
      <c r="C4839" s="39" t="s">
        <v>70</v>
      </c>
      <c r="D4839" s="39" t="s">
        <v>71</v>
      </c>
      <c r="E4839" s="39" t="s">
        <v>12</v>
      </c>
      <c r="F4839" s="39" t="s">
        <v>27287</v>
      </c>
      <c r="G4839" s="39" t="s">
        <v>26187</v>
      </c>
      <c r="H4839" s="39" t="s">
        <v>3456</v>
      </c>
      <c r="I4839" s="71">
        <v>-41.2</v>
      </c>
    </row>
    <row r="4840" spans="1:9" x14ac:dyDescent="0.2">
      <c r="A4840" s="38" t="s">
        <v>82</v>
      </c>
      <c r="B4840" s="39" t="s">
        <v>69</v>
      </c>
      <c r="C4840" s="39" t="s">
        <v>70</v>
      </c>
      <c r="D4840" s="39" t="s">
        <v>71</v>
      </c>
      <c r="E4840" s="39" t="s">
        <v>12</v>
      </c>
      <c r="F4840" s="39" t="s">
        <v>3459</v>
      </c>
      <c r="G4840" s="39" t="s">
        <v>26187</v>
      </c>
      <c r="H4840" s="39" t="s">
        <v>3460</v>
      </c>
      <c r="I4840" s="71">
        <v>-5</v>
      </c>
    </row>
    <row r="4841" spans="1:9" x14ac:dyDescent="0.2">
      <c r="A4841" s="38" t="s">
        <v>82</v>
      </c>
      <c r="B4841" s="39" t="s">
        <v>69</v>
      </c>
      <c r="C4841" s="39" t="s">
        <v>70</v>
      </c>
      <c r="D4841" s="39" t="s">
        <v>71</v>
      </c>
      <c r="E4841" s="39" t="s">
        <v>12</v>
      </c>
      <c r="F4841" s="39" t="s">
        <v>30424</v>
      </c>
      <c r="G4841" s="39" t="s">
        <v>26187</v>
      </c>
      <c r="H4841" s="39" t="s">
        <v>30425</v>
      </c>
      <c r="I4841" s="71">
        <v>-5</v>
      </c>
    </row>
    <row r="4842" spans="1:9" x14ac:dyDescent="0.2">
      <c r="A4842" s="38" t="s">
        <v>82</v>
      </c>
      <c r="B4842" s="39" t="s">
        <v>69</v>
      </c>
      <c r="C4842" s="39" t="s">
        <v>70</v>
      </c>
      <c r="D4842" s="39" t="s">
        <v>71</v>
      </c>
      <c r="E4842" s="39" t="s">
        <v>12</v>
      </c>
      <c r="F4842" s="39" t="s">
        <v>32622</v>
      </c>
      <c r="G4842" s="39" t="s">
        <v>26187</v>
      </c>
      <c r="H4842" s="39" t="s">
        <v>32623</v>
      </c>
      <c r="I4842" s="71">
        <v>-5</v>
      </c>
    </row>
    <row r="4843" spans="1:9" x14ac:dyDescent="0.2">
      <c r="A4843" s="38" t="s">
        <v>82</v>
      </c>
      <c r="B4843" s="39" t="s">
        <v>69</v>
      </c>
      <c r="C4843" s="39" t="s">
        <v>70</v>
      </c>
      <c r="D4843" s="39" t="s">
        <v>71</v>
      </c>
      <c r="E4843" s="39" t="s">
        <v>12</v>
      </c>
      <c r="F4843" s="39" t="s">
        <v>3463</v>
      </c>
      <c r="G4843" s="39" t="s">
        <v>26187</v>
      </c>
      <c r="H4843" s="39" t="s">
        <v>3464</v>
      </c>
      <c r="I4843" s="71">
        <v>-17.93</v>
      </c>
    </row>
    <row r="4844" spans="1:9" x14ac:dyDescent="0.2">
      <c r="A4844" s="38" t="s">
        <v>82</v>
      </c>
      <c r="B4844" s="39" t="s">
        <v>69</v>
      </c>
      <c r="C4844" s="39" t="s">
        <v>70</v>
      </c>
      <c r="D4844" s="39" t="s">
        <v>71</v>
      </c>
      <c r="E4844" s="39" t="s">
        <v>12</v>
      </c>
      <c r="F4844" s="39" t="s">
        <v>26387</v>
      </c>
      <c r="G4844" s="39" t="s">
        <v>26187</v>
      </c>
      <c r="H4844" s="39" t="s">
        <v>3466</v>
      </c>
      <c r="I4844" s="71">
        <v>-5</v>
      </c>
    </row>
    <row r="4845" spans="1:9" x14ac:dyDescent="0.2">
      <c r="A4845" s="38" t="s">
        <v>82</v>
      </c>
      <c r="B4845" s="39" t="s">
        <v>69</v>
      </c>
      <c r="C4845" s="39" t="s">
        <v>70</v>
      </c>
      <c r="D4845" s="39" t="s">
        <v>71</v>
      </c>
      <c r="E4845" s="39" t="s">
        <v>12</v>
      </c>
      <c r="F4845" s="39" t="s">
        <v>28797</v>
      </c>
      <c r="G4845" s="39" t="s">
        <v>26187</v>
      </c>
      <c r="H4845" s="39" t="s">
        <v>28798</v>
      </c>
      <c r="I4845" s="71">
        <v>-5</v>
      </c>
    </row>
    <row r="4846" spans="1:9" x14ac:dyDescent="0.2">
      <c r="A4846" s="38" t="s">
        <v>82</v>
      </c>
      <c r="B4846" s="39" t="s">
        <v>69</v>
      </c>
      <c r="C4846" s="39" t="s">
        <v>70</v>
      </c>
      <c r="D4846" s="39" t="s">
        <v>71</v>
      </c>
      <c r="E4846" s="39" t="s">
        <v>12</v>
      </c>
      <c r="F4846" s="39" t="s">
        <v>27288</v>
      </c>
      <c r="G4846" s="39" t="s">
        <v>26187</v>
      </c>
      <c r="H4846" s="39" t="s">
        <v>27289</v>
      </c>
      <c r="I4846" s="71">
        <v>-54.87</v>
      </c>
    </row>
    <row r="4847" spans="1:9" x14ac:dyDescent="0.2">
      <c r="A4847" s="38" t="s">
        <v>82</v>
      </c>
      <c r="B4847" s="39" t="s">
        <v>69</v>
      </c>
      <c r="C4847" s="39" t="s">
        <v>70</v>
      </c>
      <c r="D4847" s="39" t="s">
        <v>71</v>
      </c>
      <c r="E4847" s="39" t="s">
        <v>12</v>
      </c>
      <c r="F4847" s="39" t="s">
        <v>28287</v>
      </c>
      <c r="G4847" s="39" t="s">
        <v>26187</v>
      </c>
      <c r="H4847" s="39" t="s">
        <v>3467</v>
      </c>
      <c r="I4847" s="71">
        <v>-26.7</v>
      </c>
    </row>
    <row r="4848" spans="1:9" x14ac:dyDescent="0.2">
      <c r="A4848" s="38" t="s">
        <v>82</v>
      </c>
      <c r="B4848" s="39" t="s">
        <v>69</v>
      </c>
      <c r="C4848" s="39" t="s">
        <v>70</v>
      </c>
      <c r="D4848" s="39" t="s">
        <v>71</v>
      </c>
      <c r="E4848" s="39" t="s">
        <v>12</v>
      </c>
      <c r="F4848" s="39" t="s">
        <v>32624</v>
      </c>
      <c r="G4848" s="39" t="s">
        <v>26187</v>
      </c>
      <c r="H4848" s="39" t="s">
        <v>32625</v>
      </c>
      <c r="I4848" s="71">
        <v>-5.22</v>
      </c>
    </row>
    <row r="4849" spans="1:9" x14ac:dyDescent="0.2">
      <c r="A4849" s="38" t="s">
        <v>82</v>
      </c>
      <c r="B4849" s="39" t="s">
        <v>69</v>
      </c>
      <c r="C4849" s="39" t="s">
        <v>70</v>
      </c>
      <c r="D4849" s="39" t="s">
        <v>71</v>
      </c>
      <c r="E4849" s="39" t="s">
        <v>12</v>
      </c>
      <c r="F4849" s="39" t="s">
        <v>32626</v>
      </c>
      <c r="G4849" s="39" t="s">
        <v>26187</v>
      </c>
      <c r="H4849" s="39" t="s">
        <v>10373</v>
      </c>
      <c r="I4849" s="71">
        <v>-5</v>
      </c>
    </row>
    <row r="4850" spans="1:9" x14ac:dyDescent="0.2">
      <c r="A4850" s="38" t="s">
        <v>82</v>
      </c>
      <c r="B4850" s="39" t="s">
        <v>69</v>
      </c>
      <c r="C4850" s="39" t="s">
        <v>70</v>
      </c>
      <c r="D4850" s="39" t="s">
        <v>71</v>
      </c>
      <c r="E4850" s="39" t="s">
        <v>12</v>
      </c>
      <c r="F4850" s="39" t="s">
        <v>26899</v>
      </c>
      <c r="G4850" s="39" t="s">
        <v>26187</v>
      </c>
      <c r="H4850" s="39" t="s">
        <v>26900</v>
      </c>
      <c r="I4850" s="71">
        <v>-77.12</v>
      </c>
    </row>
    <row r="4851" spans="1:9" x14ac:dyDescent="0.2">
      <c r="A4851" s="38" t="s">
        <v>82</v>
      </c>
      <c r="B4851" s="39" t="s">
        <v>69</v>
      </c>
      <c r="C4851" s="39" t="s">
        <v>70</v>
      </c>
      <c r="D4851" s="39" t="s">
        <v>71</v>
      </c>
      <c r="E4851" s="39" t="s">
        <v>12</v>
      </c>
      <c r="F4851" s="39" t="s">
        <v>30426</v>
      </c>
      <c r="G4851" s="39" t="s">
        <v>26187</v>
      </c>
      <c r="H4851" s="39" t="s">
        <v>12126</v>
      </c>
      <c r="I4851" s="71">
        <v>-6.45</v>
      </c>
    </row>
    <row r="4852" spans="1:9" x14ac:dyDescent="0.2">
      <c r="A4852" s="38" t="s">
        <v>82</v>
      </c>
      <c r="B4852" s="39" t="s">
        <v>69</v>
      </c>
      <c r="C4852" s="39" t="s">
        <v>70</v>
      </c>
      <c r="D4852" s="39" t="s">
        <v>71</v>
      </c>
      <c r="E4852" s="39" t="s">
        <v>12</v>
      </c>
      <c r="F4852" s="39" t="s">
        <v>32627</v>
      </c>
      <c r="G4852" s="39" t="s">
        <v>26187</v>
      </c>
      <c r="H4852" s="39" t="s">
        <v>32628</v>
      </c>
      <c r="I4852" s="71">
        <v>-5</v>
      </c>
    </row>
    <row r="4853" spans="1:9" x14ac:dyDescent="0.2">
      <c r="A4853" s="38" t="s">
        <v>82</v>
      </c>
      <c r="B4853" s="39" t="s">
        <v>69</v>
      </c>
      <c r="C4853" s="39" t="s">
        <v>70</v>
      </c>
      <c r="D4853" s="39" t="s">
        <v>71</v>
      </c>
      <c r="E4853" s="39" t="s">
        <v>12</v>
      </c>
      <c r="F4853" s="39" t="s">
        <v>30427</v>
      </c>
      <c r="G4853" s="39" t="s">
        <v>26187</v>
      </c>
      <c r="H4853" s="39" t="s">
        <v>3469</v>
      </c>
      <c r="I4853" s="71">
        <v>-29.73</v>
      </c>
    </row>
    <row r="4854" spans="1:9" x14ac:dyDescent="0.2">
      <c r="A4854" s="38" t="s">
        <v>82</v>
      </c>
      <c r="B4854" s="39" t="s">
        <v>69</v>
      </c>
      <c r="C4854" s="39" t="s">
        <v>70</v>
      </c>
      <c r="D4854" s="39" t="s">
        <v>71</v>
      </c>
      <c r="E4854" s="39" t="s">
        <v>12</v>
      </c>
      <c r="F4854" s="39" t="s">
        <v>28799</v>
      </c>
      <c r="G4854" s="39" t="s">
        <v>26187</v>
      </c>
      <c r="H4854" s="39" t="s">
        <v>3470</v>
      </c>
      <c r="I4854" s="71">
        <v>-5</v>
      </c>
    </row>
    <row r="4855" spans="1:9" x14ac:dyDescent="0.2">
      <c r="A4855" s="38" t="s">
        <v>82</v>
      </c>
      <c r="B4855" s="39" t="s">
        <v>69</v>
      </c>
      <c r="C4855" s="39" t="s">
        <v>70</v>
      </c>
      <c r="D4855" s="39" t="s">
        <v>71</v>
      </c>
      <c r="E4855" s="39" t="s">
        <v>12</v>
      </c>
      <c r="F4855" s="39" t="s">
        <v>32629</v>
      </c>
      <c r="G4855" s="39" t="s">
        <v>26187</v>
      </c>
      <c r="H4855" s="39" t="s">
        <v>32630</v>
      </c>
      <c r="I4855" s="71">
        <v>-5</v>
      </c>
    </row>
    <row r="4856" spans="1:9" x14ac:dyDescent="0.2">
      <c r="A4856" s="38" t="s">
        <v>82</v>
      </c>
      <c r="B4856" s="39" t="s">
        <v>69</v>
      </c>
      <c r="C4856" s="39" t="s">
        <v>70</v>
      </c>
      <c r="D4856" s="39" t="s">
        <v>71</v>
      </c>
      <c r="E4856" s="39" t="s">
        <v>12</v>
      </c>
      <c r="F4856" s="39" t="s">
        <v>32631</v>
      </c>
      <c r="G4856" s="39" t="s">
        <v>26187</v>
      </c>
      <c r="H4856" s="39" t="s">
        <v>32632</v>
      </c>
      <c r="I4856" s="71">
        <v>-5</v>
      </c>
    </row>
    <row r="4857" spans="1:9" x14ac:dyDescent="0.2">
      <c r="A4857" s="38" t="s">
        <v>82</v>
      </c>
      <c r="B4857" s="39" t="s">
        <v>69</v>
      </c>
      <c r="C4857" s="39" t="s">
        <v>70</v>
      </c>
      <c r="D4857" s="39" t="s">
        <v>71</v>
      </c>
      <c r="E4857" s="39" t="s">
        <v>12</v>
      </c>
      <c r="F4857" s="39" t="s">
        <v>26901</v>
      </c>
      <c r="G4857" s="39" t="s">
        <v>26187</v>
      </c>
      <c r="H4857" s="39" t="s">
        <v>21169</v>
      </c>
      <c r="I4857" s="71">
        <v>-6.67</v>
      </c>
    </row>
    <row r="4858" spans="1:9" x14ac:dyDescent="0.2">
      <c r="A4858" s="38" t="s">
        <v>82</v>
      </c>
      <c r="B4858" s="39" t="s">
        <v>69</v>
      </c>
      <c r="C4858" s="39" t="s">
        <v>70</v>
      </c>
      <c r="D4858" s="39" t="s">
        <v>71</v>
      </c>
      <c r="E4858" s="39" t="s">
        <v>12</v>
      </c>
      <c r="F4858" s="39" t="s">
        <v>27896</v>
      </c>
      <c r="G4858" s="39" t="s">
        <v>26187</v>
      </c>
      <c r="H4858" s="39" t="s">
        <v>27897</v>
      </c>
      <c r="I4858" s="71">
        <v>-5</v>
      </c>
    </row>
    <row r="4859" spans="1:9" x14ac:dyDescent="0.2">
      <c r="A4859" s="38" t="s">
        <v>82</v>
      </c>
      <c r="B4859" s="39" t="s">
        <v>69</v>
      </c>
      <c r="C4859" s="39" t="s">
        <v>70</v>
      </c>
      <c r="D4859" s="39" t="s">
        <v>71</v>
      </c>
      <c r="E4859" s="39" t="s">
        <v>12</v>
      </c>
      <c r="F4859" s="39" t="s">
        <v>3472</v>
      </c>
      <c r="G4859" s="39" t="s">
        <v>26187</v>
      </c>
      <c r="H4859" s="39" t="s">
        <v>3473</v>
      </c>
      <c r="I4859" s="71">
        <v>-5</v>
      </c>
    </row>
    <row r="4860" spans="1:9" x14ac:dyDescent="0.2">
      <c r="A4860" s="38" t="s">
        <v>82</v>
      </c>
      <c r="B4860" s="39" t="s">
        <v>69</v>
      </c>
      <c r="C4860" s="39" t="s">
        <v>70</v>
      </c>
      <c r="D4860" s="39" t="s">
        <v>71</v>
      </c>
      <c r="E4860" s="39" t="s">
        <v>12</v>
      </c>
      <c r="F4860" s="39" t="s">
        <v>108</v>
      </c>
      <c r="G4860" s="39" t="s">
        <v>26187</v>
      </c>
      <c r="H4860" s="39" t="s">
        <v>109</v>
      </c>
      <c r="I4860" s="71">
        <v>-81.89</v>
      </c>
    </row>
    <row r="4861" spans="1:9" x14ac:dyDescent="0.2">
      <c r="A4861" s="38" t="s">
        <v>82</v>
      </c>
      <c r="B4861" s="39" t="s">
        <v>69</v>
      </c>
      <c r="C4861" s="39" t="s">
        <v>70</v>
      </c>
      <c r="D4861" s="39" t="s">
        <v>71</v>
      </c>
      <c r="E4861" s="39" t="s">
        <v>12</v>
      </c>
      <c r="F4861" s="39" t="s">
        <v>30428</v>
      </c>
      <c r="G4861" s="39" t="s">
        <v>26187</v>
      </c>
      <c r="H4861" s="39" t="s">
        <v>3474</v>
      </c>
      <c r="I4861" s="71">
        <v>-5</v>
      </c>
    </row>
    <row r="4862" spans="1:9" x14ac:dyDescent="0.2">
      <c r="A4862" s="38" t="s">
        <v>82</v>
      </c>
      <c r="B4862" s="39" t="s">
        <v>69</v>
      </c>
      <c r="C4862" s="39" t="s">
        <v>70</v>
      </c>
      <c r="D4862" s="39" t="s">
        <v>71</v>
      </c>
      <c r="E4862" s="39" t="s">
        <v>12</v>
      </c>
      <c r="F4862" s="39" t="s">
        <v>26388</v>
      </c>
      <c r="G4862" s="39" t="s">
        <v>26187</v>
      </c>
      <c r="H4862" s="39" t="s">
        <v>3476</v>
      </c>
      <c r="I4862" s="71">
        <v>-57.19</v>
      </c>
    </row>
    <row r="4863" spans="1:9" x14ac:dyDescent="0.2">
      <c r="A4863" s="38" t="s">
        <v>82</v>
      </c>
      <c r="B4863" s="39" t="s">
        <v>69</v>
      </c>
      <c r="C4863" s="39" t="s">
        <v>70</v>
      </c>
      <c r="D4863" s="39" t="s">
        <v>71</v>
      </c>
      <c r="E4863" s="39" t="s">
        <v>12</v>
      </c>
      <c r="F4863" s="39" t="s">
        <v>29414</v>
      </c>
      <c r="G4863" s="39" t="s">
        <v>26187</v>
      </c>
      <c r="H4863" s="39" t="s">
        <v>29415</v>
      </c>
      <c r="I4863" s="71">
        <v>-13.81</v>
      </c>
    </row>
    <row r="4864" spans="1:9" x14ac:dyDescent="0.2">
      <c r="A4864" s="38" t="s">
        <v>82</v>
      </c>
      <c r="B4864" s="39" t="s">
        <v>69</v>
      </c>
      <c r="C4864" s="39" t="s">
        <v>70</v>
      </c>
      <c r="D4864" s="39" t="s">
        <v>71</v>
      </c>
      <c r="E4864" s="39" t="s">
        <v>12</v>
      </c>
      <c r="F4864" s="39" t="s">
        <v>3478</v>
      </c>
      <c r="G4864" s="39" t="s">
        <v>26187</v>
      </c>
      <c r="H4864" s="39" t="s">
        <v>3479</v>
      </c>
      <c r="I4864" s="71">
        <v>-5.39</v>
      </c>
    </row>
    <row r="4865" spans="1:9" x14ac:dyDescent="0.2">
      <c r="A4865" s="38" t="s">
        <v>82</v>
      </c>
      <c r="B4865" s="39" t="s">
        <v>69</v>
      </c>
      <c r="C4865" s="39" t="s">
        <v>70</v>
      </c>
      <c r="D4865" s="39" t="s">
        <v>71</v>
      </c>
      <c r="E4865" s="39" t="s">
        <v>12</v>
      </c>
      <c r="F4865" s="39" t="s">
        <v>27290</v>
      </c>
      <c r="G4865" s="39" t="s">
        <v>26187</v>
      </c>
      <c r="H4865" s="39" t="s">
        <v>1864</v>
      </c>
      <c r="I4865" s="71">
        <v>-52.1</v>
      </c>
    </row>
    <row r="4866" spans="1:9" x14ac:dyDescent="0.2">
      <c r="A4866" s="38" t="s">
        <v>82</v>
      </c>
      <c r="B4866" s="39" t="s">
        <v>69</v>
      </c>
      <c r="C4866" s="39" t="s">
        <v>70</v>
      </c>
      <c r="D4866" s="39" t="s">
        <v>71</v>
      </c>
      <c r="E4866" s="39" t="s">
        <v>12</v>
      </c>
      <c r="F4866" s="39" t="s">
        <v>27526</v>
      </c>
      <c r="G4866" s="39" t="s">
        <v>26187</v>
      </c>
      <c r="H4866" s="39" t="s">
        <v>27527</v>
      </c>
      <c r="I4866" s="71">
        <v>-7.94</v>
      </c>
    </row>
    <row r="4867" spans="1:9" x14ac:dyDescent="0.2">
      <c r="A4867" s="38" t="s">
        <v>82</v>
      </c>
      <c r="B4867" s="39" t="s">
        <v>69</v>
      </c>
      <c r="C4867" s="39" t="s">
        <v>70</v>
      </c>
      <c r="D4867" s="39" t="s">
        <v>71</v>
      </c>
      <c r="E4867" s="39" t="s">
        <v>12</v>
      </c>
      <c r="F4867" s="39" t="s">
        <v>26389</v>
      </c>
      <c r="G4867" s="39" t="s">
        <v>26187</v>
      </c>
      <c r="H4867" s="39" t="s">
        <v>26390</v>
      </c>
      <c r="I4867" s="71">
        <v>-30.5</v>
      </c>
    </row>
    <row r="4868" spans="1:9" x14ac:dyDescent="0.2">
      <c r="A4868" s="38" t="s">
        <v>82</v>
      </c>
      <c r="B4868" s="39" t="s">
        <v>69</v>
      </c>
      <c r="C4868" s="39" t="s">
        <v>70</v>
      </c>
      <c r="D4868" s="39" t="s">
        <v>71</v>
      </c>
      <c r="E4868" s="39" t="s">
        <v>12</v>
      </c>
      <c r="F4868" s="39" t="s">
        <v>32633</v>
      </c>
      <c r="G4868" s="39" t="s">
        <v>26187</v>
      </c>
      <c r="H4868" s="39" t="s">
        <v>12860</v>
      </c>
      <c r="I4868" s="71">
        <v>-5</v>
      </c>
    </row>
    <row r="4869" spans="1:9" x14ac:dyDescent="0.2">
      <c r="A4869" s="38" t="s">
        <v>82</v>
      </c>
      <c r="B4869" s="39" t="s">
        <v>69</v>
      </c>
      <c r="C4869" s="39" t="s">
        <v>70</v>
      </c>
      <c r="D4869" s="39" t="s">
        <v>71</v>
      </c>
      <c r="E4869" s="39" t="s">
        <v>12</v>
      </c>
      <c r="F4869" s="39" t="s">
        <v>27091</v>
      </c>
      <c r="G4869" s="39" t="s">
        <v>26187</v>
      </c>
      <c r="H4869" s="39" t="s">
        <v>3481</v>
      </c>
      <c r="I4869" s="71">
        <v>-19.690000000000001</v>
      </c>
    </row>
    <row r="4870" spans="1:9" x14ac:dyDescent="0.2">
      <c r="A4870" s="38" t="s">
        <v>82</v>
      </c>
      <c r="B4870" s="39" t="s">
        <v>69</v>
      </c>
      <c r="C4870" s="39" t="s">
        <v>70</v>
      </c>
      <c r="D4870" s="39" t="s">
        <v>71</v>
      </c>
      <c r="E4870" s="39" t="s">
        <v>12</v>
      </c>
      <c r="F4870" s="39" t="s">
        <v>32634</v>
      </c>
      <c r="G4870" s="39" t="s">
        <v>26187</v>
      </c>
      <c r="H4870" s="39" t="s">
        <v>32635</v>
      </c>
      <c r="I4870" s="71">
        <v>-5</v>
      </c>
    </row>
    <row r="4871" spans="1:9" x14ac:dyDescent="0.2">
      <c r="A4871" s="38" t="s">
        <v>82</v>
      </c>
      <c r="B4871" s="39" t="s">
        <v>69</v>
      </c>
      <c r="C4871" s="39" t="s">
        <v>70</v>
      </c>
      <c r="D4871" s="39" t="s">
        <v>71</v>
      </c>
      <c r="E4871" s="39" t="s">
        <v>12</v>
      </c>
      <c r="F4871" s="39" t="s">
        <v>32636</v>
      </c>
      <c r="G4871" s="39" t="s">
        <v>26187</v>
      </c>
      <c r="H4871" s="39" t="s">
        <v>32637</v>
      </c>
      <c r="I4871" s="71">
        <v>-5</v>
      </c>
    </row>
    <row r="4872" spans="1:9" x14ac:dyDescent="0.2">
      <c r="A4872" s="38" t="s">
        <v>82</v>
      </c>
      <c r="B4872" s="39" t="s">
        <v>69</v>
      </c>
      <c r="C4872" s="39" t="s">
        <v>70</v>
      </c>
      <c r="D4872" s="39" t="s">
        <v>71</v>
      </c>
      <c r="E4872" s="39" t="s">
        <v>12</v>
      </c>
      <c r="F4872" s="39" t="s">
        <v>27528</v>
      </c>
      <c r="G4872" s="39" t="s">
        <v>26187</v>
      </c>
      <c r="H4872" s="39" t="s">
        <v>3483</v>
      </c>
      <c r="I4872" s="71">
        <v>-5</v>
      </c>
    </row>
    <row r="4873" spans="1:9" x14ac:dyDescent="0.2">
      <c r="A4873" s="38" t="s">
        <v>82</v>
      </c>
      <c r="B4873" s="39" t="s">
        <v>69</v>
      </c>
      <c r="C4873" s="39" t="s">
        <v>70</v>
      </c>
      <c r="D4873" s="39" t="s">
        <v>71</v>
      </c>
      <c r="E4873" s="39" t="s">
        <v>12</v>
      </c>
      <c r="F4873" s="39" t="s">
        <v>26902</v>
      </c>
      <c r="G4873" s="39" t="s">
        <v>26187</v>
      </c>
      <c r="H4873" s="39" t="s">
        <v>26903</v>
      </c>
      <c r="I4873" s="71">
        <v>-5</v>
      </c>
    </row>
    <row r="4874" spans="1:9" x14ac:dyDescent="0.2">
      <c r="A4874" s="38" t="s">
        <v>82</v>
      </c>
      <c r="B4874" s="39" t="s">
        <v>69</v>
      </c>
      <c r="C4874" s="39" t="s">
        <v>70</v>
      </c>
      <c r="D4874" s="39" t="s">
        <v>71</v>
      </c>
      <c r="E4874" s="39" t="s">
        <v>12</v>
      </c>
      <c r="F4874" s="39" t="s">
        <v>29416</v>
      </c>
      <c r="G4874" s="39" t="s">
        <v>26187</v>
      </c>
      <c r="H4874" s="39" t="s">
        <v>29417</v>
      </c>
      <c r="I4874" s="71">
        <v>-5.26</v>
      </c>
    </row>
    <row r="4875" spans="1:9" x14ac:dyDescent="0.2">
      <c r="A4875" s="38" t="s">
        <v>82</v>
      </c>
      <c r="B4875" s="39" t="s">
        <v>69</v>
      </c>
      <c r="C4875" s="39" t="s">
        <v>70</v>
      </c>
      <c r="D4875" s="39" t="s">
        <v>71</v>
      </c>
      <c r="E4875" s="39" t="s">
        <v>12</v>
      </c>
      <c r="F4875" s="39" t="s">
        <v>32638</v>
      </c>
      <c r="G4875" s="39" t="s">
        <v>26187</v>
      </c>
      <c r="H4875" s="39" t="s">
        <v>21290</v>
      </c>
      <c r="I4875" s="71">
        <v>-5</v>
      </c>
    </row>
    <row r="4876" spans="1:9" x14ac:dyDescent="0.2">
      <c r="A4876" s="38" t="s">
        <v>82</v>
      </c>
      <c r="B4876" s="39" t="s">
        <v>69</v>
      </c>
      <c r="C4876" s="39" t="s">
        <v>70</v>
      </c>
      <c r="D4876" s="39" t="s">
        <v>71</v>
      </c>
      <c r="E4876" s="39" t="s">
        <v>12</v>
      </c>
      <c r="F4876" s="39" t="s">
        <v>30429</v>
      </c>
      <c r="G4876" s="39" t="s">
        <v>26187</v>
      </c>
      <c r="H4876" s="39" t="s">
        <v>30430</v>
      </c>
      <c r="I4876" s="71">
        <v>-5</v>
      </c>
    </row>
    <row r="4877" spans="1:9" x14ac:dyDescent="0.2">
      <c r="A4877" s="38" t="s">
        <v>82</v>
      </c>
      <c r="B4877" s="39" t="s">
        <v>69</v>
      </c>
      <c r="C4877" s="39" t="s">
        <v>70</v>
      </c>
      <c r="D4877" s="39" t="s">
        <v>71</v>
      </c>
      <c r="E4877" s="39" t="s">
        <v>12</v>
      </c>
      <c r="F4877" s="39" t="s">
        <v>32639</v>
      </c>
      <c r="G4877" s="39" t="s">
        <v>26187</v>
      </c>
      <c r="H4877" s="39" t="s">
        <v>3485</v>
      </c>
      <c r="I4877" s="71">
        <v>-5</v>
      </c>
    </row>
    <row r="4878" spans="1:9" x14ac:dyDescent="0.2">
      <c r="A4878" s="38" t="s">
        <v>82</v>
      </c>
      <c r="B4878" s="39" t="s">
        <v>69</v>
      </c>
      <c r="C4878" s="39" t="s">
        <v>70</v>
      </c>
      <c r="D4878" s="39" t="s">
        <v>71</v>
      </c>
      <c r="E4878" s="39" t="s">
        <v>12</v>
      </c>
      <c r="F4878" s="39" t="s">
        <v>32640</v>
      </c>
      <c r="G4878" s="39" t="s">
        <v>26187</v>
      </c>
      <c r="H4878" s="39" t="s">
        <v>32641</v>
      </c>
      <c r="I4878" s="71">
        <v>-5</v>
      </c>
    </row>
    <row r="4879" spans="1:9" x14ac:dyDescent="0.2">
      <c r="A4879" s="38" t="s">
        <v>82</v>
      </c>
      <c r="B4879" s="39" t="s">
        <v>69</v>
      </c>
      <c r="C4879" s="39" t="s">
        <v>70</v>
      </c>
      <c r="D4879" s="39" t="s">
        <v>71</v>
      </c>
      <c r="E4879" s="39" t="s">
        <v>12</v>
      </c>
      <c r="F4879" s="39" t="s">
        <v>32642</v>
      </c>
      <c r="G4879" s="39" t="s">
        <v>26187</v>
      </c>
      <c r="H4879" s="39" t="s">
        <v>32643</v>
      </c>
      <c r="I4879" s="71">
        <v>-5</v>
      </c>
    </row>
    <row r="4880" spans="1:9" x14ac:dyDescent="0.2">
      <c r="A4880" s="38" t="s">
        <v>82</v>
      </c>
      <c r="B4880" s="39" t="s">
        <v>69</v>
      </c>
      <c r="C4880" s="39" t="s">
        <v>70</v>
      </c>
      <c r="D4880" s="39" t="s">
        <v>71</v>
      </c>
      <c r="E4880" s="39" t="s">
        <v>12</v>
      </c>
      <c r="F4880" s="39" t="s">
        <v>32644</v>
      </c>
      <c r="G4880" s="39" t="s">
        <v>26187</v>
      </c>
      <c r="H4880" s="39" t="s">
        <v>32645</v>
      </c>
      <c r="I4880" s="71">
        <v>-5</v>
      </c>
    </row>
    <row r="4881" spans="1:9" x14ac:dyDescent="0.2">
      <c r="A4881" s="38" t="s">
        <v>82</v>
      </c>
      <c r="B4881" s="39" t="s">
        <v>69</v>
      </c>
      <c r="C4881" s="39" t="s">
        <v>70</v>
      </c>
      <c r="D4881" s="39" t="s">
        <v>71</v>
      </c>
      <c r="E4881" s="39" t="s">
        <v>12</v>
      </c>
      <c r="F4881" s="39" t="s">
        <v>32646</v>
      </c>
      <c r="G4881" s="39" t="s">
        <v>26187</v>
      </c>
      <c r="H4881" s="39" t="s">
        <v>3488</v>
      </c>
      <c r="I4881" s="71">
        <v>-5</v>
      </c>
    </row>
    <row r="4882" spans="1:9" x14ac:dyDescent="0.2">
      <c r="A4882" s="38" t="s">
        <v>82</v>
      </c>
      <c r="B4882" s="39" t="s">
        <v>69</v>
      </c>
      <c r="C4882" s="39" t="s">
        <v>70</v>
      </c>
      <c r="D4882" s="39" t="s">
        <v>71</v>
      </c>
      <c r="E4882" s="39" t="s">
        <v>12</v>
      </c>
      <c r="F4882" s="39" t="s">
        <v>26270</v>
      </c>
      <c r="G4882" s="39" t="s">
        <v>26187</v>
      </c>
      <c r="H4882" s="39" t="s">
        <v>11126</v>
      </c>
      <c r="I4882" s="71">
        <v>-30.75</v>
      </c>
    </row>
    <row r="4883" spans="1:9" x14ac:dyDescent="0.2">
      <c r="A4883" s="38" t="s">
        <v>82</v>
      </c>
      <c r="B4883" s="39" t="s">
        <v>69</v>
      </c>
      <c r="C4883" s="39" t="s">
        <v>70</v>
      </c>
      <c r="D4883" s="39" t="s">
        <v>71</v>
      </c>
      <c r="E4883" s="39" t="s">
        <v>12</v>
      </c>
      <c r="F4883" s="39" t="s">
        <v>27529</v>
      </c>
      <c r="G4883" s="39" t="s">
        <v>26187</v>
      </c>
      <c r="H4883" s="39" t="s">
        <v>3489</v>
      </c>
      <c r="I4883" s="71">
        <v>-5</v>
      </c>
    </row>
    <row r="4884" spans="1:9" x14ac:dyDescent="0.2">
      <c r="A4884" s="38" t="s">
        <v>82</v>
      </c>
      <c r="B4884" s="39" t="s">
        <v>69</v>
      </c>
      <c r="C4884" s="39" t="s">
        <v>70</v>
      </c>
      <c r="D4884" s="39" t="s">
        <v>71</v>
      </c>
      <c r="E4884" s="39" t="s">
        <v>12</v>
      </c>
      <c r="F4884" s="39" t="s">
        <v>3490</v>
      </c>
      <c r="G4884" s="39" t="s">
        <v>26187</v>
      </c>
      <c r="H4884" s="39" t="s">
        <v>3491</v>
      </c>
      <c r="I4884" s="71">
        <v>-5</v>
      </c>
    </row>
    <row r="4885" spans="1:9" x14ac:dyDescent="0.2">
      <c r="A4885" s="38" t="s">
        <v>82</v>
      </c>
      <c r="B4885" s="39" t="s">
        <v>69</v>
      </c>
      <c r="C4885" s="39" t="s">
        <v>70</v>
      </c>
      <c r="D4885" s="39" t="s">
        <v>71</v>
      </c>
      <c r="E4885" s="39" t="s">
        <v>12</v>
      </c>
      <c r="F4885" s="39" t="s">
        <v>27092</v>
      </c>
      <c r="G4885" s="39" t="s">
        <v>26187</v>
      </c>
      <c r="H4885" s="39" t="s">
        <v>3492</v>
      </c>
      <c r="I4885" s="71">
        <v>-5</v>
      </c>
    </row>
    <row r="4886" spans="1:9" x14ac:dyDescent="0.2">
      <c r="A4886" s="38" t="s">
        <v>82</v>
      </c>
      <c r="B4886" s="39" t="s">
        <v>69</v>
      </c>
      <c r="C4886" s="39" t="s">
        <v>70</v>
      </c>
      <c r="D4886" s="39" t="s">
        <v>71</v>
      </c>
      <c r="E4886" s="39" t="s">
        <v>12</v>
      </c>
      <c r="F4886" s="39" t="s">
        <v>3493</v>
      </c>
      <c r="G4886" s="39" t="s">
        <v>26187</v>
      </c>
      <c r="H4886" s="39" t="s">
        <v>3494</v>
      </c>
      <c r="I4886" s="71">
        <v>-56.34</v>
      </c>
    </row>
    <row r="4887" spans="1:9" x14ac:dyDescent="0.2">
      <c r="A4887" s="38" t="s">
        <v>82</v>
      </c>
      <c r="B4887" s="39" t="s">
        <v>69</v>
      </c>
      <c r="C4887" s="39" t="s">
        <v>70</v>
      </c>
      <c r="D4887" s="39" t="s">
        <v>71</v>
      </c>
      <c r="E4887" s="39" t="s">
        <v>12</v>
      </c>
      <c r="F4887" s="39" t="s">
        <v>29418</v>
      </c>
      <c r="G4887" s="39" t="s">
        <v>26187</v>
      </c>
      <c r="H4887" s="39" t="s">
        <v>29419</v>
      </c>
      <c r="I4887" s="71">
        <v>-5</v>
      </c>
    </row>
    <row r="4888" spans="1:9" x14ac:dyDescent="0.2">
      <c r="A4888" s="38" t="s">
        <v>82</v>
      </c>
      <c r="B4888" s="39" t="s">
        <v>69</v>
      </c>
      <c r="C4888" s="39" t="s">
        <v>70</v>
      </c>
      <c r="D4888" s="39" t="s">
        <v>71</v>
      </c>
      <c r="E4888" s="39" t="s">
        <v>12</v>
      </c>
      <c r="F4888" s="39" t="s">
        <v>27898</v>
      </c>
      <c r="G4888" s="39" t="s">
        <v>26187</v>
      </c>
      <c r="H4888" s="39" t="s">
        <v>15062</v>
      </c>
      <c r="I4888" s="71">
        <v>-5</v>
      </c>
    </row>
    <row r="4889" spans="1:9" x14ac:dyDescent="0.2">
      <c r="A4889" s="38" t="s">
        <v>82</v>
      </c>
      <c r="B4889" s="39" t="s">
        <v>69</v>
      </c>
      <c r="C4889" s="39" t="s">
        <v>70</v>
      </c>
      <c r="D4889" s="39" t="s">
        <v>71</v>
      </c>
      <c r="E4889" s="39" t="s">
        <v>12</v>
      </c>
      <c r="F4889" s="39" t="s">
        <v>27899</v>
      </c>
      <c r="G4889" s="39" t="s">
        <v>26187</v>
      </c>
      <c r="H4889" s="39" t="s">
        <v>27900</v>
      </c>
      <c r="I4889" s="71">
        <v>-5</v>
      </c>
    </row>
    <row r="4890" spans="1:9" x14ac:dyDescent="0.2">
      <c r="A4890" s="38" t="s">
        <v>82</v>
      </c>
      <c r="B4890" s="39" t="s">
        <v>69</v>
      </c>
      <c r="C4890" s="39" t="s">
        <v>70</v>
      </c>
      <c r="D4890" s="39" t="s">
        <v>71</v>
      </c>
      <c r="E4890" s="39" t="s">
        <v>12</v>
      </c>
      <c r="F4890" s="39" t="s">
        <v>26728</v>
      </c>
      <c r="G4890" s="39" t="s">
        <v>26187</v>
      </c>
      <c r="H4890" s="39" t="s">
        <v>15765</v>
      </c>
      <c r="I4890" s="71">
        <v>-5</v>
      </c>
    </row>
    <row r="4891" spans="1:9" x14ac:dyDescent="0.2">
      <c r="A4891" s="38" t="s">
        <v>82</v>
      </c>
      <c r="B4891" s="39" t="s">
        <v>69</v>
      </c>
      <c r="C4891" s="39" t="s">
        <v>70</v>
      </c>
      <c r="D4891" s="39" t="s">
        <v>71</v>
      </c>
      <c r="E4891" s="39" t="s">
        <v>12</v>
      </c>
      <c r="F4891" s="39" t="s">
        <v>32647</v>
      </c>
      <c r="G4891" s="39" t="s">
        <v>26187</v>
      </c>
      <c r="H4891" s="39" t="s">
        <v>32648</v>
      </c>
      <c r="I4891" s="71">
        <v>-5</v>
      </c>
    </row>
    <row r="4892" spans="1:9" x14ac:dyDescent="0.2">
      <c r="A4892" s="38" t="s">
        <v>82</v>
      </c>
      <c r="B4892" s="39" t="s">
        <v>69</v>
      </c>
      <c r="C4892" s="39" t="s">
        <v>70</v>
      </c>
      <c r="D4892" s="39" t="s">
        <v>71</v>
      </c>
      <c r="E4892" s="39" t="s">
        <v>12</v>
      </c>
      <c r="F4892" s="39" t="s">
        <v>32649</v>
      </c>
      <c r="G4892" s="39" t="s">
        <v>26187</v>
      </c>
      <c r="H4892" s="39" t="s">
        <v>3497</v>
      </c>
      <c r="I4892" s="71">
        <v>-10</v>
      </c>
    </row>
    <row r="4893" spans="1:9" x14ac:dyDescent="0.2">
      <c r="A4893" s="38" t="s">
        <v>82</v>
      </c>
      <c r="B4893" s="39" t="s">
        <v>69</v>
      </c>
      <c r="C4893" s="39" t="s">
        <v>70</v>
      </c>
      <c r="D4893" s="39" t="s">
        <v>71</v>
      </c>
      <c r="E4893" s="39" t="s">
        <v>12</v>
      </c>
      <c r="F4893" s="39" t="s">
        <v>28800</v>
      </c>
      <c r="G4893" s="39" t="s">
        <v>26187</v>
      </c>
      <c r="H4893" s="39" t="s">
        <v>28801</v>
      </c>
      <c r="I4893" s="71">
        <v>-7.85</v>
      </c>
    </row>
    <row r="4894" spans="1:9" x14ac:dyDescent="0.2">
      <c r="A4894" s="38" t="s">
        <v>82</v>
      </c>
      <c r="B4894" s="39" t="s">
        <v>69</v>
      </c>
      <c r="C4894" s="39" t="s">
        <v>70</v>
      </c>
      <c r="D4894" s="39" t="s">
        <v>71</v>
      </c>
      <c r="E4894" s="39" t="s">
        <v>12</v>
      </c>
      <c r="F4894" s="39" t="s">
        <v>26904</v>
      </c>
      <c r="G4894" s="39" t="s">
        <v>26187</v>
      </c>
      <c r="H4894" s="39" t="s">
        <v>1866</v>
      </c>
      <c r="I4894" s="71">
        <v>-9.9499999999999993</v>
      </c>
    </row>
    <row r="4895" spans="1:9" x14ac:dyDescent="0.2">
      <c r="A4895" s="38" t="s">
        <v>82</v>
      </c>
      <c r="B4895" s="39" t="s">
        <v>69</v>
      </c>
      <c r="C4895" s="39" t="s">
        <v>70</v>
      </c>
      <c r="D4895" s="39" t="s">
        <v>71</v>
      </c>
      <c r="E4895" s="39" t="s">
        <v>12</v>
      </c>
      <c r="F4895" s="39" t="s">
        <v>32650</v>
      </c>
      <c r="G4895" s="39" t="s">
        <v>26187</v>
      </c>
      <c r="H4895" s="39" t="s">
        <v>32651</v>
      </c>
      <c r="I4895" s="71">
        <v>-5</v>
      </c>
    </row>
    <row r="4896" spans="1:9" x14ac:dyDescent="0.2">
      <c r="A4896" s="38" t="s">
        <v>82</v>
      </c>
      <c r="B4896" s="39" t="s">
        <v>69</v>
      </c>
      <c r="C4896" s="39" t="s">
        <v>70</v>
      </c>
      <c r="D4896" s="39" t="s">
        <v>71</v>
      </c>
      <c r="E4896" s="39" t="s">
        <v>12</v>
      </c>
      <c r="F4896" s="39" t="s">
        <v>32652</v>
      </c>
      <c r="G4896" s="39" t="s">
        <v>26187</v>
      </c>
      <c r="H4896" s="39" t="s">
        <v>32653</v>
      </c>
      <c r="I4896" s="71">
        <v>-5</v>
      </c>
    </row>
    <row r="4897" spans="1:9" x14ac:dyDescent="0.2">
      <c r="A4897" s="38" t="s">
        <v>82</v>
      </c>
      <c r="B4897" s="39" t="s">
        <v>69</v>
      </c>
      <c r="C4897" s="39" t="s">
        <v>70</v>
      </c>
      <c r="D4897" s="39" t="s">
        <v>71</v>
      </c>
      <c r="E4897" s="39" t="s">
        <v>12</v>
      </c>
      <c r="F4897" s="39" t="s">
        <v>30431</v>
      </c>
      <c r="G4897" s="39" t="s">
        <v>26187</v>
      </c>
      <c r="H4897" s="39" t="s">
        <v>30432</v>
      </c>
      <c r="I4897" s="71">
        <v>-38.950000000000003</v>
      </c>
    </row>
    <row r="4898" spans="1:9" x14ac:dyDescent="0.2">
      <c r="A4898" s="38" t="s">
        <v>82</v>
      </c>
      <c r="B4898" s="39" t="s">
        <v>69</v>
      </c>
      <c r="C4898" s="39" t="s">
        <v>70</v>
      </c>
      <c r="D4898" s="39" t="s">
        <v>71</v>
      </c>
      <c r="E4898" s="39" t="s">
        <v>12</v>
      </c>
      <c r="F4898" s="39" t="s">
        <v>27901</v>
      </c>
      <c r="G4898" s="39" t="s">
        <v>26187</v>
      </c>
      <c r="H4898" s="39" t="s">
        <v>3500</v>
      </c>
      <c r="I4898" s="71">
        <v>-15.99</v>
      </c>
    </row>
    <row r="4899" spans="1:9" x14ac:dyDescent="0.2">
      <c r="A4899" s="38" t="s">
        <v>82</v>
      </c>
      <c r="B4899" s="39" t="s">
        <v>69</v>
      </c>
      <c r="C4899" s="39" t="s">
        <v>70</v>
      </c>
      <c r="D4899" s="39" t="s">
        <v>71</v>
      </c>
      <c r="E4899" s="39" t="s">
        <v>12</v>
      </c>
      <c r="F4899" s="39" t="s">
        <v>30433</v>
      </c>
      <c r="G4899" s="39" t="s">
        <v>26187</v>
      </c>
      <c r="H4899" s="39" t="s">
        <v>30434</v>
      </c>
      <c r="I4899" s="71">
        <v>-5</v>
      </c>
    </row>
    <row r="4900" spans="1:9" x14ac:dyDescent="0.2">
      <c r="A4900" s="38" t="s">
        <v>82</v>
      </c>
      <c r="B4900" s="39" t="s">
        <v>69</v>
      </c>
      <c r="C4900" s="39" t="s">
        <v>70</v>
      </c>
      <c r="D4900" s="39" t="s">
        <v>71</v>
      </c>
      <c r="E4900" s="39" t="s">
        <v>12</v>
      </c>
      <c r="F4900" s="39" t="s">
        <v>30435</v>
      </c>
      <c r="G4900" s="39" t="s">
        <v>26187</v>
      </c>
      <c r="H4900" s="39" t="s">
        <v>30436</v>
      </c>
      <c r="I4900" s="71">
        <v>-5</v>
      </c>
    </row>
    <row r="4901" spans="1:9" x14ac:dyDescent="0.2">
      <c r="A4901" s="38" t="s">
        <v>82</v>
      </c>
      <c r="B4901" s="39" t="s">
        <v>69</v>
      </c>
      <c r="C4901" s="39" t="s">
        <v>70</v>
      </c>
      <c r="D4901" s="39" t="s">
        <v>71</v>
      </c>
      <c r="E4901" s="39" t="s">
        <v>12</v>
      </c>
      <c r="F4901" s="39" t="s">
        <v>32654</v>
      </c>
      <c r="G4901" s="39" t="s">
        <v>26187</v>
      </c>
      <c r="H4901" s="39" t="s">
        <v>32655</v>
      </c>
      <c r="I4901" s="71">
        <v>-5</v>
      </c>
    </row>
    <row r="4902" spans="1:9" x14ac:dyDescent="0.2">
      <c r="A4902" s="38" t="s">
        <v>82</v>
      </c>
      <c r="B4902" s="39" t="s">
        <v>69</v>
      </c>
      <c r="C4902" s="39" t="s">
        <v>70</v>
      </c>
      <c r="D4902" s="39" t="s">
        <v>71</v>
      </c>
      <c r="E4902" s="39" t="s">
        <v>12</v>
      </c>
      <c r="F4902" s="39" t="s">
        <v>29420</v>
      </c>
      <c r="G4902" s="39" t="s">
        <v>26187</v>
      </c>
      <c r="H4902" s="39" t="s">
        <v>29421</v>
      </c>
      <c r="I4902" s="71">
        <v>-5</v>
      </c>
    </row>
    <row r="4903" spans="1:9" x14ac:dyDescent="0.2">
      <c r="A4903" s="38" t="s">
        <v>82</v>
      </c>
      <c r="B4903" s="39" t="s">
        <v>69</v>
      </c>
      <c r="C4903" s="39" t="s">
        <v>70</v>
      </c>
      <c r="D4903" s="39" t="s">
        <v>71</v>
      </c>
      <c r="E4903" s="39" t="s">
        <v>12</v>
      </c>
      <c r="F4903" s="39" t="s">
        <v>26905</v>
      </c>
      <c r="G4903" s="39" t="s">
        <v>26187</v>
      </c>
      <c r="H4903" s="39" t="s">
        <v>3502</v>
      </c>
      <c r="I4903" s="71">
        <v>-30.32</v>
      </c>
    </row>
    <row r="4904" spans="1:9" x14ac:dyDescent="0.2">
      <c r="A4904" s="38" t="s">
        <v>82</v>
      </c>
      <c r="B4904" s="39" t="s">
        <v>69</v>
      </c>
      <c r="C4904" s="39" t="s">
        <v>70</v>
      </c>
      <c r="D4904" s="39" t="s">
        <v>71</v>
      </c>
      <c r="E4904" s="39" t="s">
        <v>12</v>
      </c>
      <c r="F4904" s="39" t="s">
        <v>29422</v>
      </c>
      <c r="G4904" s="39" t="s">
        <v>26187</v>
      </c>
      <c r="H4904" s="39" t="s">
        <v>3503</v>
      </c>
      <c r="I4904" s="71">
        <v>-5</v>
      </c>
    </row>
    <row r="4905" spans="1:9" x14ac:dyDescent="0.2">
      <c r="A4905" s="38" t="s">
        <v>82</v>
      </c>
      <c r="B4905" s="39" t="s">
        <v>69</v>
      </c>
      <c r="C4905" s="39" t="s">
        <v>70</v>
      </c>
      <c r="D4905" s="39" t="s">
        <v>71</v>
      </c>
      <c r="E4905" s="39" t="s">
        <v>12</v>
      </c>
      <c r="F4905" s="39" t="s">
        <v>32656</v>
      </c>
      <c r="G4905" s="39" t="s">
        <v>26187</v>
      </c>
      <c r="H4905" s="39" t="s">
        <v>32657</v>
      </c>
      <c r="I4905" s="71">
        <v>-5</v>
      </c>
    </row>
    <row r="4906" spans="1:9" x14ac:dyDescent="0.2">
      <c r="A4906" s="38" t="s">
        <v>82</v>
      </c>
      <c r="B4906" s="39" t="s">
        <v>69</v>
      </c>
      <c r="C4906" s="39" t="s">
        <v>70</v>
      </c>
      <c r="D4906" s="39" t="s">
        <v>71</v>
      </c>
      <c r="E4906" s="39" t="s">
        <v>12</v>
      </c>
      <c r="F4906" s="39" t="s">
        <v>32658</v>
      </c>
      <c r="G4906" s="39" t="s">
        <v>26187</v>
      </c>
      <c r="H4906" s="39" t="s">
        <v>3504</v>
      </c>
      <c r="I4906" s="71">
        <v>-5</v>
      </c>
    </row>
    <row r="4907" spans="1:9" x14ac:dyDescent="0.2">
      <c r="A4907" s="38" t="s">
        <v>82</v>
      </c>
      <c r="B4907" s="39" t="s">
        <v>69</v>
      </c>
      <c r="C4907" s="39" t="s">
        <v>70</v>
      </c>
      <c r="D4907" s="39" t="s">
        <v>71</v>
      </c>
      <c r="E4907" s="39" t="s">
        <v>12</v>
      </c>
      <c r="F4907" s="39" t="s">
        <v>27800</v>
      </c>
      <c r="G4907" s="39" t="s">
        <v>26187</v>
      </c>
      <c r="H4907" s="39" t="s">
        <v>3505</v>
      </c>
      <c r="I4907" s="71">
        <v>-5</v>
      </c>
    </row>
    <row r="4908" spans="1:9" x14ac:dyDescent="0.2">
      <c r="A4908" s="38" t="s">
        <v>82</v>
      </c>
      <c r="B4908" s="39" t="s">
        <v>69</v>
      </c>
      <c r="C4908" s="39" t="s">
        <v>70</v>
      </c>
      <c r="D4908" s="39" t="s">
        <v>71</v>
      </c>
      <c r="E4908" s="39" t="s">
        <v>12</v>
      </c>
      <c r="F4908" s="39" t="s">
        <v>30437</v>
      </c>
      <c r="G4908" s="39" t="s">
        <v>26187</v>
      </c>
      <c r="H4908" s="39" t="s">
        <v>3506</v>
      </c>
      <c r="I4908" s="71">
        <v>-9.59</v>
      </c>
    </row>
    <row r="4909" spans="1:9" x14ac:dyDescent="0.2">
      <c r="A4909" s="38" t="s">
        <v>82</v>
      </c>
      <c r="B4909" s="39" t="s">
        <v>69</v>
      </c>
      <c r="C4909" s="39" t="s">
        <v>70</v>
      </c>
      <c r="D4909" s="39" t="s">
        <v>71</v>
      </c>
      <c r="E4909" s="39" t="s">
        <v>12</v>
      </c>
      <c r="F4909" s="39" t="s">
        <v>29423</v>
      </c>
      <c r="G4909" s="39" t="s">
        <v>26187</v>
      </c>
      <c r="H4909" s="39" t="s">
        <v>3508</v>
      </c>
      <c r="I4909" s="71">
        <v>-7.23</v>
      </c>
    </row>
    <row r="4910" spans="1:9" x14ac:dyDescent="0.2">
      <c r="A4910" s="38" t="s">
        <v>82</v>
      </c>
      <c r="B4910" s="39" t="s">
        <v>69</v>
      </c>
      <c r="C4910" s="39" t="s">
        <v>70</v>
      </c>
      <c r="D4910" s="39" t="s">
        <v>71</v>
      </c>
      <c r="E4910" s="39" t="s">
        <v>12</v>
      </c>
      <c r="F4910" s="39" t="s">
        <v>27530</v>
      </c>
      <c r="G4910" s="39" t="s">
        <v>100</v>
      </c>
      <c r="H4910" s="39" t="s">
        <v>3509</v>
      </c>
      <c r="I4910" s="71">
        <v>-8.86</v>
      </c>
    </row>
    <row r="4911" spans="1:9" x14ac:dyDescent="0.2">
      <c r="A4911" s="38" t="s">
        <v>82</v>
      </c>
      <c r="B4911" s="39" t="s">
        <v>69</v>
      </c>
      <c r="C4911" s="39" t="s">
        <v>70</v>
      </c>
      <c r="D4911" s="39" t="s">
        <v>71</v>
      </c>
      <c r="E4911" s="39" t="s">
        <v>12</v>
      </c>
      <c r="F4911" s="39" t="s">
        <v>26391</v>
      </c>
      <c r="G4911" s="39" t="s">
        <v>26187</v>
      </c>
      <c r="H4911" s="39" t="s">
        <v>3510</v>
      </c>
      <c r="I4911" s="71">
        <v>-6.88</v>
      </c>
    </row>
    <row r="4912" spans="1:9" x14ac:dyDescent="0.2">
      <c r="A4912" s="38" t="s">
        <v>82</v>
      </c>
      <c r="B4912" s="39" t="s">
        <v>69</v>
      </c>
      <c r="C4912" s="39" t="s">
        <v>70</v>
      </c>
      <c r="D4912" s="39" t="s">
        <v>71</v>
      </c>
      <c r="E4912" s="39" t="s">
        <v>12</v>
      </c>
      <c r="F4912" s="39" t="s">
        <v>30438</v>
      </c>
      <c r="G4912" s="39" t="s">
        <v>26187</v>
      </c>
      <c r="H4912" s="39" t="s">
        <v>30439</v>
      </c>
      <c r="I4912" s="71">
        <v>-5</v>
      </c>
    </row>
    <row r="4913" spans="1:9" x14ac:dyDescent="0.2">
      <c r="A4913" s="38" t="s">
        <v>82</v>
      </c>
      <c r="B4913" s="39" t="s">
        <v>69</v>
      </c>
      <c r="C4913" s="39" t="s">
        <v>70</v>
      </c>
      <c r="D4913" s="39" t="s">
        <v>71</v>
      </c>
      <c r="E4913" s="39" t="s">
        <v>12</v>
      </c>
      <c r="F4913" s="39" t="s">
        <v>29424</v>
      </c>
      <c r="G4913" s="39" t="s">
        <v>26187</v>
      </c>
      <c r="H4913" s="39" t="s">
        <v>29425</v>
      </c>
      <c r="I4913" s="71">
        <v>-5</v>
      </c>
    </row>
    <row r="4914" spans="1:9" x14ac:dyDescent="0.2">
      <c r="A4914" s="38" t="s">
        <v>82</v>
      </c>
      <c r="B4914" s="39" t="s">
        <v>69</v>
      </c>
      <c r="C4914" s="39" t="s">
        <v>70</v>
      </c>
      <c r="D4914" s="39" t="s">
        <v>71</v>
      </c>
      <c r="E4914" s="39" t="s">
        <v>12</v>
      </c>
      <c r="F4914" s="39" t="s">
        <v>32659</v>
      </c>
      <c r="G4914" s="39" t="s">
        <v>26187</v>
      </c>
      <c r="H4914" s="39" t="s">
        <v>32660</v>
      </c>
      <c r="I4914" s="71">
        <v>-5</v>
      </c>
    </row>
    <row r="4915" spans="1:9" x14ac:dyDescent="0.2">
      <c r="A4915" s="38" t="s">
        <v>82</v>
      </c>
      <c r="B4915" s="39" t="s">
        <v>69</v>
      </c>
      <c r="C4915" s="39" t="s">
        <v>70</v>
      </c>
      <c r="D4915" s="39" t="s">
        <v>71</v>
      </c>
      <c r="E4915" s="39" t="s">
        <v>12</v>
      </c>
      <c r="F4915" s="39" t="s">
        <v>30440</v>
      </c>
      <c r="G4915" s="39" t="s">
        <v>26187</v>
      </c>
      <c r="H4915" s="39" t="s">
        <v>30441</v>
      </c>
      <c r="I4915" s="71">
        <v>-5</v>
      </c>
    </row>
    <row r="4916" spans="1:9" x14ac:dyDescent="0.2">
      <c r="A4916" s="38" t="s">
        <v>82</v>
      </c>
      <c r="B4916" s="39" t="s">
        <v>69</v>
      </c>
      <c r="C4916" s="39" t="s">
        <v>70</v>
      </c>
      <c r="D4916" s="39" t="s">
        <v>71</v>
      </c>
      <c r="E4916" s="39" t="s">
        <v>12</v>
      </c>
      <c r="F4916" s="39" t="s">
        <v>3513</v>
      </c>
      <c r="G4916" s="39" t="s">
        <v>26187</v>
      </c>
      <c r="H4916" s="39" t="s">
        <v>3514</v>
      </c>
      <c r="I4916" s="71">
        <v>-9.16</v>
      </c>
    </row>
    <row r="4917" spans="1:9" x14ac:dyDescent="0.2">
      <c r="A4917" s="38" t="s">
        <v>82</v>
      </c>
      <c r="B4917" s="39" t="s">
        <v>69</v>
      </c>
      <c r="C4917" s="39" t="s">
        <v>70</v>
      </c>
      <c r="D4917" s="39" t="s">
        <v>71</v>
      </c>
      <c r="E4917" s="39" t="s">
        <v>12</v>
      </c>
      <c r="F4917" s="39" t="s">
        <v>30442</v>
      </c>
      <c r="G4917" s="39" t="s">
        <v>26187</v>
      </c>
      <c r="H4917" s="39" t="s">
        <v>30443</v>
      </c>
      <c r="I4917" s="71">
        <v>-7.59</v>
      </c>
    </row>
    <row r="4918" spans="1:9" x14ac:dyDescent="0.2">
      <c r="A4918" s="38" t="s">
        <v>82</v>
      </c>
      <c r="B4918" s="39" t="s">
        <v>69</v>
      </c>
      <c r="C4918" s="39" t="s">
        <v>70</v>
      </c>
      <c r="D4918" s="39" t="s">
        <v>71</v>
      </c>
      <c r="E4918" s="39" t="s">
        <v>12</v>
      </c>
      <c r="F4918" s="39" t="s">
        <v>32661</v>
      </c>
      <c r="G4918" s="39" t="s">
        <v>26187</v>
      </c>
      <c r="H4918" s="39" t="s">
        <v>25779</v>
      </c>
      <c r="I4918" s="71">
        <v>-5</v>
      </c>
    </row>
    <row r="4919" spans="1:9" x14ac:dyDescent="0.2">
      <c r="A4919" s="38" t="s">
        <v>82</v>
      </c>
      <c r="B4919" s="39" t="s">
        <v>69</v>
      </c>
      <c r="C4919" s="39" t="s">
        <v>70</v>
      </c>
      <c r="D4919" s="39" t="s">
        <v>71</v>
      </c>
      <c r="E4919" s="39" t="s">
        <v>12</v>
      </c>
      <c r="F4919" s="39" t="s">
        <v>27291</v>
      </c>
      <c r="G4919" s="39" t="s">
        <v>26187</v>
      </c>
      <c r="H4919" s="39" t="s">
        <v>27292</v>
      </c>
      <c r="I4919" s="71">
        <v>-13.65</v>
      </c>
    </row>
    <row r="4920" spans="1:9" x14ac:dyDescent="0.2">
      <c r="A4920" s="38" t="s">
        <v>82</v>
      </c>
      <c r="B4920" s="39" t="s">
        <v>69</v>
      </c>
      <c r="C4920" s="39" t="s">
        <v>70</v>
      </c>
      <c r="D4920" s="39" t="s">
        <v>71</v>
      </c>
      <c r="E4920" s="39" t="s">
        <v>12</v>
      </c>
      <c r="F4920" s="39" t="s">
        <v>32662</v>
      </c>
      <c r="G4920" s="39" t="s">
        <v>26187</v>
      </c>
      <c r="H4920" s="39" t="s">
        <v>3517</v>
      </c>
      <c r="I4920" s="71">
        <v>-5</v>
      </c>
    </row>
    <row r="4921" spans="1:9" x14ac:dyDescent="0.2">
      <c r="A4921" s="38" t="s">
        <v>82</v>
      </c>
      <c r="B4921" s="39" t="s">
        <v>69</v>
      </c>
      <c r="C4921" s="39" t="s">
        <v>70</v>
      </c>
      <c r="D4921" s="39" t="s">
        <v>71</v>
      </c>
      <c r="E4921" s="39" t="s">
        <v>12</v>
      </c>
      <c r="F4921" s="39" t="s">
        <v>3518</v>
      </c>
      <c r="G4921" s="39" t="s">
        <v>26187</v>
      </c>
      <c r="H4921" s="39" t="s">
        <v>3519</v>
      </c>
      <c r="I4921" s="71">
        <v>-36.86</v>
      </c>
    </row>
    <row r="4922" spans="1:9" x14ac:dyDescent="0.2">
      <c r="A4922" s="38" t="s">
        <v>82</v>
      </c>
      <c r="B4922" s="39" t="s">
        <v>69</v>
      </c>
      <c r="C4922" s="39" t="s">
        <v>70</v>
      </c>
      <c r="D4922" s="39" t="s">
        <v>71</v>
      </c>
      <c r="E4922" s="39" t="s">
        <v>12</v>
      </c>
      <c r="F4922" s="39" t="s">
        <v>27902</v>
      </c>
      <c r="G4922" s="39" t="s">
        <v>26187</v>
      </c>
      <c r="H4922" s="39" t="s">
        <v>3521</v>
      </c>
      <c r="I4922" s="71">
        <v>-24.83</v>
      </c>
    </row>
    <row r="4923" spans="1:9" x14ac:dyDescent="0.2">
      <c r="A4923" s="38" t="s">
        <v>82</v>
      </c>
      <c r="B4923" s="39" t="s">
        <v>69</v>
      </c>
      <c r="C4923" s="39" t="s">
        <v>70</v>
      </c>
      <c r="D4923" s="39" t="s">
        <v>71</v>
      </c>
      <c r="E4923" s="39" t="s">
        <v>12</v>
      </c>
      <c r="F4923" s="39" t="s">
        <v>30444</v>
      </c>
      <c r="G4923" s="39" t="s">
        <v>26187</v>
      </c>
      <c r="H4923" s="39" t="s">
        <v>23301</v>
      </c>
      <c r="I4923" s="71">
        <v>-5</v>
      </c>
    </row>
    <row r="4924" spans="1:9" x14ac:dyDescent="0.2">
      <c r="A4924" s="38" t="s">
        <v>82</v>
      </c>
      <c r="B4924" s="39" t="s">
        <v>69</v>
      </c>
      <c r="C4924" s="39" t="s">
        <v>70</v>
      </c>
      <c r="D4924" s="39" t="s">
        <v>71</v>
      </c>
      <c r="E4924" s="39" t="s">
        <v>12</v>
      </c>
      <c r="F4924" s="39" t="s">
        <v>32663</v>
      </c>
      <c r="G4924" s="39" t="s">
        <v>26187</v>
      </c>
      <c r="H4924" s="39" t="s">
        <v>32664</v>
      </c>
      <c r="I4924" s="71">
        <v>-33.340000000000003</v>
      </c>
    </row>
    <row r="4925" spans="1:9" x14ac:dyDescent="0.2">
      <c r="A4925" s="38" t="s">
        <v>82</v>
      </c>
      <c r="B4925" s="39" t="s">
        <v>69</v>
      </c>
      <c r="C4925" s="39" t="s">
        <v>70</v>
      </c>
      <c r="D4925" s="39" t="s">
        <v>71</v>
      </c>
      <c r="E4925" s="39" t="s">
        <v>12</v>
      </c>
      <c r="F4925" s="39" t="s">
        <v>30445</v>
      </c>
      <c r="G4925" s="39" t="s">
        <v>26187</v>
      </c>
      <c r="H4925" s="39" t="s">
        <v>30446</v>
      </c>
      <c r="I4925" s="71">
        <v>-10.06</v>
      </c>
    </row>
    <row r="4926" spans="1:9" x14ac:dyDescent="0.2">
      <c r="A4926" s="38" t="s">
        <v>82</v>
      </c>
      <c r="B4926" s="39" t="s">
        <v>69</v>
      </c>
      <c r="C4926" s="39" t="s">
        <v>70</v>
      </c>
      <c r="D4926" s="39" t="s">
        <v>71</v>
      </c>
      <c r="E4926" s="39" t="s">
        <v>12</v>
      </c>
      <c r="F4926" s="39" t="s">
        <v>28802</v>
      </c>
      <c r="G4926" s="39" t="s">
        <v>26187</v>
      </c>
      <c r="H4926" s="39" t="s">
        <v>28803</v>
      </c>
      <c r="I4926" s="71">
        <v>-5</v>
      </c>
    </row>
    <row r="4927" spans="1:9" x14ac:dyDescent="0.2">
      <c r="A4927" s="38" t="s">
        <v>82</v>
      </c>
      <c r="B4927" s="39" t="s">
        <v>69</v>
      </c>
      <c r="C4927" s="39" t="s">
        <v>70</v>
      </c>
      <c r="D4927" s="39" t="s">
        <v>71</v>
      </c>
      <c r="E4927" s="39" t="s">
        <v>12</v>
      </c>
      <c r="F4927" s="39" t="s">
        <v>32665</v>
      </c>
      <c r="G4927" s="39" t="s">
        <v>26187</v>
      </c>
      <c r="H4927" s="39" t="s">
        <v>8084</v>
      </c>
      <c r="I4927" s="71">
        <v>-5</v>
      </c>
    </row>
    <row r="4928" spans="1:9" x14ac:dyDescent="0.2">
      <c r="A4928" s="38" t="s">
        <v>82</v>
      </c>
      <c r="B4928" s="39" t="s">
        <v>69</v>
      </c>
      <c r="C4928" s="39" t="s">
        <v>70</v>
      </c>
      <c r="D4928" s="39" t="s">
        <v>71</v>
      </c>
      <c r="E4928" s="39" t="s">
        <v>12</v>
      </c>
      <c r="F4928" s="39" t="s">
        <v>32666</v>
      </c>
      <c r="G4928" s="39" t="s">
        <v>26187</v>
      </c>
      <c r="H4928" s="39" t="s">
        <v>3522</v>
      </c>
      <c r="I4928" s="71">
        <v>-5</v>
      </c>
    </row>
    <row r="4929" spans="1:9" x14ac:dyDescent="0.2">
      <c r="A4929" s="38" t="s">
        <v>82</v>
      </c>
      <c r="B4929" s="39" t="s">
        <v>69</v>
      </c>
      <c r="C4929" s="39" t="s">
        <v>70</v>
      </c>
      <c r="D4929" s="39" t="s">
        <v>71</v>
      </c>
      <c r="E4929" s="39" t="s">
        <v>12</v>
      </c>
      <c r="F4929" s="39" t="s">
        <v>29426</v>
      </c>
      <c r="G4929" s="39" t="s">
        <v>26187</v>
      </c>
      <c r="H4929" s="39" t="s">
        <v>10793</v>
      </c>
      <c r="I4929" s="71">
        <v>-5</v>
      </c>
    </row>
    <row r="4930" spans="1:9" x14ac:dyDescent="0.2">
      <c r="A4930" s="38" t="s">
        <v>82</v>
      </c>
      <c r="B4930" s="39" t="s">
        <v>69</v>
      </c>
      <c r="C4930" s="39" t="s">
        <v>70</v>
      </c>
      <c r="D4930" s="39" t="s">
        <v>71</v>
      </c>
      <c r="E4930" s="39" t="s">
        <v>12</v>
      </c>
      <c r="F4930" s="39" t="s">
        <v>30447</v>
      </c>
      <c r="G4930" s="39" t="s">
        <v>26187</v>
      </c>
      <c r="H4930" s="39" t="s">
        <v>30448</v>
      </c>
      <c r="I4930" s="71">
        <v>-5</v>
      </c>
    </row>
    <row r="4931" spans="1:9" x14ac:dyDescent="0.2">
      <c r="A4931" s="38" t="s">
        <v>82</v>
      </c>
      <c r="B4931" s="39" t="s">
        <v>69</v>
      </c>
      <c r="C4931" s="39" t="s">
        <v>70</v>
      </c>
      <c r="D4931" s="39" t="s">
        <v>71</v>
      </c>
      <c r="E4931" s="39" t="s">
        <v>12</v>
      </c>
      <c r="F4931" s="39" t="s">
        <v>26392</v>
      </c>
      <c r="G4931" s="39" t="s">
        <v>26187</v>
      </c>
      <c r="H4931" s="39" t="s">
        <v>3523</v>
      </c>
      <c r="I4931" s="71">
        <v>-5</v>
      </c>
    </row>
    <row r="4932" spans="1:9" x14ac:dyDescent="0.2">
      <c r="A4932" s="38" t="s">
        <v>82</v>
      </c>
      <c r="B4932" s="39" t="s">
        <v>69</v>
      </c>
      <c r="C4932" s="39" t="s">
        <v>70</v>
      </c>
      <c r="D4932" s="39" t="s">
        <v>71</v>
      </c>
      <c r="E4932" s="39" t="s">
        <v>12</v>
      </c>
      <c r="F4932" s="39" t="s">
        <v>28288</v>
      </c>
      <c r="G4932" s="39" t="s">
        <v>26187</v>
      </c>
      <c r="H4932" s="39" t="s">
        <v>28289</v>
      </c>
      <c r="I4932" s="71">
        <v>-10</v>
      </c>
    </row>
    <row r="4933" spans="1:9" x14ac:dyDescent="0.2">
      <c r="A4933" s="38" t="s">
        <v>82</v>
      </c>
      <c r="B4933" s="39" t="s">
        <v>69</v>
      </c>
      <c r="C4933" s="39" t="s">
        <v>70</v>
      </c>
      <c r="D4933" s="39" t="s">
        <v>71</v>
      </c>
      <c r="E4933" s="39" t="s">
        <v>12</v>
      </c>
      <c r="F4933" s="39" t="s">
        <v>27531</v>
      </c>
      <c r="G4933" s="39" t="s">
        <v>26187</v>
      </c>
      <c r="H4933" s="39" t="s">
        <v>3525</v>
      </c>
      <c r="I4933" s="71">
        <v>-5</v>
      </c>
    </row>
    <row r="4934" spans="1:9" x14ac:dyDescent="0.2">
      <c r="A4934" s="38" t="s">
        <v>82</v>
      </c>
      <c r="B4934" s="39" t="s">
        <v>69</v>
      </c>
      <c r="C4934" s="39" t="s">
        <v>70</v>
      </c>
      <c r="D4934" s="39" t="s">
        <v>71</v>
      </c>
      <c r="E4934" s="39" t="s">
        <v>12</v>
      </c>
      <c r="F4934" s="39" t="s">
        <v>32667</v>
      </c>
      <c r="G4934" s="39" t="s">
        <v>26187</v>
      </c>
      <c r="H4934" s="39" t="s">
        <v>3527</v>
      </c>
      <c r="I4934" s="71">
        <v>-5</v>
      </c>
    </row>
    <row r="4935" spans="1:9" x14ac:dyDescent="0.2">
      <c r="A4935" s="38" t="s">
        <v>82</v>
      </c>
      <c r="B4935" s="39" t="s">
        <v>69</v>
      </c>
      <c r="C4935" s="39" t="s">
        <v>70</v>
      </c>
      <c r="D4935" s="39" t="s">
        <v>71</v>
      </c>
      <c r="E4935" s="39" t="s">
        <v>12</v>
      </c>
      <c r="F4935" s="39" t="s">
        <v>29427</v>
      </c>
      <c r="G4935" s="39" t="s">
        <v>100</v>
      </c>
      <c r="H4935" s="39" t="s">
        <v>29428</v>
      </c>
      <c r="I4935" s="71">
        <v>-7.36</v>
      </c>
    </row>
    <row r="4936" spans="1:9" x14ac:dyDescent="0.2">
      <c r="A4936" s="38" t="s">
        <v>82</v>
      </c>
      <c r="B4936" s="39" t="s">
        <v>69</v>
      </c>
      <c r="C4936" s="39" t="s">
        <v>70</v>
      </c>
      <c r="D4936" s="39" t="s">
        <v>71</v>
      </c>
      <c r="E4936" s="39" t="s">
        <v>12</v>
      </c>
      <c r="F4936" s="39" t="s">
        <v>29429</v>
      </c>
      <c r="G4936" s="39" t="s">
        <v>100</v>
      </c>
      <c r="H4936" s="39" t="s">
        <v>29428</v>
      </c>
      <c r="I4936" s="71">
        <v>-5</v>
      </c>
    </row>
    <row r="4937" spans="1:9" x14ac:dyDescent="0.2">
      <c r="A4937" s="38" t="s">
        <v>82</v>
      </c>
      <c r="B4937" s="39" t="s">
        <v>69</v>
      </c>
      <c r="C4937" s="39" t="s">
        <v>70</v>
      </c>
      <c r="D4937" s="39" t="s">
        <v>71</v>
      </c>
      <c r="E4937" s="39" t="s">
        <v>12</v>
      </c>
      <c r="F4937" s="39" t="s">
        <v>27293</v>
      </c>
      <c r="G4937" s="39" t="s">
        <v>26187</v>
      </c>
      <c r="H4937" s="39" t="s">
        <v>27294</v>
      </c>
      <c r="I4937" s="71">
        <v>-5</v>
      </c>
    </row>
    <row r="4938" spans="1:9" x14ac:dyDescent="0.2">
      <c r="A4938" s="38" t="s">
        <v>82</v>
      </c>
      <c r="B4938" s="39" t="s">
        <v>69</v>
      </c>
      <c r="C4938" s="39" t="s">
        <v>70</v>
      </c>
      <c r="D4938" s="39" t="s">
        <v>71</v>
      </c>
      <c r="E4938" s="39" t="s">
        <v>12</v>
      </c>
      <c r="F4938" s="39" t="s">
        <v>30449</v>
      </c>
      <c r="G4938" s="39" t="s">
        <v>26187</v>
      </c>
      <c r="H4938" s="39" t="s">
        <v>30450</v>
      </c>
      <c r="I4938" s="71">
        <v>-5</v>
      </c>
    </row>
    <row r="4939" spans="1:9" x14ac:dyDescent="0.2">
      <c r="A4939" s="38" t="s">
        <v>82</v>
      </c>
      <c r="B4939" s="39" t="s">
        <v>69</v>
      </c>
      <c r="C4939" s="39" t="s">
        <v>70</v>
      </c>
      <c r="D4939" s="39" t="s">
        <v>71</v>
      </c>
      <c r="E4939" s="39" t="s">
        <v>12</v>
      </c>
      <c r="F4939" s="39" t="s">
        <v>3529</v>
      </c>
      <c r="G4939" s="39" t="s">
        <v>100</v>
      </c>
      <c r="H4939" s="39" t="s">
        <v>3530</v>
      </c>
      <c r="I4939" s="71">
        <v>-50.95</v>
      </c>
    </row>
    <row r="4940" spans="1:9" x14ac:dyDescent="0.2">
      <c r="A4940" s="38" t="s">
        <v>82</v>
      </c>
      <c r="B4940" s="39" t="s">
        <v>69</v>
      </c>
      <c r="C4940" s="39" t="s">
        <v>70</v>
      </c>
      <c r="D4940" s="39" t="s">
        <v>71</v>
      </c>
      <c r="E4940" s="39" t="s">
        <v>12</v>
      </c>
      <c r="F4940" s="39" t="s">
        <v>32668</v>
      </c>
      <c r="G4940" s="39" t="s">
        <v>26187</v>
      </c>
      <c r="H4940" s="39" t="s">
        <v>32669</v>
      </c>
      <c r="I4940" s="71">
        <v>-5</v>
      </c>
    </row>
    <row r="4941" spans="1:9" x14ac:dyDescent="0.2">
      <c r="A4941" s="38" t="s">
        <v>82</v>
      </c>
      <c r="B4941" s="39" t="s">
        <v>69</v>
      </c>
      <c r="C4941" s="39" t="s">
        <v>70</v>
      </c>
      <c r="D4941" s="39" t="s">
        <v>71</v>
      </c>
      <c r="E4941" s="39" t="s">
        <v>12</v>
      </c>
      <c r="F4941" s="39" t="s">
        <v>28290</v>
      </c>
      <c r="G4941" s="39" t="s">
        <v>26187</v>
      </c>
      <c r="H4941" s="39" t="s">
        <v>28291</v>
      </c>
      <c r="I4941" s="71">
        <v>-22.27</v>
      </c>
    </row>
    <row r="4942" spans="1:9" x14ac:dyDescent="0.2">
      <c r="A4942" s="38" t="s">
        <v>82</v>
      </c>
      <c r="B4942" s="39" t="s">
        <v>69</v>
      </c>
      <c r="C4942" s="39" t="s">
        <v>70</v>
      </c>
      <c r="D4942" s="39" t="s">
        <v>71</v>
      </c>
      <c r="E4942" s="39" t="s">
        <v>12</v>
      </c>
      <c r="F4942" s="39" t="s">
        <v>27532</v>
      </c>
      <c r="G4942" s="39" t="s">
        <v>26187</v>
      </c>
      <c r="H4942" s="39" t="s">
        <v>3531</v>
      </c>
      <c r="I4942" s="71">
        <v>-5</v>
      </c>
    </row>
    <row r="4943" spans="1:9" x14ac:dyDescent="0.2">
      <c r="A4943" s="38" t="s">
        <v>82</v>
      </c>
      <c r="B4943" s="39" t="s">
        <v>69</v>
      </c>
      <c r="C4943" s="39" t="s">
        <v>70</v>
      </c>
      <c r="D4943" s="39" t="s">
        <v>71</v>
      </c>
      <c r="E4943" s="39" t="s">
        <v>12</v>
      </c>
      <c r="F4943" s="39" t="s">
        <v>29430</v>
      </c>
      <c r="G4943" s="39" t="s">
        <v>26187</v>
      </c>
      <c r="H4943" s="39" t="s">
        <v>29431</v>
      </c>
      <c r="I4943" s="71">
        <v>-7.33</v>
      </c>
    </row>
    <row r="4944" spans="1:9" x14ac:dyDescent="0.2">
      <c r="A4944" s="38" t="s">
        <v>82</v>
      </c>
      <c r="B4944" s="39" t="s">
        <v>69</v>
      </c>
      <c r="C4944" s="39" t="s">
        <v>70</v>
      </c>
      <c r="D4944" s="39" t="s">
        <v>71</v>
      </c>
      <c r="E4944" s="39" t="s">
        <v>12</v>
      </c>
      <c r="F4944" s="39" t="s">
        <v>3533</v>
      </c>
      <c r="G4944" s="39" t="s">
        <v>26187</v>
      </c>
      <c r="H4944" s="39" t="s">
        <v>3534</v>
      </c>
      <c r="I4944" s="71">
        <v>-5</v>
      </c>
    </row>
    <row r="4945" spans="1:9" x14ac:dyDescent="0.2">
      <c r="A4945" s="38" t="s">
        <v>82</v>
      </c>
      <c r="B4945" s="39" t="s">
        <v>69</v>
      </c>
      <c r="C4945" s="39" t="s">
        <v>70</v>
      </c>
      <c r="D4945" s="39" t="s">
        <v>71</v>
      </c>
      <c r="E4945" s="39" t="s">
        <v>12</v>
      </c>
      <c r="F4945" s="39" t="s">
        <v>28292</v>
      </c>
      <c r="G4945" s="39" t="s">
        <v>26187</v>
      </c>
      <c r="H4945" s="39" t="s">
        <v>28293</v>
      </c>
      <c r="I4945" s="71">
        <v>-5</v>
      </c>
    </row>
    <row r="4946" spans="1:9" x14ac:dyDescent="0.2">
      <c r="A4946" s="38" t="s">
        <v>82</v>
      </c>
      <c r="B4946" s="39" t="s">
        <v>69</v>
      </c>
      <c r="C4946" s="39" t="s">
        <v>70</v>
      </c>
      <c r="D4946" s="39" t="s">
        <v>71</v>
      </c>
      <c r="E4946" s="39" t="s">
        <v>12</v>
      </c>
      <c r="F4946" s="39" t="s">
        <v>28294</v>
      </c>
      <c r="G4946" s="39" t="s">
        <v>26187</v>
      </c>
      <c r="H4946" s="39" t="s">
        <v>3536</v>
      </c>
      <c r="I4946" s="71">
        <v>-5</v>
      </c>
    </row>
    <row r="4947" spans="1:9" x14ac:dyDescent="0.2">
      <c r="A4947" s="38" t="s">
        <v>82</v>
      </c>
      <c r="B4947" s="39" t="s">
        <v>69</v>
      </c>
      <c r="C4947" s="39" t="s">
        <v>70</v>
      </c>
      <c r="D4947" s="39" t="s">
        <v>71</v>
      </c>
      <c r="E4947" s="39" t="s">
        <v>12</v>
      </c>
      <c r="F4947" s="39" t="s">
        <v>28295</v>
      </c>
      <c r="G4947" s="39" t="s">
        <v>26187</v>
      </c>
      <c r="H4947" s="39" t="s">
        <v>28296</v>
      </c>
      <c r="I4947" s="71">
        <v>-5</v>
      </c>
    </row>
    <row r="4948" spans="1:9" x14ac:dyDescent="0.2">
      <c r="A4948" s="38" t="s">
        <v>82</v>
      </c>
      <c r="B4948" s="39" t="s">
        <v>69</v>
      </c>
      <c r="C4948" s="39" t="s">
        <v>70</v>
      </c>
      <c r="D4948" s="39" t="s">
        <v>71</v>
      </c>
      <c r="E4948" s="39" t="s">
        <v>12</v>
      </c>
      <c r="F4948" s="39" t="s">
        <v>28804</v>
      </c>
      <c r="G4948" s="39" t="s">
        <v>26187</v>
      </c>
      <c r="H4948" s="39" t="s">
        <v>28805</v>
      </c>
      <c r="I4948" s="71">
        <v>-5</v>
      </c>
    </row>
    <row r="4949" spans="1:9" x14ac:dyDescent="0.2">
      <c r="A4949" s="38" t="s">
        <v>82</v>
      </c>
      <c r="B4949" s="39" t="s">
        <v>69</v>
      </c>
      <c r="C4949" s="39" t="s">
        <v>70</v>
      </c>
      <c r="D4949" s="39" t="s">
        <v>71</v>
      </c>
      <c r="E4949" s="39" t="s">
        <v>12</v>
      </c>
      <c r="F4949" s="39" t="s">
        <v>26271</v>
      </c>
      <c r="G4949" s="39" t="s">
        <v>26187</v>
      </c>
      <c r="H4949" s="39" t="s">
        <v>26272</v>
      </c>
      <c r="I4949" s="71">
        <v>-14.8</v>
      </c>
    </row>
    <row r="4950" spans="1:9" x14ac:dyDescent="0.2">
      <c r="A4950" s="38" t="s">
        <v>82</v>
      </c>
      <c r="B4950" s="39" t="s">
        <v>69</v>
      </c>
      <c r="C4950" s="39" t="s">
        <v>70</v>
      </c>
      <c r="D4950" s="39" t="s">
        <v>71</v>
      </c>
      <c r="E4950" s="39" t="s">
        <v>12</v>
      </c>
      <c r="F4950" s="39" t="s">
        <v>32670</v>
      </c>
      <c r="G4950" s="39" t="s">
        <v>26187</v>
      </c>
      <c r="H4950" s="39" t="s">
        <v>32671</v>
      </c>
      <c r="I4950" s="71">
        <v>-5</v>
      </c>
    </row>
    <row r="4951" spans="1:9" x14ac:dyDescent="0.2">
      <c r="A4951" s="38" t="s">
        <v>82</v>
      </c>
      <c r="B4951" s="39" t="s">
        <v>69</v>
      </c>
      <c r="C4951" s="39" t="s">
        <v>70</v>
      </c>
      <c r="D4951" s="39" t="s">
        <v>71</v>
      </c>
      <c r="E4951" s="39" t="s">
        <v>12</v>
      </c>
      <c r="F4951" s="39" t="s">
        <v>32672</v>
      </c>
      <c r="G4951" s="39" t="s">
        <v>26187</v>
      </c>
      <c r="H4951" s="39" t="s">
        <v>3538</v>
      </c>
      <c r="I4951" s="71">
        <v>-5</v>
      </c>
    </row>
    <row r="4952" spans="1:9" x14ac:dyDescent="0.2">
      <c r="A4952" s="38" t="s">
        <v>82</v>
      </c>
      <c r="B4952" s="39" t="s">
        <v>69</v>
      </c>
      <c r="C4952" s="39" t="s">
        <v>70</v>
      </c>
      <c r="D4952" s="39" t="s">
        <v>71</v>
      </c>
      <c r="E4952" s="39" t="s">
        <v>12</v>
      </c>
      <c r="F4952" s="39" t="s">
        <v>27533</v>
      </c>
      <c r="G4952" s="39" t="s">
        <v>26187</v>
      </c>
      <c r="H4952" s="39" t="s">
        <v>3539</v>
      </c>
      <c r="I4952" s="71">
        <v>-19.18</v>
      </c>
    </row>
    <row r="4953" spans="1:9" x14ac:dyDescent="0.2">
      <c r="A4953" s="38" t="s">
        <v>82</v>
      </c>
      <c r="B4953" s="39" t="s">
        <v>69</v>
      </c>
      <c r="C4953" s="39" t="s">
        <v>70</v>
      </c>
      <c r="D4953" s="39" t="s">
        <v>71</v>
      </c>
      <c r="E4953" s="39" t="s">
        <v>12</v>
      </c>
      <c r="F4953" s="39" t="s">
        <v>29432</v>
      </c>
      <c r="G4953" s="39" t="s">
        <v>26187</v>
      </c>
      <c r="H4953" s="39" t="s">
        <v>29433</v>
      </c>
      <c r="I4953" s="71">
        <v>-5</v>
      </c>
    </row>
    <row r="4954" spans="1:9" x14ac:dyDescent="0.2">
      <c r="A4954" s="38" t="s">
        <v>82</v>
      </c>
      <c r="B4954" s="39" t="s">
        <v>69</v>
      </c>
      <c r="C4954" s="39" t="s">
        <v>70</v>
      </c>
      <c r="D4954" s="39" t="s">
        <v>71</v>
      </c>
      <c r="E4954" s="39" t="s">
        <v>12</v>
      </c>
      <c r="F4954" s="39" t="s">
        <v>3540</v>
      </c>
      <c r="G4954" s="39" t="s">
        <v>26187</v>
      </c>
      <c r="H4954" s="39" t="s">
        <v>3541</v>
      </c>
      <c r="I4954" s="71">
        <v>-10</v>
      </c>
    </row>
    <row r="4955" spans="1:9" x14ac:dyDescent="0.2">
      <c r="A4955" s="38" t="s">
        <v>82</v>
      </c>
      <c r="B4955" s="39" t="s">
        <v>69</v>
      </c>
      <c r="C4955" s="39" t="s">
        <v>70</v>
      </c>
      <c r="D4955" s="39" t="s">
        <v>71</v>
      </c>
      <c r="E4955" s="39" t="s">
        <v>12</v>
      </c>
      <c r="F4955" s="39" t="s">
        <v>28297</v>
      </c>
      <c r="G4955" s="39" t="s">
        <v>26187</v>
      </c>
      <c r="H4955" s="39" t="s">
        <v>28298</v>
      </c>
      <c r="I4955" s="71">
        <v>-10.79</v>
      </c>
    </row>
    <row r="4956" spans="1:9" x14ac:dyDescent="0.2">
      <c r="A4956" s="38" t="s">
        <v>82</v>
      </c>
      <c r="B4956" s="39" t="s">
        <v>69</v>
      </c>
      <c r="C4956" s="39" t="s">
        <v>70</v>
      </c>
      <c r="D4956" s="39" t="s">
        <v>71</v>
      </c>
      <c r="E4956" s="39" t="s">
        <v>12</v>
      </c>
      <c r="F4956" s="39" t="s">
        <v>27534</v>
      </c>
      <c r="G4956" s="39" t="s">
        <v>26187</v>
      </c>
      <c r="H4956" s="39" t="s">
        <v>27535</v>
      </c>
      <c r="I4956" s="71">
        <v>-5</v>
      </c>
    </row>
    <row r="4957" spans="1:9" x14ac:dyDescent="0.2">
      <c r="A4957" s="38" t="s">
        <v>82</v>
      </c>
      <c r="B4957" s="39" t="s">
        <v>69</v>
      </c>
      <c r="C4957" s="39" t="s">
        <v>70</v>
      </c>
      <c r="D4957" s="39" t="s">
        <v>71</v>
      </c>
      <c r="E4957" s="39" t="s">
        <v>12</v>
      </c>
      <c r="F4957" s="39" t="s">
        <v>30451</v>
      </c>
      <c r="G4957" s="39" t="s">
        <v>26187</v>
      </c>
      <c r="H4957" s="39" t="s">
        <v>3543</v>
      </c>
      <c r="I4957" s="71">
        <v>-28.07</v>
      </c>
    </row>
    <row r="4958" spans="1:9" x14ac:dyDescent="0.2">
      <c r="A4958" s="38" t="s">
        <v>82</v>
      </c>
      <c r="B4958" s="39" t="s">
        <v>69</v>
      </c>
      <c r="C4958" s="39" t="s">
        <v>70</v>
      </c>
      <c r="D4958" s="39" t="s">
        <v>71</v>
      </c>
      <c r="E4958" s="39" t="s">
        <v>12</v>
      </c>
      <c r="F4958" s="39" t="s">
        <v>29434</v>
      </c>
      <c r="G4958" s="39" t="s">
        <v>26187</v>
      </c>
      <c r="H4958" s="39" t="s">
        <v>3544</v>
      </c>
      <c r="I4958" s="71">
        <v>-5</v>
      </c>
    </row>
    <row r="4959" spans="1:9" x14ac:dyDescent="0.2">
      <c r="A4959" s="38" t="s">
        <v>82</v>
      </c>
      <c r="B4959" s="39" t="s">
        <v>69</v>
      </c>
      <c r="C4959" s="39" t="s">
        <v>70</v>
      </c>
      <c r="D4959" s="39" t="s">
        <v>71</v>
      </c>
      <c r="E4959" s="39" t="s">
        <v>12</v>
      </c>
      <c r="F4959" s="39" t="s">
        <v>28299</v>
      </c>
      <c r="G4959" s="39" t="s">
        <v>26187</v>
      </c>
      <c r="H4959" s="39" t="s">
        <v>28300</v>
      </c>
      <c r="I4959" s="71">
        <v>-5</v>
      </c>
    </row>
    <row r="4960" spans="1:9" x14ac:dyDescent="0.2">
      <c r="A4960" s="38" t="s">
        <v>82</v>
      </c>
      <c r="B4960" s="39" t="s">
        <v>69</v>
      </c>
      <c r="C4960" s="39" t="s">
        <v>70</v>
      </c>
      <c r="D4960" s="39" t="s">
        <v>71</v>
      </c>
      <c r="E4960" s="39" t="s">
        <v>12</v>
      </c>
      <c r="F4960" s="39" t="s">
        <v>28301</v>
      </c>
      <c r="G4960" s="39" t="s">
        <v>26187</v>
      </c>
      <c r="H4960" s="39" t="s">
        <v>28302</v>
      </c>
      <c r="I4960" s="71">
        <v>-13.42</v>
      </c>
    </row>
    <row r="4961" spans="1:9" x14ac:dyDescent="0.2">
      <c r="A4961" s="38" t="s">
        <v>82</v>
      </c>
      <c r="B4961" s="39" t="s">
        <v>69</v>
      </c>
      <c r="C4961" s="39" t="s">
        <v>70</v>
      </c>
      <c r="D4961" s="39" t="s">
        <v>71</v>
      </c>
      <c r="E4961" s="39" t="s">
        <v>12</v>
      </c>
      <c r="F4961" s="39" t="s">
        <v>26729</v>
      </c>
      <c r="G4961" s="39" t="s">
        <v>26187</v>
      </c>
      <c r="H4961" s="39" t="s">
        <v>3545</v>
      </c>
      <c r="I4961" s="71">
        <v>-10.84</v>
      </c>
    </row>
    <row r="4962" spans="1:9" x14ac:dyDescent="0.2">
      <c r="A4962" s="38" t="s">
        <v>82</v>
      </c>
      <c r="B4962" s="39" t="s">
        <v>69</v>
      </c>
      <c r="C4962" s="39" t="s">
        <v>70</v>
      </c>
      <c r="D4962" s="39" t="s">
        <v>71</v>
      </c>
      <c r="E4962" s="39" t="s">
        <v>12</v>
      </c>
      <c r="F4962" s="39" t="s">
        <v>28303</v>
      </c>
      <c r="G4962" s="39" t="s">
        <v>26187</v>
      </c>
      <c r="H4962" s="39" t="s">
        <v>28304</v>
      </c>
      <c r="I4962" s="71">
        <v>-5</v>
      </c>
    </row>
    <row r="4963" spans="1:9" x14ac:dyDescent="0.2">
      <c r="A4963" s="38" t="s">
        <v>82</v>
      </c>
      <c r="B4963" s="39" t="s">
        <v>69</v>
      </c>
      <c r="C4963" s="39" t="s">
        <v>70</v>
      </c>
      <c r="D4963" s="39" t="s">
        <v>71</v>
      </c>
      <c r="E4963" s="39" t="s">
        <v>12</v>
      </c>
      <c r="F4963" s="39" t="s">
        <v>30452</v>
      </c>
      <c r="G4963" s="39" t="s">
        <v>30343</v>
      </c>
      <c r="H4963" s="39" t="s">
        <v>30453</v>
      </c>
      <c r="I4963" s="71">
        <v>-5</v>
      </c>
    </row>
    <row r="4964" spans="1:9" x14ac:dyDescent="0.2">
      <c r="A4964" s="38" t="s">
        <v>82</v>
      </c>
      <c r="B4964" s="39" t="s">
        <v>69</v>
      </c>
      <c r="C4964" s="39" t="s">
        <v>70</v>
      </c>
      <c r="D4964" s="39" t="s">
        <v>71</v>
      </c>
      <c r="E4964" s="39" t="s">
        <v>12</v>
      </c>
      <c r="F4964" s="39" t="s">
        <v>28305</v>
      </c>
      <c r="G4964" s="39" t="s">
        <v>100</v>
      </c>
      <c r="H4964" s="39" t="s">
        <v>3546</v>
      </c>
      <c r="I4964" s="71">
        <v>-5</v>
      </c>
    </row>
    <row r="4965" spans="1:9" x14ac:dyDescent="0.2">
      <c r="A4965" s="38" t="s">
        <v>82</v>
      </c>
      <c r="B4965" s="39" t="s">
        <v>69</v>
      </c>
      <c r="C4965" s="39" t="s">
        <v>70</v>
      </c>
      <c r="D4965" s="39" t="s">
        <v>71</v>
      </c>
      <c r="E4965" s="39" t="s">
        <v>12</v>
      </c>
      <c r="F4965" s="39" t="s">
        <v>32673</v>
      </c>
      <c r="G4965" s="39" t="s">
        <v>26187</v>
      </c>
      <c r="H4965" s="39" t="s">
        <v>32674</v>
      </c>
      <c r="I4965" s="71">
        <v>-5</v>
      </c>
    </row>
    <row r="4966" spans="1:9" x14ac:dyDescent="0.2">
      <c r="A4966" s="38" t="s">
        <v>82</v>
      </c>
      <c r="B4966" s="39" t="s">
        <v>69</v>
      </c>
      <c r="C4966" s="39" t="s">
        <v>70</v>
      </c>
      <c r="D4966" s="39" t="s">
        <v>71</v>
      </c>
      <c r="E4966" s="39" t="s">
        <v>12</v>
      </c>
      <c r="F4966" s="39" t="s">
        <v>27536</v>
      </c>
      <c r="G4966" s="39" t="s">
        <v>26187</v>
      </c>
      <c r="H4966" s="39" t="s">
        <v>3548</v>
      </c>
      <c r="I4966" s="71">
        <v>-70.37</v>
      </c>
    </row>
    <row r="4967" spans="1:9" x14ac:dyDescent="0.2">
      <c r="A4967" s="38" t="s">
        <v>82</v>
      </c>
      <c r="B4967" s="39" t="s">
        <v>69</v>
      </c>
      <c r="C4967" s="39" t="s">
        <v>70</v>
      </c>
      <c r="D4967" s="39" t="s">
        <v>71</v>
      </c>
      <c r="E4967" s="39" t="s">
        <v>12</v>
      </c>
      <c r="F4967" s="39" t="s">
        <v>32675</v>
      </c>
      <c r="G4967" s="39" t="s">
        <v>26187</v>
      </c>
      <c r="H4967" s="39" t="s">
        <v>32676</v>
      </c>
      <c r="I4967" s="71">
        <v>-17.010000000000002</v>
      </c>
    </row>
    <row r="4968" spans="1:9" x14ac:dyDescent="0.2">
      <c r="A4968" s="38" t="s">
        <v>82</v>
      </c>
      <c r="B4968" s="39" t="s">
        <v>69</v>
      </c>
      <c r="C4968" s="39" t="s">
        <v>70</v>
      </c>
      <c r="D4968" s="39" t="s">
        <v>71</v>
      </c>
      <c r="E4968" s="39" t="s">
        <v>12</v>
      </c>
      <c r="F4968" s="39" t="s">
        <v>28306</v>
      </c>
      <c r="G4968" s="39" t="s">
        <v>26187</v>
      </c>
      <c r="H4968" s="39" t="s">
        <v>3549</v>
      </c>
      <c r="I4968" s="71">
        <v>-5</v>
      </c>
    </row>
    <row r="4969" spans="1:9" x14ac:dyDescent="0.2">
      <c r="A4969" s="38" t="s">
        <v>82</v>
      </c>
      <c r="B4969" s="39" t="s">
        <v>69</v>
      </c>
      <c r="C4969" s="39" t="s">
        <v>70</v>
      </c>
      <c r="D4969" s="39" t="s">
        <v>71</v>
      </c>
      <c r="E4969" s="39" t="s">
        <v>12</v>
      </c>
      <c r="F4969" s="39" t="s">
        <v>30454</v>
      </c>
      <c r="G4969" s="39" t="s">
        <v>26187</v>
      </c>
      <c r="H4969" s="39" t="s">
        <v>30455</v>
      </c>
      <c r="I4969" s="71">
        <v>-5</v>
      </c>
    </row>
    <row r="4970" spans="1:9" x14ac:dyDescent="0.2">
      <c r="A4970" s="38" t="s">
        <v>82</v>
      </c>
      <c r="B4970" s="39" t="s">
        <v>69</v>
      </c>
      <c r="C4970" s="39" t="s">
        <v>70</v>
      </c>
      <c r="D4970" s="39" t="s">
        <v>71</v>
      </c>
      <c r="E4970" s="39" t="s">
        <v>12</v>
      </c>
      <c r="F4970" s="39" t="s">
        <v>27903</v>
      </c>
      <c r="G4970" s="39" t="s">
        <v>26187</v>
      </c>
      <c r="H4970" s="39" t="s">
        <v>3551</v>
      </c>
      <c r="I4970" s="71">
        <v>-11.85</v>
      </c>
    </row>
    <row r="4971" spans="1:9" x14ac:dyDescent="0.2">
      <c r="A4971" s="38" t="s">
        <v>82</v>
      </c>
      <c r="B4971" s="39" t="s">
        <v>69</v>
      </c>
      <c r="C4971" s="39" t="s">
        <v>70</v>
      </c>
      <c r="D4971" s="39" t="s">
        <v>71</v>
      </c>
      <c r="E4971" s="39" t="s">
        <v>12</v>
      </c>
      <c r="F4971" s="39" t="s">
        <v>28806</v>
      </c>
      <c r="G4971" s="39" t="s">
        <v>26187</v>
      </c>
      <c r="H4971" s="39" t="s">
        <v>28807</v>
      </c>
      <c r="I4971" s="71">
        <v>-5.18</v>
      </c>
    </row>
    <row r="4972" spans="1:9" x14ac:dyDescent="0.2">
      <c r="A4972" s="38" t="s">
        <v>82</v>
      </c>
      <c r="B4972" s="39" t="s">
        <v>69</v>
      </c>
      <c r="C4972" s="39" t="s">
        <v>70</v>
      </c>
      <c r="D4972" s="39" t="s">
        <v>71</v>
      </c>
      <c r="E4972" s="39" t="s">
        <v>12</v>
      </c>
      <c r="F4972" s="39" t="s">
        <v>28808</v>
      </c>
      <c r="G4972" s="39" t="s">
        <v>26187</v>
      </c>
      <c r="H4972" s="39" t="s">
        <v>28809</v>
      </c>
      <c r="I4972" s="71">
        <v>-5</v>
      </c>
    </row>
    <row r="4973" spans="1:9" x14ac:dyDescent="0.2">
      <c r="A4973" s="38" t="s">
        <v>82</v>
      </c>
      <c r="B4973" s="39" t="s">
        <v>69</v>
      </c>
      <c r="C4973" s="39" t="s">
        <v>70</v>
      </c>
      <c r="D4973" s="39" t="s">
        <v>71</v>
      </c>
      <c r="E4973" s="39" t="s">
        <v>12</v>
      </c>
      <c r="F4973" s="39" t="s">
        <v>28810</v>
      </c>
      <c r="G4973" s="39" t="s">
        <v>26187</v>
      </c>
      <c r="H4973" s="39" t="s">
        <v>28811</v>
      </c>
      <c r="I4973" s="71">
        <v>-5</v>
      </c>
    </row>
    <row r="4974" spans="1:9" x14ac:dyDescent="0.2">
      <c r="A4974" s="38" t="s">
        <v>82</v>
      </c>
      <c r="B4974" s="39" t="s">
        <v>69</v>
      </c>
      <c r="C4974" s="39" t="s">
        <v>70</v>
      </c>
      <c r="D4974" s="39" t="s">
        <v>71</v>
      </c>
      <c r="E4974" s="39" t="s">
        <v>12</v>
      </c>
      <c r="F4974" s="39" t="s">
        <v>29435</v>
      </c>
      <c r="G4974" s="39" t="s">
        <v>26187</v>
      </c>
      <c r="H4974" s="39" t="s">
        <v>29436</v>
      </c>
      <c r="I4974" s="71">
        <v>-32.729999999999997</v>
      </c>
    </row>
    <row r="4975" spans="1:9" x14ac:dyDescent="0.2">
      <c r="A4975" s="38" t="s">
        <v>82</v>
      </c>
      <c r="B4975" s="39" t="s">
        <v>69</v>
      </c>
      <c r="C4975" s="39" t="s">
        <v>70</v>
      </c>
      <c r="D4975" s="39" t="s">
        <v>71</v>
      </c>
      <c r="E4975" s="39" t="s">
        <v>12</v>
      </c>
      <c r="F4975" s="39" t="s">
        <v>27295</v>
      </c>
      <c r="G4975" s="39" t="s">
        <v>26187</v>
      </c>
      <c r="H4975" s="39" t="s">
        <v>27296</v>
      </c>
      <c r="I4975" s="71">
        <v>-6.88</v>
      </c>
    </row>
    <row r="4976" spans="1:9" x14ac:dyDescent="0.2">
      <c r="A4976" s="38" t="s">
        <v>82</v>
      </c>
      <c r="B4976" s="39" t="s">
        <v>69</v>
      </c>
      <c r="C4976" s="39" t="s">
        <v>70</v>
      </c>
      <c r="D4976" s="39" t="s">
        <v>71</v>
      </c>
      <c r="E4976" s="39" t="s">
        <v>12</v>
      </c>
      <c r="F4976" s="39" t="s">
        <v>27904</v>
      </c>
      <c r="G4976" s="39" t="s">
        <v>26187</v>
      </c>
      <c r="H4976" s="39" t="s">
        <v>3556</v>
      </c>
      <c r="I4976" s="71">
        <v>-5</v>
      </c>
    </row>
    <row r="4977" spans="1:9" x14ac:dyDescent="0.2">
      <c r="A4977" s="38" t="s">
        <v>82</v>
      </c>
      <c r="B4977" s="39" t="s">
        <v>69</v>
      </c>
      <c r="C4977" s="39" t="s">
        <v>70</v>
      </c>
      <c r="D4977" s="39" t="s">
        <v>71</v>
      </c>
      <c r="E4977" s="39" t="s">
        <v>12</v>
      </c>
      <c r="F4977" s="39" t="s">
        <v>32677</v>
      </c>
      <c r="G4977" s="39" t="s">
        <v>26187</v>
      </c>
      <c r="H4977" s="39" t="s">
        <v>32678</v>
      </c>
      <c r="I4977" s="71">
        <v>-5</v>
      </c>
    </row>
    <row r="4978" spans="1:9" x14ac:dyDescent="0.2">
      <c r="A4978" s="38" t="s">
        <v>82</v>
      </c>
      <c r="B4978" s="39" t="s">
        <v>69</v>
      </c>
      <c r="C4978" s="39" t="s">
        <v>70</v>
      </c>
      <c r="D4978" s="39" t="s">
        <v>71</v>
      </c>
      <c r="E4978" s="39" t="s">
        <v>12</v>
      </c>
      <c r="F4978" s="39" t="s">
        <v>26393</v>
      </c>
      <c r="G4978" s="39" t="s">
        <v>26187</v>
      </c>
      <c r="H4978" s="39" t="s">
        <v>26394</v>
      </c>
      <c r="I4978" s="71">
        <v>-7.25</v>
      </c>
    </row>
    <row r="4979" spans="1:9" x14ac:dyDescent="0.2">
      <c r="A4979" s="38" t="s">
        <v>82</v>
      </c>
      <c r="B4979" s="39" t="s">
        <v>69</v>
      </c>
      <c r="C4979" s="39" t="s">
        <v>70</v>
      </c>
      <c r="D4979" s="39" t="s">
        <v>71</v>
      </c>
      <c r="E4979" s="39" t="s">
        <v>12</v>
      </c>
      <c r="F4979" s="39" t="s">
        <v>32679</v>
      </c>
      <c r="G4979" s="39" t="s">
        <v>26187</v>
      </c>
      <c r="H4979" s="39" t="s">
        <v>32680</v>
      </c>
      <c r="I4979" s="71">
        <v>-5</v>
      </c>
    </row>
    <row r="4980" spans="1:9" x14ac:dyDescent="0.2">
      <c r="A4980" s="38" t="s">
        <v>82</v>
      </c>
      <c r="B4980" s="39" t="s">
        <v>69</v>
      </c>
      <c r="C4980" s="39" t="s">
        <v>70</v>
      </c>
      <c r="D4980" s="39" t="s">
        <v>71</v>
      </c>
      <c r="E4980" s="39" t="s">
        <v>12</v>
      </c>
      <c r="F4980" s="39" t="s">
        <v>3558</v>
      </c>
      <c r="G4980" s="39" t="s">
        <v>26187</v>
      </c>
      <c r="H4980" s="39" t="s">
        <v>3559</v>
      </c>
      <c r="I4980" s="71">
        <v>-6.55</v>
      </c>
    </row>
    <row r="4981" spans="1:9" x14ac:dyDescent="0.2">
      <c r="A4981" s="38" t="s">
        <v>82</v>
      </c>
      <c r="B4981" s="39" t="s">
        <v>69</v>
      </c>
      <c r="C4981" s="39" t="s">
        <v>70</v>
      </c>
      <c r="D4981" s="39" t="s">
        <v>71</v>
      </c>
      <c r="E4981" s="39" t="s">
        <v>12</v>
      </c>
      <c r="F4981" s="39" t="s">
        <v>3560</v>
      </c>
      <c r="G4981" s="39" t="s">
        <v>26187</v>
      </c>
      <c r="H4981" s="39" t="s">
        <v>3561</v>
      </c>
      <c r="I4981" s="71">
        <v>-12.35</v>
      </c>
    </row>
    <row r="4982" spans="1:9" x14ac:dyDescent="0.2">
      <c r="A4982" s="38" t="s">
        <v>82</v>
      </c>
      <c r="B4982" s="39" t="s">
        <v>69</v>
      </c>
      <c r="C4982" s="39" t="s">
        <v>70</v>
      </c>
      <c r="D4982" s="39" t="s">
        <v>71</v>
      </c>
      <c r="E4982" s="39" t="s">
        <v>12</v>
      </c>
      <c r="F4982" s="39" t="s">
        <v>3562</v>
      </c>
      <c r="G4982" s="39" t="s">
        <v>100</v>
      </c>
      <c r="H4982" s="39" t="s">
        <v>3563</v>
      </c>
      <c r="I4982" s="71">
        <v>-16.850000000000001</v>
      </c>
    </row>
    <row r="4983" spans="1:9" x14ac:dyDescent="0.2">
      <c r="A4983" s="38" t="s">
        <v>82</v>
      </c>
      <c r="B4983" s="39" t="s">
        <v>69</v>
      </c>
      <c r="C4983" s="39" t="s">
        <v>70</v>
      </c>
      <c r="D4983" s="39" t="s">
        <v>71</v>
      </c>
      <c r="E4983" s="39" t="s">
        <v>12</v>
      </c>
      <c r="F4983" s="39" t="s">
        <v>32681</v>
      </c>
      <c r="G4983" s="39" t="s">
        <v>26187</v>
      </c>
      <c r="H4983" s="39" t="s">
        <v>3564</v>
      </c>
      <c r="I4983" s="71">
        <v>-5</v>
      </c>
    </row>
    <row r="4984" spans="1:9" x14ac:dyDescent="0.2">
      <c r="A4984" s="38" t="s">
        <v>82</v>
      </c>
      <c r="B4984" s="39" t="s">
        <v>69</v>
      </c>
      <c r="C4984" s="39" t="s">
        <v>70</v>
      </c>
      <c r="D4984" s="39" t="s">
        <v>71</v>
      </c>
      <c r="E4984" s="39" t="s">
        <v>12</v>
      </c>
      <c r="F4984" s="39" t="s">
        <v>29437</v>
      </c>
      <c r="G4984" s="39" t="s">
        <v>26187</v>
      </c>
      <c r="H4984" s="39" t="s">
        <v>29438</v>
      </c>
      <c r="I4984" s="71">
        <v>-5</v>
      </c>
    </row>
    <row r="4985" spans="1:9" x14ac:dyDescent="0.2">
      <c r="A4985" s="38" t="s">
        <v>82</v>
      </c>
      <c r="B4985" s="39" t="s">
        <v>69</v>
      </c>
      <c r="C4985" s="39" t="s">
        <v>70</v>
      </c>
      <c r="D4985" s="39" t="s">
        <v>71</v>
      </c>
      <c r="E4985" s="39" t="s">
        <v>12</v>
      </c>
      <c r="F4985" s="39" t="s">
        <v>26273</v>
      </c>
      <c r="G4985" s="39" t="s">
        <v>26187</v>
      </c>
      <c r="H4985" s="39" t="s">
        <v>26274</v>
      </c>
      <c r="I4985" s="71">
        <v>-8.77</v>
      </c>
    </row>
    <row r="4986" spans="1:9" x14ac:dyDescent="0.2">
      <c r="A4986" s="38" t="s">
        <v>82</v>
      </c>
      <c r="B4986" s="39" t="s">
        <v>69</v>
      </c>
      <c r="C4986" s="39" t="s">
        <v>70</v>
      </c>
      <c r="D4986" s="39" t="s">
        <v>71</v>
      </c>
      <c r="E4986" s="39" t="s">
        <v>12</v>
      </c>
      <c r="F4986" s="39" t="s">
        <v>29439</v>
      </c>
      <c r="G4986" s="39" t="s">
        <v>26187</v>
      </c>
      <c r="H4986" s="39" t="s">
        <v>29440</v>
      </c>
      <c r="I4986" s="71">
        <v>-6.04</v>
      </c>
    </row>
    <row r="4987" spans="1:9" x14ac:dyDescent="0.2">
      <c r="A4987" s="38" t="s">
        <v>82</v>
      </c>
      <c r="B4987" s="39" t="s">
        <v>69</v>
      </c>
      <c r="C4987" s="39" t="s">
        <v>70</v>
      </c>
      <c r="D4987" s="39" t="s">
        <v>71</v>
      </c>
      <c r="E4987" s="39" t="s">
        <v>12</v>
      </c>
      <c r="F4987" s="39" t="s">
        <v>32682</v>
      </c>
      <c r="G4987" s="39" t="s">
        <v>26187</v>
      </c>
      <c r="H4987" s="39" t="s">
        <v>32683</v>
      </c>
      <c r="I4987" s="71">
        <v>-5.17</v>
      </c>
    </row>
    <row r="4988" spans="1:9" x14ac:dyDescent="0.2">
      <c r="A4988" s="38" t="s">
        <v>82</v>
      </c>
      <c r="B4988" s="39" t="s">
        <v>69</v>
      </c>
      <c r="C4988" s="39" t="s">
        <v>70</v>
      </c>
      <c r="D4988" s="39" t="s">
        <v>71</v>
      </c>
      <c r="E4988" s="39" t="s">
        <v>12</v>
      </c>
      <c r="F4988" s="39" t="s">
        <v>32684</v>
      </c>
      <c r="G4988" s="39" t="s">
        <v>100</v>
      </c>
      <c r="H4988" s="39" t="s">
        <v>3569</v>
      </c>
      <c r="I4988" s="71">
        <v>-5</v>
      </c>
    </row>
    <row r="4989" spans="1:9" x14ac:dyDescent="0.2">
      <c r="A4989" s="38" t="s">
        <v>82</v>
      </c>
      <c r="B4989" s="39" t="s">
        <v>69</v>
      </c>
      <c r="C4989" s="39" t="s">
        <v>70</v>
      </c>
      <c r="D4989" s="39" t="s">
        <v>71</v>
      </c>
      <c r="E4989" s="39" t="s">
        <v>12</v>
      </c>
      <c r="F4989" s="39" t="s">
        <v>26557</v>
      </c>
      <c r="G4989" s="39" t="s">
        <v>26187</v>
      </c>
      <c r="H4989" s="39" t="s">
        <v>3570</v>
      </c>
      <c r="I4989" s="71">
        <v>-5</v>
      </c>
    </row>
    <row r="4990" spans="1:9" x14ac:dyDescent="0.2">
      <c r="A4990" s="38" t="s">
        <v>82</v>
      </c>
      <c r="B4990" s="39" t="s">
        <v>69</v>
      </c>
      <c r="C4990" s="39" t="s">
        <v>70</v>
      </c>
      <c r="D4990" s="39" t="s">
        <v>71</v>
      </c>
      <c r="E4990" s="39" t="s">
        <v>12</v>
      </c>
      <c r="F4990" s="39" t="s">
        <v>3571</v>
      </c>
      <c r="G4990" s="39" t="s">
        <v>26187</v>
      </c>
      <c r="H4990" s="39" t="s">
        <v>3572</v>
      </c>
      <c r="I4990" s="71">
        <v>-11.61</v>
      </c>
    </row>
    <row r="4991" spans="1:9" x14ac:dyDescent="0.2">
      <c r="A4991" s="38" t="s">
        <v>82</v>
      </c>
      <c r="B4991" s="39" t="s">
        <v>69</v>
      </c>
      <c r="C4991" s="39" t="s">
        <v>70</v>
      </c>
      <c r="D4991" s="39" t="s">
        <v>71</v>
      </c>
      <c r="E4991" s="39" t="s">
        <v>12</v>
      </c>
      <c r="F4991" s="39" t="s">
        <v>1871</v>
      </c>
      <c r="G4991" s="39" t="s">
        <v>26187</v>
      </c>
      <c r="H4991" s="39" t="s">
        <v>1872</v>
      </c>
      <c r="I4991" s="71">
        <v>-17.5</v>
      </c>
    </row>
    <row r="4992" spans="1:9" x14ac:dyDescent="0.2">
      <c r="A4992" s="38" t="s">
        <v>82</v>
      </c>
      <c r="B4992" s="39" t="s">
        <v>69</v>
      </c>
      <c r="C4992" s="39" t="s">
        <v>70</v>
      </c>
      <c r="D4992" s="39" t="s">
        <v>71</v>
      </c>
      <c r="E4992" s="39" t="s">
        <v>12</v>
      </c>
      <c r="F4992" s="39" t="s">
        <v>32685</v>
      </c>
      <c r="G4992" s="39" t="s">
        <v>100</v>
      </c>
      <c r="H4992" s="39" t="s">
        <v>32686</v>
      </c>
      <c r="I4992" s="71">
        <v>-5</v>
      </c>
    </row>
    <row r="4993" spans="1:9" x14ac:dyDescent="0.2">
      <c r="A4993" s="38" t="s">
        <v>82</v>
      </c>
      <c r="B4993" s="39" t="s">
        <v>69</v>
      </c>
      <c r="C4993" s="39" t="s">
        <v>70</v>
      </c>
      <c r="D4993" s="39" t="s">
        <v>71</v>
      </c>
      <c r="E4993" s="39" t="s">
        <v>12</v>
      </c>
      <c r="F4993" s="39" t="s">
        <v>27537</v>
      </c>
      <c r="G4993" s="39" t="s">
        <v>26187</v>
      </c>
      <c r="H4993" s="39" t="s">
        <v>27538</v>
      </c>
      <c r="I4993" s="71">
        <v>-8.2899999999999991</v>
      </c>
    </row>
    <row r="4994" spans="1:9" x14ac:dyDescent="0.2">
      <c r="A4994" s="38" t="s">
        <v>82</v>
      </c>
      <c r="B4994" s="39" t="s">
        <v>69</v>
      </c>
      <c r="C4994" s="39" t="s">
        <v>70</v>
      </c>
      <c r="D4994" s="39" t="s">
        <v>71</v>
      </c>
      <c r="E4994" s="39" t="s">
        <v>12</v>
      </c>
      <c r="F4994" s="39" t="s">
        <v>3573</v>
      </c>
      <c r="G4994" s="39" t="s">
        <v>26187</v>
      </c>
      <c r="H4994" s="39" t="s">
        <v>3574</v>
      </c>
      <c r="I4994" s="71">
        <v>-15.73</v>
      </c>
    </row>
    <row r="4995" spans="1:9" x14ac:dyDescent="0.2">
      <c r="A4995" s="38" t="s">
        <v>82</v>
      </c>
      <c r="B4995" s="39" t="s">
        <v>69</v>
      </c>
      <c r="C4995" s="39" t="s">
        <v>70</v>
      </c>
      <c r="D4995" s="39" t="s">
        <v>71</v>
      </c>
      <c r="E4995" s="39" t="s">
        <v>12</v>
      </c>
      <c r="F4995" s="39" t="s">
        <v>32687</v>
      </c>
      <c r="G4995" s="39" t="s">
        <v>26187</v>
      </c>
      <c r="H4995" s="39" t="s">
        <v>32688</v>
      </c>
      <c r="I4995" s="71">
        <v>-5</v>
      </c>
    </row>
    <row r="4996" spans="1:9" x14ac:dyDescent="0.2">
      <c r="A4996" s="38" t="s">
        <v>82</v>
      </c>
      <c r="B4996" s="39" t="s">
        <v>69</v>
      </c>
      <c r="C4996" s="39" t="s">
        <v>70</v>
      </c>
      <c r="D4996" s="39" t="s">
        <v>71</v>
      </c>
      <c r="E4996" s="39" t="s">
        <v>12</v>
      </c>
      <c r="F4996" s="39" t="s">
        <v>27297</v>
      </c>
      <c r="G4996" s="39" t="s">
        <v>26187</v>
      </c>
      <c r="H4996" s="39" t="s">
        <v>27298</v>
      </c>
      <c r="I4996" s="71">
        <v>-24.36</v>
      </c>
    </row>
    <row r="4997" spans="1:9" x14ac:dyDescent="0.2">
      <c r="A4997" s="38" t="s">
        <v>82</v>
      </c>
      <c r="B4997" s="39" t="s">
        <v>69</v>
      </c>
      <c r="C4997" s="39" t="s">
        <v>70</v>
      </c>
      <c r="D4997" s="39" t="s">
        <v>71</v>
      </c>
      <c r="E4997" s="39" t="s">
        <v>12</v>
      </c>
      <c r="F4997" s="39" t="s">
        <v>32689</v>
      </c>
      <c r="G4997" s="39" t="s">
        <v>26187</v>
      </c>
      <c r="H4997" s="39" t="s">
        <v>32690</v>
      </c>
      <c r="I4997" s="71">
        <v>-20.96</v>
      </c>
    </row>
    <row r="4998" spans="1:9" x14ac:dyDescent="0.2">
      <c r="A4998" s="38" t="s">
        <v>82</v>
      </c>
      <c r="B4998" s="39" t="s">
        <v>69</v>
      </c>
      <c r="C4998" s="39" t="s">
        <v>70</v>
      </c>
      <c r="D4998" s="39" t="s">
        <v>71</v>
      </c>
      <c r="E4998" s="39" t="s">
        <v>12</v>
      </c>
      <c r="F4998" s="39" t="s">
        <v>27805</v>
      </c>
      <c r="G4998" s="39" t="s">
        <v>26187</v>
      </c>
      <c r="H4998" s="39" t="s">
        <v>27806</v>
      </c>
      <c r="I4998" s="71">
        <v>-9.86</v>
      </c>
    </row>
    <row r="4999" spans="1:9" x14ac:dyDescent="0.2">
      <c r="A4999" s="38" t="s">
        <v>82</v>
      </c>
      <c r="B4999" s="39" t="s">
        <v>69</v>
      </c>
      <c r="C4999" s="39" t="s">
        <v>70</v>
      </c>
      <c r="D4999" s="39" t="s">
        <v>71</v>
      </c>
      <c r="E4999" s="39" t="s">
        <v>12</v>
      </c>
      <c r="F4999" s="39" t="s">
        <v>26906</v>
      </c>
      <c r="G4999" s="39" t="s">
        <v>100</v>
      </c>
      <c r="H4999" s="39" t="s">
        <v>3576</v>
      </c>
      <c r="I4999" s="71">
        <v>-33.659999999999997</v>
      </c>
    </row>
    <row r="5000" spans="1:9" x14ac:dyDescent="0.2">
      <c r="A5000" s="38" t="s">
        <v>82</v>
      </c>
      <c r="B5000" s="39" t="s">
        <v>69</v>
      </c>
      <c r="C5000" s="39" t="s">
        <v>70</v>
      </c>
      <c r="D5000" s="39" t="s">
        <v>71</v>
      </c>
      <c r="E5000" s="39" t="s">
        <v>12</v>
      </c>
      <c r="F5000" s="39" t="s">
        <v>26395</v>
      </c>
      <c r="G5000" s="39" t="s">
        <v>26187</v>
      </c>
      <c r="H5000" s="39" t="s">
        <v>3577</v>
      </c>
      <c r="I5000" s="71">
        <v>-31.72</v>
      </c>
    </row>
    <row r="5001" spans="1:9" x14ac:dyDescent="0.2">
      <c r="A5001" s="38" t="s">
        <v>82</v>
      </c>
      <c r="B5001" s="39" t="s">
        <v>69</v>
      </c>
      <c r="C5001" s="39" t="s">
        <v>70</v>
      </c>
      <c r="D5001" s="39" t="s">
        <v>71</v>
      </c>
      <c r="E5001" s="39" t="s">
        <v>12</v>
      </c>
      <c r="F5001" s="39" t="s">
        <v>27299</v>
      </c>
      <c r="G5001" s="39" t="s">
        <v>100</v>
      </c>
      <c r="H5001" s="39" t="s">
        <v>27191</v>
      </c>
      <c r="I5001" s="71">
        <v>-44.1</v>
      </c>
    </row>
    <row r="5002" spans="1:9" x14ac:dyDescent="0.2">
      <c r="A5002" s="38" t="s">
        <v>82</v>
      </c>
      <c r="B5002" s="39" t="s">
        <v>69</v>
      </c>
      <c r="C5002" s="39" t="s">
        <v>70</v>
      </c>
      <c r="D5002" s="39" t="s">
        <v>71</v>
      </c>
      <c r="E5002" s="39" t="s">
        <v>12</v>
      </c>
      <c r="F5002" s="39" t="s">
        <v>32691</v>
      </c>
      <c r="G5002" s="39" t="s">
        <v>26187</v>
      </c>
      <c r="H5002" s="39" t="s">
        <v>32692</v>
      </c>
      <c r="I5002" s="71">
        <v>-10</v>
      </c>
    </row>
    <row r="5003" spans="1:9" x14ac:dyDescent="0.2">
      <c r="A5003" s="38" t="s">
        <v>82</v>
      </c>
      <c r="B5003" s="39" t="s">
        <v>69</v>
      </c>
      <c r="C5003" s="39" t="s">
        <v>70</v>
      </c>
      <c r="D5003" s="39" t="s">
        <v>71</v>
      </c>
      <c r="E5003" s="39" t="s">
        <v>12</v>
      </c>
      <c r="F5003" s="39" t="s">
        <v>32693</v>
      </c>
      <c r="G5003" s="39" t="s">
        <v>100</v>
      </c>
      <c r="H5003" s="39" t="s">
        <v>32694</v>
      </c>
      <c r="I5003" s="71">
        <v>-10</v>
      </c>
    </row>
    <row r="5004" spans="1:9" x14ac:dyDescent="0.2">
      <c r="A5004" s="38" t="s">
        <v>82</v>
      </c>
      <c r="B5004" s="39" t="s">
        <v>69</v>
      </c>
      <c r="C5004" s="39" t="s">
        <v>70</v>
      </c>
      <c r="D5004" s="39" t="s">
        <v>71</v>
      </c>
      <c r="E5004" s="39" t="s">
        <v>12</v>
      </c>
      <c r="F5004" s="39" t="s">
        <v>32695</v>
      </c>
      <c r="G5004" s="39" t="s">
        <v>26187</v>
      </c>
      <c r="H5004" s="39" t="s">
        <v>32696</v>
      </c>
      <c r="I5004" s="71">
        <v>-5</v>
      </c>
    </row>
    <row r="5005" spans="1:9" x14ac:dyDescent="0.2">
      <c r="A5005" s="38" t="s">
        <v>82</v>
      </c>
      <c r="B5005" s="39" t="s">
        <v>69</v>
      </c>
      <c r="C5005" s="39" t="s">
        <v>70</v>
      </c>
      <c r="D5005" s="39" t="s">
        <v>71</v>
      </c>
      <c r="E5005" s="39" t="s">
        <v>12</v>
      </c>
      <c r="F5005" s="39" t="s">
        <v>29441</v>
      </c>
      <c r="G5005" s="39" t="s">
        <v>26187</v>
      </c>
      <c r="H5005" s="39" t="s">
        <v>29442</v>
      </c>
      <c r="I5005" s="71">
        <v>-13.04</v>
      </c>
    </row>
    <row r="5006" spans="1:9" x14ac:dyDescent="0.2">
      <c r="A5006" s="38" t="s">
        <v>82</v>
      </c>
      <c r="B5006" s="39" t="s">
        <v>69</v>
      </c>
      <c r="C5006" s="39" t="s">
        <v>70</v>
      </c>
      <c r="D5006" s="39" t="s">
        <v>71</v>
      </c>
      <c r="E5006" s="39" t="s">
        <v>12</v>
      </c>
      <c r="F5006" s="39" t="s">
        <v>3581</v>
      </c>
      <c r="G5006" s="39" t="s">
        <v>100</v>
      </c>
      <c r="H5006" s="39" t="s">
        <v>3582</v>
      </c>
      <c r="I5006" s="71">
        <v>-34.51</v>
      </c>
    </row>
    <row r="5007" spans="1:9" x14ac:dyDescent="0.2">
      <c r="A5007" s="38" t="s">
        <v>82</v>
      </c>
      <c r="B5007" s="39" t="s">
        <v>69</v>
      </c>
      <c r="C5007" s="39" t="s">
        <v>70</v>
      </c>
      <c r="D5007" s="39" t="s">
        <v>71</v>
      </c>
      <c r="E5007" s="39" t="s">
        <v>12</v>
      </c>
      <c r="F5007" s="39" t="s">
        <v>30458</v>
      </c>
      <c r="G5007" s="39" t="s">
        <v>26187</v>
      </c>
      <c r="H5007" s="39" t="s">
        <v>30459</v>
      </c>
      <c r="I5007" s="71">
        <v>-5</v>
      </c>
    </row>
    <row r="5008" spans="1:9" x14ac:dyDescent="0.2">
      <c r="A5008" s="38" t="s">
        <v>82</v>
      </c>
      <c r="B5008" s="39" t="s">
        <v>69</v>
      </c>
      <c r="C5008" s="39" t="s">
        <v>70</v>
      </c>
      <c r="D5008" s="39" t="s">
        <v>71</v>
      </c>
      <c r="E5008" s="39" t="s">
        <v>12</v>
      </c>
      <c r="F5008" s="39" t="s">
        <v>27905</v>
      </c>
      <c r="G5008" s="39" t="s">
        <v>26187</v>
      </c>
      <c r="H5008" s="39" t="s">
        <v>27906</v>
      </c>
      <c r="I5008" s="71">
        <v>-13.12</v>
      </c>
    </row>
    <row r="5009" spans="1:9" x14ac:dyDescent="0.2">
      <c r="A5009" s="38" t="s">
        <v>82</v>
      </c>
      <c r="B5009" s="39" t="s">
        <v>69</v>
      </c>
      <c r="C5009" s="39" t="s">
        <v>70</v>
      </c>
      <c r="D5009" s="39" t="s">
        <v>71</v>
      </c>
      <c r="E5009" s="39" t="s">
        <v>12</v>
      </c>
      <c r="F5009" s="39" t="s">
        <v>3586</v>
      </c>
      <c r="G5009" s="39" t="s">
        <v>26187</v>
      </c>
      <c r="H5009" s="39" t="s">
        <v>3587</v>
      </c>
      <c r="I5009" s="71">
        <v>-14.57</v>
      </c>
    </row>
    <row r="5010" spans="1:9" x14ac:dyDescent="0.2">
      <c r="A5010" s="38" t="s">
        <v>82</v>
      </c>
      <c r="B5010" s="39" t="s">
        <v>69</v>
      </c>
      <c r="C5010" s="39" t="s">
        <v>70</v>
      </c>
      <c r="D5010" s="39" t="s">
        <v>71</v>
      </c>
      <c r="E5010" s="39" t="s">
        <v>12</v>
      </c>
      <c r="F5010" s="39" t="s">
        <v>28812</v>
      </c>
      <c r="G5010" s="39" t="s">
        <v>100</v>
      </c>
      <c r="H5010" s="39" t="s">
        <v>28813</v>
      </c>
      <c r="I5010" s="71">
        <v>-10</v>
      </c>
    </row>
    <row r="5011" spans="1:9" x14ac:dyDescent="0.2">
      <c r="A5011" s="38" t="s">
        <v>82</v>
      </c>
      <c r="B5011" s="39" t="s">
        <v>69</v>
      </c>
      <c r="C5011" s="39" t="s">
        <v>70</v>
      </c>
      <c r="D5011" s="39" t="s">
        <v>71</v>
      </c>
      <c r="E5011" s="39" t="s">
        <v>12</v>
      </c>
      <c r="F5011" s="39" t="s">
        <v>32697</v>
      </c>
      <c r="G5011" s="39" t="s">
        <v>26187</v>
      </c>
      <c r="H5011" s="39" t="s">
        <v>32698</v>
      </c>
      <c r="I5011" s="71">
        <v>-5</v>
      </c>
    </row>
    <row r="5012" spans="1:9" x14ac:dyDescent="0.2">
      <c r="A5012" s="38" t="s">
        <v>82</v>
      </c>
      <c r="B5012" s="39" t="s">
        <v>69</v>
      </c>
      <c r="C5012" s="39" t="s">
        <v>70</v>
      </c>
      <c r="D5012" s="39" t="s">
        <v>71</v>
      </c>
      <c r="E5012" s="39" t="s">
        <v>12</v>
      </c>
      <c r="F5012" s="39" t="s">
        <v>27300</v>
      </c>
      <c r="G5012" s="39" t="s">
        <v>26187</v>
      </c>
      <c r="H5012" s="39" t="s">
        <v>27301</v>
      </c>
      <c r="I5012" s="71">
        <v>-6.82</v>
      </c>
    </row>
    <row r="5013" spans="1:9" x14ac:dyDescent="0.2">
      <c r="A5013" s="38" t="s">
        <v>82</v>
      </c>
      <c r="B5013" s="39" t="s">
        <v>69</v>
      </c>
      <c r="C5013" s="39" t="s">
        <v>70</v>
      </c>
      <c r="D5013" s="39" t="s">
        <v>71</v>
      </c>
      <c r="E5013" s="39" t="s">
        <v>12</v>
      </c>
      <c r="F5013" s="39" t="s">
        <v>28685</v>
      </c>
      <c r="G5013" s="39" t="s">
        <v>26187</v>
      </c>
      <c r="H5013" s="39" t="s">
        <v>28688</v>
      </c>
      <c r="I5013" s="71">
        <v>-10</v>
      </c>
    </row>
    <row r="5014" spans="1:9" x14ac:dyDescent="0.2">
      <c r="A5014" s="38" t="s">
        <v>82</v>
      </c>
      <c r="B5014" s="39" t="s">
        <v>69</v>
      </c>
      <c r="C5014" s="39" t="s">
        <v>70</v>
      </c>
      <c r="D5014" s="39" t="s">
        <v>71</v>
      </c>
      <c r="E5014" s="39" t="s">
        <v>12</v>
      </c>
      <c r="F5014" s="39" t="s">
        <v>32699</v>
      </c>
      <c r="G5014" s="39" t="s">
        <v>26187</v>
      </c>
      <c r="H5014" s="39" t="s">
        <v>32700</v>
      </c>
      <c r="I5014" s="71">
        <v>-5</v>
      </c>
    </row>
    <row r="5015" spans="1:9" x14ac:dyDescent="0.2">
      <c r="A5015" s="38" t="s">
        <v>82</v>
      </c>
      <c r="B5015" s="39" t="s">
        <v>69</v>
      </c>
      <c r="C5015" s="39" t="s">
        <v>70</v>
      </c>
      <c r="D5015" s="39" t="s">
        <v>71</v>
      </c>
      <c r="E5015" s="39" t="s">
        <v>12</v>
      </c>
      <c r="F5015" s="39" t="s">
        <v>28814</v>
      </c>
      <c r="G5015" s="39" t="s">
        <v>26187</v>
      </c>
      <c r="H5015" s="39" t="s">
        <v>28815</v>
      </c>
      <c r="I5015" s="71">
        <v>-5</v>
      </c>
    </row>
    <row r="5016" spans="1:9" x14ac:dyDescent="0.2">
      <c r="A5016" s="38" t="s">
        <v>82</v>
      </c>
      <c r="B5016" s="39" t="s">
        <v>69</v>
      </c>
      <c r="C5016" s="39" t="s">
        <v>70</v>
      </c>
      <c r="D5016" s="39" t="s">
        <v>71</v>
      </c>
      <c r="E5016" s="39" t="s">
        <v>12</v>
      </c>
      <c r="F5016" s="39" t="s">
        <v>31336</v>
      </c>
      <c r="G5016" s="39" t="s">
        <v>26187</v>
      </c>
      <c r="H5016" s="39" t="s">
        <v>31337</v>
      </c>
      <c r="I5016" s="71">
        <v>-5</v>
      </c>
    </row>
    <row r="5017" spans="1:9" x14ac:dyDescent="0.2">
      <c r="A5017" s="38" t="s">
        <v>82</v>
      </c>
      <c r="B5017" s="39" t="s">
        <v>69</v>
      </c>
      <c r="C5017" s="39" t="s">
        <v>70</v>
      </c>
      <c r="D5017" s="39" t="s">
        <v>71</v>
      </c>
      <c r="E5017" s="39" t="s">
        <v>12</v>
      </c>
      <c r="F5017" s="39" t="s">
        <v>32701</v>
      </c>
      <c r="G5017" s="39" t="s">
        <v>26187</v>
      </c>
      <c r="H5017" s="39" t="s">
        <v>32702</v>
      </c>
      <c r="I5017" s="71">
        <v>-5</v>
      </c>
    </row>
    <row r="5018" spans="1:9" x14ac:dyDescent="0.2">
      <c r="A5018" s="38" t="s">
        <v>82</v>
      </c>
      <c r="B5018" s="39" t="s">
        <v>69</v>
      </c>
      <c r="C5018" s="39" t="s">
        <v>70</v>
      </c>
      <c r="D5018" s="39" t="s">
        <v>71</v>
      </c>
      <c r="E5018" s="39" t="s">
        <v>12</v>
      </c>
      <c r="F5018" s="39" t="s">
        <v>27907</v>
      </c>
      <c r="G5018" s="39" t="s">
        <v>26187</v>
      </c>
      <c r="H5018" s="39" t="s">
        <v>27908</v>
      </c>
      <c r="I5018" s="71">
        <v>-5</v>
      </c>
    </row>
    <row r="5019" spans="1:9" x14ac:dyDescent="0.2">
      <c r="A5019" s="38" t="s">
        <v>82</v>
      </c>
      <c r="B5019" s="39" t="s">
        <v>69</v>
      </c>
      <c r="C5019" s="39" t="s">
        <v>70</v>
      </c>
      <c r="D5019" s="39" t="s">
        <v>71</v>
      </c>
      <c r="E5019" s="39" t="s">
        <v>12</v>
      </c>
      <c r="F5019" s="39" t="s">
        <v>27302</v>
      </c>
      <c r="G5019" s="39" t="s">
        <v>26187</v>
      </c>
      <c r="H5019" s="39" t="s">
        <v>27303</v>
      </c>
      <c r="I5019" s="71">
        <v>-11.72</v>
      </c>
    </row>
    <row r="5020" spans="1:9" x14ac:dyDescent="0.2">
      <c r="A5020" s="38" t="s">
        <v>82</v>
      </c>
      <c r="B5020" s="39" t="s">
        <v>69</v>
      </c>
      <c r="C5020" s="39" t="s">
        <v>70</v>
      </c>
      <c r="D5020" s="39" t="s">
        <v>71</v>
      </c>
      <c r="E5020" s="39" t="s">
        <v>12</v>
      </c>
      <c r="F5020" s="39" t="s">
        <v>32703</v>
      </c>
      <c r="G5020" s="39" t="s">
        <v>26187</v>
      </c>
      <c r="H5020" s="39" t="s">
        <v>32704</v>
      </c>
      <c r="I5020" s="71">
        <v>-5</v>
      </c>
    </row>
    <row r="5021" spans="1:9" x14ac:dyDescent="0.2">
      <c r="A5021" s="38" t="s">
        <v>82</v>
      </c>
      <c r="B5021" s="39" t="s">
        <v>69</v>
      </c>
      <c r="C5021" s="39" t="s">
        <v>70</v>
      </c>
      <c r="D5021" s="39" t="s">
        <v>71</v>
      </c>
      <c r="E5021" s="39" t="s">
        <v>12</v>
      </c>
      <c r="F5021" s="39" t="s">
        <v>32705</v>
      </c>
      <c r="G5021" s="39" t="s">
        <v>26187</v>
      </c>
      <c r="H5021" s="39" t="s">
        <v>32706</v>
      </c>
      <c r="I5021" s="71">
        <v>-5</v>
      </c>
    </row>
    <row r="5022" spans="1:9" x14ac:dyDescent="0.2">
      <c r="A5022" s="38" t="s">
        <v>82</v>
      </c>
      <c r="B5022" s="39" t="s">
        <v>69</v>
      </c>
      <c r="C5022" s="39" t="s">
        <v>70</v>
      </c>
      <c r="D5022" s="39" t="s">
        <v>71</v>
      </c>
      <c r="E5022" s="39" t="s">
        <v>12</v>
      </c>
      <c r="F5022" s="39" t="s">
        <v>32707</v>
      </c>
      <c r="G5022" s="39" t="s">
        <v>26187</v>
      </c>
      <c r="H5022" s="39" t="s">
        <v>32708</v>
      </c>
      <c r="I5022" s="71">
        <v>-5</v>
      </c>
    </row>
    <row r="5023" spans="1:9" x14ac:dyDescent="0.2">
      <c r="A5023" s="38" t="s">
        <v>82</v>
      </c>
      <c r="B5023" s="39" t="s">
        <v>69</v>
      </c>
      <c r="C5023" s="39" t="s">
        <v>70</v>
      </c>
      <c r="D5023" s="39" t="s">
        <v>71</v>
      </c>
      <c r="E5023" s="39" t="s">
        <v>12</v>
      </c>
      <c r="F5023" s="39" t="s">
        <v>32709</v>
      </c>
      <c r="G5023" s="39" t="s">
        <v>26187</v>
      </c>
      <c r="H5023" s="39" t="s">
        <v>32710</v>
      </c>
      <c r="I5023" s="71">
        <v>-5</v>
      </c>
    </row>
    <row r="5024" spans="1:9" x14ac:dyDescent="0.2">
      <c r="A5024" s="38" t="s">
        <v>82</v>
      </c>
      <c r="B5024" s="39" t="s">
        <v>69</v>
      </c>
      <c r="C5024" s="39" t="s">
        <v>70</v>
      </c>
      <c r="D5024" s="39" t="s">
        <v>71</v>
      </c>
      <c r="E5024" s="39" t="s">
        <v>12</v>
      </c>
      <c r="F5024" s="39" t="s">
        <v>32711</v>
      </c>
      <c r="G5024" s="39" t="s">
        <v>26187</v>
      </c>
      <c r="H5024" s="39" t="s">
        <v>32712</v>
      </c>
      <c r="I5024" s="71">
        <v>-5</v>
      </c>
    </row>
    <row r="5025" spans="1:9" x14ac:dyDescent="0.2">
      <c r="A5025" s="38" t="s">
        <v>82</v>
      </c>
      <c r="B5025" s="39" t="s">
        <v>69</v>
      </c>
      <c r="C5025" s="39" t="s">
        <v>70</v>
      </c>
      <c r="D5025" s="39" t="s">
        <v>71</v>
      </c>
      <c r="E5025" s="39" t="s">
        <v>12</v>
      </c>
      <c r="F5025" s="39" t="s">
        <v>32713</v>
      </c>
      <c r="G5025" s="39" t="s">
        <v>26187</v>
      </c>
      <c r="H5025" s="39" t="s">
        <v>32714</v>
      </c>
      <c r="I5025" s="71">
        <v>-5</v>
      </c>
    </row>
    <row r="5026" spans="1:9" x14ac:dyDescent="0.2">
      <c r="A5026" s="38" t="s">
        <v>82</v>
      </c>
      <c r="B5026" s="39" t="s">
        <v>69</v>
      </c>
      <c r="C5026" s="39" t="s">
        <v>70</v>
      </c>
      <c r="D5026" s="39" t="s">
        <v>71</v>
      </c>
      <c r="E5026" s="39" t="s">
        <v>12</v>
      </c>
      <c r="F5026" s="39" t="s">
        <v>29443</v>
      </c>
      <c r="G5026" s="39" t="s">
        <v>26187</v>
      </c>
      <c r="H5026" s="39" t="s">
        <v>29444</v>
      </c>
      <c r="I5026" s="71">
        <v>-7.41</v>
      </c>
    </row>
    <row r="5027" spans="1:9" x14ac:dyDescent="0.2">
      <c r="A5027" s="38" t="s">
        <v>82</v>
      </c>
      <c r="B5027" s="39" t="s">
        <v>69</v>
      </c>
      <c r="C5027" s="39" t="s">
        <v>70</v>
      </c>
      <c r="D5027" s="39" t="s">
        <v>71</v>
      </c>
      <c r="E5027" s="39" t="s">
        <v>12</v>
      </c>
      <c r="F5027" s="39" t="s">
        <v>32715</v>
      </c>
      <c r="G5027" s="39" t="s">
        <v>26187</v>
      </c>
      <c r="H5027" s="39" t="s">
        <v>32716</v>
      </c>
      <c r="I5027" s="71">
        <v>-5</v>
      </c>
    </row>
    <row r="5028" spans="1:9" x14ac:dyDescent="0.2">
      <c r="A5028" s="38" t="s">
        <v>82</v>
      </c>
      <c r="B5028" s="39" t="s">
        <v>69</v>
      </c>
      <c r="C5028" s="39" t="s">
        <v>70</v>
      </c>
      <c r="D5028" s="39" t="s">
        <v>71</v>
      </c>
      <c r="E5028" s="39" t="s">
        <v>12</v>
      </c>
      <c r="F5028" s="39" t="s">
        <v>32717</v>
      </c>
      <c r="G5028" s="39" t="s">
        <v>26187</v>
      </c>
      <c r="H5028" s="39" t="s">
        <v>32718</v>
      </c>
      <c r="I5028" s="71">
        <v>-5</v>
      </c>
    </row>
    <row r="5029" spans="1:9" x14ac:dyDescent="0.2">
      <c r="A5029" s="38" t="s">
        <v>82</v>
      </c>
      <c r="B5029" s="39" t="s">
        <v>69</v>
      </c>
      <c r="C5029" s="39" t="s">
        <v>70</v>
      </c>
      <c r="D5029" s="39" t="s">
        <v>71</v>
      </c>
      <c r="E5029" s="39" t="s">
        <v>12</v>
      </c>
      <c r="F5029" s="39" t="s">
        <v>29445</v>
      </c>
      <c r="G5029" s="39" t="s">
        <v>26187</v>
      </c>
      <c r="H5029" s="39" t="s">
        <v>29446</v>
      </c>
      <c r="I5029" s="71">
        <v>-5</v>
      </c>
    </row>
    <row r="5030" spans="1:9" x14ac:dyDescent="0.2">
      <c r="A5030" s="38" t="s">
        <v>82</v>
      </c>
      <c r="B5030" s="39" t="s">
        <v>69</v>
      </c>
      <c r="C5030" s="39" t="s">
        <v>70</v>
      </c>
      <c r="D5030" s="39" t="s">
        <v>71</v>
      </c>
      <c r="E5030" s="39" t="s">
        <v>12</v>
      </c>
      <c r="F5030" s="39" t="s">
        <v>32719</v>
      </c>
      <c r="G5030" s="39" t="s">
        <v>26187</v>
      </c>
      <c r="H5030" s="39" t="s">
        <v>32720</v>
      </c>
      <c r="I5030" s="71">
        <v>-5</v>
      </c>
    </row>
    <row r="5031" spans="1:9" x14ac:dyDescent="0.2">
      <c r="A5031" s="38" t="s">
        <v>82</v>
      </c>
      <c r="B5031" s="39" t="s">
        <v>69</v>
      </c>
      <c r="C5031" s="39" t="s">
        <v>70</v>
      </c>
      <c r="D5031" s="39" t="s">
        <v>71</v>
      </c>
      <c r="E5031" s="39" t="s">
        <v>12</v>
      </c>
      <c r="F5031" s="39" t="s">
        <v>32721</v>
      </c>
      <c r="G5031" s="39" t="s">
        <v>26187</v>
      </c>
      <c r="H5031" s="39" t="s">
        <v>32722</v>
      </c>
      <c r="I5031" s="71">
        <v>-5</v>
      </c>
    </row>
    <row r="5032" spans="1:9" x14ac:dyDescent="0.2">
      <c r="A5032" s="38" t="s">
        <v>83</v>
      </c>
      <c r="B5032" s="39" t="s">
        <v>77</v>
      </c>
      <c r="C5032" s="39" t="s">
        <v>78</v>
      </c>
      <c r="D5032" s="39" t="s">
        <v>71</v>
      </c>
      <c r="E5032" s="39" t="s">
        <v>12</v>
      </c>
      <c r="F5032" s="39" t="s">
        <v>32723</v>
      </c>
      <c r="G5032" s="39" t="s">
        <v>26187</v>
      </c>
      <c r="H5032" s="39" t="s">
        <v>32724</v>
      </c>
      <c r="I5032" s="71">
        <v>-5</v>
      </c>
    </row>
    <row r="5033" spans="1:9" x14ac:dyDescent="0.2">
      <c r="A5033" s="38" t="s">
        <v>83</v>
      </c>
      <c r="B5033" s="39" t="s">
        <v>77</v>
      </c>
      <c r="C5033" s="39" t="s">
        <v>78</v>
      </c>
      <c r="D5033" s="39" t="s">
        <v>71</v>
      </c>
      <c r="E5033" s="39" t="s">
        <v>12</v>
      </c>
      <c r="F5033" s="39" t="s">
        <v>27919</v>
      </c>
      <c r="G5033" s="39" t="s">
        <v>26187</v>
      </c>
      <c r="H5033" s="39" t="s">
        <v>27920</v>
      </c>
      <c r="I5033" s="71">
        <v>-5</v>
      </c>
    </row>
    <row r="5034" spans="1:9" x14ac:dyDescent="0.2">
      <c r="A5034" s="38" t="s">
        <v>83</v>
      </c>
      <c r="B5034" s="39" t="s">
        <v>77</v>
      </c>
      <c r="C5034" s="39" t="s">
        <v>78</v>
      </c>
      <c r="D5034" s="39" t="s">
        <v>71</v>
      </c>
      <c r="E5034" s="39" t="s">
        <v>12</v>
      </c>
      <c r="F5034" s="39" t="s">
        <v>32725</v>
      </c>
      <c r="G5034" s="39" t="s">
        <v>26187</v>
      </c>
      <c r="H5034" s="39" t="s">
        <v>32726</v>
      </c>
      <c r="I5034" s="71">
        <v>-5</v>
      </c>
    </row>
    <row r="5035" spans="1:9" x14ac:dyDescent="0.2">
      <c r="A5035" s="38" t="s">
        <v>83</v>
      </c>
      <c r="B5035" s="39" t="s">
        <v>77</v>
      </c>
      <c r="C5035" s="39" t="s">
        <v>78</v>
      </c>
      <c r="D5035" s="39" t="s">
        <v>71</v>
      </c>
      <c r="E5035" s="39" t="s">
        <v>12</v>
      </c>
      <c r="F5035" s="39" t="s">
        <v>32727</v>
      </c>
      <c r="G5035" s="39" t="s">
        <v>26187</v>
      </c>
      <c r="H5035" s="39" t="s">
        <v>3650</v>
      </c>
      <c r="I5035" s="71">
        <v>-5</v>
      </c>
    </row>
    <row r="5036" spans="1:9" x14ac:dyDescent="0.2">
      <c r="A5036" s="38" t="s">
        <v>83</v>
      </c>
      <c r="B5036" s="39" t="s">
        <v>77</v>
      </c>
      <c r="C5036" s="39" t="s">
        <v>78</v>
      </c>
      <c r="D5036" s="39" t="s">
        <v>71</v>
      </c>
      <c r="E5036" s="39" t="s">
        <v>12</v>
      </c>
      <c r="F5036" s="39" t="s">
        <v>32728</v>
      </c>
      <c r="G5036" s="39" t="s">
        <v>26187</v>
      </c>
      <c r="H5036" s="39" t="s">
        <v>32729</v>
      </c>
      <c r="I5036" s="71">
        <v>-5</v>
      </c>
    </row>
    <row r="5037" spans="1:9" x14ac:dyDescent="0.2">
      <c r="A5037" s="38" t="s">
        <v>83</v>
      </c>
      <c r="B5037" s="39" t="s">
        <v>77</v>
      </c>
      <c r="C5037" s="39" t="s">
        <v>78</v>
      </c>
      <c r="D5037" s="39" t="s">
        <v>71</v>
      </c>
      <c r="E5037" s="39" t="s">
        <v>12</v>
      </c>
      <c r="F5037" s="39" t="s">
        <v>27909</v>
      </c>
      <c r="G5037" s="39" t="s">
        <v>26187</v>
      </c>
      <c r="H5037" s="39" t="s">
        <v>27910</v>
      </c>
      <c r="I5037" s="71">
        <v>-6.8</v>
      </c>
    </row>
    <row r="5038" spans="1:9" x14ac:dyDescent="0.2">
      <c r="A5038" s="38" t="s">
        <v>83</v>
      </c>
      <c r="B5038" s="39" t="s">
        <v>77</v>
      </c>
      <c r="C5038" s="39" t="s">
        <v>78</v>
      </c>
      <c r="D5038" s="39" t="s">
        <v>71</v>
      </c>
      <c r="E5038" s="39" t="s">
        <v>12</v>
      </c>
      <c r="F5038" s="39" t="s">
        <v>30460</v>
      </c>
      <c r="G5038" s="39" t="s">
        <v>26187</v>
      </c>
      <c r="H5038" s="39" t="s">
        <v>3652</v>
      </c>
      <c r="I5038" s="71">
        <v>-5.73</v>
      </c>
    </row>
    <row r="5039" spans="1:9" x14ac:dyDescent="0.2">
      <c r="A5039" s="38" t="s">
        <v>83</v>
      </c>
      <c r="B5039" s="39" t="s">
        <v>77</v>
      </c>
      <c r="C5039" s="39" t="s">
        <v>78</v>
      </c>
      <c r="D5039" s="39" t="s">
        <v>71</v>
      </c>
      <c r="E5039" s="39" t="s">
        <v>12</v>
      </c>
      <c r="F5039" s="39" t="s">
        <v>27304</v>
      </c>
      <c r="G5039" s="39" t="s">
        <v>26187</v>
      </c>
      <c r="H5039" s="39" t="s">
        <v>3653</v>
      </c>
      <c r="I5039" s="71">
        <v>-93.63</v>
      </c>
    </row>
    <row r="5040" spans="1:9" x14ac:dyDescent="0.2">
      <c r="A5040" s="38" t="s">
        <v>83</v>
      </c>
      <c r="B5040" s="39" t="s">
        <v>77</v>
      </c>
      <c r="C5040" s="39" t="s">
        <v>78</v>
      </c>
      <c r="D5040" s="39" t="s">
        <v>71</v>
      </c>
      <c r="E5040" s="39" t="s">
        <v>12</v>
      </c>
      <c r="F5040" s="39" t="s">
        <v>32730</v>
      </c>
      <c r="G5040" s="39" t="s">
        <v>26187</v>
      </c>
      <c r="H5040" s="39" t="s">
        <v>32731</v>
      </c>
      <c r="I5040" s="71">
        <v>-5</v>
      </c>
    </row>
    <row r="5041" spans="1:9" x14ac:dyDescent="0.2">
      <c r="A5041" s="38" t="s">
        <v>83</v>
      </c>
      <c r="B5041" s="39" t="s">
        <v>77</v>
      </c>
      <c r="C5041" s="39" t="s">
        <v>78</v>
      </c>
      <c r="D5041" s="39" t="s">
        <v>71</v>
      </c>
      <c r="E5041" s="39" t="s">
        <v>12</v>
      </c>
      <c r="F5041" s="39" t="s">
        <v>28816</v>
      </c>
      <c r="G5041" s="39" t="s">
        <v>26187</v>
      </c>
      <c r="H5041" s="39" t="s">
        <v>28817</v>
      </c>
      <c r="I5041" s="71">
        <v>-5</v>
      </c>
    </row>
    <row r="5042" spans="1:9" x14ac:dyDescent="0.2">
      <c r="A5042" s="38" t="s">
        <v>83</v>
      </c>
      <c r="B5042" s="39" t="s">
        <v>77</v>
      </c>
      <c r="C5042" s="39" t="s">
        <v>78</v>
      </c>
      <c r="D5042" s="39" t="s">
        <v>71</v>
      </c>
      <c r="E5042" s="39" t="s">
        <v>12</v>
      </c>
      <c r="F5042" s="39" t="s">
        <v>28307</v>
      </c>
      <c r="G5042" s="39" t="s">
        <v>26187</v>
      </c>
      <c r="H5042" s="39" t="s">
        <v>28308</v>
      </c>
      <c r="I5042" s="71">
        <v>-5</v>
      </c>
    </row>
    <row r="5043" spans="1:9" x14ac:dyDescent="0.2">
      <c r="A5043" s="38" t="s">
        <v>83</v>
      </c>
      <c r="B5043" s="39" t="s">
        <v>77</v>
      </c>
      <c r="C5043" s="39" t="s">
        <v>78</v>
      </c>
      <c r="D5043" s="39" t="s">
        <v>71</v>
      </c>
      <c r="E5043" s="39" t="s">
        <v>12</v>
      </c>
      <c r="F5043" s="39" t="s">
        <v>32732</v>
      </c>
      <c r="G5043" s="39" t="s">
        <v>26187</v>
      </c>
      <c r="H5043" s="39" t="s">
        <v>3655</v>
      </c>
      <c r="I5043" s="71">
        <v>-5</v>
      </c>
    </row>
    <row r="5044" spans="1:9" x14ac:dyDescent="0.2">
      <c r="A5044" s="38" t="s">
        <v>83</v>
      </c>
      <c r="B5044" s="39" t="s">
        <v>77</v>
      </c>
      <c r="C5044" s="39" t="s">
        <v>78</v>
      </c>
      <c r="D5044" s="39" t="s">
        <v>71</v>
      </c>
      <c r="E5044" s="39" t="s">
        <v>12</v>
      </c>
      <c r="F5044" s="39" t="s">
        <v>27305</v>
      </c>
      <c r="G5044" s="39" t="s">
        <v>26187</v>
      </c>
      <c r="H5044" s="39" t="s">
        <v>27306</v>
      </c>
      <c r="I5044" s="71">
        <v>-59.3</v>
      </c>
    </row>
    <row r="5045" spans="1:9" x14ac:dyDescent="0.2">
      <c r="A5045" s="38" t="s">
        <v>83</v>
      </c>
      <c r="B5045" s="39" t="s">
        <v>77</v>
      </c>
      <c r="C5045" s="39" t="s">
        <v>78</v>
      </c>
      <c r="D5045" s="39" t="s">
        <v>71</v>
      </c>
      <c r="E5045" s="39" t="s">
        <v>12</v>
      </c>
      <c r="F5045" s="39" t="s">
        <v>27911</v>
      </c>
      <c r="G5045" s="39" t="s">
        <v>26187</v>
      </c>
      <c r="H5045" s="39" t="s">
        <v>3657</v>
      </c>
      <c r="I5045" s="71">
        <v>-9.83</v>
      </c>
    </row>
    <row r="5046" spans="1:9" x14ac:dyDescent="0.2">
      <c r="A5046" s="38" t="s">
        <v>83</v>
      </c>
      <c r="B5046" s="39" t="s">
        <v>77</v>
      </c>
      <c r="C5046" s="39" t="s">
        <v>78</v>
      </c>
      <c r="D5046" s="39" t="s">
        <v>71</v>
      </c>
      <c r="E5046" s="39" t="s">
        <v>12</v>
      </c>
      <c r="F5046" s="39" t="s">
        <v>28818</v>
      </c>
      <c r="G5046" s="39" t="s">
        <v>26187</v>
      </c>
      <c r="H5046" s="39" t="s">
        <v>3658</v>
      </c>
      <c r="I5046" s="71">
        <v>-34.07</v>
      </c>
    </row>
    <row r="5047" spans="1:9" x14ac:dyDescent="0.2">
      <c r="A5047" s="38" t="s">
        <v>83</v>
      </c>
      <c r="B5047" s="39" t="s">
        <v>77</v>
      </c>
      <c r="C5047" s="39" t="s">
        <v>78</v>
      </c>
      <c r="D5047" s="39" t="s">
        <v>71</v>
      </c>
      <c r="E5047" s="39" t="s">
        <v>12</v>
      </c>
      <c r="F5047" s="39" t="s">
        <v>29449</v>
      </c>
      <c r="G5047" s="39" t="s">
        <v>26187</v>
      </c>
      <c r="H5047" s="39" t="s">
        <v>29450</v>
      </c>
      <c r="I5047" s="71">
        <v>-5.88</v>
      </c>
    </row>
    <row r="5048" spans="1:9" x14ac:dyDescent="0.2">
      <c r="A5048" s="38" t="s">
        <v>83</v>
      </c>
      <c r="B5048" s="39" t="s">
        <v>77</v>
      </c>
      <c r="C5048" s="39" t="s">
        <v>78</v>
      </c>
      <c r="D5048" s="39" t="s">
        <v>71</v>
      </c>
      <c r="E5048" s="39" t="s">
        <v>12</v>
      </c>
      <c r="F5048" s="39" t="s">
        <v>29451</v>
      </c>
      <c r="G5048" s="39" t="s">
        <v>26187</v>
      </c>
      <c r="H5048" s="39" t="s">
        <v>3659</v>
      </c>
      <c r="I5048" s="71">
        <v>-5</v>
      </c>
    </row>
    <row r="5049" spans="1:9" x14ac:dyDescent="0.2">
      <c r="A5049" s="38" t="s">
        <v>83</v>
      </c>
      <c r="B5049" s="39" t="s">
        <v>77</v>
      </c>
      <c r="C5049" s="39" t="s">
        <v>78</v>
      </c>
      <c r="D5049" s="39" t="s">
        <v>71</v>
      </c>
      <c r="E5049" s="39" t="s">
        <v>12</v>
      </c>
      <c r="F5049" s="39" t="s">
        <v>28819</v>
      </c>
      <c r="G5049" s="39" t="s">
        <v>26187</v>
      </c>
      <c r="H5049" s="39" t="s">
        <v>3660</v>
      </c>
      <c r="I5049" s="71">
        <v>-40.25</v>
      </c>
    </row>
    <row r="5050" spans="1:9" x14ac:dyDescent="0.2">
      <c r="A5050" s="38" t="s">
        <v>83</v>
      </c>
      <c r="B5050" s="39" t="s">
        <v>77</v>
      </c>
      <c r="C5050" s="39" t="s">
        <v>78</v>
      </c>
      <c r="D5050" s="39" t="s">
        <v>71</v>
      </c>
      <c r="E5050" s="39" t="s">
        <v>12</v>
      </c>
      <c r="F5050" s="39" t="s">
        <v>29452</v>
      </c>
      <c r="G5050" s="39" t="s">
        <v>26187</v>
      </c>
      <c r="H5050" s="39" t="s">
        <v>16790</v>
      </c>
      <c r="I5050" s="71">
        <v>-5</v>
      </c>
    </row>
    <row r="5051" spans="1:9" x14ac:dyDescent="0.2">
      <c r="A5051" s="38" t="s">
        <v>83</v>
      </c>
      <c r="B5051" s="39" t="s">
        <v>77</v>
      </c>
      <c r="C5051" s="39" t="s">
        <v>78</v>
      </c>
      <c r="D5051" s="39" t="s">
        <v>71</v>
      </c>
      <c r="E5051" s="39" t="s">
        <v>12</v>
      </c>
      <c r="F5051" s="39" t="s">
        <v>28820</v>
      </c>
      <c r="G5051" s="39" t="s">
        <v>26187</v>
      </c>
      <c r="H5051" s="39" t="s">
        <v>28821</v>
      </c>
      <c r="I5051" s="71">
        <v>-44.19</v>
      </c>
    </row>
    <row r="5052" spans="1:9" x14ac:dyDescent="0.2">
      <c r="A5052" s="38" t="s">
        <v>83</v>
      </c>
      <c r="B5052" s="39" t="s">
        <v>77</v>
      </c>
      <c r="C5052" s="39" t="s">
        <v>78</v>
      </c>
      <c r="D5052" s="39" t="s">
        <v>71</v>
      </c>
      <c r="E5052" s="39" t="s">
        <v>12</v>
      </c>
      <c r="F5052" s="39" t="s">
        <v>29453</v>
      </c>
      <c r="G5052" s="39" t="s">
        <v>26187</v>
      </c>
      <c r="H5052" s="39" t="s">
        <v>29454</v>
      </c>
      <c r="I5052" s="71">
        <v>-5</v>
      </c>
    </row>
    <row r="5053" spans="1:9" x14ac:dyDescent="0.2">
      <c r="A5053" s="38" t="s">
        <v>83</v>
      </c>
      <c r="B5053" s="39" t="s">
        <v>77</v>
      </c>
      <c r="C5053" s="39" t="s">
        <v>78</v>
      </c>
      <c r="D5053" s="39" t="s">
        <v>71</v>
      </c>
      <c r="E5053" s="39" t="s">
        <v>12</v>
      </c>
      <c r="F5053" s="39" t="s">
        <v>30461</v>
      </c>
      <c r="G5053" s="39" t="s">
        <v>26187</v>
      </c>
      <c r="H5053" s="39" t="s">
        <v>30462</v>
      </c>
      <c r="I5053" s="71">
        <v>-5.73</v>
      </c>
    </row>
    <row r="5054" spans="1:9" x14ac:dyDescent="0.2">
      <c r="A5054" s="38" t="s">
        <v>83</v>
      </c>
      <c r="B5054" s="39" t="s">
        <v>77</v>
      </c>
      <c r="C5054" s="39" t="s">
        <v>78</v>
      </c>
      <c r="D5054" s="39" t="s">
        <v>71</v>
      </c>
      <c r="E5054" s="39" t="s">
        <v>12</v>
      </c>
      <c r="F5054" s="39" t="s">
        <v>32733</v>
      </c>
      <c r="G5054" s="39" t="s">
        <v>26187</v>
      </c>
      <c r="H5054" s="39" t="s">
        <v>32734</v>
      </c>
      <c r="I5054" s="71">
        <v>-5</v>
      </c>
    </row>
    <row r="5055" spans="1:9" x14ac:dyDescent="0.2">
      <c r="A5055" s="38" t="s">
        <v>83</v>
      </c>
      <c r="B5055" s="39" t="s">
        <v>77</v>
      </c>
      <c r="C5055" s="39" t="s">
        <v>78</v>
      </c>
      <c r="D5055" s="39" t="s">
        <v>71</v>
      </c>
      <c r="E5055" s="39" t="s">
        <v>12</v>
      </c>
      <c r="F5055" s="39" t="s">
        <v>32735</v>
      </c>
      <c r="G5055" s="39" t="s">
        <v>26187</v>
      </c>
      <c r="H5055" s="39" t="s">
        <v>32736</v>
      </c>
      <c r="I5055" s="71">
        <v>-5</v>
      </c>
    </row>
    <row r="5056" spans="1:9" x14ac:dyDescent="0.2">
      <c r="A5056" s="38" t="s">
        <v>83</v>
      </c>
      <c r="B5056" s="39" t="s">
        <v>77</v>
      </c>
      <c r="C5056" s="39" t="s">
        <v>78</v>
      </c>
      <c r="D5056" s="39" t="s">
        <v>71</v>
      </c>
      <c r="E5056" s="39" t="s">
        <v>12</v>
      </c>
      <c r="F5056" s="39" t="s">
        <v>27307</v>
      </c>
      <c r="G5056" s="39" t="s">
        <v>26187</v>
      </c>
      <c r="H5056" s="39" t="s">
        <v>27308</v>
      </c>
      <c r="I5056" s="71">
        <v>-105.17</v>
      </c>
    </row>
    <row r="5057" spans="1:9" x14ac:dyDescent="0.2">
      <c r="A5057" s="38" t="s">
        <v>83</v>
      </c>
      <c r="B5057" s="39" t="s">
        <v>77</v>
      </c>
      <c r="C5057" s="39" t="s">
        <v>78</v>
      </c>
      <c r="D5057" s="39" t="s">
        <v>71</v>
      </c>
      <c r="E5057" s="39" t="s">
        <v>12</v>
      </c>
      <c r="F5057" s="39" t="s">
        <v>30463</v>
      </c>
      <c r="G5057" s="39" t="s">
        <v>26187</v>
      </c>
      <c r="H5057" s="39" t="s">
        <v>30464</v>
      </c>
      <c r="I5057" s="71">
        <v>-5</v>
      </c>
    </row>
    <row r="5058" spans="1:9" x14ac:dyDescent="0.2">
      <c r="A5058" s="38" t="s">
        <v>83</v>
      </c>
      <c r="B5058" s="39" t="s">
        <v>77</v>
      </c>
      <c r="C5058" s="39" t="s">
        <v>78</v>
      </c>
      <c r="D5058" s="39" t="s">
        <v>71</v>
      </c>
      <c r="E5058" s="39" t="s">
        <v>12</v>
      </c>
      <c r="F5058" s="39" t="s">
        <v>28822</v>
      </c>
      <c r="G5058" s="39" t="s">
        <v>26187</v>
      </c>
      <c r="H5058" s="39" t="s">
        <v>3593</v>
      </c>
      <c r="I5058" s="71">
        <v>-14.72</v>
      </c>
    </row>
    <row r="5059" spans="1:9" x14ac:dyDescent="0.2">
      <c r="A5059" s="38" t="s">
        <v>83</v>
      </c>
      <c r="B5059" s="39" t="s">
        <v>77</v>
      </c>
      <c r="C5059" s="39" t="s">
        <v>78</v>
      </c>
      <c r="D5059" s="39" t="s">
        <v>71</v>
      </c>
      <c r="E5059" s="39" t="s">
        <v>12</v>
      </c>
      <c r="F5059" s="39" t="s">
        <v>3663</v>
      </c>
      <c r="G5059" s="39" t="s">
        <v>26187</v>
      </c>
      <c r="H5059" s="39" t="s">
        <v>3664</v>
      </c>
      <c r="I5059" s="71">
        <v>-66.290000000000006</v>
      </c>
    </row>
    <row r="5060" spans="1:9" x14ac:dyDescent="0.2">
      <c r="A5060" s="38" t="s">
        <v>83</v>
      </c>
      <c r="B5060" s="39" t="s">
        <v>77</v>
      </c>
      <c r="C5060" s="39" t="s">
        <v>78</v>
      </c>
      <c r="D5060" s="39" t="s">
        <v>71</v>
      </c>
      <c r="E5060" s="39" t="s">
        <v>12</v>
      </c>
      <c r="F5060" s="39" t="s">
        <v>3665</v>
      </c>
      <c r="G5060" s="39" t="s">
        <v>26187</v>
      </c>
      <c r="H5060" s="39" t="s">
        <v>3666</v>
      </c>
      <c r="I5060" s="71">
        <v>-453.37</v>
      </c>
    </row>
    <row r="5061" spans="1:9" x14ac:dyDescent="0.2">
      <c r="A5061" s="38" t="s">
        <v>83</v>
      </c>
      <c r="B5061" s="39" t="s">
        <v>77</v>
      </c>
      <c r="C5061" s="39" t="s">
        <v>78</v>
      </c>
      <c r="D5061" s="39" t="s">
        <v>71</v>
      </c>
      <c r="E5061" s="39" t="s">
        <v>12</v>
      </c>
      <c r="F5061" s="39" t="s">
        <v>26396</v>
      </c>
      <c r="G5061" s="39" t="s">
        <v>26187</v>
      </c>
      <c r="H5061" s="39" t="s">
        <v>3595</v>
      </c>
      <c r="I5061" s="71">
        <v>-42.03</v>
      </c>
    </row>
    <row r="5062" spans="1:9" x14ac:dyDescent="0.2">
      <c r="A5062" s="38" t="s">
        <v>83</v>
      </c>
      <c r="B5062" s="39" t="s">
        <v>77</v>
      </c>
      <c r="C5062" s="39" t="s">
        <v>78</v>
      </c>
      <c r="D5062" s="39" t="s">
        <v>71</v>
      </c>
      <c r="E5062" s="39" t="s">
        <v>12</v>
      </c>
      <c r="F5062" s="39" t="s">
        <v>3667</v>
      </c>
      <c r="G5062" s="39" t="s">
        <v>26187</v>
      </c>
      <c r="H5062" s="39" t="s">
        <v>3668</v>
      </c>
      <c r="I5062" s="71">
        <v>-47.49</v>
      </c>
    </row>
    <row r="5063" spans="1:9" x14ac:dyDescent="0.2">
      <c r="A5063" s="38" t="s">
        <v>83</v>
      </c>
      <c r="B5063" s="39" t="s">
        <v>77</v>
      </c>
      <c r="C5063" s="39" t="s">
        <v>78</v>
      </c>
      <c r="D5063" s="39" t="s">
        <v>71</v>
      </c>
      <c r="E5063" s="39" t="s">
        <v>12</v>
      </c>
      <c r="F5063" s="39" t="s">
        <v>28835</v>
      </c>
      <c r="G5063" s="39" t="s">
        <v>26187</v>
      </c>
      <c r="H5063" s="39" t="s">
        <v>5715</v>
      </c>
      <c r="I5063" s="71">
        <v>-13.91</v>
      </c>
    </row>
    <row r="5064" spans="1:9" x14ac:dyDescent="0.2">
      <c r="A5064" s="38" t="s">
        <v>83</v>
      </c>
      <c r="B5064" s="39" t="s">
        <v>77</v>
      </c>
      <c r="C5064" s="39" t="s">
        <v>78</v>
      </c>
      <c r="D5064" s="39" t="s">
        <v>71</v>
      </c>
      <c r="E5064" s="39" t="s">
        <v>12</v>
      </c>
      <c r="F5064" s="39" t="s">
        <v>32737</v>
      </c>
      <c r="G5064" s="39" t="s">
        <v>26187</v>
      </c>
      <c r="H5064" s="39" t="s">
        <v>32738</v>
      </c>
      <c r="I5064" s="71">
        <v>-5</v>
      </c>
    </row>
    <row r="5065" spans="1:9" x14ac:dyDescent="0.2">
      <c r="A5065" s="38" t="s">
        <v>83</v>
      </c>
      <c r="B5065" s="39" t="s">
        <v>77</v>
      </c>
      <c r="C5065" s="39" t="s">
        <v>78</v>
      </c>
      <c r="D5065" s="39" t="s">
        <v>71</v>
      </c>
      <c r="E5065" s="39" t="s">
        <v>12</v>
      </c>
      <c r="F5065" s="39" t="s">
        <v>29455</v>
      </c>
      <c r="G5065" s="39" t="s">
        <v>26187</v>
      </c>
      <c r="H5065" s="39" t="s">
        <v>3669</v>
      </c>
      <c r="I5065" s="71">
        <v>-8.69</v>
      </c>
    </row>
    <row r="5066" spans="1:9" x14ac:dyDescent="0.2">
      <c r="A5066" s="38" t="s">
        <v>83</v>
      </c>
      <c r="B5066" s="39" t="s">
        <v>77</v>
      </c>
      <c r="C5066" s="39" t="s">
        <v>78</v>
      </c>
      <c r="D5066" s="39" t="s">
        <v>71</v>
      </c>
      <c r="E5066" s="39" t="s">
        <v>12</v>
      </c>
      <c r="F5066" s="39" t="s">
        <v>3670</v>
      </c>
      <c r="G5066" s="39" t="s">
        <v>26187</v>
      </c>
      <c r="H5066" s="39" t="s">
        <v>3671</v>
      </c>
      <c r="I5066" s="71">
        <v>-60.69</v>
      </c>
    </row>
    <row r="5067" spans="1:9" x14ac:dyDescent="0.2">
      <c r="A5067" s="38" t="s">
        <v>83</v>
      </c>
      <c r="B5067" s="39" t="s">
        <v>77</v>
      </c>
      <c r="C5067" s="39" t="s">
        <v>78</v>
      </c>
      <c r="D5067" s="39" t="s">
        <v>71</v>
      </c>
      <c r="E5067" s="39" t="s">
        <v>12</v>
      </c>
      <c r="F5067" s="39" t="s">
        <v>32739</v>
      </c>
      <c r="G5067" s="39" t="s">
        <v>26187</v>
      </c>
      <c r="H5067" s="39" t="s">
        <v>32740</v>
      </c>
      <c r="I5067" s="71">
        <v>-5</v>
      </c>
    </row>
    <row r="5068" spans="1:9" x14ac:dyDescent="0.2">
      <c r="A5068" s="38" t="s">
        <v>83</v>
      </c>
      <c r="B5068" s="39" t="s">
        <v>77</v>
      </c>
      <c r="C5068" s="39" t="s">
        <v>78</v>
      </c>
      <c r="D5068" s="39" t="s">
        <v>71</v>
      </c>
      <c r="E5068" s="39" t="s">
        <v>12</v>
      </c>
      <c r="F5068" s="39" t="s">
        <v>27912</v>
      </c>
      <c r="G5068" s="39" t="s">
        <v>26187</v>
      </c>
      <c r="H5068" s="39" t="s">
        <v>3596</v>
      </c>
      <c r="I5068" s="71">
        <v>-19.14</v>
      </c>
    </row>
    <row r="5069" spans="1:9" x14ac:dyDescent="0.2">
      <c r="A5069" s="38" t="s">
        <v>83</v>
      </c>
      <c r="B5069" s="39" t="s">
        <v>77</v>
      </c>
      <c r="C5069" s="39" t="s">
        <v>78</v>
      </c>
      <c r="D5069" s="39" t="s">
        <v>71</v>
      </c>
      <c r="E5069" s="39" t="s">
        <v>12</v>
      </c>
      <c r="F5069" s="39" t="s">
        <v>28309</v>
      </c>
      <c r="G5069" s="39" t="s">
        <v>26187</v>
      </c>
      <c r="H5069" s="39" t="s">
        <v>28310</v>
      </c>
      <c r="I5069" s="71">
        <v>-5.63</v>
      </c>
    </row>
    <row r="5070" spans="1:9" x14ac:dyDescent="0.2">
      <c r="A5070" s="38" t="s">
        <v>83</v>
      </c>
      <c r="B5070" s="39" t="s">
        <v>77</v>
      </c>
      <c r="C5070" s="39" t="s">
        <v>78</v>
      </c>
      <c r="D5070" s="39" t="s">
        <v>71</v>
      </c>
      <c r="E5070" s="39" t="s">
        <v>12</v>
      </c>
      <c r="F5070" s="39" t="s">
        <v>30465</v>
      </c>
      <c r="G5070" s="39" t="s">
        <v>26187</v>
      </c>
      <c r="H5070" s="39" t="s">
        <v>3600</v>
      </c>
      <c r="I5070" s="71">
        <v>-5.64</v>
      </c>
    </row>
    <row r="5071" spans="1:9" x14ac:dyDescent="0.2">
      <c r="A5071" s="38" t="s">
        <v>83</v>
      </c>
      <c r="B5071" s="39" t="s">
        <v>77</v>
      </c>
      <c r="C5071" s="39" t="s">
        <v>78</v>
      </c>
      <c r="D5071" s="39" t="s">
        <v>71</v>
      </c>
      <c r="E5071" s="39" t="s">
        <v>12</v>
      </c>
      <c r="F5071" s="39" t="s">
        <v>29456</v>
      </c>
      <c r="G5071" s="39" t="s">
        <v>26187</v>
      </c>
      <c r="H5071" s="39" t="s">
        <v>3601</v>
      </c>
      <c r="I5071" s="71">
        <v>-5</v>
      </c>
    </row>
    <row r="5072" spans="1:9" x14ac:dyDescent="0.2">
      <c r="A5072" s="38" t="s">
        <v>83</v>
      </c>
      <c r="B5072" s="39" t="s">
        <v>77</v>
      </c>
      <c r="C5072" s="39" t="s">
        <v>78</v>
      </c>
      <c r="D5072" s="39" t="s">
        <v>71</v>
      </c>
      <c r="E5072" s="39" t="s">
        <v>12</v>
      </c>
      <c r="F5072" s="39" t="s">
        <v>3675</v>
      </c>
      <c r="G5072" s="39" t="s">
        <v>26187</v>
      </c>
      <c r="H5072" s="39" t="s">
        <v>3676</v>
      </c>
      <c r="I5072" s="71">
        <v>-66.14</v>
      </c>
    </row>
    <row r="5073" spans="1:9" x14ac:dyDescent="0.2">
      <c r="A5073" s="38" t="s">
        <v>83</v>
      </c>
      <c r="B5073" s="39" t="s">
        <v>77</v>
      </c>
      <c r="C5073" s="39" t="s">
        <v>78</v>
      </c>
      <c r="D5073" s="39" t="s">
        <v>71</v>
      </c>
      <c r="E5073" s="39" t="s">
        <v>12</v>
      </c>
      <c r="F5073" s="39" t="s">
        <v>28823</v>
      </c>
      <c r="G5073" s="39" t="s">
        <v>26187</v>
      </c>
      <c r="H5073" s="39" t="s">
        <v>28824</v>
      </c>
      <c r="I5073" s="71">
        <v>-11.74</v>
      </c>
    </row>
    <row r="5074" spans="1:9" x14ac:dyDescent="0.2">
      <c r="A5074" s="38" t="s">
        <v>83</v>
      </c>
      <c r="B5074" s="39" t="s">
        <v>77</v>
      </c>
      <c r="C5074" s="39" t="s">
        <v>78</v>
      </c>
      <c r="D5074" s="39" t="s">
        <v>71</v>
      </c>
      <c r="E5074" s="39" t="s">
        <v>12</v>
      </c>
      <c r="F5074" s="39" t="s">
        <v>27913</v>
      </c>
      <c r="G5074" s="39" t="s">
        <v>26187</v>
      </c>
      <c r="H5074" s="39" t="s">
        <v>1626</v>
      </c>
      <c r="I5074" s="71">
        <v>-24.05</v>
      </c>
    </row>
    <row r="5075" spans="1:9" x14ac:dyDescent="0.2">
      <c r="A5075" s="38" t="s">
        <v>83</v>
      </c>
      <c r="B5075" s="39" t="s">
        <v>77</v>
      </c>
      <c r="C5075" s="39" t="s">
        <v>78</v>
      </c>
      <c r="D5075" s="39" t="s">
        <v>71</v>
      </c>
      <c r="E5075" s="39" t="s">
        <v>12</v>
      </c>
      <c r="F5075" s="39" t="s">
        <v>29457</v>
      </c>
      <c r="G5075" s="39" t="s">
        <v>26187</v>
      </c>
      <c r="H5075" s="39" t="s">
        <v>3603</v>
      </c>
      <c r="I5075" s="71">
        <v>-5.69</v>
      </c>
    </row>
    <row r="5076" spans="1:9" x14ac:dyDescent="0.2">
      <c r="A5076" s="38" t="s">
        <v>83</v>
      </c>
      <c r="B5076" s="39" t="s">
        <v>77</v>
      </c>
      <c r="C5076" s="39" t="s">
        <v>78</v>
      </c>
      <c r="D5076" s="39" t="s">
        <v>71</v>
      </c>
      <c r="E5076" s="39" t="s">
        <v>12</v>
      </c>
      <c r="F5076" s="39" t="s">
        <v>30466</v>
      </c>
      <c r="G5076" s="39" t="s">
        <v>26187</v>
      </c>
      <c r="H5076" s="39" t="s">
        <v>30094</v>
      </c>
      <c r="I5076" s="71">
        <v>-5</v>
      </c>
    </row>
    <row r="5077" spans="1:9" x14ac:dyDescent="0.2">
      <c r="A5077" s="38" t="s">
        <v>83</v>
      </c>
      <c r="B5077" s="39" t="s">
        <v>77</v>
      </c>
      <c r="C5077" s="39" t="s">
        <v>78</v>
      </c>
      <c r="D5077" s="39" t="s">
        <v>71</v>
      </c>
      <c r="E5077" s="39" t="s">
        <v>12</v>
      </c>
      <c r="F5077" s="39" t="s">
        <v>30467</v>
      </c>
      <c r="G5077" s="39" t="s">
        <v>26187</v>
      </c>
      <c r="H5077" s="39" t="s">
        <v>30468</v>
      </c>
      <c r="I5077" s="71">
        <v>-5</v>
      </c>
    </row>
    <row r="5078" spans="1:9" x14ac:dyDescent="0.2">
      <c r="A5078" s="38" t="s">
        <v>83</v>
      </c>
      <c r="B5078" s="39" t="s">
        <v>77</v>
      </c>
      <c r="C5078" s="39" t="s">
        <v>78</v>
      </c>
      <c r="D5078" s="39" t="s">
        <v>71</v>
      </c>
      <c r="E5078" s="39" t="s">
        <v>12</v>
      </c>
      <c r="F5078" s="39" t="s">
        <v>28825</v>
      </c>
      <c r="G5078" s="39" t="s">
        <v>26187</v>
      </c>
      <c r="H5078" s="39" t="s">
        <v>3605</v>
      </c>
      <c r="I5078" s="71">
        <v>-5.9</v>
      </c>
    </row>
    <row r="5079" spans="1:9" x14ac:dyDescent="0.2">
      <c r="A5079" s="38" t="s">
        <v>83</v>
      </c>
      <c r="B5079" s="39" t="s">
        <v>77</v>
      </c>
      <c r="C5079" s="39" t="s">
        <v>78</v>
      </c>
      <c r="D5079" s="39" t="s">
        <v>71</v>
      </c>
      <c r="E5079" s="39" t="s">
        <v>12</v>
      </c>
      <c r="F5079" s="39" t="s">
        <v>26275</v>
      </c>
      <c r="G5079" s="39" t="s">
        <v>26187</v>
      </c>
      <c r="H5079" s="39" t="s">
        <v>26276</v>
      </c>
      <c r="I5079" s="71">
        <v>-29.82</v>
      </c>
    </row>
    <row r="5080" spans="1:9" x14ac:dyDescent="0.2">
      <c r="A5080" s="38" t="s">
        <v>83</v>
      </c>
      <c r="B5080" s="39" t="s">
        <v>77</v>
      </c>
      <c r="C5080" s="39" t="s">
        <v>78</v>
      </c>
      <c r="D5080" s="39" t="s">
        <v>71</v>
      </c>
      <c r="E5080" s="39" t="s">
        <v>12</v>
      </c>
      <c r="F5080" s="39" t="s">
        <v>28826</v>
      </c>
      <c r="G5080" s="39" t="s">
        <v>26187</v>
      </c>
      <c r="H5080" s="39" t="s">
        <v>28827</v>
      </c>
      <c r="I5080" s="71">
        <v>-11.7</v>
      </c>
    </row>
    <row r="5081" spans="1:9" x14ac:dyDescent="0.2">
      <c r="A5081" s="38" t="s">
        <v>83</v>
      </c>
      <c r="B5081" s="39" t="s">
        <v>77</v>
      </c>
      <c r="C5081" s="39" t="s">
        <v>78</v>
      </c>
      <c r="D5081" s="39" t="s">
        <v>71</v>
      </c>
      <c r="E5081" s="39" t="s">
        <v>12</v>
      </c>
      <c r="F5081" s="39" t="s">
        <v>32741</v>
      </c>
      <c r="G5081" s="39" t="s">
        <v>26187</v>
      </c>
      <c r="H5081" s="39" t="s">
        <v>1663</v>
      </c>
      <c r="I5081" s="71">
        <v>-5</v>
      </c>
    </row>
    <row r="5082" spans="1:9" x14ac:dyDescent="0.2">
      <c r="A5082" s="38" t="s">
        <v>83</v>
      </c>
      <c r="B5082" s="39" t="s">
        <v>77</v>
      </c>
      <c r="C5082" s="39" t="s">
        <v>78</v>
      </c>
      <c r="D5082" s="39" t="s">
        <v>71</v>
      </c>
      <c r="E5082" s="39" t="s">
        <v>12</v>
      </c>
      <c r="F5082" s="39" t="s">
        <v>28311</v>
      </c>
      <c r="G5082" s="39" t="s">
        <v>26187</v>
      </c>
      <c r="H5082" s="39" t="s">
        <v>28312</v>
      </c>
      <c r="I5082" s="71">
        <v>-7.4</v>
      </c>
    </row>
    <row r="5083" spans="1:9" x14ac:dyDescent="0.2">
      <c r="A5083" s="38" t="s">
        <v>83</v>
      </c>
      <c r="B5083" s="39" t="s">
        <v>77</v>
      </c>
      <c r="C5083" s="39" t="s">
        <v>78</v>
      </c>
      <c r="D5083" s="39" t="s">
        <v>71</v>
      </c>
      <c r="E5083" s="39" t="s">
        <v>12</v>
      </c>
      <c r="F5083" s="39" t="s">
        <v>30469</v>
      </c>
      <c r="G5083" s="39" t="s">
        <v>26187</v>
      </c>
      <c r="H5083" s="39" t="s">
        <v>30470</v>
      </c>
      <c r="I5083" s="71">
        <v>-5</v>
      </c>
    </row>
    <row r="5084" spans="1:9" x14ac:dyDescent="0.2">
      <c r="A5084" s="38" t="s">
        <v>83</v>
      </c>
      <c r="B5084" s="39" t="s">
        <v>77</v>
      </c>
      <c r="C5084" s="39" t="s">
        <v>78</v>
      </c>
      <c r="D5084" s="39" t="s">
        <v>71</v>
      </c>
      <c r="E5084" s="39" t="s">
        <v>12</v>
      </c>
      <c r="F5084" s="39" t="s">
        <v>30471</v>
      </c>
      <c r="G5084" s="39" t="s">
        <v>26187</v>
      </c>
      <c r="H5084" s="39" t="s">
        <v>30472</v>
      </c>
      <c r="I5084" s="71">
        <v>-5</v>
      </c>
    </row>
    <row r="5085" spans="1:9" x14ac:dyDescent="0.2">
      <c r="A5085" s="38" t="s">
        <v>83</v>
      </c>
      <c r="B5085" s="39" t="s">
        <v>77</v>
      </c>
      <c r="C5085" s="39" t="s">
        <v>78</v>
      </c>
      <c r="D5085" s="39" t="s">
        <v>71</v>
      </c>
      <c r="E5085" s="39" t="s">
        <v>12</v>
      </c>
      <c r="F5085" s="39" t="s">
        <v>26397</v>
      </c>
      <c r="G5085" s="39" t="s">
        <v>26187</v>
      </c>
      <c r="H5085" s="39" t="s">
        <v>3606</v>
      </c>
      <c r="I5085" s="71">
        <v>-42.44</v>
      </c>
    </row>
    <row r="5086" spans="1:9" x14ac:dyDescent="0.2">
      <c r="A5086" s="38" t="s">
        <v>83</v>
      </c>
      <c r="B5086" s="39" t="s">
        <v>77</v>
      </c>
      <c r="C5086" s="39" t="s">
        <v>78</v>
      </c>
      <c r="D5086" s="39" t="s">
        <v>71</v>
      </c>
      <c r="E5086" s="39" t="s">
        <v>12</v>
      </c>
      <c r="F5086" s="39" t="s">
        <v>32742</v>
      </c>
      <c r="G5086" s="39" t="s">
        <v>26187</v>
      </c>
      <c r="H5086" s="39" t="s">
        <v>32743</v>
      </c>
      <c r="I5086" s="71">
        <v>-5</v>
      </c>
    </row>
    <row r="5087" spans="1:9" x14ac:dyDescent="0.2">
      <c r="A5087" s="38" t="s">
        <v>83</v>
      </c>
      <c r="B5087" s="39" t="s">
        <v>77</v>
      </c>
      <c r="C5087" s="39" t="s">
        <v>78</v>
      </c>
      <c r="D5087" s="39" t="s">
        <v>71</v>
      </c>
      <c r="E5087" s="39" t="s">
        <v>12</v>
      </c>
      <c r="F5087" s="39" t="s">
        <v>30473</v>
      </c>
      <c r="G5087" s="39" t="s">
        <v>26187</v>
      </c>
      <c r="H5087" s="39" t="s">
        <v>30474</v>
      </c>
      <c r="I5087" s="71">
        <v>-5</v>
      </c>
    </row>
    <row r="5088" spans="1:9" x14ac:dyDescent="0.2">
      <c r="A5088" s="38" t="s">
        <v>83</v>
      </c>
      <c r="B5088" s="39" t="s">
        <v>77</v>
      </c>
      <c r="C5088" s="39" t="s">
        <v>78</v>
      </c>
      <c r="D5088" s="39" t="s">
        <v>71</v>
      </c>
      <c r="E5088" s="39" t="s">
        <v>12</v>
      </c>
      <c r="F5088" s="39" t="s">
        <v>28828</v>
      </c>
      <c r="G5088" s="39" t="s">
        <v>26187</v>
      </c>
      <c r="H5088" s="39" t="s">
        <v>28829</v>
      </c>
      <c r="I5088" s="71">
        <v>-11.74</v>
      </c>
    </row>
    <row r="5089" spans="1:9" x14ac:dyDescent="0.2">
      <c r="A5089" s="38" t="s">
        <v>83</v>
      </c>
      <c r="B5089" s="39" t="s">
        <v>77</v>
      </c>
      <c r="C5089" s="39" t="s">
        <v>78</v>
      </c>
      <c r="D5089" s="39" t="s">
        <v>71</v>
      </c>
      <c r="E5089" s="39" t="s">
        <v>12</v>
      </c>
      <c r="F5089" s="39" t="s">
        <v>32744</v>
      </c>
      <c r="G5089" s="39" t="s">
        <v>26187</v>
      </c>
      <c r="H5089" s="39" t="s">
        <v>3608</v>
      </c>
      <c r="I5089" s="71">
        <v>-5</v>
      </c>
    </row>
    <row r="5090" spans="1:9" x14ac:dyDescent="0.2">
      <c r="A5090" s="38" t="s">
        <v>83</v>
      </c>
      <c r="B5090" s="39" t="s">
        <v>77</v>
      </c>
      <c r="C5090" s="39" t="s">
        <v>78</v>
      </c>
      <c r="D5090" s="39" t="s">
        <v>71</v>
      </c>
      <c r="E5090" s="39" t="s">
        <v>12</v>
      </c>
      <c r="F5090" s="39" t="s">
        <v>27539</v>
      </c>
      <c r="G5090" s="39" t="s">
        <v>26187</v>
      </c>
      <c r="H5090" s="39" t="s">
        <v>27540</v>
      </c>
      <c r="I5090" s="71">
        <v>-11.66</v>
      </c>
    </row>
    <row r="5091" spans="1:9" x14ac:dyDescent="0.2">
      <c r="A5091" s="38" t="s">
        <v>83</v>
      </c>
      <c r="B5091" s="39" t="s">
        <v>77</v>
      </c>
      <c r="C5091" s="39" t="s">
        <v>78</v>
      </c>
      <c r="D5091" s="39" t="s">
        <v>71</v>
      </c>
      <c r="E5091" s="39" t="s">
        <v>12</v>
      </c>
      <c r="F5091" s="39" t="s">
        <v>26558</v>
      </c>
      <c r="G5091" s="39" t="s">
        <v>26187</v>
      </c>
      <c r="H5091" s="39" t="s">
        <v>3609</v>
      </c>
      <c r="I5091" s="71">
        <v>-20.45</v>
      </c>
    </row>
    <row r="5092" spans="1:9" x14ac:dyDescent="0.2">
      <c r="A5092" s="38" t="s">
        <v>83</v>
      </c>
      <c r="B5092" s="39" t="s">
        <v>77</v>
      </c>
      <c r="C5092" s="39" t="s">
        <v>78</v>
      </c>
      <c r="D5092" s="39" t="s">
        <v>71</v>
      </c>
      <c r="E5092" s="39" t="s">
        <v>12</v>
      </c>
      <c r="F5092" s="39" t="s">
        <v>3681</v>
      </c>
      <c r="G5092" s="39" t="s">
        <v>26187</v>
      </c>
      <c r="H5092" s="39" t="s">
        <v>3682</v>
      </c>
      <c r="I5092" s="71">
        <v>-90.34</v>
      </c>
    </row>
    <row r="5093" spans="1:9" x14ac:dyDescent="0.2">
      <c r="A5093" s="38" t="s">
        <v>83</v>
      </c>
      <c r="B5093" s="39" t="s">
        <v>77</v>
      </c>
      <c r="C5093" s="39" t="s">
        <v>78</v>
      </c>
      <c r="D5093" s="39" t="s">
        <v>71</v>
      </c>
      <c r="E5093" s="39" t="s">
        <v>12</v>
      </c>
      <c r="F5093" s="39" t="s">
        <v>28313</v>
      </c>
      <c r="G5093" s="39" t="s">
        <v>26187</v>
      </c>
      <c r="H5093" s="39" t="s">
        <v>3610</v>
      </c>
      <c r="I5093" s="71">
        <v>-5.79</v>
      </c>
    </row>
    <row r="5094" spans="1:9" x14ac:dyDescent="0.2">
      <c r="A5094" s="38" t="s">
        <v>83</v>
      </c>
      <c r="B5094" s="39" t="s">
        <v>77</v>
      </c>
      <c r="C5094" s="39" t="s">
        <v>78</v>
      </c>
      <c r="D5094" s="39" t="s">
        <v>71</v>
      </c>
      <c r="E5094" s="39" t="s">
        <v>12</v>
      </c>
      <c r="F5094" s="39" t="s">
        <v>30475</v>
      </c>
      <c r="G5094" s="39" t="s">
        <v>26187</v>
      </c>
      <c r="H5094" s="39" t="s">
        <v>1702</v>
      </c>
      <c r="I5094" s="71">
        <v>-5</v>
      </c>
    </row>
    <row r="5095" spans="1:9" x14ac:dyDescent="0.2">
      <c r="A5095" s="38" t="s">
        <v>83</v>
      </c>
      <c r="B5095" s="39" t="s">
        <v>77</v>
      </c>
      <c r="C5095" s="39" t="s">
        <v>78</v>
      </c>
      <c r="D5095" s="39" t="s">
        <v>71</v>
      </c>
      <c r="E5095" s="39" t="s">
        <v>12</v>
      </c>
      <c r="F5095" s="39" t="s">
        <v>30476</v>
      </c>
      <c r="G5095" s="39" t="s">
        <v>26187</v>
      </c>
      <c r="H5095" s="39" t="s">
        <v>30477</v>
      </c>
      <c r="I5095" s="71">
        <v>-5.73</v>
      </c>
    </row>
    <row r="5096" spans="1:9" x14ac:dyDescent="0.2">
      <c r="A5096" s="38" t="s">
        <v>83</v>
      </c>
      <c r="B5096" s="39" t="s">
        <v>77</v>
      </c>
      <c r="C5096" s="39" t="s">
        <v>78</v>
      </c>
      <c r="D5096" s="39" t="s">
        <v>71</v>
      </c>
      <c r="E5096" s="39" t="s">
        <v>12</v>
      </c>
      <c r="F5096" s="39" t="s">
        <v>27914</v>
      </c>
      <c r="G5096" s="39" t="s">
        <v>26187</v>
      </c>
      <c r="H5096" s="39" t="s">
        <v>3612</v>
      </c>
      <c r="I5096" s="71">
        <v>-5</v>
      </c>
    </row>
    <row r="5097" spans="1:9" x14ac:dyDescent="0.2">
      <c r="A5097" s="38" t="s">
        <v>83</v>
      </c>
      <c r="B5097" s="39" t="s">
        <v>77</v>
      </c>
      <c r="C5097" s="39" t="s">
        <v>78</v>
      </c>
      <c r="D5097" s="39" t="s">
        <v>71</v>
      </c>
      <c r="E5097" s="39" t="s">
        <v>12</v>
      </c>
      <c r="F5097" s="39" t="s">
        <v>28830</v>
      </c>
      <c r="G5097" s="39" t="s">
        <v>26187</v>
      </c>
      <c r="H5097" s="39" t="s">
        <v>28831</v>
      </c>
      <c r="I5097" s="71">
        <v>-5</v>
      </c>
    </row>
    <row r="5098" spans="1:9" x14ac:dyDescent="0.2">
      <c r="A5098" s="38" t="s">
        <v>83</v>
      </c>
      <c r="B5098" s="39" t="s">
        <v>77</v>
      </c>
      <c r="C5098" s="39" t="s">
        <v>78</v>
      </c>
      <c r="D5098" s="39" t="s">
        <v>71</v>
      </c>
      <c r="E5098" s="39" t="s">
        <v>12</v>
      </c>
      <c r="F5098" s="39" t="s">
        <v>26398</v>
      </c>
      <c r="G5098" s="39" t="s">
        <v>26187</v>
      </c>
      <c r="H5098" s="39" t="s">
        <v>3688</v>
      </c>
      <c r="I5098" s="71">
        <v>-47.54</v>
      </c>
    </row>
    <row r="5099" spans="1:9" x14ac:dyDescent="0.2">
      <c r="A5099" s="38" t="s">
        <v>83</v>
      </c>
      <c r="B5099" s="39" t="s">
        <v>77</v>
      </c>
      <c r="C5099" s="39" t="s">
        <v>78</v>
      </c>
      <c r="D5099" s="39" t="s">
        <v>71</v>
      </c>
      <c r="E5099" s="39" t="s">
        <v>12</v>
      </c>
      <c r="F5099" s="39" t="s">
        <v>30478</v>
      </c>
      <c r="G5099" s="39" t="s">
        <v>26187</v>
      </c>
      <c r="H5099" s="39" t="s">
        <v>3613</v>
      </c>
      <c r="I5099" s="71">
        <v>-5</v>
      </c>
    </row>
    <row r="5100" spans="1:9" x14ac:dyDescent="0.2">
      <c r="A5100" s="38" t="s">
        <v>83</v>
      </c>
      <c r="B5100" s="39" t="s">
        <v>77</v>
      </c>
      <c r="C5100" s="39" t="s">
        <v>78</v>
      </c>
      <c r="D5100" s="39" t="s">
        <v>71</v>
      </c>
      <c r="E5100" s="39" t="s">
        <v>12</v>
      </c>
      <c r="F5100" s="39" t="s">
        <v>27309</v>
      </c>
      <c r="G5100" s="39" t="s">
        <v>26187</v>
      </c>
      <c r="H5100" s="39" t="s">
        <v>27310</v>
      </c>
      <c r="I5100" s="71">
        <v>-8.81</v>
      </c>
    </row>
    <row r="5101" spans="1:9" x14ac:dyDescent="0.2">
      <c r="A5101" s="38" t="s">
        <v>83</v>
      </c>
      <c r="B5101" s="39" t="s">
        <v>77</v>
      </c>
      <c r="C5101" s="39" t="s">
        <v>78</v>
      </c>
      <c r="D5101" s="39" t="s">
        <v>71</v>
      </c>
      <c r="E5101" s="39" t="s">
        <v>12</v>
      </c>
      <c r="F5101" s="39" t="s">
        <v>30479</v>
      </c>
      <c r="G5101" s="39" t="s">
        <v>26187</v>
      </c>
      <c r="H5101" s="39" t="s">
        <v>30262</v>
      </c>
      <c r="I5101" s="71">
        <v>-5</v>
      </c>
    </row>
    <row r="5102" spans="1:9" x14ac:dyDescent="0.2">
      <c r="A5102" s="38" t="s">
        <v>83</v>
      </c>
      <c r="B5102" s="39" t="s">
        <v>77</v>
      </c>
      <c r="C5102" s="39" t="s">
        <v>78</v>
      </c>
      <c r="D5102" s="39" t="s">
        <v>71</v>
      </c>
      <c r="E5102" s="39" t="s">
        <v>12</v>
      </c>
      <c r="F5102" s="39" t="s">
        <v>3690</v>
      </c>
      <c r="G5102" s="39" t="s">
        <v>26187</v>
      </c>
      <c r="H5102" s="39" t="s">
        <v>3691</v>
      </c>
      <c r="I5102" s="71">
        <v>-207.88</v>
      </c>
    </row>
    <row r="5103" spans="1:9" x14ac:dyDescent="0.2">
      <c r="A5103" s="38" t="s">
        <v>83</v>
      </c>
      <c r="B5103" s="39" t="s">
        <v>77</v>
      </c>
      <c r="C5103" s="39" t="s">
        <v>78</v>
      </c>
      <c r="D5103" s="39" t="s">
        <v>71</v>
      </c>
      <c r="E5103" s="39" t="s">
        <v>12</v>
      </c>
      <c r="F5103" s="39" t="s">
        <v>3615</v>
      </c>
      <c r="G5103" s="39" t="s">
        <v>26187</v>
      </c>
      <c r="H5103" s="39" t="s">
        <v>3616</v>
      </c>
      <c r="I5103" s="71">
        <v>-50.97</v>
      </c>
    </row>
    <row r="5104" spans="1:9" x14ac:dyDescent="0.2">
      <c r="A5104" s="38" t="s">
        <v>83</v>
      </c>
      <c r="B5104" s="39" t="s">
        <v>77</v>
      </c>
      <c r="C5104" s="39" t="s">
        <v>78</v>
      </c>
      <c r="D5104" s="39" t="s">
        <v>71</v>
      </c>
      <c r="E5104" s="39" t="s">
        <v>12</v>
      </c>
      <c r="F5104" s="39" t="s">
        <v>27915</v>
      </c>
      <c r="G5104" s="39" t="s">
        <v>26187</v>
      </c>
      <c r="H5104" s="39" t="s">
        <v>27916</v>
      </c>
      <c r="I5104" s="71">
        <v>-11.69</v>
      </c>
    </row>
    <row r="5105" spans="1:9" x14ac:dyDescent="0.2">
      <c r="A5105" s="38" t="s">
        <v>83</v>
      </c>
      <c r="B5105" s="39" t="s">
        <v>77</v>
      </c>
      <c r="C5105" s="39" t="s">
        <v>78</v>
      </c>
      <c r="D5105" s="39" t="s">
        <v>71</v>
      </c>
      <c r="E5105" s="39" t="s">
        <v>12</v>
      </c>
      <c r="F5105" s="39" t="s">
        <v>32745</v>
      </c>
      <c r="G5105" s="39" t="s">
        <v>26187</v>
      </c>
      <c r="H5105" s="39" t="s">
        <v>32746</v>
      </c>
      <c r="I5105" s="71">
        <v>-5</v>
      </c>
    </row>
    <row r="5106" spans="1:9" x14ac:dyDescent="0.2">
      <c r="A5106" s="38" t="s">
        <v>83</v>
      </c>
      <c r="B5106" s="39" t="s">
        <v>77</v>
      </c>
      <c r="C5106" s="39" t="s">
        <v>78</v>
      </c>
      <c r="D5106" s="39" t="s">
        <v>71</v>
      </c>
      <c r="E5106" s="39" t="s">
        <v>12</v>
      </c>
      <c r="F5106" s="39" t="s">
        <v>32747</v>
      </c>
      <c r="G5106" s="39" t="s">
        <v>26187</v>
      </c>
      <c r="H5106" s="39" t="s">
        <v>32748</v>
      </c>
      <c r="I5106" s="71">
        <v>-5</v>
      </c>
    </row>
    <row r="5107" spans="1:9" x14ac:dyDescent="0.2">
      <c r="A5107" s="38" t="s">
        <v>83</v>
      </c>
      <c r="B5107" s="39" t="s">
        <v>77</v>
      </c>
      <c r="C5107" s="39" t="s">
        <v>78</v>
      </c>
      <c r="D5107" s="39" t="s">
        <v>71</v>
      </c>
      <c r="E5107" s="39" t="s">
        <v>12</v>
      </c>
      <c r="F5107" s="39" t="s">
        <v>3618</v>
      </c>
      <c r="G5107" s="39" t="s">
        <v>26187</v>
      </c>
      <c r="H5107" s="39" t="s">
        <v>3619</v>
      </c>
      <c r="I5107" s="71">
        <v>-60.15</v>
      </c>
    </row>
    <row r="5108" spans="1:9" x14ac:dyDescent="0.2">
      <c r="A5108" s="38" t="s">
        <v>83</v>
      </c>
      <c r="B5108" s="39" t="s">
        <v>77</v>
      </c>
      <c r="C5108" s="39" t="s">
        <v>78</v>
      </c>
      <c r="D5108" s="39" t="s">
        <v>71</v>
      </c>
      <c r="E5108" s="39" t="s">
        <v>12</v>
      </c>
      <c r="F5108" s="39" t="s">
        <v>3620</v>
      </c>
      <c r="G5108" s="39" t="s">
        <v>26187</v>
      </c>
      <c r="H5108" s="39" t="s">
        <v>3621</v>
      </c>
      <c r="I5108" s="71">
        <v>-55.21</v>
      </c>
    </row>
    <row r="5109" spans="1:9" x14ac:dyDescent="0.2">
      <c r="A5109" s="38" t="s">
        <v>83</v>
      </c>
      <c r="B5109" s="39" t="s">
        <v>77</v>
      </c>
      <c r="C5109" s="39" t="s">
        <v>78</v>
      </c>
      <c r="D5109" s="39" t="s">
        <v>71</v>
      </c>
      <c r="E5109" s="39" t="s">
        <v>12</v>
      </c>
      <c r="F5109" s="39" t="s">
        <v>29458</v>
      </c>
      <c r="G5109" s="39" t="s">
        <v>26187</v>
      </c>
      <c r="H5109" s="39" t="s">
        <v>3693</v>
      </c>
      <c r="I5109" s="71">
        <v>-8.69</v>
      </c>
    </row>
    <row r="5110" spans="1:9" x14ac:dyDescent="0.2">
      <c r="A5110" s="38" t="s">
        <v>83</v>
      </c>
      <c r="B5110" s="39" t="s">
        <v>77</v>
      </c>
      <c r="C5110" s="39" t="s">
        <v>78</v>
      </c>
      <c r="D5110" s="39" t="s">
        <v>71</v>
      </c>
      <c r="E5110" s="39" t="s">
        <v>12</v>
      </c>
      <c r="F5110" s="39" t="s">
        <v>29459</v>
      </c>
      <c r="G5110" s="39" t="s">
        <v>26187</v>
      </c>
      <c r="H5110" s="39" t="s">
        <v>3623</v>
      </c>
      <c r="I5110" s="71">
        <v>-5</v>
      </c>
    </row>
    <row r="5111" spans="1:9" x14ac:dyDescent="0.2">
      <c r="A5111" s="38" t="s">
        <v>83</v>
      </c>
      <c r="B5111" s="39" t="s">
        <v>77</v>
      </c>
      <c r="C5111" s="39" t="s">
        <v>78</v>
      </c>
      <c r="D5111" s="39" t="s">
        <v>71</v>
      </c>
      <c r="E5111" s="39" t="s">
        <v>12</v>
      </c>
      <c r="F5111" s="39" t="s">
        <v>30480</v>
      </c>
      <c r="G5111" s="39" t="s">
        <v>26187</v>
      </c>
      <c r="H5111" s="39" t="s">
        <v>30325</v>
      </c>
      <c r="I5111" s="71">
        <v>-5</v>
      </c>
    </row>
    <row r="5112" spans="1:9" x14ac:dyDescent="0.2">
      <c r="A5112" s="38" t="s">
        <v>83</v>
      </c>
      <c r="B5112" s="39" t="s">
        <v>77</v>
      </c>
      <c r="C5112" s="39" t="s">
        <v>78</v>
      </c>
      <c r="D5112" s="39" t="s">
        <v>71</v>
      </c>
      <c r="E5112" s="39" t="s">
        <v>12</v>
      </c>
      <c r="F5112" s="39" t="s">
        <v>3695</v>
      </c>
      <c r="G5112" s="39" t="s">
        <v>26187</v>
      </c>
      <c r="H5112" s="39" t="s">
        <v>3696</v>
      </c>
      <c r="I5112" s="71">
        <v>-65.569999999999993</v>
      </c>
    </row>
    <row r="5113" spans="1:9" x14ac:dyDescent="0.2">
      <c r="A5113" s="38" t="s">
        <v>83</v>
      </c>
      <c r="B5113" s="39" t="s">
        <v>77</v>
      </c>
      <c r="C5113" s="39" t="s">
        <v>78</v>
      </c>
      <c r="D5113" s="39" t="s">
        <v>71</v>
      </c>
      <c r="E5113" s="39" t="s">
        <v>12</v>
      </c>
      <c r="F5113" s="39" t="s">
        <v>27311</v>
      </c>
      <c r="G5113" s="39" t="s">
        <v>26187</v>
      </c>
      <c r="H5113" s="39" t="s">
        <v>3626</v>
      </c>
      <c r="I5113" s="71">
        <v>-24.89</v>
      </c>
    </row>
    <row r="5114" spans="1:9" x14ac:dyDescent="0.2">
      <c r="A5114" s="38" t="s">
        <v>83</v>
      </c>
      <c r="B5114" s="39" t="s">
        <v>77</v>
      </c>
      <c r="C5114" s="39" t="s">
        <v>78</v>
      </c>
      <c r="D5114" s="39" t="s">
        <v>71</v>
      </c>
      <c r="E5114" s="39" t="s">
        <v>12</v>
      </c>
      <c r="F5114" s="39" t="s">
        <v>3627</v>
      </c>
      <c r="G5114" s="39" t="s">
        <v>26187</v>
      </c>
      <c r="H5114" s="39" t="s">
        <v>3628</v>
      </c>
      <c r="I5114" s="71">
        <v>-5</v>
      </c>
    </row>
    <row r="5115" spans="1:9" x14ac:dyDescent="0.2">
      <c r="A5115" s="38" t="s">
        <v>83</v>
      </c>
      <c r="B5115" s="39" t="s">
        <v>77</v>
      </c>
      <c r="C5115" s="39" t="s">
        <v>78</v>
      </c>
      <c r="D5115" s="39" t="s">
        <v>71</v>
      </c>
      <c r="E5115" s="39" t="s">
        <v>12</v>
      </c>
      <c r="F5115" s="39" t="s">
        <v>3698</v>
      </c>
      <c r="G5115" s="39" t="s">
        <v>26187</v>
      </c>
      <c r="H5115" s="39" t="s">
        <v>3699</v>
      </c>
      <c r="I5115" s="71">
        <v>-63.94</v>
      </c>
    </row>
    <row r="5116" spans="1:9" x14ac:dyDescent="0.2">
      <c r="A5116" s="38" t="s">
        <v>83</v>
      </c>
      <c r="B5116" s="39" t="s">
        <v>77</v>
      </c>
      <c r="C5116" s="39" t="s">
        <v>78</v>
      </c>
      <c r="D5116" s="39" t="s">
        <v>71</v>
      </c>
      <c r="E5116" s="39" t="s">
        <v>12</v>
      </c>
      <c r="F5116" s="39" t="s">
        <v>3629</v>
      </c>
      <c r="G5116" s="39" t="s">
        <v>26187</v>
      </c>
      <c r="H5116" s="39" t="s">
        <v>3630</v>
      </c>
      <c r="I5116" s="71">
        <v>-78.23</v>
      </c>
    </row>
    <row r="5117" spans="1:9" x14ac:dyDescent="0.2">
      <c r="A5117" s="38" t="s">
        <v>83</v>
      </c>
      <c r="B5117" s="39" t="s">
        <v>77</v>
      </c>
      <c r="C5117" s="39" t="s">
        <v>78</v>
      </c>
      <c r="D5117" s="39" t="s">
        <v>71</v>
      </c>
      <c r="E5117" s="39" t="s">
        <v>12</v>
      </c>
      <c r="F5117" s="39" t="s">
        <v>28832</v>
      </c>
      <c r="G5117" s="39" t="s">
        <v>26187</v>
      </c>
      <c r="H5117" s="39" t="s">
        <v>3631</v>
      </c>
      <c r="I5117" s="71">
        <v>-14.72</v>
      </c>
    </row>
    <row r="5118" spans="1:9" x14ac:dyDescent="0.2">
      <c r="A5118" s="38" t="s">
        <v>83</v>
      </c>
      <c r="B5118" s="39" t="s">
        <v>77</v>
      </c>
      <c r="C5118" s="39" t="s">
        <v>78</v>
      </c>
      <c r="D5118" s="39" t="s">
        <v>71</v>
      </c>
      <c r="E5118" s="39" t="s">
        <v>12</v>
      </c>
      <c r="F5118" s="39" t="s">
        <v>28833</v>
      </c>
      <c r="G5118" s="39" t="s">
        <v>26187</v>
      </c>
      <c r="H5118" s="39" t="s">
        <v>3632</v>
      </c>
      <c r="I5118" s="71">
        <v>-5</v>
      </c>
    </row>
    <row r="5119" spans="1:9" x14ac:dyDescent="0.2">
      <c r="A5119" s="38" t="s">
        <v>83</v>
      </c>
      <c r="B5119" s="39" t="s">
        <v>77</v>
      </c>
      <c r="C5119" s="39" t="s">
        <v>78</v>
      </c>
      <c r="D5119" s="39" t="s">
        <v>71</v>
      </c>
      <c r="E5119" s="39" t="s">
        <v>12</v>
      </c>
      <c r="F5119" s="39" t="s">
        <v>3701</v>
      </c>
      <c r="G5119" s="39" t="s">
        <v>26187</v>
      </c>
      <c r="H5119" s="39" t="s">
        <v>3702</v>
      </c>
      <c r="I5119" s="71">
        <v>-64.06</v>
      </c>
    </row>
    <row r="5120" spans="1:9" x14ac:dyDescent="0.2">
      <c r="A5120" s="38" t="s">
        <v>83</v>
      </c>
      <c r="B5120" s="39" t="s">
        <v>77</v>
      </c>
      <c r="C5120" s="39" t="s">
        <v>78</v>
      </c>
      <c r="D5120" s="39" t="s">
        <v>71</v>
      </c>
      <c r="E5120" s="39" t="s">
        <v>12</v>
      </c>
      <c r="F5120" s="39" t="s">
        <v>30481</v>
      </c>
      <c r="G5120" s="39" t="s">
        <v>26187</v>
      </c>
      <c r="H5120" s="39" t="s">
        <v>30482</v>
      </c>
      <c r="I5120" s="71">
        <v>-5.73</v>
      </c>
    </row>
    <row r="5121" spans="1:9" x14ac:dyDescent="0.2">
      <c r="A5121" s="38" t="s">
        <v>83</v>
      </c>
      <c r="B5121" s="39" t="s">
        <v>77</v>
      </c>
      <c r="C5121" s="39" t="s">
        <v>78</v>
      </c>
      <c r="D5121" s="39" t="s">
        <v>71</v>
      </c>
      <c r="E5121" s="39" t="s">
        <v>12</v>
      </c>
      <c r="F5121" s="39" t="s">
        <v>28834</v>
      </c>
      <c r="G5121" s="39" t="s">
        <v>26187</v>
      </c>
      <c r="H5121" s="39" t="s">
        <v>5720</v>
      </c>
      <c r="I5121" s="71">
        <v>-5</v>
      </c>
    </row>
    <row r="5122" spans="1:9" x14ac:dyDescent="0.2">
      <c r="A5122" s="38" t="s">
        <v>83</v>
      </c>
      <c r="B5122" s="39" t="s">
        <v>77</v>
      </c>
      <c r="C5122" s="39" t="s">
        <v>78</v>
      </c>
      <c r="D5122" s="39" t="s">
        <v>71</v>
      </c>
      <c r="E5122" s="39" t="s">
        <v>12</v>
      </c>
      <c r="F5122" s="39" t="s">
        <v>3633</v>
      </c>
      <c r="G5122" s="39" t="s">
        <v>26187</v>
      </c>
      <c r="H5122" s="39" t="s">
        <v>3634</v>
      </c>
      <c r="I5122" s="71">
        <v>-29.87</v>
      </c>
    </row>
    <row r="5123" spans="1:9" x14ac:dyDescent="0.2">
      <c r="A5123" s="38" t="s">
        <v>83</v>
      </c>
      <c r="B5123" s="39" t="s">
        <v>77</v>
      </c>
      <c r="C5123" s="39" t="s">
        <v>78</v>
      </c>
      <c r="D5123" s="39" t="s">
        <v>71</v>
      </c>
      <c r="E5123" s="39" t="s">
        <v>12</v>
      </c>
      <c r="F5123" s="39" t="s">
        <v>32749</v>
      </c>
      <c r="G5123" s="39" t="s">
        <v>26187</v>
      </c>
      <c r="H5123" s="39" t="s">
        <v>3636</v>
      </c>
      <c r="I5123" s="71">
        <v>-5</v>
      </c>
    </row>
    <row r="5124" spans="1:9" x14ac:dyDescent="0.2">
      <c r="A5124" s="38" t="s">
        <v>83</v>
      </c>
      <c r="B5124" s="39" t="s">
        <v>77</v>
      </c>
      <c r="C5124" s="39" t="s">
        <v>78</v>
      </c>
      <c r="D5124" s="39" t="s">
        <v>71</v>
      </c>
      <c r="E5124" s="39" t="s">
        <v>12</v>
      </c>
      <c r="F5124" s="39" t="s">
        <v>26559</v>
      </c>
      <c r="G5124" s="39" t="s">
        <v>26187</v>
      </c>
      <c r="H5124" s="39" t="s">
        <v>26560</v>
      </c>
      <c r="I5124" s="71">
        <v>-39.57</v>
      </c>
    </row>
    <row r="5125" spans="1:9" x14ac:dyDescent="0.2">
      <c r="A5125" s="38" t="s">
        <v>83</v>
      </c>
      <c r="B5125" s="39" t="s">
        <v>77</v>
      </c>
      <c r="C5125" s="39" t="s">
        <v>78</v>
      </c>
      <c r="D5125" s="39" t="s">
        <v>71</v>
      </c>
      <c r="E5125" s="39" t="s">
        <v>12</v>
      </c>
      <c r="F5125" s="39" t="s">
        <v>3706</v>
      </c>
      <c r="G5125" s="39" t="s">
        <v>26187</v>
      </c>
      <c r="H5125" s="39" t="s">
        <v>3707</v>
      </c>
      <c r="I5125" s="71">
        <v>-41</v>
      </c>
    </row>
    <row r="5126" spans="1:9" x14ac:dyDescent="0.2">
      <c r="A5126" s="38" t="s">
        <v>83</v>
      </c>
      <c r="B5126" s="39" t="s">
        <v>77</v>
      </c>
      <c r="C5126" s="39" t="s">
        <v>78</v>
      </c>
      <c r="D5126" s="39" t="s">
        <v>71</v>
      </c>
      <c r="E5126" s="39" t="s">
        <v>12</v>
      </c>
      <c r="F5126" s="39" t="s">
        <v>27917</v>
      </c>
      <c r="G5126" s="39" t="s">
        <v>26187</v>
      </c>
      <c r="H5126" s="39" t="s">
        <v>27880</v>
      </c>
      <c r="I5126" s="71">
        <v>-12.07</v>
      </c>
    </row>
    <row r="5127" spans="1:9" x14ac:dyDescent="0.2">
      <c r="A5127" s="38" t="s">
        <v>83</v>
      </c>
      <c r="B5127" s="39" t="s">
        <v>77</v>
      </c>
      <c r="C5127" s="39" t="s">
        <v>78</v>
      </c>
      <c r="D5127" s="39" t="s">
        <v>71</v>
      </c>
      <c r="E5127" s="39" t="s">
        <v>12</v>
      </c>
      <c r="F5127" s="39" t="s">
        <v>26399</v>
      </c>
      <c r="G5127" s="39" t="s">
        <v>26187</v>
      </c>
      <c r="H5127" s="39" t="s">
        <v>3637</v>
      </c>
      <c r="I5127" s="71">
        <v>-22.04</v>
      </c>
    </row>
    <row r="5128" spans="1:9" x14ac:dyDescent="0.2">
      <c r="A5128" s="38" t="s">
        <v>83</v>
      </c>
      <c r="B5128" s="39" t="s">
        <v>77</v>
      </c>
      <c r="C5128" s="39" t="s">
        <v>78</v>
      </c>
      <c r="D5128" s="39" t="s">
        <v>71</v>
      </c>
      <c r="E5128" s="39" t="s">
        <v>12</v>
      </c>
      <c r="F5128" s="39" t="s">
        <v>32750</v>
      </c>
      <c r="G5128" s="39" t="s">
        <v>26187</v>
      </c>
      <c r="H5128" s="39" t="s">
        <v>3638</v>
      </c>
      <c r="I5128" s="71">
        <v>-5</v>
      </c>
    </row>
    <row r="5129" spans="1:9" x14ac:dyDescent="0.2">
      <c r="A5129" s="38" t="s">
        <v>83</v>
      </c>
      <c r="B5129" s="39" t="s">
        <v>77</v>
      </c>
      <c r="C5129" s="39" t="s">
        <v>78</v>
      </c>
      <c r="D5129" s="39" t="s">
        <v>71</v>
      </c>
      <c r="E5129" s="39" t="s">
        <v>12</v>
      </c>
      <c r="F5129" s="39" t="s">
        <v>3708</v>
      </c>
      <c r="G5129" s="39" t="s">
        <v>26187</v>
      </c>
      <c r="H5129" s="39" t="s">
        <v>3709</v>
      </c>
      <c r="I5129" s="71">
        <v>-62.12</v>
      </c>
    </row>
    <row r="5130" spans="1:9" x14ac:dyDescent="0.2">
      <c r="A5130" s="38" t="s">
        <v>83</v>
      </c>
      <c r="B5130" s="39" t="s">
        <v>77</v>
      </c>
      <c r="C5130" s="39" t="s">
        <v>78</v>
      </c>
      <c r="D5130" s="39" t="s">
        <v>71</v>
      </c>
      <c r="E5130" s="39" t="s">
        <v>12</v>
      </c>
      <c r="F5130" s="39" t="s">
        <v>3639</v>
      </c>
      <c r="G5130" s="39" t="s">
        <v>26187</v>
      </c>
      <c r="H5130" s="39" t="s">
        <v>3640</v>
      </c>
      <c r="I5130" s="71">
        <v>-23.85</v>
      </c>
    </row>
    <row r="5131" spans="1:9" x14ac:dyDescent="0.2">
      <c r="A5131" s="38" t="s">
        <v>83</v>
      </c>
      <c r="B5131" s="39" t="s">
        <v>77</v>
      </c>
      <c r="C5131" s="39" t="s">
        <v>78</v>
      </c>
      <c r="D5131" s="39" t="s">
        <v>71</v>
      </c>
      <c r="E5131" s="39" t="s">
        <v>12</v>
      </c>
      <c r="F5131" s="39" t="s">
        <v>28314</v>
      </c>
      <c r="G5131" s="39" t="s">
        <v>26187</v>
      </c>
      <c r="H5131" s="39" t="s">
        <v>3641</v>
      </c>
      <c r="I5131" s="71">
        <v>-14.88</v>
      </c>
    </row>
    <row r="5132" spans="1:9" x14ac:dyDescent="0.2">
      <c r="A5132" s="38" t="s">
        <v>83</v>
      </c>
      <c r="B5132" s="39" t="s">
        <v>77</v>
      </c>
      <c r="C5132" s="39" t="s">
        <v>78</v>
      </c>
      <c r="D5132" s="39" t="s">
        <v>71</v>
      </c>
      <c r="E5132" s="39" t="s">
        <v>12</v>
      </c>
      <c r="F5132" s="39" t="s">
        <v>3643</v>
      </c>
      <c r="G5132" s="39" t="s">
        <v>26187</v>
      </c>
      <c r="H5132" s="39" t="s">
        <v>3644</v>
      </c>
      <c r="I5132" s="71">
        <v>-51.24</v>
      </c>
    </row>
    <row r="5133" spans="1:9" x14ac:dyDescent="0.2">
      <c r="A5133" s="38" t="s">
        <v>83</v>
      </c>
      <c r="B5133" s="39" t="s">
        <v>77</v>
      </c>
      <c r="C5133" s="39" t="s">
        <v>78</v>
      </c>
      <c r="D5133" s="39" t="s">
        <v>71</v>
      </c>
      <c r="E5133" s="39" t="s">
        <v>12</v>
      </c>
      <c r="F5133" s="39" t="s">
        <v>3710</v>
      </c>
      <c r="G5133" s="39" t="s">
        <v>26187</v>
      </c>
      <c r="H5133" s="39" t="s">
        <v>3711</v>
      </c>
      <c r="I5133" s="71">
        <v>-124.14</v>
      </c>
    </row>
    <row r="5134" spans="1:9" x14ac:dyDescent="0.2">
      <c r="A5134" s="38" t="s">
        <v>83</v>
      </c>
      <c r="B5134" s="39" t="s">
        <v>77</v>
      </c>
      <c r="C5134" s="39" t="s">
        <v>78</v>
      </c>
      <c r="D5134" s="39" t="s">
        <v>71</v>
      </c>
      <c r="E5134" s="39" t="s">
        <v>12</v>
      </c>
      <c r="F5134" s="39" t="s">
        <v>29460</v>
      </c>
      <c r="G5134" s="39" t="s">
        <v>26187</v>
      </c>
      <c r="H5134" s="39" t="s">
        <v>25645</v>
      </c>
      <c r="I5134" s="71">
        <v>-5</v>
      </c>
    </row>
    <row r="5135" spans="1:9" x14ac:dyDescent="0.2">
      <c r="A5135" s="38" t="s">
        <v>83</v>
      </c>
      <c r="B5135" s="39" t="s">
        <v>77</v>
      </c>
      <c r="C5135" s="39" t="s">
        <v>78</v>
      </c>
      <c r="D5135" s="39" t="s">
        <v>71</v>
      </c>
      <c r="E5135" s="39" t="s">
        <v>12</v>
      </c>
      <c r="F5135" s="39" t="s">
        <v>26561</v>
      </c>
      <c r="G5135" s="39" t="s">
        <v>26187</v>
      </c>
      <c r="H5135" s="39" t="s">
        <v>26562</v>
      </c>
      <c r="I5135" s="71">
        <v>-16.399999999999999</v>
      </c>
    </row>
    <row r="5136" spans="1:9" x14ac:dyDescent="0.2">
      <c r="A5136" s="38" t="s">
        <v>83</v>
      </c>
      <c r="B5136" s="39" t="s">
        <v>77</v>
      </c>
      <c r="C5136" s="39" t="s">
        <v>78</v>
      </c>
      <c r="D5136" s="39" t="s">
        <v>71</v>
      </c>
      <c r="E5136" s="39" t="s">
        <v>12</v>
      </c>
      <c r="F5136" s="39" t="s">
        <v>30483</v>
      </c>
      <c r="G5136" s="39" t="s">
        <v>26187</v>
      </c>
      <c r="H5136" s="39" t="s">
        <v>30484</v>
      </c>
      <c r="I5136" s="71">
        <v>-5</v>
      </c>
    </row>
    <row r="5137" spans="1:9" x14ac:dyDescent="0.2">
      <c r="A5137" s="38" t="s">
        <v>84</v>
      </c>
      <c r="B5137" s="39" t="s">
        <v>77</v>
      </c>
      <c r="C5137" s="39" t="s">
        <v>78</v>
      </c>
      <c r="D5137" s="39" t="s">
        <v>71</v>
      </c>
      <c r="E5137" s="39" t="s">
        <v>12</v>
      </c>
      <c r="F5137" s="39" t="s">
        <v>30485</v>
      </c>
      <c r="G5137" s="39" t="s">
        <v>26187</v>
      </c>
      <c r="H5137" s="39" t="s">
        <v>29994</v>
      </c>
      <c r="I5137" s="71">
        <v>-5</v>
      </c>
    </row>
    <row r="5138" spans="1:9" x14ac:dyDescent="0.2">
      <c r="A5138" s="38" t="s">
        <v>84</v>
      </c>
      <c r="B5138" s="39" t="s">
        <v>77</v>
      </c>
      <c r="C5138" s="39" t="s">
        <v>78</v>
      </c>
      <c r="D5138" s="39" t="s">
        <v>71</v>
      </c>
      <c r="E5138" s="39" t="s">
        <v>12</v>
      </c>
      <c r="F5138" s="39" t="s">
        <v>32751</v>
      </c>
      <c r="G5138" s="39" t="s">
        <v>26187</v>
      </c>
      <c r="H5138" s="39" t="s">
        <v>32068</v>
      </c>
      <c r="I5138" s="71">
        <v>-5</v>
      </c>
    </row>
    <row r="5139" spans="1:9" x14ac:dyDescent="0.2">
      <c r="A5139" s="38" t="s">
        <v>84</v>
      </c>
      <c r="B5139" s="39" t="s">
        <v>77</v>
      </c>
      <c r="C5139" s="39" t="s">
        <v>78</v>
      </c>
      <c r="D5139" s="39" t="s">
        <v>71</v>
      </c>
      <c r="E5139" s="39" t="s">
        <v>12</v>
      </c>
      <c r="F5139" s="39" t="s">
        <v>32752</v>
      </c>
      <c r="G5139" s="39" t="s">
        <v>26187</v>
      </c>
      <c r="H5139" s="39" t="s">
        <v>31324</v>
      </c>
      <c r="I5139" s="71">
        <v>-10</v>
      </c>
    </row>
    <row r="5140" spans="1:9" x14ac:dyDescent="0.2">
      <c r="A5140" s="40" t="s">
        <v>84</v>
      </c>
      <c r="B5140" s="41" t="s">
        <v>77</v>
      </c>
      <c r="C5140" s="41" t="s">
        <v>78</v>
      </c>
      <c r="D5140" s="41" t="s">
        <v>71</v>
      </c>
      <c r="E5140" s="41" t="s">
        <v>12</v>
      </c>
      <c r="F5140" s="41" t="s">
        <v>29461</v>
      </c>
      <c r="G5140" s="41" t="s">
        <v>26187</v>
      </c>
      <c r="H5140" s="41" t="s">
        <v>29354</v>
      </c>
      <c r="I5140" s="72">
        <v>-8.06</v>
      </c>
    </row>
  </sheetData>
  <mergeCells count="1">
    <mergeCell ref="A1:I2"/>
  </mergeCells>
  <pageMargins left="0.7" right="0.7" top="0.75" bottom="0.75" header="0.3" footer="0.3"/>
  <customProperties>
    <customPr name="_pios_id" r:id="rId1"/>
    <customPr name="CofWorksheetType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95D6-1E9C-4421-8A5A-8FB95DD92B3E}">
  <dimension ref="A1:E43"/>
  <sheetViews>
    <sheetView workbookViewId="0"/>
  </sheetViews>
  <sheetFormatPr defaultRowHeight="12.75" x14ac:dyDescent="0.2"/>
  <cols>
    <col min="1" max="1" width="32" bestFit="1" customWidth="1"/>
    <col min="2" max="2" width="24.85546875" bestFit="1" customWidth="1"/>
    <col min="3" max="3" width="25" bestFit="1" customWidth="1"/>
    <col min="4" max="4" width="24" bestFit="1" customWidth="1"/>
    <col min="5" max="5" width="14.42578125" bestFit="1" customWidth="1"/>
    <col min="7" max="7" width="18.28515625" bestFit="1" customWidth="1"/>
  </cols>
  <sheetData>
    <row r="1" spans="1:5" ht="18" x14ac:dyDescent="0.2">
      <c r="A1" s="21" t="s">
        <v>0</v>
      </c>
    </row>
    <row r="2" spans="1:5" x14ac:dyDescent="0.2">
      <c r="A2" s="20" t="s">
        <v>1</v>
      </c>
    </row>
    <row r="4" spans="1:5" x14ac:dyDescent="0.2">
      <c r="A4" s="13" t="s">
        <v>2</v>
      </c>
    </row>
    <row r="5" spans="1:5" x14ac:dyDescent="0.2">
      <c r="A5" s="22">
        <v>45838</v>
      </c>
    </row>
    <row r="8" spans="1:5" x14ac:dyDescent="0.2">
      <c r="A8" t="s">
        <v>3</v>
      </c>
      <c r="B8" t="s">
        <v>3714</v>
      </c>
      <c r="C8" t="s">
        <v>3715</v>
      </c>
      <c r="D8" t="s">
        <v>6</v>
      </c>
      <c r="E8" t="s">
        <v>7</v>
      </c>
    </row>
    <row r="9" spans="1:5" x14ac:dyDescent="0.2">
      <c r="A9" t="s">
        <v>32</v>
      </c>
      <c r="B9" t="s">
        <v>3716</v>
      </c>
      <c r="C9" t="s">
        <v>3717</v>
      </c>
      <c r="D9" t="s">
        <v>11</v>
      </c>
      <c r="E9" s="19">
        <v>45</v>
      </c>
    </row>
    <row r="10" spans="1:5" x14ac:dyDescent="0.2">
      <c r="D10" t="s">
        <v>12</v>
      </c>
      <c r="E10" s="19">
        <v>-1361.56</v>
      </c>
    </row>
    <row r="11" spans="1:5" x14ac:dyDescent="0.2">
      <c r="B11" t="s">
        <v>3718</v>
      </c>
      <c r="C11" t="s">
        <v>3719</v>
      </c>
      <c r="D11" t="s">
        <v>23</v>
      </c>
      <c r="E11" s="19">
        <v>-50</v>
      </c>
    </row>
    <row r="12" spans="1:5" x14ac:dyDescent="0.2">
      <c r="B12" t="s">
        <v>3720</v>
      </c>
      <c r="C12" t="s">
        <v>3721</v>
      </c>
      <c r="D12" t="s">
        <v>19</v>
      </c>
      <c r="E12" s="19">
        <v>5</v>
      </c>
    </row>
    <row r="13" spans="1:5" x14ac:dyDescent="0.2">
      <c r="A13" t="s">
        <v>8</v>
      </c>
      <c r="B13" t="s">
        <v>3722</v>
      </c>
      <c r="C13" t="s">
        <v>3723</v>
      </c>
      <c r="D13" t="s">
        <v>11</v>
      </c>
      <c r="E13" s="19">
        <v>460.20999999999992</v>
      </c>
    </row>
    <row r="14" spans="1:5" x14ac:dyDescent="0.2">
      <c r="D14" t="s">
        <v>12</v>
      </c>
      <c r="E14" s="19">
        <v>-19739.659999999978</v>
      </c>
    </row>
    <row r="15" spans="1:5" x14ac:dyDescent="0.2">
      <c r="B15" t="s">
        <v>3724</v>
      </c>
      <c r="C15" t="s">
        <v>3725</v>
      </c>
      <c r="D15" t="s">
        <v>3726</v>
      </c>
      <c r="E15" s="19">
        <v>-100</v>
      </c>
    </row>
    <row r="16" spans="1:5" x14ac:dyDescent="0.2">
      <c r="B16" t="s">
        <v>3727</v>
      </c>
      <c r="C16" t="s">
        <v>3728</v>
      </c>
      <c r="D16" t="s">
        <v>18</v>
      </c>
      <c r="E16" s="19">
        <v>-419.46999999999997</v>
      </c>
    </row>
    <row r="17" spans="1:5" x14ac:dyDescent="0.2">
      <c r="D17" t="s">
        <v>19</v>
      </c>
      <c r="E17" s="19">
        <v>7346.9600000000009</v>
      </c>
    </row>
    <row r="18" spans="1:5" x14ac:dyDescent="0.2">
      <c r="D18" t="s">
        <v>20</v>
      </c>
      <c r="E18" s="19">
        <v>-1350</v>
      </c>
    </row>
    <row r="19" spans="1:5" x14ac:dyDescent="0.2">
      <c r="B19" t="s">
        <v>3729</v>
      </c>
      <c r="C19" t="s">
        <v>3730</v>
      </c>
      <c r="D19" t="s">
        <v>23</v>
      </c>
      <c r="E19" s="19">
        <v>-2225</v>
      </c>
    </row>
    <row r="20" spans="1:5" x14ac:dyDescent="0.2">
      <c r="D20" t="s">
        <v>24</v>
      </c>
      <c r="E20" s="19">
        <v>-950</v>
      </c>
    </row>
    <row r="21" spans="1:5" x14ac:dyDescent="0.2">
      <c r="A21" t="s">
        <v>33</v>
      </c>
      <c r="B21" t="s">
        <v>3716</v>
      </c>
      <c r="C21" t="s">
        <v>3717</v>
      </c>
      <c r="D21" t="s">
        <v>11</v>
      </c>
      <c r="E21" s="19">
        <v>25.49</v>
      </c>
    </row>
    <row r="22" spans="1:5" x14ac:dyDescent="0.2">
      <c r="D22" t="s">
        <v>12</v>
      </c>
      <c r="E22" s="19">
        <v>-144.09999999999997</v>
      </c>
    </row>
    <row r="23" spans="1:5" x14ac:dyDescent="0.2">
      <c r="A23" t="s">
        <v>27</v>
      </c>
      <c r="B23" t="s">
        <v>3722</v>
      </c>
      <c r="C23" t="s">
        <v>3723</v>
      </c>
      <c r="D23" t="s">
        <v>11</v>
      </c>
      <c r="E23" s="19">
        <v>940.65</v>
      </c>
    </row>
    <row r="24" spans="1:5" x14ac:dyDescent="0.2">
      <c r="D24" t="s">
        <v>12</v>
      </c>
      <c r="E24" s="19">
        <v>-8752.7800000000079</v>
      </c>
    </row>
    <row r="25" spans="1:5" x14ac:dyDescent="0.2">
      <c r="B25" t="s">
        <v>3727</v>
      </c>
      <c r="C25" t="s">
        <v>3728</v>
      </c>
      <c r="D25" t="s">
        <v>18</v>
      </c>
      <c r="E25" s="19">
        <v>-40.89</v>
      </c>
    </row>
    <row r="26" spans="1:5" x14ac:dyDescent="0.2">
      <c r="D26" t="s">
        <v>19</v>
      </c>
      <c r="E26" s="19">
        <v>273.02999999999997</v>
      </c>
    </row>
    <row r="27" spans="1:5" x14ac:dyDescent="0.2">
      <c r="D27" t="s">
        <v>20</v>
      </c>
      <c r="E27" s="19">
        <v>-1250</v>
      </c>
    </row>
    <row r="28" spans="1:5" x14ac:dyDescent="0.2">
      <c r="B28" t="s">
        <v>3729</v>
      </c>
      <c r="C28" t="s">
        <v>3730</v>
      </c>
      <c r="D28" t="s">
        <v>26</v>
      </c>
      <c r="E28" s="19">
        <v>50</v>
      </c>
    </row>
    <row r="29" spans="1:5" x14ac:dyDescent="0.2">
      <c r="D29" t="s">
        <v>23</v>
      </c>
      <c r="E29" s="19">
        <v>-3325</v>
      </c>
    </row>
    <row r="30" spans="1:5" x14ac:dyDescent="0.2">
      <c r="D30" t="s">
        <v>24</v>
      </c>
      <c r="E30" s="19">
        <v>-500</v>
      </c>
    </row>
    <row r="31" spans="1:5" x14ac:dyDescent="0.2">
      <c r="A31" t="s">
        <v>25</v>
      </c>
      <c r="B31" t="s">
        <v>3716</v>
      </c>
      <c r="C31" t="s">
        <v>3717</v>
      </c>
      <c r="D31" t="s">
        <v>11</v>
      </c>
      <c r="E31" s="19">
        <v>728.16</v>
      </c>
    </row>
    <row r="32" spans="1:5" x14ac:dyDescent="0.2">
      <c r="D32" t="s">
        <v>12</v>
      </c>
      <c r="E32" s="19">
        <v>-10175.860000000006</v>
      </c>
    </row>
    <row r="33" spans="1:5" x14ac:dyDescent="0.2">
      <c r="B33" t="s">
        <v>3718</v>
      </c>
      <c r="C33" t="s">
        <v>3719</v>
      </c>
      <c r="D33" t="s">
        <v>23</v>
      </c>
      <c r="E33" s="19">
        <v>-1375</v>
      </c>
    </row>
    <row r="34" spans="1:5" x14ac:dyDescent="0.2">
      <c r="B34" t="s">
        <v>3720</v>
      </c>
      <c r="C34" t="s">
        <v>3721</v>
      </c>
      <c r="D34" t="s">
        <v>19</v>
      </c>
      <c r="E34" s="19">
        <v>122.36</v>
      </c>
    </row>
    <row r="35" spans="1:5" x14ac:dyDescent="0.2">
      <c r="A35" t="s">
        <v>34</v>
      </c>
      <c r="B35" t="s">
        <v>3716</v>
      </c>
      <c r="C35" t="s">
        <v>3717</v>
      </c>
      <c r="D35" t="s">
        <v>12</v>
      </c>
      <c r="E35" s="19">
        <v>-109.35999999999999</v>
      </c>
    </row>
    <row r="36" spans="1:5" x14ac:dyDescent="0.2">
      <c r="B36" t="s">
        <v>3718</v>
      </c>
      <c r="C36" t="s">
        <v>3719</v>
      </c>
      <c r="D36" t="s">
        <v>23</v>
      </c>
      <c r="E36" s="19">
        <v>-50</v>
      </c>
    </row>
    <row r="37" spans="1:5" x14ac:dyDescent="0.2">
      <c r="A37" t="s">
        <v>3731</v>
      </c>
      <c r="E37" s="19">
        <v>-41921.819999999985</v>
      </c>
    </row>
    <row r="38" spans="1:5" x14ac:dyDescent="0.2">
      <c r="E38" s="32">
        <f>E37-TB!J27</f>
        <v>-41921.819999999985</v>
      </c>
    </row>
    <row r="39" spans="1:5" x14ac:dyDescent="0.2">
      <c r="A39" s="23" t="s">
        <v>38</v>
      </c>
    </row>
    <row r="40" spans="1:5" x14ac:dyDescent="0.2">
      <c r="A40" s="24" t="s">
        <v>39</v>
      </c>
    </row>
    <row r="41" spans="1:5" x14ac:dyDescent="0.2">
      <c r="A41" s="24"/>
    </row>
    <row r="42" spans="1:5" x14ac:dyDescent="0.2">
      <c r="A42" s="13" t="s">
        <v>40</v>
      </c>
      <c r="B42" s="13" t="s">
        <v>41</v>
      </c>
    </row>
    <row r="43" spans="1:5" x14ac:dyDescent="0.2">
      <c r="A43" s="13" t="s">
        <v>42</v>
      </c>
      <c r="B43" s="33">
        <v>45826</v>
      </c>
    </row>
  </sheetData>
  <pageMargins left="0.7" right="0.7" top="0.75" bottom="0.75" header="0.3" footer="0.3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399BF-1C6A-47DB-AFB3-8C99A386A21E}">
  <dimension ref="B2:T59"/>
  <sheetViews>
    <sheetView workbookViewId="0">
      <selection activeCell="C16" sqref="C16"/>
    </sheetView>
  </sheetViews>
  <sheetFormatPr defaultRowHeight="12.75" x14ac:dyDescent="0.2"/>
  <cols>
    <col min="2" max="2" width="15.85546875" bestFit="1" customWidth="1"/>
    <col min="3" max="3" width="12.42578125" bestFit="1" customWidth="1"/>
    <col min="4" max="4" width="19.140625" bestFit="1" customWidth="1"/>
    <col min="5" max="5" width="33.5703125" bestFit="1" customWidth="1"/>
    <col min="6" max="6" width="35.5703125" bestFit="1" customWidth="1"/>
    <col min="7" max="7" width="12.28515625" bestFit="1" customWidth="1"/>
    <col min="8" max="8" width="22.7109375" bestFit="1" customWidth="1"/>
    <col min="9" max="9" width="11.28515625" bestFit="1" customWidth="1"/>
    <col min="10" max="10" width="12.28515625" bestFit="1" customWidth="1"/>
  </cols>
  <sheetData>
    <row r="2" spans="2:13" ht="12.6" customHeight="1" x14ac:dyDescent="0.2">
      <c r="B2" s="74" t="s">
        <v>43</v>
      </c>
      <c r="C2" s="75"/>
      <c r="D2" s="76"/>
    </row>
    <row r="3" spans="2:13" ht="12.6" customHeight="1" x14ac:dyDescent="0.2">
      <c r="B3" s="77"/>
      <c r="C3" s="78"/>
      <c r="D3" s="79"/>
    </row>
    <row r="4" spans="2:13" x14ac:dyDescent="0.2">
      <c r="B4" s="42" t="s">
        <v>44</v>
      </c>
      <c r="C4" s="43" t="s">
        <v>44</v>
      </c>
      <c r="D4" s="66" t="s">
        <v>45</v>
      </c>
    </row>
    <row r="5" spans="2:13" x14ac:dyDescent="0.2">
      <c r="B5" s="50" t="s">
        <v>44</v>
      </c>
      <c r="C5" s="52" t="s">
        <v>44</v>
      </c>
      <c r="D5" s="62" t="s">
        <v>47</v>
      </c>
    </row>
    <row r="6" spans="2:13" x14ac:dyDescent="0.2">
      <c r="B6" s="63" t="s">
        <v>50</v>
      </c>
      <c r="C6" s="64" t="s">
        <v>51</v>
      </c>
      <c r="D6" s="65" t="s">
        <v>52</v>
      </c>
      <c r="J6" s="20" t="s">
        <v>3732</v>
      </c>
    </row>
    <row r="7" spans="2:13" x14ac:dyDescent="0.2">
      <c r="J7" s="47" t="str">
        <f>RIGHT(D7,6)</f>
        <v/>
      </c>
      <c r="M7" s="13"/>
    </row>
    <row r="8" spans="2:13" x14ac:dyDescent="0.2">
      <c r="J8" s="47" t="str">
        <f t="shared" ref="J8:J49" si="0">RIGHT(D8,6)</f>
        <v/>
      </c>
    </row>
    <row r="9" spans="2:13" x14ac:dyDescent="0.2">
      <c r="J9" s="47" t="str">
        <f t="shared" si="0"/>
        <v/>
      </c>
    </row>
    <row r="10" spans="2:13" x14ac:dyDescent="0.2">
      <c r="J10" s="47" t="str">
        <f t="shared" si="0"/>
        <v/>
      </c>
    </row>
    <row r="11" spans="2:13" x14ac:dyDescent="0.2">
      <c r="J11" s="47" t="str">
        <f t="shared" si="0"/>
        <v/>
      </c>
    </row>
    <row r="12" spans="2:13" x14ac:dyDescent="0.2">
      <c r="J12" s="47" t="str">
        <f t="shared" si="0"/>
        <v/>
      </c>
    </row>
    <row r="13" spans="2:13" x14ac:dyDescent="0.2">
      <c r="J13" s="47" t="str">
        <f t="shared" si="0"/>
        <v/>
      </c>
    </row>
    <row r="14" spans="2:13" x14ac:dyDescent="0.2">
      <c r="J14" s="47" t="str">
        <f t="shared" si="0"/>
        <v/>
      </c>
    </row>
    <row r="15" spans="2:13" x14ac:dyDescent="0.2">
      <c r="J15" s="47" t="str">
        <f t="shared" si="0"/>
        <v/>
      </c>
    </row>
    <row r="16" spans="2:13" x14ac:dyDescent="0.2">
      <c r="J16" s="47" t="str">
        <f t="shared" si="0"/>
        <v/>
      </c>
    </row>
    <row r="17" spans="10:20" x14ac:dyDescent="0.2">
      <c r="J17" s="47" t="str">
        <f t="shared" si="0"/>
        <v/>
      </c>
    </row>
    <row r="18" spans="10:20" x14ac:dyDescent="0.2">
      <c r="J18" s="47" t="str">
        <f t="shared" si="0"/>
        <v/>
      </c>
    </row>
    <row r="19" spans="10:20" x14ac:dyDescent="0.2">
      <c r="J19" s="47" t="str">
        <f t="shared" si="0"/>
        <v/>
      </c>
    </row>
    <row r="20" spans="10:20" x14ac:dyDescent="0.2">
      <c r="J20" s="47" t="str">
        <f t="shared" si="0"/>
        <v/>
      </c>
    </row>
    <row r="21" spans="10:20" x14ac:dyDescent="0.2">
      <c r="J21" s="47" t="str">
        <f t="shared" si="0"/>
        <v/>
      </c>
      <c r="T21" s="47" t="str">
        <f>RIGHT(N21,6)</f>
        <v/>
      </c>
    </row>
    <row r="22" spans="10:20" x14ac:dyDescent="0.2">
      <c r="J22" s="47" t="str">
        <f t="shared" si="0"/>
        <v/>
      </c>
      <c r="T22" s="47" t="str">
        <f>RIGHT(N22,6)</f>
        <v/>
      </c>
    </row>
    <row r="23" spans="10:20" x14ac:dyDescent="0.2">
      <c r="J23" s="47" t="str">
        <f t="shared" si="0"/>
        <v/>
      </c>
      <c r="T23" s="47" t="str">
        <f>RIGHT(N23,6)</f>
        <v/>
      </c>
    </row>
    <row r="24" spans="10:20" x14ac:dyDescent="0.2">
      <c r="J24" s="47" t="str">
        <f t="shared" si="0"/>
        <v/>
      </c>
      <c r="T24" s="47" t="str">
        <f>RIGHT(N24,6)</f>
        <v/>
      </c>
    </row>
    <row r="25" spans="10:20" x14ac:dyDescent="0.2">
      <c r="J25" s="47" t="str">
        <f t="shared" si="0"/>
        <v/>
      </c>
      <c r="S25" s="46">
        <f>SUM(H8:H33)</f>
        <v>0</v>
      </c>
      <c r="T25" s="20" t="s">
        <v>85</v>
      </c>
    </row>
    <row r="26" spans="10:20" x14ac:dyDescent="0.2">
      <c r="J26" s="47" t="str">
        <f t="shared" si="0"/>
        <v/>
      </c>
    </row>
    <row r="27" spans="10:20" x14ac:dyDescent="0.2">
      <c r="J27" s="47" t="str">
        <f t="shared" si="0"/>
        <v/>
      </c>
    </row>
    <row r="28" spans="10:20" x14ac:dyDescent="0.2">
      <c r="J28" s="47" t="str">
        <f t="shared" si="0"/>
        <v/>
      </c>
    </row>
    <row r="29" spans="10:20" x14ac:dyDescent="0.2">
      <c r="J29" s="47" t="str">
        <f t="shared" si="0"/>
        <v/>
      </c>
    </row>
    <row r="30" spans="10:20" x14ac:dyDescent="0.2">
      <c r="J30" s="47" t="str">
        <f t="shared" si="0"/>
        <v/>
      </c>
    </row>
    <row r="31" spans="10:20" x14ac:dyDescent="0.2">
      <c r="J31" s="47" t="str">
        <f t="shared" si="0"/>
        <v/>
      </c>
    </row>
    <row r="32" spans="10:20" x14ac:dyDescent="0.2">
      <c r="J32" s="47" t="str">
        <f t="shared" si="0"/>
        <v/>
      </c>
    </row>
    <row r="33" spans="10:10" x14ac:dyDescent="0.2">
      <c r="J33" s="47" t="str">
        <f t="shared" si="0"/>
        <v/>
      </c>
    </row>
    <row r="34" spans="10:10" x14ac:dyDescent="0.2">
      <c r="J34" s="47" t="str">
        <f t="shared" si="0"/>
        <v/>
      </c>
    </row>
    <row r="35" spans="10:10" x14ac:dyDescent="0.2">
      <c r="J35" s="47" t="str">
        <f t="shared" si="0"/>
        <v/>
      </c>
    </row>
    <row r="36" spans="10:10" x14ac:dyDescent="0.2">
      <c r="J36" s="47" t="str">
        <f t="shared" si="0"/>
        <v/>
      </c>
    </row>
    <row r="37" spans="10:10" x14ac:dyDescent="0.2">
      <c r="J37" s="47" t="str">
        <f t="shared" si="0"/>
        <v/>
      </c>
    </row>
    <row r="38" spans="10:10" x14ac:dyDescent="0.2">
      <c r="J38" s="47" t="str">
        <f t="shared" si="0"/>
        <v/>
      </c>
    </row>
    <row r="39" spans="10:10" x14ac:dyDescent="0.2">
      <c r="J39" s="47" t="str">
        <f t="shared" si="0"/>
        <v/>
      </c>
    </row>
    <row r="40" spans="10:10" x14ac:dyDescent="0.2">
      <c r="J40" s="47" t="str">
        <f t="shared" si="0"/>
        <v/>
      </c>
    </row>
    <row r="41" spans="10:10" x14ac:dyDescent="0.2">
      <c r="J41" s="47" t="str">
        <f t="shared" si="0"/>
        <v/>
      </c>
    </row>
    <row r="42" spans="10:10" x14ac:dyDescent="0.2">
      <c r="J42" s="47" t="str">
        <f t="shared" si="0"/>
        <v/>
      </c>
    </row>
    <row r="43" spans="10:10" x14ac:dyDescent="0.2">
      <c r="J43" s="47" t="str">
        <f t="shared" si="0"/>
        <v/>
      </c>
    </row>
    <row r="44" spans="10:10" x14ac:dyDescent="0.2">
      <c r="J44" s="47" t="str">
        <f t="shared" si="0"/>
        <v/>
      </c>
    </row>
    <row r="45" spans="10:10" x14ac:dyDescent="0.2">
      <c r="J45" s="47" t="str">
        <f t="shared" si="0"/>
        <v/>
      </c>
    </row>
    <row r="46" spans="10:10" x14ac:dyDescent="0.2">
      <c r="J46" s="47" t="str">
        <f t="shared" si="0"/>
        <v/>
      </c>
    </row>
    <row r="47" spans="10:10" x14ac:dyDescent="0.2">
      <c r="J47" s="47" t="str">
        <f t="shared" si="0"/>
        <v/>
      </c>
    </row>
    <row r="48" spans="10:10" x14ac:dyDescent="0.2">
      <c r="J48" s="47" t="str">
        <f t="shared" si="0"/>
        <v/>
      </c>
    </row>
    <row r="49" spans="2:10" x14ac:dyDescent="0.2">
      <c r="J49" s="47" t="str">
        <f t="shared" si="0"/>
        <v/>
      </c>
    </row>
    <row r="50" spans="2:10" x14ac:dyDescent="0.2">
      <c r="I50" s="46">
        <f>SUM(I7:I49)</f>
        <v>0</v>
      </c>
      <c r="J50" s="20" t="s">
        <v>85</v>
      </c>
    </row>
    <row r="51" spans="2:10" x14ac:dyDescent="0.2">
      <c r="B51" s="20" t="s">
        <v>3732</v>
      </c>
      <c r="C51" s="20" t="s">
        <v>3733</v>
      </c>
      <c r="D51" s="20" t="s">
        <v>3734</v>
      </c>
      <c r="E51" s="20" t="s">
        <v>36</v>
      </c>
      <c r="F51" s="20" t="s">
        <v>3735</v>
      </c>
      <c r="G51" s="20" t="s">
        <v>36</v>
      </c>
    </row>
    <row r="52" spans="2:10" x14ac:dyDescent="0.2">
      <c r="B52" t="s">
        <v>3727</v>
      </c>
      <c r="C52" s="46">
        <f>SUMIF($J$7:$J$49,B52,$I$7:$I$49)</f>
        <v>0</v>
      </c>
      <c r="D52" s="46">
        <f>SUMIF(TB!$G$17:$G$26,'Tie Out'!B52,TB!$J$17:$J$26)</f>
        <v>237.46</v>
      </c>
      <c r="E52" s="46">
        <f>C52-D52</f>
        <v>-237.46</v>
      </c>
      <c r="F52" s="46">
        <f>SUMIF('Misc Detail_Old'!H:H,'Tie Out'!B52,'Misc Detail_Old'!M:M)</f>
        <v>4559.6299999999992</v>
      </c>
      <c r="G52" s="46">
        <f>D52-F52</f>
        <v>-4322.1699999999992</v>
      </c>
    </row>
    <row r="53" spans="2:10" x14ac:dyDescent="0.2">
      <c r="B53" t="s">
        <v>3729</v>
      </c>
      <c r="C53" s="46">
        <f t="shared" ref="C53:C58" si="1">SUMIF($J$7:$J$49,B53,$I$7:$I$49)</f>
        <v>0</v>
      </c>
      <c r="D53" s="46">
        <f>SUMIF(TB!$G$17:$G$26,'Tie Out'!B53,TB!$J$17:$J$26)</f>
        <v>-6275</v>
      </c>
      <c r="E53" s="46">
        <f t="shared" ref="E53:E58" si="2">C53-D53</f>
        <v>6275</v>
      </c>
      <c r="F53" s="46">
        <f>SUMIF('Misc Detail_Old'!H:H,'Tie Out'!B53,'Misc Detail_Old'!M:M)</f>
        <v>-6950</v>
      </c>
      <c r="G53" s="46">
        <f t="shared" ref="G53:G58" si="3">D53-F53</f>
        <v>675</v>
      </c>
    </row>
    <row r="54" spans="2:10" x14ac:dyDescent="0.2">
      <c r="B54" t="s">
        <v>3722</v>
      </c>
      <c r="C54" s="46">
        <f t="shared" si="1"/>
        <v>0</v>
      </c>
      <c r="D54" s="46">
        <f>SUMIF(TB!$G$17:$G$26,'Tie Out'!B54,TB!$J$17:$J$26)</f>
        <v>-46658.46</v>
      </c>
      <c r="E54" s="46">
        <f t="shared" si="2"/>
        <v>46658.46</v>
      </c>
      <c r="F54" s="46">
        <f>SUMIF('Misc Detail_Old'!H:H,'Tie Out'!B54,'Misc Detail_Old'!M:M)</f>
        <v>-27091.579999999991</v>
      </c>
      <c r="G54" s="46">
        <f t="shared" si="3"/>
        <v>-19566.880000000008</v>
      </c>
    </row>
    <row r="55" spans="2:10" x14ac:dyDescent="0.2">
      <c r="B55" t="s">
        <v>3724</v>
      </c>
      <c r="C55" s="46">
        <f t="shared" si="1"/>
        <v>0</v>
      </c>
      <c r="D55" s="46">
        <f>SUMIF(TB!$G$17:$G$26,'Tie Out'!B55,TB!$J$17:$J$26)</f>
        <v>-225</v>
      </c>
      <c r="E55" s="46">
        <f t="shared" si="2"/>
        <v>225</v>
      </c>
      <c r="F55" s="46">
        <f>SUMIF('Misc Detail_Old'!H:H,'Tie Out'!B55,'Misc Detail_Old'!M:M)</f>
        <v>-100</v>
      </c>
      <c r="G55" s="46">
        <f t="shared" si="3"/>
        <v>-125</v>
      </c>
    </row>
    <row r="56" spans="2:10" x14ac:dyDescent="0.2">
      <c r="B56" t="s">
        <v>3720</v>
      </c>
      <c r="C56" s="46">
        <f t="shared" si="1"/>
        <v>0</v>
      </c>
      <c r="D56" s="46">
        <f>SUMIF(TB!$G$17:$G$26,'Tie Out'!B56,TB!$J$17:$J$26)</f>
        <v>29.26</v>
      </c>
      <c r="E56" s="46">
        <f t="shared" si="2"/>
        <v>-29.26</v>
      </c>
      <c r="F56" s="46">
        <f>SUMIF('Misc Detail_Old'!H:H,'Tie Out'!B56,'Misc Detail_Old'!M:M)</f>
        <v>127.36</v>
      </c>
      <c r="G56" s="46">
        <f t="shared" si="3"/>
        <v>-98.1</v>
      </c>
    </row>
    <row r="57" spans="2:10" x14ac:dyDescent="0.2">
      <c r="B57" t="s">
        <v>3718</v>
      </c>
      <c r="C57" s="46">
        <f t="shared" si="1"/>
        <v>0</v>
      </c>
      <c r="D57" s="46">
        <f>SUMIF(TB!$G$17:$G$26,'Tie Out'!B57,TB!$J$17:$J$26)</f>
        <v>-275</v>
      </c>
      <c r="E57" s="46">
        <f t="shared" si="2"/>
        <v>275</v>
      </c>
      <c r="F57" s="46">
        <f>SUMIF('Misc Detail_Old'!H:H,'Tie Out'!B57,'Misc Detail_Old'!M:M)</f>
        <v>-1475</v>
      </c>
      <c r="G57" s="46">
        <f t="shared" si="3"/>
        <v>1200</v>
      </c>
    </row>
    <row r="58" spans="2:10" x14ac:dyDescent="0.2">
      <c r="B58" t="s">
        <v>3716</v>
      </c>
      <c r="C58" s="48">
        <f t="shared" si="1"/>
        <v>0</v>
      </c>
      <c r="D58" s="48">
        <f>SUMIF(TB!$G$17:$G$26,'Tie Out'!B58,TB!$J$17:$J$26)</f>
        <v>-20257.84</v>
      </c>
      <c r="E58" s="48">
        <f t="shared" si="2"/>
        <v>20257.84</v>
      </c>
      <c r="F58" s="48">
        <f>SUMIF('Misc Detail_Old'!H:H,'Tie Out'!B58,'Misc Detail_Old'!M:M)</f>
        <v>-10992.230000000007</v>
      </c>
      <c r="G58" s="46">
        <f t="shared" si="3"/>
        <v>-9265.6099999999933</v>
      </c>
    </row>
    <row r="59" spans="2:10" x14ac:dyDescent="0.2">
      <c r="B59" s="20" t="s">
        <v>85</v>
      </c>
      <c r="C59" s="46">
        <f>SUM(C52:C58)</f>
        <v>0</v>
      </c>
      <c r="D59" s="46">
        <f>SUM(D52:D58)</f>
        <v>-73424.58</v>
      </c>
      <c r="E59" s="46">
        <f>SUM(E52:E58)</f>
        <v>73424.58</v>
      </c>
      <c r="F59" s="46">
        <f>SUM(F52:F58)</f>
        <v>-41921.819999999992</v>
      </c>
      <c r="G59" s="46">
        <f>SUM(G52:G58)</f>
        <v>-31502.76</v>
      </c>
    </row>
  </sheetData>
  <mergeCells count="1">
    <mergeCell ref="B2:D3"/>
  </mergeCells>
  <pageMargins left="0.7" right="0.7" top="0.75" bottom="0.75" header="0.3" footer="0.3"/>
  <customProperties>
    <customPr name="_pios_id" r:id="rId1"/>
    <customPr name="CofWorksheetType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0D205-D016-420A-BCFA-2256DBD1605B}">
  <dimension ref="A2:J109"/>
  <sheetViews>
    <sheetView workbookViewId="0">
      <selection activeCell="F18" sqref="F18"/>
    </sheetView>
  </sheetViews>
  <sheetFormatPr defaultRowHeight="12.75" x14ac:dyDescent="0.2"/>
  <cols>
    <col min="1" max="1" width="14.85546875" bestFit="1" customWidth="1"/>
    <col min="2" max="2" width="20.85546875" bestFit="1" customWidth="1"/>
    <col min="3" max="3" width="15.140625" bestFit="1" customWidth="1"/>
    <col min="4" max="4" width="29.140625" bestFit="1" customWidth="1"/>
    <col min="5" max="5" width="12.7109375" bestFit="1" customWidth="1"/>
    <col min="6" max="6" width="19.7109375" bestFit="1" customWidth="1"/>
    <col min="7" max="7" width="12.42578125" bestFit="1" customWidth="1"/>
    <col min="8" max="8" width="36.5703125" bestFit="1" customWidth="1"/>
    <col min="9" max="9" width="37.28515625" bestFit="1" customWidth="1"/>
    <col min="10" max="10" width="12.7109375" bestFit="1" customWidth="1"/>
  </cols>
  <sheetData>
    <row r="2" spans="1:10" x14ac:dyDescent="0.2">
      <c r="A2" s="9" t="str">
        <f>_xll.SAPGetInfoLabel("DataSourceName")</f>
        <v>Data Source Name</v>
      </c>
      <c r="B2" s="9" t="str">
        <f>_xll.SAPGetSourceInfo("DS_1", "DataSourceName")</f>
        <v>Trial Balance</v>
      </c>
    </row>
    <row r="3" spans="1:10" x14ac:dyDescent="0.2">
      <c r="A3" s="9" t="str">
        <f>_xll.SAPGetInfoLabel("LastDataUpdate")</f>
        <v>Last Data Update</v>
      </c>
      <c r="B3" s="10">
        <f>_xll.SAPGetSourceInfo("DS_1", "LastDataUpdate")</f>
        <v>46314.391921296294</v>
      </c>
    </row>
    <row r="4" spans="1:10" x14ac:dyDescent="0.2">
      <c r="A4" s="9" t="str">
        <f>_xll.SAPGetInfoLabel("KeyDate")</f>
        <v>Key Date</v>
      </c>
      <c r="B4" s="11">
        <f>_xll.SAPGetSourceInfo("DS_1", "KeyDate")</f>
        <v>46314</v>
      </c>
    </row>
    <row r="6" spans="1:10" x14ac:dyDescent="0.2">
      <c r="A6" t="str">
        <f t="array" ref="A6:B14">_xll.SAPListOfVariables("DS_1")</f>
        <v>Ledger</v>
      </c>
      <c r="B6" t="str">
        <v>Leading Ledger</v>
      </c>
    </row>
    <row r="7" spans="1:10" x14ac:dyDescent="0.2">
      <c r="A7" t="str">
        <v>Company Code</v>
      </c>
      <c r="B7" t="str">
        <v>LU (Missouri Water) LLC</v>
      </c>
    </row>
    <row r="8" spans="1:10" x14ac:dyDescent="0.2">
      <c r="A8" t="str">
        <v>G/L Account</v>
      </c>
      <c r="B8" t="str">
        <v>Wtr Rev Other/Misc; Wtr Rev Establish; Wtr Rev Late Payment; Wtr Rev Returned Chk; Wst Rev Other/Misc; Wst Rev Establish; Wst Rev Late Payment</v>
      </c>
    </row>
    <row r="9" spans="1:10" x14ac:dyDescent="0.2">
      <c r="A9" t="str">
        <v>Posting Date From</v>
      </c>
      <c r="B9" t="str">
        <v>09/01/2026</v>
      </c>
    </row>
    <row r="10" spans="1:10" x14ac:dyDescent="0.2">
      <c r="A10" t="str">
        <v>Posting Date To</v>
      </c>
      <c r="B10" t="str">
        <v>09/30/2026</v>
      </c>
      <c r="C10" t="s">
        <v>32753</v>
      </c>
    </row>
    <row r="11" spans="1:10" x14ac:dyDescent="0.2">
      <c r="A11" t="str">
        <v>Current Date (P_KeyDate)</v>
      </c>
      <c r="B11" t="str">
        <v>10/19/2026</v>
      </c>
      <c r="G11" s="13"/>
      <c r="H11" s="13"/>
      <c r="I11" s="13"/>
    </row>
    <row r="12" spans="1:10" x14ac:dyDescent="0.2">
      <c r="A12" t="str">
        <v>Source Ledger</v>
      </c>
      <c r="B12" t="str">
        <v>Leading Ledger</v>
      </c>
    </row>
    <row r="13" spans="1:10" x14ac:dyDescent="0.2">
      <c r="A13" t="str">
        <v>System Field USER</v>
      </c>
      <c r="B13" t="str">
        <v>LNICKOLAISE</v>
      </c>
      <c r="G13" s="61" t="s">
        <v>27313</v>
      </c>
      <c r="I13" t="s">
        <v>32754</v>
      </c>
    </row>
    <row r="14" spans="1:10" x14ac:dyDescent="0.2">
      <c r="A14" t="str">
        <v>Flow of Funds Ledger Fiscal Year</v>
      </c>
      <c r="B14" t="str">
        <v>2026</v>
      </c>
    </row>
    <row r="16" spans="1:10" x14ac:dyDescent="0.2">
      <c r="A16" s="73" t="s">
        <v>3736</v>
      </c>
      <c r="B16" s="73" t="s">
        <v>3736</v>
      </c>
      <c r="C16" s="73" t="s">
        <v>3737</v>
      </c>
      <c r="D16" s="73" t="s">
        <v>3737</v>
      </c>
      <c r="E16" s="73" t="s">
        <v>3738</v>
      </c>
      <c r="F16" s="73" t="s">
        <v>3738</v>
      </c>
      <c r="G16" s="73" t="s">
        <v>3738</v>
      </c>
      <c r="H16" s="7" t="s">
        <v>3739</v>
      </c>
      <c r="I16" s="7" t="s">
        <v>3740</v>
      </c>
      <c r="J16" s="7" t="s">
        <v>3741</v>
      </c>
    </row>
    <row r="17" spans="1:10" x14ac:dyDescent="0.2">
      <c r="A17" s="7" t="s">
        <v>3742</v>
      </c>
      <c r="B17" s="7" t="s">
        <v>3743</v>
      </c>
      <c r="C17" s="7" t="s">
        <v>21</v>
      </c>
      <c r="D17" s="7" t="s">
        <v>22</v>
      </c>
      <c r="E17" s="7" t="s">
        <v>3744</v>
      </c>
      <c r="F17" s="7" t="s">
        <v>3730</v>
      </c>
      <c r="G17" s="7" t="s">
        <v>3729</v>
      </c>
      <c r="H17" s="25">
        <v>350</v>
      </c>
      <c r="I17" s="25">
        <v>-6625</v>
      </c>
      <c r="J17" s="27">
        <v>-6275</v>
      </c>
    </row>
    <row r="18" spans="1:10" x14ac:dyDescent="0.2">
      <c r="A18" s="7" t="s">
        <v>3742</v>
      </c>
      <c r="B18" s="7" t="s">
        <v>3743</v>
      </c>
      <c r="C18" s="7" t="s">
        <v>9</v>
      </c>
      <c r="D18" s="7" t="s">
        <v>10</v>
      </c>
      <c r="E18" s="7" t="s">
        <v>3745</v>
      </c>
      <c r="F18" s="7" t="s">
        <v>3723</v>
      </c>
      <c r="G18" s="7" t="s">
        <v>3722</v>
      </c>
      <c r="H18" s="25">
        <v>2100.7399999999998</v>
      </c>
      <c r="I18" s="25">
        <v>-48759.199999999997</v>
      </c>
      <c r="J18" s="27">
        <v>-46658.46</v>
      </c>
    </row>
    <row r="19" spans="1:10" x14ac:dyDescent="0.2">
      <c r="A19" s="7" t="s">
        <v>3742</v>
      </c>
      <c r="B19" s="7" t="s">
        <v>3743</v>
      </c>
      <c r="C19" s="7" t="s">
        <v>13</v>
      </c>
      <c r="D19" s="7" t="s">
        <v>14</v>
      </c>
      <c r="E19" s="7" t="s">
        <v>3746</v>
      </c>
      <c r="F19" s="7" t="s">
        <v>3725</v>
      </c>
      <c r="G19" s="7" t="s">
        <v>3724</v>
      </c>
      <c r="H19" s="25">
        <v>0</v>
      </c>
      <c r="I19" s="25">
        <v>-225</v>
      </c>
      <c r="J19" s="27">
        <v>-225</v>
      </c>
    </row>
    <row r="20" spans="1:10" x14ac:dyDescent="0.2">
      <c r="A20" s="7" t="s">
        <v>3742</v>
      </c>
      <c r="B20" s="7" t="s">
        <v>3743</v>
      </c>
      <c r="C20" s="7" t="s">
        <v>16</v>
      </c>
      <c r="D20" s="7" t="s">
        <v>17</v>
      </c>
      <c r="E20" s="7" t="s">
        <v>3747</v>
      </c>
      <c r="F20" s="7" t="s">
        <v>3728</v>
      </c>
      <c r="G20" s="7" t="s">
        <v>3727</v>
      </c>
      <c r="H20" s="25">
        <v>3673.27</v>
      </c>
      <c r="I20" s="25">
        <v>-3435.81</v>
      </c>
      <c r="J20" s="27">
        <v>237.46</v>
      </c>
    </row>
    <row r="21" spans="1:10" x14ac:dyDescent="0.2">
      <c r="A21" s="7" t="s">
        <v>3742</v>
      </c>
      <c r="B21" s="7" t="s">
        <v>3743</v>
      </c>
      <c r="C21" s="7" t="s">
        <v>29</v>
      </c>
      <c r="D21" s="7" t="s">
        <v>22</v>
      </c>
      <c r="E21" s="7" t="s">
        <v>3748</v>
      </c>
      <c r="F21" s="7" t="s">
        <v>3719</v>
      </c>
      <c r="G21" s="7" t="s">
        <v>3718</v>
      </c>
      <c r="H21" s="25">
        <v>0</v>
      </c>
      <c r="I21" s="25">
        <v>-275</v>
      </c>
      <c r="J21" s="27">
        <v>-275</v>
      </c>
    </row>
    <row r="22" spans="1:10" x14ac:dyDescent="0.2">
      <c r="A22" s="7" t="s">
        <v>3742</v>
      </c>
      <c r="B22" s="7" t="s">
        <v>3743</v>
      </c>
      <c r="C22" s="7" t="s">
        <v>28</v>
      </c>
      <c r="D22" s="7" t="s">
        <v>10</v>
      </c>
      <c r="E22" s="7" t="s">
        <v>3749</v>
      </c>
      <c r="F22" s="7" t="s">
        <v>3717</v>
      </c>
      <c r="G22" s="7" t="s">
        <v>3716</v>
      </c>
      <c r="H22" s="25">
        <v>400.92</v>
      </c>
      <c r="I22" s="25">
        <v>-20658.759999999998</v>
      </c>
      <c r="J22" s="27">
        <v>-20257.84</v>
      </c>
    </row>
    <row r="23" spans="1:10" x14ac:dyDescent="0.2">
      <c r="A23" s="7" t="s">
        <v>3742</v>
      </c>
      <c r="B23" s="7" t="s">
        <v>3743</v>
      </c>
      <c r="C23" s="7" t="s">
        <v>30</v>
      </c>
      <c r="D23" s="7" t="s">
        <v>31</v>
      </c>
      <c r="E23" s="7" t="s">
        <v>3750</v>
      </c>
      <c r="F23" s="7" t="s">
        <v>3721</v>
      </c>
      <c r="G23" s="7" t="s">
        <v>3720</v>
      </c>
      <c r="H23" s="25">
        <v>29.26</v>
      </c>
      <c r="I23" s="25">
        <v>0</v>
      </c>
      <c r="J23" s="27">
        <v>29.26</v>
      </c>
    </row>
    <row r="24" spans="1:10" x14ac:dyDescent="0.2">
      <c r="A24" s="7" t="s">
        <v>3742</v>
      </c>
      <c r="B24" s="7" t="s">
        <v>3743</v>
      </c>
      <c r="C24" s="7" t="s">
        <v>27093</v>
      </c>
      <c r="D24" s="7" t="s">
        <v>27094</v>
      </c>
      <c r="E24" s="7" t="s">
        <v>3745</v>
      </c>
      <c r="F24" s="7" t="s">
        <v>3723</v>
      </c>
      <c r="G24" s="7" t="s">
        <v>3722</v>
      </c>
      <c r="H24" s="25">
        <v>0</v>
      </c>
      <c r="I24" s="25">
        <v>0</v>
      </c>
      <c r="J24" s="27">
        <v>0</v>
      </c>
    </row>
    <row r="25" spans="1:10" x14ac:dyDescent="0.2">
      <c r="A25" s="8" t="s">
        <v>3751</v>
      </c>
      <c r="B25" s="5"/>
      <c r="C25" s="5"/>
      <c r="D25" s="5"/>
      <c r="E25" s="5"/>
      <c r="F25" s="5"/>
      <c r="G25" s="6"/>
      <c r="H25" s="26">
        <v>6554.19</v>
      </c>
      <c r="I25" s="26">
        <v>-79978.77</v>
      </c>
      <c r="J25" s="28">
        <v>-73424.58</v>
      </c>
    </row>
    <row r="29" spans="1:10" x14ac:dyDescent="0.2">
      <c r="G29" s="3"/>
    </row>
    <row r="30" spans="1:10" x14ac:dyDescent="0.2">
      <c r="G30" s="3"/>
    </row>
    <row r="31" spans="1:10" x14ac:dyDescent="0.2">
      <c r="G31" s="3"/>
    </row>
    <row r="32" spans="1:10" x14ac:dyDescent="0.2">
      <c r="G32" s="3"/>
    </row>
    <row r="33" spans="7:8" x14ac:dyDescent="0.2">
      <c r="G33" s="3"/>
    </row>
    <row r="34" spans="7:8" x14ac:dyDescent="0.2">
      <c r="G34" s="3"/>
    </row>
    <row r="35" spans="7:8" x14ac:dyDescent="0.2">
      <c r="G35" s="3"/>
    </row>
    <row r="36" spans="7:8" x14ac:dyDescent="0.2">
      <c r="G36" s="3"/>
    </row>
    <row r="37" spans="7:8" x14ac:dyDescent="0.2">
      <c r="G37" s="3"/>
    </row>
    <row r="38" spans="7:8" x14ac:dyDescent="0.2">
      <c r="G38" s="3"/>
    </row>
    <row r="39" spans="7:8" x14ac:dyDescent="0.2">
      <c r="G39" s="3"/>
    </row>
    <row r="40" spans="7:8" x14ac:dyDescent="0.2">
      <c r="G40" s="3"/>
    </row>
    <row r="41" spans="7:8" x14ac:dyDescent="0.2">
      <c r="G41" s="3"/>
    </row>
    <row r="42" spans="7:8" x14ac:dyDescent="0.2">
      <c r="G42" s="3"/>
    </row>
    <row r="43" spans="7:8" x14ac:dyDescent="0.2">
      <c r="G43" s="3"/>
    </row>
    <row r="44" spans="7:8" x14ac:dyDescent="0.2">
      <c r="G44" s="3"/>
      <c r="H44" s="2"/>
    </row>
    <row r="45" spans="7:8" x14ac:dyDescent="0.2">
      <c r="G45" s="3"/>
      <c r="H45" s="2"/>
    </row>
    <row r="46" spans="7:8" x14ac:dyDescent="0.2">
      <c r="G46" s="3"/>
      <c r="H46" s="2"/>
    </row>
    <row r="47" spans="7:8" x14ac:dyDescent="0.2">
      <c r="G47" s="3"/>
      <c r="H47" s="2"/>
    </row>
    <row r="48" spans="7:8" x14ac:dyDescent="0.2">
      <c r="G48" s="3"/>
      <c r="H48" s="2"/>
    </row>
    <row r="49" spans="7:8" x14ac:dyDescent="0.2">
      <c r="G49" s="3"/>
      <c r="H49" s="2"/>
    </row>
    <row r="50" spans="7:8" x14ac:dyDescent="0.2">
      <c r="G50" s="3"/>
      <c r="H50" s="2"/>
    </row>
    <row r="51" spans="7:8" x14ac:dyDescent="0.2">
      <c r="G51" s="3"/>
      <c r="H51" s="2"/>
    </row>
    <row r="52" spans="7:8" x14ac:dyDescent="0.2">
      <c r="G52" s="3"/>
      <c r="H52" s="2"/>
    </row>
    <row r="53" spans="7:8" x14ac:dyDescent="0.2">
      <c r="G53" s="3"/>
      <c r="H53" s="2"/>
    </row>
    <row r="54" spans="7:8" x14ac:dyDescent="0.2">
      <c r="G54" s="3"/>
      <c r="H54" s="2"/>
    </row>
    <row r="55" spans="7:8" x14ac:dyDescent="0.2">
      <c r="G55" s="3"/>
      <c r="H55" s="2"/>
    </row>
    <row r="56" spans="7:8" x14ac:dyDescent="0.2">
      <c r="G56" s="3"/>
      <c r="H56" s="2"/>
    </row>
    <row r="57" spans="7:8" x14ac:dyDescent="0.2">
      <c r="G57" s="3"/>
      <c r="H57" s="2"/>
    </row>
    <row r="58" spans="7:8" x14ac:dyDescent="0.2">
      <c r="G58" s="3"/>
      <c r="H58" s="2"/>
    </row>
    <row r="59" spans="7:8" x14ac:dyDescent="0.2">
      <c r="G59" s="3"/>
      <c r="H59" s="2"/>
    </row>
    <row r="60" spans="7:8" x14ac:dyDescent="0.2">
      <c r="G60" s="3"/>
      <c r="H60" s="2"/>
    </row>
    <row r="61" spans="7:8" x14ac:dyDescent="0.2">
      <c r="G61" s="3"/>
      <c r="H61" s="2"/>
    </row>
    <row r="62" spans="7:8" x14ac:dyDescent="0.2">
      <c r="G62" s="3"/>
      <c r="H62" s="2"/>
    </row>
    <row r="63" spans="7:8" x14ac:dyDescent="0.2">
      <c r="G63" s="3"/>
      <c r="H63" s="2"/>
    </row>
    <row r="64" spans="7:8" x14ac:dyDescent="0.2">
      <c r="G64" s="3"/>
      <c r="H64" s="2"/>
    </row>
    <row r="65" spans="7:8" x14ac:dyDescent="0.2">
      <c r="G65" s="3"/>
      <c r="H65" s="2"/>
    </row>
    <row r="66" spans="7:8" x14ac:dyDescent="0.2">
      <c r="G66" s="3"/>
      <c r="H66" s="2"/>
    </row>
    <row r="67" spans="7:8" x14ac:dyDescent="0.2">
      <c r="G67" s="3"/>
      <c r="H67" s="2"/>
    </row>
    <row r="68" spans="7:8" x14ac:dyDescent="0.2">
      <c r="G68" s="3"/>
      <c r="H68" s="2"/>
    </row>
    <row r="69" spans="7:8" x14ac:dyDescent="0.2">
      <c r="G69" s="3"/>
      <c r="H69" s="2"/>
    </row>
    <row r="70" spans="7:8" x14ac:dyDescent="0.2">
      <c r="G70" s="3"/>
      <c r="H70" s="2"/>
    </row>
    <row r="71" spans="7:8" x14ac:dyDescent="0.2">
      <c r="G71" s="3"/>
      <c r="H71" s="2"/>
    </row>
    <row r="72" spans="7:8" x14ac:dyDescent="0.2">
      <c r="G72" s="3"/>
      <c r="H72" s="2"/>
    </row>
    <row r="73" spans="7:8" x14ac:dyDescent="0.2">
      <c r="G73" s="3"/>
      <c r="H73" s="2"/>
    </row>
    <row r="74" spans="7:8" x14ac:dyDescent="0.2">
      <c r="G74" s="3"/>
      <c r="H74" s="2"/>
    </row>
    <row r="75" spans="7:8" x14ac:dyDescent="0.2">
      <c r="G75" s="3"/>
      <c r="H75" s="2"/>
    </row>
    <row r="76" spans="7:8" x14ac:dyDescent="0.2">
      <c r="G76" s="3"/>
      <c r="H76" s="2"/>
    </row>
    <row r="77" spans="7:8" x14ac:dyDescent="0.2">
      <c r="G77" s="3"/>
      <c r="H77" s="2"/>
    </row>
    <row r="78" spans="7:8" x14ac:dyDescent="0.2">
      <c r="G78" s="3"/>
      <c r="H78" s="2"/>
    </row>
    <row r="79" spans="7:8" x14ac:dyDescent="0.2">
      <c r="G79" s="3"/>
      <c r="H79" s="2"/>
    </row>
    <row r="80" spans="7:8" x14ac:dyDescent="0.2">
      <c r="G80" s="3"/>
      <c r="H80" s="2"/>
    </row>
    <row r="81" spans="7:8" x14ac:dyDescent="0.2">
      <c r="G81" s="3"/>
      <c r="H81" s="2"/>
    </row>
    <row r="82" spans="7:8" x14ac:dyDescent="0.2">
      <c r="G82" s="3"/>
      <c r="H82" s="2"/>
    </row>
    <row r="83" spans="7:8" x14ac:dyDescent="0.2">
      <c r="G83" s="3"/>
      <c r="H83" s="2"/>
    </row>
    <row r="84" spans="7:8" x14ac:dyDescent="0.2">
      <c r="G84" s="3"/>
      <c r="H84" s="2"/>
    </row>
    <row r="85" spans="7:8" x14ac:dyDescent="0.2">
      <c r="G85" s="3"/>
      <c r="H85" s="2"/>
    </row>
    <row r="86" spans="7:8" x14ac:dyDescent="0.2">
      <c r="G86" s="3"/>
      <c r="H86" s="2"/>
    </row>
    <row r="87" spans="7:8" x14ac:dyDescent="0.2">
      <c r="G87" s="3"/>
      <c r="H87" s="2"/>
    </row>
    <row r="88" spans="7:8" x14ac:dyDescent="0.2">
      <c r="G88" s="3"/>
      <c r="H88" s="2"/>
    </row>
    <row r="89" spans="7:8" x14ac:dyDescent="0.2">
      <c r="G89" s="3"/>
      <c r="H89" s="2"/>
    </row>
    <row r="90" spans="7:8" x14ac:dyDescent="0.2">
      <c r="G90" s="3"/>
      <c r="H90" s="2"/>
    </row>
    <row r="91" spans="7:8" x14ac:dyDescent="0.2">
      <c r="G91" s="3"/>
      <c r="H91" s="2"/>
    </row>
    <row r="92" spans="7:8" x14ac:dyDescent="0.2">
      <c r="G92" s="3"/>
      <c r="H92" s="2"/>
    </row>
    <row r="93" spans="7:8" x14ac:dyDescent="0.2">
      <c r="G93" s="3"/>
      <c r="H93" s="2"/>
    </row>
    <row r="94" spans="7:8" x14ac:dyDescent="0.2">
      <c r="G94" s="3"/>
      <c r="H94" s="2"/>
    </row>
    <row r="95" spans="7:8" x14ac:dyDescent="0.2">
      <c r="G95" s="3"/>
      <c r="H95" s="2"/>
    </row>
    <row r="96" spans="7:8" x14ac:dyDescent="0.2">
      <c r="G96" s="3"/>
      <c r="H96" s="2"/>
    </row>
    <row r="97" spans="7:8" x14ac:dyDescent="0.2">
      <c r="G97" s="3"/>
      <c r="H97" s="2"/>
    </row>
    <row r="98" spans="7:8" x14ac:dyDescent="0.2">
      <c r="G98" s="3"/>
      <c r="H98" s="2"/>
    </row>
    <row r="99" spans="7:8" x14ac:dyDescent="0.2">
      <c r="G99" s="3"/>
      <c r="H99" s="2"/>
    </row>
    <row r="100" spans="7:8" x14ac:dyDescent="0.2">
      <c r="G100" s="3"/>
      <c r="H100" s="2"/>
    </row>
    <row r="101" spans="7:8" x14ac:dyDescent="0.2">
      <c r="G101" s="3"/>
      <c r="H101" s="2"/>
    </row>
    <row r="102" spans="7:8" x14ac:dyDescent="0.2">
      <c r="G102" s="3"/>
      <c r="H102" s="2"/>
    </row>
    <row r="103" spans="7:8" x14ac:dyDescent="0.2">
      <c r="G103" s="3"/>
      <c r="H103" s="2"/>
    </row>
    <row r="104" spans="7:8" x14ac:dyDescent="0.2">
      <c r="G104" s="3"/>
      <c r="H104" s="2"/>
    </row>
    <row r="105" spans="7:8" x14ac:dyDescent="0.2">
      <c r="G105" s="3"/>
      <c r="H105" s="2"/>
    </row>
    <row r="106" spans="7:8" x14ac:dyDescent="0.2">
      <c r="G106" s="3"/>
      <c r="H106" s="2"/>
    </row>
    <row r="107" spans="7:8" x14ac:dyDescent="0.2">
      <c r="G107" s="3"/>
      <c r="H107" s="2"/>
    </row>
    <row r="108" spans="7:8" x14ac:dyDescent="0.2">
      <c r="G108" s="3"/>
      <c r="H108" s="2"/>
    </row>
    <row r="109" spans="7:8" x14ac:dyDescent="0.2">
      <c r="G109" s="3"/>
      <c r="H109" s="2"/>
    </row>
  </sheetData>
  <pageMargins left="0.7" right="0.7" top="0.75" bottom="0.75" header="0.3" footer="0.3"/>
  <customProperties>
    <customPr name="_pios_id" r:id="rId1"/>
    <customPr name="CofWorksheetType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DF169-FED8-44EC-8CEC-E235F0F7D0D5}">
  <sheetPr>
    <tabColor theme="7" tint="0.59999389629810485"/>
  </sheetPr>
  <dimension ref="A1:G918"/>
  <sheetViews>
    <sheetView workbookViewId="0"/>
  </sheetViews>
  <sheetFormatPr defaultRowHeight="12.75" x14ac:dyDescent="0.2"/>
  <cols>
    <col min="1" max="2" width="9.140625" style="16"/>
    <col min="3" max="3" width="19.7109375" customWidth="1"/>
    <col min="4" max="4" width="36.7109375" customWidth="1"/>
    <col min="6" max="6" width="9" bestFit="1" customWidth="1"/>
    <col min="7" max="7" width="37.28515625" bestFit="1" customWidth="1"/>
    <col min="10" max="10" width="19.28515625" customWidth="1"/>
  </cols>
  <sheetData>
    <row r="1" spans="1:4" x14ac:dyDescent="0.2">
      <c r="A1" s="15" t="s">
        <v>3754</v>
      </c>
      <c r="B1" s="15" t="s">
        <v>3755</v>
      </c>
      <c r="C1" s="1"/>
      <c r="D1" s="1" t="s">
        <v>3756</v>
      </c>
    </row>
    <row r="2" spans="1:4" x14ac:dyDescent="0.2">
      <c r="A2" s="16">
        <v>10</v>
      </c>
      <c r="B2" s="16">
        <v>10</v>
      </c>
      <c r="C2" s="16" t="str">
        <f>_xlfn.CONCAT(A2,"-",B2)</f>
        <v>10-10</v>
      </c>
      <c r="D2" t="s">
        <v>3757</v>
      </c>
    </row>
    <row r="3" spans="1:4" x14ac:dyDescent="0.2">
      <c r="A3" s="16">
        <v>10</v>
      </c>
      <c r="B3" s="16">
        <v>11</v>
      </c>
      <c r="C3" s="16" t="str">
        <f t="shared" ref="C3:C66" si="0">_xlfn.CONCAT(A3,"-",B3)</f>
        <v>10-11</v>
      </c>
      <c r="D3" t="s">
        <v>3758</v>
      </c>
    </row>
    <row r="4" spans="1:4" x14ac:dyDescent="0.2">
      <c r="A4" s="16">
        <v>10</v>
      </c>
      <c r="B4" s="16">
        <v>12</v>
      </c>
      <c r="C4" s="16" t="str">
        <f t="shared" si="0"/>
        <v>10-12</v>
      </c>
      <c r="D4" t="s">
        <v>3759</v>
      </c>
    </row>
    <row r="5" spans="1:4" x14ac:dyDescent="0.2">
      <c r="A5" s="16">
        <v>10</v>
      </c>
      <c r="B5" s="16">
        <v>13</v>
      </c>
      <c r="C5" s="16" t="str">
        <f t="shared" si="0"/>
        <v>10-13</v>
      </c>
      <c r="D5" t="s">
        <v>3760</v>
      </c>
    </row>
    <row r="6" spans="1:4" x14ac:dyDescent="0.2">
      <c r="A6" s="16">
        <v>10</v>
      </c>
      <c r="B6" s="16">
        <v>14</v>
      </c>
      <c r="C6" s="16" t="str">
        <f t="shared" si="0"/>
        <v>10-14</v>
      </c>
      <c r="D6" t="s">
        <v>3761</v>
      </c>
    </row>
    <row r="7" spans="1:4" x14ac:dyDescent="0.2">
      <c r="A7" s="16">
        <v>10</v>
      </c>
      <c r="B7" s="17">
        <v>16</v>
      </c>
      <c r="C7" s="16" t="str">
        <f t="shared" si="0"/>
        <v>10-16</v>
      </c>
      <c r="D7" t="s">
        <v>3762</v>
      </c>
    </row>
    <row r="8" spans="1:4" x14ac:dyDescent="0.2">
      <c r="A8" s="16">
        <v>10</v>
      </c>
      <c r="B8" s="16">
        <v>18</v>
      </c>
      <c r="C8" s="16" t="str">
        <f t="shared" si="0"/>
        <v>10-18</v>
      </c>
      <c r="D8" t="s">
        <v>3763</v>
      </c>
    </row>
    <row r="9" spans="1:4" x14ac:dyDescent="0.2">
      <c r="A9" s="16">
        <v>10</v>
      </c>
      <c r="B9" s="16">
        <v>20</v>
      </c>
      <c r="C9" s="16" t="str">
        <f t="shared" si="0"/>
        <v>10-20</v>
      </c>
      <c r="D9" t="s">
        <v>3764</v>
      </c>
    </row>
    <row r="10" spans="1:4" x14ac:dyDescent="0.2">
      <c r="A10" s="16">
        <v>10</v>
      </c>
      <c r="B10" s="16">
        <v>21</v>
      </c>
      <c r="C10" s="16" t="str">
        <f t="shared" si="0"/>
        <v>10-21</v>
      </c>
      <c r="D10" t="s">
        <v>3765</v>
      </c>
    </row>
    <row r="11" spans="1:4" x14ac:dyDescent="0.2">
      <c r="A11" s="16">
        <v>10</v>
      </c>
      <c r="B11" s="16">
        <v>22</v>
      </c>
      <c r="C11" s="16" t="str">
        <f t="shared" si="0"/>
        <v>10-22</v>
      </c>
      <c r="D11" t="s">
        <v>3766</v>
      </c>
    </row>
    <row r="12" spans="1:4" x14ac:dyDescent="0.2">
      <c r="A12" s="16">
        <v>10</v>
      </c>
      <c r="B12" s="16">
        <v>23</v>
      </c>
      <c r="C12" s="16" t="str">
        <f t="shared" si="0"/>
        <v>10-23</v>
      </c>
      <c r="D12" t="s">
        <v>20</v>
      </c>
    </row>
    <row r="13" spans="1:4" x14ac:dyDescent="0.2">
      <c r="A13" s="16">
        <v>10</v>
      </c>
      <c r="B13" s="16">
        <v>24</v>
      </c>
      <c r="C13" s="16" t="str">
        <f t="shared" si="0"/>
        <v>10-24</v>
      </c>
      <c r="D13" t="s">
        <v>3767</v>
      </c>
    </row>
    <row r="14" spans="1:4" x14ac:dyDescent="0.2">
      <c r="A14" s="16">
        <v>10</v>
      </c>
      <c r="B14" s="16">
        <v>26</v>
      </c>
      <c r="C14" s="16" t="str">
        <f t="shared" si="0"/>
        <v>10-26</v>
      </c>
      <c r="D14" t="s">
        <v>24</v>
      </c>
    </row>
    <row r="15" spans="1:4" x14ac:dyDescent="0.2">
      <c r="A15" s="16">
        <v>10</v>
      </c>
      <c r="B15" s="16">
        <v>28</v>
      </c>
      <c r="C15" s="16" t="str">
        <f t="shared" si="0"/>
        <v>10-28</v>
      </c>
      <c r="D15" t="s">
        <v>26</v>
      </c>
    </row>
    <row r="16" spans="1:4" x14ac:dyDescent="0.2">
      <c r="A16" s="16">
        <v>10</v>
      </c>
      <c r="B16" s="16">
        <v>30</v>
      </c>
      <c r="C16" s="16" t="str">
        <f t="shared" si="0"/>
        <v>10-30</v>
      </c>
      <c r="D16" t="s">
        <v>3768</v>
      </c>
    </row>
    <row r="17" spans="1:7" x14ac:dyDescent="0.2">
      <c r="A17" s="16">
        <v>10</v>
      </c>
      <c r="B17" s="16">
        <v>32</v>
      </c>
      <c r="C17" s="16" t="str">
        <f t="shared" si="0"/>
        <v>10-32</v>
      </c>
      <c r="D17" t="s">
        <v>3769</v>
      </c>
    </row>
    <row r="18" spans="1:7" x14ac:dyDescent="0.2">
      <c r="A18" s="16">
        <v>10</v>
      </c>
      <c r="B18" s="16">
        <v>34</v>
      </c>
      <c r="C18" s="16" t="str">
        <f t="shared" si="0"/>
        <v>10-34</v>
      </c>
      <c r="D18" t="s">
        <v>3770</v>
      </c>
      <c r="F18">
        <v>420500</v>
      </c>
      <c r="G18" t="s">
        <v>3728</v>
      </c>
    </row>
    <row r="19" spans="1:7" x14ac:dyDescent="0.2">
      <c r="A19" s="16">
        <v>10</v>
      </c>
      <c r="B19" s="16">
        <v>36</v>
      </c>
      <c r="C19" s="16" t="str">
        <f t="shared" si="0"/>
        <v>10-36</v>
      </c>
      <c r="D19" t="s">
        <v>3771</v>
      </c>
      <c r="F19">
        <v>420510</v>
      </c>
      <c r="G19" t="s">
        <v>3730</v>
      </c>
    </row>
    <row r="20" spans="1:7" x14ac:dyDescent="0.2">
      <c r="A20" s="16">
        <v>10</v>
      </c>
      <c r="B20" s="16">
        <v>38</v>
      </c>
      <c r="C20" s="16" t="str">
        <f t="shared" si="0"/>
        <v>10-38</v>
      </c>
      <c r="D20" t="s">
        <v>3772</v>
      </c>
      <c r="F20">
        <v>420520</v>
      </c>
      <c r="G20" t="s">
        <v>3723</v>
      </c>
    </row>
    <row r="21" spans="1:7" x14ac:dyDescent="0.2">
      <c r="A21" s="16">
        <v>10</v>
      </c>
      <c r="B21" s="16">
        <v>42</v>
      </c>
      <c r="C21" s="16" t="str">
        <f t="shared" si="0"/>
        <v>10-42</v>
      </c>
      <c r="D21" t="s">
        <v>3773</v>
      </c>
      <c r="F21">
        <v>420540</v>
      </c>
      <c r="G21" t="s">
        <v>3725</v>
      </c>
    </row>
    <row r="22" spans="1:7" x14ac:dyDescent="0.2">
      <c r="A22" s="16">
        <v>10</v>
      </c>
      <c r="B22" s="16">
        <v>44</v>
      </c>
      <c r="C22" s="16" t="str">
        <f t="shared" si="0"/>
        <v>10-44</v>
      </c>
      <c r="D22" t="s">
        <v>23</v>
      </c>
      <c r="F22">
        <v>430400</v>
      </c>
      <c r="G22" t="s">
        <v>3721</v>
      </c>
    </row>
    <row r="23" spans="1:7" x14ac:dyDescent="0.2">
      <c r="A23" s="16">
        <v>10</v>
      </c>
      <c r="B23" s="16">
        <v>46</v>
      </c>
      <c r="C23" s="16" t="str">
        <f t="shared" si="0"/>
        <v>10-46</v>
      </c>
      <c r="D23" t="s">
        <v>3774</v>
      </c>
      <c r="F23">
        <v>430410</v>
      </c>
      <c r="G23" t="s">
        <v>3719</v>
      </c>
    </row>
    <row r="24" spans="1:7" x14ac:dyDescent="0.2">
      <c r="A24" s="16">
        <v>10</v>
      </c>
      <c r="B24" s="16">
        <v>48</v>
      </c>
      <c r="C24" s="16" t="str">
        <f t="shared" si="0"/>
        <v>10-48</v>
      </c>
      <c r="D24" t="s">
        <v>3775</v>
      </c>
      <c r="F24">
        <v>430420</v>
      </c>
      <c r="G24" t="s">
        <v>3717</v>
      </c>
    </row>
    <row r="25" spans="1:7" x14ac:dyDescent="0.2">
      <c r="A25" s="16">
        <v>10</v>
      </c>
      <c r="B25" s="16">
        <v>50</v>
      </c>
      <c r="C25" s="16" t="str">
        <f t="shared" si="0"/>
        <v>10-50</v>
      </c>
      <c r="D25" t="s">
        <v>11</v>
      </c>
    </row>
    <row r="26" spans="1:7" x14ac:dyDescent="0.2">
      <c r="A26" s="16">
        <v>10</v>
      </c>
      <c r="B26" s="16">
        <v>52</v>
      </c>
      <c r="C26" s="16" t="str">
        <f t="shared" si="0"/>
        <v>10-52</v>
      </c>
      <c r="D26" t="s">
        <v>3776</v>
      </c>
    </row>
    <row r="27" spans="1:7" x14ac:dyDescent="0.2">
      <c r="A27" s="16">
        <v>10</v>
      </c>
      <c r="B27" s="16">
        <v>54</v>
      </c>
      <c r="C27" s="16" t="str">
        <f t="shared" si="0"/>
        <v>10-54</v>
      </c>
      <c r="D27" t="s">
        <v>3777</v>
      </c>
    </row>
    <row r="28" spans="1:7" x14ac:dyDescent="0.2">
      <c r="A28" s="16">
        <v>10</v>
      </c>
      <c r="B28" s="16">
        <v>56</v>
      </c>
      <c r="C28" s="16" t="str">
        <f t="shared" si="0"/>
        <v>10-56</v>
      </c>
      <c r="D28" t="s">
        <v>3778</v>
      </c>
    </row>
    <row r="29" spans="1:7" x14ac:dyDescent="0.2">
      <c r="A29" s="16">
        <v>10</v>
      </c>
      <c r="B29" s="16">
        <v>58</v>
      </c>
      <c r="C29" s="16" t="str">
        <f t="shared" si="0"/>
        <v>10-58</v>
      </c>
      <c r="D29" t="s">
        <v>3779</v>
      </c>
    </row>
    <row r="30" spans="1:7" x14ac:dyDescent="0.2">
      <c r="A30" s="16">
        <v>10</v>
      </c>
      <c r="B30" s="16">
        <v>60</v>
      </c>
      <c r="C30" s="16" t="str">
        <f t="shared" si="0"/>
        <v>10-60</v>
      </c>
      <c r="D30" t="s">
        <v>12</v>
      </c>
    </row>
    <row r="31" spans="1:7" x14ac:dyDescent="0.2">
      <c r="A31" s="16">
        <v>10</v>
      </c>
      <c r="B31" s="16">
        <v>61</v>
      </c>
      <c r="C31" s="16" t="str">
        <f t="shared" si="0"/>
        <v>10-61</v>
      </c>
      <c r="D31" t="s">
        <v>3780</v>
      </c>
    </row>
    <row r="32" spans="1:7" x14ac:dyDescent="0.2">
      <c r="A32" s="16">
        <v>10</v>
      </c>
      <c r="B32" s="16">
        <v>62</v>
      </c>
      <c r="C32" s="16" t="str">
        <f t="shared" si="0"/>
        <v>10-62</v>
      </c>
      <c r="D32" t="s">
        <v>3781</v>
      </c>
    </row>
    <row r="33" spans="1:4" x14ac:dyDescent="0.2">
      <c r="A33" s="16">
        <v>10</v>
      </c>
      <c r="B33" s="16">
        <v>64</v>
      </c>
      <c r="C33" s="16" t="str">
        <f t="shared" si="0"/>
        <v>10-64</v>
      </c>
      <c r="D33" t="s">
        <v>3782</v>
      </c>
    </row>
    <row r="34" spans="1:4" x14ac:dyDescent="0.2">
      <c r="A34" s="16">
        <v>10</v>
      </c>
      <c r="B34" s="16">
        <v>66</v>
      </c>
      <c r="C34" s="16" t="str">
        <f t="shared" si="0"/>
        <v>10-66</v>
      </c>
      <c r="D34" t="s">
        <v>3783</v>
      </c>
    </row>
    <row r="35" spans="1:4" x14ac:dyDescent="0.2">
      <c r="A35" s="16">
        <v>10</v>
      </c>
      <c r="B35" s="16">
        <v>68</v>
      </c>
      <c r="C35" s="16" t="str">
        <f t="shared" si="0"/>
        <v>10-68</v>
      </c>
      <c r="D35" t="s">
        <v>3784</v>
      </c>
    </row>
    <row r="36" spans="1:4" x14ac:dyDescent="0.2">
      <c r="A36" s="16">
        <v>10</v>
      </c>
      <c r="B36" s="16">
        <v>74</v>
      </c>
      <c r="C36" s="16" t="str">
        <f t="shared" si="0"/>
        <v>10-74</v>
      </c>
      <c r="D36" t="s">
        <v>3785</v>
      </c>
    </row>
    <row r="37" spans="1:4" x14ac:dyDescent="0.2">
      <c r="A37" s="16">
        <v>10</v>
      </c>
      <c r="B37" s="16">
        <v>80</v>
      </c>
      <c r="C37" s="16" t="str">
        <f t="shared" si="0"/>
        <v>10-80</v>
      </c>
      <c r="D37" t="s">
        <v>3786</v>
      </c>
    </row>
    <row r="38" spans="1:4" x14ac:dyDescent="0.2">
      <c r="A38" s="16">
        <v>10</v>
      </c>
      <c r="B38" s="16">
        <v>84</v>
      </c>
      <c r="C38" s="16" t="str">
        <f t="shared" si="0"/>
        <v>10-84</v>
      </c>
      <c r="D38" t="s">
        <v>3787</v>
      </c>
    </row>
    <row r="39" spans="1:4" x14ac:dyDescent="0.2">
      <c r="A39" s="16">
        <v>10</v>
      </c>
      <c r="B39" s="16">
        <v>85</v>
      </c>
      <c r="C39" s="16" t="str">
        <f t="shared" si="0"/>
        <v>10-85</v>
      </c>
      <c r="D39" t="s">
        <v>3788</v>
      </c>
    </row>
    <row r="40" spans="1:4" x14ac:dyDescent="0.2">
      <c r="A40" s="16">
        <v>10</v>
      </c>
      <c r="B40" s="16">
        <v>110</v>
      </c>
      <c r="C40" s="16" t="str">
        <f t="shared" si="0"/>
        <v>10-110</v>
      </c>
      <c r="D40" t="s">
        <v>3789</v>
      </c>
    </row>
    <row r="41" spans="1:4" x14ac:dyDescent="0.2">
      <c r="A41" s="16">
        <v>10</v>
      </c>
      <c r="B41" s="16">
        <v>120</v>
      </c>
      <c r="C41" s="16" t="str">
        <f t="shared" si="0"/>
        <v>10-120</v>
      </c>
      <c r="D41" t="s">
        <v>3790</v>
      </c>
    </row>
    <row r="42" spans="1:4" x14ac:dyDescent="0.2">
      <c r="A42" s="16">
        <v>12</v>
      </c>
      <c r="B42" s="16">
        <v>50</v>
      </c>
      <c r="C42" s="16" t="str">
        <f t="shared" si="0"/>
        <v>12-50</v>
      </c>
      <c r="D42" t="s">
        <v>3791</v>
      </c>
    </row>
    <row r="43" spans="1:4" x14ac:dyDescent="0.2">
      <c r="A43" s="16">
        <v>12</v>
      </c>
      <c r="B43" s="16">
        <v>60</v>
      </c>
      <c r="C43" s="16" t="str">
        <f t="shared" si="0"/>
        <v>12-60</v>
      </c>
      <c r="D43" t="s">
        <v>3792</v>
      </c>
    </row>
    <row r="44" spans="1:4" x14ac:dyDescent="0.2">
      <c r="A44" s="16">
        <v>20</v>
      </c>
      <c r="B44" s="16">
        <v>10</v>
      </c>
      <c r="C44" s="16" t="str">
        <f t="shared" si="0"/>
        <v>20-10</v>
      </c>
      <c r="D44" t="s">
        <v>3793</v>
      </c>
    </row>
    <row r="45" spans="1:4" x14ac:dyDescent="0.2">
      <c r="A45" s="16">
        <v>20</v>
      </c>
      <c r="B45" s="16">
        <v>20</v>
      </c>
      <c r="C45" s="16" t="str">
        <f t="shared" si="0"/>
        <v>20-20</v>
      </c>
      <c r="D45" t="s">
        <v>3794</v>
      </c>
    </row>
    <row r="46" spans="1:4" x14ac:dyDescent="0.2">
      <c r="A46" s="16">
        <v>20</v>
      </c>
      <c r="B46" s="16">
        <v>30</v>
      </c>
      <c r="C46" s="16" t="str">
        <f t="shared" si="0"/>
        <v>20-30</v>
      </c>
      <c r="D46" t="s">
        <v>3795</v>
      </c>
    </row>
    <row r="47" spans="1:4" x14ac:dyDescent="0.2">
      <c r="A47" s="16">
        <v>25</v>
      </c>
      <c r="B47" s="16">
        <v>10</v>
      </c>
      <c r="C47" s="16" t="str">
        <f t="shared" si="0"/>
        <v>25-10</v>
      </c>
      <c r="D47" t="s">
        <v>3796</v>
      </c>
    </row>
    <row r="48" spans="1:4" x14ac:dyDescent="0.2">
      <c r="A48" s="16">
        <v>25</v>
      </c>
      <c r="B48" s="16">
        <v>20</v>
      </c>
      <c r="C48" s="16" t="str">
        <f t="shared" si="0"/>
        <v>25-20</v>
      </c>
      <c r="D48" t="s">
        <v>3797</v>
      </c>
    </row>
    <row r="49" spans="1:4" x14ac:dyDescent="0.2">
      <c r="A49" s="16">
        <v>40</v>
      </c>
      <c r="B49" s="16">
        <v>10</v>
      </c>
      <c r="C49" s="16" t="str">
        <f t="shared" si="0"/>
        <v>40-10</v>
      </c>
      <c r="D49" t="s">
        <v>3798</v>
      </c>
    </row>
    <row r="50" spans="1:4" x14ac:dyDescent="0.2">
      <c r="A50" s="16">
        <v>40</v>
      </c>
      <c r="B50" s="16">
        <v>20</v>
      </c>
      <c r="C50" s="16" t="str">
        <f t="shared" si="0"/>
        <v>40-20</v>
      </c>
      <c r="D50" t="s">
        <v>3799</v>
      </c>
    </row>
    <row r="51" spans="1:4" x14ac:dyDescent="0.2">
      <c r="A51" s="16">
        <v>40</v>
      </c>
      <c r="B51" s="16">
        <v>30</v>
      </c>
      <c r="C51" s="16" t="str">
        <f t="shared" si="0"/>
        <v>40-30</v>
      </c>
      <c r="D51" t="s">
        <v>3800</v>
      </c>
    </row>
    <row r="52" spans="1:4" x14ac:dyDescent="0.2">
      <c r="A52" s="16">
        <v>40</v>
      </c>
      <c r="B52" s="16">
        <v>40</v>
      </c>
      <c r="C52" s="16" t="str">
        <f t="shared" si="0"/>
        <v>40-40</v>
      </c>
      <c r="D52" t="s">
        <v>3801</v>
      </c>
    </row>
    <row r="53" spans="1:4" x14ac:dyDescent="0.2">
      <c r="A53" s="16">
        <v>40</v>
      </c>
      <c r="B53" s="16">
        <v>50</v>
      </c>
      <c r="C53" s="16" t="str">
        <f t="shared" si="0"/>
        <v>40-50</v>
      </c>
      <c r="D53" t="s">
        <v>3802</v>
      </c>
    </row>
    <row r="54" spans="1:4" x14ac:dyDescent="0.2">
      <c r="A54" s="16">
        <v>40</v>
      </c>
      <c r="B54" s="16">
        <v>60</v>
      </c>
      <c r="C54" s="16" t="str">
        <f t="shared" si="0"/>
        <v>40-60</v>
      </c>
      <c r="D54" t="s">
        <v>3803</v>
      </c>
    </row>
    <row r="55" spans="1:4" x14ac:dyDescent="0.2">
      <c r="A55" s="16">
        <v>45</v>
      </c>
      <c r="B55" s="16">
        <v>10</v>
      </c>
      <c r="C55" s="16" t="str">
        <f t="shared" si="0"/>
        <v>45-10</v>
      </c>
      <c r="D55" t="s">
        <v>3804</v>
      </c>
    </row>
    <row r="56" spans="1:4" x14ac:dyDescent="0.2">
      <c r="A56" s="16">
        <v>45</v>
      </c>
      <c r="B56" s="16">
        <v>11</v>
      </c>
      <c r="C56" s="16" t="str">
        <f t="shared" si="0"/>
        <v>45-11</v>
      </c>
      <c r="D56" t="s">
        <v>3805</v>
      </c>
    </row>
    <row r="57" spans="1:4" x14ac:dyDescent="0.2">
      <c r="A57" s="16">
        <v>45</v>
      </c>
      <c r="B57" s="16">
        <v>20</v>
      </c>
      <c r="C57" s="16" t="str">
        <f t="shared" si="0"/>
        <v>45-20</v>
      </c>
      <c r="D57" t="s">
        <v>3806</v>
      </c>
    </row>
    <row r="58" spans="1:4" x14ac:dyDescent="0.2">
      <c r="A58" s="16">
        <v>45</v>
      </c>
      <c r="B58" s="16">
        <v>30</v>
      </c>
      <c r="C58" s="16" t="str">
        <f t="shared" si="0"/>
        <v>45-30</v>
      </c>
      <c r="D58" t="s">
        <v>3807</v>
      </c>
    </row>
    <row r="59" spans="1:4" x14ac:dyDescent="0.2">
      <c r="A59" s="16">
        <v>45</v>
      </c>
      <c r="B59" s="16">
        <v>40</v>
      </c>
      <c r="C59" s="16" t="str">
        <f t="shared" si="0"/>
        <v>45-40</v>
      </c>
      <c r="D59" t="s">
        <v>3808</v>
      </c>
    </row>
    <row r="60" spans="1:4" x14ac:dyDescent="0.2">
      <c r="A60" s="16">
        <v>50</v>
      </c>
      <c r="B60" s="16">
        <v>10</v>
      </c>
      <c r="C60" s="16" t="str">
        <f t="shared" si="0"/>
        <v>50-10</v>
      </c>
      <c r="D60" t="s">
        <v>3809</v>
      </c>
    </row>
    <row r="61" spans="1:4" x14ac:dyDescent="0.2">
      <c r="A61" s="16">
        <v>50</v>
      </c>
      <c r="B61" s="16">
        <v>20</v>
      </c>
      <c r="C61" s="16" t="str">
        <f t="shared" si="0"/>
        <v>50-20</v>
      </c>
      <c r="D61" t="s">
        <v>3809</v>
      </c>
    </row>
    <row r="62" spans="1:4" x14ac:dyDescent="0.2">
      <c r="A62" s="16">
        <v>50</v>
      </c>
      <c r="B62" s="16">
        <v>30</v>
      </c>
      <c r="C62" s="16" t="str">
        <f t="shared" si="0"/>
        <v>50-30</v>
      </c>
      <c r="D62" t="s">
        <v>3810</v>
      </c>
    </row>
    <row r="63" spans="1:4" x14ac:dyDescent="0.2">
      <c r="A63" s="16">
        <v>50</v>
      </c>
      <c r="B63" s="16">
        <v>40</v>
      </c>
      <c r="C63" s="16" t="str">
        <f t="shared" si="0"/>
        <v>50-40</v>
      </c>
      <c r="D63" t="s">
        <v>3810</v>
      </c>
    </row>
    <row r="64" spans="1:4" x14ac:dyDescent="0.2">
      <c r="A64" s="16">
        <v>50</v>
      </c>
      <c r="B64" s="16">
        <v>110</v>
      </c>
      <c r="C64" s="16" t="str">
        <f t="shared" si="0"/>
        <v>50-110</v>
      </c>
      <c r="D64" t="s">
        <v>3811</v>
      </c>
    </row>
    <row r="65" spans="1:4" x14ac:dyDescent="0.2">
      <c r="A65" s="16">
        <v>50</v>
      </c>
      <c r="B65" s="16">
        <v>120</v>
      </c>
      <c r="C65" s="16" t="str">
        <f t="shared" si="0"/>
        <v>50-120</v>
      </c>
      <c r="D65" t="s">
        <v>3812</v>
      </c>
    </row>
    <row r="66" spans="1:4" x14ac:dyDescent="0.2">
      <c r="A66" s="16">
        <v>51</v>
      </c>
      <c r="B66" s="16" t="s">
        <v>44</v>
      </c>
      <c r="C66" s="16" t="str">
        <f t="shared" si="0"/>
        <v>51-</v>
      </c>
      <c r="D66" t="s">
        <v>3813</v>
      </c>
    </row>
    <row r="67" spans="1:4" x14ac:dyDescent="0.2">
      <c r="A67" s="16">
        <v>51</v>
      </c>
      <c r="B67" s="16">
        <v>1</v>
      </c>
      <c r="C67" s="16" t="str">
        <f t="shared" ref="C67:C130" si="1">_xlfn.CONCAT(A67,"-",B67)</f>
        <v>51-1</v>
      </c>
      <c r="D67" t="s">
        <v>3814</v>
      </c>
    </row>
    <row r="68" spans="1:4" x14ac:dyDescent="0.2">
      <c r="A68" s="16">
        <v>51</v>
      </c>
      <c r="B68" s="16">
        <v>2</v>
      </c>
      <c r="C68" s="16" t="str">
        <f t="shared" si="1"/>
        <v>51-2</v>
      </c>
      <c r="D68" t="s">
        <v>3815</v>
      </c>
    </row>
    <row r="69" spans="1:4" x14ac:dyDescent="0.2">
      <c r="A69" s="16">
        <v>51</v>
      </c>
      <c r="B69" s="16">
        <v>110</v>
      </c>
      <c r="C69" s="16" t="str">
        <f t="shared" si="1"/>
        <v>51-110</v>
      </c>
      <c r="D69" t="s">
        <v>3816</v>
      </c>
    </row>
    <row r="70" spans="1:4" x14ac:dyDescent="0.2">
      <c r="A70" s="16">
        <v>51</v>
      </c>
      <c r="B70" s="16">
        <v>120</v>
      </c>
      <c r="C70" s="16" t="str">
        <f t="shared" si="1"/>
        <v>51-120</v>
      </c>
      <c r="D70" t="s">
        <v>3817</v>
      </c>
    </row>
    <row r="71" spans="1:4" x14ac:dyDescent="0.2">
      <c r="A71" s="16">
        <v>52</v>
      </c>
      <c r="B71" s="16" t="s">
        <v>44</v>
      </c>
      <c r="C71" s="16" t="str">
        <f t="shared" si="1"/>
        <v>52-</v>
      </c>
      <c r="D71" t="s">
        <v>3818</v>
      </c>
    </row>
    <row r="72" spans="1:4" x14ac:dyDescent="0.2">
      <c r="A72" s="16">
        <v>52</v>
      </c>
      <c r="B72" s="16">
        <v>110</v>
      </c>
      <c r="C72" s="16" t="str">
        <f t="shared" si="1"/>
        <v>52-110</v>
      </c>
      <c r="D72" t="s">
        <v>3811</v>
      </c>
    </row>
    <row r="73" spans="1:4" x14ac:dyDescent="0.2">
      <c r="A73" s="16">
        <v>52</v>
      </c>
      <c r="B73" s="16">
        <v>120</v>
      </c>
      <c r="C73" s="16" t="str">
        <f t="shared" si="1"/>
        <v>52-120</v>
      </c>
      <c r="D73" t="s">
        <v>3812</v>
      </c>
    </row>
    <row r="74" spans="1:4" x14ac:dyDescent="0.2">
      <c r="A74" s="16">
        <v>53</v>
      </c>
      <c r="B74" s="16">
        <v>10</v>
      </c>
      <c r="C74" s="16" t="str">
        <f t="shared" si="1"/>
        <v>53-10</v>
      </c>
      <c r="D74" t="s">
        <v>3809</v>
      </c>
    </row>
    <row r="75" spans="1:4" x14ac:dyDescent="0.2">
      <c r="A75" s="16">
        <v>53</v>
      </c>
      <c r="B75" s="16">
        <v>30</v>
      </c>
      <c r="C75" s="16" t="str">
        <f t="shared" si="1"/>
        <v>53-30</v>
      </c>
      <c r="D75" t="s">
        <v>3810</v>
      </c>
    </row>
    <row r="76" spans="1:4" x14ac:dyDescent="0.2">
      <c r="A76" s="16">
        <v>60</v>
      </c>
      <c r="B76" s="16">
        <v>10</v>
      </c>
      <c r="C76" s="16" t="str">
        <f t="shared" si="1"/>
        <v>60-10</v>
      </c>
      <c r="D76" t="s">
        <v>3819</v>
      </c>
    </row>
    <row r="77" spans="1:4" x14ac:dyDescent="0.2">
      <c r="A77" s="16">
        <v>60</v>
      </c>
      <c r="B77" s="16">
        <v>20</v>
      </c>
      <c r="C77" s="16" t="str">
        <f t="shared" si="1"/>
        <v>60-20</v>
      </c>
      <c r="D77" t="s">
        <v>3819</v>
      </c>
    </row>
    <row r="78" spans="1:4" x14ac:dyDescent="0.2">
      <c r="A78" s="16">
        <v>70</v>
      </c>
      <c r="B78" s="16">
        <v>10</v>
      </c>
      <c r="C78" s="16" t="str">
        <f t="shared" si="1"/>
        <v>70-10</v>
      </c>
      <c r="D78" t="s">
        <v>3726</v>
      </c>
    </row>
    <row r="79" spans="1:4" x14ac:dyDescent="0.2">
      <c r="A79" s="16">
        <v>70</v>
      </c>
      <c r="B79" s="16">
        <v>20</v>
      </c>
      <c r="C79" s="16" t="str">
        <f t="shared" si="1"/>
        <v>70-20</v>
      </c>
      <c r="D79" t="s">
        <v>15</v>
      </c>
    </row>
    <row r="80" spans="1:4" x14ac:dyDescent="0.2">
      <c r="A80" s="16">
        <v>71</v>
      </c>
      <c r="B80" s="16">
        <v>20</v>
      </c>
      <c r="C80" s="16" t="str">
        <f t="shared" si="1"/>
        <v>71-20</v>
      </c>
      <c r="D80" t="s">
        <v>3820</v>
      </c>
    </row>
    <row r="81" spans="1:4" x14ac:dyDescent="0.2">
      <c r="A81" s="16">
        <v>75</v>
      </c>
      <c r="B81" s="16">
        <v>10</v>
      </c>
      <c r="C81" s="16" t="str">
        <f t="shared" si="1"/>
        <v>75-10</v>
      </c>
      <c r="D81" t="s">
        <v>3821</v>
      </c>
    </row>
    <row r="82" spans="1:4" x14ac:dyDescent="0.2">
      <c r="A82" s="16">
        <v>75</v>
      </c>
      <c r="B82" s="16">
        <v>11</v>
      </c>
      <c r="C82" s="16" t="str">
        <f t="shared" si="1"/>
        <v>75-11</v>
      </c>
      <c r="D82" t="s">
        <v>3821</v>
      </c>
    </row>
    <row r="83" spans="1:4" x14ac:dyDescent="0.2">
      <c r="A83" s="16">
        <v>75</v>
      </c>
      <c r="B83" s="16">
        <v>12</v>
      </c>
      <c r="C83" s="16" t="str">
        <f t="shared" si="1"/>
        <v>75-12</v>
      </c>
      <c r="D83" t="s">
        <v>3822</v>
      </c>
    </row>
    <row r="84" spans="1:4" x14ac:dyDescent="0.2">
      <c r="A84" s="16">
        <v>75</v>
      </c>
      <c r="B84" s="16">
        <v>13</v>
      </c>
      <c r="C84" s="16" t="str">
        <f t="shared" si="1"/>
        <v>75-13</v>
      </c>
      <c r="D84" t="s">
        <v>3823</v>
      </c>
    </row>
    <row r="85" spans="1:4" x14ac:dyDescent="0.2">
      <c r="A85" s="16">
        <v>75</v>
      </c>
      <c r="B85" s="16">
        <v>20</v>
      </c>
      <c r="C85" s="16" t="str">
        <f t="shared" si="1"/>
        <v>75-20</v>
      </c>
      <c r="D85" t="s">
        <v>3824</v>
      </c>
    </row>
    <row r="86" spans="1:4" x14ac:dyDescent="0.2">
      <c r="A86" s="16">
        <v>75</v>
      </c>
      <c r="B86" s="16">
        <v>21</v>
      </c>
      <c r="C86" s="16" t="str">
        <f t="shared" si="1"/>
        <v>75-21</v>
      </c>
      <c r="D86" t="s">
        <v>3825</v>
      </c>
    </row>
    <row r="87" spans="1:4" x14ac:dyDescent="0.2">
      <c r="A87" s="16">
        <v>75</v>
      </c>
      <c r="B87" s="16">
        <v>22</v>
      </c>
      <c r="C87" s="16" t="str">
        <f t="shared" si="1"/>
        <v>75-22</v>
      </c>
      <c r="D87" t="s">
        <v>3826</v>
      </c>
    </row>
    <row r="88" spans="1:4" x14ac:dyDescent="0.2">
      <c r="A88" s="16">
        <v>75</v>
      </c>
      <c r="B88" s="16">
        <v>23</v>
      </c>
      <c r="C88" s="16" t="str">
        <f t="shared" si="1"/>
        <v>75-23</v>
      </c>
      <c r="D88" t="s">
        <v>3827</v>
      </c>
    </row>
    <row r="89" spans="1:4" x14ac:dyDescent="0.2">
      <c r="A89" s="16">
        <v>75</v>
      </c>
      <c r="B89" s="16">
        <v>30</v>
      </c>
      <c r="C89" s="16" t="str">
        <f t="shared" si="1"/>
        <v>75-30</v>
      </c>
      <c r="D89" t="s">
        <v>3828</v>
      </c>
    </row>
    <row r="90" spans="1:4" x14ac:dyDescent="0.2">
      <c r="A90" s="16">
        <v>75</v>
      </c>
      <c r="B90" s="16">
        <v>40</v>
      </c>
      <c r="C90" s="16" t="str">
        <f t="shared" si="1"/>
        <v>75-40</v>
      </c>
      <c r="D90" t="s">
        <v>3829</v>
      </c>
    </row>
    <row r="91" spans="1:4" x14ac:dyDescent="0.2">
      <c r="A91" s="16">
        <v>75</v>
      </c>
      <c r="B91" s="16">
        <v>50</v>
      </c>
      <c r="C91" s="16" t="str">
        <f t="shared" si="1"/>
        <v>75-50</v>
      </c>
      <c r="D91" t="s">
        <v>3830</v>
      </c>
    </row>
    <row r="92" spans="1:4" x14ac:dyDescent="0.2">
      <c r="A92" s="16">
        <v>75</v>
      </c>
      <c r="B92" s="16">
        <v>70</v>
      </c>
      <c r="C92" s="16" t="str">
        <f t="shared" si="1"/>
        <v>75-70</v>
      </c>
      <c r="D92" t="s">
        <v>3831</v>
      </c>
    </row>
    <row r="93" spans="1:4" x14ac:dyDescent="0.2">
      <c r="A93" s="16">
        <v>80</v>
      </c>
      <c r="B93" s="16">
        <v>10</v>
      </c>
      <c r="C93" s="16" t="str">
        <f t="shared" si="1"/>
        <v>80-10</v>
      </c>
      <c r="D93" t="s">
        <v>3832</v>
      </c>
    </row>
    <row r="94" spans="1:4" x14ac:dyDescent="0.2">
      <c r="A94" s="16">
        <v>80</v>
      </c>
      <c r="B94" s="16">
        <v>20</v>
      </c>
      <c r="C94" s="16" t="str">
        <f t="shared" si="1"/>
        <v>80-20</v>
      </c>
      <c r="D94" t="s">
        <v>3833</v>
      </c>
    </row>
    <row r="95" spans="1:4" x14ac:dyDescent="0.2">
      <c r="A95" s="16">
        <v>80</v>
      </c>
      <c r="B95" s="16">
        <v>30</v>
      </c>
      <c r="C95" s="16" t="str">
        <f t="shared" si="1"/>
        <v>80-30</v>
      </c>
      <c r="D95" t="s">
        <v>3834</v>
      </c>
    </row>
    <row r="96" spans="1:4" x14ac:dyDescent="0.2">
      <c r="A96" s="16">
        <v>80</v>
      </c>
      <c r="B96" s="16">
        <v>90</v>
      </c>
      <c r="C96" s="16" t="str">
        <f t="shared" si="1"/>
        <v>80-90</v>
      </c>
      <c r="D96" t="s">
        <v>3835</v>
      </c>
    </row>
    <row r="97" spans="1:4" x14ac:dyDescent="0.2">
      <c r="A97" s="16">
        <v>85</v>
      </c>
      <c r="B97" s="16">
        <v>10</v>
      </c>
      <c r="C97" s="16" t="str">
        <f t="shared" si="1"/>
        <v>85-10</v>
      </c>
      <c r="D97" t="s">
        <v>3836</v>
      </c>
    </row>
    <row r="98" spans="1:4" x14ac:dyDescent="0.2">
      <c r="A98" s="16">
        <v>85</v>
      </c>
      <c r="B98" s="16">
        <v>20</v>
      </c>
      <c r="C98" s="16" t="str">
        <f t="shared" si="1"/>
        <v>85-20</v>
      </c>
      <c r="D98" t="s">
        <v>3837</v>
      </c>
    </row>
    <row r="99" spans="1:4" x14ac:dyDescent="0.2">
      <c r="A99" s="16">
        <v>85</v>
      </c>
      <c r="B99" s="16" t="s">
        <v>3838</v>
      </c>
      <c r="C99" s="16" t="str">
        <f t="shared" si="1"/>
        <v>85-B010</v>
      </c>
      <c r="D99" t="s">
        <v>3839</v>
      </c>
    </row>
    <row r="100" spans="1:4" x14ac:dyDescent="0.2">
      <c r="A100" s="16">
        <v>85</v>
      </c>
      <c r="B100" s="16" t="s">
        <v>3840</v>
      </c>
      <c r="C100" s="16" t="str">
        <f t="shared" si="1"/>
        <v>85-B011</v>
      </c>
      <c r="D100" t="s">
        <v>3841</v>
      </c>
    </row>
    <row r="101" spans="1:4" x14ac:dyDescent="0.2">
      <c r="A101" s="16">
        <v>85</v>
      </c>
      <c r="B101" s="16" t="s">
        <v>3842</v>
      </c>
      <c r="C101" s="16" t="str">
        <f t="shared" si="1"/>
        <v>85-B100</v>
      </c>
      <c r="D101" t="s">
        <v>3843</v>
      </c>
    </row>
    <row r="102" spans="1:4" x14ac:dyDescent="0.2">
      <c r="A102" s="16">
        <v>85</v>
      </c>
      <c r="B102" s="16" t="s">
        <v>3844</v>
      </c>
      <c r="C102" s="16" t="str">
        <f t="shared" si="1"/>
        <v>85-E010</v>
      </c>
      <c r="D102" t="s">
        <v>3845</v>
      </c>
    </row>
    <row r="103" spans="1:4" x14ac:dyDescent="0.2">
      <c r="A103" s="16">
        <v>85</v>
      </c>
      <c r="B103" s="16" t="s">
        <v>3846</v>
      </c>
      <c r="C103" s="16" t="str">
        <f t="shared" si="1"/>
        <v>85-E011</v>
      </c>
      <c r="D103" t="s">
        <v>3847</v>
      </c>
    </row>
    <row r="104" spans="1:4" x14ac:dyDescent="0.2">
      <c r="A104" s="16">
        <v>85</v>
      </c>
      <c r="B104" s="16" t="s">
        <v>3848</v>
      </c>
      <c r="C104" s="16" t="str">
        <f t="shared" si="1"/>
        <v>85-E100</v>
      </c>
      <c r="D104" t="s">
        <v>3849</v>
      </c>
    </row>
    <row r="105" spans="1:4" x14ac:dyDescent="0.2">
      <c r="A105" s="16">
        <v>85</v>
      </c>
      <c r="B105" s="16" t="s">
        <v>3850</v>
      </c>
      <c r="C105" s="16" t="str">
        <f t="shared" si="1"/>
        <v>85-G010</v>
      </c>
      <c r="D105" t="s">
        <v>3851</v>
      </c>
    </row>
    <row r="106" spans="1:4" x14ac:dyDescent="0.2">
      <c r="A106" s="16">
        <v>85</v>
      </c>
      <c r="B106" s="16" t="s">
        <v>3852</v>
      </c>
      <c r="C106" s="16" t="str">
        <f t="shared" si="1"/>
        <v>85-G011</v>
      </c>
      <c r="D106" t="s">
        <v>3853</v>
      </c>
    </row>
    <row r="107" spans="1:4" x14ac:dyDescent="0.2">
      <c r="A107" s="16">
        <v>85</v>
      </c>
      <c r="B107" s="16" t="s">
        <v>3854</v>
      </c>
      <c r="C107" s="16" t="str">
        <f t="shared" si="1"/>
        <v>85-G020</v>
      </c>
      <c r="D107" t="s">
        <v>3855</v>
      </c>
    </row>
    <row r="108" spans="1:4" x14ac:dyDescent="0.2">
      <c r="A108" s="16">
        <v>85</v>
      </c>
      <c r="B108" s="16" t="s">
        <v>3856</v>
      </c>
      <c r="C108" s="16" t="str">
        <f t="shared" si="1"/>
        <v>85-G021</v>
      </c>
      <c r="D108" t="s">
        <v>3857</v>
      </c>
    </row>
    <row r="109" spans="1:4" x14ac:dyDescent="0.2">
      <c r="A109" s="16">
        <v>85</v>
      </c>
      <c r="B109" s="16" t="s">
        <v>3858</v>
      </c>
      <c r="C109" s="16" t="str">
        <f t="shared" si="1"/>
        <v>85-G100</v>
      </c>
      <c r="D109" t="s">
        <v>3859</v>
      </c>
    </row>
    <row r="110" spans="1:4" x14ac:dyDescent="0.2">
      <c r="A110" s="16">
        <v>85</v>
      </c>
      <c r="B110" s="16" t="s">
        <v>3860</v>
      </c>
      <c r="C110" s="16" t="str">
        <f t="shared" si="1"/>
        <v>85-G200</v>
      </c>
      <c r="D110" t="s">
        <v>3861</v>
      </c>
    </row>
    <row r="111" spans="1:4" x14ac:dyDescent="0.2">
      <c r="A111" s="16">
        <v>90</v>
      </c>
      <c r="B111" s="16">
        <v>10</v>
      </c>
      <c r="C111" s="16" t="str">
        <f t="shared" si="1"/>
        <v>90-10</v>
      </c>
      <c r="D111" t="s">
        <v>3862</v>
      </c>
    </row>
    <row r="112" spans="1:4" x14ac:dyDescent="0.2">
      <c r="A112" s="16">
        <v>90</v>
      </c>
      <c r="B112" s="16">
        <v>20</v>
      </c>
      <c r="C112" s="16" t="str">
        <f t="shared" si="1"/>
        <v>90-20</v>
      </c>
      <c r="D112" t="s">
        <v>3863</v>
      </c>
    </row>
    <row r="113" spans="1:4" x14ac:dyDescent="0.2">
      <c r="A113" s="16">
        <v>95</v>
      </c>
      <c r="B113" s="16">
        <v>10</v>
      </c>
      <c r="C113" s="16" t="str">
        <f t="shared" si="1"/>
        <v>95-10</v>
      </c>
      <c r="D113" t="s">
        <v>3864</v>
      </c>
    </row>
    <row r="114" spans="1:4" x14ac:dyDescent="0.2">
      <c r="A114" s="16">
        <v>95</v>
      </c>
      <c r="B114" s="16">
        <v>20</v>
      </c>
      <c r="C114" s="16" t="str">
        <f t="shared" si="1"/>
        <v>95-20</v>
      </c>
      <c r="D114" t="s">
        <v>3865</v>
      </c>
    </row>
    <row r="115" spans="1:4" x14ac:dyDescent="0.2">
      <c r="A115" s="16">
        <v>100</v>
      </c>
      <c r="B115" s="16">
        <v>10</v>
      </c>
      <c r="C115" s="16" t="str">
        <f t="shared" si="1"/>
        <v>100-10</v>
      </c>
      <c r="D115" t="s">
        <v>3866</v>
      </c>
    </row>
    <row r="116" spans="1:4" x14ac:dyDescent="0.2">
      <c r="A116" s="16">
        <v>100</v>
      </c>
      <c r="B116" s="16">
        <v>11</v>
      </c>
      <c r="C116" s="16" t="str">
        <f t="shared" si="1"/>
        <v>100-11</v>
      </c>
      <c r="D116" t="s">
        <v>3867</v>
      </c>
    </row>
    <row r="117" spans="1:4" x14ac:dyDescent="0.2">
      <c r="A117" s="16">
        <v>100</v>
      </c>
      <c r="B117" s="16">
        <v>12</v>
      </c>
      <c r="C117" s="16" t="str">
        <f t="shared" si="1"/>
        <v>100-12</v>
      </c>
      <c r="D117" t="s">
        <v>3868</v>
      </c>
    </row>
    <row r="118" spans="1:4" x14ac:dyDescent="0.2">
      <c r="A118" s="16">
        <v>100</v>
      </c>
      <c r="B118" s="16">
        <v>13</v>
      </c>
      <c r="C118" s="16" t="str">
        <f t="shared" si="1"/>
        <v>100-13</v>
      </c>
      <c r="D118" t="s">
        <v>3869</v>
      </c>
    </row>
    <row r="119" spans="1:4" x14ac:dyDescent="0.2">
      <c r="A119" s="16">
        <v>100</v>
      </c>
      <c r="B119" s="16">
        <v>14</v>
      </c>
      <c r="C119" s="16" t="str">
        <f t="shared" si="1"/>
        <v>100-14</v>
      </c>
      <c r="D119" t="s">
        <v>3870</v>
      </c>
    </row>
    <row r="120" spans="1:4" x14ac:dyDescent="0.2">
      <c r="A120" s="16">
        <v>100</v>
      </c>
      <c r="B120" s="16">
        <v>15</v>
      </c>
      <c r="C120" s="16" t="str">
        <f t="shared" si="1"/>
        <v>100-15</v>
      </c>
      <c r="D120" t="s">
        <v>3871</v>
      </c>
    </row>
    <row r="121" spans="1:4" x14ac:dyDescent="0.2">
      <c r="A121" s="16">
        <v>100</v>
      </c>
      <c r="B121" s="16">
        <v>16</v>
      </c>
      <c r="C121" s="16" t="str">
        <f t="shared" si="1"/>
        <v>100-16</v>
      </c>
      <c r="D121" t="s">
        <v>3872</v>
      </c>
    </row>
    <row r="122" spans="1:4" x14ac:dyDescent="0.2">
      <c r="A122" s="16">
        <v>100</v>
      </c>
      <c r="B122" s="16">
        <v>17</v>
      </c>
      <c r="C122" s="16" t="str">
        <f t="shared" si="1"/>
        <v>100-17</v>
      </c>
      <c r="D122" t="s">
        <v>3873</v>
      </c>
    </row>
    <row r="123" spans="1:4" x14ac:dyDescent="0.2">
      <c r="A123" s="16">
        <v>100</v>
      </c>
      <c r="B123" s="16">
        <v>18</v>
      </c>
      <c r="C123" s="16" t="str">
        <f t="shared" si="1"/>
        <v>100-18</v>
      </c>
      <c r="D123" t="s">
        <v>3874</v>
      </c>
    </row>
    <row r="124" spans="1:4" x14ac:dyDescent="0.2">
      <c r="A124" s="16">
        <v>100</v>
      </c>
      <c r="B124" s="16">
        <v>19</v>
      </c>
      <c r="C124" s="16" t="str">
        <f t="shared" si="1"/>
        <v>100-19</v>
      </c>
      <c r="D124" t="s">
        <v>3875</v>
      </c>
    </row>
    <row r="125" spans="1:4" x14ac:dyDescent="0.2">
      <c r="A125" s="16">
        <v>100</v>
      </c>
      <c r="B125" s="16">
        <v>20</v>
      </c>
      <c r="C125" s="16" t="str">
        <f t="shared" si="1"/>
        <v>100-20</v>
      </c>
      <c r="D125" t="s">
        <v>3876</v>
      </c>
    </row>
    <row r="126" spans="1:4" x14ac:dyDescent="0.2">
      <c r="A126" s="16">
        <v>100</v>
      </c>
      <c r="B126" s="16">
        <v>21</v>
      </c>
      <c r="C126" s="16" t="str">
        <f t="shared" si="1"/>
        <v>100-21</v>
      </c>
      <c r="D126" t="s">
        <v>3877</v>
      </c>
    </row>
    <row r="127" spans="1:4" x14ac:dyDescent="0.2">
      <c r="A127" s="16">
        <v>100</v>
      </c>
      <c r="B127" s="16">
        <v>22</v>
      </c>
      <c r="C127" s="16" t="str">
        <f t="shared" si="1"/>
        <v>100-22</v>
      </c>
      <c r="D127" t="s">
        <v>3878</v>
      </c>
    </row>
    <row r="128" spans="1:4" x14ac:dyDescent="0.2">
      <c r="A128" s="16">
        <v>100</v>
      </c>
      <c r="B128" s="16">
        <v>23</v>
      </c>
      <c r="C128" s="16" t="str">
        <f t="shared" si="1"/>
        <v>100-23</v>
      </c>
      <c r="D128" t="s">
        <v>3879</v>
      </c>
    </row>
    <row r="129" spans="1:4" x14ac:dyDescent="0.2">
      <c r="A129" s="16">
        <v>100</v>
      </c>
      <c r="B129" s="16">
        <v>24</v>
      </c>
      <c r="C129" s="16" t="str">
        <f t="shared" si="1"/>
        <v>100-24</v>
      </c>
      <c r="D129" t="s">
        <v>3870</v>
      </c>
    </row>
    <row r="130" spans="1:4" x14ac:dyDescent="0.2">
      <c r="A130" s="16">
        <v>100</v>
      </c>
      <c r="B130" s="16">
        <v>25</v>
      </c>
      <c r="C130" s="16" t="str">
        <f t="shared" si="1"/>
        <v>100-25</v>
      </c>
      <c r="D130" t="s">
        <v>3871</v>
      </c>
    </row>
    <row r="131" spans="1:4" x14ac:dyDescent="0.2">
      <c r="A131" s="16">
        <v>100</v>
      </c>
      <c r="B131" s="16">
        <v>26</v>
      </c>
      <c r="C131" s="16" t="str">
        <f t="shared" ref="C131:C194" si="2">_xlfn.CONCAT(A131,"-",B131)</f>
        <v>100-26</v>
      </c>
      <c r="D131" t="s">
        <v>3880</v>
      </c>
    </row>
    <row r="132" spans="1:4" x14ac:dyDescent="0.2">
      <c r="A132" s="16">
        <v>100</v>
      </c>
      <c r="B132" s="16">
        <v>27</v>
      </c>
      <c r="C132" s="16" t="str">
        <f t="shared" si="2"/>
        <v>100-27</v>
      </c>
      <c r="D132" t="s">
        <v>3881</v>
      </c>
    </row>
    <row r="133" spans="1:4" x14ac:dyDescent="0.2">
      <c r="A133" s="16">
        <v>100</v>
      </c>
      <c r="B133" s="16">
        <v>28</v>
      </c>
      <c r="C133" s="16" t="str">
        <f t="shared" si="2"/>
        <v>100-28</v>
      </c>
      <c r="D133" t="s">
        <v>3882</v>
      </c>
    </row>
    <row r="134" spans="1:4" x14ac:dyDescent="0.2">
      <c r="A134" s="16">
        <v>100</v>
      </c>
      <c r="B134" s="16">
        <v>29</v>
      </c>
      <c r="C134" s="16" t="str">
        <f t="shared" si="2"/>
        <v>100-29</v>
      </c>
      <c r="D134" t="s">
        <v>3883</v>
      </c>
    </row>
    <row r="135" spans="1:4" x14ac:dyDescent="0.2">
      <c r="A135" s="16">
        <v>100</v>
      </c>
      <c r="B135" s="16">
        <v>30</v>
      </c>
      <c r="C135" s="16" t="str">
        <f t="shared" si="2"/>
        <v>100-30</v>
      </c>
      <c r="D135" t="s">
        <v>3884</v>
      </c>
    </row>
    <row r="136" spans="1:4" x14ac:dyDescent="0.2">
      <c r="A136" s="16">
        <v>100</v>
      </c>
      <c r="B136" s="16">
        <v>32</v>
      </c>
      <c r="C136" s="16" t="str">
        <f t="shared" si="2"/>
        <v>100-32</v>
      </c>
      <c r="D136" t="s">
        <v>3885</v>
      </c>
    </row>
    <row r="137" spans="1:4" x14ac:dyDescent="0.2">
      <c r="A137" s="16">
        <v>100</v>
      </c>
      <c r="B137" s="16">
        <v>33</v>
      </c>
      <c r="C137" s="16" t="str">
        <f t="shared" si="2"/>
        <v>100-33</v>
      </c>
      <c r="D137" t="s">
        <v>3886</v>
      </c>
    </row>
    <row r="138" spans="1:4" x14ac:dyDescent="0.2">
      <c r="A138" s="16">
        <v>100</v>
      </c>
      <c r="B138" s="16">
        <v>34</v>
      </c>
      <c r="C138" s="16" t="str">
        <f t="shared" si="2"/>
        <v>100-34</v>
      </c>
      <c r="D138" t="s">
        <v>3887</v>
      </c>
    </row>
    <row r="139" spans="1:4" x14ac:dyDescent="0.2">
      <c r="A139" s="16">
        <v>100</v>
      </c>
      <c r="B139" s="16">
        <v>35</v>
      </c>
      <c r="C139" s="16" t="str">
        <f t="shared" si="2"/>
        <v>100-35</v>
      </c>
      <c r="D139" t="s">
        <v>3888</v>
      </c>
    </row>
    <row r="140" spans="1:4" x14ac:dyDescent="0.2">
      <c r="A140" s="16">
        <v>100</v>
      </c>
      <c r="B140" s="16">
        <v>36</v>
      </c>
      <c r="C140" s="16" t="str">
        <f t="shared" si="2"/>
        <v>100-36</v>
      </c>
      <c r="D140" t="s">
        <v>3889</v>
      </c>
    </row>
    <row r="141" spans="1:4" x14ac:dyDescent="0.2">
      <c r="A141" s="16">
        <v>100</v>
      </c>
      <c r="B141" s="16">
        <v>37</v>
      </c>
      <c r="C141" s="16" t="str">
        <f t="shared" si="2"/>
        <v>100-37</v>
      </c>
      <c r="D141" t="s">
        <v>3890</v>
      </c>
    </row>
    <row r="142" spans="1:4" x14ac:dyDescent="0.2">
      <c r="A142" s="16">
        <v>100</v>
      </c>
      <c r="B142" s="16">
        <v>38</v>
      </c>
      <c r="C142" s="16" t="str">
        <f t="shared" si="2"/>
        <v>100-38</v>
      </c>
      <c r="D142" t="s">
        <v>3891</v>
      </c>
    </row>
    <row r="143" spans="1:4" x14ac:dyDescent="0.2">
      <c r="A143" s="16">
        <v>100</v>
      </c>
      <c r="B143" s="16">
        <v>39</v>
      </c>
      <c r="C143" s="16" t="str">
        <f t="shared" si="2"/>
        <v>100-39</v>
      </c>
      <c r="D143" t="s">
        <v>3892</v>
      </c>
    </row>
    <row r="144" spans="1:4" x14ac:dyDescent="0.2">
      <c r="A144" s="16">
        <v>100</v>
      </c>
      <c r="B144" s="16">
        <v>40</v>
      </c>
      <c r="C144" s="16" t="str">
        <f t="shared" si="2"/>
        <v>100-40</v>
      </c>
      <c r="D144" t="s">
        <v>3893</v>
      </c>
    </row>
    <row r="145" spans="1:4" x14ac:dyDescent="0.2">
      <c r="A145" s="16">
        <v>100</v>
      </c>
      <c r="B145" s="16">
        <v>42</v>
      </c>
      <c r="C145" s="16" t="str">
        <f t="shared" si="2"/>
        <v>100-42</v>
      </c>
      <c r="D145" t="s">
        <v>3894</v>
      </c>
    </row>
    <row r="146" spans="1:4" x14ac:dyDescent="0.2">
      <c r="A146" s="16">
        <v>100</v>
      </c>
      <c r="B146" s="16">
        <v>43</v>
      </c>
      <c r="C146" s="16" t="str">
        <f t="shared" si="2"/>
        <v>100-43</v>
      </c>
      <c r="D146" t="s">
        <v>3895</v>
      </c>
    </row>
    <row r="147" spans="1:4" x14ac:dyDescent="0.2">
      <c r="A147" s="16">
        <v>100</v>
      </c>
      <c r="B147" s="16">
        <v>44</v>
      </c>
      <c r="C147" s="16" t="str">
        <f t="shared" si="2"/>
        <v>100-44</v>
      </c>
      <c r="D147" t="s">
        <v>3896</v>
      </c>
    </row>
    <row r="148" spans="1:4" x14ac:dyDescent="0.2">
      <c r="A148" s="16">
        <v>100</v>
      </c>
      <c r="B148" s="16">
        <v>45</v>
      </c>
      <c r="C148" s="16" t="str">
        <f t="shared" si="2"/>
        <v>100-45</v>
      </c>
      <c r="D148" t="s">
        <v>3897</v>
      </c>
    </row>
    <row r="149" spans="1:4" x14ac:dyDescent="0.2">
      <c r="A149" s="16">
        <v>100</v>
      </c>
      <c r="B149" s="16">
        <v>46</v>
      </c>
      <c r="C149" s="16" t="str">
        <f t="shared" si="2"/>
        <v>100-46</v>
      </c>
      <c r="D149" t="s">
        <v>3898</v>
      </c>
    </row>
    <row r="150" spans="1:4" x14ac:dyDescent="0.2">
      <c r="A150" s="16">
        <v>100</v>
      </c>
      <c r="B150" s="16">
        <v>47</v>
      </c>
      <c r="C150" s="16" t="str">
        <f t="shared" si="2"/>
        <v>100-47</v>
      </c>
      <c r="D150" t="s">
        <v>3899</v>
      </c>
    </row>
    <row r="151" spans="1:4" x14ac:dyDescent="0.2">
      <c r="A151" s="16">
        <v>100</v>
      </c>
      <c r="B151" s="16">
        <v>48</v>
      </c>
      <c r="C151" s="16" t="str">
        <f t="shared" si="2"/>
        <v>100-48</v>
      </c>
      <c r="D151" t="s">
        <v>3900</v>
      </c>
    </row>
    <row r="152" spans="1:4" x14ac:dyDescent="0.2">
      <c r="A152" s="16">
        <v>100</v>
      </c>
      <c r="B152" s="16">
        <v>49</v>
      </c>
      <c r="C152" s="16" t="str">
        <f t="shared" si="2"/>
        <v>100-49</v>
      </c>
      <c r="D152" t="s">
        <v>3901</v>
      </c>
    </row>
    <row r="153" spans="1:4" x14ac:dyDescent="0.2">
      <c r="A153" s="16">
        <v>100</v>
      </c>
      <c r="B153" s="16">
        <v>50</v>
      </c>
      <c r="C153" s="16" t="str">
        <f t="shared" si="2"/>
        <v>100-50</v>
      </c>
      <c r="D153" t="s">
        <v>3902</v>
      </c>
    </row>
    <row r="154" spans="1:4" x14ac:dyDescent="0.2">
      <c r="A154" s="16">
        <v>100</v>
      </c>
      <c r="B154" s="16">
        <v>51</v>
      </c>
      <c r="C154" s="16" t="str">
        <f t="shared" si="2"/>
        <v>100-51</v>
      </c>
      <c r="D154" t="s">
        <v>3903</v>
      </c>
    </row>
    <row r="155" spans="1:4" x14ac:dyDescent="0.2">
      <c r="A155" s="16">
        <v>100</v>
      </c>
      <c r="B155" s="16">
        <v>52</v>
      </c>
      <c r="C155" s="16" t="str">
        <f t="shared" si="2"/>
        <v>100-52</v>
      </c>
      <c r="D155" t="s">
        <v>3904</v>
      </c>
    </row>
    <row r="156" spans="1:4" x14ac:dyDescent="0.2">
      <c r="A156" s="16">
        <v>100</v>
      </c>
      <c r="B156" s="16">
        <v>53</v>
      </c>
      <c r="C156" s="16" t="str">
        <f t="shared" si="2"/>
        <v>100-53</v>
      </c>
      <c r="D156" t="s">
        <v>3905</v>
      </c>
    </row>
    <row r="157" spans="1:4" x14ac:dyDescent="0.2">
      <c r="A157" s="16">
        <v>100</v>
      </c>
      <c r="B157" s="16">
        <v>54</v>
      </c>
      <c r="C157" s="16" t="str">
        <f t="shared" si="2"/>
        <v>100-54</v>
      </c>
      <c r="D157" t="s">
        <v>3906</v>
      </c>
    </row>
    <row r="158" spans="1:4" x14ac:dyDescent="0.2">
      <c r="A158" s="16">
        <v>100</v>
      </c>
      <c r="B158" s="16">
        <v>55</v>
      </c>
      <c r="C158" s="16" t="str">
        <f t="shared" si="2"/>
        <v>100-55</v>
      </c>
      <c r="D158" t="s">
        <v>3907</v>
      </c>
    </row>
    <row r="159" spans="1:4" x14ac:dyDescent="0.2">
      <c r="A159" s="16">
        <v>100</v>
      </c>
      <c r="B159" s="16">
        <v>60</v>
      </c>
      <c r="C159" s="16" t="str">
        <f t="shared" si="2"/>
        <v>100-60</v>
      </c>
      <c r="D159" t="s">
        <v>3908</v>
      </c>
    </row>
    <row r="160" spans="1:4" x14ac:dyDescent="0.2">
      <c r="A160" s="16">
        <v>100</v>
      </c>
      <c r="B160" s="16">
        <v>61</v>
      </c>
      <c r="C160" s="16" t="str">
        <f t="shared" si="2"/>
        <v>100-61</v>
      </c>
      <c r="D160" t="s">
        <v>3909</v>
      </c>
    </row>
    <row r="161" spans="1:4" x14ac:dyDescent="0.2">
      <c r="A161" s="16">
        <v>100</v>
      </c>
      <c r="B161" s="16">
        <v>62</v>
      </c>
      <c r="C161" s="16" t="str">
        <f t="shared" si="2"/>
        <v>100-62</v>
      </c>
      <c r="D161" t="s">
        <v>3910</v>
      </c>
    </row>
    <row r="162" spans="1:4" x14ac:dyDescent="0.2">
      <c r="A162" s="16">
        <v>100</v>
      </c>
      <c r="B162" s="16">
        <v>63</v>
      </c>
      <c r="C162" s="16" t="str">
        <f t="shared" si="2"/>
        <v>100-63</v>
      </c>
      <c r="D162" t="s">
        <v>3911</v>
      </c>
    </row>
    <row r="163" spans="1:4" x14ac:dyDescent="0.2">
      <c r="A163" s="16">
        <v>100</v>
      </c>
      <c r="B163" s="16">
        <v>64</v>
      </c>
      <c r="C163" s="16" t="str">
        <f t="shared" si="2"/>
        <v>100-64</v>
      </c>
      <c r="D163" t="s">
        <v>3906</v>
      </c>
    </row>
    <row r="164" spans="1:4" x14ac:dyDescent="0.2">
      <c r="A164" s="16">
        <v>100</v>
      </c>
      <c r="B164" s="16">
        <v>65</v>
      </c>
      <c r="C164" s="16" t="str">
        <f t="shared" si="2"/>
        <v>100-65</v>
      </c>
      <c r="D164" t="s">
        <v>3912</v>
      </c>
    </row>
    <row r="165" spans="1:4" x14ac:dyDescent="0.2">
      <c r="A165" s="16">
        <v>100</v>
      </c>
      <c r="B165" s="16">
        <v>71</v>
      </c>
      <c r="C165" s="16" t="str">
        <f t="shared" si="2"/>
        <v>100-71</v>
      </c>
      <c r="D165" t="s">
        <v>3913</v>
      </c>
    </row>
    <row r="166" spans="1:4" x14ac:dyDescent="0.2">
      <c r="A166" s="16">
        <v>100</v>
      </c>
      <c r="B166" s="16">
        <v>72</v>
      </c>
      <c r="C166" s="16" t="str">
        <f t="shared" si="2"/>
        <v>100-72</v>
      </c>
      <c r="D166" t="s">
        <v>3914</v>
      </c>
    </row>
    <row r="167" spans="1:4" x14ac:dyDescent="0.2">
      <c r="A167" s="16">
        <v>100</v>
      </c>
      <c r="B167" s="16">
        <v>73</v>
      </c>
      <c r="C167" s="16" t="str">
        <f t="shared" si="2"/>
        <v>100-73</v>
      </c>
      <c r="D167" t="s">
        <v>3915</v>
      </c>
    </row>
    <row r="168" spans="1:4" x14ac:dyDescent="0.2">
      <c r="A168" s="16">
        <v>100</v>
      </c>
      <c r="B168" s="16">
        <v>74</v>
      </c>
      <c r="C168" s="16" t="str">
        <f t="shared" si="2"/>
        <v>100-74</v>
      </c>
      <c r="D168" t="s">
        <v>44</v>
      </c>
    </row>
    <row r="169" spans="1:4" x14ac:dyDescent="0.2">
      <c r="A169" s="16">
        <v>100</v>
      </c>
      <c r="B169" s="16">
        <v>75</v>
      </c>
      <c r="C169" s="16" t="str">
        <f t="shared" si="2"/>
        <v>100-75</v>
      </c>
      <c r="D169" t="s">
        <v>3916</v>
      </c>
    </row>
    <row r="170" spans="1:4" x14ac:dyDescent="0.2">
      <c r="A170" s="16">
        <v>100</v>
      </c>
      <c r="B170" s="16">
        <v>76</v>
      </c>
      <c r="C170" s="16" t="str">
        <f t="shared" si="2"/>
        <v>100-76</v>
      </c>
      <c r="D170" t="s">
        <v>3917</v>
      </c>
    </row>
    <row r="171" spans="1:4" x14ac:dyDescent="0.2">
      <c r="A171" s="16">
        <v>100</v>
      </c>
      <c r="B171" s="16">
        <v>81</v>
      </c>
      <c r="C171" s="16" t="str">
        <f t="shared" si="2"/>
        <v>100-81</v>
      </c>
      <c r="D171" t="s">
        <v>3913</v>
      </c>
    </row>
    <row r="172" spans="1:4" x14ac:dyDescent="0.2">
      <c r="A172" s="16">
        <v>100</v>
      </c>
      <c r="B172" s="16">
        <v>82</v>
      </c>
      <c r="C172" s="16" t="str">
        <f t="shared" si="2"/>
        <v>100-82</v>
      </c>
      <c r="D172" t="s">
        <v>3914</v>
      </c>
    </row>
    <row r="173" spans="1:4" x14ac:dyDescent="0.2">
      <c r="A173" s="16">
        <v>100</v>
      </c>
      <c r="B173" s="16">
        <v>83</v>
      </c>
      <c r="C173" s="16" t="str">
        <f t="shared" si="2"/>
        <v>100-83</v>
      </c>
      <c r="D173" t="s">
        <v>3915</v>
      </c>
    </row>
    <row r="174" spans="1:4" x14ac:dyDescent="0.2">
      <c r="A174" s="16">
        <v>100</v>
      </c>
      <c r="B174" s="16">
        <v>84</v>
      </c>
      <c r="C174" s="16" t="str">
        <f t="shared" si="2"/>
        <v>100-84</v>
      </c>
      <c r="D174" t="s">
        <v>44</v>
      </c>
    </row>
    <row r="175" spans="1:4" x14ac:dyDescent="0.2">
      <c r="A175" s="16">
        <v>100</v>
      </c>
      <c r="B175" s="16">
        <v>85</v>
      </c>
      <c r="C175" s="16" t="str">
        <f t="shared" si="2"/>
        <v>100-85</v>
      </c>
      <c r="D175" t="s">
        <v>3918</v>
      </c>
    </row>
    <row r="176" spans="1:4" x14ac:dyDescent="0.2">
      <c r="A176" s="16">
        <v>100</v>
      </c>
      <c r="B176" s="16">
        <v>86</v>
      </c>
      <c r="C176" s="16" t="str">
        <f t="shared" si="2"/>
        <v>100-86</v>
      </c>
      <c r="D176" t="s">
        <v>3917</v>
      </c>
    </row>
    <row r="177" spans="1:4" x14ac:dyDescent="0.2">
      <c r="A177" s="16">
        <v>100</v>
      </c>
      <c r="B177" s="16">
        <v>211</v>
      </c>
      <c r="C177" s="16" t="str">
        <f t="shared" si="2"/>
        <v>100-211</v>
      </c>
      <c r="D177" t="s">
        <v>3919</v>
      </c>
    </row>
    <row r="178" spans="1:4" x14ac:dyDescent="0.2">
      <c r="A178" s="16">
        <v>100</v>
      </c>
      <c r="B178" s="16">
        <v>212</v>
      </c>
      <c r="C178" s="16" t="str">
        <f t="shared" si="2"/>
        <v>100-212</v>
      </c>
      <c r="D178" t="s">
        <v>3920</v>
      </c>
    </row>
    <row r="179" spans="1:4" x14ac:dyDescent="0.2">
      <c r="A179" s="16">
        <v>100</v>
      </c>
      <c r="B179" s="16">
        <v>213</v>
      </c>
      <c r="C179" s="16" t="str">
        <f t="shared" si="2"/>
        <v>100-213</v>
      </c>
      <c r="D179" t="s">
        <v>3921</v>
      </c>
    </row>
    <row r="180" spans="1:4" x14ac:dyDescent="0.2">
      <c r="A180" s="16">
        <v>100</v>
      </c>
      <c r="B180" s="16">
        <v>214</v>
      </c>
      <c r="C180" s="16" t="str">
        <f t="shared" si="2"/>
        <v>100-214</v>
      </c>
      <c r="D180" t="s">
        <v>3922</v>
      </c>
    </row>
    <row r="181" spans="1:4" x14ac:dyDescent="0.2">
      <c r="A181" s="16">
        <v>100</v>
      </c>
      <c r="B181" s="16">
        <v>215</v>
      </c>
      <c r="C181" s="16" t="str">
        <f t="shared" si="2"/>
        <v>100-215</v>
      </c>
      <c r="D181" t="s">
        <v>3923</v>
      </c>
    </row>
    <row r="182" spans="1:4" x14ac:dyDescent="0.2">
      <c r="A182" s="16">
        <v>100</v>
      </c>
      <c r="B182" s="16">
        <v>216</v>
      </c>
      <c r="C182" s="16" t="str">
        <f t="shared" si="2"/>
        <v>100-216</v>
      </c>
      <c r="D182" t="s">
        <v>3924</v>
      </c>
    </row>
    <row r="183" spans="1:4" x14ac:dyDescent="0.2">
      <c r="A183" s="16">
        <v>100</v>
      </c>
      <c r="B183" s="16">
        <v>217</v>
      </c>
      <c r="C183" s="16" t="str">
        <f t="shared" si="2"/>
        <v>100-217</v>
      </c>
      <c r="D183" t="s">
        <v>3925</v>
      </c>
    </row>
    <row r="184" spans="1:4" x14ac:dyDescent="0.2">
      <c r="A184" s="16">
        <v>100</v>
      </c>
      <c r="B184" s="16">
        <v>218</v>
      </c>
      <c r="C184" s="16" t="str">
        <f t="shared" si="2"/>
        <v>100-218</v>
      </c>
      <c r="D184" t="s">
        <v>3926</v>
      </c>
    </row>
    <row r="185" spans="1:4" x14ac:dyDescent="0.2">
      <c r="A185" s="16">
        <v>100</v>
      </c>
      <c r="B185" s="16">
        <v>219</v>
      </c>
      <c r="C185" s="16" t="str">
        <f t="shared" si="2"/>
        <v>100-219</v>
      </c>
      <c r="D185" t="s">
        <v>3927</v>
      </c>
    </row>
    <row r="186" spans="1:4" x14ac:dyDescent="0.2">
      <c r="A186" s="16">
        <v>100</v>
      </c>
      <c r="B186" s="16">
        <v>221</v>
      </c>
      <c r="C186" s="16" t="str">
        <f t="shared" si="2"/>
        <v>100-221</v>
      </c>
      <c r="D186" t="s">
        <v>3919</v>
      </c>
    </row>
    <row r="187" spans="1:4" x14ac:dyDescent="0.2">
      <c r="A187" s="16">
        <v>100</v>
      </c>
      <c r="B187" s="16">
        <v>222</v>
      </c>
      <c r="C187" s="16" t="str">
        <f t="shared" si="2"/>
        <v>100-222</v>
      </c>
      <c r="D187" t="s">
        <v>3920</v>
      </c>
    </row>
    <row r="188" spans="1:4" x14ac:dyDescent="0.2">
      <c r="A188" s="16">
        <v>100</v>
      </c>
      <c r="B188" s="16">
        <v>223</v>
      </c>
      <c r="C188" s="16" t="str">
        <f t="shared" si="2"/>
        <v>100-223</v>
      </c>
      <c r="D188" t="s">
        <v>3921</v>
      </c>
    </row>
    <row r="189" spans="1:4" x14ac:dyDescent="0.2">
      <c r="A189" s="16">
        <v>100</v>
      </c>
      <c r="B189" s="16">
        <v>224</v>
      </c>
      <c r="C189" s="16" t="str">
        <f t="shared" si="2"/>
        <v>100-224</v>
      </c>
      <c r="D189" t="s">
        <v>3922</v>
      </c>
    </row>
    <row r="190" spans="1:4" x14ac:dyDescent="0.2">
      <c r="A190" s="16">
        <v>100</v>
      </c>
      <c r="B190" s="16">
        <v>225</v>
      </c>
      <c r="C190" s="16" t="str">
        <f t="shared" si="2"/>
        <v>100-225</v>
      </c>
      <c r="D190" t="s">
        <v>3923</v>
      </c>
    </row>
    <row r="191" spans="1:4" x14ac:dyDescent="0.2">
      <c r="A191" s="16">
        <v>100</v>
      </c>
      <c r="B191" s="16">
        <v>226</v>
      </c>
      <c r="C191" s="16" t="str">
        <f t="shared" si="2"/>
        <v>100-226</v>
      </c>
      <c r="D191" t="s">
        <v>3928</v>
      </c>
    </row>
    <row r="192" spans="1:4" x14ac:dyDescent="0.2">
      <c r="A192" s="16">
        <v>100</v>
      </c>
      <c r="B192" s="16">
        <v>227</v>
      </c>
      <c r="C192" s="16" t="str">
        <f t="shared" si="2"/>
        <v>100-227</v>
      </c>
      <c r="D192" t="s">
        <v>3925</v>
      </c>
    </row>
    <row r="193" spans="1:4" x14ac:dyDescent="0.2">
      <c r="A193" s="16">
        <v>100</v>
      </c>
      <c r="B193" s="16">
        <v>228</v>
      </c>
      <c r="C193" s="16" t="str">
        <f t="shared" si="2"/>
        <v>100-228</v>
      </c>
      <c r="D193" t="s">
        <v>3929</v>
      </c>
    </row>
    <row r="194" spans="1:4" x14ac:dyDescent="0.2">
      <c r="A194" s="16">
        <v>100</v>
      </c>
      <c r="B194" s="16">
        <v>229</v>
      </c>
      <c r="C194" s="16" t="str">
        <f t="shared" si="2"/>
        <v>100-229</v>
      </c>
      <c r="D194" t="s">
        <v>3930</v>
      </c>
    </row>
    <row r="195" spans="1:4" x14ac:dyDescent="0.2">
      <c r="A195" s="16">
        <v>100</v>
      </c>
      <c r="B195" s="16">
        <v>231</v>
      </c>
      <c r="C195" s="16" t="str">
        <f t="shared" ref="C195:C260" si="3">_xlfn.CONCAT(A195,"-",B195)</f>
        <v>100-231</v>
      </c>
      <c r="D195" t="s">
        <v>3931</v>
      </c>
    </row>
    <row r="196" spans="1:4" x14ac:dyDescent="0.2">
      <c r="A196" s="16">
        <v>100</v>
      </c>
      <c r="B196" s="16">
        <v>232</v>
      </c>
      <c r="C196" s="16" t="str">
        <f t="shared" si="3"/>
        <v>100-232</v>
      </c>
      <c r="D196" t="s">
        <v>3932</v>
      </c>
    </row>
    <row r="197" spans="1:4" x14ac:dyDescent="0.2">
      <c r="A197" s="16">
        <v>100</v>
      </c>
      <c r="B197" s="16">
        <v>233</v>
      </c>
      <c r="C197" s="16" t="str">
        <f t="shared" si="3"/>
        <v>100-233</v>
      </c>
      <c r="D197" t="s">
        <v>3933</v>
      </c>
    </row>
    <row r="198" spans="1:4" x14ac:dyDescent="0.2">
      <c r="A198" s="16">
        <v>100</v>
      </c>
      <c r="B198" s="16">
        <v>234</v>
      </c>
      <c r="C198" s="16" t="str">
        <f t="shared" si="3"/>
        <v>100-234</v>
      </c>
      <c r="D198" t="s">
        <v>3934</v>
      </c>
    </row>
    <row r="199" spans="1:4" x14ac:dyDescent="0.2">
      <c r="A199" s="16">
        <v>100</v>
      </c>
      <c r="B199" s="16">
        <v>235</v>
      </c>
      <c r="C199" s="16" t="str">
        <f t="shared" si="3"/>
        <v>100-235</v>
      </c>
      <c r="D199" t="s">
        <v>3935</v>
      </c>
    </row>
    <row r="200" spans="1:4" x14ac:dyDescent="0.2">
      <c r="A200" s="16">
        <v>100</v>
      </c>
      <c r="B200" s="16">
        <v>236</v>
      </c>
      <c r="C200" s="16" t="str">
        <f t="shared" si="3"/>
        <v>100-236</v>
      </c>
      <c r="D200" t="s">
        <v>3936</v>
      </c>
    </row>
    <row r="201" spans="1:4" x14ac:dyDescent="0.2">
      <c r="A201" s="16">
        <v>100</v>
      </c>
      <c r="B201" s="16">
        <v>237</v>
      </c>
      <c r="C201" s="16" t="str">
        <f t="shared" si="3"/>
        <v>100-237</v>
      </c>
      <c r="D201" t="s">
        <v>3937</v>
      </c>
    </row>
    <row r="202" spans="1:4" x14ac:dyDescent="0.2">
      <c r="A202" s="16">
        <v>100</v>
      </c>
      <c r="B202" s="16">
        <v>238</v>
      </c>
      <c r="C202" s="16" t="str">
        <f t="shared" si="3"/>
        <v>100-238</v>
      </c>
      <c r="D202" t="s">
        <v>3938</v>
      </c>
    </row>
    <row r="203" spans="1:4" x14ac:dyDescent="0.2">
      <c r="A203" s="16">
        <v>100</v>
      </c>
      <c r="B203" s="16">
        <v>239</v>
      </c>
      <c r="C203" s="16" t="str">
        <f t="shared" si="3"/>
        <v>100-239</v>
      </c>
      <c r="D203" t="s">
        <v>3939</v>
      </c>
    </row>
    <row r="204" spans="1:4" x14ac:dyDescent="0.2">
      <c r="A204" s="16">
        <v>100</v>
      </c>
      <c r="B204" s="16">
        <v>241</v>
      </c>
      <c r="C204" s="16" t="str">
        <f t="shared" si="3"/>
        <v>100-241</v>
      </c>
      <c r="D204" t="s">
        <v>3940</v>
      </c>
    </row>
    <row r="205" spans="1:4" x14ac:dyDescent="0.2">
      <c r="A205" s="16">
        <v>100</v>
      </c>
      <c r="B205" s="16">
        <v>242</v>
      </c>
      <c r="C205" s="16" t="str">
        <f t="shared" si="3"/>
        <v>100-242</v>
      </c>
      <c r="D205" t="s">
        <v>3941</v>
      </c>
    </row>
    <row r="206" spans="1:4" x14ac:dyDescent="0.2">
      <c r="A206" s="16">
        <v>100</v>
      </c>
      <c r="B206" s="16">
        <v>243</v>
      </c>
      <c r="C206" s="16" t="str">
        <f t="shared" si="3"/>
        <v>100-243</v>
      </c>
      <c r="D206" t="s">
        <v>3942</v>
      </c>
    </row>
    <row r="207" spans="1:4" x14ac:dyDescent="0.2">
      <c r="A207" s="16">
        <v>100</v>
      </c>
      <c r="B207" s="16">
        <v>244</v>
      </c>
      <c r="C207" s="16" t="str">
        <f t="shared" si="3"/>
        <v>100-244</v>
      </c>
      <c r="D207" t="s">
        <v>3943</v>
      </c>
    </row>
    <row r="208" spans="1:4" x14ac:dyDescent="0.2">
      <c r="A208" s="16">
        <v>100</v>
      </c>
      <c r="B208" s="16">
        <v>245</v>
      </c>
      <c r="C208" s="16" t="str">
        <f t="shared" si="3"/>
        <v>100-245</v>
      </c>
      <c r="D208" t="s">
        <v>3944</v>
      </c>
    </row>
    <row r="209" spans="1:4" x14ac:dyDescent="0.2">
      <c r="A209" s="16">
        <v>100</v>
      </c>
      <c r="B209" s="16">
        <v>246</v>
      </c>
      <c r="C209" s="16" t="str">
        <f t="shared" si="3"/>
        <v>100-246</v>
      </c>
      <c r="D209" t="s">
        <v>3945</v>
      </c>
    </row>
    <row r="210" spans="1:4" x14ac:dyDescent="0.2">
      <c r="A210" s="16">
        <v>100</v>
      </c>
      <c r="B210" s="16">
        <v>247</v>
      </c>
      <c r="C210" s="16" t="str">
        <f t="shared" si="3"/>
        <v>100-247</v>
      </c>
      <c r="D210" t="s">
        <v>3946</v>
      </c>
    </row>
    <row r="211" spans="1:4" x14ac:dyDescent="0.2">
      <c r="A211" s="16">
        <v>100</v>
      </c>
      <c r="B211" s="16">
        <v>248</v>
      </c>
      <c r="C211" s="16" t="str">
        <f t="shared" si="3"/>
        <v>100-248</v>
      </c>
      <c r="D211" t="s">
        <v>3947</v>
      </c>
    </row>
    <row r="212" spans="1:4" x14ac:dyDescent="0.2">
      <c r="A212" s="16">
        <v>100</v>
      </c>
      <c r="B212" s="16">
        <v>249</v>
      </c>
      <c r="C212" s="16" t="str">
        <f t="shared" si="3"/>
        <v>100-249</v>
      </c>
      <c r="D212" t="s">
        <v>3948</v>
      </c>
    </row>
    <row r="213" spans="1:4" x14ac:dyDescent="0.2">
      <c r="A213" s="16">
        <v>100</v>
      </c>
      <c r="B213" s="16">
        <v>250</v>
      </c>
      <c r="C213" s="16" t="str">
        <f t="shared" si="3"/>
        <v>100-250</v>
      </c>
      <c r="D213" t="s">
        <v>3949</v>
      </c>
    </row>
    <row r="214" spans="1:4" x14ac:dyDescent="0.2">
      <c r="A214" s="16">
        <v>100</v>
      </c>
      <c r="B214" s="16">
        <v>260</v>
      </c>
      <c r="C214" s="16" t="str">
        <f t="shared" si="3"/>
        <v>100-260</v>
      </c>
      <c r="D214" t="s">
        <v>3950</v>
      </c>
    </row>
    <row r="215" spans="1:4" x14ac:dyDescent="0.2">
      <c r="A215" s="16">
        <v>100</v>
      </c>
      <c r="B215" s="16" t="s">
        <v>3951</v>
      </c>
      <c r="C215" s="16" t="str">
        <f t="shared" si="3"/>
        <v>100-CF10</v>
      </c>
      <c r="D215" t="s">
        <v>3952</v>
      </c>
    </row>
    <row r="216" spans="1:4" x14ac:dyDescent="0.2">
      <c r="A216" s="16">
        <v>100</v>
      </c>
      <c r="B216" s="16" t="s">
        <v>3953</v>
      </c>
      <c r="C216" s="16" t="str">
        <f t="shared" si="3"/>
        <v>100-CF20</v>
      </c>
      <c r="D216" t="s">
        <v>3954</v>
      </c>
    </row>
    <row r="217" spans="1:4" x14ac:dyDescent="0.2">
      <c r="A217" s="16">
        <v>100</v>
      </c>
      <c r="B217" s="16" t="s">
        <v>3955</v>
      </c>
      <c r="C217" s="16" t="str">
        <f t="shared" si="3"/>
        <v>100-CI10</v>
      </c>
      <c r="D217" t="s">
        <v>3956</v>
      </c>
    </row>
    <row r="218" spans="1:4" x14ac:dyDescent="0.2">
      <c r="A218" s="16">
        <v>100</v>
      </c>
      <c r="B218" s="16" t="s">
        <v>3957</v>
      </c>
      <c r="C218" s="16" t="str">
        <f t="shared" si="3"/>
        <v>100-CI20</v>
      </c>
      <c r="D218" t="s">
        <v>3958</v>
      </c>
    </row>
    <row r="219" spans="1:4" x14ac:dyDescent="0.2">
      <c r="A219" s="16">
        <v>100</v>
      </c>
      <c r="B219" s="16" t="s">
        <v>3959</v>
      </c>
      <c r="C219" s="16" t="str">
        <f t="shared" si="3"/>
        <v>100-D011</v>
      </c>
      <c r="D219" t="s">
        <v>3960</v>
      </c>
    </row>
    <row r="220" spans="1:4" x14ac:dyDescent="0.2">
      <c r="A220" s="16">
        <v>100</v>
      </c>
      <c r="B220" s="16" t="s">
        <v>3961</v>
      </c>
      <c r="C220" s="16" t="str">
        <f t="shared" si="3"/>
        <v>100-D012</v>
      </c>
      <c r="D220" t="s">
        <v>3962</v>
      </c>
    </row>
    <row r="221" spans="1:4" x14ac:dyDescent="0.2">
      <c r="A221" s="16">
        <v>100</v>
      </c>
      <c r="B221" s="16" t="s">
        <v>3963</v>
      </c>
      <c r="C221" s="16" t="str">
        <f t="shared" si="3"/>
        <v>100-D013</v>
      </c>
      <c r="D221" t="s">
        <v>3964</v>
      </c>
    </row>
    <row r="222" spans="1:4" x14ac:dyDescent="0.2">
      <c r="A222" s="16">
        <v>100</v>
      </c>
      <c r="B222" s="16" t="s">
        <v>3965</v>
      </c>
      <c r="C222" s="16" t="str">
        <f t="shared" si="3"/>
        <v>100-D016</v>
      </c>
      <c r="D222" t="s">
        <v>3966</v>
      </c>
    </row>
    <row r="223" spans="1:4" x14ac:dyDescent="0.2">
      <c r="A223" s="16">
        <v>100</v>
      </c>
      <c r="B223" s="16" t="s">
        <v>3967</v>
      </c>
      <c r="C223" s="16" t="str">
        <f t="shared" si="3"/>
        <v>100-D017</v>
      </c>
      <c r="D223" t="s">
        <v>3968</v>
      </c>
    </row>
    <row r="224" spans="1:4" x14ac:dyDescent="0.2">
      <c r="A224" s="16">
        <v>100</v>
      </c>
      <c r="B224" s="16" t="s">
        <v>3969</v>
      </c>
      <c r="C224" s="16" t="str">
        <f t="shared" si="3"/>
        <v>100-D021</v>
      </c>
      <c r="D224" t="s">
        <v>3970</v>
      </c>
    </row>
    <row r="225" spans="1:4" x14ac:dyDescent="0.2">
      <c r="A225" s="16">
        <v>100</v>
      </c>
      <c r="B225" s="16" t="s">
        <v>3971</v>
      </c>
      <c r="C225" s="16" t="str">
        <f t="shared" si="3"/>
        <v>100-D022</v>
      </c>
      <c r="D225" t="s">
        <v>3972</v>
      </c>
    </row>
    <row r="226" spans="1:4" x14ac:dyDescent="0.2">
      <c r="A226" s="16">
        <v>100</v>
      </c>
      <c r="B226" s="16" t="s">
        <v>3973</v>
      </c>
      <c r="C226" s="16" t="str">
        <f t="shared" si="3"/>
        <v>100-D023</v>
      </c>
      <c r="D226" t="s">
        <v>3974</v>
      </c>
    </row>
    <row r="227" spans="1:4" x14ac:dyDescent="0.2">
      <c r="A227" s="16">
        <v>100</v>
      </c>
      <c r="B227" s="16" t="s">
        <v>3975</v>
      </c>
      <c r="C227" s="16" t="str">
        <f t="shared" si="3"/>
        <v>100-D026</v>
      </c>
      <c r="D227" t="s">
        <v>3976</v>
      </c>
    </row>
    <row r="228" spans="1:4" x14ac:dyDescent="0.2">
      <c r="A228" s="16">
        <v>100</v>
      </c>
      <c r="B228" s="16" t="s">
        <v>3977</v>
      </c>
      <c r="C228" s="16" t="str">
        <f t="shared" si="3"/>
        <v>100-D027</v>
      </c>
      <c r="D228" t="s">
        <v>3978</v>
      </c>
    </row>
    <row r="229" spans="1:4" x14ac:dyDescent="0.2">
      <c r="A229" s="16">
        <v>100</v>
      </c>
      <c r="B229" s="16" t="s">
        <v>3979</v>
      </c>
      <c r="C229" s="16" t="str">
        <f t="shared" si="3"/>
        <v>100-D030</v>
      </c>
      <c r="D229" t="s">
        <v>3980</v>
      </c>
    </row>
    <row r="230" spans="1:4" x14ac:dyDescent="0.2">
      <c r="A230" s="16">
        <v>100</v>
      </c>
      <c r="B230" s="16" t="s">
        <v>3981</v>
      </c>
      <c r="C230" s="16" t="str">
        <f t="shared" si="3"/>
        <v>100-D031</v>
      </c>
      <c r="D230" t="s">
        <v>3982</v>
      </c>
    </row>
    <row r="231" spans="1:4" x14ac:dyDescent="0.2">
      <c r="A231" s="16">
        <v>100</v>
      </c>
      <c r="B231" s="16" t="s">
        <v>3983</v>
      </c>
      <c r="C231" s="16" t="str">
        <f t="shared" si="3"/>
        <v>100-D040</v>
      </c>
      <c r="D231" t="s">
        <v>3984</v>
      </c>
    </row>
    <row r="232" spans="1:4" x14ac:dyDescent="0.2">
      <c r="A232" s="16">
        <v>100</v>
      </c>
      <c r="B232" s="16" t="s">
        <v>3985</v>
      </c>
      <c r="C232" s="16" t="str">
        <f t="shared" si="3"/>
        <v>100-D041</v>
      </c>
      <c r="D232" t="s">
        <v>3986</v>
      </c>
    </row>
    <row r="233" spans="1:4" x14ac:dyDescent="0.2">
      <c r="A233" s="16">
        <v>100</v>
      </c>
      <c r="B233" s="16" t="s">
        <v>3987</v>
      </c>
      <c r="C233" s="16" t="str">
        <f t="shared" si="3"/>
        <v>100-D071</v>
      </c>
      <c r="D233" t="s">
        <v>3988</v>
      </c>
    </row>
    <row r="234" spans="1:4" x14ac:dyDescent="0.2">
      <c r="A234" s="16">
        <v>100</v>
      </c>
      <c r="B234" s="16" t="s">
        <v>3989</v>
      </c>
      <c r="C234" s="16" t="str">
        <f t="shared" si="3"/>
        <v>100-D072</v>
      </c>
      <c r="D234" t="s">
        <v>3990</v>
      </c>
    </row>
    <row r="235" spans="1:4" x14ac:dyDescent="0.2">
      <c r="A235" s="16">
        <v>100</v>
      </c>
      <c r="B235" s="16" t="s">
        <v>3991</v>
      </c>
      <c r="C235" s="16" t="str">
        <f t="shared" si="3"/>
        <v>100-D073</v>
      </c>
      <c r="D235" t="s">
        <v>3992</v>
      </c>
    </row>
    <row r="236" spans="1:4" x14ac:dyDescent="0.2">
      <c r="A236" s="16">
        <v>100</v>
      </c>
      <c r="B236" s="16" t="s">
        <v>3993</v>
      </c>
      <c r="C236" s="16" t="str">
        <f t="shared" si="3"/>
        <v>100-D074</v>
      </c>
      <c r="D236" t="s">
        <v>3994</v>
      </c>
    </row>
    <row r="237" spans="1:4" x14ac:dyDescent="0.2">
      <c r="A237" s="16">
        <v>100</v>
      </c>
      <c r="B237" s="16" t="s">
        <v>3995</v>
      </c>
      <c r="C237" s="16" t="str">
        <f t="shared" si="3"/>
        <v>100-D075</v>
      </c>
      <c r="D237" t="s">
        <v>3996</v>
      </c>
    </row>
    <row r="238" spans="1:4" x14ac:dyDescent="0.2">
      <c r="A238" s="16">
        <v>100</v>
      </c>
      <c r="B238" s="16" t="s">
        <v>3997</v>
      </c>
      <c r="C238" s="16" t="str">
        <f t="shared" si="3"/>
        <v>100-D076</v>
      </c>
      <c r="D238" t="s">
        <v>3998</v>
      </c>
    </row>
    <row r="239" spans="1:4" x14ac:dyDescent="0.2">
      <c r="A239" s="16">
        <v>100</v>
      </c>
      <c r="B239" s="16" t="s">
        <v>3999</v>
      </c>
      <c r="C239" s="16" t="str">
        <f t="shared" si="3"/>
        <v>100-D077</v>
      </c>
      <c r="D239" t="s">
        <v>4000</v>
      </c>
    </row>
    <row r="240" spans="1:4" x14ac:dyDescent="0.2">
      <c r="A240" s="16">
        <v>100</v>
      </c>
      <c r="B240" s="16" t="s">
        <v>4001</v>
      </c>
      <c r="C240" s="16" t="str">
        <f t="shared" si="3"/>
        <v>100-D078</v>
      </c>
      <c r="D240" t="s">
        <v>4002</v>
      </c>
    </row>
    <row r="241" spans="1:4" x14ac:dyDescent="0.2">
      <c r="A241" s="16">
        <v>100</v>
      </c>
      <c r="B241" s="16" t="s">
        <v>4003</v>
      </c>
      <c r="C241" s="16" t="str">
        <f t="shared" si="3"/>
        <v>100-D081</v>
      </c>
      <c r="D241" t="s">
        <v>3988</v>
      </c>
    </row>
    <row r="242" spans="1:4" x14ac:dyDescent="0.2">
      <c r="A242" s="16">
        <v>100</v>
      </c>
      <c r="B242" s="16" t="s">
        <v>4004</v>
      </c>
      <c r="C242" s="16" t="str">
        <f t="shared" si="3"/>
        <v>100-D082</v>
      </c>
      <c r="D242" t="s">
        <v>3990</v>
      </c>
    </row>
    <row r="243" spans="1:4" x14ac:dyDescent="0.2">
      <c r="A243" s="16">
        <v>100</v>
      </c>
      <c r="B243" s="16" t="s">
        <v>4005</v>
      </c>
      <c r="C243" s="16" t="str">
        <f t="shared" si="3"/>
        <v>100-D083</v>
      </c>
      <c r="D243" t="s">
        <v>3992</v>
      </c>
    </row>
    <row r="244" spans="1:4" x14ac:dyDescent="0.2">
      <c r="A244" s="16">
        <v>100</v>
      </c>
      <c r="B244" s="16" t="s">
        <v>4006</v>
      </c>
      <c r="C244" s="16" t="str">
        <f t="shared" si="3"/>
        <v>100-D084</v>
      </c>
      <c r="D244" t="s">
        <v>3994</v>
      </c>
    </row>
    <row r="245" spans="1:4" x14ac:dyDescent="0.2">
      <c r="A245" s="16">
        <v>100</v>
      </c>
      <c r="B245" s="16" t="s">
        <v>4007</v>
      </c>
      <c r="C245" s="16" t="str">
        <f t="shared" si="3"/>
        <v>100-D085</v>
      </c>
      <c r="D245" t="s">
        <v>3996</v>
      </c>
    </row>
    <row r="246" spans="1:4" x14ac:dyDescent="0.2">
      <c r="A246" s="16">
        <v>100</v>
      </c>
      <c r="B246" s="16" t="s">
        <v>4008</v>
      </c>
      <c r="C246" s="16" t="str">
        <f t="shared" si="3"/>
        <v>100-D086</v>
      </c>
      <c r="D246" t="s">
        <v>3998</v>
      </c>
    </row>
    <row r="247" spans="1:4" x14ac:dyDescent="0.2">
      <c r="A247" s="16">
        <v>100</v>
      </c>
      <c r="B247" s="16" t="s">
        <v>4009</v>
      </c>
      <c r="C247" s="16" t="str">
        <f t="shared" si="3"/>
        <v>100-D087</v>
      </c>
      <c r="D247" t="s">
        <v>4010</v>
      </c>
    </row>
    <row r="248" spans="1:4" x14ac:dyDescent="0.2">
      <c r="A248" s="16">
        <v>100</v>
      </c>
      <c r="B248" s="16" t="s">
        <v>4011</v>
      </c>
      <c r="C248" s="16" t="str">
        <f t="shared" si="3"/>
        <v>100-D088</v>
      </c>
      <c r="D248" t="s">
        <v>4002</v>
      </c>
    </row>
    <row r="249" spans="1:4" x14ac:dyDescent="0.2">
      <c r="A249" s="16">
        <v>100</v>
      </c>
      <c r="B249" s="16" t="s">
        <v>4012</v>
      </c>
      <c r="C249" s="18" t="str">
        <f t="shared" si="3"/>
        <v>100-F010</v>
      </c>
      <c r="D249" s="12" t="s">
        <v>4013</v>
      </c>
    </row>
    <row r="250" spans="1:4" x14ac:dyDescent="0.2">
      <c r="A250" s="16">
        <v>100</v>
      </c>
      <c r="B250" s="16" t="s">
        <v>4014</v>
      </c>
      <c r="C250" s="16" t="str">
        <f t="shared" si="3"/>
        <v>100-F011</v>
      </c>
      <c r="D250" t="s">
        <v>4015</v>
      </c>
    </row>
    <row r="251" spans="1:4" x14ac:dyDescent="0.2">
      <c r="A251" s="16">
        <v>100</v>
      </c>
      <c r="B251" s="16" t="s">
        <v>4016</v>
      </c>
      <c r="C251" s="18" t="str">
        <f t="shared" si="3"/>
        <v>100-F012</v>
      </c>
      <c r="D251" s="12" t="s">
        <v>4013</v>
      </c>
    </row>
    <row r="252" spans="1:4" x14ac:dyDescent="0.2">
      <c r="A252" s="16">
        <v>100</v>
      </c>
      <c r="B252" s="16" t="s">
        <v>4017</v>
      </c>
      <c r="C252" s="16" t="str">
        <f t="shared" si="3"/>
        <v>100-F020</v>
      </c>
      <c r="D252" t="s">
        <v>4018</v>
      </c>
    </row>
    <row r="253" spans="1:4" x14ac:dyDescent="0.2">
      <c r="A253" s="16">
        <v>100</v>
      </c>
      <c r="B253" s="16" t="s">
        <v>4019</v>
      </c>
      <c r="C253" s="16" t="str">
        <f t="shared" si="3"/>
        <v>100-F021</v>
      </c>
      <c r="D253" t="s">
        <v>4020</v>
      </c>
    </row>
    <row r="254" spans="1:4" x14ac:dyDescent="0.2">
      <c r="A254" s="16">
        <v>100</v>
      </c>
      <c r="B254" s="16" t="s">
        <v>4021</v>
      </c>
      <c r="C254" s="16" t="str">
        <f t="shared" si="3"/>
        <v>100-F022</v>
      </c>
      <c r="D254" t="s">
        <v>4018</v>
      </c>
    </row>
    <row r="255" spans="1:4" x14ac:dyDescent="0.2">
      <c r="A255" s="16">
        <v>100</v>
      </c>
      <c r="B255" s="16" t="s">
        <v>3850</v>
      </c>
      <c r="C255" s="16" t="str">
        <f t="shared" si="3"/>
        <v>100-G010</v>
      </c>
      <c r="D255" t="s">
        <v>4022</v>
      </c>
    </row>
    <row r="256" spans="1:4" x14ac:dyDescent="0.2">
      <c r="A256" s="16">
        <v>100</v>
      </c>
      <c r="B256" s="16" t="s">
        <v>3854</v>
      </c>
      <c r="C256" s="16" t="str">
        <f t="shared" si="3"/>
        <v>100-G020</v>
      </c>
      <c r="D256" t="s">
        <v>4023</v>
      </c>
    </row>
    <row r="257" spans="1:4" x14ac:dyDescent="0.2">
      <c r="A257" s="16">
        <v>100</v>
      </c>
      <c r="B257" s="16" t="s">
        <v>4024</v>
      </c>
      <c r="C257" s="16" t="str">
        <f t="shared" si="3"/>
        <v>100-L010</v>
      </c>
      <c r="D257" t="s">
        <v>4025</v>
      </c>
    </row>
    <row r="258" spans="1:4" x14ac:dyDescent="0.2">
      <c r="A258" s="16">
        <v>100</v>
      </c>
      <c r="B258" s="16" t="s">
        <v>4026</v>
      </c>
      <c r="C258" s="16" t="str">
        <f t="shared" si="3"/>
        <v>100-L011</v>
      </c>
      <c r="D258" t="s">
        <v>4027</v>
      </c>
    </row>
    <row r="259" spans="1:4" x14ac:dyDescent="0.2">
      <c r="A259" s="16">
        <v>100</v>
      </c>
      <c r="B259" s="16" t="s">
        <v>4028</v>
      </c>
      <c r="C259" s="16" t="str">
        <f t="shared" si="3"/>
        <v>100-L012</v>
      </c>
      <c r="D259" t="s">
        <v>4029</v>
      </c>
    </row>
    <row r="260" spans="1:4" x14ac:dyDescent="0.2">
      <c r="A260" s="16">
        <v>100</v>
      </c>
      <c r="B260" s="16" t="s">
        <v>4030</v>
      </c>
      <c r="C260" s="16" t="str">
        <f t="shared" si="3"/>
        <v>100-L013</v>
      </c>
      <c r="D260" t="s">
        <v>4031</v>
      </c>
    </row>
    <row r="261" spans="1:4" x14ac:dyDescent="0.2">
      <c r="A261" s="16">
        <v>100</v>
      </c>
      <c r="B261" s="16" t="s">
        <v>4032</v>
      </c>
      <c r="C261" s="16" t="str">
        <f t="shared" ref="C261:C324" si="4">_xlfn.CONCAT(A261,"-",B261)</f>
        <v>100-L014</v>
      </c>
      <c r="D261" t="s">
        <v>4033</v>
      </c>
    </row>
    <row r="262" spans="1:4" x14ac:dyDescent="0.2">
      <c r="A262" s="16">
        <v>100</v>
      </c>
      <c r="B262" s="16" t="s">
        <v>4034</v>
      </c>
      <c r="C262" s="16" t="str">
        <f t="shared" si="4"/>
        <v>100-L020</v>
      </c>
      <c r="D262" t="s">
        <v>4035</v>
      </c>
    </row>
    <row r="263" spans="1:4" x14ac:dyDescent="0.2">
      <c r="A263" s="16">
        <v>100</v>
      </c>
      <c r="B263" s="16" t="s">
        <v>4036</v>
      </c>
      <c r="C263" s="16" t="str">
        <f t="shared" si="4"/>
        <v>100-L021</v>
      </c>
      <c r="D263" t="s">
        <v>4037</v>
      </c>
    </row>
    <row r="264" spans="1:4" x14ac:dyDescent="0.2">
      <c r="A264" s="16">
        <v>100</v>
      </c>
      <c r="B264" s="16" t="s">
        <v>4038</v>
      </c>
      <c r="C264" s="16" t="str">
        <f t="shared" si="4"/>
        <v>100-L022</v>
      </c>
      <c r="D264" t="s">
        <v>4039</v>
      </c>
    </row>
    <row r="265" spans="1:4" x14ac:dyDescent="0.2">
      <c r="A265" s="16">
        <v>100</v>
      </c>
      <c r="B265" s="16" t="s">
        <v>4040</v>
      </c>
      <c r="C265" s="16" t="str">
        <f t="shared" si="4"/>
        <v>100-L023</v>
      </c>
      <c r="D265" t="s">
        <v>4041</v>
      </c>
    </row>
    <row r="266" spans="1:4" x14ac:dyDescent="0.2">
      <c r="A266" s="16">
        <v>100</v>
      </c>
      <c r="B266" s="16" t="s">
        <v>4042</v>
      </c>
      <c r="C266" s="16" t="str">
        <f t="shared" si="4"/>
        <v>100-L024</v>
      </c>
      <c r="D266" t="s">
        <v>4043</v>
      </c>
    </row>
    <row r="267" spans="1:4" x14ac:dyDescent="0.2">
      <c r="A267" s="16">
        <v>100</v>
      </c>
      <c r="B267" s="16" t="s">
        <v>4044</v>
      </c>
      <c r="C267" s="16" t="str">
        <f t="shared" si="4"/>
        <v>100-N011</v>
      </c>
      <c r="D267" t="s">
        <v>4045</v>
      </c>
    </row>
    <row r="268" spans="1:4" x14ac:dyDescent="0.2">
      <c r="A268" s="16">
        <v>100</v>
      </c>
      <c r="B268" s="16" t="s">
        <v>4046</v>
      </c>
      <c r="C268" s="16" t="str">
        <f t="shared" si="4"/>
        <v>100-N021</v>
      </c>
      <c r="D268" t="s">
        <v>4047</v>
      </c>
    </row>
    <row r="269" spans="1:4" x14ac:dyDescent="0.2">
      <c r="A269" s="16">
        <v>100</v>
      </c>
      <c r="B269" s="16" t="s">
        <v>4048</v>
      </c>
      <c r="C269" s="16" t="str">
        <f t="shared" si="4"/>
        <v>100-P011</v>
      </c>
      <c r="D269" t="s">
        <v>4049</v>
      </c>
    </row>
    <row r="270" spans="1:4" x14ac:dyDescent="0.2">
      <c r="A270" s="16">
        <v>100</v>
      </c>
      <c r="B270" s="16" t="s">
        <v>4050</v>
      </c>
      <c r="C270" s="16" t="str">
        <f t="shared" si="4"/>
        <v>100-P021</v>
      </c>
      <c r="D270" t="s">
        <v>4051</v>
      </c>
    </row>
    <row r="271" spans="1:4" x14ac:dyDescent="0.2">
      <c r="A271" s="16">
        <v>100</v>
      </c>
      <c r="B271" s="16" t="s">
        <v>4052</v>
      </c>
      <c r="C271" s="16" t="str">
        <f t="shared" si="4"/>
        <v>100-R010</v>
      </c>
      <c r="D271" t="s">
        <v>4053</v>
      </c>
    </row>
    <row r="272" spans="1:4" x14ac:dyDescent="0.2">
      <c r="A272" s="16">
        <v>100</v>
      </c>
      <c r="B272" s="16" t="s">
        <v>4054</v>
      </c>
      <c r="C272" s="16" t="str">
        <f t="shared" si="4"/>
        <v>100-R011</v>
      </c>
      <c r="D272" t="s">
        <v>4055</v>
      </c>
    </row>
    <row r="273" spans="1:4" x14ac:dyDescent="0.2">
      <c r="A273" s="16">
        <v>100</v>
      </c>
      <c r="B273" s="16" t="s">
        <v>4056</v>
      </c>
      <c r="C273" s="16" t="str">
        <f t="shared" si="4"/>
        <v>100-R012</v>
      </c>
      <c r="D273" t="s">
        <v>4057</v>
      </c>
    </row>
    <row r="274" spans="1:4" x14ac:dyDescent="0.2">
      <c r="A274" s="16">
        <v>100</v>
      </c>
      <c r="B274" s="16" t="s">
        <v>4058</v>
      </c>
      <c r="C274" s="16" t="str">
        <f t="shared" si="4"/>
        <v>100-R020</v>
      </c>
      <c r="D274" t="s">
        <v>4059</v>
      </c>
    </row>
    <row r="275" spans="1:4" x14ac:dyDescent="0.2">
      <c r="A275" s="16">
        <v>100</v>
      </c>
      <c r="B275" s="16" t="s">
        <v>4060</v>
      </c>
      <c r="C275" s="16" t="str">
        <f t="shared" si="4"/>
        <v>100-R021</v>
      </c>
      <c r="D275" t="s">
        <v>4061</v>
      </c>
    </row>
    <row r="276" spans="1:4" x14ac:dyDescent="0.2">
      <c r="A276" s="16">
        <v>100</v>
      </c>
      <c r="B276" s="16" t="s">
        <v>4062</v>
      </c>
      <c r="C276" s="16" t="str">
        <f t="shared" si="4"/>
        <v>100-R022</v>
      </c>
      <c r="D276" t="s">
        <v>4063</v>
      </c>
    </row>
    <row r="277" spans="1:4" x14ac:dyDescent="0.2">
      <c r="A277" s="16">
        <v>100</v>
      </c>
      <c r="B277" s="16" t="s">
        <v>4064</v>
      </c>
      <c r="C277" s="16" t="str">
        <f t="shared" si="4"/>
        <v>100-RD10</v>
      </c>
      <c r="D277" t="s">
        <v>4065</v>
      </c>
    </row>
    <row r="278" spans="1:4" x14ac:dyDescent="0.2">
      <c r="A278" s="16">
        <v>100</v>
      </c>
      <c r="B278" s="16" t="s">
        <v>4066</v>
      </c>
      <c r="C278" s="16" t="str">
        <f t="shared" si="4"/>
        <v>100-RD12</v>
      </c>
      <c r="D278" t="s">
        <v>4067</v>
      </c>
    </row>
    <row r="279" spans="1:4" x14ac:dyDescent="0.2">
      <c r="A279" s="16">
        <v>100</v>
      </c>
      <c r="B279" s="16" t="s">
        <v>4068</v>
      </c>
      <c r="C279" s="16" t="str">
        <f t="shared" si="4"/>
        <v>100-RD20</v>
      </c>
      <c r="D279" t="s">
        <v>4069</v>
      </c>
    </row>
    <row r="280" spans="1:4" x14ac:dyDescent="0.2">
      <c r="A280" s="16">
        <v>100</v>
      </c>
      <c r="B280" s="16" t="s">
        <v>4070</v>
      </c>
      <c r="C280" s="16" t="str">
        <f t="shared" si="4"/>
        <v>100-RD22</v>
      </c>
      <c r="D280" t="s">
        <v>4071</v>
      </c>
    </row>
    <row r="281" spans="1:4" x14ac:dyDescent="0.2">
      <c r="A281" s="16">
        <v>100</v>
      </c>
      <c r="B281" s="16" t="s">
        <v>4072</v>
      </c>
      <c r="C281" s="16" t="str">
        <f t="shared" si="4"/>
        <v>100-S010</v>
      </c>
      <c r="D281" t="s">
        <v>4073</v>
      </c>
    </row>
    <row r="282" spans="1:4" x14ac:dyDescent="0.2">
      <c r="A282" s="16">
        <v>100</v>
      </c>
      <c r="B282" s="16" t="s">
        <v>4074</v>
      </c>
      <c r="C282" s="16" t="str">
        <f t="shared" si="4"/>
        <v>100-S020</v>
      </c>
      <c r="D282" t="s">
        <v>4075</v>
      </c>
    </row>
    <row r="283" spans="1:4" x14ac:dyDescent="0.2">
      <c r="A283" s="16">
        <v>100</v>
      </c>
      <c r="B283" s="16" t="s">
        <v>4076</v>
      </c>
      <c r="C283" s="16" t="str">
        <f t="shared" si="4"/>
        <v>100-SD10</v>
      </c>
      <c r="D283" t="s">
        <v>4077</v>
      </c>
    </row>
    <row r="284" spans="1:4" x14ac:dyDescent="0.2">
      <c r="A284" s="16">
        <v>100</v>
      </c>
      <c r="B284" s="16" t="s">
        <v>4078</v>
      </c>
      <c r="C284" s="16" t="str">
        <f t="shared" si="4"/>
        <v>100-SD20</v>
      </c>
      <c r="D284" t="s">
        <v>4079</v>
      </c>
    </row>
    <row r="285" spans="1:4" x14ac:dyDescent="0.2">
      <c r="A285" s="16">
        <v>100</v>
      </c>
      <c r="B285" s="16" t="s">
        <v>4080</v>
      </c>
      <c r="C285" s="16" t="str">
        <f t="shared" si="4"/>
        <v>100-T010</v>
      </c>
      <c r="D285" t="s">
        <v>4081</v>
      </c>
    </row>
    <row r="286" spans="1:4" x14ac:dyDescent="0.2">
      <c r="A286" s="16">
        <v>100</v>
      </c>
      <c r="B286" s="16" t="s">
        <v>4082</v>
      </c>
      <c r="C286" s="16" t="str">
        <f t="shared" si="4"/>
        <v>100-T012</v>
      </c>
      <c r="D286" t="s">
        <v>4083</v>
      </c>
    </row>
    <row r="287" spans="1:4" x14ac:dyDescent="0.2">
      <c r="A287" s="16">
        <v>100</v>
      </c>
      <c r="B287" s="16" t="s">
        <v>4084</v>
      </c>
      <c r="C287" s="16" t="str">
        <f t="shared" si="4"/>
        <v>100-T013</v>
      </c>
      <c r="D287" t="s">
        <v>4085</v>
      </c>
    </row>
    <row r="288" spans="1:4" x14ac:dyDescent="0.2">
      <c r="A288" s="16">
        <v>100</v>
      </c>
      <c r="B288" s="16" t="s">
        <v>4086</v>
      </c>
      <c r="C288" s="16" t="str">
        <f t="shared" si="4"/>
        <v>100-T014</v>
      </c>
      <c r="D288" t="s">
        <v>4087</v>
      </c>
    </row>
    <row r="289" spans="1:4" x14ac:dyDescent="0.2">
      <c r="A289" s="16">
        <v>100</v>
      </c>
      <c r="B289" s="16" t="s">
        <v>4088</v>
      </c>
      <c r="C289" s="16" t="str">
        <f t="shared" si="4"/>
        <v>100-T015</v>
      </c>
      <c r="D289" t="s">
        <v>4089</v>
      </c>
    </row>
    <row r="290" spans="1:4" x14ac:dyDescent="0.2">
      <c r="A290" s="16">
        <v>100</v>
      </c>
      <c r="B290" s="16" t="s">
        <v>4090</v>
      </c>
      <c r="C290" s="16" t="str">
        <f t="shared" si="4"/>
        <v>100-T016</v>
      </c>
      <c r="D290" t="s">
        <v>4091</v>
      </c>
    </row>
    <row r="291" spans="1:4" x14ac:dyDescent="0.2">
      <c r="A291" s="16">
        <v>100</v>
      </c>
      <c r="B291" s="16" t="s">
        <v>4092</v>
      </c>
      <c r="C291" s="16" t="str">
        <f t="shared" si="4"/>
        <v>100-T020</v>
      </c>
      <c r="D291" t="s">
        <v>4093</v>
      </c>
    </row>
    <row r="292" spans="1:4" x14ac:dyDescent="0.2">
      <c r="A292" s="16">
        <v>100</v>
      </c>
      <c r="B292" s="16" t="s">
        <v>4094</v>
      </c>
      <c r="C292" s="16" t="str">
        <f t="shared" si="4"/>
        <v>100-T022</v>
      </c>
      <c r="D292" t="s">
        <v>4095</v>
      </c>
    </row>
    <row r="293" spans="1:4" x14ac:dyDescent="0.2">
      <c r="A293" s="16">
        <v>100</v>
      </c>
      <c r="B293" s="16" t="s">
        <v>4096</v>
      </c>
      <c r="C293" s="16" t="str">
        <f t="shared" si="4"/>
        <v>100-T023</v>
      </c>
      <c r="D293" t="s">
        <v>4085</v>
      </c>
    </row>
    <row r="294" spans="1:4" x14ac:dyDescent="0.2">
      <c r="A294" s="16">
        <v>100</v>
      </c>
      <c r="B294" s="16" t="s">
        <v>4097</v>
      </c>
      <c r="C294" s="16" t="str">
        <f t="shared" si="4"/>
        <v>100-T024</v>
      </c>
      <c r="D294" t="s">
        <v>4098</v>
      </c>
    </row>
    <row r="295" spans="1:4" x14ac:dyDescent="0.2">
      <c r="A295" s="16">
        <v>100</v>
      </c>
      <c r="B295" s="16" t="s">
        <v>4099</v>
      </c>
      <c r="C295" s="16" t="str">
        <f t="shared" si="4"/>
        <v>100-T025</v>
      </c>
      <c r="D295" t="s">
        <v>4100</v>
      </c>
    </row>
    <row r="296" spans="1:4" x14ac:dyDescent="0.2">
      <c r="A296" s="16">
        <v>100</v>
      </c>
      <c r="B296" s="16" t="s">
        <v>4101</v>
      </c>
      <c r="C296" s="16" t="str">
        <f t="shared" si="4"/>
        <v>100-T026</v>
      </c>
      <c r="D296" t="s">
        <v>4091</v>
      </c>
    </row>
    <row r="297" spans="1:4" x14ac:dyDescent="0.2">
      <c r="A297" s="16">
        <v>100</v>
      </c>
      <c r="B297" s="16" t="s">
        <v>4102</v>
      </c>
      <c r="C297" s="16" t="str">
        <f t="shared" si="4"/>
        <v>100-W010</v>
      </c>
      <c r="D297" t="s">
        <v>4103</v>
      </c>
    </row>
    <row r="298" spans="1:4" x14ac:dyDescent="0.2">
      <c r="A298" s="16">
        <v>100</v>
      </c>
      <c r="B298" s="16" t="s">
        <v>4104</v>
      </c>
      <c r="C298" s="16" t="str">
        <f t="shared" si="4"/>
        <v>100-W011</v>
      </c>
      <c r="D298" t="s">
        <v>4105</v>
      </c>
    </row>
    <row r="299" spans="1:4" x14ac:dyDescent="0.2">
      <c r="A299" s="16">
        <v>100</v>
      </c>
      <c r="B299" s="16" t="s">
        <v>4106</v>
      </c>
      <c r="C299" s="16" t="str">
        <f t="shared" si="4"/>
        <v>100-W012</v>
      </c>
      <c r="D299" t="s">
        <v>4107</v>
      </c>
    </row>
    <row r="300" spans="1:4" x14ac:dyDescent="0.2">
      <c r="A300" s="16">
        <v>100</v>
      </c>
      <c r="B300" s="16" t="s">
        <v>4108</v>
      </c>
      <c r="C300" s="16" t="str">
        <f t="shared" si="4"/>
        <v>100-W013</v>
      </c>
      <c r="D300" t="s">
        <v>4109</v>
      </c>
    </row>
    <row r="301" spans="1:4" x14ac:dyDescent="0.2">
      <c r="A301" s="16">
        <v>100</v>
      </c>
      <c r="B301" s="16" t="s">
        <v>4110</v>
      </c>
      <c r="C301" s="16" t="str">
        <f t="shared" si="4"/>
        <v>100-W014</v>
      </c>
      <c r="D301" t="s">
        <v>4111</v>
      </c>
    </row>
    <row r="302" spans="1:4" x14ac:dyDescent="0.2">
      <c r="A302" s="16">
        <v>100</v>
      </c>
      <c r="B302" s="16" t="s">
        <v>4112</v>
      </c>
      <c r="C302" s="16" t="str">
        <f t="shared" si="4"/>
        <v>100-W015</v>
      </c>
      <c r="D302" t="s">
        <v>4113</v>
      </c>
    </row>
    <row r="303" spans="1:4" x14ac:dyDescent="0.2">
      <c r="A303" s="16">
        <v>100</v>
      </c>
      <c r="B303" s="16" t="s">
        <v>4114</v>
      </c>
      <c r="C303" s="16" t="str">
        <f t="shared" si="4"/>
        <v>100-W020</v>
      </c>
      <c r="D303" t="s">
        <v>4115</v>
      </c>
    </row>
    <row r="304" spans="1:4" x14ac:dyDescent="0.2">
      <c r="A304" s="16">
        <v>100</v>
      </c>
      <c r="B304" s="16" t="s">
        <v>4116</v>
      </c>
      <c r="C304" s="16" t="str">
        <f t="shared" si="4"/>
        <v>100-W021</v>
      </c>
      <c r="D304" t="s">
        <v>4117</v>
      </c>
    </row>
    <row r="305" spans="1:4" x14ac:dyDescent="0.2">
      <c r="A305" s="16">
        <v>100</v>
      </c>
      <c r="B305" s="16" t="s">
        <v>4118</v>
      </c>
      <c r="C305" s="16" t="str">
        <f t="shared" si="4"/>
        <v>100-W022</v>
      </c>
      <c r="D305" t="s">
        <v>4119</v>
      </c>
    </row>
    <row r="306" spans="1:4" x14ac:dyDescent="0.2">
      <c r="A306" s="16">
        <v>100</v>
      </c>
      <c r="B306" s="16" t="s">
        <v>4120</v>
      </c>
      <c r="C306" s="16" t="str">
        <f t="shared" si="4"/>
        <v>100-W023</v>
      </c>
      <c r="D306" t="s">
        <v>4109</v>
      </c>
    </row>
    <row r="307" spans="1:4" x14ac:dyDescent="0.2">
      <c r="A307" s="16">
        <v>100</v>
      </c>
      <c r="B307" s="16" t="s">
        <v>4121</v>
      </c>
      <c r="C307" s="16" t="str">
        <f t="shared" si="4"/>
        <v>100-W024</v>
      </c>
      <c r="D307" t="s">
        <v>4111</v>
      </c>
    </row>
    <row r="308" spans="1:4" x14ac:dyDescent="0.2">
      <c r="A308" s="16">
        <v>100</v>
      </c>
      <c r="B308" s="16" t="s">
        <v>4122</v>
      </c>
      <c r="C308" s="16" t="str">
        <f t="shared" si="4"/>
        <v>100-W025</v>
      </c>
      <c r="D308" t="s">
        <v>4113</v>
      </c>
    </row>
    <row r="309" spans="1:4" x14ac:dyDescent="0.2">
      <c r="A309" s="16">
        <v>101</v>
      </c>
      <c r="B309" s="16">
        <v>10</v>
      </c>
      <c r="C309" s="16" t="str">
        <f t="shared" si="4"/>
        <v>101-10</v>
      </c>
      <c r="D309" t="s">
        <v>4123</v>
      </c>
    </row>
    <row r="310" spans="1:4" x14ac:dyDescent="0.2">
      <c r="A310" s="16">
        <v>101</v>
      </c>
      <c r="B310" s="16">
        <v>20</v>
      </c>
      <c r="C310" s="16" t="str">
        <f t="shared" si="4"/>
        <v>101-20</v>
      </c>
      <c r="D310" t="s">
        <v>4124</v>
      </c>
    </row>
    <row r="311" spans="1:4" x14ac:dyDescent="0.2">
      <c r="A311" s="16">
        <v>102</v>
      </c>
      <c r="B311" s="16">
        <v>10</v>
      </c>
      <c r="C311" s="16" t="str">
        <f t="shared" si="4"/>
        <v>102-10</v>
      </c>
      <c r="D311" t="s">
        <v>4125</v>
      </c>
    </row>
    <row r="312" spans="1:4" x14ac:dyDescent="0.2">
      <c r="A312" s="16">
        <v>102</v>
      </c>
      <c r="B312" s="16">
        <v>20</v>
      </c>
      <c r="C312" s="16" t="str">
        <f t="shared" si="4"/>
        <v>102-20</v>
      </c>
      <c r="D312" t="s">
        <v>4126</v>
      </c>
    </row>
    <row r="313" spans="1:4" x14ac:dyDescent="0.2">
      <c r="A313" s="16">
        <v>103</v>
      </c>
      <c r="B313" s="16">
        <v>10</v>
      </c>
      <c r="C313" s="16" t="str">
        <f t="shared" si="4"/>
        <v>103-10</v>
      </c>
      <c r="D313" t="s">
        <v>4127</v>
      </c>
    </row>
    <row r="314" spans="1:4" x14ac:dyDescent="0.2">
      <c r="A314" s="16">
        <v>103</v>
      </c>
      <c r="B314" s="16">
        <v>11</v>
      </c>
      <c r="C314" s="16" t="str">
        <f t="shared" si="4"/>
        <v>103-11</v>
      </c>
      <c r="D314" t="s">
        <v>4128</v>
      </c>
    </row>
    <row r="315" spans="1:4" x14ac:dyDescent="0.2">
      <c r="A315" s="16">
        <v>103</v>
      </c>
      <c r="B315" s="16">
        <v>20</v>
      </c>
      <c r="C315" s="16" t="str">
        <f t="shared" si="4"/>
        <v>103-20</v>
      </c>
      <c r="D315" t="s">
        <v>4129</v>
      </c>
    </row>
    <row r="316" spans="1:4" x14ac:dyDescent="0.2">
      <c r="A316" s="16">
        <v>103</v>
      </c>
      <c r="B316" s="16">
        <v>21</v>
      </c>
      <c r="C316" s="16" t="str">
        <f t="shared" si="4"/>
        <v>103-21</v>
      </c>
      <c r="D316" t="s">
        <v>4130</v>
      </c>
    </row>
    <row r="317" spans="1:4" x14ac:dyDescent="0.2">
      <c r="A317" s="16">
        <v>104</v>
      </c>
      <c r="B317" s="16">
        <v>10</v>
      </c>
      <c r="C317" s="16" t="str">
        <f t="shared" si="4"/>
        <v>104-10</v>
      </c>
      <c r="D317" t="s">
        <v>4131</v>
      </c>
    </row>
    <row r="318" spans="1:4" x14ac:dyDescent="0.2">
      <c r="A318" s="16">
        <v>104</v>
      </c>
      <c r="B318" s="16">
        <v>20</v>
      </c>
      <c r="C318" s="16" t="str">
        <f t="shared" si="4"/>
        <v>104-20</v>
      </c>
      <c r="D318" t="s">
        <v>4132</v>
      </c>
    </row>
    <row r="319" spans="1:4" x14ac:dyDescent="0.2">
      <c r="A319" s="16">
        <v>150</v>
      </c>
      <c r="B319" s="16">
        <v>10</v>
      </c>
      <c r="C319" s="16" t="str">
        <f t="shared" si="4"/>
        <v>150-10</v>
      </c>
      <c r="D319" t="s">
        <v>4133</v>
      </c>
    </row>
    <row r="320" spans="1:4" x14ac:dyDescent="0.2">
      <c r="A320" s="16">
        <v>150</v>
      </c>
      <c r="B320" s="16">
        <v>20</v>
      </c>
      <c r="C320" s="16" t="str">
        <f t="shared" si="4"/>
        <v>150-20</v>
      </c>
      <c r="D320" t="s">
        <v>4134</v>
      </c>
    </row>
    <row r="321" spans="1:4" x14ac:dyDescent="0.2">
      <c r="A321" s="16">
        <v>150</v>
      </c>
      <c r="B321" s="16">
        <v>110</v>
      </c>
      <c r="C321" s="16" t="str">
        <f t="shared" si="4"/>
        <v>150-110</v>
      </c>
      <c r="D321" t="s">
        <v>4135</v>
      </c>
    </row>
    <row r="322" spans="1:4" x14ac:dyDescent="0.2">
      <c r="A322" s="16">
        <v>150</v>
      </c>
      <c r="B322" s="16">
        <v>120</v>
      </c>
      <c r="C322" s="16" t="str">
        <f t="shared" si="4"/>
        <v>150-120</v>
      </c>
      <c r="D322" t="s">
        <v>4136</v>
      </c>
    </row>
    <row r="323" spans="1:4" x14ac:dyDescent="0.2">
      <c r="A323" s="16">
        <v>200</v>
      </c>
      <c r="B323" s="16">
        <v>1</v>
      </c>
      <c r="C323" s="16" t="str">
        <f t="shared" si="4"/>
        <v>200-1</v>
      </c>
      <c r="D323" t="s">
        <v>4137</v>
      </c>
    </row>
    <row r="324" spans="1:4" x14ac:dyDescent="0.2">
      <c r="A324" s="16">
        <v>200</v>
      </c>
      <c r="B324" s="16">
        <v>2</v>
      </c>
      <c r="C324" s="16" t="str">
        <f t="shared" si="4"/>
        <v>200-2</v>
      </c>
      <c r="D324" t="s">
        <v>4138</v>
      </c>
    </row>
    <row r="325" spans="1:4" x14ac:dyDescent="0.2">
      <c r="A325" s="16">
        <v>200</v>
      </c>
      <c r="B325" s="16">
        <v>10</v>
      </c>
      <c r="C325" s="16" t="str">
        <f t="shared" ref="C325:C388" si="5">_xlfn.CONCAT(A325,"-",B325)</f>
        <v>200-10</v>
      </c>
      <c r="D325" t="s">
        <v>4139</v>
      </c>
    </row>
    <row r="326" spans="1:4" x14ac:dyDescent="0.2">
      <c r="A326" s="16">
        <v>200</v>
      </c>
      <c r="B326" s="16">
        <v>11</v>
      </c>
      <c r="C326" s="16" t="str">
        <f t="shared" si="5"/>
        <v>200-11</v>
      </c>
      <c r="D326" t="s">
        <v>3867</v>
      </c>
    </row>
    <row r="327" spans="1:4" x14ac:dyDescent="0.2">
      <c r="A327" s="16">
        <v>200</v>
      </c>
      <c r="B327" s="16">
        <v>12</v>
      </c>
      <c r="C327" s="16" t="str">
        <f t="shared" si="5"/>
        <v>200-12</v>
      </c>
      <c r="D327" t="s">
        <v>3868</v>
      </c>
    </row>
    <row r="328" spans="1:4" x14ac:dyDescent="0.2">
      <c r="A328" s="16">
        <v>200</v>
      </c>
      <c r="B328" s="16">
        <v>13</v>
      </c>
      <c r="C328" s="16" t="str">
        <f t="shared" si="5"/>
        <v>200-13</v>
      </c>
      <c r="D328" t="s">
        <v>3869</v>
      </c>
    </row>
    <row r="329" spans="1:4" x14ac:dyDescent="0.2">
      <c r="A329" s="16">
        <v>200</v>
      </c>
      <c r="B329" s="16">
        <v>14</v>
      </c>
      <c r="C329" s="16" t="str">
        <f t="shared" si="5"/>
        <v>200-14</v>
      </c>
      <c r="D329" t="s">
        <v>3870</v>
      </c>
    </row>
    <row r="330" spans="1:4" x14ac:dyDescent="0.2">
      <c r="A330" s="16">
        <v>200</v>
      </c>
      <c r="B330" s="16">
        <v>15</v>
      </c>
      <c r="C330" s="16" t="str">
        <f t="shared" si="5"/>
        <v>200-15</v>
      </c>
      <c r="D330" t="s">
        <v>3871</v>
      </c>
    </row>
    <row r="331" spans="1:4" x14ac:dyDescent="0.2">
      <c r="A331" s="16">
        <v>200</v>
      </c>
      <c r="B331" s="16">
        <v>16</v>
      </c>
      <c r="C331" s="16" t="str">
        <f t="shared" si="5"/>
        <v>200-16</v>
      </c>
      <c r="D331" t="s">
        <v>3872</v>
      </c>
    </row>
    <row r="332" spans="1:4" x14ac:dyDescent="0.2">
      <c r="A332" s="16">
        <v>200</v>
      </c>
      <c r="B332" s="16">
        <v>17</v>
      </c>
      <c r="C332" s="16" t="str">
        <f t="shared" si="5"/>
        <v>200-17</v>
      </c>
      <c r="D332" t="s">
        <v>3873</v>
      </c>
    </row>
    <row r="333" spans="1:4" x14ac:dyDescent="0.2">
      <c r="A333" s="16">
        <v>200</v>
      </c>
      <c r="B333" s="16">
        <v>18</v>
      </c>
      <c r="C333" s="16" t="str">
        <f t="shared" si="5"/>
        <v>200-18</v>
      </c>
      <c r="D333" t="s">
        <v>3874</v>
      </c>
    </row>
    <row r="334" spans="1:4" x14ac:dyDescent="0.2">
      <c r="A334" s="16">
        <v>200</v>
      </c>
      <c r="B334" s="16">
        <v>19</v>
      </c>
      <c r="C334" s="16" t="str">
        <f t="shared" si="5"/>
        <v>200-19</v>
      </c>
      <c r="D334" t="s">
        <v>3875</v>
      </c>
    </row>
    <row r="335" spans="1:4" x14ac:dyDescent="0.2">
      <c r="A335" s="16">
        <v>200</v>
      </c>
      <c r="B335" s="16">
        <v>20</v>
      </c>
      <c r="C335" s="16" t="str">
        <f t="shared" si="5"/>
        <v>200-20</v>
      </c>
      <c r="D335" t="s">
        <v>4140</v>
      </c>
    </row>
    <row r="336" spans="1:4" x14ac:dyDescent="0.2">
      <c r="A336" s="16">
        <v>200</v>
      </c>
      <c r="B336" s="16">
        <v>21</v>
      </c>
      <c r="C336" s="16" t="str">
        <f t="shared" si="5"/>
        <v>200-21</v>
      </c>
      <c r="D336" t="s">
        <v>3877</v>
      </c>
    </row>
    <row r="337" spans="1:4" x14ac:dyDescent="0.2">
      <c r="A337" s="16">
        <v>200</v>
      </c>
      <c r="B337" s="16">
        <v>22</v>
      </c>
      <c r="C337" s="16" t="str">
        <f t="shared" si="5"/>
        <v>200-22</v>
      </c>
      <c r="D337" t="s">
        <v>3878</v>
      </c>
    </row>
    <row r="338" spans="1:4" x14ac:dyDescent="0.2">
      <c r="A338" s="16">
        <v>200</v>
      </c>
      <c r="B338" s="16">
        <v>23</v>
      </c>
      <c r="C338" s="16" t="str">
        <f t="shared" si="5"/>
        <v>200-23</v>
      </c>
      <c r="D338" t="s">
        <v>3879</v>
      </c>
    </row>
    <row r="339" spans="1:4" x14ac:dyDescent="0.2">
      <c r="A339" s="16">
        <v>200</v>
      </c>
      <c r="B339" s="16">
        <v>24</v>
      </c>
      <c r="C339" s="16" t="str">
        <f t="shared" si="5"/>
        <v>200-24</v>
      </c>
      <c r="D339" t="s">
        <v>3870</v>
      </c>
    </row>
    <row r="340" spans="1:4" x14ac:dyDescent="0.2">
      <c r="A340" s="16">
        <v>200</v>
      </c>
      <c r="B340" s="16">
        <v>25</v>
      </c>
      <c r="C340" s="16" t="str">
        <f t="shared" si="5"/>
        <v>200-25</v>
      </c>
      <c r="D340" t="s">
        <v>3871</v>
      </c>
    </row>
    <row r="341" spans="1:4" x14ac:dyDescent="0.2">
      <c r="A341" s="16">
        <v>200</v>
      </c>
      <c r="B341" s="16">
        <v>26</v>
      </c>
      <c r="C341" s="16" t="str">
        <f t="shared" si="5"/>
        <v>200-26</v>
      </c>
      <c r="D341" t="s">
        <v>3880</v>
      </c>
    </row>
    <row r="342" spans="1:4" x14ac:dyDescent="0.2">
      <c r="A342" s="16">
        <v>200</v>
      </c>
      <c r="B342" s="16">
        <v>27</v>
      </c>
      <c r="C342" s="16" t="str">
        <f t="shared" si="5"/>
        <v>200-27</v>
      </c>
      <c r="D342" t="s">
        <v>3881</v>
      </c>
    </row>
    <row r="343" spans="1:4" x14ac:dyDescent="0.2">
      <c r="A343" s="16">
        <v>200</v>
      </c>
      <c r="B343" s="16">
        <v>28</v>
      </c>
      <c r="C343" s="16" t="str">
        <f t="shared" si="5"/>
        <v>200-28</v>
      </c>
      <c r="D343" t="s">
        <v>3882</v>
      </c>
    </row>
    <row r="344" spans="1:4" x14ac:dyDescent="0.2">
      <c r="A344" s="16">
        <v>200</v>
      </c>
      <c r="B344" s="16">
        <v>29</v>
      </c>
      <c r="C344" s="16" t="str">
        <f t="shared" si="5"/>
        <v>200-29</v>
      </c>
      <c r="D344" t="s">
        <v>3883</v>
      </c>
    </row>
    <row r="345" spans="1:4" x14ac:dyDescent="0.2">
      <c r="A345" s="16">
        <v>200</v>
      </c>
      <c r="B345" s="16">
        <v>30</v>
      </c>
      <c r="C345" s="16" t="str">
        <f t="shared" si="5"/>
        <v>200-30</v>
      </c>
      <c r="D345" t="s">
        <v>3884</v>
      </c>
    </row>
    <row r="346" spans="1:4" x14ac:dyDescent="0.2">
      <c r="A346" s="16">
        <v>200</v>
      </c>
      <c r="B346" s="16">
        <v>32</v>
      </c>
      <c r="C346" s="16" t="str">
        <f t="shared" si="5"/>
        <v>200-32</v>
      </c>
      <c r="D346" t="s">
        <v>3885</v>
      </c>
    </row>
    <row r="347" spans="1:4" x14ac:dyDescent="0.2">
      <c r="A347" s="16">
        <v>200</v>
      </c>
      <c r="B347" s="16">
        <v>33</v>
      </c>
      <c r="C347" s="16" t="str">
        <f t="shared" si="5"/>
        <v>200-33</v>
      </c>
      <c r="D347" t="s">
        <v>3886</v>
      </c>
    </row>
    <row r="348" spans="1:4" x14ac:dyDescent="0.2">
      <c r="A348" s="16">
        <v>200</v>
      </c>
      <c r="B348" s="16">
        <v>34</v>
      </c>
      <c r="C348" s="16" t="str">
        <f t="shared" si="5"/>
        <v>200-34</v>
      </c>
      <c r="D348" t="s">
        <v>3887</v>
      </c>
    </row>
    <row r="349" spans="1:4" x14ac:dyDescent="0.2">
      <c r="A349" s="16">
        <v>200</v>
      </c>
      <c r="B349" s="16">
        <v>35</v>
      </c>
      <c r="C349" s="16" t="str">
        <f t="shared" si="5"/>
        <v>200-35</v>
      </c>
      <c r="D349" t="s">
        <v>3888</v>
      </c>
    </row>
    <row r="350" spans="1:4" x14ac:dyDescent="0.2">
      <c r="A350" s="16">
        <v>200</v>
      </c>
      <c r="B350" s="16">
        <v>36</v>
      </c>
      <c r="C350" s="16" t="str">
        <f t="shared" si="5"/>
        <v>200-36</v>
      </c>
      <c r="D350" t="s">
        <v>3889</v>
      </c>
    </row>
    <row r="351" spans="1:4" x14ac:dyDescent="0.2">
      <c r="A351" s="16">
        <v>200</v>
      </c>
      <c r="B351" s="16">
        <v>37</v>
      </c>
      <c r="C351" s="16" t="str">
        <f t="shared" si="5"/>
        <v>200-37</v>
      </c>
      <c r="D351" t="s">
        <v>3890</v>
      </c>
    </row>
    <row r="352" spans="1:4" x14ac:dyDescent="0.2">
      <c r="A352" s="16">
        <v>200</v>
      </c>
      <c r="B352" s="16">
        <v>38</v>
      </c>
      <c r="C352" s="16" t="str">
        <f t="shared" si="5"/>
        <v>200-38</v>
      </c>
      <c r="D352" t="s">
        <v>3891</v>
      </c>
    </row>
    <row r="353" spans="1:4" x14ac:dyDescent="0.2">
      <c r="A353" s="16">
        <v>200</v>
      </c>
      <c r="B353" s="16">
        <v>39</v>
      </c>
      <c r="C353" s="16" t="str">
        <f t="shared" si="5"/>
        <v>200-39</v>
      </c>
      <c r="D353" t="s">
        <v>3892</v>
      </c>
    </row>
    <row r="354" spans="1:4" x14ac:dyDescent="0.2">
      <c r="A354" s="16">
        <v>200</v>
      </c>
      <c r="B354" s="16">
        <v>40</v>
      </c>
      <c r="C354" s="16" t="str">
        <f t="shared" si="5"/>
        <v>200-40</v>
      </c>
      <c r="D354" t="s">
        <v>3893</v>
      </c>
    </row>
    <row r="355" spans="1:4" x14ac:dyDescent="0.2">
      <c r="A355" s="16">
        <v>200</v>
      </c>
      <c r="B355" s="16">
        <v>42</v>
      </c>
      <c r="C355" s="16" t="str">
        <f t="shared" si="5"/>
        <v>200-42</v>
      </c>
      <c r="D355" t="s">
        <v>3894</v>
      </c>
    </row>
    <row r="356" spans="1:4" x14ac:dyDescent="0.2">
      <c r="A356" s="16">
        <v>200</v>
      </c>
      <c r="B356" s="16">
        <v>43</v>
      </c>
      <c r="C356" s="16" t="str">
        <f t="shared" si="5"/>
        <v>200-43</v>
      </c>
      <c r="D356" t="s">
        <v>3895</v>
      </c>
    </row>
    <row r="357" spans="1:4" x14ac:dyDescent="0.2">
      <c r="A357" s="16">
        <v>200</v>
      </c>
      <c r="B357" s="16">
        <v>44</v>
      </c>
      <c r="C357" s="16" t="str">
        <f t="shared" si="5"/>
        <v>200-44</v>
      </c>
      <c r="D357" t="s">
        <v>3896</v>
      </c>
    </row>
    <row r="358" spans="1:4" x14ac:dyDescent="0.2">
      <c r="A358" s="16">
        <v>200</v>
      </c>
      <c r="B358" s="16">
        <v>45</v>
      </c>
      <c r="C358" s="16" t="str">
        <f t="shared" si="5"/>
        <v>200-45</v>
      </c>
      <c r="D358" t="s">
        <v>3897</v>
      </c>
    </row>
    <row r="359" spans="1:4" x14ac:dyDescent="0.2">
      <c r="A359" s="16">
        <v>200</v>
      </c>
      <c r="B359" s="16">
        <v>46</v>
      </c>
      <c r="C359" s="16" t="str">
        <f t="shared" si="5"/>
        <v>200-46</v>
      </c>
      <c r="D359" t="s">
        <v>3898</v>
      </c>
    </row>
    <row r="360" spans="1:4" x14ac:dyDescent="0.2">
      <c r="A360" s="16">
        <v>200</v>
      </c>
      <c r="B360" s="16">
        <v>47</v>
      </c>
      <c r="C360" s="16" t="str">
        <f t="shared" si="5"/>
        <v>200-47</v>
      </c>
      <c r="D360" t="s">
        <v>3899</v>
      </c>
    </row>
    <row r="361" spans="1:4" x14ac:dyDescent="0.2">
      <c r="A361" s="16">
        <v>200</v>
      </c>
      <c r="B361" s="16">
        <v>48</v>
      </c>
      <c r="C361" s="16" t="str">
        <f t="shared" si="5"/>
        <v>200-48</v>
      </c>
      <c r="D361" t="s">
        <v>3900</v>
      </c>
    </row>
    <row r="362" spans="1:4" x14ac:dyDescent="0.2">
      <c r="A362" s="16">
        <v>200</v>
      </c>
      <c r="B362" s="16">
        <v>49</v>
      </c>
      <c r="C362" s="16" t="str">
        <f t="shared" si="5"/>
        <v>200-49</v>
      </c>
      <c r="D362" t="s">
        <v>3901</v>
      </c>
    </row>
    <row r="363" spans="1:4" x14ac:dyDescent="0.2">
      <c r="A363" s="16">
        <v>200</v>
      </c>
      <c r="B363" s="16">
        <v>50</v>
      </c>
      <c r="C363" s="16" t="str">
        <f t="shared" si="5"/>
        <v>200-50</v>
      </c>
      <c r="D363" t="s">
        <v>3902</v>
      </c>
    </row>
    <row r="364" spans="1:4" x14ac:dyDescent="0.2">
      <c r="A364" s="16">
        <v>200</v>
      </c>
      <c r="B364" s="16">
        <v>51</v>
      </c>
      <c r="C364" s="16" t="str">
        <f t="shared" si="5"/>
        <v>200-51</v>
      </c>
      <c r="D364" t="s">
        <v>3903</v>
      </c>
    </row>
    <row r="365" spans="1:4" x14ac:dyDescent="0.2">
      <c r="A365" s="16">
        <v>200</v>
      </c>
      <c r="B365" s="16">
        <v>52</v>
      </c>
      <c r="C365" s="16" t="str">
        <f t="shared" si="5"/>
        <v>200-52</v>
      </c>
      <c r="D365" t="s">
        <v>3904</v>
      </c>
    </row>
    <row r="366" spans="1:4" x14ac:dyDescent="0.2">
      <c r="A366" s="16">
        <v>200</v>
      </c>
      <c r="B366" s="16">
        <v>53</v>
      </c>
      <c r="C366" s="16" t="str">
        <f t="shared" si="5"/>
        <v>200-53</v>
      </c>
      <c r="D366" t="s">
        <v>3905</v>
      </c>
    </row>
    <row r="367" spans="1:4" x14ac:dyDescent="0.2">
      <c r="A367" s="16">
        <v>200</v>
      </c>
      <c r="B367" s="16">
        <v>54</v>
      </c>
      <c r="C367" s="16" t="str">
        <f t="shared" si="5"/>
        <v>200-54</v>
      </c>
      <c r="D367" t="s">
        <v>3906</v>
      </c>
    </row>
    <row r="368" spans="1:4" x14ac:dyDescent="0.2">
      <c r="A368" s="16">
        <v>200</v>
      </c>
      <c r="B368" s="16">
        <v>55</v>
      </c>
      <c r="C368" s="16" t="str">
        <f t="shared" si="5"/>
        <v>200-55</v>
      </c>
      <c r="D368" t="s">
        <v>3907</v>
      </c>
    </row>
    <row r="369" spans="1:4" x14ac:dyDescent="0.2">
      <c r="A369" s="16">
        <v>200</v>
      </c>
      <c r="B369" s="16">
        <v>60</v>
      </c>
      <c r="C369" s="16" t="str">
        <f t="shared" si="5"/>
        <v>200-60</v>
      </c>
      <c r="D369" t="s">
        <v>3908</v>
      </c>
    </row>
    <row r="370" spans="1:4" x14ac:dyDescent="0.2">
      <c r="A370" s="16">
        <v>200</v>
      </c>
      <c r="B370" s="16">
        <v>61</v>
      </c>
      <c r="C370" s="16" t="str">
        <f t="shared" si="5"/>
        <v>200-61</v>
      </c>
      <c r="D370" t="s">
        <v>3909</v>
      </c>
    </row>
    <row r="371" spans="1:4" x14ac:dyDescent="0.2">
      <c r="A371" s="16">
        <v>200</v>
      </c>
      <c r="B371" s="16">
        <v>62</v>
      </c>
      <c r="C371" s="16" t="str">
        <f t="shared" si="5"/>
        <v>200-62</v>
      </c>
      <c r="D371" t="s">
        <v>3910</v>
      </c>
    </row>
    <row r="372" spans="1:4" x14ac:dyDescent="0.2">
      <c r="A372" s="16">
        <v>200</v>
      </c>
      <c r="B372" s="16">
        <v>63</v>
      </c>
      <c r="C372" s="16" t="str">
        <f t="shared" si="5"/>
        <v>200-63</v>
      </c>
      <c r="D372" t="s">
        <v>3911</v>
      </c>
    </row>
    <row r="373" spans="1:4" x14ac:dyDescent="0.2">
      <c r="A373" s="16">
        <v>200</v>
      </c>
      <c r="B373" s="16">
        <v>64</v>
      </c>
      <c r="C373" s="16" t="str">
        <f t="shared" si="5"/>
        <v>200-64</v>
      </c>
      <c r="D373" t="s">
        <v>3906</v>
      </c>
    </row>
    <row r="374" spans="1:4" x14ac:dyDescent="0.2">
      <c r="A374" s="16">
        <v>200</v>
      </c>
      <c r="B374" s="16">
        <v>65</v>
      </c>
      <c r="C374" s="16" t="str">
        <f t="shared" si="5"/>
        <v>200-65</v>
      </c>
      <c r="D374" t="s">
        <v>3912</v>
      </c>
    </row>
    <row r="375" spans="1:4" x14ac:dyDescent="0.2">
      <c r="A375" s="16">
        <v>200</v>
      </c>
      <c r="B375" s="16">
        <v>71</v>
      </c>
      <c r="C375" s="16" t="str">
        <f t="shared" si="5"/>
        <v>200-71</v>
      </c>
      <c r="D375" t="s">
        <v>3913</v>
      </c>
    </row>
    <row r="376" spans="1:4" x14ac:dyDescent="0.2">
      <c r="A376" s="16">
        <v>200</v>
      </c>
      <c r="B376" s="16">
        <v>72</v>
      </c>
      <c r="C376" s="16" t="str">
        <f t="shared" si="5"/>
        <v>200-72</v>
      </c>
      <c r="D376" t="s">
        <v>3914</v>
      </c>
    </row>
    <row r="377" spans="1:4" x14ac:dyDescent="0.2">
      <c r="A377" s="16">
        <v>200</v>
      </c>
      <c r="B377" s="16">
        <v>73</v>
      </c>
      <c r="C377" s="16" t="str">
        <f t="shared" si="5"/>
        <v>200-73</v>
      </c>
      <c r="D377" t="s">
        <v>3915</v>
      </c>
    </row>
    <row r="378" spans="1:4" x14ac:dyDescent="0.2">
      <c r="A378" s="16">
        <v>200</v>
      </c>
      <c r="B378" s="16">
        <v>74</v>
      </c>
      <c r="C378" s="16" t="str">
        <f t="shared" si="5"/>
        <v>200-74</v>
      </c>
      <c r="D378" t="s">
        <v>44</v>
      </c>
    </row>
    <row r="379" spans="1:4" x14ac:dyDescent="0.2">
      <c r="A379" s="16">
        <v>200</v>
      </c>
      <c r="B379" s="16">
        <v>75</v>
      </c>
      <c r="C379" s="16" t="str">
        <f t="shared" si="5"/>
        <v>200-75</v>
      </c>
      <c r="D379" t="s">
        <v>3916</v>
      </c>
    </row>
    <row r="380" spans="1:4" x14ac:dyDescent="0.2">
      <c r="A380" s="16">
        <v>200</v>
      </c>
      <c r="B380" s="16">
        <v>76</v>
      </c>
      <c r="C380" s="16" t="str">
        <f t="shared" si="5"/>
        <v>200-76</v>
      </c>
      <c r="D380" t="s">
        <v>3917</v>
      </c>
    </row>
    <row r="381" spans="1:4" x14ac:dyDescent="0.2">
      <c r="A381" s="16">
        <v>200</v>
      </c>
      <c r="B381" s="16">
        <v>81</v>
      </c>
      <c r="C381" s="16" t="str">
        <f t="shared" si="5"/>
        <v>200-81</v>
      </c>
      <c r="D381" t="s">
        <v>3913</v>
      </c>
    </row>
    <row r="382" spans="1:4" x14ac:dyDescent="0.2">
      <c r="A382" s="16">
        <v>200</v>
      </c>
      <c r="B382" s="16">
        <v>82</v>
      </c>
      <c r="C382" s="16" t="str">
        <f t="shared" si="5"/>
        <v>200-82</v>
      </c>
      <c r="D382" t="s">
        <v>3914</v>
      </c>
    </row>
    <row r="383" spans="1:4" x14ac:dyDescent="0.2">
      <c r="A383" s="16">
        <v>200</v>
      </c>
      <c r="B383" s="16">
        <v>83</v>
      </c>
      <c r="C383" s="16" t="str">
        <f t="shared" si="5"/>
        <v>200-83</v>
      </c>
      <c r="D383" t="s">
        <v>3915</v>
      </c>
    </row>
    <row r="384" spans="1:4" x14ac:dyDescent="0.2">
      <c r="A384" s="16">
        <v>200</v>
      </c>
      <c r="B384" s="16">
        <v>84</v>
      </c>
      <c r="C384" s="16" t="str">
        <f t="shared" si="5"/>
        <v>200-84</v>
      </c>
      <c r="D384" t="s">
        <v>44</v>
      </c>
    </row>
    <row r="385" spans="1:4" x14ac:dyDescent="0.2">
      <c r="A385" s="16">
        <v>200</v>
      </c>
      <c r="B385" s="16">
        <v>85</v>
      </c>
      <c r="C385" s="16" t="str">
        <f t="shared" si="5"/>
        <v>200-85</v>
      </c>
      <c r="D385" t="s">
        <v>3918</v>
      </c>
    </row>
    <row r="386" spans="1:4" x14ac:dyDescent="0.2">
      <c r="A386" s="16">
        <v>200</v>
      </c>
      <c r="B386" s="16">
        <v>86</v>
      </c>
      <c r="C386" s="16" t="str">
        <f t="shared" si="5"/>
        <v>200-86</v>
      </c>
      <c r="D386" t="s">
        <v>3917</v>
      </c>
    </row>
    <row r="387" spans="1:4" x14ac:dyDescent="0.2">
      <c r="A387" s="16">
        <v>200</v>
      </c>
      <c r="B387" s="16">
        <v>211</v>
      </c>
      <c r="C387" s="16" t="str">
        <f t="shared" si="5"/>
        <v>200-211</v>
      </c>
      <c r="D387" t="s">
        <v>3919</v>
      </c>
    </row>
    <row r="388" spans="1:4" x14ac:dyDescent="0.2">
      <c r="A388" s="16">
        <v>200</v>
      </c>
      <c r="B388" s="16">
        <v>212</v>
      </c>
      <c r="C388" s="16" t="str">
        <f t="shared" si="5"/>
        <v>200-212</v>
      </c>
      <c r="D388" t="s">
        <v>3920</v>
      </c>
    </row>
    <row r="389" spans="1:4" x14ac:dyDescent="0.2">
      <c r="A389" s="16">
        <v>200</v>
      </c>
      <c r="B389" s="16">
        <v>213</v>
      </c>
      <c r="C389" s="16" t="str">
        <f t="shared" ref="C389:C453" si="6">_xlfn.CONCAT(A389,"-",B389)</f>
        <v>200-213</v>
      </c>
      <c r="D389" t="s">
        <v>3921</v>
      </c>
    </row>
    <row r="390" spans="1:4" x14ac:dyDescent="0.2">
      <c r="A390" s="16">
        <v>200</v>
      </c>
      <c r="B390" s="16">
        <v>214</v>
      </c>
      <c r="C390" s="16" t="str">
        <f t="shared" si="6"/>
        <v>200-214</v>
      </c>
      <c r="D390" t="s">
        <v>3922</v>
      </c>
    </row>
    <row r="391" spans="1:4" x14ac:dyDescent="0.2">
      <c r="A391" s="16">
        <v>200</v>
      </c>
      <c r="B391" s="16">
        <v>215</v>
      </c>
      <c r="C391" s="16" t="str">
        <f t="shared" si="6"/>
        <v>200-215</v>
      </c>
      <c r="D391" t="s">
        <v>3923</v>
      </c>
    </row>
    <row r="392" spans="1:4" x14ac:dyDescent="0.2">
      <c r="A392" s="16">
        <v>200</v>
      </c>
      <c r="B392" s="16">
        <v>216</v>
      </c>
      <c r="C392" s="16" t="str">
        <f t="shared" si="6"/>
        <v>200-216</v>
      </c>
      <c r="D392" t="s">
        <v>3924</v>
      </c>
    </row>
    <row r="393" spans="1:4" x14ac:dyDescent="0.2">
      <c r="A393" s="16">
        <v>200</v>
      </c>
      <c r="B393" s="16">
        <v>217</v>
      </c>
      <c r="C393" s="16" t="str">
        <f t="shared" si="6"/>
        <v>200-217</v>
      </c>
      <c r="D393" t="s">
        <v>4141</v>
      </c>
    </row>
    <row r="394" spans="1:4" x14ac:dyDescent="0.2">
      <c r="A394" s="16">
        <v>200</v>
      </c>
      <c r="B394" s="16">
        <v>218</v>
      </c>
      <c r="C394" s="16" t="str">
        <f t="shared" si="6"/>
        <v>200-218</v>
      </c>
      <c r="D394" t="s">
        <v>3926</v>
      </c>
    </row>
    <row r="395" spans="1:4" x14ac:dyDescent="0.2">
      <c r="A395" s="16">
        <v>200</v>
      </c>
      <c r="B395" s="16">
        <v>219</v>
      </c>
      <c r="C395" s="16" t="str">
        <f t="shared" si="6"/>
        <v>200-219</v>
      </c>
      <c r="D395" t="s">
        <v>3927</v>
      </c>
    </row>
    <row r="396" spans="1:4" x14ac:dyDescent="0.2">
      <c r="A396" s="16">
        <v>200</v>
      </c>
      <c r="B396" s="16">
        <v>221</v>
      </c>
      <c r="C396" s="16" t="str">
        <f t="shared" si="6"/>
        <v>200-221</v>
      </c>
      <c r="D396" t="s">
        <v>3919</v>
      </c>
    </row>
    <row r="397" spans="1:4" x14ac:dyDescent="0.2">
      <c r="A397" s="16">
        <v>200</v>
      </c>
      <c r="B397" s="16">
        <v>222</v>
      </c>
      <c r="C397" s="16" t="str">
        <f t="shared" si="6"/>
        <v>200-222</v>
      </c>
      <c r="D397" t="s">
        <v>3920</v>
      </c>
    </row>
    <row r="398" spans="1:4" x14ac:dyDescent="0.2">
      <c r="A398" s="16">
        <v>200</v>
      </c>
      <c r="B398" s="16">
        <v>223</v>
      </c>
      <c r="C398" s="16" t="str">
        <f t="shared" si="6"/>
        <v>200-223</v>
      </c>
      <c r="D398" t="s">
        <v>3921</v>
      </c>
    </row>
    <row r="399" spans="1:4" x14ac:dyDescent="0.2">
      <c r="A399" s="16">
        <v>200</v>
      </c>
      <c r="B399" s="16">
        <v>224</v>
      </c>
      <c r="C399" s="16" t="str">
        <f t="shared" si="6"/>
        <v>200-224</v>
      </c>
      <c r="D399" t="s">
        <v>3922</v>
      </c>
    </row>
    <row r="400" spans="1:4" x14ac:dyDescent="0.2">
      <c r="A400" s="16">
        <v>200</v>
      </c>
      <c r="B400" s="16">
        <v>225</v>
      </c>
      <c r="C400" s="16" t="str">
        <f t="shared" si="6"/>
        <v>200-225</v>
      </c>
      <c r="D400" t="s">
        <v>3923</v>
      </c>
    </row>
    <row r="401" spans="1:4" x14ac:dyDescent="0.2">
      <c r="A401" s="16">
        <v>200</v>
      </c>
      <c r="B401" s="16">
        <v>226</v>
      </c>
      <c r="C401" s="16" t="str">
        <f t="shared" si="6"/>
        <v>200-226</v>
      </c>
      <c r="D401" t="s">
        <v>3928</v>
      </c>
    </row>
    <row r="402" spans="1:4" x14ac:dyDescent="0.2">
      <c r="A402" s="16">
        <v>200</v>
      </c>
      <c r="B402" s="16">
        <v>227</v>
      </c>
      <c r="C402" s="16" t="str">
        <f t="shared" si="6"/>
        <v>200-227</v>
      </c>
      <c r="D402" t="s">
        <v>3925</v>
      </c>
    </row>
    <row r="403" spans="1:4" x14ac:dyDescent="0.2">
      <c r="A403" s="16">
        <v>200</v>
      </c>
      <c r="B403" s="16">
        <v>228</v>
      </c>
      <c r="C403" s="16" t="str">
        <f t="shared" si="6"/>
        <v>200-228</v>
      </c>
      <c r="D403" t="s">
        <v>3929</v>
      </c>
    </row>
    <row r="404" spans="1:4" x14ac:dyDescent="0.2">
      <c r="A404" s="16">
        <v>200</v>
      </c>
      <c r="B404" s="16">
        <v>229</v>
      </c>
      <c r="C404" s="16" t="str">
        <f t="shared" si="6"/>
        <v>200-229</v>
      </c>
      <c r="D404" t="s">
        <v>3930</v>
      </c>
    </row>
    <row r="405" spans="1:4" x14ac:dyDescent="0.2">
      <c r="A405" s="16">
        <v>200</v>
      </c>
      <c r="B405" s="16">
        <v>231</v>
      </c>
      <c r="C405" s="16" t="str">
        <f t="shared" si="6"/>
        <v>200-231</v>
      </c>
      <c r="D405" t="s">
        <v>3931</v>
      </c>
    </row>
    <row r="406" spans="1:4" x14ac:dyDescent="0.2">
      <c r="A406" s="16">
        <v>200</v>
      </c>
      <c r="B406" s="16">
        <v>232</v>
      </c>
      <c r="C406" s="16" t="str">
        <f t="shared" si="6"/>
        <v>200-232</v>
      </c>
      <c r="D406" t="s">
        <v>3932</v>
      </c>
    </row>
    <row r="407" spans="1:4" x14ac:dyDescent="0.2">
      <c r="A407" s="16">
        <v>200</v>
      </c>
      <c r="B407" s="16">
        <v>233</v>
      </c>
      <c r="C407" s="16" t="str">
        <f t="shared" si="6"/>
        <v>200-233</v>
      </c>
      <c r="D407" t="s">
        <v>3933</v>
      </c>
    </row>
    <row r="408" spans="1:4" x14ac:dyDescent="0.2">
      <c r="A408" s="16">
        <v>200</v>
      </c>
      <c r="B408" s="16">
        <v>234</v>
      </c>
      <c r="C408" s="16" t="str">
        <f t="shared" si="6"/>
        <v>200-234</v>
      </c>
      <c r="D408" t="s">
        <v>3934</v>
      </c>
    </row>
    <row r="409" spans="1:4" x14ac:dyDescent="0.2">
      <c r="A409" s="16">
        <v>200</v>
      </c>
      <c r="B409" s="16">
        <v>235</v>
      </c>
      <c r="C409" s="16" t="str">
        <f t="shared" si="6"/>
        <v>200-235</v>
      </c>
      <c r="D409" t="s">
        <v>3935</v>
      </c>
    </row>
    <row r="410" spans="1:4" x14ac:dyDescent="0.2">
      <c r="A410" s="16">
        <v>200</v>
      </c>
      <c r="B410" s="16">
        <v>236</v>
      </c>
      <c r="C410" s="16" t="str">
        <f t="shared" si="6"/>
        <v>200-236</v>
      </c>
      <c r="D410" t="s">
        <v>3936</v>
      </c>
    </row>
    <row r="411" spans="1:4" x14ac:dyDescent="0.2">
      <c r="A411" s="16">
        <v>200</v>
      </c>
      <c r="B411" s="16">
        <v>237</v>
      </c>
      <c r="C411" s="16" t="str">
        <f t="shared" si="6"/>
        <v>200-237</v>
      </c>
      <c r="D411" t="s">
        <v>3937</v>
      </c>
    </row>
    <row r="412" spans="1:4" x14ac:dyDescent="0.2">
      <c r="A412" s="16">
        <v>200</v>
      </c>
      <c r="B412" s="16">
        <v>238</v>
      </c>
      <c r="C412" s="16" t="str">
        <f t="shared" si="6"/>
        <v>200-238</v>
      </c>
      <c r="D412" t="s">
        <v>3938</v>
      </c>
    </row>
    <row r="413" spans="1:4" x14ac:dyDescent="0.2">
      <c r="A413" s="16">
        <v>200</v>
      </c>
      <c r="B413" s="16">
        <v>239</v>
      </c>
      <c r="C413" s="16" t="str">
        <f t="shared" si="6"/>
        <v>200-239</v>
      </c>
      <c r="D413" t="s">
        <v>3939</v>
      </c>
    </row>
    <row r="414" spans="1:4" x14ac:dyDescent="0.2">
      <c r="A414" s="16">
        <v>200</v>
      </c>
      <c r="B414" s="16">
        <v>241</v>
      </c>
      <c r="C414" s="16" t="str">
        <f t="shared" si="6"/>
        <v>200-241</v>
      </c>
      <c r="D414" t="s">
        <v>3940</v>
      </c>
    </row>
    <row r="415" spans="1:4" x14ac:dyDescent="0.2">
      <c r="A415" s="16">
        <v>200</v>
      </c>
      <c r="B415" s="16">
        <v>242</v>
      </c>
      <c r="C415" s="16" t="str">
        <f t="shared" si="6"/>
        <v>200-242</v>
      </c>
      <c r="D415" t="s">
        <v>3941</v>
      </c>
    </row>
    <row r="416" spans="1:4" x14ac:dyDescent="0.2">
      <c r="A416" s="16">
        <v>200</v>
      </c>
      <c r="B416" s="16">
        <v>243</v>
      </c>
      <c r="C416" s="16" t="str">
        <f t="shared" si="6"/>
        <v>200-243</v>
      </c>
      <c r="D416" t="s">
        <v>3942</v>
      </c>
    </row>
    <row r="417" spans="1:4" x14ac:dyDescent="0.2">
      <c r="A417" s="16">
        <v>200</v>
      </c>
      <c r="B417" s="16">
        <v>244</v>
      </c>
      <c r="C417" s="16" t="str">
        <f t="shared" si="6"/>
        <v>200-244</v>
      </c>
      <c r="D417" t="s">
        <v>3943</v>
      </c>
    </row>
    <row r="418" spans="1:4" x14ac:dyDescent="0.2">
      <c r="A418" s="16">
        <v>200</v>
      </c>
      <c r="B418" s="16">
        <v>245</v>
      </c>
      <c r="C418" s="16" t="str">
        <f t="shared" si="6"/>
        <v>200-245</v>
      </c>
      <c r="D418" t="s">
        <v>4142</v>
      </c>
    </row>
    <row r="419" spans="1:4" x14ac:dyDescent="0.2">
      <c r="A419" s="16">
        <v>200</v>
      </c>
      <c r="B419" s="16">
        <v>246</v>
      </c>
      <c r="C419" s="16" t="str">
        <f t="shared" si="6"/>
        <v>200-246</v>
      </c>
      <c r="D419" t="s">
        <v>3945</v>
      </c>
    </row>
    <row r="420" spans="1:4" x14ac:dyDescent="0.2">
      <c r="A420" s="16">
        <v>200</v>
      </c>
      <c r="B420" s="16">
        <v>247</v>
      </c>
      <c r="C420" s="16" t="str">
        <f t="shared" si="6"/>
        <v>200-247</v>
      </c>
      <c r="D420" t="s">
        <v>3946</v>
      </c>
    </row>
    <row r="421" spans="1:4" x14ac:dyDescent="0.2">
      <c r="A421" s="16">
        <v>200</v>
      </c>
      <c r="B421" s="16">
        <v>248</v>
      </c>
      <c r="C421" s="16" t="str">
        <f t="shared" si="6"/>
        <v>200-248</v>
      </c>
      <c r="D421" t="s">
        <v>3947</v>
      </c>
    </row>
    <row r="422" spans="1:4" x14ac:dyDescent="0.2">
      <c r="A422" s="16">
        <v>200</v>
      </c>
      <c r="B422" s="16">
        <v>249</v>
      </c>
      <c r="C422" s="16" t="str">
        <f t="shared" si="6"/>
        <v>200-249</v>
      </c>
      <c r="D422" t="s">
        <v>3948</v>
      </c>
    </row>
    <row r="423" spans="1:4" x14ac:dyDescent="0.2">
      <c r="A423" s="16">
        <v>200</v>
      </c>
      <c r="B423" s="16">
        <v>250</v>
      </c>
      <c r="C423" s="16" t="str">
        <f t="shared" si="6"/>
        <v>200-250</v>
      </c>
      <c r="D423" t="s">
        <v>3949</v>
      </c>
    </row>
    <row r="424" spans="1:4" x14ac:dyDescent="0.2">
      <c r="A424" s="16">
        <v>200</v>
      </c>
      <c r="B424" s="16">
        <v>260</v>
      </c>
      <c r="C424" s="16" t="str">
        <f t="shared" si="6"/>
        <v>200-260</v>
      </c>
      <c r="D424" t="s">
        <v>3950</v>
      </c>
    </row>
    <row r="425" spans="1:4" x14ac:dyDescent="0.2">
      <c r="A425" s="16">
        <v>200</v>
      </c>
      <c r="B425" s="16" t="s">
        <v>3951</v>
      </c>
      <c r="C425" s="16" t="str">
        <f t="shared" si="6"/>
        <v>200-CF10</v>
      </c>
      <c r="D425" t="s">
        <v>3952</v>
      </c>
    </row>
    <row r="426" spans="1:4" x14ac:dyDescent="0.2">
      <c r="A426" s="16">
        <v>200</v>
      </c>
      <c r="B426" s="16" t="s">
        <v>3953</v>
      </c>
      <c r="C426" s="16" t="str">
        <f t="shared" si="6"/>
        <v>200-CF20</v>
      </c>
      <c r="D426" t="s">
        <v>3954</v>
      </c>
    </row>
    <row r="427" spans="1:4" x14ac:dyDescent="0.2">
      <c r="A427" s="16">
        <v>200</v>
      </c>
      <c r="B427" s="16" t="s">
        <v>3955</v>
      </c>
      <c r="C427" s="16" t="str">
        <f t="shared" si="6"/>
        <v>200-CI10</v>
      </c>
      <c r="D427" t="s">
        <v>3956</v>
      </c>
    </row>
    <row r="428" spans="1:4" x14ac:dyDescent="0.2">
      <c r="A428" s="16">
        <v>200</v>
      </c>
      <c r="B428" s="16" t="s">
        <v>3957</v>
      </c>
      <c r="C428" s="16" t="str">
        <f t="shared" si="6"/>
        <v>200-CI20</v>
      </c>
      <c r="D428" t="s">
        <v>3958</v>
      </c>
    </row>
    <row r="429" spans="1:4" x14ac:dyDescent="0.2">
      <c r="A429" s="16">
        <v>200</v>
      </c>
      <c r="B429" s="16" t="s">
        <v>3959</v>
      </c>
      <c r="C429" s="16" t="str">
        <f t="shared" si="6"/>
        <v>200-D011</v>
      </c>
      <c r="D429" t="s">
        <v>3960</v>
      </c>
    </row>
    <row r="430" spans="1:4" x14ac:dyDescent="0.2">
      <c r="A430" s="16">
        <v>200</v>
      </c>
      <c r="B430" s="16" t="s">
        <v>3961</v>
      </c>
      <c r="C430" s="16" t="str">
        <f t="shared" si="6"/>
        <v>200-D012</v>
      </c>
      <c r="D430" t="s">
        <v>3962</v>
      </c>
    </row>
    <row r="431" spans="1:4" x14ac:dyDescent="0.2">
      <c r="A431" s="16">
        <v>200</v>
      </c>
      <c r="B431" s="16" t="s">
        <v>3963</v>
      </c>
      <c r="C431" s="16" t="str">
        <f t="shared" si="6"/>
        <v>200-D013</v>
      </c>
      <c r="D431" t="s">
        <v>3964</v>
      </c>
    </row>
    <row r="432" spans="1:4" x14ac:dyDescent="0.2">
      <c r="A432" s="16">
        <v>200</v>
      </c>
      <c r="B432" s="16" t="s">
        <v>3965</v>
      </c>
      <c r="C432" s="16" t="str">
        <f t="shared" si="6"/>
        <v>200-D016</v>
      </c>
      <c r="D432" t="s">
        <v>3966</v>
      </c>
    </row>
    <row r="433" spans="1:4" x14ac:dyDescent="0.2">
      <c r="A433" s="16">
        <v>200</v>
      </c>
      <c r="B433" s="16" t="s">
        <v>3967</v>
      </c>
      <c r="C433" s="16" t="str">
        <f t="shared" si="6"/>
        <v>200-D017</v>
      </c>
      <c r="D433" t="s">
        <v>3968</v>
      </c>
    </row>
    <row r="434" spans="1:4" x14ac:dyDescent="0.2">
      <c r="A434" s="16">
        <v>200</v>
      </c>
      <c r="B434" s="16" t="s">
        <v>3969</v>
      </c>
      <c r="C434" s="16" t="str">
        <f t="shared" si="6"/>
        <v>200-D021</v>
      </c>
      <c r="D434" t="s">
        <v>3970</v>
      </c>
    </row>
    <row r="435" spans="1:4" x14ac:dyDescent="0.2">
      <c r="A435" s="16">
        <v>200</v>
      </c>
      <c r="B435" s="16" t="s">
        <v>3971</v>
      </c>
      <c r="C435" s="16" t="str">
        <f t="shared" si="6"/>
        <v>200-D022</v>
      </c>
      <c r="D435" t="s">
        <v>3972</v>
      </c>
    </row>
    <row r="436" spans="1:4" x14ac:dyDescent="0.2">
      <c r="A436" s="16">
        <v>200</v>
      </c>
      <c r="B436" s="16" t="s">
        <v>3973</v>
      </c>
      <c r="C436" s="16" t="str">
        <f t="shared" si="6"/>
        <v>200-D023</v>
      </c>
      <c r="D436" t="s">
        <v>3974</v>
      </c>
    </row>
    <row r="437" spans="1:4" x14ac:dyDescent="0.2">
      <c r="A437" s="16">
        <v>200</v>
      </c>
      <c r="B437" s="16" t="s">
        <v>3975</v>
      </c>
      <c r="C437" s="16" t="str">
        <f t="shared" si="6"/>
        <v>200-D026</v>
      </c>
      <c r="D437" t="s">
        <v>3976</v>
      </c>
    </row>
    <row r="438" spans="1:4" x14ac:dyDescent="0.2">
      <c r="A438" s="16">
        <v>200</v>
      </c>
      <c r="B438" s="16" t="s">
        <v>3977</v>
      </c>
      <c r="C438" s="16" t="str">
        <f t="shared" si="6"/>
        <v>200-D027</v>
      </c>
      <c r="D438" t="s">
        <v>3978</v>
      </c>
    </row>
    <row r="439" spans="1:4" x14ac:dyDescent="0.2">
      <c r="A439" s="16">
        <v>200</v>
      </c>
      <c r="B439" s="16" t="s">
        <v>3979</v>
      </c>
      <c r="C439" s="16" t="str">
        <f t="shared" si="6"/>
        <v>200-D030</v>
      </c>
      <c r="D439" t="s">
        <v>3980</v>
      </c>
    </row>
    <row r="440" spans="1:4" x14ac:dyDescent="0.2">
      <c r="A440" s="16">
        <v>200</v>
      </c>
      <c r="B440" s="16" t="s">
        <v>3981</v>
      </c>
      <c r="C440" s="16" t="str">
        <f t="shared" si="6"/>
        <v>200-D031</v>
      </c>
      <c r="D440" t="s">
        <v>3982</v>
      </c>
    </row>
    <row r="441" spans="1:4" x14ac:dyDescent="0.2">
      <c r="A441" s="16">
        <v>200</v>
      </c>
      <c r="B441" s="16" t="s">
        <v>3983</v>
      </c>
      <c r="C441" s="16" t="str">
        <f t="shared" si="6"/>
        <v>200-D040</v>
      </c>
      <c r="D441" t="s">
        <v>3984</v>
      </c>
    </row>
    <row r="442" spans="1:4" x14ac:dyDescent="0.2">
      <c r="A442" s="16">
        <v>200</v>
      </c>
      <c r="B442" s="16" t="s">
        <v>3985</v>
      </c>
      <c r="C442" s="16" t="str">
        <f t="shared" si="6"/>
        <v>200-D041</v>
      </c>
      <c r="D442" t="s">
        <v>3986</v>
      </c>
    </row>
    <row r="443" spans="1:4" x14ac:dyDescent="0.2">
      <c r="A443" s="16">
        <v>200</v>
      </c>
      <c r="B443" s="16" t="s">
        <v>3987</v>
      </c>
      <c r="C443" s="16" t="str">
        <f t="shared" si="6"/>
        <v>200-D071</v>
      </c>
      <c r="D443" t="s">
        <v>3988</v>
      </c>
    </row>
    <row r="444" spans="1:4" x14ac:dyDescent="0.2">
      <c r="A444" s="16">
        <v>200</v>
      </c>
      <c r="B444" s="16" t="s">
        <v>3989</v>
      </c>
      <c r="C444" s="16" t="str">
        <f t="shared" si="6"/>
        <v>200-D072</v>
      </c>
      <c r="D444" t="s">
        <v>3990</v>
      </c>
    </row>
    <row r="445" spans="1:4" x14ac:dyDescent="0.2">
      <c r="A445" s="16">
        <v>200</v>
      </c>
      <c r="B445" s="16" t="s">
        <v>3991</v>
      </c>
      <c r="C445" s="16" t="str">
        <f t="shared" si="6"/>
        <v>200-D073</v>
      </c>
      <c r="D445" t="s">
        <v>3992</v>
      </c>
    </row>
    <row r="446" spans="1:4" x14ac:dyDescent="0.2">
      <c r="A446" s="16">
        <v>200</v>
      </c>
      <c r="B446" s="16" t="s">
        <v>3993</v>
      </c>
      <c r="C446" s="16" t="str">
        <f t="shared" si="6"/>
        <v>200-D074</v>
      </c>
      <c r="D446" t="s">
        <v>3994</v>
      </c>
    </row>
    <row r="447" spans="1:4" x14ac:dyDescent="0.2">
      <c r="A447" s="16">
        <v>200</v>
      </c>
      <c r="B447" s="16" t="s">
        <v>3995</v>
      </c>
      <c r="C447" s="16" t="str">
        <f t="shared" si="6"/>
        <v>200-D075</v>
      </c>
      <c r="D447" t="s">
        <v>3996</v>
      </c>
    </row>
    <row r="448" spans="1:4" x14ac:dyDescent="0.2">
      <c r="A448" s="16">
        <v>200</v>
      </c>
      <c r="B448" s="16" t="s">
        <v>3997</v>
      </c>
      <c r="C448" s="16" t="str">
        <f t="shared" si="6"/>
        <v>200-D076</v>
      </c>
      <c r="D448" t="s">
        <v>3998</v>
      </c>
    </row>
    <row r="449" spans="1:4" x14ac:dyDescent="0.2">
      <c r="A449" s="16">
        <v>200</v>
      </c>
      <c r="B449" s="16" t="s">
        <v>3999</v>
      </c>
      <c r="C449" s="16" t="str">
        <f t="shared" si="6"/>
        <v>200-D077</v>
      </c>
      <c r="D449" t="s">
        <v>4000</v>
      </c>
    </row>
    <row r="450" spans="1:4" x14ac:dyDescent="0.2">
      <c r="A450" s="16">
        <v>200</v>
      </c>
      <c r="B450" s="16" t="s">
        <v>4001</v>
      </c>
      <c r="C450" s="16" t="str">
        <f t="shared" si="6"/>
        <v>200-D078</v>
      </c>
      <c r="D450" t="s">
        <v>4002</v>
      </c>
    </row>
    <row r="451" spans="1:4" x14ac:dyDescent="0.2">
      <c r="A451" s="16">
        <v>200</v>
      </c>
      <c r="B451" s="16" t="s">
        <v>4003</v>
      </c>
      <c r="C451" s="16" t="str">
        <f t="shared" si="6"/>
        <v>200-D081</v>
      </c>
      <c r="D451" t="s">
        <v>3988</v>
      </c>
    </row>
    <row r="452" spans="1:4" x14ac:dyDescent="0.2">
      <c r="A452" s="16">
        <v>200</v>
      </c>
      <c r="B452" s="16" t="s">
        <v>4004</v>
      </c>
      <c r="C452" s="16" t="str">
        <f t="shared" si="6"/>
        <v>200-D082</v>
      </c>
      <c r="D452" t="s">
        <v>3990</v>
      </c>
    </row>
    <row r="453" spans="1:4" x14ac:dyDescent="0.2">
      <c r="A453" s="16">
        <v>200</v>
      </c>
      <c r="B453" s="16" t="s">
        <v>4005</v>
      </c>
      <c r="C453" s="16" t="str">
        <f t="shared" si="6"/>
        <v>200-D083</v>
      </c>
      <c r="D453" t="s">
        <v>3992</v>
      </c>
    </row>
    <row r="454" spans="1:4" x14ac:dyDescent="0.2">
      <c r="A454" s="16">
        <v>200</v>
      </c>
      <c r="B454" s="16" t="s">
        <v>4006</v>
      </c>
      <c r="C454" s="16" t="str">
        <f t="shared" ref="C454:C518" si="7">_xlfn.CONCAT(A454,"-",B454)</f>
        <v>200-D084</v>
      </c>
      <c r="D454" t="s">
        <v>3994</v>
      </c>
    </row>
    <row r="455" spans="1:4" x14ac:dyDescent="0.2">
      <c r="A455" s="16">
        <v>200</v>
      </c>
      <c r="B455" s="16" t="s">
        <v>4007</v>
      </c>
      <c r="C455" s="16" t="str">
        <f t="shared" si="7"/>
        <v>200-D085</v>
      </c>
      <c r="D455" t="s">
        <v>3996</v>
      </c>
    </row>
    <row r="456" spans="1:4" x14ac:dyDescent="0.2">
      <c r="A456" s="16">
        <v>200</v>
      </c>
      <c r="B456" s="16" t="s">
        <v>4008</v>
      </c>
      <c r="C456" s="16" t="str">
        <f t="shared" si="7"/>
        <v>200-D086</v>
      </c>
      <c r="D456" t="s">
        <v>3998</v>
      </c>
    </row>
    <row r="457" spans="1:4" x14ac:dyDescent="0.2">
      <c r="A457" s="16">
        <v>200</v>
      </c>
      <c r="B457" s="16" t="s">
        <v>4009</v>
      </c>
      <c r="C457" s="16" t="str">
        <f t="shared" si="7"/>
        <v>200-D087</v>
      </c>
      <c r="D457" t="s">
        <v>4010</v>
      </c>
    </row>
    <row r="458" spans="1:4" x14ac:dyDescent="0.2">
      <c r="A458" s="16">
        <v>200</v>
      </c>
      <c r="B458" s="16" t="s">
        <v>4011</v>
      </c>
      <c r="C458" s="16" t="str">
        <f t="shared" si="7"/>
        <v>200-D088</v>
      </c>
      <c r="D458" t="s">
        <v>4002</v>
      </c>
    </row>
    <row r="459" spans="1:4" x14ac:dyDescent="0.2">
      <c r="A459" s="16">
        <v>200</v>
      </c>
      <c r="B459" s="16" t="s">
        <v>4012</v>
      </c>
      <c r="C459" s="18" t="str">
        <f t="shared" si="7"/>
        <v>200-F010</v>
      </c>
      <c r="D459" s="12" t="s">
        <v>4013</v>
      </c>
    </row>
    <row r="460" spans="1:4" x14ac:dyDescent="0.2">
      <c r="A460" s="16">
        <v>200</v>
      </c>
      <c r="B460" s="16" t="s">
        <v>4014</v>
      </c>
      <c r="C460" s="16" t="str">
        <f t="shared" si="7"/>
        <v>200-F011</v>
      </c>
      <c r="D460" t="s">
        <v>4015</v>
      </c>
    </row>
    <row r="461" spans="1:4" x14ac:dyDescent="0.2">
      <c r="A461" s="16">
        <v>200</v>
      </c>
      <c r="B461" s="16" t="s">
        <v>4016</v>
      </c>
      <c r="C461" s="18" t="str">
        <f t="shared" si="7"/>
        <v>200-F012</v>
      </c>
      <c r="D461" s="12" t="s">
        <v>4013</v>
      </c>
    </row>
    <row r="462" spans="1:4" x14ac:dyDescent="0.2">
      <c r="A462" s="16">
        <v>200</v>
      </c>
      <c r="B462" s="16" t="s">
        <v>4017</v>
      </c>
      <c r="C462" s="16" t="str">
        <f t="shared" si="7"/>
        <v>200-F020</v>
      </c>
      <c r="D462" t="s">
        <v>4018</v>
      </c>
    </row>
    <row r="463" spans="1:4" x14ac:dyDescent="0.2">
      <c r="A463" s="16">
        <v>200</v>
      </c>
      <c r="B463" s="16" t="s">
        <v>4019</v>
      </c>
      <c r="C463" s="16" t="str">
        <f t="shared" si="7"/>
        <v>200-F021</v>
      </c>
      <c r="D463" t="s">
        <v>4020</v>
      </c>
    </row>
    <row r="464" spans="1:4" x14ac:dyDescent="0.2">
      <c r="A464" s="16">
        <v>200</v>
      </c>
      <c r="B464" s="16" t="s">
        <v>4021</v>
      </c>
      <c r="C464" s="16" t="str">
        <f t="shared" si="7"/>
        <v>200-F022</v>
      </c>
      <c r="D464" t="s">
        <v>4018</v>
      </c>
    </row>
    <row r="465" spans="1:4" x14ac:dyDescent="0.2">
      <c r="A465" s="16">
        <v>200</v>
      </c>
      <c r="B465" s="16" t="s">
        <v>3850</v>
      </c>
      <c r="C465" s="16" t="str">
        <f t="shared" si="7"/>
        <v>200-G010</v>
      </c>
      <c r="D465" t="s">
        <v>4022</v>
      </c>
    </row>
    <row r="466" spans="1:4" x14ac:dyDescent="0.2">
      <c r="A466" s="16">
        <v>200</v>
      </c>
      <c r="B466" s="16" t="s">
        <v>3854</v>
      </c>
      <c r="C466" s="16" t="str">
        <f t="shared" si="7"/>
        <v>200-G020</v>
      </c>
      <c r="D466" t="s">
        <v>4023</v>
      </c>
    </row>
    <row r="467" spans="1:4" x14ac:dyDescent="0.2">
      <c r="A467" s="16">
        <v>200</v>
      </c>
      <c r="B467" s="16" t="s">
        <v>4024</v>
      </c>
      <c r="C467" s="16" t="str">
        <f t="shared" si="7"/>
        <v>200-L010</v>
      </c>
      <c r="D467" t="s">
        <v>4025</v>
      </c>
    </row>
    <row r="468" spans="1:4" x14ac:dyDescent="0.2">
      <c r="A468" s="16">
        <v>200</v>
      </c>
      <c r="B468" s="16" t="s">
        <v>4026</v>
      </c>
      <c r="C468" s="16" t="str">
        <f t="shared" si="7"/>
        <v>200-L011</v>
      </c>
      <c r="D468" t="s">
        <v>4027</v>
      </c>
    </row>
    <row r="469" spans="1:4" x14ac:dyDescent="0.2">
      <c r="A469" s="16">
        <v>200</v>
      </c>
      <c r="B469" s="16" t="s">
        <v>4028</v>
      </c>
      <c r="C469" s="16" t="str">
        <f t="shared" si="7"/>
        <v>200-L012</v>
      </c>
      <c r="D469" t="s">
        <v>4029</v>
      </c>
    </row>
    <row r="470" spans="1:4" x14ac:dyDescent="0.2">
      <c r="A470" s="16">
        <v>200</v>
      </c>
      <c r="B470" s="16" t="s">
        <v>4030</v>
      </c>
      <c r="C470" s="16" t="str">
        <f t="shared" si="7"/>
        <v>200-L013</v>
      </c>
      <c r="D470" t="s">
        <v>4031</v>
      </c>
    </row>
    <row r="471" spans="1:4" x14ac:dyDescent="0.2">
      <c r="A471" s="16">
        <v>200</v>
      </c>
      <c r="B471" s="16" t="s">
        <v>4032</v>
      </c>
      <c r="C471" s="16" t="str">
        <f t="shared" si="7"/>
        <v>200-L014</v>
      </c>
      <c r="D471" t="s">
        <v>4033</v>
      </c>
    </row>
    <row r="472" spans="1:4" x14ac:dyDescent="0.2">
      <c r="A472" s="16">
        <v>200</v>
      </c>
      <c r="B472" s="16" t="s">
        <v>4034</v>
      </c>
      <c r="C472" s="16" t="str">
        <f t="shared" si="7"/>
        <v>200-L020</v>
      </c>
      <c r="D472" t="s">
        <v>4035</v>
      </c>
    </row>
    <row r="473" spans="1:4" x14ac:dyDescent="0.2">
      <c r="A473" s="16">
        <v>200</v>
      </c>
      <c r="B473" s="16" t="s">
        <v>4036</v>
      </c>
      <c r="C473" s="16" t="str">
        <f t="shared" si="7"/>
        <v>200-L021</v>
      </c>
      <c r="D473" t="s">
        <v>4037</v>
      </c>
    </row>
    <row r="474" spans="1:4" x14ac:dyDescent="0.2">
      <c r="A474" s="16">
        <v>200</v>
      </c>
      <c r="B474" s="16" t="s">
        <v>4038</v>
      </c>
      <c r="C474" s="16" t="str">
        <f t="shared" si="7"/>
        <v>200-L022</v>
      </c>
      <c r="D474" t="s">
        <v>4039</v>
      </c>
    </row>
    <row r="475" spans="1:4" x14ac:dyDescent="0.2">
      <c r="A475" s="16">
        <v>200</v>
      </c>
      <c r="B475" s="16" t="s">
        <v>4040</v>
      </c>
      <c r="C475" s="16" t="str">
        <f t="shared" si="7"/>
        <v>200-L023</v>
      </c>
      <c r="D475" t="s">
        <v>4041</v>
      </c>
    </row>
    <row r="476" spans="1:4" x14ac:dyDescent="0.2">
      <c r="A476" s="16">
        <v>200</v>
      </c>
      <c r="B476" s="16" t="s">
        <v>4042</v>
      </c>
      <c r="C476" s="16" t="str">
        <f t="shared" si="7"/>
        <v>200-L024</v>
      </c>
      <c r="D476" t="s">
        <v>4043</v>
      </c>
    </row>
    <row r="477" spans="1:4" x14ac:dyDescent="0.2">
      <c r="A477" s="16">
        <v>200</v>
      </c>
      <c r="B477" s="16" t="s">
        <v>4044</v>
      </c>
      <c r="C477" s="16" t="str">
        <f t="shared" si="7"/>
        <v>200-N011</v>
      </c>
      <c r="D477" t="s">
        <v>4045</v>
      </c>
    </row>
    <row r="478" spans="1:4" x14ac:dyDescent="0.2">
      <c r="A478" s="16">
        <v>200</v>
      </c>
      <c r="B478" s="16" t="s">
        <v>4046</v>
      </c>
      <c r="C478" s="16" t="str">
        <f t="shared" si="7"/>
        <v>200-N021</v>
      </c>
      <c r="D478" t="s">
        <v>4047</v>
      </c>
    </row>
    <row r="479" spans="1:4" x14ac:dyDescent="0.2">
      <c r="A479" s="16">
        <v>200</v>
      </c>
      <c r="B479" s="16" t="s">
        <v>4048</v>
      </c>
      <c r="C479" s="16" t="str">
        <f t="shared" si="7"/>
        <v>200-P011</v>
      </c>
      <c r="D479" t="s">
        <v>4049</v>
      </c>
    </row>
    <row r="480" spans="1:4" x14ac:dyDescent="0.2">
      <c r="A480" s="16">
        <v>200</v>
      </c>
      <c r="B480" s="16" t="s">
        <v>4050</v>
      </c>
      <c r="C480" s="16" t="str">
        <f t="shared" si="7"/>
        <v>200-P021</v>
      </c>
      <c r="D480" t="s">
        <v>4051</v>
      </c>
    </row>
    <row r="481" spans="1:4" x14ac:dyDescent="0.2">
      <c r="A481" s="16">
        <v>200</v>
      </c>
      <c r="B481" s="16" t="s">
        <v>4052</v>
      </c>
      <c r="C481" s="16" t="str">
        <f t="shared" si="7"/>
        <v>200-R010</v>
      </c>
      <c r="D481" t="s">
        <v>4053</v>
      </c>
    </row>
    <row r="482" spans="1:4" x14ac:dyDescent="0.2">
      <c r="A482" s="16">
        <v>200</v>
      </c>
      <c r="B482" s="16" t="s">
        <v>4054</v>
      </c>
      <c r="C482" s="16" t="str">
        <f t="shared" si="7"/>
        <v>200-R011</v>
      </c>
      <c r="D482" t="s">
        <v>4055</v>
      </c>
    </row>
    <row r="483" spans="1:4" x14ac:dyDescent="0.2">
      <c r="A483" s="16">
        <v>200</v>
      </c>
      <c r="B483" s="16" t="s">
        <v>4056</v>
      </c>
      <c r="C483" s="16" t="str">
        <f t="shared" si="7"/>
        <v>200-R012</v>
      </c>
      <c r="D483" t="s">
        <v>4057</v>
      </c>
    </row>
    <row r="484" spans="1:4" x14ac:dyDescent="0.2">
      <c r="A484" s="16">
        <v>200</v>
      </c>
      <c r="B484" s="16" t="s">
        <v>4058</v>
      </c>
      <c r="C484" s="16" t="str">
        <f t="shared" si="7"/>
        <v>200-R020</v>
      </c>
      <c r="D484" t="s">
        <v>4059</v>
      </c>
    </row>
    <row r="485" spans="1:4" x14ac:dyDescent="0.2">
      <c r="A485" s="16">
        <v>200</v>
      </c>
      <c r="B485" s="16" t="s">
        <v>4060</v>
      </c>
      <c r="C485" s="16" t="str">
        <f t="shared" si="7"/>
        <v>200-R021</v>
      </c>
      <c r="D485" t="s">
        <v>4061</v>
      </c>
    </row>
    <row r="486" spans="1:4" x14ac:dyDescent="0.2">
      <c r="A486" s="16">
        <v>200</v>
      </c>
      <c r="B486" s="16" t="s">
        <v>4062</v>
      </c>
      <c r="C486" s="16" t="str">
        <f t="shared" si="7"/>
        <v>200-R022</v>
      </c>
      <c r="D486" t="s">
        <v>4063</v>
      </c>
    </row>
    <row r="487" spans="1:4" x14ac:dyDescent="0.2">
      <c r="A487" s="16">
        <v>200</v>
      </c>
      <c r="B487" s="16" t="s">
        <v>4064</v>
      </c>
      <c r="C487" s="16" t="str">
        <f t="shared" si="7"/>
        <v>200-RD10</v>
      </c>
      <c r="D487" t="s">
        <v>4065</v>
      </c>
    </row>
    <row r="488" spans="1:4" x14ac:dyDescent="0.2">
      <c r="A488" s="16">
        <v>200</v>
      </c>
      <c r="B488" s="16" t="s">
        <v>4066</v>
      </c>
      <c r="C488" s="16" t="str">
        <f t="shared" si="7"/>
        <v>200-RD12</v>
      </c>
      <c r="D488" t="s">
        <v>4067</v>
      </c>
    </row>
    <row r="489" spans="1:4" x14ac:dyDescent="0.2">
      <c r="A489" s="16">
        <v>200</v>
      </c>
      <c r="B489" s="16" t="s">
        <v>4068</v>
      </c>
      <c r="C489" s="16" t="str">
        <f t="shared" si="7"/>
        <v>200-RD20</v>
      </c>
      <c r="D489" t="s">
        <v>4069</v>
      </c>
    </row>
    <row r="490" spans="1:4" x14ac:dyDescent="0.2">
      <c r="A490" s="16">
        <v>200</v>
      </c>
      <c r="B490" s="16" t="s">
        <v>4070</v>
      </c>
      <c r="C490" s="16" t="str">
        <f t="shared" si="7"/>
        <v>200-RD22</v>
      </c>
      <c r="D490" t="s">
        <v>4071</v>
      </c>
    </row>
    <row r="491" spans="1:4" x14ac:dyDescent="0.2">
      <c r="A491" s="16">
        <v>200</v>
      </c>
      <c r="B491" s="16" t="s">
        <v>4072</v>
      </c>
      <c r="C491" s="16" t="str">
        <f t="shared" si="7"/>
        <v>200-S010</v>
      </c>
      <c r="D491" t="s">
        <v>4073</v>
      </c>
    </row>
    <row r="492" spans="1:4" x14ac:dyDescent="0.2">
      <c r="A492" s="16">
        <v>200</v>
      </c>
      <c r="B492" s="16" t="s">
        <v>4074</v>
      </c>
      <c r="C492" s="16" t="str">
        <f t="shared" si="7"/>
        <v>200-S020</v>
      </c>
      <c r="D492" t="s">
        <v>4075</v>
      </c>
    </row>
    <row r="493" spans="1:4" x14ac:dyDescent="0.2">
      <c r="A493" s="16">
        <v>200</v>
      </c>
      <c r="B493" s="16" t="s">
        <v>4076</v>
      </c>
      <c r="C493" s="16" t="str">
        <f t="shared" si="7"/>
        <v>200-SD10</v>
      </c>
      <c r="D493" t="s">
        <v>4077</v>
      </c>
    </row>
    <row r="494" spans="1:4" x14ac:dyDescent="0.2">
      <c r="A494" s="16">
        <v>200</v>
      </c>
      <c r="B494" s="16" t="s">
        <v>4078</v>
      </c>
      <c r="C494" s="16" t="str">
        <f t="shared" si="7"/>
        <v>200-SD20</v>
      </c>
      <c r="D494" t="s">
        <v>4079</v>
      </c>
    </row>
    <row r="495" spans="1:4" x14ac:dyDescent="0.2">
      <c r="A495" s="16">
        <v>200</v>
      </c>
      <c r="B495" s="16" t="s">
        <v>4080</v>
      </c>
      <c r="C495" s="16" t="str">
        <f t="shared" si="7"/>
        <v>200-T010</v>
      </c>
      <c r="D495" t="s">
        <v>4081</v>
      </c>
    </row>
    <row r="496" spans="1:4" x14ac:dyDescent="0.2">
      <c r="A496" s="16">
        <v>200</v>
      </c>
      <c r="B496" s="16" t="s">
        <v>4082</v>
      </c>
      <c r="C496" s="16" t="str">
        <f t="shared" si="7"/>
        <v>200-T012</v>
      </c>
      <c r="D496" t="s">
        <v>4083</v>
      </c>
    </row>
    <row r="497" spans="1:4" x14ac:dyDescent="0.2">
      <c r="A497" s="16">
        <v>200</v>
      </c>
      <c r="B497" s="16" t="s">
        <v>4084</v>
      </c>
      <c r="C497" s="16" t="str">
        <f t="shared" si="7"/>
        <v>200-T013</v>
      </c>
      <c r="D497" t="s">
        <v>4085</v>
      </c>
    </row>
    <row r="498" spans="1:4" x14ac:dyDescent="0.2">
      <c r="A498" s="16">
        <v>200</v>
      </c>
      <c r="B498" s="16" t="s">
        <v>4086</v>
      </c>
      <c r="C498" s="16" t="str">
        <f t="shared" si="7"/>
        <v>200-T014</v>
      </c>
      <c r="D498" t="s">
        <v>4087</v>
      </c>
    </row>
    <row r="499" spans="1:4" x14ac:dyDescent="0.2">
      <c r="A499" s="16">
        <v>200</v>
      </c>
      <c r="B499" s="16" t="s">
        <v>4088</v>
      </c>
      <c r="C499" s="16" t="str">
        <f t="shared" si="7"/>
        <v>200-T015</v>
      </c>
      <c r="D499" t="s">
        <v>4089</v>
      </c>
    </row>
    <row r="500" spans="1:4" x14ac:dyDescent="0.2">
      <c r="A500" s="16">
        <v>200</v>
      </c>
      <c r="B500" s="16" t="s">
        <v>4090</v>
      </c>
      <c r="C500" s="16" t="str">
        <f t="shared" si="7"/>
        <v>200-T016</v>
      </c>
      <c r="D500" t="s">
        <v>4091</v>
      </c>
    </row>
    <row r="501" spans="1:4" x14ac:dyDescent="0.2">
      <c r="A501" s="16">
        <v>200</v>
      </c>
      <c r="B501" s="16" t="s">
        <v>4092</v>
      </c>
      <c r="C501" s="16" t="str">
        <f t="shared" si="7"/>
        <v>200-T020</v>
      </c>
      <c r="D501" t="s">
        <v>4093</v>
      </c>
    </row>
    <row r="502" spans="1:4" x14ac:dyDescent="0.2">
      <c r="A502" s="16">
        <v>200</v>
      </c>
      <c r="B502" s="16" t="s">
        <v>4094</v>
      </c>
      <c r="C502" s="16" t="str">
        <f t="shared" si="7"/>
        <v>200-T022</v>
      </c>
      <c r="D502" t="s">
        <v>4095</v>
      </c>
    </row>
    <row r="503" spans="1:4" x14ac:dyDescent="0.2">
      <c r="A503" s="16">
        <v>200</v>
      </c>
      <c r="B503" s="16" t="s">
        <v>4096</v>
      </c>
      <c r="C503" s="16" t="str">
        <f t="shared" si="7"/>
        <v>200-T023</v>
      </c>
      <c r="D503" t="s">
        <v>4085</v>
      </c>
    </row>
    <row r="504" spans="1:4" x14ac:dyDescent="0.2">
      <c r="A504" s="16">
        <v>200</v>
      </c>
      <c r="B504" s="16" t="s">
        <v>4097</v>
      </c>
      <c r="C504" s="16" t="str">
        <f t="shared" si="7"/>
        <v>200-T024</v>
      </c>
      <c r="D504" t="s">
        <v>4098</v>
      </c>
    </row>
    <row r="505" spans="1:4" x14ac:dyDescent="0.2">
      <c r="A505" s="16">
        <v>200</v>
      </c>
      <c r="B505" s="16" t="s">
        <v>4099</v>
      </c>
      <c r="C505" s="16" t="str">
        <f t="shared" si="7"/>
        <v>200-T025</v>
      </c>
      <c r="D505" t="s">
        <v>4100</v>
      </c>
    </row>
    <row r="506" spans="1:4" x14ac:dyDescent="0.2">
      <c r="A506" s="16">
        <v>200</v>
      </c>
      <c r="B506" s="16" t="s">
        <v>4101</v>
      </c>
      <c r="C506" s="16" t="str">
        <f t="shared" si="7"/>
        <v>200-T026</v>
      </c>
      <c r="D506" t="s">
        <v>4091</v>
      </c>
    </row>
    <row r="507" spans="1:4" x14ac:dyDescent="0.2">
      <c r="A507" s="16">
        <v>200</v>
      </c>
      <c r="B507" s="16" t="s">
        <v>4102</v>
      </c>
      <c r="C507" s="16" t="str">
        <f t="shared" si="7"/>
        <v>200-W010</v>
      </c>
      <c r="D507" t="s">
        <v>4103</v>
      </c>
    </row>
    <row r="508" spans="1:4" x14ac:dyDescent="0.2">
      <c r="A508" s="16">
        <v>200</v>
      </c>
      <c r="B508" s="16" t="s">
        <v>4104</v>
      </c>
      <c r="C508" s="16" t="str">
        <f t="shared" si="7"/>
        <v>200-W011</v>
      </c>
      <c r="D508" t="s">
        <v>4105</v>
      </c>
    </row>
    <row r="509" spans="1:4" x14ac:dyDescent="0.2">
      <c r="A509" s="16">
        <v>200</v>
      </c>
      <c r="B509" s="16" t="s">
        <v>4106</v>
      </c>
      <c r="C509" s="16" t="str">
        <f t="shared" si="7"/>
        <v>200-W012</v>
      </c>
      <c r="D509" t="s">
        <v>4107</v>
      </c>
    </row>
    <row r="510" spans="1:4" x14ac:dyDescent="0.2">
      <c r="A510" s="16">
        <v>200</v>
      </c>
      <c r="B510" s="16" t="s">
        <v>4108</v>
      </c>
      <c r="C510" s="16" t="str">
        <f t="shared" si="7"/>
        <v>200-W013</v>
      </c>
      <c r="D510" t="s">
        <v>4109</v>
      </c>
    </row>
    <row r="511" spans="1:4" x14ac:dyDescent="0.2">
      <c r="A511" s="16">
        <v>200</v>
      </c>
      <c r="B511" s="16" t="s">
        <v>4110</v>
      </c>
      <c r="C511" s="16" t="str">
        <f t="shared" si="7"/>
        <v>200-W014</v>
      </c>
      <c r="D511" t="s">
        <v>4111</v>
      </c>
    </row>
    <row r="512" spans="1:4" x14ac:dyDescent="0.2">
      <c r="A512" s="16">
        <v>200</v>
      </c>
      <c r="B512" s="16" t="s">
        <v>4112</v>
      </c>
      <c r="C512" s="16" t="str">
        <f t="shared" si="7"/>
        <v>200-W015</v>
      </c>
      <c r="D512" t="s">
        <v>4113</v>
      </c>
    </row>
    <row r="513" spans="1:4" x14ac:dyDescent="0.2">
      <c r="A513" s="16">
        <v>200</v>
      </c>
      <c r="B513" s="16" t="s">
        <v>4114</v>
      </c>
      <c r="C513" s="16" t="str">
        <f t="shared" si="7"/>
        <v>200-W020</v>
      </c>
      <c r="D513" t="s">
        <v>4115</v>
      </c>
    </row>
    <row r="514" spans="1:4" x14ac:dyDescent="0.2">
      <c r="A514" s="16">
        <v>200</v>
      </c>
      <c r="B514" s="16" t="s">
        <v>4116</v>
      </c>
      <c r="C514" s="16" t="str">
        <f t="shared" si="7"/>
        <v>200-W021</v>
      </c>
      <c r="D514" t="s">
        <v>4117</v>
      </c>
    </row>
    <row r="515" spans="1:4" x14ac:dyDescent="0.2">
      <c r="A515" s="16">
        <v>200</v>
      </c>
      <c r="B515" s="16" t="s">
        <v>4118</v>
      </c>
      <c r="C515" s="16" t="str">
        <f t="shared" si="7"/>
        <v>200-W022</v>
      </c>
      <c r="D515" t="s">
        <v>4119</v>
      </c>
    </row>
    <row r="516" spans="1:4" x14ac:dyDescent="0.2">
      <c r="A516" s="16">
        <v>200</v>
      </c>
      <c r="B516" s="16" t="s">
        <v>4120</v>
      </c>
      <c r="C516" s="16" t="str">
        <f t="shared" si="7"/>
        <v>200-W023</v>
      </c>
      <c r="D516" t="s">
        <v>4109</v>
      </c>
    </row>
    <row r="517" spans="1:4" x14ac:dyDescent="0.2">
      <c r="A517" s="16">
        <v>200</v>
      </c>
      <c r="B517" s="16" t="s">
        <v>4121</v>
      </c>
      <c r="C517" s="16" t="str">
        <f t="shared" si="7"/>
        <v>200-W024</v>
      </c>
      <c r="D517" t="s">
        <v>4111</v>
      </c>
    </row>
    <row r="518" spans="1:4" x14ac:dyDescent="0.2">
      <c r="A518" s="16">
        <v>200</v>
      </c>
      <c r="B518" s="16" t="s">
        <v>4122</v>
      </c>
      <c r="C518" s="16" t="str">
        <f t="shared" si="7"/>
        <v>200-W025</v>
      </c>
      <c r="D518" t="s">
        <v>4113</v>
      </c>
    </row>
    <row r="519" spans="1:4" x14ac:dyDescent="0.2">
      <c r="A519" s="16">
        <v>200</v>
      </c>
      <c r="B519" s="16" t="s">
        <v>4143</v>
      </c>
      <c r="C519" s="16" t="str">
        <f t="shared" ref="C519:C582" si="8">_xlfn.CONCAT(A519,"-",B519)</f>
        <v>200-WS10</v>
      </c>
      <c r="D519" t="s">
        <v>4144</v>
      </c>
    </row>
    <row r="520" spans="1:4" x14ac:dyDescent="0.2">
      <c r="A520" s="16">
        <v>200</v>
      </c>
      <c r="B520" s="16" t="s">
        <v>4145</v>
      </c>
      <c r="C520" s="16" t="str">
        <f t="shared" si="8"/>
        <v>200-WS11</v>
      </c>
      <c r="D520" t="s">
        <v>4146</v>
      </c>
    </row>
    <row r="521" spans="1:4" x14ac:dyDescent="0.2">
      <c r="A521" s="16">
        <v>200</v>
      </c>
      <c r="B521" s="16" t="s">
        <v>4147</v>
      </c>
      <c r="C521" s="16" t="str">
        <f t="shared" si="8"/>
        <v>200-WS20</v>
      </c>
      <c r="D521" t="s">
        <v>4148</v>
      </c>
    </row>
    <row r="522" spans="1:4" x14ac:dyDescent="0.2">
      <c r="A522" s="16">
        <v>200</v>
      </c>
      <c r="B522" s="16" t="s">
        <v>4149</v>
      </c>
      <c r="C522" s="16" t="str">
        <f t="shared" si="8"/>
        <v>200-WS21</v>
      </c>
      <c r="D522" t="s">
        <v>4150</v>
      </c>
    </row>
    <row r="523" spans="1:4" x14ac:dyDescent="0.2">
      <c r="A523" s="16">
        <v>201</v>
      </c>
      <c r="B523" s="16">
        <v>10</v>
      </c>
      <c r="C523" s="16" t="str">
        <f t="shared" si="8"/>
        <v>201-10</v>
      </c>
      <c r="D523" t="s">
        <v>4151</v>
      </c>
    </row>
    <row r="524" spans="1:4" x14ac:dyDescent="0.2">
      <c r="A524" s="16">
        <v>201</v>
      </c>
      <c r="B524" s="16">
        <v>20</v>
      </c>
      <c r="C524" s="16" t="str">
        <f t="shared" si="8"/>
        <v>201-20</v>
      </c>
      <c r="D524" t="s">
        <v>4152</v>
      </c>
    </row>
    <row r="525" spans="1:4" x14ac:dyDescent="0.2">
      <c r="A525" s="16">
        <v>202</v>
      </c>
      <c r="B525" s="16">
        <v>10</v>
      </c>
      <c r="C525" s="16" t="str">
        <f t="shared" si="8"/>
        <v>202-10</v>
      </c>
      <c r="D525" t="s">
        <v>4153</v>
      </c>
    </row>
    <row r="526" spans="1:4" x14ac:dyDescent="0.2">
      <c r="A526" s="16">
        <v>202</v>
      </c>
      <c r="B526" s="16">
        <v>20</v>
      </c>
      <c r="C526" s="16" t="str">
        <f t="shared" si="8"/>
        <v>202-20</v>
      </c>
      <c r="D526" t="s">
        <v>4154</v>
      </c>
    </row>
    <row r="527" spans="1:4" x14ac:dyDescent="0.2">
      <c r="A527" s="16">
        <v>203</v>
      </c>
      <c r="B527" s="16">
        <v>10</v>
      </c>
      <c r="C527" s="16" t="str">
        <f t="shared" si="8"/>
        <v>203-10</v>
      </c>
      <c r="D527" t="s">
        <v>4155</v>
      </c>
    </row>
    <row r="528" spans="1:4" x14ac:dyDescent="0.2">
      <c r="A528" s="16">
        <v>203</v>
      </c>
      <c r="B528" s="16">
        <v>11</v>
      </c>
      <c r="C528" s="16" t="str">
        <f t="shared" si="8"/>
        <v>203-11</v>
      </c>
      <c r="D528" t="s">
        <v>4128</v>
      </c>
    </row>
    <row r="529" spans="1:4" x14ac:dyDescent="0.2">
      <c r="A529" s="16">
        <v>203</v>
      </c>
      <c r="B529" s="16">
        <v>20</v>
      </c>
      <c r="C529" s="16" t="str">
        <f t="shared" si="8"/>
        <v>203-20</v>
      </c>
      <c r="D529" t="s">
        <v>4156</v>
      </c>
    </row>
    <row r="530" spans="1:4" x14ac:dyDescent="0.2">
      <c r="A530" s="16">
        <v>203</v>
      </c>
      <c r="B530" s="16">
        <v>21</v>
      </c>
      <c r="C530" s="16" t="str">
        <f t="shared" si="8"/>
        <v>203-21</v>
      </c>
      <c r="D530" t="s">
        <v>4130</v>
      </c>
    </row>
    <row r="531" spans="1:4" x14ac:dyDescent="0.2">
      <c r="A531" s="16">
        <v>204</v>
      </c>
      <c r="B531" s="16">
        <v>10</v>
      </c>
      <c r="C531" s="16" t="str">
        <f t="shared" si="8"/>
        <v>204-10</v>
      </c>
      <c r="D531" t="s">
        <v>4157</v>
      </c>
    </row>
    <row r="532" spans="1:4" x14ac:dyDescent="0.2">
      <c r="A532" s="16">
        <v>204</v>
      </c>
      <c r="B532" s="16">
        <v>20</v>
      </c>
      <c r="C532" s="16" t="str">
        <f t="shared" si="8"/>
        <v>204-20</v>
      </c>
      <c r="D532" t="s">
        <v>4158</v>
      </c>
    </row>
    <row r="533" spans="1:4" x14ac:dyDescent="0.2">
      <c r="A533" s="16">
        <v>250</v>
      </c>
      <c r="B533" s="16">
        <v>10</v>
      </c>
      <c r="C533" s="16" t="str">
        <f t="shared" si="8"/>
        <v>250-10</v>
      </c>
      <c r="D533" t="s">
        <v>4159</v>
      </c>
    </row>
    <row r="534" spans="1:4" x14ac:dyDescent="0.2">
      <c r="A534" s="16">
        <v>250</v>
      </c>
      <c r="B534" s="16">
        <v>20</v>
      </c>
      <c r="C534" s="16" t="str">
        <f t="shared" si="8"/>
        <v>250-20</v>
      </c>
      <c r="D534" t="s">
        <v>4160</v>
      </c>
    </row>
    <row r="535" spans="1:4" x14ac:dyDescent="0.2">
      <c r="A535" s="16">
        <v>300</v>
      </c>
      <c r="B535" s="16">
        <v>1</v>
      </c>
      <c r="C535" s="16" t="str">
        <f t="shared" si="8"/>
        <v>300-1</v>
      </c>
      <c r="D535" t="s">
        <v>4161</v>
      </c>
    </row>
    <row r="536" spans="1:4" x14ac:dyDescent="0.2">
      <c r="A536" s="16">
        <v>300</v>
      </c>
      <c r="B536" s="16">
        <v>2</v>
      </c>
      <c r="C536" s="16" t="str">
        <f t="shared" si="8"/>
        <v>300-2</v>
      </c>
      <c r="D536" t="s">
        <v>4162</v>
      </c>
    </row>
    <row r="537" spans="1:4" x14ac:dyDescent="0.2">
      <c r="A537" s="16">
        <v>300</v>
      </c>
      <c r="B537" s="16">
        <v>10</v>
      </c>
      <c r="C537" s="16" t="str">
        <f t="shared" si="8"/>
        <v>300-10</v>
      </c>
      <c r="D537" t="s">
        <v>4163</v>
      </c>
    </row>
    <row r="538" spans="1:4" x14ac:dyDescent="0.2">
      <c r="A538" s="16">
        <v>300</v>
      </c>
      <c r="B538" s="16">
        <v>11</v>
      </c>
      <c r="C538" s="16" t="str">
        <f t="shared" si="8"/>
        <v>300-11</v>
      </c>
      <c r="D538" t="s">
        <v>4164</v>
      </c>
    </row>
    <row r="539" spans="1:4" x14ac:dyDescent="0.2">
      <c r="A539" s="16">
        <v>300</v>
      </c>
      <c r="B539" s="16">
        <v>12</v>
      </c>
      <c r="C539" s="16" t="str">
        <f t="shared" si="8"/>
        <v>300-12</v>
      </c>
      <c r="D539" t="s">
        <v>4165</v>
      </c>
    </row>
    <row r="540" spans="1:4" x14ac:dyDescent="0.2">
      <c r="A540" s="16">
        <v>300</v>
      </c>
      <c r="B540" s="16">
        <v>13</v>
      </c>
      <c r="C540" s="16" t="str">
        <f t="shared" si="8"/>
        <v>300-13</v>
      </c>
      <c r="D540" t="s">
        <v>4166</v>
      </c>
    </row>
    <row r="541" spans="1:4" x14ac:dyDescent="0.2">
      <c r="A541" s="16">
        <v>300</v>
      </c>
      <c r="B541" s="16">
        <v>14</v>
      </c>
      <c r="C541" s="16" t="str">
        <f t="shared" si="8"/>
        <v>300-14</v>
      </c>
      <c r="D541" t="s">
        <v>3870</v>
      </c>
    </row>
    <row r="542" spans="1:4" x14ac:dyDescent="0.2">
      <c r="A542" s="16">
        <v>300</v>
      </c>
      <c r="B542" s="16">
        <v>15</v>
      </c>
      <c r="C542" s="16" t="str">
        <f t="shared" si="8"/>
        <v>300-15</v>
      </c>
      <c r="D542" t="s">
        <v>3871</v>
      </c>
    </row>
    <row r="543" spans="1:4" x14ac:dyDescent="0.2">
      <c r="A543" s="16">
        <v>300</v>
      </c>
      <c r="B543" s="16">
        <v>16</v>
      </c>
      <c r="C543" s="16" t="str">
        <f t="shared" si="8"/>
        <v>300-16</v>
      </c>
      <c r="D543" t="s">
        <v>3872</v>
      </c>
    </row>
    <row r="544" spans="1:4" x14ac:dyDescent="0.2">
      <c r="A544" s="16">
        <v>300</v>
      </c>
      <c r="B544" s="16">
        <v>17</v>
      </c>
      <c r="C544" s="16" t="str">
        <f t="shared" si="8"/>
        <v>300-17</v>
      </c>
      <c r="D544" t="s">
        <v>3873</v>
      </c>
    </row>
    <row r="545" spans="1:4" x14ac:dyDescent="0.2">
      <c r="A545" s="16">
        <v>300</v>
      </c>
      <c r="B545" s="16">
        <v>18</v>
      </c>
      <c r="C545" s="16" t="str">
        <f t="shared" si="8"/>
        <v>300-18</v>
      </c>
      <c r="D545" t="s">
        <v>3874</v>
      </c>
    </row>
    <row r="546" spans="1:4" x14ac:dyDescent="0.2">
      <c r="A546" s="16">
        <v>300</v>
      </c>
      <c r="B546" s="16">
        <v>19</v>
      </c>
      <c r="C546" s="16" t="str">
        <f t="shared" si="8"/>
        <v>300-19</v>
      </c>
      <c r="D546" t="s">
        <v>3875</v>
      </c>
    </row>
    <row r="547" spans="1:4" x14ac:dyDescent="0.2">
      <c r="A547" s="16">
        <v>300</v>
      </c>
      <c r="B547" s="16">
        <v>20</v>
      </c>
      <c r="C547" s="16" t="str">
        <f t="shared" si="8"/>
        <v>300-20</v>
      </c>
      <c r="D547" t="s">
        <v>4167</v>
      </c>
    </row>
    <row r="548" spans="1:4" x14ac:dyDescent="0.2">
      <c r="A548" s="16">
        <v>300</v>
      </c>
      <c r="B548" s="16">
        <v>21</v>
      </c>
      <c r="C548" s="16" t="str">
        <f t="shared" si="8"/>
        <v>300-21</v>
      </c>
      <c r="D548" t="s">
        <v>4164</v>
      </c>
    </row>
    <row r="549" spans="1:4" x14ac:dyDescent="0.2">
      <c r="A549" s="16">
        <v>300</v>
      </c>
      <c r="B549" s="16">
        <v>22</v>
      </c>
      <c r="C549" s="16" t="str">
        <f t="shared" si="8"/>
        <v>300-22</v>
      </c>
      <c r="D549" t="s">
        <v>4165</v>
      </c>
    </row>
    <row r="550" spans="1:4" x14ac:dyDescent="0.2">
      <c r="A550" s="16">
        <v>300</v>
      </c>
      <c r="B550" s="16">
        <v>23</v>
      </c>
      <c r="C550" s="16" t="str">
        <f t="shared" si="8"/>
        <v>300-23</v>
      </c>
      <c r="D550" t="s">
        <v>4166</v>
      </c>
    </row>
    <row r="551" spans="1:4" x14ac:dyDescent="0.2">
      <c r="A551" s="16">
        <v>300</v>
      </c>
      <c r="B551" s="16">
        <v>24</v>
      </c>
      <c r="C551" s="16" t="str">
        <f t="shared" si="8"/>
        <v>300-24</v>
      </c>
      <c r="D551" t="s">
        <v>3870</v>
      </c>
    </row>
    <row r="552" spans="1:4" x14ac:dyDescent="0.2">
      <c r="A552" s="16">
        <v>300</v>
      </c>
      <c r="B552" s="16">
        <v>25</v>
      </c>
      <c r="C552" s="16" t="str">
        <f t="shared" si="8"/>
        <v>300-25</v>
      </c>
      <c r="D552" t="s">
        <v>3871</v>
      </c>
    </row>
    <row r="553" spans="1:4" x14ac:dyDescent="0.2">
      <c r="A553" s="16">
        <v>300</v>
      </c>
      <c r="B553" s="16">
        <v>26</v>
      </c>
      <c r="C553" s="16" t="str">
        <f t="shared" si="8"/>
        <v>300-26</v>
      </c>
      <c r="D553" t="s">
        <v>3880</v>
      </c>
    </row>
    <row r="554" spans="1:4" x14ac:dyDescent="0.2">
      <c r="A554" s="16">
        <v>300</v>
      </c>
      <c r="B554" s="16">
        <v>27</v>
      </c>
      <c r="C554" s="16" t="str">
        <f t="shared" si="8"/>
        <v>300-27</v>
      </c>
      <c r="D554" t="s">
        <v>3881</v>
      </c>
    </row>
    <row r="555" spans="1:4" x14ac:dyDescent="0.2">
      <c r="A555" s="16">
        <v>300</v>
      </c>
      <c r="B555" s="16">
        <v>28</v>
      </c>
      <c r="C555" s="16" t="str">
        <f t="shared" si="8"/>
        <v>300-28</v>
      </c>
      <c r="D555" t="s">
        <v>3882</v>
      </c>
    </row>
    <row r="556" spans="1:4" x14ac:dyDescent="0.2">
      <c r="A556" s="16">
        <v>300</v>
      </c>
      <c r="B556" s="16">
        <v>29</v>
      </c>
      <c r="C556" s="16" t="str">
        <f t="shared" si="8"/>
        <v>300-29</v>
      </c>
      <c r="D556" t="s">
        <v>3883</v>
      </c>
    </row>
    <row r="557" spans="1:4" x14ac:dyDescent="0.2">
      <c r="A557" s="16">
        <v>300</v>
      </c>
      <c r="B557" s="16">
        <v>30</v>
      </c>
      <c r="C557" s="16" t="str">
        <f t="shared" si="8"/>
        <v>300-30</v>
      </c>
      <c r="D557" t="s">
        <v>3884</v>
      </c>
    </row>
    <row r="558" spans="1:4" x14ac:dyDescent="0.2">
      <c r="A558" s="16">
        <v>300</v>
      </c>
      <c r="B558" s="16">
        <v>32</v>
      </c>
      <c r="C558" s="16" t="str">
        <f t="shared" si="8"/>
        <v>300-32</v>
      </c>
      <c r="D558" t="s">
        <v>3885</v>
      </c>
    </row>
    <row r="559" spans="1:4" x14ac:dyDescent="0.2">
      <c r="A559" s="16">
        <v>300</v>
      </c>
      <c r="B559" s="16">
        <v>33</v>
      </c>
      <c r="C559" s="16" t="str">
        <f t="shared" si="8"/>
        <v>300-33</v>
      </c>
      <c r="D559" t="s">
        <v>3886</v>
      </c>
    </row>
    <row r="560" spans="1:4" x14ac:dyDescent="0.2">
      <c r="A560" s="16">
        <v>300</v>
      </c>
      <c r="B560" s="16">
        <v>34</v>
      </c>
      <c r="C560" s="16" t="str">
        <f t="shared" si="8"/>
        <v>300-34</v>
      </c>
      <c r="D560" t="s">
        <v>3887</v>
      </c>
    </row>
    <row r="561" spans="1:4" x14ac:dyDescent="0.2">
      <c r="A561" s="16">
        <v>300</v>
      </c>
      <c r="B561" s="16">
        <v>35</v>
      </c>
      <c r="C561" s="16" t="str">
        <f t="shared" si="8"/>
        <v>300-35</v>
      </c>
      <c r="D561" t="s">
        <v>3888</v>
      </c>
    </row>
    <row r="562" spans="1:4" x14ac:dyDescent="0.2">
      <c r="A562" s="16">
        <v>300</v>
      </c>
      <c r="B562" s="16">
        <v>36</v>
      </c>
      <c r="C562" s="16" t="str">
        <f t="shared" si="8"/>
        <v>300-36</v>
      </c>
      <c r="D562" t="s">
        <v>3889</v>
      </c>
    </row>
    <row r="563" spans="1:4" x14ac:dyDescent="0.2">
      <c r="A563" s="16">
        <v>300</v>
      </c>
      <c r="B563" s="16">
        <v>37</v>
      </c>
      <c r="C563" s="16" t="str">
        <f t="shared" si="8"/>
        <v>300-37</v>
      </c>
      <c r="D563" t="s">
        <v>3890</v>
      </c>
    </row>
    <row r="564" spans="1:4" x14ac:dyDescent="0.2">
      <c r="A564" s="16">
        <v>300</v>
      </c>
      <c r="B564" s="16">
        <v>38</v>
      </c>
      <c r="C564" s="16" t="str">
        <f t="shared" si="8"/>
        <v>300-38</v>
      </c>
      <c r="D564" t="s">
        <v>3891</v>
      </c>
    </row>
    <row r="565" spans="1:4" x14ac:dyDescent="0.2">
      <c r="A565" s="16">
        <v>300</v>
      </c>
      <c r="B565" s="16">
        <v>39</v>
      </c>
      <c r="C565" s="16" t="str">
        <f t="shared" si="8"/>
        <v>300-39</v>
      </c>
      <c r="D565" t="s">
        <v>3892</v>
      </c>
    </row>
    <row r="566" spans="1:4" x14ac:dyDescent="0.2">
      <c r="A566" s="16">
        <v>300</v>
      </c>
      <c r="B566" s="16">
        <v>40</v>
      </c>
      <c r="C566" s="16" t="str">
        <f t="shared" si="8"/>
        <v>300-40</v>
      </c>
      <c r="D566" t="s">
        <v>3893</v>
      </c>
    </row>
    <row r="567" spans="1:4" x14ac:dyDescent="0.2">
      <c r="A567" s="16">
        <v>300</v>
      </c>
      <c r="B567" s="16">
        <v>42</v>
      </c>
      <c r="C567" s="16" t="str">
        <f t="shared" si="8"/>
        <v>300-42</v>
      </c>
      <c r="D567" t="s">
        <v>3894</v>
      </c>
    </row>
    <row r="568" spans="1:4" x14ac:dyDescent="0.2">
      <c r="A568" s="16">
        <v>300</v>
      </c>
      <c r="B568" s="16">
        <v>43</v>
      </c>
      <c r="C568" s="16" t="str">
        <f t="shared" si="8"/>
        <v>300-43</v>
      </c>
      <c r="D568" t="s">
        <v>3895</v>
      </c>
    </row>
    <row r="569" spans="1:4" x14ac:dyDescent="0.2">
      <c r="A569" s="16">
        <v>300</v>
      </c>
      <c r="B569" s="16">
        <v>44</v>
      </c>
      <c r="C569" s="16" t="str">
        <f t="shared" si="8"/>
        <v>300-44</v>
      </c>
      <c r="D569" t="s">
        <v>3896</v>
      </c>
    </row>
    <row r="570" spans="1:4" x14ac:dyDescent="0.2">
      <c r="A570" s="16">
        <v>300</v>
      </c>
      <c r="B570" s="16">
        <v>45</v>
      </c>
      <c r="C570" s="16" t="str">
        <f t="shared" si="8"/>
        <v>300-45</v>
      </c>
      <c r="D570" t="s">
        <v>3897</v>
      </c>
    </row>
    <row r="571" spans="1:4" x14ac:dyDescent="0.2">
      <c r="A571" s="16">
        <v>300</v>
      </c>
      <c r="B571" s="16">
        <v>46</v>
      </c>
      <c r="C571" s="16" t="str">
        <f t="shared" si="8"/>
        <v>300-46</v>
      </c>
      <c r="D571" t="s">
        <v>3898</v>
      </c>
    </row>
    <row r="572" spans="1:4" x14ac:dyDescent="0.2">
      <c r="A572" s="16">
        <v>300</v>
      </c>
      <c r="B572" s="16">
        <v>47</v>
      </c>
      <c r="C572" s="16" t="str">
        <f t="shared" si="8"/>
        <v>300-47</v>
      </c>
      <c r="D572" t="s">
        <v>3899</v>
      </c>
    </row>
    <row r="573" spans="1:4" x14ac:dyDescent="0.2">
      <c r="A573" s="16">
        <v>300</v>
      </c>
      <c r="B573" s="16">
        <v>48</v>
      </c>
      <c r="C573" s="16" t="str">
        <f t="shared" si="8"/>
        <v>300-48</v>
      </c>
      <c r="D573" t="s">
        <v>3900</v>
      </c>
    </row>
    <row r="574" spans="1:4" x14ac:dyDescent="0.2">
      <c r="A574" s="16">
        <v>300</v>
      </c>
      <c r="B574" s="16">
        <v>49</v>
      </c>
      <c r="C574" s="16" t="str">
        <f t="shared" si="8"/>
        <v>300-49</v>
      </c>
      <c r="D574" t="s">
        <v>3901</v>
      </c>
    </row>
    <row r="575" spans="1:4" x14ac:dyDescent="0.2">
      <c r="A575" s="16">
        <v>300</v>
      </c>
      <c r="B575" s="16">
        <v>50</v>
      </c>
      <c r="C575" s="16" t="str">
        <f t="shared" si="8"/>
        <v>300-50</v>
      </c>
      <c r="D575" t="s">
        <v>3902</v>
      </c>
    </row>
    <row r="576" spans="1:4" x14ac:dyDescent="0.2">
      <c r="A576" s="16">
        <v>300</v>
      </c>
      <c r="B576" s="16">
        <v>51</v>
      </c>
      <c r="C576" s="16" t="str">
        <f t="shared" si="8"/>
        <v>300-51</v>
      </c>
      <c r="D576" t="s">
        <v>3903</v>
      </c>
    </row>
    <row r="577" spans="1:4" x14ac:dyDescent="0.2">
      <c r="A577" s="16">
        <v>300</v>
      </c>
      <c r="B577" s="16">
        <v>52</v>
      </c>
      <c r="C577" s="16" t="str">
        <f t="shared" si="8"/>
        <v>300-52</v>
      </c>
      <c r="D577" t="s">
        <v>3904</v>
      </c>
    </row>
    <row r="578" spans="1:4" x14ac:dyDescent="0.2">
      <c r="A578" s="16">
        <v>300</v>
      </c>
      <c r="B578" s="16">
        <v>53</v>
      </c>
      <c r="C578" s="16" t="str">
        <f t="shared" si="8"/>
        <v>300-53</v>
      </c>
      <c r="D578" t="s">
        <v>3905</v>
      </c>
    </row>
    <row r="579" spans="1:4" x14ac:dyDescent="0.2">
      <c r="A579" s="16">
        <v>300</v>
      </c>
      <c r="B579" s="16">
        <v>54</v>
      </c>
      <c r="C579" s="16" t="str">
        <f t="shared" si="8"/>
        <v>300-54</v>
      </c>
      <c r="D579" t="s">
        <v>3906</v>
      </c>
    </row>
    <row r="580" spans="1:4" x14ac:dyDescent="0.2">
      <c r="A580" s="16">
        <v>300</v>
      </c>
      <c r="B580" s="16">
        <v>55</v>
      </c>
      <c r="C580" s="16" t="str">
        <f t="shared" si="8"/>
        <v>300-55</v>
      </c>
      <c r="D580" t="s">
        <v>3907</v>
      </c>
    </row>
    <row r="581" spans="1:4" x14ac:dyDescent="0.2">
      <c r="A581" s="16">
        <v>300</v>
      </c>
      <c r="B581" s="16">
        <v>60</v>
      </c>
      <c r="C581" s="16" t="str">
        <f t="shared" si="8"/>
        <v>300-60</v>
      </c>
      <c r="D581" t="s">
        <v>3908</v>
      </c>
    </row>
    <row r="582" spans="1:4" x14ac:dyDescent="0.2">
      <c r="A582" s="16">
        <v>300</v>
      </c>
      <c r="B582" s="16">
        <v>61</v>
      </c>
      <c r="C582" s="16" t="str">
        <f t="shared" si="8"/>
        <v>300-61</v>
      </c>
      <c r="D582" t="s">
        <v>3909</v>
      </c>
    </row>
    <row r="583" spans="1:4" x14ac:dyDescent="0.2">
      <c r="A583" s="16">
        <v>300</v>
      </c>
      <c r="B583" s="16">
        <v>62</v>
      </c>
      <c r="C583" s="16" t="str">
        <f t="shared" ref="C583:C646" si="9">_xlfn.CONCAT(A583,"-",B583)</f>
        <v>300-62</v>
      </c>
      <c r="D583" t="s">
        <v>3910</v>
      </c>
    </row>
    <row r="584" spans="1:4" x14ac:dyDescent="0.2">
      <c r="A584" s="16">
        <v>300</v>
      </c>
      <c r="B584" s="16">
        <v>63</v>
      </c>
      <c r="C584" s="16" t="str">
        <f t="shared" si="9"/>
        <v>300-63</v>
      </c>
      <c r="D584" t="s">
        <v>3911</v>
      </c>
    </row>
    <row r="585" spans="1:4" x14ac:dyDescent="0.2">
      <c r="A585" s="16">
        <v>300</v>
      </c>
      <c r="B585" s="16">
        <v>64</v>
      </c>
      <c r="C585" s="16" t="str">
        <f t="shared" si="9"/>
        <v>300-64</v>
      </c>
      <c r="D585" t="s">
        <v>3906</v>
      </c>
    </row>
    <row r="586" spans="1:4" x14ac:dyDescent="0.2">
      <c r="A586" s="16">
        <v>300</v>
      </c>
      <c r="B586" s="16">
        <v>65</v>
      </c>
      <c r="C586" s="16" t="str">
        <f t="shared" si="9"/>
        <v>300-65</v>
      </c>
      <c r="D586" t="s">
        <v>3912</v>
      </c>
    </row>
    <row r="587" spans="1:4" x14ac:dyDescent="0.2">
      <c r="A587" s="16">
        <v>300</v>
      </c>
      <c r="B587" s="16">
        <v>71</v>
      </c>
      <c r="C587" s="16" t="str">
        <f t="shared" si="9"/>
        <v>300-71</v>
      </c>
      <c r="D587" t="s">
        <v>3913</v>
      </c>
    </row>
    <row r="588" spans="1:4" x14ac:dyDescent="0.2">
      <c r="A588" s="16">
        <v>300</v>
      </c>
      <c r="B588" s="16">
        <v>72</v>
      </c>
      <c r="C588" s="16" t="str">
        <f t="shared" si="9"/>
        <v>300-72</v>
      </c>
      <c r="D588" t="s">
        <v>3914</v>
      </c>
    </row>
    <row r="589" spans="1:4" x14ac:dyDescent="0.2">
      <c r="A589" s="16">
        <v>300</v>
      </c>
      <c r="B589" s="16">
        <v>73</v>
      </c>
      <c r="C589" s="16" t="str">
        <f t="shared" si="9"/>
        <v>300-73</v>
      </c>
      <c r="D589" t="s">
        <v>3915</v>
      </c>
    </row>
    <row r="590" spans="1:4" x14ac:dyDescent="0.2">
      <c r="A590" s="16">
        <v>300</v>
      </c>
      <c r="B590" s="16">
        <v>74</v>
      </c>
      <c r="C590" s="16" t="str">
        <f t="shared" si="9"/>
        <v>300-74</v>
      </c>
      <c r="D590" t="s">
        <v>44</v>
      </c>
    </row>
    <row r="591" spans="1:4" x14ac:dyDescent="0.2">
      <c r="A591" s="16">
        <v>300</v>
      </c>
      <c r="B591" s="16">
        <v>75</v>
      </c>
      <c r="C591" s="16" t="str">
        <f t="shared" si="9"/>
        <v>300-75</v>
      </c>
      <c r="D591" t="s">
        <v>3916</v>
      </c>
    </row>
    <row r="592" spans="1:4" x14ac:dyDescent="0.2">
      <c r="A592" s="16">
        <v>300</v>
      </c>
      <c r="B592" s="16">
        <v>76</v>
      </c>
      <c r="C592" s="16" t="str">
        <f t="shared" si="9"/>
        <v>300-76</v>
      </c>
      <c r="D592" t="s">
        <v>3917</v>
      </c>
    </row>
    <row r="593" spans="1:4" x14ac:dyDescent="0.2">
      <c r="A593" s="16">
        <v>300</v>
      </c>
      <c r="B593" s="16">
        <v>81</v>
      </c>
      <c r="C593" s="16" t="str">
        <f t="shared" si="9"/>
        <v>300-81</v>
      </c>
      <c r="D593" t="s">
        <v>3913</v>
      </c>
    </row>
    <row r="594" spans="1:4" x14ac:dyDescent="0.2">
      <c r="A594" s="16">
        <v>300</v>
      </c>
      <c r="B594" s="16">
        <v>82</v>
      </c>
      <c r="C594" s="16" t="str">
        <f t="shared" si="9"/>
        <v>300-82</v>
      </c>
      <c r="D594" t="s">
        <v>3914</v>
      </c>
    </row>
    <row r="595" spans="1:4" x14ac:dyDescent="0.2">
      <c r="A595" s="16">
        <v>300</v>
      </c>
      <c r="B595" s="16">
        <v>83</v>
      </c>
      <c r="C595" s="16" t="str">
        <f t="shared" si="9"/>
        <v>300-83</v>
      </c>
      <c r="D595" t="s">
        <v>3915</v>
      </c>
    </row>
    <row r="596" spans="1:4" x14ac:dyDescent="0.2">
      <c r="A596" s="16">
        <v>300</v>
      </c>
      <c r="B596" s="16">
        <v>84</v>
      </c>
      <c r="C596" s="16" t="str">
        <f t="shared" si="9"/>
        <v>300-84</v>
      </c>
      <c r="D596" t="s">
        <v>44</v>
      </c>
    </row>
    <row r="597" spans="1:4" x14ac:dyDescent="0.2">
      <c r="A597" s="16">
        <v>300</v>
      </c>
      <c r="B597" s="16">
        <v>85</v>
      </c>
      <c r="C597" s="16" t="str">
        <f t="shared" si="9"/>
        <v>300-85</v>
      </c>
      <c r="D597" t="s">
        <v>3918</v>
      </c>
    </row>
    <row r="598" spans="1:4" x14ac:dyDescent="0.2">
      <c r="A598" s="16">
        <v>300</v>
      </c>
      <c r="B598" s="16">
        <v>86</v>
      </c>
      <c r="C598" s="16" t="str">
        <f t="shared" si="9"/>
        <v>300-86</v>
      </c>
      <c r="D598" t="s">
        <v>3917</v>
      </c>
    </row>
    <row r="599" spans="1:4" x14ac:dyDescent="0.2">
      <c r="A599" s="16">
        <v>300</v>
      </c>
      <c r="B599" s="16">
        <v>211</v>
      </c>
      <c r="C599" s="16" t="str">
        <f t="shared" si="9"/>
        <v>300-211</v>
      </c>
      <c r="D599" t="s">
        <v>3919</v>
      </c>
    </row>
    <row r="600" spans="1:4" x14ac:dyDescent="0.2">
      <c r="A600" s="16">
        <v>300</v>
      </c>
      <c r="B600" s="16">
        <v>212</v>
      </c>
      <c r="C600" s="16" t="str">
        <f t="shared" si="9"/>
        <v>300-212</v>
      </c>
      <c r="D600" t="s">
        <v>3920</v>
      </c>
    </row>
    <row r="601" spans="1:4" x14ac:dyDescent="0.2">
      <c r="A601" s="16">
        <v>300</v>
      </c>
      <c r="B601" s="16">
        <v>213</v>
      </c>
      <c r="C601" s="16" t="str">
        <f t="shared" si="9"/>
        <v>300-213</v>
      </c>
      <c r="D601" t="s">
        <v>3921</v>
      </c>
    </row>
    <row r="602" spans="1:4" x14ac:dyDescent="0.2">
      <c r="A602" s="16">
        <v>300</v>
      </c>
      <c r="B602" s="16">
        <v>214</v>
      </c>
      <c r="C602" s="16" t="str">
        <f t="shared" si="9"/>
        <v>300-214</v>
      </c>
      <c r="D602" t="s">
        <v>3922</v>
      </c>
    </row>
    <row r="603" spans="1:4" x14ac:dyDescent="0.2">
      <c r="A603" s="16">
        <v>300</v>
      </c>
      <c r="B603" s="16">
        <v>215</v>
      </c>
      <c r="C603" s="16" t="str">
        <f t="shared" si="9"/>
        <v>300-215</v>
      </c>
      <c r="D603" t="s">
        <v>3923</v>
      </c>
    </row>
    <row r="604" spans="1:4" x14ac:dyDescent="0.2">
      <c r="A604" s="16">
        <v>300</v>
      </c>
      <c r="B604" s="16">
        <v>216</v>
      </c>
      <c r="C604" s="16" t="str">
        <f t="shared" si="9"/>
        <v>300-216</v>
      </c>
      <c r="D604" t="s">
        <v>3924</v>
      </c>
    </row>
    <row r="605" spans="1:4" x14ac:dyDescent="0.2">
      <c r="A605" s="16">
        <v>300</v>
      </c>
      <c r="B605" s="16">
        <v>217</v>
      </c>
      <c r="C605" s="16" t="str">
        <f t="shared" si="9"/>
        <v>300-217</v>
      </c>
      <c r="D605" t="s">
        <v>4141</v>
      </c>
    </row>
    <row r="606" spans="1:4" x14ac:dyDescent="0.2">
      <c r="A606" s="16">
        <v>300</v>
      </c>
      <c r="B606" s="16">
        <v>218</v>
      </c>
      <c r="C606" s="16" t="str">
        <f t="shared" si="9"/>
        <v>300-218</v>
      </c>
      <c r="D606" t="s">
        <v>3926</v>
      </c>
    </row>
    <row r="607" spans="1:4" x14ac:dyDescent="0.2">
      <c r="A607" s="16">
        <v>300</v>
      </c>
      <c r="B607" s="16">
        <v>219</v>
      </c>
      <c r="C607" s="16" t="str">
        <f t="shared" si="9"/>
        <v>300-219</v>
      </c>
      <c r="D607" t="s">
        <v>3927</v>
      </c>
    </row>
    <row r="608" spans="1:4" x14ac:dyDescent="0.2">
      <c r="A608" s="16">
        <v>300</v>
      </c>
      <c r="B608" s="16">
        <v>221</v>
      </c>
      <c r="C608" s="16" t="str">
        <f t="shared" si="9"/>
        <v>300-221</v>
      </c>
      <c r="D608" t="s">
        <v>3919</v>
      </c>
    </row>
    <row r="609" spans="1:4" x14ac:dyDescent="0.2">
      <c r="A609" s="16">
        <v>300</v>
      </c>
      <c r="B609" s="16">
        <v>222</v>
      </c>
      <c r="C609" s="16" t="str">
        <f t="shared" si="9"/>
        <v>300-222</v>
      </c>
      <c r="D609" t="s">
        <v>3920</v>
      </c>
    </row>
    <row r="610" spans="1:4" x14ac:dyDescent="0.2">
      <c r="A610" s="16">
        <v>300</v>
      </c>
      <c r="B610" s="16">
        <v>223</v>
      </c>
      <c r="C610" s="16" t="str">
        <f t="shared" si="9"/>
        <v>300-223</v>
      </c>
      <c r="D610" t="s">
        <v>3921</v>
      </c>
    </row>
    <row r="611" spans="1:4" x14ac:dyDescent="0.2">
      <c r="A611" s="16">
        <v>300</v>
      </c>
      <c r="B611" s="16">
        <v>224</v>
      </c>
      <c r="C611" s="16" t="str">
        <f t="shared" si="9"/>
        <v>300-224</v>
      </c>
      <c r="D611" t="s">
        <v>3922</v>
      </c>
    </row>
    <row r="612" spans="1:4" x14ac:dyDescent="0.2">
      <c r="A612" s="16">
        <v>300</v>
      </c>
      <c r="B612" s="16">
        <v>225</v>
      </c>
      <c r="C612" s="16" t="str">
        <f t="shared" si="9"/>
        <v>300-225</v>
      </c>
      <c r="D612" t="s">
        <v>3923</v>
      </c>
    </row>
    <row r="613" spans="1:4" x14ac:dyDescent="0.2">
      <c r="A613" s="16">
        <v>300</v>
      </c>
      <c r="B613" s="16">
        <v>226</v>
      </c>
      <c r="C613" s="16" t="str">
        <f t="shared" si="9"/>
        <v>300-226</v>
      </c>
      <c r="D613" t="s">
        <v>3928</v>
      </c>
    </row>
    <row r="614" spans="1:4" x14ac:dyDescent="0.2">
      <c r="A614" s="16">
        <v>300</v>
      </c>
      <c r="B614" s="16">
        <v>227</v>
      </c>
      <c r="C614" s="16" t="str">
        <f t="shared" si="9"/>
        <v>300-227</v>
      </c>
      <c r="D614" t="s">
        <v>3925</v>
      </c>
    </row>
    <row r="615" spans="1:4" x14ac:dyDescent="0.2">
      <c r="A615" s="16">
        <v>300</v>
      </c>
      <c r="B615" s="16">
        <v>228</v>
      </c>
      <c r="C615" s="16" t="str">
        <f t="shared" si="9"/>
        <v>300-228</v>
      </c>
      <c r="D615" t="s">
        <v>3929</v>
      </c>
    </row>
    <row r="616" spans="1:4" x14ac:dyDescent="0.2">
      <c r="A616" s="16">
        <v>300</v>
      </c>
      <c r="B616" s="16">
        <v>229</v>
      </c>
      <c r="C616" s="16" t="str">
        <f t="shared" si="9"/>
        <v>300-229</v>
      </c>
      <c r="D616" t="s">
        <v>3930</v>
      </c>
    </row>
    <row r="617" spans="1:4" x14ac:dyDescent="0.2">
      <c r="A617" s="16">
        <v>300</v>
      </c>
      <c r="B617" s="16">
        <v>231</v>
      </c>
      <c r="C617" s="16" t="str">
        <f t="shared" si="9"/>
        <v>300-231</v>
      </c>
      <c r="D617" t="s">
        <v>3931</v>
      </c>
    </row>
    <row r="618" spans="1:4" x14ac:dyDescent="0.2">
      <c r="A618" s="16">
        <v>300</v>
      </c>
      <c r="B618" s="16">
        <v>232</v>
      </c>
      <c r="C618" s="16" t="str">
        <f t="shared" si="9"/>
        <v>300-232</v>
      </c>
      <c r="D618" t="s">
        <v>3932</v>
      </c>
    </row>
    <row r="619" spans="1:4" x14ac:dyDescent="0.2">
      <c r="A619" s="16">
        <v>300</v>
      </c>
      <c r="B619" s="16">
        <v>233</v>
      </c>
      <c r="C619" s="16" t="str">
        <f t="shared" si="9"/>
        <v>300-233</v>
      </c>
      <c r="D619" t="s">
        <v>3933</v>
      </c>
    </row>
    <row r="620" spans="1:4" x14ac:dyDescent="0.2">
      <c r="A620" s="16">
        <v>300</v>
      </c>
      <c r="B620" s="16">
        <v>234</v>
      </c>
      <c r="C620" s="16" t="str">
        <f t="shared" si="9"/>
        <v>300-234</v>
      </c>
      <c r="D620" t="s">
        <v>3934</v>
      </c>
    </row>
    <row r="621" spans="1:4" x14ac:dyDescent="0.2">
      <c r="A621" s="16">
        <v>300</v>
      </c>
      <c r="B621" s="16">
        <v>235</v>
      </c>
      <c r="C621" s="16" t="str">
        <f t="shared" si="9"/>
        <v>300-235</v>
      </c>
      <c r="D621" t="s">
        <v>3935</v>
      </c>
    </row>
    <row r="622" spans="1:4" x14ac:dyDescent="0.2">
      <c r="A622" s="16">
        <v>300</v>
      </c>
      <c r="B622" s="16">
        <v>236</v>
      </c>
      <c r="C622" s="16" t="str">
        <f t="shared" si="9"/>
        <v>300-236</v>
      </c>
      <c r="D622" t="s">
        <v>3936</v>
      </c>
    </row>
    <row r="623" spans="1:4" x14ac:dyDescent="0.2">
      <c r="A623" s="16">
        <v>300</v>
      </c>
      <c r="B623" s="16">
        <v>237</v>
      </c>
      <c r="C623" s="16" t="str">
        <f t="shared" si="9"/>
        <v>300-237</v>
      </c>
      <c r="D623" t="s">
        <v>3937</v>
      </c>
    </row>
    <row r="624" spans="1:4" x14ac:dyDescent="0.2">
      <c r="A624" s="16">
        <v>300</v>
      </c>
      <c r="B624" s="16">
        <v>238</v>
      </c>
      <c r="C624" s="16" t="str">
        <f t="shared" si="9"/>
        <v>300-238</v>
      </c>
      <c r="D624" t="s">
        <v>3938</v>
      </c>
    </row>
    <row r="625" spans="1:4" x14ac:dyDescent="0.2">
      <c r="A625" s="16">
        <v>300</v>
      </c>
      <c r="B625" s="16">
        <v>239</v>
      </c>
      <c r="C625" s="16" t="str">
        <f t="shared" si="9"/>
        <v>300-239</v>
      </c>
      <c r="D625" t="s">
        <v>3939</v>
      </c>
    </row>
    <row r="626" spans="1:4" x14ac:dyDescent="0.2">
      <c r="A626" s="16">
        <v>300</v>
      </c>
      <c r="B626" s="16">
        <v>241</v>
      </c>
      <c r="C626" s="16" t="str">
        <f t="shared" si="9"/>
        <v>300-241</v>
      </c>
      <c r="D626" t="s">
        <v>3940</v>
      </c>
    </row>
    <row r="627" spans="1:4" x14ac:dyDescent="0.2">
      <c r="A627" s="16">
        <v>300</v>
      </c>
      <c r="B627" s="16">
        <v>242</v>
      </c>
      <c r="C627" s="16" t="str">
        <f t="shared" si="9"/>
        <v>300-242</v>
      </c>
      <c r="D627" t="s">
        <v>3941</v>
      </c>
    </row>
    <row r="628" spans="1:4" x14ac:dyDescent="0.2">
      <c r="A628" s="16">
        <v>300</v>
      </c>
      <c r="B628" s="16">
        <v>243</v>
      </c>
      <c r="C628" s="16" t="str">
        <f t="shared" si="9"/>
        <v>300-243</v>
      </c>
      <c r="D628" t="s">
        <v>3942</v>
      </c>
    </row>
    <row r="629" spans="1:4" x14ac:dyDescent="0.2">
      <c r="A629" s="16">
        <v>300</v>
      </c>
      <c r="B629" s="16">
        <v>244</v>
      </c>
      <c r="C629" s="16" t="str">
        <f t="shared" si="9"/>
        <v>300-244</v>
      </c>
      <c r="D629" t="s">
        <v>3943</v>
      </c>
    </row>
    <row r="630" spans="1:4" x14ac:dyDescent="0.2">
      <c r="A630" s="16">
        <v>300</v>
      </c>
      <c r="B630" s="16">
        <v>245</v>
      </c>
      <c r="C630" s="16" t="str">
        <f t="shared" si="9"/>
        <v>300-245</v>
      </c>
      <c r="D630" t="s">
        <v>3944</v>
      </c>
    </row>
    <row r="631" spans="1:4" x14ac:dyDescent="0.2">
      <c r="A631" s="16">
        <v>300</v>
      </c>
      <c r="B631" s="16">
        <v>246</v>
      </c>
      <c r="C631" s="16" t="str">
        <f t="shared" si="9"/>
        <v>300-246</v>
      </c>
      <c r="D631" t="s">
        <v>3945</v>
      </c>
    </row>
    <row r="632" spans="1:4" x14ac:dyDescent="0.2">
      <c r="A632" s="16">
        <v>300</v>
      </c>
      <c r="B632" s="16">
        <v>247</v>
      </c>
      <c r="C632" s="16" t="str">
        <f t="shared" si="9"/>
        <v>300-247</v>
      </c>
      <c r="D632" t="s">
        <v>3946</v>
      </c>
    </row>
    <row r="633" spans="1:4" x14ac:dyDescent="0.2">
      <c r="A633" s="16">
        <v>300</v>
      </c>
      <c r="B633" s="16">
        <v>248</v>
      </c>
      <c r="C633" s="16" t="str">
        <f t="shared" si="9"/>
        <v>300-248</v>
      </c>
      <c r="D633" t="s">
        <v>3947</v>
      </c>
    </row>
    <row r="634" spans="1:4" x14ac:dyDescent="0.2">
      <c r="A634" s="16">
        <v>300</v>
      </c>
      <c r="B634" s="16">
        <v>249</v>
      </c>
      <c r="C634" s="16" t="str">
        <f t="shared" si="9"/>
        <v>300-249</v>
      </c>
      <c r="D634" t="s">
        <v>3948</v>
      </c>
    </row>
    <row r="635" spans="1:4" x14ac:dyDescent="0.2">
      <c r="A635" s="16">
        <v>300</v>
      </c>
      <c r="B635" s="16">
        <v>250</v>
      </c>
      <c r="C635" s="16" t="str">
        <f t="shared" si="9"/>
        <v>300-250</v>
      </c>
      <c r="D635" t="s">
        <v>3949</v>
      </c>
    </row>
    <row r="636" spans="1:4" x14ac:dyDescent="0.2">
      <c r="A636" s="16">
        <v>300</v>
      </c>
      <c r="B636" s="16">
        <v>260</v>
      </c>
      <c r="C636" s="16" t="str">
        <f t="shared" si="9"/>
        <v>300-260</v>
      </c>
      <c r="D636" t="s">
        <v>3950</v>
      </c>
    </row>
    <row r="637" spans="1:4" x14ac:dyDescent="0.2">
      <c r="A637" s="16">
        <v>300</v>
      </c>
      <c r="B637" s="16" t="s">
        <v>3951</v>
      </c>
      <c r="C637" s="16" t="str">
        <f t="shared" si="9"/>
        <v>300-CF10</v>
      </c>
      <c r="D637" t="s">
        <v>3952</v>
      </c>
    </row>
    <row r="638" spans="1:4" x14ac:dyDescent="0.2">
      <c r="A638" s="16">
        <v>300</v>
      </c>
      <c r="B638" s="16" t="s">
        <v>3953</v>
      </c>
      <c r="C638" s="16" t="str">
        <f t="shared" si="9"/>
        <v>300-CF20</v>
      </c>
      <c r="D638" t="s">
        <v>3954</v>
      </c>
    </row>
    <row r="639" spans="1:4" x14ac:dyDescent="0.2">
      <c r="A639" s="16">
        <v>300</v>
      </c>
      <c r="B639" s="16" t="s">
        <v>3955</v>
      </c>
      <c r="C639" s="16" t="str">
        <f t="shared" si="9"/>
        <v>300-CI10</v>
      </c>
      <c r="D639" t="s">
        <v>3956</v>
      </c>
    </row>
    <row r="640" spans="1:4" x14ac:dyDescent="0.2">
      <c r="A640" s="16">
        <v>300</v>
      </c>
      <c r="B640" s="16" t="s">
        <v>3957</v>
      </c>
      <c r="C640" s="16" t="str">
        <f t="shared" si="9"/>
        <v>300-CI20</v>
      </c>
      <c r="D640" t="s">
        <v>3958</v>
      </c>
    </row>
    <row r="641" spans="1:4" x14ac:dyDescent="0.2">
      <c r="A641" s="16">
        <v>300</v>
      </c>
      <c r="B641" s="16" t="s">
        <v>3959</v>
      </c>
      <c r="C641" s="16" t="str">
        <f t="shared" si="9"/>
        <v>300-D011</v>
      </c>
      <c r="D641" t="s">
        <v>3960</v>
      </c>
    </row>
    <row r="642" spans="1:4" x14ac:dyDescent="0.2">
      <c r="A642" s="16">
        <v>300</v>
      </c>
      <c r="B642" s="16" t="s">
        <v>3961</v>
      </c>
      <c r="C642" s="16" t="str">
        <f t="shared" si="9"/>
        <v>300-D012</v>
      </c>
      <c r="D642" t="s">
        <v>3962</v>
      </c>
    </row>
    <row r="643" spans="1:4" x14ac:dyDescent="0.2">
      <c r="A643" s="16">
        <v>300</v>
      </c>
      <c r="B643" s="16" t="s">
        <v>3963</v>
      </c>
      <c r="C643" s="16" t="str">
        <f t="shared" si="9"/>
        <v>300-D013</v>
      </c>
      <c r="D643" t="s">
        <v>3964</v>
      </c>
    </row>
    <row r="644" spans="1:4" x14ac:dyDescent="0.2">
      <c r="A644" s="16">
        <v>300</v>
      </c>
      <c r="B644" s="16" t="s">
        <v>3965</v>
      </c>
      <c r="C644" s="16" t="str">
        <f t="shared" si="9"/>
        <v>300-D016</v>
      </c>
      <c r="D644" t="s">
        <v>3966</v>
      </c>
    </row>
    <row r="645" spans="1:4" x14ac:dyDescent="0.2">
      <c r="A645" s="16">
        <v>300</v>
      </c>
      <c r="B645" s="16" t="s">
        <v>3967</v>
      </c>
      <c r="C645" s="16" t="str">
        <f t="shared" si="9"/>
        <v>300-D017</v>
      </c>
      <c r="D645" t="s">
        <v>3968</v>
      </c>
    </row>
    <row r="646" spans="1:4" x14ac:dyDescent="0.2">
      <c r="A646" s="16">
        <v>300</v>
      </c>
      <c r="B646" s="16" t="s">
        <v>3969</v>
      </c>
      <c r="C646" s="16" t="str">
        <f t="shared" si="9"/>
        <v>300-D021</v>
      </c>
      <c r="D646" t="s">
        <v>3970</v>
      </c>
    </row>
    <row r="647" spans="1:4" x14ac:dyDescent="0.2">
      <c r="A647" s="16">
        <v>300</v>
      </c>
      <c r="B647" s="16" t="s">
        <v>3971</v>
      </c>
      <c r="C647" s="16" t="str">
        <f t="shared" ref="C647:C712" si="10">_xlfn.CONCAT(A647,"-",B647)</f>
        <v>300-D022</v>
      </c>
      <c r="D647" t="s">
        <v>3972</v>
      </c>
    </row>
    <row r="648" spans="1:4" x14ac:dyDescent="0.2">
      <c r="A648" s="16">
        <v>300</v>
      </c>
      <c r="B648" s="16" t="s">
        <v>3973</v>
      </c>
      <c r="C648" s="16" t="str">
        <f t="shared" si="10"/>
        <v>300-D023</v>
      </c>
      <c r="D648" t="s">
        <v>3974</v>
      </c>
    </row>
    <row r="649" spans="1:4" x14ac:dyDescent="0.2">
      <c r="A649" s="16">
        <v>300</v>
      </c>
      <c r="B649" s="16" t="s">
        <v>3975</v>
      </c>
      <c r="C649" s="16" t="str">
        <f t="shared" si="10"/>
        <v>300-D026</v>
      </c>
      <c r="D649" t="s">
        <v>3976</v>
      </c>
    </row>
    <row r="650" spans="1:4" x14ac:dyDescent="0.2">
      <c r="A650" s="16">
        <v>300</v>
      </c>
      <c r="B650" s="16" t="s">
        <v>3977</v>
      </c>
      <c r="C650" s="16" t="str">
        <f t="shared" si="10"/>
        <v>300-D027</v>
      </c>
      <c r="D650" t="s">
        <v>3978</v>
      </c>
    </row>
    <row r="651" spans="1:4" x14ac:dyDescent="0.2">
      <c r="A651" s="16">
        <v>300</v>
      </c>
      <c r="B651" s="16" t="s">
        <v>3979</v>
      </c>
      <c r="C651" s="16" t="str">
        <f t="shared" si="10"/>
        <v>300-D030</v>
      </c>
      <c r="D651" t="s">
        <v>3980</v>
      </c>
    </row>
    <row r="652" spans="1:4" x14ac:dyDescent="0.2">
      <c r="A652" s="16">
        <v>300</v>
      </c>
      <c r="B652" s="16" t="s">
        <v>3981</v>
      </c>
      <c r="C652" s="16" t="str">
        <f t="shared" si="10"/>
        <v>300-D031</v>
      </c>
      <c r="D652" t="s">
        <v>3982</v>
      </c>
    </row>
    <row r="653" spans="1:4" x14ac:dyDescent="0.2">
      <c r="A653" s="16">
        <v>300</v>
      </c>
      <c r="B653" s="16" t="s">
        <v>3983</v>
      </c>
      <c r="C653" s="16" t="str">
        <f t="shared" si="10"/>
        <v>300-D040</v>
      </c>
      <c r="D653" t="s">
        <v>3984</v>
      </c>
    </row>
    <row r="654" spans="1:4" x14ac:dyDescent="0.2">
      <c r="A654" s="16">
        <v>300</v>
      </c>
      <c r="B654" s="16" t="s">
        <v>3985</v>
      </c>
      <c r="C654" s="16" t="str">
        <f t="shared" si="10"/>
        <v>300-D041</v>
      </c>
      <c r="D654" t="s">
        <v>3986</v>
      </c>
    </row>
    <row r="655" spans="1:4" x14ac:dyDescent="0.2">
      <c r="A655" s="16">
        <v>300</v>
      </c>
      <c r="B655" s="16" t="s">
        <v>3987</v>
      </c>
      <c r="C655" s="16" t="str">
        <f t="shared" si="10"/>
        <v>300-D071</v>
      </c>
      <c r="D655" t="s">
        <v>3988</v>
      </c>
    </row>
    <row r="656" spans="1:4" x14ac:dyDescent="0.2">
      <c r="A656" s="16">
        <v>300</v>
      </c>
      <c r="B656" s="16" t="s">
        <v>3989</v>
      </c>
      <c r="C656" s="16" t="str">
        <f t="shared" si="10"/>
        <v>300-D072</v>
      </c>
      <c r="D656" t="s">
        <v>3990</v>
      </c>
    </row>
    <row r="657" spans="1:4" x14ac:dyDescent="0.2">
      <c r="A657" s="16">
        <v>300</v>
      </c>
      <c r="B657" s="16" t="s">
        <v>3991</v>
      </c>
      <c r="C657" s="16" t="str">
        <f t="shared" si="10"/>
        <v>300-D073</v>
      </c>
      <c r="D657" t="s">
        <v>3992</v>
      </c>
    </row>
    <row r="658" spans="1:4" x14ac:dyDescent="0.2">
      <c r="A658" s="16">
        <v>300</v>
      </c>
      <c r="B658" s="16" t="s">
        <v>3993</v>
      </c>
      <c r="C658" s="16" t="str">
        <f t="shared" si="10"/>
        <v>300-D074</v>
      </c>
      <c r="D658" t="s">
        <v>3994</v>
      </c>
    </row>
    <row r="659" spans="1:4" x14ac:dyDescent="0.2">
      <c r="A659" s="16">
        <v>300</v>
      </c>
      <c r="B659" s="16" t="s">
        <v>3995</v>
      </c>
      <c r="C659" s="16" t="str">
        <f t="shared" si="10"/>
        <v>300-D075</v>
      </c>
      <c r="D659" t="s">
        <v>3996</v>
      </c>
    </row>
    <row r="660" spans="1:4" x14ac:dyDescent="0.2">
      <c r="A660" s="16">
        <v>300</v>
      </c>
      <c r="B660" s="16" t="s">
        <v>3997</v>
      </c>
      <c r="C660" s="16" t="str">
        <f t="shared" si="10"/>
        <v>300-D076</v>
      </c>
      <c r="D660" t="s">
        <v>3998</v>
      </c>
    </row>
    <row r="661" spans="1:4" x14ac:dyDescent="0.2">
      <c r="A661" s="16">
        <v>300</v>
      </c>
      <c r="B661" s="16" t="s">
        <v>3999</v>
      </c>
      <c r="C661" s="16" t="str">
        <f t="shared" si="10"/>
        <v>300-D077</v>
      </c>
      <c r="D661" t="s">
        <v>4000</v>
      </c>
    </row>
    <row r="662" spans="1:4" x14ac:dyDescent="0.2">
      <c r="A662" s="16">
        <v>300</v>
      </c>
      <c r="B662" s="16" t="s">
        <v>4001</v>
      </c>
      <c r="C662" s="16" t="str">
        <f t="shared" si="10"/>
        <v>300-D078</v>
      </c>
      <c r="D662" t="s">
        <v>4002</v>
      </c>
    </row>
    <row r="663" spans="1:4" x14ac:dyDescent="0.2">
      <c r="A663" s="16">
        <v>300</v>
      </c>
      <c r="B663" s="16" t="s">
        <v>4003</v>
      </c>
      <c r="C663" s="16" t="str">
        <f t="shared" si="10"/>
        <v>300-D081</v>
      </c>
      <c r="D663" t="s">
        <v>3988</v>
      </c>
    </row>
    <row r="664" spans="1:4" x14ac:dyDescent="0.2">
      <c r="A664" s="16">
        <v>300</v>
      </c>
      <c r="B664" s="16" t="s">
        <v>4004</v>
      </c>
      <c r="C664" s="16" t="str">
        <f t="shared" si="10"/>
        <v>300-D082</v>
      </c>
      <c r="D664" t="s">
        <v>3990</v>
      </c>
    </row>
    <row r="665" spans="1:4" x14ac:dyDescent="0.2">
      <c r="A665" s="16">
        <v>300</v>
      </c>
      <c r="B665" s="16" t="s">
        <v>4005</v>
      </c>
      <c r="C665" s="16" t="str">
        <f t="shared" si="10"/>
        <v>300-D083</v>
      </c>
      <c r="D665" t="s">
        <v>3992</v>
      </c>
    </row>
    <row r="666" spans="1:4" x14ac:dyDescent="0.2">
      <c r="A666" s="16">
        <v>300</v>
      </c>
      <c r="B666" s="16" t="s">
        <v>4006</v>
      </c>
      <c r="C666" s="16" t="str">
        <f t="shared" si="10"/>
        <v>300-D084</v>
      </c>
      <c r="D666" t="s">
        <v>3994</v>
      </c>
    </row>
    <row r="667" spans="1:4" x14ac:dyDescent="0.2">
      <c r="A667" s="16">
        <v>300</v>
      </c>
      <c r="B667" s="16" t="s">
        <v>4007</v>
      </c>
      <c r="C667" s="16" t="str">
        <f t="shared" si="10"/>
        <v>300-D085</v>
      </c>
      <c r="D667" t="s">
        <v>3996</v>
      </c>
    </row>
    <row r="668" spans="1:4" x14ac:dyDescent="0.2">
      <c r="A668" s="16">
        <v>300</v>
      </c>
      <c r="B668" s="16" t="s">
        <v>4008</v>
      </c>
      <c r="C668" s="16" t="str">
        <f t="shared" si="10"/>
        <v>300-D086</v>
      </c>
      <c r="D668" t="s">
        <v>3998</v>
      </c>
    </row>
    <row r="669" spans="1:4" x14ac:dyDescent="0.2">
      <c r="A669" s="16">
        <v>300</v>
      </c>
      <c r="B669" s="16" t="s">
        <v>4009</v>
      </c>
      <c r="C669" s="16" t="str">
        <f t="shared" si="10"/>
        <v>300-D087</v>
      </c>
      <c r="D669" t="s">
        <v>4010</v>
      </c>
    </row>
    <row r="670" spans="1:4" x14ac:dyDescent="0.2">
      <c r="A670" s="16">
        <v>300</v>
      </c>
      <c r="B670" s="16" t="s">
        <v>4011</v>
      </c>
      <c r="C670" s="16" t="str">
        <f t="shared" si="10"/>
        <v>300-D088</v>
      </c>
      <c r="D670" t="s">
        <v>4002</v>
      </c>
    </row>
    <row r="671" spans="1:4" x14ac:dyDescent="0.2">
      <c r="A671" s="16">
        <v>300</v>
      </c>
      <c r="B671" s="16" t="s">
        <v>4012</v>
      </c>
      <c r="C671" s="18" t="str">
        <f t="shared" si="10"/>
        <v>300-F010</v>
      </c>
      <c r="D671" s="12" t="s">
        <v>4013</v>
      </c>
    </row>
    <row r="672" spans="1:4" x14ac:dyDescent="0.2">
      <c r="A672" s="16">
        <v>300</v>
      </c>
      <c r="B672" s="16" t="s">
        <v>4014</v>
      </c>
      <c r="C672" s="16" t="str">
        <f t="shared" si="10"/>
        <v>300-F011</v>
      </c>
      <c r="D672" t="s">
        <v>4015</v>
      </c>
    </row>
    <row r="673" spans="1:4" x14ac:dyDescent="0.2">
      <c r="A673" s="16">
        <v>300</v>
      </c>
      <c r="B673" s="16" t="s">
        <v>4016</v>
      </c>
      <c r="C673" s="18" t="str">
        <f t="shared" si="10"/>
        <v>300-F012</v>
      </c>
      <c r="D673" s="12" t="s">
        <v>4013</v>
      </c>
    </row>
    <row r="674" spans="1:4" x14ac:dyDescent="0.2">
      <c r="A674" s="16">
        <v>300</v>
      </c>
      <c r="B674" s="16" t="s">
        <v>4017</v>
      </c>
      <c r="C674" s="16" t="str">
        <f t="shared" si="10"/>
        <v>300-F020</v>
      </c>
      <c r="D674" t="s">
        <v>4018</v>
      </c>
    </row>
    <row r="675" spans="1:4" x14ac:dyDescent="0.2">
      <c r="A675" s="16">
        <v>300</v>
      </c>
      <c r="B675" s="16" t="s">
        <v>4019</v>
      </c>
      <c r="C675" s="16" t="str">
        <f t="shared" si="10"/>
        <v>300-F021</v>
      </c>
      <c r="D675" t="s">
        <v>4020</v>
      </c>
    </row>
    <row r="676" spans="1:4" x14ac:dyDescent="0.2">
      <c r="A676" s="16">
        <v>300</v>
      </c>
      <c r="B676" s="16" t="s">
        <v>4021</v>
      </c>
      <c r="C676" s="16" t="str">
        <f t="shared" si="10"/>
        <v>300-F022</v>
      </c>
      <c r="D676" t="s">
        <v>4018</v>
      </c>
    </row>
    <row r="677" spans="1:4" x14ac:dyDescent="0.2">
      <c r="A677" s="16">
        <v>300</v>
      </c>
      <c r="B677" s="16" t="s">
        <v>3850</v>
      </c>
      <c r="C677" s="16" t="str">
        <f t="shared" si="10"/>
        <v>300-G010</v>
      </c>
      <c r="D677" t="s">
        <v>4022</v>
      </c>
    </row>
    <row r="678" spans="1:4" x14ac:dyDescent="0.2">
      <c r="A678" s="16">
        <v>300</v>
      </c>
      <c r="B678" s="16" t="s">
        <v>3854</v>
      </c>
      <c r="C678" s="16" t="str">
        <f t="shared" si="10"/>
        <v>300-G020</v>
      </c>
      <c r="D678" t="s">
        <v>4023</v>
      </c>
    </row>
    <row r="679" spans="1:4" x14ac:dyDescent="0.2">
      <c r="A679" s="16">
        <v>300</v>
      </c>
      <c r="B679" s="16" t="s">
        <v>4024</v>
      </c>
      <c r="C679" s="16" t="str">
        <f t="shared" si="10"/>
        <v>300-L010</v>
      </c>
      <c r="D679" t="s">
        <v>4025</v>
      </c>
    </row>
    <row r="680" spans="1:4" x14ac:dyDescent="0.2">
      <c r="A680" s="16">
        <v>300</v>
      </c>
      <c r="B680" s="16" t="s">
        <v>4026</v>
      </c>
      <c r="C680" s="16" t="str">
        <f t="shared" si="10"/>
        <v>300-L011</v>
      </c>
      <c r="D680" t="s">
        <v>4027</v>
      </c>
    </row>
    <row r="681" spans="1:4" x14ac:dyDescent="0.2">
      <c r="A681" s="16">
        <v>300</v>
      </c>
      <c r="B681" s="16" t="s">
        <v>4028</v>
      </c>
      <c r="C681" s="16" t="str">
        <f t="shared" si="10"/>
        <v>300-L012</v>
      </c>
      <c r="D681" t="s">
        <v>4029</v>
      </c>
    </row>
    <row r="682" spans="1:4" x14ac:dyDescent="0.2">
      <c r="A682" s="16">
        <v>300</v>
      </c>
      <c r="B682" s="16" t="s">
        <v>4030</v>
      </c>
      <c r="C682" s="16" t="str">
        <f t="shared" si="10"/>
        <v>300-L013</v>
      </c>
      <c r="D682" t="s">
        <v>4031</v>
      </c>
    </row>
    <row r="683" spans="1:4" x14ac:dyDescent="0.2">
      <c r="A683" s="16">
        <v>300</v>
      </c>
      <c r="B683" s="16" t="s">
        <v>4032</v>
      </c>
      <c r="C683" s="16" t="str">
        <f t="shared" si="10"/>
        <v>300-L014</v>
      </c>
      <c r="D683" t="s">
        <v>4033</v>
      </c>
    </row>
    <row r="684" spans="1:4" x14ac:dyDescent="0.2">
      <c r="A684" s="16">
        <v>300</v>
      </c>
      <c r="B684" s="16" t="s">
        <v>4034</v>
      </c>
      <c r="C684" s="16" t="str">
        <f t="shared" si="10"/>
        <v>300-L020</v>
      </c>
      <c r="D684" t="s">
        <v>4035</v>
      </c>
    </row>
    <row r="685" spans="1:4" x14ac:dyDescent="0.2">
      <c r="A685" s="16">
        <v>300</v>
      </c>
      <c r="B685" s="16" t="s">
        <v>4036</v>
      </c>
      <c r="C685" s="16" t="str">
        <f t="shared" si="10"/>
        <v>300-L021</v>
      </c>
      <c r="D685" t="s">
        <v>4037</v>
      </c>
    </row>
    <row r="686" spans="1:4" x14ac:dyDescent="0.2">
      <c r="A686" s="16">
        <v>300</v>
      </c>
      <c r="B686" s="16" t="s">
        <v>4038</v>
      </c>
      <c r="C686" s="16" t="str">
        <f t="shared" si="10"/>
        <v>300-L022</v>
      </c>
      <c r="D686" t="s">
        <v>4039</v>
      </c>
    </row>
    <row r="687" spans="1:4" x14ac:dyDescent="0.2">
      <c r="A687" s="16">
        <v>300</v>
      </c>
      <c r="B687" s="16" t="s">
        <v>4040</v>
      </c>
      <c r="C687" s="16" t="str">
        <f t="shared" si="10"/>
        <v>300-L023</v>
      </c>
      <c r="D687" t="s">
        <v>4041</v>
      </c>
    </row>
    <row r="688" spans="1:4" x14ac:dyDescent="0.2">
      <c r="A688" s="16">
        <v>300</v>
      </c>
      <c r="B688" s="16" t="s">
        <v>4042</v>
      </c>
      <c r="C688" s="16" t="str">
        <f t="shared" si="10"/>
        <v>300-L024</v>
      </c>
      <c r="D688" t="s">
        <v>4043</v>
      </c>
    </row>
    <row r="689" spans="1:4" x14ac:dyDescent="0.2">
      <c r="A689" s="16">
        <v>300</v>
      </c>
      <c r="B689" s="16" t="s">
        <v>4044</v>
      </c>
      <c r="C689" s="16" t="str">
        <f t="shared" si="10"/>
        <v>300-N011</v>
      </c>
      <c r="D689" t="s">
        <v>4045</v>
      </c>
    </row>
    <row r="690" spans="1:4" x14ac:dyDescent="0.2">
      <c r="A690" s="16">
        <v>300</v>
      </c>
      <c r="B690" s="16" t="s">
        <v>4046</v>
      </c>
      <c r="C690" s="16" t="str">
        <f t="shared" si="10"/>
        <v>300-N021</v>
      </c>
      <c r="D690" t="s">
        <v>4047</v>
      </c>
    </row>
    <row r="691" spans="1:4" x14ac:dyDescent="0.2">
      <c r="A691" s="16">
        <v>300</v>
      </c>
      <c r="B691" s="16" t="s">
        <v>4048</v>
      </c>
      <c r="C691" s="16" t="str">
        <f t="shared" si="10"/>
        <v>300-P011</v>
      </c>
      <c r="D691" t="s">
        <v>4049</v>
      </c>
    </row>
    <row r="692" spans="1:4" x14ac:dyDescent="0.2">
      <c r="A692" s="16">
        <v>300</v>
      </c>
      <c r="B692" s="16" t="s">
        <v>4050</v>
      </c>
      <c r="C692" s="16" t="str">
        <f t="shared" si="10"/>
        <v>300-P021</v>
      </c>
      <c r="D692" t="s">
        <v>4051</v>
      </c>
    </row>
    <row r="693" spans="1:4" x14ac:dyDescent="0.2">
      <c r="A693" s="16">
        <v>300</v>
      </c>
      <c r="B693" s="16" t="s">
        <v>4052</v>
      </c>
      <c r="C693" s="16" t="str">
        <f t="shared" si="10"/>
        <v>300-R010</v>
      </c>
      <c r="D693" t="s">
        <v>4053</v>
      </c>
    </row>
    <row r="694" spans="1:4" x14ac:dyDescent="0.2">
      <c r="A694" s="16">
        <v>300</v>
      </c>
      <c r="B694" s="16" t="s">
        <v>4054</v>
      </c>
      <c r="C694" s="16" t="str">
        <f t="shared" si="10"/>
        <v>300-R011</v>
      </c>
      <c r="D694" t="s">
        <v>4055</v>
      </c>
    </row>
    <row r="695" spans="1:4" x14ac:dyDescent="0.2">
      <c r="A695" s="16">
        <v>300</v>
      </c>
      <c r="B695" s="16" t="s">
        <v>4056</v>
      </c>
      <c r="C695" s="16" t="str">
        <f t="shared" si="10"/>
        <v>300-R012</v>
      </c>
      <c r="D695" t="s">
        <v>4057</v>
      </c>
    </row>
    <row r="696" spans="1:4" x14ac:dyDescent="0.2">
      <c r="A696" s="16">
        <v>300</v>
      </c>
      <c r="B696" s="16" t="s">
        <v>4058</v>
      </c>
      <c r="C696" s="16" t="str">
        <f t="shared" si="10"/>
        <v>300-R020</v>
      </c>
      <c r="D696" t="s">
        <v>4059</v>
      </c>
    </row>
    <row r="697" spans="1:4" x14ac:dyDescent="0.2">
      <c r="A697" s="16">
        <v>300</v>
      </c>
      <c r="B697" s="16" t="s">
        <v>4060</v>
      </c>
      <c r="C697" s="16" t="str">
        <f t="shared" si="10"/>
        <v>300-R021</v>
      </c>
      <c r="D697" t="s">
        <v>4061</v>
      </c>
    </row>
    <row r="698" spans="1:4" x14ac:dyDescent="0.2">
      <c r="A698" s="16">
        <v>300</v>
      </c>
      <c r="B698" s="16" t="s">
        <v>4062</v>
      </c>
      <c r="C698" s="16" t="str">
        <f t="shared" si="10"/>
        <v>300-R022</v>
      </c>
      <c r="D698" t="s">
        <v>4063</v>
      </c>
    </row>
    <row r="699" spans="1:4" x14ac:dyDescent="0.2">
      <c r="A699" s="16">
        <v>300</v>
      </c>
      <c r="B699" s="16" t="s">
        <v>4064</v>
      </c>
      <c r="C699" s="16" t="str">
        <f t="shared" si="10"/>
        <v>300-RD10</v>
      </c>
      <c r="D699" t="s">
        <v>4065</v>
      </c>
    </row>
    <row r="700" spans="1:4" x14ac:dyDescent="0.2">
      <c r="A700" s="16">
        <v>300</v>
      </c>
      <c r="B700" s="16" t="s">
        <v>4066</v>
      </c>
      <c r="C700" s="16" t="str">
        <f t="shared" si="10"/>
        <v>300-RD12</v>
      </c>
      <c r="D700" t="s">
        <v>4067</v>
      </c>
    </row>
    <row r="701" spans="1:4" x14ac:dyDescent="0.2">
      <c r="A701" s="16">
        <v>300</v>
      </c>
      <c r="B701" s="16" t="s">
        <v>4068</v>
      </c>
      <c r="C701" s="16" t="str">
        <f t="shared" si="10"/>
        <v>300-RD20</v>
      </c>
      <c r="D701" t="s">
        <v>4069</v>
      </c>
    </row>
    <row r="702" spans="1:4" x14ac:dyDescent="0.2">
      <c r="A702" s="16">
        <v>300</v>
      </c>
      <c r="B702" s="16" t="s">
        <v>4070</v>
      </c>
      <c r="C702" s="16" t="str">
        <f t="shared" si="10"/>
        <v>300-RD22</v>
      </c>
      <c r="D702" t="s">
        <v>4071</v>
      </c>
    </row>
    <row r="703" spans="1:4" x14ac:dyDescent="0.2">
      <c r="A703" s="16">
        <v>300</v>
      </c>
      <c r="B703" s="16" t="s">
        <v>4072</v>
      </c>
      <c r="C703" s="16" t="str">
        <f t="shared" si="10"/>
        <v>300-S010</v>
      </c>
      <c r="D703" t="s">
        <v>4073</v>
      </c>
    </row>
    <row r="704" spans="1:4" x14ac:dyDescent="0.2">
      <c r="A704" s="16">
        <v>300</v>
      </c>
      <c r="B704" s="16" t="s">
        <v>4074</v>
      </c>
      <c r="C704" s="16" t="str">
        <f t="shared" si="10"/>
        <v>300-S020</v>
      </c>
      <c r="D704" t="s">
        <v>4075</v>
      </c>
    </row>
    <row r="705" spans="1:4" x14ac:dyDescent="0.2">
      <c r="A705" s="16">
        <v>300</v>
      </c>
      <c r="B705" s="16" t="s">
        <v>4076</v>
      </c>
      <c r="C705" s="16" t="str">
        <f t="shared" si="10"/>
        <v>300-SD10</v>
      </c>
      <c r="D705" t="s">
        <v>4077</v>
      </c>
    </row>
    <row r="706" spans="1:4" x14ac:dyDescent="0.2">
      <c r="A706" s="16">
        <v>300</v>
      </c>
      <c r="B706" s="16" t="s">
        <v>4078</v>
      </c>
      <c r="C706" s="16" t="str">
        <f t="shared" si="10"/>
        <v>300-SD20</v>
      </c>
      <c r="D706" t="s">
        <v>4079</v>
      </c>
    </row>
    <row r="707" spans="1:4" x14ac:dyDescent="0.2">
      <c r="A707" s="16">
        <v>300</v>
      </c>
      <c r="B707" s="16" t="s">
        <v>4080</v>
      </c>
      <c r="C707" s="16" t="str">
        <f t="shared" si="10"/>
        <v>300-T010</v>
      </c>
      <c r="D707" t="s">
        <v>4081</v>
      </c>
    </row>
    <row r="708" spans="1:4" x14ac:dyDescent="0.2">
      <c r="A708" s="16">
        <v>300</v>
      </c>
      <c r="B708" s="16" t="s">
        <v>4082</v>
      </c>
      <c r="C708" s="16" t="str">
        <f t="shared" si="10"/>
        <v>300-T012</v>
      </c>
      <c r="D708" t="s">
        <v>4083</v>
      </c>
    </row>
    <row r="709" spans="1:4" x14ac:dyDescent="0.2">
      <c r="A709" s="16">
        <v>300</v>
      </c>
      <c r="B709" s="16" t="s">
        <v>4084</v>
      </c>
      <c r="C709" s="16" t="str">
        <f t="shared" si="10"/>
        <v>300-T013</v>
      </c>
      <c r="D709" t="s">
        <v>4085</v>
      </c>
    </row>
    <row r="710" spans="1:4" x14ac:dyDescent="0.2">
      <c r="A710" s="16">
        <v>300</v>
      </c>
      <c r="B710" s="16" t="s">
        <v>4086</v>
      </c>
      <c r="C710" s="16" t="str">
        <f t="shared" si="10"/>
        <v>300-T014</v>
      </c>
      <c r="D710" t="s">
        <v>4087</v>
      </c>
    </row>
    <row r="711" spans="1:4" x14ac:dyDescent="0.2">
      <c r="A711" s="16">
        <v>300</v>
      </c>
      <c r="B711" s="16" t="s">
        <v>4088</v>
      </c>
      <c r="C711" s="16" t="str">
        <f t="shared" si="10"/>
        <v>300-T015</v>
      </c>
      <c r="D711" t="s">
        <v>4089</v>
      </c>
    </row>
    <row r="712" spans="1:4" x14ac:dyDescent="0.2">
      <c r="A712" s="16">
        <v>300</v>
      </c>
      <c r="B712" s="16" t="s">
        <v>4090</v>
      </c>
      <c r="C712" s="16" t="str">
        <f t="shared" si="10"/>
        <v>300-T016</v>
      </c>
      <c r="D712" t="s">
        <v>4091</v>
      </c>
    </row>
    <row r="713" spans="1:4" x14ac:dyDescent="0.2">
      <c r="A713" s="16">
        <v>300</v>
      </c>
      <c r="B713" s="16" t="s">
        <v>4092</v>
      </c>
      <c r="C713" s="16" t="str">
        <f t="shared" ref="C713:C776" si="11">_xlfn.CONCAT(A713,"-",B713)</f>
        <v>300-T020</v>
      </c>
      <c r="D713" t="s">
        <v>4093</v>
      </c>
    </row>
    <row r="714" spans="1:4" x14ac:dyDescent="0.2">
      <c r="A714" s="16">
        <v>300</v>
      </c>
      <c r="B714" s="16" t="s">
        <v>4094</v>
      </c>
      <c r="C714" s="16" t="str">
        <f t="shared" si="11"/>
        <v>300-T022</v>
      </c>
      <c r="D714" t="s">
        <v>4095</v>
      </c>
    </row>
    <row r="715" spans="1:4" x14ac:dyDescent="0.2">
      <c r="A715" s="16">
        <v>300</v>
      </c>
      <c r="B715" s="16" t="s">
        <v>4096</v>
      </c>
      <c r="C715" s="16" t="str">
        <f t="shared" si="11"/>
        <v>300-T023</v>
      </c>
      <c r="D715" t="s">
        <v>4085</v>
      </c>
    </row>
    <row r="716" spans="1:4" x14ac:dyDescent="0.2">
      <c r="A716" s="16">
        <v>300</v>
      </c>
      <c r="B716" s="16" t="s">
        <v>4097</v>
      </c>
      <c r="C716" s="16" t="str">
        <f t="shared" si="11"/>
        <v>300-T024</v>
      </c>
      <c r="D716" t="s">
        <v>4098</v>
      </c>
    </row>
    <row r="717" spans="1:4" x14ac:dyDescent="0.2">
      <c r="A717" s="16">
        <v>300</v>
      </c>
      <c r="B717" s="16" t="s">
        <v>4099</v>
      </c>
      <c r="C717" s="16" t="str">
        <f t="shared" si="11"/>
        <v>300-T025</v>
      </c>
      <c r="D717" t="s">
        <v>4100</v>
      </c>
    </row>
    <row r="718" spans="1:4" x14ac:dyDescent="0.2">
      <c r="A718" s="16">
        <v>300</v>
      </c>
      <c r="B718" s="16" t="s">
        <v>4101</v>
      </c>
      <c r="C718" s="16" t="str">
        <f t="shared" si="11"/>
        <v>300-T026</v>
      </c>
      <c r="D718" t="s">
        <v>4091</v>
      </c>
    </row>
    <row r="719" spans="1:4" x14ac:dyDescent="0.2">
      <c r="A719" s="16">
        <v>300</v>
      </c>
      <c r="B719" s="16" t="s">
        <v>4102</v>
      </c>
      <c r="C719" s="16" t="str">
        <f t="shared" si="11"/>
        <v>300-W010</v>
      </c>
      <c r="D719" t="s">
        <v>4103</v>
      </c>
    </row>
    <row r="720" spans="1:4" x14ac:dyDescent="0.2">
      <c r="A720" s="16">
        <v>300</v>
      </c>
      <c r="B720" s="16" t="s">
        <v>4104</v>
      </c>
      <c r="C720" s="16" t="str">
        <f t="shared" si="11"/>
        <v>300-W011</v>
      </c>
      <c r="D720" t="s">
        <v>4105</v>
      </c>
    </row>
    <row r="721" spans="1:4" x14ac:dyDescent="0.2">
      <c r="A721" s="16">
        <v>300</v>
      </c>
      <c r="B721" s="16" t="s">
        <v>4106</v>
      </c>
      <c r="C721" s="16" t="str">
        <f t="shared" si="11"/>
        <v>300-W012</v>
      </c>
      <c r="D721" t="s">
        <v>4107</v>
      </c>
    </row>
    <row r="722" spans="1:4" x14ac:dyDescent="0.2">
      <c r="A722" s="16">
        <v>300</v>
      </c>
      <c r="B722" s="16" t="s">
        <v>4108</v>
      </c>
      <c r="C722" s="16" t="str">
        <f t="shared" si="11"/>
        <v>300-W013</v>
      </c>
      <c r="D722" t="s">
        <v>4109</v>
      </c>
    </row>
    <row r="723" spans="1:4" x14ac:dyDescent="0.2">
      <c r="A723" s="16">
        <v>300</v>
      </c>
      <c r="B723" s="16" t="s">
        <v>4110</v>
      </c>
      <c r="C723" s="16" t="str">
        <f t="shared" si="11"/>
        <v>300-W014</v>
      </c>
      <c r="D723" t="s">
        <v>4111</v>
      </c>
    </row>
    <row r="724" spans="1:4" x14ac:dyDescent="0.2">
      <c r="A724" s="16">
        <v>300</v>
      </c>
      <c r="B724" s="16" t="s">
        <v>4112</v>
      </c>
      <c r="C724" s="16" t="str">
        <f t="shared" si="11"/>
        <v>300-W015</v>
      </c>
      <c r="D724" t="s">
        <v>4113</v>
      </c>
    </row>
    <row r="725" spans="1:4" x14ac:dyDescent="0.2">
      <c r="A725" s="16">
        <v>300</v>
      </c>
      <c r="B725" s="16" t="s">
        <v>4114</v>
      </c>
      <c r="C725" s="16" t="str">
        <f t="shared" si="11"/>
        <v>300-W020</v>
      </c>
      <c r="D725" t="s">
        <v>4115</v>
      </c>
    </row>
    <row r="726" spans="1:4" x14ac:dyDescent="0.2">
      <c r="A726" s="16">
        <v>300</v>
      </c>
      <c r="B726" s="16" t="s">
        <v>4116</v>
      </c>
      <c r="C726" s="16" t="str">
        <f t="shared" si="11"/>
        <v>300-W021</v>
      </c>
      <c r="D726" t="s">
        <v>4117</v>
      </c>
    </row>
    <row r="727" spans="1:4" x14ac:dyDescent="0.2">
      <c r="A727" s="16">
        <v>300</v>
      </c>
      <c r="B727" s="16" t="s">
        <v>4118</v>
      </c>
      <c r="C727" s="16" t="str">
        <f t="shared" si="11"/>
        <v>300-W022</v>
      </c>
      <c r="D727" t="s">
        <v>4119</v>
      </c>
    </row>
    <row r="728" spans="1:4" x14ac:dyDescent="0.2">
      <c r="A728" s="16">
        <v>300</v>
      </c>
      <c r="B728" s="16" t="s">
        <v>4120</v>
      </c>
      <c r="C728" s="16" t="str">
        <f t="shared" si="11"/>
        <v>300-W023</v>
      </c>
      <c r="D728" t="s">
        <v>4109</v>
      </c>
    </row>
    <row r="729" spans="1:4" x14ac:dyDescent="0.2">
      <c r="A729" s="16">
        <v>300</v>
      </c>
      <c r="B729" s="16" t="s">
        <v>4121</v>
      </c>
      <c r="C729" s="16" t="str">
        <f t="shared" si="11"/>
        <v>300-W024</v>
      </c>
      <c r="D729" t="s">
        <v>4111</v>
      </c>
    </row>
    <row r="730" spans="1:4" x14ac:dyDescent="0.2">
      <c r="A730" s="16">
        <v>300</v>
      </c>
      <c r="B730" s="16" t="s">
        <v>4122</v>
      </c>
      <c r="C730" s="16" t="str">
        <f t="shared" si="11"/>
        <v>300-W025</v>
      </c>
      <c r="D730" t="s">
        <v>4113</v>
      </c>
    </row>
    <row r="731" spans="1:4" x14ac:dyDescent="0.2">
      <c r="A731" s="16">
        <v>300</v>
      </c>
      <c r="B731" s="16" t="s">
        <v>4143</v>
      </c>
      <c r="C731" s="16" t="str">
        <f t="shared" si="11"/>
        <v>300-WS10</v>
      </c>
      <c r="D731" t="s">
        <v>4144</v>
      </c>
    </row>
    <row r="732" spans="1:4" x14ac:dyDescent="0.2">
      <c r="A732" s="16">
        <v>300</v>
      </c>
      <c r="B732" s="16" t="s">
        <v>4145</v>
      </c>
      <c r="C732" s="16" t="str">
        <f t="shared" si="11"/>
        <v>300-WS11</v>
      </c>
      <c r="D732" t="s">
        <v>4146</v>
      </c>
    </row>
    <row r="733" spans="1:4" x14ac:dyDescent="0.2">
      <c r="A733" s="16">
        <v>300</v>
      </c>
      <c r="B733" s="16" t="s">
        <v>4147</v>
      </c>
      <c r="C733" s="16" t="str">
        <f t="shared" si="11"/>
        <v>300-WS20</v>
      </c>
      <c r="D733" t="s">
        <v>4148</v>
      </c>
    </row>
    <row r="734" spans="1:4" x14ac:dyDescent="0.2">
      <c r="A734" s="16">
        <v>300</v>
      </c>
      <c r="B734" s="16" t="s">
        <v>4149</v>
      </c>
      <c r="C734" s="16" t="str">
        <f t="shared" si="11"/>
        <v>300-WS21</v>
      </c>
      <c r="D734" t="s">
        <v>4150</v>
      </c>
    </row>
    <row r="735" spans="1:4" x14ac:dyDescent="0.2">
      <c r="A735" s="16">
        <v>301</v>
      </c>
      <c r="B735" s="16">
        <v>10</v>
      </c>
      <c r="C735" s="16" t="str">
        <f t="shared" si="11"/>
        <v>301-10</v>
      </c>
      <c r="D735" t="s">
        <v>4168</v>
      </c>
    </row>
    <row r="736" spans="1:4" x14ac:dyDescent="0.2">
      <c r="A736" s="16">
        <v>301</v>
      </c>
      <c r="B736" s="16">
        <v>20</v>
      </c>
      <c r="C736" s="16" t="str">
        <f t="shared" si="11"/>
        <v>301-20</v>
      </c>
      <c r="D736" t="s">
        <v>4169</v>
      </c>
    </row>
    <row r="737" spans="1:4" x14ac:dyDescent="0.2">
      <c r="A737" s="16">
        <v>302</v>
      </c>
      <c r="B737" s="16">
        <v>10</v>
      </c>
      <c r="C737" s="16" t="str">
        <f t="shared" si="11"/>
        <v>302-10</v>
      </c>
      <c r="D737" t="s">
        <v>4170</v>
      </c>
    </row>
    <row r="738" spans="1:4" x14ac:dyDescent="0.2">
      <c r="A738" s="16">
        <v>302</v>
      </c>
      <c r="B738" s="16">
        <v>20</v>
      </c>
      <c r="C738" s="16" t="str">
        <f t="shared" si="11"/>
        <v>302-20</v>
      </c>
      <c r="D738" t="s">
        <v>4171</v>
      </c>
    </row>
    <row r="739" spans="1:4" x14ac:dyDescent="0.2">
      <c r="A739" s="16">
        <v>303</v>
      </c>
      <c r="B739" s="16">
        <v>10</v>
      </c>
      <c r="C739" s="16" t="str">
        <f t="shared" si="11"/>
        <v>303-10</v>
      </c>
      <c r="D739" t="s">
        <v>4172</v>
      </c>
    </row>
    <row r="740" spans="1:4" x14ac:dyDescent="0.2">
      <c r="A740" s="16">
        <v>303</v>
      </c>
      <c r="B740" s="16">
        <v>11</v>
      </c>
      <c r="C740" s="16" t="str">
        <f t="shared" si="11"/>
        <v>303-11</v>
      </c>
      <c r="D740" t="s">
        <v>4128</v>
      </c>
    </row>
    <row r="741" spans="1:4" x14ac:dyDescent="0.2">
      <c r="A741" s="16">
        <v>303</v>
      </c>
      <c r="B741" s="16">
        <v>20</v>
      </c>
      <c r="C741" s="16" t="str">
        <f t="shared" si="11"/>
        <v>303-20</v>
      </c>
      <c r="D741" t="s">
        <v>4173</v>
      </c>
    </row>
    <row r="742" spans="1:4" x14ac:dyDescent="0.2">
      <c r="A742" s="16">
        <v>303</v>
      </c>
      <c r="B742" s="16">
        <v>21</v>
      </c>
      <c r="C742" s="16" t="str">
        <f t="shared" si="11"/>
        <v>303-21</v>
      </c>
      <c r="D742" t="s">
        <v>4130</v>
      </c>
    </row>
    <row r="743" spans="1:4" x14ac:dyDescent="0.2">
      <c r="A743" s="16">
        <v>304</v>
      </c>
      <c r="B743" s="16">
        <v>10</v>
      </c>
      <c r="C743" s="16" t="str">
        <f t="shared" si="11"/>
        <v>304-10</v>
      </c>
      <c r="D743" t="s">
        <v>4174</v>
      </c>
    </row>
    <row r="744" spans="1:4" x14ac:dyDescent="0.2">
      <c r="A744" s="16">
        <v>304</v>
      </c>
      <c r="B744" s="16">
        <v>20</v>
      </c>
      <c r="C744" s="16" t="str">
        <f t="shared" si="11"/>
        <v>304-20</v>
      </c>
      <c r="D744" t="s">
        <v>4175</v>
      </c>
    </row>
    <row r="745" spans="1:4" x14ac:dyDescent="0.2">
      <c r="A745" s="16">
        <v>600</v>
      </c>
      <c r="B745" s="16">
        <v>10</v>
      </c>
      <c r="C745" s="16" t="str">
        <f t="shared" si="11"/>
        <v>600-10</v>
      </c>
      <c r="D745" t="s">
        <v>4176</v>
      </c>
    </row>
    <row r="746" spans="1:4" x14ac:dyDescent="0.2">
      <c r="A746" s="16">
        <v>600</v>
      </c>
      <c r="B746" s="16">
        <v>20</v>
      </c>
      <c r="C746" s="16" t="str">
        <f t="shared" si="11"/>
        <v>600-20</v>
      </c>
      <c r="D746" t="s">
        <v>4177</v>
      </c>
    </row>
    <row r="747" spans="1:4" x14ac:dyDescent="0.2">
      <c r="A747" s="16">
        <v>605</v>
      </c>
      <c r="B747" s="16">
        <v>10</v>
      </c>
      <c r="C747" s="16" t="str">
        <f t="shared" si="11"/>
        <v>605-10</v>
      </c>
      <c r="D747" t="s">
        <v>4178</v>
      </c>
    </row>
    <row r="748" spans="1:4" x14ac:dyDescent="0.2">
      <c r="A748" s="16">
        <v>605</v>
      </c>
      <c r="B748" s="16">
        <v>20</v>
      </c>
      <c r="C748" s="16" t="str">
        <f t="shared" si="11"/>
        <v>605-20</v>
      </c>
      <c r="D748" t="s">
        <v>4179</v>
      </c>
    </row>
    <row r="749" spans="1:4" x14ac:dyDescent="0.2">
      <c r="A749" s="16">
        <v>610</v>
      </c>
      <c r="B749" s="16">
        <v>10</v>
      </c>
      <c r="C749" s="16" t="str">
        <f t="shared" si="11"/>
        <v>610-10</v>
      </c>
      <c r="D749" t="s">
        <v>4180</v>
      </c>
    </row>
    <row r="750" spans="1:4" x14ac:dyDescent="0.2">
      <c r="A750" s="16">
        <v>615</v>
      </c>
      <c r="B750" s="16">
        <v>10</v>
      </c>
      <c r="C750" s="16" t="str">
        <f t="shared" si="11"/>
        <v>615-10</v>
      </c>
      <c r="D750" t="s">
        <v>4181</v>
      </c>
    </row>
    <row r="751" spans="1:4" x14ac:dyDescent="0.2">
      <c r="A751" s="16">
        <v>620</v>
      </c>
      <c r="B751" s="16">
        <v>10</v>
      </c>
      <c r="C751" s="16" t="str">
        <f t="shared" si="11"/>
        <v>620-10</v>
      </c>
      <c r="D751" t="s">
        <v>4182</v>
      </c>
    </row>
    <row r="752" spans="1:4" x14ac:dyDescent="0.2">
      <c r="A752" s="16">
        <v>625</v>
      </c>
      <c r="B752" s="16">
        <v>10</v>
      </c>
      <c r="C752" s="16" t="str">
        <f t="shared" si="11"/>
        <v>625-10</v>
      </c>
      <c r="D752" t="s">
        <v>4183</v>
      </c>
    </row>
    <row r="753" spans="1:4" x14ac:dyDescent="0.2">
      <c r="A753" s="16">
        <v>630</v>
      </c>
      <c r="B753" s="16">
        <v>10</v>
      </c>
      <c r="C753" s="16" t="str">
        <f t="shared" si="11"/>
        <v>630-10</v>
      </c>
      <c r="D753" t="s">
        <v>4184</v>
      </c>
    </row>
    <row r="754" spans="1:4" x14ac:dyDescent="0.2">
      <c r="A754" s="16">
        <v>630</v>
      </c>
      <c r="B754" s="16">
        <v>20</v>
      </c>
      <c r="C754" s="16" t="str">
        <f t="shared" si="11"/>
        <v>630-20</v>
      </c>
      <c r="D754" t="s">
        <v>3863</v>
      </c>
    </row>
    <row r="755" spans="1:4" x14ac:dyDescent="0.2">
      <c r="A755" s="16">
        <v>1015</v>
      </c>
      <c r="B755" s="16">
        <v>100</v>
      </c>
      <c r="C755" s="16" t="str">
        <f t="shared" si="11"/>
        <v>1015-100</v>
      </c>
      <c r="D755" t="s">
        <v>4185</v>
      </c>
    </row>
    <row r="756" spans="1:4" x14ac:dyDescent="0.2">
      <c r="A756" s="16">
        <v>1140</v>
      </c>
      <c r="B756" s="16">
        <v>10</v>
      </c>
      <c r="C756" s="16" t="str">
        <f t="shared" si="11"/>
        <v>1140-10</v>
      </c>
      <c r="D756" t="s">
        <v>4186</v>
      </c>
    </row>
    <row r="757" spans="1:4" x14ac:dyDescent="0.2">
      <c r="A757" s="16">
        <v>1140</v>
      </c>
      <c r="B757" s="16">
        <v>20</v>
      </c>
      <c r="C757" s="16" t="str">
        <f t="shared" si="11"/>
        <v>1140-20</v>
      </c>
      <c r="D757" t="s">
        <v>4187</v>
      </c>
    </row>
    <row r="758" spans="1:4" x14ac:dyDescent="0.2">
      <c r="A758" s="16">
        <v>2100</v>
      </c>
      <c r="B758" s="16">
        <v>10</v>
      </c>
      <c r="C758" s="16" t="str">
        <f t="shared" si="11"/>
        <v>2100-10</v>
      </c>
      <c r="D758" t="s">
        <v>4188</v>
      </c>
    </row>
    <row r="759" spans="1:4" x14ac:dyDescent="0.2">
      <c r="A759" s="16">
        <v>2100</v>
      </c>
      <c r="B759" s="16">
        <v>11</v>
      </c>
      <c r="C759" s="16" t="str">
        <f t="shared" si="11"/>
        <v>2100-11</v>
      </c>
      <c r="D759" t="s">
        <v>4189</v>
      </c>
    </row>
    <row r="760" spans="1:4" x14ac:dyDescent="0.2">
      <c r="A760" s="16">
        <v>2100</v>
      </c>
      <c r="B760" s="16">
        <v>20</v>
      </c>
      <c r="C760" s="16" t="str">
        <f t="shared" si="11"/>
        <v>2100-20</v>
      </c>
      <c r="D760" t="s">
        <v>4190</v>
      </c>
    </row>
    <row r="761" spans="1:4" x14ac:dyDescent="0.2">
      <c r="A761" s="16">
        <v>2100</v>
      </c>
      <c r="B761" s="16">
        <v>21</v>
      </c>
      <c r="C761" s="16" t="str">
        <f t="shared" si="11"/>
        <v>2100-21</v>
      </c>
      <c r="D761" t="s">
        <v>4191</v>
      </c>
    </row>
    <row r="762" spans="1:4" x14ac:dyDescent="0.2">
      <c r="A762" s="16">
        <v>2101</v>
      </c>
      <c r="B762" s="16">
        <v>10</v>
      </c>
      <c r="C762" s="16" t="str">
        <f t="shared" si="11"/>
        <v>2101-10</v>
      </c>
      <c r="D762" t="s">
        <v>4192</v>
      </c>
    </row>
    <row r="763" spans="1:4" x14ac:dyDescent="0.2">
      <c r="A763" s="16">
        <v>2101</v>
      </c>
      <c r="B763" s="16">
        <v>20</v>
      </c>
      <c r="C763" s="16" t="str">
        <f t="shared" si="11"/>
        <v>2101-20</v>
      </c>
      <c r="D763" t="s">
        <v>4193</v>
      </c>
    </row>
    <row r="764" spans="1:4" x14ac:dyDescent="0.2">
      <c r="A764" s="16">
        <v>2102</v>
      </c>
      <c r="B764" s="16">
        <v>10</v>
      </c>
      <c r="C764" s="16" t="str">
        <f t="shared" si="11"/>
        <v>2102-10</v>
      </c>
      <c r="D764" t="s">
        <v>4194</v>
      </c>
    </row>
    <row r="765" spans="1:4" x14ac:dyDescent="0.2">
      <c r="A765" s="16">
        <v>2102</v>
      </c>
      <c r="B765" s="16">
        <v>20</v>
      </c>
      <c r="C765" s="16" t="str">
        <f t="shared" si="11"/>
        <v>2102-20</v>
      </c>
      <c r="D765" t="s">
        <v>4195</v>
      </c>
    </row>
    <row r="766" spans="1:4" x14ac:dyDescent="0.2">
      <c r="A766" s="16">
        <v>2103</v>
      </c>
      <c r="B766" s="16">
        <v>10</v>
      </c>
      <c r="C766" s="16" t="str">
        <f t="shared" si="11"/>
        <v>2103-10</v>
      </c>
      <c r="D766" t="s">
        <v>4196</v>
      </c>
    </row>
    <row r="767" spans="1:4" x14ac:dyDescent="0.2">
      <c r="A767" s="16">
        <v>2103</v>
      </c>
      <c r="B767" s="16">
        <v>11</v>
      </c>
      <c r="C767" s="16" t="str">
        <f t="shared" si="11"/>
        <v>2103-11</v>
      </c>
      <c r="D767" t="s">
        <v>4197</v>
      </c>
    </row>
    <row r="768" spans="1:4" x14ac:dyDescent="0.2">
      <c r="A768" s="16">
        <v>2103</v>
      </c>
      <c r="B768" s="16">
        <v>20</v>
      </c>
      <c r="C768" s="16" t="str">
        <f t="shared" si="11"/>
        <v>2103-20</v>
      </c>
      <c r="D768" t="s">
        <v>4198</v>
      </c>
    </row>
    <row r="769" spans="1:4" x14ac:dyDescent="0.2">
      <c r="A769" s="16">
        <v>2103</v>
      </c>
      <c r="B769" s="16">
        <v>21</v>
      </c>
      <c r="C769" s="16" t="str">
        <f t="shared" si="11"/>
        <v>2103-21</v>
      </c>
      <c r="D769" t="s">
        <v>4199</v>
      </c>
    </row>
    <row r="770" spans="1:4" x14ac:dyDescent="0.2">
      <c r="A770" s="16">
        <v>2104</v>
      </c>
      <c r="B770" s="16">
        <v>10</v>
      </c>
      <c r="C770" s="16" t="str">
        <f t="shared" si="11"/>
        <v>2104-10</v>
      </c>
      <c r="D770" t="s">
        <v>4200</v>
      </c>
    </row>
    <row r="771" spans="1:4" x14ac:dyDescent="0.2">
      <c r="A771" s="16">
        <v>2104</v>
      </c>
      <c r="B771" s="16">
        <v>20</v>
      </c>
      <c r="C771" s="16" t="str">
        <f t="shared" si="11"/>
        <v>2104-20</v>
      </c>
      <c r="D771" t="s">
        <v>4201</v>
      </c>
    </row>
    <row r="772" spans="1:4" x14ac:dyDescent="0.2">
      <c r="A772" s="16">
        <v>2199</v>
      </c>
      <c r="B772" s="16">
        <v>20</v>
      </c>
      <c r="C772" s="16" t="str">
        <f t="shared" si="11"/>
        <v>2199-20</v>
      </c>
      <c r="D772" t="s">
        <v>4202</v>
      </c>
    </row>
    <row r="773" spans="1:4" x14ac:dyDescent="0.2">
      <c r="A773" s="16">
        <v>2199</v>
      </c>
      <c r="B773" s="16">
        <v>21</v>
      </c>
      <c r="C773" s="16" t="str">
        <f t="shared" si="11"/>
        <v>2199-21</v>
      </c>
      <c r="D773" t="s">
        <v>4203</v>
      </c>
    </row>
    <row r="774" spans="1:4" x14ac:dyDescent="0.2">
      <c r="A774" s="16">
        <v>2199</v>
      </c>
      <c r="B774" s="16">
        <v>22</v>
      </c>
      <c r="C774" s="16" t="str">
        <f t="shared" si="11"/>
        <v>2199-22</v>
      </c>
      <c r="D774" t="s">
        <v>4204</v>
      </c>
    </row>
    <row r="775" spans="1:4" x14ac:dyDescent="0.2">
      <c r="A775" s="16">
        <v>2199</v>
      </c>
      <c r="B775" s="16">
        <v>23</v>
      </c>
      <c r="C775" s="16" t="str">
        <f t="shared" si="11"/>
        <v>2199-23</v>
      </c>
      <c r="D775" t="s">
        <v>4205</v>
      </c>
    </row>
    <row r="776" spans="1:4" x14ac:dyDescent="0.2">
      <c r="A776" s="16">
        <v>3000</v>
      </c>
      <c r="B776" s="16">
        <v>10</v>
      </c>
      <c r="C776" s="16" t="str">
        <f t="shared" si="11"/>
        <v>3000-10</v>
      </c>
      <c r="D776" t="s">
        <v>4206</v>
      </c>
    </row>
    <row r="777" spans="1:4" x14ac:dyDescent="0.2">
      <c r="A777" s="16">
        <v>3000</v>
      </c>
      <c r="B777" s="16">
        <v>20</v>
      </c>
      <c r="C777" s="16" t="str">
        <f t="shared" ref="C777:C840" si="12">_xlfn.CONCAT(A777,"-",B777)</f>
        <v>3000-20</v>
      </c>
      <c r="D777" t="s">
        <v>4207</v>
      </c>
    </row>
    <row r="778" spans="1:4" x14ac:dyDescent="0.2">
      <c r="A778" s="16">
        <v>3000</v>
      </c>
      <c r="B778" s="16">
        <v>30</v>
      </c>
      <c r="C778" s="16" t="str">
        <f t="shared" si="12"/>
        <v>3000-30</v>
      </c>
      <c r="D778" t="s">
        <v>4208</v>
      </c>
    </row>
    <row r="779" spans="1:4" x14ac:dyDescent="0.2">
      <c r="A779" s="16">
        <v>3000</v>
      </c>
      <c r="B779" s="16">
        <v>40</v>
      </c>
      <c r="C779" s="16" t="str">
        <f t="shared" si="12"/>
        <v>3000-40</v>
      </c>
      <c r="D779" t="s">
        <v>4209</v>
      </c>
    </row>
    <row r="780" spans="1:4" x14ac:dyDescent="0.2">
      <c r="A780" s="16">
        <v>3000</v>
      </c>
      <c r="B780" s="16">
        <v>50</v>
      </c>
      <c r="C780" s="16" t="str">
        <f t="shared" si="12"/>
        <v>3000-50</v>
      </c>
      <c r="D780" t="s">
        <v>4210</v>
      </c>
    </row>
    <row r="781" spans="1:4" x14ac:dyDescent="0.2">
      <c r="A781" s="16">
        <v>3000</v>
      </c>
      <c r="B781" s="16">
        <v>51</v>
      </c>
      <c r="C781" s="16" t="str">
        <f t="shared" si="12"/>
        <v>3000-51</v>
      </c>
      <c r="D781" t="s">
        <v>4211</v>
      </c>
    </row>
    <row r="782" spans="1:4" x14ac:dyDescent="0.2">
      <c r="A782" s="16">
        <v>3000</v>
      </c>
      <c r="B782" s="16">
        <v>90</v>
      </c>
      <c r="C782" s="16" t="str">
        <f t="shared" si="12"/>
        <v>3000-90</v>
      </c>
      <c r="D782" t="s">
        <v>4212</v>
      </c>
    </row>
    <row r="783" spans="1:4" x14ac:dyDescent="0.2">
      <c r="A783" s="16">
        <v>3000</v>
      </c>
      <c r="B783" s="16">
        <v>120</v>
      </c>
      <c r="C783" s="16" t="str">
        <f t="shared" si="12"/>
        <v>3000-120</v>
      </c>
      <c r="D783" t="s">
        <v>4213</v>
      </c>
    </row>
    <row r="784" spans="1:4" x14ac:dyDescent="0.2">
      <c r="A784" s="16">
        <v>3500</v>
      </c>
      <c r="B784" s="16">
        <v>10</v>
      </c>
      <c r="C784" s="16" t="str">
        <f t="shared" si="12"/>
        <v>3500-10</v>
      </c>
      <c r="D784" t="s">
        <v>4214</v>
      </c>
    </row>
    <row r="785" spans="1:4" x14ac:dyDescent="0.2">
      <c r="A785" s="16">
        <v>3500</v>
      </c>
      <c r="B785" s="16">
        <v>20</v>
      </c>
      <c r="C785" s="16" t="str">
        <f t="shared" si="12"/>
        <v>3500-20</v>
      </c>
      <c r="D785" t="s">
        <v>4215</v>
      </c>
    </row>
    <row r="786" spans="1:4" x14ac:dyDescent="0.2">
      <c r="A786" s="16">
        <v>4500</v>
      </c>
      <c r="B786" s="16">
        <v>10</v>
      </c>
      <c r="C786" s="16" t="str">
        <f t="shared" si="12"/>
        <v>4500-10</v>
      </c>
      <c r="D786" t="s">
        <v>4216</v>
      </c>
    </row>
    <row r="787" spans="1:4" x14ac:dyDescent="0.2">
      <c r="A787" s="16">
        <v>4500</v>
      </c>
      <c r="B787" s="16">
        <v>15</v>
      </c>
      <c r="C787" s="16" t="str">
        <f t="shared" si="12"/>
        <v>4500-15</v>
      </c>
      <c r="D787" t="s">
        <v>4217</v>
      </c>
    </row>
    <row r="788" spans="1:4" x14ac:dyDescent="0.2">
      <c r="A788" s="16">
        <v>4500</v>
      </c>
      <c r="B788" s="16">
        <v>20</v>
      </c>
      <c r="C788" s="16" t="str">
        <f t="shared" si="12"/>
        <v>4500-20</v>
      </c>
      <c r="D788" t="s">
        <v>4218</v>
      </c>
    </row>
    <row r="789" spans="1:4" x14ac:dyDescent="0.2">
      <c r="A789" s="16">
        <v>4500</v>
      </c>
      <c r="B789" s="16">
        <v>25</v>
      </c>
      <c r="C789" s="16" t="str">
        <f t="shared" si="12"/>
        <v>4500-25</v>
      </c>
      <c r="D789" t="s">
        <v>4219</v>
      </c>
    </row>
    <row r="790" spans="1:4" x14ac:dyDescent="0.2">
      <c r="A790" s="16">
        <v>4500</v>
      </c>
      <c r="B790" s="16">
        <v>70</v>
      </c>
      <c r="C790" s="16" t="str">
        <f t="shared" si="12"/>
        <v>4500-70</v>
      </c>
      <c r="D790" t="s">
        <v>4220</v>
      </c>
    </row>
    <row r="791" spans="1:4" x14ac:dyDescent="0.2">
      <c r="A791" s="16">
        <v>4500</v>
      </c>
      <c r="B791" s="16">
        <v>80</v>
      </c>
      <c r="C791" s="16" t="str">
        <f t="shared" si="12"/>
        <v>4500-80</v>
      </c>
      <c r="D791" t="s">
        <v>4218</v>
      </c>
    </row>
    <row r="792" spans="1:4" x14ac:dyDescent="0.2">
      <c r="A792" s="16">
        <v>4500</v>
      </c>
      <c r="B792" s="16">
        <v>110</v>
      </c>
      <c r="C792" s="16" t="str">
        <f t="shared" si="12"/>
        <v>4500-110</v>
      </c>
      <c r="D792" t="s">
        <v>4221</v>
      </c>
    </row>
    <row r="793" spans="1:4" x14ac:dyDescent="0.2">
      <c r="A793" s="16">
        <v>4500</v>
      </c>
      <c r="B793" s="16">
        <v>120</v>
      </c>
      <c r="C793" s="16" t="str">
        <f t="shared" si="12"/>
        <v>4500-120</v>
      </c>
      <c r="D793" t="s">
        <v>4222</v>
      </c>
    </row>
    <row r="794" spans="1:4" x14ac:dyDescent="0.2">
      <c r="A794" s="16">
        <v>4500</v>
      </c>
      <c r="B794" s="16">
        <v>210</v>
      </c>
      <c r="C794" s="16" t="str">
        <f t="shared" si="12"/>
        <v>4500-210</v>
      </c>
      <c r="D794" t="s">
        <v>4223</v>
      </c>
    </row>
    <row r="795" spans="1:4" x14ac:dyDescent="0.2">
      <c r="A795" s="16">
        <v>4500</v>
      </c>
      <c r="B795" s="16">
        <v>220</v>
      </c>
      <c r="C795" s="16" t="str">
        <f t="shared" si="12"/>
        <v>4500-220</v>
      </c>
      <c r="D795" t="s">
        <v>4224</v>
      </c>
    </row>
    <row r="796" spans="1:4" x14ac:dyDescent="0.2">
      <c r="A796" s="16">
        <v>4501</v>
      </c>
      <c r="B796" s="16">
        <v>10</v>
      </c>
      <c r="C796" s="16" t="str">
        <f t="shared" si="12"/>
        <v>4501-10</v>
      </c>
      <c r="D796" t="s">
        <v>4225</v>
      </c>
    </row>
    <row r="797" spans="1:4" x14ac:dyDescent="0.2">
      <c r="A797" s="16">
        <v>4501</v>
      </c>
      <c r="B797" s="16">
        <v>20</v>
      </c>
      <c r="C797" s="16" t="str">
        <f t="shared" si="12"/>
        <v>4501-20</v>
      </c>
      <c r="D797" t="s">
        <v>4226</v>
      </c>
    </row>
    <row r="798" spans="1:4" x14ac:dyDescent="0.2">
      <c r="A798" s="16">
        <v>4501</v>
      </c>
      <c r="B798" s="16">
        <v>110</v>
      </c>
      <c r="C798" s="16" t="str">
        <f t="shared" si="12"/>
        <v>4501-110</v>
      </c>
      <c r="D798" t="s">
        <v>4227</v>
      </c>
    </row>
    <row r="799" spans="1:4" x14ac:dyDescent="0.2">
      <c r="A799" s="16">
        <v>4501</v>
      </c>
      <c r="B799" s="16">
        <v>120</v>
      </c>
      <c r="C799" s="16" t="str">
        <f t="shared" si="12"/>
        <v>4501-120</v>
      </c>
      <c r="D799" t="s">
        <v>4228</v>
      </c>
    </row>
    <row r="800" spans="1:4" x14ac:dyDescent="0.2">
      <c r="A800" s="16">
        <v>4550</v>
      </c>
      <c r="B800" s="16">
        <v>10</v>
      </c>
      <c r="C800" s="16" t="str">
        <f t="shared" si="12"/>
        <v>4550-10</v>
      </c>
      <c r="D800" t="s">
        <v>4229</v>
      </c>
    </row>
    <row r="801" spans="1:4" x14ac:dyDescent="0.2">
      <c r="A801" s="16">
        <v>4550</v>
      </c>
      <c r="B801" s="16">
        <v>20</v>
      </c>
      <c r="C801" s="16" t="str">
        <f t="shared" si="12"/>
        <v>4550-20</v>
      </c>
      <c r="D801" t="s">
        <v>4230</v>
      </c>
    </row>
    <row r="802" spans="1:4" x14ac:dyDescent="0.2">
      <c r="A802" s="16">
        <v>4550</v>
      </c>
      <c r="B802" s="16">
        <v>50</v>
      </c>
      <c r="C802" s="16" t="str">
        <f t="shared" si="12"/>
        <v>4550-50</v>
      </c>
      <c r="D802" t="s">
        <v>4231</v>
      </c>
    </row>
    <row r="803" spans="1:4" x14ac:dyDescent="0.2">
      <c r="A803" s="16">
        <v>4550</v>
      </c>
      <c r="B803" s="16">
        <v>60</v>
      </c>
      <c r="C803" s="16" t="str">
        <f t="shared" si="12"/>
        <v>4550-60</v>
      </c>
      <c r="D803" t="s">
        <v>4232</v>
      </c>
    </row>
    <row r="804" spans="1:4" x14ac:dyDescent="0.2">
      <c r="A804" s="16">
        <v>4600</v>
      </c>
      <c r="B804" s="16">
        <v>10</v>
      </c>
      <c r="C804" s="16" t="str">
        <f t="shared" si="12"/>
        <v>4600-10</v>
      </c>
      <c r="D804" t="s">
        <v>4233</v>
      </c>
    </row>
    <row r="805" spans="1:4" x14ac:dyDescent="0.2">
      <c r="A805" s="16">
        <v>4600</v>
      </c>
      <c r="B805" s="16">
        <v>20</v>
      </c>
      <c r="C805" s="16" t="str">
        <f t="shared" si="12"/>
        <v>4600-20</v>
      </c>
      <c r="D805" t="s">
        <v>4234</v>
      </c>
    </row>
    <row r="806" spans="1:4" x14ac:dyDescent="0.2">
      <c r="A806" s="16">
        <v>4800</v>
      </c>
      <c r="B806" s="16">
        <v>10</v>
      </c>
      <c r="C806" s="16" t="str">
        <f t="shared" si="12"/>
        <v>4800-10</v>
      </c>
      <c r="D806" t="s">
        <v>4235</v>
      </c>
    </row>
    <row r="807" spans="1:4" x14ac:dyDescent="0.2">
      <c r="A807" s="16">
        <v>4800</v>
      </c>
      <c r="B807" s="16">
        <v>20</v>
      </c>
      <c r="C807" s="16" t="str">
        <f t="shared" si="12"/>
        <v>4800-20</v>
      </c>
      <c r="D807" t="s">
        <v>4236</v>
      </c>
    </row>
    <row r="808" spans="1:4" x14ac:dyDescent="0.2">
      <c r="A808" s="16">
        <v>4800</v>
      </c>
      <c r="B808" s="16">
        <v>110</v>
      </c>
      <c r="C808" s="16" t="str">
        <f t="shared" si="12"/>
        <v>4800-110</v>
      </c>
      <c r="D808" t="s">
        <v>4237</v>
      </c>
    </row>
    <row r="809" spans="1:4" x14ac:dyDescent="0.2">
      <c r="A809" s="16">
        <v>4800</v>
      </c>
      <c r="B809" s="16">
        <v>120</v>
      </c>
      <c r="C809" s="16" t="str">
        <f t="shared" si="12"/>
        <v>4800-120</v>
      </c>
      <c r="D809" t="s">
        <v>4238</v>
      </c>
    </row>
    <row r="810" spans="1:4" x14ac:dyDescent="0.2">
      <c r="A810" s="16">
        <v>4800</v>
      </c>
      <c r="B810" s="16">
        <v>210</v>
      </c>
      <c r="C810" s="16" t="str">
        <f t="shared" si="12"/>
        <v>4800-210</v>
      </c>
      <c r="D810" t="s">
        <v>4239</v>
      </c>
    </row>
    <row r="811" spans="1:4" x14ac:dyDescent="0.2">
      <c r="A811" s="16">
        <v>4800</v>
      </c>
      <c r="B811" s="16">
        <v>220</v>
      </c>
      <c r="C811" s="16" t="str">
        <f t="shared" si="12"/>
        <v>4800-220</v>
      </c>
      <c r="D811" t="s">
        <v>4240</v>
      </c>
    </row>
    <row r="812" spans="1:4" x14ac:dyDescent="0.2">
      <c r="A812" s="16">
        <v>6000</v>
      </c>
      <c r="B812" s="16">
        <v>10</v>
      </c>
      <c r="C812" s="16" t="str">
        <f t="shared" si="12"/>
        <v>6000-10</v>
      </c>
      <c r="D812" t="s">
        <v>4241</v>
      </c>
    </row>
    <row r="813" spans="1:4" x14ac:dyDescent="0.2">
      <c r="A813" s="16">
        <v>6000</v>
      </c>
      <c r="B813" s="16">
        <v>11</v>
      </c>
      <c r="C813" s="16" t="str">
        <f t="shared" si="12"/>
        <v>6000-11</v>
      </c>
      <c r="D813" t="s">
        <v>4242</v>
      </c>
    </row>
    <row r="814" spans="1:4" x14ac:dyDescent="0.2">
      <c r="A814" s="16">
        <v>6000</v>
      </c>
      <c r="B814" s="16">
        <v>12</v>
      </c>
      <c r="C814" s="16" t="str">
        <f t="shared" si="12"/>
        <v>6000-12</v>
      </c>
      <c r="D814" t="s">
        <v>4243</v>
      </c>
    </row>
    <row r="815" spans="1:4" x14ac:dyDescent="0.2">
      <c r="A815" s="16">
        <v>6000</v>
      </c>
      <c r="B815" s="16">
        <v>13</v>
      </c>
      <c r="C815" s="16" t="str">
        <f t="shared" si="12"/>
        <v>6000-13</v>
      </c>
      <c r="D815" t="s">
        <v>4244</v>
      </c>
    </row>
    <row r="816" spans="1:4" x14ac:dyDescent="0.2">
      <c r="A816" s="16">
        <v>6000</v>
      </c>
      <c r="B816" s="16">
        <v>14</v>
      </c>
      <c r="C816" s="16" t="str">
        <f t="shared" si="12"/>
        <v>6000-14</v>
      </c>
      <c r="D816" t="s">
        <v>4245</v>
      </c>
    </row>
    <row r="817" spans="1:4" x14ac:dyDescent="0.2">
      <c r="A817" s="16">
        <v>6000</v>
      </c>
      <c r="B817" s="16">
        <v>15</v>
      </c>
      <c r="C817" s="16" t="str">
        <f t="shared" si="12"/>
        <v>6000-15</v>
      </c>
      <c r="D817" t="s">
        <v>4246</v>
      </c>
    </row>
    <row r="818" spans="1:4" x14ac:dyDescent="0.2">
      <c r="A818" s="16">
        <v>6000</v>
      </c>
      <c r="B818" s="16">
        <v>16</v>
      </c>
      <c r="C818" s="16" t="str">
        <f t="shared" si="12"/>
        <v>6000-16</v>
      </c>
      <c r="D818" t="s">
        <v>4247</v>
      </c>
    </row>
    <row r="819" spans="1:4" x14ac:dyDescent="0.2">
      <c r="A819" s="16">
        <v>6000</v>
      </c>
      <c r="B819" s="16">
        <v>17</v>
      </c>
      <c r="C819" s="16" t="str">
        <f t="shared" si="12"/>
        <v>6000-17</v>
      </c>
      <c r="D819" t="s">
        <v>4248</v>
      </c>
    </row>
    <row r="820" spans="1:4" x14ac:dyDescent="0.2">
      <c r="A820" s="16">
        <v>6000</v>
      </c>
      <c r="B820" s="16">
        <v>18</v>
      </c>
      <c r="C820" s="16" t="str">
        <f t="shared" si="12"/>
        <v>6000-18</v>
      </c>
      <c r="D820" t="s">
        <v>4249</v>
      </c>
    </row>
    <row r="821" spans="1:4" x14ac:dyDescent="0.2">
      <c r="A821" s="16">
        <v>6000</v>
      </c>
      <c r="B821" s="16">
        <v>19</v>
      </c>
      <c r="C821" s="16" t="str">
        <f t="shared" si="12"/>
        <v>6000-19</v>
      </c>
      <c r="D821" t="s">
        <v>4250</v>
      </c>
    </row>
    <row r="822" spans="1:4" x14ac:dyDescent="0.2">
      <c r="A822" s="16">
        <v>6000</v>
      </c>
      <c r="B822" s="16">
        <v>20</v>
      </c>
      <c r="C822" s="16" t="str">
        <f t="shared" si="12"/>
        <v>6000-20</v>
      </c>
      <c r="D822" t="s">
        <v>4251</v>
      </c>
    </row>
    <row r="823" spans="1:4" x14ac:dyDescent="0.2">
      <c r="A823" s="16">
        <v>6000</v>
      </c>
      <c r="B823" s="16">
        <v>21</v>
      </c>
      <c r="C823" s="16" t="str">
        <f t="shared" si="12"/>
        <v>6000-21</v>
      </c>
      <c r="D823" t="s">
        <v>4252</v>
      </c>
    </row>
    <row r="824" spans="1:4" x14ac:dyDescent="0.2">
      <c r="A824" s="16">
        <v>6000</v>
      </c>
      <c r="B824" s="16">
        <v>22</v>
      </c>
      <c r="C824" s="16" t="str">
        <f t="shared" si="12"/>
        <v>6000-22</v>
      </c>
      <c r="D824" t="s">
        <v>4253</v>
      </c>
    </row>
    <row r="825" spans="1:4" x14ac:dyDescent="0.2">
      <c r="A825" s="16">
        <v>6000</v>
      </c>
      <c r="B825" s="16">
        <v>23</v>
      </c>
      <c r="C825" s="16" t="str">
        <f t="shared" si="12"/>
        <v>6000-23</v>
      </c>
      <c r="D825" t="s">
        <v>4254</v>
      </c>
    </row>
    <row r="826" spans="1:4" x14ac:dyDescent="0.2">
      <c r="A826" s="16">
        <v>6000</v>
      </c>
      <c r="B826" s="16">
        <v>24</v>
      </c>
      <c r="C826" s="16" t="str">
        <f t="shared" si="12"/>
        <v>6000-24</v>
      </c>
      <c r="D826" t="s">
        <v>4245</v>
      </c>
    </row>
    <row r="827" spans="1:4" x14ac:dyDescent="0.2">
      <c r="A827" s="16">
        <v>6000</v>
      </c>
      <c r="B827" s="16">
        <v>25</v>
      </c>
      <c r="C827" s="16" t="str">
        <f t="shared" si="12"/>
        <v>6000-25</v>
      </c>
      <c r="D827" t="s">
        <v>4255</v>
      </c>
    </row>
    <row r="828" spans="1:4" x14ac:dyDescent="0.2">
      <c r="A828" s="16">
        <v>6000</v>
      </c>
      <c r="B828" s="16">
        <v>26</v>
      </c>
      <c r="C828" s="16" t="str">
        <f t="shared" si="12"/>
        <v>6000-26</v>
      </c>
      <c r="D828" t="s">
        <v>4256</v>
      </c>
    </row>
    <row r="829" spans="1:4" x14ac:dyDescent="0.2">
      <c r="A829" s="16">
        <v>6000</v>
      </c>
      <c r="B829" s="16">
        <v>27</v>
      </c>
      <c r="C829" s="16" t="str">
        <f t="shared" si="12"/>
        <v>6000-27</v>
      </c>
      <c r="D829" t="s">
        <v>4257</v>
      </c>
    </row>
    <row r="830" spans="1:4" x14ac:dyDescent="0.2">
      <c r="A830" s="16">
        <v>6000</v>
      </c>
      <c r="B830" s="16">
        <v>28</v>
      </c>
      <c r="C830" s="16" t="str">
        <f t="shared" si="12"/>
        <v>6000-28</v>
      </c>
      <c r="D830" t="s">
        <v>4258</v>
      </c>
    </row>
    <row r="831" spans="1:4" x14ac:dyDescent="0.2">
      <c r="A831" s="16">
        <v>6000</v>
      </c>
      <c r="B831" s="16">
        <v>29</v>
      </c>
      <c r="C831" s="16" t="str">
        <f t="shared" si="12"/>
        <v>6000-29</v>
      </c>
      <c r="D831" t="s">
        <v>4259</v>
      </c>
    </row>
    <row r="832" spans="1:4" x14ac:dyDescent="0.2">
      <c r="A832" s="16">
        <v>6000</v>
      </c>
      <c r="B832" s="16">
        <v>30</v>
      </c>
      <c r="C832" s="16" t="str">
        <f t="shared" si="12"/>
        <v>6000-30</v>
      </c>
      <c r="D832" t="s">
        <v>4260</v>
      </c>
    </row>
    <row r="833" spans="1:4" x14ac:dyDescent="0.2">
      <c r="A833" s="16">
        <v>6000</v>
      </c>
      <c r="B833" s="16">
        <v>31</v>
      </c>
      <c r="C833" s="16" t="str">
        <f t="shared" si="12"/>
        <v>6000-31</v>
      </c>
      <c r="D833" t="s">
        <v>4261</v>
      </c>
    </row>
    <row r="834" spans="1:4" x14ac:dyDescent="0.2">
      <c r="A834" s="16">
        <v>6000</v>
      </c>
      <c r="B834" s="16">
        <v>32</v>
      </c>
      <c r="C834" s="16" t="str">
        <f t="shared" si="12"/>
        <v>6000-32</v>
      </c>
      <c r="D834" t="s">
        <v>4262</v>
      </c>
    </row>
    <row r="835" spans="1:4" x14ac:dyDescent="0.2">
      <c r="A835" s="16">
        <v>6000</v>
      </c>
      <c r="B835" s="16">
        <v>40</v>
      </c>
      <c r="C835" s="16" t="str">
        <f t="shared" si="12"/>
        <v>6000-40</v>
      </c>
      <c r="D835" t="s">
        <v>4263</v>
      </c>
    </row>
    <row r="836" spans="1:4" x14ac:dyDescent="0.2">
      <c r="A836" s="16">
        <v>6000</v>
      </c>
      <c r="B836" s="16">
        <v>41</v>
      </c>
      <c r="C836" s="16" t="str">
        <f t="shared" si="12"/>
        <v>6000-41</v>
      </c>
      <c r="D836" t="s">
        <v>4264</v>
      </c>
    </row>
    <row r="837" spans="1:4" x14ac:dyDescent="0.2">
      <c r="A837" s="16">
        <v>6000</v>
      </c>
      <c r="B837" s="16">
        <v>42</v>
      </c>
      <c r="C837" s="16" t="str">
        <f t="shared" si="12"/>
        <v>6000-42</v>
      </c>
      <c r="D837" t="s">
        <v>4265</v>
      </c>
    </row>
    <row r="838" spans="1:4" x14ac:dyDescent="0.2">
      <c r="A838" s="16">
        <v>6000</v>
      </c>
      <c r="B838" s="16">
        <v>110</v>
      </c>
      <c r="C838" s="16" t="str">
        <f t="shared" si="12"/>
        <v>6000-110</v>
      </c>
      <c r="D838" t="s">
        <v>19</v>
      </c>
    </row>
    <row r="839" spans="1:4" x14ac:dyDescent="0.2">
      <c r="A839" s="16">
        <v>6000</v>
      </c>
      <c r="B839" s="16">
        <v>120</v>
      </c>
      <c r="C839" s="16" t="str">
        <f t="shared" si="12"/>
        <v>6000-120</v>
      </c>
      <c r="D839" t="s">
        <v>18</v>
      </c>
    </row>
    <row r="840" spans="1:4" x14ac:dyDescent="0.2">
      <c r="A840" s="16">
        <v>6000</v>
      </c>
      <c r="B840" s="16">
        <v>130</v>
      </c>
      <c r="C840" s="16" t="str">
        <f t="shared" si="12"/>
        <v>6000-130</v>
      </c>
      <c r="D840" t="s">
        <v>4266</v>
      </c>
    </row>
    <row r="841" spans="1:4" x14ac:dyDescent="0.2">
      <c r="A841" s="16">
        <v>6000</v>
      </c>
      <c r="B841" s="16">
        <v>131</v>
      </c>
      <c r="C841" s="16" t="str">
        <f t="shared" ref="C841:C904" si="13">_xlfn.CONCAT(A841,"-",B841)</f>
        <v>6000-131</v>
      </c>
      <c r="D841" t="s">
        <v>4267</v>
      </c>
    </row>
    <row r="842" spans="1:4" x14ac:dyDescent="0.2">
      <c r="A842" s="16">
        <v>6000</v>
      </c>
      <c r="B842" s="16">
        <v>140</v>
      </c>
      <c r="C842" s="16" t="str">
        <f t="shared" si="13"/>
        <v>6000-140</v>
      </c>
      <c r="D842" t="s">
        <v>4268</v>
      </c>
    </row>
    <row r="843" spans="1:4" x14ac:dyDescent="0.2">
      <c r="A843" s="16">
        <v>6000</v>
      </c>
      <c r="B843" s="16">
        <v>150</v>
      </c>
      <c r="C843" s="16" t="str">
        <f t="shared" si="13"/>
        <v>6000-150</v>
      </c>
      <c r="D843" t="s">
        <v>4269</v>
      </c>
    </row>
    <row r="844" spans="1:4" x14ac:dyDescent="0.2">
      <c r="A844" s="16">
        <v>6000</v>
      </c>
      <c r="B844" s="16">
        <v>155</v>
      </c>
      <c r="C844" s="16" t="str">
        <f t="shared" si="13"/>
        <v>6000-155</v>
      </c>
      <c r="D844" t="s">
        <v>4270</v>
      </c>
    </row>
    <row r="845" spans="1:4" x14ac:dyDescent="0.2">
      <c r="A845" s="16">
        <v>6000</v>
      </c>
      <c r="B845" s="16">
        <v>160</v>
      </c>
      <c r="C845" s="16" t="str">
        <f t="shared" si="13"/>
        <v>6000-160</v>
      </c>
      <c r="D845" t="s">
        <v>4269</v>
      </c>
    </row>
    <row r="846" spans="1:4" x14ac:dyDescent="0.2">
      <c r="A846" s="16">
        <v>6000</v>
      </c>
      <c r="B846" s="16">
        <v>165</v>
      </c>
      <c r="C846" s="16" t="str">
        <f t="shared" si="13"/>
        <v>6000-165</v>
      </c>
      <c r="D846" t="s">
        <v>4270</v>
      </c>
    </row>
    <row r="847" spans="1:4" x14ac:dyDescent="0.2">
      <c r="A847" s="16">
        <v>6000</v>
      </c>
      <c r="B847" s="16" t="s">
        <v>3955</v>
      </c>
      <c r="C847" s="16" t="str">
        <f t="shared" si="13"/>
        <v>6000-CI10</v>
      </c>
      <c r="D847" t="s">
        <v>4271</v>
      </c>
    </row>
    <row r="848" spans="1:4" x14ac:dyDescent="0.2">
      <c r="A848" s="16">
        <v>6000</v>
      </c>
      <c r="B848" s="16" t="s">
        <v>3957</v>
      </c>
      <c r="C848" s="16" t="str">
        <f t="shared" si="13"/>
        <v>6000-CI20</v>
      </c>
      <c r="D848" t="s">
        <v>4272</v>
      </c>
    </row>
    <row r="849" spans="1:4" x14ac:dyDescent="0.2">
      <c r="A849" s="16">
        <v>6000</v>
      </c>
      <c r="B849" s="16" t="s">
        <v>4273</v>
      </c>
      <c r="C849" s="16" t="str">
        <f t="shared" si="13"/>
        <v>6000-CL10</v>
      </c>
      <c r="D849" t="s">
        <v>4274</v>
      </c>
    </row>
    <row r="850" spans="1:4" x14ac:dyDescent="0.2">
      <c r="A850" s="16">
        <v>6000</v>
      </c>
      <c r="B850" s="16" t="s">
        <v>4275</v>
      </c>
      <c r="C850" s="16" t="str">
        <f t="shared" si="13"/>
        <v>6000-CL20</v>
      </c>
      <c r="D850" t="s">
        <v>4276</v>
      </c>
    </row>
    <row r="851" spans="1:4" x14ac:dyDescent="0.2">
      <c r="A851" s="16">
        <v>6000</v>
      </c>
      <c r="B851" s="16" t="s">
        <v>3961</v>
      </c>
      <c r="C851" s="16" t="str">
        <f t="shared" si="13"/>
        <v>6000-D012</v>
      </c>
      <c r="D851" t="s">
        <v>4277</v>
      </c>
    </row>
    <row r="852" spans="1:4" x14ac:dyDescent="0.2">
      <c r="A852" s="16">
        <v>6000</v>
      </c>
      <c r="B852" s="16" t="s">
        <v>3971</v>
      </c>
      <c r="C852" s="16" t="str">
        <f t="shared" si="13"/>
        <v>6000-D022</v>
      </c>
      <c r="D852" t="s">
        <v>4278</v>
      </c>
    </row>
    <row r="853" spans="1:4" x14ac:dyDescent="0.2">
      <c r="A853" s="16">
        <v>6000</v>
      </c>
      <c r="B853" s="16" t="s">
        <v>4279</v>
      </c>
      <c r="C853" s="16" t="str">
        <f t="shared" si="13"/>
        <v>6000-D032</v>
      </c>
      <c r="D853" t="s">
        <v>4280</v>
      </c>
    </row>
    <row r="854" spans="1:4" x14ac:dyDescent="0.2">
      <c r="A854" s="16">
        <v>6000</v>
      </c>
      <c r="B854" s="16" t="s">
        <v>4281</v>
      </c>
      <c r="C854" s="16" t="str">
        <f t="shared" si="13"/>
        <v>6000-D042</v>
      </c>
      <c r="D854" t="s">
        <v>4282</v>
      </c>
    </row>
    <row r="855" spans="1:4" x14ac:dyDescent="0.2">
      <c r="A855" s="16">
        <v>6000</v>
      </c>
      <c r="B855" s="16" t="s">
        <v>4283</v>
      </c>
      <c r="C855" s="16" t="str">
        <f t="shared" si="13"/>
        <v>6000-D052</v>
      </c>
      <c r="D855" t="s">
        <v>4284</v>
      </c>
    </row>
    <row r="856" spans="1:4" x14ac:dyDescent="0.2">
      <c r="A856" s="16">
        <v>6000</v>
      </c>
      <c r="B856" s="16" t="s">
        <v>4285</v>
      </c>
      <c r="C856" s="16" t="str">
        <f t="shared" si="13"/>
        <v>6000-D062</v>
      </c>
      <c r="D856" t="s">
        <v>4286</v>
      </c>
    </row>
    <row r="857" spans="1:4" x14ac:dyDescent="0.2">
      <c r="A857" s="16">
        <v>6000</v>
      </c>
      <c r="B857" s="16" t="s">
        <v>4287</v>
      </c>
      <c r="C857" s="16" t="str">
        <f t="shared" si="13"/>
        <v>6000-EA10</v>
      </c>
      <c r="D857" t="s">
        <v>4288</v>
      </c>
    </row>
    <row r="858" spans="1:4" x14ac:dyDescent="0.2">
      <c r="A858" s="16">
        <v>6000</v>
      </c>
      <c r="B858" s="16" t="s">
        <v>4289</v>
      </c>
      <c r="C858" s="16" t="str">
        <f t="shared" si="13"/>
        <v>6000-EA20</v>
      </c>
      <c r="D858" t="s">
        <v>4290</v>
      </c>
    </row>
    <row r="859" spans="1:4" x14ac:dyDescent="0.2">
      <c r="A859" s="16">
        <v>6000</v>
      </c>
      <c r="B859" s="16" t="s">
        <v>4291</v>
      </c>
      <c r="C859" s="16" t="str">
        <f t="shared" si="13"/>
        <v>6000-EA30</v>
      </c>
      <c r="D859" t="s">
        <v>4292</v>
      </c>
    </row>
    <row r="860" spans="1:4" x14ac:dyDescent="0.2">
      <c r="A860" s="16">
        <v>6000</v>
      </c>
      <c r="B860" s="16" t="s">
        <v>4293</v>
      </c>
      <c r="C860" s="16" t="str">
        <f t="shared" si="13"/>
        <v>6000-EA40</v>
      </c>
      <c r="D860" t="s">
        <v>4294</v>
      </c>
    </row>
    <row r="861" spans="1:4" x14ac:dyDescent="0.2">
      <c r="A861" s="16">
        <v>6000</v>
      </c>
      <c r="B861" s="16" t="s">
        <v>4295</v>
      </c>
      <c r="C861" s="16" t="str">
        <f t="shared" si="13"/>
        <v>6000-FF10</v>
      </c>
      <c r="D861" t="s">
        <v>4296</v>
      </c>
    </row>
    <row r="862" spans="1:4" x14ac:dyDescent="0.2">
      <c r="A862" s="16">
        <v>6000</v>
      </c>
      <c r="B862" s="16" t="s">
        <v>4297</v>
      </c>
      <c r="C862" s="16" t="str">
        <f t="shared" si="13"/>
        <v>6000-FF20</v>
      </c>
      <c r="D862" t="s">
        <v>4298</v>
      </c>
    </row>
    <row r="863" spans="1:4" x14ac:dyDescent="0.2">
      <c r="A863" s="16">
        <v>6000</v>
      </c>
      <c r="B863" s="16" t="s">
        <v>4299</v>
      </c>
      <c r="C863" s="16" t="str">
        <f t="shared" si="13"/>
        <v>6000-LE10</v>
      </c>
      <c r="D863" t="s">
        <v>4300</v>
      </c>
    </row>
    <row r="864" spans="1:4" x14ac:dyDescent="0.2">
      <c r="A864" s="16">
        <v>6000</v>
      </c>
      <c r="B864" s="16" t="s">
        <v>4301</v>
      </c>
      <c r="C864" s="16" t="str">
        <f t="shared" si="13"/>
        <v>6000-LE20</v>
      </c>
      <c r="D864" t="s">
        <v>4302</v>
      </c>
    </row>
    <row r="865" spans="1:4" x14ac:dyDescent="0.2">
      <c r="A865" s="16">
        <v>6000</v>
      </c>
      <c r="B865" s="16" t="s">
        <v>4052</v>
      </c>
      <c r="C865" s="16" t="str">
        <f t="shared" si="13"/>
        <v>6000-R010</v>
      </c>
      <c r="D865" t="s">
        <v>4303</v>
      </c>
    </row>
    <row r="866" spans="1:4" x14ac:dyDescent="0.2">
      <c r="A866" s="16">
        <v>6000</v>
      </c>
      <c r="B866" s="16" t="s">
        <v>4054</v>
      </c>
      <c r="C866" s="16" t="str">
        <f t="shared" si="13"/>
        <v>6000-R011</v>
      </c>
      <c r="D866" t="s">
        <v>4304</v>
      </c>
    </row>
    <row r="867" spans="1:4" x14ac:dyDescent="0.2">
      <c r="A867" s="16">
        <v>6000</v>
      </c>
      <c r="B867" s="16" t="s">
        <v>4056</v>
      </c>
      <c r="C867" s="16" t="str">
        <f t="shared" si="13"/>
        <v>6000-R012</v>
      </c>
      <c r="D867" t="s">
        <v>4305</v>
      </c>
    </row>
    <row r="868" spans="1:4" x14ac:dyDescent="0.2">
      <c r="A868" s="16">
        <v>6000</v>
      </c>
      <c r="B868" s="16" t="s">
        <v>4306</v>
      </c>
      <c r="C868" s="16" t="str">
        <f t="shared" si="13"/>
        <v>6000-R013</v>
      </c>
      <c r="D868" t="s">
        <v>4307</v>
      </c>
    </row>
    <row r="869" spans="1:4" x14ac:dyDescent="0.2">
      <c r="A869" s="16">
        <v>6000</v>
      </c>
      <c r="B869" s="16" t="s">
        <v>4308</v>
      </c>
      <c r="C869" s="16" t="str">
        <f t="shared" si="13"/>
        <v>6000-R014</v>
      </c>
      <c r="D869" t="s">
        <v>4309</v>
      </c>
    </row>
    <row r="870" spans="1:4" x14ac:dyDescent="0.2">
      <c r="A870" s="16">
        <v>6000</v>
      </c>
      <c r="B870" s="16" t="s">
        <v>4310</v>
      </c>
      <c r="C870" s="16" t="str">
        <f t="shared" si="13"/>
        <v>6000-R015</v>
      </c>
      <c r="D870" t="s">
        <v>4311</v>
      </c>
    </row>
    <row r="871" spans="1:4" x14ac:dyDescent="0.2">
      <c r="A871" s="16">
        <v>6000</v>
      </c>
      <c r="B871" s="16" t="s">
        <v>4312</v>
      </c>
      <c r="C871" s="16" t="str">
        <f t="shared" si="13"/>
        <v>6000-R016</v>
      </c>
      <c r="D871" t="s">
        <v>4313</v>
      </c>
    </row>
    <row r="872" spans="1:4" x14ac:dyDescent="0.2">
      <c r="A872" s="16">
        <v>6000</v>
      </c>
      <c r="B872" s="16" t="s">
        <v>4058</v>
      </c>
      <c r="C872" s="16" t="str">
        <f t="shared" si="13"/>
        <v>6000-R020</v>
      </c>
      <c r="D872" t="s">
        <v>4314</v>
      </c>
    </row>
    <row r="873" spans="1:4" x14ac:dyDescent="0.2">
      <c r="A873" s="16">
        <v>6000</v>
      </c>
      <c r="B873" s="16" t="s">
        <v>4060</v>
      </c>
      <c r="C873" s="16" t="str">
        <f t="shared" si="13"/>
        <v>6000-R021</v>
      </c>
      <c r="D873" t="s">
        <v>4315</v>
      </c>
    </row>
    <row r="874" spans="1:4" x14ac:dyDescent="0.2">
      <c r="A874" s="16">
        <v>6000</v>
      </c>
      <c r="B874" s="16" t="s">
        <v>4062</v>
      </c>
      <c r="C874" s="16" t="str">
        <f t="shared" si="13"/>
        <v>6000-R022</v>
      </c>
      <c r="D874" t="s">
        <v>4316</v>
      </c>
    </row>
    <row r="875" spans="1:4" x14ac:dyDescent="0.2">
      <c r="A875" s="16">
        <v>6000</v>
      </c>
      <c r="B875" s="16" t="s">
        <v>4317</v>
      </c>
      <c r="C875" s="16" t="str">
        <f t="shared" si="13"/>
        <v>6000-R023</v>
      </c>
      <c r="D875" t="s">
        <v>4318</v>
      </c>
    </row>
    <row r="876" spans="1:4" x14ac:dyDescent="0.2">
      <c r="A876" s="16">
        <v>6000</v>
      </c>
      <c r="B876" s="16" t="s">
        <v>4319</v>
      </c>
      <c r="C876" s="16" t="str">
        <f t="shared" si="13"/>
        <v>6000-R024</v>
      </c>
      <c r="D876" t="s">
        <v>4320</v>
      </c>
    </row>
    <row r="877" spans="1:4" x14ac:dyDescent="0.2">
      <c r="A877" s="16">
        <v>6000</v>
      </c>
      <c r="B877" s="16" t="s">
        <v>4321</v>
      </c>
      <c r="C877" s="16" t="str">
        <f t="shared" si="13"/>
        <v>6000-R025</v>
      </c>
      <c r="D877" t="s">
        <v>4322</v>
      </c>
    </row>
    <row r="878" spans="1:4" x14ac:dyDescent="0.2">
      <c r="A878" s="16">
        <v>6000</v>
      </c>
      <c r="B878" s="16" t="s">
        <v>4323</v>
      </c>
      <c r="C878" s="16" t="str">
        <f t="shared" si="13"/>
        <v>6000-R026</v>
      </c>
      <c r="D878" t="s">
        <v>4324</v>
      </c>
    </row>
    <row r="879" spans="1:4" x14ac:dyDescent="0.2">
      <c r="A879" s="16">
        <v>6000</v>
      </c>
      <c r="B879" s="16" t="s">
        <v>4325</v>
      </c>
      <c r="C879" s="16" t="str">
        <f t="shared" si="13"/>
        <v>6000-RE10</v>
      </c>
      <c r="D879" t="s">
        <v>4326</v>
      </c>
    </row>
    <row r="880" spans="1:4" x14ac:dyDescent="0.2">
      <c r="A880" s="16">
        <v>6000</v>
      </c>
      <c r="B880" s="16" t="s">
        <v>4327</v>
      </c>
      <c r="C880" s="16" t="str">
        <f t="shared" si="13"/>
        <v>6000-RE20</v>
      </c>
      <c r="D880" t="s">
        <v>4328</v>
      </c>
    </row>
    <row r="881" spans="1:4" x14ac:dyDescent="0.2">
      <c r="A881" s="16">
        <v>6000</v>
      </c>
      <c r="B881" s="16" t="s">
        <v>4329</v>
      </c>
      <c r="C881" s="16" t="str">
        <f t="shared" si="13"/>
        <v>6000-RI10</v>
      </c>
      <c r="D881" t="s">
        <v>4330</v>
      </c>
    </row>
    <row r="882" spans="1:4" x14ac:dyDescent="0.2">
      <c r="A882" s="16">
        <v>6000</v>
      </c>
      <c r="B882" s="16" t="s">
        <v>4331</v>
      </c>
      <c r="C882" s="16" t="str">
        <f t="shared" si="13"/>
        <v>6000-RI20</v>
      </c>
      <c r="D882" t="s">
        <v>4332</v>
      </c>
    </row>
    <row r="883" spans="1:4" x14ac:dyDescent="0.2">
      <c r="A883" s="16">
        <v>7000</v>
      </c>
      <c r="B883" s="16">
        <v>10</v>
      </c>
      <c r="C883" s="16" t="str">
        <f t="shared" si="13"/>
        <v>7000-10</v>
      </c>
      <c r="D883" t="s">
        <v>4333</v>
      </c>
    </row>
    <row r="884" spans="1:4" x14ac:dyDescent="0.2">
      <c r="A884" s="16">
        <v>7000</v>
      </c>
      <c r="B884" s="16">
        <v>12</v>
      </c>
      <c r="C884" s="16" t="str">
        <f t="shared" si="13"/>
        <v>7000-12</v>
      </c>
      <c r="D884" t="s">
        <v>4334</v>
      </c>
    </row>
    <row r="885" spans="1:4" x14ac:dyDescent="0.2">
      <c r="A885" s="16">
        <v>7000</v>
      </c>
      <c r="B885" s="16">
        <v>20</v>
      </c>
      <c r="C885" s="16" t="str">
        <f t="shared" si="13"/>
        <v>7000-20</v>
      </c>
      <c r="D885" t="s">
        <v>4335</v>
      </c>
    </row>
    <row r="886" spans="1:4" x14ac:dyDescent="0.2">
      <c r="A886" s="16">
        <v>7000</v>
      </c>
      <c r="B886" s="16">
        <v>22</v>
      </c>
      <c r="C886" s="16" t="str">
        <f t="shared" si="13"/>
        <v>7000-22</v>
      </c>
      <c r="D886" t="s">
        <v>4336</v>
      </c>
    </row>
    <row r="887" spans="1:4" x14ac:dyDescent="0.2">
      <c r="A887" s="16">
        <v>7005</v>
      </c>
      <c r="B887" s="16">
        <v>10</v>
      </c>
      <c r="C887" s="16" t="str">
        <f t="shared" si="13"/>
        <v>7005-10</v>
      </c>
      <c r="D887" t="s">
        <v>4337</v>
      </c>
    </row>
    <row r="888" spans="1:4" x14ac:dyDescent="0.2">
      <c r="A888" s="16">
        <v>7005</v>
      </c>
      <c r="B888" s="16">
        <v>20</v>
      </c>
      <c r="C888" s="16" t="str">
        <f t="shared" si="13"/>
        <v>7005-20</v>
      </c>
      <c r="D888" t="s">
        <v>4338</v>
      </c>
    </row>
    <row r="889" spans="1:4" x14ac:dyDescent="0.2">
      <c r="A889" s="16">
        <v>8000</v>
      </c>
      <c r="B889" s="16">
        <v>10</v>
      </c>
      <c r="C889" s="16" t="str">
        <f t="shared" si="13"/>
        <v>8000-10</v>
      </c>
      <c r="D889" t="s">
        <v>4339</v>
      </c>
    </row>
    <row r="890" spans="1:4" x14ac:dyDescent="0.2">
      <c r="A890" s="16">
        <v>8100</v>
      </c>
      <c r="B890" s="16">
        <v>10</v>
      </c>
      <c r="C890" s="16" t="str">
        <f t="shared" si="13"/>
        <v>8100-10</v>
      </c>
      <c r="D890" t="s">
        <v>4340</v>
      </c>
    </row>
    <row r="891" spans="1:4" x14ac:dyDescent="0.2">
      <c r="A891" s="16">
        <v>8100</v>
      </c>
      <c r="B891" s="16">
        <v>20</v>
      </c>
      <c r="C891" s="16" t="str">
        <f t="shared" si="13"/>
        <v>8100-20</v>
      </c>
      <c r="D891" t="s">
        <v>4341</v>
      </c>
    </row>
    <row r="892" spans="1:4" x14ac:dyDescent="0.2">
      <c r="A892" s="16">
        <v>8500</v>
      </c>
      <c r="B892" s="16">
        <v>1</v>
      </c>
      <c r="C892" s="16" t="str">
        <f t="shared" si="13"/>
        <v>8500-1</v>
      </c>
      <c r="D892" t="s">
        <v>4342</v>
      </c>
    </row>
    <row r="893" spans="1:4" x14ac:dyDescent="0.2">
      <c r="A893" s="16">
        <v>8500</v>
      </c>
      <c r="B893" s="16">
        <v>2</v>
      </c>
      <c r="C893" s="16" t="str">
        <f t="shared" si="13"/>
        <v>8500-2</v>
      </c>
      <c r="D893" t="s">
        <v>4343</v>
      </c>
    </row>
    <row r="894" spans="1:4" x14ac:dyDescent="0.2">
      <c r="A894" s="16">
        <v>8501</v>
      </c>
      <c r="B894" s="16">
        <v>1</v>
      </c>
      <c r="C894" s="16" t="str">
        <f t="shared" si="13"/>
        <v>8501-1</v>
      </c>
      <c r="D894" t="s">
        <v>4344</v>
      </c>
    </row>
    <row r="895" spans="1:4" x14ac:dyDescent="0.2">
      <c r="A895" s="16">
        <v>8501</v>
      </c>
      <c r="B895" s="16">
        <v>2</v>
      </c>
      <c r="C895" s="16" t="str">
        <f t="shared" si="13"/>
        <v>8501-2</v>
      </c>
      <c r="D895" t="s">
        <v>4345</v>
      </c>
    </row>
    <row r="896" spans="1:4" x14ac:dyDescent="0.2">
      <c r="A896" s="16">
        <v>9000</v>
      </c>
      <c r="B896" s="16">
        <v>10</v>
      </c>
      <c r="C896" s="16" t="str">
        <f t="shared" si="13"/>
        <v>9000-10</v>
      </c>
      <c r="D896" t="s">
        <v>4346</v>
      </c>
    </row>
    <row r="897" spans="1:4" x14ac:dyDescent="0.2">
      <c r="A897" s="16">
        <v>9000</v>
      </c>
      <c r="B897" s="16">
        <v>20</v>
      </c>
      <c r="C897" s="16" t="str">
        <f t="shared" si="13"/>
        <v>9000-20</v>
      </c>
      <c r="D897" t="s">
        <v>4347</v>
      </c>
    </row>
    <row r="898" spans="1:4" x14ac:dyDescent="0.2">
      <c r="A898" s="16">
        <v>9000</v>
      </c>
      <c r="B898" s="16">
        <v>21</v>
      </c>
      <c r="C898" s="16" t="str">
        <f t="shared" si="13"/>
        <v>9000-21</v>
      </c>
      <c r="D898" t="s">
        <v>4348</v>
      </c>
    </row>
    <row r="899" spans="1:4" x14ac:dyDescent="0.2">
      <c r="A899" s="16">
        <v>9100</v>
      </c>
      <c r="B899" s="16">
        <v>10</v>
      </c>
      <c r="C899" s="16" t="str">
        <f t="shared" si="13"/>
        <v>9100-10</v>
      </c>
      <c r="D899" t="s">
        <v>4349</v>
      </c>
    </row>
    <row r="900" spans="1:4" x14ac:dyDescent="0.2">
      <c r="A900" s="16">
        <v>9100</v>
      </c>
      <c r="B900" s="16">
        <v>20</v>
      </c>
      <c r="C900" s="16" t="str">
        <f t="shared" si="13"/>
        <v>9100-20</v>
      </c>
      <c r="D900" t="s">
        <v>4350</v>
      </c>
    </row>
    <row r="901" spans="1:4" x14ac:dyDescent="0.2">
      <c r="A901" s="16">
        <v>9100</v>
      </c>
      <c r="B901" s="16">
        <v>21</v>
      </c>
      <c r="C901" s="16" t="str">
        <f t="shared" si="13"/>
        <v>9100-21</v>
      </c>
      <c r="D901" t="s">
        <v>4351</v>
      </c>
    </row>
    <row r="902" spans="1:4" x14ac:dyDescent="0.2">
      <c r="A902" s="16">
        <v>9100</v>
      </c>
      <c r="B902" s="16">
        <v>22</v>
      </c>
      <c r="C902" s="16" t="str">
        <f t="shared" si="13"/>
        <v>9100-22</v>
      </c>
      <c r="D902" t="s">
        <v>4352</v>
      </c>
    </row>
    <row r="903" spans="1:4" x14ac:dyDescent="0.2">
      <c r="A903" s="16">
        <v>9100</v>
      </c>
      <c r="B903" s="16">
        <v>23</v>
      </c>
      <c r="C903" s="16" t="str">
        <f t="shared" si="13"/>
        <v>9100-23</v>
      </c>
      <c r="D903" t="s">
        <v>4353</v>
      </c>
    </row>
    <row r="904" spans="1:4" x14ac:dyDescent="0.2">
      <c r="A904" s="16">
        <v>9100</v>
      </c>
      <c r="B904" s="16" t="s">
        <v>3957</v>
      </c>
      <c r="C904" s="16" t="str">
        <f t="shared" si="13"/>
        <v>9100-CI20</v>
      </c>
      <c r="D904" t="s">
        <v>4354</v>
      </c>
    </row>
    <row r="905" spans="1:4" x14ac:dyDescent="0.2">
      <c r="A905" s="16">
        <v>9100</v>
      </c>
      <c r="B905" s="16" t="s">
        <v>4355</v>
      </c>
      <c r="C905" s="16" t="str">
        <f t="shared" ref="C905:C918" si="14">_xlfn.CONCAT(A905,"-",B905)</f>
        <v>9100-CI21</v>
      </c>
      <c r="D905" t="s">
        <v>4356</v>
      </c>
    </row>
    <row r="906" spans="1:4" x14ac:dyDescent="0.2">
      <c r="A906" s="16">
        <v>9100</v>
      </c>
      <c r="B906" s="16" t="s">
        <v>4017</v>
      </c>
      <c r="C906" s="16" t="str">
        <f t="shared" si="14"/>
        <v>9100-F020</v>
      </c>
      <c r="D906" t="s">
        <v>4357</v>
      </c>
    </row>
    <row r="907" spans="1:4" x14ac:dyDescent="0.2">
      <c r="A907" s="16">
        <v>9100</v>
      </c>
      <c r="B907" s="16" t="s">
        <v>4019</v>
      </c>
      <c r="C907" s="16" t="str">
        <f t="shared" si="14"/>
        <v>9100-F021</v>
      </c>
      <c r="D907" t="s">
        <v>4358</v>
      </c>
    </row>
    <row r="908" spans="1:4" x14ac:dyDescent="0.2">
      <c r="A908" s="16">
        <v>9100</v>
      </c>
      <c r="B908" s="16" t="s">
        <v>4092</v>
      </c>
      <c r="C908" s="16" t="str">
        <f t="shared" si="14"/>
        <v>9100-T020</v>
      </c>
      <c r="D908" t="s">
        <v>4359</v>
      </c>
    </row>
    <row r="909" spans="1:4" x14ac:dyDescent="0.2">
      <c r="A909" s="16">
        <v>9100</v>
      </c>
      <c r="B909" s="16" t="s">
        <v>4360</v>
      </c>
      <c r="C909" s="16" t="str">
        <f t="shared" si="14"/>
        <v>9100-T021</v>
      </c>
      <c r="D909" t="s">
        <v>4361</v>
      </c>
    </row>
    <row r="910" spans="1:4" x14ac:dyDescent="0.2">
      <c r="A910" s="16">
        <v>9100</v>
      </c>
      <c r="B910" s="16" t="s">
        <v>4094</v>
      </c>
      <c r="C910" s="16" t="str">
        <f t="shared" si="14"/>
        <v>9100-T022</v>
      </c>
      <c r="D910" t="s">
        <v>4362</v>
      </c>
    </row>
    <row r="911" spans="1:4" x14ac:dyDescent="0.2">
      <c r="A911" s="16">
        <v>9100</v>
      </c>
      <c r="B911" s="16" t="s">
        <v>4096</v>
      </c>
      <c r="C911" s="16" t="str">
        <f t="shared" si="14"/>
        <v>9100-T023</v>
      </c>
      <c r="D911" t="s">
        <v>4363</v>
      </c>
    </row>
    <row r="912" spans="1:4" x14ac:dyDescent="0.2">
      <c r="A912" s="16">
        <v>9101</v>
      </c>
      <c r="B912" s="16">
        <v>20</v>
      </c>
      <c r="C912" s="16" t="str">
        <f t="shared" si="14"/>
        <v>9101-20</v>
      </c>
      <c r="D912" t="s">
        <v>4364</v>
      </c>
    </row>
    <row r="913" spans="1:4" x14ac:dyDescent="0.2">
      <c r="A913" s="16">
        <v>9101</v>
      </c>
      <c r="B913" s="16">
        <v>21</v>
      </c>
      <c r="C913" s="16" t="str">
        <f t="shared" si="14"/>
        <v>9101-21</v>
      </c>
      <c r="D913" t="s">
        <v>4365</v>
      </c>
    </row>
    <row r="914" spans="1:4" x14ac:dyDescent="0.2">
      <c r="A914" s="16">
        <v>9103</v>
      </c>
      <c r="B914" s="16">
        <v>20</v>
      </c>
      <c r="C914" s="16" t="str">
        <f t="shared" si="14"/>
        <v>9103-20</v>
      </c>
      <c r="D914" t="s">
        <v>4366</v>
      </c>
    </row>
    <row r="915" spans="1:4" x14ac:dyDescent="0.2">
      <c r="A915" s="16">
        <v>9103</v>
      </c>
      <c r="B915" s="16">
        <v>21</v>
      </c>
      <c r="C915" s="16" t="str">
        <f t="shared" si="14"/>
        <v>9103-21</v>
      </c>
      <c r="D915" t="s">
        <v>4367</v>
      </c>
    </row>
    <row r="916" spans="1:4" x14ac:dyDescent="0.2">
      <c r="A916" s="16">
        <v>9150</v>
      </c>
      <c r="B916" s="16">
        <v>1</v>
      </c>
      <c r="C916" s="16" t="str">
        <f t="shared" si="14"/>
        <v>9150-1</v>
      </c>
      <c r="D916" t="s">
        <v>4368</v>
      </c>
    </row>
    <row r="917" spans="1:4" x14ac:dyDescent="0.2">
      <c r="A917" s="16">
        <v>9150</v>
      </c>
      <c r="B917" s="16">
        <v>2</v>
      </c>
      <c r="C917" s="16" t="str">
        <f t="shared" si="14"/>
        <v>9150-2</v>
      </c>
      <c r="D917" t="s">
        <v>4368</v>
      </c>
    </row>
    <row r="918" spans="1:4" x14ac:dyDescent="0.2">
      <c r="A918" s="16">
        <v>9200</v>
      </c>
      <c r="B918" s="16">
        <v>20</v>
      </c>
      <c r="C918" s="16" t="str">
        <f t="shared" si="14"/>
        <v>9200-20</v>
      </c>
      <c r="D918" t="s">
        <v>4369</v>
      </c>
    </row>
  </sheetData>
  <pageMargins left="0.7" right="0.7" top="0.75" bottom="0.75" header="0.3" footer="0.3"/>
  <customProperties>
    <customPr name="_pios_id" r:id="rId1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53D10-553A-43D4-AFFA-A36DB62B4780}">
  <sheetPr>
    <tabColor rgb="FFFFFF00"/>
  </sheetPr>
  <dimension ref="A1:M46"/>
  <sheetViews>
    <sheetView workbookViewId="0"/>
  </sheetViews>
  <sheetFormatPr defaultRowHeight="12.75" x14ac:dyDescent="0.2"/>
  <cols>
    <col min="1" max="1" width="7" bestFit="1" customWidth="1"/>
    <col min="2" max="2" width="4" bestFit="1" customWidth="1"/>
    <col min="3" max="3" width="5.5703125" bestFit="1" customWidth="1"/>
    <col min="4" max="4" width="3" bestFit="1" customWidth="1"/>
    <col min="5" max="5" width="36" bestFit="1" customWidth="1"/>
    <col min="6" max="6" width="8.28515625" bestFit="1" customWidth="1"/>
    <col min="7" max="7" width="11" bestFit="1" customWidth="1"/>
    <col min="8" max="8" width="14.140625" bestFit="1" customWidth="1"/>
    <col min="9" max="9" width="14.5703125" bestFit="1" customWidth="1"/>
    <col min="10" max="10" width="12.140625" bestFit="1" customWidth="1"/>
    <col min="13" max="13" width="23.85546875" bestFit="1" customWidth="1"/>
  </cols>
  <sheetData>
    <row r="1" spans="1:13" x14ac:dyDescent="0.2">
      <c r="A1" s="29" t="s">
        <v>4370</v>
      </c>
      <c r="B1" s="1" t="s">
        <v>4371</v>
      </c>
      <c r="C1" s="1" t="s">
        <v>4372</v>
      </c>
      <c r="D1" s="1" t="s">
        <v>4373</v>
      </c>
      <c r="E1" s="1" t="s">
        <v>4374</v>
      </c>
      <c r="F1" s="1" t="s">
        <v>4375</v>
      </c>
      <c r="G1" s="1" t="s">
        <v>4376</v>
      </c>
      <c r="H1" s="1" t="s">
        <v>4377</v>
      </c>
      <c r="I1" s="1" t="s">
        <v>4378</v>
      </c>
      <c r="J1" s="1" t="s">
        <v>4379</v>
      </c>
      <c r="L1" s="13" t="s">
        <v>4380</v>
      </c>
      <c r="M1" s="13" t="s">
        <v>3</v>
      </c>
    </row>
    <row r="2" spans="1:13" x14ac:dyDescent="0.2">
      <c r="A2" s="31">
        <v>10226</v>
      </c>
      <c r="B2" t="s">
        <v>4381</v>
      </c>
      <c r="C2" t="s">
        <v>3742</v>
      </c>
      <c r="D2" t="s">
        <v>4382</v>
      </c>
      <c r="E2" t="s">
        <v>4383</v>
      </c>
      <c r="F2">
        <v>10719</v>
      </c>
      <c r="G2" t="s">
        <v>4384</v>
      </c>
      <c r="H2" t="s">
        <v>4385</v>
      </c>
      <c r="I2" s="3">
        <v>45717</v>
      </c>
      <c r="J2" s="3">
        <v>2958465</v>
      </c>
      <c r="L2">
        <v>10514</v>
      </c>
      <c r="M2" s="13" t="s">
        <v>27</v>
      </c>
    </row>
    <row r="3" spans="1:13" x14ac:dyDescent="0.2">
      <c r="A3" s="31">
        <v>10233</v>
      </c>
      <c r="B3" t="s">
        <v>4381</v>
      </c>
      <c r="C3" t="s">
        <v>3742</v>
      </c>
      <c r="D3" t="s">
        <v>4382</v>
      </c>
      <c r="E3" t="s">
        <v>4386</v>
      </c>
      <c r="F3">
        <v>10719</v>
      </c>
      <c r="G3" t="s">
        <v>4387</v>
      </c>
      <c r="H3" t="s">
        <v>4388</v>
      </c>
      <c r="I3" s="3">
        <v>45717</v>
      </c>
      <c r="J3" s="3">
        <v>2958465</v>
      </c>
      <c r="L3">
        <v>10469</v>
      </c>
      <c r="M3" s="13" t="s">
        <v>25</v>
      </c>
    </row>
    <row r="4" spans="1:13" x14ac:dyDescent="0.2">
      <c r="A4" s="31">
        <v>10228</v>
      </c>
      <c r="B4" t="s">
        <v>4381</v>
      </c>
      <c r="C4" t="s">
        <v>3742</v>
      </c>
      <c r="D4" t="s">
        <v>4382</v>
      </c>
      <c r="E4" t="s">
        <v>4389</v>
      </c>
      <c r="F4">
        <v>10719</v>
      </c>
      <c r="G4" t="s">
        <v>4390</v>
      </c>
      <c r="H4" t="s">
        <v>4391</v>
      </c>
      <c r="I4" s="3">
        <v>45717</v>
      </c>
      <c r="J4" s="3">
        <v>2958465</v>
      </c>
      <c r="L4">
        <v>10719</v>
      </c>
      <c r="M4" t="s">
        <v>8</v>
      </c>
    </row>
    <row r="5" spans="1:13" x14ac:dyDescent="0.2">
      <c r="A5" s="30">
        <v>10469</v>
      </c>
      <c r="B5" t="s">
        <v>4381</v>
      </c>
      <c r="C5" t="s">
        <v>3742</v>
      </c>
      <c r="D5" t="s">
        <v>4382</v>
      </c>
      <c r="E5" t="s">
        <v>4392</v>
      </c>
      <c r="F5">
        <v>10469</v>
      </c>
      <c r="G5" t="s">
        <v>4393</v>
      </c>
      <c r="H5" t="s">
        <v>4394</v>
      </c>
      <c r="I5" s="3">
        <v>45717</v>
      </c>
      <c r="J5" s="3">
        <v>2958465</v>
      </c>
      <c r="L5">
        <v>10720</v>
      </c>
      <c r="M5" t="s">
        <v>32</v>
      </c>
    </row>
    <row r="6" spans="1:13" x14ac:dyDescent="0.2">
      <c r="A6" s="30">
        <v>10469</v>
      </c>
      <c r="B6" t="s">
        <v>4381</v>
      </c>
      <c r="C6" t="s">
        <v>3742</v>
      </c>
      <c r="D6" t="s">
        <v>4382</v>
      </c>
      <c r="E6" t="s">
        <v>4395</v>
      </c>
      <c r="F6">
        <v>10469</v>
      </c>
      <c r="G6" t="s">
        <v>4396</v>
      </c>
      <c r="H6" t="s">
        <v>4397</v>
      </c>
      <c r="I6" s="3">
        <v>45717</v>
      </c>
      <c r="J6" s="3">
        <v>2958465</v>
      </c>
      <c r="L6">
        <v>10721</v>
      </c>
      <c r="M6" t="s">
        <v>33</v>
      </c>
    </row>
    <row r="7" spans="1:13" x14ac:dyDescent="0.2">
      <c r="A7" s="31">
        <v>10228</v>
      </c>
      <c r="B7" t="s">
        <v>4381</v>
      </c>
      <c r="C7" t="s">
        <v>3742</v>
      </c>
      <c r="D7" t="s">
        <v>4382</v>
      </c>
      <c r="E7" t="s">
        <v>4398</v>
      </c>
      <c r="F7">
        <v>10719</v>
      </c>
      <c r="G7" t="s">
        <v>4399</v>
      </c>
      <c r="H7" t="s">
        <v>4400</v>
      </c>
      <c r="I7" s="3">
        <v>45717</v>
      </c>
      <c r="J7" s="3">
        <v>2958465</v>
      </c>
      <c r="L7">
        <v>10636</v>
      </c>
      <c r="M7" t="s">
        <v>34</v>
      </c>
    </row>
    <row r="8" spans="1:13" x14ac:dyDescent="0.2">
      <c r="A8" s="30">
        <v>10232</v>
      </c>
      <c r="B8" t="s">
        <v>4381</v>
      </c>
      <c r="C8" t="s">
        <v>3742</v>
      </c>
      <c r="D8" t="s">
        <v>4382</v>
      </c>
      <c r="E8" t="s">
        <v>4401</v>
      </c>
      <c r="F8">
        <v>10719</v>
      </c>
      <c r="G8" t="s">
        <v>4402</v>
      </c>
      <c r="H8" t="s">
        <v>4403</v>
      </c>
      <c r="I8" s="3">
        <v>45717</v>
      </c>
      <c r="J8" s="3">
        <v>2958465</v>
      </c>
    </row>
    <row r="9" spans="1:13" x14ac:dyDescent="0.2">
      <c r="A9" s="31">
        <v>10228</v>
      </c>
      <c r="B9" t="s">
        <v>4381</v>
      </c>
      <c r="C9" t="s">
        <v>3742</v>
      </c>
      <c r="D9" t="s">
        <v>4382</v>
      </c>
      <c r="E9" t="s">
        <v>4404</v>
      </c>
      <c r="F9">
        <v>10719</v>
      </c>
      <c r="G9" t="s">
        <v>4405</v>
      </c>
      <c r="H9" t="s">
        <v>4406</v>
      </c>
      <c r="I9" s="3">
        <v>45717</v>
      </c>
      <c r="J9" s="3">
        <v>2958465</v>
      </c>
    </row>
    <row r="10" spans="1:13" x14ac:dyDescent="0.2">
      <c r="A10" s="30">
        <v>10228</v>
      </c>
      <c r="B10" t="s">
        <v>4381</v>
      </c>
      <c r="C10" t="s">
        <v>3742</v>
      </c>
      <c r="D10" t="s">
        <v>4382</v>
      </c>
      <c r="E10" t="s">
        <v>4407</v>
      </c>
      <c r="F10">
        <v>10719</v>
      </c>
      <c r="G10" t="s">
        <v>4408</v>
      </c>
      <c r="H10" t="s">
        <v>4409</v>
      </c>
      <c r="I10" s="3">
        <v>45717</v>
      </c>
      <c r="J10" s="3">
        <v>2958465</v>
      </c>
    </row>
    <row r="11" spans="1:13" x14ac:dyDescent="0.2">
      <c r="A11" s="31">
        <v>10230</v>
      </c>
      <c r="B11" t="s">
        <v>4381</v>
      </c>
      <c r="C11" t="s">
        <v>3742</v>
      </c>
      <c r="D11" t="s">
        <v>4382</v>
      </c>
      <c r="E11" t="s">
        <v>4410</v>
      </c>
      <c r="F11">
        <v>10719</v>
      </c>
      <c r="G11" t="s">
        <v>4411</v>
      </c>
      <c r="H11" t="s">
        <v>4412</v>
      </c>
      <c r="I11" s="3">
        <v>45717</v>
      </c>
      <c r="J11" s="3">
        <v>2958465</v>
      </c>
    </row>
    <row r="12" spans="1:13" x14ac:dyDescent="0.2">
      <c r="A12" s="31">
        <v>10236</v>
      </c>
      <c r="B12" t="s">
        <v>4381</v>
      </c>
      <c r="C12" t="s">
        <v>3742</v>
      </c>
      <c r="D12" t="s">
        <v>4382</v>
      </c>
      <c r="E12" t="s">
        <v>4413</v>
      </c>
      <c r="F12">
        <v>10719</v>
      </c>
      <c r="G12" t="s">
        <v>4414</v>
      </c>
      <c r="H12" t="s">
        <v>4415</v>
      </c>
      <c r="I12" s="3">
        <v>45717</v>
      </c>
      <c r="J12" s="3">
        <v>2958465</v>
      </c>
    </row>
    <row r="13" spans="1:13" x14ac:dyDescent="0.2">
      <c r="A13" s="31">
        <v>10239</v>
      </c>
      <c r="B13" t="s">
        <v>4381</v>
      </c>
      <c r="C13" t="s">
        <v>3742</v>
      </c>
      <c r="D13" t="s">
        <v>4382</v>
      </c>
      <c r="E13" t="s">
        <v>4416</v>
      </c>
      <c r="F13">
        <v>10719</v>
      </c>
      <c r="G13" t="s">
        <v>3753</v>
      </c>
      <c r="H13" t="s">
        <v>4417</v>
      </c>
      <c r="I13" s="3">
        <v>45717</v>
      </c>
      <c r="J13" s="3">
        <v>2958465</v>
      </c>
    </row>
    <row r="14" spans="1:13" x14ac:dyDescent="0.2">
      <c r="A14" s="31">
        <v>10492</v>
      </c>
      <c r="B14" t="s">
        <v>4381</v>
      </c>
      <c r="C14" t="s">
        <v>3742</v>
      </c>
      <c r="D14" t="s">
        <v>4382</v>
      </c>
      <c r="E14" t="s">
        <v>4418</v>
      </c>
      <c r="F14">
        <v>10719</v>
      </c>
      <c r="G14" t="s">
        <v>4419</v>
      </c>
      <c r="H14" t="s">
        <v>4420</v>
      </c>
      <c r="I14" s="3">
        <v>45717</v>
      </c>
      <c r="J14" s="3">
        <v>2958465</v>
      </c>
    </row>
    <row r="15" spans="1:13" x14ac:dyDescent="0.2">
      <c r="A15" s="31">
        <v>10228</v>
      </c>
      <c r="B15" t="s">
        <v>4381</v>
      </c>
      <c r="C15" t="s">
        <v>3742</v>
      </c>
      <c r="D15" t="s">
        <v>4382</v>
      </c>
      <c r="E15" t="s">
        <v>4421</v>
      </c>
      <c r="F15">
        <v>10719</v>
      </c>
      <c r="G15" t="s">
        <v>4422</v>
      </c>
      <c r="H15" t="s">
        <v>4423</v>
      </c>
      <c r="I15" s="3">
        <v>45717</v>
      </c>
      <c r="J15" s="3">
        <v>2958465</v>
      </c>
    </row>
    <row r="16" spans="1:13" x14ac:dyDescent="0.2">
      <c r="A16" s="31">
        <v>10251</v>
      </c>
      <c r="B16" t="s">
        <v>4381</v>
      </c>
      <c r="C16" t="s">
        <v>3742</v>
      </c>
      <c r="D16" t="s">
        <v>4382</v>
      </c>
      <c r="E16" t="s">
        <v>4424</v>
      </c>
      <c r="F16">
        <v>10719</v>
      </c>
      <c r="G16" t="s">
        <v>4425</v>
      </c>
      <c r="H16" t="s">
        <v>4426</v>
      </c>
      <c r="I16" s="3">
        <v>45717</v>
      </c>
      <c r="J16" s="3">
        <v>2958465</v>
      </c>
    </row>
    <row r="17" spans="1:10" x14ac:dyDescent="0.2">
      <c r="A17" s="31">
        <v>10234</v>
      </c>
      <c r="B17" t="s">
        <v>4381</v>
      </c>
      <c r="C17" t="s">
        <v>3742</v>
      </c>
      <c r="D17" t="s">
        <v>4382</v>
      </c>
      <c r="E17" t="s">
        <v>4427</v>
      </c>
      <c r="F17">
        <v>10719</v>
      </c>
      <c r="G17" t="s">
        <v>4428</v>
      </c>
      <c r="H17" t="s">
        <v>4429</v>
      </c>
      <c r="I17" s="3">
        <v>45717</v>
      </c>
      <c r="J17" s="3">
        <v>2958465</v>
      </c>
    </row>
    <row r="18" spans="1:10" x14ac:dyDescent="0.2">
      <c r="A18" s="31">
        <v>10231</v>
      </c>
      <c r="B18" t="s">
        <v>4381</v>
      </c>
      <c r="C18" t="s">
        <v>3742</v>
      </c>
      <c r="D18" t="s">
        <v>4382</v>
      </c>
      <c r="E18" t="s">
        <v>4430</v>
      </c>
      <c r="F18">
        <v>10719</v>
      </c>
      <c r="G18" t="s">
        <v>4431</v>
      </c>
      <c r="H18" t="s">
        <v>4432</v>
      </c>
      <c r="I18" s="3">
        <v>45717</v>
      </c>
      <c r="J18" s="3">
        <v>2958465</v>
      </c>
    </row>
    <row r="19" spans="1:10" x14ac:dyDescent="0.2">
      <c r="A19" s="31">
        <v>10495</v>
      </c>
      <c r="B19" t="s">
        <v>4381</v>
      </c>
      <c r="C19" t="s">
        <v>3742</v>
      </c>
      <c r="D19" t="s">
        <v>4382</v>
      </c>
      <c r="E19" t="s">
        <v>4433</v>
      </c>
      <c r="F19">
        <v>10719</v>
      </c>
      <c r="G19" t="s">
        <v>4434</v>
      </c>
      <c r="H19" t="s">
        <v>4435</v>
      </c>
      <c r="I19" s="3">
        <v>45717</v>
      </c>
      <c r="J19" s="3">
        <v>2958465</v>
      </c>
    </row>
    <row r="20" spans="1:10" x14ac:dyDescent="0.2">
      <c r="A20" s="31">
        <v>10226</v>
      </c>
      <c r="B20" t="s">
        <v>4381</v>
      </c>
      <c r="C20" t="s">
        <v>3742</v>
      </c>
      <c r="D20" t="s">
        <v>4382</v>
      </c>
      <c r="E20" t="s">
        <v>4436</v>
      </c>
      <c r="F20">
        <v>10719</v>
      </c>
      <c r="G20" t="s">
        <v>4437</v>
      </c>
      <c r="H20" t="s">
        <v>4438</v>
      </c>
      <c r="I20" s="3">
        <v>45717</v>
      </c>
      <c r="J20" s="3">
        <v>2958465</v>
      </c>
    </row>
    <row r="21" spans="1:10" x14ac:dyDescent="0.2">
      <c r="A21" s="31">
        <v>10235</v>
      </c>
      <c r="B21" t="s">
        <v>4381</v>
      </c>
      <c r="C21" t="s">
        <v>3742</v>
      </c>
      <c r="D21" t="s">
        <v>4382</v>
      </c>
      <c r="E21" t="s">
        <v>4439</v>
      </c>
      <c r="F21">
        <v>10719</v>
      </c>
      <c r="G21" t="s">
        <v>4440</v>
      </c>
      <c r="H21" t="s">
        <v>4441</v>
      </c>
      <c r="I21" s="3">
        <v>45717</v>
      </c>
      <c r="J21" s="3">
        <v>2958465</v>
      </c>
    </row>
    <row r="22" spans="1:10" x14ac:dyDescent="0.2">
      <c r="A22" s="30">
        <v>10236</v>
      </c>
      <c r="B22" t="s">
        <v>4381</v>
      </c>
      <c r="C22" t="s">
        <v>3742</v>
      </c>
      <c r="D22" t="s">
        <v>4382</v>
      </c>
      <c r="E22" t="s">
        <v>4442</v>
      </c>
      <c r="F22">
        <v>10719</v>
      </c>
      <c r="G22" t="s">
        <v>4443</v>
      </c>
      <c r="H22" t="s">
        <v>4444</v>
      </c>
      <c r="I22" s="3">
        <v>45717</v>
      </c>
      <c r="J22" s="3">
        <v>2958465</v>
      </c>
    </row>
    <row r="23" spans="1:10" x14ac:dyDescent="0.2">
      <c r="A23" s="30">
        <v>10234</v>
      </c>
      <c r="B23" t="s">
        <v>4381</v>
      </c>
      <c r="C23" t="s">
        <v>3742</v>
      </c>
      <c r="D23" t="s">
        <v>4382</v>
      </c>
      <c r="E23" t="s">
        <v>4445</v>
      </c>
      <c r="F23">
        <v>10719</v>
      </c>
      <c r="G23" t="s">
        <v>4446</v>
      </c>
      <c r="H23" t="s">
        <v>4447</v>
      </c>
      <c r="I23" s="3">
        <v>45717</v>
      </c>
      <c r="J23" s="3">
        <v>2958465</v>
      </c>
    </row>
    <row r="24" spans="1:10" x14ac:dyDescent="0.2">
      <c r="A24" s="31">
        <v>10224</v>
      </c>
      <c r="B24" t="s">
        <v>4381</v>
      </c>
      <c r="C24" t="s">
        <v>3742</v>
      </c>
      <c r="D24" t="s">
        <v>4382</v>
      </c>
      <c r="E24" t="s">
        <v>4448</v>
      </c>
      <c r="F24">
        <v>10719</v>
      </c>
      <c r="G24" t="s">
        <v>4449</v>
      </c>
      <c r="H24" t="s">
        <v>4450</v>
      </c>
      <c r="I24" s="3">
        <v>45717</v>
      </c>
      <c r="J24" s="3">
        <v>2958465</v>
      </c>
    </row>
    <row r="25" spans="1:10" x14ac:dyDescent="0.2">
      <c r="A25" s="31">
        <v>10228</v>
      </c>
      <c r="B25" t="s">
        <v>4381</v>
      </c>
      <c r="C25" t="s">
        <v>3742</v>
      </c>
      <c r="D25" t="s">
        <v>4382</v>
      </c>
      <c r="E25" t="s">
        <v>4451</v>
      </c>
      <c r="F25">
        <v>10719</v>
      </c>
      <c r="G25" t="s">
        <v>4452</v>
      </c>
      <c r="H25" t="s">
        <v>4453</v>
      </c>
      <c r="I25" s="3">
        <v>45717</v>
      </c>
      <c r="J25" s="3">
        <v>2958465</v>
      </c>
    </row>
    <row r="26" spans="1:10" x14ac:dyDescent="0.2">
      <c r="A26" s="30">
        <v>10236</v>
      </c>
      <c r="B26" t="s">
        <v>4381</v>
      </c>
      <c r="C26" t="s">
        <v>3742</v>
      </c>
      <c r="D26" t="s">
        <v>4382</v>
      </c>
      <c r="E26" t="s">
        <v>4454</v>
      </c>
      <c r="F26">
        <v>10719</v>
      </c>
      <c r="G26" t="s">
        <v>4455</v>
      </c>
      <c r="H26" t="s">
        <v>4456</v>
      </c>
      <c r="I26" s="3">
        <v>45717</v>
      </c>
      <c r="J26" s="3">
        <v>2958465</v>
      </c>
    </row>
    <row r="27" spans="1:10" x14ac:dyDescent="0.2">
      <c r="A27" s="31">
        <v>10237</v>
      </c>
      <c r="B27" t="s">
        <v>4381</v>
      </c>
      <c r="C27" t="s">
        <v>3742</v>
      </c>
      <c r="D27" t="s">
        <v>4382</v>
      </c>
      <c r="E27" t="s">
        <v>4457</v>
      </c>
      <c r="F27">
        <v>10719</v>
      </c>
      <c r="G27" t="s">
        <v>4458</v>
      </c>
      <c r="H27" t="s">
        <v>4459</v>
      </c>
      <c r="I27" s="3">
        <v>45717</v>
      </c>
      <c r="J27" s="3">
        <v>2958465</v>
      </c>
    </row>
    <row r="28" spans="1:10" x14ac:dyDescent="0.2">
      <c r="A28" s="31">
        <v>10251</v>
      </c>
      <c r="B28" t="s">
        <v>4381</v>
      </c>
      <c r="C28" t="s">
        <v>3742</v>
      </c>
      <c r="D28" t="s">
        <v>4382</v>
      </c>
      <c r="E28" t="s">
        <v>4460</v>
      </c>
      <c r="F28">
        <v>10719</v>
      </c>
      <c r="G28" t="s">
        <v>4461</v>
      </c>
      <c r="H28" t="s">
        <v>4462</v>
      </c>
      <c r="I28" s="3">
        <v>45717</v>
      </c>
      <c r="J28" s="3">
        <v>2958465</v>
      </c>
    </row>
    <row r="29" spans="1:10" x14ac:dyDescent="0.2">
      <c r="A29" s="31">
        <v>10228</v>
      </c>
      <c r="B29" t="s">
        <v>4381</v>
      </c>
      <c r="C29" t="s">
        <v>3742</v>
      </c>
      <c r="D29" t="s">
        <v>4382</v>
      </c>
      <c r="E29" t="s">
        <v>4463</v>
      </c>
      <c r="F29">
        <v>10719</v>
      </c>
      <c r="G29" t="s">
        <v>4464</v>
      </c>
      <c r="H29" t="s">
        <v>4465</v>
      </c>
      <c r="I29" s="3">
        <v>45717</v>
      </c>
      <c r="J29" s="3">
        <v>2958465</v>
      </c>
    </row>
    <row r="30" spans="1:10" x14ac:dyDescent="0.2">
      <c r="A30" s="31">
        <v>10494</v>
      </c>
      <c r="B30" t="s">
        <v>4381</v>
      </c>
      <c r="C30" t="s">
        <v>3742</v>
      </c>
      <c r="D30" t="s">
        <v>4382</v>
      </c>
      <c r="E30" t="s">
        <v>4466</v>
      </c>
      <c r="F30">
        <v>10719</v>
      </c>
      <c r="G30" t="s">
        <v>4467</v>
      </c>
      <c r="H30" t="s">
        <v>4468</v>
      </c>
      <c r="I30" s="3">
        <v>45717</v>
      </c>
      <c r="J30" s="3">
        <v>2958465</v>
      </c>
    </row>
    <row r="31" spans="1:10" x14ac:dyDescent="0.2">
      <c r="A31" s="30">
        <v>10514</v>
      </c>
      <c r="B31" t="s">
        <v>4381</v>
      </c>
      <c r="C31" t="s">
        <v>3742</v>
      </c>
      <c r="D31" t="s">
        <v>4469</v>
      </c>
      <c r="E31" t="s">
        <v>4392</v>
      </c>
      <c r="F31">
        <v>10514</v>
      </c>
      <c r="G31" t="s">
        <v>4470</v>
      </c>
      <c r="H31" t="s">
        <v>4471</v>
      </c>
      <c r="I31" s="3">
        <v>45717</v>
      </c>
      <c r="J31" s="3">
        <v>2958465</v>
      </c>
    </row>
    <row r="32" spans="1:10" x14ac:dyDescent="0.2">
      <c r="A32" s="30">
        <v>10514</v>
      </c>
      <c r="B32" t="s">
        <v>4381</v>
      </c>
      <c r="C32" t="s">
        <v>3742</v>
      </c>
      <c r="D32" t="s">
        <v>4469</v>
      </c>
      <c r="E32" t="s">
        <v>4395</v>
      </c>
      <c r="F32">
        <v>10514</v>
      </c>
      <c r="G32" t="s">
        <v>4472</v>
      </c>
      <c r="H32" t="s">
        <v>4473</v>
      </c>
      <c r="I32" s="3">
        <v>45717</v>
      </c>
      <c r="J32" s="3">
        <v>2958465</v>
      </c>
    </row>
    <row r="33" spans="1:10" x14ac:dyDescent="0.2">
      <c r="A33" s="30">
        <v>10229</v>
      </c>
      <c r="B33" t="s">
        <v>4381</v>
      </c>
      <c r="C33" t="s">
        <v>3742</v>
      </c>
      <c r="D33" t="s">
        <v>4469</v>
      </c>
      <c r="E33" t="s">
        <v>4474</v>
      </c>
      <c r="F33">
        <v>10720</v>
      </c>
      <c r="G33" t="s">
        <v>4475</v>
      </c>
      <c r="H33" t="s">
        <v>4476</v>
      </c>
      <c r="I33" s="3">
        <v>45717</v>
      </c>
      <c r="J33" s="3">
        <v>2958465</v>
      </c>
    </row>
    <row r="34" spans="1:10" x14ac:dyDescent="0.2">
      <c r="A34" s="31">
        <v>10227</v>
      </c>
      <c r="B34" t="s">
        <v>4381</v>
      </c>
      <c r="C34" t="s">
        <v>3742</v>
      </c>
      <c r="D34" t="s">
        <v>4469</v>
      </c>
      <c r="E34" t="s">
        <v>4436</v>
      </c>
      <c r="F34">
        <v>10721</v>
      </c>
      <c r="G34" t="s">
        <v>4477</v>
      </c>
      <c r="H34" t="s">
        <v>4478</v>
      </c>
      <c r="I34" s="3">
        <v>45717</v>
      </c>
      <c r="J34" s="3">
        <v>2958465</v>
      </c>
    </row>
    <row r="35" spans="1:10" x14ac:dyDescent="0.2">
      <c r="A35" s="30">
        <v>10636</v>
      </c>
      <c r="B35" t="s">
        <v>4381</v>
      </c>
      <c r="C35" t="s">
        <v>3742</v>
      </c>
      <c r="D35" t="s">
        <v>4469</v>
      </c>
      <c r="E35" t="s">
        <v>4479</v>
      </c>
      <c r="F35">
        <v>10636</v>
      </c>
      <c r="G35" t="s">
        <v>4480</v>
      </c>
      <c r="H35" t="s">
        <v>4481</v>
      </c>
      <c r="I35" s="3">
        <v>45717</v>
      </c>
      <c r="J35" s="3">
        <v>2958465</v>
      </c>
    </row>
    <row r="36" spans="1:10" x14ac:dyDescent="0.2">
      <c r="A36" s="30">
        <v>10493</v>
      </c>
      <c r="B36" t="s">
        <v>4381</v>
      </c>
      <c r="C36" t="s">
        <v>3742</v>
      </c>
      <c r="D36" t="s">
        <v>4469</v>
      </c>
      <c r="E36" t="s">
        <v>4482</v>
      </c>
      <c r="F36">
        <v>10720</v>
      </c>
      <c r="G36" t="s">
        <v>4483</v>
      </c>
      <c r="H36" t="s">
        <v>4484</v>
      </c>
      <c r="I36" s="3">
        <v>45717</v>
      </c>
      <c r="J36" s="3">
        <v>2958465</v>
      </c>
    </row>
    <row r="37" spans="1:10" x14ac:dyDescent="0.2">
      <c r="A37" s="31">
        <v>10201</v>
      </c>
      <c r="B37" t="s">
        <v>4381</v>
      </c>
      <c r="C37" t="s">
        <v>3742</v>
      </c>
      <c r="D37" t="s">
        <v>4469</v>
      </c>
      <c r="E37" t="s">
        <v>4485</v>
      </c>
      <c r="F37">
        <v>10720</v>
      </c>
      <c r="G37" t="s">
        <v>4486</v>
      </c>
      <c r="H37" t="s">
        <v>4487</v>
      </c>
      <c r="I37" s="3">
        <v>45717</v>
      </c>
      <c r="J37" s="3">
        <v>2958465</v>
      </c>
    </row>
    <row r="38" spans="1:10" x14ac:dyDescent="0.2">
      <c r="A38" s="31">
        <v>10225</v>
      </c>
      <c r="B38" t="s">
        <v>4381</v>
      </c>
      <c r="C38" t="s">
        <v>3742</v>
      </c>
      <c r="D38" t="s">
        <v>4469</v>
      </c>
      <c r="E38" t="s">
        <v>4448</v>
      </c>
      <c r="F38">
        <v>10721</v>
      </c>
      <c r="G38" t="s">
        <v>4488</v>
      </c>
      <c r="H38" t="s">
        <v>4489</v>
      </c>
      <c r="I38" s="3">
        <v>45717</v>
      </c>
      <c r="J38" s="3">
        <v>2958465</v>
      </c>
    </row>
    <row r="39" spans="1:10" x14ac:dyDescent="0.2">
      <c r="A39" s="31">
        <v>10238</v>
      </c>
      <c r="B39" t="s">
        <v>4381</v>
      </c>
      <c r="C39" t="s">
        <v>3742</v>
      </c>
      <c r="D39" t="s">
        <v>4469</v>
      </c>
      <c r="E39" t="s">
        <v>4457</v>
      </c>
      <c r="F39">
        <v>10720</v>
      </c>
      <c r="G39" t="s">
        <v>4490</v>
      </c>
      <c r="H39" t="s">
        <v>4491</v>
      </c>
      <c r="I39" s="3">
        <v>45717</v>
      </c>
      <c r="J39" s="3">
        <v>2958465</v>
      </c>
    </row>
    <row r="41" spans="1:10" x14ac:dyDescent="0.2">
      <c r="A41">
        <v>10514</v>
      </c>
      <c r="F41">
        <v>10514</v>
      </c>
    </row>
    <row r="42" spans="1:10" x14ac:dyDescent="0.2">
      <c r="A42">
        <v>10469</v>
      </c>
      <c r="F42">
        <v>10469</v>
      </c>
    </row>
    <row r="43" spans="1:10" x14ac:dyDescent="0.2">
      <c r="A43">
        <v>10719</v>
      </c>
      <c r="F43">
        <v>10719</v>
      </c>
    </row>
    <row r="44" spans="1:10" x14ac:dyDescent="0.2">
      <c r="A44">
        <v>10720</v>
      </c>
      <c r="F44">
        <v>10720</v>
      </c>
    </row>
    <row r="45" spans="1:10" x14ac:dyDescent="0.2">
      <c r="A45">
        <v>10721</v>
      </c>
      <c r="F45">
        <v>10721</v>
      </c>
    </row>
    <row r="46" spans="1:10" x14ac:dyDescent="0.2">
      <c r="A46">
        <v>10636</v>
      </c>
      <c r="F46">
        <v>10636</v>
      </c>
    </row>
  </sheetData>
  <pageMargins left="0.7" right="0.7" top="0.75" bottom="0.75" header="0.3" footer="0.3"/>
  <customProperties>
    <customPr name="_pios_id" r:id="rId1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3D4D9-4352-45F4-A9B3-ADE92E751E34}">
  <dimension ref="A1:AH6579"/>
  <sheetViews>
    <sheetView workbookViewId="0"/>
  </sheetViews>
  <sheetFormatPr defaultRowHeight="12.75" x14ac:dyDescent="0.2"/>
  <cols>
    <col min="7" max="7" width="6" bestFit="1" customWidth="1"/>
    <col min="8" max="8" width="10" bestFit="1" customWidth="1"/>
    <col min="9" max="9" width="12" bestFit="1" customWidth="1"/>
    <col min="10" max="10" width="2.85546875" customWidth="1"/>
    <col min="11" max="11" width="17" customWidth="1"/>
    <col min="12" max="12" width="6" customWidth="1"/>
    <col min="13" max="13" width="11" customWidth="1"/>
    <col min="14" max="14" width="6" customWidth="1"/>
    <col min="15" max="15" width="4" customWidth="1"/>
    <col min="16" max="16" width="16" customWidth="1"/>
    <col min="17" max="17" width="10" customWidth="1"/>
    <col min="18" max="18" width="6" customWidth="1"/>
    <col min="19" max="21" width="13" customWidth="1"/>
    <col min="22" max="22" width="10" customWidth="1"/>
    <col min="23" max="23" width="6" customWidth="1"/>
    <col min="24" max="24" width="17" customWidth="1"/>
    <col min="25" max="25" width="12.5703125" customWidth="1"/>
    <col min="26" max="26" width="23.140625" customWidth="1"/>
    <col min="27" max="27" width="8.5703125" customWidth="1"/>
    <col min="28" max="29" width="9.140625" customWidth="1"/>
    <col min="30" max="30" width="16.85546875" customWidth="1"/>
    <col min="31" max="31" width="37.28515625" customWidth="1"/>
    <col min="32" max="32" width="21.28515625" customWidth="1"/>
    <col min="34" max="34" width="23.85546875" bestFit="1" customWidth="1"/>
  </cols>
  <sheetData>
    <row r="1" spans="1:34" x14ac:dyDescent="0.2">
      <c r="A1" s="14" t="s">
        <v>4492</v>
      </c>
    </row>
    <row r="2" spans="1:34" ht="38.25" x14ac:dyDescent="0.2">
      <c r="A2" s="1" t="s">
        <v>4493</v>
      </c>
      <c r="B2" s="1" t="s">
        <v>4494</v>
      </c>
      <c r="C2" s="1" t="s">
        <v>4495</v>
      </c>
      <c r="D2" s="1" t="s">
        <v>4496</v>
      </c>
      <c r="E2" s="1" t="s">
        <v>4497</v>
      </c>
      <c r="F2" s="1" t="s">
        <v>4498</v>
      </c>
      <c r="G2" s="1" t="s">
        <v>4372</v>
      </c>
      <c r="H2" s="1" t="s">
        <v>3714</v>
      </c>
      <c r="I2" s="1" t="s">
        <v>4375</v>
      </c>
      <c r="J2" s="1" t="s">
        <v>4499</v>
      </c>
      <c r="K2" s="1" t="s">
        <v>4500</v>
      </c>
      <c r="L2" s="1" t="s">
        <v>4501</v>
      </c>
      <c r="M2" s="1" t="s">
        <v>4502</v>
      </c>
      <c r="N2" s="1" t="s">
        <v>4501</v>
      </c>
      <c r="O2" s="1" t="s">
        <v>4503</v>
      </c>
      <c r="P2" s="1" t="s">
        <v>4504</v>
      </c>
      <c r="Q2" t="s">
        <v>4505</v>
      </c>
      <c r="R2" s="1" t="s">
        <v>4506</v>
      </c>
      <c r="S2" s="1" t="s">
        <v>4507</v>
      </c>
      <c r="T2" s="1" t="s">
        <v>4508</v>
      </c>
      <c r="U2" s="1" t="s">
        <v>4509</v>
      </c>
      <c r="V2" s="1" t="s">
        <v>4510</v>
      </c>
      <c r="W2" s="1" t="s">
        <v>4501</v>
      </c>
      <c r="X2" s="1" t="s">
        <v>4511</v>
      </c>
      <c r="Y2" s="1" t="s">
        <v>4512</v>
      </c>
      <c r="Z2" s="1" t="s">
        <v>4513</v>
      </c>
      <c r="AA2" s="4" t="s">
        <v>4514</v>
      </c>
      <c r="AB2" s="4" t="s">
        <v>3756</v>
      </c>
      <c r="AC2" s="4" t="s">
        <v>4515</v>
      </c>
      <c r="AD2" s="13" t="s">
        <v>4516</v>
      </c>
      <c r="AE2" s="13" t="s">
        <v>6</v>
      </c>
      <c r="AF2" s="13" t="s">
        <v>3715</v>
      </c>
      <c r="AG2" s="13" t="s">
        <v>4380</v>
      </c>
      <c r="AH2" s="13" t="s">
        <v>3</v>
      </c>
    </row>
    <row r="3" spans="1:34" x14ac:dyDescent="0.2">
      <c r="A3" t="s">
        <v>4517</v>
      </c>
      <c r="B3" t="s">
        <v>4518</v>
      </c>
      <c r="C3" t="s">
        <v>4519</v>
      </c>
      <c r="D3" t="s">
        <v>4520</v>
      </c>
      <c r="E3" s="3">
        <v>45832</v>
      </c>
      <c r="F3" t="s">
        <v>4521</v>
      </c>
      <c r="G3" t="s">
        <v>3742</v>
      </c>
      <c r="H3" t="s">
        <v>3722</v>
      </c>
      <c r="I3" t="s">
        <v>3752</v>
      </c>
      <c r="J3" t="s">
        <v>4522</v>
      </c>
      <c r="K3" s="2">
        <v>-5</v>
      </c>
      <c r="L3" t="s">
        <v>44</v>
      </c>
      <c r="M3" s="2">
        <v>-5</v>
      </c>
      <c r="N3" t="s">
        <v>4523</v>
      </c>
      <c r="O3" t="s">
        <v>4524</v>
      </c>
      <c r="P3" t="s">
        <v>4525</v>
      </c>
      <c r="Q3" t="s">
        <v>4526</v>
      </c>
      <c r="R3" t="s">
        <v>44</v>
      </c>
      <c r="S3" t="s">
        <v>4527</v>
      </c>
      <c r="T3" s="3">
        <v>45832</v>
      </c>
      <c r="U3" s="3">
        <v>45833</v>
      </c>
      <c r="V3" s="2">
        <v>0</v>
      </c>
      <c r="W3" t="s">
        <v>44</v>
      </c>
      <c r="X3" t="s">
        <v>44</v>
      </c>
      <c r="Y3" t="s">
        <v>4528</v>
      </c>
      <c r="Z3" t="s">
        <v>3498</v>
      </c>
      <c r="AA3" t="s">
        <v>4529</v>
      </c>
      <c r="AB3" t="s">
        <v>4530</v>
      </c>
      <c r="AC3" t="s">
        <v>89</v>
      </c>
      <c r="AD3" t="str">
        <f>CONCATENATE(VALUE(AA3),"-",VALUE(AB3))</f>
        <v>10-60</v>
      </c>
      <c r="AE3" t="str">
        <f>VLOOKUP(AD3,'Main_Sub Desc'!C:D,2,)</f>
        <v>LPC from invoicing</v>
      </c>
      <c r="AF3" t="str">
        <f>VLOOKUP(VALUE(H3),'Main_Sub Desc'!F:G,2,)</f>
        <v>Wtr Rev Late Payment</v>
      </c>
      <c r="AG3">
        <f>IFERROR(VLOOKUP(VALUE(I3),'PC Mapping'!A:F,6,),"")</f>
        <v>10719</v>
      </c>
      <c r="AH3" s="13" t="str">
        <f>VLOOKUP(AG3,'PC Mapping'!L:M,2,)</f>
        <v>All Other Water</v>
      </c>
    </row>
    <row r="4" spans="1:34" x14ac:dyDescent="0.2">
      <c r="A4" t="s">
        <v>4531</v>
      </c>
      <c r="B4" t="s">
        <v>4532</v>
      </c>
      <c r="C4" t="s">
        <v>4519</v>
      </c>
      <c r="D4" t="s">
        <v>4520</v>
      </c>
      <c r="E4" s="3">
        <v>45819</v>
      </c>
      <c r="F4" t="s">
        <v>4533</v>
      </c>
      <c r="G4" t="s">
        <v>3742</v>
      </c>
      <c r="H4" t="s">
        <v>3716</v>
      </c>
      <c r="I4" t="s">
        <v>4534</v>
      </c>
      <c r="J4" t="s">
        <v>4522</v>
      </c>
      <c r="K4" s="2">
        <v>-5</v>
      </c>
      <c r="L4" t="s">
        <v>44</v>
      </c>
      <c r="M4" s="2">
        <v>-5</v>
      </c>
      <c r="N4" t="s">
        <v>4523</v>
      </c>
      <c r="O4" t="s">
        <v>4524</v>
      </c>
      <c r="P4" t="s">
        <v>4535</v>
      </c>
      <c r="Q4" t="s">
        <v>4536</v>
      </c>
      <c r="R4" t="s">
        <v>44</v>
      </c>
      <c r="S4" t="s">
        <v>4527</v>
      </c>
      <c r="T4" s="3">
        <v>45819</v>
      </c>
      <c r="U4" s="3">
        <v>45820</v>
      </c>
      <c r="V4" s="2">
        <v>0</v>
      </c>
      <c r="W4" t="s">
        <v>44</v>
      </c>
      <c r="X4" t="s">
        <v>44</v>
      </c>
      <c r="Y4" t="s">
        <v>4537</v>
      </c>
      <c r="Z4" t="s">
        <v>126</v>
      </c>
      <c r="AA4" t="s">
        <v>4529</v>
      </c>
      <c r="AB4" t="s">
        <v>4530</v>
      </c>
      <c r="AC4" t="s">
        <v>89</v>
      </c>
      <c r="AD4" t="str">
        <f t="shared" ref="AD4:AD67" si="0">CONCATENATE(VALUE(AA4),"-",VALUE(AB4))</f>
        <v>10-60</v>
      </c>
      <c r="AE4" t="str">
        <f>VLOOKUP(AD4,'Main_Sub Desc'!C:D,2,)</f>
        <v>LPC from invoicing</v>
      </c>
      <c r="AF4" t="str">
        <f>VLOOKUP(VALUE(H4),'Main_Sub Desc'!F:G,2,)</f>
        <v>Wst Rev Late Payment</v>
      </c>
      <c r="AG4">
        <f>IFERROR(VLOOKUP(VALUE(I4),'PC Mapping'!A:F,6,),"")</f>
        <v>10514</v>
      </c>
      <c r="AH4" s="13" t="str">
        <f>VLOOKUP(AG4,'PC Mapping'!L:M,2,)</f>
        <v>Bolivar Sewer</v>
      </c>
    </row>
    <row r="5" spans="1:34" x14ac:dyDescent="0.2">
      <c r="A5" t="s">
        <v>4531</v>
      </c>
      <c r="B5" t="s">
        <v>4532</v>
      </c>
      <c r="C5" t="s">
        <v>4519</v>
      </c>
      <c r="D5" t="s">
        <v>4520</v>
      </c>
      <c r="E5" s="3">
        <v>45819</v>
      </c>
      <c r="F5" t="s">
        <v>4533</v>
      </c>
      <c r="G5" t="s">
        <v>3742</v>
      </c>
      <c r="H5" t="s">
        <v>3722</v>
      </c>
      <c r="I5" t="s">
        <v>4538</v>
      </c>
      <c r="J5" t="s">
        <v>4522</v>
      </c>
      <c r="K5" s="2">
        <v>-5</v>
      </c>
      <c r="L5" t="s">
        <v>44</v>
      </c>
      <c r="M5" s="2">
        <v>-5</v>
      </c>
      <c r="N5" t="s">
        <v>4523</v>
      </c>
      <c r="O5" t="s">
        <v>4524</v>
      </c>
      <c r="P5" t="s">
        <v>4535</v>
      </c>
      <c r="Q5" t="s">
        <v>4539</v>
      </c>
      <c r="R5" t="s">
        <v>44</v>
      </c>
      <c r="S5" t="s">
        <v>4527</v>
      </c>
      <c r="T5" s="3">
        <v>45819</v>
      </c>
      <c r="U5" s="3">
        <v>45820</v>
      </c>
      <c r="V5" s="2">
        <v>0</v>
      </c>
      <c r="W5" t="s">
        <v>44</v>
      </c>
      <c r="X5" t="s">
        <v>44</v>
      </c>
      <c r="Y5" t="s">
        <v>4540</v>
      </c>
      <c r="Z5" t="s">
        <v>126</v>
      </c>
      <c r="AA5" t="s">
        <v>4529</v>
      </c>
      <c r="AB5" t="s">
        <v>4530</v>
      </c>
      <c r="AC5" t="s">
        <v>89</v>
      </c>
      <c r="AD5" t="str">
        <f t="shared" si="0"/>
        <v>10-60</v>
      </c>
      <c r="AE5" t="str">
        <f>VLOOKUP(AD5,'Main_Sub Desc'!C:D,2,)</f>
        <v>LPC from invoicing</v>
      </c>
      <c r="AF5" t="str">
        <f>VLOOKUP(VALUE(H5),'Main_Sub Desc'!F:G,2,)</f>
        <v>Wtr Rev Late Payment</v>
      </c>
      <c r="AG5">
        <f>IFERROR(VLOOKUP(VALUE(I5),'PC Mapping'!A:F,6,),"")</f>
        <v>10469</v>
      </c>
      <c r="AH5" s="13" t="str">
        <f>VLOOKUP(AG5,'PC Mapping'!L:M,2,)</f>
        <v>Bolivar Water</v>
      </c>
    </row>
    <row r="6" spans="1:34" x14ac:dyDescent="0.2">
      <c r="A6" t="s">
        <v>4541</v>
      </c>
      <c r="B6" t="s">
        <v>4542</v>
      </c>
      <c r="C6" t="s">
        <v>4519</v>
      </c>
      <c r="D6" t="s">
        <v>4520</v>
      </c>
      <c r="E6" s="3">
        <v>45835</v>
      </c>
      <c r="F6" t="s">
        <v>4543</v>
      </c>
      <c r="G6" t="s">
        <v>3742</v>
      </c>
      <c r="H6" t="s">
        <v>3722</v>
      </c>
      <c r="I6" t="s">
        <v>3752</v>
      </c>
      <c r="J6" t="s">
        <v>4522</v>
      </c>
      <c r="K6" s="2">
        <v>-9.6</v>
      </c>
      <c r="L6" t="s">
        <v>44</v>
      </c>
      <c r="M6" s="2">
        <v>-9.6</v>
      </c>
      <c r="N6" t="s">
        <v>4523</v>
      </c>
      <c r="O6" t="s">
        <v>4524</v>
      </c>
      <c r="P6" t="s">
        <v>4544</v>
      </c>
      <c r="Q6" t="s">
        <v>4545</v>
      </c>
      <c r="R6" t="s">
        <v>44</v>
      </c>
      <c r="S6" t="s">
        <v>4527</v>
      </c>
      <c r="T6" s="3">
        <v>45835</v>
      </c>
      <c r="U6" s="3">
        <v>45838</v>
      </c>
      <c r="V6" s="2">
        <v>0</v>
      </c>
      <c r="W6" t="s">
        <v>44</v>
      </c>
      <c r="X6" t="s">
        <v>44</v>
      </c>
      <c r="Y6" t="s">
        <v>4546</v>
      </c>
      <c r="Z6" t="s">
        <v>2314</v>
      </c>
      <c r="AA6" t="s">
        <v>4529</v>
      </c>
      <c r="AB6" t="s">
        <v>4530</v>
      </c>
      <c r="AC6" t="s">
        <v>89</v>
      </c>
      <c r="AD6" t="str">
        <f t="shared" si="0"/>
        <v>10-60</v>
      </c>
      <c r="AE6" t="str">
        <f>VLOOKUP(AD6,'Main_Sub Desc'!C:D,2,)</f>
        <v>LPC from invoicing</v>
      </c>
      <c r="AF6" t="str">
        <f>VLOOKUP(VALUE(H6),'Main_Sub Desc'!F:G,2,)</f>
        <v>Wtr Rev Late Payment</v>
      </c>
      <c r="AG6">
        <f>IFERROR(VLOOKUP(VALUE(I6),'PC Mapping'!A:F,6,),"")</f>
        <v>10719</v>
      </c>
      <c r="AH6" s="13" t="str">
        <f>VLOOKUP(AG6,'PC Mapping'!L:M,2,)</f>
        <v>All Other Water</v>
      </c>
    </row>
    <row r="7" spans="1:34" x14ac:dyDescent="0.2">
      <c r="A7" t="s">
        <v>4547</v>
      </c>
      <c r="B7" t="s">
        <v>4548</v>
      </c>
      <c r="C7" t="s">
        <v>4519</v>
      </c>
      <c r="D7" t="s">
        <v>4520</v>
      </c>
      <c r="E7" s="3">
        <v>45838</v>
      </c>
      <c r="F7" t="s">
        <v>44</v>
      </c>
      <c r="G7" t="s">
        <v>3742</v>
      </c>
      <c r="H7" t="s">
        <v>3716</v>
      </c>
      <c r="I7" t="s">
        <v>4534</v>
      </c>
      <c r="J7" t="s">
        <v>4522</v>
      </c>
      <c r="K7" s="2">
        <v>-5</v>
      </c>
      <c r="L7" t="s">
        <v>44</v>
      </c>
      <c r="M7" s="2">
        <v>-5</v>
      </c>
      <c r="N7" t="s">
        <v>4523</v>
      </c>
      <c r="O7" t="s">
        <v>4524</v>
      </c>
      <c r="P7" t="s">
        <v>4549</v>
      </c>
      <c r="Q7" t="s">
        <v>4550</v>
      </c>
      <c r="R7" t="s">
        <v>44</v>
      </c>
      <c r="S7" t="s">
        <v>4527</v>
      </c>
      <c r="T7" s="3">
        <v>45838</v>
      </c>
      <c r="U7" s="3">
        <v>45839</v>
      </c>
      <c r="V7" s="2">
        <v>0</v>
      </c>
      <c r="W7" t="s">
        <v>44</v>
      </c>
      <c r="X7" t="s">
        <v>44</v>
      </c>
      <c r="Y7" t="s">
        <v>4551</v>
      </c>
      <c r="Z7" t="s">
        <v>4552</v>
      </c>
      <c r="AA7" t="s">
        <v>4529</v>
      </c>
      <c r="AB7" t="s">
        <v>4530</v>
      </c>
      <c r="AC7" t="s">
        <v>89</v>
      </c>
      <c r="AD7" t="str">
        <f t="shared" si="0"/>
        <v>10-60</v>
      </c>
      <c r="AE7" t="str">
        <f>VLOOKUP(AD7,'Main_Sub Desc'!C:D,2,)</f>
        <v>LPC from invoicing</v>
      </c>
      <c r="AF7" t="str">
        <f>VLOOKUP(VALUE(H7),'Main_Sub Desc'!F:G,2,)</f>
        <v>Wst Rev Late Payment</v>
      </c>
      <c r="AG7">
        <f>IFERROR(VLOOKUP(VALUE(I7),'PC Mapping'!A:F,6,),"")</f>
        <v>10514</v>
      </c>
      <c r="AH7" s="13" t="str">
        <f>VLOOKUP(AG7,'PC Mapping'!L:M,2,)</f>
        <v>Bolivar Sewer</v>
      </c>
    </row>
    <row r="8" spans="1:34" x14ac:dyDescent="0.2">
      <c r="A8" t="s">
        <v>4547</v>
      </c>
      <c r="B8" t="s">
        <v>4548</v>
      </c>
      <c r="C8" t="s">
        <v>4519</v>
      </c>
      <c r="D8" t="s">
        <v>4520</v>
      </c>
      <c r="E8" s="3">
        <v>45838</v>
      </c>
      <c r="F8" t="s">
        <v>44</v>
      </c>
      <c r="G8" t="s">
        <v>3742</v>
      </c>
      <c r="H8" t="s">
        <v>3722</v>
      </c>
      <c r="I8" t="s">
        <v>4538</v>
      </c>
      <c r="J8" t="s">
        <v>4522</v>
      </c>
      <c r="K8" s="2">
        <v>-5</v>
      </c>
      <c r="L8" t="s">
        <v>44</v>
      </c>
      <c r="M8" s="2">
        <v>-5</v>
      </c>
      <c r="N8" t="s">
        <v>4523</v>
      </c>
      <c r="O8" t="s">
        <v>4524</v>
      </c>
      <c r="P8" t="s">
        <v>4549</v>
      </c>
      <c r="Q8" t="s">
        <v>4553</v>
      </c>
      <c r="R8" t="s">
        <v>44</v>
      </c>
      <c r="S8" t="s">
        <v>4527</v>
      </c>
      <c r="T8" s="3">
        <v>45838</v>
      </c>
      <c r="U8" s="3">
        <v>45839</v>
      </c>
      <c r="V8" s="2">
        <v>0</v>
      </c>
      <c r="W8" t="s">
        <v>44</v>
      </c>
      <c r="X8" t="s">
        <v>44</v>
      </c>
      <c r="Y8" t="s">
        <v>4554</v>
      </c>
      <c r="Z8" t="s">
        <v>4552</v>
      </c>
      <c r="AA8" t="s">
        <v>4529</v>
      </c>
      <c r="AB8" t="s">
        <v>4530</v>
      </c>
      <c r="AC8" t="s">
        <v>89</v>
      </c>
      <c r="AD8" t="str">
        <f t="shared" si="0"/>
        <v>10-60</v>
      </c>
      <c r="AE8" t="str">
        <f>VLOOKUP(AD8,'Main_Sub Desc'!C:D,2,)</f>
        <v>LPC from invoicing</v>
      </c>
      <c r="AF8" t="str">
        <f>VLOOKUP(VALUE(H8),'Main_Sub Desc'!F:G,2,)</f>
        <v>Wtr Rev Late Payment</v>
      </c>
      <c r="AG8">
        <f>IFERROR(VLOOKUP(VALUE(I8),'PC Mapping'!A:F,6,),"")</f>
        <v>10469</v>
      </c>
      <c r="AH8" s="13" t="str">
        <f>VLOOKUP(AG8,'PC Mapping'!L:M,2,)</f>
        <v>Bolivar Water</v>
      </c>
    </row>
    <row r="9" spans="1:34" x14ac:dyDescent="0.2">
      <c r="A9" t="s">
        <v>4555</v>
      </c>
      <c r="B9" t="s">
        <v>4556</v>
      </c>
      <c r="C9" t="s">
        <v>4519</v>
      </c>
      <c r="D9" t="s">
        <v>4520</v>
      </c>
      <c r="E9" s="3">
        <v>45838</v>
      </c>
      <c r="F9" t="s">
        <v>44</v>
      </c>
      <c r="G9" t="s">
        <v>3742</v>
      </c>
      <c r="H9" t="s">
        <v>3722</v>
      </c>
      <c r="I9" t="s">
        <v>4538</v>
      </c>
      <c r="J9" t="s">
        <v>4522</v>
      </c>
      <c r="K9" s="2">
        <v>-5</v>
      </c>
      <c r="L9" t="s">
        <v>44</v>
      </c>
      <c r="M9" s="2">
        <v>-5</v>
      </c>
      <c r="N9" t="s">
        <v>4523</v>
      </c>
      <c r="O9" t="s">
        <v>4524</v>
      </c>
      <c r="P9" t="s">
        <v>4557</v>
      </c>
      <c r="Q9" t="s">
        <v>4558</v>
      </c>
      <c r="R9" t="s">
        <v>44</v>
      </c>
      <c r="S9" t="s">
        <v>4527</v>
      </c>
      <c r="T9" s="3">
        <v>45838</v>
      </c>
      <c r="U9" s="3">
        <v>45839</v>
      </c>
      <c r="V9" s="2">
        <v>0</v>
      </c>
      <c r="W9" t="s">
        <v>44</v>
      </c>
      <c r="X9" t="s">
        <v>44</v>
      </c>
      <c r="Y9" t="s">
        <v>4559</v>
      </c>
      <c r="Z9" t="s">
        <v>1482</v>
      </c>
      <c r="AA9" t="s">
        <v>4529</v>
      </c>
      <c r="AB9" t="s">
        <v>4530</v>
      </c>
      <c r="AC9" t="s">
        <v>89</v>
      </c>
      <c r="AD9" t="str">
        <f t="shared" si="0"/>
        <v>10-60</v>
      </c>
      <c r="AE9" t="str">
        <f>VLOOKUP(AD9,'Main_Sub Desc'!C:D,2,)</f>
        <v>LPC from invoicing</v>
      </c>
      <c r="AF9" t="str">
        <f>VLOOKUP(VALUE(H9),'Main_Sub Desc'!F:G,2,)</f>
        <v>Wtr Rev Late Payment</v>
      </c>
      <c r="AG9">
        <f>IFERROR(VLOOKUP(VALUE(I9),'PC Mapping'!A:F,6,),"")</f>
        <v>10469</v>
      </c>
      <c r="AH9" s="13" t="str">
        <f>VLOOKUP(AG9,'PC Mapping'!L:M,2,)</f>
        <v>Bolivar Water</v>
      </c>
    </row>
    <row r="10" spans="1:34" x14ac:dyDescent="0.2">
      <c r="A10" t="s">
        <v>4560</v>
      </c>
      <c r="B10" t="s">
        <v>4561</v>
      </c>
      <c r="C10" t="s">
        <v>4519</v>
      </c>
      <c r="D10" t="s">
        <v>4520</v>
      </c>
      <c r="E10" s="3">
        <v>45838</v>
      </c>
      <c r="F10" t="s">
        <v>44</v>
      </c>
      <c r="G10" t="s">
        <v>3742</v>
      </c>
      <c r="H10" t="s">
        <v>3722</v>
      </c>
      <c r="I10" t="s">
        <v>3752</v>
      </c>
      <c r="J10" t="s">
        <v>4522</v>
      </c>
      <c r="K10" s="2">
        <v>-5</v>
      </c>
      <c r="L10" t="s">
        <v>44</v>
      </c>
      <c r="M10" s="2">
        <v>-5</v>
      </c>
      <c r="N10" t="s">
        <v>4523</v>
      </c>
      <c r="O10" t="s">
        <v>4524</v>
      </c>
      <c r="P10" t="s">
        <v>4562</v>
      </c>
      <c r="Q10" t="s">
        <v>4563</v>
      </c>
      <c r="R10" t="s">
        <v>44</v>
      </c>
      <c r="S10" t="s">
        <v>4527</v>
      </c>
      <c r="T10" s="3">
        <v>45838</v>
      </c>
      <c r="U10" s="3">
        <v>45839</v>
      </c>
      <c r="V10" s="2">
        <v>0</v>
      </c>
      <c r="W10" t="s">
        <v>44</v>
      </c>
      <c r="X10" t="s">
        <v>44</v>
      </c>
      <c r="Y10" t="s">
        <v>4564</v>
      </c>
      <c r="Z10" t="s">
        <v>1878</v>
      </c>
      <c r="AA10" t="s">
        <v>4529</v>
      </c>
      <c r="AB10" t="s">
        <v>4530</v>
      </c>
      <c r="AC10" t="s">
        <v>89</v>
      </c>
      <c r="AD10" t="str">
        <f t="shared" si="0"/>
        <v>10-60</v>
      </c>
      <c r="AE10" t="str">
        <f>VLOOKUP(AD10,'Main_Sub Desc'!C:D,2,)</f>
        <v>LPC from invoicing</v>
      </c>
      <c r="AF10" t="str">
        <f>VLOOKUP(VALUE(H10),'Main_Sub Desc'!F:G,2,)</f>
        <v>Wtr Rev Late Payment</v>
      </c>
      <c r="AG10">
        <f>IFERROR(VLOOKUP(VALUE(I10),'PC Mapping'!A:F,6,),"")</f>
        <v>10719</v>
      </c>
      <c r="AH10" s="13" t="str">
        <f>VLOOKUP(AG10,'PC Mapping'!L:M,2,)</f>
        <v>All Other Water</v>
      </c>
    </row>
    <row r="11" spans="1:34" x14ac:dyDescent="0.2">
      <c r="A11" t="s">
        <v>4565</v>
      </c>
      <c r="B11" t="s">
        <v>4566</v>
      </c>
      <c r="C11" t="s">
        <v>4519</v>
      </c>
      <c r="D11" t="s">
        <v>4520</v>
      </c>
      <c r="E11" s="3">
        <v>45838</v>
      </c>
      <c r="F11" t="s">
        <v>44</v>
      </c>
      <c r="G11" t="s">
        <v>3742</v>
      </c>
      <c r="H11" t="s">
        <v>3722</v>
      </c>
      <c r="I11" t="s">
        <v>4538</v>
      </c>
      <c r="J11" t="s">
        <v>4522</v>
      </c>
      <c r="K11" s="2">
        <v>-5</v>
      </c>
      <c r="L11" t="s">
        <v>44</v>
      </c>
      <c r="M11" s="2">
        <v>-5</v>
      </c>
      <c r="N11" t="s">
        <v>4523</v>
      </c>
      <c r="O11" t="s">
        <v>4524</v>
      </c>
      <c r="P11" t="s">
        <v>4567</v>
      </c>
      <c r="Q11" t="s">
        <v>4568</v>
      </c>
      <c r="R11" t="s">
        <v>44</v>
      </c>
      <c r="S11" t="s">
        <v>4527</v>
      </c>
      <c r="T11" s="3">
        <v>45838</v>
      </c>
      <c r="U11" s="3">
        <v>45839</v>
      </c>
      <c r="V11" s="2">
        <v>0</v>
      </c>
      <c r="W11" t="s">
        <v>44</v>
      </c>
      <c r="X11" t="s">
        <v>44</v>
      </c>
      <c r="Y11" t="s">
        <v>4569</v>
      </c>
      <c r="Z11" t="s">
        <v>4570</v>
      </c>
      <c r="AA11" t="s">
        <v>4529</v>
      </c>
      <c r="AB11" t="s">
        <v>4530</v>
      </c>
      <c r="AC11" t="s">
        <v>89</v>
      </c>
      <c r="AD11" t="str">
        <f t="shared" si="0"/>
        <v>10-60</v>
      </c>
      <c r="AE11" t="str">
        <f>VLOOKUP(AD11,'Main_Sub Desc'!C:D,2,)</f>
        <v>LPC from invoicing</v>
      </c>
      <c r="AF11" t="str">
        <f>VLOOKUP(VALUE(H11),'Main_Sub Desc'!F:G,2,)</f>
        <v>Wtr Rev Late Payment</v>
      </c>
      <c r="AG11">
        <f>IFERROR(VLOOKUP(VALUE(I11),'PC Mapping'!A:F,6,),"")</f>
        <v>10469</v>
      </c>
      <c r="AH11" s="13" t="str">
        <f>VLOOKUP(AG11,'PC Mapping'!L:M,2,)</f>
        <v>Bolivar Water</v>
      </c>
    </row>
    <row r="12" spans="1:34" x14ac:dyDescent="0.2">
      <c r="A12" t="s">
        <v>4571</v>
      </c>
      <c r="B12" t="s">
        <v>4572</v>
      </c>
      <c r="C12" t="s">
        <v>4519</v>
      </c>
      <c r="D12" t="s">
        <v>4520</v>
      </c>
      <c r="E12" s="3">
        <v>45838</v>
      </c>
      <c r="F12" t="s">
        <v>44</v>
      </c>
      <c r="G12" t="s">
        <v>3742</v>
      </c>
      <c r="H12" t="s">
        <v>3722</v>
      </c>
      <c r="I12" t="s">
        <v>4538</v>
      </c>
      <c r="J12" t="s">
        <v>4522</v>
      </c>
      <c r="K12" s="2">
        <v>-5</v>
      </c>
      <c r="L12" t="s">
        <v>44</v>
      </c>
      <c r="M12" s="2">
        <v>-5</v>
      </c>
      <c r="N12" t="s">
        <v>4523</v>
      </c>
      <c r="O12" t="s">
        <v>4524</v>
      </c>
      <c r="P12" t="s">
        <v>4573</v>
      </c>
      <c r="Q12" t="s">
        <v>4574</v>
      </c>
      <c r="R12" t="s">
        <v>44</v>
      </c>
      <c r="S12" t="s">
        <v>4527</v>
      </c>
      <c r="T12" s="3">
        <v>45838</v>
      </c>
      <c r="U12" s="3">
        <v>45839</v>
      </c>
      <c r="V12" s="2">
        <v>0</v>
      </c>
      <c r="W12" t="s">
        <v>44</v>
      </c>
      <c r="X12" t="s">
        <v>44</v>
      </c>
      <c r="Y12" t="s">
        <v>4575</v>
      </c>
      <c r="Z12" t="s">
        <v>1377</v>
      </c>
      <c r="AA12" t="s">
        <v>4529</v>
      </c>
      <c r="AB12" t="s">
        <v>4530</v>
      </c>
      <c r="AC12" t="s">
        <v>89</v>
      </c>
      <c r="AD12" t="str">
        <f t="shared" si="0"/>
        <v>10-60</v>
      </c>
      <c r="AE12" t="str">
        <f>VLOOKUP(AD12,'Main_Sub Desc'!C:D,2,)</f>
        <v>LPC from invoicing</v>
      </c>
      <c r="AF12" t="str">
        <f>VLOOKUP(VALUE(H12),'Main_Sub Desc'!F:G,2,)</f>
        <v>Wtr Rev Late Payment</v>
      </c>
      <c r="AG12">
        <f>IFERROR(VLOOKUP(VALUE(I12),'PC Mapping'!A:F,6,),"")</f>
        <v>10469</v>
      </c>
      <c r="AH12" s="13" t="str">
        <f>VLOOKUP(AG12,'PC Mapping'!L:M,2,)</f>
        <v>Bolivar Water</v>
      </c>
    </row>
    <row r="13" spans="1:34" x14ac:dyDescent="0.2">
      <c r="A13" t="s">
        <v>4571</v>
      </c>
      <c r="B13" t="s">
        <v>4572</v>
      </c>
      <c r="C13" t="s">
        <v>4519</v>
      </c>
      <c r="D13" t="s">
        <v>4520</v>
      </c>
      <c r="E13" s="3">
        <v>45838</v>
      </c>
      <c r="F13" t="s">
        <v>44</v>
      </c>
      <c r="G13" t="s">
        <v>3742</v>
      </c>
      <c r="H13" t="s">
        <v>3716</v>
      </c>
      <c r="I13" t="s">
        <v>4534</v>
      </c>
      <c r="J13" t="s">
        <v>4522</v>
      </c>
      <c r="K13" s="2">
        <v>-5</v>
      </c>
      <c r="L13" t="s">
        <v>44</v>
      </c>
      <c r="M13" s="2">
        <v>-5</v>
      </c>
      <c r="N13" t="s">
        <v>4523</v>
      </c>
      <c r="O13" t="s">
        <v>4524</v>
      </c>
      <c r="P13" t="s">
        <v>4573</v>
      </c>
      <c r="Q13" t="s">
        <v>4576</v>
      </c>
      <c r="R13" t="s">
        <v>44</v>
      </c>
      <c r="S13" t="s">
        <v>4527</v>
      </c>
      <c r="T13" s="3">
        <v>45838</v>
      </c>
      <c r="U13" s="3">
        <v>45839</v>
      </c>
      <c r="V13" s="2">
        <v>0</v>
      </c>
      <c r="W13" t="s">
        <v>44</v>
      </c>
      <c r="X13" t="s">
        <v>44</v>
      </c>
      <c r="Y13" t="s">
        <v>4577</v>
      </c>
      <c r="Z13" t="s">
        <v>1377</v>
      </c>
      <c r="AA13" t="s">
        <v>4529</v>
      </c>
      <c r="AB13" t="s">
        <v>4530</v>
      </c>
      <c r="AC13" t="s">
        <v>89</v>
      </c>
      <c r="AD13" t="str">
        <f t="shared" si="0"/>
        <v>10-60</v>
      </c>
      <c r="AE13" t="str">
        <f>VLOOKUP(AD13,'Main_Sub Desc'!C:D,2,)</f>
        <v>LPC from invoicing</v>
      </c>
      <c r="AF13" t="str">
        <f>VLOOKUP(VALUE(H13),'Main_Sub Desc'!F:G,2,)</f>
        <v>Wst Rev Late Payment</v>
      </c>
      <c r="AG13">
        <f>IFERROR(VLOOKUP(VALUE(I13),'PC Mapping'!A:F,6,),"")</f>
        <v>10514</v>
      </c>
      <c r="AH13" s="13" t="str">
        <f>VLOOKUP(AG13,'PC Mapping'!L:M,2,)</f>
        <v>Bolivar Sewer</v>
      </c>
    </row>
    <row r="14" spans="1:34" x14ac:dyDescent="0.2">
      <c r="A14" t="s">
        <v>4578</v>
      </c>
      <c r="B14" t="s">
        <v>4579</v>
      </c>
      <c r="C14" t="s">
        <v>4519</v>
      </c>
      <c r="D14" t="s">
        <v>4520</v>
      </c>
      <c r="E14" s="3">
        <v>45809</v>
      </c>
      <c r="F14" t="s">
        <v>44</v>
      </c>
      <c r="G14" t="s">
        <v>3742</v>
      </c>
      <c r="H14" t="s">
        <v>3722</v>
      </c>
      <c r="I14" t="s">
        <v>4538</v>
      </c>
      <c r="J14" t="s">
        <v>4522</v>
      </c>
      <c r="K14" s="2">
        <v>-34.99</v>
      </c>
      <c r="L14" t="s">
        <v>44</v>
      </c>
      <c r="M14" s="2">
        <v>-34.99</v>
      </c>
      <c r="N14" t="s">
        <v>4523</v>
      </c>
      <c r="O14" t="s">
        <v>4524</v>
      </c>
      <c r="P14" t="s">
        <v>4580</v>
      </c>
      <c r="Q14" t="s">
        <v>4581</v>
      </c>
      <c r="R14" t="s">
        <v>44</v>
      </c>
      <c r="S14" t="s">
        <v>4582</v>
      </c>
      <c r="T14" s="3">
        <v>45809</v>
      </c>
      <c r="U14" s="3">
        <v>45810</v>
      </c>
      <c r="V14" s="2">
        <v>0</v>
      </c>
      <c r="W14" t="s">
        <v>44</v>
      </c>
      <c r="X14" t="s">
        <v>44</v>
      </c>
      <c r="Y14" t="s">
        <v>4583</v>
      </c>
      <c r="Z14" t="s">
        <v>117</v>
      </c>
      <c r="AA14" t="s">
        <v>4529</v>
      </c>
      <c r="AB14" t="s">
        <v>4530</v>
      </c>
      <c r="AC14" t="s">
        <v>89</v>
      </c>
      <c r="AD14" t="str">
        <f t="shared" si="0"/>
        <v>10-60</v>
      </c>
      <c r="AE14" t="str">
        <f>VLOOKUP(AD14,'Main_Sub Desc'!C:D,2,)</f>
        <v>LPC from invoicing</v>
      </c>
      <c r="AF14" t="str">
        <f>VLOOKUP(VALUE(H14),'Main_Sub Desc'!F:G,2,)</f>
        <v>Wtr Rev Late Payment</v>
      </c>
      <c r="AG14">
        <f>IFERROR(VLOOKUP(VALUE(I14),'PC Mapping'!A:F,6,),"")</f>
        <v>10469</v>
      </c>
      <c r="AH14" s="13" t="str">
        <f>VLOOKUP(AG14,'PC Mapping'!L:M,2,)</f>
        <v>Bolivar Water</v>
      </c>
    </row>
    <row r="15" spans="1:34" x14ac:dyDescent="0.2">
      <c r="A15" t="s">
        <v>4578</v>
      </c>
      <c r="B15" t="s">
        <v>4579</v>
      </c>
      <c r="C15" t="s">
        <v>4519</v>
      </c>
      <c r="D15" t="s">
        <v>4520</v>
      </c>
      <c r="E15" s="3">
        <v>45809</v>
      </c>
      <c r="F15" t="s">
        <v>44</v>
      </c>
      <c r="G15" t="s">
        <v>3742</v>
      </c>
      <c r="H15" t="s">
        <v>3716</v>
      </c>
      <c r="I15" t="s">
        <v>4534</v>
      </c>
      <c r="J15" t="s">
        <v>4522</v>
      </c>
      <c r="K15" s="2">
        <v>-42.31</v>
      </c>
      <c r="L15" t="s">
        <v>44</v>
      </c>
      <c r="M15" s="2">
        <v>-42.31</v>
      </c>
      <c r="N15" t="s">
        <v>4523</v>
      </c>
      <c r="O15" t="s">
        <v>4524</v>
      </c>
      <c r="P15" t="s">
        <v>4580</v>
      </c>
      <c r="Q15" t="s">
        <v>4584</v>
      </c>
      <c r="R15" t="s">
        <v>44</v>
      </c>
      <c r="S15" t="s">
        <v>4582</v>
      </c>
      <c r="T15" s="3">
        <v>45809</v>
      </c>
      <c r="U15" s="3">
        <v>45810</v>
      </c>
      <c r="V15" s="2">
        <v>0</v>
      </c>
      <c r="W15" t="s">
        <v>44</v>
      </c>
      <c r="X15" t="s">
        <v>44</v>
      </c>
      <c r="Y15" t="s">
        <v>4585</v>
      </c>
      <c r="Z15" t="s">
        <v>117</v>
      </c>
      <c r="AA15" t="s">
        <v>4529</v>
      </c>
      <c r="AB15" t="s">
        <v>4530</v>
      </c>
      <c r="AC15" t="s">
        <v>89</v>
      </c>
      <c r="AD15" t="str">
        <f t="shared" si="0"/>
        <v>10-60</v>
      </c>
      <c r="AE15" t="str">
        <f>VLOOKUP(AD15,'Main_Sub Desc'!C:D,2,)</f>
        <v>LPC from invoicing</v>
      </c>
      <c r="AF15" t="str">
        <f>VLOOKUP(VALUE(H15),'Main_Sub Desc'!F:G,2,)</f>
        <v>Wst Rev Late Payment</v>
      </c>
      <c r="AG15">
        <f>IFERROR(VLOOKUP(VALUE(I15),'PC Mapping'!A:F,6,),"")</f>
        <v>10514</v>
      </c>
      <c r="AH15" s="13" t="str">
        <f>VLOOKUP(AG15,'PC Mapping'!L:M,2,)</f>
        <v>Bolivar Sewer</v>
      </c>
    </row>
    <row r="16" spans="1:34" x14ac:dyDescent="0.2">
      <c r="A16" t="s">
        <v>4586</v>
      </c>
      <c r="B16" t="s">
        <v>4579</v>
      </c>
      <c r="C16" t="s">
        <v>4519</v>
      </c>
      <c r="D16" t="s">
        <v>4520</v>
      </c>
      <c r="E16" s="3">
        <v>45809</v>
      </c>
      <c r="F16" t="s">
        <v>44</v>
      </c>
      <c r="G16" t="s">
        <v>3742</v>
      </c>
      <c r="H16" t="s">
        <v>3722</v>
      </c>
      <c r="I16" t="s">
        <v>4538</v>
      </c>
      <c r="J16" t="s">
        <v>4522</v>
      </c>
      <c r="K16" s="2">
        <v>-34.99</v>
      </c>
      <c r="L16" t="s">
        <v>44</v>
      </c>
      <c r="M16" s="2">
        <v>-34.99</v>
      </c>
      <c r="N16" t="s">
        <v>4523</v>
      </c>
      <c r="O16" t="s">
        <v>4524</v>
      </c>
      <c r="P16" t="s">
        <v>4580</v>
      </c>
      <c r="Q16" t="s">
        <v>4587</v>
      </c>
      <c r="R16" t="s">
        <v>44</v>
      </c>
      <c r="S16" t="s">
        <v>4582</v>
      </c>
      <c r="T16" s="3">
        <v>45809</v>
      </c>
      <c r="U16" s="3">
        <v>45810</v>
      </c>
      <c r="V16" s="2">
        <v>0</v>
      </c>
      <c r="W16" t="s">
        <v>44</v>
      </c>
      <c r="X16" t="s">
        <v>44</v>
      </c>
      <c r="Y16" t="s">
        <v>4583</v>
      </c>
      <c r="Z16" t="s">
        <v>117</v>
      </c>
      <c r="AA16" t="s">
        <v>4529</v>
      </c>
      <c r="AB16" t="s">
        <v>4530</v>
      </c>
      <c r="AC16" t="s">
        <v>89</v>
      </c>
      <c r="AD16" t="str">
        <f t="shared" si="0"/>
        <v>10-60</v>
      </c>
      <c r="AE16" t="str">
        <f>VLOOKUP(AD16,'Main_Sub Desc'!C:D,2,)</f>
        <v>LPC from invoicing</v>
      </c>
      <c r="AF16" t="str">
        <f>VLOOKUP(VALUE(H16),'Main_Sub Desc'!F:G,2,)</f>
        <v>Wtr Rev Late Payment</v>
      </c>
      <c r="AG16">
        <f>IFERROR(VLOOKUP(VALUE(I16),'PC Mapping'!A:F,6,),"")</f>
        <v>10469</v>
      </c>
      <c r="AH16" s="13" t="str">
        <f>VLOOKUP(AG16,'PC Mapping'!L:M,2,)</f>
        <v>Bolivar Water</v>
      </c>
    </row>
    <row r="17" spans="1:34" x14ac:dyDescent="0.2">
      <c r="A17" t="s">
        <v>4586</v>
      </c>
      <c r="B17" t="s">
        <v>4579</v>
      </c>
      <c r="C17" t="s">
        <v>4519</v>
      </c>
      <c r="D17" t="s">
        <v>4520</v>
      </c>
      <c r="E17" s="3">
        <v>45809</v>
      </c>
      <c r="F17" t="s">
        <v>44</v>
      </c>
      <c r="G17" t="s">
        <v>3742</v>
      </c>
      <c r="H17" t="s">
        <v>3716</v>
      </c>
      <c r="I17" t="s">
        <v>4534</v>
      </c>
      <c r="J17" t="s">
        <v>4522</v>
      </c>
      <c r="K17" s="2">
        <v>-42.31</v>
      </c>
      <c r="L17" t="s">
        <v>44</v>
      </c>
      <c r="M17" s="2">
        <v>-42.31</v>
      </c>
      <c r="N17" t="s">
        <v>4523</v>
      </c>
      <c r="O17" t="s">
        <v>4524</v>
      </c>
      <c r="P17" t="s">
        <v>4580</v>
      </c>
      <c r="Q17" t="s">
        <v>4588</v>
      </c>
      <c r="R17" t="s">
        <v>44</v>
      </c>
      <c r="S17" t="s">
        <v>4582</v>
      </c>
      <c r="T17" s="3">
        <v>45809</v>
      </c>
      <c r="U17" s="3">
        <v>45810</v>
      </c>
      <c r="V17" s="2">
        <v>0</v>
      </c>
      <c r="W17" t="s">
        <v>44</v>
      </c>
      <c r="X17" t="s">
        <v>44</v>
      </c>
      <c r="Y17" t="s">
        <v>4585</v>
      </c>
      <c r="Z17" t="s">
        <v>117</v>
      </c>
      <c r="AA17" t="s">
        <v>4529</v>
      </c>
      <c r="AB17" t="s">
        <v>4530</v>
      </c>
      <c r="AC17" t="s">
        <v>89</v>
      </c>
      <c r="AD17" t="str">
        <f t="shared" si="0"/>
        <v>10-60</v>
      </c>
      <c r="AE17" t="str">
        <f>VLOOKUP(AD17,'Main_Sub Desc'!C:D,2,)</f>
        <v>LPC from invoicing</v>
      </c>
      <c r="AF17" t="str">
        <f>VLOOKUP(VALUE(H17),'Main_Sub Desc'!F:G,2,)</f>
        <v>Wst Rev Late Payment</v>
      </c>
      <c r="AG17">
        <f>IFERROR(VLOOKUP(VALUE(I17),'PC Mapping'!A:F,6,),"")</f>
        <v>10514</v>
      </c>
      <c r="AH17" s="13" t="str">
        <f>VLOOKUP(AG17,'PC Mapping'!L:M,2,)</f>
        <v>Bolivar Sewer</v>
      </c>
    </row>
    <row r="18" spans="1:34" x14ac:dyDescent="0.2">
      <c r="A18" t="s">
        <v>4589</v>
      </c>
      <c r="B18" t="s">
        <v>4579</v>
      </c>
      <c r="C18" t="s">
        <v>4519</v>
      </c>
      <c r="D18" t="s">
        <v>4520</v>
      </c>
      <c r="E18" s="3">
        <v>45809</v>
      </c>
      <c r="F18" t="s">
        <v>44</v>
      </c>
      <c r="G18" t="s">
        <v>3742</v>
      </c>
      <c r="H18" t="s">
        <v>3722</v>
      </c>
      <c r="I18" t="s">
        <v>4538</v>
      </c>
      <c r="J18" t="s">
        <v>4522</v>
      </c>
      <c r="K18" s="2">
        <v>-5</v>
      </c>
      <c r="L18" t="s">
        <v>44</v>
      </c>
      <c r="M18" s="2">
        <v>-5</v>
      </c>
      <c r="N18" t="s">
        <v>4523</v>
      </c>
      <c r="O18" t="s">
        <v>4524</v>
      </c>
      <c r="P18" t="s">
        <v>4590</v>
      </c>
      <c r="Q18" t="s">
        <v>4591</v>
      </c>
      <c r="R18" t="s">
        <v>44</v>
      </c>
      <c r="S18" t="s">
        <v>4582</v>
      </c>
      <c r="T18" s="3">
        <v>45809</v>
      </c>
      <c r="U18" s="3">
        <v>45810</v>
      </c>
      <c r="V18" s="2">
        <v>0</v>
      </c>
      <c r="W18" t="s">
        <v>44</v>
      </c>
      <c r="X18" t="s">
        <v>44</v>
      </c>
      <c r="Y18" t="s">
        <v>4592</v>
      </c>
      <c r="Z18" t="s">
        <v>923</v>
      </c>
      <c r="AA18" t="s">
        <v>4529</v>
      </c>
      <c r="AB18" t="s">
        <v>4530</v>
      </c>
      <c r="AC18" t="s">
        <v>89</v>
      </c>
      <c r="AD18" t="str">
        <f t="shared" si="0"/>
        <v>10-60</v>
      </c>
      <c r="AE18" t="str">
        <f>VLOOKUP(AD18,'Main_Sub Desc'!C:D,2,)</f>
        <v>LPC from invoicing</v>
      </c>
      <c r="AF18" t="str">
        <f>VLOOKUP(VALUE(H18),'Main_Sub Desc'!F:G,2,)</f>
        <v>Wtr Rev Late Payment</v>
      </c>
      <c r="AG18">
        <f>IFERROR(VLOOKUP(VALUE(I18),'PC Mapping'!A:F,6,),"")</f>
        <v>10469</v>
      </c>
      <c r="AH18" s="13" t="str">
        <f>VLOOKUP(AG18,'PC Mapping'!L:M,2,)</f>
        <v>Bolivar Water</v>
      </c>
    </row>
    <row r="19" spans="1:34" x14ac:dyDescent="0.2">
      <c r="A19" t="s">
        <v>4593</v>
      </c>
      <c r="B19" t="s">
        <v>4579</v>
      </c>
      <c r="C19" t="s">
        <v>4519</v>
      </c>
      <c r="D19" t="s">
        <v>4520</v>
      </c>
      <c r="E19" s="3">
        <v>45809</v>
      </c>
      <c r="F19" t="s">
        <v>44</v>
      </c>
      <c r="G19" t="s">
        <v>3742</v>
      </c>
      <c r="H19" t="s">
        <v>3722</v>
      </c>
      <c r="I19" t="s">
        <v>4538</v>
      </c>
      <c r="J19" t="s">
        <v>4522</v>
      </c>
      <c r="K19" s="2">
        <v>-7.44</v>
      </c>
      <c r="L19" t="s">
        <v>44</v>
      </c>
      <c r="M19" s="2">
        <v>-7.44</v>
      </c>
      <c r="N19" t="s">
        <v>4523</v>
      </c>
      <c r="O19" t="s">
        <v>4524</v>
      </c>
      <c r="P19" t="s">
        <v>4594</v>
      </c>
      <c r="Q19" t="s">
        <v>4595</v>
      </c>
      <c r="R19" t="s">
        <v>44</v>
      </c>
      <c r="S19" t="s">
        <v>4596</v>
      </c>
      <c r="T19" s="3">
        <v>45809</v>
      </c>
      <c r="U19" s="3">
        <v>45810</v>
      </c>
      <c r="V19" s="2">
        <v>0</v>
      </c>
      <c r="W19" t="s">
        <v>44</v>
      </c>
      <c r="X19" t="s">
        <v>44</v>
      </c>
      <c r="Y19" t="s">
        <v>4597</v>
      </c>
      <c r="Z19" t="s">
        <v>4598</v>
      </c>
      <c r="AA19" t="s">
        <v>4529</v>
      </c>
      <c r="AB19" t="s">
        <v>4530</v>
      </c>
      <c r="AC19" t="s">
        <v>89</v>
      </c>
      <c r="AD19" t="str">
        <f t="shared" si="0"/>
        <v>10-60</v>
      </c>
      <c r="AE19" t="str">
        <f>VLOOKUP(AD19,'Main_Sub Desc'!C:D,2,)</f>
        <v>LPC from invoicing</v>
      </c>
      <c r="AF19" t="str">
        <f>VLOOKUP(VALUE(H19),'Main_Sub Desc'!F:G,2,)</f>
        <v>Wtr Rev Late Payment</v>
      </c>
      <c r="AG19">
        <f>IFERROR(VLOOKUP(VALUE(I19),'PC Mapping'!A:F,6,),"")</f>
        <v>10469</v>
      </c>
      <c r="AH19" s="13" t="str">
        <f>VLOOKUP(AG19,'PC Mapping'!L:M,2,)</f>
        <v>Bolivar Water</v>
      </c>
    </row>
    <row r="20" spans="1:34" x14ac:dyDescent="0.2">
      <c r="A20" t="s">
        <v>4593</v>
      </c>
      <c r="B20" t="s">
        <v>4579</v>
      </c>
      <c r="C20" t="s">
        <v>4519</v>
      </c>
      <c r="D20" t="s">
        <v>4520</v>
      </c>
      <c r="E20" s="3">
        <v>45809</v>
      </c>
      <c r="F20" t="s">
        <v>44</v>
      </c>
      <c r="G20" t="s">
        <v>3742</v>
      </c>
      <c r="H20" t="s">
        <v>3716</v>
      </c>
      <c r="I20" t="s">
        <v>4534</v>
      </c>
      <c r="J20" t="s">
        <v>4522</v>
      </c>
      <c r="K20" s="2">
        <v>-12.14</v>
      </c>
      <c r="L20" t="s">
        <v>44</v>
      </c>
      <c r="M20" s="2">
        <v>-12.14</v>
      </c>
      <c r="N20" t="s">
        <v>4523</v>
      </c>
      <c r="O20" t="s">
        <v>4524</v>
      </c>
      <c r="P20" t="s">
        <v>4594</v>
      </c>
      <c r="Q20" t="s">
        <v>4599</v>
      </c>
      <c r="R20" t="s">
        <v>44</v>
      </c>
      <c r="S20" t="s">
        <v>4596</v>
      </c>
      <c r="T20" s="3">
        <v>45809</v>
      </c>
      <c r="U20" s="3">
        <v>45810</v>
      </c>
      <c r="V20" s="2">
        <v>0</v>
      </c>
      <c r="W20" t="s">
        <v>44</v>
      </c>
      <c r="X20" t="s">
        <v>44</v>
      </c>
      <c r="Y20" t="s">
        <v>4600</v>
      </c>
      <c r="Z20" t="s">
        <v>4598</v>
      </c>
      <c r="AA20" t="s">
        <v>4529</v>
      </c>
      <c r="AB20" t="s">
        <v>4530</v>
      </c>
      <c r="AC20" t="s">
        <v>89</v>
      </c>
      <c r="AD20" t="str">
        <f t="shared" si="0"/>
        <v>10-60</v>
      </c>
      <c r="AE20" t="str">
        <f>VLOOKUP(AD20,'Main_Sub Desc'!C:D,2,)</f>
        <v>LPC from invoicing</v>
      </c>
      <c r="AF20" t="str">
        <f>VLOOKUP(VALUE(H20),'Main_Sub Desc'!F:G,2,)</f>
        <v>Wst Rev Late Payment</v>
      </c>
      <c r="AG20">
        <f>IFERROR(VLOOKUP(VALUE(I20),'PC Mapping'!A:F,6,),"")</f>
        <v>10514</v>
      </c>
      <c r="AH20" s="13" t="str">
        <f>VLOOKUP(AG20,'PC Mapping'!L:M,2,)</f>
        <v>Bolivar Sewer</v>
      </c>
    </row>
    <row r="21" spans="1:34" x14ac:dyDescent="0.2">
      <c r="A21" t="s">
        <v>4601</v>
      </c>
      <c r="B21" t="s">
        <v>4579</v>
      </c>
      <c r="C21" t="s">
        <v>4519</v>
      </c>
      <c r="D21" t="s">
        <v>4520</v>
      </c>
      <c r="E21" s="3">
        <v>45809</v>
      </c>
      <c r="F21" t="s">
        <v>44</v>
      </c>
      <c r="G21" t="s">
        <v>3742</v>
      </c>
      <c r="H21" t="s">
        <v>3722</v>
      </c>
      <c r="I21" t="s">
        <v>3752</v>
      </c>
      <c r="J21" t="s">
        <v>4522</v>
      </c>
      <c r="K21" s="2">
        <v>-71.38</v>
      </c>
      <c r="L21" t="s">
        <v>44</v>
      </c>
      <c r="M21" s="2">
        <v>-71.38</v>
      </c>
      <c r="N21" t="s">
        <v>4523</v>
      </c>
      <c r="O21" t="s">
        <v>4524</v>
      </c>
      <c r="P21" t="s">
        <v>4602</v>
      </c>
      <c r="Q21" t="s">
        <v>4603</v>
      </c>
      <c r="R21" t="s">
        <v>44</v>
      </c>
      <c r="S21" t="s">
        <v>4596</v>
      </c>
      <c r="T21" s="3">
        <v>45809</v>
      </c>
      <c r="U21" s="3">
        <v>45810</v>
      </c>
      <c r="V21" s="2">
        <v>0</v>
      </c>
      <c r="W21" t="s">
        <v>44</v>
      </c>
      <c r="X21" t="s">
        <v>44</v>
      </c>
      <c r="Y21" t="s">
        <v>4604</v>
      </c>
      <c r="Z21" t="s">
        <v>4605</v>
      </c>
      <c r="AA21" t="s">
        <v>4529</v>
      </c>
      <c r="AB21" t="s">
        <v>4530</v>
      </c>
      <c r="AC21" t="s">
        <v>89</v>
      </c>
      <c r="AD21" t="str">
        <f t="shared" si="0"/>
        <v>10-60</v>
      </c>
      <c r="AE21" t="str">
        <f>VLOOKUP(AD21,'Main_Sub Desc'!C:D,2,)</f>
        <v>LPC from invoicing</v>
      </c>
      <c r="AF21" t="str">
        <f>VLOOKUP(VALUE(H21),'Main_Sub Desc'!F:G,2,)</f>
        <v>Wtr Rev Late Payment</v>
      </c>
      <c r="AG21">
        <f>IFERROR(VLOOKUP(VALUE(I21),'PC Mapping'!A:F,6,),"")</f>
        <v>10719</v>
      </c>
      <c r="AH21" s="13" t="str">
        <f>VLOOKUP(AG21,'PC Mapping'!L:M,2,)</f>
        <v>All Other Water</v>
      </c>
    </row>
    <row r="22" spans="1:34" x14ac:dyDescent="0.2">
      <c r="A22" t="s">
        <v>4606</v>
      </c>
      <c r="B22" t="s">
        <v>4579</v>
      </c>
      <c r="C22" t="s">
        <v>4519</v>
      </c>
      <c r="D22" t="s">
        <v>4520</v>
      </c>
      <c r="E22" s="3">
        <v>45809</v>
      </c>
      <c r="F22" t="s">
        <v>44</v>
      </c>
      <c r="G22" t="s">
        <v>3742</v>
      </c>
      <c r="H22" t="s">
        <v>3722</v>
      </c>
      <c r="I22" t="s">
        <v>4538</v>
      </c>
      <c r="J22" t="s">
        <v>4522</v>
      </c>
      <c r="K22" s="2">
        <v>-5</v>
      </c>
      <c r="L22" t="s">
        <v>44</v>
      </c>
      <c r="M22" s="2">
        <v>-5</v>
      </c>
      <c r="N22" t="s">
        <v>4523</v>
      </c>
      <c r="O22" t="s">
        <v>4524</v>
      </c>
      <c r="P22" t="s">
        <v>4607</v>
      </c>
      <c r="Q22" t="s">
        <v>4608</v>
      </c>
      <c r="R22" t="s">
        <v>44</v>
      </c>
      <c r="S22" t="s">
        <v>4596</v>
      </c>
      <c r="T22" s="3">
        <v>45809</v>
      </c>
      <c r="U22" s="3">
        <v>45810</v>
      </c>
      <c r="V22" s="2">
        <v>0</v>
      </c>
      <c r="W22" t="s">
        <v>44</v>
      </c>
      <c r="X22" t="s">
        <v>44</v>
      </c>
      <c r="Y22" t="s">
        <v>4609</v>
      </c>
      <c r="Z22" t="s">
        <v>4610</v>
      </c>
      <c r="AA22" t="s">
        <v>4529</v>
      </c>
      <c r="AB22" t="s">
        <v>4530</v>
      </c>
      <c r="AC22" t="s">
        <v>89</v>
      </c>
      <c r="AD22" t="str">
        <f t="shared" si="0"/>
        <v>10-60</v>
      </c>
      <c r="AE22" t="str">
        <f>VLOOKUP(AD22,'Main_Sub Desc'!C:D,2,)</f>
        <v>LPC from invoicing</v>
      </c>
      <c r="AF22" t="str">
        <f>VLOOKUP(VALUE(H22),'Main_Sub Desc'!F:G,2,)</f>
        <v>Wtr Rev Late Payment</v>
      </c>
      <c r="AG22">
        <f>IFERROR(VLOOKUP(VALUE(I22),'PC Mapping'!A:F,6,),"")</f>
        <v>10469</v>
      </c>
      <c r="AH22" s="13" t="str">
        <f>VLOOKUP(AG22,'PC Mapping'!L:M,2,)</f>
        <v>Bolivar Water</v>
      </c>
    </row>
    <row r="23" spans="1:34" x14ac:dyDescent="0.2">
      <c r="A23" t="s">
        <v>4611</v>
      </c>
      <c r="B23" t="s">
        <v>4579</v>
      </c>
      <c r="C23" t="s">
        <v>4519</v>
      </c>
      <c r="D23" t="s">
        <v>4520</v>
      </c>
      <c r="E23" s="3">
        <v>45809</v>
      </c>
      <c r="F23" t="s">
        <v>44</v>
      </c>
      <c r="G23" t="s">
        <v>3742</v>
      </c>
      <c r="H23" t="s">
        <v>3716</v>
      </c>
      <c r="I23" t="s">
        <v>4534</v>
      </c>
      <c r="J23" t="s">
        <v>4522</v>
      </c>
      <c r="K23" s="2">
        <v>-21</v>
      </c>
      <c r="L23" t="s">
        <v>44</v>
      </c>
      <c r="M23" s="2">
        <v>-21</v>
      </c>
      <c r="N23" t="s">
        <v>4523</v>
      </c>
      <c r="O23" t="s">
        <v>4524</v>
      </c>
      <c r="P23" t="s">
        <v>4612</v>
      </c>
      <c r="Q23" t="s">
        <v>4613</v>
      </c>
      <c r="R23" t="s">
        <v>44</v>
      </c>
      <c r="S23" t="s">
        <v>4596</v>
      </c>
      <c r="T23" s="3">
        <v>45809</v>
      </c>
      <c r="U23" s="3">
        <v>45810</v>
      </c>
      <c r="V23" s="2">
        <v>0</v>
      </c>
      <c r="W23" t="s">
        <v>44</v>
      </c>
      <c r="X23" t="s">
        <v>44</v>
      </c>
      <c r="Y23" t="s">
        <v>4614</v>
      </c>
      <c r="Z23" t="s">
        <v>4615</v>
      </c>
      <c r="AA23" t="s">
        <v>4529</v>
      </c>
      <c r="AB23" t="s">
        <v>4530</v>
      </c>
      <c r="AC23" t="s">
        <v>89</v>
      </c>
      <c r="AD23" t="str">
        <f t="shared" si="0"/>
        <v>10-60</v>
      </c>
      <c r="AE23" t="str">
        <f>VLOOKUP(AD23,'Main_Sub Desc'!C:D,2,)</f>
        <v>LPC from invoicing</v>
      </c>
      <c r="AF23" t="str">
        <f>VLOOKUP(VALUE(H23),'Main_Sub Desc'!F:G,2,)</f>
        <v>Wst Rev Late Payment</v>
      </c>
      <c r="AG23">
        <f>IFERROR(VLOOKUP(VALUE(I23),'PC Mapping'!A:F,6,),"")</f>
        <v>10514</v>
      </c>
      <c r="AH23" s="13" t="str">
        <f>VLOOKUP(AG23,'PC Mapping'!L:M,2,)</f>
        <v>Bolivar Sewer</v>
      </c>
    </row>
    <row r="24" spans="1:34" x14ac:dyDescent="0.2">
      <c r="A24" t="s">
        <v>4611</v>
      </c>
      <c r="B24" t="s">
        <v>4579</v>
      </c>
      <c r="C24" t="s">
        <v>4519</v>
      </c>
      <c r="D24" t="s">
        <v>4520</v>
      </c>
      <c r="E24" s="3">
        <v>45809</v>
      </c>
      <c r="F24" t="s">
        <v>44</v>
      </c>
      <c r="G24" t="s">
        <v>3742</v>
      </c>
      <c r="H24" t="s">
        <v>3722</v>
      </c>
      <c r="I24" t="s">
        <v>4538</v>
      </c>
      <c r="J24" t="s">
        <v>4522</v>
      </c>
      <c r="K24" s="2">
        <v>-12.45</v>
      </c>
      <c r="L24" t="s">
        <v>44</v>
      </c>
      <c r="M24" s="2">
        <v>-12.45</v>
      </c>
      <c r="N24" t="s">
        <v>4523</v>
      </c>
      <c r="O24" t="s">
        <v>4524</v>
      </c>
      <c r="P24" t="s">
        <v>4612</v>
      </c>
      <c r="Q24" t="s">
        <v>4616</v>
      </c>
      <c r="R24" t="s">
        <v>44</v>
      </c>
      <c r="S24" t="s">
        <v>4596</v>
      </c>
      <c r="T24" s="3">
        <v>45809</v>
      </c>
      <c r="U24" s="3">
        <v>45810</v>
      </c>
      <c r="V24" s="2">
        <v>0</v>
      </c>
      <c r="W24" t="s">
        <v>44</v>
      </c>
      <c r="X24" t="s">
        <v>44</v>
      </c>
      <c r="Y24" t="s">
        <v>4617</v>
      </c>
      <c r="Z24" t="s">
        <v>4615</v>
      </c>
      <c r="AA24" t="s">
        <v>4529</v>
      </c>
      <c r="AB24" t="s">
        <v>4530</v>
      </c>
      <c r="AC24" t="s">
        <v>89</v>
      </c>
      <c r="AD24" t="str">
        <f t="shared" si="0"/>
        <v>10-60</v>
      </c>
      <c r="AE24" t="str">
        <f>VLOOKUP(AD24,'Main_Sub Desc'!C:D,2,)</f>
        <v>LPC from invoicing</v>
      </c>
      <c r="AF24" t="str">
        <f>VLOOKUP(VALUE(H24),'Main_Sub Desc'!F:G,2,)</f>
        <v>Wtr Rev Late Payment</v>
      </c>
      <c r="AG24">
        <f>IFERROR(VLOOKUP(VALUE(I24),'PC Mapping'!A:F,6,),"")</f>
        <v>10469</v>
      </c>
      <c r="AH24" s="13" t="str">
        <f>VLOOKUP(AG24,'PC Mapping'!L:M,2,)</f>
        <v>Bolivar Water</v>
      </c>
    </row>
    <row r="25" spans="1:34" x14ac:dyDescent="0.2">
      <c r="A25" t="s">
        <v>4618</v>
      </c>
      <c r="B25" t="s">
        <v>4579</v>
      </c>
      <c r="C25" t="s">
        <v>4519</v>
      </c>
      <c r="D25" t="s">
        <v>4520</v>
      </c>
      <c r="E25" s="3">
        <v>45809</v>
      </c>
      <c r="F25" t="s">
        <v>44</v>
      </c>
      <c r="G25" t="s">
        <v>3742</v>
      </c>
      <c r="H25" t="s">
        <v>3716</v>
      </c>
      <c r="I25" t="s">
        <v>4534</v>
      </c>
      <c r="J25" t="s">
        <v>4522</v>
      </c>
      <c r="K25" s="2">
        <v>-21</v>
      </c>
      <c r="L25" t="s">
        <v>44</v>
      </c>
      <c r="M25" s="2">
        <v>-21</v>
      </c>
      <c r="N25" t="s">
        <v>4523</v>
      </c>
      <c r="O25" t="s">
        <v>4524</v>
      </c>
      <c r="P25" t="s">
        <v>4612</v>
      </c>
      <c r="Q25" t="s">
        <v>4619</v>
      </c>
      <c r="R25" t="s">
        <v>44</v>
      </c>
      <c r="S25" t="s">
        <v>4596</v>
      </c>
      <c r="T25" s="3">
        <v>45809</v>
      </c>
      <c r="U25" s="3">
        <v>45810</v>
      </c>
      <c r="V25" s="2">
        <v>0</v>
      </c>
      <c r="W25" t="s">
        <v>44</v>
      </c>
      <c r="X25" t="s">
        <v>44</v>
      </c>
      <c r="Y25" t="s">
        <v>4614</v>
      </c>
      <c r="Z25" t="s">
        <v>4615</v>
      </c>
      <c r="AA25" t="s">
        <v>4529</v>
      </c>
      <c r="AB25" t="s">
        <v>4530</v>
      </c>
      <c r="AC25" t="s">
        <v>89</v>
      </c>
      <c r="AD25" t="str">
        <f t="shared" si="0"/>
        <v>10-60</v>
      </c>
      <c r="AE25" t="str">
        <f>VLOOKUP(AD25,'Main_Sub Desc'!C:D,2,)</f>
        <v>LPC from invoicing</v>
      </c>
      <c r="AF25" t="str">
        <f>VLOOKUP(VALUE(H25),'Main_Sub Desc'!F:G,2,)</f>
        <v>Wst Rev Late Payment</v>
      </c>
      <c r="AG25">
        <f>IFERROR(VLOOKUP(VALUE(I25),'PC Mapping'!A:F,6,),"")</f>
        <v>10514</v>
      </c>
      <c r="AH25" s="13" t="str">
        <f>VLOOKUP(AG25,'PC Mapping'!L:M,2,)</f>
        <v>Bolivar Sewer</v>
      </c>
    </row>
    <row r="26" spans="1:34" x14ac:dyDescent="0.2">
      <c r="A26" t="s">
        <v>4618</v>
      </c>
      <c r="B26" t="s">
        <v>4579</v>
      </c>
      <c r="C26" t="s">
        <v>4519</v>
      </c>
      <c r="D26" t="s">
        <v>4520</v>
      </c>
      <c r="E26" s="3">
        <v>45809</v>
      </c>
      <c r="F26" t="s">
        <v>44</v>
      </c>
      <c r="G26" t="s">
        <v>3742</v>
      </c>
      <c r="H26" t="s">
        <v>3722</v>
      </c>
      <c r="I26" t="s">
        <v>4538</v>
      </c>
      <c r="J26" t="s">
        <v>4522</v>
      </c>
      <c r="K26" s="2">
        <v>-12.45</v>
      </c>
      <c r="L26" t="s">
        <v>44</v>
      </c>
      <c r="M26" s="2">
        <v>-12.45</v>
      </c>
      <c r="N26" t="s">
        <v>4523</v>
      </c>
      <c r="O26" t="s">
        <v>4524</v>
      </c>
      <c r="P26" t="s">
        <v>4612</v>
      </c>
      <c r="Q26" t="s">
        <v>4620</v>
      </c>
      <c r="R26" t="s">
        <v>44</v>
      </c>
      <c r="S26" t="s">
        <v>4596</v>
      </c>
      <c r="T26" s="3">
        <v>45809</v>
      </c>
      <c r="U26" s="3">
        <v>45810</v>
      </c>
      <c r="V26" s="2">
        <v>0</v>
      </c>
      <c r="W26" t="s">
        <v>44</v>
      </c>
      <c r="X26" t="s">
        <v>44</v>
      </c>
      <c r="Y26" t="s">
        <v>4617</v>
      </c>
      <c r="Z26" t="s">
        <v>4615</v>
      </c>
      <c r="AA26" t="s">
        <v>4529</v>
      </c>
      <c r="AB26" t="s">
        <v>4530</v>
      </c>
      <c r="AC26" t="s">
        <v>89</v>
      </c>
      <c r="AD26" t="str">
        <f t="shared" si="0"/>
        <v>10-60</v>
      </c>
      <c r="AE26" t="str">
        <f>VLOOKUP(AD26,'Main_Sub Desc'!C:D,2,)</f>
        <v>LPC from invoicing</v>
      </c>
      <c r="AF26" t="str">
        <f>VLOOKUP(VALUE(H26),'Main_Sub Desc'!F:G,2,)</f>
        <v>Wtr Rev Late Payment</v>
      </c>
      <c r="AG26">
        <f>IFERROR(VLOOKUP(VALUE(I26),'PC Mapping'!A:F,6,),"")</f>
        <v>10469</v>
      </c>
      <c r="AH26" s="13" t="str">
        <f>VLOOKUP(AG26,'PC Mapping'!L:M,2,)</f>
        <v>Bolivar Water</v>
      </c>
    </row>
    <row r="27" spans="1:34" x14ac:dyDescent="0.2">
      <c r="A27" t="s">
        <v>4621</v>
      </c>
      <c r="B27" t="s">
        <v>4579</v>
      </c>
      <c r="C27" t="s">
        <v>4519</v>
      </c>
      <c r="D27" t="s">
        <v>4520</v>
      </c>
      <c r="E27" s="3">
        <v>45809</v>
      </c>
      <c r="F27" t="s">
        <v>44</v>
      </c>
      <c r="G27" t="s">
        <v>3742</v>
      </c>
      <c r="H27" t="s">
        <v>3722</v>
      </c>
      <c r="I27" t="s">
        <v>4538</v>
      </c>
      <c r="J27" t="s">
        <v>4522</v>
      </c>
      <c r="K27" s="2">
        <v>-12.45</v>
      </c>
      <c r="L27" t="s">
        <v>44</v>
      </c>
      <c r="M27" s="2">
        <v>-12.45</v>
      </c>
      <c r="N27" t="s">
        <v>4523</v>
      </c>
      <c r="O27" t="s">
        <v>4524</v>
      </c>
      <c r="P27" t="s">
        <v>4612</v>
      </c>
      <c r="Q27" t="s">
        <v>4622</v>
      </c>
      <c r="R27" t="s">
        <v>44</v>
      </c>
      <c r="S27" t="s">
        <v>4596</v>
      </c>
      <c r="T27" s="3">
        <v>45809</v>
      </c>
      <c r="U27" s="3">
        <v>45810</v>
      </c>
      <c r="V27" s="2">
        <v>0</v>
      </c>
      <c r="W27" t="s">
        <v>44</v>
      </c>
      <c r="X27" t="s">
        <v>44</v>
      </c>
      <c r="Y27" t="s">
        <v>4617</v>
      </c>
      <c r="Z27" t="s">
        <v>4615</v>
      </c>
      <c r="AA27" t="s">
        <v>4529</v>
      </c>
      <c r="AB27" t="s">
        <v>4530</v>
      </c>
      <c r="AC27" t="s">
        <v>89</v>
      </c>
      <c r="AD27" t="str">
        <f t="shared" si="0"/>
        <v>10-60</v>
      </c>
      <c r="AE27" t="str">
        <f>VLOOKUP(AD27,'Main_Sub Desc'!C:D,2,)</f>
        <v>LPC from invoicing</v>
      </c>
      <c r="AF27" t="str">
        <f>VLOOKUP(VALUE(H27),'Main_Sub Desc'!F:G,2,)</f>
        <v>Wtr Rev Late Payment</v>
      </c>
      <c r="AG27">
        <f>IFERROR(VLOOKUP(VALUE(I27),'PC Mapping'!A:F,6,),"")</f>
        <v>10469</v>
      </c>
      <c r="AH27" s="13" t="str">
        <f>VLOOKUP(AG27,'PC Mapping'!L:M,2,)</f>
        <v>Bolivar Water</v>
      </c>
    </row>
    <row r="28" spans="1:34" x14ac:dyDescent="0.2">
      <c r="A28" t="s">
        <v>4621</v>
      </c>
      <c r="B28" t="s">
        <v>4579</v>
      </c>
      <c r="C28" t="s">
        <v>4519</v>
      </c>
      <c r="D28" t="s">
        <v>4520</v>
      </c>
      <c r="E28" s="3">
        <v>45809</v>
      </c>
      <c r="F28" t="s">
        <v>44</v>
      </c>
      <c r="G28" t="s">
        <v>3742</v>
      </c>
      <c r="H28" t="s">
        <v>3716</v>
      </c>
      <c r="I28" t="s">
        <v>4534</v>
      </c>
      <c r="J28" t="s">
        <v>4522</v>
      </c>
      <c r="K28" s="2">
        <v>-21</v>
      </c>
      <c r="L28" t="s">
        <v>44</v>
      </c>
      <c r="M28" s="2">
        <v>-21</v>
      </c>
      <c r="N28" t="s">
        <v>4523</v>
      </c>
      <c r="O28" t="s">
        <v>4524</v>
      </c>
      <c r="P28" t="s">
        <v>4612</v>
      </c>
      <c r="Q28" t="s">
        <v>4623</v>
      </c>
      <c r="R28" t="s">
        <v>44</v>
      </c>
      <c r="S28" t="s">
        <v>4596</v>
      </c>
      <c r="T28" s="3">
        <v>45809</v>
      </c>
      <c r="U28" s="3">
        <v>45810</v>
      </c>
      <c r="V28" s="2">
        <v>0</v>
      </c>
      <c r="W28" t="s">
        <v>44</v>
      </c>
      <c r="X28" t="s">
        <v>44</v>
      </c>
      <c r="Y28" t="s">
        <v>4614</v>
      </c>
      <c r="Z28" t="s">
        <v>4615</v>
      </c>
      <c r="AA28" t="s">
        <v>4529</v>
      </c>
      <c r="AB28" t="s">
        <v>4530</v>
      </c>
      <c r="AC28" t="s">
        <v>89</v>
      </c>
      <c r="AD28" t="str">
        <f t="shared" si="0"/>
        <v>10-60</v>
      </c>
      <c r="AE28" t="str">
        <f>VLOOKUP(AD28,'Main_Sub Desc'!C:D,2,)</f>
        <v>LPC from invoicing</v>
      </c>
      <c r="AF28" t="str">
        <f>VLOOKUP(VALUE(H28),'Main_Sub Desc'!F:G,2,)</f>
        <v>Wst Rev Late Payment</v>
      </c>
      <c r="AG28">
        <f>IFERROR(VLOOKUP(VALUE(I28),'PC Mapping'!A:F,6,),"")</f>
        <v>10514</v>
      </c>
      <c r="AH28" s="13" t="str">
        <f>VLOOKUP(AG28,'PC Mapping'!L:M,2,)</f>
        <v>Bolivar Sewer</v>
      </c>
    </row>
    <row r="29" spans="1:34" x14ac:dyDescent="0.2">
      <c r="A29" t="s">
        <v>4624</v>
      </c>
      <c r="B29" t="s">
        <v>4579</v>
      </c>
      <c r="C29" t="s">
        <v>4519</v>
      </c>
      <c r="D29" t="s">
        <v>4520</v>
      </c>
      <c r="E29" s="3">
        <v>45809</v>
      </c>
      <c r="F29" t="s">
        <v>44</v>
      </c>
      <c r="G29" t="s">
        <v>3742</v>
      </c>
      <c r="H29" t="s">
        <v>3716</v>
      </c>
      <c r="I29" t="s">
        <v>4534</v>
      </c>
      <c r="J29" t="s">
        <v>4522</v>
      </c>
      <c r="K29" s="2">
        <v>-5</v>
      </c>
      <c r="L29" t="s">
        <v>44</v>
      </c>
      <c r="M29" s="2">
        <v>-5</v>
      </c>
      <c r="N29" t="s">
        <v>4523</v>
      </c>
      <c r="O29" t="s">
        <v>4524</v>
      </c>
      <c r="P29" t="s">
        <v>4625</v>
      </c>
      <c r="Q29" t="s">
        <v>4626</v>
      </c>
      <c r="R29" t="s">
        <v>44</v>
      </c>
      <c r="S29" t="s">
        <v>4627</v>
      </c>
      <c r="T29" s="3">
        <v>45809</v>
      </c>
      <c r="U29" s="3">
        <v>45810</v>
      </c>
      <c r="V29" s="2">
        <v>0</v>
      </c>
      <c r="W29" t="s">
        <v>44</v>
      </c>
      <c r="X29" t="s">
        <v>44</v>
      </c>
      <c r="Y29" t="s">
        <v>4628</v>
      </c>
      <c r="Z29" t="s">
        <v>4629</v>
      </c>
      <c r="AA29" t="s">
        <v>4529</v>
      </c>
      <c r="AB29" t="s">
        <v>4530</v>
      </c>
      <c r="AC29" t="s">
        <v>89</v>
      </c>
      <c r="AD29" t="str">
        <f t="shared" si="0"/>
        <v>10-60</v>
      </c>
      <c r="AE29" t="str">
        <f>VLOOKUP(AD29,'Main_Sub Desc'!C:D,2,)</f>
        <v>LPC from invoicing</v>
      </c>
      <c r="AF29" t="str">
        <f>VLOOKUP(VALUE(H29),'Main_Sub Desc'!F:G,2,)</f>
        <v>Wst Rev Late Payment</v>
      </c>
      <c r="AG29">
        <f>IFERROR(VLOOKUP(VALUE(I29),'PC Mapping'!A:F,6,),"")</f>
        <v>10514</v>
      </c>
      <c r="AH29" s="13" t="str">
        <f>VLOOKUP(AG29,'PC Mapping'!L:M,2,)</f>
        <v>Bolivar Sewer</v>
      </c>
    </row>
    <row r="30" spans="1:34" x14ac:dyDescent="0.2">
      <c r="A30" t="s">
        <v>4624</v>
      </c>
      <c r="B30" t="s">
        <v>4579</v>
      </c>
      <c r="C30" t="s">
        <v>4519</v>
      </c>
      <c r="D30" t="s">
        <v>4520</v>
      </c>
      <c r="E30" s="3">
        <v>45809</v>
      </c>
      <c r="F30" t="s">
        <v>44</v>
      </c>
      <c r="G30" t="s">
        <v>3742</v>
      </c>
      <c r="H30" t="s">
        <v>3722</v>
      </c>
      <c r="I30" t="s">
        <v>4538</v>
      </c>
      <c r="J30" t="s">
        <v>4522</v>
      </c>
      <c r="K30" s="2">
        <v>-5</v>
      </c>
      <c r="L30" t="s">
        <v>44</v>
      </c>
      <c r="M30" s="2">
        <v>-5</v>
      </c>
      <c r="N30" t="s">
        <v>4523</v>
      </c>
      <c r="O30" t="s">
        <v>4524</v>
      </c>
      <c r="P30" t="s">
        <v>4625</v>
      </c>
      <c r="Q30" t="s">
        <v>4630</v>
      </c>
      <c r="R30" t="s">
        <v>44</v>
      </c>
      <c r="S30" t="s">
        <v>4627</v>
      </c>
      <c r="T30" s="3">
        <v>45809</v>
      </c>
      <c r="U30" s="3">
        <v>45810</v>
      </c>
      <c r="V30" s="2">
        <v>0</v>
      </c>
      <c r="W30" t="s">
        <v>44</v>
      </c>
      <c r="X30" t="s">
        <v>44</v>
      </c>
      <c r="Y30" t="s">
        <v>4631</v>
      </c>
      <c r="Z30" t="s">
        <v>4629</v>
      </c>
      <c r="AA30" t="s">
        <v>4529</v>
      </c>
      <c r="AB30" t="s">
        <v>4530</v>
      </c>
      <c r="AC30" t="s">
        <v>89</v>
      </c>
      <c r="AD30" t="str">
        <f t="shared" si="0"/>
        <v>10-60</v>
      </c>
      <c r="AE30" t="str">
        <f>VLOOKUP(AD30,'Main_Sub Desc'!C:D,2,)</f>
        <v>LPC from invoicing</v>
      </c>
      <c r="AF30" t="str">
        <f>VLOOKUP(VALUE(H30),'Main_Sub Desc'!F:G,2,)</f>
        <v>Wtr Rev Late Payment</v>
      </c>
      <c r="AG30">
        <f>IFERROR(VLOOKUP(VALUE(I30),'PC Mapping'!A:F,6,),"")</f>
        <v>10469</v>
      </c>
      <c r="AH30" s="13" t="str">
        <f>VLOOKUP(AG30,'PC Mapping'!L:M,2,)</f>
        <v>Bolivar Water</v>
      </c>
    </row>
    <row r="31" spans="1:34" x14ac:dyDescent="0.2">
      <c r="A31" t="s">
        <v>4632</v>
      </c>
      <c r="B31" t="s">
        <v>4579</v>
      </c>
      <c r="C31" t="s">
        <v>4519</v>
      </c>
      <c r="D31" t="s">
        <v>4520</v>
      </c>
      <c r="E31" s="3">
        <v>45809</v>
      </c>
      <c r="F31" t="s">
        <v>44</v>
      </c>
      <c r="G31" t="s">
        <v>3742</v>
      </c>
      <c r="H31" t="s">
        <v>3716</v>
      </c>
      <c r="I31" t="s">
        <v>4534</v>
      </c>
      <c r="J31" t="s">
        <v>4522</v>
      </c>
      <c r="K31" s="2">
        <v>-5</v>
      </c>
      <c r="L31" t="s">
        <v>44</v>
      </c>
      <c r="M31" s="2">
        <v>-5</v>
      </c>
      <c r="N31" t="s">
        <v>4523</v>
      </c>
      <c r="O31" t="s">
        <v>4524</v>
      </c>
      <c r="P31" t="s">
        <v>4625</v>
      </c>
      <c r="Q31" t="s">
        <v>4633</v>
      </c>
      <c r="R31" t="s">
        <v>44</v>
      </c>
      <c r="S31" t="s">
        <v>4627</v>
      </c>
      <c r="T31" s="3">
        <v>45809</v>
      </c>
      <c r="U31" s="3">
        <v>45810</v>
      </c>
      <c r="V31" s="2">
        <v>0</v>
      </c>
      <c r="W31" t="s">
        <v>44</v>
      </c>
      <c r="X31" t="s">
        <v>44</v>
      </c>
      <c r="Y31" t="s">
        <v>4628</v>
      </c>
      <c r="Z31" t="s">
        <v>4629</v>
      </c>
      <c r="AA31" t="s">
        <v>4529</v>
      </c>
      <c r="AB31" t="s">
        <v>4530</v>
      </c>
      <c r="AC31" t="s">
        <v>89</v>
      </c>
      <c r="AD31" t="str">
        <f t="shared" si="0"/>
        <v>10-60</v>
      </c>
      <c r="AE31" t="str">
        <f>VLOOKUP(AD31,'Main_Sub Desc'!C:D,2,)</f>
        <v>LPC from invoicing</v>
      </c>
      <c r="AF31" t="str">
        <f>VLOOKUP(VALUE(H31),'Main_Sub Desc'!F:G,2,)</f>
        <v>Wst Rev Late Payment</v>
      </c>
      <c r="AG31">
        <f>IFERROR(VLOOKUP(VALUE(I31),'PC Mapping'!A:F,6,),"")</f>
        <v>10514</v>
      </c>
      <c r="AH31" s="13" t="str">
        <f>VLOOKUP(AG31,'PC Mapping'!L:M,2,)</f>
        <v>Bolivar Sewer</v>
      </c>
    </row>
    <row r="32" spans="1:34" x14ac:dyDescent="0.2">
      <c r="A32" t="s">
        <v>4632</v>
      </c>
      <c r="B32" t="s">
        <v>4579</v>
      </c>
      <c r="C32" t="s">
        <v>4519</v>
      </c>
      <c r="D32" t="s">
        <v>4520</v>
      </c>
      <c r="E32" s="3">
        <v>45809</v>
      </c>
      <c r="F32" t="s">
        <v>44</v>
      </c>
      <c r="G32" t="s">
        <v>3742</v>
      </c>
      <c r="H32" t="s">
        <v>3722</v>
      </c>
      <c r="I32" t="s">
        <v>4538</v>
      </c>
      <c r="J32" t="s">
        <v>4522</v>
      </c>
      <c r="K32" s="2">
        <v>-5</v>
      </c>
      <c r="L32" t="s">
        <v>44</v>
      </c>
      <c r="M32" s="2">
        <v>-5</v>
      </c>
      <c r="N32" t="s">
        <v>4523</v>
      </c>
      <c r="O32" t="s">
        <v>4524</v>
      </c>
      <c r="P32" t="s">
        <v>4625</v>
      </c>
      <c r="Q32" t="s">
        <v>4634</v>
      </c>
      <c r="R32" t="s">
        <v>44</v>
      </c>
      <c r="S32" t="s">
        <v>4627</v>
      </c>
      <c r="T32" s="3">
        <v>45809</v>
      </c>
      <c r="U32" s="3">
        <v>45810</v>
      </c>
      <c r="V32" s="2">
        <v>0</v>
      </c>
      <c r="W32" t="s">
        <v>44</v>
      </c>
      <c r="X32" t="s">
        <v>44</v>
      </c>
      <c r="Y32" t="s">
        <v>4631</v>
      </c>
      <c r="Z32" t="s">
        <v>4629</v>
      </c>
      <c r="AA32" t="s">
        <v>4529</v>
      </c>
      <c r="AB32" t="s">
        <v>4530</v>
      </c>
      <c r="AC32" t="s">
        <v>89</v>
      </c>
      <c r="AD32" t="str">
        <f t="shared" si="0"/>
        <v>10-60</v>
      </c>
      <c r="AE32" t="str">
        <f>VLOOKUP(AD32,'Main_Sub Desc'!C:D,2,)</f>
        <v>LPC from invoicing</v>
      </c>
      <c r="AF32" t="str">
        <f>VLOOKUP(VALUE(H32),'Main_Sub Desc'!F:G,2,)</f>
        <v>Wtr Rev Late Payment</v>
      </c>
      <c r="AG32">
        <f>IFERROR(VLOOKUP(VALUE(I32),'PC Mapping'!A:F,6,),"")</f>
        <v>10469</v>
      </c>
      <c r="AH32" s="13" t="str">
        <f>VLOOKUP(AG32,'PC Mapping'!L:M,2,)</f>
        <v>Bolivar Water</v>
      </c>
    </row>
    <row r="33" spans="1:34" x14ac:dyDescent="0.2">
      <c r="A33" t="s">
        <v>4635</v>
      </c>
      <c r="B33" t="s">
        <v>4579</v>
      </c>
      <c r="C33" t="s">
        <v>4519</v>
      </c>
      <c r="D33" t="s">
        <v>4520</v>
      </c>
      <c r="E33" s="3">
        <v>45809</v>
      </c>
      <c r="F33" t="s">
        <v>44</v>
      </c>
      <c r="G33" t="s">
        <v>3742</v>
      </c>
      <c r="H33" t="s">
        <v>3716</v>
      </c>
      <c r="I33" t="s">
        <v>4534</v>
      </c>
      <c r="J33" t="s">
        <v>4522</v>
      </c>
      <c r="K33" s="2">
        <v>-24.79</v>
      </c>
      <c r="L33" t="s">
        <v>44</v>
      </c>
      <c r="M33" s="2">
        <v>-24.79</v>
      </c>
      <c r="N33" t="s">
        <v>4523</v>
      </c>
      <c r="O33" t="s">
        <v>4524</v>
      </c>
      <c r="P33" t="s">
        <v>4636</v>
      </c>
      <c r="Q33" t="s">
        <v>4637</v>
      </c>
      <c r="R33" t="s">
        <v>44</v>
      </c>
      <c r="S33" t="s">
        <v>4627</v>
      </c>
      <c r="T33" s="3">
        <v>45809</v>
      </c>
      <c r="U33" s="3">
        <v>45810</v>
      </c>
      <c r="V33" s="2">
        <v>0</v>
      </c>
      <c r="W33" t="s">
        <v>44</v>
      </c>
      <c r="X33" t="s">
        <v>44</v>
      </c>
      <c r="Y33" t="s">
        <v>4638</v>
      </c>
      <c r="Z33" t="s">
        <v>1084</v>
      </c>
      <c r="AA33" t="s">
        <v>4529</v>
      </c>
      <c r="AB33" t="s">
        <v>4530</v>
      </c>
      <c r="AC33" t="s">
        <v>89</v>
      </c>
      <c r="AD33" t="str">
        <f t="shared" si="0"/>
        <v>10-60</v>
      </c>
      <c r="AE33" t="str">
        <f>VLOOKUP(AD33,'Main_Sub Desc'!C:D,2,)</f>
        <v>LPC from invoicing</v>
      </c>
      <c r="AF33" t="str">
        <f>VLOOKUP(VALUE(H33),'Main_Sub Desc'!F:G,2,)</f>
        <v>Wst Rev Late Payment</v>
      </c>
      <c r="AG33">
        <f>IFERROR(VLOOKUP(VALUE(I33),'PC Mapping'!A:F,6,),"")</f>
        <v>10514</v>
      </c>
      <c r="AH33" s="13" t="str">
        <f>VLOOKUP(AG33,'PC Mapping'!L:M,2,)</f>
        <v>Bolivar Sewer</v>
      </c>
    </row>
    <row r="34" spans="1:34" x14ac:dyDescent="0.2">
      <c r="A34" t="s">
        <v>4635</v>
      </c>
      <c r="B34" t="s">
        <v>4579</v>
      </c>
      <c r="C34" t="s">
        <v>4519</v>
      </c>
      <c r="D34" t="s">
        <v>4520</v>
      </c>
      <c r="E34" s="3">
        <v>45809</v>
      </c>
      <c r="F34" t="s">
        <v>44</v>
      </c>
      <c r="G34" t="s">
        <v>3742</v>
      </c>
      <c r="H34" t="s">
        <v>3722</v>
      </c>
      <c r="I34" t="s">
        <v>4538</v>
      </c>
      <c r="J34" t="s">
        <v>4522</v>
      </c>
      <c r="K34" s="2">
        <v>-17.170000000000002</v>
      </c>
      <c r="L34" t="s">
        <v>44</v>
      </c>
      <c r="M34" s="2">
        <v>-17.170000000000002</v>
      </c>
      <c r="N34" t="s">
        <v>4523</v>
      </c>
      <c r="O34" t="s">
        <v>4524</v>
      </c>
      <c r="P34" t="s">
        <v>4636</v>
      </c>
      <c r="Q34" t="s">
        <v>4639</v>
      </c>
      <c r="R34" t="s">
        <v>44</v>
      </c>
      <c r="S34" t="s">
        <v>4627</v>
      </c>
      <c r="T34" s="3">
        <v>45809</v>
      </c>
      <c r="U34" s="3">
        <v>45810</v>
      </c>
      <c r="V34" s="2">
        <v>0</v>
      </c>
      <c r="W34" t="s">
        <v>44</v>
      </c>
      <c r="X34" t="s">
        <v>44</v>
      </c>
      <c r="Y34" t="s">
        <v>4640</v>
      </c>
      <c r="Z34" t="s">
        <v>1084</v>
      </c>
      <c r="AA34" t="s">
        <v>4529</v>
      </c>
      <c r="AB34" t="s">
        <v>4530</v>
      </c>
      <c r="AC34" t="s">
        <v>89</v>
      </c>
      <c r="AD34" t="str">
        <f t="shared" si="0"/>
        <v>10-60</v>
      </c>
      <c r="AE34" t="str">
        <f>VLOOKUP(AD34,'Main_Sub Desc'!C:D,2,)</f>
        <v>LPC from invoicing</v>
      </c>
      <c r="AF34" t="str">
        <f>VLOOKUP(VALUE(H34),'Main_Sub Desc'!F:G,2,)</f>
        <v>Wtr Rev Late Payment</v>
      </c>
      <c r="AG34">
        <f>IFERROR(VLOOKUP(VALUE(I34),'PC Mapping'!A:F,6,),"")</f>
        <v>10469</v>
      </c>
      <c r="AH34" s="13" t="str">
        <f>VLOOKUP(AG34,'PC Mapping'!L:M,2,)</f>
        <v>Bolivar Water</v>
      </c>
    </row>
    <row r="35" spans="1:34" x14ac:dyDescent="0.2">
      <c r="A35" t="s">
        <v>4641</v>
      </c>
      <c r="B35" t="s">
        <v>4579</v>
      </c>
      <c r="C35" t="s">
        <v>4519</v>
      </c>
      <c r="D35" t="s">
        <v>4520</v>
      </c>
      <c r="E35" s="3">
        <v>45809</v>
      </c>
      <c r="F35" t="s">
        <v>44</v>
      </c>
      <c r="G35" t="s">
        <v>3742</v>
      </c>
      <c r="H35" t="s">
        <v>3722</v>
      </c>
      <c r="I35" t="s">
        <v>4538</v>
      </c>
      <c r="J35" t="s">
        <v>4522</v>
      </c>
      <c r="K35" s="2">
        <v>-5</v>
      </c>
      <c r="L35" t="s">
        <v>44</v>
      </c>
      <c r="M35" s="2">
        <v>-5</v>
      </c>
      <c r="N35" t="s">
        <v>4523</v>
      </c>
      <c r="O35" t="s">
        <v>4524</v>
      </c>
      <c r="P35" t="s">
        <v>4642</v>
      </c>
      <c r="Q35" t="s">
        <v>4643</v>
      </c>
      <c r="R35" t="s">
        <v>44</v>
      </c>
      <c r="S35" t="s">
        <v>4582</v>
      </c>
      <c r="T35" s="3">
        <v>45809</v>
      </c>
      <c r="U35" s="3">
        <v>45810</v>
      </c>
      <c r="V35" s="2">
        <v>0</v>
      </c>
      <c r="W35" t="s">
        <v>44</v>
      </c>
      <c r="X35" t="s">
        <v>44</v>
      </c>
      <c r="Y35" t="s">
        <v>4644</v>
      </c>
      <c r="Z35" t="s">
        <v>4645</v>
      </c>
      <c r="AA35" t="s">
        <v>4529</v>
      </c>
      <c r="AB35" t="s">
        <v>4530</v>
      </c>
      <c r="AC35" t="s">
        <v>89</v>
      </c>
      <c r="AD35" t="str">
        <f t="shared" si="0"/>
        <v>10-60</v>
      </c>
      <c r="AE35" t="str">
        <f>VLOOKUP(AD35,'Main_Sub Desc'!C:D,2,)</f>
        <v>LPC from invoicing</v>
      </c>
      <c r="AF35" t="str">
        <f>VLOOKUP(VALUE(H35),'Main_Sub Desc'!F:G,2,)</f>
        <v>Wtr Rev Late Payment</v>
      </c>
      <c r="AG35">
        <f>IFERROR(VLOOKUP(VALUE(I35),'PC Mapping'!A:F,6,),"")</f>
        <v>10469</v>
      </c>
      <c r="AH35" s="13" t="str">
        <f>VLOOKUP(AG35,'PC Mapping'!L:M,2,)</f>
        <v>Bolivar Water</v>
      </c>
    </row>
    <row r="36" spans="1:34" x14ac:dyDescent="0.2">
      <c r="A36" t="s">
        <v>4641</v>
      </c>
      <c r="B36" t="s">
        <v>4579</v>
      </c>
      <c r="C36" t="s">
        <v>4519</v>
      </c>
      <c r="D36" t="s">
        <v>4520</v>
      </c>
      <c r="E36" s="3">
        <v>45809</v>
      </c>
      <c r="F36" t="s">
        <v>44</v>
      </c>
      <c r="G36" t="s">
        <v>3742</v>
      </c>
      <c r="H36" t="s">
        <v>3716</v>
      </c>
      <c r="I36" t="s">
        <v>4534</v>
      </c>
      <c r="J36" t="s">
        <v>4522</v>
      </c>
      <c r="K36" s="2">
        <v>-5</v>
      </c>
      <c r="L36" t="s">
        <v>44</v>
      </c>
      <c r="M36" s="2">
        <v>-5</v>
      </c>
      <c r="N36" t="s">
        <v>4523</v>
      </c>
      <c r="O36" t="s">
        <v>4524</v>
      </c>
      <c r="P36" t="s">
        <v>4642</v>
      </c>
      <c r="Q36" t="s">
        <v>4646</v>
      </c>
      <c r="R36" t="s">
        <v>44</v>
      </c>
      <c r="S36" t="s">
        <v>4582</v>
      </c>
      <c r="T36" s="3">
        <v>45809</v>
      </c>
      <c r="U36" s="3">
        <v>45810</v>
      </c>
      <c r="V36" s="2">
        <v>0</v>
      </c>
      <c r="W36" t="s">
        <v>44</v>
      </c>
      <c r="X36" t="s">
        <v>44</v>
      </c>
      <c r="Y36" t="s">
        <v>4647</v>
      </c>
      <c r="Z36" t="s">
        <v>4645</v>
      </c>
      <c r="AA36" t="s">
        <v>4529</v>
      </c>
      <c r="AB36" t="s">
        <v>4530</v>
      </c>
      <c r="AC36" t="s">
        <v>89</v>
      </c>
      <c r="AD36" t="str">
        <f t="shared" si="0"/>
        <v>10-60</v>
      </c>
      <c r="AE36" t="str">
        <f>VLOOKUP(AD36,'Main_Sub Desc'!C:D,2,)</f>
        <v>LPC from invoicing</v>
      </c>
      <c r="AF36" t="str">
        <f>VLOOKUP(VALUE(H36),'Main_Sub Desc'!F:G,2,)</f>
        <v>Wst Rev Late Payment</v>
      </c>
      <c r="AG36">
        <f>IFERROR(VLOOKUP(VALUE(I36),'PC Mapping'!A:F,6,),"")</f>
        <v>10514</v>
      </c>
      <c r="AH36" s="13" t="str">
        <f>VLOOKUP(AG36,'PC Mapping'!L:M,2,)</f>
        <v>Bolivar Sewer</v>
      </c>
    </row>
    <row r="37" spans="1:34" x14ac:dyDescent="0.2">
      <c r="A37" t="s">
        <v>4648</v>
      </c>
      <c r="B37" t="s">
        <v>4579</v>
      </c>
      <c r="C37" t="s">
        <v>4519</v>
      </c>
      <c r="D37" t="s">
        <v>4520</v>
      </c>
      <c r="E37" s="3">
        <v>45809</v>
      </c>
      <c r="F37" t="s">
        <v>44</v>
      </c>
      <c r="G37" t="s">
        <v>3742</v>
      </c>
      <c r="H37" t="s">
        <v>3716</v>
      </c>
      <c r="I37" t="s">
        <v>4534</v>
      </c>
      <c r="J37" t="s">
        <v>4522</v>
      </c>
      <c r="K37" s="2">
        <v>-5</v>
      </c>
      <c r="L37" t="s">
        <v>44</v>
      </c>
      <c r="M37" s="2">
        <v>-5</v>
      </c>
      <c r="N37" t="s">
        <v>4523</v>
      </c>
      <c r="O37" t="s">
        <v>4524</v>
      </c>
      <c r="P37" t="s">
        <v>4642</v>
      </c>
      <c r="Q37" t="s">
        <v>4649</v>
      </c>
      <c r="R37" t="s">
        <v>44</v>
      </c>
      <c r="S37" t="s">
        <v>4582</v>
      </c>
      <c r="T37" s="3">
        <v>45809</v>
      </c>
      <c r="U37" s="3">
        <v>45810</v>
      </c>
      <c r="V37" s="2">
        <v>0</v>
      </c>
      <c r="W37" t="s">
        <v>44</v>
      </c>
      <c r="X37" t="s">
        <v>44</v>
      </c>
      <c r="Y37" t="s">
        <v>4647</v>
      </c>
      <c r="Z37" t="s">
        <v>4645</v>
      </c>
      <c r="AA37" t="s">
        <v>4529</v>
      </c>
      <c r="AB37" t="s">
        <v>4530</v>
      </c>
      <c r="AC37" t="s">
        <v>89</v>
      </c>
      <c r="AD37" t="str">
        <f t="shared" si="0"/>
        <v>10-60</v>
      </c>
      <c r="AE37" t="str">
        <f>VLOOKUP(AD37,'Main_Sub Desc'!C:D,2,)</f>
        <v>LPC from invoicing</v>
      </c>
      <c r="AF37" t="str">
        <f>VLOOKUP(VALUE(H37),'Main_Sub Desc'!F:G,2,)</f>
        <v>Wst Rev Late Payment</v>
      </c>
      <c r="AG37">
        <f>IFERROR(VLOOKUP(VALUE(I37),'PC Mapping'!A:F,6,),"")</f>
        <v>10514</v>
      </c>
      <c r="AH37" s="13" t="str">
        <f>VLOOKUP(AG37,'PC Mapping'!L:M,2,)</f>
        <v>Bolivar Sewer</v>
      </c>
    </row>
    <row r="38" spans="1:34" x14ac:dyDescent="0.2">
      <c r="A38" t="s">
        <v>4648</v>
      </c>
      <c r="B38" t="s">
        <v>4579</v>
      </c>
      <c r="C38" t="s">
        <v>4519</v>
      </c>
      <c r="D38" t="s">
        <v>4520</v>
      </c>
      <c r="E38" s="3">
        <v>45809</v>
      </c>
      <c r="F38" t="s">
        <v>44</v>
      </c>
      <c r="G38" t="s">
        <v>3742</v>
      </c>
      <c r="H38" t="s">
        <v>3722</v>
      </c>
      <c r="I38" t="s">
        <v>4538</v>
      </c>
      <c r="J38" t="s">
        <v>4522</v>
      </c>
      <c r="K38" s="2">
        <v>-5</v>
      </c>
      <c r="L38" t="s">
        <v>44</v>
      </c>
      <c r="M38" s="2">
        <v>-5</v>
      </c>
      <c r="N38" t="s">
        <v>4523</v>
      </c>
      <c r="O38" t="s">
        <v>4524</v>
      </c>
      <c r="P38" t="s">
        <v>4642</v>
      </c>
      <c r="Q38" t="s">
        <v>4650</v>
      </c>
      <c r="R38" t="s">
        <v>44</v>
      </c>
      <c r="S38" t="s">
        <v>4582</v>
      </c>
      <c r="T38" s="3">
        <v>45809</v>
      </c>
      <c r="U38" s="3">
        <v>45810</v>
      </c>
      <c r="V38" s="2">
        <v>0</v>
      </c>
      <c r="W38" t="s">
        <v>44</v>
      </c>
      <c r="X38" t="s">
        <v>44</v>
      </c>
      <c r="Y38" t="s">
        <v>4644</v>
      </c>
      <c r="Z38" t="s">
        <v>4645</v>
      </c>
      <c r="AA38" t="s">
        <v>4529</v>
      </c>
      <c r="AB38" t="s">
        <v>4530</v>
      </c>
      <c r="AC38" t="s">
        <v>89</v>
      </c>
      <c r="AD38" t="str">
        <f t="shared" si="0"/>
        <v>10-60</v>
      </c>
      <c r="AE38" t="str">
        <f>VLOOKUP(AD38,'Main_Sub Desc'!C:D,2,)</f>
        <v>LPC from invoicing</v>
      </c>
      <c r="AF38" t="str">
        <f>VLOOKUP(VALUE(H38),'Main_Sub Desc'!F:G,2,)</f>
        <v>Wtr Rev Late Payment</v>
      </c>
      <c r="AG38">
        <f>IFERROR(VLOOKUP(VALUE(I38),'PC Mapping'!A:F,6,),"")</f>
        <v>10469</v>
      </c>
      <c r="AH38" s="13" t="str">
        <f>VLOOKUP(AG38,'PC Mapping'!L:M,2,)</f>
        <v>Bolivar Water</v>
      </c>
    </row>
    <row r="39" spans="1:34" x14ac:dyDescent="0.2">
      <c r="A39" t="s">
        <v>4651</v>
      </c>
      <c r="B39" t="s">
        <v>4579</v>
      </c>
      <c r="C39" t="s">
        <v>4519</v>
      </c>
      <c r="D39" t="s">
        <v>4520</v>
      </c>
      <c r="E39" s="3">
        <v>45809</v>
      </c>
      <c r="F39" t="s">
        <v>44</v>
      </c>
      <c r="G39" t="s">
        <v>3742</v>
      </c>
      <c r="H39" t="s">
        <v>3722</v>
      </c>
      <c r="I39" t="s">
        <v>4538</v>
      </c>
      <c r="J39" t="s">
        <v>4522</v>
      </c>
      <c r="K39" s="2">
        <v>-5</v>
      </c>
      <c r="L39" t="s">
        <v>44</v>
      </c>
      <c r="M39" s="2">
        <v>-5</v>
      </c>
      <c r="N39" t="s">
        <v>4523</v>
      </c>
      <c r="O39" t="s">
        <v>4524</v>
      </c>
      <c r="P39" t="s">
        <v>4652</v>
      </c>
      <c r="Q39" t="s">
        <v>4653</v>
      </c>
      <c r="R39" t="s">
        <v>44</v>
      </c>
      <c r="S39" t="s">
        <v>4582</v>
      </c>
      <c r="T39" s="3">
        <v>45809</v>
      </c>
      <c r="U39" s="3">
        <v>45810</v>
      </c>
      <c r="V39" s="2">
        <v>0</v>
      </c>
      <c r="W39" t="s">
        <v>44</v>
      </c>
      <c r="X39" t="s">
        <v>44</v>
      </c>
      <c r="Y39" t="s">
        <v>4654</v>
      </c>
      <c r="Z39" t="s">
        <v>4655</v>
      </c>
      <c r="AA39" t="s">
        <v>4529</v>
      </c>
      <c r="AB39" t="s">
        <v>4530</v>
      </c>
      <c r="AC39" t="s">
        <v>89</v>
      </c>
      <c r="AD39" t="str">
        <f t="shared" si="0"/>
        <v>10-60</v>
      </c>
      <c r="AE39" t="str">
        <f>VLOOKUP(AD39,'Main_Sub Desc'!C:D,2,)</f>
        <v>LPC from invoicing</v>
      </c>
      <c r="AF39" t="str">
        <f>VLOOKUP(VALUE(H39),'Main_Sub Desc'!F:G,2,)</f>
        <v>Wtr Rev Late Payment</v>
      </c>
      <c r="AG39">
        <f>IFERROR(VLOOKUP(VALUE(I39),'PC Mapping'!A:F,6,),"")</f>
        <v>10469</v>
      </c>
      <c r="AH39" s="13" t="str">
        <f>VLOOKUP(AG39,'PC Mapping'!L:M,2,)</f>
        <v>Bolivar Water</v>
      </c>
    </row>
    <row r="40" spans="1:34" x14ac:dyDescent="0.2">
      <c r="A40" t="s">
        <v>4651</v>
      </c>
      <c r="B40" t="s">
        <v>4579</v>
      </c>
      <c r="C40" t="s">
        <v>4519</v>
      </c>
      <c r="D40" t="s">
        <v>4520</v>
      </c>
      <c r="E40" s="3">
        <v>45809</v>
      </c>
      <c r="F40" t="s">
        <v>44</v>
      </c>
      <c r="G40" t="s">
        <v>3742</v>
      </c>
      <c r="H40" t="s">
        <v>3716</v>
      </c>
      <c r="I40" t="s">
        <v>4534</v>
      </c>
      <c r="J40" t="s">
        <v>4522</v>
      </c>
      <c r="K40" s="2">
        <v>-5.22</v>
      </c>
      <c r="L40" t="s">
        <v>44</v>
      </c>
      <c r="M40" s="2">
        <v>-5.22</v>
      </c>
      <c r="N40" t="s">
        <v>4523</v>
      </c>
      <c r="O40" t="s">
        <v>4524</v>
      </c>
      <c r="P40" t="s">
        <v>4652</v>
      </c>
      <c r="Q40" t="s">
        <v>4656</v>
      </c>
      <c r="R40" t="s">
        <v>44</v>
      </c>
      <c r="S40" t="s">
        <v>4582</v>
      </c>
      <c r="T40" s="3">
        <v>45809</v>
      </c>
      <c r="U40" s="3">
        <v>45810</v>
      </c>
      <c r="V40" s="2">
        <v>0</v>
      </c>
      <c r="W40" t="s">
        <v>44</v>
      </c>
      <c r="X40" t="s">
        <v>44</v>
      </c>
      <c r="Y40" t="s">
        <v>4657</v>
      </c>
      <c r="Z40" t="s">
        <v>4655</v>
      </c>
      <c r="AA40" t="s">
        <v>4529</v>
      </c>
      <c r="AB40" t="s">
        <v>4530</v>
      </c>
      <c r="AC40" t="s">
        <v>89</v>
      </c>
      <c r="AD40" t="str">
        <f t="shared" si="0"/>
        <v>10-60</v>
      </c>
      <c r="AE40" t="str">
        <f>VLOOKUP(AD40,'Main_Sub Desc'!C:D,2,)</f>
        <v>LPC from invoicing</v>
      </c>
      <c r="AF40" t="str">
        <f>VLOOKUP(VALUE(H40),'Main_Sub Desc'!F:G,2,)</f>
        <v>Wst Rev Late Payment</v>
      </c>
      <c r="AG40">
        <f>IFERROR(VLOOKUP(VALUE(I40),'PC Mapping'!A:F,6,),"")</f>
        <v>10514</v>
      </c>
      <c r="AH40" s="13" t="str">
        <f>VLOOKUP(AG40,'PC Mapping'!L:M,2,)</f>
        <v>Bolivar Sewer</v>
      </c>
    </row>
    <row r="41" spans="1:34" x14ac:dyDescent="0.2">
      <c r="A41" t="s">
        <v>4658</v>
      </c>
      <c r="B41" t="s">
        <v>4579</v>
      </c>
      <c r="C41" t="s">
        <v>4519</v>
      </c>
      <c r="D41" t="s">
        <v>4520</v>
      </c>
      <c r="E41" s="3">
        <v>45809</v>
      </c>
      <c r="F41" t="s">
        <v>44</v>
      </c>
      <c r="G41" t="s">
        <v>3742</v>
      </c>
      <c r="H41" t="s">
        <v>3716</v>
      </c>
      <c r="I41" t="s">
        <v>4534</v>
      </c>
      <c r="J41" t="s">
        <v>4522</v>
      </c>
      <c r="K41" s="2">
        <v>-10.58</v>
      </c>
      <c r="L41" t="s">
        <v>44</v>
      </c>
      <c r="M41" s="2">
        <v>-10.58</v>
      </c>
      <c r="N41" t="s">
        <v>4523</v>
      </c>
      <c r="O41" t="s">
        <v>4524</v>
      </c>
      <c r="P41" t="s">
        <v>4659</v>
      </c>
      <c r="Q41" t="s">
        <v>4660</v>
      </c>
      <c r="R41" t="s">
        <v>44</v>
      </c>
      <c r="S41" t="s">
        <v>4627</v>
      </c>
      <c r="T41" s="3">
        <v>45809</v>
      </c>
      <c r="U41" s="3">
        <v>45810</v>
      </c>
      <c r="V41" s="2">
        <v>0</v>
      </c>
      <c r="W41" t="s">
        <v>44</v>
      </c>
      <c r="X41" t="s">
        <v>44</v>
      </c>
      <c r="Y41" t="s">
        <v>4661</v>
      </c>
      <c r="Z41" t="s">
        <v>4662</v>
      </c>
      <c r="AA41" t="s">
        <v>4529</v>
      </c>
      <c r="AB41" t="s">
        <v>4530</v>
      </c>
      <c r="AC41" t="s">
        <v>99</v>
      </c>
      <c r="AD41" t="str">
        <f t="shared" si="0"/>
        <v>10-60</v>
      </c>
      <c r="AE41" t="str">
        <f>VLOOKUP(AD41,'Main_Sub Desc'!C:D,2,)</f>
        <v>LPC from invoicing</v>
      </c>
      <c r="AF41" t="str">
        <f>VLOOKUP(VALUE(H41),'Main_Sub Desc'!F:G,2,)</f>
        <v>Wst Rev Late Payment</v>
      </c>
      <c r="AG41">
        <f>IFERROR(VLOOKUP(VALUE(I41),'PC Mapping'!A:F,6,),"")</f>
        <v>10514</v>
      </c>
      <c r="AH41" s="13" t="str">
        <f>VLOOKUP(AG41,'PC Mapping'!L:M,2,)</f>
        <v>Bolivar Sewer</v>
      </c>
    </row>
    <row r="42" spans="1:34" x14ac:dyDescent="0.2">
      <c r="A42" t="s">
        <v>4658</v>
      </c>
      <c r="B42" t="s">
        <v>4579</v>
      </c>
      <c r="C42" t="s">
        <v>4519</v>
      </c>
      <c r="D42" t="s">
        <v>4520</v>
      </c>
      <c r="E42" s="3">
        <v>45809</v>
      </c>
      <c r="F42" t="s">
        <v>44</v>
      </c>
      <c r="G42" t="s">
        <v>3742</v>
      </c>
      <c r="H42" t="s">
        <v>3722</v>
      </c>
      <c r="I42" t="s">
        <v>4538</v>
      </c>
      <c r="J42" t="s">
        <v>4522</v>
      </c>
      <c r="K42" s="2">
        <v>-5.71</v>
      </c>
      <c r="L42" t="s">
        <v>44</v>
      </c>
      <c r="M42" s="2">
        <v>-5.71</v>
      </c>
      <c r="N42" t="s">
        <v>4523</v>
      </c>
      <c r="O42" t="s">
        <v>4524</v>
      </c>
      <c r="P42" t="s">
        <v>4659</v>
      </c>
      <c r="Q42" t="s">
        <v>4663</v>
      </c>
      <c r="R42" t="s">
        <v>44</v>
      </c>
      <c r="S42" t="s">
        <v>4627</v>
      </c>
      <c r="T42" s="3">
        <v>45809</v>
      </c>
      <c r="U42" s="3">
        <v>45810</v>
      </c>
      <c r="V42" s="2">
        <v>0</v>
      </c>
      <c r="W42" t="s">
        <v>44</v>
      </c>
      <c r="X42" t="s">
        <v>44</v>
      </c>
      <c r="Y42" t="s">
        <v>4664</v>
      </c>
      <c r="Z42" t="s">
        <v>4662</v>
      </c>
      <c r="AA42" t="s">
        <v>4529</v>
      </c>
      <c r="AB42" t="s">
        <v>4530</v>
      </c>
      <c r="AC42" t="s">
        <v>99</v>
      </c>
      <c r="AD42" t="str">
        <f t="shared" si="0"/>
        <v>10-60</v>
      </c>
      <c r="AE42" t="str">
        <f>VLOOKUP(AD42,'Main_Sub Desc'!C:D,2,)</f>
        <v>LPC from invoicing</v>
      </c>
      <c r="AF42" t="str">
        <f>VLOOKUP(VALUE(H42),'Main_Sub Desc'!F:G,2,)</f>
        <v>Wtr Rev Late Payment</v>
      </c>
      <c r="AG42">
        <f>IFERROR(VLOOKUP(VALUE(I42),'PC Mapping'!A:F,6,),"")</f>
        <v>10469</v>
      </c>
      <c r="AH42" s="13" t="str">
        <f>VLOOKUP(AG42,'PC Mapping'!L:M,2,)</f>
        <v>Bolivar Water</v>
      </c>
    </row>
    <row r="43" spans="1:34" x14ac:dyDescent="0.2">
      <c r="A43" t="s">
        <v>4665</v>
      </c>
      <c r="B43" t="s">
        <v>4579</v>
      </c>
      <c r="C43" t="s">
        <v>4519</v>
      </c>
      <c r="D43" t="s">
        <v>4520</v>
      </c>
      <c r="E43" s="3">
        <v>45809</v>
      </c>
      <c r="F43" t="s">
        <v>44</v>
      </c>
      <c r="G43" t="s">
        <v>3742</v>
      </c>
      <c r="H43" t="s">
        <v>3716</v>
      </c>
      <c r="I43" t="s">
        <v>4534</v>
      </c>
      <c r="J43" t="s">
        <v>4522</v>
      </c>
      <c r="K43" s="2">
        <v>-5</v>
      </c>
      <c r="L43" t="s">
        <v>44</v>
      </c>
      <c r="M43" s="2">
        <v>-5</v>
      </c>
      <c r="N43" t="s">
        <v>4523</v>
      </c>
      <c r="O43" t="s">
        <v>4524</v>
      </c>
      <c r="P43" t="s">
        <v>4666</v>
      </c>
      <c r="Q43" t="s">
        <v>4667</v>
      </c>
      <c r="R43" t="s">
        <v>44</v>
      </c>
      <c r="S43" t="s">
        <v>4627</v>
      </c>
      <c r="T43" s="3">
        <v>45809</v>
      </c>
      <c r="U43" s="3">
        <v>45810</v>
      </c>
      <c r="V43" s="2">
        <v>0</v>
      </c>
      <c r="W43" t="s">
        <v>44</v>
      </c>
      <c r="X43" t="s">
        <v>44</v>
      </c>
      <c r="Y43" t="s">
        <v>4668</v>
      </c>
      <c r="Z43" t="s">
        <v>246</v>
      </c>
      <c r="AA43" t="s">
        <v>4529</v>
      </c>
      <c r="AB43" t="s">
        <v>4530</v>
      </c>
      <c r="AC43" t="s">
        <v>89</v>
      </c>
      <c r="AD43" t="str">
        <f t="shared" si="0"/>
        <v>10-60</v>
      </c>
      <c r="AE43" t="str">
        <f>VLOOKUP(AD43,'Main_Sub Desc'!C:D,2,)</f>
        <v>LPC from invoicing</v>
      </c>
      <c r="AF43" t="str">
        <f>VLOOKUP(VALUE(H43),'Main_Sub Desc'!F:G,2,)</f>
        <v>Wst Rev Late Payment</v>
      </c>
      <c r="AG43">
        <f>IFERROR(VLOOKUP(VALUE(I43),'PC Mapping'!A:F,6,),"")</f>
        <v>10514</v>
      </c>
      <c r="AH43" s="13" t="str">
        <f>VLOOKUP(AG43,'PC Mapping'!L:M,2,)</f>
        <v>Bolivar Sewer</v>
      </c>
    </row>
    <row r="44" spans="1:34" x14ac:dyDescent="0.2">
      <c r="A44" t="s">
        <v>4669</v>
      </c>
      <c r="B44" t="s">
        <v>4579</v>
      </c>
      <c r="C44" t="s">
        <v>4519</v>
      </c>
      <c r="D44" t="s">
        <v>4520</v>
      </c>
      <c r="E44" s="3">
        <v>45809</v>
      </c>
      <c r="F44" t="s">
        <v>44</v>
      </c>
      <c r="G44" t="s">
        <v>3742</v>
      </c>
      <c r="H44" t="s">
        <v>3716</v>
      </c>
      <c r="I44" t="s">
        <v>4534</v>
      </c>
      <c r="J44" t="s">
        <v>4522</v>
      </c>
      <c r="K44" s="2">
        <v>-5</v>
      </c>
      <c r="L44" t="s">
        <v>44</v>
      </c>
      <c r="M44" s="2">
        <v>-5</v>
      </c>
      <c r="N44" t="s">
        <v>4523</v>
      </c>
      <c r="O44" t="s">
        <v>4524</v>
      </c>
      <c r="P44" t="s">
        <v>4666</v>
      </c>
      <c r="Q44" t="s">
        <v>4670</v>
      </c>
      <c r="R44" t="s">
        <v>44</v>
      </c>
      <c r="S44" t="s">
        <v>4627</v>
      </c>
      <c r="T44" s="3">
        <v>45809</v>
      </c>
      <c r="U44" s="3">
        <v>45810</v>
      </c>
      <c r="V44" s="2">
        <v>0</v>
      </c>
      <c r="W44" t="s">
        <v>44</v>
      </c>
      <c r="X44" t="s">
        <v>44</v>
      </c>
      <c r="Y44" t="s">
        <v>4668</v>
      </c>
      <c r="Z44" t="s">
        <v>246</v>
      </c>
      <c r="AA44" t="s">
        <v>4529</v>
      </c>
      <c r="AB44" t="s">
        <v>4530</v>
      </c>
      <c r="AC44" t="s">
        <v>89</v>
      </c>
      <c r="AD44" t="str">
        <f t="shared" si="0"/>
        <v>10-60</v>
      </c>
      <c r="AE44" t="str">
        <f>VLOOKUP(AD44,'Main_Sub Desc'!C:D,2,)</f>
        <v>LPC from invoicing</v>
      </c>
      <c r="AF44" t="str">
        <f>VLOOKUP(VALUE(H44),'Main_Sub Desc'!F:G,2,)</f>
        <v>Wst Rev Late Payment</v>
      </c>
      <c r="AG44">
        <f>IFERROR(VLOOKUP(VALUE(I44),'PC Mapping'!A:F,6,),"")</f>
        <v>10514</v>
      </c>
      <c r="AH44" s="13" t="str">
        <f>VLOOKUP(AG44,'PC Mapping'!L:M,2,)</f>
        <v>Bolivar Sewer</v>
      </c>
    </row>
    <row r="45" spans="1:34" x14ac:dyDescent="0.2">
      <c r="A45" t="s">
        <v>4671</v>
      </c>
      <c r="B45" t="s">
        <v>4579</v>
      </c>
      <c r="C45" t="s">
        <v>4519</v>
      </c>
      <c r="D45" t="s">
        <v>4520</v>
      </c>
      <c r="E45" s="3">
        <v>45809</v>
      </c>
      <c r="F45" t="s">
        <v>44</v>
      </c>
      <c r="G45" t="s">
        <v>3742</v>
      </c>
      <c r="H45" t="s">
        <v>3722</v>
      </c>
      <c r="I45" t="s">
        <v>4538</v>
      </c>
      <c r="J45" t="s">
        <v>4522</v>
      </c>
      <c r="K45" s="2">
        <v>-5</v>
      </c>
      <c r="L45" t="s">
        <v>44</v>
      </c>
      <c r="M45" s="2">
        <v>-5</v>
      </c>
      <c r="N45" t="s">
        <v>4523</v>
      </c>
      <c r="O45" t="s">
        <v>4524</v>
      </c>
      <c r="P45" t="s">
        <v>4672</v>
      </c>
      <c r="Q45" t="s">
        <v>4673</v>
      </c>
      <c r="R45" t="s">
        <v>44</v>
      </c>
      <c r="S45" t="s">
        <v>4627</v>
      </c>
      <c r="T45" s="3">
        <v>45809</v>
      </c>
      <c r="U45" s="3">
        <v>45810</v>
      </c>
      <c r="V45" s="2">
        <v>0</v>
      </c>
      <c r="W45" t="s">
        <v>44</v>
      </c>
      <c r="X45" t="s">
        <v>44</v>
      </c>
      <c r="Y45" t="s">
        <v>4674</v>
      </c>
      <c r="Z45" t="s">
        <v>4675</v>
      </c>
      <c r="AA45" t="s">
        <v>4529</v>
      </c>
      <c r="AB45" t="s">
        <v>4530</v>
      </c>
      <c r="AC45" t="s">
        <v>89</v>
      </c>
      <c r="AD45" t="str">
        <f t="shared" si="0"/>
        <v>10-60</v>
      </c>
      <c r="AE45" t="str">
        <f>VLOOKUP(AD45,'Main_Sub Desc'!C:D,2,)</f>
        <v>LPC from invoicing</v>
      </c>
      <c r="AF45" t="str">
        <f>VLOOKUP(VALUE(H45),'Main_Sub Desc'!F:G,2,)</f>
        <v>Wtr Rev Late Payment</v>
      </c>
      <c r="AG45">
        <f>IFERROR(VLOOKUP(VALUE(I45),'PC Mapping'!A:F,6,),"")</f>
        <v>10469</v>
      </c>
      <c r="AH45" s="13" t="str">
        <f>VLOOKUP(AG45,'PC Mapping'!L:M,2,)</f>
        <v>Bolivar Water</v>
      </c>
    </row>
    <row r="46" spans="1:34" x14ac:dyDescent="0.2">
      <c r="A46" t="s">
        <v>4671</v>
      </c>
      <c r="B46" t="s">
        <v>4579</v>
      </c>
      <c r="C46" t="s">
        <v>4519</v>
      </c>
      <c r="D46" t="s">
        <v>4520</v>
      </c>
      <c r="E46" s="3">
        <v>45809</v>
      </c>
      <c r="F46" t="s">
        <v>44</v>
      </c>
      <c r="G46" t="s">
        <v>3742</v>
      </c>
      <c r="H46" t="s">
        <v>3716</v>
      </c>
      <c r="I46" t="s">
        <v>4534</v>
      </c>
      <c r="J46" t="s">
        <v>4522</v>
      </c>
      <c r="K46" s="2">
        <v>-5</v>
      </c>
      <c r="L46" t="s">
        <v>44</v>
      </c>
      <c r="M46" s="2">
        <v>-5</v>
      </c>
      <c r="N46" t="s">
        <v>4523</v>
      </c>
      <c r="O46" t="s">
        <v>4524</v>
      </c>
      <c r="P46" t="s">
        <v>4672</v>
      </c>
      <c r="Q46" t="s">
        <v>4676</v>
      </c>
      <c r="R46" t="s">
        <v>44</v>
      </c>
      <c r="S46" t="s">
        <v>4627</v>
      </c>
      <c r="T46" s="3">
        <v>45809</v>
      </c>
      <c r="U46" s="3">
        <v>45810</v>
      </c>
      <c r="V46" s="2">
        <v>0</v>
      </c>
      <c r="W46" t="s">
        <v>44</v>
      </c>
      <c r="X46" t="s">
        <v>44</v>
      </c>
      <c r="Y46" t="s">
        <v>4677</v>
      </c>
      <c r="Z46" t="s">
        <v>4675</v>
      </c>
      <c r="AA46" t="s">
        <v>4529</v>
      </c>
      <c r="AB46" t="s">
        <v>4530</v>
      </c>
      <c r="AC46" t="s">
        <v>89</v>
      </c>
      <c r="AD46" t="str">
        <f t="shared" si="0"/>
        <v>10-60</v>
      </c>
      <c r="AE46" t="str">
        <f>VLOOKUP(AD46,'Main_Sub Desc'!C:D,2,)</f>
        <v>LPC from invoicing</v>
      </c>
      <c r="AF46" t="str">
        <f>VLOOKUP(VALUE(H46),'Main_Sub Desc'!F:G,2,)</f>
        <v>Wst Rev Late Payment</v>
      </c>
      <c r="AG46">
        <f>IFERROR(VLOOKUP(VALUE(I46),'PC Mapping'!A:F,6,),"")</f>
        <v>10514</v>
      </c>
      <c r="AH46" s="13" t="str">
        <f>VLOOKUP(AG46,'PC Mapping'!L:M,2,)</f>
        <v>Bolivar Sewer</v>
      </c>
    </row>
    <row r="47" spans="1:34" x14ac:dyDescent="0.2">
      <c r="A47" t="s">
        <v>4678</v>
      </c>
      <c r="B47" t="s">
        <v>4679</v>
      </c>
      <c r="C47" t="s">
        <v>4519</v>
      </c>
      <c r="D47" t="s">
        <v>4520</v>
      </c>
      <c r="E47" s="3">
        <v>45810</v>
      </c>
      <c r="F47" t="s">
        <v>44</v>
      </c>
      <c r="G47" t="s">
        <v>3742</v>
      </c>
      <c r="H47" t="s">
        <v>3716</v>
      </c>
      <c r="I47" t="s">
        <v>4534</v>
      </c>
      <c r="J47" t="s">
        <v>4522</v>
      </c>
      <c r="K47" s="2">
        <v>-5</v>
      </c>
      <c r="L47" t="s">
        <v>44</v>
      </c>
      <c r="M47" s="2">
        <v>-5</v>
      </c>
      <c r="N47" t="s">
        <v>4523</v>
      </c>
      <c r="O47" t="s">
        <v>4524</v>
      </c>
      <c r="P47" t="s">
        <v>4680</v>
      </c>
      <c r="Q47" t="s">
        <v>4681</v>
      </c>
      <c r="R47" t="s">
        <v>44</v>
      </c>
      <c r="S47" t="s">
        <v>4682</v>
      </c>
      <c r="T47" s="3">
        <v>45810</v>
      </c>
      <c r="U47" s="3">
        <v>45811</v>
      </c>
      <c r="V47" s="2">
        <v>0</v>
      </c>
      <c r="W47" t="s">
        <v>44</v>
      </c>
      <c r="X47" t="s">
        <v>44</v>
      </c>
      <c r="Y47" t="s">
        <v>4683</v>
      </c>
      <c r="Z47" t="s">
        <v>840</v>
      </c>
      <c r="AA47" t="s">
        <v>4529</v>
      </c>
      <c r="AB47" t="s">
        <v>4530</v>
      </c>
      <c r="AC47" t="s">
        <v>89</v>
      </c>
      <c r="AD47" t="str">
        <f t="shared" si="0"/>
        <v>10-60</v>
      </c>
      <c r="AE47" t="str">
        <f>VLOOKUP(AD47,'Main_Sub Desc'!C:D,2,)</f>
        <v>LPC from invoicing</v>
      </c>
      <c r="AF47" t="str">
        <f>VLOOKUP(VALUE(H47),'Main_Sub Desc'!F:G,2,)</f>
        <v>Wst Rev Late Payment</v>
      </c>
      <c r="AG47">
        <f>IFERROR(VLOOKUP(VALUE(I47),'PC Mapping'!A:F,6,),"")</f>
        <v>10514</v>
      </c>
      <c r="AH47" s="13" t="str">
        <f>VLOOKUP(AG47,'PC Mapping'!L:M,2,)</f>
        <v>Bolivar Sewer</v>
      </c>
    </row>
    <row r="48" spans="1:34" x14ac:dyDescent="0.2">
      <c r="A48" t="s">
        <v>4684</v>
      </c>
      <c r="B48" t="s">
        <v>4679</v>
      </c>
      <c r="C48" t="s">
        <v>4519</v>
      </c>
      <c r="D48" t="s">
        <v>4520</v>
      </c>
      <c r="E48" s="3">
        <v>45810</v>
      </c>
      <c r="F48" t="s">
        <v>4685</v>
      </c>
      <c r="G48" t="s">
        <v>3742</v>
      </c>
      <c r="H48" t="s">
        <v>3716</v>
      </c>
      <c r="I48" t="s">
        <v>4534</v>
      </c>
      <c r="J48" t="s">
        <v>4522</v>
      </c>
      <c r="K48" s="2">
        <v>-5</v>
      </c>
      <c r="L48" t="s">
        <v>44</v>
      </c>
      <c r="M48" s="2">
        <v>-5</v>
      </c>
      <c r="N48" t="s">
        <v>4523</v>
      </c>
      <c r="O48" t="s">
        <v>4524</v>
      </c>
      <c r="P48" t="s">
        <v>4686</v>
      </c>
      <c r="Q48" t="s">
        <v>4687</v>
      </c>
      <c r="R48" t="s">
        <v>44</v>
      </c>
      <c r="S48" t="s">
        <v>4688</v>
      </c>
      <c r="T48" s="3">
        <v>45810</v>
      </c>
      <c r="U48" s="3">
        <v>45811</v>
      </c>
      <c r="V48" s="2">
        <v>0</v>
      </c>
      <c r="W48" t="s">
        <v>44</v>
      </c>
      <c r="X48" t="s">
        <v>44</v>
      </c>
      <c r="Y48" t="s">
        <v>4689</v>
      </c>
      <c r="Z48" t="s">
        <v>4690</v>
      </c>
      <c r="AA48" t="s">
        <v>4529</v>
      </c>
      <c r="AB48" t="s">
        <v>4530</v>
      </c>
      <c r="AC48" t="s">
        <v>89</v>
      </c>
      <c r="AD48" t="str">
        <f t="shared" si="0"/>
        <v>10-60</v>
      </c>
      <c r="AE48" t="str">
        <f>VLOOKUP(AD48,'Main_Sub Desc'!C:D,2,)</f>
        <v>LPC from invoicing</v>
      </c>
      <c r="AF48" t="str">
        <f>VLOOKUP(VALUE(H48),'Main_Sub Desc'!F:G,2,)</f>
        <v>Wst Rev Late Payment</v>
      </c>
      <c r="AG48">
        <f>IFERROR(VLOOKUP(VALUE(I48),'PC Mapping'!A:F,6,),"")</f>
        <v>10514</v>
      </c>
      <c r="AH48" s="13" t="str">
        <f>VLOOKUP(AG48,'PC Mapping'!L:M,2,)</f>
        <v>Bolivar Sewer</v>
      </c>
    </row>
    <row r="49" spans="1:34" x14ac:dyDescent="0.2">
      <c r="A49" t="s">
        <v>4684</v>
      </c>
      <c r="B49" t="s">
        <v>4679</v>
      </c>
      <c r="C49" t="s">
        <v>4519</v>
      </c>
      <c r="D49" t="s">
        <v>4520</v>
      </c>
      <c r="E49" s="3">
        <v>45810</v>
      </c>
      <c r="F49" t="s">
        <v>4685</v>
      </c>
      <c r="G49" t="s">
        <v>3742</v>
      </c>
      <c r="H49" t="s">
        <v>3722</v>
      </c>
      <c r="I49" t="s">
        <v>4538</v>
      </c>
      <c r="J49" t="s">
        <v>4522</v>
      </c>
      <c r="K49" s="2">
        <v>-5</v>
      </c>
      <c r="L49" t="s">
        <v>44</v>
      </c>
      <c r="M49" s="2">
        <v>-5</v>
      </c>
      <c r="N49" t="s">
        <v>4523</v>
      </c>
      <c r="O49" t="s">
        <v>4524</v>
      </c>
      <c r="P49" t="s">
        <v>4686</v>
      </c>
      <c r="Q49" t="s">
        <v>4691</v>
      </c>
      <c r="R49" t="s">
        <v>44</v>
      </c>
      <c r="S49" t="s">
        <v>4688</v>
      </c>
      <c r="T49" s="3">
        <v>45810</v>
      </c>
      <c r="U49" s="3">
        <v>45811</v>
      </c>
      <c r="V49" s="2">
        <v>0</v>
      </c>
      <c r="W49" t="s">
        <v>44</v>
      </c>
      <c r="X49" t="s">
        <v>44</v>
      </c>
      <c r="Y49" t="s">
        <v>4692</v>
      </c>
      <c r="Z49" t="s">
        <v>4690</v>
      </c>
      <c r="AA49" t="s">
        <v>4529</v>
      </c>
      <c r="AB49" t="s">
        <v>4530</v>
      </c>
      <c r="AC49" t="s">
        <v>89</v>
      </c>
      <c r="AD49" t="str">
        <f t="shared" si="0"/>
        <v>10-60</v>
      </c>
      <c r="AE49" t="str">
        <f>VLOOKUP(AD49,'Main_Sub Desc'!C:D,2,)</f>
        <v>LPC from invoicing</v>
      </c>
      <c r="AF49" t="str">
        <f>VLOOKUP(VALUE(H49),'Main_Sub Desc'!F:G,2,)</f>
        <v>Wtr Rev Late Payment</v>
      </c>
      <c r="AG49">
        <f>IFERROR(VLOOKUP(VALUE(I49),'PC Mapping'!A:F,6,),"")</f>
        <v>10469</v>
      </c>
      <c r="AH49" s="13" t="str">
        <f>VLOOKUP(AG49,'PC Mapping'!L:M,2,)</f>
        <v>Bolivar Water</v>
      </c>
    </row>
    <row r="50" spans="1:34" x14ac:dyDescent="0.2">
      <c r="A50" t="s">
        <v>4693</v>
      </c>
      <c r="B50" t="s">
        <v>4679</v>
      </c>
      <c r="C50" t="s">
        <v>4519</v>
      </c>
      <c r="D50" t="s">
        <v>4520</v>
      </c>
      <c r="E50" s="3">
        <v>45810</v>
      </c>
      <c r="F50" t="s">
        <v>44</v>
      </c>
      <c r="G50" t="s">
        <v>3742</v>
      </c>
      <c r="H50" t="s">
        <v>3722</v>
      </c>
      <c r="I50" t="s">
        <v>4538</v>
      </c>
      <c r="J50" t="s">
        <v>4522</v>
      </c>
      <c r="K50" s="2">
        <v>-5</v>
      </c>
      <c r="L50" t="s">
        <v>44</v>
      </c>
      <c r="M50" s="2">
        <v>-5</v>
      </c>
      <c r="N50" t="s">
        <v>4523</v>
      </c>
      <c r="O50" t="s">
        <v>4524</v>
      </c>
      <c r="P50" t="s">
        <v>4694</v>
      </c>
      <c r="Q50" t="s">
        <v>4695</v>
      </c>
      <c r="R50" t="s">
        <v>44</v>
      </c>
      <c r="S50" t="s">
        <v>4696</v>
      </c>
      <c r="T50" s="3">
        <v>45810</v>
      </c>
      <c r="U50" s="3">
        <v>45811</v>
      </c>
      <c r="V50" s="2">
        <v>0</v>
      </c>
      <c r="W50" t="s">
        <v>44</v>
      </c>
      <c r="X50" t="s">
        <v>44</v>
      </c>
      <c r="Y50" t="s">
        <v>4697</v>
      </c>
      <c r="Z50" t="s">
        <v>4698</v>
      </c>
      <c r="AA50" t="s">
        <v>4529</v>
      </c>
      <c r="AB50" t="s">
        <v>4530</v>
      </c>
      <c r="AC50" t="s">
        <v>89</v>
      </c>
      <c r="AD50" t="str">
        <f t="shared" si="0"/>
        <v>10-60</v>
      </c>
      <c r="AE50" t="str">
        <f>VLOOKUP(AD50,'Main_Sub Desc'!C:D,2,)</f>
        <v>LPC from invoicing</v>
      </c>
      <c r="AF50" t="str">
        <f>VLOOKUP(VALUE(H50),'Main_Sub Desc'!F:G,2,)</f>
        <v>Wtr Rev Late Payment</v>
      </c>
      <c r="AG50">
        <f>IFERROR(VLOOKUP(VALUE(I50),'PC Mapping'!A:F,6,),"")</f>
        <v>10469</v>
      </c>
      <c r="AH50" s="13" t="str">
        <f>VLOOKUP(AG50,'PC Mapping'!L:M,2,)</f>
        <v>Bolivar Water</v>
      </c>
    </row>
    <row r="51" spans="1:34" x14ac:dyDescent="0.2">
      <c r="A51" t="s">
        <v>4693</v>
      </c>
      <c r="B51" t="s">
        <v>4679</v>
      </c>
      <c r="C51" t="s">
        <v>4519</v>
      </c>
      <c r="D51" t="s">
        <v>4520</v>
      </c>
      <c r="E51" s="3">
        <v>45810</v>
      </c>
      <c r="F51" t="s">
        <v>44</v>
      </c>
      <c r="G51" t="s">
        <v>3742</v>
      </c>
      <c r="H51" t="s">
        <v>3716</v>
      </c>
      <c r="I51" t="s">
        <v>4534</v>
      </c>
      <c r="J51" t="s">
        <v>4522</v>
      </c>
      <c r="K51" s="2">
        <v>-5</v>
      </c>
      <c r="L51" t="s">
        <v>44</v>
      </c>
      <c r="M51" s="2">
        <v>-5</v>
      </c>
      <c r="N51" t="s">
        <v>4523</v>
      </c>
      <c r="O51" t="s">
        <v>4524</v>
      </c>
      <c r="P51" t="s">
        <v>4694</v>
      </c>
      <c r="Q51" t="s">
        <v>4699</v>
      </c>
      <c r="R51" t="s">
        <v>44</v>
      </c>
      <c r="S51" t="s">
        <v>4696</v>
      </c>
      <c r="T51" s="3">
        <v>45810</v>
      </c>
      <c r="U51" s="3">
        <v>45811</v>
      </c>
      <c r="V51" s="2">
        <v>0</v>
      </c>
      <c r="W51" t="s">
        <v>44</v>
      </c>
      <c r="X51" t="s">
        <v>44</v>
      </c>
      <c r="Y51" t="s">
        <v>4700</v>
      </c>
      <c r="Z51" t="s">
        <v>4698</v>
      </c>
      <c r="AA51" t="s">
        <v>4529</v>
      </c>
      <c r="AB51" t="s">
        <v>4530</v>
      </c>
      <c r="AC51" t="s">
        <v>89</v>
      </c>
      <c r="AD51" t="str">
        <f t="shared" si="0"/>
        <v>10-60</v>
      </c>
      <c r="AE51" t="str">
        <f>VLOOKUP(AD51,'Main_Sub Desc'!C:D,2,)</f>
        <v>LPC from invoicing</v>
      </c>
      <c r="AF51" t="str">
        <f>VLOOKUP(VALUE(H51),'Main_Sub Desc'!F:G,2,)</f>
        <v>Wst Rev Late Payment</v>
      </c>
      <c r="AG51">
        <f>IFERROR(VLOOKUP(VALUE(I51),'PC Mapping'!A:F,6,),"")</f>
        <v>10514</v>
      </c>
      <c r="AH51" s="13" t="str">
        <f>VLOOKUP(AG51,'PC Mapping'!L:M,2,)</f>
        <v>Bolivar Sewer</v>
      </c>
    </row>
    <row r="52" spans="1:34" x14ac:dyDescent="0.2">
      <c r="A52" t="s">
        <v>4701</v>
      </c>
      <c r="B52" t="s">
        <v>4679</v>
      </c>
      <c r="C52" t="s">
        <v>4519</v>
      </c>
      <c r="D52" t="s">
        <v>4520</v>
      </c>
      <c r="E52" s="3">
        <v>45810</v>
      </c>
      <c r="F52" t="s">
        <v>44</v>
      </c>
      <c r="G52" t="s">
        <v>3742</v>
      </c>
      <c r="H52" t="s">
        <v>3716</v>
      </c>
      <c r="I52" t="s">
        <v>4534</v>
      </c>
      <c r="J52" t="s">
        <v>4522</v>
      </c>
      <c r="K52" s="2">
        <v>-5</v>
      </c>
      <c r="L52" t="s">
        <v>44</v>
      </c>
      <c r="M52" s="2">
        <v>-5</v>
      </c>
      <c r="N52" t="s">
        <v>4523</v>
      </c>
      <c r="O52" t="s">
        <v>4524</v>
      </c>
      <c r="P52" t="s">
        <v>4702</v>
      </c>
      <c r="Q52" t="s">
        <v>4703</v>
      </c>
      <c r="R52" t="s">
        <v>44</v>
      </c>
      <c r="S52" t="s">
        <v>4682</v>
      </c>
      <c r="T52" s="3">
        <v>45810</v>
      </c>
      <c r="U52" s="3">
        <v>45811</v>
      </c>
      <c r="V52" s="2">
        <v>0</v>
      </c>
      <c r="W52" t="s">
        <v>44</v>
      </c>
      <c r="X52" t="s">
        <v>44</v>
      </c>
      <c r="Y52" t="s">
        <v>4704</v>
      </c>
      <c r="Z52" t="s">
        <v>4705</v>
      </c>
      <c r="AA52" t="s">
        <v>4529</v>
      </c>
      <c r="AB52" t="s">
        <v>4530</v>
      </c>
      <c r="AC52" t="s">
        <v>99</v>
      </c>
      <c r="AD52" t="str">
        <f t="shared" si="0"/>
        <v>10-60</v>
      </c>
      <c r="AE52" t="str">
        <f>VLOOKUP(AD52,'Main_Sub Desc'!C:D,2,)</f>
        <v>LPC from invoicing</v>
      </c>
      <c r="AF52" t="str">
        <f>VLOOKUP(VALUE(H52),'Main_Sub Desc'!F:G,2,)</f>
        <v>Wst Rev Late Payment</v>
      </c>
      <c r="AG52">
        <f>IFERROR(VLOOKUP(VALUE(I52),'PC Mapping'!A:F,6,),"")</f>
        <v>10514</v>
      </c>
      <c r="AH52" s="13" t="str">
        <f>VLOOKUP(AG52,'PC Mapping'!L:M,2,)</f>
        <v>Bolivar Sewer</v>
      </c>
    </row>
    <row r="53" spans="1:34" x14ac:dyDescent="0.2">
      <c r="A53" t="s">
        <v>4706</v>
      </c>
      <c r="B53" t="s">
        <v>4707</v>
      </c>
      <c r="C53" t="s">
        <v>4519</v>
      </c>
      <c r="D53" t="s">
        <v>4520</v>
      </c>
      <c r="E53" s="3">
        <v>45810</v>
      </c>
      <c r="F53" t="s">
        <v>44</v>
      </c>
      <c r="G53" t="s">
        <v>3742</v>
      </c>
      <c r="H53" t="s">
        <v>3716</v>
      </c>
      <c r="I53" t="s">
        <v>4708</v>
      </c>
      <c r="J53" t="s">
        <v>4522</v>
      </c>
      <c r="K53" s="2">
        <v>-80.709999999999994</v>
      </c>
      <c r="L53" t="s">
        <v>44</v>
      </c>
      <c r="M53" s="2">
        <v>-80.709999999999994</v>
      </c>
      <c r="N53" t="s">
        <v>4523</v>
      </c>
      <c r="O53" t="s">
        <v>4524</v>
      </c>
      <c r="P53" t="s">
        <v>4709</v>
      </c>
      <c r="Q53" t="s">
        <v>4710</v>
      </c>
      <c r="R53" t="s">
        <v>44</v>
      </c>
      <c r="S53" t="s">
        <v>4711</v>
      </c>
      <c r="T53" s="3">
        <v>45811</v>
      </c>
      <c r="U53" s="3">
        <v>45811</v>
      </c>
      <c r="V53" s="2">
        <v>0</v>
      </c>
      <c r="W53" t="s">
        <v>44</v>
      </c>
      <c r="X53" t="s">
        <v>44</v>
      </c>
      <c r="Y53" t="s">
        <v>4712</v>
      </c>
      <c r="Z53" t="s">
        <v>3653</v>
      </c>
      <c r="AA53" t="s">
        <v>4529</v>
      </c>
      <c r="AB53" t="s">
        <v>4530</v>
      </c>
      <c r="AC53" t="s">
        <v>89</v>
      </c>
      <c r="AD53" t="str">
        <f t="shared" si="0"/>
        <v>10-60</v>
      </c>
      <c r="AE53" t="str">
        <f>VLOOKUP(AD53,'Main_Sub Desc'!C:D,2,)</f>
        <v>LPC from invoicing</v>
      </c>
      <c r="AF53" t="str">
        <f>VLOOKUP(VALUE(H53),'Main_Sub Desc'!F:G,2,)</f>
        <v>Wst Rev Late Payment</v>
      </c>
      <c r="AG53">
        <f>IFERROR(VLOOKUP(VALUE(I53),'PC Mapping'!A:F,6,),"")</f>
        <v>10720</v>
      </c>
      <c r="AH53" s="13" t="str">
        <f>VLOOKUP(AG53,'PC Mapping'!L:M,2,)</f>
        <v>All Other Sewer</v>
      </c>
    </row>
    <row r="54" spans="1:34" x14ac:dyDescent="0.2">
      <c r="A54" t="s">
        <v>4713</v>
      </c>
      <c r="B54" t="s">
        <v>4707</v>
      </c>
      <c r="C54" t="s">
        <v>4519</v>
      </c>
      <c r="D54" t="s">
        <v>4520</v>
      </c>
      <c r="E54" s="3">
        <v>45811</v>
      </c>
      <c r="F54" t="s">
        <v>44</v>
      </c>
      <c r="G54" t="s">
        <v>3742</v>
      </c>
      <c r="H54" t="s">
        <v>3722</v>
      </c>
      <c r="I54" t="s">
        <v>4538</v>
      </c>
      <c r="J54" t="s">
        <v>4522</v>
      </c>
      <c r="K54" s="2">
        <v>-5</v>
      </c>
      <c r="L54" t="s">
        <v>44</v>
      </c>
      <c r="M54" s="2">
        <v>-5</v>
      </c>
      <c r="N54" t="s">
        <v>4523</v>
      </c>
      <c r="O54" t="s">
        <v>4524</v>
      </c>
      <c r="P54" t="s">
        <v>4702</v>
      </c>
      <c r="Q54" t="s">
        <v>4714</v>
      </c>
      <c r="R54" t="s">
        <v>44</v>
      </c>
      <c r="S54" t="s">
        <v>4715</v>
      </c>
      <c r="T54" s="3">
        <v>45811</v>
      </c>
      <c r="U54" s="3">
        <v>45812</v>
      </c>
      <c r="V54" s="2">
        <v>0</v>
      </c>
      <c r="W54" t="s">
        <v>44</v>
      </c>
      <c r="X54" t="s">
        <v>44</v>
      </c>
      <c r="Y54" t="s">
        <v>4716</v>
      </c>
      <c r="Z54" t="s">
        <v>318</v>
      </c>
      <c r="AA54" t="s">
        <v>4529</v>
      </c>
      <c r="AB54" t="s">
        <v>4530</v>
      </c>
      <c r="AC54" t="s">
        <v>99</v>
      </c>
      <c r="AD54" t="str">
        <f t="shared" si="0"/>
        <v>10-60</v>
      </c>
      <c r="AE54" t="str">
        <f>VLOOKUP(AD54,'Main_Sub Desc'!C:D,2,)</f>
        <v>LPC from invoicing</v>
      </c>
      <c r="AF54" t="str">
        <f>VLOOKUP(VALUE(H54),'Main_Sub Desc'!F:G,2,)</f>
        <v>Wtr Rev Late Payment</v>
      </c>
      <c r="AG54">
        <f>IFERROR(VLOOKUP(VALUE(I54),'PC Mapping'!A:F,6,),"")</f>
        <v>10469</v>
      </c>
      <c r="AH54" s="13" t="str">
        <f>VLOOKUP(AG54,'PC Mapping'!L:M,2,)</f>
        <v>Bolivar Water</v>
      </c>
    </row>
    <row r="55" spans="1:34" x14ac:dyDescent="0.2">
      <c r="A55" t="s">
        <v>4717</v>
      </c>
      <c r="B55" t="s">
        <v>4707</v>
      </c>
      <c r="C55" t="s">
        <v>4519</v>
      </c>
      <c r="D55" t="s">
        <v>4520</v>
      </c>
      <c r="E55" s="3">
        <v>45810</v>
      </c>
      <c r="F55" t="s">
        <v>44</v>
      </c>
      <c r="G55" t="s">
        <v>3742</v>
      </c>
      <c r="H55" t="s">
        <v>3722</v>
      </c>
      <c r="I55" t="s">
        <v>3752</v>
      </c>
      <c r="J55" t="s">
        <v>4522</v>
      </c>
      <c r="K55" s="2">
        <v>-25.86</v>
      </c>
      <c r="L55" t="s">
        <v>44</v>
      </c>
      <c r="M55" s="2">
        <v>-25.86</v>
      </c>
      <c r="N55" t="s">
        <v>4523</v>
      </c>
      <c r="O55" t="s">
        <v>4524</v>
      </c>
      <c r="P55" t="s">
        <v>4718</v>
      </c>
      <c r="Q55" t="s">
        <v>4719</v>
      </c>
      <c r="R55" t="s">
        <v>44</v>
      </c>
      <c r="S55" t="s">
        <v>4688</v>
      </c>
      <c r="T55" s="3">
        <v>45811</v>
      </c>
      <c r="U55" s="3">
        <v>45811</v>
      </c>
      <c r="V55" s="2">
        <v>0</v>
      </c>
      <c r="W55" t="s">
        <v>44</v>
      </c>
      <c r="X55" t="s">
        <v>44</v>
      </c>
      <c r="Y55" t="s">
        <v>4720</v>
      </c>
      <c r="Z55" t="s">
        <v>3328</v>
      </c>
      <c r="AA55" t="s">
        <v>4529</v>
      </c>
      <c r="AB55" t="s">
        <v>4530</v>
      </c>
      <c r="AC55" t="s">
        <v>99</v>
      </c>
      <c r="AD55" t="str">
        <f t="shared" si="0"/>
        <v>10-60</v>
      </c>
      <c r="AE55" t="str">
        <f>VLOOKUP(AD55,'Main_Sub Desc'!C:D,2,)</f>
        <v>LPC from invoicing</v>
      </c>
      <c r="AF55" t="str">
        <f>VLOOKUP(VALUE(H55),'Main_Sub Desc'!F:G,2,)</f>
        <v>Wtr Rev Late Payment</v>
      </c>
      <c r="AG55">
        <f>IFERROR(VLOOKUP(VALUE(I55),'PC Mapping'!A:F,6,),"")</f>
        <v>10719</v>
      </c>
      <c r="AH55" s="13" t="str">
        <f>VLOOKUP(AG55,'PC Mapping'!L:M,2,)</f>
        <v>All Other Water</v>
      </c>
    </row>
    <row r="56" spans="1:34" x14ac:dyDescent="0.2">
      <c r="A56" t="s">
        <v>4721</v>
      </c>
      <c r="B56" t="s">
        <v>4707</v>
      </c>
      <c r="C56" t="s">
        <v>4519</v>
      </c>
      <c r="D56" t="s">
        <v>4520</v>
      </c>
      <c r="E56" s="3">
        <v>45810</v>
      </c>
      <c r="F56" t="s">
        <v>44</v>
      </c>
      <c r="G56" t="s">
        <v>3742</v>
      </c>
      <c r="H56" t="s">
        <v>3722</v>
      </c>
      <c r="I56" t="s">
        <v>3752</v>
      </c>
      <c r="J56" t="s">
        <v>4522</v>
      </c>
      <c r="K56" s="2">
        <v>-165.77</v>
      </c>
      <c r="L56" t="s">
        <v>44</v>
      </c>
      <c r="M56" s="2">
        <v>-165.77</v>
      </c>
      <c r="N56" t="s">
        <v>4523</v>
      </c>
      <c r="O56" t="s">
        <v>4524</v>
      </c>
      <c r="P56" t="s">
        <v>4722</v>
      </c>
      <c r="Q56" t="s">
        <v>4723</v>
      </c>
      <c r="R56" t="s">
        <v>44</v>
      </c>
      <c r="S56" t="s">
        <v>4688</v>
      </c>
      <c r="T56" s="3">
        <v>45811</v>
      </c>
      <c r="U56" s="3">
        <v>45811</v>
      </c>
      <c r="V56" s="2">
        <v>0</v>
      </c>
      <c r="W56" t="s">
        <v>44</v>
      </c>
      <c r="X56" t="s">
        <v>44</v>
      </c>
      <c r="Y56" t="s">
        <v>4724</v>
      </c>
      <c r="Z56" t="s">
        <v>2129</v>
      </c>
      <c r="AA56" t="s">
        <v>4529</v>
      </c>
      <c r="AB56" t="s">
        <v>4530</v>
      </c>
      <c r="AC56" t="s">
        <v>1303</v>
      </c>
      <c r="AD56" t="str">
        <f t="shared" si="0"/>
        <v>10-60</v>
      </c>
      <c r="AE56" t="str">
        <f>VLOOKUP(AD56,'Main_Sub Desc'!C:D,2,)</f>
        <v>LPC from invoicing</v>
      </c>
      <c r="AF56" t="str">
        <f>VLOOKUP(VALUE(H56),'Main_Sub Desc'!F:G,2,)</f>
        <v>Wtr Rev Late Payment</v>
      </c>
      <c r="AG56">
        <f>IFERROR(VLOOKUP(VALUE(I56),'PC Mapping'!A:F,6,),"")</f>
        <v>10719</v>
      </c>
      <c r="AH56" s="13" t="str">
        <f>VLOOKUP(AG56,'PC Mapping'!L:M,2,)</f>
        <v>All Other Water</v>
      </c>
    </row>
    <row r="57" spans="1:34" x14ac:dyDescent="0.2">
      <c r="A57" t="s">
        <v>4725</v>
      </c>
      <c r="B57" t="s">
        <v>4707</v>
      </c>
      <c r="C57" t="s">
        <v>4519</v>
      </c>
      <c r="D57" t="s">
        <v>4520</v>
      </c>
      <c r="E57" s="3">
        <v>45810</v>
      </c>
      <c r="F57" t="s">
        <v>44</v>
      </c>
      <c r="G57" t="s">
        <v>3742</v>
      </c>
      <c r="H57" t="s">
        <v>3722</v>
      </c>
      <c r="I57" t="s">
        <v>3752</v>
      </c>
      <c r="J57" t="s">
        <v>4522</v>
      </c>
      <c r="K57" s="2">
        <v>-71.760000000000005</v>
      </c>
      <c r="L57" t="s">
        <v>44</v>
      </c>
      <c r="M57" s="2">
        <v>-71.760000000000005</v>
      </c>
      <c r="N57" t="s">
        <v>4523</v>
      </c>
      <c r="O57" t="s">
        <v>4524</v>
      </c>
      <c r="P57" t="s">
        <v>4726</v>
      </c>
      <c r="Q57" t="s">
        <v>4727</v>
      </c>
      <c r="R57" t="s">
        <v>44</v>
      </c>
      <c r="S57" t="s">
        <v>4688</v>
      </c>
      <c r="T57" s="3">
        <v>45811</v>
      </c>
      <c r="U57" s="3">
        <v>45811</v>
      </c>
      <c r="V57" s="2">
        <v>0</v>
      </c>
      <c r="W57" t="s">
        <v>44</v>
      </c>
      <c r="X57" t="s">
        <v>44</v>
      </c>
      <c r="Y57" t="s">
        <v>4728</v>
      </c>
      <c r="Z57" t="s">
        <v>2249</v>
      </c>
      <c r="AA57" t="s">
        <v>4529</v>
      </c>
      <c r="AB57" t="s">
        <v>4530</v>
      </c>
      <c r="AC57" t="s">
        <v>1303</v>
      </c>
      <c r="AD57" t="str">
        <f t="shared" si="0"/>
        <v>10-60</v>
      </c>
      <c r="AE57" t="str">
        <f>VLOOKUP(AD57,'Main_Sub Desc'!C:D,2,)</f>
        <v>LPC from invoicing</v>
      </c>
      <c r="AF57" t="str">
        <f>VLOOKUP(VALUE(H57),'Main_Sub Desc'!F:G,2,)</f>
        <v>Wtr Rev Late Payment</v>
      </c>
      <c r="AG57">
        <f>IFERROR(VLOOKUP(VALUE(I57),'PC Mapping'!A:F,6,),"")</f>
        <v>10719</v>
      </c>
      <c r="AH57" s="13" t="str">
        <f>VLOOKUP(AG57,'PC Mapping'!L:M,2,)</f>
        <v>All Other Water</v>
      </c>
    </row>
    <row r="58" spans="1:34" x14ac:dyDescent="0.2">
      <c r="A58" t="s">
        <v>4729</v>
      </c>
      <c r="B58" t="s">
        <v>4707</v>
      </c>
      <c r="C58" t="s">
        <v>4519</v>
      </c>
      <c r="D58" t="s">
        <v>4520</v>
      </c>
      <c r="E58" s="3">
        <v>45810</v>
      </c>
      <c r="F58" t="s">
        <v>44</v>
      </c>
      <c r="G58" t="s">
        <v>3742</v>
      </c>
      <c r="H58" t="s">
        <v>3722</v>
      </c>
      <c r="I58" t="s">
        <v>3752</v>
      </c>
      <c r="J58" t="s">
        <v>4522</v>
      </c>
      <c r="K58" s="2">
        <v>-9.92</v>
      </c>
      <c r="L58" t="s">
        <v>44</v>
      </c>
      <c r="M58" s="2">
        <v>-9.92</v>
      </c>
      <c r="N58" t="s">
        <v>4523</v>
      </c>
      <c r="O58" t="s">
        <v>4524</v>
      </c>
      <c r="P58" t="s">
        <v>4730</v>
      </c>
      <c r="Q58" t="s">
        <v>4731</v>
      </c>
      <c r="R58" t="s">
        <v>44</v>
      </c>
      <c r="S58" t="s">
        <v>4688</v>
      </c>
      <c r="T58" s="3">
        <v>45811</v>
      </c>
      <c r="U58" s="3">
        <v>45811</v>
      </c>
      <c r="V58" s="2">
        <v>0</v>
      </c>
      <c r="W58" t="s">
        <v>44</v>
      </c>
      <c r="X58" t="s">
        <v>44</v>
      </c>
      <c r="Y58" t="s">
        <v>4732</v>
      </c>
      <c r="Z58" t="s">
        <v>1898</v>
      </c>
      <c r="AA58" t="s">
        <v>4529</v>
      </c>
      <c r="AB58" t="s">
        <v>4530</v>
      </c>
      <c r="AC58" t="s">
        <v>99</v>
      </c>
      <c r="AD58" t="str">
        <f t="shared" si="0"/>
        <v>10-60</v>
      </c>
      <c r="AE58" t="str">
        <f>VLOOKUP(AD58,'Main_Sub Desc'!C:D,2,)</f>
        <v>LPC from invoicing</v>
      </c>
      <c r="AF58" t="str">
        <f>VLOOKUP(VALUE(H58),'Main_Sub Desc'!F:G,2,)</f>
        <v>Wtr Rev Late Payment</v>
      </c>
      <c r="AG58">
        <f>IFERROR(VLOOKUP(VALUE(I58),'PC Mapping'!A:F,6,),"")</f>
        <v>10719</v>
      </c>
      <c r="AH58" s="13" t="str">
        <f>VLOOKUP(AG58,'PC Mapping'!L:M,2,)</f>
        <v>All Other Water</v>
      </c>
    </row>
    <row r="59" spans="1:34" x14ac:dyDescent="0.2">
      <c r="A59" t="s">
        <v>4733</v>
      </c>
      <c r="B59" t="s">
        <v>4707</v>
      </c>
      <c r="C59" t="s">
        <v>4519</v>
      </c>
      <c r="D59" t="s">
        <v>4520</v>
      </c>
      <c r="E59" s="3">
        <v>45810</v>
      </c>
      <c r="F59" t="s">
        <v>44</v>
      </c>
      <c r="G59" t="s">
        <v>3742</v>
      </c>
      <c r="H59" t="s">
        <v>3722</v>
      </c>
      <c r="I59" t="s">
        <v>3752</v>
      </c>
      <c r="J59" t="s">
        <v>4522</v>
      </c>
      <c r="K59" s="2">
        <v>-128.74</v>
      </c>
      <c r="L59" t="s">
        <v>44</v>
      </c>
      <c r="M59" s="2">
        <v>-128.74</v>
      </c>
      <c r="N59" t="s">
        <v>4523</v>
      </c>
      <c r="O59" t="s">
        <v>4524</v>
      </c>
      <c r="P59" t="s">
        <v>4734</v>
      </c>
      <c r="Q59" t="s">
        <v>4735</v>
      </c>
      <c r="R59" t="s">
        <v>44</v>
      </c>
      <c r="S59" t="s">
        <v>4688</v>
      </c>
      <c r="T59" s="3">
        <v>45811</v>
      </c>
      <c r="U59" s="3">
        <v>45811</v>
      </c>
      <c r="V59" s="2">
        <v>0</v>
      </c>
      <c r="W59" t="s">
        <v>44</v>
      </c>
      <c r="X59" t="s">
        <v>44</v>
      </c>
      <c r="Y59" t="s">
        <v>4736</v>
      </c>
      <c r="Z59" t="s">
        <v>3143</v>
      </c>
      <c r="AA59" t="s">
        <v>4529</v>
      </c>
      <c r="AB59" t="s">
        <v>4530</v>
      </c>
      <c r="AC59" t="s">
        <v>99</v>
      </c>
      <c r="AD59" t="str">
        <f t="shared" si="0"/>
        <v>10-60</v>
      </c>
      <c r="AE59" t="str">
        <f>VLOOKUP(AD59,'Main_Sub Desc'!C:D,2,)</f>
        <v>LPC from invoicing</v>
      </c>
      <c r="AF59" t="str">
        <f>VLOOKUP(VALUE(H59),'Main_Sub Desc'!F:G,2,)</f>
        <v>Wtr Rev Late Payment</v>
      </c>
      <c r="AG59">
        <f>IFERROR(VLOOKUP(VALUE(I59),'PC Mapping'!A:F,6,),"")</f>
        <v>10719</v>
      </c>
      <c r="AH59" s="13" t="str">
        <f>VLOOKUP(AG59,'PC Mapping'!L:M,2,)</f>
        <v>All Other Water</v>
      </c>
    </row>
    <row r="60" spans="1:34" x14ac:dyDescent="0.2">
      <c r="A60" t="s">
        <v>4737</v>
      </c>
      <c r="B60" t="s">
        <v>4707</v>
      </c>
      <c r="C60" t="s">
        <v>4519</v>
      </c>
      <c r="D60" t="s">
        <v>4520</v>
      </c>
      <c r="E60" s="3">
        <v>45810</v>
      </c>
      <c r="F60" t="s">
        <v>44</v>
      </c>
      <c r="G60" t="s">
        <v>3742</v>
      </c>
      <c r="H60" t="s">
        <v>3722</v>
      </c>
      <c r="I60" t="s">
        <v>3752</v>
      </c>
      <c r="J60" t="s">
        <v>4522</v>
      </c>
      <c r="K60" s="2">
        <v>-20.38</v>
      </c>
      <c r="L60" t="s">
        <v>44</v>
      </c>
      <c r="M60" s="2">
        <v>-20.38</v>
      </c>
      <c r="N60" t="s">
        <v>4523</v>
      </c>
      <c r="O60" t="s">
        <v>4524</v>
      </c>
      <c r="P60" t="s">
        <v>4738</v>
      </c>
      <c r="Q60" t="s">
        <v>4739</v>
      </c>
      <c r="R60" t="s">
        <v>44</v>
      </c>
      <c r="S60" t="s">
        <v>4688</v>
      </c>
      <c r="T60" s="3">
        <v>45811</v>
      </c>
      <c r="U60" s="3">
        <v>45811</v>
      </c>
      <c r="V60" s="2">
        <v>0</v>
      </c>
      <c r="W60" t="s">
        <v>44</v>
      </c>
      <c r="X60" t="s">
        <v>44</v>
      </c>
      <c r="Y60" t="s">
        <v>4740</v>
      </c>
      <c r="Z60" t="s">
        <v>4741</v>
      </c>
      <c r="AA60" t="s">
        <v>4529</v>
      </c>
      <c r="AB60" t="s">
        <v>4530</v>
      </c>
      <c r="AC60" t="s">
        <v>1303</v>
      </c>
      <c r="AD60" t="str">
        <f t="shared" si="0"/>
        <v>10-60</v>
      </c>
      <c r="AE60" t="str">
        <f>VLOOKUP(AD60,'Main_Sub Desc'!C:D,2,)</f>
        <v>LPC from invoicing</v>
      </c>
      <c r="AF60" t="str">
        <f>VLOOKUP(VALUE(H60),'Main_Sub Desc'!F:G,2,)</f>
        <v>Wtr Rev Late Payment</v>
      </c>
      <c r="AG60">
        <f>IFERROR(VLOOKUP(VALUE(I60),'PC Mapping'!A:F,6,),"")</f>
        <v>10719</v>
      </c>
      <c r="AH60" s="13" t="str">
        <f>VLOOKUP(AG60,'PC Mapping'!L:M,2,)</f>
        <v>All Other Water</v>
      </c>
    </row>
    <row r="61" spans="1:34" x14ac:dyDescent="0.2">
      <c r="A61" t="s">
        <v>4742</v>
      </c>
      <c r="B61" t="s">
        <v>4707</v>
      </c>
      <c r="C61" t="s">
        <v>4519</v>
      </c>
      <c r="D61" t="s">
        <v>4520</v>
      </c>
      <c r="E61" s="3">
        <v>45810</v>
      </c>
      <c r="F61" t="s">
        <v>44</v>
      </c>
      <c r="G61" t="s">
        <v>3742</v>
      </c>
      <c r="H61" t="s">
        <v>3722</v>
      </c>
      <c r="I61" t="s">
        <v>3752</v>
      </c>
      <c r="J61" t="s">
        <v>4522</v>
      </c>
      <c r="K61" s="2">
        <v>-15.93</v>
      </c>
      <c r="L61" t="s">
        <v>44</v>
      </c>
      <c r="M61" s="2">
        <v>-15.93</v>
      </c>
      <c r="N61" t="s">
        <v>4523</v>
      </c>
      <c r="O61" t="s">
        <v>4524</v>
      </c>
      <c r="P61" t="s">
        <v>4743</v>
      </c>
      <c r="Q61" t="s">
        <v>4744</v>
      </c>
      <c r="R61" t="s">
        <v>44</v>
      </c>
      <c r="S61" t="s">
        <v>4688</v>
      </c>
      <c r="T61" s="3">
        <v>45811</v>
      </c>
      <c r="U61" s="3">
        <v>45811</v>
      </c>
      <c r="V61" s="2">
        <v>0</v>
      </c>
      <c r="W61" t="s">
        <v>44</v>
      </c>
      <c r="X61" t="s">
        <v>44</v>
      </c>
      <c r="Y61" t="s">
        <v>4745</v>
      </c>
      <c r="Z61" t="s">
        <v>3319</v>
      </c>
      <c r="AA61" t="s">
        <v>4529</v>
      </c>
      <c r="AB61" t="s">
        <v>4530</v>
      </c>
      <c r="AC61" t="s">
        <v>99</v>
      </c>
      <c r="AD61" t="str">
        <f t="shared" si="0"/>
        <v>10-60</v>
      </c>
      <c r="AE61" t="str">
        <f>VLOOKUP(AD61,'Main_Sub Desc'!C:D,2,)</f>
        <v>LPC from invoicing</v>
      </c>
      <c r="AF61" t="str">
        <f>VLOOKUP(VALUE(H61),'Main_Sub Desc'!F:G,2,)</f>
        <v>Wtr Rev Late Payment</v>
      </c>
      <c r="AG61">
        <f>IFERROR(VLOOKUP(VALUE(I61),'PC Mapping'!A:F,6,),"")</f>
        <v>10719</v>
      </c>
      <c r="AH61" s="13" t="str">
        <f>VLOOKUP(AG61,'PC Mapping'!L:M,2,)</f>
        <v>All Other Water</v>
      </c>
    </row>
    <row r="62" spans="1:34" x14ac:dyDescent="0.2">
      <c r="A62" t="s">
        <v>4746</v>
      </c>
      <c r="B62" t="s">
        <v>4707</v>
      </c>
      <c r="C62" t="s">
        <v>4519</v>
      </c>
      <c r="D62" t="s">
        <v>4520</v>
      </c>
      <c r="E62" s="3">
        <v>45810</v>
      </c>
      <c r="F62" t="s">
        <v>44</v>
      </c>
      <c r="G62" t="s">
        <v>3742</v>
      </c>
      <c r="H62" t="s">
        <v>3722</v>
      </c>
      <c r="I62" t="s">
        <v>3752</v>
      </c>
      <c r="J62" t="s">
        <v>4522</v>
      </c>
      <c r="K62" s="2">
        <v>-47.11</v>
      </c>
      <c r="L62" t="s">
        <v>44</v>
      </c>
      <c r="M62" s="2">
        <v>-47.11</v>
      </c>
      <c r="N62" t="s">
        <v>4523</v>
      </c>
      <c r="O62" t="s">
        <v>4524</v>
      </c>
      <c r="P62" t="s">
        <v>4726</v>
      </c>
      <c r="Q62" t="s">
        <v>4747</v>
      </c>
      <c r="R62" t="s">
        <v>44</v>
      </c>
      <c r="S62" t="s">
        <v>4688</v>
      </c>
      <c r="T62" s="3">
        <v>45811</v>
      </c>
      <c r="U62" s="3">
        <v>45811</v>
      </c>
      <c r="V62" s="2">
        <v>0</v>
      </c>
      <c r="W62" t="s">
        <v>44</v>
      </c>
      <c r="X62" t="s">
        <v>44</v>
      </c>
      <c r="Y62" t="s">
        <v>4748</v>
      </c>
      <c r="Z62" t="s">
        <v>3055</v>
      </c>
      <c r="AA62" t="s">
        <v>4529</v>
      </c>
      <c r="AB62" t="s">
        <v>4530</v>
      </c>
      <c r="AC62" t="s">
        <v>1303</v>
      </c>
      <c r="AD62" t="str">
        <f t="shared" si="0"/>
        <v>10-60</v>
      </c>
      <c r="AE62" t="str">
        <f>VLOOKUP(AD62,'Main_Sub Desc'!C:D,2,)</f>
        <v>LPC from invoicing</v>
      </c>
      <c r="AF62" t="str">
        <f>VLOOKUP(VALUE(H62),'Main_Sub Desc'!F:G,2,)</f>
        <v>Wtr Rev Late Payment</v>
      </c>
      <c r="AG62">
        <f>IFERROR(VLOOKUP(VALUE(I62),'PC Mapping'!A:F,6,),"")</f>
        <v>10719</v>
      </c>
      <c r="AH62" s="13" t="str">
        <f>VLOOKUP(AG62,'PC Mapping'!L:M,2,)</f>
        <v>All Other Water</v>
      </c>
    </row>
    <row r="63" spans="1:34" x14ac:dyDescent="0.2">
      <c r="A63" t="s">
        <v>4749</v>
      </c>
      <c r="B63" t="s">
        <v>4707</v>
      </c>
      <c r="C63" t="s">
        <v>4519</v>
      </c>
      <c r="D63" t="s">
        <v>4520</v>
      </c>
      <c r="E63" s="3">
        <v>45810</v>
      </c>
      <c r="F63" t="s">
        <v>44</v>
      </c>
      <c r="G63" t="s">
        <v>3742</v>
      </c>
      <c r="H63" t="s">
        <v>3722</v>
      </c>
      <c r="I63" t="s">
        <v>3752</v>
      </c>
      <c r="J63" t="s">
        <v>4522</v>
      </c>
      <c r="K63" s="2">
        <v>-5</v>
      </c>
      <c r="L63" t="s">
        <v>44</v>
      </c>
      <c r="M63" s="2">
        <v>-5</v>
      </c>
      <c r="N63" t="s">
        <v>4523</v>
      </c>
      <c r="O63" t="s">
        <v>4524</v>
      </c>
      <c r="P63" t="s">
        <v>4750</v>
      </c>
      <c r="Q63" t="s">
        <v>4751</v>
      </c>
      <c r="R63" t="s">
        <v>44</v>
      </c>
      <c r="S63" t="s">
        <v>4688</v>
      </c>
      <c r="T63" s="3">
        <v>45811</v>
      </c>
      <c r="U63" s="3">
        <v>45811</v>
      </c>
      <c r="V63" s="2">
        <v>0</v>
      </c>
      <c r="W63" t="s">
        <v>44</v>
      </c>
      <c r="X63" t="s">
        <v>44</v>
      </c>
      <c r="Y63" t="s">
        <v>4752</v>
      </c>
      <c r="Z63" t="s">
        <v>3009</v>
      </c>
      <c r="AA63" t="s">
        <v>4529</v>
      </c>
      <c r="AB63" t="s">
        <v>4530</v>
      </c>
      <c r="AC63" t="s">
        <v>99</v>
      </c>
      <c r="AD63" t="str">
        <f t="shared" si="0"/>
        <v>10-60</v>
      </c>
      <c r="AE63" t="str">
        <f>VLOOKUP(AD63,'Main_Sub Desc'!C:D,2,)</f>
        <v>LPC from invoicing</v>
      </c>
      <c r="AF63" t="str">
        <f>VLOOKUP(VALUE(H63),'Main_Sub Desc'!F:G,2,)</f>
        <v>Wtr Rev Late Payment</v>
      </c>
      <c r="AG63">
        <f>IFERROR(VLOOKUP(VALUE(I63),'PC Mapping'!A:F,6,),"")</f>
        <v>10719</v>
      </c>
      <c r="AH63" s="13" t="str">
        <f>VLOOKUP(AG63,'PC Mapping'!L:M,2,)</f>
        <v>All Other Water</v>
      </c>
    </row>
    <row r="64" spans="1:34" x14ac:dyDescent="0.2">
      <c r="A64" t="s">
        <v>4753</v>
      </c>
      <c r="B64" t="s">
        <v>4707</v>
      </c>
      <c r="C64" t="s">
        <v>4519</v>
      </c>
      <c r="D64" t="s">
        <v>4520</v>
      </c>
      <c r="E64" s="3">
        <v>45810</v>
      </c>
      <c r="F64" t="s">
        <v>44</v>
      </c>
      <c r="G64" t="s">
        <v>3742</v>
      </c>
      <c r="H64" t="s">
        <v>3722</v>
      </c>
      <c r="I64" t="s">
        <v>3752</v>
      </c>
      <c r="J64" t="s">
        <v>4522</v>
      </c>
      <c r="K64" s="2">
        <v>-29.67</v>
      </c>
      <c r="L64" t="s">
        <v>44</v>
      </c>
      <c r="M64" s="2">
        <v>-29.67</v>
      </c>
      <c r="N64" t="s">
        <v>4523</v>
      </c>
      <c r="O64" t="s">
        <v>4524</v>
      </c>
      <c r="P64" t="s">
        <v>4754</v>
      </c>
      <c r="Q64" t="s">
        <v>4755</v>
      </c>
      <c r="R64" t="s">
        <v>44</v>
      </c>
      <c r="S64" t="s">
        <v>4688</v>
      </c>
      <c r="T64" s="3">
        <v>45811</v>
      </c>
      <c r="U64" s="3">
        <v>45811</v>
      </c>
      <c r="V64" s="2">
        <v>0</v>
      </c>
      <c r="W64" t="s">
        <v>44</v>
      </c>
      <c r="X64" t="s">
        <v>44</v>
      </c>
      <c r="Y64" t="s">
        <v>4756</v>
      </c>
      <c r="Z64" t="s">
        <v>1644</v>
      </c>
      <c r="AA64" t="s">
        <v>4529</v>
      </c>
      <c r="AB64" t="s">
        <v>4530</v>
      </c>
      <c r="AC64" t="s">
        <v>1643</v>
      </c>
      <c r="AD64" t="str">
        <f t="shared" si="0"/>
        <v>10-60</v>
      </c>
      <c r="AE64" t="str">
        <f>VLOOKUP(AD64,'Main_Sub Desc'!C:D,2,)</f>
        <v>LPC from invoicing</v>
      </c>
      <c r="AF64" t="str">
        <f>VLOOKUP(VALUE(H64),'Main_Sub Desc'!F:G,2,)</f>
        <v>Wtr Rev Late Payment</v>
      </c>
      <c r="AG64">
        <f>IFERROR(VLOOKUP(VALUE(I64),'PC Mapping'!A:F,6,),"")</f>
        <v>10719</v>
      </c>
      <c r="AH64" s="13" t="str">
        <f>VLOOKUP(AG64,'PC Mapping'!L:M,2,)</f>
        <v>All Other Water</v>
      </c>
    </row>
    <row r="65" spans="1:34" x14ac:dyDescent="0.2">
      <c r="A65" t="s">
        <v>4757</v>
      </c>
      <c r="B65" t="s">
        <v>4707</v>
      </c>
      <c r="C65" t="s">
        <v>4519</v>
      </c>
      <c r="D65" t="s">
        <v>4520</v>
      </c>
      <c r="E65" s="3">
        <v>45810</v>
      </c>
      <c r="F65" t="s">
        <v>44</v>
      </c>
      <c r="G65" t="s">
        <v>3742</v>
      </c>
      <c r="H65" t="s">
        <v>3722</v>
      </c>
      <c r="I65" t="s">
        <v>3752</v>
      </c>
      <c r="J65" t="s">
        <v>4522</v>
      </c>
      <c r="K65" s="2">
        <v>-5</v>
      </c>
      <c r="L65" t="s">
        <v>44</v>
      </c>
      <c r="M65" s="2">
        <v>-5</v>
      </c>
      <c r="N65" t="s">
        <v>4523</v>
      </c>
      <c r="O65" t="s">
        <v>4524</v>
      </c>
      <c r="P65" t="s">
        <v>4758</v>
      </c>
      <c r="Q65" t="s">
        <v>4759</v>
      </c>
      <c r="R65" t="s">
        <v>44</v>
      </c>
      <c r="S65" t="s">
        <v>4688</v>
      </c>
      <c r="T65" s="3">
        <v>45811</v>
      </c>
      <c r="U65" s="3">
        <v>45811</v>
      </c>
      <c r="V65" s="2">
        <v>0</v>
      </c>
      <c r="W65" t="s">
        <v>44</v>
      </c>
      <c r="X65" t="s">
        <v>44</v>
      </c>
      <c r="Y65" t="s">
        <v>4760</v>
      </c>
      <c r="Z65" t="s">
        <v>4761</v>
      </c>
      <c r="AA65" t="s">
        <v>4529</v>
      </c>
      <c r="AB65" t="s">
        <v>4530</v>
      </c>
      <c r="AC65" t="s">
        <v>89</v>
      </c>
      <c r="AD65" t="str">
        <f t="shared" si="0"/>
        <v>10-60</v>
      </c>
      <c r="AE65" t="str">
        <f>VLOOKUP(AD65,'Main_Sub Desc'!C:D,2,)</f>
        <v>LPC from invoicing</v>
      </c>
      <c r="AF65" t="str">
        <f>VLOOKUP(VALUE(H65),'Main_Sub Desc'!F:G,2,)</f>
        <v>Wtr Rev Late Payment</v>
      </c>
      <c r="AG65">
        <f>IFERROR(VLOOKUP(VALUE(I65),'PC Mapping'!A:F,6,),"")</f>
        <v>10719</v>
      </c>
      <c r="AH65" s="13" t="str">
        <f>VLOOKUP(AG65,'PC Mapping'!L:M,2,)</f>
        <v>All Other Water</v>
      </c>
    </row>
    <row r="66" spans="1:34" x14ac:dyDescent="0.2">
      <c r="A66" t="s">
        <v>4762</v>
      </c>
      <c r="B66" t="s">
        <v>4707</v>
      </c>
      <c r="C66" t="s">
        <v>4519</v>
      </c>
      <c r="D66" t="s">
        <v>4520</v>
      </c>
      <c r="E66" s="3">
        <v>45810</v>
      </c>
      <c r="F66" t="s">
        <v>44</v>
      </c>
      <c r="G66" t="s">
        <v>3742</v>
      </c>
      <c r="H66" t="s">
        <v>3722</v>
      </c>
      <c r="I66" t="s">
        <v>3752</v>
      </c>
      <c r="J66" t="s">
        <v>4522</v>
      </c>
      <c r="K66" s="2">
        <v>-19.91</v>
      </c>
      <c r="L66" t="s">
        <v>44</v>
      </c>
      <c r="M66" s="2">
        <v>-19.91</v>
      </c>
      <c r="N66" t="s">
        <v>4523</v>
      </c>
      <c r="O66" t="s">
        <v>4524</v>
      </c>
      <c r="P66" t="s">
        <v>4763</v>
      </c>
      <c r="Q66" t="s">
        <v>4764</v>
      </c>
      <c r="R66" t="s">
        <v>44</v>
      </c>
      <c r="S66" t="s">
        <v>4688</v>
      </c>
      <c r="T66" s="3">
        <v>45811</v>
      </c>
      <c r="U66" s="3">
        <v>45811</v>
      </c>
      <c r="V66" s="2">
        <v>0</v>
      </c>
      <c r="W66" t="s">
        <v>44</v>
      </c>
      <c r="X66" t="s">
        <v>44</v>
      </c>
      <c r="Y66" t="s">
        <v>4765</v>
      </c>
      <c r="Z66" t="s">
        <v>2741</v>
      </c>
      <c r="AA66" t="s">
        <v>4529</v>
      </c>
      <c r="AB66" t="s">
        <v>4530</v>
      </c>
      <c r="AC66" t="s">
        <v>99</v>
      </c>
      <c r="AD66" t="str">
        <f t="shared" si="0"/>
        <v>10-60</v>
      </c>
      <c r="AE66" t="str">
        <f>VLOOKUP(AD66,'Main_Sub Desc'!C:D,2,)</f>
        <v>LPC from invoicing</v>
      </c>
      <c r="AF66" t="str">
        <f>VLOOKUP(VALUE(H66),'Main_Sub Desc'!F:G,2,)</f>
        <v>Wtr Rev Late Payment</v>
      </c>
      <c r="AG66">
        <f>IFERROR(VLOOKUP(VALUE(I66),'PC Mapping'!A:F,6,),"")</f>
        <v>10719</v>
      </c>
      <c r="AH66" s="13" t="str">
        <f>VLOOKUP(AG66,'PC Mapping'!L:M,2,)</f>
        <v>All Other Water</v>
      </c>
    </row>
    <row r="67" spans="1:34" x14ac:dyDescent="0.2">
      <c r="A67" t="s">
        <v>4766</v>
      </c>
      <c r="B67" t="s">
        <v>4707</v>
      </c>
      <c r="C67" t="s">
        <v>4519</v>
      </c>
      <c r="D67" t="s">
        <v>4520</v>
      </c>
      <c r="E67" s="3">
        <v>45811</v>
      </c>
      <c r="F67" t="s">
        <v>44</v>
      </c>
      <c r="G67" t="s">
        <v>3742</v>
      </c>
      <c r="H67" t="s">
        <v>3722</v>
      </c>
      <c r="I67" t="s">
        <v>4538</v>
      </c>
      <c r="J67" t="s">
        <v>4522</v>
      </c>
      <c r="K67" s="2">
        <v>-5</v>
      </c>
      <c r="L67" t="s">
        <v>44</v>
      </c>
      <c r="M67" s="2">
        <v>-5</v>
      </c>
      <c r="N67" t="s">
        <v>4523</v>
      </c>
      <c r="O67" t="s">
        <v>4524</v>
      </c>
      <c r="P67" t="s">
        <v>4767</v>
      </c>
      <c r="Q67" t="s">
        <v>4768</v>
      </c>
      <c r="R67" t="s">
        <v>44</v>
      </c>
      <c r="S67" t="s">
        <v>4682</v>
      </c>
      <c r="T67" s="3">
        <v>45811</v>
      </c>
      <c r="U67" s="3">
        <v>45812</v>
      </c>
      <c r="V67" s="2">
        <v>0</v>
      </c>
      <c r="W67" t="s">
        <v>44</v>
      </c>
      <c r="X67" t="s">
        <v>44</v>
      </c>
      <c r="Y67" t="s">
        <v>4769</v>
      </c>
      <c r="Z67" t="s">
        <v>4770</v>
      </c>
      <c r="AA67" t="s">
        <v>4529</v>
      </c>
      <c r="AB67" t="s">
        <v>4530</v>
      </c>
      <c r="AC67" t="s">
        <v>89</v>
      </c>
      <c r="AD67" t="str">
        <f t="shared" si="0"/>
        <v>10-60</v>
      </c>
      <c r="AE67" t="str">
        <f>VLOOKUP(AD67,'Main_Sub Desc'!C:D,2,)</f>
        <v>LPC from invoicing</v>
      </c>
      <c r="AF67" t="str">
        <f>VLOOKUP(VALUE(H67),'Main_Sub Desc'!F:G,2,)</f>
        <v>Wtr Rev Late Payment</v>
      </c>
      <c r="AG67">
        <f>IFERROR(VLOOKUP(VALUE(I67),'PC Mapping'!A:F,6,),"")</f>
        <v>10469</v>
      </c>
      <c r="AH67" s="13" t="str">
        <f>VLOOKUP(AG67,'PC Mapping'!L:M,2,)</f>
        <v>Bolivar Water</v>
      </c>
    </row>
    <row r="68" spans="1:34" x14ac:dyDescent="0.2">
      <c r="A68" t="s">
        <v>4766</v>
      </c>
      <c r="B68" t="s">
        <v>4707</v>
      </c>
      <c r="C68" t="s">
        <v>4519</v>
      </c>
      <c r="D68" t="s">
        <v>4520</v>
      </c>
      <c r="E68" s="3">
        <v>45811</v>
      </c>
      <c r="F68" t="s">
        <v>44</v>
      </c>
      <c r="G68" t="s">
        <v>3742</v>
      </c>
      <c r="H68" t="s">
        <v>3716</v>
      </c>
      <c r="I68" t="s">
        <v>4534</v>
      </c>
      <c r="J68" t="s">
        <v>4522</v>
      </c>
      <c r="K68" s="2">
        <v>-5.42</v>
      </c>
      <c r="L68" t="s">
        <v>44</v>
      </c>
      <c r="M68" s="2">
        <v>-5.42</v>
      </c>
      <c r="N68" t="s">
        <v>4523</v>
      </c>
      <c r="O68" t="s">
        <v>4524</v>
      </c>
      <c r="P68" t="s">
        <v>4767</v>
      </c>
      <c r="Q68" t="s">
        <v>4771</v>
      </c>
      <c r="R68" t="s">
        <v>44</v>
      </c>
      <c r="S68" t="s">
        <v>4682</v>
      </c>
      <c r="T68" s="3">
        <v>45811</v>
      </c>
      <c r="U68" s="3">
        <v>45812</v>
      </c>
      <c r="V68" s="2">
        <v>0</v>
      </c>
      <c r="W68" t="s">
        <v>44</v>
      </c>
      <c r="X68" t="s">
        <v>44</v>
      </c>
      <c r="Y68" t="s">
        <v>4772</v>
      </c>
      <c r="Z68" t="s">
        <v>4770</v>
      </c>
      <c r="AA68" t="s">
        <v>4529</v>
      </c>
      <c r="AB68" t="s">
        <v>4530</v>
      </c>
      <c r="AC68" t="s">
        <v>89</v>
      </c>
      <c r="AD68" t="str">
        <f t="shared" ref="AD68:AD131" si="1">CONCATENATE(VALUE(AA68),"-",VALUE(AB68))</f>
        <v>10-60</v>
      </c>
      <c r="AE68" t="str">
        <f>VLOOKUP(AD68,'Main_Sub Desc'!C:D,2,)</f>
        <v>LPC from invoicing</v>
      </c>
      <c r="AF68" t="str">
        <f>VLOOKUP(VALUE(H68),'Main_Sub Desc'!F:G,2,)</f>
        <v>Wst Rev Late Payment</v>
      </c>
      <c r="AG68">
        <f>IFERROR(VLOOKUP(VALUE(I68),'PC Mapping'!A:F,6,),"")</f>
        <v>10514</v>
      </c>
      <c r="AH68" s="13" t="str">
        <f>VLOOKUP(AG68,'PC Mapping'!L:M,2,)</f>
        <v>Bolivar Sewer</v>
      </c>
    </row>
    <row r="69" spans="1:34" x14ac:dyDescent="0.2">
      <c r="A69" t="s">
        <v>4773</v>
      </c>
      <c r="B69" t="s">
        <v>4707</v>
      </c>
      <c r="C69" t="s">
        <v>4519</v>
      </c>
      <c r="D69" t="s">
        <v>4520</v>
      </c>
      <c r="E69" s="3">
        <v>45811</v>
      </c>
      <c r="F69" t="s">
        <v>44</v>
      </c>
      <c r="G69" t="s">
        <v>3742</v>
      </c>
      <c r="H69" t="s">
        <v>3722</v>
      </c>
      <c r="I69" t="s">
        <v>4538</v>
      </c>
      <c r="J69" t="s">
        <v>4522</v>
      </c>
      <c r="K69" s="2">
        <v>-5</v>
      </c>
      <c r="L69" t="s">
        <v>44</v>
      </c>
      <c r="M69" s="2">
        <v>-5</v>
      </c>
      <c r="N69" t="s">
        <v>4523</v>
      </c>
      <c r="O69" t="s">
        <v>4524</v>
      </c>
      <c r="P69" t="s">
        <v>4774</v>
      </c>
      <c r="Q69" t="s">
        <v>4775</v>
      </c>
      <c r="R69" t="s">
        <v>44</v>
      </c>
      <c r="S69" t="s">
        <v>4682</v>
      </c>
      <c r="T69" s="3">
        <v>45811</v>
      </c>
      <c r="U69" s="3">
        <v>45812</v>
      </c>
      <c r="V69" s="2">
        <v>0</v>
      </c>
      <c r="W69" t="s">
        <v>44</v>
      </c>
      <c r="X69" t="s">
        <v>44</v>
      </c>
      <c r="Y69" t="s">
        <v>4776</v>
      </c>
      <c r="Z69" t="s">
        <v>229</v>
      </c>
      <c r="AA69" t="s">
        <v>4529</v>
      </c>
      <c r="AB69" t="s">
        <v>4530</v>
      </c>
      <c r="AC69" t="s">
        <v>89</v>
      </c>
      <c r="AD69" t="str">
        <f t="shared" si="1"/>
        <v>10-60</v>
      </c>
      <c r="AE69" t="str">
        <f>VLOOKUP(AD69,'Main_Sub Desc'!C:D,2,)</f>
        <v>LPC from invoicing</v>
      </c>
      <c r="AF69" t="str">
        <f>VLOOKUP(VALUE(H69),'Main_Sub Desc'!F:G,2,)</f>
        <v>Wtr Rev Late Payment</v>
      </c>
      <c r="AG69">
        <f>IFERROR(VLOOKUP(VALUE(I69),'PC Mapping'!A:F,6,),"")</f>
        <v>10469</v>
      </c>
      <c r="AH69" s="13" t="str">
        <f>VLOOKUP(AG69,'PC Mapping'!L:M,2,)</f>
        <v>Bolivar Water</v>
      </c>
    </row>
    <row r="70" spans="1:34" x14ac:dyDescent="0.2">
      <c r="A70" t="s">
        <v>4777</v>
      </c>
      <c r="B70" t="s">
        <v>4707</v>
      </c>
      <c r="C70" t="s">
        <v>4519</v>
      </c>
      <c r="D70" t="s">
        <v>4520</v>
      </c>
      <c r="E70" s="3">
        <v>45810</v>
      </c>
      <c r="F70" t="s">
        <v>44</v>
      </c>
      <c r="G70" t="s">
        <v>3742</v>
      </c>
      <c r="H70" t="s">
        <v>3722</v>
      </c>
      <c r="I70" t="s">
        <v>3752</v>
      </c>
      <c r="J70" t="s">
        <v>4522</v>
      </c>
      <c r="K70" s="2">
        <v>-5</v>
      </c>
      <c r="L70" t="s">
        <v>44</v>
      </c>
      <c r="M70" s="2">
        <v>-5</v>
      </c>
      <c r="N70" t="s">
        <v>4523</v>
      </c>
      <c r="O70" t="s">
        <v>4524</v>
      </c>
      <c r="P70" t="s">
        <v>4778</v>
      </c>
      <c r="Q70" t="s">
        <v>4779</v>
      </c>
      <c r="R70" t="s">
        <v>44</v>
      </c>
      <c r="S70" t="s">
        <v>4688</v>
      </c>
      <c r="T70" s="3">
        <v>45811</v>
      </c>
      <c r="U70" s="3">
        <v>45811</v>
      </c>
      <c r="V70" s="2">
        <v>0</v>
      </c>
      <c r="W70" t="s">
        <v>44</v>
      </c>
      <c r="X70" t="s">
        <v>44</v>
      </c>
      <c r="Y70" t="s">
        <v>4780</v>
      </c>
      <c r="Z70" t="s">
        <v>4781</v>
      </c>
      <c r="AA70" t="s">
        <v>4529</v>
      </c>
      <c r="AB70" t="s">
        <v>4530</v>
      </c>
      <c r="AC70" t="s">
        <v>99</v>
      </c>
      <c r="AD70" t="str">
        <f t="shared" si="1"/>
        <v>10-60</v>
      </c>
      <c r="AE70" t="str">
        <f>VLOOKUP(AD70,'Main_Sub Desc'!C:D,2,)</f>
        <v>LPC from invoicing</v>
      </c>
      <c r="AF70" t="str">
        <f>VLOOKUP(VALUE(H70),'Main_Sub Desc'!F:G,2,)</f>
        <v>Wtr Rev Late Payment</v>
      </c>
      <c r="AG70">
        <f>IFERROR(VLOOKUP(VALUE(I70),'PC Mapping'!A:F,6,),"")</f>
        <v>10719</v>
      </c>
      <c r="AH70" s="13" t="str">
        <f>VLOOKUP(AG70,'PC Mapping'!L:M,2,)</f>
        <v>All Other Water</v>
      </c>
    </row>
    <row r="71" spans="1:34" x14ac:dyDescent="0.2">
      <c r="A71" t="s">
        <v>4782</v>
      </c>
      <c r="B71" t="s">
        <v>4707</v>
      </c>
      <c r="C71" t="s">
        <v>4519</v>
      </c>
      <c r="D71" t="s">
        <v>4520</v>
      </c>
      <c r="E71" s="3">
        <v>45810</v>
      </c>
      <c r="F71" t="s">
        <v>44</v>
      </c>
      <c r="G71" t="s">
        <v>3742</v>
      </c>
      <c r="H71" t="s">
        <v>3722</v>
      </c>
      <c r="I71" t="s">
        <v>3752</v>
      </c>
      <c r="J71" t="s">
        <v>4522</v>
      </c>
      <c r="K71" s="2">
        <v>-13.27</v>
      </c>
      <c r="L71" t="s">
        <v>44</v>
      </c>
      <c r="M71" s="2">
        <v>-13.27</v>
      </c>
      <c r="N71" t="s">
        <v>4523</v>
      </c>
      <c r="O71" t="s">
        <v>4524</v>
      </c>
      <c r="P71" t="s">
        <v>4783</v>
      </c>
      <c r="Q71" t="s">
        <v>4784</v>
      </c>
      <c r="R71" t="s">
        <v>44</v>
      </c>
      <c r="S71" t="s">
        <v>4688</v>
      </c>
      <c r="T71" s="3">
        <v>45811</v>
      </c>
      <c r="U71" s="3">
        <v>45811</v>
      </c>
      <c r="V71" s="2">
        <v>0</v>
      </c>
      <c r="W71" t="s">
        <v>44</v>
      </c>
      <c r="X71" t="s">
        <v>44</v>
      </c>
      <c r="Y71" t="s">
        <v>4785</v>
      </c>
      <c r="Z71" t="s">
        <v>3291</v>
      </c>
      <c r="AA71" t="s">
        <v>4529</v>
      </c>
      <c r="AB71" t="s">
        <v>4530</v>
      </c>
      <c r="AC71" t="s">
        <v>99</v>
      </c>
      <c r="AD71" t="str">
        <f t="shared" si="1"/>
        <v>10-60</v>
      </c>
      <c r="AE71" t="str">
        <f>VLOOKUP(AD71,'Main_Sub Desc'!C:D,2,)</f>
        <v>LPC from invoicing</v>
      </c>
      <c r="AF71" t="str">
        <f>VLOOKUP(VALUE(H71),'Main_Sub Desc'!F:G,2,)</f>
        <v>Wtr Rev Late Payment</v>
      </c>
      <c r="AG71">
        <f>IFERROR(VLOOKUP(VALUE(I71),'PC Mapping'!A:F,6,),"")</f>
        <v>10719</v>
      </c>
      <c r="AH71" s="13" t="str">
        <f>VLOOKUP(AG71,'PC Mapping'!L:M,2,)</f>
        <v>All Other Water</v>
      </c>
    </row>
    <row r="72" spans="1:34" x14ac:dyDescent="0.2">
      <c r="A72" t="s">
        <v>4786</v>
      </c>
      <c r="B72" t="s">
        <v>4707</v>
      </c>
      <c r="C72" t="s">
        <v>4519</v>
      </c>
      <c r="D72" t="s">
        <v>4520</v>
      </c>
      <c r="E72" s="3">
        <v>45810</v>
      </c>
      <c r="F72" t="s">
        <v>44</v>
      </c>
      <c r="G72" t="s">
        <v>3742</v>
      </c>
      <c r="H72" t="s">
        <v>3722</v>
      </c>
      <c r="I72" t="s">
        <v>3752</v>
      </c>
      <c r="J72" t="s">
        <v>4522</v>
      </c>
      <c r="K72" s="2">
        <v>-10.35</v>
      </c>
      <c r="L72" t="s">
        <v>44</v>
      </c>
      <c r="M72" s="2">
        <v>-10.35</v>
      </c>
      <c r="N72" t="s">
        <v>4523</v>
      </c>
      <c r="O72" t="s">
        <v>4524</v>
      </c>
      <c r="P72" t="s">
        <v>4734</v>
      </c>
      <c r="Q72" t="s">
        <v>4787</v>
      </c>
      <c r="R72" t="s">
        <v>44</v>
      </c>
      <c r="S72" t="s">
        <v>4688</v>
      </c>
      <c r="T72" s="3">
        <v>45811</v>
      </c>
      <c r="U72" s="3">
        <v>45811</v>
      </c>
      <c r="V72" s="2">
        <v>0</v>
      </c>
      <c r="W72" t="s">
        <v>44</v>
      </c>
      <c r="X72" t="s">
        <v>44</v>
      </c>
      <c r="Y72" t="s">
        <v>4788</v>
      </c>
      <c r="Z72" t="s">
        <v>2797</v>
      </c>
      <c r="AA72" t="s">
        <v>4529</v>
      </c>
      <c r="AB72" t="s">
        <v>4530</v>
      </c>
      <c r="AC72" t="s">
        <v>99</v>
      </c>
      <c r="AD72" t="str">
        <f t="shared" si="1"/>
        <v>10-60</v>
      </c>
      <c r="AE72" t="str">
        <f>VLOOKUP(AD72,'Main_Sub Desc'!C:D,2,)</f>
        <v>LPC from invoicing</v>
      </c>
      <c r="AF72" t="str">
        <f>VLOOKUP(VALUE(H72),'Main_Sub Desc'!F:G,2,)</f>
        <v>Wtr Rev Late Payment</v>
      </c>
      <c r="AG72">
        <f>IFERROR(VLOOKUP(VALUE(I72),'PC Mapping'!A:F,6,),"")</f>
        <v>10719</v>
      </c>
      <c r="AH72" s="13" t="str">
        <f>VLOOKUP(AG72,'PC Mapping'!L:M,2,)</f>
        <v>All Other Water</v>
      </c>
    </row>
    <row r="73" spans="1:34" x14ac:dyDescent="0.2">
      <c r="A73" t="s">
        <v>4789</v>
      </c>
      <c r="B73" t="s">
        <v>4707</v>
      </c>
      <c r="C73" t="s">
        <v>4519</v>
      </c>
      <c r="D73" t="s">
        <v>4520</v>
      </c>
      <c r="E73" s="3">
        <v>45810</v>
      </c>
      <c r="F73" t="s">
        <v>44</v>
      </c>
      <c r="G73" t="s">
        <v>3742</v>
      </c>
      <c r="H73" t="s">
        <v>3722</v>
      </c>
      <c r="I73" t="s">
        <v>3752</v>
      </c>
      <c r="J73" t="s">
        <v>4522</v>
      </c>
      <c r="K73" s="2">
        <v>-20.86</v>
      </c>
      <c r="L73" t="s">
        <v>44</v>
      </c>
      <c r="M73" s="2">
        <v>-20.86</v>
      </c>
      <c r="N73" t="s">
        <v>4523</v>
      </c>
      <c r="O73" t="s">
        <v>4524</v>
      </c>
      <c r="P73" t="s">
        <v>4790</v>
      </c>
      <c r="Q73" t="s">
        <v>4791</v>
      </c>
      <c r="R73" t="s">
        <v>44</v>
      </c>
      <c r="S73" t="s">
        <v>4688</v>
      </c>
      <c r="T73" s="3">
        <v>45811</v>
      </c>
      <c r="U73" s="3">
        <v>45811</v>
      </c>
      <c r="V73" s="2">
        <v>0</v>
      </c>
      <c r="W73" t="s">
        <v>44</v>
      </c>
      <c r="X73" t="s">
        <v>44</v>
      </c>
      <c r="Y73" t="s">
        <v>4792</v>
      </c>
      <c r="Z73" t="s">
        <v>2640</v>
      </c>
      <c r="AA73" t="s">
        <v>4529</v>
      </c>
      <c r="AB73" t="s">
        <v>4530</v>
      </c>
      <c r="AC73" t="s">
        <v>89</v>
      </c>
      <c r="AD73" t="str">
        <f t="shared" si="1"/>
        <v>10-60</v>
      </c>
      <c r="AE73" t="str">
        <f>VLOOKUP(AD73,'Main_Sub Desc'!C:D,2,)</f>
        <v>LPC from invoicing</v>
      </c>
      <c r="AF73" t="str">
        <f>VLOOKUP(VALUE(H73),'Main_Sub Desc'!F:G,2,)</f>
        <v>Wtr Rev Late Payment</v>
      </c>
      <c r="AG73">
        <f>IFERROR(VLOOKUP(VALUE(I73),'PC Mapping'!A:F,6,),"")</f>
        <v>10719</v>
      </c>
      <c r="AH73" s="13" t="str">
        <f>VLOOKUP(AG73,'PC Mapping'!L:M,2,)</f>
        <v>All Other Water</v>
      </c>
    </row>
    <row r="74" spans="1:34" x14ac:dyDescent="0.2">
      <c r="A74" t="s">
        <v>4793</v>
      </c>
      <c r="B74" t="s">
        <v>4707</v>
      </c>
      <c r="C74" t="s">
        <v>4519</v>
      </c>
      <c r="D74" t="s">
        <v>4520</v>
      </c>
      <c r="E74" s="3">
        <v>45810</v>
      </c>
      <c r="F74" t="s">
        <v>44</v>
      </c>
      <c r="G74" t="s">
        <v>3742</v>
      </c>
      <c r="H74" t="s">
        <v>3716</v>
      </c>
      <c r="I74" t="s">
        <v>4708</v>
      </c>
      <c r="J74" t="s">
        <v>4522</v>
      </c>
      <c r="K74" s="2">
        <v>-9.0399999999999991</v>
      </c>
      <c r="L74" t="s">
        <v>44</v>
      </c>
      <c r="M74" s="2">
        <v>-9.0399999999999991</v>
      </c>
      <c r="N74" t="s">
        <v>4523</v>
      </c>
      <c r="O74" t="s">
        <v>4524</v>
      </c>
      <c r="P74" t="s">
        <v>4794</v>
      </c>
      <c r="Q74" t="s">
        <v>4795</v>
      </c>
      <c r="R74" t="s">
        <v>44</v>
      </c>
      <c r="S74" t="s">
        <v>4688</v>
      </c>
      <c r="T74" s="3">
        <v>45811</v>
      </c>
      <c r="U74" s="3">
        <v>45811</v>
      </c>
      <c r="V74" s="2">
        <v>0</v>
      </c>
      <c r="W74" t="s">
        <v>44</v>
      </c>
      <c r="X74" t="s">
        <v>44</v>
      </c>
      <c r="Y74" t="s">
        <v>4796</v>
      </c>
      <c r="Z74" t="s">
        <v>3696</v>
      </c>
      <c r="AA74" t="s">
        <v>4529</v>
      </c>
      <c r="AB74" t="s">
        <v>4530</v>
      </c>
      <c r="AC74" t="s">
        <v>89</v>
      </c>
      <c r="AD74" t="str">
        <f t="shared" si="1"/>
        <v>10-60</v>
      </c>
      <c r="AE74" t="str">
        <f>VLOOKUP(AD74,'Main_Sub Desc'!C:D,2,)</f>
        <v>LPC from invoicing</v>
      </c>
      <c r="AF74" t="str">
        <f>VLOOKUP(VALUE(H74),'Main_Sub Desc'!F:G,2,)</f>
        <v>Wst Rev Late Payment</v>
      </c>
      <c r="AG74">
        <f>IFERROR(VLOOKUP(VALUE(I74),'PC Mapping'!A:F,6,),"")</f>
        <v>10720</v>
      </c>
      <c r="AH74" s="13" t="str">
        <f>VLOOKUP(AG74,'PC Mapping'!L:M,2,)</f>
        <v>All Other Sewer</v>
      </c>
    </row>
    <row r="75" spans="1:34" x14ac:dyDescent="0.2">
      <c r="A75" t="s">
        <v>4797</v>
      </c>
      <c r="B75" t="s">
        <v>4707</v>
      </c>
      <c r="C75" t="s">
        <v>4519</v>
      </c>
      <c r="D75" t="s">
        <v>4520</v>
      </c>
      <c r="E75" s="3">
        <v>45810</v>
      </c>
      <c r="F75" t="s">
        <v>44</v>
      </c>
      <c r="G75" t="s">
        <v>3742</v>
      </c>
      <c r="H75" t="s">
        <v>3716</v>
      </c>
      <c r="I75" t="s">
        <v>4708</v>
      </c>
      <c r="J75" t="s">
        <v>4522</v>
      </c>
      <c r="K75" s="2">
        <v>-11.7</v>
      </c>
      <c r="L75" t="s">
        <v>44</v>
      </c>
      <c r="M75" s="2">
        <v>-11.7</v>
      </c>
      <c r="N75" t="s">
        <v>4523</v>
      </c>
      <c r="O75" t="s">
        <v>4524</v>
      </c>
      <c r="P75" t="s">
        <v>4798</v>
      </c>
      <c r="Q75" t="s">
        <v>4799</v>
      </c>
      <c r="R75" t="s">
        <v>44</v>
      </c>
      <c r="S75" t="s">
        <v>4688</v>
      </c>
      <c r="T75" s="3">
        <v>45811</v>
      </c>
      <c r="U75" s="3">
        <v>45811</v>
      </c>
      <c r="V75" s="2">
        <v>0</v>
      </c>
      <c r="W75" t="s">
        <v>44</v>
      </c>
      <c r="X75" t="s">
        <v>44</v>
      </c>
      <c r="Y75" t="s">
        <v>4800</v>
      </c>
      <c r="Z75" t="s">
        <v>3676</v>
      </c>
      <c r="AA75" t="s">
        <v>4529</v>
      </c>
      <c r="AB75" t="s">
        <v>4530</v>
      </c>
      <c r="AC75" t="s">
        <v>89</v>
      </c>
      <c r="AD75" t="str">
        <f t="shared" si="1"/>
        <v>10-60</v>
      </c>
      <c r="AE75" t="str">
        <f>VLOOKUP(AD75,'Main_Sub Desc'!C:D,2,)</f>
        <v>LPC from invoicing</v>
      </c>
      <c r="AF75" t="str">
        <f>VLOOKUP(VALUE(H75),'Main_Sub Desc'!F:G,2,)</f>
        <v>Wst Rev Late Payment</v>
      </c>
      <c r="AG75">
        <f>IFERROR(VLOOKUP(VALUE(I75),'PC Mapping'!A:F,6,),"")</f>
        <v>10720</v>
      </c>
      <c r="AH75" s="13" t="str">
        <f>VLOOKUP(AG75,'PC Mapping'!L:M,2,)</f>
        <v>All Other Sewer</v>
      </c>
    </row>
    <row r="76" spans="1:34" x14ac:dyDescent="0.2">
      <c r="A76" t="s">
        <v>4801</v>
      </c>
      <c r="B76" t="s">
        <v>4707</v>
      </c>
      <c r="C76" t="s">
        <v>4519</v>
      </c>
      <c r="D76" t="s">
        <v>4520</v>
      </c>
      <c r="E76" s="3">
        <v>45810</v>
      </c>
      <c r="F76" t="s">
        <v>44</v>
      </c>
      <c r="G76" t="s">
        <v>3742</v>
      </c>
      <c r="H76" t="s">
        <v>3716</v>
      </c>
      <c r="I76" t="s">
        <v>4534</v>
      </c>
      <c r="J76" t="s">
        <v>4522</v>
      </c>
      <c r="K76" s="2">
        <v>-14.62</v>
      </c>
      <c r="L76" t="s">
        <v>44</v>
      </c>
      <c r="M76" s="2">
        <v>-14.62</v>
      </c>
      <c r="N76" t="s">
        <v>4523</v>
      </c>
      <c r="O76" t="s">
        <v>4524</v>
      </c>
      <c r="P76" t="s">
        <v>4802</v>
      </c>
      <c r="Q76" t="s">
        <v>4803</v>
      </c>
      <c r="R76" t="s">
        <v>44</v>
      </c>
      <c r="S76" t="s">
        <v>4688</v>
      </c>
      <c r="T76" s="3">
        <v>45811</v>
      </c>
      <c r="U76" s="3">
        <v>45811</v>
      </c>
      <c r="V76" s="2">
        <v>0</v>
      </c>
      <c r="W76" t="s">
        <v>44</v>
      </c>
      <c r="X76" t="s">
        <v>44</v>
      </c>
      <c r="Y76" t="s">
        <v>4804</v>
      </c>
      <c r="Z76" t="s">
        <v>1383</v>
      </c>
      <c r="AA76" t="s">
        <v>4529</v>
      </c>
      <c r="AB76" t="s">
        <v>4530</v>
      </c>
      <c r="AC76" t="s">
        <v>89</v>
      </c>
      <c r="AD76" t="str">
        <f t="shared" si="1"/>
        <v>10-60</v>
      </c>
      <c r="AE76" t="str">
        <f>VLOOKUP(AD76,'Main_Sub Desc'!C:D,2,)</f>
        <v>LPC from invoicing</v>
      </c>
      <c r="AF76" t="str">
        <f>VLOOKUP(VALUE(H76),'Main_Sub Desc'!F:G,2,)</f>
        <v>Wst Rev Late Payment</v>
      </c>
      <c r="AG76">
        <f>IFERROR(VLOOKUP(VALUE(I76),'PC Mapping'!A:F,6,),"")</f>
        <v>10514</v>
      </c>
      <c r="AH76" s="13" t="str">
        <f>VLOOKUP(AG76,'PC Mapping'!L:M,2,)</f>
        <v>Bolivar Sewer</v>
      </c>
    </row>
    <row r="77" spans="1:34" x14ac:dyDescent="0.2">
      <c r="A77" t="s">
        <v>4805</v>
      </c>
      <c r="B77" t="s">
        <v>4707</v>
      </c>
      <c r="C77" t="s">
        <v>4519</v>
      </c>
      <c r="D77" t="s">
        <v>4520</v>
      </c>
      <c r="E77" s="3">
        <v>45810</v>
      </c>
      <c r="F77" t="s">
        <v>44</v>
      </c>
      <c r="G77" t="s">
        <v>3742</v>
      </c>
      <c r="H77" t="s">
        <v>3716</v>
      </c>
      <c r="I77" t="s">
        <v>4708</v>
      </c>
      <c r="J77" t="s">
        <v>4522</v>
      </c>
      <c r="K77" s="2">
        <v>-15.44</v>
      </c>
      <c r="L77" t="s">
        <v>44</v>
      </c>
      <c r="M77" s="2">
        <v>-15.44</v>
      </c>
      <c r="N77" t="s">
        <v>4523</v>
      </c>
      <c r="O77" t="s">
        <v>4524</v>
      </c>
      <c r="P77" t="s">
        <v>4806</v>
      </c>
      <c r="Q77" t="s">
        <v>4807</v>
      </c>
      <c r="R77" t="s">
        <v>44</v>
      </c>
      <c r="S77" t="s">
        <v>4688</v>
      </c>
      <c r="T77" s="3">
        <v>45811</v>
      </c>
      <c r="U77" s="3">
        <v>45811</v>
      </c>
      <c r="V77" s="2">
        <v>0</v>
      </c>
      <c r="W77" t="s">
        <v>44</v>
      </c>
      <c r="X77" t="s">
        <v>44</v>
      </c>
      <c r="Y77" t="s">
        <v>4808</v>
      </c>
      <c r="Z77" t="s">
        <v>3704</v>
      </c>
      <c r="AA77" t="s">
        <v>4529</v>
      </c>
      <c r="AB77" t="s">
        <v>4530</v>
      </c>
      <c r="AC77" t="s">
        <v>89</v>
      </c>
      <c r="AD77" t="str">
        <f t="shared" si="1"/>
        <v>10-60</v>
      </c>
      <c r="AE77" t="str">
        <f>VLOOKUP(AD77,'Main_Sub Desc'!C:D,2,)</f>
        <v>LPC from invoicing</v>
      </c>
      <c r="AF77" t="str">
        <f>VLOOKUP(VALUE(H77),'Main_Sub Desc'!F:G,2,)</f>
        <v>Wst Rev Late Payment</v>
      </c>
      <c r="AG77">
        <f>IFERROR(VLOOKUP(VALUE(I77),'PC Mapping'!A:F,6,),"")</f>
        <v>10720</v>
      </c>
      <c r="AH77" s="13" t="str">
        <f>VLOOKUP(AG77,'PC Mapping'!L:M,2,)</f>
        <v>All Other Sewer</v>
      </c>
    </row>
    <row r="78" spans="1:34" x14ac:dyDescent="0.2">
      <c r="A78" t="s">
        <v>4809</v>
      </c>
      <c r="B78" t="s">
        <v>4707</v>
      </c>
      <c r="C78" t="s">
        <v>4519</v>
      </c>
      <c r="D78" t="s">
        <v>4520</v>
      </c>
      <c r="E78" s="3">
        <v>45810</v>
      </c>
      <c r="F78" t="s">
        <v>44</v>
      </c>
      <c r="G78" t="s">
        <v>3742</v>
      </c>
      <c r="H78" t="s">
        <v>3716</v>
      </c>
      <c r="I78" t="s">
        <v>4708</v>
      </c>
      <c r="J78" t="s">
        <v>4522</v>
      </c>
      <c r="K78" s="2">
        <v>-17.07</v>
      </c>
      <c r="L78" t="s">
        <v>44</v>
      </c>
      <c r="M78" s="2">
        <v>-17.07</v>
      </c>
      <c r="N78" t="s">
        <v>4523</v>
      </c>
      <c r="O78" t="s">
        <v>4524</v>
      </c>
      <c r="P78" t="s">
        <v>4810</v>
      </c>
      <c r="Q78" t="s">
        <v>4811</v>
      </c>
      <c r="R78" t="s">
        <v>44</v>
      </c>
      <c r="S78" t="s">
        <v>4688</v>
      </c>
      <c r="T78" s="3">
        <v>45811</v>
      </c>
      <c r="U78" s="3">
        <v>45811</v>
      </c>
      <c r="V78" s="2">
        <v>0</v>
      </c>
      <c r="W78" t="s">
        <v>44</v>
      </c>
      <c r="X78" t="s">
        <v>44</v>
      </c>
      <c r="Y78" t="s">
        <v>4812</v>
      </c>
      <c r="Z78" t="s">
        <v>3595</v>
      </c>
      <c r="AA78" t="s">
        <v>4529</v>
      </c>
      <c r="AB78" t="s">
        <v>4530</v>
      </c>
      <c r="AC78" t="s">
        <v>89</v>
      </c>
      <c r="AD78" t="str">
        <f t="shared" si="1"/>
        <v>10-60</v>
      </c>
      <c r="AE78" t="str">
        <f>VLOOKUP(AD78,'Main_Sub Desc'!C:D,2,)</f>
        <v>LPC from invoicing</v>
      </c>
      <c r="AF78" t="str">
        <f>VLOOKUP(VALUE(H78),'Main_Sub Desc'!F:G,2,)</f>
        <v>Wst Rev Late Payment</v>
      </c>
      <c r="AG78">
        <f>IFERROR(VLOOKUP(VALUE(I78),'PC Mapping'!A:F,6,),"")</f>
        <v>10720</v>
      </c>
      <c r="AH78" s="13" t="str">
        <f>VLOOKUP(AG78,'PC Mapping'!L:M,2,)</f>
        <v>All Other Sewer</v>
      </c>
    </row>
    <row r="79" spans="1:34" x14ac:dyDescent="0.2">
      <c r="A79" t="s">
        <v>4813</v>
      </c>
      <c r="B79" t="s">
        <v>4707</v>
      </c>
      <c r="C79" t="s">
        <v>4519</v>
      </c>
      <c r="D79" t="s">
        <v>4520</v>
      </c>
      <c r="E79" s="3">
        <v>45810</v>
      </c>
      <c r="F79" t="s">
        <v>44</v>
      </c>
      <c r="G79" t="s">
        <v>3742</v>
      </c>
      <c r="H79" t="s">
        <v>3716</v>
      </c>
      <c r="I79" t="s">
        <v>4708</v>
      </c>
      <c r="J79" t="s">
        <v>4522</v>
      </c>
      <c r="K79" s="2">
        <v>-17.25</v>
      </c>
      <c r="L79" t="s">
        <v>44</v>
      </c>
      <c r="M79" s="2">
        <v>-17.25</v>
      </c>
      <c r="N79" t="s">
        <v>4523</v>
      </c>
      <c r="O79" t="s">
        <v>4524</v>
      </c>
      <c r="P79" t="s">
        <v>4814</v>
      </c>
      <c r="Q79" t="s">
        <v>4815</v>
      </c>
      <c r="R79" t="s">
        <v>44</v>
      </c>
      <c r="S79" t="s">
        <v>4688</v>
      </c>
      <c r="T79" s="3">
        <v>45811</v>
      </c>
      <c r="U79" s="3">
        <v>45811</v>
      </c>
      <c r="V79" s="2">
        <v>0</v>
      </c>
      <c r="W79" t="s">
        <v>44</v>
      </c>
      <c r="X79" t="s">
        <v>44</v>
      </c>
      <c r="Y79" t="s">
        <v>4816</v>
      </c>
      <c r="Z79" t="s">
        <v>3630</v>
      </c>
      <c r="AA79" t="s">
        <v>4529</v>
      </c>
      <c r="AB79" t="s">
        <v>4530</v>
      </c>
      <c r="AC79" t="s">
        <v>89</v>
      </c>
      <c r="AD79" t="str">
        <f t="shared" si="1"/>
        <v>10-60</v>
      </c>
      <c r="AE79" t="str">
        <f>VLOOKUP(AD79,'Main_Sub Desc'!C:D,2,)</f>
        <v>LPC from invoicing</v>
      </c>
      <c r="AF79" t="str">
        <f>VLOOKUP(VALUE(H79),'Main_Sub Desc'!F:G,2,)</f>
        <v>Wst Rev Late Payment</v>
      </c>
      <c r="AG79">
        <f>IFERROR(VLOOKUP(VALUE(I79),'PC Mapping'!A:F,6,),"")</f>
        <v>10720</v>
      </c>
      <c r="AH79" s="13" t="str">
        <f>VLOOKUP(AG79,'PC Mapping'!L:M,2,)</f>
        <v>All Other Sewer</v>
      </c>
    </row>
    <row r="80" spans="1:34" x14ac:dyDescent="0.2">
      <c r="A80" t="s">
        <v>4817</v>
      </c>
      <c r="B80" t="s">
        <v>4707</v>
      </c>
      <c r="C80" t="s">
        <v>4519</v>
      </c>
      <c r="D80" t="s">
        <v>4520</v>
      </c>
      <c r="E80" s="3">
        <v>45810</v>
      </c>
      <c r="F80" t="s">
        <v>44</v>
      </c>
      <c r="G80" t="s">
        <v>3742</v>
      </c>
      <c r="H80" t="s">
        <v>3716</v>
      </c>
      <c r="I80" t="s">
        <v>4708</v>
      </c>
      <c r="J80" t="s">
        <v>4522</v>
      </c>
      <c r="K80" s="2">
        <v>-20.86</v>
      </c>
      <c r="L80" t="s">
        <v>44</v>
      </c>
      <c r="M80" s="2">
        <v>-20.86</v>
      </c>
      <c r="N80" t="s">
        <v>4523</v>
      </c>
      <c r="O80" t="s">
        <v>4524</v>
      </c>
      <c r="P80" t="s">
        <v>4818</v>
      </c>
      <c r="Q80" t="s">
        <v>4819</v>
      </c>
      <c r="R80" t="s">
        <v>44</v>
      </c>
      <c r="S80" t="s">
        <v>4688</v>
      </c>
      <c r="T80" s="3">
        <v>45811</v>
      </c>
      <c r="U80" s="3">
        <v>45811</v>
      </c>
      <c r="V80" s="2">
        <v>0</v>
      </c>
      <c r="W80" t="s">
        <v>44</v>
      </c>
      <c r="X80" t="s">
        <v>44</v>
      </c>
      <c r="Y80" t="s">
        <v>4820</v>
      </c>
      <c r="Z80" t="s">
        <v>3688</v>
      </c>
      <c r="AA80" t="s">
        <v>4529</v>
      </c>
      <c r="AB80" t="s">
        <v>4530</v>
      </c>
      <c r="AC80" t="s">
        <v>89</v>
      </c>
      <c r="AD80" t="str">
        <f t="shared" si="1"/>
        <v>10-60</v>
      </c>
      <c r="AE80" t="str">
        <f>VLOOKUP(AD80,'Main_Sub Desc'!C:D,2,)</f>
        <v>LPC from invoicing</v>
      </c>
      <c r="AF80" t="str">
        <f>VLOOKUP(VALUE(H80),'Main_Sub Desc'!F:G,2,)</f>
        <v>Wst Rev Late Payment</v>
      </c>
      <c r="AG80">
        <f>IFERROR(VLOOKUP(VALUE(I80),'PC Mapping'!A:F,6,),"")</f>
        <v>10720</v>
      </c>
      <c r="AH80" s="13" t="str">
        <f>VLOOKUP(AG80,'PC Mapping'!L:M,2,)</f>
        <v>All Other Sewer</v>
      </c>
    </row>
    <row r="81" spans="1:34" x14ac:dyDescent="0.2">
      <c r="A81" t="s">
        <v>4821</v>
      </c>
      <c r="B81" t="s">
        <v>4707</v>
      </c>
      <c r="C81" t="s">
        <v>4519</v>
      </c>
      <c r="D81" t="s">
        <v>4520</v>
      </c>
      <c r="E81" s="3">
        <v>45810</v>
      </c>
      <c r="F81" t="s">
        <v>44</v>
      </c>
      <c r="G81" t="s">
        <v>3742</v>
      </c>
      <c r="H81" t="s">
        <v>3716</v>
      </c>
      <c r="I81" t="s">
        <v>4708</v>
      </c>
      <c r="J81" t="s">
        <v>4522</v>
      </c>
      <c r="K81" s="2">
        <v>-18.53</v>
      </c>
      <c r="L81" t="s">
        <v>44</v>
      </c>
      <c r="M81" s="2">
        <v>-18.53</v>
      </c>
      <c r="N81" t="s">
        <v>4523</v>
      </c>
      <c r="O81" t="s">
        <v>4524</v>
      </c>
      <c r="P81" t="s">
        <v>4822</v>
      </c>
      <c r="Q81" t="s">
        <v>4823</v>
      </c>
      <c r="R81" t="s">
        <v>44</v>
      </c>
      <c r="S81" t="s">
        <v>4688</v>
      </c>
      <c r="T81" s="3">
        <v>45811</v>
      </c>
      <c r="U81" s="3">
        <v>45811</v>
      </c>
      <c r="V81" s="2">
        <v>0</v>
      </c>
      <c r="W81" t="s">
        <v>44</v>
      </c>
      <c r="X81" t="s">
        <v>44</v>
      </c>
      <c r="Y81" t="s">
        <v>4824</v>
      </c>
      <c r="Z81" t="s">
        <v>1306</v>
      </c>
      <c r="AA81" t="s">
        <v>4529</v>
      </c>
      <c r="AB81" t="s">
        <v>4530</v>
      </c>
      <c r="AC81" t="s">
        <v>89</v>
      </c>
      <c r="AD81" t="str">
        <f t="shared" si="1"/>
        <v>10-60</v>
      </c>
      <c r="AE81" t="str">
        <f>VLOOKUP(AD81,'Main_Sub Desc'!C:D,2,)</f>
        <v>LPC from invoicing</v>
      </c>
      <c r="AF81" t="str">
        <f>VLOOKUP(VALUE(H81),'Main_Sub Desc'!F:G,2,)</f>
        <v>Wst Rev Late Payment</v>
      </c>
      <c r="AG81">
        <f>IFERROR(VLOOKUP(VALUE(I81),'PC Mapping'!A:F,6,),"")</f>
        <v>10720</v>
      </c>
      <c r="AH81" s="13" t="str">
        <f>VLOOKUP(AG81,'PC Mapping'!L:M,2,)</f>
        <v>All Other Sewer</v>
      </c>
    </row>
    <row r="82" spans="1:34" x14ac:dyDescent="0.2">
      <c r="A82" t="s">
        <v>4825</v>
      </c>
      <c r="B82" t="s">
        <v>4707</v>
      </c>
      <c r="C82" t="s">
        <v>4519</v>
      </c>
      <c r="D82" t="s">
        <v>4520</v>
      </c>
      <c r="E82" s="3">
        <v>45810</v>
      </c>
      <c r="F82" t="s">
        <v>44</v>
      </c>
      <c r="G82" t="s">
        <v>3742</v>
      </c>
      <c r="H82" t="s">
        <v>3716</v>
      </c>
      <c r="I82" t="s">
        <v>4708</v>
      </c>
      <c r="J82" t="s">
        <v>4522</v>
      </c>
      <c r="K82" s="2">
        <v>-23.39</v>
      </c>
      <c r="L82" t="s">
        <v>44</v>
      </c>
      <c r="M82" s="2">
        <v>-23.39</v>
      </c>
      <c r="N82" t="s">
        <v>4523</v>
      </c>
      <c r="O82" t="s">
        <v>4524</v>
      </c>
      <c r="P82" t="s">
        <v>4826</v>
      </c>
      <c r="Q82" t="s">
        <v>4827</v>
      </c>
      <c r="R82" t="s">
        <v>44</v>
      </c>
      <c r="S82" t="s">
        <v>4688</v>
      </c>
      <c r="T82" s="3">
        <v>45811</v>
      </c>
      <c r="U82" s="3">
        <v>45811</v>
      </c>
      <c r="V82" s="2">
        <v>0</v>
      </c>
      <c r="W82" t="s">
        <v>44</v>
      </c>
      <c r="X82" t="s">
        <v>44</v>
      </c>
      <c r="Y82" t="s">
        <v>4828</v>
      </c>
      <c r="Z82" t="s">
        <v>3700</v>
      </c>
      <c r="AA82" t="s">
        <v>4529</v>
      </c>
      <c r="AB82" t="s">
        <v>4530</v>
      </c>
      <c r="AC82" t="s">
        <v>89</v>
      </c>
      <c r="AD82" t="str">
        <f t="shared" si="1"/>
        <v>10-60</v>
      </c>
      <c r="AE82" t="str">
        <f>VLOOKUP(AD82,'Main_Sub Desc'!C:D,2,)</f>
        <v>LPC from invoicing</v>
      </c>
      <c r="AF82" t="str">
        <f>VLOOKUP(VALUE(H82),'Main_Sub Desc'!F:G,2,)</f>
        <v>Wst Rev Late Payment</v>
      </c>
      <c r="AG82">
        <f>IFERROR(VLOOKUP(VALUE(I82),'PC Mapping'!A:F,6,),"")</f>
        <v>10720</v>
      </c>
      <c r="AH82" s="13" t="str">
        <f>VLOOKUP(AG82,'PC Mapping'!L:M,2,)</f>
        <v>All Other Sewer</v>
      </c>
    </row>
    <row r="83" spans="1:34" x14ac:dyDescent="0.2">
      <c r="A83" t="s">
        <v>4829</v>
      </c>
      <c r="B83" t="s">
        <v>4707</v>
      </c>
      <c r="C83" t="s">
        <v>4519</v>
      </c>
      <c r="D83" t="s">
        <v>4520</v>
      </c>
      <c r="E83" s="3">
        <v>45810</v>
      </c>
      <c r="F83" t="s">
        <v>44</v>
      </c>
      <c r="G83" t="s">
        <v>3742</v>
      </c>
      <c r="H83" t="s">
        <v>3716</v>
      </c>
      <c r="I83" t="s">
        <v>4534</v>
      </c>
      <c r="J83" t="s">
        <v>4522</v>
      </c>
      <c r="K83" s="2">
        <v>-27.03</v>
      </c>
      <c r="L83" t="s">
        <v>44</v>
      </c>
      <c r="M83" s="2">
        <v>-27.03</v>
      </c>
      <c r="N83" t="s">
        <v>4523</v>
      </c>
      <c r="O83" t="s">
        <v>4524</v>
      </c>
      <c r="P83" t="s">
        <v>4830</v>
      </c>
      <c r="Q83" t="s">
        <v>4831</v>
      </c>
      <c r="R83" t="s">
        <v>44</v>
      </c>
      <c r="S83" t="s">
        <v>4688</v>
      </c>
      <c r="T83" s="3">
        <v>45811</v>
      </c>
      <c r="U83" s="3">
        <v>45811</v>
      </c>
      <c r="V83" s="2">
        <v>0</v>
      </c>
      <c r="W83" t="s">
        <v>44</v>
      </c>
      <c r="X83" t="s">
        <v>44</v>
      </c>
      <c r="Y83" t="s">
        <v>4832</v>
      </c>
      <c r="Z83" t="s">
        <v>1422</v>
      </c>
      <c r="AA83" t="s">
        <v>4529</v>
      </c>
      <c r="AB83" t="s">
        <v>4530</v>
      </c>
      <c r="AC83" t="s">
        <v>89</v>
      </c>
      <c r="AD83" t="str">
        <f t="shared" si="1"/>
        <v>10-60</v>
      </c>
      <c r="AE83" t="str">
        <f>VLOOKUP(AD83,'Main_Sub Desc'!C:D,2,)</f>
        <v>LPC from invoicing</v>
      </c>
      <c r="AF83" t="str">
        <f>VLOOKUP(VALUE(H83),'Main_Sub Desc'!F:G,2,)</f>
        <v>Wst Rev Late Payment</v>
      </c>
      <c r="AG83">
        <f>IFERROR(VLOOKUP(VALUE(I83),'PC Mapping'!A:F,6,),"")</f>
        <v>10514</v>
      </c>
      <c r="AH83" s="13" t="str">
        <f>VLOOKUP(AG83,'PC Mapping'!L:M,2,)</f>
        <v>Bolivar Sewer</v>
      </c>
    </row>
    <row r="84" spans="1:34" x14ac:dyDescent="0.2">
      <c r="A84" t="s">
        <v>4833</v>
      </c>
      <c r="B84" t="s">
        <v>4707</v>
      </c>
      <c r="C84" t="s">
        <v>4519</v>
      </c>
      <c r="D84" t="s">
        <v>4520</v>
      </c>
      <c r="E84" s="3">
        <v>45810</v>
      </c>
      <c r="F84" t="s">
        <v>44</v>
      </c>
      <c r="G84" t="s">
        <v>3742</v>
      </c>
      <c r="H84" t="s">
        <v>3716</v>
      </c>
      <c r="I84" t="s">
        <v>4534</v>
      </c>
      <c r="J84" t="s">
        <v>4522</v>
      </c>
      <c r="K84" s="2">
        <v>-36.880000000000003</v>
      </c>
      <c r="L84" t="s">
        <v>44</v>
      </c>
      <c r="M84" s="2">
        <v>-36.880000000000003</v>
      </c>
      <c r="N84" t="s">
        <v>4523</v>
      </c>
      <c r="O84" t="s">
        <v>4524</v>
      </c>
      <c r="P84" t="s">
        <v>4834</v>
      </c>
      <c r="Q84" t="s">
        <v>4835</v>
      </c>
      <c r="R84" t="s">
        <v>44</v>
      </c>
      <c r="S84" t="s">
        <v>4688</v>
      </c>
      <c r="T84" s="3">
        <v>45811</v>
      </c>
      <c r="U84" s="3">
        <v>45811</v>
      </c>
      <c r="V84" s="2">
        <v>0</v>
      </c>
      <c r="W84" t="s">
        <v>44</v>
      </c>
      <c r="X84" t="s">
        <v>44</v>
      </c>
      <c r="Y84" t="s">
        <v>4836</v>
      </c>
      <c r="Z84" t="s">
        <v>1394</v>
      </c>
      <c r="AA84" t="s">
        <v>4529</v>
      </c>
      <c r="AB84" t="s">
        <v>4530</v>
      </c>
      <c r="AC84" t="s">
        <v>89</v>
      </c>
      <c r="AD84" t="str">
        <f t="shared" si="1"/>
        <v>10-60</v>
      </c>
      <c r="AE84" t="str">
        <f>VLOOKUP(AD84,'Main_Sub Desc'!C:D,2,)</f>
        <v>LPC from invoicing</v>
      </c>
      <c r="AF84" t="str">
        <f>VLOOKUP(VALUE(H84),'Main_Sub Desc'!F:G,2,)</f>
        <v>Wst Rev Late Payment</v>
      </c>
      <c r="AG84">
        <f>IFERROR(VLOOKUP(VALUE(I84),'PC Mapping'!A:F,6,),"")</f>
        <v>10514</v>
      </c>
      <c r="AH84" s="13" t="str">
        <f>VLOOKUP(AG84,'PC Mapping'!L:M,2,)</f>
        <v>Bolivar Sewer</v>
      </c>
    </row>
    <row r="85" spans="1:34" x14ac:dyDescent="0.2">
      <c r="A85" t="s">
        <v>4837</v>
      </c>
      <c r="B85" t="s">
        <v>4707</v>
      </c>
      <c r="C85" t="s">
        <v>4519</v>
      </c>
      <c r="D85" t="s">
        <v>4520</v>
      </c>
      <c r="E85" s="3">
        <v>45810</v>
      </c>
      <c r="F85" t="s">
        <v>44</v>
      </c>
      <c r="G85" t="s">
        <v>3742</v>
      </c>
      <c r="H85" t="s">
        <v>3716</v>
      </c>
      <c r="I85" t="s">
        <v>4534</v>
      </c>
      <c r="J85" t="s">
        <v>4522</v>
      </c>
      <c r="K85" s="2">
        <v>-32.020000000000003</v>
      </c>
      <c r="L85" t="s">
        <v>44</v>
      </c>
      <c r="M85" s="2">
        <v>-32.020000000000003</v>
      </c>
      <c r="N85" t="s">
        <v>4523</v>
      </c>
      <c r="O85" t="s">
        <v>4524</v>
      </c>
      <c r="P85" t="s">
        <v>4838</v>
      </c>
      <c r="Q85" t="s">
        <v>4839</v>
      </c>
      <c r="R85" t="s">
        <v>44</v>
      </c>
      <c r="S85" t="s">
        <v>4688</v>
      </c>
      <c r="T85" s="3">
        <v>45811</v>
      </c>
      <c r="U85" s="3">
        <v>45811</v>
      </c>
      <c r="V85" s="2">
        <v>0</v>
      </c>
      <c r="W85" t="s">
        <v>44</v>
      </c>
      <c r="X85" t="s">
        <v>44</v>
      </c>
      <c r="Y85" t="s">
        <v>4840</v>
      </c>
      <c r="Z85" t="s">
        <v>1334</v>
      </c>
      <c r="AA85" t="s">
        <v>4529</v>
      </c>
      <c r="AB85" t="s">
        <v>4530</v>
      </c>
      <c r="AC85" t="s">
        <v>89</v>
      </c>
      <c r="AD85" t="str">
        <f t="shared" si="1"/>
        <v>10-60</v>
      </c>
      <c r="AE85" t="str">
        <f>VLOOKUP(AD85,'Main_Sub Desc'!C:D,2,)</f>
        <v>LPC from invoicing</v>
      </c>
      <c r="AF85" t="str">
        <f>VLOOKUP(VALUE(H85),'Main_Sub Desc'!F:G,2,)</f>
        <v>Wst Rev Late Payment</v>
      </c>
      <c r="AG85">
        <f>IFERROR(VLOOKUP(VALUE(I85),'PC Mapping'!A:F,6,),"")</f>
        <v>10514</v>
      </c>
      <c r="AH85" s="13" t="str">
        <f>VLOOKUP(AG85,'PC Mapping'!L:M,2,)</f>
        <v>Bolivar Sewer</v>
      </c>
    </row>
    <row r="86" spans="1:34" x14ac:dyDescent="0.2">
      <c r="A86" t="s">
        <v>4841</v>
      </c>
      <c r="B86" t="s">
        <v>4707</v>
      </c>
      <c r="C86" t="s">
        <v>4519</v>
      </c>
      <c r="D86" t="s">
        <v>4520</v>
      </c>
      <c r="E86" s="3">
        <v>45810</v>
      </c>
      <c r="F86" t="s">
        <v>44</v>
      </c>
      <c r="G86" t="s">
        <v>3742</v>
      </c>
      <c r="H86" t="s">
        <v>3716</v>
      </c>
      <c r="I86" t="s">
        <v>4534</v>
      </c>
      <c r="J86" t="s">
        <v>4522</v>
      </c>
      <c r="K86" s="2">
        <v>-35.76</v>
      </c>
      <c r="L86" t="s">
        <v>44</v>
      </c>
      <c r="M86" s="2">
        <v>-35.76</v>
      </c>
      <c r="N86" t="s">
        <v>4523</v>
      </c>
      <c r="O86" t="s">
        <v>4524</v>
      </c>
      <c r="P86" t="s">
        <v>4842</v>
      </c>
      <c r="Q86" t="s">
        <v>4843</v>
      </c>
      <c r="R86" t="s">
        <v>44</v>
      </c>
      <c r="S86" t="s">
        <v>4688</v>
      </c>
      <c r="T86" s="3">
        <v>45811</v>
      </c>
      <c r="U86" s="3">
        <v>45811</v>
      </c>
      <c r="V86" s="2">
        <v>0</v>
      </c>
      <c r="W86" t="s">
        <v>44</v>
      </c>
      <c r="X86" t="s">
        <v>44</v>
      </c>
      <c r="Y86" t="s">
        <v>4844</v>
      </c>
      <c r="Z86" t="s">
        <v>1444</v>
      </c>
      <c r="AA86" t="s">
        <v>4529</v>
      </c>
      <c r="AB86" t="s">
        <v>4530</v>
      </c>
      <c r="AC86" t="s">
        <v>89</v>
      </c>
      <c r="AD86" t="str">
        <f t="shared" si="1"/>
        <v>10-60</v>
      </c>
      <c r="AE86" t="str">
        <f>VLOOKUP(AD86,'Main_Sub Desc'!C:D,2,)</f>
        <v>LPC from invoicing</v>
      </c>
      <c r="AF86" t="str">
        <f>VLOOKUP(VALUE(H86),'Main_Sub Desc'!F:G,2,)</f>
        <v>Wst Rev Late Payment</v>
      </c>
      <c r="AG86">
        <f>IFERROR(VLOOKUP(VALUE(I86),'PC Mapping'!A:F,6,),"")</f>
        <v>10514</v>
      </c>
      <c r="AH86" s="13" t="str">
        <f>VLOOKUP(AG86,'PC Mapping'!L:M,2,)</f>
        <v>Bolivar Sewer</v>
      </c>
    </row>
    <row r="87" spans="1:34" x14ac:dyDescent="0.2">
      <c r="A87" t="s">
        <v>4845</v>
      </c>
      <c r="B87" t="s">
        <v>4707</v>
      </c>
      <c r="C87" t="s">
        <v>4519</v>
      </c>
      <c r="D87" t="s">
        <v>4520</v>
      </c>
      <c r="E87" s="3">
        <v>45810</v>
      </c>
      <c r="F87" t="s">
        <v>44</v>
      </c>
      <c r="G87" t="s">
        <v>3742</v>
      </c>
      <c r="H87" t="s">
        <v>3716</v>
      </c>
      <c r="I87" t="s">
        <v>4846</v>
      </c>
      <c r="J87" t="s">
        <v>4522</v>
      </c>
      <c r="K87" s="2">
        <v>-37.54</v>
      </c>
      <c r="L87" t="s">
        <v>44</v>
      </c>
      <c r="M87" s="2">
        <v>-37.54</v>
      </c>
      <c r="N87" t="s">
        <v>4523</v>
      </c>
      <c r="O87" t="s">
        <v>4524</v>
      </c>
      <c r="P87" t="s">
        <v>4847</v>
      </c>
      <c r="Q87" t="s">
        <v>4848</v>
      </c>
      <c r="R87" t="s">
        <v>44</v>
      </c>
      <c r="S87" t="s">
        <v>4688</v>
      </c>
      <c r="T87" s="3">
        <v>45811</v>
      </c>
      <c r="U87" s="3">
        <v>45811</v>
      </c>
      <c r="V87" s="2">
        <v>0</v>
      </c>
      <c r="W87" t="s">
        <v>44</v>
      </c>
      <c r="X87" t="s">
        <v>44</v>
      </c>
      <c r="Y87" t="s">
        <v>4849</v>
      </c>
      <c r="Z87" t="s">
        <v>3713</v>
      </c>
      <c r="AA87" t="s">
        <v>4529</v>
      </c>
      <c r="AB87" t="s">
        <v>4530</v>
      </c>
      <c r="AC87" t="s">
        <v>89</v>
      </c>
      <c r="AD87" t="str">
        <f t="shared" si="1"/>
        <v>10-60</v>
      </c>
      <c r="AE87" t="str">
        <f>VLOOKUP(AD87,'Main_Sub Desc'!C:D,2,)</f>
        <v>LPC from invoicing</v>
      </c>
      <c r="AF87" t="str">
        <f>VLOOKUP(VALUE(H87),'Main_Sub Desc'!F:G,2,)</f>
        <v>Wst Rev Late Payment</v>
      </c>
      <c r="AG87">
        <f>IFERROR(VLOOKUP(VALUE(I87),'PC Mapping'!A:F,6,),"")</f>
        <v>10721</v>
      </c>
      <c r="AH87" s="13" t="str">
        <f>VLOOKUP(AG87,'PC Mapping'!L:M,2,)</f>
        <v>Silverleaf Sewer</v>
      </c>
    </row>
    <row r="88" spans="1:34" x14ac:dyDescent="0.2">
      <c r="A88" t="s">
        <v>4850</v>
      </c>
      <c r="B88" t="s">
        <v>4707</v>
      </c>
      <c r="C88" t="s">
        <v>4519</v>
      </c>
      <c r="D88" t="s">
        <v>4520</v>
      </c>
      <c r="E88" s="3">
        <v>45810</v>
      </c>
      <c r="F88" t="s">
        <v>44</v>
      </c>
      <c r="G88" t="s">
        <v>3742</v>
      </c>
      <c r="H88" t="s">
        <v>3716</v>
      </c>
      <c r="I88" t="s">
        <v>4708</v>
      </c>
      <c r="J88" t="s">
        <v>4522</v>
      </c>
      <c r="K88" s="2">
        <v>-100.29</v>
      </c>
      <c r="L88" t="s">
        <v>44</v>
      </c>
      <c r="M88" s="2">
        <v>-100.29</v>
      </c>
      <c r="N88" t="s">
        <v>4523</v>
      </c>
      <c r="O88" t="s">
        <v>4524</v>
      </c>
      <c r="P88" t="s">
        <v>4851</v>
      </c>
      <c r="Q88" t="s">
        <v>4852</v>
      </c>
      <c r="R88" t="s">
        <v>44</v>
      </c>
      <c r="S88" t="s">
        <v>4688</v>
      </c>
      <c r="T88" s="3">
        <v>45811</v>
      </c>
      <c r="U88" s="3">
        <v>45811</v>
      </c>
      <c r="V88" s="2">
        <v>0</v>
      </c>
      <c r="W88" t="s">
        <v>44</v>
      </c>
      <c r="X88" t="s">
        <v>44</v>
      </c>
      <c r="Y88" t="s">
        <v>4853</v>
      </c>
      <c r="Z88" t="s">
        <v>3691</v>
      </c>
      <c r="AA88" t="s">
        <v>4529</v>
      </c>
      <c r="AB88" t="s">
        <v>4530</v>
      </c>
      <c r="AC88" t="s">
        <v>89</v>
      </c>
      <c r="AD88" t="str">
        <f t="shared" si="1"/>
        <v>10-60</v>
      </c>
      <c r="AE88" t="str">
        <f>VLOOKUP(AD88,'Main_Sub Desc'!C:D,2,)</f>
        <v>LPC from invoicing</v>
      </c>
      <c r="AF88" t="str">
        <f>VLOOKUP(VALUE(H88),'Main_Sub Desc'!F:G,2,)</f>
        <v>Wst Rev Late Payment</v>
      </c>
      <c r="AG88">
        <f>IFERROR(VLOOKUP(VALUE(I88),'PC Mapping'!A:F,6,),"")</f>
        <v>10720</v>
      </c>
      <c r="AH88" s="13" t="str">
        <f>VLOOKUP(AG88,'PC Mapping'!L:M,2,)</f>
        <v>All Other Sewer</v>
      </c>
    </row>
    <row r="89" spans="1:34" x14ac:dyDescent="0.2">
      <c r="A89" t="s">
        <v>4854</v>
      </c>
      <c r="B89" t="s">
        <v>4707</v>
      </c>
      <c r="C89" t="s">
        <v>4519</v>
      </c>
      <c r="D89" t="s">
        <v>4520</v>
      </c>
      <c r="E89" s="3">
        <v>45810</v>
      </c>
      <c r="F89" t="s">
        <v>44</v>
      </c>
      <c r="G89" t="s">
        <v>3742</v>
      </c>
      <c r="H89" t="s">
        <v>3722</v>
      </c>
      <c r="I89" t="s">
        <v>3752</v>
      </c>
      <c r="J89" t="s">
        <v>4522</v>
      </c>
      <c r="K89" s="2">
        <v>-22.47</v>
      </c>
      <c r="L89" t="s">
        <v>44</v>
      </c>
      <c r="M89" s="2">
        <v>-22.47</v>
      </c>
      <c r="N89" t="s">
        <v>4523</v>
      </c>
      <c r="O89" t="s">
        <v>4524</v>
      </c>
      <c r="P89" t="s">
        <v>4855</v>
      </c>
      <c r="Q89" t="s">
        <v>4856</v>
      </c>
      <c r="R89" t="s">
        <v>44</v>
      </c>
      <c r="S89" t="s">
        <v>4688</v>
      </c>
      <c r="T89" s="3">
        <v>45811</v>
      </c>
      <c r="U89" s="3">
        <v>45811</v>
      </c>
      <c r="V89" s="2">
        <v>0</v>
      </c>
      <c r="W89" t="s">
        <v>44</v>
      </c>
      <c r="X89" t="s">
        <v>44</v>
      </c>
      <c r="Y89" t="s">
        <v>4857</v>
      </c>
      <c r="Z89" t="s">
        <v>4858</v>
      </c>
      <c r="AA89" t="s">
        <v>4529</v>
      </c>
      <c r="AB89" t="s">
        <v>4530</v>
      </c>
      <c r="AC89" t="s">
        <v>89</v>
      </c>
      <c r="AD89" t="str">
        <f t="shared" si="1"/>
        <v>10-60</v>
      </c>
      <c r="AE89" t="str">
        <f>VLOOKUP(AD89,'Main_Sub Desc'!C:D,2,)</f>
        <v>LPC from invoicing</v>
      </c>
      <c r="AF89" t="str">
        <f>VLOOKUP(VALUE(H89),'Main_Sub Desc'!F:G,2,)</f>
        <v>Wtr Rev Late Payment</v>
      </c>
      <c r="AG89">
        <f>IFERROR(VLOOKUP(VALUE(I89),'PC Mapping'!A:F,6,),"")</f>
        <v>10719</v>
      </c>
      <c r="AH89" s="13" t="str">
        <f>VLOOKUP(AG89,'PC Mapping'!L:M,2,)</f>
        <v>All Other Water</v>
      </c>
    </row>
    <row r="90" spans="1:34" x14ac:dyDescent="0.2">
      <c r="A90" t="s">
        <v>4859</v>
      </c>
      <c r="B90" t="s">
        <v>4707</v>
      </c>
      <c r="C90" t="s">
        <v>4519</v>
      </c>
      <c r="D90" t="s">
        <v>4520</v>
      </c>
      <c r="E90" s="3">
        <v>45810</v>
      </c>
      <c r="F90" t="s">
        <v>44</v>
      </c>
      <c r="G90" t="s">
        <v>3742</v>
      </c>
      <c r="H90" t="s">
        <v>3722</v>
      </c>
      <c r="I90" t="s">
        <v>3752</v>
      </c>
      <c r="J90" t="s">
        <v>4522</v>
      </c>
      <c r="K90" s="2">
        <v>-5</v>
      </c>
      <c r="L90" t="s">
        <v>44</v>
      </c>
      <c r="M90" s="2">
        <v>-5</v>
      </c>
      <c r="N90" t="s">
        <v>4523</v>
      </c>
      <c r="O90" t="s">
        <v>4524</v>
      </c>
      <c r="P90" t="s">
        <v>4860</v>
      </c>
      <c r="Q90" t="s">
        <v>4861</v>
      </c>
      <c r="R90" t="s">
        <v>44</v>
      </c>
      <c r="S90" t="s">
        <v>4688</v>
      </c>
      <c r="T90" s="3">
        <v>45811</v>
      </c>
      <c r="U90" s="3">
        <v>45811</v>
      </c>
      <c r="V90" s="2">
        <v>0</v>
      </c>
      <c r="W90" t="s">
        <v>44</v>
      </c>
      <c r="X90" t="s">
        <v>44</v>
      </c>
      <c r="Y90" t="s">
        <v>4862</v>
      </c>
      <c r="Z90" t="s">
        <v>2635</v>
      </c>
      <c r="AA90" t="s">
        <v>4529</v>
      </c>
      <c r="AB90" t="s">
        <v>4530</v>
      </c>
      <c r="AC90" t="s">
        <v>89</v>
      </c>
      <c r="AD90" t="str">
        <f t="shared" si="1"/>
        <v>10-60</v>
      </c>
      <c r="AE90" t="str">
        <f>VLOOKUP(AD90,'Main_Sub Desc'!C:D,2,)</f>
        <v>LPC from invoicing</v>
      </c>
      <c r="AF90" t="str">
        <f>VLOOKUP(VALUE(H90),'Main_Sub Desc'!F:G,2,)</f>
        <v>Wtr Rev Late Payment</v>
      </c>
      <c r="AG90">
        <f>IFERROR(VLOOKUP(VALUE(I90),'PC Mapping'!A:F,6,),"")</f>
        <v>10719</v>
      </c>
      <c r="AH90" s="13" t="str">
        <f>VLOOKUP(AG90,'PC Mapping'!L:M,2,)</f>
        <v>All Other Water</v>
      </c>
    </row>
    <row r="91" spans="1:34" x14ac:dyDescent="0.2">
      <c r="A91" t="s">
        <v>4859</v>
      </c>
      <c r="B91" t="s">
        <v>4707</v>
      </c>
      <c r="C91" t="s">
        <v>4519</v>
      </c>
      <c r="D91" t="s">
        <v>4520</v>
      </c>
      <c r="E91" s="3">
        <v>45810</v>
      </c>
      <c r="F91" t="s">
        <v>44</v>
      </c>
      <c r="G91" t="s">
        <v>3742</v>
      </c>
      <c r="H91" t="s">
        <v>3716</v>
      </c>
      <c r="I91" t="s">
        <v>4846</v>
      </c>
      <c r="J91" t="s">
        <v>4522</v>
      </c>
      <c r="K91" s="2">
        <v>-5</v>
      </c>
      <c r="L91" t="s">
        <v>44</v>
      </c>
      <c r="M91" s="2">
        <v>-5</v>
      </c>
      <c r="N91" t="s">
        <v>4523</v>
      </c>
      <c r="O91" t="s">
        <v>4524</v>
      </c>
      <c r="P91" t="s">
        <v>4860</v>
      </c>
      <c r="Q91" t="s">
        <v>4863</v>
      </c>
      <c r="R91" t="s">
        <v>44</v>
      </c>
      <c r="S91" t="s">
        <v>4688</v>
      </c>
      <c r="T91" s="3">
        <v>45811</v>
      </c>
      <c r="U91" s="3">
        <v>45811</v>
      </c>
      <c r="V91" s="2">
        <v>0</v>
      </c>
      <c r="W91" t="s">
        <v>44</v>
      </c>
      <c r="X91" t="s">
        <v>44</v>
      </c>
      <c r="Y91" t="s">
        <v>4864</v>
      </c>
      <c r="Z91" t="s">
        <v>2635</v>
      </c>
      <c r="AA91" t="s">
        <v>4529</v>
      </c>
      <c r="AB91" t="s">
        <v>4530</v>
      </c>
      <c r="AC91" t="s">
        <v>89</v>
      </c>
      <c r="AD91" t="str">
        <f t="shared" si="1"/>
        <v>10-60</v>
      </c>
      <c r="AE91" t="str">
        <f>VLOOKUP(AD91,'Main_Sub Desc'!C:D,2,)</f>
        <v>LPC from invoicing</v>
      </c>
      <c r="AF91" t="str">
        <f>VLOOKUP(VALUE(H91),'Main_Sub Desc'!F:G,2,)</f>
        <v>Wst Rev Late Payment</v>
      </c>
      <c r="AG91">
        <f>IFERROR(VLOOKUP(VALUE(I91),'PC Mapping'!A:F,6,),"")</f>
        <v>10721</v>
      </c>
      <c r="AH91" s="13" t="str">
        <f>VLOOKUP(AG91,'PC Mapping'!L:M,2,)</f>
        <v>Silverleaf Sewer</v>
      </c>
    </row>
    <row r="92" spans="1:34" x14ac:dyDescent="0.2">
      <c r="A92" t="s">
        <v>4865</v>
      </c>
      <c r="B92" t="s">
        <v>4707</v>
      </c>
      <c r="C92" t="s">
        <v>4519</v>
      </c>
      <c r="D92" t="s">
        <v>4520</v>
      </c>
      <c r="E92" s="3">
        <v>45810</v>
      </c>
      <c r="F92" t="s">
        <v>44</v>
      </c>
      <c r="G92" t="s">
        <v>3742</v>
      </c>
      <c r="H92" t="s">
        <v>3716</v>
      </c>
      <c r="I92" t="s">
        <v>4846</v>
      </c>
      <c r="J92" t="s">
        <v>4522</v>
      </c>
      <c r="K92" s="2">
        <v>-9.0399999999999991</v>
      </c>
      <c r="L92" t="s">
        <v>44</v>
      </c>
      <c r="M92" s="2">
        <v>-9.0399999999999991</v>
      </c>
      <c r="N92" t="s">
        <v>4523</v>
      </c>
      <c r="O92" t="s">
        <v>4524</v>
      </c>
      <c r="P92" t="s">
        <v>4847</v>
      </c>
      <c r="Q92" t="s">
        <v>4866</v>
      </c>
      <c r="R92" t="s">
        <v>44</v>
      </c>
      <c r="S92" t="s">
        <v>4688</v>
      </c>
      <c r="T92" s="3">
        <v>45811</v>
      </c>
      <c r="U92" s="3">
        <v>45811</v>
      </c>
      <c r="V92" s="2">
        <v>0</v>
      </c>
      <c r="W92" t="s">
        <v>44</v>
      </c>
      <c r="X92" t="s">
        <v>44</v>
      </c>
      <c r="Y92" t="s">
        <v>4867</v>
      </c>
      <c r="Z92" t="s">
        <v>3712</v>
      </c>
      <c r="AA92" t="s">
        <v>4529</v>
      </c>
      <c r="AB92" t="s">
        <v>4530</v>
      </c>
      <c r="AC92" t="s">
        <v>89</v>
      </c>
      <c r="AD92" t="str">
        <f t="shared" si="1"/>
        <v>10-60</v>
      </c>
      <c r="AE92" t="str">
        <f>VLOOKUP(AD92,'Main_Sub Desc'!C:D,2,)</f>
        <v>LPC from invoicing</v>
      </c>
      <c r="AF92" t="str">
        <f>VLOOKUP(VALUE(H92),'Main_Sub Desc'!F:G,2,)</f>
        <v>Wst Rev Late Payment</v>
      </c>
      <c r="AG92">
        <f>IFERROR(VLOOKUP(VALUE(I92),'PC Mapping'!A:F,6,),"")</f>
        <v>10721</v>
      </c>
      <c r="AH92" s="13" t="str">
        <f>VLOOKUP(AG92,'PC Mapping'!L:M,2,)</f>
        <v>Silverleaf Sewer</v>
      </c>
    </row>
    <row r="93" spans="1:34" x14ac:dyDescent="0.2">
      <c r="A93" t="s">
        <v>4868</v>
      </c>
      <c r="B93" t="s">
        <v>4707</v>
      </c>
      <c r="C93" t="s">
        <v>4519</v>
      </c>
      <c r="D93" t="s">
        <v>4520</v>
      </c>
      <c r="E93" s="3">
        <v>45810</v>
      </c>
      <c r="F93" t="s">
        <v>44</v>
      </c>
      <c r="G93" t="s">
        <v>3742</v>
      </c>
      <c r="H93" t="s">
        <v>3716</v>
      </c>
      <c r="I93" t="s">
        <v>4534</v>
      </c>
      <c r="J93" t="s">
        <v>4522</v>
      </c>
      <c r="K93" s="2">
        <v>-5.41</v>
      </c>
      <c r="L93" t="s">
        <v>44</v>
      </c>
      <c r="M93" s="2">
        <v>-5.41</v>
      </c>
      <c r="N93" t="s">
        <v>4523</v>
      </c>
      <c r="O93" t="s">
        <v>4524</v>
      </c>
      <c r="P93" t="s">
        <v>4869</v>
      </c>
      <c r="Q93" t="s">
        <v>4870</v>
      </c>
      <c r="R93" t="s">
        <v>44</v>
      </c>
      <c r="S93" t="s">
        <v>4688</v>
      </c>
      <c r="T93" s="3">
        <v>45811</v>
      </c>
      <c r="U93" s="3">
        <v>45811</v>
      </c>
      <c r="V93" s="2">
        <v>0</v>
      </c>
      <c r="W93" t="s">
        <v>44</v>
      </c>
      <c r="X93" t="s">
        <v>44</v>
      </c>
      <c r="Y93" t="s">
        <v>4871</v>
      </c>
      <c r="Z93" t="s">
        <v>626</v>
      </c>
      <c r="AA93" t="s">
        <v>4529</v>
      </c>
      <c r="AB93" t="s">
        <v>4530</v>
      </c>
      <c r="AC93" t="s">
        <v>89</v>
      </c>
      <c r="AD93" t="str">
        <f t="shared" si="1"/>
        <v>10-60</v>
      </c>
      <c r="AE93" t="str">
        <f>VLOOKUP(AD93,'Main_Sub Desc'!C:D,2,)</f>
        <v>LPC from invoicing</v>
      </c>
      <c r="AF93" t="str">
        <f>VLOOKUP(VALUE(H93),'Main_Sub Desc'!F:G,2,)</f>
        <v>Wst Rev Late Payment</v>
      </c>
      <c r="AG93">
        <f>IFERROR(VLOOKUP(VALUE(I93),'PC Mapping'!A:F,6,),"")</f>
        <v>10514</v>
      </c>
      <c r="AH93" s="13" t="str">
        <f>VLOOKUP(AG93,'PC Mapping'!L:M,2,)</f>
        <v>Bolivar Sewer</v>
      </c>
    </row>
    <row r="94" spans="1:34" x14ac:dyDescent="0.2">
      <c r="A94" t="s">
        <v>4868</v>
      </c>
      <c r="B94" t="s">
        <v>4707</v>
      </c>
      <c r="C94" t="s">
        <v>4519</v>
      </c>
      <c r="D94" t="s">
        <v>4520</v>
      </c>
      <c r="E94" s="3">
        <v>45810</v>
      </c>
      <c r="F94" t="s">
        <v>44</v>
      </c>
      <c r="G94" t="s">
        <v>3742</v>
      </c>
      <c r="H94" t="s">
        <v>3722</v>
      </c>
      <c r="I94" t="s">
        <v>4538</v>
      </c>
      <c r="J94" t="s">
        <v>4522</v>
      </c>
      <c r="K94" s="2">
        <v>-5</v>
      </c>
      <c r="L94" t="s">
        <v>44</v>
      </c>
      <c r="M94" s="2">
        <v>-5</v>
      </c>
      <c r="N94" t="s">
        <v>4523</v>
      </c>
      <c r="O94" t="s">
        <v>4524</v>
      </c>
      <c r="P94" t="s">
        <v>4869</v>
      </c>
      <c r="Q94" t="s">
        <v>4872</v>
      </c>
      <c r="R94" t="s">
        <v>44</v>
      </c>
      <c r="S94" t="s">
        <v>4688</v>
      </c>
      <c r="T94" s="3">
        <v>45811</v>
      </c>
      <c r="U94" s="3">
        <v>45811</v>
      </c>
      <c r="V94" s="2">
        <v>0</v>
      </c>
      <c r="W94" t="s">
        <v>44</v>
      </c>
      <c r="X94" t="s">
        <v>44</v>
      </c>
      <c r="Y94" t="s">
        <v>4873</v>
      </c>
      <c r="Z94" t="s">
        <v>626</v>
      </c>
      <c r="AA94" t="s">
        <v>4529</v>
      </c>
      <c r="AB94" t="s">
        <v>4530</v>
      </c>
      <c r="AC94" t="s">
        <v>89</v>
      </c>
      <c r="AD94" t="str">
        <f t="shared" si="1"/>
        <v>10-60</v>
      </c>
      <c r="AE94" t="str">
        <f>VLOOKUP(AD94,'Main_Sub Desc'!C:D,2,)</f>
        <v>LPC from invoicing</v>
      </c>
      <c r="AF94" t="str">
        <f>VLOOKUP(VALUE(H94),'Main_Sub Desc'!F:G,2,)</f>
        <v>Wtr Rev Late Payment</v>
      </c>
      <c r="AG94">
        <f>IFERROR(VLOOKUP(VALUE(I94),'PC Mapping'!A:F,6,),"")</f>
        <v>10469</v>
      </c>
      <c r="AH94" s="13" t="str">
        <f>VLOOKUP(AG94,'PC Mapping'!L:M,2,)</f>
        <v>Bolivar Water</v>
      </c>
    </row>
    <row r="95" spans="1:34" x14ac:dyDescent="0.2">
      <c r="A95" t="s">
        <v>4874</v>
      </c>
      <c r="B95" t="s">
        <v>4707</v>
      </c>
      <c r="C95" t="s">
        <v>4519</v>
      </c>
      <c r="D95" t="s">
        <v>4520</v>
      </c>
      <c r="E95" s="3">
        <v>45810</v>
      </c>
      <c r="F95" t="s">
        <v>44</v>
      </c>
      <c r="G95" t="s">
        <v>3742</v>
      </c>
      <c r="H95" t="s">
        <v>3716</v>
      </c>
      <c r="I95" t="s">
        <v>4534</v>
      </c>
      <c r="J95" t="s">
        <v>4522</v>
      </c>
      <c r="K95" s="2">
        <v>-6.74</v>
      </c>
      <c r="L95" t="s">
        <v>44</v>
      </c>
      <c r="M95" s="2">
        <v>-6.74</v>
      </c>
      <c r="N95" t="s">
        <v>4523</v>
      </c>
      <c r="O95" t="s">
        <v>4524</v>
      </c>
      <c r="P95" t="s">
        <v>4875</v>
      </c>
      <c r="Q95" t="s">
        <v>4876</v>
      </c>
      <c r="R95" t="s">
        <v>44</v>
      </c>
      <c r="S95" t="s">
        <v>4688</v>
      </c>
      <c r="T95" s="3">
        <v>45811</v>
      </c>
      <c r="U95" s="3">
        <v>45811</v>
      </c>
      <c r="V95" s="2">
        <v>0</v>
      </c>
      <c r="W95" t="s">
        <v>44</v>
      </c>
      <c r="X95" t="s">
        <v>44</v>
      </c>
      <c r="Y95" t="s">
        <v>4877</v>
      </c>
      <c r="Z95" t="s">
        <v>1122</v>
      </c>
      <c r="AA95" t="s">
        <v>4529</v>
      </c>
      <c r="AB95" t="s">
        <v>4530</v>
      </c>
      <c r="AC95" t="s">
        <v>89</v>
      </c>
      <c r="AD95" t="str">
        <f t="shared" si="1"/>
        <v>10-60</v>
      </c>
      <c r="AE95" t="str">
        <f>VLOOKUP(AD95,'Main_Sub Desc'!C:D,2,)</f>
        <v>LPC from invoicing</v>
      </c>
      <c r="AF95" t="str">
        <f>VLOOKUP(VALUE(H95),'Main_Sub Desc'!F:G,2,)</f>
        <v>Wst Rev Late Payment</v>
      </c>
      <c r="AG95">
        <f>IFERROR(VLOOKUP(VALUE(I95),'PC Mapping'!A:F,6,),"")</f>
        <v>10514</v>
      </c>
      <c r="AH95" s="13" t="str">
        <f>VLOOKUP(AG95,'PC Mapping'!L:M,2,)</f>
        <v>Bolivar Sewer</v>
      </c>
    </row>
    <row r="96" spans="1:34" x14ac:dyDescent="0.2">
      <c r="A96" t="s">
        <v>4874</v>
      </c>
      <c r="B96" t="s">
        <v>4707</v>
      </c>
      <c r="C96" t="s">
        <v>4519</v>
      </c>
      <c r="D96" t="s">
        <v>4520</v>
      </c>
      <c r="E96" s="3">
        <v>45810</v>
      </c>
      <c r="F96" t="s">
        <v>44</v>
      </c>
      <c r="G96" t="s">
        <v>3742</v>
      </c>
      <c r="H96" t="s">
        <v>3722</v>
      </c>
      <c r="I96" t="s">
        <v>4538</v>
      </c>
      <c r="J96" t="s">
        <v>4522</v>
      </c>
      <c r="K96" s="2">
        <v>-5</v>
      </c>
      <c r="L96" t="s">
        <v>44</v>
      </c>
      <c r="M96" s="2">
        <v>-5</v>
      </c>
      <c r="N96" t="s">
        <v>4523</v>
      </c>
      <c r="O96" t="s">
        <v>4524</v>
      </c>
      <c r="P96" t="s">
        <v>4875</v>
      </c>
      <c r="Q96" t="s">
        <v>4878</v>
      </c>
      <c r="R96" t="s">
        <v>44</v>
      </c>
      <c r="S96" t="s">
        <v>4688</v>
      </c>
      <c r="T96" s="3">
        <v>45811</v>
      </c>
      <c r="U96" s="3">
        <v>45811</v>
      </c>
      <c r="V96" s="2">
        <v>0</v>
      </c>
      <c r="W96" t="s">
        <v>44</v>
      </c>
      <c r="X96" t="s">
        <v>44</v>
      </c>
      <c r="Y96" t="s">
        <v>4879</v>
      </c>
      <c r="Z96" t="s">
        <v>1122</v>
      </c>
      <c r="AA96" t="s">
        <v>4529</v>
      </c>
      <c r="AB96" t="s">
        <v>4530</v>
      </c>
      <c r="AC96" t="s">
        <v>89</v>
      </c>
      <c r="AD96" t="str">
        <f t="shared" si="1"/>
        <v>10-60</v>
      </c>
      <c r="AE96" t="str">
        <f>VLOOKUP(AD96,'Main_Sub Desc'!C:D,2,)</f>
        <v>LPC from invoicing</v>
      </c>
      <c r="AF96" t="str">
        <f>VLOOKUP(VALUE(H96),'Main_Sub Desc'!F:G,2,)</f>
        <v>Wtr Rev Late Payment</v>
      </c>
      <c r="AG96">
        <f>IFERROR(VLOOKUP(VALUE(I96),'PC Mapping'!A:F,6,),"")</f>
        <v>10469</v>
      </c>
      <c r="AH96" s="13" t="str">
        <f>VLOOKUP(AG96,'PC Mapping'!L:M,2,)</f>
        <v>Bolivar Water</v>
      </c>
    </row>
    <row r="97" spans="1:34" x14ac:dyDescent="0.2">
      <c r="A97" t="s">
        <v>4880</v>
      </c>
      <c r="B97" t="s">
        <v>4707</v>
      </c>
      <c r="C97" t="s">
        <v>4519</v>
      </c>
      <c r="D97" t="s">
        <v>4520</v>
      </c>
      <c r="E97" s="3">
        <v>45810</v>
      </c>
      <c r="F97" t="s">
        <v>44</v>
      </c>
      <c r="G97" t="s">
        <v>3742</v>
      </c>
      <c r="H97" t="s">
        <v>3722</v>
      </c>
      <c r="I97" t="s">
        <v>4538</v>
      </c>
      <c r="J97" t="s">
        <v>4522</v>
      </c>
      <c r="K97" s="2">
        <v>-5.49</v>
      </c>
      <c r="L97" t="s">
        <v>44</v>
      </c>
      <c r="M97" s="2">
        <v>-5.49</v>
      </c>
      <c r="N97" t="s">
        <v>4523</v>
      </c>
      <c r="O97" t="s">
        <v>4524</v>
      </c>
      <c r="P97" t="s">
        <v>4881</v>
      </c>
      <c r="Q97" t="s">
        <v>4882</v>
      </c>
      <c r="R97" t="s">
        <v>44</v>
      </c>
      <c r="S97" t="s">
        <v>4688</v>
      </c>
      <c r="T97" s="3">
        <v>45811</v>
      </c>
      <c r="U97" s="3">
        <v>45811</v>
      </c>
      <c r="V97" s="2">
        <v>0</v>
      </c>
      <c r="W97" t="s">
        <v>44</v>
      </c>
      <c r="X97" t="s">
        <v>44</v>
      </c>
      <c r="Y97" t="s">
        <v>4883</v>
      </c>
      <c r="Z97" t="s">
        <v>1013</v>
      </c>
      <c r="AA97" t="s">
        <v>4529</v>
      </c>
      <c r="AB97" t="s">
        <v>4530</v>
      </c>
      <c r="AC97" t="s">
        <v>89</v>
      </c>
      <c r="AD97" t="str">
        <f t="shared" si="1"/>
        <v>10-60</v>
      </c>
      <c r="AE97" t="str">
        <f>VLOOKUP(AD97,'Main_Sub Desc'!C:D,2,)</f>
        <v>LPC from invoicing</v>
      </c>
      <c r="AF97" t="str">
        <f>VLOOKUP(VALUE(H97),'Main_Sub Desc'!F:G,2,)</f>
        <v>Wtr Rev Late Payment</v>
      </c>
      <c r="AG97">
        <f>IFERROR(VLOOKUP(VALUE(I97),'PC Mapping'!A:F,6,),"")</f>
        <v>10469</v>
      </c>
      <c r="AH97" s="13" t="str">
        <f>VLOOKUP(AG97,'PC Mapping'!L:M,2,)</f>
        <v>Bolivar Water</v>
      </c>
    </row>
    <row r="98" spans="1:34" x14ac:dyDescent="0.2">
      <c r="A98" t="s">
        <v>4880</v>
      </c>
      <c r="B98" t="s">
        <v>4707</v>
      </c>
      <c r="C98" t="s">
        <v>4519</v>
      </c>
      <c r="D98" t="s">
        <v>4520</v>
      </c>
      <c r="E98" s="3">
        <v>45810</v>
      </c>
      <c r="F98" t="s">
        <v>44</v>
      </c>
      <c r="G98" t="s">
        <v>3742</v>
      </c>
      <c r="H98" t="s">
        <v>3716</v>
      </c>
      <c r="I98" t="s">
        <v>4534</v>
      </c>
      <c r="J98" t="s">
        <v>4522</v>
      </c>
      <c r="K98" s="2">
        <v>-6.81</v>
      </c>
      <c r="L98" t="s">
        <v>44</v>
      </c>
      <c r="M98" s="2">
        <v>-6.81</v>
      </c>
      <c r="N98" t="s">
        <v>4523</v>
      </c>
      <c r="O98" t="s">
        <v>4524</v>
      </c>
      <c r="P98" t="s">
        <v>4881</v>
      </c>
      <c r="Q98" t="s">
        <v>4884</v>
      </c>
      <c r="R98" t="s">
        <v>44</v>
      </c>
      <c r="S98" t="s">
        <v>4688</v>
      </c>
      <c r="T98" s="3">
        <v>45811</v>
      </c>
      <c r="U98" s="3">
        <v>45811</v>
      </c>
      <c r="V98" s="2">
        <v>0</v>
      </c>
      <c r="W98" t="s">
        <v>44</v>
      </c>
      <c r="X98" t="s">
        <v>44</v>
      </c>
      <c r="Y98" t="s">
        <v>4885</v>
      </c>
      <c r="Z98" t="s">
        <v>1013</v>
      </c>
      <c r="AA98" t="s">
        <v>4529</v>
      </c>
      <c r="AB98" t="s">
        <v>4530</v>
      </c>
      <c r="AC98" t="s">
        <v>89</v>
      </c>
      <c r="AD98" t="str">
        <f t="shared" si="1"/>
        <v>10-60</v>
      </c>
      <c r="AE98" t="str">
        <f>VLOOKUP(AD98,'Main_Sub Desc'!C:D,2,)</f>
        <v>LPC from invoicing</v>
      </c>
      <c r="AF98" t="str">
        <f>VLOOKUP(VALUE(H98),'Main_Sub Desc'!F:G,2,)</f>
        <v>Wst Rev Late Payment</v>
      </c>
      <c r="AG98">
        <f>IFERROR(VLOOKUP(VALUE(I98),'PC Mapping'!A:F,6,),"")</f>
        <v>10514</v>
      </c>
      <c r="AH98" s="13" t="str">
        <f>VLOOKUP(AG98,'PC Mapping'!L:M,2,)</f>
        <v>Bolivar Sewer</v>
      </c>
    </row>
    <row r="99" spans="1:34" x14ac:dyDescent="0.2">
      <c r="A99" t="s">
        <v>4886</v>
      </c>
      <c r="B99" t="s">
        <v>4707</v>
      </c>
      <c r="C99" t="s">
        <v>4519</v>
      </c>
      <c r="D99" t="s">
        <v>4520</v>
      </c>
      <c r="E99" s="3">
        <v>45810</v>
      </c>
      <c r="F99" t="s">
        <v>44</v>
      </c>
      <c r="G99" t="s">
        <v>3742</v>
      </c>
      <c r="H99" t="s">
        <v>3722</v>
      </c>
      <c r="I99" t="s">
        <v>4538</v>
      </c>
      <c r="J99" t="s">
        <v>4522</v>
      </c>
      <c r="K99" s="2">
        <v>-5</v>
      </c>
      <c r="L99" t="s">
        <v>44</v>
      </c>
      <c r="M99" s="2">
        <v>-5</v>
      </c>
      <c r="N99" t="s">
        <v>4523</v>
      </c>
      <c r="O99" t="s">
        <v>4524</v>
      </c>
      <c r="P99" t="s">
        <v>4887</v>
      </c>
      <c r="Q99" t="s">
        <v>4888</v>
      </c>
      <c r="R99" t="s">
        <v>44</v>
      </c>
      <c r="S99" t="s">
        <v>4688</v>
      </c>
      <c r="T99" s="3">
        <v>45811</v>
      </c>
      <c r="U99" s="3">
        <v>45811</v>
      </c>
      <c r="V99" s="2">
        <v>0</v>
      </c>
      <c r="W99" t="s">
        <v>44</v>
      </c>
      <c r="X99" t="s">
        <v>44</v>
      </c>
      <c r="Y99" t="s">
        <v>4889</v>
      </c>
      <c r="Z99" t="s">
        <v>483</v>
      </c>
      <c r="AA99" t="s">
        <v>4529</v>
      </c>
      <c r="AB99" t="s">
        <v>4530</v>
      </c>
      <c r="AC99" t="s">
        <v>89</v>
      </c>
      <c r="AD99" t="str">
        <f t="shared" si="1"/>
        <v>10-60</v>
      </c>
      <c r="AE99" t="str">
        <f>VLOOKUP(AD99,'Main_Sub Desc'!C:D,2,)</f>
        <v>LPC from invoicing</v>
      </c>
      <c r="AF99" t="str">
        <f>VLOOKUP(VALUE(H99),'Main_Sub Desc'!F:G,2,)</f>
        <v>Wtr Rev Late Payment</v>
      </c>
      <c r="AG99">
        <f>IFERROR(VLOOKUP(VALUE(I99),'PC Mapping'!A:F,6,),"")</f>
        <v>10469</v>
      </c>
      <c r="AH99" s="13" t="str">
        <f>VLOOKUP(AG99,'PC Mapping'!L:M,2,)</f>
        <v>Bolivar Water</v>
      </c>
    </row>
    <row r="100" spans="1:34" x14ac:dyDescent="0.2">
      <c r="A100" t="s">
        <v>4886</v>
      </c>
      <c r="B100" t="s">
        <v>4707</v>
      </c>
      <c r="C100" t="s">
        <v>4519</v>
      </c>
      <c r="D100" t="s">
        <v>4520</v>
      </c>
      <c r="E100" s="3">
        <v>45810</v>
      </c>
      <c r="F100" t="s">
        <v>44</v>
      </c>
      <c r="G100" t="s">
        <v>3742</v>
      </c>
      <c r="H100" t="s">
        <v>3716</v>
      </c>
      <c r="I100" t="s">
        <v>4534</v>
      </c>
      <c r="J100" t="s">
        <v>4522</v>
      </c>
      <c r="K100" s="2">
        <v>-5</v>
      </c>
      <c r="L100" t="s">
        <v>44</v>
      </c>
      <c r="M100" s="2">
        <v>-5</v>
      </c>
      <c r="N100" t="s">
        <v>4523</v>
      </c>
      <c r="O100" t="s">
        <v>4524</v>
      </c>
      <c r="P100" t="s">
        <v>4887</v>
      </c>
      <c r="Q100" t="s">
        <v>4890</v>
      </c>
      <c r="R100" t="s">
        <v>44</v>
      </c>
      <c r="S100" t="s">
        <v>4688</v>
      </c>
      <c r="T100" s="3">
        <v>45811</v>
      </c>
      <c r="U100" s="3">
        <v>45811</v>
      </c>
      <c r="V100" s="2">
        <v>0</v>
      </c>
      <c r="W100" t="s">
        <v>44</v>
      </c>
      <c r="X100" t="s">
        <v>44</v>
      </c>
      <c r="Y100" t="s">
        <v>4891</v>
      </c>
      <c r="Z100" t="s">
        <v>483</v>
      </c>
      <c r="AA100" t="s">
        <v>4529</v>
      </c>
      <c r="AB100" t="s">
        <v>4530</v>
      </c>
      <c r="AC100" t="s">
        <v>89</v>
      </c>
      <c r="AD100" t="str">
        <f t="shared" si="1"/>
        <v>10-60</v>
      </c>
      <c r="AE100" t="str">
        <f>VLOOKUP(AD100,'Main_Sub Desc'!C:D,2,)</f>
        <v>LPC from invoicing</v>
      </c>
      <c r="AF100" t="str">
        <f>VLOOKUP(VALUE(H100),'Main_Sub Desc'!F:G,2,)</f>
        <v>Wst Rev Late Payment</v>
      </c>
      <c r="AG100">
        <f>IFERROR(VLOOKUP(VALUE(I100),'PC Mapping'!A:F,6,),"")</f>
        <v>10514</v>
      </c>
      <c r="AH100" s="13" t="str">
        <f>VLOOKUP(AG100,'PC Mapping'!L:M,2,)</f>
        <v>Bolivar Sewer</v>
      </c>
    </row>
    <row r="101" spans="1:34" x14ac:dyDescent="0.2">
      <c r="A101" t="s">
        <v>4892</v>
      </c>
      <c r="B101" t="s">
        <v>4707</v>
      </c>
      <c r="C101" t="s">
        <v>4519</v>
      </c>
      <c r="D101" t="s">
        <v>4520</v>
      </c>
      <c r="E101" s="3">
        <v>45810</v>
      </c>
      <c r="F101" t="s">
        <v>44</v>
      </c>
      <c r="G101" t="s">
        <v>3742</v>
      </c>
      <c r="H101" t="s">
        <v>3716</v>
      </c>
      <c r="I101" t="s">
        <v>4534</v>
      </c>
      <c r="J101" t="s">
        <v>4522</v>
      </c>
      <c r="K101" s="2">
        <v>-7.86</v>
      </c>
      <c r="L101" t="s">
        <v>44</v>
      </c>
      <c r="M101" s="2">
        <v>-7.86</v>
      </c>
      <c r="N101" t="s">
        <v>4523</v>
      </c>
      <c r="O101" t="s">
        <v>4524</v>
      </c>
      <c r="P101" t="s">
        <v>4893</v>
      </c>
      <c r="Q101" t="s">
        <v>4894</v>
      </c>
      <c r="R101" t="s">
        <v>44</v>
      </c>
      <c r="S101" t="s">
        <v>4688</v>
      </c>
      <c r="T101" s="3">
        <v>45811</v>
      </c>
      <c r="U101" s="3">
        <v>45811</v>
      </c>
      <c r="V101" s="2">
        <v>0</v>
      </c>
      <c r="W101" t="s">
        <v>44</v>
      </c>
      <c r="X101" t="s">
        <v>44</v>
      </c>
      <c r="Y101" t="s">
        <v>4895</v>
      </c>
      <c r="Z101" t="s">
        <v>637</v>
      </c>
      <c r="AA101" t="s">
        <v>4529</v>
      </c>
      <c r="AB101" t="s">
        <v>4530</v>
      </c>
      <c r="AC101" t="s">
        <v>89</v>
      </c>
      <c r="AD101" t="str">
        <f t="shared" si="1"/>
        <v>10-60</v>
      </c>
      <c r="AE101" t="str">
        <f>VLOOKUP(AD101,'Main_Sub Desc'!C:D,2,)</f>
        <v>LPC from invoicing</v>
      </c>
      <c r="AF101" t="str">
        <f>VLOOKUP(VALUE(H101),'Main_Sub Desc'!F:G,2,)</f>
        <v>Wst Rev Late Payment</v>
      </c>
      <c r="AG101">
        <f>IFERROR(VLOOKUP(VALUE(I101),'PC Mapping'!A:F,6,),"")</f>
        <v>10514</v>
      </c>
      <c r="AH101" s="13" t="str">
        <f>VLOOKUP(AG101,'PC Mapping'!L:M,2,)</f>
        <v>Bolivar Sewer</v>
      </c>
    </row>
    <row r="102" spans="1:34" x14ac:dyDescent="0.2">
      <c r="A102" t="s">
        <v>4892</v>
      </c>
      <c r="B102" t="s">
        <v>4707</v>
      </c>
      <c r="C102" t="s">
        <v>4519</v>
      </c>
      <c r="D102" t="s">
        <v>4520</v>
      </c>
      <c r="E102" s="3">
        <v>45810</v>
      </c>
      <c r="F102" t="s">
        <v>44</v>
      </c>
      <c r="G102" t="s">
        <v>3742</v>
      </c>
      <c r="H102" t="s">
        <v>3722</v>
      </c>
      <c r="I102" t="s">
        <v>4538</v>
      </c>
      <c r="J102" t="s">
        <v>4522</v>
      </c>
      <c r="K102" s="2">
        <v>-5</v>
      </c>
      <c r="L102" t="s">
        <v>44</v>
      </c>
      <c r="M102" s="2">
        <v>-5</v>
      </c>
      <c r="N102" t="s">
        <v>4523</v>
      </c>
      <c r="O102" t="s">
        <v>4524</v>
      </c>
      <c r="P102" t="s">
        <v>4893</v>
      </c>
      <c r="Q102" t="s">
        <v>4896</v>
      </c>
      <c r="R102" t="s">
        <v>44</v>
      </c>
      <c r="S102" t="s">
        <v>4688</v>
      </c>
      <c r="T102" s="3">
        <v>45811</v>
      </c>
      <c r="U102" s="3">
        <v>45811</v>
      </c>
      <c r="V102" s="2">
        <v>0</v>
      </c>
      <c r="W102" t="s">
        <v>44</v>
      </c>
      <c r="X102" t="s">
        <v>44</v>
      </c>
      <c r="Y102" t="s">
        <v>4897</v>
      </c>
      <c r="Z102" t="s">
        <v>637</v>
      </c>
      <c r="AA102" t="s">
        <v>4529</v>
      </c>
      <c r="AB102" t="s">
        <v>4530</v>
      </c>
      <c r="AC102" t="s">
        <v>89</v>
      </c>
      <c r="AD102" t="str">
        <f t="shared" si="1"/>
        <v>10-60</v>
      </c>
      <c r="AE102" t="str">
        <f>VLOOKUP(AD102,'Main_Sub Desc'!C:D,2,)</f>
        <v>LPC from invoicing</v>
      </c>
      <c r="AF102" t="str">
        <f>VLOOKUP(VALUE(H102),'Main_Sub Desc'!F:G,2,)</f>
        <v>Wtr Rev Late Payment</v>
      </c>
      <c r="AG102">
        <f>IFERROR(VLOOKUP(VALUE(I102),'PC Mapping'!A:F,6,),"")</f>
        <v>10469</v>
      </c>
      <c r="AH102" s="13" t="str">
        <f>VLOOKUP(AG102,'PC Mapping'!L:M,2,)</f>
        <v>Bolivar Water</v>
      </c>
    </row>
    <row r="103" spans="1:34" x14ac:dyDescent="0.2">
      <c r="A103" t="s">
        <v>4898</v>
      </c>
      <c r="B103" t="s">
        <v>4707</v>
      </c>
      <c r="C103" t="s">
        <v>4519</v>
      </c>
      <c r="D103" t="s">
        <v>4520</v>
      </c>
      <c r="E103" s="3">
        <v>45810</v>
      </c>
      <c r="F103" t="s">
        <v>44</v>
      </c>
      <c r="G103" t="s">
        <v>3742</v>
      </c>
      <c r="H103" t="s">
        <v>3722</v>
      </c>
      <c r="I103" t="s">
        <v>4538</v>
      </c>
      <c r="J103" t="s">
        <v>4522</v>
      </c>
      <c r="K103" s="2">
        <v>-6.19</v>
      </c>
      <c r="L103" t="s">
        <v>44</v>
      </c>
      <c r="M103" s="2">
        <v>-6.19</v>
      </c>
      <c r="N103" t="s">
        <v>4523</v>
      </c>
      <c r="O103" t="s">
        <v>4524</v>
      </c>
      <c r="P103" t="s">
        <v>4899</v>
      </c>
      <c r="Q103" t="s">
        <v>4900</v>
      </c>
      <c r="R103" t="s">
        <v>44</v>
      </c>
      <c r="S103" t="s">
        <v>4688</v>
      </c>
      <c r="T103" s="3">
        <v>45811</v>
      </c>
      <c r="U103" s="3">
        <v>45811</v>
      </c>
      <c r="V103" s="2">
        <v>0</v>
      </c>
      <c r="W103" t="s">
        <v>44</v>
      </c>
      <c r="X103" t="s">
        <v>44</v>
      </c>
      <c r="Y103" t="s">
        <v>4901</v>
      </c>
      <c r="Z103" t="s">
        <v>4902</v>
      </c>
      <c r="AA103" t="s">
        <v>4529</v>
      </c>
      <c r="AB103" t="s">
        <v>4530</v>
      </c>
      <c r="AC103" t="s">
        <v>89</v>
      </c>
      <c r="AD103" t="str">
        <f t="shared" si="1"/>
        <v>10-60</v>
      </c>
      <c r="AE103" t="str">
        <f>VLOOKUP(AD103,'Main_Sub Desc'!C:D,2,)</f>
        <v>LPC from invoicing</v>
      </c>
      <c r="AF103" t="str">
        <f>VLOOKUP(VALUE(H103),'Main_Sub Desc'!F:G,2,)</f>
        <v>Wtr Rev Late Payment</v>
      </c>
      <c r="AG103">
        <f>IFERROR(VLOOKUP(VALUE(I103),'PC Mapping'!A:F,6,),"")</f>
        <v>10469</v>
      </c>
      <c r="AH103" s="13" t="str">
        <f>VLOOKUP(AG103,'PC Mapping'!L:M,2,)</f>
        <v>Bolivar Water</v>
      </c>
    </row>
    <row r="104" spans="1:34" x14ac:dyDescent="0.2">
      <c r="A104" t="s">
        <v>4898</v>
      </c>
      <c r="B104" t="s">
        <v>4707</v>
      </c>
      <c r="C104" t="s">
        <v>4519</v>
      </c>
      <c r="D104" t="s">
        <v>4520</v>
      </c>
      <c r="E104" s="3">
        <v>45810</v>
      </c>
      <c r="F104" t="s">
        <v>44</v>
      </c>
      <c r="G104" t="s">
        <v>3742</v>
      </c>
      <c r="H104" t="s">
        <v>3716</v>
      </c>
      <c r="I104" t="s">
        <v>4534</v>
      </c>
      <c r="J104" t="s">
        <v>4522</v>
      </c>
      <c r="K104" s="2">
        <v>-9.3699999999999992</v>
      </c>
      <c r="L104" t="s">
        <v>44</v>
      </c>
      <c r="M104" s="2">
        <v>-9.3699999999999992</v>
      </c>
      <c r="N104" t="s">
        <v>4523</v>
      </c>
      <c r="O104" t="s">
        <v>4524</v>
      </c>
      <c r="P104" t="s">
        <v>4899</v>
      </c>
      <c r="Q104" t="s">
        <v>4903</v>
      </c>
      <c r="R104" t="s">
        <v>44</v>
      </c>
      <c r="S104" t="s">
        <v>4688</v>
      </c>
      <c r="T104" s="3">
        <v>45811</v>
      </c>
      <c r="U104" s="3">
        <v>45811</v>
      </c>
      <c r="V104" s="2">
        <v>0</v>
      </c>
      <c r="W104" t="s">
        <v>44</v>
      </c>
      <c r="X104" t="s">
        <v>44</v>
      </c>
      <c r="Y104" t="s">
        <v>4904</v>
      </c>
      <c r="Z104" t="s">
        <v>4902</v>
      </c>
      <c r="AA104" t="s">
        <v>4529</v>
      </c>
      <c r="AB104" t="s">
        <v>4530</v>
      </c>
      <c r="AC104" t="s">
        <v>89</v>
      </c>
      <c r="AD104" t="str">
        <f t="shared" si="1"/>
        <v>10-60</v>
      </c>
      <c r="AE104" t="str">
        <f>VLOOKUP(AD104,'Main_Sub Desc'!C:D,2,)</f>
        <v>LPC from invoicing</v>
      </c>
      <c r="AF104" t="str">
        <f>VLOOKUP(VALUE(H104),'Main_Sub Desc'!F:G,2,)</f>
        <v>Wst Rev Late Payment</v>
      </c>
      <c r="AG104">
        <f>IFERROR(VLOOKUP(VALUE(I104),'PC Mapping'!A:F,6,),"")</f>
        <v>10514</v>
      </c>
      <c r="AH104" s="13" t="str">
        <f>VLOOKUP(AG104,'PC Mapping'!L:M,2,)</f>
        <v>Bolivar Sewer</v>
      </c>
    </row>
    <row r="105" spans="1:34" x14ac:dyDescent="0.2">
      <c r="A105" t="s">
        <v>4905</v>
      </c>
      <c r="B105" t="s">
        <v>4707</v>
      </c>
      <c r="C105" t="s">
        <v>4519</v>
      </c>
      <c r="D105" t="s">
        <v>4520</v>
      </c>
      <c r="E105" s="3">
        <v>45810</v>
      </c>
      <c r="F105" t="s">
        <v>44</v>
      </c>
      <c r="G105" t="s">
        <v>3742</v>
      </c>
      <c r="H105" t="s">
        <v>3722</v>
      </c>
      <c r="I105" t="s">
        <v>4538</v>
      </c>
      <c r="J105" t="s">
        <v>4522</v>
      </c>
      <c r="K105" s="2">
        <v>-5.56</v>
      </c>
      <c r="L105" t="s">
        <v>44</v>
      </c>
      <c r="M105" s="2">
        <v>-5.56</v>
      </c>
      <c r="N105" t="s">
        <v>4523</v>
      </c>
      <c r="O105" t="s">
        <v>4524</v>
      </c>
      <c r="P105" t="s">
        <v>4906</v>
      </c>
      <c r="Q105" t="s">
        <v>4907</v>
      </c>
      <c r="R105" t="s">
        <v>44</v>
      </c>
      <c r="S105" t="s">
        <v>4688</v>
      </c>
      <c r="T105" s="3">
        <v>45811</v>
      </c>
      <c r="U105" s="3">
        <v>45811</v>
      </c>
      <c r="V105" s="2">
        <v>0</v>
      </c>
      <c r="W105" t="s">
        <v>44</v>
      </c>
      <c r="X105" t="s">
        <v>44</v>
      </c>
      <c r="Y105" t="s">
        <v>4908</v>
      </c>
      <c r="Z105" t="s">
        <v>1012</v>
      </c>
      <c r="AA105" t="s">
        <v>4529</v>
      </c>
      <c r="AB105" t="s">
        <v>4530</v>
      </c>
      <c r="AC105" t="s">
        <v>89</v>
      </c>
      <c r="AD105" t="str">
        <f t="shared" si="1"/>
        <v>10-60</v>
      </c>
      <c r="AE105" t="str">
        <f>VLOOKUP(AD105,'Main_Sub Desc'!C:D,2,)</f>
        <v>LPC from invoicing</v>
      </c>
      <c r="AF105" t="str">
        <f>VLOOKUP(VALUE(H105),'Main_Sub Desc'!F:G,2,)</f>
        <v>Wtr Rev Late Payment</v>
      </c>
      <c r="AG105">
        <f>IFERROR(VLOOKUP(VALUE(I105),'PC Mapping'!A:F,6,),"")</f>
        <v>10469</v>
      </c>
      <c r="AH105" s="13" t="str">
        <f>VLOOKUP(AG105,'PC Mapping'!L:M,2,)</f>
        <v>Bolivar Water</v>
      </c>
    </row>
    <row r="106" spans="1:34" x14ac:dyDescent="0.2">
      <c r="A106" t="s">
        <v>4905</v>
      </c>
      <c r="B106" t="s">
        <v>4707</v>
      </c>
      <c r="C106" t="s">
        <v>4519</v>
      </c>
      <c r="D106" t="s">
        <v>4520</v>
      </c>
      <c r="E106" s="3">
        <v>45810</v>
      </c>
      <c r="F106" t="s">
        <v>44</v>
      </c>
      <c r="G106" t="s">
        <v>3742</v>
      </c>
      <c r="H106" t="s">
        <v>3716</v>
      </c>
      <c r="I106" t="s">
        <v>4534</v>
      </c>
      <c r="J106" t="s">
        <v>4522</v>
      </c>
      <c r="K106" s="2">
        <v>-7.81</v>
      </c>
      <c r="L106" t="s">
        <v>44</v>
      </c>
      <c r="M106" s="2">
        <v>-7.81</v>
      </c>
      <c r="N106" t="s">
        <v>4523</v>
      </c>
      <c r="O106" t="s">
        <v>4524</v>
      </c>
      <c r="P106" t="s">
        <v>4906</v>
      </c>
      <c r="Q106" t="s">
        <v>4909</v>
      </c>
      <c r="R106" t="s">
        <v>44</v>
      </c>
      <c r="S106" t="s">
        <v>4688</v>
      </c>
      <c r="T106" s="3">
        <v>45811</v>
      </c>
      <c r="U106" s="3">
        <v>45811</v>
      </c>
      <c r="V106" s="2">
        <v>0</v>
      </c>
      <c r="W106" t="s">
        <v>44</v>
      </c>
      <c r="X106" t="s">
        <v>44</v>
      </c>
      <c r="Y106" t="s">
        <v>4910</v>
      </c>
      <c r="Z106" t="s">
        <v>1012</v>
      </c>
      <c r="AA106" t="s">
        <v>4529</v>
      </c>
      <c r="AB106" t="s">
        <v>4530</v>
      </c>
      <c r="AC106" t="s">
        <v>89</v>
      </c>
      <c r="AD106" t="str">
        <f t="shared" si="1"/>
        <v>10-60</v>
      </c>
      <c r="AE106" t="str">
        <f>VLOOKUP(AD106,'Main_Sub Desc'!C:D,2,)</f>
        <v>LPC from invoicing</v>
      </c>
      <c r="AF106" t="str">
        <f>VLOOKUP(VALUE(H106),'Main_Sub Desc'!F:G,2,)</f>
        <v>Wst Rev Late Payment</v>
      </c>
      <c r="AG106">
        <f>IFERROR(VLOOKUP(VALUE(I106),'PC Mapping'!A:F,6,),"")</f>
        <v>10514</v>
      </c>
      <c r="AH106" s="13" t="str">
        <f>VLOOKUP(AG106,'PC Mapping'!L:M,2,)</f>
        <v>Bolivar Sewer</v>
      </c>
    </row>
    <row r="107" spans="1:34" x14ac:dyDescent="0.2">
      <c r="A107" t="s">
        <v>4911</v>
      </c>
      <c r="B107" t="s">
        <v>4707</v>
      </c>
      <c r="C107" t="s">
        <v>4519</v>
      </c>
      <c r="D107" t="s">
        <v>4520</v>
      </c>
      <c r="E107" s="3">
        <v>45810</v>
      </c>
      <c r="F107" t="s">
        <v>44</v>
      </c>
      <c r="G107" t="s">
        <v>3742</v>
      </c>
      <c r="H107" t="s">
        <v>3716</v>
      </c>
      <c r="I107" t="s">
        <v>4534</v>
      </c>
      <c r="J107" t="s">
        <v>4522</v>
      </c>
      <c r="K107" s="2">
        <v>-8.57</v>
      </c>
      <c r="L107" t="s">
        <v>44</v>
      </c>
      <c r="M107" s="2">
        <v>-8.57</v>
      </c>
      <c r="N107" t="s">
        <v>4523</v>
      </c>
      <c r="O107" t="s">
        <v>4524</v>
      </c>
      <c r="P107" t="s">
        <v>4912</v>
      </c>
      <c r="Q107" t="s">
        <v>4913</v>
      </c>
      <c r="R107" t="s">
        <v>44</v>
      </c>
      <c r="S107" t="s">
        <v>4688</v>
      </c>
      <c r="T107" s="3">
        <v>45811</v>
      </c>
      <c r="U107" s="3">
        <v>45811</v>
      </c>
      <c r="V107" s="2">
        <v>0</v>
      </c>
      <c r="W107" t="s">
        <v>44</v>
      </c>
      <c r="X107" t="s">
        <v>44</v>
      </c>
      <c r="Y107" t="s">
        <v>4914</v>
      </c>
      <c r="Z107" t="s">
        <v>735</v>
      </c>
      <c r="AA107" t="s">
        <v>4529</v>
      </c>
      <c r="AB107" t="s">
        <v>4530</v>
      </c>
      <c r="AC107" t="s">
        <v>89</v>
      </c>
      <c r="AD107" t="str">
        <f t="shared" si="1"/>
        <v>10-60</v>
      </c>
      <c r="AE107" t="str">
        <f>VLOOKUP(AD107,'Main_Sub Desc'!C:D,2,)</f>
        <v>LPC from invoicing</v>
      </c>
      <c r="AF107" t="str">
        <f>VLOOKUP(VALUE(H107),'Main_Sub Desc'!F:G,2,)</f>
        <v>Wst Rev Late Payment</v>
      </c>
      <c r="AG107">
        <f>IFERROR(VLOOKUP(VALUE(I107),'PC Mapping'!A:F,6,),"")</f>
        <v>10514</v>
      </c>
      <c r="AH107" s="13" t="str">
        <f>VLOOKUP(AG107,'PC Mapping'!L:M,2,)</f>
        <v>Bolivar Sewer</v>
      </c>
    </row>
    <row r="108" spans="1:34" x14ac:dyDescent="0.2">
      <c r="A108" t="s">
        <v>4911</v>
      </c>
      <c r="B108" t="s">
        <v>4707</v>
      </c>
      <c r="C108" t="s">
        <v>4519</v>
      </c>
      <c r="D108" t="s">
        <v>4520</v>
      </c>
      <c r="E108" s="3">
        <v>45810</v>
      </c>
      <c r="F108" t="s">
        <v>44</v>
      </c>
      <c r="G108" t="s">
        <v>3742</v>
      </c>
      <c r="H108" t="s">
        <v>3722</v>
      </c>
      <c r="I108" t="s">
        <v>4538</v>
      </c>
      <c r="J108" t="s">
        <v>4522</v>
      </c>
      <c r="K108" s="2">
        <v>-6.38</v>
      </c>
      <c r="L108" t="s">
        <v>44</v>
      </c>
      <c r="M108" s="2">
        <v>-6.38</v>
      </c>
      <c r="N108" t="s">
        <v>4523</v>
      </c>
      <c r="O108" t="s">
        <v>4524</v>
      </c>
      <c r="P108" t="s">
        <v>4912</v>
      </c>
      <c r="Q108" t="s">
        <v>4915</v>
      </c>
      <c r="R108" t="s">
        <v>44</v>
      </c>
      <c r="S108" t="s">
        <v>4688</v>
      </c>
      <c r="T108" s="3">
        <v>45811</v>
      </c>
      <c r="U108" s="3">
        <v>45811</v>
      </c>
      <c r="V108" s="2">
        <v>0</v>
      </c>
      <c r="W108" t="s">
        <v>44</v>
      </c>
      <c r="X108" t="s">
        <v>44</v>
      </c>
      <c r="Y108" t="s">
        <v>4916</v>
      </c>
      <c r="Z108" t="s">
        <v>735</v>
      </c>
      <c r="AA108" t="s">
        <v>4529</v>
      </c>
      <c r="AB108" t="s">
        <v>4530</v>
      </c>
      <c r="AC108" t="s">
        <v>89</v>
      </c>
      <c r="AD108" t="str">
        <f t="shared" si="1"/>
        <v>10-60</v>
      </c>
      <c r="AE108" t="str">
        <f>VLOOKUP(AD108,'Main_Sub Desc'!C:D,2,)</f>
        <v>LPC from invoicing</v>
      </c>
      <c r="AF108" t="str">
        <f>VLOOKUP(VALUE(H108),'Main_Sub Desc'!F:G,2,)</f>
        <v>Wtr Rev Late Payment</v>
      </c>
      <c r="AG108">
        <f>IFERROR(VLOOKUP(VALUE(I108),'PC Mapping'!A:F,6,),"")</f>
        <v>10469</v>
      </c>
      <c r="AH108" s="13" t="str">
        <f>VLOOKUP(AG108,'PC Mapping'!L:M,2,)</f>
        <v>Bolivar Water</v>
      </c>
    </row>
    <row r="109" spans="1:34" x14ac:dyDescent="0.2">
      <c r="A109" t="s">
        <v>4917</v>
      </c>
      <c r="B109" t="s">
        <v>4707</v>
      </c>
      <c r="C109" t="s">
        <v>4519</v>
      </c>
      <c r="D109" t="s">
        <v>4520</v>
      </c>
      <c r="E109" s="3">
        <v>45810</v>
      </c>
      <c r="F109" t="s">
        <v>44</v>
      </c>
      <c r="G109" t="s">
        <v>3742</v>
      </c>
      <c r="H109" t="s">
        <v>3716</v>
      </c>
      <c r="I109" t="s">
        <v>4534</v>
      </c>
      <c r="J109" t="s">
        <v>4522</v>
      </c>
      <c r="K109" s="2">
        <v>-8.5</v>
      </c>
      <c r="L109" t="s">
        <v>44</v>
      </c>
      <c r="M109" s="2">
        <v>-8.5</v>
      </c>
      <c r="N109" t="s">
        <v>4523</v>
      </c>
      <c r="O109" t="s">
        <v>4524</v>
      </c>
      <c r="P109" t="s">
        <v>4918</v>
      </c>
      <c r="Q109" t="s">
        <v>4919</v>
      </c>
      <c r="R109" t="s">
        <v>44</v>
      </c>
      <c r="S109" t="s">
        <v>4688</v>
      </c>
      <c r="T109" s="3">
        <v>45811</v>
      </c>
      <c r="U109" s="3">
        <v>45811</v>
      </c>
      <c r="V109" s="2">
        <v>0</v>
      </c>
      <c r="W109" t="s">
        <v>44</v>
      </c>
      <c r="X109" t="s">
        <v>44</v>
      </c>
      <c r="Y109" t="s">
        <v>4920</v>
      </c>
      <c r="Z109" t="s">
        <v>1222</v>
      </c>
      <c r="AA109" t="s">
        <v>4529</v>
      </c>
      <c r="AB109" t="s">
        <v>4530</v>
      </c>
      <c r="AC109" t="s">
        <v>89</v>
      </c>
      <c r="AD109" t="str">
        <f t="shared" si="1"/>
        <v>10-60</v>
      </c>
      <c r="AE109" t="str">
        <f>VLOOKUP(AD109,'Main_Sub Desc'!C:D,2,)</f>
        <v>LPC from invoicing</v>
      </c>
      <c r="AF109" t="str">
        <f>VLOOKUP(VALUE(H109),'Main_Sub Desc'!F:G,2,)</f>
        <v>Wst Rev Late Payment</v>
      </c>
      <c r="AG109">
        <f>IFERROR(VLOOKUP(VALUE(I109),'PC Mapping'!A:F,6,),"")</f>
        <v>10514</v>
      </c>
      <c r="AH109" s="13" t="str">
        <f>VLOOKUP(AG109,'PC Mapping'!L:M,2,)</f>
        <v>Bolivar Sewer</v>
      </c>
    </row>
    <row r="110" spans="1:34" x14ac:dyDescent="0.2">
      <c r="A110" t="s">
        <v>4917</v>
      </c>
      <c r="B110" t="s">
        <v>4707</v>
      </c>
      <c r="C110" t="s">
        <v>4519</v>
      </c>
      <c r="D110" t="s">
        <v>4520</v>
      </c>
      <c r="E110" s="3">
        <v>45810</v>
      </c>
      <c r="F110" t="s">
        <v>44</v>
      </c>
      <c r="G110" t="s">
        <v>3742</v>
      </c>
      <c r="H110" t="s">
        <v>3722</v>
      </c>
      <c r="I110" t="s">
        <v>4538</v>
      </c>
      <c r="J110" t="s">
        <v>4522</v>
      </c>
      <c r="K110" s="2">
        <v>-6.03</v>
      </c>
      <c r="L110" t="s">
        <v>44</v>
      </c>
      <c r="M110" s="2">
        <v>-6.03</v>
      </c>
      <c r="N110" t="s">
        <v>4523</v>
      </c>
      <c r="O110" t="s">
        <v>4524</v>
      </c>
      <c r="P110" t="s">
        <v>4918</v>
      </c>
      <c r="Q110" t="s">
        <v>4921</v>
      </c>
      <c r="R110" t="s">
        <v>44</v>
      </c>
      <c r="S110" t="s">
        <v>4688</v>
      </c>
      <c r="T110" s="3">
        <v>45811</v>
      </c>
      <c r="U110" s="3">
        <v>45811</v>
      </c>
      <c r="V110" s="2">
        <v>0</v>
      </c>
      <c r="W110" t="s">
        <v>44</v>
      </c>
      <c r="X110" t="s">
        <v>44</v>
      </c>
      <c r="Y110" t="s">
        <v>4922</v>
      </c>
      <c r="Z110" t="s">
        <v>1222</v>
      </c>
      <c r="AA110" t="s">
        <v>4529</v>
      </c>
      <c r="AB110" t="s">
        <v>4530</v>
      </c>
      <c r="AC110" t="s">
        <v>89</v>
      </c>
      <c r="AD110" t="str">
        <f t="shared" si="1"/>
        <v>10-60</v>
      </c>
      <c r="AE110" t="str">
        <f>VLOOKUP(AD110,'Main_Sub Desc'!C:D,2,)</f>
        <v>LPC from invoicing</v>
      </c>
      <c r="AF110" t="str">
        <f>VLOOKUP(VALUE(H110),'Main_Sub Desc'!F:G,2,)</f>
        <v>Wtr Rev Late Payment</v>
      </c>
      <c r="AG110">
        <f>IFERROR(VLOOKUP(VALUE(I110),'PC Mapping'!A:F,6,),"")</f>
        <v>10469</v>
      </c>
      <c r="AH110" s="13" t="str">
        <f>VLOOKUP(AG110,'PC Mapping'!L:M,2,)</f>
        <v>Bolivar Water</v>
      </c>
    </row>
    <row r="111" spans="1:34" x14ac:dyDescent="0.2">
      <c r="A111" t="s">
        <v>4923</v>
      </c>
      <c r="B111" t="s">
        <v>4707</v>
      </c>
      <c r="C111" t="s">
        <v>4519</v>
      </c>
      <c r="D111" t="s">
        <v>4520</v>
      </c>
      <c r="E111" s="3">
        <v>45810</v>
      </c>
      <c r="F111" t="s">
        <v>44</v>
      </c>
      <c r="G111" t="s">
        <v>3742</v>
      </c>
      <c r="H111" t="s">
        <v>3716</v>
      </c>
      <c r="I111" t="s">
        <v>4534</v>
      </c>
      <c r="J111" t="s">
        <v>4522</v>
      </c>
      <c r="K111" s="2">
        <v>-8.1999999999999993</v>
      </c>
      <c r="L111" t="s">
        <v>44</v>
      </c>
      <c r="M111" s="2">
        <v>-8.1999999999999993</v>
      </c>
      <c r="N111" t="s">
        <v>4523</v>
      </c>
      <c r="O111" t="s">
        <v>4524</v>
      </c>
      <c r="P111" t="s">
        <v>4924</v>
      </c>
      <c r="Q111" t="s">
        <v>4925</v>
      </c>
      <c r="R111" t="s">
        <v>44</v>
      </c>
      <c r="S111" t="s">
        <v>4688</v>
      </c>
      <c r="T111" s="3">
        <v>45811</v>
      </c>
      <c r="U111" s="3">
        <v>45811</v>
      </c>
      <c r="V111" s="2">
        <v>0</v>
      </c>
      <c r="W111" t="s">
        <v>44</v>
      </c>
      <c r="X111" t="s">
        <v>44</v>
      </c>
      <c r="Y111" t="s">
        <v>4926</v>
      </c>
      <c r="Z111" t="s">
        <v>4927</v>
      </c>
      <c r="AA111" t="s">
        <v>4529</v>
      </c>
      <c r="AB111" t="s">
        <v>4530</v>
      </c>
      <c r="AC111" t="s">
        <v>89</v>
      </c>
      <c r="AD111" t="str">
        <f t="shared" si="1"/>
        <v>10-60</v>
      </c>
      <c r="AE111" t="str">
        <f>VLOOKUP(AD111,'Main_Sub Desc'!C:D,2,)</f>
        <v>LPC from invoicing</v>
      </c>
      <c r="AF111" t="str">
        <f>VLOOKUP(VALUE(H111),'Main_Sub Desc'!F:G,2,)</f>
        <v>Wst Rev Late Payment</v>
      </c>
      <c r="AG111">
        <f>IFERROR(VLOOKUP(VALUE(I111),'PC Mapping'!A:F,6,),"")</f>
        <v>10514</v>
      </c>
      <c r="AH111" s="13" t="str">
        <f>VLOOKUP(AG111,'PC Mapping'!L:M,2,)</f>
        <v>Bolivar Sewer</v>
      </c>
    </row>
    <row r="112" spans="1:34" x14ac:dyDescent="0.2">
      <c r="A112" t="s">
        <v>4923</v>
      </c>
      <c r="B112" t="s">
        <v>4707</v>
      </c>
      <c r="C112" t="s">
        <v>4519</v>
      </c>
      <c r="D112" t="s">
        <v>4520</v>
      </c>
      <c r="E112" s="3">
        <v>45810</v>
      </c>
      <c r="F112" t="s">
        <v>44</v>
      </c>
      <c r="G112" t="s">
        <v>3742</v>
      </c>
      <c r="H112" t="s">
        <v>3722</v>
      </c>
      <c r="I112" t="s">
        <v>4538</v>
      </c>
      <c r="J112" t="s">
        <v>4522</v>
      </c>
      <c r="K112" s="2">
        <v>-6</v>
      </c>
      <c r="L112" t="s">
        <v>44</v>
      </c>
      <c r="M112" s="2">
        <v>-6</v>
      </c>
      <c r="N112" t="s">
        <v>4523</v>
      </c>
      <c r="O112" t="s">
        <v>4524</v>
      </c>
      <c r="P112" t="s">
        <v>4924</v>
      </c>
      <c r="Q112" t="s">
        <v>4928</v>
      </c>
      <c r="R112" t="s">
        <v>44</v>
      </c>
      <c r="S112" t="s">
        <v>4688</v>
      </c>
      <c r="T112" s="3">
        <v>45811</v>
      </c>
      <c r="U112" s="3">
        <v>45811</v>
      </c>
      <c r="V112" s="2">
        <v>0</v>
      </c>
      <c r="W112" t="s">
        <v>44</v>
      </c>
      <c r="X112" t="s">
        <v>44</v>
      </c>
      <c r="Y112" t="s">
        <v>4929</v>
      </c>
      <c r="Z112" t="s">
        <v>4927</v>
      </c>
      <c r="AA112" t="s">
        <v>4529</v>
      </c>
      <c r="AB112" t="s">
        <v>4530</v>
      </c>
      <c r="AC112" t="s">
        <v>89</v>
      </c>
      <c r="AD112" t="str">
        <f t="shared" si="1"/>
        <v>10-60</v>
      </c>
      <c r="AE112" t="str">
        <f>VLOOKUP(AD112,'Main_Sub Desc'!C:D,2,)</f>
        <v>LPC from invoicing</v>
      </c>
      <c r="AF112" t="str">
        <f>VLOOKUP(VALUE(H112),'Main_Sub Desc'!F:G,2,)</f>
        <v>Wtr Rev Late Payment</v>
      </c>
      <c r="AG112">
        <f>IFERROR(VLOOKUP(VALUE(I112),'PC Mapping'!A:F,6,),"")</f>
        <v>10469</v>
      </c>
      <c r="AH112" s="13" t="str">
        <f>VLOOKUP(AG112,'PC Mapping'!L:M,2,)</f>
        <v>Bolivar Water</v>
      </c>
    </row>
    <row r="113" spans="1:34" x14ac:dyDescent="0.2">
      <c r="A113" t="s">
        <v>4930</v>
      </c>
      <c r="B113" t="s">
        <v>4707</v>
      </c>
      <c r="C113" t="s">
        <v>4519</v>
      </c>
      <c r="D113" t="s">
        <v>4520</v>
      </c>
      <c r="E113" s="3">
        <v>45810</v>
      </c>
      <c r="F113" t="s">
        <v>44</v>
      </c>
      <c r="G113" t="s">
        <v>3742</v>
      </c>
      <c r="H113" t="s">
        <v>3722</v>
      </c>
      <c r="I113" t="s">
        <v>4538</v>
      </c>
      <c r="J113" t="s">
        <v>4522</v>
      </c>
      <c r="K113" s="2">
        <v>-8.2100000000000009</v>
      </c>
      <c r="L113" t="s">
        <v>44</v>
      </c>
      <c r="M113" s="2">
        <v>-8.2100000000000009</v>
      </c>
      <c r="N113" t="s">
        <v>4523</v>
      </c>
      <c r="O113" t="s">
        <v>4524</v>
      </c>
      <c r="P113" t="s">
        <v>4931</v>
      </c>
      <c r="Q113" t="s">
        <v>4932</v>
      </c>
      <c r="R113" t="s">
        <v>44</v>
      </c>
      <c r="S113" t="s">
        <v>4688</v>
      </c>
      <c r="T113" s="3">
        <v>45811</v>
      </c>
      <c r="U113" s="3">
        <v>45811</v>
      </c>
      <c r="V113" s="2">
        <v>0</v>
      </c>
      <c r="W113" t="s">
        <v>44</v>
      </c>
      <c r="X113" t="s">
        <v>44</v>
      </c>
      <c r="Y113" t="s">
        <v>4933</v>
      </c>
      <c r="Z113" t="s">
        <v>829</v>
      </c>
      <c r="AA113" t="s">
        <v>4529</v>
      </c>
      <c r="AB113" t="s">
        <v>4530</v>
      </c>
      <c r="AC113" t="s">
        <v>89</v>
      </c>
      <c r="AD113" t="str">
        <f t="shared" si="1"/>
        <v>10-60</v>
      </c>
      <c r="AE113" t="str">
        <f>VLOOKUP(AD113,'Main_Sub Desc'!C:D,2,)</f>
        <v>LPC from invoicing</v>
      </c>
      <c r="AF113" t="str">
        <f>VLOOKUP(VALUE(H113),'Main_Sub Desc'!F:G,2,)</f>
        <v>Wtr Rev Late Payment</v>
      </c>
      <c r="AG113">
        <f>IFERROR(VLOOKUP(VALUE(I113),'PC Mapping'!A:F,6,),"")</f>
        <v>10469</v>
      </c>
      <c r="AH113" s="13" t="str">
        <f>VLOOKUP(AG113,'PC Mapping'!L:M,2,)</f>
        <v>Bolivar Water</v>
      </c>
    </row>
    <row r="114" spans="1:34" x14ac:dyDescent="0.2">
      <c r="A114" t="s">
        <v>4930</v>
      </c>
      <c r="B114" t="s">
        <v>4707</v>
      </c>
      <c r="C114" t="s">
        <v>4519</v>
      </c>
      <c r="D114" t="s">
        <v>4520</v>
      </c>
      <c r="E114" s="3">
        <v>45810</v>
      </c>
      <c r="F114" t="s">
        <v>44</v>
      </c>
      <c r="G114" t="s">
        <v>3742</v>
      </c>
      <c r="H114" t="s">
        <v>3716</v>
      </c>
      <c r="I114" t="s">
        <v>4534</v>
      </c>
      <c r="J114" t="s">
        <v>4522</v>
      </c>
      <c r="K114" s="2">
        <v>-12.25</v>
      </c>
      <c r="L114" t="s">
        <v>44</v>
      </c>
      <c r="M114" s="2">
        <v>-12.25</v>
      </c>
      <c r="N114" t="s">
        <v>4523</v>
      </c>
      <c r="O114" t="s">
        <v>4524</v>
      </c>
      <c r="P114" t="s">
        <v>4931</v>
      </c>
      <c r="Q114" t="s">
        <v>4934</v>
      </c>
      <c r="R114" t="s">
        <v>44</v>
      </c>
      <c r="S114" t="s">
        <v>4688</v>
      </c>
      <c r="T114" s="3">
        <v>45811</v>
      </c>
      <c r="U114" s="3">
        <v>45811</v>
      </c>
      <c r="V114" s="2">
        <v>0</v>
      </c>
      <c r="W114" t="s">
        <v>44</v>
      </c>
      <c r="X114" t="s">
        <v>44</v>
      </c>
      <c r="Y114" t="s">
        <v>4935</v>
      </c>
      <c r="Z114" t="s">
        <v>829</v>
      </c>
      <c r="AA114" t="s">
        <v>4529</v>
      </c>
      <c r="AB114" t="s">
        <v>4530</v>
      </c>
      <c r="AC114" t="s">
        <v>89</v>
      </c>
      <c r="AD114" t="str">
        <f t="shared" si="1"/>
        <v>10-60</v>
      </c>
      <c r="AE114" t="str">
        <f>VLOOKUP(AD114,'Main_Sub Desc'!C:D,2,)</f>
        <v>LPC from invoicing</v>
      </c>
      <c r="AF114" t="str">
        <f>VLOOKUP(VALUE(H114),'Main_Sub Desc'!F:G,2,)</f>
        <v>Wst Rev Late Payment</v>
      </c>
      <c r="AG114">
        <f>IFERROR(VLOOKUP(VALUE(I114),'PC Mapping'!A:F,6,),"")</f>
        <v>10514</v>
      </c>
      <c r="AH114" s="13" t="str">
        <f>VLOOKUP(AG114,'PC Mapping'!L:M,2,)</f>
        <v>Bolivar Sewer</v>
      </c>
    </row>
    <row r="115" spans="1:34" x14ac:dyDescent="0.2">
      <c r="A115" t="s">
        <v>4936</v>
      </c>
      <c r="B115" t="s">
        <v>4707</v>
      </c>
      <c r="C115" t="s">
        <v>4519</v>
      </c>
      <c r="D115" t="s">
        <v>4520</v>
      </c>
      <c r="E115" s="3">
        <v>45810</v>
      </c>
      <c r="F115" t="s">
        <v>44</v>
      </c>
      <c r="G115" t="s">
        <v>3742</v>
      </c>
      <c r="H115" t="s">
        <v>3716</v>
      </c>
      <c r="I115" t="s">
        <v>4534</v>
      </c>
      <c r="J115" t="s">
        <v>4522</v>
      </c>
      <c r="K115" s="2">
        <v>-69.03</v>
      </c>
      <c r="L115" t="s">
        <v>44</v>
      </c>
      <c r="M115" s="2">
        <v>-69.03</v>
      </c>
      <c r="N115" t="s">
        <v>4523</v>
      </c>
      <c r="O115" t="s">
        <v>4524</v>
      </c>
      <c r="P115" t="s">
        <v>4937</v>
      </c>
      <c r="Q115" t="s">
        <v>4938</v>
      </c>
      <c r="R115" t="s">
        <v>44</v>
      </c>
      <c r="S115" t="s">
        <v>4688</v>
      </c>
      <c r="T115" s="3">
        <v>45811</v>
      </c>
      <c r="U115" s="3">
        <v>45811</v>
      </c>
      <c r="V115" s="2">
        <v>0</v>
      </c>
      <c r="W115" t="s">
        <v>44</v>
      </c>
      <c r="X115" t="s">
        <v>44</v>
      </c>
      <c r="Y115" t="s">
        <v>4939</v>
      </c>
      <c r="Z115" t="s">
        <v>941</v>
      </c>
      <c r="AA115" t="s">
        <v>4529</v>
      </c>
      <c r="AB115" t="s">
        <v>4530</v>
      </c>
      <c r="AC115" t="s">
        <v>89</v>
      </c>
      <c r="AD115" t="str">
        <f t="shared" si="1"/>
        <v>10-60</v>
      </c>
      <c r="AE115" t="str">
        <f>VLOOKUP(AD115,'Main_Sub Desc'!C:D,2,)</f>
        <v>LPC from invoicing</v>
      </c>
      <c r="AF115" t="str">
        <f>VLOOKUP(VALUE(H115),'Main_Sub Desc'!F:G,2,)</f>
        <v>Wst Rev Late Payment</v>
      </c>
      <c r="AG115">
        <f>IFERROR(VLOOKUP(VALUE(I115),'PC Mapping'!A:F,6,),"")</f>
        <v>10514</v>
      </c>
      <c r="AH115" s="13" t="str">
        <f>VLOOKUP(AG115,'PC Mapping'!L:M,2,)</f>
        <v>Bolivar Sewer</v>
      </c>
    </row>
    <row r="116" spans="1:34" x14ac:dyDescent="0.2">
      <c r="A116" t="s">
        <v>4936</v>
      </c>
      <c r="B116" t="s">
        <v>4707</v>
      </c>
      <c r="C116" t="s">
        <v>4519</v>
      </c>
      <c r="D116" t="s">
        <v>4520</v>
      </c>
      <c r="E116" s="3">
        <v>45810</v>
      </c>
      <c r="F116" t="s">
        <v>44</v>
      </c>
      <c r="G116" t="s">
        <v>3742</v>
      </c>
      <c r="H116" t="s">
        <v>3722</v>
      </c>
      <c r="I116" t="s">
        <v>4538</v>
      </c>
      <c r="J116" t="s">
        <v>4522</v>
      </c>
      <c r="K116" s="2">
        <v>-49.67</v>
      </c>
      <c r="L116" t="s">
        <v>44</v>
      </c>
      <c r="M116" s="2">
        <v>-49.67</v>
      </c>
      <c r="N116" t="s">
        <v>4523</v>
      </c>
      <c r="O116" t="s">
        <v>4524</v>
      </c>
      <c r="P116" t="s">
        <v>4937</v>
      </c>
      <c r="Q116" t="s">
        <v>4940</v>
      </c>
      <c r="R116" t="s">
        <v>44</v>
      </c>
      <c r="S116" t="s">
        <v>4688</v>
      </c>
      <c r="T116" s="3">
        <v>45811</v>
      </c>
      <c r="U116" s="3">
        <v>45811</v>
      </c>
      <c r="V116" s="2">
        <v>0</v>
      </c>
      <c r="W116" t="s">
        <v>44</v>
      </c>
      <c r="X116" t="s">
        <v>44</v>
      </c>
      <c r="Y116" t="s">
        <v>4941</v>
      </c>
      <c r="Z116" t="s">
        <v>941</v>
      </c>
      <c r="AA116" t="s">
        <v>4529</v>
      </c>
      <c r="AB116" t="s">
        <v>4530</v>
      </c>
      <c r="AC116" t="s">
        <v>89</v>
      </c>
      <c r="AD116" t="str">
        <f t="shared" si="1"/>
        <v>10-60</v>
      </c>
      <c r="AE116" t="str">
        <f>VLOOKUP(AD116,'Main_Sub Desc'!C:D,2,)</f>
        <v>LPC from invoicing</v>
      </c>
      <c r="AF116" t="str">
        <f>VLOOKUP(VALUE(H116),'Main_Sub Desc'!F:G,2,)</f>
        <v>Wtr Rev Late Payment</v>
      </c>
      <c r="AG116">
        <f>IFERROR(VLOOKUP(VALUE(I116),'PC Mapping'!A:F,6,),"")</f>
        <v>10469</v>
      </c>
      <c r="AH116" s="13" t="str">
        <f>VLOOKUP(AG116,'PC Mapping'!L:M,2,)</f>
        <v>Bolivar Water</v>
      </c>
    </row>
    <row r="117" spans="1:34" x14ac:dyDescent="0.2">
      <c r="A117" t="s">
        <v>4942</v>
      </c>
      <c r="B117" t="s">
        <v>4707</v>
      </c>
      <c r="C117" t="s">
        <v>4519</v>
      </c>
      <c r="D117" t="s">
        <v>4520</v>
      </c>
      <c r="E117" s="3">
        <v>45810</v>
      </c>
      <c r="F117" t="s">
        <v>44</v>
      </c>
      <c r="G117" t="s">
        <v>3742</v>
      </c>
      <c r="H117" t="s">
        <v>3722</v>
      </c>
      <c r="I117" t="s">
        <v>4538</v>
      </c>
      <c r="J117" t="s">
        <v>4522</v>
      </c>
      <c r="K117" s="2">
        <v>-7.22</v>
      </c>
      <c r="L117" t="s">
        <v>44</v>
      </c>
      <c r="M117" s="2">
        <v>-7.22</v>
      </c>
      <c r="N117" t="s">
        <v>4523</v>
      </c>
      <c r="O117" t="s">
        <v>4524</v>
      </c>
      <c r="P117" t="s">
        <v>4943</v>
      </c>
      <c r="Q117" t="s">
        <v>4944</v>
      </c>
      <c r="R117" t="s">
        <v>44</v>
      </c>
      <c r="S117" t="s">
        <v>4688</v>
      </c>
      <c r="T117" s="3">
        <v>45811</v>
      </c>
      <c r="U117" s="3">
        <v>45811</v>
      </c>
      <c r="V117" s="2">
        <v>0</v>
      </c>
      <c r="W117" t="s">
        <v>44</v>
      </c>
      <c r="X117" t="s">
        <v>44</v>
      </c>
      <c r="Y117" t="s">
        <v>4945</v>
      </c>
      <c r="Z117" t="s">
        <v>459</v>
      </c>
      <c r="AA117" t="s">
        <v>4529</v>
      </c>
      <c r="AB117" t="s">
        <v>4530</v>
      </c>
      <c r="AC117" t="s">
        <v>89</v>
      </c>
      <c r="AD117" t="str">
        <f t="shared" si="1"/>
        <v>10-60</v>
      </c>
      <c r="AE117" t="str">
        <f>VLOOKUP(AD117,'Main_Sub Desc'!C:D,2,)</f>
        <v>LPC from invoicing</v>
      </c>
      <c r="AF117" t="str">
        <f>VLOOKUP(VALUE(H117),'Main_Sub Desc'!F:G,2,)</f>
        <v>Wtr Rev Late Payment</v>
      </c>
      <c r="AG117">
        <f>IFERROR(VLOOKUP(VALUE(I117),'PC Mapping'!A:F,6,),"")</f>
        <v>10469</v>
      </c>
      <c r="AH117" s="13" t="str">
        <f>VLOOKUP(AG117,'PC Mapping'!L:M,2,)</f>
        <v>Bolivar Water</v>
      </c>
    </row>
    <row r="118" spans="1:34" x14ac:dyDescent="0.2">
      <c r="A118" t="s">
        <v>4942</v>
      </c>
      <c r="B118" t="s">
        <v>4707</v>
      </c>
      <c r="C118" t="s">
        <v>4519</v>
      </c>
      <c r="D118" t="s">
        <v>4520</v>
      </c>
      <c r="E118" s="3">
        <v>45810</v>
      </c>
      <c r="F118" t="s">
        <v>44</v>
      </c>
      <c r="G118" t="s">
        <v>3742</v>
      </c>
      <c r="H118" t="s">
        <v>3716</v>
      </c>
      <c r="I118" t="s">
        <v>4534</v>
      </c>
      <c r="J118" t="s">
        <v>4522</v>
      </c>
      <c r="K118" s="2">
        <v>-14.2</v>
      </c>
      <c r="L118" t="s">
        <v>44</v>
      </c>
      <c r="M118" s="2">
        <v>-14.2</v>
      </c>
      <c r="N118" t="s">
        <v>4523</v>
      </c>
      <c r="O118" t="s">
        <v>4524</v>
      </c>
      <c r="P118" t="s">
        <v>4943</v>
      </c>
      <c r="Q118" t="s">
        <v>4946</v>
      </c>
      <c r="R118" t="s">
        <v>44</v>
      </c>
      <c r="S118" t="s">
        <v>4688</v>
      </c>
      <c r="T118" s="3">
        <v>45811</v>
      </c>
      <c r="U118" s="3">
        <v>45811</v>
      </c>
      <c r="V118" s="2">
        <v>0</v>
      </c>
      <c r="W118" t="s">
        <v>44</v>
      </c>
      <c r="X118" t="s">
        <v>44</v>
      </c>
      <c r="Y118" t="s">
        <v>4947</v>
      </c>
      <c r="Z118" t="s">
        <v>459</v>
      </c>
      <c r="AA118" t="s">
        <v>4529</v>
      </c>
      <c r="AB118" t="s">
        <v>4530</v>
      </c>
      <c r="AC118" t="s">
        <v>89</v>
      </c>
      <c r="AD118" t="str">
        <f t="shared" si="1"/>
        <v>10-60</v>
      </c>
      <c r="AE118" t="str">
        <f>VLOOKUP(AD118,'Main_Sub Desc'!C:D,2,)</f>
        <v>LPC from invoicing</v>
      </c>
      <c r="AF118" t="str">
        <f>VLOOKUP(VALUE(H118),'Main_Sub Desc'!F:G,2,)</f>
        <v>Wst Rev Late Payment</v>
      </c>
      <c r="AG118">
        <f>IFERROR(VLOOKUP(VALUE(I118),'PC Mapping'!A:F,6,),"")</f>
        <v>10514</v>
      </c>
      <c r="AH118" s="13" t="str">
        <f>VLOOKUP(AG118,'PC Mapping'!L:M,2,)</f>
        <v>Bolivar Sewer</v>
      </c>
    </row>
    <row r="119" spans="1:34" x14ac:dyDescent="0.2">
      <c r="A119" t="s">
        <v>4948</v>
      </c>
      <c r="B119" t="s">
        <v>4707</v>
      </c>
      <c r="C119" t="s">
        <v>4519</v>
      </c>
      <c r="D119" t="s">
        <v>4520</v>
      </c>
      <c r="E119" s="3">
        <v>45810</v>
      </c>
      <c r="F119" t="s">
        <v>44</v>
      </c>
      <c r="G119" t="s">
        <v>3742</v>
      </c>
      <c r="H119" t="s">
        <v>3722</v>
      </c>
      <c r="I119" t="s">
        <v>4538</v>
      </c>
      <c r="J119" t="s">
        <v>4522</v>
      </c>
      <c r="K119" s="2">
        <v>-9.76</v>
      </c>
      <c r="L119" t="s">
        <v>44</v>
      </c>
      <c r="M119" s="2">
        <v>-9.76</v>
      </c>
      <c r="N119" t="s">
        <v>4523</v>
      </c>
      <c r="O119" t="s">
        <v>4524</v>
      </c>
      <c r="P119" t="s">
        <v>4899</v>
      </c>
      <c r="Q119" t="s">
        <v>4949</v>
      </c>
      <c r="R119" t="s">
        <v>44</v>
      </c>
      <c r="S119" t="s">
        <v>4688</v>
      </c>
      <c r="T119" s="3">
        <v>45811</v>
      </c>
      <c r="U119" s="3">
        <v>45811</v>
      </c>
      <c r="V119" s="2">
        <v>0</v>
      </c>
      <c r="W119" t="s">
        <v>44</v>
      </c>
      <c r="X119" t="s">
        <v>44</v>
      </c>
      <c r="Y119" t="s">
        <v>4950</v>
      </c>
      <c r="Z119" t="s">
        <v>564</v>
      </c>
      <c r="AA119" t="s">
        <v>4529</v>
      </c>
      <c r="AB119" t="s">
        <v>4530</v>
      </c>
      <c r="AC119" t="s">
        <v>89</v>
      </c>
      <c r="AD119" t="str">
        <f t="shared" si="1"/>
        <v>10-60</v>
      </c>
      <c r="AE119" t="str">
        <f>VLOOKUP(AD119,'Main_Sub Desc'!C:D,2,)</f>
        <v>LPC from invoicing</v>
      </c>
      <c r="AF119" t="str">
        <f>VLOOKUP(VALUE(H119),'Main_Sub Desc'!F:G,2,)</f>
        <v>Wtr Rev Late Payment</v>
      </c>
      <c r="AG119">
        <f>IFERROR(VLOOKUP(VALUE(I119),'PC Mapping'!A:F,6,),"")</f>
        <v>10469</v>
      </c>
      <c r="AH119" s="13" t="str">
        <f>VLOOKUP(AG119,'PC Mapping'!L:M,2,)</f>
        <v>Bolivar Water</v>
      </c>
    </row>
    <row r="120" spans="1:34" x14ac:dyDescent="0.2">
      <c r="A120" t="s">
        <v>4948</v>
      </c>
      <c r="B120" t="s">
        <v>4707</v>
      </c>
      <c r="C120" t="s">
        <v>4519</v>
      </c>
      <c r="D120" t="s">
        <v>4520</v>
      </c>
      <c r="E120" s="3">
        <v>45810</v>
      </c>
      <c r="F120" t="s">
        <v>44</v>
      </c>
      <c r="G120" t="s">
        <v>3742</v>
      </c>
      <c r="H120" t="s">
        <v>3716</v>
      </c>
      <c r="I120" t="s">
        <v>4534</v>
      </c>
      <c r="J120" t="s">
        <v>4522</v>
      </c>
      <c r="K120" s="2">
        <v>-14.93</v>
      </c>
      <c r="L120" t="s">
        <v>44</v>
      </c>
      <c r="M120" s="2">
        <v>-14.93</v>
      </c>
      <c r="N120" t="s">
        <v>4523</v>
      </c>
      <c r="O120" t="s">
        <v>4524</v>
      </c>
      <c r="P120" t="s">
        <v>4899</v>
      </c>
      <c r="Q120" t="s">
        <v>4951</v>
      </c>
      <c r="R120" t="s">
        <v>44</v>
      </c>
      <c r="S120" t="s">
        <v>4688</v>
      </c>
      <c r="T120" s="3">
        <v>45811</v>
      </c>
      <c r="U120" s="3">
        <v>45811</v>
      </c>
      <c r="V120" s="2">
        <v>0</v>
      </c>
      <c r="W120" t="s">
        <v>44</v>
      </c>
      <c r="X120" t="s">
        <v>44</v>
      </c>
      <c r="Y120" t="s">
        <v>4952</v>
      </c>
      <c r="Z120" t="s">
        <v>564</v>
      </c>
      <c r="AA120" t="s">
        <v>4529</v>
      </c>
      <c r="AB120" t="s">
        <v>4530</v>
      </c>
      <c r="AC120" t="s">
        <v>89</v>
      </c>
      <c r="AD120" t="str">
        <f t="shared" si="1"/>
        <v>10-60</v>
      </c>
      <c r="AE120" t="str">
        <f>VLOOKUP(AD120,'Main_Sub Desc'!C:D,2,)</f>
        <v>LPC from invoicing</v>
      </c>
      <c r="AF120" t="str">
        <f>VLOOKUP(VALUE(H120),'Main_Sub Desc'!F:G,2,)</f>
        <v>Wst Rev Late Payment</v>
      </c>
      <c r="AG120">
        <f>IFERROR(VLOOKUP(VALUE(I120),'PC Mapping'!A:F,6,),"")</f>
        <v>10514</v>
      </c>
      <c r="AH120" s="13" t="str">
        <f>VLOOKUP(AG120,'PC Mapping'!L:M,2,)</f>
        <v>Bolivar Sewer</v>
      </c>
    </row>
    <row r="121" spans="1:34" x14ac:dyDescent="0.2">
      <c r="A121" t="s">
        <v>4953</v>
      </c>
      <c r="B121" t="s">
        <v>4707</v>
      </c>
      <c r="C121" t="s">
        <v>4519</v>
      </c>
      <c r="D121" t="s">
        <v>4520</v>
      </c>
      <c r="E121" s="3">
        <v>45810</v>
      </c>
      <c r="F121" t="s">
        <v>44</v>
      </c>
      <c r="G121" t="s">
        <v>3742</v>
      </c>
      <c r="H121" t="s">
        <v>3722</v>
      </c>
      <c r="I121" t="s">
        <v>4538</v>
      </c>
      <c r="J121" t="s">
        <v>4522</v>
      </c>
      <c r="K121" s="2">
        <v>-10.119999999999999</v>
      </c>
      <c r="L121" t="s">
        <v>44</v>
      </c>
      <c r="M121" s="2">
        <v>-10.119999999999999</v>
      </c>
      <c r="N121" t="s">
        <v>4523</v>
      </c>
      <c r="O121" t="s">
        <v>4524</v>
      </c>
      <c r="P121" t="s">
        <v>4954</v>
      </c>
      <c r="Q121" t="s">
        <v>4955</v>
      </c>
      <c r="R121" t="s">
        <v>44</v>
      </c>
      <c r="S121" t="s">
        <v>4688</v>
      </c>
      <c r="T121" s="3">
        <v>45811</v>
      </c>
      <c r="U121" s="3">
        <v>45811</v>
      </c>
      <c r="V121" s="2">
        <v>0</v>
      </c>
      <c r="W121" t="s">
        <v>44</v>
      </c>
      <c r="X121" t="s">
        <v>44</v>
      </c>
      <c r="Y121" t="s">
        <v>4956</v>
      </c>
      <c r="Z121" t="s">
        <v>1216</v>
      </c>
      <c r="AA121" t="s">
        <v>4529</v>
      </c>
      <c r="AB121" t="s">
        <v>4530</v>
      </c>
      <c r="AC121" t="s">
        <v>89</v>
      </c>
      <c r="AD121" t="str">
        <f t="shared" si="1"/>
        <v>10-60</v>
      </c>
      <c r="AE121" t="str">
        <f>VLOOKUP(AD121,'Main_Sub Desc'!C:D,2,)</f>
        <v>LPC from invoicing</v>
      </c>
      <c r="AF121" t="str">
        <f>VLOOKUP(VALUE(H121),'Main_Sub Desc'!F:G,2,)</f>
        <v>Wtr Rev Late Payment</v>
      </c>
      <c r="AG121">
        <f>IFERROR(VLOOKUP(VALUE(I121),'PC Mapping'!A:F,6,),"")</f>
        <v>10469</v>
      </c>
      <c r="AH121" s="13" t="str">
        <f>VLOOKUP(AG121,'PC Mapping'!L:M,2,)</f>
        <v>Bolivar Water</v>
      </c>
    </row>
    <row r="122" spans="1:34" x14ac:dyDescent="0.2">
      <c r="A122" t="s">
        <v>4953</v>
      </c>
      <c r="B122" t="s">
        <v>4707</v>
      </c>
      <c r="C122" t="s">
        <v>4519</v>
      </c>
      <c r="D122" t="s">
        <v>4520</v>
      </c>
      <c r="E122" s="3">
        <v>45810</v>
      </c>
      <c r="F122" t="s">
        <v>44</v>
      </c>
      <c r="G122" t="s">
        <v>3742</v>
      </c>
      <c r="H122" t="s">
        <v>3716</v>
      </c>
      <c r="I122" t="s">
        <v>4534</v>
      </c>
      <c r="J122" t="s">
        <v>4522</v>
      </c>
      <c r="K122" s="2">
        <v>-15.08</v>
      </c>
      <c r="L122" t="s">
        <v>44</v>
      </c>
      <c r="M122" s="2">
        <v>-15.08</v>
      </c>
      <c r="N122" t="s">
        <v>4523</v>
      </c>
      <c r="O122" t="s">
        <v>4524</v>
      </c>
      <c r="P122" t="s">
        <v>4954</v>
      </c>
      <c r="Q122" t="s">
        <v>4957</v>
      </c>
      <c r="R122" t="s">
        <v>44</v>
      </c>
      <c r="S122" t="s">
        <v>4688</v>
      </c>
      <c r="T122" s="3">
        <v>45811</v>
      </c>
      <c r="U122" s="3">
        <v>45811</v>
      </c>
      <c r="V122" s="2">
        <v>0</v>
      </c>
      <c r="W122" t="s">
        <v>44</v>
      </c>
      <c r="X122" t="s">
        <v>44</v>
      </c>
      <c r="Y122" t="s">
        <v>4958</v>
      </c>
      <c r="Z122" t="s">
        <v>1216</v>
      </c>
      <c r="AA122" t="s">
        <v>4529</v>
      </c>
      <c r="AB122" t="s">
        <v>4530</v>
      </c>
      <c r="AC122" t="s">
        <v>89</v>
      </c>
      <c r="AD122" t="str">
        <f t="shared" si="1"/>
        <v>10-60</v>
      </c>
      <c r="AE122" t="str">
        <f>VLOOKUP(AD122,'Main_Sub Desc'!C:D,2,)</f>
        <v>LPC from invoicing</v>
      </c>
      <c r="AF122" t="str">
        <f>VLOOKUP(VALUE(H122),'Main_Sub Desc'!F:G,2,)</f>
        <v>Wst Rev Late Payment</v>
      </c>
      <c r="AG122">
        <f>IFERROR(VLOOKUP(VALUE(I122),'PC Mapping'!A:F,6,),"")</f>
        <v>10514</v>
      </c>
      <c r="AH122" s="13" t="str">
        <f>VLOOKUP(AG122,'PC Mapping'!L:M,2,)</f>
        <v>Bolivar Sewer</v>
      </c>
    </row>
    <row r="123" spans="1:34" x14ac:dyDescent="0.2">
      <c r="A123" t="s">
        <v>4959</v>
      </c>
      <c r="B123" t="s">
        <v>4707</v>
      </c>
      <c r="C123" t="s">
        <v>4519</v>
      </c>
      <c r="D123" t="s">
        <v>4520</v>
      </c>
      <c r="E123" s="3">
        <v>45810</v>
      </c>
      <c r="F123" t="s">
        <v>44</v>
      </c>
      <c r="G123" t="s">
        <v>3742</v>
      </c>
      <c r="H123" t="s">
        <v>3722</v>
      </c>
      <c r="I123" t="s">
        <v>4538</v>
      </c>
      <c r="J123" t="s">
        <v>4522</v>
      </c>
      <c r="K123" s="2">
        <v>-10.11</v>
      </c>
      <c r="L123" t="s">
        <v>44</v>
      </c>
      <c r="M123" s="2">
        <v>-10.11</v>
      </c>
      <c r="N123" t="s">
        <v>4523</v>
      </c>
      <c r="O123" t="s">
        <v>4524</v>
      </c>
      <c r="P123" t="s">
        <v>4960</v>
      </c>
      <c r="Q123" t="s">
        <v>4961</v>
      </c>
      <c r="R123" t="s">
        <v>44</v>
      </c>
      <c r="S123" t="s">
        <v>4688</v>
      </c>
      <c r="T123" s="3">
        <v>45811</v>
      </c>
      <c r="U123" s="3">
        <v>45811</v>
      </c>
      <c r="V123" s="2">
        <v>0</v>
      </c>
      <c r="W123" t="s">
        <v>44</v>
      </c>
      <c r="X123" t="s">
        <v>44</v>
      </c>
      <c r="Y123" t="s">
        <v>4962</v>
      </c>
      <c r="Z123" t="s">
        <v>1103</v>
      </c>
      <c r="AA123" t="s">
        <v>4529</v>
      </c>
      <c r="AB123" t="s">
        <v>4530</v>
      </c>
      <c r="AC123" t="s">
        <v>99</v>
      </c>
      <c r="AD123" t="str">
        <f t="shared" si="1"/>
        <v>10-60</v>
      </c>
      <c r="AE123" t="str">
        <f>VLOOKUP(AD123,'Main_Sub Desc'!C:D,2,)</f>
        <v>LPC from invoicing</v>
      </c>
      <c r="AF123" t="str">
        <f>VLOOKUP(VALUE(H123),'Main_Sub Desc'!F:G,2,)</f>
        <v>Wtr Rev Late Payment</v>
      </c>
      <c r="AG123">
        <f>IFERROR(VLOOKUP(VALUE(I123),'PC Mapping'!A:F,6,),"")</f>
        <v>10469</v>
      </c>
      <c r="AH123" s="13" t="str">
        <f>VLOOKUP(AG123,'PC Mapping'!L:M,2,)</f>
        <v>Bolivar Water</v>
      </c>
    </row>
    <row r="124" spans="1:34" x14ac:dyDescent="0.2">
      <c r="A124" t="s">
        <v>4959</v>
      </c>
      <c r="B124" t="s">
        <v>4707</v>
      </c>
      <c r="C124" t="s">
        <v>4519</v>
      </c>
      <c r="D124" t="s">
        <v>4520</v>
      </c>
      <c r="E124" s="3">
        <v>45810</v>
      </c>
      <c r="F124" t="s">
        <v>44</v>
      </c>
      <c r="G124" t="s">
        <v>3742</v>
      </c>
      <c r="H124" t="s">
        <v>3716</v>
      </c>
      <c r="I124" t="s">
        <v>4534</v>
      </c>
      <c r="J124" t="s">
        <v>4522</v>
      </c>
      <c r="K124" s="2">
        <v>-16.100000000000001</v>
      </c>
      <c r="L124" t="s">
        <v>44</v>
      </c>
      <c r="M124" s="2">
        <v>-16.100000000000001</v>
      </c>
      <c r="N124" t="s">
        <v>4523</v>
      </c>
      <c r="O124" t="s">
        <v>4524</v>
      </c>
      <c r="P124" t="s">
        <v>4960</v>
      </c>
      <c r="Q124" t="s">
        <v>4963</v>
      </c>
      <c r="R124" t="s">
        <v>44</v>
      </c>
      <c r="S124" t="s">
        <v>4688</v>
      </c>
      <c r="T124" s="3">
        <v>45811</v>
      </c>
      <c r="U124" s="3">
        <v>45811</v>
      </c>
      <c r="V124" s="2">
        <v>0</v>
      </c>
      <c r="W124" t="s">
        <v>44</v>
      </c>
      <c r="X124" t="s">
        <v>44</v>
      </c>
      <c r="Y124" t="s">
        <v>4964</v>
      </c>
      <c r="Z124" t="s">
        <v>1103</v>
      </c>
      <c r="AA124" t="s">
        <v>4529</v>
      </c>
      <c r="AB124" t="s">
        <v>4530</v>
      </c>
      <c r="AC124" t="s">
        <v>99</v>
      </c>
      <c r="AD124" t="str">
        <f t="shared" si="1"/>
        <v>10-60</v>
      </c>
      <c r="AE124" t="str">
        <f>VLOOKUP(AD124,'Main_Sub Desc'!C:D,2,)</f>
        <v>LPC from invoicing</v>
      </c>
      <c r="AF124" t="str">
        <f>VLOOKUP(VALUE(H124),'Main_Sub Desc'!F:G,2,)</f>
        <v>Wst Rev Late Payment</v>
      </c>
      <c r="AG124">
        <f>IFERROR(VLOOKUP(VALUE(I124),'PC Mapping'!A:F,6,),"")</f>
        <v>10514</v>
      </c>
      <c r="AH124" s="13" t="str">
        <f>VLOOKUP(AG124,'PC Mapping'!L:M,2,)</f>
        <v>Bolivar Sewer</v>
      </c>
    </row>
    <row r="125" spans="1:34" x14ac:dyDescent="0.2">
      <c r="A125" t="s">
        <v>4965</v>
      </c>
      <c r="B125" t="s">
        <v>4707</v>
      </c>
      <c r="C125" t="s">
        <v>4519</v>
      </c>
      <c r="D125" t="s">
        <v>4520</v>
      </c>
      <c r="E125" s="3">
        <v>45810</v>
      </c>
      <c r="F125" t="s">
        <v>44</v>
      </c>
      <c r="G125" t="s">
        <v>3742</v>
      </c>
      <c r="H125" t="s">
        <v>3722</v>
      </c>
      <c r="I125" t="s">
        <v>4538</v>
      </c>
      <c r="J125" t="s">
        <v>4522</v>
      </c>
      <c r="K125" s="2">
        <v>-9.69</v>
      </c>
      <c r="L125" t="s">
        <v>44</v>
      </c>
      <c r="M125" s="2">
        <v>-9.69</v>
      </c>
      <c r="N125" t="s">
        <v>4523</v>
      </c>
      <c r="O125" t="s">
        <v>4524</v>
      </c>
      <c r="P125" t="s">
        <v>4966</v>
      </c>
      <c r="Q125" t="s">
        <v>4967</v>
      </c>
      <c r="R125" t="s">
        <v>44</v>
      </c>
      <c r="S125" t="s">
        <v>4688</v>
      </c>
      <c r="T125" s="3">
        <v>45811</v>
      </c>
      <c r="U125" s="3">
        <v>45811</v>
      </c>
      <c r="V125" s="2">
        <v>0</v>
      </c>
      <c r="W125" t="s">
        <v>44</v>
      </c>
      <c r="X125" t="s">
        <v>44</v>
      </c>
      <c r="Y125" t="s">
        <v>4968</v>
      </c>
      <c r="Z125" t="s">
        <v>864</v>
      </c>
      <c r="AA125" t="s">
        <v>4529</v>
      </c>
      <c r="AB125" t="s">
        <v>4530</v>
      </c>
      <c r="AC125" t="s">
        <v>99</v>
      </c>
      <c r="AD125" t="str">
        <f t="shared" si="1"/>
        <v>10-60</v>
      </c>
      <c r="AE125" t="str">
        <f>VLOOKUP(AD125,'Main_Sub Desc'!C:D,2,)</f>
        <v>LPC from invoicing</v>
      </c>
      <c r="AF125" t="str">
        <f>VLOOKUP(VALUE(H125),'Main_Sub Desc'!F:G,2,)</f>
        <v>Wtr Rev Late Payment</v>
      </c>
      <c r="AG125">
        <f>IFERROR(VLOOKUP(VALUE(I125),'PC Mapping'!A:F,6,),"")</f>
        <v>10469</v>
      </c>
      <c r="AH125" s="13" t="str">
        <f>VLOOKUP(AG125,'PC Mapping'!L:M,2,)</f>
        <v>Bolivar Water</v>
      </c>
    </row>
    <row r="126" spans="1:34" x14ac:dyDescent="0.2">
      <c r="A126" t="s">
        <v>4965</v>
      </c>
      <c r="B126" t="s">
        <v>4707</v>
      </c>
      <c r="C126" t="s">
        <v>4519</v>
      </c>
      <c r="D126" t="s">
        <v>4520</v>
      </c>
      <c r="E126" s="3">
        <v>45810</v>
      </c>
      <c r="F126" t="s">
        <v>44</v>
      </c>
      <c r="G126" t="s">
        <v>3742</v>
      </c>
      <c r="H126" t="s">
        <v>3716</v>
      </c>
      <c r="I126" t="s">
        <v>4534</v>
      </c>
      <c r="J126" t="s">
        <v>4522</v>
      </c>
      <c r="K126" s="2">
        <v>-12.63</v>
      </c>
      <c r="L126" t="s">
        <v>44</v>
      </c>
      <c r="M126" s="2">
        <v>-12.63</v>
      </c>
      <c r="N126" t="s">
        <v>4523</v>
      </c>
      <c r="O126" t="s">
        <v>4524</v>
      </c>
      <c r="P126" t="s">
        <v>4966</v>
      </c>
      <c r="Q126" t="s">
        <v>4969</v>
      </c>
      <c r="R126" t="s">
        <v>44</v>
      </c>
      <c r="S126" t="s">
        <v>4688</v>
      </c>
      <c r="T126" s="3">
        <v>45811</v>
      </c>
      <c r="U126" s="3">
        <v>45811</v>
      </c>
      <c r="V126" s="2">
        <v>0</v>
      </c>
      <c r="W126" t="s">
        <v>44</v>
      </c>
      <c r="X126" t="s">
        <v>44</v>
      </c>
      <c r="Y126" t="s">
        <v>4970</v>
      </c>
      <c r="Z126" t="s">
        <v>864</v>
      </c>
      <c r="AA126" t="s">
        <v>4529</v>
      </c>
      <c r="AB126" t="s">
        <v>4530</v>
      </c>
      <c r="AC126" t="s">
        <v>99</v>
      </c>
      <c r="AD126" t="str">
        <f t="shared" si="1"/>
        <v>10-60</v>
      </c>
      <c r="AE126" t="str">
        <f>VLOOKUP(AD126,'Main_Sub Desc'!C:D,2,)</f>
        <v>LPC from invoicing</v>
      </c>
      <c r="AF126" t="str">
        <f>VLOOKUP(VALUE(H126),'Main_Sub Desc'!F:G,2,)</f>
        <v>Wst Rev Late Payment</v>
      </c>
      <c r="AG126">
        <f>IFERROR(VLOOKUP(VALUE(I126),'PC Mapping'!A:F,6,),"")</f>
        <v>10514</v>
      </c>
      <c r="AH126" s="13" t="str">
        <f>VLOOKUP(AG126,'PC Mapping'!L:M,2,)</f>
        <v>Bolivar Sewer</v>
      </c>
    </row>
    <row r="127" spans="1:34" x14ac:dyDescent="0.2">
      <c r="A127" t="s">
        <v>4971</v>
      </c>
      <c r="B127" t="s">
        <v>4707</v>
      </c>
      <c r="C127" t="s">
        <v>4519</v>
      </c>
      <c r="D127" t="s">
        <v>4520</v>
      </c>
      <c r="E127" s="3">
        <v>45810</v>
      </c>
      <c r="F127" t="s">
        <v>44</v>
      </c>
      <c r="G127" t="s">
        <v>3742</v>
      </c>
      <c r="H127" t="s">
        <v>3716</v>
      </c>
      <c r="I127" t="s">
        <v>4534</v>
      </c>
      <c r="J127" t="s">
        <v>4522</v>
      </c>
      <c r="K127" s="2">
        <v>-18.34</v>
      </c>
      <c r="L127" t="s">
        <v>44</v>
      </c>
      <c r="M127" s="2">
        <v>-18.34</v>
      </c>
      <c r="N127" t="s">
        <v>4523</v>
      </c>
      <c r="O127" t="s">
        <v>4524</v>
      </c>
      <c r="P127" t="s">
        <v>4972</v>
      </c>
      <c r="Q127" t="s">
        <v>4973</v>
      </c>
      <c r="R127" t="s">
        <v>44</v>
      </c>
      <c r="S127" t="s">
        <v>4688</v>
      </c>
      <c r="T127" s="3">
        <v>45811</v>
      </c>
      <c r="U127" s="3">
        <v>45811</v>
      </c>
      <c r="V127" s="2">
        <v>0</v>
      </c>
      <c r="W127" t="s">
        <v>44</v>
      </c>
      <c r="X127" t="s">
        <v>44</v>
      </c>
      <c r="Y127" t="s">
        <v>4974</v>
      </c>
      <c r="Z127" t="s">
        <v>476</v>
      </c>
      <c r="AA127" t="s">
        <v>4529</v>
      </c>
      <c r="AB127" t="s">
        <v>4530</v>
      </c>
      <c r="AC127" t="s">
        <v>89</v>
      </c>
      <c r="AD127" t="str">
        <f t="shared" si="1"/>
        <v>10-60</v>
      </c>
      <c r="AE127" t="str">
        <f>VLOOKUP(AD127,'Main_Sub Desc'!C:D,2,)</f>
        <v>LPC from invoicing</v>
      </c>
      <c r="AF127" t="str">
        <f>VLOOKUP(VALUE(H127),'Main_Sub Desc'!F:G,2,)</f>
        <v>Wst Rev Late Payment</v>
      </c>
      <c r="AG127">
        <f>IFERROR(VLOOKUP(VALUE(I127),'PC Mapping'!A:F,6,),"")</f>
        <v>10514</v>
      </c>
      <c r="AH127" s="13" t="str">
        <f>VLOOKUP(AG127,'PC Mapping'!L:M,2,)</f>
        <v>Bolivar Sewer</v>
      </c>
    </row>
    <row r="128" spans="1:34" x14ac:dyDescent="0.2">
      <c r="A128" t="s">
        <v>4971</v>
      </c>
      <c r="B128" t="s">
        <v>4707</v>
      </c>
      <c r="C128" t="s">
        <v>4519</v>
      </c>
      <c r="D128" t="s">
        <v>4520</v>
      </c>
      <c r="E128" s="3">
        <v>45810</v>
      </c>
      <c r="F128" t="s">
        <v>44</v>
      </c>
      <c r="G128" t="s">
        <v>3742</v>
      </c>
      <c r="H128" t="s">
        <v>3722</v>
      </c>
      <c r="I128" t="s">
        <v>4538</v>
      </c>
      <c r="J128" t="s">
        <v>4522</v>
      </c>
      <c r="K128" s="2">
        <v>-12.12</v>
      </c>
      <c r="L128" t="s">
        <v>44</v>
      </c>
      <c r="M128" s="2">
        <v>-12.12</v>
      </c>
      <c r="N128" t="s">
        <v>4523</v>
      </c>
      <c r="O128" t="s">
        <v>4524</v>
      </c>
      <c r="P128" t="s">
        <v>4972</v>
      </c>
      <c r="Q128" t="s">
        <v>4975</v>
      </c>
      <c r="R128" t="s">
        <v>44</v>
      </c>
      <c r="S128" t="s">
        <v>4688</v>
      </c>
      <c r="T128" s="3">
        <v>45811</v>
      </c>
      <c r="U128" s="3">
        <v>45811</v>
      </c>
      <c r="V128" s="2">
        <v>0</v>
      </c>
      <c r="W128" t="s">
        <v>44</v>
      </c>
      <c r="X128" t="s">
        <v>44</v>
      </c>
      <c r="Y128" t="s">
        <v>4976</v>
      </c>
      <c r="Z128" t="s">
        <v>476</v>
      </c>
      <c r="AA128" t="s">
        <v>4529</v>
      </c>
      <c r="AB128" t="s">
        <v>4530</v>
      </c>
      <c r="AC128" t="s">
        <v>89</v>
      </c>
      <c r="AD128" t="str">
        <f t="shared" si="1"/>
        <v>10-60</v>
      </c>
      <c r="AE128" t="str">
        <f>VLOOKUP(AD128,'Main_Sub Desc'!C:D,2,)</f>
        <v>LPC from invoicing</v>
      </c>
      <c r="AF128" t="str">
        <f>VLOOKUP(VALUE(H128),'Main_Sub Desc'!F:G,2,)</f>
        <v>Wtr Rev Late Payment</v>
      </c>
      <c r="AG128">
        <f>IFERROR(VLOOKUP(VALUE(I128),'PC Mapping'!A:F,6,),"")</f>
        <v>10469</v>
      </c>
      <c r="AH128" s="13" t="str">
        <f>VLOOKUP(AG128,'PC Mapping'!L:M,2,)</f>
        <v>Bolivar Water</v>
      </c>
    </row>
    <row r="129" spans="1:34" x14ac:dyDescent="0.2">
      <c r="A129" t="s">
        <v>4977</v>
      </c>
      <c r="B129" t="s">
        <v>4707</v>
      </c>
      <c r="C129" t="s">
        <v>4519</v>
      </c>
      <c r="D129" t="s">
        <v>4520</v>
      </c>
      <c r="E129" s="3">
        <v>45810</v>
      </c>
      <c r="F129" t="s">
        <v>44</v>
      </c>
      <c r="G129" t="s">
        <v>3742</v>
      </c>
      <c r="H129" t="s">
        <v>3722</v>
      </c>
      <c r="I129" t="s">
        <v>4538</v>
      </c>
      <c r="J129" t="s">
        <v>4522</v>
      </c>
      <c r="K129" s="2">
        <v>-46.97</v>
      </c>
      <c r="L129" t="s">
        <v>44</v>
      </c>
      <c r="M129" s="2">
        <v>-46.97</v>
      </c>
      <c r="N129" t="s">
        <v>4523</v>
      </c>
      <c r="O129" t="s">
        <v>4524</v>
      </c>
      <c r="P129" t="s">
        <v>4978</v>
      </c>
      <c r="Q129" t="s">
        <v>4979</v>
      </c>
      <c r="R129" t="s">
        <v>44</v>
      </c>
      <c r="S129" t="s">
        <v>4688</v>
      </c>
      <c r="T129" s="3">
        <v>45811</v>
      </c>
      <c r="U129" s="3">
        <v>45811</v>
      </c>
      <c r="V129" s="2">
        <v>0</v>
      </c>
      <c r="W129" t="s">
        <v>44</v>
      </c>
      <c r="X129" t="s">
        <v>44</v>
      </c>
      <c r="Y129" t="s">
        <v>4980</v>
      </c>
      <c r="Z129" t="s">
        <v>1158</v>
      </c>
      <c r="AA129" t="s">
        <v>4529</v>
      </c>
      <c r="AB129" t="s">
        <v>4530</v>
      </c>
      <c r="AC129" t="s">
        <v>89</v>
      </c>
      <c r="AD129" t="str">
        <f t="shared" si="1"/>
        <v>10-60</v>
      </c>
      <c r="AE129" t="str">
        <f>VLOOKUP(AD129,'Main_Sub Desc'!C:D,2,)</f>
        <v>LPC from invoicing</v>
      </c>
      <c r="AF129" t="str">
        <f>VLOOKUP(VALUE(H129),'Main_Sub Desc'!F:G,2,)</f>
        <v>Wtr Rev Late Payment</v>
      </c>
      <c r="AG129">
        <f>IFERROR(VLOOKUP(VALUE(I129),'PC Mapping'!A:F,6,),"")</f>
        <v>10469</v>
      </c>
      <c r="AH129" s="13" t="str">
        <f>VLOOKUP(AG129,'PC Mapping'!L:M,2,)</f>
        <v>Bolivar Water</v>
      </c>
    </row>
    <row r="130" spans="1:34" x14ac:dyDescent="0.2">
      <c r="A130" t="s">
        <v>4977</v>
      </c>
      <c r="B130" t="s">
        <v>4707</v>
      </c>
      <c r="C130" t="s">
        <v>4519</v>
      </c>
      <c r="D130" t="s">
        <v>4520</v>
      </c>
      <c r="E130" s="3">
        <v>45810</v>
      </c>
      <c r="F130" t="s">
        <v>44</v>
      </c>
      <c r="G130" t="s">
        <v>3742</v>
      </c>
      <c r="H130" t="s">
        <v>3716</v>
      </c>
      <c r="I130" t="s">
        <v>4534</v>
      </c>
      <c r="J130" t="s">
        <v>4522</v>
      </c>
      <c r="K130" s="2">
        <v>-81.81</v>
      </c>
      <c r="L130" t="s">
        <v>44</v>
      </c>
      <c r="M130" s="2">
        <v>-81.81</v>
      </c>
      <c r="N130" t="s">
        <v>4523</v>
      </c>
      <c r="O130" t="s">
        <v>4524</v>
      </c>
      <c r="P130" t="s">
        <v>4978</v>
      </c>
      <c r="Q130" t="s">
        <v>4981</v>
      </c>
      <c r="R130" t="s">
        <v>44</v>
      </c>
      <c r="S130" t="s">
        <v>4688</v>
      </c>
      <c r="T130" s="3">
        <v>45811</v>
      </c>
      <c r="U130" s="3">
        <v>45811</v>
      </c>
      <c r="V130" s="2">
        <v>0</v>
      </c>
      <c r="W130" t="s">
        <v>44</v>
      </c>
      <c r="X130" t="s">
        <v>44</v>
      </c>
      <c r="Y130" t="s">
        <v>4982</v>
      </c>
      <c r="Z130" t="s">
        <v>1158</v>
      </c>
      <c r="AA130" t="s">
        <v>4529</v>
      </c>
      <c r="AB130" t="s">
        <v>4530</v>
      </c>
      <c r="AC130" t="s">
        <v>89</v>
      </c>
      <c r="AD130" t="str">
        <f t="shared" si="1"/>
        <v>10-60</v>
      </c>
      <c r="AE130" t="str">
        <f>VLOOKUP(AD130,'Main_Sub Desc'!C:D,2,)</f>
        <v>LPC from invoicing</v>
      </c>
      <c r="AF130" t="str">
        <f>VLOOKUP(VALUE(H130),'Main_Sub Desc'!F:G,2,)</f>
        <v>Wst Rev Late Payment</v>
      </c>
      <c r="AG130">
        <f>IFERROR(VLOOKUP(VALUE(I130),'PC Mapping'!A:F,6,),"")</f>
        <v>10514</v>
      </c>
      <c r="AH130" s="13" t="str">
        <f>VLOOKUP(AG130,'PC Mapping'!L:M,2,)</f>
        <v>Bolivar Sewer</v>
      </c>
    </row>
    <row r="131" spans="1:34" x14ac:dyDescent="0.2">
      <c r="A131" t="s">
        <v>4983</v>
      </c>
      <c r="B131" t="s">
        <v>4707</v>
      </c>
      <c r="C131" t="s">
        <v>4519</v>
      </c>
      <c r="D131" t="s">
        <v>4520</v>
      </c>
      <c r="E131" s="3">
        <v>45810</v>
      </c>
      <c r="F131" t="s">
        <v>44</v>
      </c>
      <c r="G131" t="s">
        <v>3742</v>
      </c>
      <c r="H131" t="s">
        <v>3722</v>
      </c>
      <c r="I131" t="s">
        <v>3752</v>
      </c>
      <c r="J131" t="s">
        <v>4522</v>
      </c>
      <c r="K131" s="2">
        <v>-29.04</v>
      </c>
      <c r="L131" t="s">
        <v>44</v>
      </c>
      <c r="M131" s="2">
        <v>-29.04</v>
      </c>
      <c r="N131" t="s">
        <v>4523</v>
      </c>
      <c r="O131" t="s">
        <v>4524</v>
      </c>
      <c r="P131" t="s">
        <v>4984</v>
      </c>
      <c r="Q131" t="s">
        <v>4985</v>
      </c>
      <c r="R131" t="s">
        <v>44</v>
      </c>
      <c r="S131" t="s">
        <v>4688</v>
      </c>
      <c r="T131" s="3">
        <v>45811</v>
      </c>
      <c r="U131" s="3">
        <v>45811</v>
      </c>
      <c r="V131" s="2">
        <v>0</v>
      </c>
      <c r="W131" t="s">
        <v>44</v>
      </c>
      <c r="X131" t="s">
        <v>44</v>
      </c>
      <c r="Y131" t="s">
        <v>4986</v>
      </c>
      <c r="Z131" t="s">
        <v>2796</v>
      </c>
      <c r="AA131" t="s">
        <v>4529</v>
      </c>
      <c r="AB131" t="s">
        <v>4530</v>
      </c>
      <c r="AC131" t="s">
        <v>89</v>
      </c>
      <c r="AD131" t="str">
        <f t="shared" si="1"/>
        <v>10-60</v>
      </c>
      <c r="AE131" t="str">
        <f>VLOOKUP(AD131,'Main_Sub Desc'!C:D,2,)</f>
        <v>LPC from invoicing</v>
      </c>
      <c r="AF131" t="str">
        <f>VLOOKUP(VALUE(H131),'Main_Sub Desc'!F:G,2,)</f>
        <v>Wtr Rev Late Payment</v>
      </c>
      <c r="AG131">
        <f>IFERROR(VLOOKUP(VALUE(I131),'PC Mapping'!A:F,6,),"")</f>
        <v>10719</v>
      </c>
      <c r="AH131" s="13" t="str">
        <f>VLOOKUP(AG131,'PC Mapping'!L:M,2,)</f>
        <v>All Other Water</v>
      </c>
    </row>
    <row r="132" spans="1:34" x14ac:dyDescent="0.2">
      <c r="A132" t="s">
        <v>4987</v>
      </c>
      <c r="B132" t="s">
        <v>4707</v>
      </c>
      <c r="C132" t="s">
        <v>4519</v>
      </c>
      <c r="D132" t="s">
        <v>4520</v>
      </c>
      <c r="E132" s="3">
        <v>45810</v>
      </c>
      <c r="F132" t="s">
        <v>44</v>
      </c>
      <c r="G132" t="s">
        <v>3742</v>
      </c>
      <c r="H132" t="s">
        <v>3716</v>
      </c>
      <c r="I132" t="s">
        <v>4534</v>
      </c>
      <c r="J132" t="s">
        <v>4522</v>
      </c>
      <c r="K132" s="2">
        <v>-19.38</v>
      </c>
      <c r="L132" t="s">
        <v>44</v>
      </c>
      <c r="M132" s="2">
        <v>-19.38</v>
      </c>
      <c r="N132" t="s">
        <v>4523</v>
      </c>
      <c r="O132" t="s">
        <v>4524</v>
      </c>
      <c r="P132" t="s">
        <v>4899</v>
      </c>
      <c r="Q132" t="s">
        <v>4988</v>
      </c>
      <c r="R132" t="s">
        <v>44</v>
      </c>
      <c r="S132" t="s">
        <v>4688</v>
      </c>
      <c r="T132" s="3">
        <v>45811</v>
      </c>
      <c r="U132" s="3">
        <v>45811</v>
      </c>
      <c r="V132" s="2">
        <v>0</v>
      </c>
      <c r="W132" t="s">
        <v>44</v>
      </c>
      <c r="X132" t="s">
        <v>44</v>
      </c>
      <c r="Y132" t="s">
        <v>4989</v>
      </c>
      <c r="Z132" t="s">
        <v>565</v>
      </c>
      <c r="AA132" t="s">
        <v>4529</v>
      </c>
      <c r="AB132" t="s">
        <v>4530</v>
      </c>
      <c r="AC132" t="s">
        <v>89</v>
      </c>
      <c r="AD132" t="str">
        <f t="shared" ref="AD132:AD195" si="2">CONCATENATE(VALUE(AA132),"-",VALUE(AB132))</f>
        <v>10-60</v>
      </c>
      <c r="AE132" t="str">
        <f>VLOOKUP(AD132,'Main_Sub Desc'!C:D,2,)</f>
        <v>LPC from invoicing</v>
      </c>
      <c r="AF132" t="str">
        <f>VLOOKUP(VALUE(H132),'Main_Sub Desc'!F:G,2,)</f>
        <v>Wst Rev Late Payment</v>
      </c>
      <c r="AG132">
        <f>IFERROR(VLOOKUP(VALUE(I132),'PC Mapping'!A:F,6,),"")</f>
        <v>10514</v>
      </c>
      <c r="AH132" s="13" t="str">
        <f>VLOOKUP(AG132,'PC Mapping'!L:M,2,)</f>
        <v>Bolivar Sewer</v>
      </c>
    </row>
    <row r="133" spans="1:34" x14ac:dyDescent="0.2">
      <c r="A133" t="s">
        <v>4987</v>
      </c>
      <c r="B133" t="s">
        <v>4707</v>
      </c>
      <c r="C133" t="s">
        <v>4519</v>
      </c>
      <c r="D133" t="s">
        <v>4520</v>
      </c>
      <c r="E133" s="3">
        <v>45810</v>
      </c>
      <c r="F133" t="s">
        <v>44</v>
      </c>
      <c r="G133" t="s">
        <v>3742</v>
      </c>
      <c r="H133" t="s">
        <v>3722</v>
      </c>
      <c r="I133" t="s">
        <v>4538</v>
      </c>
      <c r="J133" t="s">
        <v>4522</v>
      </c>
      <c r="K133" s="2">
        <v>-12.97</v>
      </c>
      <c r="L133" t="s">
        <v>44</v>
      </c>
      <c r="M133" s="2">
        <v>-12.97</v>
      </c>
      <c r="N133" t="s">
        <v>4523</v>
      </c>
      <c r="O133" t="s">
        <v>4524</v>
      </c>
      <c r="P133" t="s">
        <v>4899</v>
      </c>
      <c r="Q133" t="s">
        <v>4990</v>
      </c>
      <c r="R133" t="s">
        <v>44</v>
      </c>
      <c r="S133" t="s">
        <v>4688</v>
      </c>
      <c r="T133" s="3">
        <v>45811</v>
      </c>
      <c r="U133" s="3">
        <v>45811</v>
      </c>
      <c r="V133" s="2">
        <v>0</v>
      </c>
      <c r="W133" t="s">
        <v>44</v>
      </c>
      <c r="X133" t="s">
        <v>44</v>
      </c>
      <c r="Y133" t="s">
        <v>4991</v>
      </c>
      <c r="Z133" t="s">
        <v>565</v>
      </c>
      <c r="AA133" t="s">
        <v>4529</v>
      </c>
      <c r="AB133" t="s">
        <v>4530</v>
      </c>
      <c r="AC133" t="s">
        <v>89</v>
      </c>
      <c r="AD133" t="str">
        <f t="shared" si="2"/>
        <v>10-60</v>
      </c>
      <c r="AE133" t="str">
        <f>VLOOKUP(AD133,'Main_Sub Desc'!C:D,2,)</f>
        <v>LPC from invoicing</v>
      </c>
      <c r="AF133" t="str">
        <f>VLOOKUP(VALUE(H133),'Main_Sub Desc'!F:G,2,)</f>
        <v>Wtr Rev Late Payment</v>
      </c>
      <c r="AG133">
        <f>IFERROR(VLOOKUP(VALUE(I133),'PC Mapping'!A:F,6,),"")</f>
        <v>10469</v>
      </c>
      <c r="AH133" s="13" t="str">
        <f>VLOOKUP(AG133,'PC Mapping'!L:M,2,)</f>
        <v>Bolivar Water</v>
      </c>
    </row>
    <row r="134" spans="1:34" x14ac:dyDescent="0.2">
      <c r="A134" t="s">
        <v>4992</v>
      </c>
      <c r="B134" t="s">
        <v>4707</v>
      </c>
      <c r="C134" t="s">
        <v>4519</v>
      </c>
      <c r="D134" t="s">
        <v>4520</v>
      </c>
      <c r="E134" s="3">
        <v>45810</v>
      </c>
      <c r="F134" t="s">
        <v>44</v>
      </c>
      <c r="G134" t="s">
        <v>3742</v>
      </c>
      <c r="H134" t="s">
        <v>3716</v>
      </c>
      <c r="I134" t="s">
        <v>4534</v>
      </c>
      <c r="J134" t="s">
        <v>4522</v>
      </c>
      <c r="K134" s="2">
        <v>-19.559999999999999</v>
      </c>
      <c r="L134" t="s">
        <v>44</v>
      </c>
      <c r="M134" s="2">
        <v>-19.559999999999999</v>
      </c>
      <c r="N134" t="s">
        <v>4523</v>
      </c>
      <c r="O134" t="s">
        <v>4524</v>
      </c>
      <c r="P134" t="s">
        <v>4899</v>
      </c>
      <c r="Q134" t="s">
        <v>4993</v>
      </c>
      <c r="R134" t="s">
        <v>44</v>
      </c>
      <c r="S134" t="s">
        <v>4688</v>
      </c>
      <c r="T134" s="3">
        <v>45811</v>
      </c>
      <c r="U134" s="3">
        <v>45811</v>
      </c>
      <c r="V134" s="2">
        <v>0</v>
      </c>
      <c r="W134" t="s">
        <v>44</v>
      </c>
      <c r="X134" t="s">
        <v>44</v>
      </c>
      <c r="Y134" t="s">
        <v>4994</v>
      </c>
      <c r="Z134" t="s">
        <v>569</v>
      </c>
      <c r="AA134" t="s">
        <v>4529</v>
      </c>
      <c r="AB134" t="s">
        <v>4530</v>
      </c>
      <c r="AC134" t="s">
        <v>89</v>
      </c>
      <c r="AD134" t="str">
        <f t="shared" si="2"/>
        <v>10-60</v>
      </c>
      <c r="AE134" t="str">
        <f>VLOOKUP(AD134,'Main_Sub Desc'!C:D,2,)</f>
        <v>LPC from invoicing</v>
      </c>
      <c r="AF134" t="str">
        <f>VLOOKUP(VALUE(H134),'Main_Sub Desc'!F:G,2,)</f>
        <v>Wst Rev Late Payment</v>
      </c>
      <c r="AG134">
        <f>IFERROR(VLOOKUP(VALUE(I134),'PC Mapping'!A:F,6,),"")</f>
        <v>10514</v>
      </c>
      <c r="AH134" s="13" t="str">
        <f>VLOOKUP(AG134,'PC Mapping'!L:M,2,)</f>
        <v>Bolivar Sewer</v>
      </c>
    </row>
    <row r="135" spans="1:34" x14ac:dyDescent="0.2">
      <c r="A135" t="s">
        <v>4992</v>
      </c>
      <c r="B135" t="s">
        <v>4707</v>
      </c>
      <c r="C135" t="s">
        <v>4519</v>
      </c>
      <c r="D135" t="s">
        <v>4520</v>
      </c>
      <c r="E135" s="3">
        <v>45810</v>
      </c>
      <c r="F135" t="s">
        <v>44</v>
      </c>
      <c r="G135" t="s">
        <v>3742</v>
      </c>
      <c r="H135" t="s">
        <v>3722</v>
      </c>
      <c r="I135" t="s">
        <v>4538</v>
      </c>
      <c r="J135" t="s">
        <v>4522</v>
      </c>
      <c r="K135" s="2">
        <v>-12.9</v>
      </c>
      <c r="L135" t="s">
        <v>44</v>
      </c>
      <c r="M135" s="2">
        <v>-12.9</v>
      </c>
      <c r="N135" t="s">
        <v>4523</v>
      </c>
      <c r="O135" t="s">
        <v>4524</v>
      </c>
      <c r="P135" t="s">
        <v>4899</v>
      </c>
      <c r="Q135" t="s">
        <v>4995</v>
      </c>
      <c r="R135" t="s">
        <v>44</v>
      </c>
      <c r="S135" t="s">
        <v>4688</v>
      </c>
      <c r="T135" s="3">
        <v>45811</v>
      </c>
      <c r="U135" s="3">
        <v>45811</v>
      </c>
      <c r="V135" s="2">
        <v>0</v>
      </c>
      <c r="W135" t="s">
        <v>44</v>
      </c>
      <c r="X135" t="s">
        <v>44</v>
      </c>
      <c r="Y135" t="s">
        <v>4996</v>
      </c>
      <c r="Z135" t="s">
        <v>569</v>
      </c>
      <c r="AA135" t="s">
        <v>4529</v>
      </c>
      <c r="AB135" t="s">
        <v>4530</v>
      </c>
      <c r="AC135" t="s">
        <v>89</v>
      </c>
      <c r="AD135" t="str">
        <f t="shared" si="2"/>
        <v>10-60</v>
      </c>
      <c r="AE135" t="str">
        <f>VLOOKUP(AD135,'Main_Sub Desc'!C:D,2,)</f>
        <v>LPC from invoicing</v>
      </c>
      <c r="AF135" t="str">
        <f>VLOOKUP(VALUE(H135),'Main_Sub Desc'!F:G,2,)</f>
        <v>Wtr Rev Late Payment</v>
      </c>
      <c r="AG135">
        <f>IFERROR(VLOOKUP(VALUE(I135),'PC Mapping'!A:F,6,),"")</f>
        <v>10469</v>
      </c>
      <c r="AH135" s="13" t="str">
        <f>VLOOKUP(AG135,'PC Mapping'!L:M,2,)</f>
        <v>Bolivar Water</v>
      </c>
    </row>
    <row r="136" spans="1:34" x14ac:dyDescent="0.2">
      <c r="A136" t="s">
        <v>4997</v>
      </c>
      <c r="B136" t="s">
        <v>4707</v>
      </c>
      <c r="C136" t="s">
        <v>4519</v>
      </c>
      <c r="D136" t="s">
        <v>4520</v>
      </c>
      <c r="E136" s="3">
        <v>45810</v>
      </c>
      <c r="F136" t="s">
        <v>44</v>
      </c>
      <c r="G136" t="s">
        <v>3742</v>
      </c>
      <c r="H136" t="s">
        <v>3716</v>
      </c>
      <c r="I136" t="s">
        <v>4534</v>
      </c>
      <c r="J136" t="s">
        <v>4522</v>
      </c>
      <c r="K136" s="2">
        <v>-19.399999999999999</v>
      </c>
      <c r="L136" t="s">
        <v>44</v>
      </c>
      <c r="M136" s="2">
        <v>-19.399999999999999</v>
      </c>
      <c r="N136" t="s">
        <v>4523</v>
      </c>
      <c r="O136" t="s">
        <v>4524</v>
      </c>
      <c r="P136" t="s">
        <v>4998</v>
      </c>
      <c r="Q136" t="s">
        <v>4999</v>
      </c>
      <c r="R136" t="s">
        <v>44</v>
      </c>
      <c r="S136" t="s">
        <v>4688</v>
      </c>
      <c r="T136" s="3">
        <v>45811</v>
      </c>
      <c r="U136" s="3">
        <v>45811</v>
      </c>
      <c r="V136" s="2">
        <v>0</v>
      </c>
      <c r="W136" t="s">
        <v>44</v>
      </c>
      <c r="X136" t="s">
        <v>44</v>
      </c>
      <c r="Y136" t="s">
        <v>5000</v>
      </c>
      <c r="Z136" t="s">
        <v>825</v>
      </c>
      <c r="AA136" t="s">
        <v>4529</v>
      </c>
      <c r="AB136" t="s">
        <v>4530</v>
      </c>
      <c r="AC136" t="s">
        <v>89</v>
      </c>
      <c r="AD136" t="str">
        <f t="shared" si="2"/>
        <v>10-60</v>
      </c>
      <c r="AE136" t="str">
        <f>VLOOKUP(AD136,'Main_Sub Desc'!C:D,2,)</f>
        <v>LPC from invoicing</v>
      </c>
      <c r="AF136" t="str">
        <f>VLOOKUP(VALUE(H136),'Main_Sub Desc'!F:G,2,)</f>
        <v>Wst Rev Late Payment</v>
      </c>
      <c r="AG136">
        <f>IFERROR(VLOOKUP(VALUE(I136),'PC Mapping'!A:F,6,),"")</f>
        <v>10514</v>
      </c>
      <c r="AH136" s="13" t="str">
        <f>VLOOKUP(AG136,'PC Mapping'!L:M,2,)</f>
        <v>Bolivar Sewer</v>
      </c>
    </row>
    <row r="137" spans="1:34" x14ac:dyDescent="0.2">
      <c r="A137" t="s">
        <v>4997</v>
      </c>
      <c r="B137" t="s">
        <v>4707</v>
      </c>
      <c r="C137" t="s">
        <v>4519</v>
      </c>
      <c r="D137" t="s">
        <v>4520</v>
      </c>
      <c r="E137" s="3">
        <v>45810</v>
      </c>
      <c r="F137" t="s">
        <v>44</v>
      </c>
      <c r="G137" t="s">
        <v>3742</v>
      </c>
      <c r="H137" t="s">
        <v>3722</v>
      </c>
      <c r="I137" t="s">
        <v>4538</v>
      </c>
      <c r="J137" t="s">
        <v>4522</v>
      </c>
      <c r="K137" s="2">
        <v>-13.05</v>
      </c>
      <c r="L137" t="s">
        <v>44</v>
      </c>
      <c r="M137" s="2">
        <v>-13.05</v>
      </c>
      <c r="N137" t="s">
        <v>4523</v>
      </c>
      <c r="O137" t="s">
        <v>4524</v>
      </c>
      <c r="P137" t="s">
        <v>4998</v>
      </c>
      <c r="Q137" t="s">
        <v>5001</v>
      </c>
      <c r="R137" t="s">
        <v>44</v>
      </c>
      <c r="S137" t="s">
        <v>4688</v>
      </c>
      <c r="T137" s="3">
        <v>45811</v>
      </c>
      <c r="U137" s="3">
        <v>45811</v>
      </c>
      <c r="V137" s="2">
        <v>0</v>
      </c>
      <c r="W137" t="s">
        <v>44</v>
      </c>
      <c r="X137" t="s">
        <v>44</v>
      </c>
      <c r="Y137" t="s">
        <v>5002</v>
      </c>
      <c r="Z137" t="s">
        <v>825</v>
      </c>
      <c r="AA137" t="s">
        <v>4529</v>
      </c>
      <c r="AB137" t="s">
        <v>4530</v>
      </c>
      <c r="AC137" t="s">
        <v>89</v>
      </c>
      <c r="AD137" t="str">
        <f t="shared" si="2"/>
        <v>10-60</v>
      </c>
      <c r="AE137" t="str">
        <f>VLOOKUP(AD137,'Main_Sub Desc'!C:D,2,)</f>
        <v>LPC from invoicing</v>
      </c>
      <c r="AF137" t="str">
        <f>VLOOKUP(VALUE(H137),'Main_Sub Desc'!F:G,2,)</f>
        <v>Wtr Rev Late Payment</v>
      </c>
      <c r="AG137">
        <f>IFERROR(VLOOKUP(VALUE(I137),'PC Mapping'!A:F,6,),"")</f>
        <v>10469</v>
      </c>
      <c r="AH137" s="13" t="str">
        <f>VLOOKUP(AG137,'PC Mapping'!L:M,2,)</f>
        <v>Bolivar Water</v>
      </c>
    </row>
    <row r="138" spans="1:34" x14ac:dyDescent="0.2">
      <c r="A138" t="s">
        <v>5003</v>
      </c>
      <c r="B138" t="s">
        <v>4707</v>
      </c>
      <c r="C138" t="s">
        <v>4519</v>
      </c>
      <c r="D138" t="s">
        <v>4520</v>
      </c>
      <c r="E138" s="3">
        <v>45810</v>
      </c>
      <c r="F138" t="s">
        <v>44</v>
      </c>
      <c r="G138" t="s">
        <v>3742</v>
      </c>
      <c r="H138" t="s">
        <v>3722</v>
      </c>
      <c r="I138" t="s">
        <v>4538</v>
      </c>
      <c r="J138" t="s">
        <v>4522</v>
      </c>
      <c r="K138" s="2">
        <v>-12.88</v>
      </c>
      <c r="L138" t="s">
        <v>44</v>
      </c>
      <c r="M138" s="2">
        <v>-12.88</v>
      </c>
      <c r="N138" t="s">
        <v>4523</v>
      </c>
      <c r="O138" t="s">
        <v>4524</v>
      </c>
      <c r="P138" t="s">
        <v>5004</v>
      </c>
      <c r="Q138" t="s">
        <v>5005</v>
      </c>
      <c r="R138" t="s">
        <v>44</v>
      </c>
      <c r="S138" t="s">
        <v>4688</v>
      </c>
      <c r="T138" s="3">
        <v>45811</v>
      </c>
      <c r="U138" s="3">
        <v>45811</v>
      </c>
      <c r="V138" s="2">
        <v>0</v>
      </c>
      <c r="W138" t="s">
        <v>44</v>
      </c>
      <c r="X138" t="s">
        <v>44</v>
      </c>
      <c r="Y138" t="s">
        <v>5006</v>
      </c>
      <c r="Z138" t="s">
        <v>1246</v>
      </c>
      <c r="AA138" t="s">
        <v>4529</v>
      </c>
      <c r="AB138" t="s">
        <v>4530</v>
      </c>
      <c r="AC138" t="s">
        <v>89</v>
      </c>
      <c r="AD138" t="str">
        <f t="shared" si="2"/>
        <v>10-60</v>
      </c>
      <c r="AE138" t="str">
        <f>VLOOKUP(AD138,'Main_Sub Desc'!C:D,2,)</f>
        <v>LPC from invoicing</v>
      </c>
      <c r="AF138" t="str">
        <f>VLOOKUP(VALUE(H138),'Main_Sub Desc'!F:G,2,)</f>
        <v>Wtr Rev Late Payment</v>
      </c>
      <c r="AG138">
        <f>IFERROR(VLOOKUP(VALUE(I138),'PC Mapping'!A:F,6,),"")</f>
        <v>10469</v>
      </c>
      <c r="AH138" s="13" t="str">
        <f>VLOOKUP(AG138,'PC Mapping'!L:M,2,)</f>
        <v>Bolivar Water</v>
      </c>
    </row>
    <row r="139" spans="1:34" x14ac:dyDescent="0.2">
      <c r="A139" t="s">
        <v>5003</v>
      </c>
      <c r="B139" t="s">
        <v>4707</v>
      </c>
      <c r="C139" t="s">
        <v>4519</v>
      </c>
      <c r="D139" t="s">
        <v>4520</v>
      </c>
      <c r="E139" s="3">
        <v>45810</v>
      </c>
      <c r="F139" t="s">
        <v>44</v>
      </c>
      <c r="G139" t="s">
        <v>3742</v>
      </c>
      <c r="H139" t="s">
        <v>3716</v>
      </c>
      <c r="I139" t="s">
        <v>4534</v>
      </c>
      <c r="J139" t="s">
        <v>4522</v>
      </c>
      <c r="K139" s="2">
        <v>-20.29</v>
      </c>
      <c r="L139" t="s">
        <v>44</v>
      </c>
      <c r="M139" s="2">
        <v>-20.29</v>
      </c>
      <c r="N139" t="s">
        <v>4523</v>
      </c>
      <c r="O139" t="s">
        <v>4524</v>
      </c>
      <c r="P139" t="s">
        <v>5004</v>
      </c>
      <c r="Q139" t="s">
        <v>5007</v>
      </c>
      <c r="R139" t="s">
        <v>44</v>
      </c>
      <c r="S139" t="s">
        <v>4688</v>
      </c>
      <c r="T139" s="3">
        <v>45811</v>
      </c>
      <c r="U139" s="3">
        <v>45811</v>
      </c>
      <c r="V139" s="2">
        <v>0</v>
      </c>
      <c r="W139" t="s">
        <v>44</v>
      </c>
      <c r="X139" t="s">
        <v>44</v>
      </c>
      <c r="Y139" t="s">
        <v>5008</v>
      </c>
      <c r="Z139" t="s">
        <v>1246</v>
      </c>
      <c r="AA139" t="s">
        <v>4529</v>
      </c>
      <c r="AB139" t="s">
        <v>4530</v>
      </c>
      <c r="AC139" t="s">
        <v>89</v>
      </c>
      <c r="AD139" t="str">
        <f t="shared" si="2"/>
        <v>10-60</v>
      </c>
      <c r="AE139" t="str">
        <f>VLOOKUP(AD139,'Main_Sub Desc'!C:D,2,)</f>
        <v>LPC from invoicing</v>
      </c>
      <c r="AF139" t="str">
        <f>VLOOKUP(VALUE(H139),'Main_Sub Desc'!F:G,2,)</f>
        <v>Wst Rev Late Payment</v>
      </c>
      <c r="AG139">
        <f>IFERROR(VLOOKUP(VALUE(I139),'PC Mapping'!A:F,6,),"")</f>
        <v>10514</v>
      </c>
      <c r="AH139" s="13" t="str">
        <f>VLOOKUP(AG139,'PC Mapping'!L:M,2,)</f>
        <v>Bolivar Sewer</v>
      </c>
    </row>
    <row r="140" spans="1:34" x14ac:dyDescent="0.2">
      <c r="A140" t="s">
        <v>5009</v>
      </c>
      <c r="B140" t="s">
        <v>4707</v>
      </c>
      <c r="C140" t="s">
        <v>4519</v>
      </c>
      <c r="D140" t="s">
        <v>4520</v>
      </c>
      <c r="E140" s="3">
        <v>45810</v>
      </c>
      <c r="F140" t="s">
        <v>44</v>
      </c>
      <c r="G140" t="s">
        <v>3742</v>
      </c>
      <c r="H140" t="s">
        <v>3716</v>
      </c>
      <c r="I140" t="s">
        <v>4534</v>
      </c>
      <c r="J140" t="s">
        <v>4522</v>
      </c>
      <c r="K140" s="2">
        <v>-21.4</v>
      </c>
      <c r="L140" t="s">
        <v>44</v>
      </c>
      <c r="M140" s="2">
        <v>-21.4</v>
      </c>
      <c r="N140" t="s">
        <v>4523</v>
      </c>
      <c r="O140" t="s">
        <v>4524</v>
      </c>
      <c r="P140" t="s">
        <v>5010</v>
      </c>
      <c r="Q140" t="s">
        <v>5011</v>
      </c>
      <c r="R140" t="s">
        <v>44</v>
      </c>
      <c r="S140" t="s">
        <v>4688</v>
      </c>
      <c r="T140" s="3">
        <v>45811</v>
      </c>
      <c r="U140" s="3">
        <v>45811</v>
      </c>
      <c r="V140" s="2">
        <v>0</v>
      </c>
      <c r="W140" t="s">
        <v>44</v>
      </c>
      <c r="X140" t="s">
        <v>44</v>
      </c>
      <c r="Y140" t="s">
        <v>5012</v>
      </c>
      <c r="Z140" t="s">
        <v>1040</v>
      </c>
      <c r="AA140" t="s">
        <v>4529</v>
      </c>
      <c r="AB140" t="s">
        <v>4530</v>
      </c>
      <c r="AC140" t="s">
        <v>99</v>
      </c>
      <c r="AD140" t="str">
        <f t="shared" si="2"/>
        <v>10-60</v>
      </c>
      <c r="AE140" t="str">
        <f>VLOOKUP(AD140,'Main_Sub Desc'!C:D,2,)</f>
        <v>LPC from invoicing</v>
      </c>
      <c r="AF140" t="str">
        <f>VLOOKUP(VALUE(H140),'Main_Sub Desc'!F:G,2,)</f>
        <v>Wst Rev Late Payment</v>
      </c>
      <c r="AG140">
        <f>IFERROR(VLOOKUP(VALUE(I140),'PC Mapping'!A:F,6,),"")</f>
        <v>10514</v>
      </c>
      <c r="AH140" s="13" t="str">
        <f>VLOOKUP(AG140,'PC Mapping'!L:M,2,)</f>
        <v>Bolivar Sewer</v>
      </c>
    </row>
    <row r="141" spans="1:34" x14ac:dyDescent="0.2">
      <c r="A141" t="s">
        <v>5009</v>
      </c>
      <c r="B141" t="s">
        <v>4707</v>
      </c>
      <c r="C141" t="s">
        <v>4519</v>
      </c>
      <c r="D141" t="s">
        <v>4520</v>
      </c>
      <c r="E141" s="3">
        <v>45810</v>
      </c>
      <c r="F141" t="s">
        <v>44</v>
      </c>
      <c r="G141" t="s">
        <v>3742</v>
      </c>
      <c r="H141" t="s">
        <v>3722</v>
      </c>
      <c r="I141" t="s">
        <v>4538</v>
      </c>
      <c r="J141" t="s">
        <v>4522</v>
      </c>
      <c r="K141" s="2">
        <v>-15.14</v>
      </c>
      <c r="L141" t="s">
        <v>44</v>
      </c>
      <c r="M141" s="2">
        <v>-15.14</v>
      </c>
      <c r="N141" t="s">
        <v>4523</v>
      </c>
      <c r="O141" t="s">
        <v>4524</v>
      </c>
      <c r="P141" t="s">
        <v>5010</v>
      </c>
      <c r="Q141" t="s">
        <v>5013</v>
      </c>
      <c r="R141" t="s">
        <v>44</v>
      </c>
      <c r="S141" t="s">
        <v>4688</v>
      </c>
      <c r="T141" s="3">
        <v>45811</v>
      </c>
      <c r="U141" s="3">
        <v>45811</v>
      </c>
      <c r="V141" s="2">
        <v>0</v>
      </c>
      <c r="W141" t="s">
        <v>44</v>
      </c>
      <c r="X141" t="s">
        <v>44</v>
      </c>
      <c r="Y141" t="s">
        <v>5014</v>
      </c>
      <c r="Z141" t="s">
        <v>1040</v>
      </c>
      <c r="AA141" t="s">
        <v>4529</v>
      </c>
      <c r="AB141" t="s">
        <v>4530</v>
      </c>
      <c r="AC141" t="s">
        <v>99</v>
      </c>
      <c r="AD141" t="str">
        <f t="shared" si="2"/>
        <v>10-60</v>
      </c>
      <c r="AE141" t="str">
        <f>VLOOKUP(AD141,'Main_Sub Desc'!C:D,2,)</f>
        <v>LPC from invoicing</v>
      </c>
      <c r="AF141" t="str">
        <f>VLOOKUP(VALUE(H141),'Main_Sub Desc'!F:G,2,)</f>
        <v>Wtr Rev Late Payment</v>
      </c>
      <c r="AG141">
        <f>IFERROR(VLOOKUP(VALUE(I141),'PC Mapping'!A:F,6,),"")</f>
        <v>10469</v>
      </c>
      <c r="AH141" s="13" t="str">
        <f>VLOOKUP(AG141,'PC Mapping'!L:M,2,)</f>
        <v>Bolivar Water</v>
      </c>
    </row>
    <row r="142" spans="1:34" x14ac:dyDescent="0.2">
      <c r="A142" t="s">
        <v>5015</v>
      </c>
      <c r="B142" t="s">
        <v>4707</v>
      </c>
      <c r="C142" t="s">
        <v>4519</v>
      </c>
      <c r="D142" t="s">
        <v>4520</v>
      </c>
      <c r="E142" s="3">
        <v>45810</v>
      </c>
      <c r="F142" t="s">
        <v>44</v>
      </c>
      <c r="G142" t="s">
        <v>3742</v>
      </c>
      <c r="H142" t="s">
        <v>3716</v>
      </c>
      <c r="I142" t="s">
        <v>4534</v>
      </c>
      <c r="J142" t="s">
        <v>4522</v>
      </c>
      <c r="K142" s="2">
        <v>-22.28</v>
      </c>
      <c r="L142" t="s">
        <v>44</v>
      </c>
      <c r="M142" s="2">
        <v>-22.28</v>
      </c>
      <c r="N142" t="s">
        <v>4523</v>
      </c>
      <c r="O142" t="s">
        <v>4524</v>
      </c>
      <c r="P142" t="s">
        <v>5016</v>
      </c>
      <c r="Q142" t="s">
        <v>5017</v>
      </c>
      <c r="R142" t="s">
        <v>44</v>
      </c>
      <c r="S142" t="s">
        <v>4688</v>
      </c>
      <c r="T142" s="3">
        <v>45811</v>
      </c>
      <c r="U142" s="3">
        <v>45811</v>
      </c>
      <c r="V142" s="2">
        <v>0</v>
      </c>
      <c r="W142" t="s">
        <v>44</v>
      </c>
      <c r="X142" t="s">
        <v>44</v>
      </c>
      <c r="Y142" t="s">
        <v>5018</v>
      </c>
      <c r="Z142" t="s">
        <v>550</v>
      </c>
      <c r="AA142" t="s">
        <v>4529</v>
      </c>
      <c r="AB142" t="s">
        <v>4530</v>
      </c>
      <c r="AC142" t="s">
        <v>89</v>
      </c>
      <c r="AD142" t="str">
        <f t="shared" si="2"/>
        <v>10-60</v>
      </c>
      <c r="AE142" t="str">
        <f>VLOOKUP(AD142,'Main_Sub Desc'!C:D,2,)</f>
        <v>LPC from invoicing</v>
      </c>
      <c r="AF142" t="str">
        <f>VLOOKUP(VALUE(H142),'Main_Sub Desc'!F:G,2,)</f>
        <v>Wst Rev Late Payment</v>
      </c>
      <c r="AG142">
        <f>IFERROR(VLOOKUP(VALUE(I142),'PC Mapping'!A:F,6,),"")</f>
        <v>10514</v>
      </c>
      <c r="AH142" s="13" t="str">
        <f>VLOOKUP(AG142,'PC Mapping'!L:M,2,)</f>
        <v>Bolivar Sewer</v>
      </c>
    </row>
    <row r="143" spans="1:34" x14ac:dyDescent="0.2">
      <c r="A143" t="s">
        <v>5015</v>
      </c>
      <c r="B143" t="s">
        <v>4707</v>
      </c>
      <c r="C143" t="s">
        <v>4519</v>
      </c>
      <c r="D143" t="s">
        <v>4520</v>
      </c>
      <c r="E143" s="3">
        <v>45810</v>
      </c>
      <c r="F143" t="s">
        <v>44</v>
      </c>
      <c r="G143" t="s">
        <v>3742</v>
      </c>
      <c r="H143" t="s">
        <v>3722</v>
      </c>
      <c r="I143" t="s">
        <v>4538</v>
      </c>
      <c r="J143" t="s">
        <v>4522</v>
      </c>
      <c r="K143" s="2">
        <v>-16.64</v>
      </c>
      <c r="L143" t="s">
        <v>44</v>
      </c>
      <c r="M143" s="2">
        <v>-16.64</v>
      </c>
      <c r="N143" t="s">
        <v>4523</v>
      </c>
      <c r="O143" t="s">
        <v>4524</v>
      </c>
      <c r="P143" t="s">
        <v>5016</v>
      </c>
      <c r="Q143" t="s">
        <v>5019</v>
      </c>
      <c r="R143" t="s">
        <v>44</v>
      </c>
      <c r="S143" t="s">
        <v>4688</v>
      </c>
      <c r="T143" s="3">
        <v>45811</v>
      </c>
      <c r="U143" s="3">
        <v>45811</v>
      </c>
      <c r="V143" s="2">
        <v>0</v>
      </c>
      <c r="W143" t="s">
        <v>44</v>
      </c>
      <c r="X143" t="s">
        <v>44</v>
      </c>
      <c r="Y143" t="s">
        <v>5020</v>
      </c>
      <c r="Z143" t="s">
        <v>550</v>
      </c>
      <c r="AA143" t="s">
        <v>4529</v>
      </c>
      <c r="AB143" t="s">
        <v>4530</v>
      </c>
      <c r="AC143" t="s">
        <v>89</v>
      </c>
      <c r="AD143" t="str">
        <f t="shared" si="2"/>
        <v>10-60</v>
      </c>
      <c r="AE143" t="str">
        <f>VLOOKUP(AD143,'Main_Sub Desc'!C:D,2,)</f>
        <v>LPC from invoicing</v>
      </c>
      <c r="AF143" t="str">
        <f>VLOOKUP(VALUE(H143),'Main_Sub Desc'!F:G,2,)</f>
        <v>Wtr Rev Late Payment</v>
      </c>
      <c r="AG143">
        <f>IFERROR(VLOOKUP(VALUE(I143),'PC Mapping'!A:F,6,),"")</f>
        <v>10469</v>
      </c>
      <c r="AH143" s="13" t="str">
        <f>VLOOKUP(AG143,'PC Mapping'!L:M,2,)</f>
        <v>Bolivar Water</v>
      </c>
    </row>
    <row r="144" spans="1:34" x14ac:dyDescent="0.2">
      <c r="A144" t="s">
        <v>5021</v>
      </c>
      <c r="B144" t="s">
        <v>4707</v>
      </c>
      <c r="C144" t="s">
        <v>4519</v>
      </c>
      <c r="D144" t="s">
        <v>4520</v>
      </c>
      <c r="E144" s="3">
        <v>45810</v>
      </c>
      <c r="F144" t="s">
        <v>44</v>
      </c>
      <c r="G144" t="s">
        <v>3742</v>
      </c>
      <c r="H144" t="s">
        <v>3716</v>
      </c>
      <c r="I144" t="s">
        <v>4534</v>
      </c>
      <c r="J144" t="s">
        <v>4522</v>
      </c>
      <c r="K144" s="2">
        <v>-41.67</v>
      </c>
      <c r="L144" t="s">
        <v>44</v>
      </c>
      <c r="M144" s="2">
        <v>-41.67</v>
      </c>
      <c r="N144" t="s">
        <v>4523</v>
      </c>
      <c r="O144" t="s">
        <v>4524</v>
      </c>
      <c r="P144" t="s">
        <v>5022</v>
      </c>
      <c r="Q144" t="s">
        <v>5023</v>
      </c>
      <c r="R144" t="s">
        <v>44</v>
      </c>
      <c r="S144" t="s">
        <v>4688</v>
      </c>
      <c r="T144" s="3">
        <v>45811</v>
      </c>
      <c r="U144" s="3">
        <v>45811</v>
      </c>
      <c r="V144" s="2">
        <v>0</v>
      </c>
      <c r="W144" t="s">
        <v>44</v>
      </c>
      <c r="X144" t="s">
        <v>44</v>
      </c>
      <c r="Y144" t="s">
        <v>5024</v>
      </c>
      <c r="Z144" t="s">
        <v>419</v>
      </c>
      <c r="AA144" t="s">
        <v>4529</v>
      </c>
      <c r="AB144" t="s">
        <v>4530</v>
      </c>
      <c r="AC144" t="s">
        <v>89</v>
      </c>
      <c r="AD144" t="str">
        <f t="shared" si="2"/>
        <v>10-60</v>
      </c>
      <c r="AE144" t="str">
        <f>VLOOKUP(AD144,'Main_Sub Desc'!C:D,2,)</f>
        <v>LPC from invoicing</v>
      </c>
      <c r="AF144" t="str">
        <f>VLOOKUP(VALUE(H144),'Main_Sub Desc'!F:G,2,)</f>
        <v>Wst Rev Late Payment</v>
      </c>
      <c r="AG144">
        <f>IFERROR(VLOOKUP(VALUE(I144),'PC Mapping'!A:F,6,),"")</f>
        <v>10514</v>
      </c>
      <c r="AH144" s="13" t="str">
        <f>VLOOKUP(AG144,'PC Mapping'!L:M,2,)</f>
        <v>Bolivar Sewer</v>
      </c>
    </row>
    <row r="145" spans="1:34" x14ac:dyDescent="0.2">
      <c r="A145" t="s">
        <v>5021</v>
      </c>
      <c r="B145" t="s">
        <v>4707</v>
      </c>
      <c r="C145" t="s">
        <v>4519</v>
      </c>
      <c r="D145" t="s">
        <v>4520</v>
      </c>
      <c r="E145" s="3">
        <v>45810</v>
      </c>
      <c r="F145" t="s">
        <v>44</v>
      </c>
      <c r="G145" t="s">
        <v>3742</v>
      </c>
      <c r="H145" t="s">
        <v>3722</v>
      </c>
      <c r="I145" t="s">
        <v>4538</v>
      </c>
      <c r="J145" t="s">
        <v>4522</v>
      </c>
      <c r="K145" s="2">
        <v>-28.18</v>
      </c>
      <c r="L145" t="s">
        <v>44</v>
      </c>
      <c r="M145" s="2">
        <v>-28.18</v>
      </c>
      <c r="N145" t="s">
        <v>4523</v>
      </c>
      <c r="O145" t="s">
        <v>4524</v>
      </c>
      <c r="P145" t="s">
        <v>5022</v>
      </c>
      <c r="Q145" t="s">
        <v>5025</v>
      </c>
      <c r="R145" t="s">
        <v>44</v>
      </c>
      <c r="S145" t="s">
        <v>4688</v>
      </c>
      <c r="T145" s="3">
        <v>45811</v>
      </c>
      <c r="U145" s="3">
        <v>45811</v>
      </c>
      <c r="V145" s="2">
        <v>0</v>
      </c>
      <c r="W145" t="s">
        <v>44</v>
      </c>
      <c r="X145" t="s">
        <v>44</v>
      </c>
      <c r="Y145" t="s">
        <v>5026</v>
      </c>
      <c r="Z145" t="s">
        <v>419</v>
      </c>
      <c r="AA145" t="s">
        <v>4529</v>
      </c>
      <c r="AB145" t="s">
        <v>4530</v>
      </c>
      <c r="AC145" t="s">
        <v>89</v>
      </c>
      <c r="AD145" t="str">
        <f t="shared" si="2"/>
        <v>10-60</v>
      </c>
      <c r="AE145" t="str">
        <f>VLOOKUP(AD145,'Main_Sub Desc'!C:D,2,)</f>
        <v>LPC from invoicing</v>
      </c>
      <c r="AF145" t="str">
        <f>VLOOKUP(VALUE(H145),'Main_Sub Desc'!F:G,2,)</f>
        <v>Wtr Rev Late Payment</v>
      </c>
      <c r="AG145">
        <f>IFERROR(VLOOKUP(VALUE(I145),'PC Mapping'!A:F,6,),"")</f>
        <v>10469</v>
      </c>
      <c r="AH145" s="13" t="str">
        <f>VLOOKUP(AG145,'PC Mapping'!L:M,2,)</f>
        <v>Bolivar Water</v>
      </c>
    </row>
    <row r="146" spans="1:34" x14ac:dyDescent="0.2">
      <c r="A146" t="s">
        <v>5027</v>
      </c>
      <c r="B146" t="s">
        <v>4707</v>
      </c>
      <c r="C146" t="s">
        <v>4519</v>
      </c>
      <c r="D146" t="s">
        <v>4520</v>
      </c>
      <c r="E146" s="3">
        <v>45810</v>
      </c>
      <c r="F146" t="s">
        <v>44</v>
      </c>
      <c r="G146" t="s">
        <v>3742</v>
      </c>
      <c r="H146" t="s">
        <v>3716</v>
      </c>
      <c r="I146" t="s">
        <v>4534</v>
      </c>
      <c r="J146" t="s">
        <v>4522</v>
      </c>
      <c r="K146" s="2">
        <v>-26.32</v>
      </c>
      <c r="L146" t="s">
        <v>44</v>
      </c>
      <c r="M146" s="2">
        <v>-26.32</v>
      </c>
      <c r="N146" t="s">
        <v>4523</v>
      </c>
      <c r="O146" t="s">
        <v>4524</v>
      </c>
      <c r="P146" t="s">
        <v>5028</v>
      </c>
      <c r="Q146" t="s">
        <v>5029</v>
      </c>
      <c r="R146" t="s">
        <v>44</v>
      </c>
      <c r="S146" t="s">
        <v>4688</v>
      </c>
      <c r="T146" s="3">
        <v>45811</v>
      </c>
      <c r="U146" s="3">
        <v>45811</v>
      </c>
      <c r="V146" s="2">
        <v>0</v>
      </c>
      <c r="W146" t="s">
        <v>44</v>
      </c>
      <c r="X146" t="s">
        <v>44</v>
      </c>
      <c r="Y146" t="s">
        <v>5030</v>
      </c>
      <c r="Z146" t="s">
        <v>870</v>
      </c>
      <c r="AA146" t="s">
        <v>4529</v>
      </c>
      <c r="AB146" t="s">
        <v>4530</v>
      </c>
      <c r="AC146" t="s">
        <v>89</v>
      </c>
      <c r="AD146" t="str">
        <f t="shared" si="2"/>
        <v>10-60</v>
      </c>
      <c r="AE146" t="str">
        <f>VLOOKUP(AD146,'Main_Sub Desc'!C:D,2,)</f>
        <v>LPC from invoicing</v>
      </c>
      <c r="AF146" t="str">
        <f>VLOOKUP(VALUE(H146),'Main_Sub Desc'!F:G,2,)</f>
        <v>Wst Rev Late Payment</v>
      </c>
      <c r="AG146">
        <f>IFERROR(VLOOKUP(VALUE(I146),'PC Mapping'!A:F,6,),"")</f>
        <v>10514</v>
      </c>
      <c r="AH146" s="13" t="str">
        <f>VLOOKUP(AG146,'PC Mapping'!L:M,2,)</f>
        <v>Bolivar Sewer</v>
      </c>
    </row>
    <row r="147" spans="1:34" x14ac:dyDescent="0.2">
      <c r="A147" t="s">
        <v>5027</v>
      </c>
      <c r="B147" t="s">
        <v>4707</v>
      </c>
      <c r="C147" t="s">
        <v>4519</v>
      </c>
      <c r="D147" t="s">
        <v>4520</v>
      </c>
      <c r="E147" s="3">
        <v>45810</v>
      </c>
      <c r="F147" t="s">
        <v>44</v>
      </c>
      <c r="G147" t="s">
        <v>3742</v>
      </c>
      <c r="H147" t="s">
        <v>3722</v>
      </c>
      <c r="I147" t="s">
        <v>4538</v>
      </c>
      <c r="J147" t="s">
        <v>4522</v>
      </c>
      <c r="K147" s="2">
        <v>-18.079999999999998</v>
      </c>
      <c r="L147" t="s">
        <v>44</v>
      </c>
      <c r="M147" s="2">
        <v>-18.079999999999998</v>
      </c>
      <c r="N147" t="s">
        <v>4523</v>
      </c>
      <c r="O147" t="s">
        <v>4524</v>
      </c>
      <c r="P147" t="s">
        <v>5028</v>
      </c>
      <c r="Q147" t="s">
        <v>5031</v>
      </c>
      <c r="R147" t="s">
        <v>44</v>
      </c>
      <c r="S147" t="s">
        <v>4688</v>
      </c>
      <c r="T147" s="3">
        <v>45811</v>
      </c>
      <c r="U147" s="3">
        <v>45811</v>
      </c>
      <c r="V147" s="2">
        <v>0</v>
      </c>
      <c r="W147" t="s">
        <v>44</v>
      </c>
      <c r="X147" t="s">
        <v>44</v>
      </c>
      <c r="Y147" t="s">
        <v>5032</v>
      </c>
      <c r="Z147" t="s">
        <v>870</v>
      </c>
      <c r="AA147" t="s">
        <v>4529</v>
      </c>
      <c r="AB147" t="s">
        <v>4530</v>
      </c>
      <c r="AC147" t="s">
        <v>89</v>
      </c>
      <c r="AD147" t="str">
        <f t="shared" si="2"/>
        <v>10-60</v>
      </c>
      <c r="AE147" t="str">
        <f>VLOOKUP(AD147,'Main_Sub Desc'!C:D,2,)</f>
        <v>LPC from invoicing</v>
      </c>
      <c r="AF147" t="str">
        <f>VLOOKUP(VALUE(H147),'Main_Sub Desc'!F:G,2,)</f>
        <v>Wtr Rev Late Payment</v>
      </c>
      <c r="AG147">
        <f>IFERROR(VLOOKUP(VALUE(I147),'PC Mapping'!A:F,6,),"")</f>
        <v>10469</v>
      </c>
      <c r="AH147" s="13" t="str">
        <f>VLOOKUP(AG147,'PC Mapping'!L:M,2,)</f>
        <v>Bolivar Water</v>
      </c>
    </row>
    <row r="148" spans="1:34" x14ac:dyDescent="0.2">
      <c r="A148" t="s">
        <v>5033</v>
      </c>
      <c r="B148" t="s">
        <v>4707</v>
      </c>
      <c r="C148" t="s">
        <v>4519</v>
      </c>
      <c r="D148" t="s">
        <v>4520</v>
      </c>
      <c r="E148" s="3">
        <v>45810</v>
      </c>
      <c r="F148" t="s">
        <v>44</v>
      </c>
      <c r="G148" t="s">
        <v>3742</v>
      </c>
      <c r="H148" t="s">
        <v>3722</v>
      </c>
      <c r="I148" t="s">
        <v>4538</v>
      </c>
      <c r="J148" t="s">
        <v>4522</v>
      </c>
      <c r="K148" s="2">
        <v>-15.21</v>
      </c>
      <c r="L148" t="s">
        <v>44</v>
      </c>
      <c r="M148" s="2">
        <v>-15.21</v>
      </c>
      <c r="N148" t="s">
        <v>4523</v>
      </c>
      <c r="O148" t="s">
        <v>4524</v>
      </c>
      <c r="P148" t="s">
        <v>5034</v>
      </c>
      <c r="Q148" t="s">
        <v>5035</v>
      </c>
      <c r="R148" t="s">
        <v>44</v>
      </c>
      <c r="S148" t="s">
        <v>4688</v>
      </c>
      <c r="T148" s="3">
        <v>45811</v>
      </c>
      <c r="U148" s="3">
        <v>45811</v>
      </c>
      <c r="V148" s="2">
        <v>0</v>
      </c>
      <c r="W148" t="s">
        <v>44</v>
      </c>
      <c r="X148" t="s">
        <v>44</v>
      </c>
      <c r="Y148" t="s">
        <v>5036</v>
      </c>
      <c r="Z148" t="s">
        <v>714</v>
      </c>
      <c r="AA148" t="s">
        <v>4529</v>
      </c>
      <c r="AB148" t="s">
        <v>4530</v>
      </c>
      <c r="AC148" t="s">
        <v>89</v>
      </c>
      <c r="AD148" t="str">
        <f t="shared" si="2"/>
        <v>10-60</v>
      </c>
      <c r="AE148" t="str">
        <f>VLOOKUP(AD148,'Main_Sub Desc'!C:D,2,)</f>
        <v>LPC from invoicing</v>
      </c>
      <c r="AF148" t="str">
        <f>VLOOKUP(VALUE(H148),'Main_Sub Desc'!F:G,2,)</f>
        <v>Wtr Rev Late Payment</v>
      </c>
      <c r="AG148">
        <f>IFERROR(VLOOKUP(VALUE(I148),'PC Mapping'!A:F,6,),"")</f>
        <v>10469</v>
      </c>
      <c r="AH148" s="13" t="str">
        <f>VLOOKUP(AG148,'PC Mapping'!L:M,2,)</f>
        <v>Bolivar Water</v>
      </c>
    </row>
    <row r="149" spans="1:34" x14ac:dyDescent="0.2">
      <c r="A149" t="s">
        <v>5033</v>
      </c>
      <c r="B149" t="s">
        <v>4707</v>
      </c>
      <c r="C149" t="s">
        <v>4519</v>
      </c>
      <c r="D149" t="s">
        <v>4520</v>
      </c>
      <c r="E149" s="3">
        <v>45810</v>
      </c>
      <c r="F149" t="s">
        <v>44</v>
      </c>
      <c r="G149" t="s">
        <v>3742</v>
      </c>
      <c r="H149" t="s">
        <v>3716</v>
      </c>
      <c r="I149" t="s">
        <v>4534</v>
      </c>
      <c r="J149" t="s">
        <v>4522</v>
      </c>
      <c r="K149" s="2">
        <v>-26.34</v>
      </c>
      <c r="L149" t="s">
        <v>44</v>
      </c>
      <c r="M149" s="2">
        <v>-26.34</v>
      </c>
      <c r="N149" t="s">
        <v>4523</v>
      </c>
      <c r="O149" t="s">
        <v>4524</v>
      </c>
      <c r="P149" t="s">
        <v>5034</v>
      </c>
      <c r="Q149" t="s">
        <v>5037</v>
      </c>
      <c r="R149" t="s">
        <v>44</v>
      </c>
      <c r="S149" t="s">
        <v>4688</v>
      </c>
      <c r="T149" s="3">
        <v>45811</v>
      </c>
      <c r="U149" s="3">
        <v>45811</v>
      </c>
      <c r="V149" s="2">
        <v>0</v>
      </c>
      <c r="W149" t="s">
        <v>44</v>
      </c>
      <c r="X149" t="s">
        <v>44</v>
      </c>
      <c r="Y149" t="s">
        <v>5038</v>
      </c>
      <c r="Z149" t="s">
        <v>714</v>
      </c>
      <c r="AA149" t="s">
        <v>4529</v>
      </c>
      <c r="AB149" t="s">
        <v>4530</v>
      </c>
      <c r="AC149" t="s">
        <v>89</v>
      </c>
      <c r="AD149" t="str">
        <f t="shared" si="2"/>
        <v>10-60</v>
      </c>
      <c r="AE149" t="str">
        <f>VLOOKUP(AD149,'Main_Sub Desc'!C:D,2,)</f>
        <v>LPC from invoicing</v>
      </c>
      <c r="AF149" t="str">
        <f>VLOOKUP(VALUE(H149),'Main_Sub Desc'!F:G,2,)</f>
        <v>Wst Rev Late Payment</v>
      </c>
      <c r="AG149">
        <f>IFERROR(VLOOKUP(VALUE(I149),'PC Mapping'!A:F,6,),"")</f>
        <v>10514</v>
      </c>
      <c r="AH149" s="13" t="str">
        <f>VLOOKUP(AG149,'PC Mapping'!L:M,2,)</f>
        <v>Bolivar Sewer</v>
      </c>
    </row>
    <row r="150" spans="1:34" x14ac:dyDescent="0.2">
      <c r="A150" t="s">
        <v>5039</v>
      </c>
      <c r="B150" t="s">
        <v>4707</v>
      </c>
      <c r="C150" t="s">
        <v>4519</v>
      </c>
      <c r="D150" t="s">
        <v>4520</v>
      </c>
      <c r="E150" s="3">
        <v>45810</v>
      </c>
      <c r="F150" t="s">
        <v>44</v>
      </c>
      <c r="G150" t="s">
        <v>3742</v>
      </c>
      <c r="H150" t="s">
        <v>3716</v>
      </c>
      <c r="I150" t="s">
        <v>4534</v>
      </c>
      <c r="J150" t="s">
        <v>4522</v>
      </c>
      <c r="K150" s="2">
        <v>-19.850000000000001</v>
      </c>
      <c r="L150" t="s">
        <v>44</v>
      </c>
      <c r="M150" s="2">
        <v>-19.850000000000001</v>
      </c>
      <c r="N150" t="s">
        <v>4523</v>
      </c>
      <c r="O150" t="s">
        <v>4524</v>
      </c>
      <c r="P150" t="s">
        <v>5040</v>
      </c>
      <c r="Q150" t="s">
        <v>5041</v>
      </c>
      <c r="R150" t="s">
        <v>44</v>
      </c>
      <c r="S150" t="s">
        <v>4688</v>
      </c>
      <c r="T150" s="3">
        <v>45811</v>
      </c>
      <c r="U150" s="3">
        <v>45811</v>
      </c>
      <c r="V150" s="2">
        <v>0</v>
      </c>
      <c r="W150" t="s">
        <v>44</v>
      </c>
      <c r="X150" t="s">
        <v>44</v>
      </c>
      <c r="Y150" t="s">
        <v>5042</v>
      </c>
      <c r="Z150" t="s">
        <v>492</v>
      </c>
      <c r="AA150" t="s">
        <v>4529</v>
      </c>
      <c r="AB150" t="s">
        <v>4530</v>
      </c>
      <c r="AC150" t="s">
        <v>99</v>
      </c>
      <c r="AD150" t="str">
        <f t="shared" si="2"/>
        <v>10-60</v>
      </c>
      <c r="AE150" t="str">
        <f>VLOOKUP(AD150,'Main_Sub Desc'!C:D,2,)</f>
        <v>LPC from invoicing</v>
      </c>
      <c r="AF150" t="str">
        <f>VLOOKUP(VALUE(H150),'Main_Sub Desc'!F:G,2,)</f>
        <v>Wst Rev Late Payment</v>
      </c>
      <c r="AG150">
        <f>IFERROR(VLOOKUP(VALUE(I150),'PC Mapping'!A:F,6,),"")</f>
        <v>10514</v>
      </c>
      <c r="AH150" s="13" t="str">
        <f>VLOOKUP(AG150,'PC Mapping'!L:M,2,)</f>
        <v>Bolivar Sewer</v>
      </c>
    </row>
    <row r="151" spans="1:34" x14ac:dyDescent="0.2">
      <c r="A151" t="s">
        <v>5039</v>
      </c>
      <c r="B151" t="s">
        <v>4707</v>
      </c>
      <c r="C151" t="s">
        <v>4519</v>
      </c>
      <c r="D151" t="s">
        <v>4520</v>
      </c>
      <c r="E151" s="3">
        <v>45810</v>
      </c>
      <c r="F151" t="s">
        <v>44</v>
      </c>
      <c r="G151" t="s">
        <v>3742</v>
      </c>
      <c r="H151" t="s">
        <v>3722</v>
      </c>
      <c r="I151" t="s">
        <v>4538</v>
      </c>
      <c r="J151" t="s">
        <v>4522</v>
      </c>
      <c r="K151" s="2">
        <v>-17</v>
      </c>
      <c r="L151" t="s">
        <v>44</v>
      </c>
      <c r="M151" s="2">
        <v>-17</v>
      </c>
      <c r="N151" t="s">
        <v>4523</v>
      </c>
      <c r="O151" t="s">
        <v>4524</v>
      </c>
      <c r="P151" t="s">
        <v>5040</v>
      </c>
      <c r="Q151" t="s">
        <v>5043</v>
      </c>
      <c r="R151" t="s">
        <v>44</v>
      </c>
      <c r="S151" t="s">
        <v>4688</v>
      </c>
      <c r="T151" s="3">
        <v>45811</v>
      </c>
      <c r="U151" s="3">
        <v>45811</v>
      </c>
      <c r="V151" s="2">
        <v>0</v>
      </c>
      <c r="W151" t="s">
        <v>44</v>
      </c>
      <c r="X151" t="s">
        <v>44</v>
      </c>
      <c r="Y151" t="s">
        <v>5044</v>
      </c>
      <c r="Z151" t="s">
        <v>492</v>
      </c>
      <c r="AA151" t="s">
        <v>4529</v>
      </c>
      <c r="AB151" t="s">
        <v>4530</v>
      </c>
      <c r="AC151" t="s">
        <v>99</v>
      </c>
      <c r="AD151" t="str">
        <f t="shared" si="2"/>
        <v>10-60</v>
      </c>
      <c r="AE151" t="str">
        <f>VLOOKUP(AD151,'Main_Sub Desc'!C:D,2,)</f>
        <v>LPC from invoicing</v>
      </c>
      <c r="AF151" t="str">
        <f>VLOOKUP(VALUE(H151),'Main_Sub Desc'!F:G,2,)</f>
        <v>Wtr Rev Late Payment</v>
      </c>
      <c r="AG151">
        <f>IFERROR(VLOOKUP(VALUE(I151),'PC Mapping'!A:F,6,),"")</f>
        <v>10469</v>
      </c>
      <c r="AH151" s="13" t="str">
        <f>VLOOKUP(AG151,'PC Mapping'!L:M,2,)</f>
        <v>Bolivar Water</v>
      </c>
    </row>
    <row r="152" spans="1:34" x14ac:dyDescent="0.2">
      <c r="A152" t="s">
        <v>5045</v>
      </c>
      <c r="B152" t="s">
        <v>4707</v>
      </c>
      <c r="C152" t="s">
        <v>4519</v>
      </c>
      <c r="D152" t="s">
        <v>4520</v>
      </c>
      <c r="E152" s="3">
        <v>45811</v>
      </c>
      <c r="F152" t="s">
        <v>44</v>
      </c>
      <c r="G152" t="s">
        <v>3742</v>
      </c>
      <c r="H152" t="s">
        <v>3722</v>
      </c>
      <c r="I152" t="s">
        <v>3752</v>
      </c>
      <c r="J152" t="s">
        <v>4522</v>
      </c>
      <c r="K152" s="2">
        <v>-5</v>
      </c>
      <c r="L152" t="s">
        <v>44</v>
      </c>
      <c r="M152" s="2">
        <v>-5</v>
      </c>
      <c r="N152" t="s">
        <v>4523</v>
      </c>
      <c r="O152" t="s">
        <v>4524</v>
      </c>
      <c r="P152" t="s">
        <v>5046</v>
      </c>
      <c r="Q152" t="s">
        <v>5047</v>
      </c>
      <c r="R152" t="s">
        <v>44</v>
      </c>
      <c r="S152" t="s">
        <v>5048</v>
      </c>
      <c r="T152" s="3">
        <v>45811</v>
      </c>
      <c r="U152" s="3">
        <v>45812</v>
      </c>
      <c r="V152" s="2">
        <v>0</v>
      </c>
      <c r="W152" t="s">
        <v>44</v>
      </c>
      <c r="X152" t="s">
        <v>44</v>
      </c>
      <c r="Y152" t="s">
        <v>5049</v>
      </c>
      <c r="Z152" t="s">
        <v>1597</v>
      </c>
      <c r="AA152" t="s">
        <v>4529</v>
      </c>
      <c r="AB152" t="s">
        <v>4530</v>
      </c>
      <c r="AC152" t="s">
        <v>89</v>
      </c>
      <c r="AD152" t="str">
        <f t="shared" si="2"/>
        <v>10-60</v>
      </c>
      <c r="AE152" t="str">
        <f>VLOOKUP(AD152,'Main_Sub Desc'!C:D,2,)</f>
        <v>LPC from invoicing</v>
      </c>
      <c r="AF152" t="str">
        <f>VLOOKUP(VALUE(H152),'Main_Sub Desc'!F:G,2,)</f>
        <v>Wtr Rev Late Payment</v>
      </c>
      <c r="AG152">
        <f>IFERROR(VLOOKUP(VALUE(I152),'PC Mapping'!A:F,6,),"")</f>
        <v>10719</v>
      </c>
      <c r="AH152" s="13" t="str">
        <f>VLOOKUP(AG152,'PC Mapping'!L:M,2,)</f>
        <v>All Other Water</v>
      </c>
    </row>
    <row r="153" spans="1:34" x14ac:dyDescent="0.2">
      <c r="A153" t="s">
        <v>5050</v>
      </c>
      <c r="B153" t="s">
        <v>4707</v>
      </c>
      <c r="C153" t="s">
        <v>4519</v>
      </c>
      <c r="D153" t="s">
        <v>4520</v>
      </c>
      <c r="E153" s="3">
        <v>45811</v>
      </c>
      <c r="F153" t="s">
        <v>44</v>
      </c>
      <c r="G153" t="s">
        <v>3742</v>
      </c>
      <c r="H153" t="s">
        <v>3722</v>
      </c>
      <c r="I153" t="s">
        <v>4538</v>
      </c>
      <c r="J153" t="s">
        <v>4522</v>
      </c>
      <c r="K153" s="2">
        <v>-5</v>
      </c>
      <c r="L153" t="s">
        <v>44</v>
      </c>
      <c r="M153" s="2">
        <v>-5</v>
      </c>
      <c r="N153" t="s">
        <v>4523</v>
      </c>
      <c r="O153" t="s">
        <v>4524</v>
      </c>
      <c r="P153" t="s">
        <v>4612</v>
      </c>
      <c r="Q153" t="s">
        <v>5051</v>
      </c>
      <c r="R153" t="s">
        <v>44</v>
      </c>
      <c r="S153" t="s">
        <v>4682</v>
      </c>
      <c r="T153" s="3">
        <v>45811</v>
      </c>
      <c r="U153" s="3">
        <v>45812</v>
      </c>
      <c r="V153" s="2">
        <v>0</v>
      </c>
      <c r="W153" t="s">
        <v>44</v>
      </c>
      <c r="X153" t="s">
        <v>44</v>
      </c>
      <c r="Y153" t="s">
        <v>5052</v>
      </c>
      <c r="Z153" t="s">
        <v>5053</v>
      </c>
      <c r="AA153" t="s">
        <v>4529</v>
      </c>
      <c r="AB153" t="s">
        <v>4530</v>
      </c>
      <c r="AC153" t="s">
        <v>89</v>
      </c>
      <c r="AD153" t="str">
        <f t="shared" si="2"/>
        <v>10-60</v>
      </c>
      <c r="AE153" t="str">
        <f>VLOOKUP(AD153,'Main_Sub Desc'!C:D,2,)</f>
        <v>LPC from invoicing</v>
      </c>
      <c r="AF153" t="str">
        <f>VLOOKUP(VALUE(H153),'Main_Sub Desc'!F:G,2,)</f>
        <v>Wtr Rev Late Payment</v>
      </c>
      <c r="AG153">
        <f>IFERROR(VLOOKUP(VALUE(I153),'PC Mapping'!A:F,6,),"")</f>
        <v>10469</v>
      </c>
      <c r="AH153" s="13" t="str">
        <f>VLOOKUP(AG153,'PC Mapping'!L:M,2,)</f>
        <v>Bolivar Water</v>
      </c>
    </row>
    <row r="154" spans="1:34" x14ac:dyDescent="0.2">
      <c r="A154" t="s">
        <v>5054</v>
      </c>
      <c r="B154" t="s">
        <v>4707</v>
      </c>
      <c r="C154" t="s">
        <v>4519</v>
      </c>
      <c r="D154" t="s">
        <v>4520</v>
      </c>
      <c r="E154" s="3">
        <v>45811</v>
      </c>
      <c r="F154" t="s">
        <v>44</v>
      </c>
      <c r="G154" t="s">
        <v>3742</v>
      </c>
      <c r="H154" t="s">
        <v>3722</v>
      </c>
      <c r="I154" t="s">
        <v>4538</v>
      </c>
      <c r="J154" t="s">
        <v>4522</v>
      </c>
      <c r="K154" s="2">
        <v>-5</v>
      </c>
      <c r="L154" t="s">
        <v>44</v>
      </c>
      <c r="M154" s="2">
        <v>-5</v>
      </c>
      <c r="N154" t="s">
        <v>4523</v>
      </c>
      <c r="O154" t="s">
        <v>4524</v>
      </c>
      <c r="P154" t="s">
        <v>5055</v>
      </c>
      <c r="Q154" t="s">
        <v>5056</v>
      </c>
      <c r="R154" t="s">
        <v>44</v>
      </c>
      <c r="S154" t="s">
        <v>4682</v>
      </c>
      <c r="T154" s="3">
        <v>45811</v>
      </c>
      <c r="U154" s="3">
        <v>45812</v>
      </c>
      <c r="V154" s="2">
        <v>0</v>
      </c>
      <c r="W154" t="s">
        <v>44</v>
      </c>
      <c r="X154" t="s">
        <v>44</v>
      </c>
      <c r="Y154" t="s">
        <v>5057</v>
      </c>
      <c r="Z154" t="s">
        <v>796</v>
      </c>
      <c r="AA154" t="s">
        <v>4529</v>
      </c>
      <c r="AB154" t="s">
        <v>4530</v>
      </c>
      <c r="AC154" t="s">
        <v>89</v>
      </c>
      <c r="AD154" t="str">
        <f t="shared" si="2"/>
        <v>10-60</v>
      </c>
      <c r="AE154" t="str">
        <f>VLOOKUP(AD154,'Main_Sub Desc'!C:D,2,)</f>
        <v>LPC from invoicing</v>
      </c>
      <c r="AF154" t="str">
        <f>VLOOKUP(VALUE(H154),'Main_Sub Desc'!F:G,2,)</f>
        <v>Wtr Rev Late Payment</v>
      </c>
      <c r="AG154">
        <f>IFERROR(VLOOKUP(VALUE(I154),'PC Mapping'!A:F,6,),"")</f>
        <v>10469</v>
      </c>
      <c r="AH154" s="13" t="str">
        <f>VLOOKUP(AG154,'PC Mapping'!L:M,2,)</f>
        <v>Bolivar Water</v>
      </c>
    </row>
    <row r="155" spans="1:34" x14ac:dyDescent="0.2">
      <c r="A155" t="s">
        <v>5054</v>
      </c>
      <c r="B155" t="s">
        <v>4707</v>
      </c>
      <c r="C155" t="s">
        <v>4519</v>
      </c>
      <c r="D155" t="s">
        <v>4520</v>
      </c>
      <c r="E155" s="3">
        <v>45811</v>
      </c>
      <c r="F155" t="s">
        <v>44</v>
      </c>
      <c r="G155" t="s">
        <v>3742</v>
      </c>
      <c r="H155" t="s">
        <v>3716</v>
      </c>
      <c r="I155" t="s">
        <v>4534</v>
      </c>
      <c r="J155" t="s">
        <v>4522</v>
      </c>
      <c r="K155" s="2">
        <v>-5</v>
      </c>
      <c r="L155" t="s">
        <v>44</v>
      </c>
      <c r="M155" s="2">
        <v>-5</v>
      </c>
      <c r="N155" t="s">
        <v>4523</v>
      </c>
      <c r="O155" t="s">
        <v>4524</v>
      </c>
      <c r="P155" t="s">
        <v>5055</v>
      </c>
      <c r="Q155" t="s">
        <v>5058</v>
      </c>
      <c r="R155" t="s">
        <v>44</v>
      </c>
      <c r="S155" t="s">
        <v>4682</v>
      </c>
      <c r="T155" s="3">
        <v>45811</v>
      </c>
      <c r="U155" s="3">
        <v>45812</v>
      </c>
      <c r="V155" s="2">
        <v>0</v>
      </c>
      <c r="W155" t="s">
        <v>44</v>
      </c>
      <c r="X155" t="s">
        <v>44</v>
      </c>
      <c r="Y155" t="s">
        <v>5059</v>
      </c>
      <c r="Z155" t="s">
        <v>796</v>
      </c>
      <c r="AA155" t="s">
        <v>4529</v>
      </c>
      <c r="AB155" t="s">
        <v>4530</v>
      </c>
      <c r="AC155" t="s">
        <v>89</v>
      </c>
      <c r="AD155" t="str">
        <f t="shared" si="2"/>
        <v>10-60</v>
      </c>
      <c r="AE155" t="str">
        <f>VLOOKUP(AD155,'Main_Sub Desc'!C:D,2,)</f>
        <v>LPC from invoicing</v>
      </c>
      <c r="AF155" t="str">
        <f>VLOOKUP(VALUE(H155),'Main_Sub Desc'!F:G,2,)</f>
        <v>Wst Rev Late Payment</v>
      </c>
      <c r="AG155">
        <f>IFERROR(VLOOKUP(VALUE(I155),'PC Mapping'!A:F,6,),"")</f>
        <v>10514</v>
      </c>
      <c r="AH155" s="13" t="str">
        <f>VLOOKUP(AG155,'PC Mapping'!L:M,2,)</f>
        <v>Bolivar Sewer</v>
      </c>
    </row>
    <row r="156" spans="1:34" x14ac:dyDescent="0.2">
      <c r="A156" t="s">
        <v>5060</v>
      </c>
      <c r="B156" t="s">
        <v>4707</v>
      </c>
      <c r="C156" t="s">
        <v>4519</v>
      </c>
      <c r="D156" t="s">
        <v>4520</v>
      </c>
      <c r="E156" s="3">
        <v>45811</v>
      </c>
      <c r="F156" t="s">
        <v>5061</v>
      </c>
      <c r="G156" t="s">
        <v>3742</v>
      </c>
      <c r="H156" t="s">
        <v>3722</v>
      </c>
      <c r="I156" t="s">
        <v>4538</v>
      </c>
      <c r="J156" t="s">
        <v>4522</v>
      </c>
      <c r="K156" s="2">
        <v>-5</v>
      </c>
      <c r="L156" t="s">
        <v>44</v>
      </c>
      <c r="M156" s="2">
        <v>-5</v>
      </c>
      <c r="N156" t="s">
        <v>4523</v>
      </c>
      <c r="O156" t="s">
        <v>4524</v>
      </c>
      <c r="P156" t="s">
        <v>5062</v>
      </c>
      <c r="Q156" t="s">
        <v>5063</v>
      </c>
      <c r="R156" t="s">
        <v>44</v>
      </c>
      <c r="S156" t="s">
        <v>4682</v>
      </c>
      <c r="T156" s="3">
        <v>45811</v>
      </c>
      <c r="U156" s="3">
        <v>45812</v>
      </c>
      <c r="V156" s="2">
        <v>0</v>
      </c>
      <c r="W156" t="s">
        <v>44</v>
      </c>
      <c r="X156" t="s">
        <v>44</v>
      </c>
      <c r="Y156" t="s">
        <v>5064</v>
      </c>
      <c r="Z156" t="s">
        <v>5065</v>
      </c>
      <c r="AA156" t="s">
        <v>4529</v>
      </c>
      <c r="AB156" t="s">
        <v>4530</v>
      </c>
      <c r="AC156" t="s">
        <v>89</v>
      </c>
      <c r="AD156" t="str">
        <f t="shared" si="2"/>
        <v>10-60</v>
      </c>
      <c r="AE156" t="str">
        <f>VLOOKUP(AD156,'Main_Sub Desc'!C:D,2,)</f>
        <v>LPC from invoicing</v>
      </c>
      <c r="AF156" t="str">
        <f>VLOOKUP(VALUE(H156),'Main_Sub Desc'!F:G,2,)</f>
        <v>Wtr Rev Late Payment</v>
      </c>
      <c r="AG156">
        <f>IFERROR(VLOOKUP(VALUE(I156),'PC Mapping'!A:F,6,),"")</f>
        <v>10469</v>
      </c>
      <c r="AH156" s="13" t="str">
        <f>VLOOKUP(AG156,'PC Mapping'!L:M,2,)</f>
        <v>Bolivar Water</v>
      </c>
    </row>
    <row r="157" spans="1:34" x14ac:dyDescent="0.2">
      <c r="A157" t="s">
        <v>5066</v>
      </c>
      <c r="B157" t="s">
        <v>5067</v>
      </c>
      <c r="C157" t="s">
        <v>4519</v>
      </c>
      <c r="D157" t="s">
        <v>4520</v>
      </c>
      <c r="E157" s="3">
        <v>45811</v>
      </c>
      <c r="F157" t="s">
        <v>44</v>
      </c>
      <c r="G157" t="s">
        <v>3742</v>
      </c>
      <c r="H157" t="s">
        <v>3722</v>
      </c>
      <c r="I157" t="s">
        <v>3752</v>
      </c>
      <c r="J157" t="s">
        <v>4522</v>
      </c>
      <c r="K157" s="2">
        <v>-13.27</v>
      </c>
      <c r="L157" t="s">
        <v>44</v>
      </c>
      <c r="M157" s="2">
        <v>-13.27</v>
      </c>
      <c r="N157" t="s">
        <v>4523</v>
      </c>
      <c r="O157" t="s">
        <v>4524</v>
      </c>
      <c r="P157" t="s">
        <v>4783</v>
      </c>
      <c r="Q157" t="s">
        <v>5068</v>
      </c>
      <c r="R157" t="s">
        <v>44</v>
      </c>
      <c r="S157" t="s">
        <v>4688</v>
      </c>
      <c r="T157" s="3">
        <v>45812</v>
      </c>
      <c r="U157" s="3">
        <v>45812</v>
      </c>
      <c r="V157" s="2">
        <v>0</v>
      </c>
      <c r="W157" t="s">
        <v>44</v>
      </c>
      <c r="X157" t="s">
        <v>44</v>
      </c>
      <c r="Y157" t="s">
        <v>4785</v>
      </c>
      <c r="Z157" t="s">
        <v>3291</v>
      </c>
      <c r="AA157" t="s">
        <v>4529</v>
      </c>
      <c r="AB157" t="s">
        <v>4530</v>
      </c>
      <c r="AC157" t="s">
        <v>99</v>
      </c>
      <c r="AD157" t="str">
        <f t="shared" si="2"/>
        <v>10-60</v>
      </c>
      <c r="AE157" t="str">
        <f>VLOOKUP(AD157,'Main_Sub Desc'!C:D,2,)</f>
        <v>LPC from invoicing</v>
      </c>
      <c r="AF157" t="str">
        <f>VLOOKUP(VALUE(H157),'Main_Sub Desc'!F:G,2,)</f>
        <v>Wtr Rev Late Payment</v>
      </c>
      <c r="AG157">
        <f>IFERROR(VLOOKUP(VALUE(I157),'PC Mapping'!A:F,6,),"")</f>
        <v>10719</v>
      </c>
      <c r="AH157" s="13" t="str">
        <f>VLOOKUP(AG157,'PC Mapping'!L:M,2,)</f>
        <v>All Other Water</v>
      </c>
    </row>
    <row r="158" spans="1:34" x14ac:dyDescent="0.2">
      <c r="A158" t="s">
        <v>5069</v>
      </c>
      <c r="B158" t="s">
        <v>5067</v>
      </c>
      <c r="C158" t="s">
        <v>4519</v>
      </c>
      <c r="D158" t="s">
        <v>4520</v>
      </c>
      <c r="E158" s="3">
        <v>45811</v>
      </c>
      <c r="F158" t="s">
        <v>44</v>
      </c>
      <c r="G158" t="s">
        <v>3742</v>
      </c>
      <c r="H158" t="s">
        <v>3722</v>
      </c>
      <c r="I158" t="s">
        <v>3752</v>
      </c>
      <c r="J158" t="s">
        <v>4522</v>
      </c>
      <c r="K158" s="2">
        <v>-5</v>
      </c>
      <c r="L158" t="s">
        <v>44</v>
      </c>
      <c r="M158" s="2">
        <v>-5</v>
      </c>
      <c r="N158" t="s">
        <v>4523</v>
      </c>
      <c r="O158" t="s">
        <v>4524</v>
      </c>
      <c r="P158" t="s">
        <v>5070</v>
      </c>
      <c r="Q158" t="s">
        <v>5071</v>
      </c>
      <c r="R158" t="s">
        <v>44</v>
      </c>
      <c r="S158" t="s">
        <v>4688</v>
      </c>
      <c r="T158" s="3">
        <v>45812</v>
      </c>
      <c r="U158" s="3">
        <v>45812</v>
      </c>
      <c r="V158" s="2">
        <v>0</v>
      </c>
      <c r="W158" t="s">
        <v>44</v>
      </c>
      <c r="X158" t="s">
        <v>44</v>
      </c>
      <c r="Y158" t="s">
        <v>5072</v>
      </c>
      <c r="Z158" t="s">
        <v>3153</v>
      </c>
      <c r="AA158" t="s">
        <v>4529</v>
      </c>
      <c r="AB158" t="s">
        <v>4530</v>
      </c>
      <c r="AC158" t="s">
        <v>99</v>
      </c>
      <c r="AD158" t="str">
        <f t="shared" si="2"/>
        <v>10-60</v>
      </c>
      <c r="AE158" t="str">
        <f>VLOOKUP(AD158,'Main_Sub Desc'!C:D,2,)</f>
        <v>LPC from invoicing</v>
      </c>
      <c r="AF158" t="str">
        <f>VLOOKUP(VALUE(H158),'Main_Sub Desc'!F:G,2,)</f>
        <v>Wtr Rev Late Payment</v>
      </c>
      <c r="AG158">
        <f>IFERROR(VLOOKUP(VALUE(I158),'PC Mapping'!A:F,6,),"")</f>
        <v>10719</v>
      </c>
      <c r="AH158" s="13" t="str">
        <f>VLOOKUP(AG158,'PC Mapping'!L:M,2,)</f>
        <v>All Other Water</v>
      </c>
    </row>
    <row r="159" spans="1:34" x14ac:dyDescent="0.2">
      <c r="A159" t="s">
        <v>5073</v>
      </c>
      <c r="B159" t="s">
        <v>5067</v>
      </c>
      <c r="C159" t="s">
        <v>4519</v>
      </c>
      <c r="D159" t="s">
        <v>4520</v>
      </c>
      <c r="E159" s="3">
        <v>45811</v>
      </c>
      <c r="F159" t="s">
        <v>44</v>
      </c>
      <c r="G159" t="s">
        <v>3742</v>
      </c>
      <c r="H159" t="s">
        <v>3722</v>
      </c>
      <c r="I159" t="s">
        <v>3752</v>
      </c>
      <c r="J159" t="s">
        <v>4522</v>
      </c>
      <c r="K159" s="2">
        <v>-5</v>
      </c>
      <c r="L159" t="s">
        <v>44</v>
      </c>
      <c r="M159" s="2">
        <v>-5</v>
      </c>
      <c r="N159" t="s">
        <v>4523</v>
      </c>
      <c r="O159" t="s">
        <v>4524</v>
      </c>
      <c r="P159" t="s">
        <v>5074</v>
      </c>
      <c r="Q159" t="s">
        <v>5075</v>
      </c>
      <c r="R159" t="s">
        <v>44</v>
      </c>
      <c r="S159" t="s">
        <v>4688</v>
      </c>
      <c r="T159" s="3">
        <v>45812</v>
      </c>
      <c r="U159" s="3">
        <v>45812</v>
      </c>
      <c r="V159" s="2">
        <v>0</v>
      </c>
      <c r="W159" t="s">
        <v>44</v>
      </c>
      <c r="X159" t="s">
        <v>44</v>
      </c>
      <c r="Y159" t="s">
        <v>5076</v>
      </c>
      <c r="Z159" t="s">
        <v>3465</v>
      </c>
      <c r="AA159" t="s">
        <v>4529</v>
      </c>
      <c r="AB159" t="s">
        <v>4530</v>
      </c>
      <c r="AC159" t="s">
        <v>99</v>
      </c>
      <c r="AD159" t="str">
        <f t="shared" si="2"/>
        <v>10-60</v>
      </c>
      <c r="AE159" t="str">
        <f>VLOOKUP(AD159,'Main_Sub Desc'!C:D,2,)</f>
        <v>LPC from invoicing</v>
      </c>
      <c r="AF159" t="str">
        <f>VLOOKUP(VALUE(H159),'Main_Sub Desc'!F:G,2,)</f>
        <v>Wtr Rev Late Payment</v>
      </c>
      <c r="AG159">
        <f>IFERROR(VLOOKUP(VALUE(I159),'PC Mapping'!A:F,6,),"")</f>
        <v>10719</v>
      </c>
      <c r="AH159" s="13" t="str">
        <f>VLOOKUP(AG159,'PC Mapping'!L:M,2,)</f>
        <v>All Other Water</v>
      </c>
    </row>
    <row r="160" spans="1:34" x14ac:dyDescent="0.2">
      <c r="A160" t="s">
        <v>5077</v>
      </c>
      <c r="B160" t="s">
        <v>5067</v>
      </c>
      <c r="C160" t="s">
        <v>4519</v>
      </c>
      <c r="D160" t="s">
        <v>4520</v>
      </c>
      <c r="E160" s="3">
        <v>45811</v>
      </c>
      <c r="F160" t="s">
        <v>44</v>
      </c>
      <c r="G160" t="s">
        <v>3742</v>
      </c>
      <c r="H160" t="s">
        <v>3722</v>
      </c>
      <c r="I160" t="s">
        <v>3752</v>
      </c>
      <c r="J160" t="s">
        <v>4522</v>
      </c>
      <c r="K160" s="2">
        <v>-11.24</v>
      </c>
      <c r="L160" t="s">
        <v>44</v>
      </c>
      <c r="M160" s="2">
        <v>-11.24</v>
      </c>
      <c r="N160" t="s">
        <v>4523</v>
      </c>
      <c r="O160" t="s">
        <v>4524</v>
      </c>
      <c r="P160" t="s">
        <v>5078</v>
      </c>
      <c r="Q160" t="s">
        <v>5079</v>
      </c>
      <c r="R160" t="s">
        <v>44</v>
      </c>
      <c r="S160" t="s">
        <v>4688</v>
      </c>
      <c r="T160" s="3">
        <v>45812</v>
      </c>
      <c r="U160" s="3">
        <v>45812</v>
      </c>
      <c r="V160" s="2">
        <v>0</v>
      </c>
      <c r="W160" t="s">
        <v>44</v>
      </c>
      <c r="X160" t="s">
        <v>44</v>
      </c>
      <c r="Y160" t="s">
        <v>5080</v>
      </c>
      <c r="Z160" t="s">
        <v>1708</v>
      </c>
      <c r="AA160" t="s">
        <v>4529</v>
      </c>
      <c r="AB160" t="s">
        <v>4530</v>
      </c>
      <c r="AC160" t="s">
        <v>89</v>
      </c>
      <c r="AD160" t="str">
        <f t="shared" si="2"/>
        <v>10-60</v>
      </c>
      <c r="AE160" t="str">
        <f>VLOOKUP(AD160,'Main_Sub Desc'!C:D,2,)</f>
        <v>LPC from invoicing</v>
      </c>
      <c r="AF160" t="str">
        <f>VLOOKUP(VALUE(H160),'Main_Sub Desc'!F:G,2,)</f>
        <v>Wtr Rev Late Payment</v>
      </c>
      <c r="AG160">
        <f>IFERROR(VLOOKUP(VALUE(I160),'PC Mapping'!A:F,6,),"")</f>
        <v>10719</v>
      </c>
      <c r="AH160" s="13" t="str">
        <f>VLOOKUP(AG160,'PC Mapping'!L:M,2,)</f>
        <v>All Other Water</v>
      </c>
    </row>
    <row r="161" spans="1:34" x14ac:dyDescent="0.2">
      <c r="A161" t="s">
        <v>5081</v>
      </c>
      <c r="B161" t="s">
        <v>5067</v>
      </c>
      <c r="C161" t="s">
        <v>4519</v>
      </c>
      <c r="D161" t="s">
        <v>4520</v>
      </c>
      <c r="E161" s="3">
        <v>45811</v>
      </c>
      <c r="F161" t="s">
        <v>44</v>
      </c>
      <c r="G161" t="s">
        <v>3742</v>
      </c>
      <c r="H161" t="s">
        <v>3722</v>
      </c>
      <c r="I161" t="s">
        <v>3752</v>
      </c>
      <c r="J161" t="s">
        <v>4522</v>
      </c>
      <c r="K161" s="2">
        <v>-6.3</v>
      </c>
      <c r="L161" t="s">
        <v>44</v>
      </c>
      <c r="M161" s="2">
        <v>-6.3</v>
      </c>
      <c r="N161" t="s">
        <v>4523</v>
      </c>
      <c r="O161" t="s">
        <v>4524</v>
      </c>
      <c r="P161" t="s">
        <v>5082</v>
      </c>
      <c r="Q161" t="s">
        <v>5083</v>
      </c>
      <c r="R161" t="s">
        <v>44</v>
      </c>
      <c r="S161" t="s">
        <v>4688</v>
      </c>
      <c r="T161" s="3">
        <v>45812</v>
      </c>
      <c r="U161" s="3">
        <v>45812</v>
      </c>
      <c r="V161" s="2">
        <v>0</v>
      </c>
      <c r="W161" t="s">
        <v>44</v>
      </c>
      <c r="X161" t="s">
        <v>44</v>
      </c>
      <c r="Y161" t="s">
        <v>5084</v>
      </c>
      <c r="Z161" t="s">
        <v>1958</v>
      </c>
      <c r="AA161" t="s">
        <v>4529</v>
      </c>
      <c r="AB161" t="s">
        <v>4530</v>
      </c>
      <c r="AC161" t="s">
        <v>89</v>
      </c>
      <c r="AD161" t="str">
        <f t="shared" si="2"/>
        <v>10-60</v>
      </c>
      <c r="AE161" t="str">
        <f>VLOOKUP(AD161,'Main_Sub Desc'!C:D,2,)</f>
        <v>LPC from invoicing</v>
      </c>
      <c r="AF161" t="str">
        <f>VLOOKUP(VALUE(H161),'Main_Sub Desc'!F:G,2,)</f>
        <v>Wtr Rev Late Payment</v>
      </c>
      <c r="AG161">
        <f>IFERROR(VLOOKUP(VALUE(I161),'PC Mapping'!A:F,6,),"")</f>
        <v>10719</v>
      </c>
      <c r="AH161" s="13" t="str">
        <f>VLOOKUP(AG161,'PC Mapping'!L:M,2,)</f>
        <v>All Other Water</v>
      </c>
    </row>
    <row r="162" spans="1:34" x14ac:dyDescent="0.2">
      <c r="A162" t="s">
        <v>5085</v>
      </c>
      <c r="B162" t="s">
        <v>5067</v>
      </c>
      <c r="C162" t="s">
        <v>4519</v>
      </c>
      <c r="D162" t="s">
        <v>4520</v>
      </c>
      <c r="E162" s="3">
        <v>45811</v>
      </c>
      <c r="F162" t="s">
        <v>44</v>
      </c>
      <c r="G162" t="s">
        <v>3742</v>
      </c>
      <c r="H162" t="s">
        <v>3722</v>
      </c>
      <c r="I162" t="s">
        <v>3752</v>
      </c>
      <c r="J162" t="s">
        <v>4522</v>
      </c>
      <c r="K162" s="2">
        <v>-5</v>
      </c>
      <c r="L162" t="s">
        <v>44</v>
      </c>
      <c r="M162" s="2">
        <v>-5</v>
      </c>
      <c r="N162" t="s">
        <v>4523</v>
      </c>
      <c r="O162" t="s">
        <v>4524</v>
      </c>
      <c r="P162" t="s">
        <v>5086</v>
      </c>
      <c r="Q162" t="s">
        <v>5087</v>
      </c>
      <c r="R162" t="s">
        <v>44</v>
      </c>
      <c r="S162" t="s">
        <v>4688</v>
      </c>
      <c r="T162" s="3">
        <v>45812</v>
      </c>
      <c r="U162" s="3">
        <v>45812</v>
      </c>
      <c r="V162" s="2">
        <v>0</v>
      </c>
      <c r="W162" t="s">
        <v>44</v>
      </c>
      <c r="X162" t="s">
        <v>44</v>
      </c>
      <c r="Y162" t="s">
        <v>5088</v>
      </c>
      <c r="Z162" t="s">
        <v>1600</v>
      </c>
      <c r="AA162" t="s">
        <v>4529</v>
      </c>
      <c r="AB162" t="s">
        <v>4530</v>
      </c>
      <c r="AC162" t="s">
        <v>89</v>
      </c>
      <c r="AD162" t="str">
        <f t="shared" si="2"/>
        <v>10-60</v>
      </c>
      <c r="AE162" t="str">
        <f>VLOOKUP(AD162,'Main_Sub Desc'!C:D,2,)</f>
        <v>LPC from invoicing</v>
      </c>
      <c r="AF162" t="str">
        <f>VLOOKUP(VALUE(H162),'Main_Sub Desc'!F:G,2,)</f>
        <v>Wtr Rev Late Payment</v>
      </c>
      <c r="AG162">
        <f>IFERROR(VLOOKUP(VALUE(I162),'PC Mapping'!A:F,6,),"")</f>
        <v>10719</v>
      </c>
      <c r="AH162" s="13" t="str">
        <f>VLOOKUP(AG162,'PC Mapping'!L:M,2,)</f>
        <v>All Other Water</v>
      </c>
    </row>
    <row r="163" spans="1:34" x14ac:dyDescent="0.2">
      <c r="A163" t="s">
        <v>5089</v>
      </c>
      <c r="B163" t="s">
        <v>5067</v>
      </c>
      <c r="C163" t="s">
        <v>4519</v>
      </c>
      <c r="D163" t="s">
        <v>4520</v>
      </c>
      <c r="E163" s="3">
        <v>45811</v>
      </c>
      <c r="F163" t="s">
        <v>44</v>
      </c>
      <c r="G163" t="s">
        <v>3742</v>
      </c>
      <c r="H163" t="s">
        <v>3722</v>
      </c>
      <c r="I163" t="s">
        <v>4538</v>
      </c>
      <c r="J163" t="s">
        <v>4522</v>
      </c>
      <c r="K163" s="2">
        <v>-6.19</v>
      </c>
      <c r="L163" t="s">
        <v>44</v>
      </c>
      <c r="M163" s="2">
        <v>-6.19</v>
      </c>
      <c r="N163" t="s">
        <v>4523</v>
      </c>
      <c r="O163" t="s">
        <v>4524</v>
      </c>
      <c r="P163" t="s">
        <v>4899</v>
      </c>
      <c r="Q163" t="s">
        <v>5090</v>
      </c>
      <c r="R163" t="s">
        <v>44</v>
      </c>
      <c r="S163" t="s">
        <v>4688</v>
      </c>
      <c r="T163" s="3">
        <v>45812</v>
      </c>
      <c r="U163" s="3">
        <v>45812</v>
      </c>
      <c r="V163" s="2">
        <v>0</v>
      </c>
      <c r="W163" t="s">
        <v>44</v>
      </c>
      <c r="X163" t="s">
        <v>44</v>
      </c>
      <c r="Y163" t="s">
        <v>4901</v>
      </c>
      <c r="Z163" t="s">
        <v>4902</v>
      </c>
      <c r="AA163" t="s">
        <v>4529</v>
      </c>
      <c r="AB163" t="s">
        <v>4530</v>
      </c>
      <c r="AC163" t="s">
        <v>89</v>
      </c>
      <c r="AD163" t="str">
        <f t="shared" si="2"/>
        <v>10-60</v>
      </c>
      <c r="AE163" t="str">
        <f>VLOOKUP(AD163,'Main_Sub Desc'!C:D,2,)</f>
        <v>LPC from invoicing</v>
      </c>
      <c r="AF163" t="str">
        <f>VLOOKUP(VALUE(H163),'Main_Sub Desc'!F:G,2,)</f>
        <v>Wtr Rev Late Payment</v>
      </c>
      <c r="AG163">
        <f>IFERROR(VLOOKUP(VALUE(I163),'PC Mapping'!A:F,6,),"")</f>
        <v>10469</v>
      </c>
      <c r="AH163" s="13" t="str">
        <f>VLOOKUP(AG163,'PC Mapping'!L:M,2,)</f>
        <v>Bolivar Water</v>
      </c>
    </row>
    <row r="164" spans="1:34" x14ac:dyDescent="0.2">
      <c r="A164" t="s">
        <v>5089</v>
      </c>
      <c r="B164" t="s">
        <v>5067</v>
      </c>
      <c r="C164" t="s">
        <v>4519</v>
      </c>
      <c r="D164" t="s">
        <v>4520</v>
      </c>
      <c r="E164" s="3">
        <v>45811</v>
      </c>
      <c r="F164" t="s">
        <v>44</v>
      </c>
      <c r="G164" t="s">
        <v>3742</v>
      </c>
      <c r="H164" t="s">
        <v>3716</v>
      </c>
      <c r="I164" t="s">
        <v>4534</v>
      </c>
      <c r="J164" t="s">
        <v>4522</v>
      </c>
      <c r="K164" s="2">
        <v>-9.3699999999999992</v>
      </c>
      <c r="L164" t="s">
        <v>44</v>
      </c>
      <c r="M164" s="2">
        <v>-9.3699999999999992</v>
      </c>
      <c r="N164" t="s">
        <v>4523</v>
      </c>
      <c r="O164" t="s">
        <v>4524</v>
      </c>
      <c r="P164" t="s">
        <v>4899</v>
      </c>
      <c r="Q164" t="s">
        <v>5091</v>
      </c>
      <c r="R164" t="s">
        <v>44</v>
      </c>
      <c r="S164" t="s">
        <v>4688</v>
      </c>
      <c r="T164" s="3">
        <v>45812</v>
      </c>
      <c r="U164" s="3">
        <v>45812</v>
      </c>
      <c r="V164" s="2">
        <v>0</v>
      </c>
      <c r="W164" t="s">
        <v>44</v>
      </c>
      <c r="X164" t="s">
        <v>44</v>
      </c>
      <c r="Y164" t="s">
        <v>4904</v>
      </c>
      <c r="Z164" t="s">
        <v>4902</v>
      </c>
      <c r="AA164" t="s">
        <v>4529</v>
      </c>
      <c r="AB164" t="s">
        <v>4530</v>
      </c>
      <c r="AC164" t="s">
        <v>89</v>
      </c>
      <c r="AD164" t="str">
        <f t="shared" si="2"/>
        <v>10-60</v>
      </c>
      <c r="AE164" t="str">
        <f>VLOOKUP(AD164,'Main_Sub Desc'!C:D,2,)</f>
        <v>LPC from invoicing</v>
      </c>
      <c r="AF164" t="str">
        <f>VLOOKUP(VALUE(H164),'Main_Sub Desc'!F:G,2,)</f>
        <v>Wst Rev Late Payment</v>
      </c>
      <c r="AG164">
        <f>IFERROR(VLOOKUP(VALUE(I164),'PC Mapping'!A:F,6,),"")</f>
        <v>10514</v>
      </c>
      <c r="AH164" s="13" t="str">
        <f>VLOOKUP(AG164,'PC Mapping'!L:M,2,)</f>
        <v>Bolivar Sewer</v>
      </c>
    </row>
    <row r="165" spans="1:34" x14ac:dyDescent="0.2">
      <c r="A165" t="s">
        <v>5092</v>
      </c>
      <c r="B165" t="s">
        <v>5067</v>
      </c>
      <c r="C165" t="s">
        <v>4519</v>
      </c>
      <c r="D165" t="s">
        <v>4520</v>
      </c>
      <c r="E165" s="3">
        <v>45812</v>
      </c>
      <c r="F165" t="s">
        <v>44</v>
      </c>
      <c r="G165" t="s">
        <v>3742</v>
      </c>
      <c r="H165" t="s">
        <v>3722</v>
      </c>
      <c r="I165" t="s">
        <v>4538</v>
      </c>
      <c r="J165" t="s">
        <v>4522</v>
      </c>
      <c r="K165" s="2">
        <v>-5</v>
      </c>
      <c r="L165" t="s">
        <v>44</v>
      </c>
      <c r="M165" s="2">
        <v>-5</v>
      </c>
      <c r="N165" t="s">
        <v>4523</v>
      </c>
      <c r="O165" t="s">
        <v>4524</v>
      </c>
      <c r="P165" t="s">
        <v>5093</v>
      </c>
      <c r="Q165" t="s">
        <v>5094</v>
      </c>
      <c r="R165" t="s">
        <v>44</v>
      </c>
      <c r="S165" t="s">
        <v>4682</v>
      </c>
      <c r="T165" s="3">
        <v>45812</v>
      </c>
      <c r="U165" s="3">
        <v>45813</v>
      </c>
      <c r="V165" s="2">
        <v>0</v>
      </c>
      <c r="W165" t="s">
        <v>44</v>
      </c>
      <c r="X165" t="s">
        <v>44</v>
      </c>
      <c r="Y165" t="s">
        <v>5095</v>
      </c>
      <c r="Z165" t="s">
        <v>916</v>
      </c>
      <c r="AA165" t="s">
        <v>4529</v>
      </c>
      <c r="AB165" t="s">
        <v>4530</v>
      </c>
      <c r="AC165" t="s">
        <v>89</v>
      </c>
      <c r="AD165" t="str">
        <f t="shared" si="2"/>
        <v>10-60</v>
      </c>
      <c r="AE165" t="str">
        <f>VLOOKUP(AD165,'Main_Sub Desc'!C:D,2,)</f>
        <v>LPC from invoicing</v>
      </c>
      <c r="AF165" t="str">
        <f>VLOOKUP(VALUE(H165),'Main_Sub Desc'!F:G,2,)</f>
        <v>Wtr Rev Late Payment</v>
      </c>
      <c r="AG165">
        <f>IFERROR(VLOOKUP(VALUE(I165),'PC Mapping'!A:F,6,),"")</f>
        <v>10469</v>
      </c>
      <c r="AH165" s="13" t="str">
        <f>VLOOKUP(AG165,'PC Mapping'!L:M,2,)</f>
        <v>Bolivar Water</v>
      </c>
    </row>
    <row r="166" spans="1:34" x14ac:dyDescent="0.2">
      <c r="A166" t="s">
        <v>5096</v>
      </c>
      <c r="B166" t="s">
        <v>5067</v>
      </c>
      <c r="C166" t="s">
        <v>4519</v>
      </c>
      <c r="D166" t="s">
        <v>4520</v>
      </c>
      <c r="E166" s="3">
        <v>45812</v>
      </c>
      <c r="F166" t="s">
        <v>5097</v>
      </c>
      <c r="G166" t="s">
        <v>3742</v>
      </c>
      <c r="H166" t="s">
        <v>3716</v>
      </c>
      <c r="I166" t="s">
        <v>4534</v>
      </c>
      <c r="J166" t="s">
        <v>4522</v>
      </c>
      <c r="K166" s="2">
        <v>-14.57</v>
      </c>
      <c r="L166" t="s">
        <v>44</v>
      </c>
      <c r="M166" s="2">
        <v>-14.57</v>
      </c>
      <c r="N166" t="s">
        <v>4523</v>
      </c>
      <c r="O166" t="s">
        <v>4524</v>
      </c>
      <c r="P166" t="s">
        <v>5098</v>
      </c>
      <c r="Q166" t="s">
        <v>5099</v>
      </c>
      <c r="R166" t="s">
        <v>44</v>
      </c>
      <c r="S166" t="s">
        <v>4696</v>
      </c>
      <c r="T166" s="3">
        <v>45812</v>
      </c>
      <c r="U166" s="3">
        <v>45813</v>
      </c>
      <c r="V166" s="2">
        <v>0</v>
      </c>
      <c r="W166" t="s">
        <v>44</v>
      </c>
      <c r="X166" t="s">
        <v>44</v>
      </c>
      <c r="Y166" t="s">
        <v>5100</v>
      </c>
      <c r="Z166" t="s">
        <v>195</v>
      </c>
      <c r="AA166" t="s">
        <v>4529</v>
      </c>
      <c r="AB166" t="s">
        <v>4530</v>
      </c>
      <c r="AC166" t="s">
        <v>89</v>
      </c>
      <c r="AD166" t="str">
        <f t="shared" si="2"/>
        <v>10-60</v>
      </c>
      <c r="AE166" t="str">
        <f>VLOOKUP(AD166,'Main_Sub Desc'!C:D,2,)</f>
        <v>LPC from invoicing</v>
      </c>
      <c r="AF166" t="str">
        <f>VLOOKUP(VALUE(H166),'Main_Sub Desc'!F:G,2,)</f>
        <v>Wst Rev Late Payment</v>
      </c>
      <c r="AG166">
        <f>IFERROR(VLOOKUP(VALUE(I166),'PC Mapping'!A:F,6,),"")</f>
        <v>10514</v>
      </c>
      <c r="AH166" s="13" t="str">
        <f>VLOOKUP(AG166,'PC Mapping'!L:M,2,)</f>
        <v>Bolivar Sewer</v>
      </c>
    </row>
    <row r="167" spans="1:34" x14ac:dyDescent="0.2">
      <c r="A167" t="s">
        <v>5096</v>
      </c>
      <c r="B167" t="s">
        <v>5067</v>
      </c>
      <c r="C167" t="s">
        <v>4519</v>
      </c>
      <c r="D167" t="s">
        <v>4520</v>
      </c>
      <c r="E167" s="3">
        <v>45812</v>
      </c>
      <c r="F167" t="s">
        <v>5097</v>
      </c>
      <c r="G167" t="s">
        <v>3742</v>
      </c>
      <c r="H167" t="s">
        <v>3722</v>
      </c>
      <c r="I167" t="s">
        <v>4538</v>
      </c>
      <c r="J167" t="s">
        <v>4522</v>
      </c>
      <c r="K167" s="2">
        <v>-10.210000000000001</v>
      </c>
      <c r="L167" t="s">
        <v>44</v>
      </c>
      <c r="M167" s="2">
        <v>-10.210000000000001</v>
      </c>
      <c r="N167" t="s">
        <v>4523</v>
      </c>
      <c r="O167" t="s">
        <v>4524</v>
      </c>
      <c r="P167" t="s">
        <v>5098</v>
      </c>
      <c r="Q167" t="s">
        <v>5101</v>
      </c>
      <c r="R167" t="s">
        <v>44</v>
      </c>
      <c r="S167" t="s">
        <v>4696</v>
      </c>
      <c r="T167" s="3">
        <v>45812</v>
      </c>
      <c r="U167" s="3">
        <v>45813</v>
      </c>
      <c r="V167" s="2">
        <v>0</v>
      </c>
      <c r="W167" t="s">
        <v>44</v>
      </c>
      <c r="X167" t="s">
        <v>44</v>
      </c>
      <c r="Y167" t="s">
        <v>5102</v>
      </c>
      <c r="Z167" t="s">
        <v>195</v>
      </c>
      <c r="AA167" t="s">
        <v>4529</v>
      </c>
      <c r="AB167" t="s">
        <v>4530</v>
      </c>
      <c r="AC167" t="s">
        <v>89</v>
      </c>
      <c r="AD167" t="str">
        <f t="shared" si="2"/>
        <v>10-60</v>
      </c>
      <c r="AE167" t="str">
        <f>VLOOKUP(AD167,'Main_Sub Desc'!C:D,2,)</f>
        <v>LPC from invoicing</v>
      </c>
      <c r="AF167" t="str">
        <f>VLOOKUP(VALUE(H167),'Main_Sub Desc'!F:G,2,)</f>
        <v>Wtr Rev Late Payment</v>
      </c>
      <c r="AG167">
        <f>IFERROR(VLOOKUP(VALUE(I167),'PC Mapping'!A:F,6,),"")</f>
        <v>10469</v>
      </c>
      <c r="AH167" s="13" t="str">
        <f>VLOOKUP(AG167,'PC Mapping'!L:M,2,)</f>
        <v>Bolivar Water</v>
      </c>
    </row>
    <row r="168" spans="1:34" x14ac:dyDescent="0.2">
      <c r="A168" t="s">
        <v>5103</v>
      </c>
      <c r="B168" t="s">
        <v>5067</v>
      </c>
      <c r="C168" t="s">
        <v>4519</v>
      </c>
      <c r="D168" t="s">
        <v>4520</v>
      </c>
      <c r="E168" s="3">
        <v>45812</v>
      </c>
      <c r="F168" t="s">
        <v>5104</v>
      </c>
      <c r="G168" t="s">
        <v>3742</v>
      </c>
      <c r="H168" t="s">
        <v>3716</v>
      </c>
      <c r="I168" t="s">
        <v>4534</v>
      </c>
      <c r="J168" t="s">
        <v>4522</v>
      </c>
      <c r="K168" s="2">
        <v>-14.57</v>
      </c>
      <c r="L168" t="s">
        <v>44</v>
      </c>
      <c r="M168" s="2">
        <v>-14.57</v>
      </c>
      <c r="N168" t="s">
        <v>4523</v>
      </c>
      <c r="O168" t="s">
        <v>4524</v>
      </c>
      <c r="P168" t="s">
        <v>5098</v>
      </c>
      <c r="Q168" t="s">
        <v>5105</v>
      </c>
      <c r="R168" t="s">
        <v>44</v>
      </c>
      <c r="S168" t="s">
        <v>4696</v>
      </c>
      <c r="T168" s="3">
        <v>45812</v>
      </c>
      <c r="U168" s="3">
        <v>45813</v>
      </c>
      <c r="V168" s="2">
        <v>0</v>
      </c>
      <c r="W168" t="s">
        <v>44</v>
      </c>
      <c r="X168" t="s">
        <v>44</v>
      </c>
      <c r="Y168" t="s">
        <v>5100</v>
      </c>
      <c r="Z168" t="s">
        <v>195</v>
      </c>
      <c r="AA168" t="s">
        <v>4529</v>
      </c>
      <c r="AB168" t="s">
        <v>4530</v>
      </c>
      <c r="AC168" t="s">
        <v>89</v>
      </c>
      <c r="AD168" t="str">
        <f t="shared" si="2"/>
        <v>10-60</v>
      </c>
      <c r="AE168" t="str">
        <f>VLOOKUP(AD168,'Main_Sub Desc'!C:D,2,)</f>
        <v>LPC from invoicing</v>
      </c>
      <c r="AF168" t="str">
        <f>VLOOKUP(VALUE(H168),'Main_Sub Desc'!F:G,2,)</f>
        <v>Wst Rev Late Payment</v>
      </c>
      <c r="AG168">
        <f>IFERROR(VLOOKUP(VALUE(I168),'PC Mapping'!A:F,6,),"")</f>
        <v>10514</v>
      </c>
      <c r="AH168" s="13" t="str">
        <f>VLOOKUP(AG168,'PC Mapping'!L:M,2,)</f>
        <v>Bolivar Sewer</v>
      </c>
    </row>
    <row r="169" spans="1:34" x14ac:dyDescent="0.2">
      <c r="A169" t="s">
        <v>5103</v>
      </c>
      <c r="B169" t="s">
        <v>5067</v>
      </c>
      <c r="C169" t="s">
        <v>4519</v>
      </c>
      <c r="D169" t="s">
        <v>4520</v>
      </c>
      <c r="E169" s="3">
        <v>45812</v>
      </c>
      <c r="F169" t="s">
        <v>5104</v>
      </c>
      <c r="G169" t="s">
        <v>3742</v>
      </c>
      <c r="H169" t="s">
        <v>3722</v>
      </c>
      <c r="I169" t="s">
        <v>4538</v>
      </c>
      <c r="J169" t="s">
        <v>4522</v>
      </c>
      <c r="K169" s="2">
        <v>-10.210000000000001</v>
      </c>
      <c r="L169" t="s">
        <v>44</v>
      </c>
      <c r="M169" s="2">
        <v>-10.210000000000001</v>
      </c>
      <c r="N169" t="s">
        <v>4523</v>
      </c>
      <c r="O169" t="s">
        <v>4524</v>
      </c>
      <c r="P169" t="s">
        <v>5098</v>
      </c>
      <c r="Q169" t="s">
        <v>5106</v>
      </c>
      <c r="R169" t="s">
        <v>44</v>
      </c>
      <c r="S169" t="s">
        <v>4696</v>
      </c>
      <c r="T169" s="3">
        <v>45812</v>
      </c>
      <c r="U169" s="3">
        <v>45813</v>
      </c>
      <c r="V169" s="2">
        <v>0</v>
      </c>
      <c r="W169" t="s">
        <v>44</v>
      </c>
      <c r="X169" t="s">
        <v>44</v>
      </c>
      <c r="Y169" t="s">
        <v>5102</v>
      </c>
      <c r="Z169" t="s">
        <v>195</v>
      </c>
      <c r="AA169" t="s">
        <v>4529</v>
      </c>
      <c r="AB169" t="s">
        <v>4530</v>
      </c>
      <c r="AC169" t="s">
        <v>89</v>
      </c>
      <c r="AD169" t="str">
        <f t="shared" si="2"/>
        <v>10-60</v>
      </c>
      <c r="AE169" t="str">
        <f>VLOOKUP(AD169,'Main_Sub Desc'!C:D,2,)</f>
        <v>LPC from invoicing</v>
      </c>
      <c r="AF169" t="str">
        <f>VLOOKUP(VALUE(H169),'Main_Sub Desc'!F:G,2,)</f>
        <v>Wtr Rev Late Payment</v>
      </c>
      <c r="AG169">
        <f>IFERROR(VLOOKUP(VALUE(I169),'PC Mapping'!A:F,6,),"")</f>
        <v>10469</v>
      </c>
      <c r="AH169" s="13" t="str">
        <f>VLOOKUP(AG169,'PC Mapping'!L:M,2,)</f>
        <v>Bolivar Water</v>
      </c>
    </row>
    <row r="170" spans="1:34" x14ac:dyDescent="0.2">
      <c r="A170" t="s">
        <v>5107</v>
      </c>
      <c r="B170" t="s">
        <v>5067</v>
      </c>
      <c r="C170" t="s">
        <v>4519</v>
      </c>
      <c r="D170" t="s">
        <v>4520</v>
      </c>
      <c r="E170" s="3">
        <v>45812</v>
      </c>
      <c r="F170" t="s">
        <v>44</v>
      </c>
      <c r="G170" t="s">
        <v>3742</v>
      </c>
      <c r="H170" t="s">
        <v>3716</v>
      </c>
      <c r="I170" t="s">
        <v>4534</v>
      </c>
      <c r="J170" t="s">
        <v>4522</v>
      </c>
      <c r="K170" s="2">
        <v>-10</v>
      </c>
      <c r="L170" t="s">
        <v>44</v>
      </c>
      <c r="M170" s="2">
        <v>-10</v>
      </c>
      <c r="N170" t="s">
        <v>4523</v>
      </c>
      <c r="O170" t="s">
        <v>4524</v>
      </c>
      <c r="P170" t="s">
        <v>5108</v>
      </c>
      <c r="Q170" t="s">
        <v>5109</v>
      </c>
      <c r="R170" t="s">
        <v>44</v>
      </c>
      <c r="S170" t="s">
        <v>4682</v>
      </c>
      <c r="T170" s="3">
        <v>45812</v>
      </c>
      <c r="U170" s="3">
        <v>45813</v>
      </c>
      <c r="V170" s="2">
        <v>0</v>
      </c>
      <c r="W170" t="s">
        <v>44</v>
      </c>
      <c r="X170" t="s">
        <v>44</v>
      </c>
      <c r="Y170" t="s">
        <v>5110</v>
      </c>
      <c r="Z170" t="s">
        <v>808</v>
      </c>
      <c r="AA170" t="s">
        <v>4529</v>
      </c>
      <c r="AB170" t="s">
        <v>4530</v>
      </c>
      <c r="AC170" t="s">
        <v>99</v>
      </c>
      <c r="AD170" t="str">
        <f t="shared" si="2"/>
        <v>10-60</v>
      </c>
      <c r="AE170" t="str">
        <f>VLOOKUP(AD170,'Main_Sub Desc'!C:D,2,)</f>
        <v>LPC from invoicing</v>
      </c>
      <c r="AF170" t="str">
        <f>VLOOKUP(VALUE(H170),'Main_Sub Desc'!F:G,2,)</f>
        <v>Wst Rev Late Payment</v>
      </c>
      <c r="AG170">
        <f>IFERROR(VLOOKUP(VALUE(I170),'PC Mapping'!A:F,6,),"")</f>
        <v>10514</v>
      </c>
      <c r="AH170" s="13" t="str">
        <f>VLOOKUP(AG170,'PC Mapping'!L:M,2,)</f>
        <v>Bolivar Sewer</v>
      </c>
    </row>
    <row r="171" spans="1:34" x14ac:dyDescent="0.2">
      <c r="A171" t="s">
        <v>5107</v>
      </c>
      <c r="B171" t="s">
        <v>5067</v>
      </c>
      <c r="C171" t="s">
        <v>4519</v>
      </c>
      <c r="D171" t="s">
        <v>4520</v>
      </c>
      <c r="E171" s="3">
        <v>45812</v>
      </c>
      <c r="F171" t="s">
        <v>44</v>
      </c>
      <c r="G171" t="s">
        <v>3742</v>
      </c>
      <c r="H171" t="s">
        <v>3722</v>
      </c>
      <c r="I171" t="s">
        <v>4538</v>
      </c>
      <c r="J171" t="s">
        <v>4522</v>
      </c>
      <c r="K171" s="2">
        <v>-10</v>
      </c>
      <c r="L171" t="s">
        <v>44</v>
      </c>
      <c r="M171" s="2">
        <v>-10</v>
      </c>
      <c r="N171" t="s">
        <v>4523</v>
      </c>
      <c r="O171" t="s">
        <v>4524</v>
      </c>
      <c r="P171" t="s">
        <v>5108</v>
      </c>
      <c r="Q171" t="s">
        <v>5111</v>
      </c>
      <c r="R171" t="s">
        <v>44</v>
      </c>
      <c r="S171" t="s">
        <v>4682</v>
      </c>
      <c r="T171" s="3">
        <v>45812</v>
      </c>
      <c r="U171" s="3">
        <v>45813</v>
      </c>
      <c r="V171" s="2">
        <v>0</v>
      </c>
      <c r="W171" t="s">
        <v>44</v>
      </c>
      <c r="X171" t="s">
        <v>44</v>
      </c>
      <c r="Y171" t="s">
        <v>5112</v>
      </c>
      <c r="Z171" t="s">
        <v>808</v>
      </c>
      <c r="AA171" t="s">
        <v>4529</v>
      </c>
      <c r="AB171" t="s">
        <v>4530</v>
      </c>
      <c r="AC171" t="s">
        <v>99</v>
      </c>
      <c r="AD171" t="str">
        <f t="shared" si="2"/>
        <v>10-60</v>
      </c>
      <c r="AE171" t="str">
        <f>VLOOKUP(AD171,'Main_Sub Desc'!C:D,2,)</f>
        <v>LPC from invoicing</v>
      </c>
      <c r="AF171" t="str">
        <f>VLOOKUP(VALUE(H171),'Main_Sub Desc'!F:G,2,)</f>
        <v>Wtr Rev Late Payment</v>
      </c>
      <c r="AG171">
        <f>IFERROR(VLOOKUP(VALUE(I171),'PC Mapping'!A:F,6,),"")</f>
        <v>10469</v>
      </c>
      <c r="AH171" s="13" t="str">
        <f>VLOOKUP(AG171,'PC Mapping'!L:M,2,)</f>
        <v>Bolivar Water</v>
      </c>
    </row>
    <row r="172" spans="1:34" x14ac:dyDescent="0.2">
      <c r="A172" t="s">
        <v>5113</v>
      </c>
      <c r="B172" t="s">
        <v>5067</v>
      </c>
      <c r="C172" t="s">
        <v>4519</v>
      </c>
      <c r="D172" t="s">
        <v>4520</v>
      </c>
      <c r="E172" s="3">
        <v>45812</v>
      </c>
      <c r="F172" t="s">
        <v>5114</v>
      </c>
      <c r="G172" t="s">
        <v>3742</v>
      </c>
      <c r="H172" t="s">
        <v>3722</v>
      </c>
      <c r="I172" t="s">
        <v>4538</v>
      </c>
      <c r="J172" t="s">
        <v>4522</v>
      </c>
      <c r="K172" s="2">
        <v>-5</v>
      </c>
      <c r="L172" t="s">
        <v>44</v>
      </c>
      <c r="M172" s="2">
        <v>-5</v>
      </c>
      <c r="N172" t="s">
        <v>4523</v>
      </c>
      <c r="O172" t="s">
        <v>4524</v>
      </c>
      <c r="P172" t="s">
        <v>5115</v>
      </c>
      <c r="Q172" t="s">
        <v>5116</v>
      </c>
      <c r="R172" t="s">
        <v>44</v>
      </c>
      <c r="S172" t="s">
        <v>4682</v>
      </c>
      <c r="T172" s="3">
        <v>45812</v>
      </c>
      <c r="U172" s="3">
        <v>45813</v>
      </c>
      <c r="V172" s="2">
        <v>0</v>
      </c>
      <c r="W172" t="s">
        <v>44</v>
      </c>
      <c r="X172" t="s">
        <v>44</v>
      </c>
      <c r="Y172" t="s">
        <v>5117</v>
      </c>
      <c r="Z172" t="s">
        <v>512</v>
      </c>
      <c r="AA172" t="s">
        <v>4529</v>
      </c>
      <c r="AB172" t="s">
        <v>4530</v>
      </c>
      <c r="AC172" t="s">
        <v>89</v>
      </c>
      <c r="AD172" t="str">
        <f t="shared" si="2"/>
        <v>10-60</v>
      </c>
      <c r="AE172" t="str">
        <f>VLOOKUP(AD172,'Main_Sub Desc'!C:D,2,)</f>
        <v>LPC from invoicing</v>
      </c>
      <c r="AF172" t="str">
        <f>VLOOKUP(VALUE(H172),'Main_Sub Desc'!F:G,2,)</f>
        <v>Wtr Rev Late Payment</v>
      </c>
      <c r="AG172">
        <f>IFERROR(VLOOKUP(VALUE(I172),'PC Mapping'!A:F,6,),"")</f>
        <v>10469</v>
      </c>
      <c r="AH172" s="13" t="str">
        <f>VLOOKUP(AG172,'PC Mapping'!L:M,2,)</f>
        <v>Bolivar Water</v>
      </c>
    </row>
    <row r="173" spans="1:34" x14ac:dyDescent="0.2">
      <c r="A173" t="s">
        <v>5118</v>
      </c>
      <c r="B173" t="s">
        <v>5067</v>
      </c>
      <c r="C173" t="s">
        <v>4519</v>
      </c>
      <c r="D173" t="s">
        <v>4520</v>
      </c>
      <c r="E173" s="3">
        <v>45812</v>
      </c>
      <c r="F173" t="s">
        <v>5119</v>
      </c>
      <c r="G173" t="s">
        <v>3742</v>
      </c>
      <c r="H173" t="s">
        <v>3722</v>
      </c>
      <c r="I173" t="s">
        <v>4538</v>
      </c>
      <c r="J173" t="s">
        <v>4522</v>
      </c>
      <c r="K173" s="2">
        <v>-5</v>
      </c>
      <c r="L173" t="s">
        <v>44</v>
      </c>
      <c r="M173" s="2">
        <v>-5</v>
      </c>
      <c r="N173" t="s">
        <v>4523</v>
      </c>
      <c r="O173" t="s">
        <v>4524</v>
      </c>
      <c r="P173" t="s">
        <v>5115</v>
      </c>
      <c r="Q173" t="s">
        <v>5120</v>
      </c>
      <c r="R173" t="s">
        <v>44</v>
      </c>
      <c r="S173" t="s">
        <v>4682</v>
      </c>
      <c r="T173" s="3">
        <v>45812</v>
      </c>
      <c r="U173" s="3">
        <v>45813</v>
      </c>
      <c r="V173" s="2">
        <v>0</v>
      </c>
      <c r="W173" t="s">
        <v>44</v>
      </c>
      <c r="X173" t="s">
        <v>44</v>
      </c>
      <c r="Y173" t="s">
        <v>5117</v>
      </c>
      <c r="Z173" t="s">
        <v>512</v>
      </c>
      <c r="AA173" t="s">
        <v>4529</v>
      </c>
      <c r="AB173" t="s">
        <v>4530</v>
      </c>
      <c r="AC173" t="s">
        <v>89</v>
      </c>
      <c r="AD173" t="str">
        <f t="shared" si="2"/>
        <v>10-60</v>
      </c>
      <c r="AE173" t="str">
        <f>VLOOKUP(AD173,'Main_Sub Desc'!C:D,2,)</f>
        <v>LPC from invoicing</v>
      </c>
      <c r="AF173" t="str">
        <f>VLOOKUP(VALUE(H173),'Main_Sub Desc'!F:G,2,)</f>
        <v>Wtr Rev Late Payment</v>
      </c>
      <c r="AG173">
        <f>IFERROR(VLOOKUP(VALUE(I173),'PC Mapping'!A:F,6,),"")</f>
        <v>10469</v>
      </c>
      <c r="AH173" s="13" t="str">
        <f>VLOOKUP(AG173,'PC Mapping'!L:M,2,)</f>
        <v>Bolivar Water</v>
      </c>
    </row>
    <row r="174" spans="1:34" x14ac:dyDescent="0.2">
      <c r="A174" t="s">
        <v>5121</v>
      </c>
      <c r="B174" t="s">
        <v>5067</v>
      </c>
      <c r="C174" t="s">
        <v>4519</v>
      </c>
      <c r="D174" t="s">
        <v>4520</v>
      </c>
      <c r="E174" s="3">
        <v>45812</v>
      </c>
      <c r="F174" t="s">
        <v>5122</v>
      </c>
      <c r="G174" t="s">
        <v>3742</v>
      </c>
      <c r="H174" t="s">
        <v>3722</v>
      </c>
      <c r="I174" t="s">
        <v>4538</v>
      </c>
      <c r="J174" t="s">
        <v>4522</v>
      </c>
      <c r="K174" s="2">
        <v>-5</v>
      </c>
      <c r="L174" t="s">
        <v>44</v>
      </c>
      <c r="M174" s="2">
        <v>-5</v>
      </c>
      <c r="N174" t="s">
        <v>4523</v>
      </c>
      <c r="O174" t="s">
        <v>4524</v>
      </c>
      <c r="P174" t="s">
        <v>5115</v>
      </c>
      <c r="Q174" t="s">
        <v>5123</v>
      </c>
      <c r="R174" t="s">
        <v>44</v>
      </c>
      <c r="S174" t="s">
        <v>4682</v>
      </c>
      <c r="T174" s="3">
        <v>45812</v>
      </c>
      <c r="U174" s="3">
        <v>45813</v>
      </c>
      <c r="V174" s="2">
        <v>0</v>
      </c>
      <c r="W174" t="s">
        <v>44</v>
      </c>
      <c r="X174" t="s">
        <v>44</v>
      </c>
      <c r="Y174" t="s">
        <v>5117</v>
      </c>
      <c r="Z174" t="s">
        <v>512</v>
      </c>
      <c r="AA174" t="s">
        <v>4529</v>
      </c>
      <c r="AB174" t="s">
        <v>4530</v>
      </c>
      <c r="AC174" t="s">
        <v>89</v>
      </c>
      <c r="AD174" t="str">
        <f t="shared" si="2"/>
        <v>10-60</v>
      </c>
      <c r="AE174" t="str">
        <f>VLOOKUP(AD174,'Main_Sub Desc'!C:D,2,)</f>
        <v>LPC from invoicing</v>
      </c>
      <c r="AF174" t="str">
        <f>VLOOKUP(VALUE(H174),'Main_Sub Desc'!F:G,2,)</f>
        <v>Wtr Rev Late Payment</v>
      </c>
      <c r="AG174">
        <f>IFERROR(VLOOKUP(VALUE(I174),'PC Mapping'!A:F,6,),"")</f>
        <v>10469</v>
      </c>
      <c r="AH174" s="13" t="str">
        <f>VLOOKUP(AG174,'PC Mapping'!L:M,2,)</f>
        <v>Bolivar Water</v>
      </c>
    </row>
    <row r="175" spans="1:34" x14ac:dyDescent="0.2">
      <c r="A175" t="s">
        <v>5124</v>
      </c>
      <c r="B175" t="s">
        <v>5067</v>
      </c>
      <c r="C175" t="s">
        <v>4519</v>
      </c>
      <c r="D175" t="s">
        <v>4520</v>
      </c>
      <c r="E175" s="3">
        <v>45812</v>
      </c>
      <c r="F175" t="s">
        <v>44</v>
      </c>
      <c r="G175" t="s">
        <v>3742</v>
      </c>
      <c r="H175" t="s">
        <v>3716</v>
      </c>
      <c r="I175" t="s">
        <v>4534</v>
      </c>
      <c r="J175" t="s">
        <v>4522</v>
      </c>
      <c r="K175" s="2">
        <v>-5</v>
      </c>
      <c r="L175" t="s">
        <v>44</v>
      </c>
      <c r="M175" s="2">
        <v>-5</v>
      </c>
      <c r="N175" t="s">
        <v>4523</v>
      </c>
      <c r="O175" t="s">
        <v>4524</v>
      </c>
      <c r="P175" t="s">
        <v>5125</v>
      </c>
      <c r="Q175" t="s">
        <v>5126</v>
      </c>
      <c r="R175" t="s">
        <v>44</v>
      </c>
      <c r="S175" t="s">
        <v>4682</v>
      </c>
      <c r="T175" s="3">
        <v>45812</v>
      </c>
      <c r="U175" s="3">
        <v>45813</v>
      </c>
      <c r="V175" s="2">
        <v>0</v>
      </c>
      <c r="W175" t="s">
        <v>44</v>
      </c>
      <c r="X175" t="s">
        <v>44</v>
      </c>
      <c r="Y175" t="s">
        <v>5127</v>
      </c>
      <c r="Z175" t="s">
        <v>5128</v>
      </c>
      <c r="AA175" t="s">
        <v>4529</v>
      </c>
      <c r="AB175" t="s">
        <v>4530</v>
      </c>
      <c r="AC175" t="s">
        <v>89</v>
      </c>
      <c r="AD175" t="str">
        <f t="shared" si="2"/>
        <v>10-60</v>
      </c>
      <c r="AE175" t="str">
        <f>VLOOKUP(AD175,'Main_Sub Desc'!C:D,2,)</f>
        <v>LPC from invoicing</v>
      </c>
      <c r="AF175" t="str">
        <f>VLOOKUP(VALUE(H175),'Main_Sub Desc'!F:G,2,)</f>
        <v>Wst Rev Late Payment</v>
      </c>
      <c r="AG175">
        <f>IFERROR(VLOOKUP(VALUE(I175),'PC Mapping'!A:F,6,),"")</f>
        <v>10514</v>
      </c>
      <c r="AH175" s="13" t="str">
        <f>VLOOKUP(AG175,'PC Mapping'!L:M,2,)</f>
        <v>Bolivar Sewer</v>
      </c>
    </row>
    <row r="176" spans="1:34" x14ac:dyDescent="0.2">
      <c r="A176" t="s">
        <v>5124</v>
      </c>
      <c r="B176" t="s">
        <v>5067</v>
      </c>
      <c r="C176" t="s">
        <v>4519</v>
      </c>
      <c r="D176" t="s">
        <v>4520</v>
      </c>
      <c r="E176" s="3">
        <v>45812</v>
      </c>
      <c r="F176" t="s">
        <v>44</v>
      </c>
      <c r="G176" t="s">
        <v>3742</v>
      </c>
      <c r="H176" t="s">
        <v>3722</v>
      </c>
      <c r="I176" t="s">
        <v>4538</v>
      </c>
      <c r="J176" t="s">
        <v>4522</v>
      </c>
      <c r="K176" s="2">
        <v>-5</v>
      </c>
      <c r="L176" t="s">
        <v>44</v>
      </c>
      <c r="M176" s="2">
        <v>-5</v>
      </c>
      <c r="N176" t="s">
        <v>4523</v>
      </c>
      <c r="O176" t="s">
        <v>4524</v>
      </c>
      <c r="P176" t="s">
        <v>5125</v>
      </c>
      <c r="Q176" t="s">
        <v>5129</v>
      </c>
      <c r="R176" t="s">
        <v>44</v>
      </c>
      <c r="S176" t="s">
        <v>4682</v>
      </c>
      <c r="T176" s="3">
        <v>45812</v>
      </c>
      <c r="U176" s="3">
        <v>45813</v>
      </c>
      <c r="V176" s="2">
        <v>0</v>
      </c>
      <c r="W176" t="s">
        <v>44</v>
      </c>
      <c r="X176" t="s">
        <v>44</v>
      </c>
      <c r="Y176" t="s">
        <v>5130</v>
      </c>
      <c r="Z176" t="s">
        <v>5128</v>
      </c>
      <c r="AA176" t="s">
        <v>4529</v>
      </c>
      <c r="AB176" t="s">
        <v>4530</v>
      </c>
      <c r="AC176" t="s">
        <v>89</v>
      </c>
      <c r="AD176" t="str">
        <f t="shared" si="2"/>
        <v>10-60</v>
      </c>
      <c r="AE176" t="str">
        <f>VLOOKUP(AD176,'Main_Sub Desc'!C:D,2,)</f>
        <v>LPC from invoicing</v>
      </c>
      <c r="AF176" t="str">
        <f>VLOOKUP(VALUE(H176),'Main_Sub Desc'!F:G,2,)</f>
        <v>Wtr Rev Late Payment</v>
      </c>
      <c r="AG176">
        <f>IFERROR(VLOOKUP(VALUE(I176),'PC Mapping'!A:F,6,),"")</f>
        <v>10469</v>
      </c>
      <c r="AH176" s="13" t="str">
        <f>VLOOKUP(AG176,'PC Mapping'!L:M,2,)</f>
        <v>Bolivar Water</v>
      </c>
    </row>
    <row r="177" spans="1:34" x14ac:dyDescent="0.2">
      <c r="A177" t="s">
        <v>5131</v>
      </c>
      <c r="B177" t="s">
        <v>5132</v>
      </c>
      <c r="C177" t="s">
        <v>4519</v>
      </c>
      <c r="D177" t="s">
        <v>4520</v>
      </c>
      <c r="E177" s="3">
        <v>45813</v>
      </c>
      <c r="F177" t="s">
        <v>44</v>
      </c>
      <c r="G177" t="s">
        <v>3742</v>
      </c>
      <c r="H177" t="s">
        <v>3722</v>
      </c>
      <c r="I177" t="s">
        <v>3752</v>
      </c>
      <c r="J177" t="s">
        <v>4522</v>
      </c>
      <c r="K177" s="2">
        <v>-5</v>
      </c>
      <c r="L177" t="s">
        <v>44</v>
      </c>
      <c r="M177" s="2">
        <v>-5</v>
      </c>
      <c r="N177" t="s">
        <v>4523</v>
      </c>
      <c r="O177" t="s">
        <v>4524</v>
      </c>
      <c r="P177" t="s">
        <v>5133</v>
      </c>
      <c r="Q177" t="s">
        <v>5134</v>
      </c>
      <c r="R177" t="s">
        <v>44</v>
      </c>
      <c r="S177" t="s">
        <v>4682</v>
      </c>
      <c r="T177" s="3">
        <v>45813</v>
      </c>
      <c r="U177" s="3">
        <v>45814</v>
      </c>
      <c r="V177" s="2">
        <v>0</v>
      </c>
      <c r="W177" t="s">
        <v>44</v>
      </c>
      <c r="X177" t="s">
        <v>44</v>
      </c>
      <c r="Y177" t="s">
        <v>5135</v>
      </c>
      <c r="Z177" t="s">
        <v>1681</v>
      </c>
      <c r="AA177" t="s">
        <v>4529</v>
      </c>
      <c r="AB177" t="s">
        <v>4530</v>
      </c>
      <c r="AC177" t="s">
        <v>89</v>
      </c>
      <c r="AD177" t="str">
        <f t="shared" si="2"/>
        <v>10-60</v>
      </c>
      <c r="AE177" t="str">
        <f>VLOOKUP(AD177,'Main_Sub Desc'!C:D,2,)</f>
        <v>LPC from invoicing</v>
      </c>
      <c r="AF177" t="str">
        <f>VLOOKUP(VALUE(H177),'Main_Sub Desc'!F:G,2,)</f>
        <v>Wtr Rev Late Payment</v>
      </c>
      <c r="AG177">
        <f>IFERROR(VLOOKUP(VALUE(I177),'PC Mapping'!A:F,6,),"")</f>
        <v>10719</v>
      </c>
      <c r="AH177" s="13" t="str">
        <f>VLOOKUP(AG177,'PC Mapping'!L:M,2,)</f>
        <v>All Other Water</v>
      </c>
    </row>
    <row r="178" spans="1:34" x14ac:dyDescent="0.2">
      <c r="A178" t="s">
        <v>5136</v>
      </c>
      <c r="B178" t="s">
        <v>5132</v>
      </c>
      <c r="C178" t="s">
        <v>4519</v>
      </c>
      <c r="D178" t="s">
        <v>4520</v>
      </c>
      <c r="E178" s="3">
        <v>45812</v>
      </c>
      <c r="F178" t="s">
        <v>44</v>
      </c>
      <c r="G178" t="s">
        <v>3742</v>
      </c>
      <c r="H178" t="s">
        <v>3722</v>
      </c>
      <c r="I178" t="s">
        <v>3752</v>
      </c>
      <c r="J178" t="s">
        <v>4522</v>
      </c>
      <c r="K178" s="2">
        <v>-42.57</v>
      </c>
      <c r="L178" t="s">
        <v>44</v>
      </c>
      <c r="M178" s="2">
        <v>-42.57</v>
      </c>
      <c r="N178" t="s">
        <v>4523</v>
      </c>
      <c r="O178" t="s">
        <v>4524</v>
      </c>
      <c r="P178" t="s">
        <v>5137</v>
      </c>
      <c r="Q178" t="s">
        <v>5138</v>
      </c>
      <c r="R178" t="s">
        <v>44</v>
      </c>
      <c r="S178" t="s">
        <v>4688</v>
      </c>
      <c r="T178" s="3">
        <v>45813</v>
      </c>
      <c r="U178" s="3">
        <v>45813</v>
      </c>
      <c r="V178" s="2">
        <v>0</v>
      </c>
      <c r="W178" t="s">
        <v>44</v>
      </c>
      <c r="X178" t="s">
        <v>44</v>
      </c>
      <c r="Y178" t="s">
        <v>5139</v>
      </c>
      <c r="Z178" t="s">
        <v>5140</v>
      </c>
      <c r="AA178" t="s">
        <v>4529</v>
      </c>
      <c r="AB178" t="s">
        <v>4530</v>
      </c>
      <c r="AC178" t="s">
        <v>89</v>
      </c>
      <c r="AD178" t="str">
        <f t="shared" si="2"/>
        <v>10-60</v>
      </c>
      <c r="AE178" t="str">
        <f>VLOOKUP(AD178,'Main_Sub Desc'!C:D,2,)</f>
        <v>LPC from invoicing</v>
      </c>
      <c r="AF178" t="str">
        <f>VLOOKUP(VALUE(H178),'Main_Sub Desc'!F:G,2,)</f>
        <v>Wtr Rev Late Payment</v>
      </c>
      <c r="AG178">
        <f>IFERROR(VLOOKUP(VALUE(I178),'PC Mapping'!A:F,6,),"")</f>
        <v>10719</v>
      </c>
      <c r="AH178" s="13" t="str">
        <f>VLOOKUP(AG178,'PC Mapping'!L:M,2,)</f>
        <v>All Other Water</v>
      </c>
    </row>
    <row r="179" spans="1:34" x14ac:dyDescent="0.2">
      <c r="A179" t="s">
        <v>5141</v>
      </c>
      <c r="B179" t="s">
        <v>5132</v>
      </c>
      <c r="C179" t="s">
        <v>4519</v>
      </c>
      <c r="D179" t="s">
        <v>4520</v>
      </c>
      <c r="E179" s="3">
        <v>45813</v>
      </c>
      <c r="F179" t="s">
        <v>5142</v>
      </c>
      <c r="G179" t="s">
        <v>3742</v>
      </c>
      <c r="H179" t="s">
        <v>3716</v>
      </c>
      <c r="I179" t="s">
        <v>4534</v>
      </c>
      <c r="J179" t="s">
        <v>4522</v>
      </c>
      <c r="K179" s="2">
        <v>-5</v>
      </c>
      <c r="L179" t="s">
        <v>44</v>
      </c>
      <c r="M179" s="2">
        <v>-5</v>
      </c>
      <c r="N179" t="s">
        <v>4523</v>
      </c>
      <c r="O179" t="s">
        <v>4524</v>
      </c>
      <c r="P179" t="s">
        <v>5143</v>
      </c>
      <c r="Q179" t="s">
        <v>5144</v>
      </c>
      <c r="R179" t="s">
        <v>44</v>
      </c>
      <c r="S179" t="s">
        <v>5145</v>
      </c>
      <c r="T179" s="3">
        <v>45813</v>
      </c>
      <c r="U179" s="3">
        <v>45814</v>
      </c>
      <c r="V179" s="2">
        <v>0</v>
      </c>
      <c r="W179" t="s">
        <v>44</v>
      </c>
      <c r="X179" t="s">
        <v>44</v>
      </c>
      <c r="Y179" t="s">
        <v>5146</v>
      </c>
      <c r="Z179" t="s">
        <v>5147</v>
      </c>
      <c r="AA179" t="s">
        <v>4529</v>
      </c>
      <c r="AB179" t="s">
        <v>4530</v>
      </c>
      <c r="AC179" t="s">
        <v>99</v>
      </c>
      <c r="AD179" t="str">
        <f t="shared" si="2"/>
        <v>10-60</v>
      </c>
      <c r="AE179" t="str">
        <f>VLOOKUP(AD179,'Main_Sub Desc'!C:D,2,)</f>
        <v>LPC from invoicing</v>
      </c>
      <c r="AF179" t="str">
        <f>VLOOKUP(VALUE(H179),'Main_Sub Desc'!F:G,2,)</f>
        <v>Wst Rev Late Payment</v>
      </c>
      <c r="AG179">
        <f>IFERROR(VLOOKUP(VALUE(I179),'PC Mapping'!A:F,6,),"")</f>
        <v>10514</v>
      </c>
      <c r="AH179" s="13" t="str">
        <f>VLOOKUP(AG179,'PC Mapping'!L:M,2,)</f>
        <v>Bolivar Sewer</v>
      </c>
    </row>
    <row r="180" spans="1:34" x14ac:dyDescent="0.2">
      <c r="A180" t="s">
        <v>5148</v>
      </c>
      <c r="B180" t="s">
        <v>5132</v>
      </c>
      <c r="C180" t="s">
        <v>4519</v>
      </c>
      <c r="D180" t="s">
        <v>4520</v>
      </c>
      <c r="E180" s="3">
        <v>45813</v>
      </c>
      <c r="F180" t="s">
        <v>5149</v>
      </c>
      <c r="G180" t="s">
        <v>3742</v>
      </c>
      <c r="H180" t="s">
        <v>3716</v>
      </c>
      <c r="I180" t="s">
        <v>4534</v>
      </c>
      <c r="J180" t="s">
        <v>4522</v>
      </c>
      <c r="K180" s="2">
        <v>-5</v>
      </c>
      <c r="L180" t="s">
        <v>44</v>
      </c>
      <c r="M180" s="2">
        <v>-5</v>
      </c>
      <c r="N180" t="s">
        <v>4523</v>
      </c>
      <c r="O180" t="s">
        <v>4524</v>
      </c>
      <c r="P180" t="s">
        <v>5143</v>
      </c>
      <c r="Q180" t="s">
        <v>5150</v>
      </c>
      <c r="R180" t="s">
        <v>44</v>
      </c>
      <c r="S180" t="s">
        <v>5145</v>
      </c>
      <c r="T180" s="3">
        <v>45813</v>
      </c>
      <c r="U180" s="3">
        <v>45814</v>
      </c>
      <c r="V180" s="2">
        <v>0</v>
      </c>
      <c r="W180" t="s">
        <v>44</v>
      </c>
      <c r="X180" t="s">
        <v>44</v>
      </c>
      <c r="Y180" t="s">
        <v>5146</v>
      </c>
      <c r="Z180" t="s">
        <v>5147</v>
      </c>
      <c r="AA180" t="s">
        <v>4529</v>
      </c>
      <c r="AB180" t="s">
        <v>4530</v>
      </c>
      <c r="AC180" t="s">
        <v>99</v>
      </c>
      <c r="AD180" t="str">
        <f t="shared" si="2"/>
        <v>10-60</v>
      </c>
      <c r="AE180" t="str">
        <f>VLOOKUP(AD180,'Main_Sub Desc'!C:D,2,)</f>
        <v>LPC from invoicing</v>
      </c>
      <c r="AF180" t="str">
        <f>VLOOKUP(VALUE(H180),'Main_Sub Desc'!F:G,2,)</f>
        <v>Wst Rev Late Payment</v>
      </c>
      <c r="AG180">
        <f>IFERROR(VLOOKUP(VALUE(I180),'PC Mapping'!A:F,6,),"")</f>
        <v>10514</v>
      </c>
      <c r="AH180" s="13" t="str">
        <f>VLOOKUP(AG180,'PC Mapping'!L:M,2,)</f>
        <v>Bolivar Sewer</v>
      </c>
    </row>
    <row r="181" spans="1:34" x14ac:dyDescent="0.2">
      <c r="A181" t="s">
        <v>5151</v>
      </c>
      <c r="B181" t="s">
        <v>5132</v>
      </c>
      <c r="C181" t="s">
        <v>4519</v>
      </c>
      <c r="D181" t="s">
        <v>4520</v>
      </c>
      <c r="E181" s="3">
        <v>45813</v>
      </c>
      <c r="F181" t="s">
        <v>44</v>
      </c>
      <c r="G181" t="s">
        <v>3742</v>
      </c>
      <c r="H181" t="s">
        <v>3716</v>
      </c>
      <c r="I181" t="s">
        <v>4534</v>
      </c>
      <c r="J181" t="s">
        <v>4522</v>
      </c>
      <c r="K181" s="2">
        <v>-5</v>
      </c>
      <c r="L181" t="s">
        <v>44</v>
      </c>
      <c r="M181" s="2">
        <v>-5</v>
      </c>
      <c r="N181" t="s">
        <v>4523</v>
      </c>
      <c r="O181" t="s">
        <v>4524</v>
      </c>
      <c r="P181" t="s">
        <v>5152</v>
      </c>
      <c r="Q181" t="s">
        <v>5153</v>
      </c>
      <c r="R181" t="s">
        <v>44</v>
      </c>
      <c r="S181" t="s">
        <v>5154</v>
      </c>
      <c r="T181" s="3">
        <v>45813</v>
      </c>
      <c r="U181" s="3">
        <v>45814</v>
      </c>
      <c r="V181" s="2">
        <v>0</v>
      </c>
      <c r="W181" t="s">
        <v>44</v>
      </c>
      <c r="X181" t="s">
        <v>44</v>
      </c>
      <c r="Y181" t="s">
        <v>5155</v>
      </c>
      <c r="Z181" t="s">
        <v>5156</v>
      </c>
      <c r="AA181" t="s">
        <v>4529</v>
      </c>
      <c r="AB181" t="s">
        <v>4530</v>
      </c>
      <c r="AC181" t="s">
        <v>89</v>
      </c>
      <c r="AD181" t="str">
        <f t="shared" si="2"/>
        <v>10-60</v>
      </c>
      <c r="AE181" t="str">
        <f>VLOOKUP(AD181,'Main_Sub Desc'!C:D,2,)</f>
        <v>LPC from invoicing</v>
      </c>
      <c r="AF181" t="str">
        <f>VLOOKUP(VALUE(H181),'Main_Sub Desc'!F:G,2,)</f>
        <v>Wst Rev Late Payment</v>
      </c>
      <c r="AG181">
        <f>IFERROR(VLOOKUP(VALUE(I181),'PC Mapping'!A:F,6,),"")</f>
        <v>10514</v>
      </c>
      <c r="AH181" s="13" t="str">
        <f>VLOOKUP(AG181,'PC Mapping'!L:M,2,)</f>
        <v>Bolivar Sewer</v>
      </c>
    </row>
    <row r="182" spans="1:34" x14ac:dyDescent="0.2">
      <c r="A182" t="s">
        <v>5151</v>
      </c>
      <c r="B182" t="s">
        <v>5132</v>
      </c>
      <c r="C182" t="s">
        <v>4519</v>
      </c>
      <c r="D182" t="s">
        <v>4520</v>
      </c>
      <c r="E182" s="3">
        <v>45813</v>
      </c>
      <c r="F182" t="s">
        <v>44</v>
      </c>
      <c r="G182" t="s">
        <v>3742</v>
      </c>
      <c r="H182" t="s">
        <v>3722</v>
      </c>
      <c r="I182" t="s">
        <v>4538</v>
      </c>
      <c r="J182" t="s">
        <v>4522</v>
      </c>
      <c r="K182" s="2">
        <v>-5</v>
      </c>
      <c r="L182" t="s">
        <v>44</v>
      </c>
      <c r="M182" s="2">
        <v>-5</v>
      </c>
      <c r="N182" t="s">
        <v>4523</v>
      </c>
      <c r="O182" t="s">
        <v>4524</v>
      </c>
      <c r="P182" t="s">
        <v>5152</v>
      </c>
      <c r="Q182" t="s">
        <v>5157</v>
      </c>
      <c r="R182" t="s">
        <v>44</v>
      </c>
      <c r="S182" t="s">
        <v>5154</v>
      </c>
      <c r="T182" s="3">
        <v>45813</v>
      </c>
      <c r="U182" s="3">
        <v>45814</v>
      </c>
      <c r="V182" s="2">
        <v>0</v>
      </c>
      <c r="W182" t="s">
        <v>44</v>
      </c>
      <c r="X182" t="s">
        <v>44</v>
      </c>
      <c r="Y182" t="s">
        <v>5158</v>
      </c>
      <c r="Z182" t="s">
        <v>5156</v>
      </c>
      <c r="AA182" t="s">
        <v>4529</v>
      </c>
      <c r="AB182" t="s">
        <v>4530</v>
      </c>
      <c r="AC182" t="s">
        <v>89</v>
      </c>
      <c r="AD182" t="str">
        <f t="shared" si="2"/>
        <v>10-60</v>
      </c>
      <c r="AE182" t="str">
        <f>VLOOKUP(AD182,'Main_Sub Desc'!C:D,2,)</f>
        <v>LPC from invoicing</v>
      </c>
      <c r="AF182" t="str">
        <f>VLOOKUP(VALUE(H182),'Main_Sub Desc'!F:G,2,)</f>
        <v>Wtr Rev Late Payment</v>
      </c>
      <c r="AG182">
        <f>IFERROR(VLOOKUP(VALUE(I182),'PC Mapping'!A:F,6,),"")</f>
        <v>10469</v>
      </c>
      <c r="AH182" s="13" t="str">
        <f>VLOOKUP(AG182,'PC Mapping'!L:M,2,)</f>
        <v>Bolivar Water</v>
      </c>
    </row>
    <row r="183" spans="1:34" x14ac:dyDescent="0.2">
      <c r="A183" t="s">
        <v>5159</v>
      </c>
      <c r="B183" t="s">
        <v>5132</v>
      </c>
      <c r="C183" t="s">
        <v>4519</v>
      </c>
      <c r="D183" t="s">
        <v>4520</v>
      </c>
      <c r="E183" s="3">
        <v>45813</v>
      </c>
      <c r="F183" t="s">
        <v>44</v>
      </c>
      <c r="G183" t="s">
        <v>3742</v>
      </c>
      <c r="H183" t="s">
        <v>3716</v>
      </c>
      <c r="I183" t="s">
        <v>4534</v>
      </c>
      <c r="J183" t="s">
        <v>4522</v>
      </c>
      <c r="K183" s="2">
        <v>-5</v>
      </c>
      <c r="L183" t="s">
        <v>44</v>
      </c>
      <c r="M183" s="2">
        <v>-5</v>
      </c>
      <c r="N183" t="s">
        <v>4523</v>
      </c>
      <c r="O183" t="s">
        <v>4524</v>
      </c>
      <c r="P183" t="s">
        <v>5152</v>
      </c>
      <c r="Q183" t="s">
        <v>5160</v>
      </c>
      <c r="R183" t="s">
        <v>44</v>
      </c>
      <c r="S183" t="s">
        <v>5154</v>
      </c>
      <c r="T183" s="3">
        <v>45813</v>
      </c>
      <c r="U183" s="3">
        <v>45814</v>
      </c>
      <c r="V183" s="2">
        <v>0</v>
      </c>
      <c r="W183" t="s">
        <v>44</v>
      </c>
      <c r="X183" t="s">
        <v>44</v>
      </c>
      <c r="Y183" t="s">
        <v>5155</v>
      </c>
      <c r="Z183" t="s">
        <v>5156</v>
      </c>
      <c r="AA183" t="s">
        <v>4529</v>
      </c>
      <c r="AB183" t="s">
        <v>4530</v>
      </c>
      <c r="AC183" t="s">
        <v>89</v>
      </c>
      <c r="AD183" t="str">
        <f t="shared" si="2"/>
        <v>10-60</v>
      </c>
      <c r="AE183" t="str">
        <f>VLOOKUP(AD183,'Main_Sub Desc'!C:D,2,)</f>
        <v>LPC from invoicing</v>
      </c>
      <c r="AF183" t="str">
        <f>VLOOKUP(VALUE(H183),'Main_Sub Desc'!F:G,2,)</f>
        <v>Wst Rev Late Payment</v>
      </c>
      <c r="AG183">
        <f>IFERROR(VLOOKUP(VALUE(I183),'PC Mapping'!A:F,6,),"")</f>
        <v>10514</v>
      </c>
      <c r="AH183" s="13" t="str">
        <f>VLOOKUP(AG183,'PC Mapping'!L:M,2,)</f>
        <v>Bolivar Sewer</v>
      </c>
    </row>
    <row r="184" spans="1:34" x14ac:dyDescent="0.2">
      <c r="A184" t="s">
        <v>5159</v>
      </c>
      <c r="B184" t="s">
        <v>5132</v>
      </c>
      <c r="C184" t="s">
        <v>4519</v>
      </c>
      <c r="D184" t="s">
        <v>4520</v>
      </c>
      <c r="E184" s="3">
        <v>45813</v>
      </c>
      <c r="F184" t="s">
        <v>44</v>
      </c>
      <c r="G184" t="s">
        <v>3742</v>
      </c>
      <c r="H184" t="s">
        <v>3722</v>
      </c>
      <c r="I184" t="s">
        <v>4538</v>
      </c>
      <c r="J184" t="s">
        <v>4522</v>
      </c>
      <c r="K184" s="2">
        <v>-5</v>
      </c>
      <c r="L184" t="s">
        <v>44</v>
      </c>
      <c r="M184" s="2">
        <v>-5</v>
      </c>
      <c r="N184" t="s">
        <v>4523</v>
      </c>
      <c r="O184" t="s">
        <v>4524</v>
      </c>
      <c r="P184" t="s">
        <v>5152</v>
      </c>
      <c r="Q184" t="s">
        <v>5161</v>
      </c>
      <c r="R184" t="s">
        <v>44</v>
      </c>
      <c r="S184" t="s">
        <v>5154</v>
      </c>
      <c r="T184" s="3">
        <v>45813</v>
      </c>
      <c r="U184" s="3">
        <v>45814</v>
      </c>
      <c r="V184" s="2">
        <v>0</v>
      </c>
      <c r="W184" t="s">
        <v>44</v>
      </c>
      <c r="X184" t="s">
        <v>44</v>
      </c>
      <c r="Y184" t="s">
        <v>5158</v>
      </c>
      <c r="Z184" t="s">
        <v>5156</v>
      </c>
      <c r="AA184" t="s">
        <v>4529</v>
      </c>
      <c r="AB184" t="s">
        <v>4530</v>
      </c>
      <c r="AC184" t="s">
        <v>89</v>
      </c>
      <c r="AD184" t="str">
        <f t="shared" si="2"/>
        <v>10-60</v>
      </c>
      <c r="AE184" t="str">
        <f>VLOOKUP(AD184,'Main_Sub Desc'!C:D,2,)</f>
        <v>LPC from invoicing</v>
      </c>
      <c r="AF184" t="str">
        <f>VLOOKUP(VALUE(H184),'Main_Sub Desc'!F:G,2,)</f>
        <v>Wtr Rev Late Payment</v>
      </c>
      <c r="AG184">
        <f>IFERROR(VLOOKUP(VALUE(I184),'PC Mapping'!A:F,6,),"")</f>
        <v>10469</v>
      </c>
      <c r="AH184" s="13" t="str">
        <f>VLOOKUP(AG184,'PC Mapping'!L:M,2,)</f>
        <v>Bolivar Water</v>
      </c>
    </row>
    <row r="185" spans="1:34" x14ac:dyDescent="0.2">
      <c r="A185" t="s">
        <v>5162</v>
      </c>
      <c r="B185" t="s">
        <v>5132</v>
      </c>
      <c r="C185" t="s">
        <v>4519</v>
      </c>
      <c r="D185" t="s">
        <v>4520</v>
      </c>
      <c r="E185" s="3">
        <v>45813</v>
      </c>
      <c r="F185" t="s">
        <v>44</v>
      </c>
      <c r="G185" t="s">
        <v>3742</v>
      </c>
      <c r="H185" t="s">
        <v>3716</v>
      </c>
      <c r="I185" t="s">
        <v>4534</v>
      </c>
      <c r="J185" t="s">
        <v>4522</v>
      </c>
      <c r="K185" s="2">
        <v>-5</v>
      </c>
      <c r="L185" t="s">
        <v>44</v>
      </c>
      <c r="M185" s="2">
        <v>-5</v>
      </c>
      <c r="N185" t="s">
        <v>4523</v>
      </c>
      <c r="O185" t="s">
        <v>4524</v>
      </c>
      <c r="P185" t="s">
        <v>5152</v>
      </c>
      <c r="Q185" t="s">
        <v>5163</v>
      </c>
      <c r="R185" t="s">
        <v>44</v>
      </c>
      <c r="S185" t="s">
        <v>5154</v>
      </c>
      <c r="T185" s="3">
        <v>45813</v>
      </c>
      <c r="U185" s="3">
        <v>45814</v>
      </c>
      <c r="V185" s="2">
        <v>0</v>
      </c>
      <c r="W185" t="s">
        <v>44</v>
      </c>
      <c r="X185" t="s">
        <v>44</v>
      </c>
      <c r="Y185" t="s">
        <v>5155</v>
      </c>
      <c r="Z185" t="s">
        <v>5156</v>
      </c>
      <c r="AA185" t="s">
        <v>4529</v>
      </c>
      <c r="AB185" t="s">
        <v>4530</v>
      </c>
      <c r="AC185" t="s">
        <v>89</v>
      </c>
      <c r="AD185" t="str">
        <f t="shared" si="2"/>
        <v>10-60</v>
      </c>
      <c r="AE185" t="str">
        <f>VLOOKUP(AD185,'Main_Sub Desc'!C:D,2,)</f>
        <v>LPC from invoicing</v>
      </c>
      <c r="AF185" t="str">
        <f>VLOOKUP(VALUE(H185),'Main_Sub Desc'!F:G,2,)</f>
        <v>Wst Rev Late Payment</v>
      </c>
      <c r="AG185">
        <f>IFERROR(VLOOKUP(VALUE(I185),'PC Mapping'!A:F,6,),"")</f>
        <v>10514</v>
      </c>
      <c r="AH185" s="13" t="str">
        <f>VLOOKUP(AG185,'PC Mapping'!L:M,2,)</f>
        <v>Bolivar Sewer</v>
      </c>
    </row>
    <row r="186" spans="1:34" x14ac:dyDescent="0.2">
      <c r="A186" t="s">
        <v>5162</v>
      </c>
      <c r="B186" t="s">
        <v>5132</v>
      </c>
      <c r="C186" t="s">
        <v>4519</v>
      </c>
      <c r="D186" t="s">
        <v>4520</v>
      </c>
      <c r="E186" s="3">
        <v>45813</v>
      </c>
      <c r="F186" t="s">
        <v>44</v>
      </c>
      <c r="G186" t="s">
        <v>3742</v>
      </c>
      <c r="H186" t="s">
        <v>3722</v>
      </c>
      <c r="I186" t="s">
        <v>4538</v>
      </c>
      <c r="J186" t="s">
        <v>4522</v>
      </c>
      <c r="K186" s="2">
        <v>-5</v>
      </c>
      <c r="L186" t="s">
        <v>44</v>
      </c>
      <c r="M186" s="2">
        <v>-5</v>
      </c>
      <c r="N186" t="s">
        <v>4523</v>
      </c>
      <c r="O186" t="s">
        <v>4524</v>
      </c>
      <c r="P186" t="s">
        <v>5152</v>
      </c>
      <c r="Q186" t="s">
        <v>5164</v>
      </c>
      <c r="R186" t="s">
        <v>44</v>
      </c>
      <c r="S186" t="s">
        <v>5154</v>
      </c>
      <c r="T186" s="3">
        <v>45813</v>
      </c>
      <c r="U186" s="3">
        <v>45814</v>
      </c>
      <c r="V186" s="2">
        <v>0</v>
      </c>
      <c r="W186" t="s">
        <v>44</v>
      </c>
      <c r="X186" t="s">
        <v>44</v>
      </c>
      <c r="Y186" t="s">
        <v>5158</v>
      </c>
      <c r="Z186" t="s">
        <v>5156</v>
      </c>
      <c r="AA186" t="s">
        <v>4529</v>
      </c>
      <c r="AB186" t="s">
        <v>4530</v>
      </c>
      <c r="AC186" t="s">
        <v>89</v>
      </c>
      <c r="AD186" t="str">
        <f t="shared" si="2"/>
        <v>10-60</v>
      </c>
      <c r="AE186" t="str">
        <f>VLOOKUP(AD186,'Main_Sub Desc'!C:D,2,)</f>
        <v>LPC from invoicing</v>
      </c>
      <c r="AF186" t="str">
        <f>VLOOKUP(VALUE(H186),'Main_Sub Desc'!F:G,2,)</f>
        <v>Wtr Rev Late Payment</v>
      </c>
      <c r="AG186">
        <f>IFERROR(VLOOKUP(VALUE(I186),'PC Mapping'!A:F,6,),"")</f>
        <v>10469</v>
      </c>
      <c r="AH186" s="13" t="str">
        <f>VLOOKUP(AG186,'PC Mapping'!L:M,2,)</f>
        <v>Bolivar Water</v>
      </c>
    </row>
    <row r="187" spans="1:34" x14ac:dyDescent="0.2">
      <c r="A187" t="s">
        <v>5165</v>
      </c>
      <c r="B187" t="s">
        <v>5132</v>
      </c>
      <c r="C187" t="s">
        <v>4519</v>
      </c>
      <c r="D187" t="s">
        <v>4520</v>
      </c>
      <c r="E187" s="3">
        <v>45813</v>
      </c>
      <c r="F187" t="s">
        <v>44</v>
      </c>
      <c r="G187" t="s">
        <v>3742</v>
      </c>
      <c r="H187" t="s">
        <v>3722</v>
      </c>
      <c r="I187" t="s">
        <v>4538</v>
      </c>
      <c r="J187" t="s">
        <v>4522</v>
      </c>
      <c r="K187" s="2">
        <v>-5</v>
      </c>
      <c r="L187" t="s">
        <v>44</v>
      </c>
      <c r="M187" s="2">
        <v>-5</v>
      </c>
      <c r="N187" t="s">
        <v>4523</v>
      </c>
      <c r="O187" t="s">
        <v>4524</v>
      </c>
      <c r="P187" t="s">
        <v>5152</v>
      </c>
      <c r="Q187" t="s">
        <v>5166</v>
      </c>
      <c r="R187" t="s">
        <v>44</v>
      </c>
      <c r="S187" t="s">
        <v>5154</v>
      </c>
      <c r="T187" s="3">
        <v>45813</v>
      </c>
      <c r="U187" s="3">
        <v>45814</v>
      </c>
      <c r="V187" s="2">
        <v>0</v>
      </c>
      <c r="W187" t="s">
        <v>44</v>
      </c>
      <c r="X187" t="s">
        <v>44</v>
      </c>
      <c r="Y187" t="s">
        <v>5158</v>
      </c>
      <c r="Z187" t="s">
        <v>5156</v>
      </c>
      <c r="AA187" t="s">
        <v>4529</v>
      </c>
      <c r="AB187" t="s">
        <v>4530</v>
      </c>
      <c r="AC187" t="s">
        <v>89</v>
      </c>
      <c r="AD187" t="str">
        <f t="shared" si="2"/>
        <v>10-60</v>
      </c>
      <c r="AE187" t="str">
        <f>VLOOKUP(AD187,'Main_Sub Desc'!C:D,2,)</f>
        <v>LPC from invoicing</v>
      </c>
      <c r="AF187" t="str">
        <f>VLOOKUP(VALUE(H187),'Main_Sub Desc'!F:G,2,)</f>
        <v>Wtr Rev Late Payment</v>
      </c>
      <c r="AG187">
        <f>IFERROR(VLOOKUP(VALUE(I187),'PC Mapping'!A:F,6,),"")</f>
        <v>10469</v>
      </c>
      <c r="AH187" s="13" t="str">
        <f>VLOOKUP(AG187,'PC Mapping'!L:M,2,)</f>
        <v>Bolivar Water</v>
      </c>
    </row>
    <row r="188" spans="1:34" x14ac:dyDescent="0.2">
      <c r="A188" t="s">
        <v>5165</v>
      </c>
      <c r="B188" t="s">
        <v>5132</v>
      </c>
      <c r="C188" t="s">
        <v>4519</v>
      </c>
      <c r="D188" t="s">
        <v>4520</v>
      </c>
      <c r="E188" s="3">
        <v>45813</v>
      </c>
      <c r="F188" t="s">
        <v>44</v>
      </c>
      <c r="G188" t="s">
        <v>3742</v>
      </c>
      <c r="H188" t="s">
        <v>3716</v>
      </c>
      <c r="I188" t="s">
        <v>4534</v>
      </c>
      <c r="J188" t="s">
        <v>4522</v>
      </c>
      <c r="K188" s="2">
        <v>-5</v>
      </c>
      <c r="L188" t="s">
        <v>44</v>
      </c>
      <c r="M188" s="2">
        <v>-5</v>
      </c>
      <c r="N188" t="s">
        <v>4523</v>
      </c>
      <c r="O188" t="s">
        <v>4524</v>
      </c>
      <c r="P188" t="s">
        <v>5152</v>
      </c>
      <c r="Q188" t="s">
        <v>5167</v>
      </c>
      <c r="R188" t="s">
        <v>44</v>
      </c>
      <c r="S188" t="s">
        <v>5154</v>
      </c>
      <c r="T188" s="3">
        <v>45813</v>
      </c>
      <c r="U188" s="3">
        <v>45814</v>
      </c>
      <c r="V188" s="2">
        <v>0</v>
      </c>
      <c r="W188" t="s">
        <v>44</v>
      </c>
      <c r="X188" t="s">
        <v>44</v>
      </c>
      <c r="Y188" t="s">
        <v>5155</v>
      </c>
      <c r="Z188" t="s">
        <v>5156</v>
      </c>
      <c r="AA188" t="s">
        <v>4529</v>
      </c>
      <c r="AB188" t="s">
        <v>4530</v>
      </c>
      <c r="AC188" t="s">
        <v>89</v>
      </c>
      <c r="AD188" t="str">
        <f t="shared" si="2"/>
        <v>10-60</v>
      </c>
      <c r="AE188" t="str">
        <f>VLOOKUP(AD188,'Main_Sub Desc'!C:D,2,)</f>
        <v>LPC from invoicing</v>
      </c>
      <c r="AF188" t="str">
        <f>VLOOKUP(VALUE(H188),'Main_Sub Desc'!F:G,2,)</f>
        <v>Wst Rev Late Payment</v>
      </c>
      <c r="AG188">
        <f>IFERROR(VLOOKUP(VALUE(I188),'PC Mapping'!A:F,6,),"")</f>
        <v>10514</v>
      </c>
      <c r="AH188" s="13" t="str">
        <f>VLOOKUP(AG188,'PC Mapping'!L:M,2,)</f>
        <v>Bolivar Sewer</v>
      </c>
    </row>
    <row r="189" spans="1:34" x14ac:dyDescent="0.2">
      <c r="A189" t="s">
        <v>5168</v>
      </c>
      <c r="B189" t="s">
        <v>5132</v>
      </c>
      <c r="C189" t="s">
        <v>4519</v>
      </c>
      <c r="D189" t="s">
        <v>4520</v>
      </c>
      <c r="E189" s="3">
        <v>45813</v>
      </c>
      <c r="F189" t="s">
        <v>44</v>
      </c>
      <c r="G189" t="s">
        <v>3742</v>
      </c>
      <c r="H189" t="s">
        <v>3716</v>
      </c>
      <c r="I189" t="s">
        <v>4534</v>
      </c>
      <c r="J189" t="s">
        <v>4522</v>
      </c>
      <c r="K189" s="2">
        <v>-5</v>
      </c>
      <c r="L189" t="s">
        <v>44</v>
      </c>
      <c r="M189" s="2">
        <v>-5</v>
      </c>
      <c r="N189" t="s">
        <v>4523</v>
      </c>
      <c r="O189" t="s">
        <v>4524</v>
      </c>
      <c r="P189" t="s">
        <v>5152</v>
      </c>
      <c r="Q189" t="s">
        <v>5169</v>
      </c>
      <c r="R189" t="s">
        <v>44</v>
      </c>
      <c r="S189" t="s">
        <v>5154</v>
      </c>
      <c r="T189" s="3">
        <v>45813</v>
      </c>
      <c r="U189" s="3">
        <v>45814</v>
      </c>
      <c r="V189" s="2">
        <v>0</v>
      </c>
      <c r="W189" t="s">
        <v>44</v>
      </c>
      <c r="X189" t="s">
        <v>44</v>
      </c>
      <c r="Y189" t="s">
        <v>5155</v>
      </c>
      <c r="Z189" t="s">
        <v>5156</v>
      </c>
      <c r="AA189" t="s">
        <v>4529</v>
      </c>
      <c r="AB189" t="s">
        <v>4530</v>
      </c>
      <c r="AC189" t="s">
        <v>89</v>
      </c>
      <c r="AD189" t="str">
        <f t="shared" si="2"/>
        <v>10-60</v>
      </c>
      <c r="AE189" t="str">
        <f>VLOOKUP(AD189,'Main_Sub Desc'!C:D,2,)</f>
        <v>LPC from invoicing</v>
      </c>
      <c r="AF189" t="str">
        <f>VLOOKUP(VALUE(H189),'Main_Sub Desc'!F:G,2,)</f>
        <v>Wst Rev Late Payment</v>
      </c>
      <c r="AG189">
        <f>IFERROR(VLOOKUP(VALUE(I189),'PC Mapping'!A:F,6,),"")</f>
        <v>10514</v>
      </c>
      <c r="AH189" s="13" t="str">
        <f>VLOOKUP(AG189,'PC Mapping'!L:M,2,)</f>
        <v>Bolivar Sewer</v>
      </c>
    </row>
    <row r="190" spans="1:34" x14ac:dyDescent="0.2">
      <c r="A190" t="s">
        <v>5168</v>
      </c>
      <c r="B190" t="s">
        <v>5132</v>
      </c>
      <c r="C190" t="s">
        <v>4519</v>
      </c>
      <c r="D190" t="s">
        <v>4520</v>
      </c>
      <c r="E190" s="3">
        <v>45813</v>
      </c>
      <c r="F190" t="s">
        <v>44</v>
      </c>
      <c r="G190" t="s">
        <v>3742</v>
      </c>
      <c r="H190" t="s">
        <v>3722</v>
      </c>
      <c r="I190" t="s">
        <v>4538</v>
      </c>
      <c r="J190" t="s">
        <v>4522</v>
      </c>
      <c r="K190" s="2">
        <v>-5</v>
      </c>
      <c r="L190" t="s">
        <v>44</v>
      </c>
      <c r="M190" s="2">
        <v>-5</v>
      </c>
      <c r="N190" t="s">
        <v>4523</v>
      </c>
      <c r="O190" t="s">
        <v>4524</v>
      </c>
      <c r="P190" t="s">
        <v>5152</v>
      </c>
      <c r="Q190" t="s">
        <v>5170</v>
      </c>
      <c r="R190" t="s">
        <v>44</v>
      </c>
      <c r="S190" t="s">
        <v>5154</v>
      </c>
      <c r="T190" s="3">
        <v>45813</v>
      </c>
      <c r="U190" s="3">
        <v>45814</v>
      </c>
      <c r="V190" s="2">
        <v>0</v>
      </c>
      <c r="W190" t="s">
        <v>44</v>
      </c>
      <c r="X190" t="s">
        <v>44</v>
      </c>
      <c r="Y190" t="s">
        <v>5158</v>
      </c>
      <c r="Z190" t="s">
        <v>5156</v>
      </c>
      <c r="AA190" t="s">
        <v>4529</v>
      </c>
      <c r="AB190" t="s">
        <v>4530</v>
      </c>
      <c r="AC190" t="s">
        <v>89</v>
      </c>
      <c r="AD190" t="str">
        <f t="shared" si="2"/>
        <v>10-60</v>
      </c>
      <c r="AE190" t="str">
        <f>VLOOKUP(AD190,'Main_Sub Desc'!C:D,2,)</f>
        <v>LPC from invoicing</v>
      </c>
      <c r="AF190" t="str">
        <f>VLOOKUP(VALUE(H190),'Main_Sub Desc'!F:G,2,)</f>
        <v>Wtr Rev Late Payment</v>
      </c>
      <c r="AG190">
        <f>IFERROR(VLOOKUP(VALUE(I190),'PC Mapping'!A:F,6,),"")</f>
        <v>10469</v>
      </c>
      <c r="AH190" s="13" t="str">
        <f>VLOOKUP(AG190,'PC Mapping'!L:M,2,)</f>
        <v>Bolivar Water</v>
      </c>
    </row>
    <row r="191" spans="1:34" x14ac:dyDescent="0.2">
      <c r="A191" t="s">
        <v>5061</v>
      </c>
      <c r="B191" t="s">
        <v>5171</v>
      </c>
      <c r="C191" t="s">
        <v>4519</v>
      </c>
      <c r="D191" t="s">
        <v>5172</v>
      </c>
      <c r="E191" s="3">
        <v>45811</v>
      </c>
      <c r="F191" t="s">
        <v>44</v>
      </c>
      <c r="G191" t="s">
        <v>3742</v>
      </c>
      <c r="H191" t="s">
        <v>3722</v>
      </c>
      <c r="I191" t="s">
        <v>4538</v>
      </c>
      <c r="J191" t="s">
        <v>4522</v>
      </c>
      <c r="K191" s="2">
        <v>5</v>
      </c>
      <c r="L191" t="s">
        <v>44</v>
      </c>
      <c r="M191" s="2">
        <v>5</v>
      </c>
      <c r="N191" t="s">
        <v>4523</v>
      </c>
      <c r="O191" t="s">
        <v>4524</v>
      </c>
      <c r="P191" t="s">
        <v>5062</v>
      </c>
      <c r="Q191" t="s">
        <v>5173</v>
      </c>
      <c r="R191" t="s">
        <v>44</v>
      </c>
      <c r="S191" t="s">
        <v>5174</v>
      </c>
      <c r="T191" s="3">
        <v>45813</v>
      </c>
      <c r="U191" s="3">
        <v>45812</v>
      </c>
      <c r="V191" s="2">
        <v>0</v>
      </c>
      <c r="W191" t="s">
        <v>44</v>
      </c>
      <c r="X191" t="s">
        <v>44</v>
      </c>
      <c r="Y191" t="s">
        <v>5064</v>
      </c>
      <c r="Z191" t="s">
        <v>5065</v>
      </c>
      <c r="AA191" t="s">
        <v>4529</v>
      </c>
      <c r="AB191" t="s">
        <v>4530</v>
      </c>
      <c r="AC191" t="s">
        <v>89</v>
      </c>
      <c r="AD191" t="str">
        <f t="shared" si="2"/>
        <v>10-60</v>
      </c>
      <c r="AE191" t="str">
        <f>VLOOKUP(AD191,'Main_Sub Desc'!C:D,2,)</f>
        <v>LPC from invoicing</v>
      </c>
      <c r="AF191" t="str">
        <f>VLOOKUP(VALUE(H191),'Main_Sub Desc'!F:G,2,)</f>
        <v>Wtr Rev Late Payment</v>
      </c>
      <c r="AG191">
        <f>IFERROR(VLOOKUP(VALUE(I191),'PC Mapping'!A:F,6,),"")</f>
        <v>10469</v>
      </c>
      <c r="AH191" s="13" t="str">
        <f>VLOOKUP(AG191,'PC Mapping'!L:M,2,)</f>
        <v>Bolivar Water</v>
      </c>
    </row>
    <row r="192" spans="1:34" x14ac:dyDescent="0.2">
      <c r="A192" t="s">
        <v>5175</v>
      </c>
      <c r="B192" t="s">
        <v>5132</v>
      </c>
      <c r="C192" t="s">
        <v>4519</v>
      </c>
      <c r="D192" t="s">
        <v>4520</v>
      </c>
      <c r="E192" s="3">
        <v>45813</v>
      </c>
      <c r="F192" t="s">
        <v>44</v>
      </c>
      <c r="G192" t="s">
        <v>3742</v>
      </c>
      <c r="H192" t="s">
        <v>3722</v>
      </c>
      <c r="I192" t="s">
        <v>4538</v>
      </c>
      <c r="J192" t="s">
        <v>4522</v>
      </c>
      <c r="K192" s="2">
        <v>-5</v>
      </c>
      <c r="L192" t="s">
        <v>44</v>
      </c>
      <c r="M192" s="2">
        <v>-5</v>
      </c>
      <c r="N192" t="s">
        <v>4523</v>
      </c>
      <c r="O192" t="s">
        <v>4524</v>
      </c>
      <c r="P192" t="s">
        <v>4978</v>
      </c>
      <c r="Q192" t="s">
        <v>5176</v>
      </c>
      <c r="R192" t="s">
        <v>44</v>
      </c>
      <c r="S192" t="s">
        <v>5048</v>
      </c>
      <c r="T192" s="3">
        <v>45813</v>
      </c>
      <c r="U192" s="3">
        <v>45814</v>
      </c>
      <c r="V192" s="2">
        <v>0</v>
      </c>
      <c r="W192" t="s">
        <v>44</v>
      </c>
      <c r="X192" t="s">
        <v>44</v>
      </c>
      <c r="Y192" t="s">
        <v>5177</v>
      </c>
      <c r="Z192" t="s">
        <v>138</v>
      </c>
      <c r="AA192" t="s">
        <v>4529</v>
      </c>
      <c r="AB192" t="s">
        <v>4530</v>
      </c>
      <c r="AC192" t="s">
        <v>99</v>
      </c>
      <c r="AD192" t="str">
        <f t="shared" si="2"/>
        <v>10-60</v>
      </c>
      <c r="AE192" t="str">
        <f>VLOOKUP(AD192,'Main_Sub Desc'!C:D,2,)</f>
        <v>LPC from invoicing</v>
      </c>
      <c r="AF192" t="str">
        <f>VLOOKUP(VALUE(H192),'Main_Sub Desc'!F:G,2,)</f>
        <v>Wtr Rev Late Payment</v>
      </c>
      <c r="AG192">
        <f>IFERROR(VLOOKUP(VALUE(I192),'PC Mapping'!A:F,6,),"")</f>
        <v>10469</v>
      </c>
      <c r="AH192" s="13" t="str">
        <f>VLOOKUP(AG192,'PC Mapping'!L:M,2,)</f>
        <v>Bolivar Water</v>
      </c>
    </row>
    <row r="193" spans="1:34" x14ac:dyDescent="0.2">
      <c r="A193" t="s">
        <v>5178</v>
      </c>
      <c r="B193" t="s">
        <v>5132</v>
      </c>
      <c r="C193" t="s">
        <v>4519</v>
      </c>
      <c r="D193" t="s">
        <v>4520</v>
      </c>
      <c r="E193" s="3">
        <v>45813</v>
      </c>
      <c r="F193" t="s">
        <v>44</v>
      </c>
      <c r="G193" t="s">
        <v>3742</v>
      </c>
      <c r="H193" t="s">
        <v>3722</v>
      </c>
      <c r="I193" t="s">
        <v>4538</v>
      </c>
      <c r="J193" t="s">
        <v>4522</v>
      </c>
      <c r="K193" s="2">
        <v>-5</v>
      </c>
      <c r="L193" t="s">
        <v>44</v>
      </c>
      <c r="M193" s="2">
        <v>-5</v>
      </c>
      <c r="N193" t="s">
        <v>4523</v>
      </c>
      <c r="O193" t="s">
        <v>4524</v>
      </c>
      <c r="P193" t="s">
        <v>5179</v>
      </c>
      <c r="Q193" t="s">
        <v>5180</v>
      </c>
      <c r="R193" t="s">
        <v>44</v>
      </c>
      <c r="S193" t="s">
        <v>4682</v>
      </c>
      <c r="T193" s="3">
        <v>45813</v>
      </c>
      <c r="U193" s="3">
        <v>45814</v>
      </c>
      <c r="V193" s="2">
        <v>0</v>
      </c>
      <c r="W193" t="s">
        <v>44</v>
      </c>
      <c r="X193" t="s">
        <v>44</v>
      </c>
      <c r="Y193" t="s">
        <v>5181</v>
      </c>
      <c r="Z193" t="s">
        <v>554</v>
      </c>
      <c r="AA193" t="s">
        <v>4529</v>
      </c>
      <c r="AB193" t="s">
        <v>4530</v>
      </c>
      <c r="AC193" t="s">
        <v>89</v>
      </c>
      <c r="AD193" t="str">
        <f t="shared" si="2"/>
        <v>10-60</v>
      </c>
      <c r="AE193" t="str">
        <f>VLOOKUP(AD193,'Main_Sub Desc'!C:D,2,)</f>
        <v>LPC from invoicing</v>
      </c>
      <c r="AF193" t="str">
        <f>VLOOKUP(VALUE(H193),'Main_Sub Desc'!F:G,2,)</f>
        <v>Wtr Rev Late Payment</v>
      </c>
      <c r="AG193">
        <f>IFERROR(VLOOKUP(VALUE(I193),'PC Mapping'!A:F,6,),"")</f>
        <v>10469</v>
      </c>
      <c r="AH193" s="13" t="str">
        <f>VLOOKUP(AG193,'PC Mapping'!L:M,2,)</f>
        <v>Bolivar Water</v>
      </c>
    </row>
    <row r="194" spans="1:34" x14ac:dyDescent="0.2">
      <c r="A194" t="s">
        <v>5178</v>
      </c>
      <c r="B194" t="s">
        <v>5132</v>
      </c>
      <c r="C194" t="s">
        <v>4519</v>
      </c>
      <c r="D194" t="s">
        <v>4520</v>
      </c>
      <c r="E194" s="3">
        <v>45813</v>
      </c>
      <c r="F194" t="s">
        <v>44</v>
      </c>
      <c r="G194" t="s">
        <v>3742</v>
      </c>
      <c r="H194" t="s">
        <v>3716</v>
      </c>
      <c r="I194" t="s">
        <v>4534</v>
      </c>
      <c r="J194" t="s">
        <v>4522</v>
      </c>
      <c r="K194" s="2">
        <v>-5</v>
      </c>
      <c r="L194" t="s">
        <v>44</v>
      </c>
      <c r="M194" s="2">
        <v>-5</v>
      </c>
      <c r="N194" t="s">
        <v>4523</v>
      </c>
      <c r="O194" t="s">
        <v>4524</v>
      </c>
      <c r="P194" t="s">
        <v>5179</v>
      </c>
      <c r="Q194" t="s">
        <v>5182</v>
      </c>
      <c r="R194" t="s">
        <v>44</v>
      </c>
      <c r="S194" t="s">
        <v>4682</v>
      </c>
      <c r="T194" s="3">
        <v>45813</v>
      </c>
      <c r="U194" s="3">
        <v>45814</v>
      </c>
      <c r="V194" s="2">
        <v>0</v>
      </c>
      <c r="W194" t="s">
        <v>44</v>
      </c>
      <c r="X194" t="s">
        <v>44</v>
      </c>
      <c r="Y194" t="s">
        <v>5183</v>
      </c>
      <c r="Z194" t="s">
        <v>554</v>
      </c>
      <c r="AA194" t="s">
        <v>4529</v>
      </c>
      <c r="AB194" t="s">
        <v>4530</v>
      </c>
      <c r="AC194" t="s">
        <v>89</v>
      </c>
      <c r="AD194" t="str">
        <f t="shared" si="2"/>
        <v>10-60</v>
      </c>
      <c r="AE194" t="str">
        <f>VLOOKUP(AD194,'Main_Sub Desc'!C:D,2,)</f>
        <v>LPC from invoicing</v>
      </c>
      <c r="AF194" t="str">
        <f>VLOOKUP(VALUE(H194),'Main_Sub Desc'!F:G,2,)</f>
        <v>Wst Rev Late Payment</v>
      </c>
      <c r="AG194">
        <f>IFERROR(VLOOKUP(VALUE(I194),'PC Mapping'!A:F,6,),"")</f>
        <v>10514</v>
      </c>
      <c r="AH194" s="13" t="str">
        <f>VLOOKUP(AG194,'PC Mapping'!L:M,2,)</f>
        <v>Bolivar Sewer</v>
      </c>
    </row>
    <row r="195" spans="1:34" x14ac:dyDescent="0.2">
      <c r="A195" t="s">
        <v>5184</v>
      </c>
      <c r="B195" t="s">
        <v>5132</v>
      </c>
      <c r="C195" t="s">
        <v>4519</v>
      </c>
      <c r="D195" t="s">
        <v>4520</v>
      </c>
      <c r="E195" s="3">
        <v>45813</v>
      </c>
      <c r="F195" t="s">
        <v>44</v>
      </c>
      <c r="G195" t="s">
        <v>3742</v>
      </c>
      <c r="H195" t="s">
        <v>3716</v>
      </c>
      <c r="I195" t="s">
        <v>4534</v>
      </c>
      <c r="J195" t="s">
        <v>4522</v>
      </c>
      <c r="K195" s="2">
        <v>-5</v>
      </c>
      <c r="L195" t="s">
        <v>44</v>
      </c>
      <c r="M195" s="2">
        <v>-5</v>
      </c>
      <c r="N195" t="s">
        <v>4523</v>
      </c>
      <c r="O195" t="s">
        <v>4524</v>
      </c>
      <c r="P195" t="s">
        <v>5185</v>
      </c>
      <c r="Q195" t="s">
        <v>5186</v>
      </c>
      <c r="R195" t="s">
        <v>44</v>
      </c>
      <c r="S195" t="s">
        <v>4688</v>
      </c>
      <c r="T195" s="3">
        <v>45813</v>
      </c>
      <c r="U195" s="3">
        <v>45814</v>
      </c>
      <c r="V195" s="2">
        <v>0</v>
      </c>
      <c r="W195" t="s">
        <v>44</v>
      </c>
      <c r="X195" t="s">
        <v>44</v>
      </c>
      <c r="Y195" t="s">
        <v>5187</v>
      </c>
      <c r="Z195" t="s">
        <v>5188</v>
      </c>
      <c r="AA195" t="s">
        <v>4529</v>
      </c>
      <c r="AB195" t="s">
        <v>4530</v>
      </c>
      <c r="AC195" t="s">
        <v>89</v>
      </c>
      <c r="AD195" t="str">
        <f t="shared" si="2"/>
        <v>10-60</v>
      </c>
      <c r="AE195" t="str">
        <f>VLOOKUP(AD195,'Main_Sub Desc'!C:D,2,)</f>
        <v>LPC from invoicing</v>
      </c>
      <c r="AF195" t="str">
        <f>VLOOKUP(VALUE(H195),'Main_Sub Desc'!F:G,2,)</f>
        <v>Wst Rev Late Payment</v>
      </c>
      <c r="AG195">
        <f>IFERROR(VLOOKUP(VALUE(I195),'PC Mapping'!A:F,6,),"")</f>
        <v>10514</v>
      </c>
      <c r="AH195" s="13" t="str">
        <f>VLOOKUP(AG195,'PC Mapping'!L:M,2,)</f>
        <v>Bolivar Sewer</v>
      </c>
    </row>
    <row r="196" spans="1:34" x14ac:dyDescent="0.2">
      <c r="A196" t="s">
        <v>5189</v>
      </c>
      <c r="B196" t="s">
        <v>5132</v>
      </c>
      <c r="C196" t="s">
        <v>4519</v>
      </c>
      <c r="D196" t="s">
        <v>4520</v>
      </c>
      <c r="E196" s="3">
        <v>45813</v>
      </c>
      <c r="F196" t="s">
        <v>44</v>
      </c>
      <c r="G196" t="s">
        <v>3742</v>
      </c>
      <c r="H196" t="s">
        <v>3716</v>
      </c>
      <c r="I196" t="s">
        <v>4534</v>
      </c>
      <c r="J196" t="s">
        <v>4522</v>
      </c>
      <c r="K196" s="2">
        <v>-5</v>
      </c>
      <c r="L196" t="s">
        <v>44</v>
      </c>
      <c r="M196" s="2">
        <v>-5</v>
      </c>
      <c r="N196" t="s">
        <v>4523</v>
      </c>
      <c r="O196" t="s">
        <v>4524</v>
      </c>
      <c r="P196" t="s">
        <v>5185</v>
      </c>
      <c r="Q196" t="s">
        <v>5190</v>
      </c>
      <c r="R196" t="s">
        <v>44</v>
      </c>
      <c r="S196" t="s">
        <v>4688</v>
      </c>
      <c r="T196" s="3">
        <v>45813</v>
      </c>
      <c r="U196" s="3">
        <v>45814</v>
      </c>
      <c r="V196" s="2">
        <v>0</v>
      </c>
      <c r="W196" t="s">
        <v>44</v>
      </c>
      <c r="X196" t="s">
        <v>44</v>
      </c>
      <c r="Y196" t="s">
        <v>5187</v>
      </c>
      <c r="Z196" t="s">
        <v>5188</v>
      </c>
      <c r="AA196" t="s">
        <v>4529</v>
      </c>
      <c r="AB196" t="s">
        <v>4530</v>
      </c>
      <c r="AC196" t="s">
        <v>89</v>
      </c>
      <c r="AD196" t="str">
        <f t="shared" ref="AD196:AD259" si="3">CONCATENATE(VALUE(AA196),"-",VALUE(AB196))</f>
        <v>10-60</v>
      </c>
      <c r="AE196" t="str">
        <f>VLOOKUP(AD196,'Main_Sub Desc'!C:D,2,)</f>
        <v>LPC from invoicing</v>
      </c>
      <c r="AF196" t="str">
        <f>VLOOKUP(VALUE(H196),'Main_Sub Desc'!F:G,2,)</f>
        <v>Wst Rev Late Payment</v>
      </c>
      <c r="AG196">
        <f>IFERROR(VLOOKUP(VALUE(I196),'PC Mapping'!A:F,6,),"")</f>
        <v>10514</v>
      </c>
      <c r="AH196" s="13" t="str">
        <f>VLOOKUP(AG196,'PC Mapping'!L:M,2,)</f>
        <v>Bolivar Sewer</v>
      </c>
    </row>
    <row r="197" spans="1:34" x14ac:dyDescent="0.2">
      <c r="A197" t="s">
        <v>5191</v>
      </c>
      <c r="B197" t="s">
        <v>5132</v>
      </c>
      <c r="C197" t="s">
        <v>4519</v>
      </c>
      <c r="D197" t="s">
        <v>4520</v>
      </c>
      <c r="E197" s="3">
        <v>45813</v>
      </c>
      <c r="F197" t="s">
        <v>44</v>
      </c>
      <c r="G197" t="s">
        <v>3742</v>
      </c>
      <c r="H197" t="s">
        <v>3716</v>
      </c>
      <c r="I197" t="s">
        <v>4534</v>
      </c>
      <c r="J197" t="s">
        <v>4522</v>
      </c>
      <c r="K197" s="2">
        <v>-5</v>
      </c>
      <c r="L197" t="s">
        <v>44</v>
      </c>
      <c r="M197" s="2">
        <v>-5</v>
      </c>
      <c r="N197" t="s">
        <v>4523</v>
      </c>
      <c r="O197" t="s">
        <v>4524</v>
      </c>
      <c r="P197" t="s">
        <v>5185</v>
      </c>
      <c r="Q197" t="s">
        <v>5192</v>
      </c>
      <c r="R197" t="s">
        <v>44</v>
      </c>
      <c r="S197" t="s">
        <v>4688</v>
      </c>
      <c r="T197" s="3">
        <v>45813</v>
      </c>
      <c r="U197" s="3">
        <v>45814</v>
      </c>
      <c r="V197" s="2">
        <v>0</v>
      </c>
      <c r="W197" t="s">
        <v>44</v>
      </c>
      <c r="X197" t="s">
        <v>44</v>
      </c>
      <c r="Y197" t="s">
        <v>5187</v>
      </c>
      <c r="Z197" t="s">
        <v>5188</v>
      </c>
      <c r="AA197" t="s">
        <v>4529</v>
      </c>
      <c r="AB197" t="s">
        <v>4530</v>
      </c>
      <c r="AC197" t="s">
        <v>89</v>
      </c>
      <c r="AD197" t="str">
        <f t="shared" si="3"/>
        <v>10-60</v>
      </c>
      <c r="AE197" t="str">
        <f>VLOOKUP(AD197,'Main_Sub Desc'!C:D,2,)</f>
        <v>LPC from invoicing</v>
      </c>
      <c r="AF197" t="str">
        <f>VLOOKUP(VALUE(H197),'Main_Sub Desc'!F:G,2,)</f>
        <v>Wst Rev Late Payment</v>
      </c>
      <c r="AG197">
        <f>IFERROR(VLOOKUP(VALUE(I197),'PC Mapping'!A:F,6,),"")</f>
        <v>10514</v>
      </c>
      <c r="AH197" s="13" t="str">
        <f>VLOOKUP(AG197,'PC Mapping'!L:M,2,)</f>
        <v>Bolivar Sewer</v>
      </c>
    </row>
    <row r="198" spans="1:34" x14ac:dyDescent="0.2">
      <c r="A198" t="s">
        <v>5193</v>
      </c>
      <c r="B198" t="s">
        <v>5132</v>
      </c>
      <c r="C198" t="s">
        <v>4519</v>
      </c>
      <c r="D198" t="s">
        <v>4520</v>
      </c>
      <c r="E198" s="3">
        <v>45813</v>
      </c>
      <c r="F198" t="s">
        <v>44</v>
      </c>
      <c r="G198" t="s">
        <v>3742</v>
      </c>
      <c r="H198" t="s">
        <v>3722</v>
      </c>
      <c r="I198" t="s">
        <v>4538</v>
      </c>
      <c r="J198" t="s">
        <v>4522</v>
      </c>
      <c r="K198" s="2">
        <v>-5</v>
      </c>
      <c r="L198" t="s">
        <v>44</v>
      </c>
      <c r="M198" s="2">
        <v>-5</v>
      </c>
      <c r="N198" t="s">
        <v>4523</v>
      </c>
      <c r="O198" t="s">
        <v>4524</v>
      </c>
      <c r="P198" t="s">
        <v>5179</v>
      </c>
      <c r="Q198" t="s">
        <v>5194</v>
      </c>
      <c r="R198" t="s">
        <v>44</v>
      </c>
      <c r="S198" t="s">
        <v>4682</v>
      </c>
      <c r="T198" s="3">
        <v>45813</v>
      </c>
      <c r="U198" s="3">
        <v>45814</v>
      </c>
      <c r="V198" s="2">
        <v>0</v>
      </c>
      <c r="W198" t="s">
        <v>44</v>
      </c>
      <c r="X198" t="s">
        <v>44</v>
      </c>
      <c r="Y198" t="s">
        <v>5181</v>
      </c>
      <c r="Z198" t="s">
        <v>554</v>
      </c>
      <c r="AA198" t="s">
        <v>4529</v>
      </c>
      <c r="AB198" t="s">
        <v>4530</v>
      </c>
      <c r="AC198" t="s">
        <v>89</v>
      </c>
      <c r="AD198" t="str">
        <f t="shared" si="3"/>
        <v>10-60</v>
      </c>
      <c r="AE198" t="str">
        <f>VLOOKUP(AD198,'Main_Sub Desc'!C:D,2,)</f>
        <v>LPC from invoicing</v>
      </c>
      <c r="AF198" t="str">
        <f>VLOOKUP(VALUE(H198),'Main_Sub Desc'!F:G,2,)</f>
        <v>Wtr Rev Late Payment</v>
      </c>
      <c r="AG198">
        <f>IFERROR(VLOOKUP(VALUE(I198),'PC Mapping'!A:F,6,),"")</f>
        <v>10469</v>
      </c>
      <c r="AH198" s="13" t="str">
        <f>VLOOKUP(AG198,'PC Mapping'!L:M,2,)</f>
        <v>Bolivar Water</v>
      </c>
    </row>
    <row r="199" spans="1:34" x14ac:dyDescent="0.2">
      <c r="A199" t="s">
        <v>5193</v>
      </c>
      <c r="B199" t="s">
        <v>5132</v>
      </c>
      <c r="C199" t="s">
        <v>4519</v>
      </c>
      <c r="D199" t="s">
        <v>4520</v>
      </c>
      <c r="E199" s="3">
        <v>45813</v>
      </c>
      <c r="F199" t="s">
        <v>44</v>
      </c>
      <c r="G199" t="s">
        <v>3742</v>
      </c>
      <c r="H199" t="s">
        <v>3716</v>
      </c>
      <c r="I199" t="s">
        <v>4534</v>
      </c>
      <c r="J199" t="s">
        <v>4522</v>
      </c>
      <c r="K199" s="2">
        <v>-5</v>
      </c>
      <c r="L199" t="s">
        <v>44</v>
      </c>
      <c r="M199" s="2">
        <v>-5</v>
      </c>
      <c r="N199" t="s">
        <v>4523</v>
      </c>
      <c r="O199" t="s">
        <v>4524</v>
      </c>
      <c r="P199" t="s">
        <v>5179</v>
      </c>
      <c r="Q199" t="s">
        <v>5195</v>
      </c>
      <c r="R199" t="s">
        <v>44</v>
      </c>
      <c r="S199" t="s">
        <v>4682</v>
      </c>
      <c r="T199" s="3">
        <v>45813</v>
      </c>
      <c r="U199" s="3">
        <v>45814</v>
      </c>
      <c r="V199" s="2">
        <v>0</v>
      </c>
      <c r="W199" t="s">
        <v>44</v>
      </c>
      <c r="X199" t="s">
        <v>44</v>
      </c>
      <c r="Y199" t="s">
        <v>5183</v>
      </c>
      <c r="Z199" t="s">
        <v>554</v>
      </c>
      <c r="AA199" t="s">
        <v>4529</v>
      </c>
      <c r="AB199" t="s">
        <v>4530</v>
      </c>
      <c r="AC199" t="s">
        <v>89</v>
      </c>
      <c r="AD199" t="str">
        <f t="shared" si="3"/>
        <v>10-60</v>
      </c>
      <c r="AE199" t="str">
        <f>VLOOKUP(AD199,'Main_Sub Desc'!C:D,2,)</f>
        <v>LPC from invoicing</v>
      </c>
      <c r="AF199" t="str">
        <f>VLOOKUP(VALUE(H199),'Main_Sub Desc'!F:G,2,)</f>
        <v>Wst Rev Late Payment</v>
      </c>
      <c r="AG199">
        <f>IFERROR(VLOOKUP(VALUE(I199),'PC Mapping'!A:F,6,),"")</f>
        <v>10514</v>
      </c>
      <c r="AH199" s="13" t="str">
        <f>VLOOKUP(AG199,'PC Mapping'!L:M,2,)</f>
        <v>Bolivar Sewer</v>
      </c>
    </row>
    <row r="200" spans="1:34" x14ac:dyDescent="0.2">
      <c r="A200" t="s">
        <v>5196</v>
      </c>
      <c r="B200" t="s">
        <v>5132</v>
      </c>
      <c r="C200" t="s">
        <v>4519</v>
      </c>
      <c r="D200" t="s">
        <v>4520</v>
      </c>
      <c r="E200" s="3">
        <v>45813</v>
      </c>
      <c r="F200" t="s">
        <v>44</v>
      </c>
      <c r="G200" t="s">
        <v>3742</v>
      </c>
      <c r="H200" t="s">
        <v>3722</v>
      </c>
      <c r="I200" t="s">
        <v>4538</v>
      </c>
      <c r="J200" t="s">
        <v>4522</v>
      </c>
      <c r="K200" s="2">
        <v>-5</v>
      </c>
      <c r="L200" t="s">
        <v>44</v>
      </c>
      <c r="M200" s="2">
        <v>-5</v>
      </c>
      <c r="N200" t="s">
        <v>4523</v>
      </c>
      <c r="O200" t="s">
        <v>4524</v>
      </c>
      <c r="P200" t="s">
        <v>5179</v>
      </c>
      <c r="Q200" t="s">
        <v>5197</v>
      </c>
      <c r="R200" t="s">
        <v>44</v>
      </c>
      <c r="S200" t="s">
        <v>4682</v>
      </c>
      <c r="T200" s="3">
        <v>45813</v>
      </c>
      <c r="U200" s="3">
        <v>45814</v>
      </c>
      <c r="V200" s="2">
        <v>0</v>
      </c>
      <c r="W200" t="s">
        <v>44</v>
      </c>
      <c r="X200" t="s">
        <v>44</v>
      </c>
      <c r="Y200" t="s">
        <v>5181</v>
      </c>
      <c r="Z200" t="s">
        <v>554</v>
      </c>
      <c r="AA200" t="s">
        <v>4529</v>
      </c>
      <c r="AB200" t="s">
        <v>4530</v>
      </c>
      <c r="AC200" t="s">
        <v>89</v>
      </c>
      <c r="AD200" t="str">
        <f t="shared" si="3"/>
        <v>10-60</v>
      </c>
      <c r="AE200" t="str">
        <f>VLOOKUP(AD200,'Main_Sub Desc'!C:D,2,)</f>
        <v>LPC from invoicing</v>
      </c>
      <c r="AF200" t="str">
        <f>VLOOKUP(VALUE(H200),'Main_Sub Desc'!F:G,2,)</f>
        <v>Wtr Rev Late Payment</v>
      </c>
      <c r="AG200">
        <f>IFERROR(VLOOKUP(VALUE(I200),'PC Mapping'!A:F,6,),"")</f>
        <v>10469</v>
      </c>
      <c r="AH200" s="13" t="str">
        <f>VLOOKUP(AG200,'PC Mapping'!L:M,2,)</f>
        <v>Bolivar Water</v>
      </c>
    </row>
    <row r="201" spans="1:34" x14ac:dyDescent="0.2">
      <c r="A201" t="s">
        <v>5196</v>
      </c>
      <c r="B201" t="s">
        <v>5132</v>
      </c>
      <c r="C201" t="s">
        <v>4519</v>
      </c>
      <c r="D201" t="s">
        <v>4520</v>
      </c>
      <c r="E201" s="3">
        <v>45813</v>
      </c>
      <c r="F201" t="s">
        <v>44</v>
      </c>
      <c r="G201" t="s">
        <v>3742</v>
      </c>
      <c r="H201" t="s">
        <v>3716</v>
      </c>
      <c r="I201" t="s">
        <v>4534</v>
      </c>
      <c r="J201" t="s">
        <v>4522</v>
      </c>
      <c r="K201" s="2">
        <v>-5</v>
      </c>
      <c r="L201" t="s">
        <v>44</v>
      </c>
      <c r="M201" s="2">
        <v>-5</v>
      </c>
      <c r="N201" t="s">
        <v>4523</v>
      </c>
      <c r="O201" t="s">
        <v>4524</v>
      </c>
      <c r="P201" t="s">
        <v>5179</v>
      </c>
      <c r="Q201" t="s">
        <v>5198</v>
      </c>
      <c r="R201" t="s">
        <v>44</v>
      </c>
      <c r="S201" t="s">
        <v>4682</v>
      </c>
      <c r="T201" s="3">
        <v>45813</v>
      </c>
      <c r="U201" s="3">
        <v>45814</v>
      </c>
      <c r="V201" s="2">
        <v>0</v>
      </c>
      <c r="W201" t="s">
        <v>44</v>
      </c>
      <c r="X201" t="s">
        <v>44</v>
      </c>
      <c r="Y201" t="s">
        <v>5183</v>
      </c>
      <c r="Z201" t="s">
        <v>554</v>
      </c>
      <c r="AA201" t="s">
        <v>4529</v>
      </c>
      <c r="AB201" t="s">
        <v>4530</v>
      </c>
      <c r="AC201" t="s">
        <v>89</v>
      </c>
      <c r="AD201" t="str">
        <f t="shared" si="3"/>
        <v>10-60</v>
      </c>
      <c r="AE201" t="str">
        <f>VLOOKUP(AD201,'Main_Sub Desc'!C:D,2,)</f>
        <v>LPC from invoicing</v>
      </c>
      <c r="AF201" t="str">
        <f>VLOOKUP(VALUE(H201),'Main_Sub Desc'!F:G,2,)</f>
        <v>Wst Rev Late Payment</v>
      </c>
      <c r="AG201">
        <f>IFERROR(VLOOKUP(VALUE(I201),'PC Mapping'!A:F,6,),"")</f>
        <v>10514</v>
      </c>
      <c r="AH201" s="13" t="str">
        <f>VLOOKUP(AG201,'PC Mapping'!L:M,2,)</f>
        <v>Bolivar Sewer</v>
      </c>
    </row>
    <row r="202" spans="1:34" x14ac:dyDescent="0.2">
      <c r="A202" t="s">
        <v>5199</v>
      </c>
      <c r="B202" t="s">
        <v>5132</v>
      </c>
      <c r="C202" t="s">
        <v>4519</v>
      </c>
      <c r="D202" t="s">
        <v>4520</v>
      </c>
      <c r="E202" s="3">
        <v>45813</v>
      </c>
      <c r="F202" t="s">
        <v>44</v>
      </c>
      <c r="G202" t="s">
        <v>3742</v>
      </c>
      <c r="H202" t="s">
        <v>3722</v>
      </c>
      <c r="I202" t="s">
        <v>3752</v>
      </c>
      <c r="J202" t="s">
        <v>4522</v>
      </c>
      <c r="K202" s="2">
        <v>-5</v>
      </c>
      <c r="L202" t="s">
        <v>44</v>
      </c>
      <c r="M202" s="2">
        <v>-5</v>
      </c>
      <c r="N202" t="s">
        <v>4523</v>
      </c>
      <c r="O202" t="s">
        <v>4524</v>
      </c>
      <c r="P202" t="s">
        <v>5200</v>
      </c>
      <c r="Q202" t="s">
        <v>5201</v>
      </c>
      <c r="R202" t="s">
        <v>44</v>
      </c>
      <c r="S202" t="s">
        <v>4682</v>
      </c>
      <c r="T202" s="3">
        <v>45813</v>
      </c>
      <c r="U202" s="3">
        <v>45814</v>
      </c>
      <c r="V202" s="2">
        <v>0</v>
      </c>
      <c r="W202" t="s">
        <v>44</v>
      </c>
      <c r="X202" t="s">
        <v>44</v>
      </c>
      <c r="Y202" t="s">
        <v>5202</v>
      </c>
      <c r="Z202" t="s">
        <v>2036</v>
      </c>
      <c r="AA202" t="s">
        <v>4529</v>
      </c>
      <c r="AB202" t="s">
        <v>4530</v>
      </c>
      <c r="AC202" t="s">
        <v>89</v>
      </c>
      <c r="AD202" t="str">
        <f t="shared" si="3"/>
        <v>10-60</v>
      </c>
      <c r="AE202" t="str">
        <f>VLOOKUP(AD202,'Main_Sub Desc'!C:D,2,)</f>
        <v>LPC from invoicing</v>
      </c>
      <c r="AF202" t="str">
        <f>VLOOKUP(VALUE(H202),'Main_Sub Desc'!F:G,2,)</f>
        <v>Wtr Rev Late Payment</v>
      </c>
      <c r="AG202">
        <f>IFERROR(VLOOKUP(VALUE(I202),'PC Mapping'!A:F,6,),"")</f>
        <v>10719</v>
      </c>
      <c r="AH202" s="13" t="str">
        <f>VLOOKUP(AG202,'PC Mapping'!L:M,2,)</f>
        <v>All Other Water</v>
      </c>
    </row>
    <row r="203" spans="1:34" x14ac:dyDescent="0.2">
      <c r="A203" t="s">
        <v>5203</v>
      </c>
      <c r="B203" t="s">
        <v>5204</v>
      </c>
      <c r="C203" t="s">
        <v>4519</v>
      </c>
      <c r="D203" t="s">
        <v>4520</v>
      </c>
      <c r="E203" s="3">
        <v>45813</v>
      </c>
      <c r="F203" t="s">
        <v>44</v>
      </c>
      <c r="G203" t="s">
        <v>3742</v>
      </c>
      <c r="H203" t="s">
        <v>3722</v>
      </c>
      <c r="I203" t="s">
        <v>3752</v>
      </c>
      <c r="J203" t="s">
        <v>4522</v>
      </c>
      <c r="K203" s="2">
        <v>-13.84</v>
      </c>
      <c r="L203" t="s">
        <v>44</v>
      </c>
      <c r="M203" s="2">
        <v>-13.84</v>
      </c>
      <c r="N203" t="s">
        <v>4523</v>
      </c>
      <c r="O203" t="s">
        <v>4524</v>
      </c>
      <c r="P203" t="s">
        <v>5205</v>
      </c>
      <c r="Q203" t="s">
        <v>5206</v>
      </c>
      <c r="R203" t="s">
        <v>44</v>
      </c>
      <c r="S203" t="s">
        <v>4688</v>
      </c>
      <c r="T203" s="3">
        <v>45814</v>
      </c>
      <c r="U203" s="3">
        <v>45814</v>
      </c>
      <c r="V203" s="2">
        <v>0</v>
      </c>
      <c r="W203" t="s">
        <v>44</v>
      </c>
      <c r="X203" t="s">
        <v>44</v>
      </c>
      <c r="Y203" t="s">
        <v>5207</v>
      </c>
      <c r="Z203" t="s">
        <v>2117</v>
      </c>
      <c r="AA203" t="s">
        <v>4529</v>
      </c>
      <c r="AB203" t="s">
        <v>4530</v>
      </c>
      <c r="AC203" t="s">
        <v>89</v>
      </c>
      <c r="AD203" t="str">
        <f t="shared" si="3"/>
        <v>10-60</v>
      </c>
      <c r="AE203" t="str">
        <f>VLOOKUP(AD203,'Main_Sub Desc'!C:D,2,)</f>
        <v>LPC from invoicing</v>
      </c>
      <c r="AF203" t="str">
        <f>VLOOKUP(VALUE(H203),'Main_Sub Desc'!F:G,2,)</f>
        <v>Wtr Rev Late Payment</v>
      </c>
      <c r="AG203">
        <f>IFERROR(VLOOKUP(VALUE(I203),'PC Mapping'!A:F,6,),"")</f>
        <v>10719</v>
      </c>
      <c r="AH203" s="13" t="str">
        <f>VLOOKUP(AG203,'PC Mapping'!L:M,2,)</f>
        <v>All Other Water</v>
      </c>
    </row>
    <row r="204" spans="1:34" x14ac:dyDescent="0.2">
      <c r="A204" t="s">
        <v>5208</v>
      </c>
      <c r="B204" t="s">
        <v>5204</v>
      </c>
      <c r="C204" t="s">
        <v>4519</v>
      </c>
      <c r="D204" t="s">
        <v>4520</v>
      </c>
      <c r="E204" s="3">
        <v>45813</v>
      </c>
      <c r="F204" t="s">
        <v>44</v>
      </c>
      <c r="G204" t="s">
        <v>3742</v>
      </c>
      <c r="H204" t="s">
        <v>3722</v>
      </c>
      <c r="I204" t="s">
        <v>3752</v>
      </c>
      <c r="J204" t="s">
        <v>4522</v>
      </c>
      <c r="K204" s="2">
        <v>-18.86</v>
      </c>
      <c r="L204" t="s">
        <v>44</v>
      </c>
      <c r="M204" s="2">
        <v>-18.86</v>
      </c>
      <c r="N204" t="s">
        <v>4523</v>
      </c>
      <c r="O204" t="s">
        <v>4524</v>
      </c>
      <c r="P204" t="s">
        <v>5209</v>
      </c>
      <c r="Q204" t="s">
        <v>5210</v>
      </c>
      <c r="R204" t="s">
        <v>44</v>
      </c>
      <c r="S204" t="s">
        <v>4688</v>
      </c>
      <c r="T204" s="3">
        <v>45814</v>
      </c>
      <c r="U204" s="3">
        <v>45814</v>
      </c>
      <c r="V204" s="2">
        <v>0</v>
      </c>
      <c r="W204" t="s">
        <v>44</v>
      </c>
      <c r="X204" t="s">
        <v>44</v>
      </c>
      <c r="Y204" t="s">
        <v>5211</v>
      </c>
      <c r="Z204" t="s">
        <v>2749</v>
      </c>
      <c r="AA204" t="s">
        <v>4529</v>
      </c>
      <c r="AB204" t="s">
        <v>4530</v>
      </c>
      <c r="AC204" t="s">
        <v>89</v>
      </c>
      <c r="AD204" t="str">
        <f t="shared" si="3"/>
        <v>10-60</v>
      </c>
      <c r="AE204" t="str">
        <f>VLOOKUP(AD204,'Main_Sub Desc'!C:D,2,)</f>
        <v>LPC from invoicing</v>
      </c>
      <c r="AF204" t="str">
        <f>VLOOKUP(VALUE(H204),'Main_Sub Desc'!F:G,2,)</f>
        <v>Wtr Rev Late Payment</v>
      </c>
      <c r="AG204">
        <f>IFERROR(VLOOKUP(VALUE(I204),'PC Mapping'!A:F,6,),"")</f>
        <v>10719</v>
      </c>
      <c r="AH204" s="13" t="str">
        <f>VLOOKUP(AG204,'PC Mapping'!L:M,2,)</f>
        <v>All Other Water</v>
      </c>
    </row>
    <row r="205" spans="1:34" x14ac:dyDescent="0.2">
      <c r="A205" t="s">
        <v>5212</v>
      </c>
      <c r="B205" t="s">
        <v>5204</v>
      </c>
      <c r="C205" t="s">
        <v>4519</v>
      </c>
      <c r="D205" t="s">
        <v>4520</v>
      </c>
      <c r="E205" s="3">
        <v>45813</v>
      </c>
      <c r="F205" t="s">
        <v>44</v>
      </c>
      <c r="G205" t="s">
        <v>3742</v>
      </c>
      <c r="H205" t="s">
        <v>3722</v>
      </c>
      <c r="I205" t="s">
        <v>3752</v>
      </c>
      <c r="J205" t="s">
        <v>4522</v>
      </c>
      <c r="K205" s="2">
        <v>-15.79</v>
      </c>
      <c r="L205" t="s">
        <v>44</v>
      </c>
      <c r="M205" s="2">
        <v>-15.79</v>
      </c>
      <c r="N205" t="s">
        <v>4523</v>
      </c>
      <c r="O205" t="s">
        <v>4524</v>
      </c>
      <c r="P205" t="s">
        <v>5213</v>
      </c>
      <c r="Q205" t="s">
        <v>5214</v>
      </c>
      <c r="R205" t="s">
        <v>44</v>
      </c>
      <c r="S205" t="s">
        <v>4688</v>
      </c>
      <c r="T205" s="3">
        <v>45814</v>
      </c>
      <c r="U205" s="3">
        <v>45814</v>
      </c>
      <c r="V205" s="2">
        <v>0</v>
      </c>
      <c r="W205" t="s">
        <v>44</v>
      </c>
      <c r="X205" t="s">
        <v>44</v>
      </c>
      <c r="Y205" t="s">
        <v>5215</v>
      </c>
      <c r="Z205" t="s">
        <v>2954</v>
      </c>
      <c r="AA205" t="s">
        <v>4529</v>
      </c>
      <c r="AB205" t="s">
        <v>4530</v>
      </c>
      <c r="AC205" t="s">
        <v>89</v>
      </c>
      <c r="AD205" t="str">
        <f t="shared" si="3"/>
        <v>10-60</v>
      </c>
      <c r="AE205" t="str">
        <f>VLOOKUP(AD205,'Main_Sub Desc'!C:D,2,)</f>
        <v>LPC from invoicing</v>
      </c>
      <c r="AF205" t="str">
        <f>VLOOKUP(VALUE(H205),'Main_Sub Desc'!F:G,2,)</f>
        <v>Wtr Rev Late Payment</v>
      </c>
      <c r="AG205">
        <f>IFERROR(VLOOKUP(VALUE(I205),'PC Mapping'!A:F,6,),"")</f>
        <v>10719</v>
      </c>
      <c r="AH205" s="13" t="str">
        <f>VLOOKUP(AG205,'PC Mapping'!L:M,2,)</f>
        <v>All Other Water</v>
      </c>
    </row>
    <row r="206" spans="1:34" x14ac:dyDescent="0.2">
      <c r="A206" t="s">
        <v>5216</v>
      </c>
      <c r="B206" t="s">
        <v>5204</v>
      </c>
      <c r="C206" t="s">
        <v>4519</v>
      </c>
      <c r="D206" t="s">
        <v>4520</v>
      </c>
      <c r="E206" s="3">
        <v>45813</v>
      </c>
      <c r="F206" t="s">
        <v>44</v>
      </c>
      <c r="G206" t="s">
        <v>3742</v>
      </c>
      <c r="H206" t="s">
        <v>3722</v>
      </c>
      <c r="I206" t="s">
        <v>3752</v>
      </c>
      <c r="J206" t="s">
        <v>4522</v>
      </c>
      <c r="K206" s="2">
        <v>-18.79</v>
      </c>
      <c r="L206" t="s">
        <v>44</v>
      </c>
      <c r="M206" s="2">
        <v>-18.79</v>
      </c>
      <c r="N206" t="s">
        <v>4523</v>
      </c>
      <c r="O206" t="s">
        <v>4524</v>
      </c>
      <c r="P206" t="s">
        <v>5217</v>
      </c>
      <c r="Q206" t="s">
        <v>5218</v>
      </c>
      <c r="R206" t="s">
        <v>44</v>
      </c>
      <c r="S206" t="s">
        <v>4688</v>
      </c>
      <c r="T206" s="3">
        <v>45814</v>
      </c>
      <c r="U206" s="3">
        <v>45814</v>
      </c>
      <c r="V206" s="2">
        <v>0</v>
      </c>
      <c r="W206" t="s">
        <v>44</v>
      </c>
      <c r="X206" t="s">
        <v>44</v>
      </c>
      <c r="Y206" t="s">
        <v>5219</v>
      </c>
      <c r="Z206" t="s">
        <v>3502</v>
      </c>
      <c r="AA206" t="s">
        <v>4529</v>
      </c>
      <c r="AB206" t="s">
        <v>4530</v>
      </c>
      <c r="AC206" t="s">
        <v>89</v>
      </c>
      <c r="AD206" t="str">
        <f t="shared" si="3"/>
        <v>10-60</v>
      </c>
      <c r="AE206" t="str">
        <f>VLOOKUP(AD206,'Main_Sub Desc'!C:D,2,)</f>
        <v>LPC from invoicing</v>
      </c>
      <c r="AF206" t="str">
        <f>VLOOKUP(VALUE(H206),'Main_Sub Desc'!F:G,2,)</f>
        <v>Wtr Rev Late Payment</v>
      </c>
      <c r="AG206">
        <f>IFERROR(VLOOKUP(VALUE(I206),'PC Mapping'!A:F,6,),"")</f>
        <v>10719</v>
      </c>
      <c r="AH206" s="13" t="str">
        <f>VLOOKUP(AG206,'PC Mapping'!L:M,2,)</f>
        <v>All Other Water</v>
      </c>
    </row>
    <row r="207" spans="1:34" x14ac:dyDescent="0.2">
      <c r="A207" t="s">
        <v>5220</v>
      </c>
      <c r="B207" t="s">
        <v>5204</v>
      </c>
      <c r="C207" t="s">
        <v>4519</v>
      </c>
      <c r="D207" t="s">
        <v>4520</v>
      </c>
      <c r="E207" s="3">
        <v>45813</v>
      </c>
      <c r="F207" t="s">
        <v>44</v>
      </c>
      <c r="G207" t="s">
        <v>3742</v>
      </c>
      <c r="H207" t="s">
        <v>3722</v>
      </c>
      <c r="I207" t="s">
        <v>3752</v>
      </c>
      <c r="J207" t="s">
        <v>4522</v>
      </c>
      <c r="K207" s="2">
        <v>-21.27</v>
      </c>
      <c r="L207" t="s">
        <v>44</v>
      </c>
      <c r="M207" s="2">
        <v>-21.27</v>
      </c>
      <c r="N207" t="s">
        <v>4523</v>
      </c>
      <c r="O207" t="s">
        <v>4524</v>
      </c>
      <c r="P207" t="s">
        <v>5221</v>
      </c>
      <c r="Q207" t="s">
        <v>5222</v>
      </c>
      <c r="R207" t="s">
        <v>44</v>
      </c>
      <c r="S207" t="s">
        <v>4688</v>
      </c>
      <c r="T207" s="3">
        <v>45814</v>
      </c>
      <c r="U207" s="3">
        <v>45814</v>
      </c>
      <c r="V207" s="2">
        <v>0</v>
      </c>
      <c r="W207" t="s">
        <v>44</v>
      </c>
      <c r="X207" t="s">
        <v>44</v>
      </c>
      <c r="Y207" t="s">
        <v>5223</v>
      </c>
      <c r="Z207" t="s">
        <v>2412</v>
      </c>
      <c r="AA207" t="s">
        <v>4529</v>
      </c>
      <c r="AB207" t="s">
        <v>4530</v>
      </c>
      <c r="AC207" t="s">
        <v>89</v>
      </c>
      <c r="AD207" t="str">
        <f t="shared" si="3"/>
        <v>10-60</v>
      </c>
      <c r="AE207" t="str">
        <f>VLOOKUP(AD207,'Main_Sub Desc'!C:D,2,)</f>
        <v>LPC from invoicing</v>
      </c>
      <c r="AF207" t="str">
        <f>VLOOKUP(VALUE(H207),'Main_Sub Desc'!F:G,2,)</f>
        <v>Wtr Rev Late Payment</v>
      </c>
      <c r="AG207">
        <f>IFERROR(VLOOKUP(VALUE(I207),'PC Mapping'!A:F,6,),"")</f>
        <v>10719</v>
      </c>
      <c r="AH207" s="13" t="str">
        <f>VLOOKUP(AG207,'PC Mapping'!L:M,2,)</f>
        <v>All Other Water</v>
      </c>
    </row>
    <row r="208" spans="1:34" x14ac:dyDescent="0.2">
      <c r="A208" t="s">
        <v>5224</v>
      </c>
      <c r="B208" t="s">
        <v>5204</v>
      </c>
      <c r="C208" t="s">
        <v>4519</v>
      </c>
      <c r="D208" t="s">
        <v>4520</v>
      </c>
      <c r="E208" s="3">
        <v>45813</v>
      </c>
      <c r="F208" t="s">
        <v>44</v>
      </c>
      <c r="G208" t="s">
        <v>3742</v>
      </c>
      <c r="H208" t="s">
        <v>3722</v>
      </c>
      <c r="I208" t="s">
        <v>3752</v>
      </c>
      <c r="J208" t="s">
        <v>4522</v>
      </c>
      <c r="K208" s="2">
        <v>-11.03</v>
      </c>
      <c r="L208" t="s">
        <v>44</v>
      </c>
      <c r="M208" s="2">
        <v>-11.03</v>
      </c>
      <c r="N208" t="s">
        <v>4523</v>
      </c>
      <c r="O208" t="s">
        <v>4524</v>
      </c>
      <c r="P208" t="s">
        <v>5225</v>
      </c>
      <c r="Q208" t="s">
        <v>5226</v>
      </c>
      <c r="R208" t="s">
        <v>44</v>
      </c>
      <c r="S208" t="s">
        <v>4688</v>
      </c>
      <c r="T208" s="3">
        <v>45814</v>
      </c>
      <c r="U208" s="3">
        <v>45814</v>
      </c>
      <c r="V208" s="2">
        <v>0</v>
      </c>
      <c r="W208" t="s">
        <v>44</v>
      </c>
      <c r="X208" t="s">
        <v>44</v>
      </c>
      <c r="Y208" t="s">
        <v>5227</v>
      </c>
      <c r="Z208" t="s">
        <v>2845</v>
      </c>
      <c r="AA208" t="s">
        <v>4529</v>
      </c>
      <c r="AB208" t="s">
        <v>4530</v>
      </c>
      <c r="AC208" t="s">
        <v>89</v>
      </c>
      <c r="AD208" t="str">
        <f t="shared" si="3"/>
        <v>10-60</v>
      </c>
      <c r="AE208" t="str">
        <f>VLOOKUP(AD208,'Main_Sub Desc'!C:D,2,)</f>
        <v>LPC from invoicing</v>
      </c>
      <c r="AF208" t="str">
        <f>VLOOKUP(VALUE(H208),'Main_Sub Desc'!F:G,2,)</f>
        <v>Wtr Rev Late Payment</v>
      </c>
      <c r="AG208">
        <f>IFERROR(VLOOKUP(VALUE(I208),'PC Mapping'!A:F,6,),"")</f>
        <v>10719</v>
      </c>
      <c r="AH208" s="13" t="str">
        <f>VLOOKUP(AG208,'PC Mapping'!L:M,2,)</f>
        <v>All Other Water</v>
      </c>
    </row>
    <row r="209" spans="1:34" x14ac:dyDescent="0.2">
      <c r="A209" t="s">
        <v>5228</v>
      </c>
      <c r="B209" t="s">
        <v>5204</v>
      </c>
      <c r="C209" t="s">
        <v>4519</v>
      </c>
      <c r="D209" t="s">
        <v>4520</v>
      </c>
      <c r="E209" s="3">
        <v>45814</v>
      </c>
      <c r="F209" t="s">
        <v>44</v>
      </c>
      <c r="G209" t="s">
        <v>3742</v>
      </c>
      <c r="H209" t="s">
        <v>3722</v>
      </c>
      <c r="I209" t="s">
        <v>3752</v>
      </c>
      <c r="J209" t="s">
        <v>4522</v>
      </c>
      <c r="K209" s="2">
        <v>-5</v>
      </c>
      <c r="L209" t="s">
        <v>44</v>
      </c>
      <c r="M209" s="2">
        <v>-5</v>
      </c>
      <c r="N209" t="s">
        <v>4523</v>
      </c>
      <c r="O209" t="s">
        <v>4524</v>
      </c>
      <c r="P209" t="s">
        <v>5229</v>
      </c>
      <c r="Q209" t="s">
        <v>5230</v>
      </c>
      <c r="R209" t="s">
        <v>44</v>
      </c>
      <c r="S209" t="s">
        <v>4682</v>
      </c>
      <c r="T209" s="3">
        <v>45814</v>
      </c>
      <c r="U209" s="3">
        <v>45817</v>
      </c>
      <c r="V209" s="2">
        <v>0</v>
      </c>
      <c r="W209" t="s">
        <v>44</v>
      </c>
      <c r="X209" t="s">
        <v>44</v>
      </c>
      <c r="Y209" t="s">
        <v>5231</v>
      </c>
      <c r="Z209" t="s">
        <v>1851</v>
      </c>
      <c r="AA209" t="s">
        <v>4529</v>
      </c>
      <c r="AB209" t="s">
        <v>4530</v>
      </c>
      <c r="AC209" t="s">
        <v>89</v>
      </c>
      <c r="AD209" t="str">
        <f t="shared" si="3"/>
        <v>10-60</v>
      </c>
      <c r="AE209" t="str">
        <f>VLOOKUP(AD209,'Main_Sub Desc'!C:D,2,)</f>
        <v>LPC from invoicing</v>
      </c>
      <c r="AF209" t="str">
        <f>VLOOKUP(VALUE(H209),'Main_Sub Desc'!F:G,2,)</f>
        <v>Wtr Rev Late Payment</v>
      </c>
      <c r="AG209">
        <f>IFERROR(VLOOKUP(VALUE(I209),'PC Mapping'!A:F,6,),"")</f>
        <v>10719</v>
      </c>
      <c r="AH209" s="13" t="str">
        <f>VLOOKUP(AG209,'PC Mapping'!L:M,2,)</f>
        <v>All Other Water</v>
      </c>
    </row>
    <row r="210" spans="1:34" x14ac:dyDescent="0.2">
      <c r="A210" t="s">
        <v>5232</v>
      </c>
      <c r="B210" t="s">
        <v>5204</v>
      </c>
      <c r="C210" t="s">
        <v>4519</v>
      </c>
      <c r="D210" t="s">
        <v>4520</v>
      </c>
      <c r="E210" s="3">
        <v>45814</v>
      </c>
      <c r="F210" t="s">
        <v>44</v>
      </c>
      <c r="G210" t="s">
        <v>3742</v>
      </c>
      <c r="H210" t="s">
        <v>3722</v>
      </c>
      <c r="I210" t="s">
        <v>3752</v>
      </c>
      <c r="J210" t="s">
        <v>4522</v>
      </c>
      <c r="K210" s="2">
        <v>-5</v>
      </c>
      <c r="L210" t="s">
        <v>44</v>
      </c>
      <c r="M210" s="2">
        <v>-5</v>
      </c>
      <c r="N210" t="s">
        <v>4523</v>
      </c>
      <c r="O210" t="s">
        <v>4524</v>
      </c>
      <c r="P210" t="s">
        <v>5229</v>
      </c>
      <c r="Q210" t="s">
        <v>5233</v>
      </c>
      <c r="R210" t="s">
        <v>44</v>
      </c>
      <c r="S210" t="s">
        <v>4682</v>
      </c>
      <c r="T210" s="3">
        <v>45814</v>
      </c>
      <c r="U210" s="3">
        <v>45817</v>
      </c>
      <c r="V210" s="2">
        <v>0</v>
      </c>
      <c r="W210" t="s">
        <v>44</v>
      </c>
      <c r="X210" t="s">
        <v>44</v>
      </c>
      <c r="Y210" t="s">
        <v>5231</v>
      </c>
      <c r="Z210" t="s">
        <v>1851</v>
      </c>
      <c r="AA210" t="s">
        <v>4529</v>
      </c>
      <c r="AB210" t="s">
        <v>4530</v>
      </c>
      <c r="AC210" t="s">
        <v>89</v>
      </c>
      <c r="AD210" t="str">
        <f t="shared" si="3"/>
        <v>10-60</v>
      </c>
      <c r="AE210" t="str">
        <f>VLOOKUP(AD210,'Main_Sub Desc'!C:D,2,)</f>
        <v>LPC from invoicing</v>
      </c>
      <c r="AF210" t="str">
        <f>VLOOKUP(VALUE(H210),'Main_Sub Desc'!F:G,2,)</f>
        <v>Wtr Rev Late Payment</v>
      </c>
      <c r="AG210">
        <f>IFERROR(VLOOKUP(VALUE(I210),'PC Mapping'!A:F,6,),"")</f>
        <v>10719</v>
      </c>
      <c r="AH210" s="13" t="str">
        <f>VLOOKUP(AG210,'PC Mapping'!L:M,2,)</f>
        <v>All Other Water</v>
      </c>
    </row>
    <row r="211" spans="1:34" x14ac:dyDescent="0.2">
      <c r="A211" t="s">
        <v>5234</v>
      </c>
      <c r="B211" t="s">
        <v>5204</v>
      </c>
      <c r="C211" t="s">
        <v>4519</v>
      </c>
      <c r="D211" t="s">
        <v>4520</v>
      </c>
      <c r="E211" s="3">
        <v>45814</v>
      </c>
      <c r="F211" t="s">
        <v>44</v>
      </c>
      <c r="G211" t="s">
        <v>3742</v>
      </c>
      <c r="H211" t="s">
        <v>3722</v>
      </c>
      <c r="I211" t="s">
        <v>3752</v>
      </c>
      <c r="J211" t="s">
        <v>4522</v>
      </c>
      <c r="K211" s="2">
        <v>-5</v>
      </c>
      <c r="L211" t="s">
        <v>44</v>
      </c>
      <c r="M211" s="2">
        <v>-5</v>
      </c>
      <c r="N211" t="s">
        <v>4523</v>
      </c>
      <c r="O211" t="s">
        <v>4524</v>
      </c>
      <c r="P211" t="s">
        <v>5229</v>
      </c>
      <c r="Q211" t="s">
        <v>5235</v>
      </c>
      <c r="R211" t="s">
        <v>44</v>
      </c>
      <c r="S211" t="s">
        <v>4682</v>
      </c>
      <c r="T211" s="3">
        <v>45814</v>
      </c>
      <c r="U211" s="3">
        <v>45817</v>
      </c>
      <c r="V211" s="2">
        <v>0</v>
      </c>
      <c r="W211" t="s">
        <v>44</v>
      </c>
      <c r="X211" t="s">
        <v>44</v>
      </c>
      <c r="Y211" t="s">
        <v>5231</v>
      </c>
      <c r="Z211" t="s">
        <v>1851</v>
      </c>
      <c r="AA211" t="s">
        <v>4529</v>
      </c>
      <c r="AB211" t="s">
        <v>4530</v>
      </c>
      <c r="AC211" t="s">
        <v>89</v>
      </c>
      <c r="AD211" t="str">
        <f t="shared" si="3"/>
        <v>10-60</v>
      </c>
      <c r="AE211" t="str">
        <f>VLOOKUP(AD211,'Main_Sub Desc'!C:D,2,)</f>
        <v>LPC from invoicing</v>
      </c>
      <c r="AF211" t="str">
        <f>VLOOKUP(VALUE(H211),'Main_Sub Desc'!F:G,2,)</f>
        <v>Wtr Rev Late Payment</v>
      </c>
      <c r="AG211">
        <f>IFERROR(VLOOKUP(VALUE(I211),'PC Mapping'!A:F,6,),"")</f>
        <v>10719</v>
      </c>
      <c r="AH211" s="13" t="str">
        <f>VLOOKUP(AG211,'PC Mapping'!L:M,2,)</f>
        <v>All Other Water</v>
      </c>
    </row>
    <row r="212" spans="1:34" x14ac:dyDescent="0.2">
      <c r="A212" t="s">
        <v>5236</v>
      </c>
      <c r="B212" t="s">
        <v>5204</v>
      </c>
      <c r="C212" t="s">
        <v>4519</v>
      </c>
      <c r="D212" t="s">
        <v>4520</v>
      </c>
      <c r="E212" s="3">
        <v>45814</v>
      </c>
      <c r="F212" t="s">
        <v>44</v>
      </c>
      <c r="G212" t="s">
        <v>3742</v>
      </c>
      <c r="H212" t="s">
        <v>3716</v>
      </c>
      <c r="I212" t="s">
        <v>4534</v>
      </c>
      <c r="J212" t="s">
        <v>4522</v>
      </c>
      <c r="K212" s="2">
        <v>-9.33</v>
      </c>
      <c r="L212" t="s">
        <v>44</v>
      </c>
      <c r="M212" s="2">
        <v>-9.33</v>
      </c>
      <c r="N212" t="s">
        <v>4523</v>
      </c>
      <c r="O212" t="s">
        <v>4524</v>
      </c>
      <c r="P212" t="s">
        <v>5237</v>
      </c>
      <c r="Q212" t="s">
        <v>5238</v>
      </c>
      <c r="R212" t="s">
        <v>44</v>
      </c>
      <c r="S212" t="s">
        <v>4682</v>
      </c>
      <c r="T212" s="3">
        <v>45814</v>
      </c>
      <c r="U212" s="3">
        <v>45817</v>
      </c>
      <c r="V212" s="2">
        <v>0</v>
      </c>
      <c r="W212" t="s">
        <v>44</v>
      </c>
      <c r="X212" t="s">
        <v>44</v>
      </c>
      <c r="Y212" t="s">
        <v>5239</v>
      </c>
      <c r="Z212" t="s">
        <v>5240</v>
      </c>
      <c r="AA212" t="s">
        <v>4529</v>
      </c>
      <c r="AB212" t="s">
        <v>4530</v>
      </c>
      <c r="AC212" t="s">
        <v>99</v>
      </c>
      <c r="AD212" t="str">
        <f t="shared" si="3"/>
        <v>10-60</v>
      </c>
      <c r="AE212" t="str">
        <f>VLOOKUP(AD212,'Main_Sub Desc'!C:D,2,)</f>
        <v>LPC from invoicing</v>
      </c>
      <c r="AF212" t="str">
        <f>VLOOKUP(VALUE(H212),'Main_Sub Desc'!F:G,2,)</f>
        <v>Wst Rev Late Payment</v>
      </c>
      <c r="AG212">
        <f>IFERROR(VLOOKUP(VALUE(I212),'PC Mapping'!A:F,6,),"")</f>
        <v>10514</v>
      </c>
      <c r="AH212" s="13" t="str">
        <f>VLOOKUP(AG212,'PC Mapping'!L:M,2,)</f>
        <v>Bolivar Sewer</v>
      </c>
    </row>
    <row r="213" spans="1:34" x14ac:dyDescent="0.2">
      <c r="A213" t="s">
        <v>5236</v>
      </c>
      <c r="B213" t="s">
        <v>5204</v>
      </c>
      <c r="C213" t="s">
        <v>4519</v>
      </c>
      <c r="D213" t="s">
        <v>4520</v>
      </c>
      <c r="E213" s="3">
        <v>45814</v>
      </c>
      <c r="F213" t="s">
        <v>44</v>
      </c>
      <c r="G213" t="s">
        <v>3742</v>
      </c>
      <c r="H213" t="s">
        <v>3722</v>
      </c>
      <c r="I213" t="s">
        <v>4538</v>
      </c>
      <c r="J213" t="s">
        <v>4522</v>
      </c>
      <c r="K213" s="2">
        <v>-6.6</v>
      </c>
      <c r="L213" t="s">
        <v>44</v>
      </c>
      <c r="M213" s="2">
        <v>-6.6</v>
      </c>
      <c r="N213" t="s">
        <v>4523</v>
      </c>
      <c r="O213" t="s">
        <v>4524</v>
      </c>
      <c r="P213" t="s">
        <v>5237</v>
      </c>
      <c r="Q213" t="s">
        <v>5241</v>
      </c>
      <c r="R213" t="s">
        <v>44</v>
      </c>
      <c r="S213" t="s">
        <v>4682</v>
      </c>
      <c r="T213" s="3">
        <v>45814</v>
      </c>
      <c r="U213" s="3">
        <v>45817</v>
      </c>
      <c r="V213" s="2">
        <v>0</v>
      </c>
      <c r="W213" t="s">
        <v>44</v>
      </c>
      <c r="X213" t="s">
        <v>44</v>
      </c>
      <c r="Y213" t="s">
        <v>5242</v>
      </c>
      <c r="Z213" t="s">
        <v>5240</v>
      </c>
      <c r="AA213" t="s">
        <v>4529</v>
      </c>
      <c r="AB213" t="s">
        <v>4530</v>
      </c>
      <c r="AC213" t="s">
        <v>99</v>
      </c>
      <c r="AD213" t="str">
        <f t="shared" si="3"/>
        <v>10-60</v>
      </c>
      <c r="AE213" t="str">
        <f>VLOOKUP(AD213,'Main_Sub Desc'!C:D,2,)</f>
        <v>LPC from invoicing</v>
      </c>
      <c r="AF213" t="str">
        <f>VLOOKUP(VALUE(H213),'Main_Sub Desc'!F:G,2,)</f>
        <v>Wtr Rev Late Payment</v>
      </c>
      <c r="AG213">
        <f>IFERROR(VLOOKUP(VALUE(I213),'PC Mapping'!A:F,6,),"")</f>
        <v>10469</v>
      </c>
      <c r="AH213" s="13" t="str">
        <f>VLOOKUP(AG213,'PC Mapping'!L:M,2,)</f>
        <v>Bolivar Water</v>
      </c>
    </row>
    <row r="214" spans="1:34" x14ac:dyDescent="0.2">
      <c r="A214" t="s">
        <v>5243</v>
      </c>
      <c r="B214" t="s">
        <v>5204</v>
      </c>
      <c r="C214" t="s">
        <v>4519</v>
      </c>
      <c r="D214" t="s">
        <v>4520</v>
      </c>
      <c r="E214" s="3">
        <v>45814</v>
      </c>
      <c r="F214" t="s">
        <v>44</v>
      </c>
      <c r="G214" t="s">
        <v>3742</v>
      </c>
      <c r="H214" t="s">
        <v>3722</v>
      </c>
      <c r="I214" t="s">
        <v>4538</v>
      </c>
      <c r="J214" t="s">
        <v>4522</v>
      </c>
      <c r="K214" s="2">
        <v>-6.6</v>
      </c>
      <c r="L214" t="s">
        <v>44</v>
      </c>
      <c r="M214" s="2">
        <v>-6.6</v>
      </c>
      <c r="N214" t="s">
        <v>4523</v>
      </c>
      <c r="O214" t="s">
        <v>4524</v>
      </c>
      <c r="P214" t="s">
        <v>5237</v>
      </c>
      <c r="Q214" t="s">
        <v>5244</v>
      </c>
      <c r="R214" t="s">
        <v>44</v>
      </c>
      <c r="S214" t="s">
        <v>4682</v>
      </c>
      <c r="T214" s="3">
        <v>45814</v>
      </c>
      <c r="U214" s="3">
        <v>45817</v>
      </c>
      <c r="V214" s="2">
        <v>0</v>
      </c>
      <c r="W214" t="s">
        <v>44</v>
      </c>
      <c r="X214" t="s">
        <v>44</v>
      </c>
      <c r="Y214" t="s">
        <v>5242</v>
      </c>
      <c r="Z214" t="s">
        <v>5240</v>
      </c>
      <c r="AA214" t="s">
        <v>4529</v>
      </c>
      <c r="AB214" t="s">
        <v>4530</v>
      </c>
      <c r="AC214" t="s">
        <v>99</v>
      </c>
      <c r="AD214" t="str">
        <f t="shared" si="3"/>
        <v>10-60</v>
      </c>
      <c r="AE214" t="str">
        <f>VLOOKUP(AD214,'Main_Sub Desc'!C:D,2,)</f>
        <v>LPC from invoicing</v>
      </c>
      <c r="AF214" t="str">
        <f>VLOOKUP(VALUE(H214),'Main_Sub Desc'!F:G,2,)</f>
        <v>Wtr Rev Late Payment</v>
      </c>
      <c r="AG214">
        <f>IFERROR(VLOOKUP(VALUE(I214),'PC Mapping'!A:F,6,),"")</f>
        <v>10469</v>
      </c>
      <c r="AH214" s="13" t="str">
        <f>VLOOKUP(AG214,'PC Mapping'!L:M,2,)</f>
        <v>Bolivar Water</v>
      </c>
    </row>
    <row r="215" spans="1:34" x14ac:dyDescent="0.2">
      <c r="A215" t="s">
        <v>5243</v>
      </c>
      <c r="B215" t="s">
        <v>5204</v>
      </c>
      <c r="C215" t="s">
        <v>4519</v>
      </c>
      <c r="D215" t="s">
        <v>4520</v>
      </c>
      <c r="E215" s="3">
        <v>45814</v>
      </c>
      <c r="F215" t="s">
        <v>44</v>
      </c>
      <c r="G215" t="s">
        <v>3742</v>
      </c>
      <c r="H215" t="s">
        <v>3716</v>
      </c>
      <c r="I215" t="s">
        <v>4534</v>
      </c>
      <c r="J215" t="s">
        <v>4522</v>
      </c>
      <c r="K215" s="2">
        <v>-9.33</v>
      </c>
      <c r="L215" t="s">
        <v>44</v>
      </c>
      <c r="M215" s="2">
        <v>-9.33</v>
      </c>
      <c r="N215" t="s">
        <v>4523</v>
      </c>
      <c r="O215" t="s">
        <v>4524</v>
      </c>
      <c r="P215" t="s">
        <v>5237</v>
      </c>
      <c r="Q215" t="s">
        <v>5245</v>
      </c>
      <c r="R215" t="s">
        <v>44</v>
      </c>
      <c r="S215" t="s">
        <v>4682</v>
      </c>
      <c r="T215" s="3">
        <v>45814</v>
      </c>
      <c r="U215" s="3">
        <v>45817</v>
      </c>
      <c r="V215" s="2">
        <v>0</v>
      </c>
      <c r="W215" t="s">
        <v>44</v>
      </c>
      <c r="X215" t="s">
        <v>44</v>
      </c>
      <c r="Y215" t="s">
        <v>5239</v>
      </c>
      <c r="Z215" t="s">
        <v>5240</v>
      </c>
      <c r="AA215" t="s">
        <v>4529</v>
      </c>
      <c r="AB215" t="s">
        <v>4530</v>
      </c>
      <c r="AC215" t="s">
        <v>99</v>
      </c>
      <c r="AD215" t="str">
        <f t="shared" si="3"/>
        <v>10-60</v>
      </c>
      <c r="AE215" t="str">
        <f>VLOOKUP(AD215,'Main_Sub Desc'!C:D,2,)</f>
        <v>LPC from invoicing</v>
      </c>
      <c r="AF215" t="str">
        <f>VLOOKUP(VALUE(H215),'Main_Sub Desc'!F:G,2,)</f>
        <v>Wst Rev Late Payment</v>
      </c>
      <c r="AG215">
        <f>IFERROR(VLOOKUP(VALUE(I215),'PC Mapping'!A:F,6,),"")</f>
        <v>10514</v>
      </c>
      <c r="AH215" s="13" t="str">
        <f>VLOOKUP(AG215,'PC Mapping'!L:M,2,)</f>
        <v>Bolivar Sewer</v>
      </c>
    </row>
    <row r="216" spans="1:34" x14ac:dyDescent="0.2">
      <c r="A216" t="s">
        <v>5246</v>
      </c>
      <c r="B216" t="s">
        <v>5204</v>
      </c>
      <c r="C216" t="s">
        <v>4519</v>
      </c>
      <c r="D216" t="s">
        <v>4520</v>
      </c>
      <c r="E216" s="3">
        <v>45814</v>
      </c>
      <c r="F216" t="s">
        <v>44</v>
      </c>
      <c r="G216" t="s">
        <v>3742</v>
      </c>
      <c r="H216" t="s">
        <v>3722</v>
      </c>
      <c r="I216" t="s">
        <v>3752</v>
      </c>
      <c r="J216" t="s">
        <v>4522</v>
      </c>
      <c r="K216" s="2">
        <v>-5</v>
      </c>
      <c r="L216" t="s">
        <v>44</v>
      </c>
      <c r="M216" s="2">
        <v>-5</v>
      </c>
      <c r="N216" t="s">
        <v>4523</v>
      </c>
      <c r="O216" t="s">
        <v>4524</v>
      </c>
      <c r="P216" t="s">
        <v>5247</v>
      </c>
      <c r="Q216" t="s">
        <v>5248</v>
      </c>
      <c r="R216" t="s">
        <v>44</v>
      </c>
      <c r="S216" t="s">
        <v>4682</v>
      </c>
      <c r="T216" s="3">
        <v>45814</v>
      </c>
      <c r="U216" s="3">
        <v>45817</v>
      </c>
      <c r="V216" s="2">
        <v>0</v>
      </c>
      <c r="W216" t="s">
        <v>44</v>
      </c>
      <c r="X216" t="s">
        <v>44</v>
      </c>
      <c r="Y216" t="s">
        <v>5249</v>
      </c>
      <c r="Z216" t="s">
        <v>5250</v>
      </c>
      <c r="AA216" t="s">
        <v>4529</v>
      </c>
      <c r="AB216" t="s">
        <v>4530</v>
      </c>
      <c r="AC216" t="s">
        <v>89</v>
      </c>
      <c r="AD216" t="str">
        <f t="shared" si="3"/>
        <v>10-60</v>
      </c>
      <c r="AE216" t="str">
        <f>VLOOKUP(AD216,'Main_Sub Desc'!C:D,2,)</f>
        <v>LPC from invoicing</v>
      </c>
      <c r="AF216" t="str">
        <f>VLOOKUP(VALUE(H216),'Main_Sub Desc'!F:G,2,)</f>
        <v>Wtr Rev Late Payment</v>
      </c>
      <c r="AG216">
        <f>IFERROR(VLOOKUP(VALUE(I216),'PC Mapping'!A:F,6,),"")</f>
        <v>10719</v>
      </c>
      <c r="AH216" s="13" t="str">
        <f>VLOOKUP(AG216,'PC Mapping'!L:M,2,)</f>
        <v>All Other Water</v>
      </c>
    </row>
    <row r="217" spans="1:34" x14ac:dyDescent="0.2">
      <c r="A217" t="s">
        <v>5251</v>
      </c>
      <c r="B217" t="s">
        <v>5204</v>
      </c>
      <c r="C217" t="s">
        <v>4519</v>
      </c>
      <c r="D217" t="s">
        <v>4520</v>
      </c>
      <c r="E217" s="3">
        <v>45814</v>
      </c>
      <c r="F217" t="s">
        <v>5252</v>
      </c>
      <c r="G217" t="s">
        <v>3742</v>
      </c>
      <c r="H217" t="s">
        <v>3722</v>
      </c>
      <c r="I217" t="s">
        <v>3752</v>
      </c>
      <c r="J217" t="s">
        <v>4522</v>
      </c>
      <c r="K217" s="2">
        <v>-5</v>
      </c>
      <c r="L217" t="s">
        <v>44</v>
      </c>
      <c r="M217" s="2">
        <v>-5</v>
      </c>
      <c r="N217" t="s">
        <v>4523</v>
      </c>
      <c r="O217" t="s">
        <v>4524</v>
      </c>
      <c r="P217" t="s">
        <v>5253</v>
      </c>
      <c r="Q217" t="s">
        <v>5254</v>
      </c>
      <c r="R217" t="s">
        <v>44</v>
      </c>
      <c r="S217" t="s">
        <v>4682</v>
      </c>
      <c r="T217" s="3">
        <v>45814</v>
      </c>
      <c r="U217" s="3">
        <v>45817</v>
      </c>
      <c r="V217" s="2">
        <v>0</v>
      </c>
      <c r="W217" t="s">
        <v>44</v>
      </c>
      <c r="X217" t="s">
        <v>44</v>
      </c>
      <c r="Y217" t="s">
        <v>5255</v>
      </c>
      <c r="Z217" t="s">
        <v>5256</v>
      </c>
      <c r="AA217" t="s">
        <v>4529</v>
      </c>
      <c r="AB217" t="s">
        <v>4530</v>
      </c>
      <c r="AC217" t="s">
        <v>89</v>
      </c>
      <c r="AD217" t="str">
        <f t="shared" si="3"/>
        <v>10-60</v>
      </c>
      <c r="AE217" t="str">
        <f>VLOOKUP(AD217,'Main_Sub Desc'!C:D,2,)</f>
        <v>LPC from invoicing</v>
      </c>
      <c r="AF217" t="str">
        <f>VLOOKUP(VALUE(H217),'Main_Sub Desc'!F:G,2,)</f>
        <v>Wtr Rev Late Payment</v>
      </c>
      <c r="AG217">
        <f>IFERROR(VLOOKUP(VALUE(I217),'PC Mapping'!A:F,6,),"")</f>
        <v>10719</v>
      </c>
      <c r="AH217" s="13" t="str">
        <f>VLOOKUP(AG217,'PC Mapping'!L:M,2,)</f>
        <v>All Other Water</v>
      </c>
    </row>
    <row r="218" spans="1:34" x14ac:dyDescent="0.2">
      <c r="A218" t="s">
        <v>5257</v>
      </c>
      <c r="B218" t="s">
        <v>5204</v>
      </c>
      <c r="C218" t="s">
        <v>4519</v>
      </c>
      <c r="D218" t="s">
        <v>4520</v>
      </c>
      <c r="E218" s="3">
        <v>45814</v>
      </c>
      <c r="F218" t="s">
        <v>5258</v>
      </c>
      <c r="G218" t="s">
        <v>3742</v>
      </c>
      <c r="H218" t="s">
        <v>3722</v>
      </c>
      <c r="I218" t="s">
        <v>3752</v>
      </c>
      <c r="J218" t="s">
        <v>4522</v>
      </c>
      <c r="K218" s="2">
        <v>-5</v>
      </c>
      <c r="L218" t="s">
        <v>44</v>
      </c>
      <c r="M218" s="2">
        <v>-5</v>
      </c>
      <c r="N218" t="s">
        <v>4523</v>
      </c>
      <c r="O218" t="s">
        <v>4524</v>
      </c>
      <c r="P218" t="s">
        <v>5253</v>
      </c>
      <c r="Q218" t="s">
        <v>5259</v>
      </c>
      <c r="R218" t="s">
        <v>44</v>
      </c>
      <c r="S218" t="s">
        <v>4682</v>
      </c>
      <c r="T218" s="3">
        <v>45814</v>
      </c>
      <c r="U218" s="3">
        <v>45817</v>
      </c>
      <c r="V218" s="2">
        <v>0</v>
      </c>
      <c r="W218" t="s">
        <v>44</v>
      </c>
      <c r="X218" t="s">
        <v>44</v>
      </c>
      <c r="Y218" t="s">
        <v>5255</v>
      </c>
      <c r="Z218" t="s">
        <v>5256</v>
      </c>
      <c r="AA218" t="s">
        <v>4529</v>
      </c>
      <c r="AB218" t="s">
        <v>4530</v>
      </c>
      <c r="AC218" t="s">
        <v>89</v>
      </c>
      <c r="AD218" t="str">
        <f t="shared" si="3"/>
        <v>10-60</v>
      </c>
      <c r="AE218" t="str">
        <f>VLOOKUP(AD218,'Main_Sub Desc'!C:D,2,)</f>
        <v>LPC from invoicing</v>
      </c>
      <c r="AF218" t="str">
        <f>VLOOKUP(VALUE(H218),'Main_Sub Desc'!F:G,2,)</f>
        <v>Wtr Rev Late Payment</v>
      </c>
      <c r="AG218">
        <f>IFERROR(VLOOKUP(VALUE(I218),'PC Mapping'!A:F,6,),"")</f>
        <v>10719</v>
      </c>
      <c r="AH218" s="13" t="str">
        <f>VLOOKUP(AG218,'PC Mapping'!L:M,2,)</f>
        <v>All Other Water</v>
      </c>
    </row>
    <row r="219" spans="1:34" x14ac:dyDescent="0.2">
      <c r="A219" t="s">
        <v>5260</v>
      </c>
      <c r="B219" t="s">
        <v>5261</v>
      </c>
      <c r="C219" t="s">
        <v>4519</v>
      </c>
      <c r="D219" t="s">
        <v>4520</v>
      </c>
      <c r="E219" s="3">
        <v>45815</v>
      </c>
      <c r="F219" t="s">
        <v>44</v>
      </c>
      <c r="G219" t="s">
        <v>3742</v>
      </c>
      <c r="H219" t="s">
        <v>3722</v>
      </c>
      <c r="I219" t="s">
        <v>3752</v>
      </c>
      <c r="J219" t="s">
        <v>4522</v>
      </c>
      <c r="K219" s="2">
        <v>-5</v>
      </c>
      <c r="L219" t="s">
        <v>44</v>
      </c>
      <c r="M219" s="2">
        <v>-5</v>
      </c>
      <c r="N219" t="s">
        <v>4523</v>
      </c>
      <c r="O219" t="s">
        <v>4524</v>
      </c>
      <c r="P219" t="s">
        <v>5262</v>
      </c>
      <c r="Q219" t="s">
        <v>5263</v>
      </c>
      <c r="R219" t="s">
        <v>44</v>
      </c>
      <c r="S219" t="s">
        <v>4682</v>
      </c>
      <c r="T219" s="3">
        <v>45815</v>
      </c>
      <c r="U219" s="3">
        <v>45817</v>
      </c>
      <c r="V219" s="2">
        <v>0</v>
      </c>
      <c r="W219" t="s">
        <v>44</v>
      </c>
      <c r="X219" t="s">
        <v>44</v>
      </c>
      <c r="Y219" t="s">
        <v>5264</v>
      </c>
      <c r="Z219" t="s">
        <v>5265</v>
      </c>
      <c r="AA219" t="s">
        <v>4529</v>
      </c>
      <c r="AB219" t="s">
        <v>4530</v>
      </c>
      <c r="AC219" t="s">
        <v>89</v>
      </c>
      <c r="AD219" t="str">
        <f t="shared" si="3"/>
        <v>10-60</v>
      </c>
      <c r="AE219" t="str">
        <f>VLOOKUP(AD219,'Main_Sub Desc'!C:D,2,)</f>
        <v>LPC from invoicing</v>
      </c>
      <c r="AF219" t="str">
        <f>VLOOKUP(VALUE(H219),'Main_Sub Desc'!F:G,2,)</f>
        <v>Wtr Rev Late Payment</v>
      </c>
      <c r="AG219">
        <f>IFERROR(VLOOKUP(VALUE(I219),'PC Mapping'!A:F,6,),"")</f>
        <v>10719</v>
      </c>
      <c r="AH219" s="13" t="str">
        <f>VLOOKUP(AG219,'PC Mapping'!L:M,2,)</f>
        <v>All Other Water</v>
      </c>
    </row>
    <row r="220" spans="1:34" x14ac:dyDescent="0.2">
      <c r="A220" t="s">
        <v>5266</v>
      </c>
      <c r="B220" t="s">
        <v>5261</v>
      </c>
      <c r="C220" t="s">
        <v>4519</v>
      </c>
      <c r="D220" t="s">
        <v>4520</v>
      </c>
      <c r="E220" s="3">
        <v>45815</v>
      </c>
      <c r="F220" t="s">
        <v>44</v>
      </c>
      <c r="G220" t="s">
        <v>3742</v>
      </c>
      <c r="H220" t="s">
        <v>3722</v>
      </c>
      <c r="I220" t="s">
        <v>3752</v>
      </c>
      <c r="J220" t="s">
        <v>4522</v>
      </c>
      <c r="K220" s="2">
        <v>-5</v>
      </c>
      <c r="L220" t="s">
        <v>44</v>
      </c>
      <c r="M220" s="2">
        <v>-5</v>
      </c>
      <c r="N220" t="s">
        <v>4523</v>
      </c>
      <c r="O220" t="s">
        <v>4524</v>
      </c>
      <c r="P220" t="s">
        <v>5267</v>
      </c>
      <c r="Q220" t="s">
        <v>5268</v>
      </c>
      <c r="R220" t="s">
        <v>44</v>
      </c>
      <c r="S220" t="s">
        <v>4682</v>
      </c>
      <c r="T220" s="3">
        <v>45815</v>
      </c>
      <c r="U220" s="3">
        <v>45817</v>
      </c>
      <c r="V220" s="2">
        <v>0</v>
      </c>
      <c r="W220" t="s">
        <v>44</v>
      </c>
      <c r="X220" t="s">
        <v>44</v>
      </c>
      <c r="Y220" t="s">
        <v>5269</v>
      </c>
      <c r="Z220" t="s">
        <v>1651</v>
      </c>
      <c r="AA220" t="s">
        <v>4529</v>
      </c>
      <c r="AB220" t="s">
        <v>4530</v>
      </c>
      <c r="AC220" t="s">
        <v>89</v>
      </c>
      <c r="AD220" t="str">
        <f t="shared" si="3"/>
        <v>10-60</v>
      </c>
      <c r="AE220" t="str">
        <f>VLOOKUP(AD220,'Main_Sub Desc'!C:D,2,)</f>
        <v>LPC from invoicing</v>
      </c>
      <c r="AF220" t="str">
        <f>VLOOKUP(VALUE(H220),'Main_Sub Desc'!F:G,2,)</f>
        <v>Wtr Rev Late Payment</v>
      </c>
      <c r="AG220">
        <f>IFERROR(VLOOKUP(VALUE(I220),'PC Mapping'!A:F,6,),"")</f>
        <v>10719</v>
      </c>
      <c r="AH220" s="13" t="str">
        <f>VLOOKUP(AG220,'PC Mapping'!L:M,2,)</f>
        <v>All Other Water</v>
      </c>
    </row>
    <row r="221" spans="1:34" x14ac:dyDescent="0.2">
      <c r="A221" t="s">
        <v>5270</v>
      </c>
      <c r="B221" t="s">
        <v>5261</v>
      </c>
      <c r="C221" t="s">
        <v>4519</v>
      </c>
      <c r="D221" t="s">
        <v>4520</v>
      </c>
      <c r="E221" s="3">
        <v>45815</v>
      </c>
      <c r="F221" t="s">
        <v>44</v>
      </c>
      <c r="G221" t="s">
        <v>3742</v>
      </c>
      <c r="H221" t="s">
        <v>3722</v>
      </c>
      <c r="I221" t="s">
        <v>3752</v>
      </c>
      <c r="J221" t="s">
        <v>4522</v>
      </c>
      <c r="K221" s="2">
        <v>-5</v>
      </c>
      <c r="L221" t="s">
        <v>44</v>
      </c>
      <c r="M221" s="2">
        <v>-5</v>
      </c>
      <c r="N221" t="s">
        <v>4523</v>
      </c>
      <c r="O221" t="s">
        <v>4524</v>
      </c>
      <c r="P221" t="s">
        <v>5267</v>
      </c>
      <c r="Q221" t="s">
        <v>5271</v>
      </c>
      <c r="R221" t="s">
        <v>44</v>
      </c>
      <c r="S221" t="s">
        <v>4682</v>
      </c>
      <c r="T221" s="3">
        <v>45815</v>
      </c>
      <c r="U221" s="3">
        <v>45817</v>
      </c>
      <c r="V221" s="2">
        <v>0</v>
      </c>
      <c r="W221" t="s">
        <v>44</v>
      </c>
      <c r="X221" t="s">
        <v>44</v>
      </c>
      <c r="Y221" t="s">
        <v>5269</v>
      </c>
      <c r="Z221" t="s">
        <v>1651</v>
      </c>
      <c r="AA221" t="s">
        <v>4529</v>
      </c>
      <c r="AB221" t="s">
        <v>4530</v>
      </c>
      <c r="AC221" t="s">
        <v>89</v>
      </c>
      <c r="AD221" t="str">
        <f t="shared" si="3"/>
        <v>10-60</v>
      </c>
      <c r="AE221" t="str">
        <f>VLOOKUP(AD221,'Main_Sub Desc'!C:D,2,)</f>
        <v>LPC from invoicing</v>
      </c>
      <c r="AF221" t="str">
        <f>VLOOKUP(VALUE(H221),'Main_Sub Desc'!F:G,2,)</f>
        <v>Wtr Rev Late Payment</v>
      </c>
      <c r="AG221">
        <f>IFERROR(VLOOKUP(VALUE(I221),'PC Mapping'!A:F,6,),"")</f>
        <v>10719</v>
      </c>
      <c r="AH221" s="13" t="str">
        <f>VLOOKUP(AG221,'PC Mapping'!L:M,2,)</f>
        <v>All Other Water</v>
      </c>
    </row>
    <row r="222" spans="1:34" x14ac:dyDescent="0.2">
      <c r="A222" t="s">
        <v>5272</v>
      </c>
      <c r="B222" t="s">
        <v>5273</v>
      </c>
      <c r="C222" t="s">
        <v>4519</v>
      </c>
      <c r="D222" t="s">
        <v>4520</v>
      </c>
      <c r="E222" s="3">
        <v>45814</v>
      </c>
      <c r="F222" t="s">
        <v>44</v>
      </c>
      <c r="G222" t="s">
        <v>3742</v>
      </c>
      <c r="H222" t="s">
        <v>3722</v>
      </c>
      <c r="I222" t="s">
        <v>3752</v>
      </c>
      <c r="J222" t="s">
        <v>4522</v>
      </c>
      <c r="K222" s="2">
        <v>-7.64</v>
      </c>
      <c r="L222" t="s">
        <v>44</v>
      </c>
      <c r="M222" s="2">
        <v>-7.64</v>
      </c>
      <c r="N222" t="s">
        <v>4523</v>
      </c>
      <c r="O222" t="s">
        <v>4524</v>
      </c>
      <c r="P222" t="s">
        <v>5274</v>
      </c>
      <c r="Q222" t="s">
        <v>5275</v>
      </c>
      <c r="R222" t="s">
        <v>44</v>
      </c>
      <c r="S222" t="s">
        <v>4688</v>
      </c>
      <c r="T222" s="3">
        <v>45817</v>
      </c>
      <c r="U222" s="3">
        <v>45817</v>
      </c>
      <c r="V222" s="2">
        <v>0</v>
      </c>
      <c r="W222" t="s">
        <v>44</v>
      </c>
      <c r="X222" t="s">
        <v>44</v>
      </c>
      <c r="Y222" t="s">
        <v>5276</v>
      </c>
      <c r="Z222" t="s">
        <v>5277</v>
      </c>
      <c r="AA222" t="s">
        <v>4529</v>
      </c>
      <c r="AB222" t="s">
        <v>4530</v>
      </c>
      <c r="AC222" t="s">
        <v>89</v>
      </c>
      <c r="AD222" t="str">
        <f t="shared" si="3"/>
        <v>10-60</v>
      </c>
      <c r="AE222" t="str">
        <f>VLOOKUP(AD222,'Main_Sub Desc'!C:D,2,)</f>
        <v>LPC from invoicing</v>
      </c>
      <c r="AF222" t="str">
        <f>VLOOKUP(VALUE(H222),'Main_Sub Desc'!F:G,2,)</f>
        <v>Wtr Rev Late Payment</v>
      </c>
      <c r="AG222">
        <f>IFERROR(VLOOKUP(VALUE(I222),'PC Mapping'!A:F,6,),"")</f>
        <v>10719</v>
      </c>
      <c r="AH222" s="13" t="str">
        <f>VLOOKUP(AG222,'PC Mapping'!L:M,2,)</f>
        <v>All Other Water</v>
      </c>
    </row>
    <row r="223" spans="1:34" x14ac:dyDescent="0.2">
      <c r="A223" t="s">
        <v>5278</v>
      </c>
      <c r="B223" t="s">
        <v>5273</v>
      </c>
      <c r="C223" t="s">
        <v>4519</v>
      </c>
      <c r="D223" t="s">
        <v>4520</v>
      </c>
      <c r="E223" s="3">
        <v>45817</v>
      </c>
      <c r="F223" t="s">
        <v>5279</v>
      </c>
      <c r="G223" t="s">
        <v>3742</v>
      </c>
      <c r="H223" t="s">
        <v>3722</v>
      </c>
      <c r="I223" t="s">
        <v>4538</v>
      </c>
      <c r="J223" t="s">
        <v>4522</v>
      </c>
      <c r="K223" s="2">
        <v>-5</v>
      </c>
      <c r="L223" t="s">
        <v>44</v>
      </c>
      <c r="M223" s="2">
        <v>-5</v>
      </c>
      <c r="N223" t="s">
        <v>4523</v>
      </c>
      <c r="O223" t="s">
        <v>4524</v>
      </c>
      <c r="P223" t="s">
        <v>5280</v>
      </c>
      <c r="Q223" t="s">
        <v>5281</v>
      </c>
      <c r="R223" t="s">
        <v>44</v>
      </c>
      <c r="S223" t="s">
        <v>4682</v>
      </c>
      <c r="T223" s="3">
        <v>45817</v>
      </c>
      <c r="U223" s="3">
        <v>45818</v>
      </c>
      <c r="V223" s="2">
        <v>0</v>
      </c>
      <c r="W223" t="s">
        <v>44</v>
      </c>
      <c r="X223" t="s">
        <v>44</v>
      </c>
      <c r="Y223" t="s">
        <v>5282</v>
      </c>
      <c r="Z223" t="s">
        <v>727</v>
      </c>
      <c r="AA223" t="s">
        <v>4529</v>
      </c>
      <c r="AB223" t="s">
        <v>4530</v>
      </c>
      <c r="AC223" t="s">
        <v>89</v>
      </c>
      <c r="AD223" t="str">
        <f t="shared" si="3"/>
        <v>10-60</v>
      </c>
      <c r="AE223" t="str">
        <f>VLOOKUP(AD223,'Main_Sub Desc'!C:D,2,)</f>
        <v>LPC from invoicing</v>
      </c>
      <c r="AF223" t="str">
        <f>VLOOKUP(VALUE(H223),'Main_Sub Desc'!F:G,2,)</f>
        <v>Wtr Rev Late Payment</v>
      </c>
      <c r="AG223">
        <f>IFERROR(VLOOKUP(VALUE(I223),'PC Mapping'!A:F,6,),"")</f>
        <v>10469</v>
      </c>
      <c r="AH223" s="13" t="str">
        <f>VLOOKUP(AG223,'PC Mapping'!L:M,2,)</f>
        <v>Bolivar Water</v>
      </c>
    </row>
    <row r="224" spans="1:34" x14ac:dyDescent="0.2">
      <c r="A224" t="s">
        <v>5283</v>
      </c>
      <c r="B224" t="s">
        <v>5284</v>
      </c>
      <c r="C224" t="s">
        <v>4519</v>
      </c>
      <c r="D224" t="s">
        <v>4520</v>
      </c>
      <c r="E224" s="3">
        <v>45818</v>
      </c>
      <c r="F224" t="s">
        <v>44</v>
      </c>
      <c r="G224" t="s">
        <v>3742</v>
      </c>
      <c r="H224" t="s">
        <v>3722</v>
      </c>
      <c r="I224" t="s">
        <v>3752</v>
      </c>
      <c r="J224" t="s">
        <v>4522</v>
      </c>
      <c r="K224" s="2">
        <v>-8.0500000000000007</v>
      </c>
      <c r="L224" t="s">
        <v>44</v>
      </c>
      <c r="M224" s="2">
        <v>-8.0500000000000007</v>
      </c>
      <c r="N224" t="s">
        <v>4523</v>
      </c>
      <c r="O224" t="s">
        <v>4524</v>
      </c>
      <c r="P224" t="s">
        <v>5285</v>
      </c>
      <c r="Q224" t="s">
        <v>5286</v>
      </c>
      <c r="R224" t="s">
        <v>44</v>
      </c>
      <c r="S224" t="s">
        <v>5048</v>
      </c>
      <c r="T224" s="3">
        <v>45818</v>
      </c>
      <c r="U224" s="3">
        <v>45819</v>
      </c>
      <c r="V224" s="2">
        <v>0</v>
      </c>
      <c r="W224" t="s">
        <v>44</v>
      </c>
      <c r="X224" t="s">
        <v>44</v>
      </c>
      <c r="Y224" t="s">
        <v>5287</v>
      </c>
      <c r="Z224" t="s">
        <v>5288</v>
      </c>
      <c r="AA224" t="s">
        <v>4529</v>
      </c>
      <c r="AB224" t="s">
        <v>4530</v>
      </c>
      <c r="AC224" t="s">
        <v>89</v>
      </c>
      <c r="AD224" t="str">
        <f t="shared" si="3"/>
        <v>10-60</v>
      </c>
      <c r="AE224" t="str">
        <f>VLOOKUP(AD224,'Main_Sub Desc'!C:D,2,)</f>
        <v>LPC from invoicing</v>
      </c>
      <c r="AF224" t="str">
        <f>VLOOKUP(VALUE(H224),'Main_Sub Desc'!F:G,2,)</f>
        <v>Wtr Rev Late Payment</v>
      </c>
      <c r="AG224">
        <f>IFERROR(VLOOKUP(VALUE(I224),'PC Mapping'!A:F,6,),"")</f>
        <v>10719</v>
      </c>
      <c r="AH224" s="13" t="str">
        <f>VLOOKUP(AG224,'PC Mapping'!L:M,2,)</f>
        <v>All Other Water</v>
      </c>
    </row>
    <row r="225" spans="1:34" x14ac:dyDescent="0.2">
      <c r="A225" t="s">
        <v>5289</v>
      </c>
      <c r="B225" t="s">
        <v>5284</v>
      </c>
      <c r="C225" t="s">
        <v>4519</v>
      </c>
      <c r="D225" t="s">
        <v>4520</v>
      </c>
      <c r="E225" s="3">
        <v>45818</v>
      </c>
      <c r="F225" t="s">
        <v>44</v>
      </c>
      <c r="G225" t="s">
        <v>3742</v>
      </c>
      <c r="H225" t="s">
        <v>3722</v>
      </c>
      <c r="I225" t="s">
        <v>4538</v>
      </c>
      <c r="J225" t="s">
        <v>4522</v>
      </c>
      <c r="K225" s="2">
        <v>-5</v>
      </c>
      <c r="L225" t="s">
        <v>44</v>
      </c>
      <c r="M225" s="2">
        <v>-5</v>
      </c>
      <c r="N225" t="s">
        <v>4523</v>
      </c>
      <c r="O225" t="s">
        <v>4524</v>
      </c>
      <c r="P225" t="s">
        <v>5290</v>
      </c>
      <c r="Q225" t="s">
        <v>5291</v>
      </c>
      <c r="R225" t="s">
        <v>44</v>
      </c>
      <c r="S225" t="s">
        <v>4688</v>
      </c>
      <c r="T225" s="3">
        <v>45818</v>
      </c>
      <c r="U225" s="3">
        <v>45819</v>
      </c>
      <c r="V225" s="2">
        <v>0</v>
      </c>
      <c r="W225" t="s">
        <v>44</v>
      </c>
      <c r="X225" t="s">
        <v>44</v>
      </c>
      <c r="Y225" t="s">
        <v>5292</v>
      </c>
      <c r="Z225" t="s">
        <v>5293</v>
      </c>
      <c r="AA225" t="s">
        <v>4529</v>
      </c>
      <c r="AB225" t="s">
        <v>4530</v>
      </c>
      <c r="AC225" t="s">
        <v>89</v>
      </c>
      <c r="AD225" t="str">
        <f t="shared" si="3"/>
        <v>10-60</v>
      </c>
      <c r="AE225" t="str">
        <f>VLOOKUP(AD225,'Main_Sub Desc'!C:D,2,)</f>
        <v>LPC from invoicing</v>
      </c>
      <c r="AF225" t="str">
        <f>VLOOKUP(VALUE(H225),'Main_Sub Desc'!F:G,2,)</f>
        <v>Wtr Rev Late Payment</v>
      </c>
      <c r="AG225">
        <f>IFERROR(VLOOKUP(VALUE(I225),'PC Mapping'!A:F,6,),"")</f>
        <v>10469</v>
      </c>
      <c r="AH225" s="13" t="str">
        <f>VLOOKUP(AG225,'PC Mapping'!L:M,2,)</f>
        <v>Bolivar Water</v>
      </c>
    </row>
    <row r="226" spans="1:34" x14ac:dyDescent="0.2">
      <c r="A226" t="s">
        <v>5289</v>
      </c>
      <c r="B226" t="s">
        <v>5284</v>
      </c>
      <c r="C226" t="s">
        <v>4519</v>
      </c>
      <c r="D226" t="s">
        <v>4520</v>
      </c>
      <c r="E226" s="3">
        <v>45818</v>
      </c>
      <c r="F226" t="s">
        <v>44</v>
      </c>
      <c r="G226" t="s">
        <v>3742</v>
      </c>
      <c r="H226" t="s">
        <v>3716</v>
      </c>
      <c r="I226" t="s">
        <v>4534</v>
      </c>
      <c r="J226" t="s">
        <v>4522</v>
      </c>
      <c r="K226" s="2">
        <v>-5</v>
      </c>
      <c r="L226" t="s">
        <v>44</v>
      </c>
      <c r="M226" s="2">
        <v>-5</v>
      </c>
      <c r="N226" t="s">
        <v>4523</v>
      </c>
      <c r="O226" t="s">
        <v>4524</v>
      </c>
      <c r="P226" t="s">
        <v>5290</v>
      </c>
      <c r="Q226" t="s">
        <v>5294</v>
      </c>
      <c r="R226" t="s">
        <v>44</v>
      </c>
      <c r="S226" t="s">
        <v>4688</v>
      </c>
      <c r="T226" s="3">
        <v>45818</v>
      </c>
      <c r="U226" s="3">
        <v>45819</v>
      </c>
      <c r="V226" s="2">
        <v>0</v>
      </c>
      <c r="W226" t="s">
        <v>44</v>
      </c>
      <c r="X226" t="s">
        <v>44</v>
      </c>
      <c r="Y226" t="s">
        <v>5295</v>
      </c>
      <c r="Z226" t="s">
        <v>5293</v>
      </c>
      <c r="AA226" t="s">
        <v>4529</v>
      </c>
      <c r="AB226" t="s">
        <v>4530</v>
      </c>
      <c r="AC226" t="s">
        <v>89</v>
      </c>
      <c r="AD226" t="str">
        <f t="shared" si="3"/>
        <v>10-60</v>
      </c>
      <c r="AE226" t="str">
        <f>VLOOKUP(AD226,'Main_Sub Desc'!C:D,2,)</f>
        <v>LPC from invoicing</v>
      </c>
      <c r="AF226" t="str">
        <f>VLOOKUP(VALUE(H226),'Main_Sub Desc'!F:G,2,)</f>
        <v>Wst Rev Late Payment</v>
      </c>
      <c r="AG226">
        <f>IFERROR(VLOOKUP(VALUE(I226),'PC Mapping'!A:F,6,),"")</f>
        <v>10514</v>
      </c>
      <c r="AH226" s="13" t="str">
        <f>VLOOKUP(AG226,'PC Mapping'!L:M,2,)</f>
        <v>Bolivar Sewer</v>
      </c>
    </row>
    <row r="227" spans="1:34" x14ac:dyDescent="0.2">
      <c r="A227" t="s">
        <v>5296</v>
      </c>
      <c r="B227" t="s">
        <v>5284</v>
      </c>
      <c r="C227" t="s">
        <v>4519</v>
      </c>
      <c r="D227" t="s">
        <v>4520</v>
      </c>
      <c r="E227" s="3">
        <v>45818</v>
      </c>
      <c r="F227" t="s">
        <v>44</v>
      </c>
      <c r="G227" t="s">
        <v>3742</v>
      </c>
      <c r="H227" t="s">
        <v>3716</v>
      </c>
      <c r="I227" t="s">
        <v>4534</v>
      </c>
      <c r="J227" t="s">
        <v>4522</v>
      </c>
      <c r="K227" s="2">
        <v>-5</v>
      </c>
      <c r="L227" t="s">
        <v>44</v>
      </c>
      <c r="M227" s="2">
        <v>-5</v>
      </c>
      <c r="N227" t="s">
        <v>4523</v>
      </c>
      <c r="O227" t="s">
        <v>4524</v>
      </c>
      <c r="P227" t="s">
        <v>5290</v>
      </c>
      <c r="Q227" t="s">
        <v>5297</v>
      </c>
      <c r="R227" t="s">
        <v>44</v>
      </c>
      <c r="S227" t="s">
        <v>4688</v>
      </c>
      <c r="T227" s="3">
        <v>45818</v>
      </c>
      <c r="U227" s="3">
        <v>45819</v>
      </c>
      <c r="V227" s="2">
        <v>0</v>
      </c>
      <c r="W227" t="s">
        <v>44</v>
      </c>
      <c r="X227" t="s">
        <v>44</v>
      </c>
      <c r="Y227" t="s">
        <v>5295</v>
      </c>
      <c r="Z227" t="s">
        <v>5293</v>
      </c>
      <c r="AA227" t="s">
        <v>4529</v>
      </c>
      <c r="AB227" t="s">
        <v>4530</v>
      </c>
      <c r="AC227" t="s">
        <v>89</v>
      </c>
      <c r="AD227" t="str">
        <f t="shared" si="3"/>
        <v>10-60</v>
      </c>
      <c r="AE227" t="str">
        <f>VLOOKUP(AD227,'Main_Sub Desc'!C:D,2,)</f>
        <v>LPC from invoicing</v>
      </c>
      <c r="AF227" t="str">
        <f>VLOOKUP(VALUE(H227),'Main_Sub Desc'!F:G,2,)</f>
        <v>Wst Rev Late Payment</v>
      </c>
      <c r="AG227">
        <f>IFERROR(VLOOKUP(VALUE(I227),'PC Mapping'!A:F,6,),"")</f>
        <v>10514</v>
      </c>
      <c r="AH227" s="13" t="str">
        <f>VLOOKUP(AG227,'PC Mapping'!L:M,2,)</f>
        <v>Bolivar Sewer</v>
      </c>
    </row>
    <row r="228" spans="1:34" x14ac:dyDescent="0.2">
      <c r="A228" t="s">
        <v>5296</v>
      </c>
      <c r="B228" t="s">
        <v>5284</v>
      </c>
      <c r="C228" t="s">
        <v>4519</v>
      </c>
      <c r="D228" t="s">
        <v>4520</v>
      </c>
      <c r="E228" s="3">
        <v>45818</v>
      </c>
      <c r="F228" t="s">
        <v>44</v>
      </c>
      <c r="G228" t="s">
        <v>3742</v>
      </c>
      <c r="H228" t="s">
        <v>3722</v>
      </c>
      <c r="I228" t="s">
        <v>4538</v>
      </c>
      <c r="J228" t="s">
        <v>4522</v>
      </c>
      <c r="K228" s="2">
        <v>-5</v>
      </c>
      <c r="L228" t="s">
        <v>44</v>
      </c>
      <c r="M228" s="2">
        <v>-5</v>
      </c>
      <c r="N228" t="s">
        <v>4523</v>
      </c>
      <c r="O228" t="s">
        <v>4524</v>
      </c>
      <c r="P228" t="s">
        <v>5290</v>
      </c>
      <c r="Q228" t="s">
        <v>5298</v>
      </c>
      <c r="R228" t="s">
        <v>44</v>
      </c>
      <c r="S228" t="s">
        <v>4688</v>
      </c>
      <c r="T228" s="3">
        <v>45818</v>
      </c>
      <c r="U228" s="3">
        <v>45819</v>
      </c>
      <c r="V228" s="2">
        <v>0</v>
      </c>
      <c r="W228" t="s">
        <v>44</v>
      </c>
      <c r="X228" t="s">
        <v>44</v>
      </c>
      <c r="Y228" t="s">
        <v>5292</v>
      </c>
      <c r="Z228" t="s">
        <v>5293</v>
      </c>
      <c r="AA228" t="s">
        <v>4529</v>
      </c>
      <c r="AB228" t="s">
        <v>4530</v>
      </c>
      <c r="AC228" t="s">
        <v>89</v>
      </c>
      <c r="AD228" t="str">
        <f t="shared" si="3"/>
        <v>10-60</v>
      </c>
      <c r="AE228" t="str">
        <f>VLOOKUP(AD228,'Main_Sub Desc'!C:D,2,)</f>
        <v>LPC from invoicing</v>
      </c>
      <c r="AF228" t="str">
        <f>VLOOKUP(VALUE(H228),'Main_Sub Desc'!F:G,2,)</f>
        <v>Wtr Rev Late Payment</v>
      </c>
      <c r="AG228">
        <f>IFERROR(VLOOKUP(VALUE(I228),'PC Mapping'!A:F,6,),"")</f>
        <v>10469</v>
      </c>
      <c r="AH228" s="13" t="str">
        <f>VLOOKUP(AG228,'PC Mapping'!L:M,2,)</f>
        <v>Bolivar Water</v>
      </c>
    </row>
    <row r="229" spans="1:34" x14ac:dyDescent="0.2">
      <c r="A229" t="s">
        <v>5299</v>
      </c>
      <c r="B229" t="s">
        <v>5284</v>
      </c>
      <c r="C229" t="s">
        <v>4519</v>
      </c>
      <c r="D229" t="s">
        <v>4520</v>
      </c>
      <c r="E229" s="3">
        <v>45818</v>
      </c>
      <c r="F229" t="s">
        <v>44</v>
      </c>
      <c r="G229" t="s">
        <v>3742</v>
      </c>
      <c r="H229" t="s">
        <v>3716</v>
      </c>
      <c r="I229" t="s">
        <v>4534</v>
      </c>
      <c r="J229" t="s">
        <v>4522</v>
      </c>
      <c r="K229" s="2">
        <v>-5</v>
      </c>
      <c r="L229" t="s">
        <v>44</v>
      </c>
      <c r="M229" s="2">
        <v>-5</v>
      </c>
      <c r="N229" t="s">
        <v>4523</v>
      </c>
      <c r="O229" t="s">
        <v>4524</v>
      </c>
      <c r="P229" t="s">
        <v>5290</v>
      </c>
      <c r="Q229" t="s">
        <v>5300</v>
      </c>
      <c r="R229" t="s">
        <v>44</v>
      </c>
      <c r="S229" t="s">
        <v>4688</v>
      </c>
      <c r="T229" s="3">
        <v>45818</v>
      </c>
      <c r="U229" s="3">
        <v>45819</v>
      </c>
      <c r="V229" s="2">
        <v>0</v>
      </c>
      <c r="W229" t="s">
        <v>44</v>
      </c>
      <c r="X229" t="s">
        <v>44</v>
      </c>
      <c r="Y229" t="s">
        <v>5295</v>
      </c>
      <c r="Z229" t="s">
        <v>5293</v>
      </c>
      <c r="AA229" t="s">
        <v>4529</v>
      </c>
      <c r="AB229" t="s">
        <v>4530</v>
      </c>
      <c r="AC229" t="s">
        <v>89</v>
      </c>
      <c r="AD229" t="str">
        <f t="shared" si="3"/>
        <v>10-60</v>
      </c>
      <c r="AE229" t="str">
        <f>VLOOKUP(AD229,'Main_Sub Desc'!C:D,2,)</f>
        <v>LPC from invoicing</v>
      </c>
      <c r="AF229" t="str">
        <f>VLOOKUP(VALUE(H229),'Main_Sub Desc'!F:G,2,)</f>
        <v>Wst Rev Late Payment</v>
      </c>
      <c r="AG229">
        <f>IFERROR(VLOOKUP(VALUE(I229),'PC Mapping'!A:F,6,),"")</f>
        <v>10514</v>
      </c>
      <c r="AH229" s="13" t="str">
        <f>VLOOKUP(AG229,'PC Mapping'!L:M,2,)</f>
        <v>Bolivar Sewer</v>
      </c>
    </row>
    <row r="230" spans="1:34" x14ac:dyDescent="0.2">
      <c r="A230" t="s">
        <v>5299</v>
      </c>
      <c r="B230" t="s">
        <v>5284</v>
      </c>
      <c r="C230" t="s">
        <v>4519</v>
      </c>
      <c r="D230" t="s">
        <v>4520</v>
      </c>
      <c r="E230" s="3">
        <v>45818</v>
      </c>
      <c r="F230" t="s">
        <v>44</v>
      </c>
      <c r="G230" t="s">
        <v>3742</v>
      </c>
      <c r="H230" t="s">
        <v>3722</v>
      </c>
      <c r="I230" t="s">
        <v>4538</v>
      </c>
      <c r="J230" t="s">
        <v>4522</v>
      </c>
      <c r="K230" s="2">
        <v>-5</v>
      </c>
      <c r="L230" t="s">
        <v>44</v>
      </c>
      <c r="M230" s="2">
        <v>-5</v>
      </c>
      <c r="N230" t="s">
        <v>4523</v>
      </c>
      <c r="O230" t="s">
        <v>4524</v>
      </c>
      <c r="P230" t="s">
        <v>5290</v>
      </c>
      <c r="Q230" t="s">
        <v>5301</v>
      </c>
      <c r="R230" t="s">
        <v>44</v>
      </c>
      <c r="S230" t="s">
        <v>4688</v>
      </c>
      <c r="T230" s="3">
        <v>45818</v>
      </c>
      <c r="U230" s="3">
        <v>45819</v>
      </c>
      <c r="V230" s="2">
        <v>0</v>
      </c>
      <c r="W230" t="s">
        <v>44</v>
      </c>
      <c r="X230" t="s">
        <v>44</v>
      </c>
      <c r="Y230" t="s">
        <v>5292</v>
      </c>
      <c r="Z230" t="s">
        <v>5293</v>
      </c>
      <c r="AA230" t="s">
        <v>4529</v>
      </c>
      <c r="AB230" t="s">
        <v>4530</v>
      </c>
      <c r="AC230" t="s">
        <v>89</v>
      </c>
      <c r="AD230" t="str">
        <f t="shared" si="3"/>
        <v>10-60</v>
      </c>
      <c r="AE230" t="str">
        <f>VLOOKUP(AD230,'Main_Sub Desc'!C:D,2,)</f>
        <v>LPC from invoicing</v>
      </c>
      <c r="AF230" t="str">
        <f>VLOOKUP(VALUE(H230),'Main_Sub Desc'!F:G,2,)</f>
        <v>Wtr Rev Late Payment</v>
      </c>
      <c r="AG230">
        <f>IFERROR(VLOOKUP(VALUE(I230),'PC Mapping'!A:F,6,),"")</f>
        <v>10469</v>
      </c>
      <c r="AH230" s="13" t="str">
        <f>VLOOKUP(AG230,'PC Mapping'!L:M,2,)</f>
        <v>Bolivar Water</v>
      </c>
    </row>
    <row r="231" spans="1:34" x14ac:dyDescent="0.2">
      <c r="A231" t="s">
        <v>5302</v>
      </c>
      <c r="B231" t="s">
        <v>5284</v>
      </c>
      <c r="C231" t="s">
        <v>4519</v>
      </c>
      <c r="D231" t="s">
        <v>4520</v>
      </c>
      <c r="E231" s="3">
        <v>45818</v>
      </c>
      <c r="F231" t="s">
        <v>44</v>
      </c>
      <c r="G231" t="s">
        <v>3742</v>
      </c>
      <c r="H231" t="s">
        <v>3722</v>
      </c>
      <c r="I231" t="s">
        <v>4538</v>
      </c>
      <c r="J231" t="s">
        <v>4522</v>
      </c>
      <c r="K231" s="2">
        <v>-7.13</v>
      </c>
      <c r="L231" t="s">
        <v>44</v>
      </c>
      <c r="M231" s="2">
        <v>-7.13</v>
      </c>
      <c r="N231" t="s">
        <v>4523</v>
      </c>
      <c r="O231" t="s">
        <v>4524</v>
      </c>
      <c r="P231" t="s">
        <v>5303</v>
      </c>
      <c r="Q231" t="s">
        <v>5304</v>
      </c>
      <c r="R231" t="s">
        <v>44</v>
      </c>
      <c r="S231" t="s">
        <v>4682</v>
      </c>
      <c r="T231" s="3">
        <v>45818</v>
      </c>
      <c r="U231" s="3">
        <v>45819</v>
      </c>
      <c r="V231" s="2">
        <v>0</v>
      </c>
      <c r="W231" t="s">
        <v>44</v>
      </c>
      <c r="X231" t="s">
        <v>44</v>
      </c>
      <c r="Y231" t="s">
        <v>5305</v>
      </c>
      <c r="Z231" t="s">
        <v>900</v>
      </c>
      <c r="AA231" t="s">
        <v>4529</v>
      </c>
      <c r="AB231" t="s">
        <v>4530</v>
      </c>
      <c r="AC231" t="s">
        <v>89</v>
      </c>
      <c r="AD231" t="str">
        <f t="shared" si="3"/>
        <v>10-60</v>
      </c>
      <c r="AE231" t="str">
        <f>VLOOKUP(AD231,'Main_Sub Desc'!C:D,2,)</f>
        <v>LPC from invoicing</v>
      </c>
      <c r="AF231" t="str">
        <f>VLOOKUP(VALUE(H231),'Main_Sub Desc'!F:G,2,)</f>
        <v>Wtr Rev Late Payment</v>
      </c>
      <c r="AG231">
        <f>IFERROR(VLOOKUP(VALUE(I231),'PC Mapping'!A:F,6,),"")</f>
        <v>10469</v>
      </c>
      <c r="AH231" s="13" t="str">
        <f>VLOOKUP(AG231,'PC Mapping'!L:M,2,)</f>
        <v>Bolivar Water</v>
      </c>
    </row>
    <row r="232" spans="1:34" x14ac:dyDescent="0.2">
      <c r="A232" t="s">
        <v>5302</v>
      </c>
      <c r="B232" t="s">
        <v>5284</v>
      </c>
      <c r="C232" t="s">
        <v>4519</v>
      </c>
      <c r="D232" t="s">
        <v>4520</v>
      </c>
      <c r="E232" s="3">
        <v>45818</v>
      </c>
      <c r="F232" t="s">
        <v>44</v>
      </c>
      <c r="G232" t="s">
        <v>3742</v>
      </c>
      <c r="H232" t="s">
        <v>3716</v>
      </c>
      <c r="I232" t="s">
        <v>4534</v>
      </c>
      <c r="J232" t="s">
        <v>4522</v>
      </c>
      <c r="K232" s="2">
        <v>-11.04</v>
      </c>
      <c r="L232" t="s">
        <v>44</v>
      </c>
      <c r="M232" s="2">
        <v>-11.04</v>
      </c>
      <c r="N232" t="s">
        <v>4523</v>
      </c>
      <c r="O232" t="s">
        <v>4524</v>
      </c>
      <c r="P232" t="s">
        <v>5303</v>
      </c>
      <c r="Q232" t="s">
        <v>5306</v>
      </c>
      <c r="R232" t="s">
        <v>44</v>
      </c>
      <c r="S232" t="s">
        <v>4682</v>
      </c>
      <c r="T232" s="3">
        <v>45818</v>
      </c>
      <c r="U232" s="3">
        <v>45819</v>
      </c>
      <c r="V232" s="2">
        <v>0</v>
      </c>
      <c r="W232" t="s">
        <v>44</v>
      </c>
      <c r="X232" t="s">
        <v>44</v>
      </c>
      <c r="Y232" t="s">
        <v>5307</v>
      </c>
      <c r="Z232" t="s">
        <v>900</v>
      </c>
      <c r="AA232" t="s">
        <v>4529</v>
      </c>
      <c r="AB232" t="s">
        <v>4530</v>
      </c>
      <c r="AC232" t="s">
        <v>89</v>
      </c>
      <c r="AD232" t="str">
        <f t="shared" si="3"/>
        <v>10-60</v>
      </c>
      <c r="AE232" t="str">
        <f>VLOOKUP(AD232,'Main_Sub Desc'!C:D,2,)</f>
        <v>LPC from invoicing</v>
      </c>
      <c r="AF232" t="str">
        <f>VLOOKUP(VALUE(H232),'Main_Sub Desc'!F:G,2,)</f>
        <v>Wst Rev Late Payment</v>
      </c>
      <c r="AG232">
        <f>IFERROR(VLOOKUP(VALUE(I232),'PC Mapping'!A:F,6,),"")</f>
        <v>10514</v>
      </c>
      <c r="AH232" s="13" t="str">
        <f>VLOOKUP(AG232,'PC Mapping'!L:M,2,)</f>
        <v>Bolivar Sewer</v>
      </c>
    </row>
    <row r="233" spans="1:34" x14ac:dyDescent="0.2">
      <c r="A233" t="s">
        <v>5308</v>
      </c>
      <c r="B233" t="s">
        <v>5284</v>
      </c>
      <c r="C233" t="s">
        <v>4519</v>
      </c>
      <c r="D233" t="s">
        <v>4520</v>
      </c>
      <c r="E233" s="3">
        <v>45818</v>
      </c>
      <c r="F233" t="s">
        <v>44</v>
      </c>
      <c r="G233" t="s">
        <v>3742</v>
      </c>
      <c r="H233" t="s">
        <v>3722</v>
      </c>
      <c r="I233" t="s">
        <v>4538</v>
      </c>
      <c r="J233" t="s">
        <v>4522</v>
      </c>
      <c r="K233" s="2">
        <v>-7.13</v>
      </c>
      <c r="L233" t="s">
        <v>44</v>
      </c>
      <c r="M233" s="2">
        <v>-7.13</v>
      </c>
      <c r="N233" t="s">
        <v>4523</v>
      </c>
      <c r="O233" t="s">
        <v>4524</v>
      </c>
      <c r="P233" t="s">
        <v>5303</v>
      </c>
      <c r="Q233" t="s">
        <v>5309</v>
      </c>
      <c r="R233" t="s">
        <v>44</v>
      </c>
      <c r="S233" t="s">
        <v>4682</v>
      </c>
      <c r="T233" s="3">
        <v>45818</v>
      </c>
      <c r="U233" s="3">
        <v>45819</v>
      </c>
      <c r="V233" s="2">
        <v>0</v>
      </c>
      <c r="W233" t="s">
        <v>44</v>
      </c>
      <c r="X233" t="s">
        <v>44</v>
      </c>
      <c r="Y233" t="s">
        <v>5305</v>
      </c>
      <c r="Z233" t="s">
        <v>900</v>
      </c>
      <c r="AA233" t="s">
        <v>4529</v>
      </c>
      <c r="AB233" t="s">
        <v>4530</v>
      </c>
      <c r="AC233" t="s">
        <v>89</v>
      </c>
      <c r="AD233" t="str">
        <f t="shared" si="3"/>
        <v>10-60</v>
      </c>
      <c r="AE233" t="str">
        <f>VLOOKUP(AD233,'Main_Sub Desc'!C:D,2,)</f>
        <v>LPC from invoicing</v>
      </c>
      <c r="AF233" t="str">
        <f>VLOOKUP(VALUE(H233),'Main_Sub Desc'!F:G,2,)</f>
        <v>Wtr Rev Late Payment</v>
      </c>
      <c r="AG233">
        <f>IFERROR(VLOOKUP(VALUE(I233),'PC Mapping'!A:F,6,),"")</f>
        <v>10469</v>
      </c>
      <c r="AH233" s="13" t="str">
        <f>VLOOKUP(AG233,'PC Mapping'!L:M,2,)</f>
        <v>Bolivar Water</v>
      </c>
    </row>
    <row r="234" spans="1:34" x14ac:dyDescent="0.2">
      <c r="A234" t="s">
        <v>5308</v>
      </c>
      <c r="B234" t="s">
        <v>5284</v>
      </c>
      <c r="C234" t="s">
        <v>4519</v>
      </c>
      <c r="D234" t="s">
        <v>4520</v>
      </c>
      <c r="E234" s="3">
        <v>45818</v>
      </c>
      <c r="F234" t="s">
        <v>44</v>
      </c>
      <c r="G234" t="s">
        <v>3742</v>
      </c>
      <c r="H234" t="s">
        <v>3716</v>
      </c>
      <c r="I234" t="s">
        <v>4534</v>
      </c>
      <c r="J234" t="s">
        <v>4522</v>
      </c>
      <c r="K234" s="2">
        <v>-11.04</v>
      </c>
      <c r="L234" t="s">
        <v>44</v>
      </c>
      <c r="M234" s="2">
        <v>-11.04</v>
      </c>
      <c r="N234" t="s">
        <v>4523</v>
      </c>
      <c r="O234" t="s">
        <v>4524</v>
      </c>
      <c r="P234" t="s">
        <v>5303</v>
      </c>
      <c r="Q234" t="s">
        <v>5310</v>
      </c>
      <c r="R234" t="s">
        <v>44</v>
      </c>
      <c r="S234" t="s">
        <v>4682</v>
      </c>
      <c r="T234" s="3">
        <v>45818</v>
      </c>
      <c r="U234" s="3">
        <v>45819</v>
      </c>
      <c r="V234" s="2">
        <v>0</v>
      </c>
      <c r="W234" t="s">
        <v>44</v>
      </c>
      <c r="X234" t="s">
        <v>44</v>
      </c>
      <c r="Y234" t="s">
        <v>5307</v>
      </c>
      <c r="Z234" t="s">
        <v>900</v>
      </c>
      <c r="AA234" t="s">
        <v>4529</v>
      </c>
      <c r="AB234" t="s">
        <v>4530</v>
      </c>
      <c r="AC234" t="s">
        <v>89</v>
      </c>
      <c r="AD234" t="str">
        <f t="shared" si="3"/>
        <v>10-60</v>
      </c>
      <c r="AE234" t="str">
        <f>VLOOKUP(AD234,'Main_Sub Desc'!C:D,2,)</f>
        <v>LPC from invoicing</v>
      </c>
      <c r="AF234" t="str">
        <f>VLOOKUP(VALUE(H234),'Main_Sub Desc'!F:G,2,)</f>
        <v>Wst Rev Late Payment</v>
      </c>
      <c r="AG234">
        <f>IFERROR(VLOOKUP(VALUE(I234),'PC Mapping'!A:F,6,),"")</f>
        <v>10514</v>
      </c>
      <c r="AH234" s="13" t="str">
        <f>VLOOKUP(AG234,'PC Mapping'!L:M,2,)</f>
        <v>Bolivar Sewer</v>
      </c>
    </row>
    <row r="235" spans="1:34" x14ac:dyDescent="0.2">
      <c r="A235" t="s">
        <v>5311</v>
      </c>
      <c r="B235" t="s">
        <v>5284</v>
      </c>
      <c r="C235" t="s">
        <v>4519</v>
      </c>
      <c r="D235" t="s">
        <v>4520</v>
      </c>
      <c r="E235" s="3">
        <v>45818</v>
      </c>
      <c r="F235" t="s">
        <v>44</v>
      </c>
      <c r="G235" t="s">
        <v>3742</v>
      </c>
      <c r="H235" t="s">
        <v>3722</v>
      </c>
      <c r="I235" t="s">
        <v>4538</v>
      </c>
      <c r="J235" t="s">
        <v>4522</v>
      </c>
      <c r="K235" s="2">
        <v>-7.13</v>
      </c>
      <c r="L235" t="s">
        <v>44</v>
      </c>
      <c r="M235" s="2">
        <v>-7.13</v>
      </c>
      <c r="N235" t="s">
        <v>4523</v>
      </c>
      <c r="O235" t="s">
        <v>4524</v>
      </c>
      <c r="P235" t="s">
        <v>5303</v>
      </c>
      <c r="Q235" t="s">
        <v>5312</v>
      </c>
      <c r="R235" t="s">
        <v>44</v>
      </c>
      <c r="S235" t="s">
        <v>4682</v>
      </c>
      <c r="T235" s="3">
        <v>45818</v>
      </c>
      <c r="U235" s="3">
        <v>45819</v>
      </c>
      <c r="V235" s="2">
        <v>0</v>
      </c>
      <c r="W235" t="s">
        <v>44</v>
      </c>
      <c r="X235" t="s">
        <v>44</v>
      </c>
      <c r="Y235" t="s">
        <v>5305</v>
      </c>
      <c r="Z235" t="s">
        <v>900</v>
      </c>
      <c r="AA235" t="s">
        <v>4529</v>
      </c>
      <c r="AB235" t="s">
        <v>4530</v>
      </c>
      <c r="AC235" t="s">
        <v>89</v>
      </c>
      <c r="AD235" t="str">
        <f t="shared" si="3"/>
        <v>10-60</v>
      </c>
      <c r="AE235" t="str">
        <f>VLOOKUP(AD235,'Main_Sub Desc'!C:D,2,)</f>
        <v>LPC from invoicing</v>
      </c>
      <c r="AF235" t="str">
        <f>VLOOKUP(VALUE(H235),'Main_Sub Desc'!F:G,2,)</f>
        <v>Wtr Rev Late Payment</v>
      </c>
      <c r="AG235">
        <f>IFERROR(VLOOKUP(VALUE(I235),'PC Mapping'!A:F,6,),"")</f>
        <v>10469</v>
      </c>
      <c r="AH235" s="13" t="str">
        <f>VLOOKUP(AG235,'PC Mapping'!L:M,2,)</f>
        <v>Bolivar Water</v>
      </c>
    </row>
    <row r="236" spans="1:34" x14ac:dyDescent="0.2">
      <c r="A236" t="s">
        <v>5311</v>
      </c>
      <c r="B236" t="s">
        <v>5284</v>
      </c>
      <c r="C236" t="s">
        <v>4519</v>
      </c>
      <c r="D236" t="s">
        <v>4520</v>
      </c>
      <c r="E236" s="3">
        <v>45818</v>
      </c>
      <c r="F236" t="s">
        <v>44</v>
      </c>
      <c r="G236" t="s">
        <v>3742</v>
      </c>
      <c r="H236" t="s">
        <v>3716</v>
      </c>
      <c r="I236" t="s">
        <v>4534</v>
      </c>
      <c r="J236" t="s">
        <v>4522</v>
      </c>
      <c r="K236" s="2">
        <v>-11.04</v>
      </c>
      <c r="L236" t="s">
        <v>44</v>
      </c>
      <c r="M236" s="2">
        <v>-11.04</v>
      </c>
      <c r="N236" t="s">
        <v>4523</v>
      </c>
      <c r="O236" t="s">
        <v>4524</v>
      </c>
      <c r="P236" t="s">
        <v>5303</v>
      </c>
      <c r="Q236" t="s">
        <v>5313</v>
      </c>
      <c r="R236" t="s">
        <v>44</v>
      </c>
      <c r="S236" t="s">
        <v>4682</v>
      </c>
      <c r="T236" s="3">
        <v>45818</v>
      </c>
      <c r="U236" s="3">
        <v>45819</v>
      </c>
      <c r="V236" s="2">
        <v>0</v>
      </c>
      <c r="W236" t="s">
        <v>44</v>
      </c>
      <c r="X236" t="s">
        <v>44</v>
      </c>
      <c r="Y236" t="s">
        <v>5307</v>
      </c>
      <c r="Z236" t="s">
        <v>900</v>
      </c>
      <c r="AA236" t="s">
        <v>4529</v>
      </c>
      <c r="AB236" t="s">
        <v>4530</v>
      </c>
      <c r="AC236" t="s">
        <v>89</v>
      </c>
      <c r="AD236" t="str">
        <f t="shared" si="3"/>
        <v>10-60</v>
      </c>
      <c r="AE236" t="str">
        <f>VLOOKUP(AD236,'Main_Sub Desc'!C:D,2,)</f>
        <v>LPC from invoicing</v>
      </c>
      <c r="AF236" t="str">
        <f>VLOOKUP(VALUE(H236),'Main_Sub Desc'!F:G,2,)</f>
        <v>Wst Rev Late Payment</v>
      </c>
      <c r="AG236">
        <f>IFERROR(VLOOKUP(VALUE(I236),'PC Mapping'!A:F,6,),"")</f>
        <v>10514</v>
      </c>
      <c r="AH236" s="13" t="str">
        <f>VLOOKUP(AG236,'PC Mapping'!L:M,2,)</f>
        <v>Bolivar Sewer</v>
      </c>
    </row>
    <row r="237" spans="1:34" x14ac:dyDescent="0.2">
      <c r="A237" t="s">
        <v>5314</v>
      </c>
      <c r="B237" t="s">
        <v>5284</v>
      </c>
      <c r="C237" t="s">
        <v>4519</v>
      </c>
      <c r="D237" t="s">
        <v>4520</v>
      </c>
      <c r="E237" s="3">
        <v>45818</v>
      </c>
      <c r="F237" t="s">
        <v>44</v>
      </c>
      <c r="G237" t="s">
        <v>3742</v>
      </c>
      <c r="H237" t="s">
        <v>3716</v>
      </c>
      <c r="I237" t="s">
        <v>4534</v>
      </c>
      <c r="J237" t="s">
        <v>4522</v>
      </c>
      <c r="K237" s="2">
        <v>-11.04</v>
      </c>
      <c r="L237" t="s">
        <v>44</v>
      </c>
      <c r="M237" s="2">
        <v>-11.04</v>
      </c>
      <c r="N237" t="s">
        <v>4523</v>
      </c>
      <c r="O237" t="s">
        <v>4524</v>
      </c>
      <c r="P237" t="s">
        <v>5303</v>
      </c>
      <c r="Q237" t="s">
        <v>5315</v>
      </c>
      <c r="R237" t="s">
        <v>44</v>
      </c>
      <c r="S237" t="s">
        <v>4682</v>
      </c>
      <c r="T237" s="3">
        <v>45818</v>
      </c>
      <c r="U237" s="3">
        <v>45819</v>
      </c>
      <c r="V237" s="2">
        <v>0</v>
      </c>
      <c r="W237" t="s">
        <v>44</v>
      </c>
      <c r="X237" t="s">
        <v>44</v>
      </c>
      <c r="Y237" t="s">
        <v>5307</v>
      </c>
      <c r="Z237" t="s">
        <v>900</v>
      </c>
      <c r="AA237" t="s">
        <v>4529</v>
      </c>
      <c r="AB237" t="s">
        <v>4530</v>
      </c>
      <c r="AC237" t="s">
        <v>89</v>
      </c>
      <c r="AD237" t="str">
        <f t="shared" si="3"/>
        <v>10-60</v>
      </c>
      <c r="AE237" t="str">
        <f>VLOOKUP(AD237,'Main_Sub Desc'!C:D,2,)</f>
        <v>LPC from invoicing</v>
      </c>
      <c r="AF237" t="str">
        <f>VLOOKUP(VALUE(H237),'Main_Sub Desc'!F:G,2,)</f>
        <v>Wst Rev Late Payment</v>
      </c>
      <c r="AG237">
        <f>IFERROR(VLOOKUP(VALUE(I237),'PC Mapping'!A:F,6,),"")</f>
        <v>10514</v>
      </c>
      <c r="AH237" s="13" t="str">
        <f>VLOOKUP(AG237,'PC Mapping'!L:M,2,)</f>
        <v>Bolivar Sewer</v>
      </c>
    </row>
    <row r="238" spans="1:34" x14ac:dyDescent="0.2">
      <c r="A238" t="s">
        <v>5314</v>
      </c>
      <c r="B238" t="s">
        <v>5284</v>
      </c>
      <c r="C238" t="s">
        <v>4519</v>
      </c>
      <c r="D238" t="s">
        <v>4520</v>
      </c>
      <c r="E238" s="3">
        <v>45818</v>
      </c>
      <c r="F238" t="s">
        <v>44</v>
      </c>
      <c r="G238" t="s">
        <v>3742</v>
      </c>
      <c r="H238" t="s">
        <v>3722</v>
      </c>
      <c r="I238" t="s">
        <v>4538</v>
      </c>
      <c r="J238" t="s">
        <v>4522</v>
      </c>
      <c r="K238" s="2">
        <v>-7.13</v>
      </c>
      <c r="L238" t="s">
        <v>44</v>
      </c>
      <c r="M238" s="2">
        <v>-7.13</v>
      </c>
      <c r="N238" t="s">
        <v>4523</v>
      </c>
      <c r="O238" t="s">
        <v>4524</v>
      </c>
      <c r="P238" t="s">
        <v>5303</v>
      </c>
      <c r="Q238" t="s">
        <v>5316</v>
      </c>
      <c r="R238" t="s">
        <v>44</v>
      </c>
      <c r="S238" t="s">
        <v>4682</v>
      </c>
      <c r="T238" s="3">
        <v>45818</v>
      </c>
      <c r="U238" s="3">
        <v>45819</v>
      </c>
      <c r="V238" s="2">
        <v>0</v>
      </c>
      <c r="W238" t="s">
        <v>44</v>
      </c>
      <c r="X238" t="s">
        <v>44</v>
      </c>
      <c r="Y238" t="s">
        <v>5305</v>
      </c>
      <c r="Z238" t="s">
        <v>900</v>
      </c>
      <c r="AA238" t="s">
        <v>4529</v>
      </c>
      <c r="AB238" t="s">
        <v>4530</v>
      </c>
      <c r="AC238" t="s">
        <v>89</v>
      </c>
      <c r="AD238" t="str">
        <f t="shared" si="3"/>
        <v>10-60</v>
      </c>
      <c r="AE238" t="str">
        <f>VLOOKUP(AD238,'Main_Sub Desc'!C:D,2,)</f>
        <v>LPC from invoicing</v>
      </c>
      <c r="AF238" t="str">
        <f>VLOOKUP(VALUE(H238),'Main_Sub Desc'!F:G,2,)</f>
        <v>Wtr Rev Late Payment</v>
      </c>
      <c r="AG238">
        <f>IFERROR(VLOOKUP(VALUE(I238),'PC Mapping'!A:F,6,),"")</f>
        <v>10469</v>
      </c>
      <c r="AH238" s="13" t="str">
        <f>VLOOKUP(AG238,'PC Mapping'!L:M,2,)</f>
        <v>Bolivar Water</v>
      </c>
    </row>
    <row r="239" spans="1:34" x14ac:dyDescent="0.2">
      <c r="A239" t="s">
        <v>5317</v>
      </c>
      <c r="B239" t="s">
        <v>5318</v>
      </c>
      <c r="C239" t="s">
        <v>4519</v>
      </c>
      <c r="D239" t="s">
        <v>4520</v>
      </c>
      <c r="E239" s="3">
        <v>45818</v>
      </c>
      <c r="F239" t="s">
        <v>44</v>
      </c>
      <c r="G239" t="s">
        <v>3742</v>
      </c>
      <c r="H239" t="s">
        <v>3716</v>
      </c>
      <c r="I239" t="s">
        <v>4534</v>
      </c>
      <c r="J239" t="s">
        <v>4522</v>
      </c>
      <c r="K239" s="2">
        <v>-40.659999999999997</v>
      </c>
      <c r="L239" t="s">
        <v>44</v>
      </c>
      <c r="M239" s="2">
        <v>-40.659999999999997</v>
      </c>
      <c r="N239" t="s">
        <v>4523</v>
      </c>
      <c r="O239" t="s">
        <v>4524</v>
      </c>
      <c r="P239" t="s">
        <v>5319</v>
      </c>
      <c r="Q239" t="s">
        <v>5320</v>
      </c>
      <c r="R239" t="s">
        <v>44</v>
      </c>
      <c r="S239" t="s">
        <v>4688</v>
      </c>
      <c r="T239" s="3">
        <v>45819</v>
      </c>
      <c r="U239" s="3">
        <v>45819</v>
      </c>
      <c r="V239" s="2">
        <v>0</v>
      </c>
      <c r="W239" t="s">
        <v>44</v>
      </c>
      <c r="X239" t="s">
        <v>44</v>
      </c>
      <c r="Y239" t="s">
        <v>5321</v>
      </c>
      <c r="Z239" t="s">
        <v>787</v>
      </c>
      <c r="AA239" t="s">
        <v>4529</v>
      </c>
      <c r="AB239" t="s">
        <v>4530</v>
      </c>
      <c r="AC239" t="s">
        <v>89</v>
      </c>
      <c r="AD239" t="str">
        <f t="shared" si="3"/>
        <v>10-60</v>
      </c>
      <c r="AE239" t="str">
        <f>VLOOKUP(AD239,'Main_Sub Desc'!C:D,2,)</f>
        <v>LPC from invoicing</v>
      </c>
      <c r="AF239" t="str">
        <f>VLOOKUP(VALUE(H239),'Main_Sub Desc'!F:G,2,)</f>
        <v>Wst Rev Late Payment</v>
      </c>
      <c r="AG239">
        <f>IFERROR(VLOOKUP(VALUE(I239),'PC Mapping'!A:F,6,),"")</f>
        <v>10514</v>
      </c>
      <c r="AH239" s="13" t="str">
        <f>VLOOKUP(AG239,'PC Mapping'!L:M,2,)</f>
        <v>Bolivar Sewer</v>
      </c>
    </row>
    <row r="240" spans="1:34" x14ac:dyDescent="0.2">
      <c r="A240" t="s">
        <v>5317</v>
      </c>
      <c r="B240" t="s">
        <v>5318</v>
      </c>
      <c r="C240" t="s">
        <v>4519</v>
      </c>
      <c r="D240" t="s">
        <v>4520</v>
      </c>
      <c r="E240" s="3">
        <v>45818</v>
      </c>
      <c r="F240" t="s">
        <v>44</v>
      </c>
      <c r="G240" t="s">
        <v>3742</v>
      </c>
      <c r="H240" t="s">
        <v>3722</v>
      </c>
      <c r="I240" t="s">
        <v>4538</v>
      </c>
      <c r="J240" t="s">
        <v>4522</v>
      </c>
      <c r="K240" s="2">
        <v>-27.83</v>
      </c>
      <c r="L240" t="s">
        <v>44</v>
      </c>
      <c r="M240" s="2">
        <v>-27.83</v>
      </c>
      <c r="N240" t="s">
        <v>4523</v>
      </c>
      <c r="O240" t="s">
        <v>4524</v>
      </c>
      <c r="P240" t="s">
        <v>5319</v>
      </c>
      <c r="Q240" t="s">
        <v>5322</v>
      </c>
      <c r="R240" t="s">
        <v>44</v>
      </c>
      <c r="S240" t="s">
        <v>4688</v>
      </c>
      <c r="T240" s="3">
        <v>45819</v>
      </c>
      <c r="U240" s="3">
        <v>45819</v>
      </c>
      <c r="V240" s="2">
        <v>0</v>
      </c>
      <c r="W240" t="s">
        <v>44</v>
      </c>
      <c r="X240" t="s">
        <v>44</v>
      </c>
      <c r="Y240" t="s">
        <v>5323</v>
      </c>
      <c r="Z240" t="s">
        <v>787</v>
      </c>
      <c r="AA240" t="s">
        <v>4529</v>
      </c>
      <c r="AB240" t="s">
        <v>4530</v>
      </c>
      <c r="AC240" t="s">
        <v>89</v>
      </c>
      <c r="AD240" t="str">
        <f t="shared" si="3"/>
        <v>10-60</v>
      </c>
      <c r="AE240" t="str">
        <f>VLOOKUP(AD240,'Main_Sub Desc'!C:D,2,)</f>
        <v>LPC from invoicing</v>
      </c>
      <c r="AF240" t="str">
        <f>VLOOKUP(VALUE(H240),'Main_Sub Desc'!F:G,2,)</f>
        <v>Wtr Rev Late Payment</v>
      </c>
      <c r="AG240">
        <f>IFERROR(VLOOKUP(VALUE(I240),'PC Mapping'!A:F,6,),"")</f>
        <v>10469</v>
      </c>
      <c r="AH240" s="13" t="str">
        <f>VLOOKUP(AG240,'PC Mapping'!L:M,2,)</f>
        <v>Bolivar Water</v>
      </c>
    </row>
    <row r="241" spans="1:34" x14ac:dyDescent="0.2">
      <c r="A241" t="s">
        <v>5324</v>
      </c>
      <c r="B241" t="s">
        <v>5318</v>
      </c>
      <c r="C241" t="s">
        <v>4519</v>
      </c>
      <c r="D241" t="s">
        <v>4520</v>
      </c>
      <c r="E241" s="3">
        <v>45818</v>
      </c>
      <c r="F241" t="s">
        <v>44</v>
      </c>
      <c r="G241" t="s">
        <v>3742</v>
      </c>
      <c r="H241" t="s">
        <v>3722</v>
      </c>
      <c r="I241" t="s">
        <v>3752</v>
      </c>
      <c r="J241" t="s">
        <v>4522</v>
      </c>
      <c r="K241" s="2">
        <v>-15.23</v>
      </c>
      <c r="L241" t="s">
        <v>44</v>
      </c>
      <c r="M241" s="2">
        <v>-15.23</v>
      </c>
      <c r="N241" t="s">
        <v>4523</v>
      </c>
      <c r="O241" t="s">
        <v>4524</v>
      </c>
      <c r="P241" t="s">
        <v>5325</v>
      </c>
      <c r="Q241" t="s">
        <v>5326</v>
      </c>
      <c r="R241" t="s">
        <v>44</v>
      </c>
      <c r="S241" t="s">
        <v>4688</v>
      </c>
      <c r="T241" s="3">
        <v>45819</v>
      </c>
      <c r="U241" s="3">
        <v>45819</v>
      </c>
      <c r="V241" s="2">
        <v>0</v>
      </c>
      <c r="W241" t="s">
        <v>44</v>
      </c>
      <c r="X241" t="s">
        <v>44</v>
      </c>
      <c r="Y241" t="s">
        <v>5327</v>
      </c>
      <c r="Z241" t="s">
        <v>2908</v>
      </c>
      <c r="AA241" t="s">
        <v>4529</v>
      </c>
      <c r="AB241" t="s">
        <v>4530</v>
      </c>
      <c r="AC241" t="s">
        <v>89</v>
      </c>
      <c r="AD241" t="str">
        <f t="shared" si="3"/>
        <v>10-60</v>
      </c>
      <c r="AE241" t="str">
        <f>VLOOKUP(AD241,'Main_Sub Desc'!C:D,2,)</f>
        <v>LPC from invoicing</v>
      </c>
      <c r="AF241" t="str">
        <f>VLOOKUP(VALUE(H241),'Main_Sub Desc'!F:G,2,)</f>
        <v>Wtr Rev Late Payment</v>
      </c>
      <c r="AG241">
        <f>IFERROR(VLOOKUP(VALUE(I241),'PC Mapping'!A:F,6,),"")</f>
        <v>10719</v>
      </c>
      <c r="AH241" s="13" t="str">
        <f>VLOOKUP(AG241,'PC Mapping'!L:M,2,)</f>
        <v>All Other Water</v>
      </c>
    </row>
    <row r="242" spans="1:34" x14ac:dyDescent="0.2">
      <c r="A242" t="s">
        <v>5328</v>
      </c>
      <c r="B242" t="s">
        <v>5318</v>
      </c>
      <c r="C242" t="s">
        <v>4519</v>
      </c>
      <c r="D242" t="s">
        <v>4520</v>
      </c>
      <c r="E242" s="3">
        <v>45818</v>
      </c>
      <c r="F242" t="s">
        <v>44</v>
      </c>
      <c r="G242" t="s">
        <v>3742</v>
      </c>
      <c r="H242" t="s">
        <v>3722</v>
      </c>
      <c r="I242" t="s">
        <v>4538</v>
      </c>
      <c r="J242" t="s">
        <v>4522</v>
      </c>
      <c r="K242" s="2">
        <v>-11.1</v>
      </c>
      <c r="L242" t="s">
        <v>44</v>
      </c>
      <c r="M242" s="2">
        <v>-11.1</v>
      </c>
      <c r="N242" t="s">
        <v>4523</v>
      </c>
      <c r="O242" t="s">
        <v>4524</v>
      </c>
      <c r="P242" t="s">
        <v>5329</v>
      </c>
      <c r="Q242" t="s">
        <v>5330</v>
      </c>
      <c r="R242" t="s">
        <v>44</v>
      </c>
      <c r="S242" t="s">
        <v>4688</v>
      </c>
      <c r="T242" s="3">
        <v>45819</v>
      </c>
      <c r="U242" s="3">
        <v>45819</v>
      </c>
      <c r="V242" s="2">
        <v>0</v>
      </c>
      <c r="W242" t="s">
        <v>44</v>
      </c>
      <c r="X242" t="s">
        <v>44</v>
      </c>
      <c r="Y242" t="s">
        <v>5331</v>
      </c>
      <c r="Z242" t="s">
        <v>669</v>
      </c>
      <c r="AA242" t="s">
        <v>4529</v>
      </c>
      <c r="AB242" t="s">
        <v>4530</v>
      </c>
      <c r="AC242" t="s">
        <v>89</v>
      </c>
      <c r="AD242" t="str">
        <f t="shared" si="3"/>
        <v>10-60</v>
      </c>
      <c r="AE242" t="str">
        <f>VLOOKUP(AD242,'Main_Sub Desc'!C:D,2,)</f>
        <v>LPC from invoicing</v>
      </c>
      <c r="AF242" t="str">
        <f>VLOOKUP(VALUE(H242),'Main_Sub Desc'!F:G,2,)</f>
        <v>Wtr Rev Late Payment</v>
      </c>
      <c r="AG242">
        <f>IFERROR(VLOOKUP(VALUE(I242),'PC Mapping'!A:F,6,),"")</f>
        <v>10469</v>
      </c>
      <c r="AH242" s="13" t="str">
        <f>VLOOKUP(AG242,'PC Mapping'!L:M,2,)</f>
        <v>Bolivar Water</v>
      </c>
    </row>
    <row r="243" spans="1:34" x14ac:dyDescent="0.2">
      <c r="A243" t="s">
        <v>5328</v>
      </c>
      <c r="B243" t="s">
        <v>5318</v>
      </c>
      <c r="C243" t="s">
        <v>4519</v>
      </c>
      <c r="D243" t="s">
        <v>4520</v>
      </c>
      <c r="E243" s="3">
        <v>45818</v>
      </c>
      <c r="F243" t="s">
        <v>44</v>
      </c>
      <c r="G243" t="s">
        <v>3742</v>
      </c>
      <c r="H243" t="s">
        <v>3716</v>
      </c>
      <c r="I243" t="s">
        <v>4534</v>
      </c>
      <c r="J243" t="s">
        <v>4522</v>
      </c>
      <c r="K243" s="2">
        <v>-16.07</v>
      </c>
      <c r="L243" t="s">
        <v>44</v>
      </c>
      <c r="M243" s="2">
        <v>-16.07</v>
      </c>
      <c r="N243" t="s">
        <v>4523</v>
      </c>
      <c r="O243" t="s">
        <v>4524</v>
      </c>
      <c r="P243" t="s">
        <v>5329</v>
      </c>
      <c r="Q243" t="s">
        <v>5332</v>
      </c>
      <c r="R243" t="s">
        <v>44</v>
      </c>
      <c r="S243" t="s">
        <v>4688</v>
      </c>
      <c r="T243" s="3">
        <v>45819</v>
      </c>
      <c r="U243" s="3">
        <v>45819</v>
      </c>
      <c r="V243" s="2">
        <v>0</v>
      </c>
      <c r="W243" t="s">
        <v>44</v>
      </c>
      <c r="X243" t="s">
        <v>44</v>
      </c>
      <c r="Y243" t="s">
        <v>5333</v>
      </c>
      <c r="Z243" t="s">
        <v>669</v>
      </c>
      <c r="AA243" t="s">
        <v>4529</v>
      </c>
      <c r="AB243" t="s">
        <v>4530</v>
      </c>
      <c r="AC243" t="s">
        <v>89</v>
      </c>
      <c r="AD243" t="str">
        <f t="shared" si="3"/>
        <v>10-60</v>
      </c>
      <c r="AE243" t="str">
        <f>VLOOKUP(AD243,'Main_Sub Desc'!C:D,2,)</f>
        <v>LPC from invoicing</v>
      </c>
      <c r="AF243" t="str">
        <f>VLOOKUP(VALUE(H243),'Main_Sub Desc'!F:G,2,)</f>
        <v>Wst Rev Late Payment</v>
      </c>
      <c r="AG243">
        <f>IFERROR(VLOOKUP(VALUE(I243),'PC Mapping'!A:F,6,),"")</f>
        <v>10514</v>
      </c>
      <c r="AH243" s="13" t="str">
        <f>VLOOKUP(AG243,'PC Mapping'!L:M,2,)</f>
        <v>Bolivar Sewer</v>
      </c>
    </row>
    <row r="244" spans="1:34" x14ac:dyDescent="0.2">
      <c r="A244" t="s">
        <v>5334</v>
      </c>
      <c r="B244" t="s">
        <v>5318</v>
      </c>
      <c r="C244" t="s">
        <v>4519</v>
      </c>
      <c r="D244" t="s">
        <v>4520</v>
      </c>
      <c r="E244" s="3">
        <v>45818</v>
      </c>
      <c r="F244" t="s">
        <v>44</v>
      </c>
      <c r="G244" t="s">
        <v>3742</v>
      </c>
      <c r="H244" t="s">
        <v>3716</v>
      </c>
      <c r="I244" t="s">
        <v>4534</v>
      </c>
      <c r="J244" t="s">
        <v>4522</v>
      </c>
      <c r="K244" s="2">
        <v>-18.05</v>
      </c>
      <c r="L244" t="s">
        <v>44</v>
      </c>
      <c r="M244" s="2">
        <v>-18.05</v>
      </c>
      <c r="N244" t="s">
        <v>4523</v>
      </c>
      <c r="O244" t="s">
        <v>4524</v>
      </c>
      <c r="P244" t="s">
        <v>5335</v>
      </c>
      <c r="Q244" t="s">
        <v>5336</v>
      </c>
      <c r="R244" t="s">
        <v>44</v>
      </c>
      <c r="S244" t="s">
        <v>4688</v>
      </c>
      <c r="T244" s="3">
        <v>45819</v>
      </c>
      <c r="U244" s="3">
        <v>45819</v>
      </c>
      <c r="V244" s="2">
        <v>0</v>
      </c>
      <c r="W244" t="s">
        <v>44</v>
      </c>
      <c r="X244" t="s">
        <v>44</v>
      </c>
      <c r="Y244" t="s">
        <v>5337</v>
      </c>
      <c r="Z244" t="s">
        <v>774</v>
      </c>
      <c r="AA244" t="s">
        <v>4529</v>
      </c>
      <c r="AB244" t="s">
        <v>4530</v>
      </c>
      <c r="AC244" t="s">
        <v>89</v>
      </c>
      <c r="AD244" t="str">
        <f t="shared" si="3"/>
        <v>10-60</v>
      </c>
      <c r="AE244" t="str">
        <f>VLOOKUP(AD244,'Main_Sub Desc'!C:D,2,)</f>
        <v>LPC from invoicing</v>
      </c>
      <c r="AF244" t="str">
        <f>VLOOKUP(VALUE(H244),'Main_Sub Desc'!F:G,2,)</f>
        <v>Wst Rev Late Payment</v>
      </c>
      <c r="AG244">
        <f>IFERROR(VLOOKUP(VALUE(I244),'PC Mapping'!A:F,6,),"")</f>
        <v>10514</v>
      </c>
      <c r="AH244" s="13" t="str">
        <f>VLOOKUP(AG244,'PC Mapping'!L:M,2,)</f>
        <v>Bolivar Sewer</v>
      </c>
    </row>
    <row r="245" spans="1:34" x14ac:dyDescent="0.2">
      <c r="A245" t="s">
        <v>5334</v>
      </c>
      <c r="B245" t="s">
        <v>5318</v>
      </c>
      <c r="C245" t="s">
        <v>4519</v>
      </c>
      <c r="D245" t="s">
        <v>4520</v>
      </c>
      <c r="E245" s="3">
        <v>45818</v>
      </c>
      <c r="F245" t="s">
        <v>44</v>
      </c>
      <c r="G245" t="s">
        <v>3742</v>
      </c>
      <c r="H245" t="s">
        <v>3722</v>
      </c>
      <c r="I245" t="s">
        <v>4538</v>
      </c>
      <c r="J245" t="s">
        <v>4522</v>
      </c>
      <c r="K245" s="2">
        <v>-13.05</v>
      </c>
      <c r="L245" t="s">
        <v>44</v>
      </c>
      <c r="M245" s="2">
        <v>-13.05</v>
      </c>
      <c r="N245" t="s">
        <v>4523</v>
      </c>
      <c r="O245" t="s">
        <v>4524</v>
      </c>
      <c r="P245" t="s">
        <v>5335</v>
      </c>
      <c r="Q245" t="s">
        <v>5338</v>
      </c>
      <c r="R245" t="s">
        <v>44</v>
      </c>
      <c r="S245" t="s">
        <v>4688</v>
      </c>
      <c r="T245" s="3">
        <v>45819</v>
      </c>
      <c r="U245" s="3">
        <v>45819</v>
      </c>
      <c r="V245" s="2">
        <v>0</v>
      </c>
      <c r="W245" t="s">
        <v>44</v>
      </c>
      <c r="X245" t="s">
        <v>44</v>
      </c>
      <c r="Y245" t="s">
        <v>5339</v>
      </c>
      <c r="Z245" t="s">
        <v>774</v>
      </c>
      <c r="AA245" t="s">
        <v>4529</v>
      </c>
      <c r="AB245" t="s">
        <v>4530</v>
      </c>
      <c r="AC245" t="s">
        <v>89</v>
      </c>
      <c r="AD245" t="str">
        <f t="shared" si="3"/>
        <v>10-60</v>
      </c>
      <c r="AE245" t="str">
        <f>VLOOKUP(AD245,'Main_Sub Desc'!C:D,2,)</f>
        <v>LPC from invoicing</v>
      </c>
      <c r="AF245" t="str">
        <f>VLOOKUP(VALUE(H245),'Main_Sub Desc'!F:G,2,)</f>
        <v>Wtr Rev Late Payment</v>
      </c>
      <c r="AG245">
        <f>IFERROR(VLOOKUP(VALUE(I245),'PC Mapping'!A:F,6,),"")</f>
        <v>10469</v>
      </c>
      <c r="AH245" s="13" t="str">
        <f>VLOOKUP(AG245,'PC Mapping'!L:M,2,)</f>
        <v>Bolivar Water</v>
      </c>
    </row>
    <row r="246" spans="1:34" x14ac:dyDescent="0.2">
      <c r="A246" t="s">
        <v>5340</v>
      </c>
      <c r="B246" t="s">
        <v>5318</v>
      </c>
      <c r="C246" t="s">
        <v>4519</v>
      </c>
      <c r="D246" t="s">
        <v>4520</v>
      </c>
      <c r="E246" s="3">
        <v>45818</v>
      </c>
      <c r="F246" t="s">
        <v>44</v>
      </c>
      <c r="G246" t="s">
        <v>3742</v>
      </c>
      <c r="H246" t="s">
        <v>3722</v>
      </c>
      <c r="I246" t="s">
        <v>4538</v>
      </c>
      <c r="J246" t="s">
        <v>4522</v>
      </c>
      <c r="K246" s="2">
        <v>-24.45</v>
      </c>
      <c r="L246" t="s">
        <v>44</v>
      </c>
      <c r="M246" s="2">
        <v>-24.45</v>
      </c>
      <c r="N246" t="s">
        <v>4523</v>
      </c>
      <c r="O246" t="s">
        <v>4524</v>
      </c>
      <c r="P246" t="s">
        <v>5341</v>
      </c>
      <c r="Q246" t="s">
        <v>5342</v>
      </c>
      <c r="R246" t="s">
        <v>44</v>
      </c>
      <c r="S246" t="s">
        <v>4688</v>
      </c>
      <c r="T246" s="3">
        <v>45819</v>
      </c>
      <c r="U246" s="3">
        <v>45819</v>
      </c>
      <c r="V246" s="2">
        <v>0</v>
      </c>
      <c r="W246" t="s">
        <v>44</v>
      </c>
      <c r="X246" t="s">
        <v>44</v>
      </c>
      <c r="Y246" t="s">
        <v>5343</v>
      </c>
      <c r="Z246" t="s">
        <v>965</v>
      </c>
      <c r="AA246" t="s">
        <v>4529</v>
      </c>
      <c r="AB246" t="s">
        <v>4530</v>
      </c>
      <c r="AC246" t="s">
        <v>89</v>
      </c>
      <c r="AD246" t="str">
        <f t="shared" si="3"/>
        <v>10-60</v>
      </c>
      <c r="AE246" t="str">
        <f>VLOOKUP(AD246,'Main_Sub Desc'!C:D,2,)</f>
        <v>LPC from invoicing</v>
      </c>
      <c r="AF246" t="str">
        <f>VLOOKUP(VALUE(H246),'Main_Sub Desc'!F:G,2,)</f>
        <v>Wtr Rev Late Payment</v>
      </c>
      <c r="AG246">
        <f>IFERROR(VLOOKUP(VALUE(I246),'PC Mapping'!A:F,6,),"")</f>
        <v>10469</v>
      </c>
      <c r="AH246" s="13" t="str">
        <f>VLOOKUP(AG246,'PC Mapping'!L:M,2,)</f>
        <v>Bolivar Water</v>
      </c>
    </row>
    <row r="247" spans="1:34" x14ac:dyDescent="0.2">
      <c r="A247" t="s">
        <v>5340</v>
      </c>
      <c r="B247" t="s">
        <v>5318</v>
      </c>
      <c r="C247" t="s">
        <v>4519</v>
      </c>
      <c r="D247" t="s">
        <v>4520</v>
      </c>
      <c r="E247" s="3">
        <v>45818</v>
      </c>
      <c r="F247" t="s">
        <v>44</v>
      </c>
      <c r="G247" t="s">
        <v>3742</v>
      </c>
      <c r="H247" t="s">
        <v>3716</v>
      </c>
      <c r="I247" t="s">
        <v>4534</v>
      </c>
      <c r="J247" t="s">
        <v>4522</v>
      </c>
      <c r="K247" s="2">
        <v>-36.85</v>
      </c>
      <c r="L247" t="s">
        <v>44</v>
      </c>
      <c r="M247" s="2">
        <v>-36.85</v>
      </c>
      <c r="N247" t="s">
        <v>4523</v>
      </c>
      <c r="O247" t="s">
        <v>4524</v>
      </c>
      <c r="P247" t="s">
        <v>5341</v>
      </c>
      <c r="Q247" t="s">
        <v>5344</v>
      </c>
      <c r="R247" t="s">
        <v>44</v>
      </c>
      <c r="S247" t="s">
        <v>4688</v>
      </c>
      <c r="T247" s="3">
        <v>45819</v>
      </c>
      <c r="U247" s="3">
        <v>45819</v>
      </c>
      <c r="V247" s="2">
        <v>0</v>
      </c>
      <c r="W247" t="s">
        <v>44</v>
      </c>
      <c r="X247" t="s">
        <v>44</v>
      </c>
      <c r="Y247" t="s">
        <v>5345</v>
      </c>
      <c r="Z247" t="s">
        <v>965</v>
      </c>
      <c r="AA247" t="s">
        <v>4529</v>
      </c>
      <c r="AB247" t="s">
        <v>4530</v>
      </c>
      <c r="AC247" t="s">
        <v>89</v>
      </c>
      <c r="AD247" t="str">
        <f t="shared" si="3"/>
        <v>10-60</v>
      </c>
      <c r="AE247" t="str">
        <f>VLOOKUP(AD247,'Main_Sub Desc'!C:D,2,)</f>
        <v>LPC from invoicing</v>
      </c>
      <c r="AF247" t="str">
        <f>VLOOKUP(VALUE(H247),'Main_Sub Desc'!F:G,2,)</f>
        <v>Wst Rev Late Payment</v>
      </c>
      <c r="AG247">
        <f>IFERROR(VLOOKUP(VALUE(I247),'PC Mapping'!A:F,6,),"")</f>
        <v>10514</v>
      </c>
      <c r="AH247" s="13" t="str">
        <f>VLOOKUP(AG247,'PC Mapping'!L:M,2,)</f>
        <v>Bolivar Sewer</v>
      </c>
    </row>
    <row r="248" spans="1:34" x14ac:dyDescent="0.2">
      <c r="A248" t="s">
        <v>5346</v>
      </c>
      <c r="B248" t="s">
        <v>5318</v>
      </c>
      <c r="C248" t="s">
        <v>4519</v>
      </c>
      <c r="D248" t="s">
        <v>4520</v>
      </c>
      <c r="E248" s="3">
        <v>45818</v>
      </c>
      <c r="F248" t="s">
        <v>44</v>
      </c>
      <c r="G248" t="s">
        <v>3742</v>
      </c>
      <c r="H248" t="s">
        <v>3722</v>
      </c>
      <c r="I248" t="s">
        <v>4538</v>
      </c>
      <c r="J248" t="s">
        <v>4522</v>
      </c>
      <c r="K248" s="2">
        <v>-24.64</v>
      </c>
      <c r="L248" t="s">
        <v>44</v>
      </c>
      <c r="M248" s="2">
        <v>-24.64</v>
      </c>
      <c r="N248" t="s">
        <v>4523</v>
      </c>
      <c r="O248" t="s">
        <v>4524</v>
      </c>
      <c r="P248" t="s">
        <v>5347</v>
      </c>
      <c r="Q248" t="s">
        <v>5348</v>
      </c>
      <c r="R248" t="s">
        <v>44</v>
      </c>
      <c r="S248" t="s">
        <v>4688</v>
      </c>
      <c r="T248" s="3">
        <v>45819</v>
      </c>
      <c r="U248" s="3">
        <v>45819</v>
      </c>
      <c r="V248" s="2">
        <v>0</v>
      </c>
      <c r="W248" t="s">
        <v>44</v>
      </c>
      <c r="X248" t="s">
        <v>44</v>
      </c>
      <c r="Y248" t="s">
        <v>5349</v>
      </c>
      <c r="Z248" t="s">
        <v>1242</v>
      </c>
      <c r="AA248" t="s">
        <v>4529</v>
      </c>
      <c r="AB248" t="s">
        <v>4530</v>
      </c>
      <c r="AC248" t="s">
        <v>89</v>
      </c>
      <c r="AD248" t="str">
        <f t="shared" si="3"/>
        <v>10-60</v>
      </c>
      <c r="AE248" t="str">
        <f>VLOOKUP(AD248,'Main_Sub Desc'!C:D,2,)</f>
        <v>LPC from invoicing</v>
      </c>
      <c r="AF248" t="str">
        <f>VLOOKUP(VALUE(H248),'Main_Sub Desc'!F:G,2,)</f>
        <v>Wtr Rev Late Payment</v>
      </c>
      <c r="AG248">
        <f>IFERROR(VLOOKUP(VALUE(I248),'PC Mapping'!A:F,6,),"")</f>
        <v>10469</v>
      </c>
      <c r="AH248" s="13" t="str">
        <f>VLOOKUP(AG248,'PC Mapping'!L:M,2,)</f>
        <v>Bolivar Water</v>
      </c>
    </row>
    <row r="249" spans="1:34" x14ac:dyDescent="0.2">
      <c r="A249" t="s">
        <v>5346</v>
      </c>
      <c r="B249" t="s">
        <v>5318</v>
      </c>
      <c r="C249" t="s">
        <v>4519</v>
      </c>
      <c r="D249" t="s">
        <v>4520</v>
      </c>
      <c r="E249" s="3">
        <v>45818</v>
      </c>
      <c r="F249" t="s">
        <v>44</v>
      </c>
      <c r="G249" t="s">
        <v>3742</v>
      </c>
      <c r="H249" t="s">
        <v>3716</v>
      </c>
      <c r="I249" t="s">
        <v>4534</v>
      </c>
      <c r="J249" t="s">
        <v>4522</v>
      </c>
      <c r="K249" s="2">
        <v>-36.04</v>
      </c>
      <c r="L249" t="s">
        <v>44</v>
      </c>
      <c r="M249" s="2">
        <v>-36.04</v>
      </c>
      <c r="N249" t="s">
        <v>4523</v>
      </c>
      <c r="O249" t="s">
        <v>4524</v>
      </c>
      <c r="P249" t="s">
        <v>5347</v>
      </c>
      <c r="Q249" t="s">
        <v>5350</v>
      </c>
      <c r="R249" t="s">
        <v>44</v>
      </c>
      <c r="S249" t="s">
        <v>4688</v>
      </c>
      <c r="T249" s="3">
        <v>45819</v>
      </c>
      <c r="U249" s="3">
        <v>45819</v>
      </c>
      <c r="V249" s="2">
        <v>0</v>
      </c>
      <c r="W249" t="s">
        <v>44</v>
      </c>
      <c r="X249" t="s">
        <v>44</v>
      </c>
      <c r="Y249" t="s">
        <v>5351</v>
      </c>
      <c r="Z249" t="s">
        <v>1242</v>
      </c>
      <c r="AA249" t="s">
        <v>4529</v>
      </c>
      <c r="AB249" t="s">
        <v>4530</v>
      </c>
      <c r="AC249" t="s">
        <v>89</v>
      </c>
      <c r="AD249" t="str">
        <f t="shared" si="3"/>
        <v>10-60</v>
      </c>
      <c r="AE249" t="str">
        <f>VLOOKUP(AD249,'Main_Sub Desc'!C:D,2,)</f>
        <v>LPC from invoicing</v>
      </c>
      <c r="AF249" t="str">
        <f>VLOOKUP(VALUE(H249),'Main_Sub Desc'!F:G,2,)</f>
        <v>Wst Rev Late Payment</v>
      </c>
      <c r="AG249">
        <f>IFERROR(VLOOKUP(VALUE(I249),'PC Mapping'!A:F,6,),"")</f>
        <v>10514</v>
      </c>
      <c r="AH249" s="13" t="str">
        <f>VLOOKUP(AG249,'PC Mapping'!L:M,2,)</f>
        <v>Bolivar Sewer</v>
      </c>
    </row>
    <row r="250" spans="1:34" x14ac:dyDescent="0.2">
      <c r="A250" t="s">
        <v>5352</v>
      </c>
      <c r="B250" t="s">
        <v>5318</v>
      </c>
      <c r="C250" t="s">
        <v>4519</v>
      </c>
      <c r="D250" t="s">
        <v>4520</v>
      </c>
      <c r="E250" s="3">
        <v>45818</v>
      </c>
      <c r="F250" t="s">
        <v>44</v>
      </c>
      <c r="G250" t="s">
        <v>3742</v>
      </c>
      <c r="H250" t="s">
        <v>3716</v>
      </c>
      <c r="I250" t="s">
        <v>4534</v>
      </c>
      <c r="J250" t="s">
        <v>4522</v>
      </c>
      <c r="K250" s="2">
        <v>-22.68</v>
      </c>
      <c r="L250" t="s">
        <v>44</v>
      </c>
      <c r="M250" s="2">
        <v>-22.68</v>
      </c>
      <c r="N250" t="s">
        <v>4523</v>
      </c>
      <c r="O250" t="s">
        <v>4524</v>
      </c>
      <c r="P250" t="s">
        <v>5353</v>
      </c>
      <c r="Q250" t="s">
        <v>5354</v>
      </c>
      <c r="R250" t="s">
        <v>44</v>
      </c>
      <c r="S250" t="s">
        <v>4688</v>
      </c>
      <c r="T250" s="3">
        <v>45819</v>
      </c>
      <c r="U250" s="3">
        <v>45819</v>
      </c>
      <c r="V250" s="2">
        <v>0</v>
      </c>
      <c r="W250" t="s">
        <v>44</v>
      </c>
      <c r="X250" t="s">
        <v>44</v>
      </c>
      <c r="Y250" t="s">
        <v>5355</v>
      </c>
      <c r="Z250" t="s">
        <v>1312</v>
      </c>
      <c r="AA250" t="s">
        <v>4529</v>
      </c>
      <c r="AB250" t="s">
        <v>4530</v>
      </c>
      <c r="AC250" t="s">
        <v>89</v>
      </c>
      <c r="AD250" t="str">
        <f t="shared" si="3"/>
        <v>10-60</v>
      </c>
      <c r="AE250" t="str">
        <f>VLOOKUP(AD250,'Main_Sub Desc'!C:D,2,)</f>
        <v>LPC from invoicing</v>
      </c>
      <c r="AF250" t="str">
        <f>VLOOKUP(VALUE(H250),'Main_Sub Desc'!F:G,2,)</f>
        <v>Wst Rev Late Payment</v>
      </c>
      <c r="AG250">
        <f>IFERROR(VLOOKUP(VALUE(I250),'PC Mapping'!A:F,6,),"")</f>
        <v>10514</v>
      </c>
      <c r="AH250" s="13" t="str">
        <f>VLOOKUP(AG250,'PC Mapping'!L:M,2,)</f>
        <v>Bolivar Sewer</v>
      </c>
    </row>
    <row r="251" spans="1:34" x14ac:dyDescent="0.2">
      <c r="A251" t="s">
        <v>5356</v>
      </c>
      <c r="B251" t="s">
        <v>5318</v>
      </c>
      <c r="C251" t="s">
        <v>4519</v>
      </c>
      <c r="D251" t="s">
        <v>4520</v>
      </c>
      <c r="E251" s="3">
        <v>45818</v>
      </c>
      <c r="F251" t="s">
        <v>44</v>
      </c>
      <c r="G251" t="s">
        <v>3742</v>
      </c>
      <c r="H251" t="s">
        <v>3716</v>
      </c>
      <c r="I251" t="s">
        <v>4534</v>
      </c>
      <c r="J251" t="s">
        <v>4522</v>
      </c>
      <c r="K251" s="2">
        <v>-15.73</v>
      </c>
      <c r="L251" t="s">
        <v>44</v>
      </c>
      <c r="M251" s="2">
        <v>-15.73</v>
      </c>
      <c r="N251" t="s">
        <v>4523</v>
      </c>
      <c r="O251" t="s">
        <v>4524</v>
      </c>
      <c r="P251" t="s">
        <v>5357</v>
      </c>
      <c r="Q251" t="s">
        <v>5358</v>
      </c>
      <c r="R251" t="s">
        <v>44</v>
      </c>
      <c r="S251" t="s">
        <v>4688</v>
      </c>
      <c r="T251" s="3">
        <v>45819</v>
      </c>
      <c r="U251" s="3">
        <v>45819</v>
      </c>
      <c r="V251" s="2">
        <v>0</v>
      </c>
      <c r="W251" t="s">
        <v>44</v>
      </c>
      <c r="X251" t="s">
        <v>44</v>
      </c>
      <c r="Y251" t="s">
        <v>5359</v>
      </c>
      <c r="Z251" t="s">
        <v>572</v>
      </c>
      <c r="AA251" t="s">
        <v>4529</v>
      </c>
      <c r="AB251" t="s">
        <v>4530</v>
      </c>
      <c r="AC251" t="s">
        <v>89</v>
      </c>
      <c r="AD251" t="str">
        <f t="shared" si="3"/>
        <v>10-60</v>
      </c>
      <c r="AE251" t="str">
        <f>VLOOKUP(AD251,'Main_Sub Desc'!C:D,2,)</f>
        <v>LPC from invoicing</v>
      </c>
      <c r="AF251" t="str">
        <f>VLOOKUP(VALUE(H251),'Main_Sub Desc'!F:G,2,)</f>
        <v>Wst Rev Late Payment</v>
      </c>
      <c r="AG251">
        <f>IFERROR(VLOOKUP(VALUE(I251),'PC Mapping'!A:F,6,),"")</f>
        <v>10514</v>
      </c>
      <c r="AH251" s="13" t="str">
        <f>VLOOKUP(AG251,'PC Mapping'!L:M,2,)</f>
        <v>Bolivar Sewer</v>
      </c>
    </row>
    <row r="252" spans="1:34" x14ac:dyDescent="0.2">
      <c r="A252" t="s">
        <v>5356</v>
      </c>
      <c r="B252" t="s">
        <v>5318</v>
      </c>
      <c r="C252" t="s">
        <v>4519</v>
      </c>
      <c r="D252" t="s">
        <v>4520</v>
      </c>
      <c r="E252" s="3">
        <v>45818</v>
      </c>
      <c r="F252" t="s">
        <v>44</v>
      </c>
      <c r="G252" t="s">
        <v>3742</v>
      </c>
      <c r="H252" t="s">
        <v>3722</v>
      </c>
      <c r="I252" t="s">
        <v>4538</v>
      </c>
      <c r="J252" t="s">
        <v>4522</v>
      </c>
      <c r="K252" s="2">
        <v>-10.81</v>
      </c>
      <c r="L252" t="s">
        <v>44</v>
      </c>
      <c r="M252" s="2">
        <v>-10.81</v>
      </c>
      <c r="N252" t="s">
        <v>4523</v>
      </c>
      <c r="O252" t="s">
        <v>4524</v>
      </c>
      <c r="P252" t="s">
        <v>5357</v>
      </c>
      <c r="Q252" t="s">
        <v>5360</v>
      </c>
      <c r="R252" t="s">
        <v>44</v>
      </c>
      <c r="S252" t="s">
        <v>4688</v>
      </c>
      <c r="T252" s="3">
        <v>45819</v>
      </c>
      <c r="U252" s="3">
        <v>45819</v>
      </c>
      <c r="V252" s="2">
        <v>0</v>
      </c>
      <c r="W252" t="s">
        <v>44</v>
      </c>
      <c r="X252" t="s">
        <v>44</v>
      </c>
      <c r="Y252" t="s">
        <v>5361</v>
      </c>
      <c r="Z252" t="s">
        <v>572</v>
      </c>
      <c r="AA252" t="s">
        <v>4529</v>
      </c>
      <c r="AB252" t="s">
        <v>4530</v>
      </c>
      <c r="AC252" t="s">
        <v>89</v>
      </c>
      <c r="AD252" t="str">
        <f t="shared" si="3"/>
        <v>10-60</v>
      </c>
      <c r="AE252" t="str">
        <f>VLOOKUP(AD252,'Main_Sub Desc'!C:D,2,)</f>
        <v>LPC from invoicing</v>
      </c>
      <c r="AF252" t="str">
        <f>VLOOKUP(VALUE(H252),'Main_Sub Desc'!F:G,2,)</f>
        <v>Wtr Rev Late Payment</v>
      </c>
      <c r="AG252">
        <f>IFERROR(VLOOKUP(VALUE(I252),'PC Mapping'!A:F,6,),"")</f>
        <v>10469</v>
      </c>
      <c r="AH252" s="13" t="str">
        <f>VLOOKUP(AG252,'PC Mapping'!L:M,2,)</f>
        <v>Bolivar Water</v>
      </c>
    </row>
    <row r="253" spans="1:34" x14ac:dyDescent="0.2">
      <c r="A253" t="s">
        <v>5362</v>
      </c>
      <c r="B253" t="s">
        <v>5318</v>
      </c>
      <c r="C253" t="s">
        <v>4519</v>
      </c>
      <c r="D253" t="s">
        <v>4520</v>
      </c>
      <c r="E253" s="3">
        <v>45818</v>
      </c>
      <c r="F253" t="s">
        <v>44</v>
      </c>
      <c r="G253" t="s">
        <v>3742</v>
      </c>
      <c r="H253" t="s">
        <v>3716</v>
      </c>
      <c r="I253" t="s">
        <v>4534</v>
      </c>
      <c r="J253" t="s">
        <v>4522</v>
      </c>
      <c r="K253" s="2">
        <v>-23.69</v>
      </c>
      <c r="L253" t="s">
        <v>44</v>
      </c>
      <c r="M253" s="2">
        <v>-23.69</v>
      </c>
      <c r="N253" t="s">
        <v>4523</v>
      </c>
      <c r="O253" t="s">
        <v>4524</v>
      </c>
      <c r="P253" t="s">
        <v>5290</v>
      </c>
      <c r="Q253" t="s">
        <v>5363</v>
      </c>
      <c r="R253" t="s">
        <v>44</v>
      </c>
      <c r="S253" t="s">
        <v>4688</v>
      </c>
      <c r="T253" s="3">
        <v>45819</v>
      </c>
      <c r="U253" s="3">
        <v>45819</v>
      </c>
      <c r="V253" s="2">
        <v>0</v>
      </c>
      <c r="W253" t="s">
        <v>44</v>
      </c>
      <c r="X253" t="s">
        <v>44</v>
      </c>
      <c r="Y253" t="s">
        <v>5364</v>
      </c>
      <c r="Z253" t="s">
        <v>584</v>
      </c>
      <c r="AA253" t="s">
        <v>4529</v>
      </c>
      <c r="AB253" t="s">
        <v>4530</v>
      </c>
      <c r="AC253" t="s">
        <v>89</v>
      </c>
      <c r="AD253" t="str">
        <f t="shared" si="3"/>
        <v>10-60</v>
      </c>
      <c r="AE253" t="str">
        <f>VLOOKUP(AD253,'Main_Sub Desc'!C:D,2,)</f>
        <v>LPC from invoicing</v>
      </c>
      <c r="AF253" t="str">
        <f>VLOOKUP(VALUE(H253),'Main_Sub Desc'!F:G,2,)</f>
        <v>Wst Rev Late Payment</v>
      </c>
      <c r="AG253">
        <f>IFERROR(VLOOKUP(VALUE(I253),'PC Mapping'!A:F,6,),"")</f>
        <v>10514</v>
      </c>
      <c r="AH253" s="13" t="str">
        <f>VLOOKUP(AG253,'PC Mapping'!L:M,2,)</f>
        <v>Bolivar Sewer</v>
      </c>
    </row>
    <row r="254" spans="1:34" x14ac:dyDescent="0.2">
      <c r="A254" t="s">
        <v>5362</v>
      </c>
      <c r="B254" t="s">
        <v>5318</v>
      </c>
      <c r="C254" t="s">
        <v>4519</v>
      </c>
      <c r="D254" t="s">
        <v>4520</v>
      </c>
      <c r="E254" s="3">
        <v>45818</v>
      </c>
      <c r="F254" t="s">
        <v>44</v>
      </c>
      <c r="G254" t="s">
        <v>3742</v>
      </c>
      <c r="H254" t="s">
        <v>3722</v>
      </c>
      <c r="I254" t="s">
        <v>4538</v>
      </c>
      <c r="J254" t="s">
        <v>4522</v>
      </c>
      <c r="K254" s="2">
        <v>-15.08</v>
      </c>
      <c r="L254" t="s">
        <v>44</v>
      </c>
      <c r="M254" s="2">
        <v>-15.08</v>
      </c>
      <c r="N254" t="s">
        <v>4523</v>
      </c>
      <c r="O254" t="s">
        <v>4524</v>
      </c>
      <c r="P254" t="s">
        <v>5290</v>
      </c>
      <c r="Q254" t="s">
        <v>5365</v>
      </c>
      <c r="R254" t="s">
        <v>44</v>
      </c>
      <c r="S254" t="s">
        <v>4688</v>
      </c>
      <c r="T254" s="3">
        <v>45819</v>
      </c>
      <c r="U254" s="3">
        <v>45819</v>
      </c>
      <c r="V254" s="2">
        <v>0</v>
      </c>
      <c r="W254" t="s">
        <v>44</v>
      </c>
      <c r="X254" t="s">
        <v>44</v>
      </c>
      <c r="Y254" t="s">
        <v>5366</v>
      </c>
      <c r="Z254" t="s">
        <v>584</v>
      </c>
      <c r="AA254" t="s">
        <v>4529</v>
      </c>
      <c r="AB254" t="s">
        <v>4530</v>
      </c>
      <c r="AC254" t="s">
        <v>89</v>
      </c>
      <c r="AD254" t="str">
        <f t="shared" si="3"/>
        <v>10-60</v>
      </c>
      <c r="AE254" t="str">
        <f>VLOOKUP(AD254,'Main_Sub Desc'!C:D,2,)</f>
        <v>LPC from invoicing</v>
      </c>
      <c r="AF254" t="str">
        <f>VLOOKUP(VALUE(H254),'Main_Sub Desc'!F:G,2,)</f>
        <v>Wtr Rev Late Payment</v>
      </c>
      <c r="AG254">
        <f>IFERROR(VLOOKUP(VALUE(I254),'PC Mapping'!A:F,6,),"")</f>
        <v>10469</v>
      </c>
      <c r="AH254" s="13" t="str">
        <f>VLOOKUP(AG254,'PC Mapping'!L:M,2,)</f>
        <v>Bolivar Water</v>
      </c>
    </row>
    <row r="255" spans="1:34" x14ac:dyDescent="0.2">
      <c r="A255" t="s">
        <v>5367</v>
      </c>
      <c r="B255" t="s">
        <v>5318</v>
      </c>
      <c r="C255" t="s">
        <v>4519</v>
      </c>
      <c r="D255" t="s">
        <v>4520</v>
      </c>
      <c r="E255" s="3">
        <v>45818</v>
      </c>
      <c r="F255" t="s">
        <v>44</v>
      </c>
      <c r="G255" t="s">
        <v>3742</v>
      </c>
      <c r="H255" t="s">
        <v>3716</v>
      </c>
      <c r="I255" t="s">
        <v>4534</v>
      </c>
      <c r="J255" t="s">
        <v>4522</v>
      </c>
      <c r="K255" s="2">
        <v>-17.75</v>
      </c>
      <c r="L255" t="s">
        <v>44</v>
      </c>
      <c r="M255" s="2">
        <v>-17.75</v>
      </c>
      <c r="N255" t="s">
        <v>4523</v>
      </c>
      <c r="O255" t="s">
        <v>4524</v>
      </c>
      <c r="P255" t="s">
        <v>5368</v>
      </c>
      <c r="Q255" t="s">
        <v>5369</v>
      </c>
      <c r="R255" t="s">
        <v>44</v>
      </c>
      <c r="S255" t="s">
        <v>4688</v>
      </c>
      <c r="T255" s="3">
        <v>45819</v>
      </c>
      <c r="U255" s="3">
        <v>45819</v>
      </c>
      <c r="V255" s="2">
        <v>0</v>
      </c>
      <c r="W255" t="s">
        <v>44</v>
      </c>
      <c r="X255" t="s">
        <v>44</v>
      </c>
      <c r="Y255" t="s">
        <v>5370</v>
      </c>
      <c r="Z255" t="s">
        <v>659</v>
      </c>
      <c r="AA255" t="s">
        <v>4529</v>
      </c>
      <c r="AB255" t="s">
        <v>4530</v>
      </c>
      <c r="AC255" t="s">
        <v>89</v>
      </c>
      <c r="AD255" t="str">
        <f t="shared" si="3"/>
        <v>10-60</v>
      </c>
      <c r="AE255" t="str">
        <f>VLOOKUP(AD255,'Main_Sub Desc'!C:D,2,)</f>
        <v>LPC from invoicing</v>
      </c>
      <c r="AF255" t="str">
        <f>VLOOKUP(VALUE(H255),'Main_Sub Desc'!F:G,2,)</f>
        <v>Wst Rev Late Payment</v>
      </c>
      <c r="AG255">
        <f>IFERROR(VLOOKUP(VALUE(I255),'PC Mapping'!A:F,6,),"")</f>
        <v>10514</v>
      </c>
      <c r="AH255" s="13" t="str">
        <f>VLOOKUP(AG255,'PC Mapping'!L:M,2,)</f>
        <v>Bolivar Sewer</v>
      </c>
    </row>
    <row r="256" spans="1:34" x14ac:dyDescent="0.2">
      <c r="A256" t="s">
        <v>5367</v>
      </c>
      <c r="B256" t="s">
        <v>5318</v>
      </c>
      <c r="C256" t="s">
        <v>4519</v>
      </c>
      <c r="D256" t="s">
        <v>4520</v>
      </c>
      <c r="E256" s="3">
        <v>45818</v>
      </c>
      <c r="F256" t="s">
        <v>44</v>
      </c>
      <c r="G256" t="s">
        <v>3742</v>
      </c>
      <c r="H256" t="s">
        <v>3722</v>
      </c>
      <c r="I256" t="s">
        <v>4538</v>
      </c>
      <c r="J256" t="s">
        <v>4522</v>
      </c>
      <c r="K256" s="2">
        <v>-10.78</v>
      </c>
      <c r="L256" t="s">
        <v>44</v>
      </c>
      <c r="M256" s="2">
        <v>-10.78</v>
      </c>
      <c r="N256" t="s">
        <v>4523</v>
      </c>
      <c r="O256" t="s">
        <v>4524</v>
      </c>
      <c r="P256" t="s">
        <v>5368</v>
      </c>
      <c r="Q256" t="s">
        <v>5371</v>
      </c>
      <c r="R256" t="s">
        <v>44</v>
      </c>
      <c r="S256" t="s">
        <v>4688</v>
      </c>
      <c r="T256" s="3">
        <v>45819</v>
      </c>
      <c r="U256" s="3">
        <v>45819</v>
      </c>
      <c r="V256" s="2">
        <v>0</v>
      </c>
      <c r="W256" t="s">
        <v>44</v>
      </c>
      <c r="X256" t="s">
        <v>44</v>
      </c>
      <c r="Y256" t="s">
        <v>5372</v>
      </c>
      <c r="Z256" t="s">
        <v>659</v>
      </c>
      <c r="AA256" t="s">
        <v>4529</v>
      </c>
      <c r="AB256" t="s">
        <v>4530</v>
      </c>
      <c r="AC256" t="s">
        <v>89</v>
      </c>
      <c r="AD256" t="str">
        <f t="shared" si="3"/>
        <v>10-60</v>
      </c>
      <c r="AE256" t="str">
        <f>VLOOKUP(AD256,'Main_Sub Desc'!C:D,2,)</f>
        <v>LPC from invoicing</v>
      </c>
      <c r="AF256" t="str">
        <f>VLOOKUP(VALUE(H256),'Main_Sub Desc'!F:G,2,)</f>
        <v>Wtr Rev Late Payment</v>
      </c>
      <c r="AG256">
        <f>IFERROR(VLOOKUP(VALUE(I256),'PC Mapping'!A:F,6,),"")</f>
        <v>10469</v>
      </c>
      <c r="AH256" s="13" t="str">
        <f>VLOOKUP(AG256,'PC Mapping'!L:M,2,)</f>
        <v>Bolivar Water</v>
      </c>
    </row>
    <row r="257" spans="1:34" x14ac:dyDescent="0.2">
      <c r="A257" t="s">
        <v>5373</v>
      </c>
      <c r="B257" t="s">
        <v>5318</v>
      </c>
      <c r="C257" t="s">
        <v>4519</v>
      </c>
      <c r="D257" t="s">
        <v>4520</v>
      </c>
      <c r="E257" s="3">
        <v>45818</v>
      </c>
      <c r="F257" t="s">
        <v>44</v>
      </c>
      <c r="G257" t="s">
        <v>3742</v>
      </c>
      <c r="H257" t="s">
        <v>3722</v>
      </c>
      <c r="I257" t="s">
        <v>4538</v>
      </c>
      <c r="J257" t="s">
        <v>4522</v>
      </c>
      <c r="K257" s="2">
        <v>-22.07</v>
      </c>
      <c r="L257" t="s">
        <v>44</v>
      </c>
      <c r="M257" s="2">
        <v>-22.07</v>
      </c>
      <c r="N257" t="s">
        <v>4523</v>
      </c>
      <c r="O257" t="s">
        <v>4524</v>
      </c>
      <c r="P257" t="s">
        <v>5374</v>
      </c>
      <c r="Q257" t="s">
        <v>5375</v>
      </c>
      <c r="R257" t="s">
        <v>44</v>
      </c>
      <c r="S257" t="s">
        <v>4688</v>
      </c>
      <c r="T257" s="3">
        <v>45819</v>
      </c>
      <c r="U257" s="3">
        <v>45819</v>
      </c>
      <c r="V257" s="2">
        <v>0</v>
      </c>
      <c r="W257" t="s">
        <v>44</v>
      </c>
      <c r="X257" t="s">
        <v>44</v>
      </c>
      <c r="Y257" t="s">
        <v>5376</v>
      </c>
      <c r="Z257" t="s">
        <v>838</v>
      </c>
      <c r="AA257" t="s">
        <v>4529</v>
      </c>
      <c r="AB257" t="s">
        <v>4530</v>
      </c>
      <c r="AC257" t="s">
        <v>89</v>
      </c>
      <c r="AD257" t="str">
        <f t="shared" si="3"/>
        <v>10-60</v>
      </c>
      <c r="AE257" t="str">
        <f>VLOOKUP(AD257,'Main_Sub Desc'!C:D,2,)</f>
        <v>LPC from invoicing</v>
      </c>
      <c r="AF257" t="str">
        <f>VLOOKUP(VALUE(H257),'Main_Sub Desc'!F:G,2,)</f>
        <v>Wtr Rev Late Payment</v>
      </c>
      <c r="AG257">
        <f>IFERROR(VLOOKUP(VALUE(I257),'PC Mapping'!A:F,6,),"")</f>
        <v>10469</v>
      </c>
      <c r="AH257" s="13" t="str">
        <f>VLOOKUP(AG257,'PC Mapping'!L:M,2,)</f>
        <v>Bolivar Water</v>
      </c>
    </row>
    <row r="258" spans="1:34" x14ac:dyDescent="0.2">
      <c r="A258" t="s">
        <v>5373</v>
      </c>
      <c r="B258" t="s">
        <v>5318</v>
      </c>
      <c r="C258" t="s">
        <v>4519</v>
      </c>
      <c r="D258" t="s">
        <v>4520</v>
      </c>
      <c r="E258" s="3">
        <v>45818</v>
      </c>
      <c r="F258" t="s">
        <v>44</v>
      </c>
      <c r="G258" t="s">
        <v>3742</v>
      </c>
      <c r="H258" t="s">
        <v>3716</v>
      </c>
      <c r="I258" t="s">
        <v>4534</v>
      </c>
      <c r="J258" t="s">
        <v>4522</v>
      </c>
      <c r="K258" s="2">
        <v>-32.58</v>
      </c>
      <c r="L258" t="s">
        <v>44</v>
      </c>
      <c r="M258" s="2">
        <v>-32.58</v>
      </c>
      <c r="N258" t="s">
        <v>4523</v>
      </c>
      <c r="O258" t="s">
        <v>4524</v>
      </c>
      <c r="P258" t="s">
        <v>5374</v>
      </c>
      <c r="Q258" t="s">
        <v>5377</v>
      </c>
      <c r="R258" t="s">
        <v>44</v>
      </c>
      <c r="S258" t="s">
        <v>4688</v>
      </c>
      <c r="T258" s="3">
        <v>45819</v>
      </c>
      <c r="U258" s="3">
        <v>45819</v>
      </c>
      <c r="V258" s="2">
        <v>0</v>
      </c>
      <c r="W258" t="s">
        <v>44</v>
      </c>
      <c r="X258" t="s">
        <v>44</v>
      </c>
      <c r="Y258" t="s">
        <v>5378</v>
      </c>
      <c r="Z258" t="s">
        <v>838</v>
      </c>
      <c r="AA258" t="s">
        <v>4529</v>
      </c>
      <c r="AB258" t="s">
        <v>4530</v>
      </c>
      <c r="AC258" t="s">
        <v>89</v>
      </c>
      <c r="AD258" t="str">
        <f t="shared" si="3"/>
        <v>10-60</v>
      </c>
      <c r="AE258" t="str">
        <f>VLOOKUP(AD258,'Main_Sub Desc'!C:D,2,)</f>
        <v>LPC from invoicing</v>
      </c>
      <c r="AF258" t="str">
        <f>VLOOKUP(VALUE(H258),'Main_Sub Desc'!F:G,2,)</f>
        <v>Wst Rev Late Payment</v>
      </c>
      <c r="AG258">
        <f>IFERROR(VLOOKUP(VALUE(I258),'PC Mapping'!A:F,6,),"")</f>
        <v>10514</v>
      </c>
      <c r="AH258" s="13" t="str">
        <f>VLOOKUP(AG258,'PC Mapping'!L:M,2,)</f>
        <v>Bolivar Sewer</v>
      </c>
    </row>
    <row r="259" spans="1:34" x14ac:dyDescent="0.2">
      <c r="A259" t="s">
        <v>5379</v>
      </c>
      <c r="B259" t="s">
        <v>5318</v>
      </c>
      <c r="C259" t="s">
        <v>4519</v>
      </c>
      <c r="D259" t="s">
        <v>4520</v>
      </c>
      <c r="E259" s="3">
        <v>45818</v>
      </c>
      <c r="F259" t="s">
        <v>44</v>
      </c>
      <c r="G259" t="s">
        <v>3742</v>
      </c>
      <c r="H259" t="s">
        <v>3722</v>
      </c>
      <c r="I259" t="s">
        <v>4538</v>
      </c>
      <c r="J259" t="s">
        <v>4522</v>
      </c>
      <c r="K259" s="2">
        <v>-8.64</v>
      </c>
      <c r="L259" t="s">
        <v>44</v>
      </c>
      <c r="M259" s="2">
        <v>-8.64</v>
      </c>
      <c r="N259" t="s">
        <v>4523</v>
      </c>
      <c r="O259" t="s">
        <v>4524</v>
      </c>
      <c r="P259" t="s">
        <v>5380</v>
      </c>
      <c r="Q259" t="s">
        <v>5381</v>
      </c>
      <c r="R259" t="s">
        <v>44</v>
      </c>
      <c r="S259" t="s">
        <v>4688</v>
      </c>
      <c r="T259" s="3">
        <v>45819</v>
      </c>
      <c r="U259" s="3">
        <v>45819</v>
      </c>
      <c r="V259" s="2">
        <v>0</v>
      </c>
      <c r="W259" t="s">
        <v>44</v>
      </c>
      <c r="X259" t="s">
        <v>44</v>
      </c>
      <c r="Y259" t="s">
        <v>5382</v>
      </c>
      <c r="Z259" t="s">
        <v>980</v>
      </c>
      <c r="AA259" t="s">
        <v>4529</v>
      </c>
      <c r="AB259" t="s">
        <v>4530</v>
      </c>
      <c r="AC259" t="s">
        <v>89</v>
      </c>
      <c r="AD259" t="str">
        <f t="shared" si="3"/>
        <v>10-60</v>
      </c>
      <c r="AE259" t="str">
        <f>VLOOKUP(AD259,'Main_Sub Desc'!C:D,2,)</f>
        <v>LPC from invoicing</v>
      </c>
      <c r="AF259" t="str">
        <f>VLOOKUP(VALUE(H259),'Main_Sub Desc'!F:G,2,)</f>
        <v>Wtr Rev Late Payment</v>
      </c>
      <c r="AG259">
        <f>IFERROR(VLOOKUP(VALUE(I259),'PC Mapping'!A:F,6,),"")</f>
        <v>10469</v>
      </c>
      <c r="AH259" s="13" t="str">
        <f>VLOOKUP(AG259,'PC Mapping'!L:M,2,)</f>
        <v>Bolivar Water</v>
      </c>
    </row>
    <row r="260" spans="1:34" x14ac:dyDescent="0.2">
      <c r="A260" t="s">
        <v>5379</v>
      </c>
      <c r="B260" t="s">
        <v>5318</v>
      </c>
      <c r="C260" t="s">
        <v>4519</v>
      </c>
      <c r="D260" t="s">
        <v>4520</v>
      </c>
      <c r="E260" s="3">
        <v>45818</v>
      </c>
      <c r="F260" t="s">
        <v>44</v>
      </c>
      <c r="G260" t="s">
        <v>3742</v>
      </c>
      <c r="H260" t="s">
        <v>3716</v>
      </c>
      <c r="I260" t="s">
        <v>4534</v>
      </c>
      <c r="J260" t="s">
        <v>4522</v>
      </c>
      <c r="K260" s="2">
        <v>-12.39</v>
      </c>
      <c r="L260" t="s">
        <v>44</v>
      </c>
      <c r="M260" s="2">
        <v>-12.39</v>
      </c>
      <c r="N260" t="s">
        <v>4523</v>
      </c>
      <c r="O260" t="s">
        <v>4524</v>
      </c>
      <c r="P260" t="s">
        <v>5380</v>
      </c>
      <c r="Q260" t="s">
        <v>5383</v>
      </c>
      <c r="R260" t="s">
        <v>44</v>
      </c>
      <c r="S260" t="s">
        <v>4688</v>
      </c>
      <c r="T260" s="3">
        <v>45819</v>
      </c>
      <c r="U260" s="3">
        <v>45819</v>
      </c>
      <c r="V260" s="2">
        <v>0</v>
      </c>
      <c r="W260" t="s">
        <v>44</v>
      </c>
      <c r="X260" t="s">
        <v>44</v>
      </c>
      <c r="Y260" t="s">
        <v>5384</v>
      </c>
      <c r="Z260" t="s">
        <v>980</v>
      </c>
      <c r="AA260" t="s">
        <v>4529</v>
      </c>
      <c r="AB260" t="s">
        <v>4530</v>
      </c>
      <c r="AC260" t="s">
        <v>89</v>
      </c>
      <c r="AD260" t="str">
        <f t="shared" ref="AD260:AD323" si="4">CONCATENATE(VALUE(AA260),"-",VALUE(AB260))</f>
        <v>10-60</v>
      </c>
      <c r="AE260" t="str">
        <f>VLOOKUP(AD260,'Main_Sub Desc'!C:D,2,)</f>
        <v>LPC from invoicing</v>
      </c>
      <c r="AF260" t="str">
        <f>VLOOKUP(VALUE(H260),'Main_Sub Desc'!F:G,2,)</f>
        <v>Wst Rev Late Payment</v>
      </c>
      <c r="AG260">
        <f>IFERROR(VLOOKUP(VALUE(I260),'PC Mapping'!A:F,6,),"")</f>
        <v>10514</v>
      </c>
      <c r="AH260" s="13" t="str">
        <f>VLOOKUP(AG260,'PC Mapping'!L:M,2,)</f>
        <v>Bolivar Sewer</v>
      </c>
    </row>
    <row r="261" spans="1:34" x14ac:dyDescent="0.2">
      <c r="A261" t="s">
        <v>5385</v>
      </c>
      <c r="B261" t="s">
        <v>5318</v>
      </c>
      <c r="C261" t="s">
        <v>4519</v>
      </c>
      <c r="D261" t="s">
        <v>4520</v>
      </c>
      <c r="E261" s="3">
        <v>45818</v>
      </c>
      <c r="F261" t="s">
        <v>44</v>
      </c>
      <c r="G261" t="s">
        <v>3742</v>
      </c>
      <c r="H261" t="s">
        <v>3722</v>
      </c>
      <c r="I261" t="s">
        <v>4538</v>
      </c>
      <c r="J261" t="s">
        <v>4522</v>
      </c>
      <c r="K261" s="2">
        <v>-7.45</v>
      </c>
      <c r="L261" t="s">
        <v>44</v>
      </c>
      <c r="M261" s="2">
        <v>-7.45</v>
      </c>
      <c r="N261" t="s">
        <v>4523</v>
      </c>
      <c r="O261" t="s">
        <v>4524</v>
      </c>
      <c r="P261" t="s">
        <v>5386</v>
      </c>
      <c r="Q261" t="s">
        <v>5387</v>
      </c>
      <c r="R261" t="s">
        <v>44</v>
      </c>
      <c r="S261" t="s">
        <v>4688</v>
      </c>
      <c r="T261" s="3">
        <v>45819</v>
      </c>
      <c r="U261" s="3">
        <v>45819</v>
      </c>
      <c r="V261" s="2">
        <v>0</v>
      </c>
      <c r="W261" t="s">
        <v>44</v>
      </c>
      <c r="X261" t="s">
        <v>44</v>
      </c>
      <c r="Y261" t="s">
        <v>5388</v>
      </c>
      <c r="Z261" t="s">
        <v>822</v>
      </c>
      <c r="AA261" t="s">
        <v>4529</v>
      </c>
      <c r="AB261" t="s">
        <v>4530</v>
      </c>
      <c r="AC261" t="s">
        <v>89</v>
      </c>
      <c r="AD261" t="str">
        <f t="shared" si="4"/>
        <v>10-60</v>
      </c>
      <c r="AE261" t="str">
        <f>VLOOKUP(AD261,'Main_Sub Desc'!C:D,2,)</f>
        <v>LPC from invoicing</v>
      </c>
      <c r="AF261" t="str">
        <f>VLOOKUP(VALUE(H261),'Main_Sub Desc'!F:G,2,)</f>
        <v>Wtr Rev Late Payment</v>
      </c>
      <c r="AG261">
        <f>IFERROR(VLOOKUP(VALUE(I261),'PC Mapping'!A:F,6,),"")</f>
        <v>10469</v>
      </c>
      <c r="AH261" s="13" t="str">
        <f>VLOOKUP(AG261,'PC Mapping'!L:M,2,)</f>
        <v>Bolivar Water</v>
      </c>
    </row>
    <row r="262" spans="1:34" x14ac:dyDescent="0.2">
      <c r="A262" t="s">
        <v>5385</v>
      </c>
      <c r="B262" t="s">
        <v>5318</v>
      </c>
      <c r="C262" t="s">
        <v>4519</v>
      </c>
      <c r="D262" t="s">
        <v>4520</v>
      </c>
      <c r="E262" s="3">
        <v>45818</v>
      </c>
      <c r="F262" t="s">
        <v>44</v>
      </c>
      <c r="G262" t="s">
        <v>3742</v>
      </c>
      <c r="H262" t="s">
        <v>3716</v>
      </c>
      <c r="I262" t="s">
        <v>4534</v>
      </c>
      <c r="J262" t="s">
        <v>4522</v>
      </c>
      <c r="K262" s="2">
        <v>-12.41</v>
      </c>
      <c r="L262" t="s">
        <v>44</v>
      </c>
      <c r="M262" s="2">
        <v>-12.41</v>
      </c>
      <c r="N262" t="s">
        <v>4523</v>
      </c>
      <c r="O262" t="s">
        <v>4524</v>
      </c>
      <c r="P262" t="s">
        <v>5386</v>
      </c>
      <c r="Q262" t="s">
        <v>5389</v>
      </c>
      <c r="R262" t="s">
        <v>44</v>
      </c>
      <c r="S262" t="s">
        <v>4688</v>
      </c>
      <c r="T262" s="3">
        <v>45819</v>
      </c>
      <c r="U262" s="3">
        <v>45819</v>
      </c>
      <c r="V262" s="2">
        <v>0</v>
      </c>
      <c r="W262" t="s">
        <v>44</v>
      </c>
      <c r="X262" t="s">
        <v>44</v>
      </c>
      <c r="Y262" t="s">
        <v>5390</v>
      </c>
      <c r="Z262" t="s">
        <v>822</v>
      </c>
      <c r="AA262" t="s">
        <v>4529</v>
      </c>
      <c r="AB262" t="s">
        <v>4530</v>
      </c>
      <c r="AC262" t="s">
        <v>89</v>
      </c>
      <c r="AD262" t="str">
        <f t="shared" si="4"/>
        <v>10-60</v>
      </c>
      <c r="AE262" t="str">
        <f>VLOOKUP(AD262,'Main_Sub Desc'!C:D,2,)</f>
        <v>LPC from invoicing</v>
      </c>
      <c r="AF262" t="str">
        <f>VLOOKUP(VALUE(H262),'Main_Sub Desc'!F:G,2,)</f>
        <v>Wst Rev Late Payment</v>
      </c>
      <c r="AG262">
        <f>IFERROR(VLOOKUP(VALUE(I262),'PC Mapping'!A:F,6,),"")</f>
        <v>10514</v>
      </c>
      <c r="AH262" s="13" t="str">
        <f>VLOOKUP(AG262,'PC Mapping'!L:M,2,)</f>
        <v>Bolivar Sewer</v>
      </c>
    </row>
    <row r="263" spans="1:34" x14ac:dyDescent="0.2">
      <c r="A263" t="s">
        <v>5391</v>
      </c>
      <c r="B263" t="s">
        <v>5318</v>
      </c>
      <c r="C263" t="s">
        <v>4519</v>
      </c>
      <c r="D263" t="s">
        <v>4520</v>
      </c>
      <c r="E263" s="3">
        <v>45818</v>
      </c>
      <c r="F263" t="s">
        <v>44</v>
      </c>
      <c r="G263" t="s">
        <v>3742</v>
      </c>
      <c r="H263" t="s">
        <v>3722</v>
      </c>
      <c r="I263" t="s">
        <v>4538</v>
      </c>
      <c r="J263" t="s">
        <v>4522</v>
      </c>
      <c r="K263" s="2">
        <v>-5</v>
      </c>
      <c r="L263" t="s">
        <v>44</v>
      </c>
      <c r="M263" s="2">
        <v>-5</v>
      </c>
      <c r="N263" t="s">
        <v>4523</v>
      </c>
      <c r="O263" t="s">
        <v>4524</v>
      </c>
      <c r="P263" t="s">
        <v>5392</v>
      </c>
      <c r="Q263" t="s">
        <v>5393</v>
      </c>
      <c r="R263" t="s">
        <v>44</v>
      </c>
      <c r="S263" t="s">
        <v>4688</v>
      </c>
      <c r="T263" s="3">
        <v>45819</v>
      </c>
      <c r="U263" s="3">
        <v>45819</v>
      </c>
      <c r="V263" s="2">
        <v>0</v>
      </c>
      <c r="W263" t="s">
        <v>44</v>
      </c>
      <c r="X263" t="s">
        <v>44</v>
      </c>
      <c r="Y263" t="s">
        <v>5394</v>
      </c>
      <c r="Z263" t="s">
        <v>221</v>
      </c>
      <c r="AA263" t="s">
        <v>4529</v>
      </c>
      <c r="AB263" t="s">
        <v>4530</v>
      </c>
      <c r="AC263" t="s">
        <v>89</v>
      </c>
      <c r="AD263" t="str">
        <f t="shared" si="4"/>
        <v>10-60</v>
      </c>
      <c r="AE263" t="str">
        <f>VLOOKUP(AD263,'Main_Sub Desc'!C:D,2,)</f>
        <v>LPC from invoicing</v>
      </c>
      <c r="AF263" t="str">
        <f>VLOOKUP(VALUE(H263),'Main_Sub Desc'!F:G,2,)</f>
        <v>Wtr Rev Late Payment</v>
      </c>
      <c r="AG263">
        <f>IFERROR(VLOOKUP(VALUE(I263),'PC Mapping'!A:F,6,),"")</f>
        <v>10469</v>
      </c>
      <c r="AH263" s="13" t="str">
        <f>VLOOKUP(AG263,'PC Mapping'!L:M,2,)</f>
        <v>Bolivar Water</v>
      </c>
    </row>
    <row r="264" spans="1:34" x14ac:dyDescent="0.2">
      <c r="A264" t="s">
        <v>5391</v>
      </c>
      <c r="B264" t="s">
        <v>5318</v>
      </c>
      <c r="C264" t="s">
        <v>4519</v>
      </c>
      <c r="D264" t="s">
        <v>4520</v>
      </c>
      <c r="E264" s="3">
        <v>45818</v>
      </c>
      <c r="F264" t="s">
        <v>44</v>
      </c>
      <c r="G264" t="s">
        <v>3742</v>
      </c>
      <c r="H264" t="s">
        <v>3716</v>
      </c>
      <c r="I264" t="s">
        <v>4534</v>
      </c>
      <c r="J264" t="s">
        <v>4522</v>
      </c>
      <c r="K264" s="2">
        <v>-5</v>
      </c>
      <c r="L264" t="s">
        <v>44</v>
      </c>
      <c r="M264" s="2">
        <v>-5</v>
      </c>
      <c r="N264" t="s">
        <v>4523</v>
      </c>
      <c r="O264" t="s">
        <v>4524</v>
      </c>
      <c r="P264" t="s">
        <v>5392</v>
      </c>
      <c r="Q264" t="s">
        <v>5395</v>
      </c>
      <c r="R264" t="s">
        <v>44</v>
      </c>
      <c r="S264" t="s">
        <v>4688</v>
      </c>
      <c r="T264" s="3">
        <v>45819</v>
      </c>
      <c r="U264" s="3">
        <v>45819</v>
      </c>
      <c r="V264" s="2">
        <v>0</v>
      </c>
      <c r="W264" t="s">
        <v>44</v>
      </c>
      <c r="X264" t="s">
        <v>44</v>
      </c>
      <c r="Y264" t="s">
        <v>5396</v>
      </c>
      <c r="Z264" t="s">
        <v>221</v>
      </c>
      <c r="AA264" t="s">
        <v>4529</v>
      </c>
      <c r="AB264" t="s">
        <v>4530</v>
      </c>
      <c r="AC264" t="s">
        <v>89</v>
      </c>
      <c r="AD264" t="str">
        <f t="shared" si="4"/>
        <v>10-60</v>
      </c>
      <c r="AE264" t="str">
        <f>VLOOKUP(AD264,'Main_Sub Desc'!C:D,2,)</f>
        <v>LPC from invoicing</v>
      </c>
      <c r="AF264" t="str">
        <f>VLOOKUP(VALUE(H264),'Main_Sub Desc'!F:G,2,)</f>
        <v>Wst Rev Late Payment</v>
      </c>
      <c r="AG264">
        <f>IFERROR(VLOOKUP(VALUE(I264),'PC Mapping'!A:F,6,),"")</f>
        <v>10514</v>
      </c>
      <c r="AH264" s="13" t="str">
        <f>VLOOKUP(AG264,'PC Mapping'!L:M,2,)</f>
        <v>Bolivar Sewer</v>
      </c>
    </row>
    <row r="265" spans="1:34" x14ac:dyDescent="0.2">
      <c r="A265" t="s">
        <v>5397</v>
      </c>
      <c r="B265" t="s">
        <v>5318</v>
      </c>
      <c r="C265" t="s">
        <v>4519</v>
      </c>
      <c r="D265" t="s">
        <v>4520</v>
      </c>
      <c r="E265" s="3">
        <v>45818</v>
      </c>
      <c r="F265" t="s">
        <v>44</v>
      </c>
      <c r="G265" t="s">
        <v>3742</v>
      </c>
      <c r="H265" t="s">
        <v>3722</v>
      </c>
      <c r="I265" t="s">
        <v>4538</v>
      </c>
      <c r="J265" t="s">
        <v>4522</v>
      </c>
      <c r="K265" s="2">
        <v>-5</v>
      </c>
      <c r="L265" t="s">
        <v>44</v>
      </c>
      <c r="M265" s="2">
        <v>-5</v>
      </c>
      <c r="N265" t="s">
        <v>4523</v>
      </c>
      <c r="O265" t="s">
        <v>4524</v>
      </c>
      <c r="P265" t="s">
        <v>5398</v>
      </c>
      <c r="Q265" t="s">
        <v>5399</v>
      </c>
      <c r="R265" t="s">
        <v>44</v>
      </c>
      <c r="S265" t="s">
        <v>4688</v>
      </c>
      <c r="T265" s="3">
        <v>45819</v>
      </c>
      <c r="U265" s="3">
        <v>45819</v>
      </c>
      <c r="V265" s="2">
        <v>0</v>
      </c>
      <c r="W265" t="s">
        <v>44</v>
      </c>
      <c r="X265" t="s">
        <v>44</v>
      </c>
      <c r="Y265" t="s">
        <v>5400</v>
      </c>
      <c r="Z265" t="s">
        <v>511</v>
      </c>
      <c r="AA265" t="s">
        <v>4529</v>
      </c>
      <c r="AB265" t="s">
        <v>4530</v>
      </c>
      <c r="AC265" t="s">
        <v>89</v>
      </c>
      <c r="AD265" t="str">
        <f t="shared" si="4"/>
        <v>10-60</v>
      </c>
      <c r="AE265" t="str">
        <f>VLOOKUP(AD265,'Main_Sub Desc'!C:D,2,)</f>
        <v>LPC from invoicing</v>
      </c>
      <c r="AF265" t="str">
        <f>VLOOKUP(VALUE(H265),'Main_Sub Desc'!F:G,2,)</f>
        <v>Wtr Rev Late Payment</v>
      </c>
      <c r="AG265">
        <f>IFERROR(VLOOKUP(VALUE(I265),'PC Mapping'!A:F,6,),"")</f>
        <v>10469</v>
      </c>
      <c r="AH265" s="13" t="str">
        <f>VLOOKUP(AG265,'PC Mapping'!L:M,2,)</f>
        <v>Bolivar Water</v>
      </c>
    </row>
    <row r="266" spans="1:34" x14ac:dyDescent="0.2">
      <c r="A266" t="s">
        <v>5397</v>
      </c>
      <c r="B266" t="s">
        <v>5318</v>
      </c>
      <c r="C266" t="s">
        <v>4519</v>
      </c>
      <c r="D266" t="s">
        <v>4520</v>
      </c>
      <c r="E266" s="3">
        <v>45818</v>
      </c>
      <c r="F266" t="s">
        <v>44</v>
      </c>
      <c r="G266" t="s">
        <v>3742</v>
      </c>
      <c r="H266" t="s">
        <v>3716</v>
      </c>
      <c r="I266" t="s">
        <v>4534</v>
      </c>
      <c r="J266" t="s">
        <v>4522</v>
      </c>
      <c r="K266" s="2">
        <v>-6.92</v>
      </c>
      <c r="L266" t="s">
        <v>44</v>
      </c>
      <c r="M266" s="2">
        <v>-6.92</v>
      </c>
      <c r="N266" t="s">
        <v>4523</v>
      </c>
      <c r="O266" t="s">
        <v>4524</v>
      </c>
      <c r="P266" t="s">
        <v>5398</v>
      </c>
      <c r="Q266" t="s">
        <v>5401</v>
      </c>
      <c r="R266" t="s">
        <v>44</v>
      </c>
      <c r="S266" t="s">
        <v>4688</v>
      </c>
      <c r="T266" s="3">
        <v>45819</v>
      </c>
      <c r="U266" s="3">
        <v>45819</v>
      </c>
      <c r="V266" s="2">
        <v>0</v>
      </c>
      <c r="W266" t="s">
        <v>44</v>
      </c>
      <c r="X266" t="s">
        <v>44</v>
      </c>
      <c r="Y266" t="s">
        <v>5402</v>
      </c>
      <c r="Z266" t="s">
        <v>511</v>
      </c>
      <c r="AA266" t="s">
        <v>4529</v>
      </c>
      <c r="AB266" t="s">
        <v>4530</v>
      </c>
      <c r="AC266" t="s">
        <v>89</v>
      </c>
      <c r="AD266" t="str">
        <f t="shared" si="4"/>
        <v>10-60</v>
      </c>
      <c r="AE266" t="str">
        <f>VLOOKUP(AD266,'Main_Sub Desc'!C:D,2,)</f>
        <v>LPC from invoicing</v>
      </c>
      <c r="AF266" t="str">
        <f>VLOOKUP(VALUE(H266),'Main_Sub Desc'!F:G,2,)</f>
        <v>Wst Rev Late Payment</v>
      </c>
      <c r="AG266">
        <f>IFERROR(VLOOKUP(VALUE(I266),'PC Mapping'!A:F,6,),"")</f>
        <v>10514</v>
      </c>
      <c r="AH266" s="13" t="str">
        <f>VLOOKUP(AG266,'PC Mapping'!L:M,2,)</f>
        <v>Bolivar Sewer</v>
      </c>
    </row>
    <row r="267" spans="1:34" x14ac:dyDescent="0.2">
      <c r="A267" t="s">
        <v>5403</v>
      </c>
      <c r="B267" t="s">
        <v>5318</v>
      </c>
      <c r="C267" t="s">
        <v>4519</v>
      </c>
      <c r="D267" t="s">
        <v>4520</v>
      </c>
      <c r="E267" s="3">
        <v>45818</v>
      </c>
      <c r="F267" t="s">
        <v>44</v>
      </c>
      <c r="G267" t="s">
        <v>3742</v>
      </c>
      <c r="H267" t="s">
        <v>3716</v>
      </c>
      <c r="I267" t="s">
        <v>4534</v>
      </c>
      <c r="J267" t="s">
        <v>4522</v>
      </c>
      <c r="K267" s="2">
        <v>-8.93</v>
      </c>
      <c r="L267" t="s">
        <v>44</v>
      </c>
      <c r="M267" s="2">
        <v>-8.93</v>
      </c>
      <c r="N267" t="s">
        <v>4523</v>
      </c>
      <c r="O267" t="s">
        <v>4524</v>
      </c>
      <c r="P267" t="s">
        <v>5368</v>
      </c>
      <c r="Q267" t="s">
        <v>5404</v>
      </c>
      <c r="R267" t="s">
        <v>44</v>
      </c>
      <c r="S267" t="s">
        <v>4688</v>
      </c>
      <c r="T267" s="3">
        <v>45819</v>
      </c>
      <c r="U267" s="3">
        <v>45819</v>
      </c>
      <c r="V267" s="2">
        <v>0</v>
      </c>
      <c r="W267" t="s">
        <v>44</v>
      </c>
      <c r="X267" t="s">
        <v>44</v>
      </c>
      <c r="Y267" t="s">
        <v>5405</v>
      </c>
      <c r="Z267" t="s">
        <v>428</v>
      </c>
      <c r="AA267" t="s">
        <v>4529</v>
      </c>
      <c r="AB267" t="s">
        <v>4530</v>
      </c>
      <c r="AC267" t="s">
        <v>89</v>
      </c>
      <c r="AD267" t="str">
        <f t="shared" si="4"/>
        <v>10-60</v>
      </c>
      <c r="AE267" t="str">
        <f>VLOOKUP(AD267,'Main_Sub Desc'!C:D,2,)</f>
        <v>LPC from invoicing</v>
      </c>
      <c r="AF267" t="str">
        <f>VLOOKUP(VALUE(H267),'Main_Sub Desc'!F:G,2,)</f>
        <v>Wst Rev Late Payment</v>
      </c>
      <c r="AG267">
        <f>IFERROR(VLOOKUP(VALUE(I267),'PC Mapping'!A:F,6,),"")</f>
        <v>10514</v>
      </c>
      <c r="AH267" s="13" t="str">
        <f>VLOOKUP(AG267,'PC Mapping'!L:M,2,)</f>
        <v>Bolivar Sewer</v>
      </c>
    </row>
    <row r="268" spans="1:34" x14ac:dyDescent="0.2">
      <c r="A268" t="s">
        <v>5403</v>
      </c>
      <c r="B268" t="s">
        <v>5318</v>
      </c>
      <c r="C268" t="s">
        <v>4519</v>
      </c>
      <c r="D268" t="s">
        <v>4520</v>
      </c>
      <c r="E268" s="3">
        <v>45818</v>
      </c>
      <c r="F268" t="s">
        <v>44</v>
      </c>
      <c r="G268" t="s">
        <v>3742</v>
      </c>
      <c r="H268" t="s">
        <v>3722</v>
      </c>
      <c r="I268" t="s">
        <v>4538</v>
      </c>
      <c r="J268" t="s">
        <v>4522</v>
      </c>
      <c r="K268" s="2">
        <v>-6.32</v>
      </c>
      <c r="L268" t="s">
        <v>44</v>
      </c>
      <c r="M268" s="2">
        <v>-6.32</v>
      </c>
      <c r="N268" t="s">
        <v>4523</v>
      </c>
      <c r="O268" t="s">
        <v>4524</v>
      </c>
      <c r="P268" t="s">
        <v>5368</v>
      </c>
      <c r="Q268" t="s">
        <v>5406</v>
      </c>
      <c r="R268" t="s">
        <v>44</v>
      </c>
      <c r="S268" t="s">
        <v>4688</v>
      </c>
      <c r="T268" s="3">
        <v>45819</v>
      </c>
      <c r="U268" s="3">
        <v>45819</v>
      </c>
      <c r="V268" s="2">
        <v>0</v>
      </c>
      <c r="W268" t="s">
        <v>44</v>
      </c>
      <c r="X268" t="s">
        <v>44</v>
      </c>
      <c r="Y268" t="s">
        <v>5407</v>
      </c>
      <c r="Z268" t="s">
        <v>428</v>
      </c>
      <c r="AA268" t="s">
        <v>4529</v>
      </c>
      <c r="AB268" t="s">
        <v>4530</v>
      </c>
      <c r="AC268" t="s">
        <v>89</v>
      </c>
      <c r="AD268" t="str">
        <f t="shared" si="4"/>
        <v>10-60</v>
      </c>
      <c r="AE268" t="str">
        <f>VLOOKUP(AD268,'Main_Sub Desc'!C:D,2,)</f>
        <v>LPC from invoicing</v>
      </c>
      <c r="AF268" t="str">
        <f>VLOOKUP(VALUE(H268),'Main_Sub Desc'!F:G,2,)</f>
        <v>Wtr Rev Late Payment</v>
      </c>
      <c r="AG268">
        <f>IFERROR(VLOOKUP(VALUE(I268),'PC Mapping'!A:F,6,),"")</f>
        <v>10469</v>
      </c>
      <c r="AH268" s="13" t="str">
        <f>VLOOKUP(AG268,'PC Mapping'!L:M,2,)</f>
        <v>Bolivar Water</v>
      </c>
    </row>
    <row r="269" spans="1:34" x14ac:dyDescent="0.2">
      <c r="A269" t="s">
        <v>5408</v>
      </c>
      <c r="B269" t="s">
        <v>5318</v>
      </c>
      <c r="C269" t="s">
        <v>4519</v>
      </c>
      <c r="D269" t="s">
        <v>4520</v>
      </c>
      <c r="E269" s="3">
        <v>45818</v>
      </c>
      <c r="F269" t="s">
        <v>44</v>
      </c>
      <c r="G269" t="s">
        <v>3742</v>
      </c>
      <c r="H269" t="s">
        <v>3722</v>
      </c>
      <c r="I269" t="s">
        <v>4538</v>
      </c>
      <c r="J269" t="s">
        <v>4522</v>
      </c>
      <c r="K269" s="2">
        <v>-5.73</v>
      </c>
      <c r="L269" t="s">
        <v>44</v>
      </c>
      <c r="M269" s="2">
        <v>-5.73</v>
      </c>
      <c r="N269" t="s">
        <v>4523</v>
      </c>
      <c r="O269" t="s">
        <v>4524</v>
      </c>
      <c r="P269" t="s">
        <v>5409</v>
      </c>
      <c r="Q269" t="s">
        <v>5410</v>
      </c>
      <c r="R269" t="s">
        <v>44</v>
      </c>
      <c r="S269" t="s">
        <v>4688</v>
      </c>
      <c r="T269" s="3">
        <v>45819</v>
      </c>
      <c r="U269" s="3">
        <v>45819</v>
      </c>
      <c r="V269" s="2">
        <v>0</v>
      </c>
      <c r="W269" t="s">
        <v>44</v>
      </c>
      <c r="X269" t="s">
        <v>44</v>
      </c>
      <c r="Y269" t="s">
        <v>5411</v>
      </c>
      <c r="Z269" t="s">
        <v>894</v>
      </c>
      <c r="AA269" t="s">
        <v>4529</v>
      </c>
      <c r="AB269" t="s">
        <v>4530</v>
      </c>
      <c r="AC269" t="s">
        <v>89</v>
      </c>
      <c r="AD269" t="str">
        <f t="shared" si="4"/>
        <v>10-60</v>
      </c>
      <c r="AE269" t="str">
        <f>VLOOKUP(AD269,'Main_Sub Desc'!C:D,2,)</f>
        <v>LPC from invoicing</v>
      </c>
      <c r="AF269" t="str">
        <f>VLOOKUP(VALUE(H269),'Main_Sub Desc'!F:G,2,)</f>
        <v>Wtr Rev Late Payment</v>
      </c>
      <c r="AG269">
        <f>IFERROR(VLOOKUP(VALUE(I269),'PC Mapping'!A:F,6,),"")</f>
        <v>10469</v>
      </c>
      <c r="AH269" s="13" t="str">
        <f>VLOOKUP(AG269,'PC Mapping'!L:M,2,)</f>
        <v>Bolivar Water</v>
      </c>
    </row>
    <row r="270" spans="1:34" x14ac:dyDescent="0.2">
      <c r="A270" t="s">
        <v>5408</v>
      </c>
      <c r="B270" t="s">
        <v>5318</v>
      </c>
      <c r="C270" t="s">
        <v>4519</v>
      </c>
      <c r="D270" t="s">
        <v>4520</v>
      </c>
      <c r="E270" s="3">
        <v>45818</v>
      </c>
      <c r="F270" t="s">
        <v>44</v>
      </c>
      <c r="G270" t="s">
        <v>3742</v>
      </c>
      <c r="H270" t="s">
        <v>3716</v>
      </c>
      <c r="I270" t="s">
        <v>4534</v>
      </c>
      <c r="J270" t="s">
        <v>4522</v>
      </c>
      <c r="K270" s="2">
        <v>-10.07</v>
      </c>
      <c r="L270" t="s">
        <v>44</v>
      </c>
      <c r="M270" s="2">
        <v>-10.07</v>
      </c>
      <c r="N270" t="s">
        <v>4523</v>
      </c>
      <c r="O270" t="s">
        <v>4524</v>
      </c>
      <c r="P270" t="s">
        <v>5409</v>
      </c>
      <c r="Q270" t="s">
        <v>5412</v>
      </c>
      <c r="R270" t="s">
        <v>44</v>
      </c>
      <c r="S270" t="s">
        <v>4688</v>
      </c>
      <c r="T270" s="3">
        <v>45819</v>
      </c>
      <c r="U270" s="3">
        <v>45819</v>
      </c>
      <c r="V270" s="2">
        <v>0</v>
      </c>
      <c r="W270" t="s">
        <v>44</v>
      </c>
      <c r="X270" t="s">
        <v>44</v>
      </c>
      <c r="Y270" t="s">
        <v>5413</v>
      </c>
      <c r="Z270" t="s">
        <v>894</v>
      </c>
      <c r="AA270" t="s">
        <v>4529</v>
      </c>
      <c r="AB270" t="s">
        <v>4530</v>
      </c>
      <c r="AC270" t="s">
        <v>89</v>
      </c>
      <c r="AD270" t="str">
        <f t="shared" si="4"/>
        <v>10-60</v>
      </c>
      <c r="AE270" t="str">
        <f>VLOOKUP(AD270,'Main_Sub Desc'!C:D,2,)</f>
        <v>LPC from invoicing</v>
      </c>
      <c r="AF270" t="str">
        <f>VLOOKUP(VALUE(H270),'Main_Sub Desc'!F:G,2,)</f>
        <v>Wst Rev Late Payment</v>
      </c>
      <c r="AG270">
        <f>IFERROR(VLOOKUP(VALUE(I270),'PC Mapping'!A:F,6,),"")</f>
        <v>10514</v>
      </c>
      <c r="AH270" s="13" t="str">
        <f>VLOOKUP(AG270,'PC Mapping'!L:M,2,)</f>
        <v>Bolivar Sewer</v>
      </c>
    </row>
    <row r="271" spans="1:34" x14ac:dyDescent="0.2">
      <c r="A271" t="s">
        <v>5414</v>
      </c>
      <c r="B271" t="s">
        <v>5318</v>
      </c>
      <c r="C271" t="s">
        <v>4519</v>
      </c>
      <c r="D271" t="s">
        <v>4520</v>
      </c>
      <c r="E271" s="3">
        <v>45819</v>
      </c>
      <c r="F271" t="s">
        <v>44</v>
      </c>
      <c r="G271" t="s">
        <v>3742</v>
      </c>
      <c r="H271" t="s">
        <v>3722</v>
      </c>
      <c r="I271" t="s">
        <v>3752</v>
      </c>
      <c r="J271" t="s">
        <v>4522</v>
      </c>
      <c r="K271" s="2">
        <v>-5</v>
      </c>
      <c r="L271" t="s">
        <v>44</v>
      </c>
      <c r="M271" s="2">
        <v>-5</v>
      </c>
      <c r="N271" t="s">
        <v>4523</v>
      </c>
      <c r="O271" t="s">
        <v>4524</v>
      </c>
      <c r="P271" t="s">
        <v>5415</v>
      </c>
      <c r="Q271" t="s">
        <v>5416</v>
      </c>
      <c r="R271" t="s">
        <v>44</v>
      </c>
      <c r="S271" t="s">
        <v>4688</v>
      </c>
      <c r="T271" s="3">
        <v>45819</v>
      </c>
      <c r="U271" s="3">
        <v>45820</v>
      </c>
      <c r="V271" s="2">
        <v>0</v>
      </c>
      <c r="W271" t="s">
        <v>44</v>
      </c>
      <c r="X271" t="s">
        <v>44</v>
      </c>
      <c r="Y271" t="s">
        <v>5417</v>
      </c>
      <c r="Z271" t="s">
        <v>5418</v>
      </c>
      <c r="AA271" t="s">
        <v>4529</v>
      </c>
      <c r="AB271" t="s">
        <v>4530</v>
      </c>
      <c r="AC271" t="s">
        <v>89</v>
      </c>
      <c r="AD271" t="str">
        <f t="shared" si="4"/>
        <v>10-60</v>
      </c>
      <c r="AE271" t="str">
        <f>VLOOKUP(AD271,'Main_Sub Desc'!C:D,2,)</f>
        <v>LPC from invoicing</v>
      </c>
      <c r="AF271" t="str">
        <f>VLOOKUP(VALUE(H271),'Main_Sub Desc'!F:G,2,)</f>
        <v>Wtr Rev Late Payment</v>
      </c>
      <c r="AG271">
        <f>IFERROR(VLOOKUP(VALUE(I271),'PC Mapping'!A:F,6,),"")</f>
        <v>10719</v>
      </c>
      <c r="AH271" s="13" t="str">
        <f>VLOOKUP(AG271,'PC Mapping'!L:M,2,)</f>
        <v>All Other Water</v>
      </c>
    </row>
    <row r="272" spans="1:34" x14ac:dyDescent="0.2">
      <c r="A272" t="s">
        <v>5419</v>
      </c>
      <c r="B272" t="s">
        <v>5318</v>
      </c>
      <c r="C272" t="s">
        <v>4519</v>
      </c>
      <c r="D272" t="s">
        <v>4520</v>
      </c>
      <c r="E272" s="3">
        <v>45819</v>
      </c>
      <c r="F272" t="s">
        <v>44</v>
      </c>
      <c r="G272" t="s">
        <v>3742</v>
      </c>
      <c r="H272" t="s">
        <v>3722</v>
      </c>
      <c r="I272" t="s">
        <v>3752</v>
      </c>
      <c r="J272" t="s">
        <v>4522</v>
      </c>
      <c r="K272" s="2">
        <v>-5</v>
      </c>
      <c r="L272" t="s">
        <v>44</v>
      </c>
      <c r="M272" s="2">
        <v>-5</v>
      </c>
      <c r="N272" t="s">
        <v>4523</v>
      </c>
      <c r="O272" t="s">
        <v>4524</v>
      </c>
      <c r="P272" t="s">
        <v>5415</v>
      </c>
      <c r="Q272" t="s">
        <v>5420</v>
      </c>
      <c r="R272" t="s">
        <v>44</v>
      </c>
      <c r="S272" t="s">
        <v>4688</v>
      </c>
      <c r="T272" s="3">
        <v>45819</v>
      </c>
      <c r="U272" s="3">
        <v>45820</v>
      </c>
      <c r="V272" s="2">
        <v>0</v>
      </c>
      <c r="W272" t="s">
        <v>44</v>
      </c>
      <c r="X272" t="s">
        <v>44</v>
      </c>
      <c r="Y272" t="s">
        <v>5417</v>
      </c>
      <c r="Z272" t="s">
        <v>5418</v>
      </c>
      <c r="AA272" t="s">
        <v>4529</v>
      </c>
      <c r="AB272" t="s">
        <v>4530</v>
      </c>
      <c r="AC272" t="s">
        <v>89</v>
      </c>
      <c r="AD272" t="str">
        <f t="shared" si="4"/>
        <v>10-60</v>
      </c>
      <c r="AE272" t="str">
        <f>VLOOKUP(AD272,'Main_Sub Desc'!C:D,2,)</f>
        <v>LPC from invoicing</v>
      </c>
      <c r="AF272" t="str">
        <f>VLOOKUP(VALUE(H272),'Main_Sub Desc'!F:G,2,)</f>
        <v>Wtr Rev Late Payment</v>
      </c>
      <c r="AG272">
        <f>IFERROR(VLOOKUP(VALUE(I272),'PC Mapping'!A:F,6,),"")</f>
        <v>10719</v>
      </c>
      <c r="AH272" s="13" t="str">
        <f>VLOOKUP(AG272,'PC Mapping'!L:M,2,)</f>
        <v>All Other Water</v>
      </c>
    </row>
    <row r="273" spans="1:34" x14ac:dyDescent="0.2">
      <c r="A273" t="s">
        <v>5421</v>
      </c>
      <c r="B273" t="s">
        <v>5422</v>
      </c>
      <c r="C273" t="s">
        <v>4519</v>
      </c>
      <c r="D273" t="s">
        <v>4520</v>
      </c>
      <c r="E273" s="3">
        <v>45819</v>
      </c>
      <c r="F273" t="s">
        <v>44</v>
      </c>
      <c r="G273" t="s">
        <v>3742</v>
      </c>
      <c r="H273" t="s">
        <v>3722</v>
      </c>
      <c r="I273" t="s">
        <v>3752</v>
      </c>
      <c r="J273" t="s">
        <v>4522</v>
      </c>
      <c r="K273" s="2">
        <v>-22.25</v>
      </c>
      <c r="L273" t="s">
        <v>44</v>
      </c>
      <c r="M273" s="2">
        <v>-22.25</v>
      </c>
      <c r="N273" t="s">
        <v>4523</v>
      </c>
      <c r="O273" t="s">
        <v>4524</v>
      </c>
      <c r="P273" t="s">
        <v>5423</v>
      </c>
      <c r="Q273" t="s">
        <v>5424</v>
      </c>
      <c r="R273" t="s">
        <v>44</v>
      </c>
      <c r="S273" t="s">
        <v>4688</v>
      </c>
      <c r="T273" s="3">
        <v>45820</v>
      </c>
      <c r="U273" s="3">
        <v>45820</v>
      </c>
      <c r="V273" s="2">
        <v>0</v>
      </c>
      <c r="W273" t="s">
        <v>44</v>
      </c>
      <c r="X273" t="s">
        <v>44</v>
      </c>
      <c r="Y273" t="s">
        <v>5425</v>
      </c>
      <c r="Z273" t="s">
        <v>3102</v>
      </c>
      <c r="AA273" t="s">
        <v>4529</v>
      </c>
      <c r="AB273" t="s">
        <v>4530</v>
      </c>
      <c r="AC273" t="s">
        <v>99</v>
      </c>
      <c r="AD273" t="str">
        <f t="shared" si="4"/>
        <v>10-60</v>
      </c>
      <c r="AE273" t="str">
        <f>VLOOKUP(AD273,'Main_Sub Desc'!C:D,2,)</f>
        <v>LPC from invoicing</v>
      </c>
      <c r="AF273" t="str">
        <f>VLOOKUP(VALUE(H273),'Main_Sub Desc'!F:G,2,)</f>
        <v>Wtr Rev Late Payment</v>
      </c>
      <c r="AG273">
        <f>IFERROR(VLOOKUP(VALUE(I273),'PC Mapping'!A:F,6,),"")</f>
        <v>10719</v>
      </c>
      <c r="AH273" s="13" t="str">
        <f>VLOOKUP(AG273,'PC Mapping'!L:M,2,)</f>
        <v>All Other Water</v>
      </c>
    </row>
    <row r="274" spans="1:34" x14ac:dyDescent="0.2">
      <c r="A274" t="s">
        <v>5426</v>
      </c>
      <c r="B274" t="s">
        <v>5422</v>
      </c>
      <c r="C274" t="s">
        <v>4519</v>
      </c>
      <c r="D274" t="s">
        <v>4520</v>
      </c>
      <c r="E274" s="3">
        <v>45819</v>
      </c>
      <c r="F274" t="s">
        <v>44</v>
      </c>
      <c r="G274" t="s">
        <v>3742</v>
      </c>
      <c r="H274" t="s">
        <v>3722</v>
      </c>
      <c r="I274" t="s">
        <v>3752</v>
      </c>
      <c r="J274" t="s">
        <v>4522</v>
      </c>
      <c r="K274" s="2">
        <v>-5</v>
      </c>
      <c r="L274" t="s">
        <v>44</v>
      </c>
      <c r="M274" s="2">
        <v>-5</v>
      </c>
      <c r="N274" t="s">
        <v>4523</v>
      </c>
      <c r="O274" t="s">
        <v>4524</v>
      </c>
      <c r="P274" t="s">
        <v>5427</v>
      </c>
      <c r="Q274" t="s">
        <v>5428</v>
      </c>
      <c r="R274" t="s">
        <v>44</v>
      </c>
      <c r="S274" t="s">
        <v>4688</v>
      </c>
      <c r="T274" s="3">
        <v>45820</v>
      </c>
      <c r="U274" s="3">
        <v>45820</v>
      </c>
      <c r="V274" s="2">
        <v>0</v>
      </c>
      <c r="W274" t="s">
        <v>44</v>
      </c>
      <c r="X274" t="s">
        <v>44</v>
      </c>
      <c r="Y274" t="s">
        <v>5429</v>
      </c>
      <c r="Z274" t="s">
        <v>3377</v>
      </c>
      <c r="AA274" t="s">
        <v>4529</v>
      </c>
      <c r="AB274" t="s">
        <v>4530</v>
      </c>
      <c r="AC274" t="s">
        <v>99</v>
      </c>
      <c r="AD274" t="str">
        <f t="shared" si="4"/>
        <v>10-60</v>
      </c>
      <c r="AE274" t="str">
        <f>VLOOKUP(AD274,'Main_Sub Desc'!C:D,2,)</f>
        <v>LPC from invoicing</v>
      </c>
      <c r="AF274" t="str">
        <f>VLOOKUP(VALUE(H274),'Main_Sub Desc'!F:G,2,)</f>
        <v>Wtr Rev Late Payment</v>
      </c>
      <c r="AG274">
        <f>IFERROR(VLOOKUP(VALUE(I274),'PC Mapping'!A:F,6,),"")</f>
        <v>10719</v>
      </c>
      <c r="AH274" s="13" t="str">
        <f>VLOOKUP(AG274,'PC Mapping'!L:M,2,)</f>
        <v>All Other Water</v>
      </c>
    </row>
    <row r="275" spans="1:34" x14ac:dyDescent="0.2">
      <c r="A275" t="s">
        <v>5430</v>
      </c>
      <c r="B275" t="s">
        <v>5422</v>
      </c>
      <c r="C275" t="s">
        <v>4519</v>
      </c>
      <c r="D275" t="s">
        <v>4520</v>
      </c>
      <c r="E275" s="3">
        <v>45819</v>
      </c>
      <c r="F275" t="s">
        <v>44</v>
      </c>
      <c r="G275" t="s">
        <v>3742</v>
      </c>
      <c r="H275" t="s">
        <v>3722</v>
      </c>
      <c r="I275" t="s">
        <v>3752</v>
      </c>
      <c r="J275" t="s">
        <v>4522</v>
      </c>
      <c r="K275" s="2">
        <v>-32.36</v>
      </c>
      <c r="L275" t="s">
        <v>44</v>
      </c>
      <c r="M275" s="2">
        <v>-32.36</v>
      </c>
      <c r="N275" t="s">
        <v>4523</v>
      </c>
      <c r="O275" t="s">
        <v>4524</v>
      </c>
      <c r="P275" t="s">
        <v>5431</v>
      </c>
      <c r="Q275" t="s">
        <v>5432</v>
      </c>
      <c r="R275" t="s">
        <v>44</v>
      </c>
      <c r="S275" t="s">
        <v>4688</v>
      </c>
      <c r="T275" s="3">
        <v>45820</v>
      </c>
      <c r="U275" s="3">
        <v>45820</v>
      </c>
      <c r="V275" s="2">
        <v>0</v>
      </c>
      <c r="W275" t="s">
        <v>44</v>
      </c>
      <c r="X275" t="s">
        <v>44</v>
      </c>
      <c r="Y275" t="s">
        <v>5433</v>
      </c>
      <c r="Z275" t="s">
        <v>2233</v>
      </c>
      <c r="AA275" t="s">
        <v>4529</v>
      </c>
      <c r="AB275" t="s">
        <v>4530</v>
      </c>
      <c r="AC275" t="s">
        <v>89</v>
      </c>
      <c r="AD275" t="str">
        <f t="shared" si="4"/>
        <v>10-60</v>
      </c>
      <c r="AE275" t="str">
        <f>VLOOKUP(AD275,'Main_Sub Desc'!C:D,2,)</f>
        <v>LPC from invoicing</v>
      </c>
      <c r="AF275" t="str">
        <f>VLOOKUP(VALUE(H275),'Main_Sub Desc'!F:G,2,)</f>
        <v>Wtr Rev Late Payment</v>
      </c>
      <c r="AG275">
        <f>IFERROR(VLOOKUP(VALUE(I275),'PC Mapping'!A:F,6,),"")</f>
        <v>10719</v>
      </c>
      <c r="AH275" s="13" t="str">
        <f>VLOOKUP(AG275,'PC Mapping'!L:M,2,)</f>
        <v>All Other Water</v>
      </c>
    </row>
    <row r="276" spans="1:34" x14ac:dyDescent="0.2">
      <c r="A276" t="s">
        <v>5434</v>
      </c>
      <c r="B276" t="s">
        <v>5422</v>
      </c>
      <c r="C276" t="s">
        <v>4519</v>
      </c>
      <c r="D276" t="s">
        <v>4520</v>
      </c>
      <c r="E276" s="3">
        <v>45819</v>
      </c>
      <c r="F276" t="s">
        <v>44</v>
      </c>
      <c r="G276" t="s">
        <v>3742</v>
      </c>
      <c r="H276" t="s">
        <v>3722</v>
      </c>
      <c r="I276" t="s">
        <v>3752</v>
      </c>
      <c r="J276" t="s">
        <v>4522</v>
      </c>
      <c r="K276" s="2">
        <v>-45.26</v>
      </c>
      <c r="L276" t="s">
        <v>44</v>
      </c>
      <c r="M276" s="2">
        <v>-45.26</v>
      </c>
      <c r="N276" t="s">
        <v>4523</v>
      </c>
      <c r="O276" t="s">
        <v>4524</v>
      </c>
      <c r="P276" t="s">
        <v>5435</v>
      </c>
      <c r="Q276" t="s">
        <v>5436</v>
      </c>
      <c r="R276" t="s">
        <v>44</v>
      </c>
      <c r="S276" t="s">
        <v>4688</v>
      </c>
      <c r="T276" s="3">
        <v>45820</v>
      </c>
      <c r="U276" s="3">
        <v>45820</v>
      </c>
      <c r="V276" s="2">
        <v>0</v>
      </c>
      <c r="W276" t="s">
        <v>44</v>
      </c>
      <c r="X276" t="s">
        <v>44</v>
      </c>
      <c r="Y276" t="s">
        <v>5437</v>
      </c>
      <c r="Z276" t="s">
        <v>2218</v>
      </c>
      <c r="AA276" t="s">
        <v>4529</v>
      </c>
      <c r="AB276" t="s">
        <v>4530</v>
      </c>
      <c r="AC276" t="s">
        <v>89</v>
      </c>
      <c r="AD276" t="str">
        <f t="shared" si="4"/>
        <v>10-60</v>
      </c>
      <c r="AE276" t="str">
        <f>VLOOKUP(AD276,'Main_Sub Desc'!C:D,2,)</f>
        <v>LPC from invoicing</v>
      </c>
      <c r="AF276" t="str">
        <f>VLOOKUP(VALUE(H276),'Main_Sub Desc'!F:G,2,)</f>
        <v>Wtr Rev Late Payment</v>
      </c>
      <c r="AG276">
        <f>IFERROR(VLOOKUP(VALUE(I276),'PC Mapping'!A:F,6,),"")</f>
        <v>10719</v>
      </c>
      <c r="AH276" s="13" t="str">
        <f>VLOOKUP(AG276,'PC Mapping'!L:M,2,)</f>
        <v>All Other Water</v>
      </c>
    </row>
    <row r="277" spans="1:34" x14ac:dyDescent="0.2">
      <c r="A277" t="s">
        <v>5438</v>
      </c>
      <c r="B277" t="s">
        <v>5422</v>
      </c>
      <c r="C277" t="s">
        <v>4519</v>
      </c>
      <c r="D277" t="s">
        <v>4520</v>
      </c>
      <c r="E277" s="3">
        <v>45819</v>
      </c>
      <c r="F277" t="s">
        <v>44</v>
      </c>
      <c r="G277" t="s">
        <v>3742</v>
      </c>
      <c r="H277" t="s">
        <v>3716</v>
      </c>
      <c r="I277" t="s">
        <v>4534</v>
      </c>
      <c r="J277" t="s">
        <v>4522</v>
      </c>
      <c r="K277" s="2">
        <v>-50.92</v>
      </c>
      <c r="L277" t="s">
        <v>44</v>
      </c>
      <c r="M277" s="2">
        <v>-50.92</v>
      </c>
      <c r="N277" t="s">
        <v>4523</v>
      </c>
      <c r="O277" t="s">
        <v>4524</v>
      </c>
      <c r="P277" t="s">
        <v>5439</v>
      </c>
      <c r="Q277" t="s">
        <v>5440</v>
      </c>
      <c r="R277" t="s">
        <v>44</v>
      </c>
      <c r="S277" t="s">
        <v>4688</v>
      </c>
      <c r="T277" s="3">
        <v>45820</v>
      </c>
      <c r="U277" s="3">
        <v>45820</v>
      </c>
      <c r="V277" s="2">
        <v>0</v>
      </c>
      <c r="W277" t="s">
        <v>44</v>
      </c>
      <c r="X277" t="s">
        <v>44</v>
      </c>
      <c r="Y277" t="s">
        <v>5441</v>
      </c>
      <c r="Z277" t="s">
        <v>914</v>
      </c>
      <c r="AA277" t="s">
        <v>4529</v>
      </c>
      <c r="AB277" t="s">
        <v>4530</v>
      </c>
      <c r="AC277" t="s">
        <v>89</v>
      </c>
      <c r="AD277" t="str">
        <f t="shared" si="4"/>
        <v>10-60</v>
      </c>
      <c r="AE277" t="str">
        <f>VLOOKUP(AD277,'Main_Sub Desc'!C:D,2,)</f>
        <v>LPC from invoicing</v>
      </c>
      <c r="AF277" t="str">
        <f>VLOOKUP(VALUE(H277),'Main_Sub Desc'!F:G,2,)</f>
        <v>Wst Rev Late Payment</v>
      </c>
      <c r="AG277">
        <f>IFERROR(VLOOKUP(VALUE(I277),'PC Mapping'!A:F,6,),"")</f>
        <v>10514</v>
      </c>
      <c r="AH277" s="13" t="str">
        <f>VLOOKUP(AG277,'PC Mapping'!L:M,2,)</f>
        <v>Bolivar Sewer</v>
      </c>
    </row>
    <row r="278" spans="1:34" x14ac:dyDescent="0.2">
      <c r="A278" t="s">
        <v>5438</v>
      </c>
      <c r="B278" t="s">
        <v>5422</v>
      </c>
      <c r="C278" t="s">
        <v>4519</v>
      </c>
      <c r="D278" t="s">
        <v>4520</v>
      </c>
      <c r="E278" s="3">
        <v>45819</v>
      </c>
      <c r="F278" t="s">
        <v>44</v>
      </c>
      <c r="G278" t="s">
        <v>3742</v>
      </c>
      <c r="H278" t="s">
        <v>3722</v>
      </c>
      <c r="I278" t="s">
        <v>4538</v>
      </c>
      <c r="J278" t="s">
        <v>4522</v>
      </c>
      <c r="K278" s="2">
        <v>-34.9</v>
      </c>
      <c r="L278" t="s">
        <v>44</v>
      </c>
      <c r="M278" s="2">
        <v>-34.9</v>
      </c>
      <c r="N278" t="s">
        <v>4523</v>
      </c>
      <c r="O278" t="s">
        <v>4524</v>
      </c>
      <c r="P278" t="s">
        <v>5439</v>
      </c>
      <c r="Q278" t="s">
        <v>5442</v>
      </c>
      <c r="R278" t="s">
        <v>44</v>
      </c>
      <c r="S278" t="s">
        <v>4688</v>
      </c>
      <c r="T278" s="3">
        <v>45820</v>
      </c>
      <c r="U278" s="3">
        <v>45820</v>
      </c>
      <c r="V278" s="2">
        <v>0</v>
      </c>
      <c r="W278" t="s">
        <v>44</v>
      </c>
      <c r="X278" t="s">
        <v>44</v>
      </c>
      <c r="Y278" t="s">
        <v>5443</v>
      </c>
      <c r="Z278" t="s">
        <v>914</v>
      </c>
      <c r="AA278" t="s">
        <v>4529</v>
      </c>
      <c r="AB278" t="s">
        <v>4530</v>
      </c>
      <c r="AC278" t="s">
        <v>89</v>
      </c>
      <c r="AD278" t="str">
        <f t="shared" si="4"/>
        <v>10-60</v>
      </c>
      <c r="AE278" t="str">
        <f>VLOOKUP(AD278,'Main_Sub Desc'!C:D,2,)</f>
        <v>LPC from invoicing</v>
      </c>
      <c r="AF278" t="str">
        <f>VLOOKUP(VALUE(H278),'Main_Sub Desc'!F:G,2,)</f>
        <v>Wtr Rev Late Payment</v>
      </c>
      <c r="AG278">
        <f>IFERROR(VLOOKUP(VALUE(I278),'PC Mapping'!A:F,6,),"")</f>
        <v>10469</v>
      </c>
      <c r="AH278" s="13" t="str">
        <f>VLOOKUP(AG278,'PC Mapping'!L:M,2,)</f>
        <v>Bolivar Water</v>
      </c>
    </row>
    <row r="279" spans="1:34" x14ac:dyDescent="0.2">
      <c r="A279" t="s">
        <v>5444</v>
      </c>
      <c r="B279" t="s">
        <v>5422</v>
      </c>
      <c r="C279" t="s">
        <v>4519</v>
      </c>
      <c r="D279" t="s">
        <v>4520</v>
      </c>
      <c r="E279" s="3">
        <v>45819</v>
      </c>
      <c r="F279" t="s">
        <v>44</v>
      </c>
      <c r="G279" t="s">
        <v>3742</v>
      </c>
      <c r="H279" t="s">
        <v>3716</v>
      </c>
      <c r="I279" t="s">
        <v>4534</v>
      </c>
      <c r="J279" t="s">
        <v>4522</v>
      </c>
      <c r="K279" s="2">
        <v>-30.3</v>
      </c>
      <c r="L279" t="s">
        <v>44</v>
      </c>
      <c r="M279" s="2">
        <v>-30.3</v>
      </c>
      <c r="N279" t="s">
        <v>4523</v>
      </c>
      <c r="O279" t="s">
        <v>4524</v>
      </c>
      <c r="P279" t="s">
        <v>5445</v>
      </c>
      <c r="Q279" t="s">
        <v>5446</v>
      </c>
      <c r="R279" t="s">
        <v>44</v>
      </c>
      <c r="S279" t="s">
        <v>4688</v>
      </c>
      <c r="T279" s="3">
        <v>45820</v>
      </c>
      <c r="U279" s="3">
        <v>45820</v>
      </c>
      <c r="V279" s="2">
        <v>0</v>
      </c>
      <c r="W279" t="s">
        <v>44</v>
      </c>
      <c r="X279" t="s">
        <v>44</v>
      </c>
      <c r="Y279" t="s">
        <v>5447</v>
      </c>
      <c r="Z279" t="s">
        <v>467</v>
      </c>
      <c r="AA279" t="s">
        <v>4529</v>
      </c>
      <c r="AB279" t="s">
        <v>4530</v>
      </c>
      <c r="AC279" t="s">
        <v>89</v>
      </c>
      <c r="AD279" t="str">
        <f t="shared" si="4"/>
        <v>10-60</v>
      </c>
      <c r="AE279" t="str">
        <f>VLOOKUP(AD279,'Main_Sub Desc'!C:D,2,)</f>
        <v>LPC from invoicing</v>
      </c>
      <c r="AF279" t="str">
        <f>VLOOKUP(VALUE(H279),'Main_Sub Desc'!F:G,2,)</f>
        <v>Wst Rev Late Payment</v>
      </c>
      <c r="AG279">
        <f>IFERROR(VLOOKUP(VALUE(I279),'PC Mapping'!A:F,6,),"")</f>
        <v>10514</v>
      </c>
      <c r="AH279" s="13" t="str">
        <f>VLOOKUP(AG279,'PC Mapping'!L:M,2,)</f>
        <v>Bolivar Sewer</v>
      </c>
    </row>
    <row r="280" spans="1:34" x14ac:dyDescent="0.2">
      <c r="A280" t="s">
        <v>5444</v>
      </c>
      <c r="B280" t="s">
        <v>5422</v>
      </c>
      <c r="C280" t="s">
        <v>4519</v>
      </c>
      <c r="D280" t="s">
        <v>4520</v>
      </c>
      <c r="E280" s="3">
        <v>45819</v>
      </c>
      <c r="F280" t="s">
        <v>44</v>
      </c>
      <c r="G280" t="s">
        <v>3742</v>
      </c>
      <c r="H280" t="s">
        <v>3722</v>
      </c>
      <c r="I280" t="s">
        <v>4538</v>
      </c>
      <c r="J280" t="s">
        <v>4522</v>
      </c>
      <c r="K280" s="2">
        <v>-19.97</v>
      </c>
      <c r="L280" t="s">
        <v>44</v>
      </c>
      <c r="M280" s="2">
        <v>-19.97</v>
      </c>
      <c r="N280" t="s">
        <v>4523</v>
      </c>
      <c r="O280" t="s">
        <v>4524</v>
      </c>
      <c r="P280" t="s">
        <v>5445</v>
      </c>
      <c r="Q280" t="s">
        <v>5448</v>
      </c>
      <c r="R280" t="s">
        <v>44</v>
      </c>
      <c r="S280" t="s">
        <v>4688</v>
      </c>
      <c r="T280" s="3">
        <v>45820</v>
      </c>
      <c r="U280" s="3">
        <v>45820</v>
      </c>
      <c r="V280" s="2">
        <v>0</v>
      </c>
      <c r="W280" t="s">
        <v>44</v>
      </c>
      <c r="X280" t="s">
        <v>44</v>
      </c>
      <c r="Y280" t="s">
        <v>5449</v>
      </c>
      <c r="Z280" t="s">
        <v>467</v>
      </c>
      <c r="AA280" t="s">
        <v>4529</v>
      </c>
      <c r="AB280" t="s">
        <v>4530</v>
      </c>
      <c r="AC280" t="s">
        <v>89</v>
      </c>
      <c r="AD280" t="str">
        <f t="shared" si="4"/>
        <v>10-60</v>
      </c>
      <c r="AE280" t="str">
        <f>VLOOKUP(AD280,'Main_Sub Desc'!C:D,2,)</f>
        <v>LPC from invoicing</v>
      </c>
      <c r="AF280" t="str">
        <f>VLOOKUP(VALUE(H280),'Main_Sub Desc'!F:G,2,)</f>
        <v>Wtr Rev Late Payment</v>
      </c>
      <c r="AG280">
        <f>IFERROR(VLOOKUP(VALUE(I280),'PC Mapping'!A:F,6,),"")</f>
        <v>10469</v>
      </c>
      <c r="AH280" s="13" t="str">
        <f>VLOOKUP(AG280,'PC Mapping'!L:M,2,)</f>
        <v>Bolivar Water</v>
      </c>
    </row>
    <row r="281" spans="1:34" x14ac:dyDescent="0.2">
      <c r="A281" t="s">
        <v>5450</v>
      </c>
      <c r="B281" t="s">
        <v>5422</v>
      </c>
      <c r="C281" t="s">
        <v>4519</v>
      </c>
      <c r="D281" t="s">
        <v>4520</v>
      </c>
      <c r="E281" s="3">
        <v>45819</v>
      </c>
      <c r="F281" t="s">
        <v>44</v>
      </c>
      <c r="G281" t="s">
        <v>3742</v>
      </c>
      <c r="H281" t="s">
        <v>3722</v>
      </c>
      <c r="I281" t="s">
        <v>4538</v>
      </c>
      <c r="J281" t="s">
        <v>4522</v>
      </c>
      <c r="K281" s="2">
        <v>-5</v>
      </c>
      <c r="L281" t="s">
        <v>44</v>
      </c>
      <c r="M281" s="2">
        <v>-5</v>
      </c>
      <c r="N281" t="s">
        <v>4523</v>
      </c>
      <c r="O281" t="s">
        <v>4524</v>
      </c>
      <c r="P281" t="s">
        <v>4887</v>
      </c>
      <c r="Q281" t="s">
        <v>5451</v>
      </c>
      <c r="R281" t="s">
        <v>44</v>
      </c>
      <c r="S281" t="s">
        <v>4688</v>
      </c>
      <c r="T281" s="3">
        <v>45820</v>
      </c>
      <c r="U281" s="3">
        <v>45820</v>
      </c>
      <c r="V281" s="2">
        <v>0</v>
      </c>
      <c r="W281" t="s">
        <v>44</v>
      </c>
      <c r="X281" t="s">
        <v>44</v>
      </c>
      <c r="Y281" t="s">
        <v>4889</v>
      </c>
      <c r="Z281" t="s">
        <v>483</v>
      </c>
      <c r="AA281" t="s">
        <v>4529</v>
      </c>
      <c r="AB281" t="s">
        <v>4530</v>
      </c>
      <c r="AC281" t="s">
        <v>89</v>
      </c>
      <c r="AD281" t="str">
        <f t="shared" si="4"/>
        <v>10-60</v>
      </c>
      <c r="AE281" t="str">
        <f>VLOOKUP(AD281,'Main_Sub Desc'!C:D,2,)</f>
        <v>LPC from invoicing</v>
      </c>
      <c r="AF281" t="str">
        <f>VLOOKUP(VALUE(H281),'Main_Sub Desc'!F:G,2,)</f>
        <v>Wtr Rev Late Payment</v>
      </c>
      <c r="AG281">
        <f>IFERROR(VLOOKUP(VALUE(I281),'PC Mapping'!A:F,6,),"")</f>
        <v>10469</v>
      </c>
      <c r="AH281" s="13" t="str">
        <f>VLOOKUP(AG281,'PC Mapping'!L:M,2,)</f>
        <v>Bolivar Water</v>
      </c>
    </row>
    <row r="282" spans="1:34" x14ac:dyDescent="0.2">
      <c r="A282" t="s">
        <v>5450</v>
      </c>
      <c r="B282" t="s">
        <v>5422</v>
      </c>
      <c r="C282" t="s">
        <v>4519</v>
      </c>
      <c r="D282" t="s">
        <v>4520</v>
      </c>
      <c r="E282" s="3">
        <v>45819</v>
      </c>
      <c r="F282" t="s">
        <v>44</v>
      </c>
      <c r="G282" t="s">
        <v>3742</v>
      </c>
      <c r="H282" t="s">
        <v>3716</v>
      </c>
      <c r="I282" t="s">
        <v>4534</v>
      </c>
      <c r="J282" t="s">
        <v>4522</v>
      </c>
      <c r="K282" s="2">
        <v>-5</v>
      </c>
      <c r="L282" t="s">
        <v>44</v>
      </c>
      <c r="M282" s="2">
        <v>-5</v>
      </c>
      <c r="N282" t="s">
        <v>4523</v>
      </c>
      <c r="O282" t="s">
        <v>4524</v>
      </c>
      <c r="P282" t="s">
        <v>4887</v>
      </c>
      <c r="Q282" t="s">
        <v>5452</v>
      </c>
      <c r="R282" t="s">
        <v>44</v>
      </c>
      <c r="S282" t="s">
        <v>4688</v>
      </c>
      <c r="T282" s="3">
        <v>45820</v>
      </c>
      <c r="U282" s="3">
        <v>45820</v>
      </c>
      <c r="V282" s="2">
        <v>0</v>
      </c>
      <c r="W282" t="s">
        <v>44</v>
      </c>
      <c r="X282" t="s">
        <v>44</v>
      </c>
      <c r="Y282" t="s">
        <v>4891</v>
      </c>
      <c r="Z282" t="s">
        <v>483</v>
      </c>
      <c r="AA282" t="s">
        <v>4529</v>
      </c>
      <c r="AB282" t="s">
        <v>4530</v>
      </c>
      <c r="AC282" t="s">
        <v>89</v>
      </c>
      <c r="AD282" t="str">
        <f t="shared" si="4"/>
        <v>10-60</v>
      </c>
      <c r="AE282" t="str">
        <f>VLOOKUP(AD282,'Main_Sub Desc'!C:D,2,)</f>
        <v>LPC from invoicing</v>
      </c>
      <c r="AF282" t="str">
        <f>VLOOKUP(VALUE(H282),'Main_Sub Desc'!F:G,2,)</f>
        <v>Wst Rev Late Payment</v>
      </c>
      <c r="AG282">
        <f>IFERROR(VLOOKUP(VALUE(I282),'PC Mapping'!A:F,6,),"")</f>
        <v>10514</v>
      </c>
      <c r="AH282" s="13" t="str">
        <f>VLOOKUP(AG282,'PC Mapping'!L:M,2,)</f>
        <v>Bolivar Sewer</v>
      </c>
    </row>
    <row r="283" spans="1:34" x14ac:dyDescent="0.2">
      <c r="A283" t="s">
        <v>5453</v>
      </c>
      <c r="B283" t="s">
        <v>5454</v>
      </c>
      <c r="C283" t="s">
        <v>4519</v>
      </c>
      <c r="D283" t="s">
        <v>4520</v>
      </c>
      <c r="E283" s="3">
        <v>45821</v>
      </c>
      <c r="F283" t="s">
        <v>44</v>
      </c>
      <c r="G283" t="s">
        <v>3742</v>
      </c>
      <c r="H283" t="s">
        <v>3722</v>
      </c>
      <c r="I283" t="s">
        <v>3752</v>
      </c>
      <c r="J283" t="s">
        <v>4522</v>
      </c>
      <c r="K283" s="2">
        <v>-5</v>
      </c>
      <c r="L283" t="s">
        <v>44</v>
      </c>
      <c r="M283" s="2">
        <v>-5</v>
      </c>
      <c r="N283" t="s">
        <v>4523</v>
      </c>
      <c r="O283" t="s">
        <v>4524</v>
      </c>
      <c r="P283" t="s">
        <v>5455</v>
      </c>
      <c r="Q283" t="s">
        <v>5456</v>
      </c>
      <c r="R283" t="s">
        <v>44</v>
      </c>
      <c r="S283" t="s">
        <v>5457</v>
      </c>
      <c r="T283" s="3">
        <v>45821</v>
      </c>
      <c r="U283" s="3">
        <v>45824</v>
      </c>
      <c r="V283" s="2">
        <v>0</v>
      </c>
      <c r="W283" t="s">
        <v>44</v>
      </c>
      <c r="X283" t="s">
        <v>44</v>
      </c>
      <c r="Y283" t="s">
        <v>5458</v>
      </c>
      <c r="Z283" t="s">
        <v>2024</v>
      </c>
      <c r="AA283" t="s">
        <v>4529</v>
      </c>
      <c r="AB283" t="s">
        <v>4530</v>
      </c>
      <c r="AC283" t="s">
        <v>99</v>
      </c>
      <c r="AD283" t="str">
        <f t="shared" si="4"/>
        <v>10-60</v>
      </c>
      <c r="AE283" t="str">
        <f>VLOOKUP(AD283,'Main_Sub Desc'!C:D,2,)</f>
        <v>LPC from invoicing</v>
      </c>
      <c r="AF283" t="str">
        <f>VLOOKUP(VALUE(H283),'Main_Sub Desc'!F:G,2,)</f>
        <v>Wtr Rev Late Payment</v>
      </c>
      <c r="AG283">
        <f>IFERROR(VLOOKUP(VALUE(I283),'PC Mapping'!A:F,6,),"")</f>
        <v>10719</v>
      </c>
      <c r="AH283" s="13" t="str">
        <f>VLOOKUP(AG283,'PC Mapping'!L:M,2,)</f>
        <v>All Other Water</v>
      </c>
    </row>
    <row r="284" spans="1:34" x14ac:dyDescent="0.2">
      <c r="A284" t="s">
        <v>5459</v>
      </c>
      <c r="B284" t="s">
        <v>5454</v>
      </c>
      <c r="C284" t="s">
        <v>4519</v>
      </c>
      <c r="D284" t="s">
        <v>4520</v>
      </c>
      <c r="E284" s="3">
        <v>45820</v>
      </c>
      <c r="F284" t="s">
        <v>44</v>
      </c>
      <c r="G284" t="s">
        <v>3742</v>
      </c>
      <c r="H284" t="s">
        <v>3722</v>
      </c>
      <c r="I284" t="s">
        <v>4538</v>
      </c>
      <c r="J284" t="s">
        <v>4522</v>
      </c>
      <c r="K284" s="2">
        <v>-26.6</v>
      </c>
      <c r="L284" t="s">
        <v>44</v>
      </c>
      <c r="M284" s="2">
        <v>-26.6</v>
      </c>
      <c r="N284" t="s">
        <v>4523</v>
      </c>
      <c r="O284" t="s">
        <v>4524</v>
      </c>
      <c r="P284" t="s">
        <v>5460</v>
      </c>
      <c r="Q284" t="s">
        <v>5461</v>
      </c>
      <c r="R284" t="s">
        <v>44</v>
      </c>
      <c r="S284" t="s">
        <v>4688</v>
      </c>
      <c r="T284" s="3">
        <v>45821</v>
      </c>
      <c r="U284" s="3">
        <v>45821</v>
      </c>
      <c r="V284" s="2">
        <v>0</v>
      </c>
      <c r="W284" t="s">
        <v>44</v>
      </c>
      <c r="X284" t="s">
        <v>44</v>
      </c>
      <c r="Y284" t="s">
        <v>5462</v>
      </c>
      <c r="Z284" t="s">
        <v>1077</v>
      </c>
      <c r="AA284" t="s">
        <v>4529</v>
      </c>
      <c r="AB284" t="s">
        <v>4530</v>
      </c>
      <c r="AC284" t="s">
        <v>89</v>
      </c>
      <c r="AD284" t="str">
        <f t="shared" si="4"/>
        <v>10-60</v>
      </c>
      <c r="AE284" t="str">
        <f>VLOOKUP(AD284,'Main_Sub Desc'!C:D,2,)</f>
        <v>LPC from invoicing</v>
      </c>
      <c r="AF284" t="str">
        <f>VLOOKUP(VALUE(H284),'Main_Sub Desc'!F:G,2,)</f>
        <v>Wtr Rev Late Payment</v>
      </c>
      <c r="AG284">
        <f>IFERROR(VLOOKUP(VALUE(I284),'PC Mapping'!A:F,6,),"")</f>
        <v>10469</v>
      </c>
      <c r="AH284" s="13" t="str">
        <f>VLOOKUP(AG284,'PC Mapping'!L:M,2,)</f>
        <v>Bolivar Water</v>
      </c>
    </row>
    <row r="285" spans="1:34" x14ac:dyDescent="0.2">
      <c r="A285" t="s">
        <v>5459</v>
      </c>
      <c r="B285" t="s">
        <v>5454</v>
      </c>
      <c r="C285" t="s">
        <v>4519</v>
      </c>
      <c r="D285" t="s">
        <v>4520</v>
      </c>
      <c r="E285" s="3">
        <v>45820</v>
      </c>
      <c r="F285" t="s">
        <v>44</v>
      </c>
      <c r="G285" t="s">
        <v>3742</v>
      </c>
      <c r="H285" t="s">
        <v>3716</v>
      </c>
      <c r="I285" t="s">
        <v>4534</v>
      </c>
      <c r="J285" t="s">
        <v>4522</v>
      </c>
      <c r="K285" s="2">
        <v>-84.92</v>
      </c>
      <c r="L285" t="s">
        <v>44</v>
      </c>
      <c r="M285" s="2">
        <v>-84.92</v>
      </c>
      <c r="N285" t="s">
        <v>4523</v>
      </c>
      <c r="O285" t="s">
        <v>4524</v>
      </c>
      <c r="P285" t="s">
        <v>5460</v>
      </c>
      <c r="Q285" t="s">
        <v>5463</v>
      </c>
      <c r="R285" t="s">
        <v>44</v>
      </c>
      <c r="S285" t="s">
        <v>4688</v>
      </c>
      <c r="T285" s="3">
        <v>45821</v>
      </c>
      <c r="U285" s="3">
        <v>45821</v>
      </c>
      <c r="V285" s="2">
        <v>0</v>
      </c>
      <c r="W285" t="s">
        <v>44</v>
      </c>
      <c r="X285" t="s">
        <v>44</v>
      </c>
      <c r="Y285" t="s">
        <v>5464</v>
      </c>
      <c r="Z285" t="s">
        <v>1077</v>
      </c>
      <c r="AA285" t="s">
        <v>4529</v>
      </c>
      <c r="AB285" t="s">
        <v>4530</v>
      </c>
      <c r="AC285" t="s">
        <v>89</v>
      </c>
      <c r="AD285" t="str">
        <f t="shared" si="4"/>
        <v>10-60</v>
      </c>
      <c r="AE285" t="str">
        <f>VLOOKUP(AD285,'Main_Sub Desc'!C:D,2,)</f>
        <v>LPC from invoicing</v>
      </c>
      <c r="AF285" t="str">
        <f>VLOOKUP(VALUE(H285),'Main_Sub Desc'!F:G,2,)</f>
        <v>Wst Rev Late Payment</v>
      </c>
      <c r="AG285">
        <f>IFERROR(VLOOKUP(VALUE(I285),'PC Mapping'!A:F,6,),"")</f>
        <v>10514</v>
      </c>
      <c r="AH285" s="13" t="str">
        <f>VLOOKUP(AG285,'PC Mapping'!L:M,2,)</f>
        <v>Bolivar Sewer</v>
      </c>
    </row>
    <row r="286" spans="1:34" x14ac:dyDescent="0.2">
      <c r="A286" t="s">
        <v>5465</v>
      </c>
      <c r="B286" t="s">
        <v>5454</v>
      </c>
      <c r="C286" t="s">
        <v>4519</v>
      </c>
      <c r="D286" t="s">
        <v>4520</v>
      </c>
      <c r="E286" s="3">
        <v>45820</v>
      </c>
      <c r="F286" t="s">
        <v>44</v>
      </c>
      <c r="G286" t="s">
        <v>3742</v>
      </c>
      <c r="H286" t="s">
        <v>3722</v>
      </c>
      <c r="I286" t="s">
        <v>3752</v>
      </c>
      <c r="J286" t="s">
        <v>4522</v>
      </c>
      <c r="K286" s="2">
        <v>-103.13</v>
      </c>
      <c r="L286" t="s">
        <v>44</v>
      </c>
      <c r="M286" s="2">
        <v>-103.13</v>
      </c>
      <c r="N286" t="s">
        <v>4523</v>
      </c>
      <c r="O286" t="s">
        <v>4524</v>
      </c>
      <c r="P286" t="s">
        <v>5466</v>
      </c>
      <c r="Q286" t="s">
        <v>5467</v>
      </c>
      <c r="R286" t="s">
        <v>44</v>
      </c>
      <c r="S286" t="s">
        <v>4688</v>
      </c>
      <c r="T286" s="3">
        <v>45821</v>
      </c>
      <c r="U286" s="3">
        <v>45821</v>
      </c>
      <c r="V286" s="2">
        <v>0</v>
      </c>
      <c r="W286" t="s">
        <v>44</v>
      </c>
      <c r="X286" t="s">
        <v>44</v>
      </c>
      <c r="Y286" t="s">
        <v>5468</v>
      </c>
      <c r="Z286" t="s">
        <v>3150</v>
      </c>
      <c r="AA286" t="s">
        <v>4529</v>
      </c>
      <c r="AB286" t="s">
        <v>4530</v>
      </c>
      <c r="AC286" t="s">
        <v>1303</v>
      </c>
      <c r="AD286" t="str">
        <f t="shared" si="4"/>
        <v>10-60</v>
      </c>
      <c r="AE286" t="str">
        <f>VLOOKUP(AD286,'Main_Sub Desc'!C:D,2,)</f>
        <v>LPC from invoicing</v>
      </c>
      <c r="AF286" t="str">
        <f>VLOOKUP(VALUE(H286),'Main_Sub Desc'!F:G,2,)</f>
        <v>Wtr Rev Late Payment</v>
      </c>
      <c r="AG286">
        <f>IFERROR(VLOOKUP(VALUE(I286),'PC Mapping'!A:F,6,),"")</f>
        <v>10719</v>
      </c>
      <c r="AH286" s="13" t="str">
        <f>VLOOKUP(AG286,'PC Mapping'!L:M,2,)</f>
        <v>All Other Water</v>
      </c>
    </row>
    <row r="287" spans="1:34" x14ac:dyDescent="0.2">
      <c r="A287" t="s">
        <v>5469</v>
      </c>
      <c r="B287" t="s">
        <v>5454</v>
      </c>
      <c r="C287" t="s">
        <v>4519</v>
      </c>
      <c r="D287" t="s">
        <v>4520</v>
      </c>
      <c r="E287" s="3">
        <v>45821</v>
      </c>
      <c r="F287" t="s">
        <v>44</v>
      </c>
      <c r="G287" t="s">
        <v>3742</v>
      </c>
      <c r="H287" t="s">
        <v>3722</v>
      </c>
      <c r="I287" t="s">
        <v>3752</v>
      </c>
      <c r="J287" t="s">
        <v>4522</v>
      </c>
      <c r="K287" s="2">
        <v>-5</v>
      </c>
      <c r="L287" t="s">
        <v>44</v>
      </c>
      <c r="M287" s="2">
        <v>-5</v>
      </c>
      <c r="N287" t="s">
        <v>4523</v>
      </c>
      <c r="O287" t="s">
        <v>4524</v>
      </c>
      <c r="P287" t="s">
        <v>5470</v>
      </c>
      <c r="Q287" t="s">
        <v>5471</v>
      </c>
      <c r="R287" t="s">
        <v>44</v>
      </c>
      <c r="S287" t="s">
        <v>5048</v>
      </c>
      <c r="T287" s="3">
        <v>45821</v>
      </c>
      <c r="U287" s="3">
        <v>45824</v>
      </c>
      <c r="V287" s="2">
        <v>0</v>
      </c>
      <c r="W287" t="s">
        <v>44</v>
      </c>
      <c r="X287" t="s">
        <v>44</v>
      </c>
      <c r="Y287" t="s">
        <v>5472</v>
      </c>
      <c r="Z287" t="s">
        <v>5473</v>
      </c>
      <c r="AA287" t="s">
        <v>4529</v>
      </c>
      <c r="AB287" t="s">
        <v>4530</v>
      </c>
      <c r="AC287" t="s">
        <v>89</v>
      </c>
      <c r="AD287" t="str">
        <f t="shared" si="4"/>
        <v>10-60</v>
      </c>
      <c r="AE287" t="str">
        <f>VLOOKUP(AD287,'Main_Sub Desc'!C:D,2,)</f>
        <v>LPC from invoicing</v>
      </c>
      <c r="AF287" t="str">
        <f>VLOOKUP(VALUE(H287),'Main_Sub Desc'!F:G,2,)</f>
        <v>Wtr Rev Late Payment</v>
      </c>
      <c r="AG287">
        <f>IFERROR(VLOOKUP(VALUE(I287),'PC Mapping'!A:F,6,),"")</f>
        <v>10719</v>
      </c>
      <c r="AH287" s="13" t="str">
        <f>VLOOKUP(AG287,'PC Mapping'!L:M,2,)</f>
        <v>All Other Water</v>
      </c>
    </row>
    <row r="288" spans="1:34" x14ac:dyDescent="0.2">
      <c r="A288" t="s">
        <v>5474</v>
      </c>
      <c r="B288" t="s">
        <v>5454</v>
      </c>
      <c r="C288" t="s">
        <v>4519</v>
      </c>
      <c r="D288" t="s">
        <v>4520</v>
      </c>
      <c r="E288" s="3">
        <v>45821</v>
      </c>
      <c r="F288" t="s">
        <v>44</v>
      </c>
      <c r="G288" t="s">
        <v>3742</v>
      </c>
      <c r="H288" t="s">
        <v>3722</v>
      </c>
      <c r="I288" t="s">
        <v>3752</v>
      </c>
      <c r="J288" t="s">
        <v>4522</v>
      </c>
      <c r="K288" s="2">
        <v>-5</v>
      </c>
      <c r="L288" t="s">
        <v>44</v>
      </c>
      <c r="M288" s="2">
        <v>-5</v>
      </c>
      <c r="N288" t="s">
        <v>4523</v>
      </c>
      <c r="O288" t="s">
        <v>4524</v>
      </c>
      <c r="P288" t="s">
        <v>5475</v>
      </c>
      <c r="Q288" t="s">
        <v>5476</v>
      </c>
      <c r="R288" t="s">
        <v>44</v>
      </c>
      <c r="S288" t="s">
        <v>4715</v>
      </c>
      <c r="T288" s="3">
        <v>45821</v>
      </c>
      <c r="U288" s="3">
        <v>45824</v>
      </c>
      <c r="V288" s="2">
        <v>0</v>
      </c>
      <c r="W288" t="s">
        <v>44</v>
      </c>
      <c r="X288" t="s">
        <v>44</v>
      </c>
      <c r="Y288" t="s">
        <v>5477</v>
      </c>
      <c r="Z288" t="s">
        <v>3058</v>
      </c>
      <c r="AA288" t="s">
        <v>4529</v>
      </c>
      <c r="AB288" t="s">
        <v>4530</v>
      </c>
      <c r="AC288" t="s">
        <v>89</v>
      </c>
      <c r="AD288" t="str">
        <f t="shared" si="4"/>
        <v>10-60</v>
      </c>
      <c r="AE288" t="str">
        <f>VLOOKUP(AD288,'Main_Sub Desc'!C:D,2,)</f>
        <v>LPC from invoicing</v>
      </c>
      <c r="AF288" t="str">
        <f>VLOOKUP(VALUE(H288),'Main_Sub Desc'!F:G,2,)</f>
        <v>Wtr Rev Late Payment</v>
      </c>
      <c r="AG288">
        <f>IFERROR(VLOOKUP(VALUE(I288),'PC Mapping'!A:F,6,),"")</f>
        <v>10719</v>
      </c>
      <c r="AH288" s="13" t="str">
        <f>VLOOKUP(AG288,'PC Mapping'!L:M,2,)</f>
        <v>All Other Water</v>
      </c>
    </row>
    <row r="289" spans="1:34" x14ac:dyDescent="0.2">
      <c r="A289" t="s">
        <v>5478</v>
      </c>
      <c r="B289" t="s">
        <v>5454</v>
      </c>
      <c r="C289" t="s">
        <v>4519</v>
      </c>
      <c r="D289" t="s">
        <v>4520</v>
      </c>
      <c r="E289" s="3">
        <v>45821</v>
      </c>
      <c r="F289" t="s">
        <v>44</v>
      </c>
      <c r="G289" t="s">
        <v>3742</v>
      </c>
      <c r="H289" t="s">
        <v>3722</v>
      </c>
      <c r="I289" t="s">
        <v>3752</v>
      </c>
      <c r="J289" t="s">
        <v>4522</v>
      </c>
      <c r="K289" s="2">
        <v>-5</v>
      </c>
      <c r="L289" t="s">
        <v>44</v>
      </c>
      <c r="M289" s="2">
        <v>-5</v>
      </c>
      <c r="N289" t="s">
        <v>4523</v>
      </c>
      <c r="O289" t="s">
        <v>4524</v>
      </c>
      <c r="P289" t="s">
        <v>5475</v>
      </c>
      <c r="Q289" t="s">
        <v>5479</v>
      </c>
      <c r="R289" t="s">
        <v>44</v>
      </c>
      <c r="S289" t="s">
        <v>4715</v>
      </c>
      <c r="T289" s="3">
        <v>45821</v>
      </c>
      <c r="U289" s="3">
        <v>45824</v>
      </c>
      <c r="V289" s="2">
        <v>0</v>
      </c>
      <c r="W289" t="s">
        <v>44</v>
      </c>
      <c r="X289" t="s">
        <v>44</v>
      </c>
      <c r="Y289" t="s">
        <v>5477</v>
      </c>
      <c r="Z289" t="s">
        <v>3058</v>
      </c>
      <c r="AA289" t="s">
        <v>4529</v>
      </c>
      <c r="AB289" t="s">
        <v>4530</v>
      </c>
      <c r="AC289" t="s">
        <v>89</v>
      </c>
      <c r="AD289" t="str">
        <f t="shared" si="4"/>
        <v>10-60</v>
      </c>
      <c r="AE289" t="str">
        <f>VLOOKUP(AD289,'Main_Sub Desc'!C:D,2,)</f>
        <v>LPC from invoicing</v>
      </c>
      <c r="AF289" t="str">
        <f>VLOOKUP(VALUE(H289),'Main_Sub Desc'!F:G,2,)</f>
        <v>Wtr Rev Late Payment</v>
      </c>
      <c r="AG289">
        <f>IFERROR(VLOOKUP(VALUE(I289),'PC Mapping'!A:F,6,),"")</f>
        <v>10719</v>
      </c>
      <c r="AH289" s="13" t="str">
        <f>VLOOKUP(AG289,'PC Mapping'!L:M,2,)</f>
        <v>All Other Water</v>
      </c>
    </row>
    <row r="290" spans="1:34" x14ac:dyDescent="0.2">
      <c r="A290" t="s">
        <v>5480</v>
      </c>
      <c r="B290" t="s">
        <v>5454</v>
      </c>
      <c r="C290" t="s">
        <v>4519</v>
      </c>
      <c r="D290" t="s">
        <v>4520</v>
      </c>
      <c r="E290" s="3">
        <v>45821</v>
      </c>
      <c r="F290" t="s">
        <v>44</v>
      </c>
      <c r="G290" t="s">
        <v>3742</v>
      </c>
      <c r="H290" t="s">
        <v>3722</v>
      </c>
      <c r="I290" t="s">
        <v>3752</v>
      </c>
      <c r="J290" t="s">
        <v>4522</v>
      </c>
      <c r="K290" s="2">
        <v>-5</v>
      </c>
      <c r="L290" t="s">
        <v>44</v>
      </c>
      <c r="M290" s="2">
        <v>-5</v>
      </c>
      <c r="N290" t="s">
        <v>4523</v>
      </c>
      <c r="O290" t="s">
        <v>4524</v>
      </c>
      <c r="P290" t="s">
        <v>5475</v>
      </c>
      <c r="Q290" t="s">
        <v>5481</v>
      </c>
      <c r="R290" t="s">
        <v>44</v>
      </c>
      <c r="S290" t="s">
        <v>4715</v>
      </c>
      <c r="T290" s="3">
        <v>45821</v>
      </c>
      <c r="U290" s="3">
        <v>45824</v>
      </c>
      <c r="V290" s="2">
        <v>0</v>
      </c>
      <c r="W290" t="s">
        <v>44</v>
      </c>
      <c r="X290" t="s">
        <v>44</v>
      </c>
      <c r="Y290" t="s">
        <v>5477</v>
      </c>
      <c r="Z290" t="s">
        <v>3058</v>
      </c>
      <c r="AA290" t="s">
        <v>4529</v>
      </c>
      <c r="AB290" t="s">
        <v>4530</v>
      </c>
      <c r="AC290" t="s">
        <v>89</v>
      </c>
      <c r="AD290" t="str">
        <f t="shared" si="4"/>
        <v>10-60</v>
      </c>
      <c r="AE290" t="str">
        <f>VLOOKUP(AD290,'Main_Sub Desc'!C:D,2,)</f>
        <v>LPC from invoicing</v>
      </c>
      <c r="AF290" t="str">
        <f>VLOOKUP(VALUE(H290),'Main_Sub Desc'!F:G,2,)</f>
        <v>Wtr Rev Late Payment</v>
      </c>
      <c r="AG290">
        <f>IFERROR(VLOOKUP(VALUE(I290),'PC Mapping'!A:F,6,),"")</f>
        <v>10719</v>
      </c>
      <c r="AH290" s="13" t="str">
        <f>VLOOKUP(AG290,'PC Mapping'!L:M,2,)</f>
        <v>All Other Water</v>
      </c>
    </row>
    <row r="291" spans="1:34" x14ac:dyDescent="0.2">
      <c r="A291" t="s">
        <v>5482</v>
      </c>
      <c r="B291" t="s">
        <v>5454</v>
      </c>
      <c r="C291" t="s">
        <v>4519</v>
      </c>
      <c r="D291" t="s">
        <v>4520</v>
      </c>
      <c r="E291" s="3">
        <v>45821</v>
      </c>
      <c r="F291" t="s">
        <v>44</v>
      </c>
      <c r="G291" t="s">
        <v>3742</v>
      </c>
      <c r="H291" t="s">
        <v>3722</v>
      </c>
      <c r="I291" t="s">
        <v>3752</v>
      </c>
      <c r="J291" t="s">
        <v>4522</v>
      </c>
      <c r="K291" s="2">
        <v>-5.69</v>
      </c>
      <c r="L291" t="s">
        <v>44</v>
      </c>
      <c r="M291" s="2">
        <v>-5.69</v>
      </c>
      <c r="N291" t="s">
        <v>4523</v>
      </c>
      <c r="O291" t="s">
        <v>4524</v>
      </c>
      <c r="P291" t="s">
        <v>5483</v>
      </c>
      <c r="Q291" t="s">
        <v>5484</v>
      </c>
      <c r="R291" t="s">
        <v>44</v>
      </c>
      <c r="S291" t="s">
        <v>4715</v>
      </c>
      <c r="T291" s="3">
        <v>45821</v>
      </c>
      <c r="U291" s="3">
        <v>45824</v>
      </c>
      <c r="V291" s="2">
        <v>0</v>
      </c>
      <c r="W291" t="s">
        <v>44</v>
      </c>
      <c r="X291" t="s">
        <v>44</v>
      </c>
      <c r="Y291" t="s">
        <v>5485</v>
      </c>
      <c r="Z291" t="s">
        <v>5486</v>
      </c>
      <c r="AA291" t="s">
        <v>4529</v>
      </c>
      <c r="AB291" t="s">
        <v>4530</v>
      </c>
      <c r="AC291" t="s">
        <v>89</v>
      </c>
      <c r="AD291" t="str">
        <f t="shared" si="4"/>
        <v>10-60</v>
      </c>
      <c r="AE291" t="str">
        <f>VLOOKUP(AD291,'Main_Sub Desc'!C:D,2,)</f>
        <v>LPC from invoicing</v>
      </c>
      <c r="AF291" t="str">
        <f>VLOOKUP(VALUE(H291),'Main_Sub Desc'!F:G,2,)</f>
        <v>Wtr Rev Late Payment</v>
      </c>
      <c r="AG291">
        <f>IFERROR(VLOOKUP(VALUE(I291),'PC Mapping'!A:F,6,),"")</f>
        <v>10719</v>
      </c>
      <c r="AH291" s="13" t="str">
        <f>VLOOKUP(AG291,'PC Mapping'!L:M,2,)</f>
        <v>All Other Water</v>
      </c>
    </row>
    <row r="292" spans="1:34" x14ac:dyDescent="0.2">
      <c r="A292" t="s">
        <v>5487</v>
      </c>
      <c r="B292" t="s">
        <v>5454</v>
      </c>
      <c r="C292" t="s">
        <v>4519</v>
      </c>
      <c r="D292" t="s">
        <v>4520</v>
      </c>
      <c r="E292" s="3">
        <v>45821</v>
      </c>
      <c r="F292" t="s">
        <v>44</v>
      </c>
      <c r="G292" t="s">
        <v>3742</v>
      </c>
      <c r="H292" t="s">
        <v>3722</v>
      </c>
      <c r="I292" t="s">
        <v>3752</v>
      </c>
      <c r="J292" t="s">
        <v>4522</v>
      </c>
      <c r="K292" s="2">
        <v>-7.87</v>
      </c>
      <c r="L292" t="s">
        <v>44</v>
      </c>
      <c r="M292" s="2">
        <v>-7.87</v>
      </c>
      <c r="N292" t="s">
        <v>4523</v>
      </c>
      <c r="O292" t="s">
        <v>4524</v>
      </c>
      <c r="P292" t="s">
        <v>5488</v>
      </c>
      <c r="Q292" t="s">
        <v>5489</v>
      </c>
      <c r="R292" t="s">
        <v>44</v>
      </c>
      <c r="S292" t="s">
        <v>5048</v>
      </c>
      <c r="T292" s="3">
        <v>45821</v>
      </c>
      <c r="U292" s="3">
        <v>45824</v>
      </c>
      <c r="V292" s="2">
        <v>0</v>
      </c>
      <c r="W292" t="s">
        <v>44</v>
      </c>
      <c r="X292" t="s">
        <v>44</v>
      </c>
      <c r="Y292" t="s">
        <v>5490</v>
      </c>
      <c r="Z292" t="s">
        <v>1826</v>
      </c>
      <c r="AA292" t="s">
        <v>4529</v>
      </c>
      <c r="AB292" t="s">
        <v>4530</v>
      </c>
      <c r="AC292" t="s">
        <v>89</v>
      </c>
      <c r="AD292" t="str">
        <f t="shared" si="4"/>
        <v>10-60</v>
      </c>
      <c r="AE292" t="str">
        <f>VLOOKUP(AD292,'Main_Sub Desc'!C:D,2,)</f>
        <v>LPC from invoicing</v>
      </c>
      <c r="AF292" t="str">
        <f>VLOOKUP(VALUE(H292),'Main_Sub Desc'!F:G,2,)</f>
        <v>Wtr Rev Late Payment</v>
      </c>
      <c r="AG292">
        <f>IFERROR(VLOOKUP(VALUE(I292),'PC Mapping'!A:F,6,),"")</f>
        <v>10719</v>
      </c>
      <c r="AH292" s="13" t="str">
        <f>VLOOKUP(AG292,'PC Mapping'!L:M,2,)</f>
        <v>All Other Water</v>
      </c>
    </row>
    <row r="293" spans="1:34" x14ac:dyDescent="0.2">
      <c r="A293" t="s">
        <v>5491</v>
      </c>
      <c r="B293" t="s">
        <v>5454</v>
      </c>
      <c r="C293" t="s">
        <v>4519</v>
      </c>
      <c r="D293" t="s">
        <v>4520</v>
      </c>
      <c r="E293" s="3">
        <v>45821</v>
      </c>
      <c r="F293" t="s">
        <v>44</v>
      </c>
      <c r="G293" t="s">
        <v>3742</v>
      </c>
      <c r="H293" t="s">
        <v>3722</v>
      </c>
      <c r="I293" t="s">
        <v>3752</v>
      </c>
      <c r="J293" t="s">
        <v>4522</v>
      </c>
      <c r="K293" s="2">
        <v>-5.1100000000000003</v>
      </c>
      <c r="L293" t="s">
        <v>44</v>
      </c>
      <c r="M293" s="2">
        <v>-5.1100000000000003</v>
      </c>
      <c r="N293" t="s">
        <v>4523</v>
      </c>
      <c r="O293" t="s">
        <v>4524</v>
      </c>
      <c r="P293" t="s">
        <v>5492</v>
      </c>
      <c r="Q293" t="s">
        <v>5493</v>
      </c>
      <c r="R293" t="s">
        <v>44</v>
      </c>
      <c r="S293" t="s">
        <v>5048</v>
      </c>
      <c r="T293" s="3">
        <v>45821</v>
      </c>
      <c r="U293" s="3">
        <v>45824</v>
      </c>
      <c r="V293" s="2">
        <v>0</v>
      </c>
      <c r="W293" t="s">
        <v>44</v>
      </c>
      <c r="X293" t="s">
        <v>44</v>
      </c>
      <c r="Y293" t="s">
        <v>5494</v>
      </c>
      <c r="Z293" t="s">
        <v>1794</v>
      </c>
      <c r="AA293" t="s">
        <v>4529</v>
      </c>
      <c r="AB293" t="s">
        <v>4530</v>
      </c>
      <c r="AC293" t="s">
        <v>89</v>
      </c>
      <c r="AD293" t="str">
        <f t="shared" si="4"/>
        <v>10-60</v>
      </c>
      <c r="AE293" t="str">
        <f>VLOOKUP(AD293,'Main_Sub Desc'!C:D,2,)</f>
        <v>LPC from invoicing</v>
      </c>
      <c r="AF293" t="str">
        <f>VLOOKUP(VALUE(H293),'Main_Sub Desc'!F:G,2,)</f>
        <v>Wtr Rev Late Payment</v>
      </c>
      <c r="AG293">
        <f>IFERROR(VLOOKUP(VALUE(I293),'PC Mapping'!A:F,6,),"")</f>
        <v>10719</v>
      </c>
      <c r="AH293" s="13" t="str">
        <f>VLOOKUP(AG293,'PC Mapping'!L:M,2,)</f>
        <v>All Other Water</v>
      </c>
    </row>
    <row r="294" spans="1:34" x14ac:dyDescent="0.2">
      <c r="A294" t="s">
        <v>5495</v>
      </c>
      <c r="B294" t="s">
        <v>5454</v>
      </c>
      <c r="C294" t="s">
        <v>4519</v>
      </c>
      <c r="D294" t="s">
        <v>4520</v>
      </c>
      <c r="E294" s="3">
        <v>45821</v>
      </c>
      <c r="F294" t="s">
        <v>5496</v>
      </c>
      <c r="G294" t="s">
        <v>3742</v>
      </c>
      <c r="H294" t="s">
        <v>3722</v>
      </c>
      <c r="I294" t="s">
        <v>4538</v>
      </c>
      <c r="J294" t="s">
        <v>4522</v>
      </c>
      <c r="K294" s="2">
        <v>-5</v>
      </c>
      <c r="L294" t="s">
        <v>44</v>
      </c>
      <c r="M294" s="2">
        <v>-5</v>
      </c>
      <c r="N294" t="s">
        <v>4523</v>
      </c>
      <c r="O294" t="s">
        <v>4524</v>
      </c>
      <c r="P294" t="s">
        <v>5497</v>
      </c>
      <c r="Q294" t="s">
        <v>5498</v>
      </c>
      <c r="R294" t="s">
        <v>44</v>
      </c>
      <c r="S294" t="s">
        <v>4682</v>
      </c>
      <c r="T294" s="3">
        <v>45821</v>
      </c>
      <c r="U294" s="3">
        <v>45824</v>
      </c>
      <c r="V294" s="2">
        <v>0</v>
      </c>
      <c r="W294" t="s">
        <v>44</v>
      </c>
      <c r="X294" t="s">
        <v>44</v>
      </c>
      <c r="Y294" t="s">
        <v>5499</v>
      </c>
      <c r="Z294" t="s">
        <v>454</v>
      </c>
      <c r="AA294" t="s">
        <v>4529</v>
      </c>
      <c r="AB294" t="s">
        <v>4530</v>
      </c>
      <c r="AC294" t="s">
        <v>89</v>
      </c>
      <c r="AD294" t="str">
        <f t="shared" si="4"/>
        <v>10-60</v>
      </c>
      <c r="AE294" t="str">
        <f>VLOOKUP(AD294,'Main_Sub Desc'!C:D,2,)</f>
        <v>LPC from invoicing</v>
      </c>
      <c r="AF294" t="str">
        <f>VLOOKUP(VALUE(H294),'Main_Sub Desc'!F:G,2,)</f>
        <v>Wtr Rev Late Payment</v>
      </c>
      <c r="AG294">
        <f>IFERROR(VLOOKUP(VALUE(I294),'PC Mapping'!A:F,6,),"")</f>
        <v>10469</v>
      </c>
      <c r="AH294" s="13" t="str">
        <f>VLOOKUP(AG294,'PC Mapping'!L:M,2,)</f>
        <v>Bolivar Water</v>
      </c>
    </row>
    <row r="295" spans="1:34" x14ac:dyDescent="0.2">
      <c r="A295" t="s">
        <v>5495</v>
      </c>
      <c r="B295" t="s">
        <v>5454</v>
      </c>
      <c r="C295" t="s">
        <v>4519</v>
      </c>
      <c r="D295" t="s">
        <v>4520</v>
      </c>
      <c r="E295" s="3">
        <v>45821</v>
      </c>
      <c r="F295" t="s">
        <v>5496</v>
      </c>
      <c r="G295" t="s">
        <v>3742</v>
      </c>
      <c r="H295" t="s">
        <v>3716</v>
      </c>
      <c r="I295" t="s">
        <v>4534</v>
      </c>
      <c r="J295" t="s">
        <v>4522</v>
      </c>
      <c r="K295" s="2">
        <v>-5</v>
      </c>
      <c r="L295" t="s">
        <v>44</v>
      </c>
      <c r="M295" s="2">
        <v>-5</v>
      </c>
      <c r="N295" t="s">
        <v>4523</v>
      </c>
      <c r="O295" t="s">
        <v>4524</v>
      </c>
      <c r="P295" t="s">
        <v>5497</v>
      </c>
      <c r="Q295" t="s">
        <v>5500</v>
      </c>
      <c r="R295" t="s">
        <v>44</v>
      </c>
      <c r="S295" t="s">
        <v>4682</v>
      </c>
      <c r="T295" s="3">
        <v>45821</v>
      </c>
      <c r="U295" s="3">
        <v>45824</v>
      </c>
      <c r="V295" s="2">
        <v>0</v>
      </c>
      <c r="W295" t="s">
        <v>44</v>
      </c>
      <c r="X295" t="s">
        <v>44</v>
      </c>
      <c r="Y295" t="s">
        <v>5501</v>
      </c>
      <c r="Z295" t="s">
        <v>454</v>
      </c>
      <c r="AA295" t="s">
        <v>4529</v>
      </c>
      <c r="AB295" t="s">
        <v>4530</v>
      </c>
      <c r="AC295" t="s">
        <v>89</v>
      </c>
      <c r="AD295" t="str">
        <f t="shared" si="4"/>
        <v>10-60</v>
      </c>
      <c r="AE295" t="str">
        <f>VLOOKUP(AD295,'Main_Sub Desc'!C:D,2,)</f>
        <v>LPC from invoicing</v>
      </c>
      <c r="AF295" t="str">
        <f>VLOOKUP(VALUE(H295),'Main_Sub Desc'!F:G,2,)</f>
        <v>Wst Rev Late Payment</v>
      </c>
      <c r="AG295">
        <f>IFERROR(VLOOKUP(VALUE(I295),'PC Mapping'!A:F,6,),"")</f>
        <v>10514</v>
      </c>
      <c r="AH295" s="13" t="str">
        <f>VLOOKUP(AG295,'PC Mapping'!L:M,2,)</f>
        <v>Bolivar Sewer</v>
      </c>
    </row>
    <row r="296" spans="1:34" x14ac:dyDescent="0.2">
      <c r="A296" t="s">
        <v>5502</v>
      </c>
      <c r="B296" t="s">
        <v>5454</v>
      </c>
      <c r="C296" t="s">
        <v>4519</v>
      </c>
      <c r="D296" t="s">
        <v>4520</v>
      </c>
      <c r="E296" s="3">
        <v>45821</v>
      </c>
      <c r="F296" t="s">
        <v>5503</v>
      </c>
      <c r="G296" t="s">
        <v>3742</v>
      </c>
      <c r="H296" t="s">
        <v>3722</v>
      </c>
      <c r="I296" t="s">
        <v>4538</v>
      </c>
      <c r="J296" t="s">
        <v>4522</v>
      </c>
      <c r="K296" s="2">
        <v>-5</v>
      </c>
      <c r="L296" t="s">
        <v>44</v>
      </c>
      <c r="M296" s="2">
        <v>-5</v>
      </c>
      <c r="N296" t="s">
        <v>4523</v>
      </c>
      <c r="O296" t="s">
        <v>4524</v>
      </c>
      <c r="P296" t="s">
        <v>5497</v>
      </c>
      <c r="Q296" t="s">
        <v>5504</v>
      </c>
      <c r="R296" t="s">
        <v>44</v>
      </c>
      <c r="S296" t="s">
        <v>4682</v>
      </c>
      <c r="T296" s="3">
        <v>45821</v>
      </c>
      <c r="U296" s="3">
        <v>45824</v>
      </c>
      <c r="V296" s="2">
        <v>0</v>
      </c>
      <c r="W296" t="s">
        <v>44</v>
      </c>
      <c r="X296" t="s">
        <v>44</v>
      </c>
      <c r="Y296" t="s">
        <v>5499</v>
      </c>
      <c r="Z296" t="s">
        <v>454</v>
      </c>
      <c r="AA296" t="s">
        <v>4529</v>
      </c>
      <c r="AB296" t="s">
        <v>4530</v>
      </c>
      <c r="AC296" t="s">
        <v>89</v>
      </c>
      <c r="AD296" t="str">
        <f t="shared" si="4"/>
        <v>10-60</v>
      </c>
      <c r="AE296" t="str">
        <f>VLOOKUP(AD296,'Main_Sub Desc'!C:D,2,)</f>
        <v>LPC from invoicing</v>
      </c>
      <c r="AF296" t="str">
        <f>VLOOKUP(VALUE(H296),'Main_Sub Desc'!F:G,2,)</f>
        <v>Wtr Rev Late Payment</v>
      </c>
      <c r="AG296">
        <f>IFERROR(VLOOKUP(VALUE(I296),'PC Mapping'!A:F,6,),"")</f>
        <v>10469</v>
      </c>
      <c r="AH296" s="13" t="str">
        <f>VLOOKUP(AG296,'PC Mapping'!L:M,2,)</f>
        <v>Bolivar Water</v>
      </c>
    </row>
    <row r="297" spans="1:34" x14ac:dyDescent="0.2">
      <c r="A297" t="s">
        <v>5502</v>
      </c>
      <c r="B297" t="s">
        <v>5454</v>
      </c>
      <c r="C297" t="s">
        <v>4519</v>
      </c>
      <c r="D297" t="s">
        <v>4520</v>
      </c>
      <c r="E297" s="3">
        <v>45821</v>
      </c>
      <c r="F297" t="s">
        <v>5503</v>
      </c>
      <c r="G297" t="s">
        <v>3742</v>
      </c>
      <c r="H297" t="s">
        <v>3716</v>
      </c>
      <c r="I297" t="s">
        <v>4534</v>
      </c>
      <c r="J297" t="s">
        <v>4522</v>
      </c>
      <c r="K297" s="2">
        <v>-5</v>
      </c>
      <c r="L297" t="s">
        <v>44</v>
      </c>
      <c r="M297" s="2">
        <v>-5</v>
      </c>
      <c r="N297" t="s">
        <v>4523</v>
      </c>
      <c r="O297" t="s">
        <v>4524</v>
      </c>
      <c r="P297" t="s">
        <v>5497</v>
      </c>
      <c r="Q297" t="s">
        <v>5505</v>
      </c>
      <c r="R297" t="s">
        <v>44</v>
      </c>
      <c r="S297" t="s">
        <v>4682</v>
      </c>
      <c r="T297" s="3">
        <v>45821</v>
      </c>
      <c r="U297" s="3">
        <v>45824</v>
      </c>
      <c r="V297" s="2">
        <v>0</v>
      </c>
      <c r="W297" t="s">
        <v>44</v>
      </c>
      <c r="X297" t="s">
        <v>44</v>
      </c>
      <c r="Y297" t="s">
        <v>5501</v>
      </c>
      <c r="Z297" t="s">
        <v>454</v>
      </c>
      <c r="AA297" t="s">
        <v>4529</v>
      </c>
      <c r="AB297" t="s">
        <v>4530</v>
      </c>
      <c r="AC297" t="s">
        <v>89</v>
      </c>
      <c r="AD297" t="str">
        <f t="shared" si="4"/>
        <v>10-60</v>
      </c>
      <c r="AE297" t="str">
        <f>VLOOKUP(AD297,'Main_Sub Desc'!C:D,2,)</f>
        <v>LPC from invoicing</v>
      </c>
      <c r="AF297" t="str">
        <f>VLOOKUP(VALUE(H297),'Main_Sub Desc'!F:G,2,)</f>
        <v>Wst Rev Late Payment</v>
      </c>
      <c r="AG297">
        <f>IFERROR(VLOOKUP(VALUE(I297),'PC Mapping'!A:F,6,),"")</f>
        <v>10514</v>
      </c>
      <c r="AH297" s="13" t="str">
        <f>VLOOKUP(AG297,'PC Mapping'!L:M,2,)</f>
        <v>Bolivar Sewer</v>
      </c>
    </row>
    <row r="298" spans="1:34" x14ac:dyDescent="0.2">
      <c r="A298" t="s">
        <v>5506</v>
      </c>
      <c r="B298" t="s">
        <v>5454</v>
      </c>
      <c r="C298" t="s">
        <v>4519</v>
      </c>
      <c r="D298" t="s">
        <v>4520</v>
      </c>
      <c r="E298" s="3">
        <v>45821</v>
      </c>
      <c r="F298" t="s">
        <v>44</v>
      </c>
      <c r="G298" t="s">
        <v>3742</v>
      </c>
      <c r="H298" t="s">
        <v>3716</v>
      </c>
      <c r="I298" t="s">
        <v>4534</v>
      </c>
      <c r="J298" t="s">
        <v>4522</v>
      </c>
      <c r="K298" s="2">
        <v>-5</v>
      </c>
      <c r="L298" t="s">
        <v>44</v>
      </c>
      <c r="M298" s="2">
        <v>-5</v>
      </c>
      <c r="N298" t="s">
        <v>4523</v>
      </c>
      <c r="O298" t="s">
        <v>4524</v>
      </c>
      <c r="P298" t="s">
        <v>5439</v>
      </c>
      <c r="Q298" t="s">
        <v>5507</v>
      </c>
      <c r="R298" t="s">
        <v>44</v>
      </c>
      <c r="S298" t="s">
        <v>4682</v>
      </c>
      <c r="T298" s="3">
        <v>45821</v>
      </c>
      <c r="U298" s="3">
        <v>45824</v>
      </c>
      <c r="V298" s="2">
        <v>0</v>
      </c>
      <c r="W298" t="s">
        <v>44</v>
      </c>
      <c r="X298" t="s">
        <v>44</v>
      </c>
      <c r="Y298" t="s">
        <v>5508</v>
      </c>
      <c r="Z298" t="s">
        <v>253</v>
      </c>
      <c r="AA298" t="s">
        <v>4529</v>
      </c>
      <c r="AB298" t="s">
        <v>4530</v>
      </c>
      <c r="AC298" t="s">
        <v>89</v>
      </c>
      <c r="AD298" t="str">
        <f t="shared" si="4"/>
        <v>10-60</v>
      </c>
      <c r="AE298" t="str">
        <f>VLOOKUP(AD298,'Main_Sub Desc'!C:D,2,)</f>
        <v>LPC from invoicing</v>
      </c>
      <c r="AF298" t="str">
        <f>VLOOKUP(VALUE(H298),'Main_Sub Desc'!F:G,2,)</f>
        <v>Wst Rev Late Payment</v>
      </c>
      <c r="AG298">
        <f>IFERROR(VLOOKUP(VALUE(I298),'PC Mapping'!A:F,6,),"")</f>
        <v>10514</v>
      </c>
      <c r="AH298" s="13" t="str">
        <f>VLOOKUP(AG298,'PC Mapping'!L:M,2,)</f>
        <v>Bolivar Sewer</v>
      </c>
    </row>
    <row r="299" spans="1:34" x14ac:dyDescent="0.2">
      <c r="A299" t="s">
        <v>5506</v>
      </c>
      <c r="B299" t="s">
        <v>5454</v>
      </c>
      <c r="C299" t="s">
        <v>4519</v>
      </c>
      <c r="D299" t="s">
        <v>4520</v>
      </c>
      <c r="E299" s="3">
        <v>45821</v>
      </c>
      <c r="F299" t="s">
        <v>44</v>
      </c>
      <c r="G299" t="s">
        <v>3742</v>
      </c>
      <c r="H299" t="s">
        <v>3722</v>
      </c>
      <c r="I299" t="s">
        <v>4538</v>
      </c>
      <c r="J299" t="s">
        <v>4522</v>
      </c>
      <c r="K299" s="2">
        <v>-5</v>
      </c>
      <c r="L299" t="s">
        <v>44</v>
      </c>
      <c r="M299" s="2">
        <v>-5</v>
      </c>
      <c r="N299" t="s">
        <v>4523</v>
      </c>
      <c r="O299" t="s">
        <v>4524</v>
      </c>
      <c r="P299" t="s">
        <v>5439</v>
      </c>
      <c r="Q299" t="s">
        <v>5509</v>
      </c>
      <c r="R299" t="s">
        <v>44</v>
      </c>
      <c r="S299" t="s">
        <v>4682</v>
      </c>
      <c r="T299" s="3">
        <v>45821</v>
      </c>
      <c r="U299" s="3">
        <v>45824</v>
      </c>
      <c r="V299" s="2">
        <v>0</v>
      </c>
      <c r="W299" t="s">
        <v>44</v>
      </c>
      <c r="X299" t="s">
        <v>44</v>
      </c>
      <c r="Y299" t="s">
        <v>5510</v>
      </c>
      <c r="Z299" t="s">
        <v>253</v>
      </c>
      <c r="AA299" t="s">
        <v>4529</v>
      </c>
      <c r="AB299" t="s">
        <v>4530</v>
      </c>
      <c r="AC299" t="s">
        <v>89</v>
      </c>
      <c r="AD299" t="str">
        <f t="shared" si="4"/>
        <v>10-60</v>
      </c>
      <c r="AE299" t="str">
        <f>VLOOKUP(AD299,'Main_Sub Desc'!C:D,2,)</f>
        <v>LPC from invoicing</v>
      </c>
      <c r="AF299" t="str">
        <f>VLOOKUP(VALUE(H299),'Main_Sub Desc'!F:G,2,)</f>
        <v>Wtr Rev Late Payment</v>
      </c>
      <c r="AG299">
        <f>IFERROR(VLOOKUP(VALUE(I299),'PC Mapping'!A:F,6,),"")</f>
        <v>10469</v>
      </c>
      <c r="AH299" s="13" t="str">
        <f>VLOOKUP(AG299,'PC Mapping'!L:M,2,)</f>
        <v>Bolivar Water</v>
      </c>
    </row>
    <row r="300" spans="1:34" x14ac:dyDescent="0.2">
      <c r="A300" t="s">
        <v>5511</v>
      </c>
      <c r="B300" t="s">
        <v>5454</v>
      </c>
      <c r="C300" t="s">
        <v>4519</v>
      </c>
      <c r="D300" t="s">
        <v>4520</v>
      </c>
      <c r="E300" s="3">
        <v>45821</v>
      </c>
      <c r="F300" t="s">
        <v>44</v>
      </c>
      <c r="G300" t="s">
        <v>3742</v>
      </c>
      <c r="H300" t="s">
        <v>3722</v>
      </c>
      <c r="I300" t="s">
        <v>3752</v>
      </c>
      <c r="J300" t="s">
        <v>4522</v>
      </c>
      <c r="K300" s="2">
        <v>-7</v>
      </c>
      <c r="L300" t="s">
        <v>44</v>
      </c>
      <c r="M300" s="2">
        <v>-7</v>
      </c>
      <c r="N300" t="s">
        <v>4523</v>
      </c>
      <c r="O300" t="s">
        <v>4524</v>
      </c>
      <c r="P300" t="s">
        <v>5512</v>
      </c>
      <c r="Q300" t="s">
        <v>5513</v>
      </c>
      <c r="R300" t="s">
        <v>44</v>
      </c>
      <c r="S300" t="s">
        <v>5048</v>
      </c>
      <c r="T300" s="3">
        <v>45821</v>
      </c>
      <c r="U300" s="3">
        <v>45824</v>
      </c>
      <c r="V300" s="2">
        <v>0</v>
      </c>
      <c r="W300" t="s">
        <v>44</v>
      </c>
      <c r="X300" t="s">
        <v>44</v>
      </c>
      <c r="Y300" t="s">
        <v>5514</v>
      </c>
      <c r="Z300" t="s">
        <v>5515</v>
      </c>
      <c r="AA300" t="s">
        <v>4529</v>
      </c>
      <c r="AB300" t="s">
        <v>4530</v>
      </c>
      <c r="AC300" t="s">
        <v>99</v>
      </c>
      <c r="AD300" t="str">
        <f t="shared" si="4"/>
        <v>10-60</v>
      </c>
      <c r="AE300" t="str">
        <f>VLOOKUP(AD300,'Main_Sub Desc'!C:D,2,)</f>
        <v>LPC from invoicing</v>
      </c>
      <c r="AF300" t="str">
        <f>VLOOKUP(VALUE(H300),'Main_Sub Desc'!F:G,2,)</f>
        <v>Wtr Rev Late Payment</v>
      </c>
      <c r="AG300">
        <f>IFERROR(VLOOKUP(VALUE(I300),'PC Mapping'!A:F,6,),"")</f>
        <v>10719</v>
      </c>
      <c r="AH300" s="13" t="str">
        <f>VLOOKUP(AG300,'PC Mapping'!L:M,2,)</f>
        <v>All Other Water</v>
      </c>
    </row>
    <row r="301" spans="1:34" x14ac:dyDescent="0.2">
      <c r="A301" t="s">
        <v>5516</v>
      </c>
      <c r="B301" t="s">
        <v>5454</v>
      </c>
      <c r="C301" t="s">
        <v>4519</v>
      </c>
      <c r="D301" t="s">
        <v>4520</v>
      </c>
      <c r="E301" s="3">
        <v>45821</v>
      </c>
      <c r="F301" t="s">
        <v>44</v>
      </c>
      <c r="G301" t="s">
        <v>3742</v>
      </c>
      <c r="H301" t="s">
        <v>3722</v>
      </c>
      <c r="I301" t="s">
        <v>3752</v>
      </c>
      <c r="J301" t="s">
        <v>4522</v>
      </c>
      <c r="K301" s="2">
        <v>-5</v>
      </c>
      <c r="L301" t="s">
        <v>44</v>
      </c>
      <c r="M301" s="2">
        <v>-5</v>
      </c>
      <c r="N301" t="s">
        <v>4523</v>
      </c>
      <c r="O301" t="s">
        <v>4524</v>
      </c>
      <c r="P301" t="s">
        <v>5517</v>
      </c>
      <c r="Q301" t="s">
        <v>5518</v>
      </c>
      <c r="R301" t="s">
        <v>44</v>
      </c>
      <c r="S301" t="s">
        <v>5048</v>
      </c>
      <c r="T301" s="3">
        <v>45821</v>
      </c>
      <c r="U301" s="3">
        <v>45824</v>
      </c>
      <c r="V301" s="2">
        <v>0</v>
      </c>
      <c r="W301" t="s">
        <v>44</v>
      </c>
      <c r="X301" t="s">
        <v>44</v>
      </c>
      <c r="Y301" t="s">
        <v>5519</v>
      </c>
      <c r="Z301" t="s">
        <v>1557</v>
      </c>
      <c r="AA301" t="s">
        <v>4529</v>
      </c>
      <c r="AB301" t="s">
        <v>4530</v>
      </c>
      <c r="AC301" t="s">
        <v>89</v>
      </c>
      <c r="AD301" t="str">
        <f t="shared" si="4"/>
        <v>10-60</v>
      </c>
      <c r="AE301" t="str">
        <f>VLOOKUP(AD301,'Main_Sub Desc'!C:D,2,)</f>
        <v>LPC from invoicing</v>
      </c>
      <c r="AF301" t="str">
        <f>VLOOKUP(VALUE(H301),'Main_Sub Desc'!F:G,2,)</f>
        <v>Wtr Rev Late Payment</v>
      </c>
      <c r="AG301">
        <f>IFERROR(VLOOKUP(VALUE(I301),'PC Mapping'!A:F,6,),"")</f>
        <v>10719</v>
      </c>
      <c r="AH301" s="13" t="str">
        <f>VLOOKUP(AG301,'PC Mapping'!L:M,2,)</f>
        <v>All Other Water</v>
      </c>
    </row>
    <row r="302" spans="1:34" x14ac:dyDescent="0.2">
      <c r="A302" t="s">
        <v>5520</v>
      </c>
      <c r="B302" t="s">
        <v>5454</v>
      </c>
      <c r="C302" t="s">
        <v>4519</v>
      </c>
      <c r="D302" t="s">
        <v>4520</v>
      </c>
      <c r="E302" s="3">
        <v>45821</v>
      </c>
      <c r="F302" t="s">
        <v>44</v>
      </c>
      <c r="G302" t="s">
        <v>3742</v>
      </c>
      <c r="H302" t="s">
        <v>3722</v>
      </c>
      <c r="I302" t="s">
        <v>3752</v>
      </c>
      <c r="J302" t="s">
        <v>4522</v>
      </c>
      <c r="K302" s="2">
        <v>-5</v>
      </c>
      <c r="L302" t="s">
        <v>44</v>
      </c>
      <c r="M302" s="2">
        <v>-5</v>
      </c>
      <c r="N302" t="s">
        <v>4523</v>
      </c>
      <c r="O302" t="s">
        <v>4524</v>
      </c>
      <c r="P302" t="s">
        <v>5521</v>
      </c>
      <c r="Q302" t="s">
        <v>5522</v>
      </c>
      <c r="R302" t="s">
        <v>44</v>
      </c>
      <c r="S302" t="s">
        <v>4715</v>
      </c>
      <c r="T302" s="3">
        <v>45821</v>
      </c>
      <c r="U302" s="3">
        <v>45824</v>
      </c>
      <c r="V302" s="2">
        <v>0</v>
      </c>
      <c r="W302" t="s">
        <v>44</v>
      </c>
      <c r="X302" t="s">
        <v>44</v>
      </c>
      <c r="Y302" t="s">
        <v>5523</v>
      </c>
      <c r="Z302" t="s">
        <v>2283</v>
      </c>
      <c r="AA302" t="s">
        <v>4529</v>
      </c>
      <c r="AB302" t="s">
        <v>4530</v>
      </c>
      <c r="AC302" t="s">
        <v>89</v>
      </c>
      <c r="AD302" t="str">
        <f t="shared" si="4"/>
        <v>10-60</v>
      </c>
      <c r="AE302" t="str">
        <f>VLOOKUP(AD302,'Main_Sub Desc'!C:D,2,)</f>
        <v>LPC from invoicing</v>
      </c>
      <c r="AF302" t="str">
        <f>VLOOKUP(VALUE(H302),'Main_Sub Desc'!F:G,2,)</f>
        <v>Wtr Rev Late Payment</v>
      </c>
      <c r="AG302">
        <f>IFERROR(VLOOKUP(VALUE(I302),'PC Mapping'!A:F,6,),"")</f>
        <v>10719</v>
      </c>
      <c r="AH302" s="13" t="str">
        <f>VLOOKUP(AG302,'PC Mapping'!L:M,2,)</f>
        <v>All Other Water</v>
      </c>
    </row>
    <row r="303" spans="1:34" x14ac:dyDescent="0.2">
      <c r="A303" t="s">
        <v>5524</v>
      </c>
      <c r="B303" t="s">
        <v>5454</v>
      </c>
      <c r="C303" t="s">
        <v>4519</v>
      </c>
      <c r="D303" t="s">
        <v>4520</v>
      </c>
      <c r="E303" s="3">
        <v>45821</v>
      </c>
      <c r="F303" t="s">
        <v>44</v>
      </c>
      <c r="G303" t="s">
        <v>3742</v>
      </c>
      <c r="H303" t="s">
        <v>3722</v>
      </c>
      <c r="I303" t="s">
        <v>3752</v>
      </c>
      <c r="J303" t="s">
        <v>4522</v>
      </c>
      <c r="K303" s="2">
        <v>-7.18</v>
      </c>
      <c r="L303" t="s">
        <v>44</v>
      </c>
      <c r="M303" s="2">
        <v>-7.18</v>
      </c>
      <c r="N303" t="s">
        <v>4523</v>
      </c>
      <c r="O303" t="s">
        <v>4524</v>
      </c>
      <c r="P303" t="s">
        <v>5525</v>
      </c>
      <c r="Q303" t="s">
        <v>5526</v>
      </c>
      <c r="R303" t="s">
        <v>44</v>
      </c>
      <c r="S303" t="s">
        <v>4715</v>
      </c>
      <c r="T303" s="3">
        <v>45821</v>
      </c>
      <c r="U303" s="3">
        <v>45824</v>
      </c>
      <c r="V303" s="2">
        <v>0</v>
      </c>
      <c r="W303" t="s">
        <v>44</v>
      </c>
      <c r="X303" t="s">
        <v>44</v>
      </c>
      <c r="Y303" t="s">
        <v>5527</v>
      </c>
      <c r="Z303" t="s">
        <v>2348</v>
      </c>
      <c r="AA303" t="s">
        <v>4529</v>
      </c>
      <c r="AB303" t="s">
        <v>4530</v>
      </c>
      <c r="AC303" t="s">
        <v>89</v>
      </c>
      <c r="AD303" t="str">
        <f t="shared" si="4"/>
        <v>10-60</v>
      </c>
      <c r="AE303" t="str">
        <f>VLOOKUP(AD303,'Main_Sub Desc'!C:D,2,)</f>
        <v>LPC from invoicing</v>
      </c>
      <c r="AF303" t="str">
        <f>VLOOKUP(VALUE(H303),'Main_Sub Desc'!F:G,2,)</f>
        <v>Wtr Rev Late Payment</v>
      </c>
      <c r="AG303">
        <f>IFERROR(VLOOKUP(VALUE(I303),'PC Mapping'!A:F,6,),"")</f>
        <v>10719</v>
      </c>
      <c r="AH303" s="13" t="str">
        <f>VLOOKUP(AG303,'PC Mapping'!L:M,2,)</f>
        <v>All Other Water</v>
      </c>
    </row>
    <row r="304" spans="1:34" x14ac:dyDescent="0.2">
      <c r="A304" t="s">
        <v>5528</v>
      </c>
      <c r="B304" t="s">
        <v>5454</v>
      </c>
      <c r="C304" t="s">
        <v>4519</v>
      </c>
      <c r="D304" t="s">
        <v>4520</v>
      </c>
      <c r="E304" s="3">
        <v>45821</v>
      </c>
      <c r="F304" t="s">
        <v>44</v>
      </c>
      <c r="G304" t="s">
        <v>3742</v>
      </c>
      <c r="H304" t="s">
        <v>3722</v>
      </c>
      <c r="I304" t="s">
        <v>3752</v>
      </c>
      <c r="J304" t="s">
        <v>4522</v>
      </c>
      <c r="K304" s="2">
        <v>-5</v>
      </c>
      <c r="L304" t="s">
        <v>44</v>
      </c>
      <c r="M304" s="2">
        <v>-5</v>
      </c>
      <c r="N304" t="s">
        <v>4523</v>
      </c>
      <c r="O304" t="s">
        <v>4524</v>
      </c>
      <c r="P304" t="s">
        <v>5529</v>
      </c>
      <c r="Q304" t="s">
        <v>5530</v>
      </c>
      <c r="R304" t="s">
        <v>44</v>
      </c>
      <c r="S304" t="s">
        <v>4715</v>
      </c>
      <c r="T304" s="3">
        <v>45821</v>
      </c>
      <c r="U304" s="3">
        <v>45824</v>
      </c>
      <c r="V304" s="2">
        <v>0</v>
      </c>
      <c r="W304" t="s">
        <v>44</v>
      </c>
      <c r="X304" t="s">
        <v>44</v>
      </c>
      <c r="Y304" t="s">
        <v>5531</v>
      </c>
      <c r="Z304" t="s">
        <v>2278</v>
      </c>
      <c r="AA304" t="s">
        <v>4529</v>
      </c>
      <c r="AB304" t="s">
        <v>4530</v>
      </c>
      <c r="AC304" t="s">
        <v>89</v>
      </c>
      <c r="AD304" t="str">
        <f t="shared" si="4"/>
        <v>10-60</v>
      </c>
      <c r="AE304" t="str">
        <f>VLOOKUP(AD304,'Main_Sub Desc'!C:D,2,)</f>
        <v>LPC from invoicing</v>
      </c>
      <c r="AF304" t="str">
        <f>VLOOKUP(VALUE(H304),'Main_Sub Desc'!F:G,2,)</f>
        <v>Wtr Rev Late Payment</v>
      </c>
      <c r="AG304">
        <f>IFERROR(VLOOKUP(VALUE(I304),'PC Mapping'!A:F,6,),"")</f>
        <v>10719</v>
      </c>
      <c r="AH304" s="13" t="str">
        <f>VLOOKUP(AG304,'PC Mapping'!L:M,2,)</f>
        <v>All Other Water</v>
      </c>
    </row>
    <row r="305" spans="1:34" x14ac:dyDescent="0.2">
      <c r="A305" t="s">
        <v>5532</v>
      </c>
      <c r="B305" t="s">
        <v>5454</v>
      </c>
      <c r="C305" t="s">
        <v>4519</v>
      </c>
      <c r="D305" t="s">
        <v>4520</v>
      </c>
      <c r="E305" s="3">
        <v>45821</v>
      </c>
      <c r="F305" t="s">
        <v>44</v>
      </c>
      <c r="G305" t="s">
        <v>3742</v>
      </c>
      <c r="H305" t="s">
        <v>3716</v>
      </c>
      <c r="I305" t="s">
        <v>4846</v>
      </c>
      <c r="J305" t="s">
        <v>4522</v>
      </c>
      <c r="K305" s="2">
        <v>-5</v>
      </c>
      <c r="L305" t="s">
        <v>44</v>
      </c>
      <c r="M305" s="2">
        <v>-5</v>
      </c>
      <c r="N305" t="s">
        <v>4523</v>
      </c>
      <c r="O305" t="s">
        <v>4524</v>
      </c>
      <c r="P305" t="s">
        <v>5533</v>
      </c>
      <c r="Q305" t="s">
        <v>5534</v>
      </c>
      <c r="R305" t="s">
        <v>44</v>
      </c>
      <c r="S305" t="s">
        <v>5048</v>
      </c>
      <c r="T305" s="3">
        <v>45821</v>
      </c>
      <c r="U305" s="3">
        <v>45824</v>
      </c>
      <c r="V305" s="2">
        <v>0</v>
      </c>
      <c r="W305" t="s">
        <v>44</v>
      </c>
      <c r="X305" t="s">
        <v>44</v>
      </c>
      <c r="Y305" t="s">
        <v>5535</v>
      </c>
      <c r="Z305" t="s">
        <v>94</v>
      </c>
      <c r="AA305" t="s">
        <v>4529</v>
      </c>
      <c r="AB305" t="s">
        <v>4530</v>
      </c>
      <c r="AC305" t="s">
        <v>89</v>
      </c>
      <c r="AD305" t="str">
        <f t="shared" si="4"/>
        <v>10-60</v>
      </c>
      <c r="AE305" t="str">
        <f>VLOOKUP(AD305,'Main_Sub Desc'!C:D,2,)</f>
        <v>LPC from invoicing</v>
      </c>
      <c r="AF305" t="str">
        <f>VLOOKUP(VALUE(H305),'Main_Sub Desc'!F:G,2,)</f>
        <v>Wst Rev Late Payment</v>
      </c>
      <c r="AG305">
        <f>IFERROR(VLOOKUP(VALUE(I305),'PC Mapping'!A:F,6,),"")</f>
        <v>10721</v>
      </c>
      <c r="AH305" s="13" t="str">
        <f>VLOOKUP(AG305,'PC Mapping'!L:M,2,)</f>
        <v>Silverleaf Sewer</v>
      </c>
    </row>
    <row r="306" spans="1:34" x14ac:dyDescent="0.2">
      <c r="A306" t="s">
        <v>5536</v>
      </c>
      <c r="B306" t="s">
        <v>5454</v>
      </c>
      <c r="C306" t="s">
        <v>4519</v>
      </c>
      <c r="D306" t="s">
        <v>4520</v>
      </c>
      <c r="E306" s="3">
        <v>45821</v>
      </c>
      <c r="F306" t="s">
        <v>44</v>
      </c>
      <c r="G306" t="s">
        <v>3742</v>
      </c>
      <c r="H306" t="s">
        <v>3716</v>
      </c>
      <c r="I306" t="s">
        <v>4846</v>
      </c>
      <c r="J306" t="s">
        <v>4522</v>
      </c>
      <c r="K306" s="2">
        <v>-5</v>
      </c>
      <c r="L306" t="s">
        <v>44</v>
      </c>
      <c r="M306" s="2">
        <v>-5</v>
      </c>
      <c r="N306" t="s">
        <v>4523</v>
      </c>
      <c r="O306" t="s">
        <v>4524</v>
      </c>
      <c r="P306" t="s">
        <v>5533</v>
      </c>
      <c r="Q306" t="s">
        <v>5537</v>
      </c>
      <c r="R306" t="s">
        <v>44</v>
      </c>
      <c r="S306" t="s">
        <v>5048</v>
      </c>
      <c r="T306" s="3">
        <v>45821</v>
      </c>
      <c r="U306" s="3">
        <v>45824</v>
      </c>
      <c r="V306" s="2">
        <v>0</v>
      </c>
      <c r="W306" t="s">
        <v>44</v>
      </c>
      <c r="X306" t="s">
        <v>44</v>
      </c>
      <c r="Y306" t="s">
        <v>5535</v>
      </c>
      <c r="Z306" t="s">
        <v>94</v>
      </c>
      <c r="AA306" t="s">
        <v>4529</v>
      </c>
      <c r="AB306" t="s">
        <v>4530</v>
      </c>
      <c r="AC306" t="s">
        <v>89</v>
      </c>
      <c r="AD306" t="str">
        <f t="shared" si="4"/>
        <v>10-60</v>
      </c>
      <c r="AE306" t="str">
        <f>VLOOKUP(AD306,'Main_Sub Desc'!C:D,2,)</f>
        <v>LPC from invoicing</v>
      </c>
      <c r="AF306" t="str">
        <f>VLOOKUP(VALUE(H306),'Main_Sub Desc'!F:G,2,)</f>
        <v>Wst Rev Late Payment</v>
      </c>
      <c r="AG306">
        <f>IFERROR(VLOOKUP(VALUE(I306),'PC Mapping'!A:F,6,),"")</f>
        <v>10721</v>
      </c>
      <c r="AH306" s="13" t="str">
        <f>VLOOKUP(AG306,'PC Mapping'!L:M,2,)</f>
        <v>Silverleaf Sewer</v>
      </c>
    </row>
    <row r="307" spans="1:34" x14ac:dyDescent="0.2">
      <c r="A307" t="s">
        <v>5538</v>
      </c>
      <c r="B307" t="s">
        <v>5454</v>
      </c>
      <c r="C307" t="s">
        <v>4519</v>
      </c>
      <c r="D307" t="s">
        <v>4520</v>
      </c>
      <c r="E307" s="3">
        <v>45821</v>
      </c>
      <c r="F307" t="s">
        <v>44</v>
      </c>
      <c r="G307" t="s">
        <v>3742</v>
      </c>
      <c r="H307" t="s">
        <v>3722</v>
      </c>
      <c r="I307" t="s">
        <v>3752</v>
      </c>
      <c r="J307" t="s">
        <v>4522</v>
      </c>
      <c r="K307" s="2">
        <v>-5</v>
      </c>
      <c r="L307" t="s">
        <v>44</v>
      </c>
      <c r="M307" s="2">
        <v>-5</v>
      </c>
      <c r="N307" t="s">
        <v>4523</v>
      </c>
      <c r="O307" t="s">
        <v>4524</v>
      </c>
      <c r="P307" t="s">
        <v>5529</v>
      </c>
      <c r="Q307" t="s">
        <v>5539</v>
      </c>
      <c r="R307" t="s">
        <v>44</v>
      </c>
      <c r="S307" t="s">
        <v>4715</v>
      </c>
      <c r="T307" s="3">
        <v>45821</v>
      </c>
      <c r="U307" s="3">
        <v>45824</v>
      </c>
      <c r="V307" s="2">
        <v>0</v>
      </c>
      <c r="W307" t="s">
        <v>44</v>
      </c>
      <c r="X307" t="s">
        <v>44</v>
      </c>
      <c r="Y307" t="s">
        <v>5531</v>
      </c>
      <c r="Z307" t="s">
        <v>2278</v>
      </c>
      <c r="AA307" t="s">
        <v>4529</v>
      </c>
      <c r="AB307" t="s">
        <v>4530</v>
      </c>
      <c r="AC307" t="s">
        <v>89</v>
      </c>
      <c r="AD307" t="str">
        <f t="shared" si="4"/>
        <v>10-60</v>
      </c>
      <c r="AE307" t="str">
        <f>VLOOKUP(AD307,'Main_Sub Desc'!C:D,2,)</f>
        <v>LPC from invoicing</v>
      </c>
      <c r="AF307" t="str">
        <f>VLOOKUP(VALUE(H307),'Main_Sub Desc'!F:G,2,)</f>
        <v>Wtr Rev Late Payment</v>
      </c>
      <c r="AG307">
        <f>IFERROR(VLOOKUP(VALUE(I307),'PC Mapping'!A:F,6,),"")</f>
        <v>10719</v>
      </c>
      <c r="AH307" s="13" t="str">
        <f>VLOOKUP(AG307,'PC Mapping'!L:M,2,)</f>
        <v>All Other Water</v>
      </c>
    </row>
    <row r="308" spans="1:34" x14ac:dyDescent="0.2">
      <c r="A308" t="s">
        <v>5540</v>
      </c>
      <c r="B308" t="s">
        <v>5454</v>
      </c>
      <c r="C308" t="s">
        <v>4519</v>
      </c>
      <c r="D308" t="s">
        <v>4520</v>
      </c>
      <c r="E308" s="3">
        <v>45821</v>
      </c>
      <c r="F308" t="s">
        <v>44</v>
      </c>
      <c r="G308" t="s">
        <v>3742</v>
      </c>
      <c r="H308" t="s">
        <v>3722</v>
      </c>
      <c r="I308" t="s">
        <v>3752</v>
      </c>
      <c r="J308" t="s">
        <v>4522</v>
      </c>
      <c r="K308" s="2">
        <v>-47</v>
      </c>
      <c r="L308" t="s">
        <v>44</v>
      </c>
      <c r="M308" s="2">
        <v>-47</v>
      </c>
      <c r="N308" t="s">
        <v>4523</v>
      </c>
      <c r="O308" t="s">
        <v>4524</v>
      </c>
      <c r="P308" t="s">
        <v>5541</v>
      </c>
      <c r="Q308" t="s">
        <v>5542</v>
      </c>
      <c r="R308" t="s">
        <v>44</v>
      </c>
      <c r="S308" t="s">
        <v>4715</v>
      </c>
      <c r="T308" s="3">
        <v>45821</v>
      </c>
      <c r="U308" s="3">
        <v>45824</v>
      </c>
      <c r="V308" s="2">
        <v>0</v>
      </c>
      <c r="W308" t="s">
        <v>44</v>
      </c>
      <c r="X308" t="s">
        <v>44</v>
      </c>
      <c r="Y308" t="s">
        <v>5543</v>
      </c>
      <c r="Z308" t="s">
        <v>2317</v>
      </c>
      <c r="AA308" t="s">
        <v>4529</v>
      </c>
      <c r="AB308" t="s">
        <v>4530</v>
      </c>
      <c r="AC308" t="s">
        <v>89</v>
      </c>
      <c r="AD308" t="str">
        <f t="shared" si="4"/>
        <v>10-60</v>
      </c>
      <c r="AE308" t="str">
        <f>VLOOKUP(AD308,'Main_Sub Desc'!C:D,2,)</f>
        <v>LPC from invoicing</v>
      </c>
      <c r="AF308" t="str">
        <f>VLOOKUP(VALUE(H308),'Main_Sub Desc'!F:G,2,)</f>
        <v>Wtr Rev Late Payment</v>
      </c>
      <c r="AG308">
        <f>IFERROR(VLOOKUP(VALUE(I308),'PC Mapping'!A:F,6,),"")</f>
        <v>10719</v>
      </c>
      <c r="AH308" s="13" t="str">
        <f>VLOOKUP(AG308,'PC Mapping'!L:M,2,)</f>
        <v>All Other Water</v>
      </c>
    </row>
    <row r="309" spans="1:34" x14ac:dyDescent="0.2">
      <c r="A309" t="s">
        <v>5544</v>
      </c>
      <c r="B309" t="s">
        <v>5454</v>
      </c>
      <c r="C309" t="s">
        <v>4519</v>
      </c>
      <c r="D309" t="s">
        <v>4520</v>
      </c>
      <c r="E309" s="3">
        <v>45821</v>
      </c>
      <c r="F309" t="s">
        <v>44</v>
      </c>
      <c r="G309" t="s">
        <v>3742</v>
      </c>
      <c r="H309" t="s">
        <v>3722</v>
      </c>
      <c r="I309" t="s">
        <v>3752</v>
      </c>
      <c r="J309" t="s">
        <v>4522</v>
      </c>
      <c r="K309" s="2">
        <v>-47</v>
      </c>
      <c r="L309" t="s">
        <v>44</v>
      </c>
      <c r="M309" s="2">
        <v>-47</v>
      </c>
      <c r="N309" t="s">
        <v>4523</v>
      </c>
      <c r="O309" t="s">
        <v>4524</v>
      </c>
      <c r="P309" t="s">
        <v>5541</v>
      </c>
      <c r="Q309" t="s">
        <v>5545</v>
      </c>
      <c r="R309" t="s">
        <v>44</v>
      </c>
      <c r="S309" t="s">
        <v>4715</v>
      </c>
      <c r="T309" s="3">
        <v>45821</v>
      </c>
      <c r="U309" s="3">
        <v>45824</v>
      </c>
      <c r="V309" s="2">
        <v>0</v>
      </c>
      <c r="W309" t="s">
        <v>44</v>
      </c>
      <c r="X309" t="s">
        <v>44</v>
      </c>
      <c r="Y309" t="s">
        <v>5543</v>
      </c>
      <c r="Z309" t="s">
        <v>2317</v>
      </c>
      <c r="AA309" t="s">
        <v>4529</v>
      </c>
      <c r="AB309" t="s">
        <v>4530</v>
      </c>
      <c r="AC309" t="s">
        <v>89</v>
      </c>
      <c r="AD309" t="str">
        <f t="shared" si="4"/>
        <v>10-60</v>
      </c>
      <c r="AE309" t="str">
        <f>VLOOKUP(AD309,'Main_Sub Desc'!C:D,2,)</f>
        <v>LPC from invoicing</v>
      </c>
      <c r="AF309" t="str">
        <f>VLOOKUP(VALUE(H309),'Main_Sub Desc'!F:G,2,)</f>
        <v>Wtr Rev Late Payment</v>
      </c>
      <c r="AG309">
        <f>IFERROR(VLOOKUP(VALUE(I309),'PC Mapping'!A:F,6,),"")</f>
        <v>10719</v>
      </c>
      <c r="AH309" s="13" t="str">
        <f>VLOOKUP(AG309,'PC Mapping'!L:M,2,)</f>
        <v>All Other Water</v>
      </c>
    </row>
    <row r="310" spans="1:34" x14ac:dyDescent="0.2">
      <c r="A310" t="s">
        <v>5546</v>
      </c>
      <c r="B310" t="s">
        <v>5454</v>
      </c>
      <c r="C310" t="s">
        <v>4519</v>
      </c>
      <c r="D310" t="s">
        <v>4520</v>
      </c>
      <c r="E310" s="3">
        <v>45821</v>
      </c>
      <c r="F310" t="s">
        <v>44</v>
      </c>
      <c r="G310" t="s">
        <v>3742</v>
      </c>
      <c r="H310" t="s">
        <v>3722</v>
      </c>
      <c r="I310" t="s">
        <v>3752</v>
      </c>
      <c r="J310" t="s">
        <v>4522</v>
      </c>
      <c r="K310" s="2">
        <v>-47</v>
      </c>
      <c r="L310" t="s">
        <v>44</v>
      </c>
      <c r="M310" s="2">
        <v>-47</v>
      </c>
      <c r="N310" t="s">
        <v>4523</v>
      </c>
      <c r="O310" t="s">
        <v>4524</v>
      </c>
      <c r="P310" t="s">
        <v>5541</v>
      </c>
      <c r="Q310" t="s">
        <v>5547</v>
      </c>
      <c r="R310" t="s">
        <v>44</v>
      </c>
      <c r="S310" t="s">
        <v>4715</v>
      </c>
      <c r="T310" s="3">
        <v>45821</v>
      </c>
      <c r="U310" s="3">
        <v>45824</v>
      </c>
      <c r="V310" s="2">
        <v>0</v>
      </c>
      <c r="W310" t="s">
        <v>44</v>
      </c>
      <c r="X310" t="s">
        <v>44</v>
      </c>
      <c r="Y310" t="s">
        <v>5543</v>
      </c>
      <c r="Z310" t="s">
        <v>2317</v>
      </c>
      <c r="AA310" t="s">
        <v>4529</v>
      </c>
      <c r="AB310" t="s">
        <v>4530</v>
      </c>
      <c r="AC310" t="s">
        <v>89</v>
      </c>
      <c r="AD310" t="str">
        <f t="shared" si="4"/>
        <v>10-60</v>
      </c>
      <c r="AE310" t="str">
        <f>VLOOKUP(AD310,'Main_Sub Desc'!C:D,2,)</f>
        <v>LPC from invoicing</v>
      </c>
      <c r="AF310" t="str">
        <f>VLOOKUP(VALUE(H310),'Main_Sub Desc'!F:G,2,)</f>
        <v>Wtr Rev Late Payment</v>
      </c>
      <c r="AG310">
        <f>IFERROR(VLOOKUP(VALUE(I310),'PC Mapping'!A:F,6,),"")</f>
        <v>10719</v>
      </c>
      <c r="AH310" s="13" t="str">
        <f>VLOOKUP(AG310,'PC Mapping'!L:M,2,)</f>
        <v>All Other Water</v>
      </c>
    </row>
    <row r="311" spans="1:34" x14ac:dyDescent="0.2">
      <c r="A311" t="s">
        <v>5548</v>
      </c>
      <c r="B311" t="s">
        <v>5454</v>
      </c>
      <c r="C311" t="s">
        <v>4519</v>
      </c>
      <c r="D311" t="s">
        <v>4520</v>
      </c>
      <c r="E311" s="3">
        <v>45821</v>
      </c>
      <c r="F311" t="s">
        <v>44</v>
      </c>
      <c r="G311" t="s">
        <v>3742</v>
      </c>
      <c r="H311" t="s">
        <v>3722</v>
      </c>
      <c r="I311" t="s">
        <v>3752</v>
      </c>
      <c r="J311" t="s">
        <v>4522</v>
      </c>
      <c r="K311" s="2">
        <v>-5</v>
      </c>
      <c r="L311" t="s">
        <v>44</v>
      </c>
      <c r="M311" s="2">
        <v>-5</v>
      </c>
      <c r="N311" t="s">
        <v>4523</v>
      </c>
      <c r="O311" t="s">
        <v>4524</v>
      </c>
      <c r="P311" t="s">
        <v>5549</v>
      </c>
      <c r="Q311" t="s">
        <v>5550</v>
      </c>
      <c r="R311" t="s">
        <v>44</v>
      </c>
      <c r="S311" t="s">
        <v>5551</v>
      </c>
      <c r="T311" s="3">
        <v>45821</v>
      </c>
      <c r="U311" s="3">
        <v>45824</v>
      </c>
      <c r="V311" s="2">
        <v>0</v>
      </c>
      <c r="W311" t="s">
        <v>44</v>
      </c>
      <c r="X311" t="s">
        <v>44</v>
      </c>
      <c r="Y311" t="s">
        <v>5552</v>
      </c>
      <c r="Z311" t="s">
        <v>2984</v>
      </c>
      <c r="AA311" t="s">
        <v>4529</v>
      </c>
      <c r="AB311" t="s">
        <v>4530</v>
      </c>
      <c r="AC311" t="s">
        <v>89</v>
      </c>
      <c r="AD311" t="str">
        <f t="shared" si="4"/>
        <v>10-60</v>
      </c>
      <c r="AE311" t="str">
        <f>VLOOKUP(AD311,'Main_Sub Desc'!C:D,2,)</f>
        <v>LPC from invoicing</v>
      </c>
      <c r="AF311" t="str">
        <f>VLOOKUP(VALUE(H311),'Main_Sub Desc'!F:G,2,)</f>
        <v>Wtr Rev Late Payment</v>
      </c>
      <c r="AG311">
        <f>IFERROR(VLOOKUP(VALUE(I311),'PC Mapping'!A:F,6,),"")</f>
        <v>10719</v>
      </c>
      <c r="AH311" s="13" t="str">
        <f>VLOOKUP(AG311,'PC Mapping'!L:M,2,)</f>
        <v>All Other Water</v>
      </c>
    </row>
    <row r="312" spans="1:34" x14ac:dyDescent="0.2">
      <c r="A312" t="s">
        <v>5553</v>
      </c>
      <c r="B312" t="s">
        <v>5454</v>
      </c>
      <c r="C312" t="s">
        <v>4519</v>
      </c>
      <c r="D312" t="s">
        <v>4520</v>
      </c>
      <c r="E312" s="3">
        <v>45821</v>
      </c>
      <c r="F312" t="s">
        <v>5554</v>
      </c>
      <c r="G312" t="s">
        <v>3742</v>
      </c>
      <c r="H312" t="s">
        <v>3722</v>
      </c>
      <c r="I312" t="s">
        <v>3752</v>
      </c>
      <c r="J312" t="s">
        <v>4522</v>
      </c>
      <c r="K312" s="2">
        <v>-84.8</v>
      </c>
      <c r="L312" t="s">
        <v>44</v>
      </c>
      <c r="M312" s="2">
        <v>-84.8</v>
      </c>
      <c r="N312" t="s">
        <v>4523</v>
      </c>
      <c r="O312" t="s">
        <v>4524</v>
      </c>
      <c r="P312" t="s">
        <v>5555</v>
      </c>
      <c r="Q312" t="s">
        <v>5556</v>
      </c>
      <c r="R312" t="s">
        <v>44</v>
      </c>
      <c r="S312" t="s">
        <v>4682</v>
      </c>
      <c r="T312" s="3">
        <v>45821</v>
      </c>
      <c r="U312" s="3">
        <v>45824</v>
      </c>
      <c r="V312" s="2">
        <v>0</v>
      </c>
      <c r="W312" t="s">
        <v>44</v>
      </c>
      <c r="X312" t="s">
        <v>44</v>
      </c>
      <c r="Y312" t="s">
        <v>5557</v>
      </c>
      <c r="Z312" t="s">
        <v>2764</v>
      </c>
      <c r="AA312" t="s">
        <v>4529</v>
      </c>
      <c r="AB312" t="s">
        <v>4530</v>
      </c>
      <c r="AC312" t="s">
        <v>89</v>
      </c>
      <c r="AD312" t="str">
        <f t="shared" si="4"/>
        <v>10-60</v>
      </c>
      <c r="AE312" t="str">
        <f>VLOOKUP(AD312,'Main_Sub Desc'!C:D,2,)</f>
        <v>LPC from invoicing</v>
      </c>
      <c r="AF312" t="str">
        <f>VLOOKUP(VALUE(H312),'Main_Sub Desc'!F:G,2,)</f>
        <v>Wtr Rev Late Payment</v>
      </c>
      <c r="AG312">
        <f>IFERROR(VLOOKUP(VALUE(I312),'PC Mapping'!A:F,6,),"")</f>
        <v>10719</v>
      </c>
      <c r="AH312" s="13" t="str">
        <f>VLOOKUP(AG312,'PC Mapping'!L:M,2,)</f>
        <v>All Other Water</v>
      </c>
    </row>
    <row r="313" spans="1:34" x14ac:dyDescent="0.2">
      <c r="A313" t="s">
        <v>5558</v>
      </c>
      <c r="B313" t="s">
        <v>5454</v>
      </c>
      <c r="C313" t="s">
        <v>4519</v>
      </c>
      <c r="D313" t="s">
        <v>4520</v>
      </c>
      <c r="E313" s="3">
        <v>45821</v>
      </c>
      <c r="F313" t="s">
        <v>5559</v>
      </c>
      <c r="G313" t="s">
        <v>3742</v>
      </c>
      <c r="H313" t="s">
        <v>3722</v>
      </c>
      <c r="I313" t="s">
        <v>4538</v>
      </c>
      <c r="J313" t="s">
        <v>4522</v>
      </c>
      <c r="K313" s="2">
        <v>-5</v>
      </c>
      <c r="L313" t="s">
        <v>44</v>
      </c>
      <c r="M313" s="2">
        <v>-5</v>
      </c>
      <c r="N313" t="s">
        <v>4523</v>
      </c>
      <c r="O313" t="s">
        <v>4524</v>
      </c>
      <c r="P313" t="s">
        <v>5560</v>
      </c>
      <c r="Q313" t="s">
        <v>5561</v>
      </c>
      <c r="R313" t="s">
        <v>44</v>
      </c>
      <c r="S313" t="s">
        <v>4682</v>
      </c>
      <c r="T313" s="3">
        <v>45821</v>
      </c>
      <c r="U313" s="3">
        <v>45824</v>
      </c>
      <c r="V313" s="2">
        <v>0</v>
      </c>
      <c r="W313" t="s">
        <v>44</v>
      </c>
      <c r="X313" t="s">
        <v>44</v>
      </c>
      <c r="Y313" t="s">
        <v>5562</v>
      </c>
      <c r="Z313" t="s">
        <v>5563</v>
      </c>
      <c r="AA313" t="s">
        <v>4529</v>
      </c>
      <c r="AB313" t="s">
        <v>4530</v>
      </c>
      <c r="AC313" t="s">
        <v>89</v>
      </c>
      <c r="AD313" t="str">
        <f t="shared" si="4"/>
        <v>10-60</v>
      </c>
      <c r="AE313" t="str">
        <f>VLOOKUP(AD313,'Main_Sub Desc'!C:D,2,)</f>
        <v>LPC from invoicing</v>
      </c>
      <c r="AF313" t="str">
        <f>VLOOKUP(VALUE(H313),'Main_Sub Desc'!F:G,2,)</f>
        <v>Wtr Rev Late Payment</v>
      </c>
      <c r="AG313">
        <f>IFERROR(VLOOKUP(VALUE(I313),'PC Mapping'!A:F,6,),"")</f>
        <v>10469</v>
      </c>
      <c r="AH313" s="13" t="str">
        <f>VLOOKUP(AG313,'PC Mapping'!L:M,2,)</f>
        <v>Bolivar Water</v>
      </c>
    </row>
    <row r="314" spans="1:34" x14ac:dyDescent="0.2">
      <c r="A314" t="s">
        <v>5558</v>
      </c>
      <c r="B314" t="s">
        <v>5454</v>
      </c>
      <c r="C314" t="s">
        <v>4519</v>
      </c>
      <c r="D314" t="s">
        <v>4520</v>
      </c>
      <c r="E314" s="3">
        <v>45821</v>
      </c>
      <c r="F314" t="s">
        <v>5559</v>
      </c>
      <c r="G314" t="s">
        <v>3742</v>
      </c>
      <c r="H314" t="s">
        <v>3716</v>
      </c>
      <c r="I314" t="s">
        <v>4534</v>
      </c>
      <c r="J314" t="s">
        <v>4522</v>
      </c>
      <c r="K314" s="2">
        <v>-5</v>
      </c>
      <c r="L314" t="s">
        <v>44</v>
      </c>
      <c r="M314" s="2">
        <v>-5</v>
      </c>
      <c r="N314" t="s">
        <v>4523</v>
      </c>
      <c r="O314" t="s">
        <v>4524</v>
      </c>
      <c r="P314" t="s">
        <v>5560</v>
      </c>
      <c r="Q314" t="s">
        <v>5564</v>
      </c>
      <c r="R314" t="s">
        <v>44</v>
      </c>
      <c r="S314" t="s">
        <v>4682</v>
      </c>
      <c r="T314" s="3">
        <v>45821</v>
      </c>
      <c r="U314" s="3">
        <v>45824</v>
      </c>
      <c r="V314" s="2">
        <v>0</v>
      </c>
      <c r="W314" t="s">
        <v>44</v>
      </c>
      <c r="X314" t="s">
        <v>44</v>
      </c>
      <c r="Y314" t="s">
        <v>5565</v>
      </c>
      <c r="Z314" t="s">
        <v>5563</v>
      </c>
      <c r="AA314" t="s">
        <v>4529</v>
      </c>
      <c r="AB314" t="s">
        <v>4530</v>
      </c>
      <c r="AC314" t="s">
        <v>89</v>
      </c>
      <c r="AD314" t="str">
        <f t="shared" si="4"/>
        <v>10-60</v>
      </c>
      <c r="AE314" t="str">
        <f>VLOOKUP(AD314,'Main_Sub Desc'!C:D,2,)</f>
        <v>LPC from invoicing</v>
      </c>
      <c r="AF314" t="str">
        <f>VLOOKUP(VALUE(H314),'Main_Sub Desc'!F:G,2,)</f>
        <v>Wst Rev Late Payment</v>
      </c>
      <c r="AG314">
        <f>IFERROR(VLOOKUP(VALUE(I314),'PC Mapping'!A:F,6,),"")</f>
        <v>10514</v>
      </c>
      <c r="AH314" s="13" t="str">
        <f>VLOOKUP(AG314,'PC Mapping'!L:M,2,)</f>
        <v>Bolivar Sewer</v>
      </c>
    </row>
    <row r="315" spans="1:34" x14ac:dyDescent="0.2">
      <c r="A315" t="s">
        <v>5566</v>
      </c>
      <c r="B315" t="s">
        <v>5454</v>
      </c>
      <c r="C315" t="s">
        <v>4519</v>
      </c>
      <c r="D315" t="s">
        <v>4520</v>
      </c>
      <c r="E315" s="3">
        <v>45821</v>
      </c>
      <c r="F315" t="s">
        <v>5567</v>
      </c>
      <c r="G315" t="s">
        <v>3742</v>
      </c>
      <c r="H315" t="s">
        <v>3716</v>
      </c>
      <c r="I315" t="s">
        <v>4534</v>
      </c>
      <c r="J315" t="s">
        <v>4522</v>
      </c>
      <c r="K315" s="2">
        <v>-5</v>
      </c>
      <c r="L315" t="s">
        <v>44</v>
      </c>
      <c r="M315" s="2">
        <v>-5</v>
      </c>
      <c r="N315" t="s">
        <v>4523</v>
      </c>
      <c r="O315" t="s">
        <v>4524</v>
      </c>
      <c r="P315" t="s">
        <v>5560</v>
      </c>
      <c r="Q315" t="s">
        <v>5568</v>
      </c>
      <c r="R315" t="s">
        <v>44</v>
      </c>
      <c r="S315" t="s">
        <v>4682</v>
      </c>
      <c r="T315" s="3">
        <v>45821</v>
      </c>
      <c r="U315" s="3">
        <v>45824</v>
      </c>
      <c r="V315" s="2">
        <v>0</v>
      </c>
      <c r="W315" t="s">
        <v>44</v>
      </c>
      <c r="X315" t="s">
        <v>44</v>
      </c>
      <c r="Y315" t="s">
        <v>5565</v>
      </c>
      <c r="Z315" t="s">
        <v>5563</v>
      </c>
      <c r="AA315" t="s">
        <v>4529</v>
      </c>
      <c r="AB315" t="s">
        <v>4530</v>
      </c>
      <c r="AC315" t="s">
        <v>89</v>
      </c>
      <c r="AD315" t="str">
        <f t="shared" si="4"/>
        <v>10-60</v>
      </c>
      <c r="AE315" t="str">
        <f>VLOOKUP(AD315,'Main_Sub Desc'!C:D,2,)</f>
        <v>LPC from invoicing</v>
      </c>
      <c r="AF315" t="str">
        <f>VLOOKUP(VALUE(H315),'Main_Sub Desc'!F:G,2,)</f>
        <v>Wst Rev Late Payment</v>
      </c>
      <c r="AG315">
        <f>IFERROR(VLOOKUP(VALUE(I315),'PC Mapping'!A:F,6,),"")</f>
        <v>10514</v>
      </c>
      <c r="AH315" s="13" t="str">
        <f>VLOOKUP(AG315,'PC Mapping'!L:M,2,)</f>
        <v>Bolivar Sewer</v>
      </c>
    </row>
    <row r="316" spans="1:34" x14ac:dyDescent="0.2">
      <c r="A316" t="s">
        <v>5566</v>
      </c>
      <c r="B316" t="s">
        <v>5454</v>
      </c>
      <c r="C316" t="s">
        <v>4519</v>
      </c>
      <c r="D316" t="s">
        <v>4520</v>
      </c>
      <c r="E316" s="3">
        <v>45821</v>
      </c>
      <c r="F316" t="s">
        <v>5567</v>
      </c>
      <c r="G316" t="s">
        <v>3742</v>
      </c>
      <c r="H316" t="s">
        <v>3722</v>
      </c>
      <c r="I316" t="s">
        <v>4538</v>
      </c>
      <c r="J316" t="s">
        <v>4522</v>
      </c>
      <c r="K316" s="2">
        <v>-5</v>
      </c>
      <c r="L316" t="s">
        <v>44</v>
      </c>
      <c r="M316" s="2">
        <v>-5</v>
      </c>
      <c r="N316" t="s">
        <v>4523</v>
      </c>
      <c r="O316" t="s">
        <v>4524</v>
      </c>
      <c r="P316" t="s">
        <v>5560</v>
      </c>
      <c r="Q316" t="s">
        <v>5569</v>
      </c>
      <c r="R316" t="s">
        <v>44</v>
      </c>
      <c r="S316" t="s">
        <v>4682</v>
      </c>
      <c r="T316" s="3">
        <v>45821</v>
      </c>
      <c r="U316" s="3">
        <v>45824</v>
      </c>
      <c r="V316" s="2">
        <v>0</v>
      </c>
      <c r="W316" t="s">
        <v>44</v>
      </c>
      <c r="X316" t="s">
        <v>44</v>
      </c>
      <c r="Y316" t="s">
        <v>5562</v>
      </c>
      <c r="Z316" t="s">
        <v>5563</v>
      </c>
      <c r="AA316" t="s">
        <v>4529</v>
      </c>
      <c r="AB316" t="s">
        <v>4530</v>
      </c>
      <c r="AC316" t="s">
        <v>89</v>
      </c>
      <c r="AD316" t="str">
        <f t="shared" si="4"/>
        <v>10-60</v>
      </c>
      <c r="AE316" t="str">
        <f>VLOOKUP(AD316,'Main_Sub Desc'!C:D,2,)</f>
        <v>LPC from invoicing</v>
      </c>
      <c r="AF316" t="str">
        <f>VLOOKUP(VALUE(H316),'Main_Sub Desc'!F:G,2,)</f>
        <v>Wtr Rev Late Payment</v>
      </c>
      <c r="AG316">
        <f>IFERROR(VLOOKUP(VALUE(I316),'PC Mapping'!A:F,6,),"")</f>
        <v>10469</v>
      </c>
      <c r="AH316" s="13" t="str">
        <f>VLOOKUP(AG316,'PC Mapping'!L:M,2,)</f>
        <v>Bolivar Water</v>
      </c>
    </row>
    <row r="317" spans="1:34" x14ac:dyDescent="0.2">
      <c r="A317" t="s">
        <v>5570</v>
      </c>
      <c r="B317" t="s">
        <v>5454</v>
      </c>
      <c r="C317" t="s">
        <v>4519</v>
      </c>
      <c r="D317" t="s">
        <v>4520</v>
      </c>
      <c r="E317" s="3">
        <v>45821</v>
      </c>
      <c r="F317" t="s">
        <v>44</v>
      </c>
      <c r="G317" t="s">
        <v>3742</v>
      </c>
      <c r="H317" t="s">
        <v>3722</v>
      </c>
      <c r="I317" t="s">
        <v>4538</v>
      </c>
      <c r="J317" t="s">
        <v>4522</v>
      </c>
      <c r="K317" s="2">
        <v>-5</v>
      </c>
      <c r="L317" t="s">
        <v>44</v>
      </c>
      <c r="M317" s="2">
        <v>-5</v>
      </c>
      <c r="N317" t="s">
        <v>4523</v>
      </c>
      <c r="O317" t="s">
        <v>4524</v>
      </c>
      <c r="P317" t="s">
        <v>5571</v>
      </c>
      <c r="Q317" t="s">
        <v>5572</v>
      </c>
      <c r="R317" t="s">
        <v>44</v>
      </c>
      <c r="S317" t="s">
        <v>4682</v>
      </c>
      <c r="T317" s="3">
        <v>45821</v>
      </c>
      <c r="U317" s="3">
        <v>45824</v>
      </c>
      <c r="V317" s="2">
        <v>0</v>
      </c>
      <c r="W317" t="s">
        <v>44</v>
      </c>
      <c r="X317" t="s">
        <v>44</v>
      </c>
      <c r="Y317" t="s">
        <v>5573</v>
      </c>
      <c r="Z317" t="s">
        <v>465</v>
      </c>
      <c r="AA317" t="s">
        <v>4529</v>
      </c>
      <c r="AB317" t="s">
        <v>4530</v>
      </c>
      <c r="AC317" t="s">
        <v>89</v>
      </c>
      <c r="AD317" t="str">
        <f t="shared" si="4"/>
        <v>10-60</v>
      </c>
      <c r="AE317" t="str">
        <f>VLOOKUP(AD317,'Main_Sub Desc'!C:D,2,)</f>
        <v>LPC from invoicing</v>
      </c>
      <c r="AF317" t="str">
        <f>VLOOKUP(VALUE(H317),'Main_Sub Desc'!F:G,2,)</f>
        <v>Wtr Rev Late Payment</v>
      </c>
      <c r="AG317">
        <f>IFERROR(VLOOKUP(VALUE(I317),'PC Mapping'!A:F,6,),"")</f>
        <v>10469</v>
      </c>
      <c r="AH317" s="13" t="str">
        <f>VLOOKUP(AG317,'PC Mapping'!L:M,2,)</f>
        <v>Bolivar Water</v>
      </c>
    </row>
    <row r="318" spans="1:34" x14ac:dyDescent="0.2">
      <c r="A318" t="s">
        <v>5574</v>
      </c>
      <c r="B318" t="s">
        <v>5575</v>
      </c>
      <c r="C318" t="s">
        <v>4519</v>
      </c>
      <c r="D318" t="s">
        <v>4520</v>
      </c>
      <c r="E318" s="3">
        <v>45821</v>
      </c>
      <c r="F318" t="s">
        <v>44</v>
      </c>
      <c r="G318" t="s">
        <v>3742</v>
      </c>
      <c r="H318" t="s">
        <v>3722</v>
      </c>
      <c r="I318" t="s">
        <v>4538</v>
      </c>
      <c r="J318" t="s">
        <v>4522</v>
      </c>
      <c r="K318" s="2">
        <v>-34.99</v>
      </c>
      <c r="L318" t="s">
        <v>44</v>
      </c>
      <c r="M318" s="2">
        <v>-34.99</v>
      </c>
      <c r="N318" t="s">
        <v>4523</v>
      </c>
      <c r="O318" t="s">
        <v>4524</v>
      </c>
      <c r="P318" t="s">
        <v>4580</v>
      </c>
      <c r="Q318" t="s">
        <v>5576</v>
      </c>
      <c r="R318" t="s">
        <v>44</v>
      </c>
      <c r="S318" t="s">
        <v>4688</v>
      </c>
      <c r="T318" s="3">
        <v>45822</v>
      </c>
      <c r="U318" s="3">
        <v>45824</v>
      </c>
      <c r="V318" s="2">
        <v>0</v>
      </c>
      <c r="W318" t="s">
        <v>44</v>
      </c>
      <c r="X318" t="s">
        <v>44</v>
      </c>
      <c r="Y318" t="s">
        <v>4583</v>
      </c>
      <c r="Z318" t="s">
        <v>117</v>
      </c>
      <c r="AA318" t="s">
        <v>4529</v>
      </c>
      <c r="AB318" t="s">
        <v>4530</v>
      </c>
      <c r="AC318" t="s">
        <v>89</v>
      </c>
      <c r="AD318" t="str">
        <f t="shared" si="4"/>
        <v>10-60</v>
      </c>
      <c r="AE318" t="str">
        <f>VLOOKUP(AD318,'Main_Sub Desc'!C:D,2,)</f>
        <v>LPC from invoicing</v>
      </c>
      <c r="AF318" t="str">
        <f>VLOOKUP(VALUE(H318),'Main_Sub Desc'!F:G,2,)</f>
        <v>Wtr Rev Late Payment</v>
      </c>
      <c r="AG318">
        <f>IFERROR(VLOOKUP(VALUE(I318),'PC Mapping'!A:F,6,),"")</f>
        <v>10469</v>
      </c>
      <c r="AH318" s="13" t="str">
        <f>VLOOKUP(AG318,'PC Mapping'!L:M,2,)</f>
        <v>Bolivar Water</v>
      </c>
    </row>
    <row r="319" spans="1:34" x14ac:dyDescent="0.2">
      <c r="A319" t="s">
        <v>5574</v>
      </c>
      <c r="B319" t="s">
        <v>5575</v>
      </c>
      <c r="C319" t="s">
        <v>4519</v>
      </c>
      <c r="D319" t="s">
        <v>4520</v>
      </c>
      <c r="E319" s="3">
        <v>45821</v>
      </c>
      <c r="F319" t="s">
        <v>44</v>
      </c>
      <c r="G319" t="s">
        <v>3742</v>
      </c>
      <c r="H319" t="s">
        <v>3716</v>
      </c>
      <c r="I319" t="s">
        <v>4534</v>
      </c>
      <c r="J319" t="s">
        <v>4522</v>
      </c>
      <c r="K319" s="2">
        <v>-42.31</v>
      </c>
      <c r="L319" t="s">
        <v>44</v>
      </c>
      <c r="M319" s="2">
        <v>-42.31</v>
      </c>
      <c r="N319" t="s">
        <v>4523</v>
      </c>
      <c r="O319" t="s">
        <v>4524</v>
      </c>
      <c r="P319" t="s">
        <v>4580</v>
      </c>
      <c r="Q319" t="s">
        <v>5577</v>
      </c>
      <c r="R319" t="s">
        <v>44</v>
      </c>
      <c r="S319" t="s">
        <v>4688</v>
      </c>
      <c r="T319" s="3">
        <v>45822</v>
      </c>
      <c r="U319" s="3">
        <v>45824</v>
      </c>
      <c r="V319" s="2">
        <v>0</v>
      </c>
      <c r="W319" t="s">
        <v>44</v>
      </c>
      <c r="X319" t="s">
        <v>44</v>
      </c>
      <c r="Y319" t="s">
        <v>4585</v>
      </c>
      <c r="Z319" t="s">
        <v>117</v>
      </c>
      <c r="AA319" t="s">
        <v>4529</v>
      </c>
      <c r="AB319" t="s">
        <v>4530</v>
      </c>
      <c r="AC319" t="s">
        <v>89</v>
      </c>
      <c r="AD319" t="str">
        <f t="shared" si="4"/>
        <v>10-60</v>
      </c>
      <c r="AE319" t="str">
        <f>VLOOKUP(AD319,'Main_Sub Desc'!C:D,2,)</f>
        <v>LPC from invoicing</v>
      </c>
      <c r="AF319" t="str">
        <f>VLOOKUP(VALUE(H319),'Main_Sub Desc'!F:G,2,)</f>
        <v>Wst Rev Late Payment</v>
      </c>
      <c r="AG319">
        <f>IFERROR(VLOOKUP(VALUE(I319),'PC Mapping'!A:F,6,),"")</f>
        <v>10514</v>
      </c>
      <c r="AH319" s="13" t="str">
        <f>VLOOKUP(AG319,'PC Mapping'!L:M,2,)</f>
        <v>Bolivar Sewer</v>
      </c>
    </row>
    <row r="320" spans="1:34" x14ac:dyDescent="0.2">
      <c r="A320" t="s">
        <v>5578</v>
      </c>
      <c r="B320" t="s">
        <v>5575</v>
      </c>
      <c r="C320" t="s">
        <v>4519</v>
      </c>
      <c r="D320" t="s">
        <v>4520</v>
      </c>
      <c r="E320" s="3">
        <v>45821</v>
      </c>
      <c r="F320" t="s">
        <v>44</v>
      </c>
      <c r="G320" t="s">
        <v>3742</v>
      </c>
      <c r="H320" t="s">
        <v>3722</v>
      </c>
      <c r="I320" t="s">
        <v>3752</v>
      </c>
      <c r="J320" t="s">
        <v>4522</v>
      </c>
      <c r="K320" s="2">
        <v>-29.51</v>
      </c>
      <c r="L320" t="s">
        <v>44</v>
      </c>
      <c r="M320" s="2">
        <v>-29.51</v>
      </c>
      <c r="N320" t="s">
        <v>4523</v>
      </c>
      <c r="O320" t="s">
        <v>4524</v>
      </c>
      <c r="P320" t="s">
        <v>5579</v>
      </c>
      <c r="Q320" t="s">
        <v>5580</v>
      </c>
      <c r="R320" t="s">
        <v>44</v>
      </c>
      <c r="S320" t="s">
        <v>4688</v>
      </c>
      <c r="T320" s="3">
        <v>45822</v>
      </c>
      <c r="U320" s="3">
        <v>45824</v>
      </c>
      <c r="V320" s="2">
        <v>0</v>
      </c>
      <c r="W320" t="s">
        <v>44</v>
      </c>
      <c r="X320" t="s">
        <v>44</v>
      </c>
      <c r="Y320" t="s">
        <v>5581</v>
      </c>
      <c r="Z320" t="s">
        <v>3193</v>
      </c>
      <c r="AA320" t="s">
        <v>4529</v>
      </c>
      <c r="AB320" t="s">
        <v>4530</v>
      </c>
      <c r="AC320" t="s">
        <v>89</v>
      </c>
      <c r="AD320" t="str">
        <f t="shared" si="4"/>
        <v>10-60</v>
      </c>
      <c r="AE320" t="str">
        <f>VLOOKUP(AD320,'Main_Sub Desc'!C:D,2,)</f>
        <v>LPC from invoicing</v>
      </c>
      <c r="AF320" t="str">
        <f>VLOOKUP(VALUE(H320),'Main_Sub Desc'!F:G,2,)</f>
        <v>Wtr Rev Late Payment</v>
      </c>
      <c r="AG320">
        <f>IFERROR(VLOOKUP(VALUE(I320),'PC Mapping'!A:F,6,),"")</f>
        <v>10719</v>
      </c>
      <c r="AH320" s="13" t="str">
        <f>VLOOKUP(AG320,'PC Mapping'!L:M,2,)</f>
        <v>All Other Water</v>
      </c>
    </row>
    <row r="321" spans="1:34" x14ac:dyDescent="0.2">
      <c r="A321" t="s">
        <v>5582</v>
      </c>
      <c r="B321" t="s">
        <v>5575</v>
      </c>
      <c r="C321" t="s">
        <v>4519</v>
      </c>
      <c r="D321" t="s">
        <v>4520</v>
      </c>
      <c r="E321" s="3">
        <v>45821</v>
      </c>
      <c r="F321" t="s">
        <v>44</v>
      </c>
      <c r="G321" t="s">
        <v>3742</v>
      </c>
      <c r="H321" t="s">
        <v>3716</v>
      </c>
      <c r="I321" t="s">
        <v>4534</v>
      </c>
      <c r="J321" t="s">
        <v>4522</v>
      </c>
      <c r="K321" s="2">
        <v>-21.05</v>
      </c>
      <c r="L321" t="s">
        <v>44</v>
      </c>
      <c r="M321" s="2">
        <v>-21.05</v>
      </c>
      <c r="N321" t="s">
        <v>4523</v>
      </c>
      <c r="O321" t="s">
        <v>4524</v>
      </c>
      <c r="P321" t="s">
        <v>5583</v>
      </c>
      <c r="Q321" t="s">
        <v>5584</v>
      </c>
      <c r="R321" t="s">
        <v>44</v>
      </c>
      <c r="S321" t="s">
        <v>4688</v>
      </c>
      <c r="T321" s="3">
        <v>45822</v>
      </c>
      <c r="U321" s="3">
        <v>45824</v>
      </c>
      <c r="V321" s="2">
        <v>0</v>
      </c>
      <c r="W321" t="s">
        <v>44</v>
      </c>
      <c r="X321" t="s">
        <v>44</v>
      </c>
      <c r="Y321" t="s">
        <v>5585</v>
      </c>
      <c r="Z321" t="s">
        <v>1049</v>
      </c>
      <c r="AA321" t="s">
        <v>4529</v>
      </c>
      <c r="AB321" t="s">
        <v>4530</v>
      </c>
      <c r="AC321" t="s">
        <v>89</v>
      </c>
      <c r="AD321" t="str">
        <f t="shared" si="4"/>
        <v>10-60</v>
      </c>
      <c r="AE321" t="str">
        <f>VLOOKUP(AD321,'Main_Sub Desc'!C:D,2,)</f>
        <v>LPC from invoicing</v>
      </c>
      <c r="AF321" t="str">
        <f>VLOOKUP(VALUE(H321),'Main_Sub Desc'!F:G,2,)</f>
        <v>Wst Rev Late Payment</v>
      </c>
      <c r="AG321">
        <f>IFERROR(VLOOKUP(VALUE(I321),'PC Mapping'!A:F,6,),"")</f>
        <v>10514</v>
      </c>
      <c r="AH321" s="13" t="str">
        <f>VLOOKUP(AG321,'PC Mapping'!L:M,2,)</f>
        <v>Bolivar Sewer</v>
      </c>
    </row>
    <row r="322" spans="1:34" x14ac:dyDescent="0.2">
      <c r="A322" t="s">
        <v>5582</v>
      </c>
      <c r="B322" t="s">
        <v>5575</v>
      </c>
      <c r="C322" t="s">
        <v>4519</v>
      </c>
      <c r="D322" t="s">
        <v>4520</v>
      </c>
      <c r="E322" s="3">
        <v>45821</v>
      </c>
      <c r="F322" t="s">
        <v>44</v>
      </c>
      <c r="G322" t="s">
        <v>3742</v>
      </c>
      <c r="H322" t="s">
        <v>3722</v>
      </c>
      <c r="I322" t="s">
        <v>4538</v>
      </c>
      <c r="J322" t="s">
        <v>4522</v>
      </c>
      <c r="K322" s="2">
        <v>-14.07</v>
      </c>
      <c r="L322" t="s">
        <v>44</v>
      </c>
      <c r="M322" s="2">
        <v>-14.07</v>
      </c>
      <c r="N322" t="s">
        <v>4523</v>
      </c>
      <c r="O322" t="s">
        <v>4524</v>
      </c>
      <c r="P322" t="s">
        <v>5583</v>
      </c>
      <c r="Q322" t="s">
        <v>5586</v>
      </c>
      <c r="R322" t="s">
        <v>44</v>
      </c>
      <c r="S322" t="s">
        <v>4688</v>
      </c>
      <c r="T322" s="3">
        <v>45822</v>
      </c>
      <c r="U322" s="3">
        <v>45824</v>
      </c>
      <c r="V322" s="2">
        <v>0</v>
      </c>
      <c r="W322" t="s">
        <v>44</v>
      </c>
      <c r="X322" t="s">
        <v>44</v>
      </c>
      <c r="Y322" t="s">
        <v>5587</v>
      </c>
      <c r="Z322" t="s">
        <v>1049</v>
      </c>
      <c r="AA322" t="s">
        <v>4529</v>
      </c>
      <c r="AB322" t="s">
        <v>4530</v>
      </c>
      <c r="AC322" t="s">
        <v>89</v>
      </c>
      <c r="AD322" t="str">
        <f t="shared" si="4"/>
        <v>10-60</v>
      </c>
      <c r="AE322" t="str">
        <f>VLOOKUP(AD322,'Main_Sub Desc'!C:D,2,)</f>
        <v>LPC from invoicing</v>
      </c>
      <c r="AF322" t="str">
        <f>VLOOKUP(VALUE(H322),'Main_Sub Desc'!F:G,2,)</f>
        <v>Wtr Rev Late Payment</v>
      </c>
      <c r="AG322">
        <f>IFERROR(VLOOKUP(VALUE(I322),'PC Mapping'!A:F,6,),"")</f>
        <v>10469</v>
      </c>
      <c r="AH322" s="13" t="str">
        <f>VLOOKUP(AG322,'PC Mapping'!L:M,2,)</f>
        <v>Bolivar Water</v>
      </c>
    </row>
    <row r="323" spans="1:34" x14ac:dyDescent="0.2">
      <c r="A323" t="s">
        <v>5588</v>
      </c>
      <c r="B323" t="s">
        <v>5575</v>
      </c>
      <c r="C323" t="s">
        <v>4519</v>
      </c>
      <c r="D323" t="s">
        <v>4520</v>
      </c>
      <c r="E323" s="3">
        <v>45821</v>
      </c>
      <c r="F323" t="s">
        <v>44</v>
      </c>
      <c r="G323" t="s">
        <v>3742</v>
      </c>
      <c r="H323" t="s">
        <v>3716</v>
      </c>
      <c r="I323" t="s">
        <v>4534</v>
      </c>
      <c r="J323" t="s">
        <v>4522</v>
      </c>
      <c r="K323" s="2">
        <v>-18.05</v>
      </c>
      <c r="L323" t="s">
        <v>44</v>
      </c>
      <c r="M323" s="2">
        <v>-18.05</v>
      </c>
      <c r="N323" t="s">
        <v>4523</v>
      </c>
      <c r="O323" t="s">
        <v>4524</v>
      </c>
      <c r="P323" t="s">
        <v>5335</v>
      </c>
      <c r="Q323" t="s">
        <v>5589</v>
      </c>
      <c r="R323" t="s">
        <v>44</v>
      </c>
      <c r="S323" t="s">
        <v>4688</v>
      </c>
      <c r="T323" s="3">
        <v>45822</v>
      </c>
      <c r="U323" s="3">
        <v>45824</v>
      </c>
      <c r="V323" s="2">
        <v>0</v>
      </c>
      <c r="W323" t="s">
        <v>44</v>
      </c>
      <c r="X323" t="s">
        <v>44</v>
      </c>
      <c r="Y323" t="s">
        <v>5337</v>
      </c>
      <c r="Z323" t="s">
        <v>774</v>
      </c>
      <c r="AA323" t="s">
        <v>4529</v>
      </c>
      <c r="AB323" t="s">
        <v>4530</v>
      </c>
      <c r="AC323" t="s">
        <v>89</v>
      </c>
      <c r="AD323" t="str">
        <f t="shared" si="4"/>
        <v>10-60</v>
      </c>
      <c r="AE323" t="str">
        <f>VLOOKUP(AD323,'Main_Sub Desc'!C:D,2,)</f>
        <v>LPC from invoicing</v>
      </c>
      <c r="AF323" t="str">
        <f>VLOOKUP(VALUE(H323),'Main_Sub Desc'!F:G,2,)</f>
        <v>Wst Rev Late Payment</v>
      </c>
      <c r="AG323">
        <f>IFERROR(VLOOKUP(VALUE(I323),'PC Mapping'!A:F,6,),"")</f>
        <v>10514</v>
      </c>
      <c r="AH323" s="13" t="str">
        <f>VLOOKUP(AG323,'PC Mapping'!L:M,2,)</f>
        <v>Bolivar Sewer</v>
      </c>
    </row>
    <row r="324" spans="1:34" x14ac:dyDescent="0.2">
      <c r="A324" t="s">
        <v>5588</v>
      </c>
      <c r="B324" t="s">
        <v>5575</v>
      </c>
      <c r="C324" t="s">
        <v>4519</v>
      </c>
      <c r="D324" t="s">
        <v>4520</v>
      </c>
      <c r="E324" s="3">
        <v>45821</v>
      </c>
      <c r="F324" t="s">
        <v>44</v>
      </c>
      <c r="G324" t="s">
        <v>3742</v>
      </c>
      <c r="H324" t="s">
        <v>3722</v>
      </c>
      <c r="I324" t="s">
        <v>4538</v>
      </c>
      <c r="J324" t="s">
        <v>4522</v>
      </c>
      <c r="K324" s="2">
        <v>-13.05</v>
      </c>
      <c r="L324" t="s">
        <v>44</v>
      </c>
      <c r="M324" s="2">
        <v>-13.05</v>
      </c>
      <c r="N324" t="s">
        <v>4523</v>
      </c>
      <c r="O324" t="s">
        <v>4524</v>
      </c>
      <c r="P324" t="s">
        <v>5335</v>
      </c>
      <c r="Q324" t="s">
        <v>5590</v>
      </c>
      <c r="R324" t="s">
        <v>44</v>
      </c>
      <c r="S324" t="s">
        <v>4688</v>
      </c>
      <c r="T324" s="3">
        <v>45822</v>
      </c>
      <c r="U324" s="3">
        <v>45824</v>
      </c>
      <c r="V324" s="2">
        <v>0</v>
      </c>
      <c r="W324" t="s">
        <v>44</v>
      </c>
      <c r="X324" t="s">
        <v>44</v>
      </c>
      <c r="Y324" t="s">
        <v>5339</v>
      </c>
      <c r="Z324" t="s">
        <v>774</v>
      </c>
      <c r="AA324" t="s">
        <v>4529</v>
      </c>
      <c r="AB324" t="s">
        <v>4530</v>
      </c>
      <c r="AC324" t="s">
        <v>89</v>
      </c>
      <c r="AD324" t="str">
        <f t="shared" ref="AD324:AD387" si="5">CONCATENATE(VALUE(AA324),"-",VALUE(AB324))</f>
        <v>10-60</v>
      </c>
      <c r="AE324" t="str">
        <f>VLOOKUP(AD324,'Main_Sub Desc'!C:D,2,)</f>
        <v>LPC from invoicing</v>
      </c>
      <c r="AF324" t="str">
        <f>VLOOKUP(VALUE(H324),'Main_Sub Desc'!F:G,2,)</f>
        <v>Wtr Rev Late Payment</v>
      </c>
      <c r="AG324">
        <f>IFERROR(VLOOKUP(VALUE(I324),'PC Mapping'!A:F,6,),"")</f>
        <v>10469</v>
      </c>
      <c r="AH324" s="13" t="str">
        <f>VLOOKUP(AG324,'PC Mapping'!L:M,2,)</f>
        <v>Bolivar Water</v>
      </c>
    </row>
    <row r="325" spans="1:34" x14ac:dyDescent="0.2">
      <c r="A325" t="s">
        <v>5591</v>
      </c>
      <c r="B325" t="s">
        <v>5575</v>
      </c>
      <c r="C325" t="s">
        <v>4519</v>
      </c>
      <c r="D325" t="s">
        <v>4520</v>
      </c>
      <c r="E325" s="3">
        <v>45821</v>
      </c>
      <c r="F325" t="s">
        <v>5592</v>
      </c>
      <c r="G325" t="s">
        <v>3742</v>
      </c>
      <c r="H325" t="s">
        <v>3722</v>
      </c>
      <c r="I325" t="s">
        <v>3752</v>
      </c>
      <c r="J325" t="s">
        <v>4522</v>
      </c>
      <c r="K325" s="2">
        <v>-84.76</v>
      </c>
      <c r="L325" t="s">
        <v>44</v>
      </c>
      <c r="M325" s="2">
        <v>-84.76</v>
      </c>
      <c r="N325" t="s">
        <v>4523</v>
      </c>
      <c r="O325" t="s">
        <v>4524</v>
      </c>
      <c r="P325" t="s">
        <v>5555</v>
      </c>
      <c r="Q325" t="s">
        <v>5593</v>
      </c>
      <c r="R325" t="s">
        <v>44</v>
      </c>
      <c r="S325" t="s">
        <v>4688</v>
      </c>
      <c r="T325" s="3">
        <v>45822</v>
      </c>
      <c r="U325" s="3">
        <v>45824</v>
      </c>
      <c r="V325" s="2">
        <v>0</v>
      </c>
      <c r="W325" t="s">
        <v>44</v>
      </c>
      <c r="X325" t="s">
        <v>44</v>
      </c>
      <c r="Y325" t="s">
        <v>5557</v>
      </c>
      <c r="Z325" t="s">
        <v>2764</v>
      </c>
      <c r="AA325" t="s">
        <v>4529</v>
      </c>
      <c r="AB325" t="s">
        <v>4530</v>
      </c>
      <c r="AC325" t="s">
        <v>89</v>
      </c>
      <c r="AD325" t="str">
        <f t="shared" si="5"/>
        <v>10-60</v>
      </c>
      <c r="AE325" t="str">
        <f>VLOOKUP(AD325,'Main_Sub Desc'!C:D,2,)</f>
        <v>LPC from invoicing</v>
      </c>
      <c r="AF325" t="str">
        <f>VLOOKUP(VALUE(H325),'Main_Sub Desc'!F:G,2,)</f>
        <v>Wtr Rev Late Payment</v>
      </c>
      <c r="AG325">
        <f>IFERROR(VLOOKUP(VALUE(I325),'PC Mapping'!A:F,6,),"")</f>
        <v>10719</v>
      </c>
      <c r="AH325" s="13" t="str">
        <f>VLOOKUP(AG325,'PC Mapping'!L:M,2,)</f>
        <v>All Other Water</v>
      </c>
    </row>
    <row r="326" spans="1:34" x14ac:dyDescent="0.2">
      <c r="A326" t="s">
        <v>5594</v>
      </c>
      <c r="B326" t="s">
        <v>5575</v>
      </c>
      <c r="C326" t="s">
        <v>4519</v>
      </c>
      <c r="D326" t="s">
        <v>4520</v>
      </c>
      <c r="E326" s="3">
        <v>45821</v>
      </c>
      <c r="F326" t="s">
        <v>44</v>
      </c>
      <c r="G326" t="s">
        <v>3742</v>
      </c>
      <c r="H326" t="s">
        <v>3716</v>
      </c>
      <c r="I326" t="s">
        <v>5595</v>
      </c>
      <c r="J326" t="s">
        <v>4522</v>
      </c>
      <c r="K326" s="2">
        <v>-24.02</v>
      </c>
      <c r="L326" t="s">
        <v>44</v>
      </c>
      <c r="M326" s="2">
        <v>-24.02</v>
      </c>
      <c r="N326" t="s">
        <v>4523</v>
      </c>
      <c r="O326" t="s">
        <v>4524</v>
      </c>
      <c r="P326" t="s">
        <v>5596</v>
      </c>
      <c r="Q326" t="s">
        <v>5597</v>
      </c>
      <c r="R326" t="s">
        <v>44</v>
      </c>
      <c r="S326" t="s">
        <v>4688</v>
      </c>
      <c r="T326" s="3">
        <v>45822</v>
      </c>
      <c r="U326" s="3">
        <v>45824</v>
      </c>
      <c r="V326" s="2">
        <v>0</v>
      </c>
      <c r="W326" t="s">
        <v>44</v>
      </c>
      <c r="X326" t="s">
        <v>44</v>
      </c>
      <c r="Y326" t="s">
        <v>5598</v>
      </c>
      <c r="Z326" t="s">
        <v>1494</v>
      </c>
      <c r="AA326" t="s">
        <v>4529</v>
      </c>
      <c r="AB326" t="s">
        <v>4530</v>
      </c>
      <c r="AC326" t="s">
        <v>89</v>
      </c>
      <c r="AD326" t="str">
        <f t="shared" si="5"/>
        <v>10-60</v>
      </c>
      <c r="AE326" t="str">
        <f>VLOOKUP(AD326,'Main_Sub Desc'!C:D,2,)</f>
        <v>LPC from invoicing</v>
      </c>
      <c r="AF326" t="str">
        <f>VLOOKUP(VALUE(H326),'Main_Sub Desc'!F:G,2,)</f>
        <v>Wst Rev Late Payment</v>
      </c>
      <c r="AG326">
        <f>IFERROR(VLOOKUP(VALUE(I326),'PC Mapping'!A:F,6,),"")</f>
        <v>10636</v>
      </c>
      <c r="AH326" s="13" t="str">
        <f>VLOOKUP(AG326,'PC Mapping'!L:M,2,)</f>
        <v>Prairie Heights Sewer</v>
      </c>
    </row>
    <row r="327" spans="1:34" x14ac:dyDescent="0.2">
      <c r="A327" t="s">
        <v>5599</v>
      </c>
      <c r="B327" t="s">
        <v>5575</v>
      </c>
      <c r="C327" t="s">
        <v>4519</v>
      </c>
      <c r="D327" t="s">
        <v>4520</v>
      </c>
      <c r="E327" s="3">
        <v>45821</v>
      </c>
      <c r="F327" t="s">
        <v>44</v>
      </c>
      <c r="G327" t="s">
        <v>3742</v>
      </c>
      <c r="H327" t="s">
        <v>3716</v>
      </c>
      <c r="I327" t="s">
        <v>5595</v>
      </c>
      <c r="J327" t="s">
        <v>4522</v>
      </c>
      <c r="K327" s="2">
        <v>-8.4</v>
      </c>
      <c r="L327" t="s">
        <v>44</v>
      </c>
      <c r="M327" s="2">
        <v>-8.4</v>
      </c>
      <c r="N327" t="s">
        <v>4523</v>
      </c>
      <c r="O327" t="s">
        <v>4524</v>
      </c>
      <c r="P327" t="s">
        <v>5600</v>
      </c>
      <c r="Q327" t="s">
        <v>5601</v>
      </c>
      <c r="R327" t="s">
        <v>44</v>
      </c>
      <c r="S327" t="s">
        <v>4688</v>
      </c>
      <c r="T327" s="3">
        <v>45822</v>
      </c>
      <c r="U327" s="3">
        <v>45824</v>
      </c>
      <c r="V327" s="2">
        <v>0</v>
      </c>
      <c r="W327" t="s">
        <v>44</v>
      </c>
      <c r="X327" t="s">
        <v>44</v>
      </c>
      <c r="Y327" t="s">
        <v>5602</v>
      </c>
      <c r="Z327" t="s">
        <v>1495</v>
      </c>
      <c r="AA327" t="s">
        <v>4529</v>
      </c>
      <c r="AB327" t="s">
        <v>4530</v>
      </c>
      <c r="AC327" t="s">
        <v>89</v>
      </c>
      <c r="AD327" t="str">
        <f t="shared" si="5"/>
        <v>10-60</v>
      </c>
      <c r="AE327" t="str">
        <f>VLOOKUP(AD327,'Main_Sub Desc'!C:D,2,)</f>
        <v>LPC from invoicing</v>
      </c>
      <c r="AF327" t="str">
        <f>VLOOKUP(VALUE(H327),'Main_Sub Desc'!F:G,2,)</f>
        <v>Wst Rev Late Payment</v>
      </c>
      <c r="AG327">
        <f>IFERROR(VLOOKUP(VALUE(I327),'PC Mapping'!A:F,6,),"")</f>
        <v>10636</v>
      </c>
      <c r="AH327" s="13" t="str">
        <f>VLOOKUP(AG327,'PC Mapping'!L:M,2,)</f>
        <v>Prairie Heights Sewer</v>
      </c>
    </row>
    <row r="328" spans="1:34" x14ac:dyDescent="0.2">
      <c r="A328" t="s">
        <v>5603</v>
      </c>
      <c r="B328" t="s">
        <v>5575</v>
      </c>
      <c r="C328" t="s">
        <v>4519</v>
      </c>
      <c r="D328" t="s">
        <v>4520</v>
      </c>
      <c r="E328" s="3">
        <v>45821</v>
      </c>
      <c r="F328" t="s">
        <v>44</v>
      </c>
      <c r="G328" t="s">
        <v>3742</v>
      </c>
      <c r="H328" t="s">
        <v>3716</v>
      </c>
      <c r="I328" t="s">
        <v>5595</v>
      </c>
      <c r="J328" t="s">
        <v>4522</v>
      </c>
      <c r="K328" s="2">
        <v>-5.93</v>
      </c>
      <c r="L328" t="s">
        <v>44</v>
      </c>
      <c r="M328" s="2">
        <v>-5.93</v>
      </c>
      <c r="N328" t="s">
        <v>4523</v>
      </c>
      <c r="O328" t="s">
        <v>4524</v>
      </c>
      <c r="P328" t="s">
        <v>5604</v>
      </c>
      <c r="Q328" t="s">
        <v>5605</v>
      </c>
      <c r="R328" t="s">
        <v>44</v>
      </c>
      <c r="S328" t="s">
        <v>4688</v>
      </c>
      <c r="T328" s="3">
        <v>45822</v>
      </c>
      <c r="U328" s="3">
        <v>45824</v>
      </c>
      <c r="V328" s="2">
        <v>0</v>
      </c>
      <c r="W328" t="s">
        <v>44</v>
      </c>
      <c r="X328" t="s">
        <v>44</v>
      </c>
      <c r="Y328" t="s">
        <v>5606</v>
      </c>
      <c r="Z328" t="s">
        <v>1492</v>
      </c>
      <c r="AA328" t="s">
        <v>4529</v>
      </c>
      <c r="AB328" t="s">
        <v>4530</v>
      </c>
      <c r="AC328" t="s">
        <v>89</v>
      </c>
      <c r="AD328" t="str">
        <f t="shared" si="5"/>
        <v>10-60</v>
      </c>
      <c r="AE328" t="str">
        <f>VLOOKUP(AD328,'Main_Sub Desc'!C:D,2,)</f>
        <v>LPC from invoicing</v>
      </c>
      <c r="AF328" t="str">
        <f>VLOOKUP(VALUE(H328),'Main_Sub Desc'!F:G,2,)</f>
        <v>Wst Rev Late Payment</v>
      </c>
      <c r="AG328">
        <f>IFERROR(VLOOKUP(VALUE(I328),'PC Mapping'!A:F,6,),"")</f>
        <v>10636</v>
      </c>
      <c r="AH328" s="13" t="str">
        <f>VLOOKUP(AG328,'PC Mapping'!L:M,2,)</f>
        <v>Prairie Heights Sewer</v>
      </c>
    </row>
    <row r="329" spans="1:34" x14ac:dyDescent="0.2">
      <c r="A329" t="s">
        <v>5607</v>
      </c>
      <c r="B329" t="s">
        <v>5575</v>
      </c>
      <c r="C329" t="s">
        <v>4519</v>
      </c>
      <c r="D329" t="s">
        <v>4520</v>
      </c>
      <c r="E329" s="3">
        <v>45821</v>
      </c>
      <c r="F329" t="s">
        <v>44</v>
      </c>
      <c r="G329" t="s">
        <v>3742</v>
      </c>
      <c r="H329" t="s">
        <v>3716</v>
      </c>
      <c r="I329" t="s">
        <v>5595</v>
      </c>
      <c r="J329" t="s">
        <v>4522</v>
      </c>
      <c r="K329" s="2">
        <v>-5.94</v>
      </c>
      <c r="L329" t="s">
        <v>44</v>
      </c>
      <c r="M329" s="2">
        <v>-5.94</v>
      </c>
      <c r="N329" t="s">
        <v>4523</v>
      </c>
      <c r="O329" t="s">
        <v>4524</v>
      </c>
      <c r="P329" t="s">
        <v>5608</v>
      </c>
      <c r="Q329" t="s">
        <v>5609</v>
      </c>
      <c r="R329" t="s">
        <v>44</v>
      </c>
      <c r="S329" t="s">
        <v>4688</v>
      </c>
      <c r="T329" s="3">
        <v>45822</v>
      </c>
      <c r="U329" s="3">
        <v>45824</v>
      </c>
      <c r="V329" s="2">
        <v>0</v>
      </c>
      <c r="W329" t="s">
        <v>44</v>
      </c>
      <c r="X329" t="s">
        <v>44</v>
      </c>
      <c r="Y329" t="s">
        <v>5610</v>
      </c>
      <c r="Z329" t="s">
        <v>1491</v>
      </c>
      <c r="AA329" t="s">
        <v>4529</v>
      </c>
      <c r="AB329" t="s">
        <v>4530</v>
      </c>
      <c r="AC329" t="s">
        <v>89</v>
      </c>
      <c r="AD329" t="str">
        <f t="shared" si="5"/>
        <v>10-60</v>
      </c>
      <c r="AE329" t="str">
        <f>VLOOKUP(AD329,'Main_Sub Desc'!C:D,2,)</f>
        <v>LPC from invoicing</v>
      </c>
      <c r="AF329" t="str">
        <f>VLOOKUP(VALUE(H329),'Main_Sub Desc'!F:G,2,)</f>
        <v>Wst Rev Late Payment</v>
      </c>
      <c r="AG329">
        <f>IFERROR(VLOOKUP(VALUE(I329),'PC Mapping'!A:F,6,),"")</f>
        <v>10636</v>
      </c>
      <c r="AH329" s="13" t="str">
        <f>VLOOKUP(AG329,'PC Mapping'!L:M,2,)</f>
        <v>Prairie Heights Sewer</v>
      </c>
    </row>
    <row r="330" spans="1:34" x14ac:dyDescent="0.2">
      <c r="A330" t="s">
        <v>5611</v>
      </c>
      <c r="B330" t="s">
        <v>5612</v>
      </c>
      <c r="C330" t="s">
        <v>4519</v>
      </c>
      <c r="D330" t="s">
        <v>4520</v>
      </c>
      <c r="E330" s="3">
        <v>45824</v>
      </c>
      <c r="F330" t="s">
        <v>44</v>
      </c>
      <c r="G330" t="s">
        <v>3742</v>
      </c>
      <c r="H330" t="s">
        <v>3722</v>
      </c>
      <c r="I330" t="s">
        <v>3752</v>
      </c>
      <c r="J330" t="s">
        <v>4522</v>
      </c>
      <c r="K330" s="2">
        <v>-7.18</v>
      </c>
      <c r="L330" t="s">
        <v>44</v>
      </c>
      <c r="M330" s="2">
        <v>-7.18</v>
      </c>
      <c r="N330" t="s">
        <v>4523</v>
      </c>
      <c r="O330" t="s">
        <v>4524</v>
      </c>
      <c r="P330" t="s">
        <v>5525</v>
      </c>
      <c r="Q330" t="s">
        <v>5613</v>
      </c>
      <c r="R330" t="s">
        <v>44</v>
      </c>
      <c r="S330" t="s">
        <v>4715</v>
      </c>
      <c r="T330" s="3">
        <v>45824</v>
      </c>
      <c r="U330" s="3">
        <v>45825</v>
      </c>
      <c r="V330" s="2">
        <v>0</v>
      </c>
      <c r="W330" t="s">
        <v>44</v>
      </c>
      <c r="X330" t="s">
        <v>44</v>
      </c>
      <c r="Y330" t="s">
        <v>5527</v>
      </c>
      <c r="Z330" t="s">
        <v>2348</v>
      </c>
      <c r="AA330" t="s">
        <v>4529</v>
      </c>
      <c r="AB330" t="s">
        <v>4530</v>
      </c>
      <c r="AC330" t="s">
        <v>89</v>
      </c>
      <c r="AD330" t="str">
        <f t="shared" si="5"/>
        <v>10-60</v>
      </c>
      <c r="AE330" t="str">
        <f>VLOOKUP(AD330,'Main_Sub Desc'!C:D,2,)</f>
        <v>LPC from invoicing</v>
      </c>
      <c r="AF330" t="str">
        <f>VLOOKUP(VALUE(H330),'Main_Sub Desc'!F:G,2,)</f>
        <v>Wtr Rev Late Payment</v>
      </c>
      <c r="AG330">
        <f>IFERROR(VLOOKUP(VALUE(I330),'PC Mapping'!A:F,6,),"")</f>
        <v>10719</v>
      </c>
      <c r="AH330" s="13" t="str">
        <f>VLOOKUP(AG330,'PC Mapping'!L:M,2,)</f>
        <v>All Other Water</v>
      </c>
    </row>
    <row r="331" spans="1:34" x14ac:dyDescent="0.2">
      <c r="A331" t="s">
        <v>5614</v>
      </c>
      <c r="B331" t="s">
        <v>5612</v>
      </c>
      <c r="C331" t="s">
        <v>4519</v>
      </c>
      <c r="D331" t="s">
        <v>4520</v>
      </c>
      <c r="E331" s="3">
        <v>45824</v>
      </c>
      <c r="F331" t="s">
        <v>44</v>
      </c>
      <c r="G331" t="s">
        <v>3742</v>
      </c>
      <c r="H331" t="s">
        <v>3716</v>
      </c>
      <c r="I331" t="s">
        <v>4534</v>
      </c>
      <c r="J331" t="s">
        <v>4522</v>
      </c>
      <c r="K331" s="2">
        <v>-9.68</v>
      </c>
      <c r="L331" t="s">
        <v>44</v>
      </c>
      <c r="M331" s="2">
        <v>-9.68</v>
      </c>
      <c r="N331" t="s">
        <v>4523</v>
      </c>
      <c r="O331" t="s">
        <v>4524</v>
      </c>
      <c r="P331" t="s">
        <v>5290</v>
      </c>
      <c r="Q331" t="s">
        <v>5615</v>
      </c>
      <c r="R331" t="s">
        <v>44</v>
      </c>
      <c r="S331" t="s">
        <v>4688</v>
      </c>
      <c r="T331" s="3">
        <v>45824</v>
      </c>
      <c r="U331" s="3">
        <v>45825</v>
      </c>
      <c r="V331" s="2">
        <v>0</v>
      </c>
      <c r="W331" t="s">
        <v>44</v>
      </c>
      <c r="X331" t="s">
        <v>44</v>
      </c>
      <c r="Y331" t="s">
        <v>5616</v>
      </c>
      <c r="Z331" t="s">
        <v>582</v>
      </c>
      <c r="AA331" t="s">
        <v>4529</v>
      </c>
      <c r="AB331" t="s">
        <v>4530</v>
      </c>
      <c r="AC331" t="s">
        <v>89</v>
      </c>
      <c r="AD331" t="str">
        <f t="shared" si="5"/>
        <v>10-60</v>
      </c>
      <c r="AE331" t="str">
        <f>VLOOKUP(AD331,'Main_Sub Desc'!C:D,2,)</f>
        <v>LPC from invoicing</v>
      </c>
      <c r="AF331" t="str">
        <f>VLOOKUP(VALUE(H331),'Main_Sub Desc'!F:G,2,)</f>
        <v>Wst Rev Late Payment</v>
      </c>
      <c r="AG331">
        <f>IFERROR(VLOOKUP(VALUE(I331),'PC Mapping'!A:F,6,),"")</f>
        <v>10514</v>
      </c>
      <c r="AH331" s="13" t="str">
        <f>VLOOKUP(AG331,'PC Mapping'!L:M,2,)</f>
        <v>Bolivar Sewer</v>
      </c>
    </row>
    <row r="332" spans="1:34" x14ac:dyDescent="0.2">
      <c r="A332" t="s">
        <v>5614</v>
      </c>
      <c r="B332" t="s">
        <v>5612</v>
      </c>
      <c r="C332" t="s">
        <v>4519</v>
      </c>
      <c r="D332" t="s">
        <v>4520</v>
      </c>
      <c r="E332" s="3">
        <v>45824</v>
      </c>
      <c r="F332" t="s">
        <v>44</v>
      </c>
      <c r="G332" t="s">
        <v>3742</v>
      </c>
      <c r="H332" t="s">
        <v>3722</v>
      </c>
      <c r="I332" t="s">
        <v>4538</v>
      </c>
      <c r="J332" t="s">
        <v>4522</v>
      </c>
      <c r="K332" s="2">
        <v>-5.78</v>
      </c>
      <c r="L332" t="s">
        <v>44</v>
      </c>
      <c r="M332" s="2">
        <v>-5.78</v>
      </c>
      <c r="N332" t="s">
        <v>4523</v>
      </c>
      <c r="O332" t="s">
        <v>4524</v>
      </c>
      <c r="P332" t="s">
        <v>5290</v>
      </c>
      <c r="Q332" t="s">
        <v>5617</v>
      </c>
      <c r="R332" t="s">
        <v>44</v>
      </c>
      <c r="S332" t="s">
        <v>4688</v>
      </c>
      <c r="T332" s="3">
        <v>45824</v>
      </c>
      <c r="U332" s="3">
        <v>45825</v>
      </c>
      <c r="V332" s="2">
        <v>0</v>
      </c>
      <c r="W332" t="s">
        <v>44</v>
      </c>
      <c r="X332" t="s">
        <v>44</v>
      </c>
      <c r="Y332" t="s">
        <v>5618</v>
      </c>
      <c r="Z332" t="s">
        <v>582</v>
      </c>
      <c r="AA332" t="s">
        <v>4529</v>
      </c>
      <c r="AB332" t="s">
        <v>4530</v>
      </c>
      <c r="AC332" t="s">
        <v>89</v>
      </c>
      <c r="AD332" t="str">
        <f t="shared" si="5"/>
        <v>10-60</v>
      </c>
      <c r="AE332" t="str">
        <f>VLOOKUP(AD332,'Main_Sub Desc'!C:D,2,)</f>
        <v>LPC from invoicing</v>
      </c>
      <c r="AF332" t="str">
        <f>VLOOKUP(VALUE(H332),'Main_Sub Desc'!F:G,2,)</f>
        <v>Wtr Rev Late Payment</v>
      </c>
      <c r="AG332">
        <f>IFERROR(VLOOKUP(VALUE(I332),'PC Mapping'!A:F,6,),"")</f>
        <v>10469</v>
      </c>
      <c r="AH332" s="13" t="str">
        <f>VLOOKUP(AG332,'PC Mapping'!L:M,2,)</f>
        <v>Bolivar Water</v>
      </c>
    </row>
    <row r="333" spans="1:34" x14ac:dyDescent="0.2">
      <c r="A333" t="s">
        <v>5619</v>
      </c>
      <c r="B333" t="s">
        <v>5612</v>
      </c>
      <c r="C333" t="s">
        <v>4519</v>
      </c>
      <c r="D333" t="s">
        <v>4520</v>
      </c>
      <c r="E333" s="3">
        <v>45824</v>
      </c>
      <c r="F333" t="s">
        <v>44</v>
      </c>
      <c r="G333" t="s">
        <v>3742</v>
      </c>
      <c r="H333" t="s">
        <v>3722</v>
      </c>
      <c r="I333" t="s">
        <v>3752</v>
      </c>
      <c r="J333" t="s">
        <v>4522</v>
      </c>
      <c r="K333" s="2">
        <v>-6.17</v>
      </c>
      <c r="L333" t="s">
        <v>44</v>
      </c>
      <c r="M333" s="2">
        <v>-6.17</v>
      </c>
      <c r="N333" t="s">
        <v>4523</v>
      </c>
      <c r="O333" t="s">
        <v>4524</v>
      </c>
      <c r="P333" t="s">
        <v>5620</v>
      </c>
      <c r="Q333" t="s">
        <v>5621</v>
      </c>
      <c r="R333" t="s">
        <v>44</v>
      </c>
      <c r="S333" t="s">
        <v>4696</v>
      </c>
      <c r="T333" s="3">
        <v>45824</v>
      </c>
      <c r="U333" s="3">
        <v>45825</v>
      </c>
      <c r="V333" s="2">
        <v>0</v>
      </c>
      <c r="W333" t="s">
        <v>44</v>
      </c>
      <c r="X333" t="s">
        <v>44</v>
      </c>
      <c r="Y333" t="s">
        <v>5622</v>
      </c>
      <c r="Z333" t="s">
        <v>3322</v>
      </c>
      <c r="AA333" t="s">
        <v>4529</v>
      </c>
      <c r="AB333" t="s">
        <v>4530</v>
      </c>
      <c r="AC333" t="s">
        <v>89</v>
      </c>
      <c r="AD333" t="str">
        <f t="shared" si="5"/>
        <v>10-60</v>
      </c>
      <c r="AE333" t="str">
        <f>VLOOKUP(AD333,'Main_Sub Desc'!C:D,2,)</f>
        <v>LPC from invoicing</v>
      </c>
      <c r="AF333" t="str">
        <f>VLOOKUP(VALUE(H333),'Main_Sub Desc'!F:G,2,)</f>
        <v>Wtr Rev Late Payment</v>
      </c>
      <c r="AG333">
        <f>IFERROR(VLOOKUP(VALUE(I333),'PC Mapping'!A:F,6,),"")</f>
        <v>10719</v>
      </c>
      <c r="AH333" s="13" t="str">
        <f>VLOOKUP(AG333,'PC Mapping'!L:M,2,)</f>
        <v>All Other Water</v>
      </c>
    </row>
    <row r="334" spans="1:34" x14ac:dyDescent="0.2">
      <c r="A334" t="s">
        <v>5623</v>
      </c>
      <c r="B334" t="s">
        <v>5624</v>
      </c>
      <c r="C334" t="s">
        <v>4519</v>
      </c>
      <c r="D334" t="s">
        <v>4520</v>
      </c>
      <c r="E334" s="3">
        <v>45824</v>
      </c>
      <c r="F334" t="s">
        <v>44</v>
      </c>
      <c r="G334" t="s">
        <v>3742</v>
      </c>
      <c r="H334" t="s">
        <v>3722</v>
      </c>
      <c r="I334" t="s">
        <v>4538</v>
      </c>
      <c r="J334" t="s">
        <v>4522</v>
      </c>
      <c r="K334" s="2">
        <v>-15.5</v>
      </c>
      <c r="L334" t="s">
        <v>44</v>
      </c>
      <c r="M334" s="2">
        <v>-15.5</v>
      </c>
      <c r="N334" t="s">
        <v>4523</v>
      </c>
      <c r="O334" t="s">
        <v>4524</v>
      </c>
      <c r="P334" t="s">
        <v>5625</v>
      </c>
      <c r="Q334" t="s">
        <v>5626</v>
      </c>
      <c r="R334" t="s">
        <v>44</v>
      </c>
      <c r="S334" t="s">
        <v>4688</v>
      </c>
      <c r="T334" s="3">
        <v>45825</v>
      </c>
      <c r="U334" s="3">
        <v>45825</v>
      </c>
      <c r="V334" s="2">
        <v>0</v>
      </c>
      <c r="W334" t="s">
        <v>44</v>
      </c>
      <c r="X334" t="s">
        <v>44</v>
      </c>
      <c r="Y334" t="s">
        <v>5627</v>
      </c>
      <c r="Z334" t="s">
        <v>1290</v>
      </c>
      <c r="AA334" t="s">
        <v>4529</v>
      </c>
      <c r="AB334" t="s">
        <v>4530</v>
      </c>
      <c r="AC334" t="s">
        <v>89</v>
      </c>
      <c r="AD334" t="str">
        <f t="shared" si="5"/>
        <v>10-60</v>
      </c>
      <c r="AE334" t="str">
        <f>VLOOKUP(AD334,'Main_Sub Desc'!C:D,2,)</f>
        <v>LPC from invoicing</v>
      </c>
      <c r="AF334" t="str">
        <f>VLOOKUP(VALUE(H334),'Main_Sub Desc'!F:G,2,)</f>
        <v>Wtr Rev Late Payment</v>
      </c>
      <c r="AG334">
        <f>IFERROR(VLOOKUP(VALUE(I334),'PC Mapping'!A:F,6,),"")</f>
        <v>10469</v>
      </c>
      <c r="AH334" s="13" t="str">
        <f>VLOOKUP(AG334,'PC Mapping'!L:M,2,)</f>
        <v>Bolivar Water</v>
      </c>
    </row>
    <row r="335" spans="1:34" x14ac:dyDescent="0.2">
      <c r="A335" t="s">
        <v>5623</v>
      </c>
      <c r="B335" t="s">
        <v>5624</v>
      </c>
      <c r="C335" t="s">
        <v>4519</v>
      </c>
      <c r="D335" t="s">
        <v>4520</v>
      </c>
      <c r="E335" s="3">
        <v>45824</v>
      </c>
      <c r="F335" t="s">
        <v>44</v>
      </c>
      <c r="G335" t="s">
        <v>3742</v>
      </c>
      <c r="H335" t="s">
        <v>3716</v>
      </c>
      <c r="I335" t="s">
        <v>4534</v>
      </c>
      <c r="J335" t="s">
        <v>4522</v>
      </c>
      <c r="K335" s="2">
        <v>-23.73</v>
      </c>
      <c r="L335" t="s">
        <v>44</v>
      </c>
      <c r="M335" s="2">
        <v>-23.73</v>
      </c>
      <c r="N335" t="s">
        <v>4523</v>
      </c>
      <c r="O335" t="s">
        <v>4524</v>
      </c>
      <c r="P335" t="s">
        <v>5625</v>
      </c>
      <c r="Q335" t="s">
        <v>5628</v>
      </c>
      <c r="R335" t="s">
        <v>44</v>
      </c>
      <c r="S335" t="s">
        <v>4688</v>
      </c>
      <c r="T335" s="3">
        <v>45825</v>
      </c>
      <c r="U335" s="3">
        <v>45825</v>
      </c>
      <c r="V335" s="2">
        <v>0</v>
      </c>
      <c r="W335" t="s">
        <v>44</v>
      </c>
      <c r="X335" t="s">
        <v>44</v>
      </c>
      <c r="Y335" t="s">
        <v>5629</v>
      </c>
      <c r="Z335" t="s">
        <v>1290</v>
      </c>
      <c r="AA335" t="s">
        <v>4529</v>
      </c>
      <c r="AB335" t="s">
        <v>4530</v>
      </c>
      <c r="AC335" t="s">
        <v>89</v>
      </c>
      <c r="AD335" t="str">
        <f t="shared" si="5"/>
        <v>10-60</v>
      </c>
      <c r="AE335" t="str">
        <f>VLOOKUP(AD335,'Main_Sub Desc'!C:D,2,)</f>
        <v>LPC from invoicing</v>
      </c>
      <c r="AF335" t="str">
        <f>VLOOKUP(VALUE(H335),'Main_Sub Desc'!F:G,2,)</f>
        <v>Wst Rev Late Payment</v>
      </c>
      <c r="AG335">
        <f>IFERROR(VLOOKUP(VALUE(I335),'PC Mapping'!A:F,6,),"")</f>
        <v>10514</v>
      </c>
      <c r="AH335" s="13" t="str">
        <f>VLOOKUP(AG335,'PC Mapping'!L:M,2,)</f>
        <v>Bolivar Sewer</v>
      </c>
    </row>
    <row r="336" spans="1:34" x14ac:dyDescent="0.2">
      <c r="A336" t="s">
        <v>5630</v>
      </c>
      <c r="B336" t="s">
        <v>5624</v>
      </c>
      <c r="C336" t="s">
        <v>4519</v>
      </c>
      <c r="D336" t="s">
        <v>4520</v>
      </c>
      <c r="E336" s="3">
        <v>45824</v>
      </c>
      <c r="F336" t="s">
        <v>44</v>
      </c>
      <c r="G336" t="s">
        <v>3742</v>
      </c>
      <c r="H336" t="s">
        <v>3716</v>
      </c>
      <c r="I336" t="s">
        <v>4534</v>
      </c>
      <c r="J336" t="s">
        <v>4522</v>
      </c>
      <c r="K336" s="2">
        <v>-24.79</v>
      </c>
      <c r="L336" t="s">
        <v>44</v>
      </c>
      <c r="M336" s="2">
        <v>-24.79</v>
      </c>
      <c r="N336" t="s">
        <v>4523</v>
      </c>
      <c r="O336" t="s">
        <v>4524</v>
      </c>
      <c r="P336" t="s">
        <v>5631</v>
      </c>
      <c r="Q336" t="s">
        <v>5632</v>
      </c>
      <c r="R336" t="s">
        <v>44</v>
      </c>
      <c r="S336" t="s">
        <v>4688</v>
      </c>
      <c r="T336" s="3">
        <v>45825</v>
      </c>
      <c r="U336" s="3">
        <v>45825</v>
      </c>
      <c r="V336" s="2">
        <v>0</v>
      </c>
      <c r="W336" t="s">
        <v>44</v>
      </c>
      <c r="X336" t="s">
        <v>44</v>
      </c>
      <c r="Y336" t="s">
        <v>5633</v>
      </c>
      <c r="Z336" t="s">
        <v>1094</v>
      </c>
      <c r="AA336" t="s">
        <v>4529</v>
      </c>
      <c r="AB336" t="s">
        <v>4530</v>
      </c>
      <c r="AC336" t="s">
        <v>89</v>
      </c>
      <c r="AD336" t="str">
        <f t="shared" si="5"/>
        <v>10-60</v>
      </c>
      <c r="AE336" t="str">
        <f>VLOOKUP(AD336,'Main_Sub Desc'!C:D,2,)</f>
        <v>LPC from invoicing</v>
      </c>
      <c r="AF336" t="str">
        <f>VLOOKUP(VALUE(H336),'Main_Sub Desc'!F:G,2,)</f>
        <v>Wst Rev Late Payment</v>
      </c>
      <c r="AG336">
        <f>IFERROR(VLOOKUP(VALUE(I336),'PC Mapping'!A:F,6,),"")</f>
        <v>10514</v>
      </c>
      <c r="AH336" s="13" t="str">
        <f>VLOOKUP(AG336,'PC Mapping'!L:M,2,)</f>
        <v>Bolivar Sewer</v>
      </c>
    </row>
    <row r="337" spans="1:34" x14ac:dyDescent="0.2">
      <c r="A337" t="s">
        <v>5630</v>
      </c>
      <c r="B337" t="s">
        <v>5624</v>
      </c>
      <c r="C337" t="s">
        <v>4519</v>
      </c>
      <c r="D337" t="s">
        <v>4520</v>
      </c>
      <c r="E337" s="3">
        <v>45824</v>
      </c>
      <c r="F337" t="s">
        <v>44</v>
      </c>
      <c r="G337" t="s">
        <v>3742</v>
      </c>
      <c r="H337" t="s">
        <v>3722</v>
      </c>
      <c r="I337" t="s">
        <v>4538</v>
      </c>
      <c r="J337" t="s">
        <v>4522</v>
      </c>
      <c r="K337" s="2">
        <v>-13.7</v>
      </c>
      <c r="L337" t="s">
        <v>44</v>
      </c>
      <c r="M337" s="2">
        <v>-13.7</v>
      </c>
      <c r="N337" t="s">
        <v>4523</v>
      </c>
      <c r="O337" t="s">
        <v>4524</v>
      </c>
      <c r="P337" t="s">
        <v>5631</v>
      </c>
      <c r="Q337" t="s">
        <v>5634</v>
      </c>
      <c r="R337" t="s">
        <v>44</v>
      </c>
      <c r="S337" t="s">
        <v>4688</v>
      </c>
      <c r="T337" s="3">
        <v>45825</v>
      </c>
      <c r="U337" s="3">
        <v>45825</v>
      </c>
      <c r="V337" s="2">
        <v>0</v>
      </c>
      <c r="W337" t="s">
        <v>44</v>
      </c>
      <c r="X337" t="s">
        <v>44</v>
      </c>
      <c r="Y337" t="s">
        <v>5635</v>
      </c>
      <c r="Z337" t="s">
        <v>1094</v>
      </c>
      <c r="AA337" t="s">
        <v>4529</v>
      </c>
      <c r="AB337" t="s">
        <v>4530</v>
      </c>
      <c r="AC337" t="s">
        <v>89</v>
      </c>
      <c r="AD337" t="str">
        <f t="shared" si="5"/>
        <v>10-60</v>
      </c>
      <c r="AE337" t="str">
        <f>VLOOKUP(AD337,'Main_Sub Desc'!C:D,2,)</f>
        <v>LPC from invoicing</v>
      </c>
      <c r="AF337" t="str">
        <f>VLOOKUP(VALUE(H337),'Main_Sub Desc'!F:G,2,)</f>
        <v>Wtr Rev Late Payment</v>
      </c>
      <c r="AG337">
        <f>IFERROR(VLOOKUP(VALUE(I337),'PC Mapping'!A:F,6,),"")</f>
        <v>10469</v>
      </c>
      <c r="AH337" s="13" t="str">
        <f>VLOOKUP(AG337,'PC Mapping'!L:M,2,)</f>
        <v>Bolivar Water</v>
      </c>
    </row>
    <row r="338" spans="1:34" x14ac:dyDescent="0.2">
      <c r="A338" t="s">
        <v>5636</v>
      </c>
      <c r="B338" t="s">
        <v>5624</v>
      </c>
      <c r="C338" t="s">
        <v>4519</v>
      </c>
      <c r="D338" t="s">
        <v>4520</v>
      </c>
      <c r="E338" s="3">
        <v>45824</v>
      </c>
      <c r="F338" t="s">
        <v>44</v>
      </c>
      <c r="G338" t="s">
        <v>3742</v>
      </c>
      <c r="H338" t="s">
        <v>3716</v>
      </c>
      <c r="I338" t="s">
        <v>4534</v>
      </c>
      <c r="J338" t="s">
        <v>4522</v>
      </c>
      <c r="K338" s="2">
        <v>-16.07</v>
      </c>
      <c r="L338" t="s">
        <v>44</v>
      </c>
      <c r="M338" s="2">
        <v>-16.07</v>
      </c>
      <c r="N338" t="s">
        <v>4523</v>
      </c>
      <c r="O338" t="s">
        <v>4524</v>
      </c>
      <c r="P338" t="s">
        <v>5329</v>
      </c>
      <c r="Q338" t="s">
        <v>5637</v>
      </c>
      <c r="R338" t="s">
        <v>44</v>
      </c>
      <c r="S338" t="s">
        <v>4688</v>
      </c>
      <c r="T338" s="3">
        <v>45825</v>
      </c>
      <c r="U338" s="3">
        <v>45825</v>
      </c>
      <c r="V338" s="2">
        <v>0</v>
      </c>
      <c r="W338" t="s">
        <v>44</v>
      </c>
      <c r="X338" t="s">
        <v>44</v>
      </c>
      <c r="Y338" t="s">
        <v>5333</v>
      </c>
      <c r="Z338" t="s">
        <v>669</v>
      </c>
      <c r="AA338" t="s">
        <v>4529</v>
      </c>
      <c r="AB338" t="s">
        <v>4530</v>
      </c>
      <c r="AC338" t="s">
        <v>89</v>
      </c>
      <c r="AD338" t="str">
        <f t="shared" si="5"/>
        <v>10-60</v>
      </c>
      <c r="AE338" t="str">
        <f>VLOOKUP(AD338,'Main_Sub Desc'!C:D,2,)</f>
        <v>LPC from invoicing</v>
      </c>
      <c r="AF338" t="str">
        <f>VLOOKUP(VALUE(H338),'Main_Sub Desc'!F:G,2,)</f>
        <v>Wst Rev Late Payment</v>
      </c>
      <c r="AG338">
        <f>IFERROR(VLOOKUP(VALUE(I338),'PC Mapping'!A:F,6,),"")</f>
        <v>10514</v>
      </c>
      <c r="AH338" s="13" t="str">
        <f>VLOOKUP(AG338,'PC Mapping'!L:M,2,)</f>
        <v>Bolivar Sewer</v>
      </c>
    </row>
    <row r="339" spans="1:34" x14ac:dyDescent="0.2">
      <c r="A339" t="s">
        <v>5636</v>
      </c>
      <c r="B339" t="s">
        <v>5624</v>
      </c>
      <c r="C339" t="s">
        <v>4519</v>
      </c>
      <c r="D339" t="s">
        <v>4520</v>
      </c>
      <c r="E339" s="3">
        <v>45824</v>
      </c>
      <c r="F339" t="s">
        <v>44</v>
      </c>
      <c r="G339" t="s">
        <v>3742</v>
      </c>
      <c r="H339" t="s">
        <v>3722</v>
      </c>
      <c r="I339" t="s">
        <v>4538</v>
      </c>
      <c r="J339" t="s">
        <v>4522</v>
      </c>
      <c r="K339" s="2">
        <v>-11.1</v>
      </c>
      <c r="L339" t="s">
        <v>44</v>
      </c>
      <c r="M339" s="2">
        <v>-11.1</v>
      </c>
      <c r="N339" t="s">
        <v>4523</v>
      </c>
      <c r="O339" t="s">
        <v>4524</v>
      </c>
      <c r="P339" t="s">
        <v>5329</v>
      </c>
      <c r="Q339" t="s">
        <v>5638</v>
      </c>
      <c r="R339" t="s">
        <v>44</v>
      </c>
      <c r="S339" t="s">
        <v>4688</v>
      </c>
      <c r="T339" s="3">
        <v>45825</v>
      </c>
      <c r="U339" s="3">
        <v>45825</v>
      </c>
      <c r="V339" s="2">
        <v>0</v>
      </c>
      <c r="W339" t="s">
        <v>44</v>
      </c>
      <c r="X339" t="s">
        <v>44</v>
      </c>
      <c r="Y339" t="s">
        <v>5331</v>
      </c>
      <c r="Z339" t="s">
        <v>669</v>
      </c>
      <c r="AA339" t="s">
        <v>4529</v>
      </c>
      <c r="AB339" t="s">
        <v>4530</v>
      </c>
      <c r="AC339" t="s">
        <v>89</v>
      </c>
      <c r="AD339" t="str">
        <f t="shared" si="5"/>
        <v>10-60</v>
      </c>
      <c r="AE339" t="str">
        <f>VLOOKUP(AD339,'Main_Sub Desc'!C:D,2,)</f>
        <v>LPC from invoicing</v>
      </c>
      <c r="AF339" t="str">
        <f>VLOOKUP(VALUE(H339),'Main_Sub Desc'!F:G,2,)</f>
        <v>Wtr Rev Late Payment</v>
      </c>
      <c r="AG339">
        <f>IFERROR(VLOOKUP(VALUE(I339),'PC Mapping'!A:F,6,),"")</f>
        <v>10469</v>
      </c>
      <c r="AH339" s="13" t="str">
        <f>VLOOKUP(AG339,'PC Mapping'!L:M,2,)</f>
        <v>Bolivar Water</v>
      </c>
    </row>
    <row r="340" spans="1:34" x14ac:dyDescent="0.2">
      <c r="A340" t="s">
        <v>5639</v>
      </c>
      <c r="B340" t="s">
        <v>5624</v>
      </c>
      <c r="C340" t="s">
        <v>4519</v>
      </c>
      <c r="D340" t="s">
        <v>4520</v>
      </c>
      <c r="E340" s="3">
        <v>45824</v>
      </c>
      <c r="F340" t="s">
        <v>44</v>
      </c>
      <c r="G340" t="s">
        <v>3742</v>
      </c>
      <c r="H340" t="s">
        <v>3722</v>
      </c>
      <c r="I340" t="s">
        <v>3752</v>
      </c>
      <c r="J340" t="s">
        <v>4522</v>
      </c>
      <c r="K340" s="2">
        <v>-16.73</v>
      </c>
      <c r="L340" t="s">
        <v>44</v>
      </c>
      <c r="M340" s="2">
        <v>-16.73</v>
      </c>
      <c r="N340" t="s">
        <v>4523</v>
      </c>
      <c r="O340" t="s">
        <v>4524</v>
      </c>
      <c r="P340" t="s">
        <v>5640</v>
      </c>
      <c r="Q340" t="s">
        <v>5641</v>
      </c>
      <c r="R340" t="s">
        <v>44</v>
      </c>
      <c r="S340" t="s">
        <v>4688</v>
      </c>
      <c r="T340" s="3">
        <v>45825</v>
      </c>
      <c r="U340" s="3">
        <v>45825</v>
      </c>
      <c r="V340" s="2">
        <v>0</v>
      </c>
      <c r="W340" t="s">
        <v>44</v>
      </c>
      <c r="X340" t="s">
        <v>44</v>
      </c>
      <c r="Y340" t="s">
        <v>5642</v>
      </c>
      <c r="Z340" t="s">
        <v>3424</v>
      </c>
      <c r="AA340" t="s">
        <v>4529</v>
      </c>
      <c r="AB340" t="s">
        <v>4530</v>
      </c>
      <c r="AC340" t="s">
        <v>89</v>
      </c>
      <c r="AD340" t="str">
        <f t="shared" si="5"/>
        <v>10-60</v>
      </c>
      <c r="AE340" t="str">
        <f>VLOOKUP(AD340,'Main_Sub Desc'!C:D,2,)</f>
        <v>LPC from invoicing</v>
      </c>
      <c r="AF340" t="str">
        <f>VLOOKUP(VALUE(H340),'Main_Sub Desc'!F:G,2,)</f>
        <v>Wtr Rev Late Payment</v>
      </c>
      <c r="AG340">
        <f>IFERROR(VLOOKUP(VALUE(I340),'PC Mapping'!A:F,6,),"")</f>
        <v>10719</v>
      </c>
      <c r="AH340" s="13" t="str">
        <f>VLOOKUP(AG340,'PC Mapping'!L:M,2,)</f>
        <v>All Other Water</v>
      </c>
    </row>
    <row r="341" spans="1:34" x14ac:dyDescent="0.2">
      <c r="A341" t="s">
        <v>5643</v>
      </c>
      <c r="B341" t="s">
        <v>5624</v>
      </c>
      <c r="C341" t="s">
        <v>4519</v>
      </c>
      <c r="D341" t="s">
        <v>4520</v>
      </c>
      <c r="E341" s="3">
        <v>45825</v>
      </c>
      <c r="F341" t="s">
        <v>44</v>
      </c>
      <c r="G341" t="s">
        <v>3742</v>
      </c>
      <c r="H341" t="s">
        <v>3722</v>
      </c>
      <c r="I341" t="s">
        <v>3752</v>
      </c>
      <c r="J341" t="s">
        <v>4522</v>
      </c>
      <c r="K341" s="2">
        <v>-5</v>
      </c>
      <c r="L341" t="s">
        <v>44</v>
      </c>
      <c r="M341" s="2">
        <v>-5</v>
      </c>
      <c r="N341" t="s">
        <v>4523</v>
      </c>
      <c r="O341" t="s">
        <v>4524</v>
      </c>
      <c r="P341" t="s">
        <v>5262</v>
      </c>
      <c r="Q341" t="s">
        <v>5644</v>
      </c>
      <c r="R341" t="s">
        <v>44</v>
      </c>
      <c r="S341" t="s">
        <v>4682</v>
      </c>
      <c r="T341" s="3">
        <v>45825</v>
      </c>
      <c r="U341" s="3">
        <v>45826</v>
      </c>
      <c r="V341" s="2">
        <v>0</v>
      </c>
      <c r="W341" t="s">
        <v>44</v>
      </c>
      <c r="X341" t="s">
        <v>44</v>
      </c>
      <c r="Y341" t="s">
        <v>5645</v>
      </c>
      <c r="Z341" t="s">
        <v>5646</v>
      </c>
      <c r="AA341" t="s">
        <v>4529</v>
      </c>
      <c r="AB341" t="s">
        <v>4530</v>
      </c>
      <c r="AC341" t="s">
        <v>89</v>
      </c>
      <c r="AD341" t="str">
        <f t="shared" si="5"/>
        <v>10-60</v>
      </c>
      <c r="AE341" t="str">
        <f>VLOOKUP(AD341,'Main_Sub Desc'!C:D,2,)</f>
        <v>LPC from invoicing</v>
      </c>
      <c r="AF341" t="str">
        <f>VLOOKUP(VALUE(H341),'Main_Sub Desc'!F:G,2,)</f>
        <v>Wtr Rev Late Payment</v>
      </c>
      <c r="AG341">
        <f>IFERROR(VLOOKUP(VALUE(I341),'PC Mapping'!A:F,6,),"")</f>
        <v>10719</v>
      </c>
      <c r="AH341" s="13" t="str">
        <f>VLOOKUP(AG341,'PC Mapping'!L:M,2,)</f>
        <v>All Other Water</v>
      </c>
    </row>
    <row r="342" spans="1:34" x14ac:dyDescent="0.2">
      <c r="A342" t="s">
        <v>5647</v>
      </c>
      <c r="B342" t="s">
        <v>5624</v>
      </c>
      <c r="C342" t="s">
        <v>4519</v>
      </c>
      <c r="D342" t="s">
        <v>4520</v>
      </c>
      <c r="E342" s="3">
        <v>45825</v>
      </c>
      <c r="F342" t="s">
        <v>5648</v>
      </c>
      <c r="G342" t="s">
        <v>3742</v>
      </c>
      <c r="H342" t="s">
        <v>3722</v>
      </c>
      <c r="I342" t="s">
        <v>3752</v>
      </c>
      <c r="J342" t="s">
        <v>4522</v>
      </c>
      <c r="K342" s="2">
        <v>-5</v>
      </c>
      <c r="L342" t="s">
        <v>44</v>
      </c>
      <c r="M342" s="2">
        <v>-5</v>
      </c>
      <c r="N342" t="s">
        <v>4523</v>
      </c>
      <c r="O342" t="s">
        <v>4524</v>
      </c>
      <c r="P342" t="s">
        <v>5649</v>
      </c>
      <c r="Q342" t="s">
        <v>5650</v>
      </c>
      <c r="R342" t="s">
        <v>44</v>
      </c>
      <c r="S342" t="s">
        <v>4682</v>
      </c>
      <c r="T342" s="3">
        <v>45825</v>
      </c>
      <c r="U342" s="3">
        <v>45826</v>
      </c>
      <c r="V342" s="2">
        <v>0</v>
      </c>
      <c r="W342" t="s">
        <v>44</v>
      </c>
      <c r="X342" t="s">
        <v>44</v>
      </c>
      <c r="Y342" t="s">
        <v>5651</v>
      </c>
      <c r="Z342" t="s">
        <v>1710</v>
      </c>
      <c r="AA342" t="s">
        <v>4529</v>
      </c>
      <c r="AB342" t="s">
        <v>4530</v>
      </c>
      <c r="AC342" t="s">
        <v>89</v>
      </c>
      <c r="AD342" t="str">
        <f t="shared" si="5"/>
        <v>10-60</v>
      </c>
      <c r="AE342" t="str">
        <f>VLOOKUP(AD342,'Main_Sub Desc'!C:D,2,)</f>
        <v>LPC from invoicing</v>
      </c>
      <c r="AF342" t="str">
        <f>VLOOKUP(VALUE(H342),'Main_Sub Desc'!F:G,2,)</f>
        <v>Wtr Rev Late Payment</v>
      </c>
      <c r="AG342">
        <f>IFERROR(VLOOKUP(VALUE(I342),'PC Mapping'!A:F,6,),"")</f>
        <v>10719</v>
      </c>
      <c r="AH342" s="13" t="str">
        <f>VLOOKUP(AG342,'PC Mapping'!L:M,2,)</f>
        <v>All Other Water</v>
      </c>
    </row>
    <row r="343" spans="1:34" x14ac:dyDescent="0.2">
      <c r="A343" t="s">
        <v>5652</v>
      </c>
      <c r="B343" t="s">
        <v>5624</v>
      </c>
      <c r="C343" t="s">
        <v>4519</v>
      </c>
      <c r="D343" t="s">
        <v>4520</v>
      </c>
      <c r="E343" s="3">
        <v>45825</v>
      </c>
      <c r="F343" t="s">
        <v>44</v>
      </c>
      <c r="G343" t="s">
        <v>3742</v>
      </c>
      <c r="H343" t="s">
        <v>3722</v>
      </c>
      <c r="I343" t="s">
        <v>3752</v>
      </c>
      <c r="J343" t="s">
        <v>4522</v>
      </c>
      <c r="K343" s="2">
        <v>-5</v>
      </c>
      <c r="L343" t="s">
        <v>44</v>
      </c>
      <c r="M343" s="2">
        <v>-5</v>
      </c>
      <c r="N343" t="s">
        <v>4523</v>
      </c>
      <c r="O343" t="s">
        <v>4524</v>
      </c>
      <c r="P343" t="s">
        <v>5653</v>
      </c>
      <c r="Q343" t="s">
        <v>5654</v>
      </c>
      <c r="R343" t="s">
        <v>44</v>
      </c>
      <c r="S343" t="s">
        <v>4696</v>
      </c>
      <c r="T343" s="3">
        <v>45825</v>
      </c>
      <c r="U343" s="3">
        <v>45826</v>
      </c>
      <c r="V343" s="2">
        <v>0</v>
      </c>
      <c r="W343" t="s">
        <v>44</v>
      </c>
      <c r="X343" t="s">
        <v>44</v>
      </c>
      <c r="Y343" t="s">
        <v>5655</v>
      </c>
      <c r="Z343" t="s">
        <v>2898</v>
      </c>
      <c r="AA343" t="s">
        <v>4529</v>
      </c>
      <c r="AB343" t="s">
        <v>4530</v>
      </c>
      <c r="AC343" t="s">
        <v>89</v>
      </c>
      <c r="AD343" t="str">
        <f t="shared" si="5"/>
        <v>10-60</v>
      </c>
      <c r="AE343" t="str">
        <f>VLOOKUP(AD343,'Main_Sub Desc'!C:D,2,)</f>
        <v>LPC from invoicing</v>
      </c>
      <c r="AF343" t="str">
        <f>VLOOKUP(VALUE(H343),'Main_Sub Desc'!F:G,2,)</f>
        <v>Wtr Rev Late Payment</v>
      </c>
      <c r="AG343">
        <f>IFERROR(VLOOKUP(VALUE(I343),'PC Mapping'!A:F,6,),"")</f>
        <v>10719</v>
      </c>
      <c r="AH343" s="13" t="str">
        <f>VLOOKUP(AG343,'PC Mapping'!L:M,2,)</f>
        <v>All Other Water</v>
      </c>
    </row>
    <row r="344" spans="1:34" x14ac:dyDescent="0.2">
      <c r="A344" t="s">
        <v>5656</v>
      </c>
      <c r="B344" t="s">
        <v>5624</v>
      </c>
      <c r="C344" t="s">
        <v>4519</v>
      </c>
      <c r="D344" t="s">
        <v>4520</v>
      </c>
      <c r="E344" s="3">
        <v>45825</v>
      </c>
      <c r="F344" t="s">
        <v>44</v>
      </c>
      <c r="G344" t="s">
        <v>3742</v>
      </c>
      <c r="H344" t="s">
        <v>3722</v>
      </c>
      <c r="I344" t="s">
        <v>3752</v>
      </c>
      <c r="J344" t="s">
        <v>4522</v>
      </c>
      <c r="K344" s="2">
        <v>-5</v>
      </c>
      <c r="L344" t="s">
        <v>44</v>
      </c>
      <c r="M344" s="2">
        <v>-5</v>
      </c>
      <c r="N344" t="s">
        <v>4523</v>
      </c>
      <c r="O344" t="s">
        <v>4524</v>
      </c>
      <c r="P344" t="s">
        <v>5653</v>
      </c>
      <c r="Q344" t="s">
        <v>5657</v>
      </c>
      <c r="R344" t="s">
        <v>44</v>
      </c>
      <c r="S344" t="s">
        <v>4696</v>
      </c>
      <c r="T344" s="3">
        <v>45825</v>
      </c>
      <c r="U344" s="3">
        <v>45826</v>
      </c>
      <c r="V344" s="2">
        <v>0</v>
      </c>
      <c r="W344" t="s">
        <v>44</v>
      </c>
      <c r="X344" t="s">
        <v>44</v>
      </c>
      <c r="Y344" t="s">
        <v>5655</v>
      </c>
      <c r="Z344" t="s">
        <v>2898</v>
      </c>
      <c r="AA344" t="s">
        <v>4529</v>
      </c>
      <c r="AB344" t="s">
        <v>4530</v>
      </c>
      <c r="AC344" t="s">
        <v>89</v>
      </c>
      <c r="AD344" t="str">
        <f t="shared" si="5"/>
        <v>10-60</v>
      </c>
      <c r="AE344" t="str">
        <f>VLOOKUP(AD344,'Main_Sub Desc'!C:D,2,)</f>
        <v>LPC from invoicing</v>
      </c>
      <c r="AF344" t="str">
        <f>VLOOKUP(VALUE(H344),'Main_Sub Desc'!F:G,2,)</f>
        <v>Wtr Rev Late Payment</v>
      </c>
      <c r="AG344">
        <f>IFERROR(VLOOKUP(VALUE(I344),'PC Mapping'!A:F,6,),"")</f>
        <v>10719</v>
      </c>
      <c r="AH344" s="13" t="str">
        <f>VLOOKUP(AG344,'PC Mapping'!L:M,2,)</f>
        <v>All Other Water</v>
      </c>
    </row>
    <row r="345" spans="1:34" x14ac:dyDescent="0.2">
      <c r="A345" t="s">
        <v>5658</v>
      </c>
      <c r="B345" t="s">
        <v>5624</v>
      </c>
      <c r="C345" t="s">
        <v>4519</v>
      </c>
      <c r="D345" t="s">
        <v>4520</v>
      </c>
      <c r="E345" s="3">
        <v>45825</v>
      </c>
      <c r="F345" t="s">
        <v>44</v>
      </c>
      <c r="G345" t="s">
        <v>3742</v>
      </c>
      <c r="H345" t="s">
        <v>3722</v>
      </c>
      <c r="I345" t="s">
        <v>3752</v>
      </c>
      <c r="J345" t="s">
        <v>4522</v>
      </c>
      <c r="K345" s="2">
        <v>-5</v>
      </c>
      <c r="L345" t="s">
        <v>44</v>
      </c>
      <c r="M345" s="2">
        <v>-5</v>
      </c>
      <c r="N345" t="s">
        <v>4523</v>
      </c>
      <c r="O345" t="s">
        <v>4524</v>
      </c>
      <c r="P345" t="s">
        <v>5659</v>
      </c>
      <c r="Q345" t="s">
        <v>5660</v>
      </c>
      <c r="R345" t="s">
        <v>44</v>
      </c>
      <c r="S345" t="s">
        <v>5048</v>
      </c>
      <c r="T345" s="3">
        <v>45825</v>
      </c>
      <c r="U345" s="3">
        <v>45826</v>
      </c>
      <c r="V345" s="2">
        <v>0</v>
      </c>
      <c r="W345" t="s">
        <v>44</v>
      </c>
      <c r="X345" t="s">
        <v>44</v>
      </c>
      <c r="Y345" t="s">
        <v>5661</v>
      </c>
      <c r="Z345" t="s">
        <v>5662</v>
      </c>
      <c r="AA345" t="s">
        <v>4529</v>
      </c>
      <c r="AB345" t="s">
        <v>4530</v>
      </c>
      <c r="AC345" t="s">
        <v>99</v>
      </c>
      <c r="AD345" t="str">
        <f t="shared" si="5"/>
        <v>10-60</v>
      </c>
      <c r="AE345" t="str">
        <f>VLOOKUP(AD345,'Main_Sub Desc'!C:D,2,)</f>
        <v>LPC from invoicing</v>
      </c>
      <c r="AF345" t="str">
        <f>VLOOKUP(VALUE(H345),'Main_Sub Desc'!F:G,2,)</f>
        <v>Wtr Rev Late Payment</v>
      </c>
      <c r="AG345">
        <f>IFERROR(VLOOKUP(VALUE(I345),'PC Mapping'!A:F,6,),"")</f>
        <v>10719</v>
      </c>
      <c r="AH345" s="13" t="str">
        <f>VLOOKUP(AG345,'PC Mapping'!L:M,2,)</f>
        <v>All Other Water</v>
      </c>
    </row>
    <row r="346" spans="1:34" x14ac:dyDescent="0.2">
      <c r="A346" t="s">
        <v>5663</v>
      </c>
      <c r="B346" t="s">
        <v>5624</v>
      </c>
      <c r="C346" t="s">
        <v>4519</v>
      </c>
      <c r="D346" t="s">
        <v>4520</v>
      </c>
      <c r="E346" s="3">
        <v>45825</v>
      </c>
      <c r="F346" t="s">
        <v>44</v>
      </c>
      <c r="G346" t="s">
        <v>3742</v>
      </c>
      <c r="H346" t="s">
        <v>3722</v>
      </c>
      <c r="I346" t="s">
        <v>3752</v>
      </c>
      <c r="J346" t="s">
        <v>4522</v>
      </c>
      <c r="K346" s="2">
        <v>-5</v>
      </c>
      <c r="L346" t="s">
        <v>44</v>
      </c>
      <c r="M346" s="2">
        <v>-5</v>
      </c>
      <c r="N346" t="s">
        <v>4523</v>
      </c>
      <c r="O346" t="s">
        <v>4524</v>
      </c>
      <c r="P346" t="s">
        <v>5659</v>
      </c>
      <c r="Q346" t="s">
        <v>5664</v>
      </c>
      <c r="R346" t="s">
        <v>44</v>
      </c>
      <c r="S346" t="s">
        <v>5048</v>
      </c>
      <c r="T346" s="3">
        <v>45825</v>
      </c>
      <c r="U346" s="3">
        <v>45826</v>
      </c>
      <c r="V346" s="2">
        <v>0</v>
      </c>
      <c r="W346" t="s">
        <v>44</v>
      </c>
      <c r="X346" t="s">
        <v>44</v>
      </c>
      <c r="Y346" t="s">
        <v>5661</v>
      </c>
      <c r="Z346" t="s">
        <v>5662</v>
      </c>
      <c r="AA346" t="s">
        <v>4529</v>
      </c>
      <c r="AB346" t="s">
        <v>4530</v>
      </c>
      <c r="AC346" t="s">
        <v>99</v>
      </c>
      <c r="AD346" t="str">
        <f t="shared" si="5"/>
        <v>10-60</v>
      </c>
      <c r="AE346" t="str">
        <f>VLOOKUP(AD346,'Main_Sub Desc'!C:D,2,)</f>
        <v>LPC from invoicing</v>
      </c>
      <c r="AF346" t="str">
        <f>VLOOKUP(VALUE(H346),'Main_Sub Desc'!F:G,2,)</f>
        <v>Wtr Rev Late Payment</v>
      </c>
      <c r="AG346">
        <f>IFERROR(VLOOKUP(VALUE(I346),'PC Mapping'!A:F,6,),"")</f>
        <v>10719</v>
      </c>
      <c r="AH346" s="13" t="str">
        <f>VLOOKUP(AG346,'PC Mapping'!L:M,2,)</f>
        <v>All Other Water</v>
      </c>
    </row>
    <row r="347" spans="1:34" x14ac:dyDescent="0.2">
      <c r="A347" t="s">
        <v>5665</v>
      </c>
      <c r="B347" t="s">
        <v>5624</v>
      </c>
      <c r="C347" t="s">
        <v>4519</v>
      </c>
      <c r="D347" t="s">
        <v>4520</v>
      </c>
      <c r="E347" s="3">
        <v>45825</v>
      </c>
      <c r="F347" t="s">
        <v>44</v>
      </c>
      <c r="G347" t="s">
        <v>3742</v>
      </c>
      <c r="H347" t="s">
        <v>3722</v>
      </c>
      <c r="I347" t="s">
        <v>3752</v>
      </c>
      <c r="J347" t="s">
        <v>4522</v>
      </c>
      <c r="K347" s="2">
        <v>-5</v>
      </c>
      <c r="L347" t="s">
        <v>44</v>
      </c>
      <c r="M347" s="2">
        <v>-5</v>
      </c>
      <c r="N347" t="s">
        <v>4523</v>
      </c>
      <c r="O347" t="s">
        <v>4524</v>
      </c>
      <c r="P347" t="s">
        <v>5659</v>
      </c>
      <c r="Q347" t="s">
        <v>5666</v>
      </c>
      <c r="R347" t="s">
        <v>44</v>
      </c>
      <c r="S347" t="s">
        <v>5048</v>
      </c>
      <c r="T347" s="3">
        <v>45825</v>
      </c>
      <c r="U347" s="3">
        <v>45826</v>
      </c>
      <c r="V347" s="2">
        <v>0</v>
      </c>
      <c r="W347" t="s">
        <v>44</v>
      </c>
      <c r="X347" t="s">
        <v>44</v>
      </c>
      <c r="Y347" t="s">
        <v>5667</v>
      </c>
      <c r="Z347" t="s">
        <v>5668</v>
      </c>
      <c r="AA347" t="s">
        <v>4529</v>
      </c>
      <c r="AB347" t="s">
        <v>4530</v>
      </c>
      <c r="AC347" t="s">
        <v>99</v>
      </c>
      <c r="AD347" t="str">
        <f t="shared" si="5"/>
        <v>10-60</v>
      </c>
      <c r="AE347" t="str">
        <f>VLOOKUP(AD347,'Main_Sub Desc'!C:D,2,)</f>
        <v>LPC from invoicing</v>
      </c>
      <c r="AF347" t="str">
        <f>VLOOKUP(VALUE(H347),'Main_Sub Desc'!F:G,2,)</f>
        <v>Wtr Rev Late Payment</v>
      </c>
      <c r="AG347">
        <f>IFERROR(VLOOKUP(VALUE(I347),'PC Mapping'!A:F,6,),"")</f>
        <v>10719</v>
      </c>
      <c r="AH347" s="13" t="str">
        <f>VLOOKUP(AG347,'PC Mapping'!L:M,2,)</f>
        <v>All Other Water</v>
      </c>
    </row>
    <row r="348" spans="1:34" x14ac:dyDescent="0.2">
      <c r="A348" t="s">
        <v>5669</v>
      </c>
      <c r="B348" t="s">
        <v>5624</v>
      </c>
      <c r="C348" t="s">
        <v>4519</v>
      </c>
      <c r="D348" t="s">
        <v>4520</v>
      </c>
      <c r="E348" s="3">
        <v>45825</v>
      </c>
      <c r="F348" t="s">
        <v>44</v>
      </c>
      <c r="G348" t="s">
        <v>3742</v>
      </c>
      <c r="H348" t="s">
        <v>3722</v>
      </c>
      <c r="I348" t="s">
        <v>3752</v>
      </c>
      <c r="J348" t="s">
        <v>4522</v>
      </c>
      <c r="K348" s="2">
        <v>-6.59</v>
      </c>
      <c r="L348" t="s">
        <v>44</v>
      </c>
      <c r="M348" s="2">
        <v>-6.59</v>
      </c>
      <c r="N348" t="s">
        <v>4523</v>
      </c>
      <c r="O348" t="s">
        <v>4524</v>
      </c>
      <c r="P348" t="s">
        <v>5659</v>
      </c>
      <c r="Q348" t="s">
        <v>5670</v>
      </c>
      <c r="R348" t="s">
        <v>44</v>
      </c>
      <c r="S348" t="s">
        <v>5048</v>
      </c>
      <c r="T348" s="3">
        <v>45825</v>
      </c>
      <c r="U348" s="3">
        <v>45826</v>
      </c>
      <c r="V348" s="2">
        <v>0</v>
      </c>
      <c r="W348" t="s">
        <v>44</v>
      </c>
      <c r="X348" t="s">
        <v>44</v>
      </c>
      <c r="Y348" t="s">
        <v>5671</v>
      </c>
      <c r="Z348" t="s">
        <v>5672</v>
      </c>
      <c r="AA348" t="s">
        <v>4529</v>
      </c>
      <c r="AB348" t="s">
        <v>4530</v>
      </c>
      <c r="AC348" t="s">
        <v>99</v>
      </c>
      <c r="AD348" t="str">
        <f t="shared" si="5"/>
        <v>10-60</v>
      </c>
      <c r="AE348" t="str">
        <f>VLOOKUP(AD348,'Main_Sub Desc'!C:D,2,)</f>
        <v>LPC from invoicing</v>
      </c>
      <c r="AF348" t="str">
        <f>VLOOKUP(VALUE(H348),'Main_Sub Desc'!F:G,2,)</f>
        <v>Wtr Rev Late Payment</v>
      </c>
      <c r="AG348">
        <f>IFERROR(VLOOKUP(VALUE(I348),'PC Mapping'!A:F,6,),"")</f>
        <v>10719</v>
      </c>
      <c r="AH348" s="13" t="str">
        <f>VLOOKUP(AG348,'PC Mapping'!L:M,2,)</f>
        <v>All Other Water</v>
      </c>
    </row>
    <row r="349" spans="1:34" x14ac:dyDescent="0.2">
      <c r="A349" t="s">
        <v>5673</v>
      </c>
      <c r="B349" t="s">
        <v>5624</v>
      </c>
      <c r="C349" t="s">
        <v>4519</v>
      </c>
      <c r="D349" t="s">
        <v>4520</v>
      </c>
      <c r="E349" s="3">
        <v>45825</v>
      </c>
      <c r="F349" t="s">
        <v>44</v>
      </c>
      <c r="G349" t="s">
        <v>3742</v>
      </c>
      <c r="H349" t="s">
        <v>3722</v>
      </c>
      <c r="I349" t="s">
        <v>3752</v>
      </c>
      <c r="J349" t="s">
        <v>4522</v>
      </c>
      <c r="K349" s="2">
        <v>-6.59</v>
      </c>
      <c r="L349" t="s">
        <v>44</v>
      </c>
      <c r="M349" s="2">
        <v>-6.59</v>
      </c>
      <c r="N349" t="s">
        <v>4523</v>
      </c>
      <c r="O349" t="s">
        <v>4524</v>
      </c>
      <c r="P349" t="s">
        <v>5659</v>
      </c>
      <c r="Q349" t="s">
        <v>5674</v>
      </c>
      <c r="R349" t="s">
        <v>44</v>
      </c>
      <c r="S349" t="s">
        <v>5048</v>
      </c>
      <c r="T349" s="3">
        <v>45825</v>
      </c>
      <c r="U349" s="3">
        <v>45826</v>
      </c>
      <c r="V349" s="2">
        <v>0</v>
      </c>
      <c r="W349" t="s">
        <v>44</v>
      </c>
      <c r="X349" t="s">
        <v>44</v>
      </c>
      <c r="Y349" t="s">
        <v>5671</v>
      </c>
      <c r="Z349" t="s">
        <v>5672</v>
      </c>
      <c r="AA349" t="s">
        <v>4529</v>
      </c>
      <c r="AB349" t="s">
        <v>4530</v>
      </c>
      <c r="AC349" t="s">
        <v>99</v>
      </c>
      <c r="AD349" t="str">
        <f t="shared" si="5"/>
        <v>10-60</v>
      </c>
      <c r="AE349" t="str">
        <f>VLOOKUP(AD349,'Main_Sub Desc'!C:D,2,)</f>
        <v>LPC from invoicing</v>
      </c>
      <c r="AF349" t="str">
        <f>VLOOKUP(VALUE(H349),'Main_Sub Desc'!F:G,2,)</f>
        <v>Wtr Rev Late Payment</v>
      </c>
      <c r="AG349">
        <f>IFERROR(VLOOKUP(VALUE(I349),'PC Mapping'!A:F,6,),"")</f>
        <v>10719</v>
      </c>
      <c r="AH349" s="13" t="str">
        <f>VLOOKUP(AG349,'PC Mapping'!L:M,2,)</f>
        <v>All Other Water</v>
      </c>
    </row>
    <row r="350" spans="1:34" x14ac:dyDescent="0.2">
      <c r="A350" t="s">
        <v>5675</v>
      </c>
      <c r="B350" t="s">
        <v>5676</v>
      </c>
      <c r="C350" t="s">
        <v>4519</v>
      </c>
      <c r="D350" t="s">
        <v>4520</v>
      </c>
      <c r="E350" s="3">
        <v>45825</v>
      </c>
      <c r="F350" t="s">
        <v>44</v>
      </c>
      <c r="G350" t="s">
        <v>3742</v>
      </c>
      <c r="H350" t="s">
        <v>3722</v>
      </c>
      <c r="I350" t="s">
        <v>3752</v>
      </c>
      <c r="J350" t="s">
        <v>4522</v>
      </c>
      <c r="K350" s="2">
        <v>-36.43</v>
      </c>
      <c r="L350" t="s">
        <v>44</v>
      </c>
      <c r="M350" s="2">
        <v>-36.43</v>
      </c>
      <c r="N350" t="s">
        <v>4523</v>
      </c>
      <c r="O350" t="s">
        <v>4524</v>
      </c>
      <c r="P350" t="s">
        <v>5677</v>
      </c>
      <c r="Q350" t="s">
        <v>5678</v>
      </c>
      <c r="R350" t="s">
        <v>44</v>
      </c>
      <c r="S350" t="s">
        <v>4688</v>
      </c>
      <c r="T350" s="3">
        <v>45826</v>
      </c>
      <c r="U350" s="3">
        <v>45826</v>
      </c>
      <c r="V350" s="2">
        <v>0</v>
      </c>
      <c r="W350" t="s">
        <v>44</v>
      </c>
      <c r="X350" t="s">
        <v>44</v>
      </c>
      <c r="Y350" t="s">
        <v>5679</v>
      </c>
      <c r="Z350" t="s">
        <v>2101</v>
      </c>
      <c r="AA350" t="s">
        <v>4529</v>
      </c>
      <c r="AB350" t="s">
        <v>4530</v>
      </c>
      <c r="AC350" t="s">
        <v>99</v>
      </c>
      <c r="AD350" t="str">
        <f t="shared" si="5"/>
        <v>10-60</v>
      </c>
      <c r="AE350" t="str">
        <f>VLOOKUP(AD350,'Main_Sub Desc'!C:D,2,)</f>
        <v>LPC from invoicing</v>
      </c>
      <c r="AF350" t="str">
        <f>VLOOKUP(VALUE(H350),'Main_Sub Desc'!F:G,2,)</f>
        <v>Wtr Rev Late Payment</v>
      </c>
      <c r="AG350">
        <f>IFERROR(VLOOKUP(VALUE(I350),'PC Mapping'!A:F,6,),"")</f>
        <v>10719</v>
      </c>
      <c r="AH350" s="13" t="str">
        <f>VLOOKUP(AG350,'PC Mapping'!L:M,2,)</f>
        <v>All Other Water</v>
      </c>
    </row>
    <row r="351" spans="1:34" x14ac:dyDescent="0.2">
      <c r="A351" t="s">
        <v>5680</v>
      </c>
      <c r="B351" t="s">
        <v>5676</v>
      </c>
      <c r="C351" t="s">
        <v>4519</v>
      </c>
      <c r="D351" t="s">
        <v>4520</v>
      </c>
      <c r="E351" s="3">
        <v>45825</v>
      </c>
      <c r="F351" t="s">
        <v>44</v>
      </c>
      <c r="G351" t="s">
        <v>3742</v>
      </c>
      <c r="H351" t="s">
        <v>3722</v>
      </c>
      <c r="I351" t="s">
        <v>3752</v>
      </c>
      <c r="J351" t="s">
        <v>4522</v>
      </c>
      <c r="K351" s="2">
        <v>-5</v>
      </c>
      <c r="L351" t="s">
        <v>44</v>
      </c>
      <c r="M351" s="2">
        <v>-5</v>
      </c>
      <c r="N351" t="s">
        <v>4523</v>
      </c>
      <c r="O351" t="s">
        <v>4524</v>
      </c>
      <c r="P351" t="s">
        <v>5681</v>
      </c>
      <c r="Q351" t="s">
        <v>5682</v>
      </c>
      <c r="R351" t="s">
        <v>44</v>
      </c>
      <c r="S351" t="s">
        <v>4688</v>
      </c>
      <c r="T351" s="3">
        <v>45826</v>
      </c>
      <c r="U351" s="3">
        <v>45826</v>
      </c>
      <c r="V351" s="2">
        <v>0</v>
      </c>
      <c r="W351" t="s">
        <v>44</v>
      </c>
      <c r="X351" t="s">
        <v>44</v>
      </c>
      <c r="Y351" t="s">
        <v>5683</v>
      </c>
      <c r="Z351" t="s">
        <v>5684</v>
      </c>
      <c r="AA351" t="s">
        <v>4529</v>
      </c>
      <c r="AB351" t="s">
        <v>4530</v>
      </c>
      <c r="AC351" t="s">
        <v>99</v>
      </c>
      <c r="AD351" t="str">
        <f t="shared" si="5"/>
        <v>10-60</v>
      </c>
      <c r="AE351" t="str">
        <f>VLOOKUP(AD351,'Main_Sub Desc'!C:D,2,)</f>
        <v>LPC from invoicing</v>
      </c>
      <c r="AF351" t="str">
        <f>VLOOKUP(VALUE(H351),'Main_Sub Desc'!F:G,2,)</f>
        <v>Wtr Rev Late Payment</v>
      </c>
      <c r="AG351">
        <f>IFERROR(VLOOKUP(VALUE(I351),'PC Mapping'!A:F,6,),"")</f>
        <v>10719</v>
      </c>
      <c r="AH351" s="13" t="str">
        <f>VLOOKUP(AG351,'PC Mapping'!L:M,2,)</f>
        <v>All Other Water</v>
      </c>
    </row>
    <row r="352" spans="1:34" x14ac:dyDescent="0.2">
      <c r="A352" t="s">
        <v>5685</v>
      </c>
      <c r="B352" t="s">
        <v>5676</v>
      </c>
      <c r="C352" t="s">
        <v>4519</v>
      </c>
      <c r="D352" t="s">
        <v>4520</v>
      </c>
      <c r="E352" s="3">
        <v>45825</v>
      </c>
      <c r="F352" t="s">
        <v>44</v>
      </c>
      <c r="G352" t="s">
        <v>3742</v>
      </c>
      <c r="H352" t="s">
        <v>3716</v>
      </c>
      <c r="I352" t="s">
        <v>4708</v>
      </c>
      <c r="J352" t="s">
        <v>4522</v>
      </c>
      <c r="K352" s="2">
        <v>-257.7</v>
      </c>
      <c r="L352" t="s">
        <v>44</v>
      </c>
      <c r="M352" s="2">
        <v>-257.7</v>
      </c>
      <c r="N352" t="s">
        <v>4523</v>
      </c>
      <c r="O352" t="s">
        <v>4524</v>
      </c>
      <c r="P352" t="s">
        <v>5686</v>
      </c>
      <c r="Q352" t="s">
        <v>5687</v>
      </c>
      <c r="R352" t="s">
        <v>44</v>
      </c>
      <c r="S352" t="s">
        <v>4688</v>
      </c>
      <c r="T352" s="3">
        <v>45826</v>
      </c>
      <c r="U352" s="3">
        <v>45826</v>
      </c>
      <c r="V352" s="2">
        <v>0</v>
      </c>
      <c r="W352" t="s">
        <v>44</v>
      </c>
      <c r="X352" t="s">
        <v>44</v>
      </c>
      <c r="Y352" t="s">
        <v>5688</v>
      </c>
      <c r="Z352" t="s">
        <v>3666</v>
      </c>
      <c r="AA352" t="s">
        <v>4529</v>
      </c>
      <c r="AB352" t="s">
        <v>4530</v>
      </c>
      <c r="AC352" t="s">
        <v>89</v>
      </c>
      <c r="AD352" t="str">
        <f t="shared" si="5"/>
        <v>10-60</v>
      </c>
      <c r="AE352" t="str">
        <f>VLOOKUP(AD352,'Main_Sub Desc'!C:D,2,)</f>
        <v>LPC from invoicing</v>
      </c>
      <c r="AF352" t="str">
        <f>VLOOKUP(VALUE(H352),'Main_Sub Desc'!F:G,2,)</f>
        <v>Wst Rev Late Payment</v>
      </c>
      <c r="AG352">
        <f>IFERROR(VLOOKUP(VALUE(I352),'PC Mapping'!A:F,6,),"")</f>
        <v>10720</v>
      </c>
      <c r="AH352" s="13" t="str">
        <f>VLOOKUP(AG352,'PC Mapping'!L:M,2,)</f>
        <v>All Other Sewer</v>
      </c>
    </row>
    <row r="353" spans="1:34" x14ac:dyDescent="0.2">
      <c r="A353" t="s">
        <v>5689</v>
      </c>
      <c r="B353" t="s">
        <v>5676</v>
      </c>
      <c r="C353" t="s">
        <v>4519</v>
      </c>
      <c r="D353" t="s">
        <v>4520</v>
      </c>
      <c r="E353" s="3">
        <v>45825</v>
      </c>
      <c r="F353" t="s">
        <v>44</v>
      </c>
      <c r="G353" t="s">
        <v>3742</v>
      </c>
      <c r="H353" t="s">
        <v>3722</v>
      </c>
      <c r="I353" t="s">
        <v>4538</v>
      </c>
      <c r="J353" t="s">
        <v>4522</v>
      </c>
      <c r="K353" s="2">
        <v>-24.15</v>
      </c>
      <c r="L353" t="s">
        <v>44</v>
      </c>
      <c r="M353" s="2">
        <v>-24.15</v>
      </c>
      <c r="N353" t="s">
        <v>4523</v>
      </c>
      <c r="O353" t="s">
        <v>4524</v>
      </c>
      <c r="P353" t="s">
        <v>5690</v>
      </c>
      <c r="Q353" t="s">
        <v>5691</v>
      </c>
      <c r="R353" t="s">
        <v>44</v>
      </c>
      <c r="S353" t="s">
        <v>4688</v>
      </c>
      <c r="T353" s="3">
        <v>45826</v>
      </c>
      <c r="U353" s="3">
        <v>45826</v>
      </c>
      <c r="V353" s="2">
        <v>0</v>
      </c>
      <c r="W353" t="s">
        <v>44</v>
      </c>
      <c r="X353" t="s">
        <v>44</v>
      </c>
      <c r="Y353" t="s">
        <v>5692</v>
      </c>
      <c r="Z353" t="s">
        <v>375</v>
      </c>
      <c r="AA353" t="s">
        <v>4529</v>
      </c>
      <c r="AB353" t="s">
        <v>4530</v>
      </c>
      <c r="AC353" t="s">
        <v>89</v>
      </c>
      <c r="AD353" t="str">
        <f t="shared" si="5"/>
        <v>10-60</v>
      </c>
      <c r="AE353" t="str">
        <f>VLOOKUP(AD353,'Main_Sub Desc'!C:D,2,)</f>
        <v>LPC from invoicing</v>
      </c>
      <c r="AF353" t="str">
        <f>VLOOKUP(VALUE(H353),'Main_Sub Desc'!F:G,2,)</f>
        <v>Wtr Rev Late Payment</v>
      </c>
      <c r="AG353">
        <f>IFERROR(VLOOKUP(VALUE(I353),'PC Mapping'!A:F,6,),"")</f>
        <v>10469</v>
      </c>
      <c r="AH353" s="13" t="str">
        <f>VLOOKUP(AG353,'PC Mapping'!L:M,2,)</f>
        <v>Bolivar Water</v>
      </c>
    </row>
    <row r="354" spans="1:34" x14ac:dyDescent="0.2">
      <c r="A354" t="s">
        <v>5689</v>
      </c>
      <c r="B354" t="s">
        <v>5676</v>
      </c>
      <c r="C354" t="s">
        <v>4519</v>
      </c>
      <c r="D354" t="s">
        <v>4520</v>
      </c>
      <c r="E354" s="3">
        <v>45825</v>
      </c>
      <c r="F354" t="s">
        <v>44</v>
      </c>
      <c r="G354" t="s">
        <v>3742</v>
      </c>
      <c r="H354" t="s">
        <v>3716</v>
      </c>
      <c r="I354" t="s">
        <v>4534</v>
      </c>
      <c r="J354" t="s">
        <v>4522</v>
      </c>
      <c r="K354" s="2">
        <v>-34.26</v>
      </c>
      <c r="L354" t="s">
        <v>44</v>
      </c>
      <c r="M354" s="2">
        <v>-34.26</v>
      </c>
      <c r="N354" t="s">
        <v>4523</v>
      </c>
      <c r="O354" t="s">
        <v>4524</v>
      </c>
      <c r="P354" t="s">
        <v>5690</v>
      </c>
      <c r="Q354" t="s">
        <v>5693</v>
      </c>
      <c r="R354" t="s">
        <v>44</v>
      </c>
      <c r="S354" t="s">
        <v>4688</v>
      </c>
      <c r="T354" s="3">
        <v>45826</v>
      </c>
      <c r="U354" s="3">
        <v>45826</v>
      </c>
      <c r="V354" s="2">
        <v>0</v>
      </c>
      <c r="W354" t="s">
        <v>44</v>
      </c>
      <c r="X354" t="s">
        <v>44</v>
      </c>
      <c r="Y354" t="s">
        <v>5694</v>
      </c>
      <c r="Z354" t="s">
        <v>375</v>
      </c>
      <c r="AA354" t="s">
        <v>4529</v>
      </c>
      <c r="AB354" t="s">
        <v>4530</v>
      </c>
      <c r="AC354" t="s">
        <v>89</v>
      </c>
      <c r="AD354" t="str">
        <f t="shared" si="5"/>
        <v>10-60</v>
      </c>
      <c r="AE354" t="str">
        <f>VLOOKUP(AD354,'Main_Sub Desc'!C:D,2,)</f>
        <v>LPC from invoicing</v>
      </c>
      <c r="AF354" t="str">
        <f>VLOOKUP(VALUE(H354),'Main_Sub Desc'!F:G,2,)</f>
        <v>Wst Rev Late Payment</v>
      </c>
      <c r="AG354">
        <f>IFERROR(VLOOKUP(VALUE(I354),'PC Mapping'!A:F,6,),"")</f>
        <v>10514</v>
      </c>
      <c r="AH354" s="13" t="str">
        <f>VLOOKUP(AG354,'PC Mapping'!L:M,2,)</f>
        <v>Bolivar Sewer</v>
      </c>
    </row>
    <row r="355" spans="1:34" x14ac:dyDescent="0.2">
      <c r="A355" t="s">
        <v>5695</v>
      </c>
      <c r="B355" t="s">
        <v>5676</v>
      </c>
      <c r="C355" t="s">
        <v>4519</v>
      </c>
      <c r="D355" t="s">
        <v>4520</v>
      </c>
      <c r="E355" s="3">
        <v>45825</v>
      </c>
      <c r="F355" t="s">
        <v>44</v>
      </c>
      <c r="G355" t="s">
        <v>3742</v>
      </c>
      <c r="H355" t="s">
        <v>3722</v>
      </c>
      <c r="I355" t="s">
        <v>3752</v>
      </c>
      <c r="J355" t="s">
        <v>4522</v>
      </c>
      <c r="K355" s="2">
        <v>-5</v>
      </c>
      <c r="L355" t="s">
        <v>44</v>
      </c>
      <c r="M355" s="2">
        <v>-5</v>
      </c>
      <c r="N355" t="s">
        <v>4523</v>
      </c>
      <c r="O355" t="s">
        <v>4524</v>
      </c>
      <c r="P355" t="s">
        <v>5696</v>
      </c>
      <c r="Q355" t="s">
        <v>5697</v>
      </c>
      <c r="R355" t="s">
        <v>44</v>
      </c>
      <c r="S355" t="s">
        <v>4688</v>
      </c>
      <c r="T355" s="3">
        <v>45826</v>
      </c>
      <c r="U355" s="3">
        <v>45826</v>
      </c>
      <c r="V355" s="2">
        <v>0</v>
      </c>
      <c r="W355" t="s">
        <v>44</v>
      </c>
      <c r="X355" t="s">
        <v>44</v>
      </c>
      <c r="Y355" t="s">
        <v>5698</v>
      </c>
      <c r="Z355" t="s">
        <v>2650</v>
      </c>
      <c r="AA355" t="s">
        <v>4529</v>
      </c>
      <c r="AB355" t="s">
        <v>4530</v>
      </c>
      <c r="AC355" t="s">
        <v>99</v>
      </c>
      <c r="AD355" t="str">
        <f t="shared" si="5"/>
        <v>10-60</v>
      </c>
      <c r="AE355" t="str">
        <f>VLOOKUP(AD355,'Main_Sub Desc'!C:D,2,)</f>
        <v>LPC from invoicing</v>
      </c>
      <c r="AF355" t="str">
        <f>VLOOKUP(VALUE(H355),'Main_Sub Desc'!F:G,2,)</f>
        <v>Wtr Rev Late Payment</v>
      </c>
      <c r="AG355">
        <f>IFERROR(VLOOKUP(VALUE(I355),'PC Mapping'!A:F,6,),"")</f>
        <v>10719</v>
      </c>
      <c r="AH355" s="13" t="str">
        <f>VLOOKUP(AG355,'PC Mapping'!L:M,2,)</f>
        <v>All Other Water</v>
      </c>
    </row>
    <row r="356" spans="1:34" x14ac:dyDescent="0.2">
      <c r="A356" t="s">
        <v>5699</v>
      </c>
      <c r="B356" t="s">
        <v>5676</v>
      </c>
      <c r="C356" t="s">
        <v>4519</v>
      </c>
      <c r="D356" t="s">
        <v>4520</v>
      </c>
      <c r="E356" s="3">
        <v>45825</v>
      </c>
      <c r="F356" t="s">
        <v>44</v>
      </c>
      <c r="G356" t="s">
        <v>3742</v>
      </c>
      <c r="H356" t="s">
        <v>3716</v>
      </c>
      <c r="I356" t="s">
        <v>4708</v>
      </c>
      <c r="J356" t="s">
        <v>4522</v>
      </c>
      <c r="K356" s="2">
        <v>-46.5</v>
      </c>
      <c r="L356" t="s">
        <v>44</v>
      </c>
      <c r="M356" s="2">
        <v>-46.5</v>
      </c>
      <c r="N356" t="s">
        <v>4523</v>
      </c>
      <c r="O356" t="s">
        <v>4524</v>
      </c>
      <c r="P356" t="s">
        <v>5700</v>
      </c>
      <c r="Q356" t="s">
        <v>5701</v>
      </c>
      <c r="R356" t="s">
        <v>44</v>
      </c>
      <c r="S356" t="s">
        <v>4688</v>
      </c>
      <c r="T356" s="3">
        <v>45826</v>
      </c>
      <c r="U356" s="3">
        <v>45826</v>
      </c>
      <c r="V356" s="2">
        <v>0</v>
      </c>
      <c r="W356" t="s">
        <v>44</v>
      </c>
      <c r="X356" t="s">
        <v>44</v>
      </c>
      <c r="Y356" t="s">
        <v>5702</v>
      </c>
      <c r="Z356" t="s">
        <v>3711</v>
      </c>
      <c r="AA356" t="s">
        <v>4529</v>
      </c>
      <c r="AB356" t="s">
        <v>4530</v>
      </c>
      <c r="AC356" t="s">
        <v>89</v>
      </c>
      <c r="AD356" t="str">
        <f t="shared" si="5"/>
        <v>10-60</v>
      </c>
      <c r="AE356" t="str">
        <f>VLOOKUP(AD356,'Main_Sub Desc'!C:D,2,)</f>
        <v>LPC from invoicing</v>
      </c>
      <c r="AF356" t="str">
        <f>VLOOKUP(VALUE(H356),'Main_Sub Desc'!F:G,2,)</f>
        <v>Wst Rev Late Payment</v>
      </c>
      <c r="AG356">
        <f>IFERROR(VLOOKUP(VALUE(I356),'PC Mapping'!A:F,6,),"")</f>
        <v>10720</v>
      </c>
      <c r="AH356" s="13" t="str">
        <f>VLOOKUP(AG356,'PC Mapping'!L:M,2,)</f>
        <v>All Other Sewer</v>
      </c>
    </row>
    <row r="357" spans="1:34" x14ac:dyDescent="0.2">
      <c r="A357" t="s">
        <v>5703</v>
      </c>
      <c r="B357" t="s">
        <v>5676</v>
      </c>
      <c r="C357" t="s">
        <v>4519</v>
      </c>
      <c r="D357" t="s">
        <v>4520</v>
      </c>
      <c r="E357" s="3">
        <v>45825</v>
      </c>
      <c r="F357" t="s">
        <v>44</v>
      </c>
      <c r="G357" t="s">
        <v>3742</v>
      </c>
      <c r="H357" t="s">
        <v>3716</v>
      </c>
      <c r="I357" t="s">
        <v>4708</v>
      </c>
      <c r="J357" t="s">
        <v>4522</v>
      </c>
      <c r="K357" s="2">
        <v>-30.44</v>
      </c>
      <c r="L357" t="s">
        <v>44</v>
      </c>
      <c r="M357" s="2">
        <v>-30.44</v>
      </c>
      <c r="N357" t="s">
        <v>4523</v>
      </c>
      <c r="O357" t="s">
        <v>4524</v>
      </c>
      <c r="P357" t="s">
        <v>5704</v>
      </c>
      <c r="Q357" t="s">
        <v>5705</v>
      </c>
      <c r="R357" t="s">
        <v>44</v>
      </c>
      <c r="S357" t="s">
        <v>4688</v>
      </c>
      <c r="T357" s="3">
        <v>45826</v>
      </c>
      <c r="U357" s="3">
        <v>45826</v>
      </c>
      <c r="V357" s="2">
        <v>0</v>
      </c>
      <c r="W357" t="s">
        <v>44</v>
      </c>
      <c r="X357" t="s">
        <v>44</v>
      </c>
      <c r="Y357" t="s">
        <v>5706</v>
      </c>
      <c r="Z357" t="s">
        <v>3668</v>
      </c>
      <c r="AA357" t="s">
        <v>4529</v>
      </c>
      <c r="AB357" t="s">
        <v>4530</v>
      </c>
      <c r="AC357" t="s">
        <v>89</v>
      </c>
      <c r="AD357" t="str">
        <f t="shared" si="5"/>
        <v>10-60</v>
      </c>
      <c r="AE357" t="str">
        <f>VLOOKUP(AD357,'Main_Sub Desc'!C:D,2,)</f>
        <v>LPC from invoicing</v>
      </c>
      <c r="AF357" t="str">
        <f>VLOOKUP(VALUE(H357),'Main_Sub Desc'!F:G,2,)</f>
        <v>Wst Rev Late Payment</v>
      </c>
      <c r="AG357">
        <f>IFERROR(VLOOKUP(VALUE(I357),'PC Mapping'!A:F,6,),"")</f>
        <v>10720</v>
      </c>
      <c r="AH357" s="13" t="str">
        <f>VLOOKUP(AG357,'PC Mapping'!L:M,2,)</f>
        <v>All Other Sewer</v>
      </c>
    </row>
    <row r="358" spans="1:34" x14ac:dyDescent="0.2">
      <c r="A358" t="s">
        <v>5707</v>
      </c>
      <c r="B358" t="s">
        <v>5676</v>
      </c>
      <c r="C358" t="s">
        <v>4519</v>
      </c>
      <c r="D358" t="s">
        <v>4520</v>
      </c>
      <c r="E358" s="3">
        <v>45825</v>
      </c>
      <c r="F358" t="s">
        <v>44</v>
      </c>
      <c r="G358" t="s">
        <v>3742</v>
      </c>
      <c r="H358" t="s">
        <v>3716</v>
      </c>
      <c r="I358" t="s">
        <v>4708</v>
      </c>
      <c r="J358" t="s">
        <v>4522</v>
      </c>
      <c r="K358" s="2">
        <v>-9.24</v>
      </c>
      <c r="L358" t="s">
        <v>44</v>
      </c>
      <c r="M358" s="2">
        <v>-9.24</v>
      </c>
      <c r="N358" t="s">
        <v>4523</v>
      </c>
      <c r="O358" t="s">
        <v>4524</v>
      </c>
      <c r="P358" t="s">
        <v>5708</v>
      </c>
      <c r="Q358" t="s">
        <v>5709</v>
      </c>
      <c r="R358" t="s">
        <v>44</v>
      </c>
      <c r="S358" t="s">
        <v>4688</v>
      </c>
      <c r="T358" s="3">
        <v>45826</v>
      </c>
      <c r="U358" s="3">
        <v>45826</v>
      </c>
      <c r="V358" s="2">
        <v>0</v>
      </c>
      <c r="W358" t="s">
        <v>44</v>
      </c>
      <c r="X358" t="s">
        <v>44</v>
      </c>
      <c r="Y358" t="s">
        <v>5710</v>
      </c>
      <c r="Z358" t="s">
        <v>3664</v>
      </c>
      <c r="AA358" t="s">
        <v>4529</v>
      </c>
      <c r="AB358" t="s">
        <v>4530</v>
      </c>
      <c r="AC358" t="s">
        <v>89</v>
      </c>
      <c r="AD358" t="str">
        <f t="shared" si="5"/>
        <v>10-60</v>
      </c>
      <c r="AE358" t="str">
        <f>VLOOKUP(AD358,'Main_Sub Desc'!C:D,2,)</f>
        <v>LPC from invoicing</v>
      </c>
      <c r="AF358" t="str">
        <f>VLOOKUP(VALUE(H358),'Main_Sub Desc'!F:G,2,)</f>
        <v>Wst Rev Late Payment</v>
      </c>
      <c r="AG358">
        <f>IFERROR(VLOOKUP(VALUE(I358),'PC Mapping'!A:F,6,),"")</f>
        <v>10720</v>
      </c>
      <c r="AH358" s="13" t="str">
        <f>VLOOKUP(AG358,'PC Mapping'!L:M,2,)</f>
        <v>All Other Sewer</v>
      </c>
    </row>
    <row r="359" spans="1:34" x14ac:dyDescent="0.2">
      <c r="A359" t="s">
        <v>5711</v>
      </c>
      <c r="B359" t="s">
        <v>5676</v>
      </c>
      <c r="C359" t="s">
        <v>4519</v>
      </c>
      <c r="D359" t="s">
        <v>4520</v>
      </c>
      <c r="E359" s="3">
        <v>45825</v>
      </c>
      <c r="F359" t="s">
        <v>44</v>
      </c>
      <c r="G359" t="s">
        <v>3742</v>
      </c>
      <c r="H359" t="s">
        <v>3716</v>
      </c>
      <c r="I359" t="s">
        <v>4708</v>
      </c>
      <c r="J359" t="s">
        <v>4522</v>
      </c>
      <c r="K359" s="2">
        <v>-12.41</v>
      </c>
      <c r="L359" t="s">
        <v>44</v>
      </c>
      <c r="M359" s="2">
        <v>-12.41</v>
      </c>
      <c r="N359" t="s">
        <v>4523</v>
      </c>
      <c r="O359" t="s">
        <v>4524</v>
      </c>
      <c r="P359" t="s">
        <v>5712</v>
      </c>
      <c r="Q359" t="s">
        <v>5713</v>
      </c>
      <c r="R359" t="s">
        <v>44</v>
      </c>
      <c r="S359" t="s">
        <v>4688</v>
      </c>
      <c r="T359" s="3">
        <v>45826</v>
      </c>
      <c r="U359" s="3">
        <v>45826</v>
      </c>
      <c r="V359" s="2">
        <v>0</v>
      </c>
      <c r="W359" t="s">
        <v>44</v>
      </c>
      <c r="X359" t="s">
        <v>44</v>
      </c>
      <c r="Y359" t="s">
        <v>5714</v>
      </c>
      <c r="Z359" t="s">
        <v>5715</v>
      </c>
      <c r="AA359" t="s">
        <v>4529</v>
      </c>
      <c r="AB359" t="s">
        <v>4530</v>
      </c>
      <c r="AC359" t="s">
        <v>89</v>
      </c>
      <c r="AD359" t="str">
        <f t="shared" si="5"/>
        <v>10-60</v>
      </c>
      <c r="AE359" t="str">
        <f>VLOOKUP(AD359,'Main_Sub Desc'!C:D,2,)</f>
        <v>LPC from invoicing</v>
      </c>
      <c r="AF359" t="str">
        <f>VLOOKUP(VALUE(H359),'Main_Sub Desc'!F:G,2,)</f>
        <v>Wst Rev Late Payment</v>
      </c>
      <c r="AG359">
        <f>IFERROR(VLOOKUP(VALUE(I359),'PC Mapping'!A:F,6,),"")</f>
        <v>10720</v>
      </c>
      <c r="AH359" s="13" t="str">
        <f>VLOOKUP(AG359,'PC Mapping'!L:M,2,)</f>
        <v>All Other Sewer</v>
      </c>
    </row>
    <row r="360" spans="1:34" x14ac:dyDescent="0.2">
      <c r="A360" t="s">
        <v>5716</v>
      </c>
      <c r="B360" t="s">
        <v>5676</v>
      </c>
      <c r="C360" t="s">
        <v>4519</v>
      </c>
      <c r="D360" t="s">
        <v>4520</v>
      </c>
      <c r="E360" s="3">
        <v>45825</v>
      </c>
      <c r="F360" t="s">
        <v>44</v>
      </c>
      <c r="G360" t="s">
        <v>3742</v>
      </c>
      <c r="H360" t="s">
        <v>3716</v>
      </c>
      <c r="I360" t="s">
        <v>4708</v>
      </c>
      <c r="J360" t="s">
        <v>4522</v>
      </c>
      <c r="K360" s="2">
        <v>-15.8</v>
      </c>
      <c r="L360" t="s">
        <v>44</v>
      </c>
      <c r="M360" s="2">
        <v>-15.8</v>
      </c>
      <c r="N360" t="s">
        <v>4523</v>
      </c>
      <c r="O360" t="s">
        <v>4524</v>
      </c>
      <c r="P360" t="s">
        <v>5717</v>
      </c>
      <c r="Q360" t="s">
        <v>5718</v>
      </c>
      <c r="R360" t="s">
        <v>44</v>
      </c>
      <c r="S360" t="s">
        <v>4688</v>
      </c>
      <c r="T360" s="3">
        <v>45826</v>
      </c>
      <c r="U360" s="3">
        <v>45826</v>
      </c>
      <c r="V360" s="2">
        <v>0</v>
      </c>
      <c r="W360" t="s">
        <v>44</v>
      </c>
      <c r="X360" t="s">
        <v>44</v>
      </c>
      <c r="Y360" t="s">
        <v>5719</v>
      </c>
      <c r="Z360" t="s">
        <v>5720</v>
      </c>
      <c r="AA360" t="s">
        <v>4529</v>
      </c>
      <c r="AB360" t="s">
        <v>4530</v>
      </c>
      <c r="AC360" t="s">
        <v>89</v>
      </c>
      <c r="AD360" t="str">
        <f t="shared" si="5"/>
        <v>10-60</v>
      </c>
      <c r="AE360" t="str">
        <f>VLOOKUP(AD360,'Main_Sub Desc'!C:D,2,)</f>
        <v>LPC from invoicing</v>
      </c>
      <c r="AF360" t="str">
        <f>VLOOKUP(VALUE(H360),'Main_Sub Desc'!F:G,2,)</f>
        <v>Wst Rev Late Payment</v>
      </c>
      <c r="AG360">
        <f>IFERROR(VLOOKUP(VALUE(I360),'PC Mapping'!A:F,6,),"")</f>
        <v>10720</v>
      </c>
      <c r="AH360" s="13" t="str">
        <f>VLOOKUP(AG360,'PC Mapping'!L:M,2,)</f>
        <v>All Other Sewer</v>
      </c>
    </row>
    <row r="361" spans="1:34" x14ac:dyDescent="0.2">
      <c r="A361" t="s">
        <v>5721</v>
      </c>
      <c r="B361" t="s">
        <v>5676</v>
      </c>
      <c r="C361" t="s">
        <v>4519</v>
      </c>
      <c r="D361" t="s">
        <v>4520</v>
      </c>
      <c r="E361" s="3">
        <v>45825</v>
      </c>
      <c r="F361" t="s">
        <v>44</v>
      </c>
      <c r="G361" t="s">
        <v>3742</v>
      </c>
      <c r="H361" t="s">
        <v>3716</v>
      </c>
      <c r="I361" t="s">
        <v>4708</v>
      </c>
      <c r="J361" t="s">
        <v>4522</v>
      </c>
      <c r="K361" s="2">
        <v>-17.3</v>
      </c>
      <c r="L361" t="s">
        <v>44</v>
      </c>
      <c r="M361" s="2">
        <v>-17.3</v>
      </c>
      <c r="N361" t="s">
        <v>4523</v>
      </c>
      <c r="O361" t="s">
        <v>4524</v>
      </c>
      <c r="P361" t="s">
        <v>5722</v>
      </c>
      <c r="Q361" t="s">
        <v>5723</v>
      </c>
      <c r="R361" t="s">
        <v>44</v>
      </c>
      <c r="S361" t="s">
        <v>4688</v>
      </c>
      <c r="T361" s="3">
        <v>45826</v>
      </c>
      <c r="U361" s="3">
        <v>45826</v>
      </c>
      <c r="V361" s="2">
        <v>0</v>
      </c>
      <c r="W361" t="s">
        <v>44</v>
      </c>
      <c r="X361" t="s">
        <v>44</v>
      </c>
      <c r="Y361" t="s">
        <v>5724</v>
      </c>
      <c r="Z361" t="s">
        <v>3707</v>
      </c>
      <c r="AA361" t="s">
        <v>4529</v>
      </c>
      <c r="AB361" t="s">
        <v>4530</v>
      </c>
      <c r="AC361" t="s">
        <v>89</v>
      </c>
      <c r="AD361" t="str">
        <f t="shared" si="5"/>
        <v>10-60</v>
      </c>
      <c r="AE361" t="str">
        <f>VLOOKUP(AD361,'Main_Sub Desc'!C:D,2,)</f>
        <v>LPC from invoicing</v>
      </c>
      <c r="AF361" t="str">
        <f>VLOOKUP(VALUE(H361),'Main_Sub Desc'!F:G,2,)</f>
        <v>Wst Rev Late Payment</v>
      </c>
      <c r="AG361">
        <f>IFERROR(VLOOKUP(VALUE(I361),'PC Mapping'!A:F,6,),"")</f>
        <v>10720</v>
      </c>
      <c r="AH361" s="13" t="str">
        <f>VLOOKUP(AG361,'PC Mapping'!L:M,2,)</f>
        <v>All Other Sewer</v>
      </c>
    </row>
    <row r="362" spans="1:34" x14ac:dyDescent="0.2">
      <c r="A362" t="s">
        <v>5725</v>
      </c>
      <c r="B362" t="s">
        <v>5676</v>
      </c>
      <c r="C362" t="s">
        <v>4519</v>
      </c>
      <c r="D362" t="s">
        <v>4520</v>
      </c>
      <c r="E362" s="3">
        <v>45825</v>
      </c>
      <c r="F362" t="s">
        <v>44</v>
      </c>
      <c r="G362" t="s">
        <v>3742</v>
      </c>
      <c r="H362" t="s">
        <v>3716</v>
      </c>
      <c r="I362" t="s">
        <v>4708</v>
      </c>
      <c r="J362" t="s">
        <v>4522</v>
      </c>
      <c r="K362" s="2">
        <v>-21.63</v>
      </c>
      <c r="L362" t="s">
        <v>44</v>
      </c>
      <c r="M362" s="2">
        <v>-21.63</v>
      </c>
      <c r="N362" t="s">
        <v>4523</v>
      </c>
      <c r="O362" t="s">
        <v>4524</v>
      </c>
      <c r="P362" t="s">
        <v>5726</v>
      </c>
      <c r="Q362" t="s">
        <v>5727</v>
      </c>
      <c r="R362" t="s">
        <v>44</v>
      </c>
      <c r="S362" t="s">
        <v>4688</v>
      </c>
      <c r="T362" s="3">
        <v>45826</v>
      </c>
      <c r="U362" s="3">
        <v>45826</v>
      </c>
      <c r="V362" s="2">
        <v>0</v>
      </c>
      <c r="W362" t="s">
        <v>44</v>
      </c>
      <c r="X362" t="s">
        <v>44</v>
      </c>
      <c r="Y362" t="s">
        <v>5728</v>
      </c>
      <c r="Z362" t="s">
        <v>3619</v>
      </c>
      <c r="AA362" t="s">
        <v>4529</v>
      </c>
      <c r="AB362" t="s">
        <v>4530</v>
      </c>
      <c r="AC362" t="s">
        <v>89</v>
      </c>
      <c r="AD362" t="str">
        <f t="shared" si="5"/>
        <v>10-60</v>
      </c>
      <c r="AE362" t="str">
        <f>VLOOKUP(AD362,'Main_Sub Desc'!C:D,2,)</f>
        <v>LPC from invoicing</v>
      </c>
      <c r="AF362" t="str">
        <f>VLOOKUP(VALUE(H362),'Main_Sub Desc'!F:G,2,)</f>
        <v>Wst Rev Late Payment</v>
      </c>
      <c r="AG362">
        <f>IFERROR(VLOOKUP(VALUE(I362),'PC Mapping'!A:F,6,),"")</f>
        <v>10720</v>
      </c>
      <c r="AH362" s="13" t="str">
        <f>VLOOKUP(AG362,'PC Mapping'!L:M,2,)</f>
        <v>All Other Sewer</v>
      </c>
    </row>
    <row r="363" spans="1:34" x14ac:dyDescent="0.2">
      <c r="A363" t="s">
        <v>5729</v>
      </c>
      <c r="B363" t="s">
        <v>5676</v>
      </c>
      <c r="C363" t="s">
        <v>4519</v>
      </c>
      <c r="D363" t="s">
        <v>4520</v>
      </c>
      <c r="E363" s="3">
        <v>45825</v>
      </c>
      <c r="F363" t="s">
        <v>44</v>
      </c>
      <c r="G363" t="s">
        <v>3742</v>
      </c>
      <c r="H363" t="s">
        <v>3716</v>
      </c>
      <c r="I363" t="s">
        <v>4708</v>
      </c>
      <c r="J363" t="s">
        <v>4522</v>
      </c>
      <c r="K363" s="2">
        <v>-29.75</v>
      </c>
      <c r="L363" t="s">
        <v>44</v>
      </c>
      <c r="M363" s="2">
        <v>-29.75</v>
      </c>
      <c r="N363" t="s">
        <v>4523</v>
      </c>
      <c r="O363" t="s">
        <v>4524</v>
      </c>
      <c r="P363" t="s">
        <v>5730</v>
      </c>
      <c r="Q363" t="s">
        <v>5731</v>
      </c>
      <c r="R363" t="s">
        <v>44</v>
      </c>
      <c r="S363" t="s">
        <v>4688</v>
      </c>
      <c r="T363" s="3">
        <v>45826</v>
      </c>
      <c r="U363" s="3">
        <v>45826</v>
      </c>
      <c r="V363" s="2">
        <v>0</v>
      </c>
      <c r="W363" t="s">
        <v>44</v>
      </c>
      <c r="X363" t="s">
        <v>44</v>
      </c>
      <c r="Y363" t="s">
        <v>5732</v>
      </c>
      <c r="Z363" t="s">
        <v>3678</v>
      </c>
      <c r="AA363" t="s">
        <v>4529</v>
      </c>
      <c r="AB363" t="s">
        <v>4530</v>
      </c>
      <c r="AC363" t="s">
        <v>89</v>
      </c>
      <c r="AD363" t="str">
        <f t="shared" si="5"/>
        <v>10-60</v>
      </c>
      <c r="AE363" t="str">
        <f>VLOOKUP(AD363,'Main_Sub Desc'!C:D,2,)</f>
        <v>LPC from invoicing</v>
      </c>
      <c r="AF363" t="str">
        <f>VLOOKUP(VALUE(H363),'Main_Sub Desc'!F:G,2,)</f>
        <v>Wst Rev Late Payment</v>
      </c>
      <c r="AG363">
        <f>IFERROR(VLOOKUP(VALUE(I363),'PC Mapping'!A:F,6,),"")</f>
        <v>10720</v>
      </c>
      <c r="AH363" s="13" t="str">
        <f>VLOOKUP(AG363,'PC Mapping'!L:M,2,)</f>
        <v>All Other Sewer</v>
      </c>
    </row>
    <row r="364" spans="1:34" x14ac:dyDescent="0.2">
      <c r="A364" t="s">
        <v>5733</v>
      </c>
      <c r="B364" t="s">
        <v>5676</v>
      </c>
      <c r="C364" t="s">
        <v>4519</v>
      </c>
      <c r="D364" t="s">
        <v>4520</v>
      </c>
      <c r="E364" s="3">
        <v>45826</v>
      </c>
      <c r="F364" t="s">
        <v>44</v>
      </c>
      <c r="G364" t="s">
        <v>3742</v>
      </c>
      <c r="H364" t="s">
        <v>3722</v>
      </c>
      <c r="I364" t="s">
        <v>4538</v>
      </c>
      <c r="J364" t="s">
        <v>4522</v>
      </c>
      <c r="K364" s="2">
        <v>-5</v>
      </c>
      <c r="L364" t="s">
        <v>44</v>
      </c>
      <c r="M364" s="2">
        <v>-5</v>
      </c>
      <c r="N364" t="s">
        <v>4523</v>
      </c>
      <c r="O364" t="s">
        <v>4524</v>
      </c>
      <c r="P364" t="s">
        <v>5734</v>
      </c>
      <c r="Q364" t="s">
        <v>5735</v>
      </c>
      <c r="R364" t="s">
        <v>44</v>
      </c>
      <c r="S364" t="s">
        <v>4682</v>
      </c>
      <c r="T364" s="3">
        <v>45826</v>
      </c>
      <c r="U364" s="3">
        <v>45827</v>
      </c>
      <c r="V364" s="2">
        <v>0</v>
      </c>
      <c r="W364" t="s">
        <v>44</v>
      </c>
      <c r="X364" t="s">
        <v>44</v>
      </c>
      <c r="Y364" t="s">
        <v>5736</v>
      </c>
      <c r="Z364" t="s">
        <v>1231</v>
      </c>
      <c r="AA364" t="s">
        <v>4529</v>
      </c>
      <c r="AB364" t="s">
        <v>4530</v>
      </c>
      <c r="AC364" t="s">
        <v>89</v>
      </c>
      <c r="AD364" t="str">
        <f t="shared" si="5"/>
        <v>10-60</v>
      </c>
      <c r="AE364" t="str">
        <f>VLOOKUP(AD364,'Main_Sub Desc'!C:D,2,)</f>
        <v>LPC from invoicing</v>
      </c>
      <c r="AF364" t="str">
        <f>VLOOKUP(VALUE(H364),'Main_Sub Desc'!F:G,2,)</f>
        <v>Wtr Rev Late Payment</v>
      </c>
      <c r="AG364">
        <f>IFERROR(VLOOKUP(VALUE(I364),'PC Mapping'!A:F,6,),"")</f>
        <v>10469</v>
      </c>
      <c r="AH364" s="13" t="str">
        <f>VLOOKUP(AG364,'PC Mapping'!L:M,2,)</f>
        <v>Bolivar Water</v>
      </c>
    </row>
    <row r="365" spans="1:34" x14ac:dyDescent="0.2">
      <c r="A365" t="s">
        <v>5733</v>
      </c>
      <c r="B365" t="s">
        <v>5676</v>
      </c>
      <c r="C365" t="s">
        <v>4519</v>
      </c>
      <c r="D365" t="s">
        <v>4520</v>
      </c>
      <c r="E365" s="3">
        <v>45826</v>
      </c>
      <c r="F365" t="s">
        <v>44</v>
      </c>
      <c r="G365" t="s">
        <v>3742</v>
      </c>
      <c r="H365" t="s">
        <v>3716</v>
      </c>
      <c r="I365" t="s">
        <v>4534</v>
      </c>
      <c r="J365" t="s">
        <v>4522</v>
      </c>
      <c r="K365" s="2">
        <v>-5</v>
      </c>
      <c r="L365" t="s">
        <v>44</v>
      </c>
      <c r="M365" s="2">
        <v>-5</v>
      </c>
      <c r="N365" t="s">
        <v>4523</v>
      </c>
      <c r="O365" t="s">
        <v>4524</v>
      </c>
      <c r="P365" t="s">
        <v>5734</v>
      </c>
      <c r="Q365" t="s">
        <v>5737</v>
      </c>
      <c r="R365" t="s">
        <v>44</v>
      </c>
      <c r="S365" t="s">
        <v>4682</v>
      </c>
      <c r="T365" s="3">
        <v>45826</v>
      </c>
      <c r="U365" s="3">
        <v>45827</v>
      </c>
      <c r="V365" s="2">
        <v>0</v>
      </c>
      <c r="W365" t="s">
        <v>44</v>
      </c>
      <c r="X365" t="s">
        <v>44</v>
      </c>
      <c r="Y365" t="s">
        <v>5738</v>
      </c>
      <c r="Z365" t="s">
        <v>1231</v>
      </c>
      <c r="AA365" t="s">
        <v>4529</v>
      </c>
      <c r="AB365" t="s">
        <v>4530</v>
      </c>
      <c r="AC365" t="s">
        <v>89</v>
      </c>
      <c r="AD365" t="str">
        <f t="shared" si="5"/>
        <v>10-60</v>
      </c>
      <c r="AE365" t="str">
        <f>VLOOKUP(AD365,'Main_Sub Desc'!C:D,2,)</f>
        <v>LPC from invoicing</v>
      </c>
      <c r="AF365" t="str">
        <f>VLOOKUP(VALUE(H365),'Main_Sub Desc'!F:G,2,)</f>
        <v>Wst Rev Late Payment</v>
      </c>
      <c r="AG365">
        <f>IFERROR(VLOOKUP(VALUE(I365),'PC Mapping'!A:F,6,),"")</f>
        <v>10514</v>
      </c>
      <c r="AH365" s="13" t="str">
        <f>VLOOKUP(AG365,'PC Mapping'!L:M,2,)</f>
        <v>Bolivar Sewer</v>
      </c>
    </row>
    <row r="366" spans="1:34" x14ac:dyDescent="0.2">
      <c r="A366" t="s">
        <v>5739</v>
      </c>
      <c r="B366" t="s">
        <v>5676</v>
      </c>
      <c r="C366" t="s">
        <v>4519</v>
      </c>
      <c r="D366" t="s">
        <v>4520</v>
      </c>
      <c r="E366" s="3">
        <v>45826</v>
      </c>
      <c r="F366" t="s">
        <v>44</v>
      </c>
      <c r="G366" t="s">
        <v>3742</v>
      </c>
      <c r="H366" t="s">
        <v>3722</v>
      </c>
      <c r="I366" t="s">
        <v>4538</v>
      </c>
      <c r="J366" t="s">
        <v>4522</v>
      </c>
      <c r="K366" s="2">
        <v>-5</v>
      </c>
      <c r="L366" t="s">
        <v>44</v>
      </c>
      <c r="M366" s="2">
        <v>-5</v>
      </c>
      <c r="N366" t="s">
        <v>4523</v>
      </c>
      <c r="O366" t="s">
        <v>4524</v>
      </c>
      <c r="P366" t="s">
        <v>5734</v>
      </c>
      <c r="Q366" t="s">
        <v>5740</v>
      </c>
      <c r="R366" t="s">
        <v>44</v>
      </c>
      <c r="S366" t="s">
        <v>4682</v>
      </c>
      <c r="T366" s="3">
        <v>45826</v>
      </c>
      <c r="U366" s="3">
        <v>45827</v>
      </c>
      <c r="V366" s="2">
        <v>0</v>
      </c>
      <c r="W366" t="s">
        <v>44</v>
      </c>
      <c r="X366" t="s">
        <v>44</v>
      </c>
      <c r="Y366" t="s">
        <v>5736</v>
      </c>
      <c r="Z366" t="s">
        <v>1231</v>
      </c>
      <c r="AA366" t="s">
        <v>4529</v>
      </c>
      <c r="AB366" t="s">
        <v>4530</v>
      </c>
      <c r="AC366" t="s">
        <v>89</v>
      </c>
      <c r="AD366" t="str">
        <f t="shared" si="5"/>
        <v>10-60</v>
      </c>
      <c r="AE366" t="str">
        <f>VLOOKUP(AD366,'Main_Sub Desc'!C:D,2,)</f>
        <v>LPC from invoicing</v>
      </c>
      <c r="AF366" t="str">
        <f>VLOOKUP(VALUE(H366),'Main_Sub Desc'!F:G,2,)</f>
        <v>Wtr Rev Late Payment</v>
      </c>
      <c r="AG366">
        <f>IFERROR(VLOOKUP(VALUE(I366),'PC Mapping'!A:F,6,),"")</f>
        <v>10469</v>
      </c>
      <c r="AH366" s="13" t="str">
        <f>VLOOKUP(AG366,'PC Mapping'!L:M,2,)</f>
        <v>Bolivar Water</v>
      </c>
    </row>
    <row r="367" spans="1:34" x14ac:dyDescent="0.2">
      <c r="A367" t="s">
        <v>5739</v>
      </c>
      <c r="B367" t="s">
        <v>5676</v>
      </c>
      <c r="C367" t="s">
        <v>4519</v>
      </c>
      <c r="D367" t="s">
        <v>4520</v>
      </c>
      <c r="E367" s="3">
        <v>45826</v>
      </c>
      <c r="F367" t="s">
        <v>44</v>
      </c>
      <c r="G367" t="s">
        <v>3742</v>
      </c>
      <c r="H367" t="s">
        <v>3716</v>
      </c>
      <c r="I367" t="s">
        <v>4534</v>
      </c>
      <c r="J367" t="s">
        <v>4522</v>
      </c>
      <c r="K367" s="2">
        <v>-5</v>
      </c>
      <c r="L367" t="s">
        <v>44</v>
      </c>
      <c r="M367" s="2">
        <v>-5</v>
      </c>
      <c r="N367" t="s">
        <v>4523</v>
      </c>
      <c r="O367" t="s">
        <v>4524</v>
      </c>
      <c r="P367" t="s">
        <v>5734</v>
      </c>
      <c r="Q367" t="s">
        <v>5741</v>
      </c>
      <c r="R367" t="s">
        <v>44</v>
      </c>
      <c r="S367" t="s">
        <v>4682</v>
      </c>
      <c r="T367" s="3">
        <v>45826</v>
      </c>
      <c r="U367" s="3">
        <v>45827</v>
      </c>
      <c r="V367" s="2">
        <v>0</v>
      </c>
      <c r="W367" t="s">
        <v>44</v>
      </c>
      <c r="X367" t="s">
        <v>44</v>
      </c>
      <c r="Y367" t="s">
        <v>5738</v>
      </c>
      <c r="Z367" t="s">
        <v>1231</v>
      </c>
      <c r="AA367" t="s">
        <v>4529</v>
      </c>
      <c r="AB367" t="s">
        <v>4530</v>
      </c>
      <c r="AC367" t="s">
        <v>89</v>
      </c>
      <c r="AD367" t="str">
        <f t="shared" si="5"/>
        <v>10-60</v>
      </c>
      <c r="AE367" t="str">
        <f>VLOOKUP(AD367,'Main_Sub Desc'!C:D,2,)</f>
        <v>LPC from invoicing</v>
      </c>
      <c r="AF367" t="str">
        <f>VLOOKUP(VALUE(H367),'Main_Sub Desc'!F:G,2,)</f>
        <v>Wst Rev Late Payment</v>
      </c>
      <c r="AG367">
        <f>IFERROR(VLOOKUP(VALUE(I367),'PC Mapping'!A:F,6,),"")</f>
        <v>10514</v>
      </c>
      <c r="AH367" s="13" t="str">
        <f>VLOOKUP(AG367,'PC Mapping'!L:M,2,)</f>
        <v>Bolivar Sewer</v>
      </c>
    </row>
    <row r="368" spans="1:34" x14ac:dyDescent="0.2">
      <c r="A368" t="s">
        <v>5742</v>
      </c>
      <c r="B368" t="s">
        <v>5676</v>
      </c>
      <c r="C368" t="s">
        <v>4519</v>
      </c>
      <c r="D368" t="s">
        <v>4520</v>
      </c>
      <c r="E368" s="3">
        <v>45826</v>
      </c>
      <c r="F368" t="s">
        <v>44</v>
      </c>
      <c r="G368" t="s">
        <v>3742</v>
      </c>
      <c r="H368" t="s">
        <v>3722</v>
      </c>
      <c r="I368" t="s">
        <v>4538</v>
      </c>
      <c r="J368" t="s">
        <v>4522</v>
      </c>
      <c r="K368" s="2">
        <v>-5</v>
      </c>
      <c r="L368" t="s">
        <v>44</v>
      </c>
      <c r="M368" s="2">
        <v>-5</v>
      </c>
      <c r="N368" t="s">
        <v>4523</v>
      </c>
      <c r="O368" t="s">
        <v>4524</v>
      </c>
      <c r="P368" t="s">
        <v>5734</v>
      </c>
      <c r="Q368" t="s">
        <v>5743</v>
      </c>
      <c r="R368" t="s">
        <v>44</v>
      </c>
      <c r="S368" t="s">
        <v>4682</v>
      </c>
      <c r="T368" s="3">
        <v>45826</v>
      </c>
      <c r="U368" s="3">
        <v>45827</v>
      </c>
      <c r="V368" s="2">
        <v>0</v>
      </c>
      <c r="W368" t="s">
        <v>44</v>
      </c>
      <c r="X368" t="s">
        <v>44</v>
      </c>
      <c r="Y368" t="s">
        <v>5736</v>
      </c>
      <c r="Z368" t="s">
        <v>1231</v>
      </c>
      <c r="AA368" t="s">
        <v>4529</v>
      </c>
      <c r="AB368" t="s">
        <v>4530</v>
      </c>
      <c r="AC368" t="s">
        <v>89</v>
      </c>
      <c r="AD368" t="str">
        <f t="shared" si="5"/>
        <v>10-60</v>
      </c>
      <c r="AE368" t="str">
        <f>VLOOKUP(AD368,'Main_Sub Desc'!C:D,2,)</f>
        <v>LPC from invoicing</v>
      </c>
      <c r="AF368" t="str">
        <f>VLOOKUP(VALUE(H368),'Main_Sub Desc'!F:G,2,)</f>
        <v>Wtr Rev Late Payment</v>
      </c>
      <c r="AG368">
        <f>IFERROR(VLOOKUP(VALUE(I368),'PC Mapping'!A:F,6,),"")</f>
        <v>10469</v>
      </c>
      <c r="AH368" s="13" t="str">
        <f>VLOOKUP(AG368,'PC Mapping'!L:M,2,)</f>
        <v>Bolivar Water</v>
      </c>
    </row>
    <row r="369" spans="1:34" x14ac:dyDescent="0.2">
      <c r="A369" t="s">
        <v>5742</v>
      </c>
      <c r="B369" t="s">
        <v>5676</v>
      </c>
      <c r="C369" t="s">
        <v>4519</v>
      </c>
      <c r="D369" t="s">
        <v>4520</v>
      </c>
      <c r="E369" s="3">
        <v>45826</v>
      </c>
      <c r="F369" t="s">
        <v>44</v>
      </c>
      <c r="G369" t="s">
        <v>3742</v>
      </c>
      <c r="H369" t="s">
        <v>3716</v>
      </c>
      <c r="I369" t="s">
        <v>4534</v>
      </c>
      <c r="J369" t="s">
        <v>4522</v>
      </c>
      <c r="K369" s="2">
        <v>-5</v>
      </c>
      <c r="L369" t="s">
        <v>44</v>
      </c>
      <c r="M369" s="2">
        <v>-5</v>
      </c>
      <c r="N369" t="s">
        <v>4523</v>
      </c>
      <c r="O369" t="s">
        <v>4524</v>
      </c>
      <c r="P369" t="s">
        <v>5734</v>
      </c>
      <c r="Q369" t="s">
        <v>5744</v>
      </c>
      <c r="R369" t="s">
        <v>44</v>
      </c>
      <c r="S369" t="s">
        <v>4682</v>
      </c>
      <c r="T369" s="3">
        <v>45826</v>
      </c>
      <c r="U369" s="3">
        <v>45827</v>
      </c>
      <c r="V369" s="2">
        <v>0</v>
      </c>
      <c r="W369" t="s">
        <v>44</v>
      </c>
      <c r="X369" t="s">
        <v>44</v>
      </c>
      <c r="Y369" t="s">
        <v>5738</v>
      </c>
      <c r="Z369" t="s">
        <v>1231</v>
      </c>
      <c r="AA369" t="s">
        <v>4529</v>
      </c>
      <c r="AB369" t="s">
        <v>4530</v>
      </c>
      <c r="AC369" t="s">
        <v>89</v>
      </c>
      <c r="AD369" t="str">
        <f t="shared" si="5"/>
        <v>10-60</v>
      </c>
      <c r="AE369" t="str">
        <f>VLOOKUP(AD369,'Main_Sub Desc'!C:D,2,)</f>
        <v>LPC from invoicing</v>
      </c>
      <c r="AF369" t="str">
        <f>VLOOKUP(VALUE(H369),'Main_Sub Desc'!F:G,2,)</f>
        <v>Wst Rev Late Payment</v>
      </c>
      <c r="AG369">
        <f>IFERROR(VLOOKUP(VALUE(I369),'PC Mapping'!A:F,6,),"")</f>
        <v>10514</v>
      </c>
      <c r="AH369" s="13" t="str">
        <f>VLOOKUP(AG369,'PC Mapping'!L:M,2,)</f>
        <v>Bolivar Sewer</v>
      </c>
    </row>
    <row r="370" spans="1:34" x14ac:dyDescent="0.2">
      <c r="A370" t="s">
        <v>5745</v>
      </c>
      <c r="B370" t="s">
        <v>5676</v>
      </c>
      <c r="C370" t="s">
        <v>4519</v>
      </c>
      <c r="D370" t="s">
        <v>4520</v>
      </c>
      <c r="E370" s="3">
        <v>45826</v>
      </c>
      <c r="F370" t="s">
        <v>44</v>
      </c>
      <c r="G370" t="s">
        <v>3742</v>
      </c>
      <c r="H370" t="s">
        <v>3722</v>
      </c>
      <c r="I370" t="s">
        <v>4538</v>
      </c>
      <c r="J370" t="s">
        <v>4522</v>
      </c>
      <c r="K370" s="2">
        <v>-5</v>
      </c>
      <c r="L370" t="s">
        <v>44</v>
      </c>
      <c r="M370" s="2">
        <v>-5</v>
      </c>
      <c r="N370" t="s">
        <v>4523</v>
      </c>
      <c r="O370" t="s">
        <v>4524</v>
      </c>
      <c r="P370" t="s">
        <v>5746</v>
      </c>
      <c r="Q370" t="s">
        <v>5747</v>
      </c>
      <c r="R370" t="s">
        <v>44</v>
      </c>
      <c r="S370" t="s">
        <v>4682</v>
      </c>
      <c r="T370" s="3">
        <v>45826</v>
      </c>
      <c r="U370" s="3">
        <v>45827</v>
      </c>
      <c r="V370" s="2">
        <v>0</v>
      </c>
      <c r="W370" t="s">
        <v>44</v>
      </c>
      <c r="X370" t="s">
        <v>44</v>
      </c>
      <c r="Y370" t="s">
        <v>5748</v>
      </c>
      <c r="Z370" t="s">
        <v>5749</v>
      </c>
      <c r="AA370" t="s">
        <v>4529</v>
      </c>
      <c r="AB370" t="s">
        <v>4530</v>
      </c>
      <c r="AC370" t="s">
        <v>89</v>
      </c>
      <c r="AD370" t="str">
        <f t="shared" si="5"/>
        <v>10-60</v>
      </c>
      <c r="AE370" t="str">
        <f>VLOOKUP(AD370,'Main_Sub Desc'!C:D,2,)</f>
        <v>LPC from invoicing</v>
      </c>
      <c r="AF370" t="str">
        <f>VLOOKUP(VALUE(H370),'Main_Sub Desc'!F:G,2,)</f>
        <v>Wtr Rev Late Payment</v>
      </c>
      <c r="AG370">
        <f>IFERROR(VLOOKUP(VALUE(I370),'PC Mapping'!A:F,6,),"")</f>
        <v>10469</v>
      </c>
      <c r="AH370" s="13" t="str">
        <f>VLOOKUP(AG370,'PC Mapping'!L:M,2,)</f>
        <v>Bolivar Water</v>
      </c>
    </row>
    <row r="371" spans="1:34" x14ac:dyDescent="0.2">
      <c r="A371" t="s">
        <v>5745</v>
      </c>
      <c r="B371" t="s">
        <v>5676</v>
      </c>
      <c r="C371" t="s">
        <v>4519</v>
      </c>
      <c r="D371" t="s">
        <v>4520</v>
      </c>
      <c r="E371" s="3">
        <v>45826</v>
      </c>
      <c r="F371" t="s">
        <v>44</v>
      </c>
      <c r="G371" t="s">
        <v>3742</v>
      </c>
      <c r="H371" t="s">
        <v>3716</v>
      </c>
      <c r="I371" t="s">
        <v>4534</v>
      </c>
      <c r="J371" t="s">
        <v>4522</v>
      </c>
      <c r="K371" s="2">
        <v>-5</v>
      </c>
      <c r="L371" t="s">
        <v>44</v>
      </c>
      <c r="M371" s="2">
        <v>-5</v>
      </c>
      <c r="N371" t="s">
        <v>4523</v>
      </c>
      <c r="O371" t="s">
        <v>4524</v>
      </c>
      <c r="P371" t="s">
        <v>5746</v>
      </c>
      <c r="Q371" t="s">
        <v>5750</v>
      </c>
      <c r="R371" t="s">
        <v>44</v>
      </c>
      <c r="S371" t="s">
        <v>4682</v>
      </c>
      <c r="T371" s="3">
        <v>45826</v>
      </c>
      <c r="U371" s="3">
        <v>45827</v>
      </c>
      <c r="V371" s="2">
        <v>0</v>
      </c>
      <c r="W371" t="s">
        <v>44</v>
      </c>
      <c r="X371" t="s">
        <v>44</v>
      </c>
      <c r="Y371" t="s">
        <v>5751</v>
      </c>
      <c r="Z371" t="s">
        <v>5749</v>
      </c>
      <c r="AA371" t="s">
        <v>4529</v>
      </c>
      <c r="AB371" t="s">
        <v>4530</v>
      </c>
      <c r="AC371" t="s">
        <v>89</v>
      </c>
      <c r="AD371" t="str">
        <f t="shared" si="5"/>
        <v>10-60</v>
      </c>
      <c r="AE371" t="str">
        <f>VLOOKUP(AD371,'Main_Sub Desc'!C:D,2,)</f>
        <v>LPC from invoicing</v>
      </c>
      <c r="AF371" t="str">
        <f>VLOOKUP(VALUE(H371),'Main_Sub Desc'!F:G,2,)</f>
        <v>Wst Rev Late Payment</v>
      </c>
      <c r="AG371">
        <f>IFERROR(VLOOKUP(VALUE(I371),'PC Mapping'!A:F,6,),"")</f>
        <v>10514</v>
      </c>
      <c r="AH371" s="13" t="str">
        <f>VLOOKUP(AG371,'PC Mapping'!L:M,2,)</f>
        <v>Bolivar Sewer</v>
      </c>
    </row>
    <row r="372" spans="1:34" x14ac:dyDescent="0.2">
      <c r="A372" t="s">
        <v>5752</v>
      </c>
      <c r="B372" t="s">
        <v>5676</v>
      </c>
      <c r="C372" t="s">
        <v>4519</v>
      </c>
      <c r="D372" t="s">
        <v>4520</v>
      </c>
      <c r="E372" s="3">
        <v>45826</v>
      </c>
      <c r="F372" t="s">
        <v>44</v>
      </c>
      <c r="G372" t="s">
        <v>3742</v>
      </c>
      <c r="H372" t="s">
        <v>3722</v>
      </c>
      <c r="I372" t="s">
        <v>3752</v>
      </c>
      <c r="J372" t="s">
        <v>4522</v>
      </c>
      <c r="K372" s="2">
        <v>-5.2</v>
      </c>
      <c r="L372" t="s">
        <v>44</v>
      </c>
      <c r="M372" s="2">
        <v>-5.2</v>
      </c>
      <c r="N372" t="s">
        <v>4523</v>
      </c>
      <c r="O372" t="s">
        <v>4524</v>
      </c>
      <c r="P372" t="s">
        <v>5753</v>
      </c>
      <c r="Q372" t="s">
        <v>5754</v>
      </c>
      <c r="R372" t="s">
        <v>44</v>
      </c>
      <c r="S372" t="s">
        <v>4682</v>
      </c>
      <c r="T372" s="3">
        <v>45826</v>
      </c>
      <c r="U372" s="3">
        <v>45827</v>
      </c>
      <c r="V372" s="2">
        <v>0</v>
      </c>
      <c r="W372" t="s">
        <v>44</v>
      </c>
      <c r="X372" t="s">
        <v>44</v>
      </c>
      <c r="Y372" t="s">
        <v>5755</v>
      </c>
      <c r="Z372" t="s">
        <v>5756</v>
      </c>
      <c r="AA372" t="s">
        <v>4529</v>
      </c>
      <c r="AB372" t="s">
        <v>4530</v>
      </c>
      <c r="AC372" t="s">
        <v>89</v>
      </c>
      <c r="AD372" t="str">
        <f t="shared" si="5"/>
        <v>10-60</v>
      </c>
      <c r="AE372" t="str">
        <f>VLOOKUP(AD372,'Main_Sub Desc'!C:D,2,)</f>
        <v>LPC from invoicing</v>
      </c>
      <c r="AF372" t="str">
        <f>VLOOKUP(VALUE(H372),'Main_Sub Desc'!F:G,2,)</f>
        <v>Wtr Rev Late Payment</v>
      </c>
      <c r="AG372">
        <f>IFERROR(VLOOKUP(VALUE(I372),'PC Mapping'!A:F,6,),"")</f>
        <v>10719</v>
      </c>
      <c r="AH372" s="13" t="str">
        <f>VLOOKUP(AG372,'PC Mapping'!L:M,2,)</f>
        <v>All Other Water</v>
      </c>
    </row>
    <row r="373" spans="1:34" x14ac:dyDescent="0.2">
      <c r="A373" t="s">
        <v>5757</v>
      </c>
      <c r="B373" t="s">
        <v>5676</v>
      </c>
      <c r="C373" t="s">
        <v>4519</v>
      </c>
      <c r="D373" t="s">
        <v>4520</v>
      </c>
      <c r="E373" s="3">
        <v>45826</v>
      </c>
      <c r="F373" t="s">
        <v>44</v>
      </c>
      <c r="G373" t="s">
        <v>3742</v>
      </c>
      <c r="H373" t="s">
        <v>3722</v>
      </c>
      <c r="I373" t="s">
        <v>3752</v>
      </c>
      <c r="J373" t="s">
        <v>4522</v>
      </c>
      <c r="K373" s="2">
        <v>-5</v>
      </c>
      <c r="L373" t="s">
        <v>44</v>
      </c>
      <c r="M373" s="2">
        <v>-5</v>
      </c>
      <c r="N373" t="s">
        <v>4523</v>
      </c>
      <c r="O373" t="s">
        <v>4524</v>
      </c>
      <c r="P373" t="s">
        <v>5758</v>
      </c>
      <c r="Q373" t="s">
        <v>5759</v>
      </c>
      <c r="R373" t="s">
        <v>44</v>
      </c>
      <c r="S373" t="s">
        <v>4682</v>
      </c>
      <c r="T373" s="3">
        <v>45826</v>
      </c>
      <c r="U373" s="3">
        <v>45827</v>
      </c>
      <c r="V373" s="2">
        <v>0</v>
      </c>
      <c r="W373" t="s">
        <v>44</v>
      </c>
      <c r="X373" t="s">
        <v>44</v>
      </c>
      <c r="Y373" t="s">
        <v>5760</v>
      </c>
      <c r="Z373" t="s">
        <v>5761</v>
      </c>
      <c r="AA373" t="s">
        <v>4529</v>
      </c>
      <c r="AB373" t="s">
        <v>4530</v>
      </c>
      <c r="AC373" t="s">
        <v>89</v>
      </c>
      <c r="AD373" t="str">
        <f t="shared" si="5"/>
        <v>10-60</v>
      </c>
      <c r="AE373" t="str">
        <f>VLOOKUP(AD373,'Main_Sub Desc'!C:D,2,)</f>
        <v>LPC from invoicing</v>
      </c>
      <c r="AF373" t="str">
        <f>VLOOKUP(VALUE(H373),'Main_Sub Desc'!F:G,2,)</f>
        <v>Wtr Rev Late Payment</v>
      </c>
      <c r="AG373">
        <f>IFERROR(VLOOKUP(VALUE(I373),'PC Mapping'!A:F,6,),"")</f>
        <v>10719</v>
      </c>
      <c r="AH373" s="13" t="str">
        <f>VLOOKUP(AG373,'PC Mapping'!L:M,2,)</f>
        <v>All Other Water</v>
      </c>
    </row>
    <row r="374" spans="1:34" x14ac:dyDescent="0.2">
      <c r="A374" t="s">
        <v>5762</v>
      </c>
      <c r="B374" t="s">
        <v>5676</v>
      </c>
      <c r="C374" t="s">
        <v>4519</v>
      </c>
      <c r="D374" t="s">
        <v>4520</v>
      </c>
      <c r="E374" s="3">
        <v>45826</v>
      </c>
      <c r="F374" t="s">
        <v>44</v>
      </c>
      <c r="G374" t="s">
        <v>3742</v>
      </c>
      <c r="H374" t="s">
        <v>3722</v>
      </c>
      <c r="I374" t="s">
        <v>3752</v>
      </c>
      <c r="J374" t="s">
        <v>4522</v>
      </c>
      <c r="K374" s="2">
        <v>-5</v>
      </c>
      <c r="L374" t="s">
        <v>44</v>
      </c>
      <c r="M374" s="2">
        <v>-5</v>
      </c>
      <c r="N374" t="s">
        <v>4523</v>
      </c>
      <c r="O374" t="s">
        <v>4524</v>
      </c>
      <c r="P374" t="s">
        <v>5758</v>
      </c>
      <c r="Q374" t="s">
        <v>5763</v>
      </c>
      <c r="R374" t="s">
        <v>44</v>
      </c>
      <c r="S374" t="s">
        <v>4682</v>
      </c>
      <c r="T374" s="3">
        <v>45826</v>
      </c>
      <c r="U374" s="3">
        <v>45827</v>
      </c>
      <c r="V374" s="2">
        <v>0</v>
      </c>
      <c r="W374" t="s">
        <v>44</v>
      </c>
      <c r="X374" t="s">
        <v>44</v>
      </c>
      <c r="Y374" t="s">
        <v>5760</v>
      </c>
      <c r="Z374" t="s">
        <v>5761</v>
      </c>
      <c r="AA374" t="s">
        <v>4529</v>
      </c>
      <c r="AB374" t="s">
        <v>4530</v>
      </c>
      <c r="AC374" t="s">
        <v>89</v>
      </c>
      <c r="AD374" t="str">
        <f t="shared" si="5"/>
        <v>10-60</v>
      </c>
      <c r="AE374" t="str">
        <f>VLOOKUP(AD374,'Main_Sub Desc'!C:D,2,)</f>
        <v>LPC from invoicing</v>
      </c>
      <c r="AF374" t="str">
        <f>VLOOKUP(VALUE(H374),'Main_Sub Desc'!F:G,2,)</f>
        <v>Wtr Rev Late Payment</v>
      </c>
      <c r="AG374">
        <f>IFERROR(VLOOKUP(VALUE(I374),'PC Mapping'!A:F,6,),"")</f>
        <v>10719</v>
      </c>
      <c r="AH374" s="13" t="str">
        <f>VLOOKUP(AG374,'PC Mapping'!L:M,2,)</f>
        <v>All Other Water</v>
      </c>
    </row>
    <row r="375" spans="1:34" x14ac:dyDescent="0.2">
      <c r="A375" t="s">
        <v>5764</v>
      </c>
      <c r="B375" t="s">
        <v>5765</v>
      </c>
      <c r="C375" t="s">
        <v>4519</v>
      </c>
      <c r="D375" t="s">
        <v>4520</v>
      </c>
      <c r="E375" s="3">
        <v>45826</v>
      </c>
      <c r="F375" t="s">
        <v>44</v>
      </c>
      <c r="G375" t="s">
        <v>3742</v>
      </c>
      <c r="H375" t="s">
        <v>3722</v>
      </c>
      <c r="I375" t="s">
        <v>4538</v>
      </c>
      <c r="J375" t="s">
        <v>4522</v>
      </c>
      <c r="K375" s="2">
        <v>-5</v>
      </c>
      <c r="L375" t="s">
        <v>44</v>
      </c>
      <c r="M375" s="2">
        <v>-5</v>
      </c>
      <c r="N375" t="s">
        <v>4523</v>
      </c>
      <c r="O375" t="s">
        <v>4524</v>
      </c>
      <c r="P375" t="s">
        <v>5766</v>
      </c>
      <c r="Q375" t="s">
        <v>5767</v>
      </c>
      <c r="R375" t="s">
        <v>44</v>
      </c>
      <c r="S375" t="s">
        <v>4688</v>
      </c>
      <c r="T375" s="3">
        <v>45827</v>
      </c>
      <c r="U375" s="3">
        <v>45827</v>
      </c>
      <c r="V375" s="2">
        <v>0</v>
      </c>
      <c r="W375" t="s">
        <v>44</v>
      </c>
      <c r="X375" t="s">
        <v>44</v>
      </c>
      <c r="Y375" t="s">
        <v>5768</v>
      </c>
      <c r="Z375" t="s">
        <v>5769</v>
      </c>
      <c r="AA375" t="s">
        <v>4529</v>
      </c>
      <c r="AB375" t="s">
        <v>4530</v>
      </c>
      <c r="AC375" t="s">
        <v>99</v>
      </c>
      <c r="AD375" t="str">
        <f t="shared" si="5"/>
        <v>10-60</v>
      </c>
      <c r="AE375" t="str">
        <f>VLOOKUP(AD375,'Main_Sub Desc'!C:D,2,)</f>
        <v>LPC from invoicing</v>
      </c>
      <c r="AF375" t="str">
        <f>VLOOKUP(VALUE(H375),'Main_Sub Desc'!F:G,2,)</f>
        <v>Wtr Rev Late Payment</v>
      </c>
      <c r="AG375">
        <f>IFERROR(VLOOKUP(VALUE(I375),'PC Mapping'!A:F,6,),"")</f>
        <v>10469</v>
      </c>
      <c r="AH375" s="13" t="str">
        <f>VLOOKUP(AG375,'PC Mapping'!L:M,2,)</f>
        <v>Bolivar Water</v>
      </c>
    </row>
    <row r="376" spans="1:34" x14ac:dyDescent="0.2">
      <c r="A376" t="s">
        <v>5764</v>
      </c>
      <c r="B376" t="s">
        <v>5765</v>
      </c>
      <c r="C376" t="s">
        <v>4519</v>
      </c>
      <c r="D376" t="s">
        <v>4520</v>
      </c>
      <c r="E376" s="3">
        <v>45826</v>
      </c>
      <c r="F376" t="s">
        <v>44</v>
      </c>
      <c r="G376" t="s">
        <v>3742</v>
      </c>
      <c r="H376" t="s">
        <v>3716</v>
      </c>
      <c r="I376" t="s">
        <v>4534</v>
      </c>
      <c r="J376" t="s">
        <v>4522</v>
      </c>
      <c r="K376" s="2">
        <v>-13.54</v>
      </c>
      <c r="L376" t="s">
        <v>44</v>
      </c>
      <c r="M376" s="2">
        <v>-13.54</v>
      </c>
      <c r="N376" t="s">
        <v>4523</v>
      </c>
      <c r="O376" t="s">
        <v>4524</v>
      </c>
      <c r="P376" t="s">
        <v>5766</v>
      </c>
      <c r="Q376" t="s">
        <v>5770</v>
      </c>
      <c r="R376" t="s">
        <v>44</v>
      </c>
      <c r="S376" t="s">
        <v>4688</v>
      </c>
      <c r="T376" s="3">
        <v>45827</v>
      </c>
      <c r="U376" s="3">
        <v>45827</v>
      </c>
      <c r="V376" s="2">
        <v>0</v>
      </c>
      <c r="W376" t="s">
        <v>44</v>
      </c>
      <c r="X376" t="s">
        <v>44</v>
      </c>
      <c r="Y376" t="s">
        <v>5771</v>
      </c>
      <c r="Z376" t="s">
        <v>5769</v>
      </c>
      <c r="AA376" t="s">
        <v>4529</v>
      </c>
      <c r="AB376" t="s">
        <v>4530</v>
      </c>
      <c r="AC376" t="s">
        <v>99</v>
      </c>
      <c r="AD376" t="str">
        <f t="shared" si="5"/>
        <v>10-60</v>
      </c>
      <c r="AE376" t="str">
        <f>VLOOKUP(AD376,'Main_Sub Desc'!C:D,2,)</f>
        <v>LPC from invoicing</v>
      </c>
      <c r="AF376" t="str">
        <f>VLOOKUP(VALUE(H376),'Main_Sub Desc'!F:G,2,)</f>
        <v>Wst Rev Late Payment</v>
      </c>
      <c r="AG376">
        <f>IFERROR(VLOOKUP(VALUE(I376),'PC Mapping'!A:F,6,),"")</f>
        <v>10514</v>
      </c>
      <c r="AH376" s="13" t="str">
        <f>VLOOKUP(AG376,'PC Mapping'!L:M,2,)</f>
        <v>Bolivar Sewer</v>
      </c>
    </row>
    <row r="377" spans="1:34" x14ac:dyDescent="0.2">
      <c r="A377" t="s">
        <v>5772</v>
      </c>
      <c r="B377" t="s">
        <v>5765</v>
      </c>
      <c r="C377" t="s">
        <v>4519</v>
      </c>
      <c r="D377" t="s">
        <v>4520</v>
      </c>
      <c r="E377" s="3">
        <v>45826</v>
      </c>
      <c r="F377" t="s">
        <v>44</v>
      </c>
      <c r="G377" t="s">
        <v>3742</v>
      </c>
      <c r="H377" t="s">
        <v>3722</v>
      </c>
      <c r="I377" t="s">
        <v>3752</v>
      </c>
      <c r="J377" t="s">
        <v>4522</v>
      </c>
      <c r="K377" s="2">
        <v>-5.47</v>
      </c>
      <c r="L377" t="s">
        <v>44</v>
      </c>
      <c r="M377" s="2">
        <v>-5.47</v>
      </c>
      <c r="N377" t="s">
        <v>4523</v>
      </c>
      <c r="O377" t="s">
        <v>4524</v>
      </c>
      <c r="P377" t="s">
        <v>5773</v>
      </c>
      <c r="Q377" t="s">
        <v>5774</v>
      </c>
      <c r="R377" t="s">
        <v>44</v>
      </c>
      <c r="S377" t="s">
        <v>4688</v>
      </c>
      <c r="T377" s="3">
        <v>45827</v>
      </c>
      <c r="U377" s="3">
        <v>45827</v>
      </c>
      <c r="V377" s="2">
        <v>0</v>
      </c>
      <c r="W377" t="s">
        <v>44</v>
      </c>
      <c r="X377" t="s">
        <v>44</v>
      </c>
      <c r="Y377" t="s">
        <v>5775</v>
      </c>
      <c r="Z377" t="s">
        <v>1598</v>
      </c>
      <c r="AA377" t="s">
        <v>4529</v>
      </c>
      <c r="AB377" t="s">
        <v>4530</v>
      </c>
      <c r="AC377" t="s">
        <v>89</v>
      </c>
      <c r="AD377" t="str">
        <f t="shared" si="5"/>
        <v>10-60</v>
      </c>
      <c r="AE377" t="str">
        <f>VLOOKUP(AD377,'Main_Sub Desc'!C:D,2,)</f>
        <v>LPC from invoicing</v>
      </c>
      <c r="AF377" t="str">
        <f>VLOOKUP(VALUE(H377),'Main_Sub Desc'!F:G,2,)</f>
        <v>Wtr Rev Late Payment</v>
      </c>
      <c r="AG377">
        <f>IFERROR(VLOOKUP(VALUE(I377),'PC Mapping'!A:F,6,),"")</f>
        <v>10719</v>
      </c>
      <c r="AH377" s="13" t="str">
        <f>VLOOKUP(AG377,'PC Mapping'!L:M,2,)</f>
        <v>All Other Water</v>
      </c>
    </row>
    <row r="378" spans="1:34" x14ac:dyDescent="0.2">
      <c r="A378" t="s">
        <v>5776</v>
      </c>
      <c r="B378" t="s">
        <v>5765</v>
      </c>
      <c r="C378" t="s">
        <v>4519</v>
      </c>
      <c r="D378" t="s">
        <v>4520</v>
      </c>
      <c r="E378" s="3">
        <v>45826</v>
      </c>
      <c r="F378" t="s">
        <v>44</v>
      </c>
      <c r="G378" t="s">
        <v>3742</v>
      </c>
      <c r="H378" t="s">
        <v>3722</v>
      </c>
      <c r="I378" t="s">
        <v>4538</v>
      </c>
      <c r="J378" t="s">
        <v>4522</v>
      </c>
      <c r="K378" s="2">
        <v>-23.4</v>
      </c>
      <c r="L378" t="s">
        <v>44</v>
      </c>
      <c r="M378" s="2">
        <v>-23.4</v>
      </c>
      <c r="N378" t="s">
        <v>4523</v>
      </c>
      <c r="O378" t="s">
        <v>4524</v>
      </c>
      <c r="P378" t="s">
        <v>5777</v>
      </c>
      <c r="Q378" t="s">
        <v>5778</v>
      </c>
      <c r="R378" t="s">
        <v>44</v>
      </c>
      <c r="S378" t="s">
        <v>4688</v>
      </c>
      <c r="T378" s="3">
        <v>45827</v>
      </c>
      <c r="U378" s="3">
        <v>45827</v>
      </c>
      <c r="V378" s="2">
        <v>0</v>
      </c>
      <c r="W378" t="s">
        <v>44</v>
      </c>
      <c r="X378" t="s">
        <v>44</v>
      </c>
      <c r="Y378" t="s">
        <v>5779</v>
      </c>
      <c r="Z378" t="s">
        <v>1224</v>
      </c>
      <c r="AA378" t="s">
        <v>4529</v>
      </c>
      <c r="AB378" t="s">
        <v>4530</v>
      </c>
      <c r="AC378" t="s">
        <v>89</v>
      </c>
      <c r="AD378" t="str">
        <f t="shared" si="5"/>
        <v>10-60</v>
      </c>
      <c r="AE378" t="str">
        <f>VLOOKUP(AD378,'Main_Sub Desc'!C:D,2,)</f>
        <v>LPC from invoicing</v>
      </c>
      <c r="AF378" t="str">
        <f>VLOOKUP(VALUE(H378),'Main_Sub Desc'!F:G,2,)</f>
        <v>Wtr Rev Late Payment</v>
      </c>
      <c r="AG378">
        <f>IFERROR(VLOOKUP(VALUE(I378),'PC Mapping'!A:F,6,),"")</f>
        <v>10469</v>
      </c>
      <c r="AH378" s="13" t="str">
        <f>VLOOKUP(AG378,'PC Mapping'!L:M,2,)</f>
        <v>Bolivar Water</v>
      </c>
    </row>
    <row r="379" spans="1:34" x14ac:dyDescent="0.2">
      <c r="A379" t="s">
        <v>5776</v>
      </c>
      <c r="B379" t="s">
        <v>5765</v>
      </c>
      <c r="C379" t="s">
        <v>4519</v>
      </c>
      <c r="D379" t="s">
        <v>4520</v>
      </c>
      <c r="E379" s="3">
        <v>45826</v>
      </c>
      <c r="F379" t="s">
        <v>44</v>
      </c>
      <c r="G379" t="s">
        <v>3742</v>
      </c>
      <c r="H379" t="s">
        <v>3716</v>
      </c>
      <c r="I379" t="s">
        <v>4534</v>
      </c>
      <c r="J379" t="s">
        <v>4522</v>
      </c>
      <c r="K379" s="2">
        <v>-33.47</v>
      </c>
      <c r="L379" t="s">
        <v>44</v>
      </c>
      <c r="M379" s="2">
        <v>-33.47</v>
      </c>
      <c r="N379" t="s">
        <v>4523</v>
      </c>
      <c r="O379" t="s">
        <v>4524</v>
      </c>
      <c r="P379" t="s">
        <v>5777</v>
      </c>
      <c r="Q379" t="s">
        <v>5780</v>
      </c>
      <c r="R379" t="s">
        <v>44</v>
      </c>
      <c r="S379" t="s">
        <v>4688</v>
      </c>
      <c r="T379" s="3">
        <v>45827</v>
      </c>
      <c r="U379" s="3">
        <v>45827</v>
      </c>
      <c r="V379" s="2">
        <v>0</v>
      </c>
      <c r="W379" t="s">
        <v>44</v>
      </c>
      <c r="X379" t="s">
        <v>44</v>
      </c>
      <c r="Y379" t="s">
        <v>5781</v>
      </c>
      <c r="Z379" t="s">
        <v>1224</v>
      </c>
      <c r="AA379" t="s">
        <v>4529</v>
      </c>
      <c r="AB379" t="s">
        <v>4530</v>
      </c>
      <c r="AC379" t="s">
        <v>89</v>
      </c>
      <c r="AD379" t="str">
        <f t="shared" si="5"/>
        <v>10-60</v>
      </c>
      <c r="AE379" t="str">
        <f>VLOOKUP(AD379,'Main_Sub Desc'!C:D,2,)</f>
        <v>LPC from invoicing</v>
      </c>
      <c r="AF379" t="str">
        <f>VLOOKUP(VALUE(H379),'Main_Sub Desc'!F:G,2,)</f>
        <v>Wst Rev Late Payment</v>
      </c>
      <c r="AG379">
        <f>IFERROR(VLOOKUP(VALUE(I379),'PC Mapping'!A:F,6,),"")</f>
        <v>10514</v>
      </c>
      <c r="AH379" s="13" t="str">
        <f>VLOOKUP(AG379,'PC Mapping'!L:M,2,)</f>
        <v>Bolivar Sewer</v>
      </c>
    </row>
    <row r="380" spans="1:34" x14ac:dyDescent="0.2">
      <c r="A380" t="s">
        <v>5782</v>
      </c>
      <c r="B380" t="s">
        <v>5765</v>
      </c>
      <c r="C380" t="s">
        <v>4519</v>
      </c>
      <c r="D380" t="s">
        <v>4520</v>
      </c>
      <c r="E380" s="3">
        <v>45826</v>
      </c>
      <c r="F380" t="s">
        <v>44</v>
      </c>
      <c r="G380" t="s">
        <v>3742</v>
      </c>
      <c r="H380" t="s">
        <v>3722</v>
      </c>
      <c r="I380" t="s">
        <v>3752</v>
      </c>
      <c r="J380" t="s">
        <v>4522</v>
      </c>
      <c r="K380" s="2">
        <v>-36.51</v>
      </c>
      <c r="L380" t="s">
        <v>44</v>
      </c>
      <c r="M380" s="2">
        <v>-36.51</v>
      </c>
      <c r="N380" t="s">
        <v>4523</v>
      </c>
      <c r="O380" t="s">
        <v>4524</v>
      </c>
      <c r="P380" t="s">
        <v>5783</v>
      </c>
      <c r="Q380" t="s">
        <v>5784</v>
      </c>
      <c r="R380" t="s">
        <v>44</v>
      </c>
      <c r="S380" t="s">
        <v>4688</v>
      </c>
      <c r="T380" s="3">
        <v>45827</v>
      </c>
      <c r="U380" s="3">
        <v>45827</v>
      </c>
      <c r="V380" s="2">
        <v>0</v>
      </c>
      <c r="W380" t="s">
        <v>44</v>
      </c>
      <c r="X380" t="s">
        <v>44</v>
      </c>
      <c r="Y380" t="s">
        <v>5785</v>
      </c>
      <c r="Z380" t="s">
        <v>3137</v>
      </c>
      <c r="AA380" t="s">
        <v>4529</v>
      </c>
      <c r="AB380" t="s">
        <v>4530</v>
      </c>
      <c r="AC380" t="s">
        <v>89</v>
      </c>
      <c r="AD380" t="str">
        <f t="shared" si="5"/>
        <v>10-60</v>
      </c>
      <c r="AE380" t="str">
        <f>VLOOKUP(AD380,'Main_Sub Desc'!C:D,2,)</f>
        <v>LPC from invoicing</v>
      </c>
      <c r="AF380" t="str">
        <f>VLOOKUP(VALUE(H380),'Main_Sub Desc'!F:G,2,)</f>
        <v>Wtr Rev Late Payment</v>
      </c>
      <c r="AG380">
        <f>IFERROR(VLOOKUP(VALUE(I380),'PC Mapping'!A:F,6,),"")</f>
        <v>10719</v>
      </c>
      <c r="AH380" s="13" t="str">
        <f>VLOOKUP(AG380,'PC Mapping'!L:M,2,)</f>
        <v>All Other Water</v>
      </c>
    </row>
    <row r="381" spans="1:34" x14ac:dyDescent="0.2">
      <c r="A381" t="s">
        <v>5786</v>
      </c>
      <c r="B381" t="s">
        <v>5765</v>
      </c>
      <c r="C381" t="s">
        <v>4519</v>
      </c>
      <c r="D381" t="s">
        <v>4520</v>
      </c>
      <c r="E381" s="3">
        <v>45826</v>
      </c>
      <c r="F381" t="s">
        <v>44</v>
      </c>
      <c r="G381" t="s">
        <v>3742</v>
      </c>
      <c r="H381" t="s">
        <v>3722</v>
      </c>
      <c r="I381" t="s">
        <v>4538</v>
      </c>
      <c r="J381" t="s">
        <v>4522</v>
      </c>
      <c r="K381" s="2">
        <v>-21.32</v>
      </c>
      <c r="L381" t="s">
        <v>44</v>
      </c>
      <c r="M381" s="2">
        <v>-21.32</v>
      </c>
      <c r="N381" t="s">
        <v>4523</v>
      </c>
      <c r="O381" t="s">
        <v>4524</v>
      </c>
      <c r="P381" t="s">
        <v>5787</v>
      </c>
      <c r="Q381" t="s">
        <v>5788</v>
      </c>
      <c r="R381" t="s">
        <v>44</v>
      </c>
      <c r="S381" t="s">
        <v>4688</v>
      </c>
      <c r="T381" s="3">
        <v>45827</v>
      </c>
      <c r="U381" s="3">
        <v>45827</v>
      </c>
      <c r="V381" s="2">
        <v>0</v>
      </c>
      <c r="W381" t="s">
        <v>44</v>
      </c>
      <c r="X381" t="s">
        <v>44</v>
      </c>
      <c r="Y381" t="s">
        <v>5789</v>
      </c>
      <c r="Z381" t="s">
        <v>1248</v>
      </c>
      <c r="AA381" t="s">
        <v>4529</v>
      </c>
      <c r="AB381" t="s">
        <v>4530</v>
      </c>
      <c r="AC381" t="s">
        <v>89</v>
      </c>
      <c r="AD381" t="str">
        <f t="shared" si="5"/>
        <v>10-60</v>
      </c>
      <c r="AE381" t="str">
        <f>VLOOKUP(AD381,'Main_Sub Desc'!C:D,2,)</f>
        <v>LPC from invoicing</v>
      </c>
      <c r="AF381" t="str">
        <f>VLOOKUP(VALUE(H381),'Main_Sub Desc'!F:G,2,)</f>
        <v>Wtr Rev Late Payment</v>
      </c>
      <c r="AG381">
        <f>IFERROR(VLOOKUP(VALUE(I381),'PC Mapping'!A:F,6,),"")</f>
        <v>10469</v>
      </c>
      <c r="AH381" s="13" t="str">
        <f>VLOOKUP(AG381,'PC Mapping'!L:M,2,)</f>
        <v>Bolivar Water</v>
      </c>
    </row>
    <row r="382" spans="1:34" x14ac:dyDescent="0.2">
      <c r="A382" t="s">
        <v>5786</v>
      </c>
      <c r="B382" t="s">
        <v>5765</v>
      </c>
      <c r="C382" t="s">
        <v>4519</v>
      </c>
      <c r="D382" t="s">
        <v>4520</v>
      </c>
      <c r="E382" s="3">
        <v>45826</v>
      </c>
      <c r="F382" t="s">
        <v>44</v>
      </c>
      <c r="G382" t="s">
        <v>3742</v>
      </c>
      <c r="H382" t="s">
        <v>3716</v>
      </c>
      <c r="I382" t="s">
        <v>4534</v>
      </c>
      <c r="J382" t="s">
        <v>4522</v>
      </c>
      <c r="K382" s="2">
        <v>-31.89</v>
      </c>
      <c r="L382" t="s">
        <v>44</v>
      </c>
      <c r="M382" s="2">
        <v>-31.89</v>
      </c>
      <c r="N382" t="s">
        <v>4523</v>
      </c>
      <c r="O382" t="s">
        <v>4524</v>
      </c>
      <c r="P382" t="s">
        <v>5787</v>
      </c>
      <c r="Q382" t="s">
        <v>5790</v>
      </c>
      <c r="R382" t="s">
        <v>44</v>
      </c>
      <c r="S382" t="s">
        <v>4688</v>
      </c>
      <c r="T382" s="3">
        <v>45827</v>
      </c>
      <c r="U382" s="3">
        <v>45827</v>
      </c>
      <c r="V382" s="2">
        <v>0</v>
      </c>
      <c r="W382" t="s">
        <v>44</v>
      </c>
      <c r="X382" t="s">
        <v>44</v>
      </c>
      <c r="Y382" t="s">
        <v>5791</v>
      </c>
      <c r="Z382" t="s">
        <v>1248</v>
      </c>
      <c r="AA382" t="s">
        <v>4529</v>
      </c>
      <c r="AB382" t="s">
        <v>4530</v>
      </c>
      <c r="AC382" t="s">
        <v>89</v>
      </c>
      <c r="AD382" t="str">
        <f t="shared" si="5"/>
        <v>10-60</v>
      </c>
      <c r="AE382" t="str">
        <f>VLOOKUP(AD382,'Main_Sub Desc'!C:D,2,)</f>
        <v>LPC from invoicing</v>
      </c>
      <c r="AF382" t="str">
        <f>VLOOKUP(VALUE(H382),'Main_Sub Desc'!F:G,2,)</f>
        <v>Wst Rev Late Payment</v>
      </c>
      <c r="AG382">
        <f>IFERROR(VLOOKUP(VALUE(I382),'PC Mapping'!A:F,6,),"")</f>
        <v>10514</v>
      </c>
      <c r="AH382" s="13" t="str">
        <f>VLOOKUP(AG382,'PC Mapping'!L:M,2,)</f>
        <v>Bolivar Sewer</v>
      </c>
    </row>
    <row r="383" spans="1:34" x14ac:dyDescent="0.2">
      <c r="A383" t="s">
        <v>5792</v>
      </c>
      <c r="B383" t="s">
        <v>5765</v>
      </c>
      <c r="C383" t="s">
        <v>4519</v>
      </c>
      <c r="D383" t="s">
        <v>4520</v>
      </c>
      <c r="E383" s="3">
        <v>45826</v>
      </c>
      <c r="F383" t="s">
        <v>44</v>
      </c>
      <c r="G383" t="s">
        <v>3742</v>
      </c>
      <c r="H383" t="s">
        <v>3722</v>
      </c>
      <c r="I383" t="s">
        <v>3752</v>
      </c>
      <c r="J383" t="s">
        <v>4522</v>
      </c>
      <c r="K383" s="2">
        <v>-23.11</v>
      </c>
      <c r="L383" t="s">
        <v>44</v>
      </c>
      <c r="M383" s="2">
        <v>-23.11</v>
      </c>
      <c r="N383" t="s">
        <v>4523</v>
      </c>
      <c r="O383" t="s">
        <v>4524</v>
      </c>
      <c r="P383" t="s">
        <v>5793</v>
      </c>
      <c r="Q383" t="s">
        <v>5794</v>
      </c>
      <c r="R383" t="s">
        <v>44</v>
      </c>
      <c r="S383" t="s">
        <v>4688</v>
      </c>
      <c r="T383" s="3">
        <v>45827</v>
      </c>
      <c r="U383" s="3">
        <v>45827</v>
      </c>
      <c r="V383" s="2">
        <v>0</v>
      </c>
      <c r="W383" t="s">
        <v>44</v>
      </c>
      <c r="X383" t="s">
        <v>44</v>
      </c>
      <c r="Y383" t="s">
        <v>5795</v>
      </c>
      <c r="Z383" t="s">
        <v>5796</v>
      </c>
      <c r="AA383" t="s">
        <v>4529</v>
      </c>
      <c r="AB383" t="s">
        <v>4530</v>
      </c>
      <c r="AC383" t="s">
        <v>89</v>
      </c>
      <c r="AD383" t="str">
        <f t="shared" si="5"/>
        <v>10-60</v>
      </c>
      <c r="AE383" t="str">
        <f>VLOOKUP(AD383,'Main_Sub Desc'!C:D,2,)</f>
        <v>LPC from invoicing</v>
      </c>
      <c r="AF383" t="str">
        <f>VLOOKUP(VALUE(H383),'Main_Sub Desc'!F:G,2,)</f>
        <v>Wtr Rev Late Payment</v>
      </c>
      <c r="AG383">
        <f>IFERROR(VLOOKUP(VALUE(I383),'PC Mapping'!A:F,6,),"")</f>
        <v>10719</v>
      </c>
      <c r="AH383" s="13" t="str">
        <f>VLOOKUP(AG383,'PC Mapping'!L:M,2,)</f>
        <v>All Other Water</v>
      </c>
    </row>
    <row r="384" spans="1:34" x14ac:dyDescent="0.2">
      <c r="A384" t="s">
        <v>5797</v>
      </c>
      <c r="B384" t="s">
        <v>5765</v>
      </c>
      <c r="C384" t="s">
        <v>4519</v>
      </c>
      <c r="D384" t="s">
        <v>4520</v>
      </c>
      <c r="E384" s="3">
        <v>45826</v>
      </c>
      <c r="F384" t="s">
        <v>44</v>
      </c>
      <c r="G384" t="s">
        <v>3742</v>
      </c>
      <c r="H384" t="s">
        <v>3722</v>
      </c>
      <c r="I384" t="s">
        <v>3752</v>
      </c>
      <c r="J384" t="s">
        <v>4522</v>
      </c>
      <c r="K384" s="2">
        <v>-17.96</v>
      </c>
      <c r="L384" t="s">
        <v>44</v>
      </c>
      <c r="M384" s="2">
        <v>-17.96</v>
      </c>
      <c r="N384" t="s">
        <v>4523</v>
      </c>
      <c r="O384" t="s">
        <v>4524</v>
      </c>
      <c r="P384" t="s">
        <v>5798</v>
      </c>
      <c r="Q384" t="s">
        <v>5799</v>
      </c>
      <c r="R384" t="s">
        <v>44</v>
      </c>
      <c r="S384" t="s">
        <v>4688</v>
      </c>
      <c r="T384" s="3">
        <v>45827</v>
      </c>
      <c r="U384" s="3">
        <v>45827</v>
      </c>
      <c r="V384" s="2">
        <v>0</v>
      </c>
      <c r="W384" t="s">
        <v>44</v>
      </c>
      <c r="X384" t="s">
        <v>44</v>
      </c>
      <c r="Y384" t="s">
        <v>5800</v>
      </c>
      <c r="Z384" t="s">
        <v>2654</v>
      </c>
      <c r="AA384" t="s">
        <v>4529</v>
      </c>
      <c r="AB384" t="s">
        <v>4530</v>
      </c>
      <c r="AC384" t="s">
        <v>89</v>
      </c>
      <c r="AD384" t="str">
        <f t="shared" si="5"/>
        <v>10-60</v>
      </c>
      <c r="AE384" t="str">
        <f>VLOOKUP(AD384,'Main_Sub Desc'!C:D,2,)</f>
        <v>LPC from invoicing</v>
      </c>
      <c r="AF384" t="str">
        <f>VLOOKUP(VALUE(H384),'Main_Sub Desc'!F:G,2,)</f>
        <v>Wtr Rev Late Payment</v>
      </c>
      <c r="AG384">
        <f>IFERROR(VLOOKUP(VALUE(I384),'PC Mapping'!A:F,6,),"")</f>
        <v>10719</v>
      </c>
      <c r="AH384" s="13" t="str">
        <f>VLOOKUP(AG384,'PC Mapping'!L:M,2,)</f>
        <v>All Other Water</v>
      </c>
    </row>
    <row r="385" spans="1:34" x14ac:dyDescent="0.2">
      <c r="A385" t="s">
        <v>5801</v>
      </c>
      <c r="B385" t="s">
        <v>5765</v>
      </c>
      <c r="C385" t="s">
        <v>4519</v>
      </c>
      <c r="D385" t="s">
        <v>4520</v>
      </c>
      <c r="E385" s="3">
        <v>45826</v>
      </c>
      <c r="F385" t="s">
        <v>44</v>
      </c>
      <c r="G385" t="s">
        <v>3742</v>
      </c>
      <c r="H385" t="s">
        <v>3722</v>
      </c>
      <c r="I385" t="s">
        <v>3752</v>
      </c>
      <c r="J385" t="s">
        <v>4522</v>
      </c>
      <c r="K385" s="2">
        <v>-18.04</v>
      </c>
      <c r="L385" t="s">
        <v>44</v>
      </c>
      <c r="M385" s="2">
        <v>-18.04</v>
      </c>
      <c r="N385" t="s">
        <v>4523</v>
      </c>
      <c r="O385" t="s">
        <v>4524</v>
      </c>
      <c r="P385" t="s">
        <v>5802</v>
      </c>
      <c r="Q385" t="s">
        <v>5803</v>
      </c>
      <c r="R385" t="s">
        <v>44</v>
      </c>
      <c r="S385" t="s">
        <v>4688</v>
      </c>
      <c r="T385" s="3">
        <v>45827</v>
      </c>
      <c r="U385" s="3">
        <v>45827</v>
      </c>
      <c r="V385" s="2">
        <v>0</v>
      </c>
      <c r="W385" t="s">
        <v>44</v>
      </c>
      <c r="X385" t="s">
        <v>44</v>
      </c>
      <c r="Y385" t="s">
        <v>5804</v>
      </c>
      <c r="Z385" t="s">
        <v>2202</v>
      </c>
      <c r="AA385" t="s">
        <v>4529</v>
      </c>
      <c r="AB385" t="s">
        <v>4530</v>
      </c>
      <c r="AC385" t="s">
        <v>89</v>
      </c>
      <c r="AD385" t="str">
        <f t="shared" si="5"/>
        <v>10-60</v>
      </c>
      <c r="AE385" t="str">
        <f>VLOOKUP(AD385,'Main_Sub Desc'!C:D,2,)</f>
        <v>LPC from invoicing</v>
      </c>
      <c r="AF385" t="str">
        <f>VLOOKUP(VALUE(H385),'Main_Sub Desc'!F:G,2,)</f>
        <v>Wtr Rev Late Payment</v>
      </c>
      <c r="AG385">
        <f>IFERROR(VLOOKUP(VALUE(I385),'PC Mapping'!A:F,6,),"")</f>
        <v>10719</v>
      </c>
      <c r="AH385" s="13" t="str">
        <f>VLOOKUP(AG385,'PC Mapping'!L:M,2,)</f>
        <v>All Other Water</v>
      </c>
    </row>
    <row r="386" spans="1:34" x14ac:dyDescent="0.2">
      <c r="A386" t="s">
        <v>5805</v>
      </c>
      <c r="B386" t="s">
        <v>5765</v>
      </c>
      <c r="C386" t="s">
        <v>4519</v>
      </c>
      <c r="D386" t="s">
        <v>4520</v>
      </c>
      <c r="E386" s="3">
        <v>45826</v>
      </c>
      <c r="F386" t="s">
        <v>44</v>
      </c>
      <c r="G386" t="s">
        <v>3742</v>
      </c>
      <c r="H386" t="s">
        <v>3716</v>
      </c>
      <c r="I386" t="s">
        <v>4708</v>
      </c>
      <c r="J386" t="s">
        <v>4522</v>
      </c>
      <c r="K386" s="2">
        <v>-31.42</v>
      </c>
      <c r="L386" t="s">
        <v>44</v>
      </c>
      <c r="M386" s="2">
        <v>-31.42</v>
      </c>
      <c r="N386" t="s">
        <v>4523</v>
      </c>
      <c r="O386" t="s">
        <v>4524</v>
      </c>
      <c r="P386" t="s">
        <v>5726</v>
      </c>
      <c r="Q386" t="s">
        <v>5806</v>
      </c>
      <c r="R386" t="s">
        <v>44</v>
      </c>
      <c r="S386" t="s">
        <v>4688</v>
      </c>
      <c r="T386" s="3">
        <v>45827</v>
      </c>
      <c r="U386" s="3">
        <v>45827</v>
      </c>
      <c r="V386" s="2">
        <v>0</v>
      </c>
      <c r="W386" t="s">
        <v>44</v>
      </c>
      <c r="X386" t="s">
        <v>44</v>
      </c>
      <c r="Y386" t="s">
        <v>5807</v>
      </c>
      <c r="Z386" t="s">
        <v>3682</v>
      </c>
      <c r="AA386" t="s">
        <v>4529</v>
      </c>
      <c r="AB386" t="s">
        <v>4530</v>
      </c>
      <c r="AC386" t="s">
        <v>89</v>
      </c>
      <c r="AD386" t="str">
        <f t="shared" si="5"/>
        <v>10-60</v>
      </c>
      <c r="AE386" t="str">
        <f>VLOOKUP(AD386,'Main_Sub Desc'!C:D,2,)</f>
        <v>LPC from invoicing</v>
      </c>
      <c r="AF386" t="str">
        <f>VLOOKUP(VALUE(H386),'Main_Sub Desc'!F:G,2,)</f>
        <v>Wst Rev Late Payment</v>
      </c>
      <c r="AG386">
        <f>IFERROR(VLOOKUP(VALUE(I386),'PC Mapping'!A:F,6,),"")</f>
        <v>10720</v>
      </c>
      <c r="AH386" s="13" t="str">
        <f>VLOOKUP(AG386,'PC Mapping'!L:M,2,)</f>
        <v>All Other Sewer</v>
      </c>
    </row>
    <row r="387" spans="1:34" x14ac:dyDescent="0.2">
      <c r="A387" t="s">
        <v>5808</v>
      </c>
      <c r="B387" t="s">
        <v>5765</v>
      </c>
      <c r="C387" t="s">
        <v>4519</v>
      </c>
      <c r="D387" t="s">
        <v>4520</v>
      </c>
      <c r="E387" s="3">
        <v>45826</v>
      </c>
      <c r="F387" t="s">
        <v>44</v>
      </c>
      <c r="G387" t="s">
        <v>3742</v>
      </c>
      <c r="H387" t="s">
        <v>3722</v>
      </c>
      <c r="I387" t="s">
        <v>3752</v>
      </c>
      <c r="J387" t="s">
        <v>4522</v>
      </c>
      <c r="K387" s="2">
        <v>-26.56</v>
      </c>
      <c r="L387" t="s">
        <v>44</v>
      </c>
      <c r="M387" s="2">
        <v>-26.56</v>
      </c>
      <c r="N387" t="s">
        <v>4523</v>
      </c>
      <c r="O387" t="s">
        <v>4524</v>
      </c>
      <c r="P387" t="s">
        <v>5809</v>
      </c>
      <c r="Q387" t="s">
        <v>5810</v>
      </c>
      <c r="R387" t="s">
        <v>44</v>
      </c>
      <c r="S387" t="s">
        <v>4688</v>
      </c>
      <c r="T387" s="3">
        <v>45827</v>
      </c>
      <c r="U387" s="3">
        <v>45827</v>
      </c>
      <c r="V387" s="2">
        <v>0</v>
      </c>
      <c r="W387" t="s">
        <v>44</v>
      </c>
      <c r="X387" t="s">
        <v>44</v>
      </c>
      <c r="Y387" t="s">
        <v>5811</v>
      </c>
      <c r="Z387" t="s">
        <v>2825</v>
      </c>
      <c r="AA387" t="s">
        <v>4529</v>
      </c>
      <c r="AB387" t="s">
        <v>4530</v>
      </c>
      <c r="AC387" t="s">
        <v>89</v>
      </c>
      <c r="AD387" t="str">
        <f t="shared" si="5"/>
        <v>10-60</v>
      </c>
      <c r="AE387" t="str">
        <f>VLOOKUP(AD387,'Main_Sub Desc'!C:D,2,)</f>
        <v>LPC from invoicing</v>
      </c>
      <c r="AF387" t="str">
        <f>VLOOKUP(VALUE(H387),'Main_Sub Desc'!F:G,2,)</f>
        <v>Wtr Rev Late Payment</v>
      </c>
      <c r="AG387">
        <f>IFERROR(VLOOKUP(VALUE(I387),'PC Mapping'!A:F,6,),"")</f>
        <v>10719</v>
      </c>
      <c r="AH387" s="13" t="str">
        <f>VLOOKUP(AG387,'PC Mapping'!L:M,2,)</f>
        <v>All Other Water</v>
      </c>
    </row>
    <row r="388" spans="1:34" x14ac:dyDescent="0.2">
      <c r="A388" t="s">
        <v>5812</v>
      </c>
      <c r="B388" t="s">
        <v>5765</v>
      </c>
      <c r="C388" t="s">
        <v>4519</v>
      </c>
      <c r="D388" t="s">
        <v>4520</v>
      </c>
      <c r="E388" s="3">
        <v>45826</v>
      </c>
      <c r="F388" t="s">
        <v>44</v>
      </c>
      <c r="G388" t="s">
        <v>3742</v>
      </c>
      <c r="H388" t="s">
        <v>3722</v>
      </c>
      <c r="I388" t="s">
        <v>3752</v>
      </c>
      <c r="J388" t="s">
        <v>4522</v>
      </c>
      <c r="K388" s="2">
        <v>-23.46</v>
      </c>
      <c r="L388" t="s">
        <v>44</v>
      </c>
      <c r="M388" s="2">
        <v>-23.46</v>
      </c>
      <c r="N388" t="s">
        <v>4523</v>
      </c>
      <c r="O388" t="s">
        <v>4524</v>
      </c>
      <c r="P388" t="s">
        <v>5813</v>
      </c>
      <c r="Q388" t="s">
        <v>5814</v>
      </c>
      <c r="R388" t="s">
        <v>44</v>
      </c>
      <c r="S388" t="s">
        <v>4688</v>
      </c>
      <c r="T388" s="3">
        <v>45827</v>
      </c>
      <c r="U388" s="3">
        <v>45827</v>
      </c>
      <c r="V388" s="2">
        <v>0</v>
      </c>
      <c r="W388" t="s">
        <v>44</v>
      </c>
      <c r="X388" t="s">
        <v>44</v>
      </c>
      <c r="Y388" t="s">
        <v>5815</v>
      </c>
      <c r="Z388" t="s">
        <v>2015</v>
      </c>
      <c r="AA388" t="s">
        <v>4529</v>
      </c>
      <c r="AB388" t="s">
        <v>4530</v>
      </c>
      <c r="AC388" t="s">
        <v>89</v>
      </c>
      <c r="AD388" t="str">
        <f t="shared" ref="AD388:AD451" si="6">CONCATENATE(VALUE(AA388),"-",VALUE(AB388))</f>
        <v>10-60</v>
      </c>
      <c r="AE388" t="str">
        <f>VLOOKUP(AD388,'Main_Sub Desc'!C:D,2,)</f>
        <v>LPC from invoicing</v>
      </c>
      <c r="AF388" t="str">
        <f>VLOOKUP(VALUE(H388),'Main_Sub Desc'!F:G,2,)</f>
        <v>Wtr Rev Late Payment</v>
      </c>
      <c r="AG388">
        <f>IFERROR(VLOOKUP(VALUE(I388),'PC Mapping'!A:F,6,),"")</f>
        <v>10719</v>
      </c>
      <c r="AH388" s="13" t="str">
        <f>VLOOKUP(AG388,'PC Mapping'!L:M,2,)</f>
        <v>All Other Water</v>
      </c>
    </row>
    <row r="389" spans="1:34" x14ac:dyDescent="0.2">
      <c r="A389" t="s">
        <v>5816</v>
      </c>
      <c r="B389" t="s">
        <v>5765</v>
      </c>
      <c r="C389" t="s">
        <v>4519</v>
      </c>
      <c r="D389" t="s">
        <v>4520</v>
      </c>
      <c r="E389" s="3">
        <v>45826</v>
      </c>
      <c r="F389" t="s">
        <v>44</v>
      </c>
      <c r="G389" t="s">
        <v>3742</v>
      </c>
      <c r="H389" t="s">
        <v>3722</v>
      </c>
      <c r="I389" t="s">
        <v>3752</v>
      </c>
      <c r="J389" t="s">
        <v>4522</v>
      </c>
      <c r="K389" s="2">
        <v>-29.92</v>
      </c>
      <c r="L389" t="s">
        <v>44</v>
      </c>
      <c r="M389" s="2">
        <v>-29.92</v>
      </c>
      <c r="N389" t="s">
        <v>4523</v>
      </c>
      <c r="O389" t="s">
        <v>4524</v>
      </c>
      <c r="P389" t="s">
        <v>5817</v>
      </c>
      <c r="Q389" t="s">
        <v>5818</v>
      </c>
      <c r="R389" t="s">
        <v>44</v>
      </c>
      <c r="S389" t="s">
        <v>4688</v>
      </c>
      <c r="T389" s="3">
        <v>45827</v>
      </c>
      <c r="U389" s="3">
        <v>45827</v>
      </c>
      <c r="V389" s="2">
        <v>0</v>
      </c>
      <c r="W389" t="s">
        <v>44</v>
      </c>
      <c r="X389" t="s">
        <v>44</v>
      </c>
      <c r="Y389" t="s">
        <v>5819</v>
      </c>
      <c r="Z389" t="s">
        <v>3062</v>
      </c>
      <c r="AA389" t="s">
        <v>4529</v>
      </c>
      <c r="AB389" t="s">
        <v>4530</v>
      </c>
      <c r="AC389" t="s">
        <v>89</v>
      </c>
      <c r="AD389" t="str">
        <f t="shared" si="6"/>
        <v>10-60</v>
      </c>
      <c r="AE389" t="str">
        <f>VLOOKUP(AD389,'Main_Sub Desc'!C:D,2,)</f>
        <v>LPC from invoicing</v>
      </c>
      <c r="AF389" t="str">
        <f>VLOOKUP(VALUE(H389),'Main_Sub Desc'!F:G,2,)</f>
        <v>Wtr Rev Late Payment</v>
      </c>
      <c r="AG389">
        <f>IFERROR(VLOOKUP(VALUE(I389),'PC Mapping'!A:F,6,),"")</f>
        <v>10719</v>
      </c>
      <c r="AH389" s="13" t="str">
        <f>VLOOKUP(AG389,'PC Mapping'!L:M,2,)</f>
        <v>All Other Water</v>
      </c>
    </row>
    <row r="390" spans="1:34" x14ac:dyDescent="0.2">
      <c r="A390" t="s">
        <v>5820</v>
      </c>
      <c r="B390" t="s">
        <v>5765</v>
      </c>
      <c r="C390" t="s">
        <v>4519</v>
      </c>
      <c r="D390" t="s">
        <v>4520</v>
      </c>
      <c r="E390" s="3">
        <v>45826</v>
      </c>
      <c r="F390" t="s">
        <v>44</v>
      </c>
      <c r="G390" t="s">
        <v>3742</v>
      </c>
      <c r="H390" t="s">
        <v>3722</v>
      </c>
      <c r="I390" t="s">
        <v>3752</v>
      </c>
      <c r="J390" t="s">
        <v>4522</v>
      </c>
      <c r="K390" s="2">
        <v>-24.07</v>
      </c>
      <c r="L390" t="s">
        <v>44</v>
      </c>
      <c r="M390" s="2">
        <v>-24.07</v>
      </c>
      <c r="N390" t="s">
        <v>4523</v>
      </c>
      <c r="O390" t="s">
        <v>4524</v>
      </c>
      <c r="P390" t="s">
        <v>5821</v>
      </c>
      <c r="Q390" t="s">
        <v>5822</v>
      </c>
      <c r="R390" t="s">
        <v>44</v>
      </c>
      <c r="S390" t="s">
        <v>4688</v>
      </c>
      <c r="T390" s="3">
        <v>45827</v>
      </c>
      <c r="U390" s="3">
        <v>45827</v>
      </c>
      <c r="V390" s="2">
        <v>0</v>
      </c>
      <c r="W390" t="s">
        <v>44</v>
      </c>
      <c r="X390" t="s">
        <v>44</v>
      </c>
      <c r="Y390" t="s">
        <v>5823</v>
      </c>
      <c r="Z390" t="s">
        <v>3164</v>
      </c>
      <c r="AA390" t="s">
        <v>4529</v>
      </c>
      <c r="AB390" t="s">
        <v>4530</v>
      </c>
      <c r="AC390" t="s">
        <v>89</v>
      </c>
      <c r="AD390" t="str">
        <f t="shared" si="6"/>
        <v>10-60</v>
      </c>
      <c r="AE390" t="str">
        <f>VLOOKUP(AD390,'Main_Sub Desc'!C:D,2,)</f>
        <v>LPC from invoicing</v>
      </c>
      <c r="AF390" t="str">
        <f>VLOOKUP(VALUE(H390),'Main_Sub Desc'!F:G,2,)</f>
        <v>Wtr Rev Late Payment</v>
      </c>
      <c r="AG390">
        <f>IFERROR(VLOOKUP(VALUE(I390),'PC Mapping'!A:F,6,),"")</f>
        <v>10719</v>
      </c>
      <c r="AH390" s="13" t="str">
        <f>VLOOKUP(AG390,'PC Mapping'!L:M,2,)</f>
        <v>All Other Water</v>
      </c>
    </row>
    <row r="391" spans="1:34" x14ac:dyDescent="0.2">
      <c r="A391" t="s">
        <v>5824</v>
      </c>
      <c r="B391" t="s">
        <v>5765</v>
      </c>
      <c r="C391" t="s">
        <v>4519</v>
      </c>
      <c r="D391" t="s">
        <v>4520</v>
      </c>
      <c r="E391" s="3">
        <v>45827</v>
      </c>
      <c r="F391" t="s">
        <v>44</v>
      </c>
      <c r="G391" t="s">
        <v>3742</v>
      </c>
      <c r="H391" t="s">
        <v>3722</v>
      </c>
      <c r="I391" t="s">
        <v>3752</v>
      </c>
      <c r="J391" t="s">
        <v>4522</v>
      </c>
      <c r="K391" s="2">
        <v>-5.18</v>
      </c>
      <c r="L391" t="s">
        <v>44</v>
      </c>
      <c r="M391" s="2">
        <v>-5.18</v>
      </c>
      <c r="N391" t="s">
        <v>4523</v>
      </c>
      <c r="O391" t="s">
        <v>4524</v>
      </c>
      <c r="P391" t="s">
        <v>5825</v>
      </c>
      <c r="Q391" t="s">
        <v>5826</v>
      </c>
      <c r="R391" t="s">
        <v>44</v>
      </c>
      <c r="S391" t="s">
        <v>4715</v>
      </c>
      <c r="T391" s="3">
        <v>45827</v>
      </c>
      <c r="U391" s="3">
        <v>45828</v>
      </c>
      <c r="V391" s="2">
        <v>0</v>
      </c>
      <c r="W391" t="s">
        <v>44</v>
      </c>
      <c r="X391" t="s">
        <v>44</v>
      </c>
      <c r="Y391" t="s">
        <v>5827</v>
      </c>
      <c r="Z391" t="s">
        <v>2457</v>
      </c>
      <c r="AA391" t="s">
        <v>4529</v>
      </c>
      <c r="AB391" t="s">
        <v>4530</v>
      </c>
      <c r="AC391" t="s">
        <v>89</v>
      </c>
      <c r="AD391" t="str">
        <f t="shared" si="6"/>
        <v>10-60</v>
      </c>
      <c r="AE391" t="str">
        <f>VLOOKUP(AD391,'Main_Sub Desc'!C:D,2,)</f>
        <v>LPC from invoicing</v>
      </c>
      <c r="AF391" t="str">
        <f>VLOOKUP(VALUE(H391),'Main_Sub Desc'!F:G,2,)</f>
        <v>Wtr Rev Late Payment</v>
      </c>
      <c r="AG391">
        <f>IFERROR(VLOOKUP(VALUE(I391),'PC Mapping'!A:F,6,),"")</f>
        <v>10719</v>
      </c>
      <c r="AH391" s="13" t="str">
        <f>VLOOKUP(AG391,'PC Mapping'!L:M,2,)</f>
        <v>All Other Water</v>
      </c>
    </row>
    <row r="392" spans="1:34" x14ac:dyDescent="0.2">
      <c r="A392" t="s">
        <v>5828</v>
      </c>
      <c r="B392" t="s">
        <v>5765</v>
      </c>
      <c r="C392" t="s">
        <v>4519</v>
      </c>
      <c r="D392" t="s">
        <v>4520</v>
      </c>
      <c r="E392" s="3">
        <v>45827</v>
      </c>
      <c r="F392" t="s">
        <v>44</v>
      </c>
      <c r="G392" t="s">
        <v>3742</v>
      </c>
      <c r="H392" t="s">
        <v>3722</v>
      </c>
      <c r="I392" t="s">
        <v>3752</v>
      </c>
      <c r="J392" t="s">
        <v>4522</v>
      </c>
      <c r="K392" s="2">
        <v>-5.18</v>
      </c>
      <c r="L392" t="s">
        <v>44</v>
      </c>
      <c r="M392" s="2">
        <v>-5.18</v>
      </c>
      <c r="N392" t="s">
        <v>4523</v>
      </c>
      <c r="O392" t="s">
        <v>4524</v>
      </c>
      <c r="P392" t="s">
        <v>5825</v>
      </c>
      <c r="Q392" t="s">
        <v>5829</v>
      </c>
      <c r="R392" t="s">
        <v>44</v>
      </c>
      <c r="S392" t="s">
        <v>4715</v>
      </c>
      <c r="T392" s="3">
        <v>45827</v>
      </c>
      <c r="U392" s="3">
        <v>45828</v>
      </c>
      <c r="V392" s="2">
        <v>0</v>
      </c>
      <c r="W392" t="s">
        <v>44</v>
      </c>
      <c r="X392" t="s">
        <v>44</v>
      </c>
      <c r="Y392" t="s">
        <v>5827</v>
      </c>
      <c r="Z392" t="s">
        <v>2457</v>
      </c>
      <c r="AA392" t="s">
        <v>4529</v>
      </c>
      <c r="AB392" t="s">
        <v>4530</v>
      </c>
      <c r="AC392" t="s">
        <v>89</v>
      </c>
      <c r="AD392" t="str">
        <f t="shared" si="6"/>
        <v>10-60</v>
      </c>
      <c r="AE392" t="str">
        <f>VLOOKUP(AD392,'Main_Sub Desc'!C:D,2,)</f>
        <v>LPC from invoicing</v>
      </c>
      <c r="AF392" t="str">
        <f>VLOOKUP(VALUE(H392),'Main_Sub Desc'!F:G,2,)</f>
        <v>Wtr Rev Late Payment</v>
      </c>
      <c r="AG392">
        <f>IFERROR(VLOOKUP(VALUE(I392),'PC Mapping'!A:F,6,),"")</f>
        <v>10719</v>
      </c>
      <c r="AH392" s="13" t="str">
        <f>VLOOKUP(AG392,'PC Mapping'!L:M,2,)</f>
        <v>All Other Water</v>
      </c>
    </row>
    <row r="393" spans="1:34" x14ac:dyDescent="0.2">
      <c r="A393" t="s">
        <v>5830</v>
      </c>
      <c r="B393" t="s">
        <v>5765</v>
      </c>
      <c r="C393" t="s">
        <v>4519</v>
      </c>
      <c r="D393" t="s">
        <v>4520</v>
      </c>
      <c r="E393" s="3">
        <v>45827</v>
      </c>
      <c r="F393" t="s">
        <v>44</v>
      </c>
      <c r="G393" t="s">
        <v>3742</v>
      </c>
      <c r="H393" t="s">
        <v>3722</v>
      </c>
      <c r="I393" t="s">
        <v>3752</v>
      </c>
      <c r="J393" t="s">
        <v>4522</v>
      </c>
      <c r="K393" s="2">
        <v>-5.18</v>
      </c>
      <c r="L393" t="s">
        <v>44</v>
      </c>
      <c r="M393" s="2">
        <v>-5.18</v>
      </c>
      <c r="N393" t="s">
        <v>4523</v>
      </c>
      <c r="O393" t="s">
        <v>4524</v>
      </c>
      <c r="P393" t="s">
        <v>5825</v>
      </c>
      <c r="Q393" t="s">
        <v>5831</v>
      </c>
      <c r="R393" t="s">
        <v>44</v>
      </c>
      <c r="S393" t="s">
        <v>4715</v>
      </c>
      <c r="T393" s="3">
        <v>45827</v>
      </c>
      <c r="U393" s="3">
        <v>45828</v>
      </c>
      <c r="V393" s="2">
        <v>0</v>
      </c>
      <c r="W393" t="s">
        <v>44</v>
      </c>
      <c r="X393" t="s">
        <v>44</v>
      </c>
      <c r="Y393" t="s">
        <v>5827</v>
      </c>
      <c r="Z393" t="s">
        <v>2457</v>
      </c>
      <c r="AA393" t="s">
        <v>4529</v>
      </c>
      <c r="AB393" t="s">
        <v>4530</v>
      </c>
      <c r="AC393" t="s">
        <v>89</v>
      </c>
      <c r="AD393" t="str">
        <f t="shared" si="6"/>
        <v>10-60</v>
      </c>
      <c r="AE393" t="str">
        <f>VLOOKUP(AD393,'Main_Sub Desc'!C:D,2,)</f>
        <v>LPC from invoicing</v>
      </c>
      <c r="AF393" t="str">
        <f>VLOOKUP(VALUE(H393),'Main_Sub Desc'!F:G,2,)</f>
        <v>Wtr Rev Late Payment</v>
      </c>
      <c r="AG393">
        <f>IFERROR(VLOOKUP(VALUE(I393),'PC Mapping'!A:F,6,),"")</f>
        <v>10719</v>
      </c>
      <c r="AH393" s="13" t="str">
        <f>VLOOKUP(AG393,'PC Mapping'!L:M,2,)</f>
        <v>All Other Water</v>
      </c>
    </row>
    <row r="394" spans="1:34" x14ac:dyDescent="0.2">
      <c r="A394" t="s">
        <v>5832</v>
      </c>
      <c r="B394" t="s">
        <v>5765</v>
      </c>
      <c r="C394" t="s">
        <v>4519</v>
      </c>
      <c r="D394" t="s">
        <v>4520</v>
      </c>
      <c r="E394" s="3">
        <v>45827</v>
      </c>
      <c r="F394" t="s">
        <v>44</v>
      </c>
      <c r="G394" t="s">
        <v>3742</v>
      </c>
      <c r="H394" t="s">
        <v>3716</v>
      </c>
      <c r="I394" t="s">
        <v>4534</v>
      </c>
      <c r="J394" t="s">
        <v>4522</v>
      </c>
      <c r="K394" s="2">
        <v>-5</v>
      </c>
      <c r="L394" t="s">
        <v>44</v>
      </c>
      <c r="M394" s="2">
        <v>-5</v>
      </c>
      <c r="N394" t="s">
        <v>4523</v>
      </c>
      <c r="O394" t="s">
        <v>4524</v>
      </c>
      <c r="P394" t="s">
        <v>5604</v>
      </c>
      <c r="Q394" t="s">
        <v>5833</v>
      </c>
      <c r="R394" t="s">
        <v>44</v>
      </c>
      <c r="S394" t="s">
        <v>4715</v>
      </c>
      <c r="T394" s="3">
        <v>45827</v>
      </c>
      <c r="U394" s="3">
        <v>45828</v>
      </c>
      <c r="V394" s="2">
        <v>0</v>
      </c>
      <c r="W394" t="s">
        <v>44</v>
      </c>
      <c r="X394" t="s">
        <v>44</v>
      </c>
      <c r="Y394" t="s">
        <v>5834</v>
      </c>
      <c r="Z394" t="s">
        <v>1305</v>
      </c>
      <c r="AA394" t="s">
        <v>4529</v>
      </c>
      <c r="AB394" t="s">
        <v>4530</v>
      </c>
      <c r="AC394" t="s">
        <v>89</v>
      </c>
      <c r="AD394" t="str">
        <f t="shared" si="6"/>
        <v>10-60</v>
      </c>
      <c r="AE394" t="str">
        <f>VLOOKUP(AD394,'Main_Sub Desc'!C:D,2,)</f>
        <v>LPC from invoicing</v>
      </c>
      <c r="AF394" t="str">
        <f>VLOOKUP(VALUE(H394),'Main_Sub Desc'!F:G,2,)</f>
        <v>Wst Rev Late Payment</v>
      </c>
      <c r="AG394">
        <f>IFERROR(VLOOKUP(VALUE(I394),'PC Mapping'!A:F,6,),"")</f>
        <v>10514</v>
      </c>
      <c r="AH394" s="13" t="str">
        <f>VLOOKUP(AG394,'PC Mapping'!L:M,2,)</f>
        <v>Bolivar Sewer</v>
      </c>
    </row>
    <row r="395" spans="1:34" x14ac:dyDescent="0.2">
      <c r="A395" t="s">
        <v>5832</v>
      </c>
      <c r="B395" t="s">
        <v>5765</v>
      </c>
      <c r="C395" t="s">
        <v>4519</v>
      </c>
      <c r="D395" t="s">
        <v>4520</v>
      </c>
      <c r="E395" s="3">
        <v>45827</v>
      </c>
      <c r="F395" t="s">
        <v>44</v>
      </c>
      <c r="G395" t="s">
        <v>3742</v>
      </c>
      <c r="H395" t="s">
        <v>3722</v>
      </c>
      <c r="I395" t="s">
        <v>4538</v>
      </c>
      <c r="J395" t="s">
        <v>4522</v>
      </c>
      <c r="K395" s="2">
        <v>-5</v>
      </c>
      <c r="L395" t="s">
        <v>44</v>
      </c>
      <c r="M395" s="2">
        <v>-5</v>
      </c>
      <c r="N395" t="s">
        <v>4523</v>
      </c>
      <c r="O395" t="s">
        <v>4524</v>
      </c>
      <c r="P395" t="s">
        <v>5604</v>
      </c>
      <c r="Q395" t="s">
        <v>5835</v>
      </c>
      <c r="R395" t="s">
        <v>44</v>
      </c>
      <c r="S395" t="s">
        <v>4715</v>
      </c>
      <c r="T395" s="3">
        <v>45827</v>
      </c>
      <c r="U395" s="3">
        <v>45828</v>
      </c>
      <c r="V395" s="2">
        <v>0</v>
      </c>
      <c r="W395" t="s">
        <v>44</v>
      </c>
      <c r="X395" t="s">
        <v>44</v>
      </c>
      <c r="Y395" t="s">
        <v>5836</v>
      </c>
      <c r="Z395" t="s">
        <v>1305</v>
      </c>
      <c r="AA395" t="s">
        <v>4529</v>
      </c>
      <c r="AB395" t="s">
        <v>4530</v>
      </c>
      <c r="AC395" t="s">
        <v>89</v>
      </c>
      <c r="AD395" t="str">
        <f t="shared" si="6"/>
        <v>10-60</v>
      </c>
      <c r="AE395" t="str">
        <f>VLOOKUP(AD395,'Main_Sub Desc'!C:D,2,)</f>
        <v>LPC from invoicing</v>
      </c>
      <c r="AF395" t="str">
        <f>VLOOKUP(VALUE(H395),'Main_Sub Desc'!F:G,2,)</f>
        <v>Wtr Rev Late Payment</v>
      </c>
      <c r="AG395">
        <f>IFERROR(VLOOKUP(VALUE(I395),'PC Mapping'!A:F,6,),"")</f>
        <v>10469</v>
      </c>
      <c r="AH395" s="13" t="str">
        <f>VLOOKUP(AG395,'PC Mapping'!L:M,2,)</f>
        <v>Bolivar Water</v>
      </c>
    </row>
    <row r="396" spans="1:34" x14ac:dyDescent="0.2">
      <c r="A396" t="s">
        <v>5837</v>
      </c>
      <c r="B396" t="s">
        <v>5765</v>
      </c>
      <c r="C396" t="s">
        <v>4519</v>
      </c>
      <c r="D396" t="s">
        <v>4520</v>
      </c>
      <c r="E396" s="3">
        <v>45827</v>
      </c>
      <c r="F396" t="s">
        <v>5838</v>
      </c>
      <c r="G396" t="s">
        <v>3742</v>
      </c>
      <c r="H396" t="s">
        <v>3716</v>
      </c>
      <c r="I396" t="s">
        <v>4534</v>
      </c>
      <c r="J396" t="s">
        <v>4522</v>
      </c>
      <c r="K396" s="2">
        <v>-5</v>
      </c>
      <c r="L396" t="s">
        <v>44</v>
      </c>
      <c r="M396" s="2">
        <v>-5</v>
      </c>
      <c r="N396" t="s">
        <v>4523</v>
      </c>
      <c r="O396" t="s">
        <v>4524</v>
      </c>
      <c r="P396" t="s">
        <v>5839</v>
      </c>
      <c r="Q396" t="s">
        <v>5840</v>
      </c>
      <c r="R396" t="s">
        <v>44</v>
      </c>
      <c r="S396" t="s">
        <v>4696</v>
      </c>
      <c r="T396" s="3">
        <v>45827</v>
      </c>
      <c r="U396" s="3">
        <v>45828</v>
      </c>
      <c r="V396" s="2">
        <v>0</v>
      </c>
      <c r="W396" t="s">
        <v>44</v>
      </c>
      <c r="X396" t="s">
        <v>44</v>
      </c>
      <c r="Y396" t="s">
        <v>5841</v>
      </c>
      <c r="Z396" t="s">
        <v>362</v>
      </c>
      <c r="AA396" t="s">
        <v>4529</v>
      </c>
      <c r="AB396" t="s">
        <v>4530</v>
      </c>
      <c r="AC396" t="s">
        <v>99</v>
      </c>
      <c r="AD396" t="str">
        <f t="shared" si="6"/>
        <v>10-60</v>
      </c>
      <c r="AE396" t="str">
        <f>VLOOKUP(AD396,'Main_Sub Desc'!C:D,2,)</f>
        <v>LPC from invoicing</v>
      </c>
      <c r="AF396" t="str">
        <f>VLOOKUP(VALUE(H396),'Main_Sub Desc'!F:G,2,)</f>
        <v>Wst Rev Late Payment</v>
      </c>
      <c r="AG396">
        <f>IFERROR(VLOOKUP(VALUE(I396),'PC Mapping'!A:F,6,),"")</f>
        <v>10514</v>
      </c>
      <c r="AH396" s="13" t="str">
        <f>VLOOKUP(AG396,'PC Mapping'!L:M,2,)</f>
        <v>Bolivar Sewer</v>
      </c>
    </row>
    <row r="397" spans="1:34" x14ac:dyDescent="0.2">
      <c r="A397" t="s">
        <v>5837</v>
      </c>
      <c r="B397" t="s">
        <v>5765</v>
      </c>
      <c r="C397" t="s">
        <v>4519</v>
      </c>
      <c r="D397" t="s">
        <v>4520</v>
      </c>
      <c r="E397" s="3">
        <v>45827</v>
      </c>
      <c r="F397" t="s">
        <v>5838</v>
      </c>
      <c r="G397" t="s">
        <v>3742</v>
      </c>
      <c r="H397" t="s">
        <v>3722</v>
      </c>
      <c r="I397" t="s">
        <v>4538</v>
      </c>
      <c r="J397" t="s">
        <v>4522</v>
      </c>
      <c r="K397" s="2">
        <v>-5</v>
      </c>
      <c r="L397" t="s">
        <v>44</v>
      </c>
      <c r="M397" s="2">
        <v>-5</v>
      </c>
      <c r="N397" t="s">
        <v>4523</v>
      </c>
      <c r="O397" t="s">
        <v>4524</v>
      </c>
      <c r="P397" t="s">
        <v>5839</v>
      </c>
      <c r="Q397" t="s">
        <v>5842</v>
      </c>
      <c r="R397" t="s">
        <v>44</v>
      </c>
      <c r="S397" t="s">
        <v>4696</v>
      </c>
      <c r="T397" s="3">
        <v>45827</v>
      </c>
      <c r="U397" s="3">
        <v>45828</v>
      </c>
      <c r="V397" s="2">
        <v>0</v>
      </c>
      <c r="W397" t="s">
        <v>44</v>
      </c>
      <c r="X397" t="s">
        <v>44</v>
      </c>
      <c r="Y397" t="s">
        <v>5843</v>
      </c>
      <c r="Z397" t="s">
        <v>362</v>
      </c>
      <c r="AA397" t="s">
        <v>4529</v>
      </c>
      <c r="AB397" t="s">
        <v>4530</v>
      </c>
      <c r="AC397" t="s">
        <v>99</v>
      </c>
      <c r="AD397" t="str">
        <f t="shared" si="6"/>
        <v>10-60</v>
      </c>
      <c r="AE397" t="str">
        <f>VLOOKUP(AD397,'Main_Sub Desc'!C:D,2,)</f>
        <v>LPC from invoicing</v>
      </c>
      <c r="AF397" t="str">
        <f>VLOOKUP(VALUE(H397),'Main_Sub Desc'!F:G,2,)</f>
        <v>Wtr Rev Late Payment</v>
      </c>
      <c r="AG397">
        <f>IFERROR(VLOOKUP(VALUE(I397),'PC Mapping'!A:F,6,),"")</f>
        <v>10469</v>
      </c>
      <c r="AH397" s="13" t="str">
        <f>VLOOKUP(AG397,'PC Mapping'!L:M,2,)</f>
        <v>Bolivar Water</v>
      </c>
    </row>
    <row r="398" spans="1:34" x14ac:dyDescent="0.2">
      <c r="A398" t="s">
        <v>5844</v>
      </c>
      <c r="B398" t="s">
        <v>5765</v>
      </c>
      <c r="C398" t="s">
        <v>4519</v>
      </c>
      <c r="D398" t="s">
        <v>4520</v>
      </c>
      <c r="E398" s="3">
        <v>45827</v>
      </c>
      <c r="F398" t="s">
        <v>44</v>
      </c>
      <c r="G398" t="s">
        <v>3742</v>
      </c>
      <c r="H398" t="s">
        <v>3716</v>
      </c>
      <c r="I398" t="s">
        <v>4534</v>
      </c>
      <c r="J398" t="s">
        <v>4522</v>
      </c>
      <c r="K398" s="2">
        <v>-5.84</v>
      </c>
      <c r="L398" t="s">
        <v>44</v>
      </c>
      <c r="M398" s="2">
        <v>-5.84</v>
      </c>
      <c r="N398" t="s">
        <v>4523</v>
      </c>
      <c r="O398" t="s">
        <v>4524</v>
      </c>
      <c r="P398" t="s">
        <v>5845</v>
      </c>
      <c r="Q398" t="s">
        <v>5846</v>
      </c>
      <c r="R398" t="s">
        <v>44</v>
      </c>
      <c r="S398" t="s">
        <v>4682</v>
      </c>
      <c r="T398" s="3">
        <v>45827</v>
      </c>
      <c r="U398" s="3">
        <v>45828</v>
      </c>
      <c r="V398" s="2">
        <v>0</v>
      </c>
      <c r="W398" t="s">
        <v>44</v>
      </c>
      <c r="X398" t="s">
        <v>44</v>
      </c>
      <c r="Y398" t="s">
        <v>5847</v>
      </c>
      <c r="Z398" t="s">
        <v>5848</v>
      </c>
      <c r="AA398" t="s">
        <v>4529</v>
      </c>
      <c r="AB398" t="s">
        <v>4530</v>
      </c>
      <c r="AC398" t="s">
        <v>89</v>
      </c>
      <c r="AD398" t="str">
        <f t="shared" si="6"/>
        <v>10-60</v>
      </c>
      <c r="AE398" t="str">
        <f>VLOOKUP(AD398,'Main_Sub Desc'!C:D,2,)</f>
        <v>LPC from invoicing</v>
      </c>
      <c r="AF398" t="str">
        <f>VLOOKUP(VALUE(H398),'Main_Sub Desc'!F:G,2,)</f>
        <v>Wst Rev Late Payment</v>
      </c>
      <c r="AG398">
        <f>IFERROR(VLOOKUP(VALUE(I398),'PC Mapping'!A:F,6,),"")</f>
        <v>10514</v>
      </c>
      <c r="AH398" s="13" t="str">
        <f>VLOOKUP(AG398,'PC Mapping'!L:M,2,)</f>
        <v>Bolivar Sewer</v>
      </c>
    </row>
    <row r="399" spans="1:34" x14ac:dyDescent="0.2">
      <c r="A399" t="s">
        <v>5844</v>
      </c>
      <c r="B399" t="s">
        <v>5765</v>
      </c>
      <c r="C399" t="s">
        <v>4519</v>
      </c>
      <c r="D399" t="s">
        <v>4520</v>
      </c>
      <c r="E399" s="3">
        <v>45827</v>
      </c>
      <c r="F399" t="s">
        <v>44</v>
      </c>
      <c r="G399" t="s">
        <v>3742</v>
      </c>
      <c r="H399" t="s">
        <v>3722</v>
      </c>
      <c r="I399" t="s">
        <v>4538</v>
      </c>
      <c r="J399" t="s">
        <v>4522</v>
      </c>
      <c r="K399" s="2">
        <v>-5</v>
      </c>
      <c r="L399" t="s">
        <v>44</v>
      </c>
      <c r="M399" s="2">
        <v>-5</v>
      </c>
      <c r="N399" t="s">
        <v>4523</v>
      </c>
      <c r="O399" t="s">
        <v>4524</v>
      </c>
      <c r="P399" t="s">
        <v>5845</v>
      </c>
      <c r="Q399" t="s">
        <v>5849</v>
      </c>
      <c r="R399" t="s">
        <v>44</v>
      </c>
      <c r="S399" t="s">
        <v>4682</v>
      </c>
      <c r="T399" s="3">
        <v>45827</v>
      </c>
      <c r="U399" s="3">
        <v>45828</v>
      </c>
      <c r="V399" s="2">
        <v>0</v>
      </c>
      <c r="W399" t="s">
        <v>44</v>
      </c>
      <c r="X399" t="s">
        <v>44</v>
      </c>
      <c r="Y399" t="s">
        <v>5850</v>
      </c>
      <c r="Z399" t="s">
        <v>5848</v>
      </c>
      <c r="AA399" t="s">
        <v>4529</v>
      </c>
      <c r="AB399" t="s">
        <v>4530</v>
      </c>
      <c r="AC399" t="s">
        <v>89</v>
      </c>
      <c r="AD399" t="str">
        <f t="shared" si="6"/>
        <v>10-60</v>
      </c>
      <c r="AE399" t="str">
        <f>VLOOKUP(AD399,'Main_Sub Desc'!C:D,2,)</f>
        <v>LPC from invoicing</v>
      </c>
      <c r="AF399" t="str">
        <f>VLOOKUP(VALUE(H399),'Main_Sub Desc'!F:G,2,)</f>
        <v>Wtr Rev Late Payment</v>
      </c>
      <c r="AG399">
        <f>IFERROR(VLOOKUP(VALUE(I399),'PC Mapping'!A:F,6,),"")</f>
        <v>10469</v>
      </c>
      <c r="AH399" s="13" t="str">
        <f>VLOOKUP(AG399,'PC Mapping'!L:M,2,)</f>
        <v>Bolivar Water</v>
      </c>
    </row>
    <row r="400" spans="1:34" x14ac:dyDescent="0.2">
      <c r="A400" t="s">
        <v>5851</v>
      </c>
      <c r="B400" t="s">
        <v>5765</v>
      </c>
      <c r="C400" t="s">
        <v>4519</v>
      </c>
      <c r="D400" t="s">
        <v>4520</v>
      </c>
      <c r="E400" s="3">
        <v>45827</v>
      </c>
      <c r="F400" t="s">
        <v>44</v>
      </c>
      <c r="G400" t="s">
        <v>3742</v>
      </c>
      <c r="H400" t="s">
        <v>3722</v>
      </c>
      <c r="I400" t="s">
        <v>4538</v>
      </c>
      <c r="J400" t="s">
        <v>4522</v>
      </c>
      <c r="K400" s="2">
        <v>-5</v>
      </c>
      <c r="L400" t="s">
        <v>44</v>
      </c>
      <c r="M400" s="2">
        <v>-5</v>
      </c>
      <c r="N400" t="s">
        <v>4523</v>
      </c>
      <c r="O400" t="s">
        <v>4524</v>
      </c>
      <c r="P400" t="s">
        <v>5852</v>
      </c>
      <c r="Q400" t="s">
        <v>5853</v>
      </c>
      <c r="R400" t="s">
        <v>44</v>
      </c>
      <c r="S400" t="s">
        <v>5048</v>
      </c>
      <c r="T400" s="3">
        <v>45827</v>
      </c>
      <c r="U400" s="3">
        <v>45828</v>
      </c>
      <c r="V400" s="2">
        <v>0</v>
      </c>
      <c r="W400" t="s">
        <v>44</v>
      </c>
      <c r="X400" t="s">
        <v>44</v>
      </c>
      <c r="Y400" t="s">
        <v>5854</v>
      </c>
      <c r="Z400" t="s">
        <v>281</v>
      </c>
      <c r="AA400" t="s">
        <v>4529</v>
      </c>
      <c r="AB400" t="s">
        <v>4530</v>
      </c>
      <c r="AC400" t="s">
        <v>99</v>
      </c>
      <c r="AD400" t="str">
        <f t="shared" si="6"/>
        <v>10-60</v>
      </c>
      <c r="AE400" t="str">
        <f>VLOOKUP(AD400,'Main_Sub Desc'!C:D,2,)</f>
        <v>LPC from invoicing</v>
      </c>
      <c r="AF400" t="str">
        <f>VLOOKUP(VALUE(H400),'Main_Sub Desc'!F:G,2,)</f>
        <v>Wtr Rev Late Payment</v>
      </c>
      <c r="AG400">
        <f>IFERROR(VLOOKUP(VALUE(I400),'PC Mapping'!A:F,6,),"")</f>
        <v>10469</v>
      </c>
      <c r="AH400" s="13" t="str">
        <f>VLOOKUP(AG400,'PC Mapping'!L:M,2,)</f>
        <v>Bolivar Water</v>
      </c>
    </row>
    <row r="401" spans="1:34" x14ac:dyDescent="0.2">
      <c r="A401" t="s">
        <v>5855</v>
      </c>
      <c r="B401" t="s">
        <v>5765</v>
      </c>
      <c r="C401" t="s">
        <v>4519</v>
      </c>
      <c r="D401" t="s">
        <v>4520</v>
      </c>
      <c r="E401" s="3">
        <v>45827</v>
      </c>
      <c r="F401" t="s">
        <v>44</v>
      </c>
      <c r="G401" t="s">
        <v>3742</v>
      </c>
      <c r="H401" t="s">
        <v>3722</v>
      </c>
      <c r="I401" t="s">
        <v>4538</v>
      </c>
      <c r="J401" t="s">
        <v>4522</v>
      </c>
      <c r="K401" s="2">
        <v>-5</v>
      </c>
      <c r="L401" t="s">
        <v>44</v>
      </c>
      <c r="M401" s="2">
        <v>-5</v>
      </c>
      <c r="N401" t="s">
        <v>4523</v>
      </c>
      <c r="O401" t="s">
        <v>4524</v>
      </c>
      <c r="P401" t="s">
        <v>5856</v>
      </c>
      <c r="Q401" t="s">
        <v>5857</v>
      </c>
      <c r="R401" t="s">
        <v>44</v>
      </c>
      <c r="S401" t="s">
        <v>4682</v>
      </c>
      <c r="T401" s="3">
        <v>45827</v>
      </c>
      <c r="U401" s="3">
        <v>45828</v>
      </c>
      <c r="V401" s="2">
        <v>0</v>
      </c>
      <c r="W401" t="s">
        <v>44</v>
      </c>
      <c r="X401" t="s">
        <v>44</v>
      </c>
      <c r="Y401" t="s">
        <v>5858</v>
      </c>
      <c r="Z401" t="s">
        <v>766</v>
      </c>
      <c r="AA401" t="s">
        <v>4529</v>
      </c>
      <c r="AB401" t="s">
        <v>4530</v>
      </c>
      <c r="AC401" t="s">
        <v>89</v>
      </c>
      <c r="AD401" t="str">
        <f t="shared" si="6"/>
        <v>10-60</v>
      </c>
      <c r="AE401" t="str">
        <f>VLOOKUP(AD401,'Main_Sub Desc'!C:D,2,)</f>
        <v>LPC from invoicing</v>
      </c>
      <c r="AF401" t="str">
        <f>VLOOKUP(VALUE(H401),'Main_Sub Desc'!F:G,2,)</f>
        <v>Wtr Rev Late Payment</v>
      </c>
      <c r="AG401">
        <f>IFERROR(VLOOKUP(VALUE(I401),'PC Mapping'!A:F,6,),"")</f>
        <v>10469</v>
      </c>
      <c r="AH401" s="13" t="str">
        <f>VLOOKUP(AG401,'PC Mapping'!L:M,2,)</f>
        <v>Bolivar Water</v>
      </c>
    </row>
    <row r="402" spans="1:34" x14ac:dyDescent="0.2">
      <c r="A402" t="s">
        <v>5855</v>
      </c>
      <c r="B402" t="s">
        <v>5765</v>
      </c>
      <c r="C402" t="s">
        <v>4519</v>
      </c>
      <c r="D402" t="s">
        <v>4520</v>
      </c>
      <c r="E402" s="3">
        <v>45827</v>
      </c>
      <c r="F402" t="s">
        <v>44</v>
      </c>
      <c r="G402" t="s">
        <v>3742</v>
      </c>
      <c r="H402" t="s">
        <v>3716</v>
      </c>
      <c r="I402" t="s">
        <v>4534</v>
      </c>
      <c r="J402" t="s">
        <v>4522</v>
      </c>
      <c r="K402" s="2">
        <v>-5</v>
      </c>
      <c r="L402" t="s">
        <v>44</v>
      </c>
      <c r="M402" s="2">
        <v>-5</v>
      </c>
      <c r="N402" t="s">
        <v>4523</v>
      </c>
      <c r="O402" t="s">
        <v>4524</v>
      </c>
      <c r="P402" t="s">
        <v>5856</v>
      </c>
      <c r="Q402" t="s">
        <v>5859</v>
      </c>
      <c r="R402" t="s">
        <v>44</v>
      </c>
      <c r="S402" t="s">
        <v>4682</v>
      </c>
      <c r="T402" s="3">
        <v>45827</v>
      </c>
      <c r="U402" s="3">
        <v>45828</v>
      </c>
      <c r="V402" s="2">
        <v>0</v>
      </c>
      <c r="W402" t="s">
        <v>44</v>
      </c>
      <c r="X402" t="s">
        <v>44</v>
      </c>
      <c r="Y402" t="s">
        <v>5860</v>
      </c>
      <c r="Z402" t="s">
        <v>766</v>
      </c>
      <c r="AA402" t="s">
        <v>4529</v>
      </c>
      <c r="AB402" t="s">
        <v>4530</v>
      </c>
      <c r="AC402" t="s">
        <v>89</v>
      </c>
      <c r="AD402" t="str">
        <f t="shared" si="6"/>
        <v>10-60</v>
      </c>
      <c r="AE402" t="str">
        <f>VLOOKUP(AD402,'Main_Sub Desc'!C:D,2,)</f>
        <v>LPC from invoicing</v>
      </c>
      <c r="AF402" t="str">
        <f>VLOOKUP(VALUE(H402),'Main_Sub Desc'!F:G,2,)</f>
        <v>Wst Rev Late Payment</v>
      </c>
      <c r="AG402">
        <f>IFERROR(VLOOKUP(VALUE(I402),'PC Mapping'!A:F,6,),"")</f>
        <v>10514</v>
      </c>
      <c r="AH402" s="13" t="str">
        <f>VLOOKUP(AG402,'PC Mapping'!L:M,2,)</f>
        <v>Bolivar Sewer</v>
      </c>
    </row>
    <row r="403" spans="1:34" x14ac:dyDescent="0.2">
      <c r="A403" t="s">
        <v>5861</v>
      </c>
      <c r="B403" t="s">
        <v>5765</v>
      </c>
      <c r="C403" t="s">
        <v>4519</v>
      </c>
      <c r="D403" t="s">
        <v>4520</v>
      </c>
      <c r="E403" s="3">
        <v>45827</v>
      </c>
      <c r="F403" t="s">
        <v>44</v>
      </c>
      <c r="G403" t="s">
        <v>3742</v>
      </c>
      <c r="H403" t="s">
        <v>3722</v>
      </c>
      <c r="I403" t="s">
        <v>4538</v>
      </c>
      <c r="J403" t="s">
        <v>4522</v>
      </c>
      <c r="K403" s="2">
        <v>-5</v>
      </c>
      <c r="L403" t="s">
        <v>44</v>
      </c>
      <c r="M403" s="2">
        <v>-5</v>
      </c>
      <c r="N403" t="s">
        <v>4523</v>
      </c>
      <c r="O403" t="s">
        <v>4524</v>
      </c>
      <c r="P403" t="s">
        <v>5862</v>
      </c>
      <c r="Q403" t="s">
        <v>5863</v>
      </c>
      <c r="R403" t="s">
        <v>44</v>
      </c>
      <c r="S403" t="s">
        <v>4715</v>
      </c>
      <c r="T403" s="3">
        <v>45827</v>
      </c>
      <c r="U403" s="3">
        <v>45828</v>
      </c>
      <c r="V403" s="2">
        <v>0</v>
      </c>
      <c r="W403" t="s">
        <v>44</v>
      </c>
      <c r="X403" t="s">
        <v>44</v>
      </c>
      <c r="Y403" t="s">
        <v>5864</v>
      </c>
      <c r="Z403" t="s">
        <v>5865</v>
      </c>
      <c r="AA403" t="s">
        <v>4529</v>
      </c>
      <c r="AB403" t="s">
        <v>4530</v>
      </c>
      <c r="AC403" t="s">
        <v>89</v>
      </c>
      <c r="AD403" t="str">
        <f t="shared" si="6"/>
        <v>10-60</v>
      </c>
      <c r="AE403" t="str">
        <f>VLOOKUP(AD403,'Main_Sub Desc'!C:D,2,)</f>
        <v>LPC from invoicing</v>
      </c>
      <c r="AF403" t="str">
        <f>VLOOKUP(VALUE(H403),'Main_Sub Desc'!F:G,2,)</f>
        <v>Wtr Rev Late Payment</v>
      </c>
      <c r="AG403">
        <f>IFERROR(VLOOKUP(VALUE(I403),'PC Mapping'!A:F,6,),"")</f>
        <v>10469</v>
      </c>
      <c r="AH403" s="13" t="str">
        <f>VLOOKUP(AG403,'PC Mapping'!L:M,2,)</f>
        <v>Bolivar Water</v>
      </c>
    </row>
    <row r="404" spans="1:34" x14ac:dyDescent="0.2">
      <c r="A404" t="s">
        <v>5861</v>
      </c>
      <c r="B404" t="s">
        <v>5765</v>
      </c>
      <c r="C404" t="s">
        <v>4519</v>
      </c>
      <c r="D404" t="s">
        <v>4520</v>
      </c>
      <c r="E404" s="3">
        <v>45827</v>
      </c>
      <c r="F404" t="s">
        <v>44</v>
      </c>
      <c r="G404" t="s">
        <v>3742</v>
      </c>
      <c r="H404" t="s">
        <v>3716</v>
      </c>
      <c r="I404" t="s">
        <v>4534</v>
      </c>
      <c r="J404" t="s">
        <v>4522</v>
      </c>
      <c r="K404" s="2">
        <v>-5</v>
      </c>
      <c r="L404" t="s">
        <v>44</v>
      </c>
      <c r="M404" s="2">
        <v>-5</v>
      </c>
      <c r="N404" t="s">
        <v>4523</v>
      </c>
      <c r="O404" t="s">
        <v>4524</v>
      </c>
      <c r="P404" t="s">
        <v>5862</v>
      </c>
      <c r="Q404" t="s">
        <v>5866</v>
      </c>
      <c r="R404" t="s">
        <v>44</v>
      </c>
      <c r="S404" t="s">
        <v>4715</v>
      </c>
      <c r="T404" s="3">
        <v>45827</v>
      </c>
      <c r="U404" s="3">
        <v>45828</v>
      </c>
      <c r="V404" s="2">
        <v>0</v>
      </c>
      <c r="W404" t="s">
        <v>44</v>
      </c>
      <c r="X404" t="s">
        <v>44</v>
      </c>
      <c r="Y404" t="s">
        <v>5867</v>
      </c>
      <c r="Z404" t="s">
        <v>5865</v>
      </c>
      <c r="AA404" t="s">
        <v>4529</v>
      </c>
      <c r="AB404" t="s">
        <v>4530</v>
      </c>
      <c r="AC404" t="s">
        <v>89</v>
      </c>
      <c r="AD404" t="str">
        <f t="shared" si="6"/>
        <v>10-60</v>
      </c>
      <c r="AE404" t="str">
        <f>VLOOKUP(AD404,'Main_Sub Desc'!C:D,2,)</f>
        <v>LPC from invoicing</v>
      </c>
      <c r="AF404" t="str">
        <f>VLOOKUP(VALUE(H404),'Main_Sub Desc'!F:G,2,)</f>
        <v>Wst Rev Late Payment</v>
      </c>
      <c r="AG404">
        <f>IFERROR(VLOOKUP(VALUE(I404),'PC Mapping'!A:F,6,),"")</f>
        <v>10514</v>
      </c>
      <c r="AH404" s="13" t="str">
        <f>VLOOKUP(AG404,'PC Mapping'!L:M,2,)</f>
        <v>Bolivar Sewer</v>
      </c>
    </row>
    <row r="405" spans="1:34" x14ac:dyDescent="0.2">
      <c r="A405" t="s">
        <v>5868</v>
      </c>
      <c r="B405" t="s">
        <v>5765</v>
      </c>
      <c r="C405" t="s">
        <v>4519</v>
      </c>
      <c r="D405" t="s">
        <v>4520</v>
      </c>
      <c r="E405" s="3">
        <v>45827</v>
      </c>
      <c r="F405" t="s">
        <v>44</v>
      </c>
      <c r="G405" t="s">
        <v>3742</v>
      </c>
      <c r="H405" t="s">
        <v>3716</v>
      </c>
      <c r="I405" t="s">
        <v>4534</v>
      </c>
      <c r="J405" t="s">
        <v>4522</v>
      </c>
      <c r="K405" s="2">
        <v>-8.36</v>
      </c>
      <c r="L405" t="s">
        <v>44</v>
      </c>
      <c r="M405" s="2">
        <v>-8.36</v>
      </c>
      <c r="N405" t="s">
        <v>4523</v>
      </c>
      <c r="O405" t="s">
        <v>4524</v>
      </c>
      <c r="P405" t="s">
        <v>5856</v>
      </c>
      <c r="Q405" t="s">
        <v>5869</v>
      </c>
      <c r="R405" t="s">
        <v>44</v>
      </c>
      <c r="S405" t="s">
        <v>4682</v>
      </c>
      <c r="T405" s="3">
        <v>45827</v>
      </c>
      <c r="U405" s="3">
        <v>45828</v>
      </c>
      <c r="V405" s="2">
        <v>0</v>
      </c>
      <c r="W405" t="s">
        <v>44</v>
      </c>
      <c r="X405" t="s">
        <v>44</v>
      </c>
      <c r="Y405" t="s">
        <v>5870</v>
      </c>
      <c r="Z405" t="s">
        <v>880</v>
      </c>
      <c r="AA405" t="s">
        <v>4529</v>
      </c>
      <c r="AB405" t="s">
        <v>4530</v>
      </c>
      <c r="AC405" t="s">
        <v>89</v>
      </c>
      <c r="AD405" t="str">
        <f t="shared" si="6"/>
        <v>10-60</v>
      </c>
      <c r="AE405" t="str">
        <f>VLOOKUP(AD405,'Main_Sub Desc'!C:D,2,)</f>
        <v>LPC from invoicing</v>
      </c>
      <c r="AF405" t="str">
        <f>VLOOKUP(VALUE(H405),'Main_Sub Desc'!F:G,2,)</f>
        <v>Wst Rev Late Payment</v>
      </c>
      <c r="AG405">
        <f>IFERROR(VLOOKUP(VALUE(I405),'PC Mapping'!A:F,6,),"")</f>
        <v>10514</v>
      </c>
      <c r="AH405" s="13" t="str">
        <f>VLOOKUP(AG405,'PC Mapping'!L:M,2,)</f>
        <v>Bolivar Sewer</v>
      </c>
    </row>
    <row r="406" spans="1:34" x14ac:dyDescent="0.2">
      <c r="A406" t="s">
        <v>5868</v>
      </c>
      <c r="B406" t="s">
        <v>5765</v>
      </c>
      <c r="C406" t="s">
        <v>4519</v>
      </c>
      <c r="D406" t="s">
        <v>4520</v>
      </c>
      <c r="E406" s="3">
        <v>45827</v>
      </c>
      <c r="F406" t="s">
        <v>44</v>
      </c>
      <c r="G406" t="s">
        <v>3742</v>
      </c>
      <c r="H406" t="s">
        <v>3722</v>
      </c>
      <c r="I406" t="s">
        <v>4538</v>
      </c>
      <c r="J406" t="s">
        <v>4522</v>
      </c>
      <c r="K406" s="2">
        <v>-6.06</v>
      </c>
      <c r="L406" t="s">
        <v>44</v>
      </c>
      <c r="M406" s="2">
        <v>-6.06</v>
      </c>
      <c r="N406" t="s">
        <v>4523</v>
      </c>
      <c r="O406" t="s">
        <v>4524</v>
      </c>
      <c r="P406" t="s">
        <v>5856</v>
      </c>
      <c r="Q406" t="s">
        <v>5871</v>
      </c>
      <c r="R406" t="s">
        <v>44</v>
      </c>
      <c r="S406" t="s">
        <v>4682</v>
      </c>
      <c r="T406" s="3">
        <v>45827</v>
      </c>
      <c r="U406" s="3">
        <v>45828</v>
      </c>
      <c r="V406" s="2">
        <v>0</v>
      </c>
      <c r="W406" t="s">
        <v>44</v>
      </c>
      <c r="X406" t="s">
        <v>44</v>
      </c>
      <c r="Y406" t="s">
        <v>5872</v>
      </c>
      <c r="Z406" t="s">
        <v>880</v>
      </c>
      <c r="AA406" t="s">
        <v>4529</v>
      </c>
      <c r="AB406" t="s">
        <v>4530</v>
      </c>
      <c r="AC406" t="s">
        <v>89</v>
      </c>
      <c r="AD406" t="str">
        <f t="shared" si="6"/>
        <v>10-60</v>
      </c>
      <c r="AE406" t="str">
        <f>VLOOKUP(AD406,'Main_Sub Desc'!C:D,2,)</f>
        <v>LPC from invoicing</v>
      </c>
      <c r="AF406" t="str">
        <f>VLOOKUP(VALUE(H406),'Main_Sub Desc'!F:G,2,)</f>
        <v>Wtr Rev Late Payment</v>
      </c>
      <c r="AG406">
        <f>IFERROR(VLOOKUP(VALUE(I406),'PC Mapping'!A:F,6,),"")</f>
        <v>10469</v>
      </c>
      <c r="AH406" s="13" t="str">
        <f>VLOOKUP(AG406,'PC Mapping'!L:M,2,)</f>
        <v>Bolivar Water</v>
      </c>
    </row>
    <row r="407" spans="1:34" x14ac:dyDescent="0.2">
      <c r="A407" t="s">
        <v>5873</v>
      </c>
      <c r="B407" t="s">
        <v>5765</v>
      </c>
      <c r="C407" t="s">
        <v>4519</v>
      </c>
      <c r="D407" t="s">
        <v>4520</v>
      </c>
      <c r="E407" s="3">
        <v>45827</v>
      </c>
      <c r="F407" t="s">
        <v>44</v>
      </c>
      <c r="G407" t="s">
        <v>3742</v>
      </c>
      <c r="H407" t="s">
        <v>3722</v>
      </c>
      <c r="I407" t="s">
        <v>4538</v>
      </c>
      <c r="J407" t="s">
        <v>4522</v>
      </c>
      <c r="K407" s="2">
        <v>-6.06</v>
      </c>
      <c r="L407" t="s">
        <v>44</v>
      </c>
      <c r="M407" s="2">
        <v>-6.06</v>
      </c>
      <c r="N407" t="s">
        <v>4523</v>
      </c>
      <c r="O407" t="s">
        <v>4524</v>
      </c>
      <c r="P407" t="s">
        <v>5856</v>
      </c>
      <c r="Q407" t="s">
        <v>5874</v>
      </c>
      <c r="R407" t="s">
        <v>44</v>
      </c>
      <c r="S407" t="s">
        <v>4682</v>
      </c>
      <c r="T407" s="3">
        <v>45827</v>
      </c>
      <c r="U407" s="3">
        <v>45828</v>
      </c>
      <c r="V407" s="2">
        <v>0</v>
      </c>
      <c r="W407" t="s">
        <v>44</v>
      </c>
      <c r="X407" t="s">
        <v>44</v>
      </c>
      <c r="Y407" t="s">
        <v>5872</v>
      </c>
      <c r="Z407" t="s">
        <v>880</v>
      </c>
      <c r="AA407" t="s">
        <v>4529</v>
      </c>
      <c r="AB407" t="s">
        <v>4530</v>
      </c>
      <c r="AC407" t="s">
        <v>89</v>
      </c>
      <c r="AD407" t="str">
        <f t="shared" si="6"/>
        <v>10-60</v>
      </c>
      <c r="AE407" t="str">
        <f>VLOOKUP(AD407,'Main_Sub Desc'!C:D,2,)</f>
        <v>LPC from invoicing</v>
      </c>
      <c r="AF407" t="str">
        <f>VLOOKUP(VALUE(H407),'Main_Sub Desc'!F:G,2,)</f>
        <v>Wtr Rev Late Payment</v>
      </c>
      <c r="AG407">
        <f>IFERROR(VLOOKUP(VALUE(I407),'PC Mapping'!A:F,6,),"")</f>
        <v>10469</v>
      </c>
      <c r="AH407" s="13" t="str">
        <f>VLOOKUP(AG407,'PC Mapping'!L:M,2,)</f>
        <v>Bolivar Water</v>
      </c>
    </row>
    <row r="408" spans="1:34" x14ac:dyDescent="0.2">
      <c r="A408" t="s">
        <v>5873</v>
      </c>
      <c r="B408" t="s">
        <v>5765</v>
      </c>
      <c r="C408" t="s">
        <v>4519</v>
      </c>
      <c r="D408" t="s">
        <v>4520</v>
      </c>
      <c r="E408" s="3">
        <v>45827</v>
      </c>
      <c r="F408" t="s">
        <v>44</v>
      </c>
      <c r="G408" t="s">
        <v>3742</v>
      </c>
      <c r="H408" t="s">
        <v>3716</v>
      </c>
      <c r="I408" t="s">
        <v>4534</v>
      </c>
      <c r="J408" t="s">
        <v>4522</v>
      </c>
      <c r="K408" s="2">
        <v>-8.36</v>
      </c>
      <c r="L408" t="s">
        <v>44</v>
      </c>
      <c r="M408" s="2">
        <v>-8.36</v>
      </c>
      <c r="N408" t="s">
        <v>4523</v>
      </c>
      <c r="O408" t="s">
        <v>4524</v>
      </c>
      <c r="P408" t="s">
        <v>5856</v>
      </c>
      <c r="Q408" t="s">
        <v>5875</v>
      </c>
      <c r="R408" t="s">
        <v>44</v>
      </c>
      <c r="S408" t="s">
        <v>4682</v>
      </c>
      <c r="T408" s="3">
        <v>45827</v>
      </c>
      <c r="U408" s="3">
        <v>45828</v>
      </c>
      <c r="V408" s="2">
        <v>0</v>
      </c>
      <c r="W408" t="s">
        <v>44</v>
      </c>
      <c r="X408" t="s">
        <v>44</v>
      </c>
      <c r="Y408" t="s">
        <v>5870</v>
      </c>
      <c r="Z408" t="s">
        <v>880</v>
      </c>
      <c r="AA408" t="s">
        <v>4529</v>
      </c>
      <c r="AB408" t="s">
        <v>4530</v>
      </c>
      <c r="AC408" t="s">
        <v>89</v>
      </c>
      <c r="AD408" t="str">
        <f t="shared" si="6"/>
        <v>10-60</v>
      </c>
      <c r="AE408" t="str">
        <f>VLOOKUP(AD408,'Main_Sub Desc'!C:D,2,)</f>
        <v>LPC from invoicing</v>
      </c>
      <c r="AF408" t="str">
        <f>VLOOKUP(VALUE(H408),'Main_Sub Desc'!F:G,2,)</f>
        <v>Wst Rev Late Payment</v>
      </c>
      <c r="AG408">
        <f>IFERROR(VLOOKUP(VALUE(I408),'PC Mapping'!A:F,6,),"")</f>
        <v>10514</v>
      </c>
      <c r="AH408" s="13" t="str">
        <f>VLOOKUP(AG408,'PC Mapping'!L:M,2,)</f>
        <v>Bolivar Sewer</v>
      </c>
    </row>
    <row r="409" spans="1:34" x14ac:dyDescent="0.2">
      <c r="A409" t="s">
        <v>5876</v>
      </c>
      <c r="B409" t="s">
        <v>5765</v>
      </c>
      <c r="C409" t="s">
        <v>4519</v>
      </c>
      <c r="D409" t="s">
        <v>4520</v>
      </c>
      <c r="E409" s="3">
        <v>45827</v>
      </c>
      <c r="F409" t="s">
        <v>44</v>
      </c>
      <c r="G409" t="s">
        <v>3742</v>
      </c>
      <c r="H409" t="s">
        <v>3716</v>
      </c>
      <c r="I409" t="s">
        <v>4534</v>
      </c>
      <c r="J409" t="s">
        <v>4522</v>
      </c>
      <c r="K409" s="2">
        <v>-8.36</v>
      </c>
      <c r="L409" t="s">
        <v>44</v>
      </c>
      <c r="M409" s="2">
        <v>-8.36</v>
      </c>
      <c r="N409" t="s">
        <v>4523</v>
      </c>
      <c r="O409" t="s">
        <v>4524</v>
      </c>
      <c r="P409" t="s">
        <v>5856</v>
      </c>
      <c r="Q409" t="s">
        <v>5877</v>
      </c>
      <c r="R409" t="s">
        <v>44</v>
      </c>
      <c r="S409" t="s">
        <v>4682</v>
      </c>
      <c r="T409" s="3">
        <v>45827</v>
      </c>
      <c r="U409" s="3">
        <v>45828</v>
      </c>
      <c r="V409" s="2">
        <v>0</v>
      </c>
      <c r="W409" t="s">
        <v>44</v>
      </c>
      <c r="X409" t="s">
        <v>44</v>
      </c>
      <c r="Y409" t="s">
        <v>5870</v>
      </c>
      <c r="Z409" t="s">
        <v>880</v>
      </c>
      <c r="AA409" t="s">
        <v>4529</v>
      </c>
      <c r="AB409" t="s">
        <v>4530</v>
      </c>
      <c r="AC409" t="s">
        <v>89</v>
      </c>
      <c r="AD409" t="str">
        <f t="shared" si="6"/>
        <v>10-60</v>
      </c>
      <c r="AE409" t="str">
        <f>VLOOKUP(AD409,'Main_Sub Desc'!C:D,2,)</f>
        <v>LPC from invoicing</v>
      </c>
      <c r="AF409" t="str">
        <f>VLOOKUP(VALUE(H409),'Main_Sub Desc'!F:G,2,)</f>
        <v>Wst Rev Late Payment</v>
      </c>
      <c r="AG409">
        <f>IFERROR(VLOOKUP(VALUE(I409),'PC Mapping'!A:F,6,),"")</f>
        <v>10514</v>
      </c>
      <c r="AH409" s="13" t="str">
        <f>VLOOKUP(AG409,'PC Mapping'!L:M,2,)</f>
        <v>Bolivar Sewer</v>
      </c>
    </row>
    <row r="410" spans="1:34" x14ac:dyDescent="0.2">
      <c r="A410" t="s">
        <v>5876</v>
      </c>
      <c r="B410" t="s">
        <v>5765</v>
      </c>
      <c r="C410" t="s">
        <v>4519</v>
      </c>
      <c r="D410" t="s">
        <v>4520</v>
      </c>
      <c r="E410" s="3">
        <v>45827</v>
      </c>
      <c r="F410" t="s">
        <v>44</v>
      </c>
      <c r="G410" t="s">
        <v>3742</v>
      </c>
      <c r="H410" t="s">
        <v>3722</v>
      </c>
      <c r="I410" t="s">
        <v>4538</v>
      </c>
      <c r="J410" t="s">
        <v>4522</v>
      </c>
      <c r="K410" s="2">
        <v>-6.06</v>
      </c>
      <c r="L410" t="s">
        <v>44</v>
      </c>
      <c r="M410" s="2">
        <v>-6.06</v>
      </c>
      <c r="N410" t="s">
        <v>4523</v>
      </c>
      <c r="O410" t="s">
        <v>4524</v>
      </c>
      <c r="P410" t="s">
        <v>5856</v>
      </c>
      <c r="Q410" t="s">
        <v>5878</v>
      </c>
      <c r="R410" t="s">
        <v>44</v>
      </c>
      <c r="S410" t="s">
        <v>4682</v>
      </c>
      <c r="T410" s="3">
        <v>45827</v>
      </c>
      <c r="U410" s="3">
        <v>45828</v>
      </c>
      <c r="V410" s="2">
        <v>0</v>
      </c>
      <c r="W410" t="s">
        <v>44</v>
      </c>
      <c r="X410" t="s">
        <v>44</v>
      </c>
      <c r="Y410" t="s">
        <v>5872</v>
      </c>
      <c r="Z410" t="s">
        <v>880</v>
      </c>
      <c r="AA410" t="s">
        <v>4529</v>
      </c>
      <c r="AB410" t="s">
        <v>4530</v>
      </c>
      <c r="AC410" t="s">
        <v>89</v>
      </c>
      <c r="AD410" t="str">
        <f t="shared" si="6"/>
        <v>10-60</v>
      </c>
      <c r="AE410" t="str">
        <f>VLOOKUP(AD410,'Main_Sub Desc'!C:D,2,)</f>
        <v>LPC from invoicing</v>
      </c>
      <c r="AF410" t="str">
        <f>VLOOKUP(VALUE(H410),'Main_Sub Desc'!F:G,2,)</f>
        <v>Wtr Rev Late Payment</v>
      </c>
      <c r="AG410">
        <f>IFERROR(VLOOKUP(VALUE(I410),'PC Mapping'!A:F,6,),"")</f>
        <v>10469</v>
      </c>
      <c r="AH410" s="13" t="str">
        <f>VLOOKUP(AG410,'PC Mapping'!L:M,2,)</f>
        <v>Bolivar Water</v>
      </c>
    </row>
    <row r="411" spans="1:34" x14ac:dyDescent="0.2">
      <c r="A411" t="s">
        <v>5879</v>
      </c>
      <c r="B411" t="s">
        <v>5765</v>
      </c>
      <c r="C411" t="s">
        <v>4519</v>
      </c>
      <c r="D411" t="s">
        <v>4520</v>
      </c>
      <c r="E411" s="3">
        <v>45827</v>
      </c>
      <c r="F411" t="s">
        <v>44</v>
      </c>
      <c r="G411" t="s">
        <v>3742</v>
      </c>
      <c r="H411" t="s">
        <v>3722</v>
      </c>
      <c r="I411" t="s">
        <v>4538</v>
      </c>
      <c r="J411" t="s">
        <v>4522</v>
      </c>
      <c r="K411" s="2">
        <v>-6.06</v>
      </c>
      <c r="L411" t="s">
        <v>44</v>
      </c>
      <c r="M411" s="2">
        <v>-6.06</v>
      </c>
      <c r="N411" t="s">
        <v>4523</v>
      </c>
      <c r="O411" t="s">
        <v>4524</v>
      </c>
      <c r="P411" t="s">
        <v>5856</v>
      </c>
      <c r="Q411" t="s">
        <v>5880</v>
      </c>
      <c r="R411" t="s">
        <v>44</v>
      </c>
      <c r="S411" t="s">
        <v>4682</v>
      </c>
      <c r="T411" s="3">
        <v>45827</v>
      </c>
      <c r="U411" s="3">
        <v>45828</v>
      </c>
      <c r="V411" s="2">
        <v>0</v>
      </c>
      <c r="W411" t="s">
        <v>44</v>
      </c>
      <c r="X411" t="s">
        <v>44</v>
      </c>
      <c r="Y411" t="s">
        <v>5872</v>
      </c>
      <c r="Z411" t="s">
        <v>880</v>
      </c>
      <c r="AA411" t="s">
        <v>4529</v>
      </c>
      <c r="AB411" t="s">
        <v>4530</v>
      </c>
      <c r="AC411" t="s">
        <v>89</v>
      </c>
      <c r="AD411" t="str">
        <f t="shared" si="6"/>
        <v>10-60</v>
      </c>
      <c r="AE411" t="str">
        <f>VLOOKUP(AD411,'Main_Sub Desc'!C:D,2,)</f>
        <v>LPC from invoicing</v>
      </c>
      <c r="AF411" t="str">
        <f>VLOOKUP(VALUE(H411),'Main_Sub Desc'!F:G,2,)</f>
        <v>Wtr Rev Late Payment</v>
      </c>
      <c r="AG411">
        <f>IFERROR(VLOOKUP(VALUE(I411),'PC Mapping'!A:F,6,),"")</f>
        <v>10469</v>
      </c>
      <c r="AH411" s="13" t="str">
        <f>VLOOKUP(AG411,'PC Mapping'!L:M,2,)</f>
        <v>Bolivar Water</v>
      </c>
    </row>
    <row r="412" spans="1:34" x14ac:dyDescent="0.2">
      <c r="A412" t="s">
        <v>5879</v>
      </c>
      <c r="B412" t="s">
        <v>5765</v>
      </c>
      <c r="C412" t="s">
        <v>4519</v>
      </c>
      <c r="D412" t="s">
        <v>4520</v>
      </c>
      <c r="E412" s="3">
        <v>45827</v>
      </c>
      <c r="F412" t="s">
        <v>44</v>
      </c>
      <c r="G412" t="s">
        <v>3742</v>
      </c>
      <c r="H412" t="s">
        <v>3716</v>
      </c>
      <c r="I412" t="s">
        <v>4534</v>
      </c>
      <c r="J412" t="s">
        <v>4522</v>
      </c>
      <c r="K412" s="2">
        <v>-8.36</v>
      </c>
      <c r="L412" t="s">
        <v>44</v>
      </c>
      <c r="M412" s="2">
        <v>-8.36</v>
      </c>
      <c r="N412" t="s">
        <v>4523</v>
      </c>
      <c r="O412" t="s">
        <v>4524</v>
      </c>
      <c r="P412" t="s">
        <v>5856</v>
      </c>
      <c r="Q412" t="s">
        <v>5881</v>
      </c>
      <c r="R412" t="s">
        <v>44</v>
      </c>
      <c r="S412" t="s">
        <v>4682</v>
      </c>
      <c r="T412" s="3">
        <v>45827</v>
      </c>
      <c r="U412" s="3">
        <v>45828</v>
      </c>
      <c r="V412" s="2">
        <v>0</v>
      </c>
      <c r="W412" t="s">
        <v>44</v>
      </c>
      <c r="X412" t="s">
        <v>44</v>
      </c>
      <c r="Y412" t="s">
        <v>5870</v>
      </c>
      <c r="Z412" t="s">
        <v>880</v>
      </c>
      <c r="AA412" t="s">
        <v>4529</v>
      </c>
      <c r="AB412" t="s">
        <v>4530</v>
      </c>
      <c r="AC412" t="s">
        <v>89</v>
      </c>
      <c r="AD412" t="str">
        <f t="shared" si="6"/>
        <v>10-60</v>
      </c>
      <c r="AE412" t="str">
        <f>VLOOKUP(AD412,'Main_Sub Desc'!C:D,2,)</f>
        <v>LPC from invoicing</v>
      </c>
      <c r="AF412" t="str">
        <f>VLOOKUP(VALUE(H412),'Main_Sub Desc'!F:G,2,)</f>
        <v>Wst Rev Late Payment</v>
      </c>
      <c r="AG412">
        <f>IFERROR(VLOOKUP(VALUE(I412),'PC Mapping'!A:F,6,),"")</f>
        <v>10514</v>
      </c>
      <c r="AH412" s="13" t="str">
        <f>VLOOKUP(AG412,'PC Mapping'!L:M,2,)</f>
        <v>Bolivar Sewer</v>
      </c>
    </row>
    <row r="413" spans="1:34" x14ac:dyDescent="0.2">
      <c r="A413" t="s">
        <v>5882</v>
      </c>
      <c r="B413" t="s">
        <v>5765</v>
      </c>
      <c r="C413" t="s">
        <v>4519</v>
      </c>
      <c r="D413" t="s">
        <v>4520</v>
      </c>
      <c r="E413" s="3">
        <v>45827</v>
      </c>
      <c r="F413" t="s">
        <v>44</v>
      </c>
      <c r="G413" t="s">
        <v>3742</v>
      </c>
      <c r="H413" t="s">
        <v>3716</v>
      </c>
      <c r="I413" t="s">
        <v>4534</v>
      </c>
      <c r="J413" t="s">
        <v>4522</v>
      </c>
      <c r="K413" s="2">
        <v>-8.36</v>
      </c>
      <c r="L413" t="s">
        <v>44</v>
      </c>
      <c r="M413" s="2">
        <v>-8.36</v>
      </c>
      <c r="N413" t="s">
        <v>4523</v>
      </c>
      <c r="O413" t="s">
        <v>4524</v>
      </c>
      <c r="P413" t="s">
        <v>5856</v>
      </c>
      <c r="Q413" t="s">
        <v>5883</v>
      </c>
      <c r="R413" t="s">
        <v>44</v>
      </c>
      <c r="S413" t="s">
        <v>4682</v>
      </c>
      <c r="T413" s="3">
        <v>45827</v>
      </c>
      <c r="U413" s="3">
        <v>45828</v>
      </c>
      <c r="V413" s="2">
        <v>0</v>
      </c>
      <c r="W413" t="s">
        <v>44</v>
      </c>
      <c r="X413" t="s">
        <v>44</v>
      </c>
      <c r="Y413" t="s">
        <v>5870</v>
      </c>
      <c r="Z413" t="s">
        <v>880</v>
      </c>
      <c r="AA413" t="s">
        <v>4529</v>
      </c>
      <c r="AB413" t="s">
        <v>4530</v>
      </c>
      <c r="AC413" t="s">
        <v>89</v>
      </c>
      <c r="AD413" t="str">
        <f t="shared" si="6"/>
        <v>10-60</v>
      </c>
      <c r="AE413" t="str">
        <f>VLOOKUP(AD413,'Main_Sub Desc'!C:D,2,)</f>
        <v>LPC from invoicing</v>
      </c>
      <c r="AF413" t="str">
        <f>VLOOKUP(VALUE(H413),'Main_Sub Desc'!F:G,2,)</f>
        <v>Wst Rev Late Payment</v>
      </c>
      <c r="AG413">
        <f>IFERROR(VLOOKUP(VALUE(I413),'PC Mapping'!A:F,6,),"")</f>
        <v>10514</v>
      </c>
      <c r="AH413" s="13" t="str">
        <f>VLOOKUP(AG413,'PC Mapping'!L:M,2,)</f>
        <v>Bolivar Sewer</v>
      </c>
    </row>
    <row r="414" spans="1:34" x14ac:dyDescent="0.2">
      <c r="A414" t="s">
        <v>5882</v>
      </c>
      <c r="B414" t="s">
        <v>5765</v>
      </c>
      <c r="C414" t="s">
        <v>4519</v>
      </c>
      <c r="D414" t="s">
        <v>4520</v>
      </c>
      <c r="E414" s="3">
        <v>45827</v>
      </c>
      <c r="F414" t="s">
        <v>44</v>
      </c>
      <c r="G414" t="s">
        <v>3742</v>
      </c>
      <c r="H414" t="s">
        <v>3722</v>
      </c>
      <c r="I414" t="s">
        <v>4538</v>
      </c>
      <c r="J414" t="s">
        <v>4522</v>
      </c>
      <c r="K414" s="2">
        <v>-6.06</v>
      </c>
      <c r="L414" t="s">
        <v>44</v>
      </c>
      <c r="M414" s="2">
        <v>-6.06</v>
      </c>
      <c r="N414" t="s">
        <v>4523</v>
      </c>
      <c r="O414" t="s">
        <v>4524</v>
      </c>
      <c r="P414" t="s">
        <v>5856</v>
      </c>
      <c r="Q414" t="s">
        <v>5884</v>
      </c>
      <c r="R414" t="s">
        <v>44</v>
      </c>
      <c r="S414" t="s">
        <v>4682</v>
      </c>
      <c r="T414" s="3">
        <v>45827</v>
      </c>
      <c r="U414" s="3">
        <v>45828</v>
      </c>
      <c r="V414" s="2">
        <v>0</v>
      </c>
      <c r="W414" t="s">
        <v>44</v>
      </c>
      <c r="X414" t="s">
        <v>44</v>
      </c>
      <c r="Y414" t="s">
        <v>5872</v>
      </c>
      <c r="Z414" t="s">
        <v>880</v>
      </c>
      <c r="AA414" t="s">
        <v>4529</v>
      </c>
      <c r="AB414" t="s">
        <v>4530</v>
      </c>
      <c r="AC414" t="s">
        <v>89</v>
      </c>
      <c r="AD414" t="str">
        <f t="shared" si="6"/>
        <v>10-60</v>
      </c>
      <c r="AE414" t="str">
        <f>VLOOKUP(AD414,'Main_Sub Desc'!C:D,2,)</f>
        <v>LPC from invoicing</v>
      </c>
      <c r="AF414" t="str">
        <f>VLOOKUP(VALUE(H414),'Main_Sub Desc'!F:G,2,)</f>
        <v>Wtr Rev Late Payment</v>
      </c>
      <c r="AG414">
        <f>IFERROR(VLOOKUP(VALUE(I414),'PC Mapping'!A:F,6,),"")</f>
        <v>10469</v>
      </c>
      <c r="AH414" s="13" t="str">
        <f>VLOOKUP(AG414,'PC Mapping'!L:M,2,)</f>
        <v>Bolivar Water</v>
      </c>
    </row>
    <row r="415" spans="1:34" x14ac:dyDescent="0.2">
      <c r="A415" t="s">
        <v>5885</v>
      </c>
      <c r="B415" t="s">
        <v>5765</v>
      </c>
      <c r="C415" t="s">
        <v>4519</v>
      </c>
      <c r="D415" t="s">
        <v>4520</v>
      </c>
      <c r="E415" s="3">
        <v>45827</v>
      </c>
      <c r="F415" t="s">
        <v>44</v>
      </c>
      <c r="G415" t="s">
        <v>3742</v>
      </c>
      <c r="H415" t="s">
        <v>3716</v>
      </c>
      <c r="I415" t="s">
        <v>4534</v>
      </c>
      <c r="J415" t="s">
        <v>4522</v>
      </c>
      <c r="K415" s="2">
        <v>-5.5</v>
      </c>
      <c r="L415" t="s">
        <v>44</v>
      </c>
      <c r="M415" s="2">
        <v>-5.5</v>
      </c>
      <c r="N415" t="s">
        <v>4523</v>
      </c>
      <c r="O415" t="s">
        <v>4524</v>
      </c>
      <c r="P415" t="s">
        <v>5886</v>
      </c>
      <c r="Q415" t="s">
        <v>5887</v>
      </c>
      <c r="R415" t="s">
        <v>44</v>
      </c>
      <c r="S415" t="s">
        <v>4682</v>
      </c>
      <c r="T415" s="3">
        <v>45827</v>
      </c>
      <c r="U415" s="3">
        <v>45828</v>
      </c>
      <c r="V415" s="2">
        <v>0</v>
      </c>
      <c r="W415" t="s">
        <v>44</v>
      </c>
      <c r="X415" t="s">
        <v>44</v>
      </c>
      <c r="Y415" t="s">
        <v>5888</v>
      </c>
      <c r="Z415" t="s">
        <v>815</v>
      </c>
      <c r="AA415" t="s">
        <v>4529</v>
      </c>
      <c r="AB415" t="s">
        <v>4530</v>
      </c>
      <c r="AC415" t="s">
        <v>89</v>
      </c>
      <c r="AD415" t="str">
        <f t="shared" si="6"/>
        <v>10-60</v>
      </c>
      <c r="AE415" t="str">
        <f>VLOOKUP(AD415,'Main_Sub Desc'!C:D,2,)</f>
        <v>LPC from invoicing</v>
      </c>
      <c r="AF415" t="str">
        <f>VLOOKUP(VALUE(H415),'Main_Sub Desc'!F:G,2,)</f>
        <v>Wst Rev Late Payment</v>
      </c>
      <c r="AG415">
        <f>IFERROR(VLOOKUP(VALUE(I415),'PC Mapping'!A:F,6,),"")</f>
        <v>10514</v>
      </c>
      <c r="AH415" s="13" t="str">
        <f>VLOOKUP(AG415,'PC Mapping'!L:M,2,)</f>
        <v>Bolivar Sewer</v>
      </c>
    </row>
    <row r="416" spans="1:34" x14ac:dyDescent="0.2">
      <c r="A416" t="s">
        <v>5885</v>
      </c>
      <c r="B416" t="s">
        <v>5765</v>
      </c>
      <c r="C416" t="s">
        <v>4519</v>
      </c>
      <c r="D416" t="s">
        <v>4520</v>
      </c>
      <c r="E416" s="3">
        <v>45827</v>
      </c>
      <c r="F416" t="s">
        <v>44</v>
      </c>
      <c r="G416" t="s">
        <v>3742</v>
      </c>
      <c r="H416" t="s">
        <v>3722</v>
      </c>
      <c r="I416" t="s">
        <v>4538</v>
      </c>
      <c r="J416" t="s">
        <v>4522</v>
      </c>
      <c r="K416" s="2">
        <v>-5</v>
      </c>
      <c r="L416" t="s">
        <v>44</v>
      </c>
      <c r="M416" s="2">
        <v>-5</v>
      </c>
      <c r="N416" t="s">
        <v>4523</v>
      </c>
      <c r="O416" t="s">
        <v>4524</v>
      </c>
      <c r="P416" t="s">
        <v>5886</v>
      </c>
      <c r="Q416" t="s">
        <v>5889</v>
      </c>
      <c r="R416" t="s">
        <v>44</v>
      </c>
      <c r="S416" t="s">
        <v>4682</v>
      </c>
      <c r="T416" s="3">
        <v>45827</v>
      </c>
      <c r="U416" s="3">
        <v>45828</v>
      </c>
      <c r="V416" s="2">
        <v>0</v>
      </c>
      <c r="W416" t="s">
        <v>44</v>
      </c>
      <c r="X416" t="s">
        <v>44</v>
      </c>
      <c r="Y416" t="s">
        <v>5890</v>
      </c>
      <c r="Z416" t="s">
        <v>815</v>
      </c>
      <c r="AA416" t="s">
        <v>4529</v>
      </c>
      <c r="AB416" t="s">
        <v>4530</v>
      </c>
      <c r="AC416" t="s">
        <v>89</v>
      </c>
      <c r="AD416" t="str">
        <f t="shared" si="6"/>
        <v>10-60</v>
      </c>
      <c r="AE416" t="str">
        <f>VLOOKUP(AD416,'Main_Sub Desc'!C:D,2,)</f>
        <v>LPC from invoicing</v>
      </c>
      <c r="AF416" t="str">
        <f>VLOOKUP(VALUE(H416),'Main_Sub Desc'!F:G,2,)</f>
        <v>Wtr Rev Late Payment</v>
      </c>
      <c r="AG416">
        <f>IFERROR(VLOOKUP(VALUE(I416),'PC Mapping'!A:F,6,),"")</f>
        <v>10469</v>
      </c>
      <c r="AH416" s="13" t="str">
        <f>VLOOKUP(AG416,'PC Mapping'!L:M,2,)</f>
        <v>Bolivar Water</v>
      </c>
    </row>
    <row r="417" spans="1:34" x14ac:dyDescent="0.2">
      <c r="A417" t="s">
        <v>5891</v>
      </c>
      <c r="B417" t="s">
        <v>5892</v>
      </c>
      <c r="C417" t="s">
        <v>4519</v>
      </c>
      <c r="D417" t="s">
        <v>4520</v>
      </c>
      <c r="E417" s="3">
        <v>45828</v>
      </c>
      <c r="F417" t="s">
        <v>44</v>
      </c>
      <c r="G417" t="s">
        <v>3742</v>
      </c>
      <c r="H417" t="s">
        <v>3716</v>
      </c>
      <c r="I417" t="s">
        <v>4534</v>
      </c>
      <c r="J417" t="s">
        <v>4522</v>
      </c>
      <c r="K417" s="2">
        <v>-5</v>
      </c>
      <c r="L417" t="s">
        <v>44</v>
      </c>
      <c r="M417" s="2">
        <v>-5</v>
      </c>
      <c r="N417" t="s">
        <v>4523</v>
      </c>
      <c r="O417" t="s">
        <v>4524</v>
      </c>
      <c r="P417" t="s">
        <v>5893</v>
      </c>
      <c r="Q417" t="s">
        <v>5894</v>
      </c>
      <c r="R417" t="s">
        <v>44</v>
      </c>
      <c r="S417" t="s">
        <v>4682</v>
      </c>
      <c r="T417" s="3">
        <v>45828</v>
      </c>
      <c r="U417" s="3">
        <v>45831</v>
      </c>
      <c r="V417" s="2">
        <v>0</v>
      </c>
      <c r="W417" t="s">
        <v>44</v>
      </c>
      <c r="X417" t="s">
        <v>44</v>
      </c>
      <c r="Y417" t="s">
        <v>5895</v>
      </c>
      <c r="Z417" t="s">
        <v>5896</v>
      </c>
      <c r="AA417" t="s">
        <v>4529</v>
      </c>
      <c r="AB417" t="s">
        <v>4530</v>
      </c>
      <c r="AC417" t="s">
        <v>99</v>
      </c>
      <c r="AD417" t="str">
        <f t="shared" si="6"/>
        <v>10-60</v>
      </c>
      <c r="AE417" t="str">
        <f>VLOOKUP(AD417,'Main_Sub Desc'!C:D,2,)</f>
        <v>LPC from invoicing</v>
      </c>
      <c r="AF417" t="str">
        <f>VLOOKUP(VALUE(H417),'Main_Sub Desc'!F:G,2,)</f>
        <v>Wst Rev Late Payment</v>
      </c>
      <c r="AG417">
        <f>IFERROR(VLOOKUP(VALUE(I417),'PC Mapping'!A:F,6,),"")</f>
        <v>10514</v>
      </c>
      <c r="AH417" s="13" t="str">
        <f>VLOOKUP(AG417,'PC Mapping'!L:M,2,)</f>
        <v>Bolivar Sewer</v>
      </c>
    </row>
    <row r="418" spans="1:34" x14ac:dyDescent="0.2">
      <c r="A418" t="s">
        <v>5891</v>
      </c>
      <c r="B418" t="s">
        <v>5892</v>
      </c>
      <c r="C418" t="s">
        <v>4519</v>
      </c>
      <c r="D418" t="s">
        <v>4520</v>
      </c>
      <c r="E418" s="3">
        <v>45828</v>
      </c>
      <c r="F418" t="s">
        <v>44</v>
      </c>
      <c r="G418" t="s">
        <v>3742</v>
      </c>
      <c r="H418" t="s">
        <v>3722</v>
      </c>
      <c r="I418" t="s">
        <v>4538</v>
      </c>
      <c r="J418" t="s">
        <v>4522</v>
      </c>
      <c r="K418" s="2">
        <v>-5</v>
      </c>
      <c r="L418" t="s">
        <v>44</v>
      </c>
      <c r="M418" s="2">
        <v>-5</v>
      </c>
      <c r="N418" t="s">
        <v>4523</v>
      </c>
      <c r="O418" t="s">
        <v>4524</v>
      </c>
      <c r="P418" t="s">
        <v>5893</v>
      </c>
      <c r="Q418" t="s">
        <v>5897</v>
      </c>
      <c r="R418" t="s">
        <v>44</v>
      </c>
      <c r="S418" t="s">
        <v>4682</v>
      </c>
      <c r="T418" s="3">
        <v>45828</v>
      </c>
      <c r="U418" s="3">
        <v>45831</v>
      </c>
      <c r="V418" s="2">
        <v>0</v>
      </c>
      <c r="W418" t="s">
        <v>44</v>
      </c>
      <c r="X418" t="s">
        <v>44</v>
      </c>
      <c r="Y418" t="s">
        <v>5898</v>
      </c>
      <c r="Z418" t="s">
        <v>5896</v>
      </c>
      <c r="AA418" t="s">
        <v>4529</v>
      </c>
      <c r="AB418" t="s">
        <v>4530</v>
      </c>
      <c r="AC418" t="s">
        <v>99</v>
      </c>
      <c r="AD418" t="str">
        <f t="shared" si="6"/>
        <v>10-60</v>
      </c>
      <c r="AE418" t="str">
        <f>VLOOKUP(AD418,'Main_Sub Desc'!C:D,2,)</f>
        <v>LPC from invoicing</v>
      </c>
      <c r="AF418" t="str">
        <f>VLOOKUP(VALUE(H418),'Main_Sub Desc'!F:G,2,)</f>
        <v>Wtr Rev Late Payment</v>
      </c>
      <c r="AG418">
        <f>IFERROR(VLOOKUP(VALUE(I418),'PC Mapping'!A:F,6,),"")</f>
        <v>10469</v>
      </c>
      <c r="AH418" s="13" t="str">
        <f>VLOOKUP(AG418,'PC Mapping'!L:M,2,)</f>
        <v>Bolivar Water</v>
      </c>
    </row>
    <row r="419" spans="1:34" x14ac:dyDescent="0.2">
      <c r="A419" t="s">
        <v>5899</v>
      </c>
      <c r="B419" t="s">
        <v>5892</v>
      </c>
      <c r="C419" t="s">
        <v>4519</v>
      </c>
      <c r="D419" t="s">
        <v>4520</v>
      </c>
      <c r="E419" s="3">
        <v>45828</v>
      </c>
      <c r="F419" t="s">
        <v>44</v>
      </c>
      <c r="G419" t="s">
        <v>3742</v>
      </c>
      <c r="H419" t="s">
        <v>3722</v>
      </c>
      <c r="I419" t="s">
        <v>3752</v>
      </c>
      <c r="J419" t="s">
        <v>4522</v>
      </c>
      <c r="K419" s="2">
        <v>-5</v>
      </c>
      <c r="L419" t="s">
        <v>44</v>
      </c>
      <c r="M419" s="2">
        <v>-5</v>
      </c>
      <c r="N419" t="s">
        <v>4523</v>
      </c>
      <c r="O419" t="s">
        <v>4524</v>
      </c>
      <c r="P419" t="s">
        <v>5900</v>
      </c>
      <c r="Q419" t="s">
        <v>5901</v>
      </c>
      <c r="R419" t="s">
        <v>44</v>
      </c>
      <c r="S419" t="s">
        <v>4715</v>
      </c>
      <c r="T419" s="3">
        <v>45828</v>
      </c>
      <c r="U419" s="3">
        <v>45831</v>
      </c>
      <c r="V419" s="2">
        <v>0</v>
      </c>
      <c r="W419" t="s">
        <v>44</v>
      </c>
      <c r="X419" t="s">
        <v>44</v>
      </c>
      <c r="Y419" t="s">
        <v>5902</v>
      </c>
      <c r="Z419" t="s">
        <v>1671</v>
      </c>
      <c r="AA419" t="s">
        <v>4529</v>
      </c>
      <c r="AB419" t="s">
        <v>4530</v>
      </c>
      <c r="AC419" t="s">
        <v>89</v>
      </c>
      <c r="AD419" t="str">
        <f t="shared" si="6"/>
        <v>10-60</v>
      </c>
      <c r="AE419" t="str">
        <f>VLOOKUP(AD419,'Main_Sub Desc'!C:D,2,)</f>
        <v>LPC from invoicing</v>
      </c>
      <c r="AF419" t="str">
        <f>VLOOKUP(VALUE(H419),'Main_Sub Desc'!F:G,2,)</f>
        <v>Wtr Rev Late Payment</v>
      </c>
      <c r="AG419">
        <f>IFERROR(VLOOKUP(VALUE(I419),'PC Mapping'!A:F,6,),"")</f>
        <v>10719</v>
      </c>
      <c r="AH419" s="13" t="str">
        <f>VLOOKUP(AG419,'PC Mapping'!L:M,2,)</f>
        <v>All Other Water</v>
      </c>
    </row>
    <row r="420" spans="1:34" x14ac:dyDescent="0.2">
      <c r="A420" t="s">
        <v>5903</v>
      </c>
      <c r="B420" t="s">
        <v>5892</v>
      </c>
      <c r="C420" t="s">
        <v>4519</v>
      </c>
      <c r="D420" t="s">
        <v>4520</v>
      </c>
      <c r="E420" s="3">
        <v>45828</v>
      </c>
      <c r="F420" t="s">
        <v>44</v>
      </c>
      <c r="G420" t="s">
        <v>3742</v>
      </c>
      <c r="H420" t="s">
        <v>3722</v>
      </c>
      <c r="I420" t="s">
        <v>3752</v>
      </c>
      <c r="J420" t="s">
        <v>4522</v>
      </c>
      <c r="K420" s="2">
        <v>-5</v>
      </c>
      <c r="L420" t="s">
        <v>44</v>
      </c>
      <c r="M420" s="2">
        <v>-5</v>
      </c>
      <c r="N420" t="s">
        <v>4523</v>
      </c>
      <c r="O420" t="s">
        <v>4524</v>
      </c>
      <c r="P420" t="s">
        <v>5900</v>
      </c>
      <c r="Q420" t="s">
        <v>5904</v>
      </c>
      <c r="R420" t="s">
        <v>44</v>
      </c>
      <c r="S420" t="s">
        <v>4715</v>
      </c>
      <c r="T420" s="3">
        <v>45828</v>
      </c>
      <c r="U420" s="3">
        <v>45831</v>
      </c>
      <c r="V420" s="2">
        <v>0</v>
      </c>
      <c r="W420" t="s">
        <v>44</v>
      </c>
      <c r="X420" t="s">
        <v>44</v>
      </c>
      <c r="Y420" t="s">
        <v>5902</v>
      </c>
      <c r="Z420" t="s">
        <v>1671</v>
      </c>
      <c r="AA420" t="s">
        <v>4529</v>
      </c>
      <c r="AB420" t="s">
        <v>4530</v>
      </c>
      <c r="AC420" t="s">
        <v>89</v>
      </c>
      <c r="AD420" t="str">
        <f t="shared" si="6"/>
        <v>10-60</v>
      </c>
      <c r="AE420" t="str">
        <f>VLOOKUP(AD420,'Main_Sub Desc'!C:D,2,)</f>
        <v>LPC from invoicing</v>
      </c>
      <c r="AF420" t="str">
        <f>VLOOKUP(VALUE(H420),'Main_Sub Desc'!F:G,2,)</f>
        <v>Wtr Rev Late Payment</v>
      </c>
      <c r="AG420">
        <f>IFERROR(VLOOKUP(VALUE(I420),'PC Mapping'!A:F,6,),"")</f>
        <v>10719</v>
      </c>
      <c r="AH420" s="13" t="str">
        <f>VLOOKUP(AG420,'PC Mapping'!L:M,2,)</f>
        <v>All Other Water</v>
      </c>
    </row>
    <row r="421" spans="1:34" x14ac:dyDescent="0.2">
      <c r="A421" t="s">
        <v>5905</v>
      </c>
      <c r="B421" t="s">
        <v>5892</v>
      </c>
      <c r="C421" t="s">
        <v>4519</v>
      </c>
      <c r="D421" t="s">
        <v>4520</v>
      </c>
      <c r="E421" s="3">
        <v>45827</v>
      </c>
      <c r="F421" t="s">
        <v>44</v>
      </c>
      <c r="G421" t="s">
        <v>3742</v>
      </c>
      <c r="H421" t="s">
        <v>3722</v>
      </c>
      <c r="I421" t="s">
        <v>3752</v>
      </c>
      <c r="J421" t="s">
        <v>4522</v>
      </c>
      <c r="K421" s="2">
        <v>-5</v>
      </c>
      <c r="L421" t="s">
        <v>44</v>
      </c>
      <c r="M421" s="2">
        <v>-5</v>
      </c>
      <c r="N421" t="s">
        <v>4523</v>
      </c>
      <c r="O421" t="s">
        <v>4524</v>
      </c>
      <c r="P421" t="s">
        <v>5906</v>
      </c>
      <c r="Q421" t="s">
        <v>5907</v>
      </c>
      <c r="R421" t="s">
        <v>44</v>
      </c>
      <c r="S421" t="s">
        <v>4688</v>
      </c>
      <c r="T421" s="3">
        <v>45828</v>
      </c>
      <c r="U421" s="3">
        <v>45828</v>
      </c>
      <c r="V421" s="2">
        <v>0</v>
      </c>
      <c r="W421" t="s">
        <v>44</v>
      </c>
      <c r="X421" t="s">
        <v>44</v>
      </c>
      <c r="Y421" t="s">
        <v>5908</v>
      </c>
      <c r="Z421" t="s">
        <v>2528</v>
      </c>
      <c r="AA421" t="s">
        <v>4529</v>
      </c>
      <c r="AB421" t="s">
        <v>4530</v>
      </c>
      <c r="AC421" t="s">
        <v>99</v>
      </c>
      <c r="AD421" t="str">
        <f t="shared" si="6"/>
        <v>10-60</v>
      </c>
      <c r="AE421" t="str">
        <f>VLOOKUP(AD421,'Main_Sub Desc'!C:D,2,)</f>
        <v>LPC from invoicing</v>
      </c>
      <c r="AF421" t="str">
        <f>VLOOKUP(VALUE(H421),'Main_Sub Desc'!F:G,2,)</f>
        <v>Wtr Rev Late Payment</v>
      </c>
      <c r="AG421">
        <f>IFERROR(VLOOKUP(VALUE(I421),'PC Mapping'!A:F,6,),"")</f>
        <v>10719</v>
      </c>
      <c r="AH421" s="13" t="str">
        <f>VLOOKUP(AG421,'PC Mapping'!L:M,2,)</f>
        <v>All Other Water</v>
      </c>
    </row>
    <row r="422" spans="1:34" x14ac:dyDescent="0.2">
      <c r="A422" t="s">
        <v>5909</v>
      </c>
      <c r="B422" t="s">
        <v>5892</v>
      </c>
      <c r="C422" t="s">
        <v>4519</v>
      </c>
      <c r="D422" t="s">
        <v>4520</v>
      </c>
      <c r="E422" s="3">
        <v>45827</v>
      </c>
      <c r="F422" t="s">
        <v>44</v>
      </c>
      <c r="G422" t="s">
        <v>3742</v>
      </c>
      <c r="H422" t="s">
        <v>3722</v>
      </c>
      <c r="I422" t="s">
        <v>3752</v>
      </c>
      <c r="J422" t="s">
        <v>4522</v>
      </c>
      <c r="K422" s="2">
        <v>-28.75</v>
      </c>
      <c r="L422" t="s">
        <v>44</v>
      </c>
      <c r="M422" s="2">
        <v>-28.75</v>
      </c>
      <c r="N422" t="s">
        <v>4523</v>
      </c>
      <c r="O422" t="s">
        <v>4524</v>
      </c>
      <c r="P422" t="s">
        <v>5910</v>
      </c>
      <c r="Q422" t="s">
        <v>5911</v>
      </c>
      <c r="R422" t="s">
        <v>44</v>
      </c>
      <c r="S422" t="s">
        <v>4688</v>
      </c>
      <c r="T422" s="3">
        <v>45828</v>
      </c>
      <c r="U422" s="3">
        <v>45828</v>
      </c>
      <c r="V422" s="2">
        <v>0</v>
      </c>
      <c r="W422" t="s">
        <v>44</v>
      </c>
      <c r="X422" t="s">
        <v>44</v>
      </c>
      <c r="Y422" t="s">
        <v>5912</v>
      </c>
      <c r="Z422" t="s">
        <v>3431</v>
      </c>
      <c r="AA422" t="s">
        <v>4529</v>
      </c>
      <c r="AB422" t="s">
        <v>4530</v>
      </c>
      <c r="AC422" t="s">
        <v>99</v>
      </c>
      <c r="AD422" t="str">
        <f t="shared" si="6"/>
        <v>10-60</v>
      </c>
      <c r="AE422" t="str">
        <f>VLOOKUP(AD422,'Main_Sub Desc'!C:D,2,)</f>
        <v>LPC from invoicing</v>
      </c>
      <c r="AF422" t="str">
        <f>VLOOKUP(VALUE(H422),'Main_Sub Desc'!F:G,2,)</f>
        <v>Wtr Rev Late Payment</v>
      </c>
      <c r="AG422">
        <f>IFERROR(VLOOKUP(VALUE(I422),'PC Mapping'!A:F,6,),"")</f>
        <v>10719</v>
      </c>
      <c r="AH422" s="13" t="str">
        <f>VLOOKUP(AG422,'PC Mapping'!L:M,2,)</f>
        <v>All Other Water</v>
      </c>
    </row>
    <row r="423" spans="1:34" x14ac:dyDescent="0.2">
      <c r="A423" t="s">
        <v>5913</v>
      </c>
      <c r="B423" t="s">
        <v>5892</v>
      </c>
      <c r="C423" t="s">
        <v>4519</v>
      </c>
      <c r="D423" t="s">
        <v>4520</v>
      </c>
      <c r="E423" s="3">
        <v>45827</v>
      </c>
      <c r="F423" t="s">
        <v>44</v>
      </c>
      <c r="G423" t="s">
        <v>3742</v>
      </c>
      <c r="H423" t="s">
        <v>3722</v>
      </c>
      <c r="I423" t="s">
        <v>3752</v>
      </c>
      <c r="J423" t="s">
        <v>4522</v>
      </c>
      <c r="K423" s="2">
        <v>-38.06</v>
      </c>
      <c r="L423" t="s">
        <v>44</v>
      </c>
      <c r="M423" s="2">
        <v>-38.06</v>
      </c>
      <c r="N423" t="s">
        <v>4523</v>
      </c>
      <c r="O423" t="s">
        <v>4524</v>
      </c>
      <c r="P423" t="s">
        <v>5914</v>
      </c>
      <c r="Q423" t="s">
        <v>5915</v>
      </c>
      <c r="R423" t="s">
        <v>44</v>
      </c>
      <c r="S423" t="s">
        <v>4688</v>
      </c>
      <c r="T423" s="3">
        <v>45828</v>
      </c>
      <c r="U423" s="3">
        <v>45828</v>
      </c>
      <c r="V423" s="2">
        <v>0</v>
      </c>
      <c r="W423" t="s">
        <v>44</v>
      </c>
      <c r="X423" t="s">
        <v>44</v>
      </c>
      <c r="Y423" t="s">
        <v>5916</v>
      </c>
      <c r="Z423" t="s">
        <v>2970</v>
      </c>
      <c r="AA423" t="s">
        <v>4529</v>
      </c>
      <c r="AB423" t="s">
        <v>4530</v>
      </c>
      <c r="AC423" t="s">
        <v>89</v>
      </c>
      <c r="AD423" t="str">
        <f t="shared" si="6"/>
        <v>10-60</v>
      </c>
      <c r="AE423" t="str">
        <f>VLOOKUP(AD423,'Main_Sub Desc'!C:D,2,)</f>
        <v>LPC from invoicing</v>
      </c>
      <c r="AF423" t="str">
        <f>VLOOKUP(VALUE(H423),'Main_Sub Desc'!F:G,2,)</f>
        <v>Wtr Rev Late Payment</v>
      </c>
      <c r="AG423">
        <f>IFERROR(VLOOKUP(VALUE(I423),'PC Mapping'!A:F,6,),"")</f>
        <v>10719</v>
      </c>
      <c r="AH423" s="13" t="str">
        <f>VLOOKUP(AG423,'PC Mapping'!L:M,2,)</f>
        <v>All Other Water</v>
      </c>
    </row>
    <row r="424" spans="1:34" x14ac:dyDescent="0.2">
      <c r="A424" t="s">
        <v>5917</v>
      </c>
      <c r="B424" t="s">
        <v>5892</v>
      </c>
      <c r="C424" t="s">
        <v>4519</v>
      </c>
      <c r="D424" t="s">
        <v>4520</v>
      </c>
      <c r="E424" s="3">
        <v>45827</v>
      </c>
      <c r="F424" t="s">
        <v>44</v>
      </c>
      <c r="G424" t="s">
        <v>3742</v>
      </c>
      <c r="H424" t="s">
        <v>3722</v>
      </c>
      <c r="I424" t="s">
        <v>3752</v>
      </c>
      <c r="J424" t="s">
        <v>4522</v>
      </c>
      <c r="K424" s="2">
        <v>-10.61</v>
      </c>
      <c r="L424" t="s">
        <v>44</v>
      </c>
      <c r="M424" s="2">
        <v>-10.61</v>
      </c>
      <c r="N424" t="s">
        <v>4523</v>
      </c>
      <c r="O424" t="s">
        <v>4524</v>
      </c>
      <c r="P424" t="s">
        <v>5918</v>
      </c>
      <c r="Q424" t="s">
        <v>5919</v>
      </c>
      <c r="R424" t="s">
        <v>44</v>
      </c>
      <c r="S424" t="s">
        <v>4688</v>
      </c>
      <c r="T424" s="3">
        <v>45828</v>
      </c>
      <c r="U424" s="3">
        <v>45828</v>
      </c>
      <c r="V424" s="2">
        <v>0</v>
      </c>
      <c r="W424" t="s">
        <v>44</v>
      </c>
      <c r="X424" t="s">
        <v>44</v>
      </c>
      <c r="Y424" t="s">
        <v>5920</v>
      </c>
      <c r="Z424" t="s">
        <v>5921</v>
      </c>
      <c r="AA424" t="s">
        <v>4529</v>
      </c>
      <c r="AB424" t="s">
        <v>4530</v>
      </c>
      <c r="AC424" t="s">
        <v>89</v>
      </c>
      <c r="AD424" t="str">
        <f t="shared" si="6"/>
        <v>10-60</v>
      </c>
      <c r="AE424" t="str">
        <f>VLOOKUP(AD424,'Main_Sub Desc'!C:D,2,)</f>
        <v>LPC from invoicing</v>
      </c>
      <c r="AF424" t="str">
        <f>VLOOKUP(VALUE(H424),'Main_Sub Desc'!F:G,2,)</f>
        <v>Wtr Rev Late Payment</v>
      </c>
      <c r="AG424">
        <f>IFERROR(VLOOKUP(VALUE(I424),'PC Mapping'!A:F,6,),"")</f>
        <v>10719</v>
      </c>
      <c r="AH424" s="13" t="str">
        <f>VLOOKUP(AG424,'PC Mapping'!L:M,2,)</f>
        <v>All Other Water</v>
      </c>
    </row>
    <row r="425" spans="1:34" x14ac:dyDescent="0.2">
      <c r="A425" t="s">
        <v>5922</v>
      </c>
      <c r="B425" t="s">
        <v>5892</v>
      </c>
      <c r="C425" t="s">
        <v>4519</v>
      </c>
      <c r="D425" t="s">
        <v>4520</v>
      </c>
      <c r="E425" s="3">
        <v>45827</v>
      </c>
      <c r="F425" t="s">
        <v>44</v>
      </c>
      <c r="G425" t="s">
        <v>3742</v>
      </c>
      <c r="H425" t="s">
        <v>3716</v>
      </c>
      <c r="I425" t="s">
        <v>4846</v>
      </c>
      <c r="J425" t="s">
        <v>4522</v>
      </c>
      <c r="K425" s="2">
        <v>-5</v>
      </c>
      <c r="L425" t="s">
        <v>44</v>
      </c>
      <c r="M425" s="2">
        <v>-5</v>
      </c>
      <c r="N425" t="s">
        <v>4523</v>
      </c>
      <c r="O425" t="s">
        <v>4524</v>
      </c>
      <c r="P425" t="s">
        <v>5923</v>
      </c>
      <c r="Q425" t="s">
        <v>5924</v>
      </c>
      <c r="R425" t="s">
        <v>44</v>
      </c>
      <c r="S425" t="s">
        <v>4688</v>
      </c>
      <c r="T425" s="3">
        <v>45828</v>
      </c>
      <c r="U425" s="3">
        <v>45828</v>
      </c>
      <c r="V425" s="2">
        <v>0</v>
      </c>
      <c r="W425" t="s">
        <v>44</v>
      </c>
      <c r="X425" t="s">
        <v>44</v>
      </c>
      <c r="Y425" t="s">
        <v>5925</v>
      </c>
      <c r="Z425" t="s">
        <v>5926</v>
      </c>
      <c r="AA425" t="s">
        <v>4529</v>
      </c>
      <c r="AB425" t="s">
        <v>4530</v>
      </c>
      <c r="AC425" t="s">
        <v>89</v>
      </c>
      <c r="AD425" t="str">
        <f t="shared" si="6"/>
        <v>10-60</v>
      </c>
      <c r="AE425" t="str">
        <f>VLOOKUP(AD425,'Main_Sub Desc'!C:D,2,)</f>
        <v>LPC from invoicing</v>
      </c>
      <c r="AF425" t="str">
        <f>VLOOKUP(VALUE(H425),'Main_Sub Desc'!F:G,2,)</f>
        <v>Wst Rev Late Payment</v>
      </c>
      <c r="AG425">
        <f>IFERROR(VLOOKUP(VALUE(I425),'PC Mapping'!A:F,6,),"")</f>
        <v>10721</v>
      </c>
      <c r="AH425" s="13" t="str">
        <f>VLOOKUP(AG425,'PC Mapping'!L:M,2,)</f>
        <v>Silverleaf Sewer</v>
      </c>
    </row>
    <row r="426" spans="1:34" x14ac:dyDescent="0.2">
      <c r="A426" t="s">
        <v>5922</v>
      </c>
      <c r="B426" t="s">
        <v>5892</v>
      </c>
      <c r="C426" t="s">
        <v>4519</v>
      </c>
      <c r="D426" t="s">
        <v>4520</v>
      </c>
      <c r="E426" s="3">
        <v>45827</v>
      </c>
      <c r="F426" t="s">
        <v>44</v>
      </c>
      <c r="G426" t="s">
        <v>3742</v>
      </c>
      <c r="H426" t="s">
        <v>3722</v>
      </c>
      <c r="I426" t="s">
        <v>3752</v>
      </c>
      <c r="J426" t="s">
        <v>4522</v>
      </c>
      <c r="K426" s="2">
        <v>-5</v>
      </c>
      <c r="L426" t="s">
        <v>44</v>
      </c>
      <c r="M426" s="2">
        <v>-5</v>
      </c>
      <c r="N426" t="s">
        <v>4523</v>
      </c>
      <c r="O426" t="s">
        <v>4524</v>
      </c>
      <c r="P426" t="s">
        <v>5923</v>
      </c>
      <c r="Q426" t="s">
        <v>5927</v>
      </c>
      <c r="R426" t="s">
        <v>44</v>
      </c>
      <c r="S426" t="s">
        <v>4688</v>
      </c>
      <c r="T426" s="3">
        <v>45828</v>
      </c>
      <c r="U426" s="3">
        <v>45828</v>
      </c>
      <c r="V426" s="2">
        <v>0</v>
      </c>
      <c r="W426" t="s">
        <v>44</v>
      </c>
      <c r="X426" t="s">
        <v>44</v>
      </c>
      <c r="Y426" t="s">
        <v>5928</v>
      </c>
      <c r="Z426" t="s">
        <v>5926</v>
      </c>
      <c r="AA426" t="s">
        <v>4529</v>
      </c>
      <c r="AB426" t="s">
        <v>4530</v>
      </c>
      <c r="AC426" t="s">
        <v>89</v>
      </c>
      <c r="AD426" t="str">
        <f t="shared" si="6"/>
        <v>10-60</v>
      </c>
      <c r="AE426" t="str">
        <f>VLOOKUP(AD426,'Main_Sub Desc'!C:D,2,)</f>
        <v>LPC from invoicing</v>
      </c>
      <c r="AF426" t="str">
        <f>VLOOKUP(VALUE(H426),'Main_Sub Desc'!F:G,2,)</f>
        <v>Wtr Rev Late Payment</v>
      </c>
      <c r="AG426">
        <f>IFERROR(VLOOKUP(VALUE(I426),'PC Mapping'!A:F,6,),"")</f>
        <v>10719</v>
      </c>
      <c r="AH426" s="13" t="str">
        <f>VLOOKUP(AG426,'PC Mapping'!L:M,2,)</f>
        <v>All Other Water</v>
      </c>
    </row>
    <row r="427" spans="1:34" x14ac:dyDescent="0.2">
      <c r="A427" t="s">
        <v>5929</v>
      </c>
      <c r="B427" t="s">
        <v>5892</v>
      </c>
      <c r="C427" t="s">
        <v>4519</v>
      </c>
      <c r="D427" t="s">
        <v>4520</v>
      </c>
      <c r="E427" s="3">
        <v>45827</v>
      </c>
      <c r="F427" t="s">
        <v>44</v>
      </c>
      <c r="G427" t="s">
        <v>3742</v>
      </c>
      <c r="H427" t="s">
        <v>3722</v>
      </c>
      <c r="I427" t="s">
        <v>3752</v>
      </c>
      <c r="J427" t="s">
        <v>4522</v>
      </c>
      <c r="K427" s="2">
        <v>-5</v>
      </c>
      <c r="L427" t="s">
        <v>44</v>
      </c>
      <c r="M427" s="2">
        <v>-5</v>
      </c>
      <c r="N427" t="s">
        <v>4523</v>
      </c>
      <c r="O427" t="s">
        <v>4524</v>
      </c>
      <c r="P427" t="s">
        <v>5930</v>
      </c>
      <c r="Q427" t="s">
        <v>5931</v>
      </c>
      <c r="R427" t="s">
        <v>44</v>
      </c>
      <c r="S427" t="s">
        <v>4688</v>
      </c>
      <c r="T427" s="3">
        <v>45828</v>
      </c>
      <c r="U427" s="3">
        <v>45828</v>
      </c>
      <c r="V427" s="2">
        <v>0</v>
      </c>
      <c r="W427" t="s">
        <v>44</v>
      </c>
      <c r="X427" t="s">
        <v>44</v>
      </c>
      <c r="Y427" t="s">
        <v>5932</v>
      </c>
      <c r="Z427" t="s">
        <v>1677</v>
      </c>
      <c r="AA427" t="s">
        <v>4529</v>
      </c>
      <c r="AB427" t="s">
        <v>4530</v>
      </c>
      <c r="AC427" t="s">
        <v>89</v>
      </c>
      <c r="AD427" t="str">
        <f t="shared" si="6"/>
        <v>10-60</v>
      </c>
      <c r="AE427" t="str">
        <f>VLOOKUP(AD427,'Main_Sub Desc'!C:D,2,)</f>
        <v>LPC from invoicing</v>
      </c>
      <c r="AF427" t="str">
        <f>VLOOKUP(VALUE(H427),'Main_Sub Desc'!F:G,2,)</f>
        <v>Wtr Rev Late Payment</v>
      </c>
      <c r="AG427">
        <f>IFERROR(VLOOKUP(VALUE(I427),'PC Mapping'!A:F,6,),"")</f>
        <v>10719</v>
      </c>
      <c r="AH427" s="13" t="str">
        <f>VLOOKUP(AG427,'PC Mapping'!L:M,2,)</f>
        <v>All Other Water</v>
      </c>
    </row>
    <row r="428" spans="1:34" x14ac:dyDescent="0.2">
      <c r="A428" t="s">
        <v>5929</v>
      </c>
      <c r="B428" t="s">
        <v>5892</v>
      </c>
      <c r="C428" t="s">
        <v>4519</v>
      </c>
      <c r="D428" t="s">
        <v>4520</v>
      </c>
      <c r="E428" s="3">
        <v>45827</v>
      </c>
      <c r="F428" t="s">
        <v>44</v>
      </c>
      <c r="G428" t="s">
        <v>3742</v>
      </c>
      <c r="H428" t="s">
        <v>3716</v>
      </c>
      <c r="I428" t="s">
        <v>4846</v>
      </c>
      <c r="J428" t="s">
        <v>4522</v>
      </c>
      <c r="K428" s="2">
        <v>-5</v>
      </c>
      <c r="L428" t="s">
        <v>44</v>
      </c>
      <c r="M428" s="2">
        <v>-5</v>
      </c>
      <c r="N428" t="s">
        <v>4523</v>
      </c>
      <c r="O428" t="s">
        <v>4524</v>
      </c>
      <c r="P428" t="s">
        <v>5930</v>
      </c>
      <c r="Q428" t="s">
        <v>5933</v>
      </c>
      <c r="R428" t="s">
        <v>44</v>
      </c>
      <c r="S428" t="s">
        <v>4688</v>
      </c>
      <c r="T428" s="3">
        <v>45828</v>
      </c>
      <c r="U428" s="3">
        <v>45828</v>
      </c>
      <c r="V428" s="2">
        <v>0</v>
      </c>
      <c r="W428" t="s">
        <v>44</v>
      </c>
      <c r="X428" t="s">
        <v>44</v>
      </c>
      <c r="Y428" t="s">
        <v>5934</v>
      </c>
      <c r="Z428" t="s">
        <v>1677</v>
      </c>
      <c r="AA428" t="s">
        <v>4529</v>
      </c>
      <c r="AB428" t="s">
        <v>4530</v>
      </c>
      <c r="AC428" t="s">
        <v>89</v>
      </c>
      <c r="AD428" t="str">
        <f t="shared" si="6"/>
        <v>10-60</v>
      </c>
      <c r="AE428" t="str">
        <f>VLOOKUP(AD428,'Main_Sub Desc'!C:D,2,)</f>
        <v>LPC from invoicing</v>
      </c>
      <c r="AF428" t="str">
        <f>VLOOKUP(VALUE(H428),'Main_Sub Desc'!F:G,2,)</f>
        <v>Wst Rev Late Payment</v>
      </c>
      <c r="AG428">
        <f>IFERROR(VLOOKUP(VALUE(I428),'PC Mapping'!A:F,6,),"")</f>
        <v>10721</v>
      </c>
      <c r="AH428" s="13" t="str">
        <f>VLOOKUP(AG428,'PC Mapping'!L:M,2,)</f>
        <v>Silverleaf Sewer</v>
      </c>
    </row>
    <row r="429" spans="1:34" x14ac:dyDescent="0.2">
      <c r="A429" t="s">
        <v>5935</v>
      </c>
      <c r="B429" t="s">
        <v>5892</v>
      </c>
      <c r="C429" t="s">
        <v>4519</v>
      </c>
      <c r="D429" t="s">
        <v>4520</v>
      </c>
      <c r="E429" s="3">
        <v>45827</v>
      </c>
      <c r="F429" t="s">
        <v>44</v>
      </c>
      <c r="G429" t="s">
        <v>3742</v>
      </c>
      <c r="H429" t="s">
        <v>3722</v>
      </c>
      <c r="I429" t="s">
        <v>3752</v>
      </c>
      <c r="J429" t="s">
        <v>4522</v>
      </c>
      <c r="K429" s="2">
        <v>-5</v>
      </c>
      <c r="L429" t="s">
        <v>44</v>
      </c>
      <c r="M429" s="2">
        <v>-5</v>
      </c>
      <c r="N429" t="s">
        <v>4523</v>
      </c>
      <c r="O429" t="s">
        <v>4524</v>
      </c>
      <c r="P429" t="s">
        <v>5936</v>
      </c>
      <c r="Q429" t="s">
        <v>5937</v>
      </c>
      <c r="R429" t="s">
        <v>44</v>
      </c>
      <c r="S429" t="s">
        <v>4688</v>
      </c>
      <c r="T429" s="3">
        <v>45828</v>
      </c>
      <c r="U429" s="3">
        <v>45828</v>
      </c>
      <c r="V429" s="2">
        <v>0</v>
      </c>
      <c r="W429" t="s">
        <v>44</v>
      </c>
      <c r="X429" t="s">
        <v>44</v>
      </c>
      <c r="Y429" t="s">
        <v>5938</v>
      </c>
      <c r="Z429" t="s">
        <v>2435</v>
      </c>
      <c r="AA429" t="s">
        <v>4529</v>
      </c>
      <c r="AB429" t="s">
        <v>4530</v>
      </c>
      <c r="AC429" t="s">
        <v>89</v>
      </c>
      <c r="AD429" t="str">
        <f t="shared" si="6"/>
        <v>10-60</v>
      </c>
      <c r="AE429" t="str">
        <f>VLOOKUP(AD429,'Main_Sub Desc'!C:D,2,)</f>
        <v>LPC from invoicing</v>
      </c>
      <c r="AF429" t="str">
        <f>VLOOKUP(VALUE(H429),'Main_Sub Desc'!F:G,2,)</f>
        <v>Wtr Rev Late Payment</v>
      </c>
      <c r="AG429">
        <f>IFERROR(VLOOKUP(VALUE(I429),'PC Mapping'!A:F,6,),"")</f>
        <v>10719</v>
      </c>
      <c r="AH429" s="13" t="str">
        <f>VLOOKUP(AG429,'PC Mapping'!L:M,2,)</f>
        <v>All Other Water</v>
      </c>
    </row>
    <row r="430" spans="1:34" x14ac:dyDescent="0.2">
      <c r="A430" t="s">
        <v>5935</v>
      </c>
      <c r="B430" t="s">
        <v>5892</v>
      </c>
      <c r="C430" t="s">
        <v>4519</v>
      </c>
      <c r="D430" t="s">
        <v>4520</v>
      </c>
      <c r="E430" s="3">
        <v>45827</v>
      </c>
      <c r="F430" t="s">
        <v>44</v>
      </c>
      <c r="G430" t="s">
        <v>3742</v>
      </c>
      <c r="H430" t="s">
        <v>3716</v>
      </c>
      <c r="I430" t="s">
        <v>4846</v>
      </c>
      <c r="J430" t="s">
        <v>4522</v>
      </c>
      <c r="K430" s="2">
        <v>-5</v>
      </c>
      <c r="L430" t="s">
        <v>44</v>
      </c>
      <c r="M430" s="2">
        <v>-5</v>
      </c>
      <c r="N430" t="s">
        <v>4523</v>
      </c>
      <c r="O430" t="s">
        <v>4524</v>
      </c>
      <c r="P430" t="s">
        <v>5936</v>
      </c>
      <c r="Q430" t="s">
        <v>5939</v>
      </c>
      <c r="R430" t="s">
        <v>44</v>
      </c>
      <c r="S430" t="s">
        <v>4688</v>
      </c>
      <c r="T430" s="3">
        <v>45828</v>
      </c>
      <c r="U430" s="3">
        <v>45828</v>
      </c>
      <c r="V430" s="2">
        <v>0</v>
      </c>
      <c r="W430" t="s">
        <v>44</v>
      </c>
      <c r="X430" t="s">
        <v>44</v>
      </c>
      <c r="Y430" t="s">
        <v>5940</v>
      </c>
      <c r="Z430" t="s">
        <v>2435</v>
      </c>
      <c r="AA430" t="s">
        <v>4529</v>
      </c>
      <c r="AB430" t="s">
        <v>4530</v>
      </c>
      <c r="AC430" t="s">
        <v>89</v>
      </c>
      <c r="AD430" t="str">
        <f t="shared" si="6"/>
        <v>10-60</v>
      </c>
      <c r="AE430" t="str">
        <f>VLOOKUP(AD430,'Main_Sub Desc'!C:D,2,)</f>
        <v>LPC from invoicing</v>
      </c>
      <c r="AF430" t="str">
        <f>VLOOKUP(VALUE(H430),'Main_Sub Desc'!F:G,2,)</f>
        <v>Wst Rev Late Payment</v>
      </c>
      <c r="AG430">
        <f>IFERROR(VLOOKUP(VALUE(I430),'PC Mapping'!A:F,6,),"")</f>
        <v>10721</v>
      </c>
      <c r="AH430" s="13" t="str">
        <f>VLOOKUP(AG430,'PC Mapping'!L:M,2,)</f>
        <v>Silverleaf Sewer</v>
      </c>
    </row>
    <row r="431" spans="1:34" x14ac:dyDescent="0.2">
      <c r="A431" t="s">
        <v>5941</v>
      </c>
      <c r="B431" t="s">
        <v>5892</v>
      </c>
      <c r="C431" t="s">
        <v>4519</v>
      </c>
      <c r="D431" t="s">
        <v>4520</v>
      </c>
      <c r="E431" s="3">
        <v>45827</v>
      </c>
      <c r="F431" t="s">
        <v>44</v>
      </c>
      <c r="G431" t="s">
        <v>3742</v>
      </c>
      <c r="H431" t="s">
        <v>3722</v>
      </c>
      <c r="I431" t="s">
        <v>3752</v>
      </c>
      <c r="J431" t="s">
        <v>4522</v>
      </c>
      <c r="K431" s="2">
        <v>-5</v>
      </c>
      <c r="L431" t="s">
        <v>44</v>
      </c>
      <c r="M431" s="2">
        <v>-5</v>
      </c>
      <c r="N431" t="s">
        <v>4523</v>
      </c>
      <c r="O431" t="s">
        <v>4524</v>
      </c>
      <c r="P431" t="s">
        <v>5942</v>
      </c>
      <c r="Q431" t="s">
        <v>5943</v>
      </c>
      <c r="R431" t="s">
        <v>44</v>
      </c>
      <c r="S431" t="s">
        <v>4688</v>
      </c>
      <c r="T431" s="3">
        <v>45828</v>
      </c>
      <c r="U431" s="3">
        <v>45828</v>
      </c>
      <c r="V431" s="2">
        <v>0</v>
      </c>
      <c r="W431" t="s">
        <v>44</v>
      </c>
      <c r="X431" t="s">
        <v>44</v>
      </c>
      <c r="Y431" t="s">
        <v>5944</v>
      </c>
      <c r="Z431" t="s">
        <v>1657</v>
      </c>
      <c r="AA431" t="s">
        <v>4529</v>
      </c>
      <c r="AB431" t="s">
        <v>4530</v>
      </c>
      <c r="AC431" t="s">
        <v>89</v>
      </c>
      <c r="AD431" t="str">
        <f t="shared" si="6"/>
        <v>10-60</v>
      </c>
      <c r="AE431" t="str">
        <f>VLOOKUP(AD431,'Main_Sub Desc'!C:D,2,)</f>
        <v>LPC from invoicing</v>
      </c>
      <c r="AF431" t="str">
        <f>VLOOKUP(VALUE(H431),'Main_Sub Desc'!F:G,2,)</f>
        <v>Wtr Rev Late Payment</v>
      </c>
      <c r="AG431">
        <f>IFERROR(VLOOKUP(VALUE(I431),'PC Mapping'!A:F,6,),"")</f>
        <v>10719</v>
      </c>
      <c r="AH431" s="13" t="str">
        <f>VLOOKUP(AG431,'PC Mapping'!L:M,2,)</f>
        <v>All Other Water</v>
      </c>
    </row>
    <row r="432" spans="1:34" x14ac:dyDescent="0.2">
      <c r="A432" t="s">
        <v>5941</v>
      </c>
      <c r="B432" t="s">
        <v>5892</v>
      </c>
      <c r="C432" t="s">
        <v>4519</v>
      </c>
      <c r="D432" t="s">
        <v>4520</v>
      </c>
      <c r="E432" s="3">
        <v>45827</v>
      </c>
      <c r="F432" t="s">
        <v>44</v>
      </c>
      <c r="G432" t="s">
        <v>3742</v>
      </c>
      <c r="H432" t="s">
        <v>3716</v>
      </c>
      <c r="I432" t="s">
        <v>4846</v>
      </c>
      <c r="J432" t="s">
        <v>4522</v>
      </c>
      <c r="K432" s="2">
        <v>-5</v>
      </c>
      <c r="L432" t="s">
        <v>44</v>
      </c>
      <c r="M432" s="2">
        <v>-5</v>
      </c>
      <c r="N432" t="s">
        <v>4523</v>
      </c>
      <c r="O432" t="s">
        <v>4524</v>
      </c>
      <c r="P432" t="s">
        <v>5942</v>
      </c>
      <c r="Q432" t="s">
        <v>5945</v>
      </c>
      <c r="R432" t="s">
        <v>44</v>
      </c>
      <c r="S432" t="s">
        <v>4688</v>
      </c>
      <c r="T432" s="3">
        <v>45828</v>
      </c>
      <c r="U432" s="3">
        <v>45828</v>
      </c>
      <c r="V432" s="2">
        <v>0</v>
      </c>
      <c r="W432" t="s">
        <v>44</v>
      </c>
      <c r="X432" t="s">
        <v>44</v>
      </c>
      <c r="Y432" t="s">
        <v>5946</v>
      </c>
      <c r="Z432" t="s">
        <v>1657</v>
      </c>
      <c r="AA432" t="s">
        <v>4529</v>
      </c>
      <c r="AB432" t="s">
        <v>4530</v>
      </c>
      <c r="AC432" t="s">
        <v>89</v>
      </c>
      <c r="AD432" t="str">
        <f t="shared" si="6"/>
        <v>10-60</v>
      </c>
      <c r="AE432" t="str">
        <f>VLOOKUP(AD432,'Main_Sub Desc'!C:D,2,)</f>
        <v>LPC from invoicing</v>
      </c>
      <c r="AF432" t="str">
        <f>VLOOKUP(VALUE(H432),'Main_Sub Desc'!F:G,2,)</f>
        <v>Wst Rev Late Payment</v>
      </c>
      <c r="AG432">
        <f>IFERROR(VLOOKUP(VALUE(I432),'PC Mapping'!A:F,6,),"")</f>
        <v>10721</v>
      </c>
      <c r="AH432" s="13" t="str">
        <f>VLOOKUP(AG432,'PC Mapping'!L:M,2,)</f>
        <v>Silverleaf Sewer</v>
      </c>
    </row>
    <row r="433" spans="1:34" x14ac:dyDescent="0.2">
      <c r="A433" t="s">
        <v>5947</v>
      </c>
      <c r="B433" t="s">
        <v>5892</v>
      </c>
      <c r="C433" t="s">
        <v>4519</v>
      </c>
      <c r="D433" t="s">
        <v>4520</v>
      </c>
      <c r="E433" s="3">
        <v>45827</v>
      </c>
      <c r="F433" t="s">
        <v>44</v>
      </c>
      <c r="G433" t="s">
        <v>3742</v>
      </c>
      <c r="H433" t="s">
        <v>3716</v>
      </c>
      <c r="I433" t="s">
        <v>4846</v>
      </c>
      <c r="J433" t="s">
        <v>4522</v>
      </c>
      <c r="K433" s="2">
        <v>-5</v>
      </c>
      <c r="L433" t="s">
        <v>44</v>
      </c>
      <c r="M433" s="2">
        <v>-5</v>
      </c>
      <c r="N433" t="s">
        <v>4523</v>
      </c>
      <c r="O433" t="s">
        <v>4524</v>
      </c>
      <c r="P433" t="s">
        <v>5948</v>
      </c>
      <c r="Q433" t="s">
        <v>5949</v>
      </c>
      <c r="R433" t="s">
        <v>44</v>
      </c>
      <c r="S433" t="s">
        <v>4688</v>
      </c>
      <c r="T433" s="3">
        <v>45828</v>
      </c>
      <c r="U433" s="3">
        <v>45828</v>
      </c>
      <c r="V433" s="2">
        <v>0</v>
      </c>
      <c r="W433" t="s">
        <v>44</v>
      </c>
      <c r="X433" t="s">
        <v>44</v>
      </c>
      <c r="Y433" t="s">
        <v>5950</v>
      </c>
      <c r="Z433" t="s">
        <v>5951</v>
      </c>
      <c r="AA433" t="s">
        <v>4529</v>
      </c>
      <c r="AB433" t="s">
        <v>4530</v>
      </c>
      <c r="AC433" t="s">
        <v>89</v>
      </c>
      <c r="AD433" t="str">
        <f t="shared" si="6"/>
        <v>10-60</v>
      </c>
      <c r="AE433" t="str">
        <f>VLOOKUP(AD433,'Main_Sub Desc'!C:D,2,)</f>
        <v>LPC from invoicing</v>
      </c>
      <c r="AF433" t="str">
        <f>VLOOKUP(VALUE(H433),'Main_Sub Desc'!F:G,2,)</f>
        <v>Wst Rev Late Payment</v>
      </c>
      <c r="AG433">
        <f>IFERROR(VLOOKUP(VALUE(I433),'PC Mapping'!A:F,6,),"")</f>
        <v>10721</v>
      </c>
      <c r="AH433" s="13" t="str">
        <f>VLOOKUP(AG433,'PC Mapping'!L:M,2,)</f>
        <v>Silverleaf Sewer</v>
      </c>
    </row>
    <row r="434" spans="1:34" x14ac:dyDescent="0.2">
      <c r="A434" t="s">
        <v>5947</v>
      </c>
      <c r="B434" t="s">
        <v>5892</v>
      </c>
      <c r="C434" t="s">
        <v>4519</v>
      </c>
      <c r="D434" t="s">
        <v>4520</v>
      </c>
      <c r="E434" s="3">
        <v>45827</v>
      </c>
      <c r="F434" t="s">
        <v>44</v>
      </c>
      <c r="G434" t="s">
        <v>3742</v>
      </c>
      <c r="H434" t="s">
        <v>3722</v>
      </c>
      <c r="I434" t="s">
        <v>3752</v>
      </c>
      <c r="J434" t="s">
        <v>4522</v>
      </c>
      <c r="K434" s="2">
        <v>-5</v>
      </c>
      <c r="L434" t="s">
        <v>44</v>
      </c>
      <c r="M434" s="2">
        <v>-5</v>
      </c>
      <c r="N434" t="s">
        <v>4523</v>
      </c>
      <c r="O434" t="s">
        <v>4524</v>
      </c>
      <c r="P434" t="s">
        <v>5948</v>
      </c>
      <c r="Q434" t="s">
        <v>5952</v>
      </c>
      <c r="R434" t="s">
        <v>44</v>
      </c>
      <c r="S434" t="s">
        <v>4688</v>
      </c>
      <c r="T434" s="3">
        <v>45828</v>
      </c>
      <c r="U434" s="3">
        <v>45828</v>
      </c>
      <c r="V434" s="2">
        <v>0</v>
      </c>
      <c r="W434" t="s">
        <v>44</v>
      </c>
      <c r="X434" t="s">
        <v>44</v>
      </c>
      <c r="Y434" t="s">
        <v>5953</v>
      </c>
      <c r="Z434" t="s">
        <v>5951</v>
      </c>
      <c r="AA434" t="s">
        <v>4529</v>
      </c>
      <c r="AB434" t="s">
        <v>4530</v>
      </c>
      <c r="AC434" t="s">
        <v>89</v>
      </c>
      <c r="AD434" t="str">
        <f t="shared" si="6"/>
        <v>10-60</v>
      </c>
      <c r="AE434" t="str">
        <f>VLOOKUP(AD434,'Main_Sub Desc'!C:D,2,)</f>
        <v>LPC from invoicing</v>
      </c>
      <c r="AF434" t="str">
        <f>VLOOKUP(VALUE(H434),'Main_Sub Desc'!F:G,2,)</f>
        <v>Wtr Rev Late Payment</v>
      </c>
      <c r="AG434">
        <f>IFERROR(VLOOKUP(VALUE(I434),'PC Mapping'!A:F,6,),"")</f>
        <v>10719</v>
      </c>
      <c r="AH434" s="13" t="str">
        <f>VLOOKUP(AG434,'PC Mapping'!L:M,2,)</f>
        <v>All Other Water</v>
      </c>
    </row>
    <row r="435" spans="1:34" x14ac:dyDescent="0.2">
      <c r="A435" t="s">
        <v>5954</v>
      </c>
      <c r="B435" t="s">
        <v>5892</v>
      </c>
      <c r="C435" t="s">
        <v>4519</v>
      </c>
      <c r="D435" t="s">
        <v>4520</v>
      </c>
      <c r="E435" s="3">
        <v>45827</v>
      </c>
      <c r="F435" t="s">
        <v>44</v>
      </c>
      <c r="G435" t="s">
        <v>3742</v>
      </c>
      <c r="H435" t="s">
        <v>3716</v>
      </c>
      <c r="I435" t="s">
        <v>4846</v>
      </c>
      <c r="J435" t="s">
        <v>4522</v>
      </c>
      <c r="K435" s="2">
        <v>-6.14</v>
      </c>
      <c r="L435" t="s">
        <v>44</v>
      </c>
      <c r="M435" s="2">
        <v>-6.14</v>
      </c>
      <c r="N435" t="s">
        <v>4523</v>
      </c>
      <c r="O435" t="s">
        <v>4524</v>
      </c>
      <c r="P435" t="s">
        <v>5533</v>
      </c>
      <c r="Q435" t="s">
        <v>5955</v>
      </c>
      <c r="R435" t="s">
        <v>44</v>
      </c>
      <c r="S435" t="s">
        <v>4688</v>
      </c>
      <c r="T435" s="3">
        <v>45828</v>
      </c>
      <c r="U435" s="3">
        <v>45828</v>
      </c>
      <c r="V435" s="2">
        <v>0</v>
      </c>
      <c r="W435" t="s">
        <v>44</v>
      </c>
      <c r="X435" t="s">
        <v>44</v>
      </c>
      <c r="Y435" t="s">
        <v>5956</v>
      </c>
      <c r="Z435" t="s">
        <v>5957</v>
      </c>
      <c r="AA435" t="s">
        <v>4529</v>
      </c>
      <c r="AB435" t="s">
        <v>4530</v>
      </c>
      <c r="AC435" t="s">
        <v>89</v>
      </c>
      <c r="AD435" t="str">
        <f t="shared" si="6"/>
        <v>10-60</v>
      </c>
      <c r="AE435" t="str">
        <f>VLOOKUP(AD435,'Main_Sub Desc'!C:D,2,)</f>
        <v>LPC from invoicing</v>
      </c>
      <c r="AF435" t="str">
        <f>VLOOKUP(VALUE(H435),'Main_Sub Desc'!F:G,2,)</f>
        <v>Wst Rev Late Payment</v>
      </c>
      <c r="AG435">
        <f>IFERROR(VLOOKUP(VALUE(I435),'PC Mapping'!A:F,6,),"")</f>
        <v>10721</v>
      </c>
      <c r="AH435" s="13" t="str">
        <f>VLOOKUP(AG435,'PC Mapping'!L:M,2,)</f>
        <v>Silverleaf Sewer</v>
      </c>
    </row>
    <row r="436" spans="1:34" x14ac:dyDescent="0.2">
      <c r="A436" t="s">
        <v>5958</v>
      </c>
      <c r="B436" t="s">
        <v>5892</v>
      </c>
      <c r="C436" t="s">
        <v>4519</v>
      </c>
      <c r="D436" t="s">
        <v>4520</v>
      </c>
      <c r="E436" s="3">
        <v>45828</v>
      </c>
      <c r="F436" t="s">
        <v>44</v>
      </c>
      <c r="G436" t="s">
        <v>3742</v>
      </c>
      <c r="H436" t="s">
        <v>3722</v>
      </c>
      <c r="I436" t="s">
        <v>3752</v>
      </c>
      <c r="J436" t="s">
        <v>4522</v>
      </c>
      <c r="K436" s="2">
        <v>-5</v>
      </c>
      <c r="L436" t="s">
        <v>44</v>
      </c>
      <c r="M436" s="2">
        <v>-5</v>
      </c>
      <c r="N436" t="s">
        <v>4523</v>
      </c>
      <c r="O436" t="s">
        <v>4524</v>
      </c>
      <c r="P436" t="s">
        <v>5959</v>
      </c>
      <c r="Q436" t="s">
        <v>5960</v>
      </c>
      <c r="R436" t="s">
        <v>44</v>
      </c>
      <c r="S436" t="s">
        <v>4682</v>
      </c>
      <c r="T436" s="3">
        <v>45828</v>
      </c>
      <c r="U436" s="3">
        <v>45831</v>
      </c>
      <c r="V436" s="2">
        <v>0</v>
      </c>
      <c r="W436" t="s">
        <v>44</v>
      </c>
      <c r="X436" t="s">
        <v>44</v>
      </c>
      <c r="Y436" t="s">
        <v>5961</v>
      </c>
      <c r="Z436" t="s">
        <v>5962</v>
      </c>
      <c r="AA436" t="s">
        <v>4529</v>
      </c>
      <c r="AB436" t="s">
        <v>4530</v>
      </c>
      <c r="AC436" t="s">
        <v>89</v>
      </c>
      <c r="AD436" t="str">
        <f t="shared" si="6"/>
        <v>10-60</v>
      </c>
      <c r="AE436" t="str">
        <f>VLOOKUP(AD436,'Main_Sub Desc'!C:D,2,)</f>
        <v>LPC from invoicing</v>
      </c>
      <c r="AF436" t="str">
        <f>VLOOKUP(VALUE(H436),'Main_Sub Desc'!F:G,2,)</f>
        <v>Wtr Rev Late Payment</v>
      </c>
      <c r="AG436">
        <f>IFERROR(VLOOKUP(VALUE(I436),'PC Mapping'!A:F,6,),"")</f>
        <v>10719</v>
      </c>
      <c r="AH436" s="13" t="str">
        <f>VLOOKUP(AG436,'PC Mapping'!L:M,2,)</f>
        <v>All Other Water</v>
      </c>
    </row>
    <row r="437" spans="1:34" x14ac:dyDescent="0.2">
      <c r="A437" t="s">
        <v>5963</v>
      </c>
      <c r="B437" t="s">
        <v>5964</v>
      </c>
      <c r="C437" t="s">
        <v>4519</v>
      </c>
      <c r="D437" t="s">
        <v>4520</v>
      </c>
      <c r="E437" s="3">
        <v>45828</v>
      </c>
      <c r="F437" t="s">
        <v>44</v>
      </c>
      <c r="G437" t="s">
        <v>3742</v>
      </c>
      <c r="H437" t="s">
        <v>3722</v>
      </c>
      <c r="I437" t="s">
        <v>3752</v>
      </c>
      <c r="J437" t="s">
        <v>4522</v>
      </c>
      <c r="K437" s="2">
        <v>-5</v>
      </c>
      <c r="L437" t="s">
        <v>44</v>
      </c>
      <c r="M437" s="2">
        <v>-5</v>
      </c>
      <c r="N437" t="s">
        <v>4523</v>
      </c>
      <c r="O437" t="s">
        <v>4524</v>
      </c>
      <c r="P437" t="s">
        <v>5965</v>
      </c>
      <c r="Q437" t="s">
        <v>5966</v>
      </c>
      <c r="R437" t="s">
        <v>44</v>
      </c>
      <c r="S437" t="s">
        <v>4688</v>
      </c>
      <c r="T437" s="3">
        <v>45831</v>
      </c>
      <c r="U437" s="3">
        <v>45831</v>
      </c>
      <c r="V437" s="2">
        <v>0</v>
      </c>
      <c r="W437" t="s">
        <v>44</v>
      </c>
      <c r="X437" t="s">
        <v>44</v>
      </c>
      <c r="Y437" t="s">
        <v>5967</v>
      </c>
      <c r="Z437" t="s">
        <v>5968</v>
      </c>
      <c r="AA437" t="s">
        <v>4529</v>
      </c>
      <c r="AB437" t="s">
        <v>4530</v>
      </c>
      <c r="AC437" t="s">
        <v>99</v>
      </c>
      <c r="AD437" t="str">
        <f t="shared" si="6"/>
        <v>10-60</v>
      </c>
      <c r="AE437" t="str">
        <f>VLOOKUP(AD437,'Main_Sub Desc'!C:D,2,)</f>
        <v>LPC from invoicing</v>
      </c>
      <c r="AF437" t="str">
        <f>VLOOKUP(VALUE(H437),'Main_Sub Desc'!F:G,2,)</f>
        <v>Wtr Rev Late Payment</v>
      </c>
      <c r="AG437">
        <f>IFERROR(VLOOKUP(VALUE(I437),'PC Mapping'!A:F,6,),"")</f>
        <v>10719</v>
      </c>
      <c r="AH437" s="13" t="str">
        <f>VLOOKUP(AG437,'PC Mapping'!L:M,2,)</f>
        <v>All Other Water</v>
      </c>
    </row>
    <row r="438" spans="1:34" x14ac:dyDescent="0.2">
      <c r="A438" t="s">
        <v>5969</v>
      </c>
      <c r="B438" t="s">
        <v>5964</v>
      </c>
      <c r="C438" t="s">
        <v>4519</v>
      </c>
      <c r="D438" t="s">
        <v>4520</v>
      </c>
      <c r="E438" s="3">
        <v>45828</v>
      </c>
      <c r="F438" t="s">
        <v>44</v>
      </c>
      <c r="G438" t="s">
        <v>3742</v>
      </c>
      <c r="H438" t="s">
        <v>3722</v>
      </c>
      <c r="I438" t="s">
        <v>3752</v>
      </c>
      <c r="J438" t="s">
        <v>4522</v>
      </c>
      <c r="K438" s="2">
        <v>-5</v>
      </c>
      <c r="L438" t="s">
        <v>44</v>
      </c>
      <c r="M438" s="2">
        <v>-5</v>
      </c>
      <c r="N438" t="s">
        <v>4523</v>
      </c>
      <c r="O438" t="s">
        <v>4524</v>
      </c>
      <c r="P438" t="s">
        <v>5965</v>
      </c>
      <c r="Q438" t="s">
        <v>5970</v>
      </c>
      <c r="R438" t="s">
        <v>44</v>
      </c>
      <c r="S438" t="s">
        <v>4688</v>
      </c>
      <c r="T438" s="3">
        <v>45831</v>
      </c>
      <c r="U438" s="3">
        <v>45831</v>
      </c>
      <c r="V438" s="2">
        <v>0</v>
      </c>
      <c r="W438" t="s">
        <v>44</v>
      </c>
      <c r="X438" t="s">
        <v>44</v>
      </c>
      <c r="Y438" t="s">
        <v>5971</v>
      </c>
      <c r="Z438" t="s">
        <v>5972</v>
      </c>
      <c r="AA438" t="s">
        <v>4529</v>
      </c>
      <c r="AB438" t="s">
        <v>4530</v>
      </c>
      <c r="AC438" t="s">
        <v>99</v>
      </c>
      <c r="AD438" t="str">
        <f t="shared" si="6"/>
        <v>10-60</v>
      </c>
      <c r="AE438" t="str">
        <f>VLOOKUP(AD438,'Main_Sub Desc'!C:D,2,)</f>
        <v>LPC from invoicing</v>
      </c>
      <c r="AF438" t="str">
        <f>VLOOKUP(VALUE(H438),'Main_Sub Desc'!F:G,2,)</f>
        <v>Wtr Rev Late Payment</v>
      </c>
      <c r="AG438">
        <f>IFERROR(VLOOKUP(VALUE(I438),'PC Mapping'!A:F,6,),"")</f>
        <v>10719</v>
      </c>
      <c r="AH438" s="13" t="str">
        <f>VLOOKUP(AG438,'PC Mapping'!L:M,2,)</f>
        <v>All Other Water</v>
      </c>
    </row>
    <row r="439" spans="1:34" x14ac:dyDescent="0.2">
      <c r="A439" t="s">
        <v>5973</v>
      </c>
      <c r="B439" t="s">
        <v>5964</v>
      </c>
      <c r="C439" t="s">
        <v>4519</v>
      </c>
      <c r="D439" t="s">
        <v>4520</v>
      </c>
      <c r="E439" s="3">
        <v>45831</v>
      </c>
      <c r="F439" t="s">
        <v>44</v>
      </c>
      <c r="G439" t="s">
        <v>3742</v>
      </c>
      <c r="H439" t="s">
        <v>3722</v>
      </c>
      <c r="I439" t="s">
        <v>4538</v>
      </c>
      <c r="J439" t="s">
        <v>4522</v>
      </c>
      <c r="K439" s="2">
        <v>-5</v>
      </c>
      <c r="L439" t="s">
        <v>44</v>
      </c>
      <c r="M439" s="2">
        <v>-5</v>
      </c>
      <c r="N439" t="s">
        <v>4523</v>
      </c>
      <c r="O439" t="s">
        <v>4524</v>
      </c>
      <c r="P439" t="s">
        <v>5974</v>
      </c>
      <c r="Q439" t="s">
        <v>5975</v>
      </c>
      <c r="R439" t="s">
        <v>44</v>
      </c>
      <c r="S439" t="s">
        <v>5048</v>
      </c>
      <c r="T439" s="3">
        <v>45831</v>
      </c>
      <c r="U439" s="3">
        <v>45832</v>
      </c>
      <c r="V439" s="2">
        <v>0</v>
      </c>
      <c r="W439" t="s">
        <v>44</v>
      </c>
      <c r="X439" t="s">
        <v>44</v>
      </c>
      <c r="Y439" t="s">
        <v>5976</v>
      </c>
      <c r="Z439" t="s">
        <v>5977</v>
      </c>
      <c r="AA439" t="s">
        <v>4529</v>
      </c>
      <c r="AB439" t="s">
        <v>4530</v>
      </c>
      <c r="AC439" t="s">
        <v>89</v>
      </c>
      <c r="AD439" t="str">
        <f t="shared" si="6"/>
        <v>10-60</v>
      </c>
      <c r="AE439" t="str">
        <f>VLOOKUP(AD439,'Main_Sub Desc'!C:D,2,)</f>
        <v>LPC from invoicing</v>
      </c>
      <c r="AF439" t="str">
        <f>VLOOKUP(VALUE(H439),'Main_Sub Desc'!F:G,2,)</f>
        <v>Wtr Rev Late Payment</v>
      </c>
      <c r="AG439">
        <f>IFERROR(VLOOKUP(VALUE(I439),'PC Mapping'!A:F,6,),"")</f>
        <v>10469</v>
      </c>
      <c r="AH439" s="13" t="str">
        <f>VLOOKUP(AG439,'PC Mapping'!L:M,2,)</f>
        <v>Bolivar Water</v>
      </c>
    </row>
    <row r="440" spans="1:34" x14ac:dyDescent="0.2">
      <c r="A440" t="s">
        <v>5978</v>
      </c>
      <c r="B440" t="s">
        <v>5964</v>
      </c>
      <c r="C440" t="s">
        <v>4519</v>
      </c>
      <c r="D440" t="s">
        <v>4520</v>
      </c>
      <c r="E440" s="3">
        <v>45831</v>
      </c>
      <c r="F440" t="s">
        <v>44</v>
      </c>
      <c r="G440" t="s">
        <v>3742</v>
      </c>
      <c r="H440" t="s">
        <v>3722</v>
      </c>
      <c r="I440" t="s">
        <v>4538</v>
      </c>
      <c r="J440" t="s">
        <v>4522</v>
      </c>
      <c r="K440" s="2">
        <v>-5</v>
      </c>
      <c r="L440" t="s">
        <v>44</v>
      </c>
      <c r="M440" s="2">
        <v>-5</v>
      </c>
      <c r="N440" t="s">
        <v>4523</v>
      </c>
      <c r="O440" t="s">
        <v>4524</v>
      </c>
      <c r="P440" t="s">
        <v>5974</v>
      </c>
      <c r="Q440" t="s">
        <v>5979</v>
      </c>
      <c r="R440" t="s">
        <v>44</v>
      </c>
      <c r="S440" t="s">
        <v>5048</v>
      </c>
      <c r="T440" s="3">
        <v>45831</v>
      </c>
      <c r="U440" s="3">
        <v>45832</v>
      </c>
      <c r="V440" s="2">
        <v>0</v>
      </c>
      <c r="W440" t="s">
        <v>44</v>
      </c>
      <c r="X440" t="s">
        <v>44</v>
      </c>
      <c r="Y440" t="s">
        <v>5976</v>
      </c>
      <c r="Z440" t="s">
        <v>5977</v>
      </c>
      <c r="AA440" t="s">
        <v>4529</v>
      </c>
      <c r="AB440" t="s">
        <v>4530</v>
      </c>
      <c r="AC440" t="s">
        <v>89</v>
      </c>
      <c r="AD440" t="str">
        <f t="shared" si="6"/>
        <v>10-60</v>
      </c>
      <c r="AE440" t="str">
        <f>VLOOKUP(AD440,'Main_Sub Desc'!C:D,2,)</f>
        <v>LPC from invoicing</v>
      </c>
      <c r="AF440" t="str">
        <f>VLOOKUP(VALUE(H440),'Main_Sub Desc'!F:G,2,)</f>
        <v>Wtr Rev Late Payment</v>
      </c>
      <c r="AG440">
        <f>IFERROR(VLOOKUP(VALUE(I440),'PC Mapping'!A:F,6,),"")</f>
        <v>10469</v>
      </c>
      <c r="AH440" s="13" t="str">
        <f>VLOOKUP(AG440,'PC Mapping'!L:M,2,)</f>
        <v>Bolivar Water</v>
      </c>
    </row>
    <row r="441" spans="1:34" x14ac:dyDescent="0.2">
      <c r="A441" t="s">
        <v>5980</v>
      </c>
      <c r="B441" t="s">
        <v>5964</v>
      </c>
      <c r="C441" t="s">
        <v>4519</v>
      </c>
      <c r="D441" t="s">
        <v>4520</v>
      </c>
      <c r="E441" s="3">
        <v>45831</v>
      </c>
      <c r="F441" t="s">
        <v>44</v>
      </c>
      <c r="G441" t="s">
        <v>3742</v>
      </c>
      <c r="H441" t="s">
        <v>3722</v>
      </c>
      <c r="I441" t="s">
        <v>4538</v>
      </c>
      <c r="J441" t="s">
        <v>4522</v>
      </c>
      <c r="K441" s="2">
        <v>-5</v>
      </c>
      <c r="L441" t="s">
        <v>44</v>
      </c>
      <c r="M441" s="2">
        <v>-5</v>
      </c>
      <c r="N441" t="s">
        <v>4523</v>
      </c>
      <c r="O441" t="s">
        <v>4524</v>
      </c>
      <c r="P441" t="s">
        <v>5974</v>
      </c>
      <c r="Q441" t="s">
        <v>5981</v>
      </c>
      <c r="R441" t="s">
        <v>44</v>
      </c>
      <c r="S441" t="s">
        <v>5048</v>
      </c>
      <c r="T441" s="3">
        <v>45831</v>
      </c>
      <c r="U441" s="3">
        <v>45832</v>
      </c>
      <c r="V441" s="2">
        <v>0</v>
      </c>
      <c r="W441" t="s">
        <v>44</v>
      </c>
      <c r="X441" t="s">
        <v>44</v>
      </c>
      <c r="Y441" t="s">
        <v>5976</v>
      </c>
      <c r="Z441" t="s">
        <v>5977</v>
      </c>
      <c r="AA441" t="s">
        <v>4529</v>
      </c>
      <c r="AB441" t="s">
        <v>4530</v>
      </c>
      <c r="AC441" t="s">
        <v>89</v>
      </c>
      <c r="AD441" t="str">
        <f t="shared" si="6"/>
        <v>10-60</v>
      </c>
      <c r="AE441" t="str">
        <f>VLOOKUP(AD441,'Main_Sub Desc'!C:D,2,)</f>
        <v>LPC from invoicing</v>
      </c>
      <c r="AF441" t="str">
        <f>VLOOKUP(VALUE(H441),'Main_Sub Desc'!F:G,2,)</f>
        <v>Wtr Rev Late Payment</v>
      </c>
      <c r="AG441">
        <f>IFERROR(VLOOKUP(VALUE(I441),'PC Mapping'!A:F,6,),"")</f>
        <v>10469</v>
      </c>
      <c r="AH441" s="13" t="str">
        <f>VLOOKUP(AG441,'PC Mapping'!L:M,2,)</f>
        <v>Bolivar Water</v>
      </c>
    </row>
    <row r="442" spans="1:34" x14ac:dyDescent="0.2">
      <c r="A442" t="s">
        <v>5982</v>
      </c>
      <c r="B442" t="s">
        <v>5964</v>
      </c>
      <c r="C442" t="s">
        <v>4519</v>
      </c>
      <c r="D442" t="s">
        <v>4520</v>
      </c>
      <c r="E442" s="3">
        <v>45831</v>
      </c>
      <c r="F442" t="s">
        <v>44</v>
      </c>
      <c r="G442" t="s">
        <v>3742</v>
      </c>
      <c r="H442" t="s">
        <v>3722</v>
      </c>
      <c r="I442" t="s">
        <v>4538</v>
      </c>
      <c r="J442" t="s">
        <v>4522</v>
      </c>
      <c r="K442" s="2">
        <v>-5</v>
      </c>
      <c r="L442" t="s">
        <v>44</v>
      </c>
      <c r="M442" s="2">
        <v>-5</v>
      </c>
      <c r="N442" t="s">
        <v>4523</v>
      </c>
      <c r="O442" t="s">
        <v>4524</v>
      </c>
      <c r="P442" t="s">
        <v>5974</v>
      </c>
      <c r="Q442" t="s">
        <v>5983</v>
      </c>
      <c r="R442" t="s">
        <v>44</v>
      </c>
      <c r="S442" t="s">
        <v>5048</v>
      </c>
      <c r="T442" s="3">
        <v>45831</v>
      </c>
      <c r="U442" s="3">
        <v>45832</v>
      </c>
      <c r="V442" s="2">
        <v>0</v>
      </c>
      <c r="W442" t="s">
        <v>44</v>
      </c>
      <c r="X442" t="s">
        <v>44</v>
      </c>
      <c r="Y442" t="s">
        <v>5976</v>
      </c>
      <c r="Z442" t="s">
        <v>5977</v>
      </c>
      <c r="AA442" t="s">
        <v>4529</v>
      </c>
      <c r="AB442" t="s">
        <v>4530</v>
      </c>
      <c r="AC442" t="s">
        <v>89</v>
      </c>
      <c r="AD442" t="str">
        <f t="shared" si="6"/>
        <v>10-60</v>
      </c>
      <c r="AE442" t="str">
        <f>VLOOKUP(AD442,'Main_Sub Desc'!C:D,2,)</f>
        <v>LPC from invoicing</v>
      </c>
      <c r="AF442" t="str">
        <f>VLOOKUP(VALUE(H442),'Main_Sub Desc'!F:G,2,)</f>
        <v>Wtr Rev Late Payment</v>
      </c>
      <c r="AG442">
        <f>IFERROR(VLOOKUP(VALUE(I442),'PC Mapping'!A:F,6,),"")</f>
        <v>10469</v>
      </c>
      <c r="AH442" s="13" t="str">
        <f>VLOOKUP(AG442,'PC Mapping'!L:M,2,)</f>
        <v>Bolivar Water</v>
      </c>
    </row>
    <row r="443" spans="1:34" x14ac:dyDescent="0.2">
      <c r="A443" t="s">
        <v>5984</v>
      </c>
      <c r="B443" t="s">
        <v>5964</v>
      </c>
      <c r="C443" t="s">
        <v>4519</v>
      </c>
      <c r="D443" t="s">
        <v>4520</v>
      </c>
      <c r="E443" s="3">
        <v>45831</v>
      </c>
      <c r="F443" t="s">
        <v>44</v>
      </c>
      <c r="G443" t="s">
        <v>3742</v>
      </c>
      <c r="H443" t="s">
        <v>3722</v>
      </c>
      <c r="I443" t="s">
        <v>4538</v>
      </c>
      <c r="J443" t="s">
        <v>4522</v>
      </c>
      <c r="K443" s="2">
        <v>-5</v>
      </c>
      <c r="L443" t="s">
        <v>44</v>
      </c>
      <c r="M443" s="2">
        <v>-5</v>
      </c>
      <c r="N443" t="s">
        <v>4523</v>
      </c>
      <c r="O443" t="s">
        <v>4524</v>
      </c>
      <c r="P443" t="s">
        <v>5974</v>
      </c>
      <c r="Q443" t="s">
        <v>5985</v>
      </c>
      <c r="R443" t="s">
        <v>44</v>
      </c>
      <c r="S443" t="s">
        <v>5048</v>
      </c>
      <c r="T443" s="3">
        <v>45831</v>
      </c>
      <c r="U443" s="3">
        <v>45832</v>
      </c>
      <c r="V443" s="2">
        <v>0</v>
      </c>
      <c r="W443" t="s">
        <v>44</v>
      </c>
      <c r="X443" t="s">
        <v>44</v>
      </c>
      <c r="Y443" t="s">
        <v>5976</v>
      </c>
      <c r="Z443" t="s">
        <v>5977</v>
      </c>
      <c r="AA443" t="s">
        <v>4529</v>
      </c>
      <c r="AB443" t="s">
        <v>4530</v>
      </c>
      <c r="AC443" t="s">
        <v>89</v>
      </c>
      <c r="AD443" t="str">
        <f t="shared" si="6"/>
        <v>10-60</v>
      </c>
      <c r="AE443" t="str">
        <f>VLOOKUP(AD443,'Main_Sub Desc'!C:D,2,)</f>
        <v>LPC from invoicing</v>
      </c>
      <c r="AF443" t="str">
        <f>VLOOKUP(VALUE(H443),'Main_Sub Desc'!F:G,2,)</f>
        <v>Wtr Rev Late Payment</v>
      </c>
      <c r="AG443">
        <f>IFERROR(VLOOKUP(VALUE(I443),'PC Mapping'!A:F,6,),"")</f>
        <v>10469</v>
      </c>
      <c r="AH443" s="13" t="str">
        <f>VLOOKUP(AG443,'PC Mapping'!L:M,2,)</f>
        <v>Bolivar Water</v>
      </c>
    </row>
    <row r="444" spans="1:34" x14ac:dyDescent="0.2">
      <c r="A444" t="s">
        <v>5986</v>
      </c>
      <c r="B444" t="s">
        <v>5964</v>
      </c>
      <c r="C444" t="s">
        <v>4519</v>
      </c>
      <c r="D444" t="s">
        <v>4520</v>
      </c>
      <c r="E444" s="3">
        <v>45831</v>
      </c>
      <c r="F444" t="s">
        <v>44</v>
      </c>
      <c r="G444" t="s">
        <v>3742</v>
      </c>
      <c r="H444" t="s">
        <v>3722</v>
      </c>
      <c r="I444" t="s">
        <v>4538</v>
      </c>
      <c r="J444" t="s">
        <v>4522</v>
      </c>
      <c r="K444" s="2">
        <v>-5</v>
      </c>
      <c r="L444" t="s">
        <v>44</v>
      </c>
      <c r="M444" s="2">
        <v>-5</v>
      </c>
      <c r="N444" t="s">
        <v>4523</v>
      </c>
      <c r="O444" t="s">
        <v>4524</v>
      </c>
      <c r="P444" t="s">
        <v>5974</v>
      </c>
      <c r="Q444" t="s">
        <v>5987</v>
      </c>
      <c r="R444" t="s">
        <v>44</v>
      </c>
      <c r="S444" t="s">
        <v>5048</v>
      </c>
      <c r="T444" s="3">
        <v>45831</v>
      </c>
      <c r="U444" s="3">
        <v>45832</v>
      </c>
      <c r="V444" s="2">
        <v>0</v>
      </c>
      <c r="W444" t="s">
        <v>44</v>
      </c>
      <c r="X444" t="s">
        <v>44</v>
      </c>
      <c r="Y444" t="s">
        <v>5976</v>
      </c>
      <c r="Z444" t="s">
        <v>5977</v>
      </c>
      <c r="AA444" t="s">
        <v>4529</v>
      </c>
      <c r="AB444" t="s">
        <v>4530</v>
      </c>
      <c r="AC444" t="s">
        <v>89</v>
      </c>
      <c r="AD444" t="str">
        <f t="shared" si="6"/>
        <v>10-60</v>
      </c>
      <c r="AE444" t="str">
        <f>VLOOKUP(AD444,'Main_Sub Desc'!C:D,2,)</f>
        <v>LPC from invoicing</v>
      </c>
      <c r="AF444" t="str">
        <f>VLOOKUP(VALUE(H444),'Main_Sub Desc'!F:G,2,)</f>
        <v>Wtr Rev Late Payment</v>
      </c>
      <c r="AG444">
        <f>IFERROR(VLOOKUP(VALUE(I444),'PC Mapping'!A:F,6,),"")</f>
        <v>10469</v>
      </c>
      <c r="AH444" s="13" t="str">
        <f>VLOOKUP(AG444,'PC Mapping'!L:M,2,)</f>
        <v>Bolivar Water</v>
      </c>
    </row>
    <row r="445" spans="1:34" x14ac:dyDescent="0.2">
      <c r="A445" t="s">
        <v>5988</v>
      </c>
      <c r="B445" t="s">
        <v>5964</v>
      </c>
      <c r="C445" t="s">
        <v>4519</v>
      </c>
      <c r="D445" t="s">
        <v>4520</v>
      </c>
      <c r="E445" s="3">
        <v>45831</v>
      </c>
      <c r="F445" t="s">
        <v>44</v>
      </c>
      <c r="G445" t="s">
        <v>3742</v>
      </c>
      <c r="H445" t="s">
        <v>3722</v>
      </c>
      <c r="I445" t="s">
        <v>4538</v>
      </c>
      <c r="J445" t="s">
        <v>4522</v>
      </c>
      <c r="K445" s="2">
        <v>-5</v>
      </c>
      <c r="L445" t="s">
        <v>44</v>
      </c>
      <c r="M445" s="2">
        <v>-5</v>
      </c>
      <c r="N445" t="s">
        <v>4523</v>
      </c>
      <c r="O445" t="s">
        <v>4524</v>
      </c>
      <c r="P445" t="s">
        <v>5974</v>
      </c>
      <c r="Q445" t="s">
        <v>5989</v>
      </c>
      <c r="R445" t="s">
        <v>44</v>
      </c>
      <c r="S445" t="s">
        <v>5048</v>
      </c>
      <c r="T445" s="3">
        <v>45831</v>
      </c>
      <c r="U445" s="3">
        <v>45832</v>
      </c>
      <c r="V445" s="2">
        <v>0</v>
      </c>
      <c r="W445" t="s">
        <v>44</v>
      </c>
      <c r="X445" t="s">
        <v>44</v>
      </c>
      <c r="Y445" t="s">
        <v>5976</v>
      </c>
      <c r="Z445" t="s">
        <v>5977</v>
      </c>
      <c r="AA445" t="s">
        <v>4529</v>
      </c>
      <c r="AB445" t="s">
        <v>4530</v>
      </c>
      <c r="AC445" t="s">
        <v>89</v>
      </c>
      <c r="AD445" t="str">
        <f t="shared" si="6"/>
        <v>10-60</v>
      </c>
      <c r="AE445" t="str">
        <f>VLOOKUP(AD445,'Main_Sub Desc'!C:D,2,)</f>
        <v>LPC from invoicing</v>
      </c>
      <c r="AF445" t="str">
        <f>VLOOKUP(VALUE(H445),'Main_Sub Desc'!F:G,2,)</f>
        <v>Wtr Rev Late Payment</v>
      </c>
      <c r="AG445">
        <f>IFERROR(VLOOKUP(VALUE(I445),'PC Mapping'!A:F,6,),"")</f>
        <v>10469</v>
      </c>
      <c r="AH445" s="13" t="str">
        <f>VLOOKUP(AG445,'PC Mapping'!L:M,2,)</f>
        <v>Bolivar Water</v>
      </c>
    </row>
    <row r="446" spans="1:34" x14ac:dyDescent="0.2">
      <c r="A446" t="s">
        <v>5990</v>
      </c>
      <c r="B446" t="s">
        <v>5964</v>
      </c>
      <c r="C446" t="s">
        <v>4519</v>
      </c>
      <c r="D446" t="s">
        <v>4520</v>
      </c>
      <c r="E446" s="3">
        <v>45831</v>
      </c>
      <c r="F446" t="s">
        <v>44</v>
      </c>
      <c r="G446" t="s">
        <v>3742</v>
      </c>
      <c r="H446" t="s">
        <v>3722</v>
      </c>
      <c r="I446" t="s">
        <v>4538</v>
      </c>
      <c r="J446" t="s">
        <v>4522</v>
      </c>
      <c r="K446" s="2">
        <v>-5</v>
      </c>
      <c r="L446" t="s">
        <v>44</v>
      </c>
      <c r="M446" s="2">
        <v>-5</v>
      </c>
      <c r="N446" t="s">
        <v>4523</v>
      </c>
      <c r="O446" t="s">
        <v>4524</v>
      </c>
      <c r="P446" t="s">
        <v>5974</v>
      </c>
      <c r="Q446" t="s">
        <v>5991</v>
      </c>
      <c r="R446" t="s">
        <v>44</v>
      </c>
      <c r="S446" t="s">
        <v>5048</v>
      </c>
      <c r="T446" s="3">
        <v>45831</v>
      </c>
      <c r="U446" s="3">
        <v>45832</v>
      </c>
      <c r="V446" s="2">
        <v>0</v>
      </c>
      <c r="W446" t="s">
        <v>44</v>
      </c>
      <c r="X446" t="s">
        <v>44</v>
      </c>
      <c r="Y446" t="s">
        <v>5976</v>
      </c>
      <c r="Z446" t="s">
        <v>5977</v>
      </c>
      <c r="AA446" t="s">
        <v>4529</v>
      </c>
      <c r="AB446" t="s">
        <v>4530</v>
      </c>
      <c r="AC446" t="s">
        <v>89</v>
      </c>
      <c r="AD446" t="str">
        <f t="shared" si="6"/>
        <v>10-60</v>
      </c>
      <c r="AE446" t="str">
        <f>VLOOKUP(AD446,'Main_Sub Desc'!C:D,2,)</f>
        <v>LPC from invoicing</v>
      </c>
      <c r="AF446" t="str">
        <f>VLOOKUP(VALUE(H446),'Main_Sub Desc'!F:G,2,)</f>
        <v>Wtr Rev Late Payment</v>
      </c>
      <c r="AG446">
        <f>IFERROR(VLOOKUP(VALUE(I446),'PC Mapping'!A:F,6,),"")</f>
        <v>10469</v>
      </c>
      <c r="AH446" s="13" t="str">
        <f>VLOOKUP(AG446,'PC Mapping'!L:M,2,)</f>
        <v>Bolivar Water</v>
      </c>
    </row>
    <row r="447" spans="1:34" x14ac:dyDescent="0.2">
      <c r="A447" t="s">
        <v>5992</v>
      </c>
      <c r="B447" t="s">
        <v>5964</v>
      </c>
      <c r="C447" t="s">
        <v>4519</v>
      </c>
      <c r="D447" t="s">
        <v>4520</v>
      </c>
      <c r="E447" s="3">
        <v>45828</v>
      </c>
      <c r="F447" t="s">
        <v>44</v>
      </c>
      <c r="G447" t="s">
        <v>3742</v>
      </c>
      <c r="H447" t="s">
        <v>3722</v>
      </c>
      <c r="I447" t="s">
        <v>4538</v>
      </c>
      <c r="J447" t="s">
        <v>4522</v>
      </c>
      <c r="K447" s="2">
        <v>-29.22</v>
      </c>
      <c r="L447" t="s">
        <v>44</v>
      </c>
      <c r="M447" s="2">
        <v>-29.22</v>
      </c>
      <c r="N447" t="s">
        <v>4523</v>
      </c>
      <c r="O447" t="s">
        <v>4524</v>
      </c>
      <c r="P447" t="s">
        <v>5993</v>
      </c>
      <c r="Q447" t="s">
        <v>5994</v>
      </c>
      <c r="R447" t="s">
        <v>44</v>
      </c>
      <c r="S447" t="s">
        <v>4688</v>
      </c>
      <c r="T447" s="3">
        <v>45831</v>
      </c>
      <c r="U447" s="3">
        <v>45831</v>
      </c>
      <c r="V447" s="2">
        <v>0</v>
      </c>
      <c r="W447" t="s">
        <v>44</v>
      </c>
      <c r="X447" t="s">
        <v>44</v>
      </c>
      <c r="Y447" t="s">
        <v>5995</v>
      </c>
      <c r="Z447" t="s">
        <v>506</v>
      </c>
      <c r="AA447" t="s">
        <v>4529</v>
      </c>
      <c r="AB447" t="s">
        <v>4530</v>
      </c>
      <c r="AC447" t="s">
        <v>89</v>
      </c>
      <c r="AD447" t="str">
        <f t="shared" si="6"/>
        <v>10-60</v>
      </c>
      <c r="AE447" t="str">
        <f>VLOOKUP(AD447,'Main_Sub Desc'!C:D,2,)</f>
        <v>LPC from invoicing</v>
      </c>
      <c r="AF447" t="str">
        <f>VLOOKUP(VALUE(H447),'Main_Sub Desc'!F:G,2,)</f>
        <v>Wtr Rev Late Payment</v>
      </c>
      <c r="AG447">
        <f>IFERROR(VLOOKUP(VALUE(I447),'PC Mapping'!A:F,6,),"")</f>
        <v>10469</v>
      </c>
      <c r="AH447" s="13" t="str">
        <f>VLOOKUP(AG447,'PC Mapping'!L:M,2,)</f>
        <v>Bolivar Water</v>
      </c>
    </row>
    <row r="448" spans="1:34" x14ac:dyDescent="0.2">
      <c r="A448" t="s">
        <v>5992</v>
      </c>
      <c r="B448" t="s">
        <v>5964</v>
      </c>
      <c r="C448" t="s">
        <v>4519</v>
      </c>
      <c r="D448" t="s">
        <v>4520</v>
      </c>
      <c r="E448" s="3">
        <v>45828</v>
      </c>
      <c r="F448" t="s">
        <v>44</v>
      </c>
      <c r="G448" t="s">
        <v>3742</v>
      </c>
      <c r="H448" t="s">
        <v>3716</v>
      </c>
      <c r="I448" t="s">
        <v>4534</v>
      </c>
      <c r="J448" t="s">
        <v>4522</v>
      </c>
      <c r="K448" s="2">
        <v>-40.75</v>
      </c>
      <c r="L448" t="s">
        <v>44</v>
      </c>
      <c r="M448" s="2">
        <v>-40.75</v>
      </c>
      <c r="N448" t="s">
        <v>4523</v>
      </c>
      <c r="O448" t="s">
        <v>4524</v>
      </c>
      <c r="P448" t="s">
        <v>5993</v>
      </c>
      <c r="Q448" t="s">
        <v>5996</v>
      </c>
      <c r="R448" t="s">
        <v>44</v>
      </c>
      <c r="S448" t="s">
        <v>4688</v>
      </c>
      <c r="T448" s="3">
        <v>45831</v>
      </c>
      <c r="U448" s="3">
        <v>45831</v>
      </c>
      <c r="V448" s="2">
        <v>0</v>
      </c>
      <c r="W448" t="s">
        <v>44</v>
      </c>
      <c r="X448" t="s">
        <v>44</v>
      </c>
      <c r="Y448" t="s">
        <v>5997</v>
      </c>
      <c r="Z448" t="s">
        <v>506</v>
      </c>
      <c r="AA448" t="s">
        <v>4529</v>
      </c>
      <c r="AB448" t="s">
        <v>4530</v>
      </c>
      <c r="AC448" t="s">
        <v>89</v>
      </c>
      <c r="AD448" t="str">
        <f t="shared" si="6"/>
        <v>10-60</v>
      </c>
      <c r="AE448" t="str">
        <f>VLOOKUP(AD448,'Main_Sub Desc'!C:D,2,)</f>
        <v>LPC from invoicing</v>
      </c>
      <c r="AF448" t="str">
        <f>VLOOKUP(VALUE(H448),'Main_Sub Desc'!F:G,2,)</f>
        <v>Wst Rev Late Payment</v>
      </c>
      <c r="AG448">
        <f>IFERROR(VLOOKUP(VALUE(I448),'PC Mapping'!A:F,6,),"")</f>
        <v>10514</v>
      </c>
      <c r="AH448" s="13" t="str">
        <f>VLOOKUP(AG448,'PC Mapping'!L:M,2,)</f>
        <v>Bolivar Sewer</v>
      </c>
    </row>
    <row r="449" spans="1:34" x14ac:dyDescent="0.2">
      <c r="A449" t="s">
        <v>5998</v>
      </c>
      <c r="B449" t="s">
        <v>5964</v>
      </c>
      <c r="C449" t="s">
        <v>4519</v>
      </c>
      <c r="D449" t="s">
        <v>4520</v>
      </c>
      <c r="E449" s="3">
        <v>45828</v>
      </c>
      <c r="F449" t="s">
        <v>44</v>
      </c>
      <c r="G449" t="s">
        <v>3742</v>
      </c>
      <c r="H449" t="s">
        <v>3722</v>
      </c>
      <c r="I449" t="s">
        <v>4538</v>
      </c>
      <c r="J449" t="s">
        <v>4522</v>
      </c>
      <c r="K449" s="2">
        <v>-13.77</v>
      </c>
      <c r="L449" t="s">
        <v>44</v>
      </c>
      <c r="M449" s="2">
        <v>-13.77</v>
      </c>
      <c r="N449" t="s">
        <v>4523</v>
      </c>
      <c r="O449" t="s">
        <v>4524</v>
      </c>
      <c r="P449" t="s">
        <v>5999</v>
      </c>
      <c r="Q449" t="s">
        <v>6000</v>
      </c>
      <c r="R449" t="s">
        <v>44</v>
      </c>
      <c r="S449" t="s">
        <v>4688</v>
      </c>
      <c r="T449" s="3">
        <v>45831</v>
      </c>
      <c r="U449" s="3">
        <v>45831</v>
      </c>
      <c r="V449" s="2">
        <v>0</v>
      </c>
      <c r="W449" t="s">
        <v>44</v>
      </c>
      <c r="X449" t="s">
        <v>44</v>
      </c>
      <c r="Y449" t="s">
        <v>6001</v>
      </c>
      <c r="Z449" t="s">
        <v>417</v>
      </c>
      <c r="AA449" t="s">
        <v>4529</v>
      </c>
      <c r="AB449" t="s">
        <v>4530</v>
      </c>
      <c r="AC449" t="s">
        <v>89</v>
      </c>
      <c r="AD449" t="str">
        <f t="shared" si="6"/>
        <v>10-60</v>
      </c>
      <c r="AE449" t="str">
        <f>VLOOKUP(AD449,'Main_Sub Desc'!C:D,2,)</f>
        <v>LPC from invoicing</v>
      </c>
      <c r="AF449" t="str">
        <f>VLOOKUP(VALUE(H449),'Main_Sub Desc'!F:G,2,)</f>
        <v>Wtr Rev Late Payment</v>
      </c>
      <c r="AG449">
        <f>IFERROR(VLOOKUP(VALUE(I449),'PC Mapping'!A:F,6,),"")</f>
        <v>10469</v>
      </c>
      <c r="AH449" s="13" t="str">
        <f>VLOOKUP(AG449,'PC Mapping'!L:M,2,)</f>
        <v>Bolivar Water</v>
      </c>
    </row>
    <row r="450" spans="1:34" x14ac:dyDescent="0.2">
      <c r="A450" t="s">
        <v>5998</v>
      </c>
      <c r="B450" t="s">
        <v>5964</v>
      </c>
      <c r="C450" t="s">
        <v>4519</v>
      </c>
      <c r="D450" t="s">
        <v>4520</v>
      </c>
      <c r="E450" s="3">
        <v>45828</v>
      </c>
      <c r="F450" t="s">
        <v>44</v>
      </c>
      <c r="G450" t="s">
        <v>3742</v>
      </c>
      <c r="H450" t="s">
        <v>3716</v>
      </c>
      <c r="I450" t="s">
        <v>4534</v>
      </c>
      <c r="J450" t="s">
        <v>4522</v>
      </c>
      <c r="K450" s="2">
        <v>-22.61</v>
      </c>
      <c r="L450" t="s">
        <v>44</v>
      </c>
      <c r="M450" s="2">
        <v>-22.61</v>
      </c>
      <c r="N450" t="s">
        <v>4523</v>
      </c>
      <c r="O450" t="s">
        <v>4524</v>
      </c>
      <c r="P450" t="s">
        <v>5999</v>
      </c>
      <c r="Q450" t="s">
        <v>6002</v>
      </c>
      <c r="R450" t="s">
        <v>44</v>
      </c>
      <c r="S450" t="s">
        <v>4688</v>
      </c>
      <c r="T450" s="3">
        <v>45831</v>
      </c>
      <c r="U450" s="3">
        <v>45831</v>
      </c>
      <c r="V450" s="2">
        <v>0</v>
      </c>
      <c r="W450" t="s">
        <v>44</v>
      </c>
      <c r="X450" t="s">
        <v>44</v>
      </c>
      <c r="Y450" t="s">
        <v>6003</v>
      </c>
      <c r="Z450" t="s">
        <v>417</v>
      </c>
      <c r="AA450" t="s">
        <v>4529</v>
      </c>
      <c r="AB450" t="s">
        <v>4530</v>
      </c>
      <c r="AC450" t="s">
        <v>89</v>
      </c>
      <c r="AD450" t="str">
        <f t="shared" si="6"/>
        <v>10-60</v>
      </c>
      <c r="AE450" t="str">
        <f>VLOOKUP(AD450,'Main_Sub Desc'!C:D,2,)</f>
        <v>LPC from invoicing</v>
      </c>
      <c r="AF450" t="str">
        <f>VLOOKUP(VALUE(H450),'Main_Sub Desc'!F:G,2,)</f>
        <v>Wst Rev Late Payment</v>
      </c>
      <c r="AG450">
        <f>IFERROR(VLOOKUP(VALUE(I450),'PC Mapping'!A:F,6,),"")</f>
        <v>10514</v>
      </c>
      <c r="AH450" s="13" t="str">
        <f>VLOOKUP(AG450,'PC Mapping'!L:M,2,)</f>
        <v>Bolivar Sewer</v>
      </c>
    </row>
    <row r="451" spans="1:34" x14ac:dyDescent="0.2">
      <c r="A451" t="s">
        <v>6004</v>
      </c>
      <c r="B451" t="s">
        <v>5964</v>
      </c>
      <c r="C451" t="s">
        <v>4519</v>
      </c>
      <c r="D451" t="s">
        <v>4520</v>
      </c>
      <c r="E451" s="3">
        <v>45828</v>
      </c>
      <c r="F451" t="s">
        <v>44</v>
      </c>
      <c r="G451" t="s">
        <v>3742</v>
      </c>
      <c r="H451" t="s">
        <v>3722</v>
      </c>
      <c r="I451" t="s">
        <v>3752</v>
      </c>
      <c r="J451" t="s">
        <v>4522</v>
      </c>
      <c r="K451" s="2">
        <v>-26.36</v>
      </c>
      <c r="L451" t="s">
        <v>44</v>
      </c>
      <c r="M451" s="2">
        <v>-26.36</v>
      </c>
      <c r="N451" t="s">
        <v>4523</v>
      </c>
      <c r="O451" t="s">
        <v>4524</v>
      </c>
      <c r="P451" t="s">
        <v>6005</v>
      </c>
      <c r="Q451" t="s">
        <v>6006</v>
      </c>
      <c r="R451" t="s">
        <v>44</v>
      </c>
      <c r="S451" t="s">
        <v>4688</v>
      </c>
      <c r="T451" s="3">
        <v>45831</v>
      </c>
      <c r="U451" s="3">
        <v>45831</v>
      </c>
      <c r="V451" s="2">
        <v>0</v>
      </c>
      <c r="W451" t="s">
        <v>44</v>
      </c>
      <c r="X451" t="s">
        <v>44</v>
      </c>
      <c r="Y451" t="s">
        <v>6007</v>
      </c>
      <c r="Z451" t="s">
        <v>3135</v>
      </c>
      <c r="AA451" t="s">
        <v>4529</v>
      </c>
      <c r="AB451" t="s">
        <v>4530</v>
      </c>
      <c r="AC451" t="s">
        <v>89</v>
      </c>
      <c r="AD451" t="str">
        <f t="shared" si="6"/>
        <v>10-60</v>
      </c>
      <c r="AE451" t="str">
        <f>VLOOKUP(AD451,'Main_Sub Desc'!C:D,2,)</f>
        <v>LPC from invoicing</v>
      </c>
      <c r="AF451" t="str">
        <f>VLOOKUP(VALUE(H451),'Main_Sub Desc'!F:G,2,)</f>
        <v>Wtr Rev Late Payment</v>
      </c>
      <c r="AG451">
        <f>IFERROR(VLOOKUP(VALUE(I451),'PC Mapping'!A:F,6,),"")</f>
        <v>10719</v>
      </c>
      <c r="AH451" s="13" t="str">
        <f>VLOOKUP(AG451,'PC Mapping'!L:M,2,)</f>
        <v>All Other Water</v>
      </c>
    </row>
    <row r="452" spans="1:34" x14ac:dyDescent="0.2">
      <c r="A452" t="s">
        <v>6008</v>
      </c>
      <c r="B452" t="s">
        <v>5964</v>
      </c>
      <c r="C452" t="s">
        <v>4519</v>
      </c>
      <c r="D452" t="s">
        <v>4520</v>
      </c>
      <c r="E452" s="3">
        <v>45828</v>
      </c>
      <c r="F452" t="s">
        <v>44</v>
      </c>
      <c r="G452" t="s">
        <v>3742</v>
      </c>
      <c r="H452" t="s">
        <v>3722</v>
      </c>
      <c r="I452" t="s">
        <v>3752</v>
      </c>
      <c r="J452" t="s">
        <v>4522</v>
      </c>
      <c r="K452" s="2">
        <v>-50.22</v>
      </c>
      <c r="L452" t="s">
        <v>44</v>
      </c>
      <c r="M452" s="2">
        <v>-50.22</v>
      </c>
      <c r="N452" t="s">
        <v>4523</v>
      </c>
      <c r="O452" t="s">
        <v>4524</v>
      </c>
      <c r="P452" t="s">
        <v>6009</v>
      </c>
      <c r="Q452" t="s">
        <v>6010</v>
      </c>
      <c r="R452" t="s">
        <v>44</v>
      </c>
      <c r="S452" t="s">
        <v>4688</v>
      </c>
      <c r="T452" s="3">
        <v>45831</v>
      </c>
      <c r="U452" s="3">
        <v>45831</v>
      </c>
      <c r="V452" s="2">
        <v>0</v>
      </c>
      <c r="W452" t="s">
        <v>44</v>
      </c>
      <c r="X452" t="s">
        <v>44</v>
      </c>
      <c r="Y452" t="s">
        <v>6011</v>
      </c>
      <c r="Z452" t="s">
        <v>2274</v>
      </c>
      <c r="AA452" t="s">
        <v>4529</v>
      </c>
      <c r="AB452" t="s">
        <v>4530</v>
      </c>
      <c r="AC452" t="s">
        <v>89</v>
      </c>
      <c r="AD452" t="str">
        <f t="shared" ref="AD452:AD515" si="7">CONCATENATE(VALUE(AA452),"-",VALUE(AB452))</f>
        <v>10-60</v>
      </c>
      <c r="AE452" t="str">
        <f>VLOOKUP(AD452,'Main_Sub Desc'!C:D,2,)</f>
        <v>LPC from invoicing</v>
      </c>
      <c r="AF452" t="str">
        <f>VLOOKUP(VALUE(H452),'Main_Sub Desc'!F:G,2,)</f>
        <v>Wtr Rev Late Payment</v>
      </c>
      <c r="AG452">
        <f>IFERROR(VLOOKUP(VALUE(I452),'PC Mapping'!A:F,6,),"")</f>
        <v>10719</v>
      </c>
      <c r="AH452" s="13" t="str">
        <f>VLOOKUP(AG452,'PC Mapping'!L:M,2,)</f>
        <v>All Other Water</v>
      </c>
    </row>
    <row r="453" spans="1:34" x14ac:dyDescent="0.2">
      <c r="A453" t="s">
        <v>6012</v>
      </c>
      <c r="B453" t="s">
        <v>5964</v>
      </c>
      <c r="C453" t="s">
        <v>4519</v>
      </c>
      <c r="D453" t="s">
        <v>4520</v>
      </c>
      <c r="E453" s="3">
        <v>45828</v>
      </c>
      <c r="F453" t="s">
        <v>44</v>
      </c>
      <c r="G453" t="s">
        <v>3742</v>
      </c>
      <c r="H453" t="s">
        <v>3722</v>
      </c>
      <c r="I453" t="s">
        <v>3752</v>
      </c>
      <c r="J453" t="s">
        <v>4522</v>
      </c>
      <c r="K453" s="2">
        <v>-36.92</v>
      </c>
      <c r="L453" t="s">
        <v>44</v>
      </c>
      <c r="M453" s="2">
        <v>-36.92</v>
      </c>
      <c r="N453" t="s">
        <v>4523</v>
      </c>
      <c r="O453" t="s">
        <v>4524</v>
      </c>
      <c r="P453" t="s">
        <v>6013</v>
      </c>
      <c r="Q453" t="s">
        <v>6014</v>
      </c>
      <c r="R453" t="s">
        <v>44</v>
      </c>
      <c r="S453" t="s">
        <v>4688</v>
      </c>
      <c r="T453" s="3">
        <v>45831</v>
      </c>
      <c r="U453" s="3">
        <v>45831</v>
      </c>
      <c r="V453" s="2">
        <v>0</v>
      </c>
      <c r="W453" t="s">
        <v>44</v>
      </c>
      <c r="X453" t="s">
        <v>44</v>
      </c>
      <c r="Y453" t="s">
        <v>6015</v>
      </c>
      <c r="Z453" t="s">
        <v>2800</v>
      </c>
      <c r="AA453" t="s">
        <v>4529</v>
      </c>
      <c r="AB453" t="s">
        <v>4530</v>
      </c>
      <c r="AC453" t="s">
        <v>89</v>
      </c>
      <c r="AD453" t="str">
        <f t="shared" si="7"/>
        <v>10-60</v>
      </c>
      <c r="AE453" t="str">
        <f>VLOOKUP(AD453,'Main_Sub Desc'!C:D,2,)</f>
        <v>LPC from invoicing</v>
      </c>
      <c r="AF453" t="str">
        <f>VLOOKUP(VALUE(H453),'Main_Sub Desc'!F:G,2,)</f>
        <v>Wtr Rev Late Payment</v>
      </c>
      <c r="AG453">
        <f>IFERROR(VLOOKUP(VALUE(I453),'PC Mapping'!A:F,6,),"")</f>
        <v>10719</v>
      </c>
      <c r="AH453" s="13" t="str">
        <f>VLOOKUP(AG453,'PC Mapping'!L:M,2,)</f>
        <v>All Other Water</v>
      </c>
    </row>
    <row r="454" spans="1:34" x14ac:dyDescent="0.2">
      <c r="A454" t="s">
        <v>6016</v>
      </c>
      <c r="B454" t="s">
        <v>5964</v>
      </c>
      <c r="C454" t="s">
        <v>4519</v>
      </c>
      <c r="D454" t="s">
        <v>4520</v>
      </c>
      <c r="E454" s="3">
        <v>45828</v>
      </c>
      <c r="F454" t="s">
        <v>44</v>
      </c>
      <c r="G454" t="s">
        <v>3742</v>
      </c>
      <c r="H454" t="s">
        <v>3722</v>
      </c>
      <c r="I454" t="s">
        <v>3752</v>
      </c>
      <c r="J454" t="s">
        <v>4522</v>
      </c>
      <c r="K454" s="2">
        <v>-34.619999999999997</v>
      </c>
      <c r="L454" t="s">
        <v>44</v>
      </c>
      <c r="M454" s="2">
        <v>-34.619999999999997</v>
      </c>
      <c r="N454" t="s">
        <v>4523</v>
      </c>
      <c r="O454" t="s">
        <v>4524</v>
      </c>
      <c r="P454" t="s">
        <v>6017</v>
      </c>
      <c r="Q454" t="s">
        <v>6018</v>
      </c>
      <c r="R454" t="s">
        <v>44</v>
      </c>
      <c r="S454" t="s">
        <v>4688</v>
      </c>
      <c r="T454" s="3">
        <v>45831</v>
      </c>
      <c r="U454" s="3">
        <v>45831</v>
      </c>
      <c r="V454" s="2">
        <v>0</v>
      </c>
      <c r="W454" t="s">
        <v>44</v>
      </c>
      <c r="X454" t="s">
        <v>44</v>
      </c>
      <c r="Y454" t="s">
        <v>6019</v>
      </c>
      <c r="Z454" t="s">
        <v>3290</v>
      </c>
      <c r="AA454" t="s">
        <v>4529</v>
      </c>
      <c r="AB454" t="s">
        <v>4530</v>
      </c>
      <c r="AC454" t="s">
        <v>89</v>
      </c>
      <c r="AD454" t="str">
        <f t="shared" si="7"/>
        <v>10-60</v>
      </c>
      <c r="AE454" t="str">
        <f>VLOOKUP(AD454,'Main_Sub Desc'!C:D,2,)</f>
        <v>LPC from invoicing</v>
      </c>
      <c r="AF454" t="str">
        <f>VLOOKUP(VALUE(H454),'Main_Sub Desc'!F:G,2,)</f>
        <v>Wtr Rev Late Payment</v>
      </c>
      <c r="AG454">
        <f>IFERROR(VLOOKUP(VALUE(I454),'PC Mapping'!A:F,6,),"")</f>
        <v>10719</v>
      </c>
      <c r="AH454" s="13" t="str">
        <f>VLOOKUP(AG454,'PC Mapping'!L:M,2,)</f>
        <v>All Other Water</v>
      </c>
    </row>
    <row r="455" spans="1:34" x14ac:dyDescent="0.2">
      <c r="A455" t="s">
        <v>6020</v>
      </c>
      <c r="B455" t="s">
        <v>5964</v>
      </c>
      <c r="C455" t="s">
        <v>4519</v>
      </c>
      <c r="D455" t="s">
        <v>4520</v>
      </c>
      <c r="E455" s="3">
        <v>45828</v>
      </c>
      <c r="F455" t="s">
        <v>44</v>
      </c>
      <c r="G455" t="s">
        <v>3742</v>
      </c>
      <c r="H455" t="s">
        <v>3722</v>
      </c>
      <c r="I455" t="s">
        <v>3752</v>
      </c>
      <c r="J455" t="s">
        <v>4522</v>
      </c>
      <c r="K455" s="2">
        <v>-30.57</v>
      </c>
      <c r="L455" t="s">
        <v>44</v>
      </c>
      <c r="M455" s="2">
        <v>-30.57</v>
      </c>
      <c r="N455" t="s">
        <v>4523</v>
      </c>
      <c r="O455" t="s">
        <v>4524</v>
      </c>
      <c r="P455" t="s">
        <v>6021</v>
      </c>
      <c r="Q455" t="s">
        <v>6022</v>
      </c>
      <c r="R455" t="s">
        <v>44</v>
      </c>
      <c r="S455" t="s">
        <v>4688</v>
      </c>
      <c r="T455" s="3">
        <v>45831</v>
      </c>
      <c r="U455" s="3">
        <v>45831</v>
      </c>
      <c r="V455" s="2">
        <v>0</v>
      </c>
      <c r="W455" t="s">
        <v>44</v>
      </c>
      <c r="X455" t="s">
        <v>44</v>
      </c>
      <c r="Y455" t="s">
        <v>6023</v>
      </c>
      <c r="Z455" t="s">
        <v>1621</v>
      </c>
      <c r="AA455" t="s">
        <v>4529</v>
      </c>
      <c r="AB455" t="s">
        <v>4530</v>
      </c>
      <c r="AC455" t="s">
        <v>89</v>
      </c>
      <c r="AD455" t="str">
        <f t="shared" si="7"/>
        <v>10-60</v>
      </c>
      <c r="AE455" t="str">
        <f>VLOOKUP(AD455,'Main_Sub Desc'!C:D,2,)</f>
        <v>LPC from invoicing</v>
      </c>
      <c r="AF455" t="str">
        <f>VLOOKUP(VALUE(H455),'Main_Sub Desc'!F:G,2,)</f>
        <v>Wtr Rev Late Payment</v>
      </c>
      <c r="AG455">
        <f>IFERROR(VLOOKUP(VALUE(I455),'PC Mapping'!A:F,6,),"")</f>
        <v>10719</v>
      </c>
      <c r="AH455" s="13" t="str">
        <f>VLOOKUP(AG455,'PC Mapping'!L:M,2,)</f>
        <v>All Other Water</v>
      </c>
    </row>
    <row r="456" spans="1:34" x14ac:dyDescent="0.2">
      <c r="A456" t="s">
        <v>6024</v>
      </c>
      <c r="B456" t="s">
        <v>5964</v>
      </c>
      <c r="C456" t="s">
        <v>4519</v>
      </c>
      <c r="D456" t="s">
        <v>4520</v>
      </c>
      <c r="E456" s="3">
        <v>45828</v>
      </c>
      <c r="F456" t="s">
        <v>44</v>
      </c>
      <c r="G456" t="s">
        <v>3742</v>
      </c>
      <c r="H456" t="s">
        <v>3722</v>
      </c>
      <c r="I456" t="s">
        <v>3752</v>
      </c>
      <c r="J456" t="s">
        <v>4522</v>
      </c>
      <c r="K456" s="2">
        <v>-28.7</v>
      </c>
      <c r="L456" t="s">
        <v>44</v>
      </c>
      <c r="M456" s="2">
        <v>-28.7</v>
      </c>
      <c r="N456" t="s">
        <v>4523</v>
      </c>
      <c r="O456" t="s">
        <v>4524</v>
      </c>
      <c r="P456" t="s">
        <v>6025</v>
      </c>
      <c r="Q456" t="s">
        <v>6026</v>
      </c>
      <c r="R456" t="s">
        <v>44</v>
      </c>
      <c r="S456" t="s">
        <v>4688</v>
      </c>
      <c r="T456" s="3">
        <v>45831</v>
      </c>
      <c r="U456" s="3">
        <v>45831</v>
      </c>
      <c r="V456" s="2">
        <v>0</v>
      </c>
      <c r="W456" t="s">
        <v>44</v>
      </c>
      <c r="X456" t="s">
        <v>44</v>
      </c>
      <c r="Y456" t="s">
        <v>6027</v>
      </c>
      <c r="Z456" t="s">
        <v>2010</v>
      </c>
      <c r="AA456" t="s">
        <v>4529</v>
      </c>
      <c r="AB456" t="s">
        <v>4530</v>
      </c>
      <c r="AC456" t="s">
        <v>89</v>
      </c>
      <c r="AD456" t="str">
        <f t="shared" si="7"/>
        <v>10-60</v>
      </c>
      <c r="AE456" t="str">
        <f>VLOOKUP(AD456,'Main_Sub Desc'!C:D,2,)</f>
        <v>LPC from invoicing</v>
      </c>
      <c r="AF456" t="str">
        <f>VLOOKUP(VALUE(H456),'Main_Sub Desc'!F:G,2,)</f>
        <v>Wtr Rev Late Payment</v>
      </c>
      <c r="AG456">
        <f>IFERROR(VLOOKUP(VALUE(I456),'PC Mapping'!A:F,6,),"")</f>
        <v>10719</v>
      </c>
      <c r="AH456" s="13" t="str">
        <f>VLOOKUP(AG456,'PC Mapping'!L:M,2,)</f>
        <v>All Other Water</v>
      </c>
    </row>
    <row r="457" spans="1:34" x14ac:dyDescent="0.2">
      <c r="A457" t="s">
        <v>6028</v>
      </c>
      <c r="B457" t="s">
        <v>5964</v>
      </c>
      <c r="C457" t="s">
        <v>4519</v>
      </c>
      <c r="D457" t="s">
        <v>4520</v>
      </c>
      <c r="E457" s="3">
        <v>45831</v>
      </c>
      <c r="F457" t="s">
        <v>6029</v>
      </c>
      <c r="G457" t="s">
        <v>3742</v>
      </c>
      <c r="H457" t="s">
        <v>3716</v>
      </c>
      <c r="I457" t="s">
        <v>4534</v>
      </c>
      <c r="J457" t="s">
        <v>4522</v>
      </c>
      <c r="K457" s="2">
        <v>-5</v>
      </c>
      <c r="L457" t="s">
        <v>44</v>
      </c>
      <c r="M457" s="2">
        <v>-5</v>
      </c>
      <c r="N457" t="s">
        <v>4523</v>
      </c>
      <c r="O457" t="s">
        <v>4524</v>
      </c>
      <c r="P457" t="s">
        <v>5571</v>
      </c>
      <c r="Q457" t="s">
        <v>6030</v>
      </c>
      <c r="R457" t="s">
        <v>44</v>
      </c>
      <c r="S457" t="s">
        <v>5048</v>
      </c>
      <c r="T457" s="3">
        <v>45831</v>
      </c>
      <c r="U457" s="3">
        <v>45832</v>
      </c>
      <c r="V457" s="2">
        <v>0</v>
      </c>
      <c r="W457" t="s">
        <v>44</v>
      </c>
      <c r="X457" t="s">
        <v>44</v>
      </c>
      <c r="Y457" t="s">
        <v>6031</v>
      </c>
      <c r="Z457" t="s">
        <v>6032</v>
      </c>
      <c r="AA457" t="s">
        <v>4529</v>
      </c>
      <c r="AB457" t="s">
        <v>4530</v>
      </c>
      <c r="AC457" t="s">
        <v>89</v>
      </c>
      <c r="AD457" t="str">
        <f t="shared" si="7"/>
        <v>10-60</v>
      </c>
      <c r="AE457" t="str">
        <f>VLOOKUP(AD457,'Main_Sub Desc'!C:D,2,)</f>
        <v>LPC from invoicing</v>
      </c>
      <c r="AF457" t="str">
        <f>VLOOKUP(VALUE(H457),'Main_Sub Desc'!F:G,2,)</f>
        <v>Wst Rev Late Payment</v>
      </c>
      <c r="AG457">
        <f>IFERROR(VLOOKUP(VALUE(I457),'PC Mapping'!A:F,6,),"")</f>
        <v>10514</v>
      </c>
      <c r="AH457" s="13" t="str">
        <f>VLOOKUP(AG457,'PC Mapping'!L:M,2,)</f>
        <v>Bolivar Sewer</v>
      </c>
    </row>
    <row r="458" spans="1:34" x14ac:dyDescent="0.2">
      <c r="A458" t="s">
        <v>6028</v>
      </c>
      <c r="B458" t="s">
        <v>5964</v>
      </c>
      <c r="C458" t="s">
        <v>4519</v>
      </c>
      <c r="D458" t="s">
        <v>4520</v>
      </c>
      <c r="E458" s="3">
        <v>45831</v>
      </c>
      <c r="F458" t="s">
        <v>6029</v>
      </c>
      <c r="G458" t="s">
        <v>3742</v>
      </c>
      <c r="H458" t="s">
        <v>3722</v>
      </c>
      <c r="I458" t="s">
        <v>4538</v>
      </c>
      <c r="J458" t="s">
        <v>4522</v>
      </c>
      <c r="K458" s="2">
        <v>-5</v>
      </c>
      <c r="L458" t="s">
        <v>44</v>
      </c>
      <c r="M458" s="2">
        <v>-5</v>
      </c>
      <c r="N458" t="s">
        <v>4523</v>
      </c>
      <c r="O458" t="s">
        <v>4524</v>
      </c>
      <c r="P458" t="s">
        <v>5571</v>
      </c>
      <c r="Q458" t="s">
        <v>6033</v>
      </c>
      <c r="R458" t="s">
        <v>44</v>
      </c>
      <c r="S458" t="s">
        <v>5048</v>
      </c>
      <c r="T458" s="3">
        <v>45831</v>
      </c>
      <c r="U458" s="3">
        <v>45832</v>
      </c>
      <c r="V458" s="2">
        <v>0</v>
      </c>
      <c r="W458" t="s">
        <v>44</v>
      </c>
      <c r="X458" t="s">
        <v>44</v>
      </c>
      <c r="Y458" t="s">
        <v>6034</v>
      </c>
      <c r="Z458" t="s">
        <v>6032</v>
      </c>
      <c r="AA458" t="s">
        <v>4529</v>
      </c>
      <c r="AB458" t="s">
        <v>4530</v>
      </c>
      <c r="AC458" t="s">
        <v>89</v>
      </c>
      <c r="AD458" t="str">
        <f t="shared" si="7"/>
        <v>10-60</v>
      </c>
      <c r="AE458" t="str">
        <f>VLOOKUP(AD458,'Main_Sub Desc'!C:D,2,)</f>
        <v>LPC from invoicing</v>
      </c>
      <c r="AF458" t="str">
        <f>VLOOKUP(VALUE(H458),'Main_Sub Desc'!F:G,2,)</f>
        <v>Wtr Rev Late Payment</v>
      </c>
      <c r="AG458">
        <f>IFERROR(VLOOKUP(VALUE(I458),'PC Mapping'!A:F,6,),"")</f>
        <v>10469</v>
      </c>
      <c r="AH458" s="13" t="str">
        <f>VLOOKUP(AG458,'PC Mapping'!L:M,2,)</f>
        <v>Bolivar Water</v>
      </c>
    </row>
    <row r="459" spans="1:34" x14ac:dyDescent="0.2">
      <c r="A459" t="s">
        <v>6035</v>
      </c>
      <c r="B459" t="s">
        <v>6036</v>
      </c>
      <c r="C459" t="s">
        <v>4519</v>
      </c>
      <c r="D459" t="s">
        <v>4520</v>
      </c>
      <c r="E459" s="3">
        <v>45831</v>
      </c>
      <c r="F459" t="s">
        <v>44</v>
      </c>
      <c r="G459" t="s">
        <v>3742</v>
      </c>
      <c r="H459" t="s">
        <v>3722</v>
      </c>
      <c r="I459" t="s">
        <v>3752</v>
      </c>
      <c r="J459" t="s">
        <v>4522</v>
      </c>
      <c r="K459" s="2">
        <v>-8.16</v>
      </c>
      <c r="L459" t="s">
        <v>44</v>
      </c>
      <c r="M459" s="2">
        <v>-8.16</v>
      </c>
      <c r="N459" t="s">
        <v>4523</v>
      </c>
      <c r="O459" t="s">
        <v>4524</v>
      </c>
      <c r="P459" t="s">
        <v>6037</v>
      </c>
      <c r="Q459" t="s">
        <v>6038</v>
      </c>
      <c r="R459" t="s">
        <v>44</v>
      </c>
      <c r="S459" t="s">
        <v>4688</v>
      </c>
      <c r="T459" s="3">
        <v>45832</v>
      </c>
      <c r="U459" s="3">
        <v>45832</v>
      </c>
      <c r="V459" s="2">
        <v>0</v>
      </c>
      <c r="W459" t="s">
        <v>44</v>
      </c>
      <c r="X459" t="s">
        <v>44</v>
      </c>
      <c r="Y459" t="s">
        <v>6039</v>
      </c>
      <c r="Z459" t="s">
        <v>2998</v>
      </c>
      <c r="AA459" t="s">
        <v>4529</v>
      </c>
      <c r="AB459" t="s">
        <v>4530</v>
      </c>
      <c r="AC459" t="s">
        <v>99</v>
      </c>
      <c r="AD459" t="str">
        <f t="shared" si="7"/>
        <v>10-60</v>
      </c>
      <c r="AE459" t="str">
        <f>VLOOKUP(AD459,'Main_Sub Desc'!C:D,2,)</f>
        <v>LPC from invoicing</v>
      </c>
      <c r="AF459" t="str">
        <f>VLOOKUP(VALUE(H459),'Main_Sub Desc'!F:G,2,)</f>
        <v>Wtr Rev Late Payment</v>
      </c>
      <c r="AG459">
        <f>IFERROR(VLOOKUP(VALUE(I459),'PC Mapping'!A:F,6,),"")</f>
        <v>10719</v>
      </c>
      <c r="AH459" s="13" t="str">
        <f>VLOOKUP(AG459,'PC Mapping'!L:M,2,)</f>
        <v>All Other Water</v>
      </c>
    </row>
    <row r="460" spans="1:34" x14ac:dyDescent="0.2">
      <c r="A460" t="s">
        <v>6040</v>
      </c>
      <c r="B460" t="s">
        <v>6036</v>
      </c>
      <c r="C460" t="s">
        <v>4519</v>
      </c>
      <c r="D460" t="s">
        <v>4520</v>
      </c>
      <c r="E460" s="3">
        <v>45831</v>
      </c>
      <c r="F460" t="s">
        <v>44</v>
      </c>
      <c r="G460" t="s">
        <v>3742</v>
      </c>
      <c r="H460" t="s">
        <v>3722</v>
      </c>
      <c r="I460" t="s">
        <v>3752</v>
      </c>
      <c r="J460" t="s">
        <v>4522</v>
      </c>
      <c r="K460" s="2">
        <v>-5.97</v>
      </c>
      <c r="L460" t="s">
        <v>44</v>
      </c>
      <c r="M460" s="2">
        <v>-5.97</v>
      </c>
      <c r="N460" t="s">
        <v>4523</v>
      </c>
      <c r="O460" t="s">
        <v>4524</v>
      </c>
      <c r="P460" t="s">
        <v>6041</v>
      </c>
      <c r="Q460" t="s">
        <v>6042</v>
      </c>
      <c r="R460" t="s">
        <v>44</v>
      </c>
      <c r="S460" t="s">
        <v>4688</v>
      </c>
      <c r="T460" s="3">
        <v>45832</v>
      </c>
      <c r="U460" s="3">
        <v>45832</v>
      </c>
      <c r="V460" s="2">
        <v>0</v>
      </c>
      <c r="W460" t="s">
        <v>44</v>
      </c>
      <c r="X460" t="s">
        <v>44</v>
      </c>
      <c r="Y460" t="s">
        <v>6043</v>
      </c>
      <c r="Z460" t="s">
        <v>2206</v>
      </c>
      <c r="AA460" t="s">
        <v>4529</v>
      </c>
      <c r="AB460" t="s">
        <v>4530</v>
      </c>
      <c r="AC460" t="s">
        <v>99</v>
      </c>
      <c r="AD460" t="str">
        <f t="shared" si="7"/>
        <v>10-60</v>
      </c>
      <c r="AE460" t="str">
        <f>VLOOKUP(AD460,'Main_Sub Desc'!C:D,2,)</f>
        <v>LPC from invoicing</v>
      </c>
      <c r="AF460" t="str">
        <f>VLOOKUP(VALUE(H460),'Main_Sub Desc'!F:G,2,)</f>
        <v>Wtr Rev Late Payment</v>
      </c>
      <c r="AG460">
        <f>IFERROR(VLOOKUP(VALUE(I460),'PC Mapping'!A:F,6,),"")</f>
        <v>10719</v>
      </c>
      <c r="AH460" s="13" t="str">
        <f>VLOOKUP(AG460,'PC Mapping'!L:M,2,)</f>
        <v>All Other Water</v>
      </c>
    </row>
    <row r="461" spans="1:34" x14ac:dyDescent="0.2">
      <c r="A461" t="s">
        <v>6044</v>
      </c>
      <c r="B461" t="s">
        <v>6036</v>
      </c>
      <c r="C461" t="s">
        <v>4519</v>
      </c>
      <c r="D461" t="s">
        <v>4520</v>
      </c>
      <c r="E461" s="3">
        <v>45831</v>
      </c>
      <c r="F461" t="s">
        <v>44</v>
      </c>
      <c r="G461" t="s">
        <v>3742</v>
      </c>
      <c r="H461" t="s">
        <v>3722</v>
      </c>
      <c r="I461" t="s">
        <v>3752</v>
      </c>
      <c r="J461" t="s">
        <v>4522</v>
      </c>
      <c r="K461" s="2">
        <v>-9.26</v>
      </c>
      <c r="L461" t="s">
        <v>44</v>
      </c>
      <c r="M461" s="2">
        <v>-9.26</v>
      </c>
      <c r="N461" t="s">
        <v>4523</v>
      </c>
      <c r="O461" t="s">
        <v>4524</v>
      </c>
      <c r="P461" t="s">
        <v>6045</v>
      </c>
      <c r="Q461" t="s">
        <v>6046</v>
      </c>
      <c r="R461" t="s">
        <v>44</v>
      </c>
      <c r="S461" t="s">
        <v>4688</v>
      </c>
      <c r="T461" s="3">
        <v>45832</v>
      </c>
      <c r="U461" s="3">
        <v>45832</v>
      </c>
      <c r="V461" s="2">
        <v>0</v>
      </c>
      <c r="W461" t="s">
        <v>44</v>
      </c>
      <c r="X461" t="s">
        <v>44</v>
      </c>
      <c r="Y461" t="s">
        <v>6047</v>
      </c>
      <c r="Z461" t="s">
        <v>3439</v>
      </c>
      <c r="AA461" t="s">
        <v>4529</v>
      </c>
      <c r="AB461" t="s">
        <v>4530</v>
      </c>
      <c r="AC461" t="s">
        <v>99</v>
      </c>
      <c r="AD461" t="str">
        <f t="shared" si="7"/>
        <v>10-60</v>
      </c>
      <c r="AE461" t="str">
        <f>VLOOKUP(AD461,'Main_Sub Desc'!C:D,2,)</f>
        <v>LPC from invoicing</v>
      </c>
      <c r="AF461" t="str">
        <f>VLOOKUP(VALUE(H461),'Main_Sub Desc'!F:G,2,)</f>
        <v>Wtr Rev Late Payment</v>
      </c>
      <c r="AG461">
        <f>IFERROR(VLOOKUP(VALUE(I461),'PC Mapping'!A:F,6,),"")</f>
        <v>10719</v>
      </c>
      <c r="AH461" s="13" t="str">
        <f>VLOOKUP(AG461,'PC Mapping'!L:M,2,)</f>
        <v>All Other Water</v>
      </c>
    </row>
    <row r="462" spans="1:34" x14ac:dyDescent="0.2">
      <c r="A462" t="s">
        <v>6048</v>
      </c>
      <c r="B462" t="s">
        <v>6036</v>
      </c>
      <c r="C462" t="s">
        <v>4519</v>
      </c>
      <c r="D462" t="s">
        <v>4520</v>
      </c>
      <c r="E462" s="3">
        <v>45831</v>
      </c>
      <c r="F462" t="s">
        <v>44</v>
      </c>
      <c r="G462" t="s">
        <v>3742</v>
      </c>
      <c r="H462" t="s">
        <v>3722</v>
      </c>
      <c r="I462" t="s">
        <v>4538</v>
      </c>
      <c r="J462" t="s">
        <v>4522</v>
      </c>
      <c r="K462" s="2">
        <v>-28.61</v>
      </c>
      <c r="L462" t="s">
        <v>44</v>
      </c>
      <c r="M462" s="2">
        <v>-28.61</v>
      </c>
      <c r="N462" t="s">
        <v>4523</v>
      </c>
      <c r="O462" t="s">
        <v>4524</v>
      </c>
      <c r="P462" t="s">
        <v>5319</v>
      </c>
      <c r="Q462" t="s">
        <v>6049</v>
      </c>
      <c r="R462" t="s">
        <v>44</v>
      </c>
      <c r="S462" t="s">
        <v>4688</v>
      </c>
      <c r="T462" s="3">
        <v>45832</v>
      </c>
      <c r="U462" s="3">
        <v>45832</v>
      </c>
      <c r="V462" s="2">
        <v>0</v>
      </c>
      <c r="W462" t="s">
        <v>44</v>
      </c>
      <c r="X462" t="s">
        <v>44</v>
      </c>
      <c r="Y462" t="s">
        <v>5323</v>
      </c>
      <c r="Z462" t="s">
        <v>787</v>
      </c>
      <c r="AA462" t="s">
        <v>4529</v>
      </c>
      <c r="AB462" t="s">
        <v>4530</v>
      </c>
      <c r="AC462" t="s">
        <v>89</v>
      </c>
      <c r="AD462" t="str">
        <f t="shared" si="7"/>
        <v>10-60</v>
      </c>
      <c r="AE462" t="str">
        <f>VLOOKUP(AD462,'Main_Sub Desc'!C:D,2,)</f>
        <v>LPC from invoicing</v>
      </c>
      <c r="AF462" t="str">
        <f>VLOOKUP(VALUE(H462),'Main_Sub Desc'!F:G,2,)</f>
        <v>Wtr Rev Late Payment</v>
      </c>
      <c r="AG462">
        <f>IFERROR(VLOOKUP(VALUE(I462),'PC Mapping'!A:F,6,),"")</f>
        <v>10469</v>
      </c>
      <c r="AH462" s="13" t="str">
        <f>VLOOKUP(AG462,'PC Mapping'!L:M,2,)</f>
        <v>Bolivar Water</v>
      </c>
    </row>
    <row r="463" spans="1:34" x14ac:dyDescent="0.2">
      <c r="A463" t="s">
        <v>6048</v>
      </c>
      <c r="B463" t="s">
        <v>6036</v>
      </c>
      <c r="C463" t="s">
        <v>4519</v>
      </c>
      <c r="D463" t="s">
        <v>4520</v>
      </c>
      <c r="E463" s="3">
        <v>45831</v>
      </c>
      <c r="F463" t="s">
        <v>44</v>
      </c>
      <c r="G463" t="s">
        <v>3742</v>
      </c>
      <c r="H463" t="s">
        <v>3716</v>
      </c>
      <c r="I463" t="s">
        <v>4534</v>
      </c>
      <c r="J463" t="s">
        <v>4522</v>
      </c>
      <c r="K463" s="2">
        <v>-41.81</v>
      </c>
      <c r="L463" t="s">
        <v>44</v>
      </c>
      <c r="M463" s="2">
        <v>-41.81</v>
      </c>
      <c r="N463" t="s">
        <v>4523</v>
      </c>
      <c r="O463" t="s">
        <v>4524</v>
      </c>
      <c r="P463" t="s">
        <v>5319</v>
      </c>
      <c r="Q463" t="s">
        <v>6050</v>
      </c>
      <c r="R463" t="s">
        <v>44</v>
      </c>
      <c r="S463" t="s">
        <v>4688</v>
      </c>
      <c r="T463" s="3">
        <v>45832</v>
      </c>
      <c r="U463" s="3">
        <v>45832</v>
      </c>
      <c r="V463" s="2">
        <v>0</v>
      </c>
      <c r="W463" t="s">
        <v>44</v>
      </c>
      <c r="X463" t="s">
        <v>44</v>
      </c>
      <c r="Y463" t="s">
        <v>5321</v>
      </c>
      <c r="Z463" t="s">
        <v>787</v>
      </c>
      <c r="AA463" t="s">
        <v>4529</v>
      </c>
      <c r="AB463" t="s">
        <v>4530</v>
      </c>
      <c r="AC463" t="s">
        <v>89</v>
      </c>
      <c r="AD463" t="str">
        <f t="shared" si="7"/>
        <v>10-60</v>
      </c>
      <c r="AE463" t="str">
        <f>VLOOKUP(AD463,'Main_Sub Desc'!C:D,2,)</f>
        <v>LPC from invoicing</v>
      </c>
      <c r="AF463" t="str">
        <f>VLOOKUP(VALUE(H463),'Main_Sub Desc'!F:G,2,)</f>
        <v>Wst Rev Late Payment</v>
      </c>
      <c r="AG463">
        <f>IFERROR(VLOOKUP(VALUE(I463),'PC Mapping'!A:F,6,),"")</f>
        <v>10514</v>
      </c>
      <c r="AH463" s="13" t="str">
        <f>VLOOKUP(AG463,'PC Mapping'!L:M,2,)</f>
        <v>Bolivar Sewer</v>
      </c>
    </row>
    <row r="464" spans="1:34" x14ac:dyDescent="0.2">
      <c r="A464" t="s">
        <v>6051</v>
      </c>
      <c r="B464" t="s">
        <v>6036</v>
      </c>
      <c r="C464" t="s">
        <v>4519</v>
      </c>
      <c r="D464" t="s">
        <v>4520</v>
      </c>
      <c r="E464" s="3">
        <v>45831</v>
      </c>
      <c r="F464" t="s">
        <v>44</v>
      </c>
      <c r="G464" t="s">
        <v>3742</v>
      </c>
      <c r="H464" t="s">
        <v>3722</v>
      </c>
      <c r="I464" t="s">
        <v>3752</v>
      </c>
      <c r="J464" t="s">
        <v>4522</v>
      </c>
      <c r="K464" s="2">
        <v>-25.11</v>
      </c>
      <c r="L464" t="s">
        <v>44</v>
      </c>
      <c r="M464" s="2">
        <v>-25.11</v>
      </c>
      <c r="N464" t="s">
        <v>4523</v>
      </c>
      <c r="O464" t="s">
        <v>4524</v>
      </c>
      <c r="P464" t="s">
        <v>6052</v>
      </c>
      <c r="Q464" t="s">
        <v>6053</v>
      </c>
      <c r="R464" t="s">
        <v>44</v>
      </c>
      <c r="S464" t="s">
        <v>4688</v>
      </c>
      <c r="T464" s="3">
        <v>45832</v>
      </c>
      <c r="U464" s="3">
        <v>45832</v>
      </c>
      <c r="V464" s="2">
        <v>0</v>
      </c>
      <c r="W464" t="s">
        <v>44</v>
      </c>
      <c r="X464" t="s">
        <v>44</v>
      </c>
      <c r="Y464" t="s">
        <v>6054</v>
      </c>
      <c r="Z464" t="s">
        <v>2781</v>
      </c>
      <c r="AA464" t="s">
        <v>4529</v>
      </c>
      <c r="AB464" t="s">
        <v>4530</v>
      </c>
      <c r="AC464" t="s">
        <v>89</v>
      </c>
      <c r="AD464" t="str">
        <f t="shared" si="7"/>
        <v>10-60</v>
      </c>
      <c r="AE464" t="str">
        <f>VLOOKUP(AD464,'Main_Sub Desc'!C:D,2,)</f>
        <v>LPC from invoicing</v>
      </c>
      <c r="AF464" t="str">
        <f>VLOOKUP(VALUE(H464),'Main_Sub Desc'!F:G,2,)</f>
        <v>Wtr Rev Late Payment</v>
      </c>
      <c r="AG464">
        <f>IFERROR(VLOOKUP(VALUE(I464),'PC Mapping'!A:F,6,),"")</f>
        <v>10719</v>
      </c>
      <c r="AH464" s="13" t="str">
        <f>VLOOKUP(AG464,'PC Mapping'!L:M,2,)</f>
        <v>All Other Water</v>
      </c>
    </row>
    <row r="465" spans="1:34" x14ac:dyDescent="0.2">
      <c r="A465" t="s">
        <v>6055</v>
      </c>
      <c r="B465" t="s">
        <v>6036</v>
      </c>
      <c r="C465" t="s">
        <v>4519</v>
      </c>
      <c r="D465" t="s">
        <v>4520</v>
      </c>
      <c r="E465" s="3">
        <v>45831</v>
      </c>
      <c r="F465" t="s">
        <v>44</v>
      </c>
      <c r="G465" t="s">
        <v>3742</v>
      </c>
      <c r="H465" t="s">
        <v>3722</v>
      </c>
      <c r="I465" t="s">
        <v>4538</v>
      </c>
      <c r="J465" t="s">
        <v>4522</v>
      </c>
      <c r="K465" s="2">
        <v>-5.54</v>
      </c>
      <c r="L465" t="s">
        <v>44</v>
      </c>
      <c r="M465" s="2">
        <v>-5.54</v>
      </c>
      <c r="N465" t="s">
        <v>4523</v>
      </c>
      <c r="O465" t="s">
        <v>4524</v>
      </c>
      <c r="P465" t="s">
        <v>6056</v>
      </c>
      <c r="Q465" t="s">
        <v>6057</v>
      </c>
      <c r="R465" t="s">
        <v>44</v>
      </c>
      <c r="S465" t="s">
        <v>4688</v>
      </c>
      <c r="T465" s="3">
        <v>45832</v>
      </c>
      <c r="U465" s="3">
        <v>45832</v>
      </c>
      <c r="V465" s="2">
        <v>0</v>
      </c>
      <c r="W465" t="s">
        <v>44</v>
      </c>
      <c r="X465" t="s">
        <v>44</v>
      </c>
      <c r="Y465" t="s">
        <v>6058</v>
      </c>
      <c r="Z465" t="s">
        <v>781</v>
      </c>
      <c r="AA465" t="s">
        <v>4529</v>
      </c>
      <c r="AB465" t="s">
        <v>4530</v>
      </c>
      <c r="AC465" t="s">
        <v>89</v>
      </c>
      <c r="AD465" t="str">
        <f t="shared" si="7"/>
        <v>10-60</v>
      </c>
      <c r="AE465" t="str">
        <f>VLOOKUP(AD465,'Main_Sub Desc'!C:D,2,)</f>
        <v>LPC from invoicing</v>
      </c>
      <c r="AF465" t="str">
        <f>VLOOKUP(VALUE(H465),'Main_Sub Desc'!F:G,2,)</f>
        <v>Wtr Rev Late Payment</v>
      </c>
      <c r="AG465">
        <f>IFERROR(VLOOKUP(VALUE(I465),'PC Mapping'!A:F,6,),"")</f>
        <v>10469</v>
      </c>
      <c r="AH465" s="13" t="str">
        <f>VLOOKUP(AG465,'PC Mapping'!L:M,2,)</f>
        <v>Bolivar Water</v>
      </c>
    </row>
    <row r="466" spans="1:34" x14ac:dyDescent="0.2">
      <c r="A466" t="s">
        <v>6055</v>
      </c>
      <c r="B466" t="s">
        <v>6036</v>
      </c>
      <c r="C466" t="s">
        <v>4519</v>
      </c>
      <c r="D466" t="s">
        <v>4520</v>
      </c>
      <c r="E466" s="3">
        <v>45831</v>
      </c>
      <c r="F466" t="s">
        <v>44</v>
      </c>
      <c r="G466" t="s">
        <v>3742</v>
      </c>
      <c r="H466" t="s">
        <v>3716</v>
      </c>
      <c r="I466" t="s">
        <v>4534</v>
      </c>
      <c r="J466" t="s">
        <v>4522</v>
      </c>
      <c r="K466" s="2">
        <v>-7.99</v>
      </c>
      <c r="L466" t="s">
        <v>44</v>
      </c>
      <c r="M466" s="2">
        <v>-7.99</v>
      </c>
      <c r="N466" t="s">
        <v>4523</v>
      </c>
      <c r="O466" t="s">
        <v>4524</v>
      </c>
      <c r="P466" t="s">
        <v>6056</v>
      </c>
      <c r="Q466" t="s">
        <v>6059</v>
      </c>
      <c r="R466" t="s">
        <v>44</v>
      </c>
      <c r="S466" t="s">
        <v>4688</v>
      </c>
      <c r="T466" s="3">
        <v>45832</v>
      </c>
      <c r="U466" s="3">
        <v>45832</v>
      </c>
      <c r="V466" s="2">
        <v>0</v>
      </c>
      <c r="W466" t="s">
        <v>44</v>
      </c>
      <c r="X466" t="s">
        <v>44</v>
      </c>
      <c r="Y466" t="s">
        <v>6060</v>
      </c>
      <c r="Z466" t="s">
        <v>781</v>
      </c>
      <c r="AA466" t="s">
        <v>4529</v>
      </c>
      <c r="AB466" t="s">
        <v>4530</v>
      </c>
      <c r="AC466" t="s">
        <v>89</v>
      </c>
      <c r="AD466" t="str">
        <f t="shared" si="7"/>
        <v>10-60</v>
      </c>
      <c r="AE466" t="str">
        <f>VLOOKUP(AD466,'Main_Sub Desc'!C:D,2,)</f>
        <v>LPC from invoicing</v>
      </c>
      <c r="AF466" t="str">
        <f>VLOOKUP(VALUE(H466),'Main_Sub Desc'!F:G,2,)</f>
        <v>Wst Rev Late Payment</v>
      </c>
      <c r="AG466">
        <f>IFERROR(VLOOKUP(VALUE(I466),'PC Mapping'!A:F,6,),"")</f>
        <v>10514</v>
      </c>
      <c r="AH466" s="13" t="str">
        <f>VLOOKUP(AG466,'PC Mapping'!L:M,2,)</f>
        <v>Bolivar Sewer</v>
      </c>
    </row>
    <row r="467" spans="1:34" x14ac:dyDescent="0.2">
      <c r="A467" t="s">
        <v>6061</v>
      </c>
      <c r="B467" t="s">
        <v>6036</v>
      </c>
      <c r="C467" t="s">
        <v>4519</v>
      </c>
      <c r="D467" t="s">
        <v>4520</v>
      </c>
      <c r="E467" s="3">
        <v>45831</v>
      </c>
      <c r="F467" t="s">
        <v>44</v>
      </c>
      <c r="G467" t="s">
        <v>3742</v>
      </c>
      <c r="H467" t="s">
        <v>3722</v>
      </c>
      <c r="I467" t="s">
        <v>4538</v>
      </c>
      <c r="J467" t="s">
        <v>4522</v>
      </c>
      <c r="K467" s="2">
        <v>-21.62</v>
      </c>
      <c r="L467" t="s">
        <v>44</v>
      </c>
      <c r="M467" s="2">
        <v>-21.62</v>
      </c>
      <c r="N467" t="s">
        <v>4523</v>
      </c>
      <c r="O467" t="s">
        <v>4524</v>
      </c>
      <c r="P467" t="s">
        <v>6062</v>
      </c>
      <c r="Q467" t="s">
        <v>6063</v>
      </c>
      <c r="R467" t="s">
        <v>44</v>
      </c>
      <c r="S467" t="s">
        <v>4688</v>
      </c>
      <c r="T467" s="3">
        <v>45832</v>
      </c>
      <c r="U467" s="3">
        <v>45832</v>
      </c>
      <c r="V467" s="2">
        <v>0</v>
      </c>
      <c r="W467" t="s">
        <v>44</v>
      </c>
      <c r="X467" t="s">
        <v>44</v>
      </c>
      <c r="Y467" t="s">
        <v>6064</v>
      </c>
      <c r="Z467" t="s">
        <v>656</v>
      </c>
      <c r="AA467" t="s">
        <v>4529</v>
      </c>
      <c r="AB467" t="s">
        <v>4530</v>
      </c>
      <c r="AC467" t="s">
        <v>89</v>
      </c>
      <c r="AD467" t="str">
        <f t="shared" si="7"/>
        <v>10-60</v>
      </c>
      <c r="AE467" t="str">
        <f>VLOOKUP(AD467,'Main_Sub Desc'!C:D,2,)</f>
        <v>LPC from invoicing</v>
      </c>
      <c r="AF467" t="str">
        <f>VLOOKUP(VALUE(H467),'Main_Sub Desc'!F:G,2,)</f>
        <v>Wtr Rev Late Payment</v>
      </c>
      <c r="AG467">
        <f>IFERROR(VLOOKUP(VALUE(I467),'PC Mapping'!A:F,6,),"")</f>
        <v>10469</v>
      </c>
      <c r="AH467" s="13" t="str">
        <f>VLOOKUP(AG467,'PC Mapping'!L:M,2,)</f>
        <v>Bolivar Water</v>
      </c>
    </row>
    <row r="468" spans="1:34" x14ac:dyDescent="0.2">
      <c r="A468" t="s">
        <v>6061</v>
      </c>
      <c r="B468" t="s">
        <v>6036</v>
      </c>
      <c r="C468" t="s">
        <v>4519</v>
      </c>
      <c r="D468" t="s">
        <v>4520</v>
      </c>
      <c r="E468" s="3">
        <v>45831</v>
      </c>
      <c r="F468" t="s">
        <v>44</v>
      </c>
      <c r="G468" t="s">
        <v>3742</v>
      </c>
      <c r="H468" t="s">
        <v>3716</v>
      </c>
      <c r="I468" t="s">
        <v>4534</v>
      </c>
      <c r="J468" t="s">
        <v>4522</v>
      </c>
      <c r="K468" s="2">
        <v>-31.32</v>
      </c>
      <c r="L468" t="s">
        <v>44</v>
      </c>
      <c r="M468" s="2">
        <v>-31.32</v>
      </c>
      <c r="N468" t="s">
        <v>4523</v>
      </c>
      <c r="O468" t="s">
        <v>4524</v>
      </c>
      <c r="P468" t="s">
        <v>6062</v>
      </c>
      <c r="Q468" t="s">
        <v>6065</v>
      </c>
      <c r="R468" t="s">
        <v>44</v>
      </c>
      <c r="S468" t="s">
        <v>4688</v>
      </c>
      <c r="T468" s="3">
        <v>45832</v>
      </c>
      <c r="U468" s="3">
        <v>45832</v>
      </c>
      <c r="V468" s="2">
        <v>0</v>
      </c>
      <c r="W468" t="s">
        <v>44</v>
      </c>
      <c r="X468" t="s">
        <v>44</v>
      </c>
      <c r="Y468" t="s">
        <v>6066</v>
      </c>
      <c r="Z468" t="s">
        <v>656</v>
      </c>
      <c r="AA468" t="s">
        <v>4529</v>
      </c>
      <c r="AB468" t="s">
        <v>4530</v>
      </c>
      <c r="AC468" t="s">
        <v>89</v>
      </c>
      <c r="AD468" t="str">
        <f t="shared" si="7"/>
        <v>10-60</v>
      </c>
      <c r="AE468" t="str">
        <f>VLOOKUP(AD468,'Main_Sub Desc'!C:D,2,)</f>
        <v>LPC from invoicing</v>
      </c>
      <c r="AF468" t="str">
        <f>VLOOKUP(VALUE(H468),'Main_Sub Desc'!F:G,2,)</f>
        <v>Wst Rev Late Payment</v>
      </c>
      <c r="AG468">
        <f>IFERROR(VLOOKUP(VALUE(I468),'PC Mapping'!A:F,6,),"")</f>
        <v>10514</v>
      </c>
      <c r="AH468" s="13" t="str">
        <f>VLOOKUP(AG468,'PC Mapping'!L:M,2,)</f>
        <v>Bolivar Sewer</v>
      </c>
    </row>
    <row r="469" spans="1:34" x14ac:dyDescent="0.2">
      <c r="A469" t="s">
        <v>6067</v>
      </c>
      <c r="B469" t="s">
        <v>6036</v>
      </c>
      <c r="C469" t="s">
        <v>4519</v>
      </c>
      <c r="D469" t="s">
        <v>4520</v>
      </c>
      <c r="E469" s="3">
        <v>45831</v>
      </c>
      <c r="F469" t="s">
        <v>44</v>
      </c>
      <c r="G469" t="s">
        <v>3742</v>
      </c>
      <c r="H469" t="s">
        <v>3716</v>
      </c>
      <c r="I469" t="s">
        <v>4534</v>
      </c>
      <c r="J469" t="s">
        <v>4522</v>
      </c>
      <c r="K469" s="2">
        <v>-27.17</v>
      </c>
      <c r="L469" t="s">
        <v>44</v>
      </c>
      <c r="M469" s="2">
        <v>-27.17</v>
      </c>
      <c r="N469" t="s">
        <v>4523</v>
      </c>
      <c r="O469" t="s">
        <v>4524</v>
      </c>
      <c r="P469" t="s">
        <v>6068</v>
      </c>
      <c r="Q469" t="s">
        <v>6069</v>
      </c>
      <c r="R469" t="s">
        <v>44</v>
      </c>
      <c r="S469" t="s">
        <v>4688</v>
      </c>
      <c r="T469" s="3">
        <v>45832</v>
      </c>
      <c r="U469" s="3">
        <v>45832</v>
      </c>
      <c r="V469" s="2">
        <v>0</v>
      </c>
      <c r="W469" t="s">
        <v>44</v>
      </c>
      <c r="X469" t="s">
        <v>44</v>
      </c>
      <c r="Y469" t="s">
        <v>6070</v>
      </c>
      <c r="Z469" t="s">
        <v>944</v>
      </c>
      <c r="AA469" t="s">
        <v>4529</v>
      </c>
      <c r="AB469" t="s">
        <v>4530</v>
      </c>
      <c r="AC469" t="s">
        <v>89</v>
      </c>
      <c r="AD469" t="str">
        <f t="shared" si="7"/>
        <v>10-60</v>
      </c>
      <c r="AE469" t="str">
        <f>VLOOKUP(AD469,'Main_Sub Desc'!C:D,2,)</f>
        <v>LPC from invoicing</v>
      </c>
      <c r="AF469" t="str">
        <f>VLOOKUP(VALUE(H469),'Main_Sub Desc'!F:G,2,)</f>
        <v>Wst Rev Late Payment</v>
      </c>
      <c r="AG469">
        <f>IFERROR(VLOOKUP(VALUE(I469),'PC Mapping'!A:F,6,),"")</f>
        <v>10514</v>
      </c>
      <c r="AH469" s="13" t="str">
        <f>VLOOKUP(AG469,'PC Mapping'!L:M,2,)</f>
        <v>Bolivar Sewer</v>
      </c>
    </row>
    <row r="470" spans="1:34" x14ac:dyDescent="0.2">
      <c r="A470" t="s">
        <v>6067</v>
      </c>
      <c r="B470" t="s">
        <v>6036</v>
      </c>
      <c r="C470" t="s">
        <v>4519</v>
      </c>
      <c r="D470" t="s">
        <v>4520</v>
      </c>
      <c r="E470" s="3">
        <v>45831</v>
      </c>
      <c r="F470" t="s">
        <v>44</v>
      </c>
      <c r="G470" t="s">
        <v>3742</v>
      </c>
      <c r="H470" t="s">
        <v>3722</v>
      </c>
      <c r="I470" t="s">
        <v>4538</v>
      </c>
      <c r="J470" t="s">
        <v>4522</v>
      </c>
      <c r="K470" s="2">
        <v>-18.77</v>
      </c>
      <c r="L470" t="s">
        <v>44</v>
      </c>
      <c r="M470" s="2">
        <v>-18.77</v>
      </c>
      <c r="N470" t="s">
        <v>4523</v>
      </c>
      <c r="O470" t="s">
        <v>4524</v>
      </c>
      <c r="P470" t="s">
        <v>6068</v>
      </c>
      <c r="Q470" t="s">
        <v>6071</v>
      </c>
      <c r="R470" t="s">
        <v>44</v>
      </c>
      <c r="S470" t="s">
        <v>4688</v>
      </c>
      <c r="T470" s="3">
        <v>45832</v>
      </c>
      <c r="U470" s="3">
        <v>45832</v>
      </c>
      <c r="V470" s="2">
        <v>0</v>
      </c>
      <c r="W470" t="s">
        <v>44</v>
      </c>
      <c r="X470" t="s">
        <v>44</v>
      </c>
      <c r="Y470" t="s">
        <v>6072</v>
      </c>
      <c r="Z470" t="s">
        <v>944</v>
      </c>
      <c r="AA470" t="s">
        <v>4529</v>
      </c>
      <c r="AB470" t="s">
        <v>4530</v>
      </c>
      <c r="AC470" t="s">
        <v>89</v>
      </c>
      <c r="AD470" t="str">
        <f t="shared" si="7"/>
        <v>10-60</v>
      </c>
      <c r="AE470" t="str">
        <f>VLOOKUP(AD470,'Main_Sub Desc'!C:D,2,)</f>
        <v>LPC from invoicing</v>
      </c>
      <c r="AF470" t="str">
        <f>VLOOKUP(VALUE(H470),'Main_Sub Desc'!F:G,2,)</f>
        <v>Wtr Rev Late Payment</v>
      </c>
      <c r="AG470">
        <f>IFERROR(VLOOKUP(VALUE(I470),'PC Mapping'!A:F,6,),"")</f>
        <v>10469</v>
      </c>
      <c r="AH470" s="13" t="str">
        <f>VLOOKUP(AG470,'PC Mapping'!L:M,2,)</f>
        <v>Bolivar Water</v>
      </c>
    </row>
    <row r="471" spans="1:34" x14ac:dyDescent="0.2">
      <c r="A471" t="s">
        <v>6073</v>
      </c>
      <c r="B471" t="s">
        <v>6036</v>
      </c>
      <c r="C471" t="s">
        <v>4519</v>
      </c>
      <c r="D471" t="s">
        <v>4520</v>
      </c>
      <c r="E471" s="3">
        <v>45832</v>
      </c>
      <c r="F471" t="s">
        <v>44</v>
      </c>
      <c r="G471" t="s">
        <v>3742</v>
      </c>
      <c r="H471" t="s">
        <v>3722</v>
      </c>
      <c r="I471" t="s">
        <v>3752</v>
      </c>
      <c r="J471" t="s">
        <v>4522</v>
      </c>
      <c r="K471" s="2">
        <v>-5</v>
      </c>
      <c r="L471" t="s">
        <v>44</v>
      </c>
      <c r="M471" s="2">
        <v>-5</v>
      </c>
      <c r="N471" t="s">
        <v>4523</v>
      </c>
      <c r="O471" t="s">
        <v>4524</v>
      </c>
      <c r="P471" t="s">
        <v>6074</v>
      </c>
      <c r="Q471" t="s">
        <v>6075</v>
      </c>
      <c r="R471" t="s">
        <v>44</v>
      </c>
      <c r="S471" t="s">
        <v>4696</v>
      </c>
      <c r="T471" s="3">
        <v>45832</v>
      </c>
      <c r="U471" s="3">
        <v>45833</v>
      </c>
      <c r="V471" s="2">
        <v>0</v>
      </c>
      <c r="W471" t="s">
        <v>44</v>
      </c>
      <c r="X471" t="s">
        <v>44</v>
      </c>
      <c r="Y471" t="s">
        <v>6076</v>
      </c>
      <c r="Z471" t="s">
        <v>6077</v>
      </c>
      <c r="AA471" t="s">
        <v>4529</v>
      </c>
      <c r="AB471" t="s">
        <v>4530</v>
      </c>
      <c r="AC471" t="s">
        <v>89</v>
      </c>
      <c r="AD471" t="str">
        <f t="shared" si="7"/>
        <v>10-60</v>
      </c>
      <c r="AE471" t="str">
        <f>VLOOKUP(AD471,'Main_Sub Desc'!C:D,2,)</f>
        <v>LPC from invoicing</v>
      </c>
      <c r="AF471" t="str">
        <f>VLOOKUP(VALUE(H471),'Main_Sub Desc'!F:G,2,)</f>
        <v>Wtr Rev Late Payment</v>
      </c>
      <c r="AG471">
        <f>IFERROR(VLOOKUP(VALUE(I471),'PC Mapping'!A:F,6,),"")</f>
        <v>10719</v>
      </c>
      <c r="AH471" s="13" t="str">
        <f>VLOOKUP(AG471,'PC Mapping'!L:M,2,)</f>
        <v>All Other Water</v>
      </c>
    </row>
    <row r="472" spans="1:34" x14ac:dyDescent="0.2">
      <c r="A472" t="s">
        <v>6078</v>
      </c>
      <c r="B472" t="s">
        <v>6036</v>
      </c>
      <c r="C472" t="s">
        <v>4519</v>
      </c>
      <c r="D472" t="s">
        <v>4520</v>
      </c>
      <c r="E472" s="3">
        <v>45832</v>
      </c>
      <c r="F472" t="s">
        <v>44</v>
      </c>
      <c r="G472" t="s">
        <v>3742</v>
      </c>
      <c r="H472" t="s">
        <v>3722</v>
      </c>
      <c r="I472" t="s">
        <v>3752</v>
      </c>
      <c r="J472" t="s">
        <v>4522</v>
      </c>
      <c r="K472" s="2">
        <v>-17.78</v>
      </c>
      <c r="L472" t="s">
        <v>44</v>
      </c>
      <c r="M472" s="2">
        <v>-17.78</v>
      </c>
      <c r="N472" t="s">
        <v>4523</v>
      </c>
      <c r="O472" t="s">
        <v>4524</v>
      </c>
      <c r="P472" t="s">
        <v>6079</v>
      </c>
      <c r="Q472" t="s">
        <v>6080</v>
      </c>
      <c r="R472" t="s">
        <v>44</v>
      </c>
      <c r="S472" t="s">
        <v>4682</v>
      </c>
      <c r="T472" s="3">
        <v>45832</v>
      </c>
      <c r="U472" s="3">
        <v>45833</v>
      </c>
      <c r="V472" s="2">
        <v>0</v>
      </c>
      <c r="W472" t="s">
        <v>44</v>
      </c>
      <c r="X472" t="s">
        <v>44</v>
      </c>
      <c r="Y472" t="s">
        <v>6081</v>
      </c>
      <c r="Z472" t="s">
        <v>1843</v>
      </c>
      <c r="AA472" t="s">
        <v>4529</v>
      </c>
      <c r="AB472" t="s">
        <v>4530</v>
      </c>
      <c r="AC472" t="s">
        <v>89</v>
      </c>
      <c r="AD472" t="str">
        <f t="shared" si="7"/>
        <v>10-60</v>
      </c>
      <c r="AE472" t="str">
        <f>VLOOKUP(AD472,'Main_Sub Desc'!C:D,2,)</f>
        <v>LPC from invoicing</v>
      </c>
      <c r="AF472" t="str">
        <f>VLOOKUP(VALUE(H472),'Main_Sub Desc'!F:G,2,)</f>
        <v>Wtr Rev Late Payment</v>
      </c>
      <c r="AG472">
        <f>IFERROR(VLOOKUP(VALUE(I472),'PC Mapping'!A:F,6,),"")</f>
        <v>10719</v>
      </c>
      <c r="AH472" s="13" t="str">
        <f>VLOOKUP(AG472,'PC Mapping'!L:M,2,)</f>
        <v>All Other Water</v>
      </c>
    </row>
    <row r="473" spans="1:34" x14ac:dyDescent="0.2">
      <c r="A473" t="s">
        <v>6082</v>
      </c>
      <c r="B473" t="s">
        <v>6036</v>
      </c>
      <c r="C473" t="s">
        <v>4519</v>
      </c>
      <c r="D473" t="s">
        <v>4520</v>
      </c>
      <c r="E473" s="3">
        <v>45832</v>
      </c>
      <c r="F473" t="s">
        <v>44</v>
      </c>
      <c r="G473" t="s">
        <v>3742</v>
      </c>
      <c r="H473" t="s">
        <v>3722</v>
      </c>
      <c r="I473" t="s">
        <v>3752</v>
      </c>
      <c r="J473" t="s">
        <v>4522</v>
      </c>
      <c r="K473" s="2">
        <v>-17.78</v>
      </c>
      <c r="L473" t="s">
        <v>44</v>
      </c>
      <c r="M473" s="2">
        <v>-17.78</v>
      </c>
      <c r="N473" t="s">
        <v>4523</v>
      </c>
      <c r="O473" t="s">
        <v>4524</v>
      </c>
      <c r="P473" t="s">
        <v>6079</v>
      </c>
      <c r="Q473" t="s">
        <v>6083</v>
      </c>
      <c r="R473" t="s">
        <v>44</v>
      </c>
      <c r="S473" t="s">
        <v>4682</v>
      </c>
      <c r="T473" s="3">
        <v>45832</v>
      </c>
      <c r="U473" s="3">
        <v>45833</v>
      </c>
      <c r="V473" s="2">
        <v>0</v>
      </c>
      <c r="W473" t="s">
        <v>44</v>
      </c>
      <c r="X473" t="s">
        <v>44</v>
      </c>
      <c r="Y473" t="s">
        <v>6081</v>
      </c>
      <c r="Z473" t="s">
        <v>1843</v>
      </c>
      <c r="AA473" t="s">
        <v>4529</v>
      </c>
      <c r="AB473" t="s">
        <v>4530</v>
      </c>
      <c r="AC473" t="s">
        <v>89</v>
      </c>
      <c r="AD473" t="str">
        <f t="shared" si="7"/>
        <v>10-60</v>
      </c>
      <c r="AE473" t="str">
        <f>VLOOKUP(AD473,'Main_Sub Desc'!C:D,2,)</f>
        <v>LPC from invoicing</v>
      </c>
      <c r="AF473" t="str">
        <f>VLOOKUP(VALUE(H473),'Main_Sub Desc'!F:G,2,)</f>
        <v>Wtr Rev Late Payment</v>
      </c>
      <c r="AG473">
        <f>IFERROR(VLOOKUP(VALUE(I473),'PC Mapping'!A:F,6,),"")</f>
        <v>10719</v>
      </c>
      <c r="AH473" s="13" t="str">
        <f>VLOOKUP(AG473,'PC Mapping'!L:M,2,)</f>
        <v>All Other Water</v>
      </c>
    </row>
    <row r="474" spans="1:34" x14ac:dyDescent="0.2">
      <c r="A474" t="s">
        <v>6084</v>
      </c>
      <c r="B474" t="s">
        <v>6036</v>
      </c>
      <c r="C474" t="s">
        <v>4519</v>
      </c>
      <c r="D474" t="s">
        <v>4520</v>
      </c>
      <c r="E474" s="3">
        <v>45832</v>
      </c>
      <c r="F474" t="s">
        <v>44</v>
      </c>
      <c r="G474" t="s">
        <v>3742</v>
      </c>
      <c r="H474" t="s">
        <v>3722</v>
      </c>
      <c r="I474" t="s">
        <v>3752</v>
      </c>
      <c r="J474" t="s">
        <v>4522</v>
      </c>
      <c r="K474" s="2">
        <v>-17.78</v>
      </c>
      <c r="L474" t="s">
        <v>44</v>
      </c>
      <c r="M474" s="2">
        <v>-17.78</v>
      </c>
      <c r="N474" t="s">
        <v>4523</v>
      </c>
      <c r="O474" t="s">
        <v>4524</v>
      </c>
      <c r="P474" t="s">
        <v>6079</v>
      </c>
      <c r="Q474" t="s">
        <v>6085</v>
      </c>
      <c r="R474" t="s">
        <v>44</v>
      </c>
      <c r="S474" t="s">
        <v>4682</v>
      </c>
      <c r="T474" s="3">
        <v>45832</v>
      </c>
      <c r="U474" s="3">
        <v>45833</v>
      </c>
      <c r="V474" s="2">
        <v>0</v>
      </c>
      <c r="W474" t="s">
        <v>44</v>
      </c>
      <c r="X474" t="s">
        <v>44</v>
      </c>
      <c r="Y474" t="s">
        <v>6081</v>
      </c>
      <c r="Z474" t="s">
        <v>1843</v>
      </c>
      <c r="AA474" t="s">
        <v>4529</v>
      </c>
      <c r="AB474" t="s">
        <v>4530</v>
      </c>
      <c r="AC474" t="s">
        <v>89</v>
      </c>
      <c r="AD474" t="str">
        <f t="shared" si="7"/>
        <v>10-60</v>
      </c>
      <c r="AE474" t="str">
        <f>VLOOKUP(AD474,'Main_Sub Desc'!C:D,2,)</f>
        <v>LPC from invoicing</v>
      </c>
      <c r="AF474" t="str">
        <f>VLOOKUP(VALUE(H474),'Main_Sub Desc'!F:G,2,)</f>
        <v>Wtr Rev Late Payment</v>
      </c>
      <c r="AG474">
        <f>IFERROR(VLOOKUP(VALUE(I474),'PC Mapping'!A:F,6,),"")</f>
        <v>10719</v>
      </c>
      <c r="AH474" s="13" t="str">
        <f>VLOOKUP(AG474,'PC Mapping'!L:M,2,)</f>
        <v>All Other Water</v>
      </c>
    </row>
    <row r="475" spans="1:34" x14ac:dyDescent="0.2">
      <c r="A475" t="s">
        <v>6086</v>
      </c>
      <c r="B475" t="s">
        <v>6087</v>
      </c>
      <c r="C475" t="s">
        <v>4519</v>
      </c>
      <c r="D475" t="s">
        <v>4520</v>
      </c>
      <c r="E475" s="3">
        <v>45832</v>
      </c>
      <c r="F475" t="s">
        <v>44</v>
      </c>
      <c r="G475" t="s">
        <v>3742</v>
      </c>
      <c r="H475" t="s">
        <v>3722</v>
      </c>
      <c r="I475" t="s">
        <v>3752</v>
      </c>
      <c r="J475" t="s">
        <v>4522</v>
      </c>
      <c r="K475" s="2">
        <v>-28.22</v>
      </c>
      <c r="L475" t="s">
        <v>44</v>
      </c>
      <c r="M475" s="2">
        <v>-28.22</v>
      </c>
      <c r="N475" t="s">
        <v>4523</v>
      </c>
      <c r="O475" t="s">
        <v>4524</v>
      </c>
      <c r="P475" t="s">
        <v>6088</v>
      </c>
      <c r="Q475" t="s">
        <v>6089</v>
      </c>
      <c r="R475" t="s">
        <v>44</v>
      </c>
      <c r="S475" t="s">
        <v>4688</v>
      </c>
      <c r="T475" s="3">
        <v>45833</v>
      </c>
      <c r="U475" s="3">
        <v>45833</v>
      </c>
      <c r="V475" s="2">
        <v>0</v>
      </c>
      <c r="W475" t="s">
        <v>44</v>
      </c>
      <c r="X475" t="s">
        <v>44</v>
      </c>
      <c r="Y475" t="s">
        <v>6090</v>
      </c>
      <c r="Z475" t="s">
        <v>3343</v>
      </c>
      <c r="AA475" t="s">
        <v>4529</v>
      </c>
      <c r="AB475" t="s">
        <v>4530</v>
      </c>
      <c r="AC475" t="s">
        <v>89</v>
      </c>
      <c r="AD475" t="str">
        <f t="shared" si="7"/>
        <v>10-60</v>
      </c>
      <c r="AE475" t="str">
        <f>VLOOKUP(AD475,'Main_Sub Desc'!C:D,2,)</f>
        <v>LPC from invoicing</v>
      </c>
      <c r="AF475" t="str">
        <f>VLOOKUP(VALUE(H475),'Main_Sub Desc'!F:G,2,)</f>
        <v>Wtr Rev Late Payment</v>
      </c>
      <c r="AG475">
        <f>IFERROR(VLOOKUP(VALUE(I475),'PC Mapping'!A:F,6,),"")</f>
        <v>10719</v>
      </c>
      <c r="AH475" s="13" t="str">
        <f>VLOOKUP(AG475,'PC Mapping'!L:M,2,)</f>
        <v>All Other Water</v>
      </c>
    </row>
    <row r="476" spans="1:34" x14ac:dyDescent="0.2">
      <c r="A476" t="s">
        <v>6091</v>
      </c>
      <c r="B476" t="s">
        <v>6087</v>
      </c>
      <c r="C476" t="s">
        <v>4519</v>
      </c>
      <c r="D476" t="s">
        <v>4520</v>
      </c>
      <c r="E476" s="3">
        <v>45832</v>
      </c>
      <c r="F476" t="s">
        <v>44</v>
      </c>
      <c r="G476" t="s">
        <v>3742</v>
      </c>
      <c r="H476" t="s">
        <v>3722</v>
      </c>
      <c r="I476" t="s">
        <v>3752</v>
      </c>
      <c r="J476" t="s">
        <v>4522</v>
      </c>
      <c r="K476" s="2">
        <v>-21.63</v>
      </c>
      <c r="L476" t="s">
        <v>44</v>
      </c>
      <c r="M476" s="2">
        <v>-21.63</v>
      </c>
      <c r="N476" t="s">
        <v>4523</v>
      </c>
      <c r="O476" t="s">
        <v>4524</v>
      </c>
      <c r="P476" t="s">
        <v>6092</v>
      </c>
      <c r="Q476" t="s">
        <v>6093</v>
      </c>
      <c r="R476" t="s">
        <v>44</v>
      </c>
      <c r="S476" t="s">
        <v>4688</v>
      </c>
      <c r="T476" s="3">
        <v>45833</v>
      </c>
      <c r="U476" s="3">
        <v>45833</v>
      </c>
      <c r="V476" s="2">
        <v>0</v>
      </c>
      <c r="W476" t="s">
        <v>44</v>
      </c>
      <c r="X476" t="s">
        <v>44</v>
      </c>
      <c r="Y476" t="s">
        <v>6094</v>
      </c>
      <c r="Z476" t="s">
        <v>2546</v>
      </c>
      <c r="AA476" t="s">
        <v>4529</v>
      </c>
      <c r="AB476" t="s">
        <v>4530</v>
      </c>
      <c r="AC476" t="s">
        <v>99</v>
      </c>
      <c r="AD476" t="str">
        <f t="shared" si="7"/>
        <v>10-60</v>
      </c>
      <c r="AE476" t="str">
        <f>VLOOKUP(AD476,'Main_Sub Desc'!C:D,2,)</f>
        <v>LPC from invoicing</v>
      </c>
      <c r="AF476" t="str">
        <f>VLOOKUP(VALUE(H476),'Main_Sub Desc'!F:G,2,)</f>
        <v>Wtr Rev Late Payment</v>
      </c>
      <c r="AG476">
        <f>IFERROR(VLOOKUP(VALUE(I476),'PC Mapping'!A:F,6,),"")</f>
        <v>10719</v>
      </c>
      <c r="AH476" s="13" t="str">
        <f>VLOOKUP(AG476,'PC Mapping'!L:M,2,)</f>
        <v>All Other Water</v>
      </c>
    </row>
    <row r="477" spans="1:34" x14ac:dyDescent="0.2">
      <c r="A477" t="s">
        <v>6095</v>
      </c>
      <c r="B477" t="s">
        <v>6087</v>
      </c>
      <c r="C477" t="s">
        <v>4519</v>
      </c>
      <c r="D477" t="s">
        <v>4520</v>
      </c>
      <c r="E477" s="3">
        <v>45832</v>
      </c>
      <c r="F477" t="s">
        <v>44</v>
      </c>
      <c r="G477" t="s">
        <v>3742</v>
      </c>
      <c r="H477" t="s">
        <v>3722</v>
      </c>
      <c r="I477" t="s">
        <v>3752</v>
      </c>
      <c r="J477" t="s">
        <v>4522</v>
      </c>
      <c r="K477" s="2">
        <v>-20.49</v>
      </c>
      <c r="L477" t="s">
        <v>44</v>
      </c>
      <c r="M477" s="2">
        <v>-20.49</v>
      </c>
      <c r="N477" t="s">
        <v>4523</v>
      </c>
      <c r="O477" t="s">
        <v>4524</v>
      </c>
      <c r="P477" t="s">
        <v>6096</v>
      </c>
      <c r="Q477" t="s">
        <v>6097</v>
      </c>
      <c r="R477" t="s">
        <v>44</v>
      </c>
      <c r="S477" t="s">
        <v>4688</v>
      </c>
      <c r="T477" s="3">
        <v>45833</v>
      </c>
      <c r="U477" s="3">
        <v>45833</v>
      </c>
      <c r="V477" s="2">
        <v>0</v>
      </c>
      <c r="W477" t="s">
        <v>44</v>
      </c>
      <c r="X477" t="s">
        <v>44</v>
      </c>
      <c r="Y477" t="s">
        <v>6098</v>
      </c>
      <c r="Z477" t="s">
        <v>2431</v>
      </c>
      <c r="AA477" t="s">
        <v>4529</v>
      </c>
      <c r="AB477" t="s">
        <v>4530</v>
      </c>
      <c r="AC477" t="s">
        <v>89</v>
      </c>
      <c r="AD477" t="str">
        <f t="shared" si="7"/>
        <v>10-60</v>
      </c>
      <c r="AE477" t="str">
        <f>VLOOKUP(AD477,'Main_Sub Desc'!C:D,2,)</f>
        <v>LPC from invoicing</v>
      </c>
      <c r="AF477" t="str">
        <f>VLOOKUP(VALUE(H477),'Main_Sub Desc'!F:G,2,)</f>
        <v>Wtr Rev Late Payment</v>
      </c>
      <c r="AG477">
        <f>IFERROR(VLOOKUP(VALUE(I477),'PC Mapping'!A:F,6,),"")</f>
        <v>10719</v>
      </c>
      <c r="AH477" s="13" t="str">
        <f>VLOOKUP(AG477,'PC Mapping'!L:M,2,)</f>
        <v>All Other Water</v>
      </c>
    </row>
    <row r="478" spans="1:34" x14ac:dyDescent="0.2">
      <c r="A478" t="s">
        <v>6099</v>
      </c>
      <c r="B478" t="s">
        <v>6087</v>
      </c>
      <c r="C478" t="s">
        <v>4519</v>
      </c>
      <c r="D478" t="s">
        <v>4520</v>
      </c>
      <c r="E478" s="3">
        <v>45832</v>
      </c>
      <c r="F478" t="s">
        <v>44</v>
      </c>
      <c r="G478" t="s">
        <v>3742</v>
      </c>
      <c r="H478" t="s">
        <v>3722</v>
      </c>
      <c r="I478" t="s">
        <v>3752</v>
      </c>
      <c r="J478" t="s">
        <v>4522</v>
      </c>
      <c r="K478" s="2">
        <v>-15.1</v>
      </c>
      <c r="L478" t="s">
        <v>44</v>
      </c>
      <c r="M478" s="2">
        <v>-15.1</v>
      </c>
      <c r="N478" t="s">
        <v>4523</v>
      </c>
      <c r="O478" t="s">
        <v>4524</v>
      </c>
      <c r="P478" t="s">
        <v>6100</v>
      </c>
      <c r="Q478" t="s">
        <v>6101</v>
      </c>
      <c r="R478" t="s">
        <v>44</v>
      </c>
      <c r="S478" t="s">
        <v>4688</v>
      </c>
      <c r="T478" s="3">
        <v>45833</v>
      </c>
      <c r="U478" s="3">
        <v>45833</v>
      </c>
      <c r="V478" s="2">
        <v>0</v>
      </c>
      <c r="W478" t="s">
        <v>44</v>
      </c>
      <c r="X478" t="s">
        <v>44</v>
      </c>
      <c r="Y478" t="s">
        <v>6102</v>
      </c>
      <c r="Z478" t="s">
        <v>3184</v>
      </c>
      <c r="AA478" t="s">
        <v>4529</v>
      </c>
      <c r="AB478" t="s">
        <v>4530</v>
      </c>
      <c r="AC478" t="s">
        <v>89</v>
      </c>
      <c r="AD478" t="str">
        <f t="shared" si="7"/>
        <v>10-60</v>
      </c>
      <c r="AE478" t="str">
        <f>VLOOKUP(AD478,'Main_Sub Desc'!C:D,2,)</f>
        <v>LPC from invoicing</v>
      </c>
      <c r="AF478" t="str">
        <f>VLOOKUP(VALUE(H478),'Main_Sub Desc'!F:G,2,)</f>
        <v>Wtr Rev Late Payment</v>
      </c>
      <c r="AG478">
        <f>IFERROR(VLOOKUP(VALUE(I478),'PC Mapping'!A:F,6,),"")</f>
        <v>10719</v>
      </c>
      <c r="AH478" s="13" t="str">
        <f>VLOOKUP(AG478,'PC Mapping'!L:M,2,)</f>
        <v>All Other Water</v>
      </c>
    </row>
    <row r="479" spans="1:34" x14ac:dyDescent="0.2">
      <c r="A479" t="s">
        <v>6103</v>
      </c>
      <c r="B479" t="s">
        <v>6087</v>
      </c>
      <c r="C479" t="s">
        <v>4519</v>
      </c>
      <c r="D479" t="s">
        <v>4520</v>
      </c>
      <c r="E479" s="3">
        <v>45832</v>
      </c>
      <c r="F479" t="s">
        <v>44</v>
      </c>
      <c r="G479" t="s">
        <v>3742</v>
      </c>
      <c r="H479" t="s">
        <v>3722</v>
      </c>
      <c r="I479" t="s">
        <v>3752</v>
      </c>
      <c r="J479" t="s">
        <v>4522</v>
      </c>
      <c r="K479" s="2">
        <v>-17.82</v>
      </c>
      <c r="L479" t="s">
        <v>44</v>
      </c>
      <c r="M479" s="2">
        <v>-17.82</v>
      </c>
      <c r="N479" t="s">
        <v>4523</v>
      </c>
      <c r="O479" t="s">
        <v>4524</v>
      </c>
      <c r="P479" t="s">
        <v>6104</v>
      </c>
      <c r="Q479" t="s">
        <v>6105</v>
      </c>
      <c r="R479" t="s">
        <v>44</v>
      </c>
      <c r="S479" t="s">
        <v>4688</v>
      </c>
      <c r="T479" s="3">
        <v>45833</v>
      </c>
      <c r="U479" s="3">
        <v>45833</v>
      </c>
      <c r="V479" s="2">
        <v>0</v>
      </c>
      <c r="W479" t="s">
        <v>44</v>
      </c>
      <c r="X479" t="s">
        <v>44</v>
      </c>
      <c r="Y479" t="s">
        <v>6106</v>
      </c>
      <c r="Z479" t="s">
        <v>3550</v>
      </c>
      <c r="AA479" t="s">
        <v>4529</v>
      </c>
      <c r="AB479" t="s">
        <v>4530</v>
      </c>
      <c r="AC479" t="s">
        <v>89</v>
      </c>
      <c r="AD479" t="str">
        <f t="shared" si="7"/>
        <v>10-60</v>
      </c>
      <c r="AE479" t="str">
        <f>VLOOKUP(AD479,'Main_Sub Desc'!C:D,2,)</f>
        <v>LPC from invoicing</v>
      </c>
      <c r="AF479" t="str">
        <f>VLOOKUP(VALUE(H479),'Main_Sub Desc'!F:G,2,)</f>
        <v>Wtr Rev Late Payment</v>
      </c>
      <c r="AG479">
        <f>IFERROR(VLOOKUP(VALUE(I479),'PC Mapping'!A:F,6,),"")</f>
        <v>10719</v>
      </c>
      <c r="AH479" s="13" t="str">
        <f>VLOOKUP(AG479,'PC Mapping'!L:M,2,)</f>
        <v>All Other Water</v>
      </c>
    </row>
    <row r="480" spans="1:34" x14ac:dyDescent="0.2">
      <c r="A480" t="s">
        <v>6107</v>
      </c>
      <c r="B480" t="s">
        <v>6087</v>
      </c>
      <c r="C480" t="s">
        <v>4519</v>
      </c>
      <c r="D480" t="s">
        <v>4520</v>
      </c>
      <c r="E480" s="3">
        <v>45832</v>
      </c>
      <c r="F480" t="s">
        <v>44</v>
      </c>
      <c r="G480" t="s">
        <v>3742</v>
      </c>
      <c r="H480" t="s">
        <v>3722</v>
      </c>
      <c r="I480" t="s">
        <v>3752</v>
      </c>
      <c r="J480" t="s">
        <v>4522</v>
      </c>
      <c r="K480" s="2">
        <v>-35.159999999999997</v>
      </c>
      <c r="L480" t="s">
        <v>44</v>
      </c>
      <c r="M480" s="2">
        <v>-35.159999999999997</v>
      </c>
      <c r="N480" t="s">
        <v>4523</v>
      </c>
      <c r="O480" t="s">
        <v>4524</v>
      </c>
      <c r="P480" t="s">
        <v>6108</v>
      </c>
      <c r="Q480" t="s">
        <v>6109</v>
      </c>
      <c r="R480" t="s">
        <v>44</v>
      </c>
      <c r="S480" t="s">
        <v>4688</v>
      </c>
      <c r="T480" s="3">
        <v>45833</v>
      </c>
      <c r="U480" s="3">
        <v>45833</v>
      </c>
      <c r="V480" s="2">
        <v>0</v>
      </c>
      <c r="W480" t="s">
        <v>44</v>
      </c>
      <c r="X480" t="s">
        <v>44</v>
      </c>
      <c r="Y480" t="s">
        <v>6110</v>
      </c>
      <c r="Z480" t="s">
        <v>1954</v>
      </c>
      <c r="AA480" t="s">
        <v>4529</v>
      </c>
      <c r="AB480" t="s">
        <v>4530</v>
      </c>
      <c r="AC480" t="s">
        <v>89</v>
      </c>
      <c r="AD480" t="str">
        <f t="shared" si="7"/>
        <v>10-60</v>
      </c>
      <c r="AE480" t="str">
        <f>VLOOKUP(AD480,'Main_Sub Desc'!C:D,2,)</f>
        <v>LPC from invoicing</v>
      </c>
      <c r="AF480" t="str">
        <f>VLOOKUP(VALUE(H480),'Main_Sub Desc'!F:G,2,)</f>
        <v>Wtr Rev Late Payment</v>
      </c>
      <c r="AG480">
        <f>IFERROR(VLOOKUP(VALUE(I480),'PC Mapping'!A:F,6,),"")</f>
        <v>10719</v>
      </c>
      <c r="AH480" s="13" t="str">
        <f>VLOOKUP(AG480,'PC Mapping'!L:M,2,)</f>
        <v>All Other Water</v>
      </c>
    </row>
    <row r="481" spans="1:34" x14ac:dyDescent="0.2">
      <c r="A481" t="s">
        <v>6111</v>
      </c>
      <c r="B481" t="s">
        <v>6087</v>
      </c>
      <c r="C481" t="s">
        <v>4519</v>
      </c>
      <c r="D481" t="s">
        <v>4520</v>
      </c>
      <c r="E481" s="3">
        <v>45833</v>
      </c>
      <c r="F481" t="s">
        <v>44</v>
      </c>
      <c r="G481" t="s">
        <v>3742</v>
      </c>
      <c r="H481" t="s">
        <v>3722</v>
      </c>
      <c r="I481" t="s">
        <v>3752</v>
      </c>
      <c r="J481" t="s">
        <v>4522</v>
      </c>
      <c r="K481" s="2">
        <v>-5</v>
      </c>
      <c r="L481" t="s">
        <v>44</v>
      </c>
      <c r="M481" s="2">
        <v>-5</v>
      </c>
      <c r="N481" t="s">
        <v>4523</v>
      </c>
      <c r="O481" t="s">
        <v>4524</v>
      </c>
      <c r="P481" t="s">
        <v>6112</v>
      </c>
      <c r="Q481" t="s">
        <v>6113</v>
      </c>
      <c r="R481" t="s">
        <v>44</v>
      </c>
      <c r="S481" t="s">
        <v>5551</v>
      </c>
      <c r="T481" s="3">
        <v>45833</v>
      </c>
      <c r="U481" s="3">
        <v>45834</v>
      </c>
      <c r="V481" s="2">
        <v>0</v>
      </c>
      <c r="W481" t="s">
        <v>44</v>
      </c>
      <c r="X481" t="s">
        <v>44</v>
      </c>
      <c r="Y481" t="s">
        <v>6114</v>
      </c>
      <c r="Z481" t="s">
        <v>6115</v>
      </c>
      <c r="AA481" t="s">
        <v>4529</v>
      </c>
      <c r="AB481" t="s">
        <v>4530</v>
      </c>
      <c r="AC481" t="s">
        <v>89</v>
      </c>
      <c r="AD481" t="str">
        <f t="shared" si="7"/>
        <v>10-60</v>
      </c>
      <c r="AE481" t="str">
        <f>VLOOKUP(AD481,'Main_Sub Desc'!C:D,2,)</f>
        <v>LPC from invoicing</v>
      </c>
      <c r="AF481" t="str">
        <f>VLOOKUP(VALUE(H481),'Main_Sub Desc'!F:G,2,)</f>
        <v>Wtr Rev Late Payment</v>
      </c>
      <c r="AG481">
        <f>IFERROR(VLOOKUP(VALUE(I481),'PC Mapping'!A:F,6,),"")</f>
        <v>10719</v>
      </c>
      <c r="AH481" s="13" t="str">
        <f>VLOOKUP(AG481,'PC Mapping'!L:M,2,)</f>
        <v>All Other Water</v>
      </c>
    </row>
    <row r="482" spans="1:34" x14ac:dyDescent="0.2">
      <c r="A482" t="s">
        <v>6116</v>
      </c>
      <c r="B482" t="s">
        <v>6087</v>
      </c>
      <c r="C482" t="s">
        <v>4519</v>
      </c>
      <c r="D482" t="s">
        <v>4520</v>
      </c>
      <c r="E482" s="3">
        <v>45833</v>
      </c>
      <c r="F482" t="s">
        <v>44</v>
      </c>
      <c r="G482" t="s">
        <v>3742</v>
      </c>
      <c r="H482" t="s">
        <v>3722</v>
      </c>
      <c r="I482" t="s">
        <v>3752</v>
      </c>
      <c r="J482" t="s">
        <v>4522</v>
      </c>
      <c r="K482" s="2">
        <v>-5</v>
      </c>
      <c r="L482" t="s">
        <v>44</v>
      </c>
      <c r="M482" s="2">
        <v>-5</v>
      </c>
      <c r="N482" t="s">
        <v>4523</v>
      </c>
      <c r="O482" t="s">
        <v>4524</v>
      </c>
      <c r="P482" t="s">
        <v>6112</v>
      </c>
      <c r="Q482" t="s">
        <v>6117</v>
      </c>
      <c r="R482" t="s">
        <v>44</v>
      </c>
      <c r="S482" t="s">
        <v>5551</v>
      </c>
      <c r="T482" s="3">
        <v>45833</v>
      </c>
      <c r="U482" s="3">
        <v>45834</v>
      </c>
      <c r="V482" s="2">
        <v>0</v>
      </c>
      <c r="W482" t="s">
        <v>44</v>
      </c>
      <c r="X482" t="s">
        <v>44</v>
      </c>
      <c r="Y482" t="s">
        <v>6114</v>
      </c>
      <c r="Z482" t="s">
        <v>6115</v>
      </c>
      <c r="AA482" t="s">
        <v>4529</v>
      </c>
      <c r="AB482" t="s">
        <v>4530</v>
      </c>
      <c r="AC482" t="s">
        <v>89</v>
      </c>
      <c r="AD482" t="str">
        <f t="shared" si="7"/>
        <v>10-60</v>
      </c>
      <c r="AE482" t="str">
        <f>VLOOKUP(AD482,'Main_Sub Desc'!C:D,2,)</f>
        <v>LPC from invoicing</v>
      </c>
      <c r="AF482" t="str">
        <f>VLOOKUP(VALUE(H482),'Main_Sub Desc'!F:G,2,)</f>
        <v>Wtr Rev Late Payment</v>
      </c>
      <c r="AG482">
        <f>IFERROR(VLOOKUP(VALUE(I482),'PC Mapping'!A:F,6,),"")</f>
        <v>10719</v>
      </c>
      <c r="AH482" s="13" t="str">
        <f>VLOOKUP(AG482,'PC Mapping'!L:M,2,)</f>
        <v>All Other Water</v>
      </c>
    </row>
    <row r="483" spans="1:34" x14ac:dyDescent="0.2">
      <c r="A483" t="s">
        <v>6118</v>
      </c>
      <c r="B483" t="s">
        <v>6087</v>
      </c>
      <c r="C483" t="s">
        <v>4519</v>
      </c>
      <c r="D483" t="s">
        <v>4520</v>
      </c>
      <c r="E483" s="3">
        <v>45833</v>
      </c>
      <c r="F483" t="s">
        <v>44</v>
      </c>
      <c r="G483" t="s">
        <v>3742</v>
      </c>
      <c r="H483" t="s">
        <v>3722</v>
      </c>
      <c r="I483" t="s">
        <v>3752</v>
      </c>
      <c r="J483" t="s">
        <v>4522</v>
      </c>
      <c r="K483" s="2">
        <v>-5</v>
      </c>
      <c r="L483" t="s">
        <v>44</v>
      </c>
      <c r="M483" s="2">
        <v>-5</v>
      </c>
      <c r="N483" t="s">
        <v>4523</v>
      </c>
      <c r="O483" t="s">
        <v>4524</v>
      </c>
      <c r="P483" t="s">
        <v>6112</v>
      </c>
      <c r="Q483" t="s">
        <v>6119</v>
      </c>
      <c r="R483" t="s">
        <v>44</v>
      </c>
      <c r="S483" t="s">
        <v>5551</v>
      </c>
      <c r="T483" s="3">
        <v>45833</v>
      </c>
      <c r="U483" s="3">
        <v>45834</v>
      </c>
      <c r="V483" s="2">
        <v>0</v>
      </c>
      <c r="W483" t="s">
        <v>44</v>
      </c>
      <c r="X483" t="s">
        <v>44</v>
      </c>
      <c r="Y483" t="s">
        <v>6114</v>
      </c>
      <c r="Z483" t="s">
        <v>6115</v>
      </c>
      <c r="AA483" t="s">
        <v>4529</v>
      </c>
      <c r="AB483" t="s">
        <v>4530</v>
      </c>
      <c r="AC483" t="s">
        <v>89</v>
      </c>
      <c r="AD483" t="str">
        <f t="shared" si="7"/>
        <v>10-60</v>
      </c>
      <c r="AE483" t="str">
        <f>VLOOKUP(AD483,'Main_Sub Desc'!C:D,2,)</f>
        <v>LPC from invoicing</v>
      </c>
      <c r="AF483" t="str">
        <f>VLOOKUP(VALUE(H483),'Main_Sub Desc'!F:G,2,)</f>
        <v>Wtr Rev Late Payment</v>
      </c>
      <c r="AG483">
        <f>IFERROR(VLOOKUP(VALUE(I483),'PC Mapping'!A:F,6,),"")</f>
        <v>10719</v>
      </c>
      <c r="AH483" s="13" t="str">
        <f>VLOOKUP(AG483,'PC Mapping'!L:M,2,)</f>
        <v>All Other Water</v>
      </c>
    </row>
    <row r="484" spans="1:34" x14ac:dyDescent="0.2">
      <c r="A484" t="s">
        <v>6120</v>
      </c>
      <c r="B484" t="s">
        <v>6087</v>
      </c>
      <c r="C484" t="s">
        <v>4519</v>
      </c>
      <c r="D484" t="s">
        <v>4520</v>
      </c>
      <c r="E484" s="3">
        <v>45833</v>
      </c>
      <c r="F484" t="s">
        <v>44</v>
      </c>
      <c r="G484" t="s">
        <v>3742</v>
      </c>
      <c r="H484" t="s">
        <v>3722</v>
      </c>
      <c r="I484" t="s">
        <v>3752</v>
      </c>
      <c r="J484" t="s">
        <v>4522</v>
      </c>
      <c r="K484" s="2">
        <v>-16.43</v>
      </c>
      <c r="L484" t="s">
        <v>44</v>
      </c>
      <c r="M484" s="2">
        <v>-16.43</v>
      </c>
      <c r="N484" t="s">
        <v>4523</v>
      </c>
      <c r="O484" t="s">
        <v>4524</v>
      </c>
      <c r="P484" t="s">
        <v>6121</v>
      </c>
      <c r="Q484" t="s">
        <v>6122</v>
      </c>
      <c r="R484" t="s">
        <v>44</v>
      </c>
      <c r="S484" t="s">
        <v>4682</v>
      </c>
      <c r="T484" s="3">
        <v>45833</v>
      </c>
      <c r="U484" s="3">
        <v>45834</v>
      </c>
      <c r="V484" s="2">
        <v>0</v>
      </c>
      <c r="W484" t="s">
        <v>44</v>
      </c>
      <c r="X484" t="s">
        <v>44</v>
      </c>
      <c r="Y484" t="s">
        <v>6123</v>
      </c>
      <c r="Z484" t="s">
        <v>3007</v>
      </c>
      <c r="AA484" t="s">
        <v>4529</v>
      </c>
      <c r="AB484" t="s">
        <v>4530</v>
      </c>
      <c r="AC484" t="s">
        <v>89</v>
      </c>
      <c r="AD484" t="str">
        <f t="shared" si="7"/>
        <v>10-60</v>
      </c>
      <c r="AE484" t="str">
        <f>VLOOKUP(AD484,'Main_Sub Desc'!C:D,2,)</f>
        <v>LPC from invoicing</v>
      </c>
      <c r="AF484" t="str">
        <f>VLOOKUP(VALUE(H484),'Main_Sub Desc'!F:G,2,)</f>
        <v>Wtr Rev Late Payment</v>
      </c>
      <c r="AG484">
        <f>IFERROR(VLOOKUP(VALUE(I484),'PC Mapping'!A:F,6,),"")</f>
        <v>10719</v>
      </c>
      <c r="AH484" s="13" t="str">
        <f>VLOOKUP(AG484,'PC Mapping'!L:M,2,)</f>
        <v>All Other Water</v>
      </c>
    </row>
    <row r="485" spans="1:34" x14ac:dyDescent="0.2">
      <c r="A485" t="s">
        <v>6124</v>
      </c>
      <c r="B485" t="s">
        <v>6125</v>
      </c>
      <c r="C485" t="s">
        <v>4519</v>
      </c>
      <c r="D485" t="s">
        <v>4520</v>
      </c>
      <c r="E485" s="3">
        <v>45833</v>
      </c>
      <c r="F485" t="s">
        <v>44</v>
      </c>
      <c r="G485" t="s">
        <v>3742</v>
      </c>
      <c r="H485" t="s">
        <v>3722</v>
      </c>
      <c r="I485" t="s">
        <v>3752</v>
      </c>
      <c r="J485" t="s">
        <v>4522</v>
      </c>
      <c r="K485" s="2">
        <v>-31.13</v>
      </c>
      <c r="L485" t="s">
        <v>44</v>
      </c>
      <c r="M485" s="2">
        <v>-31.13</v>
      </c>
      <c r="N485" t="s">
        <v>4523</v>
      </c>
      <c r="O485" t="s">
        <v>4524</v>
      </c>
      <c r="P485" t="s">
        <v>6126</v>
      </c>
      <c r="Q485" t="s">
        <v>6127</v>
      </c>
      <c r="R485" t="s">
        <v>44</v>
      </c>
      <c r="S485" t="s">
        <v>4688</v>
      </c>
      <c r="T485" s="3">
        <v>45834</v>
      </c>
      <c r="U485" s="3">
        <v>45834</v>
      </c>
      <c r="V485" s="2">
        <v>0</v>
      </c>
      <c r="W485" t="s">
        <v>44</v>
      </c>
      <c r="X485" t="s">
        <v>44</v>
      </c>
      <c r="Y485" t="s">
        <v>6128</v>
      </c>
      <c r="Z485" t="s">
        <v>2911</v>
      </c>
      <c r="AA485" t="s">
        <v>4529</v>
      </c>
      <c r="AB485" t="s">
        <v>4530</v>
      </c>
      <c r="AC485" t="s">
        <v>89</v>
      </c>
      <c r="AD485" t="str">
        <f t="shared" si="7"/>
        <v>10-60</v>
      </c>
      <c r="AE485" t="str">
        <f>VLOOKUP(AD485,'Main_Sub Desc'!C:D,2,)</f>
        <v>LPC from invoicing</v>
      </c>
      <c r="AF485" t="str">
        <f>VLOOKUP(VALUE(H485),'Main_Sub Desc'!F:G,2,)</f>
        <v>Wtr Rev Late Payment</v>
      </c>
      <c r="AG485">
        <f>IFERROR(VLOOKUP(VALUE(I485),'PC Mapping'!A:F,6,),"")</f>
        <v>10719</v>
      </c>
      <c r="AH485" s="13" t="str">
        <f>VLOOKUP(AG485,'PC Mapping'!L:M,2,)</f>
        <v>All Other Water</v>
      </c>
    </row>
    <row r="486" spans="1:34" x14ac:dyDescent="0.2">
      <c r="A486" t="s">
        <v>6129</v>
      </c>
      <c r="B486" t="s">
        <v>6125</v>
      </c>
      <c r="C486" t="s">
        <v>4519</v>
      </c>
      <c r="D486" t="s">
        <v>4520</v>
      </c>
      <c r="E486" s="3">
        <v>45833</v>
      </c>
      <c r="F486" t="s">
        <v>44</v>
      </c>
      <c r="G486" t="s">
        <v>3742</v>
      </c>
      <c r="H486" t="s">
        <v>3722</v>
      </c>
      <c r="I486" t="s">
        <v>3752</v>
      </c>
      <c r="J486" t="s">
        <v>4522</v>
      </c>
      <c r="K486" s="2">
        <v>-29.25</v>
      </c>
      <c r="L486" t="s">
        <v>44</v>
      </c>
      <c r="M486" s="2">
        <v>-29.25</v>
      </c>
      <c r="N486" t="s">
        <v>4523</v>
      </c>
      <c r="O486" t="s">
        <v>4524</v>
      </c>
      <c r="P486" t="s">
        <v>6130</v>
      </c>
      <c r="Q486" t="s">
        <v>6131</v>
      </c>
      <c r="R486" t="s">
        <v>44</v>
      </c>
      <c r="S486" t="s">
        <v>4688</v>
      </c>
      <c r="T486" s="3">
        <v>45834</v>
      </c>
      <c r="U486" s="3">
        <v>45834</v>
      </c>
      <c r="V486" s="2">
        <v>0</v>
      </c>
      <c r="W486" t="s">
        <v>44</v>
      </c>
      <c r="X486" t="s">
        <v>44</v>
      </c>
      <c r="Y486" t="s">
        <v>6132</v>
      </c>
      <c r="Z486" t="s">
        <v>3064</v>
      </c>
      <c r="AA486" t="s">
        <v>4529</v>
      </c>
      <c r="AB486" t="s">
        <v>4530</v>
      </c>
      <c r="AC486" t="s">
        <v>89</v>
      </c>
      <c r="AD486" t="str">
        <f t="shared" si="7"/>
        <v>10-60</v>
      </c>
      <c r="AE486" t="str">
        <f>VLOOKUP(AD486,'Main_Sub Desc'!C:D,2,)</f>
        <v>LPC from invoicing</v>
      </c>
      <c r="AF486" t="str">
        <f>VLOOKUP(VALUE(H486),'Main_Sub Desc'!F:G,2,)</f>
        <v>Wtr Rev Late Payment</v>
      </c>
      <c r="AG486">
        <f>IFERROR(VLOOKUP(VALUE(I486),'PC Mapping'!A:F,6,),"")</f>
        <v>10719</v>
      </c>
      <c r="AH486" s="13" t="str">
        <f>VLOOKUP(AG486,'PC Mapping'!L:M,2,)</f>
        <v>All Other Water</v>
      </c>
    </row>
    <row r="487" spans="1:34" x14ac:dyDescent="0.2">
      <c r="A487" t="s">
        <v>6133</v>
      </c>
      <c r="B487" t="s">
        <v>6125</v>
      </c>
      <c r="C487" t="s">
        <v>4519</v>
      </c>
      <c r="D487" t="s">
        <v>4520</v>
      </c>
      <c r="E487" s="3">
        <v>45833</v>
      </c>
      <c r="F487" t="s">
        <v>44</v>
      </c>
      <c r="G487" t="s">
        <v>3742</v>
      </c>
      <c r="H487" t="s">
        <v>3722</v>
      </c>
      <c r="I487" t="s">
        <v>3752</v>
      </c>
      <c r="J487" t="s">
        <v>4522</v>
      </c>
      <c r="K487" s="2">
        <v>-26.08</v>
      </c>
      <c r="L487" t="s">
        <v>44</v>
      </c>
      <c r="M487" s="2">
        <v>-26.08</v>
      </c>
      <c r="N487" t="s">
        <v>4523</v>
      </c>
      <c r="O487" t="s">
        <v>4524</v>
      </c>
      <c r="P487" t="s">
        <v>6134</v>
      </c>
      <c r="Q487" t="s">
        <v>6135</v>
      </c>
      <c r="R487" t="s">
        <v>44</v>
      </c>
      <c r="S487" t="s">
        <v>4688</v>
      </c>
      <c r="T487" s="3">
        <v>45834</v>
      </c>
      <c r="U487" s="3">
        <v>45834</v>
      </c>
      <c r="V487" s="2">
        <v>0</v>
      </c>
      <c r="W487" t="s">
        <v>44</v>
      </c>
      <c r="X487" t="s">
        <v>44</v>
      </c>
      <c r="Y487" t="s">
        <v>6136</v>
      </c>
      <c r="Z487" t="s">
        <v>2949</v>
      </c>
      <c r="AA487" t="s">
        <v>4529</v>
      </c>
      <c r="AB487" t="s">
        <v>4530</v>
      </c>
      <c r="AC487" t="s">
        <v>89</v>
      </c>
      <c r="AD487" t="str">
        <f t="shared" si="7"/>
        <v>10-60</v>
      </c>
      <c r="AE487" t="str">
        <f>VLOOKUP(AD487,'Main_Sub Desc'!C:D,2,)</f>
        <v>LPC from invoicing</v>
      </c>
      <c r="AF487" t="str">
        <f>VLOOKUP(VALUE(H487),'Main_Sub Desc'!F:G,2,)</f>
        <v>Wtr Rev Late Payment</v>
      </c>
      <c r="AG487">
        <f>IFERROR(VLOOKUP(VALUE(I487),'PC Mapping'!A:F,6,),"")</f>
        <v>10719</v>
      </c>
      <c r="AH487" s="13" t="str">
        <f>VLOOKUP(AG487,'PC Mapping'!L:M,2,)</f>
        <v>All Other Water</v>
      </c>
    </row>
    <row r="488" spans="1:34" x14ac:dyDescent="0.2">
      <c r="A488" t="s">
        <v>6137</v>
      </c>
      <c r="B488" t="s">
        <v>6125</v>
      </c>
      <c r="C488" t="s">
        <v>4519</v>
      </c>
      <c r="D488" t="s">
        <v>4520</v>
      </c>
      <c r="E488" s="3">
        <v>45833</v>
      </c>
      <c r="F488" t="s">
        <v>44</v>
      </c>
      <c r="G488" t="s">
        <v>3742</v>
      </c>
      <c r="H488" t="s">
        <v>3722</v>
      </c>
      <c r="I488" t="s">
        <v>3752</v>
      </c>
      <c r="J488" t="s">
        <v>4522</v>
      </c>
      <c r="K488" s="2">
        <v>-36.14</v>
      </c>
      <c r="L488" t="s">
        <v>44</v>
      </c>
      <c r="M488" s="2">
        <v>-36.14</v>
      </c>
      <c r="N488" t="s">
        <v>4523</v>
      </c>
      <c r="O488" t="s">
        <v>4524</v>
      </c>
      <c r="P488" t="s">
        <v>6138</v>
      </c>
      <c r="Q488" t="s">
        <v>6139</v>
      </c>
      <c r="R488" t="s">
        <v>44</v>
      </c>
      <c r="S488" t="s">
        <v>4688</v>
      </c>
      <c r="T488" s="3">
        <v>45834</v>
      </c>
      <c r="U488" s="3">
        <v>45834</v>
      </c>
      <c r="V488" s="2">
        <v>0</v>
      </c>
      <c r="W488" t="s">
        <v>44</v>
      </c>
      <c r="X488" t="s">
        <v>44</v>
      </c>
      <c r="Y488" t="s">
        <v>6140</v>
      </c>
      <c r="Z488" t="s">
        <v>3075</v>
      </c>
      <c r="AA488" t="s">
        <v>4529</v>
      </c>
      <c r="AB488" t="s">
        <v>4530</v>
      </c>
      <c r="AC488" t="s">
        <v>89</v>
      </c>
      <c r="AD488" t="str">
        <f t="shared" si="7"/>
        <v>10-60</v>
      </c>
      <c r="AE488" t="str">
        <f>VLOOKUP(AD488,'Main_Sub Desc'!C:D,2,)</f>
        <v>LPC from invoicing</v>
      </c>
      <c r="AF488" t="str">
        <f>VLOOKUP(VALUE(H488),'Main_Sub Desc'!F:G,2,)</f>
        <v>Wtr Rev Late Payment</v>
      </c>
      <c r="AG488">
        <f>IFERROR(VLOOKUP(VALUE(I488),'PC Mapping'!A:F,6,),"")</f>
        <v>10719</v>
      </c>
      <c r="AH488" s="13" t="str">
        <f>VLOOKUP(AG488,'PC Mapping'!L:M,2,)</f>
        <v>All Other Water</v>
      </c>
    </row>
    <row r="489" spans="1:34" x14ac:dyDescent="0.2">
      <c r="A489" t="s">
        <v>6141</v>
      </c>
      <c r="B489" t="s">
        <v>6142</v>
      </c>
      <c r="C489" t="s">
        <v>4519</v>
      </c>
      <c r="D489" t="s">
        <v>4520</v>
      </c>
      <c r="E489" s="3">
        <v>45834</v>
      </c>
      <c r="F489" t="s">
        <v>44</v>
      </c>
      <c r="G489" t="s">
        <v>3742</v>
      </c>
      <c r="H489" t="s">
        <v>3722</v>
      </c>
      <c r="I489" t="s">
        <v>3752</v>
      </c>
      <c r="J489" t="s">
        <v>4522</v>
      </c>
      <c r="K489" s="2">
        <v>-7.59</v>
      </c>
      <c r="L489" t="s">
        <v>44</v>
      </c>
      <c r="M489" s="2">
        <v>-7.59</v>
      </c>
      <c r="N489" t="s">
        <v>4523</v>
      </c>
      <c r="O489" t="s">
        <v>4524</v>
      </c>
      <c r="P489" t="s">
        <v>5512</v>
      </c>
      <c r="Q489" t="s">
        <v>6143</v>
      </c>
      <c r="R489" t="s">
        <v>44</v>
      </c>
      <c r="S489" t="s">
        <v>4688</v>
      </c>
      <c r="T489" s="3">
        <v>45835</v>
      </c>
      <c r="U489" s="3">
        <v>45835</v>
      </c>
      <c r="V489" s="2">
        <v>0</v>
      </c>
      <c r="W489" t="s">
        <v>44</v>
      </c>
      <c r="X489" t="s">
        <v>44</v>
      </c>
      <c r="Y489" t="s">
        <v>6144</v>
      </c>
      <c r="Z489" t="s">
        <v>6145</v>
      </c>
      <c r="AA489" t="s">
        <v>4529</v>
      </c>
      <c r="AB489" t="s">
        <v>4530</v>
      </c>
      <c r="AC489" t="s">
        <v>99</v>
      </c>
      <c r="AD489" t="str">
        <f t="shared" si="7"/>
        <v>10-60</v>
      </c>
      <c r="AE489" t="str">
        <f>VLOOKUP(AD489,'Main_Sub Desc'!C:D,2,)</f>
        <v>LPC from invoicing</v>
      </c>
      <c r="AF489" t="str">
        <f>VLOOKUP(VALUE(H489),'Main_Sub Desc'!F:G,2,)</f>
        <v>Wtr Rev Late Payment</v>
      </c>
      <c r="AG489">
        <f>IFERROR(VLOOKUP(VALUE(I489),'PC Mapping'!A:F,6,),"")</f>
        <v>10719</v>
      </c>
      <c r="AH489" s="13" t="str">
        <f>VLOOKUP(AG489,'PC Mapping'!L:M,2,)</f>
        <v>All Other Water</v>
      </c>
    </row>
    <row r="490" spans="1:34" x14ac:dyDescent="0.2">
      <c r="A490" t="s">
        <v>6146</v>
      </c>
      <c r="B490" t="s">
        <v>6142</v>
      </c>
      <c r="C490" t="s">
        <v>4519</v>
      </c>
      <c r="D490" t="s">
        <v>4520</v>
      </c>
      <c r="E490" s="3">
        <v>45834</v>
      </c>
      <c r="F490" t="s">
        <v>44</v>
      </c>
      <c r="G490" t="s">
        <v>3742</v>
      </c>
      <c r="H490" t="s">
        <v>3722</v>
      </c>
      <c r="I490" t="s">
        <v>3752</v>
      </c>
      <c r="J490" t="s">
        <v>4522</v>
      </c>
      <c r="K490" s="2">
        <v>-5</v>
      </c>
      <c r="L490" t="s">
        <v>44</v>
      </c>
      <c r="M490" s="2">
        <v>-5</v>
      </c>
      <c r="N490" t="s">
        <v>4523</v>
      </c>
      <c r="O490" t="s">
        <v>4524</v>
      </c>
      <c r="P490" t="s">
        <v>6147</v>
      </c>
      <c r="Q490" t="s">
        <v>6148</v>
      </c>
      <c r="R490" t="s">
        <v>44</v>
      </c>
      <c r="S490" t="s">
        <v>4688</v>
      </c>
      <c r="T490" s="3">
        <v>45835</v>
      </c>
      <c r="U490" s="3">
        <v>45835</v>
      </c>
      <c r="V490" s="2">
        <v>0</v>
      </c>
      <c r="W490" t="s">
        <v>44</v>
      </c>
      <c r="X490" t="s">
        <v>44</v>
      </c>
      <c r="Y490" t="s">
        <v>6149</v>
      </c>
      <c r="Z490" t="s">
        <v>6150</v>
      </c>
      <c r="AA490" t="s">
        <v>4529</v>
      </c>
      <c r="AB490" t="s">
        <v>4530</v>
      </c>
      <c r="AC490" t="s">
        <v>89</v>
      </c>
      <c r="AD490" t="str">
        <f t="shared" si="7"/>
        <v>10-60</v>
      </c>
      <c r="AE490" t="str">
        <f>VLOOKUP(AD490,'Main_Sub Desc'!C:D,2,)</f>
        <v>LPC from invoicing</v>
      </c>
      <c r="AF490" t="str">
        <f>VLOOKUP(VALUE(H490),'Main_Sub Desc'!F:G,2,)</f>
        <v>Wtr Rev Late Payment</v>
      </c>
      <c r="AG490">
        <f>IFERROR(VLOOKUP(VALUE(I490),'PC Mapping'!A:F,6,),"")</f>
        <v>10719</v>
      </c>
      <c r="AH490" s="13" t="str">
        <f>VLOOKUP(AG490,'PC Mapping'!L:M,2,)</f>
        <v>All Other Water</v>
      </c>
    </row>
    <row r="491" spans="1:34" x14ac:dyDescent="0.2">
      <c r="A491" t="s">
        <v>6151</v>
      </c>
      <c r="B491" t="s">
        <v>6142</v>
      </c>
      <c r="C491" t="s">
        <v>4519</v>
      </c>
      <c r="D491" t="s">
        <v>4520</v>
      </c>
      <c r="E491" s="3">
        <v>45834</v>
      </c>
      <c r="F491" t="s">
        <v>44</v>
      </c>
      <c r="G491" t="s">
        <v>3742</v>
      </c>
      <c r="H491" t="s">
        <v>3722</v>
      </c>
      <c r="I491" t="s">
        <v>4538</v>
      </c>
      <c r="J491" t="s">
        <v>4522</v>
      </c>
      <c r="K491" s="2">
        <v>-24.17</v>
      </c>
      <c r="L491" t="s">
        <v>44</v>
      </c>
      <c r="M491" s="2">
        <v>-24.17</v>
      </c>
      <c r="N491" t="s">
        <v>4523</v>
      </c>
      <c r="O491" t="s">
        <v>4524</v>
      </c>
      <c r="P491" t="s">
        <v>6152</v>
      </c>
      <c r="Q491" t="s">
        <v>6153</v>
      </c>
      <c r="R491" t="s">
        <v>44</v>
      </c>
      <c r="S491" t="s">
        <v>4688</v>
      </c>
      <c r="T491" s="3">
        <v>45835</v>
      </c>
      <c r="U491" s="3">
        <v>45835</v>
      </c>
      <c r="V491" s="2">
        <v>0</v>
      </c>
      <c r="W491" t="s">
        <v>44</v>
      </c>
      <c r="X491" t="s">
        <v>44</v>
      </c>
      <c r="Y491" t="s">
        <v>6154</v>
      </c>
      <c r="Z491" t="s">
        <v>6155</v>
      </c>
      <c r="AA491" t="s">
        <v>4529</v>
      </c>
      <c r="AB491" t="s">
        <v>4530</v>
      </c>
      <c r="AC491" t="s">
        <v>89</v>
      </c>
      <c r="AD491" t="str">
        <f t="shared" si="7"/>
        <v>10-60</v>
      </c>
      <c r="AE491" t="str">
        <f>VLOOKUP(AD491,'Main_Sub Desc'!C:D,2,)</f>
        <v>LPC from invoicing</v>
      </c>
      <c r="AF491" t="str">
        <f>VLOOKUP(VALUE(H491),'Main_Sub Desc'!F:G,2,)</f>
        <v>Wtr Rev Late Payment</v>
      </c>
      <c r="AG491">
        <f>IFERROR(VLOOKUP(VALUE(I491),'PC Mapping'!A:F,6,),"")</f>
        <v>10469</v>
      </c>
      <c r="AH491" s="13" t="str">
        <f>VLOOKUP(AG491,'PC Mapping'!L:M,2,)</f>
        <v>Bolivar Water</v>
      </c>
    </row>
    <row r="492" spans="1:34" x14ac:dyDescent="0.2">
      <c r="A492" t="s">
        <v>6151</v>
      </c>
      <c r="B492" t="s">
        <v>6142</v>
      </c>
      <c r="C492" t="s">
        <v>4519</v>
      </c>
      <c r="D492" t="s">
        <v>4520</v>
      </c>
      <c r="E492" s="3">
        <v>45834</v>
      </c>
      <c r="F492" t="s">
        <v>44</v>
      </c>
      <c r="G492" t="s">
        <v>3742</v>
      </c>
      <c r="H492" t="s">
        <v>3716</v>
      </c>
      <c r="I492" t="s">
        <v>4534</v>
      </c>
      <c r="J492" t="s">
        <v>4522</v>
      </c>
      <c r="K492" s="2">
        <v>-35.51</v>
      </c>
      <c r="L492" t="s">
        <v>44</v>
      </c>
      <c r="M492" s="2">
        <v>-35.51</v>
      </c>
      <c r="N492" t="s">
        <v>4523</v>
      </c>
      <c r="O492" t="s">
        <v>4524</v>
      </c>
      <c r="P492" t="s">
        <v>6152</v>
      </c>
      <c r="Q492" t="s">
        <v>6156</v>
      </c>
      <c r="R492" t="s">
        <v>44</v>
      </c>
      <c r="S492" t="s">
        <v>4688</v>
      </c>
      <c r="T492" s="3">
        <v>45835</v>
      </c>
      <c r="U492" s="3">
        <v>45835</v>
      </c>
      <c r="V492" s="2">
        <v>0</v>
      </c>
      <c r="W492" t="s">
        <v>44</v>
      </c>
      <c r="X492" t="s">
        <v>44</v>
      </c>
      <c r="Y492" t="s">
        <v>6157</v>
      </c>
      <c r="Z492" t="s">
        <v>6155</v>
      </c>
      <c r="AA492" t="s">
        <v>4529</v>
      </c>
      <c r="AB492" t="s">
        <v>4530</v>
      </c>
      <c r="AC492" t="s">
        <v>89</v>
      </c>
      <c r="AD492" t="str">
        <f t="shared" si="7"/>
        <v>10-60</v>
      </c>
      <c r="AE492" t="str">
        <f>VLOOKUP(AD492,'Main_Sub Desc'!C:D,2,)</f>
        <v>LPC from invoicing</v>
      </c>
      <c r="AF492" t="str">
        <f>VLOOKUP(VALUE(H492),'Main_Sub Desc'!F:G,2,)</f>
        <v>Wst Rev Late Payment</v>
      </c>
      <c r="AG492">
        <f>IFERROR(VLOOKUP(VALUE(I492),'PC Mapping'!A:F,6,),"")</f>
        <v>10514</v>
      </c>
      <c r="AH492" s="13" t="str">
        <f>VLOOKUP(AG492,'PC Mapping'!L:M,2,)</f>
        <v>Bolivar Sewer</v>
      </c>
    </row>
    <row r="493" spans="1:34" x14ac:dyDescent="0.2">
      <c r="A493" t="s">
        <v>6158</v>
      </c>
      <c r="B493" t="s">
        <v>6142</v>
      </c>
      <c r="C493" t="s">
        <v>4519</v>
      </c>
      <c r="D493" t="s">
        <v>4520</v>
      </c>
      <c r="E493" s="3">
        <v>45834</v>
      </c>
      <c r="F493" t="s">
        <v>44</v>
      </c>
      <c r="G493" t="s">
        <v>3742</v>
      </c>
      <c r="H493" t="s">
        <v>3716</v>
      </c>
      <c r="I493" t="s">
        <v>4534</v>
      </c>
      <c r="J493" t="s">
        <v>4522</v>
      </c>
      <c r="K493" s="2">
        <v>-16.79</v>
      </c>
      <c r="L493" t="s">
        <v>44</v>
      </c>
      <c r="M493" s="2">
        <v>-16.79</v>
      </c>
      <c r="N493" t="s">
        <v>4523</v>
      </c>
      <c r="O493" t="s">
        <v>4524</v>
      </c>
      <c r="P493" t="s">
        <v>4642</v>
      </c>
      <c r="Q493" t="s">
        <v>6159</v>
      </c>
      <c r="R493" t="s">
        <v>44</v>
      </c>
      <c r="S493" t="s">
        <v>4688</v>
      </c>
      <c r="T493" s="3">
        <v>45835</v>
      </c>
      <c r="U493" s="3">
        <v>45835</v>
      </c>
      <c r="V493" s="2">
        <v>0</v>
      </c>
      <c r="W493" t="s">
        <v>44</v>
      </c>
      <c r="X493" t="s">
        <v>44</v>
      </c>
      <c r="Y493" t="s">
        <v>6160</v>
      </c>
      <c r="Z493" t="s">
        <v>866</v>
      </c>
      <c r="AA493" t="s">
        <v>4529</v>
      </c>
      <c r="AB493" t="s">
        <v>4530</v>
      </c>
      <c r="AC493" t="s">
        <v>89</v>
      </c>
      <c r="AD493" t="str">
        <f t="shared" si="7"/>
        <v>10-60</v>
      </c>
      <c r="AE493" t="str">
        <f>VLOOKUP(AD493,'Main_Sub Desc'!C:D,2,)</f>
        <v>LPC from invoicing</v>
      </c>
      <c r="AF493" t="str">
        <f>VLOOKUP(VALUE(H493),'Main_Sub Desc'!F:G,2,)</f>
        <v>Wst Rev Late Payment</v>
      </c>
      <c r="AG493">
        <f>IFERROR(VLOOKUP(VALUE(I493),'PC Mapping'!A:F,6,),"")</f>
        <v>10514</v>
      </c>
      <c r="AH493" s="13" t="str">
        <f>VLOOKUP(AG493,'PC Mapping'!L:M,2,)</f>
        <v>Bolivar Sewer</v>
      </c>
    </row>
    <row r="494" spans="1:34" x14ac:dyDescent="0.2">
      <c r="A494" t="s">
        <v>6158</v>
      </c>
      <c r="B494" t="s">
        <v>6142</v>
      </c>
      <c r="C494" t="s">
        <v>4519</v>
      </c>
      <c r="D494" t="s">
        <v>4520</v>
      </c>
      <c r="E494" s="3">
        <v>45834</v>
      </c>
      <c r="F494" t="s">
        <v>44</v>
      </c>
      <c r="G494" t="s">
        <v>3742</v>
      </c>
      <c r="H494" t="s">
        <v>3722</v>
      </c>
      <c r="I494" t="s">
        <v>4538</v>
      </c>
      <c r="J494" t="s">
        <v>4522</v>
      </c>
      <c r="K494" s="2">
        <v>-11.38</v>
      </c>
      <c r="L494" t="s">
        <v>44</v>
      </c>
      <c r="M494" s="2">
        <v>-11.38</v>
      </c>
      <c r="N494" t="s">
        <v>4523</v>
      </c>
      <c r="O494" t="s">
        <v>4524</v>
      </c>
      <c r="P494" t="s">
        <v>4642</v>
      </c>
      <c r="Q494" t="s">
        <v>6161</v>
      </c>
      <c r="R494" t="s">
        <v>44</v>
      </c>
      <c r="S494" t="s">
        <v>4688</v>
      </c>
      <c r="T494" s="3">
        <v>45835</v>
      </c>
      <c r="U494" s="3">
        <v>45835</v>
      </c>
      <c r="V494" s="2">
        <v>0</v>
      </c>
      <c r="W494" t="s">
        <v>44</v>
      </c>
      <c r="X494" t="s">
        <v>44</v>
      </c>
      <c r="Y494" t="s">
        <v>6162</v>
      </c>
      <c r="Z494" t="s">
        <v>866</v>
      </c>
      <c r="AA494" t="s">
        <v>4529</v>
      </c>
      <c r="AB494" t="s">
        <v>4530</v>
      </c>
      <c r="AC494" t="s">
        <v>89</v>
      </c>
      <c r="AD494" t="str">
        <f t="shared" si="7"/>
        <v>10-60</v>
      </c>
      <c r="AE494" t="str">
        <f>VLOOKUP(AD494,'Main_Sub Desc'!C:D,2,)</f>
        <v>LPC from invoicing</v>
      </c>
      <c r="AF494" t="str">
        <f>VLOOKUP(VALUE(H494),'Main_Sub Desc'!F:G,2,)</f>
        <v>Wtr Rev Late Payment</v>
      </c>
      <c r="AG494">
        <f>IFERROR(VLOOKUP(VALUE(I494),'PC Mapping'!A:F,6,),"")</f>
        <v>10469</v>
      </c>
      <c r="AH494" s="13" t="str">
        <f>VLOOKUP(AG494,'PC Mapping'!L:M,2,)</f>
        <v>Bolivar Water</v>
      </c>
    </row>
    <row r="495" spans="1:34" x14ac:dyDescent="0.2">
      <c r="A495" t="s">
        <v>6163</v>
      </c>
      <c r="B495" t="s">
        <v>6142</v>
      </c>
      <c r="C495" t="s">
        <v>4519</v>
      </c>
      <c r="D495" t="s">
        <v>4520</v>
      </c>
      <c r="E495" s="3">
        <v>45834</v>
      </c>
      <c r="F495" t="s">
        <v>44</v>
      </c>
      <c r="G495" t="s">
        <v>3742</v>
      </c>
      <c r="H495" t="s">
        <v>3722</v>
      </c>
      <c r="I495" t="s">
        <v>3752</v>
      </c>
      <c r="J495" t="s">
        <v>4522</v>
      </c>
      <c r="K495" s="2">
        <v>-16.43</v>
      </c>
      <c r="L495" t="s">
        <v>44</v>
      </c>
      <c r="M495" s="2">
        <v>-16.43</v>
      </c>
      <c r="N495" t="s">
        <v>4523</v>
      </c>
      <c r="O495" t="s">
        <v>4524</v>
      </c>
      <c r="P495" t="s">
        <v>6121</v>
      </c>
      <c r="Q495" t="s">
        <v>6164</v>
      </c>
      <c r="R495" t="s">
        <v>44</v>
      </c>
      <c r="S495" t="s">
        <v>4688</v>
      </c>
      <c r="T495" s="3">
        <v>45835</v>
      </c>
      <c r="U495" s="3">
        <v>45835</v>
      </c>
      <c r="V495" s="2">
        <v>0</v>
      </c>
      <c r="W495" t="s">
        <v>44</v>
      </c>
      <c r="X495" t="s">
        <v>44</v>
      </c>
      <c r="Y495" t="s">
        <v>6123</v>
      </c>
      <c r="Z495" t="s">
        <v>3007</v>
      </c>
      <c r="AA495" t="s">
        <v>4529</v>
      </c>
      <c r="AB495" t="s">
        <v>4530</v>
      </c>
      <c r="AC495" t="s">
        <v>89</v>
      </c>
      <c r="AD495" t="str">
        <f t="shared" si="7"/>
        <v>10-60</v>
      </c>
      <c r="AE495" t="str">
        <f>VLOOKUP(AD495,'Main_Sub Desc'!C:D,2,)</f>
        <v>LPC from invoicing</v>
      </c>
      <c r="AF495" t="str">
        <f>VLOOKUP(VALUE(H495),'Main_Sub Desc'!F:G,2,)</f>
        <v>Wtr Rev Late Payment</v>
      </c>
      <c r="AG495">
        <f>IFERROR(VLOOKUP(VALUE(I495),'PC Mapping'!A:F,6,),"")</f>
        <v>10719</v>
      </c>
      <c r="AH495" s="13" t="str">
        <f>VLOOKUP(AG495,'PC Mapping'!L:M,2,)</f>
        <v>All Other Water</v>
      </c>
    </row>
    <row r="496" spans="1:34" x14ac:dyDescent="0.2">
      <c r="A496" t="s">
        <v>6165</v>
      </c>
      <c r="B496" t="s">
        <v>6142</v>
      </c>
      <c r="C496" t="s">
        <v>4519</v>
      </c>
      <c r="D496" t="s">
        <v>4520</v>
      </c>
      <c r="E496" s="3">
        <v>45834</v>
      </c>
      <c r="F496" t="s">
        <v>44</v>
      </c>
      <c r="G496" t="s">
        <v>3742</v>
      </c>
      <c r="H496" t="s">
        <v>3722</v>
      </c>
      <c r="I496" t="s">
        <v>4538</v>
      </c>
      <c r="J496" t="s">
        <v>4522</v>
      </c>
      <c r="K496" s="2">
        <v>-22.62</v>
      </c>
      <c r="L496" t="s">
        <v>44</v>
      </c>
      <c r="M496" s="2">
        <v>-22.62</v>
      </c>
      <c r="N496" t="s">
        <v>4523</v>
      </c>
      <c r="O496" t="s">
        <v>4524</v>
      </c>
      <c r="P496" t="s">
        <v>6166</v>
      </c>
      <c r="Q496" t="s">
        <v>6167</v>
      </c>
      <c r="R496" t="s">
        <v>44</v>
      </c>
      <c r="S496" t="s">
        <v>4688</v>
      </c>
      <c r="T496" s="3">
        <v>45835</v>
      </c>
      <c r="U496" s="3">
        <v>45835</v>
      </c>
      <c r="V496" s="2">
        <v>0</v>
      </c>
      <c r="W496" t="s">
        <v>44</v>
      </c>
      <c r="X496" t="s">
        <v>44</v>
      </c>
      <c r="Y496" t="s">
        <v>6168</v>
      </c>
      <c r="Z496" t="s">
        <v>691</v>
      </c>
      <c r="AA496" t="s">
        <v>4529</v>
      </c>
      <c r="AB496" t="s">
        <v>4530</v>
      </c>
      <c r="AC496" t="s">
        <v>89</v>
      </c>
      <c r="AD496" t="str">
        <f t="shared" si="7"/>
        <v>10-60</v>
      </c>
      <c r="AE496" t="str">
        <f>VLOOKUP(AD496,'Main_Sub Desc'!C:D,2,)</f>
        <v>LPC from invoicing</v>
      </c>
      <c r="AF496" t="str">
        <f>VLOOKUP(VALUE(H496),'Main_Sub Desc'!F:G,2,)</f>
        <v>Wtr Rev Late Payment</v>
      </c>
      <c r="AG496">
        <f>IFERROR(VLOOKUP(VALUE(I496),'PC Mapping'!A:F,6,),"")</f>
        <v>10469</v>
      </c>
      <c r="AH496" s="13" t="str">
        <f>VLOOKUP(AG496,'PC Mapping'!L:M,2,)</f>
        <v>Bolivar Water</v>
      </c>
    </row>
    <row r="497" spans="1:34" x14ac:dyDescent="0.2">
      <c r="A497" t="s">
        <v>6165</v>
      </c>
      <c r="B497" t="s">
        <v>6142</v>
      </c>
      <c r="C497" t="s">
        <v>4519</v>
      </c>
      <c r="D497" t="s">
        <v>4520</v>
      </c>
      <c r="E497" s="3">
        <v>45834</v>
      </c>
      <c r="F497" t="s">
        <v>44</v>
      </c>
      <c r="G497" t="s">
        <v>3742</v>
      </c>
      <c r="H497" t="s">
        <v>3716</v>
      </c>
      <c r="I497" t="s">
        <v>4534</v>
      </c>
      <c r="J497" t="s">
        <v>4522</v>
      </c>
      <c r="K497" s="2">
        <v>-33.299999999999997</v>
      </c>
      <c r="L497" t="s">
        <v>44</v>
      </c>
      <c r="M497" s="2">
        <v>-33.299999999999997</v>
      </c>
      <c r="N497" t="s">
        <v>4523</v>
      </c>
      <c r="O497" t="s">
        <v>4524</v>
      </c>
      <c r="P497" t="s">
        <v>6166</v>
      </c>
      <c r="Q497" t="s">
        <v>6169</v>
      </c>
      <c r="R497" t="s">
        <v>44</v>
      </c>
      <c r="S497" t="s">
        <v>4688</v>
      </c>
      <c r="T497" s="3">
        <v>45835</v>
      </c>
      <c r="U497" s="3">
        <v>45835</v>
      </c>
      <c r="V497" s="2">
        <v>0</v>
      </c>
      <c r="W497" t="s">
        <v>44</v>
      </c>
      <c r="X497" t="s">
        <v>44</v>
      </c>
      <c r="Y497" t="s">
        <v>6170</v>
      </c>
      <c r="Z497" t="s">
        <v>691</v>
      </c>
      <c r="AA497" t="s">
        <v>4529</v>
      </c>
      <c r="AB497" t="s">
        <v>4530</v>
      </c>
      <c r="AC497" t="s">
        <v>89</v>
      </c>
      <c r="AD497" t="str">
        <f t="shared" si="7"/>
        <v>10-60</v>
      </c>
      <c r="AE497" t="str">
        <f>VLOOKUP(AD497,'Main_Sub Desc'!C:D,2,)</f>
        <v>LPC from invoicing</v>
      </c>
      <c r="AF497" t="str">
        <f>VLOOKUP(VALUE(H497),'Main_Sub Desc'!F:G,2,)</f>
        <v>Wst Rev Late Payment</v>
      </c>
      <c r="AG497">
        <f>IFERROR(VLOOKUP(VALUE(I497),'PC Mapping'!A:F,6,),"")</f>
        <v>10514</v>
      </c>
      <c r="AH497" s="13" t="str">
        <f>VLOOKUP(AG497,'PC Mapping'!L:M,2,)</f>
        <v>Bolivar Sewer</v>
      </c>
    </row>
    <row r="498" spans="1:34" x14ac:dyDescent="0.2">
      <c r="A498" t="s">
        <v>6171</v>
      </c>
      <c r="B498" t="s">
        <v>6142</v>
      </c>
      <c r="C498" t="s">
        <v>4519</v>
      </c>
      <c r="D498" t="s">
        <v>4520</v>
      </c>
      <c r="E498" s="3">
        <v>45834</v>
      </c>
      <c r="F498" t="s">
        <v>44</v>
      </c>
      <c r="G498" t="s">
        <v>3742</v>
      </c>
      <c r="H498" t="s">
        <v>3722</v>
      </c>
      <c r="I498" t="s">
        <v>3752</v>
      </c>
      <c r="J498" t="s">
        <v>4522</v>
      </c>
      <c r="K498" s="2">
        <v>-24.03</v>
      </c>
      <c r="L498" t="s">
        <v>44</v>
      </c>
      <c r="M498" s="2">
        <v>-24.03</v>
      </c>
      <c r="N498" t="s">
        <v>4523</v>
      </c>
      <c r="O498" t="s">
        <v>4524</v>
      </c>
      <c r="P498" t="s">
        <v>6172</v>
      </c>
      <c r="Q498" t="s">
        <v>6173</v>
      </c>
      <c r="R498" t="s">
        <v>44</v>
      </c>
      <c r="S498" t="s">
        <v>4688</v>
      </c>
      <c r="T498" s="3">
        <v>45835</v>
      </c>
      <c r="U498" s="3">
        <v>45835</v>
      </c>
      <c r="V498" s="2">
        <v>0</v>
      </c>
      <c r="W498" t="s">
        <v>44</v>
      </c>
      <c r="X498" t="s">
        <v>44</v>
      </c>
      <c r="Y498" t="s">
        <v>6174</v>
      </c>
      <c r="Z498" t="s">
        <v>2645</v>
      </c>
      <c r="AA498" t="s">
        <v>4529</v>
      </c>
      <c r="AB498" t="s">
        <v>4530</v>
      </c>
      <c r="AC498" t="s">
        <v>89</v>
      </c>
      <c r="AD498" t="str">
        <f t="shared" si="7"/>
        <v>10-60</v>
      </c>
      <c r="AE498" t="str">
        <f>VLOOKUP(AD498,'Main_Sub Desc'!C:D,2,)</f>
        <v>LPC from invoicing</v>
      </c>
      <c r="AF498" t="str">
        <f>VLOOKUP(VALUE(H498),'Main_Sub Desc'!F:G,2,)</f>
        <v>Wtr Rev Late Payment</v>
      </c>
      <c r="AG498">
        <f>IFERROR(VLOOKUP(VALUE(I498),'PC Mapping'!A:F,6,),"")</f>
        <v>10719</v>
      </c>
      <c r="AH498" s="13" t="str">
        <f>VLOOKUP(AG498,'PC Mapping'!L:M,2,)</f>
        <v>All Other Water</v>
      </c>
    </row>
    <row r="499" spans="1:34" x14ac:dyDescent="0.2">
      <c r="A499" t="s">
        <v>6175</v>
      </c>
      <c r="B499" t="s">
        <v>6142</v>
      </c>
      <c r="C499" t="s">
        <v>4519</v>
      </c>
      <c r="D499" t="s">
        <v>4520</v>
      </c>
      <c r="E499" s="3">
        <v>45834</v>
      </c>
      <c r="F499" t="s">
        <v>44</v>
      </c>
      <c r="G499" t="s">
        <v>3742</v>
      </c>
      <c r="H499" t="s">
        <v>3722</v>
      </c>
      <c r="I499" t="s">
        <v>3752</v>
      </c>
      <c r="J499" t="s">
        <v>4522</v>
      </c>
      <c r="K499" s="2">
        <v>-33.92</v>
      </c>
      <c r="L499" t="s">
        <v>44</v>
      </c>
      <c r="M499" s="2">
        <v>-33.92</v>
      </c>
      <c r="N499" t="s">
        <v>4523</v>
      </c>
      <c r="O499" t="s">
        <v>4524</v>
      </c>
      <c r="P499" t="s">
        <v>6176</v>
      </c>
      <c r="Q499" t="s">
        <v>6177</v>
      </c>
      <c r="R499" t="s">
        <v>44</v>
      </c>
      <c r="S499" t="s">
        <v>4688</v>
      </c>
      <c r="T499" s="3">
        <v>45835</v>
      </c>
      <c r="U499" s="3">
        <v>45835</v>
      </c>
      <c r="V499" s="2">
        <v>0</v>
      </c>
      <c r="W499" t="s">
        <v>44</v>
      </c>
      <c r="X499" t="s">
        <v>44</v>
      </c>
      <c r="Y499" t="s">
        <v>6178</v>
      </c>
      <c r="Z499" t="s">
        <v>1972</v>
      </c>
      <c r="AA499" t="s">
        <v>4529</v>
      </c>
      <c r="AB499" t="s">
        <v>4530</v>
      </c>
      <c r="AC499" t="s">
        <v>89</v>
      </c>
      <c r="AD499" t="str">
        <f t="shared" si="7"/>
        <v>10-60</v>
      </c>
      <c r="AE499" t="str">
        <f>VLOOKUP(AD499,'Main_Sub Desc'!C:D,2,)</f>
        <v>LPC from invoicing</v>
      </c>
      <c r="AF499" t="str">
        <f>VLOOKUP(VALUE(H499),'Main_Sub Desc'!F:G,2,)</f>
        <v>Wtr Rev Late Payment</v>
      </c>
      <c r="AG499">
        <f>IFERROR(VLOOKUP(VALUE(I499),'PC Mapping'!A:F,6,),"")</f>
        <v>10719</v>
      </c>
      <c r="AH499" s="13" t="str">
        <f>VLOOKUP(AG499,'PC Mapping'!L:M,2,)</f>
        <v>All Other Water</v>
      </c>
    </row>
    <row r="500" spans="1:34" x14ac:dyDescent="0.2">
      <c r="A500" t="s">
        <v>6179</v>
      </c>
      <c r="B500" t="s">
        <v>6142</v>
      </c>
      <c r="C500" t="s">
        <v>4519</v>
      </c>
      <c r="D500" t="s">
        <v>4520</v>
      </c>
      <c r="E500" s="3">
        <v>45835</v>
      </c>
      <c r="F500" t="s">
        <v>44</v>
      </c>
      <c r="G500" t="s">
        <v>3742</v>
      </c>
      <c r="H500" t="s">
        <v>3722</v>
      </c>
      <c r="I500" t="s">
        <v>3752</v>
      </c>
      <c r="J500" t="s">
        <v>4522</v>
      </c>
      <c r="K500" s="2">
        <v>-5</v>
      </c>
      <c r="L500" t="s">
        <v>44</v>
      </c>
      <c r="M500" s="2">
        <v>-5</v>
      </c>
      <c r="N500" t="s">
        <v>4523</v>
      </c>
      <c r="O500" t="s">
        <v>4524</v>
      </c>
      <c r="P500" t="s">
        <v>6180</v>
      </c>
      <c r="Q500" t="s">
        <v>6181</v>
      </c>
      <c r="R500" t="s">
        <v>44</v>
      </c>
      <c r="S500" t="s">
        <v>4682</v>
      </c>
      <c r="T500" s="3">
        <v>45835</v>
      </c>
      <c r="U500" s="3">
        <v>45838</v>
      </c>
      <c r="V500" s="2">
        <v>0</v>
      </c>
      <c r="W500" t="s">
        <v>44</v>
      </c>
      <c r="X500" t="s">
        <v>44</v>
      </c>
      <c r="Y500" t="s">
        <v>6182</v>
      </c>
      <c r="Z500" t="s">
        <v>2518</v>
      </c>
      <c r="AA500" t="s">
        <v>4529</v>
      </c>
      <c r="AB500" t="s">
        <v>4530</v>
      </c>
      <c r="AC500" t="s">
        <v>89</v>
      </c>
      <c r="AD500" t="str">
        <f t="shared" si="7"/>
        <v>10-60</v>
      </c>
      <c r="AE500" t="str">
        <f>VLOOKUP(AD500,'Main_Sub Desc'!C:D,2,)</f>
        <v>LPC from invoicing</v>
      </c>
      <c r="AF500" t="str">
        <f>VLOOKUP(VALUE(H500),'Main_Sub Desc'!F:G,2,)</f>
        <v>Wtr Rev Late Payment</v>
      </c>
      <c r="AG500">
        <f>IFERROR(VLOOKUP(VALUE(I500),'PC Mapping'!A:F,6,),"")</f>
        <v>10719</v>
      </c>
      <c r="AH500" s="13" t="str">
        <f>VLOOKUP(AG500,'PC Mapping'!L:M,2,)</f>
        <v>All Other Water</v>
      </c>
    </row>
    <row r="501" spans="1:34" x14ac:dyDescent="0.2">
      <c r="A501" t="s">
        <v>6183</v>
      </c>
      <c r="B501" t="s">
        <v>6184</v>
      </c>
      <c r="C501" t="s">
        <v>4519</v>
      </c>
      <c r="D501" t="s">
        <v>4520</v>
      </c>
      <c r="E501" s="3">
        <v>45835</v>
      </c>
      <c r="F501" t="s">
        <v>44</v>
      </c>
      <c r="G501" t="s">
        <v>3742</v>
      </c>
      <c r="H501" t="s">
        <v>3722</v>
      </c>
      <c r="I501" t="s">
        <v>3752</v>
      </c>
      <c r="J501" t="s">
        <v>4522</v>
      </c>
      <c r="K501" s="2">
        <v>-5</v>
      </c>
      <c r="L501" t="s">
        <v>44</v>
      </c>
      <c r="M501" s="2">
        <v>-5</v>
      </c>
      <c r="N501" t="s">
        <v>4523</v>
      </c>
      <c r="O501" t="s">
        <v>4524</v>
      </c>
      <c r="P501" t="s">
        <v>6185</v>
      </c>
      <c r="Q501" t="s">
        <v>6186</v>
      </c>
      <c r="R501" t="s">
        <v>44</v>
      </c>
      <c r="S501" t="s">
        <v>4688</v>
      </c>
      <c r="T501" s="3">
        <v>45836</v>
      </c>
      <c r="U501" s="3">
        <v>45838</v>
      </c>
      <c r="V501" s="2">
        <v>0</v>
      </c>
      <c r="W501" t="s">
        <v>44</v>
      </c>
      <c r="X501" t="s">
        <v>44</v>
      </c>
      <c r="Y501" t="s">
        <v>6187</v>
      </c>
      <c r="Z501" t="s">
        <v>1916</v>
      </c>
      <c r="AA501" t="s">
        <v>4529</v>
      </c>
      <c r="AB501" t="s">
        <v>4530</v>
      </c>
      <c r="AC501" t="s">
        <v>99</v>
      </c>
      <c r="AD501" t="str">
        <f t="shared" si="7"/>
        <v>10-60</v>
      </c>
      <c r="AE501" t="str">
        <f>VLOOKUP(AD501,'Main_Sub Desc'!C:D,2,)</f>
        <v>LPC from invoicing</v>
      </c>
      <c r="AF501" t="str">
        <f>VLOOKUP(VALUE(H501),'Main_Sub Desc'!F:G,2,)</f>
        <v>Wtr Rev Late Payment</v>
      </c>
      <c r="AG501">
        <f>IFERROR(VLOOKUP(VALUE(I501),'PC Mapping'!A:F,6,),"")</f>
        <v>10719</v>
      </c>
      <c r="AH501" s="13" t="str">
        <f>VLOOKUP(AG501,'PC Mapping'!L:M,2,)</f>
        <v>All Other Water</v>
      </c>
    </row>
    <row r="502" spans="1:34" x14ac:dyDescent="0.2">
      <c r="A502" t="s">
        <v>6188</v>
      </c>
      <c r="B502" t="s">
        <v>6184</v>
      </c>
      <c r="C502" t="s">
        <v>4519</v>
      </c>
      <c r="D502" t="s">
        <v>4520</v>
      </c>
      <c r="E502" s="3">
        <v>45835</v>
      </c>
      <c r="F502" t="s">
        <v>44</v>
      </c>
      <c r="G502" t="s">
        <v>3742</v>
      </c>
      <c r="H502" t="s">
        <v>3722</v>
      </c>
      <c r="I502" t="s">
        <v>3752</v>
      </c>
      <c r="J502" t="s">
        <v>4522</v>
      </c>
      <c r="K502" s="2">
        <v>-79.36</v>
      </c>
      <c r="L502" t="s">
        <v>44</v>
      </c>
      <c r="M502" s="2">
        <v>-79.36</v>
      </c>
      <c r="N502" t="s">
        <v>4523</v>
      </c>
      <c r="O502" t="s">
        <v>4524</v>
      </c>
      <c r="P502" t="s">
        <v>6189</v>
      </c>
      <c r="Q502" t="s">
        <v>6190</v>
      </c>
      <c r="R502" t="s">
        <v>44</v>
      </c>
      <c r="S502" t="s">
        <v>4688</v>
      </c>
      <c r="T502" s="3">
        <v>45836</v>
      </c>
      <c r="U502" s="3">
        <v>45838</v>
      </c>
      <c r="V502" s="2">
        <v>0</v>
      </c>
      <c r="W502" t="s">
        <v>44</v>
      </c>
      <c r="X502" t="s">
        <v>44</v>
      </c>
      <c r="Y502" t="s">
        <v>6191</v>
      </c>
      <c r="Z502" t="s">
        <v>6192</v>
      </c>
      <c r="AA502" t="s">
        <v>4529</v>
      </c>
      <c r="AB502" t="s">
        <v>4530</v>
      </c>
      <c r="AC502" t="s">
        <v>89</v>
      </c>
      <c r="AD502" t="str">
        <f t="shared" si="7"/>
        <v>10-60</v>
      </c>
      <c r="AE502" t="str">
        <f>VLOOKUP(AD502,'Main_Sub Desc'!C:D,2,)</f>
        <v>LPC from invoicing</v>
      </c>
      <c r="AF502" t="str">
        <f>VLOOKUP(VALUE(H502),'Main_Sub Desc'!F:G,2,)</f>
        <v>Wtr Rev Late Payment</v>
      </c>
      <c r="AG502">
        <f>IFERROR(VLOOKUP(VALUE(I502),'PC Mapping'!A:F,6,),"")</f>
        <v>10719</v>
      </c>
      <c r="AH502" s="13" t="str">
        <f>VLOOKUP(AG502,'PC Mapping'!L:M,2,)</f>
        <v>All Other Water</v>
      </c>
    </row>
    <row r="503" spans="1:34" x14ac:dyDescent="0.2">
      <c r="A503" t="s">
        <v>6193</v>
      </c>
      <c r="B503" t="s">
        <v>6184</v>
      </c>
      <c r="C503" t="s">
        <v>4519</v>
      </c>
      <c r="D503" t="s">
        <v>4520</v>
      </c>
      <c r="E503" s="3">
        <v>45835</v>
      </c>
      <c r="F503" t="s">
        <v>44</v>
      </c>
      <c r="G503" t="s">
        <v>3742</v>
      </c>
      <c r="H503" t="s">
        <v>3722</v>
      </c>
      <c r="I503" t="s">
        <v>3752</v>
      </c>
      <c r="J503" t="s">
        <v>4522</v>
      </c>
      <c r="K503" s="2">
        <v>-5</v>
      </c>
      <c r="L503" t="s">
        <v>44</v>
      </c>
      <c r="M503" s="2">
        <v>-5</v>
      </c>
      <c r="N503" t="s">
        <v>4523</v>
      </c>
      <c r="O503" t="s">
        <v>4524</v>
      </c>
      <c r="P503" t="s">
        <v>6194</v>
      </c>
      <c r="Q503" t="s">
        <v>6195</v>
      </c>
      <c r="R503" t="s">
        <v>44</v>
      </c>
      <c r="S503" t="s">
        <v>4688</v>
      </c>
      <c r="T503" s="3">
        <v>45836</v>
      </c>
      <c r="U503" s="3">
        <v>45838</v>
      </c>
      <c r="V503" s="2">
        <v>0</v>
      </c>
      <c r="W503" t="s">
        <v>44</v>
      </c>
      <c r="X503" t="s">
        <v>44</v>
      </c>
      <c r="Y503" t="s">
        <v>6196</v>
      </c>
      <c r="Z503" t="s">
        <v>6197</v>
      </c>
      <c r="AA503" t="s">
        <v>4529</v>
      </c>
      <c r="AB503" t="s">
        <v>4530</v>
      </c>
      <c r="AC503" t="s">
        <v>89</v>
      </c>
      <c r="AD503" t="str">
        <f t="shared" si="7"/>
        <v>10-60</v>
      </c>
      <c r="AE503" t="str">
        <f>VLOOKUP(AD503,'Main_Sub Desc'!C:D,2,)</f>
        <v>LPC from invoicing</v>
      </c>
      <c r="AF503" t="str">
        <f>VLOOKUP(VALUE(H503),'Main_Sub Desc'!F:G,2,)</f>
        <v>Wtr Rev Late Payment</v>
      </c>
      <c r="AG503">
        <f>IFERROR(VLOOKUP(VALUE(I503),'PC Mapping'!A:F,6,),"")</f>
        <v>10719</v>
      </c>
      <c r="AH503" s="13" t="str">
        <f>VLOOKUP(AG503,'PC Mapping'!L:M,2,)</f>
        <v>All Other Water</v>
      </c>
    </row>
    <row r="504" spans="1:34" x14ac:dyDescent="0.2">
      <c r="A504" t="s">
        <v>6198</v>
      </c>
      <c r="B504" t="s">
        <v>6184</v>
      </c>
      <c r="C504" t="s">
        <v>4519</v>
      </c>
      <c r="D504" t="s">
        <v>4520</v>
      </c>
      <c r="E504" s="3">
        <v>45835</v>
      </c>
      <c r="F504" t="s">
        <v>44</v>
      </c>
      <c r="G504" t="s">
        <v>3742</v>
      </c>
      <c r="H504" t="s">
        <v>3722</v>
      </c>
      <c r="I504" t="s">
        <v>3752</v>
      </c>
      <c r="J504" t="s">
        <v>4522</v>
      </c>
      <c r="K504" s="2">
        <v>-13.9</v>
      </c>
      <c r="L504" t="s">
        <v>44</v>
      </c>
      <c r="M504" s="2">
        <v>-13.9</v>
      </c>
      <c r="N504" t="s">
        <v>4523</v>
      </c>
      <c r="O504" t="s">
        <v>4524</v>
      </c>
      <c r="P504" t="s">
        <v>6199</v>
      </c>
      <c r="Q504" t="s">
        <v>6200</v>
      </c>
      <c r="R504" t="s">
        <v>44</v>
      </c>
      <c r="S504" t="s">
        <v>4688</v>
      </c>
      <c r="T504" s="3">
        <v>45836</v>
      </c>
      <c r="U504" s="3">
        <v>45838</v>
      </c>
      <c r="V504" s="2">
        <v>0</v>
      </c>
      <c r="W504" t="s">
        <v>44</v>
      </c>
      <c r="X504" t="s">
        <v>44</v>
      </c>
      <c r="Y504" t="s">
        <v>6201</v>
      </c>
      <c r="Z504" t="s">
        <v>1577</v>
      </c>
      <c r="AA504" t="s">
        <v>4529</v>
      </c>
      <c r="AB504" t="s">
        <v>4530</v>
      </c>
      <c r="AC504" t="s">
        <v>89</v>
      </c>
      <c r="AD504" t="str">
        <f t="shared" si="7"/>
        <v>10-60</v>
      </c>
      <c r="AE504" t="str">
        <f>VLOOKUP(AD504,'Main_Sub Desc'!C:D,2,)</f>
        <v>LPC from invoicing</v>
      </c>
      <c r="AF504" t="str">
        <f>VLOOKUP(VALUE(H504),'Main_Sub Desc'!F:G,2,)</f>
        <v>Wtr Rev Late Payment</v>
      </c>
      <c r="AG504">
        <f>IFERROR(VLOOKUP(VALUE(I504),'PC Mapping'!A:F,6,),"")</f>
        <v>10719</v>
      </c>
      <c r="AH504" s="13" t="str">
        <f>VLOOKUP(AG504,'PC Mapping'!L:M,2,)</f>
        <v>All Other Water</v>
      </c>
    </row>
    <row r="505" spans="1:34" x14ac:dyDescent="0.2">
      <c r="A505" t="s">
        <v>6202</v>
      </c>
      <c r="B505" t="s">
        <v>6184</v>
      </c>
      <c r="C505" t="s">
        <v>4519</v>
      </c>
      <c r="D505" t="s">
        <v>4520</v>
      </c>
      <c r="E505" s="3">
        <v>45835</v>
      </c>
      <c r="F505" t="s">
        <v>44</v>
      </c>
      <c r="G505" t="s">
        <v>3742</v>
      </c>
      <c r="H505" t="s">
        <v>3722</v>
      </c>
      <c r="I505" t="s">
        <v>3752</v>
      </c>
      <c r="J505" t="s">
        <v>4522</v>
      </c>
      <c r="K505" s="2">
        <v>-7.71</v>
      </c>
      <c r="L505" t="s">
        <v>44</v>
      </c>
      <c r="M505" s="2">
        <v>-7.71</v>
      </c>
      <c r="N505" t="s">
        <v>4523</v>
      </c>
      <c r="O505" t="s">
        <v>4524</v>
      </c>
      <c r="P505" t="s">
        <v>6203</v>
      </c>
      <c r="Q505" t="s">
        <v>6204</v>
      </c>
      <c r="R505" t="s">
        <v>44</v>
      </c>
      <c r="S505" t="s">
        <v>4688</v>
      </c>
      <c r="T505" s="3">
        <v>45836</v>
      </c>
      <c r="U505" s="3">
        <v>45838</v>
      </c>
      <c r="V505" s="2">
        <v>0</v>
      </c>
      <c r="W505" t="s">
        <v>44</v>
      </c>
      <c r="X505" t="s">
        <v>44</v>
      </c>
      <c r="Y505" t="s">
        <v>6205</v>
      </c>
      <c r="Z505" t="s">
        <v>1788</v>
      </c>
      <c r="AA505" t="s">
        <v>4529</v>
      </c>
      <c r="AB505" t="s">
        <v>4530</v>
      </c>
      <c r="AC505" t="s">
        <v>89</v>
      </c>
      <c r="AD505" t="str">
        <f t="shared" si="7"/>
        <v>10-60</v>
      </c>
      <c r="AE505" t="str">
        <f>VLOOKUP(AD505,'Main_Sub Desc'!C:D,2,)</f>
        <v>LPC from invoicing</v>
      </c>
      <c r="AF505" t="str">
        <f>VLOOKUP(VALUE(H505),'Main_Sub Desc'!F:G,2,)</f>
        <v>Wtr Rev Late Payment</v>
      </c>
      <c r="AG505">
        <f>IFERROR(VLOOKUP(VALUE(I505),'PC Mapping'!A:F,6,),"")</f>
        <v>10719</v>
      </c>
      <c r="AH505" s="13" t="str">
        <f>VLOOKUP(AG505,'PC Mapping'!L:M,2,)</f>
        <v>All Other Water</v>
      </c>
    </row>
    <row r="506" spans="1:34" x14ac:dyDescent="0.2">
      <c r="A506" t="s">
        <v>6206</v>
      </c>
      <c r="B506" t="s">
        <v>6184</v>
      </c>
      <c r="C506" t="s">
        <v>4519</v>
      </c>
      <c r="D506" t="s">
        <v>4520</v>
      </c>
      <c r="E506" s="3">
        <v>45835</v>
      </c>
      <c r="F506" t="s">
        <v>44</v>
      </c>
      <c r="G506" t="s">
        <v>3742</v>
      </c>
      <c r="H506" t="s">
        <v>3722</v>
      </c>
      <c r="I506" t="s">
        <v>3752</v>
      </c>
      <c r="J506" t="s">
        <v>4522</v>
      </c>
      <c r="K506" s="2">
        <v>-5</v>
      </c>
      <c r="L506" t="s">
        <v>44</v>
      </c>
      <c r="M506" s="2">
        <v>-5</v>
      </c>
      <c r="N506" t="s">
        <v>4523</v>
      </c>
      <c r="O506" t="s">
        <v>4524</v>
      </c>
      <c r="P506" t="s">
        <v>6207</v>
      </c>
      <c r="Q506" t="s">
        <v>6208</v>
      </c>
      <c r="R506" t="s">
        <v>44</v>
      </c>
      <c r="S506" t="s">
        <v>4688</v>
      </c>
      <c r="T506" s="3">
        <v>45836</v>
      </c>
      <c r="U506" s="3">
        <v>45838</v>
      </c>
      <c r="V506" s="2">
        <v>0</v>
      </c>
      <c r="W506" t="s">
        <v>44</v>
      </c>
      <c r="X506" t="s">
        <v>44</v>
      </c>
      <c r="Y506" t="s">
        <v>6209</v>
      </c>
      <c r="Z506" t="s">
        <v>1820</v>
      </c>
      <c r="AA506" t="s">
        <v>4529</v>
      </c>
      <c r="AB506" t="s">
        <v>4530</v>
      </c>
      <c r="AC506" t="s">
        <v>89</v>
      </c>
      <c r="AD506" t="str">
        <f t="shared" si="7"/>
        <v>10-60</v>
      </c>
      <c r="AE506" t="str">
        <f>VLOOKUP(AD506,'Main_Sub Desc'!C:D,2,)</f>
        <v>LPC from invoicing</v>
      </c>
      <c r="AF506" t="str">
        <f>VLOOKUP(VALUE(H506),'Main_Sub Desc'!F:G,2,)</f>
        <v>Wtr Rev Late Payment</v>
      </c>
      <c r="AG506">
        <f>IFERROR(VLOOKUP(VALUE(I506),'PC Mapping'!A:F,6,),"")</f>
        <v>10719</v>
      </c>
      <c r="AH506" s="13" t="str">
        <f>VLOOKUP(AG506,'PC Mapping'!L:M,2,)</f>
        <v>All Other Water</v>
      </c>
    </row>
    <row r="507" spans="1:34" x14ac:dyDescent="0.2">
      <c r="A507" t="s">
        <v>6210</v>
      </c>
      <c r="B507" t="s">
        <v>6184</v>
      </c>
      <c r="C507" t="s">
        <v>4519</v>
      </c>
      <c r="D507" t="s">
        <v>4520</v>
      </c>
      <c r="E507" s="3">
        <v>45835</v>
      </c>
      <c r="F507" t="s">
        <v>44</v>
      </c>
      <c r="G507" t="s">
        <v>3742</v>
      </c>
      <c r="H507" t="s">
        <v>3722</v>
      </c>
      <c r="I507" t="s">
        <v>3752</v>
      </c>
      <c r="J507" t="s">
        <v>4522</v>
      </c>
      <c r="K507" s="2">
        <v>-107.76</v>
      </c>
      <c r="L507" t="s">
        <v>44</v>
      </c>
      <c r="M507" s="2">
        <v>-107.76</v>
      </c>
      <c r="N507" t="s">
        <v>4523</v>
      </c>
      <c r="O507" t="s">
        <v>4524</v>
      </c>
      <c r="P507" t="s">
        <v>6199</v>
      </c>
      <c r="Q507" t="s">
        <v>6211</v>
      </c>
      <c r="R507" t="s">
        <v>44</v>
      </c>
      <c r="S507" t="s">
        <v>4688</v>
      </c>
      <c r="T507" s="3">
        <v>45836</v>
      </c>
      <c r="U507" s="3">
        <v>45838</v>
      </c>
      <c r="V507" s="2">
        <v>0</v>
      </c>
      <c r="W507" t="s">
        <v>44</v>
      </c>
      <c r="X507" t="s">
        <v>44</v>
      </c>
      <c r="Y507" t="s">
        <v>6212</v>
      </c>
      <c r="Z507" t="s">
        <v>2175</v>
      </c>
      <c r="AA507" t="s">
        <v>4529</v>
      </c>
      <c r="AB507" t="s">
        <v>4530</v>
      </c>
      <c r="AC507" t="s">
        <v>89</v>
      </c>
      <c r="AD507" t="str">
        <f t="shared" si="7"/>
        <v>10-60</v>
      </c>
      <c r="AE507" t="str">
        <f>VLOOKUP(AD507,'Main_Sub Desc'!C:D,2,)</f>
        <v>LPC from invoicing</v>
      </c>
      <c r="AF507" t="str">
        <f>VLOOKUP(VALUE(H507),'Main_Sub Desc'!F:G,2,)</f>
        <v>Wtr Rev Late Payment</v>
      </c>
      <c r="AG507">
        <f>IFERROR(VLOOKUP(VALUE(I507),'PC Mapping'!A:F,6,),"")</f>
        <v>10719</v>
      </c>
      <c r="AH507" s="13" t="str">
        <f>VLOOKUP(AG507,'PC Mapping'!L:M,2,)</f>
        <v>All Other Water</v>
      </c>
    </row>
    <row r="508" spans="1:34" x14ac:dyDescent="0.2">
      <c r="A508" t="s">
        <v>6213</v>
      </c>
      <c r="B508" t="s">
        <v>6184</v>
      </c>
      <c r="C508" t="s">
        <v>4519</v>
      </c>
      <c r="D508" t="s">
        <v>4520</v>
      </c>
      <c r="E508" s="3">
        <v>45835</v>
      </c>
      <c r="F508" t="s">
        <v>44</v>
      </c>
      <c r="G508" t="s">
        <v>3742</v>
      </c>
      <c r="H508" t="s">
        <v>3722</v>
      </c>
      <c r="I508" t="s">
        <v>3752</v>
      </c>
      <c r="J508" t="s">
        <v>4522</v>
      </c>
      <c r="K508" s="2">
        <v>-87.65</v>
      </c>
      <c r="L508" t="s">
        <v>44</v>
      </c>
      <c r="M508" s="2">
        <v>-87.65</v>
      </c>
      <c r="N508" t="s">
        <v>4523</v>
      </c>
      <c r="O508" t="s">
        <v>4524</v>
      </c>
      <c r="P508" t="s">
        <v>6214</v>
      </c>
      <c r="Q508" t="s">
        <v>6215</v>
      </c>
      <c r="R508" t="s">
        <v>44</v>
      </c>
      <c r="S508" t="s">
        <v>4688</v>
      </c>
      <c r="T508" s="3">
        <v>45836</v>
      </c>
      <c r="U508" s="3">
        <v>45838</v>
      </c>
      <c r="V508" s="2">
        <v>0</v>
      </c>
      <c r="W508" t="s">
        <v>44</v>
      </c>
      <c r="X508" t="s">
        <v>44</v>
      </c>
      <c r="Y508" t="s">
        <v>6216</v>
      </c>
      <c r="Z508" t="s">
        <v>6217</v>
      </c>
      <c r="AA508" t="s">
        <v>4529</v>
      </c>
      <c r="AB508" t="s">
        <v>4530</v>
      </c>
      <c r="AC508" t="s">
        <v>89</v>
      </c>
      <c r="AD508" t="str">
        <f t="shared" si="7"/>
        <v>10-60</v>
      </c>
      <c r="AE508" t="str">
        <f>VLOOKUP(AD508,'Main_Sub Desc'!C:D,2,)</f>
        <v>LPC from invoicing</v>
      </c>
      <c r="AF508" t="str">
        <f>VLOOKUP(VALUE(H508),'Main_Sub Desc'!F:G,2,)</f>
        <v>Wtr Rev Late Payment</v>
      </c>
      <c r="AG508">
        <f>IFERROR(VLOOKUP(VALUE(I508),'PC Mapping'!A:F,6,),"")</f>
        <v>10719</v>
      </c>
      <c r="AH508" s="13" t="str">
        <f>VLOOKUP(AG508,'PC Mapping'!L:M,2,)</f>
        <v>All Other Water</v>
      </c>
    </row>
    <row r="509" spans="1:34" x14ac:dyDescent="0.2">
      <c r="A509" t="s">
        <v>6218</v>
      </c>
      <c r="B509" t="s">
        <v>6219</v>
      </c>
      <c r="C509" t="s">
        <v>4519</v>
      </c>
      <c r="D509" t="s">
        <v>4520</v>
      </c>
      <c r="E509" s="3">
        <v>45838</v>
      </c>
      <c r="F509" t="s">
        <v>44</v>
      </c>
      <c r="G509" t="s">
        <v>3742</v>
      </c>
      <c r="H509" t="s">
        <v>3722</v>
      </c>
      <c r="I509" t="s">
        <v>3752</v>
      </c>
      <c r="J509" t="s">
        <v>4522</v>
      </c>
      <c r="K509" s="2">
        <v>-5</v>
      </c>
      <c r="L509" t="s">
        <v>44</v>
      </c>
      <c r="M509" s="2">
        <v>-5</v>
      </c>
      <c r="N509" t="s">
        <v>4523</v>
      </c>
      <c r="O509" t="s">
        <v>4524</v>
      </c>
      <c r="P509" t="s">
        <v>6220</v>
      </c>
      <c r="Q509" t="s">
        <v>6221</v>
      </c>
      <c r="R509" t="s">
        <v>44</v>
      </c>
      <c r="S509" t="s">
        <v>4682</v>
      </c>
      <c r="T509" s="3">
        <v>45838</v>
      </c>
      <c r="U509" s="3">
        <v>45839</v>
      </c>
      <c r="V509" s="2">
        <v>0</v>
      </c>
      <c r="W509" t="s">
        <v>44</v>
      </c>
      <c r="X509" t="s">
        <v>44</v>
      </c>
      <c r="Y509" t="s">
        <v>6222</v>
      </c>
      <c r="Z509" t="s">
        <v>3129</v>
      </c>
      <c r="AA509" t="s">
        <v>4529</v>
      </c>
      <c r="AB509" t="s">
        <v>4530</v>
      </c>
      <c r="AC509" t="s">
        <v>99</v>
      </c>
      <c r="AD509" t="str">
        <f t="shared" si="7"/>
        <v>10-60</v>
      </c>
      <c r="AE509" t="str">
        <f>VLOOKUP(AD509,'Main_Sub Desc'!C:D,2,)</f>
        <v>LPC from invoicing</v>
      </c>
      <c r="AF509" t="str">
        <f>VLOOKUP(VALUE(H509),'Main_Sub Desc'!F:G,2,)</f>
        <v>Wtr Rev Late Payment</v>
      </c>
      <c r="AG509">
        <f>IFERROR(VLOOKUP(VALUE(I509),'PC Mapping'!A:F,6,),"")</f>
        <v>10719</v>
      </c>
      <c r="AH509" s="13" t="str">
        <f>VLOOKUP(AG509,'PC Mapping'!L:M,2,)</f>
        <v>All Other Water</v>
      </c>
    </row>
    <row r="510" spans="1:34" x14ac:dyDescent="0.2">
      <c r="A510" t="s">
        <v>6223</v>
      </c>
      <c r="B510" t="s">
        <v>6219</v>
      </c>
      <c r="C510" t="s">
        <v>4519</v>
      </c>
      <c r="D510" t="s">
        <v>4520</v>
      </c>
      <c r="E510" s="3">
        <v>45838</v>
      </c>
      <c r="F510" t="s">
        <v>44</v>
      </c>
      <c r="G510" t="s">
        <v>3742</v>
      </c>
      <c r="H510" t="s">
        <v>3716</v>
      </c>
      <c r="I510" t="s">
        <v>4534</v>
      </c>
      <c r="J510" t="s">
        <v>4522</v>
      </c>
      <c r="K510" s="2">
        <v>-5</v>
      </c>
      <c r="L510" t="s">
        <v>44</v>
      </c>
      <c r="M510" s="2">
        <v>-5</v>
      </c>
      <c r="N510" t="s">
        <v>4523</v>
      </c>
      <c r="O510" t="s">
        <v>4524</v>
      </c>
      <c r="P510" t="s">
        <v>6224</v>
      </c>
      <c r="Q510" t="s">
        <v>6225</v>
      </c>
      <c r="R510" t="s">
        <v>44</v>
      </c>
      <c r="S510" t="s">
        <v>4682</v>
      </c>
      <c r="T510" s="3">
        <v>45838</v>
      </c>
      <c r="U510" s="3">
        <v>45839</v>
      </c>
      <c r="V510" s="2">
        <v>0</v>
      </c>
      <c r="W510" t="s">
        <v>44</v>
      </c>
      <c r="X510" t="s">
        <v>44</v>
      </c>
      <c r="Y510" t="s">
        <v>6226</v>
      </c>
      <c r="Z510" t="s">
        <v>6227</v>
      </c>
      <c r="AA510" t="s">
        <v>4529</v>
      </c>
      <c r="AB510" t="s">
        <v>4530</v>
      </c>
      <c r="AC510" t="s">
        <v>89</v>
      </c>
      <c r="AD510" t="str">
        <f t="shared" si="7"/>
        <v>10-60</v>
      </c>
      <c r="AE510" t="str">
        <f>VLOOKUP(AD510,'Main_Sub Desc'!C:D,2,)</f>
        <v>LPC from invoicing</v>
      </c>
      <c r="AF510" t="str">
        <f>VLOOKUP(VALUE(H510),'Main_Sub Desc'!F:G,2,)</f>
        <v>Wst Rev Late Payment</v>
      </c>
      <c r="AG510">
        <f>IFERROR(VLOOKUP(VALUE(I510),'PC Mapping'!A:F,6,),"")</f>
        <v>10514</v>
      </c>
      <c r="AH510" s="13" t="str">
        <f>VLOOKUP(AG510,'PC Mapping'!L:M,2,)</f>
        <v>Bolivar Sewer</v>
      </c>
    </row>
    <row r="511" spans="1:34" x14ac:dyDescent="0.2">
      <c r="A511" t="s">
        <v>6223</v>
      </c>
      <c r="B511" t="s">
        <v>6219</v>
      </c>
      <c r="C511" t="s">
        <v>4519</v>
      </c>
      <c r="D511" t="s">
        <v>4520</v>
      </c>
      <c r="E511" s="3">
        <v>45838</v>
      </c>
      <c r="F511" t="s">
        <v>44</v>
      </c>
      <c r="G511" t="s">
        <v>3742</v>
      </c>
      <c r="H511" t="s">
        <v>3722</v>
      </c>
      <c r="I511" t="s">
        <v>4538</v>
      </c>
      <c r="J511" t="s">
        <v>4522</v>
      </c>
      <c r="K511" s="2">
        <v>-5</v>
      </c>
      <c r="L511" t="s">
        <v>44</v>
      </c>
      <c r="M511" s="2">
        <v>-5</v>
      </c>
      <c r="N511" t="s">
        <v>4523</v>
      </c>
      <c r="O511" t="s">
        <v>4524</v>
      </c>
      <c r="P511" t="s">
        <v>6224</v>
      </c>
      <c r="Q511" t="s">
        <v>6228</v>
      </c>
      <c r="R511" t="s">
        <v>44</v>
      </c>
      <c r="S511" t="s">
        <v>4682</v>
      </c>
      <c r="T511" s="3">
        <v>45838</v>
      </c>
      <c r="U511" s="3">
        <v>45839</v>
      </c>
      <c r="V511" s="2">
        <v>0</v>
      </c>
      <c r="W511" t="s">
        <v>44</v>
      </c>
      <c r="X511" t="s">
        <v>44</v>
      </c>
      <c r="Y511" t="s">
        <v>6229</v>
      </c>
      <c r="Z511" t="s">
        <v>6227</v>
      </c>
      <c r="AA511" t="s">
        <v>4529</v>
      </c>
      <c r="AB511" t="s">
        <v>4530</v>
      </c>
      <c r="AC511" t="s">
        <v>89</v>
      </c>
      <c r="AD511" t="str">
        <f t="shared" si="7"/>
        <v>10-60</v>
      </c>
      <c r="AE511" t="str">
        <f>VLOOKUP(AD511,'Main_Sub Desc'!C:D,2,)</f>
        <v>LPC from invoicing</v>
      </c>
      <c r="AF511" t="str">
        <f>VLOOKUP(VALUE(H511),'Main_Sub Desc'!F:G,2,)</f>
        <v>Wtr Rev Late Payment</v>
      </c>
      <c r="AG511">
        <f>IFERROR(VLOOKUP(VALUE(I511),'PC Mapping'!A:F,6,),"")</f>
        <v>10469</v>
      </c>
      <c r="AH511" s="13" t="str">
        <f>VLOOKUP(AG511,'PC Mapping'!L:M,2,)</f>
        <v>Bolivar Water</v>
      </c>
    </row>
    <row r="512" spans="1:34" x14ac:dyDescent="0.2">
      <c r="A512" t="s">
        <v>6230</v>
      </c>
      <c r="B512" t="s">
        <v>6231</v>
      </c>
      <c r="C512" t="s">
        <v>4519</v>
      </c>
      <c r="D512" t="s">
        <v>4520</v>
      </c>
      <c r="E512" s="3">
        <v>45810</v>
      </c>
      <c r="F512" t="s">
        <v>44</v>
      </c>
      <c r="G512" t="s">
        <v>3742</v>
      </c>
      <c r="H512" t="s">
        <v>3722</v>
      </c>
      <c r="I512" t="s">
        <v>4538</v>
      </c>
      <c r="J512" t="s">
        <v>4522</v>
      </c>
      <c r="K512" s="2">
        <v>-7.7</v>
      </c>
      <c r="L512" t="s">
        <v>44</v>
      </c>
      <c r="M512" s="2">
        <v>-7.7</v>
      </c>
      <c r="N512" t="s">
        <v>4523</v>
      </c>
      <c r="O512" t="s">
        <v>4524</v>
      </c>
      <c r="P512" t="s">
        <v>6232</v>
      </c>
      <c r="Q512" t="s">
        <v>6233</v>
      </c>
      <c r="R512" t="s">
        <v>44</v>
      </c>
      <c r="S512" t="s">
        <v>6234</v>
      </c>
      <c r="T512" s="3">
        <v>45810</v>
      </c>
      <c r="U512" s="3">
        <v>45813</v>
      </c>
      <c r="V512" s="2">
        <v>0</v>
      </c>
      <c r="W512" t="s">
        <v>44</v>
      </c>
      <c r="X512" t="s">
        <v>44</v>
      </c>
      <c r="Y512" t="s">
        <v>6235</v>
      </c>
      <c r="Z512" t="s">
        <v>517</v>
      </c>
      <c r="AA512" t="s">
        <v>4529</v>
      </c>
      <c r="AB512" t="s">
        <v>4530</v>
      </c>
      <c r="AC512" t="s">
        <v>99</v>
      </c>
      <c r="AD512" t="str">
        <f t="shared" si="7"/>
        <v>10-60</v>
      </c>
      <c r="AE512" t="str">
        <f>VLOOKUP(AD512,'Main_Sub Desc'!C:D,2,)</f>
        <v>LPC from invoicing</v>
      </c>
      <c r="AF512" t="str">
        <f>VLOOKUP(VALUE(H512),'Main_Sub Desc'!F:G,2,)</f>
        <v>Wtr Rev Late Payment</v>
      </c>
      <c r="AG512">
        <f>IFERROR(VLOOKUP(VALUE(I512),'PC Mapping'!A:F,6,),"")</f>
        <v>10469</v>
      </c>
      <c r="AH512" s="13" t="str">
        <f>VLOOKUP(AG512,'PC Mapping'!L:M,2,)</f>
        <v>Bolivar Water</v>
      </c>
    </row>
    <row r="513" spans="1:34" x14ac:dyDescent="0.2">
      <c r="A513" t="s">
        <v>6230</v>
      </c>
      <c r="B513" t="s">
        <v>6231</v>
      </c>
      <c r="C513" t="s">
        <v>4519</v>
      </c>
      <c r="D513" t="s">
        <v>4520</v>
      </c>
      <c r="E513" s="3">
        <v>45810</v>
      </c>
      <c r="F513" t="s">
        <v>44</v>
      </c>
      <c r="G513" t="s">
        <v>3742</v>
      </c>
      <c r="H513" t="s">
        <v>3716</v>
      </c>
      <c r="I513" t="s">
        <v>4534</v>
      </c>
      <c r="J513" t="s">
        <v>4522</v>
      </c>
      <c r="K513" s="2">
        <v>-7.12</v>
      </c>
      <c r="L513" t="s">
        <v>44</v>
      </c>
      <c r="M513" s="2">
        <v>-7.12</v>
      </c>
      <c r="N513" t="s">
        <v>4523</v>
      </c>
      <c r="O513" t="s">
        <v>4524</v>
      </c>
      <c r="P513" t="s">
        <v>6232</v>
      </c>
      <c r="Q513" t="s">
        <v>6236</v>
      </c>
      <c r="R513" t="s">
        <v>44</v>
      </c>
      <c r="S513" t="s">
        <v>6234</v>
      </c>
      <c r="T513" s="3">
        <v>45810</v>
      </c>
      <c r="U513" s="3">
        <v>45813</v>
      </c>
      <c r="V513" s="2">
        <v>0</v>
      </c>
      <c r="W513" t="s">
        <v>44</v>
      </c>
      <c r="X513" t="s">
        <v>44</v>
      </c>
      <c r="Y513" t="s">
        <v>6237</v>
      </c>
      <c r="Z513" t="s">
        <v>517</v>
      </c>
      <c r="AA513" t="s">
        <v>4529</v>
      </c>
      <c r="AB513" t="s">
        <v>4530</v>
      </c>
      <c r="AC513" t="s">
        <v>99</v>
      </c>
      <c r="AD513" t="str">
        <f t="shared" si="7"/>
        <v>10-60</v>
      </c>
      <c r="AE513" t="str">
        <f>VLOOKUP(AD513,'Main_Sub Desc'!C:D,2,)</f>
        <v>LPC from invoicing</v>
      </c>
      <c r="AF513" t="str">
        <f>VLOOKUP(VALUE(H513),'Main_Sub Desc'!F:G,2,)</f>
        <v>Wst Rev Late Payment</v>
      </c>
      <c r="AG513">
        <f>IFERROR(VLOOKUP(VALUE(I513),'PC Mapping'!A:F,6,),"")</f>
        <v>10514</v>
      </c>
      <c r="AH513" s="13" t="str">
        <f>VLOOKUP(AG513,'PC Mapping'!L:M,2,)</f>
        <v>Bolivar Sewer</v>
      </c>
    </row>
    <row r="514" spans="1:34" x14ac:dyDescent="0.2">
      <c r="A514" t="s">
        <v>6238</v>
      </c>
      <c r="B514" t="s">
        <v>6239</v>
      </c>
      <c r="C514" t="s">
        <v>4519</v>
      </c>
      <c r="D514" t="s">
        <v>4520</v>
      </c>
      <c r="E514" s="3">
        <v>45810</v>
      </c>
      <c r="F514" t="s">
        <v>44</v>
      </c>
      <c r="G514" t="s">
        <v>3742</v>
      </c>
      <c r="H514" t="s">
        <v>3722</v>
      </c>
      <c r="I514" t="s">
        <v>4538</v>
      </c>
      <c r="J514" t="s">
        <v>4522</v>
      </c>
      <c r="K514" s="2">
        <v>-5</v>
      </c>
      <c r="L514" t="s">
        <v>44</v>
      </c>
      <c r="M514" s="2">
        <v>-5</v>
      </c>
      <c r="N514" t="s">
        <v>4523</v>
      </c>
      <c r="O514" t="s">
        <v>4524</v>
      </c>
      <c r="P514" t="s">
        <v>6240</v>
      </c>
      <c r="Q514" t="s">
        <v>6241</v>
      </c>
      <c r="R514" t="s">
        <v>44</v>
      </c>
      <c r="S514" t="s">
        <v>4527</v>
      </c>
      <c r="T514" s="3">
        <v>45810</v>
      </c>
      <c r="U514" s="3">
        <v>45811</v>
      </c>
      <c r="V514" s="2">
        <v>0</v>
      </c>
      <c r="W514" t="s">
        <v>44</v>
      </c>
      <c r="X514" t="s">
        <v>44</v>
      </c>
      <c r="Y514" t="s">
        <v>6242</v>
      </c>
      <c r="Z514" t="s">
        <v>6243</v>
      </c>
      <c r="AA514" t="s">
        <v>4529</v>
      </c>
      <c r="AB514" t="s">
        <v>4530</v>
      </c>
      <c r="AC514" t="s">
        <v>89</v>
      </c>
      <c r="AD514" t="str">
        <f t="shared" si="7"/>
        <v>10-60</v>
      </c>
      <c r="AE514" t="str">
        <f>VLOOKUP(AD514,'Main_Sub Desc'!C:D,2,)</f>
        <v>LPC from invoicing</v>
      </c>
      <c r="AF514" t="str">
        <f>VLOOKUP(VALUE(H514),'Main_Sub Desc'!F:G,2,)</f>
        <v>Wtr Rev Late Payment</v>
      </c>
      <c r="AG514">
        <f>IFERROR(VLOOKUP(VALUE(I514),'PC Mapping'!A:F,6,),"")</f>
        <v>10469</v>
      </c>
      <c r="AH514" s="13" t="str">
        <f>VLOOKUP(AG514,'PC Mapping'!L:M,2,)</f>
        <v>Bolivar Water</v>
      </c>
    </row>
    <row r="515" spans="1:34" x14ac:dyDescent="0.2">
      <c r="A515" t="s">
        <v>6238</v>
      </c>
      <c r="B515" t="s">
        <v>6239</v>
      </c>
      <c r="C515" t="s">
        <v>4519</v>
      </c>
      <c r="D515" t="s">
        <v>4520</v>
      </c>
      <c r="E515" s="3">
        <v>45810</v>
      </c>
      <c r="F515" t="s">
        <v>44</v>
      </c>
      <c r="G515" t="s">
        <v>3742</v>
      </c>
      <c r="H515" t="s">
        <v>3716</v>
      </c>
      <c r="I515" t="s">
        <v>4534</v>
      </c>
      <c r="J515" t="s">
        <v>4522</v>
      </c>
      <c r="K515" s="2">
        <v>-5</v>
      </c>
      <c r="L515" t="s">
        <v>44</v>
      </c>
      <c r="M515" s="2">
        <v>-5</v>
      </c>
      <c r="N515" t="s">
        <v>4523</v>
      </c>
      <c r="O515" t="s">
        <v>4524</v>
      </c>
      <c r="P515" t="s">
        <v>6240</v>
      </c>
      <c r="Q515" t="s">
        <v>6244</v>
      </c>
      <c r="R515" t="s">
        <v>44</v>
      </c>
      <c r="S515" t="s">
        <v>4527</v>
      </c>
      <c r="T515" s="3">
        <v>45810</v>
      </c>
      <c r="U515" s="3">
        <v>45811</v>
      </c>
      <c r="V515" s="2">
        <v>0</v>
      </c>
      <c r="W515" t="s">
        <v>44</v>
      </c>
      <c r="X515" t="s">
        <v>44</v>
      </c>
      <c r="Y515" t="s">
        <v>6245</v>
      </c>
      <c r="Z515" t="s">
        <v>6243</v>
      </c>
      <c r="AA515" t="s">
        <v>4529</v>
      </c>
      <c r="AB515" t="s">
        <v>4530</v>
      </c>
      <c r="AC515" t="s">
        <v>89</v>
      </c>
      <c r="AD515" t="str">
        <f t="shared" si="7"/>
        <v>10-60</v>
      </c>
      <c r="AE515" t="str">
        <f>VLOOKUP(AD515,'Main_Sub Desc'!C:D,2,)</f>
        <v>LPC from invoicing</v>
      </c>
      <c r="AF515" t="str">
        <f>VLOOKUP(VALUE(H515),'Main_Sub Desc'!F:G,2,)</f>
        <v>Wst Rev Late Payment</v>
      </c>
      <c r="AG515">
        <f>IFERROR(VLOOKUP(VALUE(I515),'PC Mapping'!A:F,6,),"")</f>
        <v>10514</v>
      </c>
      <c r="AH515" s="13" t="str">
        <f>VLOOKUP(AG515,'PC Mapping'!L:M,2,)</f>
        <v>Bolivar Sewer</v>
      </c>
    </row>
    <row r="516" spans="1:34" x14ac:dyDescent="0.2">
      <c r="A516" t="s">
        <v>6246</v>
      </c>
      <c r="B516" t="s">
        <v>6247</v>
      </c>
      <c r="C516" t="s">
        <v>4519</v>
      </c>
      <c r="D516" t="s">
        <v>4520</v>
      </c>
      <c r="E516" s="3">
        <v>45811</v>
      </c>
      <c r="F516" t="s">
        <v>6248</v>
      </c>
      <c r="G516" t="s">
        <v>3742</v>
      </c>
      <c r="H516" t="s">
        <v>3722</v>
      </c>
      <c r="I516" t="s">
        <v>3752</v>
      </c>
      <c r="J516" t="s">
        <v>4522</v>
      </c>
      <c r="K516" s="2">
        <v>-5</v>
      </c>
      <c r="L516" t="s">
        <v>44</v>
      </c>
      <c r="M516" s="2">
        <v>-5</v>
      </c>
      <c r="N516" t="s">
        <v>4523</v>
      </c>
      <c r="O516" t="s">
        <v>4524</v>
      </c>
      <c r="P516" t="s">
        <v>6249</v>
      </c>
      <c r="Q516" t="s">
        <v>6250</v>
      </c>
      <c r="R516" t="s">
        <v>44</v>
      </c>
      <c r="S516" t="s">
        <v>6234</v>
      </c>
      <c r="T516" s="3">
        <v>45811</v>
      </c>
      <c r="U516" s="3">
        <v>45813</v>
      </c>
      <c r="V516" s="2">
        <v>0</v>
      </c>
      <c r="W516" t="s">
        <v>44</v>
      </c>
      <c r="X516" t="s">
        <v>44</v>
      </c>
      <c r="Y516" t="s">
        <v>6251</v>
      </c>
      <c r="Z516" t="s">
        <v>1573</v>
      </c>
      <c r="AA516" t="s">
        <v>4529</v>
      </c>
      <c r="AB516" t="s">
        <v>4530</v>
      </c>
      <c r="AC516" t="s">
        <v>89</v>
      </c>
      <c r="AD516" t="str">
        <f t="shared" ref="AD516:AD579" si="8">CONCATENATE(VALUE(AA516),"-",VALUE(AB516))</f>
        <v>10-60</v>
      </c>
      <c r="AE516" t="str">
        <f>VLOOKUP(AD516,'Main_Sub Desc'!C:D,2,)</f>
        <v>LPC from invoicing</v>
      </c>
      <c r="AF516" t="str">
        <f>VLOOKUP(VALUE(H516),'Main_Sub Desc'!F:G,2,)</f>
        <v>Wtr Rev Late Payment</v>
      </c>
      <c r="AG516">
        <f>IFERROR(VLOOKUP(VALUE(I516),'PC Mapping'!A:F,6,),"")</f>
        <v>10719</v>
      </c>
      <c r="AH516" s="13" t="str">
        <f>VLOOKUP(AG516,'PC Mapping'!L:M,2,)</f>
        <v>All Other Water</v>
      </c>
    </row>
    <row r="517" spans="1:34" x14ac:dyDescent="0.2">
      <c r="A517" t="s">
        <v>6252</v>
      </c>
      <c r="B517" t="s">
        <v>6247</v>
      </c>
      <c r="C517" t="s">
        <v>4519</v>
      </c>
      <c r="D517" t="s">
        <v>4520</v>
      </c>
      <c r="E517" s="3">
        <v>45811</v>
      </c>
      <c r="F517" t="s">
        <v>44</v>
      </c>
      <c r="G517" t="s">
        <v>3742</v>
      </c>
      <c r="H517" t="s">
        <v>3722</v>
      </c>
      <c r="I517" t="s">
        <v>3752</v>
      </c>
      <c r="J517" t="s">
        <v>4522</v>
      </c>
      <c r="K517" s="2">
        <v>-5</v>
      </c>
      <c r="L517" t="s">
        <v>44</v>
      </c>
      <c r="M517" s="2">
        <v>-5</v>
      </c>
      <c r="N517" t="s">
        <v>4523</v>
      </c>
      <c r="O517" t="s">
        <v>4524</v>
      </c>
      <c r="P517" t="s">
        <v>6253</v>
      </c>
      <c r="Q517" t="s">
        <v>6254</v>
      </c>
      <c r="R517" t="s">
        <v>44</v>
      </c>
      <c r="S517" t="s">
        <v>6234</v>
      </c>
      <c r="T517" s="3">
        <v>45811</v>
      </c>
      <c r="U517" s="3">
        <v>45813</v>
      </c>
      <c r="V517" s="2">
        <v>0</v>
      </c>
      <c r="W517" t="s">
        <v>44</v>
      </c>
      <c r="X517" t="s">
        <v>44</v>
      </c>
      <c r="Y517" t="s">
        <v>6255</v>
      </c>
      <c r="Z517" t="s">
        <v>1899</v>
      </c>
      <c r="AA517" t="s">
        <v>4529</v>
      </c>
      <c r="AB517" t="s">
        <v>4530</v>
      </c>
      <c r="AC517" t="s">
        <v>99</v>
      </c>
      <c r="AD517" t="str">
        <f t="shared" si="8"/>
        <v>10-60</v>
      </c>
      <c r="AE517" t="str">
        <f>VLOOKUP(AD517,'Main_Sub Desc'!C:D,2,)</f>
        <v>LPC from invoicing</v>
      </c>
      <c r="AF517" t="str">
        <f>VLOOKUP(VALUE(H517),'Main_Sub Desc'!F:G,2,)</f>
        <v>Wtr Rev Late Payment</v>
      </c>
      <c r="AG517">
        <f>IFERROR(VLOOKUP(VALUE(I517),'PC Mapping'!A:F,6,),"")</f>
        <v>10719</v>
      </c>
      <c r="AH517" s="13" t="str">
        <f>VLOOKUP(AG517,'PC Mapping'!L:M,2,)</f>
        <v>All Other Water</v>
      </c>
    </row>
    <row r="518" spans="1:34" x14ac:dyDescent="0.2">
      <c r="A518" t="s">
        <v>6256</v>
      </c>
      <c r="B518" t="s">
        <v>6257</v>
      </c>
      <c r="C518" t="s">
        <v>4519</v>
      </c>
      <c r="D518" t="s">
        <v>4520</v>
      </c>
      <c r="E518" s="3">
        <v>45812</v>
      </c>
      <c r="F518" t="s">
        <v>44</v>
      </c>
      <c r="G518" t="s">
        <v>3742</v>
      </c>
      <c r="H518" t="s">
        <v>3722</v>
      </c>
      <c r="I518" t="s">
        <v>3752</v>
      </c>
      <c r="J518" t="s">
        <v>4522</v>
      </c>
      <c r="K518" s="2">
        <v>-5</v>
      </c>
      <c r="L518" t="s">
        <v>44</v>
      </c>
      <c r="M518" s="2">
        <v>-5</v>
      </c>
      <c r="N518" t="s">
        <v>4523</v>
      </c>
      <c r="O518" t="s">
        <v>4524</v>
      </c>
      <c r="P518" t="s">
        <v>6258</v>
      </c>
      <c r="Q518" t="s">
        <v>6259</v>
      </c>
      <c r="R518" t="s">
        <v>44</v>
      </c>
      <c r="S518" t="s">
        <v>4527</v>
      </c>
      <c r="T518" s="3">
        <v>45812</v>
      </c>
      <c r="U518" s="3">
        <v>45813</v>
      </c>
      <c r="V518" s="2">
        <v>0</v>
      </c>
      <c r="W518" t="s">
        <v>44</v>
      </c>
      <c r="X518" t="s">
        <v>44</v>
      </c>
      <c r="Y518" t="s">
        <v>6260</v>
      </c>
      <c r="Z518" t="s">
        <v>3140</v>
      </c>
      <c r="AA518" t="s">
        <v>4529</v>
      </c>
      <c r="AB518" t="s">
        <v>4530</v>
      </c>
      <c r="AC518" t="s">
        <v>89</v>
      </c>
      <c r="AD518" t="str">
        <f t="shared" si="8"/>
        <v>10-60</v>
      </c>
      <c r="AE518" t="str">
        <f>VLOOKUP(AD518,'Main_Sub Desc'!C:D,2,)</f>
        <v>LPC from invoicing</v>
      </c>
      <c r="AF518" t="str">
        <f>VLOOKUP(VALUE(H518),'Main_Sub Desc'!F:G,2,)</f>
        <v>Wtr Rev Late Payment</v>
      </c>
      <c r="AG518">
        <f>IFERROR(VLOOKUP(VALUE(I518),'PC Mapping'!A:F,6,),"")</f>
        <v>10719</v>
      </c>
      <c r="AH518" s="13" t="str">
        <f>VLOOKUP(AG518,'PC Mapping'!L:M,2,)</f>
        <v>All Other Water</v>
      </c>
    </row>
    <row r="519" spans="1:34" x14ac:dyDescent="0.2">
      <c r="A519" t="s">
        <v>6261</v>
      </c>
      <c r="B519" t="s">
        <v>6262</v>
      </c>
      <c r="C519" t="s">
        <v>4519</v>
      </c>
      <c r="D519" t="s">
        <v>4520</v>
      </c>
      <c r="E519" s="3">
        <v>45812</v>
      </c>
      <c r="F519" t="s">
        <v>44</v>
      </c>
      <c r="G519" t="s">
        <v>3742</v>
      </c>
      <c r="H519" t="s">
        <v>3722</v>
      </c>
      <c r="I519" t="s">
        <v>3752</v>
      </c>
      <c r="J519" t="s">
        <v>4522</v>
      </c>
      <c r="K519" s="2">
        <v>-5</v>
      </c>
      <c r="L519" t="s">
        <v>44</v>
      </c>
      <c r="M519" s="2">
        <v>-5</v>
      </c>
      <c r="N519" t="s">
        <v>4523</v>
      </c>
      <c r="O519" t="s">
        <v>4524</v>
      </c>
      <c r="P519" t="s">
        <v>6263</v>
      </c>
      <c r="Q519" t="s">
        <v>6264</v>
      </c>
      <c r="R519" t="s">
        <v>44</v>
      </c>
      <c r="S519" t="s">
        <v>4527</v>
      </c>
      <c r="T519" s="3">
        <v>45812</v>
      </c>
      <c r="U519" s="3">
        <v>45813</v>
      </c>
      <c r="V519" s="2">
        <v>0</v>
      </c>
      <c r="W519" t="s">
        <v>44</v>
      </c>
      <c r="X519" t="s">
        <v>44</v>
      </c>
      <c r="Y519" t="s">
        <v>6265</v>
      </c>
      <c r="Z519" t="s">
        <v>3551</v>
      </c>
      <c r="AA519" t="s">
        <v>4529</v>
      </c>
      <c r="AB519" t="s">
        <v>4530</v>
      </c>
      <c r="AC519" t="s">
        <v>89</v>
      </c>
      <c r="AD519" t="str">
        <f t="shared" si="8"/>
        <v>10-60</v>
      </c>
      <c r="AE519" t="str">
        <f>VLOOKUP(AD519,'Main_Sub Desc'!C:D,2,)</f>
        <v>LPC from invoicing</v>
      </c>
      <c r="AF519" t="str">
        <f>VLOOKUP(VALUE(H519),'Main_Sub Desc'!F:G,2,)</f>
        <v>Wtr Rev Late Payment</v>
      </c>
      <c r="AG519">
        <f>IFERROR(VLOOKUP(VALUE(I519),'PC Mapping'!A:F,6,),"")</f>
        <v>10719</v>
      </c>
      <c r="AH519" s="13" t="str">
        <f>VLOOKUP(AG519,'PC Mapping'!L:M,2,)</f>
        <v>All Other Water</v>
      </c>
    </row>
    <row r="520" spans="1:34" x14ac:dyDescent="0.2">
      <c r="A520" t="s">
        <v>6266</v>
      </c>
      <c r="B520" t="s">
        <v>6267</v>
      </c>
      <c r="C520" t="s">
        <v>4519</v>
      </c>
      <c r="D520" t="s">
        <v>4520</v>
      </c>
      <c r="E520" s="3">
        <v>45813</v>
      </c>
      <c r="F520" t="s">
        <v>44</v>
      </c>
      <c r="G520" t="s">
        <v>3742</v>
      </c>
      <c r="H520" t="s">
        <v>3722</v>
      </c>
      <c r="I520" t="s">
        <v>3752</v>
      </c>
      <c r="J520" t="s">
        <v>4522</v>
      </c>
      <c r="K520" s="2">
        <v>-7.33</v>
      </c>
      <c r="L520" t="s">
        <v>44</v>
      </c>
      <c r="M520" s="2">
        <v>-7.33</v>
      </c>
      <c r="N520" t="s">
        <v>4523</v>
      </c>
      <c r="O520" t="s">
        <v>4524</v>
      </c>
      <c r="P520" t="s">
        <v>6268</v>
      </c>
      <c r="Q520" t="s">
        <v>6269</v>
      </c>
      <c r="R520" t="s">
        <v>44</v>
      </c>
      <c r="S520" t="s">
        <v>4527</v>
      </c>
      <c r="T520" s="3">
        <v>45813</v>
      </c>
      <c r="U520" s="3">
        <v>45814</v>
      </c>
      <c r="V520" s="2">
        <v>0</v>
      </c>
      <c r="W520" t="s">
        <v>44</v>
      </c>
      <c r="X520" t="s">
        <v>44</v>
      </c>
      <c r="Y520" t="s">
        <v>6270</v>
      </c>
      <c r="Z520" t="s">
        <v>2116</v>
      </c>
      <c r="AA520" t="s">
        <v>4529</v>
      </c>
      <c r="AB520" t="s">
        <v>4530</v>
      </c>
      <c r="AC520" t="s">
        <v>89</v>
      </c>
      <c r="AD520" t="str">
        <f t="shared" si="8"/>
        <v>10-60</v>
      </c>
      <c r="AE520" t="str">
        <f>VLOOKUP(AD520,'Main_Sub Desc'!C:D,2,)</f>
        <v>LPC from invoicing</v>
      </c>
      <c r="AF520" t="str">
        <f>VLOOKUP(VALUE(H520),'Main_Sub Desc'!F:G,2,)</f>
        <v>Wtr Rev Late Payment</v>
      </c>
      <c r="AG520">
        <f>IFERROR(VLOOKUP(VALUE(I520),'PC Mapping'!A:F,6,),"")</f>
        <v>10719</v>
      </c>
      <c r="AH520" s="13" t="str">
        <f>VLOOKUP(AG520,'PC Mapping'!L:M,2,)</f>
        <v>All Other Water</v>
      </c>
    </row>
    <row r="521" spans="1:34" x14ac:dyDescent="0.2">
      <c r="A521" t="s">
        <v>6271</v>
      </c>
      <c r="B521" t="s">
        <v>6267</v>
      </c>
      <c r="C521" t="s">
        <v>4519</v>
      </c>
      <c r="D521" t="s">
        <v>4520</v>
      </c>
      <c r="E521" s="3">
        <v>45813</v>
      </c>
      <c r="F521" t="s">
        <v>44</v>
      </c>
      <c r="G521" t="s">
        <v>3742</v>
      </c>
      <c r="H521" t="s">
        <v>3722</v>
      </c>
      <c r="I521" t="s">
        <v>4538</v>
      </c>
      <c r="J521" t="s">
        <v>4522</v>
      </c>
      <c r="K521" s="2">
        <v>-6.04</v>
      </c>
      <c r="L521" t="s">
        <v>44</v>
      </c>
      <c r="M521" s="2">
        <v>-6.04</v>
      </c>
      <c r="N521" t="s">
        <v>4523</v>
      </c>
      <c r="O521" t="s">
        <v>4524</v>
      </c>
      <c r="P521" t="s">
        <v>6272</v>
      </c>
      <c r="Q521" t="s">
        <v>6273</v>
      </c>
      <c r="R521" t="s">
        <v>44</v>
      </c>
      <c r="S521" t="s">
        <v>4527</v>
      </c>
      <c r="T521" s="3">
        <v>45813</v>
      </c>
      <c r="U521" s="3">
        <v>45814</v>
      </c>
      <c r="V521" s="2">
        <v>0</v>
      </c>
      <c r="W521" t="s">
        <v>44</v>
      </c>
      <c r="X521" t="s">
        <v>44</v>
      </c>
      <c r="Y521" t="s">
        <v>6274</v>
      </c>
      <c r="Z521" t="s">
        <v>6275</v>
      </c>
      <c r="AA521" t="s">
        <v>4529</v>
      </c>
      <c r="AB521" t="s">
        <v>4530</v>
      </c>
      <c r="AC521" t="s">
        <v>99</v>
      </c>
      <c r="AD521" t="str">
        <f t="shared" si="8"/>
        <v>10-60</v>
      </c>
      <c r="AE521" t="str">
        <f>VLOOKUP(AD521,'Main_Sub Desc'!C:D,2,)</f>
        <v>LPC from invoicing</v>
      </c>
      <c r="AF521" t="str">
        <f>VLOOKUP(VALUE(H521),'Main_Sub Desc'!F:G,2,)</f>
        <v>Wtr Rev Late Payment</v>
      </c>
      <c r="AG521">
        <f>IFERROR(VLOOKUP(VALUE(I521),'PC Mapping'!A:F,6,),"")</f>
        <v>10469</v>
      </c>
      <c r="AH521" s="13" t="str">
        <f>VLOOKUP(AG521,'PC Mapping'!L:M,2,)</f>
        <v>Bolivar Water</v>
      </c>
    </row>
    <row r="522" spans="1:34" x14ac:dyDescent="0.2">
      <c r="A522" t="s">
        <v>6271</v>
      </c>
      <c r="B522" t="s">
        <v>6267</v>
      </c>
      <c r="C522" t="s">
        <v>4519</v>
      </c>
      <c r="D522" t="s">
        <v>4520</v>
      </c>
      <c r="E522" s="3">
        <v>45813</v>
      </c>
      <c r="F522" t="s">
        <v>44</v>
      </c>
      <c r="G522" t="s">
        <v>3742</v>
      </c>
      <c r="H522" t="s">
        <v>3716</v>
      </c>
      <c r="I522" t="s">
        <v>4534</v>
      </c>
      <c r="J522" t="s">
        <v>4522</v>
      </c>
      <c r="K522" s="2">
        <v>-8.77</v>
      </c>
      <c r="L522" t="s">
        <v>44</v>
      </c>
      <c r="M522" s="2">
        <v>-8.77</v>
      </c>
      <c r="N522" t="s">
        <v>4523</v>
      </c>
      <c r="O522" t="s">
        <v>4524</v>
      </c>
      <c r="P522" t="s">
        <v>6272</v>
      </c>
      <c r="Q522" t="s">
        <v>6276</v>
      </c>
      <c r="R522" t="s">
        <v>44</v>
      </c>
      <c r="S522" t="s">
        <v>4527</v>
      </c>
      <c r="T522" s="3">
        <v>45813</v>
      </c>
      <c r="U522" s="3">
        <v>45814</v>
      </c>
      <c r="V522" s="2">
        <v>0</v>
      </c>
      <c r="W522" t="s">
        <v>44</v>
      </c>
      <c r="X522" t="s">
        <v>44</v>
      </c>
      <c r="Y522" t="s">
        <v>6277</v>
      </c>
      <c r="Z522" t="s">
        <v>6275</v>
      </c>
      <c r="AA522" t="s">
        <v>4529</v>
      </c>
      <c r="AB522" t="s">
        <v>4530</v>
      </c>
      <c r="AC522" t="s">
        <v>99</v>
      </c>
      <c r="AD522" t="str">
        <f t="shared" si="8"/>
        <v>10-60</v>
      </c>
      <c r="AE522" t="str">
        <f>VLOOKUP(AD522,'Main_Sub Desc'!C:D,2,)</f>
        <v>LPC from invoicing</v>
      </c>
      <c r="AF522" t="str">
        <f>VLOOKUP(VALUE(H522),'Main_Sub Desc'!F:G,2,)</f>
        <v>Wst Rev Late Payment</v>
      </c>
      <c r="AG522">
        <f>IFERROR(VLOOKUP(VALUE(I522),'PC Mapping'!A:F,6,),"")</f>
        <v>10514</v>
      </c>
      <c r="AH522" s="13" t="str">
        <f>VLOOKUP(AG522,'PC Mapping'!L:M,2,)</f>
        <v>Bolivar Sewer</v>
      </c>
    </row>
    <row r="523" spans="1:34" x14ac:dyDescent="0.2">
      <c r="A523" t="s">
        <v>6278</v>
      </c>
      <c r="B523" t="s">
        <v>6279</v>
      </c>
      <c r="C523" t="s">
        <v>4519</v>
      </c>
      <c r="D523" t="s">
        <v>4520</v>
      </c>
      <c r="E523" s="3">
        <v>45814</v>
      </c>
      <c r="F523" t="s">
        <v>44</v>
      </c>
      <c r="G523" t="s">
        <v>3742</v>
      </c>
      <c r="H523" t="s">
        <v>3722</v>
      </c>
      <c r="I523" t="s">
        <v>3752</v>
      </c>
      <c r="J523" t="s">
        <v>4522</v>
      </c>
      <c r="K523" s="2">
        <v>-5</v>
      </c>
      <c r="L523" t="s">
        <v>44</v>
      </c>
      <c r="M523" s="2">
        <v>-5</v>
      </c>
      <c r="N523" t="s">
        <v>4523</v>
      </c>
      <c r="O523" t="s">
        <v>4524</v>
      </c>
      <c r="P523" t="s">
        <v>6280</v>
      </c>
      <c r="Q523" t="s">
        <v>6281</v>
      </c>
      <c r="R523" t="s">
        <v>44</v>
      </c>
      <c r="S523" t="s">
        <v>4527</v>
      </c>
      <c r="T523" s="3">
        <v>45814</v>
      </c>
      <c r="U523" s="3">
        <v>45817</v>
      </c>
      <c r="V523" s="2">
        <v>0</v>
      </c>
      <c r="W523" t="s">
        <v>44</v>
      </c>
      <c r="X523" t="s">
        <v>44</v>
      </c>
      <c r="Y523" t="s">
        <v>6282</v>
      </c>
      <c r="Z523" t="s">
        <v>3257</v>
      </c>
      <c r="AA523" t="s">
        <v>4529</v>
      </c>
      <c r="AB523" t="s">
        <v>4530</v>
      </c>
      <c r="AC523" t="s">
        <v>89</v>
      </c>
      <c r="AD523" t="str">
        <f t="shared" si="8"/>
        <v>10-60</v>
      </c>
      <c r="AE523" t="str">
        <f>VLOOKUP(AD523,'Main_Sub Desc'!C:D,2,)</f>
        <v>LPC from invoicing</v>
      </c>
      <c r="AF523" t="str">
        <f>VLOOKUP(VALUE(H523),'Main_Sub Desc'!F:G,2,)</f>
        <v>Wtr Rev Late Payment</v>
      </c>
      <c r="AG523">
        <f>IFERROR(VLOOKUP(VALUE(I523),'PC Mapping'!A:F,6,),"")</f>
        <v>10719</v>
      </c>
      <c r="AH523" s="13" t="str">
        <f>VLOOKUP(AG523,'PC Mapping'!L:M,2,)</f>
        <v>All Other Water</v>
      </c>
    </row>
    <row r="524" spans="1:34" x14ac:dyDescent="0.2">
      <c r="A524" t="s">
        <v>6283</v>
      </c>
      <c r="B524" t="s">
        <v>6279</v>
      </c>
      <c r="C524" t="s">
        <v>4519</v>
      </c>
      <c r="D524" t="s">
        <v>4520</v>
      </c>
      <c r="E524" s="3">
        <v>45814</v>
      </c>
      <c r="F524" t="s">
        <v>44</v>
      </c>
      <c r="G524" t="s">
        <v>3742</v>
      </c>
      <c r="H524" t="s">
        <v>3722</v>
      </c>
      <c r="I524" t="s">
        <v>3752</v>
      </c>
      <c r="J524" t="s">
        <v>4522</v>
      </c>
      <c r="K524" s="2">
        <v>-5</v>
      </c>
      <c r="L524" t="s">
        <v>44</v>
      </c>
      <c r="M524" s="2">
        <v>-5</v>
      </c>
      <c r="N524" t="s">
        <v>4523</v>
      </c>
      <c r="O524" t="s">
        <v>4524</v>
      </c>
      <c r="P524" t="s">
        <v>6284</v>
      </c>
      <c r="Q524" t="s">
        <v>6285</v>
      </c>
      <c r="R524" t="s">
        <v>44</v>
      </c>
      <c r="S524" t="s">
        <v>4527</v>
      </c>
      <c r="T524" s="3">
        <v>45814</v>
      </c>
      <c r="U524" s="3">
        <v>45817</v>
      </c>
      <c r="V524" s="2">
        <v>0</v>
      </c>
      <c r="W524" t="s">
        <v>44</v>
      </c>
      <c r="X524" t="s">
        <v>44</v>
      </c>
      <c r="Y524" t="s">
        <v>6286</v>
      </c>
      <c r="Z524" t="s">
        <v>1790</v>
      </c>
      <c r="AA524" t="s">
        <v>4529</v>
      </c>
      <c r="AB524" t="s">
        <v>4530</v>
      </c>
      <c r="AC524" t="s">
        <v>89</v>
      </c>
      <c r="AD524" t="str">
        <f t="shared" si="8"/>
        <v>10-60</v>
      </c>
      <c r="AE524" t="str">
        <f>VLOOKUP(AD524,'Main_Sub Desc'!C:D,2,)</f>
        <v>LPC from invoicing</v>
      </c>
      <c r="AF524" t="str">
        <f>VLOOKUP(VALUE(H524),'Main_Sub Desc'!F:G,2,)</f>
        <v>Wtr Rev Late Payment</v>
      </c>
      <c r="AG524">
        <f>IFERROR(VLOOKUP(VALUE(I524),'PC Mapping'!A:F,6,),"")</f>
        <v>10719</v>
      </c>
      <c r="AH524" s="13" t="str">
        <f>VLOOKUP(AG524,'PC Mapping'!L:M,2,)</f>
        <v>All Other Water</v>
      </c>
    </row>
    <row r="525" spans="1:34" x14ac:dyDescent="0.2">
      <c r="A525" t="s">
        <v>6287</v>
      </c>
      <c r="B525" t="s">
        <v>6279</v>
      </c>
      <c r="C525" t="s">
        <v>4519</v>
      </c>
      <c r="D525" t="s">
        <v>4520</v>
      </c>
      <c r="E525" s="3">
        <v>45814</v>
      </c>
      <c r="F525" t="s">
        <v>44</v>
      </c>
      <c r="G525" t="s">
        <v>3742</v>
      </c>
      <c r="H525" t="s">
        <v>3722</v>
      </c>
      <c r="I525" t="s">
        <v>3752</v>
      </c>
      <c r="J525" t="s">
        <v>4522</v>
      </c>
      <c r="K525" s="2">
        <v>-5</v>
      </c>
      <c r="L525" t="s">
        <v>44</v>
      </c>
      <c r="M525" s="2">
        <v>-5</v>
      </c>
      <c r="N525" t="s">
        <v>4523</v>
      </c>
      <c r="O525" t="s">
        <v>4524</v>
      </c>
      <c r="P525" t="s">
        <v>6288</v>
      </c>
      <c r="Q525" t="s">
        <v>6289</v>
      </c>
      <c r="R525" t="s">
        <v>44</v>
      </c>
      <c r="S525" t="s">
        <v>4527</v>
      </c>
      <c r="T525" s="3">
        <v>45814</v>
      </c>
      <c r="U525" s="3">
        <v>45817</v>
      </c>
      <c r="V525" s="2">
        <v>0</v>
      </c>
      <c r="W525" t="s">
        <v>44</v>
      </c>
      <c r="X525" t="s">
        <v>44</v>
      </c>
      <c r="Y525" t="s">
        <v>6290</v>
      </c>
      <c r="Z525" t="s">
        <v>2503</v>
      </c>
      <c r="AA525" t="s">
        <v>4529</v>
      </c>
      <c r="AB525" t="s">
        <v>4530</v>
      </c>
      <c r="AC525" t="s">
        <v>89</v>
      </c>
      <c r="AD525" t="str">
        <f t="shared" si="8"/>
        <v>10-60</v>
      </c>
      <c r="AE525" t="str">
        <f>VLOOKUP(AD525,'Main_Sub Desc'!C:D,2,)</f>
        <v>LPC from invoicing</v>
      </c>
      <c r="AF525" t="str">
        <f>VLOOKUP(VALUE(H525),'Main_Sub Desc'!F:G,2,)</f>
        <v>Wtr Rev Late Payment</v>
      </c>
      <c r="AG525">
        <f>IFERROR(VLOOKUP(VALUE(I525),'PC Mapping'!A:F,6,),"")</f>
        <v>10719</v>
      </c>
      <c r="AH525" s="13" t="str">
        <f>VLOOKUP(AG525,'PC Mapping'!L:M,2,)</f>
        <v>All Other Water</v>
      </c>
    </row>
    <row r="526" spans="1:34" x14ac:dyDescent="0.2">
      <c r="A526" t="s">
        <v>6291</v>
      </c>
      <c r="B526" t="s">
        <v>6292</v>
      </c>
      <c r="C526" t="s">
        <v>4519</v>
      </c>
      <c r="D526" t="s">
        <v>4520</v>
      </c>
      <c r="E526" s="3">
        <v>45814</v>
      </c>
      <c r="F526" t="s">
        <v>44</v>
      </c>
      <c r="G526" t="s">
        <v>3742</v>
      </c>
      <c r="H526" t="s">
        <v>3722</v>
      </c>
      <c r="I526" t="s">
        <v>3752</v>
      </c>
      <c r="J526" t="s">
        <v>4522</v>
      </c>
      <c r="K526" s="2">
        <v>-5</v>
      </c>
      <c r="L526" t="s">
        <v>44</v>
      </c>
      <c r="M526" s="2">
        <v>-5</v>
      </c>
      <c r="N526" t="s">
        <v>4523</v>
      </c>
      <c r="O526" t="s">
        <v>4524</v>
      </c>
      <c r="P526" t="s">
        <v>6293</v>
      </c>
      <c r="Q526" t="s">
        <v>6294</v>
      </c>
      <c r="R526" t="s">
        <v>44</v>
      </c>
      <c r="S526" t="s">
        <v>4527</v>
      </c>
      <c r="T526" s="3">
        <v>45814</v>
      </c>
      <c r="U526" s="3">
        <v>45817</v>
      </c>
      <c r="V526" s="2">
        <v>0</v>
      </c>
      <c r="W526" t="s">
        <v>44</v>
      </c>
      <c r="X526" t="s">
        <v>44</v>
      </c>
      <c r="Y526" t="s">
        <v>6295</v>
      </c>
      <c r="Z526" t="s">
        <v>6296</v>
      </c>
      <c r="AA526" t="s">
        <v>4529</v>
      </c>
      <c r="AB526" t="s">
        <v>4530</v>
      </c>
      <c r="AC526" t="s">
        <v>89</v>
      </c>
      <c r="AD526" t="str">
        <f t="shared" si="8"/>
        <v>10-60</v>
      </c>
      <c r="AE526" t="str">
        <f>VLOOKUP(AD526,'Main_Sub Desc'!C:D,2,)</f>
        <v>LPC from invoicing</v>
      </c>
      <c r="AF526" t="str">
        <f>VLOOKUP(VALUE(H526),'Main_Sub Desc'!F:G,2,)</f>
        <v>Wtr Rev Late Payment</v>
      </c>
      <c r="AG526">
        <f>IFERROR(VLOOKUP(VALUE(I526),'PC Mapping'!A:F,6,),"")</f>
        <v>10719</v>
      </c>
      <c r="AH526" s="13" t="str">
        <f>VLOOKUP(AG526,'PC Mapping'!L:M,2,)</f>
        <v>All Other Water</v>
      </c>
    </row>
    <row r="527" spans="1:34" x14ac:dyDescent="0.2">
      <c r="A527" t="s">
        <v>6297</v>
      </c>
      <c r="B527" t="s">
        <v>6292</v>
      </c>
      <c r="C527" t="s">
        <v>4519</v>
      </c>
      <c r="D527" t="s">
        <v>4520</v>
      </c>
      <c r="E527" s="3">
        <v>45814</v>
      </c>
      <c r="F527" t="s">
        <v>44</v>
      </c>
      <c r="G527" t="s">
        <v>3742</v>
      </c>
      <c r="H527" t="s">
        <v>3722</v>
      </c>
      <c r="I527" t="s">
        <v>3752</v>
      </c>
      <c r="J527" t="s">
        <v>4522</v>
      </c>
      <c r="K527" s="2">
        <v>-5</v>
      </c>
      <c r="L527" t="s">
        <v>44</v>
      </c>
      <c r="M527" s="2">
        <v>-5</v>
      </c>
      <c r="N527" t="s">
        <v>4523</v>
      </c>
      <c r="O527" t="s">
        <v>4524</v>
      </c>
      <c r="P527" t="s">
        <v>6298</v>
      </c>
      <c r="Q527" t="s">
        <v>6299</v>
      </c>
      <c r="R527" t="s">
        <v>44</v>
      </c>
      <c r="S527" t="s">
        <v>4527</v>
      </c>
      <c r="T527" s="3">
        <v>45814</v>
      </c>
      <c r="U527" s="3">
        <v>45817</v>
      </c>
      <c r="V527" s="2">
        <v>0</v>
      </c>
      <c r="W527" t="s">
        <v>44</v>
      </c>
      <c r="X527" t="s">
        <v>44</v>
      </c>
      <c r="Y527" t="s">
        <v>6300</v>
      </c>
      <c r="Z527" t="s">
        <v>6301</v>
      </c>
      <c r="AA527" t="s">
        <v>4529</v>
      </c>
      <c r="AB527" t="s">
        <v>4530</v>
      </c>
      <c r="AC527" t="s">
        <v>89</v>
      </c>
      <c r="AD527" t="str">
        <f t="shared" si="8"/>
        <v>10-60</v>
      </c>
      <c r="AE527" t="str">
        <f>VLOOKUP(AD527,'Main_Sub Desc'!C:D,2,)</f>
        <v>LPC from invoicing</v>
      </c>
      <c r="AF527" t="str">
        <f>VLOOKUP(VALUE(H527),'Main_Sub Desc'!F:G,2,)</f>
        <v>Wtr Rev Late Payment</v>
      </c>
      <c r="AG527">
        <f>IFERROR(VLOOKUP(VALUE(I527),'PC Mapping'!A:F,6,),"")</f>
        <v>10719</v>
      </c>
      <c r="AH527" s="13" t="str">
        <f>VLOOKUP(AG527,'PC Mapping'!L:M,2,)</f>
        <v>All Other Water</v>
      </c>
    </row>
    <row r="528" spans="1:34" x14ac:dyDescent="0.2">
      <c r="A528" t="s">
        <v>6302</v>
      </c>
      <c r="B528" t="s">
        <v>6292</v>
      </c>
      <c r="C528" t="s">
        <v>4519</v>
      </c>
      <c r="D528" t="s">
        <v>4520</v>
      </c>
      <c r="E528" s="3">
        <v>45814</v>
      </c>
      <c r="F528" t="s">
        <v>44</v>
      </c>
      <c r="G528" t="s">
        <v>3742</v>
      </c>
      <c r="H528" t="s">
        <v>3722</v>
      </c>
      <c r="I528" t="s">
        <v>3752</v>
      </c>
      <c r="J528" t="s">
        <v>4522</v>
      </c>
      <c r="K528" s="2">
        <v>-5</v>
      </c>
      <c r="L528" t="s">
        <v>44</v>
      </c>
      <c r="M528" s="2">
        <v>-5</v>
      </c>
      <c r="N528" t="s">
        <v>4523</v>
      </c>
      <c r="O528" t="s">
        <v>4524</v>
      </c>
      <c r="P528" t="s">
        <v>6298</v>
      </c>
      <c r="Q528" t="s">
        <v>6303</v>
      </c>
      <c r="R528" t="s">
        <v>44</v>
      </c>
      <c r="S528" t="s">
        <v>4527</v>
      </c>
      <c r="T528" s="3">
        <v>45814</v>
      </c>
      <c r="U528" s="3">
        <v>45817</v>
      </c>
      <c r="V528" s="2">
        <v>0</v>
      </c>
      <c r="W528" t="s">
        <v>44</v>
      </c>
      <c r="X528" t="s">
        <v>44</v>
      </c>
      <c r="Y528" t="s">
        <v>6300</v>
      </c>
      <c r="Z528" t="s">
        <v>6301</v>
      </c>
      <c r="AA528" t="s">
        <v>4529</v>
      </c>
      <c r="AB528" t="s">
        <v>4530</v>
      </c>
      <c r="AC528" t="s">
        <v>89</v>
      </c>
      <c r="AD528" t="str">
        <f t="shared" si="8"/>
        <v>10-60</v>
      </c>
      <c r="AE528" t="str">
        <f>VLOOKUP(AD528,'Main_Sub Desc'!C:D,2,)</f>
        <v>LPC from invoicing</v>
      </c>
      <c r="AF528" t="str">
        <f>VLOOKUP(VALUE(H528),'Main_Sub Desc'!F:G,2,)</f>
        <v>Wtr Rev Late Payment</v>
      </c>
      <c r="AG528">
        <f>IFERROR(VLOOKUP(VALUE(I528),'PC Mapping'!A:F,6,),"")</f>
        <v>10719</v>
      </c>
      <c r="AH528" s="13" t="str">
        <f>VLOOKUP(AG528,'PC Mapping'!L:M,2,)</f>
        <v>All Other Water</v>
      </c>
    </row>
    <row r="529" spans="1:34" x14ac:dyDescent="0.2">
      <c r="A529" t="s">
        <v>6304</v>
      </c>
      <c r="B529" t="s">
        <v>6305</v>
      </c>
      <c r="C529" t="s">
        <v>4519</v>
      </c>
      <c r="D529" t="s">
        <v>4520</v>
      </c>
      <c r="E529" s="3">
        <v>45819</v>
      </c>
      <c r="F529" t="s">
        <v>44</v>
      </c>
      <c r="G529" t="s">
        <v>3742</v>
      </c>
      <c r="H529" t="s">
        <v>3722</v>
      </c>
      <c r="I529" t="s">
        <v>4538</v>
      </c>
      <c r="J529" t="s">
        <v>4522</v>
      </c>
      <c r="K529" s="2">
        <v>-5</v>
      </c>
      <c r="L529" t="s">
        <v>44</v>
      </c>
      <c r="M529" s="2">
        <v>-5</v>
      </c>
      <c r="N529" t="s">
        <v>4523</v>
      </c>
      <c r="O529" t="s">
        <v>4524</v>
      </c>
      <c r="P529" t="s">
        <v>4978</v>
      </c>
      <c r="Q529" t="s">
        <v>6306</v>
      </c>
      <c r="R529" t="s">
        <v>44</v>
      </c>
      <c r="S529" t="s">
        <v>4527</v>
      </c>
      <c r="T529" s="3">
        <v>45819</v>
      </c>
      <c r="U529" s="3">
        <v>45820</v>
      </c>
      <c r="V529" s="2">
        <v>0</v>
      </c>
      <c r="W529" t="s">
        <v>44</v>
      </c>
      <c r="X529" t="s">
        <v>44</v>
      </c>
      <c r="Y529" t="s">
        <v>6307</v>
      </c>
      <c r="Z529" t="s">
        <v>230</v>
      </c>
      <c r="AA529" t="s">
        <v>4529</v>
      </c>
      <c r="AB529" t="s">
        <v>4530</v>
      </c>
      <c r="AC529" t="s">
        <v>89</v>
      </c>
      <c r="AD529" t="str">
        <f t="shared" si="8"/>
        <v>10-60</v>
      </c>
      <c r="AE529" t="str">
        <f>VLOOKUP(AD529,'Main_Sub Desc'!C:D,2,)</f>
        <v>LPC from invoicing</v>
      </c>
      <c r="AF529" t="str">
        <f>VLOOKUP(VALUE(H529),'Main_Sub Desc'!F:G,2,)</f>
        <v>Wtr Rev Late Payment</v>
      </c>
      <c r="AG529">
        <f>IFERROR(VLOOKUP(VALUE(I529),'PC Mapping'!A:F,6,),"")</f>
        <v>10469</v>
      </c>
      <c r="AH529" s="13" t="str">
        <f>VLOOKUP(AG529,'PC Mapping'!L:M,2,)</f>
        <v>Bolivar Water</v>
      </c>
    </row>
    <row r="530" spans="1:34" x14ac:dyDescent="0.2">
      <c r="A530" t="s">
        <v>6304</v>
      </c>
      <c r="B530" t="s">
        <v>6305</v>
      </c>
      <c r="C530" t="s">
        <v>4519</v>
      </c>
      <c r="D530" t="s">
        <v>4520</v>
      </c>
      <c r="E530" s="3">
        <v>45819</v>
      </c>
      <c r="F530" t="s">
        <v>44</v>
      </c>
      <c r="G530" t="s">
        <v>3742</v>
      </c>
      <c r="H530" t="s">
        <v>3716</v>
      </c>
      <c r="I530" t="s">
        <v>4534</v>
      </c>
      <c r="J530" t="s">
        <v>4522</v>
      </c>
      <c r="K530" s="2">
        <v>-5</v>
      </c>
      <c r="L530" t="s">
        <v>44</v>
      </c>
      <c r="M530" s="2">
        <v>-5</v>
      </c>
      <c r="N530" t="s">
        <v>4523</v>
      </c>
      <c r="O530" t="s">
        <v>4524</v>
      </c>
      <c r="P530" t="s">
        <v>4978</v>
      </c>
      <c r="Q530" t="s">
        <v>6308</v>
      </c>
      <c r="R530" t="s">
        <v>44</v>
      </c>
      <c r="S530" t="s">
        <v>4527</v>
      </c>
      <c r="T530" s="3">
        <v>45819</v>
      </c>
      <c r="U530" s="3">
        <v>45820</v>
      </c>
      <c r="V530" s="2">
        <v>0</v>
      </c>
      <c r="W530" t="s">
        <v>44</v>
      </c>
      <c r="X530" t="s">
        <v>44</v>
      </c>
      <c r="Y530" t="s">
        <v>6309</v>
      </c>
      <c r="Z530" t="s">
        <v>230</v>
      </c>
      <c r="AA530" t="s">
        <v>4529</v>
      </c>
      <c r="AB530" t="s">
        <v>4530</v>
      </c>
      <c r="AC530" t="s">
        <v>89</v>
      </c>
      <c r="AD530" t="str">
        <f t="shared" si="8"/>
        <v>10-60</v>
      </c>
      <c r="AE530" t="str">
        <f>VLOOKUP(AD530,'Main_Sub Desc'!C:D,2,)</f>
        <v>LPC from invoicing</v>
      </c>
      <c r="AF530" t="str">
        <f>VLOOKUP(VALUE(H530),'Main_Sub Desc'!F:G,2,)</f>
        <v>Wst Rev Late Payment</v>
      </c>
      <c r="AG530">
        <f>IFERROR(VLOOKUP(VALUE(I530),'PC Mapping'!A:F,6,),"")</f>
        <v>10514</v>
      </c>
      <c r="AH530" s="13" t="str">
        <f>VLOOKUP(AG530,'PC Mapping'!L:M,2,)</f>
        <v>Bolivar Sewer</v>
      </c>
    </row>
    <row r="531" spans="1:34" x14ac:dyDescent="0.2">
      <c r="A531" t="s">
        <v>6310</v>
      </c>
      <c r="B531" t="s">
        <v>6311</v>
      </c>
      <c r="C531" t="s">
        <v>4519</v>
      </c>
      <c r="D531" t="s">
        <v>4520</v>
      </c>
      <c r="E531" s="3">
        <v>45819</v>
      </c>
      <c r="F531" t="s">
        <v>44</v>
      </c>
      <c r="G531" t="s">
        <v>3742</v>
      </c>
      <c r="H531" t="s">
        <v>3716</v>
      </c>
      <c r="I531" t="s">
        <v>4534</v>
      </c>
      <c r="J531" t="s">
        <v>4522</v>
      </c>
      <c r="K531" s="2">
        <v>-5</v>
      </c>
      <c r="L531" t="s">
        <v>44</v>
      </c>
      <c r="M531" s="2">
        <v>-5</v>
      </c>
      <c r="N531" t="s">
        <v>4523</v>
      </c>
      <c r="O531" t="s">
        <v>4524</v>
      </c>
      <c r="P531" t="s">
        <v>6312</v>
      </c>
      <c r="Q531" t="s">
        <v>6313</v>
      </c>
      <c r="R531" t="s">
        <v>44</v>
      </c>
      <c r="S531" t="s">
        <v>4527</v>
      </c>
      <c r="T531" s="3">
        <v>45819</v>
      </c>
      <c r="U531" s="3">
        <v>45820</v>
      </c>
      <c r="V531" s="2">
        <v>0</v>
      </c>
      <c r="W531" t="s">
        <v>44</v>
      </c>
      <c r="X531" t="s">
        <v>44</v>
      </c>
      <c r="Y531" t="s">
        <v>6314</v>
      </c>
      <c r="Z531" t="s">
        <v>239</v>
      </c>
      <c r="AA531" t="s">
        <v>4529</v>
      </c>
      <c r="AB531" t="s">
        <v>4530</v>
      </c>
      <c r="AC531" t="s">
        <v>89</v>
      </c>
      <c r="AD531" t="str">
        <f t="shared" si="8"/>
        <v>10-60</v>
      </c>
      <c r="AE531" t="str">
        <f>VLOOKUP(AD531,'Main_Sub Desc'!C:D,2,)</f>
        <v>LPC from invoicing</v>
      </c>
      <c r="AF531" t="str">
        <f>VLOOKUP(VALUE(H531),'Main_Sub Desc'!F:G,2,)</f>
        <v>Wst Rev Late Payment</v>
      </c>
      <c r="AG531">
        <f>IFERROR(VLOOKUP(VALUE(I531),'PC Mapping'!A:F,6,),"")</f>
        <v>10514</v>
      </c>
      <c r="AH531" s="13" t="str">
        <f>VLOOKUP(AG531,'PC Mapping'!L:M,2,)</f>
        <v>Bolivar Sewer</v>
      </c>
    </row>
    <row r="532" spans="1:34" x14ac:dyDescent="0.2">
      <c r="A532" t="s">
        <v>6310</v>
      </c>
      <c r="B532" t="s">
        <v>6311</v>
      </c>
      <c r="C532" t="s">
        <v>4519</v>
      </c>
      <c r="D532" t="s">
        <v>4520</v>
      </c>
      <c r="E532" s="3">
        <v>45819</v>
      </c>
      <c r="F532" t="s">
        <v>44</v>
      </c>
      <c r="G532" t="s">
        <v>3742</v>
      </c>
      <c r="H532" t="s">
        <v>3722</v>
      </c>
      <c r="I532" t="s">
        <v>4538</v>
      </c>
      <c r="J532" t="s">
        <v>4522</v>
      </c>
      <c r="K532" s="2">
        <v>-5</v>
      </c>
      <c r="L532" t="s">
        <v>44</v>
      </c>
      <c r="M532" s="2">
        <v>-5</v>
      </c>
      <c r="N532" t="s">
        <v>4523</v>
      </c>
      <c r="O532" t="s">
        <v>4524</v>
      </c>
      <c r="P532" t="s">
        <v>6312</v>
      </c>
      <c r="Q532" t="s">
        <v>6315</v>
      </c>
      <c r="R532" t="s">
        <v>44</v>
      </c>
      <c r="S532" t="s">
        <v>4527</v>
      </c>
      <c r="T532" s="3">
        <v>45819</v>
      </c>
      <c r="U532" s="3">
        <v>45820</v>
      </c>
      <c r="V532" s="2">
        <v>0</v>
      </c>
      <c r="W532" t="s">
        <v>44</v>
      </c>
      <c r="X532" t="s">
        <v>44</v>
      </c>
      <c r="Y532" t="s">
        <v>6316</v>
      </c>
      <c r="Z532" t="s">
        <v>239</v>
      </c>
      <c r="AA532" t="s">
        <v>4529</v>
      </c>
      <c r="AB532" t="s">
        <v>4530</v>
      </c>
      <c r="AC532" t="s">
        <v>89</v>
      </c>
      <c r="AD532" t="str">
        <f t="shared" si="8"/>
        <v>10-60</v>
      </c>
      <c r="AE532" t="str">
        <f>VLOOKUP(AD532,'Main_Sub Desc'!C:D,2,)</f>
        <v>LPC from invoicing</v>
      </c>
      <c r="AF532" t="str">
        <f>VLOOKUP(VALUE(H532),'Main_Sub Desc'!F:G,2,)</f>
        <v>Wtr Rev Late Payment</v>
      </c>
      <c r="AG532">
        <f>IFERROR(VLOOKUP(VALUE(I532),'PC Mapping'!A:F,6,),"")</f>
        <v>10469</v>
      </c>
      <c r="AH532" s="13" t="str">
        <f>VLOOKUP(AG532,'PC Mapping'!L:M,2,)</f>
        <v>Bolivar Water</v>
      </c>
    </row>
    <row r="533" spans="1:34" x14ac:dyDescent="0.2">
      <c r="A533" t="s">
        <v>6317</v>
      </c>
      <c r="B533" t="s">
        <v>6318</v>
      </c>
      <c r="C533" t="s">
        <v>4519</v>
      </c>
      <c r="D533" t="s">
        <v>4520</v>
      </c>
      <c r="E533" s="3">
        <v>45820</v>
      </c>
      <c r="F533" t="s">
        <v>44</v>
      </c>
      <c r="G533" t="s">
        <v>3742</v>
      </c>
      <c r="H533" t="s">
        <v>3722</v>
      </c>
      <c r="I533" t="s">
        <v>3752</v>
      </c>
      <c r="J533" t="s">
        <v>4522</v>
      </c>
      <c r="K533" s="2">
        <v>-9.7799999999999994</v>
      </c>
      <c r="L533" t="s">
        <v>44</v>
      </c>
      <c r="M533" s="2">
        <v>-9.7799999999999994</v>
      </c>
      <c r="N533" t="s">
        <v>4523</v>
      </c>
      <c r="O533" t="s">
        <v>4524</v>
      </c>
      <c r="P533" t="s">
        <v>6319</v>
      </c>
      <c r="Q533" t="s">
        <v>6320</v>
      </c>
      <c r="R533" t="s">
        <v>44</v>
      </c>
      <c r="S533" t="s">
        <v>4527</v>
      </c>
      <c r="T533" s="3">
        <v>45820</v>
      </c>
      <c r="U533" s="3">
        <v>45821</v>
      </c>
      <c r="V533" s="2">
        <v>0</v>
      </c>
      <c r="W533" t="s">
        <v>44</v>
      </c>
      <c r="X533" t="s">
        <v>44</v>
      </c>
      <c r="Y533" t="s">
        <v>6321</v>
      </c>
      <c r="Z533" t="s">
        <v>3073</v>
      </c>
      <c r="AA533" t="s">
        <v>4529</v>
      </c>
      <c r="AB533" t="s">
        <v>4530</v>
      </c>
      <c r="AC533" t="s">
        <v>89</v>
      </c>
      <c r="AD533" t="str">
        <f t="shared" si="8"/>
        <v>10-60</v>
      </c>
      <c r="AE533" t="str">
        <f>VLOOKUP(AD533,'Main_Sub Desc'!C:D,2,)</f>
        <v>LPC from invoicing</v>
      </c>
      <c r="AF533" t="str">
        <f>VLOOKUP(VALUE(H533),'Main_Sub Desc'!F:G,2,)</f>
        <v>Wtr Rev Late Payment</v>
      </c>
      <c r="AG533">
        <f>IFERROR(VLOOKUP(VALUE(I533),'PC Mapping'!A:F,6,),"")</f>
        <v>10719</v>
      </c>
      <c r="AH533" s="13" t="str">
        <f>VLOOKUP(AG533,'PC Mapping'!L:M,2,)</f>
        <v>All Other Water</v>
      </c>
    </row>
    <row r="534" spans="1:34" x14ac:dyDescent="0.2">
      <c r="A534" t="s">
        <v>6322</v>
      </c>
      <c r="B534" t="s">
        <v>6323</v>
      </c>
      <c r="C534" t="s">
        <v>4519</v>
      </c>
      <c r="D534" t="s">
        <v>4520</v>
      </c>
      <c r="E534" s="3">
        <v>45820</v>
      </c>
      <c r="F534" t="s">
        <v>44</v>
      </c>
      <c r="G534" t="s">
        <v>3742</v>
      </c>
      <c r="H534" t="s">
        <v>3716</v>
      </c>
      <c r="I534" t="s">
        <v>4534</v>
      </c>
      <c r="J534" t="s">
        <v>4522</v>
      </c>
      <c r="K534" s="2">
        <v>-5.8</v>
      </c>
      <c r="L534" t="s">
        <v>44</v>
      </c>
      <c r="M534" s="2">
        <v>-5.8</v>
      </c>
      <c r="N534" t="s">
        <v>4523</v>
      </c>
      <c r="O534" t="s">
        <v>4524</v>
      </c>
      <c r="P534" t="s">
        <v>6324</v>
      </c>
      <c r="Q534" t="s">
        <v>6325</v>
      </c>
      <c r="R534" t="s">
        <v>44</v>
      </c>
      <c r="S534" t="s">
        <v>4527</v>
      </c>
      <c r="T534" s="3">
        <v>45820</v>
      </c>
      <c r="U534" s="3">
        <v>45821</v>
      </c>
      <c r="V534" s="2">
        <v>0</v>
      </c>
      <c r="W534" t="s">
        <v>44</v>
      </c>
      <c r="X534" t="s">
        <v>44</v>
      </c>
      <c r="Y534" t="s">
        <v>6326</v>
      </c>
      <c r="Z534" t="s">
        <v>6327</v>
      </c>
      <c r="AA534" t="s">
        <v>4529</v>
      </c>
      <c r="AB534" t="s">
        <v>4530</v>
      </c>
      <c r="AC534" t="s">
        <v>89</v>
      </c>
      <c r="AD534" t="str">
        <f t="shared" si="8"/>
        <v>10-60</v>
      </c>
      <c r="AE534" t="str">
        <f>VLOOKUP(AD534,'Main_Sub Desc'!C:D,2,)</f>
        <v>LPC from invoicing</v>
      </c>
      <c r="AF534" t="str">
        <f>VLOOKUP(VALUE(H534),'Main_Sub Desc'!F:G,2,)</f>
        <v>Wst Rev Late Payment</v>
      </c>
      <c r="AG534">
        <f>IFERROR(VLOOKUP(VALUE(I534),'PC Mapping'!A:F,6,),"")</f>
        <v>10514</v>
      </c>
      <c r="AH534" s="13" t="str">
        <f>VLOOKUP(AG534,'PC Mapping'!L:M,2,)</f>
        <v>Bolivar Sewer</v>
      </c>
    </row>
    <row r="535" spans="1:34" x14ac:dyDescent="0.2">
      <c r="A535" t="s">
        <v>6322</v>
      </c>
      <c r="B535" t="s">
        <v>6323</v>
      </c>
      <c r="C535" t="s">
        <v>4519</v>
      </c>
      <c r="D535" t="s">
        <v>4520</v>
      </c>
      <c r="E535" s="3">
        <v>45820</v>
      </c>
      <c r="F535" t="s">
        <v>44</v>
      </c>
      <c r="G535" t="s">
        <v>3742</v>
      </c>
      <c r="H535" t="s">
        <v>3722</v>
      </c>
      <c r="I535" t="s">
        <v>4538</v>
      </c>
      <c r="J535" t="s">
        <v>4522</v>
      </c>
      <c r="K535" s="2">
        <v>-5</v>
      </c>
      <c r="L535" t="s">
        <v>44</v>
      </c>
      <c r="M535" s="2">
        <v>-5</v>
      </c>
      <c r="N535" t="s">
        <v>4523</v>
      </c>
      <c r="O535" t="s">
        <v>4524</v>
      </c>
      <c r="P535" t="s">
        <v>6324</v>
      </c>
      <c r="Q535" t="s">
        <v>6328</v>
      </c>
      <c r="R535" t="s">
        <v>44</v>
      </c>
      <c r="S535" t="s">
        <v>4527</v>
      </c>
      <c r="T535" s="3">
        <v>45820</v>
      </c>
      <c r="U535" s="3">
        <v>45821</v>
      </c>
      <c r="V535" s="2">
        <v>0</v>
      </c>
      <c r="W535" t="s">
        <v>44</v>
      </c>
      <c r="X535" t="s">
        <v>44</v>
      </c>
      <c r="Y535" t="s">
        <v>6329</v>
      </c>
      <c r="Z535" t="s">
        <v>6327</v>
      </c>
      <c r="AA535" t="s">
        <v>4529</v>
      </c>
      <c r="AB535" t="s">
        <v>4530</v>
      </c>
      <c r="AC535" t="s">
        <v>89</v>
      </c>
      <c r="AD535" t="str">
        <f t="shared" si="8"/>
        <v>10-60</v>
      </c>
      <c r="AE535" t="str">
        <f>VLOOKUP(AD535,'Main_Sub Desc'!C:D,2,)</f>
        <v>LPC from invoicing</v>
      </c>
      <c r="AF535" t="str">
        <f>VLOOKUP(VALUE(H535),'Main_Sub Desc'!F:G,2,)</f>
        <v>Wtr Rev Late Payment</v>
      </c>
      <c r="AG535">
        <f>IFERROR(VLOOKUP(VALUE(I535),'PC Mapping'!A:F,6,),"")</f>
        <v>10469</v>
      </c>
      <c r="AH535" s="13" t="str">
        <f>VLOOKUP(AG535,'PC Mapping'!L:M,2,)</f>
        <v>Bolivar Water</v>
      </c>
    </row>
    <row r="536" spans="1:34" x14ac:dyDescent="0.2">
      <c r="A536" t="s">
        <v>6330</v>
      </c>
      <c r="B536" t="s">
        <v>6331</v>
      </c>
      <c r="C536" t="s">
        <v>4519</v>
      </c>
      <c r="D536" t="s">
        <v>4520</v>
      </c>
      <c r="E536" s="3">
        <v>45821</v>
      </c>
      <c r="F536" t="s">
        <v>44</v>
      </c>
      <c r="G536" t="s">
        <v>3742</v>
      </c>
      <c r="H536" t="s">
        <v>3722</v>
      </c>
      <c r="I536" t="s">
        <v>4538</v>
      </c>
      <c r="J536" t="s">
        <v>4522</v>
      </c>
      <c r="K536" s="2">
        <v>-11.23</v>
      </c>
      <c r="L536" t="s">
        <v>44</v>
      </c>
      <c r="M536" s="2">
        <v>-11.23</v>
      </c>
      <c r="N536" t="s">
        <v>4523</v>
      </c>
      <c r="O536" t="s">
        <v>4524</v>
      </c>
      <c r="P536" t="s">
        <v>6332</v>
      </c>
      <c r="Q536" t="s">
        <v>6333</v>
      </c>
      <c r="R536" t="s">
        <v>44</v>
      </c>
      <c r="S536" t="s">
        <v>4527</v>
      </c>
      <c r="T536" s="3">
        <v>45821</v>
      </c>
      <c r="U536" s="3">
        <v>45824</v>
      </c>
      <c r="V536" s="2">
        <v>0</v>
      </c>
      <c r="W536" t="s">
        <v>44</v>
      </c>
      <c r="X536" t="s">
        <v>44</v>
      </c>
      <c r="Y536" t="s">
        <v>6334</v>
      </c>
      <c r="Z536" t="s">
        <v>1120</v>
      </c>
      <c r="AA536" t="s">
        <v>4529</v>
      </c>
      <c r="AB536" t="s">
        <v>4530</v>
      </c>
      <c r="AC536" t="s">
        <v>89</v>
      </c>
      <c r="AD536" t="str">
        <f t="shared" si="8"/>
        <v>10-60</v>
      </c>
      <c r="AE536" t="str">
        <f>VLOOKUP(AD536,'Main_Sub Desc'!C:D,2,)</f>
        <v>LPC from invoicing</v>
      </c>
      <c r="AF536" t="str">
        <f>VLOOKUP(VALUE(H536),'Main_Sub Desc'!F:G,2,)</f>
        <v>Wtr Rev Late Payment</v>
      </c>
      <c r="AG536">
        <f>IFERROR(VLOOKUP(VALUE(I536),'PC Mapping'!A:F,6,),"")</f>
        <v>10469</v>
      </c>
      <c r="AH536" s="13" t="str">
        <f>VLOOKUP(AG536,'PC Mapping'!L:M,2,)</f>
        <v>Bolivar Water</v>
      </c>
    </row>
    <row r="537" spans="1:34" x14ac:dyDescent="0.2">
      <c r="A537" t="s">
        <v>6330</v>
      </c>
      <c r="B537" t="s">
        <v>6331</v>
      </c>
      <c r="C537" t="s">
        <v>4519</v>
      </c>
      <c r="D537" t="s">
        <v>4520</v>
      </c>
      <c r="E537" s="3">
        <v>45821</v>
      </c>
      <c r="F537" t="s">
        <v>44</v>
      </c>
      <c r="G537" t="s">
        <v>3742</v>
      </c>
      <c r="H537" t="s">
        <v>3716</v>
      </c>
      <c r="I537" t="s">
        <v>4534</v>
      </c>
      <c r="J537" t="s">
        <v>4522</v>
      </c>
      <c r="K537" s="2">
        <v>-11.57</v>
      </c>
      <c r="L537" t="s">
        <v>44</v>
      </c>
      <c r="M537" s="2">
        <v>-11.57</v>
      </c>
      <c r="N537" t="s">
        <v>4523</v>
      </c>
      <c r="O537" t="s">
        <v>4524</v>
      </c>
      <c r="P537" t="s">
        <v>6332</v>
      </c>
      <c r="Q537" t="s">
        <v>6335</v>
      </c>
      <c r="R537" t="s">
        <v>44</v>
      </c>
      <c r="S537" t="s">
        <v>4527</v>
      </c>
      <c r="T537" s="3">
        <v>45821</v>
      </c>
      <c r="U537" s="3">
        <v>45824</v>
      </c>
      <c r="V537" s="2">
        <v>0</v>
      </c>
      <c r="W537" t="s">
        <v>44</v>
      </c>
      <c r="X537" t="s">
        <v>44</v>
      </c>
      <c r="Y537" t="s">
        <v>6336</v>
      </c>
      <c r="Z537" t="s">
        <v>1120</v>
      </c>
      <c r="AA537" t="s">
        <v>4529</v>
      </c>
      <c r="AB537" t="s">
        <v>4530</v>
      </c>
      <c r="AC537" t="s">
        <v>89</v>
      </c>
      <c r="AD537" t="str">
        <f t="shared" si="8"/>
        <v>10-60</v>
      </c>
      <c r="AE537" t="str">
        <f>VLOOKUP(AD537,'Main_Sub Desc'!C:D,2,)</f>
        <v>LPC from invoicing</v>
      </c>
      <c r="AF537" t="str">
        <f>VLOOKUP(VALUE(H537),'Main_Sub Desc'!F:G,2,)</f>
        <v>Wst Rev Late Payment</v>
      </c>
      <c r="AG537">
        <f>IFERROR(VLOOKUP(VALUE(I537),'PC Mapping'!A:F,6,),"")</f>
        <v>10514</v>
      </c>
      <c r="AH537" s="13" t="str">
        <f>VLOOKUP(AG537,'PC Mapping'!L:M,2,)</f>
        <v>Bolivar Sewer</v>
      </c>
    </row>
    <row r="538" spans="1:34" x14ac:dyDescent="0.2">
      <c r="A538" t="s">
        <v>6337</v>
      </c>
      <c r="B538" t="s">
        <v>6338</v>
      </c>
      <c r="C538" t="s">
        <v>4519</v>
      </c>
      <c r="D538" t="s">
        <v>4520</v>
      </c>
      <c r="E538" s="3">
        <v>45821</v>
      </c>
      <c r="F538" t="s">
        <v>44</v>
      </c>
      <c r="G538" t="s">
        <v>3742</v>
      </c>
      <c r="H538" t="s">
        <v>3716</v>
      </c>
      <c r="I538" t="s">
        <v>4534</v>
      </c>
      <c r="J538" t="s">
        <v>4522</v>
      </c>
      <c r="K538" s="2">
        <v>-5</v>
      </c>
      <c r="L538" t="s">
        <v>44</v>
      </c>
      <c r="M538" s="2">
        <v>-5</v>
      </c>
      <c r="N538" t="s">
        <v>4523</v>
      </c>
      <c r="O538" t="s">
        <v>4524</v>
      </c>
      <c r="P538" t="s">
        <v>6339</v>
      </c>
      <c r="Q538" t="s">
        <v>6340</v>
      </c>
      <c r="R538" t="s">
        <v>44</v>
      </c>
      <c r="S538" t="s">
        <v>4527</v>
      </c>
      <c r="T538" s="3">
        <v>45821</v>
      </c>
      <c r="U538" s="3">
        <v>45824</v>
      </c>
      <c r="V538" s="2">
        <v>0</v>
      </c>
      <c r="W538" t="s">
        <v>44</v>
      </c>
      <c r="X538" t="s">
        <v>44</v>
      </c>
      <c r="Y538" t="s">
        <v>6341</v>
      </c>
      <c r="Z538" t="s">
        <v>6342</v>
      </c>
      <c r="AA538" t="s">
        <v>4529</v>
      </c>
      <c r="AB538" t="s">
        <v>4530</v>
      </c>
      <c r="AC538" t="s">
        <v>89</v>
      </c>
      <c r="AD538" t="str">
        <f t="shared" si="8"/>
        <v>10-60</v>
      </c>
      <c r="AE538" t="str">
        <f>VLOOKUP(AD538,'Main_Sub Desc'!C:D,2,)</f>
        <v>LPC from invoicing</v>
      </c>
      <c r="AF538" t="str">
        <f>VLOOKUP(VALUE(H538),'Main_Sub Desc'!F:G,2,)</f>
        <v>Wst Rev Late Payment</v>
      </c>
      <c r="AG538">
        <f>IFERROR(VLOOKUP(VALUE(I538),'PC Mapping'!A:F,6,),"")</f>
        <v>10514</v>
      </c>
      <c r="AH538" s="13" t="str">
        <f>VLOOKUP(AG538,'PC Mapping'!L:M,2,)</f>
        <v>Bolivar Sewer</v>
      </c>
    </row>
    <row r="539" spans="1:34" x14ac:dyDescent="0.2">
      <c r="A539" t="s">
        <v>6337</v>
      </c>
      <c r="B539" t="s">
        <v>6338</v>
      </c>
      <c r="C539" t="s">
        <v>4519</v>
      </c>
      <c r="D539" t="s">
        <v>4520</v>
      </c>
      <c r="E539" s="3">
        <v>45821</v>
      </c>
      <c r="F539" t="s">
        <v>44</v>
      </c>
      <c r="G539" t="s">
        <v>3742</v>
      </c>
      <c r="H539" t="s">
        <v>3722</v>
      </c>
      <c r="I539" t="s">
        <v>4538</v>
      </c>
      <c r="J539" t="s">
        <v>4522</v>
      </c>
      <c r="K539" s="2">
        <v>-5</v>
      </c>
      <c r="L539" t="s">
        <v>44</v>
      </c>
      <c r="M539" s="2">
        <v>-5</v>
      </c>
      <c r="N539" t="s">
        <v>4523</v>
      </c>
      <c r="O539" t="s">
        <v>4524</v>
      </c>
      <c r="P539" t="s">
        <v>6339</v>
      </c>
      <c r="Q539" t="s">
        <v>6343</v>
      </c>
      <c r="R539" t="s">
        <v>44</v>
      </c>
      <c r="S539" t="s">
        <v>4527</v>
      </c>
      <c r="T539" s="3">
        <v>45821</v>
      </c>
      <c r="U539" s="3">
        <v>45824</v>
      </c>
      <c r="V539" s="2">
        <v>0</v>
      </c>
      <c r="W539" t="s">
        <v>44</v>
      </c>
      <c r="X539" t="s">
        <v>44</v>
      </c>
      <c r="Y539" t="s">
        <v>6344</v>
      </c>
      <c r="Z539" t="s">
        <v>6342</v>
      </c>
      <c r="AA539" t="s">
        <v>4529</v>
      </c>
      <c r="AB539" t="s">
        <v>4530</v>
      </c>
      <c r="AC539" t="s">
        <v>89</v>
      </c>
      <c r="AD539" t="str">
        <f t="shared" si="8"/>
        <v>10-60</v>
      </c>
      <c r="AE539" t="str">
        <f>VLOOKUP(AD539,'Main_Sub Desc'!C:D,2,)</f>
        <v>LPC from invoicing</v>
      </c>
      <c r="AF539" t="str">
        <f>VLOOKUP(VALUE(H539),'Main_Sub Desc'!F:G,2,)</f>
        <v>Wtr Rev Late Payment</v>
      </c>
      <c r="AG539">
        <f>IFERROR(VLOOKUP(VALUE(I539),'PC Mapping'!A:F,6,),"")</f>
        <v>10469</v>
      </c>
      <c r="AH539" s="13" t="str">
        <f>VLOOKUP(AG539,'PC Mapping'!L:M,2,)</f>
        <v>Bolivar Water</v>
      </c>
    </row>
    <row r="540" spans="1:34" x14ac:dyDescent="0.2">
      <c r="A540" t="s">
        <v>6345</v>
      </c>
      <c r="B540" t="s">
        <v>6338</v>
      </c>
      <c r="C540" t="s">
        <v>4519</v>
      </c>
      <c r="D540" t="s">
        <v>4520</v>
      </c>
      <c r="E540" s="3">
        <v>45821</v>
      </c>
      <c r="F540" t="s">
        <v>44</v>
      </c>
      <c r="G540" t="s">
        <v>3742</v>
      </c>
      <c r="H540" t="s">
        <v>3722</v>
      </c>
      <c r="I540" t="s">
        <v>4538</v>
      </c>
      <c r="J540" t="s">
        <v>4522</v>
      </c>
      <c r="K540" s="2">
        <v>-5</v>
      </c>
      <c r="L540" t="s">
        <v>44</v>
      </c>
      <c r="M540" s="2">
        <v>-5</v>
      </c>
      <c r="N540" t="s">
        <v>4523</v>
      </c>
      <c r="O540" t="s">
        <v>4524</v>
      </c>
      <c r="P540" t="s">
        <v>6346</v>
      </c>
      <c r="Q540" t="s">
        <v>6347</v>
      </c>
      <c r="R540" t="s">
        <v>44</v>
      </c>
      <c r="S540" t="s">
        <v>4527</v>
      </c>
      <c r="T540" s="3">
        <v>45821</v>
      </c>
      <c r="U540" s="3">
        <v>45824</v>
      </c>
      <c r="V540" s="2">
        <v>0</v>
      </c>
      <c r="W540" t="s">
        <v>44</v>
      </c>
      <c r="X540" t="s">
        <v>44</v>
      </c>
      <c r="Y540" t="s">
        <v>6348</v>
      </c>
      <c r="Z540" t="s">
        <v>6349</v>
      </c>
      <c r="AA540" t="s">
        <v>4529</v>
      </c>
      <c r="AB540" t="s">
        <v>4530</v>
      </c>
      <c r="AC540" t="s">
        <v>89</v>
      </c>
      <c r="AD540" t="str">
        <f t="shared" si="8"/>
        <v>10-60</v>
      </c>
      <c r="AE540" t="str">
        <f>VLOOKUP(AD540,'Main_Sub Desc'!C:D,2,)</f>
        <v>LPC from invoicing</v>
      </c>
      <c r="AF540" t="str">
        <f>VLOOKUP(VALUE(H540),'Main_Sub Desc'!F:G,2,)</f>
        <v>Wtr Rev Late Payment</v>
      </c>
      <c r="AG540">
        <f>IFERROR(VLOOKUP(VALUE(I540),'PC Mapping'!A:F,6,),"")</f>
        <v>10469</v>
      </c>
      <c r="AH540" s="13" t="str">
        <f>VLOOKUP(AG540,'PC Mapping'!L:M,2,)</f>
        <v>Bolivar Water</v>
      </c>
    </row>
    <row r="541" spans="1:34" x14ac:dyDescent="0.2">
      <c r="A541" t="s">
        <v>6345</v>
      </c>
      <c r="B541" t="s">
        <v>6338</v>
      </c>
      <c r="C541" t="s">
        <v>4519</v>
      </c>
      <c r="D541" t="s">
        <v>4520</v>
      </c>
      <c r="E541" s="3">
        <v>45821</v>
      </c>
      <c r="F541" t="s">
        <v>44</v>
      </c>
      <c r="G541" t="s">
        <v>3742</v>
      </c>
      <c r="H541" t="s">
        <v>3716</v>
      </c>
      <c r="I541" t="s">
        <v>4534</v>
      </c>
      <c r="J541" t="s">
        <v>4522</v>
      </c>
      <c r="K541" s="2">
        <v>-5</v>
      </c>
      <c r="L541" t="s">
        <v>44</v>
      </c>
      <c r="M541" s="2">
        <v>-5</v>
      </c>
      <c r="N541" t="s">
        <v>4523</v>
      </c>
      <c r="O541" t="s">
        <v>4524</v>
      </c>
      <c r="P541" t="s">
        <v>6346</v>
      </c>
      <c r="Q541" t="s">
        <v>6350</v>
      </c>
      <c r="R541" t="s">
        <v>44</v>
      </c>
      <c r="S541" t="s">
        <v>4527</v>
      </c>
      <c r="T541" s="3">
        <v>45821</v>
      </c>
      <c r="U541" s="3">
        <v>45824</v>
      </c>
      <c r="V541" s="2">
        <v>0</v>
      </c>
      <c r="W541" t="s">
        <v>44</v>
      </c>
      <c r="X541" t="s">
        <v>44</v>
      </c>
      <c r="Y541" t="s">
        <v>6351</v>
      </c>
      <c r="Z541" t="s">
        <v>6349</v>
      </c>
      <c r="AA541" t="s">
        <v>4529</v>
      </c>
      <c r="AB541" t="s">
        <v>4530</v>
      </c>
      <c r="AC541" t="s">
        <v>89</v>
      </c>
      <c r="AD541" t="str">
        <f t="shared" si="8"/>
        <v>10-60</v>
      </c>
      <c r="AE541" t="str">
        <f>VLOOKUP(AD541,'Main_Sub Desc'!C:D,2,)</f>
        <v>LPC from invoicing</v>
      </c>
      <c r="AF541" t="str">
        <f>VLOOKUP(VALUE(H541),'Main_Sub Desc'!F:G,2,)</f>
        <v>Wst Rev Late Payment</v>
      </c>
      <c r="AG541">
        <f>IFERROR(VLOOKUP(VALUE(I541),'PC Mapping'!A:F,6,),"")</f>
        <v>10514</v>
      </c>
      <c r="AH541" s="13" t="str">
        <f>VLOOKUP(AG541,'PC Mapping'!L:M,2,)</f>
        <v>Bolivar Sewer</v>
      </c>
    </row>
    <row r="542" spans="1:34" x14ac:dyDescent="0.2">
      <c r="A542" t="s">
        <v>6352</v>
      </c>
      <c r="B542" t="s">
        <v>6331</v>
      </c>
      <c r="C542" t="s">
        <v>4519</v>
      </c>
      <c r="D542" t="s">
        <v>4520</v>
      </c>
      <c r="E542" s="3">
        <v>45821</v>
      </c>
      <c r="F542" t="s">
        <v>44</v>
      </c>
      <c r="G542" t="s">
        <v>3742</v>
      </c>
      <c r="H542" t="s">
        <v>3716</v>
      </c>
      <c r="I542" t="s">
        <v>4534</v>
      </c>
      <c r="J542" t="s">
        <v>4522</v>
      </c>
      <c r="K542" s="2">
        <v>-5</v>
      </c>
      <c r="L542" t="s">
        <v>44</v>
      </c>
      <c r="M542" s="2">
        <v>-5</v>
      </c>
      <c r="N542" t="s">
        <v>4523</v>
      </c>
      <c r="O542" t="s">
        <v>4524</v>
      </c>
      <c r="P542" t="s">
        <v>6353</v>
      </c>
      <c r="Q542" t="s">
        <v>6354</v>
      </c>
      <c r="R542" t="s">
        <v>44</v>
      </c>
      <c r="S542" t="s">
        <v>4527</v>
      </c>
      <c r="T542" s="3">
        <v>45821</v>
      </c>
      <c r="U542" s="3">
        <v>45824</v>
      </c>
      <c r="V542" s="2">
        <v>0</v>
      </c>
      <c r="W542" t="s">
        <v>44</v>
      </c>
      <c r="X542" t="s">
        <v>44</v>
      </c>
      <c r="Y542" t="s">
        <v>6355</v>
      </c>
      <c r="Z542" t="s">
        <v>777</v>
      </c>
      <c r="AA542" t="s">
        <v>4529</v>
      </c>
      <c r="AB542" t="s">
        <v>4530</v>
      </c>
      <c r="AC542" t="s">
        <v>89</v>
      </c>
      <c r="AD542" t="str">
        <f t="shared" si="8"/>
        <v>10-60</v>
      </c>
      <c r="AE542" t="str">
        <f>VLOOKUP(AD542,'Main_Sub Desc'!C:D,2,)</f>
        <v>LPC from invoicing</v>
      </c>
      <c r="AF542" t="str">
        <f>VLOOKUP(VALUE(H542),'Main_Sub Desc'!F:G,2,)</f>
        <v>Wst Rev Late Payment</v>
      </c>
      <c r="AG542">
        <f>IFERROR(VLOOKUP(VALUE(I542),'PC Mapping'!A:F,6,),"")</f>
        <v>10514</v>
      </c>
      <c r="AH542" s="13" t="str">
        <f>VLOOKUP(AG542,'PC Mapping'!L:M,2,)</f>
        <v>Bolivar Sewer</v>
      </c>
    </row>
    <row r="543" spans="1:34" x14ac:dyDescent="0.2">
      <c r="A543" t="s">
        <v>6352</v>
      </c>
      <c r="B543" t="s">
        <v>6331</v>
      </c>
      <c r="C543" t="s">
        <v>4519</v>
      </c>
      <c r="D543" t="s">
        <v>4520</v>
      </c>
      <c r="E543" s="3">
        <v>45821</v>
      </c>
      <c r="F543" t="s">
        <v>44</v>
      </c>
      <c r="G543" t="s">
        <v>3742</v>
      </c>
      <c r="H543" t="s">
        <v>3722</v>
      </c>
      <c r="I543" t="s">
        <v>4538</v>
      </c>
      <c r="J543" t="s">
        <v>4522</v>
      </c>
      <c r="K543" s="2">
        <v>-5</v>
      </c>
      <c r="L543" t="s">
        <v>44</v>
      </c>
      <c r="M543" s="2">
        <v>-5</v>
      </c>
      <c r="N543" t="s">
        <v>4523</v>
      </c>
      <c r="O543" t="s">
        <v>4524</v>
      </c>
      <c r="P543" t="s">
        <v>6353</v>
      </c>
      <c r="Q543" t="s">
        <v>6356</v>
      </c>
      <c r="R543" t="s">
        <v>44</v>
      </c>
      <c r="S543" t="s">
        <v>4527</v>
      </c>
      <c r="T543" s="3">
        <v>45821</v>
      </c>
      <c r="U543" s="3">
        <v>45824</v>
      </c>
      <c r="V543" s="2">
        <v>0</v>
      </c>
      <c r="W543" t="s">
        <v>44</v>
      </c>
      <c r="X543" t="s">
        <v>44</v>
      </c>
      <c r="Y543" t="s">
        <v>6357</v>
      </c>
      <c r="Z543" t="s">
        <v>777</v>
      </c>
      <c r="AA543" t="s">
        <v>4529</v>
      </c>
      <c r="AB543" t="s">
        <v>4530</v>
      </c>
      <c r="AC543" t="s">
        <v>89</v>
      </c>
      <c r="AD543" t="str">
        <f t="shared" si="8"/>
        <v>10-60</v>
      </c>
      <c r="AE543" t="str">
        <f>VLOOKUP(AD543,'Main_Sub Desc'!C:D,2,)</f>
        <v>LPC from invoicing</v>
      </c>
      <c r="AF543" t="str">
        <f>VLOOKUP(VALUE(H543),'Main_Sub Desc'!F:G,2,)</f>
        <v>Wtr Rev Late Payment</v>
      </c>
      <c r="AG543">
        <f>IFERROR(VLOOKUP(VALUE(I543),'PC Mapping'!A:F,6,),"")</f>
        <v>10469</v>
      </c>
      <c r="AH543" s="13" t="str">
        <f>VLOOKUP(AG543,'PC Mapping'!L:M,2,)</f>
        <v>Bolivar Water</v>
      </c>
    </row>
    <row r="544" spans="1:34" x14ac:dyDescent="0.2">
      <c r="A544" t="s">
        <v>6358</v>
      </c>
      <c r="B544" t="s">
        <v>6359</v>
      </c>
      <c r="C544" t="s">
        <v>4519</v>
      </c>
      <c r="D544" t="s">
        <v>4520</v>
      </c>
      <c r="E544" s="3">
        <v>45824</v>
      </c>
      <c r="F544" t="s">
        <v>44</v>
      </c>
      <c r="G544" t="s">
        <v>3742</v>
      </c>
      <c r="H544" t="s">
        <v>3722</v>
      </c>
      <c r="I544" t="s">
        <v>4538</v>
      </c>
      <c r="J544" t="s">
        <v>4522</v>
      </c>
      <c r="K544" s="2">
        <v>-5</v>
      </c>
      <c r="L544" t="s">
        <v>44</v>
      </c>
      <c r="M544" s="2">
        <v>-5</v>
      </c>
      <c r="N544" t="s">
        <v>4523</v>
      </c>
      <c r="O544" t="s">
        <v>4524</v>
      </c>
      <c r="P544" t="s">
        <v>6360</v>
      </c>
      <c r="Q544" t="s">
        <v>6361</v>
      </c>
      <c r="R544" t="s">
        <v>44</v>
      </c>
      <c r="S544" t="s">
        <v>4527</v>
      </c>
      <c r="T544" s="3">
        <v>45824</v>
      </c>
      <c r="U544" s="3">
        <v>45825</v>
      </c>
      <c r="V544" s="2">
        <v>0</v>
      </c>
      <c r="W544" t="s">
        <v>44</v>
      </c>
      <c r="X544" t="s">
        <v>44</v>
      </c>
      <c r="Y544" t="s">
        <v>6362</v>
      </c>
      <c r="Z544" t="s">
        <v>1115</v>
      </c>
      <c r="AA544" t="s">
        <v>4529</v>
      </c>
      <c r="AB544" t="s">
        <v>4530</v>
      </c>
      <c r="AC544" t="s">
        <v>89</v>
      </c>
      <c r="AD544" t="str">
        <f t="shared" si="8"/>
        <v>10-60</v>
      </c>
      <c r="AE544" t="str">
        <f>VLOOKUP(AD544,'Main_Sub Desc'!C:D,2,)</f>
        <v>LPC from invoicing</v>
      </c>
      <c r="AF544" t="str">
        <f>VLOOKUP(VALUE(H544),'Main_Sub Desc'!F:G,2,)</f>
        <v>Wtr Rev Late Payment</v>
      </c>
      <c r="AG544">
        <f>IFERROR(VLOOKUP(VALUE(I544),'PC Mapping'!A:F,6,),"")</f>
        <v>10469</v>
      </c>
      <c r="AH544" s="13" t="str">
        <f>VLOOKUP(AG544,'PC Mapping'!L:M,2,)</f>
        <v>Bolivar Water</v>
      </c>
    </row>
    <row r="545" spans="1:34" x14ac:dyDescent="0.2">
      <c r="A545" t="s">
        <v>6358</v>
      </c>
      <c r="B545" t="s">
        <v>6359</v>
      </c>
      <c r="C545" t="s">
        <v>4519</v>
      </c>
      <c r="D545" t="s">
        <v>4520</v>
      </c>
      <c r="E545" s="3">
        <v>45824</v>
      </c>
      <c r="F545" t="s">
        <v>44</v>
      </c>
      <c r="G545" t="s">
        <v>3742</v>
      </c>
      <c r="H545" t="s">
        <v>3716</v>
      </c>
      <c r="I545" t="s">
        <v>4534</v>
      </c>
      <c r="J545" t="s">
        <v>4522</v>
      </c>
      <c r="K545" s="2">
        <v>-5</v>
      </c>
      <c r="L545" t="s">
        <v>44</v>
      </c>
      <c r="M545" s="2">
        <v>-5</v>
      </c>
      <c r="N545" t="s">
        <v>4523</v>
      </c>
      <c r="O545" t="s">
        <v>4524</v>
      </c>
      <c r="P545" t="s">
        <v>6360</v>
      </c>
      <c r="Q545" t="s">
        <v>6363</v>
      </c>
      <c r="R545" t="s">
        <v>44</v>
      </c>
      <c r="S545" t="s">
        <v>4527</v>
      </c>
      <c r="T545" s="3">
        <v>45824</v>
      </c>
      <c r="U545" s="3">
        <v>45825</v>
      </c>
      <c r="V545" s="2">
        <v>0</v>
      </c>
      <c r="W545" t="s">
        <v>44</v>
      </c>
      <c r="X545" t="s">
        <v>44</v>
      </c>
      <c r="Y545" t="s">
        <v>6364</v>
      </c>
      <c r="Z545" t="s">
        <v>1115</v>
      </c>
      <c r="AA545" t="s">
        <v>4529</v>
      </c>
      <c r="AB545" t="s">
        <v>4530</v>
      </c>
      <c r="AC545" t="s">
        <v>89</v>
      </c>
      <c r="AD545" t="str">
        <f t="shared" si="8"/>
        <v>10-60</v>
      </c>
      <c r="AE545" t="str">
        <f>VLOOKUP(AD545,'Main_Sub Desc'!C:D,2,)</f>
        <v>LPC from invoicing</v>
      </c>
      <c r="AF545" t="str">
        <f>VLOOKUP(VALUE(H545),'Main_Sub Desc'!F:G,2,)</f>
        <v>Wst Rev Late Payment</v>
      </c>
      <c r="AG545">
        <f>IFERROR(VLOOKUP(VALUE(I545),'PC Mapping'!A:F,6,),"")</f>
        <v>10514</v>
      </c>
      <c r="AH545" s="13" t="str">
        <f>VLOOKUP(AG545,'PC Mapping'!L:M,2,)</f>
        <v>Bolivar Sewer</v>
      </c>
    </row>
    <row r="546" spans="1:34" x14ac:dyDescent="0.2">
      <c r="A546" t="s">
        <v>6365</v>
      </c>
      <c r="B546" t="s">
        <v>6359</v>
      </c>
      <c r="C546" t="s">
        <v>4519</v>
      </c>
      <c r="D546" t="s">
        <v>4520</v>
      </c>
      <c r="E546" s="3">
        <v>45824</v>
      </c>
      <c r="F546" t="s">
        <v>44</v>
      </c>
      <c r="G546" t="s">
        <v>3742</v>
      </c>
      <c r="H546" t="s">
        <v>3716</v>
      </c>
      <c r="I546" t="s">
        <v>4534</v>
      </c>
      <c r="J546" t="s">
        <v>4522</v>
      </c>
      <c r="K546" s="2">
        <v>-5</v>
      </c>
      <c r="L546" t="s">
        <v>44</v>
      </c>
      <c r="M546" s="2">
        <v>-5</v>
      </c>
      <c r="N546" t="s">
        <v>4523</v>
      </c>
      <c r="O546" t="s">
        <v>4524</v>
      </c>
      <c r="P546" t="s">
        <v>6366</v>
      </c>
      <c r="Q546" t="s">
        <v>6367</v>
      </c>
      <c r="R546" t="s">
        <v>44</v>
      </c>
      <c r="S546" t="s">
        <v>4527</v>
      </c>
      <c r="T546" s="3">
        <v>45824</v>
      </c>
      <c r="U546" s="3">
        <v>45825</v>
      </c>
      <c r="V546" s="2">
        <v>0</v>
      </c>
      <c r="W546" t="s">
        <v>44</v>
      </c>
      <c r="X546" t="s">
        <v>44</v>
      </c>
      <c r="Y546" t="s">
        <v>6368</v>
      </c>
      <c r="Z546" t="s">
        <v>6369</v>
      </c>
      <c r="AA546" t="s">
        <v>4529</v>
      </c>
      <c r="AB546" t="s">
        <v>4530</v>
      </c>
      <c r="AC546" t="s">
        <v>89</v>
      </c>
      <c r="AD546" t="str">
        <f t="shared" si="8"/>
        <v>10-60</v>
      </c>
      <c r="AE546" t="str">
        <f>VLOOKUP(AD546,'Main_Sub Desc'!C:D,2,)</f>
        <v>LPC from invoicing</v>
      </c>
      <c r="AF546" t="str">
        <f>VLOOKUP(VALUE(H546),'Main_Sub Desc'!F:G,2,)</f>
        <v>Wst Rev Late Payment</v>
      </c>
      <c r="AG546">
        <f>IFERROR(VLOOKUP(VALUE(I546),'PC Mapping'!A:F,6,),"")</f>
        <v>10514</v>
      </c>
      <c r="AH546" s="13" t="str">
        <f>VLOOKUP(AG546,'PC Mapping'!L:M,2,)</f>
        <v>Bolivar Sewer</v>
      </c>
    </row>
    <row r="547" spans="1:34" x14ac:dyDescent="0.2">
      <c r="A547" t="s">
        <v>6365</v>
      </c>
      <c r="B547" t="s">
        <v>6359</v>
      </c>
      <c r="C547" t="s">
        <v>4519</v>
      </c>
      <c r="D547" t="s">
        <v>4520</v>
      </c>
      <c r="E547" s="3">
        <v>45824</v>
      </c>
      <c r="F547" t="s">
        <v>44</v>
      </c>
      <c r="G547" t="s">
        <v>3742</v>
      </c>
      <c r="H547" t="s">
        <v>3722</v>
      </c>
      <c r="I547" t="s">
        <v>4538</v>
      </c>
      <c r="J547" t="s">
        <v>4522</v>
      </c>
      <c r="K547" s="2">
        <v>-5</v>
      </c>
      <c r="L547" t="s">
        <v>44</v>
      </c>
      <c r="M547" s="2">
        <v>-5</v>
      </c>
      <c r="N547" t="s">
        <v>4523</v>
      </c>
      <c r="O547" t="s">
        <v>4524</v>
      </c>
      <c r="P547" t="s">
        <v>6366</v>
      </c>
      <c r="Q547" t="s">
        <v>6370</v>
      </c>
      <c r="R547" t="s">
        <v>44</v>
      </c>
      <c r="S547" t="s">
        <v>4527</v>
      </c>
      <c r="T547" s="3">
        <v>45824</v>
      </c>
      <c r="U547" s="3">
        <v>45825</v>
      </c>
      <c r="V547" s="2">
        <v>0</v>
      </c>
      <c r="W547" t="s">
        <v>44</v>
      </c>
      <c r="X547" t="s">
        <v>44</v>
      </c>
      <c r="Y547" t="s">
        <v>6371</v>
      </c>
      <c r="Z547" t="s">
        <v>6369</v>
      </c>
      <c r="AA547" t="s">
        <v>4529</v>
      </c>
      <c r="AB547" t="s">
        <v>4530</v>
      </c>
      <c r="AC547" t="s">
        <v>89</v>
      </c>
      <c r="AD547" t="str">
        <f t="shared" si="8"/>
        <v>10-60</v>
      </c>
      <c r="AE547" t="str">
        <f>VLOOKUP(AD547,'Main_Sub Desc'!C:D,2,)</f>
        <v>LPC from invoicing</v>
      </c>
      <c r="AF547" t="str">
        <f>VLOOKUP(VALUE(H547),'Main_Sub Desc'!F:G,2,)</f>
        <v>Wtr Rev Late Payment</v>
      </c>
      <c r="AG547">
        <f>IFERROR(VLOOKUP(VALUE(I547),'PC Mapping'!A:F,6,),"")</f>
        <v>10469</v>
      </c>
      <c r="AH547" s="13" t="str">
        <f>VLOOKUP(AG547,'PC Mapping'!L:M,2,)</f>
        <v>Bolivar Water</v>
      </c>
    </row>
    <row r="548" spans="1:34" x14ac:dyDescent="0.2">
      <c r="A548" t="s">
        <v>6372</v>
      </c>
      <c r="B548" t="s">
        <v>6359</v>
      </c>
      <c r="C548" t="s">
        <v>4519</v>
      </c>
      <c r="D548" t="s">
        <v>4520</v>
      </c>
      <c r="E548" s="3">
        <v>45824</v>
      </c>
      <c r="F548" t="s">
        <v>44</v>
      </c>
      <c r="G548" t="s">
        <v>3742</v>
      </c>
      <c r="H548" t="s">
        <v>3716</v>
      </c>
      <c r="I548" t="s">
        <v>4534</v>
      </c>
      <c r="J548" t="s">
        <v>4522</v>
      </c>
      <c r="K548" s="2">
        <v>-5</v>
      </c>
      <c r="L548" t="s">
        <v>44</v>
      </c>
      <c r="M548" s="2">
        <v>-5</v>
      </c>
      <c r="N548" t="s">
        <v>4523</v>
      </c>
      <c r="O548" t="s">
        <v>4524</v>
      </c>
      <c r="P548" t="s">
        <v>6373</v>
      </c>
      <c r="Q548" t="s">
        <v>6374</v>
      </c>
      <c r="R548" t="s">
        <v>44</v>
      </c>
      <c r="S548" t="s">
        <v>4527</v>
      </c>
      <c r="T548" s="3">
        <v>45824</v>
      </c>
      <c r="U548" s="3">
        <v>45825</v>
      </c>
      <c r="V548" s="2">
        <v>0</v>
      </c>
      <c r="W548" t="s">
        <v>44</v>
      </c>
      <c r="X548" t="s">
        <v>44</v>
      </c>
      <c r="Y548" t="s">
        <v>6375</v>
      </c>
      <c r="Z548" t="s">
        <v>1104</v>
      </c>
      <c r="AA548" t="s">
        <v>4529</v>
      </c>
      <c r="AB548" t="s">
        <v>4530</v>
      </c>
      <c r="AC548" t="s">
        <v>99</v>
      </c>
      <c r="AD548" t="str">
        <f t="shared" si="8"/>
        <v>10-60</v>
      </c>
      <c r="AE548" t="str">
        <f>VLOOKUP(AD548,'Main_Sub Desc'!C:D,2,)</f>
        <v>LPC from invoicing</v>
      </c>
      <c r="AF548" t="str">
        <f>VLOOKUP(VALUE(H548),'Main_Sub Desc'!F:G,2,)</f>
        <v>Wst Rev Late Payment</v>
      </c>
      <c r="AG548">
        <f>IFERROR(VLOOKUP(VALUE(I548),'PC Mapping'!A:F,6,),"")</f>
        <v>10514</v>
      </c>
      <c r="AH548" s="13" t="str">
        <f>VLOOKUP(AG548,'PC Mapping'!L:M,2,)</f>
        <v>Bolivar Sewer</v>
      </c>
    </row>
    <row r="549" spans="1:34" x14ac:dyDescent="0.2">
      <c r="A549" t="s">
        <v>6372</v>
      </c>
      <c r="B549" t="s">
        <v>6359</v>
      </c>
      <c r="C549" t="s">
        <v>4519</v>
      </c>
      <c r="D549" t="s">
        <v>4520</v>
      </c>
      <c r="E549" s="3">
        <v>45824</v>
      </c>
      <c r="F549" t="s">
        <v>44</v>
      </c>
      <c r="G549" t="s">
        <v>3742</v>
      </c>
      <c r="H549" t="s">
        <v>3722</v>
      </c>
      <c r="I549" t="s">
        <v>4538</v>
      </c>
      <c r="J549" t="s">
        <v>4522</v>
      </c>
      <c r="K549" s="2">
        <v>-5</v>
      </c>
      <c r="L549" t="s">
        <v>44</v>
      </c>
      <c r="M549" s="2">
        <v>-5</v>
      </c>
      <c r="N549" t="s">
        <v>4523</v>
      </c>
      <c r="O549" t="s">
        <v>4524</v>
      </c>
      <c r="P549" t="s">
        <v>6373</v>
      </c>
      <c r="Q549" t="s">
        <v>6376</v>
      </c>
      <c r="R549" t="s">
        <v>44</v>
      </c>
      <c r="S549" t="s">
        <v>4527</v>
      </c>
      <c r="T549" s="3">
        <v>45824</v>
      </c>
      <c r="U549" s="3">
        <v>45825</v>
      </c>
      <c r="V549" s="2">
        <v>0</v>
      </c>
      <c r="W549" t="s">
        <v>44</v>
      </c>
      <c r="X549" t="s">
        <v>44</v>
      </c>
      <c r="Y549" t="s">
        <v>6377</v>
      </c>
      <c r="Z549" t="s">
        <v>1104</v>
      </c>
      <c r="AA549" t="s">
        <v>4529</v>
      </c>
      <c r="AB549" t="s">
        <v>4530</v>
      </c>
      <c r="AC549" t="s">
        <v>99</v>
      </c>
      <c r="AD549" t="str">
        <f t="shared" si="8"/>
        <v>10-60</v>
      </c>
      <c r="AE549" t="str">
        <f>VLOOKUP(AD549,'Main_Sub Desc'!C:D,2,)</f>
        <v>LPC from invoicing</v>
      </c>
      <c r="AF549" t="str">
        <f>VLOOKUP(VALUE(H549),'Main_Sub Desc'!F:G,2,)</f>
        <v>Wtr Rev Late Payment</v>
      </c>
      <c r="AG549">
        <f>IFERROR(VLOOKUP(VALUE(I549),'PC Mapping'!A:F,6,),"")</f>
        <v>10469</v>
      </c>
      <c r="AH549" s="13" t="str">
        <f>VLOOKUP(AG549,'PC Mapping'!L:M,2,)</f>
        <v>Bolivar Water</v>
      </c>
    </row>
    <row r="550" spans="1:34" x14ac:dyDescent="0.2">
      <c r="A550" t="s">
        <v>6378</v>
      </c>
      <c r="B550" t="s">
        <v>6359</v>
      </c>
      <c r="C550" t="s">
        <v>4519</v>
      </c>
      <c r="D550" t="s">
        <v>4520</v>
      </c>
      <c r="E550" s="3">
        <v>45824</v>
      </c>
      <c r="F550" t="s">
        <v>44</v>
      </c>
      <c r="G550" t="s">
        <v>3742</v>
      </c>
      <c r="H550" t="s">
        <v>3716</v>
      </c>
      <c r="I550" t="s">
        <v>4534</v>
      </c>
      <c r="J550" t="s">
        <v>4522</v>
      </c>
      <c r="K550" s="2">
        <v>-5</v>
      </c>
      <c r="L550" t="s">
        <v>44</v>
      </c>
      <c r="M550" s="2">
        <v>-5</v>
      </c>
      <c r="N550" t="s">
        <v>4523</v>
      </c>
      <c r="O550" t="s">
        <v>4524</v>
      </c>
      <c r="P550" t="s">
        <v>5125</v>
      </c>
      <c r="Q550" t="s">
        <v>6379</v>
      </c>
      <c r="R550" t="s">
        <v>44</v>
      </c>
      <c r="S550" t="s">
        <v>4527</v>
      </c>
      <c r="T550" s="3">
        <v>45824</v>
      </c>
      <c r="U550" s="3">
        <v>45825</v>
      </c>
      <c r="V550" s="2">
        <v>0</v>
      </c>
      <c r="W550" t="s">
        <v>44</v>
      </c>
      <c r="X550" t="s">
        <v>44</v>
      </c>
      <c r="Y550" t="s">
        <v>6380</v>
      </c>
      <c r="Z550" t="s">
        <v>794</v>
      </c>
      <c r="AA550" t="s">
        <v>4529</v>
      </c>
      <c r="AB550" t="s">
        <v>4530</v>
      </c>
      <c r="AC550" t="s">
        <v>89</v>
      </c>
      <c r="AD550" t="str">
        <f t="shared" si="8"/>
        <v>10-60</v>
      </c>
      <c r="AE550" t="str">
        <f>VLOOKUP(AD550,'Main_Sub Desc'!C:D,2,)</f>
        <v>LPC from invoicing</v>
      </c>
      <c r="AF550" t="str">
        <f>VLOOKUP(VALUE(H550),'Main_Sub Desc'!F:G,2,)</f>
        <v>Wst Rev Late Payment</v>
      </c>
      <c r="AG550">
        <f>IFERROR(VLOOKUP(VALUE(I550),'PC Mapping'!A:F,6,),"")</f>
        <v>10514</v>
      </c>
      <c r="AH550" s="13" t="str">
        <f>VLOOKUP(AG550,'PC Mapping'!L:M,2,)</f>
        <v>Bolivar Sewer</v>
      </c>
    </row>
    <row r="551" spans="1:34" x14ac:dyDescent="0.2">
      <c r="A551" t="s">
        <v>6378</v>
      </c>
      <c r="B551" t="s">
        <v>6359</v>
      </c>
      <c r="C551" t="s">
        <v>4519</v>
      </c>
      <c r="D551" t="s">
        <v>4520</v>
      </c>
      <c r="E551" s="3">
        <v>45824</v>
      </c>
      <c r="F551" t="s">
        <v>44</v>
      </c>
      <c r="G551" t="s">
        <v>3742</v>
      </c>
      <c r="H551" t="s">
        <v>3722</v>
      </c>
      <c r="I551" t="s">
        <v>4538</v>
      </c>
      <c r="J551" t="s">
        <v>4522</v>
      </c>
      <c r="K551" s="2">
        <v>-5</v>
      </c>
      <c r="L551" t="s">
        <v>44</v>
      </c>
      <c r="M551" s="2">
        <v>-5</v>
      </c>
      <c r="N551" t="s">
        <v>4523</v>
      </c>
      <c r="O551" t="s">
        <v>4524</v>
      </c>
      <c r="P551" t="s">
        <v>5125</v>
      </c>
      <c r="Q551" t="s">
        <v>6381</v>
      </c>
      <c r="R551" t="s">
        <v>44</v>
      </c>
      <c r="S551" t="s">
        <v>4527</v>
      </c>
      <c r="T551" s="3">
        <v>45824</v>
      </c>
      <c r="U551" s="3">
        <v>45825</v>
      </c>
      <c r="V551" s="2">
        <v>0</v>
      </c>
      <c r="W551" t="s">
        <v>44</v>
      </c>
      <c r="X551" t="s">
        <v>44</v>
      </c>
      <c r="Y551" t="s">
        <v>6382</v>
      </c>
      <c r="Z551" t="s">
        <v>794</v>
      </c>
      <c r="AA551" t="s">
        <v>4529</v>
      </c>
      <c r="AB551" t="s">
        <v>4530</v>
      </c>
      <c r="AC551" t="s">
        <v>89</v>
      </c>
      <c r="AD551" t="str">
        <f t="shared" si="8"/>
        <v>10-60</v>
      </c>
      <c r="AE551" t="str">
        <f>VLOOKUP(AD551,'Main_Sub Desc'!C:D,2,)</f>
        <v>LPC from invoicing</v>
      </c>
      <c r="AF551" t="str">
        <f>VLOOKUP(VALUE(H551),'Main_Sub Desc'!F:G,2,)</f>
        <v>Wtr Rev Late Payment</v>
      </c>
      <c r="AG551">
        <f>IFERROR(VLOOKUP(VALUE(I551),'PC Mapping'!A:F,6,),"")</f>
        <v>10469</v>
      </c>
      <c r="AH551" s="13" t="str">
        <f>VLOOKUP(AG551,'PC Mapping'!L:M,2,)</f>
        <v>Bolivar Water</v>
      </c>
    </row>
    <row r="552" spans="1:34" x14ac:dyDescent="0.2">
      <c r="A552" t="s">
        <v>6383</v>
      </c>
      <c r="B552" t="s">
        <v>6359</v>
      </c>
      <c r="C552" t="s">
        <v>4519</v>
      </c>
      <c r="D552" t="s">
        <v>4520</v>
      </c>
      <c r="E552" s="3">
        <v>45824</v>
      </c>
      <c r="F552" t="s">
        <v>44</v>
      </c>
      <c r="G552" t="s">
        <v>3742</v>
      </c>
      <c r="H552" t="s">
        <v>3716</v>
      </c>
      <c r="I552" t="s">
        <v>4534</v>
      </c>
      <c r="J552" t="s">
        <v>4522</v>
      </c>
      <c r="K552" s="2">
        <v>-5</v>
      </c>
      <c r="L552" t="s">
        <v>44</v>
      </c>
      <c r="M552" s="2">
        <v>-5</v>
      </c>
      <c r="N552" t="s">
        <v>4523</v>
      </c>
      <c r="O552" t="s">
        <v>4524</v>
      </c>
      <c r="P552" t="s">
        <v>6384</v>
      </c>
      <c r="Q552" t="s">
        <v>6385</v>
      </c>
      <c r="R552" t="s">
        <v>44</v>
      </c>
      <c r="S552" t="s">
        <v>4527</v>
      </c>
      <c r="T552" s="3">
        <v>45824</v>
      </c>
      <c r="U552" s="3">
        <v>45825</v>
      </c>
      <c r="V552" s="2">
        <v>0</v>
      </c>
      <c r="W552" t="s">
        <v>44</v>
      </c>
      <c r="X552" t="s">
        <v>44</v>
      </c>
      <c r="Y552" t="s">
        <v>6386</v>
      </c>
      <c r="Z552" t="s">
        <v>661</v>
      </c>
      <c r="AA552" t="s">
        <v>4529</v>
      </c>
      <c r="AB552" t="s">
        <v>4530</v>
      </c>
      <c r="AC552" t="s">
        <v>89</v>
      </c>
      <c r="AD552" t="str">
        <f t="shared" si="8"/>
        <v>10-60</v>
      </c>
      <c r="AE552" t="str">
        <f>VLOOKUP(AD552,'Main_Sub Desc'!C:D,2,)</f>
        <v>LPC from invoicing</v>
      </c>
      <c r="AF552" t="str">
        <f>VLOOKUP(VALUE(H552),'Main_Sub Desc'!F:G,2,)</f>
        <v>Wst Rev Late Payment</v>
      </c>
      <c r="AG552">
        <f>IFERROR(VLOOKUP(VALUE(I552),'PC Mapping'!A:F,6,),"")</f>
        <v>10514</v>
      </c>
      <c r="AH552" s="13" t="str">
        <f>VLOOKUP(AG552,'PC Mapping'!L:M,2,)</f>
        <v>Bolivar Sewer</v>
      </c>
    </row>
    <row r="553" spans="1:34" x14ac:dyDescent="0.2">
      <c r="A553" t="s">
        <v>6383</v>
      </c>
      <c r="B553" t="s">
        <v>6359</v>
      </c>
      <c r="C553" t="s">
        <v>4519</v>
      </c>
      <c r="D553" t="s">
        <v>4520</v>
      </c>
      <c r="E553" s="3">
        <v>45824</v>
      </c>
      <c r="F553" t="s">
        <v>44</v>
      </c>
      <c r="G553" t="s">
        <v>3742</v>
      </c>
      <c r="H553" t="s">
        <v>3722</v>
      </c>
      <c r="I553" t="s">
        <v>4538</v>
      </c>
      <c r="J553" t="s">
        <v>4522</v>
      </c>
      <c r="K553" s="2">
        <v>-5</v>
      </c>
      <c r="L553" t="s">
        <v>44</v>
      </c>
      <c r="M553" s="2">
        <v>-5</v>
      </c>
      <c r="N553" t="s">
        <v>4523</v>
      </c>
      <c r="O553" t="s">
        <v>4524</v>
      </c>
      <c r="P553" t="s">
        <v>6384</v>
      </c>
      <c r="Q553" t="s">
        <v>6387</v>
      </c>
      <c r="R553" t="s">
        <v>44</v>
      </c>
      <c r="S553" t="s">
        <v>4527</v>
      </c>
      <c r="T553" s="3">
        <v>45824</v>
      </c>
      <c r="U553" s="3">
        <v>45825</v>
      </c>
      <c r="V553" s="2">
        <v>0</v>
      </c>
      <c r="W553" t="s">
        <v>44</v>
      </c>
      <c r="X553" t="s">
        <v>44</v>
      </c>
      <c r="Y553" t="s">
        <v>6388</v>
      </c>
      <c r="Z553" t="s">
        <v>661</v>
      </c>
      <c r="AA553" t="s">
        <v>4529</v>
      </c>
      <c r="AB553" t="s">
        <v>4530</v>
      </c>
      <c r="AC553" t="s">
        <v>89</v>
      </c>
      <c r="AD553" t="str">
        <f t="shared" si="8"/>
        <v>10-60</v>
      </c>
      <c r="AE553" t="str">
        <f>VLOOKUP(AD553,'Main_Sub Desc'!C:D,2,)</f>
        <v>LPC from invoicing</v>
      </c>
      <c r="AF553" t="str">
        <f>VLOOKUP(VALUE(H553),'Main_Sub Desc'!F:G,2,)</f>
        <v>Wtr Rev Late Payment</v>
      </c>
      <c r="AG553">
        <f>IFERROR(VLOOKUP(VALUE(I553),'PC Mapping'!A:F,6,),"")</f>
        <v>10469</v>
      </c>
      <c r="AH553" s="13" t="str">
        <f>VLOOKUP(AG553,'PC Mapping'!L:M,2,)</f>
        <v>Bolivar Water</v>
      </c>
    </row>
    <row r="554" spans="1:34" x14ac:dyDescent="0.2">
      <c r="A554" t="s">
        <v>6389</v>
      </c>
      <c r="B554" t="s">
        <v>6359</v>
      </c>
      <c r="C554" t="s">
        <v>4519</v>
      </c>
      <c r="D554" t="s">
        <v>4520</v>
      </c>
      <c r="E554" s="3">
        <v>45824</v>
      </c>
      <c r="F554" t="s">
        <v>44</v>
      </c>
      <c r="G554" t="s">
        <v>3742</v>
      </c>
      <c r="H554" t="s">
        <v>3722</v>
      </c>
      <c r="I554" t="s">
        <v>4538</v>
      </c>
      <c r="J554" t="s">
        <v>4522</v>
      </c>
      <c r="K554" s="2">
        <v>-5</v>
      </c>
      <c r="L554" t="s">
        <v>44</v>
      </c>
      <c r="M554" s="2">
        <v>-5</v>
      </c>
      <c r="N554" t="s">
        <v>4523</v>
      </c>
      <c r="O554" t="s">
        <v>4524</v>
      </c>
      <c r="P554" t="s">
        <v>6390</v>
      </c>
      <c r="Q554" t="s">
        <v>6391</v>
      </c>
      <c r="R554" t="s">
        <v>44</v>
      </c>
      <c r="S554" t="s">
        <v>4527</v>
      </c>
      <c r="T554" s="3">
        <v>45824</v>
      </c>
      <c r="U554" s="3">
        <v>45825</v>
      </c>
      <c r="V554" s="2">
        <v>0</v>
      </c>
      <c r="W554" t="s">
        <v>44</v>
      </c>
      <c r="X554" t="s">
        <v>44</v>
      </c>
      <c r="Y554" t="s">
        <v>6392</v>
      </c>
      <c r="Z554" t="s">
        <v>6393</v>
      </c>
      <c r="AA554" t="s">
        <v>4529</v>
      </c>
      <c r="AB554" t="s">
        <v>4530</v>
      </c>
      <c r="AC554" t="s">
        <v>89</v>
      </c>
      <c r="AD554" t="str">
        <f t="shared" si="8"/>
        <v>10-60</v>
      </c>
      <c r="AE554" t="str">
        <f>VLOOKUP(AD554,'Main_Sub Desc'!C:D,2,)</f>
        <v>LPC from invoicing</v>
      </c>
      <c r="AF554" t="str">
        <f>VLOOKUP(VALUE(H554),'Main_Sub Desc'!F:G,2,)</f>
        <v>Wtr Rev Late Payment</v>
      </c>
      <c r="AG554">
        <f>IFERROR(VLOOKUP(VALUE(I554),'PC Mapping'!A:F,6,),"")</f>
        <v>10469</v>
      </c>
      <c r="AH554" s="13" t="str">
        <f>VLOOKUP(AG554,'PC Mapping'!L:M,2,)</f>
        <v>Bolivar Water</v>
      </c>
    </row>
    <row r="555" spans="1:34" x14ac:dyDescent="0.2">
      <c r="A555" t="s">
        <v>6389</v>
      </c>
      <c r="B555" t="s">
        <v>6359</v>
      </c>
      <c r="C555" t="s">
        <v>4519</v>
      </c>
      <c r="D555" t="s">
        <v>4520</v>
      </c>
      <c r="E555" s="3">
        <v>45824</v>
      </c>
      <c r="F555" t="s">
        <v>44</v>
      </c>
      <c r="G555" t="s">
        <v>3742</v>
      </c>
      <c r="H555" t="s">
        <v>3716</v>
      </c>
      <c r="I555" t="s">
        <v>4534</v>
      </c>
      <c r="J555" t="s">
        <v>4522</v>
      </c>
      <c r="K555" s="2">
        <v>-5</v>
      </c>
      <c r="L555" t="s">
        <v>44</v>
      </c>
      <c r="M555" s="2">
        <v>-5</v>
      </c>
      <c r="N555" t="s">
        <v>4523</v>
      </c>
      <c r="O555" t="s">
        <v>4524</v>
      </c>
      <c r="P555" t="s">
        <v>6390</v>
      </c>
      <c r="Q555" t="s">
        <v>6394</v>
      </c>
      <c r="R555" t="s">
        <v>44</v>
      </c>
      <c r="S555" t="s">
        <v>4527</v>
      </c>
      <c r="T555" s="3">
        <v>45824</v>
      </c>
      <c r="U555" s="3">
        <v>45825</v>
      </c>
      <c r="V555" s="2">
        <v>0</v>
      </c>
      <c r="W555" t="s">
        <v>44</v>
      </c>
      <c r="X555" t="s">
        <v>44</v>
      </c>
      <c r="Y555" t="s">
        <v>6395</v>
      </c>
      <c r="Z555" t="s">
        <v>6393</v>
      </c>
      <c r="AA555" t="s">
        <v>4529</v>
      </c>
      <c r="AB555" t="s">
        <v>4530</v>
      </c>
      <c r="AC555" t="s">
        <v>89</v>
      </c>
      <c r="AD555" t="str">
        <f t="shared" si="8"/>
        <v>10-60</v>
      </c>
      <c r="AE555" t="str">
        <f>VLOOKUP(AD555,'Main_Sub Desc'!C:D,2,)</f>
        <v>LPC from invoicing</v>
      </c>
      <c r="AF555" t="str">
        <f>VLOOKUP(VALUE(H555),'Main_Sub Desc'!F:G,2,)</f>
        <v>Wst Rev Late Payment</v>
      </c>
      <c r="AG555">
        <f>IFERROR(VLOOKUP(VALUE(I555),'PC Mapping'!A:F,6,),"")</f>
        <v>10514</v>
      </c>
      <c r="AH555" s="13" t="str">
        <f>VLOOKUP(AG555,'PC Mapping'!L:M,2,)</f>
        <v>Bolivar Sewer</v>
      </c>
    </row>
    <row r="556" spans="1:34" x14ac:dyDescent="0.2">
      <c r="A556" t="s">
        <v>6396</v>
      </c>
      <c r="B556" t="s">
        <v>6359</v>
      </c>
      <c r="C556" t="s">
        <v>4519</v>
      </c>
      <c r="D556" t="s">
        <v>4520</v>
      </c>
      <c r="E556" s="3">
        <v>45824</v>
      </c>
      <c r="F556" t="s">
        <v>44</v>
      </c>
      <c r="G556" t="s">
        <v>3742</v>
      </c>
      <c r="H556" t="s">
        <v>3716</v>
      </c>
      <c r="I556" t="s">
        <v>4534</v>
      </c>
      <c r="J556" t="s">
        <v>4522</v>
      </c>
      <c r="K556" s="2">
        <v>-9.26</v>
      </c>
      <c r="L556" t="s">
        <v>44</v>
      </c>
      <c r="M556" s="2">
        <v>-9.26</v>
      </c>
      <c r="N556" t="s">
        <v>4523</v>
      </c>
      <c r="O556" t="s">
        <v>4524</v>
      </c>
      <c r="P556" t="s">
        <v>5143</v>
      </c>
      <c r="Q556" t="s">
        <v>6397</v>
      </c>
      <c r="R556" t="s">
        <v>44</v>
      </c>
      <c r="S556" t="s">
        <v>4527</v>
      </c>
      <c r="T556" s="3">
        <v>45824</v>
      </c>
      <c r="U556" s="3">
        <v>45825</v>
      </c>
      <c r="V556" s="2">
        <v>0</v>
      </c>
      <c r="W556" t="s">
        <v>44</v>
      </c>
      <c r="X556" t="s">
        <v>44</v>
      </c>
      <c r="Y556" t="s">
        <v>6398</v>
      </c>
      <c r="Z556" t="s">
        <v>514</v>
      </c>
      <c r="AA556" t="s">
        <v>4529</v>
      </c>
      <c r="AB556" t="s">
        <v>4530</v>
      </c>
      <c r="AC556" t="s">
        <v>99</v>
      </c>
      <c r="AD556" t="str">
        <f t="shared" si="8"/>
        <v>10-60</v>
      </c>
      <c r="AE556" t="str">
        <f>VLOOKUP(AD556,'Main_Sub Desc'!C:D,2,)</f>
        <v>LPC from invoicing</v>
      </c>
      <c r="AF556" t="str">
        <f>VLOOKUP(VALUE(H556),'Main_Sub Desc'!F:G,2,)</f>
        <v>Wst Rev Late Payment</v>
      </c>
      <c r="AG556">
        <f>IFERROR(VLOOKUP(VALUE(I556),'PC Mapping'!A:F,6,),"")</f>
        <v>10514</v>
      </c>
      <c r="AH556" s="13" t="str">
        <f>VLOOKUP(AG556,'PC Mapping'!L:M,2,)</f>
        <v>Bolivar Sewer</v>
      </c>
    </row>
    <row r="557" spans="1:34" x14ac:dyDescent="0.2">
      <c r="A557" t="s">
        <v>6396</v>
      </c>
      <c r="B557" t="s">
        <v>6359</v>
      </c>
      <c r="C557" t="s">
        <v>4519</v>
      </c>
      <c r="D557" t="s">
        <v>4520</v>
      </c>
      <c r="E557" s="3">
        <v>45824</v>
      </c>
      <c r="F557" t="s">
        <v>44</v>
      </c>
      <c r="G557" t="s">
        <v>3742</v>
      </c>
      <c r="H557" t="s">
        <v>3722</v>
      </c>
      <c r="I557" t="s">
        <v>4538</v>
      </c>
      <c r="J557" t="s">
        <v>4522</v>
      </c>
      <c r="K557" s="2">
        <v>-6.33</v>
      </c>
      <c r="L557" t="s">
        <v>44</v>
      </c>
      <c r="M557" s="2">
        <v>-6.33</v>
      </c>
      <c r="N557" t="s">
        <v>4523</v>
      </c>
      <c r="O557" t="s">
        <v>4524</v>
      </c>
      <c r="P557" t="s">
        <v>5143</v>
      </c>
      <c r="Q557" t="s">
        <v>6399</v>
      </c>
      <c r="R557" t="s">
        <v>44</v>
      </c>
      <c r="S557" t="s">
        <v>4527</v>
      </c>
      <c r="T557" s="3">
        <v>45824</v>
      </c>
      <c r="U557" s="3">
        <v>45825</v>
      </c>
      <c r="V557" s="2">
        <v>0</v>
      </c>
      <c r="W557" t="s">
        <v>44</v>
      </c>
      <c r="X557" t="s">
        <v>44</v>
      </c>
      <c r="Y557" t="s">
        <v>6400</v>
      </c>
      <c r="Z557" t="s">
        <v>514</v>
      </c>
      <c r="AA557" t="s">
        <v>4529</v>
      </c>
      <c r="AB557" t="s">
        <v>4530</v>
      </c>
      <c r="AC557" t="s">
        <v>99</v>
      </c>
      <c r="AD557" t="str">
        <f t="shared" si="8"/>
        <v>10-60</v>
      </c>
      <c r="AE557" t="str">
        <f>VLOOKUP(AD557,'Main_Sub Desc'!C:D,2,)</f>
        <v>LPC from invoicing</v>
      </c>
      <c r="AF557" t="str">
        <f>VLOOKUP(VALUE(H557),'Main_Sub Desc'!F:G,2,)</f>
        <v>Wtr Rev Late Payment</v>
      </c>
      <c r="AG557">
        <f>IFERROR(VLOOKUP(VALUE(I557),'PC Mapping'!A:F,6,),"")</f>
        <v>10469</v>
      </c>
      <c r="AH557" s="13" t="str">
        <f>VLOOKUP(AG557,'PC Mapping'!L:M,2,)</f>
        <v>Bolivar Water</v>
      </c>
    </row>
    <row r="558" spans="1:34" x14ac:dyDescent="0.2">
      <c r="A558" t="s">
        <v>6401</v>
      </c>
      <c r="B558" t="s">
        <v>6402</v>
      </c>
      <c r="C558" t="s">
        <v>4519</v>
      </c>
      <c r="D558" t="s">
        <v>4520</v>
      </c>
      <c r="E558" s="3">
        <v>45825</v>
      </c>
      <c r="F558" t="s">
        <v>44</v>
      </c>
      <c r="G558" t="s">
        <v>3742</v>
      </c>
      <c r="H558" t="s">
        <v>3716</v>
      </c>
      <c r="I558" t="s">
        <v>4708</v>
      </c>
      <c r="J558" t="s">
        <v>4522</v>
      </c>
      <c r="K558" s="2">
        <v>-5</v>
      </c>
      <c r="L558" t="s">
        <v>44</v>
      </c>
      <c r="M558" s="2">
        <v>-5</v>
      </c>
      <c r="N558" t="s">
        <v>4523</v>
      </c>
      <c r="O558" t="s">
        <v>4524</v>
      </c>
      <c r="P558" t="s">
        <v>6403</v>
      </c>
      <c r="Q558" t="s">
        <v>6404</v>
      </c>
      <c r="R558" t="s">
        <v>44</v>
      </c>
      <c r="S558" t="s">
        <v>4527</v>
      </c>
      <c r="T558" s="3">
        <v>45825</v>
      </c>
      <c r="U558" s="3">
        <v>45826</v>
      </c>
      <c r="V558" s="2">
        <v>0</v>
      </c>
      <c r="W558" t="s">
        <v>44</v>
      </c>
      <c r="X558" t="s">
        <v>44</v>
      </c>
      <c r="Y558" t="s">
        <v>6405</v>
      </c>
      <c r="Z558" t="s">
        <v>6406</v>
      </c>
      <c r="AA558" t="s">
        <v>4529</v>
      </c>
      <c r="AB558" t="s">
        <v>4530</v>
      </c>
      <c r="AC558" t="s">
        <v>89</v>
      </c>
      <c r="AD558" t="str">
        <f t="shared" si="8"/>
        <v>10-60</v>
      </c>
      <c r="AE558" t="str">
        <f>VLOOKUP(AD558,'Main_Sub Desc'!C:D,2,)</f>
        <v>LPC from invoicing</v>
      </c>
      <c r="AF558" t="str">
        <f>VLOOKUP(VALUE(H558),'Main_Sub Desc'!F:G,2,)</f>
        <v>Wst Rev Late Payment</v>
      </c>
      <c r="AG558">
        <f>IFERROR(VLOOKUP(VALUE(I558),'PC Mapping'!A:F,6,),"")</f>
        <v>10720</v>
      </c>
      <c r="AH558" s="13" t="str">
        <f>VLOOKUP(AG558,'PC Mapping'!L:M,2,)</f>
        <v>All Other Sewer</v>
      </c>
    </row>
    <row r="559" spans="1:34" x14ac:dyDescent="0.2">
      <c r="A559" t="s">
        <v>6407</v>
      </c>
      <c r="B559" t="s">
        <v>6402</v>
      </c>
      <c r="C559" t="s">
        <v>4519</v>
      </c>
      <c r="D559" t="s">
        <v>4520</v>
      </c>
      <c r="E559" s="3">
        <v>45825</v>
      </c>
      <c r="F559" t="s">
        <v>44</v>
      </c>
      <c r="G559" t="s">
        <v>3742</v>
      </c>
      <c r="H559" t="s">
        <v>3716</v>
      </c>
      <c r="I559" t="s">
        <v>4534</v>
      </c>
      <c r="J559" t="s">
        <v>4522</v>
      </c>
      <c r="K559" s="2">
        <v>-5</v>
      </c>
      <c r="L559" t="s">
        <v>44</v>
      </c>
      <c r="M559" s="2">
        <v>-5</v>
      </c>
      <c r="N559" t="s">
        <v>4523</v>
      </c>
      <c r="O559" t="s">
        <v>4524</v>
      </c>
      <c r="P559" t="s">
        <v>6408</v>
      </c>
      <c r="Q559" t="s">
        <v>6409</v>
      </c>
      <c r="R559" t="s">
        <v>44</v>
      </c>
      <c r="S559" t="s">
        <v>4527</v>
      </c>
      <c r="T559" s="3">
        <v>45825</v>
      </c>
      <c r="U559" s="3">
        <v>45826</v>
      </c>
      <c r="V559" s="2">
        <v>0</v>
      </c>
      <c r="W559" t="s">
        <v>44</v>
      </c>
      <c r="X559" t="s">
        <v>44</v>
      </c>
      <c r="Y559" t="s">
        <v>6410</v>
      </c>
      <c r="Z559" t="s">
        <v>1059</v>
      </c>
      <c r="AA559" t="s">
        <v>4529</v>
      </c>
      <c r="AB559" t="s">
        <v>4530</v>
      </c>
      <c r="AC559" t="s">
        <v>89</v>
      </c>
      <c r="AD559" t="str">
        <f t="shared" si="8"/>
        <v>10-60</v>
      </c>
      <c r="AE559" t="str">
        <f>VLOOKUP(AD559,'Main_Sub Desc'!C:D,2,)</f>
        <v>LPC from invoicing</v>
      </c>
      <c r="AF559" t="str">
        <f>VLOOKUP(VALUE(H559),'Main_Sub Desc'!F:G,2,)</f>
        <v>Wst Rev Late Payment</v>
      </c>
      <c r="AG559">
        <f>IFERROR(VLOOKUP(VALUE(I559),'PC Mapping'!A:F,6,),"")</f>
        <v>10514</v>
      </c>
      <c r="AH559" s="13" t="str">
        <f>VLOOKUP(AG559,'PC Mapping'!L:M,2,)</f>
        <v>Bolivar Sewer</v>
      </c>
    </row>
    <row r="560" spans="1:34" x14ac:dyDescent="0.2">
      <c r="A560" t="s">
        <v>6407</v>
      </c>
      <c r="B560" t="s">
        <v>6402</v>
      </c>
      <c r="C560" t="s">
        <v>4519</v>
      </c>
      <c r="D560" t="s">
        <v>4520</v>
      </c>
      <c r="E560" s="3">
        <v>45825</v>
      </c>
      <c r="F560" t="s">
        <v>44</v>
      </c>
      <c r="G560" t="s">
        <v>3742</v>
      </c>
      <c r="H560" t="s">
        <v>3722</v>
      </c>
      <c r="I560" t="s">
        <v>4538</v>
      </c>
      <c r="J560" t="s">
        <v>4522</v>
      </c>
      <c r="K560" s="2">
        <v>-5</v>
      </c>
      <c r="L560" t="s">
        <v>44</v>
      </c>
      <c r="M560" s="2">
        <v>-5</v>
      </c>
      <c r="N560" t="s">
        <v>4523</v>
      </c>
      <c r="O560" t="s">
        <v>4524</v>
      </c>
      <c r="P560" t="s">
        <v>6408</v>
      </c>
      <c r="Q560" t="s">
        <v>6411</v>
      </c>
      <c r="R560" t="s">
        <v>44</v>
      </c>
      <c r="S560" t="s">
        <v>4527</v>
      </c>
      <c r="T560" s="3">
        <v>45825</v>
      </c>
      <c r="U560" s="3">
        <v>45826</v>
      </c>
      <c r="V560" s="2">
        <v>0</v>
      </c>
      <c r="W560" t="s">
        <v>44</v>
      </c>
      <c r="X560" t="s">
        <v>44</v>
      </c>
      <c r="Y560" t="s">
        <v>6412</v>
      </c>
      <c r="Z560" t="s">
        <v>1059</v>
      </c>
      <c r="AA560" t="s">
        <v>4529</v>
      </c>
      <c r="AB560" t="s">
        <v>4530</v>
      </c>
      <c r="AC560" t="s">
        <v>89</v>
      </c>
      <c r="AD560" t="str">
        <f t="shared" si="8"/>
        <v>10-60</v>
      </c>
      <c r="AE560" t="str">
        <f>VLOOKUP(AD560,'Main_Sub Desc'!C:D,2,)</f>
        <v>LPC from invoicing</v>
      </c>
      <c r="AF560" t="str">
        <f>VLOOKUP(VALUE(H560),'Main_Sub Desc'!F:G,2,)</f>
        <v>Wtr Rev Late Payment</v>
      </c>
      <c r="AG560">
        <f>IFERROR(VLOOKUP(VALUE(I560),'PC Mapping'!A:F,6,),"")</f>
        <v>10469</v>
      </c>
      <c r="AH560" s="13" t="str">
        <f>VLOOKUP(AG560,'PC Mapping'!L:M,2,)</f>
        <v>Bolivar Water</v>
      </c>
    </row>
    <row r="561" spans="1:34" x14ac:dyDescent="0.2">
      <c r="A561" t="s">
        <v>6413</v>
      </c>
      <c r="B561" t="s">
        <v>6402</v>
      </c>
      <c r="C561" t="s">
        <v>4519</v>
      </c>
      <c r="D561" t="s">
        <v>4520</v>
      </c>
      <c r="E561" s="3">
        <v>45825</v>
      </c>
      <c r="F561" t="s">
        <v>44</v>
      </c>
      <c r="G561" t="s">
        <v>3742</v>
      </c>
      <c r="H561" t="s">
        <v>3722</v>
      </c>
      <c r="I561" t="s">
        <v>4538</v>
      </c>
      <c r="J561" t="s">
        <v>4522</v>
      </c>
      <c r="K561" s="2">
        <v>-5</v>
      </c>
      <c r="L561" t="s">
        <v>44</v>
      </c>
      <c r="M561" s="2">
        <v>-5</v>
      </c>
      <c r="N561" t="s">
        <v>4523</v>
      </c>
      <c r="O561" t="s">
        <v>4524</v>
      </c>
      <c r="P561" t="s">
        <v>6414</v>
      </c>
      <c r="Q561" t="s">
        <v>6415</v>
      </c>
      <c r="R561" t="s">
        <v>44</v>
      </c>
      <c r="S561" t="s">
        <v>4527</v>
      </c>
      <c r="T561" s="3">
        <v>45825</v>
      </c>
      <c r="U561" s="3">
        <v>45826</v>
      </c>
      <c r="V561" s="2">
        <v>0</v>
      </c>
      <c r="W561" t="s">
        <v>44</v>
      </c>
      <c r="X561" t="s">
        <v>44</v>
      </c>
      <c r="Y561" t="s">
        <v>6416</v>
      </c>
      <c r="Z561" t="s">
        <v>1108</v>
      </c>
      <c r="AA561" t="s">
        <v>4529</v>
      </c>
      <c r="AB561" t="s">
        <v>4530</v>
      </c>
      <c r="AC561" t="s">
        <v>89</v>
      </c>
      <c r="AD561" t="str">
        <f t="shared" si="8"/>
        <v>10-60</v>
      </c>
      <c r="AE561" t="str">
        <f>VLOOKUP(AD561,'Main_Sub Desc'!C:D,2,)</f>
        <v>LPC from invoicing</v>
      </c>
      <c r="AF561" t="str">
        <f>VLOOKUP(VALUE(H561),'Main_Sub Desc'!F:G,2,)</f>
        <v>Wtr Rev Late Payment</v>
      </c>
      <c r="AG561">
        <f>IFERROR(VLOOKUP(VALUE(I561),'PC Mapping'!A:F,6,),"")</f>
        <v>10469</v>
      </c>
      <c r="AH561" s="13" t="str">
        <f>VLOOKUP(AG561,'PC Mapping'!L:M,2,)</f>
        <v>Bolivar Water</v>
      </c>
    </row>
    <row r="562" spans="1:34" x14ac:dyDescent="0.2">
      <c r="A562" t="s">
        <v>6413</v>
      </c>
      <c r="B562" t="s">
        <v>6402</v>
      </c>
      <c r="C562" t="s">
        <v>4519</v>
      </c>
      <c r="D562" t="s">
        <v>4520</v>
      </c>
      <c r="E562" s="3">
        <v>45825</v>
      </c>
      <c r="F562" t="s">
        <v>44</v>
      </c>
      <c r="G562" t="s">
        <v>3742</v>
      </c>
      <c r="H562" t="s">
        <v>3716</v>
      </c>
      <c r="I562" t="s">
        <v>4534</v>
      </c>
      <c r="J562" t="s">
        <v>4522</v>
      </c>
      <c r="K562" s="2">
        <v>-5</v>
      </c>
      <c r="L562" t="s">
        <v>44</v>
      </c>
      <c r="M562" s="2">
        <v>-5</v>
      </c>
      <c r="N562" t="s">
        <v>4523</v>
      </c>
      <c r="O562" t="s">
        <v>4524</v>
      </c>
      <c r="P562" t="s">
        <v>6414</v>
      </c>
      <c r="Q562" t="s">
        <v>6417</v>
      </c>
      <c r="R562" t="s">
        <v>44</v>
      </c>
      <c r="S562" t="s">
        <v>4527</v>
      </c>
      <c r="T562" s="3">
        <v>45825</v>
      </c>
      <c r="U562" s="3">
        <v>45826</v>
      </c>
      <c r="V562" s="2">
        <v>0</v>
      </c>
      <c r="W562" t="s">
        <v>44</v>
      </c>
      <c r="X562" t="s">
        <v>44</v>
      </c>
      <c r="Y562" t="s">
        <v>6418</v>
      </c>
      <c r="Z562" t="s">
        <v>1108</v>
      </c>
      <c r="AA562" t="s">
        <v>4529</v>
      </c>
      <c r="AB562" t="s">
        <v>4530</v>
      </c>
      <c r="AC562" t="s">
        <v>89</v>
      </c>
      <c r="AD562" t="str">
        <f t="shared" si="8"/>
        <v>10-60</v>
      </c>
      <c r="AE562" t="str">
        <f>VLOOKUP(AD562,'Main_Sub Desc'!C:D,2,)</f>
        <v>LPC from invoicing</v>
      </c>
      <c r="AF562" t="str">
        <f>VLOOKUP(VALUE(H562),'Main_Sub Desc'!F:G,2,)</f>
        <v>Wst Rev Late Payment</v>
      </c>
      <c r="AG562">
        <f>IFERROR(VLOOKUP(VALUE(I562),'PC Mapping'!A:F,6,),"")</f>
        <v>10514</v>
      </c>
      <c r="AH562" s="13" t="str">
        <f>VLOOKUP(AG562,'PC Mapping'!L:M,2,)</f>
        <v>Bolivar Sewer</v>
      </c>
    </row>
    <row r="563" spans="1:34" x14ac:dyDescent="0.2">
      <c r="A563" t="s">
        <v>6419</v>
      </c>
      <c r="B563" t="s">
        <v>6402</v>
      </c>
      <c r="C563" t="s">
        <v>4519</v>
      </c>
      <c r="D563" t="s">
        <v>4520</v>
      </c>
      <c r="E563" s="3">
        <v>45825</v>
      </c>
      <c r="F563" t="s">
        <v>44</v>
      </c>
      <c r="G563" t="s">
        <v>3742</v>
      </c>
      <c r="H563" t="s">
        <v>3716</v>
      </c>
      <c r="I563" t="s">
        <v>4708</v>
      </c>
      <c r="J563" t="s">
        <v>4522</v>
      </c>
      <c r="K563" s="2">
        <v>-5</v>
      </c>
      <c r="L563" t="s">
        <v>44</v>
      </c>
      <c r="M563" s="2">
        <v>-5</v>
      </c>
      <c r="N563" t="s">
        <v>4523</v>
      </c>
      <c r="O563" t="s">
        <v>4524</v>
      </c>
      <c r="P563" t="s">
        <v>5712</v>
      </c>
      <c r="Q563" t="s">
        <v>6420</v>
      </c>
      <c r="R563" t="s">
        <v>44</v>
      </c>
      <c r="S563" t="s">
        <v>4527</v>
      </c>
      <c r="T563" s="3">
        <v>45825</v>
      </c>
      <c r="U563" s="3">
        <v>45826</v>
      </c>
      <c r="V563" s="2">
        <v>0</v>
      </c>
      <c r="W563" t="s">
        <v>44</v>
      </c>
      <c r="X563" t="s">
        <v>44</v>
      </c>
      <c r="Y563" t="s">
        <v>6421</v>
      </c>
      <c r="Z563" t="s">
        <v>6422</v>
      </c>
      <c r="AA563" t="s">
        <v>4529</v>
      </c>
      <c r="AB563" t="s">
        <v>4530</v>
      </c>
      <c r="AC563" t="s">
        <v>89</v>
      </c>
      <c r="AD563" t="str">
        <f t="shared" si="8"/>
        <v>10-60</v>
      </c>
      <c r="AE563" t="str">
        <f>VLOOKUP(AD563,'Main_Sub Desc'!C:D,2,)</f>
        <v>LPC from invoicing</v>
      </c>
      <c r="AF563" t="str">
        <f>VLOOKUP(VALUE(H563),'Main_Sub Desc'!F:G,2,)</f>
        <v>Wst Rev Late Payment</v>
      </c>
      <c r="AG563">
        <f>IFERROR(VLOOKUP(VALUE(I563),'PC Mapping'!A:F,6,),"")</f>
        <v>10720</v>
      </c>
      <c r="AH563" s="13" t="str">
        <f>VLOOKUP(AG563,'PC Mapping'!L:M,2,)</f>
        <v>All Other Sewer</v>
      </c>
    </row>
    <row r="564" spans="1:34" x14ac:dyDescent="0.2">
      <c r="A564" t="s">
        <v>6423</v>
      </c>
      <c r="B564" t="s">
        <v>6402</v>
      </c>
      <c r="C564" t="s">
        <v>4519</v>
      </c>
      <c r="D564" t="s">
        <v>4520</v>
      </c>
      <c r="E564" s="3">
        <v>45825</v>
      </c>
      <c r="F564" t="s">
        <v>44</v>
      </c>
      <c r="G564" t="s">
        <v>3742</v>
      </c>
      <c r="H564" t="s">
        <v>3716</v>
      </c>
      <c r="I564" t="s">
        <v>4534</v>
      </c>
      <c r="J564" t="s">
        <v>4522</v>
      </c>
      <c r="K564" s="2">
        <v>-6.12</v>
      </c>
      <c r="L564" t="s">
        <v>44</v>
      </c>
      <c r="M564" s="2">
        <v>-6.12</v>
      </c>
      <c r="N564" t="s">
        <v>4523</v>
      </c>
      <c r="O564" t="s">
        <v>4524</v>
      </c>
      <c r="P564" t="s">
        <v>6424</v>
      </c>
      <c r="Q564" t="s">
        <v>6425</v>
      </c>
      <c r="R564" t="s">
        <v>44</v>
      </c>
      <c r="S564" t="s">
        <v>4527</v>
      </c>
      <c r="T564" s="3">
        <v>45825</v>
      </c>
      <c r="U564" s="3">
        <v>45826</v>
      </c>
      <c r="V564" s="2">
        <v>0</v>
      </c>
      <c r="W564" t="s">
        <v>44</v>
      </c>
      <c r="X564" t="s">
        <v>44</v>
      </c>
      <c r="Y564" t="s">
        <v>6426</v>
      </c>
      <c r="Z564" t="s">
        <v>655</v>
      </c>
      <c r="AA564" t="s">
        <v>4529</v>
      </c>
      <c r="AB564" t="s">
        <v>4530</v>
      </c>
      <c r="AC564" t="s">
        <v>89</v>
      </c>
      <c r="AD564" t="str">
        <f t="shared" si="8"/>
        <v>10-60</v>
      </c>
      <c r="AE564" t="str">
        <f>VLOOKUP(AD564,'Main_Sub Desc'!C:D,2,)</f>
        <v>LPC from invoicing</v>
      </c>
      <c r="AF564" t="str">
        <f>VLOOKUP(VALUE(H564),'Main_Sub Desc'!F:G,2,)</f>
        <v>Wst Rev Late Payment</v>
      </c>
      <c r="AG564">
        <f>IFERROR(VLOOKUP(VALUE(I564),'PC Mapping'!A:F,6,),"")</f>
        <v>10514</v>
      </c>
      <c r="AH564" s="13" t="str">
        <f>VLOOKUP(AG564,'PC Mapping'!L:M,2,)</f>
        <v>Bolivar Sewer</v>
      </c>
    </row>
    <row r="565" spans="1:34" x14ac:dyDescent="0.2">
      <c r="A565" t="s">
        <v>6423</v>
      </c>
      <c r="B565" t="s">
        <v>6402</v>
      </c>
      <c r="C565" t="s">
        <v>4519</v>
      </c>
      <c r="D565" t="s">
        <v>4520</v>
      </c>
      <c r="E565" s="3">
        <v>45825</v>
      </c>
      <c r="F565" t="s">
        <v>44</v>
      </c>
      <c r="G565" t="s">
        <v>3742</v>
      </c>
      <c r="H565" t="s">
        <v>3722</v>
      </c>
      <c r="I565" t="s">
        <v>4538</v>
      </c>
      <c r="J565" t="s">
        <v>4522</v>
      </c>
      <c r="K565" s="2">
        <v>-5</v>
      </c>
      <c r="L565" t="s">
        <v>44</v>
      </c>
      <c r="M565" s="2">
        <v>-5</v>
      </c>
      <c r="N565" t="s">
        <v>4523</v>
      </c>
      <c r="O565" t="s">
        <v>4524</v>
      </c>
      <c r="P565" t="s">
        <v>6424</v>
      </c>
      <c r="Q565" t="s">
        <v>6427</v>
      </c>
      <c r="R565" t="s">
        <v>44</v>
      </c>
      <c r="S565" t="s">
        <v>4527</v>
      </c>
      <c r="T565" s="3">
        <v>45825</v>
      </c>
      <c r="U565" s="3">
        <v>45826</v>
      </c>
      <c r="V565" s="2">
        <v>0</v>
      </c>
      <c r="W565" t="s">
        <v>44</v>
      </c>
      <c r="X565" t="s">
        <v>44</v>
      </c>
      <c r="Y565" t="s">
        <v>6428</v>
      </c>
      <c r="Z565" t="s">
        <v>655</v>
      </c>
      <c r="AA565" t="s">
        <v>4529</v>
      </c>
      <c r="AB565" t="s">
        <v>4530</v>
      </c>
      <c r="AC565" t="s">
        <v>89</v>
      </c>
      <c r="AD565" t="str">
        <f t="shared" si="8"/>
        <v>10-60</v>
      </c>
      <c r="AE565" t="str">
        <f>VLOOKUP(AD565,'Main_Sub Desc'!C:D,2,)</f>
        <v>LPC from invoicing</v>
      </c>
      <c r="AF565" t="str">
        <f>VLOOKUP(VALUE(H565),'Main_Sub Desc'!F:G,2,)</f>
        <v>Wtr Rev Late Payment</v>
      </c>
      <c r="AG565">
        <f>IFERROR(VLOOKUP(VALUE(I565),'PC Mapping'!A:F,6,),"")</f>
        <v>10469</v>
      </c>
      <c r="AH565" s="13" t="str">
        <f>VLOOKUP(AG565,'PC Mapping'!L:M,2,)</f>
        <v>Bolivar Water</v>
      </c>
    </row>
    <row r="566" spans="1:34" x14ac:dyDescent="0.2">
      <c r="A566" t="s">
        <v>6429</v>
      </c>
      <c r="B566" t="s">
        <v>6430</v>
      </c>
      <c r="C566" t="s">
        <v>4519</v>
      </c>
      <c r="D566" t="s">
        <v>4520</v>
      </c>
      <c r="E566" s="3">
        <v>45826</v>
      </c>
      <c r="F566" t="s">
        <v>44</v>
      </c>
      <c r="G566" t="s">
        <v>3742</v>
      </c>
      <c r="H566" t="s">
        <v>3722</v>
      </c>
      <c r="I566" t="s">
        <v>4538</v>
      </c>
      <c r="J566" t="s">
        <v>4522</v>
      </c>
      <c r="K566" s="2">
        <v>-11.18</v>
      </c>
      <c r="L566" t="s">
        <v>44</v>
      </c>
      <c r="M566" s="2">
        <v>-11.18</v>
      </c>
      <c r="N566" t="s">
        <v>4523</v>
      </c>
      <c r="O566" t="s">
        <v>4524</v>
      </c>
      <c r="P566" t="s">
        <v>6431</v>
      </c>
      <c r="Q566" t="s">
        <v>6432</v>
      </c>
      <c r="R566" t="s">
        <v>44</v>
      </c>
      <c r="S566" t="s">
        <v>4527</v>
      </c>
      <c r="T566" s="3">
        <v>45826</v>
      </c>
      <c r="U566" s="3">
        <v>45827</v>
      </c>
      <c r="V566" s="2">
        <v>0</v>
      </c>
      <c r="W566" t="s">
        <v>44</v>
      </c>
      <c r="X566" t="s">
        <v>44</v>
      </c>
      <c r="Y566" t="s">
        <v>6433</v>
      </c>
      <c r="Z566" t="s">
        <v>440</v>
      </c>
      <c r="AA566" t="s">
        <v>4529</v>
      </c>
      <c r="AB566" t="s">
        <v>4530</v>
      </c>
      <c r="AC566" t="s">
        <v>89</v>
      </c>
      <c r="AD566" t="str">
        <f t="shared" si="8"/>
        <v>10-60</v>
      </c>
      <c r="AE566" t="str">
        <f>VLOOKUP(AD566,'Main_Sub Desc'!C:D,2,)</f>
        <v>LPC from invoicing</v>
      </c>
      <c r="AF566" t="str">
        <f>VLOOKUP(VALUE(H566),'Main_Sub Desc'!F:G,2,)</f>
        <v>Wtr Rev Late Payment</v>
      </c>
      <c r="AG566">
        <f>IFERROR(VLOOKUP(VALUE(I566),'PC Mapping'!A:F,6,),"")</f>
        <v>10469</v>
      </c>
      <c r="AH566" s="13" t="str">
        <f>VLOOKUP(AG566,'PC Mapping'!L:M,2,)</f>
        <v>Bolivar Water</v>
      </c>
    </row>
    <row r="567" spans="1:34" x14ac:dyDescent="0.2">
      <c r="A567" t="s">
        <v>6429</v>
      </c>
      <c r="B567" t="s">
        <v>6430</v>
      </c>
      <c r="C567" t="s">
        <v>4519</v>
      </c>
      <c r="D567" t="s">
        <v>4520</v>
      </c>
      <c r="E567" s="3">
        <v>45826</v>
      </c>
      <c r="F567" t="s">
        <v>44</v>
      </c>
      <c r="G567" t="s">
        <v>3742</v>
      </c>
      <c r="H567" t="s">
        <v>3716</v>
      </c>
      <c r="I567" t="s">
        <v>4534</v>
      </c>
      <c r="J567" t="s">
        <v>4522</v>
      </c>
      <c r="K567" s="2">
        <v>-16.84</v>
      </c>
      <c r="L567" t="s">
        <v>44</v>
      </c>
      <c r="M567" s="2">
        <v>-16.84</v>
      </c>
      <c r="N567" t="s">
        <v>4523</v>
      </c>
      <c r="O567" t="s">
        <v>4524</v>
      </c>
      <c r="P567" t="s">
        <v>6431</v>
      </c>
      <c r="Q567" t="s">
        <v>6434</v>
      </c>
      <c r="R567" t="s">
        <v>44</v>
      </c>
      <c r="S567" t="s">
        <v>4527</v>
      </c>
      <c r="T567" s="3">
        <v>45826</v>
      </c>
      <c r="U567" s="3">
        <v>45827</v>
      </c>
      <c r="V567" s="2">
        <v>0</v>
      </c>
      <c r="W567" t="s">
        <v>44</v>
      </c>
      <c r="X567" t="s">
        <v>44</v>
      </c>
      <c r="Y567" t="s">
        <v>6435</v>
      </c>
      <c r="Z567" t="s">
        <v>440</v>
      </c>
      <c r="AA567" t="s">
        <v>4529</v>
      </c>
      <c r="AB567" t="s">
        <v>4530</v>
      </c>
      <c r="AC567" t="s">
        <v>89</v>
      </c>
      <c r="AD567" t="str">
        <f t="shared" si="8"/>
        <v>10-60</v>
      </c>
      <c r="AE567" t="str">
        <f>VLOOKUP(AD567,'Main_Sub Desc'!C:D,2,)</f>
        <v>LPC from invoicing</v>
      </c>
      <c r="AF567" t="str">
        <f>VLOOKUP(VALUE(H567),'Main_Sub Desc'!F:G,2,)</f>
        <v>Wst Rev Late Payment</v>
      </c>
      <c r="AG567">
        <f>IFERROR(VLOOKUP(VALUE(I567),'PC Mapping'!A:F,6,),"")</f>
        <v>10514</v>
      </c>
      <c r="AH567" s="13" t="str">
        <f>VLOOKUP(AG567,'PC Mapping'!L:M,2,)</f>
        <v>Bolivar Sewer</v>
      </c>
    </row>
    <row r="568" spans="1:34" x14ac:dyDescent="0.2">
      <c r="A568" t="s">
        <v>6436</v>
      </c>
      <c r="B568" t="s">
        <v>6437</v>
      </c>
      <c r="C568" t="s">
        <v>4519</v>
      </c>
      <c r="D568" t="s">
        <v>4520</v>
      </c>
      <c r="E568" s="3">
        <v>45826</v>
      </c>
      <c r="F568" t="s">
        <v>44</v>
      </c>
      <c r="G568" t="s">
        <v>3742</v>
      </c>
      <c r="H568" t="s">
        <v>3722</v>
      </c>
      <c r="I568" t="s">
        <v>4538</v>
      </c>
      <c r="J568" t="s">
        <v>4522</v>
      </c>
      <c r="K568" s="2">
        <v>-5</v>
      </c>
      <c r="L568" t="s">
        <v>44</v>
      </c>
      <c r="M568" s="2">
        <v>-5</v>
      </c>
      <c r="N568" t="s">
        <v>4523</v>
      </c>
      <c r="O568" t="s">
        <v>4524</v>
      </c>
      <c r="P568" t="s">
        <v>6438</v>
      </c>
      <c r="Q568" t="s">
        <v>6439</v>
      </c>
      <c r="R568" t="s">
        <v>44</v>
      </c>
      <c r="S568" t="s">
        <v>4527</v>
      </c>
      <c r="T568" s="3">
        <v>45826</v>
      </c>
      <c r="U568" s="3">
        <v>45827</v>
      </c>
      <c r="V568" s="2">
        <v>0</v>
      </c>
      <c r="W568" t="s">
        <v>44</v>
      </c>
      <c r="X568" t="s">
        <v>44</v>
      </c>
      <c r="Y568" t="s">
        <v>6440</v>
      </c>
      <c r="Z568" t="s">
        <v>6441</v>
      </c>
      <c r="AA568" t="s">
        <v>4529</v>
      </c>
      <c r="AB568" t="s">
        <v>4530</v>
      </c>
      <c r="AC568" t="s">
        <v>89</v>
      </c>
      <c r="AD568" t="str">
        <f t="shared" si="8"/>
        <v>10-60</v>
      </c>
      <c r="AE568" t="str">
        <f>VLOOKUP(AD568,'Main_Sub Desc'!C:D,2,)</f>
        <v>LPC from invoicing</v>
      </c>
      <c r="AF568" t="str">
        <f>VLOOKUP(VALUE(H568),'Main_Sub Desc'!F:G,2,)</f>
        <v>Wtr Rev Late Payment</v>
      </c>
      <c r="AG568">
        <f>IFERROR(VLOOKUP(VALUE(I568),'PC Mapping'!A:F,6,),"")</f>
        <v>10469</v>
      </c>
      <c r="AH568" s="13" t="str">
        <f>VLOOKUP(AG568,'PC Mapping'!L:M,2,)</f>
        <v>Bolivar Water</v>
      </c>
    </row>
    <row r="569" spans="1:34" x14ac:dyDescent="0.2">
      <c r="A569" t="s">
        <v>6436</v>
      </c>
      <c r="B569" t="s">
        <v>6437</v>
      </c>
      <c r="C569" t="s">
        <v>4519</v>
      </c>
      <c r="D569" t="s">
        <v>4520</v>
      </c>
      <c r="E569" s="3">
        <v>45826</v>
      </c>
      <c r="F569" t="s">
        <v>44</v>
      </c>
      <c r="G569" t="s">
        <v>3742</v>
      </c>
      <c r="H569" t="s">
        <v>3716</v>
      </c>
      <c r="I569" t="s">
        <v>4534</v>
      </c>
      <c r="J569" t="s">
        <v>4522</v>
      </c>
      <c r="K569" s="2">
        <v>-5</v>
      </c>
      <c r="L569" t="s">
        <v>44</v>
      </c>
      <c r="M569" s="2">
        <v>-5</v>
      </c>
      <c r="N569" t="s">
        <v>4523</v>
      </c>
      <c r="O569" t="s">
        <v>4524</v>
      </c>
      <c r="P569" t="s">
        <v>6438</v>
      </c>
      <c r="Q569" t="s">
        <v>6442</v>
      </c>
      <c r="R569" t="s">
        <v>44</v>
      </c>
      <c r="S569" t="s">
        <v>4527</v>
      </c>
      <c r="T569" s="3">
        <v>45826</v>
      </c>
      <c r="U569" s="3">
        <v>45827</v>
      </c>
      <c r="V569" s="2">
        <v>0</v>
      </c>
      <c r="W569" t="s">
        <v>44</v>
      </c>
      <c r="X569" t="s">
        <v>44</v>
      </c>
      <c r="Y569" t="s">
        <v>6443</v>
      </c>
      <c r="Z569" t="s">
        <v>6441</v>
      </c>
      <c r="AA569" t="s">
        <v>4529</v>
      </c>
      <c r="AB569" t="s">
        <v>4530</v>
      </c>
      <c r="AC569" t="s">
        <v>89</v>
      </c>
      <c r="AD569" t="str">
        <f t="shared" si="8"/>
        <v>10-60</v>
      </c>
      <c r="AE569" t="str">
        <f>VLOOKUP(AD569,'Main_Sub Desc'!C:D,2,)</f>
        <v>LPC from invoicing</v>
      </c>
      <c r="AF569" t="str">
        <f>VLOOKUP(VALUE(H569),'Main_Sub Desc'!F:G,2,)</f>
        <v>Wst Rev Late Payment</v>
      </c>
      <c r="AG569">
        <f>IFERROR(VLOOKUP(VALUE(I569),'PC Mapping'!A:F,6,),"")</f>
        <v>10514</v>
      </c>
      <c r="AH569" s="13" t="str">
        <f>VLOOKUP(AG569,'PC Mapping'!L:M,2,)</f>
        <v>Bolivar Sewer</v>
      </c>
    </row>
    <row r="570" spans="1:34" x14ac:dyDescent="0.2">
      <c r="A570" t="s">
        <v>6444</v>
      </c>
      <c r="B570" t="s">
        <v>6430</v>
      </c>
      <c r="C570" t="s">
        <v>4519</v>
      </c>
      <c r="D570" t="s">
        <v>4520</v>
      </c>
      <c r="E570" s="3">
        <v>45826</v>
      </c>
      <c r="F570" t="s">
        <v>44</v>
      </c>
      <c r="G570" t="s">
        <v>3742</v>
      </c>
      <c r="H570" t="s">
        <v>3716</v>
      </c>
      <c r="I570" t="s">
        <v>4534</v>
      </c>
      <c r="J570" t="s">
        <v>4522</v>
      </c>
      <c r="K570" s="2">
        <v>-16.61</v>
      </c>
      <c r="L570" t="s">
        <v>44</v>
      </c>
      <c r="M570" s="2">
        <v>-16.61</v>
      </c>
      <c r="N570" t="s">
        <v>4523</v>
      </c>
      <c r="O570" t="s">
        <v>4524</v>
      </c>
      <c r="P570" t="s">
        <v>6445</v>
      </c>
      <c r="Q570" t="s">
        <v>6446</v>
      </c>
      <c r="R570" t="s">
        <v>44</v>
      </c>
      <c r="S570" t="s">
        <v>4527</v>
      </c>
      <c r="T570" s="3">
        <v>45826</v>
      </c>
      <c r="U570" s="3">
        <v>45827</v>
      </c>
      <c r="V570" s="2">
        <v>0</v>
      </c>
      <c r="W570" t="s">
        <v>44</v>
      </c>
      <c r="X570" t="s">
        <v>44</v>
      </c>
      <c r="Y570" t="s">
        <v>6447</v>
      </c>
      <c r="Z570" t="s">
        <v>1078</v>
      </c>
      <c r="AA570" t="s">
        <v>4529</v>
      </c>
      <c r="AB570" t="s">
        <v>4530</v>
      </c>
      <c r="AC570" t="s">
        <v>89</v>
      </c>
      <c r="AD570" t="str">
        <f t="shared" si="8"/>
        <v>10-60</v>
      </c>
      <c r="AE570" t="str">
        <f>VLOOKUP(AD570,'Main_Sub Desc'!C:D,2,)</f>
        <v>LPC from invoicing</v>
      </c>
      <c r="AF570" t="str">
        <f>VLOOKUP(VALUE(H570),'Main_Sub Desc'!F:G,2,)</f>
        <v>Wst Rev Late Payment</v>
      </c>
      <c r="AG570">
        <f>IFERROR(VLOOKUP(VALUE(I570),'PC Mapping'!A:F,6,),"")</f>
        <v>10514</v>
      </c>
      <c r="AH570" s="13" t="str">
        <f>VLOOKUP(AG570,'PC Mapping'!L:M,2,)</f>
        <v>Bolivar Sewer</v>
      </c>
    </row>
    <row r="571" spans="1:34" x14ac:dyDescent="0.2">
      <c r="A571" t="s">
        <v>6444</v>
      </c>
      <c r="B571" t="s">
        <v>6430</v>
      </c>
      <c r="C571" t="s">
        <v>4519</v>
      </c>
      <c r="D571" t="s">
        <v>4520</v>
      </c>
      <c r="E571" s="3">
        <v>45826</v>
      </c>
      <c r="F571" t="s">
        <v>44</v>
      </c>
      <c r="G571" t="s">
        <v>3742</v>
      </c>
      <c r="H571" t="s">
        <v>3722</v>
      </c>
      <c r="I571" t="s">
        <v>4538</v>
      </c>
      <c r="J571" t="s">
        <v>4522</v>
      </c>
      <c r="K571" s="2">
        <v>-5</v>
      </c>
      <c r="L571" t="s">
        <v>44</v>
      </c>
      <c r="M571" s="2">
        <v>-5</v>
      </c>
      <c r="N571" t="s">
        <v>4523</v>
      </c>
      <c r="O571" t="s">
        <v>4524</v>
      </c>
      <c r="P571" t="s">
        <v>6445</v>
      </c>
      <c r="Q571" t="s">
        <v>6448</v>
      </c>
      <c r="R571" t="s">
        <v>44</v>
      </c>
      <c r="S571" t="s">
        <v>4527</v>
      </c>
      <c r="T571" s="3">
        <v>45826</v>
      </c>
      <c r="U571" s="3">
        <v>45827</v>
      </c>
      <c r="V571" s="2">
        <v>0</v>
      </c>
      <c r="W571" t="s">
        <v>44</v>
      </c>
      <c r="X571" t="s">
        <v>44</v>
      </c>
      <c r="Y571" t="s">
        <v>6449</v>
      </c>
      <c r="Z571" t="s">
        <v>1078</v>
      </c>
      <c r="AA571" t="s">
        <v>4529</v>
      </c>
      <c r="AB571" t="s">
        <v>4530</v>
      </c>
      <c r="AC571" t="s">
        <v>89</v>
      </c>
      <c r="AD571" t="str">
        <f t="shared" si="8"/>
        <v>10-60</v>
      </c>
      <c r="AE571" t="str">
        <f>VLOOKUP(AD571,'Main_Sub Desc'!C:D,2,)</f>
        <v>LPC from invoicing</v>
      </c>
      <c r="AF571" t="str">
        <f>VLOOKUP(VALUE(H571),'Main_Sub Desc'!F:G,2,)</f>
        <v>Wtr Rev Late Payment</v>
      </c>
      <c r="AG571">
        <f>IFERROR(VLOOKUP(VALUE(I571),'PC Mapping'!A:F,6,),"")</f>
        <v>10469</v>
      </c>
      <c r="AH571" s="13" t="str">
        <f>VLOOKUP(AG571,'PC Mapping'!L:M,2,)</f>
        <v>Bolivar Water</v>
      </c>
    </row>
    <row r="572" spans="1:34" x14ac:dyDescent="0.2">
      <c r="A572" t="s">
        <v>6450</v>
      </c>
      <c r="B572" t="s">
        <v>6430</v>
      </c>
      <c r="C572" t="s">
        <v>4519</v>
      </c>
      <c r="D572" t="s">
        <v>4520</v>
      </c>
      <c r="E572" s="3">
        <v>45826</v>
      </c>
      <c r="F572" t="s">
        <v>44</v>
      </c>
      <c r="G572" t="s">
        <v>3742</v>
      </c>
      <c r="H572" t="s">
        <v>3722</v>
      </c>
      <c r="I572" t="s">
        <v>3752</v>
      </c>
      <c r="J572" t="s">
        <v>4522</v>
      </c>
      <c r="K572" s="2">
        <v>-5</v>
      </c>
      <c r="L572" t="s">
        <v>44</v>
      </c>
      <c r="M572" s="2">
        <v>-5</v>
      </c>
      <c r="N572" t="s">
        <v>4523</v>
      </c>
      <c r="O572" t="s">
        <v>4524</v>
      </c>
      <c r="P572" t="s">
        <v>6451</v>
      </c>
      <c r="Q572" t="s">
        <v>6452</v>
      </c>
      <c r="R572" t="s">
        <v>44</v>
      </c>
      <c r="S572" t="s">
        <v>4527</v>
      </c>
      <c r="T572" s="3">
        <v>45826</v>
      </c>
      <c r="U572" s="3">
        <v>45827</v>
      </c>
      <c r="V572" s="2">
        <v>0</v>
      </c>
      <c r="W572" t="s">
        <v>44</v>
      </c>
      <c r="X572" t="s">
        <v>44</v>
      </c>
      <c r="Y572" t="s">
        <v>6453</v>
      </c>
      <c r="Z572" t="s">
        <v>2665</v>
      </c>
      <c r="AA572" t="s">
        <v>4529</v>
      </c>
      <c r="AB572" t="s">
        <v>4530</v>
      </c>
      <c r="AC572" t="s">
        <v>89</v>
      </c>
      <c r="AD572" t="str">
        <f t="shared" si="8"/>
        <v>10-60</v>
      </c>
      <c r="AE572" t="str">
        <f>VLOOKUP(AD572,'Main_Sub Desc'!C:D,2,)</f>
        <v>LPC from invoicing</v>
      </c>
      <c r="AF572" t="str">
        <f>VLOOKUP(VALUE(H572),'Main_Sub Desc'!F:G,2,)</f>
        <v>Wtr Rev Late Payment</v>
      </c>
      <c r="AG572">
        <f>IFERROR(VLOOKUP(VALUE(I572),'PC Mapping'!A:F,6,),"")</f>
        <v>10719</v>
      </c>
      <c r="AH572" s="13" t="str">
        <f>VLOOKUP(AG572,'PC Mapping'!L:M,2,)</f>
        <v>All Other Water</v>
      </c>
    </row>
    <row r="573" spans="1:34" x14ac:dyDescent="0.2">
      <c r="A573" t="s">
        <v>6454</v>
      </c>
      <c r="B573" t="s">
        <v>6437</v>
      </c>
      <c r="C573" t="s">
        <v>4519</v>
      </c>
      <c r="D573" t="s">
        <v>4520</v>
      </c>
      <c r="E573" s="3">
        <v>45826</v>
      </c>
      <c r="F573" t="s">
        <v>44</v>
      </c>
      <c r="G573" t="s">
        <v>3742</v>
      </c>
      <c r="H573" t="s">
        <v>3722</v>
      </c>
      <c r="I573" t="s">
        <v>3752</v>
      </c>
      <c r="J573" t="s">
        <v>4522</v>
      </c>
      <c r="K573" s="2">
        <v>-5</v>
      </c>
      <c r="L573" t="s">
        <v>44</v>
      </c>
      <c r="M573" s="2">
        <v>-5</v>
      </c>
      <c r="N573" t="s">
        <v>4523</v>
      </c>
      <c r="O573" t="s">
        <v>4524</v>
      </c>
      <c r="P573" t="s">
        <v>6455</v>
      </c>
      <c r="Q573" t="s">
        <v>6456</v>
      </c>
      <c r="R573" t="s">
        <v>44</v>
      </c>
      <c r="S573" t="s">
        <v>4527</v>
      </c>
      <c r="T573" s="3">
        <v>45826</v>
      </c>
      <c r="U573" s="3">
        <v>45827</v>
      </c>
      <c r="V573" s="2">
        <v>0</v>
      </c>
      <c r="W573" t="s">
        <v>44</v>
      </c>
      <c r="X573" t="s">
        <v>44</v>
      </c>
      <c r="Y573" t="s">
        <v>6457</v>
      </c>
      <c r="Z573" t="s">
        <v>6458</v>
      </c>
      <c r="AA573" t="s">
        <v>4529</v>
      </c>
      <c r="AB573" t="s">
        <v>4530</v>
      </c>
      <c r="AC573" t="s">
        <v>89</v>
      </c>
      <c r="AD573" t="str">
        <f t="shared" si="8"/>
        <v>10-60</v>
      </c>
      <c r="AE573" t="str">
        <f>VLOOKUP(AD573,'Main_Sub Desc'!C:D,2,)</f>
        <v>LPC from invoicing</v>
      </c>
      <c r="AF573" t="str">
        <f>VLOOKUP(VALUE(H573),'Main_Sub Desc'!F:G,2,)</f>
        <v>Wtr Rev Late Payment</v>
      </c>
      <c r="AG573">
        <f>IFERROR(VLOOKUP(VALUE(I573),'PC Mapping'!A:F,6,),"")</f>
        <v>10719</v>
      </c>
      <c r="AH573" s="13" t="str">
        <f>VLOOKUP(AG573,'PC Mapping'!L:M,2,)</f>
        <v>All Other Water</v>
      </c>
    </row>
    <row r="574" spans="1:34" x14ac:dyDescent="0.2">
      <c r="A574" t="s">
        <v>6459</v>
      </c>
      <c r="B574" t="s">
        <v>6430</v>
      </c>
      <c r="C574" t="s">
        <v>4519</v>
      </c>
      <c r="D574" t="s">
        <v>4520</v>
      </c>
      <c r="E574" s="3">
        <v>45826</v>
      </c>
      <c r="F574" t="s">
        <v>44</v>
      </c>
      <c r="G574" t="s">
        <v>3742</v>
      </c>
      <c r="H574" t="s">
        <v>3722</v>
      </c>
      <c r="I574" t="s">
        <v>3752</v>
      </c>
      <c r="J574" t="s">
        <v>4522</v>
      </c>
      <c r="K574" s="2">
        <v>-21.27</v>
      </c>
      <c r="L574" t="s">
        <v>44</v>
      </c>
      <c r="M574" s="2">
        <v>-21.27</v>
      </c>
      <c r="N574" t="s">
        <v>4523</v>
      </c>
      <c r="O574" t="s">
        <v>4524</v>
      </c>
      <c r="P574" t="s">
        <v>6460</v>
      </c>
      <c r="Q574" t="s">
        <v>6461</v>
      </c>
      <c r="R574" t="s">
        <v>44</v>
      </c>
      <c r="S574" t="s">
        <v>4527</v>
      </c>
      <c r="T574" s="3">
        <v>45826</v>
      </c>
      <c r="U574" s="3">
        <v>45827</v>
      </c>
      <c r="V574" s="2">
        <v>0</v>
      </c>
      <c r="W574" t="s">
        <v>44</v>
      </c>
      <c r="X574" t="s">
        <v>44</v>
      </c>
      <c r="Y574" t="s">
        <v>6462</v>
      </c>
      <c r="Z574" t="s">
        <v>2885</v>
      </c>
      <c r="AA574" t="s">
        <v>4529</v>
      </c>
      <c r="AB574" t="s">
        <v>4530</v>
      </c>
      <c r="AC574" t="s">
        <v>89</v>
      </c>
      <c r="AD574" t="str">
        <f t="shared" si="8"/>
        <v>10-60</v>
      </c>
      <c r="AE574" t="str">
        <f>VLOOKUP(AD574,'Main_Sub Desc'!C:D,2,)</f>
        <v>LPC from invoicing</v>
      </c>
      <c r="AF574" t="str">
        <f>VLOOKUP(VALUE(H574),'Main_Sub Desc'!F:G,2,)</f>
        <v>Wtr Rev Late Payment</v>
      </c>
      <c r="AG574">
        <f>IFERROR(VLOOKUP(VALUE(I574),'PC Mapping'!A:F,6,),"")</f>
        <v>10719</v>
      </c>
      <c r="AH574" s="13" t="str">
        <f>VLOOKUP(AG574,'PC Mapping'!L:M,2,)</f>
        <v>All Other Water</v>
      </c>
    </row>
    <row r="575" spans="1:34" x14ac:dyDescent="0.2">
      <c r="A575" t="s">
        <v>6463</v>
      </c>
      <c r="B575" t="s">
        <v>6437</v>
      </c>
      <c r="C575" t="s">
        <v>4519</v>
      </c>
      <c r="D575" t="s">
        <v>4520</v>
      </c>
      <c r="E575" s="3">
        <v>45826</v>
      </c>
      <c r="F575" t="s">
        <v>44</v>
      </c>
      <c r="G575" t="s">
        <v>3742</v>
      </c>
      <c r="H575" t="s">
        <v>3722</v>
      </c>
      <c r="I575" t="s">
        <v>3752</v>
      </c>
      <c r="J575" t="s">
        <v>4522</v>
      </c>
      <c r="K575" s="2">
        <v>-5</v>
      </c>
      <c r="L575" t="s">
        <v>44</v>
      </c>
      <c r="M575" s="2">
        <v>-5</v>
      </c>
      <c r="N575" t="s">
        <v>4523</v>
      </c>
      <c r="O575" t="s">
        <v>4524</v>
      </c>
      <c r="P575" t="s">
        <v>4562</v>
      </c>
      <c r="Q575" t="s">
        <v>6464</v>
      </c>
      <c r="R575" t="s">
        <v>44</v>
      </c>
      <c r="S575" t="s">
        <v>4527</v>
      </c>
      <c r="T575" s="3">
        <v>45826</v>
      </c>
      <c r="U575" s="3">
        <v>45827</v>
      </c>
      <c r="V575" s="2">
        <v>0</v>
      </c>
      <c r="W575" t="s">
        <v>44</v>
      </c>
      <c r="X575" t="s">
        <v>44</v>
      </c>
      <c r="Y575" t="s">
        <v>6465</v>
      </c>
      <c r="Z575" t="s">
        <v>3248</v>
      </c>
      <c r="AA575" t="s">
        <v>4529</v>
      </c>
      <c r="AB575" t="s">
        <v>4530</v>
      </c>
      <c r="AC575" t="s">
        <v>89</v>
      </c>
      <c r="AD575" t="str">
        <f t="shared" si="8"/>
        <v>10-60</v>
      </c>
      <c r="AE575" t="str">
        <f>VLOOKUP(AD575,'Main_Sub Desc'!C:D,2,)</f>
        <v>LPC from invoicing</v>
      </c>
      <c r="AF575" t="str">
        <f>VLOOKUP(VALUE(H575),'Main_Sub Desc'!F:G,2,)</f>
        <v>Wtr Rev Late Payment</v>
      </c>
      <c r="AG575">
        <f>IFERROR(VLOOKUP(VALUE(I575),'PC Mapping'!A:F,6,),"")</f>
        <v>10719</v>
      </c>
      <c r="AH575" s="13" t="str">
        <f>VLOOKUP(AG575,'PC Mapping'!L:M,2,)</f>
        <v>All Other Water</v>
      </c>
    </row>
    <row r="576" spans="1:34" x14ac:dyDescent="0.2">
      <c r="A576" t="s">
        <v>6466</v>
      </c>
      <c r="B576" t="s">
        <v>6430</v>
      </c>
      <c r="C576" t="s">
        <v>4519</v>
      </c>
      <c r="D576" t="s">
        <v>4520</v>
      </c>
      <c r="E576" s="3">
        <v>45826</v>
      </c>
      <c r="F576" t="s">
        <v>44</v>
      </c>
      <c r="G576" t="s">
        <v>3742</v>
      </c>
      <c r="H576" t="s">
        <v>3722</v>
      </c>
      <c r="I576" t="s">
        <v>3752</v>
      </c>
      <c r="J576" t="s">
        <v>4522</v>
      </c>
      <c r="K576" s="2">
        <v>-5</v>
      </c>
      <c r="L576" t="s">
        <v>44</v>
      </c>
      <c r="M576" s="2">
        <v>-5</v>
      </c>
      <c r="N576" t="s">
        <v>4523</v>
      </c>
      <c r="O576" t="s">
        <v>4524</v>
      </c>
      <c r="P576" t="s">
        <v>6467</v>
      </c>
      <c r="Q576" t="s">
        <v>6468</v>
      </c>
      <c r="R576" t="s">
        <v>44</v>
      </c>
      <c r="S576" t="s">
        <v>4527</v>
      </c>
      <c r="T576" s="3">
        <v>45826</v>
      </c>
      <c r="U576" s="3">
        <v>45827</v>
      </c>
      <c r="V576" s="2">
        <v>0</v>
      </c>
      <c r="W576" t="s">
        <v>44</v>
      </c>
      <c r="X576" t="s">
        <v>44</v>
      </c>
      <c r="Y576" t="s">
        <v>6469</v>
      </c>
      <c r="Z576" t="s">
        <v>2536</v>
      </c>
      <c r="AA576" t="s">
        <v>4529</v>
      </c>
      <c r="AB576" t="s">
        <v>4530</v>
      </c>
      <c r="AC576" t="s">
        <v>89</v>
      </c>
      <c r="AD576" t="str">
        <f t="shared" si="8"/>
        <v>10-60</v>
      </c>
      <c r="AE576" t="str">
        <f>VLOOKUP(AD576,'Main_Sub Desc'!C:D,2,)</f>
        <v>LPC from invoicing</v>
      </c>
      <c r="AF576" t="str">
        <f>VLOOKUP(VALUE(H576),'Main_Sub Desc'!F:G,2,)</f>
        <v>Wtr Rev Late Payment</v>
      </c>
      <c r="AG576">
        <f>IFERROR(VLOOKUP(VALUE(I576),'PC Mapping'!A:F,6,),"")</f>
        <v>10719</v>
      </c>
      <c r="AH576" s="13" t="str">
        <f>VLOOKUP(AG576,'PC Mapping'!L:M,2,)</f>
        <v>All Other Water</v>
      </c>
    </row>
    <row r="577" spans="1:34" x14ac:dyDescent="0.2">
      <c r="A577" t="s">
        <v>6470</v>
      </c>
      <c r="B577" t="s">
        <v>6430</v>
      </c>
      <c r="C577" t="s">
        <v>4519</v>
      </c>
      <c r="D577" t="s">
        <v>4520</v>
      </c>
      <c r="E577" s="3">
        <v>45826</v>
      </c>
      <c r="F577" t="s">
        <v>44</v>
      </c>
      <c r="G577" t="s">
        <v>3742</v>
      </c>
      <c r="H577" t="s">
        <v>3722</v>
      </c>
      <c r="I577" t="s">
        <v>3752</v>
      </c>
      <c r="J577" t="s">
        <v>4522</v>
      </c>
      <c r="K577" s="2">
        <v>-5</v>
      </c>
      <c r="L577" t="s">
        <v>44</v>
      </c>
      <c r="M577" s="2">
        <v>-5</v>
      </c>
      <c r="N577" t="s">
        <v>4523</v>
      </c>
      <c r="O577" t="s">
        <v>4524</v>
      </c>
      <c r="P577" t="s">
        <v>6471</v>
      </c>
      <c r="Q577" t="s">
        <v>6472</v>
      </c>
      <c r="R577" t="s">
        <v>44</v>
      </c>
      <c r="S577" t="s">
        <v>4527</v>
      </c>
      <c r="T577" s="3">
        <v>45826</v>
      </c>
      <c r="U577" s="3">
        <v>45827</v>
      </c>
      <c r="V577" s="2">
        <v>0</v>
      </c>
      <c r="W577" t="s">
        <v>44</v>
      </c>
      <c r="X577" t="s">
        <v>44</v>
      </c>
      <c r="Y577" t="s">
        <v>6473</v>
      </c>
      <c r="Z577" t="s">
        <v>3207</v>
      </c>
      <c r="AA577" t="s">
        <v>4529</v>
      </c>
      <c r="AB577" t="s">
        <v>4530</v>
      </c>
      <c r="AC577" t="s">
        <v>89</v>
      </c>
      <c r="AD577" t="str">
        <f t="shared" si="8"/>
        <v>10-60</v>
      </c>
      <c r="AE577" t="str">
        <f>VLOOKUP(AD577,'Main_Sub Desc'!C:D,2,)</f>
        <v>LPC from invoicing</v>
      </c>
      <c r="AF577" t="str">
        <f>VLOOKUP(VALUE(H577),'Main_Sub Desc'!F:G,2,)</f>
        <v>Wtr Rev Late Payment</v>
      </c>
      <c r="AG577">
        <f>IFERROR(VLOOKUP(VALUE(I577),'PC Mapping'!A:F,6,),"")</f>
        <v>10719</v>
      </c>
      <c r="AH577" s="13" t="str">
        <f>VLOOKUP(AG577,'PC Mapping'!L:M,2,)</f>
        <v>All Other Water</v>
      </c>
    </row>
    <row r="578" spans="1:34" x14ac:dyDescent="0.2">
      <c r="A578" t="s">
        <v>6474</v>
      </c>
      <c r="B578" t="s">
        <v>6437</v>
      </c>
      <c r="C578" t="s">
        <v>4519</v>
      </c>
      <c r="D578" t="s">
        <v>4520</v>
      </c>
      <c r="E578" s="3">
        <v>45826</v>
      </c>
      <c r="F578" t="s">
        <v>44</v>
      </c>
      <c r="G578" t="s">
        <v>3742</v>
      </c>
      <c r="H578" t="s">
        <v>3722</v>
      </c>
      <c r="I578" t="s">
        <v>4538</v>
      </c>
      <c r="J578" t="s">
        <v>4522</v>
      </c>
      <c r="K578" s="2">
        <v>-6.27</v>
      </c>
      <c r="L578" t="s">
        <v>44</v>
      </c>
      <c r="M578" s="2">
        <v>-6.27</v>
      </c>
      <c r="N578" t="s">
        <v>4523</v>
      </c>
      <c r="O578" t="s">
        <v>4524</v>
      </c>
      <c r="P578" t="s">
        <v>6475</v>
      </c>
      <c r="Q578" t="s">
        <v>6476</v>
      </c>
      <c r="R578" t="s">
        <v>44</v>
      </c>
      <c r="S578" t="s">
        <v>4527</v>
      </c>
      <c r="T578" s="3">
        <v>45826</v>
      </c>
      <c r="U578" s="3">
        <v>45827</v>
      </c>
      <c r="V578" s="2">
        <v>0</v>
      </c>
      <c r="W578" t="s">
        <v>44</v>
      </c>
      <c r="X578" t="s">
        <v>44</v>
      </c>
      <c r="Y578" t="s">
        <v>6477</v>
      </c>
      <c r="Z578" t="s">
        <v>783</v>
      </c>
      <c r="AA578" t="s">
        <v>4529</v>
      </c>
      <c r="AB578" t="s">
        <v>4530</v>
      </c>
      <c r="AC578" t="s">
        <v>89</v>
      </c>
      <c r="AD578" t="str">
        <f t="shared" si="8"/>
        <v>10-60</v>
      </c>
      <c r="AE578" t="str">
        <f>VLOOKUP(AD578,'Main_Sub Desc'!C:D,2,)</f>
        <v>LPC from invoicing</v>
      </c>
      <c r="AF578" t="str">
        <f>VLOOKUP(VALUE(H578),'Main_Sub Desc'!F:G,2,)</f>
        <v>Wtr Rev Late Payment</v>
      </c>
      <c r="AG578">
        <f>IFERROR(VLOOKUP(VALUE(I578),'PC Mapping'!A:F,6,),"")</f>
        <v>10469</v>
      </c>
      <c r="AH578" s="13" t="str">
        <f>VLOOKUP(AG578,'PC Mapping'!L:M,2,)</f>
        <v>Bolivar Water</v>
      </c>
    </row>
    <row r="579" spans="1:34" x14ac:dyDescent="0.2">
      <c r="A579" t="s">
        <v>6474</v>
      </c>
      <c r="B579" t="s">
        <v>6437</v>
      </c>
      <c r="C579" t="s">
        <v>4519</v>
      </c>
      <c r="D579" t="s">
        <v>4520</v>
      </c>
      <c r="E579" s="3">
        <v>45826</v>
      </c>
      <c r="F579" t="s">
        <v>44</v>
      </c>
      <c r="G579" t="s">
        <v>3742</v>
      </c>
      <c r="H579" t="s">
        <v>3716</v>
      </c>
      <c r="I579" t="s">
        <v>4534</v>
      </c>
      <c r="J579" t="s">
        <v>4522</v>
      </c>
      <c r="K579" s="2">
        <v>-10.65</v>
      </c>
      <c r="L579" t="s">
        <v>44</v>
      </c>
      <c r="M579" s="2">
        <v>-10.65</v>
      </c>
      <c r="N579" t="s">
        <v>4523</v>
      </c>
      <c r="O579" t="s">
        <v>4524</v>
      </c>
      <c r="P579" t="s">
        <v>6475</v>
      </c>
      <c r="Q579" t="s">
        <v>6478</v>
      </c>
      <c r="R579" t="s">
        <v>44</v>
      </c>
      <c r="S579" t="s">
        <v>4527</v>
      </c>
      <c r="T579" s="3">
        <v>45826</v>
      </c>
      <c r="U579" s="3">
        <v>45827</v>
      </c>
      <c r="V579" s="2">
        <v>0</v>
      </c>
      <c r="W579" t="s">
        <v>44</v>
      </c>
      <c r="X579" t="s">
        <v>44</v>
      </c>
      <c r="Y579" t="s">
        <v>6479</v>
      </c>
      <c r="Z579" t="s">
        <v>783</v>
      </c>
      <c r="AA579" t="s">
        <v>4529</v>
      </c>
      <c r="AB579" t="s">
        <v>4530</v>
      </c>
      <c r="AC579" t="s">
        <v>89</v>
      </c>
      <c r="AD579" t="str">
        <f t="shared" si="8"/>
        <v>10-60</v>
      </c>
      <c r="AE579" t="str">
        <f>VLOOKUP(AD579,'Main_Sub Desc'!C:D,2,)</f>
        <v>LPC from invoicing</v>
      </c>
      <c r="AF579" t="str">
        <f>VLOOKUP(VALUE(H579),'Main_Sub Desc'!F:G,2,)</f>
        <v>Wst Rev Late Payment</v>
      </c>
      <c r="AG579">
        <f>IFERROR(VLOOKUP(VALUE(I579),'PC Mapping'!A:F,6,),"")</f>
        <v>10514</v>
      </c>
      <c r="AH579" s="13" t="str">
        <f>VLOOKUP(AG579,'PC Mapping'!L:M,2,)</f>
        <v>Bolivar Sewer</v>
      </c>
    </row>
    <row r="580" spans="1:34" x14ac:dyDescent="0.2">
      <c r="A580" t="s">
        <v>6480</v>
      </c>
      <c r="B580" t="s">
        <v>6437</v>
      </c>
      <c r="C580" t="s">
        <v>4519</v>
      </c>
      <c r="D580" t="s">
        <v>4520</v>
      </c>
      <c r="E580" s="3">
        <v>45826</v>
      </c>
      <c r="F580" t="s">
        <v>44</v>
      </c>
      <c r="G580" t="s">
        <v>3742</v>
      </c>
      <c r="H580" t="s">
        <v>3722</v>
      </c>
      <c r="I580" t="s">
        <v>3752</v>
      </c>
      <c r="J580" t="s">
        <v>4522</v>
      </c>
      <c r="K580" s="2">
        <v>-5.18</v>
      </c>
      <c r="L580" t="s">
        <v>44</v>
      </c>
      <c r="M580" s="2">
        <v>-5.18</v>
      </c>
      <c r="N580" t="s">
        <v>4523</v>
      </c>
      <c r="O580" t="s">
        <v>4524</v>
      </c>
      <c r="P580" t="s">
        <v>5825</v>
      </c>
      <c r="Q580" t="s">
        <v>6481</v>
      </c>
      <c r="R580" t="s">
        <v>44</v>
      </c>
      <c r="S580" t="s">
        <v>4527</v>
      </c>
      <c r="T580" s="3">
        <v>45826</v>
      </c>
      <c r="U580" s="3">
        <v>45827</v>
      </c>
      <c r="V580" s="2">
        <v>0</v>
      </c>
      <c r="W580" t="s">
        <v>44</v>
      </c>
      <c r="X580" t="s">
        <v>44</v>
      </c>
      <c r="Y580" t="s">
        <v>5827</v>
      </c>
      <c r="Z580" t="s">
        <v>2457</v>
      </c>
      <c r="AA580" t="s">
        <v>4529</v>
      </c>
      <c r="AB580" t="s">
        <v>4530</v>
      </c>
      <c r="AC580" t="s">
        <v>89</v>
      </c>
      <c r="AD580" t="str">
        <f t="shared" ref="AD580:AD643" si="9">CONCATENATE(VALUE(AA580),"-",VALUE(AB580))</f>
        <v>10-60</v>
      </c>
      <c r="AE580" t="str">
        <f>VLOOKUP(AD580,'Main_Sub Desc'!C:D,2,)</f>
        <v>LPC from invoicing</v>
      </c>
      <c r="AF580" t="str">
        <f>VLOOKUP(VALUE(H580),'Main_Sub Desc'!F:G,2,)</f>
        <v>Wtr Rev Late Payment</v>
      </c>
      <c r="AG580">
        <f>IFERROR(VLOOKUP(VALUE(I580),'PC Mapping'!A:F,6,),"")</f>
        <v>10719</v>
      </c>
      <c r="AH580" s="13" t="str">
        <f>VLOOKUP(AG580,'PC Mapping'!L:M,2,)</f>
        <v>All Other Water</v>
      </c>
    </row>
    <row r="581" spans="1:34" x14ac:dyDescent="0.2">
      <c r="A581" t="s">
        <v>6482</v>
      </c>
      <c r="B581" t="s">
        <v>6483</v>
      </c>
      <c r="C581" t="s">
        <v>4519</v>
      </c>
      <c r="D581" t="s">
        <v>4520</v>
      </c>
      <c r="E581" s="3">
        <v>45827</v>
      </c>
      <c r="F581" t="s">
        <v>44</v>
      </c>
      <c r="G581" t="s">
        <v>3742</v>
      </c>
      <c r="H581" t="s">
        <v>3716</v>
      </c>
      <c r="I581" t="s">
        <v>4534</v>
      </c>
      <c r="J581" t="s">
        <v>4522</v>
      </c>
      <c r="K581" s="2">
        <v>-5</v>
      </c>
      <c r="L581" t="s">
        <v>44</v>
      </c>
      <c r="M581" s="2">
        <v>-5</v>
      </c>
      <c r="N581" t="s">
        <v>4523</v>
      </c>
      <c r="O581" t="s">
        <v>4524</v>
      </c>
      <c r="P581" t="s">
        <v>6484</v>
      </c>
      <c r="Q581" t="s">
        <v>6485</v>
      </c>
      <c r="R581" t="s">
        <v>44</v>
      </c>
      <c r="S581" t="s">
        <v>4527</v>
      </c>
      <c r="T581" s="3">
        <v>45827</v>
      </c>
      <c r="U581" s="3">
        <v>45828</v>
      </c>
      <c r="V581" s="2">
        <v>0</v>
      </c>
      <c r="W581" t="s">
        <v>44</v>
      </c>
      <c r="X581" t="s">
        <v>44</v>
      </c>
      <c r="Y581" t="s">
        <v>6486</v>
      </c>
      <c r="Z581" t="s">
        <v>810</v>
      </c>
      <c r="AA581" t="s">
        <v>4529</v>
      </c>
      <c r="AB581" t="s">
        <v>4530</v>
      </c>
      <c r="AC581" t="s">
        <v>89</v>
      </c>
      <c r="AD581" t="str">
        <f t="shared" si="9"/>
        <v>10-60</v>
      </c>
      <c r="AE581" t="str">
        <f>VLOOKUP(AD581,'Main_Sub Desc'!C:D,2,)</f>
        <v>LPC from invoicing</v>
      </c>
      <c r="AF581" t="str">
        <f>VLOOKUP(VALUE(H581),'Main_Sub Desc'!F:G,2,)</f>
        <v>Wst Rev Late Payment</v>
      </c>
      <c r="AG581">
        <f>IFERROR(VLOOKUP(VALUE(I581),'PC Mapping'!A:F,6,),"")</f>
        <v>10514</v>
      </c>
      <c r="AH581" s="13" t="str">
        <f>VLOOKUP(AG581,'PC Mapping'!L:M,2,)</f>
        <v>Bolivar Sewer</v>
      </c>
    </row>
    <row r="582" spans="1:34" x14ac:dyDescent="0.2">
      <c r="A582" t="s">
        <v>6482</v>
      </c>
      <c r="B582" t="s">
        <v>6483</v>
      </c>
      <c r="C582" t="s">
        <v>4519</v>
      </c>
      <c r="D582" t="s">
        <v>4520</v>
      </c>
      <c r="E582" s="3">
        <v>45827</v>
      </c>
      <c r="F582" t="s">
        <v>44</v>
      </c>
      <c r="G582" t="s">
        <v>3742</v>
      </c>
      <c r="H582" t="s">
        <v>3722</v>
      </c>
      <c r="I582" t="s">
        <v>4538</v>
      </c>
      <c r="J582" t="s">
        <v>4522</v>
      </c>
      <c r="K582" s="2">
        <v>-5</v>
      </c>
      <c r="L582" t="s">
        <v>44</v>
      </c>
      <c r="M582" s="2">
        <v>-5</v>
      </c>
      <c r="N582" t="s">
        <v>4523</v>
      </c>
      <c r="O582" t="s">
        <v>4524</v>
      </c>
      <c r="P582" t="s">
        <v>6484</v>
      </c>
      <c r="Q582" t="s">
        <v>6487</v>
      </c>
      <c r="R582" t="s">
        <v>44</v>
      </c>
      <c r="S582" t="s">
        <v>4527</v>
      </c>
      <c r="T582" s="3">
        <v>45827</v>
      </c>
      <c r="U582" s="3">
        <v>45828</v>
      </c>
      <c r="V582" s="2">
        <v>0</v>
      </c>
      <c r="W582" t="s">
        <v>44</v>
      </c>
      <c r="X582" t="s">
        <v>44</v>
      </c>
      <c r="Y582" t="s">
        <v>6488</v>
      </c>
      <c r="Z582" t="s">
        <v>810</v>
      </c>
      <c r="AA582" t="s">
        <v>4529</v>
      </c>
      <c r="AB582" t="s">
        <v>4530</v>
      </c>
      <c r="AC582" t="s">
        <v>89</v>
      </c>
      <c r="AD582" t="str">
        <f t="shared" si="9"/>
        <v>10-60</v>
      </c>
      <c r="AE582" t="str">
        <f>VLOOKUP(AD582,'Main_Sub Desc'!C:D,2,)</f>
        <v>LPC from invoicing</v>
      </c>
      <c r="AF582" t="str">
        <f>VLOOKUP(VALUE(H582),'Main_Sub Desc'!F:G,2,)</f>
        <v>Wtr Rev Late Payment</v>
      </c>
      <c r="AG582">
        <f>IFERROR(VLOOKUP(VALUE(I582),'PC Mapping'!A:F,6,),"")</f>
        <v>10469</v>
      </c>
      <c r="AH582" s="13" t="str">
        <f>VLOOKUP(AG582,'PC Mapping'!L:M,2,)</f>
        <v>Bolivar Water</v>
      </c>
    </row>
    <row r="583" spans="1:34" x14ac:dyDescent="0.2">
      <c r="A583" t="s">
        <v>6489</v>
      </c>
      <c r="B583" t="s">
        <v>6483</v>
      </c>
      <c r="C583" t="s">
        <v>4519</v>
      </c>
      <c r="D583" t="s">
        <v>4520</v>
      </c>
      <c r="E583" s="3">
        <v>45827</v>
      </c>
      <c r="F583" t="s">
        <v>44</v>
      </c>
      <c r="G583" t="s">
        <v>3742</v>
      </c>
      <c r="H583" t="s">
        <v>3722</v>
      </c>
      <c r="I583" t="s">
        <v>3752</v>
      </c>
      <c r="J583" t="s">
        <v>4522</v>
      </c>
      <c r="K583" s="2">
        <v>-9.49</v>
      </c>
      <c r="L583" t="s">
        <v>44</v>
      </c>
      <c r="M583" s="2">
        <v>-9.49</v>
      </c>
      <c r="N583" t="s">
        <v>4523</v>
      </c>
      <c r="O583" t="s">
        <v>4524</v>
      </c>
      <c r="P583" t="s">
        <v>5285</v>
      </c>
      <c r="Q583" t="s">
        <v>6490</v>
      </c>
      <c r="R583" t="s">
        <v>44</v>
      </c>
      <c r="S583" t="s">
        <v>4527</v>
      </c>
      <c r="T583" s="3">
        <v>45827</v>
      </c>
      <c r="U583" s="3">
        <v>45828</v>
      </c>
      <c r="V583" s="2">
        <v>0</v>
      </c>
      <c r="W583" t="s">
        <v>44</v>
      </c>
      <c r="X583" t="s">
        <v>44</v>
      </c>
      <c r="Y583" t="s">
        <v>6491</v>
      </c>
      <c r="Z583" t="s">
        <v>2541</v>
      </c>
      <c r="AA583" t="s">
        <v>4529</v>
      </c>
      <c r="AB583" t="s">
        <v>4530</v>
      </c>
      <c r="AC583" t="s">
        <v>89</v>
      </c>
      <c r="AD583" t="str">
        <f t="shared" si="9"/>
        <v>10-60</v>
      </c>
      <c r="AE583" t="str">
        <f>VLOOKUP(AD583,'Main_Sub Desc'!C:D,2,)</f>
        <v>LPC from invoicing</v>
      </c>
      <c r="AF583" t="str">
        <f>VLOOKUP(VALUE(H583),'Main_Sub Desc'!F:G,2,)</f>
        <v>Wtr Rev Late Payment</v>
      </c>
      <c r="AG583">
        <f>IFERROR(VLOOKUP(VALUE(I583),'PC Mapping'!A:F,6,),"")</f>
        <v>10719</v>
      </c>
      <c r="AH583" s="13" t="str">
        <f>VLOOKUP(AG583,'PC Mapping'!L:M,2,)</f>
        <v>All Other Water</v>
      </c>
    </row>
    <row r="584" spans="1:34" x14ac:dyDescent="0.2">
      <c r="A584" t="s">
        <v>6492</v>
      </c>
      <c r="B584" t="s">
        <v>6493</v>
      </c>
      <c r="C584" t="s">
        <v>4519</v>
      </c>
      <c r="D584" t="s">
        <v>4520</v>
      </c>
      <c r="E584" s="3">
        <v>45827</v>
      </c>
      <c r="F584" t="s">
        <v>44</v>
      </c>
      <c r="G584" t="s">
        <v>3742</v>
      </c>
      <c r="H584" t="s">
        <v>3722</v>
      </c>
      <c r="I584" t="s">
        <v>3752</v>
      </c>
      <c r="J584" t="s">
        <v>4522</v>
      </c>
      <c r="K584" s="2">
        <v>-5</v>
      </c>
      <c r="L584" t="s">
        <v>44</v>
      </c>
      <c r="M584" s="2">
        <v>-5</v>
      </c>
      <c r="N584" t="s">
        <v>4523</v>
      </c>
      <c r="O584" t="s">
        <v>4524</v>
      </c>
      <c r="P584" t="s">
        <v>6494</v>
      </c>
      <c r="Q584" t="s">
        <v>6495</v>
      </c>
      <c r="R584" t="s">
        <v>44</v>
      </c>
      <c r="S584" t="s">
        <v>4527</v>
      </c>
      <c r="T584" s="3">
        <v>45827</v>
      </c>
      <c r="U584" s="3">
        <v>45828</v>
      </c>
      <c r="V584" s="2">
        <v>0</v>
      </c>
      <c r="W584" t="s">
        <v>44</v>
      </c>
      <c r="X584" t="s">
        <v>44</v>
      </c>
      <c r="Y584" t="s">
        <v>6496</v>
      </c>
      <c r="Z584" t="s">
        <v>2450</v>
      </c>
      <c r="AA584" t="s">
        <v>4529</v>
      </c>
      <c r="AB584" t="s">
        <v>4530</v>
      </c>
      <c r="AC584" t="s">
        <v>89</v>
      </c>
      <c r="AD584" t="str">
        <f t="shared" si="9"/>
        <v>10-60</v>
      </c>
      <c r="AE584" t="str">
        <f>VLOOKUP(AD584,'Main_Sub Desc'!C:D,2,)</f>
        <v>LPC from invoicing</v>
      </c>
      <c r="AF584" t="str">
        <f>VLOOKUP(VALUE(H584),'Main_Sub Desc'!F:G,2,)</f>
        <v>Wtr Rev Late Payment</v>
      </c>
      <c r="AG584">
        <f>IFERROR(VLOOKUP(VALUE(I584),'PC Mapping'!A:F,6,),"")</f>
        <v>10719</v>
      </c>
      <c r="AH584" s="13" t="str">
        <f>VLOOKUP(AG584,'PC Mapping'!L:M,2,)</f>
        <v>All Other Water</v>
      </c>
    </row>
    <row r="585" spans="1:34" x14ac:dyDescent="0.2">
      <c r="A585" t="s">
        <v>6497</v>
      </c>
      <c r="B585" t="s">
        <v>6483</v>
      </c>
      <c r="C585" t="s">
        <v>4519</v>
      </c>
      <c r="D585" t="s">
        <v>4520</v>
      </c>
      <c r="E585" s="3">
        <v>45827</v>
      </c>
      <c r="F585" t="s">
        <v>44</v>
      </c>
      <c r="G585" t="s">
        <v>3742</v>
      </c>
      <c r="H585" t="s">
        <v>3722</v>
      </c>
      <c r="I585" t="s">
        <v>3752</v>
      </c>
      <c r="J585" t="s">
        <v>4522</v>
      </c>
      <c r="K585" s="2">
        <v>-5</v>
      </c>
      <c r="L585" t="s">
        <v>44</v>
      </c>
      <c r="M585" s="2">
        <v>-5</v>
      </c>
      <c r="N585" t="s">
        <v>4523</v>
      </c>
      <c r="O585" t="s">
        <v>4524</v>
      </c>
      <c r="P585" t="s">
        <v>6498</v>
      </c>
      <c r="Q585" t="s">
        <v>6499</v>
      </c>
      <c r="R585" t="s">
        <v>44</v>
      </c>
      <c r="S585" t="s">
        <v>4527</v>
      </c>
      <c r="T585" s="3">
        <v>45827</v>
      </c>
      <c r="U585" s="3">
        <v>45828</v>
      </c>
      <c r="V585" s="2">
        <v>0</v>
      </c>
      <c r="W585" t="s">
        <v>44</v>
      </c>
      <c r="X585" t="s">
        <v>44</v>
      </c>
      <c r="Y585" t="s">
        <v>6500</v>
      </c>
      <c r="Z585" t="s">
        <v>6501</v>
      </c>
      <c r="AA585" t="s">
        <v>4529</v>
      </c>
      <c r="AB585" t="s">
        <v>4530</v>
      </c>
      <c r="AC585" t="s">
        <v>89</v>
      </c>
      <c r="AD585" t="str">
        <f t="shared" si="9"/>
        <v>10-60</v>
      </c>
      <c r="AE585" t="str">
        <f>VLOOKUP(AD585,'Main_Sub Desc'!C:D,2,)</f>
        <v>LPC from invoicing</v>
      </c>
      <c r="AF585" t="str">
        <f>VLOOKUP(VALUE(H585),'Main_Sub Desc'!F:G,2,)</f>
        <v>Wtr Rev Late Payment</v>
      </c>
      <c r="AG585">
        <f>IFERROR(VLOOKUP(VALUE(I585),'PC Mapping'!A:F,6,),"")</f>
        <v>10719</v>
      </c>
      <c r="AH585" s="13" t="str">
        <f>VLOOKUP(AG585,'PC Mapping'!L:M,2,)</f>
        <v>All Other Water</v>
      </c>
    </row>
    <row r="586" spans="1:34" x14ac:dyDescent="0.2">
      <c r="A586" t="s">
        <v>6502</v>
      </c>
      <c r="B586" t="s">
        <v>6493</v>
      </c>
      <c r="C586" t="s">
        <v>4519</v>
      </c>
      <c r="D586" t="s">
        <v>4520</v>
      </c>
      <c r="E586" s="3">
        <v>45827</v>
      </c>
      <c r="F586" t="s">
        <v>44</v>
      </c>
      <c r="G586" t="s">
        <v>3742</v>
      </c>
      <c r="H586" t="s">
        <v>3722</v>
      </c>
      <c r="I586" t="s">
        <v>3752</v>
      </c>
      <c r="J586" t="s">
        <v>4522</v>
      </c>
      <c r="K586" s="2">
        <v>-11.85</v>
      </c>
      <c r="L586" t="s">
        <v>44</v>
      </c>
      <c r="M586" s="2">
        <v>-11.85</v>
      </c>
      <c r="N586" t="s">
        <v>4523</v>
      </c>
      <c r="O586" t="s">
        <v>4524</v>
      </c>
      <c r="P586" t="s">
        <v>5918</v>
      </c>
      <c r="Q586" t="s">
        <v>6503</v>
      </c>
      <c r="R586" t="s">
        <v>44</v>
      </c>
      <c r="S586" t="s">
        <v>4527</v>
      </c>
      <c r="T586" s="3">
        <v>45827</v>
      </c>
      <c r="U586" s="3">
        <v>45828</v>
      </c>
      <c r="V586" s="2">
        <v>0</v>
      </c>
      <c r="W586" t="s">
        <v>44</v>
      </c>
      <c r="X586" t="s">
        <v>44</v>
      </c>
      <c r="Y586" t="s">
        <v>6504</v>
      </c>
      <c r="Z586" t="s">
        <v>1501</v>
      </c>
      <c r="AA586" t="s">
        <v>4529</v>
      </c>
      <c r="AB586" t="s">
        <v>4530</v>
      </c>
      <c r="AC586" t="s">
        <v>89</v>
      </c>
      <c r="AD586" t="str">
        <f t="shared" si="9"/>
        <v>10-60</v>
      </c>
      <c r="AE586" t="str">
        <f>VLOOKUP(AD586,'Main_Sub Desc'!C:D,2,)</f>
        <v>LPC from invoicing</v>
      </c>
      <c r="AF586" t="str">
        <f>VLOOKUP(VALUE(H586),'Main_Sub Desc'!F:G,2,)</f>
        <v>Wtr Rev Late Payment</v>
      </c>
      <c r="AG586">
        <f>IFERROR(VLOOKUP(VALUE(I586),'PC Mapping'!A:F,6,),"")</f>
        <v>10719</v>
      </c>
      <c r="AH586" s="13" t="str">
        <f>VLOOKUP(AG586,'PC Mapping'!L:M,2,)</f>
        <v>All Other Water</v>
      </c>
    </row>
    <row r="587" spans="1:34" x14ac:dyDescent="0.2">
      <c r="A587" t="s">
        <v>6505</v>
      </c>
      <c r="B587" t="s">
        <v>6483</v>
      </c>
      <c r="C587" t="s">
        <v>4519</v>
      </c>
      <c r="D587" t="s">
        <v>4520</v>
      </c>
      <c r="E587" s="3">
        <v>45827</v>
      </c>
      <c r="F587" t="s">
        <v>44</v>
      </c>
      <c r="G587" t="s">
        <v>3742</v>
      </c>
      <c r="H587" t="s">
        <v>3722</v>
      </c>
      <c r="I587" t="s">
        <v>3752</v>
      </c>
      <c r="J587" t="s">
        <v>4522</v>
      </c>
      <c r="K587" s="2">
        <v>-5.0599999999999996</v>
      </c>
      <c r="L587" t="s">
        <v>44</v>
      </c>
      <c r="M587" s="2">
        <v>-5.0599999999999996</v>
      </c>
      <c r="N587" t="s">
        <v>4523</v>
      </c>
      <c r="O587" t="s">
        <v>4524</v>
      </c>
      <c r="P587" t="s">
        <v>6506</v>
      </c>
      <c r="Q587" t="s">
        <v>6507</v>
      </c>
      <c r="R587" t="s">
        <v>44</v>
      </c>
      <c r="S587" t="s">
        <v>4527</v>
      </c>
      <c r="T587" s="3">
        <v>45827</v>
      </c>
      <c r="U587" s="3">
        <v>45828</v>
      </c>
      <c r="V587" s="2">
        <v>0</v>
      </c>
      <c r="W587" t="s">
        <v>44</v>
      </c>
      <c r="X587" t="s">
        <v>44</v>
      </c>
      <c r="Y587" t="s">
        <v>6508</v>
      </c>
      <c r="Z587" t="s">
        <v>6509</v>
      </c>
      <c r="AA587" t="s">
        <v>4529</v>
      </c>
      <c r="AB587" t="s">
        <v>4530</v>
      </c>
      <c r="AC587" t="s">
        <v>89</v>
      </c>
      <c r="AD587" t="str">
        <f t="shared" si="9"/>
        <v>10-60</v>
      </c>
      <c r="AE587" t="str">
        <f>VLOOKUP(AD587,'Main_Sub Desc'!C:D,2,)</f>
        <v>LPC from invoicing</v>
      </c>
      <c r="AF587" t="str">
        <f>VLOOKUP(VALUE(H587),'Main_Sub Desc'!F:G,2,)</f>
        <v>Wtr Rev Late Payment</v>
      </c>
      <c r="AG587">
        <f>IFERROR(VLOOKUP(VALUE(I587),'PC Mapping'!A:F,6,),"")</f>
        <v>10719</v>
      </c>
      <c r="AH587" s="13" t="str">
        <f>VLOOKUP(AG587,'PC Mapping'!L:M,2,)</f>
        <v>All Other Water</v>
      </c>
    </row>
    <row r="588" spans="1:34" x14ac:dyDescent="0.2">
      <c r="A588" t="s">
        <v>6510</v>
      </c>
      <c r="B588" t="s">
        <v>6483</v>
      </c>
      <c r="C588" t="s">
        <v>4519</v>
      </c>
      <c r="D588" t="s">
        <v>4520</v>
      </c>
      <c r="E588" s="3">
        <v>45827</v>
      </c>
      <c r="F588" t="s">
        <v>44</v>
      </c>
      <c r="G588" t="s">
        <v>3742</v>
      </c>
      <c r="H588" t="s">
        <v>3716</v>
      </c>
      <c r="I588" t="s">
        <v>4534</v>
      </c>
      <c r="J588" t="s">
        <v>4522</v>
      </c>
      <c r="K588" s="2">
        <v>-20.14</v>
      </c>
      <c r="L588" t="s">
        <v>44</v>
      </c>
      <c r="M588" s="2">
        <v>-20.14</v>
      </c>
      <c r="N588" t="s">
        <v>4523</v>
      </c>
      <c r="O588" t="s">
        <v>4524</v>
      </c>
      <c r="P588" t="s">
        <v>6511</v>
      </c>
      <c r="Q588" t="s">
        <v>6512</v>
      </c>
      <c r="R588" t="s">
        <v>44</v>
      </c>
      <c r="S588" t="s">
        <v>4527</v>
      </c>
      <c r="T588" s="3">
        <v>45827</v>
      </c>
      <c r="U588" s="3">
        <v>45828</v>
      </c>
      <c r="V588" s="2">
        <v>0</v>
      </c>
      <c r="W588" t="s">
        <v>44</v>
      </c>
      <c r="X588" t="s">
        <v>44</v>
      </c>
      <c r="Y588" t="s">
        <v>6513</v>
      </c>
      <c r="Z588" t="s">
        <v>907</v>
      </c>
      <c r="AA588" t="s">
        <v>4529</v>
      </c>
      <c r="AB588" t="s">
        <v>4530</v>
      </c>
      <c r="AC588" t="s">
        <v>89</v>
      </c>
      <c r="AD588" t="str">
        <f t="shared" si="9"/>
        <v>10-60</v>
      </c>
      <c r="AE588" t="str">
        <f>VLOOKUP(AD588,'Main_Sub Desc'!C:D,2,)</f>
        <v>LPC from invoicing</v>
      </c>
      <c r="AF588" t="str">
        <f>VLOOKUP(VALUE(H588),'Main_Sub Desc'!F:G,2,)</f>
        <v>Wst Rev Late Payment</v>
      </c>
      <c r="AG588">
        <f>IFERROR(VLOOKUP(VALUE(I588),'PC Mapping'!A:F,6,),"")</f>
        <v>10514</v>
      </c>
      <c r="AH588" s="13" t="str">
        <f>VLOOKUP(AG588,'PC Mapping'!L:M,2,)</f>
        <v>Bolivar Sewer</v>
      </c>
    </row>
    <row r="589" spans="1:34" x14ac:dyDescent="0.2">
      <c r="A589" t="s">
        <v>6510</v>
      </c>
      <c r="B589" t="s">
        <v>6483</v>
      </c>
      <c r="C589" t="s">
        <v>4519</v>
      </c>
      <c r="D589" t="s">
        <v>4520</v>
      </c>
      <c r="E589" s="3">
        <v>45827</v>
      </c>
      <c r="F589" t="s">
        <v>44</v>
      </c>
      <c r="G589" t="s">
        <v>3742</v>
      </c>
      <c r="H589" t="s">
        <v>3722</v>
      </c>
      <c r="I589" t="s">
        <v>4538</v>
      </c>
      <c r="J589" t="s">
        <v>4522</v>
      </c>
      <c r="K589" s="2">
        <v>-12.98</v>
      </c>
      <c r="L589" t="s">
        <v>44</v>
      </c>
      <c r="M589" s="2">
        <v>-12.98</v>
      </c>
      <c r="N589" t="s">
        <v>4523</v>
      </c>
      <c r="O589" t="s">
        <v>4524</v>
      </c>
      <c r="P589" t="s">
        <v>6511</v>
      </c>
      <c r="Q589" t="s">
        <v>6514</v>
      </c>
      <c r="R589" t="s">
        <v>44</v>
      </c>
      <c r="S589" t="s">
        <v>4527</v>
      </c>
      <c r="T589" s="3">
        <v>45827</v>
      </c>
      <c r="U589" s="3">
        <v>45828</v>
      </c>
      <c r="V589" s="2">
        <v>0</v>
      </c>
      <c r="W589" t="s">
        <v>44</v>
      </c>
      <c r="X589" t="s">
        <v>44</v>
      </c>
      <c r="Y589" t="s">
        <v>6515</v>
      </c>
      <c r="Z589" t="s">
        <v>907</v>
      </c>
      <c r="AA589" t="s">
        <v>4529</v>
      </c>
      <c r="AB589" t="s">
        <v>4530</v>
      </c>
      <c r="AC589" t="s">
        <v>89</v>
      </c>
      <c r="AD589" t="str">
        <f t="shared" si="9"/>
        <v>10-60</v>
      </c>
      <c r="AE589" t="str">
        <f>VLOOKUP(AD589,'Main_Sub Desc'!C:D,2,)</f>
        <v>LPC from invoicing</v>
      </c>
      <c r="AF589" t="str">
        <f>VLOOKUP(VALUE(H589),'Main_Sub Desc'!F:G,2,)</f>
        <v>Wtr Rev Late Payment</v>
      </c>
      <c r="AG589">
        <f>IFERROR(VLOOKUP(VALUE(I589),'PC Mapping'!A:F,6,),"")</f>
        <v>10469</v>
      </c>
      <c r="AH589" s="13" t="str">
        <f>VLOOKUP(AG589,'PC Mapping'!L:M,2,)</f>
        <v>Bolivar Water</v>
      </c>
    </row>
    <row r="590" spans="1:34" x14ac:dyDescent="0.2">
      <c r="A590" t="s">
        <v>6516</v>
      </c>
      <c r="B590" t="s">
        <v>6483</v>
      </c>
      <c r="C590" t="s">
        <v>4519</v>
      </c>
      <c r="D590" t="s">
        <v>4520</v>
      </c>
      <c r="E590" s="3">
        <v>45827</v>
      </c>
      <c r="F590" t="s">
        <v>44</v>
      </c>
      <c r="G590" t="s">
        <v>3742</v>
      </c>
      <c r="H590" t="s">
        <v>3722</v>
      </c>
      <c r="I590" t="s">
        <v>3752</v>
      </c>
      <c r="J590" t="s">
        <v>4522</v>
      </c>
      <c r="K590" s="2">
        <v>-10.02</v>
      </c>
      <c r="L590" t="s">
        <v>44</v>
      </c>
      <c r="M590" s="2">
        <v>-10.02</v>
      </c>
      <c r="N590" t="s">
        <v>4523</v>
      </c>
      <c r="O590" t="s">
        <v>4524</v>
      </c>
      <c r="P590" t="s">
        <v>6517</v>
      </c>
      <c r="Q590" t="s">
        <v>6518</v>
      </c>
      <c r="R590" t="s">
        <v>44</v>
      </c>
      <c r="S590" t="s">
        <v>4527</v>
      </c>
      <c r="T590" s="3">
        <v>45827</v>
      </c>
      <c r="U590" s="3">
        <v>45828</v>
      </c>
      <c r="V590" s="2">
        <v>0</v>
      </c>
      <c r="W590" t="s">
        <v>44</v>
      </c>
      <c r="X590" t="s">
        <v>44</v>
      </c>
      <c r="Y590" t="s">
        <v>6519</v>
      </c>
      <c r="Z590" t="s">
        <v>2562</v>
      </c>
      <c r="AA590" t="s">
        <v>4529</v>
      </c>
      <c r="AB590" t="s">
        <v>4530</v>
      </c>
      <c r="AC590" t="s">
        <v>89</v>
      </c>
      <c r="AD590" t="str">
        <f t="shared" si="9"/>
        <v>10-60</v>
      </c>
      <c r="AE590" t="str">
        <f>VLOOKUP(AD590,'Main_Sub Desc'!C:D,2,)</f>
        <v>LPC from invoicing</v>
      </c>
      <c r="AF590" t="str">
        <f>VLOOKUP(VALUE(H590),'Main_Sub Desc'!F:G,2,)</f>
        <v>Wtr Rev Late Payment</v>
      </c>
      <c r="AG590">
        <f>IFERROR(VLOOKUP(VALUE(I590),'PC Mapping'!A:F,6,),"")</f>
        <v>10719</v>
      </c>
      <c r="AH590" s="13" t="str">
        <f>VLOOKUP(AG590,'PC Mapping'!L:M,2,)</f>
        <v>All Other Water</v>
      </c>
    </row>
    <row r="591" spans="1:34" x14ac:dyDescent="0.2">
      <c r="A591" t="s">
        <v>6520</v>
      </c>
      <c r="B591" t="s">
        <v>6493</v>
      </c>
      <c r="C591" t="s">
        <v>4519</v>
      </c>
      <c r="D591" t="s">
        <v>4520</v>
      </c>
      <c r="E591" s="3">
        <v>45827</v>
      </c>
      <c r="F591" t="s">
        <v>44</v>
      </c>
      <c r="G591" t="s">
        <v>3742</v>
      </c>
      <c r="H591" t="s">
        <v>3716</v>
      </c>
      <c r="I591" t="s">
        <v>4846</v>
      </c>
      <c r="J591" t="s">
        <v>4522</v>
      </c>
      <c r="K591" s="2">
        <v>-5</v>
      </c>
      <c r="L591" t="s">
        <v>44</v>
      </c>
      <c r="M591" s="2">
        <v>-5</v>
      </c>
      <c r="N591" t="s">
        <v>4523</v>
      </c>
      <c r="O591" t="s">
        <v>4524</v>
      </c>
      <c r="P591" t="s">
        <v>5533</v>
      </c>
      <c r="Q591" t="s">
        <v>6521</v>
      </c>
      <c r="R591" t="s">
        <v>44</v>
      </c>
      <c r="S591" t="s">
        <v>4527</v>
      </c>
      <c r="T591" s="3">
        <v>45827</v>
      </c>
      <c r="U591" s="3">
        <v>45828</v>
      </c>
      <c r="V591" s="2">
        <v>0</v>
      </c>
      <c r="W591" t="s">
        <v>44</v>
      </c>
      <c r="X591" t="s">
        <v>44</v>
      </c>
      <c r="Y591" t="s">
        <v>5535</v>
      </c>
      <c r="Z591" t="s">
        <v>94</v>
      </c>
      <c r="AA591" t="s">
        <v>4529</v>
      </c>
      <c r="AB591" t="s">
        <v>4530</v>
      </c>
      <c r="AC591" t="s">
        <v>89</v>
      </c>
      <c r="AD591" t="str">
        <f t="shared" si="9"/>
        <v>10-60</v>
      </c>
      <c r="AE591" t="str">
        <f>VLOOKUP(AD591,'Main_Sub Desc'!C:D,2,)</f>
        <v>LPC from invoicing</v>
      </c>
      <c r="AF591" t="str">
        <f>VLOOKUP(VALUE(H591),'Main_Sub Desc'!F:G,2,)</f>
        <v>Wst Rev Late Payment</v>
      </c>
      <c r="AG591">
        <f>IFERROR(VLOOKUP(VALUE(I591),'PC Mapping'!A:F,6,),"")</f>
        <v>10721</v>
      </c>
      <c r="AH591" s="13" t="str">
        <f>VLOOKUP(AG591,'PC Mapping'!L:M,2,)</f>
        <v>Silverleaf Sewer</v>
      </c>
    </row>
    <row r="592" spans="1:34" x14ac:dyDescent="0.2">
      <c r="A592" t="s">
        <v>6522</v>
      </c>
      <c r="B592" t="s">
        <v>6483</v>
      </c>
      <c r="C592" t="s">
        <v>4519</v>
      </c>
      <c r="D592" t="s">
        <v>4520</v>
      </c>
      <c r="E592" s="3">
        <v>45827</v>
      </c>
      <c r="F592" t="s">
        <v>44</v>
      </c>
      <c r="G592" t="s">
        <v>3742</v>
      </c>
      <c r="H592" t="s">
        <v>3716</v>
      </c>
      <c r="I592" t="s">
        <v>4846</v>
      </c>
      <c r="J592" t="s">
        <v>4522</v>
      </c>
      <c r="K592" s="2">
        <v>-5</v>
      </c>
      <c r="L592" t="s">
        <v>44</v>
      </c>
      <c r="M592" s="2">
        <v>-5</v>
      </c>
      <c r="N592" t="s">
        <v>4523</v>
      </c>
      <c r="O592" t="s">
        <v>4524</v>
      </c>
      <c r="P592" t="s">
        <v>5533</v>
      </c>
      <c r="Q592" t="s">
        <v>6523</v>
      </c>
      <c r="R592" t="s">
        <v>44</v>
      </c>
      <c r="S592" t="s">
        <v>4527</v>
      </c>
      <c r="T592" s="3">
        <v>45827</v>
      </c>
      <c r="U592" s="3">
        <v>45828</v>
      </c>
      <c r="V592" s="2">
        <v>0</v>
      </c>
      <c r="W592" t="s">
        <v>44</v>
      </c>
      <c r="X592" t="s">
        <v>44</v>
      </c>
      <c r="Y592" t="s">
        <v>6524</v>
      </c>
      <c r="Z592" t="s">
        <v>1748</v>
      </c>
      <c r="AA592" t="s">
        <v>4529</v>
      </c>
      <c r="AB592" t="s">
        <v>4530</v>
      </c>
      <c r="AC592" t="s">
        <v>89</v>
      </c>
      <c r="AD592" t="str">
        <f t="shared" si="9"/>
        <v>10-60</v>
      </c>
      <c r="AE592" t="str">
        <f>VLOOKUP(AD592,'Main_Sub Desc'!C:D,2,)</f>
        <v>LPC from invoicing</v>
      </c>
      <c r="AF592" t="str">
        <f>VLOOKUP(VALUE(H592),'Main_Sub Desc'!F:G,2,)</f>
        <v>Wst Rev Late Payment</v>
      </c>
      <c r="AG592">
        <f>IFERROR(VLOOKUP(VALUE(I592),'PC Mapping'!A:F,6,),"")</f>
        <v>10721</v>
      </c>
      <c r="AH592" s="13" t="str">
        <f>VLOOKUP(AG592,'PC Mapping'!L:M,2,)</f>
        <v>Silverleaf Sewer</v>
      </c>
    </row>
    <row r="593" spans="1:34" x14ac:dyDescent="0.2">
      <c r="A593" t="s">
        <v>6522</v>
      </c>
      <c r="B593" t="s">
        <v>6483</v>
      </c>
      <c r="C593" t="s">
        <v>4519</v>
      </c>
      <c r="D593" t="s">
        <v>4520</v>
      </c>
      <c r="E593" s="3">
        <v>45827</v>
      </c>
      <c r="F593" t="s">
        <v>44</v>
      </c>
      <c r="G593" t="s">
        <v>3742</v>
      </c>
      <c r="H593" t="s">
        <v>3722</v>
      </c>
      <c r="I593" t="s">
        <v>3752</v>
      </c>
      <c r="J593" t="s">
        <v>4522</v>
      </c>
      <c r="K593" s="2">
        <v>-5</v>
      </c>
      <c r="L593" t="s">
        <v>44</v>
      </c>
      <c r="M593" s="2">
        <v>-5</v>
      </c>
      <c r="N593" t="s">
        <v>4523</v>
      </c>
      <c r="O593" t="s">
        <v>4524</v>
      </c>
      <c r="P593" t="s">
        <v>5533</v>
      </c>
      <c r="Q593" t="s">
        <v>6525</v>
      </c>
      <c r="R593" t="s">
        <v>44</v>
      </c>
      <c r="S593" t="s">
        <v>4527</v>
      </c>
      <c r="T593" s="3">
        <v>45827</v>
      </c>
      <c r="U593" s="3">
        <v>45828</v>
      </c>
      <c r="V593" s="2">
        <v>0</v>
      </c>
      <c r="W593" t="s">
        <v>44</v>
      </c>
      <c r="X593" t="s">
        <v>44</v>
      </c>
      <c r="Y593" t="s">
        <v>6526</v>
      </c>
      <c r="Z593" t="s">
        <v>1748</v>
      </c>
      <c r="AA593" t="s">
        <v>4529</v>
      </c>
      <c r="AB593" t="s">
        <v>4530</v>
      </c>
      <c r="AC593" t="s">
        <v>89</v>
      </c>
      <c r="AD593" t="str">
        <f t="shared" si="9"/>
        <v>10-60</v>
      </c>
      <c r="AE593" t="str">
        <f>VLOOKUP(AD593,'Main_Sub Desc'!C:D,2,)</f>
        <v>LPC from invoicing</v>
      </c>
      <c r="AF593" t="str">
        <f>VLOOKUP(VALUE(H593),'Main_Sub Desc'!F:G,2,)</f>
        <v>Wtr Rev Late Payment</v>
      </c>
      <c r="AG593">
        <f>IFERROR(VLOOKUP(VALUE(I593),'PC Mapping'!A:F,6,),"")</f>
        <v>10719</v>
      </c>
      <c r="AH593" s="13" t="str">
        <f>VLOOKUP(AG593,'PC Mapping'!L:M,2,)</f>
        <v>All Other Water</v>
      </c>
    </row>
    <row r="594" spans="1:34" x14ac:dyDescent="0.2">
      <c r="A594" t="s">
        <v>6527</v>
      </c>
      <c r="B594" t="s">
        <v>6483</v>
      </c>
      <c r="C594" t="s">
        <v>4519</v>
      </c>
      <c r="D594" t="s">
        <v>4520</v>
      </c>
      <c r="E594" s="3">
        <v>45827</v>
      </c>
      <c r="F594" t="s">
        <v>44</v>
      </c>
      <c r="G594" t="s">
        <v>3742</v>
      </c>
      <c r="H594" t="s">
        <v>3716</v>
      </c>
      <c r="I594" t="s">
        <v>4846</v>
      </c>
      <c r="J594" t="s">
        <v>4522</v>
      </c>
      <c r="K594" s="2">
        <v>-5</v>
      </c>
      <c r="L594" t="s">
        <v>44</v>
      </c>
      <c r="M594" s="2">
        <v>-5</v>
      </c>
      <c r="N594" t="s">
        <v>4523</v>
      </c>
      <c r="O594" t="s">
        <v>4524</v>
      </c>
      <c r="P594" t="s">
        <v>5533</v>
      </c>
      <c r="Q594" t="s">
        <v>6528</v>
      </c>
      <c r="R594" t="s">
        <v>44</v>
      </c>
      <c r="S594" t="s">
        <v>4527</v>
      </c>
      <c r="T594" s="3">
        <v>45827</v>
      </c>
      <c r="U594" s="3">
        <v>45828</v>
      </c>
      <c r="V594" s="2">
        <v>0</v>
      </c>
      <c r="W594" t="s">
        <v>44</v>
      </c>
      <c r="X594" t="s">
        <v>44</v>
      </c>
      <c r="Y594" t="s">
        <v>6529</v>
      </c>
      <c r="Z594" t="s">
        <v>1749</v>
      </c>
      <c r="AA594" t="s">
        <v>4529</v>
      </c>
      <c r="AB594" t="s">
        <v>4530</v>
      </c>
      <c r="AC594" t="s">
        <v>89</v>
      </c>
      <c r="AD594" t="str">
        <f t="shared" si="9"/>
        <v>10-60</v>
      </c>
      <c r="AE594" t="str">
        <f>VLOOKUP(AD594,'Main_Sub Desc'!C:D,2,)</f>
        <v>LPC from invoicing</v>
      </c>
      <c r="AF594" t="str">
        <f>VLOOKUP(VALUE(H594),'Main_Sub Desc'!F:G,2,)</f>
        <v>Wst Rev Late Payment</v>
      </c>
      <c r="AG594">
        <f>IFERROR(VLOOKUP(VALUE(I594),'PC Mapping'!A:F,6,),"")</f>
        <v>10721</v>
      </c>
      <c r="AH594" s="13" t="str">
        <f>VLOOKUP(AG594,'PC Mapping'!L:M,2,)</f>
        <v>Silverleaf Sewer</v>
      </c>
    </row>
    <row r="595" spans="1:34" x14ac:dyDescent="0.2">
      <c r="A595" t="s">
        <v>6530</v>
      </c>
      <c r="B595" t="s">
        <v>6531</v>
      </c>
      <c r="C595" t="s">
        <v>4519</v>
      </c>
      <c r="D595" t="s">
        <v>4520</v>
      </c>
      <c r="E595" s="3">
        <v>45828</v>
      </c>
      <c r="F595" t="s">
        <v>44</v>
      </c>
      <c r="G595" t="s">
        <v>3742</v>
      </c>
      <c r="H595" t="s">
        <v>3722</v>
      </c>
      <c r="I595" t="s">
        <v>3752</v>
      </c>
      <c r="J595" t="s">
        <v>4522</v>
      </c>
      <c r="K595" s="2">
        <v>-5</v>
      </c>
      <c r="L595" t="s">
        <v>44</v>
      </c>
      <c r="M595" s="2">
        <v>-5</v>
      </c>
      <c r="N595" t="s">
        <v>4523</v>
      </c>
      <c r="O595" t="s">
        <v>4524</v>
      </c>
      <c r="P595" t="s">
        <v>6532</v>
      </c>
      <c r="Q595" t="s">
        <v>6533</v>
      </c>
      <c r="R595" t="s">
        <v>44</v>
      </c>
      <c r="S595" t="s">
        <v>4527</v>
      </c>
      <c r="T595" s="3">
        <v>45828</v>
      </c>
      <c r="U595" s="3">
        <v>45831</v>
      </c>
      <c r="V595" s="2">
        <v>0</v>
      </c>
      <c r="W595" t="s">
        <v>44</v>
      </c>
      <c r="X595" t="s">
        <v>44</v>
      </c>
      <c r="Y595" t="s">
        <v>6534</v>
      </c>
      <c r="Z595" t="s">
        <v>1768</v>
      </c>
      <c r="AA595" t="s">
        <v>4529</v>
      </c>
      <c r="AB595" t="s">
        <v>4530</v>
      </c>
      <c r="AC595" t="s">
        <v>89</v>
      </c>
      <c r="AD595" t="str">
        <f t="shared" si="9"/>
        <v>10-60</v>
      </c>
      <c r="AE595" t="str">
        <f>VLOOKUP(AD595,'Main_Sub Desc'!C:D,2,)</f>
        <v>LPC from invoicing</v>
      </c>
      <c r="AF595" t="str">
        <f>VLOOKUP(VALUE(H595),'Main_Sub Desc'!F:G,2,)</f>
        <v>Wtr Rev Late Payment</v>
      </c>
      <c r="AG595">
        <f>IFERROR(VLOOKUP(VALUE(I595),'PC Mapping'!A:F,6,),"")</f>
        <v>10719</v>
      </c>
      <c r="AH595" s="13" t="str">
        <f>VLOOKUP(AG595,'PC Mapping'!L:M,2,)</f>
        <v>All Other Water</v>
      </c>
    </row>
    <row r="596" spans="1:34" x14ac:dyDescent="0.2">
      <c r="A596" t="s">
        <v>6535</v>
      </c>
      <c r="B596" t="s">
        <v>6531</v>
      </c>
      <c r="C596" t="s">
        <v>4519</v>
      </c>
      <c r="D596" t="s">
        <v>4520</v>
      </c>
      <c r="E596" s="3">
        <v>45828</v>
      </c>
      <c r="F596" t="s">
        <v>44</v>
      </c>
      <c r="G596" t="s">
        <v>3742</v>
      </c>
      <c r="H596" t="s">
        <v>3722</v>
      </c>
      <c r="I596" t="s">
        <v>3752</v>
      </c>
      <c r="J596" t="s">
        <v>4522</v>
      </c>
      <c r="K596" s="2">
        <v>-5</v>
      </c>
      <c r="L596" t="s">
        <v>44</v>
      </c>
      <c r="M596" s="2">
        <v>-5</v>
      </c>
      <c r="N596" t="s">
        <v>4523</v>
      </c>
      <c r="O596" t="s">
        <v>4524</v>
      </c>
      <c r="P596" t="s">
        <v>6536</v>
      </c>
      <c r="Q596" t="s">
        <v>6537</v>
      </c>
      <c r="R596" t="s">
        <v>44</v>
      </c>
      <c r="S596" t="s">
        <v>4527</v>
      </c>
      <c r="T596" s="3">
        <v>45828</v>
      </c>
      <c r="U596" s="3">
        <v>45831</v>
      </c>
      <c r="V596" s="2">
        <v>0</v>
      </c>
      <c r="W596" t="s">
        <v>44</v>
      </c>
      <c r="X596" t="s">
        <v>44</v>
      </c>
      <c r="Y596" t="s">
        <v>6538</v>
      </c>
      <c r="Z596" t="s">
        <v>2215</v>
      </c>
      <c r="AA596" t="s">
        <v>4529</v>
      </c>
      <c r="AB596" t="s">
        <v>4530</v>
      </c>
      <c r="AC596" t="s">
        <v>89</v>
      </c>
      <c r="AD596" t="str">
        <f t="shared" si="9"/>
        <v>10-60</v>
      </c>
      <c r="AE596" t="str">
        <f>VLOOKUP(AD596,'Main_Sub Desc'!C:D,2,)</f>
        <v>LPC from invoicing</v>
      </c>
      <c r="AF596" t="str">
        <f>VLOOKUP(VALUE(H596),'Main_Sub Desc'!F:G,2,)</f>
        <v>Wtr Rev Late Payment</v>
      </c>
      <c r="AG596">
        <f>IFERROR(VLOOKUP(VALUE(I596),'PC Mapping'!A:F,6,),"")</f>
        <v>10719</v>
      </c>
      <c r="AH596" s="13" t="str">
        <f>VLOOKUP(AG596,'PC Mapping'!L:M,2,)</f>
        <v>All Other Water</v>
      </c>
    </row>
    <row r="597" spans="1:34" x14ac:dyDescent="0.2">
      <c r="A597" t="s">
        <v>6539</v>
      </c>
      <c r="B597" t="s">
        <v>6531</v>
      </c>
      <c r="C597" t="s">
        <v>4519</v>
      </c>
      <c r="D597" t="s">
        <v>4520</v>
      </c>
      <c r="E597" s="3">
        <v>45828</v>
      </c>
      <c r="F597" t="s">
        <v>44</v>
      </c>
      <c r="G597" t="s">
        <v>3742</v>
      </c>
      <c r="H597" t="s">
        <v>3716</v>
      </c>
      <c r="I597" t="s">
        <v>4534</v>
      </c>
      <c r="J597" t="s">
        <v>4522</v>
      </c>
      <c r="K597" s="2">
        <v>-5</v>
      </c>
      <c r="L597" t="s">
        <v>44</v>
      </c>
      <c r="M597" s="2">
        <v>-5</v>
      </c>
      <c r="N597" t="s">
        <v>4523</v>
      </c>
      <c r="O597" t="s">
        <v>4524</v>
      </c>
      <c r="P597" t="s">
        <v>6540</v>
      </c>
      <c r="Q597" t="s">
        <v>6541</v>
      </c>
      <c r="R597" t="s">
        <v>44</v>
      </c>
      <c r="S597" t="s">
        <v>4527</v>
      </c>
      <c r="T597" s="3">
        <v>45828</v>
      </c>
      <c r="U597" s="3">
        <v>45831</v>
      </c>
      <c r="V597" s="2">
        <v>0</v>
      </c>
      <c r="W597" t="s">
        <v>44</v>
      </c>
      <c r="X597" t="s">
        <v>44</v>
      </c>
      <c r="Y597" t="s">
        <v>6542</v>
      </c>
      <c r="Z597" t="s">
        <v>457</v>
      </c>
      <c r="AA597" t="s">
        <v>4529</v>
      </c>
      <c r="AB597" t="s">
        <v>4530</v>
      </c>
      <c r="AC597" t="s">
        <v>89</v>
      </c>
      <c r="AD597" t="str">
        <f t="shared" si="9"/>
        <v>10-60</v>
      </c>
      <c r="AE597" t="str">
        <f>VLOOKUP(AD597,'Main_Sub Desc'!C:D,2,)</f>
        <v>LPC from invoicing</v>
      </c>
      <c r="AF597" t="str">
        <f>VLOOKUP(VALUE(H597),'Main_Sub Desc'!F:G,2,)</f>
        <v>Wst Rev Late Payment</v>
      </c>
      <c r="AG597">
        <f>IFERROR(VLOOKUP(VALUE(I597),'PC Mapping'!A:F,6,),"")</f>
        <v>10514</v>
      </c>
      <c r="AH597" s="13" t="str">
        <f>VLOOKUP(AG597,'PC Mapping'!L:M,2,)</f>
        <v>Bolivar Sewer</v>
      </c>
    </row>
    <row r="598" spans="1:34" x14ac:dyDescent="0.2">
      <c r="A598" t="s">
        <v>6539</v>
      </c>
      <c r="B598" t="s">
        <v>6531</v>
      </c>
      <c r="C598" t="s">
        <v>4519</v>
      </c>
      <c r="D598" t="s">
        <v>4520</v>
      </c>
      <c r="E598" s="3">
        <v>45828</v>
      </c>
      <c r="F598" t="s">
        <v>44</v>
      </c>
      <c r="G598" t="s">
        <v>3742</v>
      </c>
      <c r="H598" t="s">
        <v>3722</v>
      </c>
      <c r="I598" t="s">
        <v>4538</v>
      </c>
      <c r="J598" t="s">
        <v>4522</v>
      </c>
      <c r="K598" s="2">
        <v>-5</v>
      </c>
      <c r="L598" t="s">
        <v>44</v>
      </c>
      <c r="M598" s="2">
        <v>-5</v>
      </c>
      <c r="N598" t="s">
        <v>4523</v>
      </c>
      <c r="O598" t="s">
        <v>4524</v>
      </c>
      <c r="P598" t="s">
        <v>6540</v>
      </c>
      <c r="Q598" t="s">
        <v>6543</v>
      </c>
      <c r="R598" t="s">
        <v>44</v>
      </c>
      <c r="S598" t="s">
        <v>4527</v>
      </c>
      <c r="T598" s="3">
        <v>45828</v>
      </c>
      <c r="U598" s="3">
        <v>45831</v>
      </c>
      <c r="V598" s="2">
        <v>0</v>
      </c>
      <c r="W598" t="s">
        <v>44</v>
      </c>
      <c r="X598" t="s">
        <v>44</v>
      </c>
      <c r="Y598" t="s">
        <v>6544</v>
      </c>
      <c r="Z598" t="s">
        <v>457</v>
      </c>
      <c r="AA598" t="s">
        <v>4529</v>
      </c>
      <c r="AB598" t="s">
        <v>4530</v>
      </c>
      <c r="AC598" t="s">
        <v>89</v>
      </c>
      <c r="AD598" t="str">
        <f t="shared" si="9"/>
        <v>10-60</v>
      </c>
      <c r="AE598" t="str">
        <f>VLOOKUP(AD598,'Main_Sub Desc'!C:D,2,)</f>
        <v>LPC from invoicing</v>
      </c>
      <c r="AF598" t="str">
        <f>VLOOKUP(VALUE(H598),'Main_Sub Desc'!F:G,2,)</f>
        <v>Wtr Rev Late Payment</v>
      </c>
      <c r="AG598">
        <f>IFERROR(VLOOKUP(VALUE(I598),'PC Mapping'!A:F,6,),"")</f>
        <v>10469</v>
      </c>
      <c r="AH598" s="13" t="str">
        <f>VLOOKUP(AG598,'PC Mapping'!L:M,2,)</f>
        <v>Bolivar Water</v>
      </c>
    </row>
    <row r="599" spans="1:34" x14ac:dyDescent="0.2">
      <c r="A599" t="s">
        <v>6545</v>
      </c>
      <c r="B599" t="s">
        <v>6546</v>
      </c>
      <c r="C599" t="s">
        <v>4519</v>
      </c>
      <c r="D599" t="s">
        <v>4520</v>
      </c>
      <c r="E599" s="3">
        <v>45828</v>
      </c>
      <c r="F599" t="s">
        <v>44</v>
      </c>
      <c r="G599" t="s">
        <v>3742</v>
      </c>
      <c r="H599" t="s">
        <v>3722</v>
      </c>
      <c r="I599" t="s">
        <v>3752</v>
      </c>
      <c r="J599" t="s">
        <v>4522</v>
      </c>
      <c r="K599" s="2">
        <v>-5</v>
      </c>
      <c r="L599" t="s">
        <v>44</v>
      </c>
      <c r="M599" s="2">
        <v>-5</v>
      </c>
      <c r="N599" t="s">
        <v>4523</v>
      </c>
      <c r="O599" t="s">
        <v>4524</v>
      </c>
      <c r="P599" t="s">
        <v>6547</v>
      </c>
      <c r="Q599" t="s">
        <v>6548</v>
      </c>
      <c r="R599" t="s">
        <v>44</v>
      </c>
      <c r="S599" t="s">
        <v>4527</v>
      </c>
      <c r="T599" s="3">
        <v>45828</v>
      </c>
      <c r="U599" s="3">
        <v>45831</v>
      </c>
      <c r="V599" s="2">
        <v>0</v>
      </c>
      <c r="W599" t="s">
        <v>44</v>
      </c>
      <c r="X599" t="s">
        <v>44</v>
      </c>
      <c r="Y599" t="s">
        <v>6549</v>
      </c>
      <c r="Z599" t="s">
        <v>1989</v>
      </c>
      <c r="AA599" t="s">
        <v>4529</v>
      </c>
      <c r="AB599" t="s">
        <v>4530</v>
      </c>
      <c r="AC599" t="s">
        <v>89</v>
      </c>
      <c r="AD599" t="str">
        <f t="shared" si="9"/>
        <v>10-60</v>
      </c>
      <c r="AE599" t="str">
        <f>VLOOKUP(AD599,'Main_Sub Desc'!C:D,2,)</f>
        <v>LPC from invoicing</v>
      </c>
      <c r="AF599" t="str">
        <f>VLOOKUP(VALUE(H599),'Main_Sub Desc'!F:G,2,)</f>
        <v>Wtr Rev Late Payment</v>
      </c>
      <c r="AG599">
        <f>IFERROR(VLOOKUP(VALUE(I599),'PC Mapping'!A:F,6,),"")</f>
        <v>10719</v>
      </c>
      <c r="AH599" s="13" t="str">
        <f>VLOOKUP(AG599,'PC Mapping'!L:M,2,)</f>
        <v>All Other Water</v>
      </c>
    </row>
    <row r="600" spans="1:34" x14ac:dyDescent="0.2">
      <c r="A600" t="s">
        <v>6550</v>
      </c>
      <c r="B600" t="s">
        <v>6546</v>
      </c>
      <c r="C600" t="s">
        <v>4519</v>
      </c>
      <c r="D600" t="s">
        <v>4520</v>
      </c>
      <c r="E600" s="3">
        <v>45828</v>
      </c>
      <c r="F600" t="s">
        <v>44</v>
      </c>
      <c r="G600" t="s">
        <v>3742</v>
      </c>
      <c r="H600" t="s">
        <v>3722</v>
      </c>
      <c r="I600" t="s">
        <v>3752</v>
      </c>
      <c r="J600" t="s">
        <v>4522</v>
      </c>
      <c r="K600" s="2">
        <v>-5</v>
      </c>
      <c r="L600" t="s">
        <v>44</v>
      </c>
      <c r="M600" s="2">
        <v>-5</v>
      </c>
      <c r="N600" t="s">
        <v>4523</v>
      </c>
      <c r="O600" t="s">
        <v>4524</v>
      </c>
      <c r="P600" t="s">
        <v>6551</v>
      </c>
      <c r="Q600" t="s">
        <v>6552</v>
      </c>
      <c r="R600" t="s">
        <v>44</v>
      </c>
      <c r="S600" t="s">
        <v>4527</v>
      </c>
      <c r="T600" s="3">
        <v>45828</v>
      </c>
      <c r="U600" s="3">
        <v>45831</v>
      </c>
      <c r="V600" s="2">
        <v>0</v>
      </c>
      <c r="W600" t="s">
        <v>44</v>
      </c>
      <c r="X600" t="s">
        <v>44</v>
      </c>
      <c r="Y600" t="s">
        <v>6553</v>
      </c>
      <c r="Z600" t="s">
        <v>3329</v>
      </c>
      <c r="AA600" t="s">
        <v>4529</v>
      </c>
      <c r="AB600" t="s">
        <v>4530</v>
      </c>
      <c r="AC600" t="s">
        <v>89</v>
      </c>
      <c r="AD600" t="str">
        <f t="shared" si="9"/>
        <v>10-60</v>
      </c>
      <c r="AE600" t="str">
        <f>VLOOKUP(AD600,'Main_Sub Desc'!C:D,2,)</f>
        <v>LPC from invoicing</v>
      </c>
      <c r="AF600" t="str">
        <f>VLOOKUP(VALUE(H600),'Main_Sub Desc'!F:G,2,)</f>
        <v>Wtr Rev Late Payment</v>
      </c>
      <c r="AG600">
        <f>IFERROR(VLOOKUP(VALUE(I600),'PC Mapping'!A:F,6,),"")</f>
        <v>10719</v>
      </c>
      <c r="AH600" s="13" t="str">
        <f>VLOOKUP(AG600,'PC Mapping'!L:M,2,)</f>
        <v>All Other Water</v>
      </c>
    </row>
    <row r="601" spans="1:34" x14ac:dyDescent="0.2">
      <c r="A601" t="s">
        <v>6554</v>
      </c>
      <c r="B601" t="s">
        <v>6546</v>
      </c>
      <c r="C601" t="s">
        <v>4519</v>
      </c>
      <c r="D601" t="s">
        <v>4520</v>
      </c>
      <c r="E601" s="3">
        <v>45828</v>
      </c>
      <c r="F601" t="s">
        <v>44</v>
      </c>
      <c r="G601" t="s">
        <v>3742</v>
      </c>
      <c r="H601" t="s">
        <v>3722</v>
      </c>
      <c r="I601" t="s">
        <v>3752</v>
      </c>
      <c r="J601" t="s">
        <v>4522</v>
      </c>
      <c r="K601" s="2">
        <v>-5</v>
      </c>
      <c r="L601" t="s">
        <v>44</v>
      </c>
      <c r="M601" s="2">
        <v>-5</v>
      </c>
      <c r="N601" t="s">
        <v>4523</v>
      </c>
      <c r="O601" t="s">
        <v>4524</v>
      </c>
      <c r="P601" t="s">
        <v>6555</v>
      </c>
      <c r="Q601" t="s">
        <v>6556</v>
      </c>
      <c r="R601" t="s">
        <v>44</v>
      </c>
      <c r="S601" t="s">
        <v>4527</v>
      </c>
      <c r="T601" s="3">
        <v>45828</v>
      </c>
      <c r="U601" s="3">
        <v>45831</v>
      </c>
      <c r="V601" s="2">
        <v>0</v>
      </c>
      <c r="W601" t="s">
        <v>44</v>
      </c>
      <c r="X601" t="s">
        <v>44</v>
      </c>
      <c r="Y601" t="s">
        <v>6557</v>
      </c>
      <c r="Z601" t="s">
        <v>1762</v>
      </c>
      <c r="AA601" t="s">
        <v>4529</v>
      </c>
      <c r="AB601" t="s">
        <v>4530</v>
      </c>
      <c r="AC601" t="s">
        <v>89</v>
      </c>
      <c r="AD601" t="str">
        <f t="shared" si="9"/>
        <v>10-60</v>
      </c>
      <c r="AE601" t="str">
        <f>VLOOKUP(AD601,'Main_Sub Desc'!C:D,2,)</f>
        <v>LPC from invoicing</v>
      </c>
      <c r="AF601" t="str">
        <f>VLOOKUP(VALUE(H601),'Main_Sub Desc'!F:G,2,)</f>
        <v>Wtr Rev Late Payment</v>
      </c>
      <c r="AG601">
        <f>IFERROR(VLOOKUP(VALUE(I601),'PC Mapping'!A:F,6,),"")</f>
        <v>10719</v>
      </c>
      <c r="AH601" s="13" t="str">
        <f>VLOOKUP(AG601,'PC Mapping'!L:M,2,)</f>
        <v>All Other Water</v>
      </c>
    </row>
    <row r="602" spans="1:34" x14ac:dyDescent="0.2">
      <c r="A602" t="s">
        <v>6558</v>
      </c>
      <c r="B602" t="s">
        <v>6546</v>
      </c>
      <c r="C602" t="s">
        <v>4519</v>
      </c>
      <c r="D602" t="s">
        <v>4520</v>
      </c>
      <c r="E602" s="3">
        <v>45828</v>
      </c>
      <c r="F602" t="s">
        <v>44</v>
      </c>
      <c r="G602" t="s">
        <v>3742</v>
      </c>
      <c r="H602" t="s">
        <v>3722</v>
      </c>
      <c r="I602" t="s">
        <v>3752</v>
      </c>
      <c r="J602" t="s">
        <v>4522</v>
      </c>
      <c r="K602" s="2">
        <v>-23.48</v>
      </c>
      <c r="L602" t="s">
        <v>44</v>
      </c>
      <c r="M602" s="2">
        <v>-23.48</v>
      </c>
      <c r="N602" t="s">
        <v>4523</v>
      </c>
      <c r="O602" t="s">
        <v>4524</v>
      </c>
      <c r="P602" t="s">
        <v>6559</v>
      </c>
      <c r="Q602" t="s">
        <v>6560</v>
      </c>
      <c r="R602" t="s">
        <v>44</v>
      </c>
      <c r="S602" t="s">
        <v>4527</v>
      </c>
      <c r="T602" s="3">
        <v>45828</v>
      </c>
      <c r="U602" s="3">
        <v>45831</v>
      </c>
      <c r="V602" s="2">
        <v>0</v>
      </c>
      <c r="W602" t="s">
        <v>44</v>
      </c>
      <c r="X602" t="s">
        <v>44</v>
      </c>
      <c r="Y602" t="s">
        <v>6561</v>
      </c>
      <c r="Z602" t="s">
        <v>1520</v>
      </c>
      <c r="AA602" t="s">
        <v>4529</v>
      </c>
      <c r="AB602" t="s">
        <v>4530</v>
      </c>
      <c r="AC602" t="s">
        <v>89</v>
      </c>
      <c r="AD602" t="str">
        <f t="shared" si="9"/>
        <v>10-60</v>
      </c>
      <c r="AE602" t="str">
        <f>VLOOKUP(AD602,'Main_Sub Desc'!C:D,2,)</f>
        <v>LPC from invoicing</v>
      </c>
      <c r="AF602" t="str">
        <f>VLOOKUP(VALUE(H602),'Main_Sub Desc'!F:G,2,)</f>
        <v>Wtr Rev Late Payment</v>
      </c>
      <c r="AG602">
        <f>IFERROR(VLOOKUP(VALUE(I602),'PC Mapping'!A:F,6,),"")</f>
        <v>10719</v>
      </c>
      <c r="AH602" s="13" t="str">
        <f>VLOOKUP(AG602,'PC Mapping'!L:M,2,)</f>
        <v>All Other Water</v>
      </c>
    </row>
    <row r="603" spans="1:34" x14ac:dyDescent="0.2">
      <c r="A603" t="s">
        <v>6562</v>
      </c>
      <c r="B603" t="s">
        <v>6546</v>
      </c>
      <c r="C603" t="s">
        <v>4519</v>
      </c>
      <c r="D603" t="s">
        <v>4520</v>
      </c>
      <c r="E603" s="3">
        <v>45828</v>
      </c>
      <c r="F603" t="s">
        <v>44</v>
      </c>
      <c r="G603" t="s">
        <v>3742</v>
      </c>
      <c r="H603" t="s">
        <v>3722</v>
      </c>
      <c r="I603" t="s">
        <v>3752</v>
      </c>
      <c r="J603" t="s">
        <v>4522</v>
      </c>
      <c r="K603" s="2">
        <v>-5.67</v>
      </c>
      <c r="L603" t="s">
        <v>44</v>
      </c>
      <c r="M603" s="2">
        <v>-5.67</v>
      </c>
      <c r="N603" t="s">
        <v>4523</v>
      </c>
      <c r="O603" t="s">
        <v>4524</v>
      </c>
      <c r="P603" t="s">
        <v>6563</v>
      </c>
      <c r="Q603" t="s">
        <v>6564</v>
      </c>
      <c r="R603" t="s">
        <v>44</v>
      </c>
      <c r="S603" t="s">
        <v>4527</v>
      </c>
      <c r="T603" s="3">
        <v>45828</v>
      </c>
      <c r="U603" s="3">
        <v>45831</v>
      </c>
      <c r="V603" s="2">
        <v>0</v>
      </c>
      <c r="W603" t="s">
        <v>44</v>
      </c>
      <c r="X603" t="s">
        <v>44</v>
      </c>
      <c r="Y603" t="s">
        <v>6565</v>
      </c>
      <c r="Z603" t="s">
        <v>1781</v>
      </c>
      <c r="AA603" t="s">
        <v>4529</v>
      </c>
      <c r="AB603" t="s">
        <v>4530</v>
      </c>
      <c r="AC603" t="s">
        <v>89</v>
      </c>
      <c r="AD603" t="str">
        <f t="shared" si="9"/>
        <v>10-60</v>
      </c>
      <c r="AE603" t="str">
        <f>VLOOKUP(AD603,'Main_Sub Desc'!C:D,2,)</f>
        <v>LPC from invoicing</v>
      </c>
      <c r="AF603" t="str">
        <f>VLOOKUP(VALUE(H603),'Main_Sub Desc'!F:G,2,)</f>
        <v>Wtr Rev Late Payment</v>
      </c>
      <c r="AG603">
        <f>IFERROR(VLOOKUP(VALUE(I603),'PC Mapping'!A:F,6,),"")</f>
        <v>10719</v>
      </c>
      <c r="AH603" s="13" t="str">
        <f>VLOOKUP(AG603,'PC Mapping'!L:M,2,)</f>
        <v>All Other Water</v>
      </c>
    </row>
    <row r="604" spans="1:34" x14ac:dyDescent="0.2">
      <c r="A604" t="s">
        <v>6566</v>
      </c>
      <c r="B604" t="s">
        <v>6531</v>
      </c>
      <c r="C604" t="s">
        <v>4519</v>
      </c>
      <c r="D604" t="s">
        <v>4520</v>
      </c>
      <c r="E604" s="3">
        <v>45828</v>
      </c>
      <c r="F604" t="s">
        <v>44</v>
      </c>
      <c r="G604" t="s">
        <v>3742</v>
      </c>
      <c r="H604" t="s">
        <v>3722</v>
      </c>
      <c r="I604" t="s">
        <v>3752</v>
      </c>
      <c r="J604" t="s">
        <v>4522</v>
      </c>
      <c r="K604" s="2">
        <v>-5</v>
      </c>
      <c r="L604" t="s">
        <v>44</v>
      </c>
      <c r="M604" s="2">
        <v>-5</v>
      </c>
      <c r="N604" t="s">
        <v>4523</v>
      </c>
      <c r="O604" t="s">
        <v>4524</v>
      </c>
      <c r="P604" t="s">
        <v>6021</v>
      </c>
      <c r="Q604" t="s">
        <v>6567</v>
      </c>
      <c r="R604" t="s">
        <v>44</v>
      </c>
      <c r="S604" t="s">
        <v>4527</v>
      </c>
      <c r="T604" s="3">
        <v>45828</v>
      </c>
      <c r="U604" s="3">
        <v>45831</v>
      </c>
      <c r="V604" s="2">
        <v>0</v>
      </c>
      <c r="W604" t="s">
        <v>44</v>
      </c>
      <c r="X604" t="s">
        <v>44</v>
      </c>
      <c r="Y604" t="s">
        <v>6568</v>
      </c>
      <c r="Z604" t="s">
        <v>1523</v>
      </c>
      <c r="AA604" t="s">
        <v>4529</v>
      </c>
      <c r="AB604" t="s">
        <v>4530</v>
      </c>
      <c r="AC604" t="s">
        <v>89</v>
      </c>
      <c r="AD604" t="str">
        <f t="shared" si="9"/>
        <v>10-60</v>
      </c>
      <c r="AE604" t="str">
        <f>VLOOKUP(AD604,'Main_Sub Desc'!C:D,2,)</f>
        <v>LPC from invoicing</v>
      </c>
      <c r="AF604" t="str">
        <f>VLOOKUP(VALUE(H604),'Main_Sub Desc'!F:G,2,)</f>
        <v>Wtr Rev Late Payment</v>
      </c>
      <c r="AG604">
        <f>IFERROR(VLOOKUP(VALUE(I604),'PC Mapping'!A:F,6,),"")</f>
        <v>10719</v>
      </c>
      <c r="AH604" s="13" t="str">
        <f>VLOOKUP(AG604,'PC Mapping'!L:M,2,)</f>
        <v>All Other Water</v>
      </c>
    </row>
    <row r="605" spans="1:34" x14ac:dyDescent="0.2">
      <c r="A605" t="s">
        <v>6569</v>
      </c>
      <c r="B605" t="s">
        <v>6546</v>
      </c>
      <c r="C605" t="s">
        <v>4519</v>
      </c>
      <c r="D605" t="s">
        <v>4520</v>
      </c>
      <c r="E605" s="3">
        <v>45828</v>
      </c>
      <c r="F605" t="s">
        <v>44</v>
      </c>
      <c r="G605" t="s">
        <v>3742</v>
      </c>
      <c r="H605" t="s">
        <v>3722</v>
      </c>
      <c r="I605" t="s">
        <v>3752</v>
      </c>
      <c r="J605" t="s">
        <v>4522</v>
      </c>
      <c r="K605" s="2">
        <v>-20.75</v>
      </c>
      <c r="L605" t="s">
        <v>44</v>
      </c>
      <c r="M605" s="2">
        <v>-20.75</v>
      </c>
      <c r="N605" t="s">
        <v>4523</v>
      </c>
      <c r="O605" t="s">
        <v>4524</v>
      </c>
      <c r="P605" t="s">
        <v>6570</v>
      </c>
      <c r="Q605" t="s">
        <v>6571</v>
      </c>
      <c r="R605" t="s">
        <v>44</v>
      </c>
      <c r="S605" t="s">
        <v>4527</v>
      </c>
      <c r="T605" s="3">
        <v>45828</v>
      </c>
      <c r="U605" s="3">
        <v>45831</v>
      </c>
      <c r="V605" s="2">
        <v>0</v>
      </c>
      <c r="W605" t="s">
        <v>44</v>
      </c>
      <c r="X605" t="s">
        <v>44</v>
      </c>
      <c r="Y605" t="s">
        <v>6572</v>
      </c>
      <c r="Z605" t="s">
        <v>1714</v>
      </c>
      <c r="AA605" t="s">
        <v>4529</v>
      </c>
      <c r="AB605" t="s">
        <v>4530</v>
      </c>
      <c r="AC605" t="s">
        <v>89</v>
      </c>
      <c r="AD605" t="str">
        <f t="shared" si="9"/>
        <v>10-60</v>
      </c>
      <c r="AE605" t="str">
        <f>VLOOKUP(AD605,'Main_Sub Desc'!C:D,2,)</f>
        <v>LPC from invoicing</v>
      </c>
      <c r="AF605" t="str">
        <f>VLOOKUP(VALUE(H605),'Main_Sub Desc'!F:G,2,)</f>
        <v>Wtr Rev Late Payment</v>
      </c>
      <c r="AG605">
        <f>IFERROR(VLOOKUP(VALUE(I605),'PC Mapping'!A:F,6,),"")</f>
        <v>10719</v>
      </c>
      <c r="AH605" s="13" t="str">
        <f>VLOOKUP(AG605,'PC Mapping'!L:M,2,)</f>
        <v>All Other Water</v>
      </c>
    </row>
    <row r="606" spans="1:34" x14ac:dyDescent="0.2">
      <c r="A606" t="s">
        <v>6573</v>
      </c>
      <c r="B606" t="s">
        <v>6531</v>
      </c>
      <c r="C606" t="s">
        <v>4519</v>
      </c>
      <c r="D606" t="s">
        <v>4520</v>
      </c>
      <c r="E606" s="3">
        <v>45828</v>
      </c>
      <c r="F606" t="s">
        <v>44</v>
      </c>
      <c r="G606" t="s">
        <v>3742</v>
      </c>
      <c r="H606" t="s">
        <v>3722</v>
      </c>
      <c r="I606" t="s">
        <v>3752</v>
      </c>
      <c r="J606" t="s">
        <v>4522</v>
      </c>
      <c r="K606" s="2">
        <v>-8.2899999999999991</v>
      </c>
      <c r="L606" t="s">
        <v>44</v>
      </c>
      <c r="M606" s="2">
        <v>-8.2899999999999991</v>
      </c>
      <c r="N606" t="s">
        <v>4523</v>
      </c>
      <c r="O606" t="s">
        <v>4524</v>
      </c>
      <c r="P606" t="s">
        <v>6574</v>
      </c>
      <c r="Q606" t="s">
        <v>6575</v>
      </c>
      <c r="R606" t="s">
        <v>44</v>
      </c>
      <c r="S606" t="s">
        <v>4527</v>
      </c>
      <c r="T606" s="3">
        <v>45828</v>
      </c>
      <c r="U606" s="3">
        <v>45831</v>
      </c>
      <c r="V606" s="2">
        <v>0</v>
      </c>
      <c r="W606" t="s">
        <v>44</v>
      </c>
      <c r="X606" t="s">
        <v>44</v>
      </c>
      <c r="Y606" t="s">
        <v>6576</v>
      </c>
      <c r="Z606" t="s">
        <v>1947</v>
      </c>
      <c r="AA606" t="s">
        <v>4529</v>
      </c>
      <c r="AB606" t="s">
        <v>4530</v>
      </c>
      <c r="AC606" t="s">
        <v>89</v>
      </c>
      <c r="AD606" t="str">
        <f t="shared" si="9"/>
        <v>10-60</v>
      </c>
      <c r="AE606" t="str">
        <f>VLOOKUP(AD606,'Main_Sub Desc'!C:D,2,)</f>
        <v>LPC from invoicing</v>
      </c>
      <c r="AF606" t="str">
        <f>VLOOKUP(VALUE(H606),'Main_Sub Desc'!F:G,2,)</f>
        <v>Wtr Rev Late Payment</v>
      </c>
      <c r="AG606">
        <f>IFERROR(VLOOKUP(VALUE(I606),'PC Mapping'!A:F,6,),"")</f>
        <v>10719</v>
      </c>
      <c r="AH606" s="13" t="str">
        <f>VLOOKUP(AG606,'PC Mapping'!L:M,2,)</f>
        <v>All Other Water</v>
      </c>
    </row>
    <row r="607" spans="1:34" x14ac:dyDescent="0.2">
      <c r="A607" t="s">
        <v>6577</v>
      </c>
      <c r="B607" t="s">
        <v>6546</v>
      </c>
      <c r="C607" t="s">
        <v>4519</v>
      </c>
      <c r="D607" t="s">
        <v>4520</v>
      </c>
      <c r="E607" s="3">
        <v>45828</v>
      </c>
      <c r="F607" t="s">
        <v>44</v>
      </c>
      <c r="G607" t="s">
        <v>3742</v>
      </c>
      <c r="H607" t="s">
        <v>3722</v>
      </c>
      <c r="I607" t="s">
        <v>3752</v>
      </c>
      <c r="J607" t="s">
        <v>4522</v>
      </c>
      <c r="K607" s="2">
        <v>-5</v>
      </c>
      <c r="L607" t="s">
        <v>44</v>
      </c>
      <c r="M607" s="2">
        <v>-5</v>
      </c>
      <c r="N607" t="s">
        <v>4523</v>
      </c>
      <c r="O607" t="s">
        <v>4524</v>
      </c>
      <c r="P607" t="s">
        <v>6578</v>
      </c>
      <c r="Q607" t="s">
        <v>6579</v>
      </c>
      <c r="R607" t="s">
        <v>44</v>
      </c>
      <c r="S607" t="s">
        <v>4527</v>
      </c>
      <c r="T607" s="3">
        <v>45828</v>
      </c>
      <c r="U607" s="3">
        <v>45831</v>
      </c>
      <c r="V607" s="2">
        <v>0</v>
      </c>
      <c r="W607" t="s">
        <v>44</v>
      </c>
      <c r="X607" t="s">
        <v>44</v>
      </c>
      <c r="Y607" t="s">
        <v>6580</v>
      </c>
      <c r="Z607" t="s">
        <v>3014</v>
      </c>
      <c r="AA607" t="s">
        <v>4529</v>
      </c>
      <c r="AB607" t="s">
        <v>4530</v>
      </c>
      <c r="AC607" t="s">
        <v>89</v>
      </c>
      <c r="AD607" t="str">
        <f t="shared" si="9"/>
        <v>10-60</v>
      </c>
      <c r="AE607" t="str">
        <f>VLOOKUP(AD607,'Main_Sub Desc'!C:D,2,)</f>
        <v>LPC from invoicing</v>
      </c>
      <c r="AF607" t="str">
        <f>VLOOKUP(VALUE(H607),'Main_Sub Desc'!F:G,2,)</f>
        <v>Wtr Rev Late Payment</v>
      </c>
      <c r="AG607">
        <f>IFERROR(VLOOKUP(VALUE(I607),'PC Mapping'!A:F,6,),"")</f>
        <v>10719</v>
      </c>
      <c r="AH607" s="13" t="str">
        <f>VLOOKUP(AG607,'PC Mapping'!L:M,2,)</f>
        <v>All Other Water</v>
      </c>
    </row>
    <row r="608" spans="1:34" x14ac:dyDescent="0.2">
      <c r="A608" t="s">
        <v>6581</v>
      </c>
      <c r="B608" t="s">
        <v>6582</v>
      </c>
      <c r="C608" t="s">
        <v>4519</v>
      </c>
      <c r="D608" t="s">
        <v>4520</v>
      </c>
      <c r="E608" s="3">
        <v>45831</v>
      </c>
      <c r="F608" t="s">
        <v>44</v>
      </c>
      <c r="G608" t="s">
        <v>3742</v>
      </c>
      <c r="H608" t="s">
        <v>3722</v>
      </c>
      <c r="I608" t="s">
        <v>3752</v>
      </c>
      <c r="J608" t="s">
        <v>4522</v>
      </c>
      <c r="K608" s="2">
        <v>-5</v>
      </c>
      <c r="L608" t="s">
        <v>44</v>
      </c>
      <c r="M608" s="2">
        <v>-5</v>
      </c>
      <c r="N608" t="s">
        <v>4523</v>
      </c>
      <c r="O608" t="s">
        <v>4524</v>
      </c>
      <c r="P608" t="s">
        <v>6583</v>
      </c>
      <c r="Q608" t="s">
        <v>6584</v>
      </c>
      <c r="R608" t="s">
        <v>44</v>
      </c>
      <c r="S608" t="s">
        <v>4527</v>
      </c>
      <c r="T608" s="3">
        <v>45831</v>
      </c>
      <c r="U608" s="3">
        <v>45832</v>
      </c>
      <c r="V608" s="2">
        <v>0</v>
      </c>
      <c r="W608" t="s">
        <v>44</v>
      </c>
      <c r="X608" t="s">
        <v>44</v>
      </c>
      <c r="Y608" t="s">
        <v>6585</v>
      </c>
      <c r="Z608" t="s">
        <v>3499</v>
      </c>
      <c r="AA608" t="s">
        <v>4529</v>
      </c>
      <c r="AB608" t="s">
        <v>4530</v>
      </c>
      <c r="AC608" t="s">
        <v>89</v>
      </c>
      <c r="AD608" t="str">
        <f t="shared" si="9"/>
        <v>10-60</v>
      </c>
      <c r="AE608" t="str">
        <f>VLOOKUP(AD608,'Main_Sub Desc'!C:D,2,)</f>
        <v>LPC from invoicing</v>
      </c>
      <c r="AF608" t="str">
        <f>VLOOKUP(VALUE(H608),'Main_Sub Desc'!F:G,2,)</f>
        <v>Wtr Rev Late Payment</v>
      </c>
      <c r="AG608">
        <f>IFERROR(VLOOKUP(VALUE(I608),'PC Mapping'!A:F,6,),"")</f>
        <v>10719</v>
      </c>
      <c r="AH608" s="13" t="str">
        <f>VLOOKUP(AG608,'PC Mapping'!L:M,2,)</f>
        <v>All Other Water</v>
      </c>
    </row>
    <row r="609" spans="1:34" x14ac:dyDescent="0.2">
      <c r="A609" t="s">
        <v>6586</v>
      </c>
      <c r="B609" t="s">
        <v>6582</v>
      </c>
      <c r="C609" t="s">
        <v>4519</v>
      </c>
      <c r="D609" t="s">
        <v>4520</v>
      </c>
      <c r="E609" s="3">
        <v>45831</v>
      </c>
      <c r="F609" t="s">
        <v>44</v>
      </c>
      <c r="G609" t="s">
        <v>3742</v>
      </c>
      <c r="H609" t="s">
        <v>3722</v>
      </c>
      <c r="I609" t="s">
        <v>4538</v>
      </c>
      <c r="J609" t="s">
        <v>4522</v>
      </c>
      <c r="K609" s="2">
        <v>-5.18</v>
      </c>
      <c r="L609" t="s">
        <v>44</v>
      </c>
      <c r="M609" s="2">
        <v>-5.18</v>
      </c>
      <c r="N609" t="s">
        <v>4523</v>
      </c>
      <c r="O609" t="s">
        <v>4524</v>
      </c>
      <c r="P609" t="s">
        <v>4549</v>
      </c>
      <c r="Q609" t="s">
        <v>6587</v>
      </c>
      <c r="R609" t="s">
        <v>44</v>
      </c>
      <c r="S609" t="s">
        <v>4527</v>
      </c>
      <c r="T609" s="3">
        <v>45831</v>
      </c>
      <c r="U609" s="3">
        <v>45832</v>
      </c>
      <c r="V609" s="2">
        <v>0</v>
      </c>
      <c r="W609" t="s">
        <v>44</v>
      </c>
      <c r="X609" t="s">
        <v>44</v>
      </c>
      <c r="Y609" t="s">
        <v>6588</v>
      </c>
      <c r="Z609" t="s">
        <v>1152</v>
      </c>
      <c r="AA609" t="s">
        <v>4529</v>
      </c>
      <c r="AB609" t="s">
        <v>4530</v>
      </c>
      <c r="AC609" t="s">
        <v>89</v>
      </c>
      <c r="AD609" t="str">
        <f t="shared" si="9"/>
        <v>10-60</v>
      </c>
      <c r="AE609" t="str">
        <f>VLOOKUP(AD609,'Main_Sub Desc'!C:D,2,)</f>
        <v>LPC from invoicing</v>
      </c>
      <c r="AF609" t="str">
        <f>VLOOKUP(VALUE(H609),'Main_Sub Desc'!F:G,2,)</f>
        <v>Wtr Rev Late Payment</v>
      </c>
      <c r="AG609">
        <f>IFERROR(VLOOKUP(VALUE(I609),'PC Mapping'!A:F,6,),"")</f>
        <v>10469</v>
      </c>
      <c r="AH609" s="13" t="str">
        <f>VLOOKUP(AG609,'PC Mapping'!L:M,2,)</f>
        <v>Bolivar Water</v>
      </c>
    </row>
    <row r="610" spans="1:34" x14ac:dyDescent="0.2">
      <c r="A610" t="s">
        <v>6586</v>
      </c>
      <c r="B610" t="s">
        <v>6582</v>
      </c>
      <c r="C610" t="s">
        <v>4519</v>
      </c>
      <c r="D610" t="s">
        <v>4520</v>
      </c>
      <c r="E610" s="3">
        <v>45831</v>
      </c>
      <c r="F610" t="s">
        <v>44</v>
      </c>
      <c r="G610" t="s">
        <v>3742</v>
      </c>
      <c r="H610" t="s">
        <v>3716</v>
      </c>
      <c r="I610" t="s">
        <v>4534</v>
      </c>
      <c r="J610" t="s">
        <v>4522</v>
      </c>
      <c r="K610" s="2">
        <v>-9.3800000000000008</v>
      </c>
      <c r="L610" t="s">
        <v>44</v>
      </c>
      <c r="M610" s="2">
        <v>-9.3800000000000008</v>
      </c>
      <c r="N610" t="s">
        <v>4523</v>
      </c>
      <c r="O610" t="s">
        <v>4524</v>
      </c>
      <c r="P610" t="s">
        <v>4549</v>
      </c>
      <c r="Q610" t="s">
        <v>6589</v>
      </c>
      <c r="R610" t="s">
        <v>44</v>
      </c>
      <c r="S610" t="s">
        <v>4527</v>
      </c>
      <c r="T610" s="3">
        <v>45831</v>
      </c>
      <c r="U610" s="3">
        <v>45832</v>
      </c>
      <c r="V610" s="2">
        <v>0</v>
      </c>
      <c r="W610" t="s">
        <v>44</v>
      </c>
      <c r="X610" t="s">
        <v>44</v>
      </c>
      <c r="Y610" t="s">
        <v>6590</v>
      </c>
      <c r="Z610" t="s">
        <v>1152</v>
      </c>
      <c r="AA610" t="s">
        <v>4529</v>
      </c>
      <c r="AB610" t="s">
        <v>4530</v>
      </c>
      <c r="AC610" t="s">
        <v>89</v>
      </c>
      <c r="AD610" t="str">
        <f t="shared" si="9"/>
        <v>10-60</v>
      </c>
      <c r="AE610" t="str">
        <f>VLOOKUP(AD610,'Main_Sub Desc'!C:D,2,)</f>
        <v>LPC from invoicing</v>
      </c>
      <c r="AF610" t="str">
        <f>VLOOKUP(VALUE(H610),'Main_Sub Desc'!F:G,2,)</f>
        <v>Wst Rev Late Payment</v>
      </c>
      <c r="AG610">
        <f>IFERROR(VLOOKUP(VALUE(I610),'PC Mapping'!A:F,6,),"")</f>
        <v>10514</v>
      </c>
      <c r="AH610" s="13" t="str">
        <f>VLOOKUP(AG610,'PC Mapping'!L:M,2,)</f>
        <v>Bolivar Sewer</v>
      </c>
    </row>
    <row r="611" spans="1:34" x14ac:dyDescent="0.2">
      <c r="A611" t="s">
        <v>6591</v>
      </c>
      <c r="B611" t="s">
        <v>6582</v>
      </c>
      <c r="C611" t="s">
        <v>4519</v>
      </c>
      <c r="D611" t="s">
        <v>4520</v>
      </c>
      <c r="E611" s="3">
        <v>45831</v>
      </c>
      <c r="F611" t="s">
        <v>44</v>
      </c>
      <c r="G611" t="s">
        <v>3742</v>
      </c>
      <c r="H611" t="s">
        <v>3722</v>
      </c>
      <c r="I611" t="s">
        <v>4538</v>
      </c>
      <c r="J611" t="s">
        <v>4522</v>
      </c>
      <c r="K611" s="2">
        <v>-5</v>
      </c>
      <c r="L611" t="s">
        <v>44</v>
      </c>
      <c r="M611" s="2">
        <v>-5</v>
      </c>
      <c r="N611" t="s">
        <v>4523</v>
      </c>
      <c r="O611" t="s">
        <v>4524</v>
      </c>
      <c r="P611" t="s">
        <v>6592</v>
      </c>
      <c r="Q611" t="s">
        <v>6593</v>
      </c>
      <c r="R611" t="s">
        <v>44</v>
      </c>
      <c r="S611" t="s">
        <v>4527</v>
      </c>
      <c r="T611" s="3">
        <v>45831</v>
      </c>
      <c r="U611" s="3">
        <v>45832</v>
      </c>
      <c r="V611" s="2">
        <v>0</v>
      </c>
      <c r="W611" t="s">
        <v>44</v>
      </c>
      <c r="X611" t="s">
        <v>44</v>
      </c>
      <c r="Y611" t="s">
        <v>6594</v>
      </c>
      <c r="Z611" t="s">
        <v>395</v>
      </c>
      <c r="AA611" t="s">
        <v>4529</v>
      </c>
      <c r="AB611" t="s">
        <v>4530</v>
      </c>
      <c r="AC611" t="s">
        <v>89</v>
      </c>
      <c r="AD611" t="str">
        <f t="shared" si="9"/>
        <v>10-60</v>
      </c>
      <c r="AE611" t="str">
        <f>VLOOKUP(AD611,'Main_Sub Desc'!C:D,2,)</f>
        <v>LPC from invoicing</v>
      </c>
      <c r="AF611" t="str">
        <f>VLOOKUP(VALUE(H611),'Main_Sub Desc'!F:G,2,)</f>
        <v>Wtr Rev Late Payment</v>
      </c>
      <c r="AG611">
        <f>IFERROR(VLOOKUP(VALUE(I611),'PC Mapping'!A:F,6,),"")</f>
        <v>10469</v>
      </c>
      <c r="AH611" s="13" t="str">
        <f>VLOOKUP(AG611,'PC Mapping'!L:M,2,)</f>
        <v>Bolivar Water</v>
      </c>
    </row>
    <row r="612" spans="1:34" x14ac:dyDescent="0.2">
      <c r="A612" t="s">
        <v>6591</v>
      </c>
      <c r="B612" t="s">
        <v>6582</v>
      </c>
      <c r="C612" t="s">
        <v>4519</v>
      </c>
      <c r="D612" t="s">
        <v>4520</v>
      </c>
      <c r="E612" s="3">
        <v>45831</v>
      </c>
      <c r="F612" t="s">
        <v>44</v>
      </c>
      <c r="G612" t="s">
        <v>3742</v>
      </c>
      <c r="H612" t="s">
        <v>3716</v>
      </c>
      <c r="I612" t="s">
        <v>4534</v>
      </c>
      <c r="J612" t="s">
        <v>4522</v>
      </c>
      <c r="K612" s="2">
        <v>-5</v>
      </c>
      <c r="L612" t="s">
        <v>44</v>
      </c>
      <c r="M612" s="2">
        <v>-5</v>
      </c>
      <c r="N612" t="s">
        <v>4523</v>
      </c>
      <c r="O612" t="s">
        <v>4524</v>
      </c>
      <c r="P612" t="s">
        <v>6592</v>
      </c>
      <c r="Q612" t="s">
        <v>6595</v>
      </c>
      <c r="R612" t="s">
        <v>44</v>
      </c>
      <c r="S612" t="s">
        <v>4527</v>
      </c>
      <c r="T612" s="3">
        <v>45831</v>
      </c>
      <c r="U612" s="3">
        <v>45832</v>
      </c>
      <c r="V612" s="2">
        <v>0</v>
      </c>
      <c r="W612" t="s">
        <v>44</v>
      </c>
      <c r="X612" t="s">
        <v>44</v>
      </c>
      <c r="Y612" t="s">
        <v>6596</v>
      </c>
      <c r="Z612" t="s">
        <v>395</v>
      </c>
      <c r="AA612" t="s">
        <v>4529</v>
      </c>
      <c r="AB612" t="s">
        <v>4530</v>
      </c>
      <c r="AC612" t="s">
        <v>89</v>
      </c>
      <c r="AD612" t="str">
        <f t="shared" si="9"/>
        <v>10-60</v>
      </c>
      <c r="AE612" t="str">
        <f>VLOOKUP(AD612,'Main_Sub Desc'!C:D,2,)</f>
        <v>LPC from invoicing</v>
      </c>
      <c r="AF612" t="str">
        <f>VLOOKUP(VALUE(H612),'Main_Sub Desc'!F:G,2,)</f>
        <v>Wst Rev Late Payment</v>
      </c>
      <c r="AG612">
        <f>IFERROR(VLOOKUP(VALUE(I612),'PC Mapping'!A:F,6,),"")</f>
        <v>10514</v>
      </c>
      <c r="AH612" s="13" t="str">
        <f>VLOOKUP(AG612,'PC Mapping'!L:M,2,)</f>
        <v>Bolivar Sewer</v>
      </c>
    </row>
    <row r="613" spans="1:34" x14ac:dyDescent="0.2">
      <c r="A613" t="s">
        <v>6597</v>
      </c>
      <c r="B613" t="s">
        <v>6582</v>
      </c>
      <c r="C613" t="s">
        <v>4519</v>
      </c>
      <c r="D613" t="s">
        <v>4520</v>
      </c>
      <c r="E613" s="3">
        <v>45831</v>
      </c>
      <c r="F613" t="s">
        <v>44</v>
      </c>
      <c r="G613" t="s">
        <v>3742</v>
      </c>
      <c r="H613" t="s">
        <v>3722</v>
      </c>
      <c r="I613" t="s">
        <v>3752</v>
      </c>
      <c r="J613" t="s">
        <v>4522</v>
      </c>
      <c r="K613" s="2">
        <v>-5</v>
      </c>
      <c r="L613" t="s">
        <v>44</v>
      </c>
      <c r="M613" s="2">
        <v>-5</v>
      </c>
      <c r="N613" t="s">
        <v>4523</v>
      </c>
      <c r="O613" t="s">
        <v>4524</v>
      </c>
      <c r="P613" t="s">
        <v>6074</v>
      </c>
      <c r="Q613" t="s">
        <v>6598</v>
      </c>
      <c r="R613" t="s">
        <v>44</v>
      </c>
      <c r="S613" t="s">
        <v>4527</v>
      </c>
      <c r="T613" s="3">
        <v>45831</v>
      </c>
      <c r="U613" s="3">
        <v>45832</v>
      </c>
      <c r="V613" s="2">
        <v>0</v>
      </c>
      <c r="W613" t="s">
        <v>44</v>
      </c>
      <c r="X613" t="s">
        <v>44</v>
      </c>
      <c r="Y613" t="s">
        <v>6599</v>
      </c>
      <c r="Z613" t="s">
        <v>2806</v>
      </c>
      <c r="AA613" t="s">
        <v>4529</v>
      </c>
      <c r="AB613" t="s">
        <v>4530</v>
      </c>
      <c r="AC613" t="s">
        <v>89</v>
      </c>
      <c r="AD613" t="str">
        <f t="shared" si="9"/>
        <v>10-60</v>
      </c>
      <c r="AE613" t="str">
        <f>VLOOKUP(AD613,'Main_Sub Desc'!C:D,2,)</f>
        <v>LPC from invoicing</v>
      </c>
      <c r="AF613" t="str">
        <f>VLOOKUP(VALUE(H613),'Main_Sub Desc'!F:G,2,)</f>
        <v>Wtr Rev Late Payment</v>
      </c>
      <c r="AG613">
        <f>IFERROR(VLOOKUP(VALUE(I613),'PC Mapping'!A:F,6,),"")</f>
        <v>10719</v>
      </c>
      <c r="AH613" s="13" t="str">
        <f>VLOOKUP(AG613,'PC Mapping'!L:M,2,)</f>
        <v>All Other Water</v>
      </c>
    </row>
    <row r="614" spans="1:34" x14ac:dyDescent="0.2">
      <c r="A614" t="s">
        <v>6600</v>
      </c>
      <c r="B614" t="s">
        <v>6582</v>
      </c>
      <c r="C614" t="s">
        <v>4519</v>
      </c>
      <c r="D614" t="s">
        <v>4520</v>
      </c>
      <c r="E614" s="3">
        <v>45831</v>
      </c>
      <c r="F614" t="s">
        <v>44</v>
      </c>
      <c r="G614" t="s">
        <v>3742</v>
      </c>
      <c r="H614" t="s">
        <v>3722</v>
      </c>
      <c r="I614" t="s">
        <v>3752</v>
      </c>
      <c r="J614" t="s">
        <v>4522</v>
      </c>
      <c r="K614" s="2">
        <v>-9.66</v>
      </c>
      <c r="L614" t="s">
        <v>44</v>
      </c>
      <c r="M614" s="2">
        <v>-9.66</v>
      </c>
      <c r="N614" t="s">
        <v>4523</v>
      </c>
      <c r="O614" t="s">
        <v>4524</v>
      </c>
      <c r="P614" t="s">
        <v>6601</v>
      </c>
      <c r="Q614" t="s">
        <v>6602</v>
      </c>
      <c r="R614" t="s">
        <v>44</v>
      </c>
      <c r="S614" t="s">
        <v>4527</v>
      </c>
      <c r="T614" s="3">
        <v>45831</v>
      </c>
      <c r="U614" s="3">
        <v>45832</v>
      </c>
      <c r="V614" s="2">
        <v>0</v>
      </c>
      <c r="W614" t="s">
        <v>44</v>
      </c>
      <c r="X614" t="s">
        <v>44</v>
      </c>
      <c r="Y614" t="s">
        <v>6603</v>
      </c>
      <c r="Z614" t="s">
        <v>3500</v>
      </c>
      <c r="AA614" t="s">
        <v>4529</v>
      </c>
      <c r="AB614" t="s">
        <v>4530</v>
      </c>
      <c r="AC614" t="s">
        <v>89</v>
      </c>
      <c r="AD614" t="str">
        <f t="shared" si="9"/>
        <v>10-60</v>
      </c>
      <c r="AE614" t="str">
        <f>VLOOKUP(AD614,'Main_Sub Desc'!C:D,2,)</f>
        <v>LPC from invoicing</v>
      </c>
      <c r="AF614" t="str">
        <f>VLOOKUP(VALUE(H614),'Main_Sub Desc'!F:G,2,)</f>
        <v>Wtr Rev Late Payment</v>
      </c>
      <c r="AG614">
        <f>IFERROR(VLOOKUP(VALUE(I614),'PC Mapping'!A:F,6,),"")</f>
        <v>10719</v>
      </c>
      <c r="AH614" s="13" t="str">
        <f>VLOOKUP(AG614,'PC Mapping'!L:M,2,)</f>
        <v>All Other Water</v>
      </c>
    </row>
    <row r="615" spans="1:34" x14ac:dyDescent="0.2">
      <c r="A615" t="s">
        <v>6604</v>
      </c>
      <c r="B615" t="s">
        <v>6582</v>
      </c>
      <c r="C615" t="s">
        <v>4519</v>
      </c>
      <c r="D615" t="s">
        <v>4520</v>
      </c>
      <c r="E615" s="3">
        <v>45831</v>
      </c>
      <c r="F615" t="s">
        <v>44</v>
      </c>
      <c r="G615" t="s">
        <v>3742</v>
      </c>
      <c r="H615" t="s">
        <v>3716</v>
      </c>
      <c r="I615" t="s">
        <v>4534</v>
      </c>
      <c r="J615" t="s">
        <v>4522</v>
      </c>
      <c r="K615" s="2">
        <v>-5</v>
      </c>
      <c r="L615" t="s">
        <v>44</v>
      </c>
      <c r="M615" s="2">
        <v>-5</v>
      </c>
      <c r="N615" t="s">
        <v>4523</v>
      </c>
      <c r="O615" t="s">
        <v>4524</v>
      </c>
      <c r="P615" t="s">
        <v>6240</v>
      </c>
      <c r="Q615" t="s">
        <v>6605</v>
      </c>
      <c r="R615" t="s">
        <v>44</v>
      </c>
      <c r="S615" t="s">
        <v>4527</v>
      </c>
      <c r="T615" s="3">
        <v>45831</v>
      </c>
      <c r="U615" s="3">
        <v>45832</v>
      </c>
      <c r="V615" s="2">
        <v>0</v>
      </c>
      <c r="W615" t="s">
        <v>44</v>
      </c>
      <c r="X615" t="s">
        <v>44</v>
      </c>
      <c r="Y615" t="s">
        <v>6606</v>
      </c>
      <c r="Z615" t="s">
        <v>939</v>
      </c>
      <c r="AA615" t="s">
        <v>4529</v>
      </c>
      <c r="AB615" t="s">
        <v>4530</v>
      </c>
      <c r="AC615" t="s">
        <v>89</v>
      </c>
      <c r="AD615" t="str">
        <f t="shared" si="9"/>
        <v>10-60</v>
      </c>
      <c r="AE615" t="str">
        <f>VLOOKUP(AD615,'Main_Sub Desc'!C:D,2,)</f>
        <v>LPC from invoicing</v>
      </c>
      <c r="AF615" t="str">
        <f>VLOOKUP(VALUE(H615),'Main_Sub Desc'!F:G,2,)</f>
        <v>Wst Rev Late Payment</v>
      </c>
      <c r="AG615">
        <f>IFERROR(VLOOKUP(VALUE(I615),'PC Mapping'!A:F,6,),"")</f>
        <v>10514</v>
      </c>
      <c r="AH615" s="13" t="str">
        <f>VLOOKUP(AG615,'PC Mapping'!L:M,2,)</f>
        <v>Bolivar Sewer</v>
      </c>
    </row>
    <row r="616" spans="1:34" x14ac:dyDescent="0.2">
      <c r="A616" t="s">
        <v>6604</v>
      </c>
      <c r="B616" t="s">
        <v>6582</v>
      </c>
      <c r="C616" t="s">
        <v>4519</v>
      </c>
      <c r="D616" t="s">
        <v>4520</v>
      </c>
      <c r="E616" s="3">
        <v>45831</v>
      </c>
      <c r="F616" t="s">
        <v>44</v>
      </c>
      <c r="G616" t="s">
        <v>3742</v>
      </c>
      <c r="H616" t="s">
        <v>3722</v>
      </c>
      <c r="I616" t="s">
        <v>4538</v>
      </c>
      <c r="J616" t="s">
        <v>4522</v>
      </c>
      <c r="K616" s="2">
        <v>-5</v>
      </c>
      <c r="L616" t="s">
        <v>44</v>
      </c>
      <c r="M616" s="2">
        <v>-5</v>
      </c>
      <c r="N616" t="s">
        <v>4523</v>
      </c>
      <c r="O616" t="s">
        <v>4524</v>
      </c>
      <c r="P616" t="s">
        <v>6240</v>
      </c>
      <c r="Q616" t="s">
        <v>6607</v>
      </c>
      <c r="R616" t="s">
        <v>44</v>
      </c>
      <c r="S616" t="s">
        <v>4527</v>
      </c>
      <c r="T616" s="3">
        <v>45831</v>
      </c>
      <c r="U616" s="3">
        <v>45832</v>
      </c>
      <c r="V616" s="2">
        <v>0</v>
      </c>
      <c r="W616" t="s">
        <v>44</v>
      </c>
      <c r="X616" t="s">
        <v>44</v>
      </c>
      <c r="Y616" t="s">
        <v>6608</v>
      </c>
      <c r="Z616" t="s">
        <v>939</v>
      </c>
      <c r="AA616" t="s">
        <v>4529</v>
      </c>
      <c r="AB616" t="s">
        <v>4530</v>
      </c>
      <c r="AC616" t="s">
        <v>89</v>
      </c>
      <c r="AD616" t="str">
        <f t="shared" si="9"/>
        <v>10-60</v>
      </c>
      <c r="AE616" t="str">
        <f>VLOOKUP(AD616,'Main_Sub Desc'!C:D,2,)</f>
        <v>LPC from invoicing</v>
      </c>
      <c r="AF616" t="str">
        <f>VLOOKUP(VALUE(H616),'Main_Sub Desc'!F:G,2,)</f>
        <v>Wtr Rev Late Payment</v>
      </c>
      <c r="AG616">
        <f>IFERROR(VLOOKUP(VALUE(I616),'PC Mapping'!A:F,6,),"")</f>
        <v>10469</v>
      </c>
      <c r="AH616" s="13" t="str">
        <f>VLOOKUP(AG616,'PC Mapping'!L:M,2,)</f>
        <v>Bolivar Water</v>
      </c>
    </row>
    <row r="617" spans="1:34" x14ac:dyDescent="0.2">
      <c r="A617" t="s">
        <v>6609</v>
      </c>
      <c r="B617" t="s">
        <v>6610</v>
      </c>
      <c r="C617" t="s">
        <v>4519</v>
      </c>
      <c r="D617" t="s">
        <v>4520</v>
      </c>
      <c r="E617" s="3">
        <v>45832</v>
      </c>
      <c r="F617" t="s">
        <v>44</v>
      </c>
      <c r="G617" t="s">
        <v>3742</v>
      </c>
      <c r="H617" t="s">
        <v>3722</v>
      </c>
      <c r="I617" t="s">
        <v>3752</v>
      </c>
      <c r="J617" t="s">
        <v>4522</v>
      </c>
      <c r="K617" s="2">
        <v>-8.85</v>
      </c>
      <c r="L617" t="s">
        <v>44</v>
      </c>
      <c r="M617" s="2">
        <v>-8.85</v>
      </c>
      <c r="N617" t="s">
        <v>4523</v>
      </c>
      <c r="O617" t="s">
        <v>4524</v>
      </c>
      <c r="P617" t="s">
        <v>6611</v>
      </c>
      <c r="Q617" t="s">
        <v>6612</v>
      </c>
      <c r="R617" t="s">
        <v>44</v>
      </c>
      <c r="S617" t="s">
        <v>4527</v>
      </c>
      <c r="T617" s="3">
        <v>45832</v>
      </c>
      <c r="U617" s="3">
        <v>45833</v>
      </c>
      <c r="V617" s="2">
        <v>0</v>
      </c>
      <c r="W617" t="s">
        <v>44</v>
      </c>
      <c r="X617" t="s">
        <v>44</v>
      </c>
      <c r="Y617" t="s">
        <v>6613</v>
      </c>
      <c r="Z617" t="s">
        <v>3537</v>
      </c>
      <c r="AA617" t="s">
        <v>4529</v>
      </c>
      <c r="AB617" t="s">
        <v>4530</v>
      </c>
      <c r="AC617" t="s">
        <v>89</v>
      </c>
      <c r="AD617" t="str">
        <f t="shared" si="9"/>
        <v>10-60</v>
      </c>
      <c r="AE617" t="str">
        <f>VLOOKUP(AD617,'Main_Sub Desc'!C:D,2,)</f>
        <v>LPC from invoicing</v>
      </c>
      <c r="AF617" t="str">
        <f>VLOOKUP(VALUE(H617),'Main_Sub Desc'!F:G,2,)</f>
        <v>Wtr Rev Late Payment</v>
      </c>
      <c r="AG617">
        <f>IFERROR(VLOOKUP(VALUE(I617),'PC Mapping'!A:F,6,),"")</f>
        <v>10719</v>
      </c>
      <c r="AH617" s="13" t="str">
        <f>VLOOKUP(AG617,'PC Mapping'!L:M,2,)</f>
        <v>All Other Water</v>
      </c>
    </row>
    <row r="618" spans="1:34" x14ac:dyDescent="0.2">
      <c r="A618" t="s">
        <v>6614</v>
      </c>
      <c r="B618" t="s">
        <v>6610</v>
      </c>
      <c r="C618" t="s">
        <v>4519</v>
      </c>
      <c r="D618" t="s">
        <v>4520</v>
      </c>
      <c r="E618" s="3">
        <v>45832</v>
      </c>
      <c r="F618" t="s">
        <v>44</v>
      </c>
      <c r="G618" t="s">
        <v>3742</v>
      </c>
      <c r="H618" t="s">
        <v>3722</v>
      </c>
      <c r="I618" t="s">
        <v>3752</v>
      </c>
      <c r="J618" t="s">
        <v>4522</v>
      </c>
      <c r="K618" s="2">
        <v>-5</v>
      </c>
      <c r="L618" t="s">
        <v>44</v>
      </c>
      <c r="M618" s="2">
        <v>-5</v>
      </c>
      <c r="N618" t="s">
        <v>4523</v>
      </c>
      <c r="O618" t="s">
        <v>4524</v>
      </c>
      <c r="P618" t="s">
        <v>6615</v>
      </c>
      <c r="Q618" t="s">
        <v>6616</v>
      </c>
      <c r="R618" t="s">
        <v>44</v>
      </c>
      <c r="S618" t="s">
        <v>4527</v>
      </c>
      <c r="T618" s="3">
        <v>45832</v>
      </c>
      <c r="U618" s="3">
        <v>45833</v>
      </c>
      <c r="V618" s="2">
        <v>0</v>
      </c>
      <c r="W618" t="s">
        <v>44</v>
      </c>
      <c r="X618" t="s">
        <v>44</v>
      </c>
      <c r="Y618" t="s">
        <v>6617</v>
      </c>
      <c r="Z618" t="s">
        <v>2165</v>
      </c>
      <c r="AA618" t="s">
        <v>4529</v>
      </c>
      <c r="AB618" t="s">
        <v>4530</v>
      </c>
      <c r="AC618" t="s">
        <v>89</v>
      </c>
      <c r="AD618" t="str">
        <f t="shared" si="9"/>
        <v>10-60</v>
      </c>
      <c r="AE618" t="str">
        <f>VLOOKUP(AD618,'Main_Sub Desc'!C:D,2,)</f>
        <v>LPC from invoicing</v>
      </c>
      <c r="AF618" t="str">
        <f>VLOOKUP(VALUE(H618),'Main_Sub Desc'!F:G,2,)</f>
        <v>Wtr Rev Late Payment</v>
      </c>
      <c r="AG618">
        <f>IFERROR(VLOOKUP(VALUE(I618),'PC Mapping'!A:F,6,),"")</f>
        <v>10719</v>
      </c>
      <c r="AH618" s="13" t="str">
        <f>VLOOKUP(AG618,'PC Mapping'!L:M,2,)</f>
        <v>All Other Water</v>
      </c>
    </row>
    <row r="619" spans="1:34" x14ac:dyDescent="0.2">
      <c r="A619" t="s">
        <v>6618</v>
      </c>
      <c r="B619" t="s">
        <v>6610</v>
      </c>
      <c r="C619" t="s">
        <v>4519</v>
      </c>
      <c r="D619" t="s">
        <v>4520</v>
      </c>
      <c r="E619" s="3">
        <v>45832</v>
      </c>
      <c r="F619" t="s">
        <v>44</v>
      </c>
      <c r="G619" t="s">
        <v>3742</v>
      </c>
      <c r="H619" t="s">
        <v>3722</v>
      </c>
      <c r="I619" t="s">
        <v>3752</v>
      </c>
      <c r="J619" t="s">
        <v>4522</v>
      </c>
      <c r="K619" s="2">
        <v>-6.29</v>
      </c>
      <c r="L619" t="s">
        <v>44</v>
      </c>
      <c r="M619" s="2">
        <v>-6.29</v>
      </c>
      <c r="N619" t="s">
        <v>4523</v>
      </c>
      <c r="O619" t="s">
        <v>4524</v>
      </c>
      <c r="P619" t="s">
        <v>6619</v>
      </c>
      <c r="Q619" t="s">
        <v>6620</v>
      </c>
      <c r="R619" t="s">
        <v>44</v>
      </c>
      <c r="S619" t="s">
        <v>4527</v>
      </c>
      <c r="T619" s="3">
        <v>45832</v>
      </c>
      <c r="U619" s="3">
        <v>45833</v>
      </c>
      <c r="V619" s="2">
        <v>0</v>
      </c>
      <c r="W619" t="s">
        <v>44</v>
      </c>
      <c r="X619" t="s">
        <v>44</v>
      </c>
      <c r="Y619" t="s">
        <v>6621</v>
      </c>
      <c r="Z619" t="s">
        <v>6622</v>
      </c>
      <c r="AA619" t="s">
        <v>4529</v>
      </c>
      <c r="AB619" t="s">
        <v>4530</v>
      </c>
      <c r="AC619" t="s">
        <v>89</v>
      </c>
      <c r="AD619" t="str">
        <f t="shared" si="9"/>
        <v>10-60</v>
      </c>
      <c r="AE619" t="str">
        <f>VLOOKUP(AD619,'Main_Sub Desc'!C:D,2,)</f>
        <v>LPC from invoicing</v>
      </c>
      <c r="AF619" t="str">
        <f>VLOOKUP(VALUE(H619),'Main_Sub Desc'!F:G,2,)</f>
        <v>Wtr Rev Late Payment</v>
      </c>
      <c r="AG619">
        <f>IFERROR(VLOOKUP(VALUE(I619),'PC Mapping'!A:F,6,),"")</f>
        <v>10719</v>
      </c>
      <c r="AH619" s="13" t="str">
        <f>VLOOKUP(AG619,'PC Mapping'!L:M,2,)</f>
        <v>All Other Water</v>
      </c>
    </row>
    <row r="620" spans="1:34" x14ac:dyDescent="0.2">
      <c r="A620" t="s">
        <v>6623</v>
      </c>
      <c r="B620" t="s">
        <v>6610</v>
      </c>
      <c r="C620" t="s">
        <v>4519</v>
      </c>
      <c r="D620" t="s">
        <v>4520</v>
      </c>
      <c r="E620" s="3">
        <v>45832</v>
      </c>
      <c r="F620" t="s">
        <v>44</v>
      </c>
      <c r="G620" t="s">
        <v>3742</v>
      </c>
      <c r="H620" t="s">
        <v>3722</v>
      </c>
      <c r="I620" t="s">
        <v>3752</v>
      </c>
      <c r="J620" t="s">
        <v>4522</v>
      </c>
      <c r="K620" s="2">
        <v>-5</v>
      </c>
      <c r="L620" t="s">
        <v>44</v>
      </c>
      <c r="M620" s="2">
        <v>-5</v>
      </c>
      <c r="N620" t="s">
        <v>4523</v>
      </c>
      <c r="O620" t="s">
        <v>4524</v>
      </c>
      <c r="P620" t="s">
        <v>6532</v>
      </c>
      <c r="Q620" t="s">
        <v>6624</v>
      </c>
      <c r="R620" t="s">
        <v>44</v>
      </c>
      <c r="S620" t="s">
        <v>4527</v>
      </c>
      <c r="T620" s="3">
        <v>45832</v>
      </c>
      <c r="U620" s="3">
        <v>45833</v>
      </c>
      <c r="V620" s="2">
        <v>0</v>
      </c>
      <c r="W620" t="s">
        <v>44</v>
      </c>
      <c r="X620" t="s">
        <v>44</v>
      </c>
      <c r="Y620" t="s">
        <v>6625</v>
      </c>
      <c r="Z620" t="s">
        <v>6626</v>
      </c>
      <c r="AA620" t="s">
        <v>4529</v>
      </c>
      <c r="AB620" t="s">
        <v>4530</v>
      </c>
      <c r="AC620" t="s">
        <v>89</v>
      </c>
      <c r="AD620" t="str">
        <f t="shared" si="9"/>
        <v>10-60</v>
      </c>
      <c r="AE620" t="str">
        <f>VLOOKUP(AD620,'Main_Sub Desc'!C:D,2,)</f>
        <v>LPC from invoicing</v>
      </c>
      <c r="AF620" t="str">
        <f>VLOOKUP(VALUE(H620),'Main_Sub Desc'!F:G,2,)</f>
        <v>Wtr Rev Late Payment</v>
      </c>
      <c r="AG620">
        <f>IFERROR(VLOOKUP(VALUE(I620),'PC Mapping'!A:F,6,),"")</f>
        <v>10719</v>
      </c>
      <c r="AH620" s="13" t="str">
        <f>VLOOKUP(AG620,'PC Mapping'!L:M,2,)</f>
        <v>All Other Water</v>
      </c>
    </row>
    <row r="621" spans="1:34" x14ac:dyDescent="0.2">
      <c r="A621" t="s">
        <v>6627</v>
      </c>
      <c r="B621" t="s">
        <v>6628</v>
      </c>
      <c r="C621" t="s">
        <v>4519</v>
      </c>
      <c r="D621" t="s">
        <v>4520</v>
      </c>
      <c r="E621" s="3">
        <v>45835</v>
      </c>
      <c r="F621" t="s">
        <v>44</v>
      </c>
      <c r="G621" t="s">
        <v>3742</v>
      </c>
      <c r="H621" t="s">
        <v>3722</v>
      </c>
      <c r="I621" t="s">
        <v>3752</v>
      </c>
      <c r="J621" t="s">
        <v>4522</v>
      </c>
      <c r="K621" s="2">
        <v>-13.97</v>
      </c>
      <c r="L621" t="s">
        <v>44</v>
      </c>
      <c r="M621" s="2">
        <v>-13.97</v>
      </c>
      <c r="N621" t="s">
        <v>4523</v>
      </c>
      <c r="O621" t="s">
        <v>4524</v>
      </c>
      <c r="P621" t="s">
        <v>6629</v>
      </c>
      <c r="Q621" t="s">
        <v>6630</v>
      </c>
      <c r="R621" t="s">
        <v>44</v>
      </c>
      <c r="S621" t="s">
        <v>4527</v>
      </c>
      <c r="T621" s="3">
        <v>45835</v>
      </c>
      <c r="U621" s="3">
        <v>45838</v>
      </c>
      <c r="V621" s="2">
        <v>0</v>
      </c>
      <c r="W621" t="s">
        <v>44</v>
      </c>
      <c r="X621" t="s">
        <v>44</v>
      </c>
      <c r="Y621" t="s">
        <v>6631</v>
      </c>
      <c r="Z621" t="s">
        <v>2832</v>
      </c>
      <c r="AA621" t="s">
        <v>4529</v>
      </c>
      <c r="AB621" t="s">
        <v>4530</v>
      </c>
      <c r="AC621" t="s">
        <v>89</v>
      </c>
      <c r="AD621" t="str">
        <f t="shared" si="9"/>
        <v>10-60</v>
      </c>
      <c r="AE621" t="str">
        <f>VLOOKUP(AD621,'Main_Sub Desc'!C:D,2,)</f>
        <v>LPC from invoicing</v>
      </c>
      <c r="AF621" t="str">
        <f>VLOOKUP(VALUE(H621),'Main_Sub Desc'!F:G,2,)</f>
        <v>Wtr Rev Late Payment</v>
      </c>
      <c r="AG621">
        <f>IFERROR(VLOOKUP(VALUE(I621),'PC Mapping'!A:F,6,),"")</f>
        <v>10719</v>
      </c>
      <c r="AH621" s="13" t="str">
        <f>VLOOKUP(AG621,'PC Mapping'!L:M,2,)</f>
        <v>All Other Water</v>
      </c>
    </row>
    <row r="622" spans="1:34" x14ac:dyDescent="0.2">
      <c r="A622" t="s">
        <v>6632</v>
      </c>
      <c r="B622" t="s">
        <v>6633</v>
      </c>
      <c r="C622" t="s">
        <v>4519</v>
      </c>
      <c r="D622" t="s">
        <v>4520</v>
      </c>
      <c r="E622" s="3">
        <v>45838</v>
      </c>
      <c r="F622" t="s">
        <v>44</v>
      </c>
      <c r="G622" t="s">
        <v>3742</v>
      </c>
      <c r="H622" t="s">
        <v>3716</v>
      </c>
      <c r="I622" t="s">
        <v>4534</v>
      </c>
      <c r="J622" t="s">
        <v>4522</v>
      </c>
      <c r="K622" s="2">
        <v>-5</v>
      </c>
      <c r="L622" t="s">
        <v>44</v>
      </c>
      <c r="M622" s="2">
        <v>-5</v>
      </c>
      <c r="N622" t="s">
        <v>4523</v>
      </c>
      <c r="O622" t="s">
        <v>4524</v>
      </c>
      <c r="P622" t="s">
        <v>6634</v>
      </c>
      <c r="Q622" t="s">
        <v>6635</v>
      </c>
      <c r="R622" t="s">
        <v>44</v>
      </c>
      <c r="S622" t="s">
        <v>4527</v>
      </c>
      <c r="T622" s="3">
        <v>45838</v>
      </c>
      <c r="U622" s="3">
        <v>45839</v>
      </c>
      <c r="V622" s="2">
        <v>0</v>
      </c>
      <c r="W622" t="s">
        <v>44</v>
      </c>
      <c r="X622" t="s">
        <v>44</v>
      </c>
      <c r="Y622" t="s">
        <v>6636</v>
      </c>
      <c r="Z622" t="s">
        <v>6637</v>
      </c>
      <c r="AA622" t="s">
        <v>4529</v>
      </c>
      <c r="AB622" t="s">
        <v>4530</v>
      </c>
      <c r="AC622" t="s">
        <v>89</v>
      </c>
      <c r="AD622" t="str">
        <f t="shared" si="9"/>
        <v>10-60</v>
      </c>
      <c r="AE622" t="str">
        <f>VLOOKUP(AD622,'Main_Sub Desc'!C:D,2,)</f>
        <v>LPC from invoicing</v>
      </c>
      <c r="AF622" t="str">
        <f>VLOOKUP(VALUE(H622),'Main_Sub Desc'!F:G,2,)</f>
        <v>Wst Rev Late Payment</v>
      </c>
      <c r="AG622">
        <f>IFERROR(VLOOKUP(VALUE(I622),'PC Mapping'!A:F,6,),"")</f>
        <v>10514</v>
      </c>
      <c r="AH622" s="13" t="str">
        <f>VLOOKUP(AG622,'PC Mapping'!L:M,2,)</f>
        <v>Bolivar Sewer</v>
      </c>
    </row>
    <row r="623" spans="1:34" x14ac:dyDescent="0.2">
      <c r="A623" t="s">
        <v>6632</v>
      </c>
      <c r="B623" t="s">
        <v>6633</v>
      </c>
      <c r="C623" t="s">
        <v>4519</v>
      </c>
      <c r="D623" t="s">
        <v>4520</v>
      </c>
      <c r="E623" s="3">
        <v>45838</v>
      </c>
      <c r="F623" t="s">
        <v>44</v>
      </c>
      <c r="G623" t="s">
        <v>3742</v>
      </c>
      <c r="H623" t="s">
        <v>3722</v>
      </c>
      <c r="I623" t="s">
        <v>4538</v>
      </c>
      <c r="J623" t="s">
        <v>4522</v>
      </c>
      <c r="K623" s="2">
        <v>-5</v>
      </c>
      <c r="L623" t="s">
        <v>44</v>
      </c>
      <c r="M623" s="2">
        <v>-5</v>
      </c>
      <c r="N623" t="s">
        <v>4523</v>
      </c>
      <c r="O623" t="s">
        <v>4524</v>
      </c>
      <c r="P623" t="s">
        <v>6634</v>
      </c>
      <c r="Q623" t="s">
        <v>6638</v>
      </c>
      <c r="R623" t="s">
        <v>44</v>
      </c>
      <c r="S623" t="s">
        <v>4527</v>
      </c>
      <c r="T623" s="3">
        <v>45838</v>
      </c>
      <c r="U623" s="3">
        <v>45839</v>
      </c>
      <c r="V623" s="2">
        <v>0</v>
      </c>
      <c r="W623" t="s">
        <v>44</v>
      </c>
      <c r="X623" t="s">
        <v>44</v>
      </c>
      <c r="Y623" t="s">
        <v>6639</v>
      </c>
      <c r="Z623" t="s">
        <v>6637</v>
      </c>
      <c r="AA623" t="s">
        <v>4529</v>
      </c>
      <c r="AB623" t="s">
        <v>4530</v>
      </c>
      <c r="AC623" t="s">
        <v>89</v>
      </c>
      <c r="AD623" t="str">
        <f t="shared" si="9"/>
        <v>10-60</v>
      </c>
      <c r="AE623" t="str">
        <f>VLOOKUP(AD623,'Main_Sub Desc'!C:D,2,)</f>
        <v>LPC from invoicing</v>
      </c>
      <c r="AF623" t="str">
        <f>VLOOKUP(VALUE(H623),'Main_Sub Desc'!F:G,2,)</f>
        <v>Wtr Rev Late Payment</v>
      </c>
      <c r="AG623">
        <f>IFERROR(VLOOKUP(VALUE(I623),'PC Mapping'!A:F,6,),"")</f>
        <v>10469</v>
      </c>
      <c r="AH623" s="13" t="str">
        <f>VLOOKUP(AG623,'PC Mapping'!L:M,2,)</f>
        <v>Bolivar Water</v>
      </c>
    </row>
    <row r="624" spans="1:34" x14ac:dyDescent="0.2">
      <c r="A624" t="s">
        <v>6640</v>
      </c>
      <c r="B624" t="s">
        <v>6641</v>
      </c>
      <c r="C624" t="s">
        <v>4519</v>
      </c>
      <c r="D624" t="s">
        <v>4520</v>
      </c>
      <c r="E624" s="3">
        <v>45838</v>
      </c>
      <c r="F624" t="s">
        <v>44</v>
      </c>
      <c r="G624" t="s">
        <v>3742</v>
      </c>
      <c r="H624" t="s">
        <v>3716</v>
      </c>
      <c r="I624" t="s">
        <v>4534</v>
      </c>
      <c r="J624" t="s">
        <v>4522</v>
      </c>
      <c r="K624" s="2">
        <v>-8.85</v>
      </c>
      <c r="L624" t="s">
        <v>44</v>
      </c>
      <c r="M624" s="2">
        <v>-8.85</v>
      </c>
      <c r="N624" t="s">
        <v>4523</v>
      </c>
      <c r="O624" t="s">
        <v>4524</v>
      </c>
      <c r="P624" t="s">
        <v>6642</v>
      </c>
      <c r="Q624" t="s">
        <v>6643</v>
      </c>
      <c r="R624" t="s">
        <v>44</v>
      </c>
      <c r="S624" t="s">
        <v>4527</v>
      </c>
      <c r="T624" s="3">
        <v>45838</v>
      </c>
      <c r="U624" s="3">
        <v>45839</v>
      </c>
      <c r="V624" s="2">
        <v>0</v>
      </c>
      <c r="W624" t="s">
        <v>44</v>
      </c>
      <c r="X624" t="s">
        <v>44</v>
      </c>
      <c r="Y624" t="s">
        <v>6644</v>
      </c>
      <c r="Z624" t="s">
        <v>726</v>
      </c>
      <c r="AA624" t="s">
        <v>4529</v>
      </c>
      <c r="AB624" t="s">
        <v>4530</v>
      </c>
      <c r="AC624" t="s">
        <v>89</v>
      </c>
      <c r="AD624" t="str">
        <f t="shared" si="9"/>
        <v>10-60</v>
      </c>
      <c r="AE624" t="str">
        <f>VLOOKUP(AD624,'Main_Sub Desc'!C:D,2,)</f>
        <v>LPC from invoicing</v>
      </c>
      <c r="AF624" t="str">
        <f>VLOOKUP(VALUE(H624),'Main_Sub Desc'!F:G,2,)</f>
        <v>Wst Rev Late Payment</v>
      </c>
      <c r="AG624">
        <f>IFERROR(VLOOKUP(VALUE(I624),'PC Mapping'!A:F,6,),"")</f>
        <v>10514</v>
      </c>
      <c r="AH624" s="13" t="str">
        <f>VLOOKUP(AG624,'PC Mapping'!L:M,2,)</f>
        <v>Bolivar Sewer</v>
      </c>
    </row>
    <row r="625" spans="1:34" x14ac:dyDescent="0.2">
      <c r="A625" t="s">
        <v>6640</v>
      </c>
      <c r="B625" t="s">
        <v>6641</v>
      </c>
      <c r="C625" t="s">
        <v>4519</v>
      </c>
      <c r="D625" t="s">
        <v>4520</v>
      </c>
      <c r="E625" s="3">
        <v>45838</v>
      </c>
      <c r="F625" t="s">
        <v>44</v>
      </c>
      <c r="G625" t="s">
        <v>3742</v>
      </c>
      <c r="H625" t="s">
        <v>3722</v>
      </c>
      <c r="I625" t="s">
        <v>4538</v>
      </c>
      <c r="J625" t="s">
        <v>4522</v>
      </c>
      <c r="K625" s="2">
        <v>-5.56</v>
      </c>
      <c r="L625" t="s">
        <v>44</v>
      </c>
      <c r="M625" s="2">
        <v>-5.56</v>
      </c>
      <c r="N625" t="s">
        <v>4523</v>
      </c>
      <c r="O625" t="s">
        <v>4524</v>
      </c>
      <c r="P625" t="s">
        <v>6642</v>
      </c>
      <c r="Q625" t="s">
        <v>6645</v>
      </c>
      <c r="R625" t="s">
        <v>44</v>
      </c>
      <c r="S625" t="s">
        <v>4527</v>
      </c>
      <c r="T625" s="3">
        <v>45838</v>
      </c>
      <c r="U625" s="3">
        <v>45839</v>
      </c>
      <c r="V625" s="2">
        <v>0</v>
      </c>
      <c r="W625" t="s">
        <v>44</v>
      </c>
      <c r="X625" t="s">
        <v>44</v>
      </c>
      <c r="Y625" t="s">
        <v>6646</v>
      </c>
      <c r="Z625" t="s">
        <v>726</v>
      </c>
      <c r="AA625" t="s">
        <v>4529</v>
      </c>
      <c r="AB625" t="s">
        <v>4530</v>
      </c>
      <c r="AC625" t="s">
        <v>89</v>
      </c>
      <c r="AD625" t="str">
        <f t="shared" si="9"/>
        <v>10-60</v>
      </c>
      <c r="AE625" t="str">
        <f>VLOOKUP(AD625,'Main_Sub Desc'!C:D,2,)</f>
        <v>LPC from invoicing</v>
      </c>
      <c r="AF625" t="str">
        <f>VLOOKUP(VALUE(H625),'Main_Sub Desc'!F:G,2,)</f>
        <v>Wtr Rev Late Payment</v>
      </c>
      <c r="AG625">
        <f>IFERROR(VLOOKUP(VALUE(I625),'PC Mapping'!A:F,6,),"")</f>
        <v>10469</v>
      </c>
      <c r="AH625" s="13" t="str">
        <f>VLOOKUP(AG625,'PC Mapping'!L:M,2,)</f>
        <v>Bolivar Water</v>
      </c>
    </row>
    <row r="626" spans="1:34" x14ac:dyDescent="0.2">
      <c r="A626" t="s">
        <v>6647</v>
      </c>
      <c r="B626" t="s">
        <v>6633</v>
      </c>
      <c r="C626" t="s">
        <v>4519</v>
      </c>
      <c r="D626" t="s">
        <v>4520</v>
      </c>
      <c r="E626" s="3">
        <v>45838</v>
      </c>
      <c r="F626" t="s">
        <v>44</v>
      </c>
      <c r="G626" t="s">
        <v>3742</v>
      </c>
      <c r="H626" t="s">
        <v>3716</v>
      </c>
      <c r="I626" t="s">
        <v>4534</v>
      </c>
      <c r="J626" t="s">
        <v>4522</v>
      </c>
      <c r="K626" s="2">
        <v>-5</v>
      </c>
      <c r="L626" t="s">
        <v>44</v>
      </c>
      <c r="M626" s="2">
        <v>-5</v>
      </c>
      <c r="N626" t="s">
        <v>4523</v>
      </c>
      <c r="O626" t="s">
        <v>4524</v>
      </c>
      <c r="P626" t="s">
        <v>6648</v>
      </c>
      <c r="Q626" t="s">
        <v>6649</v>
      </c>
      <c r="R626" t="s">
        <v>44</v>
      </c>
      <c r="S626" t="s">
        <v>4527</v>
      </c>
      <c r="T626" s="3">
        <v>45838</v>
      </c>
      <c r="U626" s="3">
        <v>45839</v>
      </c>
      <c r="V626" s="2">
        <v>0</v>
      </c>
      <c r="W626" t="s">
        <v>44</v>
      </c>
      <c r="X626" t="s">
        <v>44</v>
      </c>
      <c r="Y626" t="s">
        <v>6650</v>
      </c>
      <c r="Z626" t="s">
        <v>805</v>
      </c>
      <c r="AA626" t="s">
        <v>4529</v>
      </c>
      <c r="AB626" t="s">
        <v>4530</v>
      </c>
      <c r="AC626" t="s">
        <v>89</v>
      </c>
      <c r="AD626" t="str">
        <f t="shared" si="9"/>
        <v>10-60</v>
      </c>
      <c r="AE626" t="str">
        <f>VLOOKUP(AD626,'Main_Sub Desc'!C:D,2,)</f>
        <v>LPC from invoicing</v>
      </c>
      <c r="AF626" t="str">
        <f>VLOOKUP(VALUE(H626),'Main_Sub Desc'!F:G,2,)</f>
        <v>Wst Rev Late Payment</v>
      </c>
      <c r="AG626">
        <f>IFERROR(VLOOKUP(VALUE(I626),'PC Mapping'!A:F,6,),"")</f>
        <v>10514</v>
      </c>
      <c r="AH626" s="13" t="str">
        <f>VLOOKUP(AG626,'PC Mapping'!L:M,2,)</f>
        <v>Bolivar Sewer</v>
      </c>
    </row>
    <row r="627" spans="1:34" x14ac:dyDescent="0.2">
      <c r="A627" t="s">
        <v>6647</v>
      </c>
      <c r="B627" t="s">
        <v>6633</v>
      </c>
      <c r="C627" t="s">
        <v>4519</v>
      </c>
      <c r="D627" t="s">
        <v>4520</v>
      </c>
      <c r="E627" s="3">
        <v>45838</v>
      </c>
      <c r="F627" t="s">
        <v>44</v>
      </c>
      <c r="G627" t="s">
        <v>3742</v>
      </c>
      <c r="H627" t="s">
        <v>3722</v>
      </c>
      <c r="I627" t="s">
        <v>4538</v>
      </c>
      <c r="J627" t="s">
        <v>4522</v>
      </c>
      <c r="K627" s="2">
        <v>-5</v>
      </c>
      <c r="L627" t="s">
        <v>44</v>
      </c>
      <c r="M627" s="2">
        <v>-5</v>
      </c>
      <c r="N627" t="s">
        <v>4523</v>
      </c>
      <c r="O627" t="s">
        <v>4524</v>
      </c>
      <c r="P627" t="s">
        <v>6648</v>
      </c>
      <c r="Q627" t="s">
        <v>6651</v>
      </c>
      <c r="R627" t="s">
        <v>44</v>
      </c>
      <c r="S627" t="s">
        <v>4527</v>
      </c>
      <c r="T627" s="3">
        <v>45838</v>
      </c>
      <c r="U627" s="3">
        <v>45839</v>
      </c>
      <c r="V627" s="2">
        <v>0</v>
      </c>
      <c r="W627" t="s">
        <v>44</v>
      </c>
      <c r="X627" t="s">
        <v>44</v>
      </c>
      <c r="Y627" t="s">
        <v>6652</v>
      </c>
      <c r="Z627" t="s">
        <v>805</v>
      </c>
      <c r="AA627" t="s">
        <v>4529</v>
      </c>
      <c r="AB627" t="s">
        <v>4530</v>
      </c>
      <c r="AC627" t="s">
        <v>89</v>
      </c>
      <c r="AD627" t="str">
        <f t="shared" si="9"/>
        <v>10-60</v>
      </c>
      <c r="AE627" t="str">
        <f>VLOOKUP(AD627,'Main_Sub Desc'!C:D,2,)</f>
        <v>LPC from invoicing</v>
      </c>
      <c r="AF627" t="str">
        <f>VLOOKUP(VALUE(H627),'Main_Sub Desc'!F:G,2,)</f>
        <v>Wtr Rev Late Payment</v>
      </c>
      <c r="AG627">
        <f>IFERROR(VLOOKUP(VALUE(I627),'PC Mapping'!A:F,6,),"")</f>
        <v>10469</v>
      </c>
      <c r="AH627" s="13" t="str">
        <f>VLOOKUP(AG627,'PC Mapping'!L:M,2,)</f>
        <v>Bolivar Water</v>
      </c>
    </row>
    <row r="628" spans="1:34" x14ac:dyDescent="0.2">
      <c r="A628" t="s">
        <v>6653</v>
      </c>
      <c r="B628" t="s">
        <v>6654</v>
      </c>
      <c r="C628" t="s">
        <v>4519</v>
      </c>
      <c r="D628" t="s">
        <v>4520</v>
      </c>
      <c r="E628" s="3">
        <v>45810</v>
      </c>
      <c r="F628" t="s">
        <v>44</v>
      </c>
      <c r="G628" t="s">
        <v>3742</v>
      </c>
      <c r="H628" t="s">
        <v>3716</v>
      </c>
      <c r="I628" t="s">
        <v>4708</v>
      </c>
      <c r="J628" t="s">
        <v>4522</v>
      </c>
      <c r="K628" s="2">
        <v>-5</v>
      </c>
      <c r="L628" t="s">
        <v>44</v>
      </c>
      <c r="M628" s="2">
        <v>-5</v>
      </c>
      <c r="N628" t="s">
        <v>4523</v>
      </c>
      <c r="O628" t="s">
        <v>4524</v>
      </c>
      <c r="P628" t="s">
        <v>6655</v>
      </c>
      <c r="Q628" t="s">
        <v>6656</v>
      </c>
      <c r="R628" t="s">
        <v>44</v>
      </c>
      <c r="S628" t="s">
        <v>4527</v>
      </c>
      <c r="T628" s="3">
        <v>45810</v>
      </c>
      <c r="U628" s="3">
        <v>45811</v>
      </c>
      <c r="V628" s="2">
        <v>0</v>
      </c>
      <c r="W628" t="s">
        <v>44</v>
      </c>
      <c r="X628" t="s">
        <v>44</v>
      </c>
      <c r="Y628" t="s">
        <v>6657</v>
      </c>
      <c r="Z628" t="s">
        <v>3685</v>
      </c>
      <c r="AA628" t="s">
        <v>4529</v>
      </c>
      <c r="AB628" t="s">
        <v>4530</v>
      </c>
      <c r="AC628" t="s">
        <v>89</v>
      </c>
      <c r="AD628" t="str">
        <f t="shared" si="9"/>
        <v>10-60</v>
      </c>
      <c r="AE628" t="str">
        <f>VLOOKUP(AD628,'Main_Sub Desc'!C:D,2,)</f>
        <v>LPC from invoicing</v>
      </c>
      <c r="AF628" t="str">
        <f>VLOOKUP(VALUE(H628),'Main_Sub Desc'!F:G,2,)</f>
        <v>Wst Rev Late Payment</v>
      </c>
      <c r="AG628">
        <f>IFERROR(VLOOKUP(VALUE(I628),'PC Mapping'!A:F,6,),"")</f>
        <v>10720</v>
      </c>
      <c r="AH628" s="13" t="str">
        <f>VLOOKUP(AG628,'PC Mapping'!L:M,2,)</f>
        <v>All Other Sewer</v>
      </c>
    </row>
    <row r="629" spans="1:34" x14ac:dyDescent="0.2">
      <c r="A629" t="s">
        <v>6658</v>
      </c>
      <c r="B629" t="s">
        <v>6654</v>
      </c>
      <c r="C629" t="s">
        <v>4519</v>
      </c>
      <c r="D629" t="s">
        <v>4520</v>
      </c>
      <c r="E629" s="3">
        <v>45810</v>
      </c>
      <c r="F629" t="s">
        <v>44</v>
      </c>
      <c r="G629" t="s">
        <v>3742</v>
      </c>
      <c r="H629" t="s">
        <v>3716</v>
      </c>
      <c r="I629" t="s">
        <v>4708</v>
      </c>
      <c r="J629" t="s">
        <v>4522</v>
      </c>
      <c r="K629" s="2">
        <v>-5</v>
      </c>
      <c r="L629" t="s">
        <v>44</v>
      </c>
      <c r="M629" s="2">
        <v>-5</v>
      </c>
      <c r="N629" t="s">
        <v>4523</v>
      </c>
      <c r="O629" t="s">
        <v>4524</v>
      </c>
      <c r="P629" t="s">
        <v>6659</v>
      </c>
      <c r="Q629" t="s">
        <v>6660</v>
      </c>
      <c r="R629" t="s">
        <v>44</v>
      </c>
      <c r="S629" t="s">
        <v>4527</v>
      </c>
      <c r="T629" s="3">
        <v>45810</v>
      </c>
      <c r="U629" s="3">
        <v>45811</v>
      </c>
      <c r="V629" s="2">
        <v>0</v>
      </c>
      <c r="W629" t="s">
        <v>44</v>
      </c>
      <c r="X629" t="s">
        <v>44</v>
      </c>
      <c r="Y629" t="s">
        <v>6661</v>
      </c>
      <c r="Z629" t="s">
        <v>3647</v>
      </c>
      <c r="AA629" t="s">
        <v>4529</v>
      </c>
      <c r="AB629" t="s">
        <v>4530</v>
      </c>
      <c r="AC629" t="s">
        <v>89</v>
      </c>
      <c r="AD629" t="str">
        <f t="shared" si="9"/>
        <v>10-60</v>
      </c>
      <c r="AE629" t="str">
        <f>VLOOKUP(AD629,'Main_Sub Desc'!C:D,2,)</f>
        <v>LPC from invoicing</v>
      </c>
      <c r="AF629" t="str">
        <f>VLOOKUP(VALUE(H629),'Main_Sub Desc'!F:G,2,)</f>
        <v>Wst Rev Late Payment</v>
      </c>
      <c r="AG629">
        <f>IFERROR(VLOOKUP(VALUE(I629),'PC Mapping'!A:F,6,),"")</f>
        <v>10720</v>
      </c>
      <c r="AH629" s="13" t="str">
        <f>VLOOKUP(AG629,'PC Mapping'!L:M,2,)</f>
        <v>All Other Sewer</v>
      </c>
    </row>
    <row r="630" spans="1:34" x14ac:dyDescent="0.2">
      <c r="A630" t="s">
        <v>6662</v>
      </c>
      <c r="B630" t="s">
        <v>6654</v>
      </c>
      <c r="C630" t="s">
        <v>4519</v>
      </c>
      <c r="D630" t="s">
        <v>4520</v>
      </c>
      <c r="E630" s="3">
        <v>45810</v>
      </c>
      <c r="F630" t="s">
        <v>44</v>
      </c>
      <c r="G630" t="s">
        <v>3742</v>
      </c>
      <c r="H630" t="s">
        <v>3722</v>
      </c>
      <c r="I630" t="s">
        <v>4538</v>
      </c>
      <c r="J630" t="s">
        <v>4522</v>
      </c>
      <c r="K630" s="2">
        <v>-5</v>
      </c>
      <c r="L630" t="s">
        <v>44</v>
      </c>
      <c r="M630" s="2">
        <v>-5</v>
      </c>
      <c r="N630" t="s">
        <v>4523</v>
      </c>
      <c r="O630" t="s">
        <v>4524</v>
      </c>
      <c r="P630" t="s">
        <v>6663</v>
      </c>
      <c r="Q630" t="s">
        <v>6664</v>
      </c>
      <c r="R630" t="s">
        <v>44</v>
      </c>
      <c r="S630" t="s">
        <v>4527</v>
      </c>
      <c r="T630" s="3">
        <v>45810</v>
      </c>
      <c r="U630" s="3">
        <v>45811</v>
      </c>
      <c r="V630" s="2">
        <v>0</v>
      </c>
      <c r="W630" t="s">
        <v>44</v>
      </c>
      <c r="X630" t="s">
        <v>44</v>
      </c>
      <c r="Y630" t="s">
        <v>6665</v>
      </c>
      <c r="Z630" t="s">
        <v>178</v>
      </c>
      <c r="AA630" t="s">
        <v>4529</v>
      </c>
      <c r="AB630" t="s">
        <v>4530</v>
      </c>
      <c r="AC630" t="s">
        <v>89</v>
      </c>
      <c r="AD630" t="str">
        <f t="shared" si="9"/>
        <v>10-60</v>
      </c>
      <c r="AE630" t="str">
        <f>VLOOKUP(AD630,'Main_Sub Desc'!C:D,2,)</f>
        <v>LPC from invoicing</v>
      </c>
      <c r="AF630" t="str">
        <f>VLOOKUP(VALUE(H630),'Main_Sub Desc'!F:G,2,)</f>
        <v>Wtr Rev Late Payment</v>
      </c>
      <c r="AG630">
        <f>IFERROR(VLOOKUP(VALUE(I630),'PC Mapping'!A:F,6,),"")</f>
        <v>10469</v>
      </c>
      <c r="AH630" s="13" t="str">
        <f>VLOOKUP(AG630,'PC Mapping'!L:M,2,)</f>
        <v>Bolivar Water</v>
      </c>
    </row>
    <row r="631" spans="1:34" x14ac:dyDescent="0.2">
      <c r="A631" t="s">
        <v>6662</v>
      </c>
      <c r="B631" t="s">
        <v>6654</v>
      </c>
      <c r="C631" t="s">
        <v>4519</v>
      </c>
      <c r="D631" t="s">
        <v>4520</v>
      </c>
      <c r="E631" s="3">
        <v>45810</v>
      </c>
      <c r="F631" t="s">
        <v>44</v>
      </c>
      <c r="G631" t="s">
        <v>3742</v>
      </c>
      <c r="H631" t="s">
        <v>3716</v>
      </c>
      <c r="I631" t="s">
        <v>4534</v>
      </c>
      <c r="J631" t="s">
        <v>4522</v>
      </c>
      <c r="K631" s="2">
        <v>-5</v>
      </c>
      <c r="L631" t="s">
        <v>44</v>
      </c>
      <c r="M631" s="2">
        <v>-5</v>
      </c>
      <c r="N631" t="s">
        <v>4523</v>
      </c>
      <c r="O631" t="s">
        <v>4524</v>
      </c>
      <c r="P631" t="s">
        <v>6663</v>
      </c>
      <c r="Q631" t="s">
        <v>6666</v>
      </c>
      <c r="R631" t="s">
        <v>44</v>
      </c>
      <c r="S631" t="s">
        <v>4527</v>
      </c>
      <c r="T631" s="3">
        <v>45810</v>
      </c>
      <c r="U631" s="3">
        <v>45811</v>
      </c>
      <c r="V631" s="2">
        <v>0</v>
      </c>
      <c r="W631" t="s">
        <v>44</v>
      </c>
      <c r="X631" t="s">
        <v>44</v>
      </c>
      <c r="Y631" t="s">
        <v>6667</v>
      </c>
      <c r="Z631" t="s">
        <v>178</v>
      </c>
      <c r="AA631" t="s">
        <v>4529</v>
      </c>
      <c r="AB631" t="s">
        <v>4530</v>
      </c>
      <c r="AC631" t="s">
        <v>89</v>
      </c>
      <c r="AD631" t="str">
        <f t="shared" si="9"/>
        <v>10-60</v>
      </c>
      <c r="AE631" t="str">
        <f>VLOOKUP(AD631,'Main_Sub Desc'!C:D,2,)</f>
        <v>LPC from invoicing</v>
      </c>
      <c r="AF631" t="str">
        <f>VLOOKUP(VALUE(H631),'Main_Sub Desc'!F:G,2,)</f>
        <v>Wst Rev Late Payment</v>
      </c>
      <c r="AG631">
        <f>IFERROR(VLOOKUP(VALUE(I631),'PC Mapping'!A:F,6,),"")</f>
        <v>10514</v>
      </c>
      <c r="AH631" s="13" t="str">
        <f>VLOOKUP(AG631,'PC Mapping'!L:M,2,)</f>
        <v>Bolivar Sewer</v>
      </c>
    </row>
    <row r="632" spans="1:34" x14ac:dyDescent="0.2">
      <c r="A632" t="s">
        <v>6668</v>
      </c>
      <c r="B632" t="s">
        <v>6654</v>
      </c>
      <c r="C632" t="s">
        <v>4519</v>
      </c>
      <c r="D632" t="s">
        <v>4520</v>
      </c>
      <c r="E632" s="3">
        <v>45810</v>
      </c>
      <c r="F632" t="s">
        <v>44</v>
      </c>
      <c r="G632" t="s">
        <v>3742</v>
      </c>
      <c r="H632" t="s">
        <v>3722</v>
      </c>
      <c r="I632" t="s">
        <v>3752</v>
      </c>
      <c r="J632" t="s">
        <v>4522</v>
      </c>
      <c r="K632" s="2">
        <v>-5</v>
      </c>
      <c r="L632" t="s">
        <v>44</v>
      </c>
      <c r="M632" s="2">
        <v>-5</v>
      </c>
      <c r="N632" t="s">
        <v>4523</v>
      </c>
      <c r="O632" t="s">
        <v>4524</v>
      </c>
      <c r="P632" t="s">
        <v>5959</v>
      </c>
      <c r="Q632" t="s">
        <v>6669</v>
      </c>
      <c r="R632" t="s">
        <v>44</v>
      </c>
      <c r="S632" t="s">
        <v>4527</v>
      </c>
      <c r="T632" s="3">
        <v>45810</v>
      </c>
      <c r="U632" s="3">
        <v>45811</v>
      </c>
      <c r="V632" s="2">
        <v>0</v>
      </c>
      <c r="W632" t="s">
        <v>44</v>
      </c>
      <c r="X632" t="s">
        <v>44</v>
      </c>
      <c r="Y632" t="s">
        <v>6670</v>
      </c>
      <c r="Z632" t="s">
        <v>1903</v>
      </c>
      <c r="AA632" t="s">
        <v>4529</v>
      </c>
      <c r="AB632" t="s">
        <v>4530</v>
      </c>
      <c r="AC632" t="s">
        <v>89</v>
      </c>
      <c r="AD632" t="str">
        <f t="shared" si="9"/>
        <v>10-60</v>
      </c>
      <c r="AE632" t="str">
        <f>VLOOKUP(AD632,'Main_Sub Desc'!C:D,2,)</f>
        <v>LPC from invoicing</v>
      </c>
      <c r="AF632" t="str">
        <f>VLOOKUP(VALUE(H632),'Main_Sub Desc'!F:G,2,)</f>
        <v>Wtr Rev Late Payment</v>
      </c>
      <c r="AG632">
        <f>IFERROR(VLOOKUP(VALUE(I632),'PC Mapping'!A:F,6,),"")</f>
        <v>10719</v>
      </c>
      <c r="AH632" s="13" t="str">
        <f>VLOOKUP(AG632,'PC Mapping'!L:M,2,)</f>
        <v>All Other Water</v>
      </c>
    </row>
    <row r="633" spans="1:34" x14ac:dyDescent="0.2">
      <c r="A633" t="s">
        <v>6671</v>
      </c>
      <c r="B633" t="s">
        <v>6672</v>
      </c>
      <c r="C633" t="s">
        <v>4519</v>
      </c>
      <c r="D633" t="s">
        <v>4520</v>
      </c>
      <c r="E633" s="3">
        <v>45810</v>
      </c>
      <c r="F633" t="s">
        <v>44</v>
      </c>
      <c r="G633" t="s">
        <v>3742</v>
      </c>
      <c r="H633" t="s">
        <v>3722</v>
      </c>
      <c r="I633" t="s">
        <v>3752</v>
      </c>
      <c r="J633" t="s">
        <v>4522</v>
      </c>
      <c r="K633" s="2">
        <v>-5</v>
      </c>
      <c r="L633" t="s">
        <v>44</v>
      </c>
      <c r="M633" s="2">
        <v>-5</v>
      </c>
      <c r="N633" t="s">
        <v>4523</v>
      </c>
      <c r="O633" t="s">
        <v>4524</v>
      </c>
      <c r="P633" t="s">
        <v>5959</v>
      </c>
      <c r="Q633" t="s">
        <v>6673</v>
      </c>
      <c r="R633" t="s">
        <v>44</v>
      </c>
      <c r="S633" t="s">
        <v>4527</v>
      </c>
      <c r="T633" s="3">
        <v>45810</v>
      </c>
      <c r="U633" s="3">
        <v>45811</v>
      </c>
      <c r="V633" s="2">
        <v>0</v>
      </c>
      <c r="W633" t="s">
        <v>44</v>
      </c>
      <c r="X633" t="s">
        <v>44</v>
      </c>
      <c r="Y633" t="s">
        <v>6674</v>
      </c>
      <c r="Z633" t="s">
        <v>1840</v>
      </c>
      <c r="AA633" t="s">
        <v>4529</v>
      </c>
      <c r="AB633" t="s">
        <v>4530</v>
      </c>
      <c r="AC633" t="s">
        <v>89</v>
      </c>
      <c r="AD633" t="str">
        <f t="shared" si="9"/>
        <v>10-60</v>
      </c>
      <c r="AE633" t="str">
        <f>VLOOKUP(AD633,'Main_Sub Desc'!C:D,2,)</f>
        <v>LPC from invoicing</v>
      </c>
      <c r="AF633" t="str">
        <f>VLOOKUP(VALUE(H633),'Main_Sub Desc'!F:G,2,)</f>
        <v>Wtr Rev Late Payment</v>
      </c>
      <c r="AG633">
        <f>IFERROR(VLOOKUP(VALUE(I633),'PC Mapping'!A:F,6,),"")</f>
        <v>10719</v>
      </c>
      <c r="AH633" s="13" t="str">
        <f>VLOOKUP(AG633,'PC Mapping'!L:M,2,)</f>
        <v>All Other Water</v>
      </c>
    </row>
    <row r="634" spans="1:34" x14ac:dyDescent="0.2">
      <c r="A634" t="s">
        <v>6675</v>
      </c>
      <c r="B634" t="s">
        <v>6672</v>
      </c>
      <c r="C634" t="s">
        <v>4519</v>
      </c>
      <c r="D634" t="s">
        <v>4520</v>
      </c>
      <c r="E634" s="3">
        <v>45810</v>
      </c>
      <c r="F634" t="s">
        <v>44</v>
      </c>
      <c r="G634" t="s">
        <v>3742</v>
      </c>
      <c r="H634" t="s">
        <v>3716</v>
      </c>
      <c r="I634" t="s">
        <v>4708</v>
      </c>
      <c r="J634" t="s">
        <v>4522</v>
      </c>
      <c r="K634" s="2">
        <v>-5</v>
      </c>
      <c r="L634" t="s">
        <v>44</v>
      </c>
      <c r="M634" s="2">
        <v>-5</v>
      </c>
      <c r="N634" t="s">
        <v>4523</v>
      </c>
      <c r="O634" t="s">
        <v>4524</v>
      </c>
      <c r="P634" t="s">
        <v>6676</v>
      </c>
      <c r="Q634" t="s">
        <v>6677</v>
      </c>
      <c r="R634" t="s">
        <v>44</v>
      </c>
      <c r="S634" t="s">
        <v>4527</v>
      </c>
      <c r="T634" s="3">
        <v>45810</v>
      </c>
      <c r="U634" s="3">
        <v>45811</v>
      </c>
      <c r="V634" s="2">
        <v>0</v>
      </c>
      <c r="W634" t="s">
        <v>44</v>
      </c>
      <c r="X634" t="s">
        <v>44</v>
      </c>
      <c r="Y634" t="s">
        <v>6678</v>
      </c>
      <c r="Z634" t="s">
        <v>3669</v>
      </c>
      <c r="AA634" t="s">
        <v>4529</v>
      </c>
      <c r="AB634" t="s">
        <v>4530</v>
      </c>
      <c r="AC634" t="s">
        <v>89</v>
      </c>
      <c r="AD634" t="str">
        <f t="shared" si="9"/>
        <v>10-60</v>
      </c>
      <c r="AE634" t="str">
        <f>VLOOKUP(AD634,'Main_Sub Desc'!C:D,2,)</f>
        <v>LPC from invoicing</v>
      </c>
      <c r="AF634" t="str">
        <f>VLOOKUP(VALUE(H634),'Main_Sub Desc'!F:G,2,)</f>
        <v>Wst Rev Late Payment</v>
      </c>
      <c r="AG634">
        <f>IFERROR(VLOOKUP(VALUE(I634),'PC Mapping'!A:F,6,),"")</f>
        <v>10720</v>
      </c>
      <c r="AH634" s="13" t="str">
        <f>VLOOKUP(AG634,'PC Mapping'!L:M,2,)</f>
        <v>All Other Sewer</v>
      </c>
    </row>
    <row r="635" spans="1:34" x14ac:dyDescent="0.2">
      <c r="A635" t="s">
        <v>6679</v>
      </c>
      <c r="B635" t="s">
        <v>6672</v>
      </c>
      <c r="C635" t="s">
        <v>4519</v>
      </c>
      <c r="D635" t="s">
        <v>4520</v>
      </c>
      <c r="E635" s="3">
        <v>45810</v>
      </c>
      <c r="F635" t="s">
        <v>44</v>
      </c>
      <c r="G635" t="s">
        <v>3742</v>
      </c>
      <c r="H635" t="s">
        <v>3722</v>
      </c>
      <c r="I635" t="s">
        <v>3752</v>
      </c>
      <c r="J635" t="s">
        <v>4522</v>
      </c>
      <c r="K635" s="2">
        <v>-5</v>
      </c>
      <c r="L635" t="s">
        <v>44</v>
      </c>
      <c r="M635" s="2">
        <v>-5</v>
      </c>
      <c r="N635" t="s">
        <v>4523</v>
      </c>
      <c r="O635" t="s">
        <v>4524</v>
      </c>
      <c r="P635" t="s">
        <v>6680</v>
      </c>
      <c r="Q635" t="s">
        <v>6681</v>
      </c>
      <c r="R635" t="s">
        <v>44</v>
      </c>
      <c r="S635" t="s">
        <v>4527</v>
      </c>
      <c r="T635" s="3">
        <v>45810</v>
      </c>
      <c r="U635" s="3">
        <v>45811</v>
      </c>
      <c r="V635" s="2">
        <v>0</v>
      </c>
      <c r="W635" t="s">
        <v>44</v>
      </c>
      <c r="X635" t="s">
        <v>44</v>
      </c>
      <c r="Y635" t="s">
        <v>6682</v>
      </c>
      <c r="Z635" t="s">
        <v>1928</v>
      </c>
      <c r="AA635" t="s">
        <v>4529</v>
      </c>
      <c r="AB635" t="s">
        <v>4530</v>
      </c>
      <c r="AC635" t="s">
        <v>89</v>
      </c>
      <c r="AD635" t="str">
        <f t="shared" si="9"/>
        <v>10-60</v>
      </c>
      <c r="AE635" t="str">
        <f>VLOOKUP(AD635,'Main_Sub Desc'!C:D,2,)</f>
        <v>LPC from invoicing</v>
      </c>
      <c r="AF635" t="str">
        <f>VLOOKUP(VALUE(H635),'Main_Sub Desc'!F:G,2,)</f>
        <v>Wtr Rev Late Payment</v>
      </c>
      <c r="AG635">
        <f>IFERROR(VLOOKUP(VALUE(I635),'PC Mapping'!A:F,6,),"")</f>
        <v>10719</v>
      </c>
      <c r="AH635" s="13" t="str">
        <f>VLOOKUP(AG635,'PC Mapping'!L:M,2,)</f>
        <v>All Other Water</v>
      </c>
    </row>
    <row r="636" spans="1:34" x14ac:dyDescent="0.2">
      <c r="A636" t="s">
        <v>6683</v>
      </c>
      <c r="B636" t="s">
        <v>6654</v>
      </c>
      <c r="C636" t="s">
        <v>4519</v>
      </c>
      <c r="D636" t="s">
        <v>4520</v>
      </c>
      <c r="E636" s="3">
        <v>45810</v>
      </c>
      <c r="F636" t="s">
        <v>44</v>
      </c>
      <c r="G636" t="s">
        <v>3742</v>
      </c>
      <c r="H636" t="s">
        <v>3722</v>
      </c>
      <c r="I636" t="s">
        <v>3752</v>
      </c>
      <c r="J636" t="s">
        <v>4522</v>
      </c>
      <c r="K636" s="2">
        <v>-5</v>
      </c>
      <c r="L636" t="s">
        <v>44</v>
      </c>
      <c r="M636" s="2">
        <v>-5</v>
      </c>
      <c r="N636" t="s">
        <v>4523</v>
      </c>
      <c r="O636" t="s">
        <v>4524</v>
      </c>
      <c r="P636" t="s">
        <v>6684</v>
      </c>
      <c r="Q636" t="s">
        <v>6685</v>
      </c>
      <c r="R636" t="s">
        <v>44</v>
      </c>
      <c r="S636" t="s">
        <v>4527</v>
      </c>
      <c r="T636" s="3">
        <v>45810</v>
      </c>
      <c r="U636" s="3">
        <v>45811</v>
      </c>
      <c r="V636" s="2">
        <v>0</v>
      </c>
      <c r="W636" t="s">
        <v>44</v>
      </c>
      <c r="X636" t="s">
        <v>44</v>
      </c>
      <c r="Y636" t="s">
        <v>6686</v>
      </c>
      <c r="Z636" t="s">
        <v>1519</v>
      </c>
      <c r="AA636" t="s">
        <v>4529</v>
      </c>
      <c r="AB636" t="s">
        <v>4530</v>
      </c>
      <c r="AC636" t="s">
        <v>89</v>
      </c>
      <c r="AD636" t="str">
        <f t="shared" si="9"/>
        <v>10-60</v>
      </c>
      <c r="AE636" t="str">
        <f>VLOOKUP(AD636,'Main_Sub Desc'!C:D,2,)</f>
        <v>LPC from invoicing</v>
      </c>
      <c r="AF636" t="str">
        <f>VLOOKUP(VALUE(H636),'Main_Sub Desc'!F:G,2,)</f>
        <v>Wtr Rev Late Payment</v>
      </c>
      <c r="AG636">
        <f>IFERROR(VLOOKUP(VALUE(I636),'PC Mapping'!A:F,6,),"")</f>
        <v>10719</v>
      </c>
      <c r="AH636" s="13" t="str">
        <f>VLOOKUP(AG636,'PC Mapping'!L:M,2,)</f>
        <v>All Other Water</v>
      </c>
    </row>
    <row r="637" spans="1:34" x14ac:dyDescent="0.2">
      <c r="A637" t="s">
        <v>6687</v>
      </c>
      <c r="B637" t="s">
        <v>6654</v>
      </c>
      <c r="C637" t="s">
        <v>4519</v>
      </c>
      <c r="D637" t="s">
        <v>4520</v>
      </c>
      <c r="E637" s="3">
        <v>45810</v>
      </c>
      <c r="F637" t="s">
        <v>44</v>
      </c>
      <c r="G637" t="s">
        <v>3742</v>
      </c>
      <c r="H637" t="s">
        <v>3716</v>
      </c>
      <c r="I637" t="s">
        <v>4708</v>
      </c>
      <c r="J637" t="s">
        <v>4522</v>
      </c>
      <c r="K637" s="2">
        <v>-5</v>
      </c>
      <c r="L637" t="s">
        <v>44</v>
      </c>
      <c r="M637" s="2">
        <v>-5</v>
      </c>
      <c r="N637" t="s">
        <v>4523</v>
      </c>
      <c r="O637" t="s">
        <v>4524</v>
      </c>
      <c r="P637" t="s">
        <v>6688</v>
      </c>
      <c r="Q637" t="s">
        <v>6689</v>
      </c>
      <c r="R637" t="s">
        <v>44</v>
      </c>
      <c r="S637" t="s">
        <v>4527</v>
      </c>
      <c r="T637" s="3">
        <v>45810</v>
      </c>
      <c r="U637" s="3">
        <v>45811</v>
      </c>
      <c r="V637" s="2">
        <v>0</v>
      </c>
      <c r="W637" t="s">
        <v>44</v>
      </c>
      <c r="X637" t="s">
        <v>44</v>
      </c>
      <c r="Y637" t="s">
        <v>6690</v>
      </c>
      <c r="Z637" t="s">
        <v>6691</v>
      </c>
      <c r="AA637" t="s">
        <v>4529</v>
      </c>
      <c r="AB637" t="s">
        <v>4530</v>
      </c>
      <c r="AC637" t="s">
        <v>89</v>
      </c>
      <c r="AD637" t="str">
        <f t="shared" si="9"/>
        <v>10-60</v>
      </c>
      <c r="AE637" t="str">
        <f>VLOOKUP(AD637,'Main_Sub Desc'!C:D,2,)</f>
        <v>LPC from invoicing</v>
      </c>
      <c r="AF637" t="str">
        <f>VLOOKUP(VALUE(H637),'Main_Sub Desc'!F:G,2,)</f>
        <v>Wst Rev Late Payment</v>
      </c>
      <c r="AG637">
        <f>IFERROR(VLOOKUP(VALUE(I637),'PC Mapping'!A:F,6,),"")</f>
        <v>10720</v>
      </c>
      <c r="AH637" s="13" t="str">
        <f>VLOOKUP(AG637,'PC Mapping'!L:M,2,)</f>
        <v>All Other Sewer</v>
      </c>
    </row>
    <row r="638" spans="1:34" x14ac:dyDescent="0.2">
      <c r="A638" t="s">
        <v>6692</v>
      </c>
      <c r="B638" t="s">
        <v>6654</v>
      </c>
      <c r="C638" t="s">
        <v>4519</v>
      </c>
      <c r="D638" t="s">
        <v>4520</v>
      </c>
      <c r="E638" s="3">
        <v>45810</v>
      </c>
      <c r="F638" t="s">
        <v>44</v>
      </c>
      <c r="G638" t="s">
        <v>3742</v>
      </c>
      <c r="H638" t="s">
        <v>3716</v>
      </c>
      <c r="I638" t="s">
        <v>4708</v>
      </c>
      <c r="J638" t="s">
        <v>4522</v>
      </c>
      <c r="K638" s="2">
        <v>-5</v>
      </c>
      <c r="L638" t="s">
        <v>44</v>
      </c>
      <c r="M638" s="2">
        <v>-5</v>
      </c>
      <c r="N638" t="s">
        <v>4523</v>
      </c>
      <c r="O638" t="s">
        <v>4524</v>
      </c>
      <c r="P638" t="s">
        <v>6693</v>
      </c>
      <c r="Q638" t="s">
        <v>6694</v>
      </c>
      <c r="R638" t="s">
        <v>44</v>
      </c>
      <c r="S638" t="s">
        <v>4527</v>
      </c>
      <c r="T638" s="3">
        <v>45810</v>
      </c>
      <c r="U638" s="3">
        <v>45811</v>
      </c>
      <c r="V638" s="2">
        <v>0</v>
      </c>
      <c r="W638" t="s">
        <v>44</v>
      </c>
      <c r="X638" t="s">
        <v>44</v>
      </c>
      <c r="Y638" t="s">
        <v>6695</v>
      </c>
      <c r="Z638" t="s">
        <v>3693</v>
      </c>
      <c r="AA638" t="s">
        <v>4529</v>
      </c>
      <c r="AB638" t="s">
        <v>4530</v>
      </c>
      <c r="AC638" t="s">
        <v>89</v>
      </c>
      <c r="AD638" t="str">
        <f t="shared" si="9"/>
        <v>10-60</v>
      </c>
      <c r="AE638" t="str">
        <f>VLOOKUP(AD638,'Main_Sub Desc'!C:D,2,)</f>
        <v>LPC from invoicing</v>
      </c>
      <c r="AF638" t="str">
        <f>VLOOKUP(VALUE(H638),'Main_Sub Desc'!F:G,2,)</f>
        <v>Wst Rev Late Payment</v>
      </c>
      <c r="AG638">
        <f>IFERROR(VLOOKUP(VALUE(I638),'PC Mapping'!A:F,6,),"")</f>
        <v>10720</v>
      </c>
      <c r="AH638" s="13" t="str">
        <f>VLOOKUP(AG638,'PC Mapping'!L:M,2,)</f>
        <v>All Other Sewer</v>
      </c>
    </row>
    <row r="639" spans="1:34" x14ac:dyDescent="0.2">
      <c r="A639" t="s">
        <v>6696</v>
      </c>
      <c r="B639" t="s">
        <v>6697</v>
      </c>
      <c r="C639" t="s">
        <v>4519</v>
      </c>
      <c r="D639" t="s">
        <v>4520</v>
      </c>
      <c r="E639" s="3">
        <v>45811</v>
      </c>
      <c r="F639" t="s">
        <v>44</v>
      </c>
      <c r="G639" t="s">
        <v>3742</v>
      </c>
      <c r="H639" t="s">
        <v>3722</v>
      </c>
      <c r="I639" t="s">
        <v>3752</v>
      </c>
      <c r="J639" t="s">
        <v>4522</v>
      </c>
      <c r="K639" s="2">
        <v>-5</v>
      </c>
      <c r="L639" t="s">
        <v>44</v>
      </c>
      <c r="M639" s="2">
        <v>-5</v>
      </c>
      <c r="N639" t="s">
        <v>4523</v>
      </c>
      <c r="O639" t="s">
        <v>4524</v>
      </c>
      <c r="P639" t="s">
        <v>6698</v>
      </c>
      <c r="Q639" t="s">
        <v>6699</v>
      </c>
      <c r="R639" t="s">
        <v>44</v>
      </c>
      <c r="S639" t="s">
        <v>4527</v>
      </c>
      <c r="T639" s="3">
        <v>45811</v>
      </c>
      <c r="U639" s="3">
        <v>45812</v>
      </c>
      <c r="V639" s="2">
        <v>0</v>
      </c>
      <c r="W639" t="s">
        <v>44</v>
      </c>
      <c r="X639" t="s">
        <v>44</v>
      </c>
      <c r="Y639" t="s">
        <v>6700</v>
      </c>
      <c r="Z639" t="s">
        <v>6701</v>
      </c>
      <c r="AA639" t="s">
        <v>4529</v>
      </c>
      <c r="AB639" t="s">
        <v>4530</v>
      </c>
      <c r="AC639" t="s">
        <v>89</v>
      </c>
      <c r="AD639" t="str">
        <f t="shared" si="9"/>
        <v>10-60</v>
      </c>
      <c r="AE639" t="str">
        <f>VLOOKUP(AD639,'Main_Sub Desc'!C:D,2,)</f>
        <v>LPC from invoicing</v>
      </c>
      <c r="AF639" t="str">
        <f>VLOOKUP(VALUE(H639),'Main_Sub Desc'!F:G,2,)</f>
        <v>Wtr Rev Late Payment</v>
      </c>
      <c r="AG639">
        <f>IFERROR(VLOOKUP(VALUE(I639),'PC Mapping'!A:F,6,),"")</f>
        <v>10719</v>
      </c>
      <c r="AH639" s="13" t="str">
        <f>VLOOKUP(AG639,'PC Mapping'!L:M,2,)</f>
        <v>All Other Water</v>
      </c>
    </row>
    <row r="640" spans="1:34" x14ac:dyDescent="0.2">
      <c r="A640" t="s">
        <v>6702</v>
      </c>
      <c r="B640" t="s">
        <v>6697</v>
      </c>
      <c r="C640" t="s">
        <v>4519</v>
      </c>
      <c r="D640" t="s">
        <v>4520</v>
      </c>
      <c r="E640" s="3">
        <v>45811</v>
      </c>
      <c r="F640" t="s">
        <v>44</v>
      </c>
      <c r="G640" t="s">
        <v>3742</v>
      </c>
      <c r="H640" t="s">
        <v>3722</v>
      </c>
      <c r="I640" t="s">
        <v>3752</v>
      </c>
      <c r="J640" t="s">
        <v>4522</v>
      </c>
      <c r="K640" s="2">
        <v>-5</v>
      </c>
      <c r="L640" t="s">
        <v>44</v>
      </c>
      <c r="M640" s="2">
        <v>-5</v>
      </c>
      <c r="N640" t="s">
        <v>4523</v>
      </c>
      <c r="O640" t="s">
        <v>4524</v>
      </c>
      <c r="P640" t="s">
        <v>6703</v>
      </c>
      <c r="Q640" t="s">
        <v>6704</v>
      </c>
      <c r="R640" t="s">
        <v>44</v>
      </c>
      <c r="S640" t="s">
        <v>4527</v>
      </c>
      <c r="T640" s="3">
        <v>45811</v>
      </c>
      <c r="U640" s="3">
        <v>45812</v>
      </c>
      <c r="V640" s="2">
        <v>0</v>
      </c>
      <c r="W640" t="s">
        <v>44</v>
      </c>
      <c r="X640" t="s">
        <v>44</v>
      </c>
      <c r="Y640" t="s">
        <v>6705</v>
      </c>
      <c r="Z640" t="s">
        <v>1720</v>
      </c>
      <c r="AA640" t="s">
        <v>4529</v>
      </c>
      <c r="AB640" t="s">
        <v>4530</v>
      </c>
      <c r="AC640" t="s">
        <v>89</v>
      </c>
      <c r="AD640" t="str">
        <f t="shared" si="9"/>
        <v>10-60</v>
      </c>
      <c r="AE640" t="str">
        <f>VLOOKUP(AD640,'Main_Sub Desc'!C:D,2,)</f>
        <v>LPC from invoicing</v>
      </c>
      <c r="AF640" t="str">
        <f>VLOOKUP(VALUE(H640),'Main_Sub Desc'!F:G,2,)</f>
        <v>Wtr Rev Late Payment</v>
      </c>
      <c r="AG640">
        <f>IFERROR(VLOOKUP(VALUE(I640),'PC Mapping'!A:F,6,),"")</f>
        <v>10719</v>
      </c>
      <c r="AH640" s="13" t="str">
        <f>VLOOKUP(AG640,'PC Mapping'!L:M,2,)</f>
        <v>All Other Water</v>
      </c>
    </row>
    <row r="641" spans="1:34" x14ac:dyDescent="0.2">
      <c r="A641" t="s">
        <v>6706</v>
      </c>
      <c r="B641" t="s">
        <v>6697</v>
      </c>
      <c r="C641" t="s">
        <v>4519</v>
      </c>
      <c r="D641" t="s">
        <v>4520</v>
      </c>
      <c r="E641" s="3">
        <v>45811</v>
      </c>
      <c r="F641" t="s">
        <v>44</v>
      </c>
      <c r="G641" t="s">
        <v>3742</v>
      </c>
      <c r="H641" t="s">
        <v>3722</v>
      </c>
      <c r="I641" t="s">
        <v>3752</v>
      </c>
      <c r="J641" t="s">
        <v>4522</v>
      </c>
      <c r="K641" s="2">
        <v>-5</v>
      </c>
      <c r="L641" t="s">
        <v>44</v>
      </c>
      <c r="M641" s="2">
        <v>-5</v>
      </c>
      <c r="N641" t="s">
        <v>4523</v>
      </c>
      <c r="O641" t="s">
        <v>4524</v>
      </c>
      <c r="P641" t="s">
        <v>6703</v>
      </c>
      <c r="Q641" t="s">
        <v>6707</v>
      </c>
      <c r="R641" t="s">
        <v>44</v>
      </c>
      <c r="S641" t="s">
        <v>4527</v>
      </c>
      <c r="T641" s="3">
        <v>45811</v>
      </c>
      <c r="U641" s="3">
        <v>45812</v>
      </c>
      <c r="V641" s="2">
        <v>0</v>
      </c>
      <c r="W641" t="s">
        <v>44</v>
      </c>
      <c r="X641" t="s">
        <v>44</v>
      </c>
      <c r="Y641" t="s">
        <v>6705</v>
      </c>
      <c r="Z641" t="s">
        <v>1720</v>
      </c>
      <c r="AA641" t="s">
        <v>4529</v>
      </c>
      <c r="AB641" t="s">
        <v>4530</v>
      </c>
      <c r="AC641" t="s">
        <v>89</v>
      </c>
      <c r="AD641" t="str">
        <f t="shared" si="9"/>
        <v>10-60</v>
      </c>
      <c r="AE641" t="str">
        <f>VLOOKUP(AD641,'Main_Sub Desc'!C:D,2,)</f>
        <v>LPC from invoicing</v>
      </c>
      <c r="AF641" t="str">
        <f>VLOOKUP(VALUE(H641),'Main_Sub Desc'!F:G,2,)</f>
        <v>Wtr Rev Late Payment</v>
      </c>
      <c r="AG641">
        <f>IFERROR(VLOOKUP(VALUE(I641),'PC Mapping'!A:F,6,),"")</f>
        <v>10719</v>
      </c>
      <c r="AH641" s="13" t="str">
        <f>VLOOKUP(AG641,'PC Mapping'!L:M,2,)</f>
        <v>All Other Water</v>
      </c>
    </row>
    <row r="642" spans="1:34" x14ac:dyDescent="0.2">
      <c r="A642" t="s">
        <v>6708</v>
      </c>
      <c r="B642" t="s">
        <v>6697</v>
      </c>
      <c r="C642" t="s">
        <v>4519</v>
      </c>
      <c r="D642" t="s">
        <v>4520</v>
      </c>
      <c r="E642" s="3">
        <v>45811</v>
      </c>
      <c r="F642" t="s">
        <v>44</v>
      </c>
      <c r="G642" t="s">
        <v>3742</v>
      </c>
      <c r="H642" t="s">
        <v>3722</v>
      </c>
      <c r="I642" t="s">
        <v>3752</v>
      </c>
      <c r="J642" t="s">
        <v>4522</v>
      </c>
      <c r="K642" s="2">
        <v>-5</v>
      </c>
      <c r="L642" t="s">
        <v>44</v>
      </c>
      <c r="M642" s="2">
        <v>-5</v>
      </c>
      <c r="N642" t="s">
        <v>4523</v>
      </c>
      <c r="O642" t="s">
        <v>4524</v>
      </c>
      <c r="P642" t="s">
        <v>6703</v>
      </c>
      <c r="Q642" t="s">
        <v>6709</v>
      </c>
      <c r="R642" t="s">
        <v>44</v>
      </c>
      <c r="S642" t="s">
        <v>4527</v>
      </c>
      <c r="T642" s="3">
        <v>45811</v>
      </c>
      <c r="U642" s="3">
        <v>45812</v>
      </c>
      <c r="V642" s="2">
        <v>0</v>
      </c>
      <c r="W642" t="s">
        <v>44</v>
      </c>
      <c r="X642" t="s">
        <v>44</v>
      </c>
      <c r="Y642" t="s">
        <v>6705</v>
      </c>
      <c r="Z642" t="s">
        <v>1720</v>
      </c>
      <c r="AA642" t="s">
        <v>4529</v>
      </c>
      <c r="AB642" t="s">
        <v>4530</v>
      </c>
      <c r="AC642" t="s">
        <v>89</v>
      </c>
      <c r="AD642" t="str">
        <f t="shared" si="9"/>
        <v>10-60</v>
      </c>
      <c r="AE642" t="str">
        <f>VLOOKUP(AD642,'Main_Sub Desc'!C:D,2,)</f>
        <v>LPC from invoicing</v>
      </c>
      <c r="AF642" t="str">
        <f>VLOOKUP(VALUE(H642),'Main_Sub Desc'!F:G,2,)</f>
        <v>Wtr Rev Late Payment</v>
      </c>
      <c r="AG642">
        <f>IFERROR(VLOOKUP(VALUE(I642),'PC Mapping'!A:F,6,),"")</f>
        <v>10719</v>
      </c>
      <c r="AH642" s="13" t="str">
        <f>VLOOKUP(AG642,'PC Mapping'!L:M,2,)</f>
        <v>All Other Water</v>
      </c>
    </row>
    <row r="643" spans="1:34" x14ac:dyDescent="0.2">
      <c r="A643" t="s">
        <v>6710</v>
      </c>
      <c r="B643" t="s">
        <v>6697</v>
      </c>
      <c r="C643" t="s">
        <v>4519</v>
      </c>
      <c r="D643" t="s">
        <v>4520</v>
      </c>
      <c r="E643" s="3">
        <v>45811</v>
      </c>
      <c r="F643" t="s">
        <v>44</v>
      </c>
      <c r="G643" t="s">
        <v>3742</v>
      </c>
      <c r="H643" t="s">
        <v>3722</v>
      </c>
      <c r="I643" t="s">
        <v>3752</v>
      </c>
      <c r="J643" t="s">
        <v>4522</v>
      </c>
      <c r="K643" s="2">
        <v>-5</v>
      </c>
      <c r="L643" t="s">
        <v>44</v>
      </c>
      <c r="M643" s="2">
        <v>-5</v>
      </c>
      <c r="N643" t="s">
        <v>4523</v>
      </c>
      <c r="O643" t="s">
        <v>4524</v>
      </c>
      <c r="P643" t="s">
        <v>6711</v>
      </c>
      <c r="Q643" t="s">
        <v>6712</v>
      </c>
      <c r="R643" t="s">
        <v>44</v>
      </c>
      <c r="S643" t="s">
        <v>4527</v>
      </c>
      <c r="T643" s="3">
        <v>45811</v>
      </c>
      <c r="U643" s="3">
        <v>45812</v>
      </c>
      <c r="V643" s="2">
        <v>0</v>
      </c>
      <c r="W643" t="s">
        <v>44</v>
      </c>
      <c r="X643" t="s">
        <v>44</v>
      </c>
      <c r="Y643" t="s">
        <v>6713</v>
      </c>
      <c r="Z643" t="s">
        <v>1850</v>
      </c>
      <c r="AA643" t="s">
        <v>4529</v>
      </c>
      <c r="AB643" t="s">
        <v>4530</v>
      </c>
      <c r="AC643" t="s">
        <v>89</v>
      </c>
      <c r="AD643" t="str">
        <f t="shared" si="9"/>
        <v>10-60</v>
      </c>
      <c r="AE643" t="str">
        <f>VLOOKUP(AD643,'Main_Sub Desc'!C:D,2,)</f>
        <v>LPC from invoicing</v>
      </c>
      <c r="AF643" t="str">
        <f>VLOOKUP(VALUE(H643),'Main_Sub Desc'!F:G,2,)</f>
        <v>Wtr Rev Late Payment</v>
      </c>
      <c r="AG643">
        <f>IFERROR(VLOOKUP(VALUE(I643),'PC Mapping'!A:F,6,),"")</f>
        <v>10719</v>
      </c>
      <c r="AH643" s="13" t="str">
        <f>VLOOKUP(AG643,'PC Mapping'!L:M,2,)</f>
        <v>All Other Water</v>
      </c>
    </row>
    <row r="644" spans="1:34" x14ac:dyDescent="0.2">
      <c r="A644" t="s">
        <v>6714</v>
      </c>
      <c r="B644" t="s">
        <v>6697</v>
      </c>
      <c r="C644" t="s">
        <v>4519</v>
      </c>
      <c r="D644" t="s">
        <v>4520</v>
      </c>
      <c r="E644" s="3">
        <v>45811</v>
      </c>
      <c r="F644" t="s">
        <v>44</v>
      </c>
      <c r="G644" t="s">
        <v>3742</v>
      </c>
      <c r="H644" t="s">
        <v>3722</v>
      </c>
      <c r="I644" t="s">
        <v>3752</v>
      </c>
      <c r="J644" t="s">
        <v>4522</v>
      </c>
      <c r="K644" s="2">
        <v>-5</v>
      </c>
      <c r="L644" t="s">
        <v>44</v>
      </c>
      <c r="M644" s="2">
        <v>-5</v>
      </c>
      <c r="N644" t="s">
        <v>4523</v>
      </c>
      <c r="O644" t="s">
        <v>4524</v>
      </c>
      <c r="P644" t="s">
        <v>6715</v>
      </c>
      <c r="Q644" t="s">
        <v>6716</v>
      </c>
      <c r="R644" t="s">
        <v>44</v>
      </c>
      <c r="S644" t="s">
        <v>4527</v>
      </c>
      <c r="T644" s="3">
        <v>45811</v>
      </c>
      <c r="U644" s="3">
        <v>45812</v>
      </c>
      <c r="V644" s="2">
        <v>0</v>
      </c>
      <c r="W644" t="s">
        <v>44</v>
      </c>
      <c r="X644" t="s">
        <v>44</v>
      </c>
      <c r="Y644" t="s">
        <v>6717</v>
      </c>
      <c r="Z644" t="s">
        <v>1653</v>
      </c>
      <c r="AA644" t="s">
        <v>4529</v>
      </c>
      <c r="AB644" t="s">
        <v>4530</v>
      </c>
      <c r="AC644" t="s">
        <v>89</v>
      </c>
      <c r="AD644" t="str">
        <f t="shared" ref="AD644:AD707" si="10">CONCATENATE(VALUE(AA644),"-",VALUE(AB644))</f>
        <v>10-60</v>
      </c>
      <c r="AE644" t="str">
        <f>VLOOKUP(AD644,'Main_Sub Desc'!C:D,2,)</f>
        <v>LPC from invoicing</v>
      </c>
      <c r="AF644" t="str">
        <f>VLOOKUP(VALUE(H644),'Main_Sub Desc'!F:G,2,)</f>
        <v>Wtr Rev Late Payment</v>
      </c>
      <c r="AG644">
        <f>IFERROR(VLOOKUP(VALUE(I644),'PC Mapping'!A:F,6,),"")</f>
        <v>10719</v>
      </c>
      <c r="AH644" s="13" t="str">
        <f>VLOOKUP(AG644,'PC Mapping'!L:M,2,)</f>
        <v>All Other Water</v>
      </c>
    </row>
    <row r="645" spans="1:34" x14ac:dyDescent="0.2">
      <c r="A645" t="s">
        <v>6718</v>
      </c>
      <c r="B645" t="s">
        <v>6697</v>
      </c>
      <c r="C645" t="s">
        <v>4519</v>
      </c>
      <c r="D645" t="s">
        <v>4520</v>
      </c>
      <c r="E645" s="3">
        <v>45811</v>
      </c>
      <c r="F645" t="s">
        <v>44</v>
      </c>
      <c r="G645" t="s">
        <v>3742</v>
      </c>
      <c r="H645" t="s">
        <v>3722</v>
      </c>
      <c r="I645" t="s">
        <v>3752</v>
      </c>
      <c r="J645" t="s">
        <v>4522</v>
      </c>
      <c r="K645" s="2">
        <v>-5</v>
      </c>
      <c r="L645" t="s">
        <v>44</v>
      </c>
      <c r="M645" s="2">
        <v>-5</v>
      </c>
      <c r="N645" t="s">
        <v>4523</v>
      </c>
      <c r="O645" t="s">
        <v>4524</v>
      </c>
      <c r="P645" t="s">
        <v>6719</v>
      </c>
      <c r="Q645" t="s">
        <v>6720</v>
      </c>
      <c r="R645" t="s">
        <v>44</v>
      </c>
      <c r="S645" t="s">
        <v>4527</v>
      </c>
      <c r="T645" s="3">
        <v>45811</v>
      </c>
      <c r="U645" s="3">
        <v>45812</v>
      </c>
      <c r="V645" s="2">
        <v>0</v>
      </c>
      <c r="W645" t="s">
        <v>44</v>
      </c>
      <c r="X645" t="s">
        <v>44</v>
      </c>
      <c r="Y645" t="s">
        <v>6721</v>
      </c>
      <c r="Z645" t="s">
        <v>1593</v>
      </c>
      <c r="AA645" t="s">
        <v>4529</v>
      </c>
      <c r="AB645" t="s">
        <v>4530</v>
      </c>
      <c r="AC645" t="s">
        <v>89</v>
      </c>
      <c r="AD645" t="str">
        <f t="shared" si="10"/>
        <v>10-60</v>
      </c>
      <c r="AE645" t="str">
        <f>VLOOKUP(AD645,'Main_Sub Desc'!C:D,2,)</f>
        <v>LPC from invoicing</v>
      </c>
      <c r="AF645" t="str">
        <f>VLOOKUP(VALUE(H645),'Main_Sub Desc'!F:G,2,)</f>
        <v>Wtr Rev Late Payment</v>
      </c>
      <c r="AG645">
        <f>IFERROR(VLOOKUP(VALUE(I645),'PC Mapping'!A:F,6,),"")</f>
        <v>10719</v>
      </c>
      <c r="AH645" s="13" t="str">
        <f>VLOOKUP(AG645,'PC Mapping'!L:M,2,)</f>
        <v>All Other Water</v>
      </c>
    </row>
    <row r="646" spans="1:34" x14ac:dyDescent="0.2">
      <c r="A646" t="s">
        <v>6722</v>
      </c>
      <c r="B646" t="s">
        <v>6723</v>
      </c>
      <c r="C646" t="s">
        <v>4519</v>
      </c>
      <c r="D646" t="s">
        <v>4520</v>
      </c>
      <c r="E646" s="3">
        <v>45813</v>
      </c>
      <c r="F646" t="s">
        <v>44</v>
      </c>
      <c r="G646" t="s">
        <v>3742</v>
      </c>
      <c r="H646" t="s">
        <v>3722</v>
      </c>
      <c r="I646" t="s">
        <v>3752</v>
      </c>
      <c r="J646" t="s">
        <v>4522</v>
      </c>
      <c r="K646" s="2">
        <v>-5</v>
      </c>
      <c r="L646" t="s">
        <v>44</v>
      </c>
      <c r="M646" s="2">
        <v>-5</v>
      </c>
      <c r="N646" t="s">
        <v>4523</v>
      </c>
      <c r="O646" t="s">
        <v>4524</v>
      </c>
      <c r="P646" t="s">
        <v>6724</v>
      </c>
      <c r="Q646" t="s">
        <v>6725</v>
      </c>
      <c r="R646" t="s">
        <v>44</v>
      </c>
      <c r="S646" t="s">
        <v>4527</v>
      </c>
      <c r="T646" s="3">
        <v>45813</v>
      </c>
      <c r="U646" s="3">
        <v>45814</v>
      </c>
      <c r="V646" s="2">
        <v>0</v>
      </c>
      <c r="W646" t="s">
        <v>44</v>
      </c>
      <c r="X646" t="s">
        <v>44</v>
      </c>
      <c r="Y646" t="s">
        <v>6726</v>
      </c>
      <c r="Z646" t="s">
        <v>2726</v>
      </c>
      <c r="AA646" t="s">
        <v>4529</v>
      </c>
      <c r="AB646" t="s">
        <v>4530</v>
      </c>
      <c r="AC646" t="s">
        <v>89</v>
      </c>
      <c r="AD646" t="str">
        <f t="shared" si="10"/>
        <v>10-60</v>
      </c>
      <c r="AE646" t="str">
        <f>VLOOKUP(AD646,'Main_Sub Desc'!C:D,2,)</f>
        <v>LPC from invoicing</v>
      </c>
      <c r="AF646" t="str">
        <f>VLOOKUP(VALUE(H646),'Main_Sub Desc'!F:G,2,)</f>
        <v>Wtr Rev Late Payment</v>
      </c>
      <c r="AG646">
        <f>IFERROR(VLOOKUP(VALUE(I646),'PC Mapping'!A:F,6,),"")</f>
        <v>10719</v>
      </c>
      <c r="AH646" s="13" t="str">
        <f>VLOOKUP(AG646,'PC Mapping'!L:M,2,)</f>
        <v>All Other Water</v>
      </c>
    </row>
    <row r="647" spans="1:34" x14ac:dyDescent="0.2">
      <c r="A647" t="s">
        <v>6727</v>
      </c>
      <c r="B647" t="s">
        <v>6723</v>
      </c>
      <c r="C647" t="s">
        <v>4519</v>
      </c>
      <c r="D647" t="s">
        <v>4520</v>
      </c>
      <c r="E647" s="3">
        <v>45813</v>
      </c>
      <c r="F647" t="s">
        <v>44</v>
      </c>
      <c r="G647" t="s">
        <v>3742</v>
      </c>
      <c r="H647" t="s">
        <v>3722</v>
      </c>
      <c r="I647" t="s">
        <v>3752</v>
      </c>
      <c r="J647" t="s">
        <v>4522</v>
      </c>
      <c r="K647" s="2">
        <v>-11.29</v>
      </c>
      <c r="L647" t="s">
        <v>44</v>
      </c>
      <c r="M647" s="2">
        <v>-11.29</v>
      </c>
      <c r="N647" t="s">
        <v>4523</v>
      </c>
      <c r="O647" t="s">
        <v>4524</v>
      </c>
      <c r="P647" t="s">
        <v>6728</v>
      </c>
      <c r="Q647" t="s">
        <v>6729</v>
      </c>
      <c r="R647" t="s">
        <v>44</v>
      </c>
      <c r="S647" t="s">
        <v>4527</v>
      </c>
      <c r="T647" s="3">
        <v>45813</v>
      </c>
      <c r="U647" s="3">
        <v>45814</v>
      </c>
      <c r="V647" s="2">
        <v>0</v>
      </c>
      <c r="W647" t="s">
        <v>44</v>
      </c>
      <c r="X647" t="s">
        <v>44</v>
      </c>
      <c r="Y647" t="s">
        <v>6730</v>
      </c>
      <c r="Z647" t="s">
        <v>2517</v>
      </c>
      <c r="AA647" t="s">
        <v>4529</v>
      </c>
      <c r="AB647" t="s">
        <v>4530</v>
      </c>
      <c r="AC647" t="s">
        <v>89</v>
      </c>
      <c r="AD647" t="str">
        <f t="shared" si="10"/>
        <v>10-60</v>
      </c>
      <c r="AE647" t="str">
        <f>VLOOKUP(AD647,'Main_Sub Desc'!C:D,2,)</f>
        <v>LPC from invoicing</v>
      </c>
      <c r="AF647" t="str">
        <f>VLOOKUP(VALUE(H647),'Main_Sub Desc'!F:G,2,)</f>
        <v>Wtr Rev Late Payment</v>
      </c>
      <c r="AG647">
        <f>IFERROR(VLOOKUP(VALUE(I647),'PC Mapping'!A:F,6,),"")</f>
        <v>10719</v>
      </c>
      <c r="AH647" s="13" t="str">
        <f>VLOOKUP(AG647,'PC Mapping'!L:M,2,)</f>
        <v>All Other Water</v>
      </c>
    </row>
    <row r="648" spans="1:34" x14ac:dyDescent="0.2">
      <c r="A648" t="s">
        <v>6731</v>
      </c>
      <c r="B648" t="s">
        <v>6723</v>
      </c>
      <c r="C648" t="s">
        <v>4519</v>
      </c>
      <c r="D648" t="s">
        <v>4520</v>
      </c>
      <c r="E648" s="3">
        <v>45813</v>
      </c>
      <c r="F648" t="s">
        <v>44</v>
      </c>
      <c r="G648" t="s">
        <v>3742</v>
      </c>
      <c r="H648" t="s">
        <v>3722</v>
      </c>
      <c r="I648" t="s">
        <v>3752</v>
      </c>
      <c r="J648" t="s">
        <v>4522</v>
      </c>
      <c r="K648" s="2">
        <v>-5</v>
      </c>
      <c r="L648" t="s">
        <v>44</v>
      </c>
      <c r="M648" s="2">
        <v>-5</v>
      </c>
      <c r="N648" t="s">
        <v>4523</v>
      </c>
      <c r="O648" t="s">
        <v>4524</v>
      </c>
      <c r="P648" t="s">
        <v>6732</v>
      </c>
      <c r="Q648" t="s">
        <v>6733</v>
      </c>
      <c r="R648" t="s">
        <v>44</v>
      </c>
      <c r="S648" t="s">
        <v>4527</v>
      </c>
      <c r="T648" s="3">
        <v>45813</v>
      </c>
      <c r="U648" s="3">
        <v>45814</v>
      </c>
      <c r="V648" s="2">
        <v>0</v>
      </c>
      <c r="W648" t="s">
        <v>44</v>
      </c>
      <c r="X648" t="s">
        <v>44</v>
      </c>
      <c r="Y648" t="s">
        <v>6734</v>
      </c>
      <c r="Z648" t="s">
        <v>6735</v>
      </c>
      <c r="AA648" t="s">
        <v>4529</v>
      </c>
      <c r="AB648" t="s">
        <v>4530</v>
      </c>
      <c r="AC648" t="s">
        <v>89</v>
      </c>
      <c r="AD648" t="str">
        <f t="shared" si="10"/>
        <v>10-60</v>
      </c>
      <c r="AE648" t="str">
        <f>VLOOKUP(AD648,'Main_Sub Desc'!C:D,2,)</f>
        <v>LPC from invoicing</v>
      </c>
      <c r="AF648" t="str">
        <f>VLOOKUP(VALUE(H648),'Main_Sub Desc'!F:G,2,)</f>
        <v>Wtr Rev Late Payment</v>
      </c>
      <c r="AG648">
        <f>IFERROR(VLOOKUP(VALUE(I648),'PC Mapping'!A:F,6,),"")</f>
        <v>10719</v>
      </c>
      <c r="AH648" s="13" t="str">
        <f>VLOOKUP(AG648,'PC Mapping'!L:M,2,)</f>
        <v>All Other Water</v>
      </c>
    </row>
    <row r="649" spans="1:34" x14ac:dyDescent="0.2">
      <c r="A649" t="s">
        <v>6736</v>
      </c>
      <c r="B649" t="s">
        <v>6737</v>
      </c>
      <c r="C649" t="s">
        <v>4519</v>
      </c>
      <c r="D649" t="s">
        <v>4520</v>
      </c>
      <c r="E649" s="3">
        <v>45814</v>
      </c>
      <c r="F649" t="s">
        <v>44</v>
      </c>
      <c r="G649" t="s">
        <v>3742</v>
      </c>
      <c r="H649" t="s">
        <v>3722</v>
      </c>
      <c r="I649" t="s">
        <v>3752</v>
      </c>
      <c r="J649" t="s">
        <v>4522</v>
      </c>
      <c r="K649" s="2">
        <v>-5</v>
      </c>
      <c r="L649" t="s">
        <v>44</v>
      </c>
      <c r="M649" s="2">
        <v>-5</v>
      </c>
      <c r="N649" t="s">
        <v>4523</v>
      </c>
      <c r="O649" t="s">
        <v>4524</v>
      </c>
      <c r="P649" t="s">
        <v>6738</v>
      </c>
      <c r="Q649" t="s">
        <v>6739</v>
      </c>
      <c r="R649" t="s">
        <v>44</v>
      </c>
      <c r="S649" t="s">
        <v>4527</v>
      </c>
      <c r="T649" s="3">
        <v>45814</v>
      </c>
      <c r="U649" s="3">
        <v>45817</v>
      </c>
      <c r="V649" s="2">
        <v>0</v>
      </c>
      <c r="W649" t="s">
        <v>44</v>
      </c>
      <c r="X649" t="s">
        <v>44</v>
      </c>
      <c r="Y649" t="s">
        <v>6740</v>
      </c>
      <c r="Z649" t="s">
        <v>2491</v>
      </c>
      <c r="AA649" t="s">
        <v>4529</v>
      </c>
      <c r="AB649" t="s">
        <v>4530</v>
      </c>
      <c r="AC649" t="s">
        <v>89</v>
      </c>
      <c r="AD649" t="str">
        <f t="shared" si="10"/>
        <v>10-60</v>
      </c>
      <c r="AE649" t="str">
        <f>VLOOKUP(AD649,'Main_Sub Desc'!C:D,2,)</f>
        <v>LPC from invoicing</v>
      </c>
      <c r="AF649" t="str">
        <f>VLOOKUP(VALUE(H649),'Main_Sub Desc'!F:G,2,)</f>
        <v>Wtr Rev Late Payment</v>
      </c>
      <c r="AG649">
        <f>IFERROR(VLOOKUP(VALUE(I649),'PC Mapping'!A:F,6,),"")</f>
        <v>10719</v>
      </c>
      <c r="AH649" s="13" t="str">
        <f>VLOOKUP(AG649,'PC Mapping'!L:M,2,)</f>
        <v>All Other Water</v>
      </c>
    </row>
    <row r="650" spans="1:34" x14ac:dyDescent="0.2">
      <c r="A650" t="s">
        <v>6741</v>
      </c>
      <c r="B650" t="s">
        <v>6742</v>
      </c>
      <c r="C650" t="s">
        <v>4519</v>
      </c>
      <c r="D650" t="s">
        <v>4520</v>
      </c>
      <c r="E650" s="3">
        <v>45818</v>
      </c>
      <c r="F650" t="s">
        <v>44</v>
      </c>
      <c r="G650" t="s">
        <v>3742</v>
      </c>
      <c r="H650" t="s">
        <v>3716</v>
      </c>
      <c r="I650" t="s">
        <v>4534</v>
      </c>
      <c r="J650" t="s">
        <v>4522</v>
      </c>
      <c r="K650" s="2">
        <v>-5</v>
      </c>
      <c r="L650" t="s">
        <v>44</v>
      </c>
      <c r="M650" s="2">
        <v>-5</v>
      </c>
      <c r="N650" t="s">
        <v>4523</v>
      </c>
      <c r="O650" t="s">
        <v>4524</v>
      </c>
      <c r="P650" t="s">
        <v>6743</v>
      </c>
      <c r="Q650" t="s">
        <v>6744</v>
      </c>
      <c r="R650" t="s">
        <v>44</v>
      </c>
      <c r="S650" t="s">
        <v>4527</v>
      </c>
      <c r="T650" s="3">
        <v>45818</v>
      </c>
      <c r="U650" s="3">
        <v>45819</v>
      </c>
      <c r="V650" s="2">
        <v>0</v>
      </c>
      <c r="W650" t="s">
        <v>44</v>
      </c>
      <c r="X650" t="s">
        <v>44</v>
      </c>
      <c r="Y650" t="s">
        <v>6745</v>
      </c>
      <c r="Z650" t="s">
        <v>1100</v>
      </c>
      <c r="AA650" t="s">
        <v>4529</v>
      </c>
      <c r="AB650" t="s">
        <v>4530</v>
      </c>
      <c r="AC650" t="s">
        <v>89</v>
      </c>
      <c r="AD650" t="str">
        <f t="shared" si="10"/>
        <v>10-60</v>
      </c>
      <c r="AE650" t="str">
        <f>VLOOKUP(AD650,'Main_Sub Desc'!C:D,2,)</f>
        <v>LPC from invoicing</v>
      </c>
      <c r="AF650" t="str">
        <f>VLOOKUP(VALUE(H650),'Main_Sub Desc'!F:G,2,)</f>
        <v>Wst Rev Late Payment</v>
      </c>
      <c r="AG650">
        <f>IFERROR(VLOOKUP(VALUE(I650),'PC Mapping'!A:F,6,),"")</f>
        <v>10514</v>
      </c>
      <c r="AH650" s="13" t="str">
        <f>VLOOKUP(AG650,'PC Mapping'!L:M,2,)</f>
        <v>Bolivar Sewer</v>
      </c>
    </row>
    <row r="651" spans="1:34" x14ac:dyDescent="0.2">
      <c r="A651" t="s">
        <v>6741</v>
      </c>
      <c r="B651" t="s">
        <v>6742</v>
      </c>
      <c r="C651" t="s">
        <v>4519</v>
      </c>
      <c r="D651" t="s">
        <v>4520</v>
      </c>
      <c r="E651" s="3">
        <v>45818</v>
      </c>
      <c r="F651" t="s">
        <v>44</v>
      </c>
      <c r="G651" t="s">
        <v>3742</v>
      </c>
      <c r="H651" t="s">
        <v>3722</v>
      </c>
      <c r="I651" t="s">
        <v>4538</v>
      </c>
      <c r="J651" t="s">
        <v>4522</v>
      </c>
      <c r="K651" s="2">
        <v>-5</v>
      </c>
      <c r="L651" t="s">
        <v>44</v>
      </c>
      <c r="M651" s="2">
        <v>-5</v>
      </c>
      <c r="N651" t="s">
        <v>4523</v>
      </c>
      <c r="O651" t="s">
        <v>4524</v>
      </c>
      <c r="P651" t="s">
        <v>6743</v>
      </c>
      <c r="Q651" t="s">
        <v>6746</v>
      </c>
      <c r="R651" t="s">
        <v>44</v>
      </c>
      <c r="S651" t="s">
        <v>4527</v>
      </c>
      <c r="T651" s="3">
        <v>45818</v>
      </c>
      <c r="U651" s="3">
        <v>45819</v>
      </c>
      <c r="V651" s="2">
        <v>0</v>
      </c>
      <c r="W651" t="s">
        <v>44</v>
      </c>
      <c r="X651" t="s">
        <v>44</v>
      </c>
      <c r="Y651" t="s">
        <v>6747</v>
      </c>
      <c r="Z651" t="s">
        <v>1100</v>
      </c>
      <c r="AA651" t="s">
        <v>4529</v>
      </c>
      <c r="AB651" t="s">
        <v>4530</v>
      </c>
      <c r="AC651" t="s">
        <v>89</v>
      </c>
      <c r="AD651" t="str">
        <f t="shared" si="10"/>
        <v>10-60</v>
      </c>
      <c r="AE651" t="str">
        <f>VLOOKUP(AD651,'Main_Sub Desc'!C:D,2,)</f>
        <v>LPC from invoicing</v>
      </c>
      <c r="AF651" t="str">
        <f>VLOOKUP(VALUE(H651),'Main_Sub Desc'!F:G,2,)</f>
        <v>Wtr Rev Late Payment</v>
      </c>
      <c r="AG651">
        <f>IFERROR(VLOOKUP(VALUE(I651),'PC Mapping'!A:F,6,),"")</f>
        <v>10469</v>
      </c>
      <c r="AH651" s="13" t="str">
        <f>VLOOKUP(AG651,'PC Mapping'!L:M,2,)</f>
        <v>Bolivar Water</v>
      </c>
    </row>
    <row r="652" spans="1:34" x14ac:dyDescent="0.2">
      <c r="A652" t="s">
        <v>6748</v>
      </c>
      <c r="B652" t="s">
        <v>6742</v>
      </c>
      <c r="C652" t="s">
        <v>4519</v>
      </c>
      <c r="D652" t="s">
        <v>4520</v>
      </c>
      <c r="E652" s="3">
        <v>45818</v>
      </c>
      <c r="F652" t="s">
        <v>44</v>
      </c>
      <c r="G652" t="s">
        <v>3742</v>
      </c>
      <c r="H652" t="s">
        <v>3716</v>
      </c>
      <c r="I652" t="s">
        <v>4534</v>
      </c>
      <c r="J652" t="s">
        <v>4522</v>
      </c>
      <c r="K652" s="2">
        <v>-5</v>
      </c>
      <c r="L652" t="s">
        <v>44</v>
      </c>
      <c r="M652" s="2">
        <v>-5</v>
      </c>
      <c r="N652" t="s">
        <v>4523</v>
      </c>
      <c r="O652" t="s">
        <v>4524</v>
      </c>
      <c r="P652" t="s">
        <v>6749</v>
      </c>
      <c r="Q652" t="s">
        <v>6750</v>
      </c>
      <c r="R652" t="s">
        <v>44</v>
      </c>
      <c r="S652" t="s">
        <v>4527</v>
      </c>
      <c r="T652" s="3">
        <v>45818</v>
      </c>
      <c r="U652" s="3">
        <v>45819</v>
      </c>
      <c r="V652" s="2">
        <v>0</v>
      </c>
      <c r="W652" t="s">
        <v>44</v>
      </c>
      <c r="X652" t="s">
        <v>44</v>
      </c>
      <c r="Y652" t="s">
        <v>6751</v>
      </c>
      <c r="Z652" t="s">
        <v>6752</v>
      </c>
      <c r="AA652" t="s">
        <v>4529</v>
      </c>
      <c r="AB652" t="s">
        <v>4530</v>
      </c>
      <c r="AC652" t="s">
        <v>89</v>
      </c>
      <c r="AD652" t="str">
        <f t="shared" si="10"/>
        <v>10-60</v>
      </c>
      <c r="AE652" t="str">
        <f>VLOOKUP(AD652,'Main_Sub Desc'!C:D,2,)</f>
        <v>LPC from invoicing</v>
      </c>
      <c r="AF652" t="str">
        <f>VLOOKUP(VALUE(H652),'Main_Sub Desc'!F:G,2,)</f>
        <v>Wst Rev Late Payment</v>
      </c>
      <c r="AG652">
        <f>IFERROR(VLOOKUP(VALUE(I652),'PC Mapping'!A:F,6,),"")</f>
        <v>10514</v>
      </c>
      <c r="AH652" s="13" t="str">
        <f>VLOOKUP(AG652,'PC Mapping'!L:M,2,)</f>
        <v>Bolivar Sewer</v>
      </c>
    </row>
    <row r="653" spans="1:34" x14ac:dyDescent="0.2">
      <c r="A653" t="s">
        <v>6753</v>
      </c>
      <c r="B653" t="s">
        <v>6754</v>
      </c>
      <c r="C653" t="s">
        <v>4519</v>
      </c>
      <c r="D653" t="s">
        <v>4520</v>
      </c>
      <c r="E653" s="3">
        <v>45818</v>
      </c>
      <c r="F653" t="s">
        <v>44</v>
      </c>
      <c r="G653" t="s">
        <v>3742</v>
      </c>
      <c r="H653" t="s">
        <v>3722</v>
      </c>
      <c r="I653" t="s">
        <v>3752</v>
      </c>
      <c r="J653" t="s">
        <v>4522</v>
      </c>
      <c r="K653" s="2">
        <v>-5</v>
      </c>
      <c r="L653" t="s">
        <v>44</v>
      </c>
      <c r="M653" s="2">
        <v>-5</v>
      </c>
      <c r="N653" t="s">
        <v>4523</v>
      </c>
      <c r="O653" t="s">
        <v>4524</v>
      </c>
      <c r="P653" t="s">
        <v>6755</v>
      </c>
      <c r="Q653" t="s">
        <v>6756</v>
      </c>
      <c r="R653" t="s">
        <v>44</v>
      </c>
      <c r="S653" t="s">
        <v>4527</v>
      </c>
      <c r="T653" s="3">
        <v>45818</v>
      </c>
      <c r="U653" s="3">
        <v>45819</v>
      </c>
      <c r="V653" s="2">
        <v>0</v>
      </c>
      <c r="W653" t="s">
        <v>44</v>
      </c>
      <c r="X653" t="s">
        <v>44</v>
      </c>
      <c r="Y653" t="s">
        <v>6757</v>
      </c>
      <c r="Z653" t="s">
        <v>6758</v>
      </c>
      <c r="AA653" t="s">
        <v>4529</v>
      </c>
      <c r="AB653" t="s">
        <v>4530</v>
      </c>
      <c r="AC653" t="s">
        <v>89</v>
      </c>
      <c r="AD653" t="str">
        <f t="shared" si="10"/>
        <v>10-60</v>
      </c>
      <c r="AE653" t="str">
        <f>VLOOKUP(AD653,'Main_Sub Desc'!C:D,2,)</f>
        <v>LPC from invoicing</v>
      </c>
      <c r="AF653" t="str">
        <f>VLOOKUP(VALUE(H653),'Main_Sub Desc'!F:G,2,)</f>
        <v>Wtr Rev Late Payment</v>
      </c>
      <c r="AG653">
        <f>IFERROR(VLOOKUP(VALUE(I653),'PC Mapping'!A:F,6,),"")</f>
        <v>10719</v>
      </c>
      <c r="AH653" s="13" t="str">
        <f>VLOOKUP(AG653,'PC Mapping'!L:M,2,)</f>
        <v>All Other Water</v>
      </c>
    </row>
    <row r="654" spans="1:34" x14ac:dyDescent="0.2">
      <c r="A654" t="s">
        <v>6759</v>
      </c>
      <c r="B654" t="s">
        <v>6742</v>
      </c>
      <c r="C654" t="s">
        <v>4519</v>
      </c>
      <c r="D654" t="s">
        <v>4520</v>
      </c>
      <c r="E654" s="3">
        <v>45818</v>
      </c>
      <c r="F654" t="s">
        <v>44</v>
      </c>
      <c r="G654" t="s">
        <v>3742</v>
      </c>
      <c r="H654" t="s">
        <v>3722</v>
      </c>
      <c r="I654" t="s">
        <v>4538</v>
      </c>
      <c r="J654" t="s">
        <v>4522</v>
      </c>
      <c r="K654" s="2">
        <v>-5</v>
      </c>
      <c r="L654" t="s">
        <v>44</v>
      </c>
      <c r="M654" s="2">
        <v>-5</v>
      </c>
      <c r="N654" t="s">
        <v>4523</v>
      </c>
      <c r="O654" t="s">
        <v>4524</v>
      </c>
      <c r="P654" t="s">
        <v>6760</v>
      </c>
      <c r="Q654" t="s">
        <v>6761</v>
      </c>
      <c r="R654" t="s">
        <v>44</v>
      </c>
      <c r="S654" t="s">
        <v>4527</v>
      </c>
      <c r="T654" s="3">
        <v>45818</v>
      </c>
      <c r="U654" s="3">
        <v>45819</v>
      </c>
      <c r="V654" s="2">
        <v>0</v>
      </c>
      <c r="W654" t="s">
        <v>44</v>
      </c>
      <c r="X654" t="s">
        <v>44</v>
      </c>
      <c r="Y654" t="s">
        <v>6762</v>
      </c>
      <c r="Z654" t="s">
        <v>6763</v>
      </c>
      <c r="AA654" t="s">
        <v>4529</v>
      </c>
      <c r="AB654" t="s">
        <v>4530</v>
      </c>
      <c r="AC654" t="s">
        <v>99</v>
      </c>
      <c r="AD654" t="str">
        <f t="shared" si="10"/>
        <v>10-60</v>
      </c>
      <c r="AE654" t="str">
        <f>VLOOKUP(AD654,'Main_Sub Desc'!C:D,2,)</f>
        <v>LPC from invoicing</v>
      </c>
      <c r="AF654" t="str">
        <f>VLOOKUP(VALUE(H654),'Main_Sub Desc'!F:G,2,)</f>
        <v>Wtr Rev Late Payment</v>
      </c>
      <c r="AG654">
        <f>IFERROR(VLOOKUP(VALUE(I654),'PC Mapping'!A:F,6,),"")</f>
        <v>10469</v>
      </c>
      <c r="AH654" s="13" t="str">
        <f>VLOOKUP(AG654,'PC Mapping'!L:M,2,)</f>
        <v>Bolivar Water</v>
      </c>
    </row>
    <row r="655" spans="1:34" x14ac:dyDescent="0.2">
      <c r="A655" t="s">
        <v>6759</v>
      </c>
      <c r="B655" t="s">
        <v>6742</v>
      </c>
      <c r="C655" t="s">
        <v>4519</v>
      </c>
      <c r="D655" t="s">
        <v>4520</v>
      </c>
      <c r="E655" s="3">
        <v>45818</v>
      </c>
      <c r="F655" t="s">
        <v>44</v>
      </c>
      <c r="G655" t="s">
        <v>3742</v>
      </c>
      <c r="H655" t="s">
        <v>3716</v>
      </c>
      <c r="I655" t="s">
        <v>4534</v>
      </c>
      <c r="J655" t="s">
        <v>4522</v>
      </c>
      <c r="K655" s="2">
        <v>-5</v>
      </c>
      <c r="L655" t="s">
        <v>44</v>
      </c>
      <c r="M655" s="2">
        <v>-5</v>
      </c>
      <c r="N655" t="s">
        <v>4523</v>
      </c>
      <c r="O655" t="s">
        <v>4524</v>
      </c>
      <c r="P655" t="s">
        <v>6760</v>
      </c>
      <c r="Q655" t="s">
        <v>6764</v>
      </c>
      <c r="R655" t="s">
        <v>44</v>
      </c>
      <c r="S655" t="s">
        <v>4527</v>
      </c>
      <c r="T655" s="3">
        <v>45818</v>
      </c>
      <c r="U655" s="3">
        <v>45819</v>
      </c>
      <c r="V655" s="2">
        <v>0</v>
      </c>
      <c r="W655" t="s">
        <v>44</v>
      </c>
      <c r="X655" t="s">
        <v>44</v>
      </c>
      <c r="Y655" t="s">
        <v>6765</v>
      </c>
      <c r="Z655" t="s">
        <v>6763</v>
      </c>
      <c r="AA655" t="s">
        <v>4529</v>
      </c>
      <c r="AB655" t="s">
        <v>4530</v>
      </c>
      <c r="AC655" t="s">
        <v>99</v>
      </c>
      <c r="AD655" t="str">
        <f t="shared" si="10"/>
        <v>10-60</v>
      </c>
      <c r="AE655" t="str">
        <f>VLOOKUP(AD655,'Main_Sub Desc'!C:D,2,)</f>
        <v>LPC from invoicing</v>
      </c>
      <c r="AF655" t="str">
        <f>VLOOKUP(VALUE(H655),'Main_Sub Desc'!F:G,2,)</f>
        <v>Wst Rev Late Payment</v>
      </c>
      <c r="AG655">
        <f>IFERROR(VLOOKUP(VALUE(I655),'PC Mapping'!A:F,6,),"")</f>
        <v>10514</v>
      </c>
      <c r="AH655" s="13" t="str">
        <f>VLOOKUP(AG655,'PC Mapping'!L:M,2,)</f>
        <v>Bolivar Sewer</v>
      </c>
    </row>
    <row r="656" spans="1:34" x14ac:dyDescent="0.2">
      <c r="A656" t="s">
        <v>6766</v>
      </c>
      <c r="B656" t="s">
        <v>6767</v>
      </c>
      <c r="C656" t="s">
        <v>4519</v>
      </c>
      <c r="D656" t="s">
        <v>4520</v>
      </c>
      <c r="E656" s="3">
        <v>45818</v>
      </c>
      <c r="F656" t="s">
        <v>44</v>
      </c>
      <c r="G656" t="s">
        <v>3742</v>
      </c>
      <c r="H656" t="s">
        <v>3716</v>
      </c>
      <c r="I656" t="s">
        <v>4534</v>
      </c>
      <c r="J656" t="s">
        <v>4522</v>
      </c>
      <c r="K656" s="2">
        <v>-5</v>
      </c>
      <c r="L656" t="s">
        <v>44</v>
      </c>
      <c r="M656" s="2">
        <v>-5</v>
      </c>
      <c r="N656" t="s">
        <v>4523</v>
      </c>
      <c r="O656" t="s">
        <v>4524</v>
      </c>
      <c r="P656" t="s">
        <v>6768</v>
      </c>
      <c r="Q656" t="s">
        <v>6769</v>
      </c>
      <c r="R656" t="s">
        <v>44</v>
      </c>
      <c r="S656" t="s">
        <v>4527</v>
      </c>
      <c r="T656" s="3">
        <v>45818</v>
      </c>
      <c r="U656" s="3">
        <v>45819</v>
      </c>
      <c r="V656" s="2">
        <v>0</v>
      </c>
      <c r="W656" t="s">
        <v>44</v>
      </c>
      <c r="X656" t="s">
        <v>44</v>
      </c>
      <c r="Y656" t="s">
        <v>6770</v>
      </c>
      <c r="Z656" t="s">
        <v>6771</v>
      </c>
      <c r="AA656" t="s">
        <v>4529</v>
      </c>
      <c r="AB656" t="s">
        <v>4530</v>
      </c>
      <c r="AC656" t="s">
        <v>89</v>
      </c>
      <c r="AD656" t="str">
        <f t="shared" si="10"/>
        <v>10-60</v>
      </c>
      <c r="AE656" t="str">
        <f>VLOOKUP(AD656,'Main_Sub Desc'!C:D,2,)</f>
        <v>LPC from invoicing</v>
      </c>
      <c r="AF656" t="str">
        <f>VLOOKUP(VALUE(H656),'Main_Sub Desc'!F:G,2,)</f>
        <v>Wst Rev Late Payment</v>
      </c>
      <c r="AG656">
        <f>IFERROR(VLOOKUP(VALUE(I656),'PC Mapping'!A:F,6,),"")</f>
        <v>10514</v>
      </c>
      <c r="AH656" s="13" t="str">
        <f>VLOOKUP(AG656,'PC Mapping'!L:M,2,)</f>
        <v>Bolivar Sewer</v>
      </c>
    </row>
    <row r="657" spans="1:34" x14ac:dyDescent="0.2">
      <c r="A657" t="s">
        <v>6766</v>
      </c>
      <c r="B657" t="s">
        <v>6767</v>
      </c>
      <c r="C657" t="s">
        <v>4519</v>
      </c>
      <c r="D657" t="s">
        <v>4520</v>
      </c>
      <c r="E657" s="3">
        <v>45818</v>
      </c>
      <c r="F657" t="s">
        <v>44</v>
      </c>
      <c r="G657" t="s">
        <v>3742</v>
      </c>
      <c r="H657" t="s">
        <v>3722</v>
      </c>
      <c r="I657" t="s">
        <v>4538</v>
      </c>
      <c r="J657" t="s">
        <v>4522</v>
      </c>
      <c r="K657" s="2">
        <v>-5</v>
      </c>
      <c r="L657" t="s">
        <v>44</v>
      </c>
      <c r="M657" s="2">
        <v>-5</v>
      </c>
      <c r="N657" t="s">
        <v>4523</v>
      </c>
      <c r="O657" t="s">
        <v>4524</v>
      </c>
      <c r="P657" t="s">
        <v>6768</v>
      </c>
      <c r="Q657" t="s">
        <v>6772</v>
      </c>
      <c r="R657" t="s">
        <v>44</v>
      </c>
      <c r="S657" t="s">
        <v>4527</v>
      </c>
      <c r="T657" s="3">
        <v>45818</v>
      </c>
      <c r="U657" s="3">
        <v>45819</v>
      </c>
      <c r="V657" s="2">
        <v>0</v>
      </c>
      <c r="W657" t="s">
        <v>44</v>
      </c>
      <c r="X657" t="s">
        <v>44</v>
      </c>
      <c r="Y657" t="s">
        <v>6773</v>
      </c>
      <c r="Z657" t="s">
        <v>6771</v>
      </c>
      <c r="AA657" t="s">
        <v>4529</v>
      </c>
      <c r="AB657" t="s">
        <v>4530</v>
      </c>
      <c r="AC657" t="s">
        <v>89</v>
      </c>
      <c r="AD657" t="str">
        <f t="shared" si="10"/>
        <v>10-60</v>
      </c>
      <c r="AE657" t="str">
        <f>VLOOKUP(AD657,'Main_Sub Desc'!C:D,2,)</f>
        <v>LPC from invoicing</v>
      </c>
      <c r="AF657" t="str">
        <f>VLOOKUP(VALUE(H657),'Main_Sub Desc'!F:G,2,)</f>
        <v>Wtr Rev Late Payment</v>
      </c>
      <c r="AG657">
        <f>IFERROR(VLOOKUP(VALUE(I657),'PC Mapping'!A:F,6,),"")</f>
        <v>10469</v>
      </c>
      <c r="AH657" s="13" t="str">
        <f>VLOOKUP(AG657,'PC Mapping'!L:M,2,)</f>
        <v>Bolivar Water</v>
      </c>
    </row>
    <row r="658" spans="1:34" x14ac:dyDescent="0.2">
      <c r="A658" t="s">
        <v>6774</v>
      </c>
      <c r="B658" t="s">
        <v>6767</v>
      </c>
      <c r="C658" t="s">
        <v>4519</v>
      </c>
      <c r="D658" t="s">
        <v>4520</v>
      </c>
      <c r="E658" s="3">
        <v>45818</v>
      </c>
      <c r="F658" t="s">
        <v>44</v>
      </c>
      <c r="G658" t="s">
        <v>3742</v>
      </c>
      <c r="H658" t="s">
        <v>3722</v>
      </c>
      <c r="I658" t="s">
        <v>3752</v>
      </c>
      <c r="J658" t="s">
        <v>4522</v>
      </c>
      <c r="K658" s="2">
        <v>-8.5299999999999994</v>
      </c>
      <c r="L658" t="s">
        <v>44</v>
      </c>
      <c r="M658" s="2">
        <v>-8.5299999999999994</v>
      </c>
      <c r="N658" t="s">
        <v>4523</v>
      </c>
      <c r="O658" t="s">
        <v>4524</v>
      </c>
      <c r="P658" t="s">
        <v>6775</v>
      </c>
      <c r="Q658" t="s">
        <v>6776</v>
      </c>
      <c r="R658" t="s">
        <v>44</v>
      </c>
      <c r="S658" t="s">
        <v>4527</v>
      </c>
      <c r="T658" s="3">
        <v>45818</v>
      </c>
      <c r="U658" s="3">
        <v>45819</v>
      </c>
      <c r="V658" s="2">
        <v>0</v>
      </c>
      <c r="W658" t="s">
        <v>44</v>
      </c>
      <c r="X658" t="s">
        <v>44</v>
      </c>
      <c r="Y658" t="s">
        <v>6777</v>
      </c>
      <c r="Z658" t="s">
        <v>3399</v>
      </c>
      <c r="AA658" t="s">
        <v>4529</v>
      </c>
      <c r="AB658" t="s">
        <v>4530</v>
      </c>
      <c r="AC658" t="s">
        <v>89</v>
      </c>
      <c r="AD658" t="str">
        <f t="shared" si="10"/>
        <v>10-60</v>
      </c>
      <c r="AE658" t="str">
        <f>VLOOKUP(AD658,'Main_Sub Desc'!C:D,2,)</f>
        <v>LPC from invoicing</v>
      </c>
      <c r="AF658" t="str">
        <f>VLOOKUP(VALUE(H658),'Main_Sub Desc'!F:G,2,)</f>
        <v>Wtr Rev Late Payment</v>
      </c>
      <c r="AG658">
        <f>IFERROR(VLOOKUP(VALUE(I658),'PC Mapping'!A:F,6,),"")</f>
        <v>10719</v>
      </c>
      <c r="AH658" s="13" t="str">
        <f>VLOOKUP(AG658,'PC Mapping'!L:M,2,)</f>
        <v>All Other Water</v>
      </c>
    </row>
    <row r="659" spans="1:34" x14ac:dyDescent="0.2">
      <c r="A659" t="s">
        <v>6778</v>
      </c>
      <c r="B659" t="s">
        <v>6779</v>
      </c>
      <c r="C659" t="s">
        <v>4519</v>
      </c>
      <c r="D659" t="s">
        <v>4520</v>
      </c>
      <c r="E659" s="3">
        <v>45818</v>
      </c>
      <c r="F659" t="s">
        <v>44</v>
      </c>
      <c r="G659" t="s">
        <v>3742</v>
      </c>
      <c r="H659" t="s">
        <v>3722</v>
      </c>
      <c r="I659" t="s">
        <v>4538</v>
      </c>
      <c r="J659" t="s">
        <v>4522</v>
      </c>
      <c r="K659" s="2">
        <v>-5</v>
      </c>
      <c r="L659" t="s">
        <v>44</v>
      </c>
      <c r="M659" s="2">
        <v>-5</v>
      </c>
      <c r="N659" t="s">
        <v>4523</v>
      </c>
      <c r="O659" t="s">
        <v>4524</v>
      </c>
      <c r="P659" t="s">
        <v>4590</v>
      </c>
      <c r="Q659" t="s">
        <v>6780</v>
      </c>
      <c r="R659" t="s">
        <v>44</v>
      </c>
      <c r="S659" t="s">
        <v>4527</v>
      </c>
      <c r="T659" s="3">
        <v>45818</v>
      </c>
      <c r="U659" s="3">
        <v>45819</v>
      </c>
      <c r="V659" s="2">
        <v>0</v>
      </c>
      <c r="W659" t="s">
        <v>44</v>
      </c>
      <c r="X659" t="s">
        <v>44</v>
      </c>
      <c r="Y659" t="s">
        <v>6781</v>
      </c>
      <c r="Z659" t="s">
        <v>287</v>
      </c>
      <c r="AA659" t="s">
        <v>4529</v>
      </c>
      <c r="AB659" t="s">
        <v>4530</v>
      </c>
      <c r="AC659" t="s">
        <v>89</v>
      </c>
      <c r="AD659" t="str">
        <f t="shared" si="10"/>
        <v>10-60</v>
      </c>
      <c r="AE659" t="str">
        <f>VLOOKUP(AD659,'Main_Sub Desc'!C:D,2,)</f>
        <v>LPC from invoicing</v>
      </c>
      <c r="AF659" t="str">
        <f>VLOOKUP(VALUE(H659),'Main_Sub Desc'!F:G,2,)</f>
        <v>Wtr Rev Late Payment</v>
      </c>
      <c r="AG659">
        <f>IFERROR(VLOOKUP(VALUE(I659),'PC Mapping'!A:F,6,),"")</f>
        <v>10469</v>
      </c>
      <c r="AH659" s="13" t="str">
        <f>VLOOKUP(AG659,'PC Mapping'!L:M,2,)</f>
        <v>Bolivar Water</v>
      </c>
    </row>
    <row r="660" spans="1:34" x14ac:dyDescent="0.2">
      <c r="A660" t="s">
        <v>6778</v>
      </c>
      <c r="B660" t="s">
        <v>6779</v>
      </c>
      <c r="C660" t="s">
        <v>4519</v>
      </c>
      <c r="D660" t="s">
        <v>4520</v>
      </c>
      <c r="E660" s="3">
        <v>45818</v>
      </c>
      <c r="F660" t="s">
        <v>44</v>
      </c>
      <c r="G660" t="s">
        <v>3742</v>
      </c>
      <c r="H660" t="s">
        <v>3716</v>
      </c>
      <c r="I660" t="s">
        <v>4534</v>
      </c>
      <c r="J660" t="s">
        <v>4522</v>
      </c>
      <c r="K660" s="2">
        <v>-5</v>
      </c>
      <c r="L660" t="s">
        <v>44</v>
      </c>
      <c r="M660" s="2">
        <v>-5</v>
      </c>
      <c r="N660" t="s">
        <v>4523</v>
      </c>
      <c r="O660" t="s">
        <v>4524</v>
      </c>
      <c r="P660" t="s">
        <v>4590</v>
      </c>
      <c r="Q660" t="s">
        <v>6782</v>
      </c>
      <c r="R660" t="s">
        <v>44</v>
      </c>
      <c r="S660" t="s">
        <v>4527</v>
      </c>
      <c r="T660" s="3">
        <v>45818</v>
      </c>
      <c r="U660" s="3">
        <v>45819</v>
      </c>
      <c r="V660" s="2">
        <v>0</v>
      </c>
      <c r="W660" t="s">
        <v>44</v>
      </c>
      <c r="X660" t="s">
        <v>44</v>
      </c>
      <c r="Y660" t="s">
        <v>6783</v>
      </c>
      <c r="Z660" t="s">
        <v>287</v>
      </c>
      <c r="AA660" t="s">
        <v>4529</v>
      </c>
      <c r="AB660" t="s">
        <v>4530</v>
      </c>
      <c r="AC660" t="s">
        <v>89</v>
      </c>
      <c r="AD660" t="str">
        <f t="shared" si="10"/>
        <v>10-60</v>
      </c>
      <c r="AE660" t="str">
        <f>VLOOKUP(AD660,'Main_Sub Desc'!C:D,2,)</f>
        <v>LPC from invoicing</v>
      </c>
      <c r="AF660" t="str">
        <f>VLOOKUP(VALUE(H660),'Main_Sub Desc'!F:G,2,)</f>
        <v>Wst Rev Late Payment</v>
      </c>
      <c r="AG660">
        <f>IFERROR(VLOOKUP(VALUE(I660),'PC Mapping'!A:F,6,),"")</f>
        <v>10514</v>
      </c>
      <c r="AH660" s="13" t="str">
        <f>VLOOKUP(AG660,'PC Mapping'!L:M,2,)</f>
        <v>Bolivar Sewer</v>
      </c>
    </row>
    <row r="661" spans="1:34" x14ac:dyDescent="0.2">
      <c r="A661" t="s">
        <v>6784</v>
      </c>
      <c r="B661" t="s">
        <v>6754</v>
      </c>
      <c r="C661" t="s">
        <v>4519</v>
      </c>
      <c r="D661" t="s">
        <v>4520</v>
      </c>
      <c r="E661" s="3">
        <v>45818</v>
      </c>
      <c r="F661" t="s">
        <v>44</v>
      </c>
      <c r="G661" t="s">
        <v>3742</v>
      </c>
      <c r="H661" t="s">
        <v>3722</v>
      </c>
      <c r="I661" t="s">
        <v>4538</v>
      </c>
      <c r="J661" t="s">
        <v>4522</v>
      </c>
      <c r="K661" s="2">
        <v>-5</v>
      </c>
      <c r="L661" t="s">
        <v>44</v>
      </c>
      <c r="M661" s="2">
        <v>-5</v>
      </c>
      <c r="N661" t="s">
        <v>4523</v>
      </c>
      <c r="O661" t="s">
        <v>4524</v>
      </c>
      <c r="P661" t="s">
        <v>6785</v>
      </c>
      <c r="Q661" t="s">
        <v>6786</v>
      </c>
      <c r="R661" t="s">
        <v>44</v>
      </c>
      <c r="S661" t="s">
        <v>4527</v>
      </c>
      <c r="T661" s="3">
        <v>45818</v>
      </c>
      <c r="U661" s="3">
        <v>45819</v>
      </c>
      <c r="V661" s="2">
        <v>0</v>
      </c>
      <c r="W661" t="s">
        <v>44</v>
      </c>
      <c r="X661" t="s">
        <v>44</v>
      </c>
      <c r="Y661" t="s">
        <v>6787</v>
      </c>
      <c r="Z661" t="s">
        <v>6788</v>
      </c>
      <c r="AA661" t="s">
        <v>4529</v>
      </c>
      <c r="AB661" t="s">
        <v>4530</v>
      </c>
      <c r="AC661" t="s">
        <v>99</v>
      </c>
      <c r="AD661" t="str">
        <f t="shared" si="10"/>
        <v>10-60</v>
      </c>
      <c r="AE661" t="str">
        <f>VLOOKUP(AD661,'Main_Sub Desc'!C:D,2,)</f>
        <v>LPC from invoicing</v>
      </c>
      <c r="AF661" t="str">
        <f>VLOOKUP(VALUE(H661),'Main_Sub Desc'!F:G,2,)</f>
        <v>Wtr Rev Late Payment</v>
      </c>
      <c r="AG661">
        <f>IFERROR(VLOOKUP(VALUE(I661),'PC Mapping'!A:F,6,),"")</f>
        <v>10469</v>
      </c>
      <c r="AH661" s="13" t="str">
        <f>VLOOKUP(AG661,'PC Mapping'!L:M,2,)</f>
        <v>Bolivar Water</v>
      </c>
    </row>
    <row r="662" spans="1:34" x14ac:dyDescent="0.2">
      <c r="A662" t="s">
        <v>6784</v>
      </c>
      <c r="B662" t="s">
        <v>6754</v>
      </c>
      <c r="C662" t="s">
        <v>4519</v>
      </c>
      <c r="D662" t="s">
        <v>4520</v>
      </c>
      <c r="E662" s="3">
        <v>45818</v>
      </c>
      <c r="F662" t="s">
        <v>44</v>
      </c>
      <c r="G662" t="s">
        <v>3742</v>
      </c>
      <c r="H662" t="s">
        <v>3716</v>
      </c>
      <c r="I662" t="s">
        <v>4534</v>
      </c>
      <c r="J662" t="s">
        <v>4522</v>
      </c>
      <c r="K662" s="2">
        <v>-5</v>
      </c>
      <c r="L662" t="s">
        <v>44</v>
      </c>
      <c r="M662" s="2">
        <v>-5</v>
      </c>
      <c r="N662" t="s">
        <v>4523</v>
      </c>
      <c r="O662" t="s">
        <v>4524</v>
      </c>
      <c r="P662" t="s">
        <v>6785</v>
      </c>
      <c r="Q662" t="s">
        <v>6789</v>
      </c>
      <c r="R662" t="s">
        <v>44</v>
      </c>
      <c r="S662" t="s">
        <v>4527</v>
      </c>
      <c r="T662" s="3">
        <v>45818</v>
      </c>
      <c r="U662" s="3">
        <v>45819</v>
      </c>
      <c r="V662" s="2">
        <v>0</v>
      </c>
      <c r="W662" t="s">
        <v>44</v>
      </c>
      <c r="X662" t="s">
        <v>44</v>
      </c>
      <c r="Y662" t="s">
        <v>6790</v>
      </c>
      <c r="Z662" t="s">
        <v>6788</v>
      </c>
      <c r="AA662" t="s">
        <v>4529</v>
      </c>
      <c r="AB662" t="s">
        <v>4530</v>
      </c>
      <c r="AC662" t="s">
        <v>99</v>
      </c>
      <c r="AD662" t="str">
        <f t="shared" si="10"/>
        <v>10-60</v>
      </c>
      <c r="AE662" t="str">
        <f>VLOOKUP(AD662,'Main_Sub Desc'!C:D,2,)</f>
        <v>LPC from invoicing</v>
      </c>
      <c r="AF662" t="str">
        <f>VLOOKUP(VALUE(H662),'Main_Sub Desc'!F:G,2,)</f>
        <v>Wst Rev Late Payment</v>
      </c>
      <c r="AG662">
        <f>IFERROR(VLOOKUP(VALUE(I662),'PC Mapping'!A:F,6,),"")</f>
        <v>10514</v>
      </c>
      <c r="AH662" s="13" t="str">
        <f>VLOOKUP(AG662,'PC Mapping'!L:M,2,)</f>
        <v>Bolivar Sewer</v>
      </c>
    </row>
    <row r="663" spans="1:34" x14ac:dyDescent="0.2">
      <c r="A663" t="s">
        <v>6791</v>
      </c>
      <c r="B663" t="s">
        <v>6754</v>
      </c>
      <c r="C663" t="s">
        <v>4519</v>
      </c>
      <c r="D663" t="s">
        <v>4520</v>
      </c>
      <c r="E663" s="3">
        <v>45818</v>
      </c>
      <c r="F663" t="s">
        <v>44</v>
      </c>
      <c r="G663" t="s">
        <v>3742</v>
      </c>
      <c r="H663" t="s">
        <v>3722</v>
      </c>
      <c r="I663" t="s">
        <v>4538</v>
      </c>
      <c r="J663" t="s">
        <v>4522</v>
      </c>
      <c r="K663" s="2">
        <v>-5</v>
      </c>
      <c r="L663" t="s">
        <v>44</v>
      </c>
      <c r="M663" s="2">
        <v>-5</v>
      </c>
      <c r="N663" t="s">
        <v>4523</v>
      </c>
      <c r="O663" t="s">
        <v>4524</v>
      </c>
      <c r="P663" t="s">
        <v>6792</v>
      </c>
      <c r="Q663" t="s">
        <v>6793</v>
      </c>
      <c r="R663" t="s">
        <v>44</v>
      </c>
      <c r="S663" t="s">
        <v>4527</v>
      </c>
      <c r="T663" s="3">
        <v>45818</v>
      </c>
      <c r="U663" s="3">
        <v>45819</v>
      </c>
      <c r="V663" s="2">
        <v>0</v>
      </c>
      <c r="W663" t="s">
        <v>44</v>
      </c>
      <c r="X663" t="s">
        <v>44</v>
      </c>
      <c r="Y663" t="s">
        <v>6794</v>
      </c>
      <c r="Z663" t="s">
        <v>286</v>
      </c>
      <c r="AA663" t="s">
        <v>4529</v>
      </c>
      <c r="AB663" t="s">
        <v>4530</v>
      </c>
      <c r="AC663" t="s">
        <v>99</v>
      </c>
      <c r="AD663" t="str">
        <f t="shared" si="10"/>
        <v>10-60</v>
      </c>
      <c r="AE663" t="str">
        <f>VLOOKUP(AD663,'Main_Sub Desc'!C:D,2,)</f>
        <v>LPC from invoicing</v>
      </c>
      <c r="AF663" t="str">
        <f>VLOOKUP(VALUE(H663),'Main_Sub Desc'!F:G,2,)</f>
        <v>Wtr Rev Late Payment</v>
      </c>
      <c r="AG663">
        <f>IFERROR(VLOOKUP(VALUE(I663),'PC Mapping'!A:F,6,),"")</f>
        <v>10469</v>
      </c>
      <c r="AH663" s="13" t="str">
        <f>VLOOKUP(AG663,'PC Mapping'!L:M,2,)</f>
        <v>Bolivar Water</v>
      </c>
    </row>
    <row r="664" spans="1:34" x14ac:dyDescent="0.2">
      <c r="A664" t="s">
        <v>6791</v>
      </c>
      <c r="B664" t="s">
        <v>6754</v>
      </c>
      <c r="C664" t="s">
        <v>4519</v>
      </c>
      <c r="D664" t="s">
        <v>4520</v>
      </c>
      <c r="E664" s="3">
        <v>45818</v>
      </c>
      <c r="F664" t="s">
        <v>44</v>
      </c>
      <c r="G664" t="s">
        <v>3742</v>
      </c>
      <c r="H664" t="s">
        <v>3716</v>
      </c>
      <c r="I664" t="s">
        <v>4534</v>
      </c>
      <c r="J664" t="s">
        <v>4522</v>
      </c>
      <c r="K664" s="2">
        <v>-5</v>
      </c>
      <c r="L664" t="s">
        <v>44</v>
      </c>
      <c r="M664" s="2">
        <v>-5</v>
      </c>
      <c r="N664" t="s">
        <v>4523</v>
      </c>
      <c r="O664" t="s">
        <v>4524</v>
      </c>
      <c r="P664" t="s">
        <v>6792</v>
      </c>
      <c r="Q664" t="s">
        <v>6795</v>
      </c>
      <c r="R664" t="s">
        <v>44</v>
      </c>
      <c r="S664" t="s">
        <v>4527</v>
      </c>
      <c r="T664" s="3">
        <v>45818</v>
      </c>
      <c r="U664" s="3">
        <v>45819</v>
      </c>
      <c r="V664" s="2">
        <v>0</v>
      </c>
      <c r="W664" t="s">
        <v>44</v>
      </c>
      <c r="X664" t="s">
        <v>44</v>
      </c>
      <c r="Y664" t="s">
        <v>6796</v>
      </c>
      <c r="Z664" t="s">
        <v>286</v>
      </c>
      <c r="AA664" t="s">
        <v>4529</v>
      </c>
      <c r="AB664" t="s">
        <v>4530</v>
      </c>
      <c r="AC664" t="s">
        <v>99</v>
      </c>
      <c r="AD664" t="str">
        <f t="shared" si="10"/>
        <v>10-60</v>
      </c>
      <c r="AE664" t="str">
        <f>VLOOKUP(AD664,'Main_Sub Desc'!C:D,2,)</f>
        <v>LPC from invoicing</v>
      </c>
      <c r="AF664" t="str">
        <f>VLOOKUP(VALUE(H664),'Main_Sub Desc'!F:G,2,)</f>
        <v>Wst Rev Late Payment</v>
      </c>
      <c r="AG664">
        <f>IFERROR(VLOOKUP(VALUE(I664),'PC Mapping'!A:F,6,),"")</f>
        <v>10514</v>
      </c>
      <c r="AH664" s="13" t="str">
        <f>VLOOKUP(AG664,'PC Mapping'!L:M,2,)</f>
        <v>Bolivar Sewer</v>
      </c>
    </row>
    <row r="665" spans="1:34" x14ac:dyDescent="0.2">
      <c r="A665" t="s">
        <v>6797</v>
      </c>
      <c r="B665" t="s">
        <v>6742</v>
      </c>
      <c r="C665" t="s">
        <v>4519</v>
      </c>
      <c r="D665" t="s">
        <v>4520</v>
      </c>
      <c r="E665" s="3">
        <v>45818</v>
      </c>
      <c r="F665" t="s">
        <v>44</v>
      </c>
      <c r="G665" t="s">
        <v>3742</v>
      </c>
      <c r="H665" t="s">
        <v>3716</v>
      </c>
      <c r="I665" t="s">
        <v>4534</v>
      </c>
      <c r="J665" t="s">
        <v>4522</v>
      </c>
      <c r="K665" s="2">
        <v>-5</v>
      </c>
      <c r="L665" t="s">
        <v>44</v>
      </c>
      <c r="M665" s="2">
        <v>-5</v>
      </c>
      <c r="N665" t="s">
        <v>4523</v>
      </c>
      <c r="O665" t="s">
        <v>4524</v>
      </c>
      <c r="P665" t="s">
        <v>6798</v>
      </c>
      <c r="Q665" t="s">
        <v>6799</v>
      </c>
      <c r="R665" t="s">
        <v>44</v>
      </c>
      <c r="S665" t="s">
        <v>4527</v>
      </c>
      <c r="T665" s="3">
        <v>45818</v>
      </c>
      <c r="U665" s="3">
        <v>45819</v>
      </c>
      <c r="V665" s="2">
        <v>0</v>
      </c>
      <c r="W665" t="s">
        <v>44</v>
      </c>
      <c r="X665" t="s">
        <v>44</v>
      </c>
      <c r="Y665" t="s">
        <v>6800</v>
      </c>
      <c r="Z665" t="s">
        <v>228</v>
      </c>
      <c r="AA665" t="s">
        <v>4529</v>
      </c>
      <c r="AB665" t="s">
        <v>4530</v>
      </c>
      <c r="AC665" t="s">
        <v>89</v>
      </c>
      <c r="AD665" t="str">
        <f t="shared" si="10"/>
        <v>10-60</v>
      </c>
      <c r="AE665" t="str">
        <f>VLOOKUP(AD665,'Main_Sub Desc'!C:D,2,)</f>
        <v>LPC from invoicing</v>
      </c>
      <c r="AF665" t="str">
        <f>VLOOKUP(VALUE(H665),'Main_Sub Desc'!F:G,2,)</f>
        <v>Wst Rev Late Payment</v>
      </c>
      <c r="AG665">
        <f>IFERROR(VLOOKUP(VALUE(I665),'PC Mapping'!A:F,6,),"")</f>
        <v>10514</v>
      </c>
      <c r="AH665" s="13" t="str">
        <f>VLOOKUP(AG665,'PC Mapping'!L:M,2,)</f>
        <v>Bolivar Sewer</v>
      </c>
    </row>
    <row r="666" spans="1:34" x14ac:dyDescent="0.2">
      <c r="A666" t="s">
        <v>6797</v>
      </c>
      <c r="B666" t="s">
        <v>6742</v>
      </c>
      <c r="C666" t="s">
        <v>4519</v>
      </c>
      <c r="D666" t="s">
        <v>4520</v>
      </c>
      <c r="E666" s="3">
        <v>45818</v>
      </c>
      <c r="F666" t="s">
        <v>44</v>
      </c>
      <c r="G666" t="s">
        <v>3742</v>
      </c>
      <c r="H666" t="s">
        <v>3722</v>
      </c>
      <c r="I666" t="s">
        <v>4538</v>
      </c>
      <c r="J666" t="s">
        <v>4522</v>
      </c>
      <c r="K666" s="2">
        <v>-5</v>
      </c>
      <c r="L666" t="s">
        <v>44</v>
      </c>
      <c r="M666" s="2">
        <v>-5</v>
      </c>
      <c r="N666" t="s">
        <v>4523</v>
      </c>
      <c r="O666" t="s">
        <v>4524</v>
      </c>
      <c r="P666" t="s">
        <v>6798</v>
      </c>
      <c r="Q666" t="s">
        <v>6801</v>
      </c>
      <c r="R666" t="s">
        <v>44</v>
      </c>
      <c r="S666" t="s">
        <v>4527</v>
      </c>
      <c r="T666" s="3">
        <v>45818</v>
      </c>
      <c r="U666" s="3">
        <v>45819</v>
      </c>
      <c r="V666" s="2">
        <v>0</v>
      </c>
      <c r="W666" t="s">
        <v>44</v>
      </c>
      <c r="X666" t="s">
        <v>44</v>
      </c>
      <c r="Y666" t="s">
        <v>6802</v>
      </c>
      <c r="Z666" t="s">
        <v>228</v>
      </c>
      <c r="AA666" t="s">
        <v>4529</v>
      </c>
      <c r="AB666" t="s">
        <v>4530</v>
      </c>
      <c r="AC666" t="s">
        <v>89</v>
      </c>
      <c r="AD666" t="str">
        <f t="shared" si="10"/>
        <v>10-60</v>
      </c>
      <c r="AE666" t="str">
        <f>VLOOKUP(AD666,'Main_Sub Desc'!C:D,2,)</f>
        <v>LPC from invoicing</v>
      </c>
      <c r="AF666" t="str">
        <f>VLOOKUP(VALUE(H666),'Main_Sub Desc'!F:G,2,)</f>
        <v>Wtr Rev Late Payment</v>
      </c>
      <c r="AG666">
        <f>IFERROR(VLOOKUP(VALUE(I666),'PC Mapping'!A:F,6,),"")</f>
        <v>10469</v>
      </c>
      <c r="AH666" s="13" t="str">
        <f>VLOOKUP(AG666,'PC Mapping'!L:M,2,)</f>
        <v>Bolivar Water</v>
      </c>
    </row>
    <row r="667" spans="1:34" x14ac:dyDescent="0.2">
      <c r="A667" t="s">
        <v>6803</v>
      </c>
      <c r="B667" t="s">
        <v>6779</v>
      </c>
      <c r="C667" t="s">
        <v>4519</v>
      </c>
      <c r="D667" t="s">
        <v>4520</v>
      </c>
      <c r="E667" s="3">
        <v>45818</v>
      </c>
      <c r="F667" t="s">
        <v>44</v>
      </c>
      <c r="G667" t="s">
        <v>3742</v>
      </c>
      <c r="H667" t="s">
        <v>3722</v>
      </c>
      <c r="I667" t="s">
        <v>3752</v>
      </c>
      <c r="J667" t="s">
        <v>4522</v>
      </c>
      <c r="K667" s="2">
        <v>-5</v>
      </c>
      <c r="L667" t="s">
        <v>44</v>
      </c>
      <c r="M667" s="2">
        <v>-5</v>
      </c>
      <c r="N667" t="s">
        <v>4523</v>
      </c>
      <c r="O667" t="s">
        <v>4524</v>
      </c>
      <c r="P667" t="s">
        <v>6804</v>
      </c>
      <c r="Q667" t="s">
        <v>6805</v>
      </c>
      <c r="R667" t="s">
        <v>44</v>
      </c>
      <c r="S667" t="s">
        <v>4527</v>
      </c>
      <c r="T667" s="3">
        <v>45818</v>
      </c>
      <c r="U667" s="3">
        <v>45819</v>
      </c>
      <c r="V667" s="2">
        <v>0</v>
      </c>
      <c r="W667" t="s">
        <v>44</v>
      </c>
      <c r="X667" t="s">
        <v>44</v>
      </c>
      <c r="Y667" t="s">
        <v>6806</v>
      </c>
      <c r="Z667" t="s">
        <v>2888</v>
      </c>
      <c r="AA667" t="s">
        <v>4529</v>
      </c>
      <c r="AB667" t="s">
        <v>4530</v>
      </c>
      <c r="AC667" t="s">
        <v>89</v>
      </c>
      <c r="AD667" t="str">
        <f t="shared" si="10"/>
        <v>10-60</v>
      </c>
      <c r="AE667" t="str">
        <f>VLOOKUP(AD667,'Main_Sub Desc'!C:D,2,)</f>
        <v>LPC from invoicing</v>
      </c>
      <c r="AF667" t="str">
        <f>VLOOKUP(VALUE(H667),'Main_Sub Desc'!F:G,2,)</f>
        <v>Wtr Rev Late Payment</v>
      </c>
      <c r="AG667">
        <f>IFERROR(VLOOKUP(VALUE(I667),'PC Mapping'!A:F,6,),"")</f>
        <v>10719</v>
      </c>
      <c r="AH667" s="13" t="str">
        <f>VLOOKUP(AG667,'PC Mapping'!L:M,2,)</f>
        <v>All Other Water</v>
      </c>
    </row>
    <row r="668" spans="1:34" x14ac:dyDescent="0.2">
      <c r="A668" t="s">
        <v>6807</v>
      </c>
      <c r="B668" t="s">
        <v>6742</v>
      </c>
      <c r="C668" t="s">
        <v>4519</v>
      </c>
      <c r="D668" t="s">
        <v>4520</v>
      </c>
      <c r="E668" s="3">
        <v>45818</v>
      </c>
      <c r="F668" t="s">
        <v>44</v>
      </c>
      <c r="G668" t="s">
        <v>3742</v>
      </c>
      <c r="H668" t="s">
        <v>3716</v>
      </c>
      <c r="I668" t="s">
        <v>4534</v>
      </c>
      <c r="J668" t="s">
        <v>4522</v>
      </c>
      <c r="K668" s="2">
        <v>-5</v>
      </c>
      <c r="L668" t="s">
        <v>44</v>
      </c>
      <c r="M668" s="2">
        <v>-5</v>
      </c>
      <c r="N668" t="s">
        <v>4523</v>
      </c>
      <c r="O668" t="s">
        <v>4524</v>
      </c>
      <c r="P668" t="s">
        <v>6808</v>
      </c>
      <c r="Q668" t="s">
        <v>6809</v>
      </c>
      <c r="R668" t="s">
        <v>44</v>
      </c>
      <c r="S668" t="s">
        <v>4527</v>
      </c>
      <c r="T668" s="3">
        <v>45818</v>
      </c>
      <c r="U668" s="3">
        <v>45819</v>
      </c>
      <c r="V668" s="2">
        <v>0</v>
      </c>
      <c r="W668" t="s">
        <v>44</v>
      </c>
      <c r="X668" t="s">
        <v>44</v>
      </c>
      <c r="Y668" t="s">
        <v>6810</v>
      </c>
      <c r="Z668" t="s">
        <v>205</v>
      </c>
      <c r="AA668" t="s">
        <v>4529</v>
      </c>
      <c r="AB668" t="s">
        <v>4530</v>
      </c>
      <c r="AC668" t="s">
        <v>89</v>
      </c>
      <c r="AD668" t="str">
        <f t="shared" si="10"/>
        <v>10-60</v>
      </c>
      <c r="AE668" t="str">
        <f>VLOOKUP(AD668,'Main_Sub Desc'!C:D,2,)</f>
        <v>LPC from invoicing</v>
      </c>
      <c r="AF668" t="str">
        <f>VLOOKUP(VALUE(H668),'Main_Sub Desc'!F:G,2,)</f>
        <v>Wst Rev Late Payment</v>
      </c>
      <c r="AG668">
        <f>IFERROR(VLOOKUP(VALUE(I668),'PC Mapping'!A:F,6,),"")</f>
        <v>10514</v>
      </c>
      <c r="AH668" s="13" t="str">
        <f>VLOOKUP(AG668,'PC Mapping'!L:M,2,)</f>
        <v>Bolivar Sewer</v>
      </c>
    </row>
    <row r="669" spans="1:34" x14ac:dyDescent="0.2">
      <c r="A669" t="s">
        <v>6807</v>
      </c>
      <c r="B669" t="s">
        <v>6742</v>
      </c>
      <c r="C669" t="s">
        <v>4519</v>
      </c>
      <c r="D669" t="s">
        <v>4520</v>
      </c>
      <c r="E669" s="3">
        <v>45818</v>
      </c>
      <c r="F669" t="s">
        <v>44</v>
      </c>
      <c r="G669" t="s">
        <v>3742</v>
      </c>
      <c r="H669" t="s">
        <v>3722</v>
      </c>
      <c r="I669" t="s">
        <v>4538</v>
      </c>
      <c r="J669" t="s">
        <v>4522</v>
      </c>
      <c r="K669" s="2">
        <v>-5</v>
      </c>
      <c r="L669" t="s">
        <v>44</v>
      </c>
      <c r="M669" s="2">
        <v>-5</v>
      </c>
      <c r="N669" t="s">
        <v>4523</v>
      </c>
      <c r="O669" t="s">
        <v>4524</v>
      </c>
      <c r="P669" t="s">
        <v>6808</v>
      </c>
      <c r="Q669" t="s">
        <v>6811</v>
      </c>
      <c r="R669" t="s">
        <v>44</v>
      </c>
      <c r="S669" t="s">
        <v>4527</v>
      </c>
      <c r="T669" s="3">
        <v>45818</v>
      </c>
      <c r="U669" s="3">
        <v>45819</v>
      </c>
      <c r="V669" s="2">
        <v>0</v>
      </c>
      <c r="W669" t="s">
        <v>44</v>
      </c>
      <c r="X669" t="s">
        <v>44</v>
      </c>
      <c r="Y669" t="s">
        <v>6812</v>
      </c>
      <c r="Z669" t="s">
        <v>205</v>
      </c>
      <c r="AA669" t="s">
        <v>4529</v>
      </c>
      <c r="AB669" t="s">
        <v>4530</v>
      </c>
      <c r="AC669" t="s">
        <v>89</v>
      </c>
      <c r="AD669" t="str">
        <f t="shared" si="10"/>
        <v>10-60</v>
      </c>
      <c r="AE669" t="str">
        <f>VLOOKUP(AD669,'Main_Sub Desc'!C:D,2,)</f>
        <v>LPC from invoicing</v>
      </c>
      <c r="AF669" t="str">
        <f>VLOOKUP(VALUE(H669),'Main_Sub Desc'!F:G,2,)</f>
        <v>Wtr Rev Late Payment</v>
      </c>
      <c r="AG669">
        <f>IFERROR(VLOOKUP(VALUE(I669),'PC Mapping'!A:F,6,),"")</f>
        <v>10469</v>
      </c>
      <c r="AH669" s="13" t="str">
        <f>VLOOKUP(AG669,'PC Mapping'!L:M,2,)</f>
        <v>Bolivar Water</v>
      </c>
    </row>
    <row r="670" spans="1:34" x14ac:dyDescent="0.2">
      <c r="A670" t="s">
        <v>6813</v>
      </c>
      <c r="B670" t="s">
        <v>6754</v>
      </c>
      <c r="C670" t="s">
        <v>4519</v>
      </c>
      <c r="D670" t="s">
        <v>4520</v>
      </c>
      <c r="E670" s="3">
        <v>45818</v>
      </c>
      <c r="F670" t="s">
        <v>44</v>
      </c>
      <c r="G670" t="s">
        <v>3742</v>
      </c>
      <c r="H670" t="s">
        <v>3722</v>
      </c>
      <c r="I670" t="s">
        <v>4538</v>
      </c>
      <c r="J670" t="s">
        <v>4522</v>
      </c>
      <c r="K670" s="2">
        <v>-5</v>
      </c>
      <c r="L670" t="s">
        <v>44</v>
      </c>
      <c r="M670" s="2">
        <v>-5</v>
      </c>
      <c r="N670" t="s">
        <v>4523</v>
      </c>
      <c r="O670" t="s">
        <v>4524</v>
      </c>
      <c r="P670" t="s">
        <v>5766</v>
      </c>
      <c r="Q670" t="s">
        <v>6814</v>
      </c>
      <c r="R670" t="s">
        <v>44</v>
      </c>
      <c r="S670" t="s">
        <v>4527</v>
      </c>
      <c r="T670" s="3">
        <v>45818</v>
      </c>
      <c r="U670" s="3">
        <v>45819</v>
      </c>
      <c r="V670" s="2">
        <v>0</v>
      </c>
      <c r="W670" t="s">
        <v>44</v>
      </c>
      <c r="X670" t="s">
        <v>44</v>
      </c>
      <c r="Y670" t="s">
        <v>6815</v>
      </c>
      <c r="Z670" t="s">
        <v>478</v>
      </c>
      <c r="AA670" t="s">
        <v>4529</v>
      </c>
      <c r="AB670" t="s">
        <v>4530</v>
      </c>
      <c r="AC670" t="s">
        <v>99</v>
      </c>
      <c r="AD670" t="str">
        <f t="shared" si="10"/>
        <v>10-60</v>
      </c>
      <c r="AE670" t="str">
        <f>VLOOKUP(AD670,'Main_Sub Desc'!C:D,2,)</f>
        <v>LPC from invoicing</v>
      </c>
      <c r="AF670" t="str">
        <f>VLOOKUP(VALUE(H670),'Main_Sub Desc'!F:G,2,)</f>
        <v>Wtr Rev Late Payment</v>
      </c>
      <c r="AG670">
        <f>IFERROR(VLOOKUP(VALUE(I670),'PC Mapping'!A:F,6,),"")</f>
        <v>10469</v>
      </c>
      <c r="AH670" s="13" t="str">
        <f>VLOOKUP(AG670,'PC Mapping'!L:M,2,)</f>
        <v>Bolivar Water</v>
      </c>
    </row>
    <row r="671" spans="1:34" x14ac:dyDescent="0.2">
      <c r="A671" t="s">
        <v>6816</v>
      </c>
      <c r="B671" t="s">
        <v>6779</v>
      </c>
      <c r="C671" t="s">
        <v>4519</v>
      </c>
      <c r="D671" t="s">
        <v>4520</v>
      </c>
      <c r="E671" s="3">
        <v>45818</v>
      </c>
      <c r="F671" t="s">
        <v>44</v>
      </c>
      <c r="G671" t="s">
        <v>3742</v>
      </c>
      <c r="H671" t="s">
        <v>3722</v>
      </c>
      <c r="I671" t="s">
        <v>4538</v>
      </c>
      <c r="J671" t="s">
        <v>4522</v>
      </c>
      <c r="K671" s="2">
        <v>-5</v>
      </c>
      <c r="L671" t="s">
        <v>44</v>
      </c>
      <c r="M671" s="2">
        <v>-5</v>
      </c>
      <c r="N671" t="s">
        <v>4523</v>
      </c>
      <c r="O671" t="s">
        <v>4524</v>
      </c>
      <c r="P671" t="s">
        <v>6817</v>
      </c>
      <c r="Q671" t="s">
        <v>6818</v>
      </c>
      <c r="R671" t="s">
        <v>44</v>
      </c>
      <c r="S671" t="s">
        <v>4527</v>
      </c>
      <c r="T671" s="3">
        <v>45818</v>
      </c>
      <c r="U671" s="3">
        <v>45819</v>
      </c>
      <c r="V671" s="2">
        <v>0</v>
      </c>
      <c r="W671" t="s">
        <v>44</v>
      </c>
      <c r="X671" t="s">
        <v>44</v>
      </c>
      <c r="Y671" t="s">
        <v>6819</v>
      </c>
      <c r="Z671" t="s">
        <v>316</v>
      </c>
      <c r="AA671" t="s">
        <v>4529</v>
      </c>
      <c r="AB671" t="s">
        <v>4530</v>
      </c>
      <c r="AC671" t="s">
        <v>89</v>
      </c>
      <c r="AD671" t="str">
        <f t="shared" si="10"/>
        <v>10-60</v>
      </c>
      <c r="AE671" t="str">
        <f>VLOOKUP(AD671,'Main_Sub Desc'!C:D,2,)</f>
        <v>LPC from invoicing</v>
      </c>
      <c r="AF671" t="str">
        <f>VLOOKUP(VALUE(H671),'Main_Sub Desc'!F:G,2,)</f>
        <v>Wtr Rev Late Payment</v>
      </c>
      <c r="AG671">
        <f>IFERROR(VLOOKUP(VALUE(I671),'PC Mapping'!A:F,6,),"")</f>
        <v>10469</v>
      </c>
      <c r="AH671" s="13" t="str">
        <f>VLOOKUP(AG671,'PC Mapping'!L:M,2,)</f>
        <v>Bolivar Water</v>
      </c>
    </row>
    <row r="672" spans="1:34" x14ac:dyDescent="0.2">
      <c r="A672" t="s">
        <v>6816</v>
      </c>
      <c r="B672" t="s">
        <v>6779</v>
      </c>
      <c r="C672" t="s">
        <v>4519</v>
      </c>
      <c r="D672" t="s">
        <v>4520</v>
      </c>
      <c r="E672" s="3">
        <v>45818</v>
      </c>
      <c r="F672" t="s">
        <v>44</v>
      </c>
      <c r="G672" t="s">
        <v>3742</v>
      </c>
      <c r="H672" t="s">
        <v>3716</v>
      </c>
      <c r="I672" t="s">
        <v>4534</v>
      </c>
      <c r="J672" t="s">
        <v>4522</v>
      </c>
      <c r="K672" s="2">
        <v>-5</v>
      </c>
      <c r="L672" t="s">
        <v>44</v>
      </c>
      <c r="M672" s="2">
        <v>-5</v>
      </c>
      <c r="N672" t="s">
        <v>4523</v>
      </c>
      <c r="O672" t="s">
        <v>4524</v>
      </c>
      <c r="P672" t="s">
        <v>6817</v>
      </c>
      <c r="Q672" t="s">
        <v>6820</v>
      </c>
      <c r="R672" t="s">
        <v>44</v>
      </c>
      <c r="S672" t="s">
        <v>4527</v>
      </c>
      <c r="T672" s="3">
        <v>45818</v>
      </c>
      <c r="U672" s="3">
        <v>45819</v>
      </c>
      <c r="V672" s="2">
        <v>0</v>
      </c>
      <c r="W672" t="s">
        <v>44</v>
      </c>
      <c r="X672" t="s">
        <v>44</v>
      </c>
      <c r="Y672" t="s">
        <v>6821</v>
      </c>
      <c r="Z672" t="s">
        <v>316</v>
      </c>
      <c r="AA672" t="s">
        <v>4529</v>
      </c>
      <c r="AB672" t="s">
        <v>4530</v>
      </c>
      <c r="AC672" t="s">
        <v>89</v>
      </c>
      <c r="AD672" t="str">
        <f t="shared" si="10"/>
        <v>10-60</v>
      </c>
      <c r="AE672" t="str">
        <f>VLOOKUP(AD672,'Main_Sub Desc'!C:D,2,)</f>
        <v>LPC from invoicing</v>
      </c>
      <c r="AF672" t="str">
        <f>VLOOKUP(VALUE(H672),'Main_Sub Desc'!F:G,2,)</f>
        <v>Wst Rev Late Payment</v>
      </c>
      <c r="AG672">
        <f>IFERROR(VLOOKUP(VALUE(I672),'PC Mapping'!A:F,6,),"")</f>
        <v>10514</v>
      </c>
      <c r="AH672" s="13" t="str">
        <f>VLOOKUP(AG672,'PC Mapping'!L:M,2,)</f>
        <v>Bolivar Sewer</v>
      </c>
    </row>
    <row r="673" spans="1:34" x14ac:dyDescent="0.2">
      <c r="A673" t="s">
        <v>6822</v>
      </c>
      <c r="B673" t="s">
        <v>6779</v>
      </c>
      <c r="C673" t="s">
        <v>4519</v>
      </c>
      <c r="D673" t="s">
        <v>4520</v>
      </c>
      <c r="E673" s="3">
        <v>45818</v>
      </c>
      <c r="F673" t="s">
        <v>44</v>
      </c>
      <c r="G673" t="s">
        <v>3742</v>
      </c>
      <c r="H673" t="s">
        <v>3716</v>
      </c>
      <c r="I673" t="s">
        <v>4534</v>
      </c>
      <c r="J673" t="s">
        <v>4522</v>
      </c>
      <c r="K673" s="2">
        <v>-5</v>
      </c>
      <c r="L673" t="s">
        <v>44</v>
      </c>
      <c r="M673" s="2">
        <v>-5</v>
      </c>
      <c r="N673" t="s">
        <v>4523</v>
      </c>
      <c r="O673" t="s">
        <v>4524</v>
      </c>
      <c r="P673" t="s">
        <v>6823</v>
      </c>
      <c r="Q673" t="s">
        <v>6824</v>
      </c>
      <c r="R673" t="s">
        <v>44</v>
      </c>
      <c r="S673" t="s">
        <v>4527</v>
      </c>
      <c r="T673" s="3">
        <v>45818</v>
      </c>
      <c r="U673" s="3">
        <v>45819</v>
      </c>
      <c r="V673" s="2">
        <v>0</v>
      </c>
      <c r="W673" t="s">
        <v>44</v>
      </c>
      <c r="X673" t="s">
        <v>44</v>
      </c>
      <c r="Y673" t="s">
        <v>6825</v>
      </c>
      <c r="Z673" t="s">
        <v>693</v>
      </c>
      <c r="AA673" t="s">
        <v>4529</v>
      </c>
      <c r="AB673" t="s">
        <v>4530</v>
      </c>
      <c r="AC673" t="s">
        <v>89</v>
      </c>
      <c r="AD673" t="str">
        <f t="shared" si="10"/>
        <v>10-60</v>
      </c>
      <c r="AE673" t="str">
        <f>VLOOKUP(AD673,'Main_Sub Desc'!C:D,2,)</f>
        <v>LPC from invoicing</v>
      </c>
      <c r="AF673" t="str">
        <f>VLOOKUP(VALUE(H673),'Main_Sub Desc'!F:G,2,)</f>
        <v>Wst Rev Late Payment</v>
      </c>
      <c r="AG673">
        <f>IFERROR(VLOOKUP(VALUE(I673),'PC Mapping'!A:F,6,),"")</f>
        <v>10514</v>
      </c>
      <c r="AH673" s="13" t="str">
        <f>VLOOKUP(AG673,'PC Mapping'!L:M,2,)</f>
        <v>Bolivar Sewer</v>
      </c>
    </row>
    <row r="674" spans="1:34" x14ac:dyDescent="0.2">
      <c r="A674" t="s">
        <v>6822</v>
      </c>
      <c r="B674" t="s">
        <v>6779</v>
      </c>
      <c r="C674" t="s">
        <v>4519</v>
      </c>
      <c r="D674" t="s">
        <v>4520</v>
      </c>
      <c r="E674" s="3">
        <v>45818</v>
      </c>
      <c r="F674" t="s">
        <v>44</v>
      </c>
      <c r="G674" t="s">
        <v>3742</v>
      </c>
      <c r="H674" t="s">
        <v>3722</v>
      </c>
      <c r="I674" t="s">
        <v>4538</v>
      </c>
      <c r="J674" t="s">
        <v>4522</v>
      </c>
      <c r="K674" s="2">
        <v>-5</v>
      </c>
      <c r="L674" t="s">
        <v>44</v>
      </c>
      <c r="M674" s="2">
        <v>-5</v>
      </c>
      <c r="N674" t="s">
        <v>4523</v>
      </c>
      <c r="O674" t="s">
        <v>4524</v>
      </c>
      <c r="P674" t="s">
        <v>6823</v>
      </c>
      <c r="Q674" t="s">
        <v>6826</v>
      </c>
      <c r="R674" t="s">
        <v>44</v>
      </c>
      <c r="S674" t="s">
        <v>4527</v>
      </c>
      <c r="T674" s="3">
        <v>45818</v>
      </c>
      <c r="U674" s="3">
        <v>45819</v>
      </c>
      <c r="V674" s="2">
        <v>0</v>
      </c>
      <c r="W674" t="s">
        <v>44</v>
      </c>
      <c r="X674" t="s">
        <v>44</v>
      </c>
      <c r="Y674" t="s">
        <v>6827</v>
      </c>
      <c r="Z674" t="s">
        <v>693</v>
      </c>
      <c r="AA674" t="s">
        <v>4529</v>
      </c>
      <c r="AB674" t="s">
        <v>4530</v>
      </c>
      <c r="AC674" t="s">
        <v>89</v>
      </c>
      <c r="AD674" t="str">
        <f t="shared" si="10"/>
        <v>10-60</v>
      </c>
      <c r="AE674" t="str">
        <f>VLOOKUP(AD674,'Main_Sub Desc'!C:D,2,)</f>
        <v>LPC from invoicing</v>
      </c>
      <c r="AF674" t="str">
        <f>VLOOKUP(VALUE(H674),'Main_Sub Desc'!F:G,2,)</f>
        <v>Wtr Rev Late Payment</v>
      </c>
      <c r="AG674">
        <f>IFERROR(VLOOKUP(VALUE(I674),'PC Mapping'!A:F,6,),"")</f>
        <v>10469</v>
      </c>
      <c r="AH674" s="13" t="str">
        <f>VLOOKUP(AG674,'PC Mapping'!L:M,2,)</f>
        <v>Bolivar Water</v>
      </c>
    </row>
    <row r="675" spans="1:34" x14ac:dyDescent="0.2">
      <c r="A675" t="s">
        <v>6828</v>
      </c>
      <c r="B675" t="s">
        <v>6779</v>
      </c>
      <c r="C675" t="s">
        <v>4519</v>
      </c>
      <c r="D675" t="s">
        <v>4520</v>
      </c>
      <c r="E675" s="3">
        <v>45818</v>
      </c>
      <c r="F675" t="s">
        <v>44</v>
      </c>
      <c r="G675" t="s">
        <v>3742</v>
      </c>
      <c r="H675" t="s">
        <v>3722</v>
      </c>
      <c r="I675" t="s">
        <v>4538</v>
      </c>
      <c r="J675" t="s">
        <v>4522</v>
      </c>
      <c r="K675" s="2">
        <v>-5</v>
      </c>
      <c r="L675" t="s">
        <v>44</v>
      </c>
      <c r="M675" s="2">
        <v>-5</v>
      </c>
      <c r="N675" t="s">
        <v>4523</v>
      </c>
      <c r="O675" t="s">
        <v>4524</v>
      </c>
      <c r="P675" t="s">
        <v>6829</v>
      </c>
      <c r="Q675" t="s">
        <v>6830</v>
      </c>
      <c r="R675" t="s">
        <v>44</v>
      </c>
      <c r="S675" t="s">
        <v>4527</v>
      </c>
      <c r="T675" s="3">
        <v>45818</v>
      </c>
      <c r="U675" s="3">
        <v>45819</v>
      </c>
      <c r="V675" s="2">
        <v>0</v>
      </c>
      <c r="W675" t="s">
        <v>44</v>
      </c>
      <c r="X675" t="s">
        <v>44</v>
      </c>
      <c r="Y675" t="s">
        <v>6831</v>
      </c>
      <c r="Z675" t="s">
        <v>1037</v>
      </c>
      <c r="AA675" t="s">
        <v>4529</v>
      </c>
      <c r="AB675" t="s">
        <v>4530</v>
      </c>
      <c r="AC675" t="s">
        <v>89</v>
      </c>
      <c r="AD675" t="str">
        <f t="shared" si="10"/>
        <v>10-60</v>
      </c>
      <c r="AE675" t="str">
        <f>VLOOKUP(AD675,'Main_Sub Desc'!C:D,2,)</f>
        <v>LPC from invoicing</v>
      </c>
      <c r="AF675" t="str">
        <f>VLOOKUP(VALUE(H675),'Main_Sub Desc'!F:G,2,)</f>
        <v>Wtr Rev Late Payment</v>
      </c>
      <c r="AG675">
        <f>IFERROR(VLOOKUP(VALUE(I675),'PC Mapping'!A:F,6,),"")</f>
        <v>10469</v>
      </c>
      <c r="AH675" s="13" t="str">
        <f>VLOOKUP(AG675,'PC Mapping'!L:M,2,)</f>
        <v>Bolivar Water</v>
      </c>
    </row>
    <row r="676" spans="1:34" x14ac:dyDescent="0.2">
      <c r="A676" t="s">
        <v>6828</v>
      </c>
      <c r="B676" t="s">
        <v>6779</v>
      </c>
      <c r="C676" t="s">
        <v>4519</v>
      </c>
      <c r="D676" t="s">
        <v>4520</v>
      </c>
      <c r="E676" s="3">
        <v>45818</v>
      </c>
      <c r="F676" t="s">
        <v>44</v>
      </c>
      <c r="G676" t="s">
        <v>3742</v>
      </c>
      <c r="H676" t="s">
        <v>3716</v>
      </c>
      <c r="I676" t="s">
        <v>4534</v>
      </c>
      <c r="J676" t="s">
        <v>4522</v>
      </c>
      <c r="K676" s="2">
        <v>-5</v>
      </c>
      <c r="L676" t="s">
        <v>44</v>
      </c>
      <c r="M676" s="2">
        <v>-5</v>
      </c>
      <c r="N676" t="s">
        <v>4523</v>
      </c>
      <c r="O676" t="s">
        <v>4524</v>
      </c>
      <c r="P676" t="s">
        <v>6829</v>
      </c>
      <c r="Q676" t="s">
        <v>6832</v>
      </c>
      <c r="R676" t="s">
        <v>44</v>
      </c>
      <c r="S676" t="s">
        <v>4527</v>
      </c>
      <c r="T676" s="3">
        <v>45818</v>
      </c>
      <c r="U676" s="3">
        <v>45819</v>
      </c>
      <c r="V676" s="2">
        <v>0</v>
      </c>
      <c r="W676" t="s">
        <v>44</v>
      </c>
      <c r="X676" t="s">
        <v>44</v>
      </c>
      <c r="Y676" t="s">
        <v>6833</v>
      </c>
      <c r="Z676" t="s">
        <v>1037</v>
      </c>
      <c r="AA676" t="s">
        <v>4529</v>
      </c>
      <c r="AB676" t="s">
        <v>4530</v>
      </c>
      <c r="AC676" t="s">
        <v>89</v>
      </c>
      <c r="AD676" t="str">
        <f t="shared" si="10"/>
        <v>10-60</v>
      </c>
      <c r="AE676" t="str">
        <f>VLOOKUP(AD676,'Main_Sub Desc'!C:D,2,)</f>
        <v>LPC from invoicing</v>
      </c>
      <c r="AF676" t="str">
        <f>VLOOKUP(VALUE(H676),'Main_Sub Desc'!F:G,2,)</f>
        <v>Wst Rev Late Payment</v>
      </c>
      <c r="AG676">
        <f>IFERROR(VLOOKUP(VALUE(I676),'PC Mapping'!A:F,6,),"")</f>
        <v>10514</v>
      </c>
      <c r="AH676" s="13" t="str">
        <f>VLOOKUP(AG676,'PC Mapping'!L:M,2,)</f>
        <v>Bolivar Sewer</v>
      </c>
    </row>
    <row r="677" spans="1:34" x14ac:dyDescent="0.2">
      <c r="A677" t="s">
        <v>6834</v>
      </c>
      <c r="B677" t="s">
        <v>6767</v>
      </c>
      <c r="C677" t="s">
        <v>4519</v>
      </c>
      <c r="D677" t="s">
        <v>4520</v>
      </c>
      <c r="E677" s="3">
        <v>45818</v>
      </c>
      <c r="F677" t="s">
        <v>44</v>
      </c>
      <c r="G677" t="s">
        <v>3742</v>
      </c>
      <c r="H677" t="s">
        <v>3716</v>
      </c>
      <c r="I677" t="s">
        <v>4534</v>
      </c>
      <c r="J677" t="s">
        <v>4522</v>
      </c>
      <c r="K677" s="2">
        <v>-5</v>
      </c>
      <c r="L677" t="s">
        <v>44</v>
      </c>
      <c r="M677" s="2">
        <v>-5</v>
      </c>
      <c r="N677" t="s">
        <v>4523</v>
      </c>
      <c r="O677" t="s">
        <v>4524</v>
      </c>
      <c r="P677" t="s">
        <v>6835</v>
      </c>
      <c r="Q677" t="s">
        <v>6836</v>
      </c>
      <c r="R677" t="s">
        <v>44</v>
      </c>
      <c r="S677" t="s">
        <v>4527</v>
      </c>
      <c r="T677" s="3">
        <v>45818</v>
      </c>
      <c r="U677" s="3">
        <v>45819</v>
      </c>
      <c r="V677" s="2">
        <v>0</v>
      </c>
      <c r="W677" t="s">
        <v>44</v>
      </c>
      <c r="X677" t="s">
        <v>44</v>
      </c>
      <c r="Y677" t="s">
        <v>6837</v>
      </c>
      <c r="Z677" t="s">
        <v>6838</v>
      </c>
      <c r="AA677" t="s">
        <v>4529</v>
      </c>
      <c r="AB677" t="s">
        <v>4530</v>
      </c>
      <c r="AC677" t="s">
        <v>89</v>
      </c>
      <c r="AD677" t="str">
        <f t="shared" si="10"/>
        <v>10-60</v>
      </c>
      <c r="AE677" t="str">
        <f>VLOOKUP(AD677,'Main_Sub Desc'!C:D,2,)</f>
        <v>LPC from invoicing</v>
      </c>
      <c r="AF677" t="str">
        <f>VLOOKUP(VALUE(H677),'Main_Sub Desc'!F:G,2,)</f>
        <v>Wst Rev Late Payment</v>
      </c>
      <c r="AG677">
        <f>IFERROR(VLOOKUP(VALUE(I677),'PC Mapping'!A:F,6,),"")</f>
        <v>10514</v>
      </c>
      <c r="AH677" s="13" t="str">
        <f>VLOOKUP(AG677,'PC Mapping'!L:M,2,)</f>
        <v>Bolivar Sewer</v>
      </c>
    </row>
    <row r="678" spans="1:34" x14ac:dyDescent="0.2">
      <c r="A678" t="s">
        <v>6839</v>
      </c>
      <c r="B678" t="s">
        <v>6754</v>
      </c>
      <c r="C678" t="s">
        <v>4519</v>
      </c>
      <c r="D678" t="s">
        <v>4520</v>
      </c>
      <c r="E678" s="3">
        <v>45818</v>
      </c>
      <c r="F678" t="s">
        <v>44</v>
      </c>
      <c r="G678" t="s">
        <v>3742</v>
      </c>
      <c r="H678" t="s">
        <v>3716</v>
      </c>
      <c r="I678" t="s">
        <v>4534</v>
      </c>
      <c r="J678" t="s">
        <v>4522</v>
      </c>
      <c r="K678" s="2">
        <v>-10.24</v>
      </c>
      <c r="L678" t="s">
        <v>44</v>
      </c>
      <c r="M678" s="2">
        <v>-10.24</v>
      </c>
      <c r="N678" t="s">
        <v>4523</v>
      </c>
      <c r="O678" t="s">
        <v>4524</v>
      </c>
      <c r="P678" t="s">
        <v>6840</v>
      </c>
      <c r="Q678" t="s">
        <v>6841</v>
      </c>
      <c r="R678" t="s">
        <v>44</v>
      </c>
      <c r="S678" t="s">
        <v>4527</v>
      </c>
      <c r="T678" s="3">
        <v>45818</v>
      </c>
      <c r="U678" s="3">
        <v>45819</v>
      </c>
      <c r="V678" s="2">
        <v>0</v>
      </c>
      <c r="W678" t="s">
        <v>44</v>
      </c>
      <c r="X678" t="s">
        <v>44</v>
      </c>
      <c r="Y678" t="s">
        <v>6842</v>
      </c>
      <c r="Z678" t="s">
        <v>921</v>
      </c>
      <c r="AA678" t="s">
        <v>4529</v>
      </c>
      <c r="AB678" t="s">
        <v>4530</v>
      </c>
      <c r="AC678" t="s">
        <v>89</v>
      </c>
      <c r="AD678" t="str">
        <f t="shared" si="10"/>
        <v>10-60</v>
      </c>
      <c r="AE678" t="str">
        <f>VLOOKUP(AD678,'Main_Sub Desc'!C:D,2,)</f>
        <v>LPC from invoicing</v>
      </c>
      <c r="AF678" t="str">
        <f>VLOOKUP(VALUE(H678),'Main_Sub Desc'!F:G,2,)</f>
        <v>Wst Rev Late Payment</v>
      </c>
      <c r="AG678">
        <f>IFERROR(VLOOKUP(VALUE(I678),'PC Mapping'!A:F,6,),"")</f>
        <v>10514</v>
      </c>
      <c r="AH678" s="13" t="str">
        <f>VLOOKUP(AG678,'PC Mapping'!L:M,2,)</f>
        <v>Bolivar Sewer</v>
      </c>
    </row>
    <row r="679" spans="1:34" x14ac:dyDescent="0.2">
      <c r="A679" t="s">
        <v>6839</v>
      </c>
      <c r="B679" t="s">
        <v>6754</v>
      </c>
      <c r="C679" t="s">
        <v>4519</v>
      </c>
      <c r="D679" t="s">
        <v>4520</v>
      </c>
      <c r="E679" s="3">
        <v>45818</v>
      </c>
      <c r="F679" t="s">
        <v>44</v>
      </c>
      <c r="G679" t="s">
        <v>3742</v>
      </c>
      <c r="H679" t="s">
        <v>3722</v>
      </c>
      <c r="I679" t="s">
        <v>4538</v>
      </c>
      <c r="J679" t="s">
        <v>4522</v>
      </c>
      <c r="K679" s="2">
        <v>-7.34</v>
      </c>
      <c r="L679" t="s">
        <v>44</v>
      </c>
      <c r="M679" s="2">
        <v>-7.34</v>
      </c>
      <c r="N679" t="s">
        <v>4523</v>
      </c>
      <c r="O679" t="s">
        <v>4524</v>
      </c>
      <c r="P679" t="s">
        <v>6840</v>
      </c>
      <c r="Q679" t="s">
        <v>6843</v>
      </c>
      <c r="R679" t="s">
        <v>44</v>
      </c>
      <c r="S679" t="s">
        <v>4527</v>
      </c>
      <c r="T679" s="3">
        <v>45818</v>
      </c>
      <c r="U679" s="3">
        <v>45819</v>
      </c>
      <c r="V679" s="2">
        <v>0</v>
      </c>
      <c r="W679" t="s">
        <v>44</v>
      </c>
      <c r="X679" t="s">
        <v>44</v>
      </c>
      <c r="Y679" t="s">
        <v>6844</v>
      </c>
      <c r="Z679" t="s">
        <v>921</v>
      </c>
      <c r="AA679" t="s">
        <v>4529</v>
      </c>
      <c r="AB679" t="s">
        <v>4530</v>
      </c>
      <c r="AC679" t="s">
        <v>89</v>
      </c>
      <c r="AD679" t="str">
        <f t="shared" si="10"/>
        <v>10-60</v>
      </c>
      <c r="AE679" t="str">
        <f>VLOOKUP(AD679,'Main_Sub Desc'!C:D,2,)</f>
        <v>LPC from invoicing</v>
      </c>
      <c r="AF679" t="str">
        <f>VLOOKUP(VALUE(H679),'Main_Sub Desc'!F:G,2,)</f>
        <v>Wtr Rev Late Payment</v>
      </c>
      <c r="AG679">
        <f>IFERROR(VLOOKUP(VALUE(I679),'PC Mapping'!A:F,6,),"")</f>
        <v>10469</v>
      </c>
      <c r="AH679" s="13" t="str">
        <f>VLOOKUP(AG679,'PC Mapping'!L:M,2,)</f>
        <v>Bolivar Water</v>
      </c>
    </row>
    <row r="680" spans="1:34" x14ac:dyDescent="0.2">
      <c r="A680" t="s">
        <v>6845</v>
      </c>
      <c r="B680" t="s">
        <v>6754</v>
      </c>
      <c r="C680" t="s">
        <v>4519</v>
      </c>
      <c r="D680" t="s">
        <v>4520</v>
      </c>
      <c r="E680" s="3">
        <v>45818</v>
      </c>
      <c r="F680" t="s">
        <v>44</v>
      </c>
      <c r="G680" t="s">
        <v>3742</v>
      </c>
      <c r="H680" t="s">
        <v>3716</v>
      </c>
      <c r="I680" t="s">
        <v>4534</v>
      </c>
      <c r="J680" t="s">
        <v>4522</v>
      </c>
      <c r="K680" s="2">
        <v>-5</v>
      </c>
      <c r="L680" t="s">
        <v>44</v>
      </c>
      <c r="M680" s="2">
        <v>-5</v>
      </c>
      <c r="N680" t="s">
        <v>4523</v>
      </c>
      <c r="O680" t="s">
        <v>4524</v>
      </c>
      <c r="P680" t="s">
        <v>6846</v>
      </c>
      <c r="Q680" t="s">
        <v>6847</v>
      </c>
      <c r="R680" t="s">
        <v>44</v>
      </c>
      <c r="S680" t="s">
        <v>4527</v>
      </c>
      <c r="T680" s="3">
        <v>45818</v>
      </c>
      <c r="U680" s="3">
        <v>45819</v>
      </c>
      <c r="V680" s="2">
        <v>0</v>
      </c>
      <c r="W680" t="s">
        <v>44</v>
      </c>
      <c r="X680" t="s">
        <v>44</v>
      </c>
      <c r="Y680" t="s">
        <v>6848</v>
      </c>
      <c r="Z680" t="s">
        <v>1182</v>
      </c>
      <c r="AA680" t="s">
        <v>4529</v>
      </c>
      <c r="AB680" t="s">
        <v>4530</v>
      </c>
      <c r="AC680" t="s">
        <v>89</v>
      </c>
      <c r="AD680" t="str">
        <f t="shared" si="10"/>
        <v>10-60</v>
      </c>
      <c r="AE680" t="str">
        <f>VLOOKUP(AD680,'Main_Sub Desc'!C:D,2,)</f>
        <v>LPC from invoicing</v>
      </c>
      <c r="AF680" t="str">
        <f>VLOOKUP(VALUE(H680),'Main_Sub Desc'!F:G,2,)</f>
        <v>Wst Rev Late Payment</v>
      </c>
      <c r="AG680">
        <f>IFERROR(VLOOKUP(VALUE(I680),'PC Mapping'!A:F,6,),"")</f>
        <v>10514</v>
      </c>
      <c r="AH680" s="13" t="str">
        <f>VLOOKUP(AG680,'PC Mapping'!L:M,2,)</f>
        <v>Bolivar Sewer</v>
      </c>
    </row>
    <row r="681" spans="1:34" x14ac:dyDescent="0.2">
      <c r="A681" t="s">
        <v>6845</v>
      </c>
      <c r="B681" t="s">
        <v>6754</v>
      </c>
      <c r="C681" t="s">
        <v>4519</v>
      </c>
      <c r="D681" t="s">
        <v>4520</v>
      </c>
      <c r="E681" s="3">
        <v>45818</v>
      </c>
      <c r="F681" t="s">
        <v>44</v>
      </c>
      <c r="G681" t="s">
        <v>3742</v>
      </c>
      <c r="H681" t="s">
        <v>3722</v>
      </c>
      <c r="I681" t="s">
        <v>4538</v>
      </c>
      <c r="J681" t="s">
        <v>4522</v>
      </c>
      <c r="K681" s="2">
        <v>-5</v>
      </c>
      <c r="L681" t="s">
        <v>44</v>
      </c>
      <c r="M681" s="2">
        <v>-5</v>
      </c>
      <c r="N681" t="s">
        <v>4523</v>
      </c>
      <c r="O681" t="s">
        <v>4524</v>
      </c>
      <c r="P681" t="s">
        <v>6846</v>
      </c>
      <c r="Q681" t="s">
        <v>6849</v>
      </c>
      <c r="R681" t="s">
        <v>44</v>
      </c>
      <c r="S681" t="s">
        <v>4527</v>
      </c>
      <c r="T681" s="3">
        <v>45818</v>
      </c>
      <c r="U681" s="3">
        <v>45819</v>
      </c>
      <c r="V681" s="2">
        <v>0</v>
      </c>
      <c r="W681" t="s">
        <v>44</v>
      </c>
      <c r="X681" t="s">
        <v>44</v>
      </c>
      <c r="Y681" t="s">
        <v>6850</v>
      </c>
      <c r="Z681" t="s">
        <v>1182</v>
      </c>
      <c r="AA681" t="s">
        <v>4529</v>
      </c>
      <c r="AB681" t="s">
        <v>4530</v>
      </c>
      <c r="AC681" t="s">
        <v>89</v>
      </c>
      <c r="AD681" t="str">
        <f t="shared" si="10"/>
        <v>10-60</v>
      </c>
      <c r="AE681" t="str">
        <f>VLOOKUP(AD681,'Main_Sub Desc'!C:D,2,)</f>
        <v>LPC from invoicing</v>
      </c>
      <c r="AF681" t="str">
        <f>VLOOKUP(VALUE(H681),'Main_Sub Desc'!F:G,2,)</f>
        <v>Wtr Rev Late Payment</v>
      </c>
      <c r="AG681">
        <f>IFERROR(VLOOKUP(VALUE(I681),'PC Mapping'!A:F,6,),"")</f>
        <v>10469</v>
      </c>
      <c r="AH681" s="13" t="str">
        <f>VLOOKUP(AG681,'PC Mapping'!L:M,2,)</f>
        <v>Bolivar Water</v>
      </c>
    </row>
    <row r="682" spans="1:34" x14ac:dyDescent="0.2">
      <c r="A682" t="s">
        <v>6851</v>
      </c>
      <c r="B682" t="s">
        <v>6754</v>
      </c>
      <c r="C682" t="s">
        <v>4519</v>
      </c>
      <c r="D682" t="s">
        <v>4520</v>
      </c>
      <c r="E682" s="3">
        <v>45818</v>
      </c>
      <c r="F682" t="s">
        <v>44</v>
      </c>
      <c r="G682" t="s">
        <v>3742</v>
      </c>
      <c r="H682" t="s">
        <v>3716</v>
      </c>
      <c r="I682" t="s">
        <v>4534</v>
      </c>
      <c r="J682" t="s">
        <v>4522</v>
      </c>
      <c r="K682" s="2">
        <v>-5</v>
      </c>
      <c r="L682" t="s">
        <v>44</v>
      </c>
      <c r="M682" s="2">
        <v>-5</v>
      </c>
      <c r="N682" t="s">
        <v>4523</v>
      </c>
      <c r="O682" t="s">
        <v>4524</v>
      </c>
      <c r="P682" t="s">
        <v>6852</v>
      </c>
      <c r="Q682" t="s">
        <v>6853</v>
      </c>
      <c r="R682" t="s">
        <v>44</v>
      </c>
      <c r="S682" t="s">
        <v>4527</v>
      </c>
      <c r="T682" s="3">
        <v>45818</v>
      </c>
      <c r="U682" s="3">
        <v>45819</v>
      </c>
      <c r="V682" s="2">
        <v>0</v>
      </c>
      <c r="W682" t="s">
        <v>44</v>
      </c>
      <c r="X682" t="s">
        <v>44</v>
      </c>
      <c r="Y682" t="s">
        <v>6854</v>
      </c>
      <c r="Z682" t="s">
        <v>1477</v>
      </c>
      <c r="AA682" t="s">
        <v>4529</v>
      </c>
      <c r="AB682" t="s">
        <v>4530</v>
      </c>
      <c r="AC682" t="s">
        <v>89</v>
      </c>
      <c r="AD682" t="str">
        <f t="shared" si="10"/>
        <v>10-60</v>
      </c>
      <c r="AE682" t="str">
        <f>VLOOKUP(AD682,'Main_Sub Desc'!C:D,2,)</f>
        <v>LPC from invoicing</v>
      </c>
      <c r="AF682" t="str">
        <f>VLOOKUP(VALUE(H682),'Main_Sub Desc'!F:G,2,)</f>
        <v>Wst Rev Late Payment</v>
      </c>
      <c r="AG682">
        <f>IFERROR(VLOOKUP(VALUE(I682),'PC Mapping'!A:F,6,),"")</f>
        <v>10514</v>
      </c>
      <c r="AH682" s="13" t="str">
        <f>VLOOKUP(AG682,'PC Mapping'!L:M,2,)</f>
        <v>Bolivar Sewer</v>
      </c>
    </row>
    <row r="683" spans="1:34" x14ac:dyDescent="0.2">
      <c r="A683" t="s">
        <v>6855</v>
      </c>
      <c r="B683" t="s">
        <v>6754</v>
      </c>
      <c r="C683" t="s">
        <v>4519</v>
      </c>
      <c r="D683" t="s">
        <v>4520</v>
      </c>
      <c r="E683" s="3">
        <v>45818</v>
      </c>
      <c r="F683" t="s">
        <v>44</v>
      </c>
      <c r="G683" t="s">
        <v>3742</v>
      </c>
      <c r="H683" t="s">
        <v>3716</v>
      </c>
      <c r="I683" t="s">
        <v>4534</v>
      </c>
      <c r="J683" t="s">
        <v>4522</v>
      </c>
      <c r="K683" s="2">
        <v>-5</v>
      </c>
      <c r="L683" t="s">
        <v>44</v>
      </c>
      <c r="M683" s="2">
        <v>-5</v>
      </c>
      <c r="N683" t="s">
        <v>4523</v>
      </c>
      <c r="O683" t="s">
        <v>4524</v>
      </c>
      <c r="P683" t="s">
        <v>6852</v>
      </c>
      <c r="Q683" t="s">
        <v>6856</v>
      </c>
      <c r="R683" t="s">
        <v>44</v>
      </c>
      <c r="S683" t="s">
        <v>4527</v>
      </c>
      <c r="T683" s="3">
        <v>45818</v>
      </c>
      <c r="U683" s="3">
        <v>45819</v>
      </c>
      <c r="V683" s="2">
        <v>0</v>
      </c>
      <c r="W683" t="s">
        <v>44</v>
      </c>
      <c r="X683" t="s">
        <v>44</v>
      </c>
      <c r="Y683" t="s">
        <v>6857</v>
      </c>
      <c r="Z683" t="s">
        <v>134</v>
      </c>
      <c r="AA683" t="s">
        <v>4529</v>
      </c>
      <c r="AB683" t="s">
        <v>4530</v>
      </c>
      <c r="AC683" t="s">
        <v>89</v>
      </c>
      <c r="AD683" t="str">
        <f t="shared" si="10"/>
        <v>10-60</v>
      </c>
      <c r="AE683" t="str">
        <f>VLOOKUP(AD683,'Main_Sub Desc'!C:D,2,)</f>
        <v>LPC from invoicing</v>
      </c>
      <c r="AF683" t="str">
        <f>VLOOKUP(VALUE(H683),'Main_Sub Desc'!F:G,2,)</f>
        <v>Wst Rev Late Payment</v>
      </c>
      <c r="AG683">
        <f>IFERROR(VLOOKUP(VALUE(I683),'PC Mapping'!A:F,6,),"")</f>
        <v>10514</v>
      </c>
      <c r="AH683" s="13" t="str">
        <f>VLOOKUP(AG683,'PC Mapping'!L:M,2,)</f>
        <v>Bolivar Sewer</v>
      </c>
    </row>
    <row r="684" spans="1:34" x14ac:dyDescent="0.2">
      <c r="A684" t="s">
        <v>6855</v>
      </c>
      <c r="B684" t="s">
        <v>6754</v>
      </c>
      <c r="C684" t="s">
        <v>4519</v>
      </c>
      <c r="D684" t="s">
        <v>4520</v>
      </c>
      <c r="E684" s="3">
        <v>45818</v>
      </c>
      <c r="F684" t="s">
        <v>44</v>
      </c>
      <c r="G684" t="s">
        <v>3742</v>
      </c>
      <c r="H684" t="s">
        <v>3722</v>
      </c>
      <c r="I684" t="s">
        <v>4538</v>
      </c>
      <c r="J684" t="s">
        <v>4522</v>
      </c>
      <c r="K684" s="2">
        <v>-5</v>
      </c>
      <c r="L684" t="s">
        <v>44</v>
      </c>
      <c r="M684" s="2">
        <v>-5</v>
      </c>
      <c r="N684" t="s">
        <v>4523</v>
      </c>
      <c r="O684" t="s">
        <v>4524</v>
      </c>
      <c r="P684" t="s">
        <v>6852</v>
      </c>
      <c r="Q684" t="s">
        <v>6858</v>
      </c>
      <c r="R684" t="s">
        <v>44</v>
      </c>
      <c r="S684" t="s">
        <v>4527</v>
      </c>
      <c r="T684" s="3">
        <v>45818</v>
      </c>
      <c r="U684" s="3">
        <v>45819</v>
      </c>
      <c r="V684" s="2">
        <v>0</v>
      </c>
      <c r="W684" t="s">
        <v>44</v>
      </c>
      <c r="X684" t="s">
        <v>44</v>
      </c>
      <c r="Y684" t="s">
        <v>6859</v>
      </c>
      <c r="Z684" t="s">
        <v>134</v>
      </c>
      <c r="AA684" t="s">
        <v>4529</v>
      </c>
      <c r="AB684" t="s">
        <v>4530</v>
      </c>
      <c r="AC684" t="s">
        <v>89</v>
      </c>
      <c r="AD684" t="str">
        <f t="shared" si="10"/>
        <v>10-60</v>
      </c>
      <c r="AE684" t="str">
        <f>VLOOKUP(AD684,'Main_Sub Desc'!C:D,2,)</f>
        <v>LPC from invoicing</v>
      </c>
      <c r="AF684" t="str">
        <f>VLOOKUP(VALUE(H684),'Main_Sub Desc'!F:G,2,)</f>
        <v>Wtr Rev Late Payment</v>
      </c>
      <c r="AG684">
        <f>IFERROR(VLOOKUP(VALUE(I684),'PC Mapping'!A:F,6,),"")</f>
        <v>10469</v>
      </c>
      <c r="AH684" s="13" t="str">
        <f>VLOOKUP(AG684,'PC Mapping'!L:M,2,)</f>
        <v>Bolivar Water</v>
      </c>
    </row>
    <row r="685" spans="1:34" x14ac:dyDescent="0.2">
      <c r="A685" t="s">
        <v>6860</v>
      </c>
      <c r="B685" t="s">
        <v>6754</v>
      </c>
      <c r="C685" t="s">
        <v>4519</v>
      </c>
      <c r="D685" t="s">
        <v>4520</v>
      </c>
      <c r="E685" s="3">
        <v>45818</v>
      </c>
      <c r="F685" t="s">
        <v>44</v>
      </c>
      <c r="G685" t="s">
        <v>3742</v>
      </c>
      <c r="H685" t="s">
        <v>3716</v>
      </c>
      <c r="I685" t="s">
        <v>4534</v>
      </c>
      <c r="J685" t="s">
        <v>4522</v>
      </c>
      <c r="K685" s="2">
        <v>-5</v>
      </c>
      <c r="L685" t="s">
        <v>44</v>
      </c>
      <c r="M685" s="2">
        <v>-5</v>
      </c>
      <c r="N685" t="s">
        <v>4523</v>
      </c>
      <c r="O685" t="s">
        <v>4524</v>
      </c>
      <c r="P685" t="s">
        <v>6861</v>
      </c>
      <c r="Q685" t="s">
        <v>6862</v>
      </c>
      <c r="R685" t="s">
        <v>44</v>
      </c>
      <c r="S685" t="s">
        <v>4527</v>
      </c>
      <c r="T685" s="3">
        <v>45818</v>
      </c>
      <c r="U685" s="3">
        <v>45819</v>
      </c>
      <c r="V685" s="2">
        <v>0</v>
      </c>
      <c r="W685" t="s">
        <v>44</v>
      </c>
      <c r="X685" t="s">
        <v>44</v>
      </c>
      <c r="Y685" t="s">
        <v>6863</v>
      </c>
      <c r="Z685" t="s">
        <v>798</v>
      </c>
      <c r="AA685" t="s">
        <v>4529</v>
      </c>
      <c r="AB685" t="s">
        <v>4530</v>
      </c>
      <c r="AC685" t="s">
        <v>89</v>
      </c>
      <c r="AD685" t="str">
        <f t="shared" si="10"/>
        <v>10-60</v>
      </c>
      <c r="AE685" t="str">
        <f>VLOOKUP(AD685,'Main_Sub Desc'!C:D,2,)</f>
        <v>LPC from invoicing</v>
      </c>
      <c r="AF685" t="str">
        <f>VLOOKUP(VALUE(H685),'Main_Sub Desc'!F:G,2,)</f>
        <v>Wst Rev Late Payment</v>
      </c>
      <c r="AG685">
        <f>IFERROR(VLOOKUP(VALUE(I685),'PC Mapping'!A:F,6,),"")</f>
        <v>10514</v>
      </c>
      <c r="AH685" s="13" t="str">
        <f>VLOOKUP(AG685,'PC Mapping'!L:M,2,)</f>
        <v>Bolivar Sewer</v>
      </c>
    </row>
    <row r="686" spans="1:34" x14ac:dyDescent="0.2">
      <c r="A686" t="s">
        <v>6860</v>
      </c>
      <c r="B686" t="s">
        <v>6754</v>
      </c>
      <c r="C686" t="s">
        <v>4519</v>
      </c>
      <c r="D686" t="s">
        <v>4520</v>
      </c>
      <c r="E686" s="3">
        <v>45818</v>
      </c>
      <c r="F686" t="s">
        <v>44</v>
      </c>
      <c r="G686" t="s">
        <v>3742</v>
      </c>
      <c r="H686" t="s">
        <v>3722</v>
      </c>
      <c r="I686" t="s">
        <v>4538</v>
      </c>
      <c r="J686" t="s">
        <v>4522</v>
      </c>
      <c r="K686" s="2">
        <v>-5</v>
      </c>
      <c r="L686" t="s">
        <v>44</v>
      </c>
      <c r="M686" s="2">
        <v>-5</v>
      </c>
      <c r="N686" t="s">
        <v>4523</v>
      </c>
      <c r="O686" t="s">
        <v>4524</v>
      </c>
      <c r="P686" t="s">
        <v>6861</v>
      </c>
      <c r="Q686" t="s">
        <v>6864</v>
      </c>
      <c r="R686" t="s">
        <v>44</v>
      </c>
      <c r="S686" t="s">
        <v>4527</v>
      </c>
      <c r="T686" s="3">
        <v>45818</v>
      </c>
      <c r="U686" s="3">
        <v>45819</v>
      </c>
      <c r="V686" s="2">
        <v>0</v>
      </c>
      <c r="W686" t="s">
        <v>44</v>
      </c>
      <c r="X686" t="s">
        <v>44</v>
      </c>
      <c r="Y686" t="s">
        <v>6865</v>
      </c>
      <c r="Z686" t="s">
        <v>798</v>
      </c>
      <c r="AA686" t="s">
        <v>4529</v>
      </c>
      <c r="AB686" t="s">
        <v>4530</v>
      </c>
      <c r="AC686" t="s">
        <v>89</v>
      </c>
      <c r="AD686" t="str">
        <f t="shared" si="10"/>
        <v>10-60</v>
      </c>
      <c r="AE686" t="str">
        <f>VLOOKUP(AD686,'Main_Sub Desc'!C:D,2,)</f>
        <v>LPC from invoicing</v>
      </c>
      <c r="AF686" t="str">
        <f>VLOOKUP(VALUE(H686),'Main_Sub Desc'!F:G,2,)</f>
        <v>Wtr Rev Late Payment</v>
      </c>
      <c r="AG686">
        <f>IFERROR(VLOOKUP(VALUE(I686),'PC Mapping'!A:F,6,),"")</f>
        <v>10469</v>
      </c>
      <c r="AH686" s="13" t="str">
        <f>VLOOKUP(AG686,'PC Mapping'!L:M,2,)</f>
        <v>Bolivar Water</v>
      </c>
    </row>
    <row r="687" spans="1:34" x14ac:dyDescent="0.2">
      <c r="A687" t="s">
        <v>6866</v>
      </c>
      <c r="B687" t="s">
        <v>6767</v>
      </c>
      <c r="C687" t="s">
        <v>4519</v>
      </c>
      <c r="D687" t="s">
        <v>4520</v>
      </c>
      <c r="E687" s="3">
        <v>45818</v>
      </c>
      <c r="F687" t="s">
        <v>44</v>
      </c>
      <c r="G687" t="s">
        <v>3742</v>
      </c>
      <c r="H687" t="s">
        <v>3716</v>
      </c>
      <c r="I687" t="s">
        <v>4534</v>
      </c>
      <c r="J687" t="s">
        <v>4522</v>
      </c>
      <c r="K687" s="2">
        <v>-5</v>
      </c>
      <c r="L687" t="s">
        <v>44</v>
      </c>
      <c r="M687" s="2">
        <v>-5</v>
      </c>
      <c r="N687" t="s">
        <v>4523</v>
      </c>
      <c r="O687" t="s">
        <v>4524</v>
      </c>
      <c r="P687" t="s">
        <v>6867</v>
      </c>
      <c r="Q687" t="s">
        <v>6868</v>
      </c>
      <c r="R687" t="s">
        <v>44</v>
      </c>
      <c r="S687" t="s">
        <v>4527</v>
      </c>
      <c r="T687" s="3">
        <v>45818</v>
      </c>
      <c r="U687" s="3">
        <v>45819</v>
      </c>
      <c r="V687" s="2">
        <v>0</v>
      </c>
      <c r="W687" t="s">
        <v>44</v>
      </c>
      <c r="X687" t="s">
        <v>44</v>
      </c>
      <c r="Y687" t="s">
        <v>6869</v>
      </c>
      <c r="Z687" t="s">
        <v>6870</v>
      </c>
      <c r="AA687" t="s">
        <v>4529</v>
      </c>
      <c r="AB687" t="s">
        <v>4530</v>
      </c>
      <c r="AC687" t="s">
        <v>89</v>
      </c>
      <c r="AD687" t="str">
        <f t="shared" si="10"/>
        <v>10-60</v>
      </c>
      <c r="AE687" t="str">
        <f>VLOOKUP(AD687,'Main_Sub Desc'!C:D,2,)</f>
        <v>LPC from invoicing</v>
      </c>
      <c r="AF687" t="str">
        <f>VLOOKUP(VALUE(H687),'Main_Sub Desc'!F:G,2,)</f>
        <v>Wst Rev Late Payment</v>
      </c>
      <c r="AG687">
        <f>IFERROR(VLOOKUP(VALUE(I687),'PC Mapping'!A:F,6,),"")</f>
        <v>10514</v>
      </c>
      <c r="AH687" s="13" t="str">
        <f>VLOOKUP(AG687,'PC Mapping'!L:M,2,)</f>
        <v>Bolivar Sewer</v>
      </c>
    </row>
    <row r="688" spans="1:34" x14ac:dyDescent="0.2">
      <c r="A688" t="s">
        <v>6871</v>
      </c>
      <c r="B688" t="s">
        <v>6779</v>
      </c>
      <c r="C688" t="s">
        <v>4519</v>
      </c>
      <c r="D688" t="s">
        <v>4520</v>
      </c>
      <c r="E688" s="3">
        <v>45818</v>
      </c>
      <c r="F688" t="s">
        <v>44</v>
      </c>
      <c r="G688" t="s">
        <v>3742</v>
      </c>
      <c r="H688" t="s">
        <v>3716</v>
      </c>
      <c r="I688" t="s">
        <v>4534</v>
      </c>
      <c r="J688" t="s">
        <v>4522</v>
      </c>
      <c r="K688" s="2">
        <v>-5</v>
      </c>
      <c r="L688" t="s">
        <v>44</v>
      </c>
      <c r="M688" s="2">
        <v>-5</v>
      </c>
      <c r="N688" t="s">
        <v>4523</v>
      </c>
      <c r="O688" t="s">
        <v>4524</v>
      </c>
      <c r="P688" t="s">
        <v>6829</v>
      </c>
      <c r="Q688" t="s">
        <v>6872</v>
      </c>
      <c r="R688" t="s">
        <v>44</v>
      </c>
      <c r="S688" t="s">
        <v>4527</v>
      </c>
      <c r="T688" s="3">
        <v>45818</v>
      </c>
      <c r="U688" s="3">
        <v>45819</v>
      </c>
      <c r="V688" s="2">
        <v>0</v>
      </c>
      <c r="W688" t="s">
        <v>44</v>
      </c>
      <c r="X688" t="s">
        <v>44</v>
      </c>
      <c r="Y688" t="s">
        <v>6873</v>
      </c>
      <c r="Z688" t="s">
        <v>818</v>
      </c>
      <c r="AA688" t="s">
        <v>4529</v>
      </c>
      <c r="AB688" t="s">
        <v>4530</v>
      </c>
      <c r="AC688" t="s">
        <v>89</v>
      </c>
      <c r="AD688" t="str">
        <f t="shared" si="10"/>
        <v>10-60</v>
      </c>
      <c r="AE688" t="str">
        <f>VLOOKUP(AD688,'Main_Sub Desc'!C:D,2,)</f>
        <v>LPC from invoicing</v>
      </c>
      <c r="AF688" t="str">
        <f>VLOOKUP(VALUE(H688),'Main_Sub Desc'!F:G,2,)</f>
        <v>Wst Rev Late Payment</v>
      </c>
      <c r="AG688">
        <f>IFERROR(VLOOKUP(VALUE(I688),'PC Mapping'!A:F,6,),"")</f>
        <v>10514</v>
      </c>
      <c r="AH688" s="13" t="str">
        <f>VLOOKUP(AG688,'PC Mapping'!L:M,2,)</f>
        <v>Bolivar Sewer</v>
      </c>
    </row>
    <row r="689" spans="1:34" x14ac:dyDescent="0.2">
      <c r="A689" t="s">
        <v>6871</v>
      </c>
      <c r="B689" t="s">
        <v>6779</v>
      </c>
      <c r="C689" t="s">
        <v>4519</v>
      </c>
      <c r="D689" t="s">
        <v>4520</v>
      </c>
      <c r="E689" s="3">
        <v>45818</v>
      </c>
      <c r="F689" t="s">
        <v>44</v>
      </c>
      <c r="G689" t="s">
        <v>3742</v>
      </c>
      <c r="H689" t="s">
        <v>3722</v>
      </c>
      <c r="I689" t="s">
        <v>4538</v>
      </c>
      <c r="J689" t="s">
        <v>4522</v>
      </c>
      <c r="K689" s="2">
        <v>-5</v>
      </c>
      <c r="L689" t="s">
        <v>44</v>
      </c>
      <c r="M689" s="2">
        <v>-5</v>
      </c>
      <c r="N689" t="s">
        <v>4523</v>
      </c>
      <c r="O689" t="s">
        <v>4524</v>
      </c>
      <c r="P689" t="s">
        <v>6829</v>
      </c>
      <c r="Q689" t="s">
        <v>6874</v>
      </c>
      <c r="R689" t="s">
        <v>44</v>
      </c>
      <c r="S689" t="s">
        <v>4527</v>
      </c>
      <c r="T689" s="3">
        <v>45818</v>
      </c>
      <c r="U689" s="3">
        <v>45819</v>
      </c>
      <c r="V689" s="2">
        <v>0</v>
      </c>
      <c r="W689" t="s">
        <v>44</v>
      </c>
      <c r="X689" t="s">
        <v>44</v>
      </c>
      <c r="Y689" t="s">
        <v>6875</v>
      </c>
      <c r="Z689" t="s">
        <v>818</v>
      </c>
      <c r="AA689" t="s">
        <v>4529</v>
      </c>
      <c r="AB689" t="s">
        <v>4530</v>
      </c>
      <c r="AC689" t="s">
        <v>89</v>
      </c>
      <c r="AD689" t="str">
        <f t="shared" si="10"/>
        <v>10-60</v>
      </c>
      <c r="AE689" t="str">
        <f>VLOOKUP(AD689,'Main_Sub Desc'!C:D,2,)</f>
        <v>LPC from invoicing</v>
      </c>
      <c r="AF689" t="str">
        <f>VLOOKUP(VALUE(H689),'Main_Sub Desc'!F:G,2,)</f>
        <v>Wtr Rev Late Payment</v>
      </c>
      <c r="AG689">
        <f>IFERROR(VLOOKUP(VALUE(I689),'PC Mapping'!A:F,6,),"")</f>
        <v>10469</v>
      </c>
      <c r="AH689" s="13" t="str">
        <f>VLOOKUP(AG689,'PC Mapping'!L:M,2,)</f>
        <v>Bolivar Water</v>
      </c>
    </row>
    <row r="690" spans="1:34" x14ac:dyDescent="0.2">
      <c r="A690" t="s">
        <v>6876</v>
      </c>
      <c r="B690" t="s">
        <v>6877</v>
      </c>
      <c r="C690" t="s">
        <v>4519</v>
      </c>
      <c r="D690" t="s">
        <v>4520</v>
      </c>
      <c r="E690" s="3">
        <v>45820</v>
      </c>
      <c r="F690" t="s">
        <v>44</v>
      </c>
      <c r="G690" t="s">
        <v>3742</v>
      </c>
      <c r="H690" t="s">
        <v>3722</v>
      </c>
      <c r="I690" t="s">
        <v>4538</v>
      </c>
      <c r="J690" t="s">
        <v>4522</v>
      </c>
      <c r="K690" s="2">
        <v>-5</v>
      </c>
      <c r="L690" t="s">
        <v>44</v>
      </c>
      <c r="M690" s="2">
        <v>-5</v>
      </c>
      <c r="N690" t="s">
        <v>4523</v>
      </c>
      <c r="O690" t="s">
        <v>4524</v>
      </c>
      <c r="P690" t="s">
        <v>6878</v>
      </c>
      <c r="Q690" t="s">
        <v>6879</v>
      </c>
      <c r="R690" t="s">
        <v>44</v>
      </c>
      <c r="S690" t="s">
        <v>4527</v>
      </c>
      <c r="T690" s="3">
        <v>45820</v>
      </c>
      <c r="U690" s="3">
        <v>45821</v>
      </c>
      <c r="V690" s="2">
        <v>0</v>
      </c>
      <c r="W690" t="s">
        <v>44</v>
      </c>
      <c r="X690" t="s">
        <v>44</v>
      </c>
      <c r="Y690" t="s">
        <v>6880</v>
      </c>
      <c r="Z690" t="s">
        <v>474</v>
      </c>
      <c r="AA690" t="s">
        <v>4529</v>
      </c>
      <c r="AB690" t="s">
        <v>4530</v>
      </c>
      <c r="AC690" t="s">
        <v>89</v>
      </c>
      <c r="AD690" t="str">
        <f t="shared" si="10"/>
        <v>10-60</v>
      </c>
      <c r="AE690" t="str">
        <f>VLOOKUP(AD690,'Main_Sub Desc'!C:D,2,)</f>
        <v>LPC from invoicing</v>
      </c>
      <c r="AF690" t="str">
        <f>VLOOKUP(VALUE(H690),'Main_Sub Desc'!F:G,2,)</f>
        <v>Wtr Rev Late Payment</v>
      </c>
      <c r="AG690">
        <f>IFERROR(VLOOKUP(VALUE(I690),'PC Mapping'!A:F,6,),"")</f>
        <v>10469</v>
      </c>
      <c r="AH690" s="13" t="str">
        <f>VLOOKUP(AG690,'PC Mapping'!L:M,2,)</f>
        <v>Bolivar Water</v>
      </c>
    </row>
    <row r="691" spans="1:34" x14ac:dyDescent="0.2">
      <c r="A691" t="s">
        <v>6881</v>
      </c>
      <c r="B691" t="s">
        <v>6877</v>
      </c>
      <c r="C691" t="s">
        <v>4519</v>
      </c>
      <c r="D691" t="s">
        <v>4520</v>
      </c>
      <c r="E691" s="3">
        <v>45820</v>
      </c>
      <c r="F691" t="s">
        <v>44</v>
      </c>
      <c r="G691" t="s">
        <v>3742</v>
      </c>
      <c r="H691" t="s">
        <v>3722</v>
      </c>
      <c r="I691" t="s">
        <v>3752</v>
      </c>
      <c r="J691" t="s">
        <v>4522</v>
      </c>
      <c r="K691" s="2">
        <v>-19.37</v>
      </c>
      <c r="L691" t="s">
        <v>44</v>
      </c>
      <c r="M691" s="2">
        <v>-19.37</v>
      </c>
      <c r="N691" t="s">
        <v>4523</v>
      </c>
      <c r="O691" t="s">
        <v>4524</v>
      </c>
      <c r="P691" t="s">
        <v>6882</v>
      </c>
      <c r="Q691" t="s">
        <v>6883</v>
      </c>
      <c r="R691" t="s">
        <v>44</v>
      </c>
      <c r="S691" t="s">
        <v>4527</v>
      </c>
      <c r="T691" s="3">
        <v>45820</v>
      </c>
      <c r="U691" s="3">
        <v>45821</v>
      </c>
      <c r="V691" s="2">
        <v>0</v>
      </c>
      <c r="W691" t="s">
        <v>44</v>
      </c>
      <c r="X691" t="s">
        <v>44</v>
      </c>
      <c r="Y691" t="s">
        <v>6884</v>
      </c>
      <c r="Z691" t="s">
        <v>3205</v>
      </c>
      <c r="AA691" t="s">
        <v>4529</v>
      </c>
      <c r="AB691" t="s">
        <v>4530</v>
      </c>
      <c r="AC691" t="s">
        <v>89</v>
      </c>
      <c r="AD691" t="str">
        <f t="shared" si="10"/>
        <v>10-60</v>
      </c>
      <c r="AE691" t="str">
        <f>VLOOKUP(AD691,'Main_Sub Desc'!C:D,2,)</f>
        <v>LPC from invoicing</v>
      </c>
      <c r="AF691" t="str">
        <f>VLOOKUP(VALUE(H691),'Main_Sub Desc'!F:G,2,)</f>
        <v>Wtr Rev Late Payment</v>
      </c>
      <c r="AG691">
        <f>IFERROR(VLOOKUP(VALUE(I691),'PC Mapping'!A:F,6,),"")</f>
        <v>10719</v>
      </c>
      <c r="AH691" s="13" t="str">
        <f>VLOOKUP(AG691,'PC Mapping'!L:M,2,)</f>
        <v>All Other Water</v>
      </c>
    </row>
    <row r="692" spans="1:34" x14ac:dyDescent="0.2">
      <c r="A692" t="s">
        <v>6885</v>
      </c>
      <c r="B692" t="s">
        <v>6877</v>
      </c>
      <c r="C692" t="s">
        <v>4519</v>
      </c>
      <c r="D692" t="s">
        <v>4520</v>
      </c>
      <c r="E692" s="3">
        <v>45820</v>
      </c>
      <c r="F692" t="s">
        <v>44</v>
      </c>
      <c r="G692" t="s">
        <v>3742</v>
      </c>
      <c r="H692" t="s">
        <v>3722</v>
      </c>
      <c r="I692" t="s">
        <v>3752</v>
      </c>
      <c r="J692" t="s">
        <v>4522</v>
      </c>
      <c r="K692" s="2">
        <v>-5</v>
      </c>
      <c r="L692" t="s">
        <v>44</v>
      </c>
      <c r="M692" s="2">
        <v>-5</v>
      </c>
      <c r="N692" t="s">
        <v>4523</v>
      </c>
      <c r="O692" t="s">
        <v>4524</v>
      </c>
      <c r="P692" t="s">
        <v>6886</v>
      </c>
      <c r="Q692" t="s">
        <v>6887</v>
      </c>
      <c r="R692" t="s">
        <v>44</v>
      </c>
      <c r="S692" t="s">
        <v>4527</v>
      </c>
      <c r="T692" s="3">
        <v>45820</v>
      </c>
      <c r="U692" s="3">
        <v>45821</v>
      </c>
      <c r="V692" s="2">
        <v>0</v>
      </c>
      <c r="W692" t="s">
        <v>44</v>
      </c>
      <c r="X692" t="s">
        <v>44</v>
      </c>
      <c r="Y692" t="s">
        <v>6888</v>
      </c>
      <c r="Z692" t="s">
        <v>3208</v>
      </c>
      <c r="AA692" t="s">
        <v>4529</v>
      </c>
      <c r="AB692" t="s">
        <v>4530</v>
      </c>
      <c r="AC692" t="s">
        <v>89</v>
      </c>
      <c r="AD692" t="str">
        <f t="shared" si="10"/>
        <v>10-60</v>
      </c>
      <c r="AE692" t="str">
        <f>VLOOKUP(AD692,'Main_Sub Desc'!C:D,2,)</f>
        <v>LPC from invoicing</v>
      </c>
      <c r="AF692" t="str">
        <f>VLOOKUP(VALUE(H692),'Main_Sub Desc'!F:G,2,)</f>
        <v>Wtr Rev Late Payment</v>
      </c>
      <c r="AG692">
        <f>IFERROR(VLOOKUP(VALUE(I692),'PC Mapping'!A:F,6,),"")</f>
        <v>10719</v>
      </c>
      <c r="AH692" s="13" t="str">
        <f>VLOOKUP(AG692,'PC Mapping'!L:M,2,)</f>
        <v>All Other Water</v>
      </c>
    </row>
    <row r="693" spans="1:34" x14ac:dyDescent="0.2">
      <c r="A693" t="s">
        <v>6889</v>
      </c>
      <c r="B693" t="s">
        <v>6890</v>
      </c>
      <c r="C693" t="s">
        <v>4519</v>
      </c>
      <c r="D693" t="s">
        <v>4520</v>
      </c>
      <c r="E693" s="3">
        <v>45821</v>
      </c>
      <c r="F693" t="s">
        <v>44</v>
      </c>
      <c r="G693" t="s">
        <v>3742</v>
      </c>
      <c r="H693" t="s">
        <v>3722</v>
      </c>
      <c r="I693" t="s">
        <v>3752</v>
      </c>
      <c r="J693" t="s">
        <v>4522</v>
      </c>
      <c r="K693" s="2">
        <v>-5</v>
      </c>
      <c r="L693" t="s">
        <v>44</v>
      </c>
      <c r="M693" s="2">
        <v>-5</v>
      </c>
      <c r="N693" t="s">
        <v>4523</v>
      </c>
      <c r="O693" t="s">
        <v>4524</v>
      </c>
      <c r="P693" t="s">
        <v>6891</v>
      </c>
      <c r="Q693" t="s">
        <v>6892</v>
      </c>
      <c r="R693" t="s">
        <v>44</v>
      </c>
      <c r="S693" t="s">
        <v>4527</v>
      </c>
      <c r="T693" s="3">
        <v>45821</v>
      </c>
      <c r="U693" s="3">
        <v>45824</v>
      </c>
      <c r="V693" s="2">
        <v>0</v>
      </c>
      <c r="W693" t="s">
        <v>44</v>
      </c>
      <c r="X693" t="s">
        <v>44</v>
      </c>
      <c r="Y693" t="s">
        <v>6893</v>
      </c>
      <c r="Z693" t="s">
        <v>1963</v>
      </c>
      <c r="AA693" t="s">
        <v>4529</v>
      </c>
      <c r="AB693" t="s">
        <v>4530</v>
      </c>
      <c r="AC693" t="s">
        <v>89</v>
      </c>
      <c r="AD693" t="str">
        <f t="shared" si="10"/>
        <v>10-60</v>
      </c>
      <c r="AE693" t="str">
        <f>VLOOKUP(AD693,'Main_Sub Desc'!C:D,2,)</f>
        <v>LPC from invoicing</v>
      </c>
      <c r="AF693" t="str">
        <f>VLOOKUP(VALUE(H693),'Main_Sub Desc'!F:G,2,)</f>
        <v>Wtr Rev Late Payment</v>
      </c>
      <c r="AG693">
        <f>IFERROR(VLOOKUP(VALUE(I693),'PC Mapping'!A:F,6,),"")</f>
        <v>10719</v>
      </c>
      <c r="AH693" s="13" t="str">
        <f>VLOOKUP(AG693,'PC Mapping'!L:M,2,)</f>
        <v>All Other Water</v>
      </c>
    </row>
    <row r="694" spans="1:34" x14ac:dyDescent="0.2">
      <c r="A694" t="s">
        <v>6894</v>
      </c>
      <c r="B694" t="s">
        <v>6890</v>
      </c>
      <c r="C694" t="s">
        <v>4519</v>
      </c>
      <c r="D694" t="s">
        <v>4520</v>
      </c>
      <c r="E694" s="3">
        <v>45821</v>
      </c>
      <c r="F694" t="s">
        <v>44</v>
      </c>
      <c r="G694" t="s">
        <v>3742</v>
      </c>
      <c r="H694" t="s">
        <v>3716</v>
      </c>
      <c r="I694" t="s">
        <v>5595</v>
      </c>
      <c r="J694" t="s">
        <v>4522</v>
      </c>
      <c r="K694" s="2">
        <v>-5</v>
      </c>
      <c r="L694" t="s">
        <v>44</v>
      </c>
      <c r="M694" s="2">
        <v>-5</v>
      </c>
      <c r="N694" t="s">
        <v>4523</v>
      </c>
      <c r="O694" t="s">
        <v>4524</v>
      </c>
      <c r="P694" t="s">
        <v>6895</v>
      </c>
      <c r="Q694" t="s">
        <v>6896</v>
      </c>
      <c r="R694" t="s">
        <v>44</v>
      </c>
      <c r="S694" t="s">
        <v>4527</v>
      </c>
      <c r="T694" s="3">
        <v>45821</v>
      </c>
      <c r="U694" s="3">
        <v>45824</v>
      </c>
      <c r="V694" s="2">
        <v>0</v>
      </c>
      <c r="W694" t="s">
        <v>44</v>
      </c>
      <c r="X694" t="s">
        <v>44</v>
      </c>
      <c r="Y694" t="s">
        <v>6897</v>
      </c>
      <c r="Z694" t="s">
        <v>1483</v>
      </c>
      <c r="AA694" t="s">
        <v>4529</v>
      </c>
      <c r="AB694" t="s">
        <v>4530</v>
      </c>
      <c r="AC694" t="s">
        <v>89</v>
      </c>
      <c r="AD694" t="str">
        <f t="shared" si="10"/>
        <v>10-60</v>
      </c>
      <c r="AE694" t="str">
        <f>VLOOKUP(AD694,'Main_Sub Desc'!C:D,2,)</f>
        <v>LPC from invoicing</v>
      </c>
      <c r="AF694" t="str">
        <f>VLOOKUP(VALUE(H694),'Main_Sub Desc'!F:G,2,)</f>
        <v>Wst Rev Late Payment</v>
      </c>
      <c r="AG694">
        <f>IFERROR(VLOOKUP(VALUE(I694),'PC Mapping'!A:F,6,),"")</f>
        <v>10636</v>
      </c>
      <c r="AH694" s="13" t="str">
        <f>VLOOKUP(AG694,'PC Mapping'!L:M,2,)</f>
        <v>Prairie Heights Sewer</v>
      </c>
    </row>
    <row r="695" spans="1:34" x14ac:dyDescent="0.2">
      <c r="A695" t="s">
        <v>6898</v>
      </c>
      <c r="B695" t="s">
        <v>6899</v>
      </c>
      <c r="C695" t="s">
        <v>4519</v>
      </c>
      <c r="D695" t="s">
        <v>4520</v>
      </c>
      <c r="E695" s="3">
        <v>45821</v>
      </c>
      <c r="F695" t="s">
        <v>44</v>
      </c>
      <c r="G695" t="s">
        <v>3742</v>
      </c>
      <c r="H695" t="s">
        <v>3716</v>
      </c>
      <c r="I695" t="s">
        <v>5595</v>
      </c>
      <c r="J695" t="s">
        <v>4522</v>
      </c>
      <c r="K695" s="2">
        <v>-5</v>
      </c>
      <c r="L695" t="s">
        <v>44</v>
      </c>
      <c r="M695" s="2">
        <v>-5</v>
      </c>
      <c r="N695" t="s">
        <v>4523</v>
      </c>
      <c r="O695" t="s">
        <v>4524</v>
      </c>
      <c r="P695" t="s">
        <v>6900</v>
      </c>
      <c r="Q695" t="s">
        <v>6901</v>
      </c>
      <c r="R695" t="s">
        <v>44</v>
      </c>
      <c r="S695" t="s">
        <v>4527</v>
      </c>
      <c r="T695" s="3">
        <v>45821</v>
      </c>
      <c r="U695" s="3">
        <v>45824</v>
      </c>
      <c r="V695" s="2">
        <v>0</v>
      </c>
      <c r="W695" t="s">
        <v>44</v>
      </c>
      <c r="X695" t="s">
        <v>44</v>
      </c>
      <c r="Y695" t="s">
        <v>6902</v>
      </c>
      <c r="Z695" t="s">
        <v>1498</v>
      </c>
      <c r="AA695" t="s">
        <v>4529</v>
      </c>
      <c r="AB695" t="s">
        <v>4530</v>
      </c>
      <c r="AC695" t="s">
        <v>89</v>
      </c>
      <c r="AD695" t="str">
        <f t="shared" si="10"/>
        <v>10-60</v>
      </c>
      <c r="AE695" t="str">
        <f>VLOOKUP(AD695,'Main_Sub Desc'!C:D,2,)</f>
        <v>LPC from invoicing</v>
      </c>
      <c r="AF695" t="str">
        <f>VLOOKUP(VALUE(H695),'Main_Sub Desc'!F:G,2,)</f>
        <v>Wst Rev Late Payment</v>
      </c>
      <c r="AG695">
        <f>IFERROR(VLOOKUP(VALUE(I695),'PC Mapping'!A:F,6,),"")</f>
        <v>10636</v>
      </c>
      <c r="AH695" s="13" t="str">
        <f>VLOOKUP(AG695,'PC Mapping'!L:M,2,)</f>
        <v>Prairie Heights Sewer</v>
      </c>
    </row>
    <row r="696" spans="1:34" x14ac:dyDescent="0.2">
      <c r="A696" t="s">
        <v>6903</v>
      </c>
      <c r="B696" t="s">
        <v>6899</v>
      </c>
      <c r="C696" t="s">
        <v>4519</v>
      </c>
      <c r="D696" t="s">
        <v>4520</v>
      </c>
      <c r="E696" s="3">
        <v>45821</v>
      </c>
      <c r="F696" t="s">
        <v>44</v>
      </c>
      <c r="G696" t="s">
        <v>3742</v>
      </c>
      <c r="H696" t="s">
        <v>3722</v>
      </c>
      <c r="I696" t="s">
        <v>4538</v>
      </c>
      <c r="J696" t="s">
        <v>4522</v>
      </c>
      <c r="K696" s="2">
        <v>-5</v>
      </c>
      <c r="L696" t="s">
        <v>44</v>
      </c>
      <c r="M696" s="2">
        <v>-5</v>
      </c>
      <c r="N696" t="s">
        <v>4523</v>
      </c>
      <c r="O696" t="s">
        <v>4524</v>
      </c>
      <c r="P696" t="s">
        <v>6904</v>
      </c>
      <c r="Q696" t="s">
        <v>6905</v>
      </c>
      <c r="R696" t="s">
        <v>44</v>
      </c>
      <c r="S696" t="s">
        <v>4527</v>
      </c>
      <c r="T696" s="3">
        <v>45821</v>
      </c>
      <c r="U696" s="3">
        <v>45824</v>
      </c>
      <c r="V696" s="2">
        <v>0</v>
      </c>
      <c r="W696" t="s">
        <v>44</v>
      </c>
      <c r="X696" t="s">
        <v>44</v>
      </c>
      <c r="Y696" t="s">
        <v>6906</v>
      </c>
      <c r="Z696" t="s">
        <v>879</v>
      </c>
      <c r="AA696" t="s">
        <v>4529</v>
      </c>
      <c r="AB696" t="s">
        <v>4530</v>
      </c>
      <c r="AC696" t="s">
        <v>89</v>
      </c>
      <c r="AD696" t="str">
        <f t="shared" si="10"/>
        <v>10-60</v>
      </c>
      <c r="AE696" t="str">
        <f>VLOOKUP(AD696,'Main_Sub Desc'!C:D,2,)</f>
        <v>LPC from invoicing</v>
      </c>
      <c r="AF696" t="str">
        <f>VLOOKUP(VALUE(H696),'Main_Sub Desc'!F:G,2,)</f>
        <v>Wtr Rev Late Payment</v>
      </c>
      <c r="AG696">
        <f>IFERROR(VLOOKUP(VALUE(I696),'PC Mapping'!A:F,6,),"")</f>
        <v>10469</v>
      </c>
      <c r="AH696" s="13" t="str">
        <f>VLOOKUP(AG696,'PC Mapping'!L:M,2,)</f>
        <v>Bolivar Water</v>
      </c>
    </row>
    <row r="697" spans="1:34" x14ac:dyDescent="0.2">
      <c r="A697" t="s">
        <v>6903</v>
      </c>
      <c r="B697" t="s">
        <v>6899</v>
      </c>
      <c r="C697" t="s">
        <v>4519</v>
      </c>
      <c r="D697" t="s">
        <v>4520</v>
      </c>
      <c r="E697" s="3">
        <v>45821</v>
      </c>
      <c r="F697" t="s">
        <v>44</v>
      </c>
      <c r="G697" t="s">
        <v>3742</v>
      </c>
      <c r="H697" t="s">
        <v>3716</v>
      </c>
      <c r="I697" t="s">
        <v>4534</v>
      </c>
      <c r="J697" t="s">
        <v>4522</v>
      </c>
      <c r="K697" s="2">
        <v>-5</v>
      </c>
      <c r="L697" t="s">
        <v>44</v>
      </c>
      <c r="M697" s="2">
        <v>-5</v>
      </c>
      <c r="N697" t="s">
        <v>4523</v>
      </c>
      <c r="O697" t="s">
        <v>4524</v>
      </c>
      <c r="P697" t="s">
        <v>6904</v>
      </c>
      <c r="Q697" t="s">
        <v>6907</v>
      </c>
      <c r="R697" t="s">
        <v>44</v>
      </c>
      <c r="S697" t="s">
        <v>4527</v>
      </c>
      <c r="T697" s="3">
        <v>45821</v>
      </c>
      <c r="U697" s="3">
        <v>45824</v>
      </c>
      <c r="V697" s="2">
        <v>0</v>
      </c>
      <c r="W697" t="s">
        <v>44</v>
      </c>
      <c r="X697" t="s">
        <v>44</v>
      </c>
      <c r="Y697" t="s">
        <v>6908</v>
      </c>
      <c r="Z697" t="s">
        <v>879</v>
      </c>
      <c r="AA697" t="s">
        <v>4529</v>
      </c>
      <c r="AB697" t="s">
        <v>4530</v>
      </c>
      <c r="AC697" t="s">
        <v>89</v>
      </c>
      <c r="AD697" t="str">
        <f t="shared" si="10"/>
        <v>10-60</v>
      </c>
      <c r="AE697" t="str">
        <f>VLOOKUP(AD697,'Main_Sub Desc'!C:D,2,)</f>
        <v>LPC from invoicing</v>
      </c>
      <c r="AF697" t="str">
        <f>VLOOKUP(VALUE(H697),'Main_Sub Desc'!F:G,2,)</f>
        <v>Wst Rev Late Payment</v>
      </c>
      <c r="AG697">
        <f>IFERROR(VLOOKUP(VALUE(I697),'PC Mapping'!A:F,6,),"")</f>
        <v>10514</v>
      </c>
      <c r="AH697" s="13" t="str">
        <f>VLOOKUP(AG697,'PC Mapping'!L:M,2,)</f>
        <v>Bolivar Sewer</v>
      </c>
    </row>
    <row r="698" spans="1:34" x14ac:dyDescent="0.2">
      <c r="A698" t="s">
        <v>6909</v>
      </c>
      <c r="B698" t="s">
        <v>6910</v>
      </c>
      <c r="C698" t="s">
        <v>4519</v>
      </c>
      <c r="D698" t="s">
        <v>4520</v>
      </c>
      <c r="E698" s="3">
        <v>45821</v>
      </c>
      <c r="F698" t="s">
        <v>44</v>
      </c>
      <c r="G698" t="s">
        <v>3742</v>
      </c>
      <c r="H698" t="s">
        <v>3716</v>
      </c>
      <c r="I698" t="s">
        <v>4534</v>
      </c>
      <c r="J698" t="s">
        <v>4522</v>
      </c>
      <c r="K698" s="2">
        <v>-5</v>
      </c>
      <c r="L698" t="s">
        <v>44</v>
      </c>
      <c r="M698" s="2">
        <v>-5</v>
      </c>
      <c r="N698" t="s">
        <v>4523</v>
      </c>
      <c r="O698" t="s">
        <v>4524</v>
      </c>
      <c r="P698" t="s">
        <v>6346</v>
      </c>
      <c r="Q698" t="s">
        <v>6911</v>
      </c>
      <c r="R698" t="s">
        <v>44</v>
      </c>
      <c r="S698" t="s">
        <v>4527</v>
      </c>
      <c r="T698" s="3">
        <v>45821</v>
      </c>
      <c r="U698" s="3">
        <v>45824</v>
      </c>
      <c r="V698" s="2">
        <v>0</v>
      </c>
      <c r="W698" t="s">
        <v>44</v>
      </c>
      <c r="X698" t="s">
        <v>44</v>
      </c>
      <c r="Y698" t="s">
        <v>6912</v>
      </c>
      <c r="Z698" t="s">
        <v>363</v>
      </c>
      <c r="AA698" t="s">
        <v>4529</v>
      </c>
      <c r="AB698" t="s">
        <v>4530</v>
      </c>
      <c r="AC698" t="s">
        <v>89</v>
      </c>
      <c r="AD698" t="str">
        <f t="shared" si="10"/>
        <v>10-60</v>
      </c>
      <c r="AE698" t="str">
        <f>VLOOKUP(AD698,'Main_Sub Desc'!C:D,2,)</f>
        <v>LPC from invoicing</v>
      </c>
      <c r="AF698" t="str">
        <f>VLOOKUP(VALUE(H698),'Main_Sub Desc'!F:G,2,)</f>
        <v>Wst Rev Late Payment</v>
      </c>
      <c r="AG698">
        <f>IFERROR(VLOOKUP(VALUE(I698),'PC Mapping'!A:F,6,),"")</f>
        <v>10514</v>
      </c>
      <c r="AH698" s="13" t="str">
        <f>VLOOKUP(AG698,'PC Mapping'!L:M,2,)</f>
        <v>Bolivar Sewer</v>
      </c>
    </row>
    <row r="699" spans="1:34" x14ac:dyDescent="0.2">
      <c r="A699" t="s">
        <v>6909</v>
      </c>
      <c r="B699" t="s">
        <v>6910</v>
      </c>
      <c r="C699" t="s">
        <v>4519</v>
      </c>
      <c r="D699" t="s">
        <v>4520</v>
      </c>
      <c r="E699" s="3">
        <v>45821</v>
      </c>
      <c r="F699" t="s">
        <v>44</v>
      </c>
      <c r="G699" t="s">
        <v>3742</v>
      </c>
      <c r="H699" t="s">
        <v>3722</v>
      </c>
      <c r="I699" t="s">
        <v>4538</v>
      </c>
      <c r="J699" t="s">
        <v>4522</v>
      </c>
      <c r="K699" s="2">
        <v>-5</v>
      </c>
      <c r="L699" t="s">
        <v>44</v>
      </c>
      <c r="M699" s="2">
        <v>-5</v>
      </c>
      <c r="N699" t="s">
        <v>4523</v>
      </c>
      <c r="O699" t="s">
        <v>4524</v>
      </c>
      <c r="P699" t="s">
        <v>6346</v>
      </c>
      <c r="Q699" t="s">
        <v>6913</v>
      </c>
      <c r="R699" t="s">
        <v>44</v>
      </c>
      <c r="S699" t="s">
        <v>4527</v>
      </c>
      <c r="T699" s="3">
        <v>45821</v>
      </c>
      <c r="U699" s="3">
        <v>45824</v>
      </c>
      <c r="V699" s="2">
        <v>0</v>
      </c>
      <c r="W699" t="s">
        <v>44</v>
      </c>
      <c r="X699" t="s">
        <v>44</v>
      </c>
      <c r="Y699" t="s">
        <v>6914</v>
      </c>
      <c r="Z699" t="s">
        <v>363</v>
      </c>
      <c r="AA699" t="s">
        <v>4529</v>
      </c>
      <c r="AB699" t="s">
        <v>4530</v>
      </c>
      <c r="AC699" t="s">
        <v>89</v>
      </c>
      <c r="AD699" t="str">
        <f t="shared" si="10"/>
        <v>10-60</v>
      </c>
      <c r="AE699" t="str">
        <f>VLOOKUP(AD699,'Main_Sub Desc'!C:D,2,)</f>
        <v>LPC from invoicing</v>
      </c>
      <c r="AF699" t="str">
        <f>VLOOKUP(VALUE(H699),'Main_Sub Desc'!F:G,2,)</f>
        <v>Wtr Rev Late Payment</v>
      </c>
      <c r="AG699">
        <f>IFERROR(VLOOKUP(VALUE(I699),'PC Mapping'!A:F,6,),"")</f>
        <v>10469</v>
      </c>
      <c r="AH699" s="13" t="str">
        <f>VLOOKUP(AG699,'PC Mapping'!L:M,2,)</f>
        <v>Bolivar Water</v>
      </c>
    </row>
    <row r="700" spans="1:34" x14ac:dyDescent="0.2">
      <c r="A700" t="s">
        <v>6915</v>
      </c>
      <c r="B700" t="s">
        <v>6890</v>
      </c>
      <c r="C700" t="s">
        <v>4519</v>
      </c>
      <c r="D700" t="s">
        <v>4520</v>
      </c>
      <c r="E700" s="3">
        <v>45821</v>
      </c>
      <c r="F700" t="s">
        <v>44</v>
      </c>
      <c r="G700" t="s">
        <v>3742</v>
      </c>
      <c r="H700" t="s">
        <v>3722</v>
      </c>
      <c r="I700" t="s">
        <v>3752</v>
      </c>
      <c r="J700" t="s">
        <v>4522</v>
      </c>
      <c r="K700" s="2">
        <v>-5</v>
      </c>
      <c r="L700" t="s">
        <v>44</v>
      </c>
      <c r="M700" s="2">
        <v>-5</v>
      </c>
      <c r="N700" t="s">
        <v>4523</v>
      </c>
      <c r="O700" t="s">
        <v>4524</v>
      </c>
      <c r="P700" t="s">
        <v>6916</v>
      </c>
      <c r="Q700" t="s">
        <v>6917</v>
      </c>
      <c r="R700" t="s">
        <v>44</v>
      </c>
      <c r="S700" t="s">
        <v>4527</v>
      </c>
      <c r="T700" s="3">
        <v>45821</v>
      </c>
      <c r="U700" s="3">
        <v>45824</v>
      </c>
      <c r="V700" s="2">
        <v>0</v>
      </c>
      <c r="W700" t="s">
        <v>44</v>
      </c>
      <c r="X700" t="s">
        <v>44</v>
      </c>
      <c r="Y700" t="s">
        <v>6918</v>
      </c>
      <c r="Z700" t="s">
        <v>2586</v>
      </c>
      <c r="AA700" t="s">
        <v>4529</v>
      </c>
      <c r="AB700" t="s">
        <v>4530</v>
      </c>
      <c r="AC700" t="s">
        <v>89</v>
      </c>
      <c r="AD700" t="str">
        <f t="shared" si="10"/>
        <v>10-60</v>
      </c>
      <c r="AE700" t="str">
        <f>VLOOKUP(AD700,'Main_Sub Desc'!C:D,2,)</f>
        <v>LPC from invoicing</v>
      </c>
      <c r="AF700" t="str">
        <f>VLOOKUP(VALUE(H700),'Main_Sub Desc'!F:G,2,)</f>
        <v>Wtr Rev Late Payment</v>
      </c>
      <c r="AG700">
        <f>IFERROR(VLOOKUP(VALUE(I700),'PC Mapping'!A:F,6,),"")</f>
        <v>10719</v>
      </c>
      <c r="AH700" s="13" t="str">
        <f>VLOOKUP(AG700,'PC Mapping'!L:M,2,)</f>
        <v>All Other Water</v>
      </c>
    </row>
    <row r="701" spans="1:34" x14ac:dyDescent="0.2">
      <c r="A701" t="s">
        <v>6919</v>
      </c>
      <c r="B701" t="s">
        <v>6920</v>
      </c>
      <c r="C701" t="s">
        <v>4519</v>
      </c>
      <c r="D701" t="s">
        <v>4520</v>
      </c>
      <c r="E701" s="3">
        <v>45825</v>
      </c>
      <c r="F701" t="s">
        <v>44</v>
      </c>
      <c r="G701" t="s">
        <v>3742</v>
      </c>
      <c r="H701" t="s">
        <v>3716</v>
      </c>
      <c r="I701" t="s">
        <v>4534</v>
      </c>
      <c r="J701" t="s">
        <v>4522</v>
      </c>
      <c r="K701" s="2">
        <v>-5</v>
      </c>
      <c r="L701" t="s">
        <v>44</v>
      </c>
      <c r="M701" s="2">
        <v>-5</v>
      </c>
      <c r="N701" t="s">
        <v>4523</v>
      </c>
      <c r="O701" t="s">
        <v>4524</v>
      </c>
      <c r="P701" t="s">
        <v>6921</v>
      </c>
      <c r="Q701" t="s">
        <v>6922</v>
      </c>
      <c r="R701" t="s">
        <v>44</v>
      </c>
      <c r="S701" t="s">
        <v>4527</v>
      </c>
      <c r="T701" s="3">
        <v>45825</v>
      </c>
      <c r="U701" s="3">
        <v>45826</v>
      </c>
      <c r="V701" s="2">
        <v>0</v>
      </c>
      <c r="W701" t="s">
        <v>44</v>
      </c>
      <c r="X701" t="s">
        <v>44</v>
      </c>
      <c r="Y701" t="s">
        <v>6923</v>
      </c>
      <c r="Z701" t="s">
        <v>296</v>
      </c>
      <c r="AA701" t="s">
        <v>4529</v>
      </c>
      <c r="AB701" t="s">
        <v>4530</v>
      </c>
      <c r="AC701" t="s">
        <v>89</v>
      </c>
      <c r="AD701" t="str">
        <f t="shared" si="10"/>
        <v>10-60</v>
      </c>
      <c r="AE701" t="str">
        <f>VLOOKUP(AD701,'Main_Sub Desc'!C:D,2,)</f>
        <v>LPC from invoicing</v>
      </c>
      <c r="AF701" t="str">
        <f>VLOOKUP(VALUE(H701),'Main_Sub Desc'!F:G,2,)</f>
        <v>Wst Rev Late Payment</v>
      </c>
      <c r="AG701">
        <f>IFERROR(VLOOKUP(VALUE(I701),'PC Mapping'!A:F,6,),"")</f>
        <v>10514</v>
      </c>
      <c r="AH701" s="13" t="str">
        <f>VLOOKUP(AG701,'PC Mapping'!L:M,2,)</f>
        <v>Bolivar Sewer</v>
      </c>
    </row>
    <row r="702" spans="1:34" x14ac:dyDescent="0.2">
      <c r="A702" t="s">
        <v>6919</v>
      </c>
      <c r="B702" t="s">
        <v>6920</v>
      </c>
      <c r="C702" t="s">
        <v>4519</v>
      </c>
      <c r="D702" t="s">
        <v>4520</v>
      </c>
      <c r="E702" s="3">
        <v>45825</v>
      </c>
      <c r="F702" t="s">
        <v>44</v>
      </c>
      <c r="G702" t="s">
        <v>3742</v>
      </c>
      <c r="H702" t="s">
        <v>3722</v>
      </c>
      <c r="I702" t="s">
        <v>4538</v>
      </c>
      <c r="J702" t="s">
        <v>4522</v>
      </c>
      <c r="K702" s="2">
        <v>-5</v>
      </c>
      <c r="L702" t="s">
        <v>44</v>
      </c>
      <c r="M702" s="2">
        <v>-5</v>
      </c>
      <c r="N702" t="s">
        <v>4523</v>
      </c>
      <c r="O702" t="s">
        <v>4524</v>
      </c>
      <c r="P702" t="s">
        <v>6921</v>
      </c>
      <c r="Q702" t="s">
        <v>6924</v>
      </c>
      <c r="R702" t="s">
        <v>44</v>
      </c>
      <c r="S702" t="s">
        <v>4527</v>
      </c>
      <c r="T702" s="3">
        <v>45825</v>
      </c>
      <c r="U702" s="3">
        <v>45826</v>
      </c>
      <c r="V702" s="2">
        <v>0</v>
      </c>
      <c r="W702" t="s">
        <v>44</v>
      </c>
      <c r="X702" t="s">
        <v>44</v>
      </c>
      <c r="Y702" t="s">
        <v>6925</v>
      </c>
      <c r="Z702" t="s">
        <v>296</v>
      </c>
      <c r="AA702" t="s">
        <v>4529</v>
      </c>
      <c r="AB702" t="s">
        <v>4530</v>
      </c>
      <c r="AC702" t="s">
        <v>89</v>
      </c>
      <c r="AD702" t="str">
        <f t="shared" si="10"/>
        <v>10-60</v>
      </c>
      <c r="AE702" t="str">
        <f>VLOOKUP(AD702,'Main_Sub Desc'!C:D,2,)</f>
        <v>LPC from invoicing</v>
      </c>
      <c r="AF702" t="str">
        <f>VLOOKUP(VALUE(H702),'Main_Sub Desc'!F:G,2,)</f>
        <v>Wtr Rev Late Payment</v>
      </c>
      <c r="AG702">
        <f>IFERROR(VLOOKUP(VALUE(I702),'PC Mapping'!A:F,6,),"")</f>
        <v>10469</v>
      </c>
      <c r="AH702" s="13" t="str">
        <f>VLOOKUP(AG702,'PC Mapping'!L:M,2,)</f>
        <v>Bolivar Water</v>
      </c>
    </row>
    <row r="703" spans="1:34" x14ac:dyDescent="0.2">
      <c r="A703" t="s">
        <v>6926</v>
      </c>
      <c r="B703" t="s">
        <v>6920</v>
      </c>
      <c r="C703" t="s">
        <v>4519</v>
      </c>
      <c r="D703" t="s">
        <v>4520</v>
      </c>
      <c r="E703" s="3">
        <v>45825</v>
      </c>
      <c r="F703" t="s">
        <v>44</v>
      </c>
      <c r="G703" t="s">
        <v>3742</v>
      </c>
      <c r="H703" t="s">
        <v>3722</v>
      </c>
      <c r="I703" t="s">
        <v>3752</v>
      </c>
      <c r="J703" t="s">
        <v>4522</v>
      </c>
      <c r="K703" s="2">
        <v>-5</v>
      </c>
      <c r="L703" t="s">
        <v>44</v>
      </c>
      <c r="M703" s="2">
        <v>-5</v>
      </c>
      <c r="N703" t="s">
        <v>4523</v>
      </c>
      <c r="O703" t="s">
        <v>4524</v>
      </c>
      <c r="P703" t="s">
        <v>6927</v>
      </c>
      <c r="Q703" t="s">
        <v>6928</v>
      </c>
      <c r="R703" t="s">
        <v>44</v>
      </c>
      <c r="S703" t="s">
        <v>4527</v>
      </c>
      <c r="T703" s="3">
        <v>45825</v>
      </c>
      <c r="U703" s="3">
        <v>45826</v>
      </c>
      <c r="V703" s="2">
        <v>0</v>
      </c>
      <c r="W703" t="s">
        <v>44</v>
      </c>
      <c r="X703" t="s">
        <v>44</v>
      </c>
      <c r="Y703" t="s">
        <v>6929</v>
      </c>
      <c r="Z703" t="s">
        <v>6930</v>
      </c>
      <c r="AA703" t="s">
        <v>4529</v>
      </c>
      <c r="AB703" t="s">
        <v>4530</v>
      </c>
      <c r="AC703" t="s">
        <v>89</v>
      </c>
      <c r="AD703" t="str">
        <f t="shared" si="10"/>
        <v>10-60</v>
      </c>
      <c r="AE703" t="str">
        <f>VLOOKUP(AD703,'Main_Sub Desc'!C:D,2,)</f>
        <v>LPC from invoicing</v>
      </c>
      <c r="AF703" t="str">
        <f>VLOOKUP(VALUE(H703),'Main_Sub Desc'!F:G,2,)</f>
        <v>Wtr Rev Late Payment</v>
      </c>
      <c r="AG703">
        <f>IFERROR(VLOOKUP(VALUE(I703),'PC Mapping'!A:F,6,),"")</f>
        <v>10719</v>
      </c>
      <c r="AH703" s="13" t="str">
        <f>VLOOKUP(AG703,'PC Mapping'!L:M,2,)</f>
        <v>All Other Water</v>
      </c>
    </row>
    <row r="704" spans="1:34" x14ac:dyDescent="0.2">
      <c r="A704" t="s">
        <v>6931</v>
      </c>
      <c r="B704" t="s">
        <v>6920</v>
      </c>
      <c r="C704" t="s">
        <v>4519</v>
      </c>
      <c r="D704" t="s">
        <v>4520</v>
      </c>
      <c r="E704" s="3">
        <v>45825</v>
      </c>
      <c r="F704" t="s">
        <v>44</v>
      </c>
      <c r="G704" t="s">
        <v>3742</v>
      </c>
      <c r="H704" t="s">
        <v>3722</v>
      </c>
      <c r="I704" t="s">
        <v>3752</v>
      </c>
      <c r="J704" t="s">
        <v>4522</v>
      </c>
      <c r="K704" s="2">
        <v>-5</v>
      </c>
      <c r="L704" t="s">
        <v>44</v>
      </c>
      <c r="M704" s="2">
        <v>-5</v>
      </c>
      <c r="N704" t="s">
        <v>4523</v>
      </c>
      <c r="O704" t="s">
        <v>4524</v>
      </c>
      <c r="P704" t="s">
        <v>6932</v>
      </c>
      <c r="Q704" t="s">
        <v>6933</v>
      </c>
      <c r="R704" t="s">
        <v>44</v>
      </c>
      <c r="S704" t="s">
        <v>4527</v>
      </c>
      <c r="T704" s="3">
        <v>45825</v>
      </c>
      <c r="U704" s="3">
        <v>45826</v>
      </c>
      <c r="V704" s="2">
        <v>0</v>
      </c>
      <c r="W704" t="s">
        <v>44</v>
      </c>
      <c r="X704" t="s">
        <v>44</v>
      </c>
      <c r="Y704" t="s">
        <v>6934</v>
      </c>
      <c r="Z704" t="s">
        <v>3004</v>
      </c>
      <c r="AA704" t="s">
        <v>4529</v>
      </c>
      <c r="AB704" t="s">
        <v>4530</v>
      </c>
      <c r="AC704" t="s">
        <v>89</v>
      </c>
      <c r="AD704" t="str">
        <f t="shared" si="10"/>
        <v>10-60</v>
      </c>
      <c r="AE704" t="str">
        <f>VLOOKUP(AD704,'Main_Sub Desc'!C:D,2,)</f>
        <v>LPC from invoicing</v>
      </c>
      <c r="AF704" t="str">
        <f>VLOOKUP(VALUE(H704),'Main_Sub Desc'!F:G,2,)</f>
        <v>Wtr Rev Late Payment</v>
      </c>
      <c r="AG704">
        <f>IFERROR(VLOOKUP(VALUE(I704),'PC Mapping'!A:F,6,),"")</f>
        <v>10719</v>
      </c>
      <c r="AH704" s="13" t="str">
        <f>VLOOKUP(AG704,'PC Mapping'!L:M,2,)</f>
        <v>All Other Water</v>
      </c>
    </row>
    <row r="705" spans="1:34" x14ac:dyDescent="0.2">
      <c r="A705" t="s">
        <v>6935</v>
      </c>
      <c r="B705" t="s">
        <v>6920</v>
      </c>
      <c r="C705" t="s">
        <v>4519</v>
      </c>
      <c r="D705" t="s">
        <v>4520</v>
      </c>
      <c r="E705" s="3">
        <v>45825</v>
      </c>
      <c r="F705" t="s">
        <v>44</v>
      </c>
      <c r="G705" t="s">
        <v>3742</v>
      </c>
      <c r="H705" t="s">
        <v>3722</v>
      </c>
      <c r="I705" t="s">
        <v>3752</v>
      </c>
      <c r="J705" t="s">
        <v>4522</v>
      </c>
      <c r="K705" s="2">
        <v>-5</v>
      </c>
      <c r="L705" t="s">
        <v>44</v>
      </c>
      <c r="M705" s="2">
        <v>-5</v>
      </c>
      <c r="N705" t="s">
        <v>4523</v>
      </c>
      <c r="O705" t="s">
        <v>4524</v>
      </c>
      <c r="P705" t="s">
        <v>6936</v>
      </c>
      <c r="Q705" t="s">
        <v>6937</v>
      </c>
      <c r="R705" t="s">
        <v>44</v>
      </c>
      <c r="S705" t="s">
        <v>4527</v>
      </c>
      <c r="T705" s="3">
        <v>45825</v>
      </c>
      <c r="U705" s="3">
        <v>45826</v>
      </c>
      <c r="V705" s="2">
        <v>0</v>
      </c>
      <c r="W705" t="s">
        <v>44</v>
      </c>
      <c r="X705" t="s">
        <v>44</v>
      </c>
      <c r="Y705" t="s">
        <v>6938</v>
      </c>
      <c r="Z705" t="s">
        <v>3380</v>
      </c>
      <c r="AA705" t="s">
        <v>4529</v>
      </c>
      <c r="AB705" t="s">
        <v>4530</v>
      </c>
      <c r="AC705" t="s">
        <v>89</v>
      </c>
      <c r="AD705" t="str">
        <f t="shared" si="10"/>
        <v>10-60</v>
      </c>
      <c r="AE705" t="str">
        <f>VLOOKUP(AD705,'Main_Sub Desc'!C:D,2,)</f>
        <v>LPC from invoicing</v>
      </c>
      <c r="AF705" t="str">
        <f>VLOOKUP(VALUE(H705),'Main_Sub Desc'!F:G,2,)</f>
        <v>Wtr Rev Late Payment</v>
      </c>
      <c r="AG705">
        <f>IFERROR(VLOOKUP(VALUE(I705),'PC Mapping'!A:F,6,),"")</f>
        <v>10719</v>
      </c>
      <c r="AH705" s="13" t="str">
        <f>VLOOKUP(AG705,'PC Mapping'!L:M,2,)</f>
        <v>All Other Water</v>
      </c>
    </row>
    <row r="706" spans="1:34" x14ac:dyDescent="0.2">
      <c r="A706" t="s">
        <v>6939</v>
      </c>
      <c r="B706" t="s">
        <v>6920</v>
      </c>
      <c r="C706" t="s">
        <v>4519</v>
      </c>
      <c r="D706" t="s">
        <v>4520</v>
      </c>
      <c r="E706" s="3">
        <v>45825</v>
      </c>
      <c r="F706" t="s">
        <v>44</v>
      </c>
      <c r="G706" t="s">
        <v>3742</v>
      </c>
      <c r="H706" t="s">
        <v>3722</v>
      </c>
      <c r="I706" t="s">
        <v>3752</v>
      </c>
      <c r="J706" t="s">
        <v>4522</v>
      </c>
      <c r="K706" s="2">
        <v>-5</v>
      </c>
      <c r="L706" t="s">
        <v>44</v>
      </c>
      <c r="M706" s="2">
        <v>-5</v>
      </c>
      <c r="N706" t="s">
        <v>4523</v>
      </c>
      <c r="O706" t="s">
        <v>4524</v>
      </c>
      <c r="P706" t="s">
        <v>6940</v>
      </c>
      <c r="Q706" t="s">
        <v>6941</v>
      </c>
      <c r="R706" t="s">
        <v>44</v>
      </c>
      <c r="S706" t="s">
        <v>4527</v>
      </c>
      <c r="T706" s="3">
        <v>45825</v>
      </c>
      <c r="U706" s="3">
        <v>45826</v>
      </c>
      <c r="V706" s="2">
        <v>0</v>
      </c>
      <c r="W706" t="s">
        <v>44</v>
      </c>
      <c r="X706" t="s">
        <v>44</v>
      </c>
      <c r="Y706" t="s">
        <v>6942</v>
      </c>
      <c r="Z706" t="s">
        <v>3341</v>
      </c>
      <c r="AA706" t="s">
        <v>4529</v>
      </c>
      <c r="AB706" t="s">
        <v>4530</v>
      </c>
      <c r="AC706" t="s">
        <v>89</v>
      </c>
      <c r="AD706" t="str">
        <f t="shared" si="10"/>
        <v>10-60</v>
      </c>
      <c r="AE706" t="str">
        <f>VLOOKUP(AD706,'Main_Sub Desc'!C:D,2,)</f>
        <v>LPC from invoicing</v>
      </c>
      <c r="AF706" t="str">
        <f>VLOOKUP(VALUE(H706),'Main_Sub Desc'!F:G,2,)</f>
        <v>Wtr Rev Late Payment</v>
      </c>
      <c r="AG706">
        <f>IFERROR(VLOOKUP(VALUE(I706),'PC Mapping'!A:F,6,),"")</f>
        <v>10719</v>
      </c>
      <c r="AH706" s="13" t="str">
        <f>VLOOKUP(AG706,'PC Mapping'!L:M,2,)</f>
        <v>All Other Water</v>
      </c>
    </row>
    <row r="707" spans="1:34" x14ac:dyDescent="0.2">
      <c r="A707" t="s">
        <v>6943</v>
      </c>
      <c r="B707" t="s">
        <v>6920</v>
      </c>
      <c r="C707" t="s">
        <v>4519</v>
      </c>
      <c r="D707" t="s">
        <v>4520</v>
      </c>
      <c r="E707" s="3">
        <v>45825</v>
      </c>
      <c r="F707" t="s">
        <v>44</v>
      </c>
      <c r="G707" t="s">
        <v>3742</v>
      </c>
      <c r="H707" t="s">
        <v>3722</v>
      </c>
      <c r="I707" t="s">
        <v>3752</v>
      </c>
      <c r="J707" t="s">
        <v>4522</v>
      </c>
      <c r="K707" s="2">
        <v>-5</v>
      </c>
      <c r="L707" t="s">
        <v>44</v>
      </c>
      <c r="M707" s="2">
        <v>-5</v>
      </c>
      <c r="N707" t="s">
        <v>4523</v>
      </c>
      <c r="O707" t="s">
        <v>4524</v>
      </c>
      <c r="P707" t="s">
        <v>6944</v>
      </c>
      <c r="Q707" t="s">
        <v>6945</v>
      </c>
      <c r="R707" t="s">
        <v>44</v>
      </c>
      <c r="S707" t="s">
        <v>4527</v>
      </c>
      <c r="T707" s="3">
        <v>45825</v>
      </c>
      <c r="U707" s="3">
        <v>45826</v>
      </c>
      <c r="V707" s="2">
        <v>0</v>
      </c>
      <c r="W707" t="s">
        <v>44</v>
      </c>
      <c r="X707" t="s">
        <v>44</v>
      </c>
      <c r="Y707" t="s">
        <v>6946</v>
      </c>
      <c r="Z707" t="s">
        <v>6947</v>
      </c>
      <c r="AA707" t="s">
        <v>4529</v>
      </c>
      <c r="AB707" t="s">
        <v>4530</v>
      </c>
      <c r="AC707" t="s">
        <v>89</v>
      </c>
      <c r="AD707" t="str">
        <f t="shared" si="10"/>
        <v>10-60</v>
      </c>
      <c r="AE707" t="str">
        <f>VLOOKUP(AD707,'Main_Sub Desc'!C:D,2,)</f>
        <v>LPC from invoicing</v>
      </c>
      <c r="AF707" t="str">
        <f>VLOOKUP(VALUE(H707),'Main_Sub Desc'!F:G,2,)</f>
        <v>Wtr Rev Late Payment</v>
      </c>
      <c r="AG707">
        <f>IFERROR(VLOOKUP(VALUE(I707),'PC Mapping'!A:F,6,),"")</f>
        <v>10719</v>
      </c>
      <c r="AH707" s="13" t="str">
        <f>VLOOKUP(AG707,'PC Mapping'!L:M,2,)</f>
        <v>All Other Water</v>
      </c>
    </row>
    <row r="708" spans="1:34" x14ac:dyDescent="0.2">
      <c r="A708" t="s">
        <v>6948</v>
      </c>
      <c r="B708" t="s">
        <v>6949</v>
      </c>
      <c r="C708" t="s">
        <v>4519</v>
      </c>
      <c r="D708" t="s">
        <v>4520</v>
      </c>
      <c r="E708" s="3">
        <v>45828</v>
      </c>
      <c r="F708" t="s">
        <v>44</v>
      </c>
      <c r="G708" t="s">
        <v>3742</v>
      </c>
      <c r="H708" t="s">
        <v>3722</v>
      </c>
      <c r="I708" t="s">
        <v>3752</v>
      </c>
      <c r="J708" t="s">
        <v>4522</v>
      </c>
      <c r="K708" s="2">
        <v>-6.68</v>
      </c>
      <c r="L708" t="s">
        <v>44</v>
      </c>
      <c r="M708" s="2">
        <v>-6.68</v>
      </c>
      <c r="N708" t="s">
        <v>4523</v>
      </c>
      <c r="O708" t="s">
        <v>4524</v>
      </c>
      <c r="P708" t="s">
        <v>6950</v>
      </c>
      <c r="Q708" t="s">
        <v>6951</v>
      </c>
      <c r="R708" t="s">
        <v>44</v>
      </c>
      <c r="S708" t="s">
        <v>4527</v>
      </c>
      <c r="T708" s="3">
        <v>45828</v>
      </c>
      <c r="U708" s="3">
        <v>45831</v>
      </c>
      <c r="V708" s="2">
        <v>0</v>
      </c>
      <c r="W708" t="s">
        <v>44</v>
      </c>
      <c r="X708" t="s">
        <v>44</v>
      </c>
      <c r="Y708" t="s">
        <v>6952</v>
      </c>
      <c r="Z708" t="s">
        <v>3232</v>
      </c>
      <c r="AA708" t="s">
        <v>4529</v>
      </c>
      <c r="AB708" t="s">
        <v>4530</v>
      </c>
      <c r="AC708" t="s">
        <v>99</v>
      </c>
      <c r="AD708" t="str">
        <f t="shared" ref="AD708:AD771" si="11">CONCATENATE(VALUE(AA708),"-",VALUE(AB708))</f>
        <v>10-60</v>
      </c>
      <c r="AE708" t="str">
        <f>VLOOKUP(AD708,'Main_Sub Desc'!C:D,2,)</f>
        <v>LPC from invoicing</v>
      </c>
      <c r="AF708" t="str">
        <f>VLOOKUP(VALUE(H708),'Main_Sub Desc'!F:G,2,)</f>
        <v>Wtr Rev Late Payment</v>
      </c>
      <c r="AG708">
        <f>IFERROR(VLOOKUP(VALUE(I708),'PC Mapping'!A:F,6,),"")</f>
        <v>10719</v>
      </c>
      <c r="AH708" s="13" t="str">
        <f>VLOOKUP(AG708,'PC Mapping'!L:M,2,)</f>
        <v>All Other Water</v>
      </c>
    </row>
    <row r="709" spans="1:34" x14ac:dyDescent="0.2">
      <c r="A709" t="s">
        <v>6953</v>
      </c>
      <c r="B709" t="s">
        <v>6954</v>
      </c>
      <c r="C709" t="s">
        <v>4519</v>
      </c>
      <c r="D709" t="s">
        <v>4520</v>
      </c>
      <c r="E709" s="3">
        <v>45828</v>
      </c>
      <c r="F709" t="s">
        <v>44</v>
      </c>
      <c r="G709" t="s">
        <v>3742</v>
      </c>
      <c r="H709" t="s">
        <v>3722</v>
      </c>
      <c r="I709" t="s">
        <v>3752</v>
      </c>
      <c r="J709" t="s">
        <v>4522</v>
      </c>
      <c r="K709" s="2">
        <v>-5</v>
      </c>
      <c r="L709" t="s">
        <v>44</v>
      </c>
      <c r="M709" s="2">
        <v>-5</v>
      </c>
      <c r="N709" t="s">
        <v>4523</v>
      </c>
      <c r="O709" t="s">
        <v>4524</v>
      </c>
      <c r="P709" t="s">
        <v>6955</v>
      </c>
      <c r="Q709" t="s">
        <v>6956</v>
      </c>
      <c r="R709" t="s">
        <v>44</v>
      </c>
      <c r="S709" t="s">
        <v>4527</v>
      </c>
      <c r="T709" s="3">
        <v>45828</v>
      </c>
      <c r="U709" s="3">
        <v>45831</v>
      </c>
      <c r="V709" s="2">
        <v>0</v>
      </c>
      <c r="W709" t="s">
        <v>44</v>
      </c>
      <c r="X709" t="s">
        <v>44</v>
      </c>
      <c r="Y709" t="s">
        <v>6957</v>
      </c>
      <c r="Z709" t="s">
        <v>1636</v>
      </c>
      <c r="AA709" t="s">
        <v>4529</v>
      </c>
      <c r="AB709" t="s">
        <v>4530</v>
      </c>
      <c r="AC709" t="s">
        <v>99</v>
      </c>
      <c r="AD709" t="str">
        <f t="shared" si="11"/>
        <v>10-60</v>
      </c>
      <c r="AE709" t="str">
        <f>VLOOKUP(AD709,'Main_Sub Desc'!C:D,2,)</f>
        <v>LPC from invoicing</v>
      </c>
      <c r="AF709" t="str">
        <f>VLOOKUP(VALUE(H709),'Main_Sub Desc'!F:G,2,)</f>
        <v>Wtr Rev Late Payment</v>
      </c>
      <c r="AG709">
        <f>IFERROR(VLOOKUP(VALUE(I709),'PC Mapping'!A:F,6,),"")</f>
        <v>10719</v>
      </c>
      <c r="AH709" s="13" t="str">
        <f>VLOOKUP(AG709,'PC Mapping'!L:M,2,)</f>
        <v>All Other Water</v>
      </c>
    </row>
    <row r="710" spans="1:34" x14ac:dyDescent="0.2">
      <c r="A710" t="s">
        <v>6958</v>
      </c>
      <c r="B710" t="s">
        <v>6949</v>
      </c>
      <c r="C710" t="s">
        <v>4519</v>
      </c>
      <c r="D710" t="s">
        <v>4520</v>
      </c>
      <c r="E710" s="3">
        <v>45828</v>
      </c>
      <c r="F710" t="s">
        <v>44</v>
      </c>
      <c r="G710" t="s">
        <v>3742</v>
      </c>
      <c r="H710" t="s">
        <v>3716</v>
      </c>
      <c r="I710" t="s">
        <v>4534</v>
      </c>
      <c r="J710" t="s">
        <v>4522</v>
      </c>
      <c r="K710" s="2">
        <v>-15.73</v>
      </c>
      <c r="L710" t="s">
        <v>44</v>
      </c>
      <c r="M710" s="2">
        <v>-15.73</v>
      </c>
      <c r="N710" t="s">
        <v>4523</v>
      </c>
      <c r="O710" t="s">
        <v>4524</v>
      </c>
      <c r="P710" t="s">
        <v>6959</v>
      </c>
      <c r="Q710" t="s">
        <v>6960</v>
      </c>
      <c r="R710" t="s">
        <v>44</v>
      </c>
      <c r="S710" t="s">
        <v>4527</v>
      </c>
      <c r="T710" s="3">
        <v>45828</v>
      </c>
      <c r="U710" s="3">
        <v>45831</v>
      </c>
      <c r="V710" s="2">
        <v>0</v>
      </c>
      <c r="W710" t="s">
        <v>44</v>
      </c>
      <c r="X710" t="s">
        <v>44</v>
      </c>
      <c r="Y710" t="s">
        <v>6961</v>
      </c>
      <c r="Z710" t="s">
        <v>6962</v>
      </c>
      <c r="AA710" t="s">
        <v>4529</v>
      </c>
      <c r="AB710" t="s">
        <v>4530</v>
      </c>
      <c r="AC710" t="s">
        <v>89</v>
      </c>
      <c r="AD710" t="str">
        <f t="shared" si="11"/>
        <v>10-60</v>
      </c>
      <c r="AE710" t="str">
        <f>VLOOKUP(AD710,'Main_Sub Desc'!C:D,2,)</f>
        <v>LPC from invoicing</v>
      </c>
      <c r="AF710" t="str">
        <f>VLOOKUP(VALUE(H710),'Main_Sub Desc'!F:G,2,)</f>
        <v>Wst Rev Late Payment</v>
      </c>
      <c r="AG710">
        <f>IFERROR(VLOOKUP(VALUE(I710),'PC Mapping'!A:F,6,),"")</f>
        <v>10514</v>
      </c>
      <c r="AH710" s="13" t="str">
        <f>VLOOKUP(AG710,'PC Mapping'!L:M,2,)</f>
        <v>Bolivar Sewer</v>
      </c>
    </row>
    <row r="711" spans="1:34" x14ac:dyDescent="0.2">
      <c r="A711" t="s">
        <v>6958</v>
      </c>
      <c r="B711" t="s">
        <v>6949</v>
      </c>
      <c r="C711" t="s">
        <v>4519</v>
      </c>
      <c r="D711" t="s">
        <v>4520</v>
      </c>
      <c r="E711" s="3">
        <v>45828</v>
      </c>
      <c r="F711" t="s">
        <v>44</v>
      </c>
      <c r="G711" t="s">
        <v>3742</v>
      </c>
      <c r="H711" t="s">
        <v>3722</v>
      </c>
      <c r="I711" t="s">
        <v>4538</v>
      </c>
      <c r="J711" t="s">
        <v>4522</v>
      </c>
      <c r="K711" s="2">
        <v>-10.35</v>
      </c>
      <c r="L711" t="s">
        <v>44</v>
      </c>
      <c r="M711" s="2">
        <v>-10.35</v>
      </c>
      <c r="N711" t="s">
        <v>4523</v>
      </c>
      <c r="O711" t="s">
        <v>4524</v>
      </c>
      <c r="P711" t="s">
        <v>6959</v>
      </c>
      <c r="Q711" t="s">
        <v>6963</v>
      </c>
      <c r="R711" t="s">
        <v>44</v>
      </c>
      <c r="S711" t="s">
        <v>4527</v>
      </c>
      <c r="T711" s="3">
        <v>45828</v>
      </c>
      <c r="U711" s="3">
        <v>45831</v>
      </c>
      <c r="V711" s="2">
        <v>0</v>
      </c>
      <c r="W711" t="s">
        <v>44</v>
      </c>
      <c r="X711" t="s">
        <v>44</v>
      </c>
      <c r="Y711" t="s">
        <v>6964</v>
      </c>
      <c r="Z711" t="s">
        <v>6962</v>
      </c>
      <c r="AA711" t="s">
        <v>4529</v>
      </c>
      <c r="AB711" t="s">
        <v>4530</v>
      </c>
      <c r="AC711" t="s">
        <v>89</v>
      </c>
      <c r="AD711" t="str">
        <f t="shared" si="11"/>
        <v>10-60</v>
      </c>
      <c r="AE711" t="str">
        <f>VLOOKUP(AD711,'Main_Sub Desc'!C:D,2,)</f>
        <v>LPC from invoicing</v>
      </c>
      <c r="AF711" t="str">
        <f>VLOOKUP(VALUE(H711),'Main_Sub Desc'!F:G,2,)</f>
        <v>Wtr Rev Late Payment</v>
      </c>
      <c r="AG711">
        <f>IFERROR(VLOOKUP(VALUE(I711),'PC Mapping'!A:F,6,),"")</f>
        <v>10469</v>
      </c>
      <c r="AH711" s="13" t="str">
        <f>VLOOKUP(AG711,'PC Mapping'!L:M,2,)</f>
        <v>Bolivar Water</v>
      </c>
    </row>
    <row r="712" spans="1:34" x14ac:dyDescent="0.2">
      <c r="A712" t="s">
        <v>6965</v>
      </c>
      <c r="B712" t="s">
        <v>6954</v>
      </c>
      <c r="C712" t="s">
        <v>4519</v>
      </c>
      <c r="D712" t="s">
        <v>4520</v>
      </c>
      <c r="E712" s="3">
        <v>45828</v>
      </c>
      <c r="F712" t="s">
        <v>44</v>
      </c>
      <c r="G712" t="s">
        <v>3742</v>
      </c>
      <c r="H712" t="s">
        <v>3722</v>
      </c>
      <c r="I712" t="s">
        <v>3752</v>
      </c>
      <c r="J712" t="s">
        <v>4522</v>
      </c>
      <c r="K712" s="2">
        <v>-5</v>
      </c>
      <c r="L712" t="s">
        <v>44</v>
      </c>
      <c r="M712" s="2">
        <v>-5</v>
      </c>
      <c r="N712" t="s">
        <v>4523</v>
      </c>
      <c r="O712" t="s">
        <v>4524</v>
      </c>
      <c r="P712" t="s">
        <v>6966</v>
      </c>
      <c r="Q712" t="s">
        <v>6967</v>
      </c>
      <c r="R712" t="s">
        <v>44</v>
      </c>
      <c r="S712" t="s">
        <v>4527</v>
      </c>
      <c r="T712" s="3">
        <v>45828</v>
      </c>
      <c r="U712" s="3">
        <v>45831</v>
      </c>
      <c r="V712" s="2">
        <v>0</v>
      </c>
      <c r="W712" t="s">
        <v>44</v>
      </c>
      <c r="X712" t="s">
        <v>44</v>
      </c>
      <c r="Y712" t="s">
        <v>6968</v>
      </c>
      <c r="Z712" t="s">
        <v>2475</v>
      </c>
      <c r="AA712" t="s">
        <v>4529</v>
      </c>
      <c r="AB712" t="s">
        <v>4530</v>
      </c>
      <c r="AC712" t="s">
        <v>89</v>
      </c>
      <c r="AD712" t="str">
        <f t="shared" si="11"/>
        <v>10-60</v>
      </c>
      <c r="AE712" t="str">
        <f>VLOOKUP(AD712,'Main_Sub Desc'!C:D,2,)</f>
        <v>LPC from invoicing</v>
      </c>
      <c r="AF712" t="str">
        <f>VLOOKUP(VALUE(H712),'Main_Sub Desc'!F:G,2,)</f>
        <v>Wtr Rev Late Payment</v>
      </c>
      <c r="AG712">
        <f>IFERROR(VLOOKUP(VALUE(I712),'PC Mapping'!A:F,6,),"")</f>
        <v>10719</v>
      </c>
      <c r="AH712" s="13" t="str">
        <f>VLOOKUP(AG712,'PC Mapping'!L:M,2,)</f>
        <v>All Other Water</v>
      </c>
    </row>
    <row r="713" spans="1:34" x14ac:dyDescent="0.2">
      <c r="A713" t="s">
        <v>6969</v>
      </c>
      <c r="B713" t="s">
        <v>6954</v>
      </c>
      <c r="C713" t="s">
        <v>4519</v>
      </c>
      <c r="D713" t="s">
        <v>4520</v>
      </c>
      <c r="E713" s="3">
        <v>45828</v>
      </c>
      <c r="F713" t="s">
        <v>44</v>
      </c>
      <c r="G713" t="s">
        <v>3742</v>
      </c>
      <c r="H713" t="s">
        <v>3722</v>
      </c>
      <c r="I713" t="s">
        <v>3752</v>
      </c>
      <c r="J713" t="s">
        <v>4522</v>
      </c>
      <c r="K713" s="2">
        <v>-5</v>
      </c>
      <c r="L713" t="s">
        <v>44</v>
      </c>
      <c r="M713" s="2">
        <v>-5</v>
      </c>
      <c r="N713" t="s">
        <v>4523</v>
      </c>
      <c r="O713" t="s">
        <v>4524</v>
      </c>
      <c r="P713" t="s">
        <v>6079</v>
      </c>
      <c r="Q713" t="s">
        <v>6970</v>
      </c>
      <c r="R713" t="s">
        <v>44</v>
      </c>
      <c r="S713" t="s">
        <v>4527</v>
      </c>
      <c r="T713" s="3">
        <v>45828</v>
      </c>
      <c r="U713" s="3">
        <v>45831</v>
      </c>
      <c r="V713" s="2">
        <v>0</v>
      </c>
      <c r="W713" t="s">
        <v>44</v>
      </c>
      <c r="X713" t="s">
        <v>44</v>
      </c>
      <c r="Y713" t="s">
        <v>6971</v>
      </c>
      <c r="Z713" t="s">
        <v>1569</v>
      </c>
      <c r="AA713" t="s">
        <v>4529</v>
      </c>
      <c r="AB713" t="s">
        <v>4530</v>
      </c>
      <c r="AC713" t="s">
        <v>89</v>
      </c>
      <c r="AD713" t="str">
        <f t="shared" si="11"/>
        <v>10-60</v>
      </c>
      <c r="AE713" t="str">
        <f>VLOOKUP(AD713,'Main_Sub Desc'!C:D,2,)</f>
        <v>LPC from invoicing</v>
      </c>
      <c r="AF713" t="str">
        <f>VLOOKUP(VALUE(H713),'Main_Sub Desc'!F:G,2,)</f>
        <v>Wtr Rev Late Payment</v>
      </c>
      <c r="AG713">
        <f>IFERROR(VLOOKUP(VALUE(I713),'PC Mapping'!A:F,6,),"")</f>
        <v>10719</v>
      </c>
      <c r="AH713" s="13" t="str">
        <f>VLOOKUP(AG713,'PC Mapping'!L:M,2,)</f>
        <v>All Other Water</v>
      </c>
    </row>
    <row r="714" spans="1:34" x14ac:dyDescent="0.2">
      <c r="A714" t="s">
        <v>6972</v>
      </c>
      <c r="B714" t="s">
        <v>6973</v>
      </c>
      <c r="C714" t="s">
        <v>4519</v>
      </c>
      <c r="D714" t="s">
        <v>4520</v>
      </c>
      <c r="E714" s="3">
        <v>45828</v>
      </c>
      <c r="F714" t="s">
        <v>44</v>
      </c>
      <c r="G714" t="s">
        <v>3742</v>
      </c>
      <c r="H714" t="s">
        <v>3722</v>
      </c>
      <c r="I714" t="s">
        <v>3752</v>
      </c>
      <c r="J714" t="s">
        <v>4522</v>
      </c>
      <c r="K714" s="2">
        <v>-5</v>
      </c>
      <c r="L714" t="s">
        <v>44</v>
      </c>
      <c r="M714" s="2">
        <v>-5</v>
      </c>
      <c r="N714" t="s">
        <v>4523</v>
      </c>
      <c r="O714" t="s">
        <v>4524</v>
      </c>
      <c r="P714" t="s">
        <v>6974</v>
      </c>
      <c r="Q714" t="s">
        <v>6975</v>
      </c>
      <c r="R714" t="s">
        <v>44</v>
      </c>
      <c r="S714" t="s">
        <v>4527</v>
      </c>
      <c r="T714" s="3">
        <v>45828</v>
      </c>
      <c r="U714" s="3">
        <v>45831</v>
      </c>
      <c r="V714" s="2">
        <v>0</v>
      </c>
      <c r="W714" t="s">
        <v>44</v>
      </c>
      <c r="X714" t="s">
        <v>44</v>
      </c>
      <c r="Y714" t="s">
        <v>6976</v>
      </c>
      <c r="Z714" t="s">
        <v>1779</v>
      </c>
      <c r="AA714" t="s">
        <v>4529</v>
      </c>
      <c r="AB714" t="s">
        <v>4530</v>
      </c>
      <c r="AC714" t="s">
        <v>89</v>
      </c>
      <c r="AD714" t="str">
        <f t="shared" si="11"/>
        <v>10-60</v>
      </c>
      <c r="AE714" t="str">
        <f>VLOOKUP(AD714,'Main_Sub Desc'!C:D,2,)</f>
        <v>LPC from invoicing</v>
      </c>
      <c r="AF714" t="str">
        <f>VLOOKUP(VALUE(H714),'Main_Sub Desc'!F:G,2,)</f>
        <v>Wtr Rev Late Payment</v>
      </c>
      <c r="AG714">
        <f>IFERROR(VLOOKUP(VALUE(I714),'PC Mapping'!A:F,6,),"")</f>
        <v>10719</v>
      </c>
      <c r="AH714" s="13" t="str">
        <f>VLOOKUP(AG714,'PC Mapping'!L:M,2,)</f>
        <v>All Other Water</v>
      </c>
    </row>
    <row r="715" spans="1:34" x14ac:dyDescent="0.2">
      <c r="A715" t="s">
        <v>6977</v>
      </c>
      <c r="B715" t="s">
        <v>6954</v>
      </c>
      <c r="C715" t="s">
        <v>4519</v>
      </c>
      <c r="D715" t="s">
        <v>4520</v>
      </c>
      <c r="E715" s="3">
        <v>45828</v>
      </c>
      <c r="F715" t="s">
        <v>44</v>
      </c>
      <c r="G715" t="s">
        <v>3742</v>
      </c>
      <c r="H715" t="s">
        <v>3722</v>
      </c>
      <c r="I715" t="s">
        <v>3752</v>
      </c>
      <c r="J715" t="s">
        <v>4522</v>
      </c>
      <c r="K715" s="2">
        <v>-5</v>
      </c>
      <c r="L715" t="s">
        <v>44</v>
      </c>
      <c r="M715" s="2">
        <v>-5</v>
      </c>
      <c r="N715" t="s">
        <v>4523</v>
      </c>
      <c r="O715" t="s">
        <v>4524</v>
      </c>
      <c r="P715" t="s">
        <v>6978</v>
      </c>
      <c r="Q715" t="s">
        <v>6979</v>
      </c>
      <c r="R715" t="s">
        <v>44</v>
      </c>
      <c r="S715" t="s">
        <v>4527</v>
      </c>
      <c r="T715" s="3">
        <v>45828</v>
      </c>
      <c r="U715" s="3">
        <v>45831</v>
      </c>
      <c r="V715" s="2">
        <v>0</v>
      </c>
      <c r="W715" t="s">
        <v>44</v>
      </c>
      <c r="X715" t="s">
        <v>44</v>
      </c>
      <c r="Y715" t="s">
        <v>6980</v>
      </c>
      <c r="Z715" t="s">
        <v>3277</v>
      </c>
      <c r="AA715" t="s">
        <v>4529</v>
      </c>
      <c r="AB715" t="s">
        <v>4530</v>
      </c>
      <c r="AC715" t="s">
        <v>89</v>
      </c>
      <c r="AD715" t="str">
        <f t="shared" si="11"/>
        <v>10-60</v>
      </c>
      <c r="AE715" t="str">
        <f>VLOOKUP(AD715,'Main_Sub Desc'!C:D,2,)</f>
        <v>LPC from invoicing</v>
      </c>
      <c r="AF715" t="str">
        <f>VLOOKUP(VALUE(H715),'Main_Sub Desc'!F:G,2,)</f>
        <v>Wtr Rev Late Payment</v>
      </c>
      <c r="AG715">
        <f>IFERROR(VLOOKUP(VALUE(I715),'PC Mapping'!A:F,6,),"")</f>
        <v>10719</v>
      </c>
      <c r="AH715" s="13" t="str">
        <f>VLOOKUP(AG715,'PC Mapping'!L:M,2,)</f>
        <v>All Other Water</v>
      </c>
    </row>
    <row r="716" spans="1:34" x14ac:dyDescent="0.2">
      <c r="A716" t="s">
        <v>6981</v>
      </c>
      <c r="B716" t="s">
        <v>6954</v>
      </c>
      <c r="C716" t="s">
        <v>4519</v>
      </c>
      <c r="D716" t="s">
        <v>4520</v>
      </c>
      <c r="E716" s="3">
        <v>45828</v>
      </c>
      <c r="F716" t="s">
        <v>44</v>
      </c>
      <c r="G716" t="s">
        <v>3742</v>
      </c>
      <c r="H716" t="s">
        <v>3716</v>
      </c>
      <c r="I716" t="s">
        <v>4534</v>
      </c>
      <c r="J716" t="s">
        <v>4522</v>
      </c>
      <c r="K716" s="2">
        <v>-5</v>
      </c>
      <c r="L716" t="s">
        <v>44</v>
      </c>
      <c r="M716" s="2">
        <v>-5</v>
      </c>
      <c r="N716" t="s">
        <v>4523</v>
      </c>
      <c r="O716" t="s">
        <v>4524</v>
      </c>
      <c r="P716" t="s">
        <v>6982</v>
      </c>
      <c r="Q716" t="s">
        <v>6983</v>
      </c>
      <c r="R716" t="s">
        <v>44</v>
      </c>
      <c r="S716" t="s">
        <v>4527</v>
      </c>
      <c r="T716" s="3">
        <v>45828</v>
      </c>
      <c r="U716" s="3">
        <v>45831</v>
      </c>
      <c r="V716" s="2">
        <v>0</v>
      </c>
      <c r="W716" t="s">
        <v>44</v>
      </c>
      <c r="X716" t="s">
        <v>44</v>
      </c>
      <c r="Y716" t="s">
        <v>6984</v>
      </c>
      <c r="Z716" t="s">
        <v>1181</v>
      </c>
      <c r="AA716" t="s">
        <v>4529</v>
      </c>
      <c r="AB716" t="s">
        <v>4530</v>
      </c>
      <c r="AC716" t="s">
        <v>89</v>
      </c>
      <c r="AD716" t="str">
        <f t="shared" si="11"/>
        <v>10-60</v>
      </c>
      <c r="AE716" t="str">
        <f>VLOOKUP(AD716,'Main_Sub Desc'!C:D,2,)</f>
        <v>LPC from invoicing</v>
      </c>
      <c r="AF716" t="str">
        <f>VLOOKUP(VALUE(H716),'Main_Sub Desc'!F:G,2,)</f>
        <v>Wst Rev Late Payment</v>
      </c>
      <c r="AG716">
        <f>IFERROR(VLOOKUP(VALUE(I716),'PC Mapping'!A:F,6,),"")</f>
        <v>10514</v>
      </c>
      <c r="AH716" s="13" t="str">
        <f>VLOOKUP(AG716,'PC Mapping'!L:M,2,)</f>
        <v>Bolivar Sewer</v>
      </c>
    </row>
    <row r="717" spans="1:34" x14ac:dyDescent="0.2">
      <c r="A717" t="s">
        <v>6981</v>
      </c>
      <c r="B717" t="s">
        <v>6954</v>
      </c>
      <c r="C717" t="s">
        <v>4519</v>
      </c>
      <c r="D717" t="s">
        <v>4520</v>
      </c>
      <c r="E717" s="3">
        <v>45828</v>
      </c>
      <c r="F717" t="s">
        <v>44</v>
      </c>
      <c r="G717" t="s">
        <v>3742</v>
      </c>
      <c r="H717" t="s">
        <v>3722</v>
      </c>
      <c r="I717" t="s">
        <v>4538</v>
      </c>
      <c r="J717" t="s">
        <v>4522</v>
      </c>
      <c r="K717" s="2">
        <v>-5</v>
      </c>
      <c r="L717" t="s">
        <v>44</v>
      </c>
      <c r="M717" s="2">
        <v>-5</v>
      </c>
      <c r="N717" t="s">
        <v>4523</v>
      </c>
      <c r="O717" t="s">
        <v>4524</v>
      </c>
      <c r="P717" t="s">
        <v>6982</v>
      </c>
      <c r="Q717" t="s">
        <v>6985</v>
      </c>
      <c r="R717" t="s">
        <v>44</v>
      </c>
      <c r="S717" t="s">
        <v>4527</v>
      </c>
      <c r="T717" s="3">
        <v>45828</v>
      </c>
      <c r="U717" s="3">
        <v>45831</v>
      </c>
      <c r="V717" s="2">
        <v>0</v>
      </c>
      <c r="W717" t="s">
        <v>44</v>
      </c>
      <c r="X717" t="s">
        <v>44</v>
      </c>
      <c r="Y717" t="s">
        <v>6986</v>
      </c>
      <c r="Z717" t="s">
        <v>1181</v>
      </c>
      <c r="AA717" t="s">
        <v>4529</v>
      </c>
      <c r="AB717" t="s">
        <v>4530</v>
      </c>
      <c r="AC717" t="s">
        <v>89</v>
      </c>
      <c r="AD717" t="str">
        <f t="shared" si="11"/>
        <v>10-60</v>
      </c>
      <c r="AE717" t="str">
        <f>VLOOKUP(AD717,'Main_Sub Desc'!C:D,2,)</f>
        <v>LPC from invoicing</v>
      </c>
      <c r="AF717" t="str">
        <f>VLOOKUP(VALUE(H717),'Main_Sub Desc'!F:G,2,)</f>
        <v>Wtr Rev Late Payment</v>
      </c>
      <c r="AG717">
        <f>IFERROR(VLOOKUP(VALUE(I717),'PC Mapping'!A:F,6,),"")</f>
        <v>10469</v>
      </c>
      <c r="AH717" s="13" t="str">
        <f>VLOOKUP(AG717,'PC Mapping'!L:M,2,)</f>
        <v>Bolivar Water</v>
      </c>
    </row>
    <row r="718" spans="1:34" x14ac:dyDescent="0.2">
      <c r="A718" t="s">
        <v>6987</v>
      </c>
      <c r="B718" t="s">
        <v>6973</v>
      </c>
      <c r="C718" t="s">
        <v>4519</v>
      </c>
      <c r="D718" t="s">
        <v>4520</v>
      </c>
      <c r="E718" s="3">
        <v>45828</v>
      </c>
      <c r="F718" t="s">
        <v>44</v>
      </c>
      <c r="G718" t="s">
        <v>3742</v>
      </c>
      <c r="H718" t="s">
        <v>3722</v>
      </c>
      <c r="I718" t="s">
        <v>3752</v>
      </c>
      <c r="J718" t="s">
        <v>4522</v>
      </c>
      <c r="K718" s="2">
        <v>-5</v>
      </c>
      <c r="L718" t="s">
        <v>44</v>
      </c>
      <c r="M718" s="2">
        <v>-5</v>
      </c>
      <c r="N718" t="s">
        <v>4523</v>
      </c>
      <c r="O718" t="s">
        <v>4524</v>
      </c>
      <c r="P718" t="s">
        <v>6988</v>
      </c>
      <c r="Q718" t="s">
        <v>6989</v>
      </c>
      <c r="R718" t="s">
        <v>44</v>
      </c>
      <c r="S718" t="s">
        <v>4527</v>
      </c>
      <c r="T718" s="3">
        <v>45828</v>
      </c>
      <c r="U718" s="3">
        <v>45831</v>
      </c>
      <c r="V718" s="2">
        <v>0</v>
      </c>
      <c r="W718" t="s">
        <v>44</v>
      </c>
      <c r="X718" t="s">
        <v>44</v>
      </c>
      <c r="Y718" t="s">
        <v>6990</v>
      </c>
      <c r="Z718" t="s">
        <v>2989</v>
      </c>
      <c r="AA718" t="s">
        <v>4529</v>
      </c>
      <c r="AB718" t="s">
        <v>4530</v>
      </c>
      <c r="AC718" t="s">
        <v>89</v>
      </c>
      <c r="AD718" t="str">
        <f t="shared" si="11"/>
        <v>10-60</v>
      </c>
      <c r="AE718" t="str">
        <f>VLOOKUP(AD718,'Main_Sub Desc'!C:D,2,)</f>
        <v>LPC from invoicing</v>
      </c>
      <c r="AF718" t="str">
        <f>VLOOKUP(VALUE(H718),'Main_Sub Desc'!F:G,2,)</f>
        <v>Wtr Rev Late Payment</v>
      </c>
      <c r="AG718">
        <f>IFERROR(VLOOKUP(VALUE(I718),'PC Mapping'!A:F,6,),"")</f>
        <v>10719</v>
      </c>
      <c r="AH718" s="13" t="str">
        <f>VLOOKUP(AG718,'PC Mapping'!L:M,2,)</f>
        <v>All Other Water</v>
      </c>
    </row>
    <row r="719" spans="1:34" x14ac:dyDescent="0.2">
      <c r="A719" t="s">
        <v>6991</v>
      </c>
      <c r="B719" t="s">
        <v>6954</v>
      </c>
      <c r="C719" t="s">
        <v>4519</v>
      </c>
      <c r="D719" t="s">
        <v>4520</v>
      </c>
      <c r="E719" s="3">
        <v>45828</v>
      </c>
      <c r="F719" t="s">
        <v>44</v>
      </c>
      <c r="G719" t="s">
        <v>3742</v>
      </c>
      <c r="H719" t="s">
        <v>3716</v>
      </c>
      <c r="I719" t="s">
        <v>4534</v>
      </c>
      <c r="J719" t="s">
        <v>4522</v>
      </c>
      <c r="K719" s="2">
        <v>-5</v>
      </c>
      <c r="L719" t="s">
        <v>44</v>
      </c>
      <c r="M719" s="2">
        <v>-5</v>
      </c>
      <c r="N719" t="s">
        <v>4523</v>
      </c>
      <c r="O719" t="s">
        <v>4524</v>
      </c>
      <c r="P719" t="s">
        <v>6992</v>
      </c>
      <c r="Q719" t="s">
        <v>6993</v>
      </c>
      <c r="R719" t="s">
        <v>44</v>
      </c>
      <c r="S719" t="s">
        <v>4527</v>
      </c>
      <c r="T719" s="3">
        <v>45828</v>
      </c>
      <c r="U719" s="3">
        <v>45831</v>
      </c>
      <c r="V719" s="2">
        <v>0</v>
      </c>
      <c r="W719" t="s">
        <v>44</v>
      </c>
      <c r="X719" t="s">
        <v>44</v>
      </c>
      <c r="Y719" t="s">
        <v>6994</v>
      </c>
      <c r="Z719" t="s">
        <v>497</v>
      </c>
      <c r="AA719" t="s">
        <v>4529</v>
      </c>
      <c r="AB719" t="s">
        <v>4530</v>
      </c>
      <c r="AC719" t="s">
        <v>99</v>
      </c>
      <c r="AD719" t="str">
        <f t="shared" si="11"/>
        <v>10-60</v>
      </c>
      <c r="AE719" t="str">
        <f>VLOOKUP(AD719,'Main_Sub Desc'!C:D,2,)</f>
        <v>LPC from invoicing</v>
      </c>
      <c r="AF719" t="str">
        <f>VLOOKUP(VALUE(H719),'Main_Sub Desc'!F:G,2,)</f>
        <v>Wst Rev Late Payment</v>
      </c>
      <c r="AG719">
        <f>IFERROR(VLOOKUP(VALUE(I719),'PC Mapping'!A:F,6,),"")</f>
        <v>10514</v>
      </c>
      <c r="AH719" s="13" t="str">
        <f>VLOOKUP(AG719,'PC Mapping'!L:M,2,)</f>
        <v>Bolivar Sewer</v>
      </c>
    </row>
    <row r="720" spans="1:34" x14ac:dyDescent="0.2">
      <c r="A720" t="s">
        <v>6991</v>
      </c>
      <c r="B720" t="s">
        <v>6954</v>
      </c>
      <c r="C720" t="s">
        <v>4519</v>
      </c>
      <c r="D720" t="s">
        <v>4520</v>
      </c>
      <c r="E720" s="3">
        <v>45828</v>
      </c>
      <c r="F720" t="s">
        <v>44</v>
      </c>
      <c r="G720" t="s">
        <v>3742</v>
      </c>
      <c r="H720" t="s">
        <v>3722</v>
      </c>
      <c r="I720" t="s">
        <v>4538</v>
      </c>
      <c r="J720" t="s">
        <v>4522</v>
      </c>
      <c r="K720" s="2">
        <v>-5</v>
      </c>
      <c r="L720" t="s">
        <v>44</v>
      </c>
      <c r="M720" s="2">
        <v>-5</v>
      </c>
      <c r="N720" t="s">
        <v>4523</v>
      </c>
      <c r="O720" t="s">
        <v>4524</v>
      </c>
      <c r="P720" t="s">
        <v>6992</v>
      </c>
      <c r="Q720" t="s">
        <v>6995</v>
      </c>
      <c r="R720" t="s">
        <v>44</v>
      </c>
      <c r="S720" t="s">
        <v>4527</v>
      </c>
      <c r="T720" s="3">
        <v>45828</v>
      </c>
      <c r="U720" s="3">
        <v>45831</v>
      </c>
      <c r="V720" s="2">
        <v>0</v>
      </c>
      <c r="W720" t="s">
        <v>44</v>
      </c>
      <c r="X720" t="s">
        <v>44</v>
      </c>
      <c r="Y720" t="s">
        <v>6996</v>
      </c>
      <c r="Z720" t="s">
        <v>497</v>
      </c>
      <c r="AA720" t="s">
        <v>4529</v>
      </c>
      <c r="AB720" t="s">
        <v>4530</v>
      </c>
      <c r="AC720" t="s">
        <v>99</v>
      </c>
      <c r="AD720" t="str">
        <f t="shared" si="11"/>
        <v>10-60</v>
      </c>
      <c r="AE720" t="str">
        <f>VLOOKUP(AD720,'Main_Sub Desc'!C:D,2,)</f>
        <v>LPC from invoicing</v>
      </c>
      <c r="AF720" t="str">
        <f>VLOOKUP(VALUE(H720),'Main_Sub Desc'!F:G,2,)</f>
        <v>Wtr Rev Late Payment</v>
      </c>
      <c r="AG720">
        <f>IFERROR(VLOOKUP(VALUE(I720),'PC Mapping'!A:F,6,),"")</f>
        <v>10469</v>
      </c>
      <c r="AH720" s="13" t="str">
        <f>VLOOKUP(AG720,'PC Mapping'!L:M,2,)</f>
        <v>Bolivar Water</v>
      </c>
    </row>
    <row r="721" spans="1:34" x14ac:dyDescent="0.2">
      <c r="A721" t="s">
        <v>6997</v>
      </c>
      <c r="B721" t="s">
        <v>6949</v>
      </c>
      <c r="C721" t="s">
        <v>4519</v>
      </c>
      <c r="D721" t="s">
        <v>4520</v>
      </c>
      <c r="E721" s="3">
        <v>45828</v>
      </c>
      <c r="F721" t="s">
        <v>44</v>
      </c>
      <c r="G721" t="s">
        <v>3742</v>
      </c>
      <c r="H721" t="s">
        <v>3722</v>
      </c>
      <c r="I721" t="s">
        <v>3752</v>
      </c>
      <c r="J721" t="s">
        <v>4522</v>
      </c>
      <c r="K721" s="2">
        <v>-5</v>
      </c>
      <c r="L721" t="s">
        <v>44</v>
      </c>
      <c r="M721" s="2">
        <v>-5</v>
      </c>
      <c r="N721" t="s">
        <v>4523</v>
      </c>
      <c r="O721" t="s">
        <v>4524</v>
      </c>
      <c r="P721" t="s">
        <v>6998</v>
      </c>
      <c r="Q721" t="s">
        <v>6999</v>
      </c>
      <c r="R721" t="s">
        <v>44</v>
      </c>
      <c r="S721" t="s">
        <v>4527</v>
      </c>
      <c r="T721" s="3">
        <v>45828</v>
      </c>
      <c r="U721" s="3">
        <v>45831</v>
      </c>
      <c r="V721" s="2">
        <v>0</v>
      </c>
      <c r="W721" t="s">
        <v>44</v>
      </c>
      <c r="X721" t="s">
        <v>44</v>
      </c>
      <c r="Y721" t="s">
        <v>7000</v>
      </c>
      <c r="Z721" t="s">
        <v>7001</v>
      </c>
      <c r="AA721" t="s">
        <v>4529</v>
      </c>
      <c r="AB721" t="s">
        <v>4530</v>
      </c>
      <c r="AC721" t="s">
        <v>89</v>
      </c>
      <c r="AD721" t="str">
        <f t="shared" si="11"/>
        <v>10-60</v>
      </c>
      <c r="AE721" t="str">
        <f>VLOOKUP(AD721,'Main_Sub Desc'!C:D,2,)</f>
        <v>LPC from invoicing</v>
      </c>
      <c r="AF721" t="str">
        <f>VLOOKUP(VALUE(H721),'Main_Sub Desc'!F:G,2,)</f>
        <v>Wtr Rev Late Payment</v>
      </c>
      <c r="AG721">
        <f>IFERROR(VLOOKUP(VALUE(I721),'PC Mapping'!A:F,6,),"")</f>
        <v>10719</v>
      </c>
      <c r="AH721" s="13" t="str">
        <f>VLOOKUP(AG721,'PC Mapping'!L:M,2,)</f>
        <v>All Other Water</v>
      </c>
    </row>
    <row r="722" spans="1:34" x14ac:dyDescent="0.2">
      <c r="A722" t="s">
        <v>7002</v>
      </c>
      <c r="B722" t="s">
        <v>6954</v>
      </c>
      <c r="C722" t="s">
        <v>4519</v>
      </c>
      <c r="D722" t="s">
        <v>4520</v>
      </c>
      <c r="E722" s="3">
        <v>45828</v>
      </c>
      <c r="F722" t="s">
        <v>44</v>
      </c>
      <c r="G722" t="s">
        <v>3742</v>
      </c>
      <c r="H722" t="s">
        <v>3722</v>
      </c>
      <c r="I722" t="s">
        <v>3752</v>
      </c>
      <c r="J722" t="s">
        <v>4522</v>
      </c>
      <c r="K722" s="2">
        <v>-5</v>
      </c>
      <c r="L722" t="s">
        <v>44</v>
      </c>
      <c r="M722" s="2">
        <v>-5</v>
      </c>
      <c r="N722" t="s">
        <v>4523</v>
      </c>
      <c r="O722" t="s">
        <v>4524</v>
      </c>
      <c r="P722" t="s">
        <v>6532</v>
      </c>
      <c r="Q722" t="s">
        <v>7003</v>
      </c>
      <c r="R722" t="s">
        <v>44</v>
      </c>
      <c r="S722" t="s">
        <v>4527</v>
      </c>
      <c r="T722" s="3">
        <v>45828</v>
      </c>
      <c r="U722" s="3">
        <v>45831</v>
      </c>
      <c r="V722" s="2">
        <v>0</v>
      </c>
      <c r="W722" t="s">
        <v>44</v>
      </c>
      <c r="X722" t="s">
        <v>44</v>
      </c>
      <c r="Y722" t="s">
        <v>7004</v>
      </c>
      <c r="Z722" t="s">
        <v>7005</v>
      </c>
      <c r="AA722" t="s">
        <v>4529</v>
      </c>
      <c r="AB722" t="s">
        <v>4530</v>
      </c>
      <c r="AC722" t="s">
        <v>89</v>
      </c>
      <c r="AD722" t="str">
        <f t="shared" si="11"/>
        <v>10-60</v>
      </c>
      <c r="AE722" t="str">
        <f>VLOOKUP(AD722,'Main_Sub Desc'!C:D,2,)</f>
        <v>LPC from invoicing</v>
      </c>
      <c r="AF722" t="str">
        <f>VLOOKUP(VALUE(H722),'Main_Sub Desc'!F:G,2,)</f>
        <v>Wtr Rev Late Payment</v>
      </c>
      <c r="AG722">
        <f>IFERROR(VLOOKUP(VALUE(I722),'PC Mapping'!A:F,6,),"")</f>
        <v>10719</v>
      </c>
      <c r="AH722" s="13" t="str">
        <f>VLOOKUP(AG722,'PC Mapping'!L:M,2,)</f>
        <v>All Other Water</v>
      </c>
    </row>
    <row r="723" spans="1:34" x14ac:dyDescent="0.2">
      <c r="A723" t="s">
        <v>7006</v>
      </c>
      <c r="B723" t="s">
        <v>6949</v>
      </c>
      <c r="C723" t="s">
        <v>4519</v>
      </c>
      <c r="D723" t="s">
        <v>4520</v>
      </c>
      <c r="E723" s="3">
        <v>45828</v>
      </c>
      <c r="F723" t="s">
        <v>44</v>
      </c>
      <c r="G723" t="s">
        <v>3742</v>
      </c>
      <c r="H723" t="s">
        <v>3722</v>
      </c>
      <c r="I723" t="s">
        <v>3752</v>
      </c>
      <c r="J723" t="s">
        <v>4522</v>
      </c>
      <c r="K723" s="2">
        <v>-5</v>
      </c>
      <c r="L723" t="s">
        <v>44</v>
      </c>
      <c r="M723" s="2">
        <v>-5</v>
      </c>
      <c r="N723" t="s">
        <v>4523</v>
      </c>
      <c r="O723" t="s">
        <v>4524</v>
      </c>
      <c r="P723" t="s">
        <v>7007</v>
      </c>
      <c r="Q723" t="s">
        <v>7008</v>
      </c>
      <c r="R723" t="s">
        <v>44</v>
      </c>
      <c r="S723" t="s">
        <v>4527</v>
      </c>
      <c r="T723" s="3">
        <v>45828</v>
      </c>
      <c r="U723" s="3">
        <v>45831</v>
      </c>
      <c r="V723" s="2">
        <v>0</v>
      </c>
      <c r="W723" t="s">
        <v>44</v>
      </c>
      <c r="X723" t="s">
        <v>44</v>
      </c>
      <c r="Y723" t="s">
        <v>7009</v>
      </c>
      <c r="Z723" t="s">
        <v>3283</v>
      </c>
      <c r="AA723" t="s">
        <v>4529</v>
      </c>
      <c r="AB723" t="s">
        <v>4530</v>
      </c>
      <c r="AC723" t="s">
        <v>99</v>
      </c>
      <c r="AD723" t="str">
        <f t="shared" si="11"/>
        <v>10-60</v>
      </c>
      <c r="AE723" t="str">
        <f>VLOOKUP(AD723,'Main_Sub Desc'!C:D,2,)</f>
        <v>LPC from invoicing</v>
      </c>
      <c r="AF723" t="str">
        <f>VLOOKUP(VALUE(H723),'Main_Sub Desc'!F:G,2,)</f>
        <v>Wtr Rev Late Payment</v>
      </c>
      <c r="AG723">
        <f>IFERROR(VLOOKUP(VALUE(I723),'PC Mapping'!A:F,6,),"")</f>
        <v>10719</v>
      </c>
      <c r="AH723" s="13" t="str">
        <f>VLOOKUP(AG723,'PC Mapping'!L:M,2,)</f>
        <v>All Other Water</v>
      </c>
    </row>
    <row r="724" spans="1:34" x14ac:dyDescent="0.2">
      <c r="A724" t="s">
        <v>7010</v>
      </c>
      <c r="B724" t="s">
        <v>6973</v>
      </c>
      <c r="C724" t="s">
        <v>4519</v>
      </c>
      <c r="D724" t="s">
        <v>4520</v>
      </c>
      <c r="E724" s="3">
        <v>45828</v>
      </c>
      <c r="F724" t="s">
        <v>44</v>
      </c>
      <c r="G724" t="s">
        <v>3742</v>
      </c>
      <c r="H724" t="s">
        <v>3722</v>
      </c>
      <c r="I724" t="s">
        <v>3752</v>
      </c>
      <c r="J724" t="s">
        <v>4522</v>
      </c>
      <c r="K724" s="2">
        <v>-5</v>
      </c>
      <c r="L724" t="s">
        <v>44</v>
      </c>
      <c r="M724" s="2">
        <v>-5</v>
      </c>
      <c r="N724" t="s">
        <v>4523</v>
      </c>
      <c r="O724" t="s">
        <v>4524</v>
      </c>
      <c r="P724" t="s">
        <v>7011</v>
      </c>
      <c r="Q724" t="s">
        <v>7012</v>
      </c>
      <c r="R724" t="s">
        <v>44</v>
      </c>
      <c r="S724" t="s">
        <v>4527</v>
      </c>
      <c r="T724" s="3">
        <v>45828</v>
      </c>
      <c r="U724" s="3">
        <v>45831</v>
      </c>
      <c r="V724" s="2">
        <v>0</v>
      </c>
      <c r="W724" t="s">
        <v>44</v>
      </c>
      <c r="X724" t="s">
        <v>44</v>
      </c>
      <c r="Y724" t="s">
        <v>7013</v>
      </c>
      <c r="Z724" t="s">
        <v>1830</v>
      </c>
      <c r="AA724" t="s">
        <v>4529</v>
      </c>
      <c r="AB724" t="s">
        <v>4530</v>
      </c>
      <c r="AC724" t="s">
        <v>89</v>
      </c>
      <c r="AD724" t="str">
        <f t="shared" si="11"/>
        <v>10-60</v>
      </c>
      <c r="AE724" t="str">
        <f>VLOOKUP(AD724,'Main_Sub Desc'!C:D,2,)</f>
        <v>LPC from invoicing</v>
      </c>
      <c r="AF724" t="str">
        <f>VLOOKUP(VALUE(H724),'Main_Sub Desc'!F:G,2,)</f>
        <v>Wtr Rev Late Payment</v>
      </c>
      <c r="AG724">
        <f>IFERROR(VLOOKUP(VALUE(I724),'PC Mapping'!A:F,6,),"")</f>
        <v>10719</v>
      </c>
      <c r="AH724" s="13" t="str">
        <f>VLOOKUP(AG724,'PC Mapping'!L:M,2,)</f>
        <v>All Other Water</v>
      </c>
    </row>
    <row r="725" spans="1:34" x14ac:dyDescent="0.2">
      <c r="A725" t="s">
        <v>7014</v>
      </c>
      <c r="B725" t="s">
        <v>6949</v>
      </c>
      <c r="C725" t="s">
        <v>4519</v>
      </c>
      <c r="D725" t="s">
        <v>4520</v>
      </c>
      <c r="E725" s="3">
        <v>45828</v>
      </c>
      <c r="F725" t="s">
        <v>44</v>
      </c>
      <c r="G725" t="s">
        <v>3742</v>
      </c>
      <c r="H725" t="s">
        <v>3722</v>
      </c>
      <c r="I725" t="s">
        <v>4538</v>
      </c>
      <c r="J725" t="s">
        <v>4522</v>
      </c>
      <c r="K725" s="2">
        <v>-10.64</v>
      </c>
      <c r="L725" t="s">
        <v>44</v>
      </c>
      <c r="M725" s="2">
        <v>-10.64</v>
      </c>
      <c r="N725" t="s">
        <v>4523</v>
      </c>
      <c r="O725" t="s">
        <v>4524</v>
      </c>
      <c r="P725" t="s">
        <v>7015</v>
      </c>
      <c r="Q725" t="s">
        <v>7016</v>
      </c>
      <c r="R725" t="s">
        <v>44</v>
      </c>
      <c r="S725" t="s">
        <v>4527</v>
      </c>
      <c r="T725" s="3">
        <v>45828</v>
      </c>
      <c r="U725" s="3">
        <v>45831</v>
      </c>
      <c r="V725" s="2">
        <v>0</v>
      </c>
      <c r="W725" t="s">
        <v>44</v>
      </c>
      <c r="X725" t="s">
        <v>44</v>
      </c>
      <c r="Y725" t="s">
        <v>7017</v>
      </c>
      <c r="Z725" t="s">
        <v>394</v>
      </c>
      <c r="AA725" t="s">
        <v>4529</v>
      </c>
      <c r="AB725" t="s">
        <v>4530</v>
      </c>
      <c r="AC725" t="s">
        <v>89</v>
      </c>
      <c r="AD725" t="str">
        <f t="shared" si="11"/>
        <v>10-60</v>
      </c>
      <c r="AE725" t="str">
        <f>VLOOKUP(AD725,'Main_Sub Desc'!C:D,2,)</f>
        <v>LPC from invoicing</v>
      </c>
      <c r="AF725" t="str">
        <f>VLOOKUP(VALUE(H725),'Main_Sub Desc'!F:G,2,)</f>
        <v>Wtr Rev Late Payment</v>
      </c>
      <c r="AG725">
        <f>IFERROR(VLOOKUP(VALUE(I725),'PC Mapping'!A:F,6,),"")</f>
        <v>10469</v>
      </c>
      <c r="AH725" s="13" t="str">
        <f>VLOOKUP(AG725,'PC Mapping'!L:M,2,)</f>
        <v>Bolivar Water</v>
      </c>
    </row>
    <row r="726" spans="1:34" x14ac:dyDescent="0.2">
      <c r="A726" t="s">
        <v>7014</v>
      </c>
      <c r="B726" t="s">
        <v>6949</v>
      </c>
      <c r="C726" t="s">
        <v>4519</v>
      </c>
      <c r="D726" t="s">
        <v>4520</v>
      </c>
      <c r="E726" s="3">
        <v>45828</v>
      </c>
      <c r="F726" t="s">
        <v>44</v>
      </c>
      <c r="G726" t="s">
        <v>3742</v>
      </c>
      <c r="H726" t="s">
        <v>3716</v>
      </c>
      <c r="I726" t="s">
        <v>4534</v>
      </c>
      <c r="J726" t="s">
        <v>4522</v>
      </c>
      <c r="K726" s="2">
        <v>-17.190000000000001</v>
      </c>
      <c r="L726" t="s">
        <v>44</v>
      </c>
      <c r="M726" s="2">
        <v>-17.190000000000001</v>
      </c>
      <c r="N726" t="s">
        <v>4523</v>
      </c>
      <c r="O726" t="s">
        <v>4524</v>
      </c>
      <c r="P726" t="s">
        <v>7015</v>
      </c>
      <c r="Q726" t="s">
        <v>7018</v>
      </c>
      <c r="R726" t="s">
        <v>44</v>
      </c>
      <c r="S726" t="s">
        <v>4527</v>
      </c>
      <c r="T726" s="3">
        <v>45828</v>
      </c>
      <c r="U726" s="3">
        <v>45831</v>
      </c>
      <c r="V726" s="2">
        <v>0</v>
      </c>
      <c r="W726" t="s">
        <v>44</v>
      </c>
      <c r="X726" t="s">
        <v>44</v>
      </c>
      <c r="Y726" t="s">
        <v>7019</v>
      </c>
      <c r="Z726" t="s">
        <v>394</v>
      </c>
      <c r="AA726" t="s">
        <v>4529</v>
      </c>
      <c r="AB726" t="s">
        <v>4530</v>
      </c>
      <c r="AC726" t="s">
        <v>89</v>
      </c>
      <c r="AD726" t="str">
        <f t="shared" si="11"/>
        <v>10-60</v>
      </c>
      <c r="AE726" t="str">
        <f>VLOOKUP(AD726,'Main_Sub Desc'!C:D,2,)</f>
        <v>LPC from invoicing</v>
      </c>
      <c r="AF726" t="str">
        <f>VLOOKUP(VALUE(H726),'Main_Sub Desc'!F:G,2,)</f>
        <v>Wst Rev Late Payment</v>
      </c>
      <c r="AG726">
        <f>IFERROR(VLOOKUP(VALUE(I726),'PC Mapping'!A:F,6,),"")</f>
        <v>10514</v>
      </c>
      <c r="AH726" s="13" t="str">
        <f>VLOOKUP(AG726,'PC Mapping'!L:M,2,)</f>
        <v>Bolivar Sewer</v>
      </c>
    </row>
    <row r="727" spans="1:34" x14ac:dyDescent="0.2">
      <c r="A727" t="s">
        <v>7020</v>
      </c>
      <c r="B727" t="s">
        <v>6973</v>
      </c>
      <c r="C727" t="s">
        <v>4519</v>
      </c>
      <c r="D727" t="s">
        <v>4520</v>
      </c>
      <c r="E727" s="3">
        <v>45828</v>
      </c>
      <c r="F727" t="s">
        <v>44</v>
      </c>
      <c r="G727" t="s">
        <v>3742</v>
      </c>
      <c r="H727" t="s">
        <v>3722</v>
      </c>
      <c r="I727" t="s">
        <v>3752</v>
      </c>
      <c r="J727" t="s">
        <v>4522</v>
      </c>
      <c r="K727" s="2">
        <v>-5</v>
      </c>
      <c r="L727" t="s">
        <v>44</v>
      </c>
      <c r="M727" s="2">
        <v>-5</v>
      </c>
      <c r="N727" t="s">
        <v>4523</v>
      </c>
      <c r="O727" t="s">
        <v>4524</v>
      </c>
      <c r="P727" t="s">
        <v>7021</v>
      </c>
      <c r="Q727" t="s">
        <v>7022</v>
      </c>
      <c r="R727" t="s">
        <v>44</v>
      </c>
      <c r="S727" t="s">
        <v>4527</v>
      </c>
      <c r="T727" s="3">
        <v>45828</v>
      </c>
      <c r="U727" s="3">
        <v>45831</v>
      </c>
      <c r="V727" s="2">
        <v>0</v>
      </c>
      <c r="W727" t="s">
        <v>44</v>
      </c>
      <c r="X727" t="s">
        <v>44</v>
      </c>
      <c r="Y727" t="s">
        <v>7023</v>
      </c>
      <c r="Z727" t="s">
        <v>1548</v>
      </c>
      <c r="AA727" t="s">
        <v>4529</v>
      </c>
      <c r="AB727" t="s">
        <v>4530</v>
      </c>
      <c r="AC727" t="s">
        <v>89</v>
      </c>
      <c r="AD727" t="str">
        <f t="shared" si="11"/>
        <v>10-60</v>
      </c>
      <c r="AE727" t="str">
        <f>VLOOKUP(AD727,'Main_Sub Desc'!C:D,2,)</f>
        <v>LPC from invoicing</v>
      </c>
      <c r="AF727" t="str">
        <f>VLOOKUP(VALUE(H727),'Main_Sub Desc'!F:G,2,)</f>
        <v>Wtr Rev Late Payment</v>
      </c>
      <c r="AG727">
        <f>IFERROR(VLOOKUP(VALUE(I727),'PC Mapping'!A:F,6,),"")</f>
        <v>10719</v>
      </c>
      <c r="AH727" s="13" t="str">
        <f>VLOOKUP(AG727,'PC Mapping'!L:M,2,)</f>
        <v>All Other Water</v>
      </c>
    </row>
    <row r="728" spans="1:34" x14ac:dyDescent="0.2">
      <c r="A728" t="s">
        <v>7024</v>
      </c>
      <c r="B728" t="s">
        <v>6949</v>
      </c>
      <c r="C728" t="s">
        <v>4519</v>
      </c>
      <c r="D728" t="s">
        <v>4520</v>
      </c>
      <c r="E728" s="3">
        <v>45828</v>
      </c>
      <c r="F728" t="s">
        <v>44</v>
      </c>
      <c r="G728" t="s">
        <v>3742</v>
      </c>
      <c r="H728" t="s">
        <v>3722</v>
      </c>
      <c r="I728" t="s">
        <v>3752</v>
      </c>
      <c r="J728" t="s">
        <v>4522</v>
      </c>
      <c r="K728" s="2">
        <v>-5</v>
      </c>
      <c r="L728" t="s">
        <v>44</v>
      </c>
      <c r="M728" s="2">
        <v>-5</v>
      </c>
      <c r="N728" t="s">
        <v>4523</v>
      </c>
      <c r="O728" t="s">
        <v>4524</v>
      </c>
      <c r="P728" t="s">
        <v>7025</v>
      </c>
      <c r="Q728" t="s">
        <v>7026</v>
      </c>
      <c r="R728" t="s">
        <v>44</v>
      </c>
      <c r="S728" t="s">
        <v>4527</v>
      </c>
      <c r="T728" s="3">
        <v>45828</v>
      </c>
      <c r="U728" s="3">
        <v>45831</v>
      </c>
      <c r="V728" s="2">
        <v>0</v>
      </c>
      <c r="W728" t="s">
        <v>44</v>
      </c>
      <c r="X728" t="s">
        <v>44</v>
      </c>
      <c r="Y728" t="s">
        <v>7027</v>
      </c>
      <c r="Z728" t="s">
        <v>1725</v>
      </c>
      <c r="AA728" t="s">
        <v>4529</v>
      </c>
      <c r="AB728" t="s">
        <v>4530</v>
      </c>
      <c r="AC728" t="s">
        <v>89</v>
      </c>
      <c r="AD728" t="str">
        <f t="shared" si="11"/>
        <v>10-60</v>
      </c>
      <c r="AE728" t="str">
        <f>VLOOKUP(AD728,'Main_Sub Desc'!C:D,2,)</f>
        <v>LPC from invoicing</v>
      </c>
      <c r="AF728" t="str">
        <f>VLOOKUP(VALUE(H728),'Main_Sub Desc'!F:G,2,)</f>
        <v>Wtr Rev Late Payment</v>
      </c>
      <c r="AG728">
        <f>IFERROR(VLOOKUP(VALUE(I728),'PC Mapping'!A:F,6,),"")</f>
        <v>10719</v>
      </c>
      <c r="AH728" s="13" t="str">
        <f>VLOOKUP(AG728,'PC Mapping'!L:M,2,)</f>
        <v>All Other Water</v>
      </c>
    </row>
    <row r="729" spans="1:34" x14ac:dyDescent="0.2">
      <c r="A729" t="s">
        <v>7028</v>
      </c>
      <c r="B729" t="s">
        <v>6954</v>
      </c>
      <c r="C729" t="s">
        <v>4519</v>
      </c>
      <c r="D729" t="s">
        <v>4520</v>
      </c>
      <c r="E729" s="3">
        <v>45828</v>
      </c>
      <c r="F729" t="s">
        <v>44</v>
      </c>
      <c r="G729" t="s">
        <v>3742</v>
      </c>
      <c r="H729" t="s">
        <v>3722</v>
      </c>
      <c r="I729" t="s">
        <v>3752</v>
      </c>
      <c r="J729" t="s">
        <v>4522</v>
      </c>
      <c r="K729" s="2">
        <v>-5</v>
      </c>
      <c r="L729" t="s">
        <v>44</v>
      </c>
      <c r="M729" s="2">
        <v>-5</v>
      </c>
      <c r="N729" t="s">
        <v>4523</v>
      </c>
      <c r="O729" t="s">
        <v>4524</v>
      </c>
      <c r="P729" t="s">
        <v>7029</v>
      </c>
      <c r="Q729" t="s">
        <v>7030</v>
      </c>
      <c r="R729" t="s">
        <v>44</v>
      </c>
      <c r="S729" t="s">
        <v>4527</v>
      </c>
      <c r="T729" s="3">
        <v>45828</v>
      </c>
      <c r="U729" s="3">
        <v>45831</v>
      </c>
      <c r="V729" s="2">
        <v>0</v>
      </c>
      <c r="W729" t="s">
        <v>44</v>
      </c>
      <c r="X729" t="s">
        <v>44</v>
      </c>
      <c r="Y729" t="s">
        <v>7031</v>
      </c>
      <c r="Z729" t="s">
        <v>2630</v>
      </c>
      <c r="AA729" t="s">
        <v>4529</v>
      </c>
      <c r="AB729" t="s">
        <v>4530</v>
      </c>
      <c r="AC729" t="s">
        <v>89</v>
      </c>
      <c r="AD729" t="str">
        <f t="shared" si="11"/>
        <v>10-60</v>
      </c>
      <c r="AE729" t="str">
        <f>VLOOKUP(AD729,'Main_Sub Desc'!C:D,2,)</f>
        <v>LPC from invoicing</v>
      </c>
      <c r="AF729" t="str">
        <f>VLOOKUP(VALUE(H729),'Main_Sub Desc'!F:G,2,)</f>
        <v>Wtr Rev Late Payment</v>
      </c>
      <c r="AG729">
        <f>IFERROR(VLOOKUP(VALUE(I729),'PC Mapping'!A:F,6,),"")</f>
        <v>10719</v>
      </c>
      <c r="AH729" s="13" t="str">
        <f>VLOOKUP(AG729,'PC Mapping'!L:M,2,)</f>
        <v>All Other Water</v>
      </c>
    </row>
    <row r="730" spans="1:34" x14ac:dyDescent="0.2">
      <c r="A730" t="s">
        <v>7032</v>
      </c>
      <c r="B730" t="s">
        <v>6954</v>
      </c>
      <c r="C730" t="s">
        <v>4519</v>
      </c>
      <c r="D730" t="s">
        <v>4520</v>
      </c>
      <c r="E730" s="3">
        <v>45828</v>
      </c>
      <c r="F730" t="s">
        <v>44</v>
      </c>
      <c r="G730" t="s">
        <v>3742</v>
      </c>
      <c r="H730" t="s">
        <v>3722</v>
      </c>
      <c r="I730" t="s">
        <v>3752</v>
      </c>
      <c r="J730" t="s">
        <v>4522</v>
      </c>
      <c r="K730" s="2">
        <v>-5</v>
      </c>
      <c r="L730" t="s">
        <v>44</v>
      </c>
      <c r="M730" s="2">
        <v>-5</v>
      </c>
      <c r="N730" t="s">
        <v>4523</v>
      </c>
      <c r="O730" t="s">
        <v>4524</v>
      </c>
      <c r="P730" t="s">
        <v>7033</v>
      </c>
      <c r="Q730" t="s">
        <v>7034</v>
      </c>
      <c r="R730" t="s">
        <v>44</v>
      </c>
      <c r="S730" t="s">
        <v>4527</v>
      </c>
      <c r="T730" s="3">
        <v>45828</v>
      </c>
      <c r="U730" s="3">
        <v>45831</v>
      </c>
      <c r="V730" s="2">
        <v>0</v>
      </c>
      <c r="W730" t="s">
        <v>44</v>
      </c>
      <c r="X730" t="s">
        <v>44</v>
      </c>
      <c r="Y730" t="s">
        <v>7035</v>
      </c>
      <c r="Z730" t="s">
        <v>7036</v>
      </c>
      <c r="AA730" t="s">
        <v>4529</v>
      </c>
      <c r="AB730" t="s">
        <v>4530</v>
      </c>
      <c r="AC730" t="s">
        <v>89</v>
      </c>
      <c r="AD730" t="str">
        <f t="shared" si="11"/>
        <v>10-60</v>
      </c>
      <c r="AE730" t="str">
        <f>VLOOKUP(AD730,'Main_Sub Desc'!C:D,2,)</f>
        <v>LPC from invoicing</v>
      </c>
      <c r="AF730" t="str">
        <f>VLOOKUP(VALUE(H730),'Main_Sub Desc'!F:G,2,)</f>
        <v>Wtr Rev Late Payment</v>
      </c>
      <c r="AG730">
        <f>IFERROR(VLOOKUP(VALUE(I730),'PC Mapping'!A:F,6,),"")</f>
        <v>10719</v>
      </c>
      <c r="AH730" s="13" t="str">
        <f>VLOOKUP(AG730,'PC Mapping'!L:M,2,)</f>
        <v>All Other Water</v>
      </c>
    </row>
    <row r="731" spans="1:34" x14ac:dyDescent="0.2">
      <c r="A731" t="s">
        <v>7037</v>
      </c>
      <c r="B731" t="s">
        <v>7038</v>
      </c>
      <c r="C731" t="s">
        <v>4519</v>
      </c>
      <c r="D731" t="s">
        <v>4520</v>
      </c>
      <c r="E731" s="3">
        <v>45831</v>
      </c>
      <c r="F731" t="s">
        <v>44</v>
      </c>
      <c r="G731" t="s">
        <v>3742</v>
      </c>
      <c r="H731" t="s">
        <v>3722</v>
      </c>
      <c r="I731" t="s">
        <v>3752</v>
      </c>
      <c r="J731" t="s">
        <v>4522</v>
      </c>
      <c r="K731" s="2">
        <v>-5</v>
      </c>
      <c r="L731" t="s">
        <v>44</v>
      </c>
      <c r="M731" s="2">
        <v>-5</v>
      </c>
      <c r="N731" t="s">
        <v>4523</v>
      </c>
      <c r="O731" t="s">
        <v>4524</v>
      </c>
      <c r="P731" t="s">
        <v>7039</v>
      </c>
      <c r="Q731" t="s">
        <v>7040</v>
      </c>
      <c r="R731" t="s">
        <v>44</v>
      </c>
      <c r="S731" t="s">
        <v>4527</v>
      </c>
      <c r="T731" s="3">
        <v>45831</v>
      </c>
      <c r="U731" s="3">
        <v>45832</v>
      </c>
      <c r="V731" s="2">
        <v>0</v>
      </c>
      <c r="W731" t="s">
        <v>44</v>
      </c>
      <c r="X731" t="s">
        <v>44</v>
      </c>
      <c r="Y731" t="s">
        <v>7041</v>
      </c>
      <c r="Z731" t="s">
        <v>2161</v>
      </c>
      <c r="AA731" t="s">
        <v>4529</v>
      </c>
      <c r="AB731" t="s">
        <v>4530</v>
      </c>
      <c r="AC731" t="s">
        <v>89</v>
      </c>
      <c r="AD731" t="str">
        <f t="shared" si="11"/>
        <v>10-60</v>
      </c>
      <c r="AE731" t="str">
        <f>VLOOKUP(AD731,'Main_Sub Desc'!C:D,2,)</f>
        <v>LPC from invoicing</v>
      </c>
      <c r="AF731" t="str">
        <f>VLOOKUP(VALUE(H731),'Main_Sub Desc'!F:G,2,)</f>
        <v>Wtr Rev Late Payment</v>
      </c>
      <c r="AG731">
        <f>IFERROR(VLOOKUP(VALUE(I731),'PC Mapping'!A:F,6,),"")</f>
        <v>10719</v>
      </c>
      <c r="AH731" s="13" t="str">
        <f>VLOOKUP(AG731,'PC Mapping'!L:M,2,)</f>
        <v>All Other Water</v>
      </c>
    </row>
    <row r="732" spans="1:34" x14ac:dyDescent="0.2">
      <c r="A732" t="s">
        <v>7042</v>
      </c>
      <c r="B732" t="s">
        <v>7043</v>
      </c>
      <c r="C732" t="s">
        <v>4519</v>
      </c>
      <c r="D732" t="s">
        <v>4520</v>
      </c>
      <c r="E732" s="3">
        <v>45831</v>
      </c>
      <c r="F732" t="s">
        <v>44</v>
      </c>
      <c r="G732" t="s">
        <v>3742</v>
      </c>
      <c r="H732" t="s">
        <v>3722</v>
      </c>
      <c r="I732" t="s">
        <v>4538</v>
      </c>
      <c r="J732" t="s">
        <v>4522</v>
      </c>
      <c r="K732" s="2">
        <v>-5</v>
      </c>
      <c r="L732" t="s">
        <v>44</v>
      </c>
      <c r="M732" s="2">
        <v>-5</v>
      </c>
      <c r="N732" t="s">
        <v>4523</v>
      </c>
      <c r="O732" t="s">
        <v>4524</v>
      </c>
      <c r="P732" t="s">
        <v>7044</v>
      </c>
      <c r="Q732" t="s">
        <v>7045</v>
      </c>
      <c r="R732" t="s">
        <v>44</v>
      </c>
      <c r="S732" t="s">
        <v>4527</v>
      </c>
      <c r="T732" s="3">
        <v>45831</v>
      </c>
      <c r="U732" s="3">
        <v>45832</v>
      </c>
      <c r="V732" s="2">
        <v>0</v>
      </c>
      <c r="W732" t="s">
        <v>44</v>
      </c>
      <c r="X732" t="s">
        <v>44</v>
      </c>
      <c r="Y732" t="s">
        <v>7046</v>
      </c>
      <c r="Z732" t="s">
        <v>524</v>
      </c>
      <c r="AA732" t="s">
        <v>4529</v>
      </c>
      <c r="AB732" t="s">
        <v>4530</v>
      </c>
      <c r="AC732" t="s">
        <v>89</v>
      </c>
      <c r="AD732" t="str">
        <f t="shared" si="11"/>
        <v>10-60</v>
      </c>
      <c r="AE732" t="str">
        <f>VLOOKUP(AD732,'Main_Sub Desc'!C:D,2,)</f>
        <v>LPC from invoicing</v>
      </c>
      <c r="AF732" t="str">
        <f>VLOOKUP(VALUE(H732),'Main_Sub Desc'!F:G,2,)</f>
        <v>Wtr Rev Late Payment</v>
      </c>
      <c r="AG732">
        <f>IFERROR(VLOOKUP(VALUE(I732),'PC Mapping'!A:F,6,),"")</f>
        <v>10469</v>
      </c>
      <c r="AH732" s="13" t="str">
        <f>VLOOKUP(AG732,'PC Mapping'!L:M,2,)</f>
        <v>Bolivar Water</v>
      </c>
    </row>
    <row r="733" spans="1:34" x14ac:dyDescent="0.2">
      <c r="A733" t="s">
        <v>7042</v>
      </c>
      <c r="B733" t="s">
        <v>7043</v>
      </c>
      <c r="C733" t="s">
        <v>4519</v>
      </c>
      <c r="D733" t="s">
        <v>4520</v>
      </c>
      <c r="E733" s="3">
        <v>45831</v>
      </c>
      <c r="F733" t="s">
        <v>44</v>
      </c>
      <c r="G733" t="s">
        <v>3742</v>
      </c>
      <c r="H733" t="s">
        <v>3716</v>
      </c>
      <c r="I733" t="s">
        <v>4534</v>
      </c>
      <c r="J733" t="s">
        <v>4522</v>
      </c>
      <c r="K733" s="2">
        <v>-5</v>
      </c>
      <c r="L733" t="s">
        <v>44</v>
      </c>
      <c r="M733" s="2">
        <v>-5</v>
      </c>
      <c r="N733" t="s">
        <v>4523</v>
      </c>
      <c r="O733" t="s">
        <v>4524</v>
      </c>
      <c r="P733" t="s">
        <v>7044</v>
      </c>
      <c r="Q733" t="s">
        <v>7047</v>
      </c>
      <c r="R733" t="s">
        <v>44</v>
      </c>
      <c r="S733" t="s">
        <v>4527</v>
      </c>
      <c r="T733" s="3">
        <v>45831</v>
      </c>
      <c r="U733" s="3">
        <v>45832</v>
      </c>
      <c r="V733" s="2">
        <v>0</v>
      </c>
      <c r="W733" t="s">
        <v>44</v>
      </c>
      <c r="X733" t="s">
        <v>44</v>
      </c>
      <c r="Y733" t="s">
        <v>7048</v>
      </c>
      <c r="Z733" t="s">
        <v>524</v>
      </c>
      <c r="AA733" t="s">
        <v>4529</v>
      </c>
      <c r="AB733" t="s">
        <v>4530</v>
      </c>
      <c r="AC733" t="s">
        <v>89</v>
      </c>
      <c r="AD733" t="str">
        <f t="shared" si="11"/>
        <v>10-60</v>
      </c>
      <c r="AE733" t="str">
        <f>VLOOKUP(AD733,'Main_Sub Desc'!C:D,2,)</f>
        <v>LPC from invoicing</v>
      </c>
      <c r="AF733" t="str">
        <f>VLOOKUP(VALUE(H733),'Main_Sub Desc'!F:G,2,)</f>
        <v>Wst Rev Late Payment</v>
      </c>
      <c r="AG733">
        <f>IFERROR(VLOOKUP(VALUE(I733),'PC Mapping'!A:F,6,),"")</f>
        <v>10514</v>
      </c>
      <c r="AH733" s="13" t="str">
        <f>VLOOKUP(AG733,'PC Mapping'!L:M,2,)</f>
        <v>Bolivar Sewer</v>
      </c>
    </row>
    <row r="734" spans="1:34" x14ac:dyDescent="0.2">
      <c r="A734" t="s">
        <v>7049</v>
      </c>
      <c r="B734" t="s">
        <v>7043</v>
      </c>
      <c r="C734" t="s">
        <v>4519</v>
      </c>
      <c r="D734" t="s">
        <v>4520</v>
      </c>
      <c r="E734" s="3">
        <v>45831</v>
      </c>
      <c r="F734" t="s">
        <v>44</v>
      </c>
      <c r="G734" t="s">
        <v>3742</v>
      </c>
      <c r="H734" t="s">
        <v>3722</v>
      </c>
      <c r="I734" t="s">
        <v>3752</v>
      </c>
      <c r="J734" t="s">
        <v>4522</v>
      </c>
      <c r="K734" s="2">
        <v>-8.4600000000000009</v>
      </c>
      <c r="L734" t="s">
        <v>44</v>
      </c>
      <c r="M734" s="2">
        <v>-8.4600000000000009</v>
      </c>
      <c r="N734" t="s">
        <v>4523</v>
      </c>
      <c r="O734" t="s">
        <v>4524</v>
      </c>
      <c r="P734" t="s">
        <v>7050</v>
      </c>
      <c r="Q734" t="s">
        <v>7051</v>
      </c>
      <c r="R734" t="s">
        <v>44</v>
      </c>
      <c r="S734" t="s">
        <v>4527</v>
      </c>
      <c r="T734" s="3">
        <v>45831</v>
      </c>
      <c r="U734" s="3">
        <v>45832</v>
      </c>
      <c r="V734" s="2">
        <v>0</v>
      </c>
      <c r="W734" t="s">
        <v>44</v>
      </c>
      <c r="X734" t="s">
        <v>44</v>
      </c>
      <c r="Y734" t="s">
        <v>7052</v>
      </c>
      <c r="Z734" t="s">
        <v>2651</v>
      </c>
      <c r="AA734" t="s">
        <v>4529</v>
      </c>
      <c r="AB734" t="s">
        <v>4530</v>
      </c>
      <c r="AC734" t="s">
        <v>89</v>
      </c>
      <c r="AD734" t="str">
        <f t="shared" si="11"/>
        <v>10-60</v>
      </c>
      <c r="AE734" t="str">
        <f>VLOOKUP(AD734,'Main_Sub Desc'!C:D,2,)</f>
        <v>LPC from invoicing</v>
      </c>
      <c r="AF734" t="str">
        <f>VLOOKUP(VALUE(H734),'Main_Sub Desc'!F:G,2,)</f>
        <v>Wtr Rev Late Payment</v>
      </c>
      <c r="AG734">
        <f>IFERROR(VLOOKUP(VALUE(I734),'PC Mapping'!A:F,6,),"")</f>
        <v>10719</v>
      </c>
      <c r="AH734" s="13" t="str">
        <f>VLOOKUP(AG734,'PC Mapping'!L:M,2,)</f>
        <v>All Other Water</v>
      </c>
    </row>
    <row r="735" spans="1:34" x14ac:dyDescent="0.2">
      <c r="A735" t="s">
        <v>7053</v>
      </c>
      <c r="B735" t="s">
        <v>7043</v>
      </c>
      <c r="C735" t="s">
        <v>4519</v>
      </c>
      <c r="D735" t="s">
        <v>4520</v>
      </c>
      <c r="E735" s="3">
        <v>45831</v>
      </c>
      <c r="F735" t="s">
        <v>44</v>
      </c>
      <c r="G735" t="s">
        <v>3742</v>
      </c>
      <c r="H735" t="s">
        <v>3722</v>
      </c>
      <c r="I735" t="s">
        <v>3752</v>
      </c>
      <c r="J735" t="s">
        <v>4522</v>
      </c>
      <c r="K735" s="2">
        <v>-5</v>
      </c>
      <c r="L735" t="s">
        <v>44</v>
      </c>
      <c r="M735" s="2">
        <v>-5</v>
      </c>
      <c r="N735" t="s">
        <v>4523</v>
      </c>
      <c r="O735" t="s">
        <v>4524</v>
      </c>
      <c r="P735" t="s">
        <v>7054</v>
      </c>
      <c r="Q735" t="s">
        <v>7055</v>
      </c>
      <c r="R735" t="s">
        <v>44</v>
      </c>
      <c r="S735" t="s">
        <v>4527</v>
      </c>
      <c r="T735" s="3">
        <v>45831</v>
      </c>
      <c r="U735" s="3">
        <v>45832</v>
      </c>
      <c r="V735" s="2">
        <v>0</v>
      </c>
      <c r="W735" t="s">
        <v>44</v>
      </c>
      <c r="X735" t="s">
        <v>44</v>
      </c>
      <c r="Y735" t="s">
        <v>7056</v>
      </c>
      <c r="Z735" t="s">
        <v>3515</v>
      </c>
      <c r="AA735" t="s">
        <v>4529</v>
      </c>
      <c r="AB735" t="s">
        <v>4530</v>
      </c>
      <c r="AC735" t="s">
        <v>89</v>
      </c>
      <c r="AD735" t="str">
        <f t="shared" si="11"/>
        <v>10-60</v>
      </c>
      <c r="AE735" t="str">
        <f>VLOOKUP(AD735,'Main_Sub Desc'!C:D,2,)</f>
        <v>LPC from invoicing</v>
      </c>
      <c r="AF735" t="str">
        <f>VLOOKUP(VALUE(H735),'Main_Sub Desc'!F:G,2,)</f>
        <v>Wtr Rev Late Payment</v>
      </c>
      <c r="AG735">
        <f>IFERROR(VLOOKUP(VALUE(I735),'PC Mapping'!A:F,6,),"")</f>
        <v>10719</v>
      </c>
      <c r="AH735" s="13" t="str">
        <f>VLOOKUP(AG735,'PC Mapping'!L:M,2,)</f>
        <v>All Other Water</v>
      </c>
    </row>
    <row r="736" spans="1:34" x14ac:dyDescent="0.2">
      <c r="A736" t="s">
        <v>7057</v>
      </c>
      <c r="B736" t="s">
        <v>7058</v>
      </c>
      <c r="C736" t="s">
        <v>4519</v>
      </c>
      <c r="D736" t="s">
        <v>4520</v>
      </c>
      <c r="E736" s="3">
        <v>45832</v>
      </c>
      <c r="F736" t="s">
        <v>44</v>
      </c>
      <c r="G736" t="s">
        <v>3742</v>
      </c>
      <c r="H736" t="s">
        <v>3722</v>
      </c>
      <c r="I736" t="s">
        <v>3752</v>
      </c>
      <c r="J736" t="s">
        <v>4522</v>
      </c>
      <c r="K736" s="2">
        <v>-10</v>
      </c>
      <c r="L736" t="s">
        <v>44</v>
      </c>
      <c r="M736" s="2">
        <v>-10</v>
      </c>
      <c r="N736" t="s">
        <v>4523</v>
      </c>
      <c r="O736" t="s">
        <v>4524</v>
      </c>
      <c r="P736" t="s">
        <v>6104</v>
      </c>
      <c r="Q736" t="s">
        <v>7059</v>
      </c>
      <c r="R736" t="s">
        <v>44</v>
      </c>
      <c r="S736" t="s">
        <v>4527</v>
      </c>
      <c r="T736" s="3">
        <v>45832</v>
      </c>
      <c r="U736" s="3">
        <v>45833</v>
      </c>
      <c r="V736" s="2">
        <v>0</v>
      </c>
      <c r="W736" t="s">
        <v>44</v>
      </c>
      <c r="X736" t="s">
        <v>44</v>
      </c>
      <c r="Y736" t="s">
        <v>7060</v>
      </c>
      <c r="Z736" t="s">
        <v>2857</v>
      </c>
      <c r="AA736" t="s">
        <v>4529</v>
      </c>
      <c r="AB736" t="s">
        <v>4530</v>
      </c>
      <c r="AC736" t="s">
        <v>89</v>
      </c>
      <c r="AD736" t="str">
        <f t="shared" si="11"/>
        <v>10-60</v>
      </c>
      <c r="AE736" t="str">
        <f>VLOOKUP(AD736,'Main_Sub Desc'!C:D,2,)</f>
        <v>LPC from invoicing</v>
      </c>
      <c r="AF736" t="str">
        <f>VLOOKUP(VALUE(H736),'Main_Sub Desc'!F:G,2,)</f>
        <v>Wtr Rev Late Payment</v>
      </c>
      <c r="AG736">
        <f>IFERROR(VLOOKUP(VALUE(I736),'PC Mapping'!A:F,6,),"")</f>
        <v>10719</v>
      </c>
      <c r="AH736" s="13" t="str">
        <f>VLOOKUP(AG736,'PC Mapping'!L:M,2,)</f>
        <v>All Other Water</v>
      </c>
    </row>
    <row r="737" spans="1:34" x14ac:dyDescent="0.2">
      <c r="A737" t="s">
        <v>7061</v>
      </c>
      <c r="B737" t="s">
        <v>7058</v>
      </c>
      <c r="C737" t="s">
        <v>4519</v>
      </c>
      <c r="D737" t="s">
        <v>4520</v>
      </c>
      <c r="E737" s="3">
        <v>45832</v>
      </c>
      <c r="F737" t="s">
        <v>44</v>
      </c>
      <c r="G737" t="s">
        <v>3742</v>
      </c>
      <c r="H737" t="s">
        <v>3722</v>
      </c>
      <c r="I737" t="s">
        <v>3752</v>
      </c>
      <c r="J737" t="s">
        <v>4522</v>
      </c>
      <c r="K737" s="2">
        <v>-5</v>
      </c>
      <c r="L737" t="s">
        <v>44</v>
      </c>
      <c r="M737" s="2">
        <v>-5</v>
      </c>
      <c r="N737" t="s">
        <v>4523</v>
      </c>
      <c r="O737" t="s">
        <v>4524</v>
      </c>
      <c r="P737" t="s">
        <v>7062</v>
      </c>
      <c r="Q737" t="s">
        <v>7063</v>
      </c>
      <c r="R737" t="s">
        <v>44</v>
      </c>
      <c r="S737" t="s">
        <v>4527</v>
      </c>
      <c r="T737" s="3">
        <v>45832</v>
      </c>
      <c r="U737" s="3">
        <v>45833</v>
      </c>
      <c r="V737" s="2">
        <v>0</v>
      </c>
      <c r="W737" t="s">
        <v>44</v>
      </c>
      <c r="X737" t="s">
        <v>44</v>
      </c>
      <c r="Y737" t="s">
        <v>7064</v>
      </c>
      <c r="Z737" t="s">
        <v>7065</v>
      </c>
      <c r="AA737" t="s">
        <v>4529</v>
      </c>
      <c r="AB737" t="s">
        <v>4530</v>
      </c>
      <c r="AC737" t="s">
        <v>89</v>
      </c>
      <c r="AD737" t="str">
        <f t="shared" si="11"/>
        <v>10-60</v>
      </c>
      <c r="AE737" t="str">
        <f>VLOOKUP(AD737,'Main_Sub Desc'!C:D,2,)</f>
        <v>LPC from invoicing</v>
      </c>
      <c r="AF737" t="str">
        <f>VLOOKUP(VALUE(H737),'Main_Sub Desc'!F:G,2,)</f>
        <v>Wtr Rev Late Payment</v>
      </c>
      <c r="AG737">
        <f>IFERROR(VLOOKUP(VALUE(I737),'PC Mapping'!A:F,6,),"")</f>
        <v>10719</v>
      </c>
      <c r="AH737" s="13" t="str">
        <f>VLOOKUP(AG737,'PC Mapping'!L:M,2,)</f>
        <v>All Other Water</v>
      </c>
    </row>
    <row r="738" spans="1:34" x14ac:dyDescent="0.2">
      <c r="A738" t="s">
        <v>7066</v>
      </c>
      <c r="B738" t="s">
        <v>7058</v>
      </c>
      <c r="C738" t="s">
        <v>4519</v>
      </c>
      <c r="D738" t="s">
        <v>4520</v>
      </c>
      <c r="E738" s="3">
        <v>45832</v>
      </c>
      <c r="F738" t="s">
        <v>44</v>
      </c>
      <c r="G738" t="s">
        <v>3742</v>
      </c>
      <c r="H738" t="s">
        <v>3722</v>
      </c>
      <c r="I738" t="s">
        <v>3752</v>
      </c>
      <c r="J738" t="s">
        <v>4522</v>
      </c>
      <c r="K738" s="2">
        <v>-5</v>
      </c>
      <c r="L738" t="s">
        <v>44</v>
      </c>
      <c r="M738" s="2">
        <v>-5</v>
      </c>
      <c r="N738" t="s">
        <v>4523</v>
      </c>
      <c r="O738" t="s">
        <v>4524</v>
      </c>
      <c r="P738" t="s">
        <v>7067</v>
      </c>
      <c r="Q738" t="s">
        <v>7068</v>
      </c>
      <c r="R738" t="s">
        <v>44</v>
      </c>
      <c r="S738" t="s">
        <v>4527</v>
      </c>
      <c r="T738" s="3">
        <v>45832</v>
      </c>
      <c r="U738" s="3">
        <v>45833</v>
      </c>
      <c r="V738" s="2">
        <v>0</v>
      </c>
      <c r="W738" t="s">
        <v>44</v>
      </c>
      <c r="X738" t="s">
        <v>44</v>
      </c>
      <c r="Y738" t="s">
        <v>7069</v>
      </c>
      <c r="Z738" t="s">
        <v>1874</v>
      </c>
      <c r="AA738" t="s">
        <v>4529</v>
      </c>
      <c r="AB738" t="s">
        <v>4530</v>
      </c>
      <c r="AC738" t="s">
        <v>89</v>
      </c>
      <c r="AD738" t="str">
        <f t="shared" si="11"/>
        <v>10-60</v>
      </c>
      <c r="AE738" t="str">
        <f>VLOOKUP(AD738,'Main_Sub Desc'!C:D,2,)</f>
        <v>LPC from invoicing</v>
      </c>
      <c r="AF738" t="str">
        <f>VLOOKUP(VALUE(H738),'Main_Sub Desc'!F:G,2,)</f>
        <v>Wtr Rev Late Payment</v>
      </c>
      <c r="AG738">
        <f>IFERROR(VLOOKUP(VALUE(I738),'PC Mapping'!A:F,6,),"")</f>
        <v>10719</v>
      </c>
      <c r="AH738" s="13" t="str">
        <f>VLOOKUP(AG738,'PC Mapping'!L:M,2,)</f>
        <v>All Other Water</v>
      </c>
    </row>
    <row r="739" spans="1:34" x14ac:dyDescent="0.2">
      <c r="A739" t="s">
        <v>7070</v>
      </c>
      <c r="B739" t="s">
        <v>7071</v>
      </c>
      <c r="C739" t="s">
        <v>4519</v>
      </c>
      <c r="D739" t="s">
        <v>4520</v>
      </c>
      <c r="E739" s="3">
        <v>45833</v>
      </c>
      <c r="F739" t="s">
        <v>44</v>
      </c>
      <c r="G739" t="s">
        <v>3742</v>
      </c>
      <c r="H739" t="s">
        <v>3722</v>
      </c>
      <c r="I739" t="s">
        <v>3752</v>
      </c>
      <c r="J739" t="s">
        <v>4522</v>
      </c>
      <c r="K739" s="2">
        <v>-11.31</v>
      </c>
      <c r="L739" t="s">
        <v>44</v>
      </c>
      <c r="M739" s="2">
        <v>-11.31</v>
      </c>
      <c r="N739" t="s">
        <v>4523</v>
      </c>
      <c r="O739" t="s">
        <v>4524</v>
      </c>
      <c r="P739" t="s">
        <v>5512</v>
      </c>
      <c r="Q739" t="s">
        <v>7072</v>
      </c>
      <c r="R739" t="s">
        <v>44</v>
      </c>
      <c r="S739" t="s">
        <v>4527</v>
      </c>
      <c r="T739" s="3">
        <v>45833</v>
      </c>
      <c r="U739" s="3">
        <v>45834</v>
      </c>
      <c r="V739" s="2">
        <v>0</v>
      </c>
      <c r="W739" t="s">
        <v>44</v>
      </c>
      <c r="X739" t="s">
        <v>44</v>
      </c>
      <c r="Y739" t="s">
        <v>7073</v>
      </c>
      <c r="Z739" t="s">
        <v>2049</v>
      </c>
      <c r="AA739" t="s">
        <v>4529</v>
      </c>
      <c r="AB739" t="s">
        <v>4530</v>
      </c>
      <c r="AC739" t="s">
        <v>99</v>
      </c>
      <c r="AD739" t="str">
        <f t="shared" si="11"/>
        <v>10-60</v>
      </c>
      <c r="AE739" t="str">
        <f>VLOOKUP(AD739,'Main_Sub Desc'!C:D,2,)</f>
        <v>LPC from invoicing</v>
      </c>
      <c r="AF739" t="str">
        <f>VLOOKUP(VALUE(H739),'Main_Sub Desc'!F:G,2,)</f>
        <v>Wtr Rev Late Payment</v>
      </c>
      <c r="AG739">
        <f>IFERROR(VLOOKUP(VALUE(I739),'PC Mapping'!A:F,6,),"")</f>
        <v>10719</v>
      </c>
      <c r="AH739" s="13" t="str">
        <f>VLOOKUP(AG739,'PC Mapping'!L:M,2,)</f>
        <v>All Other Water</v>
      </c>
    </row>
    <row r="740" spans="1:34" x14ac:dyDescent="0.2">
      <c r="A740" t="s">
        <v>7074</v>
      </c>
      <c r="B740" t="s">
        <v>7071</v>
      </c>
      <c r="C740" t="s">
        <v>4519</v>
      </c>
      <c r="D740" t="s">
        <v>4520</v>
      </c>
      <c r="E740" s="3">
        <v>45833</v>
      </c>
      <c r="F740" t="s">
        <v>44</v>
      </c>
      <c r="G740" t="s">
        <v>3742</v>
      </c>
      <c r="H740" t="s">
        <v>3722</v>
      </c>
      <c r="I740" t="s">
        <v>4538</v>
      </c>
      <c r="J740" t="s">
        <v>4522</v>
      </c>
      <c r="K740" s="2">
        <v>-5</v>
      </c>
      <c r="L740" t="s">
        <v>44</v>
      </c>
      <c r="M740" s="2">
        <v>-5</v>
      </c>
      <c r="N740" t="s">
        <v>4523</v>
      </c>
      <c r="O740" t="s">
        <v>4524</v>
      </c>
      <c r="P740" t="s">
        <v>7075</v>
      </c>
      <c r="Q740" t="s">
        <v>7076</v>
      </c>
      <c r="R740" t="s">
        <v>44</v>
      </c>
      <c r="S740" t="s">
        <v>4527</v>
      </c>
      <c r="T740" s="3">
        <v>45833</v>
      </c>
      <c r="U740" s="3">
        <v>45834</v>
      </c>
      <c r="V740" s="2">
        <v>0</v>
      </c>
      <c r="W740" t="s">
        <v>44</v>
      </c>
      <c r="X740" t="s">
        <v>44</v>
      </c>
      <c r="Y740" t="s">
        <v>7077</v>
      </c>
      <c r="Z740" t="s">
        <v>1203</v>
      </c>
      <c r="AA740" t="s">
        <v>4529</v>
      </c>
      <c r="AB740" t="s">
        <v>4530</v>
      </c>
      <c r="AC740" t="s">
        <v>89</v>
      </c>
      <c r="AD740" t="str">
        <f t="shared" si="11"/>
        <v>10-60</v>
      </c>
      <c r="AE740" t="str">
        <f>VLOOKUP(AD740,'Main_Sub Desc'!C:D,2,)</f>
        <v>LPC from invoicing</v>
      </c>
      <c r="AF740" t="str">
        <f>VLOOKUP(VALUE(H740),'Main_Sub Desc'!F:G,2,)</f>
        <v>Wtr Rev Late Payment</v>
      </c>
      <c r="AG740">
        <f>IFERROR(VLOOKUP(VALUE(I740),'PC Mapping'!A:F,6,),"")</f>
        <v>10469</v>
      </c>
      <c r="AH740" s="13" t="str">
        <f>VLOOKUP(AG740,'PC Mapping'!L:M,2,)</f>
        <v>Bolivar Water</v>
      </c>
    </row>
    <row r="741" spans="1:34" x14ac:dyDescent="0.2">
      <c r="A741" t="s">
        <v>7074</v>
      </c>
      <c r="B741" t="s">
        <v>7071</v>
      </c>
      <c r="C741" t="s">
        <v>4519</v>
      </c>
      <c r="D741" t="s">
        <v>4520</v>
      </c>
      <c r="E741" s="3">
        <v>45833</v>
      </c>
      <c r="F741" t="s">
        <v>44</v>
      </c>
      <c r="G741" t="s">
        <v>3742</v>
      </c>
      <c r="H741" t="s">
        <v>3716</v>
      </c>
      <c r="I741" t="s">
        <v>4534</v>
      </c>
      <c r="J741" t="s">
        <v>4522</v>
      </c>
      <c r="K741" s="2">
        <v>-5</v>
      </c>
      <c r="L741" t="s">
        <v>44</v>
      </c>
      <c r="M741" s="2">
        <v>-5</v>
      </c>
      <c r="N741" t="s">
        <v>4523</v>
      </c>
      <c r="O741" t="s">
        <v>4524</v>
      </c>
      <c r="P741" t="s">
        <v>7075</v>
      </c>
      <c r="Q741" t="s">
        <v>7078</v>
      </c>
      <c r="R741" t="s">
        <v>44</v>
      </c>
      <c r="S741" t="s">
        <v>4527</v>
      </c>
      <c r="T741" s="3">
        <v>45833</v>
      </c>
      <c r="U741" s="3">
        <v>45834</v>
      </c>
      <c r="V741" s="2">
        <v>0</v>
      </c>
      <c r="W741" t="s">
        <v>44</v>
      </c>
      <c r="X741" t="s">
        <v>44</v>
      </c>
      <c r="Y741" t="s">
        <v>7079</v>
      </c>
      <c r="Z741" t="s">
        <v>1203</v>
      </c>
      <c r="AA741" t="s">
        <v>4529</v>
      </c>
      <c r="AB741" t="s">
        <v>4530</v>
      </c>
      <c r="AC741" t="s">
        <v>89</v>
      </c>
      <c r="AD741" t="str">
        <f t="shared" si="11"/>
        <v>10-60</v>
      </c>
      <c r="AE741" t="str">
        <f>VLOOKUP(AD741,'Main_Sub Desc'!C:D,2,)</f>
        <v>LPC from invoicing</v>
      </c>
      <c r="AF741" t="str">
        <f>VLOOKUP(VALUE(H741),'Main_Sub Desc'!F:G,2,)</f>
        <v>Wst Rev Late Payment</v>
      </c>
      <c r="AG741">
        <f>IFERROR(VLOOKUP(VALUE(I741),'PC Mapping'!A:F,6,),"")</f>
        <v>10514</v>
      </c>
      <c r="AH741" s="13" t="str">
        <f>VLOOKUP(AG741,'PC Mapping'!L:M,2,)</f>
        <v>Bolivar Sewer</v>
      </c>
    </row>
    <row r="742" spans="1:34" x14ac:dyDescent="0.2">
      <c r="A742" t="s">
        <v>7080</v>
      </c>
      <c r="B742" t="s">
        <v>7081</v>
      </c>
      <c r="C742" t="s">
        <v>4519</v>
      </c>
      <c r="D742" t="s">
        <v>4520</v>
      </c>
      <c r="E742" s="3">
        <v>45838</v>
      </c>
      <c r="F742" t="s">
        <v>44</v>
      </c>
      <c r="G742" t="s">
        <v>3742</v>
      </c>
      <c r="H742" t="s">
        <v>3722</v>
      </c>
      <c r="I742" t="s">
        <v>3752</v>
      </c>
      <c r="J742" t="s">
        <v>4522</v>
      </c>
      <c r="K742" s="2">
        <v>-5</v>
      </c>
      <c r="L742" t="s">
        <v>44</v>
      </c>
      <c r="M742" s="2">
        <v>-5</v>
      </c>
      <c r="N742" t="s">
        <v>4523</v>
      </c>
      <c r="O742" t="s">
        <v>4524</v>
      </c>
      <c r="P742" t="s">
        <v>7082</v>
      </c>
      <c r="Q742" t="s">
        <v>7083</v>
      </c>
      <c r="R742" t="s">
        <v>44</v>
      </c>
      <c r="S742" t="s">
        <v>7084</v>
      </c>
      <c r="T742" s="3">
        <v>45838</v>
      </c>
      <c r="U742" s="3">
        <v>45845</v>
      </c>
      <c r="V742" s="2">
        <v>0</v>
      </c>
      <c r="W742" t="s">
        <v>44</v>
      </c>
      <c r="X742" t="s">
        <v>44</v>
      </c>
      <c r="Y742" t="s">
        <v>7085</v>
      </c>
      <c r="Z742" t="s">
        <v>2693</v>
      </c>
      <c r="AA742" t="s">
        <v>4529</v>
      </c>
      <c r="AB742" t="s">
        <v>4530</v>
      </c>
      <c r="AC742" t="s">
        <v>89</v>
      </c>
      <c r="AD742" t="str">
        <f t="shared" si="11"/>
        <v>10-60</v>
      </c>
      <c r="AE742" t="str">
        <f>VLOOKUP(AD742,'Main_Sub Desc'!C:D,2,)</f>
        <v>LPC from invoicing</v>
      </c>
      <c r="AF742" t="str">
        <f>VLOOKUP(VALUE(H742),'Main_Sub Desc'!F:G,2,)</f>
        <v>Wtr Rev Late Payment</v>
      </c>
      <c r="AG742">
        <f>IFERROR(VLOOKUP(VALUE(I742),'PC Mapping'!A:F,6,),"")</f>
        <v>10719</v>
      </c>
      <c r="AH742" s="13" t="str">
        <f>VLOOKUP(AG742,'PC Mapping'!L:M,2,)</f>
        <v>All Other Water</v>
      </c>
    </row>
    <row r="743" spans="1:34" x14ac:dyDescent="0.2">
      <c r="A743" t="s">
        <v>7086</v>
      </c>
      <c r="B743" t="s">
        <v>7081</v>
      </c>
      <c r="C743" t="s">
        <v>4519</v>
      </c>
      <c r="D743" t="s">
        <v>4520</v>
      </c>
      <c r="E743" s="3">
        <v>45838</v>
      </c>
      <c r="F743" t="s">
        <v>44</v>
      </c>
      <c r="G743" t="s">
        <v>3742</v>
      </c>
      <c r="H743" t="s">
        <v>3722</v>
      </c>
      <c r="I743" t="s">
        <v>3752</v>
      </c>
      <c r="J743" t="s">
        <v>4522</v>
      </c>
      <c r="K743" s="2">
        <v>-5</v>
      </c>
      <c r="L743" t="s">
        <v>44</v>
      </c>
      <c r="M743" s="2">
        <v>-5</v>
      </c>
      <c r="N743" t="s">
        <v>4523</v>
      </c>
      <c r="O743" t="s">
        <v>4524</v>
      </c>
      <c r="P743" t="s">
        <v>7087</v>
      </c>
      <c r="Q743" t="s">
        <v>7088</v>
      </c>
      <c r="R743" t="s">
        <v>44</v>
      </c>
      <c r="S743" t="s">
        <v>7084</v>
      </c>
      <c r="T743" s="3">
        <v>45838</v>
      </c>
      <c r="U743" s="3">
        <v>45845</v>
      </c>
      <c r="V743" s="2">
        <v>0</v>
      </c>
      <c r="W743" t="s">
        <v>44</v>
      </c>
      <c r="X743" t="s">
        <v>44</v>
      </c>
      <c r="Y743" t="s">
        <v>7089</v>
      </c>
      <c r="Z743" t="s">
        <v>1805</v>
      </c>
      <c r="AA743" t="s">
        <v>4529</v>
      </c>
      <c r="AB743" t="s">
        <v>4530</v>
      </c>
      <c r="AC743" t="s">
        <v>89</v>
      </c>
      <c r="AD743" t="str">
        <f t="shared" si="11"/>
        <v>10-60</v>
      </c>
      <c r="AE743" t="str">
        <f>VLOOKUP(AD743,'Main_Sub Desc'!C:D,2,)</f>
        <v>LPC from invoicing</v>
      </c>
      <c r="AF743" t="str">
        <f>VLOOKUP(VALUE(H743),'Main_Sub Desc'!F:G,2,)</f>
        <v>Wtr Rev Late Payment</v>
      </c>
      <c r="AG743">
        <f>IFERROR(VLOOKUP(VALUE(I743),'PC Mapping'!A:F,6,),"")</f>
        <v>10719</v>
      </c>
      <c r="AH743" s="13" t="str">
        <f>VLOOKUP(AG743,'PC Mapping'!L:M,2,)</f>
        <v>All Other Water</v>
      </c>
    </row>
    <row r="744" spans="1:34" x14ac:dyDescent="0.2">
      <c r="A744" t="s">
        <v>7090</v>
      </c>
      <c r="B744" t="s">
        <v>7081</v>
      </c>
      <c r="C744" t="s">
        <v>4519</v>
      </c>
      <c r="D744" t="s">
        <v>4520</v>
      </c>
      <c r="E744" s="3">
        <v>45838</v>
      </c>
      <c r="F744" t="s">
        <v>44</v>
      </c>
      <c r="G744" t="s">
        <v>3742</v>
      </c>
      <c r="H744" t="s">
        <v>3722</v>
      </c>
      <c r="I744" t="s">
        <v>3752</v>
      </c>
      <c r="J744" t="s">
        <v>4522</v>
      </c>
      <c r="K744" s="2">
        <v>-5</v>
      </c>
      <c r="L744" t="s">
        <v>44</v>
      </c>
      <c r="M744" s="2">
        <v>-5</v>
      </c>
      <c r="N744" t="s">
        <v>4523</v>
      </c>
      <c r="O744" t="s">
        <v>4524</v>
      </c>
      <c r="P744" t="s">
        <v>7091</v>
      </c>
      <c r="Q744" t="s">
        <v>7092</v>
      </c>
      <c r="R744" t="s">
        <v>44</v>
      </c>
      <c r="S744" t="s">
        <v>7084</v>
      </c>
      <c r="T744" s="3">
        <v>45838</v>
      </c>
      <c r="U744" s="3">
        <v>45845</v>
      </c>
      <c r="V744" s="2">
        <v>0</v>
      </c>
      <c r="W744" t="s">
        <v>44</v>
      </c>
      <c r="X744" t="s">
        <v>44</v>
      </c>
      <c r="Y744" t="s">
        <v>7093</v>
      </c>
      <c r="Z744" t="s">
        <v>1901</v>
      </c>
      <c r="AA744" t="s">
        <v>4529</v>
      </c>
      <c r="AB744" t="s">
        <v>4530</v>
      </c>
      <c r="AC744" t="s">
        <v>89</v>
      </c>
      <c r="AD744" t="str">
        <f t="shared" si="11"/>
        <v>10-60</v>
      </c>
      <c r="AE744" t="str">
        <f>VLOOKUP(AD744,'Main_Sub Desc'!C:D,2,)</f>
        <v>LPC from invoicing</v>
      </c>
      <c r="AF744" t="str">
        <f>VLOOKUP(VALUE(H744),'Main_Sub Desc'!F:G,2,)</f>
        <v>Wtr Rev Late Payment</v>
      </c>
      <c r="AG744">
        <f>IFERROR(VLOOKUP(VALUE(I744),'PC Mapping'!A:F,6,),"")</f>
        <v>10719</v>
      </c>
      <c r="AH744" s="13" t="str">
        <f>VLOOKUP(AG744,'PC Mapping'!L:M,2,)</f>
        <v>All Other Water</v>
      </c>
    </row>
    <row r="745" spans="1:34" x14ac:dyDescent="0.2">
      <c r="A745" t="s">
        <v>7094</v>
      </c>
      <c r="B745" t="s">
        <v>7081</v>
      </c>
      <c r="C745" t="s">
        <v>4519</v>
      </c>
      <c r="D745" t="s">
        <v>4520</v>
      </c>
      <c r="E745" s="3">
        <v>45838</v>
      </c>
      <c r="F745" t="s">
        <v>44</v>
      </c>
      <c r="G745" t="s">
        <v>3742</v>
      </c>
      <c r="H745" t="s">
        <v>3716</v>
      </c>
      <c r="I745" t="s">
        <v>4534</v>
      </c>
      <c r="J745" t="s">
        <v>4522</v>
      </c>
      <c r="K745" s="2">
        <v>-5</v>
      </c>
      <c r="L745" t="s">
        <v>44</v>
      </c>
      <c r="M745" s="2">
        <v>-5</v>
      </c>
      <c r="N745" t="s">
        <v>4523</v>
      </c>
      <c r="O745" t="s">
        <v>4524</v>
      </c>
      <c r="P745" t="s">
        <v>7095</v>
      </c>
      <c r="Q745" t="s">
        <v>7096</v>
      </c>
      <c r="R745" t="s">
        <v>44</v>
      </c>
      <c r="S745" t="s">
        <v>7084</v>
      </c>
      <c r="T745" s="3">
        <v>45838</v>
      </c>
      <c r="U745" s="3">
        <v>45845</v>
      </c>
      <c r="V745" s="2">
        <v>0</v>
      </c>
      <c r="W745" t="s">
        <v>44</v>
      </c>
      <c r="X745" t="s">
        <v>44</v>
      </c>
      <c r="Y745" t="s">
        <v>7097</v>
      </c>
      <c r="Z745" t="s">
        <v>169</v>
      </c>
      <c r="AA745" t="s">
        <v>4529</v>
      </c>
      <c r="AB745" t="s">
        <v>4530</v>
      </c>
      <c r="AC745" t="s">
        <v>89</v>
      </c>
      <c r="AD745" t="str">
        <f t="shared" si="11"/>
        <v>10-60</v>
      </c>
      <c r="AE745" t="str">
        <f>VLOOKUP(AD745,'Main_Sub Desc'!C:D,2,)</f>
        <v>LPC from invoicing</v>
      </c>
      <c r="AF745" t="str">
        <f>VLOOKUP(VALUE(H745),'Main_Sub Desc'!F:G,2,)</f>
        <v>Wst Rev Late Payment</v>
      </c>
      <c r="AG745">
        <f>IFERROR(VLOOKUP(VALUE(I745),'PC Mapping'!A:F,6,),"")</f>
        <v>10514</v>
      </c>
      <c r="AH745" s="13" t="str">
        <f>VLOOKUP(AG745,'PC Mapping'!L:M,2,)</f>
        <v>Bolivar Sewer</v>
      </c>
    </row>
    <row r="746" spans="1:34" x14ac:dyDescent="0.2">
      <c r="A746" t="s">
        <v>7094</v>
      </c>
      <c r="B746" t="s">
        <v>7081</v>
      </c>
      <c r="C746" t="s">
        <v>4519</v>
      </c>
      <c r="D746" t="s">
        <v>4520</v>
      </c>
      <c r="E746" s="3">
        <v>45838</v>
      </c>
      <c r="F746" t="s">
        <v>44</v>
      </c>
      <c r="G746" t="s">
        <v>3742</v>
      </c>
      <c r="H746" t="s">
        <v>3722</v>
      </c>
      <c r="I746" t="s">
        <v>4538</v>
      </c>
      <c r="J746" t="s">
        <v>4522</v>
      </c>
      <c r="K746" s="2">
        <v>-5</v>
      </c>
      <c r="L746" t="s">
        <v>44</v>
      </c>
      <c r="M746" s="2">
        <v>-5</v>
      </c>
      <c r="N746" t="s">
        <v>4523</v>
      </c>
      <c r="O746" t="s">
        <v>4524</v>
      </c>
      <c r="P746" t="s">
        <v>7095</v>
      </c>
      <c r="Q746" t="s">
        <v>7098</v>
      </c>
      <c r="R746" t="s">
        <v>44</v>
      </c>
      <c r="S746" t="s">
        <v>7084</v>
      </c>
      <c r="T746" s="3">
        <v>45838</v>
      </c>
      <c r="U746" s="3">
        <v>45845</v>
      </c>
      <c r="V746" s="2">
        <v>0</v>
      </c>
      <c r="W746" t="s">
        <v>44</v>
      </c>
      <c r="X746" t="s">
        <v>44</v>
      </c>
      <c r="Y746" t="s">
        <v>7099</v>
      </c>
      <c r="Z746" t="s">
        <v>169</v>
      </c>
      <c r="AA746" t="s">
        <v>4529</v>
      </c>
      <c r="AB746" t="s">
        <v>4530</v>
      </c>
      <c r="AC746" t="s">
        <v>89</v>
      </c>
      <c r="AD746" t="str">
        <f t="shared" si="11"/>
        <v>10-60</v>
      </c>
      <c r="AE746" t="str">
        <f>VLOOKUP(AD746,'Main_Sub Desc'!C:D,2,)</f>
        <v>LPC from invoicing</v>
      </c>
      <c r="AF746" t="str">
        <f>VLOOKUP(VALUE(H746),'Main_Sub Desc'!F:G,2,)</f>
        <v>Wtr Rev Late Payment</v>
      </c>
      <c r="AG746">
        <f>IFERROR(VLOOKUP(VALUE(I746),'PC Mapping'!A:F,6,),"")</f>
        <v>10469</v>
      </c>
      <c r="AH746" s="13" t="str">
        <f>VLOOKUP(AG746,'PC Mapping'!L:M,2,)</f>
        <v>Bolivar Water</v>
      </c>
    </row>
    <row r="747" spans="1:34" x14ac:dyDescent="0.2">
      <c r="A747" t="s">
        <v>7100</v>
      </c>
      <c r="B747" t="s">
        <v>7081</v>
      </c>
      <c r="C747" t="s">
        <v>4519</v>
      </c>
      <c r="D747" t="s">
        <v>4520</v>
      </c>
      <c r="E747" s="3">
        <v>45838</v>
      </c>
      <c r="F747" t="s">
        <v>44</v>
      </c>
      <c r="G747" t="s">
        <v>3742</v>
      </c>
      <c r="H747" t="s">
        <v>3722</v>
      </c>
      <c r="I747" t="s">
        <v>3752</v>
      </c>
      <c r="J747" t="s">
        <v>4522</v>
      </c>
      <c r="K747" s="2">
        <v>-16.21</v>
      </c>
      <c r="L747" t="s">
        <v>44</v>
      </c>
      <c r="M747" s="2">
        <v>-16.21</v>
      </c>
      <c r="N747" t="s">
        <v>4523</v>
      </c>
      <c r="O747" t="s">
        <v>4524</v>
      </c>
      <c r="P747" t="s">
        <v>7101</v>
      </c>
      <c r="Q747" t="s">
        <v>7102</v>
      </c>
      <c r="R747" t="s">
        <v>44</v>
      </c>
      <c r="S747" t="s">
        <v>7084</v>
      </c>
      <c r="T747" s="3">
        <v>45838</v>
      </c>
      <c r="U747" s="3">
        <v>45845</v>
      </c>
      <c r="V747" s="2">
        <v>0</v>
      </c>
      <c r="W747" t="s">
        <v>44</v>
      </c>
      <c r="X747" t="s">
        <v>44</v>
      </c>
      <c r="Y747" t="s">
        <v>7103</v>
      </c>
      <c r="Z747" t="s">
        <v>2542</v>
      </c>
      <c r="AA747" t="s">
        <v>4529</v>
      </c>
      <c r="AB747" t="s">
        <v>4530</v>
      </c>
      <c r="AC747" t="s">
        <v>89</v>
      </c>
      <c r="AD747" t="str">
        <f t="shared" si="11"/>
        <v>10-60</v>
      </c>
      <c r="AE747" t="str">
        <f>VLOOKUP(AD747,'Main_Sub Desc'!C:D,2,)</f>
        <v>LPC from invoicing</v>
      </c>
      <c r="AF747" t="str">
        <f>VLOOKUP(VALUE(H747),'Main_Sub Desc'!F:G,2,)</f>
        <v>Wtr Rev Late Payment</v>
      </c>
      <c r="AG747">
        <f>IFERROR(VLOOKUP(VALUE(I747),'PC Mapping'!A:F,6,),"")</f>
        <v>10719</v>
      </c>
      <c r="AH747" s="13" t="str">
        <f>VLOOKUP(AG747,'PC Mapping'!L:M,2,)</f>
        <v>All Other Water</v>
      </c>
    </row>
    <row r="748" spans="1:34" x14ac:dyDescent="0.2">
      <c r="A748" t="s">
        <v>7104</v>
      </c>
      <c r="B748" t="s">
        <v>7081</v>
      </c>
      <c r="C748" t="s">
        <v>4519</v>
      </c>
      <c r="D748" t="s">
        <v>4520</v>
      </c>
      <c r="E748" s="3">
        <v>45838</v>
      </c>
      <c r="F748" t="s">
        <v>44</v>
      </c>
      <c r="G748" t="s">
        <v>3742</v>
      </c>
      <c r="H748" t="s">
        <v>3722</v>
      </c>
      <c r="I748" t="s">
        <v>4538</v>
      </c>
      <c r="J748" t="s">
        <v>4522</v>
      </c>
      <c r="K748" s="2">
        <v>-5</v>
      </c>
      <c r="L748" t="s">
        <v>44</v>
      </c>
      <c r="M748" s="2">
        <v>-5</v>
      </c>
      <c r="N748" t="s">
        <v>4523</v>
      </c>
      <c r="O748" t="s">
        <v>4524</v>
      </c>
      <c r="P748" t="s">
        <v>4978</v>
      </c>
      <c r="Q748" t="s">
        <v>7105</v>
      </c>
      <c r="R748" t="s">
        <v>44</v>
      </c>
      <c r="S748" t="s">
        <v>7084</v>
      </c>
      <c r="T748" s="3">
        <v>45838</v>
      </c>
      <c r="U748" s="3">
        <v>45845</v>
      </c>
      <c r="V748" s="2">
        <v>0</v>
      </c>
      <c r="W748" t="s">
        <v>44</v>
      </c>
      <c r="X748" t="s">
        <v>44</v>
      </c>
      <c r="Y748" t="s">
        <v>7106</v>
      </c>
      <c r="Z748" t="s">
        <v>433</v>
      </c>
      <c r="AA748" t="s">
        <v>4529</v>
      </c>
      <c r="AB748" t="s">
        <v>4530</v>
      </c>
      <c r="AC748" t="s">
        <v>89</v>
      </c>
      <c r="AD748" t="str">
        <f t="shared" si="11"/>
        <v>10-60</v>
      </c>
      <c r="AE748" t="str">
        <f>VLOOKUP(AD748,'Main_Sub Desc'!C:D,2,)</f>
        <v>LPC from invoicing</v>
      </c>
      <c r="AF748" t="str">
        <f>VLOOKUP(VALUE(H748),'Main_Sub Desc'!F:G,2,)</f>
        <v>Wtr Rev Late Payment</v>
      </c>
      <c r="AG748">
        <f>IFERROR(VLOOKUP(VALUE(I748),'PC Mapping'!A:F,6,),"")</f>
        <v>10469</v>
      </c>
      <c r="AH748" s="13" t="str">
        <f>VLOOKUP(AG748,'PC Mapping'!L:M,2,)</f>
        <v>Bolivar Water</v>
      </c>
    </row>
    <row r="749" spans="1:34" x14ac:dyDescent="0.2">
      <c r="A749" t="s">
        <v>7104</v>
      </c>
      <c r="B749" t="s">
        <v>7081</v>
      </c>
      <c r="C749" t="s">
        <v>4519</v>
      </c>
      <c r="D749" t="s">
        <v>4520</v>
      </c>
      <c r="E749" s="3">
        <v>45838</v>
      </c>
      <c r="F749" t="s">
        <v>44</v>
      </c>
      <c r="G749" t="s">
        <v>3742</v>
      </c>
      <c r="H749" t="s">
        <v>3716</v>
      </c>
      <c r="I749" t="s">
        <v>4534</v>
      </c>
      <c r="J749" t="s">
        <v>4522</v>
      </c>
      <c r="K749" s="2">
        <v>-5.95</v>
      </c>
      <c r="L749" t="s">
        <v>44</v>
      </c>
      <c r="M749" s="2">
        <v>-5.95</v>
      </c>
      <c r="N749" t="s">
        <v>4523</v>
      </c>
      <c r="O749" t="s">
        <v>4524</v>
      </c>
      <c r="P749" t="s">
        <v>4978</v>
      </c>
      <c r="Q749" t="s">
        <v>7107</v>
      </c>
      <c r="R749" t="s">
        <v>44</v>
      </c>
      <c r="S749" t="s">
        <v>7084</v>
      </c>
      <c r="T749" s="3">
        <v>45838</v>
      </c>
      <c r="U749" s="3">
        <v>45845</v>
      </c>
      <c r="V749" s="2">
        <v>0</v>
      </c>
      <c r="W749" t="s">
        <v>44</v>
      </c>
      <c r="X749" t="s">
        <v>44</v>
      </c>
      <c r="Y749" t="s">
        <v>7108</v>
      </c>
      <c r="Z749" t="s">
        <v>433</v>
      </c>
      <c r="AA749" t="s">
        <v>4529</v>
      </c>
      <c r="AB749" t="s">
        <v>4530</v>
      </c>
      <c r="AC749" t="s">
        <v>89</v>
      </c>
      <c r="AD749" t="str">
        <f t="shared" si="11"/>
        <v>10-60</v>
      </c>
      <c r="AE749" t="str">
        <f>VLOOKUP(AD749,'Main_Sub Desc'!C:D,2,)</f>
        <v>LPC from invoicing</v>
      </c>
      <c r="AF749" t="str">
        <f>VLOOKUP(VALUE(H749),'Main_Sub Desc'!F:G,2,)</f>
        <v>Wst Rev Late Payment</v>
      </c>
      <c r="AG749">
        <f>IFERROR(VLOOKUP(VALUE(I749),'PC Mapping'!A:F,6,),"")</f>
        <v>10514</v>
      </c>
      <c r="AH749" s="13" t="str">
        <f>VLOOKUP(AG749,'PC Mapping'!L:M,2,)</f>
        <v>Bolivar Sewer</v>
      </c>
    </row>
    <row r="750" spans="1:34" x14ac:dyDescent="0.2">
      <c r="A750" t="s">
        <v>7109</v>
      </c>
      <c r="B750" t="s">
        <v>7081</v>
      </c>
      <c r="C750" t="s">
        <v>4519</v>
      </c>
      <c r="D750" t="s">
        <v>4520</v>
      </c>
      <c r="E750" s="3">
        <v>45838</v>
      </c>
      <c r="F750" t="s">
        <v>44</v>
      </c>
      <c r="G750" t="s">
        <v>3742</v>
      </c>
      <c r="H750" t="s">
        <v>3716</v>
      </c>
      <c r="I750" t="s">
        <v>4534</v>
      </c>
      <c r="J750" t="s">
        <v>4522</v>
      </c>
      <c r="K750" s="2">
        <v>-5</v>
      </c>
      <c r="L750" t="s">
        <v>44</v>
      </c>
      <c r="M750" s="2">
        <v>-5</v>
      </c>
      <c r="N750" t="s">
        <v>4523</v>
      </c>
      <c r="O750" t="s">
        <v>4524</v>
      </c>
      <c r="P750" t="s">
        <v>7110</v>
      </c>
      <c r="Q750" t="s">
        <v>7111</v>
      </c>
      <c r="R750" t="s">
        <v>44</v>
      </c>
      <c r="S750" t="s">
        <v>7084</v>
      </c>
      <c r="T750" s="3">
        <v>45838</v>
      </c>
      <c r="U750" s="3">
        <v>45845</v>
      </c>
      <c r="V750" s="2">
        <v>0</v>
      </c>
      <c r="W750" t="s">
        <v>44</v>
      </c>
      <c r="X750" t="s">
        <v>44</v>
      </c>
      <c r="Y750" t="s">
        <v>7112</v>
      </c>
      <c r="Z750" t="s">
        <v>7113</v>
      </c>
      <c r="AA750" t="s">
        <v>4529</v>
      </c>
      <c r="AB750" t="s">
        <v>4530</v>
      </c>
      <c r="AC750" t="s">
        <v>89</v>
      </c>
      <c r="AD750" t="str">
        <f t="shared" si="11"/>
        <v>10-60</v>
      </c>
      <c r="AE750" t="str">
        <f>VLOOKUP(AD750,'Main_Sub Desc'!C:D,2,)</f>
        <v>LPC from invoicing</v>
      </c>
      <c r="AF750" t="str">
        <f>VLOOKUP(VALUE(H750),'Main_Sub Desc'!F:G,2,)</f>
        <v>Wst Rev Late Payment</v>
      </c>
      <c r="AG750">
        <f>IFERROR(VLOOKUP(VALUE(I750),'PC Mapping'!A:F,6,),"")</f>
        <v>10514</v>
      </c>
      <c r="AH750" s="13" t="str">
        <f>VLOOKUP(AG750,'PC Mapping'!L:M,2,)</f>
        <v>Bolivar Sewer</v>
      </c>
    </row>
    <row r="751" spans="1:34" x14ac:dyDescent="0.2">
      <c r="A751" t="s">
        <v>7114</v>
      </c>
      <c r="B751" t="s">
        <v>7081</v>
      </c>
      <c r="C751" t="s">
        <v>4519</v>
      </c>
      <c r="D751" t="s">
        <v>4520</v>
      </c>
      <c r="E751" s="3">
        <v>45838</v>
      </c>
      <c r="F751" t="s">
        <v>44</v>
      </c>
      <c r="G751" t="s">
        <v>3742</v>
      </c>
      <c r="H751" t="s">
        <v>3716</v>
      </c>
      <c r="I751" t="s">
        <v>4534</v>
      </c>
      <c r="J751" t="s">
        <v>4522</v>
      </c>
      <c r="K751" s="2">
        <v>-5</v>
      </c>
      <c r="L751" t="s">
        <v>44</v>
      </c>
      <c r="M751" s="2">
        <v>-5</v>
      </c>
      <c r="N751" t="s">
        <v>4523</v>
      </c>
      <c r="O751" t="s">
        <v>4524</v>
      </c>
      <c r="P751" t="s">
        <v>7115</v>
      </c>
      <c r="Q751" t="s">
        <v>7116</v>
      </c>
      <c r="R751" t="s">
        <v>44</v>
      </c>
      <c r="S751" t="s">
        <v>7084</v>
      </c>
      <c r="T751" s="3">
        <v>45838</v>
      </c>
      <c r="U751" s="3">
        <v>45845</v>
      </c>
      <c r="V751" s="2">
        <v>0</v>
      </c>
      <c r="W751" t="s">
        <v>44</v>
      </c>
      <c r="X751" t="s">
        <v>44</v>
      </c>
      <c r="Y751" t="s">
        <v>7117</v>
      </c>
      <c r="Z751" t="s">
        <v>7118</v>
      </c>
      <c r="AA751" t="s">
        <v>4529</v>
      </c>
      <c r="AB751" t="s">
        <v>4530</v>
      </c>
      <c r="AC751" t="s">
        <v>99</v>
      </c>
      <c r="AD751" t="str">
        <f t="shared" si="11"/>
        <v>10-60</v>
      </c>
      <c r="AE751" t="str">
        <f>VLOOKUP(AD751,'Main_Sub Desc'!C:D,2,)</f>
        <v>LPC from invoicing</v>
      </c>
      <c r="AF751" t="str">
        <f>VLOOKUP(VALUE(H751),'Main_Sub Desc'!F:G,2,)</f>
        <v>Wst Rev Late Payment</v>
      </c>
      <c r="AG751">
        <f>IFERROR(VLOOKUP(VALUE(I751),'PC Mapping'!A:F,6,),"")</f>
        <v>10514</v>
      </c>
      <c r="AH751" s="13" t="str">
        <f>VLOOKUP(AG751,'PC Mapping'!L:M,2,)</f>
        <v>Bolivar Sewer</v>
      </c>
    </row>
    <row r="752" spans="1:34" x14ac:dyDescent="0.2">
      <c r="A752" t="s">
        <v>7119</v>
      </c>
      <c r="B752" t="s">
        <v>7081</v>
      </c>
      <c r="C752" t="s">
        <v>4519</v>
      </c>
      <c r="D752" t="s">
        <v>4520</v>
      </c>
      <c r="E752" s="3">
        <v>45838</v>
      </c>
      <c r="F752" t="s">
        <v>44</v>
      </c>
      <c r="G752" t="s">
        <v>3742</v>
      </c>
      <c r="H752" t="s">
        <v>3722</v>
      </c>
      <c r="I752" t="s">
        <v>3752</v>
      </c>
      <c r="J752" t="s">
        <v>4522</v>
      </c>
      <c r="K752" s="2">
        <v>-5.96</v>
      </c>
      <c r="L752" t="s">
        <v>44</v>
      </c>
      <c r="M752" s="2">
        <v>-5.96</v>
      </c>
      <c r="N752" t="s">
        <v>4523</v>
      </c>
      <c r="O752" t="s">
        <v>4524</v>
      </c>
      <c r="P752" t="s">
        <v>7120</v>
      </c>
      <c r="Q752" t="s">
        <v>7121</v>
      </c>
      <c r="R752" t="s">
        <v>44</v>
      </c>
      <c r="S752" t="s">
        <v>7084</v>
      </c>
      <c r="T752" s="3">
        <v>45838</v>
      </c>
      <c r="U752" s="3">
        <v>45845</v>
      </c>
      <c r="V752" s="2">
        <v>0</v>
      </c>
      <c r="W752" t="s">
        <v>44</v>
      </c>
      <c r="X752" t="s">
        <v>44</v>
      </c>
      <c r="Y752" t="s">
        <v>7122</v>
      </c>
      <c r="Z752" t="s">
        <v>7123</v>
      </c>
      <c r="AA752" t="s">
        <v>4529</v>
      </c>
      <c r="AB752" t="s">
        <v>4530</v>
      </c>
      <c r="AC752" t="s">
        <v>99</v>
      </c>
      <c r="AD752" t="str">
        <f t="shared" si="11"/>
        <v>10-60</v>
      </c>
      <c r="AE752" t="str">
        <f>VLOOKUP(AD752,'Main_Sub Desc'!C:D,2,)</f>
        <v>LPC from invoicing</v>
      </c>
      <c r="AF752" t="str">
        <f>VLOOKUP(VALUE(H752),'Main_Sub Desc'!F:G,2,)</f>
        <v>Wtr Rev Late Payment</v>
      </c>
      <c r="AG752">
        <f>IFERROR(VLOOKUP(VALUE(I752),'PC Mapping'!A:F,6,),"")</f>
        <v>10719</v>
      </c>
      <c r="AH752" s="13" t="str">
        <f>VLOOKUP(AG752,'PC Mapping'!L:M,2,)</f>
        <v>All Other Water</v>
      </c>
    </row>
    <row r="753" spans="1:34" x14ac:dyDescent="0.2">
      <c r="A753" t="s">
        <v>7124</v>
      </c>
      <c r="B753" t="s">
        <v>7081</v>
      </c>
      <c r="C753" t="s">
        <v>4519</v>
      </c>
      <c r="D753" t="s">
        <v>4520</v>
      </c>
      <c r="E753" s="3">
        <v>45838</v>
      </c>
      <c r="F753" t="s">
        <v>44</v>
      </c>
      <c r="G753" t="s">
        <v>3742</v>
      </c>
      <c r="H753" t="s">
        <v>3722</v>
      </c>
      <c r="I753" t="s">
        <v>3752</v>
      </c>
      <c r="J753" t="s">
        <v>4522</v>
      </c>
      <c r="K753" s="2">
        <v>-5</v>
      </c>
      <c r="L753" t="s">
        <v>44</v>
      </c>
      <c r="M753" s="2">
        <v>-5</v>
      </c>
      <c r="N753" t="s">
        <v>4523</v>
      </c>
      <c r="O753" t="s">
        <v>4524</v>
      </c>
      <c r="P753" t="s">
        <v>7125</v>
      </c>
      <c r="Q753" t="s">
        <v>7126</v>
      </c>
      <c r="R753" t="s">
        <v>44</v>
      </c>
      <c r="S753" t="s">
        <v>7084</v>
      </c>
      <c r="T753" s="3">
        <v>45838</v>
      </c>
      <c r="U753" s="3">
        <v>45845</v>
      </c>
      <c r="V753" s="2">
        <v>0</v>
      </c>
      <c r="W753" t="s">
        <v>44</v>
      </c>
      <c r="X753" t="s">
        <v>44</v>
      </c>
      <c r="Y753" t="s">
        <v>7127</v>
      </c>
      <c r="Z753" t="s">
        <v>1929</v>
      </c>
      <c r="AA753" t="s">
        <v>4529</v>
      </c>
      <c r="AB753" t="s">
        <v>4530</v>
      </c>
      <c r="AC753" t="s">
        <v>89</v>
      </c>
      <c r="AD753" t="str">
        <f t="shared" si="11"/>
        <v>10-60</v>
      </c>
      <c r="AE753" t="str">
        <f>VLOOKUP(AD753,'Main_Sub Desc'!C:D,2,)</f>
        <v>LPC from invoicing</v>
      </c>
      <c r="AF753" t="str">
        <f>VLOOKUP(VALUE(H753),'Main_Sub Desc'!F:G,2,)</f>
        <v>Wtr Rev Late Payment</v>
      </c>
      <c r="AG753">
        <f>IFERROR(VLOOKUP(VALUE(I753),'PC Mapping'!A:F,6,),"")</f>
        <v>10719</v>
      </c>
      <c r="AH753" s="13" t="str">
        <f>VLOOKUP(AG753,'PC Mapping'!L:M,2,)</f>
        <v>All Other Water</v>
      </c>
    </row>
    <row r="754" spans="1:34" x14ac:dyDescent="0.2">
      <c r="A754" t="s">
        <v>7128</v>
      </c>
      <c r="B754" t="s">
        <v>7081</v>
      </c>
      <c r="C754" t="s">
        <v>4519</v>
      </c>
      <c r="D754" t="s">
        <v>4520</v>
      </c>
      <c r="E754" s="3">
        <v>45838</v>
      </c>
      <c r="F754" t="s">
        <v>44</v>
      </c>
      <c r="G754" t="s">
        <v>3742</v>
      </c>
      <c r="H754" t="s">
        <v>3722</v>
      </c>
      <c r="I754" t="s">
        <v>3752</v>
      </c>
      <c r="J754" t="s">
        <v>4522</v>
      </c>
      <c r="K754" s="2">
        <v>-5</v>
      </c>
      <c r="L754" t="s">
        <v>44</v>
      </c>
      <c r="M754" s="2">
        <v>-5</v>
      </c>
      <c r="N754" t="s">
        <v>4523</v>
      </c>
      <c r="O754" t="s">
        <v>4524</v>
      </c>
      <c r="P754" t="s">
        <v>7129</v>
      </c>
      <c r="Q754" t="s">
        <v>7130</v>
      </c>
      <c r="R754" t="s">
        <v>44</v>
      </c>
      <c r="S754" t="s">
        <v>7084</v>
      </c>
      <c r="T754" s="3">
        <v>45838</v>
      </c>
      <c r="U754" s="3">
        <v>45845</v>
      </c>
      <c r="V754" s="2">
        <v>0</v>
      </c>
      <c r="W754" t="s">
        <v>44</v>
      </c>
      <c r="X754" t="s">
        <v>44</v>
      </c>
      <c r="Y754" t="s">
        <v>7131</v>
      </c>
      <c r="Z754" t="s">
        <v>7132</v>
      </c>
      <c r="AA754" t="s">
        <v>4529</v>
      </c>
      <c r="AB754" t="s">
        <v>4530</v>
      </c>
      <c r="AC754" t="s">
        <v>89</v>
      </c>
      <c r="AD754" t="str">
        <f t="shared" si="11"/>
        <v>10-60</v>
      </c>
      <c r="AE754" t="str">
        <f>VLOOKUP(AD754,'Main_Sub Desc'!C:D,2,)</f>
        <v>LPC from invoicing</v>
      </c>
      <c r="AF754" t="str">
        <f>VLOOKUP(VALUE(H754),'Main_Sub Desc'!F:G,2,)</f>
        <v>Wtr Rev Late Payment</v>
      </c>
      <c r="AG754">
        <f>IFERROR(VLOOKUP(VALUE(I754),'PC Mapping'!A:F,6,),"")</f>
        <v>10719</v>
      </c>
      <c r="AH754" s="13" t="str">
        <f>VLOOKUP(AG754,'PC Mapping'!L:M,2,)</f>
        <v>All Other Water</v>
      </c>
    </row>
    <row r="755" spans="1:34" x14ac:dyDescent="0.2">
      <c r="A755" t="s">
        <v>7133</v>
      </c>
      <c r="B755" t="s">
        <v>7081</v>
      </c>
      <c r="C755" t="s">
        <v>4519</v>
      </c>
      <c r="D755" t="s">
        <v>4520</v>
      </c>
      <c r="E755" s="3">
        <v>45838</v>
      </c>
      <c r="F755" t="s">
        <v>44</v>
      </c>
      <c r="G755" t="s">
        <v>3742</v>
      </c>
      <c r="H755" t="s">
        <v>3722</v>
      </c>
      <c r="I755" t="s">
        <v>3752</v>
      </c>
      <c r="J755" t="s">
        <v>4522</v>
      </c>
      <c r="K755" s="2">
        <v>-5</v>
      </c>
      <c r="L755" t="s">
        <v>44</v>
      </c>
      <c r="M755" s="2">
        <v>-5</v>
      </c>
      <c r="N755" t="s">
        <v>4523</v>
      </c>
      <c r="O755" t="s">
        <v>4524</v>
      </c>
      <c r="P755" t="s">
        <v>7134</v>
      </c>
      <c r="Q755" t="s">
        <v>7135</v>
      </c>
      <c r="R755" t="s">
        <v>44</v>
      </c>
      <c r="S755" t="s">
        <v>7084</v>
      </c>
      <c r="T755" s="3">
        <v>45838</v>
      </c>
      <c r="U755" s="3">
        <v>45845</v>
      </c>
      <c r="V755" s="2">
        <v>0</v>
      </c>
      <c r="W755" t="s">
        <v>44</v>
      </c>
      <c r="X755" t="s">
        <v>44</v>
      </c>
      <c r="Y755" t="s">
        <v>7136</v>
      </c>
      <c r="Z755" t="s">
        <v>7137</v>
      </c>
      <c r="AA755" t="s">
        <v>4529</v>
      </c>
      <c r="AB755" t="s">
        <v>4530</v>
      </c>
      <c r="AC755" t="s">
        <v>99</v>
      </c>
      <c r="AD755" t="str">
        <f t="shared" si="11"/>
        <v>10-60</v>
      </c>
      <c r="AE755" t="str">
        <f>VLOOKUP(AD755,'Main_Sub Desc'!C:D,2,)</f>
        <v>LPC from invoicing</v>
      </c>
      <c r="AF755" t="str">
        <f>VLOOKUP(VALUE(H755),'Main_Sub Desc'!F:G,2,)</f>
        <v>Wtr Rev Late Payment</v>
      </c>
      <c r="AG755">
        <f>IFERROR(VLOOKUP(VALUE(I755),'PC Mapping'!A:F,6,),"")</f>
        <v>10719</v>
      </c>
      <c r="AH755" s="13" t="str">
        <f>VLOOKUP(AG755,'PC Mapping'!L:M,2,)</f>
        <v>All Other Water</v>
      </c>
    </row>
    <row r="756" spans="1:34" x14ac:dyDescent="0.2">
      <c r="A756" t="s">
        <v>7138</v>
      </c>
      <c r="B756" t="s">
        <v>7081</v>
      </c>
      <c r="C756" t="s">
        <v>4519</v>
      </c>
      <c r="D756" t="s">
        <v>4520</v>
      </c>
      <c r="E756" s="3">
        <v>45838</v>
      </c>
      <c r="F756" t="s">
        <v>44</v>
      </c>
      <c r="G756" t="s">
        <v>3742</v>
      </c>
      <c r="H756" t="s">
        <v>3722</v>
      </c>
      <c r="I756" t="s">
        <v>3752</v>
      </c>
      <c r="J756" t="s">
        <v>4522</v>
      </c>
      <c r="K756" s="2">
        <v>-5</v>
      </c>
      <c r="L756" t="s">
        <v>44</v>
      </c>
      <c r="M756" s="2">
        <v>-5</v>
      </c>
      <c r="N756" t="s">
        <v>4523</v>
      </c>
      <c r="O756" t="s">
        <v>4524</v>
      </c>
      <c r="P756" t="s">
        <v>7139</v>
      </c>
      <c r="Q756" t="s">
        <v>7140</v>
      </c>
      <c r="R756" t="s">
        <v>44</v>
      </c>
      <c r="S756" t="s">
        <v>7084</v>
      </c>
      <c r="T756" s="3">
        <v>45838</v>
      </c>
      <c r="U756" s="3">
        <v>45845</v>
      </c>
      <c r="V756" s="2">
        <v>0</v>
      </c>
      <c r="W756" t="s">
        <v>44</v>
      </c>
      <c r="X756" t="s">
        <v>44</v>
      </c>
      <c r="Y756" t="s">
        <v>7141</v>
      </c>
      <c r="Z756" t="s">
        <v>2430</v>
      </c>
      <c r="AA756" t="s">
        <v>4529</v>
      </c>
      <c r="AB756" t="s">
        <v>4530</v>
      </c>
      <c r="AC756" t="s">
        <v>89</v>
      </c>
      <c r="AD756" t="str">
        <f t="shared" si="11"/>
        <v>10-60</v>
      </c>
      <c r="AE756" t="str">
        <f>VLOOKUP(AD756,'Main_Sub Desc'!C:D,2,)</f>
        <v>LPC from invoicing</v>
      </c>
      <c r="AF756" t="str">
        <f>VLOOKUP(VALUE(H756),'Main_Sub Desc'!F:G,2,)</f>
        <v>Wtr Rev Late Payment</v>
      </c>
      <c r="AG756">
        <f>IFERROR(VLOOKUP(VALUE(I756),'PC Mapping'!A:F,6,),"")</f>
        <v>10719</v>
      </c>
      <c r="AH756" s="13" t="str">
        <f>VLOOKUP(AG756,'PC Mapping'!L:M,2,)</f>
        <v>All Other Water</v>
      </c>
    </row>
    <row r="757" spans="1:34" x14ac:dyDescent="0.2">
      <c r="A757" t="s">
        <v>7142</v>
      </c>
      <c r="B757" t="s">
        <v>7081</v>
      </c>
      <c r="C757" t="s">
        <v>4519</v>
      </c>
      <c r="D757" t="s">
        <v>4520</v>
      </c>
      <c r="E757" s="3">
        <v>45838</v>
      </c>
      <c r="F757" t="s">
        <v>44</v>
      </c>
      <c r="G757" t="s">
        <v>3742</v>
      </c>
      <c r="H757" t="s">
        <v>3722</v>
      </c>
      <c r="I757" t="s">
        <v>3752</v>
      </c>
      <c r="J757" t="s">
        <v>4522</v>
      </c>
      <c r="K757" s="2">
        <v>-5</v>
      </c>
      <c r="L757" t="s">
        <v>44</v>
      </c>
      <c r="M757" s="2">
        <v>-5</v>
      </c>
      <c r="N757" t="s">
        <v>4523</v>
      </c>
      <c r="O757" t="s">
        <v>4524</v>
      </c>
      <c r="P757" t="s">
        <v>7139</v>
      </c>
      <c r="Q757" t="s">
        <v>7143</v>
      </c>
      <c r="R757" t="s">
        <v>44</v>
      </c>
      <c r="S757" t="s">
        <v>7084</v>
      </c>
      <c r="T757" s="3">
        <v>45838</v>
      </c>
      <c r="U757" s="3">
        <v>45845</v>
      </c>
      <c r="V757" s="2">
        <v>0</v>
      </c>
      <c r="W757" t="s">
        <v>44</v>
      </c>
      <c r="X757" t="s">
        <v>44</v>
      </c>
      <c r="Y757" t="s">
        <v>7144</v>
      </c>
      <c r="Z757" t="s">
        <v>2421</v>
      </c>
      <c r="AA757" t="s">
        <v>4529</v>
      </c>
      <c r="AB757" t="s">
        <v>4530</v>
      </c>
      <c r="AC757" t="s">
        <v>89</v>
      </c>
      <c r="AD757" t="str">
        <f t="shared" si="11"/>
        <v>10-60</v>
      </c>
      <c r="AE757" t="str">
        <f>VLOOKUP(AD757,'Main_Sub Desc'!C:D,2,)</f>
        <v>LPC from invoicing</v>
      </c>
      <c r="AF757" t="str">
        <f>VLOOKUP(VALUE(H757),'Main_Sub Desc'!F:G,2,)</f>
        <v>Wtr Rev Late Payment</v>
      </c>
      <c r="AG757">
        <f>IFERROR(VLOOKUP(VALUE(I757),'PC Mapping'!A:F,6,),"")</f>
        <v>10719</v>
      </c>
      <c r="AH757" s="13" t="str">
        <f>VLOOKUP(AG757,'PC Mapping'!L:M,2,)</f>
        <v>All Other Water</v>
      </c>
    </row>
    <row r="758" spans="1:34" x14ac:dyDescent="0.2">
      <c r="A758" t="s">
        <v>7145</v>
      </c>
      <c r="B758" t="s">
        <v>7081</v>
      </c>
      <c r="C758" t="s">
        <v>4519</v>
      </c>
      <c r="D758" t="s">
        <v>4520</v>
      </c>
      <c r="E758" s="3">
        <v>45838</v>
      </c>
      <c r="F758" t="s">
        <v>44</v>
      </c>
      <c r="G758" t="s">
        <v>3742</v>
      </c>
      <c r="H758" t="s">
        <v>3722</v>
      </c>
      <c r="I758" t="s">
        <v>3752</v>
      </c>
      <c r="J758" t="s">
        <v>4522</v>
      </c>
      <c r="K758" s="2">
        <v>-26.55</v>
      </c>
      <c r="L758" t="s">
        <v>44</v>
      </c>
      <c r="M758" s="2">
        <v>-26.55</v>
      </c>
      <c r="N758" t="s">
        <v>4523</v>
      </c>
      <c r="O758" t="s">
        <v>4524</v>
      </c>
      <c r="P758" t="s">
        <v>7146</v>
      </c>
      <c r="Q758" t="s">
        <v>7147</v>
      </c>
      <c r="R758" t="s">
        <v>44</v>
      </c>
      <c r="S758" t="s">
        <v>7084</v>
      </c>
      <c r="T758" s="3">
        <v>45838</v>
      </c>
      <c r="U758" s="3">
        <v>45845</v>
      </c>
      <c r="V758" s="2">
        <v>0</v>
      </c>
      <c r="W758" t="s">
        <v>44</v>
      </c>
      <c r="X758" t="s">
        <v>44</v>
      </c>
      <c r="Y758" t="s">
        <v>7148</v>
      </c>
      <c r="Z758" t="s">
        <v>2152</v>
      </c>
      <c r="AA758" t="s">
        <v>4529</v>
      </c>
      <c r="AB758" t="s">
        <v>4530</v>
      </c>
      <c r="AC758" t="s">
        <v>89</v>
      </c>
      <c r="AD758" t="str">
        <f t="shared" si="11"/>
        <v>10-60</v>
      </c>
      <c r="AE758" t="str">
        <f>VLOOKUP(AD758,'Main_Sub Desc'!C:D,2,)</f>
        <v>LPC from invoicing</v>
      </c>
      <c r="AF758" t="str">
        <f>VLOOKUP(VALUE(H758),'Main_Sub Desc'!F:G,2,)</f>
        <v>Wtr Rev Late Payment</v>
      </c>
      <c r="AG758">
        <f>IFERROR(VLOOKUP(VALUE(I758),'PC Mapping'!A:F,6,),"")</f>
        <v>10719</v>
      </c>
      <c r="AH758" s="13" t="str">
        <f>VLOOKUP(AG758,'PC Mapping'!L:M,2,)</f>
        <v>All Other Water</v>
      </c>
    </row>
    <row r="759" spans="1:34" x14ac:dyDescent="0.2">
      <c r="A759" t="s">
        <v>7149</v>
      </c>
      <c r="B759" t="s">
        <v>7081</v>
      </c>
      <c r="C759" t="s">
        <v>4519</v>
      </c>
      <c r="D759" t="s">
        <v>4520</v>
      </c>
      <c r="E759" s="3">
        <v>45838</v>
      </c>
      <c r="F759" t="s">
        <v>44</v>
      </c>
      <c r="G759" t="s">
        <v>3742</v>
      </c>
      <c r="H759" t="s">
        <v>3722</v>
      </c>
      <c r="I759" t="s">
        <v>3752</v>
      </c>
      <c r="J759" t="s">
        <v>4522</v>
      </c>
      <c r="K759" s="2">
        <v>-13.18</v>
      </c>
      <c r="L759" t="s">
        <v>44</v>
      </c>
      <c r="M759" s="2">
        <v>-13.18</v>
      </c>
      <c r="N759" t="s">
        <v>4523</v>
      </c>
      <c r="O759" t="s">
        <v>4524</v>
      </c>
      <c r="P759" t="s">
        <v>7150</v>
      </c>
      <c r="Q759" t="s">
        <v>7151</v>
      </c>
      <c r="R759" t="s">
        <v>44</v>
      </c>
      <c r="S759" t="s">
        <v>7084</v>
      </c>
      <c r="T759" s="3">
        <v>45838</v>
      </c>
      <c r="U759" s="3">
        <v>45845</v>
      </c>
      <c r="V759" s="2">
        <v>0</v>
      </c>
      <c r="W759" t="s">
        <v>44</v>
      </c>
      <c r="X759" t="s">
        <v>44</v>
      </c>
      <c r="Y759" t="s">
        <v>7152</v>
      </c>
      <c r="Z759" t="s">
        <v>1937</v>
      </c>
      <c r="AA759" t="s">
        <v>4529</v>
      </c>
      <c r="AB759" t="s">
        <v>4530</v>
      </c>
      <c r="AC759" t="s">
        <v>89</v>
      </c>
      <c r="AD759" t="str">
        <f t="shared" si="11"/>
        <v>10-60</v>
      </c>
      <c r="AE759" t="str">
        <f>VLOOKUP(AD759,'Main_Sub Desc'!C:D,2,)</f>
        <v>LPC from invoicing</v>
      </c>
      <c r="AF759" t="str">
        <f>VLOOKUP(VALUE(H759),'Main_Sub Desc'!F:G,2,)</f>
        <v>Wtr Rev Late Payment</v>
      </c>
      <c r="AG759">
        <f>IFERROR(VLOOKUP(VALUE(I759),'PC Mapping'!A:F,6,),"")</f>
        <v>10719</v>
      </c>
      <c r="AH759" s="13" t="str">
        <f>VLOOKUP(AG759,'PC Mapping'!L:M,2,)</f>
        <v>All Other Water</v>
      </c>
    </row>
    <row r="760" spans="1:34" x14ac:dyDescent="0.2">
      <c r="A760" t="s">
        <v>7153</v>
      </c>
      <c r="B760" t="s">
        <v>7081</v>
      </c>
      <c r="C760" t="s">
        <v>4519</v>
      </c>
      <c r="D760" t="s">
        <v>4520</v>
      </c>
      <c r="E760" s="3">
        <v>45838</v>
      </c>
      <c r="F760" t="s">
        <v>44</v>
      </c>
      <c r="G760" t="s">
        <v>3742</v>
      </c>
      <c r="H760" t="s">
        <v>3722</v>
      </c>
      <c r="I760" t="s">
        <v>3752</v>
      </c>
      <c r="J760" t="s">
        <v>4522</v>
      </c>
      <c r="K760" s="2">
        <v>-10.77</v>
      </c>
      <c r="L760" t="s">
        <v>44</v>
      </c>
      <c r="M760" s="2">
        <v>-10.77</v>
      </c>
      <c r="N760" t="s">
        <v>4523</v>
      </c>
      <c r="O760" t="s">
        <v>4524</v>
      </c>
      <c r="P760" t="s">
        <v>7154</v>
      </c>
      <c r="Q760" t="s">
        <v>7155</v>
      </c>
      <c r="R760" t="s">
        <v>44</v>
      </c>
      <c r="S760" t="s">
        <v>7084</v>
      </c>
      <c r="T760" s="3">
        <v>45838</v>
      </c>
      <c r="U760" s="3">
        <v>45845</v>
      </c>
      <c r="V760" s="2">
        <v>0</v>
      </c>
      <c r="W760" t="s">
        <v>44</v>
      </c>
      <c r="X760" t="s">
        <v>44</v>
      </c>
      <c r="Y760" t="s">
        <v>7156</v>
      </c>
      <c r="Z760" t="s">
        <v>1865</v>
      </c>
      <c r="AA760" t="s">
        <v>4529</v>
      </c>
      <c r="AB760" t="s">
        <v>4530</v>
      </c>
      <c r="AC760" t="s">
        <v>89</v>
      </c>
      <c r="AD760" t="str">
        <f t="shared" si="11"/>
        <v>10-60</v>
      </c>
      <c r="AE760" t="str">
        <f>VLOOKUP(AD760,'Main_Sub Desc'!C:D,2,)</f>
        <v>LPC from invoicing</v>
      </c>
      <c r="AF760" t="str">
        <f>VLOOKUP(VALUE(H760),'Main_Sub Desc'!F:G,2,)</f>
        <v>Wtr Rev Late Payment</v>
      </c>
      <c r="AG760">
        <f>IFERROR(VLOOKUP(VALUE(I760),'PC Mapping'!A:F,6,),"")</f>
        <v>10719</v>
      </c>
      <c r="AH760" s="13" t="str">
        <f>VLOOKUP(AG760,'PC Mapping'!L:M,2,)</f>
        <v>All Other Water</v>
      </c>
    </row>
    <row r="761" spans="1:34" x14ac:dyDescent="0.2">
      <c r="A761" t="s">
        <v>7157</v>
      </c>
      <c r="B761" t="s">
        <v>7081</v>
      </c>
      <c r="C761" t="s">
        <v>4519</v>
      </c>
      <c r="D761" t="s">
        <v>4520</v>
      </c>
      <c r="E761" s="3">
        <v>45838</v>
      </c>
      <c r="F761" t="s">
        <v>44</v>
      </c>
      <c r="G761" t="s">
        <v>3742</v>
      </c>
      <c r="H761" t="s">
        <v>3722</v>
      </c>
      <c r="I761" t="s">
        <v>3752</v>
      </c>
      <c r="J761" t="s">
        <v>4522</v>
      </c>
      <c r="K761" s="2">
        <v>-5</v>
      </c>
      <c r="L761" t="s">
        <v>44</v>
      </c>
      <c r="M761" s="2">
        <v>-5</v>
      </c>
      <c r="N761" t="s">
        <v>4523</v>
      </c>
      <c r="O761" t="s">
        <v>4524</v>
      </c>
      <c r="P761" t="s">
        <v>7158</v>
      </c>
      <c r="Q761" t="s">
        <v>7159</v>
      </c>
      <c r="R761" t="s">
        <v>44</v>
      </c>
      <c r="S761" t="s">
        <v>7084</v>
      </c>
      <c r="T761" s="3">
        <v>45838</v>
      </c>
      <c r="U761" s="3">
        <v>45845</v>
      </c>
      <c r="V761" s="2">
        <v>0</v>
      </c>
      <c r="W761" t="s">
        <v>44</v>
      </c>
      <c r="X761" t="s">
        <v>44</v>
      </c>
      <c r="Y761" t="s">
        <v>7160</v>
      </c>
      <c r="Z761" t="s">
        <v>7161</v>
      </c>
      <c r="AA761" t="s">
        <v>4529</v>
      </c>
      <c r="AB761" t="s">
        <v>4530</v>
      </c>
      <c r="AC761" t="s">
        <v>89</v>
      </c>
      <c r="AD761" t="str">
        <f t="shared" si="11"/>
        <v>10-60</v>
      </c>
      <c r="AE761" t="str">
        <f>VLOOKUP(AD761,'Main_Sub Desc'!C:D,2,)</f>
        <v>LPC from invoicing</v>
      </c>
      <c r="AF761" t="str">
        <f>VLOOKUP(VALUE(H761),'Main_Sub Desc'!F:G,2,)</f>
        <v>Wtr Rev Late Payment</v>
      </c>
      <c r="AG761">
        <f>IFERROR(VLOOKUP(VALUE(I761),'PC Mapping'!A:F,6,),"")</f>
        <v>10719</v>
      </c>
      <c r="AH761" s="13" t="str">
        <f>VLOOKUP(AG761,'PC Mapping'!L:M,2,)</f>
        <v>All Other Water</v>
      </c>
    </row>
    <row r="762" spans="1:34" x14ac:dyDescent="0.2">
      <c r="A762" t="s">
        <v>7162</v>
      </c>
      <c r="B762" t="s">
        <v>7081</v>
      </c>
      <c r="C762" t="s">
        <v>4519</v>
      </c>
      <c r="D762" t="s">
        <v>4520</v>
      </c>
      <c r="E762" s="3">
        <v>45838</v>
      </c>
      <c r="F762" t="s">
        <v>44</v>
      </c>
      <c r="G762" t="s">
        <v>3742</v>
      </c>
      <c r="H762" t="s">
        <v>3722</v>
      </c>
      <c r="I762" t="s">
        <v>3752</v>
      </c>
      <c r="J762" t="s">
        <v>4522</v>
      </c>
      <c r="K762" s="2">
        <v>-5</v>
      </c>
      <c r="L762" t="s">
        <v>44</v>
      </c>
      <c r="M762" s="2">
        <v>-5</v>
      </c>
      <c r="N762" t="s">
        <v>4523</v>
      </c>
      <c r="O762" t="s">
        <v>4524</v>
      </c>
      <c r="P762" t="s">
        <v>7158</v>
      </c>
      <c r="Q762" t="s">
        <v>7163</v>
      </c>
      <c r="R762" t="s">
        <v>44</v>
      </c>
      <c r="S762" t="s">
        <v>7084</v>
      </c>
      <c r="T762" s="3">
        <v>45838</v>
      </c>
      <c r="U762" s="3">
        <v>45845</v>
      </c>
      <c r="V762" s="2">
        <v>0</v>
      </c>
      <c r="W762" t="s">
        <v>44</v>
      </c>
      <c r="X762" t="s">
        <v>44</v>
      </c>
      <c r="Y762" t="s">
        <v>7164</v>
      </c>
      <c r="Z762" t="s">
        <v>7165</v>
      </c>
      <c r="AA762" t="s">
        <v>4529</v>
      </c>
      <c r="AB762" t="s">
        <v>4530</v>
      </c>
      <c r="AC762" t="s">
        <v>89</v>
      </c>
      <c r="AD762" t="str">
        <f t="shared" si="11"/>
        <v>10-60</v>
      </c>
      <c r="AE762" t="str">
        <f>VLOOKUP(AD762,'Main_Sub Desc'!C:D,2,)</f>
        <v>LPC from invoicing</v>
      </c>
      <c r="AF762" t="str">
        <f>VLOOKUP(VALUE(H762),'Main_Sub Desc'!F:G,2,)</f>
        <v>Wtr Rev Late Payment</v>
      </c>
      <c r="AG762">
        <f>IFERROR(VLOOKUP(VALUE(I762),'PC Mapping'!A:F,6,),"")</f>
        <v>10719</v>
      </c>
      <c r="AH762" s="13" t="str">
        <f>VLOOKUP(AG762,'PC Mapping'!L:M,2,)</f>
        <v>All Other Water</v>
      </c>
    </row>
    <row r="763" spans="1:34" x14ac:dyDescent="0.2">
      <c r="A763" t="s">
        <v>7166</v>
      </c>
      <c r="B763" t="s">
        <v>7081</v>
      </c>
      <c r="C763" t="s">
        <v>4519</v>
      </c>
      <c r="D763" t="s">
        <v>4520</v>
      </c>
      <c r="E763" s="3">
        <v>45838</v>
      </c>
      <c r="F763" t="s">
        <v>44</v>
      </c>
      <c r="G763" t="s">
        <v>3742</v>
      </c>
      <c r="H763" t="s">
        <v>3722</v>
      </c>
      <c r="I763" t="s">
        <v>3752</v>
      </c>
      <c r="J763" t="s">
        <v>4522</v>
      </c>
      <c r="K763" s="2">
        <v>-5</v>
      </c>
      <c r="L763" t="s">
        <v>44</v>
      </c>
      <c r="M763" s="2">
        <v>-5</v>
      </c>
      <c r="N763" t="s">
        <v>4523</v>
      </c>
      <c r="O763" t="s">
        <v>4524</v>
      </c>
      <c r="P763" t="s">
        <v>7167</v>
      </c>
      <c r="Q763" t="s">
        <v>7168</v>
      </c>
      <c r="R763" t="s">
        <v>44</v>
      </c>
      <c r="S763" t="s">
        <v>7084</v>
      </c>
      <c r="T763" s="3">
        <v>45838</v>
      </c>
      <c r="U763" s="3">
        <v>45845</v>
      </c>
      <c r="V763" s="2">
        <v>0</v>
      </c>
      <c r="W763" t="s">
        <v>44</v>
      </c>
      <c r="X763" t="s">
        <v>44</v>
      </c>
      <c r="Y763" t="s">
        <v>7169</v>
      </c>
      <c r="Z763" t="s">
        <v>7170</v>
      </c>
      <c r="AA763" t="s">
        <v>4529</v>
      </c>
      <c r="AB763" t="s">
        <v>4530</v>
      </c>
      <c r="AC763" t="s">
        <v>89</v>
      </c>
      <c r="AD763" t="str">
        <f t="shared" si="11"/>
        <v>10-60</v>
      </c>
      <c r="AE763" t="str">
        <f>VLOOKUP(AD763,'Main_Sub Desc'!C:D,2,)</f>
        <v>LPC from invoicing</v>
      </c>
      <c r="AF763" t="str">
        <f>VLOOKUP(VALUE(H763),'Main_Sub Desc'!F:G,2,)</f>
        <v>Wtr Rev Late Payment</v>
      </c>
      <c r="AG763">
        <f>IFERROR(VLOOKUP(VALUE(I763),'PC Mapping'!A:F,6,),"")</f>
        <v>10719</v>
      </c>
      <c r="AH763" s="13" t="str">
        <f>VLOOKUP(AG763,'PC Mapping'!L:M,2,)</f>
        <v>All Other Water</v>
      </c>
    </row>
    <row r="764" spans="1:34" x14ac:dyDescent="0.2">
      <c r="A764" t="s">
        <v>7171</v>
      </c>
      <c r="B764" t="s">
        <v>7081</v>
      </c>
      <c r="C764" t="s">
        <v>4519</v>
      </c>
      <c r="D764" t="s">
        <v>4520</v>
      </c>
      <c r="E764" s="3">
        <v>45838</v>
      </c>
      <c r="F764" t="s">
        <v>44</v>
      </c>
      <c r="G764" t="s">
        <v>3742</v>
      </c>
      <c r="H764" t="s">
        <v>3722</v>
      </c>
      <c r="I764" t="s">
        <v>3752</v>
      </c>
      <c r="J764" t="s">
        <v>4522</v>
      </c>
      <c r="K764" s="2">
        <v>-5</v>
      </c>
      <c r="L764" t="s">
        <v>44</v>
      </c>
      <c r="M764" s="2">
        <v>-5</v>
      </c>
      <c r="N764" t="s">
        <v>4523</v>
      </c>
      <c r="O764" t="s">
        <v>4524</v>
      </c>
      <c r="P764" t="s">
        <v>7167</v>
      </c>
      <c r="Q764" t="s">
        <v>7172</v>
      </c>
      <c r="R764" t="s">
        <v>44</v>
      </c>
      <c r="S764" t="s">
        <v>7084</v>
      </c>
      <c r="T764" s="3">
        <v>45838</v>
      </c>
      <c r="U764" s="3">
        <v>45845</v>
      </c>
      <c r="V764" s="2">
        <v>0</v>
      </c>
      <c r="W764" t="s">
        <v>44</v>
      </c>
      <c r="X764" t="s">
        <v>44</v>
      </c>
      <c r="Y764" t="s">
        <v>7173</v>
      </c>
      <c r="Z764" t="s">
        <v>7174</v>
      </c>
      <c r="AA764" t="s">
        <v>4529</v>
      </c>
      <c r="AB764" t="s">
        <v>4530</v>
      </c>
      <c r="AC764" t="s">
        <v>89</v>
      </c>
      <c r="AD764" t="str">
        <f t="shared" si="11"/>
        <v>10-60</v>
      </c>
      <c r="AE764" t="str">
        <f>VLOOKUP(AD764,'Main_Sub Desc'!C:D,2,)</f>
        <v>LPC from invoicing</v>
      </c>
      <c r="AF764" t="str">
        <f>VLOOKUP(VALUE(H764),'Main_Sub Desc'!F:G,2,)</f>
        <v>Wtr Rev Late Payment</v>
      </c>
      <c r="AG764">
        <f>IFERROR(VLOOKUP(VALUE(I764),'PC Mapping'!A:F,6,),"")</f>
        <v>10719</v>
      </c>
      <c r="AH764" s="13" t="str">
        <f>VLOOKUP(AG764,'PC Mapping'!L:M,2,)</f>
        <v>All Other Water</v>
      </c>
    </row>
    <row r="765" spans="1:34" x14ac:dyDescent="0.2">
      <c r="A765" t="s">
        <v>7175</v>
      </c>
      <c r="B765" t="s">
        <v>7081</v>
      </c>
      <c r="C765" t="s">
        <v>4519</v>
      </c>
      <c r="D765" t="s">
        <v>4520</v>
      </c>
      <c r="E765" s="3">
        <v>45838</v>
      </c>
      <c r="F765" t="s">
        <v>44</v>
      </c>
      <c r="G765" t="s">
        <v>3742</v>
      </c>
      <c r="H765" t="s">
        <v>3722</v>
      </c>
      <c r="I765" t="s">
        <v>4538</v>
      </c>
      <c r="J765" t="s">
        <v>4522</v>
      </c>
      <c r="K765" s="2">
        <v>-5</v>
      </c>
      <c r="L765" t="s">
        <v>44</v>
      </c>
      <c r="M765" s="2">
        <v>-5</v>
      </c>
      <c r="N765" t="s">
        <v>4523</v>
      </c>
      <c r="O765" t="s">
        <v>4524</v>
      </c>
      <c r="P765" t="s">
        <v>7176</v>
      </c>
      <c r="Q765" t="s">
        <v>7177</v>
      </c>
      <c r="R765" t="s">
        <v>44</v>
      </c>
      <c r="S765" t="s">
        <v>7084</v>
      </c>
      <c r="T765" s="3">
        <v>45838</v>
      </c>
      <c r="U765" s="3">
        <v>45845</v>
      </c>
      <c r="V765" s="2">
        <v>0</v>
      </c>
      <c r="W765" t="s">
        <v>44</v>
      </c>
      <c r="X765" t="s">
        <v>44</v>
      </c>
      <c r="Y765" t="s">
        <v>7178</v>
      </c>
      <c r="Z765" t="s">
        <v>729</v>
      </c>
      <c r="AA765" t="s">
        <v>4529</v>
      </c>
      <c r="AB765" t="s">
        <v>4530</v>
      </c>
      <c r="AC765" t="s">
        <v>89</v>
      </c>
      <c r="AD765" t="str">
        <f t="shared" si="11"/>
        <v>10-60</v>
      </c>
      <c r="AE765" t="str">
        <f>VLOOKUP(AD765,'Main_Sub Desc'!C:D,2,)</f>
        <v>LPC from invoicing</v>
      </c>
      <c r="AF765" t="str">
        <f>VLOOKUP(VALUE(H765),'Main_Sub Desc'!F:G,2,)</f>
        <v>Wtr Rev Late Payment</v>
      </c>
      <c r="AG765">
        <f>IFERROR(VLOOKUP(VALUE(I765),'PC Mapping'!A:F,6,),"")</f>
        <v>10469</v>
      </c>
      <c r="AH765" s="13" t="str">
        <f>VLOOKUP(AG765,'PC Mapping'!L:M,2,)</f>
        <v>Bolivar Water</v>
      </c>
    </row>
    <row r="766" spans="1:34" x14ac:dyDescent="0.2">
      <c r="A766" t="s">
        <v>7179</v>
      </c>
      <c r="B766" t="s">
        <v>7081</v>
      </c>
      <c r="C766" t="s">
        <v>4519</v>
      </c>
      <c r="D766" t="s">
        <v>4520</v>
      </c>
      <c r="E766" s="3">
        <v>45838</v>
      </c>
      <c r="F766" t="s">
        <v>44</v>
      </c>
      <c r="G766" t="s">
        <v>3742</v>
      </c>
      <c r="H766" t="s">
        <v>3716</v>
      </c>
      <c r="I766" t="s">
        <v>4534</v>
      </c>
      <c r="J766" t="s">
        <v>4522</v>
      </c>
      <c r="K766" s="2">
        <v>-5</v>
      </c>
      <c r="L766" t="s">
        <v>44</v>
      </c>
      <c r="M766" s="2">
        <v>-5</v>
      </c>
      <c r="N766" t="s">
        <v>4523</v>
      </c>
      <c r="O766" t="s">
        <v>4524</v>
      </c>
      <c r="P766" t="s">
        <v>7180</v>
      </c>
      <c r="Q766" t="s">
        <v>7181</v>
      </c>
      <c r="R766" t="s">
        <v>44</v>
      </c>
      <c r="S766" t="s">
        <v>7084</v>
      </c>
      <c r="T766" s="3">
        <v>45838</v>
      </c>
      <c r="U766" s="3">
        <v>45845</v>
      </c>
      <c r="V766" s="2">
        <v>0</v>
      </c>
      <c r="W766" t="s">
        <v>44</v>
      </c>
      <c r="X766" t="s">
        <v>44</v>
      </c>
      <c r="Y766" t="s">
        <v>7182</v>
      </c>
      <c r="Z766" t="s">
        <v>1214</v>
      </c>
      <c r="AA766" t="s">
        <v>4529</v>
      </c>
      <c r="AB766" t="s">
        <v>4530</v>
      </c>
      <c r="AC766" t="s">
        <v>99</v>
      </c>
      <c r="AD766" t="str">
        <f t="shared" si="11"/>
        <v>10-60</v>
      </c>
      <c r="AE766" t="str">
        <f>VLOOKUP(AD766,'Main_Sub Desc'!C:D,2,)</f>
        <v>LPC from invoicing</v>
      </c>
      <c r="AF766" t="str">
        <f>VLOOKUP(VALUE(H766),'Main_Sub Desc'!F:G,2,)</f>
        <v>Wst Rev Late Payment</v>
      </c>
      <c r="AG766">
        <f>IFERROR(VLOOKUP(VALUE(I766),'PC Mapping'!A:F,6,),"")</f>
        <v>10514</v>
      </c>
      <c r="AH766" s="13" t="str">
        <f>VLOOKUP(AG766,'PC Mapping'!L:M,2,)</f>
        <v>Bolivar Sewer</v>
      </c>
    </row>
    <row r="767" spans="1:34" x14ac:dyDescent="0.2">
      <c r="A767" t="s">
        <v>7179</v>
      </c>
      <c r="B767" t="s">
        <v>7081</v>
      </c>
      <c r="C767" t="s">
        <v>4519</v>
      </c>
      <c r="D767" t="s">
        <v>4520</v>
      </c>
      <c r="E767" s="3">
        <v>45838</v>
      </c>
      <c r="F767" t="s">
        <v>44</v>
      </c>
      <c r="G767" t="s">
        <v>3742</v>
      </c>
      <c r="H767" t="s">
        <v>3722</v>
      </c>
      <c r="I767" t="s">
        <v>4538</v>
      </c>
      <c r="J767" t="s">
        <v>4522</v>
      </c>
      <c r="K767" s="2">
        <v>-5</v>
      </c>
      <c r="L767" t="s">
        <v>44</v>
      </c>
      <c r="M767" s="2">
        <v>-5</v>
      </c>
      <c r="N767" t="s">
        <v>4523</v>
      </c>
      <c r="O767" t="s">
        <v>4524</v>
      </c>
      <c r="P767" t="s">
        <v>7180</v>
      </c>
      <c r="Q767" t="s">
        <v>7183</v>
      </c>
      <c r="R767" t="s">
        <v>44</v>
      </c>
      <c r="S767" t="s">
        <v>7084</v>
      </c>
      <c r="T767" s="3">
        <v>45838</v>
      </c>
      <c r="U767" s="3">
        <v>45845</v>
      </c>
      <c r="V767" s="2">
        <v>0</v>
      </c>
      <c r="W767" t="s">
        <v>44</v>
      </c>
      <c r="X767" t="s">
        <v>44</v>
      </c>
      <c r="Y767" t="s">
        <v>7184</v>
      </c>
      <c r="Z767" t="s">
        <v>1214</v>
      </c>
      <c r="AA767" t="s">
        <v>4529</v>
      </c>
      <c r="AB767" t="s">
        <v>4530</v>
      </c>
      <c r="AC767" t="s">
        <v>99</v>
      </c>
      <c r="AD767" t="str">
        <f t="shared" si="11"/>
        <v>10-60</v>
      </c>
      <c r="AE767" t="str">
        <f>VLOOKUP(AD767,'Main_Sub Desc'!C:D,2,)</f>
        <v>LPC from invoicing</v>
      </c>
      <c r="AF767" t="str">
        <f>VLOOKUP(VALUE(H767),'Main_Sub Desc'!F:G,2,)</f>
        <v>Wtr Rev Late Payment</v>
      </c>
      <c r="AG767">
        <f>IFERROR(VLOOKUP(VALUE(I767),'PC Mapping'!A:F,6,),"")</f>
        <v>10469</v>
      </c>
      <c r="AH767" s="13" t="str">
        <f>VLOOKUP(AG767,'PC Mapping'!L:M,2,)</f>
        <v>Bolivar Water</v>
      </c>
    </row>
    <row r="768" spans="1:34" x14ac:dyDescent="0.2">
      <c r="A768" t="s">
        <v>7185</v>
      </c>
      <c r="B768" t="s">
        <v>7081</v>
      </c>
      <c r="C768" t="s">
        <v>4519</v>
      </c>
      <c r="D768" t="s">
        <v>4520</v>
      </c>
      <c r="E768" s="3">
        <v>45838</v>
      </c>
      <c r="F768" t="s">
        <v>44</v>
      </c>
      <c r="G768" t="s">
        <v>3742</v>
      </c>
      <c r="H768" t="s">
        <v>3722</v>
      </c>
      <c r="I768" t="s">
        <v>3752</v>
      </c>
      <c r="J768" t="s">
        <v>4522</v>
      </c>
      <c r="K768" s="2">
        <v>-12.48</v>
      </c>
      <c r="L768" t="s">
        <v>44</v>
      </c>
      <c r="M768" s="2">
        <v>-12.48</v>
      </c>
      <c r="N768" t="s">
        <v>4523</v>
      </c>
      <c r="O768" t="s">
        <v>4524</v>
      </c>
      <c r="P768" t="s">
        <v>7186</v>
      </c>
      <c r="Q768" t="s">
        <v>7187</v>
      </c>
      <c r="R768" t="s">
        <v>44</v>
      </c>
      <c r="S768" t="s">
        <v>7084</v>
      </c>
      <c r="T768" s="3">
        <v>45838</v>
      </c>
      <c r="U768" s="3">
        <v>45845</v>
      </c>
      <c r="V768" s="2">
        <v>0</v>
      </c>
      <c r="W768" t="s">
        <v>44</v>
      </c>
      <c r="X768" t="s">
        <v>44</v>
      </c>
      <c r="Y768" t="s">
        <v>7188</v>
      </c>
      <c r="Z768" t="s">
        <v>7189</v>
      </c>
      <c r="AA768" t="s">
        <v>4529</v>
      </c>
      <c r="AB768" t="s">
        <v>4530</v>
      </c>
      <c r="AC768" t="s">
        <v>89</v>
      </c>
      <c r="AD768" t="str">
        <f t="shared" si="11"/>
        <v>10-60</v>
      </c>
      <c r="AE768" t="str">
        <f>VLOOKUP(AD768,'Main_Sub Desc'!C:D,2,)</f>
        <v>LPC from invoicing</v>
      </c>
      <c r="AF768" t="str">
        <f>VLOOKUP(VALUE(H768),'Main_Sub Desc'!F:G,2,)</f>
        <v>Wtr Rev Late Payment</v>
      </c>
      <c r="AG768">
        <f>IFERROR(VLOOKUP(VALUE(I768),'PC Mapping'!A:F,6,),"")</f>
        <v>10719</v>
      </c>
      <c r="AH768" s="13" t="str">
        <f>VLOOKUP(AG768,'PC Mapping'!L:M,2,)</f>
        <v>All Other Water</v>
      </c>
    </row>
    <row r="769" spans="1:34" x14ac:dyDescent="0.2">
      <c r="A769" t="s">
        <v>7190</v>
      </c>
      <c r="B769" t="s">
        <v>7081</v>
      </c>
      <c r="C769" t="s">
        <v>4519</v>
      </c>
      <c r="D769" t="s">
        <v>4520</v>
      </c>
      <c r="E769" s="3">
        <v>45838</v>
      </c>
      <c r="F769" t="s">
        <v>44</v>
      </c>
      <c r="G769" t="s">
        <v>3742</v>
      </c>
      <c r="H769" t="s">
        <v>3722</v>
      </c>
      <c r="I769" t="s">
        <v>4538</v>
      </c>
      <c r="J769" t="s">
        <v>4522</v>
      </c>
      <c r="K769" s="2">
        <v>-5</v>
      </c>
      <c r="L769" t="s">
        <v>44</v>
      </c>
      <c r="M769" s="2">
        <v>-5</v>
      </c>
      <c r="N769" t="s">
        <v>4523</v>
      </c>
      <c r="O769" t="s">
        <v>4524</v>
      </c>
      <c r="P769" t="s">
        <v>7191</v>
      </c>
      <c r="Q769" t="s">
        <v>7192</v>
      </c>
      <c r="R769" t="s">
        <v>44</v>
      </c>
      <c r="S769" t="s">
        <v>7084</v>
      </c>
      <c r="T769" s="3">
        <v>45838</v>
      </c>
      <c r="U769" s="3">
        <v>45845</v>
      </c>
      <c r="V769" s="2">
        <v>0</v>
      </c>
      <c r="W769" t="s">
        <v>44</v>
      </c>
      <c r="X769" t="s">
        <v>44</v>
      </c>
      <c r="Y769" t="s">
        <v>7193</v>
      </c>
      <c r="Z769" t="s">
        <v>1045</v>
      </c>
      <c r="AA769" t="s">
        <v>4529</v>
      </c>
      <c r="AB769" t="s">
        <v>4530</v>
      </c>
      <c r="AC769" t="s">
        <v>89</v>
      </c>
      <c r="AD769" t="str">
        <f t="shared" si="11"/>
        <v>10-60</v>
      </c>
      <c r="AE769" t="str">
        <f>VLOOKUP(AD769,'Main_Sub Desc'!C:D,2,)</f>
        <v>LPC from invoicing</v>
      </c>
      <c r="AF769" t="str">
        <f>VLOOKUP(VALUE(H769),'Main_Sub Desc'!F:G,2,)</f>
        <v>Wtr Rev Late Payment</v>
      </c>
      <c r="AG769">
        <f>IFERROR(VLOOKUP(VALUE(I769),'PC Mapping'!A:F,6,),"")</f>
        <v>10469</v>
      </c>
      <c r="AH769" s="13" t="str">
        <f>VLOOKUP(AG769,'PC Mapping'!L:M,2,)</f>
        <v>Bolivar Water</v>
      </c>
    </row>
    <row r="770" spans="1:34" x14ac:dyDescent="0.2">
      <c r="A770" t="s">
        <v>7190</v>
      </c>
      <c r="B770" t="s">
        <v>7081</v>
      </c>
      <c r="C770" t="s">
        <v>4519</v>
      </c>
      <c r="D770" t="s">
        <v>4520</v>
      </c>
      <c r="E770" s="3">
        <v>45838</v>
      </c>
      <c r="F770" t="s">
        <v>44</v>
      </c>
      <c r="G770" t="s">
        <v>3742</v>
      </c>
      <c r="H770" t="s">
        <v>3716</v>
      </c>
      <c r="I770" t="s">
        <v>4534</v>
      </c>
      <c r="J770" t="s">
        <v>4522</v>
      </c>
      <c r="K770" s="2">
        <v>-5</v>
      </c>
      <c r="L770" t="s">
        <v>44</v>
      </c>
      <c r="M770" s="2">
        <v>-5</v>
      </c>
      <c r="N770" t="s">
        <v>4523</v>
      </c>
      <c r="O770" t="s">
        <v>4524</v>
      </c>
      <c r="P770" t="s">
        <v>7191</v>
      </c>
      <c r="Q770" t="s">
        <v>7194</v>
      </c>
      <c r="R770" t="s">
        <v>44</v>
      </c>
      <c r="S770" t="s">
        <v>7084</v>
      </c>
      <c r="T770" s="3">
        <v>45838</v>
      </c>
      <c r="U770" s="3">
        <v>45845</v>
      </c>
      <c r="V770" s="2">
        <v>0</v>
      </c>
      <c r="W770" t="s">
        <v>44</v>
      </c>
      <c r="X770" t="s">
        <v>44</v>
      </c>
      <c r="Y770" t="s">
        <v>7195</v>
      </c>
      <c r="Z770" t="s">
        <v>1045</v>
      </c>
      <c r="AA770" t="s">
        <v>4529</v>
      </c>
      <c r="AB770" t="s">
        <v>4530</v>
      </c>
      <c r="AC770" t="s">
        <v>89</v>
      </c>
      <c r="AD770" t="str">
        <f t="shared" si="11"/>
        <v>10-60</v>
      </c>
      <c r="AE770" t="str">
        <f>VLOOKUP(AD770,'Main_Sub Desc'!C:D,2,)</f>
        <v>LPC from invoicing</v>
      </c>
      <c r="AF770" t="str">
        <f>VLOOKUP(VALUE(H770),'Main_Sub Desc'!F:G,2,)</f>
        <v>Wst Rev Late Payment</v>
      </c>
      <c r="AG770">
        <f>IFERROR(VLOOKUP(VALUE(I770),'PC Mapping'!A:F,6,),"")</f>
        <v>10514</v>
      </c>
      <c r="AH770" s="13" t="str">
        <f>VLOOKUP(AG770,'PC Mapping'!L:M,2,)</f>
        <v>Bolivar Sewer</v>
      </c>
    </row>
    <row r="771" spans="1:34" x14ac:dyDescent="0.2">
      <c r="A771" t="s">
        <v>7196</v>
      </c>
      <c r="B771" t="s">
        <v>7081</v>
      </c>
      <c r="C771" t="s">
        <v>4519</v>
      </c>
      <c r="D771" t="s">
        <v>4520</v>
      </c>
      <c r="E771" s="3">
        <v>45838</v>
      </c>
      <c r="F771" t="s">
        <v>44</v>
      </c>
      <c r="G771" t="s">
        <v>3742</v>
      </c>
      <c r="H771" t="s">
        <v>3722</v>
      </c>
      <c r="I771" t="s">
        <v>3752</v>
      </c>
      <c r="J771" t="s">
        <v>4522</v>
      </c>
      <c r="K771" s="2">
        <v>-5</v>
      </c>
      <c r="L771" t="s">
        <v>44</v>
      </c>
      <c r="M771" s="2">
        <v>-5</v>
      </c>
      <c r="N771" t="s">
        <v>4523</v>
      </c>
      <c r="O771" t="s">
        <v>4524</v>
      </c>
      <c r="P771" t="s">
        <v>7197</v>
      </c>
      <c r="Q771" t="s">
        <v>7198</v>
      </c>
      <c r="R771" t="s">
        <v>44</v>
      </c>
      <c r="S771" t="s">
        <v>7084</v>
      </c>
      <c r="T771" s="3">
        <v>45838</v>
      </c>
      <c r="U771" s="3">
        <v>45845</v>
      </c>
      <c r="V771" s="2">
        <v>0</v>
      </c>
      <c r="W771" t="s">
        <v>44</v>
      </c>
      <c r="X771" t="s">
        <v>44</v>
      </c>
      <c r="Y771" t="s">
        <v>7199</v>
      </c>
      <c r="Z771" t="s">
        <v>2107</v>
      </c>
      <c r="AA771" t="s">
        <v>4529</v>
      </c>
      <c r="AB771" t="s">
        <v>4530</v>
      </c>
      <c r="AC771" t="s">
        <v>89</v>
      </c>
      <c r="AD771" t="str">
        <f t="shared" si="11"/>
        <v>10-60</v>
      </c>
      <c r="AE771" t="str">
        <f>VLOOKUP(AD771,'Main_Sub Desc'!C:D,2,)</f>
        <v>LPC from invoicing</v>
      </c>
      <c r="AF771" t="str">
        <f>VLOOKUP(VALUE(H771),'Main_Sub Desc'!F:G,2,)</f>
        <v>Wtr Rev Late Payment</v>
      </c>
      <c r="AG771">
        <f>IFERROR(VLOOKUP(VALUE(I771),'PC Mapping'!A:F,6,),"")</f>
        <v>10719</v>
      </c>
      <c r="AH771" s="13" t="str">
        <f>VLOOKUP(AG771,'PC Mapping'!L:M,2,)</f>
        <v>All Other Water</v>
      </c>
    </row>
    <row r="772" spans="1:34" x14ac:dyDescent="0.2">
      <c r="A772" t="s">
        <v>7200</v>
      </c>
      <c r="B772" t="s">
        <v>7081</v>
      </c>
      <c r="C772" t="s">
        <v>4519</v>
      </c>
      <c r="D772" t="s">
        <v>4520</v>
      </c>
      <c r="E772" s="3">
        <v>45838</v>
      </c>
      <c r="F772" t="s">
        <v>44</v>
      </c>
      <c r="G772" t="s">
        <v>3742</v>
      </c>
      <c r="H772" t="s">
        <v>3722</v>
      </c>
      <c r="I772" t="s">
        <v>3752</v>
      </c>
      <c r="J772" t="s">
        <v>4522</v>
      </c>
      <c r="K772" s="2">
        <v>-10.88</v>
      </c>
      <c r="L772" t="s">
        <v>44</v>
      </c>
      <c r="M772" s="2">
        <v>-10.88</v>
      </c>
      <c r="N772" t="s">
        <v>4523</v>
      </c>
      <c r="O772" t="s">
        <v>4524</v>
      </c>
      <c r="P772" t="s">
        <v>6147</v>
      </c>
      <c r="Q772" t="s">
        <v>7201</v>
      </c>
      <c r="R772" t="s">
        <v>44</v>
      </c>
      <c r="S772" t="s">
        <v>7084</v>
      </c>
      <c r="T772" s="3">
        <v>45838</v>
      </c>
      <c r="U772" s="3">
        <v>45845</v>
      </c>
      <c r="V772" s="2">
        <v>0</v>
      </c>
      <c r="W772" t="s">
        <v>44</v>
      </c>
      <c r="X772" t="s">
        <v>44</v>
      </c>
      <c r="Y772" t="s">
        <v>7202</v>
      </c>
      <c r="Z772" t="s">
        <v>2413</v>
      </c>
      <c r="AA772" t="s">
        <v>4529</v>
      </c>
      <c r="AB772" t="s">
        <v>4530</v>
      </c>
      <c r="AC772" t="s">
        <v>89</v>
      </c>
      <c r="AD772" t="str">
        <f t="shared" ref="AD772:AD835" si="12">CONCATENATE(VALUE(AA772),"-",VALUE(AB772))</f>
        <v>10-60</v>
      </c>
      <c r="AE772" t="str">
        <f>VLOOKUP(AD772,'Main_Sub Desc'!C:D,2,)</f>
        <v>LPC from invoicing</v>
      </c>
      <c r="AF772" t="str">
        <f>VLOOKUP(VALUE(H772),'Main_Sub Desc'!F:G,2,)</f>
        <v>Wtr Rev Late Payment</v>
      </c>
      <c r="AG772">
        <f>IFERROR(VLOOKUP(VALUE(I772),'PC Mapping'!A:F,6,),"")</f>
        <v>10719</v>
      </c>
      <c r="AH772" s="13" t="str">
        <f>VLOOKUP(AG772,'PC Mapping'!L:M,2,)</f>
        <v>All Other Water</v>
      </c>
    </row>
    <row r="773" spans="1:34" x14ac:dyDescent="0.2">
      <c r="A773" t="s">
        <v>7203</v>
      </c>
      <c r="B773" t="s">
        <v>7081</v>
      </c>
      <c r="C773" t="s">
        <v>4519</v>
      </c>
      <c r="D773" t="s">
        <v>4520</v>
      </c>
      <c r="E773" s="3">
        <v>45838</v>
      </c>
      <c r="F773" t="s">
        <v>44</v>
      </c>
      <c r="G773" t="s">
        <v>3742</v>
      </c>
      <c r="H773" t="s">
        <v>3722</v>
      </c>
      <c r="I773" t="s">
        <v>3752</v>
      </c>
      <c r="J773" t="s">
        <v>4522</v>
      </c>
      <c r="K773" s="2">
        <v>-6.47</v>
      </c>
      <c r="L773" t="s">
        <v>44</v>
      </c>
      <c r="M773" s="2">
        <v>-6.47</v>
      </c>
      <c r="N773" t="s">
        <v>4523</v>
      </c>
      <c r="O773" t="s">
        <v>4524</v>
      </c>
      <c r="P773" t="s">
        <v>7204</v>
      </c>
      <c r="Q773" t="s">
        <v>7205</v>
      </c>
      <c r="R773" t="s">
        <v>44</v>
      </c>
      <c r="S773" t="s">
        <v>7084</v>
      </c>
      <c r="T773" s="3">
        <v>45838</v>
      </c>
      <c r="U773" s="3">
        <v>45845</v>
      </c>
      <c r="V773" s="2">
        <v>0</v>
      </c>
      <c r="W773" t="s">
        <v>44</v>
      </c>
      <c r="X773" t="s">
        <v>44</v>
      </c>
      <c r="Y773" t="s">
        <v>7206</v>
      </c>
      <c r="Z773" t="s">
        <v>7207</v>
      </c>
      <c r="AA773" t="s">
        <v>4529</v>
      </c>
      <c r="AB773" t="s">
        <v>4530</v>
      </c>
      <c r="AC773" t="s">
        <v>89</v>
      </c>
      <c r="AD773" t="str">
        <f t="shared" si="12"/>
        <v>10-60</v>
      </c>
      <c r="AE773" t="str">
        <f>VLOOKUP(AD773,'Main_Sub Desc'!C:D,2,)</f>
        <v>LPC from invoicing</v>
      </c>
      <c r="AF773" t="str">
        <f>VLOOKUP(VALUE(H773),'Main_Sub Desc'!F:G,2,)</f>
        <v>Wtr Rev Late Payment</v>
      </c>
      <c r="AG773">
        <f>IFERROR(VLOOKUP(VALUE(I773),'PC Mapping'!A:F,6,),"")</f>
        <v>10719</v>
      </c>
      <c r="AH773" s="13" t="str">
        <f>VLOOKUP(AG773,'PC Mapping'!L:M,2,)</f>
        <v>All Other Water</v>
      </c>
    </row>
    <row r="774" spans="1:34" x14ac:dyDescent="0.2">
      <c r="A774" t="s">
        <v>7208</v>
      </c>
      <c r="B774" t="s">
        <v>7081</v>
      </c>
      <c r="C774" t="s">
        <v>4519</v>
      </c>
      <c r="D774" t="s">
        <v>4520</v>
      </c>
      <c r="E774" s="3">
        <v>45838</v>
      </c>
      <c r="F774" t="s">
        <v>44</v>
      </c>
      <c r="G774" t="s">
        <v>3742</v>
      </c>
      <c r="H774" t="s">
        <v>3722</v>
      </c>
      <c r="I774" t="s">
        <v>3752</v>
      </c>
      <c r="J774" t="s">
        <v>4522</v>
      </c>
      <c r="K774" s="2">
        <v>-5</v>
      </c>
      <c r="L774" t="s">
        <v>44</v>
      </c>
      <c r="M774" s="2">
        <v>-5</v>
      </c>
      <c r="N774" t="s">
        <v>4523</v>
      </c>
      <c r="O774" t="s">
        <v>4524</v>
      </c>
      <c r="P774" t="s">
        <v>6185</v>
      </c>
      <c r="Q774" t="s">
        <v>7209</v>
      </c>
      <c r="R774" t="s">
        <v>44</v>
      </c>
      <c r="S774" t="s">
        <v>7084</v>
      </c>
      <c r="T774" s="3">
        <v>45838</v>
      </c>
      <c r="U774" s="3">
        <v>45845</v>
      </c>
      <c r="V774" s="2">
        <v>0</v>
      </c>
      <c r="W774" t="s">
        <v>44</v>
      </c>
      <c r="X774" t="s">
        <v>44</v>
      </c>
      <c r="Y774" t="s">
        <v>7210</v>
      </c>
      <c r="Z774" t="s">
        <v>7211</v>
      </c>
      <c r="AA774" t="s">
        <v>4529</v>
      </c>
      <c r="AB774" t="s">
        <v>4530</v>
      </c>
      <c r="AC774" t="s">
        <v>99</v>
      </c>
      <c r="AD774" t="str">
        <f t="shared" si="12"/>
        <v>10-60</v>
      </c>
      <c r="AE774" t="str">
        <f>VLOOKUP(AD774,'Main_Sub Desc'!C:D,2,)</f>
        <v>LPC from invoicing</v>
      </c>
      <c r="AF774" t="str">
        <f>VLOOKUP(VALUE(H774),'Main_Sub Desc'!F:G,2,)</f>
        <v>Wtr Rev Late Payment</v>
      </c>
      <c r="AG774">
        <f>IFERROR(VLOOKUP(VALUE(I774),'PC Mapping'!A:F,6,),"")</f>
        <v>10719</v>
      </c>
      <c r="AH774" s="13" t="str">
        <f>VLOOKUP(AG774,'PC Mapping'!L:M,2,)</f>
        <v>All Other Water</v>
      </c>
    </row>
    <row r="775" spans="1:34" x14ac:dyDescent="0.2">
      <c r="A775" t="s">
        <v>7212</v>
      </c>
      <c r="B775" t="s">
        <v>7081</v>
      </c>
      <c r="C775" t="s">
        <v>4519</v>
      </c>
      <c r="D775" t="s">
        <v>4520</v>
      </c>
      <c r="E775" s="3">
        <v>45838</v>
      </c>
      <c r="F775" t="s">
        <v>44</v>
      </c>
      <c r="G775" t="s">
        <v>3742</v>
      </c>
      <c r="H775" t="s">
        <v>3722</v>
      </c>
      <c r="I775" t="s">
        <v>4538</v>
      </c>
      <c r="J775" t="s">
        <v>4522</v>
      </c>
      <c r="K775" s="2">
        <v>-5</v>
      </c>
      <c r="L775" t="s">
        <v>44</v>
      </c>
      <c r="M775" s="2">
        <v>-5</v>
      </c>
      <c r="N775" t="s">
        <v>4523</v>
      </c>
      <c r="O775" t="s">
        <v>4524</v>
      </c>
      <c r="P775" t="s">
        <v>5040</v>
      </c>
      <c r="Q775" t="s">
        <v>7213</v>
      </c>
      <c r="R775" t="s">
        <v>44</v>
      </c>
      <c r="S775" t="s">
        <v>7084</v>
      </c>
      <c r="T775" s="3">
        <v>45838</v>
      </c>
      <c r="U775" s="3">
        <v>45845</v>
      </c>
      <c r="V775" s="2">
        <v>0</v>
      </c>
      <c r="W775" t="s">
        <v>44</v>
      </c>
      <c r="X775" t="s">
        <v>44</v>
      </c>
      <c r="Y775" t="s">
        <v>7214</v>
      </c>
      <c r="Z775" t="s">
        <v>799</v>
      </c>
      <c r="AA775" t="s">
        <v>4529</v>
      </c>
      <c r="AB775" t="s">
        <v>4530</v>
      </c>
      <c r="AC775" t="s">
        <v>89</v>
      </c>
      <c r="AD775" t="str">
        <f t="shared" si="12"/>
        <v>10-60</v>
      </c>
      <c r="AE775" t="str">
        <f>VLOOKUP(AD775,'Main_Sub Desc'!C:D,2,)</f>
        <v>LPC from invoicing</v>
      </c>
      <c r="AF775" t="str">
        <f>VLOOKUP(VALUE(H775),'Main_Sub Desc'!F:G,2,)</f>
        <v>Wtr Rev Late Payment</v>
      </c>
      <c r="AG775">
        <f>IFERROR(VLOOKUP(VALUE(I775),'PC Mapping'!A:F,6,),"")</f>
        <v>10469</v>
      </c>
      <c r="AH775" s="13" t="str">
        <f>VLOOKUP(AG775,'PC Mapping'!L:M,2,)</f>
        <v>Bolivar Water</v>
      </c>
    </row>
    <row r="776" spans="1:34" x14ac:dyDescent="0.2">
      <c r="A776" t="s">
        <v>7215</v>
      </c>
      <c r="B776" t="s">
        <v>7081</v>
      </c>
      <c r="C776" t="s">
        <v>4519</v>
      </c>
      <c r="D776" t="s">
        <v>4520</v>
      </c>
      <c r="E776" s="3">
        <v>45838</v>
      </c>
      <c r="F776" t="s">
        <v>44</v>
      </c>
      <c r="G776" t="s">
        <v>3742</v>
      </c>
      <c r="H776" t="s">
        <v>3722</v>
      </c>
      <c r="I776" t="s">
        <v>4538</v>
      </c>
      <c r="J776" t="s">
        <v>4522</v>
      </c>
      <c r="K776" s="2">
        <v>-5</v>
      </c>
      <c r="L776" t="s">
        <v>44</v>
      </c>
      <c r="M776" s="2">
        <v>-5</v>
      </c>
      <c r="N776" t="s">
        <v>4523</v>
      </c>
      <c r="O776" t="s">
        <v>4524</v>
      </c>
      <c r="P776" t="s">
        <v>7216</v>
      </c>
      <c r="Q776" t="s">
        <v>7217</v>
      </c>
      <c r="R776" t="s">
        <v>44</v>
      </c>
      <c r="S776" t="s">
        <v>7084</v>
      </c>
      <c r="T776" s="3">
        <v>45838</v>
      </c>
      <c r="U776" s="3">
        <v>45845</v>
      </c>
      <c r="V776" s="2">
        <v>0</v>
      </c>
      <c r="W776" t="s">
        <v>44</v>
      </c>
      <c r="X776" t="s">
        <v>44</v>
      </c>
      <c r="Y776" t="s">
        <v>7218</v>
      </c>
      <c r="Z776" t="s">
        <v>7219</v>
      </c>
      <c r="AA776" t="s">
        <v>4529</v>
      </c>
      <c r="AB776" t="s">
        <v>4530</v>
      </c>
      <c r="AC776" t="s">
        <v>89</v>
      </c>
      <c r="AD776" t="str">
        <f t="shared" si="12"/>
        <v>10-60</v>
      </c>
      <c r="AE776" t="str">
        <f>VLOOKUP(AD776,'Main_Sub Desc'!C:D,2,)</f>
        <v>LPC from invoicing</v>
      </c>
      <c r="AF776" t="str">
        <f>VLOOKUP(VALUE(H776),'Main_Sub Desc'!F:G,2,)</f>
        <v>Wtr Rev Late Payment</v>
      </c>
      <c r="AG776">
        <f>IFERROR(VLOOKUP(VALUE(I776),'PC Mapping'!A:F,6,),"")</f>
        <v>10469</v>
      </c>
      <c r="AH776" s="13" t="str">
        <f>VLOOKUP(AG776,'PC Mapping'!L:M,2,)</f>
        <v>Bolivar Water</v>
      </c>
    </row>
    <row r="777" spans="1:34" x14ac:dyDescent="0.2">
      <c r="A777" t="s">
        <v>7215</v>
      </c>
      <c r="B777" t="s">
        <v>7081</v>
      </c>
      <c r="C777" t="s">
        <v>4519</v>
      </c>
      <c r="D777" t="s">
        <v>4520</v>
      </c>
      <c r="E777" s="3">
        <v>45838</v>
      </c>
      <c r="F777" t="s">
        <v>44</v>
      </c>
      <c r="G777" t="s">
        <v>3742</v>
      </c>
      <c r="H777" t="s">
        <v>3716</v>
      </c>
      <c r="I777" t="s">
        <v>4534</v>
      </c>
      <c r="J777" t="s">
        <v>4522</v>
      </c>
      <c r="K777" s="2">
        <v>-5</v>
      </c>
      <c r="L777" t="s">
        <v>44</v>
      </c>
      <c r="M777" s="2">
        <v>-5</v>
      </c>
      <c r="N777" t="s">
        <v>4523</v>
      </c>
      <c r="O777" t="s">
        <v>4524</v>
      </c>
      <c r="P777" t="s">
        <v>7216</v>
      </c>
      <c r="Q777" t="s">
        <v>7220</v>
      </c>
      <c r="R777" t="s">
        <v>44</v>
      </c>
      <c r="S777" t="s">
        <v>7084</v>
      </c>
      <c r="T777" s="3">
        <v>45838</v>
      </c>
      <c r="U777" s="3">
        <v>45845</v>
      </c>
      <c r="V777" s="2">
        <v>0</v>
      </c>
      <c r="W777" t="s">
        <v>44</v>
      </c>
      <c r="X777" t="s">
        <v>44</v>
      </c>
      <c r="Y777" t="s">
        <v>7221</v>
      </c>
      <c r="Z777" t="s">
        <v>7219</v>
      </c>
      <c r="AA777" t="s">
        <v>4529</v>
      </c>
      <c r="AB777" t="s">
        <v>4530</v>
      </c>
      <c r="AC777" t="s">
        <v>89</v>
      </c>
      <c r="AD777" t="str">
        <f t="shared" si="12"/>
        <v>10-60</v>
      </c>
      <c r="AE777" t="str">
        <f>VLOOKUP(AD777,'Main_Sub Desc'!C:D,2,)</f>
        <v>LPC from invoicing</v>
      </c>
      <c r="AF777" t="str">
        <f>VLOOKUP(VALUE(H777),'Main_Sub Desc'!F:G,2,)</f>
        <v>Wst Rev Late Payment</v>
      </c>
      <c r="AG777">
        <f>IFERROR(VLOOKUP(VALUE(I777),'PC Mapping'!A:F,6,),"")</f>
        <v>10514</v>
      </c>
      <c r="AH777" s="13" t="str">
        <f>VLOOKUP(AG777,'PC Mapping'!L:M,2,)</f>
        <v>Bolivar Sewer</v>
      </c>
    </row>
    <row r="778" spans="1:34" x14ac:dyDescent="0.2">
      <c r="A778" t="s">
        <v>7222</v>
      </c>
      <c r="B778" t="s">
        <v>7081</v>
      </c>
      <c r="C778" t="s">
        <v>4519</v>
      </c>
      <c r="D778" t="s">
        <v>4520</v>
      </c>
      <c r="E778" s="3">
        <v>45838</v>
      </c>
      <c r="F778" t="s">
        <v>44</v>
      </c>
      <c r="G778" t="s">
        <v>3742</v>
      </c>
      <c r="H778" t="s">
        <v>3716</v>
      </c>
      <c r="I778" t="s">
        <v>4534</v>
      </c>
      <c r="J778" t="s">
        <v>4522</v>
      </c>
      <c r="K778" s="2">
        <v>-5</v>
      </c>
      <c r="L778" t="s">
        <v>44</v>
      </c>
      <c r="M778" s="2">
        <v>-5</v>
      </c>
      <c r="N778" t="s">
        <v>4523</v>
      </c>
      <c r="O778" t="s">
        <v>4524</v>
      </c>
      <c r="P778" t="s">
        <v>7223</v>
      </c>
      <c r="Q778" t="s">
        <v>7224</v>
      </c>
      <c r="R778" t="s">
        <v>44</v>
      </c>
      <c r="S778" t="s">
        <v>7084</v>
      </c>
      <c r="T778" s="3">
        <v>45838</v>
      </c>
      <c r="U778" s="3">
        <v>45845</v>
      </c>
      <c r="V778" s="2">
        <v>0</v>
      </c>
      <c r="W778" t="s">
        <v>44</v>
      </c>
      <c r="X778" t="s">
        <v>44</v>
      </c>
      <c r="Y778" t="s">
        <v>7225</v>
      </c>
      <c r="Z778" t="s">
        <v>617</v>
      </c>
      <c r="AA778" t="s">
        <v>4529</v>
      </c>
      <c r="AB778" t="s">
        <v>4530</v>
      </c>
      <c r="AC778" t="s">
        <v>89</v>
      </c>
      <c r="AD778" t="str">
        <f t="shared" si="12"/>
        <v>10-60</v>
      </c>
      <c r="AE778" t="str">
        <f>VLOOKUP(AD778,'Main_Sub Desc'!C:D,2,)</f>
        <v>LPC from invoicing</v>
      </c>
      <c r="AF778" t="str">
        <f>VLOOKUP(VALUE(H778),'Main_Sub Desc'!F:G,2,)</f>
        <v>Wst Rev Late Payment</v>
      </c>
      <c r="AG778">
        <f>IFERROR(VLOOKUP(VALUE(I778),'PC Mapping'!A:F,6,),"")</f>
        <v>10514</v>
      </c>
      <c r="AH778" s="13" t="str">
        <f>VLOOKUP(AG778,'PC Mapping'!L:M,2,)</f>
        <v>Bolivar Sewer</v>
      </c>
    </row>
    <row r="779" spans="1:34" x14ac:dyDescent="0.2">
      <c r="A779" t="s">
        <v>7222</v>
      </c>
      <c r="B779" t="s">
        <v>7081</v>
      </c>
      <c r="C779" t="s">
        <v>4519</v>
      </c>
      <c r="D779" t="s">
        <v>4520</v>
      </c>
      <c r="E779" s="3">
        <v>45838</v>
      </c>
      <c r="F779" t="s">
        <v>44</v>
      </c>
      <c r="G779" t="s">
        <v>3742</v>
      </c>
      <c r="H779" t="s">
        <v>3722</v>
      </c>
      <c r="I779" t="s">
        <v>4538</v>
      </c>
      <c r="J779" t="s">
        <v>4522</v>
      </c>
      <c r="K779" s="2">
        <v>-5</v>
      </c>
      <c r="L779" t="s">
        <v>44</v>
      </c>
      <c r="M779" s="2">
        <v>-5</v>
      </c>
      <c r="N779" t="s">
        <v>4523</v>
      </c>
      <c r="O779" t="s">
        <v>4524</v>
      </c>
      <c r="P779" t="s">
        <v>7223</v>
      </c>
      <c r="Q779" t="s">
        <v>7226</v>
      </c>
      <c r="R779" t="s">
        <v>44</v>
      </c>
      <c r="S779" t="s">
        <v>7084</v>
      </c>
      <c r="T779" s="3">
        <v>45838</v>
      </c>
      <c r="U779" s="3">
        <v>45845</v>
      </c>
      <c r="V779" s="2">
        <v>0</v>
      </c>
      <c r="W779" t="s">
        <v>44</v>
      </c>
      <c r="X779" t="s">
        <v>44</v>
      </c>
      <c r="Y779" t="s">
        <v>7227</v>
      </c>
      <c r="Z779" t="s">
        <v>617</v>
      </c>
      <c r="AA779" t="s">
        <v>4529</v>
      </c>
      <c r="AB779" t="s">
        <v>4530</v>
      </c>
      <c r="AC779" t="s">
        <v>89</v>
      </c>
      <c r="AD779" t="str">
        <f t="shared" si="12"/>
        <v>10-60</v>
      </c>
      <c r="AE779" t="str">
        <f>VLOOKUP(AD779,'Main_Sub Desc'!C:D,2,)</f>
        <v>LPC from invoicing</v>
      </c>
      <c r="AF779" t="str">
        <f>VLOOKUP(VALUE(H779),'Main_Sub Desc'!F:G,2,)</f>
        <v>Wtr Rev Late Payment</v>
      </c>
      <c r="AG779">
        <f>IFERROR(VLOOKUP(VALUE(I779),'PC Mapping'!A:F,6,),"")</f>
        <v>10469</v>
      </c>
      <c r="AH779" s="13" t="str">
        <f>VLOOKUP(AG779,'PC Mapping'!L:M,2,)</f>
        <v>Bolivar Water</v>
      </c>
    </row>
    <row r="780" spans="1:34" x14ac:dyDescent="0.2">
      <c r="A780" t="s">
        <v>7228</v>
      </c>
      <c r="B780" t="s">
        <v>7081</v>
      </c>
      <c r="C780" t="s">
        <v>4519</v>
      </c>
      <c r="D780" t="s">
        <v>4520</v>
      </c>
      <c r="E780" s="3">
        <v>45838</v>
      </c>
      <c r="F780" t="s">
        <v>44</v>
      </c>
      <c r="G780" t="s">
        <v>3742</v>
      </c>
      <c r="H780" t="s">
        <v>3716</v>
      </c>
      <c r="I780" t="s">
        <v>4534</v>
      </c>
      <c r="J780" t="s">
        <v>4522</v>
      </c>
      <c r="K780" s="2">
        <v>-5</v>
      </c>
      <c r="L780" t="s">
        <v>44</v>
      </c>
      <c r="M780" s="2">
        <v>-5</v>
      </c>
      <c r="N780" t="s">
        <v>4523</v>
      </c>
      <c r="O780" t="s">
        <v>4524</v>
      </c>
      <c r="P780" t="s">
        <v>7229</v>
      </c>
      <c r="Q780" t="s">
        <v>7230</v>
      </c>
      <c r="R780" t="s">
        <v>44</v>
      </c>
      <c r="S780" t="s">
        <v>7084</v>
      </c>
      <c r="T780" s="3">
        <v>45838</v>
      </c>
      <c r="U780" s="3">
        <v>45845</v>
      </c>
      <c r="V780" s="2">
        <v>0</v>
      </c>
      <c r="W780" t="s">
        <v>44</v>
      </c>
      <c r="X780" t="s">
        <v>44</v>
      </c>
      <c r="Y780" t="s">
        <v>7231</v>
      </c>
      <c r="Z780" t="s">
        <v>596</v>
      </c>
      <c r="AA780" t="s">
        <v>4529</v>
      </c>
      <c r="AB780" t="s">
        <v>4530</v>
      </c>
      <c r="AC780" t="s">
        <v>89</v>
      </c>
      <c r="AD780" t="str">
        <f t="shared" si="12"/>
        <v>10-60</v>
      </c>
      <c r="AE780" t="str">
        <f>VLOOKUP(AD780,'Main_Sub Desc'!C:D,2,)</f>
        <v>LPC from invoicing</v>
      </c>
      <c r="AF780" t="str">
        <f>VLOOKUP(VALUE(H780),'Main_Sub Desc'!F:G,2,)</f>
        <v>Wst Rev Late Payment</v>
      </c>
      <c r="AG780">
        <f>IFERROR(VLOOKUP(VALUE(I780),'PC Mapping'!A:F,6,),"")</f>
        <v>10514</v>
      </c>
      <c r="AH780" s="13" t="str">
        <f>VLOOKUP(AG780,'PC Mapping'!L:M,2,)</f>
        <v>Bolivar Sewer</v>
      </c>
    </row>
    <row r="781" spans="1:34" x14ac:dyDescent="0.2">
      <c r="A781" t="s">
        <v>7228</v>
      </c>
      <c r="B781" t="s">
        <v>7081</v>
      </c>
      <c r="C781" t="s">
        <v>4519</v>
      </c>
      <c r="D781" t="s">
        <v>4520</v>
      </c>
      <c r="E781" s="3">
        <v>45838</v>
      </c>
      <c r="F781" t="s">
        <v>44</v>
      </c>
      <c r="G781" t="s">
        <v>3742</v>
      </c>
      <c r="H781" t="s">
        <v>3722</v>
      </c>
      <c r="I781" t="s">
        <v>4538</v>
      </c>
      <c r="J781" t="s">
        <v>4522</v>
      </c>
      <c r="K781" s="2">
        <v>-5</v>
      </c>
      <c r="L781" t="s">
        <v>44</v>
      </c>
      <c r="M781" s="2">
        <v>-5</v>
      </c>
      <c r="N781" t="s">
        <v>4523</v>
      </c>
      <c r="O781" t="s">
        <v>4524</v>
      </c>
      <c r="P781" t="s">
        <v>7229</v>
      </c>
      <c r="Q781" t="s">
        <v>7232</v>
      </c>
      <c r="R781" t="s">
        <v>44</v>
      </c>
      <c r="S781" t="s">
        <v>7084</v>
      </c>
      <c r="T781" s="3">
        <v>45838</v>
      </c>
      <c r="U781" s="3">
        <v>45845</v>
      </c>
      <c r="V781" s="2">
        <v>0</v>
      </c>
      <c r="W781" t="s">
        <v>44</v>
      </c>
      <c r="X781" t="s">
        <v>44</v>
      </c>
      <c r="Y781" t="s">
        <v>7233</v>
      </c>
      <c r="Z781" t="s">
        <v>596</v>
      </c>
      <c r="AA781" t="s">
        <v>4529</v>
      </c>
      <c r="AB781" t="s">
        <v>4530</v>
      </c>
      <c r="AC781" t="s">
        <v>89</v>
      </c>
      <c r="AD781" t="str">
        <f t="shared" si="12"/>
        <v>10-60</v>
      </c>
      <c r="AE781" t="str">
        <f>VLOOKUP(AD781,'Main_Sub Desc'!C:D,2,)</f>
        <v>LPC from invoicing</v>
      </c>
      <c r="AF781" t="str">
        <f>VLOOKUP(VALUE(H781),'Main_Sub Desc'!F:G,2,)</f>
        <v>Wtr Rev Late Payment</v>
      </c>
      <c r="AG781">
        <f>IFERROR(VLOOKUP(VALUE(I781),'PC Mapping'!A:F,6,),"")</f>
        <v>10469</v>
      </c>
      <c r="AH781" s="13" t="str">
        <f>VLOOKUP(AG781,'PC Mapping'!L:M,2,)</f>
        <v>Bolivar Water</v>
      </c>
    </row>
    <row r="782" spans="1:34" x14ac:dyDescent="0.2">
      <c r="A782" t="s">
        <v>7234</v>
      </c>
      <c r="B782" t="s">
        <v>7081</v>
      </c>
      <c r="C782" t="s">
        <v>4519</v>
      </c>
      <c r="D782" t="s">
        <v>4520</v>
      </c>
      <c r="E782" s="3">
        <v>45838</v>
      </c>
      <c r="F782" t="s">
        <v>44</v>
      </c>
      <c r="G782" t="s">
        <v>3742</v>
      </c>
      <c r="H782" t="s">
        <v>3722</v>
      </c>
      <c r="I782" t="s">
        <v>3752</v>
      </c>
      <c r="J782" t="s">
        <v>4522</v>
      </c>
      <c r="K782" s="2">
        <v>-5</v>
      </c>
      <c r="L782" t="s">
        <v>44</v>
      </c>
      <c r="M782" s="2">
        <v>-5</v>
      </c>
      <c r="N782" t="s">
        <v>4523</v>
      </c>
      <c r="O782" t="s">
        <v>4524</v>
      </c>
      <c r="P782" t="s">
        <v>7235</v>
      </c>
      <c r="Q782" t="s">
        <v>7236</v>
      </c>
      <c r="R782" t="s">
        <v>44</v>
      </c>
      <c r="S782" t="s">
        <v>7084</v>
      </c>
      <c r="T782" s="3">
        <v>45838</v>
      </c>
      <c r="U782" s="3">
        <v>45845</v>
      </c>
      <c r="V782" s="2">
        <v>0</v>
      </c>
      <c r="W782" t="s">
        <v>44</v>
      </c>
      <c r="X782" t="s">
        <v>44</v>
      </c>
      <c r="Y782" t="s">
        <v>7237</v>
      </c>
      <c r="Z782" t="s">
        <v>7238</v>
      </c>
      <c r="AA782" t="s">
        <v>4529</v>
      </c>
      <c r="AB782" t="s">
        <v>4530</v>
      </c>
      <c r="AC782" t="s">
        <v>89</v>
      </c>
      <c r="AD782" t="str">
        <f t="shared" si="12"/>
        <v>10-60</v>
      </c>
      <c r="AE782" t="str">
        <f>VLOOKUP(AD782,'Main_Sub Desc'!C:D,2,)</f>
        <v>LPC from invoicing</v>
      </c>
      <c r="AF782" t="str">
        <f>VLOOKUP(VALUE(H782),'Main_Sub Desc'!F:G,2,)</f>
        <v>Wtr Rev Late Payment</v>
      </c>
      <c r="AG782">
        <f>IFERROR(VLOOKUP(VALUE(I782),'PC Mapping'!A:F,6,),"")</f>
        <v>10719</v>
      </c>
      <c r="AH782" s="13" t="str">
        <f>VLOOKUP(AG782,'PC Mapping'!L:M,2,)</f>
        <v>All Other Water</v>
      </c>
    </row>
    <row r="783" spans="1:34" x14ac:dyDescent="0.2">
      <c r="A783" t="s">
        <v>7239</v>
      </c>
      <c r="B783" t="s">
        <v>7081</v>
      </c>
      <c r="C783" t="s">
        <v>4519</v>
      </c>
      <c r="D783" t="s">
        <v>4520</v>
      </c>
      <c r="E783" s="3">
        <v>45838</v>
      </c>
      <c r="F783" t="s">
        <v>44</v>
      </c>
      <c r="G783" t="s">
        <v>3742</v>
      </c>
      <c r="H783" t="s">
        <v>3722</v>
      </c>
      <c r="I783" t="s">
        <v>3752</v>
      </c>
      <c r="J783" t="s">
        <v>4522</v>
      </c>
      <c r="K783" s="2">
        <v>-5</v>
      </c>
      <c r="L783" t="s">
        <v>44</v>
      </c>
      <c r="M783" s="2">
        <v>-5</v>
      </c>
      <c r="N783" t="s">
        <v>4523</v>
      </c>
      <c r="O783" t="s">
        <v>4524</v>
      </c>
      <c r="P783" t="s">
        <v>7240</v>
      </c>
      <c r="Q783" t="s">
        <v>7241</v>
      </c>
      <c r="R783" t="s">
        <v>44</v>
      </c>
      <c r="S783" t="s">
        <v>7084</v>
      </c>
      <c r="T783" s="3">
        <v>45838</v>
      </c>
      <c r="U783" s="3">
        <v>45845</v>
      </c>
      <c r="V783" s="2">
        <v>0</v>
      </c>
      <c r="W783" t="s">
        <v>44</v>
      </c>
      <c r="X783" t="s">
        <v>44</v>
      </c>
      <c r="Y783" t="s">
        <v>7242</v>
      </c>
      <c r="Z783" t="s">
        <v>3371</v>
      </c>
      <c r="AA783" t="s">
        <v>4529</v>
      </c>
      <c r="AB783" t="s">
        <v>4530</v>
      </c>
      <c r="AC783" t="s">
        <v>99</v>
      </c>
      <c r="AD783" t="str">
        <f t="shared" si="12"/>
        <v>10-60</v>
      </c>
      <c r="AE783" t="str">
        <f>VLOOKUP(AD783,'Main_Sub Desc'!C:D,2,)</f>
        <v>LPC from invoicing</v>
      </c>
      <c r="AF783" t="str">
        <f>VLOOKUP(VALUE(H783),'Main_Sub Desc'!F:G,2,)</f>
        <v>Wtr Rev Late Payment</v>
      </c>
      <c r="AG783">
        <f>IFERROR(VLOOKUP(VALUE(I783),'PC Mapping'!A:F,6,),"")</f>
        <v>10719</v>
      </c>
      <c r="AH783" s="13" t="str">
        <f>VLOOKUP(AG783,'PC Mapping'!L:M,2,)</f>
        <v>All Other Water</v>
      </c>
    </row>
    <row r="784" spans="1:34" x14ac:dyDescent="0.2">
      <c r="A784" t="s">
        <v>7243</v>
      </c>
      <c r="B784" t="s">
        <v>7081</v>
      </c>
      <c r="C784" t="s">
        <v>4519</v>
      </c>
      <c r="D784" t="s">
        <v>4520</v>
      </c>
      <c r="E784" s="3">
        <v>45838</v>
      </c>
      <c r="F784" t="s">
        <v>44</v>
      </c>
      <c r="G784" t="s">
        <v>3742</v>
      </c>
      <c r="H784" t="s">
        <v>3716</v>
      </c>
      <c r="I784" t="s">
        <v>4534</v>
      </c>
      <c r="J784" t="s">
        <v>4522</v>
      </c>
      <c r="K784" s="2">
        <v>-5</v>
      </c>
      <c r="L784" t="s">
        <v>44</v>
      </c>
      <c r="M784" s="2">
        <v>-5</v>
      </c>
      <c r="N784" t="s">
        <v>4523</v>
      </c>
      <c r="O784" t="s">
        <v>4524</v>
      </c>
      <c r="P784" t="s">
        <v>7244</v>
      </c>
      <c r="Q784" t="s">
        <v>7245</v>
      </c>
      <c r="R784" t="s">
        <v>44</v>
      </c>
      <c r="S784" t="s">
        <v>7084</v>
      </c>
      <c r="T784" s="3">
        <v>45838</v>
      </c>
      <c r="U784" s="3">
        <v>45845</v>
      </c>
      <c r="V784" s="2">
        <v>0</v>
      </c>
      <c r="W784" t="s">
        <v>44</v>
      </c>
      <c r="X784" t="s">
        <v>44</v>
      </c>
      <c r="Y784" t="s">
        <v>7246</v>
      </c>
      <c r="Z784" t="s">
        <v>1278</v>
      </c>
      <c r="AA784" t="s">
        <v>4529</v>
      </c>
      <c r="AB784" t="s">
        <v>4530</v>
      </c>
      <c r="AC784" t="s">
        <v>89</v>
      </c>
      <c r="AD784" t="str">
        <f t="shared" si="12"/>
        <v>10-60</v>
      </c>
      <c r="AE784" t="str">
        <f>VLOOKUP(AD784,'Main_Sub Desc'!C:D,2,)</f>
        <v>LPC from invoicing</v>
      </c>
      <c r="AF784" t="str">
        <f>VLOOKUP(VALUE(H784),'Main_Sub Desc'!F:G,2,)</f>
        <v>Wst Rev Late Payment</v>
      </c>
      <c r="AG784">
        <f>IFERROR(VLOOKUP(VALUE(I784),'PC Mapping'!A:F,6,),"")</f>
        <v>10514</v>
      </c>
      <c r="AH784" s="13" t="str">
        <f>VLOOKUP(AG784,'PC Mapping'!L:M,2,)</f>
        <v>Bolivar Sewer</v>
      </c>
    </row>
    <row r="785" spans="1:34" x14ac:dyDescent="0.2">
      <c r="A785" t="s">
        <v>7243</v>
      </c>
      <c r="B785" t="s">
        <v>7081</v>
      </c>
      <c r="C785" t="s">
        <v>4519</v>
      </c>
      <c r="D785" t="s">
        <v>4520</v>
      </c>
      <c r="E785" s="3">
        <v>45838</v>
      </c>
      <c r="F785" t="s">
        <v>44</v>
      </c>
      <c r="G785" t="s">
        <v>3742</v>
      </c>
      <c r="H785" t="s">
        <v>3722</v>
      </c>
      <c r="I785" t="s">
        <v>4538</v>
      </c>
      <c r="J785" t="s">
        <v>4522</v>
      </c>
      <c r="K785" s="2">
        <v>-5</v>
      </c>
      <c r="L785" t="s">
        <v>44</v>
      </c>
      <c r="M785" s="2">
        <v>-5</v>
      </c>
      <c r="N785" t="s">
        <v>4523</v>
      </c>
      <c r="O785" t="s">
        <v>4524</v>
      </c>
      <c r="P785" t="s">
        <v>7244</v>
      </c>
      <c r="Q785" t="s">
        <v>7247</v>
      </c>
      <c r="R785" t="s">
        <v>44</v>
      </c>
      <c r="S785" t="s">
        <v>7084</v>
      </c>
      <c r="T785" s="3">
        <v>45838</v>
      </c>
      <c r="U785" s="3">
        <v>45845</v>
      </c>
      <c r="V785" s="2">
        <v>0</v>
      </c>
      <c r="W785" t="s">
        <v>44</v>
      </c>
      <c r="X785" t="s">
        <v>44</v>
      </c>
      <c r="Y785" t="s">
        <v>7248</v>
      </c>
      <c r="Z785" t="s">
        <v>1278</v>
      </c>
      <c r="AA785" t="s">
        <v>4529</v>
      </c>
      <c r="AB785" t="s">
        <v>4530</v>
      </c>
      <c r="AC785" t="s">
        <v>89</v>
      </c>
      <c r="AD785" t="str">
        <f t="shared" si="12"/>
        <v>10-60</v>
      </c>
      <c r="AE785" t="str">
        <f>VLOOKUP(AD785,'Main_Sub Desc'!C:D,2,)</f>
        <v>LPC from invoicing</v>
      </c>
      <c r="AF785" t="str">
        <f>VLOOKUP(VALUE(H785),'Main_Sub Desc'!F:G,2,)</f>
        <v>Wtr Rev Late Payment</v>
      </c>
      <c r="AG785">
        <f>IFERROR(VLOOKUP(VALUE(I785),'PC Mapping'!A:F,6,),"")</f>
        <v>10469</v>
      </c>
      <c r="AH785" s="13" t="str">
        <f>VLOOKUP(AG785,'PC Mapping'!L:M,2,)</f>
        <v>Bolivar Water</v>
      </c>
    </row>
    <row r="786" spans="1:34" x14ac:dyDescent="0.2">
      <c r="A786" t="s">
        <v>7249</v>
      </c>
      <c r="B786" t="s">
        <v>7081</v>
      </c>
      <c r="C786" t="s">
        <v>4519</v>
      </c>
      <c r="D786" t="s">
        <v>4520</v>
      </c>
      <c r="E786" s="3">
        <v>45838</v>
      </c>
      <c r="F786" t="s">
        <v>44</v>
      </c>
      <c r="G786" t="s">
        <v>3742</v>
      </c>
      <c r="H786" t="s">
        <v>3722</v>
      </c>
      <c r="I786" t="s">
        <v>3752</v>
      </c>
      <c r="J786" t="s">
        <v>4522</v>
      </c>
      <c r="K786" s="2">
        <v>-5</v>
      </c>
      <c r="L786" t="s">
        <v>44</v>
      </c>
      <c r="M786" s="2">
        <v>-5</v>
      </c>
      <c r="N786" t="s">
        <v>4523</v>
      </c>
      <c r="O786" t="s">
        <v>4524</v>
      </c>
      <c r="P786" t="s">
        <v>7250</v>
      </c>
      <c r="Q786" t="s">
        <v>7251</v>
      </c>
      <c r="R786" t="s">
        <v>44</v>
      </c>
      <c r="S786" t="s">
        <v>7084</v>
      </c>
      <c r="T786" s="3">
        <v>45838</v>
      </c>
      <c r="U786" s="3">
        <v>45845</v>
      </c>
      <c r="V786" s="2">
        <v>0</v>
      </c>
      <c r="W786" t="s">
        <v>44</v>
      </c>
      <c r="X786" t="s">
        <v>44</v>
      </c>
      <c r="Y786" t="s">
        <v>7252</v>
      </c>
      <c r="Z786" t="s">
        <v>2063</v>
      </c>
      <c r="AA786" t="s">
        <v>4529</v>
      </c>
      <c r="AB786" t="s">
        <v>4530</v>
      </c>
      <c r="AC786" t="s">
        <v>89</v>
      </c>
      <c r="AD786" t="str">
        <f t="shared" si="12"/>
        <v>10-60</v>
      </c>
      <c r="AE786" t="str">
        <f>VLOOKUP(AD786,'Main_Sub Desc'!C:D,2,)</f>
        <v>LPC from invoicing</v>
      </c>
      <c r="AF786" t="str">
        <f>VLOOKUP(VALUE(H786),'Main_Sub Desc'!F:G,2,)</f>
        <v>Wtr Rev Late Payment</v>
      </c>
      <c r="AG786">
        <f>IFERROR(VLOOKUP(VALUE(I786),'PC Mapping'!A:F,6,),"")</f>
        <v>10719</v>
      </c>
      <c r="AH786" s="13" t="str">
        <f>VLOOKUP(AG786,'PC Mapping'!L:M,2,)</f>
        <v>All Other Water</v>
      </c>
    </row>
    <row r="787" spans="1:34" x14ac:dyDescent="0.2">
      <c r="A787" t="s">
        <v>7253</v>
      </c>
      <c r="B787" t="s">
        <v>7081</v>
      </c>
      <c r="C787" t="s">
        <v>4519</v>
      </c>
      <c r="D787" t="s">
        <v>4520</v>
      </c>
      <c r="E787" s="3">
        <v>45838</v>
      </c>
      <c r="F787" t="s">
        <v>44</v>
      </c>
      <c r="G787" t="s">
        <v>3742</v>
      </c>
      <c r="H787" t="s">
        <v>3722</v>
      </c>
      <c r="I787" t="s">
        <v>3752</v>
      </c>
      <c r="J787" t="s">
        <v>4522</v>
      </c>
      <c r="K787" s="2">
        <v>-5</v>
      </c>
      <c r="L787" t="s">
        <v>44</v>
      </c>
      <c r="M787" s="2">
        <v>-5</v>
      </c>
      <c r="N787" t="s">
        <v>4523</v>
      </c>
      <c r="O787" t="s">
        <v>4524</v>
      </c>
      <c r="P787" t="s">
        <v>7254</v>
      </c>
      <c r="Q787" t="s">
        <v>7255</v>
      </c>
      <c r="R787" t="s">
        <v>44</v>
      </c>
      <c r="S787" t="s">
        <v>7084</v>
      </c>
      <c r="T787" s="3">
        <v>45838</v>
      </c>
      <c r="U787" s="3">
        <v>45845</v>
      </c>
      <c r="V787" s="2">
        <v>0</v>
      </c>
      <c r="W787" t="s">
        <v>44</v>
      </c>
      <c r="X787" t="s">
        <v>44</v>
      </c>
      <c r="Y787" t="s">
        <v>7256</v>
      </c>
      <c r="Z787" t="s">
        <v>7257</v>
      </c>
      <c r="AA787" t="s">
        <v>4529</v>
      </c>
      <c r="AB787" t="s">
        <v>4530</v>
      </c>
      <c r="AC787" t="s">
        <v>89</v>
      </c>
      <c r="AD787" t="str">
        <f t="shared" si="12"/>
        <v>10-60</v>
      </c>
      <c r="AE787" t="str">
        <f>VLOOKUP(AD787,'Main_Sub Desc'!C:D,2,)</f>
        <v>LPC from invoicing</v>
      </c>
      <c r="AF787" t="str">
        <f>VLOOKUP(VALUE(H787),'Main_Sub Desc'!F:G,2,)</f>
        <v>Wtr Rev Late Payment</v>
      </c>
      <c r="AG787">
        <f>IFERROR(VLOOKUP(VALUE(I787),'PC Mapping'!A:F,6,),"")</f>
        <v>10719</v>
      </c>
      <c r="AH787" s="13" t="str">
        <f>VLOOKUP(AG787,'PC Mapping'!L:M,2,)</f>
        <v>All Other Water</v>
      </c>
    </row>
    <row r="788" spans="1:34" x14ac:dyDescent="0.2">
      <c r="A788" t="s">
        <v>7258</v>
      </c>
      <c r="B788" t="s">
        <v>7081</v>
      </c>
      <c r="C788" t="s">
        <v>4519</v>
      </c>
      <c r="D788" t="s">
        <v>4520</v>
      </c>
      <c r="E788" s="3">
        <v>45838</v>
      </c>
      <c r="F788" t="s">
        <v>44</v>
      </c>
      <c r="G788" t="s">
        <v>3742</v>
      </c>
      <c r="H788" t="s">
        <v>3722</v>
      </c>
      <c r="I788" t="s">
        <v>3752</v>
      </c>
      <c r="J788" t="s">
        <v>4522</v>
      </c>
      <c r="K788" s="2">
        <v>-5</v>
      </c>
      <c r="L788" t="s">
        <v>44</v>
      </c>
      <c r="M788" s="2">
        <v>-5</v>
      </c>
      <c r="N788" t="s">
        <v>4523</v>
      </c>
      <c r="O788" t="s">
        <v>4524</v>
      </c>
      <c r="P788" t="s">
        <v>7254</v>
      </c>
      <c r="Q788" t="s">
        <v>7259</v>
      </c>
      <c r="R788" t="s">
        <v>44</v>
      </c>
      <c r="S788" t="s">
        <v>7084</v>
      </c>
      <c r="T788" s="3">
        <v>45838</v>
      </c>
      <c r="U788" s="3">
        <v>45845</v>
      </c>
      <c r="V788" s="2">
        <v>0</v>
      </c>
      <c r="W788" t="s">
        <v>44</v>
      </c>
      <c r="X788" t="s">
        <v>44</v>
      </c>
      <c r="Y788" t="s">
        <v>7256</v>
      </c>
      <c r="Z788" t="s">
        <v>7257</v>
      </c>
      <c r="AA788" t="s">
        <v>4529</v>
      </c>
      <c r="AB788" t="s">
        <v>4530</v>
      </c>
      <c r="AC788" t="s">
        <v>89</v>
      </c>
      <c r="AD788" t="str">
        <f t="shared" si="12"/>
        <v>10-60</v>
      </c>
      <c r="AE788" t="str">
        <f>VLOOKUP(AD788,'Main_Sub Desc'!C:D,2,)</f>
        <v>LPC from invoicing</v>
      </c>
      <c r="AF788" t="str">
        <f>VLOOKUP(VALUE(H788),'Main_Sub Desc'!F:G,2,)</f>
        <v>Wtr Rev Late Payment</v>
      </c>
      <c r="AG788">
        <f>IFERROR(VLOOKUP(VALUE(I788),'PC Mapping'!A:F,6,),"")</f>
        <v>10719</v>
      </c>
      <c r="AH788" s="13" t="str">
        <f>VLOOKUP(AG788,'PC Mapping'!L:M,2,)</f>
        <v>All Other Water</v>
      </c>
    </row>
    <row r="789" spans="1:34" x14ac:dyDescent="0.2">
      <c r="A789" t="s">
        <v>7260</v>
      </c>
      <c r="B789" t="s">
        <v>7081</v>
      </c>
      <c r="C789" t="s">
        <v>4519</v>
      </c>
      <c r="D789" t="s">
        <v>4520</v>
      </c>
      <c r="E789" s="3">
        <v>45838</v>
      </c>
      <c r="F789" t="s">
        <v>44</v>
      </c>
      <c r="G789" t="s">
        <v>3742</v>
      </c>
      <c r="H789" t="s">
        <v>3722</v>
      </c>
      <c r="I789" t="s">
        <v>3752</v>
      </c>
      <c r="J789" t="s">
        <v>4522</v>
      </c>
      <c r="K789" s="2">
        <v>-5</v>
      </c>
      <c r="L789" t="s">
        <v>44</v>
      </c>
      <c r="M789" s="2">
        <v>-5</v>
      </c>
      <c r="N789" t="s">
        <v>4523</v>
      </c>
      <c r="O789" t="s">
        <v>4524</v>
      </c>
      <c r="P789" t="s">
        <v>7254</v>
      </c>
      <c r="Q789" t="s">
        <v>7261</v>
      </c>
      <c r="R789" t="s">
        <v>44</v>
      </c>
      <c r="S789" t="s">
        <v>7084</v>
      </c>
      <c r="T789" s="3">
        <v>45838</v>
      </c>
      <c r="U789" s="3">
        <v>45845</v>
      </c>
      <c r="V789" s="2">
        <v>0</v>
      </c>
      <c r="W789" t="s">
        <v>44</v>
      </c>
      <c r="X789" t="s">
        <v>44</v>
      </c>
      <c r="Y789" t="s">
        <v>7262</v>
      </c>
      <c r="Z789" t="s">
        <v>7263</v>
      </c>
      <c r="AA789" t="s">
        <v>4529</v>
      </c>
      <c r="AB789" t="s">
        <v>4530</v>
      </c>
      <c r="AC789" t="s">
        <v>89</v>
      </c>
      <c r="AD789" t="str">
        <f t="shared" si="12"/>
        <v>10-60</v>
      </c>
      <c r="AE789" t="str">
        <f>VLOOKUP(AD789,'Main_Sub Desc'!C:D,2,)</f>
        <v>LPC from invoicing</v>
      </c>
      <c r="AF789" t="str">
        <f>VLOOKUP(VALUE(H789),'Main_Sub Desc'!F:G,2,)</f>
        <v>Wtr Rev Late Payment</v>
      </c>
      <c r="AG789">
        <f>IFERROR(VLOOKUP(VALUE(I789),'PC Mapping'!A:F,6,),"")</f>
        <v>10719</v>
      </c>
      <c r="AH789" s="13" t="str">
        <f>VLOOKUP(AG789,'PC Mapping'!L:M,2,)</f>
        <v>All Other Water</v>
      </c>
    </row>
    <row r="790" spans="1:34" x14ac:dyDescent="0.2">
      <c r="A790" t="s">
        <v>7264</v>
      </c>
      <c r="B790" t="s">
        <v>7081</v>
      </c>
      <c r="C790" t="s">
        <v>4519</v>
      </c>
      <c r="D790" t="s">
        <v>4520</v>
      </c>
      <c r="E790" s="3">
        <v>45838</v>
      </c>
      <c r="F790" t="s">
        <v>44</v>
      </c>
      <c r="G790" t="s">
        <v>3742</v>
      </c>
      <c r="H790" t="s">
        <v>3716</v>
      </c>
      <c r="I790" t="s">
        <v>4534</v>
      </c>
      <c r="J790" t="s">
        <v>4522</v>
      </c>
      <c r="K790" s="2">
        <v>-5</v>
      </c>
      <c r="L790" t="s">
        <v>44</v>
      </c>
      <c r="M790" s="2">
        <v>-5</v>
      </c>
      <c r="N790" t="s">
        <v>4523</v>
      </c>
      <c r="O790" t="s">
        <v>4524</v>
      </c>
      <c r="P790" t="s">
        <v>7265</v>
      </c>
      <c r="Q790" t="s">
        <v>7266</v>
      </c>
      <c r="R790" t="s">
        <v>44</v>
      </c>
      <c r="S790" t="s">
        <v>7084</v>
      </c>
      <c r="T790" s="3">
        <v>45838</v>
      </c>
      <c r="U790" s="3">
        <v>45845</v>
      </c>
      <c r="V790" s="2">
        <v>0</v>
      </c>
      <c r="W790" t="s">
        <v>44</v>
      </c>
      <c r="X790" t="s">
        <v>44</v>
      </c>
      <c r="Y790" t="s">
        <v>7267</v>
      </c>
      <c r="Z790" t="s">
        <v>7268</v>
      </c>
      <c r="AA790" t="s">
        <v>4529</v>
      </c>
      <c r="AB790" t="s">
        <v>4530</v>
      </c>
      <c r="AC790" t="s">
        <v>89</v>
      </c>
      <c r="AD790" t="str">
        <f t="shared" si="12"/>
        <v>10-60</v>
      </c>
      <c r="AE790" t="str">
        <f>VLOOKUP(AD790,'Main_Sub Desc'!C:D,2,)</f>
        <v>LPC from invoicing</v>
      </c>
      <c r="AF790" t="str">
        <f>VLOOKUP(VALUE(H790),'Main_Sub Desc'!F:G,2,)</f>
        <v>Wst Rev Late Payment</v>
      </c>
      <c r="AG790">
        <f>IFERROR(VLOOKUP(VALUE(I790),'PC Mapping'!A:F,6,),"")</f>
        <v>10514</v>
      </c>
      <c r="AH790" s="13" t="str">
        <f>VLOOKUP(AG790,'PC Mapping'!L:M,2,)</f>
        <v>Bolivar Sewer</v>
      </c>
    </row>
    <row r="791" spans="1:34" x14ac:dyDescent="0.2">
      <c r="A791" t="s">
        <v>7264</v>
      </c>
      <c r="B791" t="s">
        <v>7081</v>
      </c>
      <c r="C791" t="s">
        <v>4519</v>
      </c>
      <c r="D791" t="s">
        <v>4520</v>
      </c>
      <c r="E791" s="3">
        <v>45838</v>
      </c>
      <c r="F791" t="s">
        <v>44</v>
      </c>
      <c r="G791" t="s">
        <v>3742</v>
      </c>
      <c r="H791" t="s">
        <v>3722</v>
      </c>
      <c r="I791" t="s">
        <v>4538</v>
      </c>
      <c r="J791" t="s">
        <v>4522</v>
      </c>
      <c r="K791" s="2">
        <v>-5</v>
      </c>
      <c r="L791" t="s">
        <v>44</v>
      </c>
      <c r="M791" s="2">
        <v>-5</v>
      </c>
      <c r="N791" t="s">
        <v>4523</v>
      </c>
      <c r="O791" t="s">
        <v>4524</v>
      </c>
      <c r="P791" t="s">
        <v>7265</v>
      </c>
      <c r="Q791" t="s">
        <v>7269</v>
      </c>
      <c r="R791" t="s">
        <v>44</v>
      </c>
      <c r="S791" t="s">
        <v>7084</v>
      </c>
      <c r="T791" s="3">
        <v>45838</v>
      </c>
      <c r="U791" s="3">
        <v>45845</v>
      </c>
      <c r="V791" s="2">
        <v>0</v>
      </c>
      <c r="W791" t="s">
        <v>44</v>
      </c>
      <c r="X791" t="s">
        <v>44</v>
      </c>
      <c r="Y791" t="s">
        <v>7270</v>
      </c>
      <c r="Z791" t="s">
        <v>7268</v>
      </c>
      <c r="AA791" t="s">
        <v>4529</v>
      </c>
      <c r="AB791" t="s">
        <v>4530</v>
      </c>
      <c r="AC791" t="s">
        <v>89</v>
      </c>
      <c r="AD791" t="str">
        <f t="shared" si="12"/>
        <v>10-60</v>
      </c>
      <c r="AE791" t="str">
        <f>VLOOKUP(AD791,'Main_Sub Desc'!C:D,2,)</f>
        <v>LPC from invoicing</v>
      </c>
      <c r="AF791" t="str">
        <f>VLOOKUP(VALUE(H791),'Main_Sub Desc'!F:G,2,)</f>
        <v>Wtr Rev Late Payment</v>
      </c>
      <c r="AG791">
        <f>IFERROR(VLOOKUP(VALUE(I791),'PC Mapping'!A:F,6,),"")</f>
        <v>10469</v>
      </c>
      <c r="AH791" s="13" t="str">
        <f>VLOOKUP(AG791,'PC Mapping'!L:M,2,)</f>
        <v>Bolivar Water</v>
      </c>
    </row>
    <row r="792" spans="1:34" x14ac:dyDescent="0.2">
      <c r="A792" t="s">
        <v>7271</v>
      </c>
      <c r="B792" t="s">
        <v>7081</v>
      </c>
      <c r="C792" t="s">
        <v>4519</v>
      </c>
      <c r="D792" t="s">
        <v>4520</v>
      </c>
      <c r="E792" s="3">
        <v>45838</v>
      </c>
      <c r="F792" t="s">
        <v>44</v>
      </c>
      <c r="G792" t="s">
        <v>3742</v>
      </c>
      <c r="H792" t="s">
        <v>3722</v>
      </c>
      <c r="I792" t="s">
        <v>3752</v>
      </c>
      <c r="J792" t="s">
        <v>4522</v>
      </c>
      <c r="K792" s="2">
        <v>-6.45</v>
      </c>
      <c r="L792" t="s">
        <v>44</v>
      </c>
      <c r="M792" s="2">
        <v>-6.45</v>
      </c>
      <c r="N792" t="s">
        <v>4523</v>
      </c>
      <c r="O792" t="s">
        <v>4524</v>
      </c>
      <c r="P792" t="s">
        <v>7272</v>
      </c>
      <c r="Q792" t="s">
        <v>7273</v>
      </c>
      <c r="R792" t="s">
        <v>44</v>
      </c>
      <c r="S792" t="s">
        <v>7084</v>
      </c>
      <c r="T792" s="3">
        <v>45838</v>
      </c>
      <c r="U792" s="3">
        <v>45845</v>
      </c>
      <c r="V792" s="2">
        <v>0</v>
      </c>
      <c r="W792" t="s">
        <v>44</v>
      </c>
      <c r="X792" t="s">
        <v>44</v>
      </c>
      <c r="Y792" t="s">
        <v>7274</v>
      </c>
      <c r="Z792" t="s">
        <v>2687</v>
      </c>
      <c r="AA792" t="s">
        <v>4529</v>
      </c>
      <c r="AB792" t="s">
        <v>4530</v>
      </c>
      <c r="AC792" t="s">
        <v>89</v>
      </c>
      <c r="AD792" t="str">
        <f t="shared" si="12"/>
        <v>10-60</v>
      </c>
      <c r="AE792" t="str">
        <f>VLOOKUP(AD792,'Main_Sub Desc'!C:D,2,)</f>
        <v>LPC from invoicing</v>
      </c>
      <c r="AF792" t="str">
        <f>VLOOKUP(VALUE(H792),'Main_Sub Desc'!F:G,2,)</f>
        <v>Wtr Rev Late Payment</v>
      </c>
      <c r="AG792">
        <f>IFERROR(VLOOKUP(VALUE(I792),'PC Mapping'!A:F,6,),"")</f>
        <v>10719</v>
      </c>
      <c r="AH792" s="13" t="str">
        <f>VLOOKUP(AG792,'PC Mapping'!L:M,2,)</f>
        <v>All Other Water</v>
      </c>
    </row>
    <row r="793" spans="1:34" x14ac:dyDescent="0.2">
      <c r="A793" t="s">
        <v>7275</v>
      </c>
      <c r="B793" t="s">
        <v>7081</v>
      </c>
      <c r="C793" t="s">
        <v>4519</v>
      </c>
      <c r="D793" t="s">
        <v>4520</v>
      </c>
      <c r="E793" s="3">
        <v>45838</v>
      </c>
      <c r="F793" t="s">
        <v>44</v>
      </c>
      <c r="G793" t="s">
        <v>3742</v>
      </c>
      <c r="H793" t="s">
        <v>3722</v>
      </c>
      <c r="I793" t="s">
        <v>3752</v>
      </c>
      <c r="J793" t="s">
        <v>4522</v>
      </c>
      <c r="K793" s="2">
        <v>-5</v>
      </c>
      <c r="L793" t="s">
        <v>44</v>
      </c>
      <c r="M793" s="2">
        <v>-5</v>
      </c>
      <c r="N793" t="s">
        <v>4523</v>
      </c>
      <c r="O793" t="s">
        <v>4524</v>
      </c>
      <c r="P793" t="s">
        <v>7276</v>
      </c>
      <c r="Q793" t="s">
        <v>7277</v>
      </c>
      <c r="R793" t="s">
        <v>44</v>
      </c>
      <c r="S793" t="s">
        <v>7084</v>
      </c>
      <c r="T793" s="3">
        <v>45838</v>
      </c>
      <c r="U793" s="3">
        <v>45845</v>
      </c>
      <c r="V793" s="2">
        <v>0</v>
      </c>
      <c r="W793" t="s">
        <v>44</v>
      </c>
      <c r="X793" t="s">
        <v>44</v>
      </c>
      <c r="Y793" t="s">
        <v>7278</v>
      </c>
      <c r="Z793" t="s">
        <v>1965</v>
      </c>
      <c r="AA793" t="s">
        <v>4529</v>
      </c>
      <c r="AB793" t="s">
        <v>4530</v>
      </c>
      <c r="AC793" t="s">
        <v>89</v>
      </c>
      <c r="AD793" t="str">
        <f t="shared" si="12"/>
        <v>10-60</v>
      </c>
      <c r="AE793" t="str">
        <f>VLOOKUP(AD793,'Main_Sub Desc'!C:D,2,)</f>
        <v>LPC from invoicing</v>
      </c>
      <c r="AF793" t="str">
        <f>VLOOKUP(VALUE(H793),'Main_Sub Desc'!F:G,2,)</f>
        <v>Wtr Rev Late Payment</v>
      </c>
      <c r="AG793">
        <f>IFERROR(VLOOKUP(VALUE(I793),'PC Mapping'!A:F,6,),"")</f>
        <v>10719</v>
      </c>
      <c r="AH793" s="13" t="str">
        <f>VLOOKUP(AG793,'PC Mapping'!L:M,2,)</f>
        <v>All Other Water</v>
      </c>
    </row>
    <row r="794" spans="1:34" x14ac:dyDescent="0.2">
      <c r="A794" t="s">
        <v>7279</v>
      </c>
      <c r="B794" t="s">
        <v>7081</v>
      </c>
      <c r="C794" t="s">
        <v>4519</v>
      </c>
      <c r="D794" t="s">
        <v>4520</v>
      </c>
      <c r="E794" s="3">
        <v>45838</v>
      </c>
      <c r="F794" t="s">
        <v>44</v>
      </c>
      <c r="G794" t="s">
        <v>3742</v>
      </c>
      <c r="H794" t="s">
        <v>3722</v>
      </c>
      <c r="I794" t="s">
        <v>3752</v>
      </c>
      <c r="J794" t="s">
        <v>4522</v>
      </c>
      <c r="K794" s="2">
        <v>-5</v>
      </c>
      <c r="L794" t="s">
        <v>44</v>
      </c>
      <c r="M794" s="2">
        <v>-5</v>
      </c>
      <c r="N794" t="s">
        <v>4523</v>
      </c>
      <c r="O794" t="s">
        <v>4524</v>
      </c>
      <c r="P794" t="s">
        <v>5517</v>
      </c>
      <c r="Q794" t="s">
        <v>7280</v>
      </c>
      <c r="R794" t="s">
        <v>44</v>
      </c>
      <c r="S794" t="s">
        <v>7084</v>
      </c>
      <c r="T794" s="3">
        <v>45838</v>
      </c>
      <c r="U794" s="3">
        <v>45845</v>
      </c>
      <c r="V794" s="2">
        <v>0</v>
      </c>
      <c r="W794" t="s">
        <v>44</v>
      </c>
      <c r="X794" t="s">
        <v>44</v>
      </c>
      <c r="Y794" t="s">
        <v>7281</v>
      </c>
      <c r="Z794" t="s">
        <v>7282</v>
      </c>
      <c r="AA794" t="s">
        <v>4529</v>
      </c>
      <c r="AB794" t="s">
        <v>4530</v>
      </c>
      <c r="AC794" t="s">
        <v>89</v>
      </c>
      <c r="AD794" t="str">
        <f t="shared" si="12"/>
        <v>10-60</v>
      </c>
      <c r="AE794" t="str">
        <f>VLOOKUP(AD794,'Main_Sub Desc'!C:D,2,)</f>
        <v>LPC from invoicing</v>
      </c>
      <c r="AF794" t="str">
        <f>VLOOKUP(VALUE(H794),'Main_Sub Desc'!F:G,2,)</f>
        <v>Wtr Rev Late Payment</v>
      </c>
      <c r="AG794">
        <f>IFERROR(VLOOKUP(VALUE(I794),'PC Mapping'!A:F,6,),"")</f>
        <v>10719</v>
      </c>
      <c r="AH794" s="13" t="str">
        <f>VLOOKUP(AG794,'PC Mapping'!L:M,2,)</f>
        <v>All Other Water</v>
      </c>
    </row>
    <row r="795" spans="1:34" x14ac:dyDescent="0.2">
      <c r="A795" t="s">
        <v>7283</v>
      </c>
      <c r="B795" t="s">
        <v>7081</v>
      </c>
      <c r="C795" t="s">
        <v>4519</v>
      </c>
      <c r="D795" t="s">
        <v>4520</v>
      </c>
      <c r="E795" s="3">
        <v>45838</v>
      </c>
      <c r="F795" t="s">
        <v>44</v>
      </c>
      <c r="G795" t="s">
        <v>3742</v>
      </c>
      <c r="H795" t="s">
        <v>3722</v>
      </c>
      <c r="I795" t="s">
        <v>3752</v>
      </c>
      <c r="J795" t="s">
        <v>4522</v>
      </c>
      <c r="K795" s="2">
        <v>-5</v>
      </c>
      <c r="L795" t="s">
        <v>44</v>
      </c>
      <c r="M795" s="2">
        <v>-5</v>
      </c>
      <c r="N795" t="s">
        <v>4523</v>
      </c>
      <c r="O795" t="s">
        <v>4524</v>
      </c>
      <c r="P795" t="s">
        <v>4730</v>
      </c>
      <c r="Q795" t="s">
        <v>7284</v>
      </c>
      <c r="R795" t="s">
        <v>44</v>
      </c>
      <c r="S795" t="s">
        <v>7084</v>
      </c>
      <c r="T795" s="3">
        <v>45838</v>
      </c>
      <c r="U795" s="3">
        <v>45845</v>
      </c>
      <c r="V795" s="2">
        <v>0</v>
      </c>
      <c r="W795" t="s">
        <v>44</v>
      </c>
      <c r="X795" t="s">
        <v>44</v>
      </c>
      <c r="Y795" t="s">
        <v>7285</v>
      </c>
      <c r="Z795" t="s">
        <v>1625</v>
      </c>
      <c r="AA795" t="s">
        <v>4529</v>
      </c>
      <c r="AB795" t="s">
        <v>4530</v>
      </c>
      <c r="AC795" t="s">
        <v>89</v>
      </c>
      <c r="AD795" t="str">
        <f t="shared" si="12"/>
        <v>10-60</v>
      </c>
      <c r="AE795" t="str">
        <f>VLOOKUP(AD795,'Main_Sub Desc'!C:D,2,)</f>
        <v>LPC from invoicing</v>
      </c>
      <c r="AF795" t="str">
        <f>VLOOKUP(VALUE(H795),'Main_Sub Desc'!F:G,2,)</f>
        <v>Wtr Rev Late Payment</v>
      </c>
      <c r="AG795">
        <f>IFERROR(VLOOKUP(VALUE(I795),'PC Mapping'!A:F,6,),"")</f>
        <v>10719</v>
      </c>
      <c r="AH795" s="13" t="str">
        <f>VLOOKUP(AG795,'PC Mapping'!L:M,2,)</f>
        <v>All Other Water</v>
      </c>
    </row>
    <row r="796" spans="1:34" x14ac:dyDescent="0.2">
      <c r="A796" t="s">
        <v>7286</v>
      </c>
      <c r="B796" t="s">
        <v>7081</v>
      </c>
      <c r="C796" t="s">
        <v>4519</v>
      </c>
      <c r="D796" t="s">
        <v>4520</v>
      </c>
      <c r="E796" s="3">
        <v>45838</v>
      </c>
      <c r="F796" t="s">
        <v>44</v>
      </c>
      <c r="G796" t="s">
        <v>3742</v>
      </c>
      <c r="H796" t="s">
        <v>3722</v>
      </c>
      <c r="I796" t="s">
        <v>3752</v>
      </c>
      <c r="J796" t="s">
        <v>4522</v>
      </c>
      <c r="K796" s="2">
        <v>-5</v>
      </c>
      <c r="L796" t="s">
        <v>44</v>
      </c>
      <c r="M796" s="2">
        <v>-5</v>
      </c>
      <c r="N796" t="s">
        <v>4523</v>
      </c>
      <c r="O796" t="s">
        <v>4524</v>
      </c>
      <c r="P796" t="s">
        <v>7287</v>
      </c>
      <c r="Q796" t="s">
        <v>7288</v>
      </c>
      <c r="R796" t="s">
        <v>44</v>
      </c>
      <c r="S796" t="s">
        <v>7084</v>
      </c>
      <c r="T796" s="3">
        <v>45838</v>
      </c>
      <c r="U796" s="3">
        <v>45845</v>
      </c>
      <c r="V796" s="2">
        <v>0</v>
      </c>
      <c r="W796" t="s">
        <v>44</v>
      </c>
      <c r="X796" t="s">
        <v>44</v>
      </c>
      <c r="Y796" t="s">
        <v>7289</v>
      </c>
      <c r="Z796" t="s">
        <v>7290</v>
      </c>
      <c r="AA796" t="s">
        <v>4529</v>
      </c>
      <c r="AB796" t="s">
        <v>4530</v>
      </c>
      <c r="AC796" t="s">
        <v>89</v>
      </c>
      <c r="AD796" t="str">
        <f t="shared" si="12"/>
        <v>10-60</v>
      </c>
      <c r="AE796" t="str">
        <f>VLOOKUP(AD796,'Main_Sub Desc'!C:D,2,)</f>
        <v>LPC from invoicing</v>
      </c>
      <c r="AF796" t="str">
        <f>VLOOKUP(VALUE(H796),'Main_Sub Desc'!F:G,2,)</f>
        <v>Wtr Rev Late Payment</v>
      </c>
      <c r="AG796">
        <f>IFERROR(VLOOKUP(VALUE(I796),'PC Mapping'!A:F,6,),"")</f>
        <v>10719</v>
      </c>
      <c r="AH796" s="13" t="str">
        <f>VLOOKUP(AG796,'PC Mapping'!L:M,2,)</f>
        <v>All Other Water</v>
      </c>
    </row>
    <row r="797" spans="1:34" x14ac:dyDescent="0.2">
      <c r="A797" t="s">
        <v>7291</v>
      </c>
      <c r="B797" t="s">
        <v>7081</v>
      </c>
      <c r="C797" t="s">
        <v>4519</v>
      </c>
      <c r="D797" t="s">
        <v>4520</v>
      </c>
      <c r="E797" s="3">
        <v>45838</v>
      </c>
      <c r="F797" t="s">
        <v>44</v>
      </c>
      <c r="G797" t="s">
        <v>3742</v>
      </c>
      <c r="H797" t="s">
        <v>3722</v>
      </c>
      <c r="I797" t="s">
        <v>3752</v>
      </c>
      <c r="J797" t="s">
        <v>4522</v>
      </c>
      <c r="K797" s="2">
        <v>-5</v>
      </c>
      <c r="L797" t="s">
        <v>44</v>
      </c>
      <c r="M797" s="2">
        <v>-5</v>
      </c>
      <c r="N797" t="s">
        <v>4523</v>
      </c>
      <c r="O797" t="s">
        <v>4524</v>
      </c>
      <c r="P797" t="s">
        <v>7292</v>
      </c>
      <c r="Q797" t="s">
        <v>7293</v>
      </c>
      <c r="R797" t="s">
        <v>44</v>
      </c>
      <c r="S797" t="s">
        <v>7084</v>
      </c>
      <c r="T797" s="3">
        <v>45838</v>
      </c>
      <c r="U797" s="3">
        <v>45845</v>
      </c>
      <c r="V797" s="2">
        <v>0</v>
      </c>
      <c r="W797" t="s">
        <v>44</v>
      </c>
      <c r="X797" t="s">
        <v>44</v>
      </c>
      <c r="Y797" t="s">
        <v>7294</v>
      </c>
      <c r="Z797" t="s">
        <v>2524</v>
      </c>
      <c r="AA797" t="s">
        <v>4529</v>
      </c>
      <c r="AB797" t="s">
        <v>4530</v>
      </c>
      <c r="AC797" t="s">
        <v>89</v>
      </c>
      <c r="AD797" t="str">
        <f t="shared" si="12"/>
        <v>10-60</v>
      </c>
      <c r="AE797" t="str">
        <f>VLOOKUP(AD797,'Main_Sub Desc'!C:D,2,)</f>
        <v>LPC from invoicing</v>
      </c>
      <c r="AF797" t="str">
        <f>VLOOKUP(VALUE(H797),'Main_Sub Desc'!F:G,2,)</f>
        <v>Wtr Rev Late Payment</v>
      </c>
      <c r="AG797">
        <f>IFERROR(VLOOKUP(VALUE(I797),'PC Mapping'!A:F,6,),"")</f>
        <v>10719</v>
      </c>
      <c r="AH797" s="13" t="str">
        <f>VLOOKUP(AG797,'PC Mapping'!L:M,2,)</f>
        <v>All Other Water</v>
      </c>
    </row>
    <row r="798" spans="1:34" x14ac:dyDescent="0.2">
      <c r="A798" t="s">
        <v>7295</v>
      </c>
      <c r="B798" t="s">
        <v>7081</v>
      </c>
      <c r="C798" t="s">
        <v>4519</v>
      </c>
      <c r="D798" t="s">
        <v>4520</v>
      </c>
      <c r="E798" s="3">
        <v>45838</v>
      </c>
      <c r="F798" t="s">
        <v>44</v>
      </c>
      <c r="G798" t="s">
        <v>3742</v>
      </c>
      <c r="H798" t="s">
        <v>3722</v>
      </c>
      <c r="I798" t="s">
        <v>4538</v>
      </c>
      <c r="J798" t="s">
        <v>4522</v>
      </c>
      <c r="K798" s="2">
        <v>-5</v>
      </c>
      <c r="L798" t="s">
        <v>44</v>
      </c>
      <c r="M798" s="2">
        <v>-5</v>
      </c>
      <c r="N798" t="s">
        <v>4523</v>
      </c>
      <c r="O798" t="s">
        <v>4524</v>
      </c>
      <c r="P798" t="s">
        <v>7296</v>
      </c>
      <c r="Q798" t="s">
        <v>7297</v>
      </c>
      <c r="R798" t="s">
        <v>44</v>
      </c>
      <c r="S798" t="s">
        <v>7084</v>
      </c>
      <c r="T798" s="3">
        <v>45838</v>
      </c>
      <c r="U798" s="3">
        <v>45845</v>
      </c>
      <c r="V798" s="2">
        <v>0</v>
      </c>
      <c r="W798" t="s">
        <v>44</v>
      </c>
      <c r="X798" t="s">
        <v>44</v>
      </c>
      <c r="Y798" t="s">
        <v>7298</v>
      </c>
      <c r="Z798" t="s">
        <v>768</v>
      </c>
      <c r="AA798" t="s">
        <v>4529</v>
      </c>
      <c r="AB798" t="s">
        <v>4530</v>
      </c>
      <c r="AC798" t="s">
        <v>99</v>
      </c>
      <c r="AD798" t="str">
        <f t="shared" si="12"/>
        <v>10-60</v>
      </c>
      <c r="AE798" t="str">
        <f>VLOOKUP(AD798,'Main_Sub Desc'!C:D,2,)</f>
        <v>LPC from invoicing</v>
      </c>
      <c r="AF798" t="str">
        <f>VLOOKUP(VALUE(H798),'Main_Sub Desc'!F:G,2,)</f>
        <v>Wtr Rev Late Payment</v>
      </c>
      <c r="AG798">
        <f>IFERROR(VLOOKUP(VALUE(I798),'PC Mapping'!A:F,6,),"")</f>
        <v>10469</v>
      </c>
      <c r="AH798" s="13" t="str">
        <f>VLOOKUP(AG798,'PC Mapping'!L:M,2,)</f>
        <v>Bolivar Water</v>
      </c>
    </row>
    <row r="799" spans="1:34" x14ac:dyDescent="0.2">
      <c r="A799" t="s">
        <v>7295</v>
      </c>
      <c r="B799" t="s">
        <v>7081</v>
      </c>
      <c r="C799" t="s">
        <v>4519</v>
      </c>
      <c r="D799" t="s">
        <v>4520</v>
      </c>
      <c r="E799" s="3">
        <v>45838</v>
      </c>
      <c r="F799" t="s">
        <v>44</v>
      </c>
      <c r="G799" t="s">
        <v>3742</v>
      </c>
      <c r="H799" t="s">
        <v>3716</v>
      </c>
      <c r="I799" t="s">
        <v>4534</v>
      </c>
      <c r="J799" t="s">
        <v>4522</v>
      </c>
      <c r="K799" s="2">
        <v>-5</v>
      </c>
      <c r="L799" t="s">
        <v>44</v>
      </c>
      <c r="M799" s="2">
        <v>-5</v>
      </c>
      <c r="N799" t="s">
        <v>4523</v>
      </c>
      <c r="O799" t="s">
        <v>4524</v>
      </c>
      <c r="P799" t="s">
        <v>7296</v>
      </c>
      <c r="Q799" t="s">
        <v>7299</v>
      </c>
      <c r="R799" t="s">
        <v>44</v>
      </c>
      <c r="S799" t="s">
        <v>7084</v>
      </c>
      <c r="T799" s="3">
        <v>45838</v>
      </c>
      <c r="U799" s="3">
        <v>45845</v>
      </c>
      <c r="V799" s="2">
        <v>0</v>
      </c>
      <c r="W799" t="s">
        <v>44</v>
      </c>
      <c r="X799" t="s">
        <v>44</v>
      </c>
      <c r="Y799" t="s">
        <v>7300</v>
      </c>
      <c r="Z799" t="s">
        <v>768</v>
      </c>
      <c r="AA799" t="s">
        <v>4529</v>
      </c>
      <c r="AB799" t="s">
        <v>4530</v>
      </c>
      <c r="AC799" t="s">
        <v>99</v>
      </c>
      <c r="AD799" t="str">
        <f t="shared" si="12"/>
        <v>10-60</v>
      </c>
      <c r="AE799" t="str">
        <f>VLOOKUP(AD799,'Main_Sub Desc'!C:D,2,)</f>
        <v>LPC from invoicing</v>
      </c>
      <c r="AF799" t="str">
        <f>VLOOKUP(VALUE(H799),'Main_Sub Desc'!F:G,2,)</f>
        <v>Wst Rev Late Payment</v>
      </c>
      <c r="AG799">
        <f>IFERROR(VLOOKUP(VALUE(I799),'PC Mapping'!A:F,6,),"")</f>
        <v>10514</v>
      </c>
      <c r="AH799" s="13" t="str">
        <f>VLOOKUP(AG799,'PC Mapping'!L:M,2,)</f>
        <v>Bolivar Sewer</v>
      </c>
    </row>
    <row r="800" spans="1:34" x14ac:dyDescent="0.2">
      <c r="A800" t="s">
        <v>7301</v>
      </c>
      <c r="B800" t="s">
        <v>7081</v>
      </c>
      <c r="C800" t="s">
        <v>4519</v>
      </c>
      <c r="D800" t="s">
        <v>4520</v>
      </c>
      <c r="E800" s="3">
        <v>45838</v>
      </c>
      <c r="F800" t="s">
        <v>44</v>
      </c>
      <c r="G800" t="s">
        <v>3742</v>
      </c>
      <c r="H800" t="s">
        <v>3722</v>
      </c>
      <c r="I800" t="s">
        <v>4538</v>
      </c>
      <c r="J800" t="s">
        <v>4522</v>
      </c>
      <c r="K800" s="2">
        <v>-5</v>
      </c>
      <c r="L800" t="s">
        <v>44</v>
      </c>
      <c r="M800" s="2">
        <v>-5</v>
      </c>
      <c r="N800" t="s">
        <v>4523</v>
      </c>
      <c r="O800" t="s">
        <v>4524</v>
      </c>
      <c r="P800" t="s">
        <v>7302</v>
      </c>
      <c r="Q800" t="s">
        <v>7303</v>
      </c>
      <c r="R800" t="s">
        <v>44</v>
      </c>
      <c r="S800" t="s">
        <v>7084</v>
      </c>
      <c r="T800" s="3">
        <v>45838</v>
      </c>
      <c r="U800" s="3">
        <v>45845</v>
      </c>
      <c r="V800" s="2">
        <v>0</v>
      </c>
      <c r="W800" t="s">
        <v>44</v>
      </c>
      <c r="X800" t="s">
        <v>44</v>
      </c>
      <c r="Y800" t="s">
        <v>7304</v>
      </c>
      <c r="Z800" t="s">
        <v>1124</v>
      </c>
      <c r="AA800" t="s">
        <v>4529</v>
      </c>
      <c r="AB800" t="s">
        <v>4530</v>
      </c>
      <c r="AC800" t="s">
        <v>99</v>
      </c>
      <c r="AD800" t="str">
        <f t="shared" si="12"/>
        <v>10-60</v>
      </c>
      <c r="AE800" t="str">
        <f>VLOOKUP(AD800,'Main_Sub Desc'!C:D,2,)</f>
        <v>LPC from invoicing</v>
      </c>
      <c r="AF800" t="str">
        <f>VLOOKUP(VALUE(H800),'Main_Sub Desc'!F:G,2,)</f>
        <v>Wtr Rev Late Payment</v>
      </c>
      <c r="AG800">
        <f>IFERROR(VLOOKUP(VALUE(I800),'PC Mapping'!A:F,6,),"")</f>
        <v>10469</v>
      </c>
      <c r="AH800" s="13" t="str">
        <f>VLOOKUP(AG800,'PC Mapping'!L:M,2,)</f>
        <v>Bolivar Water</v>
      </c>
    </row>
    <row r="801" spans="1:34" x14ac:dyDescent="0.2">
      <c r="A801" t="s">
        <v>7305</v>
      </c>
      <c r="B801" t="s">
        <v>7081</v>
      </c>
      <c r="C801" t="s">
        <v>4519</v>
      </c>
      <c r="D801" t="s">
        <v>4520</v>
      </c>
      <c r="E801" s="3">
        <v>45838</v>
      </c>
      <c r="F801" t="s">
        <v>44</v>
      </c>
      <c r="G801" t="s">
        <v>3742</v>
      </c>
      <c r="H801" t="s">
        <v>3716</v>
      </c>
      <c r="I801" t="s">
        <v>4534</v>
      </c>
      <c r="J801" t="s">
        <v>4522</v>
      </c>
      <c r="K801" s="2">
        <v>-5</v>
      </c>
      <c r="L801" t="s">
        <v>44</v>
      </c>
      <c r="M801" s="2">
        <v>-5</v>
      </c>
      <c r="N801" t="s">
        <v>4523</v>
      </c>
      <c r="O801" t="s">
        <v>4524</v>
      </c>
      <c r="P801" t="s">
        <v>7302</v>
      </c>
      <c r="Q801" t="s">
        <v>7306</v>
      </c>
      <c r="R801" t="s">
        <v>44</v>
      </c>
      <c r="S801" t="s">
        <v>7084</v>
      </c>
      <c r="T801" s="3">
        <v>45838</v>
      </c>
      <c r="U801" s="3">
        <v>45845</v>
      </c>
      <c r="V801" s="2">
        <v>0</v>
      </c>
      <c r="W801" t="s">
        <v>44</v>
      </c>
      <c r="X801" t="s">
        <v>44</v>
      </c>
      <c r="Y801" t="s">
        <v>7307</v>
      </c>
      <c r="Z801" t="s">
        <v>1457</v>
      </c>
      <c r="AA801" t="s">
        <v>4529</v>
      </c>
      <c r="AB801" t="s">
        <v>4530</v>
      </c>
      <c r="AC801" t="s">
        <v>99</v>
      </c>
      <c r="AD801" t="str">
        <f t="shared" si="12"/>
        <v>10-60</v>
      </c>
      <c r="AE801" t="str">
        <f>VLOOKUP(AD801,'Main_Sub Desc'!C:D,2,)</f>
        <v>LPC from invoicing</v>
      </c>
      <c r="AF801" t="str">
        <f>VLOOKUP(VALUE(H801),'Main_Sub Desc'!F:G,2,)</f>
        <v>Wst Rev Late Payment</v>
      </c>
      <c r="AG801">
        <f>IFERROR(VLOOKUP(VALUE(I801),'PC Mapping'!A:F,6,),"")</f>
        <v>10514</v>
      </c>
      <c r="AH801" s="13" t="str">
        <f>VLOOKUP(AG801,'PC Mapping'!L:M,2,)</f>
        <v>Bolivar Sewer</v>
      </c>
    </row>
    <row r="802" spans="1:34" x14ac:dyDescent="0.2">
      <c r="A802" t="s">
        <v>7308</v>
      </c>
      <c r="B802" t="s">
        <v>7081</v>
      </c>
      <c r="C802" t="s">
        <v>4519</v>
      </c>
      <c r="D802" t="s">
        <v>4520</v>
      </c>
      <c r="E802" s="3">
        <v>45838</v>
      </c>
      <c r="F802" t="s">
        <v>44</v>
      </c>
      <c r="G802" t="s">
        <v>3742</v>
      </c>
      <c r="H802" t="s">
        <v>3722</v>
      </c>
      <c r="I802" t="s">
        <v>3752</v>
      </c>
      <c r="J802" t="s">
        <v>4522</v>
      </c>
      <c r="K802" s="2">
        <v>-27.67</v>
      </c>
      <c r="L802" t="s">
        <v>44</v>
      </c>
      <c r="M802" s="2">
        <v>-27.67</v>
      </c>
      <c r="N802" t="s">
        <v>4523</v>
      </c>
      <c r="O802" t="s">
        <v>4524</v>
      </c>
      <c r="P802" t="s">
        <v>7309</v>
      </c>
      <c r="Q802" t="s">
        <v>7310</v>
      </c>
      <c r="R802" t="s">
        <v>44</v>
      </c>
      <c r="S802" t="s">
        <v>7084</v>
      </c>
      <c r="T802" s="3">
        <v>45838</v>
      </c>
      <c r="U802" s="3">
        <v>45845</v>
      </c>
      <c r="V802" s="2">
        <v>0</v>
      </c>
      <c r="W802" t="s">
        <v>44</v>
      </c>
      <c r="X802" t="s">
        <v>44</v>
      </c>
      <c r="Y802" t="s">
        <v>7311</v>
      </c>
      <c r="Z802" t="s">
        <v>3017</v>
      </c>
      <c r="AA802" t="s">
        <v>4529</v>
      </c>
      <c r="AB802" t="s">
        <v>4530</v>
      </c>
      <c r="AC802" t="s">
        <v>89</v>
      </c>
      <c r="AD802" t="str">
        <f t="shared" si="12"/>
        <v>10-60</v>
      </c>
      <c r="AE802" t="str">
        <f>VLOOKUP(AD802,'Main_Sub Desc'!C:D,2,)</f>
        <v>LPC from invoicing</v>
      </c>
      <c r="AF802" t="str">
        <f>VLOOKUP(VALUE(H802),'Main_Sub Desc'!F:G,2,)</f>
        <v>Wtr Rev Late Payment</v>
      </c>
      <c r="AG802">
        <f>IFERROR(VLOOKUP(VALUE(I802),'PC Mapping'!A:F,6,),"")</f>
        <v>10719</v>
      </c>
      <c r="AH802" s="13" t="str">
        <f>VLOOKUP(AG802,'PC Mapping'!L:M,2,)</f>
        <v>All Other Water</v>
      </c>
    </row>
    <row r="803" spans="1:34" x14ac:dyDescent="0.2">
      <c r="A803" t="s">
        <v>7312</v>
      </c>
      <c r="B803" t="s">
        <v>7081</v>
      </c>
      <c r="C803" t="s">
        <v>4519</v>
      </c>
      <c r="D803" t="s">
        <v>4520</v>
      </c>
      <c r="E803" s="3">
        <v>45838</v>
      </c>
      <c r="F803" t="s">
        <v>44</v>
      </c>
      <c r="G803" t="s">
        <v>3742</v>
      </c>
      <c r="H803" t="s">
        <v>3722</v>
      </c>
      <c r="I803" t="s">
        <v>4538</v>
      </c>
      <c r="J803" t="s">
        <v>4522</v>
      </c>
      <c r="K803" s="2">
        <v>-5</v>
      </c>
      <c r="L803" t="s">
        <v>44</v>
      </c>
      <c r="M803" s="2">
        <v>-5</v>
      </c>
      <c r="N803" t="s">
        <v>4523</v>
      </c>
      <c r="O803" t="s">
        <v>4524</v>
      </c>
      <c r="P803" t="s">
        <v>4702</v>
      </c>
      <c r="Q803" t="s">
        <v>7313</v>
      </c>
      <c r="R803" t="s">
        <v>44</v>
      </c>
      <c r="S803" t="s">
        <v>7084</v>
      </c>
      <c r="T803" s="3">
        <v>45838</v>
      </c>
      <c r="U803" s="3">
        <v>45845</v>
      </c>
      <c r="V803" s="2">
        <v>0</v>
      </c>
      <c r="W803" t="s">
        <v>44</v>
      </c>
      <c r="X803" t="s">
        <v>44</v>
      </c>
      <c r="Y803" t="s">
        <v>7314</v>
      </c>
      <c r="Z803" t="s">
        <v>7315</v>
      </c>
      <c r="AA803" t="s">
        <v>4529</v>
      </c>
      <c r="AB803" t="s">
        <v>4530</v>
      </c>
      <c r="AC803" t="s">
        <v>99</v>
      </c>
      <c r="AD803" t="str">
        <f t="shared" si="12"/>
        <v>10-60</v>
      </c>
      <c r="AE803" t="str">
        <f>VLOOKUP(AD803,'Main_Sub Desc'!C:D,2,)</f>
        <v>LPC from invoicing</v>
      </c>
      <c r="AF803" t="str">
        <f>VLOOKUP(VALUE(H803),'Main_Sub Desc'!F:G,2,)</f>
        <v>Wtr Rev Late Payment</v>
      </c>
      <c r="AG803">
        <f>IFERROR(VLOOKUP(VALUE(I803),'PC Mapping'!A:F,6,),"")</f>
        <v>10469</v>
      </c>
      <c r="AH803" s="13" t="str">
        <f>VLOOKUP(AG803,'PC Mapping'!L:M,2,)</f>
        <v>Bolivar Water</v>
      </c>
    </row>
    <row r="804" spans="1:34" x14ac:dyDescent="0.2">
      <c r="A804" t="s">
        <v>7312</v>
      </c>
      <c r="B804" t="s">
        <v>7081</v>
      </c>
      <c r="C804" t="s">
        <v>4519</v>
      </c>
      <c r="D804" t="s">
        <v>4520</v>
      </c>
      <c r="E804" s="3">
        <v>45838</v>
      </c>
      <c r="F804" t="s">
        <v>44</v>
      </c>
      <c r="G804" t="s">
        <v>3742</v>
      </c>
      <c r="H804" t="s">
        <v>3716</v>
      </c>
      <c r="I804" t="s">
        <v>4534</v>
      </c>
      <c r="J804" t="s">
        <v>4522</v>
      </c>
      <c r="K804" s="2">
        <v>-5</v>
      </c>
      <c r="L804" t="s">
        <v>44</v>
      </c>
      <c r="M804" s="2">
        <v>-5</v>
      </c>
      <c r="N804" t="s">
        <v>4523</v>
      </c>
      <c r="O804" t="s">
        <v>4524</v>
      </c>
      <c r="P804" t="s">
        <v>4702</v>
      </c>
      <c r="Q804" t="s">
        <v>7316</v>
      </c>
      <c r="R804" t="s">
        <v>44</v>
      </c>
      <c r="S804" t="s">
        <v>7084</v>
      </c>
      <c r="T804" s="3">
        <v>45838</v>
      </c>
      <c r="U804" s="3">
        <v>45845</v>
      </c>
      <c r="V804" s="2">
        <v>0</v>
      </c>
      <c r="W804" t="s">
        <v>44</v>
      </c>
      <c r="X804" t="s">
        <v>44</v>
      </c>
      <c r="Y804" t="s">
        <v>7317</v>
      </c>
      <c r="Z804" t="s">
        <v>7315</v>
      </c>
      <c r="AA804" t="s">
        <v>4529</v>
      </c>
      <c r="AB804" t="s">
        <v>4530</v>
      </c>
      <c r="AC804" t="s">
        <v>99</v>
      </c>
      <c r="AD804" t="str">
        <f t="shared" si="12"/>
        <v>10-60</v>
      </c>
      <c r="AE804" t="str">
        <f>VLOOKUP(AD804,'Main_Sub Desc'!C:D,2,)</f>
        <v>LPC from invoicing</v>
      </c>
      <c r="AF804" t="str">
        <f>VLOOKUP(VALUE(H804),'Main_Sub Desc'!F:G,2,)</f>
        <v>Wst Rev Late Payment</v>
      </c>
      <c r="AG804">
        <f>IFERROR(VLOOKUP(VALUE(I804),'PC Mapping'!A:F,6,),"")</f>
        <v>10514</v>
      </c>
      <c r="AH804" s="13" t="str">
        <f>VLOOKUP(AG804,'PC Mapping'!L:M,2,)</f>
        <v>Bolivar Sewer</v>
      </c>
    </row>
    <row r="805" spans="1:34" x14ac:dyDescent="0.2">
      <c r="A805" t="s">
        <v>7318</v>
      </c>
      <c r="B805" t="s">
        <v>7081</v>
      </c>
      <c r="C805" t="s">
        <v>4519</v>
      </c>
      <c r="D805" t="s">
        <v>4520</v>
      </c>
      <c r="E805" s="3">
        <v>45838</v>
      </c>
      <c r="F805" t="s">
        <v>44</v>
      </c>
      <c r="G805" t="s">
        <v>3742</v>
      </c>
      <c r="H805" t="s">
        <v>3716</v>
      </c>
      <c r="I805" t="s">
        <v>4534</v>
      </c>
      <c r="J805" t="s">
        <v>4522</v>
      </c>
      <c r="K805" s="2">
        <v>-5.56</v>
      </c>
      <c r="L805" t="s">
        <v>44</v>
      </c>
      <c r="M805" s="2">
        <v>-5.56</v>
      </c>
      <c r="N805" t="s">
        <v>4523</v>
      </c>
      <c r="O805" t="s">
        <v>4524</v>
      </c>
      <c r="P805" t="s">
        <v>4702</v>
      </c>
      <c r="Q805" t="s">
        <v>7319</v>
      </c>
      <c r="R805" t="s">
        <v>44</v>
      </c>
      <c r="S805" t="s">
        <v>7084</v>
      </c>
      <c r="T805" s="3">
        <v>45838</v>
      </c>
      <c r="U805" s="3">
        <v>45845</v>
      </c>
      <c r="V805" s="2">
        <v>0</v>
      </c>
      <c r="W805" t="s">
        <v>44</v>
      </c>
      <c r="X805" t="s">
        <v>44</v>
      </c>
      <c r="Y805" t="s">
        <v>4704</v>
      </c>
      <c r="Z805" t="s">
        <v>4705</v>
      </c>
      <c r="AA805" t="s">
        <v>4529</v>
      </c>
      <c r="AB805" t="s">
        <v>4530</v>
      </c>
      <c r="AC805" t="s">
        <v>99</v>
      </c>
      <c r="AD805" t="str">
        <f t="shared" si="12"/>
        <v>10-60</v>
      </c>
      <c r="AE805" t="str">
        <f>VLOOKUP(AD805,'Main_Sub Desc'!C:D,2,)</f>
        <v>LPC from invoicing</v>
      </c>
      <c r="AF805" t="str">
        <f>VLOOKUP(VALUE(H805),'Main_Sub Desc'!F:G,2,)</f>
        <v>Wst Rev Late Payment</v>
      </c>
      <c r="AG805">
        <f>IFERROR(VLOOKUP(VALUE(I805),'PC Mapping'!A:F,6,),"")</f>
        <v>10514</v>
      </c>
      <c r="AH805" s="13" t="str">
        <f>VLOOKUP(AG805,'PC Mapping'!L:M,2,)</f>
        <v>Bolivar Sewer</v>
      </c>
    </row>
    <row r="806" spans="1:34" x14ac:dyDescent="0.2">
      <c r="A806" t="s">
        <v>7318</v>
      </c>
      <c r="B806" t="s">
        <v>7081</v>
      </c>
      <c r="C806" t="s">
        <v>4519</v>
      </c>
      <c r="D806" t="s">
        <v>4520</v>
      </c>
      <c r="E806" s="3">
        <v>45838</v>
      </c>
      <c r="F806" t="s">
        <v>44</v>
      </c>
      <c r="G806" t="s">
        <v>3742</v>
      </c>
      <c r="H806" t="s">
        <v>3722</v>
      </c>
      <c r="I806" t="s">
        <v>4538</v>
      </c>
      <c r="J806" t="s">
        <v>4522</v>
      </c>
      <c r="K806" s="2">
        <v>-14.7</v>
      </c>
      <c r="L806" t="s">
        <v>44</v>
      </c>
      <c r="M806" s="2">
        <v>-14.7</v>
      </c>
      <c r="N806" t="s">
        <v>4523</v>
      </c>
      <c r="O806" t="s">
        <v>4524</v>
      </c>
      <c r="P806" t="s">
        <v>4702</v>
      </c>
      <c r="Q806" t="s">
        <v>7320</v>
      </c>
      <c r="R806" t="s">
        <v>44</v>
      </c>
      <c r="S806" t="s">
        <v>7084</v>
      </c>
      <c r="T806" s="3">
        <v>45838</v>
      </c>
      <c r="U806" s="3">
        <v>45845</v>
      </c>
      <c r="V806" s="2">
        <v>0</v>
      </c>
      <c r="W806" t="s">
        <v>44</v>
      </c>
      <c r="X806" t="s">
        <v>44</v>
      </c>
      <c r="Y806" t="s">
        <v>7321</v>
      </c>
      <c r="Z806" t="s">
        <v>4705</v>
      </c>
      <c r="AA806" t="s">
        <v>4529</v>
      </c>
      <c r="AB806" t="s">
        <v>4530</v>
      </c>
      <c r="AC806" t="s">
        <v>99</v>
      </c>
      <c r="AD806" t="str">
        <f t="shared" si="12"/>
        <v>10-60</v>
      </c>
      <c r="AE806" t="str">
        <f>VLOOKUP(AD806,'Main_Sub Desc'!C:D,2,)</f>
        <v>LPC from invoicing</v>
      </c>
      <c r="AF806" t="str">
        <f>VLOOKUP(VALUE(H806),'Main_Sub Desc'!F:G,2,)</f>
        <v>Wtr Rev Late Payment</v>
      </c>
      <c r="AG806">
        <f>IFERROR(VLOOKUP(VALUE(I806),'PC Mapping'!A:F,6,),"")</f>
        <v>10469</v>
      </c>
      <c r="AH806" s="13" t="str">
        <f>VLOOKUP(AG806,'PC Mapping'!L:M,2,)</f>
        <v>Bolivar Water</v>
      </c>
    </row>
    <row r="807" spans="1:34" x14ac:dyDescent="0.2">
      <c r="A807" t="s">
        <v>7322</v>
      </c>
      <c r="B807" t="s">
        <v>7081</v>
      </c>
      <c r="C807" t="s">
        <v>4519</v>
      </c>
      <c r="D807" t="s">
        <v>4520</v>
      </c>
      <c r="E807" s="3">
        <v>45838</v>
      </c>
      <c r="F807" t="s">
        <v>44</v>
      </c>
      <c r="G807" t="s">
        <v>3742</v>
      </c>
      <c r="H807" t="s">
        <v>3722</v>
      </c>
      <c r="I807" t="s">
        <v>3752</v>
      </c>
      <c r="J807" t="s">
        <v>4522</v>
      </c>
      <c r="K807" s="2">
        <v>-5</v>
      </c>
      <c r="L807" t="s">
        <v>44</v>
      </c>
      <c r="M807" s="2">
        <v>-5</v>
      </c>
      <c r="N807" t="s">
        <v>4523</v>
      </c>
      <c r="O807" t="s">
        <v>4524</v>
      </c>
      <c r="P807" t="s">
        <v>7323</v>
      </c>
      <c r="Q807" t="s">
        <v>7324</v>
      </c>
      <c r="R807" t="s">
        <v>44</v>
      </c>
      <c r="S807" t="s">
        <v>7084</v>
      </c>
      <c r="T807" s="3">
        <v>45838</v>
      </c>
      <c r="U807" s="3">
        <v>45845</v>
      </c>
      <c r="V807" s="2">
        <v>0</v>
      </c>
      <c r="W807" t="s">
        <v>44</v>
      </c>
      <c r="X807" t="s">
        <v>44</v>
      </c>
      <c r="Y807" t="s">
        <v>7325</v>
      </c>
      <c r="Z807" t="s">
        <v>2066</v>
      </c>
      <c r="AA807" t="s">
        <v>4529</v>
      </c>
      <c r="AB807" t="s">
        <v>4530</v>
      </c>
      <c r="AC807" t="s">
        <v>99</v>
      </c>
      <c r="AD807" t="str">
        <f t="shared" si="12"/>
        <v>10-60</v>
      </c>
      <c r="AE807" t="str">
        <f>VLOOKUP(AD807,'Main_Sub Desc'!C:D,2,)</f>
        <v>LPC from invoicing</v>
      </c>
      <c r="AF807" t="str">
        <f>VLOOKUP(VALUE(H807),'Main_Sub Desc'!F:G,2,)</f>
        <v>Wtr Rev Late Payment</v>
      </c>
      <c r="AG807">
        <f>IFERROR(VLOOKUP(VALUE(I807),'PC Mapping'!A:F,6,),"")</f>
        <v>10719</v>
      </c>
      <c r="AH807" s="13" t="str">
        <f>VLOOKUP(AG807,'PC Mapping'!L:M,2,)</f>
        <v>All Other Water</v>
      </c>
    </row>
    <row r="808" spans="1:34" x14ac:dyDescent="0.2">
      <c r="A808" t="s">
        <v>7326</v>
      </c>
      <c r="B808" t="s">
        <v>7081</v>
      </c>
      <c r="C808" t="s">
        <v>4519</v>
      </c>
      <c r="D808" t="s">
        <v>4520</v>
      </c>
      <c r="E808" s="3">
        <v>45838</v>
      </c>
      <c r="F808" t="s">
        <v>44</v>
      </c>
      <c r="G808" t="s">
        <v>3742</v>
      </c>
      <c r="H808" t="s">
        <v>3722</v>
      </c>
      <c r="I808" t="s">
        <v>3752</v>
      </c>
      <c r="J808" t="s">
        <v>4522</v>
      </c>
      <c r="K808" s="2">
        <v>-50.3</v>
      </c>
      <c r="L808" t="s">
        <v>44</v>
      </c>
      <c r="M808" s="2">
        <v>-50.3</v>
      </c>
      <c r="N808" t="s">
        <v>4523</v>
      </c>
      <c r="O808" t="s">
        <v>4524</v>
      </c>
      <c r="P808" t="s">
        <v>7327</v>
      </c>
      <c r="Q808" t="s">
        <v>7328</v>
      </c>
      <c r="R808" t="s">
        <v>44</v>
      </c>
      <c r="S808" t="s">
        <v>7084</v>
      </c>
      <c r="T808" s="3">
        <v>45838</v>
      </c>
      <c r="U808" s="3">
        <v>45845</v>
      </c>
      <c r="V808" s="2">
        <v>0</v>
      </c>
      <c r="W808" t="s">
        <v>44</v>
      </c>
      <c r="X808" t="s">
        <v>44</v>
      </c>
      <c r="Y808" t="s">
        <v>7329</v>
      </c>
      <c r="Z808" t="s">
        <v>2073</v>
      </c>
      <c r="AA808" t="s">
        <v>4529</v>
      </c>
      <c r="AB808" t="s">
        <v>4530</v>
      </c>
      <c r="AC808" t="s">
        <v>99</v>
      </c>
      <c r="AD808" t="str">
        <f t="shared" si="12"/>
        <v>10-60</v>
      </c>
      <c r="AE808" t="str">
        <f>VLOOKUP(AD808,'Main_Sub Desc'!C:D,2,)</f>
        <v>LPC from invoicing</v>
      </c>
      <c r="AF808" t="str">
        <f>VLOOKUP(VALUE(H808),'Main_Sub Desc'!F:G,2,)</f>
        <v>Wtr Rev Late Payment</v>
      </c>
      <c r="AG808">
        <f>IFERROR(VLOOKUP(VALUE(I808),'PC Mapping'!A:F,6,),"")</f>
        <v>10719</v>
      </c>
      <c r="AH808" s="13" t="str">
        <f>VLOOKUP(AG808,'PC Mapping'!L:M,2,)</f>
        <v>All Other Water</v>
      </c>
    </row>
    <row r="809" spans="1:34" x14ac:dyDescent="0.2">
      <c r="A809" t="s">
        <v>7330</v>
      </c>
      <c r="B809" t="s">
        <v>7081</v>
      </c>
      <c r="C809" t="s">
        <v>4519</v>
      </c>
      <c r="D809" t="s">
        <v>4520</v>
      </c>
      <c r="E809" s="3">
        <v>45838</v>
      </c>
      <c r="F809" t="s">
        <v>44</v>
      </c>
      <c r="G809" t="s">
        <v>3742</v>
      </c>
      <c r="H809" t="s">
        <v>3722</v>
      </c>
      <c r="I809" t="s">
        <v>3752</v>
      </c>
      <c r="J809" t="s">
        <v>4522</v>
      </c>
      <c r="K809" s="2">
        <v>-15.75</v>
      </c>
      <c r="L809" t="s">
        <v>44</v>
      </c>
      <c r="M809" s="2">
        <v>-15.75</v>
      </c>
      <c r="N809" t="s">
        <v>4523</v>
      </c>
      <c r="O809" t="s">
        <v>4524</v>
      </c>
      <c r="P809" t="s">
        <v>7331</v>
      </c>
      <c r="Q809" t="s">
        <v>7332</v>
      </c>
      <c r="R809" t="s">
        <v>44</v>
      </c>
      <c r="S809" t="s">
        <v>7084</v>
      </c>
      <c r="T809" s="3">
        <v>45838</v>
      </c>
      <c r="U809" s="3">
        <v>45845</v>
      </c>
      <c r="V809" s="2">
        <v>0</v>
      </c>
      <c r="W809" t="s">
        <v>44</v>
      </c>
      <c r="X809" t="s">
        <v>44</v>
      </c>
      <c r="Y809" t="s">
        <v>7333</v>
      </c>
      <c r="Z809" t="s">
        <v>2438</v>
      </c>
      <c r="AA809" t="s">
        <v>4529</v>
      </c>
      <c r="AB809" t="s">
        <v>4530</v>
      </c>
      <c r="AC809" t="s">
        <v>99</v>
      </c>
      <c r="AD809" t="str">
        <f t="shared" si="12"/>
        <v>10-60</v>
      </c>
      <c r="AE809" t="str">
        <f>VLOOKUP(AD809,'Main_Sub Desc'!C:D,2,)</f>
        <v>LPC from invoicing</v>
      </c>
      <c r="AF809" t="str">
        <f>VLOOKUP(VALUE(H809),'Main_Sub Desc'!F:G,2,)</f>
        <v>Wtr Rev Late Payment</v>
      </c>
      <c r="AG809">
        <f>IFERROR(VLOOKUP(VALUE(I809),'PC Mapping'!A:F,6,),"")</f>
        <v>10719</v>
      </c>
      <c r="AH809" s="13" t="str">
        <f>VLOOKUP(AG809,'PC Mapping'!L:M,2,)</f>
        <v>All Other Water</v>
      </c>
    </row>
    <row r="810" spans="1:34" x14ac:dyDescent="0.2">
      <c r="A810" t="s">
        <v>7334</v>
      </c>
      <c r="B810" t="s">
        <v>7081</v>
      </c>
      <c r="C810" t="s">
        <v>4519</v>
      </c>
      <c r="D810" t="s">
        <v>4520</v>
      </c>
      <c r="E810" s="3">
        <v>45838</v>
      </c>
      <c r="F810" t="s">
        <v>44</v>
      </c>
      <c r="G810" t="s">
        <v>3742</v>
      </c>
      <c r="H810" t="s">
        <v>3722</v>
      </c>
      <c r="I810" t="s">
        <v>3752</v>
      </c>
      <c r="J810" t="s">
        <v>4522</v>
      </c>
      <c r="K810" s="2">
        <v>-5</v>
      </c>
      <c r="L810" t="s">
        <v>44</v>
      </c>
      <c r="M810" s="2">
        <v>-5</v>
      </c>
      <c r="N810" t="s">
        <v>4523</v>
      </c>
      <c r="O810" t="s">
        <v>4524</v>
      </c>
      <c r="P810" t="s">
        <v>7335</v>
      </c>
      <c r="Q810" t="s">
        <v>7336</v>
      </c>
      <c r="R810" t="s">
        <v>44</v>
      </c>
      <c r="S810" t="s">
        <v>7084</v>
      </c>
      <c r="T810" s="3">
        <v>45838</v>
      </c>
      <c r="U810" s="3">
        <v>45845</v>
      </c>
      <c r="V810" s="2">
        <v>0</v>
      </c>
      <c r="W810" t="s">
        <v>44</v>
      </c>
      <c r="X810" t="s">
        <v>44</v>
      </c>
      <c r="Y810" t="s">
        <v>7337</v>
      </c>
      <c r="Z810" t="s">
        <v>7338</v>
      </c>
      <c r="AA810" t="s">
        <v>4529</v>
      </c>
      <c r="AB810" t="s">
        <v>4530</v>
      </c>
      <c r="AC810" t="s">
        <v>89</v>
      </c>
      <c r="AD810" t="str">
        <f t="shared" si="12"/>
        <v>10-60</v>
      </c>
      <c r="AE810" t="str">
        <f>VLOOKUP(AD810,'Main_Sub Desc'!C:D,2,)</f>
        <v>LPC from invoicing</v>
      </c>
      <c r="AF810" t="str">
        <f>VLOOKUP(VALUE(H810),'Main_Sub Desc'!F:G,2,)</f>
        <v>Wtr Rev Late Payment</v>
      </c>
      <c r="AG810">
        <f>IFERROR(VLOOKUP(VALUE(I810),'PC Mapping'!A:F,6,),"")</f>
        <v>10719</v>
      </c>
      <c r="AH810" s="13" t="str">
        <f>VLOOKUP(AG810,'PC Mapping'!L:M,2,)</f>
        <v>All Other Water</v>
      </c>
    </row>
    <row r="811" spans="1:34" x14ac:dyDescent="0.2">
      <c r="A811" t="s">
        <v>7339</v>
      </c>
      <c r="B811" t="s">
        <v>7081</v>
      </c>
      <c r="C811" t="s">
        <v>4519</v>
      </c>
      <c r="D811" t="s">
        <v>4520</v>
      </c>
      <c r="E811" s="3">
        <v>45838</v>
      </c>
      <c r="F811" t="s">
        <v>44</v>
      </c>
      <c r="G811" t="s">
        <v>3742</v>
      </c>
      <c r="H811" t="s">
        <v>3722</v>
      </c>
      <c r="I811" t="s">
        <v>3752</v>
      </c>
      <c r="J811" t="s">
        <v>4522</v>
      </c>
      <c r="K811" s="2">
        <v>-7.25</v>
      </c>
      <c r="L811" t="s">
        <v>44</v>
      </c>
      <c r="M811" s="2">
        <v>-7.25</v>
      </c>
      <c r="N811" t="s">
        <v>4523</v>
      </c>
      <c r="O811" t="s">
        <v>4524</v>
      </c>
      <c r="P811" t="s">
        <v>4778</v>
      </c>
      <c r="Q811" t="s">
        <v>7340</v>
      </c>
      <c r="R811" t="s">
        <v>44</v>
      </c>
      <c r="S811" t="s">
        <v>7084</v>
      </c>
      <c r="T811" s="3">
        <v>45838</v>
      </c>
      <c r="U811" s="3">
        <v>45845</v>
      </c>
      <c r="V811" s="2">
        <v>0</v>
      </c>
      <c r="W811" t="s">
        <v>44</v>
      </c>
      <c r="X811" t="s">
        <v>44</v>
      </c>
      <c r="Y811" t="s">
        <v>7341</v>
      </c>
      <c r="Z811" t="s">
        <v>1912</v>
      </c>
      <c r="AA811" t="s">
        <v>4529</v>
      </c>
      <c r="AB811" t="s">
        <v>4530</v>
      </c>
      <c r="AC811" t="s">
        <v>99</v>
      </c>
      <c r="AD811" t="str">
        <f t="shared" si="12"/>
        <v>10-60</v>
      </c>
      <c r="AE811" t="str">
        <f>VLOOKUP(AD811,'Main_Sub Desc'!C:D,2,)</f>
        <v>LPC from invoicing</v>
      </c>
      <c r="AF811" t="str">
        <f>VLOOKUP(VALUE(H811),'Main_Sub Desc'!F:G,2,)</f>
        <v>Wtr Rev Late Payment</v>
      </c>
      <c r="AG811">
        <f>IFERROR(VLOOKUP(VALUE(I811),'PC Mapping'!A:F,6,),"")</f>
        <v>10719</v>
      </c>
      <c r="AH811" s="13" t="str">
        <f>VLOOKUP(AG811,'PC Mapping'!L:M,2,)</f>
        <v>All Other Water</v>
      </c>
    </row>
    <row r="812" spans="1:34" x14ac:dyDescent="0.2">
      <c r="A812" t="s">
        <v>7342</v>
      </c>
      <c r="B812" t="s">
        <v>7081</v>
      </c>
      <c r="C812" t="s">
        <v>4519</v>
      </c>
      <c r="D812" t="s">
        <v>4520</v>
      </c>
      <c r="E812" s="3">
        <v>45838</v>
      </c>
      <c r="F812" t="s">
        <v>44</v>
      </c>
      <c r="G812" t="s">
        <v>3742</v>
      </c>
      <c r="H812" t="s">
        <v>3722</v>
      </c>
      <c r="I812" t="s">
        <v>4538</v>
      </c>
      <c r="J812" t="s">
        <v>4522</v>
      </c>
      <c r="K812" s="2">
        <v>-5</v>
      </c>
      <c r="L812" t="s">
        <v>44</v>
      </c>
      <c r="M812" s="2">
        <v>-5</v>
      </c>
      <c r="N812" t="s">
        <v>4523</v>
      </c>
      <c r="O812" t="s">
        <v>4524</v>
      </c>
      <c r="P812" t="s">
        <v>7343</v>
      </c>
      <c r="Q812" t="s">
        <v>7344</v>
      </c>
      <c r="R812" t="s">
        <v>44</v>
      </c>
      <c r="S812" t="s">
        <v>7084</v>
      </c>
      <c r="T812" s="3">
        <v>45838</v>
      </c>
      <c r="U812" s="3">
        <v>45845</v>
      </c>
      <c r="V812" s="2">
        <v>0</v>
      </c>
      <c r="W812" t="s">
        <v>44</v>
      </c>
      <c r="X812" t="s">
        <v>44</v>
      </c>
      <c r="Y812" t="s">
        <v>7345</v>
      </c>
      <c r="Z812" t="s">
        <v>475</v>
      </c>
      <c r="AA812" t="s">
        <v>4529</v>
      </c>
      <c r="AB812" t="s">
        <v>4530</v>
      </c>
      <c r="AC812" t="s">
        <v>99</v>
      </c>
      <c r="AD812" t="str">
        <f t="shared" si="12"/>
        <v>10-60</v>
      </c>
      <c r="AE812" t="str">
        <f>VLOOKUP(AD812,'Main_Sub Desc'!C:D,2,)</f>
        <v>LPC from invoicing</v>
      </c>
      <c r="AF812" t="str">
        <f>VLOOKUP(VALUE(H812),'Main_Sub Desc'!F:G,2,)</f>
        <v>Wtr Rev Late Payment</v>
      </c>
      <c r="AG812">
        <f>IFERROR(VLOOKUP(VALUE(I812),'PC Mapping'!A:F,6,),"")</f>
        <v>10469</v>
      </c>
      <c r="AH812" s="13" t="str">
        <f>VLOOKUP(AG812,'PC Mapping'!L:M,2,)</f>
        <v>Bolivar Water</v>
      </c>
    </row>
    <row r="813" spans="1:34" x14ac:dyDescent="0.2">
      <c r="A813" t="s">
        <v>7342</v>
      </c>
      <c r="B813" t="s">
        <v>7081</v>
      </c>
      <c r="C813" t="s">
        <v>4519</v>
      </c>
      <c r="D813" t="s">
        <v>4520</v>
      </c>
      <c r="E813" s="3">
        <v>45838</v>
      </c>
      <c r="F813" t="s">
        <v>44</v>
      </c>
      <c r="G813" t="s">
        <v>3742</v>
      </c>
      <c r="H813" t="s">
        <v>3716</v>
      </c>
      <c r="I813" t="s">
        <v>4534</v>
      </c>
      <c r="J813" t="s">
        <v>4522</v>
      </c>
      <c r="K813" s="2">
        <v>-5</v>
      </c>
      <c r="L813" t="s">
        <v>44</v>
      </c>
      <c r="M813" s="2">
        <v>-5</v>
      </c>
      <c r="N813" t="s">
        <v>4523</v>
      </c>
      <c r="O813" t="s">
        <v>4524</v>
      </c>
      <c r="P813" t="s">
        <v>7343</v>
      </c>
      <c r="Q813" t="s">
        <v>7346</v>
      </c>
      <c r="R813" t="s">
        <v>44</v>
      </c>
      <c r="S813" t="s">
        <v>7084</v>
      </c>
      <c r="T813" s="3">
        <v>45838</v>
      </c>
      <c r="U813" s="3">
        <v>45845</v>
      </c>
      <c r="V813" s="2">
        <v>0</v>
      </c>
      <c r="W813" t="s">
        <v>44</v>
      </c>
      <c r="X813" t="s">
        <v>44</v>
      </c>
      <c r="Y813" t="s">
        <v>7347</v>
      </c>
      <c r="Z813" t="s">
        <v>475</v>
      </c>
      <c r="AA813" t="s">
        <v>4529</v>
      </c>
      <c r="AB813" t="s">
        <v>4530</v>
      </c>
      <c r="AC813" t="s">
        <v>99</v>
      </c>
      <c r="AD813" t="str">
        <f t="shared" si="12"/>
        <v>10-60</v>
      </c>
      <c r="AE813" t="str">
        <f>VLOOKUP(AD813,'Main_Sub Desc'!C:D,2,)</f>
        <v>LPC from invoicing</v>
      </c>
      <c r="AF813" t="str">
        <f>VLOOKUP(VALUE(H813),'Main_Sub Desc'!F:G,2,)</f>
        <v>Wst Rev Late Payment</v>
      </c>
      <c r="AG813">
        <f>IFERROR(VLOOKUP(VALUE(I813),'PC Mapping'!A:F,6,),"")</f>
        <v>10514</v>
      </c>
      <c r="AH813" s="13" t="str">
        <f>VLOOKUP(AG813,'PC Mapping'!L:M,2,)</f>
        <v>Bolivar Sewer</v>
      </c>
    </row>
    <row r="814" spans="1:34" x14ac:dyDescent="0.2">
      <c r="A814" t="s">
        <v>7348</v>
      </c>
      <c r="B814" t="s">
        <v>7081</v>
      </c>
      <c r="C814" t="s">
        <v>4519</v>
      </c>
      <c r="D814" t="s">
        <v>4520</v>
      </c>
      <c r="E814" s="3">
        <v>45838</v>
      </c>
      <c r="F814" t="s">
        <v>44</v>
      </c>
      <c r="G814" t="s">
        <v>3742</v>
      </c>
      <c r="H814" t="s">
        <v>3722</v>
      </c>
      <c r="I814" t="s">
        <v>4538</v>
      </c>
      <c r="J814" t="s">
        <v>4522</v>
      </c>
      <c r="K814" s="2">
        <v>-5</v>
      </c>
      <c r="L814" t="s">
        <v>44</v>
      </c>
      <c r="M814" s="2">
        <v>-5</v>
      </c>
      <c r="N814" t="s">
        <v>4523</v>
      </c>
      <c r="O814" t="s">
        <v>4524</v>
      </c>
      <c r="P814" t="s">
        <v>4978</v>
      </c>
      <c r="Q814" t="s">
        <v>7349</v>
      </c>
      <c r="R814" t="s">
        <v>44</v>
      </c>
      <c r="S814" t="s">
        <v>7084</v>
      </c>
      <c r="T814" s="3">
        <v>45838</v>
      </c>
      <c r="U814" s="3">
        <v>45845</v>
      </c>
      <c r="V814" s="2">
        <v>0</v>
      </c>
      <c r="W814" t="s">
        <v>44</v>
      </c>
      <c r="X814" t="s">
        <v>44</v>
      </c>
      <c r="Y814" t="s">
        <v>7350</v>
      </c>
      <c r="Z814" t="s">
        <v>703</v>
      </c>
      <c r="AA814" t="s">
        <v>4529</v>
      </c>
      <c r="AB814" t="s">
        <v>4530</v>
      </c>
      <c r="AC814" t="s">
        <v>99</v>
      </c>
      <c r="AD814" t="str">
        <f t="shared" si="12"/>
        <v>10-60</v>
      </c>
      <c r="AE814" t="str">
        <f>VLOOKUP(AD814,'Main_Sub Desc'!C:D,2,)</f>
        <v>LPC from invoicing</v>
      </c>
      <c r="AF814" t="str">
        <f>VLOOKUP(VALUE(H814),'Main_Sub Desc'!F:G,2,)</f>
        <v>Wtr Rev Late Payment</v>
      </c>
      <c r="AG814">
        <f>IFERROR(VLOOKUP(VALUE(I814),'PC Mapping'!A:F,6,),"")</f>
        <v>10469</v>
      </c>
      <c r="AH814" s="13" t="str">
        <f>VLOOKUP(AG814,'PC Mapping'!L:M,2,)</f>
        <v>Bolivar Water</v>
      </c>
    </row>
    <row r="815" spans="1:34" x14ac:dyDescent="0.2">
      <c r="A815" t="s">
        <v>7348</v>
      </c>
      <c r="B815" t="s">
        <v>7081</v>
      </c>
      <c r="C815" t="s">
        <v>4519</v>
      </c>
      <c r="D815" t="s">
        <v>4520</v>
      </c>
      <c r="E815" s="3">
        <v>45838</v>
      </c>
      <c r="F815" t="s">
        <v>44</v>
      </c>
      <c r="G815" t="s">
        <v>3742</v>
      </c>
      <c r="H815" t="s">
        <v>3716</v>
      </c>
      <c r="I815" t="s">
        <v>4534</v>
      </c>
      <c r="J815" t="s">
        <v>4522</v>
      </c>
      <c r="K815" s="2">
        <v>-5</v>
      </c>
      <c r="L815" t="s">
        <v>44</v>
      </c>
      <c r="M815" s="2">
        <v>-5</v>
      </c>
      <c r="N815" t="s">
        <v>4523</v>
      </c>
      <c r="O815" t="s">
        <v>4524</v>
      </c>
      <c r="P815" t="s">
        <v>4978</v>
      </c>
      <c r="Q815" t="s">
        <v>7351</v>
      </c>
      <c r="R815" t="s">
        <v>44</v>
      </c>
      <c r="S815" t="s">
        <v>7084</v>
      </c>
      <c r="T815" s="3">
        <v>45838</v>
      </c>
      <c r="U815" s="3">
        <v>45845</v>
      </c>
      <c r="V815" s="2">
        <v>0</v>
      </c>
      <c r="W815" t="s">
        <v>44</v>
      </c>
      <c r="X815" t="s">
        <v>44</v>
      </c>
      <c r="Y815" t="s">
        <v>7352</v>
      </c>
      <c r="Z815" t="s">
        <v>703</v>
      </c>
      <c r="AA815" t="s">
        <v>4529</v>
      </c>
      <c r="AB815" t="s">
        <v>4530</v>
      </c>
      <c r="AC815" t="s">
        <v>99</v>
      </c>
      <c r="AD815" t="str">
        <f t="shared" si="12"/>
        <v>10-60</v>
      </c>
      <c r="AE815" t="str">
        <f>VLOOKUP(AD815,'Main_Sub Desc'!C:D,2,)</f>
        <v>LPC from invoicing</v>
      </c>
      <c r="AF815" t="str">
        <f>VLOOKUP(VALUE(H815),'Main_Sub Desc'!F:G,2,)</f>
        <v>Wst Rev Late Payment</v>
      </c>
      <c r="AG815">
        <f>IFERROR(VLOOKUP(VALUE(I815),'PC Mapping'!A:F,6,),"")</f>
        <v>10514</v>
      </c>
      <c r="AH815" s="13" t="str">
        <f>VLOOKUP(AG815,'PC Mapping'!L:M,2,)</f>
        <v>Bolivar Sewer</v>
      </c>
    </row>
    <row r="816" spans="1:34" x14ac:dyDescent="0.2">
      <c r="A816" t="s">
        <v>7353</v>
      </c>
      <c r="B816" t="s">
        <v>7081</v>
      </c>
      <c r="C816" t="s">
        <v>4519</v>
      </c>
      <c r="D816" t="s">
        <v>4520</v>
      </c>
      <c r="E816" s="3">
        <v>45838</v>
      </c>
      <c r="F816" t="s">
        <v>44</v>
      </c>
      <c r="G816" t="s">
        <v>3742</v>
      </c>
      <c r="H816" t="s">
        <v>3716</v>
      </c>
      <c r="I816" t="s">
        <v>4534</v>
      </c>
      <c r="J816" t="s">
        <v>4522</v>
      </c>
      <c r="K816" s="2">
        <v>-5</v>
      </c>
      <c r="L816" t="s">
        <v>44</v>
      </c>
      <c r="M816" s="2">
        <v>-5</v>
      </c>
      <c r="N816" t="s">
        <v>4523</v>
      </c>
      <c r="O816" t="s">
        <v>4524</v>
      </c>
      <c r="P816" t="s">
        <v>4978</v>
      </c>
      <c r="Q816" t="s">
        <v>7354</v>
      </c>
      <c r="R816" t="s">
        <v>44</v>
      </c>
      <c r="S816" t="s">
        <v>7084</v>
      </c>
      <c r="T816" s="3">
        <v>45838</v>
      </c>
      <c r="U816" s="3">
        <v>45845</v>
      </c>
      <c r="V816" s="2">
        <v>0</v>
      </c>
      <c r="W816" t="s">
        <v>44</v>
      </c>
      <c r="X816" t="s">
        <v>44</v>
      </c>
      <c r="Y816" t="s">
        <v>7355</v>
      </c>
      <c r="Z816" t="s">
        <v>705</v>
      </c>
      <c r="AA816" t="s">
        <v>4529</v>
      </c>
      <c r="AB816" t="s">
        <v>4530</v>
      </c>
      <c r="AC816" t="s">
        <v>99</v>
      </c>
      <c r="AD816" t="str">
        <f t="shared" si="12"/>
        <v>10-60</v>
      </c>
      <c r="AE816" t="str">
        <f>VLOOKUP(AD816,'Main_Sub Desc'!C:D,2,)</f>
        <v>LPC from invoicing</v>
      </c>
      <c r="AF816" t="str">
        <f>VLOOKUP(VALUE(H816),'Main_Sub Desc'!F:G,2,)</f>
        <v>Wst Rev Late Payment</v>
      </c>
      <c r="AG816">
        <f>IFERROR(VLOOKUP(VALUE(I816),'PC Mapping'!A:F,6,),"")</f>
        <v>10514</v>
      </c>
      <c r="AH816" s="13" t="str">
        <f>VLOOKUP(AG816,'PC Mapping'!L:M,2,)</f>
        <v>Bolivar Sewer</v>
      </c>
    </row>
    <row r="817" spans="1:34" x14ac:dyDescent="0.2">
      <c r="A817" t="s">
        <v>7353</v>
      </c>
      <c r="B817" t="s">
        <v>7081</v>
      </c>
      <c r="C817" t="s">
        <v>4519</v>
      </c>
      <c r="D817" t="s">
        <v>4520</v>
      </c>
      <c r="E817" s="3">
        <v>45838</v>
      </c>
      <c r="F817" t="s">
        <v>44</v>
      </c>
      <c r="G817" t="s">
        <v>3742</v>
      </c>
      <c r="H817" t="s">
        <v>3722</v>
      </c>
      <c r="I817" t="s">
        <v>4538</v>
      </c>
      <c r="J817" t="s">
        <v>4522</v>
      </c>
      <c r="K817" s="2">
        <v>-5</v>
      </c>
      <c r="L817" t="s">
        <v>44</v>
      </c>
      <c r="M817" s="2">
        <v>-5</v>
      </c>
      <c r="N817" t="s">
        <v>4523</v>
      </c>
      <c r="O817" t="s">
        <v>4524</v>
      </c>
      <c r="P817" t="s">
        <v>4978</v>
      </c>
      <c r="Q817" t="s">
        <v>7356</v>
      </c>
      <c r="R817" t="s">
        <v>44</v>
      </c>
      <c r="S817" t="s">
        <v>7084</v>
      </c>
      <c r="T817" s="3">
        <v>45838</v>
      </c>
      <c r="U817" s="3">
        <v>45845</v>
      </c>
      <c r="V817" s="2">
        <v>0</v>
      </c>
      <c r="W817" t="s">
        <v>44</v>
      </c>
      <c r="X817" t="s">
        <v>44</v>
      </c>
      <c r="Y817" t="s">
        <v>7357</v>
      </c>
      <c r="Z817" t="s">
        <v>705</v>
      </c>
      <c r="AA817" t="s">
        <v>4529</v>
      </c>
      <c r="AB817" t="s">
        <v>4530</v>
      </c>
      <c r="AC817" t="s">
        <v>99</v>
      </c>
      <c r="AD817" t="str">
        <f t="shared" si="12"/>
        <v>10-60</v>
      </c>
      <c r="AE817" t="str">
        <f>VLOOKUP(AD817,'Main_Sub Desc'!C:D,2,)</f>
        <v>LPC from invoicing</v>
      </c>
      <c r="AF817" t="str">
        <f>VLOOKUP(VALUE(H817),'Main_Sub Desc'!F:G,2,)</f>
        <v>Wtr Rev Late Payment</v>
      </c>
      <c r="AG817">
        <f>IFERROR(VLOOKUP(VALUE(I817),'PC Mapping'!A:F,6,),"")</f>
        <v>10469</v>
      </c>
      <c r="AH817" s="13" t="str">
        <f>VLOOKUP(AG817,'PC Mapping'!L:M,2,)</f>
        <v>Bolivar Water</v>
      </c>
    </row>
    <row r="818" spans="1:34" x14ac:dyDescent="0.2">
      <c r="A818" t="s">
        <v>7358</v>
      </c>
      <c r="B818" t="s">
        <v>7081</v>
      </c>
      <c r="C818" t="s">
        <v>4519</v>
      </c>
      <c r="D818" t="s">
        <v>4520</v>
      </c>
      <c r="E818" s="3">
        <v>45838</v>
      </c>
      <c r="F818" t="s">
        <v>44</v>
      </c>
      <c r="G818" t="s">
        <v>3742</v>
      </c>
      <c r="H818" t="s">
        <v>3722</v>
      </c>
      <c r="I818" t="s">
        <v>3752</v>
      </c>
      <c r="J818" t="s">
        <v>4522</v>
      </c>
      <c r="K818" s="2">
        <v>-5</v>
      </c>
      <c r="L818" t="s">
        <v>44</v>
      </c>
      <c r="M818" s="2">
        <v>-5</v>
      </c>
      <c r="N818" t="s">
        <v>4523</v>
      </c>
      <c r="O818" t="s">
        <v>4524</v>
      </c>
      <c r="P818" t="s">
        <v>7359</v>
      </c>
      <c r="Q818" t="s">
        <v>7360</v>
      </c>
      <c r="R818" t="s">
        <v>44</v>
      </c>
      <c r="S818" t="s">
        <v>7084</v>
      </c>
      <c r="T818" s="3">
        <v>45838</v>
      </c>
      <c r="U818" s="3">
        <v>45845</v>
      </c>
      <c r="V818" s="2">
        <v>0</v>
      </c>
      <c r="W818" t="s">
        <v>44</v>
      </c>
      <c r="X818" t="s">
        <v>44</v>
      </c>
      <c r="Y818" t="s">
        <v>7361</v>
      </c>
      <c r="Z818" t="s">
        <v>3334</v>
      </c>
      <c r="AA818" t="s">
        <v>4529</v>
      </c>
      <c r="AB818" t="s">
        <v>4530</v>
      </c>
      <c r="AC818" t="s">
        <v>89</v>
      </c>
      <c r="AD818" t="str">
        <f t="shared" si="12"/>
        <v>10-60</v>
      </c>
      <c r="AE818" t="str">
        <f>VLOOKUP(AD818,'Main_Sub Desc'!C:D,2,)</f>
        <v>LPC from invoicing</v>
      </c>
      <c r="AF818" t="str">
        <f>VLOOKUP(VALUE(H818),'Main_Sub Desc'!F:G,2,)</f>
        <v>Wtr Rev Late Payment</v>
      </c>
      <c r="AG818">
        <f>IFERROR(VLOOKUP(VALUE(I818),'PC Mapping'!A:F,6,),"")</f>
        <v>10719</v>
      </c>
      <c r="AH818" s="13" t="str">
        <f>VLOOKUP(AG818,'PC Mapping'!L:M,2,)</f>
        <v>All Other Water</v>
      </c>
    </row>
    <row r="819" spans="1:34" x14ac:dyDescent="0.2">
      <c r="A819" t="s">
        <v>7362</v>
      </c>
      <c r="B819" t="s">
        <v>7081</v>
      </c>
      <c r="C819" t="s">
        <v>4519</v>
      </c>
      <c r="D819" t="s">
        <v>4520</v>
      </c>
      <c r="E819" s="3">
        <v>45838</v>
      </c>
      <c r="F819" t="s">
        <v>44</v>
      </c>
      <c r="G819" t="s">
        <v>3742</v>
      </c>
      <c r="H819" t="s">
        <v>3722</v>
      </c>
      <c r="I819" t="s">
        <v>3752</v>
      </c>
      <c r="J819" t="s">
        <v>4522</v>
      </c>
      <c r="K819" s="2">
        <v>-5</v>
      </c>
      <c r="L819" t="s">
        <v>44</v>
      </c>
      <c r="M819" s="2">
        <v>-5</v>
      </c>
      <c r="N819" t="s">
        <v>4523</v>
      </c>
      <c r="O819" t="s">
        <v>4524</v>
      </c>
      <c r="P819" t="s">
        <v>7359</v>
      </c>
      <c r="Q819" t="s">
        <v>7363</v>
      </c>
      <c r="R819" t="s">
        <v>44</v>
      </c>
      <c r="S819" t="s">
        <v>7084</v>
      </c>
      <c r="T819" s="3">
        <v>45838</v>
      </c>
      <c r="U819" s="3">
        <v>45845</v>
      </c>
      <c r="V819" s="2">
        <v>0</v>
      </c>
      <c r="W819" t="s">
        <v>44</v>
      </c>
      <c r="X819" t="s">
        <v>44</v>
      </c>
      <c r="Y819" t="s">
        <v>7364</v>
      </c>
      <c r="Z819" t="s">
        <v>3335</v>
      </c>
      <c r="AA819" t="s">
        <v>4529</v>
      </c>
      <c r="AB819" t="s">
        <v>4530</v>
      </c>
      <c r="AC819" t="s">
        <v>89</v>
      </c>
      <c r="AD819" t="str">
        <f t="shared" si="12"/>
        <v>10-60</v>
      </c>
      <c r="AE819" t="str">
        <f>VLOOKUP(AD819,'Main_Sub Desc'!C:D,2,)</f>
        <v>LPC from invoicing</v>
      </c>
      <c r="AF819" t="str">
        <f>VLOOKUP(VALUE(H819),'Main_Sub Desc'!F:G,2,)</f>
        <v>Wtr Rev Late Payment</v>
      </c>
      <c r="AG819">
        <f>IFERROR(VLOOKUP(VALUE(I819),'PC Mapping'!A:F,6,),"")</f>
        <v>10719</v>
      </c>
      <c r="AH819" s="13" t="str">
        <f>VLOOKUP(AG819,'PC Mapping'!L:M,2,)</f>
        <v>All Other Water</v>
      </c>
    </row>
    <row r="820" spans="1:34" x14ac:dyDescent="0.2">
      <c r="A820" t="s">
        <v>7365</v>
      </c>
      <c r="B820" t="s">
        <v>7081</v>
      </c>
      <c r="C820" t="s">
        <v>4519</v>
      </c>
      <c r="D820" t="s">
        <v>4520</v>
      </c>
      <c r="E820" s="3">
        <v>45838</v>
      </c>
      <c r="F820" t="s">
        <v>44</v>
      </c>
      <c r="G820" t="s">
        <v>3742</v>
      </c>
      <c r="H820" t="s">
        <v>3722</v>
      </c>
      <c r="I820" t="s">
        <v>3752</v>
      </c>
      <c r="J820" t="s">
        <v>4522</v>
      </c>
      <c r="K820" s="2">
        <v>-5</v>
      </c>
      <c r="L820" t="s">
        <v>44</v>
      </c>
      <c r="M820" s="2">
        <v>-5</v>
      </c>
      <c r="N820" t="s">
        <v>4523</v>
      </c>
      <c r="O820" t="s">
        <v>4524</v>
      </c>
      <c r="P820" t="s">
        <v>5217</v>
      </c>
      <c r="Q820" t="s">
        <v>7366</v>
      </c>
      <c r="R820" t="s">
        <v>44</v>
      </c>
      <c r="S820" t="s">
        <v>7084</v>
      </c>
      <c r="T820" s="3">
        <v>45838</v>
      </c>
      <c r="U820" s="3">
        <v>45845</v>
      </c>
      <c r="V820" s="2">
        <v>0</v>
      </c>
      <c r="W820" t="s">
        <v>44</v>
      </c>
      <c r="X820" t="s">
        <v>44</v>
      </c>
      <c r="Y820" t="s">
        <v>7367</v>
      </c>
      <c r="Z820" t="s">
        <v>2324</v>
      </c>
      <c r="AA820" t="s">
        <v>4529</v>
      </c>
      <c r="AB820" t="s">
        <v>4530</v>
      </c>
      <c r="AC820" t="s">
        <v>89</v>
      </c>
      <c r="AD820" t="str">
        <f t="shared" si="12"/>
        <v>10-60</v>
      </c>
      <c r="AE820" t="str">
        <f>VLOOKUP(AD820,'Main_Sub Desc'!C:D,2,)</f>
        <v>LPC from invoicing</v>
      </c>
      <c r="AF820" t="str">
        <f>VLOOKUP(VALUE(H820),'Main_Sub Desc'!F:G,2,)</f>
        <v>Wtr Rev Late Payment</v>
      </c>
      <c r="AG820">
        <f>IFERROR(VLOOKUP(VALUE(I820),'PC Mapping'!A:F,6,),"")</f>
        <v>10719</v>
      </c>
      <c r="AH820" s="13" t="str">
        <f>VLOOKUP(AG820,'PC Mapping'!L:M,2,)</f>
        <v>All Other Water</v>
      </c>
    </row>
    <row r="821" spans="1:34" x14ac:dyDescent="0.2">
      <c r="A821" t="s">
        <v>7368</v>
      </c>
      <c r="B821" t="s">
        <v>7081</v>
      </c>
      <c r="C821" t="s">
        <v>4519</v>
      </c>
      <c r="D821" t="s">
        <v>4520</v>
      </c>
      <c r="E821" s="3">
        <v>45838</v>
      </c>
      <c r="F821" t="s">
        <v>44</v>
      </c>
      <c r="G821" t="s">
        <v>3742</v>
      </c>
      <c r="H821" t="s">
        <v>3722</v>
      </c>
      <c r="I821" t="s">
        <v>3752</v>
      </c>
      <c r="J821" t="s">
        <v>4522</v>
      </c>
      <c r="K821" s="2">
        <v>-5</v>
      </c>
      <c r="L821" t="s">
        <v>44</v>
      </c>
      <c r="M821" s="2">
        <v>-5</v>
      </c>
      <c r="N821" t="s">
        <v>4523</v>
      </c>
      <c r="O821" t="s">
        <v>4524</v>
      </c>
      <c r="P821" t="s">
        <v>6494</v>
      </c>
      <c r="Q821" t="s">
        <v>7369</v>
      </c>
      <c r="R821" t="s">
        <v>44</v>
      </c>
      <c r="S821" t="s">
        <v>7084</v>
      </c>
      <c r="T821" s="3">
        <v>45838</v>
      </c>
      <c r="U821" s="3">
        <v>45845</v>
      </c>
      <c r="V821" s="2">
        <v>0</v>
      </c>
      <c r="W821" t="s">
        <v>44</v>
      </c>
      <c r="X821" t="s">
        <v>44</v>
      </c>
      <c r="Y821" t="s">
        <v>7370</v>
      </c>
      <c r="Z821" t="s">
        <v>112</v>
      </c>
      <c r="AA821" t="s">
        <v>4529</v>
      </c>
      <c r="AB821" t="s">
        <v>4530</v>
      </c>
      <c r="AC821" t="s">
        <v>89</v>
      </c>
      <c r="AD821" t="str">
        <f t="shared" si="12"/>
        <v>10-60</v>
      </c>
      <c r="AE821" t="str">
        <f>VLOOKUP(AD821,'Main_Sub Desc'!C:D,2,)</f>
        <v>LPC from invoicing</v>
      </c>
      <c r="AF821" t="str">
        <f>VLOOKUP(VALUE(H821),'Main_Sub Desc'!F:G,2,)</f>
        <v>Wtr Rev Late Payment</v>
      </c>
      <c r="AG821">
        <f>IFERROR(VLOOKUP(VALUE(I821),'PC Mapping'!A:F,6,),"")</f>
        <v>10719</v>
      </c>
      <c r="AH821" s="13" t="str">
        <f>VLOOKUP(AG821,'PC Mapping'!L:M,2,)</f>
        <v>All Other Water</v>
      </c>
    </row>
    <row r="822" spans="1:34" x14ac:dyDescent="0.2">
      <c r="A822" t="s">
        <v>7371</v>
      </c>
      <c r="B822" t="s">
        <v>7081</v>
      </c>
      <c r="C822" t="s">
        <v>4519</v>
      </c>
      <c r="D822" t="s">
        <v>4520</v>
      </c>
      <c r="E822" s="3">
        <v>45838</v>
      </c>
      <c r="F822" t="s">
        <v>44</v>
      </c>
      <c r="G822" t="s">
        <v>3742</v>
      </c>
      <c r="H822" t="s">
        <v>3716</v>
      </c>
      <c r="I822" t="s">
        <v>4534</v>
      </c>
      <c r="J822" t="s">
        <v>4522</v>
      </c>
      <c r="K822" s="2">
        <v>-5</v>
      </c>
      <c r="L822" t="s">
        <v>44</v>
      </c>
      <c r="M822" s="2">
        <v>-5</v>
      </c>
      <c r="N822" t="s">
        <v>4523</v>
      </c>
      <c r="O822" t="s">
        <v>4524</v>
      </c>
      <c r="P822" t="s">
        <v>7372</v>
      </c>
      <c r="Q822" t="s">
        <v>7373</v>
      </c>
      <c r="R822" t="s">
        <v>44</v>
      </c>
      <c r="S822" t="s">
        <v>7084</v>
      </c>
      <c r="T822" s="3">
        <v>45838</v>
      </c>
      <c r="U822" s="3">
        <v>45845</v>
      </c>
      <c r="V822" s="2">
        <v>0</v>
      </c>
      <c r="W822" t="s">
        <v>44</v>
      </c>
      <c r="X822" t="s">
        <v>44</v>
      </c>
      <c r="Y822" t="s">
        <v>7374</v>
      </c>
      <c r="Z822" t="s">
        <v>420</v>
      </c>
      <c r="AA822" t="s">
        <v>4529</v>
      </c>
      <c r="AB822" t="s">
        <v>4530</v>
      </c>
      <c r="AC822" t="s">
        <v>89</v>
      </c>
      <c r="AD822" t="str">
        <f t="shared" si="12"/>
        <v>10-60</v>
      </c>
      <c r="AE822" t="str">
        <f>VLOOKUP(AD822,'Main_Sub Desc'!C:D,2,)</f>
        <v>LPC from invoicing</v>
      </c>
      <c r="AF822" t="str">
        <f>VLOOKUP(VALUE(H822),'Main_Sub Desc'!F:G,2,)</f>
        <v>Wst Rev Late Payment</v>
      </c>
      <c r="AG822">
        <f>IFERROR(VLOOKUP(VALUE(I822),'PC Mapping'!A:F,6,),"")</f>
        <v>10514</v>
      </c>
      <c r="AH822" s="13" t="str">
        <f>VLOOKUP(AG822,'PC Mapping'!L:M,2,)</f>
        <v>Bolivar Sewer</v>
      </c>
    </row>
    <row r="823" spans="1:34" x14ac:dyDescent="0.2">
      <c r="A823" t="s">
        <v>7371</v>
      </c>
      <c r="B823" t="s">
        <v>7081</v>
      </c>
      <c r="C823" t="s">
        <v>4519</v>
      </c>
      <c r="D823" t="s">
        <v>4520</v>
      </c>
      <c r="E823" s="3">
        <v>45838</v>
      </c>
      <c r="F823" t="s">
        <v>44</v>
      </c>
      <c r="G823" t="s">
        <v>3742</v>
      </c>
      <c r="H823" t="s">
        <v>3722</v>
      </c>
      <c r="I823" t="s">
        <v>4538</v>
      </c>
      <c r="J823" t="s">
        <v>4522</v>
      </c>
      <c r="K823" s="2">
        <v>-5</v>
      </c>
      <c r="L823" t="s">
        <v>44</v>
      </c>
      <c r="M823" s="2">
        <v>-5</v>
      </c>
      <c r="N823" t="s">
        <v>4523</v>
      </c>
      <c r="O823" t="s">
        <v>4524</v>
      </c>
      <c r="P823" t="s">
        <v>7372</v>
      </c>
      <c r="Q823" t="s">
        <v>7375</v>
      </c>
      <c r="R823" t="s">
        <v>44</v>
      </c>
      <c r="S823" t="s">
        <v>7084</v>
      </c>
      <c r="T823" s="3">
        <v>45838</v>
      </c>
      <c r="U823" s="3">
        <v>45845</v>
      </c>
      <c r="V823" s="2">
        <v>0</v>
      </c>
      <c r="W823" t="s">
        <v>44</v>
      </c>
      <c r="X823" t="s">
        <v>44</v>
      </c>
      <c r="Y823" t="s">
        <v>7376</v>
      </c>
      <c r="Z823" t="s">
        <v>420</v>
      </c>
      <c r="AA823" t="s">
        <v>4529</v>
      </c>
      <c r="AB823" t="s">
        <v>4530</v>
      </c>
      <c r="AC823" t="s">
        <v>89</v>
      </c>
      <c r="AD823" t="str">
        <f t="shared" si="12"/>
        <v>10-60</v>
      </c>
      <c r="AE823" t="str">
        <f>VLOOKUP(AD823,'Main_Sub Desc'!C:D,2,)</f>
        <v>LPC from invoicing</v>
      </c>
      <c r="AF823" t="str">
        <f>VLOOKUP(VALUE(H823),'Main_Sub Desc'!F:G,2,)</f>
        <v>Wtr Rev Late Payment</v>
      </c>
      <c r="AG823">
        <f>IFERROR(VLOOKUP(VALUE(I823),'PC Mapping'!A:F,6,),"")</f>
        <v>10469</v>
      </c>
      <c r="AH823" s="13" t="str">
        <f>VLOOKUP(AG823,'PC Mapping'!L:M,2,)</f>
        <v>Bolivar Water</v>
      </c>
    </row>
    <row r="824" spans="1:34" x14ac:dyDescent="0.2">
      <c r="A824" t="s">
        <v>7377</v>
      </c>
      <c r="B824" t="s">
        <v>7081</v>
      </c>
      <c r="C824" t="s">
        <v>4519</v>
      </c>
      <c r="D824" t="s">
        <v>4520</v>
      </c>
      <c r="E824" s="3">
        <v>45838</v>
      </c>
      <c r="F824" t="s">
        <v>44</v>
      </c>
      <c r="G824" t="s">
        <v>3742</v>
      </c>
      <c r="H824" t="s">
        <v>3722</v>
      </c>
      <c r="I824" t="s">
        <v>3752</v>
      </c>
      <c r="J824" t="s">
        <v>4522</v>
      </c>
      <c r="K824" s="2">
        <v>-6.22</v>
      </c>
      <c r="L824" t="s">
        <v>44</v>
      </c>
      <c r="M824" s="2">
        <v>-6.22</v>
      </c>
      <c r="N824" t="s">
        <v>4523</v>
      </c>
      <c r="O824" t="s">
        <v>4524</v>
      </c>
      <c r="P824" t="s">
        <v>7087</v>
      </c>
      <c r="Q824" t="s">
        <v>7378</v>
      </c>
      <c r="R824" t="s">
        <v>44</v>
      </c>
      <c r="S824" t="s">
        <v>7084</v>
      </c>
      <c r="T824" s="3">
        <v>45838</v>
      </c>
      <c r="U824" s="3">
        <v>45845</v>
      </c>
      <c r="V824" s="2">
        <v>0</v>
      </c>
      <c r="W824" t="s">
        <v>44</v>
      </c>
      <c r="X824" t="s">
        <v>44</v>
      </c>
      <c r="Y824" t="s">
        <v>7379</v>
      </c>
      <c r="Z824" t="s">
        <v>1999</v>
      </c>
      <c r="AA824" t="s">
        <v>4529</v>
      </c>
      <c r="AB824" t="s">
        <v>4530</v>
      </c>
      <c r="AC824" t="s">
        <v>89</v>
      </c>
      <c r="AD824" t="str">
        <f t="shared" si="12"/>
        <v>10-60</v>
      </c>
      <c r="AE824" t="str">
        <f>VLOOKUP(AD824,'Main_Sub Desc'!C:D,2,)</f>
        <v>LPC from invoicing</v>
      </c>
      <c r="AF824" t="str">
        <f>VLOOKUP(VALUE(H824),'Main_Sub Desc'!F:G,2,)</f>
        <v>Wtr Rev Late Payment</v>
      </c>
      <c r="AG824">
        <f>IFERROR(VLOOKUP(VALUE(I824),'PC Mapping'!A:F,6,),"")</f>
        <v>10719</v>
      </c>
      <c r="AH824" s="13" t="str">
        <f>VLOOKUP(AG824,'PC Mapping'!L:M,2,)</f>
        <v>All Other Water</v>
      </c>
    </row>
    <row r="825" spans="1:34" x14ac:dyDescent="0.2">
      <c r="A825" t="s">
        <v>7380</v>
      </c>
      <c r="B825" t="s">
        <v>7081</v>
      </c>
      <c r="C825" t="s">
        <v>4519</v>
      </c>
      <c r="D825" t="s">
        <v>4520</v>
      </c>
      <c r="E825" s="3">
        <v>45838</v>
      </c>
      <c r="F825" t="s">
        <v>44</v>
      </c>
      <c r="G825" t="s">
        <v>3742</v>
      </c>
      <c r="H825" t="s">
        <v>3722</v>
      </c>
      <c r="I825" t="s">
        <v>3752</v>
      </c>
      <c r="J825" t="s">
        <v>4522</v>
      </c>
      <c r="K825" s="2">
        <v>-5</v>
      </c>
      <c r="L825" t="s">
        <v>44</v>
      </c>
      <c r="M825" s="2">
        <v>-5</v>
      </c>
      <c r="N825" t="s">
        <v>4523</v>
      </c>
      <c r="O825" t="s">
        <v>4524</v>
      </c>
      <c r="P825" t="s">
        <v>7087</v>
      </c>
      <c r="Q825" t="s">
        <v>7381</v>
      </c>
      <c r="R825" t="s">
        <v>44</v>
      </c>
      <c r="S825" t="s">
        <v>7084</v>
      </c>
      <c r="T825" s="3">
        <v>45838</v>
      </c>
      <c r="U825" s="3">
        <v>45845</v>
      </c>
      <c r="V825" s="2">
        <v>0</v>
      </c>
      <c r="W825" t="s">
        <v>44</v>
      </c>
      <c r="X825" t="s">
        <v>44</v>
      </c>
      <c r="Y825" t="s">
        <v>7382</v>
      </c>
      <c r="Z825" t="s">
        <v>2001</v>
      </c>
      <c r="AA825" t="s">
        <v>4529</v>
      </c>
      <c r="AB825" t="s">
        <v>4530</v>
      </c>
      <c r="AC825" t="s">
        <v>89</v>
      </c>
      <c r="AD825" t="str">
        <f t="shared" si="12"/>
        <v>10-60</v>
      </c>
      <c r="AE825" t="str">
        <f>VLOOKUP(AD825,'Main_Sub Desc'!C:D,2,)</f>
        <v>LPC from invoicing</v>
      </c>
      <c r="AF825" t="str">
        <f>VLOOKUP(VALUE(H825),'Main_Sub Desc'!F:G,2,)</f>
        <v>Wtr Rev Late Payment</v>
      </c>
      <c r="AG825">
        <f>IFERROR(VLOOKUP(VALUE(I825),'PC Mapping'!A:F,6,),"")</f>
        <v>10719</v>
      </c>
      <c r="AH825" s="13" t="str">
        <f>VLOOKUP(AG825,'PC Mapping'!L:M,2,)</f>
        <v>All Other Water</v>
      </c>
    </row>
    <row r="826" spans="1:34" x14ac:dyDescent="0.2">
      <c r="A826" t="s">
        <v>7383</v>
      </c>
      <c r="B826" t="s">
        <v>7081</v>
      </c>
      <c r="C826" t="s">
        <v>4519</v>
      </c>
      <c r="D826" t="s">
        <v>4520</v>
      </c>
      <c r="E826" s="3">
        <v>45838</v>
      </c>
      <c r="F826" t="s">
        <v>44</v>
      </c>
      <c r="G826" t="s">
        <v>3742</v>
      </c>
      <c r="H826" t="s">
        <v>3722</v>
      </c>
      <c r="I826" t="s">
        <v>3752</v>
      </c>
      <c r="J826" t="s">
        <v>4522</v>
      </c>
      <c r="K826" s="2">
        <v>-5</v>
      </c>
      <c r="L826" t="s">
        <v>44</v>
      </c>
      <c r="M826" s="2">
        <v>-5</v>
      </c>
      <c r="N826" t="s">
        <v>4523</v>
      </c>
      <c r="O826" t="s">
        <v>4524</v>
      </c>
      <c r="P826" t="s">
        <v>6882</v>
      </c>
      <c r="Q826" t="s">
        <v>7384</v>
      </c>
      <c r="R826" t="s">
        <v>44</v>
      </c>
      <c r="S826" t="s">
        <v>7084</v>
      </c>
      <c r="T826" s="3">
        <v>45838</v>
      </c>
      <c r="U826" s="3">
        <v>45845</v>
      </c>
      <c r="V826" s="2">
        <v>0</v>
      </c>
      <c r="W826" t="s">
        <v>44</v>
      </c>
      <c r="X826" t="s">
        <v>44</v>
      </c>
      <c r="Y826" t="s">
        <v>7385</v>
      </c>
      <c r="Z826" t="s">
        <v>2183</v>
      </c>
      <c r="AA826" t="s">
        <v>4529</v>
      </c>
      <c r="AB826" t="s">
        <v>4530</v>
      </c>
      <c r="AC826" t="s">
        <v>89</v>
      </c>
      <c r="AD826" t="str">
        <f t="shared" si="12"/>
        <v>10-60</v>
      </c>
      <c r="AE826" t="str">
        <f>VLOOKUP(AD826,'Main_Sub Desc'!C:D,2,)</f>
        <v>LPC from invoicing</v>
      </c>
      <c r="AF826" t="str">
        <f>VLOOKUP(VALUE(H826),'Main_Sub Desc'!F:G,2,)</f>
        <v>Wtr Rev Late Payment</v>
      </c>
      <c r="AG826">
        <f>IFERROR(VLOOKUP(VALUE(I826),'PC Mapping'!A:F,6,),"")</f>
        <v>10719</v>
      </c>
      <c r="AH826" s="13" t="str">
        <f>VLOOKUP(AG826,'PC Mapping'!L:M,2,)</f>
        <v>All Other Water</v>
      </c>
    </row>
    <row r="827" spans="1:34" x14ac:dyDescent="0.2">
      <c r="A827" t="s">
        <v>7386</v>
      </c>
      <c r="B827" t="s">
        <v>7081</v>
      </c>
      <c r="C827" t="s">
        <v>4519</v>
      </c>
      <c r="D827" t="s">
        <v>4520</v>
      </c>
      <c r="E827" s="3">
        <v>45838</v>
      </c>
      <c r="F827" t="s">
        <v>44</v>
      </c>
      <c r="G827" t="s">
        <v>3742</v>
      </c>
      <c r="H827" t="s">
        <v>3722</v>
      </c>
      <c r="I827" t="s">
        <v>3752</v>
      </c>
      <c r="J827" t="s">
        <v>4522</v>
      </c>
      <c r="K827" s="2">
        <v>-5</v>
      </c>
      <c r="L827" t="s">
        <v>44</v>
      </c>
      <c r="M827" s="2">
        <v>-5</v>
      </c>
      <c r="N827" t="s">
        <v>4523</v>
      </c>
      <c r="O827" t="s">
        <v>4524</v>
      </c>
      <c r="P827" t="s">
        <v>7387</v>
      </c>
      <c r="Q827" t="s">
        <v>7388</v>
      </c>
      <c r="R827" t="s">
        <v>44</v>
      </c>
      <c r="S827" t="s">
        <v>7084</v>
      </c>
      <c r="T827" s="3">
        <v>45838</v>
      </c>
      <c r="U827" s="3">
        <v>45845</v>
      </c>
      <c r="V827" s="2">
        <v>0</v>
      </c>
      <c r="W827" t="s">
        <v>44</v>
      </c>
      <c r="X827" t="s">
        <v>44</v>
      </c>
      <c r="Y827" t="s">
        <v>7389</v>
      </c>
      <c r="Z827" t="s">
        <v>2465</v>
      </c>
      <c r="AA827" t="s">
        <v>4529</v>
      </c>
      <c r="AB827" t="s">
        <v>4530</v>
      </c>
      <c r="AC827" t="s">
        <v>89</v>
      </c>
      <c r="AD827" t="str">
        <f t="shared" si="12"/>
        <v>10-60</v>
      </c>
      <c r="AE827" t="str">
        <f>VLOOKUP(AD827,'Main_Sub Desc'!C:D,2,)</f>
        <v>LPC from invoicing</v>
      </c>
      <c r="AF827" t="str">
        <f>VLOOKUP(VALUE(H827),'Main_Sub Desc'!F:G,2,)</f>
        <v>Wtr Rev Late Payment</v>
      </c>
      <c r="AG827">
        <f>IFERROR(VLOOKUP(VALUE(I827),'PC Mapping'!A:F,6,),"")</f>
        <v>10719</v>
      </c>
      <c r="AH827" s="13" t="str">
        <f>VLOOKUP(AG827,'PC Mapping'!L:M,2,)</f>
        <v>All Other Water</v>
      </c>
    </row>
    <row r="828" spans="1:34" x14ac:dyDescent="0.2">
      <c r="A828" t="s">
        <v>7390</v>
      </c>
      <c r="B828" t="s">
        <v>7081</v>
      </c>
      <c r="C828" t="s">
        <v>4519</v>
      </c>
      <c r="D828" t="s">
        <v>4520</v>
      </c>
      <c r="E828" s="3">
        <v>45838</v>
      </c>
      <c r="F828" t="s">
        <v>44</v>
      </c>
      <c r="G828" t="s">
        <v>3742</v>
      </c>
      <c r="H828" t="s">
        <v>3716</v>
      </c>
      <c r="I828" t="s">
        <v>4534</v>
      </c>
      <c r="J828" t="s">
        <v>4522</v>
      </c>
      <c r="K828" s="2">
        <v>-5</v>
      </c>
      <c r="L828" t="s">
        <v>44</v>
      </c>
      <c r="M828" s="2">
        <v>-5</v>
      </c>
      <c r="N828" t="s">
        <v>4523</v>
      </c>
      <c r="O828" t="s">
        <v>4524</v>
      </c>
      <c r="P828" t="s">
        <v>4978</v>
      </c>
      <c r="Q828" t="s">
        <v>7391</v>
      </c>
      <c r="R828" t="s">
        <v>44</v>
      </c>
      <c r="S828" t="s">
        <v>7084</v>
      </c>
      <c r="T828" s="3">
        <v>45838</v>
      </c>
      <c r="U828" s="3">
        <v>45845</v>
      </c>
      <c r="V828" s="2">
        <v>0</v>
      </c>
      <c r="W828" t="s">
        <v>44</v>
      </c>
      <c r="X828" t="s">
        <v>44</v>
      </c>
      <c r="Y828" t="s">
        <v>7392</v>
      </c>
      <c r="Z828" t="s">
        <v>1310</v>
      </c>
      <c r="AA828" t="s">
        <v>4529</v>
      </c>
      <c r="AB828" t="s">
        <v>4530</v>
      </c>
      <c r="AC828" t="s">
        <v>89</v>
      </c>
      <c r="AD828" t="str">
        <f t="shared" si="12"/>
        <v>10-60</v>
      </c>
      <c r="AE828" t="str">
        <f>VLOOKUP(AD828,'Main_Sub Desc'!C:D,2,)</f>
        <v>LPC from invoicing</v>
      </c>
      <c r="AF828" t="str">
        <f>VLOOKUP(VALUE(H828),'Main_Sub Desc'!F:G,2,)</f>
        <v>Wst Rev Late Payment</v>
      </c>
      <c r="AG828">
        <f>IFERROR(VLOOKUP(VALUE(I828),'PC Mapping'!A:F,6,),"")</f>
        <v>10514</v>
      </c>
      <c r="AH828" s="13" t="str">
        <f>VLOOKUP(AG828,'PC Mapping'!L:M,2,)</f>
        <v>Bolivar Sewer</v>
      </c>
    </row>
    <row r="829" spans="1:34" x14ac:dyDescent="0.2">
      <c r="A829" t="s">
        <v>7393</v>
      </c>
      <c r="B829" t="s">
        <v>7394</v>
      </c>
      <c r="C829" t="s">
        <v>4519</v>
      </c>
      <c r="D829" t="s">
        <v>4520</v>
      </c>
      <c r="E829" s="3">
        <v>45838</v>
      </c>
      <c r="F829" t="s">
        <v>44</v>
      </c>
      <c r="G829" t="s">
        <v>3742</v>
      </c>
      <c r="H829" t="s">
        <v>3722</v>
      </c>
      <c r="I829" t="s">
        <v>4538</v>
      </c>
      <c r="J829" t="s">
        <v>4522</v>
      </c>
      <c r="K829" s="2">
        <v>-5</v>
      </c>
      <c r="L829" t="s">
        <v>44</v>
      </c>
      <c r="M829" s="2">
        <v>-5</v>
      </c>
      <c r="N829" t="s">
        <v>4523</v>
      </c>
      <c r="O829" t="s">
        <v>4524</v>
      </c>
      <c r="P829" t="s">
        <v>5839</v>
      </c>
      <c r="Q829" t="s">
        <v>7395</v>
      </c>
      <c r="R829" t="s">
        <v>44</v>
      </c>
      <c r="S829" t="s">
        <v>4527</v>
      </c>
      <c r="T829" s="3">
        <v>45838</v>
      </c>
      <c r="U829" s="3">
        <v>45839</v>
      </c>
      <c r="V829" s="2">
        <v>0</v>
      </c>
      <c r="W829" t="s">
        <v>44</v>
      </c>
      <c r="X829" t="s">
        <v>44</v>
      </c>
      <c r="Y829" t="s">
        <v>5843</v>
      </c>
      <c r="Z829" t="s">
        <v>362</v>
      </c>
      <c r="AA829" t="s">
        <v>4529</v>
      </c>
      <c r="AB829" t="s">
        <v>4530</v>
      </c>
      <c r="AC829" t="s">
        <v>99</v>
      </c>
      <c r="AD829" t="str">
        <f t="shared" si="12"/>
        <v>10-60</v>
      </c>
      <c r="AE829" t="str">
        <f>VLOOKUP(AD829,'Main_Sub Desc'!C:D,2,)</f>
        <v>LPC from invoicing</v>
      </c>
      <c r="AF829" t="str">
        <f>VLOOKUP(VALUE(H829),'Main_Sub Desc'!F:G,2,)</f>
        <v>Wtr Rev Late Payment</v>
      </c>
      <c r="AG829">
        <f>IFERROR(VLOOKUP(VALUE(I829),'PC Mapping'!A:F,6,),"")</f>
        <v>10469</v>
      </c>
      <c r="AH829" s="13" t="str">
        <f>VLOOKUP(AG829,'PC Mapping'!L:M,2,)</f>
        <v>Bolivar Water</v>
      </c>
    </row>
    <row r="830" spans="1:34" x14ac:dyDescent="0.2">
      <c r="A830" t="s">
        <v>7393</v>
      </c>
      <c r="B830" t="s">
        <v>7394</v>
      </c>
      <c r="C830" t="s">
        <v>4519</v>
      </c>
      <c r="D830" t="s">
        <v>4520</v>
      </c>
      <c r="E830" s="3">
        <v>45838</v>
      </c>
      <c r="F830" t="s">
        <v>44</v>
      </c>
      <c r="G830" t="s">
        <v>3742</v>
      </c>
      <c r="H830" t="s">
        <v>3716</v>
      </c>
      <c r="I830" t="s">
        <v>4534</v>
      </c>
      <c r="J830" t="s">
        <v>4522</v>
      </c>
      <c r="K830" s="2">
        <v>-5</v>
      </c>
      <c r="L830" t="s">
        <v>44</v>
      </c>
      <c r="M830" s="2">
        <v>-5</v>
      </c>
      <c r="N830" t="s">
        <v>4523</v>
      </c>
      <c r="O830" t="s">
        <v>4524</v>
      </c>
      <c r="P830" t="s">
        <v>5839</v>
      </c>
      <c r="Q830" t="s">
        <v>7396</v>
      </c>
      <c r="R830" t="s">
        <v>44</v>
      </c>
      <c r="S830" t="s">
        <v>4527</v>
      </c>
      <c r="T830" s="3">
        <v>45838</v>
      </c>
      <c r="U830" s="3">
        <v>45839</v>
      </c>
      <c r="V830" s="2">
        <v>0</v>
      </c>
      <c r="W830" t="s">
        <v>44</v>
      </c>
      <c r="X830" t="s">
        <v>44</v>
      </c>
      <c r="Y830" t="s">
        <v>5841</v>
      </c>
      <c r="Z830" t="s">
        <v>362</v>
      </c>
      <c r="AA830" t="s">
        <v>4529</v>
      </c>
      <c r="AB830" t="s">
        <v>4530</v>
      </c>
      <c r="AC830" t="s">
        <v>99</v>
      </c>
      <c r="AD830" t="str">
        <f t="shared" si="12"/>
        <v>10-60</v>
      </c>
      <c r="AE830" t="str">
        <f>VLOOKUP(AD830,'Main_Sub Desc'!C:D,2,)</f>
        <v>LPC from invoicing</v>
      </c>
      <c r="AF830" t="str">
        <f>VLOOKUP(VALUE(H830),'Main_Sub Desc'!F:G,2,)</f>
        <v>Wst Rev Late Payment</v>
      </c>
      <c r="AG830">
        <f>IFERROR(VLOOKUP(VALUE(I830),'PC Mapping'!A:F,6,),"")</f>
        <v>10514</v>
      </c>
      <c r="AH830" s="13" t="str">
        <f>VLOOKUP(AG830,'PC Mapping'!L:M,2,)</f>
        <v>Bolivar Sewer</v>
      </c>
    </row>
    <row r="831" spans="1:34" x14ac:dyDescent="0.2">
      <c r="A831" t="s">
        <v>7397</v>
      </c>
      <c r="B831" t="s">
        <v>7394</v>
      </c>
      <c r="C831" t="s">
        <v>4519</v>
      </c>
      <c r="D831" t="s">
        <v>4520</v>
      </c>
      <c r="E831" s="3">
        <v>45838</v>
      </c>
      <c r="F831" t="s">
        <v>44</v>
      </c>
      <c r="G831" t="s">
        <v>3742</v>
      </c>
      <c r="H831" t="s">
        <v>3722</v>
      </c>
      <c r="I831" t="s">
        <v>3752</v>
      </c>
      <c r="J831" t="s">
        <v>4522</v>
      </c>
      <c r="K831" s="2">
        <v>-5</v>
      </c>
      <c r="L831" t="s">
        <v>44</v>
      </c>
      <c r="M831" s="2">
        <v>-5</v>
      </c>
      <c r="N831" t="s">
        <v>4523</v>
      </c>
      <c r="O831" t="s">
        <v>4524</v>
      </c>
      <c r="P831" t="s">
        <v>7398</v>
      </c>
      <c r="Q831" t="s">
        <v>7399</v>
      </c>
      <c r="R831" t="s">
        <v>44</v>
      </c>
      <c r="S831" t="s">
        <v>4527</v>
      </c>
      <c r="T831" s="3">
        <v>45838</v>
      </c>
      <c r="U831" s="3">
        <v>45839</v>
      </c>
      <c r="V831" s="2">
        <v>0</v>
      </c>
      <c r="W831" t="s">
        <v>44</v>
      </c>
      <c r="X831" t="s">
        <v>44</v>
      </c>
      <c r="Y831" t="s">
        <v>7400</v>
      </c>
      <c r="Z831" t="s">
        <v>3340</v>
      </c>
      <c r="AA831" t="s">
        <v>4529</v>
      </c>
      <c r="AB831" t="s">
        <v>4530</v>
      </c>
      <c r="AC831" t="s">
        <v>89</v>
      </c>
      <c r="AD831" t="str">
        <f t="shared" si="12"/>
        <v>10-60</v>
      </c>
      <c r="AE831" t="str">
        <f>VLOOKUP(AD831,'Main_Sub Desc'!C:D,2,)</f>
        <v>LPC from invoicing</v>
      </c>
      <c r="AF831" t="str">
        <f>VLOOKUP(VALUE(H831),'Main_Sub Desc'!F:G,2,)</f>
        <v>Wtr Rev Late Payment</v>
      </c>
      <c r="AG831">
        <f>IFERROR(VLOOKUP(VALUE(I831),'PC Mapping'!A:F,6,),"")</f>
        <v>10719</v>
      </c>
      <c r="AH831" s="13" t="str">
        <f>VLOOKUP(AG831,'PC Mapping'!L:M,2,)</f>
        <v>All Other Water</v>
      </c>
    </row>
    <row r="832" spans="1:34" x14ac:dyDescent="0.2">
      <c r="A832" t="s">
        <v>7401</v>
      </c>
      <c r="B832" t="s">
        <v>7402</v>
      </c>
      <c r="C832" t="s">
        <v>4519</v>
      </c>
      <c r="D832" t="s">
        <v>4520</v>
      </c>
      <c r="E832" s="3">
        <v>45838</v>
      </c>
      <c r="F832" t="s">
        <v>44</v>
      </c>
      <c r="G832" t="s">
        <v>3742</v>
      </c>
      <c r="H832" t="s">
        <v>3722</v>
      </c>
      <c r="I832" t="s">
        <v>3752</v>
      </c>
      <c r="J832" t="s">
        <v>4522</v>
      </c>
      <c r="K832" s="2">
        <v>-5</v>
      </c>
      <c r="L832" t="s">
        <v>44</v>
      </c>
      <c r="M832" s="2">
        <v>-5</v>
      </c>
      <c r="N832" t="s">
        <v>4523</v>
      </c>
      <c r="O832" t="s">
        <v>4524</v>
      </c>
      <c r="P832" t="s">
        <v>7403</v>
      </c>
      <c r="Q832" t="s">
        <v>7404</v>
      </c>
      <c r="R832" t="s">
        <v>44</v>
      </c>
      <c r="S832" t="s">
        <v>4527</v>
      </c>
      <c r="T832" s="3">
        <v>45838</v>
      </c>
      <c r="U832" s="3">
        <v>45839</v>
      </c>
      <c r="V832" s="2">
        <v>0</v>
      </c>
      <c r="W832" t="s">
        <v>44</v>
      </c>
      <c r="X832" t="s">
        <v>44</v>
      </c>
      <c r="Y832" t="s">
        <v>7405</v>
      </c>
      <c r="Z832" t="s">
        <v>1726</v>
      </c>
      <c r="AA832" t="s">
        <v>4529</v>
      </c>
      <c r="AB832" t="s">
        <v>4530</v>
      </c>
      <c r="AC832" t="s">
        <v>89</v>
      </c>
      <c r="AD832" t="str">
        <f t="shared" si="12"/>
        <v>10-60</v>
      </c>
      <c r="AE832" t="str">
        <f>VLOOKUP(AD832,'Main_Sub Desc'!C:D,2,)</f>
        <v>LPC from invoicing</v>
      </c>
      <c r="AF832" t="str">
        <f>VLOOKUP(VALUE(H832),'Main_Sub Desc'!F:G,2,)</f>
        <v>Wtr Rev Late Payment</v>
      </c>
      <c r="AG832">
        <f>IFERROR(VLOOKUP(VALUE(I832),'PC Mapping'!A:F,6,),"")</f>
        <v>10719</v>
      </c>
      <c r="AH832" s="13" t="str">
        <f>VLOOKUP(AG832,'PC Mapping'!L:M,2,)</f>
        <v>All Other Water</v>
      </c>
    </row>
    <row r="833" spans="1:34" x14ac:dyDescent="0.2">
      <c r="A833" t="s">
        <v>7406</v>
      </c>
      <c r="B833" t="s">
        <v>7407</v>
      </c>
      <c r="C833" t="s">
        <v>4519</v>
      </c>
      <c r="D833" t="s">
        <v>4520</v>
      </c>
      <c r="E833" s="3">
        <v>45811</v>
      </c>
      <c r="F833" t="s">
        <v>44</v>
      </c>
      <c r="G833" t="s">
        <v>3742</v>
      </c>
      <c r="H833" t="s">
        <v>3722</v>
      </c>
      <c r="I833" t="s">
        <v>3752</v>
      </c>
      <c r="J833" t="s">
        <v>4522</v>
      </c>
      <c r="K833" s="2">
        <v>-8.48</v>
      </c>
      <c r="L833" t="s">
        <v>44</v>
      </c>
      <c r="M833" s="2">
        <v>-8.48</v>
      </c>
      <c r="N833" t="s">
        <v>4523</v>
      </c>
      <c r="O833" t="s">
        <v>4524</v>
      </c>
      <c r="P833" t="s">
        <v>7408</v>
      </c>
      <c r="Q833" t="s">
        <v>7409</v>
      </c>
      <c r="R833" t="s">
        <v>44</v>
      </c>
      <c r="S833" t="s">
        <v>4527</v>
      </c>
      <c r="T833" s="3">
        <v>45811</v>
      </c>
      <c r="U833" s="3">
        <v>45812</v>
      </c>
      <c r="V833" s="2">
        <v>0</v>
      </c>
      <c r="W833" t="s">
        <v>44</v>
      </c>
      <c r="X833" t="s">
        <v>44</v>
      </c>
      <c r="Y833" t="s">
        <v>7410</v>
      </c>
      <c r="Z833" t="s">
        <v>2426</v>
      </c>
      <c r="AA833" t="s">
        <v>4529</v>
      </c>
      <c r="AB833" t="s">
        <v>4530</v>
      </c>
      <c r="AC833" t="s">
        <v>89</v>
      </c>
      <c r="AD833" t="str">
        <f t="shared" si="12"/>
        <v>10-60</v>
      </c>
      <c r="AE833" t="str">
        <f>VLOOKUP(AD833,'Main_Sub Desc'!C:D,2,)</f>
        <v>LPC from invoicing</v>
      </c>
      <c r="AF833" t="str">
        <f>VLOOKUP(VALUE(H833),'Main_Sub Desc'!F:G,2,)</f>
        <v>Wtr Rev Late Payment</v>
      </c>
      <c r="AG833">
        <f>IFERROR(VLOOKUP(VALUE(I833),'PC Mapping'!A:F,6,),"")</f>
        <v>10719</v>
      </c>
      <c r="AH833" s="13" t="str">
        <f>VLOOKUP(AG833,'PC Mapping'!L:M,2,)</f>
        <v>All Other Water</v>
      </c>
    </row>
    <row r="834" spans="1:34" x14ac:dyDescent="0.2">
      <c r="A834" t="s">
        <v>7411</v>
      </c>
      <c r="B834" t="s">
        <v>7407</v>
      </c>
      <c r="C834" t="s">
        <v>4519</v>
      </c>
      <c r="D834" t="s">
        <v>4520</v>
      </c>
      <c r="E834" s="3">
        <v>45811</v>
      </c>
      <c r="F834" t="s">
        <v>44</v>
      </c>
      <c r="G834" t="s">
        <v>3742</v>
      </c>
      <c r="H834" t="s">
        <v>3722</v>
      </c>
      <c r="I834" t="s">
        <v>3752</v>
      </c>
      <c r="J834" t="s">
        <v>4522</v>
      </c>
      <c r="K834" s="2">
        <v>-5</v>
      </c>
      <c r="L834" t="s">
        <v>44</v>
      </c>
      <c r="M834" s="2">
        <v>-5</v>
      </c>
      <c r="N834" t="s">
        <v>4523</v>
      </c>
      <c r="O834" t="s">
        <v>4524</v>
      </c>
      <c r="P834" t="s">
        <v>7412</v>
      </c>
      <c r="Q834" t="s">
        <v>7413</v>
      </c>
      <c r="R834" t="s">
        <v>44</v>
      </c>
      <c r="S834" t="s">
        <v>4527</v>
      </c>
      <c r="T834" s="3">
        <v>45811</v>
      </c>
      <c r="U834" s="3">
        <v>45812</v>
      </c>
      <c r="V834" s="2">
        <v>0</v>
      </c>
      <c r="W834" t="s">
        <v>44</v>
      </c>
      <c r="X834" t="s">
        <v>44</v>
      </c>
      <c r="Y834" t="s">
        <v>7414</v>
      </c>
      <c r="Z834" t="s">
        <v>7415</v>
      </c>
      <c r="AA834" t="s">
        <v>4529</v>
      </c>
      <c r="AB834" t="s">
        <v>4530</v>
      </c>
      <c r="AC834" t="s">
        <v>89</v>
      </c>
      <c r="AD834" t="str">
        <f t="shared" si="12"/>
        <v>10-60</v>
      </c>
      <c r="AE834" t="str">
        <f>VLOOKUP(AD834,'Main_Sub Desc'!C:D,2,)</f>
        <v>LPC from invoicing</v>
      </c>
      <c r="AF834" t="str">
        <f>VLOOKUP(VALUE(H834),'Main_Sub Desc'!F:G,2,)</f>
        <v>Wtr Rev Late Payment</v>
      </c>
      <c r="AG834">
        <f>IFERROR(VLOOKUP(VALUE(I834),'PC Mapping'!A:F,6,),"")</f>
        <v>10719</v>
      </c>
      <c r="AH834" s="13" t="str">
        <f>VLOOKUP(AG834,'PC Mapping'!L:M,2,)</f>
        <v>All Other Water</v>
      </c>
    </row>
    <row r="835" spans="1:34" x14ac:dyDescent="0.2">
      <c r="A835" t="s">
        <v>7416</v>
      </c>
      <c r="B835" t="s">
        <v>7417</v>
      </c>
      <c r="C835" t="s">
        <v>4519</v>
      </c>
      <c r="D835" t="s">
        <v>4520</v>
      </c>
      <c r="E835" s="3">
        <v>45811</v>
      </c>
      <c r="F835" t="s">
        <v>44</v>
      </c>
      <c r="G835" t="s">
        <v>3742</v>
      </c>
      <c r="H835" t="s">
        <v>3722</v>
      </c>
      <c r="I835" t="s">
        <v>3752</v>
      </c>
      <c r="J835" t="s">
        <v>4522</v>
      </c>
      <c r="K835" s="2">
        <v>-5</v>
      </c>
      <c r="L835" t="s">
        <v>44</v>
      </c>
      <c r="M835" s="2">
        <v>-5</v>
      </c>
      <c r="N835" t="s">
        <v>4523</v>
      </c>
      <c r="O835" t="s">
        <v>4524</v>
      </c>
      <c r="P835" t="s">
        <v>7418</v>
      </c>
      <c r="Q835" t="s">
        <v>7419</v>
      </c>
      <c r="R835" t="s">
        <v>44</v>
      </c>
      <c r="S835" t="s">
        <v>4527</v>
      </c>
      <c r="T835" s="3">
        <v>45811</v>
      </c>
      <c r="U835" s="3">
        <v>45812</v>
      </c>
      <c r="V835" s="2">
        <v>0</v>
      </c>
      <c r="W835" t="s">
        <v>44</v>
      </c>
      <c r="X835" t="s">
        <v>44</v>
      </c>
      <c r="Y835" t="s">
        <v>7420</v>
      </c>
      <c r="Z835" t="s">
        <v>2125</v>
      </c>
      <c r="AA835" t="s">
        <v>4529</v>
      </c>
      <c r="AB835" t="s">
        <v>4530</v>
      </c>
      <c r="AC835" t="s">
        <v>89</v>
      </c>
      <c r="AD835" t="str">
        <f t="shared" si="12"/>
        <v>10-60</v>
      </c>
      <c r="AE835" t="str">
        <f>VLOOKUP(AD835,'Main_Sub Desc'!C:D,2,)</f>
        <v>LPC from invoicing</v>
      </c>
      <c r="AF835" t="str">
        <f>VLOOKUP(VALUE(H835),'Main_Sub Desc'!F:G,2,)</f>
        <v>Wtr Rev Late Payment</v>
      </c>
      <c r="AG835">
        <f>IFERROR(VLOOKUP(VALUE(I835),'PC Mapping'!A:F,6,),"")</f>
        <v>10719</v>
      </c>
      <c r="AH835" s="13" t="str">
        <f>VLOOKUP(AG835,'PC Mapping'!L:M,2,)</f>
        <v>All Other Water</v>
      </c>
    </row>
    <row r="836" spans="1:34" x14ac:dyDescent="0.2">
      <c r="A836" t="s">
        <v>7421</v>
      </c>
      <c r="B836" t="s">
        <v>7407</v>
      </c>
      <c r="C836" t="s">
        <v>4519</v>
      </c>
      <c r="D836" t="s">
        <v>4520</v>
      </c>
      <c r="E836" s="3">
        <v>45811</v>
      </c>
      <c r="F836" t="s">
        <v>44</v>
      </c>
      <c r="G836" t="s">
        <v>3742</v>
      </c>
      <c r="H836" t="s">
        <v>3722</v>
      </c>
      <c r="I836" t="s">
        <v>3752</v>
      </c>
      <c r="J836" t="s">
        <v>4522</v>
      </c>
      <c r="K836" s="2">
        <v>-8.66</v>
      </c>
      <c r="L836" t="s">
        <v>44</v>
      </c>
      <c r="M836" s="2">
        <v>-8.66</v>
      </c>
      <c r="N836" t="s">
        <v>4523</v>
      </c>
      <c r="O836" t="s">
        <v>4524</v>
      </c>
      <c r="P836" t="s">
        <v>7422</v>
      </c>
      <c r="Q836" t="s">
        <v>7423</v>
      </c>
      <c r="R836" t="s">
        <v>44</v>
      </c>
      <c r="S836" t="s">
        <v>4527</v>
      </c>
      <c r="T836" s="3">
        <v>45811</v>
      </c>
      <c r="U836" s="3">
        <v>45812</v>
      </c>
      <c r="V836" s="2">
        <v>0</v>
      </c>
      <c r="W836" t="s">
        <v>44</v>
      </c>
      <c r="X836" t="s">
        <v>44</v>
      </c>
      <c r="Y836" t="s">
        <v>7424</v>
      </c>
      <c r="Z836" t="s">
        <v>1932</v>
      </c>
      <c r="AA836" t="s">
        <v>4529</v>
      </c>
      <c r="AB836" t="s">
        <v>4530</v>
      </c>
      <c r="AC836" t="s">
        <v>89</v>
      </c>
      <c r="AD836" t="str">
        <f t="shared" ref="AD836:AD899" si="13">CONCATENATE(VALUE(AA836),"-",VALUE(AB836))</f>
        <v>10-60</v>
      </c>
      <c r="AE836" t="str">
        <f>VLOOKUP(AD836,'Main_Sub Desc'!C:D,2,)</f>
        <v>LPC from invoicing</v>
      </c>
      <c r="AF836" t="str">
        <f>VLOOKUP(VALUE(H836),'Main_Sub Desc'!F:G,2,)</f>
        <v>Wtr Rev Late Payment</v>
      </c>
      <c r="AG836">
        <f>IFERROR(VLOOKUP(VALUE(I836),'PC Mapping'!A:F,6,),"")</f>
        <v>10719</v>
      </c>
      <c r="AH836" s="13" t="str">
        <f>VLOOKUP(AG836,'PC Mapping'!L:M,2,)</f>
        <v>All Other Water</v>
      </c>
    </row>
    <row r="837" spans="1:34" x14ac:dyDescent="0.2">
      <c r="A837" t="s">
        <v>7425</v>
      </c>
      <c r="B837" t="s">
        <v>7426</v>
      </c>
      <c r="C837" t="s">
        <v>4519</v>
      </c>
      <c r="D837" t="s">
        <v>4520</v>
      </c>
      <c r="E837" s="3">
        <v>45813</v>
      </c>
      <c r="F837" t="s">
        <v>44</v>
      </c>
      <c r="G837" t="s">
        <v>3742</v>
      </c>
      <c r="H837" t="s">
        <v>3722</v>
      </c>
      <c r="I837" t="s">
        <v>3752</v>
      </c>
      <c r="J837" t="s">
        <v>4522</v>
      </c>
      <c r="K837" s="2">
        <v>-5</v>
      </c>
      <c r="L837" t="s">
        <v>44</v>
      </c>
      <c r="M837" s="2">
        <v>-5</v>
      </c>
      <c r="N837" t="s">
        <v>4523</v>
      </c>
      <c r="O837" t="s">
        <v>4524</v>
      </c>
      <c r="P837" t="s">
        <v>7427</v>
      </c>
      <c r="Q837" t="s">
        <v>7428</v>
      </c>
      <c r="R837" t="s">
        <v>44</v>
      </c>
      <c r="S837" t="s">
        <v>4527</v>
      </c>
      <c r="T837" s="3">
        <v>45813</v>
      </c>
      <c r="U837" s="3">
        <v>45814</v>
      </c>
      <c r="V837" s="2">
        <v>0</v>
      </c>
      <c r="W837" t="s">
        <v>44</v>
      </c>
      <c r="X837" t="s">
        <v>44</v>
      </c>
      <c r="Y837" t="s">
        <v>7429</v>
      </c>
      <c r="Z837" t="s">
        <v>2123</v>
      </c>
      <c r="AA837" t="s">
        <v>4529</v>
      </c>
      <c r="AB837" t="s">
        <v>4530</v>
      </c>
      <c r="AC837" t="s">
        <v>89</v>
      </c>
      <c r="AD837" t="str">
        <f t="shared" si="13"/>
        <v>10-60</v>
      </c>
      <c r="AE837" t="str">
        <f>VLOOKUP(AD837,'Main_Sub Desc'!C:D,2,)</f>
        <v>LPC from invoicing</v>
      </c>
      <c r="AF837" t="str">
        <f>VLOOKUP(VALUE(H837),'Main_Sub Desc'!F:G,2,)</f>
        <v>Wtr Rev Late Payment</v>
      </c>
      <c r="AG837">
        <f>IFERROR(VLOOKUP(VALUE(I837),'PC Mapping'!A:F,6,),"")</f>
        <v>10719</v>
      </c>
      <c r="AH837" s="13" t="str">
        <f>VLOOKUP(AG837,'PC Mapping'!L:M,2,)</f>
        <v>All Other Water</v>
      </c>
    </row>
    <row r="838" spans="1:34" x14ac:dyDescent="0.2">
      <c r="A838" t="s">
        <v>7430</v>
      </c>
      <c r="B838" t="s">
        <v>7426</v>
      </c>
      <c r="C838" t="s">
        <v>4519</v>
      </c>
      <c r="D838" t="s">
        <v>4520</v>
      </c>
      <c r="E838" s="3">
        <v>45813</v>
      </c>
      <c r="F838" t="s">
        <v>44</v>
      </c>
      <c r="G838" t="s">
        <v>3742</v>
      </c>
      <c r="H838" t="s">
        <v>3722</v>
      </c>
      <c r="I838" t="s">
        <v>3752</v>
      </c>
      <c r="J838" t="s">
        <v>4522</v>
      </c>
      <c r="K838" s="2">
        <v>-9.06</v>
      </c>
      <c r="L838" t="s">
        <v>44</v>
      </c>
      <c r="M838" s="2">
        <v>-9.06</v>
      </c>
      <c r="N838" t="s">
        <v>4523</v>
      </c>
      <c r="O838" t="s">
        <v>4524</v>
      </c>
      <c r="P838" t="s">
        <v>7431</v>
      </c>
      <c r="Q838" t="s">
        <v>7432</v>
      </c>
      <c r="R838" t="s">
        <v>44</v>
      </c>
      <c r="S838" t="s">
        <v>4527</v>
      </c>
      <c r="T838" s="3">
        <v>45813</v>
      </c>
      <c r="U838" s="3">
        <v>45814</v>
      </c>
      <c r="V838" s="2">
        <v>0</v>
      </c>
      <c r="W838" t="s">
        <v>44</v>
      </c>
      <c r="X838" t="s">
        <v>44</v>
      </c>
      <c r="Y838" t="s">
        <v>7433</v>
      </c>
      <c r="Z838" t="s">
        <v>2685</v>
      </c>
      <c r="AA838" t="s">
        <v>4529</v>
      </c>
      <c r="AB838" t="s">
        <v>4530</v>
      </c>
      <c r="AC838" t="s">
        <v>89</v>
      </c>
      <c r="AD838" t="str">
        <f t="shared" si="13"/>
        <v>10-60</v>
      </c>
      <c r="AE838" t="str">
        <f>VLOOKUP(AD838,'Main_Sub Desc'!C:D,2,)</f>
        <v>LPC from invoicing</v>
      </c>
      <c r="AF838" t="str">
        <f>VLOOKUP(VALUE(H838),'Main_Sub Desc'!F:G,2,)</f>
        <v>Wtr Rev Late Payment</v>
      </c>
      <c r="AG838">
        <f>IFERROR(VLOOKUP(VALUE(I838),'PC Mapping'!A:F,6,),"")</f>
        <v>10719</v>
      </c>
      <c r="AH838" s="13" t="str">
        <f>VLOOKUP(AG838,'PC Mapping'!L:M,2,)</f>
        <v>All Other Water</v>
      </c>
    </row>
    <row r="839" spans="1:34" x14ac:dyDescent="0.2">
      <c r="A839" t="s">
        <v>7434</v>
      </c>
      <c r="B839" t="s">
        <v>7426</v>
      </c>
      <c r="C839" t="s">
        <v>4519</v>
      </c>
      <c r="D839" t="s">
        <v>4520</v>
      </c>
      <c r="E839" s="3">
        <v>45813</v>
      </c>
      <c r="F839" t="s">
        <v>44</v>
      </c>
      <c r="G839" t="s">
        <v>3742</v>
      </c>
      <c r="H839" t="s">
        <v>3722</v>
      </c>
      <c r="I839" t="s">
        <v>3752</v>
      </c>
      <c r="J839" t="s">
        <v>4522</v>
      </c>
      <c r="K839" s="2">
        <v>-8.48</v>
      </c>
      <c r="L839" t="s">
        <v>44</v>
      </c>
      <c r="M839" s="2">
        <v>-8.48</v>
      </c>
      <c r="N839" t="s">
        <v>4523</v>
      </c>
      <c r="O839" t="s">
        <v>4524</v>
      </c>
      <c r="P839" t="s">
        <v>7408</v>
      </c>
      <c r="Q839" t="s">
        <v>7435</v>
      </c>
      <c r="R839" t="s">
        <v>44</v>
      </c>
      <c r="S839" t="s">
        <v>4527</v>
      </c>
      <c r="T839" s="3">
        <v>45813</v>
      </c>
      <c r="U839" s="3">
        <v>45814</v>
      </c>
      <c r="V839" s="2">
        <v>0</v>
      </c>
      <c r="W839" t="s">
        <v>44</v>
      </c>
      <c r="X839" t="s">
        <v>44</v>
      </c>
      <c r="Y839" t="s">
        <v>7410</v>
      </c>
      <c r="Z839" t="s">
        <v>2426</v>
      </c>
      <c r="AA839" t="s">
        <v>4529</v>
      </c>
      <c r="AB839" t="s">
        <v>4530</v>
      </c>
      <c r="AC839" t="s">
        <v>89</v>
      </c>
      <c r="AD839" t="str">
        <f t="shared" si="13"/>
        <v>10-60</v>
      </c>
      <c r="AE839" t="str">
        <f>VLOOKUP(AD839,'Main_Sub Desc'!C:D,2,)</f>
        <v>LPC from invoicing</v>
      </c>
      <c r="AF839" t="str">
        <f>VLOOKUP(VALUE(H839),'Main_Sub Desc'!F:G,2,)</f>
        <v>Wtr Rev Late Payment</v>
      </c>
      <c r="AG839">
        <f>IFERROR(VLOOKUP(VALUE(I839),'PC Mapping'!A:F,6,),"")</f>
        <v>10719</v>
      </c>
      <c r="AH839" s="13" t="str">
        <f>VLOOKUP(AG839,'PC Mapping'!L:M,2,)</f>
        <v>All Other Water</v>
      </c>
    </row>
    <row r="840" spans="1:34" x14ac:dyDescent="0.2">
      <c r="A840" t="s">
        <v>7436</v>
      </c>
      <c r="B840" t="s">
        <v>7426</v>
      </c>
      <c r="C840" t="s">
        <v>4519</v>
      </c>
      <c r="D840" t="s">
        <v>4520</v>
      </c>
      <c r="E840" s="3">
        <v>45813</v>
      </c>
      <c r="F840" t="s">
        <v>44</v>
      </c>
      <c r="G840" t="s">
        <v>3742</v>
      </c>
      <c r="H840" t="s">
        <v>3722</v>
      </c>
      <c r="I840" t="s">
        <v>3752</v>
      </c>
      <c r="J840" t="s">
        <v>4522</v>
      </c>
      <c r="K840" s="2">
        <v>-5</v>
      </c>
      <c r="L840" t="s">
        <v>44</v>
      </c>
      <c r="M840" s="2">
        <v>-5</v>
      </c>
      <c r="N840" t="s">
        <v>4523</v>
      </c>
      <c r="O840" t="s">
        <v>4524</v>
      </c>
      <c r="P840" t="s">
        <v>7437</v>
      </c>
      <c r="Q840" t="s">
        <v>7438</v>
      </c>
      <c r="R840" t="s">
        <v>44</v>
      </c>
      <c r="S840" t="s">
        <v>4527</v>
      </c>
      <c r="T840" s="3">
        <v>45813</v>
      </c>
      <c r="U840" s="3">
        <v>45814</v>
      </c>
      <c r="V840" s="2">
        <v>0</v>
      </c>
      <c r="W840" t="s">
        <v>44</v>
      </c>
      <c r="X840" t="s">
        <v>44</v>
      </c>
      <c r="Y840" t="s">
        <v>7439</v>
      </c>
      <c r="Z840" t="s">
        <v>7440</v>
      </c>
      <c r="AA840" t="s">
        <v>4529</v>
      </c>
      <c r="AB840" t="s">
        <v>4530</v>
      </c>
      <c r="AC840" t="s">
        <v>89</v>
      </c>
      <c r="AD840" t="str">
        <f t="shared" si="13"/>
        <v>10-60</v>
      </c>
      <c r="AE840" t="str">
        <f>VLOOKUP(AD840,'Main_Sub Desc'!C:D,2,)</f>
        <v>LPC from invoicing</v>
      </c>
      <c r="AF840" t="str">
        <f>VLOOKUP(VALUE(H840),'Main_Sub Desc'!F:G,2,)</f>
        <v>Wtr Rev Late Payment</v>
      </c>
      <c r="AG840">
        <f>IFERROR(VLOOKUP(VALUE(I840),'PC Mapping'!A:F,6,),"")</f>
        <v>10719</v>
      </c>
      <c r="AH840" s="13" t="str">
        <f>VLOOKUP(AG840,'PC Mapping'!L:M,2,)</f>
        <v>All Other Water</v>
      </c>
    </row>
    <row r="841" spans="1:34" x14ac:dyDescent="0.2">
      <c r="A841" t="s">
        <v>7441</v>
      </c>
      <c r="B841" t="s">
        <v>7442</v>
      </c>
      <c r="C841" t="s">
        <v>4519</v>
      </c>
      <c r="D841" t="s">
        <v>4520</v>
      </c>
      <c r="E841" s="3">
        <v>45817</v>
      </c>
      <c r="F841" t="s">
        <v>44</v>
      </c>
      <c r="G841" t="s">
        <v>3742</v>
      </c>
      <c r="H841" t="s">
        <v>3722</v>
      </c>
      <c r="I841" t="s">
        <v>3752</v>
      </c>
      <c r="J841" t="s">
        <v>4522</v>
      </c>
      <c r="K841" s="2">
        <v>-5</v>
      </c>
      <c r="L841" t="s">
        <v>44</v>
      </c>
      <c r="M841" s="2">
        <v>-5</v>
      </c>
      <c r="N841" t="s">
        <v>4523</v>
      </c>
      <c r="O841" t="s">
        <v>4524</v>
      </c>
      <c r="P841" t="s">
        <v>7443</v>
      </c>
      <c r="Q841" t="s">
        <v>7444</v>
      </c>
      <c r="R841" t="s">
        <v>44</v>
      </c>
      <c r="S841" t="s">
        <v>4527</v>
      </c>
      <c r="T841" s="3">
        <v>45817</v>
      </c>
      <c r="U841" s="3">
        <v>45818</v>
      </c>
      <c r="V841" s="2">
        <v>0</v>
      </c>
      <c r="W841" t="s">
        <v>44</v>
      </c>
      <c r="X841" t="s">
        <v>44</v>
      </c>
      <c r="Y841" t="s">
        <v>7445</v>
      </c>
      <c r="Z841" t="s">
        <v>2679</v>
      </c>
      <c r="AA841" t="s">
        <v>4529</v>
      </c>
      <c r="AB841" t="s">
        <v>4530</v>
      </c>
      <c r="AC841" t="s">
        <v>89</v>
      </c>
      <c r="AD841" t="str">
        <f t="shared" si="13"/>
        <v>10-60</v>
      </c>
      <c r="AE841" t="str">
        <f>VLOOKUP(AD841,'Main_Sub Desc'!C:D,2,)</f>
        <v>LPC from invoicing</v>
      </c>
      <c r="AF841" t="str">
        <f>VLOOKUP(VALUE(H841),'Main_Sub Desc'!F:G,2,)</f>
        <v>Wtr Rev Late Payment</v>
      </c>
      <c r="AG841">
        <f>IFERROR(VLOOKUP(VALUE(I841),'PC Mapping'!A:F,6,),"")</f>
        <v>10719</v>
      </c>
      <c r="AH841" s="13" t="str">
        <f>VLOOKUP(AG841,'PC Mapping'!L:M,2,)</f>
        <v>All Other Water</v>
      </c>
    </row>
    <row r="842" spans="1:34" x14ac:dyDescent="0.2">
      <c r="A842" t="s">
        <v>7446</v>
      </c>
      <c r="B842" t="s">
        <v>7447</v>
      </c>
      <c r="C842" t="s">
        <v>4519</v>
      </c>
      <c r="D842" t="s">
        <v>4520</v>
      </c>
      <c r="E842" s="3">
        <v>45817</v>
      </c>
      <c r="F842" t="s">
        <v>44</v>
      </c>
      <c r="G842" t="s">
        <v>3742</v>
      </c>
      <c r="H842" t="s">
        <v>3722</v>
      </c>
      <c r="I842" t="s">
        <v>3752</v>
      </c>
      <c r="J842" t="s">
        <v>4522</v>
      </c>
      <c r="K842" s="2">
        <v>-11.96</v>
      </c>
      <c r="L842" t="s">
        <v>44</v>
      </c>
      <c r="M842" s="2">
        <v>-11.96</v>
      </c>
      <c r="N842" t="s">
        <v>4523</v>
      </c>
      <c r="O842" t="s">
        <v>4524</v>
      </c>
      <c r="P842" t="s">
        <v>7448</v>
      </c>
      <c r="Q842" t="s">
        <v>7449</v>
      </c>
      <c r="R842" t="s">
        <v>44</v>
      </c>
      <c r="S842" t="s">
        <v>4527</v>
      </c>
      <c r="T842" s="3">
        <v>45817</v>
      </c>
      <c r="U842" s="3">
        <v>45818</v>
      </c>
      <c r="V842" s="2">
        <v>0</v>
      </c>
      <c r="W842" t="s">
        <v>44</v>
      </c>
      <c r="X842" t="s">
        <v>44</v>
      </c>
      <c r="Y842" t="s">
        <v>7450</v>
      </c>
      <c r="Z842" t="s">
        <v>2153</v>
      </c>
      <c r="AA842" t="s">
        <v>4529</v>
      </c>
      <c r="AB842" t="s">
        <v>4530</v>
      </c>
      <c r="AC842" t="s">
        <v>89</v>
      </c>
      <c r="AD842" t="str">
        <f t="shared" si="13"/>
        <v>10-60</v>
      </c>
      <c r="AE842" t="str">
        <f>VLOOKUP(AD842,'Main_Sub Desc'!C:D,2,)</f>
        <v>LPC from invoicing</v>
      </c>
      <c r="AF842" t="str">
        <f>VLOOKUP(VALUE(H842),'Main_Sub Desc'!F:G,2,)</f>
        <v>Wtr Rev Late Payment</v>
      </c>
      <c r="AG842">
        <f>IFERROR(VLOOKUP(VALUE(I842),'PC Mapping'!A:F,6,),"")</f>
        <v>10719</v>
      </c>
      <c r="AH842" s="13" t="str">
        <f>VLOOKUP(AG842,'PC Mapping'!L:M,2,)</f>
        <v>All Other Water</v>
      </c>
    </row>
    <row r="843" spans="1:34" x14ac:dyDescent="0.2">
      <c r="A843" t="s">
        <v>7451</v>
      </c>
      <c r="B843" t="s">
        <v>7452</v>
      </c>
      <c r="C843" t="s">
        <v>4519</v>
      </c>
      <c r="D843" t="s">
        <v>4520</v>
      </c>
      <c r="E843" s="3">
        <v>45818</v>
      </c>
      <c r="F843" t="s">
        <v>44</v>
      </c>
      <c r="G843" t="s">
        <v>3742</v>
      </c>
      <c r="H843" t="s">
        <v>3722</v>
      </c>
      <c r="I843" t="s">
        <v>4538</v>
      </c>
      <c r="J843" t="s">
        <v>4522</v>
      </c>
      <c r="K843" s="2">
        <v>-5</v>
      </c>
      <c r="L843" t="s">
        <v>44</v>
      </c>
      <c r="M843" s="2">
        <v>-5</v>
      </c>
      <c r="N843" t="s">
        <v>4523</v>
      </c>
      <c r="O843" t="s">
        <v>4524</v>
      </c>
      <c r="P843" t="s">
        <v>7453</v>
      </c>
      <c r="Q843" t="s">
        <v>7454</v>
      </c>
      <c r="R843" t="s">
        <v>44</v>
      </c>
      <c r="S843" t="s">
        <v>4527</v>
      </c>
      <c r="T843" s="3">
        <v>45818</v>
      </c>
      <c r="U843" s="3">
        <v>45819</v>
      </c>
      <c r="V843" s="2">
        <v>0</v>
      </c>
      <c r="W843" t="s">
        <v>44</v>
      </c>
      <c r="X843" t="s">
        <v>44</v>
      </c>
      <c r="Y843" t="s">
        <v>7455</v>
      </c>
      <c r="Z843" t="s">
        <v>153</v>
      </c>
      <c r="AA843" t="s">
        <v>4529</v>
      </c>
      <c r="AB843" t="s">
        <v>4530</v>
      </c>
      <c r="AC843" t="s">
        <v>89</v>
      </c>
      <c r="AD843" t="str">
        <f t="shared" si="13"/>
        <v>10-60</v>
      </c>
      <c r="AE843" t="str">
        <f>VLOOKUP(AD843,'Main_Sub Desc'!C:D,2,)</f>
        <v>LPC from invoicing</v>
      </c>
      <c r="AF843" t="str">
        <f>VLOOKUP(VALUE(H843),'Main_Sub Desc'!F:G,2,)</f>
        <v>Wtr Rev Late Payment</v>
      </c>
      <c r="AG843">
        <f>IFERROR(VLOOKUP(VALUE(I843),'PC Mapping'!A:F,6,),"")</f>
        <v>10469</v>
      </c>
      <c r="AH843" s="13" t="str">
        <f>VLOOKUP(AG843,'PC Mapping'!L:M,2,)</f>
        <v>Bolivar Water</v>
      </c>
    </row>
    <row r="844" spans="1:34" x14ac:dyDescent="0.2">
      <c r="A844" t="s">
        <v>7451</v>
      </c>
      <c r="B844" t="s">
        <v>7452</v>
      </c>
      <c r="C844" t="s">
        <v>4519</v>
      </c>
      <c r="D844" t="s">
        <v>4520</v>
      </c>
      <c r="E844" s="3">
        <v>45818</v>
      </c>
      <c r="F844" t="s">
        <v>44</v>
      </c>
      <c r="G844" t="s">
        <v>3742</v>
      </c>
      <c r="H844" t="s">
        <v>3716</v>
      </c>
      <c r="I844" t="s">
        <v>4534</v>
      </c>
      <c r="J844" t="s">
        <v>4522</v>
      </c>
      <c r="K844" s="2">
        <v>-5</v>
      </c>
      <c r="L844" t="s">
        <v>44</v>
      </c>
      <c r="M844" s="2">
        <v>-5</v>
      </c>
      <c r="N844" t="s">
        <v>4523</v>
      </c>
      <c r="O844" t="s">
        <v>4524</v>
      </c>
      <c r="P844" t="s">
        <v>7453</v>
      </c>
      <c r="Q844" t="s">
        <v>7456</v>
      </c>
      <c r="R844" t="s">
        <v>44</v>
      </c>
      <c r="S844" t="s">
        <v>4527</v>
      </c>
      <c r="T844" s="3">
        <v>45818</v>
      </c>
      <c r="U844" s="3">
        <v>45819</v>
      </c>
      <c r="V844" s="2">
        <v>0</v>
      </c>
      <c r="W844" t="s">
        <v>44</v>
      </c>
      <c r="X844" t="s">
        <v>44</v>
      </c>
      <c r="Y844" t="s">
        <v>7457</v>
      </c>
      <c r="Z844" t="s">
        <v>153</v>
      </c>
      <c r="AA844" t="s">
        <v>4529</v>
      </c>
      <c r="AB844" t="s">
        <v>4530</v>
      </c>
      <c r="AC844" t="s">
        <v>89</v>
      </c>
      <c r="AD844" t="str">
        <f t="shared" si="13"/>
        <v>10-60</v>
      </c>
      <c r="AE844" t="str">
        <f>VLOOKUP(AD844,'Main_Sub Desc'!C:D,2,)</f>
        <v>LPC from invoicing</v>
      </c>
      <c r="AF844" t="str">
        <f>VLOOKUP(VALUE(H844),'Main_Sub Desc'!F:G,2,)</f>
        <v>Wst Rev Late Payment</v>
      </c>
      <c r="AG844">
        <f>IFERROR(VLOOKUP(VALUE(I844),'PC Mapping'!A:F,6,),"")</f>
        <v>10514</v>
      </c>
      <c r="AH844" s="13" t="str">
        <f>VLOOKUP(AG844,'PC Mapping'!L:M,2,)</f>
        <v>Bolivar Sewer</v>
      </c>
    </row>
    <row r="845" spans="1:34" x14ac:dyDescent="0.2">
      <c r="A845" t="s">
        <v>7458</v>
      </c>
      <c r="B845" t="s">
        <v>7452</v>
      </c>
      <c r="C845" t="s">
        <v>4519</v>
      </c>
      <c r="D845" t="s">
        <v>4520</v>
      </c>
      <c r="E845" s="3">
        <v>45818</v>
      </c>
      <c r="F845" t="s">
        <v>44</v>
      </c>
      <c r="G845" t="s">
        <v>3742</v>
      </c>
      <c r="H845" t="s">
        <v>3722</v>
      </c>
      <c r="I845" t="s">
        <v>3752</v>
      </c>
      <c r="J845" t="s">
        <v>4522</v>
      </c>
      <c r="K845" s="2">
        <v>-5</v>
      </c>
      <c r="L845" t="s">
        <v>44</v>
      </c>
      <c r="M845" s="2">
        <v>-5</v>
      </c>
      <c r="N845" t="s">
        <v>4523</v>
      </c>
      <c r="O845" t="s">
        <v>4524</v>
      </c>
      <c r="P845" t="s">
        <v>7459</v>
      </c>
      <c r="Q845" t="s">
        <v>7460</v>
      </c>
      <c r="R845" t="s">
        <v>44</v>
      </c>
      <c r="S845" t="s">
        <v>4527</v>
      </c>
      <c r="T845" s="3">
        <v>45818</v>
      </c>
      <c r="U845" s="3">
        <v>45819</v>
      </c>
      <c r="V845" s="2">
        <v>0</v>
      </c>
      <c r="W845" t="s">
        <v>44</v>
      </c>
      <c r="X845" t="s">
        <v>44</v>
      </c>
      <c r="Y845" t="s">
        <v>7461</v>
      </c>
      <c r="Z845" t="s">
        <v>2826</v>
      </c>
      <c r="AA845" t="s">
        <v>4529</v>
      </c>
      <c r="AB845" t="s">
        <v>4530</v>
      </c>
      <c r="AC845" t="s">
        <v>89</v>
      </c>
      <c r="AD845" t="str">
        <f t="shared" si="13"/>
        <v>10-60</v>
      </c>
      <c r="AE845" t="str">
        <f>VLOOKUP(AD845,'Main_Sub Desc'!C:D,2,)</f>
        <v>LPC from invoicing</v>
      </c>
      <c r="AF845" t="str">
        <f>VLOOKUP(VALUE(H845),'Main_Sub Desc'!F:G,2,)</f>
        <v>Wtr Rev Late Payment</v>
      </c>
      <c r="AG845">
        <f>IFERROR(VLOOKUP(VALUE(I845),'PC Mapping'!A:F,6,),"")</f>
        <v>10719</v>
      </c>
      <c r="AH845" s="13" t="str">
        <f>VLOOKUP(AG845,'PC Mapping'!L:M,2,)</f>
        <v>All Other Water</v>
      </c>
    </row>
    <row r="846" spans="1:34" x14ac:dyDescent="0.2">
      <c r="A846" t="s">
        <v>7462</v>
      </c>
      <c r="B846" t="s">
        <v>7452</v>
      </c>
      <c r="C846" t="s">
        <v>4519</v>
      </c>
      <c r="D846" t="s">
        <v>4520</v>
      </c>
      <c r="E846" s="3">
        <v>45818</v>
      </c>
      <c r="F846" t="s">
        <v>44</v>
      </c>
      <c r="G846" t="s">
        <v>3742</v>
      </c>
      <c r="H846" t="s">
        <v>3722</v>
      </c>
      <c r="I846" t="s">
        <v>4538</v>
      </c>
      <c r="J846" t="s">
        <v>4522</v>
      </c>
      <c r="K846" s="2">
        <v>-5</v>
      </c>
      <c r="L846" t="s">
        <v>44</v>
      </c>
      <c r="M846" s="2">
        <v>-5</v>
      </c>
      <c r="N846" t="s">
        <v>4523</v>
      </c>
      <c r="O846" t="s">
        <v>4524</v>
      </c>
      <c r="P846" t="s">
        <v>7463</v>
      </c>
      <c r="Q846" t="s">
        <v>7464</v>
      </c>
      <c r="R846" t="s">
        <v>44</v>
      </c>
      <c r="S846" t="s">
        <v>4527</v>
      </c>
      <c r="T846" s="3">
        <v>45818</v>
      </c>
      <c r="U846" s="3">
        <v>45819</v>
      </c>
      <c r="V846" s="2">
        <v>0</v>
      </c>
      <c r="W846" t="s">
        <v>44</v>
      </c>
      <c r="X846" t="s">
        <v>44</v>
      </c>
      <c r="Y846" t="s">
        <v>7465</v>
      </c>
      <c r="Z846" t="s">
        <v>119</v>
      </c>
      <c r="AA846" t="s">
        <v>4529</v>
      </c>
      <c r="AB846" t="s">
        <v>4530</v>
      </c>
      <c r="AC846" t="s">
        <v>89</v>
      </c>
      <c r="AD846" t="str">
        <f t="shared" si="13"/>
        <v>10-60</v>
      </c>
      <c r="AE846" t="str">
        <f>VLOOKUP(AD846,'Main_Sub Desc'!C:D,2,)</f>
        <v>LPC from invoicing</v>
      </c>
      <c r="AF846" t="str">
        <f>VLOOKUP(VALUE(H846),'Main_Sub Desc'!F:G,2,)</f>
        <v>Wtr Rev Late Payment</v>
      </c>
      <c r="AG846">
        <f>IFERROR(VLOOKUP(VALUE(I846),'PC Mapping'!A:F,6,),"")</f>
        <v>10469</v>
      </c>
      <c r="AH846" s="13" t="str">
        <f>VLOOKUP(AG846,'PC Mapping'!L:M,2,)</f>
        <v>Bolivar Water</v>
      </c>
    </row>
    <row r="847" spans="1:34" x14ac:dyDescent="0.2">
      <c r="A847" t="s">
        <v>7462</v>
      </c>
      <c r="B847" t="s">
        <v>7452</v>
      </c>
      <c r="C847" t="s">
        <v>4519</v>
      </c>
      <c r="D847" t="s">
        <v>4520</v>
      </c>
      <c r="E847" s="3">
        <v>45818</v>
      </c>
      <c r="F847" t="s">
        <v>44</v>
      </c>
      <c r="G847" t="s">
        <v>3742</v>
      </c>
      <c r="H847" t="s">
        <v>3716</v>
      </c>
      <c r="I847" t="s">
        <v>4534</v>
      </c>
      <c r="J847" t="s">
        <v>4522</v>
      </c>
      <c r="K847" s="2">
        <v>-5</v>
      </c>
      <c r="L847" t="s">
        <v>44</v>
      </c>
      <c r="M847" s="2">
        <v>-5</v>
      </c>
      <c r="N847" t="s">
        <v>4523</v>
      </c>
      <c r="O847" t="s">
        <v>4524</v>
      </c>
      <c r="P847" t="s">
        <v>7463</v>
      </c>
      <c r="Q847" t="s">
        <v>7466</v>
      </c>
      <c r="R847" t="s">
        <v>44</v>
      </c>
      <c r="S847" t="s">
        <v>4527</v>
      </c>
      <c r="T847" s="3">
        <v>45818</v>
      </c>
      <c r="U847" s="3">
        <v>45819</v>
      </c>
      <c r="V847" s="2">
        <v>0</v>
      </c>
      <c r="W847" t="s">
        <v>44</v>
      </c>
      <c r="X847" t="s">
        <v>44</v>
      </c>
      <c r="Y847" t="s">
        <v>7467</v>
      </c>
      <c r="Z847" t="s">
        <v>119</v>
      </c>
      <c r="AA847" t="s">
        <v>4529</v>
      </c>
      <c r="AB847" t="s">
        <v>4530</v>
      </c>
      <c r="AC847" t="s">
        <v>89</v>
      </c>
      <c r="AD847" t="str">
        <f t="shared" si="13"/>
        <v>10-60</v>
      </c>
      <c r="AE847" t="str">
        <f>VLOOKUP(AD847,'Main_Sub Desc'!C:D,2,)</f>
        <v>LPC from invoicing</v>
      </c>
      <c r="AF847" t="str">
        <f>VLOOKUP(VALUE(H847),'Main_Sub Desc'!F:G,2,)</f>
        <v>Wst Rev Late Payment</v>
      </c>
      <c r="AG847">
        <f>IFERROR(VLOOKUP(VALUE(I847),'PC Mapping'!A:F,6,),"")</f>
        <v>10514</v>
      </c>
      <c r="AH847" s="13" t="str">
        <f>VLOOKUP(AG847,'PC Mapping'!L:M,2,)</f>
        <v>Bolivar Sewer</v>
      </c>
    </row>
    <row r="848" spans="1:34" x14ac:dyDescent="0.2">
      <c r="A848" t="s">
        <v>7468</v>
      </c>
      <c r="B848" t="s">
        <v>7452</v>
      </c>
      <c r="C848" t="s">
        <v>4519</v>
      </c>
      <c r="D848" t="s">
        <v>4520</v>
      </c>
      <c r="E848" s="3">
        <v>45818</v>
      </c>
      <c r="F848" t="s">
        <v>44</v>
      </c>
      <c r="G848" t="s">
        <v>3742</v>
      </c>
      <c r="H848" t="s">
        <v>3722</v>
      </c>
      <c r="I848" t="s">
        <v>3752</v>
      </c>
      <c r="J848" t="s">
        <v>4522</v>
      </c>
      <c r="K848" s="2">
        <v>-5</v>
      </c>
      <c r="L848" t="s">
        <v>44</v>
      </c>
      <c r="M848" s="2">
        <v>-5</v>
      </c>
      <c r="N848" t="s">
        <v>4523</v>
      </c>
      <c r="O848" t="s">
        <v>4524</v>
      </c>
      <c r="P848" t="s">
        <v>6775</v>
      </c>
      <c r="Q848" t="s">
        <v>7469</v>
      </c>
      <c r="R848" t="s">
        <v>44</v>
      </c>
      <c r="S848" t="s">
        <v>4527</v>
      </c>
      <c r="T848" s="3">
        <v>45818</v>
      </c>
      <c r="U848" s="3">
        <v>45819</v>
      </c>
      <c r="V848" s="2">
        <v>0</v>
      </c>
      <c r="W848" t="s">
        <v>44</v>
      </c>
      <c r="X848" t="s">
        <v>44</v>
      </c>
      <c r="Y848" t="s">
        <v>7470</v>
      </c>
      <c r="Z848" t="s">
        <v>7471</v>
      </c>
      <c r="AA848" t="s">
        <v>4529</v>
      </c>
      <c r="AB848" t="s">
        <v>4530</v>
      </c>
      <c r="AC848" t="s">
        <v>89</v>
      </c>
      <c r="AD848" t="str">
        <f t="shared" si="13"/>
        <v>10-60</v>
      </c>
      <c r="AE848" t="str">
        <f>VLOOKUP(AD848,'Main_Sub Desc'!C:D,2,)</f>
        <v>LPC from invoicing</v>
      </c>
      <c r="AF848" t="str">
        <f>VLOOKUP(VALUE(H848),'Main_Sub Desc'!F:G,2,)</f>
        <v>Wtr Rev Late Payment</v>
      </c>
      <c r="AG848">
        <f>IFERROR(VLOOKUP(VALUE(I848),'PC Mapping'!A:F,6,),"")</f>
        <v>10719</v>
      </c>
      <c r="AH848" s="13" t="str">
        <f>VLOOKUP(AG848,'PC Mapping'!L:M,2,)</f>
        <v>All Other Water</v>
      </c>
    </row>
    <row r="849" spans="1:34" x14ac:dyDescent="0.2">
      <c r="A849" t="s">
        <v>7472</v>
      </c>
      <c r="B849" t="s">
        <v>7473</v>
      </c>
      <c r="C849" t="s">
        <v>4519</v>
      </c>
      <c r="D849" t="s">
        <v>4520</v>
      </c>
      <c r="E849" s="3">
        <v>45819</v>
      </c>
      <c r="F849" t="s">
        <v>44</v>
      </c>
      <c r="G849" t="s">
        <v>3742</v>
      </c>
      <c r="H849" t="s">
        <v>3722</v>
      </c>
      <c r="I849" t="s">
        <v>3752</v>
      </c>
      <c r="J849" t="s">
        <v>4522</v>
      </c>
      <c r="K849" s="2">
        <v>-5</v>
      </c>
      <c r="L849" t="s">
        <v>44</v>
      </c>
      <c r="M849" s="2">
        <v>-5</v>
      </c>
      <c r="N849" t="s">
        <v>4523</v>
      </c>
      <c r="O849" t="s">
        <v>4524</v>
      </c>
      <c r="P849" t="s">
        <v>7474</v>
      </c>
      <c r="Q849" t="s">
        <v>7475</v>
      </c>
      <c r="R849" t="s">
        <v>44</v>
      </c>
      <c r="S849" t="s">
        <v>4527</v>
      </c>
      <c r="T849" s="3">
        <v>45819</v>
      </c>
      <c r="U849" s="3">
        <v>45820</v>
      </c>
      <c r="V849" s="2">
        <v>0</v>
      </c>
      <c r="W849" t="s">
        <v>44</v>
      </c>
      <c r="X849" t="s">
        <v>44</v>
      </c>
      <c r="Y849" t="s">
        <v>7476</v>
      </c>
      <c r="Z849" t="s">
        <v>7477</v>
      </c>
      <c r="AA849" t="s">
        <v>4529</v>
      </c>
      <c r="AB849" t="s">
        <v>4530</v>
      </c>
      <c r="AC849" t="s">
        <v>89</v>
      </c>
      <c r="AD849" t="str">
        <f t="shared" si="13"/>
        <v>10-60</v>
      </c>
      <c r="AE849" t="str">
        <f>VLOOKUP(AD849,'Main_Sub Desc'!C:D,2,)</f>
        <v>LPC from invoicing</v>
      </c>
      <c r="AF849" t="str">
        <f>VLOOKUP(VALUE(H849),'Main_Sub Desc'!F:G,2,)</f>
        <v>Wtr Rev Late Payment</v>
      </c>
      <c r="AG849">
        <f>IFERROR(VLOOKUP(VALUE(I849),'PC Mapping'!A:F,6,),"")</f>
        <v>10719</v>
      </c>
      <c r="AH849" s="13" t="str">
        <f>VLOOKUP(AG849,'PC Mapping'!L:M,2,)</f>
        <v>All Other Water</v>
      </c>
    </row>
    <row r="850" spans="1:34" x14ac:dyDescent="0.2">
      <c r="A850" t="s">
        <v>7478</v>
      </c>
      <c r="B850" t="s">
        <v>7473</v>
      </c>
      <c r="C850" t="s">
        <v>4519</v>
      </c>
      <c r="D850" t="s">
        <v>4520</v>
      </c>
      <c r="E850" s="3">
        <v>45819</v>
      </c>
      <c r="F850" t="s">
        <v>44</v>
      </c>
      <c r="G850" t="s">
        <v>3742</v>
      </c>
      <c r="H850" t="s">
        <v>3722</v>
      </c>
      <c r="I850" t="s">
        <v>4538</v>
      </c>
      <c r="J850" t="s">
        <v>4522</v>
      </c>
      <c r="K850" s="2">
        <v>-5</v>
      </c>
      <c r="L850" t="s">
        <v>44</v>
      </c>
      <c r="M850" s="2">
        <v>-5</v>
      </c>
      <c r="N850" t="s">
        <v>4523</v>
      </c>
      <c r="O850" t="s">
        <v>4524</v>
      </c>
      <c r="P850" t="s">
        <v>7479</v>
      </c>
      <c r="Q850" t="s">
        <v>7480</v>
      </c>
      <c r="R850" t="s">
        <v>44</v>
      </c>
      <c r="S850" t="s">
        <v>4527</v>
      </c>
      <c r="T850" s="3">
        <v>45819</v>
      </c>
      <c r="U850" s="3">
        <v>45820</v>
      </c>
      <c r="V850" s="2">
        <v>0</v>
      </c>
      <c r="W850" t="s">
        <v>44</v>
      </c>
      <c r="X850" t="s">
        <v>44</v>
      </c>
      <c r="Y850" t="s">
        <v>7481</v>
      </c>
      <c r="Z850" t="s">
        <v>706</v>
      </c>
      <c r="AA850" t="s">
        <v>4529</v>
      </c>
      <c r="AB850" t="s">
        <v>4530</v>
      </c>
      <c r="AC850" t="s">
        <v>89</v>
      </c>
      <c r="AD850" t="str">
        <f t="shared" si="13"/>
        <v>10-60</v>
      </c>
      <c r="AE850" t="str">
        <f>VLOOKUP(AD850,'Main_Sub Desc'!C:D,2,)</f>
        <v>LPC from invoicing</v>
      </c>
      <c r="AF850" t="str">
        <f>VLOOKUP(VALUE(H850),'Main_Sub Desc'!F:G,2,)</f>
        <v>Wtr Rev Late Payment</v>
      </c>
      <c r="AG850">
        <f>IFERROR(VLOOKUP(VALUE(I850),'PC Mapping'!A:F,6,),"")</f>
        <v>10469</v>
      </c>
      <c r="AH850" s="13" t="str">
        <f>VLOOKUP(AG850,'PC Mapping'!L:M,2,)</f>
        <v>Bolivar Water</v>
      </c>
    </row>
    <row r="851" spans="1:34" x14ac:dyDescent="0.2">
      <c r="A851" t="s">
        <v>7478</v>
      </c>
      <c r="B851" t="s">
        <v>7473</v>
      </c>
      <c r="C851" t="s">
        <v>4519</v>
      </c>
      <c r="D851" t="s">
        <v>4520</v>
      </c>
      <c r="E851" s="3">
        <v>45819</v>
      </c>
      <c r="F851" t="s">
        <v>44</v>
      </c>
      <c r="G851" t="s">
        <v>3742</v>
      </c>
      <c r="H851" t="s">
        <v>3716</v>
      </c>
      <c r="I851" t="s">
        <v>4534</v>
      </c>
      <c r="J851" t="s">
        <v>4522</v>
      </c>
      <c r="K851" s="2">
        <v>-5</v>
      </c>
      <c r="L851" t="s">
        <v>44</v>
      </c>
      <c r="M851" s="2">
        <v>-5</v>
      </c>
      <c r="N851" t="s">
        <v>4523</v>
      </c>
      <c r="O851" t="s">
        <v>4524</v>
      </c>
      <c r="P851" t="s">
        <v>7479</v>
      </c>
      <c r="Q851" t="s">
        <v>7482</v>
      </c>
      <c r="R851" t="s">
        <v>44</v>
      </c>
      <c r="S851" t="s">
        <v>4527</v>
      </c>
      <c r="T851" s="3">
        <v>45819</v>
      </c>
      <c r="U851" s="3">
        <v>45820</v>
      </c>
      <c r="V851" s="2">
        <v>0</v>
      </c>
      <c r="W851" t="s">
        <v>44</v>
      </c>
      <c r="X851" t="s">
        <v>44</v>
      </c>
      <c r="Y851" t="s">
        <v>7483</v>
      </c>
      <c r="Z851" t="s">
        <v>706</v>
      </c>
      <c r="AA851" t="s">
        <v>4529</v>
      </c>
      <c r="AB851" t="s">
        <v>4530</v>
      </c>
      <c r="AC851" t="s">
        <v>89</v>
      </c>
      <c r="AD851" t="str">
        <f t="shared" si="13"/>
        <v>10-60</v>
      </c>
      <c r="AE851" t="str">
        <f>VLOOKUP(AD851,'Main_Sub Desc'!C:D,2,)</f>
        <v>LPC from invoicing</v>
      </c>
      <c r="AF851" t="str">
        <f>VLOOKUP(VALUE(H851),'Main_Sub Desc'!F:G,2,)</f>
        <v>Wst Rev Late Payment</v>
      </c>
      <c r="AG851">
        <f>IFERROR(VLOOKUP(VALUE(I851),'PC Mapping'!A:F,6,),"")</f>
        <v>10514</v>
      </c>
      <c r="AH851" s="13" t="str">
        <f>VLOOKUP(AG851,'PC Mapping'!L:M,2,)</f>
        <v>Bolivar Sewer</v>
      </c>
    </row>
    <row r="852" spans="1:34" x14ac:dyDescent="0.2">
      <c r="A852" t="s">
        <v>7484</v>
      </c>
      <c r="B852" t="s">
        <v>7473</v>
      </c>
      <c r="C852" t="s">
        <v>4519</v>
      </c>
      <c r="D852" t="s">
        <v>4520</v>
      </c>
      <c r="E852" s="3">
        <v>45819</v>
      </c>
      <c r="F852" t="s">
        <v>44</v>
      </c>
      <c r="G852" t="s">
        <v>3742</v>
      </c>
      <c r="H852" t="s">
        <v>3722</v>
      </c>
      <c r="I852" t="s">
        <v>4538</v>
      </c>
      <c r="J852" t="s">
        <v>4522</v>
      </c>
      <c r="K852" s="2">
        <v>-5</v>
      </c>
      <c r="L852" t="s">
        <v>44</v>
      </c>
      <c r="M852" s="2">
        <v>-5</v>
      </c>
      <c r="N852" t="s">
        <v>4523</v>
      </c>
      <c r="O852" t="s">
        <v>4524</v>
      </c>
      <c r="P852" t="s">
        <v>7485</v>
      </c>
      <c r="Q852" t="s">
        <v>7486</v>
      </c>
      <c r="R852" t="s">
        <v>44</v>
      </c>
      <c r="S852" t="s">
        <v>4527</v>
      </c>
      <c r="T852" s="3">
        <v>45819</v>
      </c>
      <c r="U852" s="3">
        <v>45820</v>
      </c>
      <c r="V852" s="2">
        <v>0</v>
      </c>
      <c r="W852" t="s">
        <v>44</v>
      </c>
      <c r="X852" t="s">
        <v>44</v>
      </c>
      <c r="Y852" t="s">
        <v>7487</v>
      </c>
      <c r="Z852" t="s">
        <v>738</v>
      </c>
      <c r="AA852" t="s">
        <v>4529</v>
      </c>
      <c r="AB852" t="s">
        <v>4530</v>
      </c>
      <c r="AC852" t="s">
        <v>89</v>
      </c>
      <c r="AD852" t="str">
        <f t="shared" si="13"/>
        <v>10-60</v>
      </c>
      <c r="AE852" t="str">
        <f>VLOOKUP(AD852,'Main_Sub Desc'!C:D,2,)</f>
        <v>LPC from invoicing</v>
      </c>
      <c r="AF852" t="str">
        <f>VLOOKUP(VALUE(H852),'Main_Sub Desc'!F:G,2,)</f>
        <v>Wtr Rev Late Payment</v>
      </c>
      <c r="AG852">
        <f>IFERROR(VLOOKUP(VALUE(I852),'PC Mapping'!A:F,6,),"")</f>
        <v>10469</v>
      </c>
      <c r="AH852" s="13" t="str">
        <f>VLOOKUP(AG852,'PC Mapping'!L:M,2,)</f>
        <v>Bolivar Water</v>
      </c>
    </row>
    <row r="853" spans="1:34" x14ac:dyDescent="0.2">
      <c r="A853" t="s">
        <v>7484</v>
      </c>
      <c r="B853" t="s">
        <v>7473</v>
      </c>
      <c r="C853" t="s">
        <v>4519</v>
      </c>
      <c r="D853" t="s">
        <v>4520</v>
      </c>
      <c r="E853" s="3">
        <v>45819</v>
      </c>
      <c r="F853" t="s">
        <v>44</v>
      </c>
      <c r="G853" t="s">
        <v>3742</v>
      </c>
      <c r="H853" t="s">
        <v>3716</v>
      </c>
      <c r="I853" t="s">
        <v>4534</v>
      </c>
      <c r="J853" t="s">
        <v>4522</v>
      </c>
      <c r="K853" s="2">
        <v>-5</v>
      </c>
      <c r="L853" t="s">
        <v>44</v>
      </c>
      <c r="M853" s="2">
        <v>-5</v>
      </c>
      <c r="N853" t="s">
        <v>4523</v>
      </c>
      <c r="O853" t="s">
        <v>4524</v>
      </c>
      <c r="P853" t="s">
        <v>7485</v>
      </c>
      <c r="Q853" t="s">
        <v>7488</v>
      </c>
      <c r="R853" t="s">
        <v>44</v>
      </c>
      <c r="S853" t="s">
        <v>4527</v>
      </c>
      <c r="T853" s="3">
        <v>45819</v>
      </c>
      <c r="U853" s="3">
        <v>45820</v>
      </c>
      <c r="V853" s="2">
        <v>0</v>
      </c>
      <c r="W853" t="s">
        <v>44</v>
      </c>
      <c r="X853" t="s">
        <v>44</v>
      </c>
      <c r="Y853" t="s">
        <v>7489</v>
      </c>
      <c r="Z853" t="s">
        <v>738</v>
      </c>
      <c r="AA853" t="s">
        <v>4529</v>
      </c>
      <c r="AB853" t="s">
        <v>4530</v>
      </c>
      <c r="AC853" t="s">
        <v>89</v>
      </c>
      <c r="AD853" t="str">
        <f t="shared" si="13"/>
        <v>10-60</v>
      </c>
      <c r="AE853" t="str">
        <f>VLOOKUP(AD853,'Main_Sub Desc'!C:D,2,)</f>
        <v>LPC from invoicing</v>
      </c>
      <c r="AF853" t="str">
        <f>VLOOKUP(VALUE(H853),'Main_Sub Desc'!F:G,2,)</f>
        <v>Wst Rev Late Payment</v>
      </c>
      <c r="AG853">
        <f>IFERROR(VLOOKUP(VALUE(I853),'PC Mapping'!A:F,6,),"")</f>
        <v>10514</v>
      </c>
      <c r="AH853" s="13" t="str">
        <f>VLOOKUP(AG853,'PC Mapping'!L:M,2,)</f>
        <v>Bolivar Sewer</v>
      </c>
    </row>
    <row r="854" spans="1:34" x14ac:dyDescent="0.2">
      <c r="A854" t="s">
        <v>7490</v>
      </c>
      <c r="B854" t="s">
        <v>7473</v>
      </c>
      <c r="C854" t="s">
        <v>4519</v>
      </c>
      <c r="D854" t="s">
        <v>4520</v>
      </c>
      <c r="E854" s="3">
        <v>45819</v>
      </c>
      <c r="F854" t="s">
        <v>44</v>
      </c>
      <c r="G854" t="s">
        <v>3742</v>
      </c>
      <c r="H854" t="s">
        <v>3722</v>
      </c>
      <c r="I854" t="s">
        <v>4538</v>
      </c>
      <c r="J854" t="s">
        <v>4522</v>
      </c>
      <c r="K854" s="2">
        <v>-5</v>
      </c>
      <c r="L854" t="s">
        <v>44</v>
      </c>
      <c r="M854" s="2">
        <v>-5</v>
      </c>
      <c r="N854" t="s">
        <v>4523</v>
      </c>
      <c r="O854" t="s">
        <v>4524</v>
      </c>
      <c r="P854" t="s">
        <v>7485</v>
      </c>
      <c r="Q854" t="s">
        <v>7491</v>
      </c>
      <c r="R854" t="s">
        <v>44</v>
      </c>
      <c r="S854" t="s">
        <v>4527</v>
      </c>
      <c r="T854" s="3">
        <v>45819</v>
      </c>
      <c r="U854" s="3">
        <v>45820</v>
      </c>
      <c r="V854" s="2">
        <v>0</v>
      </c>
      <c r="W854" t="s">
        <v>44</v>
      </c>
      <c r="X854" t="s">
        <v>44</v>
      </c>
      <c r="Y854" t="s">
        <v>7492</v>
      </c>
      <c r="Z854" t="s">
        <v>7493</v>
      </c>
      <c r="AA854" t="s">
        <v>4529</v>
      </c>
      <c r="AB854" t="s">
        <v>4530</v>
      </c>
      <c r="AC854" t="s">
        <v>89</v>
      </c>
      <c r="AD854" t="str">
        <f t="shared" si="13"/>
        <v>10-60</v>
      </c>
      <c r="AE854" t="str">
        <f>VLOOKUP(AD854,'Main_Sub Desc'!C:D,2,)</f>
        <v>LPC from invoicing</v>
      </c>
      <c r="AF854" t="str">
        <f>VLOOKUP(VALUE(H854),'Main_Sub Desc'!F:G,2,)</f>
        <v>Wtr Rev Late Payment</v>
      </c>
      <c r="AG854">
        <f>IFERROR(VLOOKUP(VALUE(I854),'PC Mapping'!A:F,6,),"")</f>
        <v>10469</v>
      </c>
      <c r="AH854" s="13" t="str">
        <f>VLOOKUP(AG854,'PC Mapping'!L:M,2,)</f>
        <v>Bolivar Water</v>
      </c>
    </row>
    <row r="855" spans="1:34" x14ac:dyDescent="0.2">
      <c r="A855" t="s">
        <v>7490</v>
      </c>
      <c r="B855" t="s">
        <v>7473</v>
      </c>
      <c r="C855" t="s">
        <v>4519</v>
      </c>
      <c r="D855" t="s">
        <v>4520</v>
      </c>
      <c r="E855" s="3">
        <v>45819</v>
      </c>
      <c r="F855" t="s">
        <v>44</v>
      </c>
      <c r="G855" t="s">
        <v>3742</v>
      </c>
      <c r="H855" t="s">
        <v>3716</v>
      </c>
      <c r="I855" t="s">
        <v>4534</v>
      </c>
      <c r="J855" t="s">
        <v>4522</v>
      </c>
      <c r="K855" s="2">
        <v>-5</v>
      </c>
      <c r="L855" t="s">
        <v>44</v>
      </c>
      <c r="M855" s="2">
        <v>-5</v>
      </c>
      <c r="N855" t="s">
        <v>4523</v>
      </c>
      <c r="O855" t="s">
        <v>4524</v>
      </c>
      <c r="P855" t="s">
        <v>7485</v>
      </c>
      <c r="Q855" t="s">
        <v>7494</v>
      </c>
      <c r="R855" t="s">
        <v>44</v>
      </c>
      <c r="S855" t="s">
        <v>4527</v>
      </c>
      <c r="T855" s="3">
        <v>45819</v>
      </c>
      <c r="U855" s="3">
        <v>45820</v>
      </c>
      <c r="V855" s="2">
        <v>0</v>
      </c>
      <c r="W855" t="s">
        <v>44</v>
      </c>
      <c r="X855" t="s">
        <v>44</v>
      </c>
      <c r="Y855" t="s">
        <v>7495</v>
      </c>
      <c r="Z855" t="s">
        <v>7493</v>
      </c>
      <c r="AA855" t="s">
        <v>4529</v>
      </c>
      <c r="AB855" t="s">
        <v>4530</v>
      </c>
      <c r="AC855" t="s">
        <v>89</v>
      </c>
      <c r="AD855" t="str">
        <f t="shared" si="13"/>
        <v>10-60</v>
      </c>
      <c r="AE855" t="str">
        <f>VLOOKUP(AD855,'Main_Sub Desc'!C:D,2,)</f>
        <v>LPC from invoicing</v>
      </c>
      <c r="AF855" t="str">
        <f>VLOOKUP(VALUE(H855),'Main_Sub Desc'!F:G,2,)</f>
        <v>Wst Rev Late Payment</v>
      </c>
      <c r="AG855">
        <f>IFERROR(VLOOKUP(VALUE(I855),'PC Mapping'!A:F,6,),"")</f>
        <v>10514</v>
      </c>
      <c r="AH855" s="13" t="str">
        <f>VLOOKUP(AG855,'PC Mapping'!L:M,2,)</f>
        <v>Bolivar Sewer</v>
      </c>
    </row>
    <row r="856" spans="1:34" x14ac:dyDescent="0.2">
      <c r="A856" t="s">
        <v>7496</v>
      </c>
      <c r="B856" t="s">
        <v>7497</v>
      </c>
      <c r="C856" t="s">
        <v>4519</v>
      </c>
      <c r="D856" t="s">
        <v>4520</v>
      </c>
      <c r="E856" s="3">
        <v>45821</v>
      </c>
      <c r="F856" t="s">
        <v>44</v>
      </c>
      <c r="G856" t="s">
        <v>3742</v>
      </c>
      <c r="H856" t="s">
        <v>3716</v>
      </c>
      <c r="I856" t="s">
        <v>4534</v>
      </c>
      <c r="J856" t="s">
        <v>4522</v>
      </c>
      <c r="K856" s="2">
        <v>-9.92</v>
      </c>
      <c r="L856" t="s">
        <v>44</v>
      </c>
      <c r="M856" s="2">
        <v>-9.92</v>
      </c>
      <c r="N856" t="s">
        <v>4523</v>
      </c>
      <c r="O856" t="s">
        <v>4524</v>
      </c>
      <c r="P856" t="s">
        <v>7498</v>
      </c>
      <c r="Q856" t="s">
        <v>7499</v>
      </c>
      <c r="R856" t="s">
        <v>44</v>
      </c>
      <c r="S856" t="s">
        <v>4527</v>
      </c>
      <c r="T856" s="3">
        <v>45821</v>
      </c>
      <c r="U856" s="3">
        <v>45824</v>
      </c>
      <c r="V856" s="2">
        <v>0</v>
      </c>
      <c r="W856" t="s">
        <v>44</v>
      </c>
      <c r="X856" t="s">
        <v>44</v>
      </c>
      <c r="Y856" t="s">
        <v>7500</v>
      </c>
      <c r="Z856" t="s">
        <v>501</v>
      </c>
      <c r="AA856" t="s">
        <v>4529</v>
      </c>
      <c r="AB856" t="s">
        <v>4530</v>
      </c>
      <c r="AC856" t="s">
        <v>89</v>
      </c>
      <c r="AD856" t="str">
        <f t="shared" si="13"/>
        <v>10-60</v>
      </c>
      <c r="AE856" t="str">
        <f>VLOOKUP(AD856,'Main_Sub Desc'!C:D,2,)</f>
        <v>LPC from invoicing</v>
      </c>
      <c r="AF856" t="str">
        <f>VLOOKUP(VALUE(H856),'Main_Sub Desc'!F:G,2,)</f>
        <v>Wst Rev Late Payment</v>
      </c>
      <c r="AG856">
        <f>IFERROR(VLOOKUP(VALUE(I856),'PC Mapping'!A:F,6,),"")</f>
        <v>10514</v>
      </c>
      <c r="AH856" s="13" t="str">
        <f>VLOOKUP(AG856,'PC Mapping'!L:M,2,)</f>
        <v>Bolivar Sewer</v>
      </c>
    </row>
    <row r="857" spans="1:34" x14ac:dyDescent="0.2">
      <c r="A857" t="s">
        <v>7496</v>
      </c>
      <c r="B857" t="s">
        <v>7497</v>
      </c>
      <c r="C857" t="s">
        <v>4519</v>
      </c>
      <c r="D857" t="s">
        <v>4520</v>
      </c>
      <c r="E857" s="3">
        <v>45821</v>
      </c>
      <c r="F857" t="s">
        <v>44</v>
      </c>
      <c r="G857" t="s">
        <v>3742</v>
      </c>
      <c r="H857" t="s">
        <v>3722</v>
      </c>
      <c r="I857" t="s">
        <v>4538</v>
      </c>
      <c r="J857" t="s">
        <v>4522</v>
      </c>
      <c r="K857" s="2">
        <v>-6.6</v>
      </c>
      <c r="L857" t="s">
        <v>44</v>
      </c>
      <c r="M857" s="2">
        <v>-6.6</v>
      </c>
      <c r="N857" t="s">
        <v>4523</v>
      </c>
      <c r="O857" t="s">
        <v>4524</v>
      </c>
      <c r="P857" t="s">
        <v>7498</v>
      </c>
      <c r="Q857" t="s">
        <v>7501</v>
      </c>
      <c r="R857" t="s">
        <v>44</v>
      </c>
      <c r="S857" t="s">
        <v>4527</v>
      </c>
      <c r="T857" s="3">
        <v>45821</v>
      </c>
      <c r="U857" s="3">
        <v>45824</v>
      </c>
      <c r="V857" s="2">
        <v>0</v>
      </c>
      <c r="W857" t="s">
        <v>44</v>
      </c>
      <c r="X857" t="s">
        <v>44</v>
      </c>
      <c r="Y857" t="s">
        <v>7502</v>
      </c>
      <c r="Z857" t="s">
        <v>501</v>
      </c>
      <c r="AA857" t="s">
        <v>4529</v>
      </c>
      <c r="AB857" t="s">
        <v>4530</v>
      </c>
      <c r="AC857" t="s">
        <v>89</v>
      </c>
      <c r="AD857" t="str">
        <f t="shared" si="13"/>
        <v>10-60</v>
      </c>
      <c r="AE857" t="str">
        <f>VLOOKUP(AD857,'Main_Sub Desc'!C:D,2,)</f>
        <v>LPC from invoicing</v>
      </c>
      <c r="AF857" t="str">
        <f>VLOOKUP(VALUE(H857),'Main_Sub Desc'!F:G,2,)</f>
        <v>Wtr Rev Late Payment</v>
      </c>
      <c r="AG857">
        <f>IFERROR(VLOOKUP(VALUE(I857),'PC Mapping'!A:F,6,),"")</f>
        <v>10469</v>
      </c>
      <c r="AH857" s="13" t="str">
        <f>VLOOKUP(AG857,'PC Mapping'!L:M,2,)</f>
        <v>Bolivar Water</v>
      </c>
    </row>
    <row r="858" spans="1:34" x14ac:dyDescent="0.2">
      <c r="A858" t="s">
        <v>7503</v>
      </c>
      <c r="B858" t="s">
        <v>7497</v>
      </c>
      <c r="C858" t="s">
        <v>4519</v>
      </c>
      <c r="D858" t="s">
        <v>4520</v>
      </c>
      <c r="E858" s="3">
        <v>45821</v>
      </c>
      <c r="F858" t="s">
        <v>44</v>
      </c>
      <c r="G858" t="s">
        <v>3742</v>
      </c>
      <c r="H858" t="s">
        <v>3716</v>
      </c>
      <c r="I858" t="s">
        <v>4534</v>
      </c>
      <c r="J858" t="s">
        <v>4522</v>
      </c>
      <c r="K858" s="2">
        <v>-6.92</v>
      </c>
      <c r="L858" t="s">
        <v>44</v>
      </c>
      <c r="M858" s="2">
        <v>-6.92</v>
      </c>
      <c r="N858" t="s">
        <v>4523</v>
      </c>
      <c r="O858" t="s">
        <v>4524</v>
      </c>
      <c r="P858" t="s">
        <v>7504</v>
      </c>
      <c r="Q858" t="s">
        <v>7505</v>
      </c>
      <c r="R858" t="s">
        <v>44</v>
      </c>
      <c r="S858" t="s">
        <v>4527</v>
      </c>
      <c r="T858" s="3">
        <v>45821</v>
      </c>
      <c r="U858" s="3">
        <v>45824</v>
      </c>
      <c r="V858" s="2">
        <v>0</v>
      </c>
      <c r="W858" t="s">
        <v>44</v>
      </c>
      <c r="X858" t="s">
        <v>44</v>
      </c>
      <c r="Y858" t="s">
        <v>7506</v>
      </c>
      <c r="Z858" t="s">
        <v>695</v>
      </c>
      <c r="AA858" t="s">
        <v>4529</v>
      </c>
      <c r="AB858" t="s">
        <v>4530</v>
      </c>
      <c r="AC858" t="s">
        <v>89</v>
      </c>
      <c r="AD858" t="str">
        <f t="shared" si="13"/>
        <v>10-60</v>
      </c>
      <c r="AE858" t="str">
        <f>VLOOKUP(AD858,'Main_Sub Desc'!C:D,2,)</f>
        <v>LPC from invoicing</v>
      </c>
      <c r="AF858" t="str">
        <f>VLOOKUP(VALUE(H858),'Main_Sub Desc'!F:G,2,)</f>
        <v>Wst Rev Late Payment</v>
      </c>
      <c r="AG858">
        <f>IFERROR(VLOOKUP(VALUE(I858),'PC Mapping'!A:F,6,),"")</f>
        <v>10514</v>
      </c>
      <c r="AH858" s="13" t="str">
        <f>VLOOKUP(AG858,'PC Mapping'!L:M,2,)</f>
        <v>Bolivar Sewer</v>
      </c>
    </row>
    <row r="859" spans="1:34" x14ac:dyDescent="0.2">
      <c r="A859" t="s">
        <v>7503</v>
      </c>
      <c r="B859" t="s">
        <v>7497</v>
      </c>
      <c r="C859" t="s">
        <v>4519</v>
      </c>
      <c r="D859" t="s">
        <v>4520</v>
      </c>
      <c r="E859" s="3">
        <v>45821</v>
      </c>
      <c r="F859" t="s">
        <v>44</v>
      </c>
      <c r="G859" t="s">
        <v>3742</v>
      </c>
      <c r="H859" t="s">
        <v>3722</v>
      </c>
      <c r="I859" t="s">
        <v>4538</v>
      </c>
      <c r="J859" t="s">
        <v>4522</v>
      </c>
      <c r="K859" s="2">
        <v>-5</v>
      </c>
      <c r="L859" t="s">
        <v>44</v>
      </c>
      <c r="M859" s="2">
        <v>-5</v>
      </c>
      <c r="N859" t="s">
        <v>4523</v>
      </c>
      <c r="O859" t="s">
        <v>4524</v>
      </c>
      <c r="P859" t="s">
        <v>7504</v>
      </c>
      <c r="Q859" t="s">
        <v>7507</v>
      </c>
      <c r="R859" t="s">
        <v>44</v>
      </c>
      <c r="S859" t="s">
        <v>4527</v>
      </c>
      <c r="T859" s="3">
        <v>45821</v>
      </c>
      <c r="U859" s="3">
        <v>45824</v>
      </c>
      <c r="V859" s="2">
        <v>0</v>
      </c>
      <c r="W859" t="s">
        <v>44</v>
      </c>
      <c r="X859" t="s">
        <v>44</v>
      </c>
      <c r="Y859" t="s">
        <v>7508</v>
      </c>
      <c r="Z859" t="s">
        <v>695</v>
      </c>
      <c r="AA859" t="s">
        <v>4529</v>
      </c>
      <c r="AB859" t="s">
        <v>4530</v>
      </c>
      <c r="AC859" t="s">
        <v>89</v>
      </c>
      <c r="AD859" t="str">
        <f t="shared" si="13"/>
        <v>10-60</v>
      </c>
      <c r="AE859" t="str">
        <f>VLOOKUP(AD859,'Main_Sub Desc'!C:D,2,)</f>
        <v>LPC from invoicing</v>
      </c>
      <c r="AF859" t="str">
        <f>VLOOKUP(VALUE(H859),'Main_Sub Desc'!F:G,2,)</f>
        <v>Wtr Rev Late Payment</v>
      </c>
      <c r="AG859">
        <f>IFERROR(VLOOKUP(VALUE(I859),'PC Mapping'!A:F,6,),"")</f>
        <v>10469</v>
      </c>
      <c r="AH859" s="13" t="str">
        <f>VLOOKUP(AG859,'PC Mapping'!L:M,2,)</f>
        <v>Bolivar Water</v>
      </c>
    </row>
    <row r="860" spans="1:34" x14ac:dyDescent="0.2">
      <c r="A860" t="s">
        <v>7509</v>
      </c>
      <c r="B860" t="s">
        <v>7497</v>
      </c>
      <c r="C860" t="s">
        <v>4519</v>
      </c>
      <c r="D860" t="s">
        <v>4520</v>
      </c>
      <c r="E860" s="3">
        <v>45821</v>
      </c>
      <c r="F860" t="s">
        <v>44</v>
      </c>
      <c r="G860" t="s">
        <v>3742</v>
      </c>
      <c r="H860" t="s">
        <v>3722</v>
      </c>
      <c r="I860" t="s">
        <v>3752</v>
      </c>
      <c r="J860" t="s">
        <v>4522</v>
      </c>
      <c r="K860" s="2">
        <v>-5</v>
      </c>
      <c r="L860" t="s">
        <v>44</v>
      </c>
      <c r="M860" s="2">
        <v>-5</v>
      </c>
      <c r="N860" t="s">
        <v>4523</v>
      </c>
      <c r="O860" t="s">
        <v>4524</v>
      </c>
      <c r="P860" t="s">
        <v>7510</v>
      </c>
      <c r="Q860" t="s">
        <v>7511</v>
      </c>
      <c r="R860" t="s">
        <v>44</v>
      </c>
      <c r="S860" t="s">
        <v>4527</v>
      </c>
      <c r="T860" s="3">
        <v>45821</v>
      </c>
      <c r="U860" s="3">
        <v>45824</v>
      </c>
      <c r="V860" s="2">
        <v>0</v>
      </c>
      <c r="W860" t="s">
        <v>44</v>
      </c>
      <c r="X860" t="s">
        <v>44</v>
      </c>
      <c r="Y860" t="s">
        <v>7512</v>
      </c>
      <c r="Z860" t="s">
        <v>7513</v>
      </c>
      <c r="AA860" t="s">
        <v>4529</v>
      </c>
      <c r="AB860" t="s">
        <v>4530</v>
      </c>
      <c r="AC860" t="s">
        <v>89</v>
      </c>
      <c r="AD860" t="str">
        <f t="shared" si="13"/>
        <v>10-60</v>
      </c>
      <c r="AE860" t="str">
        <f>VLOOKUP(AD860,'Main_Sub Desc'!C:D,2,)</f>
        <v>LPC from invoicing</v>
      </c>
      <c r="AF860" t="str">
        <f>VLOOKUP(VALUE(H860),'Main_Sub Desc'!F:G,2,)</f>
        <v>Wtr Rev Late Payment</v>
      </c>
      <c r="AG860">
        <f>IFERROR(VLOOKUP(VALUE(I860),'PC Mapping'!A:F,6,),"")</f>
        <v>10719</v>
      </c>
      <c r="AH860" s="13" t="str">
        <f>VLOOKUP(AG860,'PC Mapping'!L:M,2,)</f>
        <v>All Other Water</v>
      </c>
    </row>
    <row r="861" spans="1:34" x14ac:dyDescent="0.2">
      <c r="A861" t="s">
        <v>7514</v>
      </c>
      <c r="B861" t="s">
        <v>7515</v>
      </c>
      <c r="C861" t="s">
        <v>4519</v>
      </c>
      <c r="D861" t="s">
        <v>4520</v>
      </c>
      <c r="E861" s="3">
        <v>45825</v>
      </c>
      <c r="F861" t="s">
        <v>44</v>
      </c>
      <c r="G861" t="s">
        <v>3742</v>
      </c>
      <c r="H861" t="s">
        <v>3716</v>
      </c>
      <c r="I861" t="s">
        <v>4534</v>
      </c>
      <c r="J861" t="s">
        <v>4522</v>
      </c>
      <c r="K861" s="2">
        <v>-8.14</v>
      </c>
      <c r="L861" t="s">
        <v>44</v>
      </c>
      <c r="M861" s="2">
        <v>-8.14</v>
      </c>
      <c r="N861" t="s">
        <v>4523</v>
      </c>
      <c r="O861" t="s">
        <v>4524</v>
      </c>
      <c r="P861" t="s">
        <v>7516</v>
      </c>
      <c r="Q861" t="s">
        <v>7517</v>
      </c>
      <c r="R861" t="s">
        <v>44</v>
      </c>
      <c r="S861" t="s">
        <v>4527</v>
      </c>
      <c r="T861" s="3">
        <v>45825</v>
      </c>
      <c r="U861" s="3">
        <v>45826</v>
      </c>
      <c r="V861" s="2">
        <v>0</v>
      </c>
      <c r="W861" t="s">
        <v>44</v>
      </c>
      <c r="X861" t="s">
        <v>44</v>
      </c>
      <c r="Y861" t="s">
        <v>7518</v>
      </c>
      <c r="Z861" t="s">
        <v>7519</v>
      </c>
      <c r="AA861" t="s">
        <v>4529</v>
      </c>
      <c r="AB861" t="s">
        <v>4530</v>
      </c>
      <c r="AC861" t="s">
        <v>89</v>
      </c>
      <c r="AD861" t="str">
        <f t="shared" si="13"/>
        <v>10-60</v>
      </c>
      <c r="AE861" t="str">
        <f>VLOOKUP(AD861,'Main_Sub Desc'!C:D,2,)</f>
        <v>LPC from invoicing</v>
      </c>
      <c r="AF861" t="str">
        <f>VLOOKUP(VALUE(H861),'Main_Sub Desc'!F:G,2,)</f>
        <v>Wst Rev Late Payment</v>
      </c>
      <c r="AG861">
        <f>IFERROR(VLOOKUP(VALUE(I861),'PC Mapping'!A:F,6,),"")</f>
        <v>10514</v>
      </c>
      <c r="AH861" s="13" t="str">
        <f>VLOOKUP(AG861,'PC Mapping'!L:M,2,)</f>
        <v>Bolivar Sewer</v>
      </c>
    </row>
    <row r="862" spans="1:34" x14ac:dyDescent="0.2">
      <c r="A862" t="s">
        <v>7514</v>
      </c>
      <c r="B862" t="s">
        <v>7515</v>
      </c>
      <c r="C862" t="s">
        <v>4519</v>
      </c>
      <c r="D862" t="s">
        <v>4520</v>
      </c>
      <c r="E862" s="3">
        <v>45825</v>
      </c>
      <c r="F862" t="s">
        <v>44</v>
      </c>
      <c r="G862" t="s">
        <v>3742</v>
      </c>
      <c r="H862" t="s">
        <v>3722</v>
      </c>
      <c r="I862" t="s">
        <v>4538</v>
      </c>
      <c r="J862" t="s">
        <v>4522</v>
      </c>
      <c r="K862" s="2">
        <v>-6</v>
      </c>
      <c r="L862" t="s">
        <v>44</v>
      </c>
      <c r="M862" s="2">
        <v>-6</v>
      </c>
      <c r="N862" t="s">
        <v>4523</v>
      </c>
      <c r="O862" t="s">
        <v>4524</v>
      </c>
      <c r="P862" t="s">
        <v>7516</v>
      </c>
      <c r="Q862" t="s">
        <v>7520</v>
      </c>
      <c r="R862" t="s">
        <v>44</v>
      </c>
      <c r="S862" t="s">
        <v>4527</v>
      </c>
      <c r="T862" s="3">
        <v>45825</v>
      </c>
      <c r="U862" s="3">
        <v>45826</v>
      </c>
      <c r="V862" s="2">
        <v>0</v>
      </c>
      <c r="W862" t="s">
        <v>44</v>
      </c>
      <c r="X862" t="s">
        <v>44</v>
      </c>
      <c r="Y862" t="s">
        <v>7521</v>
      </c>
      <c r="Z862" t="s">
        <v>7519</v>
      </c>
      <c r="AA862" t="s">
        <v>4529</v>
      </c>
      <c r="AB862" t="s">
        <v>4530</v>
      </c>
      <c r="AC862" t="s">
        <v>89</v>
      </c>
      <c r="AD862" t="str">
        <f t="shared" si="13"/>
        <v>10-60</v>
      </c>
      <c r="AE862" t="str">
        <f>VLOOKUP(AD862,'Main_Sub Desc'!C:D,2,)</f>
        <v>LPC from invoicing</v>
      </c>
      <c r="AF862" t="str">
        <f>VLOOKUP(VALUE(H862),'Main_Sub Desc'!F:G,2,)</f>
        <v>Wtr Rev Late Payment</v>
      </c>
      <c r="AG862">
        <f>IFERROR(VLOOKUP(VALUE(I862),'PC Mapping'!A:F,6,),"")</f>
        <v>10469</v>
      </c>
      <c r="AH862" s="13" t="str">
        <f>VLOOKUP(AG862,'PC Mapping'!L:M,2,)</f>
        <v>Bolivar Water</v>
      </c>
    </row>
    <row r="863" spans="1:34" x14ac:dyDescent="0.2">
      <c r="A863" t="s">
        <v>7522</v>
      </c>
      <c r="B863" t="s">
        <v>7515</v>
      </c>
      <c r="C863" t="s">
        <v>4519</v>
      </c>
      <c r="D863" t="s">
        <v>4520</v>
      </c>
      <c r="E863" s="3">
        <v>45825</v>
      </c>
      <c r="F863" t="s">
        <v>44</v>
      </c>
      <c r="G863" t="s">
        <v>3742</v>
      </c>
      <c r="H863" t="s">
        <v>3722</v>
      </c>
      <c r="I863" t="s">
        <v>3752</v>
      </c>
      <c r="J863" t="s">
        <v>4522</v>
      </c>
      <c r="K863" s="2">
        <v>-5</v>
      </c>
      <c r="L863" t="s">
        <v>44</v>
      </c>
      <c r="M863" s="2">
        <v>-5</v>
      </c>
      <c r="N863" t="s">
        <v>4523</v>
      </c>
      <c r="O863" t="s">
        <v>4524</v>
      </c>
      <c r="P863" t="s">
        <v>7250</v>
      </c>
      <c r="Q863" t="s">
        <v>7523</v>
      </c>
      <c r="R863" t="s">
        <v>44</v>
      </c>
      <c r="S863" t="s">
        <v>4527</v>
      </c>
      <c r="T863" s="3">
        <v>45825</v>
      </c>
      <c r="U863" s="3">
        <v>45826</v>
      </c>
      <c r="V863" s="2">
        <v>0</v>
      </c>
      <c r="W863" t="s">
        <v>44</v>
      </c>
      <c r="X863" t="s">
        <v>44</v>
      </c>
      <c r="Y863" t="s">
        <v>7524</v>
      </c>
      <c r="Z863" t="s">
        <v>7525</v>
      </c>
      <c r="AA863" t="s">
        <v>4529</v>
      </c>
      <c r="AB863" t="s">
        <v>4530</v>
      </c>
      <c r="AC863" t="s">
        <v>89</v>
      </c>
      <c r="AD863" t="str">
        <f t="shared" si="13"/>
        <v>10-60</v>
      </c>
      <c r="AE863" t="str">
        <f>VLOOKUP(AD863,'Main_Sub Desc'!C:D,2,)</f>
        <v>LPC from invoicing</v>
      </c>
      <c r="AF863" t="str">
        <f>VLOOKUP(VALUE(H863),'Main_Sub Desc'!F:G,2,)</f>
        <v>Wtr Rev Late Payment</v>
      </c>
      <c r="AG863">
        <f>IFERROR(VLOOKUP(VALUE(I863),'PC Mapping'!A:F,6,),"")</f>
        <v>10719</v>
      </c>
      <c r="AH863" s="13" t="str">
        <f>VLOOKUP(AG863,'PC Mapping'!L:M,2,)</f>
        <v>All Other Water</v>
      </c>
    </row>
    <row r="864" spans="1:34" x14ac:dyDescent="0.2">
      <c r="A864" t="s">
        <v>7526</v>
      </c>
      <c r="B864" t="s">
        <v>7527</v>
      </c>
      <c r="C864" t="s">
        <v>4519</v>
      </c>
      <c r="D864" t="s">
        <v>4520</v>
      </c>
      <c r="E864" s="3">
        <v>45826</v>
      </c>
      <c r="F864" t="s">
        <v>44</v>
      </c>
      <c r="G864" t="s">
        <v>3742</v>
      </c>
      <c r="H864" t="s">
        <v>3722</v>
      </c>
      <c r="I864" t="s">
        <v>3752</v>
      </c>
      <c r="J864" t="s">
        <v>4522</v>
      </c>
      <c r="K864" s="2">
        <v>-5</v>
      </c>
      <c r="L864" t="s">
        <v>44</v>
      </c>
      <c r="M864" s="2">
        <v>-5</v>
      </c>
      <c r="N864" t="s">
        <v>4523</v>
      </c>
      <c r="O864" t="s">
        <v>4524</v>
      </c>
      <c r="P864" t="s">
        <v>5798</v>
      </c>
      <c r="Q864" t="s">
        <v>7528</v>
      </c>
      <c r="R864" t="s">
        <v>44</v>
      </c>
      <c r="S864" t="s">
        <v>4527</v>
      </c>
      <c r="T864" s="3">
        <v>45826</v>
      </c>
      <c r="U864" s="3">
        <v>45827</v>
      </c>
      <c r="V864" s="2">
        <v>0</v>
      </c>
      <c r="W864" t="s">
        <v>44</v>
      </c>
      <c r="X864" t="s">
        <v>44</v>
      </c>
      <c r="Y864" t="s">
        <v>7529</v>
      </c>
      <c r="Z864" t="s">
        <v>2493</v>
      </c>
      <c r="AA864" t="s">
        <v>4529</v>
      </c>
      <c r="AB864" t="s">
        <v>4530</v>
      </c>
      <c r="AC864" t="s">
        <v>89</v>
      </c>
      <c r="AD864" t="str">
        <f t="shared" si="13"/>
        <v>10-60</v>
      </c>
      <c r="AE864" t="str">
        <f>VLOOKUP(AD864,'Main_Sub Desc'!C:D,2,)</f>
        <v>LPC from invoicing</v>
      </c>
      <c r="AF864" t="str">
        <f>VLOOKUP(VALUE(H864),'Main_Sub Desc'!F:G,2,)</f>
        <v>Wtr Rev Late Payment</v>
      </c>
      <c r="AG864">
        <f>IFERROR(VLOOKUP(VALUE(I864),'PC Mapping'!A:F,6,),"")</f>
        <v>10719</v>
      </c>
      <c r="AH864" s="13" t="str">
        <f>VLOOKUP(AG864,'PC Mapping'!L:M,2,)</f>
        <v>All Other Water</v>
      </c>
    </row>
    <row r="865" spans="1:34" x14ac:dyDescent="0.2">
      <c r="A865" t="s">
        <v>7530</v>
      </c>
      <c r="B865" t="s">
        <v>7531</v>
      </c>
      <c r="C865" t="s">
        <v>4519</v>
      </c>
      <c r="D865" t="s">
        <v>4520</v>
      </c>
      <c r="E865" s="3">
        <v>45826</v>
      </c>
      <c r="F865" t="s">
        <v>44</v>
      </c>
      <c r="G865" t="s">
        <v>3742</v>
      </c>
      <c r="H865" t="s">
        <v>3722</v>
      </c>
      <c r="I865" t="s">
        <v>4538</v>
      </c>
      <c r="J865" t="s">
        <v>4522</v>
      </c>
      <c r="K865" s="2">
        <v>-5</v>
      </c>
      <c r="L865" t="s">
        <v>44</v>
      </c>
      <c r="M865" s="2">
        <v>-5</v>
      </c>
      <c r="N865" t="s">
        <v>4523</v>
      </c>
      <c r="O865" t="s">
        <v>4524</v>
      </c>
      <c r="P865" t="s">
        <v>5093</v>
      </c>
      <c r="Q865" t="s">
        <v>7532</v>
      </c>
      <c r="R865" t="s">
        <v>44</v>
      </c>
      <c r="S865" t="s">
        <v>4527</v>
      </c>
      <c r="T865" s="3">
        <v>45826</v>
      </c>
      <c r="U865" s="3">
        <v>45827</v>
      </c>
      <c r="V865" s="2">
        <v>0</v>
      </c>
      <c r="W865" t="s">
        <v>44</v>
      </c>
      <c r="X865" t="s">
        <v>44</v>
      </c>
      <c r="Y865" t="s">
        <v>7533</v>
      </c>
      <c r="Z865" t="s">
        <v>986</v>
      </c>
      <c r="AA865" t="s">
        <v>4529</v>
      </c>
      <c r="AB865" t="s">
        <v>4530</v>
      </c>
      <c r="AC865" t="s">
        <v>89</v>
      </c>
      <c r="AD865" t="str">
        <f t="shared" si="13"/>
        <v>10-60</v>
      </c>
      <c r="AE865" t="str">
        <f>VLOOKUP(AD865,'Main_Sub Desc'!C:D,2,)</f>
        <v>LPC from invoicing</v>
      </c>
      <c r="AF865" t="str">
        <f>VLOOKUP(VALUE(H865),'Main_Sub Desc'!F:G,2,)</f>
        <v>Wtr Rev Late Payment</v>
      </c>
      <c r="AG865">
        <f>IFERROR(VLOOKUP(VALUE(I865),'PC Mapping'!A:F,6,),"")</f>
        <v>10469</v>
      </c>
      <c r="AH865" s="13" t="str">
        <f>VLOOKUP(AG865,'PC Mapping'!L:M,2,)</f>
        <v>Bolivar Water</v>
      </c>
    </row>
    <row r="866" spans="1:34" x14ac:dyDescent="0.2">
      <c r="A866" t="s">
        <v>7530</v>
      </c>
      <c r="B866" t="s">
        <v>7531</v>
      </c>
      <c r="C866" t="s">
        <v>4519</v>
      </c>
      <c r="D866" t="s">
        <v>4520</v>
      </c>
      <c r="E866" s="3">
        <v>45826</v>
      </c>
      <c r="F866" t="s">
        <v>44</v>
      </c>
      <c r="G866" t="s">
        <v>3742</v>
      </c>
      <c r="H866" t="s">
        <v>3716</v>
      </c>
      <c r="I866" t="s">
        <v>4534</v>
      </c>
      <c r="J866" t="s">
        <v>4522</v>
      </c>
      <c r="K866" s="2">
        <v>-5</v>
      </c>
      <c r="L866" t="s">
        <v>44</v>
      </c>
      <c r="M866" s="2">
        <v>-5</v>
      </c>
      <c r="N866" t="s">
        <v>4523</v>
      </c>
      <c r="O866" t="s">
        <v>4524</v>
      </c>
      <c r="P866" t="s">
        <v>5093</v>
      </c>
      <c r="Q866" t="s">
        <v>7534</v>
      </c>
      <c r="R866" t="s">
        <v>44</v>
      </c>
      <c r="S866" t="s">
        <v>4527</v>
      </c>
      <c r="T866" s="3">
        <v>45826</v>
      </c>
      <c r="U866" s="3">
        <v>45827</v>
      </c>
      <c r="V866" s="2">
        <v>0</v>
      </c>
      <c r="W866" t="s">
        <v>44</v>
      </c>
      <c r="X866" t="s">
        <v>44</v>
      </c>
      <c r="Y866" t="s">
        <v>7535</v>
      </c>
      <c r="Z866" t="s">
        <v>986</v>
      </c>
      <c r="AA866" t="s">
        <v>4529</v>
      </c>
      <c r="AB866" t="s">
        <v>4530</v>
      </c>
      <c r="AC866" t="s">
        <v>89</v>
      </c>
      <c r="AD866" t="str">
        <f t="shared" si="13"/>
        <v>10-60</v>
      </c>
      <c r="AE866" t="str">
        <f>VLOOKUP(AD866,'Main_Sub Desc'!C:D,2,)</f>
        <v>LPC from invoicing</v>
      </c>
      <c r="AF866" t="str">
        <f>VLOOKUP(VALUE(H866),'Main_Sub Desc'!F:G,2,)</f>
        <v>Wst Rev Late Payment</v>
      </c>
      <c r="AG866">
        <f>IFERROR(VLOOKUP(VALUE(I866),'PC Mapping'!A:F,6,),"")</f>
        <v>10514</v>
      </c>
      <c r="AH866" s="13" t="str">
        <f>VLOOKUP(AG866,'PC Mapping'!L:M,2,)</f>
        <v>Bolivar Sewer</v>
      </c>
    </row>
    <row r="867" spans="1:34" x14ac:dyDescent="0.2">
      <c r="A867" t="s">
        <v>7536</v>
      </c>
      <c r="B867" t="s">
        <v>7527</v>
      </c>
      <c r="C867" t="s">
        <v>4519</v>
      </c>
      <c r="D867" t="s">
        <v>4520</v>
      </c>
      <c r="E867" s="3">
        <v>45826</v>
      </c>
      <c r="F867" t="s">
        <v>44</v>
      </c>
      <c r="G867" t="s">
        <v>3742</v>
      </c>
      <c r="H867" t="s">
        <v>3722</v>
      </c>
      <c r="I867" t="s">
        <v>3752</v>
      </c>
      <c r="J867" t="s">
        <v>4522</v>
      </c>
      <c r="K867" s="2">
        <v>-5</v>
      </c>
      <c r="L867" t="s">
        <v>44</v>
      </c>
      <c r="M867" s="2">
        <v>-5</v>
      </c>
      <c r="N867" t="s">
        <v>4523</v>
      </c>
      <c r="O867" t="s">
        <v>4524</v>
      </c>
      <c r="P867" t="s">
        <v>7146</v>
      </c>
      <c r="Q867" t="s">
        <v>7537</v>
      </c>
      <c r="R867" t="s">
        <v>44</v>
      </c>
      <c r="S867" t="s">
        <v>4527</v>
      </c>
      <c r="T867" s="3">
        <v>45826</v>
      </c>
      <c r="U867" s="3">
        <v>45827</v>
      </c>
      <c r="V867" s="2">
        <v>0</v>
      </c>
      <c r="W867" t="s">
        <v>44</v>
      </c>
      <c r="X867" t="s">
        <v>44</v>
      </c>
      <c r="Y867" t="s">
        <v>7538</v>
      </c>
      <c r="Z867" t="s">
        <v>7539</v>
      </c>
      <c r="AA867" t="s">
        <v>4529</v>
      </c>
      <c r="AB867" t="s">
        <v>4530</v>
      </c>
      <c r="AC867" t="s">
        <v>89</v>
      </c>
      <c r="AD867" t="str">
        <f t="shared" si="13"/>
        <v>10-60</v>
      </c>
      <c r="AE867" t="str">
        <f>VLOOKUP(AD867,'Main_Sub Desc'!C:D,2,)</f>
        <v>LPC from invoicing</v>
      </c>
      <c r="AF867" t="str">
        <f>VLOOKUP(VALUE(H867),'Main_Sub Desc'!F:G,2,)</f>
        <v>Wtr Rev Late Payment</v>
      </c>
      <c r="AG867">
        <f>IFERROR(VLOOKUP(VALUE(I867),'PC Mapping'!A:F,6,),"")</f>
        <v>10719</v>
      </c>
      <c r="AH867" s="13" t="str">
        <f>VLOOKUP(AG867,'PC Mapping'!L:M,2,)</f>
        <v>All Other Water</v>
      </c>
    </row>
    <row r="868" spans="1:34" x14ac:dyDescent="0.2">
      <c r="A868" t="s">
        <v>7540</v>
      </c>
      <c r="B868" t="s">
        <v>7527</v>
      </c>
      <c r="C868" t="s">
        <v>4519</v>
      </c>
      <c r="D868" t="s">
        <v>4520</v>
      </c>
      <c r="E868" s="3">
        <v>45826</v>
      </c>
      <c r="F868" t="s">
        <v>44</v>
      </c>
      <c r="G868" t="s">
        <v>3742</v>
      </c>
      <c r="H868" t="s">
        <v>3722</v>
      </c>
      <c r="I868" t="s">
        <v>4538</v>
      </c>
      <c r="J868" t="s">
        <v>4522</v>
      </c>
      <c r="K868" s="2">
        <v>-5</v>
      </c>
      <c r="L868" t="s">
        <v>44</v>
      </c>
      <c r="M868" s="2">
        <v>-5</v>
      </c>
      <c r="N868" t="s">
        <v>4523</v>
      </c>
      <c r="O868" t="s">
        <v>4524</v>
      </c>
      <c r="P868" t="s">
        <v>4978</v>
      </c>
      <c r="Q868" t="s">
        <v>7541</v>
      </c>
      <c r="R868" t="s">
        <v>44</v>
      </c>
      <c r="S868" t="s">
        <v>4527</v>
      </c>
      <c r="T868" s="3">
        <v>45826</v>
      </c>
      <c r="U868" s="3">
        <v>45827</v>
      </c>
      <c r="V868" s="2">
        <v>0</v>
      </c>
      <c r="W868" t="s">
        <v>44</v>
      </c>
      <c r="X868" t="s">
        <v>44</v>
      </c>
      <c r="Y868" t="s">
        <v>7542</v>
      </c>
      <c r="Z868" t="s">
        <v>1043</v>
      </c>
      <c r="AA868" t="s">
        <v>4529</v>
      </c>
      <c r="AB868" t="s">
        <v>4530</v>
      </c>
      <c r="AC868" t="s">
        <v>89</v>
      </c>
      <c r="AD868" t="str">
        <f t="shared" si="13"/>
        <v>10-60</v>
      </c>
      <c r="AE868" t="str">
        <f>VLOOKUP(AD868,'Main_Sub Desc'!C:D,2,)</f>
        <v>LPC from invoicing</v>
      </c>
      <c r="AF868" t="str">
        <f>VLOOKUP(VALUE(H868),'Main_Sub Desc'!F:G,2,)</f>
        <v>Wtr Rev Late Payment</v>
      </c>
      <c r="AG868">
        <f>IFERROR(VLOOKUP(VALUE(I868),'PC Mapping'!A:F,6,),"")</f>
        <v>10469</v>
      </c>
      <c r="AH868" s="13" t="str">
        <f>VLOOKUP(AG868,'PC Mapping'!L:M,2,)</f>
        <v>Bolivar Water</v>
      </c>
    </row>
    <row r="869" spans="1:34" x14ac:dyDescent="0.2">
      <c r="A869" t="s">
        <v>7540</v>
      </c>
      <c r="B869" t="s">
        <v>7527</v>
      </c>
      <c r="C869" t="s">
        <v>4519</v>
      </c>
      <c r="D869" t="s">
        <v>4520</v>
      </c>
      <c r="E869" s="3">
        <v>45826</v>
      </c>
      <c r="F869" t="s">
        <v>44</v>
      </c>
      <c r="G869" t="s">
        <v>3742</v>
      </c>
      <c r="H869" t="s">
        <v>3716</v>
      </c>
      <c r="I869" t="s">
        <v>4534</v>
      </c>
      <c r="J869" t="s">
        <v>4522</v>
      </c>
      <c r="K869" s="2">
        <v>-5</v>
      </c>
      <c r="L869" t="s">
        <v>44</v>
      </c>
      <c r="M869" s="2">
        <v>-5</v>
      </c>
      <c r="N869" t="s">
        <v>4523</v>
      </c>
      <c r="O869" t="s">
        <v>4524</v>
      </c>
      <c r="P869" t="s">
        <v>4978</v>
      </c>
      <c r="Q869" t="s">
        <v>7543</v>
      </c>
      <c r="R869" t="s">
        <v>44</v>
      </c>
      <c r="S869" t="s">
        <v>4527</v>
      </c>
      <c r="T869" s="3">
        <v>45826</v>
      </c>
      <c r="U869" s="3">
        <v>45827</v>
      </c>
      <c r="V869" s="2">
        <v>0</v>
      </c>
      <c r="W869" t="s">
        <v>44</v>
      </c>
      <c r="X869" t="s">
        <v>44</v>
      </c>
      <c r="Y869" t="s">
        <v>7544</v>
      </c>
      <c r="Z869" t="s">
        <v>1043</v>
      </c>
      <c r="AA869" t="s">
        <v>4529</v>
      </c>
      <c r="AB869" t="s">
        <v>4530</v>
      </c>
      <c r="AC869" t="s">
        <v>89</v>
      </c>
      <c r="AD869" t="str">
        <f t="shared" si="13"/>
        <v>10-60</v>
      </c>
      <c r="AE869" t="str">
        <f>VLOOKUP(AD869,'Main_Sub Desc'!C:D,2,)</f>
        <v>LPC from invoicing</v>
      </c>
      <c r="AF869" t="str">
        <f>VLOOKUP(VALUE(H869),'Main_Sub Desc'!F:G,2,)</f>
        <v>Wst Rev Late Payment</v>
      </c>
      <c r="AG869">
        <f>IFERROR(VLOOKUP(VALUE(I869),'PC Mapping'!A:F,6,),"")</f>
        <v>10514</v>
      </c>
      <c r="AH869" s="13" t="str">
        <f>VLOOKUP(AG869,'PC Mapping'!L:M,2,)</f>
        <v>Bolivar Sewer</v>
      </c>
    </row>
    <row r="870" spans="1:34" x14ac:dyDescent="0.2">
      <c r="A870" t="s">
        <v>7545</v>
      </c>
      <c r="B870" t="s">
        <v>7527</v>
      </c>
      <c r="C870" t="s">
        <v>4519</v>
      </c>
      <c r="D870" t="s">
        <v>4520</v>
      </c>
      <c r="E870" s="3">
        <v>45826</v>
      </c>
      <c r="F870" t="s">
        <v>44</v>
      </c>
      <c r="G870" t="s">
        <v>3742</v>
      </c>
      <c r="H870" t="s">
        <v>3722</v>
      </c>
      <c r="I870" t="s">
        <v>3752</v>
      </c>
      <c r="J870" t="s">
        <v>4522</v>
      </c>
      <c r="K870" s="2">
        <v>-5</v>
      </c>
      <c r="L870" t="s">
        <v>44</v>
      </c>
      <c r="M870" s="2">
        <v>-5</v>
      </c>
      <c r="N870" t="s">
        <v>4523</v>
      </c>
      <c r="O870" t="s">
        <v>4524</v>
      </c>
      <c r="P870" t="s">
        <v>7546</v>
      </c>
      <c r="Q870" t="s">
        <v>7547</v>
      </c>
      <c r="R870" t="s">
        <v>44</v>
      </c>
      <c r="S870" t="s">
        <v>4527</v>
      </c>
      <c r="T870" s="3">
        <v>45826</v>
      </c>
      <c r="U870" s="3">
        <v>45827</v>
      </c>
      <c r="V870" s="2">
        <v>0</v>
      </c>
      <c r="W870" t="s">
        <v>44</v>
      </c>
      <c r="X870" t="s">
        <v>44</v>
      </c>
      <c r="Y870" t="s">
        <v>7548</v>
      </c>
      <c r="Z870" t="s">
        <v>7549</v>
      </c>
      <c r="AA870" t="s">
        <v>4529</v>
      </c>
      <c r="AB870" t="s">
        <v>4530</v>
      </c>
      <c r="AC870" t="s">
        <v>89</v>
      </c>
      <c r="AD870" t="str">
        <f t="shared" si="13"/>
        <v>10-60</v>
      </c>
      <c r="AE870" t="str">
        <f>VLOOKUP(AD870,'Main_Sub Desc'!C:D,2,)</f>
        <v>LPC from invoicing</v>
      </c>
      <c r="AF870" t="str">
        <f>VLOOKUP(VALUE(H870),'Main_Sub Desc'!F:G,2,)</f>
        <v>Wtr Rev Late Payment</v>
      </c>
      <c r="AG870">
        <f>IFERROR(VLOOKUP(VALUE(I870),'PC Mapping'!A:F,6,),"")</f>
        <v>10719</v>
      </c>
      <c r="AH870" s="13" t="str">
        <f>VLOOKUP(AG870,'PC Mapping'!L:M,2,)</f>
        <v>All Other Water</v>
      </c>
    </row>
    <row r="871" spans="1:34" x14ac:dyDescent="0.2">
      <c r="A871" t="s">
        <v>7550</v>
      </c>
      <c r="B871" t="s">
        <v>7531</v>
      </c>
      <c r="C871" t="s">
        <v>4519</v>
      </c>
      <c r="D871" t="s">
        <v>4520</v>
      </c>
      <c r="E871" s="3">
        <v>45826</v>
      </c>
      <c r="F871" t="s">
        <v>44</v>
      </c>
      <c r="G871" t="s">
        <v>3742</v>
      </c>
      <c r="H871" t="s">
        <v>3722</v>
      </c>
      <c r="I871" t="s">
        <v>3752</v>
      </c>
      <c r="J871" t="s">
        <v>4522</v>
      </c>
      <c r="K871" s="2">
        <v>-6.15</v>
      </c>
      <c r="L871" t="s">
        <v>44</v>
      </c>
      <c r="M871" s="2">
        <v>-6.15</v>
      </c>
      <c r="N871" t="s">
        <v>4523</v>
      </c>
      <c r="O871" t="s">
        <v>4524</v>
      </c>
      <c r="P871" t="s">
        <v>5813</v>
      </c>
      <c r="Q871" t="s">
        <v>7551</v>
      </c>
      <c r="R871" t="s">
        <v>44</v>
      </c>
      <c r="S871" t="s">
        <v>4527</v>
      </c>
      <c r="T871" s="3">
        <v>45826</v>
      </c>
      <c r="U871" s="3">
        <v>45827</v>
      </c>
      <c r="V871" s="2">
        <v>0</v>
      </c>
      <c r="W871" t="s">
        <v>44</v>
      </c>
      <c r="X871" t="s">
        <v>44</v>
      </c>
      <c r="Y871" t="s">
        <v>7552</v>
      </c>
      <c r="Z871" t="s">
        <v>7553</v>
      </c>
      <c r="AA871" t="s">
        <v>4529</v>
      </c>
      <c r="AB871" t="s">
        <v>4530</v>
      </c>
      <c r="AC871" t="s">
        <v>89</v>
      </c>
      <c r="AD871" t="str">
        <f t="shared" si="13"/>
        <v>10-60</v>
      </c>
      <c r="AE871" t="str">
        <f>VLOOKUP(AD871,'Main_Sub Desc'!C:D,2,)</f>
        <v>LPC from invoicing</v>
      </c>
      <c r="AF871" t="str">
        <f>VLOOKUP(VALUE(H871),'Main_Sub Desc'!F:G,2,)</f>
        <v>Wtr Rev Late Payment</v>
      </c>
      <c r="AG871">
        <f>IFERROR(VLOOKUP(VALUE(I871),'PC Mapping'!A:F,6,),"")</f>
        <v>10719</v>
      </c>
      <c r="AH871" s="13" t="str">
        <f>VLOOKUP(AG871,'PC Mapping'!L:M,2,)</f>
        <v>All Other Water</v>
      </c>
    </row>
    <row r="872" spans="1:34" x14ac:dyDescent="0.2">
      <c r="A872" t="s">
        <v>7554</v>
      </c>
      <c r="B872" t="s">
        <v>7531</v>
      </c>
      <c r="C872" t="s">
        <v>4519</v>
      </c>
      <c r="D872" t="s">
        <v>4520</v>
      </c>
      <c r="E872" s="3">
        <v>45826</v>
      </c>
      <c r="F872" t="s">
        <v>44</v>
      </c>
      <c r="G872" t="s">
        <v>3742</v>
      </c>
      <c r="H872" t="s">
        <v>3722</v>
      </c>
      <c r="I872" t="s">
        <v>3752</v>
      </c>
      <c r="J872" t="s">
        <v>4522</v>
      </c>
      <c r="K872" s="2">
        <v>-5</v>
      </c>
      <c r="L872" t="s">
        <v>44</v>
      </c>
      <c r="M872" s="2">
        <v>-5</v>
      </c>
      <c r="N872" t="s">
        <v>4523</v>
      </c>
      <c r="O872" t="s">
        <v>4524</v>
      </c>
      <c r="P872" t="s">
        <v>7555</v>
      </c>
      <c r="Q872" t="s">
        <v>7556</v>
      </c>
      <c r="R872" t="s">
        <v>44</v>
      </c>
      <c r="S872" t="s">
        <v>4527</v>
      </c>
      <c r="T872" s="3">
        <v>45826</v>
      </c>
      <c r="U872" s="3">
        <v>45827</v>
      </c>
      <c r="V872" s="2">
        <v>0</v>
      </c>
      <c r="W872" t="s">
        <v>44</v>
      </c>
      <c r="X872" t="s">
        <v>44</v>
      </c>
      <c r="Y872" t="s">
        <v>7557</v>
      </c>
      <c r="Z872" t="s">
        <v>3092</v>
      </c>
      <c r="AA872" t="s">
        <v>4529</v>
      </c>
      <c r="AB872" t="s">
        <v>4530</v>
      </c>
      <c r="AC872" t="s">
        <v>89</v>
      </c>
      <c r="AD872" t="str">
        <f t="shared" si="13"/>
        <v>10-60</v>
      </c>
      <c r="AE872" t="str">
        <f>VLOOKUP(AD872,'Main_Sub Desc'!C:D,2,)</f>
        <v>LPC from invoicing</v>
      </c>
      <c r="AF872" t="str">
        <f>VLOOKUP(VALUE(H872),'Main_Sub Desc'!F:G,2,)</f>
        <v>Wtr Rev Late Payment</v>
      </c>
      <c r="AG872">
        <f>IFERROR(VLOOKUP(VALUE(I872),'PC Mapping'!A:F,6,),"")</f>
        <v>10719</v>
      </c>
      <c r="AH872" s="13" t="str">
        <f>VLOOKUP(AG872,'PC Mapping'!L:M,2,)</f>
        <v>All Other Water</v>
      </c>
    </row>
    <row r="873" spans="1:34" x14ac:dyDescent="0.2">
      <c r="A873" t="s">
        <v>7558</v>
      </c>
      <c r="B873" t="s">
        <v>7527</v>
      </c>
      <c r="C873" t="s">
        <v>4519</v>
      </c>
      <c r="D873" t="s">
        <v>4520</v>
      </c>
      <c r="E873" s="3">
        <v>45826</v>
      </c>
      <c r="F873" t="s">
        <v>44</v>
      </c>
      <c r="G873" t="s">
        <v>3742</v>
      </c>
      <c r="H873" t="s">
        <v>3722</v>
      </c>
      <c r="I873" t="s">
        <v>3752</v>
      </c>
      <c r="J873" t="s">
        <v>4522</v>
      </c>
      <c r="K873" s="2">
        <v>-5</v>
      </c>
      <c r="L873" t="s">
        <v>44</v>
      </c>
      <c r="M873" s="2">
        <v>-5</v>
      </c>
      <c r="N873" t="s">
        <v>4523</v>
      </c>
      <c r="O873" t="s">
        <v>4524</v>
      </c>
      <c r="P873" t="s">
        <v>7559</v>
      </c>
      <c r="Q873" t="s">
        <v>7560</v>
      </c>
      <c r="R873" t="s">
        <v>44</v>
      </c>
      <c r="S873" t="s">
        <v>4527</v>
      </c>
      <c r="T873" s="3">
        <v>45826</v>
      </c>
      <c r="U873" s="3">
        <v>45827</v>
      </c>
      <c r="V873" s="2">
        <v>0</v>
      </c>
      <c r="W873" t="s">
        <v>44</v>
      </c>
      <c r="X873" t="s">
        <v>44</v>
      </c>
      <c r="Y873" t="s">
        <v>7561</v>
      </c>
      <c r="Z873" t="s">
        <v>2279</v>
      </c>
      <c r="AA873" t="s">
        <v>4529</v>
      </c>
      <c r="AB873" t="s">
        <v>4530</v>
      </c>
      <c r="AC873" t="s">
        <v>89</v>
      </c>
      <c r="AD873" t="str">
        <f t="shared" si="13"/>
        <v>10-60</v>
      </c>
      <c r="AE873" t="str">
        <f>VLOOKUP(AD873,'Main_Sub Desc'!C:D,2,)</f>
        <v>LPC from invoicing</v>
      </c>
      <c r="AF873" t="str">
        <f>VLOOKUP(VALUE(H873),'Main_Sub Desc'!F:G,2,)</f>
        <v>Wtr Rev Late Payment</v>
      </c>
      <c r="AG873">
        <f>IFERROR(VLOOKUP(VALUE(I873),'PC Mapping'!A:F,6,),"")</f>
        <v>10719</v>
      </c>
      <c r="AH873" s="13" t="str">
        <f>VLOOKUP(AG873,'PC Mapping'!L:M,2,)</f>
        <v>All Other Water</v>
      </c>
    </row>
    <row r="874" spans="1:34" x14ac:dyDescent="0.2">
      <c r="A874" t="s">
        <v>7562</v>
      </c>
      <c r="B874" t="s">
        <v>7531</v>
      </c>
      <c r="C874" t="s">
        <v>4519</v>
      </c>
      <c r="D874" t="s">
        <v>4520</v>
      </c>
      <c r="E874" s="3">
        <v>45826</v>
      </c>
      <c r="F874" t="s">
        <v>44</v>
      </c>
      <c r="G874" t="s">
        <v>3742</v>
      </c>
      <c r="H874" t="s">
        <v>3716</v>
      </c>
      <c r="I874" t="s">
        <v>4534</v>
      </c>
      <c r="J874" t="s">
        <v>4522</v>
      </c>
      <c r="K874" s="2">
        <v>-5</v>
      </c>
      <c r="L874" t="s">
        <v>44</v>
      </c>
      <c r="M874" s="2">
        <v>-5</v>
      </c>
      <c r="N874" t="s">
        <v>4523</v>
      </c>
      <c r="O874" t="s">
        <v>4524</v>
      </c>
      <c r="P874" t="s">
        <v>7563</v>
      </c>
      <c r="Q874" t="s">
        <v>7564</v>
      </c>
      <c r="R874" t="s">
        <v>44</v>
      </c>
      <c r="S874" t="s">
        <v>4527</v>
      </c>
      <c r="T874" s="3">
        <v>45826</v>
      </c>
      <c r="U874" s="3">
        <v>45827</v>
      </c>
      <c r="V874" s="2">
        <v>0</v>
      </c>
      <c r="W874" t="s">
        <v>44</v>
      </c>
      <c r="X874" t="s">
        <v>44</v>
      </c>
      <c r="Y874" t="s">
        <v>7565</v>
      </c>
      <c r="Z874" t="s">
        <v>404</v>
      </c>
      <c r="AA874" t="s">
        <v>4529</v>
      </c>
      <c r="AB874" t="s">
        <v>4530</v>
      </c>
      <c r="AC874" t="s">
        <v>89</v>
      </c>
      <c r="AD874" t="str">
        <f t="shared" si="13"/>
        <v>10-60</v>
      </c>
      <c r="AE874" t="str">
        <f>VLOOKUP(AD874,'Main_Sub Desc'!C:D,2,)</f>
        <v>LPC from invoicing</v>
      </c>
      <c r="AF874" t="str">
        <f>VLOOKUP(VALUE(H874),'Main_Sub Desc'!F:G,2,)</f>
        <v>Wst Rev Late Payment</v>
      </c>
      <c r="AG874">
        <f>IFERROR(VLOOKUP(VALUE(I874),'PC Mapping'!A:F,6,),"")</f>
        <v>10514</v>
      </c>
      <c r="AH874" s="13" t="str">
        <f>VLOOKUP(AG874,'PC Mapping'!L:M,2,)</f>
        <v>Bolivar Sewer</v>
      </c>
    </row>
    <row r="875" spans="1:34" x14ac:dyDescent="0.2">
      <c r="A875" t="s">
        <v>7562</v>
      </c>
      <c r="B875" t="s">
        <v>7531</v>
      </c>
      <c r="C875" t="s">
        <v>4519</v>
      </c>
      <c r="D875" t="s">
        <v>4520</v>
      </c>
      <c r="E875" s="3">
        <v>45826</v>
      </c>
      <c r="F875" t="s">
        <v>44</v>
      </c>
      <c r="G875" t="s">
        <v>3742</v>
      </c>
      <c r="H875" t="s">
        <v>3722</v>
      </c>
      <c r="I875" t="s">
        <v>4538</v>
      </c>
      <c r="J875" t="s">
        <v>4522</v>
      </c>
      <c r="K875" s="2">
        <v>-5</v>
      </c>
      <c r="L875" t="s">
        <v>44</v>
      </c>
      <c r="M875" s="2">
        <v>-5</v>
      </c>
      <c r="N875" t="s">
        <v>4523</v>
      </c>
      <c r="O875" t="s">
        <v>4524</v>
      </c>
      <c r="P875" t="s">
        <v>7563</v>
      </c>
      <c r="Q875" t="s">
        <v>7566</v>
      </c>
      <c r="R875" t="s">
        <v>44</v>
      </c>
      <c r="S875" t="s">
        <v>4527</v>
      </c>
      <c r="T875" s="3">
        <v>45826</v>
      </c>
      <c r="U875" s="3">
        <v>45827</v>
      </c>
      <c r="V875" s="2">
        <v>0</v>
      </c>
      <c r="W875" t="s">
        <v>44</v>
      </c>
      <c r="X875" t="s">
        <v>44</v>
      </c>
      <c r="Y875" t="s">
        <v>7567</v>
      </c>
      <c r="Z875" t="s">
        <v>404</v>
      </c>
      <c r="AA875" t="s">
        <v>4529</v>
      </c>
      <c r="AB875" t="s">
        <v>4530</v>
      </c>
      <c r="AC875" t="s">
        <v>89</v>
      </c>
      <c r="AD875" t="str">
        <f t="shared" si="13"/>
        <v>10-60</v>
      </c>
      <c r="AE875" t="str">
        <f>VLOOKUP(AD875,'Main_Sub Desc'!C:D,2,)</f>
        <v>LPC from invoicing</v>
      </c>
      <c r="AF875" t="str">
        <f>VLOOKUP(VALUE(H875),'Main_Sub Desc'!F:G,2,)</f>
        <v>Wtr Rev Late Payment</v>
      </c>
      <c r="AG875">
        <f>IFERROR(VLOOKUP(VALUE(I875),'PC Mapping'!A:F,6,),"")</f>
        <v>10469</v>
      </c>
      <c r="AH875" s="13" t="str">
        <f>VLOOKUP(AG875,'PC Mapping'!L:M,2,)</f>
        <v>Bolivar Water</v>
      </c>
    </row>
    <row r="876" spans="1:34" x14ac:dyDescent="0.2">
      <c r="A876" t="s">
        <v>7568</v>
      </c>
      <c r="B876" t="s">
        <v>7527</v>
      </c>
      <c r="C876" t="s">
        <v>4519</v>
      </c>
      <c r="D876" t="s">
        <v>4520</v>
      </c>
      <c r="E876" s="3">
        <v>45826</v>
      </c>
      <c r="F876" t="s">
        <v>44</v>
      </c>
      <c r="G876" t="s">
        <v>3742</v>
      </c>
      <c r="H876" t="s">
        <v>3722</v>
      </c>
      <c r="I876" t="s">
        <v>3752</v>
      </c>
      <c r="J876" t="s">
        <v>4522</v>
      </c>
      <c r="K876" s="2">
        <v>-5</v>
      </c>
      <c r="L876" t="s">
        <v>44</v>
      </c>
      <c r="M876" s="2">
        <v>-5</v>
      </c>
      <c r="N876" t="s">
        <v>4523</v>
      </c>
      <c r="O876" t="s">
        <v>4524</v>
      </c>
      <c r="P876" t="s">
        <v>7569</v>
      </c>
      <c r="Q876" t="s">
        <v>7570</v>
      </c>
      <c r="R876" t="s">
        <v>44</v>
      </c>
      <c r="S876" t="s">
        <v>4527</v>
      </c>
      <c r="T876" s="3">
        <v>45826</v>
      </c>
      <c r="U876" s="3">
        <v>45827</v>
      </c>
      <c r="V876" s="2">
        <v>0</v>
      </c>
      <c r="W876" t="s">
        <v>44</v>
      </c>
      <c r="X876" t="s">
        <v>44</v>
      </c>
      <c r="Y876" t="s">
        <v>7571</v>
      </c>
      <c r="Z876" t="s">
        <v>7572</v>
      </c>
      <c r="AA876" t="s">
        <v>4529</v>
      </c>
      <c r="AB876" t="s">
        <v>4530</v>
      </c>
      <c r="AC876" t="s">
        <v>89</v>
      </c>
      <c r="AD876" t="str">
        <f t="shared" si="13"/>
        <v>10-60</v>
      </c>
      <c r="AE876" t="str">
        <f>VLOOKUP(AD876,'Main_Sub Desc'!C:D,2,)</f>
        <v>LPC from invoicing</v>
      </c>
      <c r="AF876" t="str">
        <f>VLOOKUP(VALUE(H876),'Main_Sub Desc'!F:G,2,)</f>
        <v>Wtr Rev Late Payment</v>
      </c>
      <c r="AG876">
        <f>IFERROR(VLOOKUP(VALUE(I876),'PC Mapping'!A:F,6,),"")</f>
        <v>10719</v>
      </c>
      <c r="AH876" s="13" t="str">
        <f>VLOOKUP(AG876,'PC Mapping'!L:M,2,)</f>
        <v>All Other Water</v>
      </c>
    </row>
    <row r="877" spans="1:34" x14ac:dyDescent="0.2">
      <c r="A877" t="s">
        <v>7573</v>
      </c>
      <c r="B877" t="s">
        <v>7527</v>
      </c>
      <c r="C877" t="s">
        <v>4519</v>
      </c>
      <c r="D877" t="s">
        <v>4520</v>
      </c>
      <c r="E877" s="3">
        <v>45826</v>
      </c>
      <c r="F877" t="s">
        <v>44</v>
      </c>
      <c r="G877" t="s">
        <v>3742</v>
      </c>
      <c r="H877" t="s">
        <v>3722</v>
      </c>
      <c r="I877" t="s">
        <v>3752</v>
      </c>
      <c r="J877" t="s">
        <v>4522</v>
      </c>
      <c r="K877" s="2">
        <v>-5</v>
      </c>
      <c r="L877" t="s">
        <v>44</v>
      </c>
      <c r="M877" s="2">
        <v>-5</v>
      </c>
      <c r="N877" t="s">
        <v>4523</v>
      </c>
      <c r="O877" t="s">
        <v>4524</v>
      </c>
      <c r="P877" t="s">
        <v>7574</v>
      </c>
      <c r="Q877" t="s">
        <v>7575</v>
      </c>
      <c r="R877" t="s">
        <v>44</v>
      </c>
      <c r="S877" t="s">
        <v>4527</v>
      </c>
      <c r="T877" s="3">
        <v>45826</v>
      </c>
      <c r="U877" s="3">
        <v>45827</v>
      </c>
      <c r="V877" s="2">
        <v>0</v>
      </c>
      <c r="W877" t="s">
        <v>44</v>
      </c>
      <c r="X877" t="s">
        <v>44</v>
      </c>
      <c r="Y877" t="s">
        <v>7576</v>
      </c>
      <c r="Z877" t="s">
        <v>2114</v>
      </c>
      <c r="AA877" t="s">
        <v>4529</v>
      </c>
      <c r="AB877" t="s">
        <v>4530</v>
      </c>
      <c r="AC877" t="s">
        <v>89</v>
      </c>
      <c r="AD877" t="str">
        <f t="shared" si="13"/>
        <v>10-60</v>
      </c>
      <c r="AE877" t="str">
        <f>VLOOKUP(AD877,'Main_Sub Desc'!C:D,2,)</f>
        <v>LPC from invoicing</v>
      </c>
      <c r="AF877" t="str">
        <f>VLOOKUP(VALUE(H877),'Main_Sub Desc'!F:G,2,)</f>
        <v>Wtr Rev Late Payment</v>
      </c>
      <c r="AG877">
        <f>IFERROR(VLOOKUP(VALUE(I877),'PC Mapping'!A:F,6,),"")</f>
        <v>10719</v>
      </c>
      <c r="AH877" s="13" t="str">
        <f>VLOOKUP(AG877,'PC Mapping'!L:M,2,)</f>
        <v>All Other Water</v>
      </c>
    </row>
    <row r="878" spans="1:34" x14ac:dyDescent="0.2">
      <c r="A878" t="s">
        <v>7577</v>
      </c>
      <c r="B878" t="s">
        <v>7578</v>
      </c>
      <c r="C878" t="s">
        <v>4519</v>
      </c>
      <c r="D878" t="s">
        <v>4520</v>
      </c>
      <c r="E878" s="3">
        <v>45827</v>
      </c>
      <c r="F878" t="s">
        <v>44</v>
      </c>
      <c r="G878" t="s">
        <v>3742</v>
      </c>
      <c r="H878" t="s">
        <v>3716</v>
      </c>
      <c r="I878" t="s">
        <v>4534</v>
      </c>
      <c r="J878" t="s">
        <v>4522</v>
      </c>
      <c r="K878" s="2">
        <v>-17.78</v>
      </c>
      <c r="L878" t="s">
        <v>44</v>
      </c>
      <c r="M878" s="2">
        <v>-17.78</v>
      </c>
      <c r="N878" t="s">
        <v>4523</v>
      </c>
      <c r="O878" t="s">
        <v>4524</v>
      </c>
      <c r="P878" t="s">
        <v>7579</v>
      </c>
      <c r="Q878" t="s">
        <v>7580</v>
      </c>
      <c r="R878" t="s">
        <v>44</v>
      </c>
      <c r="S878" t="s">
        <v>4527</v>
      </c>
      <c r="T878" s="3">
        <v>45827</v>
      </c>
      <c r="U878" s="3">
        <v>45828</v>
      </c>
      <c r="V878" s="2">
        <v>0</v>
      </c>
      <c r="W878" t="s">
        <v>44</v>
      </c>
      <c r="X878" t="s">
        <v>44</v>
      </c>
      <c r="Y878" t="s">
        <v>7581</v>
      </c>
      <c r="Z878" t="s">
        <v>594</v>
      </c>
      <c r="AA878" t="s">
        <v>4529</v>
      </c>
      <c r="AB878" t="s">
        <v>4530</v>
      </c>
      <c r="AC878" t="s">
        <v>89</v>
      </c>
      <c r="AD878" t="str">
        <f t="shared" si="13"/>
        <v>10-60</v>
      </c>
      <c r="AE878" t="str">
        <f>VLOOKUP(AD878,'Main_Sub Desc'!C:D,2,)</f>
        <v>LPC from invoicing</v>
      </c>
      <c r="AF878" t="str">
        <f>VLOOKUP(VALUE(H878),'Main_Sub Desc'!F:G,2,)</f>
        <v>Wst Rev Late Payment</v>
      </c>
      <c r="AG878">
        <f>IFERROR(VLOOKUP(VALUE(I878),'PC Mapping'!A:F,6,),"")</f>
        <v>10514</v>
      </c>
      <c r="AH878" s="13" t="str">
        <f>VLOOKUP(AG878,'PC Mapping'!L:M,2,)</f>
        <v>Bolivar Sewer</v>
      </c>
    </row>
    <row r="879" spans="1:34" x14ac:dyDescent="0.2">
      <c r="A879" t="s">
        <v>7577</v>
      </c>
      <c r="B879" t="s">
        <v>7578</v>
      </c>
      <c r="C879" t="s">
        <v>4519</v>
      </c>
      <c r="D879" t="s">
        <v>4520</v>
      </c>
      <c r="E879" s="3">
        <v>45827</v>
      </c>
      <c r="F879" t="s">
        <v>44</v>
      </c>
      <c r="G879" t="s">
        <v>3742</v>
      </c>
      <c r="H879" t="s">
        <v>3722</v>
      </c>
      <c r="I879" t="s">
        <v>4538</v>
      </c>
      <c r="J879" t="s">
        <v>4522</v>
      </c>
      <c r="K879" s="2">
        <v>-11.36</v>
      </c>
      <c r="L879" t="s">
        <v>44</v>
      </c>
      <c r="M879" s="2">
        <v>-11.36</v>
      </c>
      <c r="N879" t="s">
        <v>4523</v>
      </c>
      <c r="O879" t="s">
        <v>4524</v>
      </c>
      <c r="P879" t="s">
        <v>7579</v>
      </c>
      <c r="Q879" t="s">
        <v>7582</v>
      </c>
      <c r="R879" t="s">
        <v>44</v>
      </c>
      <c r="S879" t="s">
        <v>4527</v>
      </c>
      <c r="T879" s="3">
        <v>45827</v>
      </c>
      <c r="U879" s="3">
        <v>45828</v>
      </c>
      <c r="V879" s="2">
        <v>0</v>
      </c>
      <c r="W879" t="s">
        <v>44</v>
      </c>
      <c r="X879" t="s">
        <v>44</v>
      </c>
      <c r="Y879" t="s">
        <v>7583</v>
      </c>
      <c r="Z879" t="s">
        <v>594</v>
      </c>
      <c r="AA879" t="s">
        <v>4529</v>
      </c>
      <c r="AB879" t="s">
        <v>4530</v>
      </c>
      <c r="AC879" t="s">
        <v>89</v>
      </c>
      <c r="AD879" t="str">
        <f t="shared" si="13"/>
        <v>10-60</v>
      </c>
      <c r="AE879" t="str">
        <f>VLOOKUP(AD879,'Main_Sub Desc'!C:D,2,)</f>
        <v>LPC from invoicing</v>
      </c>
      <c r="AF879" t="str">
        <f>VLOOKUP(VALUE(H879),'Main_Sub Desc'!F:G,2,)</f>
        <v>Wtr Rev Late Payment</v>
      </c>
      <c r="AG879">
        <f>IFERROR(VLOOKUP(VALUE(I879),'PC Mapping'!A:F,6,),"")</f>
        <v>10469</v>
      </c>
      <c r="AH879" s="13" t="str">
        <f>VLOOKUP(AG879,'PC Mapping'!L:M,2,)</f>
        <v>Bolivar Water</v>
      </c>
    </row>
    <row r="880" spans="1:34" x14ac:dyDescent="0.2">
      <c r="A880" t="s">
        <v>7584</v>
      </c>
      <c r="B880" t="s">
        <v>7578</v>
      </c>
      <c r="C880" t="s">
        <v>4519</v>
      </c>
      <c r="D880" t="s">
        <v>4520</v>
      </c>
      <c r="E880" s="3">
        <v>45827</v>
      </c>
      <c r="F880" t="s">
        <v>44</v>
      </c>
      <c r="G880" t="s">
        <v>3742</v>
      </c>
      <c r="H880" t="s">
        <v>3716</v>
      </c>
      <c r="I880" t="s">
        <v>4534</v>
      </c>
      <c r="J880" t="s">
        <v>4522</v>
      </c>
      <c r="K880" s="2">
        <v>-5</v>
      </c>
      <c r="L880" t="s">
        <v>44</v>
      </c>
      <c r="M880" s="2">
        <v>-5</v>
      </c>
      <c r="N880" t="s">
        <v>4523</v>
      </c>
      <c r="O880" t="s">
        <v>4524</v>
      </c>
      <c r="P880" t="s">
        <v>7585</v>
      </c>
      <c r="Q880" t="s">
        <v>7586</v>
      </c>
      <c r="R880" t="s">
        <v>44</v>
      </c>
      <c r="S880" t="s">
        <v>4527</v>
      </c>
      <c r="T880" s="3">
        <v>45827</v>
      </c>
      <c r="U880" s="3">
        <v>45828</v>
      </c>
      <c r="V880" s="2">
        <v>0</v>
      </c>
      <c r="W880" t="s">
        <v>44</v>
      </c>
      <c r="X880" t="s">
        <v>44</v>
      </c>
      <c r="Y880" t="s">
        <v>7587</v>
      </c>
      <c r="Z880" t="s">
        <v>540</v>
      </c>
      <c r="AA880" t="s">
        <v>4529</v>
      </c>
      <c r="AB880" t="s">
        <v>4530</v>
      </c>
      <c r="AC880" t="s">
        <v>89</v>
      </c>
      <c r="AD880" t="str">
        <f t="shared" si="13"/>
        <v>10-60</v>
      </c>
      <c r="AE880" t="str">
        <f>VLOOKUP(AD880,'Main_Sub Desc'!C:D,2,)</f>
        <v>LPC from invoicing</v>
      </c>
      <c r="AF880" t="str">
        <f>VLOOKUP(VALUE(H880),'Main_Sub Desc'!F:G,2,)</f>
        <v>Wst Rev Late Payment</v>
      </c>
      <c r="AG880">
        <f>IFERROR(VLOOKUP(VALUE(I880),'PC Mapping'!A:F,6,),"")</f>
        <v>10514</v>
      </c>
      <c r="AH880" s="13" t="str">
        <f>VLOOKUP(AG880,'PC Mapping'!L:M,2,)</f>
        <v>Bolivar Sewer</v>
      </c>
    </row>
    <row r="881" spans="1:34" x14ac:dyDescent="0.2">
      <c r="A881" t="s">
        <v>7584</v>
      </c>
      <c r="B881" t="s">
        <v>7578</v>
      </c>
      <c r="C881" t="s">
        <v>4519</v>
      </c>
      <c r="D881" t="s">
        <v>4520</v>
      </c>
      <c r="E881" s="3">
        <v>45827</v>
      </c>
      <c r="F881" t="s">
        <v>44</v>
      </c>
      <c r="G881" t="s">
        <v>3742</v>
      </c>
      <c r="H881" t="s">
        <v>3722</v>
      </c>
      <c r="I881" t="s">
        <v>4538</v>
      </c>
      <c r="J881" t="s">
        <v>4522</v>
      </c>
      <c r="K881" s="2">
        <v>-7.51</v>
      </c>
      <c r="L881" t="s">
        <v>44</v>
      </c>
      <c r="M881" s="2">
        <v>-7.51</v>
      </c>
      <c r="N881" t="s">
        <v>4523</v>
      </c>
      <c r="O881" t="s">
        <v>4524</v>
      </c>
      <c r="P881" t="s">
        <v>7585</v>
      </c>
      <c r="Q881" t="s">
        <v>7588</v>
      </c>
      <c r="R881" t="s">
        <v>44</v>
      </c>
      <c r="S881" t="s">
        <v>4527</v>
      </c>
      <c r="T881" s="3">
        <v>45827</v>
      </c>
      <c r="U881" s="3">
        <v>45828</v>
      </c>
      <c r="V881" s="2">
        <v>0</v>
      </c>
      <c r="W881" t="s">
        <v>44</v>
      </c>
      <c r="X881" t="s">
        <v>44</v>
      </c>
      <c r="Y881" t="s">
        <v>7589</v>
      </c>
      <c r="Z881" t="s">
        <v>540</v>
      </c>
      <c r="AA881" t="s">
        <v>4529</v>
      </c>
      <c r="AB881" t="s">
        <v>4530</v>
      </c>
      <c r="AC881" t="s">
        <v>89</v>
      </c>
      <c r="AD881" t="str">
        <f t="shared" si="13"/>
        <v>10-60</v>
      </c>
      <c r="AE881" t="str">
        <f>VLOOKUP(AD881,'Main_Sub Desc'!C:D,2,)</f>
        <v>LPC from invoicing</v>
      </c>
      <c r="AF881" t="str">
        <f>VLOOKUP(VALUE(H881),'Main_Sub Desc'!F:G,2,)</f>
        <v>Wtr Rev Late Payment</v>
      </c>
      <c r="AG881">
        <f>IFERROR(VLOOKUP(VALUE(I881),'PC Mapping'!A:F,6,),"")</f>
        <v>10469</v>
      </c>
      <c r="AH881" s="13" t="str">
        <f>VLOOKUP(AG881,'PC Mapping'!L:M,2,)</f>
        <v>Bolivar Water</v>
      </c>
    </row>
    <row r="882" spans="1:34" x14ac:dyDescent="0.2">
      <c r="A882" t="s">
        <v>7590</v>
      </c>
      <c r="B882" t="s">
        <v>7578</v>
      </c>
      <c r="C882" t="s">
        <v>4519</v>
      </c>
      <c r="D882" t="s">
        <v>4520</v>
      </c>
      <c r="E882" s="3">
        <v>45827</v>
      </c>
      <c r="F882" t="s">
        <v>44</v>
      </c>
      <c r="G882" t="s">
        <v>3742</v>
      </c>
      <c r="H882" t="s">
        <v>3722</v>
      </c>
      <c r="I882" t="s">
        <v>4538</v>
      </c>
      <c r="J882" t="s">
        <v>4522</v>
      </c>
      <c r="K882" s="2">
        <v>-5</v>
      </c>
      <c r="L882" t="s">
        <v>44</v>
      </c>
      <c r="M882" s="2">
        <v>-5</v>
      </c>
      <c r="N882" t="s">
        <v>4523</v>
      </c>
      <c r="O882" t="s">
        <v>4524</v>
      </c>
      <c r="P882" t="s">
        <v>6484</v>
      </c>
      <c r="Q882" t="s">
        <v>7591</v>
      </c>
      <c r="R882" t="s">
        <v>44</v>
      </c>
      <c r="S882" t="s">
        <v>4527</v>
      </c>
      <c r="T882" s="3">
        <v>45827</v>
      </c>
      <c r="U882" s="3">
        <v>45828</v>
      </c>
      <c r="V882" s="2">
        <v>0</v>
      </c>
      <c r="W882" t="s">
        <v>44</v>
      </c>
      <c r="X882" t="s">
        <v>44</v>
      </c>
      <c r="Y882" t="s">
        <v>7592</v>
      </c>
      <c r="Z882" t="s">
        <v>759</v>
      </c>
      <c r="AA882" t="s">
        <v>4529</v>
      </c>
      <c r="AB882" t="s">
        <v>4530</v>
      </c>
      <c r="AC882" t="s">
        <v>89</v>
      </c>
      <c r="AD882" t="str">
        <f t="shared" si="13"/>
        <v>10-60</v>
      </c>
      <c r="AE882" t="str">
        <f>VLOOKUP(AD882,'Main_Sub Desc'!C:D,2,)</f>
        <v>LPC from invoicing</v>
      </c>
      <c r="AF882" t="str">
        <f>VLOOKUP(VALUE(H882),'Main_Sub Desc'!F:G,2,)</f>
        <v>Wtr Rev Late Payment</v>
      </c>
      <c r="AG882">
        <f>IFERROR(VLOOKUP(VALUE(I882),'PC Mapping'!A:F,6,),"")</f>
        <v>10469</v>
      </c>
      <c r="AH882" s="13" t="str">
        <f>VLOOKUP(AG882,'PC Mapping'!L:M,2,)</f>
        <v>Bolivar Water</v>
      </c>
    </row>
    <row r="883" spans="1:34" x14ac:dyDescent="0.2">
      <c r="A883" t="s">
        <v>7590</v>
      </c>
      <c r="B883" t="s">
        <v>7578</v>
      </c>
      <c r="C883" t="s">
        <v>4519</v>
      </c>
      <c r="D883" t="s">
        <v>4520</v>
      </c>
      <c r="E883" s="3">
        <v>45827</v>
      </c>
      <c r="F883" t="s">
        <v>44</v>
      </c>
      <c r="G883" t="s">
        <v>3742</v>
      </c>
      <c r="H883" t="s">
        <v>3716</v>
      </c>
      <c r="I883" t="s">
        <v>4534</v>
      </c>
      <c r="J883" t="s">
        <v>4522</v>
      </c>
      <c r="K883" s="2">
        <v>-5</v>
      </c>
      <c r="L883" t="s">
        <v>44</v>
      </c>
      <c r="M883" s="2">
        <v>-5</v>
      </c>
      <c r="N883" t="s">
        <v>4523</v>
      </c>
      <c r="O883" t="s">
        <v>4524</v>
      </c>
      <c r="P883" t="s">
        <v>6484</v>
      </c>
      <c r="Q883" t="s">
        <v>7593</v>
      </c>
      <c r="R883" t="s">
        <v>44</v>
      </c>
      <c r="S883" t="s">
        <v>4527</v>
      </c>
      <c r="T883" s="3">
        <v>45827</v>
      </c>
      <c r="U883" s="3">
        <v>45828</v>
      </c>
      <c r="V883" s="2">
        <v>0</v>
      </c>
      <c r="W883" t="s">
        <v>44</v>
      </c>
      <c r="X883" t="s">
        <v>44</v>
      </c>
      <c r="Y883" t="s">
        <v>7594</v>
      </c>
      <c r="Z883" t="s">
        <v>759</v>
      </c>
      <c r="AA883" t="s">
        <v>4529</v>
      </c>
      <c r="AB883" t="s">
        <v>4530</v>
      </c>
      <c r="AC883" t="s">
        <v>89</v>
      </c>
      <c r="AD883" t="str">
        <f t="shared" si="13"/>
        <v>10-60</v>
      </c>
      <c r="AE883" t="str">
        <f>VLOOKUP(AD883,'Main_Sub Desc'!C:D,2,)</f>
        <v>LPC from invoicing</v>
      </c>
      <c r="AF883" t="str">
        <f>VLOOKUP(VALUE(H883),'Main_Sub Desc'!F:G,2,)</f>
        <v>Wst Rev Late Payment</v>
      </c>
      <c r="AG883">
        <f>IFERROR(VLOOKUP(VALUE(I883),'PC Mapping'!A:F,6,),"")</f>
        <v>10514</v>
      </c>
      <c r="AH883" s="13" t="str">
        <f>VLOOKUP(AG883,'PC Mapping'!L:M,2,)</f>
        <v>Bolivar Sewer</v>
      </c>
    </row>
    <row r="884" spans="1:34" x14ac:dyDescent="0.2">
      <c r="A884" t="s">
        <v>7595</v>
      </c>
      <c r="B884" t="s">
        <v>7596</v>
      </c>
      <c r="C884" t="s">
        <v>4519</v>
      </c>
      <c r="D884" t="s">
        <v>4520</v>
      </c>
      <c r="E884" s="3">
        <v>45827</v>
      </c>
      <c r="F884" t="s">
        <v>44</v>
      </c>
      <c r="G884" t="s">
        <v>3742</v>
      </c>
      <c r="H884" t="s">
        <v>3722</v>
      </c>
      <c r="I884" t="s">
        <v>4538</v>
      </c>
      <c r="J884" t="s">
        <v>4522</v>
      </c>
      <c r="K884" s="2">
        <v>-5</v>
      </c>
      <c r="L884" t="s">
        <v>44</v>
      </c>
      <c r="M884" s="2">
        <v>-5</v>
      </c>
      <c r="N884" t="s">
        <v>4523</v>
      </c>
      <c r="O884" t="s">
        <v>4524</v>
      </c>
      <c r="P884" t="s">
        <v>7597</v>
      </c>
      <c r="Q884" t="s">
        <v>7598</v>
      </c>
      <c r="R884" t="s">
        <v>44</v>
      </c>
      <c r="S884" t="s">
        <v>4527</v>
      </c>
      <c r="T884" s="3">
        <v>45827</v>
      </c>
      <c r="U884" s="3">
        <v>45828</v>
      </c>
      <c r="V884" s="2">
        <v>0</v>
      </c>
      <c r="W884" t="s">
        <v>44</v>
      </c>
      <c r="X884" t="s">
        <v>44</v>
      </c>
      <c r="Y884" t="s">
        <v>7599</v>
      </c>
      <c r="Z884" t="s">
        <v>915</v>
      </c>
      <c r="AA884" t="s">
        <v>4529</v>
      </c>
      <c r="AB884" t="s">
        <v>4530</v>
      </c>
      <c r="AC884" t="s">
        <v>89</v>
      </c>
      <c r="AD884" t="str">
        <f t="shared" si="13"/>
        <v>10-60</v>
      </c>
      <c r="AE884" t="str">
        <f>VLOOKUP(AD884,'Main_Sub Desc'!C:D,2,)</f>
        <v>LPC from invoicing</v>
      </c>
      <c r="AF884" t="str">
        <f>VLOOKUP(VALUE(H884),'Main_Sub Desc'!F:G,2,)</f>
        <v>Wtr Rev Late Payment</v>
      </c>
      <c r="AG884">
        <f>IFERROR(VLOOKUP(VALUE(I884),'PC Mapping'!A:F,6,),"")</f>
        <v>10469</v>
      </c>
      <c r="AH884" s="13" t="str">
        <f>VLOOKUP(AG884,'PC Mapping'!L:M,2,)</f>
        <v>Bolivar Water</v>
      </c>
    </row>
    <row r="885" spans="1:34" x14ac:dyDescent="0.2">
      <c r="A885" t="s">
        <v>7595</v>
      </c>
      <c r="B885" t="s">
        <v>7596</v>
      </c>
      <c r="C885" t="s">
        <v>4519</v>
      </c>
      <c r="D885" t="s">
        <v>4520</v>
      </c>
      <c r="E885" s="3">
        <v>45827</v>
      </c>
      <c r="F885" t="s">
        <v>44</v>
      </c>
      <c r="G885" t="s">
        <v>3742</v>
      </c>
      <c r="H885" t="s">
        <v>3716</v>
      </c>
      <c r="I885" t="s">
        <v>4534</v>
      </c>
      <c r="J885" t="s">
        <v>4522</v>
      </c>
      <c r="K885" s="2">
        <v>-5</v>
      </c>
      <c r="L885" t="s">
        <v>44</v>
      </c>
      <c r="M885" s="2">
        <v>-5</v>
      </c>
      <c r="N885" t="s">
        <v>4523</v>
      </c>
      <c r="O885" t="s">
        <v>4524</v>
      </c>
      <c r="P885" t="s">
        <v>7597</v>
      </c>
      <c r="Q885" t="s">
        <v>7600</v>
      </c>
      <c r="R885" t="s">
        <v>44</v>
      </c>
      <c r="S885" t="s">
        <v>4527</v>
      </c>
      <c r="T885" s="3">
        <v>45827</v>
      </c>
      <c r="U885" s="3">
        <v>45828</v>
      </c>
      <c r="V885" s="2">
        <v>0</v>
      </c>
      <c r="W885" t="s">
        <v>44</v>
      </c>
      <c r="X885" t="s">
        <v>44</v>
      </c>
      <c r="Y885" t="s">
        <v>7601</v>
      </c>
      <c r="Z885" t="s">
        <v>915</v>
      </c>
      <c r="AA885" t="s">
        <v>4529</v>
      </c>
      <c r="AB885" t="s">
        <v>4530</v>
      </c>
      <c r="AC885" t="s">
        <v>89</v>
      </c>
      <c r="AD885" t="str">
        <f t="shared" si="13"/>
        <v>10-60</v>
      </c>
      <c r="AE885" t="str">
        <f>VLOOKUP(AD885,'Main_Sub Desc'!C:D,2,)</f>
        <v>LPC from invoicing</v>
      </c>
      <c r="AF885" t="str">
        <f>VLOOKUP(VALUE(H885),'Main_Sub Desc'!F:G,2,)</f>
        <v>Wst Rev Late Payment</v>
      </c>
      <c r="AG885">
        <f>IFERROR(VLOOKUP(VALUE(I885),'PC Mapping'!A:F,6,),"")</f>
        <v>10514</v>
      </c>
      <c r="AH885" s="13" t="str">
        <f>VLOOKUP(AG885,'PC Mapping'!L:M,2,)</f>
        <v>Bolivar Sewer</v>
      </c>
    </row>
    <row r="886" spans="1:34" x14ac:dyDescent="0.2">
      <c r="A886" t="s">
        <v>7602</v>
      </c>
      <c r="B886" t="s">
        <v>7596</v>
      </c>
      <c r="C886" t="s">
        <v>4519</v>
      </c>
      <c r="D886" t="s">
        <v>4520</v>
      </c>
      <c r="E886" s="3">
        <v>45827</v>
      </c>
      <c r="F886" t="s">
        <v>44</v>
      </c>
      <c r="G886" t="s">
        <v>3742</v>
      </c>
      <c r="H886" t="s">
        <v>3716</v>
      </c>
      <c r="I886" t="s">
        <v>4534</v>
      </c>
      <c r="J886" t="s">
        <v>4522</v>
      </c>
      <c r="K886" s="2">
        <v>-7.15</v>
      </c>
      <c r="L886" t="s">
        <v>44</v>
      </c>
      <c r="M886" s="2">
        <v>-7.15</v>
      </c>
      <c r="N886" t="s">
        <v>4523</v>
      </c>
      <c r="O886" t="s">
        <v>4524</v>
      </c>
      <c r="P886" t="s">
        <v>6484</v>
      </c>
      <c r="Q886" t="s">
        <v>7603</v>
      </c>
      <c r="R886" t="s">
        <v>44</v>
      </c>
      <c r="S886" t="s">
        <v>4527</v>
      </c>
      <c r="T886" s="3">
        <v>45827</v>
      </c>
      <c r="U886" s="3">
        <v>45828</v>
      </c>
      <c r="V886" s="2">
        <v>0</v>
      </c>
      <c r="W886" t="s">
        <v>44</v>
      </c>
      <c r="X886" t="s">
        <v>44</v>
      </c>
      <c r="Y886" t="s">
        <v>7604</v>
      </c>
      <c r="Z886" t="s">
        <v>1229</v>
      </c>
      <c r="AA886" t="s">
        <v>4529</v>
      </c>
      <c r="AB886" t="s">
        <v>4530</v>
      </c>
      <c r="AC886" t="s">
        <v>89</v>
      </c>
      <c r="AD886" t="str">
        <f t="shared" si="13"/>
        <v>10-60</v>
      </c>
      <c r="AE886" t="str">
        <f>VLOOKUP(AD886,'Main_Sub Desc'!C:D,2,)</f>
        <v>LPC from invoicing</v>
      </c>
      <c r="AF886" t="str">
        <f>VLOOKUP(VALUE(H886),'Main_Sub Desc'!F:G,2,)</f>
        <v>Wst Rev Late Payment</v>
      </c>
      <c r="AG886">
        <f>IFERROR(VLOOKUP(VALUE(I886),'PC Mapping'!A:F,6,),"")</f>
        <v>10514</v>
      </c>
      <c r="AH886" s="13" t="str">
        <f>VLOOKUP(AG886,'PC Mapping'!L:M,2,)</f>
        <v>Bolivar Sewer</v>
      </c>
    </row>
    <row r="887" spans="1:34" x14ac:dyDescent="0.2">
      <c r="A887" t="s">
        <v>7602</v>
      </c>
      <c r="B887" t="s">
        <v>7596</v>
      </c>
      <c r="C887" t="s">
        <v>4519</v>
      </c>
      <c r="D887" t="s">
        <v>4520</v>
      </c>
      <c r="E887" s="3">
        <v>45827</v>
      </c>
      <c r="F887" t="s">
        <v>44</v>
      </c>
      <c r="G887" t="s">
        <v>3742</v>
      </c>
      <c r="H887" t="s">
        <v>3722</v>
      </c>
      <c r="I887" t="s">
        <v>4538</v>
      </c>
      <c r="J887" t="s">
        <v>4522</v>
      </c>
      <c r="K887" s="2">
        <v>-5</v>
      </c>
      <c r="L887" t="s">
        <v>44</v>
      </c>
      <c r="M887" s="2">
        <v>-5</v>
      </c>
      <c r="N887" t="s">
        <v>4523</v>
      </c>
      <c r="O887" t="s">
        <v>4524</v>
      </c>
      <c r="P887" t="s">
        <v>6484</v>
      </c>
      <c r="Q887" t="s">
        <v>7605</v>
      </c>
      <c r="R887" t="s">
        <v>44</v>
      </c>
      <c r="S887" t="s">
        <v>4527</v>
      </c>
      <c r="T887" s="3">
        <v>45827</v>
      </c>
      <c r="U887" s="3">
        <v>45828</v>
      </c>
      <c r="V887" s="2">
        <v>0</v>
      </c>
      <c r="W887" t="s">
        <v>44</v>
      </c>
      <c r="X887" t="s">
        <v>44</v>
      </c>
      <c r="Y887" t="s">
        <v>7606</v>
      </c>
      <c r="Z887" t="s">
        <v>1229</v>
      </c>
      <c r="AA887" t="s">
        <v>4529</v>
      </c>
      <c r="AB887" t="s">
        <v>4530</v>
      </c>
      <c r="AC887" t="s">
        <v>89</v>
      </c>
      <c r="AD887" t="str">
        <f t="shared" si="13"/>
        <v>10-60</v>
      </c>
      <c r="AE887" t="str">
        <f>VLOOKUP(AD887,'Main_Sub Desc'!C:D,2,)</f>
        <v>LPC from invoicing</v>
      </c>
      <c r="AF887" t="str">
        <f>VLOOKUP(VALUE(H887),'Main_Sub Desc'!F:G,2,)</f>
        <v>Wtr Rev Late Payment</v>
      </c>
      <c r="AG887">
        <f>IFERROR(VLOOKUP(VALUE(I887),'PC Mapping'!A:F,6,),"")</f>
        <v>10469</v>
      </c>
      <c r="AH887" s="13" t="str">
        <f>VLOOKUP(AG887,'PC Mapping'!L:M,2,)</f>
        <v>Bolivar Water</v>
      </c>
    </row>
    <row r="888" spans="1:34" x14ac:dyDescent="0.2">
      <c r="A888" t="s">
        <v>7607</v>
      </c>
      <c r="B888" t="s">
        <v>7596</v>
      </c>
      <c r="C888" t="s">
        <v>4519</v>
      </c>
      <c r="D888" t="s">
        <v>4520</v>
      </c>
      <c r="E888" s="3">
        <v>45827</v>
      </c>
      <c r="F888" t="s">
        <v>44</v>
      </c>
      <c r="G888" t="s">
        <v>3742</v>
      </c>
      <c r="H888" t="s">
        <v>3722</v>
      </c>
      <c r="I888" t="s">
        <v>4538</v>
      </c>
      <c r="J888" t="s">
        <v>4522</v>
      </c>
      <c r="K888" s="2">
        <v>-5</v>
      </c>
      <c r="L888" t="s">
        <v>44</v>
      </c>
      <c r="M888" s="2">
        <v>-5</v>
      </c>
      <c r="N888" t="s">
        <v>4523</v>
      </c>
      <c r="O888" t="s">
        <v>4524</v>
      </c>
      <c r="P888" t="s">
        <v>7608</v>
      </c>
      <c r="Q888" t="s">
        <v>7609</v>
      </c>
      <c r="R888" t="s">
        <v>44</v>
      </c>
      <c r="S888" t="s">
        <v>4527</v>
      </c>
      <c r="T888" s="3">
        <v>45827</v>
      </c>
      <c r="U888" s="3">
        <v>45828</v>
      </c>
      <c r="V888" s="2">
        <v>0</v>
      </c>
      <c r="W888" t="s">
        <v>44</v>
      </c>
      <c r="X888" t="s">
        <v>44</v>
      </c>
      <c r="Y888" t="s">
        <v>7610</v>
      </c>
      <c r="Z888" t="s">
        <v>1225</v>
      </c>
      <c r="AA888" t="s">
        <v>4529</v>
      </c>
      <c r="AB888" t="s">
        <v>4530</v>
      </c>
      <c r="AC888" t="s">
        <v>99</v>
      </c>
      <c r="AD888" t="str">
        <f t="shared" si="13"/>
        <v>10-60</v>
      </c>
      <c r="AE888" t="str">
        <f>VLOOKUP(AD888,'Main_Sub Desc'!C:D,2,)</f>
        <v>LPC from invoicing</v>
      </c>
      <c r="AF888" t="str">
        <f>VLOOKUP(VALUE(H888),'Main_Sub Desc'!F:G,2,)</f>
        <v>Wtr Rev Late Payment</v>
      </c>
      <c r="AG888">
        <f>IFERROR(VLOOKUP(VALUE(I888),'PC Mapping'!A:F,6,),"")</f>
        <v>10469</v>
      </c>
      <c r="AH888" s="13" t="str">
        <f>VLOOKUP(AG888,'PC Mapping'!L:M,2,)</f>
        <v>Bolivar Water</v>
      </c>
    </row>
    <row r="889" spans="1:34" x14ac:dyDescent="0.2">
      <c r="A889" t="s">
        <v>7607</v>
      </c>
      <c r="B889" t="s">
        <v>7596</v>
      </c>
      <c r="C889" t="s">
        <v>4519</v>
      </c>
      <c r="D889" t="s">
        <v>4520</v>
      </c>
      <c r="E889" s="3">
        <v>45827</v>
      </c>
      <c r="F889" t="s">
        <v>44</v>
      </c>
      <c r="G889" t="s">
        <v>3742</v>
      </c>
      <c r="H889" t="s">
        <v>3716</v>
      </c>
      <c r="I889" t="s">
        <v>4534</v>
      </c>
      <c r="J889" t="s">
        <v>4522</v>
      </c>
      <c r="K889" s="2">
        <v>-5</v>
      </c>
      <c r="L889" t="s">
        <v>44</v>
      </c>
      <c r="M889" s="2">
        <v>-5</v>
      </c>
      <c r="N889" t="s">
        <v>4523</v>
      </c>
      <c r="O889" t="s">
        <v>4524</v>
      </c>
      <c r="P889" t="s">
        <v>7608</v>
      </c>
      <c r="Q889" t="s">
        <v>7611</v>
      </c>
      <c r="R889" t="s">
        <v>44</v>
      </c>
      <c r="S889" t="s">
        <v>4527</v>
      </c>
      <c r="T889" s="3">
        <v>45827</v>
      </c>
      <c r="U889" s="3">
        <v>45828</v>
      </c>
      <c r="V889" s="2">
        <v>0</v>
      </c>
      <c r="W889" t="s">
        <v>44</v>
      </c>
      <c r="X889" t="s">
        <v>44</v>
      </c>
      <c r="Y889" t="s">
        <v>7612</v>
      </c>
      <c r="Z889" t="s">
        <v>1225</v>
      </c>
      <c r="AA889" t="s">
        <v>4529</v>
      </c>
      <c r="AB889" t="s">
        <v>4530</v>
      </c>
      <c r="AC889" t="s">
        <v>99</v>
      </c>
      <c r="AD889" t="str">
        <f t="shared" si="13"/>
        <v>10-60</v>
      </c>
      <c r="AE889" t="str">
        <f>VLOOKUP(AD889,'Main_Sub Desc'!C:D,2,)</f>
        <v>LPC from invoicing</v>
      </c>
      <c r="AF889" t="str">
        <f>VLOOKUP(VALUE(H889),'Main_Sub Desc'!F:G,2,)</f>
        <v>Wst Rev Late Payment</v>
      </c>
      <c r="AG889">
        <f>IFERROR(VLOOKUP(VALUE(I889),'PC Mapping'!A:F,6,),"")</f>
        <v>10514</v>
      </c>
      <c r="AH889" s="13" t="str">
        <f>VLOOKUP(AG889,'PC Mapping'!L:M,2,)</f>
        <v>Bolivar Sewer</v>
      </c>
    </row>
    <row r="890" spans="1:34" x14ac:dyDescent="0.2">
      <c r="A890" t="s">
        <v>7613</v>
      </c>
      <c r="B890" t="s">
        <v>7578</v>
      </c>
      <c r="C890" t="s">
        <v>4519</v>
      </c>
      <c r="D890" t="s">
        <v>4520</v>
      </c>
      <c r="E890" s="3">
        <v>45827</v>
      </c>
      <c r="F890" t="s">
        <v>44</v>
      </c>
      <c r="G890" t="s">
        <v>3742</v>
      </c>
      <c r="H890" t="s">
        <v>3716</v>
      </c>
      <c r="I890" t="s">
        <v>4534</v>
      </c>
      <c r="J890" t="s">
        <v>4522</v>
      </c>
      <c r="K890" s="2">
        <v>-5</v>
      </c>
      <c r="L890" t="s">
        <v>44</v>
      </c>
      <c r="M890" s="2">
        <v>-5</v>
      </c>
      <c r="N890" t="s">
        <v>4523</v>
      </c>
      <c r="O890" t="s">
        <v>4524</v>
      </c>
      <c r="P890" t="s">
        <v>7614</v>
      </c>
      <c r="Q890" t="s">
        <v>7615</v>
      </c>
      <c r="R890" t="s">
        <v>44</v>
      </c>
      <c r="S890" t="s">
        <v>4527</v>
      </c>
      <c r="T890" s="3">
        <v>45827</v>
      </c>
      <c r="U890" s="3">
        <v>45828</v>
      </c>
      <c r="V890" s="2">
        <v>0</v>
      </c>
      <c r="W890" t="s">
        <v>44</v>
      </c>
      <c r="X890" t="s">
        <v>44</v>
      </c>
      <c r="Y890" t="s">
        <v>7616</v>
      </c>
      <c r="Z890" t="s">
        <v>972</v>
      </c>
      <c r="AA890" t="s">
        <v>4529</v>
      </c>
      <c r="AB890" t="s">
        <v>4530</v>
      </c>
      <c r="AC890" t="s">
        <v>89</v>
      </c>
      <c r="AD890" t="str">
        <f t="shared" si="13"/>
        <v>10-60</v>
      </c>
      <c r="AE890" t="str">
        <f>VLOOKUP(AD890,'Main_Sub Desc'!C:D,2,)</f>
        <v>LPC from invoicing</v>
      </c>
      <c r="AF890" t="str">
        <f>VLOOKUP(VALUE(H890),'Main_Sub Desc'!F:G,2,)</f>
        <v>Wst Rev Late Payment</v>
      </c>
      <c r="AG890">
        <f>IFERROR(VLOOKUP(VALUE(I890),'PC Mapping'!A:F,6,),"")</f>
        <v>10514</v>
      </c>
      <c r="AH890" s="13" t="str">
        <f>VLOOKUP(AG890,'PC Mapping'!L:M,2,)</f>
        <v>Bolivar Sewer</v>
      </c>
    </row>
    <row r="891" spans="1:34" x14ac:dyDescent="0.2">
      <c r="A891" t="s">
        <v>7613</v>
      </c>
      <c r="B891" t="s">
        <v>7578</v>
      </c>
      <c r="C891" t="s">
        <v>4519</v>
      </c>
      <c r="D891" t="s">
        <v>4520</v>
      </c>
      <c r="E891" s="3">
        <v>45827</v>
      </c>
      <c r="F891" t="s">
        <v>44</v>
      </c>
      <c r="G891" t="s">
        <v>3742</v>
      </c>
      <c r="H891" t="s">
        <v>3722</v>
      </c>
      <c r="I891" t="s">
        <v>4538</v>
      </c>
      <c r="J891" t="s">
        <v>4522</v>
      </c>
      <c r="K891" s="2">
        <v>-5</v>
      </c>
      <c r="L891" t="s">
        <v>44</v>
      </c>
      <c r="M891" s="2">
        <v>-5</v>
      </c>
      <c r="N891" t="s">
        <v>4523</v>
      </c>
      <c r="O891" t="s">
        <v>4524</v>
      </c>
      <c r="P891" t="s">
        <v>7614</v>
      </c>
      <c r="Q891" t="s">
        <v>7617</v>
      </c>
      <c r="R891" t="s">
        <v>44</v>
      </c>
      <c r="S891" t="s">
        <v>4527</v>
      </c>
      <c r="T891" s="3">
        <v>45827</v>
      </c>
      <c r="U891" s="3">
        <v>45828</v>
      </c>
      <c r="V891" s="2">
        <v>0</v>
      </c>
      <c r="W891" t="s">
        <v>44</v>
      </c>
      <c r="X891" t="s">
        <v>44</v>
      </c>
      <c r="Y891" t="s">
        <v>7618</v>
      </c>
      <c r="Z891" t="s">
        <v>972</v>
      </c>
      <c r="AA891" t="s">
        <v>4529</v>
      </c>
      <c r="AB891" t="s">
        <v>4530</v>
      </c>
      <c r="AC891" t="s">
        <v>89</v>
      </c>
      <c r="AD891" t="str">
        <f t="shared" si="13"/>
        <v>10-60</v>
      </c>
      <c r="AE891" t="str">
        <f>VLOOKUP(AD891,'Main_Sub Desc'!C:D,2,)</f>
        <v>LPC from invoicing</v>
      </c>
      <c r="AF891" t="str">
        <f>VLOOKUP(VALUE(H891),'Main_Sub Desc'!F:G,2,)</f>
        <v>Wtr Rev Late Payment</v>
      </c>
      <c r="AG891">
        <f>IFERROR(VLOOKUP(VALUE(I891),'PC Mapping'!A:F,6,),"")</f>
        <v>10469</v>
      </c>
      <c r="AH891" s="13" t="str">
        <f>VLOOKUP(AG891,'PC Mapping'!L:M,2,)</f>
        <v>Bolivar Water</v>
      </c>
    </row>
    <row r="892" spans="1:34" x14ac:dyDescent="0.2">
      <c r="A892" t="s">
        <v>7619</v>
      </c>
      <c r="B892" t="s">
        <v>7578</v>
      </c>
      <c r="C892" t="s">
        <v>4519</v>
      </c>
      <c r="D892" t="s">
        <v>4520</v>
      </c>
      <c r="E892" s="3">
        <v>45827</v>
      </c>
      <c r="F892" t="s">
        <v>44</v>
      </c>
      <c r="G892" t="s">
        <v>3742</v>
      </c>
      <c r="H892" t="s">
        <v>3716</v>
      </c>
      <c r="I892" t="s">
        <v>4534</v>
      </c>
      <c r="J892" t="s">
        <v>4522</v>
      </c>
      <c r="K892" s="2">
        <v>-6.43</v>
      </c>
      <c r="L892" t="s">
        <v>44</v>
      </c>
      <c r="M892" s="2">
        <v>-6.43</v>
      </c>
      <c r="N892" t="s">
        <v>4523</v>
      </c>
      <c r="O892" t="s">
        <v>4524</v>
      </c>
      <c r="P892" t="s">
        <v>7620</v>
      </c>
      <c r="Q892" t="s">
        <v>7621</v>
      </c>
      <c r="R892" t="s">
        <v>44</v>
      </c>
      <c r="S892" t="s">
        <v>4527</v>
      </c>
      <c r="T892" s="3">
        <v>45827</v>
      </c>
      <c r="U892" s="3">
        <v>45828</v>
      </c>
      <c r="V892" s="2">
        <v>0</v>
      </c>
      <c r="W892" t="s">
        <v>44</v>
      </c>
      <c r="X892" t="s">
        <v>44</v>
      </c>
      <c r="Y892" t="s">
        <v>7622</v>
      </c>
      <c r="Z892" t="s">
        <v>883</v>
      </c>
      <c r="AA892" t="s">
        <v>4529</v>
      </c>
      <c r="AB892" t="s">
        <v>4530</v>
      </c>
      <c r="AC892" t="s">
        <v>89</v>
      </c>
      <c r="AD892" t="str">
        <f t="shared" si="13"/>
        <v>10-60</v>
      </c>
      <c r="AE892" t="str">
        <f>VLOOKUP(AD892,'Main_Sub Desc'!C:D,2,)</f>
        <v>LPC from invoicing</v>
      </c>
      <c r="AF892" t="str">
        <f>VLOOKUP(VALUE(H892),'Main_Sub Desc'!F:G,2,)</f>
        <v>Wst Rev Late Payment</v>
      </c>
      <c r="AG892">
        <f>IFERROR(VLOOKUP(VALUE(I892),'PC Mapping'!A:F,6,),"")</f>
        <v>10514</v>
      </c>
      <c r="AH892" s="13" t="str">
        <f>VLOOKUP(AG892,'PC Mapping'!L:M,2,)</f>
        <v>Bolivar Sewer</v>
      </c>
    </row>
    <row r="893" spans="1:34" x14ac:dyDescent="0.2">
      <c r="A893" t="s">
        <v>7619</v>
      </c>
      <c r="B893" t="s">
        <v>7578</v>
      </c>
      <c r="C893" t="s">
        <v>4519</v>
      </c>
      <c r="D893" t="s">
        <v>4520</v>
      </c>
      <c r="E893" s="3">
        <v>45827</v>
      </c>
      <c r="F893" t="s">
        <v>44</v>
      </c>
      <c r="G893" t="s">
        <v>3742</v>
      </c>
      <c r="H893" t="s">
        <v>3722</v>
      </c>
      <c r="I893" t="s">
        <v>4538</v>
      </c>
      <c r="J893" t="s">
        <v>4522</v>
      </c>
      <c r="K893" s="2">
        <v>-5</v>
      </c>
      <c r="L893" t="s">
        <v>44</v>
      </c>
      <c r="M893" s="2">
        <v>-5</v>
      </c>
      <c r="N893" t="s">
        <v>4523</v>
      </c>
      <c r="O893" t="s">
        <v>4524</v>
      </c>
      <c r="P893" t="s">
        <v>7620</v>
      </c>
      <c r="Q893" t="s">
        <v>7623</v>
      </c>
      <c r="R893" t="s">
        <v>44</v>
      </c>
      <c r="S893" t="s">
        <v>4527</v>
      </c>
      <c r="T893" s="3">
        <v>45827</v>
      </c>
      <c r="U893" s="3">
        <v>45828</v>
      </c>
      <c r="V893" s="2">
        <v>0</v>
      </c>
      <c r="W893" t="s">
        <v>44</v>
      </c>
      <c r="X893" t="s">
        <v>44</v>
      </c>
      <c r="Y893" t="s">
        <v>7624</v>
      </c>
      <c r="Z893" t="s">
        <v>883</v>
      </c>
      <c r="AA893" t="s">
        <v>4529</v>
      </c>
      <c r="AB893" t="s">
        <v>4530</v>
      </c>
      <c r="AC893" t="s">
        <v>89</v>
      </c>
      <c r="AD893" t="str">
        <f t="shared" si="13"/>
        <v>10-60</v>
      </c>
      <c r="AE893" t="str">
        <f>VLOOKUP(AD893,'Main_Sub Desc'!C:D,2,)</f>
        <v>LPC from invoicing</v>
      </c>
      <c r="AF893" t="str">
        <f>VLOOKUP(VALUE(H893),'Main_Sub Desc'!F:G,2,)</f>
        <v>Wtr Rev Late Payment</v>
      </c>
      <c r="AG893">
        <f>IFERROR(VLOOKUP(VALUE(I893),'PC Mapping'!A:F,6,),"")</f>
        <v>10469</v>
      </c>
      <c r="AH893" s="13" t="str">
        <f>VLOOKUP(AG893,'PC Mapping'!L:M,2,)</f>
        <v>Bolivar Water</v>
      </c>
    </row>
    <row r="894" spans="1:34" x14ac:dyDescent="0.2">
      <c r="A894" t="s">
        <v>7625</v>
      </c>
      <c r="B894" t="s">
        <v>7578</v>
      </c>
      <c r="C894" t="s">
        <v>4519</v>
      </c>
      <c r="D894" t="s">
        <v>4520</v>
      </c>
      <c r="E894" s="3">
        <v>45827</v>
      </c>
      <c r="F894" t="s">
        <v>44</v>
      </c>
      <c r="G894" t="s">
        <v>3742</v>
      </c>
      <c r="H894" t="s">
        <v>3716</v>
      </c>
      <c r="I894" t="s">
        <v>4534</v>
      </c>
      <c r="J894" t="s">
        <v>4522</v>
      </c>
      <c r="K894" s="2">
        <v>-5</v>
      </c>
      <c r="L894" t="s">
        <v>44</v>
      </c>
      <c r="M894" s="2">
        <v>-5</v>
      </c>
      <c r="N894" t="s">
        <v>4523</v>
      </c>
      <c r="O894" t="s">
        <v>4524</v>
      </c>
      <c r="P894" t="s">
        <v>7626</v>
      </c>
      <c r="Q894" t="s">
        <v>7627</v>
      </c>
      <c r="R894" t="s">
        <v>44</v>
      </c>
      <c r="S894" t="s">
        <v>4527</v>
      </c>
      <c r="T894" s="3">
        <v>45827</v>
      </c>
      <c r="U894" s="3">
        <v>45828</v>
      </c>
      <c r="V894" s="2">
        <v>0</v>
      </c>
      <c r="W894" t="s">
        <v>44</v>
      </c>
      <c r="X894" t="s">
        <v>44</v>
      </c>
      <c r="Y894" t="s">
        <v>7628</v>
      </c>
      <c r="Z894" t="s">
        <v>7629</v>
      </c>
      <c r="AA894" t="s">
        <v>4529</v>
      </c>
      <c r="AB894" t="s">
        <v>4530</v>
      </c>
      <c r="AC894" t="s">
        <v>89</v>
      </c>
      <c r="AD894" t="str">
        <f t="shared" si="13"/>
        <v>10-60</v>
      </c>
      <c r="AE894" t="str">
        <f>VLOOKUP(AD894,'Main_Sub Desc'!C:D,2,)</f>
        <v>LPC from invoicing</v>
      </c>
      <c r="AF894" t="str">
        <f>VLOOKUP(VALUE(H894),'Main_Sub Desc'!F:G,2,)</f>
        <v>Wst Rev Late Payment</v>
      </c>
      <c r="AG894">
        <f>IFERROR(VLOOKUP(VALUE(I894),'PC Mapping'!A:F,6,),"")</f>
        <v>10514</v>
      </c>
      <c r="AH894" s="13" t="str">
        <f>VLOOKUP(AG894,'PC Mapping'!L:M,2,)</f>
        <v>Bolivar Sewer</v>
      </c>
    </row>
    <row r="895" spans="1:34" x14ac:dyDescent="0.2">
      <c r="A895" t="s">
        <v>7625</v>
      </c>
      <c r="B895" t="s">
        <v>7578</v>
      </c>
      <c r="C895" t="s">
        <v>4519</v>
      </c>
      <c r="D895" t="s">
        <v>4520</v>
      </c>
      <c r="E895" s="3">
        <v>45827</v>
      </c>
      <c r="F895" t="s">
        <v>44</v>
      </c>
      <c r="G895" t="s">
        <v>3742</v>
      </c>
      <c r="H895" t="s">
        <v>3722</v>
      </c>
      <c r="I895" t="s">
        <v>4538</v>
      </c>
      <c r="J895" t="s">
        <v>4522</v>
      </c>
      <c r="K895" s="2">
        <v>-5</v>
      </c>
      <c r="L895" t="s">
        <v>44</v>
      </c>
      <c r="M895" s="2">
        <v>-5</v>
      </c>
      <c r="N895" t="s">
        <v>4523</v>
      </c>
      <c r="O895" t="s">
        <v>4524</v>
      </c>
      <c r="P895" t="s">
        <v>7626</v>
      </c>
      <c r="Q895" t="s">
        <v>7630</v>
      </c>
      <c r="R895" t="s">
        <v>44</v>
      </c>
      <c r="S895" t="s">
        <v>4527</v>
      </c>
      <c r="T895" s="3">
        <v>45827</v>
      </c>
      <c r="U895" s="3">
        <v>45828</v>
      </c>
      <c r="V895" s="2">
        <v>0</v>
      </c>
      <c r="W895" t="s">
        <v>44</v>
      </c>
      <c r="X895" t="s">
        <v>44</v>
      </c>
      <c r="Y895" t="s">
        <v>7631</v>
      </c>
      <c r="Z895" t="s">
        <v>7629</v>
      </c>
      <c r="AA895" t="s">
        <v>4529</v>
      </c>
      <c r="AB895" t="s">
        <v>4530</v>
      </c>
      <c r="AC895" t="s">
        <v>89</v>
      </c>
      <c r="AD895" t="str">
        <f t="shared" si="13"/>
        <v>10-60</v>
      </c>
      <c r="AE895" t="str">
        <f>VLOOKUP(AD895,'Main_Sub Desc'!C:D,2,)</f>
        <v>LPC from invoicing</v>
      </c>
      <c r="AF895" t="str">
        <f>VLOOKUP(VALUE(H895),'Main_Sub Desc'!F:G,2,)</f>
        <v>Wtr Rev Late Payment</v>
      </c>
      <c r="AG895">
        <f>IFERROR(VLOOKUP(VALUE(I895),'PC Mapping'!A:F,6,),"")</f>
        <v>10469</v>
      </c>
      <c r="AH895" s="13" t="str">
        <f>VLOOKUP(AG895,'PC Mapping'!L:M,2,)</f>
        <v>Bolivar Water</v>
      </c>
    </row>
    <row r="896" spans="1:34" x14ac:dyDescent="0.2">
      <c r="A896" t="s">
        <v>7632</v>
      </c>
      <c r="B896" t="s">
        <v>7596</v>
      </c>
      <c r="C896" t="s">
        <v>4519</v>
      </c>
      <c r="D896" t="s">
        <v>4520</v>
      </c>
      <c r="E896" s="3">
        <v>45827</v>
      </c>
      <c r="F896" t="s">
        <v>44</v>
      </c>
      <c r="G896" t="s">
        <v>3742</v>
      </c>
      <c r="H896" t="s">
        <v>3722</v>
      </c>
      <c r="I896" t="s">
        <v>4538</v>
      </c>
      <c r="J896" t="s">
        <v>4522</v>
      </c>
      <c r="K896" s="2">
        <v>-5</v>
      </c>
      <c r="L896" t="s">
        <v>44</v>
      </c>
      <c r="M896" s="2">
        <v>-5</v>
      </c>
      <c r="N896" t="s">
        <v>4523</v>
      </c>
      <c r="O896" t="s">
        <v>4524</v>
      </c>
      <c r="P896" t="s">
        <v>7633</v>
      </c>
      <c r="Q896" t="s">
        <v>7634</v>
      </c>
      <c r="R896" t="s">
        <v>44</v>
      </c>
      <c r="S896" t="s">
        <v>4527</v>
      </c>
      <c r="T896" s="3">
        <v>45827</v>
      </c>
      <c r="U896" s="3">
        <v>45828</v>
      </c>
      <c r="V896" s="2">
        <v>0</v>
      </c>
      <c r="W896" t="s">
        <v>44</v>
      </c>
      <c r="X896" t="s">
        <v>44</v>
      </c>
      <c r="Y896" t="s">
        <v>7635</v>
      </c>
      <c r="Z896" t="s">
        <v>1205</v>
      </c>
      <c r="AA896" t="s">
        <v>4529</v>
      </c>
      <c r="AB896" t="s">
        <v>4530</v>
      </c>
      <c r="AC896" t="s">
        <v>89</v>
      </c>
      <c r="AD896" t="str">
        <f t="shared" si="13"/>
        <v>10-60</v>
      </c>
      <c r="AE896" t="str">
        <f>VLOOKUP(AD896,'Main_Sub Desc'!C:D,2,)</f>
        <v>LPC from invoicing</v>
      </c>
      <c r="AF896" t="str">
        <f>VLOOKUP(VALUE(H896),'Main_Sub Desc'!F:G,2,)</f>
        <v>Wtr Rev Late Payment</v>
      </c>
      <c r="AG896">
        <f>IFERROR(VLOOKUP(VALUE(I896),'PC Mapping'!A:F,6,),"")</f>
        <v>10469</v>
      </c>
      <c r="AH896" s="13" t="str">
        <f>VLOOKUP(AG896,'PC Mapping'!L:M,2,)</f>
        <v>Bolivar Water</v>
      </c>
    </row>
    <row r="897" spans="1:34" x14ac:dyDescent="0.2">
      <c r="A897" t="s">
        <v>7632</v>
      </c>
      <c r="B897" t="s">
        <v>7596</v>
      </c>
      <c r="C897" t="s">
        <v>4519</v>
      </c>
      <c r="D897" t="s">
        <v>4520</v>
      </c>
      <c r="E897" s="3">
        <v>45827</v>
      </c>
      <c r="F897" t="s">
        <v>44</v>
      </c>
      <c r="G897" t="s">
        <v>3742</v>
      </c>
      <c r="H897" t="s">
        <v>3716</v>
      </c>
      <c r="I897" t="s">
        <v>4534</v>
      </c>
      <c r="J897" t="s">
        <v>4522</v>
      </c>
      <c r="K897" s="2">
        <v>-5</v>
      </c>
      <c r="L897" t="s">
        <v>44</v>
      </c>
      <c r="M897" s="2">
        <v>-5</v>
      </c>
      <c r="N897" t="s">
        <v>4523</v>
      </c>
      <c r="O897" t="s">
        <v>4524</v>
      </c>
      <c r="P897" t="s">
        <v>7633</v>
      </c>
      <c r="Q897" t="s">
        <v>7636</v>
      </c>
      <c r="R897" t="s">
        <v>44</v>
      </c>
      <c r="S897" t="s">
        <v>4527</v>
      </c>
      <c r="T897" s="3">
        <v>45827</v>
      </c>
      <c r="U897" s="3">
        <v>45828</v>
      </c>
      <c r="V897" s="2">
        <v>0</v>
      </c>
      <c r="W897" t="s">
        <v>44</v>
      </c>
      <c r="X897" t="s">
        <v>44</v>
      </c>
      <c r="Y897" t="s">
        <v>7637</v>
      </c>
      <c r="Z897" t="s">
        <v>1205</v>
      </c>
      <c r="AA897" t="s">
        <v>4529</v>
      </c>
      <c r="AB897" t="s">
        <v>4530</v>
      </c>
      <c r="AC897" t="s">
        <v>89</v>
      </c>
      <c r="AD897" t="str">
        <f t="shared" si="13"/>
        <v>10-60</v>
      </c>
      <c r="AE897" t="str">
        <f>VLOOKUP(AD897,'Main_Sub Desc'!C:D,2,)</f>
        <v>LPC from invoicing</v>
      </c>
      <c r="AF897" t="str">
        <f>VLOOKUP(VALUE(H897),'Main_Sub Desc'!F:G,2,)</f>
        <v>Wst Rev Late Payment</v>
      </c>
      <c r="AG897">
        <f>IFERROR(VLOOKUP(VALUE(I897),'PC Mapping'!A:F,6,),"")</f>
        <v>10514</v>
      </c>
      <c r="AH897" s="13" t="str">
        <f>VLOOKUP(AG897,'PC Mapping'!L:M,2,)</f>
        <v>Bolivar Sewer</v>
      </c>
    </row>
    <row r="898" spans="1:34" x14ac:dyDescent="0.2">
      <c r="A898" t="s">
        <v>7638</v>
      </c>
      <c r="B898" t="s">
        <v>7639</v>
      </c>
      <c r="C898" t="s">
        <v>4519</v>
      </c>
      <c r="D898" t="s">
        <v>4520</v>
      </c>
      <c r="E898" s="3">
        <v>45831</v>
      </c>
      <c r="F898" t="s">
        <v>44</v>
      </c>
      <c r="G898" t="s">
        <v>3742</v>
      </c>
      <c r="H898" t="s">
        <v>3722</v>
      </c>
      <c r="I898" t="s">
        <v>3752</v>
      </c>
      <c r="J898" t="s">
        <v>4522</v>
      </c>
      <c r="K898" s="2">
        <v>-5</v>
      </c>
      <c r="L898" t="s">
        <v>44</v>
      </c>
      <c r="M898" s="2">
        <v>-5</v>
      </c>
      <c r="N898" t="s">
        <v>4523</v>
      </c>
      <c r="O898" t="s">
        <v>4524</v>
      </c>
      <c r="P898" t="s">
        <v>7640</v>
      </c>
      <c r="Q898" t="s">
        <v>7641</v>
      </c>
      <c r="R898" t="s">
        <v>44</v>
      </c>
      <c r="S898" t="s">
        <v>4527</v>
      </c>
      <c r="T898" s="3">
        <v>45831</v>
      </c>
      <c r="U898" s="3">
        <v>45832</v>
      </c>
      <c r="V898" s="2">
        <v>0</v>
      </c>
      <c r="W898" t="s">
        <v>44</v>
      </c>
      <c r="X898" t="s">
        <v>44</v>
      </c>
      <c r="Y898" t="s">
        <v>7642</v>
      </c>
      <c r="Z898" t="s">
        <v>2225</v>
      </c>
      <c r="AA898" t="s">
        <v>4529</v>
      </c>
      <c r="AB898" t="s">
        <v>4530</v>
      </c>
      <c r="AC898" t="s">
        <v>89</v>
      </c>
      <c r="AD898" t="str">
        <f t="shared" si="13"/>
        <v>10-60</v>
      </c>
      <c r="AE898" t="str">
        <f>VLOOKUP(AD898,'Main_Sub Desc'!C:D,2,)</f>
        <v>LPC from invoicing</v>
      </c>
      <c r="AF898" t="str">
        <f>VLOOKUP(VALUE(H898),'Main_Sub Desc'!F:G,2,)</f>
        <v>Wtr Rev Late Payment</v>
      </c>
      <c r="AG898">
        <f>IFERROR(VLOOKUP(VALUE(I898),'PC Mapping'!A:F,6,),"")</f>
        <v>10719</v>
      </c>
      <c r="AH898" s="13" t="str">
        <f>VLOOKUP(AG898,'PC Mapping'!L:M,2,)</f>
        <v>All Other Water</v>
      </c>
    </row>
    <row r="899" spans="1:34" x14ac:dyDescent="0.2">
      <c r="A899" t="s">
        <v>7643</v>
      </c>
      <c r="B899" t="s">
        <v>7644</v>
      </c>
      <c r="C899" t="s">
        <v>4519</v>
      </c>
      <c r="D899" t="s">
        <v>4520</v>
      </c>
      <c r="E899" s="3">
        <v>45831</v>
      </c>
      <c r="F899" t="s">
        <v>44</v>
      </c>
      <c r="G899" t="s">
        <v>3742</v>
      </c>
      <c r="H899" t="s">
        <v>3722</v>
      </c>
      <c r="I899" t="s">
        <v>4538</v>
      </c>
      <c r="J899" t="s">
        <v>4522</v>
      </c>
      <c r="K899" s="2">
        <v>-5</v>
      </c>
      <c r="L899" t="s">
        <v>44</v>
      </c>
      <c r="M899" s="2">
        <v>-5</v>
      </c>
      <c r="N899" t="s">
        <v>4523</v>
      </c>
      <c r="O899" t="s">
        <v>4524</v>
      </c>
      <c r="P899" t="s">
        <v>7645</v>
      </c>
      <c r="Q899" t="s">
        <v>7646</v>
      </c>
      <c r="R899" t="s">
        <v>44</v>
      </c>
      <c r="S899" t="s">
        <v>4527</v>
      </c>
      <c r="T899" s="3">
        <v>45831</v>
      </c>
      <c r="U899" s="3">
        <v>45832</v>
      </c>
      <c r="V899" s="2">
        <v>0</v>
      </c>
      <c r="W899" t="s">
        <v>44</v>
      </c>
      <c r="X899" t="s">
        <v>44</v>
      </c>
      <c r="Y899" t="s">
        <v>7647</v>
      </c>
      <c r="Z899" t="s">
        <v>7648</v>
      </c>
      <c r="AA899" t="s">
        <v>4529</v>
      </c>
      <c r="AB899" t="s">
        <v>4530</v>
      </c>
      <c r="AC899" t="s">
        <v>89</v>
      </c>
      <c r="AD899" t="str">
        <f t="shared" si="13"/>
        <v>10-60</v>
      </c>
      <c r="AE899" t="str">
        <f>VLOOKUP(AD899,'Main_Sub Desc'!C:D,2,)</f>
        <v>LPC from invoicing</v>
      </c>
      <c r="AF899" t="str">
        <f>VLOOKUP(VALUE(H899),'Main_Sub Desc'!F:G,2,)</f>
        <v>Wtr Rev Late Payment</v>
      </c>
      <c r="AG899">
        <f>IFERROR(VLOOKUP(VALUE(I899),'PC Mapping'!A:F,6,),"")</f>
        <v>10469</v>
      </c>
      <c r="AH899" s="13" t="str">
        <f>VLOOKUP(AG899,'PC Mapping'!L:M,2,)</f>
        <v>Bolivar Water</v>
      </c>
    </row>
    <row r="900" spans="1:34" x14ac:dyDescent="0.2">
      <c r="A900" t="s">
        <v>7643</v>
      </c>
      <c r="B900" t="s">
        <v>7644</v>
      </c>
      <c r="C900" t="s">
        <v>4519</v>
      </c>
      <c r="D900" t="s">
        <v>4520</v>
      </c>
      <c r="E900" s="3">
        <v>45831</v>
      </c>
      <c r="F900" t="s">
        <v>44</v>
      </c>
      <c r="G900" t="s">
        <v>3742</v>
      </c>
      <c r="H900" t="s">
        <v>3716</v>
      </c>
      <c r="I900" t="s">
        <v>4534</v>
      </c>
      <c r="J900" t="s">
        <v>4522</v>
      </c>
      <c r="K900" s="2">
        <v>-5</v>
      </c>
      <c r="L900" t="s">
        <v>44</v>
      </c>
      <c r="M900" s="2">
        <v>-5</v>
      </c>
      <c r="N900" t="s">
        <v>4523</v>
      </c>
      <c r="O900" t="s">
        <v>4524</v>
      </c>
      <c r="P900" t="s">
        <v>7645</v>
      </c>
      <c r="Q900" t="s">
        <v>7649</v>
      </c>
      <c r="R900" t="s">
        <v>44</v>
      </c>
      <c r="S900" t="s">
        <v>4527</v>
      </c>
      <c r="T900" s="3">
        <v>45831</v>
      </c>
      <c r="U900" s="3">
        <v>45832</v>
      </c>
      <c r="V900" s="2">
        <v>0</v>
      </c>
      <c r="W900" t="s">
        <v>44</v>
      </c>
      <c r="X900" t="s">
        <v>44</v>
      </c>
      <c r="Y900" t="s">
        <v>7650</v>
      </c>
      <c r="Z900" t="s">
        <v>7648</v>
      </c>
      <c r="AA900" t="s">
        <v>4529</v>
      </c>
      <c r="AB900" t="s">
        <v>4530</v>
      </c>
      <c r="AC900" t="s">
        <v>89</v>
      </c>
      <c r="AD900" t="str">
        <f t="shared" ref="AD900:AD963" si="14">CONCATENATE(VALUE(AA900),"-",VALUE(AB900))</f>
        <v>10-60</v>
      </c>
      <c r="AE900" t="str">
        <f>VLOOKUP(AD900,'Main_Sub Desc'!C:D,2,)</f>
        <v>LPC from invoicing</v>
      </c>
      <c r="AF900" t="str">
        <f>VLOOKUP(VALUE(H900),'Main_Sub Desc'!F:G,2,)</f>
        <v>Wst Rev Late Payment</v>
      </c>
      <c r="AG900">
        <f>IFERROR(VLOOKUP(VALUE(I900),'PC Mapping'!A:F,6,),"")</f>
        <v>10514</v>
      </c>
      <c r="AH900" s="13" t="str">
        <f>VLOOKUP(AG900,'PC Mapping'!L:M,2,)</f>
        <v>Bolivar Sewer</v>
      </c>
    </row>
    <row r="901" spans="1:34" x14ac:dyDescent="0.2">
      <c r="A901" t="s">
        <v>7651</v>
      </c>
      <c r="B901" t="s">
        <v>7639</v>
      </c>
      <c r="C901" t="s">
        <v>4519</v>
      </c>
      <c r="D901" t="s">
        <v>4520</v>
      </c>
      <c r="E901" s="3">
        <v>45831</v>
      </c>
      <c r="F901" t="s">
        <v>44</v>
      </c>
      <c r="G901" t="s">
        <v>3742</v>
      </c>
      <c r="H901" t="s">
        <v>3722</v>
      </c>
      <c r="I901" t="s">
        <v>3752</v>
      </c>
      <c r="J901" t="s">
        <v>4522</v>
      </c>
      <c r="K901" s="2">
        <v>-5</v>
      </c>
      <c r="L901" t="s">
        <v>44</v>
      </c>
      <c r="M901" s="2">
        <v>-5</v>
      </c>
      <c r="N901" t="s">
        <v>4523</v>
      </c>
      <c r="O901" t="s">
        <v>4524</v>
      </c>
      <c r="P901" t="s">
        <v>7652</v>
      </c>
      <c r="Q901" t="s">
        <v>7653</v>
      </c>
      <c r="R901" t="s">
        <v>44</v>
      </c>
      <c r="S901" t="s">
        <v>4527</v>
      </c>
      <c r="T901" s="3">
        <v>45831</v>
      </c>
      <c r="U901" s="3">
        <v>45832</v>
      </c>
      <c r="V901" s="2">
        <v>0</v>
      </c>
      <c r="W901" t="s">
        <v>44</v>
      </c>
      <c r="X901" t="s">
        <v>44</v>
      </c>
      <c r="Y901" t="s">
        <v>7654</v>
      </c>
      <c r="Z901" t="s">
        <v>2603</v>
      </c>
      <c r="AA901" t="s">
        <v>4529</v>
      </c>
      <c r="AB901" t="s">
        <v>4530</v>
      </c>
      <c r="AC901" t="s">
        <v>89</v>
      </c>
      <c r="AD901" t="str">
        <f t="shared" si="14"/>
        <v>10-60</v>
      </c>
      <c r="AE901" t="str">
        <f>VLOOKUP(AD901,'Main_Sub Desc'!C:D,2,)</f>
        <v>LPC from invoicing</v>
      </c>
      <c r="AF901" t="str">
        <f>VLOOKUP(VALUE(H901),'Main_Sub Desc'!F:G,2,)</f>
        <v>Wtr Rev Late Payment</v>
      </c>
      <c r="AG901">
        <f>IFERROR(VLOOKUP(VALUE(I901),'PC Mapping'!A:F,6,),"")</f>
        <v>10719</v>
      </c>
      <c r="AH901" s="13" t="str">
        <f>VLOOKUP(AG901,'PC Mapping'!L:M,2,)</f>
        <v>All Other Water</v>
      </c>
    </row>
    <row r="902" spans="1:34" x14ac:dyDescent="0.2">
      <c r="A902" t="s">
        <v>7655</v>
      </c>
      <c r="B902" t="s">
        <v>7656</v>
      </c>
      <c r="C902" t="s">
        <v>4519</v>
      </c>
      <c r="D902" t="s">
        <v>4520</v>
      </c>
      <c r="E902" s="3">
        <v>45831</v>
      </c>
      <c r="F902" t="s">
        <v>44</v>
      </c>
      <c r="G902" t="s">
        <v>3742</v>
      </c>
      <c r="H902" t="s">
        <v>3722</v>
      </c>
      <c r="I902" t="s">
        <v>3752</v>
      </c>
      <c r="J902" t="s">
        <v>4522</v>
      </c>
      <c r="K902" s="2">
        <v>-5</v>
      </c>
      <c r="L902" t="s">
        <v>44</v>
      </c>
      <c r="M902" s="2">
        <v>-5</v>
      </c>
      <c r="N902" t="s">
        <v>4523</v>
      </c>
      <c r="O902" t="s">
        <v>4524</v>
      </c>
      <c r="P902" t="s">
        <v>7657</v>
      </c>
      <c r="Q902" t="s">
        <v>7658</v>
      </c>
      <c r="R902" t="s">
        <v>44</v>
      </c>
      <c r="S902" t="s">
        <v>4527</v>
      </c>
      <c r="T902" s="3">
        <v>45831</v>
      </c>
      <c r="U902" s="3">
        <v>45832</v>
      </c>
      <c r="V902" s="2">
        <v>0</v>
      </c>
      <c r="W902" t="s">
        <v>44</v>
      </c>
      <c r="X902" t="s">
        <v>44</v>
      </c>
      <c r="Y902" t="s">
        <v>7659</v>
      </c>
      <c r="Z902" t="s">
        <v>2840</v>
      </c>
      <c r="AA902" t="s">
        <v>4529</v>
      </c>
      <c r="AB902" t="s">
        <v>4530</v>
      </c>
      <c r="AC902" t="s">
        <v>89</v>
      </c>
      <c r="AD902" t="str">
        <f t="shared" si="14"/>
        <v>10-60</v>
      </c>
      <c r="AE902" t="str">
        <f>VLOOKUP(AD902,'Main_Sub Desc'!C:D,2,)</f>
        <v>LPC from invoicing</v>
      </c>
      <c r="AF902" t="str">
        <f>VLOOKUP(VALUE(H902),'Main_Sub Desc'!F:G,2,)</f>
        <v>Wtr Rev Late Payment</v>
      </c>
      <c r="AG902">
        <f>IFERROR(VLOOKUP(VALUE(I902),'PC Mapping'!A:F,6,),"")</f>
        <v>10719</v>
      </c>
      <c r="AH902" s="13" t="str">
        <f>VLOOKUP(AG902,'PC Mapping'!L:M,2,)</f>
        <v>All Other Water</v>
      </c>
    </row>
    <row r="903" spans="1:34" x14ac:dyDescent="0.2">
      <c r="A903" t="s">
        <v>7660</v>
      </c>
      <c r="B903" t="s">
        <v>7639</v>
      </c>
      <c r="C903" t="s">
        <v>4519</v>
      </c>
      <c r="D903" t="s">
        <v>4520</v>
      </c>
      <c r="E903" s="3">
        <v>45831</v>
      </c>
      <c r="F903" t="s">
        <v>44</v>
      </c>
      <c r="G903" t="s">
        <v>3742</v>
      </c>
      <c r="H903" t="s">
        <v>3716</v>
      </c>
      <c r="I903" t="s">
        <v>4534</v>
      </c>
      <c r="J903" t="s">
        <v>4522</v>
      </c>
      <c r="K903" s="2">
        <v>-5</v>
      </c>
      <c r="L903" t="s">
        <v>44</v>
      </c>
      <c r="M903" s="2">
        <v>-5</v>
      </c>
      <c r="N903" t="s">
        <v>4523</v>
      </c>
      <c r="O903" t="s">
        <v>4524</v>
      </c>
      <c r="P903" t="s">
        <v>7645</v>
      </c>
      <c r="Q903" t="s">
        <v>7661</v>
      </c>
      <c r="R903" t="s">
        <v>44</v>
      </c>
      <c r="S903" t="s">
        <v>4527</v>
      </c>
      <c r="T903" s="3">
        <v>45831</v>
      </c>
      <c r="U903" s="3">
        <v>45832</v>
      </c>
      <c r="V903" s="2">
        <v>0</v>
      </c>
      <c r="W903" t="s">
        <v>44</v>
      </c>
      <c r="X903" t="s">
        <v>44</v>
      </c>
      <c r="Y903" t="s">
        <v>7662</v>
      </c>
      <c r="Z903" t="s">
        <v>7663</v>
      </c>
      <c r="AA903" t="s">
        <v>4529</v>
      </c>
      <c r="AB903" t="s">
        <v>4530</v>
      </c>
      <c r="AC903" t="s">
        <v>89</v>
      </c>
      <c r="AD903" t="str">
        <f t="shared" si="14"/>
        <v>10-60</v>
      </c>
      <c r="AE903" t="str">
        <f>VLOOKUP(AD903,'Main_Sub Desc'!C:D,2,)</f>
        <v>LPC from invoicing</v>
      </c>
      <c r="AF903" t="str">
        <f>VLOOKUP(VALUE(H903),'Main_Sub Desc'!F:G,2,)</f>
        <v>Wst Rev Late Payment</v>
      </c>
      <c r="AG903">
        <f>IFERROR(VLOOKUP(VALUE(I903),'PC Mapping'!A:F,6,),"")</f>
        <v>10514</v>
      </c>
      <c r="AH903" s="13" t="str">
        <f>VLOOKUP(AG903,'PC Mapping'!L:M,2,)</f>
        <v>Bolivar Sewer</v>
      </c>
    </row>
    <row r="904" spans="1:34" x14ac:dyDescent="0.2">
      <c r="A904" t="s">
        <v>7660</v>
      </c>
      <c r="B904" t="s">
        <v>7639</v>
      </c>
      <c r="C904" t="s">
        <v>4519</v>
      </c>
      <c r="D904" t="s">
        <v>4520</v>
      </c>
      <c r="E904" s="3">
        <v>45831</v>
      </c>
      <c r="F904" t="s">
        <v>44</v>
      </c>
      <c r="G904" t="s">
        <v>3742</v>
      </c>
      <c r="H904" t="s">
        <v>3722</v>
      </c>
      <c r="I904" t="s">
        <v>4538</v>
      </c>
      <c r="J904" t="s">
        <v>4522</v>
      </c>
      <c r="K904" s="2">
        <v>-5</v>
      </c>
      <c r="L904" t="s">
        <v>44</v>
      </c>
      <c r="M904" s="2">
        <v>-5</v>
      </c>
      <c r="N904" t="s">
        <v>4523</v>
      </c>
      <c r="O904" t="s">
        <v>4524</v>
      </c>
      <c r="P904" t="s">
        <v>7645</v>
      </c>
      <c r="Q904" t="s">
        <v>7664</v>
      </c>
      <c r="R904" t="s">
        <v>44</v>
      </c>
      <c r="S904" t="s">
        <v>4527</v>
      </c>
      <c r="T904" s="3">
        <v>45831</v>
      </c>
      <c r="U904" s="3">
        <v>45832</v>
      </c>
      <c r="V904" s="2">
        <v>0</v>
      </c>
      <c r="W904" t="s">
        <v>44</v>
      </c>
      <c r="X904" t="s">
        <v>44</v>
      </c>
      <c r="Y904" t="s">
        <v>7665</v>
      </c>
      <c r="Z904" t="s">
        <v>7663</v>
      </c>
      <c r="AA904" t="s">
        <v>4529</v>
      </c>
      <c r="AB904" t="s">
        <v>4530</v>
      </c>
      <c r="AC904" t="s">
        <v>89</v>
      </c>
      <c r="AD904" t="str">
        <f t="shared" si="14"/>
        <v>10-60</v>
      </c>
      <c r="AE904" t="str">
        <f>VLOOKUP(AD904,'Main_Sub Desc'!C:D,2,)</f>
        <v>LPC from invoicing</v>
      </c>
      <c r="AF904" t="str">
        <f>VLOOKUP(VALUE(H904),'Main_Sub Desc'!F:G,2,)</f>
        <v>Wtr Rev Late Payment</v>
      </c>
      <c r="AG904">
        <f>IFERROR(VLOOKUP(VALUE(I904),'PC Mapping'!A:F,6,),"")</f>
        <v>10469</v>
      </c>
      <c r="AH904" s="13" t="str">
        <f>VLOOKUP(AG904,'PC Mapping'!L:M,2,)</f>
        <v>Bolivar Water</v>
      </c>
    </row>
    <row r="905" spans="1:34" x14ac:dyDescent="0.2">
      <c r="A905" t="s">
        <v>7666</v>
      </c>
      <c r="B905" t="s">
        <v>7656</v>
      </c>
      <c r="C905" t="s">
        <v>4519</v>
      </c>
      <c r="D905" t="s">
        <v>4520</v>
      </c>
      <c r="E905" s="3">
        <v>45831</v>
      </c>
      <c r="F905" t="s">
        <v>44</v>
      </c>
      <c r="G905" t="s">
        <v>3742</v>
      </c>
      <c r="H905" t="s">
        <v>3716</v>
      </c>
      <c r="I905" t="s">
        <v>4534</v>
      </c>
      <c r="J905" t="s">
        <v>4522</v>
      </c>
      <c r="K905" s="2">
        <v>-5</v>
      </c>
      <c r="L905" t="s">
        <v>44</v>
      </c>
      <c r="M905" s="2">
        <v>-5</v>
      </c>
      <c r="N905" t="s">
        <v>4523</v>
      </c>
      <c r="O905" t="s">
        <v>4524</v>
      </c>
      <c r="P905" t="s">
        <v>6240</v>
      </c>
      <c r="Q905" t="s">
        <v>7667</v>
      </c>
      <c r="R905" t="s">
        <v>44</v>
      </c>
      <c r="S905" t="s">
        <v>4527</v>
      </c>
      <c r="T905" s="3">
        <v>45831</v>
      </c>
      <c r="U905" s="3">
        <v>45832</v>
      </c>
      <c r="V905" s="2">
        <v>0</v>
      </c>
      <c r="W905" t="s">
        <v>44</v>
      </c>
      <c r="X905" t="s">
        <v>44</v>
      </c>
      <c r="Y905" t="s">
        <v>7668</v>
      </c>
      <c r="Z905" t="s">
        <v>898</v>
      </c>
      <c r="AA905" t="s">
        <v>4529</v>
      </c>
      <c r="AB905" t="s">
        <v>4530</v>
      </c>
      <c r="AC905" t="s">
        <v>89</v>
      </c>
      <c r="AD905" t="str">
        <f t="shared" si="14"/>
        <v>10-60</v>
      </c>
      <c r="AE905" t="str">
        <f>VLOOKUP(AD905,'Main_Sub Desc'!C:D,2,)</f>
        <v>LPC from invoicing</v>
      </c>
      <c r="AF905" t="str">
        <f>VLOOKUP(VALUE(H905),'Main_Sub Desc'!F:G,2,)</f>
        <v>Wst Rev Late Payment</v>
      </c>
      <c r="AG905">
        <f>IFERROR(VLOOKUP(VALUE(I905),'PC Mapping'!A:F,6,),"")</f>
        <v>10514</v>
      </c>
      <c r="AH905" s="13" t="str">
        <f>VLOOKUP(AG905,'PC Mapping'!L:M,2,)</f>
        <v>Bolivar Sewer</v>
      </c>
    </row>
    <row r="906" spans="1:34" x14ac:dyDescent="0.2">
      <c r="A906" t="s">
        <v>7666</v>
      </c>
      <c r="B906" t="s">
        <v>7656</v>
      </c>
      <c r="C906" t="s">
        <v>4519</v>
      </c>
      <c r="D906" t="s">
        <v>4520</v>
      </c>
      <c r="E906" s="3">
        <v>45831</v>
      </c>
      <c r="F906" t="s">
        <v>44</v>
      </c>
      <c r="G906" t="s">
        <v>3742</v>
      </c>
      <c r="H906" t="s">
        <v>3722</v>
      </c>
      <c r="I906" t="s">
        <v>4538</v>
      </c>
      <c r="J906" t="s">
        <v>4522</v>
      </c>
      <c r="K906" s="2">
        <v>-5</v>
      </c>
      <c r="L906" t="s">
        <v>44</v>
      </c>
      <c r="M906" s="2">
        <v>-5</v>
      </c>
      <c r="N906" t="s">
        <v>4523</v>
      </c>
      <c r="O906" t="s">
        <v>4524</v>
      </c>
      <c r="P906" t="s">
        <v>6240</v>
      </c>
      <c r="Q906" t="s">
        <v>7669</v>
      </c>
      <c r="R906" t="s">
        <v>44</v>
      </c>
      <c r="S906" t="s">
        <v>4527</v>
      </c>
      <c r="T906" s="3">
        <v>45831</v>
      </c>
      <c r="U906" s="3">
        <v>45832</v>
      </c>
      <c r="V906" s="2">
        <v>0</v>
      </c>
      <c r="W906" t="s">
        <v>44</v>
      </c>
      <c r="X906" t="s">
        <v>44</v>
      </c>
      <c r="Y906" t="s">
        <v>7670</v>
      </c>
      <c r="Z906" t="s">
        <v>898</v>
      </c>
      <c r="AA906" t="s">
        <v>4529</v>
      </c>
      <c r="AB906" t="s">
        <v>4530</v>
      </c>
      <c r="AC906" t="s">
        <v>89</v>
      </c>
      <c r="AD906" t="str">
        <f t="shared" si="14"/>
        <v>10-60</v>
      </c>
      <c r="AE906" t="str">
        <f>VLOOKUP(AD906,'Main_Sub Desc'!C:D,2,)</f>
        <v>LPC from invoicing</v>
      </c>
      <c r="AF906" t="str">
        <f>VLOOKUP(VALUE(H906),'Main_Sub Desc'!F:G,2,)</f>
        <v>Wtr Rev Late Payment</v>
      </c>
      <c r="AG906">
        <f>IFERROR(VLOOKUP(VALUE(I906),'PC Mapping'!A:F,6,),"")</f>
        <v>10469</v>
      </c>
      <c r="AH906" s="13" t="str">
        <f>VLOOKUP(AG906,'PC Mapping'!L:M,2,)</f>
        <v>Bolivar Water</v>
      </c>
    </row>
    <row r="907" spans="1:34" x14ac:dyDescent="0.2">
      <c r="A907" t="s">
        <v>7671</v>
      </c>
      <c r="B907" t="s">
        <v>7644</v>
      </c>
      <c r="C907" t="s">
        <v>4519</v>
      </c>
      <c r="D907" t="s">
        <v>4520</v>
      </c>
      <c r="E907" s="3">
        <v>45831</v>
      </c>
      <c r="F907" t="s">
        <v>44</v>
      </c>
      <c r="G907" t="s">
        <v>3742</v>
      </c>
      <c r="H907" t="s">
        <v>3722</v>
      </c>
      <c r="I907" t="s">
        <v>4538</v>
      </c>
      <c r="J907" t="s">
        <v>4522</v>
      </c>
      <c r="K907" s="2">
        <v>-5</v>
      </c>
      <c r="L907" t="s">
        <v>44</v>
      </c>
      <c r="M907" s="2">
        <v>-5</v>
      </c>
      <c r="N907" t="s">
        <v>4523</v>
      </c>
      <c r="O907" t="s">
        <v>4524</v>
      </c>
      <c r="P907" t="s">
        <v>7672</v>
      </c>
      <c r="Q907" t="s">
        <v>7673</v>
      </c>
      <c r="R907" t="s">
        <v>44</v>
      </c>
      <c r="S907" t="s">
        <v>4527</v>
      </c>
      <c r="T907" s="3">
        <v>45831</v>
      </c>
      <c r="U907" s="3">
        <v>45832</v>
      </c>
      <c r="V907" s="2">
        <v>0</v>
      </c>
      <c r="W907" t="s">
        <v>44</v>
      </c>
      <c r="X907" t="s">
        <v>44</v>
      </c>
      <c r="Y907" t="s">
        <v>7674</v>
      </c>
      <c r="Z907" t="s">
        <v>1250</v>
      </c>
      <c r="AA907" t="s">
        <v>4529</v>
      </c>
      <c r="AB907" t="s">
        <v>4530</v>
      </c>
      <c r="AC907" t="s">
        <v>89</v>
      </c>
      <c r="AD907" t="str">
        <f t="shared" si="14"/>
        <v>10-60</v>
      </c>
      <c r="AE907" t="str">
        <f>VLOOKUP(AD907,'Main_Sub Desc'!C:D,2,)</f>
        <v>LPC from invoicing</v>
      </c>
      <c r="AF907" t="str">
        <f>VLOOKUP(VALUE(H907),'Main_Sub Desc'!F:G,2,)</f>
        <v>Wtr Rev Late Payment</v>
      </c>
      <c r="AG907">
        <f>IFERROR(VLOOKUP(VALUE(I907),'PC Mapping'!A:F,6,),"")</f>
        <v>10469</v>
      </c>
      <c r="AH907" s="13" t="str">
        <f>VLOOKUP(AG907,'PC Mapping'!L:M,2,)</f>
        <v>Bolivar Water</v>
      </c>
    </row>
    <row r="908" spans="1:34" x14ac:dyDescent="0.2">
      <c r="A908" t="s">
        <v>7671</v>
      </c>
      <c r="B908" t="s">
        <v>7644</v>
      </c>
      <c r="C908" t="s">
        <v>4519</v>
      </c>
      <c r="D908" t="s">
        <v>4520</v>
      </c>
      <c r="E908" s="3">
        <v>45831</v>
      </c>
      <c r="F908" t="s">
        <v>44</v>
      </c>
      <c r="G908" t="s">
        <v>3742</v>
      </c>
      <c r="H908" t="s">
        <v>3716</v>
      </c>
      <c r="I908" t="s">
        <v>4534</v>
      </c>
      <c r="J908" t="s">
        <v>4522</v>
      </c>
      <c r="K908" s="2">
        <v>-5</v>
      </c>
      <c r="L908" t="s">
        <v>44</v>
      </c>
      <c r="M908" s="2">
        <v>-5</v>
      </c>
      <c r="N908" t="s">
        <v>4523</v>
      </c>
      <c r="O908" t="s">
        <v>4524</v>
      </c>
      <c r="P908" t="s">
        <v>7672</v>
      </c>
      <c r="Q908" t="s">
        <v>7675</v>
      </c>
      <c r="R908" t="s">
        <v>44</v>
      </c>
      <c r="S908" t="s">
        <v>4527</v>
      </c>
      <c r="T908" s="3">
        <v>45831</v>
      </c>
      <c r="U908" s="3">
        <v>45832</v>
      </c>
      <c r="V908" s="2">
        <v>0</v>
      </c>
      <c r="W908" t="s">
        <v>44</v>
      </c>
      <c r="X908" t="s">
        <v>44</v>
      </c>
      <c r="Y908" t="s">
        <v>7676</v>
      </c>
      <c r="Z908" t="s">
        <v>1250</v>
      </c>
      <c r="AA908" t="s">
        <v>4529</v>
      </c>
      <c r="AB908" t="s">
        <v>4530</v>
      </c>
      <c r="AC908" t="s">
        <v>89</v>
      </c>
      <c r="AD908" t="str">
        <f t="shared" si="14"/>
        <v>10-60</v>
      </c>
      <c r="AE908" t="str">
        <f>VLOOKUP(AD908,'Main_Sub Desc'!C:D,2,)</f>
        <v>LPC from invoicing</v>
      </c>
      <c r="AF908" t="str">
        <f>VLOOKUP(VALUE(H908),'Main_Sub Desc'!F:G,2,)</f>
        <v>Wst Rev Late Payment</v>
      </c>
      <c r="AG908">
        <f>IFERROR(VLOOKUP(VALUE(I908),'PC Mapping'!A:F,6,),"")</f>
        <v>10514</v>
      </c>
      <c r="AH908" s="13" t="str">
        <f>VLOOKUP(AG908,'PC Mapping'!L:M,2,)</f>
        <v>Bolivar Sewer</v>
      </c>
    </row>
    <row r="909" spans="1:34" x14ac:dyDescent="0.2">
      <c r="A909" t="s">
        <v>7677</v>
      </c>
      <c r="B909" t="s">
        <v>7656</v>
      </c>
      <c r="C909" t="s">
        <v>4519</v>
      </c>
      <c r="D909" t="s">
        <v>4520</v>
      </c>
      <c r="E909" s="3">
        <v>45831</v>
      </c>
      <c r="F909" t="s">
        <v>44</v>
      </c>
      <c r="G909" t="s">
        <v>3742</v>
      </c>
      <c r="H909" t="s">
        <v>3722</v>
      </c>
      <c r="I909" t="s">
        <v>3752</v>
      </c>
      <c r="J909" t="s">
        <v>4522</v>
      </c>
      <c r="K909" s="2">
        <v>-27.08</v>
      </c>
      <c r="L909" t="s">
        <v>44</v>
      </c>
      <c r="M909" s="2">
        <v>-27.08</v>
      </c>
      <c r="N909" t="s">
        <v>4523</v>
      </c>
      <c r="O909" t="s">
        <v>4524</v>
      </c>
      <c r="P909" t="s">
        <v>7678</v>
      </c>
      <c r="Q909" t="s">
        <v>7679</v>
      </c>
      <c r="R909" t="s">
        <v>44</v>
      </c>
      <c r="S909" t="s">
        <v>4527</v>
      </c>
      <c r="T909" s="3">
        <v>45831</v>
      </c>
      <c r="U909" s="3">
        <v>45832</v>
      </c>
      <c r="V909" s="2">
        <v>0</v>
      </c>
      <c r="W909" t="s">
        <v>44</v>
      </c>
      <c r="X909" t="s">
        <v>44</v>
      </c>
      <c r="Y909" t="s">
        <v>7680</v>
      </c>
      <c r="Z909" t="s">
        <v>2963</v>
      </c>
      <c r="AA909" t="s">
        <v>4529</v>
      </c>
      <c r="AB909" t="s">
        <v>4530</v>
      </c>
      <c r="AC909" t="s">
        <v>89</v>
      </c>
      <c r="AD909" t="str">
        <f t="shared" si="14"/>
        <v>10-60</v>
      </c>
      <c r="AE909" t="str">
        <f>VLOOKUP(AD909,'Main_Sub Desc'!C:D,2,)</f>
        <v>LPC from invoicing</v>
      </c>
      <c r="AF909" t="str">
        <f>VLOOKUP(VALUE(H909),'Main_Sub Desc'!F:G,2,)</f>
        <v>Wtr Rev Late Payment</v>
      </c>
      <c r="AG909">
        <f>IFERROR(VLOOKUP(VALUE(I909),'PC Mapping'!A:F,6,),"")</f>
        <v>10719</v>
      </c>
      <c r="AH909" s="13" t="str">
        <f>VLOOKUP(AG909,'PC Mapping'!L:M,2,)</f>
        <v>All Other Water</v>
      </c>
    </row>
    <row r="910" spans="1:34" x14ac:dyDescent="0.2">
      <c r="A910" t="s">
        <v>7681</v>
      </c>
      <c r="B910" t="s">
        <v>7644</v>
      </c>
      <c r="C910" t="s">
        <v>4519</v>
      </c>
      <c r="D910" t="s">
        <v>4520</v>
      </c>
      <c r="E910" s="3">
        <v>45831</v>
      </c>
      <c r="F910" t="s">
        <v>44</v>
      </c>
      <c r="G910" t="s">
        <v>3742</v>
      </c>
      <c r="H910" t="s">
        <v>3722</v>
      </c>
      <c r="I910" t="s">
        <v>3752</v>
      </c>
      <c r="J910" t="s">
        <v>4522</v>
      </c>
      <c r="K910" s="2">
        <v>-5</v>
      </c>
      <c r="L910" t="s">
        <v>44</v>
      </c>
      <c r="M910" s="2">
        <v>-5</v>
      </c>
      <c r="N910" t="s">
        <v>4523</v>
      </c>
      <c r="O910" t="s">
        <v>4524</v>
      </c>
      <c r="P910" t="s">
        <v>7682</v>
      </c>
      <c r="Q910" t="s">
        <v>7683</v>
      </c>
      <c r="R910" t="s">
        <v>44</v>
      </c>
      <c r="S910" t="s">
        <v>4527</v>
      </c>
      <c r="T910" s="3">
        <v>45831</v>
      </c>
      <c r="U910" s="3">
        <v>45832</v>
      </c>
      <c r="V910" s="2">
        <v>0</v>
      </c>
      <c r="W910" t="s">
        <v>44</v>
      </c>
      <c r="X910" t="s">
        <v>44</v>
      </c>
      <c r="Y910" t="s">
        <v>7684</v>
      </c>
      <c r="Z910" t="s">
        <v>7685</v>
      </c>
      <c r="AA910" t="s">
        <v>4529</v>
      </c>
      <c r="AB910" t="s">
        <v>4530</v>
      </c>
      <c r="AC910" t="s">
        <v>89</v>
      </c>
      <c r="AD910" t="str">
        <f t="shared" si="14"/>
        <v>10-60</v>
      </c>
      <c r="AE910" t="str">
        <f>VLOOKUP(AD910,'Main_Sub Desc'!C:D,2,)</f>
        <v>LPC from invoicing</v>
      </c>
      <c r="AF910" t="str">
        <f>VLOOKUP(VALUE(H910),'Main_Sub Desc'!F:G,2,)</f>
        <v>Wtr Rev Late Payment</v>
      </c>
      <c r="AG910">
        <f>IFERROR(VLOOKUP(VALUE(I910),'PC Mapping'!A:F,6,),"")</f>
        <v>10719</v>
      </c>
      <c r="AH910" s="13" t="str">
        <f>VLOOKUP(AG910,'PC Mapping'!L:M,2,)</f>
        <v>All Other Water</v>
      </c>
    </row>
    <row r="911" spans="1:34" x14ac:dyDescent="0.2">
      <c r="A911" t="s">
        <v>7686</v>
      </c>
      <c r="B911" t="s">
        <v>7639</v>
      </c>
      <c r="C911" t="s">
        <v>4519</v>
      </c>
      <c r="D911" t="s">
        <v>4520</v>
      </c>
      <c r="E911" s="3">
        <v>45831</v>
      </c>
      <c r="F911" t="s">
        <v>44</v>
      </c>
      <c r="G911" t="s">
        <v>3742</v>
      </c>
      <c r="H911" t="s">
        <v>3722</v>
      </c>
      <c r="I911" t="s">
        <v>3752</v>
      </c>
      <c r="J911" t="s">
        <v>4522</v>
      </c>
      <c r="K911" s="2">
        <v>-5</v>
      </c>
      <c r="L911" t="s">
        <v>44</v>
      </c>
      <c r="M911" s="2">
        <v>-5</v>
      </c>
      <c r="N911" t="s">
        <v>4523</v>
      </c>
      <c r="O911" t="s">
        <v>4524</v>
      </c>
      <c r="P911" t="s">
        <v>7687</v>
      </c>
      <c r="Q911" t="s">
        <v>7688</v>
      </c>
      <c r="R911" t="s">
        <v>44</v>
      </c>
      <c r="S911" t="s">
        <v>4527</v>
      </c>
      <c r="T911" s="3">
        <v>45831</v>
      </c>
      <c r="U911" s="3">
        <v>45832</v>
      </c>
      <c r="V911" s="2">
        <v>0</v>
      </c>
      <c r="W911" t="s">
        <v>44</v>
      </c>
      <c r="X911" t="s">
        <v>44</v>
      </c>
      <c r="Y911" t="s">
        <v>7689</v>
      </c>
      <c r="Z911" t="s">
        <v>7690</v>
      </c>
      <c r="AA911" t="s">
        <v>4529</v>
      </c>
      <c r="AB911" t="s">
        <v>4530</v>
      </c>
      <c r="AC911" t="s">
        <v>99</v>
      </c>
      <c r="AD911" t="str">
        <f t="shared" si="14"/>
        <v>10-60</v>
      </c>
      <c r="AE911" t="str">
        <f>VLOOKUP(AD911,'Main_Sub Desc'!C:D,2,)</f>
        <v>LPC from invoicing</v>
      </c>
      <c r="AF911" t="str">
        <f>VLOOKUP(VALUE(H911),'Main_Sub Desc'!F:G,2,)</f>
        <v>Wtr Rev Late Payment</v>
      </c>
      <c r="AG911">
        <f>IFERROR(VLOOKUP(VALUE(I911),'PC Mapping'!A:F,6,),"")</f>
        <v>10719</v>
      </c>
      <c r="AH911" s="13" t="str">
        <f>VLOOKUP(AG911,'PC Mapping'!L:M,2,)</f>
        <v>All Other Water</v>
      </c>
    </row>
    <row r="912" spans="1:34" x14ac:dyDescent="0.2">
      <c r="A912" t="s">
        <v>7691</v>
      </c>
      <c r="B912" t="s">
        <v>7644</v>
      </c>
      <c r="C912" t="s">
        <v>4519</v>
      </c>
      <c r="D912" t="s">
        <v>4520</v>
      </c>
      <c r="E912" s="3">
        <v>45831</v>
      </c>
      <c r="F912" t="s">
        <v>44</v>
      </c>
      <c r="G912" t="s">
        <v>3742</v>
      </c>
      <c r="H912" t="s">
        <v>3722</v>
      </c>
      <c r="I912" t="s">
        <v>3752</v>
      </c>
      <c r="J912" t="s">
        <v>4522</v>
      </c>
      <c r="K912" s="2">
        <v>-5</v>
      </c>
      <c r="L912" t="s">
        <v>44</v>
      </c>
      <c r="M912" s="2">
        <v>-5</v>
      </c>
      <c r="N912" t="s">
        <v>4523</v>
      </c>
      <c r="O912" t="s">
        <v>4524</v>
      </c>
      <c r="P912" t="s">
        <v>7692</v>
      </c>
      <c r="Q912" t="s">
        <v>7693</v>
      </c>
      <c r="R912" t="s">
        <v>44</v>
      </c>
      <c r="S912" t="s">
        <v>4527</v>
      </c>
      <c r="T912" s="3">
        <v>45831</v>
      </c>
      <c r="U912" s="3">
        <v>45832</v>
      </c>
      <c r="V912" s="2">
        <v>0</v>
      </c>
      <c r="W912" t="s">
        <v>44</v>
      </c>
      <c r="X912" t="s">
        <v>44</v>
      </c>
      <c r="Y912" t="s">
        <v>7694</v>
      </c>
      <c r="Z912" t="s">
        <v>3457</v>
      </c>
      <c r="AA912" t="s">
        <v>4529</v>
      </c>
      <c r="AB912" t="s">
        <v>4530</v>
      </c>
      <c r="AC912" t="s">
        <v>89</v>
      </c>
      <c r="AD912" t="str">
        <f t="shared" si="14"/>
        <v>10-60</v>
      </c>
      <c r="AE912" t="str">
        <f>VLOOKUP(AD912,'Main_Sub Desc'!C:D,2,)</f>
        <v>LPC from invoicing</v>
      </c>
      <c r="AF912" t="str">
        <f>VLOOKUP(VALUE(H912),'Main_Sub Desc'!F:G,2,)</f>
        <v>Wtr Rev Late Payment</v>
      </c>
      <c r="AG912">
        <f>IFERROR(VLOOKUP(VALUE(I912),'PC Mapping'!A:F,6,),"")</f>
        <v>10719</v>
      </c>
      <c r="AH912" s="13" t="str">
        <f>VLOOKUP(AG912,'PC Mapping'!L:M,2,)</f>
        <v>All Other Water</v>
      </c>
    </row>
    <row r="913" spans="1:34" x14ac:dyDescent="0.2">
      <c r="A913" t="s">
        <v>7695</v>
      </c>
      <c r="B913" t="s">
        <v>7656</v>
      </c>
      <c r="C913" t="s">
        <v>4519</v>
      </c>
      <c r="D913" t="s">
        <v>4520</v>
      </c>
      <c r="E913" s="3">
        <v>45831</v>
      </c>
      <c r="F913" t="s">
        <v>44</v>
      </c>
      <c r="G913" t="s">
        <v>3742</v>
      </c>
      <c r="H913" t="s">
        <v>3722</v>
      </c>
      <c r="I913" t="s">
        <v>3752</v>
      </c>
      <c r="J913" t="s">
        <v>4522</v>
      </c>
      <c r="K913" s="2">
        <v>-9.7899999999999991</v>
      </c>
      <c r="L913" t="s">
        <v>44</v>
      </c>
      <c r="M913" s="2">
        <v>-9.7899999999999991</v>
      </c>
      <c r="N913" t="s">
        <v>4523</v>
      </c>
      <c r="O913" t="s">
        <v>4524</v>
      </c>
      <c r="P913" t="s">
        <v>7696</v>
      </c>
      <c r="Q913" t="s">
        <v>7697</v>
      </c>
      <c r="R913" t="s">
        <v>44</v>
      </c>
      <c r="S913" t="s">
        <v>4527</v>
      </c>
      <c r="T913" s="3">
        <v>45831</v>
      </c>
      <c r="U913" s="3">
        <v>45832</v>
      </c>
      <c r="V913" s="2">
        <v>0</v>
      </c>
      <c r="W913" t="s">
        <v>44</v>
      </c>
      <c r="X913" t="s">
        <v>44</v>
      </c>
      <c r="Y913" t="s">
        <v>7698</v>
      </c>
      <c r="Z913" t="s">
        <v>2113</v>
      </c>
      <c r="AA913" t="s">
        <v>4529</v>
      </c>
      <c r="AB913" t="s">
        <v>4530</v>
      </c>
      <c r="AC913" t="s">
        <v>89</v>
      </c>
      <c r="AD913" t="str">
        <f t="shared" si="14"/>
        <v>10-60</v>
      </c>
      <c r="AE913" t="str">
        <f>VLOOKUP(AD913,'Main_Sub Desc'!C:D,2,)</f>
        <v>LPC from invoicing</v>
      </c>
      <c r="AF913" t="str">
        <f>VLOOKUP(VALUE(H913),'Main_Sub Desc'!F:G,2,)</f>
        <v>Wtr Rev Late Payment</v>
      </c>
      <c r="AG913">
        <f>IFERROR(VLOOKUP(VALUE(I913),'PC Mapping'!A:F,6,),"")</f>
        <v>10719</v>
      </c>
      <c r="AH913" s="13" t="str">
        <f>VLOOKUP(AG913,'PC Mapping'!L:M,2,)</f>
        <v>All Other Water</v>
      </c>
    </row>
    <row r="914" spans="1:34" x14ac:dyDescent="0.2">
      <c r="A914" t="s">
        <v>7699</v>
      </c>
      <c r="B914" t="s">
        <v>7656</v>
      </c>
      <c r="C914" t="s">
        <v>4519</v>
      </c>
      <c r="D914" t="s">
        <v>4520</v>
      </c>
      <c r="E914" s="3">
        <v>45831</v>
      </c>
      <c r="F914" t="s">
        <v>44</v>
      </c>
      <c r="G914" t="s">
        <v>3742</v>
      </c>
      <c r="H914" t="s">
        <v>3722</v>
      </c>
      <c r="I914" t="s">
        <v>4538</v>
      </c>
      <c r="J914" t="s">
        <v>4522</v>
      </c>
      <c r="K914" s="2">
        <v>-5</v>
      </c>
      <c r="L914" t="s">
        <v>44</v>
      </c>
      <c r="M914" s="2">
        <v>-5</v>
      </c>
      <c r="N914" t="s">
        <v>4523</v>
      </c>
      <c r="O914" t="s">
        <v>4524</v>
      </c>
      <c r="P914" t="s">
        <v>7700</v>
      </c>
      <c r="Q914" t="s">
        <v>7701</v>
      </c>
      <c r="R914" t="s">
        <v>44</v>
      </c>
      <c r="S914" t="s">
        <v>4527</v>
      </c>
      <c r="T914" s="3">
        <v>45831</v>
      </c>
      <c r="U914" s="3">
        <v>45832</v>
      </c>
      <c r="V914" s="2">
        <v>0</v>
      </c>
      <c r="W914" t="s">
        <v>44</v>
      </c>
      <c r="X914" t="s">
        <v>44</v>
      </c>
      <c r="Y914" t="s">
        <v>7702</v>
      </c>
      <c r="Z914" t="s">
        <v>937</v>
      </c>
      <c r="AA914" t="s">
        <v>4529</v>
      </c>
      <c r="AB914" t="s">
        <v>4530</v>
      </c>
      <c r="AC914" t="s">
        <v>89</v>
      </c>
      <c r="AD914" t="str">
        <f t="shared" si="14"/>
        <v>10-60</v>
      </c>
      <c r="AE914" t="str">
        <f>VLOOKUP(AD914,'Main_Sub Desc'!C:D,2,)</f>
        <v>LPC from invoicing</v>
      </c>
      <c r="AF914" t="str">
        <f>VLOOKUP(VALUE(H914),'Main_Sub Desc'!F:G,2,)</f>
        <v>Wtr Rev Late Payment</v>
      </c>
      <c r="AG914">
        <f>IFERROR(VLOOKUP(VALUE(I914),'PC Mapping'!A:F,6,),"")</f>
        <v>10469</v>
      </c>
      <c r="AH914" s="13" t="str">
        <f>VLOOKUP(AG914,'PC Mapping'!L:M,2,)</f>
        <v>Bolivar Water</v>
      </c>
    </row>
    <row r="915" spans="1:34" x14ac:dyDescent="0.2">
      <c r="A915" t="s">
        <v>7699</v>
      </c>
      <c r="B915" t="s">
        <v>7656</v>
      </c>
      <c r="C915" t="s">
        <v>4519</v>
      </c>
      <c r="D915" t="s">
        <v>4520</v>
      </c>
      <c r="E915" s="3">
        <v>45831</v>
      </c>
      <c r="F915" t="s">
        <v>44</v>
      </c>
      <c r="G915" t="s">
        <v>3742</v>
      </c>
      <c r="H915" t="s">
        <v>3716</v>
      </c>
      <c r="I915" t="s">
        <v>4534</v>
      </c>
      <c r="J915" t="s">
        <v>4522</v>
      </c>
      <c r="K915" s="2">
        <v>-5</v>
      </c>
      <c r="L915" t="s">
        <v>44</v>
      </c>
      <c r="M915" s="2">
        <v>-5</v>
      </c>
      <c r="N915" t="s">
        <v>4523</v>
      </c>
      <c r="O915" t="s">
        <v>4524</v>
      </c>
      <c r="P915" t="s">
        <v>7700</v>
      </c>
      <c r="Q915" t="s">
        <v>7703</v>
      </c>
      <c r="R915" t="s">
        <v>44</v>
      </c>
      <c r="S915" t="s">
        <v>4527</v>
      </c>
      <c r="T915" s="3">
        <v>45831</v>
      </c>
      <c r="U915" s="3">
        <v>45832</v>
      </c>
      <c r="V915" s="2">
        <v>0</v>
      </c>
      <c r="W915" t="s">
        <v>44</v>
      </c>
      <c r="X915" t="s">
        <v>44</v>
      </c>
      <c r="Y915" t="s">
        <v>7704</v>
      </c>
      <c r="Z915" t="s">
        <v>937</v>
      </c>
      <c r="AA915" t="s">
        <v>4529</v>
      </c>
      <c r="AB915" t="s">
        <v>4530</v>
      </c>
      <c r="AC915" t="s">
        <v>89</v>
      </c>
      <c r="AD915" t="str">
        <f t="shared" si="14"/>
        <v>10-60</v>
      </c>
      <c r="AE915" t="str">
        <f>VLOOKUP(AD915,'Main_Sub Desc'!C:D,2,)</f>
        <v>LPC from invoicing</v>
      </c>
      <c r="AF915" t="str">
        <f>VLOOKUP(VALUE(H915),'Main_Sub Desc'!F:G,2,)</f>
        <v>Wst Rev Late Payment</v>
      </c>
      <c r="AG915">
        <f>IFERROR(VLOOKUP(VALUE(I915),'PC Mapping'!A:F,6,),"")</f>
        <v>10514</v>
      </c>
      <c r="AH915" s="13" t="str">
        <f>VLOOKUP(AG915,'PC Mapping'!L:M,2,)</f>
        <v>Bolivar Sewer</v>
      </c>
    </row>
    <row r="916" spans="1:34" x14ac:dyDescent="0.2">
      <c r="A916" t="s">
        <v>7705</v>
      </c>
      <c r="B916" t="s">
        <v>7639</v>
      </c>
      <c r="C916" t="s">
        <v>4519</v>
      </c>
      <c r="D916" t="s">
        <v>4520</v>
      </c>
      <c r="E916" s="3">
        <v>45831</v>
      </c>
      <c r="F916" t="s">
        <v>44</v>
      </c>
      <c r="G916" t="s">
        <v>3742</v>
      </c>
      <c r="H916" t="s">
        <v>3722</v>
      </c>
      <c r="I916" t="s">
        <v>4538</v>
      </c>
      <c r="J916" t="s">
        <v>4522</v>
      </c>
      <c r="K916" s="2">
        <v>-5</v>
      </c>
      <c r="L916" t="s">
        <v>44</v>
      </c>
      <c r="M916" s="2">
        <v>-5</v>
      </c>
      <c r="N916" t="s">
        <v>4523</v>
      </c>
      <c r="O916" t="s">
        <v>4524</v>
      </c>
      <c r="P916" t="s">
        <v>7706</v>
      </c>
      <c r="Q916" t="s">
        <v>7707</v>
      </c>
      <c r="R916" t="s">
        <v>44</v>
      </c>
      <c r="S916" t="s">
        <v>4527</v>
      </c>
      <c r="T916" s="3">
        <v>45831</v>
      </c>
      <c r="U916" s="3">
        <v>45832</v>
      </c>
      <c r="V916" s="2">
        <v>0</v>
      </c>
      <c r="W916" t="s">
        <v>44</v>
      </c>
      <c r="X916" t="s">
        <v>44</v>
      </c>
      <c r="Y916" t="s">
        <v>7708</v>
      </c>
      <c r="Z916" t="s">
        <v>1170</v>
      </c>
      <c r="AA916" t="s">
        <v>4529</v>
      </c>
      <c r="AB916" t="s">
        <v>4530</v>
      </c>
      <c r="AC916" t="s">
        <v>89</v>
      </c>
      <c r="AD916" t="str">
        <f t="shared" si="14"/>
        <v>10-60</v>
      </c>
      <c r="AE916" t="str">
        <f>VLOOKUP(AD916,'Main_Sub Desc'!C:D,2,)</f>
        <v>LPC from invoicing</v>
      </c>
      <c r="AF916" t="str">
        <f>VLOOKUP(VALUE(H916),'Main_Sub Desc'!F:G,2,)</f>
        <v>Wtr Rev Late Payment</v>
      </c>
      <c r="AG916">
        <f>IFERROR(VLOOKUP(VALUE(I916),'PC Mapping'!A:F,6,),"")</f>
        <v>10469</v>
      </c>
      <c r="AH916" s="13" t="str">
        <f>VLOOKUP(AG916,'PC Mapping'!L:M,2,)</f>
        <v>Bolivar Water</v>
      </c>
    </row>
    <row r="917" spans="1:34" x14ac:dyDescent="0.2">
      <c r="A917" t="s">
        <v>7705</v>
      </c>
      <c r="B917" t="s">
        <v>7639</v>
      </c>
      <c r="C917" t="s">
        <v>4519</v>
      </c>
      <c r="D917" t="s">
        <v>4520</v>
      </c>
      <c r="E917" s="3">
        <v>45831</v>
      </c>
      <c r="F917" t="s">
        <v>44</v>
      </c>
      <c r="G917" t="s">
        <v>3742</v>
      </c>
      <c r="H917" t="s">
        <v>3716</v>
      </c>
      <c r="I917" t="s">
        <v>4534</v>
      </c>
      <c r="J917" t="s">
        <v>4522</v>
      </c>
      <c r="K917" s="2">
        <v>-5</v>
      </c>
      <c r="L917" t="s">
        <v>44</v>
      </c>
      <c r="M917" s="2">
        <v>-5</v>
      </c>
      <c r="N917" t="s">
        <v>4523</v>
      </c>
      <c r="O917" t="s">
        <v>4524</v>
      </c>
      <c r="P917" t="s">
        <v>7706</v>
      </c>
      <c r="Q917" t="s">
        <v>7709</v>
      </c>
      <c r="R917" t="s">
        <v>44</v>
      </c>
      <c r="S917" t="s">
        <v>4527</v>
      </c>
      <c r="T917" s="3">
        <v>45831</v>
      </c>
      <c r="U917" s="3">
        <v>45832</v>
      </c>
      <c r="V917" s="2">
        <v>0</v>
      </c>
      <c r="W917" t="s">
        <v>44</v>
      </c>
      <c r="X917" t="s">
        <v>44</v>
      </c>
      <c r="Y917" t="s">
        <v>7710</v>
      </c>
      <c r="Z917" t="s">
        <v>1170</v>
      </c>
      <c r="AA917" t="s">
        <v>4529</v>
      </c>
      <c r="AB917" t="s">
        <v>4530</v>
      </c>
      <c r="AC917" t="s">
        <v>89</v>
      </c>
      <c r="AD917" t="str">
        <f t="shared" si="14"/>
        <v>10-60</v>
      </c>
      <c r="AE917" t="str">
        <f>VLOOKUP(AD917,'Main_Sub Desc'!C:D,2,)</f>
        <v>LPC from invoicing</v>
      </c>
      <c r="AF917" t="str">
        <f>VLOOKUP(VALUE(H917),'Main_Sub Desc'!F:G,2,)</f>
        <v>Wst Rev Late Payment</v>
      </c>
      <c r="AG917">
        <f>IFERROR(VLOOKUP(VALUE(I917),'PC Mapping'!A:F,6,),"")</f>
        <v>10514</v>
      </c>
      <c r="AH917" s="13" t="str">
        <f>VLOOKUP(AG917,'PC Mapping'!L:M,2,)</f>
        <v>Bolivar Sewer</v>
      </c>
    </row>
    <row r="918" spans="1:34" x14ac:dyDescent="0.2">
      <c r="A918" t="s">
        <v>7711</v>
      </c>
      <c r="B918" t="s">
        <v>7656</v>
      </c>
      <c r="C918" t="s">
        <v>4519</v>
      </c>
      <c r="D918" t="s">
        <v>4520</v>
      </c>
      <c r="E918" s="3">
        <v>45831</v>
      </c>
      <c r="F918" t="s">
        <v>44</v>
      </c>
      <c r="G918" t="s">
        <v>3742</v>
      </c>
      <c r="H918" t="s">
        <v>3722</v>
      </c>
      <c r="I918" t="s">
        <v>3752</v>
      </c>
      <c r="J918" t="s">
        <v>4522</v>
      </c>
      <c r="K918" s="2">
        <v>-15.31</v>
      </c>
      <c r="L918" t="s">
        <v>44</v>
      </c>
      <c r="M918" s="2">
        <v>-15.31</v>
      </c>
      <c r="N918" t="s">
        <v>4523</v>
      </c>
      <c r="O918" t="s">
        <v>4524</v>
      </c>
      <c r="P918" t="s">
        <v>7712</v>
      </c>
      <c r="Q918" t="s">
        <v>7713</v>
      </c>
      <c r="R918" t="s">
        <v>44</v>
      </c>
      <c r="S918" t="s">
        <v>4527</v>
      </c>
      <c r="T918" s="3">
        <v>45831</v>
      </c>
      <c r="U918" s="3">
        <v>45832</v>
      </c>
      <c r="V918" s="2">
        <v>0</v>
      </c>
      <c r="W918" t="s">
        <v>44</v>
      </c>
      <c r="X918" t="s">
        <v>44</v>
      </c>
      <c r="Y918" t="s">
        <v>7714</v>
      </c>
      <c r="Z918" t="s">
        <v>2415</v>
      </c>
      <c r="AA918" t="s">
        <v>4529</v>
      </c>
      <c r="AB918" t="s">
        <v>4530</v>
      </c>
      <c r="AC918" t="s">
        <v>89</v>
      </c>
      <c r="AD918" t="str">
        <f t="shared" si="14"/>
        <v>10-60</v>
      </c>
      <c r="AE918" t="str">
        <f>VLOOKUP(AD918,'Main_Sub Desc'!C:D,2,)</f>
        <v>LPC from invoicing</v>
      </c>
      <c r="AF918" t="str">
        <f>VLOOKUP(VALUE(H918),'Main_Sub Desc'!F:G,2,)</f>
        <v>Wtr Rev Late Payment</v>
      </c>
      <c r="AG918">
        <f>IFERROR(VLOOKUP(VALUE(I918),'PC Mapping'!A:F,6,),"")</f>
        <v>10719</v>
      </c>
      <c r="AH918" s="13" t="str">
        <f>VLOOKUP(AG918,'PC Mapping'!L:M,2,)</f>
        <v>All Other Water</v>
      </c>
    </row>
    <row r="919" spans="1:34" x14ac:dyDescent="0.2">
      <c r="A919" t="s">
        <v>7715</v>
      </c>
      <c r="B919" t="s">
        <v>7656</v>
      </c>
      <c r="C919" t="s">
        <v>4519</v>
      </c>
      <c r="D919" t="s">
        <v>4520</v>
      </c>
      <c r="E919" s="3">
        <v>45831</v>
      </c>
      <c r="F919" t="s">
        <v>44</v>
      </c>
      <c r="G919" t="s">
        <v>3742</v>
      </c>
      <c r="H919" t="s">
        <v>3722</v>
      </c>
      <c r="I919" t="s">
        <v>3752</v>
      </c>
      <c r="J919" t="s">
        <v>4522</v>
      </c>
      <c r="K919" s="2">
        <v>-18.649999999999999</v>
      </c>
      <c r="L919" t="s">
        <v>44</v>
      </c>
      <c r="M919" s="2">
        <v>-18.649999999999999</v>
      </c>
      <c r="N919" t="s">
        <v>4523</v>
      </c>
      <c r="O919" t="s">
        <v>4524</v>
      </c>
      <c r="P919" t="s">
        <v>7716</v>
      </c>
      <c r="Q919" t="s">
        <v>7717</v>
      </c>
      <c r="R919" t="s">
        <v>44</v>
      </c>
      <c r="S919" t="s">
        <v>4527</v>
      </c>
      <c r="T919" s="3">
        <v>45831</v>
      </c>
      <c r="U919" s="3">
        <v>45832</v>
      </c>
      <c r="V919" s="2">
        <v>0</v>
      </c>
      <c r="W919" t="s">
        <v>44</v>
      </c>
      <c r="X919" t="s">
        <v>44</v>
      </c>
      <c r="Y919" t="s">
        <v>7718</v>
      </c>
      <c r="Z919" t="s">
        <v>3149</v>
      </c>
      <c r="AA919" t="s">
        <v>4529</v>
      </c>
      <c r="AB919" t="s">
        <v>4530</v>
      </c>
      <c r="AC919" t="s">
        <v>89</v>
      </c>
      <c r="AD919" t="str">
        <f t="shared" si="14"/>
        <v>10-60</v>
      </c>
      <c r="AE919" t="str">
        <f>VLOOKUP(AD919,'Main_Sub Desc'!C:D,2,)</f>
        <v>LPC from invoicing</v>
      </c>
      <c r="AF919" t="str">
        <f>VLOOKUP(VALUE(H919),'Main_Sub Desc'!F:G,2,)</f>
        <v>Wtr Rev Late Payment</v>
      </c>
      <c r="AG919">
        <f>IFERROR(VLOOKUP(VALUE(I919),'PC Mapping'!A:F,6,),"")</f>
        <v>10719</v>
      </c>
      <c r="AH919" s="13" t="str">
        <f>VLOOKUP(AG919,'PC Mapping'!L:M,2,)</f>
        <v>All Other Water</v>
      </c>
    </row>
    <row r="920" spans="1:34" x14ac:dyDescent="0.2">
      <c r="A920" t="s">
        <v>7719</v>
      </c>
      <c r="B920" t="s">
        <v>7639</v>
      </c>
      <c r="C920" t="s">
        <v>4519</v>
      </c>
      <c r="D920" t="s">
        <v>4520</v>
      </c>
      <c r="E920" s="3">
        <v>45831</v>
      </c>
      <c r="F920" t="s">
        <v>44</v>
      </c>
      <c r="G920" t="s">
        <v>3742</v>
      </c>
      <c r="H920" t="s">
        <v>3722</v>
      </c>
      <c r="I920" t="s">
        <v>3752</v>
      </c>
      <c r="J920" t="s">
        <v>4522</v>
      </c>
      <c r="K920" s="2">
        <v>-15.98</v>
      </c>
      <c r="L920" t="s">
        <v>44</v>
      </c>
      <c r="M920" s="2">
        <v>-15.98</v>
      </c>
      <c r="N920" t="s">
        <v>4523</v>
      </c>
      <c r="O920" t="s">
        <v>4524</v>
      </c>
      <c r="P920" t="s">
        <v>7720</v>
      </c>
      <c r="Q920" t="s">
        <v>7721</v>
      </c>
      <c r="R920" t="s">
        <v>44</v>
      </c>
      <c r="S920" t="s">
        <v>4527</v>
      </c>
      <c r="T920" s="3">
        <v>45831</v>
      </c>
      <c r="U920" s="3">
        <v>45832</v>
      </c>
      <c r="V920" s="2">
        <v>0</v>
      </c>
      <c r="W920" t="s">
        <v>44</v>
      </c>
      <c r="X920" t="s">
        <v>44</v>
      </c>
      <c r="Y920" t="s">
        <v>7722</v>
      </c>
      <c r="Z920" t="s">
        <v>2297</v>
      </c>
      <c r="AA920" t="s">
        <v>4529</v>
      </c>
      <c r="AB920" t="s">
        <v>4530</v>
      </c>
      <c r="AC920" t="s">
        <v>89</v>
      </c>
      <c r="AD920" t="str">
        <f t="shared" si="14"/>
        <v>10-60</v>
      </c>
      <c r="AE920" t="str">
        <f>VLOOKUP(AD920,'Main_Sub Desc'!C:D,2,)</f>
        <v>LPC from invoicing</v>
      </c>
      <c r="AF920" t="str">
        <f>VLOOKUP(VALUE(H920),'Main_Sub Desc'!F:G,2,)</f>
        <v>Wtr Rev Late Payment</v>
      </c>
      <c r="AG920">
        <f>IFERROR(VLOOKUP(VALUE(I920),'PC Mapping'!A:F,6,),"")</f>
        <v>10719</v>
      </c>
      <c r="AH920" s="13" t="str">
        <f>VLOOKUP(AG920,'PC Mapping'!L:M,2,)</f>
        <v>All Other Water</v>
      </c>
    </row>
    <row r="921" spans="1:34" x14ac:dyDescent="0.2">
      <c r="A921" t="s">
        <v>7723</v>
      </c>
      <c r="B921" t="s">
        <v>7639</v>
      </c>
      <c r="C921" t="s">
        <v>4519</v>
      </c>
      <c r="D921" t="s">
        <v>4520</v>
      </c>
      <c r="E921" s="3">
        <v>45831</v>
      </c>
      <c r="F921" t="s">
        <v>44</v>
      </c>
      <c r="G921" t="s">
        <v>3742</v>
      </c>
      <c r="H921" t="s">
        <v>3722</v>
      </c>
      <c r="I921" t="s">
        <v>3752</v>
      </c>
      <c r="J921" t="s">
        <v>4522</v>
      </c>
      <c r="K921" s="2">
        <v>-5.62</v>
      </c>
      <c r="L921" t="s">
        <v>44</v>
      </c>
      <c r="M921" s="2">
        <v>-5.62</v>
      </c>
      <c r="N921" t="s">
        <v>4523</v>
      </c>
      <c r="O921" t="s">
        <v>4524</v>
      </c>
      <c r="P921" t="s">
        <v>7039</v>
      </c>
      <c r="Q921" t="s">
        <v>7724</v>
      </c>
      <c r="R921" t="s">
        <v>44</v>
      </c>
      <c r="S921" t="s">
        <v>4527</v>
      </c>
      <c r="T921" s="3">
        <v>45831</v>
      </c>
      <c r="U921" s="3">
        <v>45832</v>
      </c>
      <c r="V921" s="2">
        <v>0</v>
      </c>
      <c r="W921" t="s">
        <v>44</v>
      </c>
      <c r="X921" t="s">
        <v>44</v>
      </c>
      <c r="Y921" t="s">
        <v>7725</v>
      </c>
      <c r="Z921" t="s">
        <v>7726</v>
      </c>
      <c r="AA921" t="s">
        <v>4529</v>
      </c>
      <c r="AB921" t="s">
        <v>4530</v>
      </c>
      <c r="AC921" t="s">
        <v>89</v>
      </c>
      <c r="AD921" t="str">
        <f t="shared" si="14"/>
        <v>10-60</v>
      </c>
      <c r="AE921" t="str">
        <f>VLOOKUP(AD921,'Main_Sub Desc'!C:D,2,)</f>
        <v>LPC from invoicing</v>
      </c>
      <c r="AF921" t="str">
        <f>VLOOKUP(VALUE(H921),'Main_Sub Desc'!F:G,2,)</f>
        <v>Wtr Rev Late Payment</v>
      </c>
      <c r="AG921">
        <f>IFERROR(VLOOKUP(VALUE(I921),'PC Mapping'!A:F,6,),"")</f>
        <v>10719</v>
      </c>
      <c r="AH921" s="13" t="str">
        <f>VLOOKUP(AG921,'PC Mapping'!L:M,2,)</f>
        <v>All Other Water</v>
      </c>
    </row>
    <row r="922" spans="1:34" x14ac:dyDescent="0.2">
      <c r="A922" t="s">
        <v>7727</v>
      </c>
      <c r="B922" t="s">
        <v>7656</v>
      </c>
      <c r="C922" t="s">
        <v>4519</v>
      </c>
      <c r="D922" t="s">
        <v>4520</v>
      </c>
      <c r="E922" s="3">
        <v>45831</v>
      </c>
      <c r="F922" t="s">
        <v>44</v>
      </c>
      <c r="G922" t="s">
        <v>3742</v>
      </c>
      <c r="H922" t="s">
        <v>3722</v>
      </c>
      <c r="I922" t="s">
        <v>3752</v>
      </c>
      <c r="J922" t="s">
        <v>4522</v>
      </c>
      <c r="K922" s="2">
        <v>-5</v>
      </c>
      <c r="L922" t="s">
        <v>44</v>
      </c>
      <c r="M922" s="2">
        <v>-5</v>
      </c>
      <c r="N922" t="s">
        <v>4523</v>
      </c>
      <c r="O922" t="s">
        <v>4524</v>
      </c>
      <c r="P922" t="s">
        <v>7728</v>
      </c>
      <c r="Q922" t="s">
        <v>7729</v>
      </c>
      <c r="R922" t="s">
        <v>44</v>
      </c>
      <c r="S922" t="s">
        <v>4527</v>
      </c>
      <c r="T922" s="3">
        <v>45831</v>
      </c>
      <c r="U922" s="3">
        <v>45832</v>
      </c>
      <c r="V922" s="2">
        <v>0</v>
      </c>
      <c r="W922" t="s">
        <v>44</v>
      </c>
      <c r="X922" t="s">
        <v>44</v>
      </c>
      <c r="Y922" t="s">
        <v>7730</v>
      </c>
      <c r="Z922" t="s">
        <v>2624</v>
      </c>
      <c r="AA922" t="s">
        <v>4529</v>
      </c>
      <c r="AB922" t="s">
        <v>4530</v>
      </c>
      <c r="AC922" t="s">
        <v>89</v>
      </c>
      <c r="AD922" t="str">
        <f t="shared" si="14"/>
        <v>10-60</v>
      </c>
      <c r="AE922" t="str">
        <f>VLOOKUP(AD922,'Main_Sub Desc'!C:D,2,)</f>
        <v>LPC from invoicing</v>
      </c>
      <c r="AF922" t="str">
        <f>VLOOKUP(VALUE(H922),'Main_Sub Desc'!F:G,2,)</f>
        <v>Wtr Rev Late Payment</v>
      </c>
      <c r="AG922">
        <f>IFERROR(VLOOKUP(VALUE(I922),'PC Mapping'!A:F,6,),"")</f>
        <v>10719</v>
      </c>
      <c r="AH922" s="13" t="str">
        <f>VLOOKUP(AG922,'PC Mapping'!L:M,2,)</f>
        <v>All Other Water</v>
      </c>
    </row>
    <row r="923" spans="1:34" x14ac:dyDescent="0.2">
      <c r="A923" t="s">
        <v>7731</v>
      </c>
      <c r="B923" t="s">
        <v>7644</v>
      </c>
      <c r="C923" t="s">
        <v>4519</v>
      </c>
      <c r="D923" t="s">
        <v>4520</v>
      </c>
      <c r="E923" s="3">
        <v>45831</v>
      </c>
      <c r="F923" t="s">
        <v>44</v>
      </c>
      <c r="G923" t="s">
        <v>3742</v>
      </c>
      <c r="H923" t="s">
        <v>3722</v>
      </c>
      <c r="I923" t="s">
        <v>4538</v>
      </c>
      <c r="J923" t="s">
        <v>4522</v>
      </c>
      <c r="K923" s="2">
        <v>-5</v>
      </c>
      <c r="L923" t="s">
        <v>44</v>
      </c>
      <c r="M923" s="2">
        <v>-5</v>
      </c>
      <c r="N923" t="s">
        <v>4523</v>
      </c>
      <c r="O923" t="s">
        <v>4524</v>
      </c>
      <c r="P923" t="s">
        <v>6240</v>
      </c>
      <c r="Q923" t="s">
        <v>7732</v>
      </c>
      <c r="R923" t="s">
        <v>44</v>
      </c>
      <c r="S923" t="s">
        <v>4527</v>
      </c>
      <c r="T923" s="3">
        <v>45831</v>
      </c>
      <c r="U923" s="3">
        <v>45832</v>
      </c>
      <c r="V923" s="2">
        <v>0</v>
      </c>
      <c r="W923" t="s">
        <v>44</v>
      </c>
      <c r="X923" t="s">
        <v>44</v>
      </c>
      <c r="Y923" t="s">
        <v>7733</v>
      </c>
      <c r="Z923" t="s">
        <v>1014</v>
      </c>
      <c r="AA923" t="s">
        <v>4529</v>
      </c>
      <c r="AB923" t="s">
        <v>4530</v>
      </c>
      <c r="AC923" t="s">
        <v>89</v>
      </c>
      <c r="AD923" t="str">
        <f t="shared" si="14"/>
        <v>10-60</v>
      </c>
      <c r="AE923" t="str">
        <f>VLOOKUP(AD923,'Main_Sub Desc'!C:D,2,)</f>
        <v>LPC from invoicing</v>
      </c>
      <c r="AF923" t="str">
        <f>VLOOKUP(VALUE(H923),'Main_Sub Desc'!F:G,2,)</f>
        <v>Wtr Rev Late Payment</v>
      </c>
      <c r="AG923">
        <f>IFERROR(VLOOKUP(VALUE(I923),'PC Mapping'!A:F,6,),"")</f>
        <v>10469</v>
      </c>
      <c r="AH923" s="13" t="str">
        <f>VLOOKUP(AG923,'PC Mapping'!L:M,2,)</f>
        <v>Bolivar Water</v>
      </c>
    </row>
    <row r="924" spans="1:34" x14ac:dyDescent="0.2">
      <c r="A924" t="s">
        <v>7731</v>
      </c>
      <c r="B924" t="s">
        <v>7644</v>
      </c>
      <c r="C924" t="s">
        <v>4519</v>
      </c>
      <c r="D924" t="s">
        <v>4520</v>
      </c>
      <c r="E924" s="3">
        <v>45831</v>
      </c>
      <c r="F924" t="s">
        <v>44</v>
      </c>
      <c r="G924" t="s">
        <v>3742</v>
      </c>
      <c r="H924" t="s">
        <v>3716</v>
      </c>
      <c r="I924" t="s">
        <v>4534</v>
      </c>
      <c r="J924" t="s">
        <v>4522</v>
      </c>
      <c r="K924" s="2">
        <v>-5</v>
      </c>
      <c r="L924" t="s">
        <v>44</v>
      </c>
      <c r="M924" s="2">
        <v>-5</v>
      </c>
      <c r="N924" t="s">
        <v>4523</v>
      </c>
      <c r="O924" t="s">
        <v>4524</v>
      </c>
      <c r="P924" t="s">
        <v>6240</v>
      </c>
      <c r="Q924" t="s">
        <v>7734</v>
      </c>
      <c r="R924" t="s">
        <v>44</v>
      </c>
      <c r="S924" t="s">
        <v>4527</v>
      </c>
      <c r="T924" s="3">
        <v>45831</v>
      </c>
      <c r="U924" s="3">
        <v>45832</v>
      </c>
      <c r="V924" s="2">
        <v>0</v>
      </c>
      <c r="W924" t="s">
        <v>44</v>
      </c>
      <c r="X924" t="s">
        <v>44</v>
      </c>
      <c r="Y924" t="s">
        <v>7735</v>
      </c>
      <c r="Z924" t="s">
        <v>1014</v>
      </c>
      <c r="AA924" t="s">
        <v>4529</v>
      </c>
      <c r="AB924" t="s">
        <v>4530</v>
      </c>
      <c r="AC924" t="s">
        <v>89</v>
      </c>
      <c r="AD924" t="str">
        <f t="shared" si="14"/>
        <v>10-60</v>
      </c>
      <c r="AE924" t="str">
        <f>VLOOKUP(AD924,'Main_Sub Desc'!C:D,2,)</f>
        <v>LPC from invoicing</v>
      </c>
      <c r="AF924" t="str">
        <f>VLOOKUP(VALUE(H924),'Main_Sub Desc'!F:G,2,)</f>
        <v>Wst Rev Late Payment</v>
      </c>
      <c r="AG924">
        <f>IFERROR(VLOOKUP(VALUE(I924),'PC Mapping'!A:F,6,),"")</f>
        <v>10514</v>
      </c>
      <c r="AH924" s="13" t="str">
        <f>VLOOKUP(AG924,'PC Mapping'!L:M,2,)</f>
        <v>Bolivar Sewer</v>
      </c>
    </row>
    <row r="925" spans="1:34" x14ac:dyDescent="0.2">
      <c r="A925" t="s">
        <v>7736</v>
      </c>
      <c r="B925" t="s">
        <v>7737</v>
      </c>
      <c r="C925" t="s">
        <v>4519</v>
      </c>
      <c r="D925" t="s">
        <v>4520</v>
      </c>
      <c r="E925" s="3">
        <v>45834</v>
      </c>
      <c r="F925" t="s">
        <v>44</v>
      </c>
      <c r="G925" t="s">
        <v>3742</v>
      </c>
      <c r="H925" t="s">
        <v>3722</v>
      </c>
      <c r="I925" t="s">
        <v>3752</v>
      </c>
      <c r="J925" t="s">
        <v>4522</v>
      </c>
      <c r="K925" s="2">
        <v>-14.02</v>
      </c>
      <c r="L925" t="s">
        <v>44</v>
      </c>
      <c r="M925" s="2">
        <v>-14.02</v>
      </c>
      <c r="N925" t="s">
        <v>4523</v>
      </c>
      <c r="O925" t="s">
        <v>4524</v>
      </c>
      <c r="P925" t="s">
        <v>7738</v>
      </c>
      <c r="Q925" t="s">
        <v>7739</v>
      </c>
      <c r="R925" t="s">
        <v>44</v>
      </c>
      <c r="S925" t="s">
        <v>4527</v>
      </c>
      <c r="T925" s="3">
        <v>45834</v>
      </c>
      <c r="U925" s="3">
        <v>45835</v>
      </c>
      <c r="V925" s="2">
        <v>0</v>
      </c>
      <c r="W925" t="s">
        <v>44</v>
      </c>
      <c r="X925" t="s">
        <v>44</v>
      </c>
      <c r="Y925" t="s">
        <v>7740</v>
      </c>
      <c r="Z925" t="s">
        <v>3470</v>
      </c>
      <c r="AA925" t="s">
        <v>4529</v>
      </c>
      <c r="AB925" t="s">
        <v>4530</v>
      </c>
      <c r="AC925" t="s">
        <v>89</v>
      </c>
      <c r="AD925" t="str">
        <f t="shared" si="14"/>
        <v>10-60</v>
      </c>
      <c r="AE925" t="str">
        <f>VLOOKUP(AD925,'Main_Sub Desc'!C:D,2,)</f>
        <v>LPC from invoicing</v>
      </c>
      <c r="AF925" t="str">
        <f>VLOOKUP(VALUE(H925),'Main_Sub Desc'!F:G,2,)</f>
        <v>Wtr Rev Late Payment</v>
      </c>
      <c r="AG925">
        <f>IFERROR(VLOOKUP(VALUE(I925),'PC Mapping'!A:F,6,),"")</f>
        <v>10719</v>
      </c>
      <c r="AH925" s="13" t="str">
        <f>VLOOKUP(AG925,'PC Mapping'!L:M,2,)</f>
        <v>All Other Water</v>
      </c>
    </row>
    <row r="926" spans="1:34" x14ac:dyDescent="0.2">
      <c r="A926" t="s">
        <v>7741</v>
      </c>
      <c r="B926" t="s">
        <v>7737</v>
      </c>
      <c r="C926" t="s">
        <v>4519</v>
      </c>
      <c r="D926" t="s">
        <v>4520</v>
      </c>
      <c r="E926" s="3">
        <v>45834</v>
      </c>
      <c r="F926" t="s">
        <v>44</v>
      </c>
      <c r="G926" t="s">
        <v>3742</v>
      </c>
      <c r="H926" t="s">
        <v>3722</v>
      </c>
      <c r="I926" t="s">
        <v>3752</v>
      </c>
      <c r="J926" t="s">
        <v>4522</v>
      </c>
      <c r="K926" s="2">
        <v>-8.16</v>
      </c>
      <c r="L926" t="s">
        <v>44</v>
      </c>
      <c r="M926" s="2">
        <v>-8.16</v>
      </c>
      <c r="N926" t="s">
        <v>4523</v>
      </c>
      <c r="O926" t="s">
        <v>4524</v>
      </c>
      <c r="P926" t="s">
        <v>7742</v>
      </c>
      <c r="Q926" t="s">
        <v>7743</v>
      </c>
      <c r="R926" t="s">
        <v>44</v>
      </c>
      <c r="S926" t="s">
        <v>4527</v>
      </c>
      <c r="T926" s="3">
        <v>45834</v>
      </c>
      <c r="U926" s="3">
        <v>45835</v>
      </c>
      <c r="V926" s="2">
        <v>0</v>
      </c>
      <c r="W926" t="s">
        <v>44</v>
      </c>
      <c r="X926" t="s">
        <v>44</v>
      </c>
      <c r="Y926" t="s">
        <v>7744</v>
      </c>
      <c r="Z926" t="s">
        <v>2787</v>
      </c>
      <c r="AA926" t="s">
        <v>4529</v>
      </c>
      <c r="AB926" t="s">
        <v>4530</v>
      </c>
      <c r="AC926" t="s">
        <v>89</v>
      </c>
      <c r="AD926" t="str">
        <f t="shared" si="14"/>
        <v>10-60</v>
      </c>
      <c r="AE926" t="str">
        <f>VLOOKUP(AD926,'Main_Sub Desc'!C:D,2,)</f>
        <v>LPC from invoicing</v>
      </c>
      <c r="AF926" t="str">
        <f>VLOOKUP(VALUE(H926),'Main_Sub Desc'!F:G,2,)</f>
        <v>Wtr Rev Late Payment</v>
      </c>
      <c r="AG926">
        <f>IFERROR(VLOOKUP(VALUE(I926),'PC Mapping'!A:F,6,),"")</f>
        <v>10719</v>
      </c>
      <c r="AH926" s="13" t="str">
        <f>VLOOKUP(AG926,'PC Mapping'!L:M,2,)</f>
        <v>All Other Water</v>
      </c>
    </row>
    <row r="927" spans="1:34" x14ac:dyDescent="0.2">
      <c r="A927" t="s">
        <v>7745</v>
      </c>
      <c r="B927" t="s">
        <v>7746</v>
      </c>
      <c r="C927" t="s">
        <v>4519</v>
      </c>
      <c r="D927" t="s">
        <v>4520</v>
      </c>
      <c r="E927" s="3">
        <v>45834</v>
      </c>
      <c r="F927" t="s">
        <v>44</v>
      </c>
      <c r="G927" t="s">
        <v>3742</v>
      </c>
      <c r="H927" t="s">
        <v>3722</v>
      </c>
      <c r="I927" t="s">
        <v>3752</v>
      </c>
      <c r="J927" t="s">
        <v>4522</v>
      </c>
      <c r="K927" s="2">
        <v>-5</v>
      </c>
      <c r="L927" t="s">
        <v>44</v>
      </c>
      <c r="M927" s="2">
        <v>-5</v>
      </c>
      <c r="N927" t="s">
        <v>4523</v>
      </c>
      <c r="O927" t="s">
        <v>4524</v>
      </c>
      <c r="P927" t="s">
        <v>7747</v>
      </c>
      <c r="Q927" t="s">
        <v>7748</v>
      </c>
      <c r="R927" t="s">
        <v>44</v>
      </c>
      <c r="S927" t="s">
        <v>4527</v>
      </c>
      <c r="T927" s="3">
        <v>45834</v>
      </c>
      <c r="U927" s="3">
        <v>45835</v>
      </c>
      <c r="V927" s="2">
        <v>0</v>
      </c>
      <c r="W927" t="s">
        <v>44</v>
      </c>
      <c r="X927" t="s">
        <v>44</v>
      </c>
      <c r="Y927" t="s">
        <v>7749</v>
      </c>
      <c r="Z927" t="s">
        <v>3383</v>
      </c>
      <c r="AA927" t="s">
        <v>4529</v>
      </c>
      <c r="AB927" t="s">
        <v>4530</v>
      </c>
      <c r="AC927" t="s">
        <v>89</v>
      </c>
      <c r="AD927" t="str">
        <f t="shared" si="14"/>
        <v>10-60</v>
      </c>
      <c r="AE927" t="str">
        <f>VLOOKUP(AD927,'Main_Sub Desc'!C:D,2,)</f>
        <v>LPC from invoicing</v>
      </c>
      <c r="AF927" t="str">
        <f>VLOOKUP(VALUE(H927),'Main_Sub Desc'!F:G,2,)</f>
        <v>Wtr Rev Late Payment</v>
      </c>
      <c r="AG927">
        <f>IFERROR(VLOOKUP(VALUE(I927),'PC Mapping'!A:F,6,),"")</f>
        <v>10719</v>
      </c>
      <c r="AH927" s="13" t="str">
        <f>VLOOKUP(AG927,'PC Mapping'!L:M,2,)</f>
        <v>All Other Water</v>
      </c>
    </row>
    <row r="928" spans="1:34" x14ac:dyDescent="0.2">
      <c r="A928" t="s">
        <v>7750</v>
      </c>
      <c r="B928" t="s">
        <v>7751</v>
      </c>
      <c r="C928" t="s">
        <v>4519</v>
      </c>
      <c r="D928" t="s">
        <v>4520</v>
      </c>
      <c r="E928" s="3">
        <v>45834</v>
      </c>
      <c r="F928" t="s">
        <v>44</v>
      </c>
      <c r="G928" t="s">
        <v>3742</v>
      </c>
      <c r="H928" t="s">
        <v>3722</v>
      </c>
      <c r="I928" t="s">
        <v>3752</v>
      </c>
      <c r="J928" t="s">
        <v>4522</v>
      </c>
      <c r="K928" s="2">
        <v>-5.71</v>
      </c>
      <c r="L928" t="s">
        <v>44</v>
      </c>
      <c r="M928" s="2">
        <v>-5.71</v>
      </c>
      <c r="N928" t="s">
        <v>4523</v>
      </c>
      <c r="O928" t="s">
        <v>4524</v>
      </c>
      <c r="P928" t="s">
        <v>5793</v>
      </c>
      <c r="Q928" t="s">
        <v>7752</v>
      </c>
      <c r="R928" t="s">
        <v>44</v>
      </c>
      <c r="S928" t="s">
        <v>4527</v>
      </c>
      <c r="T928" s="3">
        <v>45834</v>
      </c>
      <c r="U928" s="3">
        <v>45835</v>
      </c>
      <c r="V928" s="2">
        <v>0</v>
      </c>
      <c r="W928" t="s">
        <v>44</v>
      </c>
      <c r="X928" t="s">
        <v>44</v>
      </c>
      <c r="Y928" t="s">
        <v>7753</v>
      </c>
      <c r="Z928" t="s">
        <v>3209</v>
      </c>
      <c r="AA928" t="s">
        <v>4529</v>
      </c>
      <c r="AB928" t="s">
        <v>4530</v>
      </c>
      <c r="AC928" t="s">
        <v>89</v>
      </c>
      <c r="AD928" t="str">
        <f t="shared" si="14"/>
        <v>10-60</v>
      </c>
      <c r="AE928" t="str">
        <f>VLOOKUP(AD928,'Main_Sub Desc'!C:D,2,)</f>
        <v>LPC from invoicing</v>
      </c>
      <c r="AF928" t="str">
        <f>VLOOKUP(VALUE(H928),'Main_Sub Desc'!F:G,2,)</f>
        <v>Wtr Rev Late Payment</v>
      </c>
      <c r="AG928">
        <f>IFERROR(VLOOKUP(VALUE(I928),'PC Mapping'!A:F,6,),"")</f>
        <v>10719</v>
      </c>
      <c r="AH928" s="13" t="str">
        <f>VLOOKUP(AG928,'PC Mapping'!L:M,2,)</f>
        <v>All Other Water</v>
      </c>
    </row>
    <row r="929" spans="1:34" x14ac:dyDescent="0.2">
      <c r="A929" t="s">
        <v>7754</v>
      </c>
      <c r="B929" t="s">
        <v>7751</v>
      </c>
      <c r="C929" t="s">
        <v>4519</v>
      </c>
      <c r="D929" t="s">
        <v>4520</v>
      </c>
      <c r="E929" s="3">
        <v>45834</v>
      </c>
      <c r="F929" t="s">
        <v>44</v>
      </c>
      <c r="G929" t="s">
        <v>3742</v>
      </c>
      <c r="H929" t="s">
        <v>3722</v>
      </c>
      <c r="I929" t="s">
        <v>3752</v>
      </c>
      <c r="J929" t="s">
        <v>4522</v>
      </c>
      <c r="K929" s="2">
        <v>-8.3800000000000008</v>
      </c>
      <c r="L929" t="s">
        <v>44</v>
      </c>
      <c r="M929" s="2">
        <v>-8.3800000000000008</v>
      </c>
      <c r="N929" t="s">
        <v>4523</v>
      </c>
      <c r="O929" t="s">
        <v>4524</v>
      </c>
      <c r="P929" t="s">
        <v>7755</v>
      </c>
      <c r="Q929" t="s">
        <v>7756</v>
      </c>
      <c r="R929" t="s">
        <v>44</v>
      </c>
      <c r="S929" t="s">
        <v>4527</v>
      </c>
      <c r="T929" s="3">
        <v>45834</v>
      </c>
      <c r="U929" s="3">
        <v>45835</v>
      </c>
      <c r="V929" s="2">
        <v>0</v>
      </c>
      <c r="W929" t="s">
        <v>44</v>
      </c>
      <c r="X929" t="s">
        <v>44</v>
      </c>
      <c r="Y929" t="s">
        <v>7757</v>
      </c>
      <c r="Z929" t="s">
        <v>2946</v>
      </c>
      <c r="AA929" t="s">
        <v>4529</v>
      </c>
      <c r="AB929" t="s">
        <v>4530</v>
      </c>
      <c r="AC929" t="s">
        <v>89</v>
      </c>
      <c r="AD929" t="str">
        <f t="shared" si="14"/>
        <v>10-60</v>
      </c>
      <c r="AE929" t="str">
        <f>VLOOKUP(AD929,'Main_Sub Desc'!C:D,2,)</f>
        <v>LPC from invoicing</v>
      </c>
      <c r="AF929" t="str">
        <f>VLOOKUP(VALUE(H929),'Main_Sub Desc'!F:G,2,)</f>
        <v>Wtr Rev Late Payment</v>
      </c>
      <c r="AG929">
        <f>IFERROR(VLOOKUP(VALUE(I929),'PC Mapping'!A:F,6,),"")</f>
        <v>10719</v>
      </c>
      <c r="AH929" s="13" t="str">
        <f>VLOOKUP(AG929,'PC Mapping'!L:M,2,)</f>
        <v>All Other Water</v>
      </c>
    </row>
    <row r="930" spans="1:34" x14ac:dyDescent="0.2">
      <c r="A930" t="s">
        <v>7758</v>
      </c>
      <c r="B930" t="s">
        <v>7746</v>
      </c>
      <c r="C930" t="s">
        <v>4519</v>
      </c>
      <c r="D930" t="s">
        <v>4520</v>
      </c>
      <c r="E930" s="3">
        <v>45834</v>
      </c>
      <c r="F930" t="s">
        <v>44</v>
      </c>
      <c r="G930" t="s">
        <v>3742</v>
      </c>
      <c r="H930" t="s">
        <v>3722</v>
      </c>
      <c r="I930" t="s">
        <v>3752</v>
      </c>
      <c r="J930" t="s">
        <v>4522</v>
      </c>
      <c r="K930" s="2">
        <v>-5</v>
      </c>
      <c r="L930" t="s">
        <v>44</v>
      </c>
      <c r="M930" s="2">
        <v>-5</v>
      </c>
      <c r="N930" t="s">
        <v>4523</v>
      </c>
      <c r="O930" t="s">
        <v>4524</v>
      </c>
      <c r="P930" t="s">
        <v>7759</v>
      </c>
      <c r="Q930" t="s">
        <v>7760</v>
      </c>
      <c r="R930" t="s">
        <v>44</v>
      </c>
      <c r="S930" t="s">
        <v>4527</v>
      </c>
      <c r="T930" s="3">
        <v>45834</v>
      </c>
      <c r="U930" s="3">
        <v>45835</v>
      </c>
      <c r="V930" s="2">
        <v>0</v>
      </c>
      <c r="W930" t="s">
        <v>44</v>
      </c>
      <c r="X930" t="s">
        <v>44</v>
      </c>
      <c r="Y930" t="s">
        <v>7761</v>
      </c>
      <c r="Z930" t="s">
        <v>7762</v>
      </c>
      <c r="AA930" t="s">
        <v>4529</v>
      </c>
      <c r="AB930" t="s">
        <v>4530</v>
      </c>
      <c r="AC930" t="s">
        <v>89</v>
      </c>
      <c r="AD930" t="str">
        <f t="shared" si="14"/>
        <v>10-60</v>
      </c>
      <c r="AE930" t="str">
        <f>VLOOKUP(AD930,'Main_Sub Desc'!C:D,2,)</f>
        <v>LPC from invoicing</v>
      </c>
      <c r="AF930" t="str">
        <f>VLOOKUP(VALUE(H930),'Main_Sub Desc'!F:G,2,)</f>
        <v>Wtr Rev Late Payment</v>
      </c>
      <c r="AG930">
        <f>IFERROR(VLOOKUP(VALUE(I930),'PC Mapping'!A:F,6,),"")</f>
        <v>10719</v>
      </c>
      <c r="AH930" s="13" t="str">
        <f>VLOOKUP(AG930,'PC Mapping'!L:M,2,)</f>
        <v>All Other Water</v>
      </c>
    </row>
    <row r="931" spans="1:34" x14ac:dyDescent="0.2">
      <c r="A931" t="s">
        <v>7763</v>
      </c>
      <c r="B931" t="s">
        <v>7764</v>
      </c>
      <c r="C931" t="s">
        <v>4519</v>
      </c>
      <c r="D931" t="s">
        <v>4520</v>
      </c>
      <c r="E931" s="3">
        <v>45838</v>
      </c>
      <c r="F931" t="s">
        <v>44</v>
      </c>
      <c r="G931" t="s">
        <v>3742</v>
      </c>
      <c r="H931" t="s">
        <v>3722</v>
      </c>
      <c r="I931" t="s">
        <v>3752</v>
      </c>
      <c r="J931" t="s">
        <v>4522</v>
      </c>
      <c r="K931" s="2">
        <v>-18.2</v>
      </c>
      <c r="L931" t="s">
        <v>44</v>
      </c>
      <c r="M931" s="2">
        <v>-18.2</v>
      </c>
      <c r="N931" t="s">
        <v>4523</v>
      </c>
      <c r="O931" t="s">
        <v>4524</v>
      </c>
      <c r="P931" t="s">
        <v>7765</v>
      </c>
      <c r="Q931" t="s">
        <v>7766</v>
      </c>
      <c r="R931" t="s">
        <v>44</v>
      </c>
      <c r="S931" t="s">
        <v>7084</v>
      </c>
      <c r="T931" s="3">
        <v>45838</v>
      </c>
      <c r="U931" s="3">
        <v>45845</v>
      </c>
      <c r="V931" s="2">
        <v>0</v>
      </c>
      <c r="W931" t="s">
        <v>44</v>
      </c>
      <c r="X931" t="s">
        <v>44</v>
      </c>
      <c r="Y931" t="s">
        <v>7767</v>
      </c>
      <c r="Z931" t="s">
        <v>2521</v>
      </c>
      <c r="AA931" t="s">
        <v>4529</v>
      </c>
      <c r="AB931" t="s">
        <v>4530</v>
      </c>
      <c r="AC931" t="s">
        <v>89</v>
      </c>
      <c r="AD931" t="str">
        <f t="shared" si="14"/>
        <v>10-60</v>
      </c>
      <c r="AE931" t="str">
        <f>VLOOKUP(AD931,'Main_Sub Desc'!C:D,2,)</f>
        <v>LPC from invoicing</v>
      </c>
      <c r="AF931" t="str">
        <f>VLOOKUP(VALUE(H931),'Main_Sub Desc'!F:G,2,)</f>
        <v>Wtr Rev Late Payment</v>
      </c>
      <c r="AG931">
        <f>IFERROR(VLOOKUP(VALUE(I931),'PC Mapping'!A:F,6,),"")</f>
        <v>10719</v>
      </c>
      <c r="AH931" s="13" t="str">
        <f>VLOOKUP(AG931,'PC Mapping'!L:M,2,)</f>
        <v>All Other Water</v>
      </c>
    </row>
    <row r="932" spans="1:34" x14ac:dyDescent="0.2">
      <c r="A932" t="s">
        <v>7768</v>
      </c>
      <c r="B932" t="s">
        <v>7764</v>
      </c>
      <c r="C932" t="s">
        <v>4519</v>
      </c>
      <c r="D932" t="s">
        <v>4520</v>
      </c>
      <c r="E932" s="3">
        <v>45838</v>
      </c>
      <c r="F932" t="s">
        <v>44</v>
      </c>
      <c r="G932" t="s">
        <v>3742</v>
      </c>
      <c r="H932" t="s">
        <v>3722</v>
      </c>
      <c r="I932" t="s">
        <v>3752</v>
      </c>
      <c r="J932" t="s">
        <v>4522</v>
      </c>
      <c r="K932" s="2">
        <v>-23.57</v>
      </c>
      <c r="L932" t="s">
        <v>44</v>
      </c>
      <c r="M932" s="2">
        <v>-23.57</v>
      </c>
      <c r="N932" t="s">
        <v>4523</v>
      </c>
      <c r="O932" t="s">
        <v>4524</v>
      </c>
      <c r="P932" t="s">
        <v>7769</v>
      </c>
      <c r="Q932" t="s">
        <v>7770</v>
      </c>
      <c r="R932" t="s">
        <v>44</v>
      </c>
      <c r="S932" t="s">
        <v>7084</v>
      </c>
      <c r="T932" s="3">
        <v>45838</v>
      </c>
      <c r="U932" s="3">
        <v>45845</v>
      </c>
      <c r="V932" s="2">
        <v>0</v>
      </c>
      <c r="W932" t="s">
        <v>44</v>
      </c>
      <c r="X932" t="s">
        <v>44</v>
      </c>
      <c r="Y932" t="s">
        <v>7771</v>
      </c>
      <c r="Z932" t="s">
        <v>2921</v>
      </c>
      <c r="AA932" t="s">
        <v>4529</v>
      </c>
      <c r="AB932" t="s">
        <v>4530</v>
      </c>
      <c r="AC932" t="s">
        <v>89</v>
      </c>
      <c r="AD932" t="str">
        <f t="shared" si="14"/>
        <v>10-60</v>
      </c>
      <c r="AE932" t="str">
        <f>VLOOKUP(AD932,'Main_Sub Desc'!C:D,2,)</f>
        <v>LPC from invoicing</v>
      </c>
      <c r="AF932" t="str">
        <f>VLOOKUP(VALUE(H932),'Main_Sub Desc'!F:G,2,)</f>
        <v>Wtr Rev Late Payment</v>
      </c>
      <c r="AG932">
        <f>IFERROR(VLOOKUP(VALUE(I932),'PC Mapping'!A:F,6,),"")</f>
        <v>10719</v>
      </c>
      <c r="AH932" s="13" t="str">
        <f>VLOOKUP(AG932,'PC Mapping'!L:M,2,)</f>
        <v>All Other Water</v>
      </c>
    </row>
    <row r="933" spans="1:34" x14ac:dyDescent="0.2">
      <c r="A933" t="s">
        <v>7772</v>
      </c>
      <c r="B933" t="s">
        <v>7764</v>
      </c>
      <c r="C933" t="s">
        <v>4519</v>
      </c>
      <c r="D933" t="s">
        <v>4520</v>
      </c>
      <c r="E933" s="3">
        <v>45838</v>
      </c>
      <c r="F933" t="s">
        <v>44</v>
      </c>
      <c r="G933" t="s">
        <v>3742</v>
      </c>
      <c r="H933" t="s">
        <v>3722</v>
      </c>
      <c r="I933" t="s">
        <v>3752</v>
      </c>
      <c r="J933" t="s">
        <v>4522</v>
      </c>
      <c r="K933" s="2">
        <v>-5</v>
      </c>
      <c r="L933" t="s">
        <v>44</v>
      </c>
      <c r="M933" s="2">
        <v>-5</v>
      </c>
      <c r="N933" t="s">
        <v>4523</v>
      </c>
      <c r="O933" t="s">
        <v>4524</v>
      </c>
      <c r="P933" t="s">
        <v>5640</v>
      </c>
      <c r="Q933" t="s">
        <v>7773</v>
      </c>
      <c r="R933" t="s">
        <v>44</v>
      </c>
      <c r="S933" t="s">
        <v>7084</v>
      </c>
      <c r="T933" s="3">
        <v>45838</v>
      </c>
      <c r="U933" s="3">
        <v>45845</v>
      </c>
      <c r="V933" s="2">
        <v>0</v>
      </c>
      <c r="W933" t="s">
        <v>44</v>
      </c>
      <c r="X933" t="s">
        <v>44</v>
      </c>
      <c r="Y933" t="s">
        <v>7774</v>
      </c>
      <c r="Z933" t="s">
        <v>2383</v>
      </c>
      <c r="AA933" t="s">
        <v>4529</v>
      </c>
      <c r="AB933" t="s">
        <v>4530</v>
      </c>
      <c r="AC933" t="s">
        <v>89</v>
      </c>
      <c r="AD933" t="str">
        <f t="shared" si="14"/>
        <v>10-60</v>
      </c>
      <c r="AE933" t="str">
        <f>VLOOKUP(AD933,'Main_Sub Desc'!C:D,2,)</f>
        <v>LPC from invoicing</v>
      </c>
      <c r="AF933" t="str">
        <f>VLOOKUP(VALUE(H933),'Main_Sub Desc'!F:G,2,)</f>
        <v>Wtr Rev Late Payment</v>
      </c>
      <c r="AG933">
        <f>IFERROR(VLOOKUP(VALUE(I933),'PC Mapping'!A:F,6,),"")</f>
        <v>10719</v>
      </c>
      <c r="AH933" s="13" t="str">
        <f>VLOOKUP(AG933,'PC Mapping'!L:M,2,)</f>
        <v>All Other Water</v>
      </c>
    </row>
    <row r="934" spans="1:34" x14ac:dyDescent="0.2">
      <c r="A934" t="s">
        <v>7775</v>
      </c>
      <c r="B934" t="s">
        <v>7764</v>
      </c>
      <c r="C934" t="s">
        <v>4519</v>
      </c>
      <c r="D934" t="s">
        <v>4520</v>
      </c>
      <c r="E934" s="3">
        <v>45838</v>
      </c>
      <c r="F934" t="s">
        <v>44</v>
      </c>
      <c r="G934" t="s">
        <v>3742</v>
      </c>
      <c r="H934" t="s">
        <v>3722</v>
      </c>
      <c r="I934" t="s">
        <v>3752</v>
      </c>
      <c r="J934" t="s">
        <v>4522</v>
      </c>
      <c r="K934" s="2">
        <v>-5</v>
      </c>
      <c r="L934" t="s">
        <v>44</v>
      </c>
      <c r="M934" s="2">
        <v>-5</v>
      </c>
      <c r="N934" t="s">
        <v>4523</v>
      </c>
      <c r="O934" t="s">
        <v>4524</v>
      </c>
      <c r="P934" t="s">
        <v>7776</v>
      </c>
      <c r="Q934" t="s">
        <v>7777</v>
      </c>
      <c r="R934" t="s">
        <v>44</v>
      </c>
      <c r="S934" t="s">
        <v>7084</v>
      </c>
      <c r="T934" s="3">
        <v>45838</v>
      </c>
      <c r="U934" s="3">
        <v>45845</v>
      </c>
      <c r="V934" s="2">
        <v>0</v>
      </c>
      <c r="W934" t="s">
        <v>44</v>
      </c>
      <c r="X934" t="s">
        <v>44</v>
      </c>
      <c r="Y934" t="s">
        <v>7778</v>
      </c>
      <c r="Z934" t="s">
        <v>3099</v>
      </c>
      <c r="AA934" t="s">
        <v>4529</v>
      </c>
      <c r="AB934" t="s">
        <v>4530</v>
      </c>
      <c r="AC934" t="s">
        <v>89</v>
      </c>
      <c r="AD934" t="str">
        <f t="shared" si="14"/>
        <v>10-60</v>
      </c>
      <c r="AE934" t="str">
        <f>VLOOKUP(AD934,'Main_Sub Desc'!C:D,2,)</f>
        <v>LPC from invoicing</v>
      </c>
      <c r="AF934" t="str">
        <f>VLOOKUP(VALUE(H934),'Main_Sub Desc'!F:G,2,)</f>
        <v>Wtr Rev Late Payment</v>
      </c>
      <c r="AG934">
        <f>IFERROR(VLOOKUP(VALUE(I934),'PC Mapping'!A:F,6,),"")</f>
        <v>10719</v>
      </c>
      <c r="AH934" s="13" t="str">
        <f>VLOOKUP(AG934,'PC Mapping'!L:M,2,)</f>
        <v>All Other Water</v>
      </c>
    </row>
    <row r="935" spans="1:34" x14ac:dyDescent="0.2">
      <c r="A935" t="s">
        <v>7779</v>
      </c>
      <c r="B935" t="s">
        <v>7764</v>
      </c>
      <c r="C935" t="s">
        <v>4519</v>
      </c>
      <c r="D935" t="s">
        <v>4520</v>
      </c>
      <c r="E935" s="3">
        <v>45838</v>
      </c>
      <c r="F935" t="s">
        <v>44</v>
      </c>
      <c r="G935" t="s">
        <v>3742</v>
      </c>
      <c r="H935" t="s">
        <v>3722</v>
      </c>
      <c r="I935" t="s">
        <v>3752</v>
      </c>
      <c r="J935" t="s">
        <v>4522</v>
      </c>
      <c r="K935" s="2">
        <v>-5</v>
      </c>
      <c r="L935" t="s">
        <v>44</v>
      </c>
      <c r="M935" s="2">
        <v>-5</v>
      </c>
      <c r="N935" t="s">
        <v>4523</v>
      </c>
      <c r="O935" t="s">
        <v>4524</v>
      </c>
      <c r="P935" t="s">
        <v>6134</v>
      </c>
      <c r="Q935" t="s">
        <v>7780</v>
      </c>
      <c r="R935" t="s">
        <v>44</v>
      </c>
      <c r="S935" t="s">
        <v>7084</v>
      </c>
      <c r="T935" s="3">
        <v>45838</v>
      </c>
      <c r="U935" s="3">
        <v>45845</v>
      </c>
      <c r="V935" s="2">
        <v>0</v>
      </c>
      <c r="W935" t="s">
        <v>44</v>
      </c>
      <c r="X935" t="s">
        <v>44</v>
      </c>
      <c r="Y935" t="s">
        <v>7781</v>
      </c>
      <c r="Z935" t="s">
        <v>2912</v>
      </c>
      <c r="AA935" t="s">
        <v>4529</v>
      </c>
      <c r="AB935" t="s">
        <v>4530</v>
      </c>
      <c r="AC935" t="s">
        <v>89</v>
      </c>
      <c r="AD935" t="str">
        <f t="shared" si="14"/>
        <v>10-60</v>
      </c>
      <c r="AE935" t="str">
        <f>VLOOKUP(AD935,'Main_Sub Desc'!C:D,2,)</f>
        <v>LPC from invoicing</v>
      </c>
      <c r="AF935" t="str">
        <f>VLOOKUP(VALUE(H935),'Main_Sub Desc'!F:G,2,)</f>
        <v>Wtr Rev Late Payment</v>
      </c>
      <c r="AG935">
        <f>IFERROR(VLOOKUP(VALUE(I935),'PC Mapping'!A:F,6,),"")</f>
        <v>10719</v>
      </c>
      <c r="AH935" s="13" t="str">
        <f>VLOOKUP(AG935,'PC Mapping'!L:M,2,)</f>
        <v>All Other Water</v>
      </c>
    </row>
    <row r="936" spans="1:34" x14ac:dyDescent="0.2">
      <c r="A936" t="s">
        <v>7782</v>
      </c>
      <c r="B936" t="s">
        <v>7764</v>
      </c>
      <c r="C936" t="s">
        <v>4519</v>
      </c>
      <c r="D936" t="s">
        <v>4520</v>
      </c>
      <c r="E936" s="3">
        <v>45838</v>
      </c>
      <c r="F936" t="s">
        <v>44</v>
      </c>
      <c r="G936" t="s">
        <v>3742</v>
      </c>
      <c r="H936" t="s">
        <v>3722</v>
      </c>
      <c r="I936" t="s">
        <v>3752</v>
      </c>
      <c r="J936" t="s">
        <v>4522</v>
      </c>
      <c r="K936" s="2">
        <v>-5.25</v>
      </c>
      <c r="L936" t="s">
        <v>44</v>
      </c>
      <c r="M936" s="2">
        <v>-5.25</v>
      </c>
      <c r="N936" t="s">
        <v>4523</v>
      </c>
      <c r="O936" t="s">
        <v>4524</v>
      </c>
      <c r="P936" t="s">
        <v>7783</v>
      </c>
      <c r="Q936" t="s">
        <v>7784</v>
      </c>
      <c r="R936" t="s">
        <v>44</v>
      </c>
      <c r="S936" t="s">
        <v>7084</v>
      </c>
      <c r="T936" s="3">
        <v>45838</v>
      </c>
      <c r="U936" s="3">
        <v>45845</v>
      </c>
      <c r="V936" s="2">
        <v>0</v>
      </c>
      <c r="W936" t="s">
        <v>44</v>
      </c>
      <c r="X936" t="s">
        <v>44</v>
      </c>
      <c r="Y936" t="s">
        <v>7785</v>
      </c>
      <c r="Z936" t="s">
        <v>2540</v>
      </c>
      <c r="AA936" t="s">
        <v>4529</v>
      </c>
      <c r="AB936" t="s">
        <v>4530</v>
      </c>
      <c r="AC936" t="s">
        <v>99</v>
      </c>
      <c r="AD936" t="str">
        <f t="shared" si="14"/>
        <v>10-60</v>
      </c>
      <c r="AE936" t="str">
        <f>VLOOKUP(AD936,'Main_Sub Desc'!C:D,2,)</f>
        <v>LPC from invoicing</v>
      </c>
      <c r="AF936" t="str">
        <f>VLOOKUP(VALUE(H936),'Main_Sub Desc'!F:G,2,)</f>
        <v>Wtr Rev Late Payment</v>
      </c>
      <c r="AG936">
        <f>IFERROR(VLOOKUP(VALUE(I936),'PC Mapping'!A:F,6,),"")</f>
        <v>10719</v>
      </c>
      <c r="AH936" s="13" t="str">
        <f>VLOOKUP(AG936,'PC Mapping'!L:M,2,)</f>
        <v>All Other Water</v>
      </c>
    </row>
    <row r="937" spans="1:34" x14ac:dyDescent="0.2">
      <c r="A937" t="s">
        <v>7786</v>
      </c>
      <c r="B937" t="s">
        <v>7764</v>
      </c>
      <c r="C937" t="s">
        <v>4519</v>
      </c>
      <c r="D937" t="s">
        <v>4520</v>
      </c>
      <c r="E937" s="3">
        <v>45838</v>
      </c>
      <c r="F937" t="s">
        <v>44</v>
      </c>
      <c r="G937" t="s">
        <v>3742</v>
      </c>
      <c r="H937" t="s">
        <v>3722</v>
      </c>
      <c r="I937" t="s">
        <v>3752</v>
      </c>
      <c r="J937" t="s">
        <v>4522</v>
      </c>
      <c r="K937" s="2">
        <v>-5</v>
      </c>
      <c r="L937" t="s">
        <v>44</v>
      </c>
      <c r="M937" s="2">
        <v>-5</v>
      </c>
      <c r="N937" t="s">
        <v>4523</v>
      </c>
      <c r="O937" t="s">
        <v>4524</v>
      </c>
      <c r="P937" t="s">
        <v>7787</v>
      </c>
      <c r="Q937" t="s">
        <v>7788</v>
      </c>
      <c r="R937" t="s">
        <v>44</v>
      </c>
      <c r="S937" t="s">
        <v>7084</v>
      </c>
      <c r="T937" s="3">
        <v>45838</v>
      </c>
      <c r="U937" s="3">
        <v>45845</v>
      </c>
      <c r="V937" s="2">
        <v>0</v>
      </c>
      <c r="W937" t="s">
        <v>44</v>
      </c>
      <c r="X937" t="s">
        <v>44</v>
      </c>
      <c r="Y937" t="s">
        <v>7789</v>
      </c>
      <c r="Z937" t="s">
        <v>3192</v>
      </c>
      <c r="AA937" t="s">
        <v>4529</v>
      </c>
      <c r="AB937" t="s">
        <v>4530</v>
      </c>
      <c r="AC937" t="s">
        <v>99</v>
      </c>
      <c r="AD937" t="str">
        <f t="shared" si="14"/>
        <v>10-60</v>
      </c>
      <c r="AE937" t="str">
        <f>VLOOKUP(AD937,'Main_Sub Desc'!C:D,2,)</f>
        <v>LPC from invoicing</v>
      </c>
      <c r="AF937" t="str">
        <f>VLOOKUP(VALUE(H937),'Main_Sub Desc'!F:G,2,)</f>
        <v>Wtr Rev Late Payment</v>
      </c>
      <c r="AG937">
        <f>IFERROR(VLOOKUP(VALUE(I937),'PC Mapping'!A:F,6,),"")</f>
        <v>10719</v>
      </c>
      <c r="AH937" s="13" t="str">
        <f>VLOOKUP(AG937,'PC Mapping'!L:M,2,)</f>
        <v>All Other Water</v>
      </c>
    </row>
    <row r="938" spans="1:34" x14ac:dyDescent="0.2">
      <c r="A938" t="s">
        <v>7790</v>
      </c>
      <c r="B938" t="s">
        <v>7764</v>
      </c>
      <c r="C938" t="s">
        <v>4519</v>
      </c>
      <c r="D938" t="s">
        <v>4520</v>
      </c>
      <c r="E938" s="3">
        <v>45838</v>
      </c>
      <c r="F938" t="s">
        <v>44</v>
      </c>
      <c r="G938" t="s">
        <v>3742</v>
      </c>
      <c r="H938" t="s">
        <v>3722</v>
      </c>
      <c r="I938" t="s">
        <v>4538</v>
      </c>
      <c r="J938" t="s">
        <v>4522</v>
      </c>
      <c r="K938" s="2">
        <v>-5</v>
      </c>
      <c r="L938" t="s">
        <v>44</v>
      </c>
      <c r="M938" s="2">
        <v>-5</v>
      </c>
      <c r="N938" t="s">
        <v>4523</v>
      </c>
      <c r="O938" t="s">
        <v>4524</v>
      </c>
      <c r="P938" t="s">
        <v>7791</v>
      </c>
      <c r="Q938" t="s">
        <v>7792</v>
      </c>
      <c r="R938" t="s">
        <v>44</v>
      </c>
      <c r="S938" t="s">
        <v>7084</v>
      </c>
      <c r="T938" s="3">
        <v>45838</v>
      </c>
      <c r="U938" s="3">
        <v>45845</v>
      </c>
      <c r="V938" s="2">
        <v>0</v>
      </c>
      <c r="W938" t="s">
        <v>44</v>
      </c>
      <c r="X938" t="s">
        <v>44</v>
      </c>
      <c r="Y938" t="s">
        <v>7793</v>
      </c>
      <c r="Z938" t="s">
        <v>1153</v>
      </c>
      <c r="AA938" t="s">
        <v>4529</v>
      </c>
      <c r="AB938" t="s">
        <v>4530</v>
      </c>
      <c r="AC938" t="s">
        <v>89</v>
      </c>
      <c r="AD938" t="str">
        <f t="shared" si="14"/>
        <v>10-60</v>
      </c>
      <c r="AE938" t="str">
        <f>VLOOKUP(AD938,'Main_Sub Desc'!C:D,2,)</f>
        <v>LPC from invoicing</v>
      </c>
      <c r="AF938" t="str">
        <f>VLOOKUP(VALUE(H938),'Main_Sub Desc'!F:G,2,)</f>
        <v>Wtr Rev Late Payment</v>
      </c>
      <c r="AG938">
        <f>IFERROR(VLOOKUP(VALUE(I938),'PC Mapping'!A:F,6,),"")</f>
        <v>10469</v>
      </c>
      <c r="AH938" s="13" t="str">
        <f>VLOOKUP(AG938,'PC Mapping'!L:M,2,)</f>
        <v>Bolivar Water</v>
      </c>
    </row>
    <row r="939" spans="1:34" x14ac:dyDescent="0.2">
      <c r="A939" t="s">
        <v>7790</v>
      </c>
      <c r="B939" t="s">
        <v>7764</v>
      </c>
      <c r="C939" t="s">
        <v>4519</v>
      </c>
      <c r="D939" t="s">
        <v>4520</v>
      </c>
      <c r="E939" s="3">
        <v>45838</v>
      </c>
      <c r="F939" t="s">
        <v>44</v>
      </c>
      <c r="G939" t="s">
        <v>3742</v>
      </c>
      <c r="H939" t="s">
        <v>3716</v>
      </c>
      <c r="I939" t="s">
        <v>4534</v>
      </c>
      <c r="J939" t="s">
        <v>4522</v>
      </c>
      <c r="K939" s="2">
        <v>-5</v>
      </c>
      <c r="L939" t="s">
        <v>44</v>
      </c>
      <c r="M939" s="2">
        <v>-5</v>
      </c>
      <c r="N939" t="s">
        <v>4523</v>
      </c>
      <c r="O939" t="s">
        <v>4524</v>
      </c>
      <c r="P939" t="s">
        <v>7791</v>
      </c>
      <c r="Q939" t="s">
        <v>7794</v>
      </c>
      <c r="R939" t="s">
        <v>44</v>
      </c>
      <c r="S939" t="s">
        <v>7084</v>
      </c>
      <c r="T939" s="3">
        <v>45838</v>
      </c>
      <c r="U939" s="3">
        <v>45845</v>
      </c>
      <c r="V939" s="2">
        <v>0</v>
      </c>
      <c r="W939" t="s">
        <v>44</v>
      </c>
      <c r="X939" t="s">
        <v>44</v>
      </c>
      <c r="Y939" t="s">
        <v>7795</v>
      </c>
      <c r="Z939" t="s">
        <v>1153</v>
      </c>
      <c r="AA939" t="s">
        <v>4529</v>
      </c>
      <c r="AB939" t="s">
        <v>4530</v>
      </c>
      <c r="AC939" t="s">
        <v>89</v>
      </c>
      <c r="AD939" t="str">
        <f t="shared" si="14"/>
        <v>10-60</v>
      </c>
      <c r="AE939" t="str">
        <f>VLOOKUP(AD939,'Main_Sub Desc'!C:D,2,)</f>
        <v>LPC from invoicing</v>
      </c>
      <c r="AF939" t="str">
        <f>VLOOKUP(VALUE(H939),'Main_Sub Desc'!F:G,2,)</f>
        <v>Wst Rev Late Payment</v>
      </c>
      <c r="AG939">
        <f>IFERROR(VLOOKUP(VALUE(I939),'PC Mapping'!A:F,6,),"")</f>
        <v>10514</v>
      </c>
      <c r="AH939" s="13" t="str">
        <f>VLOOKUP(AG939,'PC Mapping'!L:M,2,)</f>
        <v>Bolivar Sewer</v>
      </c>
    </row>
    <row r="940" spans="1:34" x14ac:dyDescent="0.2">
      <c r="A940" t="s">
        <v>7796</v>
      </c>
      <c r="B940" t="s">
        <v>7764</v>
      </c>
      <c r="C940" t="s">
        <v>4519</v>
      </c>
      <c r="D940" t="s">
        <v>4520</v>
      </c>
      <c r="E940" s="3">
        <v>45838</v>
      </c>
      <c r="F940" t="s">
        <v>44</v>
      </c>
      <c r="G940" t="s">
        <v>3742</v>
      </c>
      <c r="H940" t="s">
        <v>3716</v>
      </c>
      <c r="I940" t="s">
        <v>4534</v>
      </c>
      <c r="J940" t="s">
        <v>4522</v>
      </c>
      <c r="K940" s="2">
        <v>-5</v>
      </c>
      <c r="L940" t="s">
        <v>44</v>
      </c>
      <c r="M940" s="2">
        <v>-5</v>
      </c>
      <c r="N940" t="s">
        <v>4523</v>
      </c>
      <c r="O940" t="s">
        <v>4524</v>
      </c>
      <c r="P940" t="s">
        <v>7797</v>
      </c>
      <c r="Q940" t="s">
        <v>7798</v>
      </c>
      <c r="R940" t="s">
        <v>44</v>
      </c>
      <c r="S940" t="s">
        <v>7084</v>
      </c>
      <c r="T940" s="3">
        <v>45838</v>
      </c>
      <c r="U940" s="3">
        <v>45845</v>
      </c>
      <c r="V940" s="2">
        <v>0</v>
      </c>
      <c r="W940" t="s">
        <v>44</v>
      </c>
      <c r="X940" t="s">
        <v>44</v>
      </c>
      <c r="Y940" t="s">
        <v>7799</v>
      </c>
      <c r="Z940" t="s">
        <v>413</v>
      </c>
      <c r="AA940" t="s">
        <v>4529</v>
      </c>
      <c r="AB940" t="s">
        <v>4530</v>
      </c>
      <c r="AC940" t="s">
        <v>89</v>
      </c>
      <c r="AD940" t="str">
        <f t="shared" si="14"/>
        <v>10-60</v>
      </c>
      <c r="AE940" t="str">
        <f>VLOOKUP(AD940,'Main_Sub Desc'!C:D,2,)</f>
        <v>LPC from invoicing</v>
      </c>
      <c r="AF940" t="str">
        <f>VLOOKUP(VALUE(H940),'Main_Sub Desc'!F:G,2,)</f>
        <v>Wst Rev Late Payment</v>
      </c>
      <c r="AG940">
        <f>IFERROR(VLOOKUP(VALUE(I940),'PC Mapping'!A:F,6,),"")</f>
        <v>10514</v>
      </c>
      <c r="AH940" s="13" t="str">
        <f>VLOOKUP(AG940,'PC Mapping'!L:M,2,)</f>
        <v>Bolivar Sewer</v>
      </c>
    </row>
    <row r="941" spans="1:34" x14ac:dyDescent="0.2">
      <c r="A941" t="s">
        <v>7796</v>
      </c>
      <c r="B941" t="s">
        <v>7764</v>
      </c>
      <c r="C941" t="s">
        <v>4519</v>
      </c>
      <c r="D941" t="s">
        <v>4520</v>
      </c>
      <c r="E941" s="3">
        <v>45838</v>
      </c>
      <c r="F941" t="s">
        <v>44</v>
      </c>
      <c r="G941" t="s">
        <v>3742</v>
      </c>
      <c r="H941" t="s">
        <v>3722</v>
      </c>
      <c r="I941" t="s">
        <v>4538</v>
      </c>
      <c r="J941" t="s">
        <v>4522</v>
      </c>
      <c r="K941" s="2">
        <v>-5</v>
      </c>
      <c r="L941" t="s">
        <v>44</v>
      </c>
      <c r="M941" s="2">
        <v>-5</v>
      </c>
      <c r="N941" t="s">
        <v>4523</v>
      </c>
      <c r="O941" t="s">
        <v>4524</v>
      </c>
      <c r="P941" t="s">
        <v>7797</v>
      </c>
      <c r="Q941" t="s">
        <v>7800</v>
      </c>
      <c r="R941" t="s">
        <v>44</v>
      </c>
      <c r="S941" t="s">
        <v>7084</v>
      </c>
      <c r="T941" s="3">
        <v>45838</v>
      </c>
      <c r="U941" s="3">
        <v>45845</v>
      </c>
      <c r="V941" s="2">
        <v>0</v>
      </c>
      <c r="W941" t="s">
        <v>44</v>
      </c>
      <c r="X941" t="s">
        <v>44</v>
      </c>
      <c r="Y941" t="s">
        <v>7801</v>
      </c>
      <c r="Z941" t="s">
        <v>413</v>
      </c>
      <c r="AA941" t="s">
        <v>4529</v>
      </c>
      <c r="AB941" t="s">
        <v>4530</v>
      </c>
      <c r="AC941" t="s">
        <v>89</v>
      </c>
      <c r="AD941" t="str">
        <f t="shared" si="14"/>
        <v>10-60</v>
      </c>
      <c r="AE941" t="str">
        <f>VLOOKUP(AD941,'Main_Sub Desc'!C:D,2,)</f>
        <v>LPC from invoicing</v>
      </c>
      <c r="AF941" t="str">
        <f>VLOOKUP(VALUE(H941),'Main_Sub Desc'!F:G,2,)</f>
        <v>Wtr Rev Late Payment</v>
      </c>
      <c r="AG941">
        <f>IFERROR(VLOOKUP(VALUE(I941),'PC Mapping'!A:F,6,),"")</f>
        <v>10469</v>
      </c>
      <c r="AH941" s="13" t="str">
        <f>VLOOKUP(AG941,'PC Mapping'!L:M,2,)</f>
        <v>Bolivar Water</v>
      </c>
    </row>
    <row r="942" spans="1:34" x14ac:dyDescent="0.2">
      <c r="A942" t="s">
        <v>7802</v>
      </c>
      <c r="B942" t="s">
        <v>7764</v>
      </c>
      <c r="C942" t="s">
        <v>4519</v>
      </c>
      <c r="D942" t="s">
        <v>4520</v>
      </c>
      <c r="E942" s="3">
        <v>45838</v>
      </c>
      <c r="F942" t="s">
        <v>44</v>
      </c>
      <c r="G942" t="s">
        <v>3742</v>
      </c>
      <c r="H942" t="s">
        <v>3722</v>
      </c>
      <c r="I942" t="s">
        <v>3752</v>
      </c>
      <c r="J942" t="s">
        <v>4522</v>
      </c>
      <c r="K942" s="2">
        <v>-5</v>
      </c>
      <c r="L942" t="s">
        <v>44</v>
      </c>
      <c r="M942" s="2">
        <v>-5</v>
      </c>
      <c r="N942" t="s">
        <v>4523</v>
      </c>
      <c r="O942" t="s">
        <v>4524</v>
      </c>
      <c r="P942" t="s">
        <v>6916</v>
      </c>
      <c r="Q942" t="s">
        <v>7803</v>
      </c>
      <c r="R942" t="s">
        <v>44</v>
      </c>
      <c r="S942" t="s">
        <v>7084</v>
      </c>
      <c r="T942" s="3">
        <v>45838</v>
      </c>
      <c r="U942" s="3">
        <v>45845</v>
      </c>
      <c r="V942" s="2">
        <v>0</v>
      </c>
      <c r="W942" t="s">
        <v>44</v>
      </c>
      <c r="X942" t="s">
        <v>44</v>
      </c>
      <c r="Y942" t="s">
        <v>7804</v>
      </c>
      <c r="Z942" t="s">
        <v>2191</v>
      </c>
      <c r="AA942" t="s">
        <v>4529</v>
      </c>
      <c r="AB942" t="s">
        <v>4530</v>
      </c>
      <c r="AC942" t="s">
        <v>89</v>
      </c>
      <c r="AD942" t="str">
        <f t="shared" si="14"/>
        <v>10-60</v>
      </c>
      <c r="AE942" t="str">
        <f>VLOOKUP(AD942,'Main_Sub Desc'!C:D,2,)</f>
        <v>LPC from invoicing</v>
      </c>
      <c r="AF942" t="str">
        <f>VLOOKUP(VALUE(H942),'Main_Sub Desc'!F:G,2,)</f>
        <v>Wtr Rev Late Payment</v>
      </c>
      <c r="AG942">
        <f>IFERROR(VLOOKUP(VALUE(I942),'PC Mapping'!A:F,6,),"")</f>
        <v>10719</v>
      </c>
      <c r="AH942" s="13" t="str">
        <f>VLOOKUP(AG942,'PC Mapping'!L:M,2,)</f>
        <v>All Other Water</v>
      </c>
    </row>
    <row r="943" spans="1:34" x14ac:dyDescent="0.2">
      <c r="A943" t="s">
        <v>7805</v>
      </c>
      <c r="B943" t="s">
        <v>7764</v>
      </c>
      <c r="C943" t="s">
        <v>4519</v>
      </c>
      <c r="D943" t="s">
        <v>4520</v>
      </c>
      <c r="E943" s="3">
        <v>45838</v>
      </c>
      <c r="F943" t="s">
        <v>44</v>
      </c>
      <c r="G943" t="s">
        <v>3742</v>
      </c>
      <c r="H943" t="s">
        <v>3722</v>
      </c>
      <c r="I943" t="s">
        <v>3752</v>
      </c>
      <c r="J943" t="s">
        <v>4522</v>
      </c>
      <c r="K943" s="2">
        <v>-5</v>
      </c>
      <c r="L943" t="s">
        <v>44</v>
      </c>
      <c r="M943" s="2">
        <v>-5</v>
      </c>
      <c r="N943" t="s">
        <v>4523</v>
      </c>
      <c r="O943" t="s">
        <v>4524</v>
      </c>
      <c r="P943" t="s">
        <v>7806</v>
      </c>
      <c r="Q943" t="s">
        <v>7807</v>
      </c>
      <c r="R943" t="s">
        <v>44</v>
      </c>
      <c r="S943" t="s">
        <v>7084</v>
      </c>
      <c r="T943" s="3">
        <v>45838</v>
      </c>
      <c r="U943" s="3">
        <v>45845</v>
      </c>
      <c r="V943" s="2">
        <v>0</v>
      </c>
      <c r="W943" t="s">
        <v>44</v>
      </c>
      <c r="X943" t="s">
        <v>44</v>
      </c>
      <c r="Y943" t="s">
        <v>7808</v>
      </c>
      <c r="Z943" t="s">
        <v>2115</v>
      </c>
      <c r="AA943" t="s">
        <v>4529</v>
      </c>
      <c r="AB943" t="s">
        <v>4530</v>
      </c>
      <c r="AC943" t="s">
        <v>89</v>
      </c>
      <c r="AD943" t="str">
        <f t="shared" si="14"/>
        <v>10-60</v>
      </c>
      <c r="AE943" t="str">
        <f>VLOOKUP(AD943,'Main_Sub Desc'!C:D,2,)</f>
        <v>LPC from invoicing</v>
      </c>
      <c r="AF943" t="str">
        <f>VLOOKUP(VALUE(H943),'Main_Sub Desc'!F:G,2,)</f>
        <v>Wtr Rev Late Payment</v>
      </c>
      <c r="AG943">
        <f>IFERROR(VLOOKUP(VALUE(I943),'PC Mapping'!A:F,6,),"")</f>
        <v>10719</v>
      </c>
      <c r="AH943" s="13" t="str">
        <f>VLOOKUP(AG943,'PC Mapping'!L:M,2,)</f>
        <v>All Other Water</v>
      </c>
    </row>
    <row r="944" spans="1:34" x14ac:dyDescent="0.2">
      <c r="A944" t="s">
        <v>7809</v>
      </c>
      <c r="B944" t="s">
        <v>7764</v>
      </c>
      <c r="C944" t="s">
        <v>4519</v>
      </c>
      <c r="D944" t="s">
        <v>4520</v>
      </c>
      <c r="E944" s="3">
        <v>45838</v>
      </c>
      <c r="F944" t="s">
        <v>44</v>
      </c>
      <c r="G944" t="s">
        <v>3742</v>
      </c>
      <c r="H944" t="s">
        <v>3722</v>
      </c>
      <c r="I944" t="s">
        <v>4538</v>
      </c>
      <c r="J944" t="s">
        <v>4522</v>
      </c>
      <c r="K944" s="2">
        <v>-5</v>
      </c>
      <c r="L944" t="s">
        <v>44</v>
      </c>
      <c r="M944" s="2">
        <v>-5</v>
      </c>
      <c r="N944" t="s">
        <v>4523</v>
      </c>
      <c r="O944" t="s">
        <v>4524</v>
      </c>
      <c r="P944" t="s">
        <v>7810</v>
      </c>
      <c r="Q944" t="s">
        <v>7811</v>
      </c>
      <c r="R944" t="s">
        <v>44</v>
      </c>
      <c r="S944" t="s">
        <v>7084</v>
      </c>
      <c r="T944" s="3">
        <v>45838</v>
      </c>
      <c r="U944" s="3">
        <v>45845</v>
      </c>
      <c r="V944" s="2">
        <v>0</v>
      </c>
      <c r="W944" t="s">
        <v>44</v>
      </c>
      <c r="X944" t="s">
        <v>44</v>
      </c>
      <c r="Y944" t="s">
        <v>7812</v>
      </c>
      <c r="Z944" t="s">
        <v>1201</v>
      </c>
      <c r="AA944" t="s">
        <v>4529</v>
      </c>
      <c r="AB944" t="s">
        <v>4530</v>
      </c>
      <c r="AC944" t="s">
        <v>89</v>
      </c>
      <c r="AD944" t="str">
        <f t="shared" si="14"/>
        <v>10-60</v>
      </c>
      <c r="AE944" t="str">
        <f>VLOOKUP(AD944,'Main_Sub Desc'!C:D,2,)</f>
        <v>LPC from invoicing</v>
      </c>
      <c r="AF944" t="str">
        <f>VLOOKUP(VALUE(H944),'Main_Sub Desc'!F:G,2,)</f>
        <v>Wtr Rev Late Payment</v>
      </c>
      <c r="AG944">
        <f>IFERROR(VLOOKUP(VALUE(I944),'PC Mapping'!A:F,6,),"")</f>
        <v>10469</v>
      </c>
      <c r="AH944" s="13" t="str">
        <f>VLOOKUP(AG944,'PC Mapping'!L:M,2,)</f>
        <v>Bolivar Water</v>
      </c>
    </row>
    <row r="945" spans="1:34" x14ac:dyDescent="0.2">
      <c r="A945" t="s">
        <v>7809</v>
      </c>
      <c r="B945" t="s">
        <v>7764</v>
      </c>
      <c r="C945" t="s">
        <v>4519</v>
      </c>
      <c r="D945" t="s">
        <v>4520</v>
      </c>
      <c r="E945" s="3">
        <v>45838</v>
      </c>
      <c r="F945" t="s">
        <v>44</v>
      </c>
      <c r="G945" t="s">
        <v>3742</v>
      </c>
      <c r="H945" t="s">
        <v>3716</v>
      </c>
      <c r="I945" t="s">
        <v>4534</v>
      </c>
      <c r="J945" t="s">
        <v>4522</v>
      </c>
      <c r="K945" s="2">
        <v>-5</v>
      </c>
      <c r="L945" t="s">
        <v>44</v>
      </c>
      <c r="M945" s="2">
        <v>-5</v>
      </c>
      <c r="N945" t="s">
        <v>4523</v>
      </c>
      <c r="O945" t="s">
        <v>4524</v>
      </c>
      <c r="P945" t="s">
        <v>7810</v>
      </c>
      <c r="Q945" t="s">
        <v>7813</v>
      </c>
      <c r="R945" t="s">
        <v>44</v>
      </c>
      <c r="S945" t="s">
        <v>7084</v>
      </c>
      <c r="T945" s="3">
        <v>45838</v>
      </c>
      <c r="U945" s="3">
        <v>45845</v>
      </c>
      <c r="V945" s="2">
        <v>0</v>
      </c>
      <c r="W945" t="s">
        <v>44</v>
      </c>
      <c r="X945" t="s">
        <v>44</v>
      </c>
      <c r="Y945" t="s">
        <v>7814</v>
      </c>
      <c r="Z945" t="s">
        <v>1201</v>
      </c>
      <c r="AA945" t="s">
        <v>4529</v>
      </c>
      <c r="AB945" t="s">
        <v>4530</v>
      </c>
      <c r="AC945" t="s">
        <v>89</v>
      </c>
      <c r="AD945" t="str">
        <f t="shared" si="14"/>
        <v>10-60</v>
      </c>
      <c r="AE945" t="str">
        <f>VLOOKUP(AD945,'Main_Sub Desc'!C:D,2,)</f>
        <v>LPC from invoicing</v>
      </c>
      <c r="AF945" t="str">
        <f>VLOOKUP(VALUE(H945),'Main_Sub Desc'!F:G,2,)</f>
        <v>Wst Rev Late Payment</v>
      </c>
      <c r="AG945">
        <f>IFERROR(VLOOKUP(VALUE(I945),'PC Mapping'!A:F,6,),"")</f>
        <v>10514</v>
      </c>
      <c r="AH945" s="13" t="str">
        <f>VLOOKUP(AG945,'PC Mapping'!L:M,2,)</f>
        <v>Bolivar Sewer</v>
      </c>
    </row>
    <row r="946" spans="1:34" x14ac:dyDescent="0.2">
      <c r="A946" t="s">
        <v>7815</v>
      </c>
      <c r="B946" t="s">
        <v>7764</v>
      </c>
      <c r="C946" t="s">
        <v>4519</v>
      </c>
      <c r="D946" t="s">
        <v>4520</v>
      </c>
      <c r="E946" s="3">
        <v>45838</v>
      </c>
      <c r="F946" t="s">
        <v>44</v>
      </c>
      <c r="G946" t="s">
        <v>3742</v>
      </c>
      <c r="H946" t="s">
        <v>3722</v>
      </c>
      <c r="I946" t="s">
        <v>4538</v>
      </c>
      <c r="J946" t="s">
        <v>4522</v>
      </c>
      <c r="K946" s="2">
        <v>-5</v>
      </c>
      <c r="L946" t="s">
        <v>44</v>
      </c>
      <c r="M946" s="2">
        <v>-5</v>
      </c>
      <c r="N946" t="s">
        <v>4523</v>
      </c>
      <c r="O946" t="s">
        <v>4524</v>
      </c>
      <c r="P946" t="s">
        <v>7816</v>
      </c>
      <c r="Q946" t="s">
        <v>7817</v>
      </c>
      <c r="R946" t="s">
        <v>44</v>
      </c>
      <c r="S946" t="s">
        <v>7084</v>
      </c>
      <c r="T946" s="3">
        <v>45838</v>
      </c>
      <c r="U946" s="3">
        <v>45845</v>
      </c>
      <c r="V946" s="2">
        <v>0</v>
      </c>
      <c r="W946" t="s">
        <v>44</v>
      </c>
      <c r="X946" t="s">
        <v>44</v>
      </c>
      <c r="Y946" t="s">
        <v>7818</v>
      </c>
      <c r="Z946" t="s">
        <v>7819</v>
      </c>
      <c r="AA946" t="s">
        <v>4529</v>
      </c>
      <c r="AB946" t="s">
        <v>4530</v>
      </c>
      <c r="AC946" t="s">
        <v>99</v>
      </c>
      <c r="AD946" t="str">
        <f t="shared" si="14"/>
        <v>10-60</v>
      </c>
      <c r="AE946" t="str">
        <f>VLOOKUP(AD946,'Main_Sub Desc'!C:D,2,)</f>
        <v>LPC from invoicing</v>
      </c>
      <c r="AF946" t="str">
        <f>VLOOKUP(VALUE(H946),'Main_Sub Desc'!F:G,2,)</f>
        <v>Wtr Rev Late Payment</v>
      </c>
      <c r="AG946">
        <f>IFERROR(VLOOKUP(VALUE(I946),'PC Mapping'!A:F,6,),"")</f>
        <v>10469</v>
      </c>
      <c r="AH946" s="13" t="str">
        <f>VLOOKUP(AG946,'PC Mapping'!L:M,2,)</f>
        <v>Bolivar Water</v>
      </c>
    </row>
    <row r="947" spans="1:34" x14ac:dyDescent="0.2">
      <c r="A947" t="s">
        <v>7815</v>
      </c>
      <c r="B947" t="s">
        <v>7764</v>
      </c>
      <c r="C947" t="s">
        <v>4519</v>
      </c>
      <c r="D947" t="s">
        <v>4520</v>
      </c>
      <c r="E947" s="3">
        <v>45838</v>
      </c>
      <c r="F947" t="s">
        <v>44</v>
      </c>
      <c r="G947" t="s">
        <v>3742</v>
      </c>
      <c r="H947" t="s">
        <v>3716</v>
      </c>
      <c r="I947" t="s">
        <v>4534</v>
      </c>
      <c r="J947" t="s">
        <v>4522</v>
      </c>
      <c r="K947" s="2">
        <v>-5</v>
      </c>
      <c r="L947" t="s">
        <v>44</v>
      </c>
      <c r="M947" s="2">
        <v>-5</v>
      </c>
      <c r="N947" t="s">
        <v>4523</v>
      </c>
      <c r="O947" t="s">
        <v>4524</v>
      </c>
      <c r="P947" t="s">
        <v>7816</v>
      </c>
      <c r="Q947" t="s">
        <v>7820</v>
      </c>
      <c r="R947" t="s">
        <v>44</v>
      </c>
      <c r="S947" t="s">
        <v>7084</v>
      </c>
      <c r="T947" s="3">
        <v>45838</v>
      </c>
      <c r="U947" s="3">
        <v>45845</v>
      </c>
      <c r="V947" s="2">
        <v>0</v>
      </c>
      <c r="W947" t="s">
        <v>44</v>
      </c>
      <c r="X947" t="s">
        <v>44</v>
      </c>
      <c r="Y947" t="s">
        <v>7821</v>
      </c>
      <c r="Z947" t="s">
        <v>7819</v>
      </c>
      <c r="AA947" t="s">
        <v>4529</v>
      </c>
      <c r="AB947" t="s">
        <v>4530</v>
      </c>
      <c r="AC947" t="s">
        <v>99</v>
      </c>
      <c r="AD947" t="str">
        <f t="shared" si="14"/>
        <v>10-60</v>
      </c>
      <c r="AE947" t="str">
        <f>VLOOKUP(AD947,'Main_Sub Desc'!C:D,2,)</f>
        <v>LPC from invoicing</v>
      </c>
      <c r="AF947" t="str">
        <f>VLOOKUP(VALUE(H947),'Main_Sub Desc'!F:G,2,)</f>
        <v>Wst Rev Late Payment</v>
      </c>
      <c r="AG947">
        <f>IFERROR(VLOOKUP(VALUE(I947),'PC Mapping'!A:F,6,),"")</f>
        <v>10514</v>
      </c>
      <c r="AH947" s="13" t="str">
        <f>VLOOKUP(AG947,'PC Mapping'!L:M,2,)</f>
        <v>Bolivar Sewer</v>
      </c>
    </row>
    <row r="948" spans="1:34" x14ac:dyDescent="0.2">
      <c r="A948" t="s">
        <v>7822</v>
      </c>
      <c r="B948" t="s">
        <v>7764</v>
      </c>
      <c r="C948" t="s">
        <v>4519</v>
      </c>
      <c r="D948" t="s">
        <v>4520</v>
      </c>
      <c r="E948" s="3">
        <v>45838</v>
      </c>
      <c r="F948" t="s">
        <v>44</v>
      </c>
      <c r="G948" t="s">
        <v>3742</v>
      </c>
      <c r="H948" t="s">
        <v>3722</v>
      </c>
      <c r="I948" t="s">
        <v>4538</v>
      </c>
      <c r="J948" t="s">
        <v>4522</v>
      </c>
      <c r="K948" s="2">
        <v>-10.62</v>
      </c>
      <c r="L948" t="s">
        <v>44</v>
      </c>
      <c r="M948" s="2">
        <v>-10.62</v>
      </c>
      <c r="N948" t="s">
        <v>4523</v>
      </c>
      <c r="O948" t="s">
        <v>4524</v>
      </c>
      <c r="P948" t="s">
        <v>4978</v>
      </c>
      <c r="Q948" t="s">
        <v>7823</v>
      </c>
      <c r="R948" t="s">
        <v>44</v>
      </c>
      <c r="S948" t="s">
        <v>7084</v>
      </c>
      <c r="T948" s="3">
        <v>45838</v>
      </c>
      <c r="U948" s="3">
        <v>45845</v>
      </c>
      <c r="V948" s="2">
        <v>0</v>
      </c>
      <c r="W948" t="s">
        <v>44</v>
      </c>
      <c r="X948" t="s">
        <v>44</v>
      </c>
      <c r="Y948" t="s">
        <v>7824</v>
      </c>
      <c r="Z948" t="s">
        <v>425</v>
      </c>
      <c r="AA948" t="s">
        <v>4529</v>
      </c>
      <c r="AB948" t="s">
        <v>4530</v>
      </c>
      <c r="AC948" t="s">
        <v>99</v>
      </c>
      <c r="AD948" t="str">
        <f t="shared" si="14"/>
        <v>10-60</v>
      </c>
      <c r="AE948" t="str">
        <f>VLOOKUP(AD948,'Main_Sub Desc'!C:D,2,)</f>
        <v>LPC from invoicing</v>
      </c>
      <c r="AF948" t="str">
        <f>VLOOKUP(VALUE(H948),'Main_Sub Desc'!F:G,2,)</f>
        <v>Wtr Rev Late Payment</v>
      </c>
      <c r="AG948">
        <f>IFERROR(VLOOKUP(VALUE(I948),'PC Mapping'!A:F,6,),"")</f>
        <v>10469</v>
      </c>
      <c r="AH948" s="13" t="str">
        <f>VLOOKUP(AG948,'PC Mapping'!L:M,2,)</f>
        <v>Bolivar Water</v>
      </c>
    </row>
    <row r="949" spans="1:34" x14ac:dyDescent="0.2">
      <c r="A949" t="s">
        <v>7825</v>
      </c>
      <c r="B949" t="s">
        <v>7764</v>
      </c>
      <c r="C949" t="s">
        <v>4519</v>
      </c>
      <c r="D949" t="s">
        <v>4520</v>
      </c>
      <c r="E949" s="3">
        <v>45838</v>
      </c>
      <c r="F949" t="s">
        <v>44</v>
      </c>
      <c r="G949" t="s">
        <v>3742</v>
      </c>
      <c r="H949" t="s">
        <v>3722</v>
      </c>
      <c r="I949" t="s">
        <v>4538</v>
      </c>
      <c r="J949" t="s">
        <v>4522</v>
      </c>
      <c r="K949" s="2">
        <v>-10.59</v>
      </c>
      <c r="L949" t="s">
        <v>44</v>
      </c>
      <c r="M949" s="2">
        <v>-10.59</v>
      </c>
      <c r="N949" t="s">
        <v>4523</v>
      </c>
      <c r="O949" t="s">
        <v>4524</v>
      </c>
      <c r="P949" t="s">
        <v>4978</v>
      </c>
      <c r="Q949" t="s">
        <v>7826</v>
      </c>
      <c r="R949" t="s">
        <v>44</v>
      </c>
      <c r="S949" t="s">
        <v>7084</v>
      </c>
      <c r="T949" s="3">
        <v>45838</v>
      </c>
      <c r="U949" s="3">
        <v>45845</v>
      </c>
      <c r="V949" s="2">
        <v>0</v>
      </c>
      <c r="W949" t="s">
        <v>44</v>
      </c>
      <c r="X949" t="s">
        <v>44</v>
      </c>
      <c r="Y949" t="s">
        <v>7824</v>
      </c>
      <c r="Z949" t="s">
        <v>425</v>
      </c>
      <c r="AA949" t="s">
        <v>4529</v>
      </c>
      <c r="AB949" t="s">
        <v>4530</v>
      </c>
      <c r="AC949" t="s">
        <v>99</v>
      </c>
      <c r="AD949" t="str">
        <f t="shared" si="14"/>
        <v>10-60</v>
      </c>
      <c r="AE949" t="str">
        <f>VLOOKUP(AD949,'Main_Sub Desc'!C:D,2,)</f>
        <v>LPC from invoicing</v>
      </c>
      <c r="AF949" t="str">
        <f>VLOOKUP(VALUE(H949),'Main_Sub Desc'!F:G,2,)</f>
        <v>Wtr Rev Late Payment</v>
      </c>
      <c r="AG949">
        <f>IFERROR(VLOOKUP(VALUE(I949),'PC Mapping'!A:F,6,),"")</f>
        <v>10469</v>
      </c>
      <c r="AH949" s="13" t="str">
        <f>VLOOKUP(AG949,'PC Mapping'!L:M,2,)</f>
        <v>Bolivar Water</v>
      </c>
    </row>
    <row r="950" spans="1:34" x14ac:dyDescent="0.2">
      <c r="A950" t="s">
        <v>7827</v>
      </c>
      <c r="B950" t="s">
        <v>7764</v>
      </c>
      <c r="C950" t="s">
        <v>4519</v>
      </c>
      <c r="D950" t="s">
        <v>4520</v>
      </c>
      <c r="E950" s="3">
        <v>45838</v>
      </c>
      <c r="F950" t="s">
        <v>44</v>
      </c>
      <c r="G950" t="s">
        <v>3742</v>
      </c>
      <c r="H950" t="s">
        <v>3722</v>
      </c>
      <c r="I950" t="s">
        <v>4538</v>
      </c>
      <c r="J950" t="s">
        <v>4522</v>
      </c>
      <c r="K950" s="2">
        <v>-10.59</v>
      </c>
      <c r="L950" t="s">
        <v>44</v>
      </c>
      <c r="M950" s="2">
        <v>-10.59</v>
      </c>
      <c r="N950" t="s">
        <v>4523</v>
      </c>
      <c r="O950" t="s">
        <v>4524</v>
      </c>
      <c r="P950" t="s">
        <v>4978</v>
      </c>
      <c r="Q950" t="s">
        <v>7828</v>
      </c>
      <c r="R950" t="s">
        <v>44</v>
      </c>
      <c r="S950" t="s">
        <v>7084</v>
      </c>
      <c r="T950" s="3">
        <v>45838</v>
      </c>
      <c r="U950" s="3">
        <v>45845</v>
      </c>
      <c r="V950" s="2">
        <v>0</v>
      </c>
      <c r="W950" t="s">
        <v>44</v>
      </c>
      <c r="X950" t="s">
        <v>44</v>
      </c>
      <c r="Y950" t="s">
        <v>7824</v>
      </c>
      <c r="Z950" t="s">
        <v>425</v>
      </c>
      <c r="AA950" t="s">
        <v>4529</v>
      </c>
      <c r="AB950" t="s">
        <v>4530</v>
      </c>
      <c r="AC950" t="s">
        <v>99</v>
      </c>
      <c r="AD950" t="str">
        <f t="shared" si="14"/>
        <v>10-60</v>
      </c>
      <c r="AE950" t="str">
        <f>VLOOKUP(AD950,'Main_Sub Desc'!C:D,2,)</f>
        <v>LPC from invoicing</v>
      </c>
      <c r="AF950" t="str">
        <f>VLOOKUP(VALUE(H950),'Main_Sub Desc'!F:G,2,)</f>
        <v>Wtr Rev Late Payment</v>
      </c>
      <c r="AG950">
        <f>IFERROR(VLOOKUP(VALUE(I950),'PC Mapping'!A:F,6,),"")</f>
        <v>10469</v>
      </c>
      <c r="AH950" s="13" t="str">
        <f>VLOOKUP(AG950,'PC Mapping'!L:M,2,)</f>
        <v>Bolivar Water</v>
      </c>
    </row>
    <row r="951" spans="1:34" x14ac:dyDescent="0.2">
      <c r="A951" t="s">
        <v>7829</v>
      </c>
      <c r="B951" t="s">
        <v>7764</v>
      </c>
      <c r="C951" t="s">
        <v>4519</v>
      </c>
      <c r="D951" t="s">
        <v>4520</v>
      </c>
      <c r="E951" s="3">
        <v>45838</v>
      </c>
      <c r="F951" t="s">
        <v>44</v>
      </c>
      <c r="G951" t="s">
        <v>3742</v>
      </c>
      <c r="H951" t="s">
        <v>3722</v>
      </c>
      <c r="I951" t="s">
        <v>4538</v>
      </c>
      <c r="J951" t="s">
        <v>4522</v>
      </c>
      <c r="K951" s="2">
        <v>-5</v>
      </c>
      <c r="L951" t="s">
        <v>44</v>
      </c>
      <c r="M951" s="2">
        <v>-5</v>
      </c>
      <c r="N951" t="s">
        <v>4523</v>
      </c>
      <c r="O951" t="s">
        <v>4524</v>
      </c>
      <c r="P951" t="s">
        <v>5497</v>
      </c>
      <c r="Q951" t="s">
        <v>7830</v>
      </c>
      <c r="R951" t="s">
        <v>44</v>
      </c>
      <c r="S951" t="s">
        <v>7084</v>
      </c>
      <c r="T951" s="3">
        <v>45838</v>
      </c>
      <c r="U951" s="3">
        <v>45845</v>
      </c>
      <c r="V951" s="2">
        <v>0</v>
      </c>
      <c r="W951" t="s">
        <v>44</v>
      </c>
      <c r="X951" t="s">
        <v>44</v>
      </c>
      <c r="Y951" t="s">
        <v>5499</v>
      </c>
      <c r="Z951" t="s">
        <v>454</v>
      </c>
      <c r="AA951" t="s">
        <v>4529</v>
      </c>
      <c r="AB951" t="s">
        <v>4530</v>
      </c>
      <c r="AC951" t="s">
        <v>89</v>
      </c>
      <c r="AD951" t="str">
        <f t="shared" si="14"/>
        <v>10-60</v>
      </c>
      <c r="AE951" t="str">
        <f>VLOOKUP(AD951,'Main_Sub Desc'!C:D,2,)</f>
        <v>LPC from invoicing</v>
      </c>
      <c r="AF951" t="str">
        <f>VLOOKUP(VALUE(H951),'Main_Sub Desc'!F:G,2,)</f>
        <v>Wtr Rev Late Payment</v>
      </c>
      <c r="AG951">
        <f>IFERROR(VLOOKUP(VALUE(I951),'PC Mapping'!A:F,6,),"")</f>
        <v>10469</v>
      </c>
      <c r="AH951" s="13" t="str">
        <f>VLOOKUP(AG951,'PC Mapping'!L:M,2,)</f>
        <v>Bolivar Water</v>
      </c>
    </row>
    <row r="952" spans="1:34" x14ac:dyDescent="0.2">
      <c r="A952" t="s">
        <v>7829</v>
      </c>
      <c r="B952" t="s">
        <v>7764</v>
      </c>
      <c r="C952" t="s">
        <v>4519</v>
      </c>
      <c r="D952" t="s">
        <v>4520</v>
      </c>
      <c r="E952" s="3">
        <v>45838</v>
      </c>
      <c r="F952" t="s">
        <v>44</v>
      </c>
      <c r="G952" t="s">
        <v>3742</v>
      </c>
      <c r="H952" t="s">
        <v>3716</v>
      </c>
      <c r="I952" t="s">
        <v>4534</v>
      </c>
      <c r="J952" t="s">
        <v>4522</v>
      </c>
      <c r="K952" s="2">
        <v>-5</v>
      </c>
      <c r="L952" t="s">
        <v>44</v>
      </c>
      <c r="M952" s="2">
        <v>-5</v>
      </c>
      <c r="N952" t="s">
        <v>4523</v>
      </c>
      <c r="O952" t="s">
        <v>4524</v>
      </c>
      <c r="P952" t="s">
        <v>5497</v>
      </c>
      <c r="Q952" t="s">
        <v>7831</v>
      </c>
      <c r="R952" t="s">
        <v>44</v>
      </c>
      <c r="S952" t="s">
        <v>7084</v>
      </c>
      <c r="T952" s="3">
        <v>45838</v>
      </c>
      <c r="U952" s="3">
        <v>45845</v>
      </c>
      <c r="V952" s="2">
        <v>0</v>
      </c>
      <c r="W952" t="s">
        <v>44</v>
      </c>
      <c r="X952" t="s">
        <v>44</v>
      </c>
      <c r="Y952" t="s">
        <v>5501</v>
      </c>
      <c r="Z952" t="s">
        <v>454</v>
      </c>
      <c r="AA952" t="s">
        <v>4529</v>
      </c>
      <c r="AB952" t="s">
        <v>4530</v>
      </c>
      <c r="AC952" t="s">
        <v>89</v>
      </c>
      <c r="AD952" t="str">
        <f t="shared" si="14"/>
        <v>10-60</v>
      </c>
      <c r="AE952" t="str">
        <f>VLOOKUP(AD952,'Main_Sub Desc'!C:D,2,)</f>
        <v>LPC from invoicing</v>
      </c>
      <c r="AF952" t="str">
        <f>VLOOKUP(VALUE(H952),'Main_Sub Desc'!F:G,2,)</f>
        <v>Wst Rev Late Payment</v>
      </c>
      <c r="AG952">
        <f>IFERROR(VLOOKUP(VALUE(I952),'PC Mapping'!A:F,6,),"")</f>
        <v>10514</v>
      </c>
      <c r="AH952" s="13" t="str">
        <f>VLOOKUP(AG952,'PC Mapping'!L:M,2,)</f>
        <v>Bolivar Sewer</v>
      </c>
    </row>
    <row r="953" spans="1:34" x14ac:dyDescent="0.2">
      <c r="A953" t="s">
        <v>7832</v>
      </c>
      <c r="B953" t="s">
        <v>7764</v>
      </c>
      <c r="C953" t="s">
        <v>4519</v>
      </c>
      <c r="D953" t="s">
        <v>4520</v>
      </c>
      <c r="E953" s="3">
        <v>45838</v>
      </c>
      <c r="F953" t="s">
        <v>44</v>
      </c>
      <c r="G953" t="s">
        <v>3742</v>
      </c>
      <c r="H953" t="s">
        <v>3716</v>
      </c>
      <c r="I953" t="s">
        <v>4534</v>
      </c>
      <c r="J953" t="s">
        <v>4522</v>
      </c>
      <c r="K953" s="2">
        <v>-5</v>
      </c>
      <c r="L953" t="s">
        <v>44</v>
      </c>
      <c r="M953" s="2">
        <v>-5</v>
      </c>
      <c r="N953" t="s">
        <v>4523</v>
      </c>
      <c r="O953" t="s">
        <v>4524</v>
      </c>
      <c r="P953" t="s">
        <v>5497</v>
      </c>
      <c r="Q953" t="s">
        <v>7833</v>
      </c>
      <c r="R953" t="s">
        <v>44</v>
      </c>
      <c r="S953" t="s">
        <v>7084</v>
      </c>
      <c r="T953" s="3">
        <v>45838</v>
      </c>
      <c r="U953" s="3">
        <v>45845</v>
      </c>
      <c r="V953" s="2">
        <v>0</v>
      </c>
      <c r="W953" t="s">
        <v>44</v>
      </c>
      <c r="X953" t="s">
        <v>44</v>
      </c>
      <c r="Y953" t="s">
        <v>5501</v>
      </c>
      <c r="Z953" t="s">
        <v>454</v>
      </c>
      <c r="AA953" t="s">
        <v>4529</v>
      </c>
      <c r="AB953" t="s">
        <v>4530</v>
      </c>
      <c r="AC953" t="s">
        <v>89</v>
      </c>
      <c r="AD953" t="str">
        <f t="shared" si="14"/>
        <v>10-60</v>
      </c>
      <c r="AE953" t="str">
        <f>VLOOKUP(AD953,'Main_Sub Desc'!C:D,2,)</f>
        <v>LPC from invoicing</v>
      </c>
      <c r="AF953" t="str">
        <f>VLOOKUP(VALUE(H953),'Main_Sub Desc'!F:G,2,)</f>
        <v>Wst Rev Late Payment</v>
      </c>
      <c r="AG953">
        <f>IFERROR(VLOOKUP(VALUE(I953),'PC Mapping'!A:F,6,),"")</f>
        <v>10514</v>
      </c>
      <c r="AH953" s="13" t="str">
        <f>VLOOKUP(AG953,'PC Mapping'!L:M,2,)</f>
        <v>Bolivar Sewer</v>
      </c>
    </row>
    <row r="954" spans="1:34" x14ac:dyDescent="0.2">
      <c r="A954" t="s">
        <v>7832</v>
      </c>
      <c r="B954" t="s">
        <v>7764</v>
      </c>
      <c r="C954" t="s">
        <v>4519</v>
      </c>
      <c r="D954" t="s">
        <v>4520</v>
      </c>
      <c r="E954" s="3">
        <v>45838</v>
      </c>
      <c r="F954" t="s">
        <v>44</v>
      </c>
      <c r="G954" t="s">
        <v>3742</v>
      </c>
      <c r="H954" t="s">
        <v>3722</v>
      </c>
      <c r="I954" t="s">
        <v>4538</v>
      </c>
      <c r="J954" t="s">
        <v>4522</v>
      </c>
      <c r="K954" s="2">
        <v>-5</v>
      </c>
      <c r="L954" t="s">
        <v>44</v>
      </c>
      <c r="M954" s="2">
        <v>-5</v>
      </c>
      <c r="N954" t="s">
        <v>4523</v>
      </c>
      <c r="O954" t="s">
        <v>4524</v>
      </c>
      <c r="P954" t="s">
        <v>5497</v>
      </c>
      <c r="Q954" t="s">
        <v>7834</v>
      </c>
      <c r="R954" t="s">
        <v>44</v>
      </c>
      <c r="S954" t="s">
        <v>7084</v>
      </c>
      <c r="T954" s="3">
        <v>45838</v>
      </c>
      <c r="U954" s="3">
        <v>45845</v>
      </c>
      <c r="V954" s="2">
        <v>0</v>
      </c>
      <c r="W954" t="s">
        <v>44</v>
      </c>
      <c r="X954" t="s">
        <v>44</v>
      </c>
      <c r="Y954" t="s">
        <v>5499</v>
      </c>
      <c r="Z954" t="s">
        <v>454</v>
      </c>
      <c r="AA954" t="s">
        <v>4529</v>
      </c>
      <c r="AB954" t="s">
        <v>4530</v>
      </c>
      <c r="AC954" t="s">
        <v>89</v>
      </c>
      <c r="AD954" t="str">
        <f t="shared" si="14"/>
        <v>10-60</v>
      </c>
      <c r="AE954" t="str">
        <f>VLOOKUP(AD954,'Main_Sub Desc'!C:D,2,)</f>
        <v>LPC from invoicing</v>
      </c>
      <c r="AF954" t="str">
        <f>VLOOKUP(VALUE(H954),'Main_Sub Desc'!F:G,2,)</f>
        <v>Wtr Rev Late Payment</v>
      </c>
      <c r="AG954">
        <f>IFERROR(VLOOKUP(VALUE(I954),'PC Mapping'!A:F,6,),"")</f>
        <v>10469</v>
      </c>
      <c r="AH954" s="13" t="str">
        <f>VLOOKUP(AG954,'PC Mapping'!L:M,2,)</f>
        <v>Bolivar Water</v>
      </c>
    </row>
    <row r="955" spans="1:34" x14ac:dyDescent="0.2">
      <c r="A955" t="s">
        <v>7835</v>
      </c>
      <c r="B955" t="s">
        <v>7764</v>
      </c>
      <c r="C955" t="s">
        <v>4519</v>
      </c>
      <c r="D955" t="s">
        <v>4520</v>
      </c>
      <c r="E955" s="3">
        <v>45838</v>
      </c>
      <c r="F955" t="s">
        <v>44</v>
      </c>
      <c r="G955" t="s">
        <v>3742</v>
      </c>
      <c r="H955" t="s">
        <v>3722</v>
      </c>
      <c r="I955" t="s">
        <v>4538</v>
      </c>
      <c r="J955" t="s">
        <v>4522</v>
      </c>
      <c r="K955" s="2">
        <v>-5</v>
      </c>
      <c r="L955" t="s">
        <v>44</v>
      </c>
      <c r="M955" s="2">
        <v>-5</v>
      </c>
      <c r="N955" t="s">
        <v>4523</v>
      </c>
      <c r="O955" t="s">
        <v>4524</v>
      </c>
      <c r="P955" t="s">
        <v>7836</v>
      </c>
      <c r="Q955" t="s">
        <v>7837</v>
      </c>
      <c r="R955" t="s">
        <v>44</v>
      </c>
      <c r="S955" t="s">
        <v>7084</v>
      </c>
      <c r="T955" s="3">
        <v>45838</v>
      </c>
      <c r="U955" s="3">
        <v>45845</v>
      </c>
      <c r="V955" s="2">
        <v>0</v>
      </c>
      <c r="W955" t="s">
        <v>44</v>
      </c>
      <c r="X955" t="s">
        <v>44</v>
      </c>
      <c r="Y955" t="s">
        <v>7838</v>
      </c>
      <c r="Z955" t="s">
        <v>168</v>
      </c>
      <c r="AA955" t="s">
        <v>4529</v>
      </c>
      <c r="AB955" t="s">
        <v>4530</v>
      </c>
      <c r="AC955" t="s">
        <v>89</v>
      </c>
      <c r="AD955" t="str">
        <f t="shared" si="14"/>
        <v>10-60</v>
      </c>
      <c r="AE955" t="str">
        <f>VLOOKUP(AD955,'Main_Sub Desc'!C:D,2,)</f>
        <v>LPC from invoicing</v>
      </c>
      <c r="AF955" t="str">
        <f>VLOOKUP(VALUE(H955),'Main_Sub Desc'!F:G,2,)</f>
        <v>Wtr Rev Late Payment</v>
      </c>
      <c r="AG955">
        <f>IFERROR(VLOOKUP(VALUE(I955),'PC Mapping'!A:F,6,),"")</f>
        <v>10469</v>
      </c>
      <c r="AH955" s="13" t="str">
        <f>VLOOKUP(AG955,'PC Mapping'!L:M,2,)</f>
        <v>Bolivar Water</v>
      </c>
    </row>
    <row r="956" spans="1:34" x14ac:dyDescent="0.2">
      <c r="A956" t="s">
        <v>7839</v>
      </c>
      <c r="B956" t="s">
        <v>7764</v>
      </c>
      <c r="C956" t="s">
        <v>4519</v>
      </c>
      <c r="D956" t="s">
        <v>4520</v>
      </c>
      <c r="E956" s="3">
        <v>45838</v>
      </c>
      <c r="F956" t="s">
        <v>44</v>
      </c>
      <c r="G956" t="s">
        <v>3742</v>
      </c>
      <c r="H956" t="s">
        <v>3722</v>
      </c>
      <c r="I956" t="s">
        <v>3752</v>
      </c>
      <c r="J956" t="s">
        <v>4522</v>
      </c>
      <c r="K956" s="2">
        <v>-5</v>
      </c>
      <c r="L956" t="s">
        <v>44</v>
      </c>
      <c r="M956" s="2">
        <v>-5</v>
      </c>
      <c r="N956" t="s">
        <v>4523</v>
      </c>
      <c r="O956" t="s">
        <v>4524</v>
      </c>
      <c r="P956" t="s">
        <v>7840</v>
      </c>
      <c r="Q956" t="s">
        <v>7841</v>
      </c>
      <c r="R956" t="s">
        <v>44</v>
      </c>
      <c r="S956" t="s">
        <v>7084</v>
      </c>
      <c r="T956" s="3">
        <v>45838</v>
      </c>
      <c r="U956" s="3">
        <v>45845</v>
      </c>
      <c r="V956" s="2">
        <v>0</v>
      </c>
      <c r="W956" t="s">
        <v>44</v>
      </c>
      <c r="X956" t="s">
        <v>44</v>
      </c>
      <c r="Y956" t="s">
        <v>7842</v>
      </c>
      <c r="Z956" t="s">
        <v>2306</v>
      </c>
      <c r="AA956" t="s">
        <v>4529</v>
      </c>
      <c r="AB956" t="s">
        <v>4530</v>
      </c>
      <c r="AC956" t="s">
        <v>89</v>
      </c>
      <c r="AD956" t="str">
        <f t="shared" si="14"/>
        <v>10-60</v>
      </c>
      <c r="AE956" t="str">
        <f>VLOOKUP(AD956,'Main_Sub Desc'!C:D,2,)</f>
        <v>LPC from invoicing</v>
      </c>
      <c r="AF956" t="str">
        <f>VLOOKUP(VALUE(H956),'Main_Sub Desc'!F:G,2,)</f>
        <v>Wtr Rev Late Payment</v>
      </c>
      <c r="AG956">
        <f>IFERROR(VLOOKUP(VALUE(I956),'PC Mapping'!A:F,6,),"")</f>
        <v>10719</v>
      </c>
      <c r="AH956" s="13" t="str">
        <f>VLOOKUP(AG956,'PC Mapping'!L:M,2,)</f>
        <v>All Other Water</v>
      </c>
    </row>
    <row r="957" spans="1:34" x14ac:dyDescent="0.2">
      <c r="A957" t="s">
        <v>7843</v>
      </c>
      <c r="B957" t="s">
        <v>7764</v>
      </c>
      <c r="C957" t="s">
        <v>4519</v>
      </c>
      <c r="D957" t="s">
        <v>4520</v>
      </c>
      <c r="E957" s="3">
        <v>45838</v>
      </c>
      <c r="F957" t="s">
        <v>44</v>
      </c>
      <c r="G957" t="s">
        <v>3742</v>
      </c>
      <c r="H957" t="s">
        <v>3722</v>
      </c>
      <c r="I957" t="s">
        <v>3752</v>
      </c>
      <c r="J957" t="s">
        <v>4522</v>
      </c>
      <c r="K957" s="2">
        <v>-7.82</v>
      </c>
      <c r="L957" t="s">
        <v>44</v>
      </c>
      <c r="M957" s="2">
        <v>-7.82</v>
      </c>
      <c r="N957" t="s">
        <v>4523</v>
      </c>
      <c r="O957" t="s">
        <v>4524</v>
      </c>
      <c r="P957" t="s">
        <v>7844</v>
      </c>
      <c r="Q957" t="s">
        <v>7845</v>
      </c>
      <c r="R957" t="s">
        <v>44</v>
      </c>
      <c r="S957" t="s">
        <v>7084</v>
      </c>
      <c r="T957" s="3">
        <v>45838</v>
      </c>
      <c r="U957" s="3">
        <v>45845</v>
      </c>
      <c r="V957" s="2">
        <v>0</v>
      </c>
      <c r="W957" t="s">
        <v>44</v>
      </c>
      <c r="X957" t="s">
        <v>44</v>
      </c>
      <c r="Y957" t="s">
        <v>7846</v>
      </c>
      <c r="Z957" t="s">
        <v>3034</v>
      </c>
      <c r="AA957" t="s">
        <v>4529</v>
      </c>
      <c r="AB957" t="s">
        <v>4530</v>
      </c>
      <c r="AC957" t="s">
        <v>89</v>
      </c>
      <c r="AD957" t="str">
        <f t="shared" si="14"/>
        <v>10-60</v>
      </c>
      <c r="AE957" t="str">
        <f>VLOOKUP(AD957,'Main_Sub Desc'!C:D,2,)</f>
        <v>LPC from invoicing</v>
      </c>
      <c r="AF957" t="str">
        <f>VLOOKUP(VALUE(H957),'Main_Sub Desc'!F:G,2,)</f>
        <v>Wtr Rev Late Payment</v>
      </c>
      <c r="AG957">
        <f>IFERROR(VLOOKUP(VALUE(I957),'PC Mapping'!A:F,6,),"")</f>
        <v>10719</v>
      </c>
      <c r="AH957" s="13" t="str">
        <f>VLOOKUP(AG957,'PC Mapping'!L:M,2,)</f>
        <v>All Other Water</v>
      </c>
    </row>
    <row r="958" spans="1:34" x14ac:dyDescent="0.2">
      <c r="A958" t="s">
        <v>7847</v>
      </c>
      <c r="B958" t="s">
        <v>7764</v>
      </c>
      <c r="C958" t="s">
        <v>4519</v>
      </c>
      <c r="D958" t="s">
        <v>4520</v>
      </c>
      <c r="E958" s="3">
        <v>45838</v>
      </c>
      <c r="F958" t="s">
        <v>44</v>
      </c>
      <c r="G958" t="s">
        <v>3742</v>
      </c>
      <c r="H958" t="s">
        <v>3716</v>
      </c>
      <c r="I958" t="s">
        <v>4534</v>
      </c>
      <c r="J958" t="s">
        <v>4522</v>
      </c>
      <c r="K958" s="2">
        <v>-5</v>
      </c>
      <c r="L958" t="s">
        <v>44</v>
      </c>
      <c r="M958" s="2">
        <v>-5</v>
      </c>
      <c r="N958" t="s">
        <v>4523</v>
      </c>
      <c r="O958" t="s">
        <v>4524</v>
      </c>
      <c r="P958" t="s">
        <v>7848</v>
      </c>
      <c r="Q958" t="s">
        <v>7849</v>
      </c>
      <c r="R958" t="s">
        <v>44</v>
      </c>
      <c r="S958" t="s">
        <v>7084</v>
      </c>
      <c r="T958" s="3">
        <v>45838</v>
      </c>
      <c r="U958" s="3">
        <v>45845</v>
      </c>
      <c r="V958" s="2">
        <v>0</v>
      </c>
      <c r="W958" t="s">
        <v>44</v>
      </c>
      <c r="X958" t="s">
        <v>44</v>
      </c>
      <c r="Y958" t="s">
        <v>7850</v>
      </c>
      <c r="Z958" t="s">
        <v>1256</v>
      </c>
      <c r="AA958" t="s">
        <v>4529</v>
      </c>
      <c r="AB958" t="s">
        <v>4530</v>
      </c>
      <c r="AC958" t="s">
        <v>89</v>
      </c>
      <c r="AD958" t="str">
        <f t="shared" si="14"/>
        <v>10-60</v>
      </c>
      <c r="AE958" t="str">
        <f>VLOOKUP(AD958,'Main_Sub Desc'!C:D,2,)</f>
        <v>LPC from invoicing</v>
      </c>
      <c r="AF958" t="str">
        <f>VLOOKUP(VALUE(H958),'Main_Sub Desc'!F:G,2,)</f>
        <v>Wst Rev Late Payment</v>
      </c>
      <c r="AG958">
        <f>IFERROR(VLOOKUP(VALUE(I958),'PC Mapping'!A:F,6,),"")</f>
        <v>10514</v>
      </c>
      <c r="AH958" s="13" t="str">
        <f>VLOOKUP(AG958,'PC Mapping'!L:M,2,)</f>
        <v>Bolivar Sewer</v>
      </c>
    </row>
    <row r="959" spans="1:34" x14ac:dyDescent="0.2">
      <c r="A959" t="s">
        <v>7847</v>
      </c>
      <c r="B959" t="s">
        <v>7764</v>
      </c>
      <c r="C959" t="s">
        <v>4519</v>
      </c>
      <c r="D959" t="s">
        <v>4520</v>
      </c>
      <c r="E959" s="3">
        <v>45838</v>
      </c>
      <c r="F959" t="s">
        <v>44</v>
      </c>
      <c r="G959" t="s">
        <v>3742</v>
      </c>
      <c r="H959" t="s">
        <v>3722</v>
      </c>
      <c r="I959" t="s">
        <v>4538</v>
      </c>
      <c r="J959" t="s">
        <v>4522</v>
      </c>
      <c r="K959" s="2">
        <v>-5</v>
      </c>
      <c r="L959" t="s">
        <v>44</v>
      </c>
      <c r="M959" s="2">
        <v>-5</v>
      </c>
      <c r="N959" t="s">
        <v>4523</v>
      </c>
      <c r="O959" t="s">
        <v>4524</v>
      </c>
      <c r="P959" t="s">
        <v>7848</v>
      </c>
      <c r="Q959" t="s">
        <v>7851</v>
      </c>
      <c r="R959" t="s">
        <v>44</v>
      </c>
      <c r="S959" t="s">
        <v>7084</v>
      </c>
      <c r="T959" s="3">
        <v>45838</v>
      </c>
      <c r="U959" s="3">
        <v>45845</v>
      </c>
      <c r="V959" s="2">
        <v>0</v>
      </c>
      <c r="W959" t="s">
        <v>44</v>
      </c>
      <c r="X959" t="s">
        <v>44</v>
      </c>
      <c r="Y959" t="s">
        <v>7852</v>
      </c>
      <c r="Z959" t="s">
        <v>1256</v>
      </c>
      <c r="AA959" t="s">
        <v>4529</v>
      </c>
      <c r="AB959" t="s">
        <v>4530</v>
      </c>
      <c r="AC959" t="s">
        <v>89</v>
      </c>
      <c r="AD959" t="str">
        <f t="shared" si="14"/>
        <v>10-60</v>
      </c>
      <c r="AE959" t="str">
        <f>VLOOKUP(AD959,'Main_Sub Desc'!C:D,2,)</f>
        <v>LPC from invoicing</v>
      </c>
      <c r="AF959" t="str">
        <f>VLOOKUP(VALUE(H959),'Main_Sub Desc'!F:G,2,)</f>
        <v>Wtr Rev Late Payment</v>
      </c>
      <c r="AG959">
        <f>IFERROR(VLOOKUP(VALUE(I959),'PC Mapping'!A:F,6,),"")</f>
        <v>10469</v>
      </c>
      <c r="AH959" s="13" t="str">
        <f>VLOOKUP(AG959,'PC Mapping'!L:M,2,)</f>
        <v>Bolivar Water</v>
      </c>
    </row>
    <row r="960" spans="1:34" x14ac:dyDescent="0.2">
      <c r="A960" t="s">
        <v>7853</v>
      </c>
      <c r="B960" t="s">
        <v>7764</v>
      </c>
      <c r="C960" t="s">
        <v>4519</v>
      </c>
      <c r="D960" t="s">
        <v>4520</v>
      </c>
      <c r="E960" s="3">
        <v>45838</v>
      </c>
      <c r="F960" t="s">
        <v>44</v>
      </c>
      <c r="G960" t="s">
        <v>3742</v>
      </c>
      <c r="H960" t="s">
        <v>3722</v>
      </c>
      <c r="I960" t="s">
        <v>3752</v>
      </c>
      <c r="J960" t="s">
        <v>4522</v>
      </c>
      <c r="K960" s="2">
        <v>-5</v>
      </c>
      <c r="L960" t="s">
        <v>44</v>
      </c>
      <c r="M960" s="2">
        <v>-5</v>
      </c>
      <c r="N960" t="s">
        <v>4523</v>
      </c>
      <c r="O960" t="s">
        <v>4524</v>
      </c>
      <c r="P960" t="s">
        <v>7854</v>
      </c>
      <c r="Q960" t="s">
        <v>7855</v>
      </c>
      <c r="R960" t="s">
        <v>44</v>
      </c>
      <c r="S960" t="s">
        <v>7084</v>
      </c>
      <c r="T960" s="3">
        <v>45838</v>
      </c>
      <c r="U960" s="3">
        <v>45845</v>
      </c>
      <c r="V960" s="2">
        <v>0</v>
      </c>
      <c r="W960" t="s">
        <v>44</v>
      </c>
      <c r="X960" t="s">
        <v>44</v>
      </c>
      <c r="Y960" t="s">
        <v>7856</v>
      </c>
      <c r="Z960" t="s">
        <v>2768</v>
      </c>
      <c r="AA960" t="s">
        <v>4529</v>
      </c>
      <c r="AB960" t="s">
        <v>4530</v>
      </c>
      <c r="AC960" t="s">
        <v>89</v>
      </c>
      <c r="AD960" t="str">
        <f t="shared" si="14"/>
        <v>10-60</v>
      </c>
      <c r="AE960" t="str">
        <f>VLOOKUP(AD960,'Main_Sub Desc'!C:D,2,)</f>
        <v>LPC from invoicing</v>
      </c>
      <c r="AF960" t="str">
        <f>VLOOKUP(VALUE(H960),'Main_Sub Desc'!F:G,2,)</f>
        <v>Wtr Rev Late Payment</v>
      </c>
      <c r="AG960">
        <f>IFERROR(VLOOKUP(VALUE(I960),'PC Mapping'!A:F,6,),"")</f>
        <v>10719</v>
      </c>
      <c r="AH960" s="13" t="str">
        <f>VLOOKUP(AG960,'PC Mapping'!L:M,2,)</f>
        <v>All Other Water</v>
      </c>
    </row>
    <row r="961" spans="1:34" x14ac:dyDescent="0.2">
      <c r="A961" t="s">
        <v>7857</v>
      </c>
      <c r="B961" t="s">
        <v>7764</v>
      </c>
      <c r="C961" t="s">
        <v>4519</v>
      </c>
      <c r="D961" t="s">
        <v>4520</v>
      </c>
      <c r="E961" s="3">
        <v>45838</v>
      </c>
      <c r="F961" t="s">
        <v>44</v>
      </c>
      <c r="G961" t="s">
        <v>3742</v>
      </c>
      <c r="H961" t="s">
        <v>3716</v>
      </c>
      <c r="I961" t="s">
        <v>4534</v>
      </c>
      <c r="J961" t="s">
        <v>4522</v>
      </c>
      <c r="K961" s="2">
        <v>-5</v>
      </c>
      <c r="L961" t="s">
        <v>44</v>
      </c>
      <c r="M961" s="2">
        <v>-5</v>
      </c>
      <c r="N961" t="s">
        <v>4523</v>
      </c>
      <c r="O961" t="s">
        <v>4524</v>
      </c>
      <c r="P961" t="s">
        <v>7858</v>
      </c>
      <c r="Q961" t="s">
        <v>7859</v>
      </c>
      <c r="R961" t="s">
        <v>44</v>
      </c>
      <c r="S961" t="s">
        <v>7084</v>
      </c>
      <c r="T961" s="3">
        <v>45838</v>
      </c>
      <c r="U961" s="3">
        <v>45845</v>
      </c>
      <c r="V961" s="2">
        <v>0</v>
      </c>
      <c r="W961" t="s">
        <v>44</v>
      </c>
      <c r="X961" t="s">
        <v>44</v>
      </c>
      <c r="Y961" t="s">
        <v>7860</v>
      </c>
      <c r="Z961" t="s">
        <v>7861</v>
      </c>
      <c r="AA961" t="s">
        <v>4529</v>
      </c>
      <c r="AB961" t="s">
        <v>4530</v>
      </c>
      <c r="AC961" t="s">
        <v>99</v>
      </c>
      <c r="AD961" t="str">
        <f t="shared" si="14"/>
        <v>10-60</v>
      </c>
      <c r="AE961" t="str">
        <f>VLOOKUP(AD961,'Main_Sub Desc'!C:D,2,)</f>
        <v>LPC from invoicing</v>
      </c>
      <c r="AF961" t="str">
        <f>VLOOKUP(VALUE(H961),'Main_Sub Desc'!F:G,2,)</f>
        <v>Wst Rev Late Payment</v>
      </c>
      <c r="AG961">
        <f>IFERROR(VLOOKUP(VALUE(I961),'PC Mapping'!A:F,6,),"")</f>
        <v>10514</v>
      </c>
      <c r="AH961" s="13" t="str">
        <f>VLOOKUP(AG961,'PC Mapping'!L:M,2,)</f>
        <v>Bolivar Sewer</v>
      </c>
    </row>
    <row r="962" spans="1:34" x14ac:dyDescent="0.2">
      <c r="A962" t="s">
        <v>7857</v>
      </c>
      <c r="B962" t="s">
        <v>7764</v>
      </c>
      <c r="C962" t="s">
        <v>4519</v>
      </c>
      <c r="D962" t="s">
        <v>4520</v>
      </c>
      <c r="E962" s="3">
        <v>45838</v>
      </c>
      <c r="F962" t="s">
        <v>44</v>
      </c>
      <c r="G962" t="s">
        <v>3742</v>
      </c>
      <c r="H962" t="s">
        <v>3722</v>
      </c>
      <c r="I962" t="s">
        <v>4538</v>
      </c>
      <c r="J962" t="s">
        <v>4522</v>
      </c>
      <c r="K962" s="2">
        <v>-5</v>
      </c>
      <c r="L962" t="s">
        <v>44</v>
      </c>
      <c r="M962" s="2">
        <v>-5</v>
      </c>
      <c r="N962" t="s">
        <v>4523</v>
      </c>
      <c r="O962" t="s">
        <v>4524</v>
      </c>
      <c r="P962" t="s">
        <v>7858</v>
      </c>
      <c r="Q962" t="s">
        <v>7862</v>
      </c>
      <c r="R962" t="s">
        <v>44</v>
      </c>
      <c r="S962" t="s">
        <v>7084</v>
      </c>
      <c r="T962" s="3">
        <v>45838</v>
      </c>
      <c r="U962" s="3">
        <v>45845</v>
      </c>
      <c r="V962" s="2">
        <v>0</v>
      </c>
      <c r="W962" t="s">
        <v>44</v>
      </c>
      <c r="X962" t="s">
        <v>44</v>
      </c>
      <c r="Y962" t="s">
        <v>7863</v>
      </c>
      <c r="Z962" t="s">
        <v>7861</v>
      </c>
      <c r="AA962" t="s">
        <v>4529</v>
      </c>
      <c r="AB962" t="s">
        <v>4530</v>
      </c>
      <c r="AC962" t="s">
        <v>99</v>
      </c>
      <c r="AD962" t="str">
        <f t="shared" si="14"/>
        <v>10-60</v>
      </c>
      <c r="AE962" t="str">
        <f>VLOOKUP(AD962,'Main_Sub Desc'!C:D,2,)</f>
        <v>LPC from invoicing</v>
      </c>
      <c r="AF962" t="str">
        <f>VLOOKUP(VALUE(H962),'Main_Sub Desc'!F:G,2,)</f>
        <v>Wtr Rev Late Payment</v>
      </c>
      <c r="AG962">
        <f>IFERROR(VLOOKUP(VALUE(I962),'PC Mapping'!A:F,6,),"")</f>
        <v>10469</v>
      </c>
      <c r="AH962" s="13" t="str">
        <f>VLOOKUP(AG962,'PC Mapping'!L:M,2,)</f>
        <v>Bolivar Water</v>
      </c>
    </row>
    <row r="963" spans="1:34" x14ac:dyDescent="0.2">
      <c r="A963" t="s">
        <v>7864</v>
      </c>
      <c r="B963" t="s">
        <v>7764</v>
      </c>
      <c r="C963" t="s">
        <v>4519</v>
      </c>
      <c r="D963" t="s">
        <v>4520</v>
      </c>
      <c r="E963" s="3">
        <v>45838</v>
      </c>
      <c r="F963" t="s">
        <v>44</v>
      </c>
      <c r="G963" t="s">
        <v>3742</v>
      </c>
      <c r="H963" t="s">
        <v>3716</v>
      </c>
      <c r="I963" t="s">
        <v>4534</v>
      </c>
      <c r="J963" t="s">
        <v>4522</v>
      </c>
      <c r="K963" s="2">
        <v>-5</v>
      </c>
      <c r="L963" t="s">
        <v>44</v>
      </c>
      <c r="M963" s="2">
        <v>-5</v>
      </c>
      <c r="N963" t="s">
        <v>4523</v>
      </c>
      <c r="O963" t="s">
        <v>4524</v>
      </c>
      <c r="P963" t="s">
        <v>7865</v>
      </c>
      <c r="Q963" t="s">
        <v>7866</v>
      </c>
      <c r="R963" t="s">
        <v>44</v>
      </c>
      <c r="S963" t="s">
        <v>7084</v>
      </c>
      <c r="T963" s="3">
        <v>45838</v>
      </c>
      <c r="U963" s="3">
        <v>45845</v>
      </c>
      <c r="V963" s="2">
        <v>0</v>
      </c>
      <c r="W963" t="s">
        <v>44</v>
      </c>
      <c r="X963" t="s">
        <v>44</v>
      </c>
      <c r="Y963" t="s">
        <v>7867</v>
      </c>
      <c r="Z963" t="s">
        <v>337</v>
      </c>
      <c r="AA963" t="s">
        <v>4529</v>
      </c>
      <c r="AB963" t="s">
        <v>4530</v>
      </c>
      <c r="AC963" t="s">
        <v>99</v>
      </c>
      <c r="AD963" t="str">
        <f t="shared" si="14"/>
        <v>10-60</v>
      </c>
      <c r="AE963" t="str">
        <f>VLOOKUP(AD963,'Main_Sub Desc'!C:D,2,)</f>
        <v>LPC from invoicing</v>
      </c>
      <c r="AF963" t="str">
        <f>VLOOKUP(VALUE(H963),'Main_Sub Desc'!F:G,2,)</f>
        <v>Wst Rev Late Payment</v>
      </c>
      <c r="AG963">
        <f>IFERROR(VLOOKUP(VALUE(I963),'PC Mapping'!A:F,6,),"")</f>
        <v>10514</v>
      </c>
      <c r="AH963" s="13" t="str">
        <f>VLOOKUP(AG963,'PC Mapping'!L:M,2,)</f>
        <v>Bolivar Sewer</v>
      </c>
    </row>
    <row r="964" spans="1:34" x14ac:dyDescent="0.2">
      <c r="A964" t="s">
        <v>7864</v>
      </c>
      <c r="B964" t="s">
        <v>7764</v>
      </c>
      <c r="C964" t="s">
        <v>4519</v>
      </c>
      <c r="D964" t="s">
        <v>4520</v>
      </c>
      <c r="E964" s="3">
        <v>45838</v>
      </c>
      <c r="F964" t="s">
        <v>44</v>
      </c>
      <c r="G964" t="s">
        <v>3742</v>
      </c>
      <c r="H964" t="s">
        <v>3722</v>
      </c>
      <c r="I964" t="s">
        <v>4538</v>
      </c>
      <c r="J964" t="s">
        <v>4522</v>
      </c>
      <c r="K964" s="2">
        <v>-5</v>
      </c>
      <c r="L964" t="s">
        <v>44</v>
      </c>
      <c r="M964" s="2">
        <v>-5</v>
      </c>
      <c r="N964" t="s">
        <v>4523</v>
      </c>
      <c r="O964" t="s">
        <v>4524</v>
      </c>
      <c r="P964" t="s">
        <v>7865</v>
      </c>
      <c r="Q964" t="s">
        <v>7868</v>
      </c>
      <c r="R964" t="s">
        <v>44</v>
      </c>
      <c r="S964" t="s">
        <v>7084</v>
      </c>
      <c r="T964" s="3">
        <v>45838</v>
      </c>
      <c r="U964" s="3">
        <v>45845</v>
      </c>
      <c r="V964" s="2">
        <v>0</v>
      </c>
      <c r="W964" t="s">
        <v>44</v>
      </c>
      <c r="X964" t="s">
        <v>44</v>
      </c>
      <c r="Y964" t="s">
        <v>7869</v>
      </c>
      <c r="Z964" t="s">
        <v>337</v>
      </c>
      <c r="AA964" t="s">
        <v>4529</v>
      </c>
      <c r="AB964" t="s">
        <v>4530</v>
      </c>
      <c r="AC964" t="s">
        <v>99</v>
      </c>
      <c r="AD964" t="str">
        <f t="shared" ref="AD964:AD1027" si="15">CONCATENATE(VALUE(AA964),"-",VALUE(AB964))</f>
        <v>10-60</v>
      </c>
      <c r="AE964" t="str">
        <f>VLOOKUP(AD964,'Main_Sub Desc'!C:D,2,)</f>
        <v>LPC from invoicing</v>
      </c>
      <c r="AF964" t="str">
        <f>VLOOKUP(VALUE(H964),'Main_Sub Desc'!F:G,2,)</f>
        <v>Wtr Rev Late Payment</v>
      </c>
      <c r="AG964">
        <f>IFERROR(VLOOKUP(VALUE(I964),'PC Mapping'!A:F,6,),"")</f>
        <v>10469</v>
      </c>
      <c r="AH964" s="13" t="str">
        <f>VLOOKUP(AG964,'PC Mapping'!L:M,2,)</f>
        <v>Bolivar Water</v>
      </c>
    </row>
    <row r="965" spans="1:34" x14ac:dyDescent="0.2">
      <c r="A965" t="s">
        <v>7870</v>
      </c>
      <c r="B965" t="s">
        <v>7764</v>
      </c>
      <c r="C965" t="s">
        <v>4519</v>
      </c>
      <c r="D965" t="s">
        <v>4520</v>
      </c>
      <c r="E965" s="3">
        <v>45838</v>
      </c>
      <c r="F965" t="s">
        <v>44</v>
      </c>
      <c r="G965" t="s">
        <v>3742</v>
      </c>
      <c r="H965" t="s">
        <v>3722</v>
      </c>
      <c r="I965" t="s">
        <v>4538</v>
      </c>
      <c r="J965" t="s">
        <v>4522</v>
      </c>
      <c r="K965" s="2">
        <v>-5</v>
      </c>
      <c r="L965" t="s">
        <v>44</v>
      </c>
      <c r="M965" s="2">
        <v>-5</v>
      </c>
      <c r="N965" t="s">
        <v>4523</v>
      </c>
      <c r="O965" t="s">
        <v>4524</v>
      </c>
      <c r="P965" t="s">
        <v>7865</v>
      </c>
      <c r="Q965" t="s">
        <v>7871</v>
      </c>
      <c r="R965" t="s">
        <v>44</v>
      </c>
      <c r="S965" t="s">
        <v>7084</v>
      </c>
      <c r="T965" s="3">
        <v>45838</v>
      </c>
      <c r="U965" s="3">
        <v>45845</v>
      </c>
      <c r="V965" s="2">
        <v>0</v>
      </c>
      <c r="W965" t="s">
        <v>44</v>
      </c>
      <c r="X965" t="s">
        <v>44</v>
      </c>
      <c r="Y965" t="s">
        <v>7872</v>
      </c>
      <c r="Z965" t="s">
        <v>338</v>
      </c>
      <c r="AA965" t="s">
        <v>4529</v>
      </c>
      <c r="AB965" t="s">
        <v>4530</v>
      </c>
      <c r="AC965" t="s">
        <v>99</v>
      </c>
      <c r="AD965" t="str">
        <f t="shared" si="15"/>
        <v>10-60</v>
      </c>
      <c r="AE965" t="str">
        <f>VLOOKUP(AD965,'Main_Sub Desc'!C:D,2,)</f>
        <v>LPC from invoicing</v>
      </c>
      <c r="AF965" t="str">
        <f>VLOOKUP(VALUE(H965),'Main_Sub Desc'!F:G,2,)</f>
        <v>Wtr Rev Late Payment</v>
      </c>
      <c r="AG965">
        <f>IFERROR(VLOOKUP(VALUE(I965),'PC Mapping'!A:F,6,),"")</f>
        <v>10469</v>
      </c>
      <c r="AH965" s="13" t="str">
        <f>VLOOKUP(AG965,'PC Mapping'!L:M,2,)</f>
        <v>Bolivar Water</v>
      </c>
    </row>
    <row r="966" spans="1:34" x14ac:dyDescent="0.2">
      <c r="A966" t="s">
        <v>7873</v>
      </c>
      <c r="B966" t="s">
        <v>7764</v>
      </c>
      <c r="C966" t="s">
        <v>4519</v>
      </c>
      <c r="D966" t="s">
        <v>4520</v>
      </c>
      <c r="E966" s="3">
        <v>45838</v>
      </c>
      <c r="F966" t="s">
        <v>44</v>
      </c>
      <c r="G966" t="s">
        <v>3742</v>
      </c>
      <c r="H966" t="s">
        <v>3716</v>
      </c>
      <c r="I966" t="s">
        <v>4534</v>
      </c>
      <c r="J966" t="s">
        <v>4522</v>
      </c>
      <c r="K966" s="2">
        <v>-5</v>
      </c>
      <c r="L966" t="s">
        <v>44</v>
      </c>
      <c r="M966" s="2">
        <v>-5</v>
      </c>
      <c r="N966" t="s">
        <v>4523</v>
      </c>
      <c r="O966" t="s">
        <v>4524</v>
      </c>
      <c r="P966" t="s">
        <v>7874</v>
      </c>
      <c r="Q966" t="s">
        <v>7875</v>
      </c>
      <c r="R966" t="s">
        <v>44</v>
      </c>
      <c r="S966" t="s">
        <v>7084</v>
      </c>
      <c r="T966" s="3">
        <v>45838</v>
      </c>
      <c r="U966" s="3">
        <v>45845</v>
      </c>
      <c r="V966" s="2">
        <v>0</v>
      </c>
      <c r="W966" t="s">
        <v>44</v>
      </c>
      <c r="X966" t="s">
        <v>44</v>
      </c>
      <c r="Y966" t="s">
        <v>7876</v>
      </c>
      <c r="Z966" t="s">
        <v>7877</v>
      </c>
      <c r="AA966" t="s">
        <v>4529</v>
      </c>
      <c r="AB966" t="s">
        <v>4530</v>
      </c>
      <c r="AC966" t="s">
        <v>89</v>
      </c>
      <c r="AD966" t="str">
        <f t="shared" si="15"/>
        <v>10-60</v>
      </c>
      <c r="AE966" t="str">
        <f>VLOOKUP(AD966,'Main_Sub Desc'!C:D,2,)</f>
        <v>LPC from invoicing</v>
      </c>
      <c r="AF966" t="str">
        <f>VLOOKUP(VALUE(H966),'Main_Sub Desc'!F:G,2,)</f>
        <v>Wst Rev Late Payment</v>
      </c>
      <c r="AG966">
        <f>IFERROR(VLOOKUP(VALUE(I966),'PC Mapping'!A:F,6,),"")</f>
        <v>10514</v>
      </c>
      <c r="AH966" s="13" t="str">
        <f>VLOOKUP(AG966,'PC Mapping'!L:M,2,)</f>
        <v>Bolivar Sewer</v>
      </c>
    </row>
    <row r="967" spans="1:34" x14ac:dyDescent="0.2">
      <c r="A967" t="s">
        <v>7873</v>
      </c>
      <c r="B967" t="s">
        <v>7764</v>
      </c>
      <c r="C967" t="s">
        <v>4519</v>
      </c>
      <c r="D967" t="s">
        <v>4520</v>
      </c>
      <c r="E967" s="3">
        <v>45838</v>
      </c>
      <c r="F967" t="s">
        <v>44</v>
      </c>
      <c r="G967" t="s">
        <v>3742</v>
      </c>
      <c r="H967" t="s">
        <v>3722</v>
      </c>
      <c r="I967" t="s">
        <v>4538</v>
      </c>
      <c r="J967" t="s">
        <v>4522</v>
      </c>
      <c r="K967" s="2">
        <v>-5</v>
      </c>
      <c r="L967" t="s">
        <v>44</v>
      </c>
      <c r="M967" s="2">
        <v>-5</v>
      </c>
      <c r="N967" t="s">
        <v>4523</v>
      </c>
      <c r="O967" t="s">
        <v>4524</v>
      </c>
      <c r="P967" t="s">
        <v>7874</v>
      </c>
      <c r="Q967" t="s">
        <v>7878</v>
      </c>
      <c r="R967" t="s">
        <v>44</v>
      </c>
      <c r="S967" t="s">
        <v>7084</v>
      </c>
      <c r="T967" s="3">
        <v>45838</v>
      </c>
      <c r="U967" s="3">
        <v>45845</v>
      </c>
      <c r="V967" s="2">
        <v>0</v>
      </c>
      <c r="W967" t="s">
        <v>44</v>
      </c>
      <c r="X967" t="s">
        <v>44</v>
      </c>
      <c r="Y967" t="s">
        <v>7879</v>
      </c>
      <c r="Z967" t="s">
        <v>7877</v>
      </c>
      <c r="AA967" t="s">
        <v>4529</v>
      </c>
      <c r="AB967" t="s">
        <v>4530</v>
      </c>
      <c r="AC967" t="s">
        <v>89</v>
      </c>
      <c r="AD967" t="str">
        <f t="shared" si="15"/>
        <v>10-60</v>
      </c>
      <c r="AE967" t="str">
        <f>VLOOKUP(AD967,'Main_Sub Desc'!C:D,2,)</f>
        <v>LPC from invoicing</v>
      </c>
      <c r="AF967" t="str">
        <f>VLOOKUP(VALUE(H967),'Main_Sub Desc'!F:G,2,)</f>
        <v>Wtr Rev Late Payment</v>
      </c>
      <c r="AG967">
        <f>IFERROR(VLOOKUP(VALUE(I967),'PC Mapping'!A:F,6,),"")</f>
        <v>10469</v>
      </c>
      <c r="AH967" s="13" t="str">
        <f>VLOOKUP(AG967,'PC Mapping'!L:M,2,)</f>
        <v>Bolivar Water</v>
      </c>
    </row>
    <row r="968" spans="1:34" x14ac:dyDescent="0.2">
      <c r="A968" t="s">
        <v>7880</v>
      </c>
      <c r="B968" t="s">
        <v>7764</v>
      </c>
      <c r="C968" t="s">
        <v>4519</v>
      </c>
      <c r="D968" t="s">
        <v>4520</v>
      </c>
      <c r="E968" s="3">
        <v>45838</v>
      </c>
      <c r="F968" t="s">
        <v>44</v>
      </c>
      <c r="G968" t="s">
        <v>3742</v>
      </c>
      <c r="H968" t="s">
        <v>3722</v>
      </c>
      <c r="I968" t="s">
        <v>4538</v>
      </c>
      <c r="J968" t="s">
        <v>4522</v>
      </c>
      <c r="K968" s="2">
        <v>-5</v>
      </c>
      <c r="L968" t="s">
        <v>44</v>
      </c>
      <c r="M968" s="2">
        <v>-5</v>
      </c>
      <c r="N968" t="s">
        <v>4523</v>
      </c>
      <c r="O968" t="s">
        <v>4524</v>
      </c>
      <c r="P968" t="s">
        <v>7881</v>
      </c>
      <c r="Q968" t="s">
        <v>7882</v>
      </c>
      <c r="R968" t="s">
        <v>44</v>
      </c>
      <c r="S968" t="s">
        <v>7084</v>
      </c>
      <c r="T968" s="3">
        <v>45838</v>
      </c>
      <c r="U968" s="3">
        <v>45845</v>
      </c>
      <c r="V968" s="2">
        <v>0</v>
      </c>
      <c r="W968" t="s">
        <v>44</v>
      </c>
      <c r="X968" t="s">
        <v>44</v>
      </c>
      <c r="Y968" t="s">
        <v>7883</v>
      </c>
      <c r="Z968" t="s">
        <v>7884</v>
      </c>
      <c r="AA968" t="s">
        <v>4529</v>
      </c>
      <c r="AB968" t="s">
        <v>4530</v>
      </c>
      <c r="AC968" t="s">
        <v>89</v>
      </c>
      <c r="AD968" t="str">
        <f t="shared" si="15"/>
        <v>10-60</v>
      </c>
      <c r="AE968" t="str">
        <f>VLOOKUP(AD968,'Main_Sub Desc'!C:D,2,)</f>
        <v>LPC from invoicing</v>
      </c>
      <c r="AF968" t="str">
        <f>VLOOKUP(VALUE(H968),'Main_Sub Desc'!F:G,2,)</f>
        <v>Wtr Rev Late Payment</v>
      </c>
      <c r="AG968">
        <f>IFERROR(VLOOKUP(VALUE(I968),'PC Mapping'!A:F,6,),"")</f>
        <v>10469</v>
      </c>
      <c r="AH968" s="13" t="str">
        <f>VLOOKUP(AG968,'PC Mapping'!L:M,2,)</f>
        <v>Bolivar Water</v>
      </c>
    </row>
    <row r="969" spans="1:34" x14ac:dyDescent="0.2">
      <c r="A969" t="s">
        <v>7880</v>
      </c>
      <c r="B969" t="s">
        <v>7764</v>
      </c>
      <c r="C969" t="s">
        <v>4519</v>
      </c>
      <c r="D969" t="s">
        <v>4520</v>
      </c>
      <c r="E969" s="3">
        <v>45838</v>
      </c>
      <c r="F969" t="s">
        <v>44</v>
      </c>
      <c r="G969" t="s">
        <v>3742</v>
      </c>
      <c r="H969" t="s">
        <v>3716</v>
      </c>
      <c r="I969" t="s">
        <v>4534</v>
      </c>
      <c r="J969" t="s">
        <v>4522</v>
      </c>
      <c r="K969" s="2">
        <v>-5</v>
      </c>
      <c r="L969" t="s">
        <v>44</v>
      </c>
      <c r="M969" s="2">
        <v>-5</v>
      </c>
      <c r="N969" t="s">
        <v>4523</v>
      </c>
      <c r="O969" t="s">
        <v>4524</v>
      </c>
      <c r="P969" t="s">
        <v>7881</v>
      </c>
      <c r="Q969" t="s">
        <v>7885</v>
      </c>
      <c r="R969" t="s">
        <v>44</v>
      </c>
      <c r="S969" t="s">
        <v>7084</v>
      </c>
      <c r="T969" s="3">
        <v>45838</v>
      </c>
      <c r="U969" s="3">
        <v>45845</v>
      </c>
      <c r="V969" s="2">
        <v>0</v>
      </c>
      <c r="W969" t="s">
        <v>44</v>
      </c>
      <c r="X969" t="s">
        <v>44</v>
      </c>
      <c r="Y969" t="s">
        <v>7886</v>
      </c>
      <c r="Z969" t="s">
        <v>7884</v>
      </c>
      <c r="AA969" t="s">
        <v>4529</v>
      </c>
      <c r="AB969" t="s">
        <v>4530</v>
      </c>
      <c r="AC969" t="s">
        <v>89</v>
      </c>
      <c r="AD969" t="str">
        <f t="shared" si="15"/>
        <v>10-60</v>
      </c>
      <c r="AE969" t="str">
        <f>VLOOKUP(AD969,'Main_Sub Desc'!C:D,2,)</f>
        <v>LPC from invoicing</v>
      </c>
      <c r="AF969" t="str">
        <f>VLOOKUP(VALUE(H969),'Main_Sub Desc'!F:G,2,)</f>
        <v>Wst Rev Late Payment</v>
      </c>
      <c r="AG969">
        <f>IFERROR(VLOOKUP(VALUE(I969),'PC Mapping'!A:F,6,),"")</f>
        <v>10514</v>
      </c>
      <c r="AH969" s="13" t="str">
        <f>VLOOKUP(AG969,'PC Mapping'!L:M,2,)</f>
        <v>Bolivar Sewer</v>
      </c>
    </row>
    <row r="970" spans="1:34" x14ac:dyDescent="0.2">
      <c r="A970" t="s">
        <v>7887</v>
      </c>
      <c r="B970" t="s">
        <v>7764</v>
      </c>
      <c r="C970" t="s">
        <v>4519</v>
      </c>
      <c r="D970" t="s">
        <v>4520</v>
      </c>
      <c r="E970" s="3">
        <v>45838</v>
      </c>
      <c r="F970" t="s">
        <v>44</v>
      </c>
      <c r="G970" t="s">
        <v>3742</v>
      </c>
      <c r="H970" t="s">
        <v>3722</v>
      </c>
      <c r="I970" t="s">
        <v>3752</v>
      </c>
      <c r="J970" t="s">
        <v>4522</v>
      </c>
      <c r="K970" s="2">
        <v>-10.32</v>
      </c>
      <c r="L970" t="s">
        <v>44</v>
      </c>
      <c r="M970" s="2">
        <v>-10.32</v>
      </c>
      <c r="N970" t="s">
        <v>4523</v>
      </c>
      <c r="O970" t="s">
        <v>4524</v>
      </c>
      <c r="P970" t="s">
        <v>6045</v>
      </c>
      <c r="Q970" t="s">
        <v>7888</v>
      </c>
      <c r="R970" t="s">
        <v>44</v>
      </c>
      <c r="S970" t="s">
        <v>7084</v>
      </c>
      <c r="T970" s="3">
        <v>45838</v>
      </c>
      <c r="U970" s="3">
        <v>45845</v>
      </c>
      <c r="V970" s="2">
        <v>0</v>
      </c>
      <c r="W970" t="s">
        <v>44</v>
      </c>
      <c r="X970" t="s">
        <v>44</v>
      </c>
      <c r="Y970" t="s">
        <v>7889</v>
      </c>
      <c r="Z970" t="s">
        <v>3237</v>
      </c>
      <c r="AA970" t="s">
        <v>4529</v>
      </c>
      <c r="AB970" t="s">
        <v>4530</v>
      </c>
      <c r="AC970" t="s">
        <v>99</v>
      </c>
      <c r="AD970" t="str">
        <f t="shared" si="15"/>
        <v>10-60</v>
      </c>
      <c r="AE970" t="str">
        <f>VLOOKUP(AD970,'Main_Sub Desc'!C:D,2,)</f>
        <v>LPC from invoicing</v>
      </c>
      <c r="AF970" t="str">
        <f>VLOOKUP(VALUE(H970),'Main_Sub Desc'!F:G,2,)</f>
        <v>Wtr Rev Late Payment</v>
      </c>
      <c r="AG970">
        <f>IFERROR(VLOOKUP(VALUE(I970),'PC Mapping'!A:F,6,),"")</f>
        <v>10719</v>
      </c>
      <c r="AH970" s="13" t="str">
        <f>VLOOKUP(AG970,'PC Mapping'!L:M,2,)</f>
        <v>All Other Water</v>
      </c>
    </row>
    <row r="971" spans="1:34" x14ac:dyDescent="0.2">
      <c r="A971" t="s">
        <v>7890</v>
      </c>
      <c r="B971" t="s">
        <v>7764</v>
      </c>
      <c r="C971" t="s">
        <v>4519</v>
      </c>
      <c r="D971" t="s">
        <v>4520</v>
      </c>
      <c r="E971" s="3">
        <v>45838</v>
      </c>
      <c r="F971" t="s">
        <v>44</v>
      </c>
      <c r="G971" t="s">
        <v>3742</v>
      </c>
      <c r="H971" t="s">
        <v>3722</v>
      </c>
      <c r="I971" t="s">
        <v>4538</v>
      </c>
      <c r="J971" t="s">
        <v>4522</v>
      </c>
      <c r="K971" s="2">
        <v>-5</v>
      </c>
      <c r="L971" t="s">
        <v>44</v>
      </c>
      <c r="M971" s="2">
        <v>-5</v>
      </c>
      <c r="N971" t="s">
        <v>4523</v>
      </c>
      <c r="O971" t="s">
        <v>4524</v>
      </c>
      <c r="P971" t="s">
        <v>7891</v>
      </c>
      <c r="Q971" t="s">
        <v>7892</v>
      </c>
      <c r="R971" t="s">
        <v>44</v>
      </c>
      <c r="S971" t="s">
        <v>7084</v>
      </c>
      <c r="T971" s="3">
        <v>45838</v>
      </c>
      <c r="U971" s="3">
        <v>45845</v>
      </c>
      <c r="V971" s="2">
        <v>0</v>
      </c>
      <c r="W971" t="s">
        <v>44</v>
      </c>
      <c r="X971" t="s">
        <v>44</v>
      </c>
      <c r="Y971" t="s">
        <v>7893</v>
      </c>
      <c r="Z971" t="s">
        <v>7894</v>
      </c>
      <c r="AA971" t="s">
        <v>4529</v>
      </c>
      <c r="AB971" t="s">
        <v>4530</v>
      </c>
      <c r="AC971" t="s">
        <v>89</v>
      </c>
      <c r="AD971" t="str">
        <f t="shared" si="15"/>
        <v>10-60</v>
      </c>
      <c r="AE971" t="str">
        <f>VLOOKUP(AD971,'Main_Sub Desc'!C:D,2,)</f>
        <v>LPC from invoicing</v>
      </c>
      <c r="AF971" t="str">
        <f>VLOOKUP(VALUE(H971),'Main_Sub Desc'!F:G,2,)</f>
        <v>Wtr Rev Late Payment</v>
      </c>
      <c r="AG971">
        <f>IFERROR(VLOOKUP(VALUE(I971),'PC Mapping'!A:F,6,),"")</f>
        <v>10469</v>
      </c>
      <c r="AH971" s="13" t="str">
        <f>VLOOKUP(AG971,'PC Mapping'!L:M,2,)</f>
        <v>Bolivar Water</v>
      </c>
    </row>
    <row r="972" spans="1:34" x14ac:dyDescent="0.2">
      <c r="A972" t="s">
        <v>7890</v>
      </c>
      <c r="B972" t="s">
        <v>7764</v>
      </c>
      <c r="C972" t="s">
        <v>4519</v>
      </c>
      <c r="D972" t="s">
        <v>4520</v>
      </c>
      <c r="E972" s="3">
        <v>45838</v>
      </c>
      <c r="F972" t="s">
        <v>44</v>
      </c>
      <c r="G972" t="s">
        <v>3742</v>
      </c>
      <c r="H972" t="s">
        <v>3716</v>
      </c>
      <c r="I972" t="s">
        <v>4534</v>
      </c>
      <c r="J972" t="s">
        <v>4522</v>
      </c>
      <c r="K972" s="2">
        <v>-5</v>
      </c>
      <c r="L972" t="s">
        <v>44</v>
      </c>
      <c r="M972" s="2">
        <v>-5</v>
      </c>
      <c r="N972" t="s">
        <v>4523</v>
      </c>
      <c r="O972" t="s">
        <v>4524</v>
      </c>
      <c r="P972" t="s">
        <v>7891</v>
      </c>
      <c r="Q972" t="s">
        <v>7895</v>
      </c>
      <c r="R972" t="s">
        <v>44</v>
      </c>
      <c r="S972" t="s">
        <v>7084</v>
      </c>
      <c r="T972" s="3">
        <v>45838</v>
      </c>
      <c r="U972" s="3">
        <v>45845</v>
      </c>
      <c r="V972" s="2">
        <v>0</v>
      </c>
      <c r="W972" t="s">
        <v>44</v>
      </c>
      <c r="X972" t="s">
        <v>44</v>
      </c>
      <c r="Y972" t="s">
        <v>7896</v>
      </c>
      <c r="Z972" t="s">
        <v>7894</v>
      </c>
      <c r="AA972" t="s">
        <v>4529</v>
      </c>
      <c r="AB972" t="s">
        <v>4530</v>
      </c>
      <c r="AC972" t="s">
        <v>89</v>
      </c>
      <c r="AD972" t="str">
        <f t="shared" si="15"/>
        <v>10-60</v>
      </c>
      <c r="AE972" t="str">
        <f>VLOOKUP(AD972,'Main_Sub Desc'!C:D,2,)</f>
        <v>LPC from invoicing</v>
      </c>
      <c r="AF972" t="str">
        <f>VLOOKUP(VALUE(H972),'Main_Sub Desc'!F:G,2,)</f>
        <v>Wst Rev Late Payment</v>
      </c>
      <c r="AG972">
        <f>IFERROR(VLOOKUP(VALUE(I972),'PC Mapping'!A:F,6,),"")</f>
        <v>10514</v>
      </c>
      <c r="AH972" s="13" t="str">
        <f>VLOOKUP(AG972,'PC Mapping'!L:M,2,)</f>
        <v>Bolivar Sewer</v>
      </c>
    </row>
    <row r="973" spans="1:34" x14ac:dyDescent="0.2">
      <c r="A973" t="s">
        <v>7897</v>
      </c>
      <c r="B973" t="s">
        <v>7764</v>
      </c>
      <c r="C973" t="s">
        <v>4519</v>
      </c>
      <c r="D973" t="s">
        <v>4520</v>
      </c>
      <c r="E973" s="3">
        <v>45838</v>
      </c>
      <c r="F973" t="s">
        <v>44</v>
      </c>
      <c r="G973" t="s">
        <v>3742</v>
      </c>
      <c r="H973" t="s">
        <v>3716</v>
      </c>
      <c r="I973" t="s">
        <v>4534</v>
      </c>
      <c r="J973" t="s">
        <v>4522</v>
      </c>
      <c r="K973" s="2">
        <v>-5</v>
      </c>
      <c r="L973" t="s">
        <v>44</v>
      </c>
      <c r="M973" s="2">
        <v>-5</v>
      </c>
      <c r="N973" t="s">
        <v>4523</v>
      </c>
      <c r="O973" t="s">
        <v>4524</v>
      </c>
      <c r="P973" t="s">
        <v>7898</v>
      </c>
      <c r="Q973" t="s">
        <v>7899</v>
      </c>
      <c r="R973" t="s">
        <v>44</v>
      </c>
      <c r="S973" t="s">
        <v>7084</v>
      </c>
      <c r="T973" s="3">
        <v>45838</v>
      </c>
      <c r="U973" s="3">
        <v>45845</v>
      </c>
      <c r="V973" s="2">
        <v>0</v>
      </c>
      <c r="W973" t="s">
        <v>44</v>
      </c>
      <c r="X973" t="s">
        <v>44</v>
      </c>
      <c r="Y973" t="s">
        <v>7900</v>
      </c>
      <c r="Z973" t="s">
        <v>7901</v>
      </c>
      <c r="AA973" t="s">
        <v>4529</v>
      </c>
      <c r="AB973" t="s">
        <v>4530</v>
      </c>
      <c r="AC973" t="s">
        <v>89</v>
      </c>
      <c r="AD973" t="str">
        <f t="shared" si="15"/>
        <v>10-60</v>
      </c>
      <c r="AE973" t="str">
        <f>VLOOKUP(AD973,'Main_Sub Desc'!C:D,2,)</f>
        <v>LPC from invoicing</v>
      </c>
      <c r="AF973" t="str">
        <f>VLOOKUP(VALUE(H973),'Main_Sub Desc'!F:G,2,)</f>
        <v>Wst Rev Late Payment</v>
      </c>
      <c r="AG973">
        <f>IFERROR(VLOOKUP(VALUE(I973),'PC Mapping'!A:F,6,),"")</f>
        <v>10514</v>
      </c>
      <c r="AH973" s="13" t="str">
        <f>VLOOKUP(AG973,'PC Mapping'!L:M,2,)</f>
        <v>Bolivar Sewer</v>
      </c>
    </row>
    <row r="974" spans="1:34" x14ac:dyDescent="0.2">
      <c r="A974" t="s">
        <v>7897</v>
      </c>
      <c r="B974" t="s">
        <v>7764</v>
      </c>
      <c r="C974" t="s">
        <v>4519</v>
      </c>
      <c r="D974" t="s">
        <v>4520</v>
      </c>
      <c r="E974" s="3">
        <v>45838</v>
      </c>
      <c r="F974" t="s">
        <v>44</v>
      </c>
      <c r="G974" t="s">
        <v>3742</v>
      </c>
      <c r="H974" t="s">
        <v>3722</v>
      </c>
      <c r="I974" t="s">
        <v>4538</v>
      </c>
      <c r="J974" t="s">
        <v>4522</v>
      </c>
      <c r="K974" s="2">
        <v>-5</v>
      </c>
      <c r="L974" t="s">
        <v>44</v>
      </c>
      <c r="M974" s="2">
        <v>-5</v>
      </c>
      <c r="N974" t="s">
        <v>4523</v>
      </c>
      <c r="O974" t="s">
        <v>4524</v>
      </c>
      <c r="P974" t="s">
        <v>7898</v>
      </c>
      <c r="Q974" t="s">
        <v>7902</v>
      </c>
      <c r="R974" t="s">
        <v>44</v>
      </c>
      <c r="S974" t="s">
        <v>7084</v>
      </c>
      <c r="T974" s="3">
        <v>45838</v>
      </c>
      <c r="U974" s="3">
        <v>45845</v>
      </c>
      <c r="V974" s="2">
        <v>0</v>
      </c>
      <c r="W974" t="s">
        <v>44</v>
      </c>
      <c r="X974" t="s">
        <v>44</v>
      </c>
      <c r="Y974" t="s">
        <v>7903</v>
      </c>
      <c r="Z974" t="s">
        <v>7901</v>
      </c>
      <c r="AA974" t="s">
        <v>4529</v>
      </c>
      <c r="AB974" t="s">
        <v>4530</v>
      </c>
      <c r="AC974" t="s">
        <v>89</v>
      </c>
      <c r="AD974" t="str">
        <f t="shared" si="15"/>
        <v>10-60</v>
      </c>
      <c r="AE974" t="str">
        <f>VLOOKUP(AD974,'Main_Sub Desc'!C:D,2,)</f>
        <v>LPC from invoicing</v>
      </c>
      <c r="AF974" t="str">
        <f>VLOOKUP(VALUE(H974),'Main_Sub Desc'!F:G,2,)</f>
        <v>Wtr Rev Late Payment</v>
      </c>
      <c r="AG974">
        <f>IFERROR(VLOOKUP(VALUE(I974),'PC Mapping'!A:F,6,),"")</f>
        <v>10469</v>
      </c>
      <c r="AH974" s="13" t="str">
        <f>VLOOKUP(AG974,'PC Mapping'!L:M,2,)</f>
        <v>Bolivar Water</v>
      </c>
    </row>
    <row r="975" spans="1:34" x14ac:dyDescent="0.2">
      <c r="A975" t="s">
        <v>7904</v>
      </c>
      <c r="B975" t="s">
        <v>7764</v>
      </c>
      <c r="C975" t="s">
        <v>4519</v>
      </c>
      <c r="D975" t="s">
        <v>4520</v>
      </c>
      <c r="E975" s="3">
        <v>45838</v>
      </c>
      <c r="F975" t="s">
        <v>44</v>
      </c>
      <c r="G975" t="s">
        <v>3742</v>
      </c>
      <c r="H975" t="s">
        <v>3716</v>
      </c>
      <c r="I975" t="s">
        <v>4534</v>
      </c>
      <c r="J975" t="s">
        <v>4522</v>
      </c>
      <c r="K975" s="2">
        <v>-5</v>
      </c>
      <c r="L975" t="s">
        <v>44</v>
      </c>
      <c r="M975" s="2">
        <v>-5</v>
      </c>
      <c r="N975" t="s">
        <v>4523</v>
      </c>
      <c r="O975" t="s">
        <v>4524</v>
      </c>
      <c r="P975" t="s">
        <v>7463</v>
      </c>
      <c r="Q975" t="s">
        <v>7905</v>
      </c>
      <c r="R975" t="s">
        <v>44</v>
      </c>
      <c r="S975" t="s">
        <v>7084</v>
      </c>
      <c r="T975" s="3">
        <v>45838</v>
      </c>
      <c r="U975" s="3">
        <v>45845</v>
      </c>
      <c r="V975" s="2">
        <v>0</v>
      </c>
      <c r="W975" t="s">
        <v>44</v>
      </c>
      <c r="X975" t="s">
        <v>44</v>
      </c>
      <c r="Y975" t="s">
        <v>7906</v>
      </c>
      <c r="Z975" t="s">
        <v>1280</v>
      </c>
      <c r="AA975" t="s">
        <v>4529</v>
      </c>
      <c r="AB975" t="s">
        <v>4530</v>
      </c>
      <c r="AC975" t="s">
        <v>89</v>
      </c>
      <c r="AD975" t="str">
        <f t="shared" si="15"/>
        <v>10-60</v>
      </c>
      <c r="AE975" t="str">
        <f>VLOOKUP(AD975,'Main_Sub Desc'!C:D,2,)</f>
        <v>LPC from invoicing</v>
      </c>
      <c r="AF975" t="str">
        <f>VLOOKUP(VALUE(H975),'Main_Sub Desc'!F:G,2,)</f>
        <v>Wst Rev Late Payment</v>
      </c>
      <c r="AG975">
        <f>IFERROR(VLOOKUP(VALUE(I975),'PC Mapping'!A:F,6,),"")</f>
        <v>10514</v>
      </c>
      <c r="AH975" s="13" t="str">
        <f>VLOOKUP(AG975,'PC Mapping'!L:M,2,)</f>
        <v>Bolivar Sewer</v>
      </c>
    </row>
    <row r="976" spans="1:34" x14ac:dyDescent="0.2">
      <c r="A976" t="s">
        <v>7904</v>
      </c>
      <c r="B976" t="s">
        <v>7764</v>
      </c>
      <c r="C976" t="s">
        <v>4519</v>
      </c>
      <c r="D976" t="s">
        <v>4520</v>
      </c>
      <c r="E976" s="3">
        <v>45838</v>
      </c>
      <c r="F976" t="s">
        <v>44</v>
      </c>
      <c r="G976" t="s">
        <v>3742</v>
      </c>
      <c r="H976" t="s">
        <v>3722</v>
      </c>
      <c r="I976" t="s">
        <v>4538</v>
      </c>
      <c r="J976" t="s">
        <v>4522</v>
      </c>
      <c r="K976" s="2">
        <v>-5</v>
      </c>
      <c r="L976" t="s">
        <v>44</v>
      </c>
      <c r="M976" s="2">
        <v>-5</v>
      </c>
      <c r="N976" t="s">
        <v>4523</v>
      </c>
      <c r="O976" t="s">
        <v>4524</v>
      </c>
      <c r="P976" t="s">
        <v>7463</v>
      </c>
      <c r="Q976" t="s">
        <v>7907</v>
      </c>
      <c r="R976" t="s">
        <v>44</v>
      </c>
      <c r="S976" t="s">
        <v>7084</v>
      </c>
      <c r="T976" s="3">
        <v>45838</v>
      </c>
      <c r="U976" s="3">
        <v>45845</v>
      </c>
      <c r="V976" s="2">
        <v>0</v>
      </c>
      <c r="W976" t="s">
        <v>44</v>
      </c>
      <c r="X976" t="s">
        <v>44</v>
      </c>
      <c r="Y976" t="s">
        <v>7908</v>
      </c>
      <c r="Z976" t="s">
        <v>1280</v>
      </c>
      <c r="AA976" t="s">
        <v>4529</v>
      </c>
      <c r="AB976" t="s">
        <v>4530</v>
      </c>
      <c r="AC976" t="s">
        <v>89</v>
      </c>
      <c r="AD976" t="str">
        <f t="shared" si="15"/>
        <v>10-60</v>
      </c>
      <c r="AE976" t="str">
        <f>VLOOKUP(AD976,'Main_Sub Desc'!C:D,2,)</f>
        <v>LPC from invoicing</v>
      </c>
      <c r="AF976" t="str">
        <f>VLOOKUP(VALUE(H976),'Main_Sub Desc'!F:G,2,)</f>
        <v>Wtr Rev Late Payment</v>
      </c>
      <c r="AG976">
        <f>IFERROR(VLOOKUP(VALUE(I976),'PC Mapping'!A:F,6,),"")</f>
        <v>10469</v>
      </c>
      <c r="AH976" s="13" t="str">
        <f>VLOOKUP(AG976,'PC Mapping'!L:M,2,)</f>
        <v>Bolivar Water</v>
      </c>
    </row>
    <row r="977" spans="1:34" x14ac:dyDescent="0.2">
      <c r="A977" t="s">
        <v>7909</v>
      </c>
      <c r="B977" t="s">
        <v>7764</v>
      </c>
      <c r="C977" t="s">
        <v>4519</v>
      </c>
      <c r="D977" t="s">
        <v>4520</v>
      </c>
      <c r="E977" s="3">
        <v>45838</v>
      </c>
      <c r="F977" t="s">
        <v>44</v>
      </c>
      <c r="G977" t="s">
        <v>3742</v>
      </c>
      <c r="H977" t="s">
        <v>3722</v>
      </c>
      <c r="I977" t="s">
        <v>3752</v>
      </c>
      <c r="J977" t="s">
        <v>4522</v>
      </c>
      <c r="K977" s="2">
        <v>-5</v>
      </c>
      <c r="L977" t="s">
        <v>44</v>
      </c>
      <c r="M977" s="2">
        <v>-5</v>
      </c>
      <c r="N977" t="s">
        <v>4523</v>
      </c>
      <c r="O977" t="s">
        <v>4524</v>
      </c>
      <c r="P977" t="s">
        <v>7910</v>
      </c>
      <c r="Q977" t="s">
        <v>7911</v>
      </c>
      <c r="R977" t="s">
        <v>44</v>
      </c>
      <c r="S977" t="s">
        <v>7084</v>
      </c>
      <c r="T977" s="3">
        <v>45838</v>
      </c>
      <c r="U977" s="3">
        <v>45845</v>
      </c>
      <c r="V977" s="2">
        <v>0</v>
      </c>
      <c r="W977" t="s">
        <v>44</v>
      </c>
      <c r="X977" t="s">
        <v>44</v>
      </c>
      <c r="Y977" t="s">
        <v>7912</v>
      </c>
      <c r="Z977" t="s">
        <v>2974</v>
      </c>
      <c r="AA977" t="s">
        <v>4529</v>
      </c>
      <c r="AB977" t="s">
        <v>4530</v>
      </c>
      <c r="AC977" t="s">
        <v>89</v>
      </c>
      <c r="AD977" t="str">
        <f t="shared" si="15"/>
        <v>10-60</v>
      </c>
      <c r="AE977" t="str">
        <f>VLOOKUP(AD977,'Main_Sub Desc'!C:D,2,)</f>
        <v>LPC from invoicing</v>
      </c>
      <c r="AF977" t="str">
        <f>VLOOKUP(VALUE(H977),'Main_Sub Desc'!F:G,2,)</f>
        <v>Wtr Rev Late Payment</v>
      </c>
      <c r="AG977">
        <f>IFERROR(VLOOKUP(VALUE(I977),'PC Mapping'!A:F,6,),"")</f>
        <v>10719</v>
      </c>
      <c r="AH977" s="13" t="str">
        <f>VLOOKUP(AG977,'PC Mapping'!L:M,2,)</f>
        <v>All Other Water</v>
      </c>
    </row>
    <row r="978" spans="1:34" x14ac:dyDescent="0.2">
      <c r="A978" t="s">
        <v>7913</v>
      </c>
      <c r="B978" t="s">
        <v>7764</v>
      </c>
      <c r="C978" t="s">
        <v>4519</v>
      </c>
      <c r="D978" t="s">
        <v>4520</v>
      </c>
      <c r="E978" s="3">
        <v>45838</v>
      </c>
      <c r="F978" t="s">
        <v>44</v>
      </c>
      <c r="G978" t="s">
        <v>3742</v>
      </c>
      <c r="H978" t="s">
        <v>3722</v>
      </c>
      <c r="I978" t="s">
        <v>3752</v>
      </c>
      <c r="J978" t="s">
        <v>4522</v>
      </c>
      <c r="K978" s="2">
        <v>-5</v>
      </c>
      <c r="L978" t="s">
        <v>44</v>
      </c>
      <c r="M978" s="2">
        <v>-5</v>
      </c>
      <c r="N978" t="s">
        <v>4523</v>
      </c>
      <c r="O978" t="s">
        <v>4524</v>
      </c>
      <c r="P978" t="s">
        <v>4778</v>
      </c>
      <c r="Q978" t="s">
        <v>7914</v>
      </c>
      <c r="R978" t="s">
        <v>44</v>
      </c>
      <c r="S978" t="s">
        <v>7084</v>
      </c>
      <c r="T978" s="3">
        <v>45838</v>
      </c>
      <c r="U978" s="3">
        <v>45845</v>
      </c>
      <c r="V978" s="2">
        <v>0</v>
      </c>
      <c r="W978" t="s">
        <v>44</v>
      </c>
      <c r="X978" t="s">
        <v>44</v>
      </c>
      <c r="Y978" t="s">
        <v>7915</v>
      </c>
      <c r="Z978" t="s">
        <v>2361</v>
      </c>
      <c r="AA978" t="s">
        <v>4529</v>
      </c>
      <c r="AB978" t="s">
        <v>4530</v>
      </c>
      <c r="AC978" t="s">
        <v>99</v>
      </c>
      <c r="AD978" t="str">
        <f t="shared" si="15"/>
        <v>10-60</v>
      </c>
      <c r="AE978" t="str">
        <f>VLOOKUP(AD978,'Main_Sub Desc'!C:D,2,)</f>
        <v>LPC from invoicing</v>
      </c>
      <c r="AF978" t="str">
        <f>VLOOKUP(VALUE(H978),'Main_Sub Desc'!F:G,2,)</f>
        <v>Wtr Rev Late Payment</v>
      </c>
      <c r="AG978">
        <f>IFERROR(VLOOKUP(VALUE(I978),'PC Mapping'!A:F,6,),"")</f>
        <v>10719</v>
      </c>
      <c r="AH978" s="13" t="str">
        <f>VLOOKUP(AG978,'PC Mapping'!L:M,2,)</f>
        <v>All Other Water</v>
      </c>
    </row>
    <row r="979" spans="1:34" x14ac:dyDescent="0.2">
      <c r="A979" t="s">
        <v>7916</v>
      </c>
      <c r="B979" t="s">
        <v>7764</v>
      </c>
      <c r="C979" t="s">
        <v>4519</v>
      </c>
      <c r="D979" t="s">
        <v>4520</v>
      </c>
      <c r="E979" s="3">
        <v>45838</v>
      </c>
      <c r="F979" t="s">
        <v>44</v>
      </c>
      <c r="G979" t="s">
        <v>3742</v>
      </c>
      <c r="H979" t="s">
        <v>3722</v>
      </c>
      <c r="I979" t="s">
        <v>3752</v>
      </c>
      <c r="J979" t="s">
        <v>4522</v>
      </c>
      <c r="K979" s="2">
        <v>-5</v>
      </c>
      <c r="L979" t="s">
        <v>44</v>
      </c>
      <c r="M979" s="2">
        <v>-5</v>
      </c>
      <c r="N979" t="s">
        <v>4523</v>
      </c>
      <c r="O979" t="s">
        <v>4524</v>
      </c>
      <c r="P979" t="s">
        <v>7917</v>
      </c>
      <c r="Q979" t="s">
        <v>7918</v>
      </c>
      <c r="R979" t="s">
        <v>44</v>
      </c>
      <c r="S979" t="s">
        <v>7084</v>
      </c>
      <c r="T979" s="3">
        <v>45838</v>
      </c>
      <c r="U979" s="3">
        <v>45845</v>
      </c>
      <c r="V979" s="2">
        <v>0</v>
      </c>
      <c r="W979" t="s">
        <v>44</v>
      </c>
      <c r="X979" t="s">
        <v>44</v>
      </c>
      <c r="Y979" t="s">
        <v>7919</v>
      </c>
      <c r="Z979" t="s">
        <v>2096</v>
      </c>
      <c r="AA979" t="s">
        <v>4529</v>
      </c>
      <c r="AB979" t="s">
        <v>4530</v>
      </c>
      <c r="AC979" t="s">
        <v>99</v>
      </c>
      <c r="AD979" t="str">
        <f t="shared" si="15"/>
        <v>10-60</v>
      </c>
      <c r="AE979" t="str">
        <f>VLOOKUP(AD979,'Main_Sub Desc'!C:D,2,)</f>
        <v>LPC from invoicing</v>
      </c>
      <c r="AF979" t="str">
        <f>VLOOKUP(VALUE(H979),'Main_Sub Desc'!F:G,2,)</f>
        <v>Wtr Rev Late Payment</v>
      </c>
      <c r="AG979">
        <f>IFERROR(VLOOKUP(VALUE(I979),'PC Mapping'!A:F,6,),"")</f>
        <v>10719</v>
      </c>
      <c r="AH979" s="13" t="str">
        <f>VLOOKUP(AG979,'PC Mapping'!L:M,2,)</f>
        <v>All Other Water</v>
      </c>
    </row>
    <row r="980" spans="1:34" x14ac:dyDescent="0.2">
      <c r="A980" t="s">
        <v>7920</v>
      </c>
      <c r="B980" t="s">
        <v>7764</v>
      </c>
      <c r="C980" t="s">
        <v>4519</v>
      </c>
      <c r="D980" t="s">
        <v>4520</v>
      </c>
      <c r="E980" s="3">
        <v>45838</v>
      </c>
      <c r="F980" t="s">
        <v>44</v>
      </c>
      <c r="G980" t="s">
        <v>3742</v>
      </c>
      <c r="H980" t="s">
        <v>3722</v>
      </c>
      <c r="I980" t="s">
        <v>3752</v>
      </c>
      <c r="J980" t="s">
        <v>4522</v>
      </c>
      <c r="K980" s="2">
        <v>-5</v>
      </c>
      <c r="L980" t="s">
        <v>44</v>
      </c>
      <c r="M980" s="2">
        <v>-5</v>
      </c>
      <c r="N980" t="s">
        <v>4523</v>
      </c>
      <c r="O980" t="s">
        <v>4524</v>
      </c>
      <c r="P980" t="s">
        <v>7687</v>
      </c>
      <c r="Q980" t="s">
        <v>7921</v>
      </c>
      <c r="R980" t="s">
        <v>44</v>
      </c>
      <c r="S980" t="s">
        <v>7084</v>
      </c>
      <c r="T980" s="3">
        <v>45838</v>
      </c>
      <c r="U980" s="3">
        <v>45845</v>
      </c>
      <c r="V980" s="2">
        <v>0</v>
      </c>
      <c r="W980" t="s">
        <v>44</v>
      </c>
      <c r="X980" t="s">
        <v>44</v>
      </c>
      <c r="Y980" t="s">
        <v>7922</v>
      </c>
      <c r="Z980" t="s">
        <v>3569</v>
      </c>
      <c r="AA980" t="s">
        <v>4529</v>
      </c>
      <c r="AB980" t="s">
        <v>4530</v>
      </c>
      <c r="AC980" t="s">
        <v>99</v>
      </c>
      <c r="AD980" t="str">
        <f t="shared" si="15"/>
        <v>10-60</v>
      </c>
      <c r="AE980" t="str">
        <f>VLOOKUP(AD980,'Main_Sub Desc'!C:D,2,)</f>
        <v>LPC from invoicing</v>
      </c>
      <c r="AF980" t="str">
        <f>VLOOKUP(VALUE(H980),'Main_Sub Desc'!F:G,2,)</f>
        <v>Wtr Rev Late Payment</v>
      </c>
      <c r="AG980">
        <f>IFERROR(VLOOKUP(VALUE(I980),'PC Mapping'!A:F,6,),"")</f>
        <v>10719</v>
      </c>
      <c r="AH980" s="13" t="str">
        <f>VLOOKUP(AG980,'PC Mapping'!L:M,2,)</f>
        <v>All Other Water</v>
      </c>
    </row>
    <row r="981" spans="1:34" x14ac:dyDescent="0.2">
      <c r="A981" t="s">
        <v>7923</v>
      </c>
      <c r="B981" t="s">
        <v>7764</v>
      </c>
      <c r="C981" t="s">
        <v>4519</v>
      </c>
      <c r="D981" t="s">
        <v>4520</v>
      </c>
      <c r="E981" s="3">
        <v>45838</v>
      </c>
      <c r="F981" t="s">
        <v>44</v>
      </c>
      <c r="G981" t="s">
        <v>3742</v>
      </c>
      <c r="H981" t="s">
        <v>3722</v>
      </c>
      <c r="I981" t="s">
        <v>4538</v>
      </c>
      <c r="J981" t="s">
        <v>4522</v>
      </c>
      <c r="K981" s="2">
        <v>-5</v>
      </c>
      <c r="L981" t="s">
        <v>44</v>
      </c>
      <c r="M981" s="2">
        <v>-5</v>
      </c>
      <c r="N981" t="s">
        <v>4523</v>
      </c>
      <c r="O981" t="s">
        <v>4524</v>
      </c>
      <c r="P981" t="s">
        <v>4978</v>
      </c>
      <c r="Q981" t="s">
        <v>7924</v>
      </c>
      <c r="R981" t="s">
        <v>44</v>
      </c>
      <c r="S981" t="s">
        <v>7084</v>
      </c>
      <c r="T981" s="3">
        <v>45838</v>
      </c>
      <c r="U981" s="3">
        <v>45845</v>
      </c>
      <c r="V981" s="2">
        <v>0</v>
      </c>
      <c r="W981" t="s">
        <v>44</v>
      </c>
      <c r="X981" t="s">
        <v>44</v>
      </c>
      <c r="Y981" t="s">
        <v>7925</v>
      </c>
      <c r="Z981" t="s">
        <v>660</v>
      </c>
      <c r="AA981" t="s">
        <v>4529</v>
      </c>
      <c r="AB981" t="s">
        <v>4530</v>
      </c>
      <c r="AC981" t="s">
        <v>89</v>
      </c>
      <c r="AD981" t="str">
        <f t="shared" si="15"/>
        <v>10-60</v>
      </c>
      <c r="AE981" t="str">
        <f>VLOOKUP(AD981,'Main_Sub Desc'!C:D,2,)</f>
        <v>LPC from invoicing</v>
      </c>
      <c r="AF981" t="str">
        <f>VLOOKUP(VALUE(H981),'Main_Sub Desc'!F:G,2,)</f>
        <v>Wtr Rev Late Payment</v>
      </c>
      <c r="AG981">
        <f>IFERROR(VLOOKUP(VALUE(I981),'PC Mapping'!A:F,6,),"")</f>
        <v>10469</v>
      </c>
      <c r="AH981" s="13" t="str">
        <f>VLOOKUP(AG981,'PC Mapping'!L:M,2,)</f>
        <v>Bolivar Water</v>
      </c>
    </row>
    <row r="982" spans="1:34" x14ac:dyDescent="0.2">
      <c r="A982" t="s">
        <v>7923</v>
      </c>
      <c r="B982" t="s">
        <v>7764</v>
      </c>
      <c r="C982" t="s">
        <v>4519</v>
      </c>
      <c r="D982" t="s">
        <v>4520</v>
      </c>
      <c r="E982" s="3">
        <v>45838</v>
      </c>
      <c r="F982" t="s">
        <v>44</v>
      </c>
      <c r="G982" t="s">
        <v>3742</v>
      </c>
      <c r="H982" t="s">
        <v>3716</v>
      </c>
      <c r="I982" t="s">
        <v>4534</v>
      </c>
      <c r="J982" t="s">
        <v>4522</v>
      </c>
      <c r="K982" s="2">
        <v>-5</v>
      </c>
      <c r="L982" t="s">
        <v>44</v>
      </c>
      <c r="M982" s="2">
        <v>-5</v>
      </c>
      <c r="N982" t="s">
        <v>4523</v>
      </c>
      <c r="O982" t="s">
        <v>4524</v>
      </c>
      <c r="P982" t="s">
        <v>4978</v>
      </c>
      <c r="Q982" t="s">
        <v>7926</v>
      </c>
      <c r="R982" t="s">
        <v>44</v>
      </c>
      <c r="S982" t="s">
        <v>7084</v>
      </c>
      <c r="T982" s="3">
        <v>45838</v>
      </c>
      <c r="U982" s="3">
        <v>45845</v>
      </c>
      <c r="V982" s="2">
        <v>0</v>
      </c>
      <c r="W982" t="s">
        <v>44</v>
      </c>
      <c r="X982" t="s">
        <v>44</v>
      </c>
      <c r="Y982" t="s">
        <v>7927</v>
      </c>
      <c r="Z982" t="s">
        <v>660</v>
      </c>
      <c r="AA982" t="s">
        <v>4529</v>
      </c>
      <c r="AB982" t="s">
        <v>4530</v>
      </c>
      <c r="AC982" t="s">
        <v>89</v>
      </c>
      <c r="AD982" t="str">
        <f t="shared" si="15"/>
        <v>10-60</v>
      </c>
      <c r="AE982" t="str">
        <f>VLOOKUP(AD982,'Main_Sub Desc'!C:D,2,)</f>
        <v>LPC from invoicing</v>
      </c>
      <c r="AF982" t="str">
        <f>VLOOKUP(VALUE(H982),'Main_Sub Desc'!F:G,2,)</f>
        <v>Wst Rev Late Payment</v>
      </c>
      <c r="AG982">
        <f>IFERROR(VLOOKUP(VALUE(I982),'PC Mapping'!A:F,6,),"")</f>
        <v>10514</v>
      </c>
      <c r="AH982" s="13" t="str">
        <f>VLOOKUP(AG982,'PC Mapping'!L:M,2,)</f>
        <v>Bolivar Sewer</v>
      </c>
    </row>
    <row r="983" spans="1:34" x14ac:dyDescent="0.2">
      <c r="A983" t="s">
        <v>7928</v>
      </c>
      <c r="B983" t="s">
        <v>7764</v>
      </c>
      <c r="C983" t="s">
        <v>4519</v>
      </c>
      <c r="D983" t="s">
        <v>4520</v>
      </c>
      <c r="E983" s="3">
        <v>45838</v>
      </c>
      <c r="F983" t="s">
        <v>44</v>
      </c>
      <c r="G983" t="s">
        <v>3742</v>
      </c>
      <c r="H983" t="s">
        <v>3722</v>
      </c>
      <c r="I983" t="s">
        <v>3752</v>
      </c>
      <c r="J983" t="s">
        <v>4522</v>
      </c>
      <c r="K983" s="2">
        <v>-5</v>
      </c>
      <c r="L983" t="s">
        <v>44</v>
      </c>
      <c r="M983" s="2">
        <v>-5</v>
      </c>
      <c r="N983" t="s">
        <v>4523</v>
      </c>
      <c r="O983" t="s">
        <v>4524</v>
      </c>
      <c r="P983" t="s">
        <v>5466</v>
      </c>
      <c r="Q983" t="s">
        <v>7929</v>
      </c>
      <c r="R983" t="s">
        <v>44</v>
      </c>
      <c r="S983" t="s">
        <v>7084</v>
      </c>
      <c r="T983" s="3">
        <v>45838</v>
      </c>
      <c r="U983" s="3">
        <v>45845</v>
      </c>
      <c r="V983" s="2">
        <v>0</v>
      </c>
      <c r="W983" t="s">
        <v>44</v>
      </c>
      <c r="X983" t="s">
        <v>44</v>
      </c>
      <c r="Y983" t="s">
        <v>7930</v>
      </c>
      <c r="Z983" t="s">
        <v>3578</v>
      </c>
      <c r="AA983" t="s">
        <v>4529</v>
      </c>
      <c r="AB983" t="s">
        <v>4530</v>
      </c>
      <c r="AC983" t="s">
        <v>99</v>
      </c>
      <c r="AD983" t="str">
        <f t="shared" si="15"/>
        <v>10-60</v>
      </c>
      <c r="AE983" t="str">
        <f>VLOOKUP(AD983,'Main_Sub Desc'!C:D,2,)</f>
        <v>LPC from invoicing</v>
      </c>
      <c r="AF983" t="str">
        <f>VLOOKUP(VALUE(H983),'Main_Sub Desc'!F:G,2,)</f>
        <v>Wtr Rev Late Payment</v>
      </c>
      <c r="AG983">
        <f>IFERROR(VLOOKUP(VALUE(I983),'PC Mapping'!A:F,6,),"")</f>
        <v>10719</v>
      </c>
      <c r="AH983" s="13" t="str">
        <f>VLOOKUP(AG983,'PC Mapping'!L:M,2,)</f>
        <v>All Other Water</v>
      </c>
    </row>
    <row r="984" spans="1:34" x14ac:dyDescent="0.2">
      <c r="A984" t="s">
        <v>7931</v>
      </c>
      <c r="B984" t="s">
        <v>7764</v>
      </c>
      <c r="C984" t="s">
        <v>4519</v>
      </c>
      <c r="D984" t="s">
        <v>4520</v>
      </c>
      <c r="E984" s="3">
        <v>45838</v>
      </c>
      <c r="F984" t="s">
        <v>44</v>
      </c>
      <c r="G984" t="s">
        <v>3742</v>
      </c>
      <c r="H984" t="s">
        <v>3722</v>
      </c>
      <c r="I984" t="s">
        <v>4538</v>
      </c>
      <c r="J984" t="s">
        <v>4522</v>
      </c>
      <c r="K984" s="2">
        <v>-6.94</v>
      </c>
      <c r="L984" t="s">
        <v>44</v>
      </c>
      <c r="M984" s="2">
        <v>-6.94</v>
      </c>
      <c r="N984" t="s">
        <v>4523</v>
      </c>
      <c r="O984" t="s">
        <v>4524</v>
      </c>
      <c r="P984" t="s">
        <v>4978</v>
      </c>
      <c r="Q984" t="s">
        <v>7932</v>
      </c>
      <c r="R984" t="s">
        <v>44</v>
      </c>
      <c r="S984" t="s">
        <v>7084</v>
      </c>
      <c r="T984" s="3">
        <v>45838</v>
      </c>
      <c r="U984" s="3">
        <v>45845</v>
      </c>
      <c r="V984" s="2">
        <v>0</v>
      </c>
      <c r="W984" t="s">
        <v>44</v>
      </c>
      <c r="X984" t="s">
        <v>44</v>
      </c>
      <c r="Y984" t="s">
        <v>7933</v>
      </c>
      <c r="Z984" t="s">
        <v>1159</v>
      </c>
      <c r="AA984" t="s">
        <v>4529</v>
      </c>
      <c r="AB984" t="s">
        <v>4530</v>
      </c>
      <c r="AC984" t="s">
        <v>89</v>
      </c>
      <c r="AD984" t="str">
        <f t="shared" si="15"/>
        <v>10-60</v>
      </c>
      <c r="AE984" t="str">
        <f>VLOOKUP(AD984,'Main_Sub Desc'!C:D,2,)</f>
        <v>LPC from invoicing</v>
      </c>
      <c r="AF984" t="str">
        <f>VLOOKUP(VALUE(H984),'Main_Sub Desc'!F:G,2,)</f>
        <v>Wtr Rev Late Payment</v>
      </c>
      <c r="AG984">
        <f>IFERROR(VLOOKUP(VALUE(I984),'PC Mapping'!A:F,6,),"")</f>
        <v>10469</v>
      </c>
      <c r="AH984" s="13" t="str">
        <f>VLOOKUP(AG984,'PC Mapping'!L:M,2,)</f>
        <v>Bolivar Water</v>
      </c>
    </row>
    <row r="985" spans="1:34" x14ac:dyDescent="0.2">
      <c r="A985" t="s">
        <v>7934</v>
      </c>
      <c r="B985" t="s">
        <v>7764</v>
      </c>
      <c r="C985" t="s">
        <v>4519</v>
      </c>
      <c r="D985" t="s">
        <v>4520</v>
      </c>
      <c r="E985" s="3">
        <v>45838</v>
      </c>
      <c r="F985" t="s">
        <v>44</v>
      </c>
      <c r="G985" t="s">
        <v>3742</v>
      </c>
      <c r="H985" t="s">
        <v>3722</v>
      </c>
      <c r="I985" t="s">
        <v>4538</v>
      </c>
      <c r="J985" t="s">
        <v>4522</v>
      </c>
      <c r="K985" s="2">
        <v>-5</v>
      </c>
      <c r="L985" t="s">
        <v>44</v>
      </c>
      <c r="M985" s="2">
        <v>-5</v>
      </c>
      <c r="N985" t="s">
        <v>4523</v>
      </c>
      <c r="O985" t="s">
        <v>4524</v>
      </c>
      <c r="P985" t="s">
        <v>7935</v>
      </c>
      <c r="Q985" t="s">
        <v>7936</v>
      </c>
      <c r="R985" t="s">
        <v>44</v>
      </c>
      <c r="S985" t="s">
        <v>7084</v>
      </c>
      <c r="T985" s="3">
        <v>45838</v>
      </c>
      <c r="U985" s="3">
        <v>45845</v>
      </c>
      <c r="V985" s="2">
        <v>0</v>
      </c>
      <c r="W985" t="s">
        <v>44</v>
      </c>
      <c r="X985" t="s">
        <v>44</v>
      </c>
      <c r="Y985" t="s">
        <v>7937</v>
      </c>
      <c r="Z985" t="s">
        <v>7938</v>
      </c>
      <c r="AA985" t="s">
        <v>4529</v>
      </c>
      <c r="AB985" t="s">
        <v>4530</v>
      </c>
      <c r="AC985" t="s">
        <v>89</v>
      </c>
      <c r="AD985" t="str">
        <f t="shared" si="15"/>
        <v>10-60</v>
      </c>
      <c r="AE985" t="str">
        <f>VLOOKUP(AD985,'Main_Sub Desc'!C:D,2,)</f>
        <v>LPC from invoicing</v>
      </c>
      <c r="AF985" t="str">
        <f>VLOOKUP(VALUE(H985),'Main_Sub Desc'!F:G,2,)</f>
        <v>Wtr Rev Late Payment</v>
      </c>
      <c r="AG985">
        <f>IFERROR(VLOOKUP(VALUE(I985),'PC Mapping'!A:F,6,),"")</f>
        <v>10469</v>
      </c>
      <c r="AH985" s="13" t="str">
        <f>VLOOKUP(AG985,'PC Mapping'!L:M,2,)</f>
        <v>Bolivar Water</v>
      </c>
    </row>
    <row r="986" spans="1:34" x14ac:dyDescent="0.2">
      <c r="A986" t="s">
        <v>7934</v>
      </c>
      <c r="B986" t="s">
        <v>7764</v>
      </c>
      <c r="C986" t="s">
        <v>4519</v>
      </c>
      <c r="D986" t="s">
        <v>4520</v>
      </c>
      <c r="E986" s="3">
        <v>45838</v>
      </c>
      <c r="F986" t="s">
        <v>44</v>
      </c>
      <c r="G986" t="s">
        <v>3742</v>
      </c>
      <c r="H986" t="s">
        <v>3716</v>
      </c>
      <c r="I986" t="s">
        <v>4534</v>
      </c>
      <c r="J986" t="s">
        <v>4522</v>
      </c>
      <c r="K986" s="2">
        <v>-5</v>
      </c>
      <c r="L986" t="s">
        <v>44</v>
      </c>
      <c r="M986" s="2">
        <v>-5</v>
      </c>
      <c r="N986" t="s">
        <v>4523</v>
      </c>
      <c r="O986" t="s">
        <v>4524</v>
      </c>
      <c r="P986" t="s">
        <v>7935</v>
      </c>
      <c r="Q986" t="s">
        <v>7939</v>
      </c>
      <c r="R986" t="s">
        <v>44</v>
      </c>
      <c r="S986" t="s">
        <v>7084</v>
      </c>
      <c r="T986" s="3">
        <v>45838</v>
      </c>
      <c r="U986" s="3">
        <v>45845</v>
      </c>
      <c r="V986" s="2">
        <v>0</v>
      </c>
      <c r="W986" t="s">
        <v>44</v>
      </c>
      <c r="X986" t="s">
        <v>44</v>
      </c>
      <c r="Y986" t="s">
        <v>7940</v>
      </c>
      <c r="Z986" t="s">
        <v>7938</v>
      </c>
      <c r="AA986" t="s">
        <v>4529</v>
      </c>
      <c r="AB986" t="s">
        <v>4530</v>
      </c>
      <c r="AC986" t="s">
        <v>89</v>
      </c>
      <c r="AD986" t="str">
        <f t="shared" si="15"/>
        <v>10-60</v>
      </c>
      <c r="AE986" t="str">
        <f>VLOOKUP(AD986,'Main_Sub Desc'!C:D,2,)</f>
        <v>LPC from invoicing</v>
      </c>
      <c r="AF986" t="str">
        <f>VLOOKUP(VALUE(H986),'Main_Sub Desc'!F:G,2,)</f>
        <v>Wst Rev Late Payment</v>
      </c>
      <c r="AG986">
        <f>IFERROR(VLOOKUP(VALUE(I986),'PC Mapping'!A:F,6,),"")</f>
        <v>10514</v>
      </c>
      <c r="AH986" s="13" t="str">
        <f>VLOOKUP(AG986,'PC Mapping'!L:M,2,)</f>
        <v>Bolivar Sewer</v>
      </c>
    </row>
    <row r="987" spans="1:34" x14ac:dyDescent="0.2">
      <c r="A987" t="s">
        <v>7941</v>
      </c>
      <c r="B987" t="s">
        <v>7764</v>
      </c>
      <c r="C987" t="s">
        <v>4519</v>
      </c>
      <c r="D987" t="s">
        <v>4520</v>
      </c>
      <c r="E987" s="3">
        <v>45838</v>
      </c>
      <c r="F987" t="s">
        <v>44</v>
      </c>
      <c r="G987" t="s">
        <v>3742</v>
      </c>
      <c r="H987" t="s">
        <v>3722</v>
      </c>
      <c r="I987" t="s">
        <v>3752</v>
      </c>
      <c r="J987" t="s">
        <v>4522</v>
      </c>
      <c r="K987" s="2">
        <v>-12.01</v>
      </c>
      <c r="L987" t="s">
        <v>44</v>
      </c>
      <c r="M987" s="2">
        <v>-12.01</v>
      </c>
      <c r="N987" t="s">
        <v>4523</v>
      </c>
      <c r="O987" t="s">
        <v>4524</v>
      </c>
      <c r="P987" t="s">
        <v>7942</v>
      </c>
      <c r="Q987" t="s">
        <v>7943</v>
      </c>
      <c r="R987" t="s">
        <v>44</v>
      </c>
      <c r="S987" t="s">
        <v>7084</v>
      </c>
      <c r="T987" s="3">
        <v>45838</v>
      </c>
      <c r="U987" s="3">
        <v>45845</v>
      </c>
      <c r="V987" s="2">
        <v>0</v>
      </c>
      <c r="W987" t="s">
        <v>44</v>
      </c>
      <c r="X987" t="s">
        <v>44</v>
      </c>
      <c r="Y987" t="s">
        <v>7944</v>
      </c>
      <c r="Z987" t="s">
        <v>2480</v>
      </c>
      <c r="AA987" t="s">
        <v>4529</v>
      </c>
      <c r="AB987" t="s">
        <v>4530</v>
      </c>
      <c r="AC987" t="s">
        <v>99</v>
      </c>
      <c r="AD987" t="str">
        <f t="shared" si="15"/>
        <v>10-60</v>
      </c>
      <c r="AE987" t="str">
        <f>VLOOKUP(AD987,'Main_Sub Desc'!C:D,2,)</f>
        <v>LPC from invoicing</v>
      </c>
      <c r="AF987" t="str">
        <f>VLOOKUP(VALUE(H987),'Main_Sub Desc'!F:G,2,)</f>
        <v>Wtr Rev Late Payment</v>
      </c>
      <c r="AG987">
        <f>IFERROR(VLOOKUP(VALUE(I987),'PC Mapping'!A:F,6,),"")</f>
        <v>10719</v>
      </c>
      <c r="AH987" s="13" t="str">
        <f>VLOOKUP(AG987,'PC Mapping'!L:M,2,)</f>
        <v>All Other Water</v>
      </c>
    </row>
    <row r="988" spans="1:34" x14ac:dyDescent="0.2">
      <c r="A988" t="s">
        <v>7945</v>
      </c>
      <c r="B988" t="s">
        <v>7764</v>
      </c>
      <c r="C988" t="s">
        <v>4519</v>
      </c>
      <c r="D988" t="s">
        <v>4520</v>
      </c>
      <c r="E988" s="3">
        <v>45838</v>
      </c>
      <c r="F988" t="s">
        <v>44</v>
      </c>
      <c r="G988" t="s">
        <v>3742</v>
      </c>
      <c r="H988" t="s">
        <v>3722</v>
      </c>
      <c r="I988" t="s">
        <v>3752</v>
      </c>
      <c r="J988" t="s">
        <v>4522</v>
      </c>
      <c r="K988" s="2">
        <v>-5</v>
      </c>
      <c r="L988" t="s">
        <v>44</v>
      </c>
      <c r="M988" s="2">
        <v>-5</v>
      </c>
      <c r="N988" t="s">
        <v>4523</v>
      </c>
      <c r="O988" t="s">
        <v>4524</v>
      </c>
      <c r="P988" t="s">
        <v>7946</v>
      </c>
      <c r="Q988" t="s">
        <v>7947</v>
      </c>
      <c r="R988" t="s">
        <v>44</v>
      </c>
      <c r="S988" t="s">
        <v>7084</v>
      </c>
      <c r="T988" s="3">
        <v>45838</v>
      </c>
      <c r="U988" s="3">
        <v>45845</v>
      </c>
      <c r="V988" s="2">
        <v>0</v>
      </c>
      <c r="W988" t="s">
        <v>44</v>
      </c>
      <c r="X988" t="s">
        <v>44</v>
      </c>
      <c r="Y988" t="s">
        <v>7948</v>
      </c>
      <c r="Z988" t="s">
        <v>7949</v>
      </c>
      <c r="AA988" t="s">
        <v>4529</v>
      </c>
      <c r="AB988" t="s">
        <v>4530</v>
      </c>
      <c r="AC988" t="s">
        <v>89</v>
      </c>
      <c r="AD988" t="str">
        <f t="shared" si="15"/>
        <v>10-60</v>
      </c>
      <c r="AE988" t="str">
        <f>VLOOKUP(AD988,'Main_Sub Desc'!C:D,2,)</f>
        <v>LPC from invoicing</v>
      </c>
      <c r="AF988" t="str">
        <f>VLOOKUP(VALUE(H988),'Main_Sub Desc'!F:G,2,)</f>
        <v>Wtr Rev Late Payment</v>
      </c>
      <c r="AG988">
        <f>IFERROR(VLOOKUP(VALUE(I988),'PC Mapping'!A:F,6,),"")</f>
        <v>10719</v>
      </c>
      <c r="AH988" s="13" t="str">
        <f>VLOOKUP(AG988,'PC Mapping'!L:M,2,)</f>
        <v>All Other Water</v>
      </c>
    </row>
    <row r="989" spans="1:34" x14ac:dyDescent="0.2">
      <c r="A989" t="s">
        <v>7950</v>
      </c>
      <c r="B989" t="s">
        <v>7764</v>
      </c>
      <c r="C989" t="s">
        <v>4519</v>
      </c>
      <c r="D989" t="s">
        <v>4520</v>
      </c>
      <c r="E989" s="3">
        <v>45838</v>
      </c>
      <c r="F989" t="s">
        <v>44</v>
      </c>
      <c r="G989" t="s">
        <v>3742</v>
      </c>
      <c r="H989" t="s">
        <v>3722</v>
      </c>
      <c r="I989" t="s">
        <v>3752</v>
      </c>
      <c r="J989" t="s">
        <v>4522</v>
      </c>
      <c r="K989" s="2">
        <v>-5</v>
      </c>
      <c r="L989" t="s">
        <v>44</v>
      </c>
      <c r="M989" s="2">
        <v>-5</v>
      </c>
      <c r="N989" t="s">
        <v>4523</v>
      </c>
      <c r="O989" t="s">
        <v>4524</v>
      </c>
      <c r="P989" t="s">
        <v>7951</v>
      </c>
      <c r="Q989" t="s">
        <v>7952</v>
      </c>
      <c r="R989" t="s">
        <v>44</v>
      </c>
      <c r="S989" t="s">
        <v>7084</v>
      </c>
      <c r="T989" s="3">
        <v>45838</v>
      </c>
      <c r="U989" s="3">
        <v>45845</v>
      </c>
      <c r="V989" s="2">
        <v>0</v>
      </c>
      <c r="W989" t="s">
        <v>44</v>
      </c>
      <c r="X989" t="s">
        <v>44</v>
      </c>
      <c r="Y989" t="s">
        <v>7953</v>
      </c>
      <c r="Z989" t="s">
        <v>7954</v>
      </c>
      <c r="AA989" t="s">
        <v>4529</v>
      </c>
      <c r="AB989" t="s">
        <v>4530</v>
      </c>
      <c r="AC989" t="s">
        <v>99</v>
      </c>
      <c r="AD989" t="str">
        <f t="shared" si="15"/>
        <v>10-60</v>
      </c>
      <c r="AE989" t="str">
        <f>VLOOKUP(AD989,'Main_Sub Desc'!C:D,2,)</f>
        <v>LPC from invoicing</v>
      </c>
      <c r="AF989" t="str">
        <f>VLOOKUP(VALUE(H989),'Main_Sub Desc'!F:G,2,)</f>
        <v>Wtr Rev Late Payment</v>
      </c>
      <c r="AG989">
        <f>IFERROR(VLOOKUP(VALUE(I989),'PC Mapping'!A:F,6,),"")</f>
        <v>10719</v>
      </c>
      <c r="AH989" s="13" t="str">
        <f>VLOOKUP(AG989,'PC Mapping'!L:M,2,)</f>
        <v>All Other Water</v>
      </c>
    </row>
    <row r="990" spans="1:34" x14ac:dyDescent="0.2">
      <c r="A990" t="s">
        <v>7955</v>
      </c>
      <c r="B990" t="s">
        <v>7764</v>
      </c>
      <c r="C990" t="s">
        <v>4519</v>
      </c>
      <c r="D990" t="s">
        <v>4520</v>
      </c>
      <c r="E990" s="3">
        <v>45838</v>
      </c>
      <c r="F990" t="s">
        <v>44</v>
      </c>
      <c r="G990" t="s">
        <v>3742</v>
      </c>
      <c r="H990" t="s">
        <v>3716</v>
      </c>
      <c r="I990" t="s">
        <v>4534</v>
      </c>
      <c r="J990" t="s">
        <v>4522</v>
      </c>
      <c r="K990" s="2">
        <v>-5</v>
      </c>
      <c r="L990" t="s">
        <v>44</v>
      </c>
      <c r="M990" s="2">
        <v>-5</v>
      </c>
      <c r="N990" t="s">
        <v>4523</v>
      </c>
      <c r="O990" t="s">
        <v>4524</v>
      </c>
      <c r="P990" t="s">
        <v>5028</v>
      </c>
      <c r="Q990" t="s">
        <v>7956</v>
      </c>
      <c r="R990" t="s">
        <v>44</v>
      </c>
      <c r="S990" t="s">
        <v>7084</v>
      </c>
      <c r="T990" s="3">
        <v>45838</v>
      </c>
      <c r="U990" s="3">
        <v>45845</v>
      </c>
      <c r="V990" s="2">
        <v>0</v>
      </c>
      <c r="W990" t="s">
        <v>44</v>
      </c>
      <c r="X990" t="s">
        <v>44</v>
      </c>
      <c r="Y990" t="s">
        <v>7957</v>
      </c>
      <c r="Z990" t="s">
        <v>1098</v>
      </c>
      <c r="AA990" t="s">
        <v>4529</v>
      </c>
      <c r="AB990" t="s">
        <v>4530</v>
      </c>
      <c r="AC990" t="s">
        <v>89</v>
      </c>
      <c r="AD990" t="str">
        <f t="shared" si="15"/>
        <v>10-60</v>
      </c>
      <c r="AE990" t="str">
        <f>VLOOKUP(AD990,'Main_Sub Desc'!C:D,2,)</f>
        <v>LPC from invoicing</v>
      </c>
      <c r="AF990" t="str">
        <f>VLOOKUP(VALUE(H990),'Main_Sub Desc'!F:G,2,)</f>
        <v>Wst Rev Late Payment</v>
      </c>
      <c r="AG990">
        <f>IFERROR(VLOOKUP(VALUE(I990),'PC Mapping'!A:F,6,),"")</f>
        <v>10514</v>
      </c>
      <c r="AH990" s="13" t="str">
        <f>VLOOKUP(AG990,'PC Mapping'!L:M,2,)</f>
        <v>Bolivar Sewer</v>
      </c>
    </row>
    <row r="991" spans="1:34" x14ac:dyDescent="0.2">
      <c r="A991" t="s">
        <v>7955</v>
      </c>
      <c r="B991" t="s">
        <v>7764</v>
      </c>
      <c r="C991" t="s">
        <v>4519</v>
      </c>
      <c r="D991" t="s">
        <v>4520</v>
      </c>
      <c r="E991" s="3">
        <v>45838</v>
      </c>
      <c r="F991" t="s">
        <v>44</v>
      </c>
      <c r="G991" t="s">
        <v>3742</v>
      </c>
      <c r="H991" t="s">
        <v>3722</v>
      </c>
      <c r="I991" t="s">
        <v>4538</v>
      </c>
      <c r="J991" t="s">
        <v>4522</v>
      </c>
      <c r="K991" s="2">
        <v>-5</v>
      </c>
      <c r="L991" t="s">
        <v>44</v>
      </c>
      <c r="M991" s="2">
        <v>-5</v>
      </c>
      <c r="N991" t="s">
        <v>4523</v>
      </c>
      <c r="O991" t="s">
        <v>4524</v>
      </c>
      <c r="P991" t="s">
        <v>5028</v>
      </c>
      <c r="Q991" t="s">
        <v>7958</v>
      </c>
      <c r="R991" t="s">
        <v>44</v>
      </c>
      <c r="S991" t="s">
        <v>7084</v>
      </c>
      <c r="T991" s="3">
        <v>45838</v>
      </c>
      <c r="U991" s="3">
        <v>45845</v>
      </c>
      <c r="V991" s="2">
        <v>0</v>
      </c>
      <c r="W991" t="s">
        <v>44</v>
      </c>
      <c r="X991" t="s">
        <v>44</v>
      </c>
      <c r="Y991" t="s">
        <v>7959</v>
      </c>
      <c r="Z991" t="s">
        <v>1098</v>
      </c>
      <c r="AA991" t="s">
        <v>4529</v>
      </c>
      <c r="AB991" t="s">
        <v>4530</v>
      </c>
      <c r="AC991" t="s">
        <v>89</v>
      </c>
      <c r="AD991" t="str">
        <f t="shared" si="15"/>
        <v>10-60</v>
      </c>
      <c r="AE991" t="str">
        <f>VLOOKUP(AD991,'Main_Sub Desc'!C:D,2,)</f>
        <v>LPC from invoicing</v>
      </c>
      <c r="AF991" t="str">
        <f>VLOOKUP(VALUE(H991),'Main_Sub Desc'!F:G,2,)</f>
        <v>Wtr Rev Late Payment</v>
      </c>
      <c r="AG991">
        <f>IFERROR(VLOOKUP(VALUE(I991),'PC Mapping'!A:F,6,),"")</f>
        <v>10469</v>
      </c>
      <c r="AH991" s="13" t="str">
        <f>VLOOKUP(AG991,'PC Mapping'!L:M,2,)</f>
        <v>Bolivar Water</v>
      </c>
    </row>
    <row r="992" spans="1:34" x14ac:dyDescent="0.2">
      <c r="A992" t="s">
        <v>7960</v>
      </c>
      <c r="B992" t="s">
        <v>7764</v>
      </c>
      <c r="C992" t="s">
        <v>4519</v>
      </c>
      <c r="D992" t="s">
        <v>4520</v>
      </c>
      <c r="E992" s="3">
        <v>45838</v>
      </c>
      <c r="F992" t="s">
        <v>44</v>
      </c>
      <c r="G992" t="s">
        <v>3742</v>
      </c>
      <c r="H992" t="s">
        <v>3722</v>
      </c>
      <c r="I992" t="s">
        <v>4538</v>
      </c>
      <c r="J992" t="s">
        <v>4522</v>
      </c>
      <c r="K992" s="2">
        <v>-10</v>
      </c>
      <c r="L992" t="s">
        <v>44</v>
      </c>
      <c r="M992" s="2">
        <v>-10</v>
      </c>
      <c r="N992" t="s">
        <v>4523</v>
      </c>
      <c r="O992" t="s">
        <v>4524</v>
      </c>
      <c r="P992" t="s">
        <v>7961</v>
      </c>
      <c r="Q992" t="s">
        <v>7962</v>
      </c>
      <c r="R992" t="s">
        <v>44</v>
      </c>
      <c r="S992" t="s">
        <v>7084</v>
      </c>
      <c r="T992" s="3">
        <v>45838</v>
      </c>
      <c r="U992" s="3">
        <v>45845</v>
      </c>
      <c r="V992" s="2">
        <v>0</v>
      </c>
      <c r="W992" t="s">
        <v>44</v>
      </c>
      <c r="X992" t="s">
        <v>44</v>
      </c>
      <c r="Y992" t="s">
        <v>7963</v>
      </c>
      <c r="Z992" t="s">
        <v>333</v>
      </c>
      <c r="AA992" t="s">
        <v>4529</v>
      </c>
      <c r="AB992" t="s">
        <v>4530</v>
      </c>
      <c r="AC992" t="s">
        <v>89</v>
      </c>
      <c r="AD992" t="str">
        <f t="shared" si="15"/>
        <v>10-60</v>
      </c>
      <c r="AE992" t="str">
        <f>VLOOKUP(AD992,'Main_Sub Desc'!C:D,2,)</f>
        <v>LPC from invoicing</v>
      </c>
      <c r="AF992" t="str">
        <f>VLOOKUP(VALUE(H992),'Main_Sub Desc'!F:G,2,)</f>
        <v>Wtr Rev Late Payment</v>
      </c>
      <c r="AG992">
        <f>IFERROR(VLOOKUP(VALUE(I992),'PC Mapping'!A:F,6,),"")</f>
        <v>10469</v>
      </c>
      <c r="AH992" s="13" t="str">
        <f>VLOOKUP(AG992,'PC Mapping'!L:M,2,)</f>
        <v>Bolivar Water</v>
      </c>
    </row>
    <row r="993" spans="1:34" x14ac:dyDescent="0.2">
      <c r="A993" t="s">
        <v>7964</v>
      </c>
      <c r="B993" t="s">
        <v>7764</v>
      </c>
      <c r="C993" t="s">
        <v>4519</v>
      </c>
      <c r="D993" t="s">
        <v>4520</v>
      </c>
      <c r="E993" s="3">
        <v>45838</v>
      </c>
      <c r="F993" t="s">
        <v>44</v>
      </c>
      <c r="G993" t="s">
        <v>3742</v>
      </c>
      <c r="H993" t="s">
        <v>3722</v>
      </c>
      <c r="I993" t="s">
        <v>4538</v>
      </c>
      <c r="J993" t="s">
        <v>4522</v>
      </c>
      <c r="K993" s="2">
        <v>-5</v>
      </c>
      <c r="L993" t="s">
        <v>44</v>
      </c>
      <c r="M993" s="2">
        <v>-5</v>
      </c>
      <c r="N993" t="s">
        <v>4523</v>
      </c>
      <c r="O993" t="s">
        <v>4524</v>
      </c>
      <c r="P993" t="s">
        <v>7961</v>
      </c>
      <c r="Q993" t="s">
        <v>7965</v>
      </c>
      <c r="R993" t="s">
        <v>44</v>
      </c>
      <c r="S993" t="s">
        <v>7084</v>
      </c>
      <c r="T993" s="3">
        <v>45838</v>
      </c>
      <c r="U993" s="3">
        <v>45845</v>
      </c>
      <c r="V993" s="2">
        <v>0</v>
      </c>
      <c r="W993" t="s">
        <v>44</v>
      </c>
      <c r="X993" t="s">
        <v>44</v>
      </c>
      <c r="Y993" t="s">
        <v>7966</v>
      </c>
      <c r="Z993" t="s">
        <v>415</v>
      </c>
      <c r="AA993" t="s">
        <v>4529</v>
      </c>
      <c r="AB993" t="s">
        <v>4530</v>
      </c>
      <c r="AC993" t="s">
        <v>89</v>
      </c>
      <c r="AD993" t="str">
        <f t="shared" si="15"/>
        <v>10-60</v>
      </c>
      <c r="AE993" t="str">
        <f>VLOOKUP(AD993,'Main_Sub Desc'!C:D,2,)</f>
        <v>LPC from invoicing</v>
      </c>
      <c r="AF993" t="str">
        <f>VLOOKUP(VALUE(H993),'Main_Sub Desc'!F:G,2,)</f>
        <v>Wtr Rev Late Payment</v>
      </c>
      <c r="AG993">
        <f>IFERROR(VLOOKUP(VALUE(I993),'PC Mapping'!A:F,6,),"")</f>
        <v>10469</v>
      </c>
      <c r="AH993" s="13" t="str">
        <f>VLOOKUP(AG993,'PC Mapping'!L:M,2,)</f>
        <v>Bolivar Water</v>
      </c>
    </row>
    <row r="994" spans="1:34" x14ac:dyDescent="0.2">
      <c r="A994" t="s">
        <v>7964</v>
      </c>
      <c r="B994" t="s">
        <v>7764</v>
      </c>
      <c r="C994" t="s">
        <v>4519</v>
      </c>
      <c r="D994" t="s">
        <v>4520</v>
      </c>
      <c r="E994" s="3">
        <v>45838</v>
      </c>
      <c r="F994" t="s">
        <v>44</v>
      </c>
      <c r="G994" t="s">
        <v>3742</v>
      </c>
      <c r="H994" t="s">
        <v>3716</v>
      </c>
      <c r="I994" t="s">
        <v>4534</v>
      </c>
      <c r="J994" t="s">
        <v>4522</v>
      </c>
      <c r="K994" s="2">
        <v>-5</v>
      </c>
      <c r="L994" t="s">
        <v>44</v>
      </c>
      <c r="M994" s="2">
        <v>-5</v>
      </c>
      <c r="N994" t="s">
        <v>4523</v>
      </c>
      <c r="O994" t="s">
        <v>4524</v>
      </c>
      <c r="P994" t="s">
        <v>7961</v>
      </c>
      <c r="Q994" t="s">
        <v>7967</v>
      </c>
      <c r="R994" t="s">
        <v>44</v>
      </c>
      <c r="S994" t="s">
        <v>7084</v>
      </c>
      <c r="T994" s="3">
        <v>45838</v>
      </c>
      <c r="U994" s="3">
        <v>45845</v>
      </c>
      <c r="V994" s="2">
        <v>0</v>
      </c>
      <c r="W994" t="s">
        <v>44</v>
      </c>
      <c r="X994" t="s">
        <v>44</v>
      </c>
      <c r="Y994" t="s">
        <v>7968</v>
      </c>
      <c r="Z994" t="s">
        <v>415</v>
      </c>
      <c r="AA994" t="s">
        <v>4529</v>
      </c>
      <c r="AB994" t="s">
        <v>4530</v>
      </c>
      <c r="AC994" t="s">
        <v>89</v>
      </c>
      <c r="AD994" t="str">
        <f t="shared" si="15"/>
        <v>10-60</v>
      </c>
      <c r="AE994" t="str">
        <f>VLOOKUP(AD994,'Main_Sub Desc'!C:D,2,)</f>
        <v>LPC from invoicing</v>
      </c>
      <c r="AF994" t="str">
        <f>VLOOKUP(VALUE(H994),'Main_Sub Desc'!F:G,2,)</f>
        <v>Wst Rev Late Payment</v>
      </c>
      <c r="AG994">
        <f>IFERROR(VLOOKUP(VALUE(I994),'PC Mapping'!A:F,6,),"")</f>
        <v>10514</v>
      </c>
      <c r="AH994" s="13" t="str">
        <f>VLOOKUP(AG994,'PC Mapping'!L:M,2,)</f>
        <v>Bolivar Sewer</v>
      </c>
    </row>
    <row r="995" spans="1:34" x14ac:dyDescent="0.2">
      <c r="A995" t="s">
        <v>7969</v>
      </c>
      <c r="B995" t="s">
        <v>7764</v>
      </c>
      <c r="C995" t="s">
        <v>4519</v>
      </c>
      <c r="D995" t="s">
        <v>4520</v>
      </c>
      <c r="E995" s="3">
        <v>45838</v>
      </c>
      <c r="F995" t="s">
        <v>44</v>
      </c>
      <c r="G995" t="s">
        <v>3742</v>
      </c>
      <c r="H995" t="s">
        <v>3722</v>
      </c>
      <c r="I995" t="s">
        <v>4538</v>
      </c>
      <c r="J995" t="s">
        <v>4522</v>
      </c>
      <c r="K995" s="2">
        <v>-5</v>
      </c>
      <c r="L995" t="s">
        <v>44</v>
      </c>
      <c r="M995" s="2">
        <v>-5</v>
      </c>
      <c r="N995" t="s">
        <v>4523</v>
      </c>
      <c r="O995" t="s">
        <v>4524</v>
      </c>
      <c r="P995" t="s">
        <v>7961</v>
      </c>
      <c r="Q995" t="s">
        <v>7970</v>
      </c>
      <c r="R995" t="s">
        <v>44</v>
      </c>
      <c r="S995" t="s">
        <v>7084</v>
      </c>
      <c r="T995" s="3">
        <v>45838</v>
      </c>
      <c r="U995" s="3">
        <v>45845</v>
      </c>
      <c r="V995" s="2">
        <v>0</v>
      </c>
      <c r="W995" t="s">
        <v>44</v>
      </c>
      <c r="X995" t="s">
        <v>44</v>
      </c>
      <c r="Y995" t="s">
        <v>7971</v>
      </c>
      <c r="Z995" t="s">
        <v>438</v>
      </c>
      <c r="AA995" t="s">
        <v>4529</v>
      </c>
      <c r="AB995" t="s">
        <v>4530</v>
      </c>
      <c r="AC995" t="s">
        <v>89</v>
      </c>
      <c r="AD995" t="str">
        <f t="shared" si="15"/>
        <v>10-60</v>
      </c>
      <c r="AE995" t="str">
        <f>VLOOKUP(AD995,'Main_Sub Desc'!C:D,2,)</f>
        <v>LPC from invoicing</v>
      </c>
      <c r="AF995" t="str">
        <f>VLOOKUP(VALUE(H995),'Main_Sub Desc'!F:G,2,)</f>
        <v>Wtr Rev Late Payment</v>
      </c>
      <c r="AG995">
        <f>IFERROR(VLOOKUP(VALUE(I995),'PC Mapping'!A:F,6,),"")</f>
        <v>10469</v>
      </c>
      <c r="AH995" s="13" t="str">
        <f>VLOOKUP(AG995,'PC Mapping'!L:M,2,)</f>
        <v>Bolivar Water</v>
      </c>
    </row>
    <row r="996" spans="1:34" x14ac:dyDescent="0.2">
      <c r="A996" t="s">
        <v>7969</v>
      </c>
      <c r="B996" t="s">
        <v>7764</v>
      </c>
      <c r="C996" t="s">
        <v>4519</v>
      </c>
      <c r="D996" t="s">
        <v>4520</v>
      </c>
      <c r="E996" s="3">
        <v>45838</v>
      </c>
      <c r="F996" t="s">
        <v>44</v>
      </c>
      <c r="G996" t="s">
        <v>3742</v>
      </c>
      <c r="H996" t="s">
        <v>3716</v>
      </c>
      <c r="I996" t="s">
        <v>4534</v>
      </c>
      <c r="J996" t="s">
        <v>4522</v>
      </c>
      <c r="K996" s="2">
        <v>-5</v>
      </c>
      <c r="L996" t="s">
        <v>44</v>
      </c>
      <c r="M996" s="2">
        <v>-5</v>
      </c>
      <c r="N996" t="s">
        <v>4523</v>
      </c>
      <c r="O996" t="s">
        <v>4524</v>
      </c>
      <c r="P996" t="s">
        <v>7961</v>
      </c>
      <c r="Q996" t="s">
        <v>7972</v>
      </c>
      <c r="R996" t="s">
        <v>44</v>
      </c>
      <c r="S996" t="s">
        <v>7084</v>
      </c>
      <c r="T996" s="3">
        <v>45838</v>
      </c>
      <c r="U996" s="3">
        <v>45845</v>
      </c>
      <c r="V996" s="2">
        <v>0</v>
      </c>
      <c r="W996" t="s">
        <v>44</v>
      </c>
      <c r="X996" t="s">
        <v>44</v>
      </c>
      <c r="Y996" t="s">
        <v>7973</v>
      </c>
      <c r="Z996" t="s">
        <v>438</v>
      </c>
      <c r="AA996" t="s">
        <v>4529</v>
      </c>
      <c r="AB996" t="s">
        <v>4530</v>
      </c>
      <c r="AC996" t="s">
        <v>89</v>
      </c>
      <c r="AD996" t="str">
        <f t="shared" si="15"/>
        <v>10-60</v>
      </c>
      <c r="AE996" t="str">
        <f>VLOOKUP(AD996,'Main_Sub Desc'!C:D,2,)</f>
        <v>LPC from invoicing</v>
      </c>
      <c r="AF996" t="str">
        <f>VLOOKUP(VALUE(H996),'Main_Sub Desc'!F:G,2,)</f>
        <v>Wst Rev Late Payment</v>
      </c>
      <c r="AG996">
        <f>IFERROR(VLOOKUP(VALUE(I996),'PC Mapping'!A:F,6,),"")</f>
        <v>10514</v>
      </c>
      <c r="AH996" s="13" t="str">
        <f>VLOOKUP(AG996,'PC Mapping'!L:M,2,)</f>
        <v>Bolivar Sewer</v>
      </c>
    </row>
    <row r="997" spans="1:34" x14ac:dyDescent="0.2">
      <c r="A997" t="s">
        <v>7974</v>
      </c>
      <c r="B997" t="s">
        <v>7764</v>
      </c>
      <c r="C997" t="s">
        <v>4519</v>
      </c>
      <c r="D997" t="s">
        <v>4520</v>
      </c>
      <c r="E997" s="3">
        <v>45838</v>
      </c>
      <c r="F997" t="s">
        <v>44</v>
      </c>
      <c r="G997" t="s">
        <v>3742</v>
      </c>
      <c r="H997" t="s">
        <v>3716</v>
      </c>
      <c r="I997" t="s">
        <v>4534</v>
      </c>
      <c r="J997" t="s">
        <v>4522</v>
      </c>
      <c r="K997" s="2">
        <v>-5</v>
      </c>
      <c r="L997" t="s">
        <v>44</v>
      </c>
      <c r="M997" s="2">
        <v>-5</v>
      </c>
      <c r="N997" t="s">
        <v>4523</v>
      </c>
      <c r="O997" t="s">
        <v>4524</v>
      </c>
      <c r="P997" t="s">
        <v>7961</v>
      </c>
      <c r="Q997" t="s">
        <v>7975</v>
      </c>
      <c r="R997" t="s">
        <v>44</v>
      </c>
      <c r="S997" t="s">
        <v>7084</v>
      </c>
      <c r="T997" s="3">
        <v>45838</v>
      </c>
      <c r="U997" s="3">
        <v>45845</v>
      </c>
      <c r="V997" s="2">
        <v>0</v>
      </c>
      <c r="W997" t="s">
        <v>44</v>
      </c>
      <c r="X997" t="s">
        <v>44</v>
      </c>
      <c r="Y997" t="s">
        <v>7976</v>
      </c>
      <c r="Z997" t="s">
        <v>664</v>
      </c>
      <c r="AA997" t="s">
        <v>4529</v>
      </c>
      <c r="AB997" t="s">
        <v>4530</v>
      </c>
      <c r="AC997" t="s">
        <v>89</v>
      </c>
      <c r="AD997" t="str">
        <f t="shared" si="15"/>
        <v>10-60</v>
      </c>
      <c r="AE997" t="str">
        <f>VLOOKUP(AD997,'Main_Sub Desc'!C:D,2,)</f>
        <v>LPC from invoicing</v>
      </c>
      <c r="AF997" t="str">
        <f>VLOOKUP(VALUE(H997),'Main_Sub Desc'!F:G,2,)</f>
        <v>Wst Rev Late Payment</v>
      </c>
      <c r="AG997">
        <f>IFERROR(VLOOKUP(VALUE(I997),'PC Mapping'!A:F,6,),"")</f>
        <v>10514</v>
      </c>
      <c r="AH997" s="13" t="str">
        <f>VLOOKUP(AG997,'PC Mapping'!L:M,2,)</f>
        <v>Bolivar Sewer</v>
      </c>
    </row>
    <row r="998" spans="1:34" x14ac:dyDescent="0.2">
      <c r="A998" t="s">
        <v>7974</v>
      </c>
      <c r="B998" t="s">
        <v>7764</v>
      </c>
      <c r="C998" t="s">
        <v>4519</v>
      </c>
      <c r="D998" t="s">
        <v>4520</v>
      </c>
      <c r="E998" s="3">
        <v>45838</v>
      </c>
      <c r="F998" t="s">
        <v>44</v>
      </c>
      <c r="G998" t="s">
        <v>3742</v>
      </c>
      <c r="H998" t="s">
        <v>3722</v>
      </c>
      <c r="I998" t="s">
        <v>4538</v>
      </c>
      <c r="J998" t="s">
        <v>4522</v>
      </c>
      <c r="K998" s="2">
        <v>-5</v>
      </c>
      <c r="L998" t="s">
        <v>44</v>
      </c>
      <c r="M998" s="2">
        <v>-5</v>
      </c>
      <c r="N998" t="s">
        <v>4523</v>
      </c>
      <c r="O998" t="s">
        <v>4524</v>
      </c>
      <c r="P998" t="s">
        <v>7961</v>
      </c>
      <c r="Q998" t="s">
        <v>7977</v>
      </c>
      <c r="R998" t="s">
        <v>44</v>
      </c>
      <c r="S998" t="s">
        <v>7084</v>
      </c>
      <c r="T998" s="3">
        <v>45838</v>
      </c>
      <c r="U998" s="3">
        <v>45845</v>
      </c>
      <c r="V998" s="2">
        <v>0</v>
      </c>
      <c r="W998" t="s">
        <v>44</v>
      </c>
      <c r="X998" t="s">
        <v>44</v>
      </c>
      <c r="Y998" t="s">
        <v>7978</v>
      </c>
      <c r="Z998" t="s">
        <v>664</v>
      </c>
      <c r="AA998" t="s">
        <v>4529</v>
      </c>
      <c r="AB998" t="s">
        <v>4530</v>
      </c>
      <c r="AC998" t="s">
        <v>89</v>
      </c>
      <c r="AD998" t="str">
        <f t="shared" si="15"/>
        <v>10-60</v>
      </c>
      <c r="AE998" t="str">
        <f>VLOOKUP(AD998,'Main_Sub Desc'!C:D,2,)</f>
        <v>LPC from invoicing</v>
      </c>
      <c r="AF998" t="str">
        <f>VLOOKUP(VALUE(H998),'Main_Sub Desc'!F:G,2,)</f>
        <v>Wtr Rev Late Payment</v>
      </c>
      <c r="AG998">
        <f>IFERROR(VLOOKUP(VALUE(I998),'PC Mapping'!A:F,6,),"")</f>
        <v>10469</v>
      </c>
      <c r="AH998" s="13" t="str">
        <f>VLOOKUP(AG998,'PC Mapping'!L:M,2,)</f>
        <v>Bolivar Water</v>
      </c>
    </row>
    <row r="999" spans="1:34" x14ac:dyDescent="0.2">
      <c r="A999" t="s">
        <v>7979</v>
      </c>
      <c r="B999" t="s">
        <v>7764</v>
      </c>
      <c r="C999" t="s">
        <v>4519</v>
      </c>
      <c r="D999" t="s">
        <v>4520</v>
      </c>
      <c r="E999" s="3">
        <v>45838</v>
      </c>
      <c r="F999" t="s">
        <v>44</v>
      </c>
      <c r="G999" t="s">
        <v>3742</v>
      </c>
      <c r="H999" t="s">
        <v>3722</v>
      </c>
      <c r="I999" t="s">
        <v>4538</v>
      </c>
      <c r="J999" t="s">
        <v>4522</v>
      </c>
      <c r="K999" s="2">
        <v>-5</v>
      </c>
      <c r="L999" t="s">
        <v>44</v>
      </c>
      <c r="M999" s="2">
        <v>-5</v>
      </c>
      <c r="N999" t="s">
        <v>4523</v>
      </c>
      <c r="O999" t="s">
        <v>4524</v>
      </c>
      <c r="P999" t="s">
        <v>7961</v>
      </c>
      <c r="Q999" t="s">
        <v>7980</v>
      </c>
      <c r="R999" t="s">
        <v>44</v>
      </c>
      <c r="S999" t="s">
        <v>7084</v>
      </c>
      <c r="T999" s="3">
        <v>45838</v>
      </c>
      <c r="U999" s="3">
        <v>45845</v>
      </c>
      <c r="V999" s="2">
        <v>0</v>
      </c>
      <c r="W999" t="s">
        <v>44</v>
      </c>
      <c r="X999" t="s">
        <v>44</v>
      </c>
      <c r="Y999" t="s">
        <v>7981</v>
      </c>
      <c r="Z999" t="s">
        <v>1075</v>
      </c>
      <c r="AA999" t="s">
        <v>4529</v>
      </c>
      <c r="AB999" t="s">
        <v>4530</v>
      </c>
      <c r="AC999" t="s">
        <v>89</v>
      </c>
      <c r="AD999" t="str">
        <f t="shared" si="15"/>
        <v>10-60</v>
      </c>
      <c r="AE999" t="str">
        <f>VLOOKUP(AD999,'Main_Sub Desc'!C:D,2,)</f>
        <v>LPC from invoicing</v>
      </c>
      <c r="AF999" t="str">
        <f>VLOOKUP(VALUE(H999),'Main_Sub Desc'!F:G,2,)</f>
        <v>Wtr Rev Late Payment</v>
      </c>
      <c r="AG999">
        <f>IFERROR(VLOOKUP(VALUE(I999),'PC Mapping'!A:F,6,),"")</f>
        <v>10469</v>
      </c>
      <c r="AH999" s="13" t="str">
        <f>VLOOKUP(AG999,'PC Mapping'!L:M,2,)</f>
        <v>Bolivar Water</v>
      </c>
    </row>
    <row r="1000" spans="1:34" x14ac:dyDescent="0.2">
      <c r="A1000" t="s">
        <v>7979</v>
      </c>
      <c r="B1000" t="s">
        <v>7764</v>
      </c>
      <c r="C1000" t="s">
        <v>4519</v>
      </c>
      <c r="D1000" t="s">
        <v>4520</v>
      </c>
      <c r="E1000" s="3">
        <v>45838</v>
      </c>
      <c r="F1000" t="s">
        <v>44</v>
      </c>
      <c r="G1000" t="s">
        <v>3742</v>
      </c>
      <c r="H1000" t="s">
        <v>3716</v>
      </c>
      <c r="I1000" t="s">
        <v>4534</v>
      </c>
      <c r="J1000" t="s">
        <v>4522</v>
      </c>
      <c r="K1000" s="2">
        <v>-5</v>
      </c>
      <c r="L1000" t="s">
        <v>44</v>
      </c>
      <c r="M1000" s="2">
        <v>-5</v>
      </c>
      <c r="N1000" t="s">
        <v>4523</v>
      </c>
      <c r="O1000" t="s">
        <v>4524</v>
      </c>
      <c r="P1000" t="s">
        <v>7961</v>
      </c>
      <c r="Q1000" t="s">
        <v>7982</v>
      </c>
      <c r="R1000" t="s">
        <v>44</v>
      </c>
      <c r="S1000" t="s">
        <v>7084</v>
      </c>
      <c r="T1000" s="3">
        <v>45838</v>
      </c>
      <c r="U1000" s="3">
        <v>45845</v>
      </c>
      <c r="V1000" s="2">
        <v>0</v>
      </c>
      <c r="W1000" t="s">
        <v>44</v>
      </c>
      <c r="X1000" t="s">
        <v>44</v>
      </c>
      <c r="Y1000" t="s">
        <v>7983</v>
      </c>
      <c r="Z1000" t="s">
        <v>1075</v>
      </c>
      <c r="AA1000" t="s">
        <v>4529</v>
      </c>
      <c r="AB1000" t="s">
        <v>4530</v>
      </c>
      <c r="AC1000" t="s">
        <v>89</v>
      </c>
      <c r="AD1000" t="str">
        <f t="shared" si="15"/>
        <v>10-60</v>
      </c>
      <c r="AE1000" t="str">
        <f>VLOOKUP(AD1000,'Main_Sub Desc'!C:D,2,)</f>
        <v>LPC from invoicing</v>
      </c>
      <c r="AF1000" t="str">
        <f>VLOOKUP(VALUE(H1000),'Main_Sub Desc'!F:G,2,)</f>
        <v>Wst Rev Late Payment</v>
      </c>
      <c r="AG1000">
        <f>IFERROR(VLOOKUP(VALUE(I1000),'PC Mapping'!A:F,6,),"")</f>
        <v>10514</v>
      </c>
      <c r="AH1000" s="13" t="str">
        <f>VLOOKUP(AG1000,'PC Mapping'!L:M,2,)</f>
        <v>Bolivar Sewer</v>
      </c>
    </row>
    <row r="1001" spans="1:34" x14ac:dyDescent="0.2">
      <c r="A1001" t="s">
        <v>7984</v>
      </c>
      <c r="B1001" t="s">
        <v>7764</v>
      </c>
      <c r="C1001" t="s">
        <v>4519</v>
      </c>
      <c r="D1001" t="s">
        <v>4520</v>
      </c>
      <c r="E1001" s="3">
        <v>45838</v>
      </c>
      <c r="F1001" t="s">
        <v>44</v>
      </c>
      <c r="G1001" t="s">
        <v>3742</v>
      </c>
      <c r="H1001" t="s">
        <v>3716</v>
      </c>
      <c r="I1001" t="s">
        <v>4534</v>
      </c>
      <c r="J1001" t="s">
        <v>4522</v>
      </c>
      <c r="K1001" s="2">
        <v>-5</v>
      </c>
      <c r="L1001" t="s">
        <v>44</v>
      </c>
      <c r="M1001" s="2">
        <v>-5</v>
      </c>
      <c r="N1001" t="s">
        <v>4523</v>
      </c>
      <c r="O1001" t="s">
        <v>4524</v>
      </c>
      <c r="P1001" t="s">
        <v>7961</v>
      </c>
      <c r="Q1001" t="s">
        <v>7985</v>
      </c>
      <c r="R1001" t="s">
        <v>44</v>
      </c>
      <c r="S1001" t="s">
        <v>7084</v>
      </c>
      <c r="T1001" s="3">
        <v>45838</v>
      </c>
      <c r="U1001" s="3">
        <v>45845</v>
      </c>
      <c r="V1001" s="2">
        <v>0</v>
      </c>
      <c r="W1001" t="s">
        <v>44</v>
      </c>
      <c r="X1001" t="s">
        <v>44</v>
      </c>
      <c r="Y1001" t="s">
        <v>7986</v>
      </c>
      <c r="Z1001" t="s">
        <v>1065</v>
      </c>
      <c r="AA1001" t="s">
        <v>4529</v>
      </c>
      <c r="AB1001" t="s">
        <v>4530</v>
      </c>
      <c r="AC1001" t="s">
        <v>89</v>
      </c>
      <c r="AD1001" t="str">
        <f t="shared" si="15"/>
        <v>10-60</v>
      </c>
      <c r="AE1001" t="str">
        <f>VLOOKUP(AD1001,'Main_Sub Desc'!C:D,2,)</f>
        <v>LPC from invoicing</v>
      </c>
      <c r="AF1001" t="str">
        <f>VLOOKUP(VALUE(H1001),'Main_Sub Desc'!F:G,2,)</f>
        <v>Wst Rev Late Payment</v>
      </c>
      <c r="AG1001">
        <f>IFERROR(VLOOKUP(VALUE(I1001),'PC Mapping'!A:F,6,),"")</f>
        <v>10514</v>
      </c>
      <c r="AH1001" s="13" t="str">
        <f>VLOOKUP(AG1001,'PC Mapping'!L:M,2,)</f>
        <v>Bolivar Sewer</v>
      </c>
    </row>
    <row r="1002" spans="1:34" x14ac:dyDescent="0.2">
      <c r="A1002" t="s">
        <v>7984</v>
      </c>
      <c r="B1002" t="s">
        <v>7764</v>
      </c>
      <c r="C1002" t="s">
        <v>4519</v>
      </c>
      <c r="D1002" t="s">
        <v>4520</v>
      </c>
      <c r="E1002" s="3">
        <v>45838</v>
      </c>
      <c r="F1002" t="s">
        <v>44</v>
      </c>
      <c r="G1002" t="s">
        <v>3742</v>
      </c>
      <c r="H1002" t="s">
        <v>3722</v>
      </c>
      <c r="I1002" t="s">
        <v>4538</v>
      </c>
      <c r="J1002" t="s">
        <v>4522</v>
      </c>
      <c r="K1002" s="2">
        <v>-5</v>
      </c>
      <c r="L1002" t="s">
        <v>44</v>
      </c>
      <c r="M1002" s="2">
        <v>-5</v>
      </c>
      <c r="N1002" t="s">
        <v>4523</v>
      </c>
      <c r="O1002" t="s">
        <v>4524</v>
      </c>
      <c r="P1002" t="s">
        <v>7961</v>
      </c>
      <c r="Q1002" t="s">
        <v>7987</v>
      </c>
      <c r="R1002" t="s">
        <v>44</v>
      </c>
      <c r="S1002" t="s">
        <v>7084</v>
      </c>
      <c r="T1002" s="3">
        <v>45838</v>
      </c>
      <c r="U1002" s="3">
        <v>45845</v>
      </c>
      <c r="V1002" s="2">
        <v>0</v>
      </c>
      <c r="W1002" t="s">
        <v>44</v>
      </c>
      <c r="X1002" t="s">
        <v>44</v>
      </c>
      <c r="Y1002" t="s">
        <v>7988</v>
      </c>
      <c r="Z1002" t="s">
        <v>1065</v>
      </c>
      <c r="AA1002" t="s">
        <v>4529</v>
      </c>
      <c r="AB1002" t="s">
        <v>4530</v>
      </c>
      <c r="AC1002" t="s">
        <v>89</v>
      </c>
      <c r="AD1002" t="str">
        <f t="shared" si="15"/>
        <v>10-60</v>
      </c>
      <c r="AE1002" t="str">
        <f>VLOOKUP(AD1002,'Main_Sub Desc'!C:D,2,)</f>
        <v>LPC from invoicing</v>
      </c>
      <c r="AF1002" t="str">
        <f>VLOOKUP(VALUE(H1002),'Main_Sub Desc'!F:G,2,)</f>
        <v>Wtr Rev Late Payment</v>
      </c>
      <c r="AG1002">
        <f>IFERROR(VLOOKUP(VALUE(I1002),'PC Mapping'!A:F,6,),"")</f>
        <v>10469</v>
      </c>
      <c r="AH1002" s="13" t="str">
        <f>VLOOKUP(AG1002,'PC Mapping'!L:M,2,)</f>
        <v>Bolivar Water</v>
      </c>
    </row>
    <row r="1003" spans="1:34" x14ac:dyDescent="0.2">
      <c r="A1003" t="s">
        <v>7989</v>
      </c>
      <c r="B1003" t="s">
        <v>7764</v>
      </c>
      <c r="C1003" t="s">
        <v>4519</v>
      </c>
      <c r="D1003" t="s">
        <v>4520</v>
      </c>
      <c r="E1003" s="3">
        <v>45838</v>
      </c>
      <c r="F1003" t="s">
        <v>44</v>
      </c>
      <c r="G1003" t="s">
        <v>3742</v>
      </c>
      <c r="H1003" t="s">
        <v>3716</v>
      </c>
      <c r="I1003" t="s">
        <v>4534</v>
      </c>
      <c r="J1003" t="s">
        <v>4522</v>
      </c>
      <c r="K1003" s="2">
        <v>-5</v>
      </c>
      <c r="L1003" t="s">
        <v>44</v>
      </c>
      <c r="M1003" s="2">
        <v>-5</v>
      </c>
      <c r="N1003" t="s">
        <v>4523</v>
      </c>
      <c r="O1003" t="s">
        <v>4524</v>
      </c>
      <c r="P1003" t="s">
        <v>7961</v>
      </c>
      <c r="Q1003" t="s">
        <v>7990</v>
      </c>
      <c r="R1003" t="s">
        <v>44</v>
      </c>
      <c r="S1003" t="s">
        <v>7084</v>
      </c>
      <c r="T1003" s="3">
        <v>45838</v>
      </c>
      <c r="U1003" s="3">
        <v>45845</v>
      </c>
      <c r="V1003" s="2">
        <v>0</v>
      </c>
      <c r="W1003" t="s">
        <v>44</v>
      </c>
      <c r="X1003" t="s">
        <v>44</v>
      </c>
      <c r="Y1003" t="s">
        <v>7991</v>
      </c>
      <c r="Z1003" t="s">
        <v>1261</v>
      </c>
      <c r="AA1003" t="s">
        <v>4529</v>
      </c>
      <c r="AB1003" t="s">
        <v>4530</v>
      </c>
      <c r="AC1003" t="s">
        <v>89</v>
      </c>
      <c r="AD1003" t="str">
        <f t="shared" si="15"/>
        <v>10-60</v>
      </c>
      <c r="AE1003" t="str">
        <f>VLOOKUP(AD1003,'Main_Sub Desc'!C:D,2,)</f>
        <v>LPC from invoicing</v>
      </c>
      <c r="AF1003" t="str">
        <f>VLOOKUP(VALUE(H1003),'Main_Sub Desc'!F:G,2,)</f>
        <v>Wst Rev Late Payment</v>
      </c>
      <c r="AG1003">
        <f>IFERROR(VLOOKUP(VALUE(I1003),'PC Mapping'!A:F,6,),"")</f>
        <v>10514</v>
      </c>
      <c r="AH1003" s="13" t="str">
        <f>VLOOKUP(AG1003,'PC Mapping'!L:M,2,)</f>
        <v>Bolivar Sewer</v>
      </c>
    </row>
    <row r="1004" spans="1:34" x14ac:dyDescent="0.2">
      <c r="A1004" t="s">
        <v>7989</v>
      </c>
      <c r="B1004" t="s">
        <v>7764</v>
      </c>
      <c r="C1004" t="s">
        <v>4519</v>
      </c>
      <c r="D1004" t="s">
        <v>4520</v>
      </c>
      <c r="E1004" s="3">
        <v>45838</v>
      </c>
      <c r="F1004" t="s">
        <v>44</v>
      </c>
      <c r="G1004" t="s">
        <v>3742</v>
      </c>
      <c r="H1004" t="s">
        <v>3722</v>
      </c>
      <c r="I1004" t="s">
        <v>4538</v>
      </c>
      <c r="J1004" t="s">
        <v>4522</v>
      </c>
      <c r="K1004" s="2">
        <v>-5</v>
      </c>
      <c r="L1004" t="s">
        <v>44</v>
      </c>
      <c r="M1004" s="2">
        <v>-5</v>
      </c>
      <c r="N1004" t="s">
        <v>4523</v>
      </c>
      <c r="O1004" t="s">
        <v>4524</v>
      </c>
      <c r="P1004" t="s">
        <v>7961</v>
      </c>
      <c r="Q1004" t="s">
        <v>7992</v>
      </c>
      <c r="R1004" t="s">
        <v>44</v>
      </c>
      <c r="S1004" t="s">
        <v>7084</v>
      </c>
      <c r="T1004" s="3">
        <v>45838</v>
      </c>
      <c r="U1004" s="3">
        <v>45845</v>
      </c>
      <c r="V1004" s="2">
        <v>0</v>
      </c>
      <c r="W1004" t="s">
        <v>44</v>
      </c>
      <c r="X1004" t="s">
        <v>44</v>
      </c>
      <c r="Y1004" t="s">
        <v>7993</v>
      </c>
      <c r="Z1004" t="s">
        <v>1261</v>
      </c>
      <c r="AA1004" t="s">
        <v>4529</v>
      </c>
      <c r="AB1004" t="s">
        <v>4530</v>
      </c>
      <c r="AC1004" t="s">
        <v>89</v>
      </c>
      <c r="AD1004" t="str">
        <f t="shared" si="15"/>
        <v>10-60</v>
      </c>
      <c r="AE1004" t="str">
        <f>VLOOKUP(AD1004,'Main_Sub Desc'!C:D,2,)</f>
        <v>LPC from invoicing</v>
      </c>
      <c r="AF1004" t="str">
        <f>VLOOKUP(VALUE(H1004),'Main_Sub Desc'!F:G,2,)</f>
        <v>Wtr Rev Late Payment</v>
      </c>
      <c r="AG1004">
        <f>IFERROR(VLOOKUP(VALUE(I1004),'PC Mapping'!A:F,6,),"")</f>
        <v>10469</v>
      </c>
      <c r="AH1004" s="13" t="str">
        <f>VLOOKUP(AG1004,'PC Mapping'!L:M,2,)</f>
        <v>Bolivar Water</v>
      </c>
    </row>
    <row r="1005" spans="1:34" x14ac:dyDescent="0.2">
      <c r="A1005" t="s">
        <v>7994</v>
      </c>
      <c r="B1005" t="s">
        <v>7764</v>
      </c>
      <c r="C1005" t="s">
        <v>4519</v>
      </c>
      <c r="D1005" t="s">
        <v>4520</v>
      </c>
      <c r="E1005" s="3">
        <v>45838</v>
      </c>
      <c r="F1005" t="s">
        <v>44</v>
      </c>
      <c r="G1005" t="s">
        <v>3742</v>
      </c>
      <c r="H1005" t="s">
        <v>3716</v>
      </c>
      <c r="I1005" t="s">
        <v>4534</v>
      </c>
      <c r="J1005" t="s">
        <v>4522</v>
      </c>
      <c r="K1005" s="2">
        <v>-5</v>
      </c>
      <c r="L1005" t="s">
        <v>44</v>
      </c>
      <c r="M1005" s="2">
        <v>-5</v>
      </c>
      <c r="N1005" t="s">
        <v>4523</v>
      </c>
      <c r="O1005" t="s">
        <v>4524</v>
      </c>
      <c r="P1005" t="s">
        <v>7961</v>
      </c>
      <c r="Q1005" t="s">
        <v>7995</v>
      </c>
      <c r="R1005" t="s">
        <v>44</v>
      </c>
      <c r="S1005" t="s">
        <v>7084</v>
      </c>
      <c r="T1005" s="3">
        <v>45838</v>
      </c>
      <c r="U1005" s="3">
        <v>45845</v>
      </c>
      <c r="V1005" s="2">
        <v>0</v>
      </c>
      <c r="W1005" t="s">
        <v>44</v>
      </c>
      <c r="X1005" t="s">
        <v>44</v>
      </c>
      <c r="Y1005" t="s">
        <v>7996</v>
      </c>
      <c r="Z1005" t="s">
        <v>1186</v>
      </c>
      <c r="AA1005" t="s">
        <v>4529</v>
      </c>
      <c r="AB1005" t="s">
        <v>4530</v>
      </c>
      <c r="AC1005" t="s">
        <v>89</v>
      </c>
      <c r="AD1005" t="str">
        <f t="shared" si="15"/>
        <v>10-60</v>
      </c>
      <c r="AE1005" t="str">
        <f>VLOOKUP(AD1005,'Main_Sub Desc'!C:D,2,)</f>
        <v>LPC from invoicing</v>
      </c>
      <c r="AF1005" t="str">
        <f>VLOOKUP(VALUE(H1005),'Main_Sub Desc'!F:G,2,)</f>
        <v>Wst Rev Late Payment</v>
      </c>
      <c r="AG1005">
        <f>IFERROR(VLOOKUP(VALUE(I1005),'PC Mapping'!A:F,6,),"")</f>
        <v>10514</v>
      </c>
      <c r="AH1005" s="13" t="str">
        <f>VLOOKUP(AG1005,'PC Mapping'!L:M,2,)</f>
        <v>Bolivar Sewer</v>
      </c>
    </row>
    <row r="1006" spans="1:34" x14ac:dyDescent="0.2">
      <c r="A1006" t="s">
        <v>7994</v>
      </c>
      <c r="B1006" t="s">
        <v>7764</v>
      </c>
      <c r="C1006" t="s">
        <v>4519</v>
      </c>
      <c r="D1006" t="s">
        <v>4520</v>
      </c>
      <c r="E1006" s="3">
        <v>45838</v>
      </c>
      <c r="F1006" t="s">
        <v>44</v>
      </c>
      <c r="G1006" t="s">
        <v>3742</v>
      </c>
      <c r="H1006" t="s">
        <v>3722</v>
      </c>
      <c r="I1006" t="s">
        <v>4538</v>
      </c>
      <c r="J1006" t="s">
        <v>4522</v>
      </c>
      <c r="K1006" s="2">
        <v>-5</v>
      </c>
      <c r="L1006" t="s">
        <v>44</v>
      </c>
      <c r="M1006" s="2">
        <v>-5</v>
      </c>
      <c r="N1006" t="s">
        <v>4523</v>
      </c>
      <c r="O1006" t="s">
        <v>4524</v>
      </c>
      <c r="P1006" t="s">
        <v>7961</v>
      </c>
      <c r="Q1006" t="s">
        <v>7997</v>
      </c>
      <c r="R1006" t="s">
        <v>44</v>
      </c>
      <c r="S1006" t="s">
        <v>7084</v>
      </c>
      <c r="T1006" s="3">
        <v>45838</v>
      </c>
      <c r="U1006" s="3">
        <v>45845</v>
      </c>
      <c r="V1006" s="2">
        <v>0</v>
      </c>
      <c r="W1006" t="s">
        <v>44</v>
      </c>
      <c r="X1006" t="s">
        <v>44</v>
      </c>
      <c r="Y1006" t="s">
        <v>7998</v>
      </c>
      <c r="Z1006" t="s">
        <v>1186</v>
      </c>
      <c r="AA1006" t="s">
        <v>4529</v>
      </c>
      <c r="AB1006" t="s">
        <v>4530</v>
      </c>
      <c r="AC1006" t="s">
        <v>89</v>
      </c>
      <c r="AD1006" t="str">
        <f t="shared" si="15"/>
        <v>10-60</v>
      </c>
      <c r="AE1006" t="str">
        <f>VLOOKUP(AD1006,'Main_Sub Desc'!C:D,2,)</f>
        <v>LPC from invoicing</v>
      </c>
      <c r="AF1006" t="str">
        <f>VLOOKUP(VALUE(H1006),'Main_Sub Desc'!F:G,2,)</f>
        <v>Wtr Rev Late Payment</v>
      </c>
      <c r="AG1006">
        <f>IFERROR(VLOOKUP(VALUE(I1006),'PC Mapping'!A:F,6,),"")</f>
        <v>10469</v>
      </c>
      <c r="AH1006" s="13" t="str">
        <f>VLOOKUP(AG1006,'PC Mapping'!L:M,2,)</f>
        <v>Bolivar Water</v>
      </c>
    </row>
    <row r="1007" spans="1:34" x14ac:dyDescent="0.2">
      <c r="A1007" t="s">
        <v>7999</v>
      </c>
      <c r="B1007" t="s">
        <v>7764</v>
      </c>
      <c r="C1007" t="s">
        <v>4519</v>
      </c>
      <c r="D1007" t="s">
        <v>4520</v>
      </c>
      <c r="E1007" s="3">
        <v>45838</v>
      </c>
      <c r="F1007" t="s">
        <v>44</v>
      </c>
      <c r="G1007" t="s">
        <v>3742</v>
      </c>
      <c r="H1007" t="s">
        <v>3722</v>
      </c>
      <c r="I1007" t="s">
        <v>3752</v>
      </c>
      <c r="J1007" t="s">
        <v>4522</v>
      </c>
      <c r="K1007" s="2">
        <v>-5</v>
      </c>
      <c r="L1007" t="s">
        <v>44</v>
      </c>
      <c r="M1007" s="2">
        <v>-5</v>
      </c>
      <c r="N1007" t="s">
        <v>4523</v>
      </c>
      <c r="O1007" t="s">
        <v>4524</v>
      </c>
      <c r="P1007" t="s">
        <v>5253</v>
      </c>
      <c r="Q1007" t="s">
        <v>8000</v>
      </c>
      <c r="R1007" t="s">
        <v>44</v>
      </c>
      <c r="S1007" t="s">
        <v>7084</v>
      </c>
      <c r="T1007" s="3">
        <v>45838</v>
      </c>
      <c r="U1007" s="3">
        <v>45845</v>
      </c>
      <c r="V1007" s="2">
        <v>0</v>
      </c>
      <c r="W1007" t="s">
        <v>44</v>
      </c>
      <c r="X1007" t="s">
        <v>44</v>
      </c>
      <c r="Y1007" t="s">
        <v>5255</v>
      </c>
      <c r="Z1007" t="s">
        <v>5256</v>
      </c>
      <c r="AA1007" t="s">
        <v>4529</v>
      </c>
      <c r="AB1007" t="s">
        <v>4530</v>
      </c>
      <c r="AC1007" t="s">
        <v>89</v>
      </c>
      <c r="AD1007" t="str">
        <f t="shared" si="15"/>
        <v>10-60</v>
      </c>
      <c r="AE1007" t="str">
        <f>VLOOKUP(AD1007,'Main_Sub Desc'!C:D,2,)</f>
        <v>LPC from invoicing</v>
      </c>
      <c r="AF1007" t="str">
        <f>VLOOKUP(VALUE(H1007),'Main_Sub Desc'!F:G,2,)</f>
        <v>Wtr Rev Late Payment</v>
      </c>
      <c r="AG1007">
        <f>IFERROR(VLOOKUP(VALUE(I1007),'PC Mapping'!A:F,6,),"")</f>
        <v>10719</v>
      </c>
      <c r="AH1007" s="13" t="str">
        <f>VLOOKUP(AG1007,'PC Mapping'!L:M,2,)</f>
        <v>All Other Water</v>
      </c>
    </row>
    <row r="1008" spans="1:34" x14ac:dyDescent="0.2">
      <c r="A1008" t="s">
        <v>8001</v>
      </c>
      <c r="B1008" t="s">
        <v>7764</v>
      </c>
      <c r="C1008" t="s">
        <v>4519</v>
      </c>
      <c r="D1008" t="s">
        <v>4520</v>
      </c>
      <c r="E1008" s="3">
        <v>45838</v>
      </c>
      <c r="F1008" t="s">
        <v>44</v>
      </c>
      <c r="G1008" t="s">
        <v>3742</v>
      </c>
      <c r="H1008" t="s">
        <v>3722</v>
      </c>
      <c r="I1008" t="s">
        <v>3752</v>
      </c>
      <c r="J1008" t="s">
        <v>4522</v>
      </c>
      <c r="K1008" s="2">
        <v>-5</v>
      </c>
      <c r="L1008" t="s">
        <v>44</v>
      </c>
      <c r="M1008" s="2">
        <v>-5</v>
      </c>
      <c r="N1008" t="s">
        <v>4523</v>
      </c>
      <c r="O1008" t="s">
        <v>4524</v>
      </c>
      <c r="P1008" t="s">
        <v>5253</v>
      </c>
      <c r="Q1008" t="s">
        <v>8002</v>
      </c>
      <c r="R1008" t="s">
        <v>44</v>
      </c>
      <c r="S1008" t="s">
        <v>7084</v>
      </c>
      <c r="T1008" s="3">
        <v>45838</v>
      </c>
      <c r="U1008" s="3">
        <v>45845</v>
      </c>
      <c r="V1008" s="2">
        <v>0</v>
      </c>
      <c r="W1008" t="s">
        <v>44</v>
      </c>
      <c r="X1008" t="s">
        <v>44</v>
      </c>
      <c r="Y1008" t="s">
        <v>5255</v>
      </c>
      <c r="Z1008" t="s">
        <v>5256</v>
      </c>
      <c r="AA1008" t="s">
        <v>4529</v>
      </c>
      <c r="AB1008" t="s">
        <v>4530</v>
      </c>
      <c r="AC1008" t="s">
        <v>89</v>
      </c>
      <c r="AD1008" t="str">
        <f t="shared" si="15"/>
        <v>10-60</v>
      </c>
      <c r="AE1008" t="str">
        <f>VLOOKUP(AD1008,'Main_Sub Desc'!C:D,2,)</f>
        <v>LPC from invoicing</v>
      </c>
      <c r="AF1008" t="str">
        <f>VLOOKUP(VALUE(H1008),'Main_Sub Desc'!F:G,2,)</f>
        <v>Wtr Rev Late Payment</v>
      </c>
      <c r="AG1008">
        <f>IFERROR(VLOOKUP(VALUE(I1008),'PC Mapping'!A:F,6,),"")</f>
        <v>10719</v>
      </c>
      <c r="AH1008" s="13" t="str">
        <f>VLOOKUP(AG1008,'PC Mapping'!L:M,2,)</f>
        <v>All Other Water</v>
      </c>
    </row>
    <row r="1009" spans="1:34" x14ac:dyDescent="0.2">
      <c r="A1009" t="s">
        <v>8003</v>
      </c>
      <c r="B1009" t="s">
        <v>7764</v>
      </c>
      <c r="C1009" t="s">
        <v>4519</v>
      </c>
      <c r="D1009" t="s">
        <v>4520</v>
      </c>
      <c r="E1009" s="3">
        <v>45838</v>
      </c>
      <c r="F1009" t="s">
        <v>44</v>
      </c>
      <c r="G1009" t="s">
        <v>3742</v>
      </c>
      <c r="H1009" t="s">
        <v>3722</v>
      </c>
      <c r="I1009" t="s">
        <v>3752</v>
      </c>
      <c r="J1009" t="s">
        <v>4522</v>
      </c>
      <c r="K1009" s="2">
        <v>-5</v>
      </c>
      <c r="L1009" t="s">
        <v>44</v>
      </c>
      <c r="M1009" s="2">
        <v>-5</v>
      </c>
      <c r="N1009" t="s">
        <v>4523</v>
      </c>
      <c r="O1009" t="s">
        <v>4524</v>
      </c>
      <c r="P1009" t="s">
        <v>5253</v>
      </c>
      <c r="Q1009" t="s">
        <v>8004</v>
      </c>
      <c r="R1009" t="s">
        <v>44</v>
      </c>
      <c r="S1009" t="s">
        <v>7084</v>
      </c>
      <c r="T1009" s="3">
        <v>45838</v>
      </c>
      <c r="U1009" s="3">
        <v>45845</v>
      </c>
      <c r="V1009" s="2">
        <v>0</v>
      </c>
      <c r="W1009" t="s">
        <v>44</v>
      </c>
      <c r="X1009" t="s">
        <v>44</v>
      </c>
      <c r="Y1009" t="s">
        <v>5255</v>
      </c>
      <c r="Z1009" t="s">
        <v>5256</v>
      </c>
      <c r="AA1009" t="s">
        <v>4529</v>
      </c>
      <c r="AB1009" t="s">
        <v>4530</v>
      </c>
      <c r="AC1009" t="s">
        <v>89</v>
      </c>
      <c r="AD1009" t="str">
        <f t="shared" si="15"/>
        <v>10-60</v>
      </c>
      <c r="AE1009" t="str">
        <f>VLOOKUP(AD1009,'Main_Sub Desc'!C:D,2,)</f>
        <v>LPC from invoicing</v>
      </c>
      <c r="AF1009" t="str">
        <f>VLOOKUP(VALUE(H1009),'Main_Sub Desc'!F:G,2,)</f>
        <v>Wtr Rev Late Payment</v>
      </c>
      <c r="AG1009">
        <f>IFERROR(VLOOKUP(VALUE(I1009),'PC Mapping'!A:F,6,),"")</f>
        <v>10719</v>
      </c>
      <c r="AH1009" s="13" t="str">
        <f>VLOOKUP(AG1009,'PC Mapping'!L:M,2,)</f>
        <v>All Other Water</v>
      </c>
    </row>
    <row r="1010" spans="1:34" x14ac:dyDescent="0.2">
      <c r="A1010" t="s">
        <v>8005</v>
      </c>
      <c r="B1010" t="s">
        <v>7764</v>
      </c>
      <c r="C1010" t="s">
        <v>4519</v>
      </c>
      <c r="D1010" t="s">
        <v>4520</v>
      </c>
      <c r="E1010" s="3">
        <v>45838</v>
      </c>
      <c r="F1010" t="s">
        <v>44</v>
      </c>
      <c r="G1010" t="s">
        <v>3742</v>
      </c>
      <c r="H1010" t="s">
        <v>3722</v>
      </c>
      <c r="I1010" t="s">
        <v>3752</v>
      </c>
      <c r="J1010" t="s">
        <v>4522</v>
      </c>
      <c r="K1010" s="2">
        <v>-5.17</v>
      </c>
      <c r="L1010" t="s">
        <v>44</v>
      </c>
      <c r="M1010" s="2">
        <v>-5.17</v>
      </c>
      <c r="N1010" t="s">
        <v>4523</v>
      </c>
      <c r="O1010" t="s">
        <v>4524</v>
      </c>
      <c r="P1010" t="s">
        <v>8006</v>
      </c>
      <c r="Q1010" t="s">
        <v>8007</v>
      </c>
      <c r="R1010" t="s">
        <v>44</v>
      </c>
      <c r="S1010" t="s">
        <v>7084</v>
      </c>
      <c r="T1010" s="3">
        <v>45838</v>
      </c>
      <c r="U1010" s="3">
        <v>45845</v>
      </c>
      <c r="V1010" s="2">
        <v>0</v>
      </c>
      <c r="W1010" t="s">
        <v>44</v>
      </c>
      <c r="X1010" t="s">
        <v>44</v>
      </c>
      <c r="Y1010" t="s">
        <v>8008</v>
      </c>
      <c r="Z1010" t="s">
        <v>8009</v>
      </c>
      <c r="AA1010" t="s">
        <v>4529</v>
      </c>
      <c r="AB1010" t="s">
        <v>4530</v>
      </c>
      <c r="AC1010" t="s">
        <v>99</v>
      </c>
      <c r="AD1010" t="str">
        <f t="shared" si="15"/>
        <v>10-60</v>
      </c>
      <c r="AE1010" t="str">
        <f>VLOOKUP(AD1010,'Main_Sub Desc'!C:D,2,)</f>
        <v>LPC from invoicing</v>
      </c>
      <c r="AF1010" t="str">
        <f>VLOOKUP(VALUE(H1010),'Main_Sub Desc'!F:G,2,)</f>
        <v>Wtr Rev Late Payment</v>
      </c>
      <c r="AG1010">
        <f>IFERROR(VLOOKUP(VALUE(I1010),'PC Mapping'!A:F,6,),"")</f>
        <v>10719</v>
      </c>
      <c r="AH1010" s="13" t="str">
        <f>VLOOKUP(AG1010,'PC Mapping'!L:M,2,)</f>
        <v>All Other Water</v>
      </c>
    </row>
    <row r="1011" spans="1:34" x14ac:dyDescent="0.2">
      <c r="A1011" t="s">
        <v>8010</v>
      </c>
      <c r="B1011" t="s">
        <v>7764</v>
      </c>
      <c r="C1011" t="s">
        <v>4519</v>
      </c>
      <c r="D1011" t="s">
        <v>4520</v>
      </c>
      <c r="E1011" s="3">
        <v>45838</v>
      </c>
      <c r="F1011" t="s">
        <v>44</v>
      </c>
      <c r="G1011" t="s">
        <v>3742</v>
      </c>
      <c r="H1011" t="s">
        <v>3722</v>
      </c>
      <c r="I1011" t="s">
        <v>3752</v>
      </c>
      <c r="J1011" t="s">
        <v>4522</v>
      </c>
      <c r="K1011" s="2">
        <v>-20.61</v>
      </c>
      <c r="L1011" t="s">
        <v>44</v>
      </c>
      <c r="M1011" s="2">
        <v>-20.61</v>
      </c>
      <c r="N1011" t="s">
        <v>4523</v>
      </c>
      <c r="O1011" t="s">
        <v>4524</v>
      </c>
      <c r="P1011" t="s">
        <v>8011</v>
      </c>
      <c r="Q1011" t="s">
        <v>8012</v>
      </c>
      <c r="R1011" t="s">
        <v>44</v>
      </c>
      <c r="S1011" t="s">
        <v>7084</v>
      </c>
      <c r="T1011" s="3">
        <v>45838</v>
      </c>
      <c r="U1011" s="3">
        <v>45845</v>
      </c>
      <c r="V1011" s="2">
        <v>0</v>
      </c>
      <c r="W1011" t="s">
        <v>44</v>
      </c>
      <c r="X1011" t="s">
        <v>44</v>
      </c>
      <c r="Y1011" t="s">
        <v>8013</v>
      </c>
      <c r="Z1011" t="s">
        <v>2782</v>
      </c>
      <c r="AA1011" t="s">
        <v>4529</v>
      </c>
      <c r="AB1011" t="s">
        <v>4530</v>
      </c>
      <c r="AC1011" t="s">
        <v>89</v>
      </c>
      <c r="AD1011" t="str">
        <f t="shared" si="15"/>
        <v>10-60</v>
      </c>
      <c r="AE1011" t="str">
        <f>VLOOKUP(AD1011,'Main_Sub Desc'!C:D,2,)</f>
        <v>LPC from invoicing</v>
      </c>
      <c r="AF1011" t="str">
        <f>VLOOKUP(VALUE(H1011),'Main_Sub Desc'!F:G,2,)</f>
        <v>Wtr Rev Late Payment</v>
      </c>
      <c r="AG1011">
        <f>IFERROR(VLOOKUP(VALUE(I1011),'PC Mapping'!A:F,6,),"")</f>
        <v>10719</v>
      </c>
      <c r="AH1011" s="13" t="str">
        <f>VLOOKUP(AG1011,'PC Mapping'!L:M,2,)</f>
        <v>All Other Water</v>
      </c>
    </row>
    <row r="1012" spans="1:34" x14ac:dyDescent="0.2">
      <c r="A1012" t="s">
        <v>8014</v>
      </c>
      <c r="B1012" t="s">
        <v>7764</v>
      </c>
      <c r="C1012" t="s">
        <v>4519</v>
      </c>
      <c r="D1012" t="s">
        <v>4520</v>
      </c>
      <c r="E1012" s="3">
        <v>45838</v>
      </c>
      <c r="F1012" t="s">
        <v>44</v>
      </c>
      <c r="G1012" t="s">
        <v>3742</v>
      </c>
      <c r="H1012" t="s">
        <v>3722</v>
      </c>
      <c r="I1012" t="s">
        <v>3752</v>
      </c>
      <c r="J1012" t="s">
        <v>4522</v>
      </c>
      <c r="K1012" s="2">
        <v>-6.02</v>
      </c>
      <c r="L1012" t="s">
        <v>44</v>
      </c>
      <c r="M1012" s="2">
        <v>-6.02</v>
      </c>
      <c r="N1012" t="s">
        <v>4523</v>
      </c>
      <c r="O1012" t="s">
        <v>4524</v>
      </c>
      <c r="P1012" t="s">
        <v>8015</v>
      </c>
      <c r="Q1012" t="s">
        <v>8016</v>
      </c>
      <c r="R1012" t="s">
        <v>44</v>
      </c>
      <c r="S1012" t="s">
        <v>7084</v>
      </c>
      <c r="T1012" s="3">
        <v>45838</v>
      </c>
      <c r="U1012" s="3">
        <v>45845</v>
      </c>
      <c r="V1012" s="2">
        <v>0</v>
      </c>
      <c r="W1012" t="s">
        <v>44</v>
      </c>
      <c r="X1012" t="s">
        <v>44</v>
      </c>
      <c r="Y1012" t="s">
        <v>8017</v>
      </c>
      <c r="Z1012" t="s">
        <v>8018</v>
      </c>
      <c r="AA1012" t="s">
        <v>4529</v>
      </c>
      <c r="AB1012" t="s">
        <v>4530</v>
      </c>
      <c r="AC1012" t="s">
        <v>89</v>
      </c>
      <c r="AD1012" t="str">
        <f t="shared" si="15"/>
        <v>10-60</v>
      </c>
      <c r="AE1012" t="str">
        <f>VLOOKUP(AD1012,'Main_Sub Desc'!C:D,2,)</f>
        <v>LPC from invoicing</v>
      </c>
      <c r="AF1012" t="str">
        <f>VLOOKUP(VALUE(H1012),'Main_Sub Desc'!F:G,2,)</f>
        <v>Wtr Rev Late Payment</v>
      </c>
      <c r="AG1012">
        <f>IFERROR(VLOOKUP(VALUE(I1012),'PC Mapping'!A:F,6,),"")</f>
        <v>10719</v>
      </c>
      <c r="AH1012" s="13" t="str">
        <f>VLOOKUP(AG1012,'PC Mapping'!L:M,2,)</f>
        <v>All Other Water</v>
      </c>
    </row>
    <row r="1013" spans="1:34" x14ac:dyDescent="0.2">
      <c r="A1013" t="s">
        <v>8019</v>
      </c>
      <c r="B1013" t="s">
        <v>7764</v>
      </c>
      <c r="C1013" t="s">
        <v>4519</v>
      </c>
      <c r="D1013" t="s">
        <v>4520</v>
      </c>
      <c r="E1013" s="3">
        <v>45838</v>
      </c>
      <c r="F1013" t="s">
        <v>44</v>
      </c>
      <c r="G1013" t="s">
        <v>3742</v>
      </c>
      <c r="H1013" t="s">
        <v>3722</v>
      </c>
      <c r="I1013" t="s">
        <v>3752</v>
      </c>
      <c r="J1013" t="s">
        <v>4522</v>
      </c>
      <c r="K1013" s="2">
        <v>-6.12</v>
      </c>
      <c r="L1013" t="s">
        <v>44</v>
      </c>
      <c r="M1013" s="2">
        <v>-6.12</v>
      </c>
      <c r="N1013" t="s">
        <v>4523</v>
      </c>
      <c r="O1013" t="s">
        <v>4524</v>
      </c>
      <c r="P1013" t="s">
        <v>8020</v>
      </c>
      <c r="Q1013" t="s">
        <v>8021</v>
      </c>
      <c r="R1013" t="s">
        <v>44</v>
      </c>
      <c r="S1013" t="s">
        <v>7084</v>
      </c>
      <c r="T1013" s="3">
        <v>45838</v>
      </c>
      <c r="U1013" s="3">
        <v>45845</v>
      </c>
      <c r="V1013" s="2">
        <v>0</v>
      </c>
      <c r="W1013" t="s">
        <v>44</v>
      </c>
      <c r="X1013" t="s">
        <v>44</v>
      </c>
      <c r="Y1013" t="s">
        <v>8022</v>
      </c>
      <c r="Z1013" t="s">
        <v>8023</v>
      </c>
      <c r="AA1013" t="s">
        <v>4529</v>
      </c>
      <c r="AB1013" t="s">
        <v>4530</v>
      </c>
      <c r="AC1013" t="s">
        <v>89</v>
      </c>
      <c r="AD1013" t="str">
        <f t="shared" si="15"/>
        <v>10-60</v>
      </c>
      <c r="AE1013" t="str">
        <f>VLOOKUP(AD1013,'Main_Sub Desc'!C:D,2,)</f>
        <v>LPC from invoicing</v>
      </c>
      <c r="AF1013" t="str">
        <f>VLOOKUP(VALUE(H1013),'Main_Sub Desc'!F:G,2,)</f>
        <v>Wtr Rev Late Payment</v>
      </c>
      <c r="AG1013">
        <f>IFERROR(VLOOKUP(VALUE(I1013),'PC Mapping'!A:F,6,),"")</f>
        <v>10719</v>
      </c>
      <c r="AH1013" s="13" t="str">
        <f>VLOOKUP(AG1013,'PC Mapping'!L:M,2,)</f>
        <v>All Other Water</v>
      </c>
    </row>
    <row r="1014" spans="1:34" x14ac:dyDescent="0.2">
      <c r="A1014" t="s">
        <v>8024</v>
      </c>
      <c r="B1014" t="s">
        <v>7764</v>
      </c>
      <c r="C1014" t="s">
        <v>4519</v>
      </c>
      <c r="D1014" t="s">
        <v>4520</v>
      </c>
      <c r="E1014" s="3">
        <v>45838</v>
      </c>
      <c r="F1014" t="s">
        <v>44</v>
      </c>
      <c r="G1014" t="s">
        <v>3742</v>
      </c>
      <c r="H1014" t="s">
        <v>3722</v>
      </c>
      <c r="I1014" t="s">
        <v>3752</v>
      </c>
      <c r="J1014" t="s">
        <v>4522</v>
      </c>
      <c r="K1014" s="2">
        <v>-5</v>
      </c>
      <c r="L1014" t="s">
        <v>44</v>
      </c>
      <c r="M1014" s="2">
        <v>-5</v>
      </c>
      <c r="N1014" t="s">
        <v>4523</v>
      </c>
      <c r="O1014" t="s">
        <v>4524</v>
      </c>
      <c r="P1014" t="s">
        <v>8020</v>
      </c>
      <c r="Q1014" t="s">
        <v>8025</v>
      </c>
      <c r="R1014" t="s">
        <v>44</v>
      </c>
      <c r="S1014" t="s">
        <v>7084</v>
      </c>
      <c r="T1014" s="3">
        <v>45838</v>
      </c>
      <c r="U1014" s="3">
        <v>45845</v>
      </c>
      <c r="V1014" s="2">
        <v>0</v>
      </c>
      <c r="W1014" t="s">
        <v>44</v>
      </c>
      <c r="X1014" t="s">
        <v>44</v>
      </c>
      <c r="Y1014" t="s">
        <v>8026</v>
      </c>
      <c r="Z1014" t="s">
        <v>8027</v>
      </c>
      <c r="AA1014" t="s">
        <v>4529</v>
      </c>
      <c r="AB1014" t="s">
        <v>4530</v>
      </c>
      <c r="AC1014" t="s">
        <v>89</v>
      </c>
      <c r="AD1014" t="str">
        <f t="shared" si="15"/>
        <v>10-60</v>
      </c>
      <c r="AE1014" t="str">
        <f>VLOOKUP(AD1014,'Main_Sub Desc'!C:D,2,)</f>
        <v>LPC from invoicing</v>
      </c>
      <c r="AF1014" t="str">
        <f>VLOOKUP(VALUE(H1014),'Main_Sub Desc'!F:G,2,)</f>
        <v>Wtr Rev Late Payment</v>
      </c>
      <c r="AG1014">
        <f>IFERROR(VLOOKUP(VALUE(I1014),'PC Mapping'!A:F,6,),"")</f>
        <v>10719</v>
      </c>
      <c r="AH1014" s="13" t="str">
        <f>VLOOKUP(AG1014,'PC Mapping'!L:M,2,)</f>
        <v>All Other Water</v>
      </c>
    </row>
    <row r="1015" spans="1:34" x14ac:dyDescent="0.2">
      <c r="A1015" t="s">
        <v>8028</v>
      </c>
      <c r="B1015" t="s">
        <v>7764</v>
      </c>
      <c r="C1015" t="s">
        <v>4519</v>
      </c>
      <c r="D1015" t="s">
        <v>4520</v>
      </c>
      <c r="E1015" s="3">
        <v>45838</v>
      </c>
      <c r="F1015" t="s">
        <v>44</v>
      </c>
      <c r="G1015" t="s">
        <v>3742</v>
      </c>
      <c r="H1015" t="s">
        <v>3722</v>
      </c>
      <c r="I1015" t="s">
        <v>3752</v>
      </c>
      <c r="J1015" t="s">
        <v>4522</v>
      </c>
      <c r="K1015" s="2">
        <v>-5</v>
      </c>
      <c r="L1015" t="s">
        <v>44</v>
      </c>
      <c r="M1015" s="2">
        <v>-5</v>
      </c>
      <c r="N1015" t="s">
        <v>4523</v>
      </c>
      <c r="O1015" t="s">
        <v>4524</v>
      </c>
      <c r="P1015" t="s">
        <v>8029</v>
      </c>
      <c r="Q1015" t="s">
        <v>8030</v>
      </c>
      <c r="R1015" t="s">
        <v>44</v>
      </c>
      <c r="S1015" t="s">
        <v>7084</v>
      </c>
      <c r="T1015" s="3">
        <v>45838</v>
      </c>
      <c r="U1015" s="3">
        <v>45845</v>
      </c>
      <c r="V1015" s="2">
        <v>0</v>
      </c>
      <c r="W1015" t="s">
        <v>44</v>
      </c>
      <c r="X1015" t="s">
        <v>44</v>
      </c>
      <c r="Y1015" t="s">
        <v>8031</v>
      </c>
      <c r="Z1015" t="s">
        <v>2596</v>
      </c>
      <c r="AA1015" t="s">
        <v>4529</v>
      </c>
      <c r="AB1015" t="s">
        <v>4530</v>
      </c>
      <c r="AC1015" t="s">
        <v>89</v>
      </c>
      <c r="AD1015" t="str">
        <f t="shared" si="15"/>
        <v>10-60</v>
      </c>
      <c r="AE1015" t="str">
        <f>VLOOKUP(AD1015,'Main_Sub Desc'!C:D,2,)</f>
        <v>LPC from invoicing</v>
      </c>
      <c r="AF1015" t="str">
        <f>VLOOKUP(VALUE(H1015),'Main_Sub Desc'!F:G,2,)</f>
        <v>Wtr Rev Late Payment</v>
      </c>
      <c r="AG1015">
        <f>IFERROR(VLOOKUP(VALUE(I1015),'PC Mapping'!A:F,6,),"")</f>
        <v>10719</v>
      </c>
      <c r="AH1015" s="13" t="str">
        <f>VLOOKUP(AG1015,'PC Mapping'!L:M,2,)</f>
        <v>All Other Water</v>
      </c>
    </row>
    <row r="1016" spans="1:34" x14ac:dyDescent="0.2">
      <c r="A1016" t="s">
        <v>8032</v>
      </c>
      <c r="B1016" t="s">
        <v>7764</v>
      </c>
      <c r="C1016" t="s">
        <v>4519</v>
      </c>
      <c r="D1016" t="s">
        <v>4520</v>
      </c>
      <c r="E1016" s="3">
        <v>45838</v>
      </c>
      <c r="F1016" t="s">
        <v>44</v>
      </c>
      <c r="G1016" t="s">
        <v>3742</v>
      </c>
      <c r="H1016" t="s">
        <v>3722</v>
      </c>
      <c r="I1016" t="s">
        <v>4538</v>
      </c>
      <c r="J1016" t="s">
        <v>4522</v>
      </c>
      <c r="K1016" s="2">
        <v>-5</v>
      </c>
      <c r="L1016" t="s">
        <v>44</v>
      </c>
      <c r="M1016" s="2">
        <v>-5</v>
      </c>
      <c r="N1016" t="s">
        <v>4523</v>
      </c>
      <c r="O1016" t="s">
        <v>4524</v>
      </c>
      <c r="P1016" t="s">
        <v>7881</v>
      </c>
      <c r="Q1016" t="s">
        <v>8033</v>
      </c>
      <c r="R1016" t="s">
        <v>44</v>
      </c>
      <c r="S1016" t="s">
        <v>7084</v>
      </c>
      <c r="T1016" s="3">
        <v>45838</v>
      </c>
      <c r="U1016" s="3">
        <v>45845</v>
      </c>
      <c r="V1016" s="2">
        <v>0</v>
      </c>
      <c r="W1016" t="s">
        <v>44</v>
      </c>
      <c r="X1016" t="s">
        <v>44</v>
      </c>
      <c r="Y1016" t="s">
        <v>8034</v>
      </c>
      <c r="Z1016" t="s">
        <v>334</v>
      </c>
      <c r="AA1016" t="s">
        <v>4529</v>
      </c>
      <c r="AB1016" t="s">
        <v>4530</v>
      </c>
      <c r="AC1016" t="s">
        <v>89</v>
      </c>
      <c r="AD1016" t="str">
        <f t="shared" si="15"/>
        <v>10-60</v>
      </c>
      <c r="AE1016" t="str">
        <f>VLOOKUP(AD1016,'Main_Sub Desc'!C:D,2,)</f>
        <v>LPC from invoicing</v>
      </c>
      <c r="AF1016" t="str">
        <f>VLOOKUP(VALUE(H1016),'Main_Sub Desc'!F:G,2,)</f>
        <v>Wtr Rev Late Payment</v>
      </c>
      <c r="AG1016">
        <f>IFERROR(VLOOKUP(VALUE(I1016),'PC Mapping'!A:F,6,),"")</f>
        <v>10469</v>
      </c>
      <c r="AH1016" s="13" t="str">
        <f>VLOOKUP(AG1016,'PC Mapping'!L:M,2,)</f>
        <v>Bolivar Water</v>
      </c>
    </row>
    <row r="1017" spans="1:34" x14ac:dyDescent="0.2">
      <c r="A1017" t="s">
        <v>8032</v>
      </c>
      <c r="B1017" t="s">
        <v>7764</v>
      </c>
      <c r="C1017" t="s">
        <v>4519</v>
      </c>
      <c r="D1017" t="s">
        <v>4520</v>
      </c>
      <c r="E1017" s="3">
        <v>45838</v>
      </c>
      <c r="F1017" t="s">
        <v>44</v>
      </c>
      <c r="G1017" t="s">
        <v>3742</v>
      </c>
      <c r="H1017" t="s">
        <v>3716</v>
      </c>
      <c r="I1017" t="s">
        <v>4534</v>
      </c>
      <c r="J1017" t="s">
        <v>4522</v>
      </c>
      <c r="K1017" s="2">
        <v>-5</v>
      </c>
      <c r="L1017" t="s">
        <v>44</v>
      </c>
      <c r="M1017" s="2">
        <v>-5</v>
      </c>
      <c r="N1017" t="s">
        <v>4523</v>
      </c>
      <c r="O1017" t="s">
        <v>4524</v>
      </c>
      <c r="P1017" t="s">
        <v>7881</v>
      </c>
      <c r="Q1017" t="s">
        <v>8035</v>
      </c>
      <c r="R1017" t="s">
        <v>44</v>
      </c>
      <c r="S1017" t="s">
        <v>7084</v>
      </c>
      <c r="T1017" s="3">
        <v>45838</v>
      </c>
      <c r="U1017" s="3">
        <v>45845</v>
      </c>
      <c r="V1017" s="2">
        <v>0</v>
      </c>
      <c r="W1017" t="s">
        <v>44</v>
      </c>
      <c r="X1017" t="s">
        <v>44</v>
      </c>
      <c r="Y1017" t="s">
        <v>8036</v>
      </c>
      <c r="Z1017" t="s">
        <v>334</v>
      </c>
      <c r="AA1017" t="s">
        <v>4529</v>
      </c>
      <c r="AB1017" t="s">
        <v>4530</v>
      </c>
      <c r="AC1017" t="s">
        <v>89</v>
      </c>
      <c r="AD1017" t="str">
        <f t="shared" si="15"/>
        <v>10-60</v>
      </c>
      <c r="AE1017" t="str">
        <f>VLOOKUP(AD1017,'Main_Sub Desc'!C:D,2,)</f>
        <v>LPC from invoicing</v>
      </c>
      <c r="AF1017" t="str">
        <f>VLOOKUP(VALUE(H1017),'Main_Sub Desc'!F:G,2,)</f>
        <v>Wst Rev Late Payment</v>
      </c>
      <c r="AG1017">
        <f>IFERROR(VLOOKUP(VALUE(I1017),'PC Mapping'!A:F,6,),"")</f>
        <v>10514</v>
      </c>
      <c r="AH1017" s="13" t="str">
        <f>VLOOKUP(AG1017,'PC Mapping'!L:M,2,)</f>
        <v>Bolivar Sewer</v>
      </c>
    </row>
    <row r="1018" spans="1:34" x14ac:dyDescent="0.2">
      <c r="A1018" t="s">
        <v>8037</v>
      </c>
      <c r="B1018" t="s">
        <v>7764</v>
      </c>
      <c r="C1018" t="s">
        <v>4519</v>
      </c>
      <c r="D1018" t="s">
        <v>4520</v>
      </c>
      <c r="E1018" s="3">
        <v>45838</v>
      </c>
      <c r="F1018" t="s">
        <v>44</v>
      </c>
      <c r="G1018" t="s">
        <v>3742</v>
      </c>
      <c r="H1018" t="s">
        <v>3716</v>
      </c>
      <c r="I1018" t="s">
        <v>4534</v>
      </c>
      <c r="J1018" t="s">
        <v>4522</v>
      </c>
      <c r="K1018" s="2">
        <v>-5</v>
      </c>
      <c r="L1018" t="s">
        <v>44</v>
      </c>
      <c r="M1018" s="2">
        <v>-5</v>
      </c>
      <c r="N1018" t="s">
        <v>4523</v>
      </c>
      <c r="O1018" t="s">
        <v>4524</v>
      </c>
      <c r="P1018" t="s">
        <v>7881</v>
      </c>
      <c r="Q1018" t="s">
        <v>8038</v>
      </c>
      <c r="R1018" t="s">
        <v>44</v>
      </c>
      <c r="S1018" t="s">
        <v>7084</v>
      </c>
      <c r="T1018" s="3">
        <v>45838</v>
      </c>
      <c r="U1018" s="3">
        <v>45845</v>
      </c>
      <c r="V1018" s="2">
        <v>0</v>
      </c>
      <c r="W1018" t="s">
        <v>44</v>
      </c>
      <c r="X1018" t="s">
        <v>44</v>
      </c>
      <c r="Y1018" t="s">
        <v>8039</v>
      </c>
      <c r="Z1018" t="s">
        <v>549</v>
      </c>
      <c r="AA1018" t="s">
        <v>4529</v>
      </c>
      <c r="AB1018" t="s">
        <v>4530</v>
      </c>
      <c r="AC1018" t="s">
        <v>89</v>
      </c>
      <c r="AD1018" t="str">
        <f t="shared" si="15"/>
        <v>10-60</v>
      </c>
      <c r="AE1018" t="str">
        <f>VLOOKUP(AD1018,'Main_Sub Desc'!C:D,2,)</f>
        <v>LPC from invoicing</v>
      </c>
      <c r="AF1018" t="str">
        <f>VLOOKUP(VALUE(H1018),'Main_Sub Desc'!F:G,2,)</f>
        <v>Wst Rev Late Payment</v>
      </c>
      <c r="AG1018">
        <f>IFERROR(VLOOKUP(VALUE(I1018),'PC Mapping'!A:F,6,),"")</f>
        <v>10514</v>
      </c>
      <c r="AH1018" s="13" t="str">
        <f>VLOOKUP(AG1018,'PC Mapping'!L:M,2,)</f>
        <v>Bolivar Sewer</v>
      </c>
    </row>
    <row r="1019" spans="1:34" x14ac:dyDescent="0.2">
      <c r="A1019" t="s">
        <v>8037</v>
      </c>
      <c r="B1019" t="s">
        <v>7764</v>
      </c>
      <c r="C1019" t="s">
        <v>4519</v>
      </c>
      <c r="D1019" t="s">
        <v>4520</v>
      </c>
      <c r="E1019" s="3">
        <v>45838</v>
      </c>
      <c r="F1019" t="s">
        <v>44</v>
      </c>
      <c r="G1019" t="s">
        <v>3742</v>
      </c>
      <c r="H1019" t="s">
        <v>3722</v>
      </c>
      <c r="I1019" t="s">
        <v>4538</v>
      </c>
      <c r="J1019" t="s">
        <v>4522</v>
      </c>
      <c r="K1019" s="2">
        <v>-5</v>
      </c>
      <c r="L1019" t="s">
        <v>44</v>
      </c>
      <c r="M1019" s="2">
        <v>-5</v>
      </c>
      <c r="N1019" t="s">
        <v>4523</v>
      </c>
      <c r="O1019" t="s">
        <v>4524</v>
      </c>
      <c r="P1019" t="s">
        <v>7881</v>
      </c>
      <c r="Q1019" t="s">
        <v>8040</v>
      </c>
      <c r="R1019" t="s">
        <v>44</v>
      </c>
      <c r="S1019" t="s">
        <v>7084</v>
      </c>
      <c r="T1019" s="3">
        <v>45838</v>
      </c>
      <c r="U1019" s="3">
        <v>45845</v>
      </c>
      <c r="V1019" s="2">
        <v>0</v>
      </c>
      <c r="W1019" t="s">
        <v>44</v>
      </c>
      <c r="X1019" t="s">
        <v>44</v>
      </c>
      <c r="Y1019" t="s">
        <v>8041</v>
      </c>
      <c r="Z1019" t="s">
        <v>549</v>
      </c>
      <c r="AA1019" t="s">
        <v>4529</v>
      </c>
      <c r="AB1019" t="s">
        <v>4530</v>
      </c>
      <c r="AC1019" t="s">
        <v>89</v>
      </c>
      <c r="AD1019" t="str">
        <f t="shared" si="15"/>
        <v>10-60</v>
      </c>
      <c r="AE1019" t="str">
        <f>VLOOKUP(AD1019,'Main_Sub Desc'!C:D,2,)</f>
        <v>LPC from invoicing</v>
      </c>
      <c r="AF1019" t="str">
        <f>VLOOKUP(VALUE(H1019),'Main_Sub Desc'!F:G,2,)</f>
        <v>Wtr Rev Late Payment</v>
      </c>
      <c r="AG1019">
        <f>IFERROR(VLOOKUP(VALUE(I1019),'PC Mapping'!A:F,6,),"")</f>
        <v>10469</v>
      </c>
      <c r="AH1019" s="13" t="str">
        <f>VLOOKUP(AG1019,'PC Mapping'!L:M,2,)</f>
        <v>Bolivar Water</v>
      </c>
    </row>
    <row r="1020" spans="1:34" x14ac:dyDescent="0.2">
      <c r="A1020" t="s">
        <v>8042</v>
      </c>
      <c r="B1020" t="s">
        <v>7764</v>
      </c>
      <c r="C1020" t="s">
        <v>4519</v>
      </c>
      <c r="D1020" t="s">
        <v>4520</v>
      </c>
      <c r="E1020" s="3">
        <v>45838</v>
      </c>
      <c r="F1020" t="s">
        <v>44</v>
      </c>
      <c r="G1020" t="s">
        <v>3742</v>
      </c>
      <c r="H1020" t="s">
        <v>3716</v>
      </c>
      <c r="I1020" t="s">
        <v>4534</v>
      </c>
      <c r="J1020" t="s">
        <v>4522</v>
      </c>
      <c r="K1020" s="2">
        <v>-5</v>
      </c>
      <c r="L1020" t="s">
        <v>44</v>
      </c>
      <c r="M1020" s="2">
        <v>-5</v>
      </c>
      <c r="N1020" t="s">
        <v>4523</v>
      </c>
      <c r="O1020" t="s">
        <v>4524</v>
      </c>
      <c r="P1020" t="s">
        <v>7881</v>
      </c>
      <c r="Q1020" t="s">
        <v>8043</v>
      </c>
      <c r="R1020" t="s">
        <v>44</v>
      </c>
      <c r="S1020" t="s">
        <v>7084</v>
      </c>
      <c r="T1020" s="3">
        <v>45838</v>
      </c>
      <c r="U1020" s="3">
        <v>45845</v>
      </c>
      <c r="V1020" s="2">
        <v>0</v>
      </c>
      <c r="W1020" t="s">
        <v>44</v>
      </c>
      <c r="X1020" t="s">
        <v>44</v>
      </c>
      <c r="Y1020" t="s">
        <v>8044</v>
      </c>
      <c r="Z1020" t="s">
        <v>878</v>
      </c>
      <c r="AA1020" t="s">
        <v>4529</v>
      </c>
      <c r="AB1020" t="s">
        <v>4530</v>
      </c>
      <c r="AC1020" t="s">
        <v>89</v>
      </c>
      <c r="AD1020" t="str">
        <f t="shared" si="15"/>
        <v>10-60</v>
      </c>
      <c r="AE1020" t="str">
        <f>VLOOKUP(AD1020,'Main_Sub Desc'!C:D,2,)</f>
        <v>LPC from invoicing</v>
      </c>
      <c r="AF1020" t="str">
        <f>VLOOKUP(VALUE(H1020),'Main_Sub Desc'!F:G,2,)</f>
        <v>Wst Rev Late Payment</v>
      </c>
      <c r="AG1020">
        <f>IFERROR(VLOOKUP(VALUE(I1020),'PC Mapping'!A:F,6,),"")</f>
        <v>10514</v>
      </c>
      <c r="AH1020" s="13" t="str">
        <f>VLOOKUP(AG1020,'PC Mapping'!L:M,2,)</f>
        <v>Bolivar Sewer</v>
      </c>
    </row>
    <row r="1021" spans="1:34" x14ac:dyDescent="0.2">
      <c r="A1021" t="s">
        <v>8042</v>
      </c>
      <c r="B1021" t="s">
        <v>7764</v>
      </c>
      <c r="C1021" t="s">
        <v>4519</v>
      </c>
      <c r="D1021" t="s">
        <v>4520</v>
      </c>
      <c r="E1021" s="3">
        <v>45838</v>
      </c>
      <c r="F1021" t="s">
        <v>44</v>
      </c>
      <c r="G1021" t="s">
        <v>3742</v>
      </c>
      <c r="H1021" t="s">
        <v>3722</v>
      </c>
      <c r="I1021" t="s">
        <v>4538</v>
      </c>
      <c r="J1021" t="s">
        <v>4522</v>
      </c>
      <c r="K1021" s="2">
        <v>-5</v>
      </c>
      <c r="L1021" t="s">
        <v>44</v>
      </c>
      <c r="M1021" s="2">
        <v>-5</v>
      </c>
      <c r="N1021" t="s">
        <v>4523</v>
      </c>
      <c r="O1021" t="s">
        <v>4524</v>
      </c>
      <c r="P1021" t="s">
        <v>7881</v>
      </c>
      <c r="Q1021" t="s">
        <v>8045</v>
      </c>
      <c r="R1021" t="s">
        <v>44</v>
      </c>
      <c r="S1021" t="s">
        <v>7084</v>
      </c>
      <c r="T1021" s="3">
        <v>45838</v>
      </c>
      <c r="U1021" s="3">
        <v>45845</v>
      </c>
      <c r="V1021" s="2">
        <v>0</v>
      </c>
      <c r="W1021" t="s">
        <v>44</v>
      </c>
      <c r="X1021" t="s">
        <v>44</v>
      </c>
      <c r="Y1021" t="s">
        <v>8046</v>
      </c>
      <c r="Z1021" t="s">
        <v>878</v>
      </c>
      <c r="AA1021" t="s">
        <v>4529</v>
      </c>
      <c r="AB1021" t="s">
        <v>4530</v>
      </c>
      <c r="AC1021" t="s">
        <v>89</v>
      </c>
      <c r="AD1021" t="str">
        <f t="shared" si="15"/>
        <v>10-60</v>
      </c>
      <c r="AE1021" t="str">
        <f>VLOOKUP(AD1021,'Main_Sub Desc'!C:D,2,)</f>
        <v>LPC from invoicing</v>
      </c>
      <c r="AF1021" t="str">
        <f>VLOOKUP(VALUE(H1021),'Main_Sub Desc'!F:G,2,)</f>
        <v>Wtr Rev Late Payment</v>
      </c>
      <c r="AG1021">
        <f>IFERROR(VLOOKUP(VALUE(I1021),'PC Mapping'!A:F,6,),"")</f>
        <v>10469</v>
      </c>
      <c r="AH1021" s="13" t="str">
        <f>VLOOKUP(AG1021,'PC Mapping'!L:M,2,)</f>
        <v>Bolivar Water</v>
      </c>
    </row>
    <row r="1022" spans="1:34" x14ac:dyDescent="0.2">
      <c r="A1022" t="s">
        <v>8047</v>
      </c>
      <c r="B1022" t="s">
        <v>7764</v>
      </c>
      <c r="C1022" t="s">
        <v>4519</v>
      </c>
      <c r="D1022" t="s">
        <v>4520</v>
      </c>
      <c r="E1022" s="3">
        <v>45838</v>
      </c>
      <c r="F1022" t="s">
        <v>44</v>
      </c>
      <c r="G1022" t="s">
        <v>3742</v>
      </c>
      <c r="H1022" t="s">
        <v>3722</v>
      </c>
      <c r="I1022" t="s">
        <v>3752</v>
      </c>
      <c r="J1022" t="s">
        <v>4522</v>
      </c>
      <c r="K1022" s="2">
        <v>-5</v>
      </c>
      <c r="L1022" t="s">
        <v>44</v>
      </c>
      <c r="M1022" s="2">
        <v>-5</v>
      </c>
      <c r="N1022" t="s">
        <v>4523</v>
      </c>
      <c r="O1022" t="s">
        <v>4524</v>
      </c>
      <c r="P1022" t="s">
        <v>8048</v>
      </c>
      <c r="Q1022" t="s">
        <v>8049</v>
      </c>
      <c r="R1022" t="s">
        <v>44</v>
      </c>
      <c r="S1022" t="s">
        <v>7084</v>
      </c>
      <c r="T1022" s="3">
        <v>45838</v>
      </c>
      <c r="U1022" s="3">
        <v>45845</v>
      </c>
      <c r="V1022" s="2">
        <v>0</v>
      </c>
      <c r="W1022" t="s">
        <v>44</v>
      </c>
      <c r="X1022" t="s">
        <v>44</v>
      </c>
      <c r="Y1022" t="s">
        <v>8050</v>
      </c>
      <c r="Z1022" t="s">
        <v>2516</v>
      </c>
      <c r="AA1022" t="s">
        <v>4529</v>
      </c>
      <c r="AB1022" t="s">
        <v>4530</v>
      </c>
      <c r="AC1022" t="s">
        <v>89</v>
      </c>
      <c r="AD1022" t="str">
        <f t="shared" si="15"/>
        <v>10-60</v>
      </c>
      <c r="AE1022" t="str">
        <f>VLOOKUP(AD1022,'Main_Sub Desc'!C:D,2,)</f>
        <v>LPC from invoicing</v>
      </c>
      <c r="AF1022" t="str">
        <f>VLOOKUP(VALUE(H1022),'Main_Sub Desc'!F:G,2,)</f>
        <v>Wtr Rev Late Payment</v>
      </c>
      <c r="AG1022">
        <f>IFERROR(VLOOKUP(VALUE(I1022),'PC Mapping'!A:F,6,),"")</f>
        <v>10719</v>
      </c>
      <c r="AH1022" s="13" t="str">
        <f>VLOOKUP(AG1022,'PC Mapping'!L:M,2,)</f>
        <v>All Other Water</v>
      </c>
    </row>
    <row r="1023" spans="1:34" x14ac:dyDescent="0.2">
      <c r="A1023" t="s">
        <v>8051</v>
      </c>
      <c r="B1023" t="s">
        <v>7764</v>
      </c>
      <c r="C1023" t="s">
        <v>4519</v>
      </c>
      <c r="D1023" t="s">
        <v>4520</v>
      </c>
      <c r="E1023" s="3">
        <v>45838</v>
      </c>
      <c r="F1023" t="s">
        <v>44</v>
      </c>
      <c r="G1023" t="s">
        <v>3742</v>
      </c>
      <c r="H1023" t="s">
        <v>3722</v>
      </c>
      <c r="I1023" t="s">
        <v>3752</v>
      </c>
      <c r="J1023" t="s">
        <v>4522</v>
      </c>
      <c r="K1023" s="2">
        <v>-5</v>
      </c>
      <c r="L1023" t="s">
        <v>44</v>
      </c>
      <c r="M1023" s="2">
        <v>-5</v>
      </c>
      <c r="N1023" t="s">
        <v>4523</v>
      </c>
      <c r="O1023" t="s">
        <v>4524</v>
      </c>
      <c r="P1023" t="s">
        <v>8052</v>
      </c>
      <c r="Q1023" t="s">
        <v>8053</v>
      </c>
      <c r="R1023" t="s">
        <v>44</v>
      </c>
      <c r="S1023" t="s">
        <v>7084</v>
      </c>
      <c r="T1023" s="3">
        <v>45838</v>
      </c>
      <c r="U1023" s="3">
        <v>45845</v>
      </c>
      <c r="V1023" s="2">
        <v>0</v>
      </c>
      <c r="W1023" t="s">
        <v>44</v>
      </c>
      <c r="X1023" t="s">
        <v>44</v>
      </c>
      <c r="Y1023" t="s">
        <v>8054</v>
      </c>
      <c r="Z1023" t="s">
        <v>2914</v>
      </c>
      <c r="AA1023" t="s">
        <v>4529</v>
      </c>
      <c r="AB1023" t="s">
        <v>4530</v>
      </c>
      <c r="AC1023" t="s">
        <v>89</v>
      </c>
      <c r="AD1023" t="str">
        <f t="shared" si="15"/>
        <v>10-60</v>
      </c>
      <c r="AE1023" t="str">
        <f>VLOOKUP(AD1023,'Main_Sub Desc'!C:D,2,)</f>
        <v>LPC from invoicing</v>
      </c>
      <c r="AF1023" t="str">
        <f>VLOOKUP(VALUE(H1023),'Main_Sub Desc'!F:G,2,)</f>
        <v>Wtr Rev Late Payment</v>
      </c>
      <c r="AG1023">
        <f>IFERROR(VLOOKUP(VALUE(I1023),'PC Mapping'!A:F,6,),"")</f>
        <v>10719</v>
      </c>
      <c r="AH1023" s="13" t="str">
        <f>VLOOKUP(AG1023,'PC Mapping'!L:M,2,)</f>
        <v>All Other Water</v>
      </c>
    </row>
    <row r="1024" spans="1:34" x14ac:dyDescent="0.2">
      <c r="A1024" t="s">
        <v>8055</v>
      </c>
      <c r="B1024" t="s">
        <v>7764</v>
      </c>
      <c r="C1024" t="s">
        <v>4519</v>
      </c>
      <c r="D1024" t="s">
        <v>4520</v>
      </c>
      <c r="E1024" s="3">
        <v>45838</v>
      </c>
      <c r="F1024" t="s">
        <v>44</v>
      </c>
      <c r="G1024" t="s">
        <v>3742</v>
      </c>
      <c r="H1024" t="s">
        <v>3722</v>
      </c>
      <c r="I1024" t="s">
        <v>3752</v>
      </c>
      <c r="J1024" t="s">
        <v>4522</v>
      </c>
      <c r="K1024" s="2">
        <v>-5</v>
      </c>
      <c r="L1024" t="s">
        <v>44</v>
      </c>
      <c r="M1024" s="2">
        <v>-5</v>
      </c>
      <c r="N1024" t="s">
        <v>4523</v>
      </c>
      <c r="O1024" t="s">
        <v>4524</v>
      </c>
      <c r="P1024" t="s">
        <v>8056</v>
      </c>
      <c r="Q1024" t="s">
        <v>8057</v>
      </c>
      <c r="R1024" t="s">
        <v>44</v>
      </c>
      <c r="S1024" t="s">
        <v>7084</v>
      </c>
      <c r="T1024" s="3">
        <v>45838</v>
      </c>
      <c r="U1024" s="3">
        <v>45845</v>
      </c>
      <c r="V1024" s="2">
        <v>0</v>
      </c>
      <c r="W1024" t="s">
        <v>44</v>
      </c>
      <c r="X1024" t="s">
        <v>44</v>
      </c>
      <c r="Y1024" t="s">
        <v>8058</v>
      </c>
      <c r="Z1024" t="s">
        <v>8059</v>
      </c>
      <c r="AA1024" t="s">
        <v>4529</v>
      </c>
      <c r="AB1024" t="s">
        <v>4530</v>
      </c>
      <c r="AC1024" t="s">
        <v>89</v>
      </c>
      <c r="AD1024" t="str">
        <f t="shared" si="15"/>
        <v>10-60</v>
      </c>
      <c r="AE1024" t="str">
        <f>VLOOKUP(AD1024,'Main_Sub Desc'!C:D,2,)</f>
        <v>LPC from invoicing</v>
      </c>
      <c r="AF1024" t="str">
        <f>VLOOKUP(VALUE(H1024),'Main_Sub Desc'!F:G,2,)</f>
        <v>Wtr Rev Late Payment</v>
      </c>
      <c r="AG1024">
        <f>IFERROR(VLOOKUP(VALUE(I1024),'PC Mapping'!A:F,6,),"")</f>
        <v>10719</v>
      </c>
      <c r="AH1024" s="13" t="str">
        <f>VLOOKUP(AG1024,'PC Mapping'!L:M,2,)</f>
        <v>All Other Water</v>
      </c>
    </row>
    <row r="1025" spans="1:34" x14ac:dyDescent="0.2">
      <c r="A1025" t="s">
        <v>8060</v>
      </c>
      <c r="B1025" t="s">
        <v>7764</v>
      </c>
      <c r="C1025" t="s">
        <v>4519</v>
      </c>
      <c r="D1025" t="s">
        <v>4520</v>
      </c>
      <c r="E1025" s="3">
        <v>45838</v>
      </c>
      <c r="F1025" t="s">
        <v>44</v>
      </c>
      <c r="G1025" t="s">
        <v>3742</v>
      </c>
      <c r="H1025" t="s">
        <v>3722</v>
      </c>
      <c r="I1025" t="s">
        <v>4538</v>
      </c>
      <c r="J1025" t="s">
        <v>4522</v>
      </c>
      <c r="K1025" s="2">
        <v>-5</v>
      </c>
      <c r="L1025" t="s">
        <v>44</v>
      </c>
      <c r="M1025" s="2">
        <v>-5</v>
      </c>
      <c r="N1025" t="s">
        <v>4523</v>
      </c>
      <c r="O1025" t="s">
        <v>4524</v>
      </c>
      <c r="P1025" t="s">
        <v>5093</v>
      </c>
      <c r="Q1025" t="s">
        <v>8061</v>
      </c>
      <c r="R1025" t="s">
        <v>44</v>
      </c>
      <c r="S1025" t="s">
        <v>7084</v>
      </c>
      <c r="T1025" s="3">
        <v>45838</v>
      </c>
      <c r="U1025" s="3">
        <v>45845</v>
      </c>
      <c r="V1025" s="2">
        <v>0</v>
      </c>
      <c r="W1025" t="s">
        <v>44</v>
      </c>
      <c r="X1025" t="s">
        <v>44</v>
      </c>
      <c r="Y1025" t="s">
        <v>8062</v>
      </c>
      <c r="Z1025" t="s">
        <v>916</v>
      </c>
      <c r="AA1025" t="s">
        <v>4529</v>
      </c>
      <c r="AB1025" t="s">
        <v>4530</v>
      </c>
      <c r="AC1025" t="s">
        <v>89</v>
      </c>
      <c r="AD1025" t="str">
        <f t="shared" si="15"/>
        <v>10-60</v>
      </c>
      <c r="AE1025" t="str">
        <f>VLOOKUP(AD1025,'Main_Sub Desc'!C:D,2,)</f>
        <v>LPC from invoicing</v>
      </c>
      <c r="AF1025" t="str">
        <f>VLOOKUP(VALUE(H1025),'Main_Sub Desc'!F:G,2,)</f>
        <v>Wtr Rev Late Payment</v>
      </c>
      <c r="AG1025">
        <f>IFERROR(VLOOKUP(VALUE(I1025),'PC Mapping'!A:F,6,),"")</f>
        <v>10469</v>
      </c>
      <c r="AH1025" s="13" t="str">
        <f>VLOOKUP(AG1025,'PC Mapping'!L:M,2,)</f>
        <v>Bolivar Water</v>
      </c>
    </row>
    <row r="1026" spans="1:34" x14ac:dyDescent="0.2">
      <c r="A1026" t="s">
        <v>8063</v>
      </c>
      <c r="B1026" t="s">
        <v>7764</v>
      </c>
      <c r="C1026" t="s">
        <v>4519</v>
      </c>
      <c r="D1026" t="s">
        <v>4520</v>
      </c>
      <c r="E1026" s="3">
        <v>45838</v>
      </c>
      <c r="F1026" t="s">
        <v>44</v>
      </c>
      <c r="G1026" t="s">
        <v>3742</v>
      </c>
      <c r="H1026" t="s">
        <v>3722</v>
      </c>
      <c r="I1026" t="s">
        <v>4538</v>
      </c>
      <c r="J1026" t="s">
        <v>4522</v>
      </c>
      <c r="K1026" s="2">
        <v>-5</v>
      </c>
      <c r="L1026" t="s">
        <v>44</v>
      </c>
      <c r="M1026" s="2">
        <v>-5</v>
      </c>
      <c r="N1026" t="s">
        <v>4523</v>
      </c>
      <c r="O1026" t="s">
        <v>4524</v>
      </c>
      <c r="P1026" t="s">
        <v>5093</v>
      </c>
      <c r="Q1026" t="s">
        <v>8064</v>
      </c>
      <c r="R1026" t="s">
        <v>44</v>
      </c>
      <c r="S1026" t="s">
        <v>7084</v>
      </c>
      <c r="T1026" s="3">
        <v>45838</v>
      </c>
      <c r="U1026" s="3">
        <v>45845</v>
      </c>
      <c r="V1026" s="2">
        <v>0</v>
      </c>
      <c r="W1026" t="s">
        <v>44</v>
      </c>
      <c r="X1026" t="s">
        <v>44</v>
      </c>
      <c r="Y1026" t="s">
        <v>8065</v>
      </c>
      <c r="Z1026" t="s">
        <v>984</v>
      </c>
      <c r="AA1026" t="s">
        <v>4529</v>
      </c>
      <c r="AB1026" t="s">
        <v>4530</v>
      </c>
      <c r="AC1026" t="s">
        <v>89</v>
      </c>
      <c r="AD1026" t="str">
        <f t="shared" si="15"/>
        <v>10-60</v>
      </c>
      <c r="AE1026" t="str">
        <f>VLOOKUP(AD1026,'Main_Sub Desc'!C:D,2,)</f>
        <v>LPC from invoicing</v>
      </c>
      <c r="AF1026" t="str">
        <f>VLOOKUP(VALUE(H1026),'Main_Sub Desc'!F:G,2,)</f>
        <v>Wtr Rev Late Payment</v>
      </c>
      <c r="AG1026">
        <f>IFERROR(VLOOKUP(VALUE(I1026),'PC Mapping'!A:F,6,),"")</f>
        <v>10469</v>
      </c>
      <c r="AH1026" s="13" t="str">
        <f>VLOOKUP(AG1026,'PC Mapping'!L:M,2,)</f>
        <v>Bolivar Water</v>
      </c>
    </row>
    <row r="1027" spans="1:34" x14ac:dyDescent="0.2">
      <c r="A1027" t="s">
        <v>8066</v>
      </c>
      <c r="B1027" t="s">
        <v>7764</v>
      </c>
      <c r="C1027" t="s">
        <v>4519</v>
      </c>
      <c r="D1027" t="s">
        <v>4520</v>
      </c>
      <c r="E1027" s="3">
        <v>45838</v>
      </c>
      <c r="F1027" t="s">
        <v>44</v>
      </c>
      <c r="G1027" t="s">
        <v>3742</v>
      </c>
      <c r="H1027" t="s">
        <v>3722</v>
      </c>
      <c r="I1027" t="s">
        <v>3752</v>
      </c>
      <c r="J1027" t="s">
        <v>4522</v>
      </c>
      <c r="K1027" s="2">
        <v>-10.029999999999999</v>
      </c>
      <c r="L1027" t="s">
        <v>44</v>
      </c>
      <c r="M1027" s="2">
        <v>-10.029999999999999</v>
      </c>
      <c r="N1027" t="s">
        <v>4523</v>
      </c>
      <c r="O1027" t="s">
        <v>4524</v>
      </c>
      <c r="P1027" t="s">
        <v>8067</v>
      </c>
      <c r="Q1027" t="s">
        <v>8068</v>
      </c>
      <c r="R1027" t="s">
        <v>44</v>
      </c>
      <c r="S1027" t="s">
        <v>7084</v>
      </c>
      <c r="T1027" s="3">
        <v>45838</v>
      </c>
      <c r="U1027" s="3">
        <v>45845</v>
      </c>
      <c r="V1027" s="2">
        <v>0</v>
      </c>
      <c r="W1027" t="s">
        <v>44</v>
      </c>
      <c r="X1027" t="s">
        <v>44</v>
      </c>
      <c r="Y1027" t="s">
        <v>8069</v>
      </c>
      <c r="Z1027" t="s">
        <v>3355</v>
      </c>
      <c r="AA1027" t="s">
        <v>4529</v>
      </c>
      <c r="AB1027" t="s">
        <v>4530</v>
      </c>
      <c r="AC1027" t="s">
        <v>89</v>
      </c>
      <c r="AD1027" t="str">
        <f t="shared" si="15"/>
        <v>10-60</v>
      </c>
      <c r="AE1027" t="str">
        <f>VLOOKUP(AD1027,'Main_Sub Desc'!C:D,2,)</f>
        <v>LPC from invoicing</v>
      </c>
      <c r="AF1027" t="str">
        <f>VLOOKUP(VALUE(H1027),'Main_Sub Desc'!F:G,2,)</f>
        <v>Wtr Rev Late Payment</v>
      </c>
      <c r="AG1027">
        <f>IFERROR(VLOOKUP(VALUE(I1027),'PC Mapping'!A:F,6,),"")</f>
        <v>10719</v>
      </c>
      <c r="AH1027" s="13" t="str">
        <f>VLOOKUP(AG1027,'PC Mapping'!L:M,2,)</f>
        <v>All Other Water</v>
      </c>
    </row>
    <row r="1028" spans="1:34" x14ac:dyDescent="0.2">
      <c r="A1028" t="s">
        <v>8070</v>
      </c>
      <c r="B1028" t="s">
        <v>8071</v>
      </c>
      <c r="C1028" t="s">
        <v>4519</v>
      </c>
      <c r="D1028" t="s">
        <v>4520</v>
      </c>
      <c r="E1028" s="3">
        <v>45811</v>
      </c>
      <c r="F1028" t="s">
        <v>44</v>
      </c>
      <c r="G1028" t="s">
        <v>3742</v>
      </c>
      <c r="H1028" t="s">
        <v>3722</v>
      </c>
      <c r="I1028" t="s">
        <v>3752</v>
      </c>
      <c r="J1028" t="s">
        <v>4522</v>
      </c>
      <c r="K1028" s="2">
        <v>-9.07</v>
      </c>
      <c r="L1028" t="s">
        <v>44</v>
      </c>
      <c r="M1028" s="2">
        <v>-9.07</v>
      </c>
      <c r="N1028" t="s">
        <v>4523</v>
      </c>
      <c r="O1028" t="s">
        <v>4524</v>
      </c>
      <c r="P1028" t="s">
        <v>8072</v>
      </c>
      <c r="Q1028" t="s">
        <v>8073</v>
      </c>
      <c r="R1028" t="s">
        <v>44</v>
      </c>
      <c r="S1028" t="s">
        <v>4527</v>
      </c>
      <c r="T1028" s="3">
        <v>45811</v>
      </c>
      <c r="U1028" s="3">
        <v>45812</v>
      </c>
      <c r="V1028" s="2">
        <v>0</v>
      </c>
      <c r="W1028" t="s">
        <v>44</v>
      </c>
      <c r="X1028" t="s">
        <v>44</v>
      </c>
      <c r="Y1028" t="s">
        <v>8074</v>
      </c>
      <c r="Z1028" t="s">
        <v>2195</v>
      </c>
      <c r="AA1028" t="s">
        <v>4529</v>
      </c>
      <c r="AB1028" t="s">
        <v>4530</v>
      </c>
      <c r="AC1028" t="s">
        <v>89</v>
      </c>
      <c r="AD1028" t="str">
        <f t="shared" ref="AD1028:AD1091" si="16">CONCATENATE(VALUE(AA1028),"-",VALUE(AB1028))</f>
        <v>10-60</v>
      </c>
      <c r="AE1028" t="str">
        <f>VLOOKUP(AD1028,'Main_Sub Desc'!C:D,2,)</f>
        <v>LPC from invoicing</v>
      </c>
      <c r="AF1028" t="str">
        <f>VLOOKUP(VALUE(H1028),'Main_Sub Desc'!F:G,2,)</f>
        <v>Wtr Rev Late Payment</v>
      </c>
      <c r="AG1028">
        <f>IFERROR(VLOOKUP(VALUE(I1028),'PC Mapping'!A:F,6,),"")</f>
        <v>10719</v>
      </c>
      <c r="AH1028" s="13" t="str">
        <f>VLOOKUP(AG1028,'PC Mapping'!L:M,2,)</f>
        <v>All Other Water</v>
      </c>
    </row>
    <row r="1029" spans="1:34" x14ac:dyDescent="0.2">
      <c r="A1029" t="s">
        <v>8075</v>
      </c>
      <c r="B1029" t="s">
        <v>8076</v>
      </c>
      <c r="C1029" t="s">
        <v>4519</v>
      </c>
      <c r="D1029" t="s">
        <v>4520</v>
      </c>
      <c r="E1029" s="3">
        <v>45813</v>
      </c>
      <c r="F1029" t="s">
        <v>44</v>
      </c>
      <c r="G1029" t="s">
        <v>3742</v>
      </c>
      <c r="H1029" t="s">
        <v>3722</v>
      </c>
      <c r="I1029" t="s">
        <v>3752</v>
      </c>
      <c r="J1029" t="s">
        <v>4522</v>
      </c>
      <c r="K1029" s="2">
        <v>-5</v>
      </c>
      <c r="L1029" t="s">
        <v>44</v>
      </c>
      <c r="M1029" s="2">
        <v>-5</v>
      </c>
      <c r="N1029" t="s">
        <v>4523</v>
      </c>
      <c r="O1029" t="s">
        <v>4524</v>
      </c>
      <c r="P1029" t="s">
        <v>8077</v>
      </c>
      <c r="Q1029" t="s">
        <v>8078</v>
      </c>
      <c r="R1029" t="s">
        <v>44</v>
      </c>
      <c r="S1029" t="s">
        <v>4527</v>
      </c>
      <c r="T1029" s="3">
        <v>45813</v>
      </c>
      <c r="U1029" s="3">
        <v>45814</v>
      </c>
      <c r="V1029" s="2">
        <v>0</v>
      </c>
      <c r="W1029" t="s">
        <v>44</v>
      </c>
      <c r="X1029" t="s">
        <v>44</v>
      </c>
      <c r="Y1029" t="s">
        <v>8079</v>
      </c>
      <c r="Z1029" t="s">
        <v>2805</v>
      </c>
      <c r="AA1029" t="s">
        <v>4529</v>
      </c>
      <c r="AB1029" t="s">
        <v>4530</v>
      </c>
      <c r="AC1029" t="s">
        <v>89</v>
      </c>
      <c r="AD1029" t="str">
        <f t="shared" si="16"/>
        <v>10-60</v>
      </c>
      <c r="AE1029" t="str">
        <f>VLOOKUP(AD1029,'Main_Sub Desc'!C:D,2,)</f>
        <v>LPC from invoicing</v>
      </c>
      <c r="AF1029" t="str">
        <f>VLOOKUP(VALUE(H1029),'Main_Sub Desc'!F:G,2,)</f>
        <v>Wtr Rev Late Payment</v>
      </c>
      <c r="AG1029">
        <f>IFERROR(VLOOKUP(VALUE(I1029),'PC Mapping'!A:F,6,),"")</f>
        <v>10719</v>
      </c>
      <c r="AH1029" s="13" t="str">
        <f>VLOOKUP(AG1029,'PC Mapping'!L:M,2,)</f>
        <v>All Other Water</v>
      </c>
    </row>
    <row r="1030" spans="1:34" x14ac:dyDescent="0.2">
      <c r="A1030" t="s">
        <v>8080</v>
      </c>
      <c r="B1030" t="s">
        <v>8076</v>
      </c>
      <c r="C1030" t="s">
        <v>4519</v>
      </c>
      <c r="D1030" t="s">
        <v>4520</v>
      </c>
      <c r="E1030" s="3">
        <v>45813</v>
      </c>
      <c r="F1030" t="s">
        <v>44</v>
      </c>
      <c r="G1030" t="s">
        <v>3742</v>
      </c>
      <c r="H1030" t="s">
        <v>3722</v>
      </c>
      <c r="I1030" t="s">
        <v>3752</v>
      </c>
      <c r="J1030" t="s">
        <v>4522</v>
      </c>
      <c r="K1030" s="2">
        <v>-5</v>
      </c>
      <c r="L1030" t="s">
        <v>44</v>
      </c>
      <c r="M1030" s="2">
        <v>-5</v>
      </c>
      <c r="N1030" t="s">
        <v>4523</v>
      </c>
      <c r="O1030" t="s">
        <v>4524</v>
      </c>
      <c r="P1030" t="s">
        <v>8081</v>
      </c>
      <c r="Q1030" t="s">
        <v>8082</v>
      </c>
      <c r="R1030" t="s">
        <v>44</v>
      </c>
      <c r="S1030" t="s">
        <v>4527</v>
      </c>
      <c r="T1030" s="3">
        <v>45813</v>
      </c>
      <c r="U1030" s="3">
        <v>45814</v>
      </c>
      <c r="V1030" s="2">
        <v>0</v>
      </c>
      <c r="W1030" t="s">
        <v>44</v>
      </c>
      <c r="X1030" t="s">
        <v>44</v>
      </c>
      <c r="Y1030" t="s">
        <v>8083</v>
      </c>
      <c r="Z1030" t="s">
        <v>8084</v>
      </c>
      <c r="AA1030" t="s">
        <v>4529</v>
      </c>
      <c r="AB1030" t="s">
        <v>4530</v>
      </c>
      <c r="AC1030" t="s">
        <v>89</v>
      </c>
      <c r="AD1030" t="str">
        <f t="shared" si="16"/>
        <v>10-60</v>
      </c>
      <c r="AE1030" t="str">
        <f>VLOOKUP(AD1030,'Main_Sub Desc'!C:D,2,)</f>
        <v>LPC from invoicing</v>
      </c>
      <c r="AF1030" t="str">
        <f>VLOOKUP(VALUE(H1030),'Main_Sub Desc'!F:G,2,)</f>
        <v>Wtr Rev Late Payment</v>
      </c>
      <c r="AG1030">
        <f>IFERROR(VLOOKUP(VALUE(I1030),'PC Mapping'!A:F,6,),"")</f>
        <v>10719</v>
      </c>
      <c r="AH1030" s="13" t="str">
        <f>VLOOKUP(AG1030,'PC Mapping'!L:M,2,)</f>
        <v>All Other Water</v>
      </c>
    </row>
    <row r="1031" spans="1:34" x14ac:dyDescent="0.2">
      <c r="A1031" t="s">
        <v>8085</v>
      </c>
      <c r="B1031" t="s">
        <v>8076</v>
      </c>
      <c r="C1031" t="s">
        <v>4519</v>
      </c>
      <c r="D1031" t="s">
        <v>4520</v>
      </c>
      <c r="E1031" s="3">
        <v>45813</v>
      </c>
      <c r="F1031" t="s">
        <v>44</v>
      </c>
      <c r="G1031" t="s">
        <v>3742</v>
      </c>
      <c r="H1031" t="s">
        <v>3722</v>
      </c>
      <c r="I1031" t="s">
        <v>3752</v>
      </c>
      <c r="J1031" t="s">
        <v>4522</v>
      </c>
      <c r="K1031" s="2">
        <v>-5</v>
      </c>
      <c r="L1031" t="s">
        <v>44</v>
      </c>
      <c r="M1031" s="2">
        <v>-5</v>
      </c>
      <c r="N1031" t="s">
        <v>4523</v>
      </c>
      <c r="O1031" t="s">
        <v>4524</v>
      </c>
      <c r="P1031" t="s">
        <v>8086</v>
      </c>
      <c r="Q1031" t="s">
        <v>8087</v>
      </c>
      <c r="R1031" t="s">
        <v>44</v>
      </c>
      <c r="S1031" t="s">
        <v>4527</v>
      </c>
      <c r="T1031" s="3">
        <v>45813</v>
      </c>
      <c r="U1031" s="3">
        <v>45814</v>
      </c>
      <c r="V1031" s="2">
        <v>0</v>
      </c>
      <c r="W1031" t="s">
        <v>44</v>
      </c>
      <c r="X1031" t="s">
        <v>44</v>
      </c>
      <c r="Y1031" t="s">
        <v>8088</v>
      </c>
      <c r="Z1031" t="s">
        <v>2927</v>
      </c>
      <c r="AA1031" t="s">
        <v>4529</v>
      </c>
      <c r="AB1031" t="s">
        <v>4530</v>
      </c>
      <c r="AC1031" t="s">
        <v>89</v>
      </c>
      <c r="AD1031" t="str">
        <f t="shared" si="16"/>
        <v>10-60</v>
      </c>
      <c r="AE1031" t="str">
        <f>VLOOKUP(AD1031,'Main_Sub Desc'!C:D,2,)</f>
        <v>LPC from invoicing</v>
      </c>
      <c r="AF1031" t="str">
        <f>VLOOKUP(VALUE(H1031),'Main_Sub Desc'!F:G,2,)</f>
        <v>Wtr Rev Late Payment</v>
      </c>
      <c r="AG1031">
        <f>IFERROR(VLOOKUP(VALUE(I1031),'PC Mapping'!A:F,6,),"")</f>
        <v>10719</v>
      </c>
      <c r="AH1031" s="13" t="str">
        <f>VLOOKUP(AG1031,'PC Mapping'!L:M,2,)</f>
        <v>All Other Water</v>
      </c>
    </row>
    <row r="1032" spans="1:34" x14ac:dyDescent="0.2">
      <c r="A1032" t="s">
        <v>8089</v>
      </c>
      <c r="B1032" t="s">
        <v>8090</v>
      </c>
      <c r="C1032" t="s">
        <v>4519</v>
      </c>
      <c r="D1032" t="s">
        <v>4520</v>
      </c>
      <c r="E1032" s="3">
        <v>45814</v>
      </c>
      <c r="F1032" t="s">
        <v>44</v>
      </c>
      <c r="G1032" t="s">
        <v>3742</v>
      </c>
      <c r="H1032" t="s">
        <v>3722</v>
      </c>
      <c r="I1032" t="s">
        <v>3752</v>
      </c>
      <c r="J1032" t="s">
        <v>4522</v>
      </c>
      <c r="K1032" s="2">
        <v>-51.96</v>
      </c>
      <c r="L1032" t="s">
        <v>44</v>
      </c>
      <c r="M1032" s="2">
        <v>-51.96</v>
      </c>
      <c r="N1032" t="s">
        <v>4523</v>
      </c>
      <c r="O1032" t="s">
        <v>4524</v>
      </c>
      <c r="P1032" t="s">
        <v>7254</v>
      </c>
      <c r="Q1032" t="s">
        <v>8091</v>
      </c>
      <c r="R1032" t="s">
        <v>44</v>
      </c>
      <c r="S1032" t="s">
        <v>4527</v>
      </c>
      <c r="T1032" s="3">
        <v>45814</v>
      </c>
      <c r="U1032" s="3">
        <v>45817</v>
      </c>
      <c r="V1032" s="2">
        <v>0</v>
      </c>
      <c r="W1032" t="s">
        <v>44</v>
      </c>
      <c r="X1032" t="s">
        <v>44</v>
      </c>
      <c r="Y1032" t="s">
        <v>8092</v>
      </c>
      <c r="Z1032" t="s">
        <v>2253</v>
      </c>
      <c r="AA1032" t="s">
        <v>4529</v>
      </c>
      <c r="AB1032" t="s">
        <v>4530</v>
      </c>
      <c r="AC1032" t="s">
        <v>89</v>
      </c>
      <c r="AD1032" t="str">
        <f t="shared" si="16"/>
        <v>10-60</v>
      </c>
      <c r="AE1032" t="str">
        <f>VLOOKUP(AD1032,'Main_Sub Desc'!C:D,2,)</f>
        <v>LPC from invoicing</v>
      </c>
      <c r="AF1032" t="str">
        <f>VLOOKUP(VALUE(H1032),'Main_Sub Desc'!F:G,2,)</f>
        <v>Wtr Rev Late Payment</v>
      </c>
      <c r="AG1032">
        <f>IFERROR(VLOOKUP(VALUE(I1032),'PC Mapping'!A:F,6,),"")</f>
        <v>10719</v>
      </c>
      <c r="AH1032" s="13" t="str">
        <f>VLOOKUP(AG1032,'PC Mapping'!L:M,2,)</f>
        <v>All Other Water</v>
      </c>
    </row>
    <row r="1033" spans="1:34" x14ac:dyDescent="0.2">
      <c r="A1033" t="s">
        <v>8093</v>
      </c>
      <c r="B1033" t="s">
        <v>8090</v>
      </c>
      <c r="C1033" t="s">
        <v>4519</v>
      </c>
      <c r="D1033" t="s">
        <v>4520</v>
      </c>
      <c r="E1033" s="3">
        <v>45814</v>
      </c>
      <c r="F1033" t="s">
        <v>8094</v>
      </c>
      <c r="G1033" t="s">
        <v>3742</v>
      </c>
      <c r="H1033" t="s">
        <v>3722</v>
      </c>
      <c r="I1033" t="s">
        <v>3752</v>
      </c>
      <c r="J1033" t="s">
        <v>4522</v>
      </c>
      <c r="K1033" s="2">
        <v>-5</v>
      </c>
      <c r="L1033" t="s">
        <v>44</v>
      </c>
      <c r="M1033" s="2">
        <v>-5</v>
      </c>
      <c r="N1033" t="s">
        <v>4523</v>
      </c>
      <c r="O1033" t="s">
        <v>4524</v>
      </c>
      <c r="P1033" t="s">
        <v>5221</v>
      </c>
      <c r="Q1033" t="s">
        <v>8095</v>
      </c>
      <c r="R1033" t="s">
        <v>44</v>
      </c>
      <c r="S1033" t="s">
        <v>4527</v>
      </c>
      <c r="T1033" s="3">
        <v>45814</v>
      </c>
      <c r="U1033" s="3">
        <v>45817</v>
      </c>
      <c r="V1033" s="2">
        <v>0</v>
      </c>
      <c r="W1033" t="s">
        <v>44</v>
      </c>
      <c r="X1033" t="s">
        <v>44</v>
      </c>
      <c r="Y1033" t="s">
        <v>8096</v>
      </c>
      <c r="Z1033" t="s">
        <v>8097</v>
      </c>
      <c r="AA1033" t="s">
        <v>4529</v>
      </c>
      <c r="AB1033" t="s">
        <v>4530</v>
      </c>
      <c r="AC1033" t="s">
        <v>89</v>
      </c>
      <c r="AD1033" t="str">
        <f t="shared" si="16"/>
        <v>10-60</v>
      </c>
      <c r="AE1033" t="str">
        <f>VLOOKUP(AD1033,'Main_Sub Desc'!C:D,2,)</f>
        <v>LPC from invoicing</v>
      </c>
      <c r="AF1033" t="str">
        <f>VLOOKUP(VALUE(H1033),'Main_Sub Desc'!F:G,2,)</f>
        <v>Wtr Rev Late Payment</v>
      </c>
      <c r="AG1033">
        <f>IFERROR(VLOOKUP(VALUE(I1033),'PC Mapping'!A:F,6,),"")</f>
        <v>10719</v>
      </c>
      <c r="AH1033" s="13" t="str">
        <f>VLOOKUP(AG1033,'PC Mapping'!L:M,2,)</f>
        <v>All Other Water</v>
      </c>
    </row>
    <row r="1034" spans="1:34" x14ac:dyDescent="0.2">
      <c r="A1034" t="s">
        <v>8098</v>
      </c>
      <c r="B1034" t="s">
        <v>8099</v>
      </c>
      <c r="C1034" t="s">
        <v>4519</v>
      </c>
      <c r="D1034" t="s">
        <v>4520</v>
      </c>
      <c r="E1034" s="3">
        <v>45818</v>
      </c>
      <c r="F1034" t="s">
        <v>44</v>
      </c>
      <c r="G1034" t="s">
        <v>3742</v>
      </c>
      <c r="H1034" t="s">
        <v>3716</v>
      </c>
      <c r="I1034" t="s">
        <v>4534</v>
      </c>
      <c r="J1034" t="s">
        <v>4522</v>
      </c>
      <c r="K1034" s="2">
        <v>-5</v>
      </c>
      <c r="L1034" t="s">
        <v>44</v>
      </c>
      <c r="M1034" s="2">
        <v>-5</v>
      </c>
      <c r="N1034" t="s">
        <v>4523</v>
      </c>
      <c r="O1034" t="s">
        <v>4524</v>
      </c>
      <c r="P1034" t="s">
        <v>8100</v>
      </c>
      <c r="Q1034" t="s">
        <v>8101</v>
      </c>
      <c r="R1034" t="s">
        <v>44</v>
      </c>
      <c r="S1034" t="s">
        <v>4527</v>
      </c>
      <c r="T1034" s="3">
        <v>45818</v>
      </c>
      <c r="U1034" s="3">
        <v>45819</v>
      </c>
      <c r="V1034" s="2">
        <v>0</v>
      </c>
      <c r="W1034" t="s">
        <v>44</v>
      </c>
      <c r="X1034" t="s">
        <v>44</v>
      </c>
      <c r="Y1034" t="s">
        <v>8102</v>
      </c>
      <c r="Z1034" t="s">
        <v>1387</v>
      </c>
      <c r="AA1034" t="s">
        <v>4529</v>
      </c>
      <c r="AB1034" t="s">
        <v>4530</v>
      </c>
      <c r="AC1034" t="s">
        <v>99</v>
      </c>
      <c r="AD1034" t="str">
        <f t="shared" si="16"/>
        <v>10-60</v>
      </c>
      <c r="AE1034" t="str">
        <f>VLOOKUP(AD1034,'Main_Sub Desc'!C:D,2,)</f>
        <v>LPC from invoicing</v>
      </c>
      <c r="AF1034" t="str">
        <f>VLOOKUP(VALUE(H1034),'Main_Sub Desc'!F:G,2,)</f>
        <v>Wst Rev Late Payment</v>
      </c>
      <c r="AG1034">
        <f>IFERROR(VLOOKUP(VALUE(I1034),'PC Mapping'!A:F,6,),"")</f>
        <v>10514</v>
      </c>
      <c r="AH1034" s="13" t="str">
        <f>VLOOKUP(AG1034,'PC Mapping'!L:M,2,)</f>
        <v>Bolivar Sewer</v>
      </c>
    </row>
    <row r="1035" spans="1:34" x14ac:dyDescent="0.2">
      <c r="A1035" t="s">
        <v>8103</v>
      </c>
      <c r="B1035" t="s">
        <v>8099</v>
      </c>
      <c r="C1035" t="s">
        <v>4519</v>
      </c>
      <c r="D1035" t="s">
        <v>4520</v>
      </c>
      <c r="E1035" s="3">
        <v>45818</v>
      </c>
      <c r="F1035" t="s">
        <v>44</v>
      </c>
      <c r="G1035" t="s">
        <v>3742</v>
      </c>
      <c r="H1035" t="s">
        <v>3722</v>
      </c>
      <c r="I1035" t="s">
        <v>3752</v>
      </c>
      <c r="J1035" t="s">
        <v>4522</v>
      </c>
      <c r="K1035" s="2">
        <v>-5</v>
      </c>
      <c r="L1035" t="s">
        <v>44</v>
      </c>
      <c r="M1035" s="2">
        <v>-5</v>
      </c>
      <c r="N1035" t="s">
        <v>4523</v>
      </c>
      <c r="O1035" t="s">
        <v>4524</v>
      </c>
      <c r="P1035" t="s">
        <v>8104</v>
      </c>
      <c r="Q1035" t="s">
        <v>8105</v>
      </c>
      <c r="R1035" t="s">
        <v>44</v>
      </c>
      <c r="S1035" t="s">
        <v>4527</v>
      </c>
      <c r="T1035" s="3">
        <v>45818</v>
      </c>
      <c r="U1035" s="3">
        <v>45819</v>
      </c>
      <c r="V1035" s="2">
        <v>0</v>
      </c>
      <c r="W1035" t="s">
        <v>44</v>
      </c>
      <c r="X1035" t="s">
        <v>44</v>
      </c>
      <c r="Y1035" t="s">
        <v>8106</v>
      </c>
      <c r="Z1035" t="s">
        <v>3403</v>
      </c>
      <c r="AA1035" t="s">
        <v>4529</v>
      </c>
      <c r="AB1035" t="s">
        <v>4530</v>
      </c>
      <c r="AC1035" t="s">
        <v>89</v>
      </c>
      <c r="AD1035" t="str">
        <f t="shared" si="16"/>
        <v>10-60</v>
      </c>
      <c r="AE1035" t="str">
        <f>VLOOKUP(AD1035,'Main_Sub Desc'!C:D,2,)</f>
        <v>LPC from invoicing</v>
      </c>
      <c r="AF1035" t="str">
        <f>VLOOKUP(VALUE(H1035),'Main_Sub Desc'!F:G,2,)</f>
        <v>Wtr Rev Late Payment</v>
      </c>
      <c r="AG1035">
        <f>IFERROR(VLOOKUP(VALUE(I1035),'PC Mapping'!A:F,6,),"")</f>
        <v>10719</v>
      </c>
      <c r="AH1035" s="13" t="str">
        <f>VLOOKUP(AG1035,'PC Mapping'!L:M,2,)</f>
        <v>All Other Water</v>
      </c>
    </row>
    <row r="1036" spans="1:34" x14ac:dyDescent="0.2">
      <c r="A1036" t="s">
        <v>8107</v>
      </c>
      <c r="B1036" t="s">
        <v>8108</v>
      </c>
      <c r="C1036" t="s">
        <v>4519</v>
      </c>
      <c r="D1036" t="s">
        <v>4520</v>
      </c>
      <c r="E1036" s="3">
        <v>45818</v>
      </c>
      <c r="F1036" t="s">
        <v>44</v>
      </c>
      <c r="G1036" t="s">
        <v>3742</v>
      </c>
      <c r="H1036" t="s">
        <v>3722</v>
      </c>
      <c r="I1036" t="s">
        <v>3752</v>
      </c>
      <c r="J1036" t="s">
        <v>4522</v>
      </c>
      <c r="K1036" s="2">
        <v>-5</v>
      </c>
      <c r="L1036" t="s">
        <v>44</v>
      </c>
      <c r="M1036" s="2">
        <v>-5</v>
      </c>
      <c r="N1036" t="s">
        <v>4523</v>
      </c>
      <c r="O1036" t="s">
        <v>4524</v>
      </c>
      <c r="P1036" t="s">
        <v>8109</v>
      </c>
      <c r="Q1036" t="s">
        <v>8110</v>
      </c>
      <c r="R1036" t="s">
        <v>44</v>
      </c>
      <c r="S1036" t="s">
        <v>4527</v>
      </c>
      <c r="T1036" s="3">
        <v>45818</v>
      </c>
      <c r="U1036" s="3">
        <v>45819</v>
      </c>
      <c r="V1036" s="2">
        <v>0</v>
      </c>
      <c r="W1036" t="s">
        <v>44</v>
      </c>
      <c r="X1036" t="s">
        <v>44</v>
      </c>
      <c r="Y1036" t="s">
        <v>8111</v>
      </c>
      <c r="Z1036" t="s">
        <v>3542</v>
      </c>
      <c r="AA1036" t="s">
        <v>4529</v>
      </c>
      <c r="AB1036" t="s">
        <v>4530</v>
      </c>
      <c r="AC1036" t="s">
        <v>89</v>
      </c>
      <c r="AD1036" t="str">
        <f t="shared" si="16"/>
        <v>10-60</v>
      </c>
      <c r="AE1036" t="str">
        <f>VLOOKUP(AD1036,'Main_Sub Desc'!C:D,2,)</f>
        <v>LPC from invoicing</v>
      </c>
      <c r="AF1036" t="str">
        <f>VLOOKUP(VALUE(H1036),'Main_Sub Desc'!F:G,2,)</f>
        <v>Wtr Rev Late Payment</v>
      </c>
      <c r="AG1036">
        <f>IFERROR(VLOOKUP(VALUE(I1036),'PC Mapping'!A:F,6,),"")</f>
        <v>10719</v>
      </c>
      <c r="AH1036" s="13" t="str">
        <f>VLOOKUP(AG1036,'PC Mapping'!L:M,2,)</f>
        <v>All Other Water</v>
      </c>
    </row>
    <row r="1037" spans="1:34" x14ac:dyDescent="0.2">
      <c r="A1037" t="s">
        <v>8112</v>
      </c>
      <c r="B1037" t="s">
        <v>8113</v>
      </c>
      <c r="C1037" t="s">
        <v>4519</v>
      </c>
      <c r="D1037" t="s">
        <v>4520</v>
      </c>
      <c r="E1037" s="3">
        <v>45818</v>
      </c>
      <c r="F1037" t="s">
        <v>44</v>
      </c>
      <c r="G1037" t="s">
        <v>3742</v>
      </c>
      <c r="H1037" t="s">
        <v>3722</v>
      </c>
      <c r="I1037" t="s">
        <v>3752</v>
      </c>
      <c r="J1037" t="s">
        <v>4522</v>
      </c>
      <c r="K1037" s="2">
        <v>-5</v>
      </c>
      <c r="L1037" t="s">
        <v>44</v>
      </c>
      <c r="M1037" s="2">
        <v>-5</v>
      </c>
      <c r="N1037" t="s">
        <v>4523</v>
      </c>
      <c r="O1037" t="s">
        <v>4524</v>
      </c>
      <c r="P1037" t="s">
        <v>6775</v>
      </c>
      <c r="Q1037" t="s">
        <v>8114</v>
      </c>
      <c r="R1037" t="s">
        <v>44</v>
      </c>
      <c r="S1037" t="s">
        <v>4527</v>
      </c>
      <c r="T1037" s="3">
        <v>45818</v>
      </c>
      <c r="U1037" s="3">
        <v>45819</v>
      </c>
      <c r="V1037" s="2">
        <v>0</v>
      </c>
      <c r="W1037" t="s">
        <v>44</v>
      </c>
      <c r="X1037" t="s">
        <v>44</v>
      </c>
      <c r="Y1037" t="s">
        <v>8115</v>
      </c>
      <c r="Z1037" t="s">
        <v>3349</v>
      </c>
      <c r="AA1037" t="s">
        <v>4529</v>
      </c>
      <c r="AB1037" t="s">
        <v>4530</v>
      </c>
      <c r="AC1037" t="s">
        <v>89</v>
      </c>
      <c r="AD1037" t="str">
        <f t="shared" si="16"/>
        <v>10-60</v>
      </c>
      <c r="AE1037" t="str">
        <f>VLOOKUP(AD1037,'Main_Sub Desc'!C:D,2,)</f>
        <v>LPC from invoicing</v>
      </c>
      <c r="AF1037" t="str">
        <f>VLOOKUP(VALUE(H1037),'Main_Sub Desc'!F:G,2,)</f>
        <v>Wtr Rev Late Payment</v>
      </c>
      <c r="AG1037">
        <f>IFERROR(VLOOKUP(VALUE(I1037),'PC Mapping'!A:F,6,),"")</f>
        <v>10719</v>
      </c>
      <c r="AH1037" s="13" t="str">
        <f>VLOOKUP(AG1037,'PC Mapping'!L:M,2,)</f>
        <v>All Other Water</v>
      </c>
    </row>
    <row r="1038" spans="1:34" x14ac:dyDescent="0.2">
      <c r="A1038" t="s">
        <v>8116</v>
      </c>
      <c r="B1038" t="s">
        <v>8113</v>
      </c>
      <c r="C1038" t="s">
        <v>4519</v>
      </c>
      <c r="D1038" t="s">
        <v>4520</v>
      </c>
      <c r="E1038" s="3">
        <v>45818</v>
      </c>
      <c r="F1038" t="s">
        <v>44</v>
      </c>
      <c r="G1038" t="s">
        <v>3742</v>
      </c>
      <c r="H1038" t="s">
        <v>3722</v>
      </c>
      <c r="I1038" t="s">
        <v>4538</v>
      </c>
      <c r="J1038" t="s">
        <v>4522</v>
      </c>
      <c r="K1038" s="2">
        <v>-5</v>
      </c>
      <c r="L1038" t="s">
        <v>44</v>
      </c>
      <c r="M1038" s="2">
        <v>-5</v>
      </c>
      <c r="N1038" t="s">
        <v>4523</v>
      </c>
      <c r="O1038" t="s">
        <v>4524</v>
      </c>
      <c r="P1038" t="s">
        <v>8117</v>
      </c>
      <c r="Q1038" t="s">
        <v>8118</v>
      </c>
      <c r="R1038" t="s">
        <v>44</v>
      </c>
      <c r="S1038" t="s">
        <v>4527</v>
      </c>
      <c r="T1038" s="3">
        <v>45818</v>
      </c>
      <c r="U1038" s="3">
        <v>45819</v>
      </c>
      <c r="V1038" s="2">
        <v>0</v>
      </c>
      <c r="W1038" t="s">
        <v>44</v>
      </c>
      <c r="X1038" t="s">
        <v>44</v>
      </c>
      <c r="Y1038" t="s">
        <v>8119</v>
      </c>
      <c r="Z1038" t="s">
        <v>226</v>
      </c>
      <c r="AA1038" t="s">
        <v>4529</v>
      </c>
      <c r="AB1038" t="s">
        <v>4530</v>
      </c>
      <c r="AC1038" t="s">
        <v>89</v>
      </c>
      <c r="AD1038" t="str">
        <f t="shared" si="16"/>
        <v>10-60</v>
      </c>
      <c r="AE1038" t="str">
        <f>VLOOKUP(AD1038,'Main_Sub Desc'!C:D,2,)</f>
        <v>LPC from invoicing</v>
      </c>
      <c r="AF1038" t="str">
        <f>VLOOKUP(VALUE(H1038),'Main_Sub Desc'!F:G,2,)</f>
        <v>Wtr Rev Late Payment</v>
      </c>
      <c r="AG1038">
        <f>IFERROR(VLOOKUP(VALUE(I1038),'PC Mapping'!A:F,6,),"")</f>
        <v>10469</v>
      </c>
      <c r="AH1038" s="13" t="str">
        <f>VLOOKUP(AG1038,'PC Mapping'!L:M,2,)</f>
        <v>Bolivar Water</v>
      </c>
    </row>
    <row r="1039" spans="1:34" x14ac:dyDescent="0.2">
      <c r="A1039" t="s">
        <v>8116</v>
      </c>
      <c r="B1039" t="s">
        <v>8113</v>
      </c>
      <c r="C1039" t="s">
        <v>4519</v>
      </c>
      <c r="D1039" t="s">
        <v>4520</v>
      </c>
      <c r="E1039" s="3">
        <v>45818</v>
      </c>
      <c r="F1039" t="s">
        <v>44</v>
      </c>
      <c r="G1039" t="s">
        <v>3742</v>
      </c>
      <c r="H1039" t="s">
        <v>3716</v>
      </c>
      <c r="I1039" t="s">
        <v>4534</v>
      </c>
      <c r="J1039" t="s">
        <v>4522</v>
      </c>
      <c r="K1039" s="2">
        <v>-5</v>
      </c>
      <c r="L1039" t="s">
        <v>44</v>
      </c>
      <c r="M1039" s="2">
        <v>-5</v>
      </c>
      <c r="N1039" t="s">
        <v>4523</v>
      </c>
      <c r="O1039" t="s">
        <v>4524</v>
      </c>
      <c r="P1039" t="s">
        <v>8117</v>
      </c>
      <c r="Q1039" t="s">
        <v>8120</v>
      </c>
      <c r="R1039" t="s">
        <v>44</v>
      </c>
      <c r="S1039" t="s">
        <v>4527</v>
      </c>
      <c r="T1039" s="3">
        <v>45818</v>
      </c>
      <c r="U1039" s="3">
        <v>45819</v>
      </c>
      <c r="V1039" s="2">
        <v>0</v>
      </c>
      <c r="W1039" t="s">
        <v>44</v>
      </c>
      <c r="X1039" t="s">
        <v>44</v>
      </c>
      <c r="Y1039" t="s">
        <v>8121</v>
      </c>
      <c r="Z1039" t="s">
        <v>226</v>
      </c>
      <c r="AA1039" t="s">
        <v>4529</v>
      </c>
      <c r="AB1039" t="s">
        <v>4530</v>
      </c>
      <c r="AC1039" t="s">
        <v>89</v>
      </c>
      <c r="AD1039" t="str">
        <f t="shared" si="16"/>
        <v>10-60</v>
      </c>
      <c r="AE1039" t="str">
        <f>VLOOKUP(AD1039,'Main_Sub Desc'!C:D,2,)</f>
        <v>LPC from invoicing</v>
      </c>
      <c r="AF1039" t="str">
        <f>VLOOKUP(VALUE(H1039),'Main_Sub Desc'!F:G,2,)</f>
        <v>Wst Rev Late Payment</v>
      </c>
      <c r="AG1039">
        <f>IFERROR(VLOOKUP(VALUE(I1039),'PC Mapping'!A:F,6,),"")</f>
        <v>10514</v>
      </c>
      <c r="AH1039" s="13" t="str">
        <f>VLOOKUP(AG1039,'PC Mapping'!L:M,2,)</f>
        <v>Bolivar Sewer</v>
      </c>
    </row>
    <row r="1040" spans="1:34" x14ac:dyDescent="0.2">
      <c r="A1040" t="s">
        <v>8122</v>
      </c>
      <c r="B1040" t="s">
        <v>8108</v>
      </c>
      <c r="C1040" t="s">
        <v>4519</v>
      </c>
      <c r="D1040" t="s">
        <v>4520</v>
      </c>
      <c r="E1040" s="3">
        <v>45818</v>
      </c>
      <c r="F1040" t="s">
        <v>44</v>
      </c>
      <c r="G1040" t="s">
        <v>3742</v>
      </c>
      <c r="H1040" t="s">
        <v>3722</v>
      </c>
      <c r="I1040" t="s">
        <v>4538</v>
      </c>
      <c r="J1040" t="s">
        <v>4522</v>
      </c>
      <c r="K1040" s="2">
        <v>-5</v>
      </c>
      <c r="L1040" t="s">
        <v>44</v>
      </c>
      <c r="M1040" s="2">
        <v>-5</v>
      </c>
      <c r="N1040" t="s">
        <v>4523</v>
      </c>
      <c r="O1040" t="s">
        <v>4524</v>
      </c>
      <c r="P1040" t="s">
        <v>6798</v>
      </c>
      <c r="Q1040" t="s">
        <v>8123</v>
      </c>
      <c r="R1040" t="s">
        <v>44</v>
      </c>
      <c r="S1040" t="s">
        <v>4527</v>
      </c>
      <c r="T1040" s="3">
        <v>45818</v>
      </c>
      <c r="U1040" s="3">
        <v>45819</v>
      </c>
      <c r="V1040" s="2">
        <v>0</v>
      </c>
      <c r="W1040" t="s">
        <v>44</v>
      </c>
      <c r="X1040" t="s">
        <v>44</v>
      </c>
      <c r="Y1040" t="s">
        <v>8124</v>
      </c>
      <c r="Z1040" t="s">
        <v>135</v>
      </c>
      <c r="AA1040" t="s">
        <v>4529</v>
      </c>
      <c r="AB1040" t="s">
        <v>4530</v>
      </c>
      <c r="AC1040" t="s">
        <v>89</v>
      </c>
      <c r="AD1040" t="str">
        <f t="shared" si="16"/>
        <v>10-60</v>
      </c>
      <c r="AE1040" t="str">
        <f>VLOOKUP(AD1040,'Main_Sub Desc'!C:D,2,)</f>
        <v>LPC from invoicing</v>
      </c>
      <c r="AF1040" t="str">
        <f>VLOOKUP(VALUE(H1040),'Main_Sub Desc'!F:G,2,)</f>
        <v>Wtr Rev Late Payment</v>
      </c>
      <c r="AG1040">
        <f>IFERROR(VLOOKUP(VALUE(I1040),'PC Mapping'!A:F,6,),"")</f>
        <v>10469</v>
      </c>
      <c r="AH1040" s="13" t="str">
        <f>VLOOKUP(AG1040,'PC Mapping'!L:M,2,)</f>
        <v>Bolivar Water</v>
      </c>
    </row>
    <row r="1041" spans="1:34" x14ac:dyDescent="0.2">
      <c r="A1041" t="s">
        <v>8122</v>
      </c>
      <c r="B1041" t="s">
        <v>8108</v>
      </c>
      <c r="C1041" t="s">
        <v>4519</v>
      </c>
      <c r="D1041" t="s">
        <v>4520</v>
      </c>
      <c r="E1041" s="3">
        <v>45818</v>
      </c>
      <c r="F1041" t="s">
        <v>44</v>
      </c>
      <c r="G1041" t="s">
        <v>3742</v>
      </c>
      <c r="H1041" t="s">
        <v>3716</v>
      </c>
      <c r="I1041" t="s">
        <v>4534</v>
      </c>
      <c r="J1041" t="s">
        <v>4522</v>
      </c>
      <c r="K1041" s="2">
        <v>-5</v>
      </c>
      <c r="L1041" t="s">
        <v>44</v>
      </c>
      <c r="M1041" s="2">
        <v>-5</v>
      </c>
      <c r="N1041" t="s">
        <v>4523</v>
      </c>
      <c r="O1041" t="s">
        <v>4524</v>
      </c>
      <c r="P1041" t="s">
        <v>6798</v>
      </c>
      <c r="Q1041" t="s">
        <v>8125</v>
      </c>
      <c r="R1041" t="s">
        <v>44</v>
      </c>
      <c r="S1041" t="s">
        <v>4527</v>
      </c>
      <c r="T1041" s="3">
        <v>45818</v>
      </c>
      <c r="U1041" s="3">
        <v>45819</v>
      </c>
      <c r="V1041" s="2">
        <v>0</v>
      </c>
      <c r="W1041" t="s">
        <v>44</v>
      </c>
      <c r="X1041" t="s">
        <v>44</v>
      </c>
      <c r="Y1041" t="s">
        <v>8126</v>
      </c>
      <c r="Z1041" t="s">
        <v>135</v>
      </c>
      <c r="AA1041" t="s">
        <v>4529</v>
      </c>
      <c r="AB1041" t="s">
        <v>4530</v>
      </c>
      <c r="AC1041" t="s">
        <v>89</v>
      </c>
      <c r="AD1041" t="str">
        <f t="shared" si="16"/>
        <v>10-60</v>
      </c>
      <c r="AE1041" t="str">
        <f>VLOOKUP(AD1041,'Main_Sub Desc'!C:D,2,)</f>
        <v>LPC from invoicing</v>
      </c>
      <c r="AF1041" t="str">
        <f>VLOOKUP(VALUE(H1041),'Main_Sub Desc'!F:G,2,)</f>
        <v>Wst Rev Late Payment</v>
      </c>
      <c r="AG1041">
        <f>IFERROR(VLOOKUP(VALUE(I1041),'PC Mapping'!A:F,6,),"")</f>
        <v>10514</v>
      </c>
      <c r="AH1041" s="13" t="str">
        <f>VLOOKUP(AG1041,'PC Mapping'!L:M,2,)</f>
        <v>Bolivar Sewer</v>
      </c>
    </row>
    <row r="1042" spans="1:34" x14ac:dyDescent="0.2">
      <c r="A1042" t="s">
        <v>8127</v>
      </c>
      <c r="B1042" t="s">
        <v>8099</v>
      </c>
      <c r="C1042" t="s">
        <v>4519</v>
      </c>
      <c r="D1042" t="s">
        <v>4520</v>
      </c>
      <c r="E1042" s="3">
        <v>45818</v>
      </c>
      <c r="F1042" t="s">
        <v>44</v>
      </c>
      <c r="G1042" t="s">
        <v>3742</v>
      </c>
      <c r="H1042" t="s">
        <v>3722</v>
      </c>
      <c r="I1042" t="s">
        <v>3752</v>
      </c>
      <c r="J1042" t="s">
        <v>4522</v>
      </c>
      <c r="K1042" s="2">
        <v>-5</v>
      </c>
      <c r="L1042" t="s">
        <v>44</v>
      </c>
      <c r="M1042" s="2">
        <v>-5</v>
      </c>
      <c r="N1042" t="s">
        <v>4523</v>
      </c>
      <c r="O1042" t="s">
        <v>4524</v>
      </c>
      <c r="P1042" t="s">
        <v>8128</v>
      </c>
      <c r="Q1042" t="s">
        <v>8129</v>
      </c>
      <c r="R1042" t="s">
        <v>44</v>
      </c>
      <c r="S1042" t="s">
        <v>4527</v>
      </c>
      <c r="T1042" s="3">
        <v>45818</v>
      </c>
      <c r="U1042" s="3">
        <v>45819</v>
      </c>
      <c r="V1042" s="2">
        <v>0</v>
      </c>
      <c r="W1042" t="s">
        <v>44</v>
      </c>
      <c r="X1042" t="s">
        <v>44</v>
      </c>
      <c r="Y1042" t="s">
        <v>8130</v>
      </c>
      <c r="Z1042" t="s">
        <v>8131</v>
      </c>
      <c r="AA1042" t="s">
        <v>4529</v>
      </c>
      <c r="AB1042" t="s">
        <v>4530</v>
      </c>
      <c r="AC1042" t="s">
        <v>89</v>
      </c>
      <c r="AD1042" t="str">
        <f t="shared" si="16"/>
        <v>10-60</v>
      </c>
      <c r="AE1042" t="str">
        <f>VLOOKUP(AD1042,'Main_Sub Desc'!C:D,2,)</f>
        <v>LPC from invoicing</v>
      </c>
      <c r="AF1042" t="str">
        <f>VLOOKUP(VALUE(H1042),'Main_Sub Desc'!F:G,2,)</f>
        <v>Wtr Rev Late Payment</v>
      </c>
      <c r="AG1042">
        <f>IFERROR(VLOOKUP(VALUE(I1042),'PC Mapping'!A:F,6,),"")</f>
        <v>10719</v>
      </c>
      <c r="AH1042" s="13" t="str">
        <f>VLOOKUP(AG1042,'PC Mapping'!L:M,2,)</f>
        <v>All Other Water</v>
      </c>
    </row>
    <row r="1043" spans="1:34" x14ac:dyDescent="0.2">
      <c r="A1043" t="s">
        <v>8132</v>
      </c>
      <c r="B1043" t="s">
        <v>8108</v>
      </c>
      <c r="C1043" t="s">
        <v>4519</v>
      </c>
      <c r="D1043" t="s">
        <v>4520</v>
      </c>
      <c r="E1043" s="3">
        <v>45818</v>
      </c>
      <c r="F1043" t="s">
        <v>44</v>
      </c>
      <c r="G1043" t="s">
        <v>3742</v>
      </c>
      <c r="H1043" t="s">
        <v>3716</v>
      </c>
      <c r="I1043" t="s">
        <v>4534</v>
      </c>
      <c r="J1043" t="s">
        <v>4522</v>
      </c>
      <c r="K1043" s="2">
        <v>-5</v>
      </c>
      <c r="L1043" t="s">
        <v>44</v>
      </c>
      <c r="M1043" s="2">
        <v>-5</v>
      </c>
      <c r="N1043" t="s">
        <v>4523</v>
      </c>
      <c r="O1043" t="s">
        <v>4524</v>
      </c>
      <c r="P1043" t="s">
        <v>8133</v>
      </c>
      <c r="Q1043" t="s">
        <v>8134</v>
      </c>
      <c r="R1043" t="s">
        <v>44</v>
      </c>
      <c r="S1043" t="s">
        <v>4527</v>
      </c>
      <c r="T1043" s="3">
        <v>45818</v>
      </c>
      <c r="U1043" s="3">
        <v>45819</v>
      </c>
      <c r="V1043" s="2">
        <v>0</v>
      </c>
      <c r="W1043" t="s">
        <v>44</v>
      </c>
      <c r="X1043" t="s">
        <v>44</v>
      </c>
      <c r="Y1043" t="s">
        <v>8135</v>
      </c>
      <c r="Z1043" t="s">
        <v>315</v>
      </c>
      <c r="AA1043" t="s">
        <v>4529</v>
      </c>
      <c r="AB1043" t="s">
        <v>4530</v>
      </c>
      <c r="AC1043" t="s">
        <v>89</v>
      </c>
      <c r="AD1043" t="str">
        <f t="shared" si="16"/>
        <v>10-60</v>
      </c>
      <c r="AE1043" t="str">
        <f>VLOOKUP(AD1043,'Main_Sub Desc'!C:D,2,)</f>
        <v>LPC from invoicing</v>
      </c>
      <c r="AF1043" t="str">
        <f>VLOOKUP(VALUE(H1043),'Main_Sub Desc'!F:G,2,)</f>
        <v>Wst Rev Late Payment</v>
      </c>
      <c r="AG1043">
        <f>IFERROR(VLOOKUP(VALUE(I1043),'PC Mapping'!A:F,6,),"")</f>
        <v>10514</v>
      </c>
      <c r="AH1043" s="13" t="str">
        <f>VLOOKUP(AG1043,'PC Mapping'!L:M,2,)</f>
        <v>Bolivar Sewer</v>
      </c>
    </row>
    <row r="1044" spans="1:34" x14ac:dyDescent="0.2">
      <c r="A1044" t="s">
        <v>8132</v>
      </c>
      <c r="B1044" t="s">
        <v>8108</v>
      </c>
      <c r="C1044" t="s">
        <v>4519</v>
      </c>
      <c r="D1044" t="s">
        <v>4520</v>
      </c>
      <c r="E1044" s="3">
        <v>45818</v>
      </c>
      <c r="F1044" t="s">
        <v>44</v>
      </c>
      <c r="G1044" t="s">
        <v>3742</v>
      </c>
      <c r="H1044" t="s">
        <v>3722</v>
      </c>
      <c r="I1044" t="s">
        <v>4538</v>
      </c>
      <c r="J1044" t="s">
        <v>4522</v>
      </c>
      <c r="K1044" s="2">
        <v>-5</v>
      </c>
      <c r="L1044" t="s">
        <v>44</v>
      </c>
      <c r="M1044" s="2">
        <v>-5</v>
      </c>
      <c r="N1044" t="s">
        <v>4523</v>
      </c>
      <c r="O1044" t="s">
        <v>4524</v>
      </c>
      <c r="P1044" t="s">
        <v>8133</v>
      </c>
      <c r="Q1044" t="s">
        <v>8136</v>
      </c>
      <c r="R1044" t="s">
        <v>44</v>
      </c>
      <c r="S1044" t="s">
        <v>4527</v>
      </c>
      <c r="T1044" s="3">
        <v>45818</v>
      </c>
      <c r="U1044" s="3">
        <v>45819</v>
      </c>
      <c r="V1044" s="2">
        <v>0</v>
      </c>
      <c r="W1044" t="s">
        <v>44</v>
      </c>
      <c r="X1044" t="s">
        <v>44</v>
      </c>
      <c r="Y1044" t="s">
        <v>8137</v>
      </c>
      <c r="Z1044" t="s">
        <v>315</v>
      </c>
      <c r="AA1044" t="s">
        <v>4529</v>
      </c>
      <c r="AB1044" t="s">
        <v>4530</v>
      </c>
      <c r="AC1044" t="s">
        <v>89</v>
      </c>
      <c r="AD1044" t="str">
        <f t="shared" si="16"/>
        <v>10-60</v>
      </c>
      <c r="AE1044" t="str">
        <f>VLOOKUP(AD1044,'Main_Sub Desc'!C:D,2,)</f>
        <v>LPC from invoicing</v>
      </c>
      <c r="AF1044" t="str">
        <f>VLOOKUP(VALUE(H1044),'Main_Sub Desc'!F:G,2,)</f>
        <v>Wtr Rev Late Payment</v>
      </c>
      <c r="AG1044">
        <f>IFERROR(VLOOKUP(VALUE(I1044),'PC Mapping'!A:F,6,),"")</f>
        <v>10469</v>
      </c>
      <c r="AH1044" s="13" t="str">
        <f>VLOOKUP(AG1044,'PC Mapping'!L:M,2,)</f>
        <v>Bolivar Water</v>
      </c>
    </row>
    <row r="1045" spans="1:34" x14ac:dyDescent="0.2">
      <c r="A1045" t="s">
        <v>8138</v>
      </c>
      <c r="B1045" t="s">
        <v>8108</v>
      </c>
      <c r="C1045" t="s">
        <v>4519</v>
      </c>
      <c r="D1045" t="s">
        <v>4520</v>
      </c>
      <c r="E1045" s="3">
        <v>45818</v>
      </c>
      <c r="F1045" t="s">
        <v>44</v>
      </c>
      <c r="G1045" t="s">
        <v>3742</v>
      </c>
      <c r="H1045" t="s">
        <v>3722</v>
      </c>
      <c r="I1045" t="s">
        <v>3752</v>
      </c>
      <c r="J1045" t="s">
        <v>4522</v>
      </c>
      <c r="K1045" s="2">
        <v>-5</v>
      </c>
      <c r="L1045" t="s">
        <v>44</v>
      </c>
      <c r="M1045" s="2">
        <v>-5</v>
      </c>
      <c r="N1045" t="s">
        <v>4523</v>
      </c>
      <c r="O1045" t="s">
        <v>4524</v>
      </c>
      <c r="P1045" t="s">
        <v>8139</v>
      </c>
      <c r="Q1045" t="s">
        <v>8140</v>
      </c>
      <c r="R1045" t="s">
        <v>44</v>
      </c>
      <c r="S1045" t="s">
        <v>4527</v>
      </c>
      <c r="T1045" s="3">
        <v>45818</v>
      </c>
      <c r="U1045" s="3">
        <v>45819</v>
      </c>
      <c r="V1045" s="2">
        <v>0</v>
      </c>
      <c r="W1045" t="s">
        <v>44</v>
      </c>
      <c r="X1045" t="s">
        <v>44</v>
      </c>
      <c r="Y1045" t="s">
        <v>8141</v>
      </c>
      <c r="Z1045" t="s">
        <v>2720</v>
      </c>
      <c r="AA1045" t="s">
        <v>4529</v>
      </c>
      <c r="AB1045" t="s">
        <v>4530</v>
      </c>
      <c r="AC1045" t="s">
        <v>89</v>
      </c>
      <c r="AD1045" t="str">
        <f t="shared" si="16"/>
        <v>10-60</v>
      </c>
      <c r="AE1045" t="str">
        <f>VLOOKUP(AD1045,'Main_Sub Desc'!C:D,2,)</f>
        <v>LPC from invoicing</v>
      </c>
      <c r="AF1045" t="str">
        <f>VLOOKUP(VALUE(H1045),'Main_Sub Desc'!F:G,2,)</f>
        <v>Wtr Rev Late Payment</v>
      </c>
      <c r="AG1045">
        <f>IFERROR(VLOOKUP(VALUE(I1045),'PC Mapping'!A:F,6,),"")</f>
        <v>10719</v>
      </c>
      <c r="AH1045" s="13" t="str">
        <f>VLOOKUP(AG1045,'PC Mapping'!L:M,2,)</f>
        <v>All Other Water</v>
      </c>
    </row>
    <row r="1046" spans="1:34" x14ac:dyDescent="0.2">
      <c r="A1046" t="s">
        <v>8142</v>
      </c>
      <c r="B1046" t="s">
        <v>8099</v>
      </c>
      <c r="C1046" t="s">
        <v>4519</v>
      </c>
      <c r="D1046" t="s">
        <v>4520</v>
      </c>
      <c r="E1046" s="3">
        <v>45818</v>
      </c>
      <c r="F1046" t="s">
        <v>44</v>
      </c>
      <c r="G1046" t="s">
        <v>3742</v>
      </c>
      <c r="H1046" t="s">
        <v>3722</v>
      </c>
      <c r="I1046" t="s">
        <v>4538</v>
      </c>
      <c r="J1046" t="s">
        <v>4522</v>
      </c>
      <c r="K1046" s="2">
        <v>-5</v>
      </c>
      <c r="L1046" t="s">
        <v>44</v>
      </c>
      <c r="M1046" s="2">
        <v>-5</v>
      </c>
      <c r="N1046" t="s">
        <v>4523</v>
      </c>
      <c r="O1046" t="s">
        <v>4524</v>
      </c>
      <c r="P1046" t="s">
        <v>8143</v>
      </c>
      <c r="Q1046" t="s">
        <v>8144</v>
      </c>
      <c r="R1046" t="s">
        <v>44</v>
      </c>
      <c r="S1046" t="s">
        <v>4527</v>
      </c>
      <c r="T1046" s="3">
        <v>45818</v>
      </c>
      <c r="U1046" s="3">
        <v>45819</v>
      </c>
      <c r="V1046" s="2">
        <v>0</v>
      </c>
      <c r="W1046" t="s">
        <v>44</v>
      </c>
      <c r="X1046" t="s">
        <v>44</v>
      </c>
      <c r="Y1046" t="s">
        <v>8145</v>
      </c>
      <c r="Z1046" t="s">
        <v>8146</v>
      </c>
      <c r="AA1046" t="s">
        <v>4529</v>
      </c>
      <c r="AB1046" t="s">
        <v>4530</v>
      </c>
      <c r="AC1046" t="s">
        <v>89</v>
      </c>
      <c r="AD1046" t="str">
        <f t="shared" si="16"/>
        <v>10-60</v>
      </c>
      <c r="AE1046" t="str">
        <f>VLOOKUP(AD1046,'Main_Sub Desc'!C:D,2,)</f>
        <v>LPC from invoicing</v>
      </c>
      <c r="AF1046" t="str">
        <f>VLOOKUP(VALUE(H1046),'Main_Sub Desc'!F:G,2,)</f>
        <v>Wtr Rev Late Payment</v>
      </c>
      <c r="AG1046">
        <f>IFERROR(VLOOKUP(VALUE(I1046),'PC Mapping'!A:F,6,),"")</f>
        <v>10469</v>
      </c>
      <c r="AH1046" s="13" t="str">
        <f>VLOOKUP(AG1046,'PC Mapping'!L:M,2,)</f>
        <v>Bolivar Water</v>
      </c>
    </row>
    <row r="1047" spans="1:34" x14ac:dyDescent="0.2">
      <c r="A1047" t="s">
        <v>8142</v>
      </c>
      <c r="B1047" t="s">
        <v>8099</v>
      </c>
      <c r="C1047" t="s">
        <v>4519</v>
      </c>
      <c r="D1047" t="s">
        <v>4520</v>
      </c>
      <c r="E1047" s="3">
        <v>45818</v>
      </c>
      <c r="F1047" t="s">
        <v>44</v>
      </c>
      <c r="G1047" t="s">
        <v>3742</v>
      </c>
      <c r="H1047" t="s">
        <v>3716</v>
      </c>
      <c r="I1047" t="s">
        <v>4534</v>
      </c>
      <c r="J1047" t="s">
        <v>4522</v>
      </c>
      <c r="K1047" s="2">
        <v>-5</v>
      </c>
      <c r="L1047" t="s">
        <v>44</v>
      </c>
      <c r="M1047" s="2">
        <v>-5</v>
      </c>
      <c r="N1047" t="s">
        <v>4523</v>
      </c>
      <c r="O1047" t="s">
        <v>4524</v>
      </c>
      <c r="P1047" t="s">
        <v>8143</v>
      </c>
      <c r="Q1047" t="s">
        <v>8147</v>
      </c>
      <c r="R1047" t="s">
        <v>44</v>
      </c>
      <c r="S1047" t="s">
        <v>4527</v>
      </c>
      <c r="T1047" s="3">
        <v>45818</v>
      </c>
      <c r="U1047" s="3">
        <v>45819</v>
      </c>
      <c r="V1047" s="2">
        <v>0</v>
      </c>
      <c r="W1047" t="s">
        <v>44</v>
      </c>
      <c r="X1047" t="s">
        <v>44</v>
      </c>
      <c r="Y1047" t="s">
        <v>8148</v>
      </c>
      <c r="Z1047" t="s">
        <v>8146</v>
      </c>
      <c r="AA1047" t="s">
        <v>4529</v>
      </c>
      <c r="AB1047" t="s">
        <v>4530</v>
      </c>
      <c r="AC1047" t="s">
        <v>89</v>
      </c>
      <c r="AD1047" t="str">
        <f t="shared" si="16"/>
        <v>10-60</v>
      </c>
      <c r="AE1047" t="str">
        <f>VLOOKUP(AD1047,'Main_Sub Desc'!C:D,2,)</f>
        <v>LPC from invoicing</v>
      </c>
      <c r="AF1047" t="str">
        <f>VLOOKUP(VALUE(H1047),'Main_Sub Desc'!F:G,2,)</f>
        <v>Wst Rev Late Payment</v>
      </c>
      <c r="AG1047">
        <f>IFERROR(VLOOKUP(VALUE(I1047),'PC Mapping'!A:F,6,),"")</f>
        <v>10514</v>
      </c>
      <c r="AH1047" s="13" t="str">
        <f>VLOOKUP(AG1047,'PC Mapping'!L:M,2,)</f>
        <v>Bolivar Sewer</v>
      </c>
    </row>
    <row r="1048" spans="1:34" x14ac:dyDescent="0.2">
      <c r="A1048" t="s">
        <v>8149</v>
      </c>
      <c r="B1048" t="s">
        <v>8113</v>
      </c>
      <c r="C1048" t="s">
        <v>4519</v>
      </c>
      <c r="D1048" t="s">
        <v>4520</v>
      </c>
      <c r="E1048" s="3">
        <v>45818</v>
      </c>
      <c r="F1048" t="s">
        <v>44</v>
      </c>
      <c r="G1048" t="s">
        <v>3742</v>
      </c>
      <c r="H1048" t="s">
        <v>3722</v>
      </c>
      <c r="I1048" t="s">
        <v>4538</v>
      </c>
      <c r="J1048" t="s">
        <v>4522</v>
      </c>
      <c r="K1048" s="2">
        <v>-6.6</v>
      </c>
      <c r="L1048" t="s">
        <v>44</v>
      </c>
      <c r="M1048" s="2">
        <v>-6.6</v>
      </c>
      <c r="N1048" t="s">
        <v>4523</v>
      </c>
      <c r="O1048" t="s">
        <v>4524</v>
      </c>
      <c r="P1048" t="s">
        <v>5237</v>
      </c>
      <c r="Q1048" t="s">
        <v>8150</v>
      </c>
      <c r="R1048" t="s">
        <v>44</v>
      </c>
      <c r="S1048" t="s">
        <v>4527</v>
      </c>
      <c r="T1048" s="3">
        <v>45818</v>
      </c>
      <c r="U1048" s="3">
        <v>45819</v>
      </c>
      <c r="V1048" s="2">
        <v>0</v>
      </c>
      <c r="W1048" t="s">
        <v>44</v>
      </c>
      <c r="X1048" t="s">
        <v>44</v>
      </c>
      <c r="Y1048" t="s">
        <v>5242</v>
      </c>
      <c r="Z1048" t="s">
        <v>5240</v>
      </c>
      <c r="AA1048" t="s">
        <v>4529</v>
      </c>
      <c r="AB1048" t="s">
        <v>4530</v>
      </c>
      <c r="AC1048" t="s">
        <v>99</v>
      </c>
      <c r="AD1048" t="str">
        <f t="shared" si="16"/>
        <v>10-60</v>
      </c>
      <c r="AE1048" t="str">
        <f>VLOOKUP(AD1048,'Main_Sub Desc'!C:D,2,)</f>
        <v>LPC from invoicing</v>
      </c>
      <c r="AF1048" t="str">
        <f>VLOOKUP(VALUE(H1048),'Main_Sub Desc'!F:G,2,)</f>
        <v>Wtr Rev Late Payment</v>
      </c>
      <c r="AG1048">
        <f>IFERROR(VLOOKUP(VALUE(I1048),'PC Mapping'!A:F,6,),"")</f>
        <v>10469</v>
      </c>
      <c r="AH1048" s="13" t="str">
        <f>VLOOKUP(AG1048,'PC Mapping'!L:M,2,)</f>
        <v>Bolivar Water</v>
      </c>
    </row>
    <row r="1049" spans="1:34" x14ac:dyDescent="0.2">
      <c r="A1049" t="s">
        <v>8149</v>
      </c>
      <c r="B1049" t="s">
        <v>8113</v>
      </c>
      <c r="C1049" t="s">
        <v>4519</v>
      </c>
      <c r="D1049" t="s">
        <v>4520</v>
      </c>
      <c r="E1049" s="3">
        <v>45818</v>
      </c>
      <c r="F1049" t="s">
        <v>44</v>
      </c>
      <c r="G1049" t="s">
        <v>3742</v>
      </c>
      <c r="H1049" t="s">
        <v>3716</v>
      </c>
      <c r="I1049" t="s">
        <v>4534</v>
      </c>
      <c r="J1049" t="s">
        <v>4522</v>
      </c>
      <c r="K1049" s="2">
        <v>-9.33</v>
      </c>
      <c r="L1049" t="s">
        <v>44</v>
      </c>
      <c r="M1049" s="2">
        <v>-9.33</v>
      </c>
      <c r="N1049" t="s">
        <v>4523</v>
      </c>
      <c r="O1049" t="s">
        <v>4524</v>
      </c>
      <c r="P1049" t="s">
        <v>5237</v>
      </c>
      <c r="Q1049" t="s">
        <v>8151</v>
      </c>
      <c r="R1049" t="s">
        <v>44</v>
      </c>
      <c r="S1049" t="s">
        <v>4527</v>
      </c>
      <c r="T1049" s="3">
        <v>45818</v>
      </c>
      <c r="U1049" s="3">
        <v>45819</v>
      </c>
      <c r="V1049" s="2">
        <v>0</v>
      </c>
      <c r="W1049" t="s">
        <v>44</v>
      </c>
      <c r="X1049" t="s">
        <v>44</v>
      </c>
      <c r="Y1049" t="s">
        <v>5239</v>
      </c>
      <c r="Z1049" t="s">
        <v>5240</v>
      </c>
      <c r="AA1049" t="s">
        <v>4529</v>
      </c>
      <c r="AB1049" t="s">
        <v>4530</v>
      </c>
      <c r="AC1049" t="s">
        <v>99</v>
      </c>
      <c r="AD1049" t="str">
        <f t="shared" si="16"/>
        <v>10-60</v>
      </c>
      <c r="AE1049" t="str">
        <f>VLOOKUP(AD1049,'Main_Sub Desc'!C:D,2,)</f>
        <v>LPC from invoicing</v>
      </c>
      <c r="AF1049" t="str">
        <f>VLOOKUP(VALUE(H1049),'Main_Sub Desc'!F:G,2,)</f>
        <v>Wst Rev Late Payment</v>
      </c>
      <c r="AG1049">
        <f>IFERROR(VLOOKUP(VALUE(I1049),'PC Mapping'!A:F,6,),"")</f>
        <v>10514</v>
      </c>
      <c r="AH1049" s="13" t="str">
        <f>VLOOKUP(AG1049,'PC Mapping'!L:M,2,)</f>
        <v>Bolivar Sewer</v>
      </c>
    </row>
    <row r="1050" spans="1:34" x14ac:dyDescent="0.2">
      <c r="A1050" t="s">
        <v>8152</v>
      </c>
      <c r="B1050" t="s">
        <v>8099</v>
      </c>
      <c r="C1050" t="s">
        <v>4519</v>
      </c>
      <c r="D1050" t="s">
        <v>4520</v>
      </c>
      <c r="E1050" s="3">
        <v>45818</v>
      </c>
      <c r="F1050" t="s">
        <v>44</v>
      </c>
      <c r="G1050" t="s">
        <v>3742</v>
      </c>
      <c r="H1050" t="s">
        <v>3722</v>
      </c>
      <c r="I1050" t="s">
        <v>3752</v>
      </c>
      <c r="J1050" t="s">
        <v>4522</v>
      </c>
      <c r="K1050" s="2">
        <v>-5</v>
      </c>
      <c r="L1050" t="s">
        <v>44</v>
      </c>
      <c r="M1050" s="2">
        <v>-5</v>
      </c>
      <c r="N1050" t="s">
        <v>4523</v>
      </c>
      <c r="O1050" t="s">
        <v>4524</v>
      </c>
      <c r="P1050" t="s">
        <v>7448</v>
      </c>
      <c r="Q1050" t="s">
        <v>8153</v>
      </c>
      <c r="R1050" t="s">
        <v>44</v>
      </c>
      <c r="S1050" t="s">
        <v>4527</v>
      </c>
      <c r="T1050" s="3">
        <v>45818</v>
      </c>
      <c r="U1050" s="3">
        <v>45819</v>
      </c>
      <c r="V1050" s="2">
        <v>0</v>
      </c>
      <c r="W1050" t="s">
        <v>44</v>
      </c>
      <c r="X1050" t="s">
        <v>44</v>
      </c>
      <c r="Y1050" t="s">
        <v>8154</v>
      </c>
      <c r="Z1050" t="s">
        <v>3517</v>
      </c>
      <c r="AA1050" t="s">
        <v>4529</v>
      </c>
      <c r="AB1050" t="s">
        <v>4530</v>
      </c>
      <c r="AC1050" t="s">
        <v>89</v>
      </c>
      <c r="AD1050" t="str">
        <f t="shared" si="16"/>
        <v>10-60</v>
      </c>
      <c r="AE1050" t="str">
        <f>VLOOKUP(AD1050,'Main_Sub Desc'!C:D,2,)</f>
        <v>LPC from invoicing</v>
      </c>
      <c r="AF1050" t="str">
        <f>VLOOKUP(VALUE(H1050),'Main_Sub Desc'!F:G,2,)</f>
        <v>Wtr Rev Late Payment</v>
      </c>
      <c r="AG1050">
        <f>IFERROR(VLOOKUP(VALUE(I1050),'PC Mapping'!A:F,6,),"")</f>
        <v>10719</v>
      </c>
      <c r="AH1050" s="13" t="str">
        <f>VLOOKUP(AG1050,'PC Mapping'!L:M,2,)</f>
        <v>All Other Water</v>
      </c>
    </row>
    <row r="1051" spans="1:34" x14ac:dyDescent="0.2">
      <c r="A1051" t="s">
        <v>8155</v>
      </c>
      <c r="B1051" t="s">
        <v>8113</v>
      </c>
      <c r="C1051" t="s">
        <v>4519</v>
      </c>
      <c r="D1051" t="s">
        <v>4520</v>
      </c>
      <c r="E1051" s="3">
        <v>45818</v>
      </c>
      <c r="F1051" t="s">
        <v>44</v>
      </c>
      <c r="G1051" t="s">
        <v>3742</v>
      </c>
      <c r="H1051" t="s">
        <v>3722</v>
      </c>
      <c r="I1051" t="s">
        <v>4538</v>
      </c>
      <c r="J1051" t="s">
        <v>4522</v>
      </c>
      <c r="K1051" s="2">
        <v>-5</v>
      </c>
      <c r="L1051" t="s">
        <v>44</v>
      </c>
      <c r="M1051" s="2">
        <v>-5</v>
      </c>
      <c r="N1051" t="s">
        <v>4523</v>
      </c>
      <c r="O1051" t="s">
        <v>4524</v>
      </c>
      <c r="P1051" t="s">
        <v>8156</v>
      </c>
      <c r="Q1051" t="s">
        <v>8157</v>
      </c>
      <c r="R1051" t="s">
        <v>44</v>
      </c>
      <c r="S1051" t="s">
        <v>4527</v>
      </c>
      <c r="T1051" s="3">
        <v>45818</v>
      </c>
      <c r="U1051" s="3">
        <v>45819</v>
      </c>
      <c r="V1051" s="2">
        <v>0</v>
      </c>
      <c r="W1051" t="s">
        <v>44</v>
      </c>
      <c r="X1051" t="s">
        <v>44</v>
      </c>
      <c r="Y1051" t="s">
        <v>8158</v>
      </c>
      <c r="Z1051" t="s">
        <v>8159</v>
      </c>
      <c r="AA1051" t="s">
        <v>4529</v>
      </c>
      <c r="AB1051" t="s">
        <v>4530</v>
      </c>
      <c r="AC1051" t="s">
        <v>89</v>
      </c>
      <c r="AD1051" t="str">
        <f t="shared" si="16"/>
        <v>10-60</v>
      </c>
      <c r="AE1051" t="str">
        <f>VLOOKUP(AD1051,'Main_Sub Desc'!C:D,2,)</f>
        <v>LPC from invoicing</v>
      </c>
      <c r="AF1051" t="str">
        <f>VLOOKUP(VALUE(H1051),'Main_Sub Desc'!F:G,2,)</f>
        <v>Wtr Rev Late Payment</v>
      </c>
      <c r="AG1051">
        <f>IFERROR(VLOOKUP(VALUE(I1051),'PC Mapping'!A:F,6,),"")</f>
        <v>10469</v>
      </c>
      <c r="AH1051" s="13" t="str">
        <f>VLOOKUP(AG1051,'PC Mapping'!L:M,2,)</f>
        <v>Bolivar Water</v>
      </c>
    </row>
    <row r="1052" spans="1:34" x14ac:dyDescent="0.2">
      <c r="A1052" t="s">
        <v>8155</v>
      </c>
      <c r="B1052" t="s">
        <v>8113</v>
      </c>
      <c r="C1052" t="s">
        <v>4519</v>
      </c>
      <c r="D1052" t="s">
        <v>4520</v>
      </c>
      <c r="E1052" s="3">
        <v>45818</v>
      </c>
      <c r="F1052" t="s">
        <v>44</v>
      </c>
      <c r="G1052" t="s">
        <v>3742</v>
      </c>
      <c r="H1052" t="s">
        <v>3716</v>
      </c>
      <c r="I1052" t="s">
        <v>4534</v>
      </c>
      <c r="J1052" t="s">
        <v>4522</v>
      </c>
      <c r="K1052" s="2">
        <v>-5</v>
      </c>
      <c r="L1052" t="s">
        <v>44</v>
      </c>
      <c r="M1052" s="2">
        <v>-5</v>
      </c>
      <c r="N1052" t="s">
        <v>4523</v>
      </c>
      <c r="O1052" t="s">
        <v>4524</v>
      </c>
      <c r="P1052" t="s">
        <v>8156</v>
      </c>
      <c r="Q1052" t="s">
        <v>8160</v>
      </c>
      <c r="R1052" t="s">
        <v>44</v>
      </c>
      <c r="S1052" t="s">
        <v>4527</v>
      </c>
      <c r="T1052" s="3">
        <v>45818</v>
      </c>
      <c r="U1052" s="3">
        <v>45819</v>
      </c>
      <c r="V1052" s="2">
        <v>0</v>
      </c>
      <c r="W1052" t="s">
        <v>44</v>
      </c>
      <c r="X1052" t="s">
        <v>44</v>
      </c>
      <c r="Y1052" t="s">
        <v>8161</v>
      </c>
      <c r="Z1052" t="s">
        <v>8159</v>
      </c>
      <c r="AA1052" t="s">
        <v>4529</v>
      </c>
      <c r="AB1052" t="s">
        <v>4530</v>
      </c>
      <c r="AC1052" t="s">
        <v>89</v>
      </c>
      <c r="AD1052" t="str">
        <f t="shared" si="16"/>
        <v>10-60</v>
      </c>
      <c r="AE1052" t="str">
        <f>VLOOKUP(AD1052,'Main_Sub Desc'!C:D,2,)</f>
        <v>LPC from invoicing</v>
      </c>
      <c r="AF1052" t="str">
        <f>VLOOKUP(VALUE(H1052),'Main_Sub Desc'!F:G,2,)</f>
        <v>Wst Rev Late Payment</v>
      </c>
      <c r="AG1052">
        <f>IFERROR(VLOOKUP(VALUE(I1052),'PC Mapping'!A:F,6,),"")</f>
        <v>10514</v>
      </c>
      <c r="AH1052" s="13" t="str">
        <f>VLOOKUP(AG1052,'PC Mapping'!L:M,2,)</f>
        <v>Bolivar Sewer</v>
      </c>
    </row>
    <row r="1053" spans="1:34" x14ac:dyDescent="0.2">
      <c r="A1053" t="s">
        <v>8162</v>
      </c>
      <c r="B1053" t="s">
        <v>8113</v>
      </c>
      <c r="C1053" t="s">
        <v>4519</v>
      </c>
      <c r="D1053" t="s">
        <v>4520</v>
      </c>
      <c r="E1053" s="3">
        <v>45818</v>
      </c>
      <c r="F1053" t="s">
        <v>44</v>
      </c>
      <c r="G1053" t="s">
        <v>3742</v>
      </c>
      <c r="H1053" t="s">
        <v>3722</v>
      </c>
      <c r="I1053" t="s">
        <v>4538</v>
      </c>
      <c r="J1053" t="s">
        <v>4522</v>
      </c>
      <c r="K1053" s="2">
        <v>-5</v>
      </c>
      <c r="L1053" t="s">
        <v>44</v>
      </c>
      <c r="M1053" s="2">
        <v>-5</v>
      </c>
      <c r="N1053" t="s">
        <v>4523</v>
      </c>
      <c r="O1053" t="s">
        <v>4524</v>
      </c>
      <c r="P1053" t="s">
        <v>8163</v>
      </c>
      <c r="Q1053" t="s">
        <v>8164</v>
      </c>
      <c r="R1053" t="s">
        <v>44</v>
      </c>
      <c r="S1053" t="s">
        <v>4527</v>
      </c>
      <c r="T1053" s="3">
        <v>45818</v>
      </c>
      <c r="U1053" s="3">
        <v>45819</v>
      </c>
      <c r="V1053" s="2">
        <v>0</v>
      </c>
      <c r="W1053" t="s">
        <v>44</v>
      </c>
      <c r="X1053" t="s">
        <v>44</v>
      </c>
      <c r="Y1053" t="s">
        <v>8165</v>
      </c>
      <c r="Z1053" t="s">
        <v>513</v>
      </c>
      <c r="AA1053" t="s">
        <v>4529</v>
      </c>
      <c r="AB1053" t="s">
        <v>4530</v>
      </c>
      <c r="AC1053" t="s">
        <v>89</v>
      </c>
      <c r="AD1053" t="str">
        <f t="shared" si="16"/>
        <v>10-60</v>
      </c>
      <c r="AE1053" t="str">
        <f>VLOOKUP(AD1053,'Main_Sub Desc'!C:D,2,)</f>
        <v>LPC from invoicing</v>
      </c>
      <c r="AF1053" t="str">
        <f>VLOOKUP(VALUE(H1053),'Main_Sub Desc'!F:G,2,)</f>
        <v>Wtr Rev Late Payment</v>
      </c>
      <c r="AG1053">
        <f>IFERROR(VLOOKUP(VALUE(I1053),'PC Mapping'!A:F,6,),"")</f>
        <v>10469</v>
      </c>
      <c r="AH1053" s="13" t="str">
        <f>VLOOKUP(AG1053,'PC Mapping'!L:M,2,)</f>
        <v>Bolivar Water</v>
      </c>
    </row>
    <row r="1054" spans="1:34" x14ac:dyDescent="0.2">
      <c r="A1054" t="s">
        <v>8162</v>
      </c>
      <c r="B1054" t="s">
        <v>8113</v>
      </c>
      <c r="C1054" t="s">
        <v>4519</v>
      </c>
      <c r="D1054" t="s">
        <v>4520</v>
      </c>
      <c r="E1054" s="3">
        <v>45818</v>
      </c>
      <c r="F1054" t="s">
        <v>44</v>
      </c>
      <c r="G1054" t="s">
        <v>3742</v>
      </c>
      <c r="H1054" t="s">
        <v>3716</v>
      </c>
      <c r="I1054" t="s">
        <v>4534</v>
      </c>
      <c r="J1054" t="s">
        <v>4522</v>
      </c>
      <c r="K1054" s="2">
        <v>-5</v>
      </c>
      <c r="L1054" t="s">
        <v>44</v>
      </c>
      <c r="M1054" s="2">
        <v>-5</v>
      </c>
      <c r="N1054" t="s">
        <v>4523</v>
      </c>
      <c r="O1054" t="s">
        <v>4524</v>
      </c>
      <c r="P1054" t="s">
        <v>8163</v>
      </c>
      <c r="Q1054" t="s">
        <v>8166</v>
      </c>
      <c r="R1054" t="s">
        <v>44</v>
      </c>
      <c r="S1054" t="s">
        <v>4527</v>
      </c>
      <c r="T1054" s="3">
        <v>45818</v>
      </c>
      <c r="U1054" s="3">
        <v>45819</v>
      </c>
      <c r="V1054" s="2">
        <v>0</v>
      </c>
      <c r="W1054" t="s">
        <v>44</v>
      </c>
      <c r="X1054" t="s">
        <v>44</v>
      </c>
      <c r="Y1054" t="s">
        <v>8167</v>
      </c>
      <c r="Z1054" t="s">
        <v>513</v>
      </c>
      <c r="AA1054" t="s">
        <v>4529</v>
      </c>
      <c r="AB1054" t="s">
        <v>4530</v>
      </c>
      <c r="AC1054" t="s">
        <v>89</v>
      </c>
      <c r="AD1054" t="str">
        <f t="shared" si="16"/>
        <v>10-60</v>
      </c>
      <c r="AE1054" t="str">
        <f>VLOOKUP(AD1054,'Main_Sub Desc'!C:D,2,)</f>
        <v>LPC from invoicing</v>
      </c>
      <c r="AF1054" t="str">
        <f>VLOOKUP(VALUE(H1054),'Main_Sub Desc'!F:G,2,)</f>
        <v>Wst Rev Late Payment</v>
      </c>
      <c r="AG1054">
        <f>IFERROR(VLOOKUP(VALUE(I1054),'PC Mapping'!A:F,6,),"")</f>
        <v>10514</v>
      </c>
      <c r="AH1054" s="13" t="str">
        <f>VLOOKUP(AG1054,'PC Mapping'!L:M,2,)</f>
        <v>Bolivar Sewer</v>
      </c>
    </row>
    <row r="1055" spans="1:34" x14ac:dyDescent="0.2">
      <c r="A1055" t="s">
        <v>8168</v>
      </c>
      <c r="B1055" t="s">
        <v>8113</v>
      </c>
      <c r="C1055" t="s">
        <v>4519</v>
      </c>
      <c r="D1055" t="s">
        <v>4520</v>
      </c>
      <c r="E1055" s="3">
        <v>45818</v>
      </c>
      <c r="F1055" t="s">
        <v>44</v>
      </c>
      <c r="G1055" t="s">
        <v>3742</v>
      </c>
      <c r="H1055" t="s">
        <v>3722</v>
      </c>
      <c r="I1055" t="s">
        <v>3752</v>
      </c>
      <c r="J1055" t="s">
        <v>4522</v>
      </c>
      <c r="K1055" s="2">
        <v>-5.97</v>
      </c>
      <c r="L1055" t="s">
        <v>44</v>
      </c>
      <c r="M1055" s="2">
        <v>-5.97</v>
      </c>
      <c r="N1055" t="s">
        <v>4523</v>
      </c>
      <c r="O1055" t="s">
        <v>4524</v>
      </c>
      <c r="P1055" t="s">
        <v>8169</v>
      </c>
      <c r="Q1055" t="s">
        <v>8170</v>
      </c>
      <c r="R1055" t="s">
        <v>44</v>
      </c>
      <c r="S1055" t="s">
        <v>4527</v>
      </c>
      <c r="T1055" s="3">
        <v>45818</v>
      </c>
      <c r="U1055" s="3">
        <v>45819</v>
      </c>
      <c r="V1055" s="2">
        <v>0</v>
      </c>
      <c r="W1055" t="s">
        <v>44</v>
      </c>
      <c r="X1055" t="s">
        <v>44</v>
      </c>
      <c r="Y1055" t="s">
        <v>8171</v>
      </c>
      <c r="Z1055" t="s">
        <v>3534</v>
      </c>
      <c r="AA1055" t="s">
        <v>4529</v>
      </c>
      <c r="AB1055" t="s">
        <v>4530</v>
      </c>
      <c r="AC1055" t="s">
        <v>89</v>
      </c>
      <c r="AD1055" t="str">
        <f t="shared" si="16"/>
        <v>10-60</v>
      </c>
      <c r="AE1055" t="str">
        <f>VLOOKUP(AD1055,'Main_Sub Desc'!C:D,2,)</f>
        <v>LPC from invoicing</v>
      </c>
      <c r="AF1055" t="str">
        <f>VLOOKUP(VALUE(H1055),'Main_Sub Desc'!F:G,2,)</f>
        <v>Wtr Rev Late Payment</v>
      </c>
      <c r="AG1055">
        <f>IFERROR(VLOOKUP(VALUE(I1055),'PC Mapping'!A:F,6,),"")</f>
        <v>10719</v>
      </c>
      <c r="AH1055" s="13" t="str">
        <f>VLOOKUP(AG1055,'PC Mapping'!L:M,2,)</f>
        <v>All Other Water</v>
      </c>
    </row>
    <row r="1056" spans="1:34" x14ac:dyDescent="0.2">
      <c r="A1056" t="s">
        <v>8172</v>
      </c>
      <c r="B1056" t="s">
        <v>8099</v>
      </c>
      <c r="C1056" t="s">
        <v>4519</v>
      </c>
      <c r="D1056" t="s">
        <v>4520</v>
      </c>
      <c r="E1056" s="3">
        <v>45818</v>
      </c>
      <c r="F1056" t="s">
        <v>44</v>
      </c>
      <c r="G1056" t="s">
        <v>3742</v>
      </c>
      <c r="H1056" t="s">
        <v>3716</v>
      </c>
      <c r="I1056" t="s">
        <v>4534</v>
      </c>
      <c r="J1056" t="s">
        <v>4522</v>
      </c>
      <c r="K1056" s="2">
        <v>-5</v>
      </c>
      <c r="L1056" t="s">
        <v>44</v>
      </c>
      <c r="M1056" s="2">
        <v>-5</v>
      </c>
      <c r="N1056" t="s">
        <v>4523</v>
      </c>
      <c r="O1056" t="s">
        <v>4524</v>
      </c>
      <c r="P1056" t="s">
        <v>8173</v>
      </c>
      <c r="Q1056" t="s">
        <v>8174</v>
      </c>
      <c r="R1056" t="s">
        <v>44</v>
      </c>
      <c r="S1056" t="s">
        <v>4527</v>
      </c>
      <c r="T1056" s="3">
        <v>45818</v>
      </c>
      <c r="U1056" s="3">
        <v>45819</v>
      </c>
      <c r="V1056" s="2">
        <v>0</v>
      </c>
      <c r="W1056" t="s">
        <v>44</v>
      </c>
      <c r="X1056" t="s">
        <v>44</v>
      </c>
      <c r="Y1056" t="s">
        <v>8175</v>
      </c>
      <c r="Z1056" t="s">
        <v>1315</v>
      </c>
      <c r="AA1056" t="s">
        <v>4529</v>
      </c>
      <c r="AB1056" t="s">
        <v>4530</v>
      </c>
      <c r="AC1056" t="s">
        <v>89</v>
      </c>
      <c r="AD1056" t="str">
        <f t="shared" si="16"/>
        <v>10-60</v>
      </c>
      <c r="AE1056" t="str">
        <f>VLOOKUP(AD1056,'Main_Sub Desc'!C:D,2,)</f>
        <v>LPC from invoicing</v>
      </c>
      <c r="AF1056" t="str">
        <f>VLOOKUP(VALUE(H1056),'Main_Sub Desc'!F:G,2,)</f>
        <v>Wst Rev Late Payment</v>
      </c>
      <c r="AG1056">
        <f>IFERROR(VLOOKUP(VALUE(I1056),'PC Mapping'!A:F,6,),"")</f>
        <v>10514</v>
      </c>
      <c r="AH1056" s="13" t="str">
        <f>VLOOKUP(AG1056,'PC Mapping'!L:M,2,)</f>
        <v>Bolivar Sewer</v>
      </c>
    </row>
    <row r="1057" spans="1:34" x14ac:dyDescent="0.2">
      <c r="A1057" t="s">
        <v>8176</v>
      </c>
      <c r="B1057" t="s">
        <v>8113</v>
      </c>
      <c r="C1057" t="s">
        <v>4519</v>
      </c>
      <c r="D1057" t="s">
        <v>4520</v>
      </c>
      <c r="E1057" s="3">
        <v>45818</v>
      </c>
      <c r="F1057" t="s">
        <v>44</v>
      </c>
      <c r="G1057" t="s">
        <v>3742</v>
      </c>
      <c r="H1057" t="s">
        <v>3722</v>
      </c>
      <c r="I1057" t="s">
        <v>4538</v>
      </c>
      <c r="J1057" t="s">
        <v>4522</v>
      </c>
      <c r="K1057" s="2">
        <v>-5</v>
      </c>
      <c r="L1057" t="s">
        <v>44</v>
      </c>
      <c r="M1057" s="2">
        <v>-5</v>
      </c>
      <c r="N1057" t="s">
        <v>4523</v>
      </c>
      <c r="O1057" t="s">
        <v>4524</v>
      </c>
      <c r="P1057" t="s">
        <v>6324</v>
      </c>
      <c r="Q1057" t="s">
        <v>8177</v>
      </c>
      <c r="R1057" t="s">
        <v>44</v>
      </c>
      <c r="S1057" t="s">
        <v>4527</v>
      </c>
      <c r="T1057" s="3">
        <v>45818</v>
      </c>
      <c r="U1057" s="3">
        <v>45819</v>
      </c>
      <c r="V1057" s="2">
        <v>0</v>
      </c>
      <c r="W1057" t="s">
        <v>44</v>
      </c>
      <c r="X1057" t="s">
        <v>44</v>
      </c>
      <c r="Y1057" t="s">
        <v>8178</v>
      </c>
      <c r="Z1057" t="s">
        <v>1263</v>
      </c>
      <c r="AA1057" t="s">
        <v>4529</v>
      </c>
      <c r="AB1057" t="s">
        <v>4530</v>
      </c>
      <c r="AC1057" t="s">
        <v>89</v>
      </c>
      <c r="AD1057" t="str">
        <f t="shared" si="16"/>
        <v>10-60</v>
      </c>
      <c r="AE1057" t="str">
        <f>VLOOKUP(AD1057,'Main_Sub Desc'!C:D,2,)</f>
        <v>LPC from invoicing</v>
      </c>
      <c r="AF1057" t="str">
        <f>VLOOKUP(VALUE(H1057),'Main_Sub Desc'!F:G,2,)</f>
        <v>Wtr Rev Late Payment</v>
      </c>
      <c r="AG1057">
        <f>IFERROR(VLOOKUP(VALUE(I1057),'PC Mapping'!A:F,6,),"")</f>
        <v>10469</v>
      </c>
      <c r="AH1057" s="13" t="str">
        <f>VLOOKUP(AG1057,'PC Mapping'!L:M,2,)</f>
        <v>Bolivar Water</v>
      </c>
    </row>
    <row r="1058" spans="1:34" x14ac:dyDescent="0.2">
      <c r="A1058" t="s">
        <v>8176</v>
      </c>
      <c r="B1058" t="s">
        <v>8113</v>
      </c>
      <c r="C1058" t="s">
        <v>4519</v>
      </c>
      <c r="D1058" t="s">
        <v>4520</v>
      </c>
      <c r="E1058" s="3">
        <v>45818</v>
      </c>
      <c r="F1058" t="s">
        <v>44</v>
      </c>
      <c r="G1058" t="s">
        <v>3742</v>
      </c>
      <c r="H1058" t="s">
        <v>3716</v>
      </c>
      <c r="I1058" t="s">
        <v>4534</v>
      </c>
      <c r="J1058" t="s">
        <v>4522</v>
      </c>
      <c r="K1058" s="2">
        <v>-5</v>
      </c>
      <c r="L1058" t="s">
        <v>44</v>
      </c>
      <c r="M1058" s="2">
        <v>-5</v>
      </c>
      <c r="N1058" t="s">
        <v>4523</v>
      </c>
      <c r="O1058" t="s">
        <v>4524</v>
      </c>
      <c r="P1058" t="s">
        <v>6324</v>
      </c>
      <c r="Q1058" t="s">
        <v>8179</v>
      </c>
      <c r="R1058" t="s">
        <v>44</v>
      </c>
      <c r="S1058" t="s">
        <v>4527</v>
      </c>
      <c r="T1058" s="3">
        <v>45818</v>
      </c>
      <c r="U1058" s="3">
        <v>45819</v>
      </c>
      <c r="V1058" s="2">
        <v>0</v>
      </c>
      <c r="W1058" t="s">
        <v>44</v>
      </c>
      <c r="X1058" t="s">
        <v>44</v>
      </c>
      <c r="Y1058" t="s">
        <v>8180</v>
      </c>
      <c r="Z1058" t="s">
        <v>1263</v>
      </c>
      <c r="AA1058" t="s">
        <v>4529</v>
      </c>
      <c r="AB1058" t="s">
        <v>4530</v>
      </c>
      <c r="AC1058" t="s">
        <v>89</v>
      </c>
      <c r="AD1058" t="str">
        <f t="shared" si="16"/>
        <v>10-60</v>
      </c>
      <c r="AE1058" t="str">
        <f>VLOOKUP(AD1058,'Main_Sub Desc'!C:D,2,)</f>
        <v>LPC from invoicing</v>
      </c>
      <c r="AF1058" t="str">
        <f>VLOOKUP(VALUE(H1058),'Main_Sub Desc'!F:G,2,)</f>
        <v>Wst Rev Late Payment</v>
      </c>
      <c r="AG1058">
        <f>IFERROR(VLOOKUP(VALUE(I1058),'PC Mapping'!A:F,6,),"")</f>
        <v>10514</v>
      </c>
      <c r="AH1058" s="13" t="str">
        <f>VLOOKUP(AG1058,'PC Mapping'!L:M,2,)</f>
        <v>Bolivar Sewer</v>
      </c>
    </row>
    <row r="1059" spans="1:34" x14ac:dyDescent="0.2">
      <c r="A1059" t="s">
        <v>8181</v>
      </c>
      <c r="B1059" t="s">
        <v>8108</v>
      </c>
      <c r="C1059" t="s">
        <v>4519</v>
      </c>
      <c r="D1059" t="s">
        <v>4520</v>
      </c>
      <c r="E1059" s="3">
        <v>45818</v>
      </c>
      <c r="F1059" t="s">
        <v>44</v>
      </c>
      <c r="G1059" t="s">
        <v>3742</v>
      </c>
      <c r="H1059" t="s">
        <v>3722</v>
      </c>
      <c r="I1059" t="s">
        <v>4538</v>
      </c>
      <c r="J1059" t="s">
        <v>4522</v>
      </c>
      <c r="K1059" s="2">
        <v>-5</v>
      </c>
      <c r="L1059" t="s">
        <v>44</v>
      </c>
      <c r="M1059" s="2">
        <v>-5</v>
      </c>
      <c r="N1059" t="s">
        <v>4523</v>
      </c>
      <c r="O1059" t="s">
        <v>4524</v>
      </c>
      <c r="P1059" t="s">
        <v>8182</v>
      </c>
      <c r="Q1059" t="s">
        <v>8183</v>
      </c>
      <c r="R1059" t="s">
        <v>44</v>
      </c>
      <c r="S1059" t="s">
        <v>4527</v>
      </c>
      <c r="T1059" s="3">
        <v>45818</v>
      </c>
      <c r="U1059" s="3">
        <v>45819</v>
      </c>
      <c r="V1059" s="2">
        <v>0</v>
      </c>
      <c r="W1059" t="s">
        <v>44</v>
      </c>
      <c r="X1059" t="s">
        <v>44</v>
      </c>
      <c r="Y1059" t="s">
        <v>8184</v>
      </c>
      <c r="Z1059" t="s">
        <v>930</v>
      </c>
      <c r="AA1059" t="s">
        <v>4529</v>
      </c>
      <c r="AB1059" t="s">
        <v>4530</v>
      </c>
      <c r="AC1059" t="s">
        <v>89</v>
      </c>
      <c r="AD1059" t="str">
        <f t="shared" si="16"/>
        <v>10-60</v>
      </c>
      <c r="AE1059" t="str">
        <f>VLOOKUP(AD1059,'Main_Sub Desc'!C:D,2,)</f>
        <v>LPC from invoicing</v>
      </c>
      <c r="AF1059" t="str">
        <f>VLOOKUP(VALUE(H1059),'Main_Sub Desc'!F:G,2,)</f>
        <v>Wtr Rev Late Payment</v>
      </c>
      <c r="AG1059">
        <f>IFERROR(VLOOKUP(VALUE(I1059),'PC Mapping'!A:F,6,),"")</f>
        <v>10469</v>
      </c>
      <c r="AH1059" s="13" t="str">
        <f>VLOOKUP(AG1059,'PC Mapping'!L:M,2,)</f>
        <v>Bolivar Water</v>
      </c>
    </row>
    <row r="1060" spans="1:34" x14ac:dyDescent="0.2">
      <c r="A1060" t="s">
        <v>8181</v>
      </c>
      <c r="B1060" t="s">
        <v>8108</v>
      </c>
      <c r="C1060" t="s">
        <v>4519</v>
      </c>
      <c r="D1060" t="s">
        <v>4520</v>
      </c>
      <c r="E1060" s="3">
        <v>45818</v>
      </c>
      <c r="F1060" t="s">
        <v>44</v>
      </c>
      <c r="G1060" t="s">
        <v>3742</v>
      </c>
      <c r="H1060" t="s">
        <v>3716</v>
      </c>
      <c r="I1060" t="s">
        <v>4534</v>
      </c>
      <c r="J1060" t="s">
        <v>4522</v>
      </c>
      <c r="K1060" s="2">
        <v>-5</v>
      </c>
      <c r="L1060" t="s">
        <v>44</v>
      </c>
      <c r="M1060" s="2">
        <v>-5</v>
      </c>
      <c r="N1060" t="s">
        <v>4523</v>
      </c>
      <c r="O1060" t="s">
        <v>4524</v>
      </c>
      <c r="P1060" t="s">
        <v>8182</v>
      </c>
      <c r="Q1060" t="s">
        <v>8185</v>
      </c>
      <c r="R1060" t="s">
        <v>44</v>
      </c>
      <c r="S1060" t="s">
        <v>4527</v>
      </c>
      <c r="T1060" s="3">
        <v>45818</v>
      </c>
      <c r="U1060" s="3">
        <v>45819</v>
      </c>
      <c r="V1060" s="2">
        <v>0</v>
      </c>
      <c r="W1060" t="s">
        <v>44</v>
      </c>
      <c r="X1060" t="s">
        <v>44</v>
      </c>
      <c r="Y1060" t="s">
        <v>8186</v>
      </c>
      <c r="Z1060" t="s">
        <v>930</v>
      </c>
      <c r="AA1060" t="s">
        <v>4529</v>
      </c>
      <c r="AB1060" t="s">
        <v>4530</v>
      </c>
      <c r="AC1060" t="s">
        <v>89</v>
      </c>
      <c r="AD1060" t="str">
        <f t="shared" si="16"/>
        <v>10-60</v>
      </c>
      <c r="AE1060" t="str">
        <f>VLOOKUP(AD1060,'Main_Sub Desc'!C:D,2,)</f>
        <v>LPC from invoicing</v>
      </c>
      <c r="AF1060" t="str">
        <f>VLOOKUP(VALUE(H1060),'Main_Sub Desc'!F:G,2,)</f>
        <v>Wst Rev Late Payment</v>
      </c>
      <c r="AG1060">
        <f>IFERROR(VLOOKUP(VALUE(I1060),'PC Mapping'!A:F,6,),"")</f>
        <v>10514</v>
      </c>
      <c r="AH1060" s="13" t="str">
        <f>VLOOKUP(AG1060,'PC Mapping'!L:M,2,)</f>
        <v>Bolivar Sewer</v>
      </c>
    </row>
    <row r="1061" spans="1:34" x14ac:dyDescent="0.2">
      <c r="A1061" t="s">
        <v>8187</v>
      </c>
      <c r="B1061" t="s">
        <v>8108</v>
      </c>
      <c r="C1061" t="s">
        <v>4519</v>
      </c>
      <c r="D1061" t="s">
        <v>4520</v>
      </c>
      <c r="E1061" s="3">
        <v>45818</v>
      </c>
      <c r="F1061" t="s">
        <v>44</v>
      </c>
      <c r="G1061" t="s">
        <v>3742</v>
      </c>
      <c r="H1061" t="s">
        <v>3722</v>
      </c>
      <c r="I1061" t="s">
        <v>4538</v>
      </c>
      <c r="J1061" t="s">
        <v>4522</v>
      </c>
      <c r="K1061" s="2">
        <v>-5</v>
      </c>
      <c r="L1061" t="s">
        <v>44</v>
      </c>
      <c r="M1061" s="2">
        <v>-5</v>
      </c>
      <c r="N1061" t="s">
        <v>4523</v>
      </c>
      <c r="O1061" t="s">
        <v>4524</v>
      </c>
      <c r="P1061" t="s">
        <v>4978</v>
      </c>
      <c r="Q1061" t="s">
        <v>8188</v>
      </c>
      <c r="R1061" t="s">
        <v>44</v>
      </c>
      <c r="S1061" t="s">
        <v>4527</v>
      </c>
      <c r="T1061" s="3">
        <v>45818</v>
      </c>
      <c r="U1061" s="3">
        <v>45819</v>
      </c>
      <c r="V1061" s="2">
        <v>0</v>
      </c>
      <c r="W1061" t="s">
        <v>44</v>
      </c>
      <c r="X1061" t="s">
        <v>44</v>
      </c>
      <c r="Y1061" t="s">
        <v>8189</v>
      </c>
      <c r="Z1061" t="s">
        <v>745</v>
      </c>
      <c r="AA1061" t="s">
        <v>4529</v>
      </c>
      <c r="AB1061" t="s">
        <v>4530</v>
      </c>
      <c r="AC1061" t="s">
        <v>89</v>
      </c>
      <c r="AD1061" t="str">
        <f t="shared" si="16"/>
        <v>10-60</v>
      </c>
      <c r="AE1061" t="str">
        <f>VLOOKUP(AD1061,'Main_Sub Desc'!C:D,2,)</f>
        <v>LPC from invoicing</v>
      </c>
      <c r="AF1061" t="str">
        <f>VLOOKUP(VALUE(H1061),'Main_Sub Desc'!F:G,2,)</f>
        <v>Wtr Rev Late Payment</v>
      </c>
      <c r="AG1061">
        <f>IFERROR(VLOOKUP(VALUE(I1061),'PC Mapping'!A:F,6,),"")</f>
        <v>10469</v>
      </c>
      <c r="AH1061" s="13" t="str">
        <f>VLOOKUP(AG1061,'PC Mapping'!L:M,2,)</f>
        <v>Bolivar Water</v>
      </c>
    </row>
    <row r="1062" spans="1:34" x14ac:dyDescent="0.2">
      <c r="A1062" t="s">
        <v>8187</v>
      </c>
      <c r="B1062" t="s">
        <v>8108</v>
      </c>
      <c r="C1062" t="s">
        <v>4519</v>
      </c>
      <c r="D1062" t="s">
        <v>4520</v>
      </c>
      <c r="E1062" s="3">
        <v>45818</v>
      </c>
      <c r="F1062" t="s">
        <v>44</v>
      </c>
      <c r="G1062" t="s">
        <v>3742</v>
      </c>
      <c r="H1062" t="s">
        <v>3716</v>
      </c>
      <c r="I1062" t="s">
        <v>4534</v>
      </c>
      <c r="J1062" t="s">
        <v>4522</v>
      </c>
      <c r="K1062" s="2">
        <v>-5</v>
      </c>
      <c r="L1062" t="s">
        <v>44</v>
      </c>
      <c r="M1062" s="2">
        <v>-5</v>
      </c>
      <c r="N1062" t="s">
        <v>4523</v>
      </c>
      <c r="O1062" t="s">
        <v>4524</v>
      </c>
      <c r="P1062" t="s">
        <v>4978</v>
      </c>
      <c r="Q1062" t="s">
        <v>8190</v>
      </c>
      <c r="R1062" t="s">
        <v>44</v>
      </c>
      <c r="S1062" t="s">
        <v>4527</v>
      </c>
      <c r="T1062" s="3">
        <v>45818</v>
      </c>
      <c r="U1062" s="3">
        <v>45819</v>
      </c>
      <c r="V1062" s="2">
        <v>0</v>
      </c>
      <c r="W1062" t="s">
        <v>44</v>
      </c>
      <c r="X1062" t="s">
        <v>44</v>
      </c>
      <c r="Y1062" t="s">
        <v>8191</v>
      </c>
      <c r="Z1062" t="s">
        <v>745</v>
      </c>
      <c r="AA1062" t="s">
        <v>4529</v>
      </c>
      <c r="AB1062" t="s">
        <v>4530</v>
      </c>
      <c r="AC1062" t="s">
        <v>89</v>
      </c>
      <c r="AD1062" t="str">
        <f t="shared" si="16"/>
        <v>10-60</v>
      </c>
      <c r="AE1062" t="str">
        <f>VLOOKUP(AD1062,'Main_Sub Desc'!C:D,2,)</f>
        <v>LPC from invoicing</v>
      </c>
      <c r="AF1062" t="str">
        <f>VLOOKUP(VALUE(H1062),'Main_Sub Desc'!F:G,2,)</f>
        <v>Wst Rev Late Payment</v>
      </c>
      <c r="AG1062">
        <f>IFERROR(VLOOKUP(VALUE(I1062),'PC Mapping'!A:F,6,),"")</f>
        <v>10514</v>
      </c>
      <c r="AH1062" s="13" t="str">
        <f>VLOOKUP(AG1062,'PC Mapping'!L:M,2,)</f>
        <v>Bolivar Sewer</v>
      </c>
    </row>
    <row r="1063" spans="1:34" x14ac:dyDescent="0.2">
      <c r="A1063" t="s">
        <v>8192</v>
      </c>
      <c r="B1063" t="s">
        <v>8099</v>
      </c>
      <c r="C1063" t="s">
        <v>4519</v>
      </c>
      <c r="D1063" t="s">
        <v>4520</v>
      </c>
      <c r="E1063" s="3">
        <v>45818</v>
      </c>
      <c r="F1063" t="s">
        <v>44</v>
      </c>
      <c r="G1063" t="s">
        <v>3742</v>
      </c>
      <c r="H1063" t="s">
        <v>3716</v>
      </c>
      <c r="I1063" t="s">
        <v>4534</v>
      </c>
      <c r="J1063" t="s">
        <v>4522</v>
      </c>
      <c r="K1063" s="2">
        <v>-5</v>
      </c>
      <c r="L1063" t="s">
        <v>44</v>
      </c>
      <c r="M1063" s="2">
        <v>-5</v>
      </c>
      <c r="N1063" t="s">
        <v>4523</v>
      </c>
      <c r="O1063" t="s">
        <v>4524</v>
      </c>
      <c r="P1063" t="s">
        <v>8193</v>
      </c>
      <c r="Q1063" t="s">
        <v>8194</v>
      </c>
      <c r="R1063" t="s">
        <v>44</v>
      </c>
      <c r="S1063" t="s">
        <v>4527</v>
      </c>
      <c r="T1063" s="3">
        <v>45818</v>
      </c>
      <c r="U1063" s="3">
        <v>45819</v>
      </c>
      <c r="V1063" s="2">
        <v>0</v>
      </c>
      <c r="W1063" t="s">
        <v>44</v>
      </c>
      <c r="X1063" t="s">
        <v>44</v>
      </c>
      <c r="Y1063" t="s">
        <v>8195</v>
      </c>
      <c r="Z1063" t="s">
        <v>8196</v>
      </c>
      <c r="AA1063" t="s">
        <v>4529</v>
      </c>
      <c r="AB1063" t="s">
        <v>4530</v>
      </c>
      <c r="AC1063" t="s">
        <v>89</v>
      </c>
      <c r="AD1063" t="str">
        <f t="shared" si="16"/>
        <v>10-60</v>
      </c>
      <c r="AE1063" t="str">
        <f>VLOOKUP(AD1063,'Main_Sub Desc'!C:D,2,)</f>
        <v>LPC from invoicing</v>
      </c>
      <c r="AF1063" t="str">
        <f>VLOOKUP(VALUE(H1063),'Main_Sub Desc'!F:G,2,)</f>
        <v>Wst Rev Late Payment</v>
      </c>
      <c r="AG1063">
        <f>IFERROR(VLOOKUP(VALUE(I1063),'PC Mapping'!A:F,6,),"")</f>
        <v>10514</v>
      </c>
      <c r="AH1063" s="13" t="str">
        <f>VLOOKUP(AG1063,'PC Mapping'!L:M,2,)</f>
        <v>Bolivar Sewer</v>
      </c>
    </row>
    <row r="1064" spans="1:34" x14ac:dyDescent="0.2">
      <c r="A1064" t="s">
        <v>8197</v>
      </c>
      <c r="B1064" t="s">
        <v>8108</v>
      </c>
      <c r="C1064" t="s">
        <v>4519</v>
      </c>
      <c r="D1064" t="s">
        <v>4520</v>
      </c>
      <c r="E1064" s="3">
        <v>45818</v>
      </c>
      <c r="F1064" t="s">
        <v>44</v>
      </c>
      <c r="G1064" t="s">
        <v>3742</v>
      </c>
      <c r="H1064" t="s">
        <v>3722</v>
      </c>
      <c r="I1064" t="s">
        <v>4538</v>
      </c>
      <c r="J1064" t="s">
        <v>4522</v>
      </c>
      <c r="K1064" s="2">
        <v>-5</v>
      </c>
      <c r="L1064" t="s">
        <v>44</v>
      </c>
      <c r="M1064" s="2">
        <v>-5</v>
      </c>
      <c r="N1064" t="s">
        <v>4523</v>
      </c>
      <c r="O1064" t="s">
        <v>4524</v>
      </c>
      <c r="P1064" t="s">
        <v>5845</v>
      </c>
      <c r="Q1064" t="s">
        <v>8198</v>
      </c>
      <c r="R1064" t="s">
        <v>44</v>
      </c>
      <c r="S1064" t="s">
        <v>4527</v>
      </c>
      <c r="T1064" s="3">
        <v>45818</v>
      </c>
      <c r="U1064" s="3">
        <v>45819</v>
      </c>
      <c r="V1064" s="2">
        <v>0</v>
      </c>
      <c r="W1064" t="s">
        <v>44</v>
      </c>
      <c r="X1064" t="s">
        <v>44</v>
      </c>
      <c r="Y1064" t="s">
        <v>8199</v>
      </c>
      <c r="Z1064" t="s">
        <v>723</v>
      </c>
      <c r="AA1064" t="s">
        <v>4529</v>
      </c>
      <c r="AB1064" t="s">
        <v>4530</v>
      </c>
      <c r="AC1064" t="s">
        <v>89</v>
      </c>
      <c r="AD1064" t="str">
        <f t="shared" si="16"/>
        <v>10-60</v>
      </c>
      <c r="AE1064" t="str">
        <f>VLOOKUP(AD1064,'Main_Sub Desc'!C:D,2,)</f>
        <v>LPC from invoicing</v>
      </c>
      <c r="AF1064" t="str">
        <f>VLOOKUP(VALUE(H1064),'Main_Sub Desc'!F:G,2,)</f>
        <v>Wtr Rev Late Payment</v>
      </c>
      <c r="AG1064">
        <f>IFERROR(VLOOKUP(VALUE(I1064),'PC Mapping'!A:F,6,),"")</f>
        <v>10469</v>
      </c>
      <c r="AH1064" s="13" t="str">
        <f>VLOOKUP(AG1064,'PC Mapping'!L:M,2,)</f>
        <v>Bolivar Water</v>
      </c>
    </row>
    <row r="1065" spans="1:34" x14ac:dyDescent="0.2">
      <c r="A1065" t="s">
        <v>8197</v>
      </c>
      <c r="B1065" t="s">
        <v>8108</v>
      </c>
      <c r="C1065" t="s">
        <v>4519</v>
      </c>
      <c r="D1065" t="s">
        <v>4520</v>
      </c>
      <c r="E1065" s="3">
        <v>45818</v>
      </c>
      <c r="F1065" t="s">
        <v>44</v>
      </c>
      <c r="G1065" t="s">
        <v>3742</v>
      </c>
      <c r="H1065" t="s">
        <v>3716</v>
      </c>
      <c r="I1065" t="s">
        <v>4534</v>
      </c>
      <c r="J1065" t="s">
        <v>4522</v>
      </c>
      <c r="K1065" s="2">
        <v>-5</v>
      </c>
      <c r="L1065" t="s">
        <v>44</v>
      </c>
      <c r="M1065" s="2">
        <v>-5</v>
      </c>
      <c r="N1065" t="s">
        <v>4523</v>
      </c>
      <c r="O1065" t="s">
        <v>4524</v>
      </c>
      <c r="P1065" t="s">
        <v>5845</v>
      </c>
      <c r="Q1065" t="s">
        <v>8200</v>
      </c>
      <c r="R1065" t="s">
        <v>44</v>
      </c>
      <c r="S1065" t="s">
        <v>4527</v>
      </c>
      <c r="T1065" s="3">
        <v>45818</v>
      </c>
      <c r="U1065" s="3">
        <v>45819</v>
      </c>
      <c r="V1065" s="2">
        <v>0</v>
      </c>
      <c r="W1065" t="s">
        <v>44</v>
      </c>
      <c r="X1065" t="s">
        <v>44</v>
      </c>
      <c r="Y1065" t="s">
        <v>8201</v>
      </c>
      <c r="Z1065" t="s">
        <v>723</v>
      </c>
      <c r="AA1065" t="s">
        <v>4529</v>
      </c>
      <c r="AB1065" t="s">
        <v>4530</v>
      </c>
      <c r="AC1065" t="s">
        <v>89</v>
      </c>
      <c r="AD1065" t="str">
        <f t="shared" si="16"/>
        <v>10-60</v>
      </c>
      <c r="AE1065" t="str">
        <f>VLOOKUP(AD1065,'Main_Sub Desc'!C:D,2,)</f>
        <v>LPC from invoicing</v>
      </c>
      <c r="AF1065" t="str">
        <f>VLOOKUP(VALUE(H1065),'Main_Sub Desc'!F:G,2,)</f>
        <v>Wst Rev Late Payment</v>
      </c>
      <c r="AG1065">
        <f>IFERROR(VLOOKUP(VALUE(I1065),'PC Mapping'!A:F,6,),"")</f>
        <v>10514</v>
      </c>
      <c r="AH1065" s="13" t="str">
        <f>VLOOKUP(AG1065,'PC Mapping'!L:M,2,)</f>
        <v>Bolivar Sewer</v>
      </c>
    </row>
    <row r="1066" spans="1:34" x14ac:dyDescent="0.2">
      <c r="A1066" t="s">
        <v>8202</v>
      </c>
      <c r="B1066" t="s">
        <v>8203</v>
      </c>
      <c r="C1066" t="s">
        <v>4519</v>
      </c>
      <c r="D1066" t="s">
        <v>4520</v>
      </c>
      <c r="E1066" s="3">
        <v>45819</v>
      </c>
      <c r="F1066" t="s">
        <v>44</v>
      </c>
      <c r="G1066" t="s">
        <v>3742</v>
      </c>
      <c r="H1066" t="s">
        <v>3722</v>
      </c>
      <c r="I1066" t="s">
        <v>3752</v>
      </c>
      <c r="J1066" t="s">
        <v>4522</v>
      </c>
      <c r="K1066" s="2">
        <v>-5</v>
      </c>
      <c r="L1066" t="s">
        <v>44</v>
      </c>
      <c r="M1066" s="2">
        <v>-5</v>
      </c>
      <c r="N1066" t="s">
        <v>4523</v>
      </c>
      <c r="O1066" t="s">
        <v>4524</v>
      </c>
      <c r="P1066" t="s">
        <v>8204</v>
      </c>
      <c r="Q1066" t="s">
        <v>8205</v>
      </c>
      <c r="R1066" t="s">
        <v>44</v>
      </c>
      <c r="S1066" t="s">
        <v>4527</v>
      </c>
      <c r="T1066" s="3">
        <v>45819</v>
      </c>
      <c r="U1066" s="3">
        <v>45820</v>
      </c>
      <c r="V1066" s="2">
        <v>0</v>
      </c>
      <c r="W1066" t="s">
        <v>44</v>
      </c>
      <c r="X1066" t="s">
        <v>44</v>
      </c>
      <c r="Y1066" t="s">
        <v>8206</v>
      </c>
      <c r="Z1066" t="s">
        <v>8207</v>
      </c>
      <c r="AA1066" t="s">
        <v>4529</v>
      </c>
      <c r="AB1066" t="s">
        <v>4530</v>
      </c>
      <c r="AC1066" t="s">
        <v>89</v>
      </c>
      <c r="AD1066" t="str">
        <f t="shared" si="16"/>
        <v>10-60</v>
      </c>
      <c r="AE1066" t="str">
        <f>VLOOKUP(AD1066,'Main_Sub Desc'!C:D,2,)</f>
        <v>LPC from invoicing</v>
      </c>
      <c r="AF1066" t="str">
        <f>VLOOKUP(VALUE(H1066),'Main_Sub Desc'!F:G,2,)</f>
        <v>Wtr Rev Late Payment</v>
      </c>
      <c r="AG1066">
        <f>IFERROR(VLOOKUP(VALUE(I1066),'PC Mapping'!A:F,6,),"")</f>
        <v>10719</v>
      </c>
      <c r="AH1066" s="13" t="str">
        <f>VLOOKUP(AG1066,'PC Mapping'!L:M,2,)</f>
        <v>All Other Water</v>
      </c>
    </row>
    <row r="1067" spans="1:34" x14ac:dyDescent="0.2">
      <c r="A1067" t="s">
        <v>8208</v>
      </c>
      <c r="B1067" t="s">
        <v>8209</v>
      </c>
      <c r="C1067" t="s">
        <v>4519</v>
      </c>
      <c r="D1067" t="s">
        <v>4520</v>
      </c>
      <c r="E1067" s="3">
        <v>45819</v>
      </c>
      <c r="F1067" t="s">
        <v>44</v>
      </c>
      <c r="G1067" t="s">
        <v>3742</v>
      </c>
      <c r="H1067" t="s">
        <v>3722</v>
      </c>
      <c r="I1067" t="s">
        <v>3752</v>
      </c>
      <c r="J1067" t="s">
        <v>4522</v>
      </c>
      <c r="K1067" s="2">
        <v>-5</v>
      </c>
      <c r="L1067" t="s">
        <v>44</v>
      </c>
      <c r="M1067" s="2">
        <v>-5</v>
      </c>
      <c r="N1067" t="s">
        <v>4523</v>
      </c>
      <c r="O1067" t="s">
        <v>4524</v>
      </c>
      <c r="P1067" t="s">
        <v>5431</v>
      </c>
      <c r="Q1067" t="s">
        <v>8210</v>
      </c>
      <c r="R1067" t="s">
        <v>44</v>
      </c>
      <c r="S1067" t="s">
        <v>4527</v>
      </c>
      <c r="T1067" s="3">
        <v>45819</v>
      </c>
      <c r="U1067" s="3">
        <v>45820</v>
      </c>
      <c r="V1067" s="2">
        <v>0</v>
      </c>
      <c r="W1067" t="s">
        <v>44</v>
      </c>
      <c r="X1067" t="s">
        <v>44</v>
      </c>
      <c r="Y1067" t="s">
        <v>8211</v>
      </c>
      <c r="Z1067" t="s">
        <v>3390</v>
      </c>
      <c r="AA1067" t="s">
        <v>4529</v>
      </c>
      <c r="AB1067" t="s">
        <v>4530</v>
      </c>
      <c r="AC1067" t="s">
        <v>89</v>
      </c>
      <c r="AD1067" t="str">
        <f t="shared" si="16"/>
        <v>10-60</v>
      </c>
      <c r="AE1067" t="str">
        <f>VLOOKUP(AD1067,'Main_Sub Desc'!C:D,2,)</f>
        <v>LPC from invoicing</v>
      </c>
      <c r="AF1067" t="str">
        <f>VLOOKUP(VALUE(H1067),'Main_Sub Desc'!F:G,2,)</f>
        <v>Wtr Rev Late Payment</v>
      </c>
      <c r="AG1067">
        <f>IFERROR(VLOOKUP(VALUE(I1067),'PC Mapping'!A:F,6,),"")</f>
        <v>10719</v>
      </c>
      <c r="AH1067" s="13" t="str">
        <f>VLOOKUP(AG1067,'PC Mapping'!L:M,2,)</f>
        <v>All Other Water</v>
      </c>
    </row>
    <row r="1068" spans="1:34" x14ac:dyDescent="0.2">
      <c r="A1068" t="s">
        <v>8212</v>
      </c>
      <c r="B1068" t="s">
        <v>8213</v>
      </c>
      <c r="C1068" t="s">
        <v>4519</v>
      </c>
      <c r="D1068" t="s">
        <v>4520</v>
      </c>
      <c r="E1068" s="3">
        <v>45819</v>
      </c>
      <c r="F1068" t="s">
        <v>44</v>
      </c>
      <c r="G1068" t="s">
        <v>3742</v>
      </c>
      <c r="H1068" t="s">
        <v>3716</v>
      </c>
      <c r="I1068" t="s">
        <v>4534</v>
      </c>
      <c r="J1068" t="s">
        <v>4522</v>
      </c>
      <c r="K1068" s="2">
        <v>-5</v>
      </c>
      <c r="L1068" t="s">
        <v>44</v>
      </c>
      <c r="M1068" s="2">
        <v>-5</v>
      </c>
      <c r="N1068" t="s">
        <v>4523</v>
      </c>
      <c r="O1068" t="s">
        <v>4524</v>
      </c>
      <c r="P1068" t="s">
        <v>4978</v>
      </c>
      <c r="Q1068" t="s">
        <v>8214</v>
      </c>
      <c r="R1068" t="s">
        <v>44</v>
      </c>
      <c r="S1068" t="s">
        <v>4527</v>
      </c>
      <c r="T1068" s="3">
        <v>45819</v>
      </c>
      <c r="U1068" s="3">
        <v>45820</v>
      </c>
      <c r="V1068" s="2">
        <v>0</v>
      </c>
      <c r="W1068" t="s">
        <v>44</v>
      </c>
      <c r="X1068" t="s">
        <v>44</v>
      </c>
      <c r="Y1068" t="s">
        <v>8215</v>
      </c>
      <c r="Z1068" t="s">
        <v>8216</v>
      </c>
      <c r="AA1068" t="s">
        <v>4529</v>
      </c>
      <c r="AB1068" t="s">
        <v>4530</v>
      </c>
      <c r="AC1068" t="s">
        <v>89</v>
      </c>
      <c r="AD1068" t="str">
        <f t="shared" si="16"/>
        <v>10-60</v>
      </c>
      <c r="AE1068" t="str">
        <f>VLOOKUP(AD1068,'Main_Sub Desc'!C:D,2,)</f>
        <v>LPC from invoicing</v>
      </c>
      <c r="AF1068" t="str">
        <f>VLOOKUP(VALUE(H1068),'Main_Sub Desc'!F:G,2,)</f>
        <v>Wst Rev Late Payment</v>
      </c>
      <c r="AG1068">
        <f>IFERROR(VLOOKUP(VALUE(I1068),'PC Mapping'!A:F,6,),"")</f>
        <v>10514</v>
      </c>
      <c r="AH1068" s="13" t="str">
        <f>VLOOKUP(AG1068,'PC Mapping'!L:M,2,)</f>
        <v>Bolivar Sewer</v>
      </c>
    </row>
    <row r="1069" spans="1:34" x14ac:dyDescent="0.2">
      <c r="A1069" t="s">
        <v>8212</v>
      </c>
      <c r="B1069" t="s">
        <v>8213</v>
      </c>
      <c r="C1069" t="s">
        <v>4519</v>
      </c>
      <c r="D1069" t="s">
        <v>4520</v>
      </c>
      <c r="E1069" s="3">
        <v>45819</v>
      </c>
      <c r="F1069" t="s">
        <v>44</v>
      </c>
      <c r="G1069" t="s">
        <v>3742</v>
      </c>
      <c r="H1069" t="s">
        <v>3722</v>
      </c>
      <c r="I1069" t="s">
        <v>4538</v>
      </c>
      <c r="J1069" t="s">
        <v>4522</v>
      </c>
      <c r="K1069" s="2">
        <v>-5</v>
      </c>
      <c r="L1069" t="s">
        <v>44</v>
      </c>
      <c r="M1069" s="2">
        <v>-5</v>
      </c>
      <c r="N1069" t="s">
        <v>4523</v>
      </c>
      <c r="O1069" t="s">
        <v>4524</v>
      </c>
      <c r="P1069" t="s">
        <v>4978</v>
      </c>
      <c r="Q1069" t="s">
        <v>8217</v>
      </c>
      <c r="R1069" t="s">
        <v>44</v>
      </c>
      <c r="S1069" t="s">
        <v>4527</v>
      </c>
      <c r="T1069" s="3">
        <v>45819</v>
      </c>
      <c r="U1069" s="3">
        <v>45820</v>
      </c>
      <c r="V1069" s="2">
        <v>0</v>
      </c>
      <c r="W1069" t="s">
        <v>44</v>
      </c>
      <c r="X1069" t="s">
        <v>44</v>
      </c>
      <c r="Y1069" t="s">
        <v>8218</v>
      </c>
      <c r="Z1069" t="s">
        <v>8216</v>
      </c>
      <c r="AA1069" t="s">
        <v>4529</v>
      </c>
      <c r="AB1069" t="s">
        <v>4530</v>
      </c>
      <c r="AC1069" t="s">
        <v>89</v>
      </c>
      <c r="AD1069" t="str">
        <f t="shared" si="16"/>
        <v>10-60</v>
      </c>
      <c r="AE1069" t="str">
        <f>VLOOKUP(AD1069,'Main_Sub Desc'!C:D,2,)</f>
        <v>LPC from invoicing</v>
      </c>
      <c r="AF1069" t="str">
        <f>VLOOKUP(VALUE(H1069),'Main_Sub Desc'!F:G,2,)</f>
        <v>Wtr Rev Late Payment</v>
      </c>
      <c r="AG1069">
        <f>IFERROR(VLOOKUP(VALUE(I1069),'PC Mapping'!A:F,6,),"")</f>
        <v>10469</v>
      </c>
      <c r="AH1069" s="13" t="str">
        <f>VLOOKUP(AG1069,'PC Mapping'!L:M,2,)</f>
        <v>Bolivar Water</v>
      </c>
    </row>
    <row r="1070" spans="1:34" x14ac:dyDescent="0.2">
      <c r="A1070" t="s">
        <v>8219</v>
      </c>
      <c r="B1070" t="s">
        <v>8209</v>
      </c>
      <c r="C1070" t="s">
        <v>4519</v>
      </c>
      <c r="D1070" t="s">
        <v>4520</v>
      </c>
      <c r="E1070" s="3">
        <v>45819</v>
      </c>
      <c r="F1070" t="s">
        <v>44</v>
      </c>
      <c r="G1070" t="s">
        <v>3742</v>
      </c>
      <c r="H1070" t="s">
        <v>3716</v>
      </c>
      <c r="I1070" t="s">
        <v>4534</v>
      </c>
      <c r="J1070" t="s">
        <v>4522</v>
      </c>
      <c r="K1070" s="2">
        <v>-5</v>
      </c>
      <c r="L1070" t="s">
        <v>44</v>
      </c>
      <c r="M1070" s="2">
        <v>-5</v>
      </c>
      <c r="N1070" t="s">
        <v>4523</v>
      </c>
      <c r="O1070" t="s">
        <v>4524</v>
      </c>
      <c r="P1070" t="s">
        <v>8220</v>
      </c>
      <c r="Q1070" t="s">
        <v>8221</v>
      </c>
      <c r="R1070" t="s">
        <v>44</v>
      </c>
      <c r="S1070" t="s">
        <v>4527</v>
      </c>
      <c r="T1070" s="3">
        <v>45819</v>
      </c>
      <c r="U1070" s="3">
        <v>45820</v>
      </c>
      <c r="V1070" s="2">
        <v>0</v>
      </c>
      <c r="W1070" t="s">
        <v>44</v>
      </c>
      <c r="X1070" t="s">
        <v>44</v>
      </c>
      <c r="Y1070" t="s">
        <v>8222</v>
      </c>
      <c r="Z1070" t="s">
        <v>1255</v>
      </c>
      <c r="AA1070" t="s">
        <v>4529</v>
      </c>
      <c r="AB1070" t="s">
        <v>4530</v>
      </c>
      <c r="AC1070" t="s">
        <v>89</v>
      </c>
      <c r="AD1070" t="str">
        <f t="shared" si="16"/>
        <v>10-60</v>
      </c>
      <c r="AE1070" t="str">
        <f>VLOOKUP(AD1070,'Main_Sub Desc'!C:D,2,)</f>
        <v>LPC from invoicing</v>
      </c>
      <c r="AF1070" t="str">
        <f>VLOOKUP(VALUE(H1070),'Main_Sub Desc'!F:G,2,)</f>
        <v>Wst Rev Late Payment</v>
      </c>
      <c r="AG1070">
        <f>IFERROR(VLOOKUP(VALUE(I1070),'PC Mapping'!A:F,6,),"")</f>
        <v>10514</v>
      </c>
      <c r="AH1070" s="13" t="str">
        <f>VLOOKUP(AG1070,'PC Mapping'!L:M,2,)</f>
        <v>Bolivar Sewer</v>
      </c>
    </row>
    <row r="1071" spans="1:34" x14ac:dyDescent="0.2">
      <c r="A1071" t="s">
        <v>8219</v>
      </c>
      <c r="B1071" t="s">
        <v>8209</v>
      </c>
      <c r="C1071" t="s">
        <v>4519</v>
      </c>
      <c r="D1071" t="s">
        <v>4520</v>
      </c>
      <c r="E1071" s="3">
        <v>45819</v>
      </c>
      <c r="F1071" t="s">
        <v>44</v>
      </c>
      <c r="G1071" t="s">
        <v>3742</v>
      </c>
      <c r="H1071" t="s">
        <v>3722</v>
      </c>
      <c r="I1071" t="s">
        <v>4538</v>
      </c>
      <c r="J1071" t="s">
        <v>4522</v>
      </c>
      <c r="K1071" s="2">
        <v>-5</v>
      </c>
      <c r="L1071" t="s">
        <v>44</v>
      </c>
      <c r="M1071" s="2">
        <v>-5</v>
      </c>
      <c r="N1071" t="s">
        <v>4523</v>
      </c>
      <c r="O1071" t="s">
        <v>4524</v>
      </c>
      <c r="P1071" t="s">
        <v>8220</v>
      </c>
      <c r="Q1071" t="s">
        <v>8223</v>
      </c>
      <c r="R1071" t="s">
        <v>44</v>
      </c>
      <c r="S1071" t="s">
        <v>4527</v>
      </c>
      <c r="T1071" s="3">
        <v>45819</v>
      </c>
      <c r="U1071" s="3">
        <v>45820</v>
      </c>
      <c r="V1071" s="2">
        <v>0</v>
      </c>
      <c r="W1071" t="s">
        <v>44</v>
      </c>
      <c r="X1071" t="s">
        <v>44</v>
      </c>
      <c r="Y1071" t="s">
        <v>8224</v>
      </c>
      <c r="Z1071" t="s">
        <v>1255</v>
      </c>
      <c r="AA1071" t="s">
        <v>4529</v>
      </c>
      <c r="AB1071" t="s">
        <v>4530</v>
      </c>
      <c r="AC1071" t="s">
        <v>89</v>
      </c>
      <c r="AD1071" t="str">
        <f t="shared" si="16"/>
        <v>10-60</v>
      </c>
      <c r="AE1071" t="str">
        <f>VLOOKUP(AD1071,'Main_Sub Desc'!C:D,2,)</f>
        <v>LPC from invoicing</v>
      </c>
      <c r="AF1071" t="str">
        <f>VLOOKUP(VALUE(H1071),'Main_Sub Desc'!F:G,2,)</f>
        <v>Wtr Rev Late Payment</v>
      </c>
      <c r="AG1071">
        <f>IFERROR(VLOOKUP(VALUE(I1071),'PC Mapping'!A:F,6,),"")</f>
        <v>10469</v>
      </c>
      <c r="AH1071" s="13" t="str">
        <f>VLOOKUP(AG1071,'PC Mapping'!L:M,2,)</f>
        <v>Bolivar Water</v>
      </c>
    </row>
    <row r="1072" spans="1:34" x14ac:dyDescent="0.2">
      <c r="A1072" t="s">
        <v>8225</v>
      </c>
      <c r="B1072" t="s">
        <v>8209</v>
      </c>
      <c r="C1072" t="s">
        <v>4519</v>
      </c>
      <c r="D1072" t="s">
        <v>4520</v>
      </c>
      <c r="E1072" s="3">
        <v>45819</v>
      </c>
      <c r="F1072" t="s">
        <v>44</v>
      </c>
      <c r="G1072" t="s">
        <v>3742</v>
      </c>
      <c r="H1072" t="s">
        <v>3716</v>
      </c>
      <c r="I1072" t="s">
        <v>4534</v>
      </c>
      <c r="J1072" t="s">
        <v>4522</v>
      </c>
      <c r="K1072" s="2">
        <v>-5</v>
      </c>
      <c r="L1072" t="s">
        <v>44</v>
      </c>
      <c r="M1072" s="2">
        <v>-5</v>
      </c>
      <c r="N1072" t="s">
        <v>4523</v>
      </c>
      <c r="O1072" t="s">
        <v>4524</v>
      </c>
      <c r="P1072" t="s">
        <v>8226</v>
      </c>
      <c r="Q1072" t="s">
        <v>8227</v>
      </c>
      <c r="R1072" t="s">
        <v>44</v>
      </c>
      <c r="S1072" t="s">
        <v>4527</v>
      </c>
      <c r="T1072" s="3">
        <v>45819</v>
      </c>
      <c r="U1072" s="3">
        <v>45820</v>
      </c>
      <c r="V1072" s="2">
        <v>0</v>
      </c>
      <c r="W1072" t="s">
        <v>44</v>
      </c>
      <c r="X1072" t="s">
        <v>44</v>
      </c>
      <c r="Y1072" t="s">
        <v>8228</v>
      </c>
      <c r="Z1072" t="s">
        <v>8229</v>
      </c>
      <c r="AA1072" t="s">
        <v>4529</v>
      </c>
      <c r="AB1072" t="s">
        <v>4530</v>
      </c>
      <c r="AC1072" t="s">
        <v>99</v>
      </c>
      <c r="AD1072" t="str">
        <f t="shared" si="16"/>
        <v>10-60</v>
      </c>
      <c r="AE1072" t="str">
        <f>VLOOKUP(AD1072,'Main_Sub Desc'!C:D,2,)</f>
        <v>LPC from invoicing</v>
      </c>
      <c r="AF1072" t="str">
        <f>VLOOKUP(VALUE(H1072),'Main_Sub Desc'!F:G,2,)</f>
        <v>Wst Rev Late Payment</v>
      </c>
      <c r="AG1072">
        <f>IFERROR(VLOOKUP(VALUE(I1072),'PC Mapping'!A:F,6,),"")</f>
        <v>10514</v>
      </c>
      <c r="AH1072" s="13" t="str">
        <f>VLOOKUP(AG1072,'PC Mapping'!L:M,2,)</f>
        <v>Bolivar Sewer</v>
      </c>
    </row>
    <row r="1073" spans="1:34" x14ac:dyDescent="0.2">
      <c r="A1073" t="s">
        <v>8230</v>
      </c>
      <c r="B1073" t="s">
        <v>8213</v>
      </c>
      <c r="C1073" t="s">
        <v>4519</v>
      </c>
      <c r="D1073" t="s">
        <v>4520</v>
      </c>
      <c r="E1073" s="3">
        <v>45819</v>
      </c>
      <c r="F1073" t="s">
        <v>44</v>
      </c>
      <c r="G1073" t="s">
        <v>3742</v>
      </c>
      <c r="H1073" t="s">
        <v>3722</v>
      </c>
      <c r="I1073" t="s">
        <v>3752</v>
      </c>
      <c r="J1073" t="s">
        <v>4522</v>
      </c>
      <c r="K1073" s="2">
        <v>-12.41</v>
      </c>
      <c r="L1073" t="s">
        <v>44</v>
      </c>
      <c r="M1073" s="2">
        <v>-12.41</v>
      </c>
      <c r="N1073" t="s">
        <v>4523</v>
      </c>
      <c r="O1073" t="s">
        <v>4524</v>
      </c>
      <c r="P1073" t="s">
        <v>8231</v>
      </c>
      <c r="Q1073" t="s">
        <v>8232</v>
      </c>
      <c r="R1073" t="s">
        <v>44</v>
      </c>
      <c r="S1073" t="s">
        <v>4527</v>
      </c>
      <c r="T1073" s="3">
        <v>45819</v>
      </c>
      <c r="U1073" s="3">
        <v>45820</v>
      </c>
      <c r="V1073" s="2">
        <v>0</v>
      </c>
      <c r="W1073" t="s">
        <v>44</v>
      </c>
      <c r="X1073" t="s">
        <v>44</v>
      </c>
      <c r="Y1073" t="s">
        <v>8233</v>
      </c>
      <c r="Z1073" t="s">
        <v>8234</v>
      </c>
      <c r="AA1073" t="s">
        <v>4529</v>
      </c>
      <c r="AB1073" t="s">
        <v>4530</v>
      </c>
      <c r="AC1073" t="s">
        <v>89</v>
      </c>
      <c r="AD1073" t="str">
        <f t="shared" si="16"/>
        <v>10-60</v>
      </c>
      <c r="AE1073" t="str">
        <f>VLOOKUP(AD1073,'Main_Sub Desc'!C:D,2,)</f>
        <v>LPC from invoicing</v>
      </c>
      <c r="AF1073" t="str">
        <f>VLOOKUP(VALUE(H1073),'Main_Sub Desc'!F:G,2,)</f>
        <v>Wtr Rev Late Payment</v>
      </c>
      <c r="AG1073">
        <f>IFERROR(VLOOKUP(VALUE(I1073),'PC Mapping'!A:F,6,),"")</f>
        <v>10719</v>
      </c>
      <c r="AH1073" s="13" t="str">
        <f>VLOOKUP(AG1073,'PC Mapping'!L:M,2,)</f>
        <v>All Other Water</v>
      </c>
    </row>
    <row r="1074" spans="1:34" x14ac:dyDescent="0.2">
      <c r="A1074" t="s">
        <v>8235</v>
      </c>
      <c r="B1074" t="s">
        <v>8209</v>
      </c>
      <c r="C1074" t="s">
        <v>4519</v>
      </c>
      <c r="D1074" t="s">
        <v>4520</v>
      </c>
      <c r="E1074" s="3">
        <v>45819</v>
      </c>
      <c r="F1074" t="s">
        <v>44</v>
      </c>
      <c r="G1074" t="s">
        <v>3742</v>
      </c>
      <c r="H1074" t="s">
        <v>3722</v>
      </c>
      <c r="I1074" t="s">
        <v>4538</v>
      </c>
      <c r="J1074" t="s">
        <v>4522</v>
      </c>
      <c r="K1074" s="2">
        <v>-5</v>
      </c>
      <c r="L1074" t="s">
        <v>44</v>
      </c>
      <c r="M1074" s="2">
        <v>-5</v>
      </c>
      <c r="N1074" t="s">
        <v>4523</v>
      </c>
      <c r="O1074" t="s">
        <v>4524</v>
      </c>
      <c r="P1074" t="s">
        <v>8236</v>
      </c>
      <c r="Q1074" t="s">
        <v>8237</v>
      </c>
      <c r="R1074" t="s">
        <v>44</v>
      </c>
      <c r="S1074" t="s">
        <v>4527</v>
      </c>
      <c r="T1074" s="3">
        <v>45819</v>
      </c>
      <c r="U1074" s="3">
        <v>45820</v>
      </c>
      <c r="V1074" s="2">
        <v>0</v>
      </c>
      <c r="W1074" t="s">
        <v>44</v>
      </c>
      <c r="X1074" t="s">
        <v>44</v>
      </c>
      <c r="Y1074" t="s">
        <v>8238</v>
      </c>
      <c r="Z1074" t="s">
        <v>121</v>
      </c>
      <c r="AA1074" t="s">
        <v>4529</v>
      </c>
      <c r="AB1074" t="s">
        <v>4530</v>
      </c>
      <c r="AC1074" t="s">
        <v>89</v>
      </c>
      <c r="AD1074" t="str">
        <f t="shared" si="16"/>
        <v>10-60</v>
      </c>
      <c r="AE1074" t="str">
        <f>VLOOKUP(AD1074,'Main_Sub Desc'!C:D,2,)</f>
        <v>LPC from invoicing</v>
      </c>
      <c r="AF1074" t="str">
        <f>VLOOKUP(VALUE(H1074),'Main_Sub Desc'!F:G,2,)</f>
        <v>Wtr Rev Late Payment</v>
      </c>
      <c r="AG1074">
        <f>IFERROR(VLOOKUP(VALUE(I1074),'PC Mapping'!A:F,6,),"")</f>
        <v>10469</v>
      </c>
      <c r="AH1074" s="13" t="str">
        <f>VLOOKUP(AG1074,'PC Mapping'!L:M,2,)</f>
        <v>Bolivar Water</v>
      </c>
    </row>
    <row r="1075" spans="1:34" x14ac:dyDescent="0.2">
      <c r="A1075" t="s">
        <v>8235</v>
      </c>
      <c r="B1075" t="s">
        <v>8209</v>
      </c>
      <c r="C1075" t="s">
        <v>4519</v>
      </c>
      <c r="D1075" t="s">
        <v>4520</v>
      </c>
      <c r="E1075" s="3">
        <v>45819</v>
      </c>
      <c r="F1075" t="s">
        <v>44</v>
      </c>
      <c r="G1075" t="s">
        <v>3742</v>
      </c>
      <c r="H1075" t="s">
        <v>3716</v>
      </c>
      <c r="I1075" t="s">
        <v>4534</v>
      </c>
      <c r="J1075" t="s">
        <v>4522</v>
      </c>
      <c r="K1075" s="2">
        <v>-5</v>
      </c>
      <c r="L1075" t="s">
        <v>44</v>
      </c>
      <c r="M1075" s="2">
        <v>-5</v>
      </c>
      <c r="N1075" t="s">
        <v>4523</v>
      </c>
      <c r="O1075" t="s">
        <v>4524</v>
      </c>
      <c r="P1075" t="s">
        <v>8236</v>
      </c>
      <c r="Q1075" t="s">
        <v>8239</v>
      </c>
      <c r="R1075" t="s">
        <v>44</v>
      </c>
      <c r="S1075" t="s">
        <v>4527</v>
      </c>
      <c r="T1075" s="3">
        <v>45819</v>
      </c>
      <c r="U1075" s="3">
        <v>45820</v>
      </c>
      <c r="V1075" s="2">
        <v>0</v>
      </c>
      <c r="W1075" t="s">
        <v>44</v>
      </c>
      <c r="X1075" t="s">
        <v>44</v>
      </c>
      <c r="Y1075" t="s">
        <v>8240</v>
      </c>
      <c r="Z1075" t="s">
        <v>121</v>
      </c>
      <c r="AA1075" t="s">
        <v>4529</v>
      </c>
      <c r="AB1075" t="s">
        <v>4530</v>
      </c>
      <c r="AC1075" t="s">
        <v>89</v>
      </c>
      <c r="AD1075" t="str">
        <f t="shared" si="16"/>
        <v>10-60</v>
      </c>
      <c r="AE1075" t="str">
        <f>VLOOKUP(AD1075,'Main_Sub Desc'!C:D,2,)</f>
        <v>LPC from invoicing</v>
      </c>
      <c r="AF1075" t="str">
        <f>VLOOKUP(VALUE(H1075),'Main_Sub Desc'!F:G,2,)</f>
        <v>Wst Rev Late Payment</v>
      </c>
      <c r="AG1075">
        <f>IFERROR(VLOOKUP(VALUE(I1075),'PC Mapping'!A:F,6,),"")</f>
        <v>10514</v>
      </c>
      <c r="AH1075" s="13" t="str">
        <f>VLOOKUP(AG1075,'PC Mapping'!L:M,2,)</f>
        <v>Bolivar Sewer</v>
      </c>
    </row>
    <row r="1076" spans="1:34" x14ac:dyDescent="0.2">
      <c r="A1076" t="s">
        <v>8241</v>
      </c>
      <c r="B1076" t="s">
        <v>8203</v>
      </c>
      <c r="C1076" t="s">
        <v>4519</v>
      </c>
      <c r="D1076" t="s">
        <v>4520</v>
      </c>
      <c r="E1076" s="3">
        <v>45819</v>
      </c>
      <c r="F1076" t="s">
        <v>44</v>
      </c>
      <c r="G1076" t="s">
        <v>3742</v>
      </c>
      <c r="H1076" t="s">
        <v>3722</v>
      </c>
      <c r="I1076" t="s">
        <v>3752</v>
      </c>
      <c r="J1076" t="s">
        <v>4522</v>
      </c>
      <c r="K1076" s="2">
        <v>-8.91</v>
      </c>
      <c r="L1076" t="s">
        <v>44</v>
      </c>
      <c r="M1076" s="2">
        <v>-8.91</v>
      </c>
      <c r="N1076" t="s">
        <v>4523</v>
      </c>
      <c r="O1076" t="s">
        <v>4524</v>
      </c>
      <c r="P1076" t="s">
        <v>8242</v>
      </c>
      <c r="Q1076" t="s">
        <v>8243</v>
      </c>
      <c r="R1076" t="s">
        <v>44</v>
      </c>
      <c r="S1076" t="s">
        <v>4527</v>
      </c>
      <c r="T1076" s="3">
        <v>45819</v>
      </c>
      <c r="U1076" s="3">
        <v>45820</v>
      </c>
      <c r="V1076" s="2">
        <v>0</v>
      </c>
      <c r="W1076" t="s">
        <v>44</v>
      </c>
      <c r="X1076" t="s">
        <v>44</v>
      </c>
      <c r="Y1076" t="s">
        <v>8244</v>
      </c>
      <c r="Z1076" t="s">
        <v>2167</v>
      </c>
      <c r="AA1076" t="s">
        <v>4529</v>
      </c>
      <c r="AB1076" t="s">
        <v>4530</v>
      </c>
      <c r="AC1076" t="s">
        <v>89</v>
      </c>
      <c r="AD1076" t="str">
        <f t="shared" si="16"/>
        <v>10-60</v>
      </c>
      <c r="AE1076" t="str">
        <f>VLOOKUP(AD1076,'Main_Sub Desc'!C:D,2,)</f>
        <v>LPC from invoicing</v>
      </c>
      <c r="AF1076" t="str">
        <f>VLOOKUP(VALUE(H1076),'Main_Sub Desc'!F:G,2,)</f>
        <v>Wtr Rev Late Payment</v>
      </c>
      <c r="AG1076">
        <f>IFERROR(VLOOKUP(VALUE(I1076),'PC Mapping'!A:F,6,),"")</f>
        <v>10719</v>
      </c>
      <c r="AH1076" s="13" t="str">
        <f>VLOOKUP(AG1076,'PC Mapping'!L:M,2,)</f>
        <v>All Other Water</v>
      </c>
    </row>
    <row r="1077" spans="1:34" x14ac:dyDescent="0.2">
      <c r="A1077" t="s">
        <v>8245</v>
      </c>
      <c r="B1077" t="s">
        <v>8209</v>
      </c>
      <c r="C1077" t="s">
        <v>4519</v>
      </c>
      <c r="D1077" t="s">
        <v>4520</v>
      </c>
      <c r="E1077" s="3">
        <v>45819</v>
      </c>
      <c r="F1077" t="s">
        <v>44</v>
      </c>
      <c r="G1077" t="s">
        <v>3742</v>
      </c>
      <c r="H1077" t="s">
        <v>3722</v>
      </c>
      <c r="I1077" t="s">
        <v>4538</v>
      </c>
      <c r="J1077" t="s">
        <v>4522</v>
      </c>
      <c r="K1077" s="2">
        <v>-5</v>
      </c>
      <c r="L1077" t="s">
        <v>44</v>
      </c>
      <c r="M1077" s="2">
        <v>-5</v>
      </c>
      <c r="N1077" t="s">
        <v>4523</v>
      </c>
      <c r="O1077" t="s">
        <v>4524</v>
      </c>
      <c r="P1077" t="s">
        <v>5439</v>
      </c>
      <c r="Q1077" t="s">
        <v>8246</v>
      </c>
      <c r="R1077" t="s">
        <v>44</v>
      </c>
      <c r="S1077" t="s">
        <v>4527</v>
      </c>
      <c r="T1077" s="3">
        <v>45819</v>
      </c>
      <c r="U1077" s="3">
        <v>45820</v>
      </c>
      <c r="V1077" s="2">
        <v>0</v>
      </c>
      <c r="W1077" t="s">
        <v>44</v>
      </c>
      <c r="X1077" t="s">
        <v>44</v>
      </c>
      <c r="Y1077" t="s">
        <v>8247</v>
      </c>
      <c r="Z1077" t="s">
        <v>1189</v>
      </c>
      <c r="AA1077" t="s">
        <v>4529</v>
      </c>
      <c r="AB1077" t="s">
        <v>4530</v>
      </c>
      <c r="AC1077" t="s">
        <v>89</v>
      </c>
      <c r="AD1077" t="str">
        <f t="shared" si="16"/>
        <v>10-60</v>
      </c>
      <c r="AE1077" t="str">
        <f>VLOOKUP(AD1077,'Main_Sub Desc'!C:D,2,)</f>
        <v>LPC from invoicing</v>
      </c>
      <c r="AF1077" t="str">
        <f>VLOOKUP(VALUE(H1077),'Main_Sub Desc'!F:G,2,)</f>
        <v>Wtr Rev Late Payment</v>
      </c>
      <c r="AG1077">
        <f>IFERROR(VLOOKUP(VALUE(I1077),'PC Mapping'!A:F,6,),"")</f>
        <v>10469</v>
      </c>
      <c r="AH1077" s="13" t="str">
        <f>VLOOKUP(AG1077,'PC Mapping'!L:M,2,)</f>
        <v>Bolivar Water</v>
      </c>
    </row>
    <row r="1078" spans="1:34" x14ac:dyDescent="0.2">
      <c r="A1078" t="s">
        <v>8245</v>
      </c>
      <c r="B1078" t="s">
        <v>8209</v>
      </c>
      <c r="C1078" t="s">
        <v>4519</v>
      </c>
      <c r="D1078" t="s">
        <v>4520</v>
      </c>
      <c r="E1078" s="3">
        <v>45819</v>
      </c>
      <c r="F1078" t="s">
        <v>44</v>
      </c>
      <c r="G1078" t="s">
        <v>3742</v>
      </c>
      <c r="H1078" t="s">
        <v>3716</v>
      </c>
      <c r="I1078" t="s">
        <v>4534</v>
      </c>
      <c r="J1078" t="s">
        <v>4522</v>
      </c>
      <c r="K1078" s="2">
        <v>-5</v>
      </c>
      <c r="L1078" t="s">
        <v>44</v>
      </c>
      <c r="M1078" s="2">
        <v>-5</v>
      </c>
      <c r="N1078" t="s">
        <v>4523</v>
      </c>
      <c r="O1078" t="s">
        <v>4524</v>
      </c>
      <c r="P1078" t="s">
        <v>5439</v>
      </c>
      <c r="Q1078" t="s">
        <v>8248</v>
      </c>
      <c r="R1078" t="s">
        <v>44</v>
      </c>
      <c r="S1078" t="s">
        <v>4527</v>
      </c>
      <c r="T1078" s="3">
        <v>45819</v>
      </c>
      <c r="U1078" s="3">
        <v>45820</v>
      </c>
      <c r="V1078" s="2">
        <v>0</v>
      </c>
      <c r="W1078" t="s">
        <v>44</v>
      </c>
      <c r="X1078" t="s">
        <v>44</v>
      </c>
      <c r="Y1078" t="s">
        <v>8249</v>
      </c>
      <c r="Z1078" t="s">
        <v>1189</v>
      </c>
      <c r="AA1078" t="s">
        <v>4529</v>
      </c>
      <c r="AB1078" t="s">
        <v>4530</v>
      </c>
      <c r="AC1078" t="s">
        <v>89</v>
      </c>
      <c r="AD1078" t="str">
        <f t="shared" si="16"/>
        <v>10-60</v>
      </c>
      <c r="AE1078" t="str">
        <f>VLOOKUP(AD1078,'Main_Sub Desc'!C:D,2,)</f>
        <v>LPC from invoicing</v>
      </c>
      <c r="AF1078" t="str">
        <f>VLOOKUP(VALUE(H1078),'Main_Sub Desc'!F:G,2,)</f>
        <v>Wst Rev Late Payment</v>
      </c>
      <c r="AG1078">
        <f>IFERROR(VLOOKUP(VALUE(I1078),'PC Mapping'!A:F,6,),"")</f>
        <v>10514</v>
      </c>
      <c r="AH1078" s="13" t="str">
        <f>VLOOKUP(AG1078,'PC Mapping'!L:M,2,)</f>
        <v>Bolivar Sewer</v>
      </c>
    </row>
    <row r="1079" spans="1:34" x14ac:dyDescent="0.2">
      <c r="A1079" t="s">
        <v>8250</v>
      </c>
      <c r="B1079" t="s">
        <v>8203</v>
      </c>
      <c r="C1079" t="s">
        <v>4519</v>
      </c>
      <c r="D1079" t="s">
        <v>4520</v>
      </c>
      <c r="E1079" s="3">
        <v>45819</v>
      </c>
      <c r="F1079" t="s">
        <v>44</v>
      </c>
      <c r="G1079" t="s">
        <v>3742</v>
      </c>
      <c r="H1079" t="s">
        <v>3722</v>
      </c>
      <c r="I1079" t="s">
        <v>4538</v>
      </c>
      <c r="J1079" t="s">
        <v>4522</v>
      </c>
      <c r="K1079" s="2">
        <v>-5</v>
      </c>
      <c r="L1079" t="s">
        <v>44</v>
      </c>
      <c r="M1079" s="2">
        <v>-5</v>
      </c>
      <c r="N1079" t="s">
        <v>4523</v>
      </c>
      <c r="O1079" t="s">
        <v>4524</v>
      </c>
      <c r="P1079" t="s">
        <v>8251</v>
      </c>
      <c r="Q1079" t="s">
        <v>8252</v>
      </c>
      <c r="R1079" t="s">
        <v>44</v>
      </c>
      <c r="S1079" t="s">
        <v>4527</v>
      </c>
      <c r="T1079" s="3">
        <v>45819</v>
      </c>
      <c r="U1079" s="3">
        <v>45820</v>
      </c>
      <c r="V1079" s="2">
        <v>0</v>
      </c>
      <c r="W1079" t="s">
        <v>44</v>
      </c>
      <c r="X1079" t="s">
        <v>44</v>
      </c>
      <c r="Y1079" t="s">
        <v>8253</v>
      </c>
      <c r="Z1079" t="s">
        <v>252</v>
      </c>
      <c r="AA1079" t="s">
        <v>4529</v>
      </c>
      <c r="AB1079" t="s">
        <v>4530</v>
      </c>
      <c r="AC1079" t="s">
        <v>89</v>
      </c>
      <c r="AD1079" t="str">
        <f t="shared" si="16"/>
        <v>10-60</v>
      </c>
      <c r="AE1079" t="str">
        <f>VLOOKUP(AD1079,'Main_Sub Desc'!C:D,2,)</f>
        <v>LPC from invoicing</v>
      </c>
      <c r="AF1079" t="str">
        <f>VLOOKUP(VALUE(H1079),'Main_Sub Desc'!F:G,2,)</f>
        <v>Wtr Rev Late Payment</v>
      </c>
      <c r="AG1079">
        <f>IFERROR(VLOOKUP(VALUE(I1079),'PC Mapping'!A:F,6,),"")</f>
        <v>10469</v>
      </c>
      <c r="AH1079" s="13" t="str">
        <f>VLOOKUP(AG1079,'PC Mapping'!L:M,2,)</f>
        <v>Bolivar Water</v>
      </c>
    </row>
    <row r="1080" spans="1:34" x14ac:dyDescent="0.2">
      <c r="A1080" t="s">
        <v>8254</v>
      </c>
      <c r="B1080" t="s">
        <v>8203</v>
      </c>
      <c r="C1080" t="s">
        <v>4519</v>
      </c>
      <c r="D1080" t="s">
        <v>4520</v>
      </c>
      <c r="E1080" s="3">
        <v>45819</v>
      </c>
      <c r="F1080" t="s">
        <v>44</v>
      </c>
      <c r="G1080" t="s">
        <v>3742</v>
      </c>
      <c r="H1080" t="s">
        <v>3716</v>
      </c>
      <c r="I1080" t="s">
        <v>4534</v>
      </c>
      <c r="J1080" t="s">
        <v>4522</v>
      </c>
      <c r="K1080" s="2">
        <v>-5</v>
      </c>
      <c r="L1080" t="s">
        <v>44</v>
      </c>
      <c r="M1080" s="2">
        <v>-5</v>
      </c>
      <c r="N1080" t="s">
        <v>4523</v>
      </c>
      <c r="O1080" t="s">
        <v>4524</v>
      </c>
      <c r="P1080" t="s">
        <v>8251</v>
      </c>
      <c r="Q1080" t="s">
        <v>8255</v>
      </c>
      <c r="R1080" t="s">
        <v>44</v>
      </c>
      <c r="S1080" t="s">
        <v>4527</v>
      </c>
      <c r="T1080" s="3">
        <v>45819</v>
      </c>
      <c r="U1080" s="3">
        <v>45820</v>
      </c>
      <c r="V1080" s="2">
        <v>0</v>
      </c>
      <c r="W1080" t="s">
        <v>44</v>
      </c>
      <c r="X1080" t="s">
        <v>44</v>
      </c>
      <c r="Y1080" t="s">
        <v>8256</v>
      </c>
      <c r="Z1080" t="s">
        <v>1313</v>
      </c>
      <c r="AA1080" t="s">
        <v>4529</v>
      </c>
      <c r="AB1080" t="s">
        <v>4530</v>
      </c>
      <c r="AC1080" t="s">
        <v>89</v>
      </c>
      <c r="AD1080" t="str">
        <f t="shared" si="16"/>
        <v>10-60</v>
      </c>
      <c r="AE1080" t="str">
        <f>VLOOKUP(AD1080,'Main_Sub Desc'!C:D,2,)</f>
        <v>LPC from invoicing</v>
      </c>
      <c r="AF1080" t="str">
        <f>VLOOKUP(VALUE(H1080),'Main_Sub Desc'!F:G,2,)</f>
        <v>Wst Rev Late Payment</v>
      </c>
      <c r="AG1080">
        <f>IFERROR(VLOOKUP(VALUE(I1080),'PC Mapping'!A:F,6,),"")</f>
        <v>10514</v>
      </c>
      <c r="AH1080" s="13" t="str">
        <f>VLOOKUP(AG1080,'PC Mapping'!L:M,2,)</f>
        <v>Bolivar Sewer</v>
      </c>
    </row>
    <row r="1081" spans="1:34" x14ac:dyDescent="0.2">
      <c r="A1081" t="s">
        <v>8257</v>
      </c>
      <c r="B1081" t="s">
        <v>8213</v>
      </c>
      <c r="C1081" t="s">
        <v>4519</v>
      </c>
      <c r="D1081" t="s">
        <v>4520</v>
      </c>
      <c r="E1081" s="3">
        <v>45819</v>
      </c>
      <c r="F1081" t="s">
        <v>44</v>
      </c>
      <c r="G1081" t="s">
        <v>3742</v>
      </c>
      <c r="H1081" t="s">
        <v>3716</v>
      </c>
      <c r="I1081" t="s">
        <v>4534</v>
      </c>
      <c r="J1081" t="s">
        <v>4522</v>
      </c>
      <c r="K1081" s="2">
        <v>-5</v>
      </c>
      <c r="L1081" t="s">
        <v>44</v>
      </c>
      <c r="M1081" s="2">
        <v>-5</v>
      </c>
      <c r="N1081" t="s">
        <v>4523</v>
      </c>
      <c r="O1081" t="s">
        <v>4524</v>
      </c>
      <c r="P1081" t="s">
        <v>6240</v>
      </c>
      <c r="Q1081" t="s">
        <v>8258</v>
      </c>
      <c r="R1081" t="s">
        <v>44</v>
      </c>
      <c r="S1081" t="s">
        <v>4527</v>
      </c>
      <c r="T1081" s="3">
        <v>45819</v>
      </c>
      <c r="U1081" s="3">
        <v>45820</v>
      </c>
      <c r="V1081" s="2">
        <v>0</v>
      </c>
      <c r="W1081" t="s">
        <v>44</v>
      </c>
      <c r="X1081" t="s">
        <v>44</v>
      </c>
      <c r="Y1081" t="s">
        <v>8259</v>
      </c>
      <c r="Z1081" t="s">
        <v>1311</v>
      </c>
      <c r="AA1081" t="s">
        <v>4529</v>
      </c>
      <c r="AB1081" t="s">
        <v>4530</v>
      </c>
      <c r="AC1081" t="s">
        <v>89</v>
      </c>
      <c r="AD1081" t="str">
        <f t="shared" si="16"/>
        <v>10-60</v>
      </c>
      <c r="AE1081" t="str">
        <f>VLOOKUP(AD1081,'Main_Sub Desc'!C:D,2,)</f>
        <v>LPC from invoicing</v>
      </c>
      <c r="AF1081" t="str">
        <f>VLOOKUP(VALUE(H1081),'Main_Sub Desc'!F:G,2,)</f>
        <v>Wst Rev Late Payment</v>
      </c>
      <c r="AG1081">
        <f>IFERROR(VLOOKUP(VALUE(I1081),'PC Mapping'!A:F,6,),"")</f>
        <v>10514</v>
      </c>
      <c r="AH1081" s="13" t="str">
        <f>VLOOKUP(AG1081,'PC Mapping'!L:M,2,)</f>
        <v>Bolivar Sewer</v>
      </c>
    </row>
    <row r="1082" spans="1:34" x14ac:dyDescent="0.2">
      <c r="A1082" t="s">
        <v>8260</v>
      </c>
      <c r="B1082" t="s">
        <v>8213</v>
      </c>
      <c r="C1082" t="s">
        <v>4519</v>
      </c>
      <c r="D1082" t="s">
        <v>4520</v>
      </c>
      <c r="E1082" s="3">
        <v>45819</v>
      </c>
      <c r="F1082" t="s">
        <v>44</v>
      </c>
      <c r="G1082" t="s">
        <v>3742</v>
      </c>
      <c r="H1082" t="s">
        <v>3722</v>
      </c>
      <c r="I1082" t="s">
        <v>4538</v>
      </c>
      <c r="J1082" t="s">
        <v>4522</v>
      </c>
      <c r="K1082" s="2">
        <v>-5</v>
      </c>
      <c r="L1082" t="s">
        <v>44</v>
      </c>
      <c r="M1082" s="2">
        <v>-5</v>
      </c>
      <c r="N1082" t="s">
        <v>4523</v>
      </c>
      <c r="O1082" t="s">
        <v>4524</v>
      </c>
      <c r="P1082" t="s">
        <v>6240</v>
      </c>
      <c r="Q1082" t="s">
        <v>8261</v>
      </c>
      <c r="R1082" t="s">
        <v>44</v>
      </c>
      <c r="S1082" t="s">
        <v>4527</v>
      </c>
      <c r="T1082" s="3">
        <v>45819</v>
      </c>
      <c r="U1082" s="3">
        <v>45820</v>
      </c>
      <c r="V1082" s="2">
        <v>0</v>
      </c>
      <c r="W1082" t="s">
        <v>44</v>
      </c>
      <c r="X1082" t="s">
        <v>44</v>
      </c>
      <c r="Y1082" t="s">
        <v>8262</v>
      </c>
      <c r="Z1082" t="s">
        <v>934</v>
      </c>
      <c r="AA1082" t="s">
        <v>4529</v>
      </c>
      <c r="AB1082" t="s">
        <v>4530</v>
      </c>
      <c r="AC1082" t="s">
        <v>89</v>
      </c>
      <c r="AD1082" t="str">
        <f t="shared" si="16"/>
        <v>10-60</v>
      </c>
      <c r="AE1082" t="str">
        <f>VLOOKUP(AD1082,'Main_Sub Desc'!C:D,2,)</f>
        <v>LPC from invoicing</v>
      </c>
      <c r="AF1082" t="str">
        <f>VLOOKUP(VALUE(H1082),'Main_Sub Desc'!F:G,2,)</f>
        <v>Wtr Rev Late Payment</v>
      </c>
      <c r="AG1082">
        <f>IFERROR(VLOOKUP(VALUE(I1082),'PC Mapping'!A:F,6,),"")</f>
        <v>10469</v>
      </c>
      <c r="AH1082" s="13" t="str">
        <f>VLOOKUP(AG1082,'PC Mapping'!L:M,2,)</f>
        <v>Bolivar Water</v>
      </c>
    </row>
    <row r="1083" spans="1:34" x14ac:dyDescent="0.2">
      <c r="A1083" t="s">
        <v>8263</v>
      </c>
      <c r="B1083" t="s">
        <v>8213</v>
      </c>
      <c r="C1083" t="s">
        <v>4519</v>
      </c>
      <c r="D1083" t="s">
        <v>4520</v>
      </c>
      <c r="E1083" s="3">
        <v>45819</v>
      </c>
      <c r="F1083" t="s">
        <v>44</v>
      </c>
      <c r="G1083" t="s">
        <v>3742</v>
      </c>
      <c r="H1083" t="s">
        <v>3716</v>
      </c>
      <c r="I1083" t="s">
        <v>4534</v>
      </c>
      <c r="J1083" t="s">
        <v>4522</v>
      </c>
      <c r="K1083" s="2">
        <v>-5</v>
      </c>
      <c r="L1083" t="s">
        <v>44</v>
      </c>
      <c r="M1083" s="2">
        <v>-5</v>
      </c>
      <c r="N1083" t="s">
        <v>4523</v>
      </c>
      <c r="O1083" t="s">
        <v>4524</v>
      </c>
      <c r="P1083" t="s">
        <v>8264</v>
      </c>
      <c r="Q1083" t="s">
        <v>8265</v>
      </c>
      <c r="R1083" t="s">
        <v>44</v>
      </c>
      <c r="S1083" t="s">
        <v>4527</v>
      </c>
      <c r="T1083" s="3">
        <v>45819</v>
      </c>
      <c r="U1083" s="3">
        <v>45820</v>
      </c>
      <c r="V1083" s="2">
        <v>0</v>
      </c>
      <c r="W1083" t="s">
        <v>44</v>
      </c>
      <c r="X1083" t="s">
        <v>44</v>
      </c>
      <c r="Y1083" t="s">
        <v>8266</v>
      </c>
      <c r="Z1083" t="s">
        <v>698</v>
      </c>
      <c r="AA1083" t="s">
        <v>4529</v>
      </c>
      <c r="AB1083" t="s">
        <v>4530</v>
      </c>
      <c r="AC1083" t="s">
        <v>89</v>
      </c>
      <c r="AD1083" t="str">
        <f t="shared" si="16"/>
        <v>10-60</v>
      </c>
      <c r="AE1083" t="str">
        <f>VLOOKUP(AD1083,'Main_Sub Desc'!C:D,2,)</f>
        <v>LPC from invoicing</v>
      </c>
      <c r="AF1083" t="str">
        <f>VLOOKUP(VALUE(H1083),'Main_Sub Desc'!F:G,2,)</f>
        <v>Wst Rev Late Payment</v>
      </c>
      <c r="AG1083">
        <f>IFERROR(VLOOKUP(VALUE(I1083),'PC Mapping'!A:F,6,),"")</f>
        <v>10514</v>
      </c>
      <c r="AH1083" s="13" t="str">
        <f>VLOOKUP(AG1083,'PC Mapping'!L:M,2,)</f>
        <v>Bolivar Sewer</v>
      </c>
    </row>
    <row r="1084" spans="1:34" x14ac:dyDescent="0.2">
      <c r="A1084" t="s">
        <v>8263</v>
      </c>
      <c r="B1084" t="s">
        <v>8213</v>
      </c>
      <c r="C1084" t="s">
        <v>4519</v>
      </c>
      <c r="D1084" t="s">
        <v>4520</v>
      </c>
      <c r="E1084" s="3">
        <v>45819</v>
      </c>
      <c r="F1084" t="s">
        <v>44</v>
      </c>
      <c r="G1084" t="s">
        <v>3742</v>
      </c>
      <c r="H1084" t="s">
        <v>3722</v>
      </c>
      <c r="I1084" t="s">
        <v>4538</v>
      </c>
      <c r="J1084" t="s">
        <v>4522</v>
      </c>
      <c r="K1084" s="2">
        <v>-5</v>
      </c>
      <c r="L1084" t="s">
        <v>44</v>
      </c>
      <c r="M1084" s="2">
        <v>-5</v>
      </c>
      <c r="N1084" t="s">
        <v>4523</v>
      </c>
      <c r="O1084" t="s">
        <v>4524</v>
      </c>
      <c r="P1084" t="s">
        <v>8264</v>
      </c>
      <c r="Q1084" t="s">
        <v>8267</v>
      </c>
      <c r="R1084" t="s">
        <v>44</v>
      </c>
      <c r="S1084" t="s">
        <v>4527</v>
      </c>
      <c r="T1084" s="3">
        <v>45819</v>
      </c>
      <c r="U1084" s="3">
        <v>45820</v>
      </c>
      <c r="V1084" s="2">
        <v>0</v>
      </c>
      <c r="W1084" t="s">
        <v>44</v>
      </c>
      <c r="X1084" t="s">
        <v>44</v>
      </c>
      <c r="Y1084" t="s">
        <v>8268</v>
      </c>
      <c r="Z1084" t="s">
        <v>698</v>
      </c>
      <c r="AA1084" t="s">
        <v>4529</v>
      </c>
      <c r="AB1084" t="s">
        <v>4530</v>
      </c>
      <c r="AC1084" t="s">
        <v>89</v>
      </c>
      <c r="AD1084" t="str">
        <f t="shared" si="16"/>
        <v>10-60</v>
      </c>
      <c r="AE1084" t="str">
        <f>VLOOKUP(AD1084,'Main_Sub Desc'!C:D,2,)</f>
        <v>LPC from invoicing</v>
      </c>
      <c r="AF1084" t="str">
        <f>VLOOKUP(VALUE(H1084),'Main_Sub Desc'!F:G,2,)</f>
        <v>Wtr Rev Late Payment</v>
      </c>
      <c r="AG1084">
        <f>IFERROR(VLOOKUP(VALUE(I1084),'PC Mapping'!A:F,6,),"")</f>
        <v>10469</v>
      </c>
      <c r="AH1084" s="13" t="str">
        <f>VLOOKUP(AG1084,'PC Mapping'!L:M,2,)</f>
        <v>Bolivar Water</v>
      </c>
    </row>
    <row r="1085" spans="1:34" x14ac:dyDescent="0.2">
      <c r="A1085" t="s">
        <v>8269</v>
      </c>
      <c r="B1085" t="s">
        <v>8270</v>
      </c>
      <c r="C1085" t="s">
        <v>4519</v>
      </c>
      <c r="D1085" t="s">
        <v>4520</v>
      </c>
      <c r="E1085" s="3">
        <v>45819</v>
      </c>
      <c r="F1085" t="s">
        <v>44</v>
      </c>
      <c r="G1085" t="s">
        <v>3742</v>
      </c>
      <c r="H1085" t="s">
        <v>3722</v>
      </c>
      <c r="I1085" t="s">
        <v>4538</v>
      </c>
      <c r="J1085" t="s">
        <v>4522</v>
      </c>
      <c r="K1085" s="2">
        <v>-5</v>
      </c>
      <c r="L1085" t="s">
        <v>44</v>
      </c>
      <c r="M1085" s="2">
        <v>-5</v>
      </c>
      <c r="N1085" t="s">
        <v>4523</v>
      </c>
      <c r="O1085" t="s">
        <v>4524</v>
      </c>
      <c r="P1085" t="s">
        <v>4893</v>
      </c>
      <c r="Q1085" t="s">
        <v>8271</v>
      </c>
      <c r="R1085" t="s">
        <v>44</v>
      </c>
      <c r="S1085" t="s">
        <v>4527</v>
      </c>
      <c r="T1085" s="3">
        <v>45819</v>
      </c>
      <c r="U1085" s="3">
        <v>45820</v>
      </c>
      <c r="V1085" s="2">
        <v>0</v>
      </c>
      <c r="W1085" t="s">
        <v>44</v>
      </c>
      <c r="X1085" t="s">
        <v>44</v>
      </c>
      <c r="Y1085" t="s">
        <v>8272</v>
      </c>
      <c r="Z1085" t="s">
        <v>8273</v>
      </c>
      <c r="AA1085" t="s">
        <v>4529</v>
      </c>
      <c r="AB1085" t="s">
        <v>4530</v>
      </c>
      <c r="AC1085" t="s">
        <v>89</v>
      </c>
      <c r="AD1085" t="str">
        <f t="shared" si="16"/>
        <v>10-60</v>
      </c>
      <c r="AE1085" t="str">
        <f>VLOOKUP(AD1085,'Main_Sub Desc'!C:D,2,)</f>
        <v>LPC from invoicing</v>
      </c>
      <c r="AF1085" t="str">
        <f>VLOOKUP(VALUE(H1085),'Main_Sub Desc'!F:G,2,)</f>
        <v>Wtr Rev Late Payment</v>
      </c>
      <c r="AG1085">
        <f>IFERROR(VLOOKUP(VALUE(I1085),'PC Mapping'!A:F,6,),"")</f>
        <v>10469</v>
      </c>
      <c r="AH1085" s="13" t="str">
        <f>VLOOKUP(AG1085,'PC Mapping'!L:M,2,)</f>
        <v>Bolivar Water</v>
      </c>
    </row>
    <row r="1086" spans="1:34" x14ac:dyDescent="0.2">
      <c r="A1086" t="s">
        <v>8269</v>
      </c>
      <c r="B1086" t="s">
        <v>8270</v>
      </c>
      <c r="C1086" t="s">
        <v>4519</v>
      </c>
      <c r="D1086" t="s">
        <v>4520</v>
      </c>
      <c r="E1086" s="3">
        <v>45819</v>
      </c>
      <c r="F1086" t="s">
        <v>44</v>
      </c>
      <c r="G1086" t="s">
        <v>3742</v>
      </c>
      <c r="H1086" t="s">
        <v>3716</v>
      </c>
      <c r="I1086" t="s">
        <v>4534</v>
      </c>
      <c r="J1086" t="s">
        <v>4522</v>
      </c>
      <c r="K1086" s="2">
        <v>-5</v>
      </c>
      <c r="L1086" t="s">
        <v>44</v>
      </c>
      <c r="M1086" s="2">
        <v>-5</v>
      </c>
      <c r="N1086" t="s">
        <v>4523</v>
      </c>
      <c r="O1086" t="s">
        <v>4524</v>
      </c>
      <c r="P1086" t="s">
        <v>4893</v>
      </c>
      <c r="Q1086" t="s">
        <v>8274</v>
      </c>
      <c r="R1086" t="s">
        <v>44</v>
      </c>
      <c r="S1086" t="s">
        <v>4527</v>
      </c>
      <c r="T1086" s="3">
        <v>45819</v>
      </c>
      <c r="U1086" s="3">
        <v>45820</v>
      </c>
      <c r="V1086" s="2">
        <v>0</v>
      </c>
      <c r="W1086" t="s">
        <v>44</v>
      </c>
      <c r="X1086" t="s">
        <v>44</v>
      </c>
      <c r="Y1086" t="s">
        <v>8275</v>
      </c>
      <c r="Z1086" t="s">
        <v>8273</v>
      </c>
      <c r="AA1086" t="s">
        <v>4529</v>
      </c>
      <c r="AB1086" t="s">
        <v>4530</v>
      </c>
      <c r="AC1086" t="s">
        <v>89</v>
      </c>
      <c r="AD1086" t="str">
        <f t="shared" si="16"/>
        <v>10-60</v>
      </c>
      <c r="AE1086" t="str">
        <f>VLOOKUP(AD1086,'Main_Sub Desc'!C:D,2,)</f>
        <v>LPC from invoicing</v>
      </c>
      <c r="AF1086" t="str">
        <f>VLOOKUP(VALUE(H1086),'Main_Sub Desc'!F:G,2,)</f>
        <v>Wst Rev Late Payment</v>
      </c>
      <c r="AG1086">
        <f>IFERROR(VLOOKUP(VALUE(I1086),'PC Mapping'!A:F,6,),"")</f>
        <v>10514</v>
      </c>
      <c r="AH1086" s="13" t="str">
        <f>VLOOKUP(AG1086,'PC Mapping'!L:M,2,)</f>
        <v>Bolivar Sewer</v>
      </c>
    </row>
    <row r="1087" spans="1:34" x14ac:dyDescent="0.2">
      <c r="A1087" t="s">
        <v>8276</v>
      </c>
      <c r="B1087" t="s">
        <v>8213</v>
      </c>
      <c r="C1087" t="s">
        <v>4519</v>
      </c>
      <c r="D1087" t="s">
        <v>4520</v>
      </c>
      <c r="E1087" s="3">
        <v>45819</v>
      </c>
      <c r="F1087" t="s">
        <v>44</v>
      </c>
      <c r="G1087" t="s">
        <v>3742</v>
      </c>
      <c r="H1087" t="s">
        <v>3716</v>
      </c>
      <c r="I1087" t="s">
        <v>4534</v>
      </c>
      <c r="J1087" t="s">
        <v>4522</v>
      </c>
      <c r="K1087" s="2">
        <v>-6.96</v>
      </c>
      <c r="L1087" t="s">
        <v>44</v>
      </c>
      <c r="M1087" s="2">
        <v>-6.96</v>
      </c>
      <c r="N1087" t="s">
        <v>4523</v>
      </c>
      <c r="O1087" t="s">
        <v>4524</v>
      </c>
      <c r="P1087" t="s">
        <v>8277</v>
      </c>
      <c r="Q1087" t="s">
        <v>8278</v>
      </c>
      <c r="R1087" t="s">
        <v>44</v>
      </c>
      <c r="S1087" t="s">
        <v>4527</v>
      </c>
      <c r="T1087" s="3">
        <v>45819</v>
      </c>
      <c r="U1087" s="3">
        <v>45820</v>
      </c>
      <c r="V1087" s="2">
        <v>0</v>
      </c>
      <c r="W1087" t="s">
        <v>44</v>
      </c>
      <c r="X1087" t="s">
        <v>44</v>
      </c>
      <c r="Y1087" t="s">
        <v>8279</v>
      </c>
      <c r="Z1087" t="s">
        <v>193</v>
      </c>
      <c r="AA1087" t="s">
        <v>4529</v>
      </c>
      <c r="AB1087" t="s">
        <v>4530</v>
      </c>
      <c r="AC1087" t="s">
        <v>89</v>
      </c>
      <c r="AD1087" t="str">
        <f t="shared" si="16"/>
        <v>10-60</v>
      </c>
      <c r="AE1087" t="str">
        <f>VLOOKUP(AD1087,'Main_Sub Desc'!C:D,2,)</f>
        <v>LPC from invoicing</v>
      </c>
      <c r="AF1087" t="str">
        <f>VLOOKUP(VALUE(H1087),'Main_Sub Desc'!F:G,2,)</f>
        <v>Wst Rev Late Payment</v>
      </c>
      <c r="AG1087">
        <f>IFERROR(VLOOKUP(VALUE(I1087),'PC Mapping'!A:F,6,),"")</f>
        <v>10514</v>
      </c>
      <c r="AH1087" s="13" t="str">
        <f>VLOOKUP(AG1087,'PC Mapping'!L:M,2,)</f>
        <v>Bolivar Sewer</v>
      </c>
    </row>
    <row r="1088" spans="1:34" x14ac:dyDescent="0.2">
      <c r="A1088" t="s">
        <v>8276</v>
      </c>
      <c r="B1088" t="s">
        <v>8213</v>
      </c>
      <c r="C1088" t="s">
        <v>4519</v>
      </c>
      <c r="D1088" t="s">
        <v>4520</v>
      </c>
      <c r="E1088" s="3">
        <v>45819</v>
      </c>
      <c r="F1088" t="s">
        <v>44</v>
      </c>
      <c r="G1088" t="s">
        <v>3742</v>
      </c>
      <c r="H1088" t="s">
        <v>3722</v>
      </c>
      <c r="I1088" t="s">
        <v>4538</v>
      </c>
      <c r="J1088" t="s">
        <v>4522</v>
      </c>
      <c r="K1088" s="2">
        <v>-5</v>
      </c>
      <c r="L1088" t="s">
        <v>44</v>
      </c>
      <c r="M1088" s="2">
        <v>-5</v>
      </c>
      <c r="N1088" t="s">
        <v>4523</v>
      </c>
      <c r="O1088" t="s">
        <v>4524</v>
      </c>
      <c r="P1088" t="s">
        <v>8277</v>
      </c>
      <c r="Q1088" t="s">
        <v>8280</v>
      </c>
      <c r="R1088" t="s">
        <v>44</v>
      </c>
      <c r="S1088" t="s">
        <v>4527</v>
      </c>
      <c r="T1088" s="3">
        <v>45819</v>
      </c>
      <c r="U1088" s="3">
        <v>45820</v>
      </c>
      <c r="V1088" s="2">
        <v>0</v>
      </c>
      <c r="W1088" t="s">
        <v>44</v>
      </c>
      <c r="X1088" t="s">
        <v>44</v>
      </c>
      <c r="Y1088" t="s">
        <v>8281</v>
      </c>
      <c r="Z1088" t="s">
        <v>193</v>
      </c>
      <c r="AA1088" t="s">
        <v>4529</v>
      </c>
      <c r="AB1088" t="s">
        <v>4530</v>
      </c>
      <c r="AC1088" t="s">
        <v>89</v>
      </c>
      <c r="AD1088" t="str">
        <f t="shared" si="16"/>
        <v>10-60</v>
      </c>
      <c r="AE1088" t="str">
        <f>VLOOKUP(AD1088,'Main_Sub Desc'!C:D,2,)</f>
        <v>LPC from invoicing</v>
      </c>
      <c r="AF1088" t="str">
        <f>VLOOKUP(VALUE(H1088),'Main_Sub Desc'!F:G,2,)</f>
        <v>Wtr Rev Late Payment</v>
      </c>
      <c r="AG1088">
        <f>IFERROR(VLOOKUP(VALUE(I1088),'PC Mapping'!A:F,6,),"")</f>
        <v>10469</v>
      </c>
      <c r="AH1088" s="13" t="str">
        <f>VLOOKUP(AG1088,'PC Mapping'!L:M,2,)</f>
        <v>Bolivar Water</v>
      </c>
    </row>
    <row r="1089" spans="1:34" x14ac:dyDescent="0.2">
      <c r="A1089" t="s">
        <v>8282</v>
      </c>
      <c r="B1089" t="s">
        <v>8203</v>
      </c>
      <c r="C1089" t="s">
        <v>4519</v>
      </c>
      <c r="D1089" t="s">
        <v>4520</v>
      </c>
      <c r="E1089" s="3">
        <v>45819</v>
      </c>
      <c r="F1089" t="s">
        <v>44</v>
      </c>
      <c r="G1089" t="s">
        <v>3742</v>
      </c>
      <c r="H1089" t="s">
        <v>3716</v>
      </c>
      <c r="I1089" t="s">
        <v>4534</v>
      </c>
      <c r="J1089" t="s">
        <v>4522</v>
      </c>
      <c r="K1089" s="2">
        <v>-5</v>
      </c>
      <c r="L1089" t="s">
        <v>44</v>
      </c>
      <c r="M1089" s="2">
        <v>-5</v>
      </c>
      <c r="N1089" t="s">
        <v>4523</v>
      </c>
      <c r="O1089" t="s">
        <v>4524</v>
      </c>
      <c r="P1089" t="s">
        <v>6240</v>
      </c>
      <c r="Q1089" t="s">
        <v>8283</v>
      </c>
      <c r="R1089" t="s">
        <v>44</v>
      </c>
      <c r="S1089" t="s">
        <v>4527</v>
      </c>
      <c r="T1089" s="3">
        <v>45819</v>
      </c>
      <c r="U1089" s="3">
        <v>45820</v>
      </c>
      <c r="V1089" s="2">
        <v>0</v>
      </c>
      <c r="W1089" t="s">
        <v>44</v>
      </c>
      <c r="X1089" t="s">
        <v>44</v>
      </c>
      <c r="Y1089" t="s">
        <v>8284</v>
      </c>
      <c r="Z1089" t="s">
        <v>8285</v>
      </c>
      <c r="AA1089" t="s">
        <v>4529</v>
      </c>
      <c r="AB1089" t="s">
        <v>4530</v>
      </c>
      <c r="AC1089" t="s">
        <v>89</v>
      </c>
      <c r="AD1089" t="str">
        <f t="shared" si="16"/>
        <v>10-60</v>
      </c>
      <c r="AE1089" t="str">
        <f>VLOOKUP(AD1089,'Main_Sub Desc'!C:D,2,)</f>
        <v>LPC from invoicing</v>
      </c>
      <c r="AF1089" t="str">
        <f>VLOOKUP(VALUE(H1089),'Main_Sub Desc'!F:G,2,)</f>
        <v>Wst Rev Late Payment</v>
      </c>
      <c r="AG1089">
        <f>IFERROR(VLOOKUP(VALUE(I1089),'PC Mapping'!A:F,6,),"")</f>
        <v>10514</v>
      </c>
      <c r="AH1089" s="13" t="str">
        <f>VLOOKUP(AG1089,'PC Mapping'!L:M,2,)</f>
        <v>Bolivar Sewer</v>
      </c>
    </row>
    <row r="1090" spans="1:34" x14ac:dyDescent="0.2">
      <c r="A1090" t="s">
        <v>8282</v>
      </c>
      <c r="B1090" t="s">
        <v>8203</v>
      </c>
      <c r="C1090" t="s">
        <v>4519</v>
      </c>
      <c r="D1090" t="s">
        <v>4520</v>
      </c>
      <c r="E1090" s="3">
        <v>45819</v>
      </c>
      <c r="F1090" t="s">
        <v>44</v>
      </c>
      <c r="G1090" t="s">
        <v>3742</v>
      </c>
      <c r="H1090" t="s">
        <v>3722</v>
      </c>
      <c r="I1090" t="s">
        <v>4538</v>
      </c>
      <c r="J1090" t="s">
        <v>4522</v>
      </c>
      <c r="K1090" s="2">
        <v>-5</v>
      </c>
      <c r="L1090" t="s">
        <v>44</v>
      </c>
      <c r="M1090" s="2">
        <v>-5</v>
      </c>
      <c r="N1090" t="s">
        <v>4523</v>
      </c>
      <c r="O1090" t="s">
        <v>4524</v>
      </c>
      <c r="P1090" t="s">
        <v>6240</v>
      </c>
      <c r="Q1090" t="s">
        <v>8286</v>
      </c>
      <c r="R1090" t="s">
        <v>44</v>
      </c>
      <c r="S1090" t="s">
        <v>4527</v>
      </c>
      <c r="T1090" s="3">
        <v>45819</v>
      </c>
      <c r="U1090" s="3">
        <v>45820</v>
      </c>
      <c r="V1090" s="2">
        <v>0</v>
      </c>
      <c r="W1090" t="s">
        <v>44</v>
      </c>
      <c r="X1090" t="s">
        <v>44</v>
      </c>
      <c r="Y1090" t="s">
        <v>8287</v>
      </c>
      <c r="Z1090" t="s">
        <v>8285</v>
      </c>
      <c r="AA1090" t="s">
        <v>4529</v>
      </c>
      <c r="AB1090" t="s">
        <v>4530</v>
      </c>
      <c r="AC1090" t="s">
        <v>89</v>
      </c>
      <c r="AD1090" t="str">
        <f t="shared" si="16"/>
        <v>10-60</v>
      </c>
      <c r="AE1090" t="str">
        <f>VLOOKUP(AD1090,'Main_Sub Desc'!C:D,2,)</f>
        <v>LPC from invoicing</v>
      </c>
      <c r="AF1090" t="str">
        <f>VLOOKUP(VALUE(H1090),'Main_Sub Desc'!F:G,2,)</f>
        <v>Wtr Rev Late Payment</v>
      </c>
      <c r="AG1090">
        <f>IFERROR(VLOOKUP(VALUE(I1090),'PC Mapping'!A:F,6,),"")</f>
        <v>10469</v>
      </c>
      <c r="AH1090" s="13" t="str">
        <f>VLOOKUP(AG1090,'PC Mapping'!L:M,2,)</f>
        <v>Bolivar Water</v>
      </c>
    </row>
    <row r="1091" spans="1:34" x14ac:dyDescent="0.2">
      <c r="A1091" t="s">
        <v>8288</v>
      </c>
      <c r="B1091" t="s">
        <v>8289</v>
      </c>
      <c r="C1091" t="s">
        <v>4519</v>
      </c>
      <c r="D1091" t="s">
        <v>4520</v>
      </c>
      <c r="E1091" s="3">
        <v>45824</v>
      </c>
      <c r="F1091" t="s">
        <v>44</v>
      </c>
      <c r="G1091" t="s">
        <v>3742</v>
      </c>
      <c r="H1091" t="s">
        <v>3716</v>
      </c>
      <c r="I1091" t="s">
        <v>4534</v>
      </c>
      <c r="J1091" t="s">
        <v>4522</v>
      </c>
      <c r="K1091" s="2">
        <v>-5</v>
      </c>
      <c r="L1091" t="s">
        <v>44</v>
      </c>
      <c r="M1091" s="2">
        <v>-5</v>
      </c>
      <c r="N1091" t="s">
        <v>4523</v>
      </c>
      <c r="O1091" t="s">
        <v>4524</v>
      </c>
      <c r="P1091" t="s">
        <v>6835</v>
      </c>
      <c r="Q1091" t="s">
        <v>8290</v>
      </c>
      <c r="R1091" t="s">
        <v>44</v>
      </c>
      <c r="S1091" t="s">
        <v>4527</v>
      </c>
      <c r="T1091" s="3">
        <v>45824</v>
      </c>
      <c r="U1091" s="3">
        <v>45825</v>
      </c>
      <c r="V1091" s="2">
        <v>0</v>
      </c>
      <c r="W1091" t="s">
        <v>44</v>
      </c>
      <c r="X1091" t="s">
        <v>44</v>
      </c>
      <c r="Y1091" t="s">
        <v>6837</v>
      </c>
      <c r="Z1091" t="s">
        <v>6838</v>
      </c>
      <c r="AA1091" t="s">
        <v>4529</v>
      </c>
      <c r="AB1091" t="s">
        <v>4530</v>
      </c>
      <c r="AC1091" t="s">
        <v>89</v>
      </c>
      <c r="AD1091" t="str">
        <f t="shared" si="16"/>
        <v>10-60</v>
      </c>
      <c r="AE1091" t="str">
        <f>VLOOKUP(AD1091,'Main_Sub Desc'!C:D,2,)</f>
        <v>LPC from invoicing</v>
      </c>
      <c r="AF1091" t="str">
        <f>VLOOKUP(VALUE(H1091),'Main_Sub Desc'!F:G,2,)</f>
        <v>Wst Rev Late Payment</v>
      </c>
      <c r="AG1091">
        <f>IFERROR(VLOOKUP(VALUE(I1091),'PC Mapping'!A:F,6,),"")</f>
        <v>10514</v>
      </c>
      <c r="AH1091" s="13" t="str">
        <f>VLOOKUP(AG1091,'PC Mapping'!L:M,2,)</f>
        <v>Bolivar Sewer</v>
      </c>
    </row>
    <row r="1092" spans="1:34" x14ac:dyDescent="0.2">
      <c r="A1092" t="s">
        <v>8291</v>
      </c>
      <c r="B1092" t="s">
        <v>8289</v>
      </c>
      <c r="C1092" t="s">
        <v>4519</v>
      </c>
      <c r="D1092" t="s">
        <v>4520</v>
      </c>
      <c r="E1092" s="3">
        <v>45824</v>
      </c>
      <c r="F1092" t="s">
        <v>44</v>
      </c>
      <c r="G1092" t="s">
        <v>3742</v>
      </c>
      <c r="H1092" t="s">
        <v>3716</v>
      </c>
      <c r="I1092" t="s">
        <v>4534</v>
      </c>
      <c r="J1092" t="s">
        <v>4522</v>
      </c>
      <c r="K1092" s="2">
        <v>-5</v>
      </c>
      <c r="L1092" t="s">
        <v>44</v>
      </c>
      <c r="M1092" s="2">
        <v>-5</v>
      </c>
      <c r="N1092" t="s">
        <v>4523</v>
      </c>
      <c r="O1092" t="s">
        <v>4524</v>
      </c>
      <c r="P1092" t="s">
        <v>8292</v>
      </c>
      <c r="Q1092" t="s">
        <v>8293</v>
      </c>
      <c r="R1092" t="s">
        <v>44</v>
      </c>
      <c r="S1092" t="s">
        <v>4527</v>
      </c>
      <c r="T1092" s="3">
        <v>45824</v>
      </c>
      <c r="U1092" s="3">
        <v>45825</v>
      </c>
      <c r="V1092" s="2">
        <v>0</v>
      </c>
      <c r="W1092" t="s">
        <v>44</v>
      </c>
      <c r="X1092" t="s">
        <v>44</v>
      </c>
      <c r="Y1092" t="s">
        <v>8294</v>
      </c>
      <c r="Z1092" t="s">
        <v>1018</v>
      </c>
      <c r="AA1092" t="s">
        <v>4529</v>
      </c>
      <c r="AB1092" t="s">
        <v>4530</v>
      </c>
      <c r="AC1092" t="s">
        <v>99</v>
      </c>
      <c r="AD1092" t="str">
        <f t="shared" ref="AD1092:AD1155" si="17">CONCATENATE(VALUE(AA1092),"-",VALUE(AB1092))</f>
        <v>10-60</v>
      </c>
      <c r="AE1092" t="str">
        <f>VLOOKUP(AD1092,'Main_Sub Desc'!C:D,2,)</f>
        <v>LPC from invoicing</v>
      </c>
      <c r="AF1092" t="str">
        <f>VLOOKUP(VALUE(H1092),'Main_Sub Desc'!F:G,2,)</f>
        <v>Wst Rev Late Payment</v>
      </c>
      <c r="AG1092">
        <f>IFERROR(VLOOKUP(VALUE(I1092),'PC Mapping'!A:F,6,),"")</f>
        <v>10514</v>
      </c>
      <c r="AH1092" s="13" t="str">
        <f>VLOOKUP(AG1092,'PC Mapping'!L:M,2,)</f>
        <v>Bolivar Sewer</v>
      </c>
    </row>
    <row r="1093" spans="1:34" x14ac:dyDescent="0.2">
      <c r="A1093" t="s">
        <v>8291</v>
      </c>
      <c r="B1093" t="s">
        <v>8289</v>
      </c>
      <c r="C1093" t="s">
        <v>4519</v>
      </c>
      <c r="D1093" t="s">
        <v>4520</v>
      </c>
      <c r="E1093" s="3">
        <v>45824</v>
      </c>
      <c r="F1093" t="s">
        <v>44</v>
      </c>
      <c r="G1093" t="s">
        <v>3742</v>
      </c>
      <c r="H1093" t="s">
        <v>3722</v>
      </c>
      <c r="I1093" t="s">
        <v>4538</v>
      </c>
      <c r="J1093" t="s">
        <v>4522</v>
      </c>
      <c r="K1093" s="2">
        <v>-5</v>
      </c>
      <c r="L1093" t="s">
        <v>44</v>
      </c>
      <c r="M1093" s="2">
        <v>-5</v>
      </c>
      <c r="N1093" t="s">
        <v>4523</v>
      </c>
      <c r="O1093" t="s">
        <v>4524</v>
      </c>
      <c r="P1093" t="s">
        <v>8292</v>
      </c>
      <c r="Q1093" t="s">
        <v>8295</v>
      </c>
      <c r="R1093" t="s">
        <v>44</v>
      </c>
      <c r="S1093" t="s">
        <v>4527</v>
      </c>
      <c r="T1093" s="3">
        <v>45824</v>
      </c>
      <c r="U1093" s="3">
        <v>45825</v>
      </c>
      <c r="V1093" s="2">
        <v>0</v>
      </c>
      <c r="W1093" t="s">
        <v>44</v>
      </c>
      <c r="X1093" t="s">
        <v>44</v>
      </c>
      <c r="Y1093" t="s">
        <v>8296</v>
      </c>
      <c r="Z1093" t="s">
        <v>1018</v>
      </c>
      <c r="AA1093" t="s">
        <v>4529</v>
      </c>
      <c r="AB1093" t="s">
        <v>4530</v>
      </c>
      <c r="AC1093" t="s">
        <v>99</v>
      </c>
      <c r="AD1093" t="str">
        <f t="shared" si="17"/>
        <v>10-60</v>
      </c>
      <c r="AE1093" t="str">
        <f>VLOOKUP(AD1093,'Main_Sub Desc'!C:D,2,)</f>
        <v>LPC from invoicing</v>
      </c>
      <c r="AF1093" t="str">
        <f>VLOOKUP(VALUE(H1093),'Main_Sub Desc'!F:G,2,)</f>
        <v>Wtr Rev Late Payment</v>
      </c>
      <c r="AG1093">
        <f>IFERROR(VLOOKUP(VALUE(I1093),'PC Mapping'!A:F,6,),"")</f>
        <v>10469</v>
      </c>
      <c r="AH1093" s="13" t="str">
        <f>VLOOKUP(AG1093,'PC Mapping'!L:M,2,)</f>
        <v>Bolivar Water</v>
      </c>
    </row>
    <row r="1094" spans="1:34" x14ac:dyDescent="0.2">
      <c r="A1094" t="s">
        <v>8297</v>
      </c>
      <c r="B1094" t="s">
        <v>8289</v>
      </c>
      <c r="C1094" t="s">
        <v>4519</v>
      </c>
      <c r="D1094" t="s">
        <v>4520</v>
      </c>
      <c r="E1094" s="3">
        <v>45824</v>
      </c>
      <c r="F1094" t="s">
        <v>44</v>
      </c>
      <c r="G1094" t="s">
        <v>3742</v>
      </c>
      <c r="H1094" t="s">
        <v>3716</v>
      </c>
      <c r="I1094" t="s">
        <v>4534</v>
      </c>
      <c r="J1094" t="s">
        <v>4522</v>
      </c>
      <c r="K1094" s="2">
        <v>-5</v>
      </c>
      <c r="L1094" t="s">
        <v>44</v>
      </c>
      <c r="M1094" s="2">
        <v>-5</v>
      </c>
      <c r="N1094" t="s">
        <v>4523</v>
      </c>
      <c r="O1094" t="s">
        <v>4524</v>
      </c>
      <c r="P1094" t="s">
        <v>8298</v>
      </c>
      <c r="Q1094" t="s">
        <v>8299</v>
      </c>
      <c r="R1094" t="s">
        <v>44</v>
      </c>
      <c r="S1094" t="s">
        <v>4527</v>
      </c>
      <c r="T1094" s="3">
        <v>45824</v>
      </c>
      <c r="U1094" s="3">
        <v>45825</v>
      </c>
      <c r="V1094" s="2">
        <v>0</v>
      </c>
      <c r="W1094" t="s">
        <v>44</v>
      </c>
      <c r="X1094" t="s">
        <v>44</v>
      </c>
      <c r="Y1094" t="s">
        <v>8300</v>
      </c>
      <c r="Z1094" t="s">
        <v>1079</v>
      </c>
      <c r="AA1094" t="s">
        <v>4529</v>
      </c>
      <c r="AB1094" t="s">
        <v>4530</v>
      </c>
      <c r="AC1094" t="s">
        <v>89</v>
      </c>
      <c r="AD1094" t="str">
        <f t="shared" si="17"/>
        <v>10-60</v>
      </c>
      <c r="AE1094" t="str">
        <f>VLOOKUP(AD1094,'Main_Sub Desc'!C:D,2,)</f>
        <v>LPC from invoicing</v>
      </c>
      <c r="AF1094" t="str">
        <f>VLOOKUP(VALUE(H1094),'Main_Sub Desc'!F:G,2,)</f>
        <v>Wst Rev Late Payment</v>
      </c>
      <c r="AG1094">
        <f>IFERROR(VLOOKUP(VALUE(I1094),'PC Mapping'!A:F,6,),"")</f>
        <v>10514</v>
      </c>
      <c r="AH1094" s="13" t="str">
        <f>VLOOKUP(AG1094,'PC Mapping'!L:M,2,)</f>
        <v>Bolivar Sewer</v>
      </c>
    </row>
    <row r="1095" spans="1:34" x14ac:dyDescent="0.2">
      <c r="A1095" t="s">
        <v>8297</v>
      </c>
      <c r="B1095" t="s">
        <v>8289</v>
      </c>
      <c r="C1095" t="s">
        <v>4519</v>
      </c>
      <c r="D1095" t="s">
        <v>4520</v>
      </c>
      <c r="E1095" s="3">
        <v>45824</v>
      </c>
      <c r="F1095" t="s">
        <v>44</v>
      </c>
      <c r="G1095" t="s">
        <v>3742</v>
      </c>
      <c r="H1095" t="s">
        <v>3722</v>
      </c>
      <c r="I1095" t="s">
        <v>4538</v>
      </c>
      <c r="J1095" t="s">
        <v>4522</v>
      </c>
      <c r="K1095" s="2">
        <v>-5</v>
      </c>
      <c r="L1095" t="s">
        <v>44</v>
      </c>
      <c r="M1095" s="2">
        <v>-5</v>
      </c>
      <c r="N1095" t="s">
        <v>4523</v>
      </c>
      <c r="O1095" t="s">
        <v>4524</v>
      </c>
      <c r="P1095" t="s">
        <v>8298</v>
      </c>
      <c r="Q1095" t="s">
        <v>8301</v>
      </c>
      <c r="R1095" t="s">
        <v>44</v>
      </c>
      <c r="S1095" t="s">
        <v>4527</v>
      </c>
      <c r="T1095" s="3">
        <v>45824</v>
      </c>
      <c r="U1095" s="3">
        <v>45825</v>
      </c>
      <c r="V1095" s="2">
        <v>0</v>
      </c>
      <c r="W1095" t="s">
        <v>44</v>
      </c>
      <c r="X1095" t="s">
        <v>44</v>
      </c>
      <c r="Y1095" t="s">
        <v>8302</v>
      </c>
      <c r="Z1095" t="s">
        <v>1079</v>
      </c>
      <c r="AA1095" t="s">
        <v>4529</v>
      </c>
      <c r="AB1095" t="s">
        <v>4530</v>
      </c>
      <c r="AC1095" t="s">
        <v>89</v>
      </c>
      <c r="AD1095" t="str">
        <f t="shared" si="17"/>
        <v>10-60</v>
      </c>
      <c r="AE1095" t="str">
        <f>VLOOKUP(AD1095,'Main_Sub Desc'!C:D,2,)</f>
        <v>LPC from invoicing</v>
      </c>
      <c r="AF1095" t="str">
        <f>VLOOKUP(VALUE(H1095),'Main_Sub Desc'!F:G,2,)</f>
        <v>Wtr Rev Late Payment</v>
      </c>
      <c r="AG1095">
        <f>IFERROR(VLOOKUP(VALUE(I1095),'PC Mapping'!A:F,6,),"")</f>
        <v>10469</v>
      </c>
      <c r="AH1095" s="13" t="str">
        <f>VLOOKUP(AG1095,'PC Mapping'!L:M,2,)</f>
        <v>Bolivar Water</v>
      </c>
    </row>
    <row r="1096" spans="1:34" x14ac:dyDescent="0.2">
      <c r="A1096" t="s">
        <v>8303</v>
      </c>
      <c r="B1096" t="s">
        <v>8304</v>
      </c>
      <c r="C1096" t="s">
        <v>4519</v>
      </c>
      <c r="D1096" t="s">
        <v>4520</v>
      </c>
      <c r="E1096" s="3">
        <v>45825</v>
      </c>
      <c r="F1096" t="s">
        <v>44</v>
      </c>
      <c r="G1096" t="s">
        <v>3742</v>
      </c>
      <c r="H1096" t="s">
        <v>3716</v>
      </c>
      <c r="I1096" t="s">
        <v>4708</v>
      </c>
      <c r="J1096" t="s">
        <v>4522</v>
      </c>
      <c r="K1096" s="2">
        <v>-5</v>
      </c>
      <c r="L1096" t="s">
        <v>44</v>
      </c>
      <c r="M1096" s="2">
        <v>-5</v>
      </c>
      <c r="N1096" t="s">
        <v>4523</v>
      </c>
      <c r="O1096" t="s">
        <v>4524</v>
      </c>
      <c r="P1096" t="s">
        <v>5726</v>
      </c>
      <c r="Q1096" t="s">
        <v>8305</v>
      </c>
      <c r="R1096" t="s">
        <v>44</v>
      </c>
      <c r="S1096" t="s">
        <v>4527</v>
      </c>
      <c r="T1096" s="3">
        <v>45825</v>
      </c>
      <c r="U1096" s="3">
        <v>45826</v>
      </c>
      <c r="V1096" s="2">
        <v>0</v>
      </c>
      <c r="W1096" t="s">
        <v>44</v>
      </c>
      <c r="X1096" t="s">
        <v>44</v>
      </c>
      <c r="Y1096" t="s">
        <v>8306</v>
      </c>
      <c r="Z1096" t="s">
        <v>3600</v>
      </c>
      <c r="AA1096" t="s">
        <v>4529</v>
      </c>
      <c r="AB1096" t="s">
        <v>4530</v>
      </c>
      <c r="AC1096" t="s">
        <v>89</v>
      </c>
      <c r="AD1096" t="str">
        <f t="shared" si="17"/>
        <v>10-60</v>
      </c>
      <c r="AE1096" t="str">
        <f>VLOOKUP(AD1096,'Main_Sub Desc'!C:D,2,)</f>
        <v>LPC from invoicing</v>
      </c>
      <c r="AF1096" t="str">
        <f>VLOOKUP(VALUE(H1096),'Main_Sub Desc'!F:G,2,)</f>
        <v>Wst Rev Late Payment</v>
      </c>
      <c r="AG1096">
        <f>IFERROR(VLOOKUP(VALUE(I1096),'PC Mapping'!A:F,6,),"")</f>
        <v>10720</v>
      </c>
      <c r="AH1096" s="13" t="str">
        <f>VLOOKUP(AG1096,'PC Mapping'!L:M,2,)</f>
        <v>All Other Sewer</v>
      </c>
    </row>
    <row r="1097" spans="1:34" x14ac:dyDescent="0.2">
      <c r="A1097" t="s">
        <v>8307</v>
      </c>
      <c r="B1097" t="s">
        <v>8304</v>
      </c>
      <c r="C1097" t="s">
        <v>4519</v>
      </c>
      <c r="D1097" t="s">
        <v>4520</v>
      </c>
      <c r="E1097" s="3">
        <v>45825</v>
      </c>
      <c r="F1097" t="s">
        <v>44</v>
      </c>
      <c r="G1097" t="s">
        <v>3742</v>
      </c>
      <c r="H1097" t="s">
        <v>3722</v>
      </c>
      <c r="I1097" t="s">
        <v>3752</v>
      </c>
      <c r="J1097" t="s">
        <v>4522</v>
      </c>
      <c r="K1097" s="2">
        <v>-7.59</v>
      </c>
      <c r="L1097" t="s">
        <v>44</v>
      </c>
      <c r="M1097" s="2">
        <v>-7.59</v>
      </c>
      <c r="N1097" t="s">
        <v>4523</v>
      </c>
      <c r="O1097" t="s">
        <v>4524</v>
      </c>
      <c r="P1097" t="s">
        <v>8308</v>
      </c>
      <c r="Q1097" t="s">
        <v>8309</v>
      </c>
      <c r="R1097" t="s">
        <v>44</v>
      </c>
      <c r="S1097" t="s">
        <v>4527</v>
      </c>
      <c r="T1097" s="3">
        <v>45825</v>
      </c>
      <c r="U1097" s="3">
        <v>45826</v>
      </c>
      <c r="V1097" s="2">
        <v>0</v>
      </c>
      <c r="W1097" t="s">
        <v>44</v>
      </c>
      <c r="X1097" t="s">
        <v>44</v>
      </c>
      <c r="Y1097" t="s">
        <v>8310</v>
      </c>
      <c r="Z1097" t="s">
        <v>2440</v>
      </c>
      <c r="AA1097" t="s">
        <v>4529</v>
      </c>
      <c r="AB1097" t="s">
        <v>4530</v>
      </c>
      <c r="AC1097" t="s">
        <v>89</v>
      </c>
      <c r="AD1097" t="str">
        <f t="shared" si="17"/>
        <v>10-60</v>
      </c>
      <c r="AE1097" t="str">
        <f>VLOOKUP(AD1097,'Main_Sub Desc'!C:D,2,)</f>
        <v>LPC from invoicing</v>
      </c>
      <c r="AF1097" t="str">
        <f>VLOOKUP(VALUE(H1097),'Main_Sub Desc'!F:G,2,)</f>
        <v>Wtr Rev Late Payment</v>
      </c>
      <c r="AG1097">
        <f>IFERROR(VLOOKUP(VALUE(I1097),'PC Mapping'!A:F,6,),"")</f>
        <v>10719</v>
      </c>
      <c r="AH1097" s="13" t="str">
        <f>VLOOKUP(AG1097,'PC Mapping'!L:M,2,)</f>
        <v>All Other Water</v>
      </c>
    </row>
    <row r="1098" spans="1:34" x14ac:dyDescent="0.2">
      <c r="A1098" t="s">
        <v>8311</v>
      </c>
      <c r="B1098" t="s">
        <v>8304</v>
      </c>
      <c r="C1098" t="s">
        <v>4519</v>
      </c>
      <c r="D1098" t="s">
        <v>4520</v>
      </c>
      <c r="E1098" s="3">
        <v>45825</v>
      </c>
      <c r="F1098" t="s">
        <v>44</v>
      </c>
      <c r="G1098" t="s">
        <v>3742</v>
      </c>
      <c r="H1098" t="s">
        <v>3722</v>
      </c>
      <c r="I1098" t="s">
        <v>3752</v>
      </c>
      <c r="J1098" t="s">
        <v>4522</v>
      </c>
      <c r="K1098" s="2">
        <v>-5</v>
      </c>
      <c r="L1098" t="s">
        <v>44</v>
      </c>
      <c r="M1098" s="2">
        <v>-5</v>
      </c>
      <c r="N1098" t="s">
        <v>4523</v>
      </c>
      <c r="O1098" t="s">
        <v>4524</v>
      </c>
      <c r="P1098" t="s">
        <v>8312</v>
      </c>
      <c r="Q1098" t="s">
        <v>8313</v>
      </c>
      <c r="R1098" t="s">
        <v>44</v>
      </c>
      <c r="S1098" t="s">
        <v>4527</v>
      </c>
      <c r="T1098" s="3">
        <v>45825</v>
      </c>
      <c r="U1098" s="3">
        <v>45826</v>
      </c>
      <c r="V1098" s="2">
        <v>0</v>
      </c>
      <c r="W1098" t="s">
        <v>44</v>
      </c>
      <c r="X1098" t="s">
        <v>44</v>
      </c>
      <c r="Y1098" t="s">
        <v>8314</v>
      </c>
      <c r="Z1098" t="s">
        <v>2968</v>
      </c>
      <c r="AA1098" t="s">
        <v>4529</v>
      </c>
      <c r="AB1098" t="s">
        <v>4530</v>
      </c>
      <c r="AC1098" t="s">
        <v>89</v>
      </c>
      <c r="AD1098" t="str">
        <f t="shared" si="17"/>
        <v>10-60</v>
      </c>
      <c r="AE1098" t="str">
        <f>VLOOKUP(AD1098,'Main_Sub Desc'!C:D,2,)</f>
        <v>LPC from invoicing</v>
      </c>
      <c r="AF1098" t="str">
        <f>VLOOKUP(VALUE(H1098),'Main_Sub Desc'!F:G,2,)</f>
        <v>Wtr Rev Late Payment</v>
      </c>
      <c r="AG1098">
        <f>IFERROR(VLOOKUP(VALUE(I1098),'PC Mapping'!A:F,6,),"")</f>
        <v>10719</v>
      </c>
      <c r="AH1098" s="13" t="str">
        <f>VLOOKUP(AG1098,'PC Mapping'!L:M,2,)</f>
        <v>All Other Water</v>
      </c>
    </row>
    <row r="1099" spans="1:34" x14ac:dyDescent="0.2">
      <c r="A1099" t="s">
        <v>8315</v>
      </c>
      <c r="B1099" t="s">
        <v>8304</v>
      </c>
      <c r="C1099" t="s">
        <v>4519</v>
      </c>
      <c r="D1099" t="s">
        <v>4520</v>
      </c>
      <c r="E1099" s="3">
        <v>45825</v>
      </c>
      <c r="F1099" t="s">
        <v>44</v>
      </c>
      <c r="G1099" t="s">
        <v>3742</v>
      </c>
      <c r="H1099" t="s">
        <v>3722</v>
      </c>
      <c r="I1099" t="s">
        <v>3752</v>
      </c>
      <c r="J1099" t="s">
        <v>4522</v>
      </c>
      <c r="K1099" s="2">
        <v>-5</v>
      </c>
      <c r="L1099" t="s">
        <v>44</v>
      </c>
      <c r="M1099" s="2">
        <v>-5</v>
      </c>
      <c r="N1099" t="s">
        <v>4523</v>
      </c>
      <c r="O1099" t="s">
        <v>4524</v>
      </c>
      <c r="P1099" t="s">
        <v>8316</v>
      </c>
      <c r="Q1099" t="s">
        <v>8317</v>
      </c>
      <c r="R1099" t="s">
        <v>44</v>
      </c>
      <c r="S1099" t="s">
        <v>4527</v>
      </c>
      <c r="T1099" s="3">
        <v>45825</v>
      </c>
      <c r="U1099" s="3">
        <v>45826</v>
      </c>
      <c r="V1099" s="2">
        <v>0</v>
      </c>
      <c r="W1099" t="s">
        <v>44</v>
      </c>
      <c r="X1099" t="s">
        <v>44</v>
      </c>
      <c r="Y1099" t="s">
        <v>8318</v>
      </c>
      <c r="Z1099" t="s">
        <v>3293</v>
      </c>
      <c r="AA1099" t="s">
        <v>4529</v>
      </c>
      <c r="AB1099" t="s">
        <v>4530</v>
      </c>
      <c r="AC1099" t="s">
        <v>89</v>
      </c>
      <c r="AD1099" t="str">
        <f t="shared" si="17"/>
        <v>10-60</v>
      </c>
      <c r="AE1099" t="str">
        <f>VLOOKUP(AD1099,'Main_Sub Desc'!C:D,2,)</f>
        <v>LPC from invoicing</v>
      </c>
      <c r="AF1099" t="str">
        <f>VLOOKUP(VALUE(H1099),'Main_Sub Desc'!F:G,2,)</f>
        <v>Wtr Rev Late Payment</v>
      </c>
      <c r="AG1099">
        <f>IFERROR(VLOOKUP(VALUE(I1099),'PC Mapping'!A:F,6,),"")</f>
        <v>10719</v>
      </c>
      <c r="AH1099" s="13" t="str">
        <f>VLOOKUP(AG1099,'PC Mapping'!L:M,2,)</f>
        <v>All Other Water</v>
      </c>
    </row>
    <row r="1100" spans="1:34" x14ac:dyDescent="0.2">
      <c r="A1100" t="s">
        <v>8319</v>
      </c>
      <c r="B1100" t="s">
        <v>8304</v>
      </c>
      <c r="C1100" t="s">
        <v>4519</v>
      </c>
      <c r="D1100" t="s">
        <v>4520</v>
      </c>
      <c r="E1100" s="3">
        <v>45825</v>
      </c>
      <c r="F1100" t="s">
        <v>44</v>
      </c>
      <c r="G1100" t="s">
        <v>3742</v>
      </c>
      <c r="H1100" t="s">
        <v>3716</v>
      </c>
      <c r="I1100" t="s">
        <v>4534</v>
      </c>
      <c r="J1100" t="s">
        <v>4522</v>
      </c>
      <c r="K1100" s="2">
        <v>-5</v>
      </c>
      <c r="L1100" t="s">
        <v>44</v>
      </c>
      <c r="M1100" s="2">
        <v>-5</v>
      </c>
      <c r="N1100" t="s">
        <v>4523</v>
      </c>
      <c r="O1100" t="s">
        <v>4524</v>
      </c>
      <c r="P1100" t="s">
        <v>8320</v>
      </c>
      <c r="Q1100" t="s">
        <v>8321</v>
      </c>
      <c r="R1100" t="s">
        <v>44</v>
      </c>
      <c r="S1100" t="s">
        <v>4527</v>
      </c>
      <c r="T1100" s="3">
        <v>45825</v>
      </c>
      <c r="U1100" s="3">
        <v>45826</v>
      </c>
      <c r="V1100" s="2">
        <v>0</v>
      </c>
      <c r="W1100" t="s">
        <v>44</v>
      </c>
      <c r="X1100" t="s">
        <v>44</v>
      </c>
      <c r="Y1100" t="s">
        <v>8322</v>
      </c>
      <c r="Z1100" t="s">
        <v>399</v>
      </c>
      <c r="AA1100" t="s">
        <v>4529</v>
      </c>
      <c r="AB1100" t="s">
        <v>4530</v>
      </c>
      <c r="AC1100" t="s">
        <v>89</v>
      </c>
      <c r="AD1100" t="str">
        <f t="shared" si="17"/>
        <v>10-60</v>
      </c>
      <c r="AE1100" t="str">
        <f>VLOOKUP(AD1100,'Main_Sub Desc'!C:D,2,)</f>
        <v>LPC from invoicing</v>
      </c>
      <c r="AF1100" t="str">
        <f>VLOOKUP(VALUE(H1100),'Main_Sub Desc'!F:G,2,)</f>
        <v>Wst Rev Late Payment</v>
      </c>
      <c r="AG1100">
        <f>IFERROR(VLOOKUP(VALUE(I1100),'PC Mapping'!A:F,6,),"")</f>
        <v>10514</v>
      </c>
      <c r="AH1100" s="13" t="str">
        <f>VLOOKUP(AG1100,'PC Mapping'!L:M,2,)</f>
        <v>Bolivar Sewer</v>
      </c>
    </row>
    <row r="1101" spans="1:34" x14ac:dyDescent="0.2">
      <c r="A1101" t="s">
        <v>8319</v>
      </c>
      <c r="B1101" t="s">
        <v>8304</v>
      </c>
      <c r="C1101" t="s">
        <v>4519</v>
      </c>
      <c r="D1101" t="s">
        <v>4520</v>
      </c>
      <c r="E1101" s="3">
        <v>45825</v>
      </c>
      <c r="F1101" t="s">
        <v>44</v>
      </c>
      <c r="G1101" t="s">
        <v>3742</v>
      </c>
      <c r="H1101" t="s">
        <v>3722</v>
      </c>
      <c r="I1101" t="s">
        <v>4538</v>
      </c>
      <c r="J1101" t="s">
        <v>4522</v>
      </c>
      <c r="K1101" s="2">
        <v>-5</v>
      </c>
      <c r="L1101" t="s">
        <v>44</v>
      </c>
      <c r="M1101" s="2">
        <v>-5</v>
      </c>
      <c r="N1101" t="s">
        <v>4523</v>
      </c>
      <c r="O1101" t="s">
        <v>4524</v>
      </c>
      <c r="P1101" t="s">
        <v>8320</v>
      </c>
      <c r="Q1101" t="s">
        <v>8323</v>
      </c>
      <c r="R1101" t="s">
        <v>44</v>
      </c>
      <c r="S1101" t="s">
        <v>4527</v>
      </c>
      <c r="T1101" s="3">
        <v>45825</v>
      </c>
      <c r="U1101" s="3">
        <v>45826</v>
      </c>
      <c r="V1101" s="2">
        <v>0</v>
      </c>
      <c r="W1101" t="s">
        <v>44</v>
      </c>
      <c r="X1101" t="s">
        <v>44</v>
      </c>
      <c r="Y1101" t="s">
        <v>8324</v>
      </c>
      <c r="Z1101" t="s">
        <v>399</v>
      </c>
      <c r="AA1101" t="s">
        <v>4529</v>
      </c>
      <c r="AB1101" t="s">
        <v>4530</v>
      </c>
      <c r="AC1101" t="s">
        <v>89</v>
      </c>
      <c r="AD1101" t="str">
        <f t="shared" si="17"/>
        <v>10-60</v>
      </c>
      <c r="AE1101" t="str">
        <f>VLOOKUP(AD1101,'Main_Sub Desc'!C:D,2,)</f>
        <v>LPC from invoicing</v>
      </c>
      <c r="AF1101" t="str">
        <f>VLOOKUP(VALUE(H1101),'Main_Sub Desc'!F:G,2,)</f>
        <v>Wtr Rev Late Payment</v>
      </c>
      <c r="AG1101">
        <f>IFERROR(VLOOKUP(VALUE(I1101),'PC Mapping'!A:F,6,),"")</f>
        <v>10469</v>
      </c>
      <c r="AH1101" s="13" t="str">
        <f>VLOOKUP(AG1101,'PC Mapping'!L:M,2,)</f>
        <v>Bolivar Water</v>
      </c>
    </row>
    <row r="1102" spans="1:34" x14ac:dyDescent="0.2">
      <c r="A1102" t="s">
        <v>8325</v>
      </c>
      <c r="B1102" t="s">
        <v>8326</v>
      </c>
      <c r="C1102" t="s">
        <v>4519</v>
      </c>
      <c r="D1102" t="s">
        <v>4520</v>
      </c>
      <c r="E1102" s="3">
        <v>45828</v>
      </c>
      <c r="F1102" t="s">
        <v>44</v>
      </c>
      <c r="G1102" t="s">
        <v>3742</v>
      </c>
      <c r="H1102" t="s">
        <v>3722</v>
      </c>
      <c r="I1102" t="s">
        <v>3752</v>
      </c>
      <c r="J1102" t="s">
        <v>4522</v>
      </c>
      <c r="K1102" s="2">
        <v>-11.75</v>
      </c>
      <c r="L1102" t="s">
        <v>44</v>
      </c>
      <c r="M1102" s="2">
        <v>-11.75</v>
      </c>
      <c r="N1102" t="s">
        <v>4523</v>
      </c>
      <c r="O1102" t="s">
        <v>4524</v>
      </c>
      <c r="P1102" t="s">
        <v>7021</v>
      </c>
      <c r="Q1102" t="s">
        <v>8327</v>
      </c>
      <c r="R1102" t="s">
        <v>44</v>
      </c>
      <c r="S1102" t="s">
        <v>4527</v>
      </c>
      <c r="T1102" s="3">
        <v>45828</v>
      </c>
      <c r="U1102" s="3">
        <v>45831</v>
      </c>
      <c r="V1102" s="2">
        <v>0</v>
      </c>
      <c r="W1102" t="s">
        <v>44</v>
      </c>
      <c r="X1102" t="s">
        <v>44</v>
      </c>
      <c r="Y1102" t="s">
        <v>8328</v>
      </c>
      <c r="Z1102" t="s">
        <v>3066</v>
      </c>
      <c r="AA1102" t="s">
        <v>4529</v>
      </c>
      <c r="AB1102" t="s">
        <v>4530</v>
      </c>
      <c r="AC1102" t="s">
        <v>89</v>
      </c>
      <c r="AD1102" t="str">
        <f t="shared" si="17"/>
        <v>10-60</v>
      </c>
      <c r="AE1102" t="str">
        <f>VLOOKUP(AD1102,'Main_Sub Desc'!C:D,2,)</f>
        <v>LPC from invoicing</v>
      </c>
      <c r="AF1102" t="str">
        <f>VLOOKUP(VALUE(H1102),'Main_Sub Desc'!F:G,2,)</f>
        <v>Wtr Rev Late Payment</v>
      </c>
      <c r="AG1102">
        <f>IFERROR(VLOOKUP(VALUE(I1102),'PC Mapping'!A:F,6,),"")</f>
        <v>10719</v>
      </c>
      <c r="AH1102" s="13" t="str">
        <f>VLOOKUP(AG1102,'PC Mapping'!L:M,2,)</f>
        <v>All Other Water</v>
      </c>
    </row>
    <row r="1103" spans="1:34" x14ac:dyDescent="0.2">
      <c r="A1103" t="s">
        <v>8329</v>
      </c>
      <c r="B1103" t="s">
        <v>8330</v>
      </c>
      <c r="C1103" t="s">
        <v>4519</v>
      </c>
      <c r="D1103" t="s">
        <v>4520</v>
      </c>
      <c r="E1103" s="3">
        <v>45828</v>
      </c>
      <c r="F1103" t="s">
        <v>44</v>
      </c>
      <c r="G1103" t="s">
        <v>3742</v>
      </c>
      <c r="H1103" t="s">
        <v>3722</v>
      </c>
      <c r="I1103" t="s">
        <v>3752</v>
      </c>
      <c r="J1103" t="s">
        <v>4522</v>
      </c>
      <c r="K1103" s="2">
        <v>-5</v>
      </c>
      <c r="L1103" t="s">
        <v>44</v>
      </c>
      <c r="M1103" s="2">
        <v>-5</v>
      </c>
      <c r="N1103" t="s">
        <v>4523</v>
      </c>
      <c r="O1103" t="s">
        <v>4524</v>
      </c>
      <c r="P1103" t="s">
        <v>8331</v>
      </c>
      <c r="Q1103" t="s">
        <v>8332</v>
      </c>
      <c r="R1103" t="s">
        <v>44</v>
      </c>
      <c r="S1103" t="s">
        <v>4527</v>
      </c>
      <c r="T1103" s="3">
        <v>45828</v>
      </c>
      <c r="U1103" s="3">
        <v>45831</v>
      </c>
      <c r="V1103" s="2">
        <v>0</v>
      </c>
      <c r="W1103" t="s">
        <v>44</v>
      </c>
      <c r="X1103" t="s">
        <v>44</v>
      </c>
      <c r="Y1103" t="s">
        <v>8333</v>
      </c>
      <c r="Z1103" t="s">
        <v>1522</v>
      </c>
      <c r="AA1103" t="s">
        <v>4529</v>
      </c>
      <c r="AB1103" t="s">
        <v>4530</v>
      </c>
      <c r="AC1103" t="s">
        <v>89</v>
      </c>
      <c r="AD1103" t="str">
        <f t="shared" si="17"/>
        <v>10-60</v>
      </c>
      <c r="AE1103" t="str">
        <f>VLOOKUP(AD1103,'Main_Sub Desc'!C:D,2,)</f>
        <v>LPC from invoicing</v>
      </c>
      <c r="AF1103" t="str">
        <f>VLOOKUP(VALUE(H1103),'Main_Sub Desc'!F:G,2,)</f>
        <v>Wtr Rev Late Payment</v>
      </c>
      <c r="AG1103">
        <f>IFERROR(VLOOKUP(VALUE(I1103),'PC Mapping'!A:F,6,),"")</f>
        <v>10719</v>
      </c>
      <c r="AH1103" s="13" t="str">
        <f>VLOOKUP(AG1103,'PC Mapping'!L:M,2,)</f>
        <v>All Other Water</v>
      </c>
    </row>
    <row r="1104" spans="1:34" x14ac:dyDescent="0.2">
      <c r="A1104" t="s">
        <v>8334</v>
      </c>
      <c r="B1104" t="s">
        <v>8330</v>
      </c>
      <c r="C1104" t="s">
        <v>4519</v>
      </c>
      <c r="D1104" t="s">
        <v>4520</v>
      </c>
      <c r="E1104" s="3">
        <v>45828</v>
      </c>
      <c r="F1104" t="s">
        <v>44</v>
      </c>
      <c r="G1104" t="s">
        <v>3742</v>
      </c>
      <c r="H1104" t="s">
        <v>3722</v>
      </c>
      <c r="I1104" t="s">
        <v>3752</v>
      </c>
      <c r="J1104" t="s">
        <v>4522</v>
      </c>
      <c r="K1104" s="2">
        <v>-5</v>
      </c>
      <c r="L1104" t="s">
        <v>44</v>
      </c>
      <c r="M1104" s="2">
        <v>-5</v>
      </c>
      <c r="N1104" t="s">
        <v>4523</v>
      </c>
      <c r="O1104" t="s">
        <v>4524</v>
      </c>
      <c r="P1104" t="s">
        <v>8335</v>
      </c>
      <c r="Q1104" t="s">
        <v>8336</v>
      </c>
      <c r="R1104" t="s">
        <v>44</v>
      </c>
      <c r="S1104" t="s">
        <v>4527</v>
      </c>
      <c r="T1104" s="3">
        <v>45828</v>
      </c>
      <c r="U1104" s="3">
        <v>45831</v>
      </c>
      <c r="V1104" s="2">
        <v>0</v>
      </c>
      <c r="W1104" t="s">
        <v>44</v>
      </c>
      <c r="X1104" t="s">
        <v>44</v>
      </c>
      <c r="Y1104" t="s">
        <v>8337</v>
      </c>
      <c r="Z1104" t="s">
        <v>8338</v>
      </c>
      <c r="AA1104" t="s">
        <v>4529</v>
      </c>
      <c r="AB1104" t="s">
        <v>4530</v>
      </c>
      <c r="AC1104" t="s">
        <v>89</v>
      </c>
      <c r="AD1104" t="str">
        <f t="shared" si="17"/>
        <v>10-60</v>
      </c>
      <c r="AE1104" t="str">
        <f>VLOOKUP(AD1104,'Main_Sub Desc'!C:D,2,)</f>
        <v>LPC from invoicing</v>
      </c>
      <c r="AF1104" t="str">
        <f>VLOOKUP(VALUE(H1104),'Main_Sub Desc'!F:G,2,)</f>
        <v>Wtr Rev Late Payment</v>
      </c>
      <c r="AG1104">
        <f>IFERROR(VLOOKUP(VALUE(I1104),'PC Mapping'!A:F,6,),"")</f>
        <v>10719</v>
      </c>
      <c r="AH1104" s="13" t="str">
        <f>VLOOKUP(AG1104,'PC Mapping'!L:M,2,)</f>
        <v>All Other Water</v>
      </c>
    </row>
    <row r="1105" spans="1:34" x14ac:dyDescent="0.2">
      <c r="A1105" t="s">
        <v>8339</v>
      </c>
      <c r="B1105" t="s">
        <v>8330</v>
      </c>
      <c r="C1105" t="s">
        <v>4519</v>
      </c>
      <c r="D1105" t="s">
        <v>4520</v>
      </c>
      <c r="E1105" s="3">
        <v>45828</v>
      </c>
      <c r="F1105" t="s">
        <v>44</v>
      </c>
      <c r="G1105" t="s">
        <v>3742</v>
      </c>
      <c r="H1105" t="s">
        <v>3722</v>
      </c>
      <c r="I1105" t="s">
        <v>3752</v>
      </c>
      <c r="J1105" t="s">
        <v>4522</v>
      </c>
      <c r="K1105" s="2">
        <v>-5</v>
      </c>
      <c r="L1105" t="s">
        <v>44</v>
      </c>
      <c r="M1105" s="2">
        <v>-5</v>
      </c>
      <c r="N1105" t="s">
        <v>4523</v>
      </c>
      <c r="O1105" t="s">
        <v>4524</v>
      </c>
      <c r="P1105" t="s">
        <v>8340</v>
      </c>
      <c r="Q1105" t="s">
        <v>8341</v>
      </c>
      <c r="R1105" t="s">
        <v>44</v>
      </c>
      <c r="S1105" t="s">
        <v>4527</v>
      </c>
      <c r="T1105" s="3">
        <v>45828</v>
      </c>
      <c r="U1105" s="3">
        <v>45831</v>
      </c>
      <c r="V1105" s="2">
        <v>0</v>
      </c>
      <c r="W1105" t="s">
        <v>44</v>
      </c>
      <c r="X1105" t="s">
        <v>44</v>
      </c>
      <c r="Y1105" t="s">
        <v>8342</v>
      </c>
      <c r="Z1105" t="s">
        <v>2008</v>
      </c>
      <c r="AA1105" t="s">
        <v>4529</v>
      </c>
      <c r="AB1105" t="s">
        <v>4530</v>
      </c>
      <c r="AC1105" t="s">
        <v>89</v>
      </c>
      <c r="AD1105" t="str">
        <f t="shared" si="17"/>
        <v>10-60</v>
      </c>
      <c r="AE1105" t="str">
        <f>VLOOKUP(AD1105,'Main_Sub Desc'!C:D,2,)</f>
        <v>LPC from invoicing</v>
      </c>
      <c r="AF1105" t="str">
        <f>VLOOKUP(VALUE(H1105),'Main_Sub Desc'!F:G,2,)</f>
        <v>Wtr Rev Late Payment</v>
      </c>
      <c r="AG1105">
        <f>IFERROR(VLOOKUP(VALUE(I1105),'PC Mapping'!A:F,6,),"")</f>
        <v>10719</v>
      </c>
      <c r="AH1105" s="13" t="str">
        <f>VLOOKUP(AG1105,'PC Mapping'!L:M,2,)</f>
        <v>All Other Water</v>
      </c>
    </row>
    <row r="1106" spans="1:34" x14ac:dyDescent="0.2">
      <c r="A1106" t="s">
        <v>8343</v>
      </c>
      <c r="B1106" t="s">
        <v>8326</v>
      </c>
      <c r="C1106" t="s">
        <v>4519</v>
      </c>
      <c r="D1106" t="s">
        <v>4520</v>
      </c>
      <c r="E1106" s="3">
        <v>45828</v>
      </c>
      <c r="F1106" t="s">
        <v>44</v>
      </c>
      <c r="G1106" t="s">
        <v>3742</v>
      </c>
      <c r="H1106" t="s">
        <v>3722</v>
      </c>
      <c r="I1106" t="s">
        <v>3752</v>
      </c>
      <c r="J1106" t="s">
        <v>4522</v>
      </c>
      <c r="K1106" s="2">
        <v>-5</v>
      </c>
      <c r="L1106" t="s">
        <v>44</v>
      </c>
      <c r="M1106" s="2">
        <v>-5</v>
      </c>
      <c r="N1106" t="s">
        <v>4523</v>
      </c>
      <c r="O1106" t="s">
        <v>4524</v>
      </c>
      <c r="P1106" t="s">
        <v>8344</v>
      </c>
      <c r="Q1106" t="s">
        <v>8345</v>
      </c>
      <c r="R1106" t="s">
        <v>44</v>
      </c>
      <c r="S1106" t="s">
        <v>4527</v>
      </c>
      <c r="T1106" s="3">
        <v>45828</v>
      </c>
      <c r="U1106" s="3">
        <v>45831</v>
      </c>
      <c r="V1106" s="2">
        <v>0</v>
      </c>
      <c r="W1106" t="s">
        <v>44</v>
      </c>
      <c r="X1106" t="s">
        <v>44</v>
      </c>
      <c r="Y1106" t="s">
        <v>8346</v>
      </c>
      <c r="Z1106" t="s">
        <v>8347</v>
      </c>
      <c r="AA1106" t="s">
        <v>4529</v>
      </c>
      <c r="AB1106" t="s">
        <v>4530</v>
      </c>
      <c r="AC1106" t="s">
        <v>89</v>
      </c>
      <c r="AD1106" t="str">
        <f t="shared" si="17"/>
        <v>10-60</v>
      </c>
      <c r="AE1106" t="str">
        <f>VLOOKUP(AD1106,'Main_Sub Desc'!C:D,2,)</f>
        <v>LPC from invoicing</v>
      </c>
      <c r="AF1106" t="str">
        <f>VLOOKUP(VALUE(H1106),'Main_Sub Desc'!F:G,2,)</f>
        <v>Wtr Rev Late Payment</v>
      </c>
      <c r="AG1106">
        <f>IFERROR(VLOOKUP(VALUE(I1106),'PC Mapping'!A:F,6,),"")</f>
        <v>10719</v>
      </c>
      <c r="AH1106" s="13" t="str">
        <f>VLOOKUP(AG1106,'PC Mapping'!L:M,2,)</f>
        <v>All Other Water</v>
      </c>
    </row>
    <row r="1107" spans="1:34" x14ac:dyDescent="0.2">
      <c r="A1107" t="s">
        <v>8348</v>
      </c>
      <c r="B1107" t="s">
        <v>8330</v>
      </c>
      <c r="C1107" t="s">
        <v>4519</v>
      </c>
      <c r="D1107" t="s">
        <v>4520</v>
      </c>
      <c r="E1107" s="3">
        <v>45828</v>
      </c>
      <c r="F1107" t="s">
        <v>44</v>
      </c>
      <c r="G1107" t="s">
        <v>3742</v>
      </c>
      <c r="H1107" t="s">
        <v>3722</v>
      </c>
      <c r="I1107" t="s">
        <v>3752</v>
      </c>
      <c r="J1107" t="s">
        <v>4522</v>
      </c>
      <c r="K1107" s="2">
        <v>-5</v>
      </c>
      <c r="L1107" t="s">
        <v>44</v>
      </c>
      <c r="M1107" s="2">
        <v>-5</v>
      </c>
      <c r="N1107" t="s">
        <v>4523</v>
      </c>
      <c r="O1107" t="s">
        <v>4524</v>
      </c>
      <c r="P1107" t="s">
        <v>6013</v>
      </c>
      <c r="Q1107" t="s">
        <v>8349</v>
      </c>
      <c r="R1107" t="s">
        <v>44</v>
      </c>
      <c r="S1107" t="s">
        <v>4527</v>
      </c>
      <c r="T1107" s="3">
        <v>45828</v>
      </c>
      <c r="U1107" s="3">
        <v>45831</v>
      </c>
      <c r="V1107" s="2">
        <v>0</v>
      </c>
      <c r="W1107" t="s">
        <v>44</v>
      </c>
      <c r="X1107" t="s">
        <v>44</v>
      </c>
      <c r="Y1107" t="s">
        <v>8350</v>
      </c>
      <c r="Z1107" t="s">
        <v>1697</v>
      </c>
      <c r="AA1107" t="s">
        <v>4529</v>
      </c>
      <c r="AB1107" t="s">
        <v>4530</v>
      </c>
      <c r="AC1107" t="s">
        <v>89</v>
      </c>
      <c r="AD1107" t="str">
        <f t="shared" si="17"/>
        <v>10-60</v>
      </c>
      <c r="AE1107" t="str">
        <f>VLOOKUP(AD1107,'Main_Sub Desc'!C:D,2,)</f>
        <v>LPC from invoicing</v>
      </c>
      <c r="AF1107" t="str">
        <f>VLOOKUP(VALUE(H1107),'Main_Sub Desc'!F:G,2,)</f>
        <v>Wtr Rev Late Payment</v>
      </c>
      <c r="AG1107">
        <f>IFERROR(VLOOKUP(VALUE(I1107),'PC Mapping'!A:F,6,),"")</f>
        <v>10719</v>
      </c>
      <c r="AH1107" s="13" t="str">
        <f>VLOOKUP(AG1107,'PC Mapping'!L:M,2,)</f>
        <v>All Other Water</v>
      </c>
    </row>
    <row r="1108" spans="1:34" x14ac:dyDescent="0.2">
      <c r="A1108" t="s">
        <v>8351</v>
      </c>
      <c r="B1108" t="s">
        <v>8330</v>
      </c>
      <c r="C1108" t="s">
        <v>4519</v>
      </c>
      <c r="D1108" t="s">
        <v>4520</v>
      </c>
      <c r="E1108" s="3">
        <v>45828</v>
      </c>
      <c r="F1108" t="s">
        <v>44</v>
      </c>
      <c r="G1108" t="s">
        <v>3742</v>
      </c>
      <c r="H1108" t="s">
        <v>3722</v>
      </c>
      <c r="I1108" t="s">
        <v>3752</v>
      </c>
      <c r="J1108" t="s">
        <v>4522</v>
      </c>
      <c r="K1108" s="2">
        <v>-5</v>
      </c>
      <c r="L1108" t="s">
        <v>44</v>
      </c>
      <c r="M1108" s="2">
        <v>-5</v>
      </c>
      <c r="N1108" t="s">
        <v>4523</v>
      </c>
      <c r="O1108" t="s">
        <v>4524</v>
      </c>
      <c r="P1108" t="s">
        <v>8067</v>
      </c>
      <c r="Q1108" t="s">
        <v>8352</v>
      </c>
      <c r="R1108" t="s">
        <v>44</v>
      </c>
      <c r="S1108" t="s">
        <v>4527</v>
      </c>
      <c r="T1108" s="3">
        <v>45828</v>
      </c>
      <c r="U1108" s="3">
        <v>45831</v>
      </c>
      <c r="V1108" s="2">
        <v>0</v>
      </c>
      <c r="W1108" t="s">
        <v>44</v>
      </c>
      <c r="X1108" t="s">
        <v>44</v>
      </c>
      <c r="Y1108" t="s">
        <v>8353</v>
      </c>
      <c r="Z1108" t="s">
        <v>8354</v>
      </c>
      <c r="AA1108" t="s">
        <v>4529</v>
      </c>
      <c r="AB1108" t="s">
        <v>4530</v>
      </c>
      <c r="AC1108" t="s">
        <v>89</v>
      </c>
      <c r="AD1108" t="str">
        <f t="shared" si="17"/>
        <v>10-60</v>
      </c>
      <c r="AE1108" t="str">
        <f>VLOOKUP(AD1108,'Main_Sub Desc'!C:D,2,)</f>
        <v>LPC from invoicing</v>
      </c>
      <c r="AF1108" t="str">
        <f>VLOOKUP(VALUE(H1108),'Main_Sub Desc'!F:G,2,)</f>
        <v>Wtr Rev Late Payment</v>
      </c>
      <c r="AG1108">
        <f>IFERROR(VLOOKUP(VALUE(I1108),'PC Mapping'!A:F,6,),"")</f>
        <v>10719</v>
      </c>
      <c r="AH1108" s="13" t="str">
        <f>VLOOKUP(AG1108,'PC Mapping'!L:M,2,)</f>
        <v>All Other Water</v>
      </c>
    </row>
    <row r="1109" spans="1:34" x14ac:dyDescent="0.2">
      <c r="A1109" t="s">
        <v>8355</v>
      </c>
      <c r="B1109" t="s">
        <v>8326</v>
      </c>
      <c r="C1109" t="s">
        <v>4519</v>
      </c>
      <c r="D1109" t="s">
        <v>4520</v>
      </c>
      <c r="E1109" s="3">
        <v>45828</v>
      </c>
      <c r="F1109" t="s">
        <v>44</v>
      </c>
      <c r="G1109" t="s">
        <v>3742</v>
      </c>
      <c r="H1109" t="s">
        <v>3722</v>
      </c>
      <c r="I1109" t="s">
        <v>3752</v>
      </c>
      <c r="J1109" t="s">
        <v>4522</v>
      </c>
      <c r="K1109" s="2">
        <v>-5</v>
      </c>
      <c r="L1109" t="s">
        <v>44</v>
      </c>
      <c r="M1109" s="2">
        <v>-5</v>
      </c>
      <c r="N1109" t="s">
        <v>4523</v>
      </c>
      <c r="O1109" t="s">
        <v>4524</v>
      </c>
      <c r="P1109" t="s">
        <v>6978</v>
      </c>
      <c r="Q1109" t="s">
        <v>8356</v>
      </c>
      <c r="R1109" t="s">
        <v>44</v>
      </c>
      <c r="S1109" t="s">
        <v>4527</v>
      </c>
      <c r="T1109" s="3">
        <v>45828</v>
      </c>
      <c r="U1109" s="3">
        <v>45831</v>
      </c>
      <c r="V1109" s="2">
        <v>0</v>
      </c>
      <c r="W1109" t="s">
        <v>44</v>
      </c>
      <c r="X1109" t="s">
        <v>44</v>
      </c>
      <c r="Y1109" t="s">
        <v>8357</v>
      </c>
      <c r="Z1109" t="s">
        <v>3181</v>
      </c>
      <c r="AA1109" t="s">
        <v>4529</v>
      </c>
      <c r="AB1109" t="s">
        <v>4530</v>
      </c>
      <c r="AC1109" t="s">
        <v>89</v>
      </c>
      <c r="AD1109" t="str">
        <f t="shared" si="17"/>
        <v>10-60</v>
      </c>
      <c r="AE1109" t="str">
        <f>VLOOKUP(AD1109,'Main_Sub Desc'!C:D,2,)</f>
        <v>LPC from invoicing</v>
      </c>
      <c r="AF1109" t="str">
        <f>VLOOKUP(VALUE(H1109),'Main_Sub Desc'!F:G,2,)</f>
        <v>Wtr Rev Late Payment</v>
      </c>
      <c r="AG1109">
        <f>IFERROR(VLOOKUP(VALUE(I1109),'PC Mapping'!A:F,6,),"")</f>
        <v>10719</v>
      </c>
      <c r="AH1109" s="13" t="str">
        <f>VLOOKUP(AG1109,'PC Mapping'!L:M,2,)</f>
        <v>All Other Water</v>
      </c>
    </row>
    <row r="1110" spans="1:34" x14ac:dyDescent="0.2">
      <c r="A1110" t="s">
        <v>8358</v>
      </c>
      <c r="B1110" t="s">
        <v>8326</v>
      </c>
      <c r="C1110" t="s">
        <v>4519</v>
      </c>
      <c r="D1110" t="s">
        <v>4520</v>
      </c>
      <c r="E1110" s="3">
        <v>45828</v>
      </c>
      <c r="F1110" t="s">
        <v>44</v>
      </c>
      <c r="G1110" t="s">
        <v>3742</v>
      </c>
      <c r="H1110" t="s">
        <v>3722</v>
      </c>
      <c r="I1110" t="s">
        <v>3752</v>
      </c>
      <c r="J1110" t="s">
        <v>4522</v>
      </c>
      <c r="K1110" s="2">
        <v>-5</v>
      </c>
      <c r="L1110" t="s">
        <v>44</v>
      </c>
      <c r="M1110" s="2">
        <v>-5</v>
      </c>
      <c r="N1110" t="s">
        <v>4523</v>
      </c>
      <c r="O1110" t="s">
        <v>4524</v>
      </c>
      <c r="P1110" t="s">
        <v>6025</v>
      </c>
      <c r="Q1110" t="s">
        <v>8359</v>
      </c>
      <c r="R1110" t="s">
        <v>44</v>
      </c>
      <c r="S1110" t="s">
        <v>4527</v>
      </c>
      <c r="T1110" s="3">
        <v>45828</v>
      </c>
      <c r="U1110" s="3">
        <v>45831</v>
      </c>
      <c r="V1110" s="2">
        <v>0</v>
      </c>
      <c r="W1110" t="s">
        <v>44</v>
      </c>
      <c r="X1110" t="s">
        <v>44</v>
      </c>
      <c r="Y1110" t="s">
        <v>8360</v>
      </c>
      <c r="Z1110" t="s">
        <v>1601</v>
      </c>
      <c r="AA1110" t="s">
        <v>4529</v>
      </c>
      <c r="AB1110" t="s">
        <v>4530</v>
      </c>
      <c r="AC1110" t="s">
        <v>89</v>
      </c>
      <c r="AD1110" t="str">
        <f t="shared" si="17"/>
        <v>10-60</v>
      </c>
      <c r="AE1110" t="str">
        <f>VLOOKUP(AD1110,'Main_Sub Desc'!C:D,2,)</f>
        <v>LPC from invoicing</v>
      </c>
      <c r="AF1110" t="str">
        <f>VLOOKUP(VALUE(H1110),'Main_Sub Desc'!F:G,2,)</f>
        <v>Wtr Rev Late Payment</v>
      </c>
      <c r="AG1110">
        <f>IFERROR(VLOOKUP(VALUE(I1110),'PC Mapping'!A:F,6,),"")</f>
        <v>10719</v>
      </c>
      <c r="AH1110" s="13" t="str">
        <f>VLOOKUP(AG1110,'PC Mapping'!L:M,2,)</f>
        <v>All Other Water</v>
      </c>
    </row>
    <row r="1111" spans="1:34" x14ac:dyDescent="0.2">
      <c r="A1111" t="s">
        <v>8361</v>
      </c>
      <c r="B1111" t="s">
        <v>8326</v>
      </c>
      <c r="C1111" t="s">
        <v>4519</v>
      </c>
      <c r="D1111" t="s">
        <v>4520</v>
      </c>
      <c r="E1111" s="3">
        <v>45828</v>
      </c>
      <c r="F1111" t="s">
        <v>44</v>
      </c>
      <c r="G1111" t="s">
        <v>3742</v>
      </c>
      <c r="H1111" t="s">
        <v>3722</v>
      </c>
      <c r="I1111" t="s">
        <v>3752</v>
      </c>
      <c r="J1111" t="s">
        <v>4522</v>
      </c>
      <c r="K1111" s="2">
        <v>-5</v>
      </c>
      <c r="L1111" t="s">
        <v>44</v>
      </c>
      <c r="M1111" s="2">
        <v>-5</v>
      </c>
      <c r="N1111" t="s">
        <v>4523</v>
      </c>
      <c r="O1111" t="s">
        <v>4524</v>
      </c>
      <c r="P1111" t="s">
        <v>8362</v>
      </c>
      <c r="Q1111" t="s">
        <v>8363</v>
      </c>
      <c r="R1111" t="s">
        <v>44</v>
      </c>
      <c r="S1111" t="s">
        <v>4527</v>
      </c>
      <c r="T1111" s="3">
        <v>45828</v>
      </c>
      <c r="U1111" s="3">
        <v>45831</v>
      </c>
      <c r="V1111" s="2">
        <v>0</v>
      </c>
      <c r="W1111" t="s">
        <v>44</v>
      </c>
      <c r="X1111" t="s">
        <v>44</v>
      </c>
      <c r="Y1111" t="s">
        <v>8364</v>
      </c>
      <c r="Z1111" t="s">
        <v>1698</v>
      </c>
      <c r="AA1111" t="s">
        <v>4529</v>
      </c>
      <c r="AB1111" t="s">
        <v>4530</v>
      </c>
      <c r="AC1111" t="s">
        <v>89</v>
      </c>
      <c r="AD1111" t="str">
        <f t="shared" si="17"/>
        <v>10-60</v>
      </c>
      <c r="AE1111" t="str">
        <f>VLOOKUP(AD1111,'Main_Sub Desc'!C:D,2,)</f>
        <v>LPC from invoicing</v>
      </c>
      <c r="AF1111" t="str">
        <f>VLOOKUP(VALUE(H1111),'Main_Sub Desc'!F:G,2,)</f>
        <v>Wtr Rev Late Payment</v>
      </c>
      <c r="AG1111">
        <f>IFERROR(VLOOKUP(VALUE(I1111),'PC Mapping'!A:F,6,),"")</f>
        <v>10719</v>
      </c>
      <c r="AH1111" s="13" t="str">
        <f>VLOOKUP(AG1111,'PC Mapping'!L:M,2,)</f>
        <v>All Other Water</v>
      </c>
    </row>
    <row r="1112" spans="1:34" x14ac:dyDescent="0.2">
      <c r="A1112" t="s">
        <v>8365</v>
      </c>
      <c r="B1112" t="s">
        <v>8326</v>
      </c>
      <c r="C1112" t="s">
        <v>4519</v>
      </c>
      <c r="D1112" t="s">
        <v>4520</v>
      </c>
      <c r="E1112" s="3">
        <v>45828</v>
      </c>
      <c r="F1112" t="s">
        <v>44</v>
      </c>
      <c r="G1112" t="s">
        <v>3742</v>
      </c>
      <c r="H1112" t="s">
        <v>3716</v>
      </c>
      <c r="I1112" t="s">
        <v>4534</v>
      </c>
      <c r="J1112" t="s">
        <v>4522</v>
      </c>
      <c r="K1112" s="2">
        <v>-5</v>
      </c>
      <c r="L1112" t="s">
        <v>44</v>
      </c>
      <c r="M1112" s="2">
        <v>-5</v>
      </c>
      <c r="N1112" t="s">
        <v>4523</v>
      </c>
      <c r="O1112" t="s">
        <v>4524</v>
      </c>
      <c r="P1112" t="s">
        <v>7302</v>
      </c>
      <c r="Q1112" t="s">
        <v>8366</v>
      </c>
      <c r="R1112" t="s">
        <v>44</v>
      </c>
      <c r="S1112" t="s">
        <v>4527</v>
      </c>
      <c r="T1112" s="3">
        <v>45828</v>
      </c>
      <c r="U1112" s="3">
        <v>45831</v>
      </c>
      <c r="V1112" s="2">
        <v>0</v>
      </c>
      <c r="W1112" t="s">
        <v>44</v>
      </c>
      <c r="X1112" t="s">
        <v>44</v>
      </c>
      <c r="Y1112" t="s">
        <v>8367</v>
      </c>
      <c r="Z1112" t="s">
        <v>1067</v>
      </c>
      <c r="AA1112" t="s">
        <v>4529</v>
      </c>
      <c r="AB1112" t="s">
        <v>4530</v>
      </c>
      <c r="AC1112" t="s">
        <v>89</v>
      </c>
      <c r="AD1112" t="str">
        <f t="shared" si="17"/>
        <v>10-60</v>
      </c>
      <c r="AE1112" t="str">
        <f>VLOOKUP(AD1112,'Main_Sub Desc'!C:D,2,)</f>
        <v>LPC from invoicing</v>
      </c>
      <c r="AF1112" t="str">
        <f>VLOOKUP(VALUE(H1112),'Main_Sub Desc'!F:G,2,)</f>
        <v>Wst Rev Late Payment</v>
      </c>
      <c r="AG1112">
        <f>IFERROR(VLOOKUP(VALUE(I1112),'PC Mapping'!A:F,6,),"")</f>
        <v>10514</v>
      </c>
      <c r="AH1112" s="13" t="str">
        <f>VLOOKUP(AG1112,'PC Mapping'!L:M,2,)</f>
        <v>Bolivar Sewer</v>
      </c>
    </row>
    <row r="1113" spans="1:34" x14ac:dyDescent="0.2">
      <c r="A1113" t="s">
        <v>8365</v>
      </c>
      <c r="B1113" t="s">
        <v>8326</v>
      </c>
      <c r="C1113" t="s">
        <v>4519</v>
      </c>
      <c r="D1113" t="s">
        <v>4520</v>
      </c>
      <c r="E1113" s="3">
        <v>45828</v>
      </c>
      <c r="F1113" t="s">
        <v>44</v>
      </c>
      <c r="G1113" t="s">
        <v>3742</v>
      </c>
      <c r="H1113" t="s">
        <v>3722</v>
      </c>
      <c r="I1113" t="s">
        <v>4538</v>
      </c>
      <c r="J1113" t="s">
        <v>4522</v>
      </c>
      <c r="K1113" s="2">
        <v>-5</v>
      </c>
      <c r="L1113" t="s">
        <v>44</v>
      </c>
      <c r="M1113" s="2">
        <v>-5</v>
      </c>
      <c r="N1113" t="s">
        <v>4523</v>
      </c>
      <c r="O1113" t="s">
        <v>4524</v>
      </c>
      <c r="P1113" t="s">
        <v>7302</v>
      </c>
      <c r="Q1113" t="s">
        <v>8368</v>
      </c>
      <c r="R1113" t="s">
        <v>44</v>
      </c>
      <c r="S1113" t="s">
        <v>4527</v>
      </c>
      <c r="T1113" s="3">
        <v>45828</v>
      </c>
      <c r="U1113" s="3">
        <v>45831</v>
      </c>
      <c r="V1113" s="2">
        <v>0</v>
      </c>
      <c r="W1113" t="s">
        <v>44</v>
      </c>
      <c r="X1113" t="s">
        <v>44</v>
      </c>
      <c r="Y1113" t="s">
        <v>8369</v>
      </c>
      <c r="Z1113" t="s">
        <v>1067</v>
      </c>
      <c r="AA1113" t="s">
        <v>4529</v>
      </c>
      <c r="AB1113" t="s">
        <v>4530</v>
      </c>
      <c r="AC1113" t="s">
        <v>89</v>
      </c>
      <c r="AD1113" t="str">
        <f t="shared" si="17"/>
        <v>10-60</v>
      </c>
      <c r="AE1113" t="str">
        <f>VLOOKUP(AD1113,'Main_Sub Desc'!C:D,2,)</f>
        <v>LPC from invoicing</v>
      </c>
      <c r="AF1113" t="str">
        <f>VLOOKUP(VALUE(H1113),'Main_Sub Desc'!F:G,2,)</f>
        <v>Wtr Rev Late Payment</v>
      </c>
      <c r="AG1113">
        <f>IFERROR(VLOOKUP(VALUE(I1113),'PC Mapping'!A:F,6,),"")</f>
        <v>10469</v>
      </c>
      <c r="AH1113" s="13" t="str">
        <f>VLOOKUP(AG1113,'PC Mapping'!L:M,2,)</f>
        <v>Bolivar Water</v>
      </c>
    </row>
    <row r="1114" spans="1:34" x14ac:dyDescent="0.2">
      <c r="A1114" t="s">
        <v>8370</v>
      </c>
      <c r="B1114" t="s">
        <v>8330</v>
      </c>
      <c r="C1114" t="s">
        <v>4519</v>
      </c>
      <c r="D1114" t="s">
        <v>4520</v>
      </c>
      <c r="E1114" s="3">
        <v>45828</v>
      </c>
      <c r="F1114" t="s">
        <v>44</v>
      </c>
      <c r="G1114" t="s">
        <v>3742</v>
      </c>
      <c r="H1114" t="s">
        <v>3722</v>
      </c>
      <c r="I1114" t="s">
        <v>3752</v>
      </c>
      <c r="J1114" t="s">
        <v>4522</v>
      </c>
      <c r="K1114" s="2">
        <v>-5</v>
      </c>
      <c r="L1114" t="s">
        <v>44</v>
      </c>
      <c r="M1114" s="2">
        <v>-5</v>
      </c>
      <c r="N1114" t="s">
        <v>4523</v>
      </c>
      <c r="O1114" t="s">
        <v>4524</v>
      </c>
      <c r="P1114" t="s">
        <v>8067</v>
      </c>
      <c r="Q1114" t="s">
        <v>8371</v>
      </c>
      <c r="R1114" t="s">
        <v>44</v>
      </c>
      <c r="S1114" t="s">
        <v>4527</v>
      </c>
      <c r="T1114" s="3">
        <v>45828</v>
      </c>
      <c r="U1114" s="3">
        <v>45831</v>
      </c>
      <c r="V1114" s="2">
        <v>0</v>
      </c>
      <c r="W1114" t="s">
        <v>44</v>
      </c>
      <c r="X1114" t="s">
        <v>44</v>
      </c>
      <c r="Y1114" t="s">
        <v>8372</v>
      </c>
      <c r="Z1114" t="s">
        <v>2332</v>
      </c>
      <c r="AA1114" t="s">
        <v>4529</v>
      </c>
      <c r="AB1114" t="s">
        <v>4530</v>
      </c>
      <c r="AC1114" t="s">
        <v>89</v>
      </c>
      <c r="AD1114" t="str">
        <f t="shared" si="17"/>
        <v>10-60</v>
      </c>
      <c r="AE1114" t="str">
        <f>VLOOKUP(AD1114,'Main_Sub Desc'!C:D,2,)</f>
        <v>LPC from invoicing</v>
      </c>
      <c r="AF1114" t="str">
        <f>VLOOKUP(VALUE(H1114),'Main_Sub Desc'!F:G,2,)</f>
        <v>Wtr Rev Late Payment</v>
      </c>
      <c r="AG1114">
        <f>IFERROR(VLOOKUP(VALUE(I1114),'PC Mapping'!A:F,6,),"")</f>
        <v>10719</v>
      </c>
      <c r="AH1114" s="13" t="str">
        <f>VLOOKUP(AG1114,'PC Mapping'!L:M,2,)</f>
        <v>All Other Water</v>
      </c>
    </row>
    <row r="1115" spans="1:34" x14ac:dyDescent="0.2">
      <c r="A1115" t="s">
        <v>8373</v>
      </c>
      <c r="B1115" t="s">
        <v>8330</v>
      </c>
      <c r="C1115" t="s">
        <v>4519</v>
      </c>
      <c r="D1115" t="s">
        <v>4520</v>
      </c>
      <c r="E1115" s="3">
        <v>45828</v>
      </c>
      <c r="F1115" t="s">
        <v>44</v>
      </c>
      <c r="G1115" t="s">
        <v>3742</v>
      </c>
      <c r="H1115" t="s">
        <v>3722</v>
      </c>
      <c r="I1115" t="s">
        <v>4538</v>
      </c>
      <c r="J1115" t="s">
        <v>4522</v>
      </c>
      <c r="K1115" s="2">
        <v>-5</v>
      </c>
      <c r="L1115" t="s">
        <v>44</v>
      </c>
      <c r="M1115" s="2">
        <v>-5</v>
      </c>
      <c r="N1115" t="s">
        <v>4523</v>
      </c>
      <c r="O1115" t="s">
        <v>4524</v>
      </c>
      <c r="P1115" t="s">
        <v>4978</v>
      </c>
      <c r="Q1115" t="s">
        <v>8374</v>
      </c>
      <c r="R1115" t="s">
        <v>44</v>
      </c>
      <c r="S1115" t="s">
        <v>4527</v>
      </c>
      <c r="T1115" s="3">
        <v>45828</v>
      </c>
      <c r="U1115" s="3">
        <v>45831</v>
      </c>
      <c r="V1115" s="2">
        <v>0</v>
      </c>
      <c r="W1115" t="s">
        <v>44</v>
      </c>
      <c r="X1115" t="s">
        <v>44</v>
      </c>
      <c r="Y1115" t="s">
        <v>8189</v>
      </c>
      <c r="Z1115" t="s">
        <v>745</v>
      </c>
      <c r="AA1115" t="s">
        <v>4529</v>
      </c>
      <c r="AB1115" t="s">
        <v>4530</v>
      </c>
      <c r="AC1115" t="s">
        <v>89</v>
      </c>
      <c r="AD1115" t="str">
        <f t="shared" si="17"/>
        <v>10-60</v>
      </c>
      <c r="AE1115" t="str">
        <f>VLOOKUP(AD1115,'Main_Sub Desc'!C:D,2,)</f>
        <v>LPC from invoicing</v>
      </c>
      <c r="AF1115" t="str">
        <f>VLOOKUP(VALUE(H1115),'Main_Sub Desc'!F:G,2,)</f>
        <v>Wtr Rev Late Payment</v>
      </c>
      <c r="AG1115">
        <f>IFERROR(VLOOKUP(VALUE(I1115),'PC Mapping'!A:F,6,),"")</f>
        <v>10469</v>
      </c>
      <c r="AH1115" s="13" t="str">
        <f>VLOOKUP(AG1115,'PC Mapping'!L:M,2,)</f>
        <v>Bolivar Water</v>
      </c>
    </row>
    <row r="1116" spans="1:34" x14ac:dyDescent="0.2">
      <c r="A1116" t="s">
        <v>8373</v>
      </c>
      <c r="B1116" t="s">
        <v>8330</v>
      </c>
      <c r="C1116" t="s">
        <v>4519</v>
      </c>
      <c r="D1116" t="s">
        <v>4520</v>
      </c>
      <c r="E1116" s="3">
        <v>45828</v>
      </c>
      <c r="F1116" t="s">
        <v>44</v>
      </c>
      <c r="G1116" t="s">
        <v>3742</v>
      </c>
      <c r="H1116" t="s">
        <v>3716</v>
      </c>
      <c r="I1116" t="s">
        <v>4534</v>
      </c>
      <c r="J1116" t="s">
        <v>4522</v>
      </c>
      <c r="K1116" s="2">
        <v>-5</v>
      </c>
      <c r="L1116" t="s">
        <v>44</v>
      </c>
      <c r="M1116" s="2">
        <v>-5</v>
      </c>
      <c r="N1116" t="s">
        <v>4523</v>
      </c>
      <c r="O1116" t="s">
        <v>4524</v>
      </c>
      <c r="P1116" t="s">
        <v>4978</v>
      </c>
      <c r="Q1116" t="s">
        <v>8375</v>
      </c>
      <c r="R1116" t="s">
        <v>44</v>
      </c>
      <c r="S1116" t="s">
        <v>4527</v>
      </c>
      <c r="T1116" s="3">
        <v>45828</v>
      </c>
      <c r="U1116" s="3">
        <v>45831</v>
      </c>
      <c r="V1116" s="2">
        <v>0</v>
      </c>
      <c r="W1116" t="s">
        <v>44</v>
      </c>
      <c r="X1116" t="s">
        <v>44</v>
      </c>
      <c r="Y1116" t="s">
        <v>8191</v>
      </c>
      <c r="Z1116" t="s">
        <v>745</v>
      </c>
      <c r="AA1116" t="s">
        <v>4529</v>
      </c>
      <c r="AB1116" t="s">
        <v>4530</v>
      </c>
      <c r="AC1116" t="s">
        <v>89</v>
      </c>
      <c r="AD1116" t="str">
        <f t="shared" si="17"/>
        <v>10-60</v>
      </c>
      <c r="AE1116" t="str">
        <f>VLOOKUP(AD1116,'Main_Sub Desc'!C:D,2,)</f>
        <v>LPC from invoicing</v>
      </c>
      <c r="AF1116" t="str">
        <f>VLOOKUP(VALUE(H1116),'Main_Sub Desc'!F:G,2,)</f>
        <v>Wst Rev Late Payment</v>
      </c>
      <c r="AG1116">
        <f>IFERROR(VLOOKUP(VALUE(I1116),'PC Mapping'!A:F,6,),"")</f>
        <v>10514</v>
      </c>
      <c r="AH1116" s="13" t="str">
        <f>VLOOKUP(AG1116,'PC Mapping'!L:M,2,)</f>
        <v>Bolivar Sewer</v>
      </c>
    </row>
    <row r="1117" spans="1:34" x14ac:dyDescent="0.2">
      <c r="A1117" t="s">
        <v>8376</v>
      </c>
      <c r="B1117" t="s">
        <v>8326</v>
      </c>
      <c r="C1117" t="s">
        <v>4519</v>
      </c>
      <c r="D1117" t="s">
        <v>4520</v>
      </c>
      <c r="E1117" s="3">
        <v>45828</v>
      </c>
      <c r="F1117" t="s">
        <v>44</v>
      </c>
      <c r="G1117" t="s">
        <v>3742</v>
      </c>
      <c r="H1117" t="s">
        <v>3722</v>
      </c>
      <c r="I1117" t="s">
        <v>3752</v>
      </c>
      <c r="J1117" t="s">
        <v>4522</v>
      </c>
      <c r="K1117" s="2">
        <v>-5</v>
      </c>
      <c r="L1117" t="s">
        <v>44</v>
      </c>
      <c r="M1117" s="2">
        <v>-5</v>
      </c>
      <c r="N1117" t="s">
        <v>4523</v>
      </c>
      <c r="O1117" t="s">
        <v>4524</v>
      </c>
      <c r="P1117" t="s">
        <v>8377</v>
      </c>
      <c r="Q1117" t="s">
        <v>8378</v>
      </c>
      <c r="R1117" t="s">
        <v>44</v>
      </c>
      <c r="S1117" t="s">
        <v>4527</v>
      </c>
      <c r="T1117" s="3">
        <v>45828</v>
      </c>
      <c r="U1117" s="3">
        <v>45831</v>
      </c>
      <c r="V1117" s="2">
        <v>0</v>
      </c>
      <c r="W1117" t="s">
        <v>44</v>
      </c>
      <c r="X1117" t="s">
        <v>44</v>
      </c>
      <c r="Y1117" t="s">
        <v>8379</v>
      </c>
      <c r="Z1117" t="s">
        <v>8380</v>
      </c>
      <c r="AA1117" t="s">
        <v>4529</v>
      </c>
      <c r="AB1117" t="s">
        <v>4530</v>
      </c>
      <c r="AC1117" t="s">
        <v>89</v>
      </c>
      <c r="AD1117" t="str">
        <f t="shared" si="17"/>
        <v>10-60</v>
      </c>
      <c r="AE1117" t="str">
        <f>VLOOKUP(AD1117,'Main_Sub Desc'!C:D,2,)</f>
        <v>LPC from invoicing</v>
      </c>
      <c r="AF1117" t="str">
        <f>VLOOKUP(VALUE(H1117),'Main_Sub Desc'!F:G,2,)</f>
        <v>Wtr Rev Late Payment</v>
      </c>
      <c r="AG1117">
        <f>IFERROR(VLOOKUP(VALUE(I1117),'PC Mapping'!A:F,6,),"")</f>
        <v>10719</v>
      </c>
      <c r="AH1117" s="13" t="str">
        <f>VLOOKUP(AG1117,'PC Mapping'!L:M,2,)</f>
        <v>All Other Water</v>
      </c>
    </row>
    <row r="1118" spans="1:34" x14ac:dyDescent="0.2">
      <c r="A1118" t="s">
        <v>8381</v>
      </c>
      <c r="B1118" t="s">
        <v>8382</v>
      </c>
      <c r="C1118" t="s">
        <v>4519</v>
      </c>
      <c r="D1118" t="s">
        <v>4520</v>
      </c>
      <c r="E1118" s="3">
        <v>45831</v>
      </c>
      <c r="F1118" t="s">
        <v>44</v>
      </c>
      <c r="G1118" t="s">
        <v>3742</v>
      </c>
      <c r="H1118" t="s">
        <v>3722</v>
      </c>
      <c r="I1118" t="s">
        <v>4538</v>
      </c>
      <c r="J1118" t="s">
        <v>4522</v>
      </c>
      <c r="K1118" s="2">
        <v>-5</v>
      </c>
      <c r="L1118" t="s">
        <v>44</v>
      </c>
      <c r="M1118" s="2">
        <v>-5</v>
      </c>
      <c r="N1118" t="s">
        <v>4523</v>
      </c>
      <c r="O1118" t="s">
        <v>4524</v>
      </c>
      <c r="P1118" t="s">
        <v>8383</v>
      </c>
      <c r="Q1118" t="s">
        <v>8384</v>
      </c>
      <c r="R1118" t="s">
        <v>44</v>
      </c>
      <c r="S1118" t="s">
        <v>4527</v>
      </c>
      <c r="T1118" s="3">
        <v>45831</v>
      </c>
      <c r="U1118" s="3">
        <v>45832</v>
      </c>
      <c r="V1118" s="2">
        <v>0</v>
      </c>
      <c r="W1118" t="s">
        <v>44</v>
      </c>
      <c r="X1118" t="s">
        <v>44</v>
      </c>
      <c r="Y1118" t="s">
        <v>8385</v>
      </c>
      <c r="Z1118" t="s">
        <v>789</v>
      </c>
      <c r="AA1118" t="s">
        <v>4529</v>
      </c>
      <c r="AB1118" t="s">
        <v>4530</v>
      </c>
      <c r="AC1118" t="s">
        <v>89</v>
      </c>
      <c r="AD1118" t="str">
        <f t="shared" si="17"/>
        <v>10-60</v>
      </c>
      <c r="AE1118" t="str">
        <f>VLOOKUP(AD1118,'Main_Sub Desc'!C:D,2,)</f>
        <v>LPC from invoicing</v>
      </c>
      <c r="AF1118" t="str">
        <f>VLOOKUP(VALUE(H1118),'Main_Sub Desc'!F:G,2,)</f>
        <v>Wtr Rev Late Payment</v>
      </c>
      <c r="AG1118">
        <f>IFERROR(VLOOKUP(VALUE(I1118),'PC Mapping'!A:F,6,),"")</f>
        <v>10469</v>
      </c>
      <c r="AH1118" s="13" t="str">
        <f>VLOOKUP(AG1118,'PC Mapping'!L:M,2,)</f>
        <v>Bolivar Water</v>
      </c>
    </row>
    <row r="1119" spans="1:34" x14ac:dyDescent="0.2">
      <c r="A1119" t="s">
        <v>8381</v>
      </c>
      <c r="B1119" t="s">
        <v>8382</v>
      </c>
      <c r="C1119" t="s">
        <v>4519</v>
      </c>
      <c r="D1119" t="s">
        <v>4520</v>
      </c>
      <c r="E1119" s="3">
        <v>45831</v>
      </c>
      <c r="F1119" t="s">
        <v>44</v>
      </c>
      <c r="G1119" t="s">
        <v>3742</v>
      </c>
      <c r="H1119" t="s">
        <v>3716</v>
      </c>
      <c r="I1119" t="s">
        <v>4534</v>
      </c>
      <c r="J1119" t="s">
        <v>4522</v>
      </c>
      <c r="K1119" s="2">
        <v>-5</v>
      </c>
      <c r="L1119" t="s">
        <v>44</v>
      </c>
      <c r="M1119" s="2">
        <v>-5</v>
      </c>
      <c r="N1119" t="s">
        <v>4523</v>
      </c>
      <c r="O1119" t="s">
        <v>4524</v>
      </c>
      <c r="P1119" t="s">
        <v>8383</v>
      </c>
      <c r="Q1119" t="s">
        <v>8386</v>
      </c>
      <c r="R1119" t="s">
        <v>44</v>
      </c>
      <c r="S1119" t="s">
        <v>4527</v>
      </c>
      <c r="T1119" s="3">
        <v>45831</v>
      </c>
      <c r="U1119" s="3">
        <v>45832</v>
      </c>
      <c r="V1119" s="2">
        <v>0</v>
      </c>
      <c r="W1119" t="s">
        <v>44</v>
      </c>
      <c r="X1119" t="s">
        <v>44</v>
      </c>
      <c r="Y1119" t="s">
        <v>8387</v>
      </c>
      <c r="Z1119" t="s">
        <v>789</v>
      </c>
      <c r="AA1119" t="s">
        <v>4529</v>
      </c>
      <c r="AB1119" t="s">
        <v>4530</v>
      </c>
      <c r="AC1119" t="s">
        <v>89</v>
      </c>
      <c r="AD1119" t="str">
        <f t="shared" si="17"/>
        <v>10-60</v>
      </c>
      <c r="AE1119" t="str">
        <f>VLOOKUP(AD1119,'Main_Sub Desc'!C:D,2,)</f>
        <v>LPC from invoicing</v>
      </c>
      <c r="AF1119" t="str">
        <f>VLOOKUP(VALUE(H1119),'Main_Sub Desc'!F:G,2,)</f>
        <v>Wst Rev Late Payment</v>
      </c>
      <c r="AG1119">
        <f>IFERROR(VLOOKUP(VALUE(I1119),'PC Mapping'!A:F,6,),"")</f>
        <v>10514</v>
      </c>
      <c r="AH1119" s="13" t="str">
        <f>VLOOKUP(AG1119,'PC Mapping'!L:M,2,)</f>
        <v>Bolivar Sewer</v>
      </c>
    </row>
    <row r="1120" spans="1:34" x14ac:dyDescent="0.2">
      <c r="A1120" t="s">
        <v>8388</v>
      </c>
      <c r="B1120" t="s">
        <v>8382</v>
      </c>
      <c r="C1120" t="s">
        <v>4519</v>
      </c>
      <c r="D1120" t="s">
        <v>4520</v>
      </c>
      <c r="E1120" s="3">
        <v>45831</v>
      </c>
      <c r="F1120" t="s">
        <v>44</v>
      </c>
      <c r="G1120" t="s">
        <v>3742</v>
      </c>
      <c r="H1120" t="s">
        <v>3722</v>
      </c>
      <c r="I1120" t="s">
        <v>3752</v>
      </c>
      <c r="J1120" t="s">
        <v>4522</v>
      </c>
      <c r="K1120" s="2">
        <v>-5</v>
      </c>
      <c r="L1120" t="s">
        <v>44</v>
      </c>
      <c r="M1120" s="2">
        <v>-5</v>
      </c>
      <c r="N1120" t="s">
        <v>4523</v>
      </c>
      <c r="O1120" t="s">
        <v>4524</v>
      </c>
      <c r="P1120" t="s">
        <v>6112</v>
      </c>
      <c r="Q1120" t="s">
        <v>8389</v>
      </c>
      <c r="R1120" t="s">
        <v>44</v>
      </c>
      <c r="S1120" t="s">
        <v>4527</v>
      </c>
      <c r="T1120" s="3">
        <v>45831</v>
      </c>
      <c r="U1120" s="3">
        <v>45832</v>
      </c>
      <c r="V1120" s="2">
        <v>0</v>
      </c>
      <c r="W1120" t="s">
        <v>44</v>
      </c>
      <c r="X1120" t="s">
        <v>44</v>
      </c>
      <c r="Y1120" t="s">
        <v>6114</v>
      </c>
      <c r="Z1120" t="s">
        <v>6115</v>
      </c>
      <c r="AA1120" t="s">
        <v>4529</v>
      </c>
      <c r="AB1120" t="s">
        <v>4530</v>
      </c>
      <c r="AC1120" t="s">
        <v>89</v>
      </c>
      <c r="AD1120" t="str">
        <f t="shared" si="17"/>
        <v>10-60</v>
      </c>
      <c r="AE1120" t="str">
        <f>VLOOKUP(AD1120,'Main_Sub Desc'!C:D,2,)</f>
        <v>LPC from invoicing</v>
      </c>
      <c r="AF1120" t="str">
        <f>VLOOKUP(VALUE(H1120),'Main_Sub Desc'!F:G,2,)</f>
        <v>Wtr Rev Late Payment</v>
      </c>
      <c r="AG1120">
        <f>IFERROR(VLOOKUP(VALUE(I1120),'PC Mapping'!A:F,6,),"")</f>
        <v>10719</v>
      </c>
      <c r="AH1120" s="13" t="str">
        <f>VLOOKUP(AG1120,'PC Mapping'!L:M,2,)</f>
        <v>All Other Water</v>
      </c>
    </row>
    <row r="1121" spans="1:34" x14ac:dyDescent="0.2">
      <c r="A1121" t="s">
        <v>8390</v>
      </c>
      <c r="B1121" t="s">
        <v>8382</v>
      </c>
      <c r="C1121" t="s">
        <v>4519</v>
      </c>
      <c r="D1121" t="s">
        <v>4520</v>
      </c>
      <c r="E1121" s="3">
        <v>45831</v>
      </c>
      <c r="F1121" t="s">
        <v>44</v>
      </c>
      <c r="G1121" t="s">
        <v>3742</v>
      </c>
      <c r="H1121" t="s">
        <v>3716</v>
      </c>
      <c r="I1121" t="s">
        <v>4534</v>
      </c>
      <c r="J1121" t="s">
        <v>4522</v>
      </c>
      <c r="K1121" s="2">
        <v>-5</v>
      </c>
      <c r="L1121" t="s">
        <v>44</v>
      </c>
      <c r="M1121" s="2">
        <v>-5</v>
      </c>
      <c r="N1121" t="s">
        <v>4523</v>
      </c>
      <c r="O1121" t="s">
        <v>4524</v>
      </c>
      <c r="P1121" t="s">
        <v>8391</v>
      </c>
      <c r="Q1121" t="s">
        <v>8392</v>
      </c>
      <c r="R1121" t="s">
        <v>44</v>
      </c>
      <c r="S1121" t="s">
        <v>4527</v>
      </c>
      <c r="T1121" s="3">
        <v>45831</v>
      </c>
      <c r="U1121" s="3">
        <v>45832</v>
      </c>
      <c r="V1121" s="2">
        <v>0</v>
      </c>
      <c r="W1121" t="s">
        <v>44</v>
      </c>
      <c r="X1121" t="s">
        <v>44</v>
      </c>
      <c r="Y1121" t="s">
        <v>8393</v>
      </c>
      <c r="Z1121" t="s">
        <v>605</v>
      </c>
      <c r="AA1121" t="s">
        <v>4529</v>
      </c>
      <c r="AB1121" t="s">
        <v>4530</v>
      </c>
      <c r="AC1121" t="s">
        <v>89</v>
      </c>
      <c r="AD1121" t="str">
        <f t="shared" si="17"/>
        <v>10-60</v>
      </c>
      <c r="AE1121" t="str">
        <f>VLOOKUP(AD1121,'Main_Sub Desc'!C:D,2,)</f>
        <v>LPC from invoicing</v>
      </c>
      <c r="AF1121" t="str">
        <f>VLOOKUP(VALUE(H1121),'Main_Sub Desc'!F:G,2,)</f>
        <v>Wst Rev Late Payment</v>
      </c>
      <c r="AG1121">
        <f>IFERROR(VLOOKUP(VALUE(I1121),'PC Mapping'!A:F,6,),"")</f>
        <v>10514</v>
      </c>
      <c r="AH1121" s="13" t="str">
        <f>VLOOKUP(AG1121,'PC Mapping'!L:M,2,)</f>
        <v>Bolivar Sewer</v>
      </c>
    </row>
    <row r="1122" spans="1:34" x14ac:dyDescent="0.2">
      <c r="A1122" t="s">
        <v>8390</v>
      </c>
      <c r="B1122" t="s">
        <v>8382</v>
      </c>
      <c r="C1122" t="s">
        <v>4519</v>
      </c>
      <c r="D1122" t="s">
        <v>4520</v>
      </c>
      <c r="E1122" s="3">
        <v>45831</v>
      </c>
      <c r="F1122" t="s">
        <v>44</v>
      </c>
      <c r="G1122" t="s">
        <v>3742</v>
      </c>
      <c r="H1122" t="s">
        <v>3722</v>
      </c>
      <c r="I1122" t="s">
        <v>4538</v>
      </c>
      <c r="J1122" t="s">
        <v>4522</v>
      </c>
      <c r="K1122" s="2">
        <v>-5</v>
      </c>
      <c r="L1122" t="s">
        <v>44</v>
      </c>
      <c r="M1122" s="2">
        <v>-5</v>
      </c>
      <c r="N1122" t="s">
        <v>4523</v>
      </c>
      <c r="O1122" t="s">
        <v>4524</v>
      </c>
      <c r="P1122" t="s">
        <v>8391</v>
      </c>
      <c r="Q1122" t="s">
        <v>8394</v>
      </c>
      <c r="R1122" t="s">
        <v>44</v>
      </c>
      <c r="S1122" t="s">
        <v>4527</v>
      </c>
      <c r="T1122" s="3">
        <v>45831</v>
      </c>
      <c r="U1122" s="3">
        <v>45832</v>
      </c>
      <c r="V1122" s="2">
        <v>0</v>
      </c>
      <c r="W1122" t="s">
        <v>44</v>
      </c>
      <c r="X1122" t="s">
        <v>44</v>
      </c>
      <c r="Y1122" t="s">
        <v>8395</v>
      </c>
      <c r="Z1122" t="s">
        <v>605</v>
      </c>
      <c r="AA1122" t="s">
        <v>4529</v>
      </c>
      <c r="AB1122" t="s">
        <v>4530</v>
      </c>
      <c r="AC1122" t="s">
        <v>89</v>
      </c>
      <c r="AD1122" t="str">
        <f t="shared" si="17"/>
        <v>10-60</v>
      </c>
      <c r="AE1122" t="str">
        <f>VLOOKUP(AD1122,'Main_Sub Desc'!C:D,2,)</f>
        <v>LPC from invoicing</v>
      </c>
      <c r="AF1122" t="str">
        <f>VLOOKUP(VALUE(H1122),'Main_Sub Desc'!F:G,2,)</f>
        <v>Wtr Rev Late Payment</v>
      </c>
      <c r="AG1122">
        <f>IFERROR(VLOOKUP(VALUE(I1122),'PC Mapping'!A:F,6,),"")</f>
        <v>10469</v>
      </c>
      <c r="AH1122" s="13" t="str">
        <f>VLOOKUP(AG1122,'PC Mapping'!L:M,2,)</f>
        <v>Bolivar Water</v>
      </c>
    </row>
    <row r="1123" spans="1:34" x14ac:dyDescent="0.2">
      <c r="A1123" t="s">
        <v>8396</v>
      </c>
      <c r="B1123" t="s">
        <v>8382</v>
      </c>
      <c r="C1123" t="s">
        <v>4519</v>
      </c>
      <c r="D1123" t="s">
        <v>4520</v>
      </c>
      <c r="E1123" s="3">
        <v>45831</v>
      </c>
      <c r="F1123" t="s">
        <v>44</v>
      </c>
      <c r="G1123" t="s">
        <v>3742</v>
      </c>
      <c r="H1123" t="s">
        <v>3722</v>
      </c>
      <c r="I1123" t="s">
        <v>3752</v>
      </c>
      <c r="J1123" t="s">
        <v>4522</v>
      </c>
      <c r="K1123" s="2">
        <v>-5</v>
      </c>
      <c r="L1123" t="s">
        <v>44</v>
      </c>
      <c r="M1123" s="2">
        <v>-5</v>
      </c>
      <c r="N1123" t="s">
        <v>4523</v>
      </c>
      <c r="O1123" t="s">
        <v>4524</v>
      </c>
      <c r="P1123" t="s">
        <v>7359</v>
      </c>
      <c r="Q1123" t="s">
        <v>8397</v>
      </c>
      <c r="R1123" t="s">
        <v>44</v>
      </c>
      <c r="S1123" t="s">
        <v>4527</v>
      </c>
      <c r="T1123" s="3">
        <v>45831</v>
      </c>
      <c r="U1123" s="3">
        <v>45832</v>
      </c>
      <c r="V1123" s="2">
        <v>0</v>
      </c>
      <c r="W1123" t="s">
        <v>44</v>
      </c>
      <c r="X1123" t="s">
        <v>44</v>
      </c>
      <c r="Y1123" t="s">
        <v>8398</v>
      </c>
      <c r="Z1123" t="s">
        <v>3093</v>
      </c>
      <c r="AA1123" t="s">
        <v>4529</v>
      </c>
      <c r="AB1123" t="s">
        <v>4530</v>
      </c>
      <c r="AC1123" t="s">
        <v>89</v>
      </c>
      <c r="AD1123" t="str">
        <f t="shared" si="17"/>
        <v>10-60</v>
      </c>
      <c r="AE1123" t="str">
        <f>VLOOKUP(AD1123,'Main_Sub Desc'!C:D,2,)</f>
        <v>LPC from invoicing</v>
      </c>
      <c r="AF1123" t="str">
        <f>VLOOKUP(VALUE(H1123),'Main_Sub Desc'!F:G,2,)</f>
        <v>Wtr Rev Late Payment</v>
      </c>
      <c r="AG1123">
        <f>IFERROR(VLOOKUP(VALUE(I1123),'PC Mapping'!A:F,6,),"")</f>
        <v>10719</v>
      </c>
      <c r="AH1123" s="13" t="str">
        <f>VLOOKUP(AG1123,'PC Mapping'!L:M,2,)</f>
        <v>All Other Water</v>
      </c>
    </row>
    <row r="1124" spans="1:34" x14ac:dyDescent="0.2">
      <c r="A1124" t="s">
        <v>8399</v>
      </c>
      <c r="B1124" t="s">
        <v>8382</v>
      </c>
      <c r="C1124" t="s">
        <v>4519</v>
      </c>
      <c r="D1124" t="s">
        <v>4520</v>
      </c>
      <c r="E1124" s="3">
        <v>45831</v>
      </c>
      <c r="F1124" t="s">
        <v>44</v>
      </c>
      <c r="G1124" t="s">
        <v>3742</v>
      </c>
      <c r="H1124" t="s">
        <v>3722</v>
      </c>
      <c r="I1124" t="s">
        <v>3752</v>
      </c>
      <c r="J1124" t="s">
        <v>4522</v>
      </c>
      <c r="K1124" s="2">
        <v>-7.04</v>
      </c>
      <c r="L1124" t="s">
        <v>44</v>
      </c>
      <c r="M1124" s="2">
        <v>-7.04</v>
      </c>
      <c r="N1124" t="s">
        <v>4523</v>
      </c>
      <c r="O1124" t="s">
        <v>4524</v>
      </c>
      <c r="P1124" t="s">
        <v>8400</v>
      </c>
      <c r="Q1124" t="s">
        <v>8401</v>
      </c>
      <c r="R1124" t="s">
        <v>44</v>
      </c>
      <c r="S1124" t="s">
        <v>4527</v>
      </c>
      <c r="T1124" s="3">
        <v>45831</v>
      </c>
      <c r="U1124" s="3">
        <v>45832</v>
      </c>
      <c r="V1124" s="2">
        <v>0</v>
      </c>
      <c r="W1124" t="s">
        <v>44</v>
      </c>
      <c r="X1124" t="s">
        <v>44</v>
      </c>
      <c r="Y1124" t="s">
        <v>8402</v>
      </c>
      <c r="Z1124" t="s">
        <v>3324</v>
      </c>
      <c r="AA1124" t="s">
        <v>4529</v>
      </c>
      <c r="AB1124" t="s">
        <v>4530</v>
      </c>
      <c r="AC1124" t="s">
        <v>89</v>
      </c>
      <c r="AD1124" t="str">
        <f t="shared" si="17"/>
        <v>10-60</v>
      </c>
      <c r="AE1124" t="str">
        <f>VLOOKUP(AD1124,'Main_Sub Desc'!C:D,2,)</f>
        <v>LPC from invoicing</v>
      </c>
      <c r="AF1124" t="str">
        <f>VLOOKUP(VALUE(H1124),'Main_Sub Desc'!F:G,2,)</f>
        <v>Wtr Rev Late Payment</v>
      </c>
      <c r="AG1124">
        <f>IFERROR(VLOOKUP(VALUE(I1124),'PC Mapping'!A:F,6,),"")</f>
        <v>10719</v>
      </c>
      <c r="AH1124" s="13" t="str">
        <f>VLOOKUP(AG1124,'PC Mapping'!L:M,2,)</f>
        <v>All Other Water</v>
      </c>
    </row>
    <row r="1125" spans="1:34" x14ac:dyDescent="0.2">
      <c r="A1125" t="s">
        <v>8403</v>
      </c>
      <c r="B1125" t="s">
        <v>8382</v>
      </c>
      <c r="C1125" t="s">
        <v>4519</v>
      </c>
      <c r="D1125" t="s">
        <v>4520</v>
      </c>
      <c r="E1125" s="3">
        <v>45831</v>
      </c>
      <c r="F1125" t="s">
        <v>44</v>
      </c>
      <c r="G1125" t="s">
        <v>3742</v>
      </c>
      <c r="H1125" t="s">
        <v>3722</v>
      </c>
      <c r="I1125" t="s">
        <v>4538</v>
      </c>
      <c r="J1125" t="s">
        <v>4522</v>
      </c>
      <c r="K1125" s="2">
        <v>-5</v>
      </c>
      <c r="L1125" t="s">
        <v>44</v>
      </c>
      <c r="M1125" s="2">
        <v>-5</v>
      </c>
      <c r="N1125" t="s">
        <v>4523</v>
      </c>
      <c r="O1125" t="s">
        <v>4524</v>
      </c>
      <c r="P1125" t="s">
        <v>6240</v>
      </c>
      <c r="Q1125" t="s">
        <v>8404</v>
      </c>
      <c r="R1125" t="s">
        <v>44</v>
      </c>
      <c r="S1125" t="s">
        <v>4527</v>
      </c>
      <c r="T1125" s="3">
        <v>45831</v>
      </c>
      <c r="U1125" s="3">
        <v>45832</v>
      </c>
      <c r="V1125" s="2">
        <v>0</v>
      </c>
      <c r="W1125" t="s">
        <v>44</v>
      </c>
      <c r="X1125" t="s">
        <v>44</v>
      </c>
      <c r="Y1125" t="s">
        <v>8405</v>
      </c>
      <c r="Z1125" t="s">
        <v>1029</v>
      </c>
      <c r="AA1125" t="s">
        <v>4529</v>
      </c>
      <c r="AB1125" t="s">
        <v>4530</v>
      </c>
      <c r="AC1125" t="s">
        <v>89</v>
      </c>
      <c r="AD1125" t="str">
        <f t="shared" si="17"/>
        <v>10-60</v>
      </c>
      <c r="AE1125" t="str">
        <f>VLOOKUP(AD1125,'Main_Sub Desc'!C:D,2,)</f>
        <v>LPC from invoicing</v>
      </c>
      <c r="AF1125" t="str">
        <f>VLOOKUP(VALUE(H1125),'Main_Sub Desc'!F:G,2,)</f>
        <v>Wtr Rev Late Payment</v>
      </c>
      <c r="AG1125">
        <f>IFERROR(VLOOKUP(VALUE(I1125),'PC Mapping'!A:F,6,),"")</f>
        <v>10469</v>
      </c>
      <c r="AH1125" s="13" t="str">
        <f>VLOOKUP(AG1125,'PC Mapping'!L:M,2,)</f>
        <v>Bolivar Water</v>
      </c>
    </row>
    <row r="1126" spans="1:34" x14ac:dyDescent="0.2">
      <c r="A1126" t="s">
        <v>8403</v>
      </c>
      <c r="B1126" t="s">
        <v>8382</v>
      </c>
      <c r="C1126" t="s">
        <v>4519</v>
      </c>
      <c r="D1126" t="s">
        <v>4520</v>
      </c>
      <c r="E1126" s="3">
        <v>45831</v>
      </c>
      <c r="F1126" t="s">
        <v>44</v>
      </c>
      <c r="G1126" t="s">
        <v>3742</v>
      </c>
      <c r="H1126" t="s">
        <v>3716</v>
      </c>
      <c r="I1126" t="s">
        <v>4534</v>
      </c>
      <c r="J1126" t="s">
        <v>4522</v>
      </c>
      <c r="K1126" s="2">
        <v>-5</v>
      </c>
      <c r="L1126" t="s">
        <v>44</v>
      </c>
      <c r="M1126" s="2">
        <v>-5</v>
      </c>
      <c r="N1126" t="s">
        <v>4523</v>
      </c>
      <c r="O1126" t="s">
        <v>4524</v>
      </c>
      <c r="P1126" t="s">
        <v>6240</v>
      </c>
      <c r="Q1126" t="s">
        <v>8406</v>
      </c>
      <c r="R1126" t="s">
        <v>44</v>
      </c>
      <c r="S1126" t="s">
        <v>4527</v>
      </c>
      <c r="T1126" s="3">
        <v>45831</v>
      </c>
      <c r="U1126" s="3">
        <v>45832</v>
      </c>
      <c r="V1126" s="2">
        <v>0</v>
      </c>
      <c r="W1126" t="s">
        <v>44</v>
      </c>
      <c r="X1126" t="s">
        <v>44</v>
      </c>
      <c r="Y1126" t="s">
        <v>8407</v>
      </c>
      <c r="Z1126" t="s">
        <v>1029</v>
      </c>
      <c r="AA1126" t="s">
        <v>4529</v>
      </c>
      <c r="AB1126" t="s">
        <v>4530</v>
      </c>
      <c r="AC1126" t="s">
        <v>89</v>
      </c>
      <c r="AD1126" t="str">
        <f t="shared" si="17"/>
        <v>10-60</v>
      </c>
      <c r="AE1126" t="str">
        <f>VLOOKUP(AD1126,'Main_Sub Desc'!C:D,2,)</f>
        <v>LPC from invoicing</v>
      </c>
      <c r="AF1126" t="str">
        <f>VLOOKUP(VALUE(H1126),'Main_Sub Desc'!F:G,2,)</f>
        <v>Wst Rev Late Payment</v>
      </c>
      <c r="AG1126">
        <f>IFERROR(VLOOKUP(VALUE(I1126),'PC Mapping'!A:F,6,),"")</f>
        <v>10514</v>
      </c>
      <c r="AH1126" s="13" t="str">
        <f>VLOOKUP(AG1126,'PC Mapping'!L:M,2,)</f>
        <v>Bolivar Sewer</v>
      </c>
    </row>
    <row r="1127" spans="1:34" x14ac:dyDescent="0.2">
      <c r="A1127" t="s">
        <v>8408</v>
      </c>
      <c r="B1127" t="s">
        <v>4518</v>
      </c>
      <c r="C1127" t="s">
        <v>4519</v>
      </c>
      <c r="D1127" t="s">
        <v>4520</v>
      </c>
      <c r="E1127" s="3">
        <v>45832</v>
      </c>
      <c r="F1127" t="s">
        <v>44</v>
      </c>
      <c r="G1127" t="s">
        <v>3742</v>
      </c>
      <c r="H1127" t="s">
        <v>3722</v>
      </c>
      <c r="I1127" t="s">
        <v>3752</v>
      </c>
      <c r="J1127" t="s">
        <v>4522</v>
      </c>
      <c r="K1127" s="2">
        <v>-6.74</v>
      </c>
      <c r="L1127" t="s">
        <v>44</v>
      </c>
      <c r="M1127" s="2">
        <v>-6.74</v>
      </c>
      <c r="N1127" t="s">
        <v>4523</v>
      </c>
      <c r="O1127" t="s">
        <v>4524</v>
      </c>
      <c r="P1127" t="s">
        <v>7101</v>
      </c>
      <c r="Q1127" t="s">
        <v>8409</v>
      </c>
      <c r="R1127" t="s">
        <v>44</v>
      </c>
      <c r="S1127" t="s">
        <v>4527</v>
      </c>
      <c r="T1127" s="3">
        <v>45832</v>
      </c>
      <c r="U1127" s="3">
        <v>45833</v>
      </c>
      <c r="V1127" s="2">
        <v>0</v>
      </c>
      <c r="W1127" t="s">
        <v>44</v>
      </c>
      <c r="X1127" t="s">
        <v>44</v>
      </c>
      <c r="Y1127" t="s">
        <v>8410</v>
      </c>
      <c r="Z1127" t="s">
        <v>3078</v>
      </c>
      <c r="AA1127" t="s">
        <v>4529</v>
      </c>
      <c r="AB1127" t="s">
        <v>4530</v>
      </c>
      <c r="AC1127" t="s">
        <v>89</v>
      </c>
      <c r="AD1127" t="str">
        <f t="shared" si="17"/>
        <v>10-60</v>
      </c>
      <c r="AE1127" t="str">
        <f>VLOOKUP(AD1127,'Main_Sub Desc'!C:D,2,)</f>
        <v>LPC from invoicing</v>
      </c>
      <c r="AF1127" t="str">
        <f>VLOOKUP(VALUE(H1127),'Main_Sub Desc'!F:G,2,)</f>
        <v>Wtr Rev Late Payment</v>
      </c>
      <c r="AG1127">
        <f>IFERROR(VLOOKUP(VALUE(I1127),'PC Mapping'!A:F,6,),"")</f>
        <v>10719</v>
      </c>
      <c r="AH1127" s="13" t="str">
        <f>VLOOKUP(AG1127,'PC Mapping'!L:M,2,)</f>
        <v>All Other Water</v>
      </c>
    </row>
    <row r="1128" spans="1:34" x14ac:dyDescent="0.2">
      <c r="A1128" t="s">
        <v>8411</v>
      </c>
      <c r="B1128" t="s">
        <v>4518</v>
      </c>
      <c r="C1128" t="s">
        <v>4519</v>
      </c>
      <c r="D1128" t="s">
        <v>4520</v>
      </c>
      <c r="E1128" s="3">
        <v>45832</v>
      </c>
      <c r="F1128" t="s">
        <v>44</v>
      </c>
      <c r="G1128" t="s">
        <v>3742</v>
      </c>
      <c r="H1128" t="s">
        <v>3722</v>
      </c>
      <c r="I1128" t="s">
        <v>3752</v>
      </c>
      <c r="J1128" t="s">
        <v>4522</v>
      </c>
      <c r="K1128" s="2">
        <v>-9.69</v>
      </c>
      <c r="L1128" t="s">
        <v>44</v>
      </c>
      <c r="M1128" s="2">
        <v>-9.69</v>
      </c>
      <c r="N1128" t="s">
        <v>4523</v>
      </c>
      <c r="O1128" t="s">
        <v>4524</v>
      </c>
      <c r="P1128" t="s">
        <v>8412</v>
      </c>
      <c r="Q1128" t="s">
        <v>8413</v>
      </c>
      <c r="R1128" t="s">
        <v>44</v>
      </c>
      <c r="S1128" t="s">
        <v>4527</v>
      </c>
      <c r="T1128" s="3">
        <v>45832</v>
      </c>
      <c r="U1128" s="3">
        <v>45833</v>
      </c>
      <c r="V1128" s="2">
        <v>0</v>
      </c>
      <c r="W1128" t="s">
        <v>44</v>
      </c>
      <c r="X1128" t="s">
        <v>44</v>
      </c>
      <c r="Y1128" t="s">
        <v>8414</v>
      </c>
      <c r="Z1128" t="s">
        <v>2829</v>
      </c>
      <c r="AA1128" t="s">
        <v>4529</v>
      </c>
      <c r="AB1128" t="s">
        <v>4530</v>
      </c>
      <c r="AC1128" t="s">
        <v>89</v>
      </c>
      <c r="AD1128" t="str">
        <f t="shared" si="17"/>
        <v>10-60</v>
      </c>
      <c r="AE1128" t="str">
        <f>VLOOKUP(AD1128,'Main_Sub Desc'!C:D,2,)</f>
        <v>LPC from invoicing</v>
      </c>
      <c r="AF1128" t="str">
        <f>VLOOKUP(VALUE(H1128),'Main_Sub Desc'!F:G,2,)</f>
        <v>Wtr Rev Late Payment</v>
      </c>
      <c r="AG1128">
        <f>IFERROR(VLOOKUP(VALUE(I1128),'PC Mapping'!A:F,6,),"")</f>
        <v>10719</v>
      </c>
      <c r="AH1128" s="13" t="str">
        <f>VLOOKUP(AG1128,'PC Mapping'!L:M,2,)</f>
        <v>All Other Water</v>
      </c>
    </row>
    <row r="1129" spans="1:34" x14ac:dyDescent="0.2">
      <c r="A1129" t="s">
        <v>8415</v>
      </c>
      <c r="B1129" t="s">
        <v>4518</v>
      </c>
      <c r="C1129" t="s">
        <v>4519</v>
      </c>
      <c r="D1129" t="s">
        <v>4520</v>
      </c>
      <c r="E1129" s="3">
        <v>45832</v>
      </c>
      <c r="F1129" t="s">
        <v>44</v>
      </c>
      <c r="G1129" t="s">
        <v>3742</v>
      </c>
      <c r="H1129" t="s">
        <v>3722</v>
      </c>
      <c r="I1129" t="s">
        <v>3752</v>
      </c>
      <c r="J1129" t="s">
        <v>4522</v>
      </c>
      <c r="K1129" s="2">
        <v>-26.18</v>
      </c>
      <c r="L1129" t="s">
        <v>44</v>
      </c>
      <c r="M1129" s="2">
        <v>-26.18</v>
      </c>
      <c r="N1129" t="s">
        <v>4523</v>
      </c>
      <c r="O1129" t="s">
        <v>4524</v>
      </c>
      <c r="P1129" t="s">
        <v>8412</v>
      </c>
      <c r="Q1129" t="s">
        <v>8416</v>
      </c>
      <c r="R1129" t="s">
        <v>44</v>
      </c>
      <c r="S1129" t="s">
        <v>4527</v>
      </c>
      <c r="T1129" s="3">
        <v>45832</v>
      </c>
      <c r="U1129" s="3">
        <v>45833</v>
      </c>
      <c r="V1129" s="2">
        <v>0</v>
      </c>
      <c r="W1129" t="s">
        <v>44</v>
      </c>
      <c r="X1129" t="s">
        <v>44</v>
      </c>
      <c r="Y1129" t="s">
        <v>8417</v>
      </c>
      <c r="Z1129" t="s">
        <v>2506</v>
      </c>
      <c r="AA1129" t="s">
        <v>4529</v>
      </c>
      <c r="AB1129" t="s">
        <v>4530</v>
      </c>
      <c r="AC1129" t="s">
        <v>89</v>
      </c>
      <c r="AD1129" t="str">
        <f t="shared" si="17"/>
        <v>10-60</v>
      </c>
      <c r="AE1129" t="str">
        <f>VLOOKUP(AD1129,'Main_Sub Desc'!C:D,2,)</f>
        <v>LPC from invoicing</v>
      </c>
      <c r="AF1129" t="str">
        <f>VLOOKUP(VALUE(H1129),'Main_Sub Desc'!F:G,2,)</f>
        <v>Wtr Rev Late Payment</v>
      </c>
      <c r="AG1129">
        <f>IFERROR(VLOOKUP(VALUE(I1129),'PC Mapping'!A:F,6,),"")</f>
        <v>10719</v>
      </c>
      <c r="AH1129" s="13" t="str">
        <f>VLOOKUP(AG1129,'PC Mapping'!L:M,2,)</f>
        <v>All Other Water</v>
      </c>
    </row>
    <row r="1130" spans="1:34" x14ac:dyDescent="0.2">
      <c r="A1130" t="s">
        <v>8418</v>
      </c>
      <c r="B1130" t="s">
        <v>8419</v>
      </c>
      <c r="C1130" t="s">
        <v>4519</v>
      </c>
      <c r="D1130" t="s">
        <v>4520</v>
      </c>
      <c r="E1130" s="3">
        <v>45835</v>
      </c>
      <c r="F1130" t="s">
        <v>44</v>
      </c>
      <c r="G1130" t="s">
        <v>3742</v>
      </c>
      <c r="H1130" t="s">
        <v>3722</v>
      </c>
      <c r="I1130" t="s">
        <v>3752</v>
      </c>
      <c r="J1130" t="s">
        <v>4522</v>
      </c>
      <c r="K1130" s="2">
        <v>-5</v>
      </c>
      <c r="L1130" t="s">
        <v>44</v>
      </c>
      <c r="M1130" s="2">
        <v>-5</v>
      </c>
      <c r="N1130" t="s">
        <v>4523</v>
      </c>
      <c r="O1130" t="s">
        <v>4524</v>
      </c>
      <c r="P1130" t="s">
        <v>8420</v>
      </c>
      <c r="Q1130" t="s">
        <v>8421</v>
      </c>
      <c r="R1130" t="s">
        <v>44</v>
      </c>
      <c r="S1130" t="s">
        <v>4527</v>
      </c>
      <c r="T1130" s="3">
        <v>45835</v>
      </c>
      <c r="U1130" s="3">
        <v>45838</v>
      </c>
      <c r="V1130" s="2">
        <v>0</v>
      </c>
      <c r="W1130" t="s">
        <v>44</v>
      </c>
      <c r="X1130" t="s">
        <v>44</v>
      </c>
      <c r="Y1130" t="s">
        <v>8422</v>
      </c>
      <c r="Z1130" t="s">
        <v>1953</v>
      </c>
      <c r="AA1130" t="s">
        <v>4529</v>
      </c>
      <c r="AB1130" t="s">
        <v>4530</v>
      </c>
      <c r="AC1130" t="s">
        <v>89</v>
      </c>
      <c r="AD1130" t="str">
        <f t="shared" si="17"/>
        <v>10-60</v>
      </c>
      <c r="AE1130" t="str">
        <f>VLOOKUP(AD1130,'Main_Sub Desc'!C:D,2,)</f>
        <v>LPC from invoicing</v>
      </c>
      <c r="AF1130" t="str">
        <f>VLOOKUP(VALUE(H1130),'Main_Sub Desc'!F:G,2,)</f>
        <v>Wtr Rev Late Payment</v>
      </c>
      <c r="AG1130">
        <f>IFERROR(VLOOKUP(VALUE(I1130),'PC Mapping'!A:F,6,),"")</f>
        <v>10719</v>
      </c>
      <c r="AH1130" s="13" t="str">
        <f>VLOOKUP(AG1130,'PC Mapping'!L:M,2,)</f>
        <v>All Other Water</v>
      </c>
    </row>
    <row r="1131" spans="1:34" x14ac:dyDescent="0.2">
      <c r="A1131" t="s">
        <v>8423</v>
      </c>
      <c r="B1131" t="s">
        <v>8419</v>
      </c>
      <c r="C1131" t="s">
        <v>4519</v>
      </c>
      <c r="D1131" t="s">
        <v>4520</v>
      </c>
      <c r="E1131" s="3">
        <v>45835</v>
      </c>
      <c r="F1131" t="s">
        <v>44</v>
      </c>
      <c r="G1131" t="s">
        <v>3742</v>
      </c>
      <c r="H1131" t="s">
        <v>3716</v>
      </c>
      <c r="I1131" t="s">
        <v>4534</v>
      </c>
      <c r="J1131" t="s">
        <v>4522</v>
      </c>
      <c r="K1131" s="2">
        <v>-16.97</v>
      </c>
      <c r="L1131" t="s">
        <v>44</v>
      </c>
      <c r="M1131" s="2">
        <v>-16.97</v>
      </c>
      <c r="N1131" t="s">
        <v>4523</v>
      </c>
      <c r="O1131" t="s">
        <v>4524</v>
      </c>
      <c r="P1131" t="s">
        <v>8424</v>
      </c>
      <c r="Q1131" t="s">
        <v>8425</v>
      </c>
      <c r="R1131" t="s">
        <v>44</v>
      </c>
      <c r="S1131" t="s">
        <v>4527</v>
      </c>
      <c r="T1131" s="3">
        <v>45835</v>
      </c>
      <c r="U1131" s="3">
        <v>45838</v>
      </c>
      <c r="V1131" s="2">
        <v>0</v>
      </c>
      <c r="W1131" t="s">
        <v>44</v>
      </c>
      <c r="X1131" t="s">
        <v>44</v>
      </c>
      <c r="Y1131" t="s">
        <v>8426</v>
      </c>
      <c r="Z1131" t="s">
        <v>8427</v>
      </c>
      <c r="AA1131" t="s">
        <v>4529</v>
      </c>
      <c r="AB1131" t="s">
        <v>4530</v>
      </c>
      <c r="AC1131" t="s">
        <v>89</v>
      </c>
      <c r="AD1131" t="str">
        <f t="shared" si="17"/>
        <v>10-60</v>
      </c>
      <c r="AE1131" t="str">
        <f>VLOOKUP(AD1131,'Main_Sub Desc'!C:D,2,)</f>
        <v>LPC from invoicing</v>
      </c>
      <c r="AF1131" t="str">
        <f>VLOOKUP(VALUE(H1131),'Main_Sub Desc'!F:G,2,)</f>
        <v>Wst Rev Late Payment</v>
      </c>
      <c r="AG1131">
        <f>IFERROR(VLOOKUP(VALUE(I1131),'PC Mapping'!A:F,6,),"")</f>
        <v>10514</v>
      </c>
      <c r="AH1131" s="13" t="str">
        <f>VLOOKUP(AG1131,'PC Mapping'!L:M,2,)</f>
        <v>Bolivar Sewer</v>
      </c>
    </row>
    <row r="1132" spans="1:34" x14ac:dyDescent="0.2">
      <c r="A1132" t="s">
        <v>8423</v>
      </c>
      <c r="B1132" t="s">
        <v>8419</v>
      </c>
      <c r="C1132" t="s">
        <v>4519</v>
      </c>
      <c r="D1132" t="s">
        <v>4520</v>
      </c>
      <c r="E1132" s="3">
        <v>45835</v>
      </c>
      <c r="F1132" t="s">
        <v>44</v>
      </c>
      <c r="G1132" t="s">
        <v>3742</v>
      </c>
      <c r="H1132" t="s">
        <v>3722</v>
      </c>
      <c r="I1132" t="s">
        <v>4538</v>
      </c>
      <c r="J1132" t="s">
        <v>4522</v>
      </c>
      <c r="K1132" s="2">
        <v>-12.19</v>
      </c>
      <c r="L1132" t="s">
        <v>44</v>
      </c>
      <c r="M1132" s="2">
        <v>-12.19</v>
      </c>
      <c r="N1132" t="s">
        <v>4523</v>
      </c>
      <c r="O1132" t="s">
        <v>4524</v>
      </c>
      <c r="P1132" t="s">
        <v>8424</v>
      </c>
      <c r="Q1132" t="s">
        <v>8428</v>
      </c>
      <c r="R1132" t="s">
        <v>44</v>
      </c>
      <c r="S1132" t="s">
        <v>4527</v>
      </c>
      <c r="T1132" s="3">
        <v>45835</v>
      </c>
      <c r="U1132" s="3">
        <v>45838</v>
      </c>
      <c r="V1132" s="2">
        <v>0</v>
      </c>
      <c r="W1132" t="s">
        <v>44</v>
      </c>
      <c r="X1132" t="s">
        <v>44</v>
      </c>
      <c r="Y1132" t="s">
        <v>8429</v>
      </c>
      <c r="Z1132" t="s">
        <v>8427</v>
      </c>
      <c r="AA1132" t="s">
        <v>4529</v>
      </c>
      <c r="AB1132" t="s">
        <v>4530</v>
      </c>
      <c r="AC1132" t="s">
        <v>89</v>
      </c>
      <c r="AD1132" t="str">
        <f t="shared" si="17"/>
        <v>10-60</v>
      </c>
      <c r="AE1132" t="str">
        <f>VLOOKUP(AD1132,'Main_Sub Desc'!C:D,2,)</f>
        <v>LPC from invoicing</v>
      </c>
      <c r="AF1132" t="str">
        <f>VLOOKUP(VALUE(H1132),'Main_Sub Desc'!F:G,2,)</f>
        <v>Wtr Rev Late Payment</v>
      </c>
      <c r="AG1132">
        <f>IFERROR(VLOOKUP(VALUE(I1132),'PC Mapping'!A:F,6,),"")</f>
        <v>10469</v>
      </c>
      <c r="AH1132" s="13" t="str">
        <f>VLOOKUP(AG1132,'PC Mapping'!L:M,2,)</f>
        <v>Bolivar Water</v>
      </c>
    </row>
    <row r="1133" spans="1:34" x14ac:dyDescent="0.2">
      <c r="A1133" t="s">
        <v>8430</v>
      </c>
      <c r="B1133" t="s">
        <v>8419</v>
      </c>
      <c r="C1133" t="s">
        <v>4519</v>
      </c>
      <c r="D1133" t="s">
        <v>4520</v>
      </c>
      <c r="E1133" s="3">
        <v>45835</v>
      </c>
      <c r="F1133" t="s">
        <v>44</v>
      </c>
      <c r="G1133" t="s">
        <v>3742</v>
      </c>
      <c r="H1133" t="s">
        <v>3722</v>
      </c>
      <c r="I1133" t="s">
        <v>3752</v>
      </c>
      <c r="J1133" t="s">
        <v>4522</v>
      </c>
      <c r="K1133" s="2">
        <v>-5</v>
      </c>
      <c r="L1133" t="s">
        <v>44</v>
      </c>
      <c r="M1133" s="2">
        <v>-5</v>
      </c>
      <c r="N1133" t="s">
        <v>4523</v>
      </c>
      <c r="O1133" t="s">
        <v>4524</v>
      </c>
      <c r="P1133" t="s">
        <v>5900</v>
      </c>
      <c r="Q1133" t="s">
        <v>8431</v>
      </c>
      <c r="R1133" t="s">
        <v>44</v>
      </c>
      <c r="S1133" t="s">
        <v>4527</v>
      </c>
      <c r="T1133" s="3">
        <v>45835</v>
      </c>
      <c r="U1133" s="3">
        <v>45838</v>
      </c>
      <c r="V1133" s="2">
        <v>0</v>
      </c>
      <c r="W1133" t="s">
        <v>44</v>
      </c>
      <c r="X1133" t="s">
        <v>44</v>
      </c>
      <c r="Y1133" t="s">
        <v>5902</v>
      </c>
      <c r="Z1133" t="s">
        <v>1671</v>
      </c>
      <c r="AA1133" t="s">
        <v>4529</v>
      </c>
      <c r="AB1133" t="s">
        <v>4530</v>
      </c>
      <c r="AC1133" t="s">
        <v>89</v>
      </c>
      <c r="AD1133" t="str">
        <f t="shared" si="17"/>
        <v>10-60</v>
      </c>
      <c r="AE1133" t="str">
        <f>VLOOKUP(AD1133,'Main_Sub Desc'!C:D,2,)</f>
        <v>LPC from invoicing</v>
      </c>
      <c r="AF1133" t="str">
        <f>VLOOKUP(VALUE(H1133),'Main_Sub Desc'!F:G,2,)</f>
        <v>Wtr Rev Late Payment</v>
      </c>
      <c r="AG1133">
        <f>IFERROR(VLOOKUP(VALUE(I1133),'PC Mapping'!A:F,6,),"")</f>
        <v>10719</v>
      </c>
      <c r="AH1133" s="13" t="str">
        <f>VLOOKUP(AG1133,'PC Mapping'!L:M,2,)</f>
        <v>All Other Water</v>
      </c>
    </row>
    <row r="1134" spans="1:34" x14ac:dyDescent="0.2">
      <c r="A1134" t="s">
        <v>8432</v>
      </c>
      <c r="B1134" t="s">
        <v>8419</v>
      </c>
      <c r="C1134" t="s">
        <v>4519</v>
      </c>
      <c r="D1134" t="s">
        <v>4520</v>
      </c>
      <c r="E1134" s="3">
        <v>45835</v>
      </c>
      <c r="F1134" t="s">
        <v>44</v>
      </c>
      <c r="G1134" t="s">
        <v>3742</v>
      </c>
      <c r="H1134" t="s">
        <v>3722</v>
      </c>
      <c r="I1134" t="s">
        <v>3752</v>
      </c>
      <c r="J1134" t="s">
        <v>4522</v>
      </c>
      <c r="K1134" s="2">
        <v>-5</v>
      </c>
      <c r="L1134" t="s">
        <v>44</v>
      </c>
      <c r="M1134" s="2">
        <v>-5</v>
      </c>
      <c r="N1134" t="s">
        <v>4523</v>
      </c>
      <c r="O1134" t="s">
        <v>4524</v>
      </c>
      <c r="P1134" t="s">
        <v>8433</v>
      </c>
      <c r="Q1134" t="s">
        <v>8434</v>
      </c>
      <c r="R1134" t="s">
        <v>44</v>
      </c>
      <c r="S1134" t="s">
        <v>4527</v>
      </c>
      <c r="T1134" s="3">
        <v>45835</v>
      </c>
      <c r="U1134" s="3">
        <v>45838</v>
      </c>
      <c r="V1134" s="2">
        <v>0</v>
      </c>
      <c r="W1134" t="s">
        <v>44</v>
      </c>
      <c r="X1134" t="s">
        <v>44</v>
      </c>
      <c r="Y1134" t="s">
        <v>8435</v>
      </c>
      <c r="Z1134" t="s">
        <v>1540</v>
      </c>
      <c r="AA1134" t="s">
        <v>4529</v>
      </c>
      <c r="AB1134" t="s">
        <v>4530</v>
      </c>
      <c r="AC1134" t="s">
        <v>89</v>
      </c>
      <c r="AD1134" t="str">
        <f t="shared" si="17"/>
        <v>10-60</v>
      </c>
      <c r="AE1134" t="str">
        <f>VLOOKUP(AD1134,'Main_Sub Desc'!C:D,2,)</f>
        <v>LPC from invoicing</v>
      </c>
      <c r="AF1134" t="str">
        <f>VLOOKUP(VALUE(H1134),'Main_Sub Desc'!F:G,2,)</f>
        <v>Wtr Rev Late Payment</v>
      </c>
      <c r="AG1134">
        <f>IFERROR(VLOOKUP(VALUE(I1134),'PC Mapping'!A:F,6,),"")</f>
        <v>10719</v>
      </c>
      <c r="AH1134" s="13" t="str">
        <f>VLOOKUP(AG1134,'PC Mapping'!L:M,2,)</f>
        <v>All Other Water</v>
      </c>
    </row>
    <row r="1135" spans="1:34" x14ac:dyDescent="0.2">
      <c r="A1135" t="s">
        <v>8436</v>
      </c>
      <c r="B1135" t="s">
        <v>8437</v>
      </c>
      <c r="C1135" t="s">
        <v>4519</v>
      </c>
      <c r="D1135" t="s">
        <v>4520</v>
      </c>
      <c r="E1135" s="3">
        <v>45838</v>
      </c>
      <c r="F1135" t="s">
        <v>44</v>
      </c>
      <c r="G1135" t="s">
        <v>3742</v>
      </c>
      <c r="H1135" t="s">
        <v>3722</v>
      </c>
      <c r="I1135" t="s">
        <v>4538</v>
      </c>
      <c r="J1135" t="s">
        <v>4522</v>
      </c>
      <c r="K1135" s="2">
        <v>-5</v>
      </c>
      <c r="L1135" t="s">
        <v>44</v>
      </c>
      <c r="M1135" s="2">
        <v>-5</v>
      </c>
      <c r="N1135" t="s">
        <v>4523</v>
      </c>
      <c r="O1135" t="s">
        <v>4524</v>
      </c>
      <c r="P1135" t="s">
        <v>8438</v>
      </c>
      <c r="Q1135" t="s">
        <v>8439</v>
      </c>
      <c r="R1135" t="s">
        <v>44</v>
      </c>
      <c r="S1135" t="s">
        <v>4527</v>
      </c>
      <c r="T1135" s="3">
        <v>45838</v>
      </c>
      <c r="U1135" s="3">
        <v>45839</v>
      </c>
      <c r="V1135" s="2">
        <v>0</v>
      </c>
      <c r="W1135" t="s">
        <v>44</v>
      </c>
      <c r="X1135" t="s">
        <v>44</v>
      </c>
      <c r="Y1135" t="s">
        <v>8440</v>
      </c>
      <c r="Z1135" t="s">
        <v>386</v>
      </c>
      <c r="AA1135" t="s">
        <v>4529</v>
      </c>
      <c r="AB1135" t="s">
        <v>4530</v>
      </c>
      <c r="AC1135" t="s">
        <v>89</v>
      </c>
      <c r="AD1135" t="str">
        <f t="shared" si="17"/>
        <v>10-60</v>
      </c>
      <c r="AE1135" t="str">
        <f>VLOOKUP(AD1135,'Main_Sub Desc'!C:D,2,)</f>
        <v>LPC from invoicing</v>
      </c>
      <c r="AF1135" t="str">
        <f>VLOOKUP(VALUE(H1135),'Main_Sub Desc'!F:G,2,)</f>
        <v>Wtr Rev Late Payment</v>
      </c>
      <c r="AG1135">
        <f>IFERROR(VLOOKUP(VALUE(I1135),'PC Mapping'!A:F,6,),"")</f>
        <v>10469</v>
      </c>
      <c r="AH1135" s="13" t="str">
        <f>VLOOKUP(AG1135,'PC Mapping'!L:M,2,)</f>
        <v>Bolivar Water</v>
      </c>
    </row>
    <row r="1136" spans="1:34" x14ac:dyDescent="0.2">
      <c r="A1136" t="s">
        <v>8436</v>
      </c>
      <c r="B1136" t="s">
        <v>8437</v>
      </c>
      <c r="C1136" t="s">
        <v>4519</v>
      </c>
      <c r="D1136" t="s">
        <v>4520</v>
      </c>
      <c r="E1136" s="3">
        <v>45838</v>
      </c>
      <c r="F1136" t="s">
        <v>44</v>
      </c>
      <c r="G1136" t="s">
        <v>3742</v>
      </c>
      <c r="H1136" t="s">
        <v>3716</v>
      </c>
      <c r="I1136" t="s">
        <v>4534</v>
      </c>
      <c r="J1136" t="s">
        <v>4522</v>
      </c>
      <c r="K1136" s="2">
        <v>-5</v>
      </c>
      <c r="L1136" t="s">
        <v>44</v>
      </c>
      <c r="M1136" s="2">
        <v>-5</v>
      </c>
      <c r="N1136" t="s">
        <v>4523</v>
      </c>
      <c r="O1136" t="s">
        <v>4524</v>
      </c>
      <c r="P1136" t="s">
        <v>8438</v>
      </c>
      <c r="Q1136" t="s">
        <v>8441</v>
      </c>
      <c r="R1136" t="s">
        <v>44</v>
      </c>
      <c r="S1136" t="s">
        <v>4527</v>
      </c>
      <c r="T1136" s="3">
        <v>45838</v>
      </c>
      <c r="U1136" s="3">
        <v>45839</v>
      </c>
      <c r="V1136" s="2">
        <v>0</v>
      </c>
      <c r="W1136" t="s">
        <v>44</v>
      </c>
      <c r="X1136" t="s">
        <v>44</v>
      </c>
      <c r="Y1136" t="s">
        <v>8442</v>
      </c>
      <c r="Z1136" t="s">
        <v>386</v>
      </c>
      <c r="AA1136" t="s">
        <v>4529</v>
      </c>
      <c r="AB1136" t="s">
        <v>4530</v>
      </c>
      <c r="AC1136" t="s">
        <v>89</v>
      </c>
      <c r="AD1136" t="str">
        <f t="shared" si="17"/>
        <v>10-60</v>
      </c>
      <c r="AE1136" t="str">
        <f>VLOOKUP(AD1136,'Main_Sub Desc'!C:D,2,)</f>
        <v>LPC from invoicing</v>
      </c>
      <c r="AF1136" t="str">
        <f>VLOOKUP(VALUE(H1136),'Main_Sub Desc'!F:G,2,)</f>
        <v>Wst Rev Late Payment</v>
      </c>
      <c r="AG1136">
        <f>IFERROR(VLOOKUP(VALUE(I1136),'PC Mapping'!A:F,6,),"")</f>
        <v>10514</v>
      </c>
      <c r="AH1136" s="13" t="str">
        <f>VLOOKUP(AG1136,'PC Mapping'!L:M,2,)</f>
        <v>Bolivar Sewer</v>
      </c>
    </row>
    <row r="1137" spans="1:34" x14ac:dyDescent="0.2">
      <c r="A1137" t="s">
        <v>8443</v>
      </c>
      <c r="B1137" t="s">
        <v>8437</v>
      </c>
      <c r="C1137" t="s">
        <v>4519</v>
      </c>
      <c r="D1137" t="s">
        <v>4520</v>
      </c>
      <c r="E1137" s="3">
        <v>45838</v>
      </c>
      <c r="F1137" t="s">
        <v>44</v>
      </c>
      <c r="G1137" t="s">
        <v>3742</v>
      </c>
      <c r="H1137" t="s">
        <v>3722</v>
      </c>
      <c r="I1137" t="s">
        <v>4538</v>
      </c>
      <c r="J1137" t="s">
        <v>4522</v>
      </c>
      <c r="K1137" s="2">
        <v>-7.64</v>
      </c>
      <c r="L1137" t="s">
        <v>44</v>
      </c>
      <c r="M1137" s="2">
        <v>-7.64</v>
      </c>
      <c r="N1137" t="s">
        <v>4523</v>
      </c>
      <c r="O1137" t="s">
        <v>4524</v>
      </c>
      <c r="P1137" t="s">
        <v>8444</v>
      </c>
      <c r="Q1137" t="s">
        <v>8445</v>
      </c>
      <c r="R1137" t="s">
        <v>44</v>
      </c>
      <c r="S1137" t="s">
        <v>4527</v>
      </c>
      <c r="T1137" s="3">
        <v>45838</v>
      </c>
      <c r="U1137" s="3">
        <v>45839</v>
      </c>
      <c r="V1137" s="2">
        <v>0</v>
      </c>
      <c r="W1137" t="s">
        <v>44</v>
      </c>
      <c r="X1137" t="s">
        <v>44</v>
      </c>
      <c r="Y1137" t="s">
        <v>8446</v>
      </c>
      <c r="Z1137" t="s">
        <v>663</v>
      </c>
      <c r="AA1137" t="s">
        <v>4529</v>
      </c>
      <c r="AB1137" t="s">
        <v>4530</v>
      </c>
      <c r="AC1137" t="s">
        <v>89</v>
      </c>
      <c r="AD1137" t="str">
        <f t="shared" si="17"/>
        <v>10-60</v>
      </c>
      <c r="AE1137" t="str">
        <f>VLOOKUP(AD1137,'Main_Sub Desc'!C:D,2,)</f>
        <v>LPC from invoicing</v>
      </c>
      <c r="AF1137" t="str">
        <f>VLOOKUP(VALUE(H1137),'Main_Sub Desc'!F:G,2,)</f>
        <v>Wtr Rev Late Payment</v>
      </c>
      <c r="AG1137">
        <f>IFERROR(VLOOKUP(VALUE(I1137),'PC Mapping'!A:F,6,),"")</f>
        <v>10469</v>
      </c>
      <c r="AH1137" s="13" t="str">
        <f>VLOOKUP(AG1137,'PC Mapping'!L:M,2,)</f>
        <v>Bolivar Water</v>
      </c>
    </row>
    <row r="1138" spans="1:34" x14ac:dyDescent="0.2">
      <c r="A1138" t="s">
        <v>8443</v>
      </c>
      <c r="B1138" t="s">
        <v>8437</v>
      </c>
      <c r="C1138" t="s">
        <v>4519</v>
      </c>
      <c r="D1138" t="s">
        <v>4520</v>
      </c>
      <c r="E1138" s="3">
        <v>45838</v>
      </c>
      <c r="F1138" t="s">
        <v>44</v>
      </c>
      <c r="G1138" t="s">
        <v>3742</v>
      </c>
      <c r="H1138" t="s">
        <v>3716</v>
      </c>
      <c r="I1138" t="s">
        <v>4534</v>
      </c>
      <c r="J1138" t="s">
        <v>4522</v>
      </c>
      <c r="K1138" s="2">
        <v>-10.65</v>
      </c>
      <c r="L1138" t="s">
        <v>44</v>
      </c>
      <c r="M1138" s="2">
        <v>-10.65</v>
      </c>
      <c r="N1138" t="s">
        <v>4523</v>
      </c>
      <c r="O1138" t="s">
        <v>4524</v>
      </c>
      <c r="P1138" t="s">
        <v>8444</v>
      </c>
      <c r="Q1138" t="s">
        <v>8447</v>
      </c>
      <c r="R1138" t="s">
        <v>44</v>
      </c>
      <c r="S1138" t="s">
        <v>4527</v>
      </c>
      <c r="T1138" s="3">
        <v>45838</v>
      </c>
      <c r="U1138" s="3">
        <v>45839</v>
      </c>
      <c r="V1138" s="2">
        <v>0</v>
      </c>
      <c r="W1138" t="s">
        <v>44</v>
      </c>
      <c r="X1138" t="s">
        <v>44</v>
      </c>
      <c r="Y1138" t="s">
        <v>8448</v>
      </c>
      <c r="Z1138" t="s">
        <v>663</v>
      </c>
      <c r="AA1138" t="s">
        <v>4529</v>
      </c>
      <c r="AB1138" t="s">
        <v>4530</v>
      </c>
      <c r="AC1138" t="s">
        <v>89</v>
      </c>
      <c r="AD1138" t="str">
        <f t="shared" si="17"/>
        <v>10-60</v>
      </c>
      <c r="AE1138" t="str">
        <f>VLOOKUP(AD1138,'Main_Sub Desc'!C:D,2,)</f>
        <v>LPC from invoicing</v>
      </c>
      <c r="AF1138" t="str">
        <f>VLOOKUP(VALUE(H1138),'Main_Sub Desc'!F:G,2,)</f>
        <v>Wst Rev Late Payment</v>
      </c>
      <c r="AG1138">
        <f>IFERROR(VLOOKUP(VALUE(I1138),'PC Mapping'!A:F,6,),"")</f>
        <v>10514</v>
      </c>
      <c r="AH1138" s="13" t="str">
        <f>VLOOKUP(AG1138,'PC Mapping'!L:M,2,)</f>
        <v>Bolivar Sewer</v>
      </c>
    </row>
    <row r="1139" spans="1:34" x14ac:dyDescent="0.2">
      <c r="A1139" t="s">
        <v>8449</v>
      </c>
      <c r="B1139" t="s">
        <v>8450</v>
      </c>
      <c r="C1139" t="s">
        <v>4519</v>
      </c>
      <c r="D1139" t="s">
        <v>4520</v>
      </c>
      <c r="E1139" s="3">
        <v>45810</v>
      </c>
      <c r="F1139" t="s">
        <v>44</v>
      </c>
      <c r="G1139" t="s">
        <v>3742</v>
      </c>
      <c r="H1139" t="s">
        <v>3716</v>
      </c>
      <c r="I1139" t="s">
        <v>4534</v>
      </c>
      <c r="J1139" t="s">
        <v>4522</v>
      </c>
      <c r="K1139" s="2">
        <v>-5</v>
      </c>
      <c r="L1139" t="s">
        <v>44</v>
      </c>
      <c r="M1139" s="2">
        <v>-5</v>
      </c>
      <c r="N1139" t="s">
        <v>4523</v>
      </c>
      <c r="O1139" t="s">
        <v>4524</v>
      </c>
      <c r="P1139" t="s">
        <v>4686</v>
      </c>
      <c r="Q1139" t="s">
        <v>8451</v>
      </c>
      <c r="R1139" t="s">
        <v>44</v>
      </c>
      <c r="S1139" t="s">
        <v>4527</v>
      </c>
      <c r="T1139" s="3">
        <v>45810</v>
      </c>
      <c r="U1139" s="3">
        <v>45811</v>
      </c>
      <c r="V1139" s="2">
        <v>0</v>
      </c>
      <c r="W1139" t="s">
        <v>44</v>
      </c>
      <c r="X1139" t="s">
        <v>44</v>
      </c>
      <c r="Y1139" t="s">
        <v>8452</v>
      </c>
      <c r="Z1139" t="s">
        <v>8453</v>
      </c>
      <c r="AA1139" t="s">
        <v>4529</v>
      </c>
      <c r="AB1139" t="s">
        <v>4530</v>
      </c>
      <c r="AC1139" t="s">
        <v>89</v>
      </c>
      <c r="AD1139" t="str">
        <f t="shared" si="17"/>
        <v>10-60</v>
      </c>
      <c r="AE1139" t="str">
        <f>VLOOKUP(AD1139,'Main_Sub Desc'!C:D,2,)</f>
        <v>LPC from invoicing</v>
      </c>
      <c r="AF1139" t="str">
        <f>VLOOKUP(VALUE(H1139),'Main_Sub Desc'!F:G,2,)</f>
        <v>Wst Rev Late Payment</v>
      </c>
      <c r="AG1139">
        <f>IFERROR(VLOOKUP(VALUE(I1139),'PC Mapping'!A:F,6,),"")</f>
        <v>10514</v>
      </c>
      <c r="AH1139" s="13" t="str">
        <f>VLOOKUP(AG1139,'PC Mapping'!L:M,2,)</f>
        <v>Bolivar Sewer</v>
      </c>
    </row>
    <row r="1140" spans="1:34" x14ac:dyDescent="0.2">
      <c r="A1140" t="s">
        <v>8454</v>
      </c>
      <c r="B1140" t="s">
        <v>8455</v>
      </c>
      <c r="C1140" t="s">
        <v>4519</v>
      </c>
      <c r="D1140" t="s">
        <v>4520</v>
      </c>
      <c r="E1140" s="3">
        <v>45813</v>
      </c>
      <c r="F1140" t="s">
        <v>44</v>
      </c>
      <c r="G1140" t="s">
        <v>3742</v>
      </c>
      <c r="H1140" t="s">
        <v>3722</v>
      </c>
      <c r="I1140" t="s">
        <v>3752</v>
      </c>
      <c r="J1140" t="s">
        <v>4522</v>
      </c>
      <c r="K1140" s="2">
        <v>-5</v>
      </c>
      <c r="L1140" t="s">
        <v>44</v>
      </c>
      <c r="M1140" s="2">
        <v>-5</v>
      </c>
      <c r="N1140" t="s">
        <v>4523</v>
      </c>
      <c r="O1140" t="s">
        <v>4524</v>
      </c>
      <c r="P1140" t="s">
        <v>8456</v>
      </c>
      <c r="Q1140" t="s">
        <v>8457</v>
      </c>
      <c r="R1140" t="s">
        <v>44</v>
      </c>
      <c r="S1140" t="s">
        <v>4527</v>
      </c>
      <c r="T1140" s="3">
        <v>45813</v>
      </c>
      <c r="U1140" s="3">
        <v>45814</v>
      </c>
      <c r="V1140" s="2">
        <v>0</v>
      </c>
      <c r="W1140" t="s">
        <v>44</v>
      </c>
      <c r="X1140" t="s">
        <v>44</v>
      </c>
      <c r="Y1140" t="s">
        <v>8458</v>
      </c>
      <c r="Z1140" t="s">
        <v>8459</v>
      </c>
      <c r="AA1140" t="s">
        <v>4529</v>
      </c>
      <c r="AB1140" t="s">
        <v>4530</v>
      </c>
      <c r="AC1140" t="s">
        <v>89</v>
      </c>
      <c r="AD1140" t="str">
        <f t="shared" si="17"/>
        <v>10-60</v>
      </c>
      <c r="AE1140" t="str">
        <f>VLOOKUP(AD1140,'Main_Sub Desc'!C:D,2,)</f>
        <v>LPC from invoicing</v>
      </c>
      <c r="AF1140" t="str">
        <f>VLOOKUP(VALUE(H1140),'Main_Sub Desc'!F:G,2,)</f>
        <v>Wtr Rev Late Payment</v>
      </c>
      <c r="AG1140">
        <f>IFERROR(VLOOKUP(VALUE(I1140),'PC Mapping'!A:F,6,),"")</f>
        <v>10719</v>
      </c>
      <c r="AH1140" s="13" t="str">
        <f>VLOOKUP(AG1140,'PC Mapping'!L:M,2,)</f>
        <v>All Other Water</v>
      </c>
    </row>
    <row r="1141" spans="1:34" x14ac:dyDescent="0.2">
      <c r="A1141" t="s">
        <v>8460</v>
      </c>
      <c r="B1141" t="s">
        <v>8455</v>
      </c>
      <c r="C1141" t="s">
        <v>4519</v>
      </c>
      <c r="D1141" t="s">
        <v>4520</v>
      </c>
      <c r="E1141" s="3">
        <v>45813</v>
      </c>
      <c r="F1141" t="s">
        <v>44</v>
      </c>
      <c r="G1141" t="s">
        <v>3742</v>
      </c>
      <c r="H1141" t="s">
        <v>3722</v>
      </c>
      <c r="I1141" t="s">
        <v>3752</v>
      </c>
      <c r="J1141" t="s">
        <v>4522</v>
      </c>
      <c r="K1141" s="2">
        <v>-6.77</v>
      </c>
      <c r="L1141" t="s">
        <v>44</v>
      </c>
      <c r="M1141" s="2">
        <v>-6.77</v>
      </c>
      <c r="N1141" t="s">
        <v>4523</v>
      </c>
      <c r="O1141" t="s">
        <v>4524</v>
      </c>
      <c r="P1141" t="s">
        <v>8461</v>
      </c>
      <c r="Q1141" t="s">
        <v>8462</v>
      </c>
      <c r="R1141" t="s">
        <v>44</v>
      </c>
      <c r="S1141" t="s">
        <v>4527</v>
      </c>
      <c r="T1141" s="3">
        <v>45813</v>
      </c>
      <c r="U1141" s="3">
        <v>45814</v>
      </c>
      <c r="V1141" s="2">
        <v>0</v>
      </c>
      <c r="W1141" t="s">
        <v>44</v>
      </c>
      <c r="X1141" t="s">
        <v>44</v>
      </c>
      <c r="Y1141" t="s">
        <v>8463</v>
      </c>
      <c r="Z1141" t="s">
        <v>3421</v>
      </c>
      <c r="AA1141" t="s">
        <v>4529</v>
      </c>
      <c r="AB1141" t="s">
        <v>4530</v>
      </c>
      <c r="AC1141" t="s">
        <v>89</v>
      </c>
      <c r="AD1141" t="str">
        <f t="shared" si="17"/>
        <v>10-60</v>
      </c>
      <c r="AE1141" t="str">
        <f>VLOOKUP(AD1141,'Main_Sub Desc'!C:D,2,)</f>
        <v>LPC from invoicing</v>
      </c>
      <c r="AF1141" t="str">
        <f>VLOOKUP(VALUE(H1141),'Main_Sub Desc'!F:G,2,)</f>
        <v>Wtr Rev Late Payment</v>
      </c>
      <c r="AG1141">
        <f>IFERROR(VLOOKUP(VALUE(I1141),'PC Mapping'!A:F,6,),"")</f>
        <v>10719</v>
      </c>
      <c r="AH1141" s="13" t="str">
        <f>VLOOKUP(AG1141,'PC Mapping'!L:M,2,)</f>
        <v>All Other Water</v>
      </c>
    </row>
    <row r="1142" spans="1:34" x14ac:dyDescent="0.2">
      <c r="A1142" t="s">
        <v>8464</v>
      </c>
      <c r="B1142" t="s">
        <v>8455</v>
      </c>
      <c r="C1142" t="s">
        <v>4519</v>
      </c>
      <c r="D1142" t="s">
        <v>4520</v>
      </c>
      <c r="E1142" s="3">
        <v>45813</v>
      </c>
      <c r="F1142" t="s">
        <v>44</v>
      </c>
      <c r="G1142" t="s">
        <v>3742</v>
      </c>
      <c r="H1142" t="s">
        <v>3722</v>
      </c>
      <c r="I1142" t="s">
        <v>3752</v>
      </c>
      <c r="J1142" t="s">
        <v>4522</v>
      </c>
      <c r="K1142" s="2">
        <v>-5</v>
      </c>
      <c r="L1142" t="s">
        <v>44</v>
      </c>
      <c r="M1142" s="2">
        <v>-5</v>
      </c>
      <c r="N1142" t="s">
        <v>4523</v>
      </c>
      <c r="O1142" t="s">
        <v>4524</v>
      </c>
      <c r="P1142" t="s">
        <v>8465</v>
      </c>
      <c r="Q1142" t="s">
        <v>8466</v>
      </c>
      <c r="R1142" t="s">
        <v>44</v>
      </c>
      <c r="S1142" t="s">
        <v>4527</v>
      </c>
      <c r="T1142" s="3">
        <v>45813</v>
      </c>
      <c r="U1142" s="3">
        <v>45814</v>
      </c>
      <c r="V1142" s="2">
        <v>0</v>
      </c>
      <c r="W1142" t="s">
        <v>44</v>
      </c>
      <c r="X1142" t="s">
        <v>44</v>
      </c>
      <c r="Y1142" t="s">
        <v>8467</v>
      </c>
      <c r="Z1142" t="s">
        <v>2996</v>
      </c>
      <c r="AA1142" t="s">
        <v>4529</v>
      </c>
      <c r="AB1142" t="s">
        <v>4530</v>
      </c>
      <c r="AC1142" t="s">
        <v>89</v>
      </c>
      <c r="AD1142" t="str">
        <f t="shared" si="17"/>
        <v>10-60</v>
      </c>
      <c r="AE1142" t="str">
        <f>VLOOKUP(AD1142,'Main_Sub Desc'!C:D,2,)</f>
        <v>LPC from invoicing</v>
      </c>
      <c r="AF1142" t="str">
        <f>VLOOKUP(VALUE(H1142),'Main_Sub Desc'!F:G,2,)</f>
        <v>Wtr Rev Late Payment</v>
      </c>
      <c r="AG1142">
        <f>IFERROR(VLOOKUP(VALUE(I1142),'PC Mapping'!A:F,6,),"")</f>
        <v>10719</v>
      </c>
      <c r="AH1142" s="13" t="str">
        <f>VLOOKUP(AG1142,'PC Mapping'!L:M,2,)</f>
        <v>All Other Water</v>
      </c>
    </row>
    <row r="1143" spans="1:34" x14ac:dyDescent="0.2">
      <c r="A1143" t="s">
        <v>8468</v>
      </c>
      <c r="B1143" t="s">
        <v>8455</v>
      </c>
      <c r="C1143" t="s">
        <v>4519</v>
      </c>
      <c r="D1143" t="s">
        <v>4520</v>
      </c>
      <c r="E1143" s="3">
        <v>45813</v>
      </c>
      <c r="F1143" t="s">
        <v>44</v>
      </c>
      <c r="G1143" t="s">
        <v>3742</v>
      </c>
      <c r="H1143" t="s">
        <v>3722</v>
      </c>
      <c r="I1143" t="s">
        <v>3752</v>
      </c>
      <c r="J1143" t="s">
        <v>4522</v>
      </c>
      <c r="K1143" s="2">
        <v>-5</v>
      </c>
      <c r="L1143" t="s">
        <v>44</v>
      </c>
      <c r="M1143" s="2">
        <v>-5</v>
      </c>
      <c r="N1143" t="s">
        <v>4523</v>
      </c>
      <c r="O1143" t="s">
        <v>4524</v>
      </c>
      <c r="P1143" t="s">
        <v>8469</v>
      </c>
      <c r="Q1143" t="s">
        <v>8470</v>
      </c>
      <c r="R1143" t="s">
        <v>44</v>
      </c>
      <c r="S1143" t="s">
        <v>4527</v>
      </c>
      <c r="T1143" s="3">
        <v>45813</v>
      </c>
      <c r="U1143" s="3">
        <v>45814</v>
      </c>
      <c r="V1143" s="2">
        <v>0</v>
      </c>
      <c r="W1143" t="s">
        <v>44</v>
      </c>
      <c r="X1143" t="s">
        <v>44</v>
      </c>
      <c r="Y1143" t="s">
        <v>8471</v>
      </c>
      <c r="Z1143" t="s">
        <v>8472</v>
      </c>
      <c r="AA1143" t="s">
        <v>4529</v>
      </c>
      <c r="AB1143" t="s">
        <v>4530</v>
      </c>
      <c r="AC1143" t="s">
        <v>89</v>
      </c>
      <c r="AD1143" t="str">
        <f t="shared" si="17"/>
        <v>10-60</v>
      </c>
      <c r="AE1143" t="str">
        <f>VLOOKUP(AD1143,'Main_Sub Desc'!C:D,2,)</f>
        <v>LPC from invoicing</v>
      </c>
      <c r="AF1143" t="str">
        <f>VLOOKUP(VALUE(H1143),'Main_Sub Desc'!F:G,2,)</f>
        <v>Wtr Rev Late Payment</v>
      </c>
      <c r="AG1143">
        <f>IFERROR(VLOOKUP(VALUE(I1143),'PC Mapping'!A:F,6,),"")</f>
        <v>10719</v>
      </c>
      <c r="AH1143" s="13" t="str">
        <f>VLOOKUP(AG1143,'PC Mapping'!L:M,2,)</f>
        <v>All Other Water</v>
      </c>
    </row>
    <row r="1144" spans="1:34" x14ac:dyDescent="0.2">
      <c r="A1144" t="s">
        <v>8473</v>
      </c>
      <c r="B1144" t="s">
        <v>8474</v>
      </c>
      <c r="C1144" t="s">
        <v>4519</v>
      </c>
      <c r="D1144" t="s">
        <v>4520</v>
      </c>
      <c r="E1144" s="3">
        <v>45814</v>
      </c>
      <c r="F1144" t="s">
        <v>44</v>
      </c>
      <c r="G1144" t="s">
        <v>3742</v>
      </c>
      <c r="H1144" t="s">
        <v>3722</v>
      </c>
      <c r="I1144" t="s">
        <v>3752</v>
      </c>
      <c r="J1144" t="s">
        <v>4522</v>
      </c>
      <c r="K1144" s="2">
        <v>-5</v>
      </c>
      <c r="L1144" t="s">
        <v>44</v>
      </c>
      <c r="M1144" s="2">
        <v>-5</v>
      </c>
      <c r="N1144" t="s">
        <v>4523</v>
      </c>
      <c r="O1144" t="s">
        <v>4524</v>
      </c>
      <c r="P1144" t="s">
        <v>8475</v>
      </c>
      <c r="Q1144" t="s">
        <v>8476</v>
      </c>
      <c r="R1144" t="s">
        <v>44</v>
      </c>
      <c r="S1144" t="s">
        <v>4527</v>
      </c>
      <c r="T1144" s="3">
        <v>45814</v>
      </c>
      <c r="U1144" s="3">
        <v>45817</v>
      </c>
      <c r="V1144" s="2">
        <v>0</v>
      </c>
      <c r="W1144" t="s">
        <v>44</v>
      </c>
      <c r="X1144" t="s">
        <v>44</v>
      </c>
      <c r="Y1144" t="s">
        <v>8477</v>
      </c>
      <c r="Z1144" t="s">
        <v>2106</v>
      </c>
      <c r="AA1144" t="s">
        <v>4529</v>
      </c>
      <c r="AB1144" t="s">
        <v>4530</v>
      </c>
      <c r="AC1144" t="s">
        <v>89</v>
      </c>
      <c r="AD1144" t="str">
        <f t="shared" si="17"/>
        <v>10-60</v>
      </c>
      <c r="AE1144" t="str">
        <f>VLOOKUP(AD1144,'Main_Sub Desc'!C:D,2,)</f>
        <v>LPC from invoicing</v>
      </c>
      <c r="AF1144" t="str">
        <f>VLOOKUP(VALUE(H1144),'Main_Sub Desc'!F:G,2,)</f>
        <v>Wtr Rev Late Payment</v>
      </c>
      <c r="AG1144">
        <f>IFERROR(VLOOKUP(VALUE(I1144),'PC Mapping'!A:F,6,),"")</f>
        <v>10719</v>
      </c>
      <c r="AH1144" s="13" t="str">
        <f>VLOOKUP(AG1144,'PC Mapping'!L:M,2,)</f>
        <v>All Other Water</v>
      </c>
    </row>
    <row r="1145" spans="1:34" x14ac:dyDescent="0.2">
      <c r="A1145" t="s">
        <v>8478</v>
      </c>
      <c r="B1145" t="s">
        <v>8474</v>
      </c>
      <c r="C1145" t="s">
        <v>4519</v>
      </c>
      <c r="D1145" t="s">
        <v>4520</v>
      </c>
      <c r="E1145" s="3">
        <v>45814</v>
      </c>
      <c r="F1145" t="s">
        <v>44</v>
      </c>
      <c r="G1145" t="s">
        <v>3742</v>
      </c>
      <c r="H1145" t="s">
        <v>3722</v>
      </c>
      <c r="I1145" t="s">
        <v>3752</v>
      </c>
      <c r="J1145" t="s">
        <v>4522</v>
      </c>
      <c r="K1145" s="2">
        <v>-5</v>
      </c>
      <c r="L1145" t="s">
        <v>44</v>
      </c>
      <c r="M1145" s="2">
        <v>-5</v>
      </c>
      <c r="N1145" t="s">
        <v>4523</v>
      </c>
      <c r="O1145" t="s">
        <v>4524</v>
      </c>
      <c r="P1145" t="s">
        <v>8479</v>
      </c>
      <c r="Q1145" t="s">
        <v>8480</v>
      </c>
      <c r="R1145" t="s">
        <v>44</v>
      </c>
      <c r="S1145" t="s">
        <v>4527</v>
      </c>
      <c r="T1145" s="3">
        <v>45814</v>
      </c>
      <c r="U1145" s="3">
        <v>45817</v>
      </c>
      <c r="V1145" s="2">
        <v>0</v>
      </c>
      <c r="W1145" t="s">
        <v>44</v>
      </c>
      <c r="X1145" t="s">
        <v>44</v>
      </c>
      <c r="Y1145" t="s">
        <v>8481</v>
      </c>
      <c r="Z1145" t="s">
        <v>8482</v>
      </c>
      <c r="AA1145" t="s">
        <v>4529</v>
      </c>
      <c r="AB1145" t="s">
        <v>4530</v>
      </c>
      <c r="AC1145" t="s">
        <v>89</v>
      </c>
      <c r="AD1145" t="str">
        <f t="shared" si="17"/>
        <v>10-60</v>
      </c>
      <c r="AE1145" t="str">
        <f>VLOOKUP(AD1145,'Main_Sub Desc'!C:D,2,)</f>
        <v>LPC from invoicing</v>
      </c>
      <c r="AF1145" t="str">
        <f>VLOOKUP(VALUE(H1145),'Main_Sub Desc'!F:G,2,)</f>
        <v>Wtr Rev Late Payment</v>
      </c>
      <c r="AG1145">
        <f>IFERROR(VLOOKUP(VALUE(I1145),'PC Mapping'!A:F,6,),"")</f>
        <v>10719</v>
      </c>
      <c r="AH1145" s="13" t="str">
        <f>VLOOKUP(AG1145,'PC Mapping'!L:M,2,)</f>
        <v>All Other Water</v>
      </c>
    </row>
    <row r="1146" spans="1:34" x14ac:dyDescent="0.2">
      <c r="A1146" t="s">
        <v>8483</v>
      </c>
      <c r="B1146" t="s">
        <v>8484</v>
      </c>
      <c r="C1146" t="s">
        <v>4519</v>
      </c>
      <c r="D1146" t="s">
        <v>4520</v>
      </c>
      <c r="E1146" s="3">
        <v>45817</v>
      </c>
      <c r="F1146" t="s">
        <v>44</v>
      </c>
      <c r="G1146" t="s">
        <v>3742</v>
      </c>
      <c r="H1146" t="s">
        <v>3722</v>
      </c>
      <c r="I1146" t="s">
        <v>3752</v>
      </c>
      <c r="J1146" t="s">
        <v>4522</v>
      </c>
      <c r="K1146" s="2">
        <v>-5</v>
      </c>
      <c r="L1146" t="s">
        <v>44</v>
      </c>
      <c r="M1146" s="2">
        <v>-5</v>
      </c>
      <c r="N1146" t="s">
        <v>4523</v>
      </c>
      <c r="O1146" t="s">
        <v>4524</v>
      </c>
      <c r="P1146" t="s">
        <v>8485</v>
      </c>
      <c r="Q1146" t="s">
        <v>8486</v>
      </c>
      <c r="R1146" t="s">
        <v>44</v>
      </c>
      <c r="S1146" t="s">
        <v>4527</v>
      </c>
      <c r="T1146" s="3">
        <v>45817</v>
      </c>
      <c r="U1146" s="3">
        <v>45818</v>
      </c>
      <c r="V1146" s="2">
        <v>0</v>
      </c>
      <c r="W1146" t="s">
        <v>44</v>
      </c>
      <c r="X1146" t="s">
        <v>44</v>
      </c>
      <c r="Y1146" t="s">
        <v>8487</v>
      </c>
      <c r="Z1146" t="s">
        <v>2192</v>
      </c>
      <c r="AA1146" t="s">
        <v>4529</v>
      </c>
      <c r="AB1146" t="s">
        <v>4530</v>
      </c>
      <c r="AC1146" t="s">
        <v>89</v>
      </c>
      <c r="AD1146" t="str">
        <f t="shared" si="17"/>
        <v>10-60</v>
      </c>
      <c r="AE1146" t="str">
        <f>VLOOKUP(AD1146,'Main_Sub Desc'!C:D,2,)</f>
        <v>LPC from invoicing</v>
      </c>
      <c r="AF1146" t="str">
        <f>VLOOKUP(VALUE(H1146),'Main_Sub Desc'!F:G,2,)</f>
        <v>Wtr Rev Late Payment</v>
      </c>
      <c r="AG1146">
        <f>IFERROR(VLOOKUP(VALUE(I1146),'PC Mapping'!A:F,6,),"")</f>
        <v>10719</v>
      </c>
      <c r="AH1146" s="13" t="str">
        <f>VLOOKUP(AG1146,'PC Mapping'!L:M,2,)</f>
        <v>All Other Water</v>
      </c>
    </row>
    <row r="1147" spans="1:34" x14ac:dyDescent="0.2">
      <c r="A1147" t="s">
        <v>8488</v>
      </c>
      <c r="B1147" t="s">
        <v>8489</v>
      </c>
      <c r="C1147" t="s">
        <v>4519</v>
      </c>
      <c r="D1147" t="s">
        <v>4520</v>
      </c>
      <c r="E1147" s="3">
        <v>45819</v>
      </c>
      <c r="F1147" t="s">
        <v>44</v>
      </c>
      <c r="G1147" t="s">
        <v>3742</v>
      </c>
      <c r="H1147" t="s">
        <v>3722</v>
      </c>
      <c r="I1147" t="s">
        <v>4538</v>
      </c>
      <c r="J1147" t="s">
        <v>4522</v>
      </c>
      <c r="K1147" s="2">
        <v>-5</v>
      </c>
      <c r="L1147" t="s">
        <v>44</v>
      </c>
      <c r="M1147" s="2">
        <v>-5</v>
      </c>
      <c r="N1147" t="s">
        <v>4523</v>
      </c>
      <c r="O1147" t="s">
        <v>4524</v>
      </c>
      <c r="P1147" t="s">
        <v>8236</v>
      </c>
      <c r="Q1147" t="s">
        <v>8490</v>
      </c>
      <c r="R1147" t="s">
        <v>44</v>
      </c>
      <c r="S1147" t="s">
        <v>4527</v>
      </c>
      <c r="T1147" s="3">
        <v>45819</v>
      </c>
      <c r="U1147" s="3">
        <v>45820</v>
      </c>
      <c r="V1147" s="2">
        <v>0</v>
      </c>
      <c r="W1147" t="s">
        <v>44</v>
      </c>
      <c r="X1147" t="s">
        <v>44</v>
      </c>
      <c r="Y1147" t="s">
        <v>8491</v>
      </c>
      <c r="Z1147" t="s">
        <v>1056</v>
      </c>
      <c r="AA1147" t="s">
        <v>4529</v>
      </c>
      <c r="AB1147" t="s">
        <v>4530</v>
      </c>
      <c r="AC1147" t="s">
        <v>89</v>
      </c>
      <c r="AD1147" t="str">
        <f t="shared" si="17"/>
        <v>10-60</v>
      </c>
      <c r="AE1147" t="str">
        <f>VLOOKUP(AD1147,'Main_Sub Desc'!C:D,2,)</f>
        <v>LPC from invoicing</v>
      </c>
      <c r="AF1147" t="str">
        <f>VLOOKUP(VALUE(H1147),'Main_Sub Desc'!F:G,2,)</f>
        <v>Wtr Rev Late Payment</v>
      </c>
      <c r="AG1147">
        <f>IFERROR(VLOOKUP(VALUE(I1147),'PC Mapping'!A:F,6,),"")</f>
        <v>10469</v>
      </c>
      <c r="AH1147" s="13" t="str">
        <f>VLOOKUP(AG1147,'PC Mapping'!L:M,2,)</f>
        <v>Bolivar Water</v>
      </c>
    </row>
    <row r="1148" spans="1:34" x14ac:dyDescent="0.2">
      <c r="A1148" t="s">
        <v>8488</v>
      </c>
      <c r="B1148" t="s">
        <v>8489</v>
      </c>
      <c r="C1148" t="s">
        <v>4519</v>
      </c>
      <c r="D1148" t="s">
        <v>4520</v>
      </c>
      <c r="E1148" s="3">
        <v>45819</v>
      </c>
      <c r="F1148" t="s">
        <v>44</v>
      </c>
      <c r="G1148" t="s">
        <v>3742</v>
      </c>
      <c r="H1148" t="s">
        <v>3716</v>
      </c>
      <c r="I1148" t="s">
        <v>4534</v>
      </c>
      <c r="J1148" t="s">
        <v>4522</v>
      </c>
      <c r="K1148" s="2">
        <v>-5</v>
      </c>
      <c r="L1148" t="s">
        <v>44</v>
      </c>
      <c r="M1148" s="2">
        <v>-5</v>
      </c>
      <c r="N1148" t="s">
        <v>4523</v>
      </c>
      <c r="O1148" t="s">
        <v>4524</v>
      </c>
      <c r="P1148" t="s">
        <v>8236</v>
      </c>
      <c r="Q1148" t="s">
        <v>8492</v>
      </c>
      <c r="R1148" t="s">
        <v>44</v>
      </c>
      <c r="S1148" t="s">
        <v>4527</v>
      </c>
      <c r="T1148" s="3">
        <v>45819</v>
      </c>
      <c r="U1148" s="3">
        <v>45820</v>
      </c>
      <c r="V1148" s="2">
        <v>0</v>
      </c>
      <c r="W1148" t="s">
        <v>44</v>
      </c>
      <c r="X1148" t="s">
        <v>44</v>
      </c>
      <c r="Y1148" t="s">
        <v>8493</v>
      </c>
      <c r="Z1148" t="s">
        <v>1056</v>
      </c>
      <c r="AA1148" t="s">
        <v>4529</v>
      </c>
      <c r="AB1148" t="s">
        <v>4530</v>
      </c>
      <c r="AC1148" t="s">
        <v>89</v>
      </c>
      <c r="AD1148" t="str">
        <f t="shared" si="17"/>
        <v>10-60</v>
      </c>
      <c r="AE1148" t="str">
        <f>VLOOKUP(AD1148,'Main_Sub Desc'!C:D,2,)</f>
        <v>LPC from invoicing</v>
      </c>
      <c r="AF1148" t="str">
        <f>VLOOKUP(VALUE(H1148),'Main_Sub Desc'!F:G,2,)</f>
        <v>Wst Rev Late Payment</v>
      </c>
      <c r="AG1148">
        <f>IFERROR(VLOOKUP(VALUE(I1148),'PC Mapping'!A:F,6,),"")</f>
        <v>10514</v>
      </c>
      <c r="AH1148" s="13" t="str">
        <f>VLOOKUP(AG1148,'PC Mapping'!L:M,2,)</f>
        <v>Bolivar Sewer</v>
      </c>
    </row>
    <row r="1149" spans="1:34" x14ac:dyDescent="0.2">
      <c r="A1149" t="s">
        <v>8494</v>
      </c>
      <c r="B1149" t="s">
        <v>8489</v>
      </c>
      <c r="C1149" t="s">
        <v>4519</v>
      </c>
      <c r="D1149" t="s">
        <v>4520</v>
      </c>
      <c r="E1149" s="3">
        <v>45819</v>
      </c>
      <c r="F1149" t="s">
        <v>44</v>
      </c>
      <c r="G1149" t="s">
        <v>3742</v>
      </c>
      <c r="H1149" t="s">
        <v>3716</v>
      </c>
      <c r="I1149" t="s">
        <v>4534</v>
      </c>
      <c r="J1149" t="s">
        <v>4522</v>
      </c>
      <c r="K1149" s="2">
        <v>-5</v>
      </c>
      <c r="L1149" t="s">
        <v>44</v>
      </c>
      <c r="M1149" s="2">
        <v>-5</v>
      </c>
      <c r="N1149" t="s">
        <v>4523</v>
      </c>
      <c r="O1149" t="s">
        <v>4524</v>
      </c>
      <c r="P1149" t="s">
        <v>8495</v>
      </c>
      <c r="Q1149" t="s">
        <v>8496</v>
      </c>
      <c r="R1149" t="s">
        <v>44</v>
      </c>
      <c r="S1149" t="s">
        <v>4527</v>
      </c>
      <c r="T1149" s="3">
        <v>45819</v>
      </c>
      <c r="U1149" s="3">
        <v>45820</v>
      </c>
      <c r="V1149" s="2">
        <v>0</v>
      </c>
      <c r="W1149" t="s">
        <v>44</v>
      </c>
      <c r="X1149" t="s">
        <v>44</v>
      </c>
      <c r="Y1149" t="s">
        <v>8497</v>
      </c>
      <c r="Z1149" t="s">
        <v>8498</v>
      </c>
      <c r="AA1149" t="s">
        <v>4529</v>
      </c>
      <c r="AB1149" t="s">
        <v>4530</v>
      </c>
      <c r="AC1149" t="s">
        <v>89</v>
      </c>
      <c r="AD1149" t="str">
        <f t="shared" si="17"/>
        <v>10-60</v>
      </c>
      <c r="AE1149" t="str">
        <f>VLOOKUP(AD1149,'Main_Sub Desc'!C:D,2,)</f>
        <v>LPC from invoicing</v>
      </c>
      <c r="AF1149" t="str">
        <f>VLOOKUP(VALUE(H1149),'Main_Sub Desc'!F:G,2,)</f>
        <v>Wst Rev Late Payment</v>
      </c>
      <c r="AG1149">
        <f>IFERROR(VLOOKUP(VALUE(I1149),'PC Mapping'!A:F,6,),"")</f>
        <v>10514</v>
      </c>
      <c r="AH1149" s="13" t="str">
        <f>VLOOKUP(AG1149,'PC Mapping'!L:M,2,)</f>
        <v>Bolivar Sewer</v>
      </c>
    </row>
    <row r="1150" spans="1:34" x14ac:dyDescent="0.2">
      <c r="A1150" t="s">
        <v>8494</v>
      </c>
      <c r="B1150" t="s">
        <v>8489</v>
      </c>
      <c r="C1150" t="s">
        <v>4519</v>
      </c>
      <c r="D1150" t="s">
        <v>4520</v>
      </c>
      <c r="E1150" s="3">
        <v>45819</v>
      </c>
      <c r="F1150" t="s">
        <v>44</v>
      </c>
      <c r="G1150" t="s">
        <v>3742</v>
      </c>
      <c r="H1150" t="s">
        <v>3722</v>
      </c>
      <c r="I1150" t="s">
        <v>4538</v>
      </c>
      <c r="J1150" t="s">
        <v>4522</v>
      </c>
      <c r="K1150" s="2">
        <v>-5</v>
      </c>
      <c r="L1150" t="s">
        <v>44</v>
      </c>
      <c r="M1150" s="2">
        <v>-5</v>
      </c>
      <c r="N1150" t="s">
        <v>4523</v>
      </c>
      <c r="O1150" t="s">
        <v>4524</v>
      </c>
      <c r="P1150" t="s">
        <v>8495</v>
      </c>
      <c r="Q1150" t="s">
        <v>8499</v>
      </c>
      <c r="R1150" t="s">
        <v>44</v>
      </c>
      <c r="S1150" t="s">
        <v>4527</v>
      </c>
      <c r="T1150" s="3">
        <v>45819</v>
      </c>
      <c r="U1150" s="3">
        <v>45820</v>
      </c>
      <c r="V1150" s="2">
        <v>0</v>
      </c>
      <c r="W1150" t="s">
        <v>44</v>
      </c>
      <c r="X1150" t="s">
        <v>44</v>
      </c>
      <c r="Y1150" t="s">
        <v>8500</v>
      </c>
      <c r="Z1150" t="s">
        <v>8498</v>
      </c>
      <c r="AA1150" t="s">
        <v>4529</v>
      </c>
      <c r="AB1150" t="s">
        <v>4530</v>
      </c>
      <c r="AC1150" t="s">
        <v>89</v>
      </c>
      <c r="AD1150" t="str">
        <f t="shared" si="17"/>
        <v>10-60</v>
      </c>
      <c r="AE1150" t="str">
        <f>VLOOKUP(AD1150,'Main_Sub Desc'!C:D,2,)</f>
        <v>LPC from invoicing</v>
      </c>
      <c r="AF1150" t="str">
        <f>VLOOKUP(VALUE(H1150),'Main_Sub Desc'!F:G,2,)</f>
        <v>Wtr Rev Late Payment</v>
      </c>
      <c r="AG1150">
        <f>IFERROR(VLOOKUP(VALUE(I1150),'PC Mapping'!A:F,6,),"")</f>
        <v>10469</v>
      </c>
      <c r="AH1150" s="13" t="str">
        <f>VLOOKUP(AG1150,'PC Mapping'!L:M,2,)</f>
        <v>Bolivar Water</v>
      </c>
    </row>
    <row r="1151" spans="1:34" x14ac:dyDescent="0.2">
      <c r="A1151" t="s">
        <v>8501</v>
      </c>
      <c r="B1151" t="s">
        <v>8502</v>
      </c>
      <c r="C1151" t="s">
        <v>4519</v>
      </c>
      <c r="D1151" t="s">
        <v>4520</v>
      </c>
      <c r="E1151" s="3">
        <v>45819</v>
      </c>
      <c r="F1151" t="s">
        <v>44</v>
      </c>
      <c r="G1151" t="s">
        <v>3742</v>
      </c>
      <c r="H1151" t="s">
        <v>3722</v>
      </c>
      <c r="I1151" t="s">
        <v>4538</v>
      </c>
      <c r="J1151" t="s">
        <v>4522</v>
      </c>
      <c r="K1151" s="2">
        <v>-5</v>
      </c>
      <c r="L1151" t="s">
        <v>44</v>
      </c>
      <c r="M1151" s="2">
        <v>-5</v>
      </c>
      <c r="N1151" t="s">
        <v>4523</v>
      </c>
      <c r="O1151" t="s">
        <v>4524</v>
      </c>
      <c r="P1151" t="s">
        <v>5439</v>
      </c>
      <c r="Q1151" t="s">
        <v>8503</v>
      </c>
      <c r="R1151" t="s">
        <v>44</v>
      </c>
      <c r="S1151" t="s">
        <v>4527</v>
      </c>
      <c r="T1151" s="3">
        <v>45819</v>
      </c>
      <c r="U1151" s="3">
        <v>45820</v>
      </c>
      <c r="V1151" s="2">
        <v>0</v>
      </c>
      <c r="W1151" t="s">
        <v>44</v>
      </c>
      <c r="X1151" t="s">
        <v>44</v>
      </c>
      <c r="Y1151" t="s">
        <v>8504</v>
      </c>
      <c r="Z1151" t="s">
        <v>152</v>
      </c>
      <c r="AA1151" t="s">
        <v>4529</v>
      </c>
      <c r="AB1151" t="s">
        <v>4530</v>
      </c>
      <c r="AC1151" t="s">
        <v>89</v>
      </c>
      <c r="AD1151" t="str">
        <f t="shared" si="17"/>
        <v>10-60</v>
      </c>
      <c r="AE1151" t="str">
        <f>VLOOKUP(AD1151,'Main_Sub Desc'!C:D,2,)</f>
        <v>LPC from invoicing</v>
      </c>
      <c r="AF1151" t="str">
        <f>VLOOKUP(VALUE(H1151),'Main_Sub Desc'!F:G,2,)</f>
        <v>Wtr Rev Late Payment</v>
      </c>
      <c r="AG1151">
        <f>IFERROR(VLOOKUP(VALUE(I1151),'PC Mapping'!A:F,6,),"")</f>
        <v>10469</v>
      </c>
      <c r="AH1151" s="13" t="str">
        <f>VLOOKUP(AG1151,'PC Mapping'!L:M,2,)</f>
        <v>Bolivar Water</v>
      </c>
    </row>
    <row r="1152" spans="1:34" x14ac:dyDescent="0.2">
      <c r="A1152" t="s">
        <v>8501</v>
      </c>
      <c r="B1152" t="s">
        <v>8502</v>
      </c>
      <c r="C1152" t="s">
        <v>4519</v>
      </c>
      <c r="D1152" t="s">
        <v>4520</v>
      </c>
      <c r="E1152" s="3">
        <v>45819</v>
      </c>
      <c r="F1152" t="s">
        <v>44</v>
      </c>
      <c r="G1152" t="s">
        <v>3742</v>
      </c>
      <c r="H1152" t="s">
        <v>3716</v>
      </c>
      <c r="I1152" t="s">
        <v>4534</v>
      </c>
      <c r="J1152" t="s">
        <v>4522</v>
      </c>
      <c r="K1152" s="2">
        <v>-5</v>
      </c>
      <c r="L1152" t="s">
        <v>44</v>
      </c>
      <c r="M1152" s="2">
        <v>-5</v>
      </c>
      <c r="N1152" t="s">
        <v>4523</v>
      </c>
      <c r="O1152" t="s">
        <v>4524</v>
      </c>
      <c r="P1152" t="s">
        <v>5439</v>
      </c>
      <c r="Q1152" t="s">
        <v>8505</v>
      </c>
      <c r="R1152" t="s">
        <v>44</v>
      </c>
      <c r="S1152" t="s">
        <v>4527</v>
      </c>
      <c r="T1152" s="3">
        <v>45819</v>
      </c>
      <c r="U1152" s="3">
        <v>45820</v>
      </c>
      <c r="V1152" s="2">
        <v>0</v>
      </c>
      <c r="W1152" t="s">
        <v>44</v>
      </c>
      <c r="X1152" t="s">
        <v>44</v>
      </c>
      <c r="Y1152" t="s">
        <v>8506</v>
      </c>
      <c r="Z1152" t="s">
        <v>152</v>
      </c>
      <c r="AA1152" t="s">
        <v>4529</v>
      </c>
      <c r="AB1152" t="s">
        <v>4530</v>
      </c>
      <c r="AC1152" t="s">
        <v>89</v>
      </c>
      <c r="AD1152" t="str">
        <f t="shared" si="17"/>
        <v>10-60</v>
      </c>
      <c r="AE1152" t="str">
        <f>VLOOKUP(AD1152,'Main_Sub Desc'!C:D,2,)</f>
        <v>LPC from invoicing</v>
      </c>
      <c r="AF1152" t="str">
        <f>VLOOKUP(VALUE(H1152),'Main_Sub Desc'!F:G,2,)</f>
        <v>Wst Rev Late Payment</v>
      </c>
      <c r="AG1152">
        <f>IFERROR(VLOOKUP(VALUE(I1152),'PC Mapping'!A:F,6,),"")</f>
        <v>10514</v>
      </c>
      <c r="AH1152" s="13" t="str">
        <f>VLOOKUP(AG1152,'PC Mapping'!L:M,2,)</f>
        <v>Bolivar Sewer</v>
      </c>
    </row>
    <row r="1153" spans="1:34" x14ac:dyDescent="0.2">
      <c r="A1153" t="s">
        <v>8507</v>
      </c>
      <c r="B1153" t="s">
        <v>8489</v>
      </c>
      <c r="C1153" t="s">
        <v>4519</v>
      </c>
      <c r="D1153" t="s">
        <v>4520</v>
      </c>
      <c r="E1153" s="3">
        <v>45819</v>
      </c>
      <c r="F1153" t="s">
        <v>44</v>
      </c>
      <c r="G1153" t="s">
        <v>3742</v>
      </c>
      <c r="H1153" t="s">
        <v>3722</v>
      </c>
      <c r="I1153" t="s">
        <v>4538</v>
      </c>
      <c r="J1153" t="s">
        <v>4522</v>
      </c>
      <c r="K1153" s="2">
        <v>-5</v>
      </c>
      <c r="L1153" t="s">
        <v>44</v>
      </c>
      <c r="M1153" s="2">
        <v>-5</v>
      </c>
      <c r="N1153" t="s">
        <v>4523</v>
      </c>
      <c r="O1153" t="s">
        <v>4524</v>
      </c>
      <c r="P1153" t="s">
        <v>8508</v>
      </c>
      <c r="Q1153" t="s">
        <v>8509</v>
      </c>
      <c r="R1153" t="s">
        <v>44</v>
      </c>
      <c r="S1153" t="s">
        <v>4527</v>
      </c>
      <c r="T1153" s="3">
        <v>45819</v>
      </c>
      <c r="U1153" s="3">
        <v>45820</v>
      </c>
      <c r="V1153" s="2">
        <v>0</v>
      </c>
      <c r="W1153" t="s">
        <v>44</v>
      </c>
      <c r="X1153" t="s">
        <v>44</v>
      </c>
      <c r="Y1153" t="s">
        <v>8510</v>
      </c>
      <c r="Z1153" t="s">
        <v>873</v>
      </c>
      <c r="AA1153" t="s">
        <v>4529</v>
      </c>
      <c r="AB1153" t="s">
        <v>4530</v>
      </c>
      <c r="AC1153" t="s">
        <v>99</v>
      </c>
      <c r="AD1153" t="str">
        <f t="shared" si="17"/>
        <v>10-60</v>
      </c>
      <c r="AE1153" t="str">
        <f>VLOOKUP(AD1153,'Main_Sub Desc'!C:D,2,)</f>
        <v>LPC from invoicing</v>
      </c>
      <c r="AF1153" t="str">
        <f>VLOOKUP(VALUE(H1153),'Main_Sub Desc'!F:G,2,)</f>
        <v>Wtr Rev Late Payment</v>
      </c>
      <c r="AG1153">
        <f>IFERROR(VLOOKUP(VALUE(I1153),'PC Mapping'!A:F,6,),"")</f>
        <v>10469</v>
      </c>
      <c r="AH1153" s="13" t="str">
        <f>VLOOKUP(AG1153,'PC Mapping'!L:M,2,)</f>
        <v>Bolivar Water</v>
      </c>
    </row>
    <row r="1154" spans="1:34" x14ac:dyDescent="0.2">
      <c r="A1154" t="s">
        <v>8507</v>
      </c>
      <c r="B1154" t="s">
        <v>8489</v>
      </c>
      <c r="C1154" t="s">
        <v>4519</v>
      </c>
      <c r="D1154" t="s">
        <v>4520</v>
      </c>
      <c r="E1154" s="3">
        <v>45819</v>
      </c>
      <c r="F1154" t="s">
        <v>44</v>
      </c>
      <c r="G1154" t="s">
        <v>3742</v>
      </c>
      <c r="H1154" t="s">
        <v>3716</v>
      </c>
      <c r="I1154" t="s">
        <v>4534</v>
      </c>
      <c r="J1154" t="s">
        <v>4522</v>
      </c>
      <c r="K1154" s="2">
        <v>-5.27</v>
      </c>
      <c r="L1154" t="s">
        <v>44</v>
      </c>
      <c r="M1154" s="2">
        <v>-5.27</v>
      </c>
      <c r="N1154" t="s">
        <v>4523</v>
      </c>
      <c r="O1154" t="s">
        <v>4524</v>
      </c>
      <c r="P1154" t="s">
        <v>8508</v>
      </c>
      <c r="Q1154" t="s">
        <v>8511</v>
      </c>
      <c r="R1154" t="s">
        <v>44</v>
      </c>
      <c r="S1154" t="s">
        <v>4527</v>
      </c>
      <c r="T1154" s="3">
        <v>45819</v>
      </c>
      <c r="U1154" s="3">
        <v>45820</v>
      </c>
      <c r="V1154" s="2">
        <v>0</v>
      </c>
      <c r="W1154" t="s">
        <v>44</v>
      </c>
      <c r="X1154" t="s">
        <v>44</v>
      </c>
      <c r="Y1154" t="s">
        <v>8512</v>
      </c>
      <c r="Z1154" t="s">
        <v>873</v>
      </c>
      <c r="AA1154" t="s">
        <v>4529</v>
      </c>
      <c r="AB1154" t="s">
        <v>4530</v>
      </c>
      <c r="AC1154" t="s">
        <v>99</v>
      </c>
      <c r="AD1154" t="str">
        <f t="shared" si="17"/>
        <v>10-60</v>
      </c>
      <c r="AE1154" t="str">
        <f>VLOOKUP(AD1154,'Main_Sub Desc'!C:D,2,)</f>
        <v>LPC from invoicing</v>
      </c>
      <c r="AF1154" t="str">
        <f>VLOOKUP(VALUE(H1154),'Main_Sub Desc'!F:G,2,)</f>
        <v>Wst Rev Late Payment</v>
      </c>
      <c r="AG1154">
        <f>IFERROR(VLOOKUP(VALUE(I1154),'PC Mapping'!A:F,6,),"")</f>
        <v>10514</v>
      </c>
      <c r="AH1154" s="13" t="str">
        <f>VLOOKUP(AG1154,'PC Mapping'!L:M,2,)</f>
        <v>Bolivar Sewer</v>
      </c>
    </row>
    <row r="1155" spans="1:34" x14ac:dyDescent="0.2">
      <c r="A1155" t="s">
        <v>8513</v>
      </c>
      <c r="B1155" t="s">
        <v>8502</v>
      </c>
      <c r="C1155" t="s">
        <v>4519</v>
      </c>
      <c r="D1155" t="s">
        <v>4520</v>
      </c>
      <c r="E1155" s="3">
        <v>45819</v>
      </c>
      <c r="F1155" t="s">
        <v>44</v>
      </c>
      <c r="G1155" t="s">
        <v>3742</v>
      </c>
      <c r="H1155" t="s">
        <v>3722</v>
      </c>
      <c r="I1155" t="s">
        <v>4538</v>
      </c>
      <c r="J1155" t="s">
        <v>4522</v>
      </c>
      <c r="K1155" s="2">
        <v>-5</v>
      </c>
      <c r="L1155" t="s">
        <v>44</v>
      </c>
      <c r="M1155" s="2">
        <v>-5</v>
      </c>
      <c r="N1155" t="s">
        <v>4523</v>
      </c>
      <c r="O1155" t="s">
        <v>4524</v>
      </c>
      <c r="P1155" t="s">
        <v>8514</v>
      </c>
      <c r="Q1155" t="s">
        <v>8515</v>
      </c>
      <c r="R1155" t="s">
        <v>44</v>
      </c>
      <c r="S1155" t="s">
        <v>4527</v>
      </c>
      <c r="T1155" s="3">
        <v>45819</v>
      </c>
      <c r="U1155" s="3">
        <v>45820</v>
      </c>
      <c r="V1155" s="2">
        <v>0</v>
      </c>
      <c r="W1155" t="s">
        <v>44</v>
      </c>
      <c r="X1155" t="s">
        <v>44</v>
      </c>
      <c r="Y1155" t="s">
        <v>8516</v>
      </c>
      <c r="Z1155" t="s">
        <v>452</v>
      </c>
      <c r="AA1155" t="s">
        <v>4529</v>
      </c>
      <c r="AB1155" t="s">
        <v>4530</v>
      </c>
      <c r="AC1155" t="s">
        <v>89</v>
      </c>
      <c r="AD1155" t="str">
        <f t="shared" si="17"/>
        <v>10-60</v>
      </c>
      <c r="AE1155" t="str">
        <f>VLOOKUP(AD1155,'Main_Sub Desc'!C:D,2,)</f>
        <v>LPC from invoicing</v>
      </c>
      <c r="AF1155" t="str">
        <f>VLOOKUP(VALUE(H1155),'Main_Sub Desc'!F:G,2,)</f>
        <v>Wtr Rev Late Payment</v>
      </c>
      <c r="AG1155">
        <f>IFERROR(VLOOKUP(VALUE(I1155),'PC Mapping'!A:F,6,),"")</f>
        <v>10469</v>
      </c>
      <c r="AH1155" s="13" t="str">
        <f>VLOOKUP(AG1155,'PC Mapping'!L:M,2,)</f>
        <v>Bolivar Water</v>
      </c>
    </row>
    <row r="1156" spans="1:34" x14ac:dyDescent="0.2">
      <c r="A1156" t="s">
        <v>8513</v>
      </c>
      <c r="B1156" t="s">
        <v>8502</v>
      </c>
      <c r="C1156" t="s">
        <v>4519</v>
      </c>
      <c r="D1156" t="s">
        <v>4520</v>
      </c>
      <c r="E1156" s="3">
        <v>45819</v>
      </c>
      <c r="F1156" t="s">
        <v>44</v>
      </c>
      <c r="G1156" t="s">
        <v>3742</v>
      </c>
      <c r="H1156" t="s">
        <v>3716</v>
      </c>
      <c r="I1156" t="s">
        <v>4534</v>
      </c>
      <c r="J1156" t="s">
        <v>4522</v>
      </c>
      <c r="K1156" s="2">
        <v>-5</v>
      </c>
      <c r="L1156" t="s">
        <v>44</v>
      </c>
      <c r="M1156" s="2">
        <v>-5</v>
      </c>
      <c r="N1156" t="s">
        <v>4523</v>
      </c>
      <c r="O1156" t="s">
        <v>4524</v>
      </c>
      <c r="P1156" t="s">
        <v>8514</v>
      </c>
      <c r="Q1156" t="s">
        <v>8517</v>
      </c>
      <c r="R1156" t="s">
        <v>44</v>
      </c>
      <c r="S1156" t="s">
        <v>4527</v>
      </c>
      <c r="T1156" s="3">
        <v>45819</v>
      </c>
      <c r="U1156" s="3">
        <v>45820</v>
      </c>
      <c r="V1156" s="2">
        <v>0</v>
      </c>
      <c r="W1156" t="s">
        <v>44</v>
      </c>
      <c r="X1156" t="s">
        <v>44</v>
      </c>
      <c r="Y1156" t="s">
        <v>8518</v>
      </c>
      <c r="Z1156" t="s">
        <v>452</v>
      </c>
      <c r="AA1156" t="s">
        <v>4529</v>
      </c>
      <c r="AB1156" t="s">
        <v>4530</v>
      </c>
      <c r="AC1156" t="s">
        <v>89</v>
      </c>
      <c r="AD1156" t="str">
        <f t="shared" ref="AD1156:AD1219" si="18">CONCATENATE(VALUE(AA1156),"-",VALUE(AB1156))</f>
        <v>10-60</v>
      </c>
      <c r="AE1156" t="str">
        <f>VLOOKUP(AD1156,'Main_Sub Desc'!C:D,2,)</f>
        <v>LPC from invoicing</v>
      </c>
      <c r="AF1156" t="str">
        <f>VLOOKUP(VALUE(H1156),'Main_Sub Desc'!F:G,2,)</f>
        <v>Wst Rev Late Payment</v>
      </c>
      <c r="AG1156">
        <f>IFERROR(VLOOKUP(VALUE(I1156),'PC Mapping'!A:F,6,),"")</f>
        <v>10514</v>
      </c>
      <c r="AH1156" s="13" t="str">
        <f>VLOOKUP(AG1156,'PC Mapping'!L:M,2,)</f>
        <v>Bolivar Sewer</v>
      </c>
    </row>
    <row r="1157" spans="1:34" x14ac:dyDescent="0.2">
      <c r="A1157" t="s">
        <v>8519</v>
      </c>
      <c r="B1157" t="s">
        <v>8502</v>
      </c>
      <c r="C1157" t="s">
        <v>4519</v>
      </c>
      <c r="D1157" t="s">
        <v>4520</v>
      </c>
      <c r="E1157" s="3">
        <v>45819</v>
      </c>
      <c r="F1157" t="s">
        <v>44</v>
      </c>
      <c r="G1157" t="s">
        <v>3742</v>
      </c>
      <c r="H1157" t="s">
        <v>3722</v>
      </c>
      <c r="I1157" t="s">
        <v>4538</v>
      </c>
      <c r="J1157" t="s">
        <v>4522</v>
      </c>
      <c r="K1157" s="2">
        <v>-5</v>
      </c>
      <c r="L1157" t="s">
        <v>44</v>
      </c>
      <c r="M1157" s="2">
        <v>-5</v>
      </c>
      <c r="N1157" t="s">
        <v>4523</v>
      </c>
      <c r="O1157" t="s">
        <v>4524</v>
      </c>
      <c r="P1157" t="s">
        <v>4978</v>
      </c>
      <c r="Q1157" t="s">
        <v>8520</v>
      </c>
      <c r="R1157" t="s">
        <v>44</v>
      </c>
      <c r="S1157" t="s">
        <v>4527</v>
      </c>
      <c r="T1157" s="3">
        <v>45819</v>
      </c>
      <c r="U1157" s="3">
        <v>45820</v>
      </c>
      <c r="V1157" s="2">
        <v>0</v>
      </c>
      <c r="W1157" t="s">
        <v>44</v>
      </c>
      <c r="X1157" t="s">
        <v>44</v>
      </c>
      <c r="Y1157" t="s">
        <v>8521</v>
      </c>
      <c r="Z1157" t="s">
        <v>863</v>
      </c>
      <c r="AA1157" t="s">
        <v>4529</v>
      </c>
      <c r="AB1157" t="s">
        <v>4530</v>
      </c>
      <c r="AC1157" t="s">
        <v>89</v>
      </c>
      <c r="AD1157" t="str">
        <f t="shared" si="18"/>
        <v>10-60</v>
      </c>
      <c r="AE1157" t="str">
        <f>VLOOKUP(AD1157,'Main_Sub Desc'!C:D,2,)</f>
        <v>LPC from invoicing</v>
      </c>
      <c r="AF1157" t="str">
        <f>VLOOKUP(VALUE(H1157),'Main_Sub Desc'!F:G,2,)</f>
        <v>Wtr Rev Late Payment</v>
      </c>
      <c r="AG1157">
        <f>IFERROR(VLOOKUP(VALUE(I1157),'PC Mapping'!A:F,6,),"")</f>
        <v>10469</v>
      </c>
      <c r="AH1157" s="13" t="str">
        <f>VLOOKUP(AG1157,'PC Mapping'!L:M,2,)</f>
        <v>Bolivar Water</v>
      </c>
    </row>
    <row r="1158" spans="1:34" x14ac:dyDescent="0.2">
      <c r="A1158" t="s">
        <v>8519</v>
      </c>
      <c r="B1158" t="s">
        <v>8502</v>
      </c>
      <c r="C1158" t="s">
        <v>4519</v>
      </c>
      <c r="D1158" t="s">
        <v>4520</v>
      </c>
      <c r="E1158" s="3">
        <v>45819</v>
      </c>
      <c r="F1158" t="s">
        <v>44</v>
      </c>
      <c r="G1158" t="s">
        <v>3742</v>
      </c>
      <c r="H1158" t="s">
        <v>3716</v>
      </c>
      <c r="I1158" t="s">
        <v>4534</v>
      </c>
      <c r="J1158" t="s">
        <v>4522</v>
      </c>
      <c r="K1158" s="2">
        <v>-5</v>
      </c>
      <c r="L1158" t="s">
        <v>44</v>
      </c>
      <c r="M1158" s="2">
        <v>-5</v>
      </c>
      <c r="N1158" t="s">
        <v>4523</v>
      </c>
      <c r="O1158" t="s">
        <v>4524</v>
      </c>
      <c r="P1158" t="s">
        <v>4978</v>
      </c>
      <c r="Q1158" t="s">
        <v>8522</v>
      </c>
      <c r="R1158" t="s">
        <v>44</v>
      </c>
      <c r="S1158" t="s">
        <v>4527</v>
      </c>
      <c r="T1158" s="3">
        <v>45819</v>
      </c>
      <c r="U1158" s="3">
        <v>45820</v>
      </c>
      <c r="V1158" s="2">
        <v>0</v>
      </c>
      <c r="W1158" t="s">
        <v>44</v>
      </c>
      <c r="X1158" t="s">
        <v>44</v>
      </c>
      <c r="Y1158" t="s">
        <v>8523</v>
      </c>
      <c r="Z1158" t="s">
        <v>863</v>
      </c>
      <c r="AA1158" t="s">
        <v>4529</v>
      </c>
      <c r="AB1158" t="s">
        <v>4530</v>
      </c>
      <c r="AC1158" t="s">
        <v>89</v>
      </c>
      <c r="AD1158" t="str">
        <f t="shared" si="18"/>
        <v>10-60</v>
      </c>
      <c r="AE1158" t="str">
        <f>VLOOKUP(AD1158,'Main_Sub Desc'!C:D,2,)</f>
        <v>LPC from invoicing</v>
      </c>
      <c r="AF1158" t="str">
        <f>VLOOKUP(VALUE(H1158),'Main_Sub Desc'!F:G,2,)</f>
        <v>Wst Rev Late Payment</v>
      </c>
      <c r="AG1158">
        <f>IFERROR(VLOOKUP(VALUE(I1158),'PC Mapping'!A:F,6,),"")</f>
        <v>10514</v>
      </c>
      <c r="AH1158" s="13" t="str">
        <f>VLOOKUP(AG1158,'PC Mapping'!L:M,2,)</f>
        <v>Bolivar Sewer</v>
      </c>
    </row>
    <row r="1159" spans="1:34" x14ac:dyDescent="0.2">
      <c r="A1159" t="s">
        <v>8524</v>
      </c>
      <c r="B1159" t="s">
        <v>8502</v>
      </c>
      <c r="C1159" t="s">
        <v>4519</v>
      </c>
      <c r="D1159" t="s">
        <v>4520</v>
      </c>
      <c r="E1159" s="3">
        <v>45819</v>
      </c>
      <c r="F1159" t="s">
        <v>44</v>
      </c>
      <c r="G1159" t="s">
        <v>3742</v>
      </c>
      <c r="H1159" t="s">
        <v>3722</v>
      </c>
      <c r="I1159" t="s">
        <v>4538</v>
      </c>
      <c r="J1159" t="s">
        <v>4522</v>
      </c>
      <c r="K1159" s="2">
        <v>-5.39</v>
      </c>
      <c r="L1159" t="s">
        <v>44</v>
      </c>
      <c r="M1159" s="2">
        <v>-5.39</v>
      </c>
      <c r="N1159" t="s">
        <v>4523</v>
      </c>
      <c r="O1159" t="s">
        <v>4524</v>
      </c>
      <c r="P1159" t="s">
        <v>6056</v>
      </c>
      <c r="Q1159" t="s">
        <v>8525</v>
      </c>
      <c r="R1159" t="s">
        <v>44</v>
      </c>
      <c r="S1159" t="s">
        <v>4527</v>
      </c>
      <c r="T1159" s="3">
        <v>45819</v>
      </c>
      <c r="U1159" s="3">
        <v>45820</v>
      </c>
      <c r="V1159" s="2">
        <v>0</v>
      </c>
      <c r="W1159" t="s">
        <v>44</v>
      </c>
      <c r="X1159" t="s">
        <v>44</v>
      </c>
      <c r="Y1159" t="s">
        <v>6058</v>
      </c>
      <c r="Z1159" t="s">
        <v>781</v>
      </c>
      <c r="AA1159" t="s">
        <v>4529</v>
      </c>
      <c r="AB1159" t="s">
        <v>4530</v>
      </c>
      <c r="AC1159" t="s">
        <v>89</v>
      </c>
      <c r="AD1159" t="str">
        <f t="shared" si="18"/>
        <v>10-60</v>
      </c>
      <c r="AE1159" t="str">
        <f>VLOOKUP(AD1159,'Main_Sub Desc'!C:D,2,)</f>
        <v>LPC from invoicing</v>
      </c>
      <c r="AF1159" t="str">
        <f>VLOOKUP(VALUE(H1159),'Main_Sub Desc'!F:G,2,)</f>
        <v>Wtr Rev Late Payment</v>
      </c>
      <c r="AG1159">
        <f>IFERROR(VLOOKUP(VALUE(I1159),'PC Mapping'!A:F,6,),"")</f>
        <v>10469</v>
      </c>
      <c r="AH1159" s="13" t="str">
        <f>VLOOKUP(AG1159,'PC Mapping'!L:M,2,)</f>
        <v>Bolivar Water</v>
      </c>
    </row>
    <row r="1160" spans="1:34" x14ac:dyDescent="0.2">
      <c r="A1160" t="s">
        <v>8524</v>
      </c>
      <c r="B1160" t="s">
        <v>8502</v>
      </c>
      <c r="C1160" t="s">
        <v>4519</v>
      </c>
      <c r="D1160" t="s">
        <v>4520</v>
      </c>
      <c r="E1160" s="3">
        <v>45819</v>
      </c>
      <c r="F1160" t="s">
        <v>44</v>
      </c>
      <c r="G1160" t="s">
        <v>3742</v>
      </c>
      <c r="H1160" t="s">
        <v>3716</v>
      </c>
      <c r="I1160" t="s">
        <v>4534</v>
      </c>
      <c r="J1160" t="s">
        <v>4522</v>
      </c>
      <c r="K1160" s="2">
        <v>-7.8</v>
      </c>
      <c r="L1160" t="s">
        <v>44</v>
      </c>
      <c r="M1160" s="2">
        <v>-7.8</v>
      </c>
      <c r="N1160" t="s">
        <v>4523</v>
      </c>
      <c r="O1160" t="s">
        <v>4524</v>
      </c>
      <c r="P1160" t="s">
        <v>6056</v>
      </c>
      <c r="Q1160" t="s">
        <v>8526</v>
      </c>
      <c r="R1160" t="s">
        <v>44</v>
      </c>
      <c r="S1160" t="s">
        <v>4527</v>
      </c>
      <c r="T1160" s="3">
        <v>45819</v>
      </c>
      <c r="U1160" s="3">
        <v>45820</v>
      </c>
      <c r="V1160" s="2">
        <v>0</v>
      </c>
      <c r="W1160" t="s">
        <v>44</v>
      </c>
      <c r="X1160" t="s">
        <v>44</v>
      </c>
      <c r="Y1160" t="s">
        <v>6060</v>
      </c>
      <c r="Z1160" t="s">
        <v>781</v>
      </c>
      <c r="AA1160" t="s">
        <v>4529</v>
      </c>
      <c r="AB1160" t="s">
        <v>4530</v>
      </c>
      <c r="AC1160" t="s">
        <v>89</v>
      </c>
      <c r="AD1160" t="str">
        <f t="shared" si="18"/>
        <v>10-60</v>
      </c>
      <c r="AE1160" t="str">
        <f>VLOOKUP(AD1160,'Main_Sub Desc'!C:D,2,)</f>
        <v>LPC from invoicing</v>
      </c>
      <c r="AF1160" t="str">
        <f>VLOOKUP(VALUE(H1160),'Main_Sub Desc'!F:G,2,)</f>
        <v>Wst Rev Late Payment</v>
      </c>
      <c r="AG1160">
        <f>IFERROR(VLOOKUP(VALUE(I1160),'PC Mapping'!A:F,6,),"")</f>
        <v>10514</v>
      </c>
      <c r="AH1160" s="13" t="str">
        <f>VLOOKUP(AG1160,'PC Mapping'!L:M,2,)</f>
        <v>Bolivar Sewer</v>
      </c>
    </row>
    <row r="1161" spans="1:34" x14ac:dyDescent="0.2">
      <c r="A1161" t="s">
        <v>8527</v>
      </c>
      <c r="B1161" t="s">
        <v>8502</v>
      </c>
      <c r="C1161" t="s">
        <v>4519</v>
      </c>
      <c r="D1161" t="s">
        <v>4520</v>
      </c>
      <c r="E1161" s="3">
        <v>45819</v>
      </c>
      <c r="F1161" t="s">
        <v>44</v>
      </c>
      <c r="G1161" t="s">
        <v>3742</v>
      </c>
      <c r="H1161" t="s">
        <v>3722</v>
      </c>
      <c r="I1161" t="s">
        <v>3752</v>
      </c>
      <c r="J1161" t="s">
        <v>4522</v>
      </c>
      <c r="K1161" s="2">
        <v>-5.5</v>
      </c>
      <c r="L1161" t="s">
        <v>44</v>
      </c>
      <c r="M1161" s="2">
        <v>-5.5</v>
      </c>
      <c r="N1161" t="s">
        <v>4523</v>
      </c>
      <c r="O1161" t="s">
        <v>4524</v>
      </c>
      <c r="P1161" t="s">
        <v>8528</v>
      </c>
      <c r="Q1161" t="s">
        <v>8529</v>
      </c>
      <c r="R1161" t="s">
        <v>44</v>
      </c>
      <c r="S1161" t="s">
        <v>4527</v>
      </c>
      <c r="T1161" s="3">
        <v>45819</v>
      </c>
      <c r="U1161" s="3">
        <v>45820</v>
      </c>
      <c r="V1161" s="2">
        <v>0</v>
      </c>
      <c r="W1161" t="s">
        <v>44</v>
      </c>
      <c r="X1161" t="s">
        <v>44</v>
      </c>
      <c r="Y1161" t="s">
        <v>8530</v>
      </c>
      <c r="Z1161" t="s">
        <v>8531</v>
      </c>
      <c r="AA1161" t="s">
        <v>4529</v>
      </c>
      <c r="AB1161" t="s">
        <v>4530</v>
      </c>
      <c r="AC1161" t="s">
        <v>89</v>
      </c>
      <c r="AD1161" t="str">
        <f t="shared" si="18"/>
        <v>10-60</v>
      </c>
      <c r="AE1161" t="str">
        <f>VLOOKUP(AD1161,'Main_Sub Desc'!C:D,2,)</f>
        <v>LPC from invoicing</v>
      </c>
      <c r="AF1161" t="str">
        <f>VLOOKUP(VALUE(H1161),'Main_Sub Desc'!F:G,2,)</f>
        <v>Wtr Rev Late Payment</v>
      </c>
      <c r="AG1161">
        <f>IFERROR(VLOOKUP(VALUE(I1161),'PC Mapping'!A:F,6,),"")</f>
        <v>10719</v>
      </c>
      <c r="AH1161" s="13" t="str">
        <f>VLOOKUP(AG1161,'PC Mapping'!L:M,2,)</f>
        <v>All Other Water</v>
      </c>
    </row>
    <row r="1162" spans="1:34" x14ac:dyDescent="0.2">
      <c r="A1162" t="s">
        <v>8532</v>
      </c>
      <c r="B1162" t="s">
        <v>8533</v>
      </c>
      <c r="C1162" t="s">
        <v>4519</v>
      </c>
      <c r="D1162" t="s">
        <v>4520</v>
      </c>
      <c r="E1162" s="3">
        <v>45820</v>
      </c>
      <c r="F1162" t="s">
        <v>44</v>
      </c>
      <c r="G1162" t="s">
        <v>3742</v>
      </c>
      <c r="H1162" t="s">
        <v>3722</v>
      </c>
      <c r="I1162" t="s">
        <v>4538</v>
      </c>
      <c r="J1162" t="s">
        <v>4522</v>
      </c>
      <c r="K1162" s="2">
        <v>-5.46</v>
      </c>
      <c r="L1162" t="s">
        <v>44</v>
      </c>
      <c r="M1162" s="2">
        <v>-5.46</v>
      </c>
      <c r="N1162" t="s">
        <v>4523</v>
      </c>
      <c r="O1162" t="s">
        <v>4524</v>
      </c>
      <c r="P1162" t="s">
        <v>5460</v>
      </c>
      <c r="Q1162" t="s">
        <v>8534</v>
      </c>
      <c r="R1162" t="s">
        <v>44</v>
      </c>
      <c r="S1162" t="s">
        <v>4527</v>
      </c>
      <c r="T1162" s="3">
        <v>45820</v>
      </c>
      <c r="U1162" s="3">
        <v>45821</v>
      </c>
      <c r="V1162" s="2">
        <v>0</v>
      </c>
      <c r="W1162" t="s">
        <v>44</v>
      </c>
      <c r="X1162" t="s">
        <v>44</v>
      </c>
      <c r="Y1162" t="s">
        <v>8535</v>
      </c>
      <c r="Z1162" t="s">
        <v>1179</v>
      </c>
      <c r="AA1162" t="s">
        <v>4529</v>
      </c>
      <c r="AB1162" t="s">
        <v>4530</v>
      </c>
      <c r="AC1162" t="s">
        <v>89</v>
      </c>
      <c r="AD1162" t="str">
        <f t="shared" si="18"/>
        <v>10-60</v>
      </c>
      <c r="AE1162" t="str">
        <f>VLOOKUP(AD1162,'Main_Sub Desc'!C:D,2,)</f>
        <v>LPC from invoicing</v>
      </c>
      <c r="AF1162" t="str">
        <f>VLOOKUP(VALUE(H1162),'Main_Sub Desc'!F:G,2,)</f>
        <v>Wtr Rev Late Payment</v>
      </c>
      <c r="AG1162">
        <f>IFERROR(VLOOKUP(VALUE(I1162),'PC Mapping'!A:F,6,),"")</f>
        <v>10469</v>
      </c>
      <c r="AH1162" s="13" t="str">
        <f>VLOOKUP(AG1162,'PC Mapping'!L:M,2,)</f>
        <v>Bolivar Water</v>
      </c>
    </row>
    <row r="1163" spans="1:34" x14ac:dyDescent="0.2">
      <c r="A1163" t="s">
        <v>8532</v>
      </c>
      <c r="B1163" t="s">
        <v>8533</v>
      </c>
      <c r="C1163" t="s">
        <v>4519</v>
      </c>
      <c r="D1163" t="s">
        <v>4520</v>
      </c>
      <c r="E1163" s="3">
        <v>45820</v>
      </c>
      <c r="F1163" t="s">
        <v>44</v>
      </c>
      <c r="G1163" t="s">
        <v>3742</v>
      </c>
      <c r="H1163" t="s">
        <v>3716</v>
      </c>
      <c r="I1163" t="s">
        <v>4534</v>
      </c>
      <c r="J1163" t="s">
        <v>4522</v>
      </c>
      <c r="K1163" s="2">
        <v>-8.73</v>
      </c>
      <c r="L1163" t="s">
        <v>44</v>
      </c>
      <c r="M1163" s="2">
        <v>-8.73</v>
      </c>
      <c r="N1163" t="s">
        <v>4523</v>
      </c>
      <c r="O1163" t="s">
        <v>4524</v>
      </c>
      <c r="P1163" t="s">
        <v>5460</v>
      </c>
      <c r="Q1163" t="s">
        <v>8536</v>
      </c>
      <c r="R1163" t="s">
        <v>44</v>
      </c>
      <c r="S1163" t="s">
        <v>4527</v>
      </c>
      <c r="T1163" s="3">
        <v>45820</v>
      </c>
      <c r="U1163" s="3">
        <v>45821</v>
      </c>
      <c r="V1163" s="2">
        <v>0</v>
      </c>
      <c r="W1163" t="s">
        <v>44</v>
      </c>
      <c r="X1163" t="s">
        <v>44</v>
      </c>
      <c r="Y1163" t="s">
        <v>8537</v>
      </c>
      <c r="Z1163" t="s">
        <v>1179</v>
      </c>
      <c r="AA1163" t="s">
        <v>4529</v>
      </c>
      <c r="AB1163" t="s">
        <v>4530</v>
      </c>
      <c r="AC1163" t="s">
        <v>89</v>
      </c>
      <c r="AD1163" t="str">
        <f t="shared" si="18"/>
        <v>10-60</v>
      </c>
      <c r="AE1163" t="str">
        <f>VLOOKUP(AD1163,'Main_Sub Desc'!C:D,2,)</f>
        <v>LPC from invoicing</v>
      </c>
      <c r="AF1163" t="str">
        <f>VLOOKUP(VALUE(H1163),'Main_Sub Desc'!F:G,2,)</f>
        <v>Wst Rev Late Payment</v>
      </c>
      <c r="AG1163">
        <f>IFERROR(VLOOKUP(VALUE(I1163),'PC Mapping'!A:F,6,),"")</f>
        <v>10514</v>
      </c>
      <c r="AH1163" s="13" t="str">
        <f>VLOOKUP(AG1163,'PC Mapping'!L:M,2,)</f>
        <v>Bolivar Sewer</v>
      </c>
    </row>
    <row r="1164" spans="1:34" x14ac:dyDescent="0.2">
      <c r="A1164" t="s">
        <v>8538</v>
      </c>
      <c r="B1164" t="s">
        <v>8533</v>
      </c>
      <c r="C1164" t="s">
        <v>4519</v>
      </c>
      <c r="D1164" t="s">
        <v>4520</v>
      </c>
      <c r="E1164" s="3">
        <v>45820</v>
      </c>
      <c r="F1164" t="s">
        <v>44</v>
      </c>
      <c r="G1164" t="s">
        <v>3742</v>
      </c>
      <c r="H1164" t="s">
        <v>3722</v>
      </c>
      <c r="I1164" t="s">
        <v>3752</v>
      </c>
      <c r="J1164" t="s">
        <v>4522</v>
      </c>
      <c r="K1164" s="2">
        <v>-5</v>
      </c>
      <c r="L1164" t="s">
        <v>44</v>
      </c>
      <c r="M1164" s="2">
        <v>-5</v>
      </c>
      <c r="N1164" t="s">
        <v>4523</v>
      </c>
      <c r="O1164" t="s">
        <v>4524</v>
      </c>
      <c r="P1164" t="s">
        <v>8539</v>
      </c>
      <c r="Q1164" t="s">
        <v>8540</v>
      </c>
      <c r="R1164" t="s">
        <v>44</v>
      </c>
      <c r="S1164" t="s">
        <v>4527</v>
      </c>
      <c r="T1164" s="3">
        <v>45820</v>
      </c>
      <c r="U1164" s="3">
        <v>45821</v>
      </c>
      <c r="V1164" s="2">
        <v>0</v>
      </c>
      <c r="W1164" t="s">
        <v>44</v>
      </c>
      <c r="X1164" t="s">
        <v>44</v>
      </c>
      <c r="Y1164" t="s">
        <v>8541</v>
      </c>
      <c r="Z1164" t="s">
        <v>2259</v>
      </c>
      <c r="AA1164" t="s">
        <v>4529</v>
      </c>
      <c r="AB1164" t="s">
        <v>4530</v>
      </c>
      <c r="AC1164" t="s">
        <v>99</v>
      </c>
      <c r="AD1164" t="str">
        <f t="shared" si="18"/>
        <v>10-60</v>
      </c>
      <c r="AE1164" t="str">
        <f>VLOOKUP(AD1164,'Main_Sub Desc'!C:D,2,)</f>
        <v>LPC from invoicing</v>
      </c>
      <c r="AF1164" t="str">
        <f>VLOOKUP(VALUE(H1164),'Main_Sub Desc'!F:G,2,)</f>
        <v>Wtr Rev Late Payment</v>
      </c>
      <c r="AG1164">
        <f>IFERROR(VLOOKUP(VALUE(I1164),'PC Mapping'!A:F,6,),"")</f>
        <v>10719</v>
      </c>
      <c r="AH1164" s="13" t="str">
        <f>VLOOKUP(AG1164,'PC Mapping'!L:M,2,)</f>
        <v>All Other Water</v>
      </c>
    </row>
    <row r="1165" spans="1:34" x14ac:dyDescent="0.2">
      <c r="A1165" t="s">
        <v>8542</v>
      </c>
      <c r="B1165" t="s">
        <v>8543</v>
      </c>
      <c r="C1165" t="s">
        <v>4519</v>
      </c>
      <c r="D1165" t="s">
        <v>4520</v>
      </c>
      <c r="E1165" s="3">
        <v>45824</v>
      </c>
      <c r="F1165" t="s">
        <v>44</v>
      </c>
      <c r="G1165" t="s">
        <v>3742</v>
      </c>
      <c r="H1165" t="s">
        <v>3722</v>
      </c>
      <c r="I1165" t="s">
        <v>4538</v>
      </c>
      <c r="J1165" t="s">
        <v>4522</v>
      </c>
      <c r="K1165" s="2">
        <v>-5</v>
      </c>
      <c r="L1165" t="s">
        <v>44</v>
      </c>
      <c r="M1165" s="2">
        <v>-5</v>
      </c>
      <c r="N1165" t="s">
        <v>4523</v>
      </c>
      <c r="O1165" t="s">
        <v>4524</v>
      </c>
      <c r="P1165" t="s">
        <v>8544</v>
      </c>
      <c r="Q1165" t="s">
        <v>8545</v>
      </c>
      <c r="R1165" t="s">
        <v>44</v>
      </c>
      <c r="S1165" t="s">
        <v>4527</v>
      </c>
      <c r="T1165" s="3">
        <v>45824</v>
      </c>
      <c r="U1165" s="3">
        <v>45825</v>
      </c>
      <c r="V1165" s="2">
        <v>0</v>
      </c>
      <c r="W1165" t="s">
        <v>44</v>
      </c>
      <c r="X1165" t="s">
        <v>44</v>
      </c>
      <c r="Y1165" t="s">
        <v>8546</v>
      </c>
      <c r="Z1165" t="s">
        <v>8547</v>
      </c>
      <c r="AA1165" t="s">
        <v>4529</v>
      </c>
      <c r="AB1165" t="s">
        <v>4530</v>
      </c>
      <c r="AC1165" t="s">
        <v>89</v>
      </c>
      <c r="AD1165" t="str">
        <f t="shared" si="18"/>
        <v>10-60</v>
      </c>
      <c r="AE1165" t="str">
        <f>VLOOKUP(AD1165,'Main_Sub Desc'!C:D,2,)</f>
        <v>LPC from invoicing</v>
      </c>
      <c r="AF1165" t="str">
        <f>VLOOKUP(VALUE(H1165),'Main_Sub Desc'!F:G,2,)</f>
        <v>Wtr Rev Late Payment</v>
      </c>
      <c r="AG1165">
        <f>IFERROR(VLOOKUP(VALUE(I1165),'PC Mapping'!A:F,6,),"")</f>
        <v>10469</v>
      </c>
      <c r="AH1165" s="13" t="str">
        <f>VLOOKUP(AG1165,'PC Mapping'!L:M,2,)</f>
        <v>Bolivar Water</v>
      </c>
    </row>
    <row r="1166" spans="1:34" x14ac:dyDescent="0.2">
      <c r="A1166" t="s">
        <v>8542</v>
      </c>
      <c r="B1166" t="s">
        <v>8543</v>
      </c>
      <c r="C1166" t="s">
        <v>4519</v>
      </c>
      <c r="D1166" t="s">
        <v>4520</v>
      </c>
      <c r="E1166" s="3">
        <v>45824</v>
      </c>
      <c r="F1166" t="s">
        <v>44</v>
      </c>
      <c r="G1166" t="s">
        <v>3742</v>
      </c>
      <c r="H1166" t="s">
        <v>3716</v>
      </c>
      <c r="I1166" t="s">
        <v>4534</v>
      </c>
      <c r="J1166" t="s">
        <v>4522</v>
      </c>
      <c r="K1166" s="2">
        <v>-5</v>
      </c>
      <c r="L1166" t="s">
        <v>44</v>
      </c>
      <c r="M1166" s="2">
        <v>-5</v>
      </c>
      <c r="N1166" t="s">
        <v>4523</v>
      </c>
      <c r="O1166" t="s">
        <v>4524</v>
      </c>
      <c r="P1166" t="s">
        <v>8544</v>
      </c>
      <c r="Q1166" t="s">
        <v>8548</v>
      </c>
      <c r="R1166" t="s">
        <v>44</v>
      </c>
      <c r="S1166" t="s">
        <v>4527</v>
      </c>
      <c r="T1166" s="3">
        <v>45824</v>
      </c>
      <c r="U1166" s="3">
        <v>45825</v>
      </c>
      <c r="V1166" s="2">
        <v>0</v>
      </c>
      <c r="W1166" t="s">
        <v>44</v>
      </c>
      <c r="X1166" t="s">
        <v>44</v>
      </c>
      <c r="Y1166" t="s">
        <v>8549</v>
      </c>
      <c r="Z1166" t="s">
        <v>8547</v>
      </c>
      <c r="AA1166" t="s">
        <v>4529</v>
      </c>
      <c r="AB1166" t="s">
        <v>4530</v>
      </c>
      <c r="AC1166" t="s">
        <v>89</v>
      </c>
      <c r="AD1166" t="str">
        <f t="shared" si="18"/>
        <v>10-60</v>
      </c>
      <c r="AE1166" t="str">
        <f>VLOOKUP(AD1166,'Main_Sub Desc'!C:D,2,)</f>
        <v>LPC from invoicing</v>
      </c>
      <c r="AF1166" t="str">
        <f>VLOOKUP(VALUE(H1166),'Main_Sub Desc'!F:G,2,)</f>
        <v>Wst Rev Late Payment</v>
      </c>
      <c r="AG1166">
        <f>IFERROR(VLOOKUP(VALUE(I1166),'PC Mapping'!A:F,6,),"")</f>
        <v>10514</v>
      </c>
      <c r="AH1166" s="13" t="str">
        <f>VLOOKUP(AG1166,'PC Mapping'!L:M,2,)</f>
        <v>Bolivar Sewer</v>
      </c>
    </row>
    <row r="1167" spans="1:34" x14ac:dyDescent="0.2">
      <c r="A1167" t="s">
        <v>8550</v>
      </c>
      <c r="B1167" t="s">
        <v>8551</v>
      </c>
      <c r="C1167" t="s">
        <v>4519</v>
      </c>
      <c r="D1167" t="s">
        <v>4520</v>
      </c>
      <c r="E1167" s="3">
        <v>45825</v>
      </c>
      <c r="F1167" t="s">
        <v>44</v>
      </c>
      <c r="G1167" t="s">
        <v>3742</v>
      </c>
      <c r="H1167" t="s">
        <v>3716</v>
      </c>
      <c r="I1167" t="s">
        <v>4708</v>
      </c>
      <c r="J1167" t="s">
        <v>4522</v>
      </c>
      <c r="K1167" s="2">
        <v>-5</v>
      </c>
      <c r="L1167" t="s">
        <v>44</v>
      </c>
      <c r="M1167" s="2">
        <v>-5</v>
      </c>
      <c r="N1167" t="s">
        <v>4523</v>
      </c>
      <c r="O1167" t="s">
        <v>4524</v>
      </c>
      <c r="P1167" t="s">
        <v>8552</v>
      </c>
      <c r="Q1167" t="s">
        <v>8553</v>
      </c>
      <c r="R1167" t="s">
        <v>44</v>
      </c>
      <c r="S1167" t="s">
        <v>4527</v>
      </c>
      <c r="T1167" s="3">
        <v>45825</v>
      </c>
      <c r="U1167" s="3">
        <v>45826</v>
      </c>
      <c r="V1167" s="2">
        <v>0</v>
      </c>
      <c r="W1167" t="s">
        <v>44</v>
      </c>
      <c r="X1167" t="s">
        <v>44</v>
      </c>
      <c r="Y1167" t="s">
        <v>8554</v>
      </c>
      <c r="Z1167" t="s">
        <v>8555</v>
      </c>
      <c r="AA1167" t="s">
        <v>4529</v>
      </c>
      <c r="AB1167" t="s">
        <v>4530</v>
      </c>
      <c r="AC1167" t="s">
        <v>89</v>
      </c>
      <c r="AD1167" t="str">
        <f t="shared" si="18"/>
        <v>10-60</v>
      </c>
      <c r="AE1167" t="str">
        <f>VLOOKUP(AD1167,'Main_Sub Desc'!C:D,2,)</f>
        <v>LPC from invoicing</v>
      </c>
      <c r="AF1167" t="str">
        <f>VLOOKUP(VALUE(H1167),'Main_Sub Desc'!F:G,2,)</f>
        <v>Wst Rev Late Payment</v>
      </c>
      <c r="AG1167">
        <f>IFERROR(VLOOKUP(VALUE(I1167),'PC Mapping'!A:F,6,),"")</f>
        <v>10720</v>
      </c>
      <c r="AH1167" s="13" t="str">
        <f>VLOOKUP(AG1167,'PC Mapping'!L:M,2,)</f>
        <v>All Other Sewer</v>
      </c>
    </row>
    <row r="1168" spans="1:34" x14ac:dyDescent="0.2">
      <c r="A1168" t="s">
        <v>8556</v>
      </c>
      <c r="B1168" t="s">
        <v>8551</v>
      </c>
      <c r="C1168" t="s">
        <v>4519</v>
      </c>
      <c r="D1168" t="s">
        <v>4520</v>
      </c>
      <c r="E1168" s="3">
        <v>45825</v>
      </c>
      <c r="F1168" t="s">
        <v>44</v>
      </c>
      <c r="G1168" t="s">
        <v>3742</v>
      </c>
      <c r="H1168" t="s">
        <v>3722</v>
      </c>
      <c r="I1168" t="s">
        <v>3752</v>
      </c>
      <c r="J1168" t="s">
        <v>4522</v>
      </c>
      <c r="K1168" s="2">
        <v>-5</v>
      </c>
      <c r="L1168" t="s">
        <v>44</v>
      </c>
      <c r="M1168" s="2">
        <v>-5</v>
      </c>
      <c r="N1168" t="s">
        <v>4523</v>
      </c>
      <c r="O1168" t="s">
        <v>4524</v>
      </c>
      <c r="P1168" t="s">
        <v>8557</v>
      </c>
      <c r="Q1168" t="s">
        <v>8558</v>
      </c>
      <c r="R1168" t="s">
        <v>44</v>
      </c>
      <c r="S1168" t="s">
        <v>4527</v>
      </c>
      <c r="T1168" s="3">
        <v>45825</v>
      </c>
      <c r="U1168" s="3">
        <v>45826</v>
      </c>
      <c r="V1168" s="2">
        <v>0</v>
      </c>
      <c r="W1168" t="s">
        <v>44</v>
      </c>
      <c r="X1168" t="s">
        <v>44</v>
      </c>
      <c r="Y1168" t="s">
        <v>8559</v>
      </c>
      <c r="Z1168" t="s">
        <v>2785</v>
      </c>
      <c r="AA1168" t="s">
        <v>4529</v>
      </c>
      <c r="AB1168" t="s">
        <v>4530</v>
      </c>
      <c r="AC1168" t="s">
        <v>89</v>
      </c>
      <c r="AD1168" t="str">
        <f t="shared" si="18"/>
        <v>10-60</v>
      </c>
      <c r="AE1168" t="str">
        <f>VLOOKUP(AD1168,'Main_Sub Desc'!C:D,2,)</f>
        <v>LPC from invoicing</v>
      </c>
      <c r="AF1168" t="str">
        <f>VLOOKUP(VALUE(H1168),'Main_Sub Desc'!F:G,2,)</f>
        <v>Wtr Rev Late Payment</v>
      </c>
      <c r="AG1168">
        <f>IFERROR(VLOOKUP(VALUE(I1168),'PC Mapping'!A:F,6,),"")</f>
        <v>10719</v>
      </c>
      <c r="AH1168" s="13" t="str">
        <f>VLOOKUP(AG1168,'PC Mapping'!L:M,2,)</f>
        <v>All Other Water</v>
      </c>
    </row>
    <row r="1169" spans="1:34" x14ac:dyDescent="0.2">
      <c r="A1169" t="s">
        <v>8560</v>
      </c>
      <c r="B1169" t="s">
        <v>8551</v>
      </c>
      <c r="C1169" t="s">
        <v>4519</v>
      </c>
      <c r="D1169" t="s">
        <v>4520</v>
      </c>
      <c r="E1169" s="3">
        <v>45825</v>
      </c>
      <c r="F1169" t="s">
        <v>44</v>
      </c>
      <c r="G1169" t="s">
        <v>3742</v>
      </c>
      <c r="H1169" t="s">
        <v>3716</v>
      </c>
      <c r="I1169" t="s">
        <v>4534</v>
      </c>
      <c r="J1169" t="s">
        <v>4522</v>
      </c>
      <c r="K1169" s="2">
        <v>-5</v>
      </c>
      <c r="L1169" t="s">
        <v>44</v>
      </c>
      <c r="M1169" s="2">
        <v>-5</v>
      </c>
      <c r="N1169" t="s">
        <v>4523</v>
      </c>
      <c r="O1169" t="s">
        <v>4524</v>
      </c>
      <c r="P1169" t="s">
        <v>8561</v>
      </c>
      <c r="Q1169" t="s">
        <v>8562</v>
      </c>
      <c r="R1169" t="s">
        <v>44</v>
      </c>
      <c r="S1169" t="s">
        <v>4527</v>
      </c>
      <c r="T1169" s="3">
        <v>45825</v>
      </c>
      <c r="U1169" s="3">
        <v>45826</v>
      </c>
      <c r="V1169" s="2">
        <v>0</v>
      </c>
      <c r="W1169" t="s">
        <v>44</v>
      </c>
      <c r="X1169" t="s">
        <v>44</v>
      </c>
      <c r="Y1169" t="s">
        <v>8563</v>
      </c>
      <c r="Z1169" t="s">
        <v>8564</v>
      </c>
      <c r="AA1169" t="s">
        <v>4529</v>
      </c>
      <c r="AB1169" t="s">
        <v>4530</v>
      </c>
      <c r="AC1169" t="s">
        <v>89</v>
      </c>
      <c r="AD1169" t="str">
        <f t="shared" si="18"/>
        <v>10-60</v>
      </c>
      <c r="AE1169" t="str">
        <f>VLOOKUP(AD1169,'Main_Sub Desc'!C:D,2,)</f>
        <v>LPC from invoicing</v>
      </c>
      <c r="AF1169" t="str">
        <f>VLOOKUP(VALUE(H1169),'Main_Sub Desc'!F:G,2,)</f>
        <v>Wst Rev Late Payment</v>
      </c>
      <c r="AG1169">
        <f>IFERROR(VLOOKUP(VALUE(I1169),'PC Mapping'!A:F,6,),"")</f>
        <v>10514</v>
      </c>
      <c r="AH1169" s="13" t="str">
        <f>VLOOKUP(AG1169,'PC Mapping'!L:M,2,)</f>
        <v>Bolivar Sewer</v>
      </c>
    </row>
    <row r="1170" spans="1:34" x14ac:dyDescent="0.2">
      <c r="A1170" t="s">
        <v>8560</v>
      </c>
      <c r="B1170" t="s">
        <v>8551</v>
      </c>
      <c r="C1170" t="s">
        <v>4519</v>
      </c>
      <c r="D1170" t="s">
        <v>4520</v>
      </c>
      <c r="E1170" s="3">
        <v>45825</v>
      </c>
      <c r="F1170" t="s">
        <v>44</v>
      </c>
      <c r="G1170" t="s">
        <v>3742</v>
      </c>
      <c r="H1170" t="s">
        <v>3722</v>
      </c>
      <c r="I1170" t="s">
        <v>4538</v>
      </c>
      <c r="J1170" t="s">
        <v>4522</v>
      </c>
      <c r="K1170" s="2">
        <v>-5</v>
      </c>
      <c r="L1170" t="s">
        <v>44</v>
      </c>
      <c r="M1170" s="2">
        <v>-5</v>
      </c>
      <c r="N1170" t="s">
        <v>4523</v>
      </c>
      <c r="O1170" t="s">
        <v>4524</v>
      </c>
      <c r="P1170" t="s">
        <v>8561</v>
      </c>
      <c r="Q1170" t="s">
        <v>8565</v>
      </c>
      <c r="R1170" t="s">
        <v>44</v>
      </c>
      <c r="S1170" t="s">
        <v>4527</v>
      </c>
      <c r="T1170" s="3">
        <v>45825</v>
      </c>
      <c r="U1170" s="3">
        <v>45826</v>
      </c>
      <c r="V1170" s="2">
        <v>0</v>
      </c>
      <c r="W1170" t="s">
        <v>44</v>
      </c>
      <c r="X1170" t="s">
        <v>44</v>
      </c>
      <c r="Y1170" t="s">
        <v>8566</v>
      </c>
      <c r="Z1170" t="s">
        <v>8564</v>
      </c>
      <c r="AA1170" t="s">
        <v>4529</v>
      </c>
      <c r="AB1170" t="s">
        <v>4530</v>
      </c>
      <c r="AC1170" t="s">
        <v>89</v>
      </c>
      <c r="AD1170" t="str">
        <f t="shared" si="18"/>
        <v>10-60</v>
      </c>
      <c r="AE1170" t="str">
        <f>VLOOKUP(AD1170,'Main_Sub Desc'!C:D,2,)</f>
        <v>LPC from invoicing</v>
      </c>
      <c r="AF1170" t="str">
        <f>VLOOKUP(VALUE(H1170),'Main_Sub Desc'!F:G,2,)</f>
        <v>Wtr Rev Late Payment</v>
      </c>
      <c r="AG1170">
        <f>IFERROR(VLOOKUP(VALUE(I1170),'PC Mapping'!A:F,6,),"")</f>
        <v>10469</v>
      </c>
      <c r="AH1170" s="13" t="str">
        <f>VLOOKUP(AG1170,'PC Mapping'!L:M,2,)</f>
        <v>Bolivar Water</v>
      </c>
    </row>
    <row r="1171" spans="1:34" x14ac:dyDescent="0.2">
      <c r="A1171" t="s">
        <v>8567</v>
      </c>
      <c r="B1171" t="s">
        <v>8551</v>
      </c>
      <c r="C1171" t="s">
        <v>4519</v>
      </c>
      <c r="D1171" t="s">
        <v>4520</v>
      </c>
      <c r="E1171" s="3">
        <v>45825</v>
      </c>
      <c r="F1171" t="s">
        <v>44</v>
      </c>
      <c r="G1171" t="s">
        <v>3742</v>
      </c>
      <c r="H1171" t="s">
        <v>3722</v>
      </c>
      <c r="I1171" t="s">
        <v>4538</v>
      </c>
      <c r="J1171" t="s">
        <v>4522</v>
      </c>
      <c r="K1171" s="2">
        <v>-5</v>
      </c>
      <c r="L1171" t="s">
        <v>44</v>
      </c>
      <c r="M1171" s="2">
        <v>-5</v>
      </c>
      <c r="N1171" t="s">
        <v>4523</v>
      </c>
      <c r="O1171" t="s">
        <v>4524</v>
      </c>
      <c r="P1171" t="s">
        <v>8568</v>
      </c>
      <c r="Q1171" t="s">
        <v>8569</v>
      </c>
      <c r="R1171" t="s">
        <v>44</v>
      </c>
      <c r="S1171" t="s">
        <v>4527</v>
      </c>
      <c r="T1171" s="3">
        <v>45825</v>
      </c>
      <c r="U1171" s="3">
        <v>45826</v>
      </c>
      <c r="V1171" s="2">
        <v>0</v>
      </c>
      <c r="W1171" t="s">
        <v>44</v>
      </c>
      <c r="X1171" t="s">
        <v>44</v>
      </c>
      <c r="Y1171" t="s">
        <v>8570</v>
      </c>
      <c r="Z1171" t="s">
        <v>8571</v>
      </c>
      <c r="AA1171" t="s">
        <v>4529</v>
      </c>
      <c r="AB1171" t="s">
        <v>4530</v>
      </c>
      <c r="AC1171" t="s">
        <v>89</v>
      </c>
      <c r="AD1171" t="str">
        <f t="shared" si="18"/>
        <v>10-60</v>
      </c>
      <c r="AE1171" t="str">
        <f>VLOOKUP(AD1171,'Main_Sub Desc'!C:D,2,)</f>
        <v>LPC from invoicing</v>
      </c>
      <c r="AF1171" t="str">
        <f>VLOOKUP(VALUE(H1171),'Main_Sub Desc'!F:G,2,)</f>
        <v>Wtr Rev Late Payment</v>
      </c>
      <c r="AG1171">
        <f>IFERROR(VLOOKUP(VALUE(I1171),'PC Mapping'!A:F,6,),"")</f>
        <v>10469</v>
      </c>
      <c r="AH1171" s="13" t="str">
        <f>VLOOKUP(AG1171,'PC Mapping'!L:M,2,)</f>
        <v>Bolivar Water</v>
      </c>
    </row>
    <row r="1172" spans="1:34" x14ac:dyDescent="0.2">
      <c r="A1172" t="s">
        <v>8567</v>
      </c>
      <c r="B1172" t="s">
        <v>8551</v>
      </c>
      <c r="C1172" t="s">
        <v>4519</v>
      </c>
      <c r="D1172" t="s">
        <v>4520</v>
      </c>
      <c r="E1172" s="3">
        <v>45825</v>
      </c>
      <c r="F1172" t="s">
        <v>44</v>
      </c>
      <c r="G1172" t="s">
        <v>3742</v>
      </c>
      <c r="H1172" t="s">
        <v>3716</v>
      </c>
      <c r="I1172" t="s">
        <v>4534</v>
      </c>
      <c r="J1172" t="s">
        <v>4522</v>
      </c>
      <c r="K1172" s="2">
        <v>-5</v>
      </c>
      <c r="L1172" t="s">
        <v>44</v>
      </c>
      <c r="M1172" s="2">
        <v>-5</v>
      </c>
      <c r="N1172" t="s">
        <v>4523</v>
      </c>
      <c r="O1172" t="s">
        <v>4524</v>
      </c>
      <c r="P1172" t="s">
        <v>8568</v>
      </c>
      <c r="Q1172" t="s">
        <v>8572</v>
      </c>
      <c r="R1172" t="s">
        <v>44</v>
      </c>
      <c r="S1172" t="s">
        <v>4527</v>
      </c>
      <c r="T1172" s="3">
        <v>45825</v>
      </c>
      <c r="U1172" s="3">
        <v>45826</v>
      </c>
      <c r="V1172" s="2">
        <v>0</v>
      </c>
      <c r="W1172" t="s">
        <v>44</v>
      </c>
      <c r="X1172" t="s">
        <v>44</v>
      </c>
      <c r="Y1172" t="s">
        <v>8573</v>
      </c>
      <c r="Z1172" t="s">
        <v>8571</v>
      </c>
      <c r="AA1172" t="s">
        <v>4529</v>
      </c>
      <c r="AB1172" t="s">
        <v>4530</v>
      </c>
      <c r="AC1172" t="s">
        <v>89</v>
      </c>
      <c r="AD1172" t="str">
        <f t="shared" si="18"/>
        <v>10-60</v>
      </c>
      <c r="AE1172" t="str">
        <f>VLOOKUP(AD1172,'Main_Sub Desc'!C:D,2,)</f>
        <v>LPC from invoicing</v>
      </c>
      <c r="AF1172" t="str">
        <f>VLOOKUP(VALUE(H1172),'Main_Sub Desc'!F:G,2,)</f>
        <v>Wst Rev Late Payment</v>
      </c>
      <c r="AG1172">
        <f>IFERROR(VLOOKUP(VALUE(I1172),'PC Mapping'!A:F,6,),"")</f>
        <v>10514</v>
      </c>
      <c r="AH1172" s="13" t="str">
        <f>VLOOKUP(AG1172,'PC Mapping'!L:M,2,)</f>
        <v>Bolivar Sewer</v>
      </c>
    </row>
    <row r="1173" spans="1:34" x14ac:dyDescent="0.2">
      <c r="A1173" t="s">
        <v>8574</v>
      </c>
      <c r="B1173" t="s">
        <v>8575</v>
      </c>
      <c r="C1173" t="s">
        <v>4519</v>
      </c>
      <c r="D1173" t="s">
        <v>4520</v>
      </c>
      <c r="E1173" s="3">
        <v>45826</v>
      </c>
      <c r="F1173" t="s">
        <v>44</v>
      </c>
      <c r="G1173" t="s">
        <v>3742</v>
      </c>
      <c r="H1173" t="s">
        <v>3722</v>
      </c>
      <c r="I1173" t="s">
        <v>3752</v>
      </c>
      <c r="J1173" t="s">
        <v>4522</v>
      </c>
      <c r="K1173" s="2">
        <v>-14.97</v>
      </c>
      <c r="L1173" t="s">
        <v>44</v>
      </c>
      <c r="M1173" s="2">
        <v>-14.97</v>
      </c>
      <c r="N1173" t="s">
        <v>4523</v>
      </c>
      <c r="O1173" t="s">
        <v>4524</v>
      </c>
      <c r="P1173" t="s">
        <v>8576</v>
      </c>
      <c r="Q1173" t="s">
        <v>8577</v>
      </c>
      <c r="R1173" t="s">
        <v>44</v>
      </c>
      <c r="S1173" t="s">
        <v>4527</v>
      </c>
      <c r="T1173" s="3">
        <v>45826</v>
      </c>
      <c r="U1173" s="3">
        <v>45827</v>
      </c>
      <c r="V1173" s="2">
        <v>0</v>
      </c>
      <c r="W1173" t="s">
        <v>44</v>
      </c>
      <c r="X1173" t="s">
        <v>44</v>
      </c>
      <c r="Y1173" t="s">
        <v>8578</v>
      </c>
      <c r="Z1173" t="s">
        <v>2771</v>
      </c>
      <c r="AA1173" t="s">
        <v>4529</v>
      </c>
      <c r="AB1173" t="s">
        <v>4530</v>
      </c>
      <c r="AC1173" t="s">
        <v>89</v>
      </c>
      <c r="AD1173" t="str">
        <f t="shared" si="18"/>
        <v>10-60</v>
      </c>
      <c r="AE1173" t="str">
        <f>VLOOKUP(AD1173,'Main_Sub Desc'!C:D,2,)</f>
        <v>LPC from invoicing</v>
      </c>
      <c r="AF1173" t="str">
        <f>VLOOKUP(VALUE(H1173),'Main_Sub Desc'!F:G,2,)</f>
        <v>Wtr Rev Late Payment</v>
      </c>
      <c r="AG1173">
        <f>IFERROR(VLOOKUP(VALUE(I1173),'PC Mapping'!A:F,6,),"")</f>
        <v>10719</v>
      </c>
      <c r="AH1173" s="13" t="str">
        <f>VLOOKUP(AG1173,'PC Mapping'!L:M,2,)</f>
        <v>All Other Water</v>
      </c>
    </row>
    <row r="1174" spans="1:34" x14ac:dyDescent="0.2">
      <c r="A1174" t="s">
        <v>8579</v>
      </c>
      <c r="B1174" t="s">
        <v>8575</v>
      </c>
      <c r="C1174" t="s">
        <v>4519</v>
      </c>
      <c r="D1174" t="s">
        <v>4520</v>
      </c>
      <c r="E1174" s="3">
        <v>45826</v>
      </c>
      <c r="F1174" t="s">
        <v>44</v>
      </c>
      <c r="G1174" t="s">
        <v>3742</v>
      </c>
      <c r="H1174" t="s">
        <v>3716</v>
      </c>
      <c r="I1174" t="s">
        <v>4534</v>
      </c>
      <c r="J1174" t="s">
        <v>4522</v>
      </c>
      <c r="K1174" s="2">
        <v>-5</v>
      </c>
      <c r="L1174" t="s">
        <v>44</v>
      </c>
      <c r="M1174" s="2">
        <v>-5</v>
      </c>
      <c r="N1174" t="s">
        <v>4523</v>
      </c>
      <c r="O1174" t="s">
        <v>4524</v>
      </c>
      <c r="P1174" t="s">
        <v>7935</v>
      </c>
      <c r="Q1174" t="s">
        <v>8580</v>
      </c>
      <c r="R1174" t="s">
        <v>44</v>
      </c>
      <c r="S1174" t="s">
        <v>4527</v>
      </c>
      <c r="T1174" s="3">
        <v>45826</v>
      </c>
      <c r="U1174" s="3">
        <v>45827</v>
      </c>
      <c r="V1174" s="2">
        <v>0</v>
      </c>
      <c r="W1174" t="s">
        <v>44</v>
      </c>
      <c r="X1174" t="s">
        <v>44</v>
      </c>
      <c r="Y1174" t="s">
        <v>8581</v>
      </c>
      <c r="Z1174" t="s">
        <v>380</v>
      </c>
      <c r="AA1174" t="s">
        <v>4529</v>
      </c>
      <c r="AB1174" t="s">
        <v>4530</v>
      </c>
      <c r="AC1174" t="s">
        <v>89</v>
      </c>
      <c r="AD1174" t="str">
        <f t="shared" si="18"/>
        <v>10-60</v>
      </c>
      <c r="AE1174" t="str">
        <f>VLOOKUP(AD1174,'Main_Sub Desc'!C:D,2,)</f>
        <v>LPC from invoicing</v>
      </c>
      <c r="AF1174" t="str">
        <f>VLOOKUP(VALUE(H1174),'Main_Sub Desc'!F:G,2,)</f>
        <v>Wst Rev Late Payment</v>
      </c>
      <c r="AG1174">
        <f>IFERROR(VLOOKUP(VALUE(I1174),'PC Mapping'!A:F,6,),"")</f>
        <v>10514</v>
      </c>
      <c r="AH1174" s="13" t="str">
        <f>VLOOKUP(AG1174,'PC Mapping'!L:M,2,)</f>
        <v>Bolivar Sewer</v>
      </c>
    </row>
    <row r="1175" spans="1:34" x14ac:dyDescent="0.2">
      <c r="A1175" t="s">
        <v>8579</v>
      </c>
      <c r="B1175" t="s">
        <v>8575</v>
      </c>
      <c r="C1175" t="s">
        <v>4519</v>
      </c>
      <c r="D1175" t="s">
        <v>4520</v>
      </c>
      <c r="E1175" s="3">
        <v>45826</v>
      </c>
      <c r="F1175" t="s">
        <v>44</v>
      </c>
      <c r="G1175" t="s">
        <v>3742</v>
      </c>
      <c r="H1175" t="s">
        <v>3722</v>
      </c>
      <c r="I1175" t="s">
        <v>4538</v>
      </c>
      <c r="J1175" t="s">
        <v>4522</v>
      </c>
      <c r="K1175" s="2">
        <v>-5</v>
      </c>
      <c r="L1175" t="s">
        <v>44</v>
      </c>
      <c r="M1175" s="2">
        <v>-5</v>
      </c>
      <c r="N1175" t="s">
        <v>4523</v>
      </c>
      <c r="O1175" t="s">
        <v>4524</v>
      </c>
      <c r="P1175" t="s">
        <v>7935</v>
      </c>
      <c r="Q1175" t="s">
        <v>8582</v>
      </c>
      <c r="R1175" t="s">
        <v>44</v>
      </c>
      <c r="S1175" t="s">
        <v>4527</v>
      </c>
      <c r="T1175" s="3">
        <v>45826</v>
      </c>
      <c r="U1175" s="3">
        <v>45827</v>
      </c>
      <c r="V1175" s="2">
        <v>0</v>
      </c>
      <c r="W1175" t="s">
        <v>44</v>
      </c>
      <c r="X1175" t="s">
        <v>44</v>
      </c>
      <c r="Y1175" t="s">
        <v>8583</v>
      </c>
      <c r="Z1175" t="s">
        <v>380</v>
      </c>
      <c r="AA1175" t="s">
        <v>4529</v>
      </c>
      <c r="AB1175" t="s">
        <v>4530</v>
      </c>
      <c r="AC1175" t="s">
        <v>89</v>
      </c>
      <c r="AD1175" t="str">
        <f t="shared" si="18"/>
        <v>10-60</v>
      </c>
      <c r="AE1175" t="str">
        <f>VLOOKUP(AD1175,'Main_Sub Desc'!C:D,2,)</f>
        <v>LPC from invoicing</v>
      </c>
      <c r="AF1175" t="str">
        <f>VLOOKUP(VALUE(H1175),'Main_Sub Desc'!F:G,2,)</f>
        <v>Wtr Rev Late Payment</v>
      </c>
      <c r="AG1175">
        <f>IFERROR(VLOOKUP(VALUE(I1175),'PC Mapping'!A:F,6,),"")</f>
        <v>10469</v>
      </c>
      <c r="AH1175" s="13" t="str">
        <f>VLOOKUP(AG1175,'PC Mapping'!L:M,2,)</f>
        <v>Bolivar Water</v>
      </c>
    </row>
    <row r="1176" spans="1:34" x14ac:dyDescent="0.2">
      <c r="A1176" t="s">
        <v>8584</v>
      </c>
      <c r="B1176" t="s">
        <v>8575</v>
      </c>
      <c r="C1176" t="s">
        <v>4519</v>
      </c>
      <c r="D1176" t="s">
        <v>4520</v>
      </c>
      <c r="E1176" s="3">
        <v>45826</v>
      </c>
      <c r="F1176" t="s">
        <v>44</v>
      </c>
      <c r="G1176" t="s">
        <v>3742</v>
      </c>
      <c r="H1176" t="s">
        <v>3722</v>
      </c>
      <c r="I1176" t="s">
        <v>3752</v>
      </c>
      <c r="J1176" t="s">
        <v>4522</v>
      </c>
      <c r="K1176" s="2">
        <v>-5</v>
      </c>
      <c r="L1176" t="s">
        <v>44</v>
      </c>
      <c r="M1176" s="2">
        <v>-5</v>
      </c>
      <c r="N1176" t="s">
        <v>4523</v>
      </c>
      <c r="O1176" t="s">
        <v>4524</v>
      </c>
      <c r="P1176" t="s">
        <v>8585</v>
      </c>
      <c r="Q1176" t="s">
        <v>8586</v>
      </c>
      <c r="R1176" t="s">
        <v>44</v>
      </c>
      <c r="S1176" t="s">
        <v>4527</v>
      </c>
      <c r="T1176" s="3">
        <v>45826</v>
      </c>
      <c r="U1176" s="3">
        <v>45827</v>
      </c>
      <c r="V1176" s="2">
        <v>0</v>
      </c>
      <c r="W1176" t="s">
        <v>44</v>
      </c>
      <c r="X1176" t="s">
        <v>44</v>
      </c>
      <c r="Y1176" t="s">
        <v>8587</v>
      </c>
      <c r="Z1176" t="s">
        <v>2568</v>
      </c>
      <c r="AA1176" t="s">
        <v>4529</v>
      </c>
      <c r="AB1176" t="s">
        <v>4530</v>
      </c>
      <c r="AC1176" t="s">
        <v>89</v>
      </c>
      <c r="AD1176" t="str">
        <f t="shared" si="18"/>
        <v>10-60</v>
      </c>
      <c r="AE1176" t="str">
        <f>VLOOKUP(AD1176,'Main_Sub Desc'!C:D,2,)</f>
        <v>LPC from invoicing</v>
      </c>
      <c r="AF1176" t="str">
        <f>VLOOKUP(VALUE(H1176),'Main_Sub Desc'!F:G,2,)</f>
        <v>Wtr Rev Late Payment</v>
      </c>
      <c r="AG1176">
        <f>IFERROR(VLOOKUP(VALUE(I1176),'PC Mapping'!A:F,6,),"")</f>
        <v>10719</v>
      </c>
      <c r="AH1176" s="13" t="str">
        <f>VLOOKUP(AG1176,'PC Mapping'!L:M,2,)</f>
        <v>All Other Water</v>
      </c>
    </row>
    <row r="1177" spans="1:34" x14ac:dyDescent="0.2">
      <c r="A1177" t="s">
        <v>8588</v>
      </c>
      <c r="B1177" t="s">
        <v>8575</v>
      </c>
      <c r="C1177" t="s">
        <v>4519</v>
      </c>
      <c r="D1177" t="s">
        <v>4520</v>
      </c>
      <c r="E1177" s="3">
        <v>45826</v>
      </c>
      <c r="F1177" t="s">
        <v>44</v>
      </c>
      <c r="G1177" t="s">
        <v>3742</v>
      </c>
      <c r="H1177" t="s">
        <v>3722</v>
      </c>
      <c r="I1177" t="s">
        <v>3752</v>
      </c>
      <c r="J1177" t="s">
        <v>4522</v>
      </c>
      <c r="K1177" s="2">
        <v>-5</v>
      </c>
      <c r="L1177" t="s">
        <v>44</v>
      </c>
      <c r="M1177" s="2">
        <v>-5</v>
      </c>
      <c r="N1177" t="s">
        <v>4523</v>
      </c>
      <c r="O1177" t="s">
        <v>4524</v>
      </c>
      <c r="P1177" t="s">
        <v>8589</v>
      </c>
      <c r="Q1177" t="s">
        <v>8590</v>
      </c>
      <c r="R1177" t="s">
        <v>44</v>
      </c>
      <c r="S1177" t="s">
        <v>4527</v>
      </c>
      <c r="T1177" s="3">
        <v>45826</v>
      </c>
      <c r="U1177" s="3">
        <v>45827</v>
      </c>
      <c r="V1177" s="2">
        <v>0</v>
      </c>
      <c r="W1177" t="s">
        <v>44</v>
      </c>
      <c r="X1177" t="s">
        <v>44</v>
      </c>
      <c r="Y1177" t="s">
        <v>8591</v>
      </c>
      <c r="Z1177" t="s">
        <v>1961</v>
      </c>
      <c r="AA1177" t="s">
        <v>4529</v>
      </c>
      <c r="AB1177" t="s">
        <v>4530</v>
      </c>
      <c r="AC1177" t="s">
        <v>89</v>
      </c>
      <c r="AD1177" t="str">
        <f t="shared" si="18"/>
        <v>10-60</v>
      </c>
      <c r="AE1177" t="str">
        <f>VLOOKUP(AD1177,'Main_Sub Desc'!C:D,2,)</f>
        <v>LPC from invoicing</v>
      </c>
      <c r="AF1177" t="str">
        <f>VLOOKUP(VALUE(H1177),'Main_Sub Desc'!F:G,2,)</f>
        <v>Wtr Rev Late Payment</v>
      </c>
      <c r="AG1177">
        <f>IFERROR(VLOOKUP(VALUE(I1177),'PC Mapping'!A:F,6,),"")</f>
        <v>10719</v>
      </c>
      <c r="AH1177" s="13" t="str">
        <f>VLOOKUP(AG1177,'PC Mapping'!L:M,2,)</f>
        <v>All Other Water</v>
      </c>
    </row>
    <row r="1178" spans="1:34" x14ac:dyDescent="0.2">
      <c r="A1178" t="s">
        <v>8592</v>
      </c>
      <c r="B1178" t="s">
        <v>8575</v>
      </c>
      <c r="C1178" t="s">
        <v>4519</v>
      </c>
      <c r="D1178" t="s">
        <v>4520</v>
      </c>
      <c r="E1178" s="3">
        <v>45826</v>
      </c>
      <c r="F1178" t="s">
        <v>44</v>
      </c>
      <c r="G1178" t="s">
        <v>3742</v>
      </c>
      <c r="H1178" t="s">
        <v>3722</v>
      </c>
      <c r="I1178" t="s">
        <v>3752</v>
      </c>
      <c r="J1178" t="s">
        <v>4522</v>
      </c>
      <c r="K1178" s="2">
        <v>-7.03</v>
      </c>
      <c r="L1178" t="s">
        <v>44</v>
      </c>
      <c r="M1178" s="2">
        <v>-7.03</v>
      </c>
      <c r="N1178" t="s">
        <v>4523</v>
      </c>
      <c r="O1178" t="s">
        <v>4524</v>
      </c>
      <c r="P1178" t="s">
        <v>5783</v>
      </c>
      <c r="Q1178" t="s">
        <v>8593</v>
      </c>
      <c r="R1178" t="s">
        <v>44</v>
      </c>
      <c r="S1178" t="s">
        <v>4527</v>
      </c>
      <c r="T1178" s="3">
        <v>45826</v>
      </c>
      <c r="U1178" s="3">
        <v>45827</v>
      </c>
      <c r="V1178" s="2">
        <v>0</v>
      </c>
      <c r="W1178" t="s">
        <v>44</v>
      </c>
      <c r="X1178" t="s">
        <v>44</v>
      </c>
      <c r="Y1178" t="s">
        <v>8594</v>
      </c>
      <c r="Z1178" t="s">
        <v>8595</v>
      </c>
      <c r="AA1178" t="s">
        <v>4529</v>
      </c>
      <c r="AB1178" t="s">
        <v>4530</v>
      </c>
      <c r="AC1178" t="s">
        <v>89</v>
      </c>
      <c r="AD1178" t="str">
        <f t="shared" si="18"/>
        <v>10-60</v>
      </c>
      <c r="AE1178" t="str">
        <f>VLOOKUP(AD1178,'Main_Sub Desc'!C:D,2,)</f>
        <v>LPC from invoicing</v>
      </c>
      <c r="AF1178" t="str">
        <f>VLOOKUP(VALUE(H1178),'Main_Sub Desc'!F:G,2,)</f>
        <v>Wtr Rev Late Payment</v>
      </c>
      <c r="AG1178">
        <f>IFERROR(VLOOKUP(VALUE(I1178),'PC Mapping'!A:F,6,),"")</f>
        <v>10719</v>
      </c>
      <c r="AH1178" s="13" t="str">
        <f>VLOOKUP(AG1178,'PC Mapping'!L:M,2,)</f>
        <v>All Other Water</v>
      </c>
    </row>
    <row r="1179" spans="1:34" x14ac:dyDescent="0.2">
      <c r="A1179" t="s">
        <v>8596</v>
      </c>
      <c r="B1179" t="s">
        <v>8575</v>
      </c>
      <c r="C1179" t="s">
        <v>4519</v>
      </c>
      <c r="D1179" t="s">
        <v>4520</v>
      </c>
      <c r="E1179" s="3">
        <v>45826</v>
      </c>
      <c r="F1179" t="s">
        <v>44</v>
      </c>
      <c r="G1179" t="s">
        <v>3742</v>
      </c>
      <c r="H1179" t="s">
        <v>3722</v>
      </c>
      <c r="I1179" t="s">
        <v>3752</v>
      </c>
      <c r="J1179" t="s">
        <v>4522</v>
      </c>
      <c r="K1179" s="2">
        <v>-5.37</v>
      </c>
      <c r="L1179" t="s">
        <v>44</v>
      </c>
      <c r="M1179" s="2">
        <v>-5.37</v>
      </c>
      <c r="N1179" t="s">
        <v>4523</v>
      </c>
      <c r="O1179" t="s">
        <v>4524</v>
      </c>
      <c r="P1179" t="s">
        <v>8597</v>
      </c>
      <c r="Q1179" t="s">
        <v>8598</v>
      </c>
      <c r="R1179" t="s">
        <v>44</v>
      </c>
      <c r="S1179" t="s">
        <v>4527</v>
      </c>
      <c r="T1179" s="3">
        <v>45826</v>
      </c>
      <c r="U1179" s="3">
        <v>45827</v>
      </c>
      <c r="V1179" s="2">
        <v>0</v>
      </c>
      <c r="W1179" t="s">
        <v>44</v>
      </c>
      <c r="X1179" t="s">
        <v>44</v>
      </c>
      <c r="Y1179" t="s">
        <v>8599</v>
      </c>
      <c r="Z1179" t="s">
        <v>2122</v>
      </c>
      <c r="AA1179" t="s">
        <v>4529</v>
      </c>
      <c r="AB1179" t="s">
        <v>4530</v>
      </c>
      <c r="AC1179" t="s">
        <v>89</v>
      </c>
      <c r="AD1179" t="str">
        <f t="shared" si="18"/>
        <v>10-60</v>
      </c>
      <c r="AE1179" t="str">
        <f>VLOOKUP(AD1179,'Main_Sub Desc'!C:D,2,)</f>
        <v>LPC from invoicing</v>
      </c>
      <c r="AF1179" t="str">
        <f>VLOOKUP(VALUE(H1179),'Main_Sub Desc'!F:G,2,)</f>
        <v>Wtr Rev Late Payment</v>
      </c>
      <c r="AG1179">
        <f>IFERROR(VLOOKUP(VALUE(I1179),'PC Mapping'!A:F,6,),"")</f>
        <v>10719</v>
      </c>
      <c r="AH1179" s="13" t="str">
        <f>VLOOKUP(AG1179,'PC Mapping'!L:M,2,)</f>
        <v>All Other Water</v>
      </c>
    </row>
    <row r="1180" spans="1:34" x14ac:dyDescent="0.2">
      <c r="A1180" t="s">
        <v>8600</v>
      </c>
      <c r="B1180" t="s">
        <v>8601</v>
      </c>
      <c r="C1180" t="s">
        <v>4519</v>
      </c>
      <c r="D1180" t="s">
        <v>4520</v>
      </c>
      <c r="E1180" s="3">
        <v>45826</v>
      </c>
      <c r="F1180" t="s">
        <v>44</v>
      </c>
      <c r="G1180" t="s">
        <v>3742</v>
      </c>
      <c r="H1180" t="s">
        <v>3716</v>
      </c>
      <c r="I1180" t="s">
        <v>4534</v>
      </c>
      <c r="J1180" t="s">
        <v>4522</v>
      </c>
      <c r="K1180" s="2">
        <v>-5</v>
      </c>
      <c r="L1180" t="s">
        <v>44</v>
      </c>
      <c r="M1180" s="2">
        <v>-5</v>
      </c>
      <c r="N1180" t="s">
        <v>4523</v>
      </c>
      <c r="O1180" t="s">
        <v>4524</v>
      </c>
      <c r="P1180" t="s">
        <v>8602</v>
      </c>
      <c r="Q1180" t="s">
        <v>8603</v>
      </c>
      <c r="R1180" t="s">
        <v>44</v>
      </c>
      <c r="S1180" t="s">
        <v>4527</v>
      </c>
      <c r="T1180" s="3">
        <v>45826</v>
      </c>
      <c r="U1180" s="3">
        <v>45827</v>
      </c>
      <c r="V1180" s="2">
        <v>0</v>
      </c>
      <c r="W1180" t="s">
        <v>44</v>
      </c>
      <c r="X1180" t="s">
        <v>44</v>
      </c>
      <c r="Y1180" t="s">
        <v>8604</v>
      </c>
      <c r="Z1180" t="s">
        <v>1135</v>
      </c>
      <c r="AA1180" t="s">
        <v>4529</v>
      </c>
      <c r="AB1180" t="s">
        <v>4530</v>
      </c>
      <c r="AC1180" t="s">
        <v>89</v>
      </c>
      <c r="AD1180" t="str">
        <f t="shared" si="18"/>
        <v>10-60</v>
      </c>
      <c r="AE1180" t="str">
        <f>VLOOKUP(AD1180,'Main_Sub Desc'!C:D,2,)</f>
        <v>LPC from invoicing</v>
      </c>
      <c r="AF1180" t="str">
        <f>VLOOKUP(VALUE(H1180),'Main_Sub Desc'!F:G,2,)</f>
        <v>Wst Rev Late Payment</v>
      </c>
      <c r="AG1180">
        <f>IFERROR(VLOOKUP(VALUE(I1180),'PC Mapping'!A:F,6,),"")</f>
        <v>10514</v>
      </c>
      <c r="AH1180" s="13" t="str">
        <f>VLOOKUP(AG1180,'PC Mapping'!L:M,2,)</f>
        <v>Bolivar Sewer</v>
      </c>
    </row>
    <row r="1181" spans="1:34" x14ac:dyDescent="0.2">
      <c r="A1181" t="s">
        <v>8600</v>
      </c>
      <c r="B1181" t="s">
        <v>8601</v>
      </c>
      <c r="C1181" t="s">
        <v>4519</v>
      </c>
      <c r="D1181" t="s">
        <v>4520</v>
      </c>
      <c r="E1181" s="3">
        <v>45826</v>
      </c>
      <c r="F1181" t="s">
        <v>44</v>
      </c>
      <c r="G1181" t="s">
        <v>3742</v>
      </c>
      <c r="H1181" t="s">
        <v>3722</v>
      </c>
      <c r="I1181" t="s">
        <v>4538</v>
      </c>
      <c r="J1181" t="s">
        <v>4522</v>
      </c>
      <c r="K1181" s="2">
        <v>-5</v>
      </c>
      <c r="L1181" t="s">
        <v>44</v>
      </c>
      <c r="M1181" s="2">
        <v>-5</v>
      </c>
      <c r="N1181" t="s">
        <v>4523</v>
      </c>
      <c r="O1181" t="s">
        <v>4524</v>
      </c>
      <c r="P1181" t="s">
        <v>8602</v>
      </c>
      <c r="Q1181" t="s">
        <v>8605</v>
      </c>
      <c r="R1181" t="s">
        <v>44</v>
      </c>
      <c r="S1181" t="s">
        <v>4527</v>
      </c>
      <c r="T1181" s="3">
        <v>45826</v>
      </c>
      <c r="U1181" s="3">
        <v>45827</v>
      </c>
      <c r="V1181" s="2">
        <v>0</v>
      </c>
      <c r="W1181" t="s">
        <v>44</v>
      </c>
      <c r="X1181" t="s">
        <v>44</v>
      </c>
      <c r="Y1181" t="s">
        <v>8606</v>
      </c>
      <c r="Z1181" t="s">
        <v>1135</v>
      </c>
      <c r="AA1181" t="s">
        <v>4529</v>
      </c>
      <c r="AB1181" t="s">
        <v>4530</v>
      </c>
      <c r="AC1181" t="s">
        <v>89</v>
      </c>
      <c r="AD1181" t="str">
        <f t="shared" si="18"/>
        <v>10-60</v>
      </c>
      <c r="AE1181" t="str">
        <f>VLOOKUP(AD1181,'Main_Sub Desc'!C:D,2,)</f>
        <v>LPC from invoicing</v>
      </c>
      <c r="AF1181" t="str">
        <f>VLOOKUP(VALUE(H1181),'Main_Sub Desc'!F:G,2,)</f>
        <v>Wtr Rev Late Payment</v>
      </c>
      <c r="AG1181">
        <f>IFERROR(VLOOKUP(VALUE(I1181),'PC Mapping'!A:F,6,),"")</f>
        <v>10469</v>
      </c>
      <c r="AH1181" s="13" t="str">
        <f>VLOOKUP(AG1181,'PC Mapping'!L:M,2,)</f>
        <v>Bolivar Water</v>
      </c>
    </row>
    <row r="1182" spans="1:34" x14ac:dyDescent="0.2">
      <c r="A1182" t="s">
        <v>8607</v>
      </c>
      <c r="B1182" t="s">
        <v>8608</v>
      </c>
      <c r="C1182" t="s">
        <v>4519</v>
      </c>
      <c r="D1182" t="s">
        <v>4520</v>
      </c>
      <c r="E1182" s="3">
        <v>45835</v>
      </c>
      <c r="F1182" t="s">
        <v>44</v>
      </c>
      <c r="G1182" t="s">
        <v>3742</v>
      </c>
      <c r="H1182" t="s">
        <v>3722</v>
      </c>
      <c r="I1182" t="s">
        <v>3752</v>
      </c>
      <c r="J1182" t="s">
        <v>4522</v>
      </c>
      <c r="K1182" s="2">
        <v>-5</v>
      </c>
      <c r="L1182" t="s">
        <v>44</v>
      </c>
      <c r="M1182" s="2">
        <v>-5</v>
      </c>
      <c r="N1182" t="s">
        <v>4523</v>
      </c>
      <c r="O1182" t="s">
        <v>4524</v>
      </c>
      <c r="P1182" t="s">
        <v>5900</v>
      </c>
      <c r="Q1182" t="s">
        <v>8609</v>
      </c>
      <c r="R1182" t="s">
        <v>44</v>
      </c>
      <c r="S1182" t="s">
        <v>4527</v>
      </c>
      <c r="T1182" s="3">
        <v>45835</v>
      </c>
      <c r="U1182" s="3">
        <v>45838</v>
      </c>
      <c r="V1182" s="2">
        <v>0</v>
      </c>
      <c r="W1182" t="s">
        <v>44</v>
      </c>
      <c r="X1182" t="s">
        <v>44</v>
      </c>
      <c r="Y1182" t="s">
        <v>8610</v>
      </c>
      <c r="Z1182" t="s">
        <v>8611</v>
      </c>
      <c r="AA1182" t="s">
        <v>4529</v>
      </c>
      <c r="AB1182" t="s">
        <v>4530</v>
      </c>
      <c r="AC1182" t="s">
        <v>89</v>
      </c>
      <c r="AD1182" t="str">
        <f t="shared" si="18"/>
        <v>10-60</v>
      </c>
      <c r="AE1182" t="str">
        <f>VLOOKUP(AD1182,'Main_Sub Desc'!C:D,2,)</f>
        <v>LPC from invoicing</v>
      </c>
      <c r="AF1182" t="str">
        <f>VLOOKUP(VALUE(H1182),'Main_Sub Desc'!F:G,2,)</f>
        <v>Wtr Rev Late Payment</v>
      </c>
      <c r="AG1182">
        <f>IFERROR(VLOOKUP(VALUE(I1182),'PC Mapping'!A:F,6,),"")</f>
        <v>10719</v>
      </c>
      <c r="AH1182" s="13" t="str">
        <f>VLOOKUP(AG1182,'PC Mapping'!L:M,2,)</f>
        <v>All Other Water</v>
      </c>
    </row>
    <row r="1183" spans="1:34" x14ac:dyDescent="0.2">
      <c r="A1183" t="s">
        <v>8612</v>
      </c>
      <c r="B1183" t="s">
        <v>8608</v>
      </c>
      <c r="C1183" t="s">
        <v>4519</v>
      </c>
      <c r="D1183" t="s">
        <v>4520</v>
      </c>
      <c r="E1183" s="3">
        <v>45835</v>
      </c>
      <c r="F1183" t="s">
        <v>44</v>
      </c>
      <c r="G1183" t="s">
        <v>3742</v>
      </c>
      <c r="H1183" t="s">
        <v>3722</v>
      </c>
      <c r="I1183" t="s">
        <v>3752</v>
      </c>
      <c r="J1183" t="s">
        <v>4522</v>
      </c>
      <c r="K1183" s="2">
        <v>-13.11</v>
      </c>
      <c r="L1183" t="s">
        <v>44</v>
      </c>
      <c r="M1183" s="2">
        <v>-13.11</v>
      </c>
      <c r="N1183" t="s">
        <v>4523</v>
      </c>
      <c r="O1183" t="s">
        <v>4524</v>
      </c>
      <c r="P1183" t="s">
        <v>8613</v>
      </c>
      <c r="Q1183" t="s">
        <v>8614</v>
      </c>
      <c r="R1183" t="s">
        <v>44</v>
      </c>
      <c r="S1183" t="s">
        <v>4527</v>
      </c>
      <c r="T1183" s="3">
        <v>45835</v>
      </c>
      <c r="U1183" s="3">
        <v>45838</v>
      </c>
      <c r="V1183" s="2">
        <v>0</v>
      </c>
      <c r="W1183" t="s">
        <v>44</v>
      </c>
      <c r="X1183" t="s">
        <v>44</v>
      </c>
      <c r="Y1183" t="s">
        <v>8615</v>
      </c>
      <c r="Z1183" t="s">
        <v>3028</v>
      </c>
      <c r="AA1183" t="s">
        <v>4529</v>
      </c>
      <c r="AB1183" t="s">
        <v>4530</v>
      </c>
      <c r="AC1183" t="s">
        <v>89</v>
      </c>
      <c r="AD1183" t="str">
        <f t="shared" si="18"/>
        <v>10-60</v>
      </c>
      <c r="AE1183" t="str">
        <f>VLOOKUP(AD1183,'Main_Sub Desc'!C:D,2,)</f>
        <v>LPC from invoicing</v>
      </c>
      <c r="AF1183" t="str">
        <f>VLOOKUP(VALUE(H1183),'Main_Sub Desc'!F:G,2,)</f>
        <v>Wtr Rev Late Payment</v>
      </c>
      <c r="AG1183">
        <f>IFERROR(VLOOKUP(VALUE(I1183),'PC Mapping'!A:F,6,),"")</f>
        <v>10719</v>
      </c>
      <c r="AH1183" s="13" t="str">
        <f>VLOOKUP(AG1183,'PC Mapping'!L:M,2,)</f>
        <v>All Other Water</v>
      </c>
    </row>
    <row r="1184" spans="1:34" x14ac:dyDescent="0.2">
      <c r="A1184" t="s">
        <v>8616</v>
      </c>
      <c r="B1184" t="s">
        <v>8608</v>
      </c>
      <c r="C1184" t="s">
        <v>4519</v>
      </c>
      <c r="D1184" t="s">
        <v>4520</v>
      </c>
      <c r="E1184" s="3">
        <v>45835</v>
      </c>
      <c r="F1184" t="s">
        <v>44</v>
      </c>
      <c r="G1184" t="s">
        <v>3742</v>
      </c>
      <c r="H1184" t="s">
        <v>3722</v>
      </c>
      <c r="I1184" t="s">
        <v>3752</v>
      </c>
      <c r="J1184" t="s">
        <v>4522</v>
      </c>
      <c r="K1184" s="2">
        <v>-5</v>
      </c>
      <c r="L1184" t="s">
        <v>44</v>
      </c>
      <c r="M1184" s="2">
        <v>-5</v>
      </c>
      <c r="N1184" t="s">
        <v>4523</v>
      </c>
      <c r="O1184" t="s">
        <v>4524</v>
      </c>
      <c r="P1184" t="s">
        <v>8617</v>
      </c>
      <c r="Q1184" t="s">
        <v>8618</v>
      </c>
      <c r="R1184" t="s">
        <v>44</v>
      </c>
      <c r="S1184" t="s">
        <v>4527</v>
      </c>
      <c r="T1184" s="3">
        <v>45835</v>
      </c>
      <c r="U1184" s="3">
        <v>45838</v>
      </c>
      <c r="V1184" s="2">
        <v>0</v>
      </c>
      <c r="W1184" t="s">
        <v>44</v>
      </c>
      <c r="X1184" t="s">
        <v>44</v>
      </c>
      <c r="Y1184" t="s">
        <v>8619</v>
      </c>
      <c r="Z1184" t="s">
        <v>8620</v>
      </c>
      <c r="AA1184" t="s">
        <v>4529</v>
      </c>
      <c r="AB1184" t="s">
        <v>4530</v>
      </c>
      <c r="AC1184" t="s">
        <v>89</v>
      </c>
      <c r="AD1184" t="str">
        <f t="shared" si="18"/>
        <v>10-60</v>
      </c>
      <c r="AE1184" t="str">
        <f>VLOOKUP(AD1184,'Main_Sub Desc'!C:D,2,)</f>
        <v>LPC from invoicing</v>
      </c>
      <c r="AF1184" t="str">
        <f>VLOOKUP(VALUE(H1184),'Main_Sub Desc'!F:G,2,)</f>
        <v>Wtr Rev Late Payment</v>
      </c>
      <c r="AG1184">
        <f>IFERROR(VLOOKUP(VALUE(I1184),'PC Mapping'!A:F,6,),"")</f>
        <v>10719</v>
      </c>
      <c r="AH1184" s="13" t="str">
        <f>VLOOKUP(AG1184,'PC Mapping'!L:M,2,)</f>
        <v>All Other Water</v>
      </c>
    </row>
    <row r="1185" spans="1:34" x14ac:dyDescent="0.2">
      <c r="A1185" t="s">
        <v>8621</v>
      </c>
      <c r="B1185" t="s">
        <v>8608</v>
      </c>
      <c r="C1185" t="s">
        <v>4519</v>
      </c>
      <c r="D1185" t="s">
        <v>4520</v>
      </c>
      <c r="E1185" s="3">
        <v>45835</v>
      </c>
      <c r="F1185" t="s">
        <v>44</v>
      </c>
      <c r="G1185" t="s">
        <v>3742</v>
      </c>
      <c r="H1185" t="s">
        <v>3716</v>
      </c>
      <c r="I1185" t="s">
        <v>4708</v>
      </c>
      <c r="J1185" t="s">
        <v>4522</v>
      </c>
      <c r="K1185" s="2">
        <v>-5</v>
      </c>
      <c r="L1185" t="s">
        <v>44</v>
      </c>
      <c r="M1185" s="2">
        <v>-5</v>
      </c>
      <c r="N1185" t="s">
        <v>4523</v>
      </c>
      <c r="O1185" t="s">
        <v>4524</v>
      </c>
      <c r="P1185" t="s">
        <v>8622</v>
      </c>
      <c r="Q1185" t="s">
        <v>8623</v>
      </c>
      <c r="R1185" t="s">
        <v>44</v>
      </c>
      <c r="S1185" t="s">
        <v>4527</v>
      </c>
      <c r="T1185" s="3">
        <v>45835</v>
      </c>
      <c r="U1185" s="3">
        <v>45838</v>
      </c>
      <c r="V1185" s="2">
        <v>0</v>
      </c>
      <c r="W1185" t="s">
        <v>44</v>
      </c>
      <c r="X1185" t="s">
        <v>44</v>
      </c>
      <c r="Y1185" t="s">
        <v>8624</v>
      </c>
      <c r="Z1185" t="s">
        <v>1847</v>
      </c>
      <c r="AA1185" t="s">
        <v>4529</v>
      </c>
      <c r="AB1185" t="s">
        <v>4530</v>
      </c>
      <c r="AC1185" t="s">
        <v>89</v>
      </c>
      <c r="AD1185" t="str">
        <f t="shared" si="18"/>
        <v>10-60</v>
      </c>
      <c r="AE1185" t="str">
        <f>VLOOKUP(AD1185,'Main_Sub Desc'!C:D,2,)</f>
        <v>LPC from invoicing</v>
      </c>
      <c r="AF1185" t="str">
        <f>VLOOKUP(VALUE(H1185),'Main_Sub Desc'!F:G,2,)</f>
        <v>Wst Rev Late Payment</v>
      </c>
      <c r="AG1185">
        <f>IFERROR(VLOOKUP(VALUE(I1185),'PC Mapping'!A:F,6,),"")</f>
        <v>10720</v>
      </c>
      <c r="AH1185" s="13" t="str">
        <f>VLOOKUP(AG1185,'PC Mapping'!L:M,2,)</f>
        <v>All Other Sewer</v>
      </c>
    </row>
    <row r="1186" spans="1:34" x14ac:dyDescent="0.2">
      <c r="A1186" t="s">
        <v>8621</v>
      </c>
      <c r="B1186" t="s">
        <v>8608</v>
      </c>
      <c r="C1186" t="s">
        <v>4519</v>
      </c>
      <c r="D1186" t="s">
        <v>4520</v>
      </c>
      <c r="E1186" s="3">
        <v>45835</v>
      </c>
      <c r="F1186" t="s">
        <v>44</v>
      </c>
      <c r="G1186" t="s">
        <v>3742</v>
      </c>
      <c r="H1186" t="s">
        <v>3722</v>
      </c>
      <c r="I1186" t="s">
        <v>3752</v>
      </c>
      <c r="J1186" t="s">
        <v>4522</v>
      </c>
      <c r="K1186" s="2">
        <v>-5</v>
      </c>
      <c r="L1186" t="s">
        <v>44</v>
      </c>
      <c r="M1186" s="2">
        <v>-5</v>
      </c>
      <c r="N1186" t="s">
        <v>4523</v>
      </c>
      <c r="O1186" t="s">
        <v>4524</v>
      </c>
      <c r="P1186" t="s">
        <v>8622</v>
      </c>
      <c r="Q1186" t="s">
        <v>8625</v>
      </c>
      <c r="R1186" t="s">
        <v>44</v>
      </c>
      <c r="S1186" t="s">
        <v>4527</v>
      </c>
      <c r="T1186" s="3">
        <v>45835</v>
      </c>
      <c r="U1186" s="3">
        <v>45838</v>
      </c>
      <c r="V1186" s="2">
        <v>0</v>
      </c>
      <c r="W1186" t="s">
        <v>44</v>
      </c>
      <c r="X1186" t="s">
        <v>44</v>
      </c>
      <c r="Y1186" t="s">
        <v>8626</v>
      </c>
      <c r="Z1186" t="s">
        <v>1847</v>
      </c>
      <c r="AA1186" t="s">
        <v>4529</v>
      </c>
      <c r="AB1186" t="s">
        <v>4530</v>
      </c>
      <c r="AC1186" t="s">
        <v>89</v>
      </c>
      <c r="AD1186" t="str">
        <f t="shared" si="18"/>
        <v>10-60</v>
      </c>
      <c r="AE1186" t="str">
        <f>VLOOKUP(AD1186,'Main_Sub Desc'!C:D,2,)</f>
        <v>LPC from invoicing</v>
      </c>
      <c r="AF1186" t="str">
        <f>VLOOKUP(VALUE(H1186),'Main_Sub Desc'!F:G,2,)</f>
        <v>Wtr Rev Late Payment</v>
      </c>
      <c r="AG1186">
        <f>IFERROR(VLOOKUP(VALUE(I1186),'PC Mapping'!A:F,6,),"")</f>
        <v>10719</v>
      </c>
      <c r="AH1186" s="13" t="str">
        <f>VLOOKUP(AG1186,'PC Mapping'!L:M,2,)</f>
        <v>All Other Water</v>
      </c>
    </row>
    <row r="1187" spans="1:34" x14ac:dyDescent="0.2">
      <c r="A1187" t="s">
        <v>8627</v>
      </c>
      <c r="B1187" t="s">
        <v>8608</v>
      </c>
      <c r="C1187" t="s">
        <v>4519</v>
      </c>
      <c r="D1187" t="s">
        <v>4520</v>
      </c>
      <c r="E1187" s="3">
        <v>45835</v>
      </c>
      <c r="F1187" t="s">
        <v>44</v>
      </c>
      <c r="G1187" t="s">
        <v>3742</v>
      </c>
      <c r="H1187" t="s">
        <v>3722</v>
      </c>
      <c r="I1187" t="s">
        <v>3752</v>
      </c>
      <c r="J1187" t="s">
        <v>4522</v>
      </c>
      <c r="K1187" s="2">
        <v>-5</v>
      </c>
      <c r="L1187" t="s">
        <v>44</v>
      </c>
      <c r="M1187" s="2">
        <v>-5</v>
      </c>
      <c r="N1187" t="s">
        <v>4523</v>
      </c>
      <c r="O1187" t="s">
        <v>4524</v>
      </c>
      <c r="P1187" t="s">
        <v>8628</v>
      </c>
      <c r="Q1187" t="s">
        <v>8629</v>
      </c>
      <c r="R1187" t="s">
        <v>44</v>
      </c>
      <c r="S1187" t="s">
        <v>4527</v>
      </c>
      <c r="T1187" s="3">
        <v>45835</v>
      </c>
      <c r="U1187" s="3">
        <v>45838</v>
      </c>
      <c r="V1187" s="2">
        <v>0</v>
      </c>
      <c r="W1187" t="s">
        <v>44</v>
      </c>
      <c r="X1187" t="s">
        <v>44</v>
      </c>
      <c r="Y1187" t="s">
        <v>8630</v>
      </c>
      <c r="Z1187" t="s">
        <v>8631</v>
      </c>
      <c r="AA1187" t="s">
        <v>4529</v>
      </c>
      <c r="AB1187" t="s">
        <v>4530</v>
      </c>
      <c r="AC1187" t="s">
        <v>89</v>
      </c>
      <c r="AD1187" t="str">
        <f t="shared" si="18"/>
        <v>10-60</v>
      </c>
      <c r="AE1187" t="str">
        <f>VLOOKUP(AD1187,'Main_Sub Desc'!C:D,2,)</f>
        <v>LPC from invoicing</v>
      </c>
      <c r="AF1187" t="str">
        <f>VLOOKUP(VALUE(H1187),'Main_Sub Desc'!F:G,2,)</f>
        <v>Wtr Rev Late Payment</v>
      </c>
      <c r="AG1187">
        <f>IFERROR(VLOOKUP(VALUE(I1187),'PC Mapping'!A:F,6,),"")</f>
        <v>10719</v>
      </c>
      <c r="AH1187" s="13" t="str">
        <f>VLOOKUP(AG1187,'PC Mapping'!L:M,2,)</f>
        <v>All Other Water</v>
      </c>
    </row>
    <row r="1188" spans="1:34" x14ac:dyDescent="0.2">
      <c r="A1188" t="s">
        <v>8632</v>
      </c>
      <c r="B1188" t="s">
        <v>8608</v>
      </c>
      <c r="C1188" t="s">
        <v>4519</v>
      </c>
      <c r="D1188" t="s">
        <v>4520</v>
      </c>
      <c r="E1188" s="3">
        <v>45835</v>
      </c>
      <c r="F1188" t="s">
        <v>44</v>
      </c>
      <c r="G1188" t="s">
        <v>3742</v>
      </c>
      <c r="H1188" t="s">
        <v>3722</v>
      </c>
      <c r="I1188" t="s">
        <v>3752</v>
      </c>
      <c r="J1188" t="s">
        <v>4522</v>
      </c>
      <c r="K1188" s="2">
        <v>-5</v>
      </c>
      <c r="L1188" t="s">
        <v>44</v>
      </c>
      <c r="M1188" s="2">
        <v>-5</v>
      </c>
      <c r="N1188" t="s">
        <v>4523</v>
      </c>
      <c r="O1188" t="s">
        <v>4524</v>
      </c>
      <c r="P1188" t="s">
        <v>8633</v>
      </c>
      <c r="Q1188" t="s">
        <v>8634</v>
      </c>
      <c r="R1188" t="s">
        <v>44</v>
      </c>
      <c r="S1188" t="s">
        <v>4527</v>
      </c>
      <c r="T1188" s="3">
        <v>45835</v>
      </c>
      <c r="U1188" s="3">
        <v>45838</v>
      </c>
      <c r="V1188" s="2">
        <v>0</v>
      </c>
      <c r="W1188" t="s">
        <v>44</v>
      </c>
      <c r="X1188" t="s">
        <v>44</v>
      </c>
      <c r="Y1188" t="s">
        <v>8635</v>
      </c>
      <c r="Z1188" t="s">
        <v>1809</v>
      </c>
      <c r="AA1188" t="s">
        <v>4529</v>
      </c>
      <c r="AB1188" t="s">
        <v>4530</v>
      </c>
      <c r="AC1188" t="s">
        <v>89</v>
      </c>
      <c r="AD1188" t="str">
        <f t="shared" si="18"/>
        <v>10-60</v>
      </c>
      <c r="AE1188" t="str">
        <f>VLOOKUP(AD1188,'Main_Sub Desc'!C:D,2,)</f>
        <v>LPC from invoicing</v>
      </c>
      <c r="AF1188" t="str">
        <f>VLOOKUP(VALUE(H1188),'Main_Sub Desc'!F:G,2,)</f>
        <v>Wtr Rev Late Payment</v>
      </c>
      <c r="AG1188">
        <f>IFERROR(VLOOKUP(VALUE(I1188),'PC Mapping'!A:F,6,),"")</f>
        <v>10719</v>
      </c>
      <c r="AH1188" s="13" t="str">
        <f>VLOOKUP(AG1188,'PC Mapping'!L:M,2,)</f>
        <v>All Other Water</v>
      </c>
    </row>
    <row r="1189" spans="1:34" x14ac:dyDescent="0.2">
      <c r="A1189" t="s">
        <v>8636</v>
      </c>
      <c r="B1189" t="s">
        <v>8608</v>
      </c>
      <c r="C1189" t="s">
        <v>4519</v>
      </c>
      <c r="D1189" t="s">
        <v>4520</v>
      </c>
      <c r="E1189" s="3">
        <v>45835</v>
      </c>
      <c r="F1189" t="s">
        <v>44</v>
      </c>
      <c r="G1189" t="s">
        <v>3742</v>
      </c>
      <c r="H1189" t="s">
        <v>3722</v>
      </c>
      <c r="I1189" t="s">
        <v>3752</v>
      </c>
      <c r="J1189" t="s">
        <v>4522</v>
      </c>
      <c r="K1189" s="2">
        <v>-5</v>
      </c>
      <c r="L1189" t="s">
        <v>44</v>
      </c>
      <c r="M1189" s="2">
        <v>-5</v>
      </c>
      <c r="N1189" t="s">
        <v>4523</v>
      </c>
      <c r="O1189" t="s">
        <v>4524</v>
      </c>
      <c r="P1189" t="s">
        <v>8637</v>
      </c>
      <c r="Q1189" t="s">
        <v>8638</v>
      </c>
      <c r="R1189" t="s">
        <v>44</v>
      </c>
      <c r="S1189" t="s">
        <v>4527</v>
      </c>
      <c r="T1189" s="3">
        <v>45835</v>
      </c>
      <c r="U1189" s="3">
        <v>45838</v>
      </c>
      <c r="V1189" s="2">
        <v>0</v>
      </c>
      <c r="W1189" t="s">
        <v>44</v>
      </c>
      <c r="X1189" t="s">
        <v>44</v>
      </c>
      <c r="Y1189" t="s">
        <v>8639</v>
      </c>
      <c r="Z1189" t="s">
        <v>1592</v>
      </c>
      <c r="AA1189" t="s">
        <v>4529</v>
      </c>
      <c r="AB1189" t="s">
        <v>4530</v>
      </c>
      <c r="AC1189" t="s">
        <v>89</v>
      </c>
      <c r="AD1189" t="str">
        <f t="shared" si="18"/>
        <v>10-60</v>
      </c>
      <c r="AE1189" t="str">
        <f>VLOOKUP(AD1189,'Main_Sub Desc'!C:D,2,)</f>
        <v>LPC from invoicing</v>
      </c>
      <c r="AF1189" t="str">
        <f>VLOOKUP(VALUE(H1189),'Main_Sub Desc'!F:G,2,)</f>
        <v>Wtr Rev Late Payment</v>
      </c>
      <c r="AG1189">
        <f>IFERROR(VLOOKUP(VALUE(I1189),'PC Mapping'!A:F,6,),"")</f>
        <v>10719</v>
      </c>
      <c r="AH1189" s="13" t="str">
        <f>VLOOKUP(AG1189,'PC Mapping'!L:M,2,)</f>
        <v>All Other Water</v>
      </c>
    </row>
    <row r="1190" spans="1:34" x14ac:dyDescent="0.2">
      <c r="A1190" t="s">
        <v>8640</v>
      </c>
      <c r="B1190" t="s">
        <v>8608</v>
      </c>
      <c r="C1190" t="s">
        <v>4519</v>
      </c>
      <c r="D1190" t="s">
        <v>4520</v>
      </c>
      <c r="E1190" s="3">
        <v>45835</v>
      </c>
      <c r="F1190" t="s">
        <v>44</v>
      </c>
      <c r="G1190" t="s">
        <v>3742</v>
      </c>
      <c r="H1190" t="s">
        <v>3722</v>
      </c>
      <c r="I1190" t="s">
        <v>3752</v>
      </c>
      <c r="J1190" t="s">
        <v>4522</v>
      </c>
      <c r="K1190" s="2">
        <v>-5</v>
      </c>
      <c r="L1190" t="s">
        <v>44</v>
      </c>
      <c r="M1190" s="2">
        <v>-5</v>
      </c>
      <c r="N1190" t="s">
        <v>4523</v>
      </c>
      <c r="O1190" t="s">
        <v>4524</v>
      </c>
      <c r="P1190" t="s">
        <v>8641</v>
      </c>
      <c r="Q1190" t="s">
        <v>8642</v>
      </c>
      <c r="R1190" t="s">
        <v>44</v>
      </c>
      <c r="S1190" t="s">
        <v>4527</v>
      </c>
      <c r="T1190" s="3">
        <v>45835</v>
      </c>
      <c r="U1190" s="3">
        <v>45838</v>
      </c>
      <c r="V1190" s="2">
        <v>0</v>
      </c>
      <c r="W1190" t="s">
        <v>44</v>
      </c>
      <c r="X1190" t="s">
        <v>44</v>
      </c>
      <c r="Y1190" t="s">
        <v>8643</v>
      </c>
      <c r="Z1190" t="s">
        <v>1532</v>
      </c>
      <c r="AA1190" t="s">
        <v>4529</v>
      </c>
      <c r="AB1190" t="s">
        <v>4530</v>
      </c>
      <c r="AC1190" t="s">
        <v>89</v>
      </c>
      <c r="AD1190" t="str">
        <f t="shared" si="18"/>
        <v>10-60</v>
      </c>
      <c r="AE1190" t="str">
        <f>VLOOKUP(AD1190,'Main_Sub Desc'!C:D,2,)</f>
        <v>LPC from invoicing</v>
      </c>
      <c r="AF1190" t="str">
        <f>VLOOKUP(VALUE(H1190),'Main_Sub Desc'!F:G,2,)</f>
        <v>Wtr Rev Late Payment</v>
      </c>
      <c r="AG1190">
        <f>IFERROR(VLOOKUP(VALUE(I1190),'PC Mapping'!A:F,6,),"")</f>
        <v>10719</v>
      </c>
      <c r="AH1190" s="13" t="str">
        <f>VLOOKUP(AG1190,'PC Mapping'!L:M,2,)</f>
        <v>All Other Water</v>
      </c>
    </row>
    <row r="1191" spans="1:34" x14ac:dyDescent="0.2">
      <c r="A1191" t="s">
        <v>8644</v>
      </c>
      <c r="B1191" t="s">
        <v>8608</v>
      </c>
      <c r="C1191" t="s">
        <v>4519</v>
      </c>
      <c r="D1191" t="s">
        <v>4520</v>
      </c>
      <c r="E1191" s="3">
        <v>45835</v>
      </c>
      <c r="F1191" t="s">
        <v>44</v>
      </c>
      <c r="G1191" t="s">
        <v>3742</v>
      </c>
      <c r="H1191" t="s">
        <v>3722</v>
      </c>
      <c r="I1191" t="s">
        <v>3752</v>
      </c>
      <c r="J1191" t="s">
        <v>4522</v>
      </c>
      <c r="K1191" s="2">
        <v>-5</v>
      </c>
      <c r="L1191" t="s">
        <v>44</v>
      </c>
      <c r="M1191" s="2">
        <v>-5</v>
      </c>
      <c r="N1191" t="s">
        <v>4523</v>
      </c>
      <c r="O1191" t="s">
        <v>4524</v>
      </c>
      <c r="P1191" t="s">
        <v>8645</v>
      </c>
      <c r="Q1191" t="s">
        <v>8646</v>
      </c>
      <c r="R1191" t="s">
        <v>44</v>
      </c>
      <c r="S1191" t="s">
        <v>4527</v>
      </c>
      <c r="T1191" s="3">
        <v>45835</v>
      </c>
      <c r="U1191" s="3">
        <v>45838</v>
      </c>
      <c r="V1191" s="2">
        <v>0</v>
      </c>
      <c r="W1191" t="s">
        <v>44</v>
      </c>
      <c r="X1191" t="s">
        <v>44</v>
      </c>
      <c r="Y1191" t="s">
        <v>8647</v>
      </c>
      <c r="Z1191" t="s">
        <v>2992</v>
      </c>
      <c r="AA1191" t="s">
        <v>4529</v>
      </c>
      <c r="AB1191" t="s">
        <v>4530</v>
      </c>
      <c r="AC1191" t="s">
        <v>89</v>
      </c>
      <c r="AD1191" t="str">
        <f t="shared" si="18"/>
        <v>10-60</v>
      </c>
      <c r="AE1191" t="str">
        <f>VLOOKUP(AD1191,'Main_Sub Desc'!C:D,2,)</f>
        <v>LPC from invoicing</v>
      </c>
      <c r="AF1191" t="str">
        <f>VLOOKUP(VALUE(H1191),'Main_Sub Desc'!F:G,2,)</f>
        <v>Wtr Rev Late Payment</v>
      </c>
      <c r="AG1191">
        <f>IFERROR(VLOOKUP(VALUE(I1191),'PC Mapping'!A:F,6,),"")</f>
        <v>10719</v>
      </c>
      <c r="AH1191" s="13" t="str">
        <f>VLOOKUP(AG1191,'PC Mapping'!L:M,2,)</f>
        <v>All Other Water</v>
      </c>
    </row>
    <row r="1192" spans="1:34" x14ac:dyDescent="0.2">
      <c r="A1192" t="s">
        <v>8648</v>
      </c>
      <c r="B1192" t="s">
        <v>8608</v>
      </c>
      <c r="C1192" t="s">
        <v>4519</v>
      </c>
      <c r="D1192" t="s">
        <v>4520</v>
      </c>
      <c r="E1192" s="3">
        <v>45835</v>
      </c>
      <c r="F1192" t="s">
        <v>44</v>
      </c>
      <c r="G1192" t="s">
        <v>3742</v>
      </c>
      <c r="H1192" t="s">
        <v>3716</v>
      </c>
      <c r="I1192" t="s">
        <v>4534</v>
      </c>
      <c r="J1192" t="s">
        <v>4522</v>
      </c>
      <c r="K1192" s="2">
        <v>-5</v>
      </c>
      <c r="L1192" t="s">
        <v>44</v>
      </c>
      <c r="M1192" s="2">
        <v>-5</v>
      </c>
      <c r="N1192" t="s">
        <v>4523</v>
      </c>
      <c r="O1192" t="s">
        <v>4524</v>
      </c>
      <c r="P1192" t="s">
        <v>8514</v>
      </c>
      <c r="Q1192" t="s">
        <v>8649</v>
      </c>
      <c r="R1192" t="s">
        <v>44</v>
      </c>
      <c r="S1192" t="s">
        <v>4527</v>
      </c>
      <c r="T1192" s="3">
        <v>45835</v>
      </c>
      <c r="U1192" s="3">
        <v>45838</v>
      </c>
      <c r="V1192" s="2">
        <v>0</v>
      </c>
      <c r="W1192" t="s">
        <v>44</v>
      </c>
      <c r="X1192" t="s">
        <v>44</v>
      </c>
      <c r="Y1192" t="s">
        <v>8518</v>
      </c>
      <c r="Z1192" t="s">
        <v>452</v>
      </c>
      <c r="AA1192" t="s">
        <v>4529</v>
      </c>
      <c r="AB1192" t="s">
        <v>4530</v>
      </c>
      <c r="AC1192" t="s">
        <v>89</v>
      </c>
      <c r="AD1192" t="str">
        <f t="shared" si="18"/>
        <v>10-60</v>
      </c>
      <c r="AE1192" t="str">
        <f>VLOOKUP(AD1192,'Main_Sub Desc'!C:D,2,)</f>
        <v>LPC from invoicing</v>
      </c>
      <c r="AF1192" t="str">
        <f>VLOOKUP(VALUE(H1192),'Main_Sub Desc'!F:G,2,)</f>
        <v>Wst Rev Late Payment</v>
      </c>
      <c r="AG1192">
        <f>IFERROR(VLOOKUP(VALUE(I1192),'PC Mapping'!A:F,6,),"")</f>
        <v>10514</v>
      </c>
      <c r="AH1192" s="13" t="str">
        <f>VLOOKUP(AG1192,'PC Mapping'!L:M,2,)</f>
        <v>Bolivar Sewer</v>
      </c>
    </row>
    <row r="1193" spans="1:34" x14ac:dyDescent="0.2">
      <c r="A1193" t="s">
        <v>8648</v>
      </c>
      <c r="B1193" t="s">
        <v>8608</v>
      </c>
      <c r="C1193" t="s">
        <v>4519</v>
      </c>
      <c r="D1193" t="s">
        <v>4520</v>
      </c>
      <c r="E1193" s="3">
        <v>45835</v>
      </c>
      <c r="F1193" t="s">
        <v>44</v>
      </c>
      <c r="G1193" t="s">
        <v>3742</v>
      </c>
      <c r="H1193" t="s">
        <v>3722</v>
      </c>
      <c r="I1193" t="s">
        <v>4538</v>
      </c>
      <c r="J1193" t="s">
        <v>4522</v>
      </c>
      <c r="K1193" s="2">
        <v>-5</v>
      </c>
      <c r="L1193" t="s">
        <v>44</v>
      </c>
      <c r="M1193" s="2">
        <v>-5</v>
      </c>
      <c r="N1193" t="s">
        <v>4523</v>
      </c>
      <c r="O1193" t="s">
        <v>4524</v>
      </c>
      <c r="P1193" t="s">
        <v>8514</v>
      </c>
      <c r="Q1193" t="s">
        <v>8650</v>
      </c>
      <c r="R1193" t="s">
        <v>44</v>
      </c>
      <c r="S1193" t="s">
        <v>4527</v>
      </c>
      <c r="T1193" s="3">
        <v>45835</v>
      </c>
      <c r="U1193" s="3">
        <v>45838</v>
      </c>
      <c r="V1193" s="2">
        <v>0</v>
      </c>
      <c r="W1193" t="s">
        <v>44</v>
      </c>
      <c r="X1193" t="s">
        <v>44</v>
      </c>
      <c r="Y1193" t="s">
        <v>8516</v>
      </c>
      <c r="Z1193" t="s">
        <v>452</v>
      </c>
      <c r="AA1193" t="s">
        <v>4529</v>
      </c>
      <c r="AB1193" t="s">
        <v>4530</v>
      </c>
      <c r="AC1193" t="s">
        <v>89</v>
      </c>
      <c r="AD1193" t="str">
        <f t="shared" si="18"/>
        <v>10-60</v>
      </c>
      <c r="AE1193" t="str">
        <f>VLOOKUP(AD1193,'Main_Sub Desc'!C:D,2,)</f>
        <v>LPC from invoicing</v>
      </c>
      <c r="AF1193" t="str">
        <f>VLOOKUP(VALUE(H1193),'Main_Sub Desc'!F:G,2,)</f>
        <v>Wtr Rev Late Payment</v>
      </c>
      <c r="AG1193">
        <f>IFERROR(VLOOKUP(VALUE(I1193),'PC Mapping'!A:F,6,),"")</f>
        <v>10469</v>
      </c>
      <c r="AH1193" s="13" t="str">
        <f>VLOOKUP(AG1193,'PC Mapping'!L:M,2,)</f>
        <v>Bolivar Water</v>
      </c>
    </row>
    <row r="1194" spans="1:34" x14ac:dyDescent="0.2">
      <c r="A1194" t="s">
        <v>8651</v>
      </c>
      <c r="B1194" t="s">
        <v>8608</v>
      </c>
      <c r="C1194" t="s">
        <v>4519</v>
      </c>
      <c r="D1194" t="s">
        <v>4520</v>
      </c>
      <c r="E1194" s="3">
        <v>45835</v>
      </c>
      <c r="F1194" t="s">
        <v>44</v>
      </c>
      <c r="G1194" t="s">
        <v>3742</v>
      </c>
      <c r="H1194" t="s">
        <v>3722</v>
      </c>
      <c r="I1194" t="s">
        <v>4538</v>
      </c>
      <c r="J1194" t="s">
        <v>4522</v>
      </c>
      <c r="K1194" s="2">
        <v>-5</v>
      </c>
      <c r="L1194" t="s">
        <v>44</v>
      </c>
      <c r="M1194" s="2">
        <v>-5</v>
      </c>
      <c r="N1194" t="s">
        <v>4523</v>
      </c>
      <c r="O1194" t="s">
        <v>4524</v>
      </c>
      <c r="P1194" t="s">
        <v>8652</v>
      </c>
      <c r="Q1194" t="s">
        <v>8653</v>
      </c>
      <c r="R1194" t="s">
        <v>44</v>
      </c>
      <c r="S1194" t="s">
        <v>4527</v>
      </c>
      <c r="T1194" s="3">
        <v>45835</v>
      </c>
      <c r="U1194" s="3">
        <v>45838</v>
      </c>
      <c r="V1194" s="2">
        <v>0</v>
      </c>
      <c r="W1194" t="s">
        <v>44</v>
      </c>
      <c r="X1194" t="s">
        <v>44</v>
      </c>
      <c r="Y1194" t="s">
        <v>8654</v>
      </c>
      <c r="Z1194" t="s">
        <v>1184</v>
      </c>
      <c r="AA1194" t="s">
        <v>4529</v>
      </c>
      <c r="AB1194" t="s">
        <v>4530</v>
      </c>
      <c r="AC1194" t="s">
        <v>99</v>
      </c>
      <c r="AD1194" t="str">
        <f t="shared" si="18"/>
        <v>10-60</v>
      </c>
      <c r="AE1194" t="str">
        <f>VLOOKUP(AD1194,'Main_Sub Desc'!C:D,2,)</f>
        <v>LPC from invoicing</v>
      </c>
      <c r="AF1194" t="str">
        <f>VLOOKUP(VALUE(H1194),'Main_Sub Desc'!F:G,2,)</f>
        <v>Wtr Rev Late Payment</v>
      </c>
      <c r="AG1194">
        <f>IFERROR(VLOOKUP(VALUE(I1194),'PC Mapping'!A:F,6,),"")</f>
        <v>10469</v>
      </c>
      <c r="AH1194" s="13" t="str">
        <f>VLOOKUP(AG1194,'PC Mapping'!L:M,2,)</f>
        <v>Bolivar Water</v>
      </c>
    </row>
    <row r="1195" spans="1:34" x14ac:dyDescent="0.2">
      <c r="A1195" t="s">
        <v>8651</v>
      </c>
      <c r="B1195" t="s">
        <v>8608</v>
      </c>
      <c r="C1195" t="s">
        <v>4519</v>
      </c>
      <c r="D1195" t="s">
        <v>4520</v>
      </c>
      <c r="E1195" s="3">
        <v>45835</v>
      </c>
      <c r="F1195" t="s">
        <v>44</v>
      </c>
      <c r="G1195" t="s">
        <v>3742</v>
      </c>
      <c r="H1195" t="s">
        <v>3716</v>
      </c>
      <c r="I1195" t="s">
        <v>4534</v>
      </c>
      <c r="J1195" t="s">
        <v>4522</v>
      </c>
      <c r="K1195" s="2">
        <v>-5</v>
      </c>
      <c r="L1195" t="s">
        <v>44</v>
      </c>
      <c r="M1195" s="2">
        <v>-5</v>
      </c>
      <c r="N1195" t="s">
        <v>4523</v>
      </c>
      <c r="O1195" t="s">
        <v>4524</v>
      </c>
      <c r="P1195" t="s">
        <v>8652</v>
      </c>
      <c r="Q1195" t="s">
        <v>8655</v>
      </c>
      <c r="R1195" t="s">
        <v>44</v>
      </c>
      <c r="S1195" t="s">
        <v>4527</v>
      </c>
      <c r="T1195" s="3">
        <v>45835</v>
      </c>
      <c r="U1195" s="3">
        <v>45838</v>
      </c>
      <c r="V1195" s="2">
        <v>0</v>
      </c>
      <c r="W1195" t="s">
        <v>44</v>
      </c>
      <c r="X1195" t="s">
        <v>44</v>
      </c>
      <c r="Y1195" t="s">
        <v>8656</v>
      </c>
      <c r="Z1195" t="s">
        <v>1184</v>
      </c>
      <c r="AA1195" t="s">
        <v>4529</v>
      </c>
      <c r="AB1195" t="s">
        <v>4530</v>
      </c>
      <c r="AC1195" t="s">
        <v>99</v>
      </c>
      <c r="AD1195" t="str">
        <f t="shared" si="18"/>
        <v>10-60</v>
      </c>
      <c r="AE1195" t="str">
        <f>VLOOKUP(AD1195,'Main_Sub Desc'!C:D,2,)</f>
        <v>LPC from invoicing</v>
      </c>
      <c r="AF1195" t="str">
        <f>VLOOKUP(VALUE(H1195),'Main_Sub Desc'!F:G,2,)</f>
        <v>Wst Rev Late Payment</v>
      </c>
      <c r="AG1195">
        <f>IFERROR(VLOOKUP(VALUE(I1195),'PC Mapping'!A:F,6,),"")</f>
        <v>10514</v>
      </c>
      <c r="AH1195" s="13" t="str">
        <f>VLOOKUP(AG1195,'PC Mapping'!L:M,2,)</f>
        <v>Bolivar Sewer</v>
      </c>
    </row>
    <row r="1196" spans="1:34" x14ac:dyDescent="0.2">
      <c r="A1196" t="s">
        <v>8657</v>
      </c>
      <c r="B1196" t="s">
        <v>8658</v>
      </c>
      <c r="C1196" t="s">
        <v>4519</v>
      </c>
      <c r="D1196" t="s">
        <v>4520</v>
      </c>
      <c r="E1196" s="3">
        <v>45838</v>
      </c>
      <c r="F1196" t="s">
        <v>44</v>
      </c>
      <c r="G1196" t="s">
        <v>3742</v>
      </c>
      <c r="H1196" t="s">
        <v>3716</v>
      </c>
      <c r="I1196" t="s">
        <v>4534</v>
      </c>
      <c r="J1196" t="s">
        <v>4522</v>
      </c>
      <c r="K1196" s="2">
        <v>-5</v>
      </c>
      <c r="L1196" t="s">
        <v>44</v>
      </c>
      <c r="M1196" s="2">
        <v>-5</v>
      </c>
      <c r="N1196" t="s">
        <v>4523</v>
      </c>
      <c r="O1196" t="s">
        <v>4524</v>
      </c>
      <c r="P1196" t="s">
        <v>8659</v>
      </c>
      <c r="Q1196" t="s">
        <v>8660</v>
      </c>
      <c r="R1196" t="s">
        <v>44</v>
      </c>
      <c r="S1196" t="s">
        <v>4527</v>
      </c>
      <c r="T1196" s="3">
        <v>45838</v>
      </c>
      <c r="U1196" s="3">
        <v>45839</v>
      </c>
      <c r="V1196" s="2">
        <v>0</v>
      </c>
      <c r="W1196" t="s">
        <v>44</v>
      </c>
      <c r="X1196" t="s">
        <v>44</v>
      </c>
      <c r="Y1196" t="s">
        <v>8661</v>
      </c>
      <c r="Z1196" t="s">
        <v>8662</v>
      </c>
      <c r="AA1196" t="s">
        <v>4529</v>
      </c>
      <c r="AB1196" t="s">
        <v>4530</v>
      </c>
      <c r="AC1196" t="s">
        <v>89</v>
      </c>
      <c r="AD1196" t="str">
        <f t="shared" si="18"/>
        <v>10-60</v>
      </c>
      <c r="AE1196" t="str">
        <f>VLOOKUP(AD1196,'Main_Sub Desc'!C:D,2,)</f>
        <v>LPC from invoicing</v>
      </c>
      <c r="AF1196" t="str">
        <f>VLOOKUP(VALUE(H1196),'Main_Sub Desc'!F:G,2,)</f>
        <v>Wst Rev Late Payment</v>
      </c>
      <c r="AG1196">
        <f>IFERROR(VLOOKUP(VALUE(I1196),'PC Mapping'!A:F,6,),"")</f>
        <v>10514</v>
      </c>
      <c r="AH1196" s="13" t="str">
        <f>VLOOKUP(AG1196,'PC Mapping'!L:M,2,)</f>
        <v>Bolivar Sewer</v>
      </c>
    </row>
    <row r="1197" spans="1:34" x14ac:dyDescent="0.2">
      <c r="A1197" t="s">
        <v>8657</v>
      </c>
      <c r="B1197" t="s">
        <v>8658</v>
      </c>
      <c r="C1197" t="s">
        <v>4519</v>
      </c>
      <c r="D1197" t="s">
        <v>4520</v>
      </c>
      <c r="E1197" s="3">
        <v>45838</v>
      </c>
      <c r="F1197" t="s">
        <v>44</v>
      </c>
      <c r="G1197" t="s">
        <v>3742</v>
      </c>
      <c r="H1197" t="s">
        <v>3722</v>
      </c>
      <c r="I1197" t="s">
        <v>4538</v>
      </c>
      <c r="J1197" t="s">
        <v>4522</v>
      </c>
      <c r="K1197" s="2">
        <v>-5</v>
      </c>
      <c r="L1197" t="s">
        <v>44</v>
      </c>
      <c r="M1197" s="2">
        <v>-5</v>
      </c>
      <c r="N1197" t="s">
        <v>4523</v>
      </c>
      <c r="O1197" t="s">
        <v>4524</v>
      </c>
      <c r="P1197" t="s">
        <v>8659</v>
      </c>
      <c r="Q1197" t="s">
        <v>8663</v>
      </c>
      <c r="R1197" t="s">
        <v>44</v>
      </c>
      <c r="S1197" t="s">
        <v>4527</v>
      </c>
      <c r="T1197" s="3">
        <v>45838</v>
      </c>
      <c r="U1197" s="3">
        <v>45839</v>
      </c>
      <c r="V1197" s="2">
        <v>0</v>
      </c>
      <c r="W1197" t="s">
        <v>44</v>
      </c>
      <c r="X1197" t="s">
        <v>44</v>
      </c>
      <c r="Y1197" t="s">
        <v>8664</v>
      </c>
      <c r="Z1197" t="s">
        <v>8662</v>
      </c>
      <c r="AA1197" t="s">
        <v>4529</v>
      </c>
      <c r="AB1197" t="s">
        <v>4530</v>
      </c>
      <c r="AC1197" t="s">
        <v>89</v>
      </c>
      <c r="AD1197" t="str">
        <f t="shared" si="18"/>
        <v>10-60</v>
      </c>
      <c r="AE1197" t="str">
        <f>VLOOKUP(AD1197,'Main_Sub Desc'!C:D,2,)</f>
        <v>LPC from invoicing</v>
      </c>
      <c r="AF1197" t="str">
        <f>VLOOKUP(VALUE(H1197),'Main_Sub Desc'!F:G,2,)</f>
        <v>Wtr Rev Late Payment</v>
      </c>
      <c r="AG1197">
        <f>IFERROR(VLOOKUP(VALUE(I1197),'PC Mapping'!A:F,6,),"")</f>
        <v>10469</v>
      </c>
      <c r="AH1197" s="13" t="str">
        <f>VLOOKUP(AG1197,'PC Mapping'!L:M,2,)</f>
        <v>Bolivar Water</v>
      </c>
    </row>
    <row r="1198" spans="1:34" x14ac:dyDescent="0.2">
      <c r="A1198" t="s">
        <v>8665</v>
      </c>
      <c r="B1198" t="s">
        <v>8658</v>
      </c>
      <c r="C1198" t="s">
        <v>4519</v>
      </c>
      <c r="D1198" t="s">
        <v>4520</v>
      </c>
      <c r="E1198" s="3">
        <v>45838</v>
      </c>
      <c r="F1198" t="s">
        <v>44</v>
      </c>
      <c r="G1198" t="s">
        <v>3742</v>
      </c>
      <c r="H1198" t="s">
        <v>3716</v>
      </c>
      <c r="I1198" t="s">
        <v>4534</v>
      </c>
      <c r="J1198" t="s">
        <v>4522</v>
      </c>
      <c r="K1198" s="2">
        <v>-5</v>
      </c>
      <c r="L1198" t="s">
        <v>44</v>
      </c>
      <c r="M1198" s="2">
        <v>-5</v>
      </c>
      <c r="N1198" t="s">
        <v>4523</v>
      </c>
      <c r="O1198" t="s">
        <v>4524</v>
      </c>
      <c r="P1198" t="s">
        <v>8666</v>
      </c>
      <c r="Q1198" t="s">
        <v>8667</v>
      </c>
      <c r="R1198" t="s">
        <v>44</v>
      </c>
      <c r="S1198" t="s">
        <v>4527</v>
      </c>
      <c r="T1198" s="3">
        <v>45838</v>
      </c>
      <c r="U1198" s="3">
        <v>45839</v>
      </c>
      <c r="V1198" s="2">
        <v>0</v>
      </c>
      <c r="W1198" t="s">
        <v>44</v>
      </c>
      <c r="X1198" t="s">
        <v>44</v>
      </c>
      <c r="Y1198" t="s">
        <v>8668</v>
      </c>
      <c r="Z1198" t="s">
        <v>697</v>
      </c>
      <c r="AA1198" t="s">
        <v>4529</v>
      </c>
      <c r="AB1198" t="s">
        <v>4530</v>
      </c>
      <c r="AC1198" t="s">
        <v>89</v>
      </c>
      <c r="AD1198" t="str">
        <f t="shared" si="18"/>
        <v>10-60</v>
      </c>
      <c r="AE1198" t="str">
        <f>VLOOKUP(AD1198,'Main_Sub Desc'!C:D,2,)</f>
        <v>LPC from invoicing</v>
      </c>
      <c r="AF1198" t="str">
        <f>VLOOKUP(VALUE(H1198),'Main_Sub Desc'!F:G,2,)</f>
        <v>Wst Rev Late Payment</v>
      </c>
      <c r="AG1198">
        <f>IFERROR(VLOOKUP(VALUE(I1198),'PC Mapping'!A:F,6,),"")</f>
        <v>10514</v>
      </c>
      <c r="AH1198" s="13" t="str">
        <f>VLOOKUP(AG1198,'PC Mapping'!L:M,2,)</f>
        <v>Bolivar Sewer</v>
      </c>
    </row>
    <row r="1199" spans="1:34" x14ac:dyDescent="0.2">
      <c r="A1199" t="s">
        <v>8665</v>
      </c>
      <c r="B1199" t="s">
        <v>8658</v>
      </c>
      <c r="C1199" t="s">
        <v>4519</v>
      </c>
      <c r="D1199" t="s">
        <v>4520</v>
      </c>
      <c r="E1199" s="3">
        <v>45838</v>
      </c>
      <c r="F1199" t="s">
        <v>44</v>
      </c>
      <c r="G1199" t="s">
        <v>3742</v>
      </c>
      <c r="H1199" t="s">
        <v>3722</v>
      </c>
      <c r="I1199" t="s">
        <v>4538</v>
      </c>
      <c r="J1199" t="s">
        <v>4522</v>
      </c>
      <c r="K1199" s="2">
        <v>-5</v>
      </c>
      <c r="L1199" t="s">
        <v>44</v>
      </c>
      <c r="M1199" s="2">
        <v>-5</v>
      </c>
      <c r="N1199" t="s">
        <v>4523</v>
      </c>
      <c r="O1199" t="s">
        <v>4524</v>
      </c>
      <c r="P1199" t="s">
        <v>8666</v>
      </c>
      <c r="Q1199" t="s">
        <v>8669</v>
      </c>
      <c r="R1199" t="s">
        <v>44</v>
      </c>
      <c r="S1199" t="s">
        <v>4527</v>
      </c>
      <c r="T1199" s="3">
        <v>45838</v>
      </c>
      <c r="U1199" s="3">
        <v>45839</v>
      </c>
      <c r="V1199" s="2">
        <v>0</v>
      </c>
      <c r="W1199" t="s">
        <v>44</v>
      </c>
      <c r="X1199" t="s">
        <v>44</v>
      </c>
      <c r="Y1199" t="s">
        <v>8670</v>
      </c>
      <c r="Z1199" t="s">
        <v>697</v>
      </c>
      <c r="AA1199" t="s">
        <v>4529</v>
      </c>
      <c r="AB1199" t="s">
        <v>4530</v>
      </c>
      <c r="AC1199" t="s">
        <v>89</v>
      </c>
      <c r="AD1199" t="str">
        <f t="shared" si="18"/>
        <v>10-60</v>
      </c>
      <c r="AE1199" t="str">
        <f>VLOOKUP(AD1199,'Main_Sub Desc'!C:D,2,)</f>
        <v>LPC from invoicing</v>
      </c>
      <c r="AF1199" t="str">
        <f>VLOOKUP(VALUE(H1199),'Main_Sub Desc'!F:G,2,)</f>
        <v>Wtr Rev Late Payment</v>
      </c>
      <c r="AG1199">
        <f>IFERROR(VLOOKUP(VALUE(I1199),'PC Mapping'!A:F,6,),"")</f>
        <v>10469</v>
      </c>
      <c r="AH1199" s="13" t="str">
        <f>VLOOKUP(AG1199,'PC Mapping'!L:M,2,)</f>
        <v>Bolivar Water</v>
      </c>
    </row>
    <row r="1200" spans="1:34" x14ac:dyDescent="0.2">
      <c r="A1200" t="s">
        <v>8671</v>
      </c>
      <c r="B1200" t="s">
        <v>8672</v>
      </c>
      <c r="C1200" t="s">
        <v>4519</v>
      </c>
      <c r="D1200" t="s">
        <v>4520</v>
      </c>
      <c r="E1200" s="3">
        <v>45810</v>
      </c>
      <c r="F1200" t="s">
        <v>44</v>
      </c>
      <c r="G1200" t="s">
        <v>3742</v>
      </c>
      <c r="H1200" t="s">
        <v>3716</v>
      </c>
      <c r="I1200" t="s">
        <v>4708</v>
      </c>
      <c r="J1200" t="s">
        <v>4522</v>
      </c>
      <c r="K1200" s="2">
        <v>-5</v>
      </c>
      <c r="L1200" t="s">
        <v>44</v>
      </c>
      <c r="M1200" s="2">
        <v>-5</v>
      </c>
      <c r="N1200" t="s">
        <v>4523</v>
      </c>
      <c r="O1200" t="s">
        <v>4524</v>
      </c>
      <c r="P1200" t="s">
        <v>4822</v>
      </c>
      <c r="Q1200" t="s">
        <v>8673</v>
      </c>
      <c r="R1200" t="s">
        <v>44</v>
      </c>
      <c r="S1200" t="s">
        <v>4527</v>
      </c>
      <c r="T1200" s="3">
        <v>45810</v>
      </c>
      <c r="U1200" s="3">
        <v>45811</v>
      </c>
      <c r="V1200" s="2">
        <v>0</v>
      </c>
      <c r="W1200" t="s">
        <v>44</v>
      </c>
      <c r="X1200" t="s">
        <v>44</v>
      </c>
      <c r="Y1200" t="s">
        <v>8674</v>
      </c>
      <c r="Z1200" t="s">
        <v>3644</v>
      </c>
      <c r="AA1200" t="s">
        <v>4529</v>
      </c>
      <c r="AB1200" t="s">
        <v>4530</v>
      </c>
      <c r="AC1200" t="s">
        <v>89</v>
      </c>
      <c r="AD1200" t="str">
        <f t="shared" si="18"/>
        <v>10-60</v>
      </c>
      <c r="AE1200" t="str">
        <f>VLOOKUP(AD1200,'Main_Sub Desc'!C:D,2,)</f>
        <v>LPC from invoicing</v>
      </c>
      <c r="AF1200" t="str">
        <f>VLOOKUP(VALUE(H1200),'Main_Sub Desc'!F:G,2,)</f>
        <v>Wst Rev Late Payment</v>
      </c>
      <c r="AG1200">
        <f>IFERROR(VLOOKUP(VALUE(I1200),'PC Mapping'!A:F,6,),"")</f>
        <v>10720</v>
      </c>
      <c r="AH1200" s="13" t="str">
        <f>VLOOKUP(AG1200,'PC Mapping'!L:M,2,)</f>
        <v>All Other Sewer</v>
      </c>
    </row>
    <row r="1201" spans="1:34" x14ac:dyDescent="0.2">
      <c r="A1201" t="s">
        <v>8675</v>
      </c>
      <c r="B1201" t="s">
        <v>8672</v>
      </c>
      <c r="C1201" t="s">
        <v>4519</v>
      </c>
      <c r="D1201" t="s">
        <v>4520</v>
      </c>
      <c r="E1201" s="3">
        <v>45810</v>
      </c>
      <c r="F1201" t="s">
        <v>44</v>
      </c>
      <c r="G1201" t="s">
        <v>3742</v>
      </c>
      <c r="H1201" t="s">
        <v>3716</v>
      </c>
      <c r="I1201" t="s">
        <v>4708</v>
      </c>
      <c r="J1201" t="s">
        <v>4522</v>
      </c>
      <c r="K1201" s="2">
        <v>-5</v>
      </c>
      <c r="L1201" t="s">
        <v>44</v>
      </c>
      <c r="M1201" s="2">
        <v>-5</v>
      </c>
      <c r="N1201" t="s">
        <v>4523</v>
      </c>
      <c r="O1201" t="s">
        <v>4524</v>
      </c>
      <c r="P1201" t="s">
        <v>8676</v>
      </c>
      <c r="Q1201" t="s">
        <v>8677</v>
      </c>
      <c r="R1201" t="s">
        <v>44</v>
      </c>
      <c r="S1201" t="s">
        <v>4527</v>
      </c>
      <c r="T1201" s="3">
        <v>45810</v>
      </c>
      <c r="U1201" s="3">
        <v>45811</v>
      </c>
      <c r="V1201" s="2">
        <v>0</v>
      </c>
      <c r="W1201" t="s">
        <v>44</v>
      </c>
      <c r="X1201" t="s">
        <v>44</v>
      </c>
      <c r="Y1201" t="s">
        <v>8678</v>
      </c>
      <c r="Z1201" t="s">
        <v>3635</v>
      </c>
      <c r="AA1201" t="s">
        <v>4529</v>
      </c>
      <c r="AB1201" t="s">
        <v>4530</v>
      </c>
      <c r="AC1201" t="s">
        <v>89</v>
      </c>
      <c r="AD1201" t="str">
        <f t="shared" si="18"/>
        <v>10-60</v>
      </c>
      <c r="AE1201" t="str">
        <f>VLOOKUP(AD1201,'Main_Sub Desc'!C:D,2,)</f>
        <v>LPC from invoicing</v>
      </c>
      <c r="AF1201" t="str">
        <f>VLOOKUP(VALUE(H1201),'Main_Sub Desc'!F:G,2,)</f>
        <v>Wst Rev Late Payment</v>
      </c>
      <c r="AG1201">
        <f>IFERROR(VLOOKUP(VALUE(I1201),'PC Mapping'!A:F,6,),"")</f>
        <v>10720</v>
      </c>
      <c r="AH1201" s="13" t="str">
        <f>VLOOKUP(AG1201,'PC Mapping'!L:M,2,)</f>
        <v>All Other Sewer</v>
      </c>
    </row>
    <row r="1202" spans="1:34" x14ac:dyDescent="0.2">
      <c r="A1202" t="s">
        <v>8679</v>
      </c>
      <c r="B1202" t="s">
        <v>8672</v>
      </c>
      <c r="C1202" t="s">
        <v>4519</v>
      </c>
      <c r="D1202" t="s">
        <v>4520</v>
      </c>
      <c r="E1202" s="3">
        <v>45810</v>
      </c>
      <c r="F1202" t="s">
        <v>44</v>
      </c>
      <c r="G1202" t="s">
        <v>3742</v>
      </c>
      <c r="H1202" t="s">
        <v>3716</v>
      </c>
      <c r="I1202" t="s">
        <v>4534</v>
      </c>
      <c r="J1202" t="s">
        <v>4522</v>
      </c>
      <c r="K1202" s="2">
        <v>-5</v>
      </c>
      <c r="L1202" t="s">
        <v>44</v>
      </c>
      <c r="M1202" s="2">
        <v>-5</v>
      </c>
      <c r="N1202" t="s">
        <v>4523</v>
      </c>
      <c r="O1202" t="s">
        <v>4524</v>
      </c>
      <c r="P1202" t="s">
        <v>4978</v>
      </c>
      <c r="Q1202" t="s">
        <v>8680</v>
      </c>
      <c r="R1202" t="s">
        <v>44</v>
      </c>
      <c r="S1202" t="s">
        <v>4527</v>
      </c>
      <c r="T1202" s="3">
        <v>45810</v>
      </c>
      <c r="U1202" s="3">
        <v>45811</v>
      </c>
      <c r="V1202" s="2">
        <v>0</v>
      </c>
      <c r="W1202" t="s">
        <v>44</v>
      </c>
      <c r="X1202" t="s">
        <v>44</v>
      </c>
      <c r="Y1202" t="s">
        <v>8681</v>
      </c>
      <c r="Z1202" t="s">
        <v>8682</v>
      </c>
      <c r="AA1202" t="s">
        <v>4529</v>
      </c>
      <c r="AB1202" t="s">
        <v>4530</v>
      </c>
      <c r="AC1202" t="s">
        <v>89</v>
      </c>
      <c r="AD1202" t="str">
        <f t="shared" si="18"/>
        <v>10-60</v>
      </c>
      <c r="AE1202" t="str">
        <f>VLOOKUP(AD1202,'Main_Sub Desc'!C:D,2,)</f>
        <v>LPC from invoicing</v>
      </c>
      <c r="AF1202" t="str">
        <f>VLOOKUP(VALUE(H1202),'Main_Sub Desc'!F:G,2,)</f>
        <v>Wst Rev Late Payment</v>
      </c>
      <c r="AG1202">
        <f>IFERROR(VLOOKUP(VALUE(I1202),'PC Mapping'!A:F,6,),"")</f>
        <v>10514</v>
      </c>
      <c r="AH1202" s="13" t="str">
        <f>VLOOKUP(AG1202,'PC Mapping'!L:M,2,)</f>
        <v>Bolivar Sewer</v>
      </c>
    </row>
    <row r="1203" spans="1:34" x14ac:dyDescent="0.2">
      <c r="A1203" t="s">
        <v>8679</v>
      </c>
      <c r="B1203" t="s">
        <v>8672</v>
      </c>
      <c r="C1203" t="s">
        <v>4519</v>
      </c>
      <c r="D1203" t="s">
        <v>4520</v>
      </c>
      <c r="E1203" s="3">
        <v>45810</v>
      </c>
      <c r="F1203" t="s">
        <v>44</v>
      </c>
      <c r="G1203" t="s">
        <v>3742</v>
      </c>
      <c r="H1203" t="s">
        <v>3722</v>
      </c>
      <c r="I1203" t="s">
        <v>4538</v>
      </c>
      <c r="J1203" t="s">
        <v>4522</v>
      </c>
      <c r="K1203" s="2">
        <v>-5</v>
      </c>
      <c r="L1203" t="s">
        <v>44</v>
      </c>
      <c r="M1203" s="2">
        <v>-5</v>
      </c>
      <c r="N1203" t="s">
        <v>4523</v>
      </c>
      <c r="O1203" t="s">
        <v>4524</v>
      </c>
      <c r="P1203" t="s">
        <v>4978</v>
      </c>
      <c r="Q1203" t="s">
        <v>8683</v>
      </c>
      <c r="R1203" t="s">
        <v>44</v>
      </c>
      <c r="S1203" t="s">
        <v>4527</v>
      </c>
      <c r="T1203" s="3">
        <v>45810</v>
      </c>
      <c r="U1203" s="3">
        <v>45811</v>
      </c>
      <c r="V1203" s="2">
        <v>0</v>
      </c>
      <c r="W1203" t="s">
        <v>44</v>
      </c>
      <c r="X1203" t="s">
        <v>44</v>
      </c>
      <c r="Y1203" t="s">
        <v>8684</v>
      </c>
      <c r="Z1203" t="s">
        <v>8682</v>
      </c>
      <c r="AA1203" t="s">
        <v>4529</v>
      </c>
      <c r="AB1203" t="s">
        <v>4530</v>
      </c>
      <c r="AC1203" t="s">
        <v>89</v>
      </c>
      <c r="AD1203" t="str">
        <f t="shared" si="18"/>
        <v>10-60</v>
      </c>
      <c r="AE1203" t="str">
        <f>VLOOKUP(AD1203,'Main_Sub Desc'!C:D,2,)</f>
        <v>LPC from invoicing</v>
      </c>
      <c r="AF1203" t="str">
        <f>VLOOKUP(VALUE(H1203),'Main_Sub Desc'!F:G,2,)</f>
        <v>Wtr Rev Late Payment</v>
      </c>
      <c r="AG1203">
        <f>IFERROR(VLOOKUP(VALUE(I1203),'PC Mapping'!A:F,6,),"")</f>
        <v>10469</v>
      </c>
      <c r="AH1203" s="13" t="str">
        <f>VLOOKUP(AG1203,'PC Mapping'!L:M,2,)</f>
        <v>Bolivar Water</v>
      </c>
    </row>
    <row r="1204" spans="1:34" x14ac:dyDescent="0.2">
      <c r="A1204" t="s">
        <v>8685</v>
      </c>
      <c r="B1204" t="s">
        <v>8686</v>
      </c>
      <c r="C1204" t="s">
        <v>4519</v>
      </c>
      <c r="D1204" t="s">
        <v>4520</v>
      </c>
      <c r="E1204" s="3">
        <v>45813</v>
      </c>
      <c r="F1204" t="s">
        <v>44</v>
      </c>
      <c r="G1204" t="s">
        <v>3742</v>
      </c>
      <c r="H1204" t="s">
        <v>3722</v>
      </c>
      <c r="I1204" t="s">
        <v>3752</v>
      </c>
      <c r="J1204" t="s">
        <v>4522</v>
      </c>
      <c r="K1204" s="2">
        <v>-5</v>
      </c>
      <c r="L1204" t="s">
        <v>44</v>
      </c>
      <c r="M1204" s="2">
        <v>-5</v>
      </c>
      <c r="N1204" t="s">
        <v>4523</v>
      </c>
      <c r="O1204" t="s">
        <v>4524</v>
      </c>
      <c r="P1204" t="s">
        <v>8687</v>
      </c>
      <c r="Q1204" t="s">
        <v>8688</v>
      </c>
      <c r="R1204" t="s">
        <v>44</v>
      </c>
      <c r="S1204" t="s">
        <v>4527</v>
      </c>
      <c r="T1204" s="3">
        <v>45813</v>
      </c>
      <c r="U1204" s="3">
        <v>45814</v>
      </c>
      <c r="V1204" s="2">
        <v>0</v>
      </c>
      <c r="W1204" t="s">
        <v>44</v>
      </c>
      <c r="X1204" t="s">
        <v>44</v>
      </c>
      <c r="Y1204" t="s">
        <v>8689</v>
      </c>
      <c r="Z1204" t="s">
        <v>2891</v>
      </c>
      <c r="AA1204" t="s">
        <v>4529</v>
      </c>
      <c r="AB1204" t="s">
        <v>4530</v>
      </c>
      <c r="AC1204" t="s">
        <v>99</v>
      </c>
      <c r="AD1204" t="str">
        <f t="shared" si="18"/>
        <v>10-60</v>
      </c>
      <c r="AE1204" t="str">
        <f>VLOOKUP(AD1204,'Main_Sub Desc'!C:D,2,)</f>
        <v>LPC from invoicing</v>
      </c>
      <c r="AF1204" t="str">
        <f>VLOOKUP(VALUE(H1204),'Main_Sub Desc'!F:G,2,)</f>
        <v>Wtr Rev Late Payment</v>
      </c>
      <c r="AG1204">
        <f>IFERROR(VLOOKUP(VALUE(I1204),'PC Mapping'!A:F,6,),"")</f>
        <v>10719</v>
      </c>
      <c r="AH1204" s="13" t="str">
        <f>VLOOKUP(AG1204,'PC Mapping'!L:M,2,)</f>
        <v>All Other Water</v>
      </c>
    </row>
    <row r="1205" spans="1:34" x14ac:dyDescent="0.2">
      <c r="A1205" t="s">
        <v>8690</v>
      </c>
      <c r="B1205" t="s">
        <v>8686</v>
      </c>
      <c r="C1205" t="s">
        <v>4519</v>
      </c>
      <c r="D1205" t="s">
        <v>4520</v>
      </c>
      <c r="E1205" s="3">
        <v>45813</v>
      </c>
      <c r="F1205" t="s">
        <v>44</v>
      </c>
      <c r="G1205" t="s">
        <v>3742</v>
      </c>
      <c r="H1205" t="s">
        <v>3722</v>
      </c>
      <c r="I1205" t="s">
        <v>3752</v>
      </c>
      <c r="J1205" t="s">
        <v>4522</v>
      </c>
      <c r="K1205" s="2">
        <v>-5</v>
      </c>
      <c r="L1205" t="s">
        <v>44</v>
      </c>
      <c r="M1205" s="2">
        <v>-5</v>
      </c>
      <c r="N1205" t="s">
        <v>4523</v>
      </c>
      <c r="O1205" t="s">
        <v>4524</v>
      </c>
      <c r="P1205" t="s">
        <v>8691</v>
      </c>
      <c r="Q1205" t="s">
        <v>8692</v>
      </c>
      <c r="R1205" t="s">
        <v>44</v>
      </c>
      <c r="S1205" t="s">
        <v>4527</v>
      </c>
      <c r="T1205" s="3">
        <v>45813</v>
      </c>
      <c r="U1205" s="3">
        <v>45814</v>
      </c>
      <c r="V1205" s="2">
        <v>0</v>
      </c>
      <c r="W1205" t="s">
        <v>44</v>
      </c>
      <c r="X1205" t="s">
        <v>44</v>
      </c>
      <c r="Y1205" t="s">
        <v>8693</v>
      </c>
      <c r="Z1205" t="s">
        <v>2214</v>
      </c>
      <c r="AA1205" t="s">
        <v>4529</v>
      </c>
      <c r="AB1205" t="s">
        <v>4530</v>
      </c>
      <c r="AC1205" t="s">
        <v>89</v>
      </c>
      <c r="AD1205" t="str">
        <f t="shared" si="18"/>
        <v>10-60</v>
      </c>
      <c r="AE1205" t="str">
        <f>VLOOKUP(AD1205,'Main_Sub Desc'!C:D,2,)</f>
        <v>LPC from invoicing</v>
      </c>
      <c r="AF1205" t="str">
        <f>VLOOKUP(VALUE(H1205),'Main_Sub Desc'!F:G,2,)</f>
        <v>Wtr Rev Late Payment</v>
      </c>
      <c r="AG1205">
        <f>IFERROR(VLOOKUP(VALUE(I1205),'PC Mapping'!A:F,6,),"")</f>
        <v>10719</v>
      </c>
      <c r="AH1205" s="13" t="str">
        <f>VLOOKUP(AG1205,'PC Mapping'!L:M,2,)</f>
        <v>All Other Water</v>
      </c>
    </row>
    <row r="1206" spans="1:34" x14ac:dyDescent="0.2">
      <c r="A1206" t="s">
        <v>8694</v>
      </c>
      <c r="B1206" t="s">
        <v>8686</v>
      </c>
      <c r="C1206" t="s">
        <v>4519</v>
      </c>
      <c r="D1206" t="s">
        <v>4520</v>
      </c>
      <c r="E1206" s="3">
        <v>45813</v>
      </c>
      <c r="F1206" t="s">
        <v>44</v>
      </c>
      <c r="G1206" t="s">
        <v>3742</v>
      </c>
      <c r="H1206" t="s">
        <v>3722</v>
      </c>
      <c r="I1206" t="s">
        <v>3752</v>
      </c>
      <c r="J1206" t="s">
        <v>4522</v>
      </c>
      <c r="K1206" s="2">
        <v>-5</v>
      </c>
      <c r="L1206" t="s">
        <v>44</v>
      </c>
      <c r="M1206" s="2">
        <v>-5</v>
      </c>
      <c r="N1206" t="s">
        <v>4523</v>
      </c>
      <c r="O1206" t="s">
        <v>4524</v>
      </c>
      <c r="P1206" t="s">
        <v>7082</v>
      </c>
      <c r="Q1206" t="s">
        <v>8695</v>
      </c>
      <c r="R1206" t="s">
        <v>44</v>
      </c>
      <c r="S1206" t="s">
        <v>4527</v>
      </c>
      <c r="T1206" s="3">
        <v>45813</v>
      </c>
      <c r="U1206" s="3">
        <v>45814</v>
      </c>
      <c r="V1206" s="2">
        <v>0</v>
      </c>
      <c r="W1206" t="s">
        <v>44</v>
      </c>
      <c r="X1206" t="s">
        <v>44</v>
      </c>
      <c r="Y1206" t="s">
        <v>8696</v>
      </c>
      <c r="Z1206" t="s">
        <v>3480</v>
      </c>
      <c r="AA1206" t="s">
        <v>4529</v>
      </c>
      <c r="AB1206" t="s">
        <v>4530</v>
      </c>
      <c r="AC1206" t="s">
        <v>89</v>
      </c>
      <c r="AD1206" t="str">
        <f t="shared" si="18"/>
        <v>10-60</v>
      </c>
      <c r="AE1206" t="str">
        <f>VLOOKUP(AD1206,'Main_Sub Desc'!C:D,2,)</f>
        <v>LPC from invoicing</v>
      </c>
      <c r="AF1206" t="str">
        <f>VLOOKUP(VALUE(H1206),'Main_Sub Desc'!F:G,2,)</f>
        <v>Wtr Rev Late Payment</v>
      </c>
      <c r="AG1206">
        <f>IFERROR(VLOOKUP(VALUE(I1206),'PC Mapping'!A:F,6,),"")</f>
        <v>10719</v>
      </c>
      <c r="AH1206" s="13" t="str">
        <f>VLOOKUP(AG1206,'PC Mapping'!L:M,2,)</f>
        <v>All Other Water</v>
      </c>
    </row>
    <row r="1207" spans="1:34" x14ac:dyDescent="0.2">
      <c r="A1207" t="s">
        <v>8697</v>
      </c>
      <c r="B1207" t="s">
        <v>8686</v>
      </c>
      <c r="C1207" t="s">
        <v>4519</v>
      </c>
      <c r="D1207" t="s">
        <v>4520</v>
      </c>
      <c r="E1207" s="3">
        <v>45813</v>
      </c>
      <c r="F1207" t="s">
        <v>44</v>
      </c>
      <c r="G1207" t="s">
        <v>3742</v>
      </c>
      <c r="H1207" t="s">
        <v>3722</v>
      </c>
      <c r="I1207" t="s">
        <v>3752</v>
      </c>
      <c r="J1207" t="s">
        <v>4522</v>
      </c>
      <c r="K1207" s="2">
        <v>-5</v>
      </c>
      <c r="L1207" t="s">
        <v>44</v>
      </c>
      <c r="M1207" s="2">
        <v>-5</v>
      </c>
      <c r="N1207" t="s">
        <v>4523</v>
      </c>
      <c r="O1207" t="s">
        <v>4524</v>
      </c>
      <c r="P1207" t="s">
        <v>8698</v>
      </c>
      <c r="Q1207" t="s">
        <v>8699</v>
      </c>
      <c r="R1207" t="s">
        <v>44</v>
      </c>
      <c r="S1207" t="s">
        <v>4527</v>
      </c>
      <c r="T1207" s="3">
        <v>45813</v>
      </c>
      <c r="U1207" s="3">
        <v>45814</v>
      </c>
      <c r="V1207" s="2">
        <v>0</v>
      </c>
      <c r="W1207" t="s">
        <v>44</v>
      </c>
      <c r="X1207" t="s">
        <v>44</v>
      </c>
      <c r="Y1207" t="s">
        <v>8700</v>
      </c>
      <c r="Z1207" t="s">
        <v>3466</v>
      </c>
      <c r="AA1207" t="s">
        <v>4529</v>
      </c>
      <c r="AB1207" t="s">
        <v>4530</v>
      </c>
      <c r="AC1207" t="s">
        <v>89</v>
      </c>
      <c r="AD1207" t="str">
        <f t="shared" si="18"/>
        <v>10-60</v>
      </c>
      <c r="AE1207" t="str">
        <f>VLOOKUP(AD1207,'Main_Sub Desc'!C:D,2,)</f>
        <v>LPC from invoicing</v>
      </c>
      <c r="AF1207" t="str">
        <f>VLOOKUP(VALUE(H1207),'Main_Sub Desc'!F:G,2,)</f>
        <v>Wtr Rev Late Payment</v>
      </c>
      <c r="AG1207">
        <f>IFERROR(VLOOKUP(VALUE(I1207),'PC Mapping'!A:F,6,),"")</f>
        <v>10719</v>
      </c>
      <c r="AH1207" s="13" t="str">
        <f>VLOOKUP(AG1207,'PC Mapping'!L:M,2,)</f>
        <v>All Other Water</v>
      </c>
    </row>
    <row r="1208" spans="1:34" x14ac:dyDescent="0.2">
      <c r="A1208" t="s">
        <v>8701</v>
      </c>
      <c r="B1208" t="s">
        <v>8702</v>
      </c>
      <c r="C1208" t="s">
        <v>4519</v>
      </c>
      <c r="D1208" t="s">
        <v>4520</v>
      </c>
      <c r="E1208" s="3">
        <v>45817</v>
      </c>
      <c r="F1208" t="s">
        <v>44</v>
      </c>
      <c r="G1208" t="s">
        <v>3742</v>
      </c>
      <c r="H1208" t="s">
        <v>3722</v>
      </c>
      <c r="I1208" t="s">
        <v>3752</v>
      </c>
      <c r="J1208" t="s">
        <v>4522</v>
      </c>
      <c r="K1208" s="2">
        <v>-5</v>
      </c>
      <c r="L1208" t="s">
        <v>44</v>
      </c>
      <c r="M1208" s="2">
        <v>-5</v>
      </c>
      <c r="N1208" t="s">
        <v>4523</v>
      </c>
      <c r="O1208" t="s">
        <v>4524</v>
      </c>
      <c r="P1208" t="s">
        <v>8703</v>
      </c>
      <c r="Q1208" t="s">
        <v>8704</v>
      </c>
      <c r="R1208" t="s">
        <v>44</v>
      </c>
      <c r="S1208" t="s">
        <v>4527</v>
      </c>
      <c r="T1208" s="3">
        <v>45817</v>
      </c>
      <c r="U1208" s="3">
        <v>45818</v>
      </c>
      <c r="V1208" s="2">
        <v>0</v>
      </c>
      <c r="W1208" t="s">
        <v>44</v>
      </c>
      <c r="X1208" t="s">
        <v>44</v>
      </c>
      <c r="Y1208" t="s">
        <v>8705</v>
      </c>
      <c r="Z1208" t="s">
        <v>2682</v>
      </c>
      <c r="AA1208" t="s">
        <v>4529</v>
      </c>
      <c r="AB1208" t="s">
        <v>4530</v>
      </c>
      <c r="AC1208" t="s">
        <v>89</v>
      </c>
      <c r="AD1208" t="str">
        <f t="shared" si="18"/>
        <v>10-60</v>
      </c>
      <c r="AE1208" t="str">
        <f>VLOOKUP(AD1208,'Main_Sub Desc'!C:D,2,)</f>
        <v>LPC from invoicing</v>
      </c>
      <c r="AF1208" t="str">
        <f>VLOOKUP(VALUE(H1208),'Main_Sub Desc'!F:G,2,)</f>
        <v>Wtr Rev Late Payment</v>
      </c>
      <c r="AG1208">
        <f>IFERROR(VLOOKUP(VALUE(I1208),'PC Mapping'!A:F,6,),"")</f>
        <v>10719</v>
      </c>
      <c r="AH1208" s="13" t="str">
        <f>VLOOKUP(AG1208,'PC Mapping'!L:M,2,)</f>
        <v>All Other Water</v>
      </c>
    </row>
    <row r="1209" spans="1:34" x14ac:dyDescent="0.2">
      <c r="A1209" t="s">
        <v>8706</v>
      </c>
      <c r="B1209" t="s">
        <v>8707</v>
      </c>
      <c r="C1209" t="s">
        <v>4519</v>
      </c>
      <c r="D1209" t="s">
        <v>4520</v>
      </c>
      <c r="E1209" s="3">
        <v>45819</v>
      </c>
      <c r="F1209" t="s">
        <v>44</v>
      </c>
      <c r="G1209" t="s">
        <v>3742</v>
      </c>
      <c r="H1209" t="s">
        <v>3722</v>
      </c>
      <c r="I1209" t="s">
        <v>3752</v>
      </c>
      <c r="J1209" t="s">
        <v>4522</v>
      </c>
      <c r="K1209" s="2">
        <v>-5</v>
      </c>
      <c r="L1209" t="s">
        <v>44</v>
      </c>
      <c r="M1209" s="2">
        <v>-5</v>
      </c>
      <c r="N1209" t="s">
        <v>4523</v>
      </c>
      <c r="O1209" t="s">
        <v>4524</v>
      </c>
      <c r="P1209" t="s">
        <v>5435</v>
      </c>
      <c r="Q1209" t="s">
        <v>8708</v>
      </c>
      <c r="R1209" t="s">
        <v>44</v>
      </c>
      <c r="S1209" t="s">
        <v>4527</v>
      </c>
      <c r="T1209" s="3">
        <v>45819</v>
      </c>
      <c r="U1209" s="3">
        <v>45820</v>
      </c>
      <c r="V1209" s="2">
        <v>0</v>
      </c>
      <c r="W1209" t="s">
        <v>44</v>
      </c>
      <c r="X1209" t="s">
        <v>44</v>
      </c>
      <c r="Y1209" t="s">
        <v>8709</v>
      </c>
      <c r="Z1209" t="s">
        <v>8710</v>
      </c>
      <c r="AA1209" t="s">
        <v>4529</v>
      </c>
      <c r="AB1209" t="s">
        <v>4530</v>
      </c>
      <c r="AC1209" t="s">
        <v>89</v>
      </c>
      <c r="AD1209" t="str">
        <f t="shared" si="18"/>
        <v>10-60</v>
      </c>
      <c r="AE1209" t="str">
        <f>VLOOKUP(AD1209,'Main_Sub Desc'!C:D,2,)</f>
        <v>LPC from invoicing</v>
      </c>
      <c r="AF1209" t="str">
        <f>VLOOKUP(VALUE(H1209),'Main_Sub Desc'!F:G,2,)</f>
        <v>Wtr Rev Late Payment</v>
      </c>
      <c r="AG1209">
        <f>IFERROR(VLOOKUP(VALUE(I1209),'PC Mapping'!A:F,6,),"")</f>
        <v>10719</v>
      </c>
      <c r="AH1209" s="13" t="str">
        <f>VLOOKUP(AG1209,'PC Mapping'!L:M,2,)</f>
        <v>All Other Water</v>
      </c>
    </row>
    <row r="1210" spans="1:34" x14ac:dyDescent="0.2">
      <c r="A1210" t="s">
        <v>8711</v>
      </c>
      <c r="B1210" t="s">
        <v>8707</v>
      </c>
      <c r="C1210" t="s">
        <v>4519</v>
      </c>
      <c r="D1210" t="s">
        <v>4520</v>
      </c>
      <c r="E1210" s="3">
        <v>45819</v>
      </c>
      <c r="F1210" t="s">
        <v>44</v>
      </c>
      <c r="G1210" t="s">
        <v>3742</v>
      </c>
      <c r="H1210" t="s">
        <v>3722</v>
      </c>
      <c r="I1210" t="s">
        <v>4538</v>
      </c>
      <c r="J1210" t="s">
        <v>4522</v>
      </c>
      <c r="K1210" s="2">
        <v>-5</v>
      </c>
      <c r="L1210" t="s">
        <v>44</v>
      </c>
      <c r="M1210" s="2">
        <v>-5</v>
      </c>
      <c r="N1210" t="s">
        <v>4523</v>
      </c>
      <c r="O1210" t="s">
        <v>4524</v>
      </c>
      <c r="P1210" t="s">
        <v>8712</v>
      </c>
      <c r="Q1210" t="s">
        <v>8713</v>
      </c>
      <c r="R1210" t="s">
        <v>44</v>
      </c>
      <c r="S1210" t="s">
        <v>4527</v>
      </c>
      <c r="T1210" s="3">
        <v>45819</v>
      </c>
      <c r="U1210" s="3">
        <v>45820</v>
      </c>
      <c r="V1210" s="2">
        <v>0</v>
      </c>
      <c r="W1210" t="s">
        <v>44</v>
      </c>
      <c r="X1210" t="s">
        <v>44</v>
      </c>
      <c r="Y1210" t="s">
        <v>8714</v>
      </c>
      <c r="Z1210" t="s">
        <v>165</v>
      </c>
      <c r="AA1210" t="s">
        <v>4529</v>
      </c>
      <c r="AB1210" t="s">
        <v>4530</v>
      </c>
      <c r="AC1210" t="s">
        <v>89</v>
      </c>
      <c r="AD1210" t="str">
        <f t="shared" si="18"/>
        <v>10-60</v>
      </c>
      <c r="AE1210" t="str">
        <f>VLOOKUP(AD1210,'Main_Sub Desc'!C:D,2,)</f>
        <v>LPC from invoicing</v>
      </c>
      <c r="AF1210" t="str">
        <f>VLOOKUP(VALUE(H1210),'Main_Sub Desc'!F:G,2,)</f>
        <v>Wtr Rev Late Payment</v>
      </c>
      <c r="AG1210">
        <f>IFERROR(VLOOKUP(VALUE(I1210),'PC Mapping'!A:F,6,),"")</f>
        <v>10469</v>
      </c>
      <c r="AH1210" s="13" t="str">
        <f>VLOOKUP(AG1210,'PC Mapping'!L:M,2,)</f>
        <v>Bolivar Water</v>
      </c>
    </row>
    <row r="1211" spans="1:34" x14ac:dyDescent="0.2">
      <c r="A1211" t="s">
        <v>8711</v>
      </c>
      <c r="B1211" t="s">
        <v>8707</v>
      </c>
      <c r="C1211" t="s">
        <v>4519</v>
      </c>
      <c r="D1211" t="s">
        <v>4520</v>
      </c>
      <c r="E1211" s="3">
        <v>45819</v>
      </c>
      <c r="F1211" t="s">
        <v>44</v>
      </c>
      <c r="G1211" t="s">
        <v>3742</v>
      </c>
      <c r="H1211" t="s">
        <v>3716</v>
      </c>
      <c r="I1211" t="s">
        <v>4534</v>
      </c>
      <c r="J1211" t="s">
        <v>4522</v>
      </c>
      <c r="K1211" s="2">
        <v>-6.89</v>
      </c>
      <c r="L1211" t="s">
        <v>44</v>
      </c>
      <c r="M1211" s="2">
        <v>-6.89</v>
      </c>
      <c r="N1211" t="s">
        <v>4523</v>
      </c>
      <c r="O1211" t="s">
        <v>4524</v>
      </c>
      <c r="P1211" t="s">
        <v>8712</v>
      </c>
      <c r="Q1211" t="s">
        <v>8715</v>
      </c>
      <c r="R1211" t="s">
        <v>44</v>
      </c>
      <c r="S1211" t="s">
        <v>4527</v>
      </c>
      <c r="T1211" s="3">
        <v>45819</v>
      </c>
      <c r="U1211" s="3">
        <v>45820</v>
      </c>
      <c r="V1211" s="2">
        <v>0</v>
      </c>
      <c r="W1211" t="s">
        <v>44</v>
      </c>
      <c r="X1211" t="s">
        <v>44</v>
      </c>
      <c r="Y1211" t="s">
        <v>8716</v>
      </c>
      <c r="Z1211" t="s">
        <v>165</v>
      </c>
      <c r="AA1211" t="s">
        <v>4529</v>
      </c>
      <c r="AB1211" t="s">
        <v>4530</v>
      </c>
      <c r="AC1211" t="s">
        <v>89</v>
      </c>
      <c r="AD1211" t="str">
        <f t="shared" si="18"/>
        <v>10-60</v>
      </c>
      <c r="AE1211" t="str">
        <f>VLOOKUP(AD1211,'Main_Sub Desc'!C:D,2,)</f>
        <v>LPC from invoicing</v>
      </c>
      <c r="AF1211" t="str">
        <f>VLOOKUP(VALUE(H1211),'Main_Sub Desc'!F:G,2,)</f>
        <v>Wst Rev Late Payment</v>
      </c>
      <c r="AG1211">
        <f>IFERROR(VLOOKUP(VALUE(I1211),'PC Mapping'!A:F,6,),"")</f>
        <v>10514</v>
      </c>
      <c r="AH1211" s="13" t="str">
        <f>VLOOKUP(AG1211,'PC Mapping'!L:M,2,)</f>
        <v>Bolivar Sewer</v>
      </c>
    </row>
    <row r="1212" spans="1:34" x14ac:dyDescent="0.2">
      <c r="A1212" t="s">
        <v>8717</v>
      </c>
      <c r="B1212" t="s">
        <v>8707</v>
      </c>
      <c r="C1212" t="s">
        <v>4519</v>
      </c>
      <c r="D1212" t="s">
        <v>4520</v>
      </c>
      <c r="E1212" s="3">
        <v>45819</v>
      </c>
      <c r="F1212" t="s">
        <v>44</v>
      </c>
      <c r="G1212" t="s">
        <v>3742</v>
      </c>
      <c r="H1212" t="s">
        <v>3722</v>
      </c>
      <c r="I1212" t="s">
        <v>3752</v>
      </c>
      <c r="J1212" t="s">
        <v>4522</v>
      </c>
      <c r="K1212" s="2">
        <v>-5</v>
      </c>
      <c r="L1212" t="s">
        <v>44</v>
      </c>
      <c r="M1212" s="2">
        <v>-5</v>
      </c>
      <c r="N1212" t="s">
        <v>4523</v>
      </c>
      <c r="O1212" t="s">
        <v>4524</v>
      </c>
      <c r="P1212" t="s">
        <v>7474</v>
      </c>
      <c r="Q1212" t="s">
        <v>8718</v>
      </c>
      <c r="R1212" t="s">
        <v>44</v>
      </c>
      <c r="S1212" t="s">
        <v>4527</v>
      </c>
      <c r="T1212" s="3">
        <v>45819</v>
      </c>
      <c r="U1212" s="3">
        <v>45820</v>
      </c>
      <c r="V1212" s="2">
        <v>0</v>
      </c>
      <c r="W1212" t="s">
        <v>44</v>
      </c>
      <c r="X1212" t="s">
        <v>44</v>
      </c>
      <c r="Y1212" t="s">
        <v>8719</v>
      </c>
      <c r="Z1212" t="s">
        <v>2498</v>
      </c>
      <c r="AA1212" t="s">
        <v>4529</v>
      </c>
      <c r="AB1212" t="s">
        <v>4530</v>
      </c>
      <c r="AC1212" t="s">
        <v>89</v>
      </c>
      <c r="AD1212" t="str">
        <f t="shared" si="18"/>
        <v>10-60</v>
      </c>
      <c r="AE1212" t="str">
        <f>VLOOKUP(AD1212,'Main_Sub Desc'!C:D,2,)</f>
        <v>LPC from invoicing</v>
      </c>
      <c r="AF1212" t="str">
        <f>VLOOKUP(VALUE(H1212),'Main_Sub Desc'!F:G,2,)</f>
        <v>Wtr Rev Late Payment</v>
      </c>
      <c r="AG1212">
        <f>IFERROR(VLOOKUP(VALUE(I1212),'PC Mapping'!A:F,6,),"")</f>
        <v>10719</v>
      </c>
      <c r="AH1212" s="13" t="str">
        <f>VLOOKUP(AG1212,'PC Mapping'!L:M,2,)</f>
        <v>All Other Water</v>
      </c>
    </row>
    <row r="1213" spans="1:34" x14ac:dyDescent="0.2">
      <c r="A1213" t="s">
        <v>8720</v>
      </c>
      <c r="B1213" t="s">
        <v>8721</v>
      </c>
      <c r="C1213" t="s">
        <v>4519</v>
      </c>
      <c r="D1213" t="s">
        <v>4520</v>
      </c>
      <c r="E1213" s="3">
        <v>45821</v>
      </c>
      <c r="F1213" t="s">
        <v>44</v>
      </c>
      <c r="G1213" t="s">
        <v>3742</v>
      </c>
      <c r="H1213" t="s">
        <v>3722</v>
      </c>
      <c r="I1213" t="s">
        <v>4538</v>
      </c>
      <c r="J1213" t="s">
        <v>4522</v>
      </c>
      <c r="K1213" s="2">
        <v>-5</v>
      </c>
      <c r="L1213" t="s">
        <v>44</v>
      </c>
      <c r="M1213" s="2">
        <v>-5</v>
      </c>
      <c r="N1213" t="s">
        <v>4523</v>
      </c>
      <c r="O1213" t="s">
        <v>4524</v>
      </c>
      <c r="P1213" t="s">
        <v>8722</v>
      </c>
      <c r="Q1213" t="s">
        <v>8723</v>
      </c>
      <c r="R1213" t="s">
        <v>44</v>
      </c>
      <c r="S1213" t="s">
        <v>4527</v>
      </c>
      <c r="T1213" s="3">
        <v>45821</v>
      </c>
      <c r="U1213" s="3">
        <v>45824</v>
      </c>
      <c r="V1213" s="2">
        <v>0</v>
      </c>
      <c r="W1213" t="s">
        <v>44</v>
      </c>
      <c r="X1213" t="s">
        <v>44</v>
      </c>
      <c r="Y1213" t="s">
        <v>8724</v>
      </c>
      <c r="Z1213" t="s">
        <v>8725</v>
      </c>
      <c r="AA1213" t="s">
        <v>4529</v>
      </c>
      <c r="AB1213" t="s">
        <v>4530</v>
      </c>
      <c r="AC1213" t="s">
        <v>89</v>
      </c>
      <c r="AD1213" t="str">
        <f t="shared" si="18"/>
        <v>10-60</v>
      </c>
      <c r="AE1213" t="str">
        <f>VLOOKUP(AD1213,'Main_Sub Desc'!C:D,2,)</f>
        <v>LPC from invoicing</v>
      </c>
      <c r="AF1213" t="str">
        <f>VLOOKUP(VALUE(H1213),'Main_Sub Desc'!F:G,2,)</f>
        <v>Wtr Rev Late Payment</v>
      </c>
      <c r="AG1213">
        <f>IFERROR(VLOOKUP(VALUE(I1213),'PC Mapping'!A:F,6,),"")</f>
        <v>10469</v>
      </c>
      <c r="AH1213" s="13" t="str">
        <f>VLOOKUP(AG1213,'PC Mapping'!L:M,2,)</f>
        <v>Bolivar Water</v>
      </c>
    </row>
    <row r="1214" spans="1:34" x14ac:dyDescent="0.2">
      <c r="A1214" t="s">
        <v>8720</v>
      </c>
      <c r="B1214" t="s">
        <v>8721</v>
      </c>
      <c r="C1214" t="s">
        <v>4519</v>
      </c>
      <c r="D1214" t="s">
        <v>4520</v>
      </c>
      <c r="E1214" s="3">
        <v>45821</v>
      </c>
      <c r="F1214" t="s">
        <v>44</v>
      </c>
      <c r="G1214" t="s">
        <v>3742</v>
      </c>
      <c r="H1214" t="s">
        <v>3716</v>
      </c>
      <c r="I1214" t="s">
        <v>4534</v>
      </c>
      <c r="J1214" t="s">
        <v>4522</v>
      </c>
      <c r="K1214" s="2">
        <v>-5</v>
      </c>
      <c r="L1214" t="s">
        <v>44</v>
      </c>
      <c r="M1214" s="2">
        <v>-5</v>
      </c>
      <c r="N1214" t="s">
        <v>4523</v>
      </c>
      <c r="O1214" t="s">
        <v>4524</v>
      </c>
      <c r="P1214" t="s">
        <v>8722</v>
      </c>
      <c r="Q1214" t="s">
        <v>8726</v>
      </c>
      <c r="R1214" t="s">
        <v>44</v>
      </c>
      <c r="S1214" t="s">
        <v>4527</v>
      </c>
      <c r="T1214" s="3">
        <v>45821</v>
      </c>
      <c r="U1214" s="3">
        <v>45824</v>
      </c>
      <c r="V1214" s="2">
        <v>0</v>
      </c>
      <c r="W1214" t="s">
        <v>44</v>
      </c>
      <c r="X1214" t="s">
        <v>44</v>
      </c>
      <c r="Y1214" t="s">
        <v>8727</v>
      </c>
      <c r="Z1214" t="s">
        <v>8725</v>
      </c>
      <c r="AA1214" t="s">
        <v>4529</v>
      </c>
      <c r="AB1214" t="s">
        <v>4530</v>
      </c>
      <c r="AC1214" t="s">
        <v>89</v>
      </c>
      <c r="AD1214" t="str">
        <f t="shared" si="18"/>
        <v>10-60</v>
      </c>
      <c r="AE1214" t="str">
        <f>VLOOKUP(AD1214,'Main_Sub Desc'!C:D,2,)</f>
        <v>LPC from invoicing</v>
      </c>
      <c r="AF1214" t="str">
        <f>VLOOKUP(VALUE(H1214),'Main_Sub Desc'!F:G,2,)</f>
        <v>Wst Rev Late Payment</v>
      </c>
      <c r="AG1214">
        <f>IFERROR(VLOOKUP(VALUE(I1214),'PC Mapping'!A:F,6,),"")</f>
        <v>10514</v>
      </c>
      <c r="AH1214" s="13" t="str">
        <f>VLOOKUP(AG1214,'PC Mapping'!L:M,2,)</f>
        <v>Bolivar Sewer</v>
      </c>
    </row>
    <row r="1215" spans="1:34" x14ac:dyDescent="0.2">
      <c r="A1215" t="s">
        <v>8728</v>
      </c>
      <c r="B1215" t="s">
        <v>8729</v>
      </c>
      <c r="C1215" t="s">
        <v>4519</v>
      </c>
      <c r="D1215" t="s">
        <v>4520</v>
      </c>
      <c r="E1215" s="3">
        <v>45824</v>
      </c>
      <c r="F1215" t="s">
        <v>44</v>
      </c>
      <c r="G1215" t="s">
        <v>3742</v>
      </c>
      <c r="H1215" t="s">
        <v>3716</v>
      </c>
      <c r="I1215" t="s">
        <v>4534</v>
      </c>
      <c r="J1215" t="s">
        <v>4522</v>
      </c>
      <c r="K1215" s="2">
        <v>-5</v>
      </c>
      <c r="L1215" t="s">
        <v>44</v>
      </c>
      <c r="M1215" s="2">
        <v>-5</v>
      </c>
      <c r="N1215" t="s">
        <v>4523</v>
      </c>
      <c r="O1215" t="s">
        <v>4524</v>
      </c>
      <c r="P1215" t="s">
        <v>8730</v>
      </c>
      <c r="Q1215" t="s">
        <v>8731</v>
      </c>
      <c r="R1215" t="s">
        <v>44</v>
      </c>
      <c r="S1215" t="s">
        <v>4527</v>
      </c>
      <c r="T1215" s="3">
        <v>45824</v>
      </c>
      <c r="U1215" s="3">
        <v>45825</v>
      </c>
      <c r="V1215" s="2">
        <v>0</v>
      </c>
      <c r="W1215" t="s">
        <v>44</v>
      </c>
      <c r="X1215" t="s">
        <v>44</v>
      </c>
      <c r="Y1215" t="s">
        <v>8732</v>
      </c>
      <c r="Z1215" t="s">
        <v>8733</v>
      </c>
      <c r="AA1215" t="s">
        <v>4529</v>
      </c>
      <c r="AB1215" t="s">
        <v>4530</v>
      </c>
      <c r="AC1215" t="s">
        <v>89</v>
      </c>
      <c r="AD1215" t="str">
        <f t="shared" si="18"/>
        <v>10-60</v>
      </c>
      <c r="AE1215" t="str">
        <f>VLOOKUP(AD1215,'Main_Sub Desc'!C:D,2,)</f>
        <v>LPC from invoicing</v>
      </c>
      <c r="AF1215" t="str">
        <f>VLOOKUP(VALUE(H1215),'Main_Sub Desc'!F:G,2,)</f>
        <v>Wst Rev Late Payment</v>
      </c>
      <c r="AG1215">
        <f>IFERROR(VLOOKUP(VALUE(I1215),'PC Mapping'!A:F,6,),"")</f>
        <v>10514</v>
      </c>
      <c r="AH1215" s="13" t="str">
        <f>VLOOKUP(AG1215,'PC Mapping'!L:M,2,)</f>
        <v>Bolivar Sewer</v>
      </c>
    </row>
    <row r="1216" spans="1:34" x14ac:dyDescent="0.2">
      <c r="A1216" t="s">
        <v>8728</v>
      </c>
      <c r="B1216" t="s">
        <v>8729</v>
      </c>
      <c r="C1216" t="s">
        <v>4519</v>
      </c>
      <c r="D1216" t="s">
        <v>4520</v>
      </c>
      <c r="E1216" s="3">
        <v>45824</v>
      </c>
      <c r="F1216" t="s">
        <v>44</v>
      </c>
      <c r="G1216" t="s">
        <v>3742</v>
      </c>
      <c r="H1216" t="s">
        <v>3722</v>
      </c>
      <c r="I1216" t="s">
        <v>4538</v>
      </c>
      <c r="J1216" t="s">
        <v>4522</v>
      </c>
      <c r="K1216" s="2">
        <v>-5</v>
      </c>
      <c r="L1216" t="s">
        <v>44</v>
      </c>
      <c r="M1216" s="2">
        <v>-5</v>
      </c>
      <c r="N1216" t="s">
        <v>4523</v>
      </c>
      <c r="O1216" t="s">
        <v>4524</v>
      </c>
      <c r="P1216" t="s">
        <v>8730</v>
      </c>
      <c r="Q1216" t="s">
        <v>8734</v>
      </c>
      <c r="R1216" t="s">
        <v>44</v>
      </c>
      <c r="S1216" t="s">
        <v>4527</v>
      </c>
      <c r="T1216" s="3">
        <v>45824</v>
      </c>
      <c r="U1216" s="3">
        <v>45825</v>
      </c>
      <c r="V1216" s="2">
        <v>0</v>
      </c>
      <c r="W1216" t="s">
        <v>44</v>
      </c>
      <c r="X1216" t="s">
        <v>44</v>
      </c>
      <c r="Y1216" t="s">
        <v>8735</v>
      </c>
      <c r="Z1216" t="s">
        <v>8733</v>
      </c>
      <c r="AA1216" t="s">
        <v>4529</v>
      </c>
      <c r="AB1216" t="s">
        <v>4530</v>
      </c>
      <c r="AC1216" t="s">
        <v>89</v>
      </c>
      <c r="AD1216" t="str">
        <f t="shared" si="18"/>
        <v>10-60</v>
      </c>
      <c r="AE1216" t="str">
        <f>VLOOKUP(AD1216,'Main_Sub Desc'!C:D,2,)</f>
        <v>LPC from invoicing</v>
      </c>
      <c r="AF1216" t="str">
        <f>VLOOKUP(VALUE(H1216),'Main_Sub Desc'!F:G,2,)</f>
        <v>Wtr Rev Late Payment</v>
      </c>
      <c r="AG1216">
        <f>IFERROR(VLOOKUP(VALUE(I1216),'PC Mapping'!A:F,6,),"")</f>
        <v>10469</v>
      </c>
      <c r="AH1216" s="13" t="str">
        <f>VLOOKUP(AG1216,'PC Mapping'!L:M,2,)</f>
        <v>Bolivar Water</v>
      </c>
    </row>
    <row r="1217" spans="1:34" x14ac:dyDescent="0.2">
      <c r="A1217" t="s">
        <v>8736</v>
      </c>
      <c r="B1217" t="s">
        <v>8729</v>
      </c>
      <c r="C1217" t="s">
        <v>4519</v>
      </c>
      <c r="D1217" t="s">
        <v>4520</v>
      </c>
      <c r="E1217" s="3">
        <v>45824</v>
      </c>
      <c r="F1217" t="s">
        <v>44</v>
      </c>
      <c r="G1217" t="s">
        <v>3742</v>
      </c>
      <c r="H1217" t="s">
        <v>3722</v>
      </c>
      <c r="I1217" t="s">
        <v>3752</v>
      </c>
      <c r="J1217" t="s">
        <v>4522</v>
      </c>
      <c r="K1217" s="2">
        <v>-7.56</v>
      </c>
      <c r="L1217" t="s">
        <v>44</v>
      </c>
      <c r="M1217" s="2">
        <v>-7.56</v>
      </c>
      <c r="N1217" t="s">
        <v>4523</v>
      </c>
      <c r="O1217" t="s">
        <v>4524</v>
      </c>
      <c r="P1217" t="s">
        <v>8737</v>
      </c>
      <c r="Q1217" t="s">
        <v>8738</v>
      </c>
      <c r="R1217" t="s">
        <v>44</v>
      </c>
      <c r="S1217" t="s">
        <v>4527</v>
      </c>
      <c r="T1217" s="3">
        <v>45824</v>
      </c>
      <c r="U1217" s="3">
        <v>45825</v>
      </c>
      <c r="V1217" s="2">
        <v>0</v>
      </c>
      <c r="W1217" t="s">
        <v>44</v>
      </c>
      <c r="X1217" t="s">
        <v>44</v>
      </c>
      <c r="Y1217" t="s">
        <v>8739</v>
      </c>
      <c r="Z1217" t="s">
        <v>8740</v>
      </c>
      <c r="AA1217" t="s">
        <v>4529</v>
      </c>
      <c r="AB1217" t="s">
        <v>4530</v>
      </c>
      <c r="AC1217" t="s">
        <v>89</v>
      </c>
      <c r="AD1217" t="str">
        <f t="shared" si="18"/>
        <v>10-60</v>
      </c>
      <c r="AE1217" t="str">
        <f>VLOOKUP(AD1217,'Main_Sub Desc'!C:D,2,)</f>
        <v>LPC from invoicing</v>
      </c>
      <c r="AF1217" t="str">
        <f>VLOOKUP(VALUE(H1217),'Main_Sub Desc'!F:G,2,)</f>
        <v>Wtr Rev Late Payment</v>
      </c>
      <c r="AG1217">
        <f>IFERROR(VLOOKUP(VALUE(I1217),'PC Mapping'!A:F,6,),"")</f>
        <v>10719</v>
      </c>
      <c r="AH1217" s="13" t="str">
        <f>VLOOKUP(AG1217,'PC Mapping'!L:M,2,)</f>
        <v>All Other Water</v>
      </c>
    </row>
    <row r="1218" spans="1:34" x14ac:dyDescent="0.2">
      <c r="A1218" t="s">
        <v>8741</v>
      </c>
      <c r="B1218" t="s">
        <v>8729</v>
      </c>
      <c r="C1218" t="s">
        <v>4519</v>
      </c>
      <c r="D1218" t="s">
        <v>4520</v>
      </c>
      <c r="E1218" s="3">
        <v>45824</v>
      </c>
      <c r="F1218" t="s">
        <v>44</v>
      </c>
      <c r="G1218" t="s">
        <v>3742</v>
      </c>
      <c r="H1218" t="s">
        <v>3722</v>
      </c>
      <c r="I1218" t="s">
        <v>4538</v>
      </c>
      <c r="J1218" t="s">
        <v>4522</v>
      </c>
      <c r="K1218" s="2">
        <v>-5</v>
      </c>
      <c r="L1218" t="s">
        <v>44</v>
      </c>
      <c r="M1218" s="2">
        <v>-5</v>
      </c>
      <c r="N1218" t="s">
        <v>4523</v>
      </c>
      <c r="O1218" t="s">
        <v>4524</v>
      </c>
      <c r="P1218" t="s">
        <v>8742</v>
      </c>
      <c r="Q1218" t="s">
        <v>8743</v>
      </c>
      <c r="R1218" t="s">
        <v>44</v>
      </c>
      <c r="S1218" t="s">
        <v>4527</v>
      </c>
      <c r="T1218" s="3">
        <v>45824</v>
      </c>
      <c r="U1218" s="3">
        <v>45825</v>
      </c>
      <c r="V1218" s="2">
        <v>0</v>
      </c>
      <c r="W1218" t="s">
        <v>44</v>
      </c>
      <c r="X1218" t="s">
        <v>44</v>
      </c>
      <c r="Y1218" t="s">
        <v>8744</v>
      </c>
      <c r="Z1218" t="s">
        <v>8745</v>
      </c>
      <c r="AA1218" t="s">
        <v>4529</v>
      </c>
      <c r="AB1218" t="s">
        <v>4530</v>
      </c>
      <c r="AC1218" t="s">
        <v>89</v>
      </c>
      <c r="AD1218" t="str">
        <f t="shared" si="18"/>
        <v>10-60</v>
      </c>
      <c r="AE1218" t="str">
        <f>VLOOKUP(AD1218,'Main_Sub Desc'!C:D,2,)</f>
        <v>LPC from invoicing</v>
      </c>
      <c r="AF1218" t="str">
        <f>VLOOKUP(VALUE(H1218),'Main_Sub Desc'!F:G,2,)</f>
        <v>Wtr Rev Late Payment</v>
      </c>
      <c r="AG1218">
        <f>IFERROR(VLOOKUP(VALUE(I1218),'PC Mapping'!A:F,6,),"")</f>
        <v>10469</v>
      </c>
      <c r="AH1218" s="13" t="str">
        <f>VLOOKUP(AG1218,'PC Mapping'!L:M,2,)</f>
        <v>Bolivar Water</v>
      </c>
    </row>
    <row r="1219" spans="1:34" x14ac:dyDescent="0.2">
      <c r="A1219" t="s">
        <v>8741</v>
      </c>
      <c r="B1219" t="s">
        <v>8729</v>
      </c>
      <c r="C1219" t="s">
        <v>4519</v>
      </c>
      <c r="D1219" t="s">
        <v>4520</v>
      </c>
      <c r="E1219" s="3">
        <v>45824</v>
      </c>
      <c r="F1219" t="s">
        <v>44</v>
      </c>
      <c r="G1219" t="s">
        <v>3742</v>
      </c>
      <c r="H1219" t="s">
        <v>3716</v>
      </c>
      <c r="I1219" t="s">
        <v>4534</v>
      </c>
      <c r="J1219" t="s">
        <v>4522</v>
      </c>
      <c r="K1219" s="2">
        <v>-5</v>
      </c>
      <c r="L1219" t="s">
        <v>44</v>
      </c>
      <c r="M1219" s="2">
        <v>-5</v>
      </c>
      <c r="N1219" t="s">
        <v>4523</v>
      </c>
      <c r="O1219" t="s">
        <v>4524</v>
      </c>
      <c r="P1219" t="s">
        <v>8742</v>
      </c>
      <c r="Q1219" t="s">
        <v>8746</v>
      </c>
      <c r="R1219" t="s">
        <v>44</v>
      </c>
      <c r="S1219" t="s">
        <v>4527</v>
      </c>
      <c r="T1219" s="3">
        <v>45824</v>
      </c>
      <c r="U1219" s="3">
        <v>45825</v>
      </c>
      <c r="V1219" s="2">
        <v>0</v>
      </c>
      <c r="W1219" t="s">
        <v>44</v>
      </c>
      <c r="X1219" t="s">
        <v>44</v>
      </c>
      <c r="Y1219" t="s">
        <v>8747</v>
      </c>
      <c r="Z1219" t="s">
        <v>8745</v>
      </c>
      <c r="AA1219" t="s">
        <v>4529</v>
      </c>
      <c r="AB1219" t="s">
        <v>4530</v>
      </c>
      <c r="AC1219" t="s">
        <v>89</v>
      </c>
      <c r="AD1219" t="str">
        <f t="shared" si="18"/>
        <v>10-60</v>
      </c>
      <c r="AE1219" t="str">
        <f>VLOOKUP(AD1219,'Main_Sub Desc'!C:D,2,)</f>
        <v>LPC from invoicing</v>
      </c>
      <c r="AF1219" t="str">
        <f>VLOOKUP(VALUE(H1219),'Main_Sub Desc'!F:G,2,)</f>
        <v>Wst Rev Late Payment</v>
      </c>
      <c r="AG1219">
        <f>IFERROR(VLOOKUP(VALUE(I1219),'PC Mapping'!A:F,6,),"")</f>
        <v>10514</v>
      </c>
      <c r="AH1219" s="13" t="str">
        <f>VLOOKUP(AG1219,'PC Mapping'!L:M,2,)</f>
        <v>Bolivar Sewer</v>
      </c>
    </row>
    <row r="1220" spans="1:34" x14ac:dyDescent="0.2">
      <c r="A1220" t="s">
        <v>8748</v>
      </c>
      <c r="B1220" t="s">
        <v>8729</v>
      </c>
      <c r="C1220" t="s">
        <v>4519</v>
      </c>
      <c r="D1220" t="s">
        <v>4520</v>
      </c>
      <c r="E1220" s="3">
        <v>45824</v>
      </c>
      <c r="F1220" t="s">
        <v>44</v>
      </c>
      <c r="G1220" t="s">
        <v>3742</v>
      </c>
      <c r="H1220" t="s">
        <v>3722</v>
      </c>
      <c r="I1220" t="s">
        <v>4538</v>
      </c>
      <c r="J1220" t="s">
        <v>4522</v>
      </c>
      <c r="K1220" s="2">
        <v>-5</v>
      </c>
      <c r="L1220" t="s">
        <v>44</v>
      </c>
      <c r="M1220" s="2">
        <v>-5</v>
      </c>
      <c r="N1220" t="s">
        <v>4523</v>
      </c>
      <c r="O1220" t="s">
        <v>4524</v>
      </c>
      <c r="P1220" t="s">
        <v>5329</v>
      </c>
      <c r="Q1220" t="s">
        <v>8749</v>
      </c>
      <c r="R1220" t="s">
        <v>44</v>
      </c>
      <c r="S1220" t="s">
        <v>4527</v>
      </c>
      <c r="T1220" s="3">
        <v>45824</v>
      </c>
      <c r="U1220" s="3">
        <v>45825</v>
      </c>
      <c r="V1220" s="2">
        <v>0</v>
      </c>
      <c r="W1220" t="s">
        <v>44</v>
      </c>
      <c r="X1220" t="s">
        <v>44</v>
      </c>
      <c r="Y1220" t="s">
        <v>8750</v>
      </c>
      <c r="Z1220" t="s">
        <v>949</v>
      </c>
      <c r="AA1220" t="s">
        <v>4529</v>
      </c>
      <c r="AB1220" t="s">
        <v>4530</v>
      </c>
      <c r="AC1220" t="s">
        <v>89</v>
      </c>
      <c r="AD1220" t="str">
        <f t="shared" ref="AD1220:AD1283" si="19">CONCATENATE(VALUE(AA1220),"-",VALUE(AB1220))</f>
        <v>10-60</v>
      </c>
      <c r="AE1220" t="str">
        <f>VLOOKUP(AD1220,'Main_Sub Desc'!C:D,2,)</f>
        <v>LPC from invoicing</v>
      </c>
      <c r="AF1220" t="str">
        <f>VLOOKUP(VALUE(H1220),'Main_Sub Desc'!F:G,2,)</f>
        <v>Wtr Rev Late Payment</v>
      </c>
      <c r="AG1220">
        <f>IFERROR(VLOOKUP(VALUE(I1220),'PC Mapping'!A:F,6,),"")</f>
        <v>10469</v>
      </c>
      <c r="AH1220" s="13" t="str">
        <f>VLOOKUP(AG1220,'PC Mapping'!L:M,2,)</f>
        <v>Bolivar Water</v>
      </c>
    </row>
    <row r="1221" spans="1:34" x14ac:dyDescent="0.2">
      <c r="A1221" t="s">
        <v>8748</v>
      </c>
      <c r="B1221" t="s">
        <v>8729</v>
      </c>
      <c r="C1221" t="s">
        <v>4519</v>
      </c>
      <c r="D1221" t="s">
        <v>4520</v>
      </c>
      <c r="E1221" s="3">
        <v>45824</v>
      </c>
      <c r="F1221" t="s">
        <v>44</v>
      </c>
      <c r="G1221" t="s">
        <v>3742</v>
      </c>
      <c r="H1221" t="s">
        <v>3716</v>
      </c>
      <c r="I1221" t="s">
        <v>4534</v>
      </c>
      <c r="J1221" t="s">
        <v>4522</v>
      </c>
      <c r="K1221" s="2">
        <v>-5</v>
      </c>
      <c r="L1221" t="s">
        <v>44</v>
      </c>
      <c r="M1221" s="2">
        <v>-5</v>
      </c>
      <c r="N1221" t="s">
        <v>4523</v>
      </c>
      <c r="O1221" t="s">
        <v>4524</v>
      </c>
      <c r="P1221" t="s">
        <v>5329</v>
      </c>
      <c r="Q1221" t="s">
        <v>8751</v>
      </c>
      <c r="R1221" t="s">
        <v>44</v>
      </c>
      <c r="S1221" t="s">
        <v>4527</v>
      </c>
      <c r="T1221" s="3">
        <v>45824</v>
      </c>
      <c r="U1221" s="3">
        <v>45825</v>
      </c>
      <c r="V1221" s="2">
        <v>0</v>
      </c>
      <c r="W1221" t="s">
        <v>44</v>
      </c>
      <c r="X1221" t="s">
        <v>44</v>
      </c>
      <c r="Y1221" t="s">
        <v>8752</v>
      </c>
      <c r="Z1221" t="s">
        <v>949</v>
      </c>
      <c r="AA1221" t="s">
        <v>4529</v>
      </c>
      <c r="AB1221" t="s">
        <v>4530</v>
      </c>
      <c r="AC1221" t="s">
        <v>89</v>
      </c>
      <c r="AD1221" t="str">
        <f t="shared" si="19"/>
        <v>10-60</v>
      </c>
      <c r="AE1221" t="str">
        <f>VLOOKUP(AD1221,'Main_Sub Desc'!C:D,2,)</f>
        <v>LPC from invoicing</v>
      </c>
      <c r="AF1221" t="str">
        <f>VLOOKUP(VALUE(H1221),'Main_Sub Desc'!F:G,2,)</f>
        <v>Wst Rev Late Payment</v>
      </c>
      <c r="AG1221">
        <f>IFERROR(VLOOKUP(VALUE(I1221),'PC Mapping'!A:F,6,),"")</f>
        <v>10514</v>
      </c>
      <c r="AH1221" s="13" t="str">
        <f>VLOOKUP(AG1221,'PC Mapping'!L:M,2,)</f>
        <v>Bolivar Sewer</v>
      </c>
    </row>
    <row r="1222" spans="1:34" x14ac:dyDescent="0.2">
      <c r="A1222" t="s">
        <v>8753</v>
      </c>
      <c r="B1222" t="s">
        <v>8754</v>
      </c>
      <c r="C1222" t="s">
        <v>4519</v>
      </c>
      <c r="D1222" t="s">
        <v>4520</v>
      </c>
      <c r="E1222" s="3">
        <v>45826</v>
      </c>
      <c r="F1222" t="s">
        <v>44</v>
      </c>
      <c r="G1222" t="s">
        <v>3742</v>
      </c>
      <c r="H1222" t="s">
        <v>3722</v>
      </c>
      <c r="I1222" t="s">
        <v>3752</v>
      </c>
      <c r="J1222" t="s">
        <v>4522</v>
      </c>
      <c r="K1222" s="2">
        <v>-5</v>
      </c>
      <c r="L1222" t="s">
        <v>44</v>
      </c>
      <c r="M1222" s="2">
        <v>-5</v>
      </c>
      <c r="N1222" t="s">
        <v>4523</v>
      </c>
      <c r="O1222" t="s">
        <v>4524</v>
      </c>
      <c r="P1222" t="s">
        <v>8755</v>
      </c>
      <c r="Q1222" t="s">
        <v>8756</v>
      </c>
      <c r="R1222" t="s">
        <v>44</v>
      </c>
      <c r="S1222" t="s">
        <v>4527</v>
      </c>
      <c r="T1222" s="3">
        <v>45826</v>
      </c>
      <c r="U1222" s="3">
        <v>45827</v>
      </c>
      <c r="V1222" s="2">
        <v>0</v>
      </c>
      <c r="W1222" t="s">
        <v>44</v>
      </c>
      <c r="X1222" t="s">
        <v>44</v>
      </c>
      <c r="Y1222" t="s">
        <v>8757</v>
      </c>
      <c r="Z1222" t="s">
        <v>3526</v>
      </c>
      <c r="AA1222" t="s">
        <v>4529</v>
      </c>
      <c r="AB1222" t="s">
        <v>4530</v>
      </c>
      <c r="AC1222" t="s">
        <v>89</v>
      </c>
      <c r="AD1222" t="str">
        <f t="shared" si="19"/>
        <v>10-60</v>
      </c>
      <c r="AE1222" t="str">
        <f>VLOOKUP(AD1222,'Main_Sub Desc'!C:D,2,)</f>
        <v>LPC from invoicing</v>
      </c>
      <c r="AF1222" t="str">
        <f>VLOOKUP(VALUE(H1222),'Main_Sub Desc'!F:G,2,)</f>
        <v>Wtr Rev Late Payment</v>
      </c>
      <c r="AG1222">
        <f>IFERROR(VLOOKUP(VALUE(I1222),'PC Mapping'!A:F,6,),"")</f>
        <v>10719</v>
      </c>
      <c r="AH1222" s="13" t="str">
        <f>VLOOKUP(AG1222,'PC Mapping'!L:M,2,)</f>
        <v>All Other Water</v>
      </c>
    </row>
    <row r="1223" spans="1:34" x14ac:dyDescent="0.2">
      <c r="A1223" t="s">
        <v>8758</v>
      </c>
      <c r="B1223" t="s">
        <v>8754</v>
      </c>
      <c r="C1223" t="s">
        <v>4519</v>
      </c>
      <c r="D1223" t="s">
        <v>4520</v>
      </c>
      <c r="E1223" s="3">
        <v>45826</v>
      </c>
      <c r="F1223" t="s">
        <v>44</v>
      </c>
      <c r="G1223" t="s">
        <v>3742</v>
      </c>
      <c r="H1223" t="s">
        <v>3722</v>
      </c>
      <c r="I1223" t="s">
        <v>4538</v>
      </c>
      <c r="J1223" t="s">
        <v>4522</v>
      </c>
      <c r="K1223" s="2">
        <v>-5</v>
      </c>
      <c r="L1223" t="s">
        <v>44</v>
      </c>
      <c r="M1223" s="2">
        <v>-5</v>
      </c>
      <c r="N1223" t="s">
        <v>4523</v>
      </c>
      <c r="O1223" t="s">
        <v>4524</v>
      </c>
      <c r="P1223" t="s">
        <v>8759</v>
      </c>
      <c r="Q1223" t="s">
        <v>8760</v>
      </c>
      <c r="R1223" t="s">
        <v>44</v>
      </c>
      <c r="S1223" t="s">
        <v>4527</v>
      </c>
      <c r="T1223" s="3">
        <v>45826</v>
      </c>
      <c r="U1223" s="3">
        <v>45827</v>
      </c>
      <c r="V1223" s="2">
        <v>0</v>
      </c>
      <c r="W1223" t="s">
        <v>44</v>
      </c>
      <c r="X1223" t="s">
        <v>44</v>
      </c>
      <c r="Y1223" t="s">
        <v>8761</v>
      </c>
      <c r="Z1223" t="s">
        <v>861</v>
      </c>
      <c r="AA1223" t="s">
        <v>4529</v>
      </c>
      <c r="AB1223" t="s">
        <v>4530</v>
      </c>
      <c r="AC1223" t="s">
        <v>89</v>
      </c>
      <c r="AD1223" t="str">
        <f t="shared" si="19"/>
        <v>10-60</v>
      </c>
      <c r="AE1223" t="str">
        <f>VLOOKUP(AD1223,'Main_Sub Desc'!C:D,2,)</f>
        <v>LPC from invoicing</v>
      </c>
      <c r="AF1223" t="str">
        <f>VLOOKUP(VALUE(H1223),'Main_Sub Desc'!F:G,2,)</f>
        <v>Wtr Rev Late Payment</v>
      </c>
      <c r="AG1223">
        <f>IFERROR(VLOOKUP(VALUE(I1223),'PC Mapping'!A:F,6,),"")</f>
        <v>10469</v>
      </c>
      <c r="AH1223" s="13" t="str">
        <f>VLOOKUP(AG1223,'PC Mapping'!L:M,2,)</f>
        <v>Bolivar Water</v>
      </c>
    </row>
    <row r="1224" spans="1:34" x14ac:dyDescent="0.2">
      <c r="A1224" t="s">
        <v>8758</v>
      </c>
      <c r="B1224" t="s">
        <v>8754</v>
      </c>
      <c r="C1224" t="s">
        <v>4519</v>
      </c>
      <c r="D1224" t="s">
        <v>4520</v>
      </c>
      <c r="E1224" s="3">
        <v>45826</v>
      </c>
      <c r="F1224" t="s">
        <v>44</v>
      </c>
      <c r="G1224" t="s">
        <v>3742</v>
      </c>
      <c r="H1224" t="s">
        <v>3716</v>
      </c>
      <c r="I1224" t="s">
        <v>4534</v>
      </c>
      <c r="J1224" t="s">
        <v>4522</v>
      </c>
      <c r="K1224" s="2">
        <v>-5</v>
      </c>
      <c r="L1224" t="s">
        <v>44</v>
      </c>
      <c r="M1224" s="2">
        <v>-5</v>
      </c>
      <c r="N1224" t="s">
        <v>4523</v>
      </c>
      <c r="O1224" t="s">
        <v>4524</v>
      </c>
      <c r="P1224" t="s">
        <v>8759</v>
      </c>
      <c r="Q1224" t="s">
        <v>8762</v>
      </c>
      <c r="R1224" t="s">
        <v>44</v>
      </c>
      <c r="S1224" t="s">
        <v>4527</v>
      </c>
      <c r="T1224" s="3">
        <v>45826</v>
      </c>
      <c r="U1224" s="3">
        <v>45827</v>
      </c>
      <c r="V1224" s="2">
        <v>0</v>
      </c>
      <c r="W1224" t="s">
        <v>44</v>
      </c>
      <c r="X1224" t="s">
        <v>44</v>
      </c>
      <c r="Y1224" t="s">
        <v>8763</v>
      </c>
      <c r="Z1224" t="s">
        <v>861</v>
      </c>
      <c r="AA1224" t="s">
        <v>4529</v>
      </c>
      <c r="AB1224" t="s">
        <v>4530</v>
      </c>
      <c r="AC1224" t="s">
        <v>89</v>
      </c>
      <c r="AD1224" t="str">
        <f t="shared" si="19"/>
        <v>10-60</v>
      </c>
      <c r="AE1224" t="str">
        <f>VLOOKUP(AD1224,'Main_Sub Desc'!C:D,2,)</f>
        <v>LPC from invoicing</v>
      </c>
      <c r="AF1224" t="str">
        <f>VLOOKUP(VALUE(H1224),'Main_Sub Desc'!F:G,2,)</f>
        <v>Wst Rev Late Payment</v>
      </c>
      <c r="AG1224">
        <f>IFERROR(VLOOKUP(VALUE(I1224),'PC Mapping'!A:F,6,),"")</f>
        <v>10514</v>
      </c>
      <c r="AH1224" s="13" t="str">
        <f>VLOOKUP(AG1224,'PC Mapping'!L:M,2,)</f>
        <v>Bolivar Sewer</v>
      </c>
    </row>
    <row r="1225" spans="1:34" x14ac:dyDescent="0.2">
      <c r="A1225" t="s">
        <v>8764</v>
      </c>
      <c r="B1225" t="s">
        <v>8765</v>
      </c>
      <c r="C1225" t="s">
        <v>4519</v>
      </c>
      <c r="D1225" t="s">
        <v>4520</v>
      </c>
      <c r="E1225" s="3">
        <v>45827</v>
      </c>
      <c r="F1225" t="s">
        <v>44</v>
      </c>
      <c r="G1225" t="s">
        <v>3742</v>
      </c>
      <c r="H1225" t="s">
        <v>3722</v>
      </c>
      <c r="I1225" t="s">
        <v>4538</v>
      </c>
      <c r="J1225" t="s">
        <v>4522</v>
      </c>
      <c r="K1225" s="2">
        <v>-5</v>
      </c>
      <c r="L1225" t="s">
        <v>44</v>
      </c>
      <c r="M1225" s="2">
        <v>-5</v>
      </c>
      <c r="N1225" t="s">
        <v>4523</v>
      </c>
      <c r="O1225" t="s">
        <v>4524</v>
      </c>
      <c r="P1225" t="s">
        <v>8766</v>
      </c>
      <c r="Q1225" t="s">
        <v>8767</v>
      </c>
      <c r="R1225" t="s">
        <v>44</v>
      </c>
      <c r="S1225" t="s">
        <v>4527</v>
      </c>
      <c r="T1225" s="3">
        <v>45827</v>
      </c>
      <c r="U1225" s="3">
        <v>45828</v>
      </c>
      <c r="V1225" s="2">
        <v>0</v>
      </c>
      <c r="W1225" t="s">
        <v>44</v>
      </c>
      <c r="X1225" t="s">
        <v>44</v>
      </c>
      <c r="Y1225" t="s">
        <v>8768</v>
      </c>
      <c r="Z1225" t="s">
        <v>8769</v>
      </c>
      <c r="AA1225" t="s">
        <v>4529</v>
      </c>
      <c r="AB1225" t="s">
        <v>4530</v>
      </c>
      <c r="AC1225" t="s">
        <v>89</v>
      </c>
      <c r="AD1225" t="str">
        <f t="shared" si="19"/>
        <v>10-60</v>
      </c>
      <c r="AE1225" t="str">
        <f>VLOOKUP(AD1225,'Main_Sub Desc'!C:D,2,)</f>
        <v>LPC from invoicing</v>
      </c>
      <c r="AF1225" t="str">
        <f>VLOOKUP(VALUE(H1225),'Main_Sub Desc'!F:G,2,)</f>
        <v>Wtr Rev Late Payment</v>
      </c>
      <c r="AG1225">
        <f>IFERROR(VLOOKUP(VALUE(I1225),'PC Mapping'!A:F,6,),"")</f>
        <v>10469</v>
      </c>
      <c r="AH1225" s="13" t="str">
        <f>VLOOKUP(AG1225,'PC Mapping'!L:M,2,)</f>
        <v>Bolivar Water</v>
      </c>
    </row>
    <row r="1226" spans="1:34" x14ac:dyDescent="0.2">
      <c r="A1226" t="s">
        <v>8764</v>
      </c>
      <c r="B1226" t="s">
        <v>8765</v>
      </c>
      <c r="C1226" t="s">
        <v>4519</v>
      </c>
      <c r="D1226" t="s">
        <v>4520</v>
      </c>
      <c r="E1226" s="3">
        <v>45827</v>
      </c>
      <c r="F1226" t="s">
        <v>44</v>
      </c>
      <c r="G1226" t="s">
        <v>3742</v>
      </c>
      <c r="H1226" t="s">
        <v>3716</v>
      </c>
      <c r="I1226" t="s">
        <v>4534</v>
      </c>
      <c r="J1226" t="s">
        <v>4522</v>
      </c>
      <c r="K1226" s="2">
        <v>-5</v>
      </c>
      <c r="L1226" t="s">
        <v>44</v>
      </c>
      <c r="M1226" s="2">
        <v>-5</v>
      </c>
      <c r="N1226" t="s">
        <v>4523</v>
      </c>
      <c r="O1226" t="s">
        <v>4524</v>
      </c>
      <c r="P1226" t="s">
        <v>8766</v>
      </c>
      <c r="Q1226" t="s">
        <v>8770</v>
      </c>
      <c r="R1226" t="s">
        <v>44</v>
      </c>
      <c r="S1226" t="s">
        <v>4527</v>
      </c>
      <c r="T1226" s="3">
        <v>45827</v>
      </c>
      <c r="U1226" s="3">
        <v>45828</v>
      </c>
      <c r="V1226" s="2">
        <v>0</v>
      </c>
      <c r="W1226" t="s">
        <v>44</v>
      </c>
      <c r="X1226" t="s">
        <v>44</v>
      </c>
      <c r="Y1226" t="s">
        <v>8771</v>
      </c>
      <c r="Z1226" t="s">
        <v>8769</v>
      </c>
      <c r="AA1226" t="s">
        <v>4529</v>
      </c>
      <c r="AB1226" t="s">
        <v>4530</v>
      </c>
      <c r="AC1226" t="s">
        <v>89</v>
      </c>
      <c r="AD1226" t="str">
        <f t="shared" si="19"/>
        <v>10-60</v>
      </c>
      <c r="AE1226" t="str">
        <f>VLOOKUP(AD1226,'Main_Sub Desc'!C:D,2,)</f>
        <v>LPC from invoicing</v>
      </c>
      <c r="AF1226" t="str">
        <f>VLOOKUP(VALUE(H1226),'Main_Sub Desc'!F:G,2,)</f>
        <v>Wst Rev Late Payment</v>
      </c>
      <c r="AG1226">
        <f>IFERROR(VLOOKUP(VALUE(I1226),'PC Mapping'!A:F,6,),"")</f>
        <v>10514</v>
      </c>
      <c r="AH1226" s="13" t="str">
        <f>VLOOKUP(AG1226,'PC Mapping'!L:M,2,)</f>
        <v>Bolivar Sewer</v>
      </c>
    </row>
    <row r="1227" spans="1:34" x14ac:dyDescent="0.2">
      <c r="A1227" t="s">
        <v>8772</v>
      </c>
      <c r="B1227" t="s">
        <v>8773</v>
      </c>
      <c r="C1227" t="s">
        <v>4519</v>
      </c>
      <c r="D1227" t="s">
        <v>4520</v>
      </c>
      <c r="E1227" s="3">
        <v>45827</v>
      </c>
      <c r="F1227" t="s">
        <v>44</v>
      </c>
      <c r="G1227" t="s">
        <v>3742</v>
      </c>
      <c r="H1227" t="s">
        <v>3722</v>
      </c>
      <c r="I1227" t="s">
        <v>4538</v>
      </c>
      <c r="J1227" t="s">
        <v>4522</v>
      </c>
      <c r="K1227" s="2">
        <v>-5</v>
      </c>
      <c r="L1227" t="s">
        <v>44</v>
      </c>
      <c r="M1227" s="2">
        <v>-5</v>
      </c>
      <c r="N1227" t="s">
        <v>4523</v>
      </c>
      <c r="O1227" t="s">
        <v>4524</v>
      </c>
      <c r="P1227" t="s">
        <v>8774</v>
      </c>
      <c r="Q1227" t="s">
        <v>8775</v>
      </c>
      <c r="R1227" t="s">
        <v>44</v>
      </c>
      <c r="S1227" t="s">
        <v>4527</v>
      </c>
      <c r="T1227" s="3">
        <v>45827</v>
      </c>
      <c r="U1227" s="3">
        <v>45828</v>
      </c>
      <c r="V1227" s="2">
        <v>0</v>
      </c>
      <c r="W1227" t="s">
        <v>44</v>
      </c>
      <c r="X1227" t="s">
        <v>44</v>
      </c>
      <c r="Y1227" t="s">
        <v>8776</v>
      </c>
      <c r="Z1227" t="s">
        <v>426</v>
      </c>
      <c r="AA1227" t="s">
        <v>4529</v>
      </c>
      <c r="AB1227" t="s">
        <v>4530</v>
      </c>
      <c r="AC1227" t="s">
        <v>89</v>
      </c>
      <c r="AD1227" t="str">
        <f t="shared" si="19"/>
        <v>10-60</v>
      </c>
      <c r="AE1227" t="str">
        <f>VLOOKUP(AD1227,'Main_Sub Desc'!C:D,2,)</f>
        <v>LPC from invoicing</v>
      </c>
      <c r="AF1227" t="str">
        <f>VLOOKUP(VALUE(H1227),'Main_Sub Desc'!F:G,2,)</f>
        <v>Wtr Rev Late Payment</v>
      </c>
      <c r="AG1227">
        <f>IFERROR(VLOOKUP(VALUE(I1227),'PC Mapping'!A:F,6,),"")</f>
        <v>10469</v>
      </c>
      <c r="AH1227" s="13" t="str">
        <f>VLOOKUP(AG1227,'PC Mapping'!L:M,2,)</f>
        <v>Bolivar Water</v>
      </c>
    </row>
    <row r="1228" spans="1:34" x14ac:dyDescent="0.2">
      <c r="A1228" t="s">
        <v>8772</v>
      </c>
      <c r="B1228" t="s">
        <v>8773</v>
      </c>
      <c r="C1228" t="s">
        <v>4519</v>
      </c>
      <c r="D1228" t="s">
        <v>4520</v>
      </c>
      <c r="E1228" s="3">
        <v>45827</v>
      </c>
      <c r="F1228" t="s">
        <v>44</v>
      </c>
      <c r="G1228" t="s">
        <v>3742</v>
      </c>
      <c r="H1228" t="s">
        <v>3716</v>
      </c>
      <c r="I1228" t="s">
        <v>4534</v>
      </c>
      <c r="J1228" t="s">
        <v>4522</v>
      </c>
      <c r="K1228" s="2">
        <v>-5</v>
      </c>
      <c r="L1228" t="s">
        <v>44</v>
      </c>
      <c r="M1228" s="2">
        <v>-5</v>
      </c>
      <c r="N1228" t="s">
        <v>4523</v>
      </c>
      <c r="O1228" t="s">
        <v>4524</v>
      </c>
      <c r="P1228" t="s">
        <v>8774</v>
      </c>
      <c r="Q1228" t="s">
        <v>8777</v>
      </c>
      <c r="R1228" t="s">
        <v>44</v>
      </c>
      <c r="S1228" t="s">
        <v>4527</v>
      </c>
      <c r="T1228" s="3">
        <v>45827</v>
      </c>
      <c r="U1228" s="3">
        <v>45828</v>
      </c>
      <c r="V1228" s="2">
        <v>0</v>
      </c>
      <c r="W1228" t="s">
        <v>44</v>
      </c>
      <c r="X1228" t="s">
        <v>44</v>
      </c>
      <c r="Y1228" t="s">
        <v>8778</v>
      </c>
      <c r="Z1228" t="s">
        <v>426</v>
      </c>
      <c r="AA1228" t="s">
        <v>4529</v>
      </c>
      <c r="AB1228" t="s">
        <v>4530</v>
      </c>
      <c r="AC1228" t="s">
        <v>89</v>
      </c>
      <c r="AD1228" t="str">
        <f t="shared" si="19"/>
        <v>10-60</v>
      </c>
      <c r="AE1228" t="str">
        <f>VLOOKUP(AD1228,'Main_Sub Desc'!C:D,2,)</f>
        <v>LPC from invoicing</v>
      </c>
      <c r="AF1228" t="str">
        <f>VLOOKUP(VALUE(H1228),'Main_Sub Desc'!F:G,2,)</f>
        <v>Wst Rev Late Payment</v>
      </c>
      <c r="AG1228">
        <f>IFERROR(VLOOKUP(VALUE(I1228),'PC Mapping'!A:F,6,),"")</f>
        <v>10514</v>
      </c>
      <c r="AH1228" s="13" t="str">
        <f>VLOOKUP(AG1228,'PC Mapping'!L:M,2,)</f>
        <v>Bolivar Sewer</v>
      </c>
    </row>
    <row r="1229" spans="1:34" x14ac:dyDescent="0.2">
      <c r="A1229" t="s">
        <v>8779</v>
      </c>
      <c r="B1229" t="s">
        <v>8765</v>
      </c>
      <c r="C1229" t="s">
        <v>4519</v>
      </c>
      <c r="D1229" t="s">
        <v>4520</v>
      </c>
      <c r="E1229" s="3">
        <v>45827</v>
      </c>
      <c r="F1229" t="s">
        <v>44</v>
      </c>
      <c r="G1229" t="s">
        <v>3742</v>
      </c>
      <c r="H1229" t="s">
        <v>3722</v>
      </c>
      <c r="I1229" t="s">
        <v>3752</v>
      </c>
      <c r="J1229" t="s">
        <v>4522</v>
      </c>
      <c r="K1229" s="2">
        <v>-5</v>
      </c>
      <c r="L1229" t="s">
        <v>44</v>
      </c>
      <c r="M1229" s="2">
        <v>-5</v>
      </c>
      <c r="N1229" t="s">
        <v>4523</v>
      </c>
      <c r="O1229" t="s">
        <v>4524</v>
      </c>
      <c r="P1229" t="s">
        <v>8780</v>
      </c>
      <c r="Q1229" t="s">
        <v>8781</v>
      </c>
      <c r="R1229" t="s">
        <v>44</v>
      </c>
      <c r="S1229" t="s">
        <v>4527</v>
      </c>
      <c r="T1229" s="3">
        <v>45827</v>
      </c>
      <c r="U1229" s="3">
        <v>45828</v>
      </c>
      <c r="V1229" s="2">
        <v>0</v>
      </c>
      <c r="W1229" t="s">
        <v>44</v>
      </c>
      <c r="X1229" t="s">
        <v>44</v>
      </c>
      <c r="Y1229" t="s">
        <v>8782</v>
      </c>
      <c r="Z1229" t="s">
        <v>2504</v>
      </c>
      <c r="AA1229" t="s">
        <v>4529</v>
      </c>
      <c r="AB1229" t="s">
        <v>4530</v>
      </c>
      <c r="AC1229" t="s">
        <v>89</v>
      </c>
      <c r="AD1229" t="str">
        <f t="shared" si="19"/>
        <v>10-60</v>
      </c>
      <c r="AE1229" t="str">
        <f>VLOOKUP(AD1229,'Main_Sub Desc'!C:D,2,)</f>
        <v>LPC from invoicing</v>
      </c>
      <c r="AF1229" t="str">
        <f>VLOOKUP(VALUE(H1229),'Main_Sub Desc'!F:G,2,)</f>
        <v>Wtr Rev Late Payment</v>
      </c>
      <c r="AG1229">
        <f>IFERROR(VLOOKUP(VALUE(I1229),'PC Mapping'!A:F,6,),"")</f>
        <v>10719</v>
      </c>
      <c r="AH1229" s="13" t="str">
        <f>VLOOKUP(AG1229,'PC Mapping'!L:M,2,)</f>
        <v>All Other Water</v>
      </c>
    </row>
    <row r="1230" spans="1:34" x14ac:dyDescent="0.2">
      <c r="A1230" t="s">
        <v>8783</v>
      </c>
      <c r="B1230" t="s">
        <v>8773</v>
      </c>
      <c r="C1230" t="s">
        <v>4519</v>
      </c>
      <c r="D1230" t="s">
        <v>4520</v>
      </c>
      <c r="E1230" s="3">
        <v>45827</v>
      </c>
      <c r="F1230" t="s">
        <v>44</v>
      </c>
      <c r="G1230" t="s">
        <v>3742</v>
      </c>
      <c r="H1230" t="s">
        <v>3722</v>
      </c>
      <c r="I1230" t="s">
        <v>3752</v>
      </c>
      <c r="J1230" t="s">
        <v>4522</v>
      </c>
      <c r="K1230" s="2">
        <v>-5.82</v>
      </c>
      <c r="L1230" t="s">
        <v>44</v>
      </c>
      <c r="M1230" s="2">
        <v>-5.82</v>
      </c>
      <c r="N1230" t="s">
        <v>4523</v>
      </c>
      <c r="O1230" t="s">
        <v>4524</v>
      </c>
      <c r="P1230" t="s">
        <v>5918</v>
      </c>
      <c r="Q1230" t="s">
        <v>8784</v>
      </c>
      <c r="R1230" t="s">
        <v>44</v>
      </c>
      <c r="S1230" t="s">
        <v>4527</v>
      </c>
      <c r="T1230" s="3">
        <v>45827</v>
      </c>
      <c r="U1230" s="3">
        <v>45828</v>
      </c>
      <c r="V1230" s="2">
        <v>0</v>
      </c>
      <c r="W1230" t="s">
        <v>44</v>
      </c>
      <c r="X1230" t="s">
        <v>44</v>
      </c>
      <c r="Y1230" t="s">
        <v>8785</v>
      </c>
      <c r="Z1230" t="s">
        <v>2641</v>
      </c>
      <c r="AA1230" t="s">
        <v>4529</v>
      </c>
      <c r="AB1230" t="s">
        <v>4530</v>
      </c>
      <c r="AC1230" t="s">
        <v>89</v>
      </c>
      <c r="AD1230" t="str">
        <f t="shared" si="19"/>
        <v>10-60</v>
      </c>
      <c r="AE1230" t="str">
        <f>VLOOKUP(AD1230,'Main_Sub Desc'!C:D,2,)</f>
        <v>LPC from invoicing</v>
      </c>
      <c r="AF1230" t="str">
        <f>VLOOKUP(VALUE(H1230),'Main_Sub Desc'!F:G,2,)</f>
        <v>Wtr Rev Late Payment</v>
      </c>
      <c r="AG1230">
        <f>IFERROR(VLOOKUP(VALUE(I1230),'PC Mapping'!A:F,6,),"")</f>
        <v>10719</v>
      </c>
      <c r="AH1230" s="13" t="str">
        <f>VLOOKUP(AG1230,'PC Mapping'!L:M,2,)</f>
        <v>All Other Water</v>
      </c>
    </row>
    <row r="1231" spans="1:34" x14ac:dyDescent="0.2">
      <c r="A1231" t="s">
        <v>8786</v>
      </c>
      <c r="B1231" t="s">
        <v>8787</v>
      </c>
      <c r="C1231" t="s">
        <v>4519</v>
      </c>
      <c r="D1231" t="s">
        <v>4520</v>
      </c>
      <c r="E1231" s="3">
        <v>45831</v>
      </c>
      <c r="F1231" t="s">
        <v>44</v>
      </c>
      <c r="G1231" t="s">
        <v>3742</v>
      </c>
      <c r="H1231" t="s">
        <v>3722</v>
      </c>
      <c r="I1231" t="s">
        <v>3752</v>
      </c>
      <c r="J1231" t="s">
        <v>4522</v>
      </c>
      <c r="K1231" s="2">
        <v>-5</v>
      </c>
      <c r="L1231" t="s">
        <v>44</v>
      </c>
      <c r="M1231" s="2">
        <v>-5</v>
      </c>
      <c r="N1231" t="s">
        <v>4523</v>
      </c>
      <c r="O1231" t="s">
        <v>4524</v>
      </c>
      <c r="P1231" t="s">
        <v>8788</v>
      </c>
      <c r="Q1231" t="s">
        <v>8789</v>
      </c>
      <c r="R1231" t="s">
        <v>44</v>
      </c>
      <c r="S1231" t="s">
        <v>4527</v>
      </c>
      <c r="T1231" s="3">
        <v>45831</v>
      </c>
      <c r="U1231" s="3">
        <v>45832</v>
      </c>
      <c r="V1231" s="2">
        <v>0</v>
      </c>
      <c r="W1231" t="s">
        <v>44</v>
      </c>
      <c r="X1231" t="s">
        <v>44</v>
      </c>
      <c r="Y1231" t="s">
        <v>8790</v>
      </c>
      <c r="Z1231" t="s">
        <v>3376</v>
      </c>
      <c r="AA1231" t="s">
        <v>4529</v>
      </c>
      <c r="AB1231" t="s">
        <v>4530</v>
      </c>
      <c r="AC1231" t="s">
        <v>89</v>
      </c>
      <c r="AD1231" t="str">
        <f t="shared" si="19"/>
        <v>10-60</v>
      </c>
      <c r="AE1231" t="str">
        <f>VLOOKUP(AD1231,'Main_Sub Desc'!C:D,2,)</f>
        <v>LPC from invoicing</v>
      </c>
      <c r="AF1231" t="str">
        <f>VLOOKUP(VALUE(H1231),'Main_Sub Desc'!F:G,2,)</f>
        <v>Wtr Rev Late Payment</v>
      </c>
      <c r="AG1231">
        <f>IFERROR(VLOOKUP(VALUE(I1231),'PC Mapping'!A:F,6,),"")</f>
        <v>10719</v>
      </c>
      <c r="AH1231" s="13" t="str">
        <f>VLOOKUP(AG1231,'PC Mapping'!L:M,2,)</f>
        <v>All Other Water</v>
      </c>
    </row>
    <row r="1232" spans="1:34" x14ac:dyDescent="0.2">
      <c r="A1232" t="s">
        <v>8791</v>
      </c>
      <c r="B1232" t="s">
        <v>8787</v>
      </c>
      <c r="C1232" t="s">
        <v>4519</v>
      </c>
      <c r="D1232" t="s">
        <v>4520</v>
      </c>
      <c r="E1232" s="3">
        <v>45831</v>
      </c>
      <c r="F1232" t="s">
        <v>44</v>
      </c>
      <c r="G1232" t="s">
        <v>3742</v>
      </c>
      <c r="H1232" t="s">
        <v>3722</v>
      </c>
      <c r="I1232" t="s">
        <v>4538</v>
      </c>
      <c r="J1232" t="s">
        <v>4522</v>
      </c>
      <c r="K1232" s="2">
        <v>-5</v>
      </c>
      <c r="L1232" t="s">
        <v>44</v>
      </c>
      <c r="M1232" s="2">
        <v>-5</v>
      </c>
      <c r="N1232" t="s">
        <v>4523</v>
      </c>
      <c r="O1232" t="s">
        <v>4524</v>
      </c>
      <c r="P1232" t="s">
        <v>8792</v>
      </c>
      <c r="Q1232" t="s">
        <v>8793</v>
      </c>
      <c r="R1232" t="s">
        <v>44</v>
      </c>
      <c r="S1232" t="s">
        <v>4527</v>
      </c>
      <c r="T1232" s="3">
        <v>45831</v>
      </c>
      <c r="U1232" s="3">
        <v>45832</v>
      </c>
      <c r="V1232" s="2">
        <v>0</v>
      </c>
      <c r="W1232" t="s">
        <v>44</v>
      </c>
      <c r="X1232" t="s">
        <v>44</v>
      </c>
      <c r="Y1232" t="s">
        <v>8794</v>
      </c>
      <c r="Z1232" t="s">
        <v>8795</v>
      </c>
      <c r="AA1232" t="s">
        <v>4529</v>
      </c>
      <c r="AB1232" t="s">
        <v>4530</v>
      </c>
      <c r="AC1232" t="s">
        <v>89</v>
      </c>
      <c r="AD1232" t="str">
        <f t="shared" si="19"/>
        <v>10-60</v>
      </c>
      <c r="AE1232" t="str">
        <f>VLOOKUP(AD1232,'Main_Sub Desc'!C:D,2,)</f>
        <v>LPC from invoicing</v>
      </c>
      <c r="AF1232" t="str">
        <f>VLOOKUP(VALUE(H1232),'Main_Sub Desc'!F:G,2,)</f>
        <v>Wtr Rev Late Payment</v>
      </c>
      <c r="AG1232">
        <f>IFERROR(VLOOKUP(VALUE(I1232),'PC Mapping'!A:F,6,),"")</f>
        <v>10469</v>
      </c>
      <c r="AH1232" s="13" t="str">
        <f>VLOOKUP(AG1232,'PC Mapping'!L:M,2,)</f>
        <v>Bolivar Water</v>
      </c>
    </row>
    <row r="1233" spans="1:34" x14ac:dyDescent="0.2">
      <c r="A1233" t="s">
        <v>8791</v>
      </c>
      <c r="B1233" t="s">
        <v>8787</v>
      </c>
      <c r="C1233" t="s">
        <v>4519</v>
      </c>
      <c r="D1233" t="s">
        <v>4520</v>
      </c>
      <c r="E1233" s="3">
        <v>45831</v>
      </c>
      <c r="F1233" t="s">
        <v>44</v>
      </c>
      <c r="G1233" t="s">
        <v>3742</v>
      </c>
      <c r="H1233" t="s">
        <v>3716</v>
      </c>
      <c r="I1233" t="s">
        <v>4534</v>
      </c>
      <c r="J1233" t="s">
        <v>4522</v>
      </c>
      <c r="K1233" s="2">
        <v>-5</v>
      </c>
      <c r="L1233" t="s">
        <v>44</v>
      </c>
      <c r="M1233" s="2">
        <v>-5</v>
      </c>
      <c r="N1233" t="s">
        <v>4523</v>
      </c>
      <c r="O1233" t="s">
        <v>4524</v>
      </c>
      <c r="P1233" t="s">
        <v>8792</v>
      </c>
      <c r="Q1233" t="s">
        <v>8796</v>
      </c>
      <c r="R1233" t="s">
        <v>44</v>
      </c>
      <c r="S1233" t="s">
        <v>4527</v>
      </c>
      <c r="T1233" s="3">
        <v>45831</v>
      </c>
      <c r="U1233" s="3">
        <v>45832</v>
      </c>
      <c r="V1233" s="2">
        <v>0</v>
      </c>
      <c r="W1233" t="s">
        <v>44</v>
      </c>
      <c r="X1233" t="s">
        <v>44</v>
      </c>
      <c r="Y1233" t="s">
        <v>8797</v>
      </c>
      <c r="Z1233" t="s">
        <v>8795</v>
      </c>
      <c r="AA1233" t="s">
        <v>4529</v>
      </c>
      <c r="AB1233" t="s">
        <v>4530</v>
      </c>
      <c r="AC1233" t="s">
        <v>89</v>
      </c>
      <c r="AD1233" t="str">
        <f t="shared" si="19"/>
        <v>10-60</v>
      </c>
      <c r="AE1233" t="str">
        <f>VLOOKUP(AD1233,'Main_Sub Desc'!C:D,2,)</f>
        <v>LPC from invoicing</v>
      </c>
      <c r="AF1233" t="str">
        <f>VLOOKUP(VALUE(H1233),'Main_Sub Desc'!F:G,2,)</f>
        <v>Wst Rev Late Payment</v>
      </c>
      <c r="AG1233">
        <f>IFERROR(VLOOKUP(VALUE(I1233),'PC Mapping'!A:F,6,),"")</f>
        <v>10514</v>
      </c>
      <c r="AH1233" s="13" t="str">
        <f>VLOOKUP(AG1233,'PC Mapping'!L:M,2,)</f>
        <v>Bolivar Sewer</v>
      </c>
    </row>
    <row r="1234" spans="1:34" x14ac:dyDescent="0.2">
      <c r="A1234" t="s">
        <v>8798</v>
      </c>
      <c r="B1234" t="s">
        <v>8787</v>
      </c>
      <c r="C1234" t="s">
        <v>4519</v>
      </c>
      <c r="D1234" t="s">
        <v>4520</v>
      </c>
      <c r="E1234" s="3">
        <v>45831</v>
      </c>
      <c r="F1234" t="s">
        <v>44</v>
      </c>
      <c r="G1234" t="s">
        <v>3742</v>
      </c>
      <c r="H1234" t="s">
        <v>3722</v>
      </c>
      <c r="I1234" t="s">
        <v>3752</v>
      </c>
      <c r="J1234" t="s">
        <v>4522</v>
      </c>
      <c r="K1234" s="2">
        <v>-5</v>
      </c>
      <c r="L1234" t="s">
        <v>44</v>
      </c>
      <c r="M1234" s="2">
        <v>-5</v>
      </c>
      <c r="N1234" t="s">
        <v>4523</v>
      </c>
      <c r="O1234" t="s">
        <v>4524</v>
      </c>
      <c r="P1234" t="s">
        <v>6074</v>
      </c>
      <c r="Q1234" t="s">
        <v>8799</v>
      </c>
      <c r="R1234" t="s">
        <v>44</v>
      </c>
      <c r="S1234" t="s">
        <v>4527</v>
      </c>
      <c r="T1234" s="3">
        <v>45831</v>
      </c>
      <c r="U1234" s="3">
        <v>45832</v>
      </c>
      <c r="V1234" s="2">
        <v>0</v>
      </c>
      <c r="W1234" t="s">
        <v>44</v>
      </c>
      <c r="X1234" t="s">
        <v>44</v>
      </c>
      <c r="Y1234" t="s">
        <v>8800</v>
      </c>
      <c r="Z1234" t="s">
        <v>2807</v>
      </c>
      <c r="AA1234" t="s">
        <v>4529</v>
      </c>
      <c r="AB1234" t="s">
        <v>4530</v>
      </c>
      <c r="AC1234" t="s">
        <v>89</v>
      </c>
      <c r="AD1234" t="str">
        <f t="shared" si="19"/>
        <v>10-60</v>
      </c>
      <c r="AE1234" t="str">
        <f>VLOOKUP(AD1234,'Main_Sub Desc'!C:D,2,)</f>
        <v>LPC from invoicing</v>
      </c>
      <c r="AF1234" t="str">
        <f>VLOOKUP(VALUE(H1234),'Main_Sub Desc'!F:G,2,)</f>
        <v>Wtr Rev Late Payment</v>
      </c>
      <c r="AG1234">
        <f>IFERROR(VLOOKUP(VALUE(I1234),'PC Mapping'!A:F,6,),"")</f>
        <v>10719</v>
      </c>
      <c r="AH1234" s="13" t="str">
        <f>VLOOKUP(AG1234,'PC Mapping'!L:M,2,)</f>
        <v>All Other Water</v>
      </c>
    </row>
    <row r="1235" spans="1:34" x14ac:dyDescent="0.2">
      <c r="A1235" t="s">
        <v>8801</v>
      </c>
      <c r="B1235" t="s">
        <v>8787</v>
      </c>
      <c r="C1235" t="s">
        <v>4519</v>
      </c>
      <c r="D1235" t="s">
        <v>4520</v>
      </c>
      <c r="E1235" s="3">
        <v>45831</v>
      </c>
      <c r="F1235" t="s">
        <v>44</v>
      </c>
      <c r="G1235" t="s">
        <v>3742</v>
      </c>
      <c r="H1235" t="s">
        <v>3716</v>
      </c>
      <c r="I1235" t="s">
        <v>4534</v>
      </c>
      <c r="J1235" t="s">
        <v>4522</v>
      </c>
      <c r="K1235" s="2">
        <v>-5</v>
      </c>
      <c r="L1235" t="s">
        <v>44</v>
      </c>
      <c r="M1235" s="2">
        <v>-5</v>
      </c>
      <c r="N1235" t="s">
        <v>4523</v>
      </c>
      <c r="O1235" t="s">
        <v>4524</v>
      </c>
      <c r="P1235" t="s">
        <v>6840</v>
      </c>
      <c r="Q1235" t="s">
        <v>8802</v>
      </c>
      <c r="R1235" t="s">
        <v>44</v>
      </c>
      <c r="S1235" t="s">
        <v>4527</v>
      </c>
      <c r="T1235" s="3">
        <v>45831</v>
      </c>
      <c r="U1235" s="3">
        <v>45832</v>
      </c>
      <c r="V1235" s="2">
        <v>0</v>
      </c>
      <c r="W1235" t="s">
        <v>44</v>
      </c>
      <c r="X1235" t="s">
        <v>44</v>
      </c>
      <c r="Y1235" t="s">
        <v>8803</v>
      </c>
      <c r="Z1235" t="s">
        <v>8804</v>
      </c>
      <c r="AA1235" t="s">
        <v>4529</v>
      </c>
      <c r="AB1235" t="s">
        <v>4530</v>
      </c>
      <c r="AC1235" t="s">
        <v>89</v>
      </c>
      <c r="AD1235" t="str">
        <f t="shared" si="19"/>
        <v>10-60</v>
      </c>
      <c r="AE1235" t="str">
        <f>VLOOKUP(AD1235,'Main_Sub Desc'!C:D,2,)</f>
        <v>LPC from invoicing</v>
      </c>
      <c r="AF1235" t="str">
        <f>VLOOKUP(VALUE(H1235),'Main_Sub Desc'!F:G,2,)</f>
        <v>Wst Rev Late Payment</v>
      </c>
      <c r="AG1235">
        <f>IFERROR(VLOOKUP(VALUE(I1235),'PC Mapping'!A:F,6,),"")</f>
        <v>10514</v>
      </c>
      <c r="AH1235" s="13" t="str">
        <f>VLOOKUP(AG1235,'PC Mapping'!L:M,2,)</f>
        <v>Bolivar Sewer</v>
      </c>
    </row>
    <row r="1236" spans="1:34" x14ac:dyDescent="0.2">
      <c r="A1236" t="s">
        <v>8805</v>
      </c>
      <c r="B1236" t="s">
        <v>8787</v>
      </c>
      <c r="C1236" t="s">
        <v>4519</v>
      </c>
      <c r="D1236" t="s">
        <v>4520</v>
      </c>
      <c r="E1236" s="3">
        <v>45831</v>
      </c>
      <c r="F1236" t="s">
        <v>44</v>
      </c>
      <c r="G1236" t="s">
        <v>3742</v>
      </c>
      <c r="H1236" t="s">
        <v>3722</v>
      </c>
      <c r="I1236" t="s">
        <v>4538</v>
      </c>
      <c r="J1236" t="s">
        <v>4522</v>
      </c>
      <c r="K1236" s="2">
        <v>-5</v>
      </c>
      <c r="L1236" t="s">
        <v>44</v>
      </c>
      <c r="M1236" s="2">
        <v>-5</v>
      </c>
      <c r="N1236" t="s">
        <v>4523</v>
      </c>
      <c r="O1236" t="s">
        <v>4524</v>
      </c>
      <c r="P1236" t="s">
        <v>6840</v>
      </c>
      <c r="Q1236" t="s">
        <v>8806</v>
      </c>
      <c r="R1236" t="s">
        <v>44</v>
      </c>
      <c r="S1236" t="s">
        <v>4527</v>
      </c>
      <c r="T1236" s="3">
        <v>45831</v>
      </c>
      <c r="U1236" s="3">
        <v>45832</v>
      </c>
      <c r="V1236" s="2">
        <v>0</v>
      </c>
      <c r="W1236" t="s">
        <v>44</v>
      </c>
      <c r="X1236" t="s">
        <v>44</v>
      </c>
      <c r="Y1236" t="s">
        <v>8807</v>
      </c>
      <c r="Z1236" t="s">
        <v>8808</v>
      </c>
      <c r="AA1236" t="s">
        <v>4529</v>
      </c>
      <c r="AB1236" t="s">
        <v>4530</v>
      </c>
      <c r="AC1236" t="s">
        <v>89</v>
      </c>
      <c r="AD1236" t="str">
        <f t="shared" si="19"/>
        <v>10-60</v>
      </c>
      <c r="AE1236" t="str">
        <f>VLOOKUP(AD1236,'Main_Sub Desc'!C:D,2,)</f>
        <v>LPC from invoicing</v>
      </c>
      <c r="AF1236" t="str">
        <f>VLOOKUP(VALUE(H1236),'Main_Sub Desc'!F:G,2,)</f>
        <v>Wtr Rev Late Payment</v>
      </c>
      <c r="AG1236">
        <f>IFERROR(VLOOKUP(VALUE(I1236),'PC Mapping'!A:F,6,),"")</f>
        <v>10469</v>
      </c>
      <c r="AH1236" s="13" t="str">
        <f>VLOOKUP(AG1236,'PC Mapping'!L:M,2,)</f>
        <v>Bolivar Water</v>
      </c>
    </row>
    <row r="1237" spans="1:34" x14ac:dyDescent="0.2">
      <c r="A1237" t="s">
        <v>8809</v>
      </c>
      <c r="B1237" t="s">
        <v>8787</v>
      </c>
      <c r="C1237" t="s">
        <v>4519</v>
      </c>
      <c r="D1237" t="s">
        <v>4520</v>
      </c>
      <c r="E1237" s="3">
        <v>45831</v>
      </c>
      <c r="F1237" t="s">
        <v>44</v>
      </c>
      <c r="G1237" t="s">
        <v>3742</v>
      </c>
      <c r="H1237" t="s">
        <v>3722</v>
      </c>
      <c r="I1237" t="s">
        <v>3752</v>
      </c>
      <c r="J1237" t="s">
        <v>4522</v>
      </c>
      <c r="K1237" s="2">
        <v>-6.1</v>
      </c>
      <c r="L1237" t="s">
        <v>44</v>
      </c>
      <c r="M1237" s="2">
        <v>-6.1</v>
      </c>
      <c r="N1237" t="s">
        <v>4523</v>
      </c>
      <c r="O1237" t="s">
        <v>4524</v>
      </c>
      <c r="P1237" t="s">
        <v>8810</v>
      </c>
      <c r="Q1237" t="s">
        <v>8811</v>
      </c>
      <c r="R1237" t="s">
        <v>44</v>
      </c>
      <c r="S1237" t="s">
        <v>4527</v>
      </c>
      <c r="T1237" s="3">
        <v>45831</v>
      </c>
      <c r="U1237" s="3">
        <v>45832</v>
      </c>
      <c r="V1237" s="2">
        <v>0</v>
      </c>
      <c r="W1237" t="s">
        <v>44</v>
      </c>
      <c r="X1237" t="s">
        <v>44</v>
      </c>
      <c r="Y1237" t="s">
        <v>8812</v>
      </c>
      <c r="Z1237" t="s">
        <v>2861</v>
      </c>
      <c r="AA1237" t="s">
        <v>4529</v>
      </c>
      <c r="AB1237" t="s">
        <v>4530</v>
      </c>
      <c r="AC1237" t="s">
        <v>89</v>
      </c>
      <c r="AD1237" t="str">
        <f t="shared" si="19"/>
        <v>10-60</v>
      </c>
      <c r="AE1237" t="str">
        <f>VLOOKUP(AD1237,'Main_Sub Desc'!C:D,2,)</f>
        <v>LPC from invoicing</v>
      </c>
      <c r="AF1237" t="str">
        <f>VLOOKUP(VALUE(H1237),'Main_Sub Desc'!F:G,2,)</f>
        <v>Wtr Rev Late Payment</v>
      </c>
      <c r="AG1237">
        <f>IFERROR(VLOOKUP(VALUE(I1237),'PC Mapping'!A:F,6,),"")</f>
        <v>10719</v>
      </c>
      <c r="AH1237" s="13" t="str">
        <f>VLOOKUP(AG1237,'PC Mapping'!L:M,2,)</f>
        <v>All Other Water</v>
      </c>
    </row>
    <row r="1238" spans="1:34" x14ac:dyDescent="0.2">
      <c r="A1238" t="s">
        <v>8813</v>
      </c>
      <c r="B1238" t="s">
        <v>8814</v>
      </c>
      <c r="C1238" t="s">
        <v>4519</v>
      </c>
      <c r="D1238" t="s">
        <v>4520</v>
      </c>
      <c r="E1238" s="3">
        <v>45833</v>
      </c>
      <c r="F1238" t="s">
        <v>44</v>
      </c>
      <c r="G1238" t="s">
        <v>3742</v>
      </c>
      <c r="H1238" t="s">
        <v>3722</v>
      </c>
      <c r="I1238" t="s">
        <v>3752</v>
      </c>
      <c r="J1238" t="s">
        <v>4522</v>
      </c>
      <c r="K1238" s="2">
        <v>-5</v>
      </c>
      <c r="L1238" t="s">
        <v>44</v>
      </c>
      <c r="M1238" s="2">
        <v>-5</v>
      </c>
      <c r="N1238" t="s">
        <v>4523</v>
      </c>
      <c r="O1238" t="s">
        <v>4524</v>
      </c>
      <c r="P1238" t="s">
        <v>8815</v>
      </c>
      <c r="Q1238" t="s">
        <v>8816</v>
      </c>
      <c r="R1238" t="s">
        <v>44</v>
      </c>
      <c r="S1238" t="s">
        <v>4527</v>
      </c>
      <c r="T1238" s="3">
        <v>45833</v>
      </c>
      <c r="U1238" s="3">
        <v>45834</v>
      </c>
      <c r="V1238" s="2">
        <v>0</v>
      </c>
      <c r="W1238" t="s">
        <v>44</v>
      </c>
      <c r="X1238" t="s">
        <v>44</v>
      </c>
      <c r="Y1238" t="s">
        <v>8817</v>
      </c>
      <c r="Z1238" t="s">
        <v>2355</v>
      </c>
      <c r="AA1238" t="s">
        <v>4529</v>
      </c>
      <c r="AB1238" t="s">
        <v>4530</v>
      </c>
      <c r="AC1238" t="s">
        <v>89</v>
      </c>
      <c r="AD1238" t="str">
        <f t="shared" si="19"/>
        <v>10-60</v>
      </c>
      <c r="AE1238" t="str">
        <f>VLOOKUP(AD1238,'Main_Sub Desc'!C:D,2,)</f>
        <v>LPC from invoicing</v>
      </c>
      <c r="AF1238" t="str">
        <f>VLOOKUP(VALUE(H1238),'Main_Sub Desc'!F:G,2,)</f>
        <v>Wtr Rev Late Payment</v>
      </c>
      <c r="AG1238">
        <f>IFERROR(VLOOKUP(VALUE(I1238),'PC Mapping'!A:F,6,),"")</f>
        <v>10719</v>
      </c>
      <c r="AH1238" s="13" t="str">
        <f>VLOOKUP(AG1238,'PC Mapping'!L:M,2,)</f>
        <v>All Other Water</v>
      </c>
    </row>
    <row r="1239" spans="1:34" x14ac:dyDescent="0.2">
      <c r="A1239" t="s">
        <v>8818</v>
      </c>
      <c r="B1239" t="s">
        <v>8814</v>
      </c>
      <c r="C1239" t="s">
        <v>4519</v>
      </c>
      <c r="D1239" t="s">
        <v>4520</v>
      </c>
      <c r="E1239" s="3">
        <v>45833</v>
      </c>
      <c r="F1239" t="s">
        <v>44</v>
      </c>
      <c r="G1239" t="s">
        <v>3742</v>
      </c>
      <c r="H1239" t="s">
        <v>3722</v>
      </c>
      <c r="I1239" t="s">
        <v>3752</v>
      </c>
      <c r="J1239" t="s">
        <v>4522</v>
      </c>
      <c r="K1239" s="2">
        <v>-7.65</v>
      </c>
      <c r="L1239" t="s">
        <v>44</v>
      </c>
      <c r="M1239" s="2">
        <v>-7.65</v>
      </c>
      <c r="N1239" t="s">
        <v>4523</v>
      </c>
      <c r="O1239" t="s">
        <v>4524</v>
      </c>
      <c r="P1239" t="s">
        <v>8819</v>
      </c>
      <c r="Q1239" t="s">
        <v>8820</v>
      </c>
      <c r="R1239" t="s">
        <v>44</v>
      </c>
      <c r="S1239" t="s">
        <v>4527</v>
      </c>
      <c r="T1239" s="3">
        <v>45833</v>
      </c>
      <c r="U1239" s="3">
        <v>45834</v>
      </c>
      <c r="V1239" s="2">
        <v>0</v>
      </c>
      <c r="W1239" t="s">
        <v>44</v>
      </c>
      <c r="X1239" t="s">
        <v>44</v>
      </c>
      <c r="Y1239" t="s">
        <v>8821</v>
      </c>
      <c r="Z1239" t="s">
        <v>3260</v>
      </c>
      <c r="AA1239" t="s">
        <v>4529</v>
      </c>
      <c r="AB1239" t="s">
        <v>4530</v>
      </c>
      <c r="AC1239" t="s">
        <v>89</v>
      </c>
      <c r="AD1239" t="str">
        <f t="shared" si="19"/>
        <v>10-60</v>
      </c>
      <c r="AE1239" t="str">
        <f>VLOOKUP(AD1239,'Main_Sub Desc'!C:D,2,)</f>
        <v>LPC from invoicing</v>
      </c>
      <c r="AF1239" t="str">
        <f>VLOOKUP(VALUE(H1239),'Main_Sub Desc'!F:G,2,)</f>
        <v>Wtr Rev Late Payment</v>
      </c>
      <c r="AG1239">
        <f>IFERROR(VLOOKUP(VALUE(I1239),'PC Mapping'!A:F,6,),"")</f>
        <v>10719</v>
      </c>
      <c r="AH1239" s="13" t="str">
        <f>VLOOKUP(AG1239,'PC Mapping'!L:M,2,)</f>
        <v>All Other Water</v>
      </c>
    </row>
    <row r="1240" spans="1:34" x14ac:dyDescent="0.2">
      <c r="A1240" t="s">
        <v>8822</v>
      </c>
      <c r="B1240" t="s">
        <v>8814</v>
      </c>
      <c r="C1240" t="s">
        <v>4519</v>
      </c>
      <c r="D1240" t="s">
        <v>4520</v>
      </c>
      <c r="E1240" s="3">
        <v>45833</v>
      </c>
      <c r="F1240" t="s">
        <v>44</v>
      </c>
      <c r="G1240" t="s">
        <v>3742</v>
      </c>
      <c r="H1240" t="s">
        <v>3722</v>
      </c>
      <c r="I1240" t="s">
        <v>3752</v>
      </c>
      <c r="J1240" t="s">
        <v>4522</v>
      </c>
      <c r="K1240" s="2">
        <v>-12.1</v>
      </c>
      <c r="L1240" t="s">
        <v>44</v>
      </c>
      <c r="M1240" s="2">
        <v>-12.1</v>
      </c>
      <c r="N1240" t="s">
        <v>4523</v>
      </c>
      <c r="O1240" t="s">
        <v>4524</v>
      </c>
      <c r="P1240" t="s">
        <v>8823</v>
      </c>
      <c r="Q1240" t="s">
        <v>8824</v>
      </c>
      <c r="R1240" t="s">
        <v>44</v>
      </c>
      <c r="S1240" t="s">
        <v>4527</v>
      </c>
      <c r="T1240" s="3">
        <v>45833</v>
      </c>
      <c r="U1240" s="3">
        <v>45834</v>
      </c>
      <c r="V1240" s="2">
        <v>0</v>
      </c>
      <c r="W1240" t="s">
        <v>44</v>
      </c>
      <c r="X1240" t="s">
        <v>44</v>
      </c>
      <c r="Y1240" t="s">
        <v>8825</v>
      </c>
      <c r="Z1240" t="s">
        <v>8826</v>
      </c>
      <c r="AA1240" t="s">
        <v>4529</v>
      </c>
      <c r="AB1240" t="s">
        <v>4530</v>
      </c>
      <c r="AC1240" t="s">
        <v>89</v>
      </c>
      <c r="AD1240" t="str">
        <f t="shared" si="19"/>
        <v>10-60</v>
      </c>
      <c r="AE1240" t="str">
        <f>VLOOKUP(AD1240,'Main_Sub Desc'!C:D,2,)</f>
        <v>LPC from invoicing</v>
      </c>
      <c r="AF1240" t="str">
        <f>VLOOKUP(VALUE(H1240),'Main_Sub Desc'!F:G,2,)</f>
        <v>Wtr Rev Late Payment</v>
      </c>
      <c r="AG1240">
        <f>IFERROR(VLOOKUP(VALUE(I1240),'PC Mapping'!A:F,6,),"")</f>
        <v>10719</v>
      </c>
      <c r="AH1240" s="13" t="str">
        <f>VLOOKUP(AG1240,'PC Mapping'!L:M,2,)</f>
        <v>All Other Water</v>
      </c>
    </row>
    <row r="1241" spans="1:34" x14ac:dyDescent="0.2">
      <c r="A1241" t="s">
        <v>8827</v>
      </c>
      <c r="B1241" t="s">
        <v>8814</v>
      </c>
      <c r="C1241" t="s">
        <v>4519</v>
      </c>
      <c r="D1241" t="s">
        <v>4520</v>
      </c>
      <c r="E1241" s="3">
        <v>45833</v>
      </c>
      <c r="F1241" t="s">
        <v>44</v>
      </c>
      <c r="G1241" t="s">
        <v>3742</v>
      </c>
      <c r="H1241" t="s">
        <v>3722</v>
      </c>
      <c r="I1241" t="s">
        <v>3752</v>
      </c>
      <c r="J1241" t="s">
        <v>4522</v>
      </c>
      <c r="K1241" s="2">
        <v>-5.64</v>
      </c>
      <c r="L1241" t="s">
        <v>44</v>
      </c>
      <c r="M1241" s="2">
        <v>-5.64</v>
      </c>
      <c r="N1241" t="s">
        <v>4523</v>
      </c>
      <c r="O1241" t="s">
        <v>4524</v>
      </c>
      <c r="P1241" t="s">
        <v>8828</v>
      </c>
      <c r="Q1241" t="s">
        <v>8829</v>
      </c>
      <c r="R1241" t="s">
        <v>44</v>
      </c>
      <c r="S1241" t="s">
        <v>4527</v>
      </c>
      <c r="T1241" s="3">
        <v>45833</v>
      </c>
      <c r="U1241" s="3">
        <v>45834</v>
      </c>
      <c r="V1241" s="2">
        <v>0</v>
      </c>
      <c r="W1241" t="s">
        <v>44</v>
      </c>
      <c r="X1241" t="s">
        <v>44</v>
      </c>
      <c r="Y1241" t="s">
        <v>8830</v>
      </c>
      <c r="Z1241" t="s">
        <v>2539</v>
      </c>
      <c r="AA1241" t="s">
        <v>4529</v>
      </c>
      <c r="AB1241" t="s">
        <v>4530</v>
      </c>
      <c r="AC1241" t="s">
        <v>89</v>
      </c>
      <c r="AD1241" t="str">
        <f t="shared" si="19"/>
        <v>10-60</v>
      </c>
      <c r="AE1241" t="str">
        <f>VLOOKUP(AD1241,'Main_Sub Desc'!C:D,2,)</f>
        <v>LPC from invoicing</v>
      </c>
      <c r="AF1241" t="str">
        <f>VLOOKUP(VALUE(H1241),'Main_Sub Desc'!F:G,2,)</f>
        <v>Wtr Rev Late Payment</v>
      </c>
      <c r="AG1241">
        <f>IFERROR(VLOOKUP(VALUE(I1241),'PC Mapping'!A:F,6,),"")</f>
        <v>10719</v>
      </c>
      <c r="AH1241" s="13" t="str">
        <f>VLOOKUP(AG1241,'PC Mapping'!L:M,2,)</f>
        <v>All Other Water</v>
      </c>
    </row>
    <row r="1242" spans="1:34" x14ac:dyDescent="0.2">
      <c r="A1242" t="s">
        <v>8831</v>
      </c>
      <c r="B1242" t="s">
        <v>8814</v>
      </c>
      <c r="C1242" t="s">
        <v>4519</v>
      </c>
      <c r="D1242" t="s">
        <v>4520</v>
      </c>
      <c r="E1242" s="3">
        <v>45833</v>
      </c>
      <c r="F1242" t="s">
        <v>44</v>
      </c>
      <c r="G1242" t="s">
        <v>3742</v>
      </c>
      <c r="H1242" t="s">
        <v>3722</v>
      </c>
      <c r="I1242" t="s">
        <v>3752</v>
      </c>
      <c r="J1242" t="s">
        <v>4522</v>
      </c>
      <c r="K1242" s="2">
        <v>-5</v>
      </c>
      <c r="L1242" t="s">
        <v>44</v>
      </c>
      <c r="M1242" s="2">
        <v>-5</v>
      </c>
      <c r="N1242" t="s">
        <v>4523</v>
      </c>
      <c r="O1242" t="s">
        <v>4524</v>
      </c>
      <c r="P1242" t="s">
        <v>8832</v>
      </c>
      <c r="Q1242" t="s">
        <v>8833</v>
      </c>
      <c r="R1242" t="s">
        <v>44</v>
      </c>
      <c r="S1242" t="s">
        <v>4527</v>
      </c>
      <c r="T1242" s="3">
        <v>45833</v>
      </c>
      <c r="U1242" s="3">
        <v>45834</v>
      </c>
      <c r="V1242" s="2">
        <v>0</v>
      </c>
      <c r="W1242" t="s">
        <v>44</v>
      </c>
      <c r="X1242" t="s">
        <v>44</v>
      </c>
      <c r="Y1242" t="s">
        <v>8834</v>
      </c>
      <c r="Z1242" t="s">
        <v>1793</v>
      </c>
      <c r="AA1242" t="s">
        <v>4529</v>
      </c>
      <c r="AB1242" t="s">
        <v>4530</v>
      </c>
      <c r="AC1242" t="s">
        <v>89</v>
      </c>
      <c r="AD1242" t="str">
        <f t="shared" si="19"/>
        <v>10-60</v>
      </c>
      <c r="AE1242" t="str">
        <f>VLOOKUP(AD1242,'Main_Sub Desc'!C:D,2,)</f>
        <v>LPC from invoicing</v>
      </c>
      <c r="AF1242" t="str">
        <f>VLOOKUP(VALUE(H1242),'Main_Sub Desc'!F:G,2,)</f>
        <v>Wtr Rev Late Payment</v>
      </c>
      <c r="AG1242">
        <f>IFERROR(VLOOKUP(VALUE(I1242),'PC Mapping'!A:F,6,),"")</f>
        <v>10719</v>
      </c>
      <c r="AH1242" s="13" t="str">
        <f>VLOOKUP(AG1242,'PC Mapping'!L:M,2,)</f>
        <v>All Other Water</v>
      </c>
    </row>
    <row r="1243" spans="1:34" x14ac:dyDescent="0.2">
      <c r="A1243" t="s">
        <v>8835</v>
      </c>
      <c r="B1243" t="s">
        <v>8814</v>
      </c>
      <c r="C1243" t="s">
        <v>4519</v>
      </c>
      <c r="D1243" t="s">
        <v>4520</v>
      </c>
      <c r="E1243" s="3">
        <v>45833</v>
      </c>
      <c r="F1243" t="s">
        <v>44</v>
      </c>
      <c r="G1243" t="s">
        <v>3742</v>
      </c>
      <c r="H1243" t="s">
        <v>3722</v>
      </c>
      <c r="I1243" t="s">
        <v>3752</v>
      </c>
      <c r="J1243" t="s">
        <v>4522</v>
      </c>
      <c r="K1243" s="2">
        <v>-5</v>
      </c>
      <c r="L1243" t="s">
        <v>44</v>
      </c>
      <c r="M1243" s="2">
        <v>-5</v>
      </c>
      <c r="N1243" t="s">
        <v>4523</v>
      </c>
      <c r="O1243" t="s">
        <v>4524</v>
      </c>
      <c r="P1243" t="s">
        <v>6126</v>
      </c>
      <c r="Q1243" t="s">
        <v>8836</v>
      </c>
      <c r="R1243" t="s">
        <v>44</v>
      </c>
      <c r="S1243" t="s">
        <v>4527</v>
      </c>
      <c r="T1243" s="3">
        <v>45833</v>
      </c>
      <c r="U1243" s="3">
        <v>45834</v>
      </c>
      <c r="V1243" s="2">
        <v>0</v>
      </c>
      <c r="W1243" t="s">
        <v>44</v>
      </c>
      <c r="X1243" t="s">
        <v>44</v>
      </c>
      <c r="Y1243" t="s">
        <v>8837</v>
      </c>
      <c r="Z1243" t="s">
        <v>1696</v>
      </c>
      <c r="AA1243" t="s">
        <v>4529</v>
      </c>
      <c r="AB1243" t="s">
        <v>4530</v>
      </c>
      <c r="AC1243" t="s">
        <v>89</v>
      </c>
      <c r="AD1243" t="str">
        <f t="shared" si="19"/>
        <v>10-60</v>
      </c>
      <c r="AE1243" t="str">
        <f>VLOOKUP(AD1243,'Main_Sub Desc'!C:D,2,)</f>
        <v>LPC from invoicing</v>
      </c>
      <c r="AF1243" t="str">
        <f>VLOOKUP(VALUE(H1243),'Main_Sub Desc'!F:G,2,)</f>
        <v>Wtr Rev Late Payment</v>
      </c>
      <c r="AG1243">
        <f>IFERROR(VLOOKUP(VALUE(I1243),'PC Mapping'!A:F,6,),"")</f>
        <v>10719</v>
      </c>
      <c r="AH1243" s="13" t="str">
        <f>VLOOKUP(AG1243,'PC Mapping'!L:M,2,)</f>
        <v>All Other Water</v>
      </c>
    </row>
    <row r="1244" spans="1:34" x14ac:dyDescent="0.2">
      <c r="A1244" t="s">
        <v>8838</v>
      </c>
      <c r="B1244" t="s">
        <v>8839</v>
      </c>
      <c r="C1244" t="s">
        <v>4519</v>
      </c>
      <c r="D1244" t="s">
        <v>4520</v>
      </c>
      <c r="E1244" s="3">
        <v>45833</v>
      </c>
      <c r="F1244" t="s">
        <v>44</v>
      </c>
      <c r="G1244" t="s">
        <v>3742</v>
      </c>
      <c r="H1244" t="s">
        <v>3722</v>
      </c>
      <c r="I1244" t="s">
        <v>3752</v>
      </c>
      <c r="J1244" t="s">
        <v>4522</v>
      </c>
      <c r="K1244" s="2">
        <v>-29.61</v>
      </c>
      <c r="L1244" t="s">
        <v>44</v>
      </c>
      <c r="M1244" s="2">
        <v>-29.61</v>
      </c>
      <c r="N1244" t="s">
        <v>4523</v>
      </c>
      <c r="O1244" t="s">
        <v>4524</v>
      </c>
      <c r="P1244" t="s">
        <v>8840</v>
      </c>
      <c r="Q1244" t="s">
        <v>8841</v>
      </c>
      <c r="R1244" t="s">
        <v>44</v>
      </c>
      <c r="S1244" t="s">
        <v>4527</v>
      </c>
      <c r="T1244" s="3">
        <v>45833</v>
      </c>
      <c r="U1244" s="3">
        <v>45834</v>
      </c>
      <c r="V1244" s="2">
        <v>0</v>
      </c>
      <c r="W1244" t="s">
        <v>44</v>
      </c>
      <c r="X1244" t="s">
        <v>44</v>
      </c>
      <c r="Y1244" t="s">
        <v>8842</v>
      </c>
      <c r="Z1244" t="s">
        <v>2051</v>
      </c>
      <c r="AA1244" t="s">
        <v>4529</v>
      </c>
      <c r="AB1244" t="s">
        <v>4530</v>
      </c>
      <c r="AC1244" t="s">
        <v>89</v>
      </c>
      <c r="AD1244" t="str">
        <f t="shared" si="19"/>
        <v>10-60</v>
      </c>
      <c r="AE1244" t="str">
        <f>VLOOKUP(AD1244,'Main_Sub Desc'!C:D,2,)</f>
        <v>LPC from invoicing</v>
      </c>
      <c r="AF1244" t="str">
        <f>VLOOKUP(VALUE(H1244),'Main_Sub Desc'!F:G,2,)</f>
        <v>Wtr Rev Late Payment</v>
      </c>
      <c r="AG1244">
        <f>IFERROR(VLOOKUP(VALUE(I1244),'PC Mapping'!A:F,6,),"")</f>
        <v>10719</v>
      </c>
      <c r="AH1244" s="13" t="str">
        <f>VLOOKUP(AG1244,'PC Mapping'!L:M,2,)</f>
        <v>All Other Water</v>
      </c>
    </row>
    <row r="1245" spans="1:34" x14ac:dyDescent="0.2">
      <c r="A1245" t="s">
        <v>8843</v>
      </c>
      <c r="B1245" t="s">
        <v>8839</v>
      </c>
      <c r="C1245" t="s">
        <v>4519</v>
      </c>
      <c r="D1245" t="s">
        <v>4520</v>
      </c>
      <c r="E1245" s="3">
        <v>45833</v>
      </c>
      <c r="F1245" t="s">
        <v>44</v>
      </c>
      <c r="G1245" t="s">
        <v>3742</v>
      </c>
      <c r="H1245" t="s">
        <v>3722</v>
      </c>
      <c r="I1245" t="s">
        <v>3752</v>
      </c>
      <c r="J1245" t="s">
        <v>4522</v>
      </c>
      <c r="K1245" s="2">
        <v>-29.61</v>
      </c>
      <c r="L1245" t="s">
        <v>44</v>
      </c>
      <c r="M1245" s="2">
        <v>-29.61</v>
      </c>
      <c r="N1245" t="s">
        <v>4523</v>
      </c>
      <c r="O1245" t="s">
        <v>4524</v>
      </c>
      <c r="P1245" t="s">
        <v>8840</v>
      </c>
      <c r="Q1245" t="s">
        <v>8844</v>
      </c>
      <c r="R1245" t="s">
        <v>44</v>
      </c>
      <c r="S1245" t="s">
        <v>4527</v>
      </c>
      <c r="T1245" s="3">
        <v>45833</v>
      </c>
      <c r="U1245" s="3">
        <v>45834</v>
      </c>
      <c r="V1245" s="2">
        <v>0</v>
      </c>
      <c r="W1245" t="s">
        <v>44</v>
      </c>
      <c r="X1245" t="s">
        <v>44</v>
      </c>
      <c r="Y1245" t="s">
        <v>8842</v>
      </c>
      <c r="Z1245" t="s">
        <v>2051</v>
      </c>
      <c r="AA1245" t="s">
        <v>4529</v>
      </c>
      <c r="AB1245" t="s">
        <v>4530</v>
      </c>
      <c r="AC1245" t="s">
        <v>89</v>
      </c>
      <c r="AD1245" t="str">
        <f t="shared" si="19"/>
        <v>10-60</v>
      </c>
      <c r="AE1245" t="str">
        <f>VLOOKUP(AD1245,'Main_Sub Desc'!C:D,2,)</f>
        <v>LPC from invoicing</v>
      </c>
      <c r="AF1245" t="str">
        <f>VLOOKUP(VALUE(H1245),'Main_Sub Desc'!F:G,2,)</f>
        <v>Wtr Rev Late Payment</v>
      </c>
      <c r="AG1245">
        <f>IFERROR(VLOOKUP(VALUE(I1245),'PC Mapping'!A:F,6,),"")</f>
        <v>10719</v>
      </c>
      <c r="AH1245" s="13" t="str">
        <f>VLOOKUP(AG1245,'PC Mapping'!L:M,2,)</f>
        <v>All Other Water</v>
      </c>
    </row>
    <row r="1246" spans="1:34" x14ac:dyDescent="0.2">
      <c r="A1246" t="s">
        <v>8845</v>
      </c>
      <c r="B1246" t="s">
        <v>8839</v>
      </c>
      <c r="C1246" t="s">
        <v>4519</v>
      </c>
      <c r="D1246" t="s">
        <v>4520</v>
      </c>
      <c r="E1246" s="3">
        <v>45833</v>
      </c>
      <c r="F1246" t="s">
        <v>44</v>
      </c>
      <c r="G1246" t="s">
        <v>3742</v>
      </c>
      <c r="H1246" t="s">
        <v>3722</v>
      </c>
      <c r="I1246" t="s">
        <v>3752</v>
      </c>
      <c r="J1246" t="s">
        <v>4522</v>
      </c>
      <c r="K1246" s="2">
        <v>-12.34</v>
      </c>
      <c r="L1246" t="s">
        <v>44</v>
      </c>
      <c r="M1246" s="2">
        <v>-12.34</v>
      </c>
      <c r="N1246" t="s">
        <v>4523</v>
      </c>
      <c r="O1246" t="s">
        <v>4524</v>
      </c>
      <c r="P1246" t="s">
        <v>7309</v>
      </c>
      <c r="Q1246" t="s">
        <v>8846</v>
      </c>
      <c r="R1246" t="s">
        <v>44</v>
      </c>
      <c r="S1246" t="s">
        <v>4527</v>
      </c>
      <c r="T1246" s="3">
        <v>45833</v>
      </c>
      <c r="U1246" s="3">
        <v>45834</v>
      </c>
      <c r="V1246" s="2">
        <v>0</v>
      </c>
      <c r="W1246" t="s">
        <v>44</v>
      </c>
      <c r="X1246" t="s">
        <v>44</v>
      </c>
      <c r="Y1246" t="s">
        <v>8847</v>
      </c>
      <c r="Z1246" t="s">
        <v>2197</v>
      </c>
      <c r="AA1246" t="s">
        <v>4529</v>
      </c>
      <c r="AB1246" t="s">
        <v>4530</v>
      </c>
      <c r="AC1246" t="s">
        <v>89</v>
      </c>
      <c r="AD1246" t="str">
        <f t="shared" si="19"/>
        <v>10-60</v>
      </c>
      <c r="AE1246" t="str">
        <f>VLOOKUP(AD1246,'Main_Sub Desc'!C:D,2,)</f>
        <v>LPC from invoicing</v>
      </c>
      <c r="AF1246" t="str">
        <f>VLOOKUP(VALUE(H1246),'Main_Sub Desc'!F:G,2,)</f>
        <v>Wtr Rev Late Payment</v>
      </c>
      <c r="AG1246">
        <f>IFERROR(VLOOKUP(VALUE(I1246),'PC Mapping'!A:F,6,),"")</f>
        <v>10719</v>
      </c>
      <c r="AH1246" s="13" t="str">
        <f>VLOOKUP(AG1246,'PC Mapping'!L:M,2,)</f>
        <v>All Other Water</v>
      </c>
    </row>
    <row r="1247" spans="1:34" x14ac:dyDescent="0.2">
      <c r="A1247" t="s">
        <v>8848</v>
      </c>
      <c r="B1247" t="s">
        <v>8849</v>
      </c>
      <c r="C1247" t="s">
        <v>4519</v>
      </c>
      <c r="D1247" t="s">
        <v>4520</v>
      </c>
      <c r="E1247" s="3">
        <v>45834</v>
      </c>
      <c r="F1247" t="s">
        <v>44</v>
      </c>
      <c r="G1247" t="s">
        <v>3742</v>
      </c>
      <c r="H1247" t="s">
        <v>3722</v>
      </c>
      <c r="I1247" t="s">
        <v>3752</v>
      </c>
      <c r="J1247" t="s">
        <v>4522</v>
      </c>
      <c r="K1247" s="2">
        <v>-5</v>
      </c>
      <c r="L1247" t="s">
        <v>44</v>
      </c>
      <c r="M1247" s="2">
        <v>-5</v>
      </c>
      <c r="N1247" t="s">
        <v>4523</v>
      </c>
      <c r="O1247" t="s">
        <v>4524</v>
      </c>
      <c r="P1247" t="s">
        <v>8850</v>
      </c>
      <c r="Q1247" t="s">
        <v>8851</v>
      </c>
      <c r="R1247" t="s">
        <v>44</v>
      </c>
      <c r="S1247" t="s">
        <v>4527</v>
      </c>
      <c r="T1247" s="3">
        <v>45834</v>
      </c>
      <c r="U1247" s="3">
        <v>45835</v>
      </c>
      <c r="V1247" s="2">
        <v>0</v>
      </c>
      <c r="W1247" t="s">
        <v>44</v>
      </c>
      <c r="X1247" t="s">
        <v>44</v>
      </c>
      <c r="Y1247" t="s">
        <v>8852</v>
      </c>
      <c r="Z1247" t="s">
        <v>8853</v>
      </c>
      <c r="AA1247" t="s">
        <v>4529</v>
      </c>
      <c r="AB1247" t="s">
        <v>4530</v>
      </c>
      <c r="AC1247" t="s">
        <v>89</v>
      </c>
      <c r="AD1247" t="str">
        <f t="shared" si="19"/>
        <v>10-60</v>
      </c>
      <c r="AE1247" t="str">
        <f>VLOOKUP(AD1247,'Main_Sub Desc'!C:D,2,)</f>
        <v>LPC from invoicing</v>
      </c>
      <c r="AF1247" t="str">
        <f>VLOOKUP(VALUE(H1247),'Main_Sub Desc'!F:G,2,)</f>
        <v>Wtr Rev Late Payment</v>
      </c>
      <c r="AG1247">
        <f>IFERROR(VLOOKUP(VALUE(I1247),'PC Mapping'!A:F,6,),"")</f>
        <v>10719</v>
      </c>
      <c r="AH1247" s="13" t="str">
        <f>VLOOKUP(AG1247,'PC Mapping'!L:M,2,)</f>
        <v>All Other Water</v>
      </c>
    </row>
    <row r="1248" spans="1:34" x14ac:dyDescent="0.2">
      <c r="A1248" t="s">
        <v>8854</v>
      </c>
      <c r="B1248" t="s">
        <v>8849</v>
      </c>
      <c r="C1248" t="s">
        <v>4519</v>
      </c>
      <c r="D1248" t="s">
        <v>4520</v>
      </c>
      <c r="E1248" s="3">
        <v>45834</v>
      </c>
      <c r="F1248" t="s">
        <v>44</v>
      </c>
      <c r="G1248" t="s">
        <v>3742</v>
      </c>
      <c r="H1248" t="s">
        <v>3722</v>
      </c>
      <c r="I1248" t="s">
        <v>3752</v>
      </c>
      <c r="J1248" t="s">
        <v>4522</v>
      </c>
      <c r="K1248" s="2">
        <v>-5</v>
      </c>
      <c r="L1248" t="s">
        <v>44</v>
      </c>
      <c r="M1248" s="2">
        <v>-5</v>
      </c>
      <c r="N1248" t="s">
        <v>4523</v>
      </c>
      <c r="O1248" t="s">
        <v>4524</v>
      </c>
      <c r="P1248" t="s">
        <v>6147</v>
      </c>
      <c r="Q1248" t="s">
        <v>8855</v>
      </c>
      <c r="R1248" t="s">
        <v>44</v>
      </c>
      <c r="S1248" t="s">
        <v>4527</v>
      </c>
      <c r="T1248" s="3">
        <v>45834</v>
      </c>
      <c r="U1248" s="3">
        <v>45835</v>
      </c>
      <c r="V1248" s="2">
        <v>0</v>
      </c>
      <c r="W1248" t="s">
        <v>44</v>
      </c>
      <c r="X1248" t="s">
        <v>44</v>
      </c>
      <c r="Y1248" t="s">
        <v>8856</v>
      </c>
      <c r="Z1248" t="s">
        <v>2399</v>
      </c>
      <c r="AA1248" t="s">
        <v>4529</v>
      </c>
      <c r="AB1248" t="s">
        <v>4530</v>
      </c>
      <c r="AC1248" t="s">
        <v>89</v>
      </c>
      <c r="AD1248" t="str">
        <f t="shared" si="19"/>
        <v>10-60</v>
      </c>
      <c r="AE1248" t="str">
        <f>VLOOKUP(AD1248,'Main_Sub Desc'!C:D,2,)</f>
        <v>LPC from invoicing</v>
      </c>
      <c r="AF1248" t="str">
        <f>VLOOKUP(VALUE(H1248),'Main_Sub Desc'!F:G,2,)</f>
        <v>Wtr Rev Late Payment</v>
      </c>
      <c r="AG1248">
        <f>IFERROR(VLOOKUP(VALUE(I1248),'PC Mapping'!A:F,6,),"")</f>
        <v>10719</v>
      </c>
      <c r="AH1248" s="13" t="str">
        <f>VLOOKUP(AG1248,'PC Mapping'!L:M,2,)</f>
        <v>All Other Water</v>
      </c>
    </row>
    <row r="1249" spans="1:34" x14ac:dyDescent="0.2">
      <c r="A1249" t="s">
        <v>8857</v>
      </c>
      <c r="B1249" t="s">
        <v>8849</v>
      </c>
      <c r="C1249" t="s">
        <v>4519</v>
      </c>
      <c r="D1249" t="s">
        <v>4520</v>
      </c>
      <c r="E1249" s="3">
        <v>45834</v>
      </c>
      <c r="F1249" t="s">
        <v>44</v>
      </c>
      <c r="G1249" t="s">
        <v>3742</v>
      </c>
      <c r="H1249" t="s">
        <v>3722</v>
      </c>
      <c r="I1249" t="s">
        <v>3752</v>
      </c>
      <c r="J1249" t="s">
        <v>4522</v>
      </c>
      <c r="K1249" s="2">
        <v>-5</v>
      </c>
      <c r="L1249" t="s">
        <v>44</v>
      </c>
      <c r="M1249" s="2">
        <v>-5</v>
      </c>
      <c r="N1249" t="s">
        <v>4523</v>
      </c>
      <c r="O1249" t="s">
        <v>4524</v>
      </c>
      <c r="P1249" t="s">
        <v>8858</v>
      </c>
      <c r="Q1249" t="s">
        <v>8859</v>
      </c>
      <c r="R1249" t="s">
        <v>44</v>
      </c>
      <c r="S1249" t="s">
        <v>4527</v>
      </c>
      <c r="T1249" s="3">
        <v>45834</v>
      </c>
      <c r="U1249" s="3">
        <v>45835</v>
      </c>
      <c r="V1249" s="2">
        <v>0</v>
      </c>
      <c r="W1249" t="s">
        <v>44</v>
      </c>
      <c r="X1249" t="s">
        <v>44</v>
      </c>
      <c r="Y1249" t="s">
        <v>8860</v>
      </c>
      <c r="Z1249" t="s">
        <v>8861</v>
      </c>
      <c r="AA1249" t="s">
        <v>4529</v>
      </c>
      <c r="AB1249" t="s">
        <v>4530</v>
      </c>
      <c r="AC1249" t="s">
        <v>89</v>
      </c>
      <c r="AD1249" t="str">
        <f t="shared" si="19"/>
        <v>10-60</v>
      </c>
      <c r="AE1249" t="str">
        <f>VLOOKUP(AD1249,'Main_Sub Desc'!C:D,2,)</f>
        <v>LPC from invoicing</v>
      </c>
      <c r="AF1249" t="str">
        <f>VLOOKUP(VALUE(H1249),'Main_Sub Desc'!F:G,2,)</f>
        <v>Wtr Rev Late Payment</v>
      </c>
      <c r="AG1249">
        <f>IFERROR(VLOOKUP(VALUE(I1249),'PC Mapping'!A:F,6,),"")</f>
        <v>10719</v>
      </c>
      <c r="AH1249" s="13" t="str">
        <f>VLOOKUP(AG1249,'PC Mapping'!L:M,2,)</f>
        <v>All Other Water</v>
      </c>
    </row>
    <row r="1250" spans="1:34" x14ac:dyDescent="0.2">
      <c r="A1250" t="s">
        <v>8862</v>
      </c>
      <c r="B1250" t="s">
        <v>8849</v>
      </c>
      <c r="C1250" t="s">
        <v>4519</v>
      </c>
      <c r="D1250" t="s">
        <v>4520</v>
      </c>
      <c r="E1250" s="3">
        <v>45834</v>
      </c>
      <c r="F1250" t="s">
        <v>44</v>
      </c>
      <c r="G1250" t="s">
        <v>3742</v>
      </c>
      <c r="H1250" t="s">
        <v>3722</v>
      </c>
      <c r="I1250" t="s">
        <v>3752</v>
      </c>
      <c r="J1250" t="s">
        <v>4522</v>
      </c>
      <c r="K1250" s="2">
        <v>-5.37</v>
      </c>
      <c r="L1250" t="s">
        <v>44</v>
      </c>
      <c r="M1250" s="2">
        <v>-5.37</v>
      </c>
      <c r="N1250" t="s">
        <v>4523</v>
      </c>
      <c r="O1250" t="s">
        <v>4524</v>
      </c>
      <c r="P1250" t="s">
        <v>8863</v>
      </c>
      <c r="Q1250" t="s">
        <v>8864</v>
      </c>
      <c r="R1250" t="s">
        <v>44</v>
      </c>
      <c r="S1250" t="s">
        <v>4527</v>
      </c>
      <c r="T1250" s="3">
        <v>45834</v>
      </c>
      <c r="U1250" s="3">
        <v>45835</v>
      </c>
      <c r="V1250" s="2">
        <v>0</v>
      </c>
      <c r="W1250" t="s">
        <v>44</v>
      </c>
      <c r="X1250" t="s">
        <v>44</v>
      </c>
      <c r="Y1250" t="s">
        <v>8865</v>
      </c>
      <c r="Z1250" t="s">
        <v>3125</v>
      </c>
      <c r="AA1250" t="s">
        <v>4529</v>
      </c>
      <c r="AB1250" t="s">
        <v>4530</v>
      </c>
      <c r="AC1250" t="s">
        <v>89</v>
      </c>
      <c r="AD1250" t="str">
        <f t="shared" si="19"/>
        <v>10-60</v>
      </c>
      <c r="AE1250" t="str">
        <f>VLOOKUP(AD1250,'Main_Sub Desc'!C:D,2,)</f>
        <v>LPC from invoicing</v>
      </c>
      <c r="AF1250" t="str">
        <f>VLOOKUP(VALUE(H1250),'Main_Sub Desc'!F:G,2,)</f>
        <v>Wtr Rev Late Payment</v>
      </c>
      <c r="AG1250">
        <f>IFERROR(VLOOKUP(VALUE(I1250),'PC Mapping'!A:F,6,),"")</f>
        <v>10719</v>
      </c>
      <c r="AH1250" s="13" t="str">
        <f>VLOOKUP(AG1250,'PC Mapping'!L:M,2,)</f>
        <v>All Other Water</v>
      </c>
    </row>
    <row r="1251" spans="1:34" x14ac:dyDescent="0.2">
      <c r="A1251" t="s">
        <v>8866</v>
      </c>
      <c r="B1251" t="s">
        <v>8849</v>
      </c>
      <c r="C1251" t="s">
        <v>4519</v>
      </c>
      <c r="D1251" t="s">
        <v>4520</v>
      </c>
      <c r="E1251" s="3">
        <v>45834</v>
      </c>
      <c r="F1251" t="s">
        <v>44</v>
      </c>
      <c r="G1251" t="s">
        <v>3742</v>
      </c>
      <c r="H1251" t="s">
        <v>3722</v>
      </c>
      <c r="I1251" t="s">
        <v>3752</v>
      </c>
      <c r="J1251" t="s">
        <v>4522</v>
      </c>
      <c r="K1251" s="2">
        <v>-14.55</v>
      </c>
      <c r="L1251" t="s">
        <v>44</v>
      </c>
      <c r="M1251" s="2">
        <v>-14.55</v>
      </c>
      <c r="N1251" t="s">
        <v>4523</v>
      </c>
      <c r="O1251" t="s">
        <v>4524</v>
      </c>
      <c r="P1251" t="s">
        <v>8840</v>
      </c>
      <c r="Q1251" t="s">
        <v>8867</v>
      </c>
      <c r="R1251" t="s">
        <v>44</v>
      </c>
      <c r="S1251" t="s">
        <v>4527</v>
      </c>
      <c r="T1251" s="3">
        <v>45834</v>
      </c>
      <c r="U1251" s="3">
        <v>45835</v>
      </c>
      <c r="V1251" s="2">
        <v>0</v>
      </c>
      <c r="W1251" t="s">
        <v>44</v>
      </c>
      <c r="X1251" t="s">
        <v>44</v>
      </c>
      <c r="Y1251" t="s">
        <v>8868</v>
      </c>
      <c r="Z1251" t="s">
        <v>8869</v>
      </c>
      <c r="AA1251" t="s">
        <v>4529</v>
      </c>
      <c r="AB1251" t="s">
        <v>4530</v>
      </c>
      <c r="AC1251" t="s">
        <v>89</v>
      </c>
      <c r="AD1251" t="str">
        <f t="shared" si="19"/>
        <v>10-60</v>
      </c>
      <c r="AE1251" t="str">
        <f>VLOOKUP(AD1251,'Main_Sub Desc'!C:D,2,)</f>
        <v>LPC from invoicing</v>
      </c>
      <c r="AF1251" t="str">
        <f>VLOOKUP(VALUE(H1251),'Main_Sub Desc'!F:G,2,)</f>
        <v>Wtr Rev Late Payment</v>
      </c>
      <c r="AG1251">
        <f>IFERROR(VLOOKUP(VALUE(I1251),'PC Mapping'!A:F,6,),"")</f>
        <v>10719</v>
      </c>
      <c r="AH1251" s="13" t="str">
        <f>VLOOKUP(AG1251,'PC Mapping'!L:M,2,)</f>
        <v>All Other Water</v>
      </c>
    </row>
    <row r="1252" spans="1:34" x14ac:dyDescent="0.2">
      <c r="A1252" t="s">
        <v>8870</v>
      </c>
      <c r="B1252" t="s">
        <v>8849</v>
      </c>
      <c r="C1252" t="s">
        <v>4519</v>
      </c>
      <c r="D1252" t="s">
        <v>4520</v>
      </c>
      <c r="E1252" s="3">
        <v>45834</v>
      </c>
      <c r="F1252" t="s">
        <v>44</v>
      </c>
      <c r="G1252" t="s">
        <v>3742</v>
      </c>
      <c r="H1252" t="s">
        <v>3716</v>
      </c>
      <c r="I1252" t="s">
        <v>4534</v>
      </c>
      <c r="J1252" t="s">
        <v>4522</v>
      </c>
      <c r="K1252" s="2">
        <v>-5</v>
      </c>
      <c r="L1252" t="s">
        <v>44</v>
      </c>
      <c r="M1252" s="2">
        <v>-5</v>
      </c>
      <c r="N1252" t="s">
        <v>4523</v>
      </c>
      <c r="O1252" t="s">
        <v>4524</v>
      </c>
      <c r="P1252" t="s">
        <v>8871</v>
      </c>
      <c r="Q1252" t="s">
        <v>8872</v>
      </c>
      <c r="R1252" t="s">
        <v>44</v>
      </c>
      <c r="S1252" t="s">
        <v>4527</v>
      </c>
      <c r="T1252" s="3">
        <v>45834</v>
      </c>
      <c r="U1252" s="3">
        <v>45835</v>
      </c>
      <c r="V1252" s="2">
        <v>0</v>
      </c>
      <c r="W1252" t="s">
        <v>44</v>
      </c>
      <c r="X1252" t="s">
        <v>44</v>
      </c>
      <c r="Y1252" t="s">
        <v>8873</v>
      </c>
      <c r="Z1252" t="s">
        <v>611</v>
      </c>
      <c r="AA1252" t="s">
        <v>4529</v>
      </c>
      <c r="AB1252" t="s">
        <v>4530</v>
      </c>
      <c r="AC1252" t="s">
        <v>89</v>
      </c>
      <c r="AD1252" t="str">
        <f t="shared" si="19"/>
        <v>10-60</v>
      </c>
      <c r="AE1252" t="str">
        <f>VLOOKUP(AD1252,'Main_Sub Desc'!C:D,2,)</f>
        <v>LPC from invoicing</v>
      </c>
      <c r="AF1252" t="str">
        <f>VLOOKUP(VALUE(H1252),'Main_Sub Desc'!F:G,2,)</f>
        <v>Wst Rev Late Payment</v>
      </c>
      <c r="AG1252">
        <f>IFERROR(VLOOKUP(VALUE(I1252),'PC Mapping'!A:F,6,),"")</f>
        <v>10514</v>
      </c>
      <c r="AH1252" s="13" t="str">
        <f>VLOOKUP(AG1252,'PC Mapping'!L:M,2,)</f>
        <v>Bolivar Sewer</v>
      </c>
    </row>
    <row r="1253" spans="1:34" x14ac:dyDescent="0.2">
      <c r="A1253" t="s">
        <v>8870</v>
      </c>
      <c r="B1253" t="s">
        <v>8849</v>
      </c>
      <c r="C1253" t="s">
        <v>4519</v>
      </c>
      <c r="D1253" t="s">
        <v>4520</v>
      </c>
      <c r="E1253" s="3">
        <v>45834</v>
      </c>
      <c r="F1253" t="s">
        <v>44</v>
      </c>
      <c r="G1253" t="s">
        <v>3742</v>
      </c>
      <c r="H1253" t="s">
        <v>3722</v>
      </c>
      <c r="I1253" t="s">
        <v>4538</v>
      </c>
      <c r="J1253" t="s">
        <v>4522</v>
      </c>
      <c r="K1253" s="2">
        <v>-5</v>
      </c>
      <c r="L1253" t="s">
        <v>44</v>
      </c>
      <c r="M1253" s="2">
        <v>-5</v>
      </c>
      <c r="N1253" t="s">
        <v>4523</v>
      </c>
      <c r="O1253" t="s">
        <v>4524</v>
      </c>
      <c r="P1253" t="s">
        <v>8871</v>
      </c>
      <c r="Q1253" t="s">
        <v>8874</v>
      </c>
      <c r="R1253" t="s">
        <v>44</v>
      </c>
      <c r="S1253" t="s">
        <v>4527</v>
      </c>
      <c r="T1253" s="3">
        <v>45834</v>
      </c>
      <c r="U1253" s="3">
        <v>45835</v>
      </c>
      <c r="V1253" s="2">
        <v>0</v>
      </c>
      <c r="W1253" t="s">
        <v>44</v>
      </c>
      <c r="X1253" t="s">
        <v>44</v>
      </c>
      <c r="Y1253" t="s">
        <v>8875</v>
      </c>
      <c r="Z1253" t="s">
        <v>611</v>
      </c>
      <c r="AA1253" t="s">
        <v>4529</v>
      </c>
      <c r="AB1253" t="s">
        <v>4530</v>
      </c>
      <c r="AC1253" t="s">
        <v>89</v>
      </c>
      <c r="AD1253" t="str">
        <f t="shared" si="19"/>
        <v>10-60</v>
      </c>
      <c r="AE1253" t="str">
        <f>VLOOKUP(AD1253,'Main_Sub Desc'!C:D,2,)</f>
        <v>LPC from invoicing</v>
      </c>
      <c r="AF1253" t="str">
        <f>VLOOKUP(VALUE(H1253),'Main_Sub Desc'!F:G,2,)</f>
        <v>Wtr Rev Late Payment</v>
      </c>
      <c r="AG1253">
        <f>IFERROR(VLOOKUP(VALUE(I1253),'PC Mapping'!A:F,6,),"")</f>
        <v>10469</v>
      </c>
      <c r="AH1253" s="13" t="str">
        <f>VLOOKUP(AG1253,'PC Mapping'!L:M,2,)</f>
        <v>Bolivar Water</v>
      </c>
    </row>
    <row r="1254" spans="1:34" x14ac:dyDescent="0.2">
      <c r="A1254" t="s">
        <v>8876</v>
      </c>
      <c r="B1254" t="s">
        <v>8849</v>
      </c>
      <c r="C1254" t="s">
        <v>4519</v>
      </c>
      <c r="D1254" t="s">
        <v>4520</v>
      </c>
      <c r="E1254" s="3">
        <v>45834</v>
      </c>
      <c r="F1254" t="s">
        <v>44</v>
      </c>
      <c r="G1254" t="s">
        <v>3742</v>
      </c>
      <c r="H1254" t="s">
        <v>3722</v>
      </c>
      <c r="I1254" t="s">
        <v>3752</v>
      </c>
      <c r="J1254" t="s">
        <v>4522</v>
      </c>
      <c r="K1254" s="2">
        <v>-5</v>
      </c>
      <c r="L1254" t="s">
        <v>44</v>
      </c>
      <c r="M1254" s="2">
        <v>-5</v>
      </c>
      <c r="N1254" t="s">
        <v>4523</v>
      </c>
      <c r="O1254" t="s">
        <v>4524</v>
      </c>
      <c r="P1254" t="s">
        <v>8877</v>
      </c>
      <c r="Q1254" t="s">
        <v>8878</v>
      </c>
      <c r="R1254" t="s">
        <v>44</v>
      </c>
      <c r="S1254" t="s">
        <v>4527</v>
      </c>
      <c r="T1254" s="3">
        <v>45834</v>
      </c>
      <c r="U1254" s="3">
        <v>45835</v>
      </c>
      <c r="V1254" s="2">
        <v>0</v>
      </c>
      <c r="W1254" t="s">
        <v>44</v>
      </c>
      <c r="X1254" t="s">
        <v>44</v>
      </c>
      <c r="Y1254" t="s">
        <v>8879</v>
      </c>
      <c r="Z1254" t="s">
        <v>8880</v>
      </c>
      <c r="AA1254" t="s">
        <v>4529</v>
      </c>
      <c r="AB1254" t="s">
        <v>4530</v>
      </c>
      <c r="AC1254" t="s">
        <v>89</v>
      </c>
      <c r="AD1254" t="str">
        <f t="shared" si="19"/>
        <v>10-60</v>
      </c>
      <c r="AE1254" t="str">
        <f>VLOOKUP(AD1254,'Main_Sub Desc'!C:D,2,)</f>
        <v>LPC from invoicing</v>
      </c>
      <c r="AF1254" t="str">
        <f>VLOOKUP(VALUE(H1254),'Main_Sub Desc'!F:G,2,)</f>
        <v>Wtr Rev Late Payment</v>
      </c>
      <c r="AG1254">
        <f>IFERROR(VLOOKUP(VALUE(I1254),'PC Mapping'!A:F,6,),"")</f>
        <v>10719</v>
      </c>
      <c r="AH1254" s="13" t="str">
        <f>VLOOKUP(AG1254,'PC Mapping'!L:M,2,)</f>
        <v>All Other Water</v>
      </c>
    </row>
    <row r="1255" spans="1:34" x14ac:dyDescent="0.2">
      <c r="A1255" t="s">
        <v>8881</v>
      </c>
      <c r="B1255" t="s">
        <v>8882</v>
      </c>
      <c r="C1255" t="s">
        <v>4519</v>
      </c>
      <c r="D1255" t="s">
        <v>4520</v>
      </c>
      <c r="E1255" s="3">
        <v>45835</v>
      </c>
      <c r="F1255" t="s">
        <v>44</v>
      </c>
      <c r="G1255" t="s">
        <v>3742</v>
      </c>
      <c r="H1255" t="s">
        <v>3722</v>
      </c>
      <c r="I1255" t="s">
        <v>3752</v>
      </c>
      <c r="J1255" t="s">
        <v>4522</v>
      </c>
      <c r="K1255" s="2">
        <v>-5</v>
      </c>
      <c r="L1255" t="s">
        <v>44</v>
      </c>
      <c r="M1255" s="2">
        <v>-5</v>
      </c>
      <c r="N1255" t="s">
        <v>4523</v>
      </c>
      <c r="O1255" t="s">
        <v>4524</v>
      </c>
      <c r="P1255" t="s">
        <v>8883</v>
      </c>
      <c r="Q1255" t="s">
        <v>8884</v>
      </c>
      <c r="R1255" t="s">
        <v>44</v>
      </c>
      <c r="S1255" t="s">
        <v>4527</v>
      </c>
      <c r="T1255" s="3">
        <v>45835</v>
      </c>
      <c r="U1255" s="3">
        <v>45838</v>
      </c>
      <c r="V1255" s="2">
        <v>0</v>
      </c>
      <c r="W1255" t="s">
        <v>44</v>
      </c>
      <c r="X1255" t="s">
        <v>44</v>
      </c>
      <c r="Y1255" t="s">
        <v>8885</v>
      </c>
      <c r="Z1255" t="s">
        <v>8886</v>
      </c>
      <c r="AA1255" t="s">
        <v>4529</v>
      </c>
      <c r="AB1255" t="s">
        <v>4530</v>
      </c>
      <c r="AC1255" t="s">
        <v>89</v>
      </c>
      <c r="AD1255" t="str">
        <f t="shared" si="19"/>
        <v>10-60</v>
      </c>
      <c r="AE1255" t="str">
        <f>VLOOKUP(AD1255,'Main_Sub Desc'!C:D,2,)</f>
        <v>LPC from invoicing</v>
      </c>
      <c r="AF1255" t="str">
        <f>VLOOKUP(VALUE(H1255),'Main_Sub Desc'!F:G,2,)</f>
        <v>Wtr Rev Late Payment</v>
      </c>
      <c r="AG1255">
        <f>IFERROR(VLOOKUP(VALUE(I1255),'PC Mapping'!A:F,6,),"")</f>
        <v>10719</v>
      </c>
      <c r="AH1255" s="13" t="str">
        <f>VLOOKUP(AG1255,'PC Mapping'!L:M,2,)</f>
        <v>All Other Water</v>
      </c>
    </row>
    <row r="1256" spans="1:34" x14ac:dyDescent="0.2">
      <c r="A1256" t="s">
        <v>8887</v>
      </c>
      <c r="B1256" t="s">
        <v>8882</v>
      </c>
      <c r="C1256" t="s">
        <v>4519</v>
      </c>
      <c r="D1256" t="s">
        <v>4520</v>
      </c>
      <c r="E1256" s="3">
        <v>45835</v>
      </c>
      <c r="F1256" t="s">
        <v>44</v>
      </c>
      <c r="G1256" t="s">
        <v>3742</v>
      </c>
      <c r="H1256" t="s">
        <v>3722</v>
      </c>
      <c r="I1256" t="s">
        <v>3752</v>
      </c>
      <c r="J1256" t="s">
        <v>4522</v>
      </c>
      <c r="K1256" s="2">
        <v>-5</v>
      </c>
      <c r="L1256" t="s">
        <v>44</v>
      </c>
      <c r="M1256" s="2">
        <v>-5</v>
      </c>
      <c r="N1256" t="s">
        <v>4523</v>
      </c>
      <c r="O1256" t="s">
        <v>4524</v>
      </c>
      <c r="P1256" t="s">
        <v>8888</v>
      </c>
      <c r="Q1256" t="s">
        <v>8889</v>
      </c>
      <c r="R1256" t="s">
        <v>44</v>
      </c>
      <c r="S1256" t="s">
        <v>4527</v>
      </c>
      <c r="T1256" s="3">
        <v>45835</v>
      </c>
      <c r="U1256" s="3">
        <v>45838</v>
      </c>
      <c r="V1256" s="2">
        <v>0</v>
      </c>
      <c r="W1256" t="s">
        <v>44</v>
      </c>
      <c r="X1256" t="s">
        <v>44</v>
      </c>
      <c r="Y1256" t="s">
        <v>8890</v>
      </c>
      <c r="Z1256" t="s">
        <v>1813</v>
      </c>
      <c r="AA1256" t="s">
        <v>4529</v>
      </c>
      <c r="AB1256" t="s">
        <v>4530</v>
      </c>
      <c r="AC1256" t="s">
        <v>89</v>
      </c>
      <c r="AD1256" t="str">
        <f t="shared" si="19"/>
        <v>10-60</v>
      </c>
      <c r="AE1256" t="str">
        <f>VLOOKUP(AD1256,'Main_Sub Desc'!C:D,2,)</f>
        <v>LPC from invoicing</v>
      </c>
      <c r="AF1256" t="str">
        <f>VLOOKUP(VALUE(H1256),'Main_Sub Desc'!F:G,2,)</f>
        <v>Wtr Rev Late Payment</v>
      </c>
      <c r="AG1256">
        <f>IFERROR(VLOOKUP(VALUE(I1256),'PC Mapping'!A:F,6,),"")</f>
        <v>10719</v>
      </c>
      <c r="AH1256" s="13" t="str">
        <f>VLOOKUP(AG1256,'PC Mapping'!L:M,2,)</f>
        <v>All Other Water</v>
      </c>
    </row>
    <row r="1257" spans="1:34" x14ac:dyDescent="0.2">
      <c r="A1257" t="s">
        <v>8891</v>
      </c>
      <c r="B1257" t="s">
        <v>8882</v>
      </c>
      <c r="C1257" t="s">
        <v>4519</v>
      </c>
      <c r="D1257" t="s">
        <v>4520</v>
      </c>
      <c r="E1257" s="3">
        <v>45835</v>
      </c>
      <c r="F1257" t="s">
        <v>44</v>
      </c>
      <c r="G1257" t="s">
        <v>3742</v>
      </c>
      <c r="H1257" t="s">
        <v>3722</v>
      </c>
      <c r="I1257" t="s">
        <v>3752</v>
      </c>
      <c r="J1257" t="s">
        <v>4522</v>
      </c>
      <c r="K1257" s="2">
        <v>-5.53</v>
      </c>
      <c r="L1257" t="s">
        <v>44</v>
      </c>
      <c r="M1257" s="2">
        <v>-5.53</v>
      </c>
      <c r="N1257" t="s">
        <v>4523</v>
      </c>
      <c r="O1257" t="s">
        <v>4524</v>
      </c>
      <c r="P1257" t="s">
        <v>6180</v>
      </c>
      <c r="Q1257" t="s">
        <v>8892</v>
      </c>
      <c r="R1257" t="s">
        <v>44</v>
      </c>
      <c r="S1257" t="s">
        <v>4527</v>
      </c>
      <c r="T1257" s="3">
        <v>45835</v>
      </c>
      <c r="U1257" s="3">
        <v>45838</v>
      </c>
      <c r="V1257" s="2">
        <v>0</v>
      </c>
      <c r="W1257" t="s">
        <v>44</v>
      </c>
      <c r="X1257" t="s">
        <v>44</v>
      </c>
      <c r="Y1257" t="s">
        <v>8893</v>
      </c>
      <c r="Z1257" t="s">
        <v>2731</v>
      </c>
      <c r="AA1257" t="s">
        <v>4529</v>
      </c>
      <c r="AB1257" t="s">
        <v>4530</v>
      </c>
      <c r="AC1257" t="s">
        <v>89</v>
      </c>
      <c r="AD1257" t="str">
        <f t="shared" si="19"/>
        <v>10-60</v>
      </c>
      <c r="AE1257" t="str">
        <f>VLOOKUP(AD1257,'Main_Sub Desc'!C:D,2,)</f>
        <v>LPC from invoicing</v>
      </c>
      <c r="AF1257" t="str">
        <f>VLOOKUP(VALUE(H1257),'Main_Sub Desc'!F:G,2,)</f>
        <v>Wtr Rev Late Payment</v>
      </c>
      <c r="AG1257">
        <f>IFERROR(VLOOKUP(VALUE(I1257),'PC Mapping'!A:F,6,),"")</f>
        <v>10719</v>
      </c>
      <c r="AH1257" s="13" t="str">
        <f>VLOOKUP(AG1257,'PC Mapping'!L:M,2,)</f>
        <v>All Other Water</v>
      </c>
    </row>
    <row r="1258" spans="1:34" x14ac:dyDescent="0.2">
      <c r="A1258" t="s">
        <v>8894</v>
      </c>
      <c r="B1258" t="s">
        <v>8882</v>
      </c>
      <c r="C1258" t="s">
        <v>4519</v>
      </c>
      <c r="D1258" t="s">
        <v>4520</v>
      </c>
      <c r="E1258" s="3">
        <v>45835</v>
      </c>
      <c r="F1258" t="s">
        <v>44</v>
      </c>
      <c r="G1258" t="s">
        <v>3742</v>
      </c>
      <c r="H1258" t="s">
        <v>3722</v>
      </c>
      <c r="I1258" t="s">
        <v>3752</v>
      </c>
      <c r="J1258" t="s">
        <v>4522</v>
      </c>
      <c r="K1258" s="2">
        <v>-5</v>
      </c>
      <c r="L1258" t="s">
        <v>44</v>
      </c>
      <c r="M1258" s="2">
        <v>-5</v>
      </c>
      <c r="N1258" t="s">
        <v>4523</v>
      </c>
      <c r="O1258" t="s">
        <v>4524</v>
      </c>
      <c r="P1258" t="s">
        <v>8895</v>
      </c>
      <c r="Q1258" t="s">
        <v>8896</v>
      </c>
      <c r="R1258" t="s">
        <v>44</v>
      </c>
      <c r="S1258" t="s">
        <v>4527</v>
      </c>
      <c r="T1258" s="3">
        <v>45835</v>
      </c>
      <c r="U1258" s="3">
        <v>45838</v>
      </c>
      <c r="V1258" s="2">
        <v>0</v>
      </c>
      <c r="W1258" t="s">
        <v>44</v>
      </c>
      <c r="X1258" t="s">
        <v>44</v>
      </c>
      <c r="Y1258" t="s">
        <v>8897</v>
      </c>
      <c r="Z1258" t="s">
        <v>1659</v>
      </c>
      <c r="AA1258" t="s">
        <v>4529</v>
      </c>
      <c r="AB1258" t="s">
        <v>4530</v>
      </c>
      <c r="AC1258" t="s">
        <v>89</v>
      </c>
      <c r="AD1258" t="str">
        <f t="shared" si="19"/>
        <v>10-60</v>
      </c>
      <c r="AE1258" t="str">
        <f>VLOOKUP(AD1258,'Main_Sub Desc'!C:D,2,)</f>
        <v>LPC from invoicing</v>
      </c>
      <c r="AF1258" t="str">
        <f>VLOOKUP(VALUE(H1258),'Main_Sub Desc'!F:G,2,)</f>
        <v>Wtr Rev Late Payment</v>
      </c>
      <c r="AG1258">
        <f>IFERROR(VLOOKUP(VALUE(I1258),'PC Mapping'!A:F,6,),"")</f>
        <v>10719</v>
      </c>
      <c r="AH1258" s="13" t="str">
        <f>VLOOKUP(AG1258,'PC Mapping'!L:M,2,)</f>
        <v>All Other Water</v>
      </c>
    </row>
    <row r="1259" spans="1:34" x14ac:dyDescent="0.2">
      <c r="A1259" t="s">
        <v>8898</v>
      </c>
      <c r="B1259" t="s">
        <v>8899</v>
      </c>
      <c r="C1259" t="s">
        <v>4519</v>
      </c>
      <c r="D1259" t="s">
        <v>4520</v>
      </c>
      <c r="E1259" s="3">
        <v>45835</v>
      </c>
      <c r="F1259" t="s">
        <v>44</v>
      </c>
      <c r="G1259" t="s">
        <v>3742</v>
      </c>
      <c r="H1259" t="s">
        <v>3716</v>
      </c>
      <c r="I1259" t="s">
        <v>4708</v>
      </c>
      <c r="J1259" t="s">
        <v>4522</v>
      </c>
      <c r="K1259" s="2">
        <v>-5.75</v>
      </c>
      <c r="L1259" t="s">
        <v>44</v>
      </c>
      <c r="M1259" s="2">
        <v>-5.75</v>
      </c>
      <c r="N1259" t="s">
        <v>4523</v>
      </c>
      <c r="O1259" t="s">
        <v>4524</v>
      </c>
      <c r="P1259" t="s">
        <v>8900</v>
      </c>
      <c r="Q1259" t="s">
        <v>8901</v>
      </c>
      <c r="R1259" t="s">
        <v>44</v>
      </c>
      <c r="S1259" t="s">
        <v>4527</v>
      </c>
      <c r="T1259" s="3">
        <v>45835</v>
      </c>
      <c r="U1259" s="3">
        <v>45838</v>
      </c>
      <c r="V1259" s="2">
        <v>0</v>
      </c>
      <c r="W1259" t="s">
        <v>44</v>
      </c>
      <c r="X1259" t="s">
        <v>44</v>
      </c>
      <c r="Y1259" t="s">
        <v>8902</v>
      </c>
      <c r="Z1259" t="s">
        <v>1572</v>
      </c>
      <c r="AA1259" t="s">
        <v>4529</v>
      </c>
      <c r="AB1259" t="s">
        <v>4530</v>
      </c>
      <c r="AC1259" t="s">
        <v>89</v>
      </c>
      <c r="AD1259" t="str">
        <f t="shared" si="19"/>
        <v>10-60</v>
      </c>
      <c r="AE1259" t="str">
        <f>VLOOKUP(AD1259,'Main_Sub Desc'!C:D,2,)</f>
        <v>LPC from invoicing</v>
      </c>
      <c r="AF1259" t="str">
        <f>VLOOKUP(VALUE(H1259),'Main_Sub Desc'!F:G,2,)</f>
        <v>Wst Rev Late Payment</v>
      </c>
      <c r="AG1259">
        <f>IFERROR(VLOOKUP(VALUE(I1259),'PC Mapping'!A:F,6,),"")</f>
        <v>10720</v>
      </c>
      <c r="AH1259" s="13" t="str">
        <f>VLOOKUP(AG1259,'PC Mapping'!L:M,2,)</f>
        <v>All Other Sewer</v>
      </c>
    </row>
    <row r="1260" spans="1:34" x14ac:dyDescent="0.2">
      <c r="A1260" t="s">
        <v>8898</v>
      </c>
      <c r="B1260" t="s">
        <v>8899</v>
      </c>
      <c r="C1260" t="s">
        <v>4519</v>
      </c>
      <c r="D1260" t="s">
        <v>4520</v>
      </c>
      <c r="E1260" s="3">
        <v>45835</v>
      </c>
      <c r="F1260" t="s">
        <v>44</v>
      </c>
      <c r="G1260" t="s">
        <v>3742</v>
      </c>
      <c r="H1260" t="s">
        <v>3722</v>
      </c>
      <c r="I1260" t="s">
        <v>3752</v>
      </c>
      <c r="J1260" t="s">
        <v>4522</v>
      </c>
      <c r="K1260" s="2">
        <v>-5</v>
      </c>
      <c r="L1260" t="s">
        <v>44</v>
      </c>
      <c r="M1260" s="2">
        <v>-5</v>
      </c>
      <c r="N1260" t="s">
        <v>4523</v>
      </c>
      <c r="O1260" t="s">
        <v>4524</v>
      </c>
      <c r="P1260" t="s">
        <v>8900</v>
      </c>
      <c r="Q1260" t="s">
        <v>8903</v>
      </c>
      <c r="R1260" t="s">
        <v>44</v>
      </c>
      <c r="S1260" t="s">
        <v>4527</v>
      </c>
      <c r="T1260" s="3">
        <v>45835</v>
      </c>
      <c r="U1260" s="3">
        <v>45838</v>
      </c>
      <c r="V1260" s="2">
        <v>0</v>
      </c>
      <c r="W1260" t="s">
        <v>44</v>
      </c>
      <c r="X1260" t="s">
        <v>44</v>
      </c>
      <c r="Y1260" t="s">
        <v>8904</v>
      </c>
      <c r="Z1260" t="s">
        <v>1572</v>
      </c>
      <c r="AA1260" t="s">
        <v>4529</v>
      </c>
      <c r="AB1260" t="s">
        <v>4530</v>
      </c>
      <c r="AC1260" t="s">
        <v>89</v>
      </c>
      <c r="AD1260" t="str">
        <f t="shared" si="19"/>
        <v>10-60</v>
      </c>
      <c r="AE1260" t="str">
        <f>VLOOKUP(AD1260,'Main_Sub Desc'!C:D,2,)</f>
        <v>LPC from invoicing</v>
      </c>
      <c r="AF1260" t="str">
        <f>VLOOKUP(VALUE(H1260),'Main_Sub Desc'!F:G,2,)</f>
        <v>Wtr Rev Late Payment</v>
      </c>
      <c r="AG1260">
        <f>IFERROR(VLOOKUP(VALUE(I1260),'PC Mapping'!A:F,6,),"")</f>
        <v>10719</v>
      </c>
      <c r="AH1260" s="13" t="str">
        <f>VLOOKUP(AG1260,'PC Mapping'!L:M,2,)</f>
        <v>All Other Water</v>
      </c>
    </row>
    <row r="1261" spans="1:34" x14ac:dyDescent="0.2">
      <c r="A1261" t="s">
        <v>8905</v>
      </c>
      <c r="B1261" t="s">
        <v>8899</v>
      </c>
      <c r="C1261" t="s">
        <v>4519</v>
      </c>
      <c r="D1261" t="s">
        <v>4520</v>
      </c>
      <c r="E1261" s="3">
        <v>45835</v>
      </c>
      <c r="F1261" t="s">
        <v>44</v>
      </c>
      <c r="G1261" t="s">
        <v>3742</v>
      </c>
      <c r="H1261" t="s">
        <v>3722</v>
      </c>
      <c r="I1261" t="s">
        <v>3752</v>
      </c>
      <c r="J1261" t="s">
        <v>4522</v>
      </c>
      <c r="K1261" s="2">
        <v>-5</v>
      </c>
      <c r="L1261" t="s">
        <v>44</v>
      </c>
      <c r="M1261" s="2">
        <v>-5</v>
      </c>
      <c r="N1261" t="s">
        <v>4523</v>
      </c>
      <c r="O1261" t="s">
        <v>4524</v>
      </c>
      <c r="P1261" t="s">
        <v>5267</v>
      </c>
      <c r="Q1261" t="s">
        <v>8906</v>
      </c>
      <c r="R1261" t="s">
        <v>44</v>
      </c>
      <c r="S1261" t="s">
        <v>4527</v>
      </c>
      <c r="T1261" s="3">
        <v>45835</v>
      </c>
      <c r="U1261" s="3">
        <v>45838</v>
      </c>
      <c r="V1261" s="2">
        <v>0</v>
      </c>
      <c r="W1261" t="s">
        <v>44</v>
      </c>
      <c r="X1261" t="s">
        <v>44</v>
      </c>
      <c r="Y1261" t="s">
        <v>5269</v>
      </c>
      <c r="Z1261" t="s">
        <v>1651</v>
      </c>
      <c r="AA1261" t="s">
        <v>4529</v>
      </c>
      <c r="AB1261" t="s">
        <v>4530</v>
      </c>
      <c r="AC1261" t="s">
        <v>89</v>
      </c>
      <c r="AD1261" t="str">
        <f t="shared" si="19"/>
        <v>10-60</v>
      </c>
      <c r="AE1261" t="str">
        <f>VLOOKUP(AD1261,'Main_Sub Desc'!C:D,2,)</f>
        <v>LPC from invoicing</v>
      </c>
      <c r="AF1261" t="str">
        <f>VLOOKUP(VALUE(H1261),'Main_Sub Desc'!F:G,2,)</f>
        <v>Wtr Rev Late Payment</v>
      </c>
      <c r="AG1261">
        <f>IFERROR(VLOOKUP(VALUE(I1261),'PC Mapping'!A:F,6,),"")</f>
        <v>10719</v>
      </c>
      <c r="AH1261" s="13" t="str">
        <f>VLOOKUP(AG1261,'PC Mapping'!L:M,2,)</f>
        <v>All Other Water</v>
      </c>
    </row>
    <row r="1262" spans="1:34" x14ac:dyDescent="0.2">
      <c r="A1262" t="s">
        <v>8907</v>
      </c>
      <c r="B1262" t="s">
        <v>8882</v>
      </c>
      <c r="C1262" t="s">
        <v>4519</v>
      </c>
      <c r="D1262" t="s">
        <v>4520</v>
      </c>
      <c r="E1262" s="3">
        <v>45835</v>
      </c>
      <c r="F1262" t="s">
        <v>44</v>
      </c>
      <c r="G1262" t="s">
        <v>3742</v>
      </c>
      <c r="H1262" t="s">
        <v>3722</v>
      </c>
      <c r="I1262" t="s">
        <v>3752</v>
      </c>
      <c r="J1262" t="s">
        <v>4522</v>
      </c>
      <c r="K1262" s="2">
        <v>-5.05</v>
      </c>
      <c r="L1262" t="s">
        <v>44</v>
      </c>
      <c r="M1262" s="2">
        <v>-5.05</v>
      </c>
      <c r="N1262" t="s">
        <v>4523</v>
      </c>
      <c r="O1262" t="s">
        <v>4524</v>
      </c>
      <c r="P1262" t="s">
        <v>8908</v>
      </c>
      <c r="Q1262" t="s">
        <v>8909</v>
      </c>
      <c r="R1262" t="s">
        <v>44</v>
      </c>
      <c r="S1262" t="s">
        <v>4527</v>
      </c>
      <c r="T1262" s="3">
        <v>45835</v>
      </c>
      <c r="U1262" s="3">
        <v>45838</v>
      </c>
      <c r="V1262" s="2">
        <v>0</v>
      </c>
      <c r="W1262" t="s">
        <v>44</v>
      </c>
      <c r="X1262" t="s">
        <v>44</v>
      </c>
      <c r="Y1262" t="s">
        <v>8910</v>
      </c>
      <c r="Z1262" t="s">
        <v>3020</v>
      </c>
      <c r="AA1262" t="s">
        <v>4529</v>
      </c>
      <c r="AB1262" t="s">
        <v>4530</v>
      </c>
      <c r="AC1262" t="s">
        <v>89</v>
      </c>
      <c r="AD1262" t="str">
        <f t="shared" si="19"/>
        <v>10-60</v>
      </c>
      <c r="AE1262" t="str">
        <f>VLOOKUP(AD1262,'Main_Sub Desc'!C:D,2,)</f>
        <v>LPC from invoicing</v>
      </c>
      <c r="AF1262" t="str">
        <f>VLOOKUP(VALUE(H1262),'Main_Sub Desc'!F:G,2,)</f>
        <v>Wtr Rev Late Payment</v>
      </c>
      <c r="AG1262">
        <f>IFERROR(VLOOKUP(VALUE(I1262),'PC Mapping'!A:F,6,),"")</f>
        <v>10719</v>
      </c>
      <c r="AH1262" s="13" t="str">
        <f>VLOOKUP(AG1262,'PC Mapping'!L:M,2,)</f>
        <v>All Other Water</v>
      </c>
    </row>
    <row r="1263" spans="1:34" x14ac:dyDescent="0.2">
      <c r="A1263" t="s">
        <v>8911</v>
      </c>
      <c r="B1263" t="s">
        <v>8899</v>
      </c>
      <c r="C1263" t="s">
        <v>4519</v>
      </c>
      <c r="D1263" t="s">
        <v>4520</v>
      </c>
      <c r="E1263" s="3">
        <v>45835</v>
      </c>
      <c r="F1263" t="s">
        <v>44</v>
      </c>
      <c r="G1263" t="s">
        <v>3742</v>
      </c>
      <c r="H1263" t="s">
        <v>3722</v>
      </c>
      <c r="I1263" t="s">
        <v>3752</v>
      </c>
      <c r="J1263" t="s">
        <v>4522</v>
      </c>
      <c r="K1263" s="2">
        <v>-5</v>
      </c>
      <c r="L1263" t="s">
        <v>44</v>
      </c>
      <c r="M1263" s="2">
        <v>-5</v>
      </c>
      <c r="N1263" t="s">
        <v>4523</v>
      </c>
      <c r="O1263" t="s">
        <v>4524</v>
      </c>
      <c r="P1263" t="s">
        <v>8912</v>
      </c>
      <c r="Q1263" t="s">
        <v>8913</v>
      </c>
      <c r="R1263" t="s">
        <v>44</v>
      </c>
      <c r="S1263" t="s">
        <v>4527</v>
      </c>
      <c r="T1263" s="3">
        <v>45835</v>
      </c>
      <c r="U1263" s="3">
        <v>45838</v>
      </c>
      <c r="V1263" s="2">
        <v>0</v>
      </c>
      <c r="W1263" t="s">
        <v>44</v>
      </c>
      <c r="X1263" t="s">
        <v>44</v>
      </c>
      <c r="Y1263" t="s">
        <v>8914</v>
      </c>
      <c r="Z1263" t="s">
        <v>1663</v>
      </c>
      <c r="AA1263" t="s">
        <v>4529</v>
      </c>
      <c r="AB1263" t="s">
        <v>4530</v>
      </c>
      <c r="AC1263" t="s">
        <v>89</v>
      </c>
      <c r="AD1263" t="str">
        <f t="shared" si="19"/>
        <v>10-60</v>
      </c>
      <c r="AE1263" t="str">
        <f>VLOOKUP(AD1263,'Main_Sub Desc'!C:D,2,)</f>
        <v>LPC from invoicing</v>
      </c>
      <c r="AF1263" t="str">
        <f>VLOOKUP(VALUE(H1263),'Main_Sub Desc'!F:G,2,)</f>
        <v>Wtr Rev Late Payment</v>
      </c>
      <c r="AG1263">
        <f>IFERROR(VLOOKUP(VALUE(I1263),'PC Mapping'!A:F,6,),"")</f>
        <v>10719</v>
      </c>
      <c r="AH1263" s="13" t="str">
        <f>VLOOKUP(AG1263,'PC Mapping'!L:M,2,)</f>
        <v>All Other Water</v>
      </c>
    </row>
    <row r="1264" spans="1:34" x14ac:dyDescent="0.2">
      <c r="A1264" t="s">
        <v>8911</v>
      </c>
      <c r="B1264" t="s">
        <v>8899</v>
      </c>
      <c r="C1264" t="s">
        <v>4519</v>
      </c>
      <c r="D1264" t="s">
        <v>4520</v>
      </c>
      <c r="E1264" s="3">
        <v>45835</v>
      </c>
      <c r="F1264" t="s">
        <v>44</v>
      </c>
      <c r="G1264" t="s">
        <v>3742</v>
      </c>
      <c r="H1264" t="s">
        <v>3716</v>
      </c>
      <c r="I1264" t="s">
        <v>4708</v>
      </c>
      <c r="J1264" t="s">
        <v>4522</v>
      </c>
      <c r="K1264" s="2">
        <v>-5</v>
      </c>
      <c r="L1264" t="s">
        <v>44</v>
      </c>
      <c r="M1264" s="2">
        <v>-5</v>
      </c>
      <c r="N1264" t="s">
        <v>4523</v>
      </c>
      <c r="O1264" t="s">
        <v>4524</v>
      </c>
      <c r="P1264" t="s">
        <v>8912</v>
      </c>
      <c r="Q1264" t="s">
        <v>8915</v>
      </c>
      <c r="R1264" t="s">
        <v>44</v>
      </c>
      <c r="S1264" t="s">
        <v>4527</v>
      </c>
      <c r="T1264" s="3">
        <v>45835</v>
      </c>
      <c r="U1264" s="3">
        <v>45838</v>
      </c>
      <c r="V1264" s="2">
        <v>0</v>
      </c>
      <c r="W1264" t="s">
        <v>44</v>
      </c>
      <c r="X1264" t="s">
        <v>44</v>
      </c>
      <c r="Y1264" t="s">
        <v>8916</v>
      </c>
      <c r="Z1264" t="s">
        <v>1663</v>
      </c>
      <c r="AA1264" t="s">
        <v>4529</v>
      </c>
      <c r="AB1264" t="s">
        <v>4530</v>
      </c>
      <c r="AC1264" t="s">
        <v>89</v>
      </c>
      <c r="AD1264" t="str">
        <f t="shared" si="19"/>
        <v>10-60</v>
      </c>
      <c r="AE1264" t="str">
        <f>VLOOKUP(AD1264,'Main_Sub Desc'!C:D,2,)</f>
        <v>LPC from invoicing</v>
      </c>
      <c r="AF1264" t="str">
        <f>VLOOKUP(VALUE(H1264),'Main_Sub Desc'!F:G,2,)</f>
        <v>Wst Rev Late Payment</v>
      </c>
      <c r="AG1264">
        <f>IFERROR(VLOOKUP(VALUE(I1264),'PC Mapping'!A:F,6,),"")</f>
        <v>10720</v>
      </c>
      <c r="AH1264" s="13" t="str">
        <f>VLOOKUP(AG1264,'PC Mapping'!L:M,2,)</f>
        <v>All Other Sewer</v>
      </c>
    </row>
    <row r="1265" spans="1:34" x14ac:dyDescent="0.2">
      <c r="A1265" t="s">
        <v>8917</v>
      </c>
      <c r="B1265" t="s">
        <v>8899</v>
      </c>
      <c r="C1265" t="s">
        <v>4519</v>
      </c>
      <c r="D1265" t="s">
        <v>4520</v>
      </c>
      <c r="E1265" s="3">
        <v>45835</v>
      </c>
      <c r="F1265" t="s">
        <v>44</v>
      </c>
      <c r="G1265" t="s">
        <v>3742</v>
      </c>
      <c r="H1265" t="s">
        <v>3722</v>
      </c>
      <c r="I1265" t="s">
        <v>4538</v>
      </c>
      <c r="J1265" t="s">
        <v>4522</v>
      </c>
      <c r="K1265" s="2">
        <v>-5</v>
      </c>
      <c r="L1265" t="s">
        <v>44</v>
      </c>
      <c r="M1265" s="2">
        <v>-5</v>
      </c>
      <c r="N1265" t="s">
        <v>4523</v>
      </c>
      <c r="O1265" t="s">
        <v>4524</v>
      </c>
      <c r="P1265" t="s">
        <v>8918</v>
      </c>
      <c r="Q1265" t="s">
        <v>8919</v>
      </c>
      <c r="R1265" t="s">
        <v>44</v>
      </c>
      <c r="S1265" t="s">
        <v>4527</v>
      </c>
      <c r="T1265" s="3">
        <v>45835</v>
      </c>
      <c r="U1265" s="3">
        <v>45838</v>
      </c>
      <c r="V1265" s="2">
        <v>0</v>
      </c>
      <c r="W1265" t="s">
        <v>44</v>
      </c>
      <c r="X1265" t="s">
        <v>44</v>
      </c>
      <c r="Y1265" t="s">
        <v>8920</v>
      </c>
      <c r="Z1265" t="s">
        <v>409</v>
      </c>
      <c r="AA1265" t="s">
        <v>4529</v>
      </c>
      <c r="AB1265" t="s">
        <v>4530</v>
      </c>
      <c r="AC1265" t="s">
        <v>89</v>
      </c>
      <c r="AD1265" t="str">
        <f t="shared" si="19"/>
        <v>10-60</v>
      </c>
      <c r="AE1265" t="str">
        <f>VLOOKUP(AD1265,'Main_Sub Desc'!C:D,2,)</f>
        <v>LPC from invoicing</v>
      </c>
      <c r="AF1265" t="str">
        <f>VLOOKUP(VALUE(H1265),'Main_Sub Desc'!F:G,2,)</f>
        <v>Wtr Rev Late Payment</v>
      </c>
      <c r="AG1265">
        <f>IFERROR(VLOOKUP(VALUE(I1265),'PC Mapping'!A:F,6,),"")</f>
        <v>10469</v>
      </c>
      <c r="AH1265" s="13" t="str">
        <f>VLOOKUP(AG1265,'PC Mapping'!L:M,2,)</f>
        <v>Bolivar Water</v>
      </c>
    </row>
    <row r="1266" spans="1:34" x14ac:dyDescent="0.2">
      <c r="A1266" t="s">
        <v>8917</v>
      </c>
      <c r="B1266" t="s">
        <v>8899</v>
      </c>
      <c r="C1266" t="s">
        <v>4519</v>
      </c>
      <c r="D1266" t="s">
        <v>4520</v>
      </c>
      <c r="E1266" s="3">
        <v>45835</v>
      </c>
      <c r="F1266" t="s">
        <v>44</v>
      </c>
      <c r="G1266" t="s">
        <v>3742</v>
      </c>
      <c r="H1266" t="s">
        <v>3716</v>
      </c>
      <c r="I1266" t="s">
        <v>4534</v>
      </c>
      <c r="J1266" t="s">
        <v>4522</v>
      </c>
      <c r="K1266" s="2">
        <v>-5</v>
      </c>
      <c r="L1266" t="s">
        <v>44</v>
      </c>
      <c r="M1266" s="2">
        <v>-5</v>
      </c>
      <c r="N1266" t="s">
        <v>4523</v>
      </c>
      <c r="O1266" t="s">
        <v>4524</v>
      </c>
      <c r="P1266" t="s">
        <v>8918</v>
      </c>
      <c r="Q1266" t="s">
        <v>8921</v>
      </c>
      <c r="R1266" t="s">
        <v>44</v>
      </c>
      <c r="S1266" t="s">
        <v>4527</v>
      </c>
      <c r="T1266" s="3">
        <v>45835</v>
      </c>
      <c r="U1266" s="3">
        <v>45838</v>
      </c>
      <c r="V1266" s="2">
        <v>0</v>
      </c>
      <c r="W1266" t="s">
        <v>44</v>
      </c>
      <c r="X1266" t="s">
        <v>44</v>
      </c>
      <c r="Y1266" t="s">
        <v>8922</v>
      </c>
      <c r="Z1266" t="s">
        <v>409</v>
      </c>
      <c r="AA1266" t="s">
        <v>4529</v>
      </c>
      <c r="AB1266" t="s">
        <v>4530</v>
      </c>
      <c r="AC1266" t="s">
        <v>89</v>
      </c>
      <c r="AD1266" t="str">
        <f t="shared" si="19"/>
        <v>10-60</v>
      </c>
      <c r="AE1266" t="str">
        <f>VLOOKUP(AD1266,'Main_Sub Desc'!C:D,2,)</f>
        <v>LPC from invoicing</v>
      </c>
      <c r="AF1266" t="str">
        <f>VLOOKUP(VALUE(H1266),'Main_Sub Desc'!F:G,2,)</f>
        <v>Wst Rev Late Payment</v>
      </c>
      <c r="AG1266">
        <f>IFERROR(VLOOKUP(VALUE(I1266),'PC Mapping'!A:F,6,),"")</f>
        <v>10514</v>
      </c>
      <c r="AH1266" s="13" t="str">
        <f>VLOOKUP(AG1266,'PC Mapping'!L:M,2,)</f>
        <v>Bolivar Sewer</v>
      </c>
    </row>
    <row r="1267" spans="1:34" x14ac:dyDescent="0.2">
      <c r="A1267" t="s">
        <v>8923</v>
      </c>
      <c r="B1267" t="s">
        <v>8882</v>
      </c>
      <c r="C1267" t="s">
        <v>4519</v>
      </c>
      <c r="D1267" t="s">
        <v>4520</v>
      </c>
      <c r="E1267" s="3">
        <v>45835</v>
      </c>
      <c r="F1267" t="s">
        <v>44</v>
      </c>
      <c r="G1267" t="s">
        <v>3742</v>
      </c>
      <c r="H1267" t="s">
        <v>3722</v>
      </c>
      <c r="I1267" t="s">
        <v>4538</v>
      </c>
      <c r="J1267" t="s">
        <v>4522</v>
      </c>
      <c r="K1267" s="2">
        <v>-5</v>
      </c>
      <c r="L1267" t="s">
        <v>44</v>
      </c>
      <c r="M1267" s="2">
        <v>-5</v>
      </c>
      <c r="N1267" t="s">
        <v>4523</v>
      </c>
      <c r="O1267" t="s">
        <v>4524</v>
      </c>
      <c r="P1267" t="s">
        <v>8924</v>
      </c>
      <c r="Q1267" t="s">
        <v>8925</v>
      </c>
      <c r="R1267" t="s">
        <v>44</v>
      </c>
      <c r="S1267" t="s">
        <v>4527</v>
      </c>
      <c r="T1267" s="3">
        <v>45835</v>
      </c>
      <c r="U1267" s="3">
        <v>45838</v>
      </c>
      <c r="V1267" s="2">
        <v>0</v>
      </c>
      <c r="W1267" t="s">
        <v>44</v>
      </c>
      <c r="X1267" t="s">
        <v>44</v>
      </c>
      <c r="Y1267" t="s">
        <v>8926</v>
      </c>
      <c r="Z1267" t="s">
        <v>945</v>
      </c>
      <c r="AA1267" t="s">
        <v>4529</v>
      </c>
      <c r="AB1267" t="s">
        <v>4530</v>
      </c>
      <c r="AC1267" t="s">
        <v>89</v>
      </c>
      <c r="AD1267" t="str">
        <f t="shared" si="19"/>
        <v>10-60</v>
      </c>
      <c r="AE1267" t="str">
        <f>VLOOKUP(AD1267,'Main_Sub Desc'!C:D,2,)</f>
        <v>LPC from invoicing</v>
      </c>
      <c r="AF1267" t="str">
        <f>VLOOKUP(VALUE(H1267),'Main_Sub Desc'!F:G,2,)</f>
        <v>Wtr Rev Late Payment</v>
      </c>
      <c r="AG1267">
        <f>IFERROR(VLOOKUP(VALUE(I1267),'PC Mapping'!A:F,6,),"")</f>
        <v>10469</v>
      </c>
      <c r="AH1267" s="13" t="str">
        <f>VLOOKUP(AG1267,'PC Mapping'!L:M,2,)</f>
        <v>Bolivar Water</v>
      </c>
    </row>
    <row r="1268" spans="1:34" x14ac:dyDescent="0.2">
      <c r="A1268" t="s">
        <v>8923</v>
      </c>
      <c r="B1268" t="s">
        <v>8882</v>
      </c>
      <c r="C1268" t="s">
        <v>4519</v>
      </c>
      <c r="D1268" t="s">
        <v>4520</v>
      </c>
      <c r="E1268" s="3">
        <v>45835</v>
      </c>
      <c r="F1268" t="s">
        <v>44</v>
      </c>
      <c r="G1268" t="s">
        <v>3742</v>
      </c>
      <c r="H1268" t="s">
        <v>3716</v>
      </c>
      <c r="I1268" t="s">
        <v>4534</v>
      </c>
      <c r="J1268" t="s">
        <v>4522</v>
      </c>
      <c r="K1268" s="2">
        <v>-5.56</v>
      </c>
      <c r="L1268" t="s">
        <v>44</v>
      </c>
      <c r="M1268" s="2">
        <v>-5.56</v>
      </c>
      <c r="N1268" t="s">
        <v>4523</v>
      </c>
      <c r="O1268" t="s">
        <v>4524</v>
      </c>
      <c r="P1268" t="s">
        <v>8924</v>
      </c>
      <c r="Q1268" t="s">
        <v>8927</v>
      </c>
      <c r="R1268" t="s">
        <v>44</v>
      </c>
      <c r="S1268" t="s">
        <v>4527</v>
      </c>
      <c r="T1268" s="3">
        <v>45835</v>
      </c>
      <c r="U1268" s="3">
        <v>45838</v>
      </c>
      <c r="V1268" s="2">
        <v>0</v>
      </c>
      <c r="W1268" t="s">
        <v>44</v>
      </c>
      <c r="X1268" t="s">
        <v>44</v>
      </c>
      <c r="Y1268" t="s">
        <v>8928</v>
      </c>
      <c r="Z1268" t="s">
        <v>945</v>
      </c>
      <c r="AA1268" t="s">
        <v>4529</v>
      </c>
      <c r="AB1268" t="s">
        <v>4530</v>
      </c>
      <c r="AC1268" t="s">
        <v>89</v>
      </c>
      <c r="AD1268" t="str">
        <f t="shared" si="19"/>
        <v>10-60</v>
      </c>
      <c r="AE1268" t="str">
        <f>VLOOKUP(AD1268,'Main_Sub Desc'!C:D,2,)</f>
        <v>LPC from invoicing</v>
      </c>
      <c r="AF1268" t="str">
        <f>VLOOKUP(VALUE(H1268),'Main_Sub Desc'!F:G,2,)</f>
        <v>Wst Rev Late Payment</v>
      </c>
      <c r="AG1268">
        <f>IFERROR(VLOOKUP(VALUE(I1268),'PC Mapping'!A:F,6,),"")</f>
        <v>10514</v>
      </c>
      <c r="AH1268" s="13" t="str">
        <f>VLOOKUP(AG1268,'PC Mapping'!L:M,2,)</f>
        <v>Bolivar Sewer</v>
      </c>
    </row>
    <row r="1269" spans="1:34" x14ac:dyDescent="0.2">
      <c r="A1269" t="s">
        <v>8929</v>
      </c>
      <c r="B1269" t="s">
        <v>8882</v>
      </c>
      <c r="C1269" t="s">
        <v>4519</v>
      </c>
      <c r="D1269" t="s">
        <v>4520</v>
      </c>
      <c r="E1269" s="3">
        <v>45835</v>
      </c>
      <c r="F1269" t="s">
        <v>44</v>
      </c>
      <c r="G1269" t="s">
        <v>3742</v>
      </c>
      <c r="H1269" t="s">
        <v>3722</v>
      </c>
      <c r="I1269" t="s">
        <v>3752</v>
      </c>
      <c r="J1269" t="s">
        <v>4522</v>
      </c>
      <c r="K1269" s="2">
        <v>-5.96</v>
      </c>
      <c r="L1269" t="s">
        <v>44</v>
      </c>
      <c r="M1269" s="2">
        <v>-5.96</v>
      </c>
      <c r="N1269" t="s">
        <v>4523</v>
      </c>
      <c r="O1269" t="s">
        <v>4524</v>
      </c>
      <c r="P1269" t="s">
        <v>8930</v>
      </c>
      <c r="Q1269" t="s">
        <v>8931</v>
      </c>
      <c r="R1269" t="s">
        <v>44</v>
      </c>
      <c r="S1269" t="s">
        <v>4527</v>
      </c>
      <c r="T1269" s="3">
        <v>45835</v>
      </c>
      <c r="U1269" s="3">
        <v>45838</v>
      </c>
      <c r="V1269" s="2">
        <v>0</v>
      </c>
      <c r="W1269" t="s">
        <v>44</v>
      </c>
      <c r="X1269" t="s">
        <v>44</v>
      </c>
      <c r="Y1269" t="s">
        <v>8932</v>
      </c>
      <c r="Z1269" t="s">
        <v>2273</v>
      </c>
      <c r="AA1269" t="s">
        <v>4529</v>
      </c>
      <c r="AB1269" t="s">
        <v>4530</v>
      </c>
      <c r="AC1269" t="s">
        <v>89</v>
      </c>
      <c r="AD1269" t="str">
        <f t="shared" si="19"/>
        <v>10-60</v>
      </c>
      <c r="AE1269" t="str">
        <f>VLOOKUP(AD1269,'Main_Sub Desc'!C:D,2,)</f>
        <v>LPC from invoicing</v>
      </c>
      <c r="AF1269" t="str">
        <f>VLOOKUP(VALUE(H1269),'Main_Sub Desc'!F:G,2,)</f>
        <v>Wtr Rev Late Payment</v>
      </c>
      <c r="AG1269">
        <f>IFERROR(VLOOKUP(VALUE(I1269),'PC Mapping'!A:F,6,),"")</f>
        <v>10719</v>
      </c>
      <c r="AH1269" s="13" t="str">
        <f>VLOOKUP(AG1269,'PC Mapping'!L:M,2,)</f>
        <v>All Other Water</v>
      </c>
    </row>
    <row r="1270" spans="1:34" x14ac:dyDescent="0.2">
      <c r="A1270" t="s">
        <v>8933</v>
      </c>
      <c r="B1270" t="s">
        <v>8934</v>
      </c>
      <c r="C1270" t="s">
        <v>4519</v>
      </c>
      <c r="D1270" t="s">
        <v>4520</v>
      </c>
      <c r="E1270" s="3">
        <v>45838</v>
      </c>
      <c r="F1270" t="s">
        <v>44</v>
      </c>
      <c r="G1270" t="s">
        <v>3742</v>
      </c>
      <c r="H1270" t="s">
        <v>3716</v>
      </c>
      <c r="I1270" t="s">
        <v>4534</v>
      </c>
      <c r="J1270" t="s">
        <v>4522</v>
      </c>
      <c r="K1270" s="2">
        <v>-5</v>
      </c>
      <c r="L1270" t="s">
        <v>44</v>
      </c>
      <c r="M1270" s="2">
        <v>-5</v>
      </c>
      <c r="N1270" t="s">
        <v>4523</v>
      </c>
      <c r="O1270" t="s">
        <v>4524</v>
      </c>
      <c r="P1270" t="s">
        <v>8935</v>
      </c>
      <c r="Q1270" t="s">
        <v>8936</v>
      </c>
      <c r="R1270" t="s">
        <v>44</v>
      </c>
      <c r="S1270" t="s">
        <v>4527</v>
      </c>
      <c r="T1270" s="3">
        <v>45838</v>
      </c>
      <c r="U1270" s="3">
        <v>45839</v>
      </c>
      <c r="V1270" s="2">
        <v>0</v>
      </c>
      <c r="W1270" t="s">
        <v>44</v>
      </c>
      <c r="X1270" t="s">
        <v>44</v>
      </c>
      <c r="Y1270" t="s">
        <v>8937</v>
      </c>
      <c r="Z1270" t="s">
        <v>1020</v>
      </c>
      <c r="AA1270" t="s">
        <v>4529</v>
      </c>
      <c r="AB1270" t="s">
        <v>4530</v>
      </c>
      <c r="AC1270" t="s">
        <v>89</v>
      </c>
      <c r="AD1270" t="str">
        <f t="shared" si="19"/>
        <v>10-60</v>
      </c>
      <c r="AE1270" t="str">
        <f>VLOOKUP(AD1270,'Main_Sub Desc'!C:D,2,)</f>
        <v>LPC from invoicing</v>
      </c>
      <c r="AF1270" t="str">
        <f>VLOOKUP(VALUE(H1270),'Main_Sub Desc'!F:G,2,)</f>
        <v>Wst Rev Late Payment</v>
      </c>
      <c r="AG1270">
        <f>IFERROR(VLOOKUP(VALUE(I1270),'PC Mapping'!A:F,6,),"")</f>
        <v>10514</v>
      </c>
      <c r="AH1270" s="13" t="str">
        <f>VLOOKUP(AG1270,'PC Mapping'!L:M,2,)</f>
        <v>Bolivar Sewer</v>
      </c>
    </row>
    <row r="1271" spans="1:34" x14ac:dyDescent="0.2">
      <c r="A1271" t="s">
        <v>8933</v>
      </c>
      <c r="B1271" t="s">
        <v>8934</v>
      </c>
      <c r="C1271" t="s">
        <v>4519</v>
      </c>
      <c r="D1271" t="s">
        <v>4520</v>
      </c>
      <c r="E1271" s="3">
        <v>45838</v>
      </c>
      <c r="F1271" t="s">
        <v>44</v>
      </c>
      <c r="G1271" t="s">
        <v>3742</v>
      </c>
      <c r="H1271" t="s">
        <v>3722</v>
      </c>
      <c r="I1271" t="s">
        <v>4538</v>
      </c>
      <c r="J1271" t="s">
        <v>4522</v>
      </c>
      <c r="K1271" s="2">
        <v>-5</v>
      </c>
      <c r="L1271" t="s">
        <v>44</v>
      </c>
      <c r="M1271" s="2">
        <v>-5</v>
      </c>
      <c r="N1271" t="s">
        <v>4523</v>
      </c>
      <c r="O1271" t="s">
        <v>4524</v>
      </c>
      <c r="P1271" t="s">
        <v>8935</v>
      </c>
      <c r="Q1271" t="s">
        <v>8938</v>
      </c>
      <c r="R1271" t="s">
        <v>44</v>
      </c>
      <c r="S1271" t="s">
        <v>4527</v>
      </c>
      <c r="T1271" s="3">
        <v>45838</v>
      </c>
      <c r="U1271" s="3">
        <v>45839</v>
      </c>
      <c r="V1271" s="2">
        <v>0</v>
      </c>
      <c r="W1271" t="s">
        <v>44</v>
      </c>
      <c r="X1271" t="s">
        <v>44</v>
      </c>
      <c r="Y1271" t="s">
        <v>8939</v>
      </c>
      <c r="Z1271" t="s">
        <v>1020</v>
      </c>
      <c r="AA1271" t="s">
        <v>4529</v>
      </c>
      <c r="AB1271" t="s">
        <v>4530</v>
      </c>
      <c r="AC1271" t="s">
        <v>89</v>
      </c>
      <c r="AD1271" t="str">
        <f t="shared" si="19"/>
        <v>10-60</v>
      </c>
      <c r="AE1271" t="str">
        <f>VLOOKUP(AD1271,'Main_Sub Desc'!C:D,2,)</f>
        <v>LPC from invoicing</v>
      </c>
      <c r="AF1271" t="str">
        <f>VLOOKUP(VALUE(H1271),'Main_Sub Desc'!F:G,2,)</f>
        <v>Wtr Rev Late Payment</v>
      </c>
      <c r="AG1271">
        <f>IFERROR(VLOOKUP(VALUE(I1271),'PC Mapping'!A:F,6,),"")</f>
        <v>10469</v>
      </c>
      <c r="AH1271" s="13" t="str">
        <f>VLOOKUP(AG1271,'PC Mapping'!L:M,2,)</f>
        <v>Bolivar Water</v>
      </c>
    </row>
    <row r="1272" spans="1:34" x14ac:dyDescent="0.2">
      <c r="A1272" t="s">
        <v>8940</v>
      </c>
      <c r="B1272" t="s">
        <v>8934</v>
      </c>
      <c r="C1272" t="s">
        <v>4519</v>
      </c>
      <c r="D1272" t="s">
        <v>4520</v>
      </c>
      <c r="E1272" s="3">
        <v>45838</v>
      </c>
      <c r="F1272" t="s">
        <v>44</v>
      </c>
      <c r="G1272" t="s">
        <v>3742</v>
      </c>
      <c r="H1272" t="s">
        <v>3722</v>
      </c>
      <c r="I1272" t="s">
        <v>3752</v>
      </c>
      <c r="J1272" t="s">
        <v>4522</v>
      </c>
      <c r="K1272" s="2">
        <v>-5</v>
      </c>
      <c r="L1272" t="s">
        <v>44</v>
      </c>
      <c r="M1272" s="2">
        <v>-5</v>
      </c>
      <c r="N1272" t="s">
        <v>4523</v>
      </c>
      <c r="O1272" t="s">
        <v>4524</v>
      </c>
      <c r="P1272" t="s">
        <v>8941</v>
      </c>
      <c r="Q1272" t="s">
        <v>8942</v>
      </c>
      <c r="R1272" t="s">
        <v>44</v>
      </c>
      <c r="S1272" t="s">
        <v>4527</v>
      </c>
      <c r="T1272" s="3">
        <v>45838</v>
      </c>
      <c r="U1272" s="3">
        <v>45839</v>
      </c>
      <c r="V1272" s="2">
        <v>0</v>
      </c>
      <c r="W1272" t="s">
        <v>44</v>
      </c>
      <c r="X1272" t="s">
        <v>44</v>
      </c>
      <c r="Y1272" t="s">
        <v>8943</v>
      </c>
      <c r="Z1272" t="s">
        <v>3083</v>
      </c>
      <c r="AA1272" t="s">
        <v>4529</v>
      </c>
      <c r="AB1272" t="s">
        <v>4530</v>
      </c>
      <c r="AC1272" t="s">
        <v>99</v>
      </c>
      <c r="AD1272" t="str">
        <f t="shared" si="19"/>
        <v>10-60</v>
      </c>
      <c r="AE1272" t="str">
        <f>VLOOKUP(AD1272,'Main_Sub Desc'!C:D,2,)</f>
        <v>LPC from invoicing</v>
      </c>
      <c r="AF1272" t="str">
        <f>VLOOKUP(VALUE(H1272),'Main_Sub Desc'!F:G,2,)</f>
        <v>Wtr Rev Late Payment</v>
      </c>
      <c r="AG1272">
        <f>IFERROR(VLOOKUP(VALUE(I1272),'PC Mapping'!A:F,6,),"")</f>
        <v>10719</v>
      </c>
      <c r="AH1272" s="13" t="str">
        <f>VLOOKUP(AG1272,'PC Mapping'!L:M,2,)</f>
        <v>All Other Water</v>
      </c>
    </row>
    <row r="1273" spans="1:34" x14ac:dyDescent="0.2">
      <c r="A1273" t="s">
        <v>8944</v>
      </c>
      <c r="B1273" t="s">
        <v>8945</v>
      </c>
      <c r="C1273" t="s">
        <v>4519</v>
      </c>
      <c r="D1273" t="s">
        <v>4520</v>
      </c>
      <c r="E1273" s="3">
        <v>45810</v>
      </c>
      <c r="F1273" t="s">
        <v>44</v>
      </c>
      <c r="G1273" t="s">
        <v>3742</v>
      </c>
      <c r="H1273" t="s">
        <v>3722</v>
      </c>
      <c r="I1273" t="s">
        <v>3752</v>
      </c>
      <c r="J1273" t="s">
        <v>4522</v>
      </c>
      <c r="K1273" s="2">
        <v>-5</v>
      </c>
      <c r="L1273" t="s">
        <v>44</v>
      </c>
      <c r="M1273" s="2">
        <v>-5</v>
      </c>
      <c r="N1273" t="s">
        <v>4523</v>
      </c>
      <c r="O1273" t="s">
        <v>4524</v>
      </c>
      <c r="P1273" t="s">
        <v>7197</v>
      </c>
      <c r="Q1273" t="s">
        <v>8946</v>
      </c>
      <c r="R1273" t="s">
        <v>44</v>
      </c>
      <c r="S1273" t="s">
        <v>6234</v>
      </c>
      <c r="T1273" s="3">
        <v>45810</v>
      </c>
      <c r="U1273" s="3">
        <v>45813</v>
      </c>
      <c r="V1273" s="2">
        <v>0</v>
      </c>
      <c r="W1273" t="s">
        <v>44</v>
      </c>
      <c r="X1273" t="s">
        <v>44</v>
      </c>
      <c r="Y1273" t="s">
        <v>8947</v>
      </c>
      <c r="Z1273" t="s">
        <v>8948</v>
      </c>
      <c r="AA1273" t="s">
        <v>4529</v>
      </c>
      <c r="AB1273" t="s">
        <v>4530</v>
      </c>
      <c r="AC1273" t="s">
        <v>89</v>
      </c>
      <c r="AD1273" t="str">
        <f t="shared" si="19"/>
        <v>10-60</v>
      </c>
      <c r="AE1273" t="str">
        <f>VLOOKUP(AD1273,'Main_Sub Desc'!C:D,2,)</f>
        <v>LPC from invoicing</v>
      </c>
      <c r="AF1273" t="str">
        <f>VLOOKUP(VALUE(H1273),'Main_Sub Desc'!F:G,2,)</f>
        <v>Wtr Rev Late Payment</v>
      </c>
      <c r="AG1273">
        <f>IFERROR(VLOOKUP(VALUE(I1273),'PC Mapping'!A:F,6,),"")</f>
        <v>10719</v>
      </c>
      <c r="AH1273" s="13" t="str">
        <f>VLOOKUP(AG1273,'PC Mapping'!L:M,2,)</f>
        <v>All Other Water</v>
      </c>
    </row>
    <row r="1274" spans="1:34" x14ac:dyDescent="0.2">
      <c r="A1274" t="s">
        <v>8949</v>
      </c>
      <c r="B1274" t="s">
        <v>8950</v>
      </c>
      <c r="C1274" t="s">
        <v>4519</v>
      </c>
      <c r="D1274" t="s">
        <v>4520</v>
      </c>
      <c r="E1274" s="3">
        <v>45810</v>
      </c>
      <c r="F1274" t="s">
        <v>44</v>
      </c>
      <c r="G1274" t="s">
        <v>3742</v>
      </c>
      <c r="H1274" t="s">
        <v>3716</v>
      </c>
      <c r="I1274" t="s">
        <v>4708</v>
      </c>
      <c r="J1274" t="s">
        <v>4522</v>
      </c>
      <c r="K1274" s="2">
        <v>-5</v>
      </c>
      <c r="L1274" t="s">
        <v>44</v>
      </c>
      <c r="M1274" s="2">
        <v>-5</v>
      </c>
      <c r="N1274" t="s">
        <v>4523</v>
      </c>
      <c r="O1274" t="s">
        <v>4524</v>
      </c>
      <c r="P1274" t="s">
        <v>4826</v>
      </c>
      <c r="Q1274" t="s">
        <v>8951</v>
      </c>
      <c r="R1274" t="s">
        <v>44</v>
      </c>
      <c r="S1274" t="s">
        <v>4527</v>
      </c>
      <c r="T1274" s="3">
        <v>45810</v>
      </c>
      <c r="U1274" s="3">
        <v>45811</v>
      </c>
      <c r="V1274" s="2">
        <v>0</v>
      </c>
      <c r="W1274" t="s">
        <v>44</v>
      </c>
      <c r="X1274" t="s">
        <v>44</v>
      </c>
      <c r="Y1274" t="s">
        <v>8952</v>
      </c>
      <c r="Z1274" t="s">
        <v>3621</v>
      </c>
      <c r="AA1274" t="s">
        <v>4529</v>
      </c>
      <c r="AB1274" t="s">
        <v>4530</v>
      </c>
      <c r="AC1274" t="s">
        <v>89</v>
      </c>
      <c r="AD1274" t="str">
        <f t="shared" si="19"/>
        <v>10-60</v>
      </c>
      <c r="AE1274" t="str">
        <f>VLOOKUP(AD1274,'Main_Sub Desc'!C:D,2,)</f>
        <v>LPC from invoicing</v>
      </c>
      <c r="AF1274" t="str">
        <f>VLOOKUP(VALUE(H1274),'Main_Sub Desc'!F:G,2,)</f>
        <v>Wst Rev Late Payment</v>
      </c>
      <c r="AG1274">
        <f>IFERROR(VLOOKUP(VALUE(I1274),'PC Mapping'!A:F,6,),"")</f>
        <v>10720</v>
      </c>
      <c r="AH1274" s="13" t="str">
        <f>VLOOKUP(AG1274,'PC Mapping'!L:M,2,)</f>
        <v>All Other Sewer</v>
      </c>
    </row>
    <row r="1275" spans="1:34" x14ac:dyDescent="0.2">
      <c r="A1275" t="s">
        <v>8953</v>
      </c>
      <c r="B1275" t="s">
        <v>8950</v>
      </c>
      <c r="C1275" t="s">
        <v>4519</v>
      </c>
      <c r="D1275" t="s">
        <v>4520</v>
      </c>
      <c r="E1275" s="3">
        <v>45810</v>
      </c>
      <c r="F1275" t="s">
        <v>44</v>
      </c>
      <c r="G1275" t="s">
        <v>3742</v>
      </c>
      <c r="H1275" t="s">
        <v>3716</v>
      </c>
      <c r="I1275" t="s">
        <v>4708</v>
      </c>
      <c r="J1275" t="s">
        <v>4522</v>
      </c>
      <c r="K1275" s="2">
        <v>-5.73</v>
      </c>
      <c r="L1275" t="s">
        <v>44</v>
      </c>
      <c r="M1275" s="2">
        <v>-5.73</v>
      </c>
      <c r="N1275" t="s">
        <v>4523</v>
      </c>
      <c r="O1275" t="s">
        <v>4524</v>
      </c>
      <c r="P1275" t="s">
        <v>6655</v>
      </c>
      <c r="Q1275" t="s">
        <v>8954</v>
      </c>
      <c r="R1275" t="s">
        <v>44</v>
      </c>
      <c r="S1275" t="s">
        <v>4527</v>
      </c>
      <c r="T1275" s="3">
        <v>45810</v>
      </c>
      <c r="U1275" s="3">
        <v>45811</v>
      </c>
      <c r="V1275" s="2">
        <v>0</v>
      </c>
      <c r="W1275" t="s">
        <v>44</v>
      </c>
      <c r="X1275" t="s">
        <v>44</v>
      </c>
      <c r="Y1275" t="s">
        <v>8955</v>
      </c>
      <c r="Z1275" t="s">
        <v>3671</v>
      </c>
      <c r="AA1275" t="s">
        <v>4529</v>
      </c>
      <c r="AB1275" t="s">
        <v>4530</v>
      </c>
      <c r="AC1275" t="s">
        <v>89</v>
      </c>
      <c r="AD1275" t="str">
        <f t="shared" si="19"/>
        <v>10-60</v>
      </c>
      <c r="AE1275" t="str">
        <f>VLOOKUP(AD1275,'Main_Sub Desc'!C:D,2,)</f>
        <v>LPC from invoicing</v>
      </c>
      <c r="AF1275" t="str">
        <f>VLOOKUP(VALUE(H1275),'Main_Sub Desc'!F:G,2,)</f>
        <v>Wst Rev Late Payment</v>
      </c>
      <c r="AG1275">
        <f>IFERROR(VLOOKUP(VALUE(I1275),'PC Mapping'!A:F,6,),"")</f>
        <v>10720</v>
      </c>
      <c r="AH1275" s="13" t="str">
        <f>VLOOKUP(AG1275,'PC Mapping'!L:M,2,)</f>
        <v>All Other Sewer</v>
      </c>
    </row>
    <row r="1276" spans="1:34" x14ac:dyDescent="0.2">
      <c r="A1276" t="s">
        <v>8956</v>
      </c>
      <c r="B1276" t="s">
        <v>8950</v>
      </c>
      <c r="C1276" t="s">
        <v>4519</v>
      </c>
      <c r="D1276" t="s">
        <v>4520</v>
      </c>
      <c r="E1276" s="3">
        <v>45810</v>
      </c>
      <c r="F1276" t="s">
        <v>44</v>
      </c>
      <c r="G1276" t="s">
        <v>3742</v>
      </c>
      <c r="H1276" t="s">
        <v>3716</v>
      </c>
      <c r="I1276" t="s">
        <v>4708</v>
      </c>
      <c r="J1276" t="s">
        <v>4522</v>
      </c>
      <c r="K1276" s="2">
        <v>-5</v>
      </c>
      <c r="L1276" t="s">
        <v>44</v>
      </c>
      <c r="M1276" s="2">
        <v>-5</v>
      </c>
      <c r="N1276" t="s">
        <v>4523</v>
      </c>
      <c r="O1276" t="s">
        <v>4524</v>
      </c>
      <c r="P1276" t="s">
        <v>6676</v>
      </c>
      <c r="Q1276" t="s">
        <v>8957</v>
      </c>
      <c r="R1276" t="s">
        <v>44</v>
      </c>
      <c r="S1276" t="s">
        <v>4527</v>
      </c>
      <c r="T1276" s="3">
        <v>45810</v>
      </c>
      <c r="U1276" s="3">
        <v>45811</v>
      </c>
      <c r="V1276" s="2">
        <v>0</v>
      </c>
      <c r="W1276" t="s">
        <v>44</v>
      </c>
      <c r="X1276" t="s">
        <v>44</v>
      </c>
      <c r="Y1276" t="s">
        <v>8958</v>
      </c>
      <c r="Z1276" t="s">
        <v>3687</v>
      </c>
      <c r="AA1276" t="s">
        <v>4529</v>
      </c>
      <c r="AB1276" t="s">
        <v>4530</v>
      </c>
      <c r="AC1276" t="s">
        <v>89</v>
      </c>
      <c r="AD1276" t="str">
        <f t="shared" si="19"/>
        <v>10-60</v>
      </c>
      <c r="AE1276" t="str">
        <f>VLOOKUP(AD1276,'Main_Sub Desc'!C:D,2,)</f>
        <v>LPC from invoicing</v>
      </c>
      <c r="AF1276" t="str">
        <f>VLOOKUP(VALUE(H1276),'Main_Sub Desc'!F:G,2,)</f>
        <v>Wst Rev Late Payment</v>
      </c>
      <c r="AG1276">
        <f>IFERROR(VLOOKUP(VALUE(I1276),'PC Mapping'!A:F,6,),"")</f>
        <v>10720</v>
      </c>
      <c r="AH1276" s="13" t="str">
        <f>VLOOKUP(AG1276,'PC Mapping'!L:M,2,)</f>
        <v>All Other Sewer</v>
      </c>
    </row>
    <row r="1277" spans="1:34" x14ac:dyDescent="0.2">
      <c r="A1277" t="s">
        <v>8959</v>
      </c>
      <c r="B1277" t="s">
        <v>8960</v>
      </c>
      <c r="C1277" t="s">
        <v>4519</v>
      </c>
      <c r="D1277" t="s">
        <v>4520</v>
      </c>
      <c r="E1277" s="3">
        <v>45811</v>
      </c>
      <c r="F1277" t="s">
        <v>44</v>
      </c>
      <c r="G1277" t="s">
        <v>3742</v>
      </c>
      <c r="H1277" t="s">
        <v>3722</v>
      </c>
      <c r="I1277" t="s">
        <v>3752</v>
      </c>
      <c r="J1277" t="s">
        <v>4522</v>
      </c>
      <c r="K1277" s="2">
        <v>-5.24</v>
      </c>
      <c r="L1277" t="s">
        <v>44</v>
      </c>
      <c r="M1277" s="2">
        <v>-5.24</v>
      </c>
      <c r="N1277" t="s">
        <v>4523</v>
      </c>
      <c r="O1277" t="s">
        <v>4524</v>
      </c>
      <c r="P1277" t="s">
        <v>5758</v>
      </c>
      <c r="Q1277" t="s">
        <v>8961</v>
      </c>
      <c r="R1277" t="s">
        <v>44</v>
      </c>
      <c r="S1277" t="s">
        <v>4527</v>
      </c>
      <c r="T1277" s="3">
        <v>45811</v>
      </c>
      <c r="U1277" s="3">
        <v>45812</v>
      </c>
      <c r="V1277" s="2">
        <v>0</v>
      </c>
      <c r="W1277" t="s">
        <v>44</v>
      </c>
      <c r="X1277" t="s">
        <v>44</v>
      </c>
      <c r="Y1277" t="s">
        <v>8962</v>
      </c>
      <c r="Z1277" t="s">
        <v>1816</v>
      </c>
      <c r="AA1277" t="s">
        <v>4529</v>
      </c>
      <c r="AB1277" t="s">
        <v>4530</v>
      </c>
      <c r="AC1277" t="s">
        <v>89</v>
      </c>
      <c r="AD1277" t="str">
        <f t="shared" si="19"/>
        <v>10-60</v>
      </c>
      <c r="AE1277" t="str">
        <f>VLOOKUP(AD1277,'Main_Sub Desc'!C:D,2,)</f>
        <v>LPC from invoicing</v>
      </c>
      <c r="AF1277" t="str">
        <f>VLOOKUP(VALUE(H1277),'Main_Sub Desc'!F:G,2,)</f>
        <v>Wtr Rev Late Payment</v>
      </c>
      <c r="AG1277">
        <f>IFERROR(VLOOKUP(VALUE(I1277),'PC Mapping'!A:F,6,),"")</f>
        <v>10719</v>
      </c>
      <c r="AH1277" s="13" t="str">
        <f>VLOOKUP(AG1277,'PC Mapping'!L:M,2,)</f>
        <v>All Other Water</v>
      </c>
    </row>
    <row r="1278" spans="1:34" x14ac:dyDescent="0.2">
      <c r="A1278" t="s">
        <v>8963</v>
      </c>
      <c r="B1278" t="s">
        <v>8960</v>
      </c>
      <c r="C1278" t="s">
        <v>4519</v>
      </c>
      <c r="D1278" t="s">
        <v>4520</v>
      </c>
      <c r="E1278" s="3">
        <v>45811</v>
      </c>
      <c r="F1278" t="s">
        <v>44</v>
      </c>
      <c r="G1278" t="s">
        <v>3742</v>
      </c>
      <c r="H1278" t="s">
        <v>3722</v>
      </c>
      <c r="I1278" t="s">
        <v>3752</v>
      </c>
      <c r="J1278" t="s">
        <v>4522</v>
      </c>
      <c r="K1278" s="2">
        <v>-5</v>
      </c>
      <c r="L1278" t="s">
        <v>44</v>
      </c>
      <c r="M1278" s="2">
        <v>-5</v>
      </c>
      <c r="N1278" t="s">
        <v>4523</v>
      </c>
      <c r="O1278" t="s">
        <v>4524</v>
      </c>
      <c r="P1278" t="s">
        <v>7412</v>
      </c>
      <c r="Q1278" t="s">
        <v>8964</v>
      </c>
      <c r="R1278" t="s">
        <v>44</v>
      </c>
      <c r="S1278" t="s">
        <v>4527</v>
      </c>
      <c r="T1278" s="3">
        <v>45811</v>
      </c>
      <c r="U1278" s="3">
        <v>45812</v>
      </c>
      <c r="V1278" s="2">
        <v>0</v>
      </c>
      <c r="W1278" t="s">
        <v>44</v>
      </c>
      <c r="X1278" t="s">
        <v>44</v>
      </c>
      <c r="Y1278" t="s">
        <v>8965</v>
      </c>
      <c r="Z1278" t="s">
        <v>3347</v>
      </c>
      <c r="AA1278" t="s">
        <v>4529</v>
      </c>
      <c r="AB1278" t="s">
        <v>4530</v>
      </c>
      <c r="AC1278" t="s">
        <v>89</v>
      </c>
      <c r="AD1278" t="str">
        <f t="shared" si="19"/>
        <v>10-60</v>
      </c>
      <c r="AE1278" t="str">
        <f>VLOOKUP(AD1278,'Main_Sub Desc'!C:D,2,)</f>
        <v>LPC from invoicing</v>
      </c>
      <c r="AF1278" t="str">
        <f>VLOOKUP(VALUE(H1278),'Main_Sub Desc'!F:G,2,)</f>
        <v>Wtr Rev Late Payment</v>
      </c>
      <c r="AG1278">
        <f>IFERROR(VLOOKUP(VALUE(I1278),'PC Mapping'!A:F,6,),"")</f>
        <v>10719</v>
      </c>
      <c r="AH1278" s="13" t="str">
        <f>VLOOKUP(AG1278,'PC Mapping'!L:M,2,)</f>
        <v>All Other Water</v>
      </c>
    </row>
    <row r="1279" spans="1:34" x14ac:dyDescent="0.2">
      <c r="A1279" t="s">
        <v>8966</v>
      </c>
      <c r="B1279" t="s">
        <v>8960</v>
      </c>
      <c r="C1279" t="s">
        <v>4519</v>
      </c>
      <c r="D1279" t="s">
        <v>4520</v>
      </c>
      <c r="E1279" s="3">
        <v>45811</v>
      </c>
      <c r="F1279" t="s">
        <v>44</v>
      </c>
      <c r="G1279" t="s">
        <v>3742</v>
      </c>
      <c r="H1279" t="s">
        <v>3722</v>
      </c>
      <c r="I1279" t="s">
        <v>3752</v>
      </c>
      <c r="J1279" t="s">
        <v>4522</v>
      </c>
      <c r="K1279" s="2">
        <v>-5</v>
      </c>
      <c r="L1279" t="s">
        <v>44</v>
      </c>
      <c r="M1279" s="2">
        <v>-5</v>
      </c>
      <c r="N1279" t="s">
        <v>4523</v>
      </c>
      <c r="O1279" t="s">
        <v>4524</v>
      </c>
      <c r="P1279" t="s">
        <v>7412</v>
      </c>
      <c r="Q1279" t="s">
        <v>8967</v>
      </c>
      <c r="R1279" t="s">
        <v>44</v>
      </c>
      <c r="S1279" t="s">
        <v>4527</v>
      </c>
      <c r="T1279" s="3">
        <v>45811</v>
      </c>
      <c r="U1279" s="3">
        <v>45812</v>
      </c>
      <c r="V1279" s="2">
        <v>0</v>
      </c>
      <c r="W1279" t="s">
        <v>44</v>
      </c>
      <c r="X1279" t="s">
        <v>44</v>
      </c>
      <c r="Y1279" t="s">
        <v>8965</v>
      </c>
      <c r="Z1279" t="s">
        <v>3347</v>
      </c>
      <c r="AA1279" t="s">
        <v>4529</v>
      </c>
      <c r="AB1279" t="s">
        <v>4530</v>
      </c>
      <c r="AC1279" t="s">
        <v>89</v>
      </c>
      <c r="AD1279" t="str">
        <f t="shared" si="19"/>
        <v>10-60</v>
      </c>
      <c r="AE1279" t="str">
        <f>VLOOKUP(AD1279,'Main_Sub Desc'!C:D,2,)</f>
        <v>LPC from invoicing</v>
      </c>
      <c r="AF1279" t="str">
        <f>VLOOKUP(VALUE(H1279),'Main_Sub Desc'!F:G,2,)</f>
        <v>Wtr Rev Late Payment</v>
      </c>
      <c r="AG1279">
        <f>IFERROR(VLOOKUP(VALUE(I1279),'PC Mapping'!A:F,6,),"")</f>
        <v>10719</v>
      </c>
      <c r="AH1279" s="13" t="str">
        <f>VLOOKUP(AG1279,'PC Mapping'!L:M,2,)</f>
        <v>All Other Water</v>
      </c>
    </row>
    <row r="1280" spans="1:34" x14ac:dyDescent="0.2">
      <c r="A1280" t="s">
        <v>8968</v>
      </c>
      <c r="B1280" t="s">
        <v>8969</v>
      </c>
      <c r="C1280" t="s">
        <v>4519</v>
      </c>
      <c r="D1280" t="s">
        <v>4520</v>
      </c>
      <c r="E1280" s="3">
        <v>45811</v>
      </c>
      <c r="F1280" t="s">
        <v>44</v>
      </c>
      <c r="G1280" t="s">
        <v>3742</v>
      </c>
      <c r="H1280" t="s">
        <v>3722</v>
      </c>
      <c r="I1280" t="s">
        <v>3752</v>
      </c>
      <c r="J1280" t="s">
        <v>4522</v>
      </c>
      <c r="K1280" s="2">
        <v>-5</v>
      </c>
      <c r="L1280" t="s">
        <v>44</v>
      </c>
      <c r="M1280" s="2">
        <v>-5</v>
      </c>
      <c r="N1280" t="s">
        <v>4523</v>
      </c>
      <c r="O1280" t="s">
        <v>4524</v>
      </c>
      <c r="P1280" t="s">
        <v>5959</v>
      </c>
      <c r="Q1280" t="s">
        <v>8970</v>
      </c>
      <c r="R1280" t="s">
        <v>44</v>
      </c>
      <c r="S1280" t="s">
        <v>4527</v>
      </c>
      <c r="T1280" s="3">
        <v>45811</v>
      </c>
      <c r="U1280" s="3">
        <v>45812</v>
      </c>
      <c r="V1280" s="2">
        <v>0</v>
      </c>
      <c r="W1280" t="s">
        <v>44</v>
      </c>
      <c r="X1280" t="s">
        <v>44</v>
      </c>
      <c r="Y1280" t="s">
        <v>8971</v>
      </c>
      <c r="Z1280" t="s">
        <v>1722</v>
      </c>
      <c r="AA1280" t="s">
        <v>4529</v>
      </c>
      <c r="AB1280" t="s">
        <v>4530</v>
      </c>
      <c r="AC1280" t="s">
        <v>89</v>
      </c>
      <c r="AD1280" t="str">
        <f t="shared" si="19"/>
        <v>10-60</v>
      </c>
      <c r="AE1280" t="str">
        <f>VLOOKUP(AD1280,'Main_Sub Desc'!C:D,2,)</f>
        <v>LPC from invoicing</v>
      </c>
      <c r="AF1280" t="str">
        <f>VLOOKUP(VALUE(H1280),'Main_Sub Desc'!F:G,2,)</f>
        <v>Wtr Rev Late Payment</v>
      </c>
      <c r="AG1280">
        <f>IFERROR(VLOOKUP(VALUE(I1280),'PC Mapping'!A:F,6,),"")</f>
        <v>10719</v>
      </c>
      <c r="AH1280" s="13" t="str">
        <f>VLOOKUP(AG1280,'PC Mapping'!L:M,2,)</f>
        <v>All Other Water</v>
      </c>
    </row>
    <row r="1281" spans="1:34" x14ac:dyDescent="0.2">
      <c r="A1281" t="s">
        <v>8972</v>
      </c>
      <c r="B1281" t="s">
        <v>8969</v>
      </c>
      <c r="C1281" t="s">
        <v>4519</v>
      </c>
      <c r="D1281" t="s">
        <v>4520</v>
      </c>
      <c r="E1281" s="3">
        <v>45811</v>
      </c>
      <c r="F1281" t="s">
        <v>44</v>
      </c>
      <c r="G1281" t="s">
        <v>3742</v>
      </c>
      <c r="H1281" t="s">
        <v>3722</v>
      </c>
      <c r="I1281" t="s">
        <v>3752</v>
      </c>
      <c r="J1281" t="s">
        <v>4522</v>
      </c>
      <c r="K1281" s="2">
        <v>-5</v>
      </c>
      <c r="L1281" t="s">
        <v>44</v>
      </c>
      <c r="M1281" s="2">
        <v>-5</v>
      </c>
      <c r="N1281" t="s">
        <v>4523</v>
      </c>
      <c r="O1281" t="s">
        <v>4524</v>
      </c>
      <c r="P1281" t="s">
        <v>8973</v>
      </c>
      <c r="Q1281" t="s">
        <v>8974</v>
      </c>
      <c r="R1281" t="s">
        <v>44</v>
      </c>
      <c r="S1281" t="s">
        <v>4527</v>
      </c>
      <c r="T1281" s="3">
        <v>45811</v>
      </c>
      <c r="U1281" s="3">
        <v>45812</v>
      </c>
      <c r="V1281" s="2">
        <v>0</v>
      </c>
      <c r="W1281" t="s">
        <v>44</v>
      </c>
      <c r="X1281" t="s">
        <v>44</v>
      </c>
      <c r="Y1281" t="s">
        <v>8975</v>
      </c>
      <c r="Z1281" t="s">
        <v>8976</v>
      </c>
      <c r="AA1281" t="s">
        <v>4529</v>
      </c>
      <c r="AB1281" t="s">
        <v>4530</v>
      </c>
      <c r="AC1281" t="s">
        <v>89</v>
      </c>
      <c r="AD1281" t="str">
        <f t="shared" si="19"/>
        <v>10-60</v>
      </c>
      <c r="AE1281" t="str">
        <f>VLOOKUP(AD1281,'Main_Sub Desc'!C:D,2,)</f>
        <v>LPC from invoicing</v>
      </c>
      <c r="AF1281" t="str">
        <f>VLOOKUP(VALUE(H1281),'Main_Sub Desc'!F:G,2,)</f>
        <v>Wtr Rev Late Payment</v>
      </c>
      <c r="AG1281">
        <f>IFERROR(VLOOKUP(VALUE(I1281),'PC Mapping'!A:F,6,),"")</f>
        <v>10719</v>
      </c>
      <c r="AH1281" s="13" t="str">
        <f>VLOOKUP(AG1281,'PC Mapping'!L:M,2,)</f>
        <v>All Other Water</v>
      </c>
    </row>
    <row r="1282" spans="1:34" x14ac:dyDescent="0.2">
      <c r="A1282" t="s">
        <v>8977</v>
      </c>
      <c r="B1282" t="s">
        <v>8969</v>
      </c>
      <c r="C1282" t="s">
        <v>4519</v>
      </c>
      <c r="D1282" t="s">
        <v>4520</v>
      </c>
      <c r="E1282" s="3">
        <v>45811</v>
      </c>
      <c r="F1282" t="s">
        <v>44</v>
      </c>
      <c r="G1282" t="s">
        <v>3742</v>
      </c>
      <c r="H1282" t="s">
        <v>3722</v>
      </c>
      <c r="I1282" t="s">
        <v>3752</v>
      </c>
      <c r="J1282" t="s">
        <v>4522</v>
      </c>
      <c r="K1282" s="2">
        <v>-5</v>
      </c>
      <c r="L1282" t="s">
        <v>44</v>
      </c>
      <c r="M1282" s="2">
        <v>-5</v>
      </c>
      <c r="N1282" t="s">
        <v>4523</v>
      </c>
      <c r="O1282" t="s">
        <v>4524</v>
      </c>
      <c r="P1282" t="s">
        <v>6711</v>
      </c>
      <c r="Q1282" t="s">
        <v>8978</v>
      </c>
      <c r="R1282" t="s">
        <v>44</v>
      </c>
      <c r="S1282" t="s">
        <v>4527</v>
      </c>
      <c r="T1282" s="3">
        <v>45811</v>
      </c>
      <c r="U1282" s="3">
        <v>45812</v>
      </c>
      <c r="V1282" s="2">
        <v>0</v>
      </c>
      <c r="W1282" t="s">
        <v>44</v>
      </c>
      <c r="X1282" t="s">
        <v>44</v>
      </c>
      <c r="Y1282" t="s">
        <v>8979</v>
      </c>
      <c r="Z1282" t="s">
        <v>1842</v>
      </c>
      <c r="AA1282" t="s">
        <v>4529</v>
      </c>
      <c r="AB1282" t="s">
        <v>4530</v>
      </c>
      <c r="AC1282" t="s">
        <v>89</v>
      </c>
      <c r="AD1282" t="str">
        <f t="shared" si="19"/>
        <v>10-60</v>
      </c>
      <c r="AE1282" t="str">
        <f>VLOOKUP(AD1282,'Main_Sub Desc'!C:D,2,)</f>
        <v>LPC from invoicing</v>
      </c>
      <c r="AF1282" t="str">
        <f>VLOOKUP(VALUE(H1282),'Main_Sub Desc'!F:G,2,)</f>
        <v>Wtr Rev Late Payment</v>
      </c>
      <c r="AG1282">
        <f>IFERROR(VLOOKUP(VALUE(I1282),'PC Mapping'!A:F,6,),"")</f>
        <v>10719</v>
      </c>
      <c r="AH1282" s="13" t="str">
        <f>VLOOKUP(AG1282,'PC Mapping'!L:M,2,)</f>
        <v>All Other Water</v>
      </c>
    </row>
    <row r="1283" spans="1:34" x14ac:dyDescent="0.2">
      <c r="A1283" t="s">
        <v>8980</v>
      </c>
      <c r="B1283" t="s">
        <v>8960</v>
      </c>
      <c r="C1283" t="s">
        <v>4519</v>
      </c>
      <c r="D1283" t="s">
        <v>4520</v>
      </c>
      <c r="E1283" s="3">
        <v>45811</v>
      </c>
      <c r="F1283" t="s">
        <v>44</v>
      </c>
      <c r="G1283" t="s">
        <v>3742</v>
      </c>
      <c r="H1283" t="s">
        <v>3722</v>
      </c>
      <c r="I1283" t="s">
        <v>3752</v>
      </c>
      <c r="J1283" t="s">
        <v>4522</v>
      </c>
      <c r="K1283" s="2">
        <v>-5</v>
      </c>
      <c r="L1283" t="s">
        <v>44</v>
      </c>
      <c r="M1283" s="2">
        <v>-5</v>
      </c>
      <c r="N1283" t="s">
        <v>4523</v>
      </c>
      <c r="O1283" t="s">
        <v>4524</v>
      </c>
      <c r="P1283" t="s">
        <v>8981</v>
      </c>
      <c r="Q1283" t="s">
        <v>8982</v>
      </c>
      <c r="R1283" t="s">
        <v>44</v>
      </c>
      <c r="S1283" t="s">
        <v>4527</v>
      </c>
      <c r="T1283" s="3">
        <v>45811</v>
      </c>
      <c r="U1283" s="3">
        <v>45812</v>
      </c>
      <c r="V1283" s="2">
        <v>0</v>
      </c>
      <c r="W1283" t="s">
        <v>44</v>
      </c>
      <c r="X1283" t="s">
        <v>44</v>
      </c>
      <c r="Y1283" t="s">
        <v>8983</v>
      </c>
      <c r="Z1283" t="s">
        <v>8984</v>
      </c>
      <c r="AA1283" t="s">
        <v>4529</v>
      </c>
      <c r="AB1283" t="s">
        <v>4530</v>
      </c>
      <c r="AC1283" t="s">
        <v>89</v>
      </c>
      <c r="AD1283" t="str">
        <f t="shared" si="19"/>
        <v>10-60</v>
      </c>
      <c r="AE1283" t="str">
        <f>VLOOKUP(AD1283,'Main_Sub Desc'!C:D,2,)</f>
        <v>LPC from invoicing</v>
      </c>
      <c r="AF1283" t="str">
        <f>VLOOKUP(VALUE(H1283),'Main_Sub Desc'!F:G,2,)</f>
        <v>Wtr Rev Late Payment</v>
      </c>
      <c r="AG1283">
        <f>IFERROR(VLOOKUP(VALUE(I1283),'PC Mapping'!A:F,6,),"")</f>
        <v>10719</v>
      </c>
      <c r="AH1283" s="13" t="str">
        <f>VLOOKUP(AG1283,'PC Mapping'!L:M,2,)</f>
        <v>All Other Water</v>
      </c>
    </row>
    <row r="1284" spans="1:34" x14ac:dyDescent="0.2">
      <c r="A1284" t="s">
        <v>8985</v>
      </c>
      <c r="B1284" t="s">
        <v>8969</v>
      </c>
      <c r="C1284" t="s">
        <v>4519</v>
      </c>
      <c r="D1284" t="s">
        <v>4520</v>
      </c>
      <c r="E1284" s="3">
        <v>45811</v>
      </c>
      <c r="F1284" t="s">
        <v>44</v>
      </c>
      <c r="G1284" t="s">
        <v>3742</v>
      </c>
      <c r="H1284" t="s">
        <v>3722</v>
      </c>
      <c r="I1284" t="s">
        <v>3752</v>
      </c>
      <c r="J1284" t="s">
        <v>4522</v>
      </c>
      <c r="K1284" s="2">
        <v>-5</v>
      </c>
      <c r="L1284" t="s">
        <v>44</v>
      </c>
      <c r="M1284" s="2">
        <v>-5</v>
      </c>
      <c r="N1284" t="s">
        <v>4523</v>
      </c>
      <c r="O1284" t="s">
        <v>4524</v>
      </c>
      <c r="P1284" t="s">
        <v>5078</v>
      </c>
      <c r="Q1284" t="s">
        <v>8986</v>
      </c>
      <c r="R1284" t="s">
        <v>44</v>
      </c>
      <c r="S1284" t="s">
        <v>4527</v>
      </c>
      <c r="T1284" s="3">
        <v>45811</v>
      </c>
      <c r="U1284" s="3">
        <v>45812</v>
      </c>
      <c r="V1284" s="2">
        <v>0</v>
      </c>
      <c r="W1284" t="s">
        <v>44</v>
      </c>
      <c r="X1284" t="s">
        <v>44</v>
      </c>
      <c r="Y1284" t="s">
        <v>8987</v>
      </c>
      <c r="Z1284" t="s">
        <v>8988</v>
      </c>
      <c r="AA1284" t="s">
        <v>4529</v>
      </c>
      <c r="AB1284" t="s">
        <v>4530</v>
      </c>
      <c r="AC1284" t="s">
        <v>89</v>
      </c>
      <c r="AD1284" t="str">
        <f t="shared" ref="AD1284:AD1347" si="20">CONCATENATE(VALUE(AA1284),"-",VALUE(AB1284))</f>
        <v>10-60</v>
      </c>
      <c r="AE1284" t="str">
        <f>VLOOKUP(AD1284,'Main_Sub Desc'!C:D,2,)</f>
        <v>LPC from invoicing</v>
      </c>
      <c r="AF1284" t="str">
        <f>VLOOKUP(VALUE(H1284),'Main_Sub Desc'!F:G,2,)</f>
        <v>Wtr Rev Late Payment</v>
      </c>
      <c r="AG1284">
        <f>IFERROR(VLOOKUP(VALUE(I1284),'PC Mapping'!A:F,6,),"")</f>
        <v>10719</v>
      </c>
      <c r="AH1284" s="13" t="str">
        <f>VLOOKUP(AG1284,'PC Mapping'!L:M,2,)</f>
        <v>All Other Water</v>
      </c>
    </row>
    <row r="1285" spans="1:34" x14ac:dyDescent="0.2">
      <c r="A1285" t="s">
        <v>8989</v>
      </c>
      <c r="B1285" t="s">
        <v>8960</v>
      </c>
      <c r="C1285" t="s">
        <v>4519</v>
      </c>
      <c r="D1285" t="s">
        <v>4520</v>
      </c>
      <c r="E1285" s="3">
        <v>45811</v>
      </c>
      <c r="F1285" t="s">
        <v>44</v>
      </c>
      <c r="G1285" t="s">
        <v>3742</v>
      </c>
      <c r="H1285" t="s">
        <v>3722</v>
      </c>
      <c r="I1285" t="s">
        <v>3752</v>
      </c>
      <c r="J1285" t="s">
        <v>4522</v>
      </c>
      <c r="K1285" s="2">
        <v>-5</v>
      </c>
      <c r="L1285" t="s">
        <v>44</v>
      </c>
      <c r="M1285" s="2">
        <v>-5</v>
      </c>
      <c r="N1285" t="s">
        <v>4523</v>
      </c>
      <c r="O1285" t="s">
        <v>4524</v>
      </c>
      <c r="P1285" t="s">
        <v>8990</v>
      </c>
      <c r="Q1285" t="s">
        <v>8991</v>
      </c>
      <c r="R1285" t="s">
        <v>44</v>
      </c>
      <c r="S1285" t="s">
        <v>4527</v>
      </c>
      <c r="T1285" s="3">
        <v>45811</v>
      </c>
      <c r="U1285" s="3">
        <v>45812</v>
      </c>
      <c r="V1285" s="2">
        <v>0</v>
      </c>
      <c r="W1285" t="s">
        <v>44</v>
      </c>
      <c r="X1285" t="s">
        <v>44</v>
      </c>
      <c r="Y1285" t="s">
        <v>8992</v>
      </c>
      <c r="Z1285" t="s">
        <v>2468</v>
      </c>
      <c r="AA1285" t="s">
        <v>4529</v>
      </c>
      <c r="AB1285" t="s">
        <v>4530</v>
      </c>
      <c r="AC1285" t="s">
        <v>89</v>
      </c>
      <c r="AD1285" t="str">
        <f t="shared" si="20"/>
        <v>10-60</v>
      </c>
      <c r="AE1285" t="str">
        <f>VLOOKUP(AD1285,'Main_Sub Desc'!C:D,2,)</f>
        <v>LPC from invoicing</v>
      </c>
      <c r="AF1285" t="str">
        <f>VLOOKUP(VALUE(H1285),'Main_Sub Desc'!F:G,2,)</f>
        <v>Wtr Rev Late Payment</v>
      </c>
      <c r="AG1285">
        <f>IFERROR(VLOOKUP(VALUE(I1285),'PC Mapping'!A:F,6,),"")</f>
        <v>10719</v>
      </c>
      <c r="AH1285" s="13" t="str">
        <f>VLOOKUP(AG1285,'PC Mapping'!L:M,2,)</f>
        <v>All Other Water</v>
      </c>
    </row>
    <row r="1286" spans="1:34" x14ac:dyDescent="0.2">
      <c r="A1286" t="s">
        <v>8993</v>
      </c>
      <c r="B1286" t="s">
        <v>8969</v>
      </c>
      <c r="C1286" t="s">
        <v>4519</v>
      </c>
      <c r="D1286" t="s">
        <v>4520</v>
      </c>
      <c r="E1286" s="3">
        <v>45811</v>
      </c>
      <c r="F1286" t="s">
        <v>44</v>
      </c>
      <c r="G1286" t="s">
        <v>3742</v>
      </c>
      <c r="H1286" t="s">
        <v>3722</v>
      </c>
      <c r="I1286" t="s">
        <v>3752</v>
      </c>
      <c r="J1286" t="s">
        <v>4522</v>
      </c>
      <c r="K1286" s="2">
        <v>-5</v>
      </c>
      <c r="L1286" t="s">
        <v>44</v>
      </c>
      <c r="M1286" s="2">
        <v>-5</v>
      </c>
      <c r="N1286" t="s">
        <v>4523</v>
      </c>
      <c r="O1286" t="s">
        <v>4524</v>
      </c>
      <c r="P1286" t="s">
        <v>8994</v>
      </c>
      <c r="Q1286" t="s">
        <v>8995</v>
      </c>
      <c r="R1286" t="s">
        <v>44</v>
      </c>
      <c r="S1286" t="s">
        <v>4527</v>
      </c>
      <c r="T1286" s="3">
        <v>45811</v>
      </c>
      <c r="U1286" s="3">
        <v>45812</v>
      </c>
      <c r="V1286" s="2">
        <v>0</v>
      </c>
      <c r="W1286" t="s">
        <v>44</v>
      </c>
      <c r="X1286" t="s">
        <v>44</v>
      </c>
      <c r="Y1286" t="s">
        <v>8996</v>
      </c>
      <c r="Z1286" t="s">
        <v>3259</v>
      </c>
      <c r="AA1286" t="s">
        <v>4529</v>
      </c>
      <c r="AB1286" t="s">
        <v>4530</v>
      </c>
      <c r="AC1286" t="s">
        <v>89</v>
      </c>
      <c r="AD1286" t="str">
        <f t="shared" si="20"/>
        <v>10-60</v>
      </c>
      <c r="AE1286" t="str">
        <f>VLOOKUP(AD1286,'Main_Sub Desc'!C:D,2,)</f>
        <v>LPC from invoicing</v>
      </c>
      <c r="AF1286" t="str">
        <f>VLOOKUP(VALUE(H1286),'Main_Sub Desc'!F:G,2,)</f>
        <v>Wtr Rev Late Payment</v>
      </c>
      <c r="AG1286">
        <f>IFERROR(VLOOKUP(VALUE(I1286),'PC Mapping'!A:F,6,),"")</f>
        <v>10719</v>
      </c>
      <c r="AH1286" s="13" t="str">
        <f>VLOOKUP(AG1286,'PC Mapping'!L:M,2,)</f>
        <v>All Other Water</v>
      </c>
    </row>
    <row r="1287" spans="1:34" x14ac:dyDescent="0.2">
      <c r="A1287" t="s">
        <v>8997</v>
      </c>
      <c r="B1287" t="s">
        <v>8960</v>
      </c>
      <c r="C1287" t="s">
        <v>4519</v>
      </c>
      <c r="D1287" t="s">
        <v>4520</v>
      </c>
      <c r="E1287" s="3">
        <v>45811</v>
      </c>
      <c r="F1287" t="s">
        <v>44</v>
      </c>
      <c r="G1287" t="s">
        <v>3742</v>
      </c>
      <c r="H1287" t="s">
        <v>3722</v>
      </c>
      <c r="I1287" t="s">
        <v>3752</v>
      </c>
      <c r="J1287" t="s">
        <v>4522</v>
      </c>
      <c r="K1287" s="2">
        <v>-5</v>
      </c>
      <c r="L1287" t="s">
        <v>44</v>
      </c>
      <c r="M1287" s="2">
        <v>-5</v>
      </c>
      <c r="N1287" t="s">
        <v>4523</v>
      </c>
      <c r="O1287" t="s">
        <v>4524</v>
      </c>
      <c r="P1287" t="s">
        <v>8998</v>
      </c>
      <c r="Q1287" t="s">
        <v>8999</v>
      </c>
      <c r="R1287" t="s">
        <v>44</v>
      </c>
      <c r="S1287" t="s">
        <v>4527</v>
      </c>
      <c r="T1287" s="3">
        <v>45811</v>
      </c>
      <c r="U1287" s="3">
        <v>45812</v>
      </c>
      <c r="V1287" s="2">
        <v>0</v>
      </c>
      <c r="W1287" t="s">
        <v>44</v>
      </c>
      <c r="X1287" t="s">
        <v>44</v>
      </c>
      <c r="Y1287" t="s">
        <v>9000</v>
      </c>
      <c r="Z1287" t="s">
        <v>2604</v>
      </c>
      <c r="AA1287" t="s">
        <v>4529</v>
      </c>
      <c r="AB1287" t="s">
        <v>4530</v>
      </c>
      <c r="AC1287" t="s">
        <v>89</v>
      </c>
      <c r="AD1287" t="str">
        <f t="shared" si="20"/>
        <v>10-60</v>
      </c>
      <c r="AE1287" t="str">
        <f>VLOOKUP(AD1287,'Main_Sub Desc'!C:D,2,)</f>
        <v>LPC from invoicing</v>
      </c>
      <c r="AF1287" t="str">
        <f>VLOOKUP(VALUE(H1287),'Main_Sub Desc'!F:G,2,)</f>
        <v>Wtr Rev Late Payment</v>
      </c>
      <c r="AG1287">
        <f>IFERROR(VLOOKUP(VALUE(I1287),'PC Mapping'!A:F,6,),"")</f>
        <v>10719</v>
      </c>
      <c r="AH1287" s="13" t="str">
        <f>VLOOKUP(AG1287,'PC Mapping'!L:M,2,)</f>
        <v>All Other Water</v>
      </c>
    </row>
    <row r="1288" spans="1:34" x14ac:dyDescent="0.2">
      <c r="A1288" t="s">
        <v>9001</v>
      </c>
      <c r="B1288" t="s">
        <v>8969</v>
      </c>
      <c r="C1288" t="s">
        <v>4519</v>
      </c>
      <c r="D1288" t="s">
        <v>4520</v>
      </c>
      <c r="E1288" s="3">
        <v>45811</v>
      </c>
      <c r="F1288" t="s">
        <v>44</v>
      </c>
      <c r="G1288" t="s">
        <v>3742</v>
      </c>
      <c r="H1288" t="s">
        <v>3722</v>
      </c>
      <c r="I1288" t="s">
        <v>3752</v>
      </c>
      <c r="J1288" t="s">
        <v>4522</v>
      </c>
      <c r="K1288" s="2">
        <v>-5</v>
      </c>
      <c r="L1288" t="s">
        <v>44</v>
      </c>
      <c r="M1288" s="2">
        <v>-5</v>
      </c>
      <c r="N1288" t="s">
        <v>4523</v>
      </c>
      <c r="O1288" t="s">
        <v>4524</v>
      </c>
      <c r="P1288" t="s">
        <v>9002</v>
      </c>
      <c r="Q1288" t="s">
        <v>9003</v>
      </c>
      <c r="R1288" t="s">
        <v>44</v>
      </c>
      <c r="S1288" t="s">
        <v>4527</v>
      </c>
      <c r="T1288" s="3">
        <v>45811</v>
      </c>
      <c r="U1288" s="3">
        <v>45812</v>
      </c>
      <c r="V1288" s="2">
        <v>0</v>
      </c>
      <c r="W1288" t="s">
        <v>44</v>
      </c>
      <c r="X1288" t="s">
        <v>44</v>
      </c>
      <c r="Y1288" t="s">
        <v>9004</v>
      </c>
      <c r="Z1288" t="s">
        <v>2863</v>
      </c>
      <c r="AA1288" t="s">
        <v>4529</v>
      </c>
      <c r="AB1288" t="s">
        <v>4530</v>
      </c>
      <c r="AC1288" t="s">
        <v>89</v>
      </c>
      <c r="AD1288" t="str">
        <f t="shared" si="20"/>
        <v>10-60</v>
      </c>
      <c r="AE1288" t="str">
        <f>VLOOKUP(AD1288,'Main_Sub Desc'!C:D,2,)</f>
        <v>LPC from invoicing</v>
      </c>
      <c r="AF1288" t="str">
        <f>VLOOKUP(VALUE(H1288),'Main_Sub Desc'!F:G,2,)</f>
        <v>Wtr Rev Late Payment</v>
      </c>
      <c r="AG1288">
        <f>IFERROR(VLOOKUP(VALUE(I1288),'PC Mapping'!A:F,6,),"")</f>
        <v>10719</v>
      </c>
      <c r="AH1288" s="13" t="str">
        <f>VLOOKUP(AG1288,'PC Mapping'!L:M,2,)</f>
        <v>All Other Water</v>
      </c>
    </row>
    <row r="1289" spans="1:34" x14ac:dyDescent="0.2">
      <c r="A1289" t="s">
        <v>9005</v>
      </c>
      <c r="B1289" t="s">
        <v>8969</v>
      </c>
      <c r="C1289" t="s">
        <v>4519</v>
      </c>
      <c r="D1289" t="s">
        <v>4520</v>
      </c>
      <c r="E1289" s="3">
        <v>45811</v>
      </c>
      <c r="F1289" t="s">
        <v>44</v>
      </c>
      <c r="G1289" t="s">
        <v>3742</v>
      </c>
      <c r="H1289" t="s">
        <v>3722</v>
      </c>
      <c r="I1289" t="s">
        <v>3752</v>
      </c>
      <c r="J1289" t="s">
        <v>4522</v>
      </c>
      <c r="K1289" s="2">
        <v>-5</v>
      </c>
      <c r="L1289" t="s">
        <v>44</v>
      </c>
      <c r="M1289" s="2">
        <v>-5</v>
      </c>
      <c r="N1289" t="s">
        <v>4523</v>
      </c>
      <c r="O1289" t="s">
        <v>4524</v>
      </c>
      <c r="P1289" t="s">
        <v>5959</v>
      </c>
      <c r="Q1289" t="s">
        <v>9006</v>
      </c>
      <c r="R1289" t="s">
        <v>44</v>
      </c>
      <c r="S1289" t="s">
        <v>4527</v>
      </c>
      <c r="T1289" s="3">
        <v>45811</v>
      </c>
      <c r="U1289" s="3">
        <v>45812</v>
      </c>
      <c r="V1289" s="2">
        <v>0</v>
      </c>
      <c r="W1289" t="s">
        <v>44</v>
      </c>
      <c r="X1289" t="s">
        <v>44</v>
      </c>
      <c r="Y1289" t="s">
        <v>9007</v>
      </c>
      <c r="Z1289" t="s">
        <v>1848</v>
      </c>
      <c r="AA1289" t="s">
        <v>4529</v>
      </c>
      <c r="AB1289" t="s">
        <v>4530</v>
      </c>
      <c r="AC1289" t="s">
        <v>89</v>
      </c>
      <c r="AD1289" t="str">
        <f t="shared" si="20"/>
        <v>10-60</v>
      </c>
      <c r="AE1289" t="str">
        <f>VLOOKUP(AD1289,'Main_Sub Desc'!C:D,2,)</f>
        <v>LPC from invoicing</v>
      </c>
      <c r="AF1289" t="str">
        <f>VLOOKUP(VALUE(H1289),'Main_Sub Desc'!F:G,2,)</f>
        <v>Wtr Rev Late Payment</v>
      </c>
      <c r="AG1289">
        <f>IFERROR(VLOOKUP(VALUE(I1289),'PC Mapping'!A:F,6,),"")</f>
        <v>10719</v>
      </c>
      <c r="AH1289" s="13" t="str">
        <f>VLOOKUP(AG1289,'PC Mapping'!L:M,2,)</f>
        <v>All Other Water</v>
      </c>
    </row>
    <row r="1290" spans="1:34" x14ac:dyDescent="0.2">
      <c r="A1290" t="s">
        <v>9008</v>
      </c>
      <c r="B1290" t="s">
        <v>8960</v>
      </c>
      <c r="C1290" t="s">
        <v>4519</v>
      </c>
      <c r="D1290" t="s">
        <v>4520</v>
      </c>
      <c r="E1290" s="3">
        <v>45811</v>
      </c>
      <c r="F1290" t="s">
        <v>44</v>
      </c>
      <c r="G1290" t="s">
        <v>3742</v>
      </c>
      <c r="H1290" t="s">
        <v>3722</v>
      </c>
      <c r="I1290" t="s">
        <v>3752</v>
      </c>
      <c r="J1290" t="s">
        <v>4522</v>
      </c>
      <c r="K1290" s="2">
        <v>-5</v>
      </c>
      <c r="L1290" t="s">
        <v>44</v>
      </c>
      <c r="M1290" s="2">
        <v>-5</v>
      </c>
      <c r="N1290" t="s">
        <v>4523</v>
      </c>
      <c r="O1290" t="s">
        <v>4524</v>
      </c>
      <c r="P1290" t="s">
        <v>9009</v>
      </c>
      <c r="Q1290" t="s">
        <v>9010</v>
      </c>
      <c r="R1290" t="s">
        <v>44</v>
      </c>
      <c r="S1290" t="s">
        <v>4527</v>
      </c>
      <c r="T1290" s="3">
        <v>45811</v>
      </c>
      <c r="U1290" s="3">
        <v>45812</v>
      </c>
      <c r="V1290" s="2">
        <v>0</v>
      </c>
      <c r="W1290" t="s">
        <v>44</v>
      </c>
      <c r="X1290" t="s">
        <v>44</v>
      </c>
      <c r="Y1290" t="s">
        <v>9011</v>
      </c>
      <c r="Z1290" t="s">
        <v>2199</v>
      </c>
      <c r="AA1290" t="s">
        <v>4529</v>
      </c>
      <c r="AB1290" t="s">
        <v>4530</v>
      </c>
      <c r="AC1290" t="s">
        <v>89</v>
      </c>
      <c r="AD1290" t="str">
        <f t="shared" si="20"/>
        <v>10-60</v>
      </c>
      <c r="AE1290" t="str">
        <f>VLOOKUP(AD1290,'Main_Sub Desc'!C:D,2,)</f>
        <v>LPC from invoicing</v>
      </c>
      <c r="AF1290" t="str">
        <f>VLOOKUP(VALUE(H1290),'Main_Sub Desc'!F:G,2,)</f>
        <v>Wtr Rev Late Payment</v>
      </c>
      <c r="AG1290">
        <f>IFERROR(VLOOKUP(VALUE(I1290),'PC Mapping'!A:F,6,),"")</f>
        <v>10719</v>
      </c>
      <c r="AH1290" s="13" t="str">
        <f>VLOOKUP(AG1290,'PC Mapping'!L:M,2,)</f>
        <v>All Other Water</v>
      </c>
    </row>
    <row r="1291" spans="1:34" x14ac:dyDescent="0.2">
      <c r="A1291" t="s">
        <v>9012</v>
      </c>
      <c r="B1291" t="s">
        <v>8969</v>
      </c>
      <c r="C1291" t="s">
        <v>4519</v>
      </c>
      <c r="D1291" t="s">
        <v>4520</v>
      </c>
      <c r="E1291" s="3">
        <v>45811</v>
      </c>
      <c r="F1291" t="s">
        <v>44</v>
      </c>
      <c r="G1291" t="s">
        <v>3742</v>
      </c>
      <c r="H1291" t="s">
        <v>3722</v>
      </c>
      <c r="I1291" t="s">
        <v>3752</v>
      </c>
      <c r="J1291" t="s">
        <v>4522</v>
      </c>
      <c r="K1291" s="2">
        <v>-5</v>
      </c>
      <c r="L1291" t="s">
        <v>44</v>
      </c>
      <c r="M1291" s="2">
        <v>-5</v>
      </c>
      <c r="N1291" t="s">
        <v>4523</v>
      </c>
      <c r="O1291" t="s">
        <v>4524</v>
      </c>
      <c r="P1291" t="s">
        <v>9013</v>
      </c>
      <c r="Q1291" t="s">
        <v>9014</v>
      </c>
      <c r="R1291" t="s">
        <v>44</v>
      </c>
      <c r="S1291" t="s">
        <v>4527</v>
      </c>
      <c r="T1291" s="3">
        <v>45811</v>
      </c>
      <c r="U1291" s="3">
        <v>45812</v>
      </c>
      <c r="V1291" s="2">
        <v>0</v>
      </c>
      <c r="W1291" t="s">
        <v>44</v>
      </c>
      <c r="X1291" t="s">
        <v>44</v>
      </c>
      <c r="Y1291" t="s">
        <v>9015</v>
      </c>
      <c r="Z1291" t="s">
        <v>9016</v>
      </c>
      <c r="AA1291" t="s">
        <v>4529</v>
      </c>
      <c r="AB1291" t="s">
        <v>4530</v>
      </c>
      <c r="AC1291" t="s">
        <v>89</v>
      </c>
      <c r="AD1291" t="str">
        <f t="shared" si="20"/>
        <v>10-60</v>
      </c>
      <c r="AE1291" t="str">
        <f>VLOOKUP(AD1291,'Main_Sub Desc'!C:D,2,)</f>
        <v>LPC from invoicing</v>
      </c>
      <c r="AF1291" t="str">
        <f>VLOOKUP(VALUE(H1291),'Main_Sub Desc'!F:G,2,)</f>
        <v>Wtr Rev Late Payment</v>
      </c>
      <c r="AG1291">
        <f>IFERROR(VLOOKUP(VALUE(I1291),'PC Mapping'!A:F,6,),"")</f>
        <v>10719</v>
      </c>
      <c r="AH1291" s="13" t="str">
        <f>VLOOKUP(AG1291,'PC Mapping'!L:M,2,)</f>
        <v>All Other Water</v>
      </c>
    </row>
    <row r="1292" spans="1:34" x14ac:dyDescent="0.2">
      <c r="A1292" t="s">
        <v>9017</v>
      </c>
      <c r="B1292" t="s">
        <v>8969</v>
      </c>
      <c r="C1292" t="s">
        <v>4519</v>
      </c>
      <c r="D1292" t="s">
        <v>4520</v>
      </c>
      <c r="E1292" s="3">
        <v>45811</v>
      </c>
      <c r="F1292" t="s">
        <v>44</v>
      </c>
      <c r="G1292" t="s">
        <v>3742</v>
      </c>
      <c r="H1292" t="s">
        <v>3722</v>
      </c>
      <c r="I1292" t="s">
        <v>3752</v>
      </c>
      <c r="J1292" t="s">
        <v>4522</v>
      </c>
      <c r="K1292" s="2">
        <v>-5</v>
      </c>
      <c r="L1292" t="s">
        <v>44</v>
      </c>
      <c r="M1292" s="2">
        <v>-5</v>
      </c>
      <c r="N1292" t="s">
        <v>4523</v>
      </c>
      <c r="O1292" t="s">
        <v>4524</v>
      </c>
      <c r="P1292" t="s">
        <v>9018</v>
      </c>
      <c r="Q1292" t="s">
        <v>9019</v>
      </c>
      <c r="R1292" t="s">
        <v>44</v>
      </c>
      <c r="S1292" t="s">
        <v>4527</v>
      </c>
      <c r="T1292" s="3">
        <v>45811</v>
      </c>
      <c r="U1292" s="3">
        <v>45812</v>
      </c>
      <c r="V1292" s="2">
        <v>0</v>
      </c>
      <c r="W1292" t="s">
        <v>44</v>
      </c>
      <c r="X1292" t="s">
        <v>44</v>
      </c>
      <c r="Y1292" t="s">
        <v>9020</v>
      </c>
      <c r="Z1292" t="s">
        <v>3032</v>
      </c>
      <c r="AA1292" t="s">
        <v>4529</v>
      </c>
      <c r="AB1292" t="s">
        <v>4530</v>
      </c>
      <c r="AC1292" t="s">
        <v>89</v>
      </c>
      <c r="AD1292" t="str">
        <f t="shared" si="20"/>
        <v>10-60</v>
      </c>
      <c r="AE1292" t="str">
        <f>VLOOKUP(AD1292,'Main_Sub Desc'!C:D,2,)</f>
        <v>LPC from invoicing</v>
      </c>
      <c r="AF1292" t="str">
        <f>VLOOKUP(VALUE(H1292),'Main_Sub Desc'!F:G,2,)</f>
        <v>Wtr Rev Late Payment</v>
      </c>
      <c r="AG1292">
        <f>IFERROR(VLOOKUP(VALUE(I1292),'PC Mapping'!A:F,6,),"")</f>
        <v>10719</v>
      </c>
      <c r="AH1292" s="13" t="str">
        <f>VLOOKUP(AG1292,'PC Mapping'!L:M,2,)</f>
        <v>All Other Water</v>
      </c>
    </row>
    <row r="1293" spans="1:34" x14ac:dyDescent="0.2">
      <c r="A1293" t="s">
        <v>9021</v>
      </c>
      <c r="B1293" t="s">
        <v>8969</v>
      </c>
      <c r="C1293" t="s">
        <v>4519</v>
      </c>
      <c r="D1293" t="s">
        <v>4520</v>
      </c>
      <c r="E1293" s="3">
        <v>45811</v>
      </c>
      <c r="F1293" t="s">
        <v>44</v>
      </c>
      <c r="G1293" t="s">
        <v>3742</v>
      </c>
      <c r="H1293" t="s">
        <v>3722</v>
      </c>
      <c r="I1293" t="s">
        <v>3752</v>
      </c>
      <c r="J1293" t="s">
        <v>4522</v>
      </c>
      <c r="K1293" s="2">
        <v>-5</v>
      </c>
      <c r="L1293" t="s">
        <v>44</v>
      </c>
      <c r="M1293" s="2">
        <v>-5</v>
      </c>
      <c r="N1293" t="s">
        <v>4523</v>
      </c>
      <c r="O1293" t="s">
        <v>4524</v>
      </c>
      <c r="P1293" t="s">
        <v>9022</v>
      </c>
      <c r="Q1293" t="s">
        <v>9023</v>
      </c>
      <c r="R1293" t="s">
        <v>44</v>
      </c>
      <c r="S1293" t="s">
        <v>4527</v>
      </c>
      <c r="T1293" s="3">
        <v>45811</v>
      </c>
      <c r="U1293" s="3">
        <v>45812</v>
      </c>
      <c r="V1293" s="2">
        <v>0</v>
      </c>
      <c r="W1293" t="s">
        <v>44</v>
      </c>
      <c r="X1293" t="s">
        <v>44</v>
      </c>
      <c r="Y1293" t="s">
        <v>9024</v>
      </c>
      <c r="Z1293" t="s">
        <v>3506</v>
      </c>
      <c r="AA1293" t="s">
        <v>4529</v>
      </c>
      <c r="AB1293" t="s">
        <v>4530</v>
      </c>
      <c r="AC1293" t="s">
        <v>89</v>
      </c>
      <c r="AD1293" t="str">
        <f t="shared" si="20"/>
        <v>10-60</v>
      </c>
      <c r="AE1293" t="str">
        <f>VLOOKUP(AD1293,'Main_Sub Desc'!C:D,2,)</f>
        <v>LPC from invoicing</v>
      </c>
      <c r="AF1293" t="str">
        <f>VLOOKUP(VALUE(H1293),'Main_Sub Desc'!F:G,2,)</f>
        <v>Wtr Rev Late Payment</v>
      </c>
      <c r="AG1293">
        <f>IFERROR(VLOOKUP(VALUE(I1293),'PC Mapping'!A:F,6,),"")</f>
        <v>10719</v>
      </c>
      <c r="AH1293" s="13" t="str">
        <f>VLOOKUP(AG1293,'PC Mapping'!L:M,2,)</f>
        <v>All Other Water</v>
      </c>
    </row>
    <row r="1294" spans="1:34" x14ac:dyDescent="0.2">
      <c r="A1294" t="s">
        <v>9025</v>
      </c>
      <c r="B1294" t="s">
        <v>8969</v>
      </c>
      <c r="C1294" t="s">
        <v>4519</v>
      </c>
      <c r="D1294" t="s">
        <v>4520</v>
      </c>
      <c r="E1294" s="3">
        <v>45811</v>
      </c>
      <c r="F1294" t="s">
        <v>44</v>
      </c>
      <c r="G1294" t="s">
        <v>3742</v>
      </c>
      <c r="H1294" t="s">
        <v>3722</v>
      </c>
      <c r="I1294" t="s">
        <v>4538</v>
      </c>
      <c r="J1294" t="s">
        <v>4522</v>
      </c>
      <c r="K1294" s="2">
        <v>-11.26</v>
      </c>
      <c r="L1294" t="s">
        <v>44</v>
      </c>
      <c r="M1294" s="2">
        <v>-11.26</v>
      </c>
      <c r="N1294" t="s">
        <v>4523</v>
      </c>
      <c r="O1294" t="s">
        <v>4524</v>
      </c>
      <c r="P1294" t="s">
        <v>6240</v>
      </c>
      <c r="Q1294" t="s">
        <v>9026</v>
      </c>
      <c r="R1294" t="s">
        <v>44</v>
      </c>
      <c r="S1294" t="s">
        <v>4527</v>
      </c>
      <c r="T1294" s="3">
        <v>45811</v>
      </c>
      <c r="U1294" s="3">
        <v>45812</v>
      </c>
      <c r="V1294" s="2">
        <v>0</v>
      </c>
      <c r="W1294" t="s">
        <v>44</v>
      </c>
      <c r="X1294" t="s">
        <v>44</v>
      </c>
      <c r="Y1294" t="s">
        <v>9027</v>
      </c>
      <c r="Z1294" t="s">
        <v>9028</v>
      </c>
      <c r="AA1294" t="s">
        <v>4529</v>
      </c>
      <c r="AB1294" t="s">
        <v>4530</v>
      </c>
      <c r="AC1294" t="s">
        <v>89</v>
      </c>
      <c r="AD1294" t="str">
        <f t="shared" si="20"/>
        <v>10-60</v>
      </c>
      <c r="AE1294" t="str">
        <f>VLOOKUP(AD1294,'Main_Sub Desc'!C:D,2,)</f>
        <v>LPC from invoicing</v>
      </c>
      <c r="AF1294" t="str">
        <f>VLOOKUP(VALUE(H1294),'Main_Sub Desc'!F:G,2,)</f>
        <v>Wtr Rev Late Payment</v>
      </c>
      <c r="AG1294">
        <f>IFERROR(VLOOKUP(VALUE(I1294),'PC Mapping'!A:F,6,),"")</f>
        <v>10469</v>
      </c>
      <c r="AH1294" s="13" t="str">
        <f>VLOOKUP(AG1294,'PC Mapping'!L:M,2,)</f>
        <v>Bolivar Water</v>
      </c>
    </row>
    <row r="1295" spans="1:34" x14ac:dyDescent="0.2">
      <c r="A1295" t="s">
        <v>9025</v>
      </c>
      <c r="B1295" t="s">
        <v>8969</v>
      </c>
      <c r="C1295" t="s">
        <v>4519</v>
      </c>
      <c r="D1295" t="s">
        <v>4520</v>
      </c>
      <c r="E1295" s="3">
        <v>45811</v>
      </c>
      <c r="F1295" t="s">
        <v>44</v>
      </c>
      <c r="G1295" t="s">
        <v>3742</v>
      </c>
      <c r="H1295" t="s">
        <v>3716</v>
      </c>
      <c r="I1295" t="s">
        <v>4534</v>
      </c>
      <c r="J1295" t="s">
        <v>4522</v>
      </c>
      <c r="K1295" s="2">
        <v>-16.649999999999999</v>
      </c>
      <c r="L1295" t="s">
        <v>44</v>
      </c>
      <c r="M1295" s="2">
        <v>-16.649999999999999</v>
      </c>
      <c r="N1295" t="s">
        <v>4523</v>
      </c>
      <c r="O1295" t="s">
        <v>4524</v>
      </c>
      <c r="P1295" t="s">
        <v>6240</v>
      </c>
      <c r="Q1295" t="s">
        <v>9029</v>
      </c>
      <c r="R1295" t="s">
        <v>44</v>
      </c>
      <c r="S1295" t="s">
        <v>4527</v>
      </c>
      <c r="T1295" s="3">
        <v>45811</v>
      </c>
      <c r="U1295" s="3">
        <v>45812</v>
      </c>
      <c r="V1295" s="2">
        <v>0</v>
      </c>
      <c r="W1295" t="s">
        <v>44</v>
      </c>
      <c r="X1295" t="s">
        <v>44</v>
      </c>
      <c r="Y1295" t="s">
        <v>9030</v>
      </c>
      <c r="Z1295" t="s">
        <v>9028</v>
      </c>
      <c r="AA1295" t="s">
        <v>4529</v>
      </c>
      <c r="AB1295" t="s">
        <v>4530</v>
      </c>
      <c r="AC1295" t="s">
        <v>89</v>
      </c>
      <c r="AD1295" t="str">
        <f t="shared" si="20"/>
        <v>10-60</v>
      </c>
      <c r="AE1295" t="str">
        <f>VLOOKUP(AD1295,'Main_Sub Desc'!C:D,2,)</f>
        <v>LPC from invoicing</v>
      </c>
      <c r="AF1295" t="str">
        <f>VLOOKUP(VALUE(H1295),'Main_Sub Desc'!F:G,2,)</f>
        <v>Wst Rev Late Payment</v>
      </c>
      <c r="AG1295">
        <f>IFERROR(VLOOKUP(VALUE(I1295),'PC Mapping'!A:F,6,),"")</f>
        <v>10514</v>
      </c>
      <c r="AH1295" s="13" t="str">
        <f>VLOOKUP(AG1295,'PC Mapping'!L:M,2,)</f>
        <v>Bolivar Sewer</v>
      </c>
    </row>
    <row r="1296" spans="1:34" x14ac:dyDescent="0.2">
      <c r="A1296" t="s">
        <v>9031</v>
      </c>
      <c r="B1296" t="s">
        <v>8960</v>
      </c>
      <c r="C1296" t="s">
        <v>4519</v>
      </c>
      <c r="D1296" t="s">
        <v>4520</v>
      </c>
      <c r="E1296" s="3">
        <v>45811</v>
      </c>
      <c r="F1296" t="s">
        <v>44</v>
      </c>
      <c r="G1296" t="s">
        <v>3742</v>
      </c>
      <c r="H1296" t="s">
        <v>3722</v>
      </c>
      <c r="I1296" t="s">
        <v>3752</v>
      </c>
      <c r="J1296" t="s">
        <v>4522</v>
      </c>
      <c r="K1296" s="2">
        <v>-5</v>
      </c>
      <c r="L1296" t="s">
        <v>44</v>
      </c>
      <c r="M1296" s="2">
        <v>-5</v>
      </c>
      <c r="N1296" t="s">
        <v>4523</v>
      </c>
      <c r="O1296" t="s">
        <v>4524</v>
      </c>
      <c r="P1296" t="s">
        <v>6684</v>
      </c>
      <c r="Q1296" t="s">
        <v>9032</v>
      </c>
      <c r="R1296" t="s">
        <v>44</v>
      </c>
      <c r="S1296" t="s">
        <v>4527</v>
      </c>
      <c r="T1296" s="3">
        <v>45811</v>
      </c>
      <c r="U1296" s="3">
        <v>45812</v>
      </c>
      <c r="V1296" s="2">
        <v>0</v>
      </c>
      <c r="W1296" t="s">
        <v>44</v>
      </c>
      <c r="X1296" t="s">
        <v>44</v>
      </c>
      <c r="Y1296" t="s">
        <v>9033</v>
      </c>
      <c r="Z1296" t="s">
        <v>1841</v>
      </c>
      <c r="AA1296" t="s">
        <v>4529</v>
      </c>
      <c r="AB1296" t="s">
        <v>4530</v>
      </c>
      <c r="AC1296" t="s">
        <v>89</v>
      </c>
      <c r="AD1296" t="str">
        <f t="shared" si="20"/>
        <v>10-60</v>
      </c>
      <c r="AE1296" t="str">
        <f>VLOOKUP(AD1296,'Main_Sub Desc'!C:D,2,)</f>
        <v>LPC from invoicing</v>
      </c>
      <c r="AF1296" t="str">
        <f>VLOOKUP(VALUE(H1296),'Main_Sub Desc'!F:G,2,)</f>
        <v>Wtr Rev Late Payment</v>
      </c>
      <c r="AG1296">
        <f>IFERROR(VLOOKUP(VALUE(I1296),'PC Mapping'!A:F,6,),"")</f>
        <v>10719</v>
      </c>
      <c r="AH1296" s="13" t="str">
        <f>VLOOKUP(AG1296,'PC Mapping'!L:M,2,)</f>
        <v>All Other Water</v>
      </c>
    </row>
    <row r="1297" spans="1:34" x14ac:dyDescent="0.2">
      <c r="A1297" t="s">
        <v>9034</v>
      </c>
      <c r="B1297" t="s">
        <v>9035</v>
      </c>
      <c r="C1297" t="s">
        <v>4519</v>
      </c>
      <c r="D1297" t="s">
        <v>4520</v>
      </c>
      <c r="E1297" s="3">
        <v>45813</v>
      </c>
      <c r="F1297" t="s">
        <v>44</v>
      </c>
      <c r="G1297" t="s">
        <v>3742</v>
      </c>
      <c r="H1297" t="s">
        <v>3722</v>
      </c>
      <c r="I1297" t="s">
        <v>3752</v>
      </c>
      <c r="J1297" t="s">
        <v>4522</v>
      </c>
      <c r="K1297" s="2">
        <v>-5</v>
      </c>
      <c r="L1297" t="s">
        <v>44</v>
      </c>
      <c r="M1297" s="2">
        <v>-5</v>
      </c>
      <c r="N1297" t="s">
        <v>4523</v>
      </c>
      <c r="O1297" t="s">
        <v>4524</v>
      </c>
      <c r="P1297" t="s">
        <v>9036</v>
      </c>
      <c r="Q1297" t="s">
        <v>9037</v>
      </c>
      <c r="R1297" t="s">
        <v>44</v>
      </c>
      <c r="S1297" t="s">
        <v>4527</v>
      </c>
      <c r="T1297" s="3">
        <v>45813</v>
      </c>
      <c r="U1297" s="3">
        <v>45814</v>
      </c>
      <c r="V1297" s="2">
        <v>0</v>
      </c>
      <c r="W1297" t="s">
        <v>44</v>
      </c>
      <c r="X1297" t="s">
        <v>44</v>
      </c>
      <c r="Y1297" t="s">
        <v>9038</v>
      </c>
      <c r="Z1297" t="s">
        <v>2701</v>
      </c>
      <c r="AA1297" t="s">
        <v>4529</v>
      </c>
      <c r="AB1297" t="s">
        <v>4530</v>
      </c>
      <c r="AC1297" t="s">
        <v>89</v>
      </c>
      <c r="AD1297" t="str">
        <f t="shared" si="20"/>
        <v>10-60</v>
      </c>
      <c r="AE1297" t="str">
        <f>VLOOKUP(AD1297,'Main_Sub Desc'!C:D,2,)</f>
        <v>LPC from invoicing</v>
      </c>
      <c r="AF1297" t="str">
        <f>VLOOKUP(VALUE(H1297),'Main_Sub Desc'!F:G,2,)</f>
        <v>Wtr Rev Late Payment</v>
      </c>
      <c r="AG1297">
        <f>IFERROR(VLOOKUP(VALUE(I1297),'PC Mapping'!A:F,6,),"")</f>
        <v>10719</v>
      </c>
      <c r="AH1297" s="13" t="str">
        <f>VLOOKUP(AG1297,'PC Mapping'!L:M,2,)</f>
        <v>All Other Water</v>
      </c>
    </row>
    <row r="1298" spans="1:34" x14ac:dyDescent="0.2">
      <c r="A1298" t="s">
        <v>9039</v>
      </c>
      <c r="B1298" t="s">
        <v>9040</v>
      </c>
      <c r="C1298" t="s">
        <v>4519</v>
      </c>
      <c r="D1298" t="s">
        <v>4520</v>
      </c>
      <c r="E1298" s="3">
        <v>45813</v>
      </c>
      <c r="F1298" t="s">
        <v>44</v>
      </c>
      <c r="G1298" t="s">
        <v>3742</v>
      </c>
      <c r="H1298" t="s">
        <v>3722</v>
      </c>
      <c r="I1298" t="s">
        <v>3752</v>
      </c>
      <c r="J1298" t="s">
        <v>4522</v>
      </c>
      <c r="K1298" s="2">
        <v>-6.09</v>
      </c>
      <c r="L1298" t="s">
        <v>44</v>
      </c>
      <c r="M1298" s="2">
        <v>-6.09</v>
      </c>
      <c r="N1298" t="s">
        <v>4523</v>
      </c>
      <c r="O1298" t="s">
        <v>4524</v>
      </c>
      <c r="P1298" t="s">
        <v>9018</v>
      </c>
      <c r="Q1298" t="s">
        <v>9041</v>
      </c>
      <c r="R1298" t="s">
        <v>44</v>
      </c>
      <c r="S1298" t="s">
        <v>4527</v>
      </c>
      <c r="T1298" s="3">
        <v>45813</v>
      </c>
      <c r="U1298" s="3">
        <v>45814</v>
      </c>
      <c r="V1298" s="2">
        <v>0</v>
      </c>
      <c r="W1298" t="s">
        <v>44</v>
      </c>
      <c r="X1298" t="s">
        <v>44</v>
      </c>
      <c r="Y1298" t="s">
        <v>9042</v>
      </c>
      <c r="Z1298" t="s">
        <v>2816</v>
      </c>
      <c r="AA1298" t="s">
        <v>4529</v>
      </c>
      <c r="AB1298" t="s">
        <v>4530</v>
      </c>
      <c r="AC1298" t="s">
        <v>89</v>
      </c>
      <c r="AD1298" t="str">
        <f t="shared" si="20"/>
        <v>10-60</v>
      </c>
      <c r="AE1298" t="str">
        <f>VLOOKUP(AD1298,'Main_Sub Desc'!C:D,2,)</f>
        <v>LPC from invoicing</v>
      </c>
      <c r="AF1298" t="str">
        <f>VLOOKUP(VALUE(H1298),'Main_Sub Desc'!F:G,2,)</f>
        <v>Wtr Rev Late Payment</v>
      </c>
      <c r="AG1298">
        <f>IFERROR(VLOOKUP(VALUE(I1298),'PC Mapping'!A:F,6,),"")</f>
        <v>10719</v>
      </c>
      <c r="AH1298" s="13" t="str">
        <f>VLOOKUP(AG1298,'PC Mapping'!L:M,2,)</f>
        <v>All Other Water</v>
      </c>
    </row>
    <row r="1299" spans="1:34" x14ac:dyDescent="0.2">
      <c r="A1299" t="s">
        <v>9043</v>
      </c>
      <c r="B1299" t="s">
        <v>9035</v>
      </c>
      <c r="C1299" t="s">
        <v>4519</v>
      </c>
      <c r="D1299" t="s">
        <v>4520</v>
      </c>
      <c r="E1299" s="3">
        <v>45813</v>
      </c>
      <c r="F1299" t="s">
        <v>44</v>
      </c>
      <c r="G1299" t="s">
        <v>3742</v>
      </c>
      <c r="H1299" t="s">
        <v>3722</v>
      </c>
      <c r="I1299" t="s">
        <v>3752</v>
      </c>
      <c r="J1299" t="s">
        <v>4522</v>
      </c>
      <c r="K1299" s="2">
        <v>-5</v>
      </c>
      <c r="L1299" t="s">
        <v>44</v>
      </c>
      <c r="M1299" s="2">
        <v>-5</v>
      </c>
      <c r="N1299" t="s">
        <v>4523</v>
      </c>
      <c r="O1299" t="s">
        <v>4524</v>
      </c>
      <c r="P1299" t="s">
        <v>9044</v>
      </c>
      <c r="Q1299" t="s">
        <v>9045</v>
      </c>
      <c r="R1299" t="s">
        <v>44</v>
      </c>
      <c r="S1299" t="s">
        <v>4527</v>
      </c>
      <c r="T1299" s="3">
        <v>45813</v>
      </c>
      <c r="U1299" s="3">
        <v>45814</v>
      </c>
      <c r="V1299" s="2">
        <v>0</v>
      </c>
      <c r="W1299" t="s">
        <v>44</v>
      </c>
      <c r="X1299" t="s">
        <v>44</v>
      </c>
      <c r="Y1299" t="s">
        <v>9046</v>
      </c>
      <c r="Z1299" t="s">
        <v>3554</v>
      </c>
      <c r="AA1299" t="s">
        <v>4529</v>
      </c>
      <c r="AB1299" t="s">
        <v>4530</v>
      </c>
      <c r="AC1299" t="s">
        <v>89</v>
      </c>
      <c r="AD1299" t="str">
        <f t="shared" si="20"/>
        <v>10-60</v>
      </c>
      <c r="AE1299" t="str">
        <f>VLOOKUP(AD1299,'Main_Sub Desc'!C:D,2,)</f>
        <v>LPC from invoicing</v>
      </c>
      <c r="AF1299" t="str">
        <f>VLOOKUP(VALUE(H1299),'Main_Sub Desc'!F:G,2,)</f>
        <v>Wtr Rev Late Payment</v>
      </c>
      <c r="AG1299">
        <f>IFERROR(VLOOKUP(VALUE(I1299),'PC Mapping'!A:F,6,),"")</f>
        <v>10719</v>
      </c>
      <c r="AH1299" s="13" t="str">
        <f>VLOOKUP(AG1299,'PC Mapping'!L:M,2,)</f>
        <v>All Other Water</v>
      </c>
    </row>
    <row r="1300" spans="1:34" x14ac:dyDescent="0.2">
      <c r="A1300" t="s">
        <v>9047</v>
      </c>
      <c r="B1300" t="s">
        <v>9040</v>
      </c>
      <c r="C1300" t="s">
        <v>4519</v>
      </c>
      <c r="D1300" t="s">
        <v>4520</v>
      </c>
      <c r="E1300" s="3">
        <v>45813</v>
      </c>
      <c r="F1300" t="s">
        <v>44</v>
      </c>
      <c r="G1300" t="s">
        <v>3742</v>
      </c>
      <c r="H1300" t="s">
        <v>3722</v>
      </c>
      <c r="I1300" t="s">
        <v>3752</v>
      </c>
      <c r="J1300" t="s">
        <v>4522</v>
      </c>
      <c r="K1300" s="2">
        <v>-6.05</v>
      </c>
      <c r="L1300" t="s">
        <v>44</v>
      </c>
      <c r="M1300" s="2">
        <v>-6.05</v>
      </c>
      <c r="N1300" t="s">
        <v>4523</v>
      </c>
      <c r="O1300" t="s">
        <v>4524</v>
      </c>
      <c r="P1300" t="s">
        <v>7082</v>
      </c>
      <c r="Q1300" t="s">
        <v>9048</v>
      </c>
      <c r="R1300" t="s">
        <v>44</v>
      </c>
      <c r="S1300" t="s">
        <v>4527</v>
      </c>
      <c r="T1300" s="3">
        <v>45813</v>
      </c>
      <c r="U1300" s="3">
        <v>45814</v>
      </c>
      <c r="V1300" s="2">
        <v>0</v>
      </c>
      <c r="W1300" t="s">
        <v>44</v>
      </c>
      <c r="X1300" t="s">
        <v>44</v>
      </c>
      <c r="Y1300" t="s">
        <v>9049</v>
      </c>
      <c r="Z1300" t="s">
        <v>2696</v>
      </c>
      <c r="AA1300" t="s">
        <v>4529</v>
      </c>
      <c r="AB1300" t="s">
        <v>4530</v>
      </c>
      <c r="AC1300" t="s">
        <v>89</v>
      </c>
      <c r="AD1300" t="str">
        <f t="shared" si="20"/>
        <v>10-60</v>
      </c>
      <c r="AE1300" t="str">
        <f>VLOOKUP(AD1300,'Main_Sub Desc'!C:D,2,)</f>
        <v>LPC from invoicing</v>
      </c>
      <c r="AF1300" t="str">
        <f>VLOOKUP(VALUE(H1300),'Main_Sub Desc'!F:G,2,)</f>
        <v>Wtr Rev Late Payment</v>
      </c>
      <c r="AG1300">
        <f>IFERROR(VLOOKUP(VALUE(I1300),'PC Mapping'!A:F,6,),"")</f>
        <v>10719</v>
      </c>
      <c r="AH1300" s="13" t="str">
        <f>VLOOKUP(AG1300,'PC Mapping'!L:M,2,)</f>
        <v>All Other Water</v>
      </c>
    </row>
    <row r="1301" spans="1:34" x14ac:dyDescent="0.2">
      <c r="A1301" t="s">
        <v>9050</v>
      </c>
      <c r="B1301" t="s">
        <v>9035</v>
      </c>
      <c r="C1301" t="s">
        <v>4519</v>
      </c>
      <c r="D1301" t="s">
        <v>4520</v>
      </c>
      <c r="E1301" s="3">
        <v>45813</v>
      </c>
      <c r="F1301" t="s">
        <v>44</v>
      </c>
      <c r="G1301" t="s">
        <v>3742</v>
      </c>
      <c r="H1301" t="s">
        <v>3722</v>
      </c>
      <c r="I1301" t="s">
        <v>3752</v>
      </c>
      <c r="J1301" t="s">
        <v>4522</v>
      </c>
      <c r="K1301" s="2">
        <v>-5</v>
      </c>
      <c r="L1301" t="s">
        <v>44</v>
      </c>
      <c r="M1301" s="2">
        <v>-5</v>
      </c>
      <c r="N1301" t="s">
        <v>4523</v>
      </c>
      <c r="O1301" t="s">
        <v>4524</v>
      </c>
      <c r="P1301" t="s">
        <v>9051</v>
      </c>
      <c r="Q1301" t="s">
        <v>9052</v>
      </c>
      <c r="R1301" t="s">
        <v>44</v>
      </c>
      <c r="S1301" t="s">
        <v>4527</v>
      </c>
      <c r="T1301" s="3">
        <v>45813</v>
      </c>
      <c r="U1301" s="3">
        <v>45814</v>
      </c>
      <c r="V1301" s="2">
        <v>0</v>
      </c>
      <c r="W1301" t="s">
        <v>44</v>
      </c>
      <c r="X1301" t="s">
        <v>44</v>
      </c>
      <c r="Y1301" t="s">
        <v>9053</v>
      </c>
      <c r="Z1301" t="s">
        <v>2746</v>
      </c>
      <c r="AA1301" t="s">
        <v>4529</v>
      </c>
      <c r="AB1301" t="s">
        <v>4530</v>
      </c>
      <c r="AC1301" t="s">
        <v>99</v>
      </c>
      <c r="AD1301" t="str">
        <f t="shared" si="20"/>
        <v>10-60</v>
      </c>
      <c r="AE1301" t="str">
        <f>VLOOKUP(AD1301,'Main_Sub Desc'!C:D,2,)</f>
        <v>LPC from invoicing</v>
      </c>
      <c r="AF1301" t="str">
        <f>VLOOKUP(VALUE(H1301),'Main_Sub Desc'!F:G,2,)</f>
        <v>Wtr Rev Late Payment</v>
      </c>
      <c r="AG1301">
        <f>IFERROR(VLOOKUP(VALUE(I1301),'PC Mapping'!A:F,6,),"")</f>
        <v>10719</v>
      </c>
      <c r="AH1301" s="13" t="str">
        <f>VLOOKUP(AG1301,'PC Mapping'!L:M,2,)</f>
        <v>All Other Water</v>
      </c>
    </row>
    <row r="1302" spans="1:34" x14ac:dyDescent="0.2">
      <c r="A1302" t="s">
        <v>9054</v>
      </c>
      <c r="B1302" t="s">
        <v>9055</v>
      </c>
      <c r="C1302" t="s">
        <v>4519</v>
      </c>
      <c r="D1302" t="s">
        <v>4520</v>
      </c>
      <c r="E1302" s="3">
        <v>45814</v>
      </c>
      <c r="F1302" t="s">
        <v>44</v>
      </c>
      <c r="G1302" t="s">
        <v>3742</v>
      </c>
      <c r="H1302" t="s">
        <v>3722</v>
      </c>
      <c r="I1302" t="s">
        <v>3752</v>
      </c>
      <c r="J1302" t="s">
        <v>4522</v>
      </c>
      <c r="K1302" s="2">
        <v>-7.88</v>
      </c>
      <c r="L1302" t="s">
        <v>44</v>
      </c>
      <c r="M1302" s="2">
        <v>-7.88</v>
      </c>
      <c r="N1302" t="s">
        <v>4523</v>
      </c>
      <c r="O1302" t="s">
        <v>4524</v>
      </c>
      <c r="P1302" t="s">
        <v>9056</v>
      </c>
      <c r="Q1302" t="s">
        <v>9057</v>
      </c>
      <c r="R1302" t="s">
        <v>44</v>
      </c>
      <c r="S1302" t="s">
        <v>4527</v>
      </c>
      <c r="T1302" s="3">
        <v>45814</v>
      </c>
      <c r="U1302" s="3">
        <v>45817</v>
      </c>
      <c r="V1302" s="2">
        <v>0</v>
      </c>
      <c r="W1302" t="s">
        <v>44</v>
      </c>
      <c r="X1302" t="s">
        <v>44</v>
      </c>
      <c r="Y1302" t="s">
        <v>9058</v>
      </c>
      <c r="Z1302" t="s">
        <v>9059</v>
      </c>
      <c r="AA1302" t="s">
        <v>4529</v>
      </c>
      <c r="AB1302" t="s">
        <v>4530</v>
      </c>
      <c r="AC1302" t="s">
        <v>89</v>
      </c>
      <c r="AD1302" t="str">
        <f t="shared" si="20"/>
        <v>10-60</v>
      </c>
      <c r="AE1302" t="str">
        <f>VLOOKUP(AD1302,'Main_Sub Desc'!C:D,2,)</f>
        <v>LPC from invoicing</v>
      </c>
      <c r="AF1302" t="str">
        <f>VLOOKUP(VALUE(H1302),'Main_Sub Desc'!F:G,2,)</f>
        <v>Wtr Rev Late Payment</v>
      </c>
      <c r="AG1302">
        <f>IFERROR(VLOOKUP(VALUE(I1302),'PC Mapping'!A:F,6,),"")</f>
        <v>10719</v>
      </c>
      <c r="AH1302" s="13" t="str">
        <f>VLOOKUP(AG1302,'PC Mapping'!L:M,2,)</f>
        <v>All Other Water</v>
      </c>
    </row>
    <row r="1303" spans="1:34" x14ac:dyDescent="0.2">
      <c r="A1303" t="s">
        <v>9060</v>
      </c>
      <c r="B1303" t="s">
        <v>9061</v>
      </c>
      <c r="C1303" t="s">
        <v>4519</v>
      </c>
      <c r="D1303" t="s">
        <v>4520</v>
      </c>
      <c r="E1303" s="3">
        <v>45817</v>
      </c>
      <c r="F1303" t="s">
        <v>44</v>
      </c>
      <c r="G1303" t="s">
        <v>3742</v>
      </c>
      <c r="H1303" t="s">
        <v>3722</v>
      </c>
      <c r="I1303" t="s">
        <v>3752</v>
      </c>
      <c r="J1303" t="s">
        <v>4522</v>
      </c>
      <c r="K1303" s="2">
        <v>-5</v>
      </c>
      <c r="L1303" t="s">
        <v>44</v>
      </c>
      <c r="M1303" s="2">
        <v>-5</v>
      </c>
      <c r="N1303" t="s">
        <v>4523</v>
      </c>
      <c r="O1303" t="s">
        <v>4524</v>
      </c>
      <c r="P1303" t="s">
        <v>9062</v>
      </c>
      <c r="Q1303" t="s">
        <v>9063</v>
      </c>
      <c r="R1303" t="s">
        <v>44</v>
      </c>
      <c r="S1303" t="s">
        <v>4527</v>
      </c>
      <c r="T1303" s="3">
        <v>45817</v>
      </c>
      <c r="U1303" s="3">
        <v>45818</v>
      </c>
      <c r="V1303" s="2">
        <v>0</v>
      </c>
      <c r="W1303" t="s">
        <v>44</v>
      </c>
      <c r="X1303" t="s">
        <v>44</v>
      </c>
      <c r="Y1303" t="s">
        <v>9064</v>
      </c>
      <c r="Z1303" t="s">
        <v>9065</v>
      </c>
      <c r="AA1303" t="s">
        <v>4529</v>
      </c>
      <c r="AB1303" t="s">
        <v>4530</v>
      </c>
      <c r="AC1303" t="s">
        <v>89</v>
      </c>
      <c r="AD1303" t="str">
        <f t="shared" si="20"/>
        <v>10-60</v>
      </c>
      <c r="AE1303" t="str">
        <f>VLOOKUP(AD1303,'Main_Sub Desc'!C:D,2,)</f>
        <v>LPC from invoicing</v>
      </c>
      <c r="AF1303" t="str">
        <f>VLOOKUP(VALUE(H1303),'Main_Sub Desc'!F:G,2,)</f>
        <v>Wtr Rev Late Payment</v>
      </c>
      <c r="AG1303">
        <f>IFERROR(VLOOKUP(VALUE(I1303),'PC Mapping'!A:F,6,),"")</f>
        <v>10719</v>
      </c>
      <c r="AH1303" s="13" t="str">
        <f>VLOOKUP(AG1303,'PC Mapping'!L:M,2,)</f>
        <v>All Other Water</v>
      </c>
    </row>
    <row r="1304" spans="1:34" x14ac:dyDescent="0.2">
      <c r="A1304" t="s">
        <v>9066</v>
      </c>
      <c r="B1304" t="s">
        <v>9067</v>
      </c>
      <c r="C1304" t="s">
        <v>4519</v>
      </c>
      <c r="D1304" t="s">
        <v>4520</v>
      </c>
      <c r="E1304" s="3">
        <v>45818</v>
      </c>
      <c r="F1304" t="s">
        <v>44</v>
      </c>
      <c r="G1304" t="s">
        <v>3742</v>
      </c>
      <c r="H1304" t="s">
        <v>3722</v>
      </c>
      <c r="I1304" t="s">
        <v>3752</v>
      </c>
      <c r="J1304" t="s">
        <v>4522</v>
      </c>
      <c r="K1304" s="2">
        <v>-5</v>
      </c>
      <c r="L1304" t="s">
        <v>44</v>
      </c>
      <c r="M1304" s="2">
        <v>-5</v>
      </c>
      <c r="N1304" t="s">
        <v>4523</v>
      </c>
      <c r="O1304" t="s">
        <v>4524</v>
      </c>
      <c r="P1304" t="s">
        <v>9068</v>
      </c>
      <c r="Q1304" t="s">
        <v>9069</v>
      </c>
      <c r="R1304" t="s">
        <v>44</v>
      </c>
      <c r="S1304" t="s">
        <v>4527</v>
      </c>
      <c r="T1304" s="3">
        <v>45818</v>
      </c>
      <c r="U1304" s="3">
        <v>45819</v>
      </c>
      <c r="V1304" s="2">
        <v>0</v>
      </c>
      <c r="W1304" t="s">
        <v>44</v>
      </c>
      <c r="X1304" t="s">
        <v>44</v>
      </c>
      <c r="Y1304" t="s">
        <v>9070</v>
      </c>
      <c r="Z1304" t="s">
        <v>3251</v>
      </c>
      <c r="AA1304" t="s">
        <v>4529</v>
      </c>
      <c r="AB1304" t="s">
        <v>4530</v>
      </c>
      <c r="AC1304" t="s">
        <v>89</v>
      </c>
      <c r="AD1304" t="str">
        <f t="shared" si="20"/>
        <v>10-60</v>
      </c>
      <c r="AE1304" t="str">
        <f>VLOOKUP(AD1304,'Main_Sub Desc'!C:D,2,)</f>
        <v>LPC from invoicing</v>
      </c>
      <c r="AF1304" t="str">
        <f>VLOOKUP(VALUE(H1304),'Main_Sub Desc'!F:G,2,)</f>
        <v>Wtr Rev Late Payment</v>
      </c>
      <c r="AG1304">
        <f>IFERROR(VLOOKUP(VALUE(I1304),'PC Mapping'!A:F,6,),"")</f>
        <v>10719</v>
      </c>
      <c r="AH1304" s="13" t="str">
        <f>VLOOKUP(AG1304,'PC Mapping'!L:M,2,)</f>
        <v>All Other Water</v>
      </c>
    </row>
    <row r="1305" spans="1:34" x14ac:dyDescent="0.2">
      <c r="A1305" t="s">
        <v>9071</v>
      </c>
      <c r="B1305" t="s">
        <v>9072</v>
      </c>
      <c r="C1305" t="s">
        <v>4519</v>
      </c>
      <c r="D1305" t="s">
        <v>4520</v>
      </c>
      <c r="E1305" s="3">
        <v>45818</v>
      </c>
      <c r="F1305" t="s">
        <v>44</v>
      </c>
      <c r="G1305" t="s">
        <v>3742</v>
      </c>
      <c r="H1305" t="s">
        <v>3722</v>
      </c>
      <c r="I1305" t="s">
        <v>3752</v>
      </c>
      <c r="J1305" t="s">
        <v>4522</v>
      </c>
      <c r="K1305" s="2">
        <v>-5</v>
      </c>
      <c r="L1305" t="s">
        <v>44</v>
      </c>
      <c r="M1305" s="2">
        <v>-5</v>
      </c>
      <c r="N1305" t="s">
        <v>4523</v>
      </c>
      <c r="O1305" t="s">
        <v>4524</v>
      </c>
      <c r="P1305" t="s">
        <v>8479</v>
      </c>
      <c r="Q1305" t="s">
        <v>9073</v>
      </c>
      <c r="R1305" t="s">
        <v>44</v>
      </c>
      <c r="S1305" t="s">
        <v>4527</v>
      </c>
      <c r="T1305" s="3">
        <v>45818</v>
      </c>
      <c r="U1305" s="3">
        <v>45819</v>
      </c>
      <c r="V1305" s="2">
        <v>0</v>
      </c>
      <c r="W1305" t="s">
        <v>44</v>
      </c>
      <c r="X1305" t="s">
        <v>44</v>
      </c>
      <c r="Y1305" t="s">
        <v>8481</v>
      </c>
      <c r="Z1305" t="s">
        <v>8482</v>
      </c>
      <c r="AA1305" t="s">
        <v>4529</v>
      </c>
      <c r="AB1305" t="s">
        <v>4530</v>
      </c>
      <c r="AC1305" t="s">
        <v>89</v>
      </c>
      <c r="AD1305" t="str">
        <f t="shared" si="20"/>
        <v>10-60</v>
      </c>
      <c r="AE1305" t="str">
        <f>VLOOKUP(AD1305,'Main_Sub Desc'!C:D,2,)</f>
        <v>LPC from invoicing</v>
      </c>
      <c r="AF1305" t="str">
        <f>VLOOKUP(VALUE(H1305),'Main_Sub Desc'!F:G,2,)</f>
        <v>Wtr Rev Late Payment</v>
      </c>
      <c r="AG1305">
        <f>IFERROR(VLOOKUP(VALUE(I1305),'PC Mapping'!A:F,6,),"")</f>
        <v>10719</v>
      </c>
      <c r="AH1305" s="13" t="str">
        <f>VLOOKUP(AG1305,'PC Mapping'!L:M,2,)</f>
        <v>All Other Water</v>
      </c>
    </row>
    <row r="1306" spans="1:34" x14ac:dyDescent="0.2">
      <c r="A1306" t="s">
        <v>9074</v>
      </c>
      <c r="B1306" t="s">
        <v>9072</v>
      </c>
      <c r="C1306" t="s">
        <v>4519</v>
      </c>
      <c r="D1306" t="s">
        <v>4520</v>
      </c>
      <c r="E1306" s="3">
        <v>45818</v>
      </c>
      <c r="F1306" t="s">
        <v>44</v>
      </c>
      <c r="G1306" t="s">
        <v>3742</v>
      </c>
      <c r="H1306" t="s">
        <v>3722</v>
      </c>
      <c r="I1306" t="s">
        <v>4538</v>
      </c>
      <c r="J1306" t="s">
        <v>4522</v>
      </c>
      <c r="K1306" s="2">
        <v>-5.25</v>
      </c>
      <c r="L1306" t="s">
        <v>44</v>
      </c>
      <c r="M1306" s="2">
        <v>-5.25</v>
      </c>
      <c r="N1306" t="s">
        <v>4523</v>
      </c>
      <c r="O1306" t="s">
        <v>4524</v>
      </c>
      <c r="P1306" t="s">
        <v>9075</v>
      </c>
      <c r="Q1306" t="s">
        <v>9076</v>
      </c>
      <c r="R1306" t="s">
        <v>44</v>
      </c>
      <c r="S1306" t="s">
        <v>4527</v>
      </c>
      <c r="T1306" s="3">
        <v>45818</v>
      </c>
      <c r="U1306" s="3">
        <v>45819</v>
      </c>
      <c r="V1306" s="2">
        <v>0</v>
      </c>
      <c r="W1306" t="s">
        <v>44</v>
      </c>
      <c r="X1306" t="s">
        <v>44</v>
      </c>
      <c r="Y1306" t="s">
        <v>9077</v>
      </c>
      <c r="Z1306" t="s">
        <v>390</v>
      </c>
      <c r="AA1306" t="s">
        <v>4529</v>
      </c>
      <c r="AB1306" t="s">
        <v>4530</v>
      </c>
      <c r="AC1306" t="s">
        <v>89</v>
      </c>
      <c r="AD1306" t="str">
        <f t="shared" si="20"/>
        <v>10-60</v>
      </c>
      <c r="AE1306" t="str">
        <f>VLOOKUP(AD1306,'Main_Sub Desc'!C:D,2,)</f>
        <v>LPC from invoicing</v>
      </c>
      <c r="AF1306" t="str">
        <f>VLOOKUP(VALUE(H1306),'Main_Sub Desc'!F:G,2,)</f>
        <v>Wtr Rev Late Payment</v>
      </c>
      <c r="AG1306">
        <f>IFERROR(VLOOKUP(VALUE(I1306),'PC Mapping'!A:F,6,),"")</f>
        <v>10469</v>
      </c>
      <c r="AH1306" s="13" t="str">
        <f>VLOOKUP(AG1306,'PC Mapping'!L:M,2,)</f>
        <v>Bolivar Water</v>
      </c>
    </row>
    <row r="1307" spans="1:34" x14ac:dyDescent="0.2">
      <c r="A1307" t="s">
        <v>9074</v>
      </c>
      <c r="B1307" t="s">
        <v>9072</v>
      </c>
      <c r="C1307" t="s">
        <v>4519</v>
      </c>
      <c r="D1307" t="s">
        <v>4520</v>
      </c>
      <c r="E1307" s="3">
        <v>45818</v>
      </c>
      <c r="F1307" t="s">
        <v>44</v>
      </c>
      <c r="G1307" t="s">
        <v>3742</v>
      </c>
      <c r="H1307" t="s">
        <v>3716</v>
      </c>
      <c r="I1307" t="s">
        <v>4534</v>
      </c>
      <c r="J1307" t="s">
        <v>4522</v>
      </c>
      <c r="K1307" s="2">
        <v>-6.97</v>
      </c>
      <c r="L1307" t="s">
        <v>44</v>
      </c>
      <c r="M1307" s="2">
        <v>-6.97</v>
      </c>
      <c r="N1307" t="s">
        <v>4523</v>
      </c>
      <c r="O1307" t="s">
        <v>4524</v>
      </c>
      <c r="P1307" t="s">
        <v>9075</v>
      </c>
      <c r="Q1307" t="s">
        <v>9078</v>
      </c>
      <c r="R1307" t="s">
        <v>44</v>
      </c>
      <c r="S1307" t="s">
        <v>4527</v>
      </c>
      <c r="T1307" s="3">
        <v>45818</v>
      </c>
      <c r="U1307" s="3">
        <v>45819</v>
      </c>
      <c r="V1307" s="2">
        <v>0</v>
      </c>
      <c r="W1307" t="s">
        <v>44</v>
      </c>
      <c r="X1307" t="s">
        <v>44</v>
      </c>
      <c r="Y1307" t="s">
        <v>9079</v>
      </c>
      <c r="Z1307" t="s">
        <v>390</v>
      </c>
      <c r="AA1307" t="s">
        <v>4529</v>
      </c>
      <c r="AB1307" t="s">
        <v>4530</v>
      </c>
      <c r="AC1307" t="s">
        <v>89</v>
      </c>
      <c r="AD1307" t="str">
        <f t="shared" si="20"/>
        <v>10-60</v>
      </c>
      <c r="AE1307" t="str">
        <f>VLOOKUP(AD1307,'Main_Sub Desc'!C:D,2,)</f>
        <v>LPC from invoicing</v>
      </c>
      <c r="AF1307" t="str">
        <f>VLOOKUP(VALUE(H1307),'Main_Sub Desc'!F:G,2,)</f>
        <v>Wst Rev Late Payment</v>
      </c>
      <c r="AG1307">
        <f>IFERROR(VLOOKUP(VALUE(I1307),'PC Mapping'!A:F,6,),"")</f>
        <v>10514</v>
      </c>
      <c r="AH1307" s="13" t="str">
        <f>VLOOKUP(AG1307,'PC Mapping'!L:M,2,)</f>
        <v>Bolivar Sewer</v>
      </c>
    </row>
    <row r="1308" spans="1:34" x14ac:dyDescent="0.2">
      <c r="A1308" t="s">
        <v>9080</v>
      </c>
      <c r="B1308" t="s">
        <v>9067</v>
      </c>
      <c r="C1308" t="s">
        <v>4519</v>
      </c>
      <c r="D1308" t="s">
        <v>4520</v>
      </c>
      <c r="E1308" s="3">
        <v>45818</v>
      </c>
      <c r="F1308" t="s">
        <v>44</v>
      </c>
      <c r="G1308" t="s">
        <v>3742</v>
      </c>
      <c r="H1308" t="s">
        <v>3716</v>
      </c>
      <c r="I1308" t="s">
        <v>4534</v>
      </c>
      <c r="J1308" t="s">
        <v>4522</v>
      </c>
      <c r="K1308" s="2">
        <v>-5</v>
      </c>
      <c r="L1308" t="s">
        <v>44</v>
      </c>
      <c r="M1308" s="2">
        <v>-5</v>
      </c>
      <c r="N1308" t="s">
        <v>4523</v>
      </c>
      <c r="O1308" t="s">
        <v>4524</v>
      </c>
      <c r="P1308" t="s">
        <v>9081</v>
      </c>
      <c r="Q1308" t="s">
        <v>9082</v>
      </c>
      <c r="R1308" t="s">
        <v>44</v>
      </c>
      <c r="S1308" t="s">
        <v>4527</v>
      </c>
      <c r="T1308" s="3">
        <v>45818</v>
      </c>
      <c r="U1308" s="3">
        <v>45819</v>
      </c>
      <c r="V1308" s="2">
        <v>0</v>
      </c>
      <c r="W1308" t="s">
        <v>44</v>
      </c>
      <c r="X1308" t="s">
        <v>44</v>
      </c>
      <c r="Y1308" t="s">
        <v>9083</v>
      </c>
      <c r="Z1308" t="s">
        <v>1309</v>
      </c>
      <c r="AA1308" t="s">
        <v>4529</v>
      </c>
      <c r="AB1308" t="s">
        <v>4530</v>
      </c>
      <c r="AC1308" t="s">
        <v>89</v>
      </c>
      <c r="AD1308" t="str">
        <f t="shared" si="20"/>
        <v>10-60</v>
      </c>
      <c r="AE1308" t="str">
        <f>VLOOKUP(AD1308,'Main_Sub Desc'!C:D,2,)</f>
        <v>LPC from invoicing</v>
      </c>
      <c r="AF1308" t="str">
        <f>VLOOKUP(VALUE(H1308),'Main_Sub Desc'!F:G,2,)</f>
        <v>Wst Rev Late Payment</v>
      </c>
      <c r="AG1308">
        <f>IFERROR(VLOOKUP(VALUE(I1308),'PC Mapping'!A:F,6,),"")</f>
        <v>10514</v>
      </c>
      <c r="AH1308" s="13" t="str">
        <f>VLOOKUP(AG1308,'PC Mapping'!L:M,2,)</f>
        <v>Bolivar Sewer</v>
      </c>
    </row>
    <row r="1309" spans="1:34" x14ac:dyDescent="0.2">
      <c r="A1309" t="s">
        <v>9084</v>
      </c>
      <c r="B1309" t="s">
        <v>9067</v>
      </c>
      <c r="C1309" t="s">
        <v>4519</v>
      </c>
      <c r="D1309" t="s">
        <v>4520</v>
      </c>
      <c r="E1309" s="3">
        <v>45818</v>
      </c>
      <c r="F1309" t="s">
        <v>44</v>
      </c>
      <c r="G1309" t="s">
        <v>3742</v>
      </c>
      <c r="H1309" t="s">
        <v>3722</v>
      </c>
      <c r="I1309" t="s">
        <v>3752</v>
      </c>
      <c r="J1309" t="s">
        <v>4522</v>
      </c>
      <c r="K1309" s="2">
        <v>-5</v>
      </c>
      <c r="L1309" t="s">
        <v>44</v>
      </c>
      <c r="M1309" s="2">
        <v>-5</v>
      </c>
      <c r="N1309" t="s">
        <v>4523</v>
      </c>
      <c r="O1309" t="s">
        <v>4524</v>
      </c>
      <c r="P1309" t="s">
        <v>9085</v>
      </c>
      <c r="Q1309" t="s">
        <v>9086</v>
      </c>
      <c r="R1309" t="s">
        <v>44</v>
      </c>
      <c r="S1309" t="s">
        <v>4527</v>
      </c>
      <c r="T1309" s="3">
        <v>45818</v>
      </c>
      <c r="U1309" s="3">
        <v>45819</v>
      </c>
      <c r="V1309" s="2">
        <v>0</v>
      </c>
      <c r="W1309" t="s">
        <v>44</v>
      </c>
      <c r="X1309" t="s">
        <v>44</v>
      </c>
      <c r="Y1309" t="s">
        <v>9087</v>
      </c>
      <c r="Z1309" t="s">
        <v>2759</v>
      </c>
      <c r="AA1309" t="s">
        <v>4529</v>
      </c>
      <c r="AB1309" t="s">
        <v>4530</v>
      </c>
      <c r="AC1309" t="s">
        <v>89</v>
      </c>
      <c r="AD1309" t="str">
        <f t="shared" si="20"/>
        <v>10-60</v>
      </c>
      <c r="AE1309" t="str">
        <f>VLOOKUP(AD1309,'Main_Sub Desc'!C:D,2,)</f>
        <v>LPC from invoicing</v>
      </c>
      <c r="AF1309" t="str">
        <f>VLOOKUP(VALUE(H1309),'Main_Sub Desc'!F:G,2,)</f>
        <v>Wtr Rev Late Payment</v>
      </c>
      <c r="AG1309">
        <f>IFERROR(VLOOKUP(VALUE(I1309),'PC Mapping'!A:F,6,),"")</f>
        <v>10719</v>
      </c>
      <c r="AH1309" s="13" t="str">
        <f>VLOOKUP(AG1309,'PC Mapping'!L:M,2,)</f>
        <v>All Other Water</v>
      </c>
    </row>
    <row r="1310" spans="1:34" x14ac:dyDescent="0.2">
      <c r="A1310" t="s">
        <v>9088</v>
      </c>
      <c r="B1310" t="s">
        <v>9072</v>
      </c>
      <c r="C1310" t="s">
        <v>4519</v>
      </c>
      <c r="D1310" t="s">
        <v>4520</v>
      </c>
      <c r="E1310" s="3">
        <v>45818</v>
      </c>
      <c r="F1310" t="s">
        <v>44</v>
      </c>
      <c r="G1310" t="s">
        <v>3742</v>
      </c>
      <c r="H1310" t="s">
        <v>3722</v>
      </c>
      <c r="I1310" t="s">
        <v>4538</v>
      </c>
      <c r="J1310" t="s">
        <v>4522</v>
      </c>
      <c r="K1310" s="2">
        <v>-6.39</v>
      </c>
      <c r="L1310" t="s">
        <v>44</v>
      </c>
      <c r="M1310" s="2">
        <v>-6.39</v>
      </c>
      <c r="N1310" t="s">
        <v>4523</v>
      </c>
      <c r="O1310" t="s">
        <v>4524</v>
      </c>
      <c r="P1310" t="s">
        <v>6760</v>
      </c>
      <c r="Q1310" t="s">
        <v>9089</v>
      </c>
      <c r="R1310" t="s">
        <v>44</v>
      </c>
      <c r="S1310" t="s">
        <v>4527</v>
      </c>
      <c r="T1310" s="3">
        <v>45818</v>
      </c>
      <c r="U1310" s="3">
        <v>45819</v>
      </c>
      <c r="V1310" s="2">
        <v>0</v>
      </c>
      <c r="W1310" t="s">
        <v>44</v>
      </c>
      <c r="X1310" t="s">
        <v>44</v>
      </c>
      <c r="Y1310" t="s">
        <v>9090</v>
      </c>
      <c r="Z1310" t="s">
        <v>310</v>
      </c>
      <c r="AA1310" t="s">
        <v>4529</v>
      </c>
      <c r="AB1310" t="s">
        <v>4530</v>
      </c>
      <c r="AC1310" t="s">
        <v>89</v>
      </c>
      <c r="AD1310" t="str">
        <f t="shared" si="20"/>
        <v>10-60</v>
      </c>
      <c r="AE1310" t="str">
        <f>VLOOKUP(AD1310,'Main_Sub Desc'!C:D,2,)</f>
        <v>LPC from invoicing</v>
      </c>
      <c r="AF1310" t="str">
        <f>VLOOKUP(VALUE(H1310),'Main_Sub Desc'!F:G,2,)</f>
        <v>Wtr Rev Late Payment</v>
      </c>
      <c r="AG1310">
        <f>IFERROR(VLOOKUP(VALUE(I1310),'PC Mapping'!A:F,6,),"")</f>
        <v>10469</v>
      </c>
      <c r="AH1310" s="13" t="str">
        <f>VLOOKUP(AG1310,'PC Mapping'!L:M,2,)</f>
        <v>Bolivar Water</v>
      </c>
    </row>
    <row r="1311" spans="1:34" x14ac:dyDescent="0.2">
      <c r="A1311" t="s">
        <v>9088</v>
      </c>
      <c r="B1311" t="s">
        <v>9072</v>
      </c>
      <c r="C1311" t="s">
        <v>4519</v>
      </c>
      <c r="D1311" t="s">
        <v>4520</v>
      </c>
      <c r="E1311" s="3">
        <v>45818</v>
      </c>
      <c r="F1311" t="s">
        <v>44</v>
      </c>
      <c r="G1311" t="s">
        <v>3742</v>
      </c>
      <c r="H1311" t="s">
        <v>3716</v>
      </c>
      <c r="I1311" t="s">
        <v>4534</v>
      </c>
      <c r="J1311" t="s">
        <v>4522</v>
      </c>
      <c r="K1311" s="2">
        <v>-9.86</v>
      </c>
      <c r="L1311" t="s">
        <v>44</v>
      </c>
      <c r="M1311" s="2">
        <v>-9.86</v>
      </c>
      <c r="N1311" t="s">
        <v>4523</v>
      </c>
      <c r="O1311" t="s">
        <v>4524</v>
      </c>
      <c r="P1311" t="s">
        <v>6760</v>
      </c>
      <c r="Q1311" t="s">
        <v>9091</v>
      </c>
      <c r="R1311" t="s">
        <v>44</v>
      </c>
      <c r="S1311" t="s">
        <v>4527</v>
      </c>
      <c r="T1311" s="3">
        <v>45818</v>
      </c>
      <c r="U1311" s="3">
        <v>45819</v>
      </c>
      <c r="V1311" s="2">
        <v>0</v>
      </c>
      <c r="W1311" t="s">
        <v>44</v>
      </c>
      <c r="X1311" t="s">
        <v>44</v>
      </c>
      <c r="Y1311" t="s">
        <v>9092</v>
      </c>
      <c r="Z1311" t="s">
        <v>310</v>
      </c>
      <c r="AA1311" t="s">
        <v>4529</v>
      </c>
      <c r="AB1311" t="s">
        <v>4530</v>
      </c>
      <c r="AC1311" t="s">
        <v>89</v>
      </c>
      <c r="AD1311" t="str">
        <f t="shared" si="20"/>
        <v>10-60</v>
      </c>
      <c r="AE1311" t="str">
        <f>VLOOKUP(AD1311,'Main_Sub Desc'!C:D,2,)</f>
        <v>LPC from invoicing</v>
      </c>
      <c r="AF1311" t="str">
        <f>VLOOKUP(VALUE(H1311),'Main_Sub Desc'!F:G,2,)</f>
        <v>Wst Rev Late Payment</v>
      </c>
      <c r="AG1311">
        <f>IFERROR(VLOOKUP(VALUE(I1311),'PC Mapping'!A:F,6,),"")</f>
        <v>10514</v>
      </c>
      <c r="AH1311" s="13" t="str">
        <f>VLOOKUP(AG1311,'PC Mapping'!L:M,2,)</f>
        <v>Bolivar Sewer</v>
      </c>
    </row>
    <row r="1312" spans="1:34" x14ac:dyDescent="0.2">
      <c r="A1312" t="s">
        <v>9093</v>
      </c>
      <c r="B1312" t="s">
        <v>9094</v>
      </c>
      <c r="C1312" t="s">
        <v>4519</v>
      </c>
      <c r="D1312" t="s">
        <v>4520</v>
      </c>
      <c r="E1312" s="3">
        <v>45818</v>
      </c>
      <c r="F1312" t="s">
        <v>44</v>
      </c>
      <c r="G1312" t="s">
        <v>3742</v>
      </c>
      <c r="H1312" t="s">
        <v>3722</v>
      </c>
      <c r="I1312" t="s">
        <v>4538</v>
      </c>
      <c r="J1312" t="s">
        <v>4522</v>
      </c>
      <c r="K1312" s="2">
        <v>-5</v>
      </c>
      <c r="L1312" t="s">
        <v>44</v>
      </c>
      <c r="M1312" s="2">
        <v>-5</v>
      </c>
      <c r="N1312" t="s">
        <v>4523</v>
      </c>
      <c r="O1312" t="s">
        <v>4524</v>
      </c>
      <c r="P1312" t="s">
        <v>9095</v>
      </c>
      <c r="Q1312" t="s">
        <v>9096</v>
      </c>
      <c r="R1312" t="s">
        <v>44</v>
      </c>
      <c r="S1312" t="s">
        <v>4527</v>
      </c>
      <c r="T1312" s="3">
        <v>45818</v>
      </c>
      <c r="U1312" s="3">
        <v>45819</v>
      </c>
      <c r="V1312" s="2">
        <v>0</v>
      </c>
      <c r="W1312" t="s">
        <v>44</v>
      </c>
      <c r="X1312" t="s">
        <v>44</v>
      </c>
      <c r="Y1312" t="s">
        <v>9097</v>
      </c>
      <c r="Z1312" t="s">
        <v>9098</v>
      </c>
      <c r="AA1312" t="s">
        <v>4529</v>
      </c>
      <c r="AB1312" t="s">
        <v>4530</v>
      </c>
      <c r="AC1312" t="s">
        <v>89</v>
      </c>
      <c r="AD1312" t="str">
        <f t="shared" si="20"/>
        <v>10-60</v>
      </c>
      <c r="AE1312" t="str">
        <f>VLOOKUP(AD1312,'Main_Sub Desc'!C:D,2,)</f>
        <v>LPC from invoicing</v>
      </c>
      <c r="AF1312" t="str">
        <f>VLOOKUP(VALUE(H1312),'Main_Sub Desc'!F:G,2,)</f>
        <v>Wtr Rev Late Payment</v>
      </c>
      <c r="AG1312">
        <f>IFERROR(VLOOKUP(VALUE(I1312),'PC Mapping'!A:F,6,),"")</f>
        <v>10469</v>
      </c>
      <c r="AH1312" s="13" t="str">
        <f>VLOOKUP(AG1312,'PC Mapping'!L:M,2,)</f>
        <v>Bolivar Water</v>
      </c>
    </row>
    <row r="1313" spans="1:34" x14ac:dyDescent="0.2">
      <c r="A1313" t="s">
        <v>9093</v>
      </c>
      <c r="B1313" t="s">
        <v>9094</v>
      </c>
      <c r="C1313" t="s">
        <v>4519</v>
      </c>
      <c r="D1313" t="s">
        <v>4520</v>
      </c>
      <c r="E1313" s="3">
        <v>45818</v>
      </c>
      <c r="F1313" t="s">
        <v>44</v>
      </c>
      <c r="G1313" t="s">
        <v>3742</v>
      </c>
      <c r="H1313" t="s">
        <v>3716</v>
      </c>
      <c r="I1313" t="s">
        <v>4534</v>
      </c>
      <c r="J1313" t="s">
        <v>4522</v>
      </c>
      <c r="K1313" s="2">
        <v>-5</v>
      </c>
      <c r="L1313" t="s">
        <v>44</v>
      </c>
      <c r="M1313" s="2">
        <v>-5</v>
      </c>
      <c r="N1313" t="s">
        <v>4523</v>
      </c>
      <c r="O1313" t="s">
        <v>4524</v>
      </c>
      <c r="P1313" t="s">
        <v>9095</v>
      </c>
      <c r="Q1313" t="s">
        <v>9099</v>
      </c>
      <c r="R1313" t="s">
        <v>44</v>
      </c>
      <c r="S1313" t="s">
        <v>4527</v>
      </c>
      <c r="T1313" s="3">
        <v>45818</v>
      </c>
      <c r="U1313" s="3">
        <v>45819</v>
      </c>
      <c r="V1313" s="2">
        <v>0</v>
      </c>
      <c r="W1313" t="s">
        <v>44</v>
      </c>
      <c r="X1313" t="s">
        <v>44</v>
      </c>
      <c r="Y1313" t="s">
        <v>9100</v>
      </c>
      <c r="Z1313" t="s">
        <v>9098</v>
      </c>
      <c r="AA1313" t="s">
        <v>4529</v>
      </c>
      <c r="AB1313" t="s">
        <v>4530</v>
      </c>
      <c r="AC1313" t="s">
        <v>89</v>
      </c>
      <c r="AD1313" t="str">
        <f t="shared" si="20"/>
        <v>10-60</v>
      </c>
      <c r="AE1313" t="str">
        <f>VLOOKUP(AD1313,'Main_Sub Desc'!C:D,2,)</f>
        <v>LPC from invoicing</v>
      </c>
      <c r="AF1313" t="str">
        <f>VLOOKUP(VALUE(H1313),'Main_Sub Desc'!F:G,2,)</f>
        <v>Wst Rev Late Payment</v>
      </c>
      <c r="AG1313">
        <f>IFERROR(VLOOKUP(VALUE(I1313),'PC Mapping'!A:F,6,),"")</f>
        <v>10514</v>
      </c>
      <c r="AH1313" s="13" t="str">
        <f>VLOOKUP(AG1313,'PC Mapping'!L:M,2,)</f>
        <v>Bolivar Sewer</v>
      </c>
    </row>
    <row r="1314" spans="1:34" x14ac:dyDescent="0.2">
      <c r="A1314" t="s">
        <v>9101</v>
      </c>
      <c r="B1314" t="s">
        <v>9067</v>
      </c>
      <c r="C1314" t="s">
        <v>4519</v>
      </c>
      <c r="D1314" t="s">
        <v>4520</v>
      </c>
      <c r="E1314" s="3">
        <v>45818</v>
      </c>
      <c r="F1314" t="s">
        <v>44</v>
      </c>
      <c r="G1314" t="s">
        <v>3742</v>
      </c>
      <c r="H1314" t="s">
        <v>3722</v>
      </c>
      <c r="I1314" t="s">
        <v>4538</v>
      </c>
      <c r="J1314" t="s">
        <v>4522</v>
      </c>
      <c r="K1314" s="2">
        <v>-5</v>
      </c>
      <c r="L1314" t="s">
        <v>44</v>
      </c>
      <c r="M1314" s="2">
        <v>-5</v>
      </c>
      <c r="N1314" t="s">
        <v>4523</v>
      </c>
      <c r="O1314" t="s">
        <v>4524</v>
      </c>
      <c r="P1314" t="s">
        <v>9102</v>
      </c>
      <c r="Q1314" t="s">
        <v>9103</v>
      </c>
      <c r="R1314" t="s">
        <v>44</v>
      </c>
      <c r="S1314" t="s">
        <v>4527</v>
      </c>
      <c r="T1314" s="3">
        <v>45818</v>
      </c>
      <c r="U1314" s="3">
        <v>45819</v>
      </c>
      <c r="V1314" s="2">
        <v>0</v>
      </c>
      <c r="W1314" t="s">
        <v>44</v>
      </c>
      <c r="X1314" t="s">
        <v>44</v>
      </c>
      <c r="Y1314" t="s">
        <v>9104</v>
      </c>
      <c r="Z1314" t="s">
        <v>1006</v>
      </c>
      <c r="AA1314" t="s">
        <v>4529</v>
      </c>
      <c r="AB1314" t="s">
        <v>4530</v>
      </c>
      <c r="AC1314" t="s">
        <v>89</v>
      </c>
      <c r="AD1314" t="str">
        <f t="shared" si="20"/>
        <v>10-60</v>
      </c>
      <c r="AE1314" t="str">
        <f>VLOOKUP(AD1314,'Main_Sub Desc'!C:D,2,)</f>
        <v>LPC from invoicing</v>
      </c>
      <c r="AF1314" t="str">
        <f>VLOOKUP(VALUE(H1314),'Main_Sub Desc'!F:G,2,)</f>
        <v>Wtr Rev Late Payment</v>
      </c>
      <c r="AG1314">
        <f>IFERROR(VLOOKUP(VALUE(I1314),'PC Mapping'!A:F,6,),"")</f>
        <v>10469</v>
      </c>
      <c r="AH1314" s="13" t="str">
        <f>VLOOKUP(AG1314,'PC Mapping'!L:M,2,)</f>
        <v>Bolivar Water</v>
      </c>
    </row>
    <row r="1315" spans="1:34" x14ac:dyDescent="0.2">
      <c r="A1315" t="s">
        <v>9101</v>
      </c>
      <c r="B1315" t="s">
        <v>9067</v>
      </c>
      <c r="C1315" t="s">
        <v>4519</v>
      </c>
      <c r="D1315" t="s">
        <v>4520</v>
      </c>
      <c r="E1315" s="3">
        <v>45818</v>
      </c>
      <c r="F1315" t="s">
        <v>44</v>
      </c>
      <c r="G1315" t="s">
        <v>3742</v>
      </c>
      <c r="H1315" t="s">
        <v>3716</v>
      </c>
      <c r="I1315" t="s">
        <v>4534</v>
      </c>
      <c r="J1315" t="s">
        <v>4522</v>
      </c>
      <c r="K1315" s="2">
        <v>-5.82</v>
      </c>
      <c r="L1315" t="s">
        <v>44</v>
      </c>
      <c r="M1315" s="2">
        <v>-5.82</v>
      </c>
      <c r="N1315" t="s">
        <v>4523</v>
      </c>
      <c r="O1315" t="s">
        <v>4524</v>
      </c>
      <c r="P1315" t="s">
        <v>9102</v>
      </c>
      <c r="Q1315" t="s">
        <v>9105</v>
      </c>
      <c r="R1315" t="s">
        <v>44</v>
      </c>
      <c r="S1315" t="s">
        <v>4527</v>
      </c>
      <c r="T1315" s="3">
        <v>45818</v>
      </c>
      <c r="U1315" s="3">
        <v>45819</v>
      </c>
      <c r="V1315" s="2">
        <v>0</v>
      </c>
      <c r="W1315" t="s">
        <v>44</v>
      </c>
      <c r="X1315" t="s">
        <v>44</v>
      </c>
      <c r="Y1315" t="s">
        <v>9106</v>
      </c>
      <c r="Z1315" t="s">
        <v>1006</v>
      </c>
      <c r="AA1315" t="s">
        <v>4529</v>
      </c>
      <c r="AB1315" t="s">
        <v>4530</v>
      </c>
      <c r="AC1315" t="s">
        <v>89</v>
      </c>
      <c r="AD1315" t="str">
        <f t="shared" si="20"/>
        <v>10-60</v>
      </c>
      <c r="AE1315" t="str">
        <f>VLOOKUP(AD1315,'Main_Sub Desc'!C:D,2,)</f>
        <v>LPC from invoicing</v>
      </c>
      <c r="AF1315" t="str">
        <f>VLOOKUP(VALUE(H1315),'Main_Sub Desc'!F:G,2,)</f>
        <v>Wst Rev Late Payment</v>
      </c>
      <c r="AG1315">
        <f>IFERROR(VLOOKUP(VALUE(I1315),'PC Mapping'!A:F,6,),"")</f>
        <v>10514</v>
      </c>
      <c r="AH1315" s="13" t="str">
        <f>VLOOKUP(AG1315,'PC Mapping'!L:M,2,)</f>
        <v>Bolivar Sewer</v>
      </c>
    </row>
    <row r="1316" spans="1:34" x14ac:dyDescent="0.2">
      <c r="A1316" t="s">
        <v>9107</v>
      </c>
      <c r="B1316" t="s">
        <v>9072</v>
      </c>
      <c r="C1316" t="s">
        <v>4519</v>
      </c>
      <c r="D1316" t="s">
        <v>4520</v>
      </c>
      <c r="E1316" s="3">
        <v>45818</v>
      </c>
      <c r="F1316" t="s">
        <v>44</v>
      </c>
      <c r="G1316" t="s">
        <v>3742</v>
      </c>
      <c r="H1316" t="s">
        <v>3716</v>
      </c>
      <c r="I1316" t="s">
        <v>4534</v>
      </c>
      <c r="J1316" t="s">
        <v>4522</v>
      </c>
      <c r="K1316" s="2">
        <v>-5</v>
      </c>
      <c r="L1316" t="s">
        <v>44</v>
      </c>
      <c r="M1316" s="2">
        <v>-5</v>
      </c>
      <c r="N1316" t="s">
        <v>4523</v>
      </c>
      <c r="O1316" t="s">
        <v>4524</v>
      </c>
      <c r="P1316" t="s">
        <v>9108</v>
      </c>
      <c r="Q1316" t="s">
        <v>9109</v>
      </c>
      <c r="R1316" t="s">
        <v>44</v>
      </c>
      <c r="S1316" t="s">
        <v>4527</v>
      </c>
      <c r="T1316" s="3">
        <v>45818</v>
      </c>
      <c r="U1316" s="3">
        <v>45819</v>
      </c>
      <c r="V1316" s="2">
        <v>0</v>
      </c>
      <c r="W1316" t="s">
        <v>44</v>
      </c>
      <c r="X1316" t="s">
        <v>44</v>
      </c>
      <c r="Y1316" t="s">
        <v>9110</v>
      </c>
      <c r="Z1316" t="s">
        <v>1089</v>
      </c>
      <c r="AA1316" t="s">
        <v>4529</v>
      </c>
      <c r="AB1316" t="s">
        <v>4530</v>
      </c>
      <c r="AC1316" t="s">
        <v>89</v>
      </c>
      <c r="AD1316" t="str">
        <f t="shared" si="20"/>
        <v>10-60</v>
      </c>
      <c r="AE1316" t="str">
        <f>VLOOKUP(AD1316,'Main_Sub Desc'!C:D,2,)</f>
        <v>LPC from invoicing</v>
      </c>
      <c r="AF1316" t="str">
        <f>VLOOKUP(VALUE(H1316),'Main_Sub Desc'!F:G,2,)</f>
        <v>Wst Rev Late Payment</v>
      </c>
      <c r="AG1316">
        <f>IFERROR(VLOOKUP(VALUE(I1316),'PC Mapping'!A:F,6,),"")</f>
        <v>10514</v>
      </c>
      <c r="AH1316" s="13" t="str">
        <f>VLOOKUP(AG1316,'PC Mapping'!L:M,2,)</f>
        <v>Bolivar Sewer</v>
      </c>
    </row>
    <row r="1317" spans="1:34" x14ac:dyDescent="0.2">
      <c r="A1317" t="s">
        <v>9107</v>
      </c>
      <c r="B1317" t="s">
        <v>9072</v>
      </c>
      <c r="C1317" t="s">
        <v>4519</v>
      </c>
      <c r="D1317" t="s">
        <v>4520</v>
      </c>
      <c r="E1317" s="3">
        <v>45818</v>
      </c>
      <c r="F1317" t="s">
        <v>44</v>
      </c>
      <c r="G1317" t="s">
        <v>3742</v>
      </c>
      <c r="H1317" t="s">
        <v>3722</v>
      </c>
      <c r="I1317" t="s">
        <v>4538</v>
      </c>
      <c r="J1317" t="s">
        <v>4522</v>
      </c>
      <c r="K1317" s="2">
        <v>-5</v>
      </c>
      <c r="L1317" t="s">
        <v>44</v>
      </c>
      <c r="M1317" s="2">
        <v>-5</v>
      </c>
      <c r="N1317" t="s">
        <v>4523</v>
      </c>
      <c r="O1317" t="s">
        <v>4524</v>
      </c>
      <c r="P1317" t="s">
        <v>9108</v>
      </c>
      <c r="Q1317" t="s">
        <v>9111</v>
      </c>
      <c r="R1317" t="s">
        <v>44</v>
      </c>
      <c r="S1317" t="s">
        <v>4527</v>
      </c>
      <c r="T1317" s="3">
        <v>45818</v>
      </c>
      <c r="U1317" s="3">
        <v>45819</v>
      </c>
      <c r="V1317" s="2">
        <v>0</v>
      </c>
      <c r="W1317" t="s">
        <v>44</v>
      </c>
      <c r="X1317" t="s">
        <v>44</v>
      </c>
      <c r="Y1317" t="s">
        <v>9112</v>
      </c>
      <c r="Z1317" t="s">
        <v>1089</v>
      </c>
      <c r="AA1317" t="s">
        <v>4529</v>
      </c>
      <c r="AB1317" t="s">
        <v>4530</v>
      </c>
      <c r="AC1317" t="s">
        <v>89</v>
      </c>
      <c r="AD1317" t="str">
        <f t="shared" si="20"/>
        <v>10-60</v>
      </c>
      <c r="AE1317" t="str">
        <f>VLOOKUP(AD1317,'Main_Sub Desc'!C:D,2,)</f>
        <v>LPC from invoicing</v>
      </c>
      <c r="AF1317" t="str">
        <f>VLOOKUP(VALUE(H1317),'Main_Sub Desc'!F:G,2,)</f>
        <v>Wtr Rev Late Payment</v>
      </c>
      <c r="AG1317">
        <f>IFERROR(VLOOKUP(VALUE(I1317),'PC Mapping'!A:F,6,),"")</f>
        <v>10469</v>
      </c>
      <c r="AH1317" s="13" t="str">
        <f>VLOOKUP(AG1317,'PC Mapping'!L:M,2,)</f>
        <v>Bolivar Water</v>
      </c>
    </row>
    <row r="1318" spans="1:34" x14ac:dyDescent="0.2">
      <c r="A1318" t="s">
        <v>9113</v>
      </c>
      <c r="B1318" t="s">
        <v>9094</v>
      </c>
      <c r="C1318" t="s">
        <v>4519</v>
      </c>
      <c r="D1318" t="s">
        <v>4520</v>
      </c>
      <c r="E1318" s="3">
        <v>45818</v>
      </c>
      <c r="F1318" t="s">
        <v>44</v>
      </c>
      <c r="G1318" t="s">
        <v>3742</v>
      </c>
      <c r="H1318" t="s">
        <v>3722</v>
      </c>
      <c r="I1318" t="s">
        <v>4538</v>
      </c>
      <c r="J1318" t="s">
        <v>4522</v>
      </c>
      <c r="K1318" s="2">
        <v>-5</v>
      </c>
      <c r="L1318" t="s">
        <v>44</v>
      </c>
      <c r="M1318" s="2">
        <v>-5</v>
      </c>
      <c r="N1318" t="s">
        <v>4523</v>
      </c>
      <c r="O1318" t="s">
        <v>4524</v>
      </c>
      <c r="P1318" t="s">
        <v>9114</v>
      </c>
      <c r="Q1318" t="s">
        <v>9115</v>
      </c>
      <c r="R1318" t="s">
        <v>44</v>
      </c>
      <c r="S1318" t="s">
        <v>4527</v>
      </c>
      <c r="T1318" s="3">
        <v>45818</v>
      </c>
      <c r="U1318" s="3">
        <v>45819</v>
      </c>
      <c r="V1318" s="2">
        <v>0</v>
      </c>
      <c r="W1318" t="s">
        <v>44</v>
      </c>
      <c r="X1318" t="s">
        <v>44</v>
      </c>
      <c r="Y1318" t="s">
        <v>9116</v>
      </c>
      <c r="Z1318" t="s">
        <v>662</v>
      </c>
      <c r="AA1318" t="s">
        <v>4529</v>
      </c>
      <c r="AB1318" t="s">
        <v>4530</v>
      </c>
      <c r="AC1318" t="s">
        <v>89</v>
      </c>
      <c r="AD1318" t="str">
        <f t="shared" si="20"/>
        <v>10-60</v>
      </c>
      <c r="AE1318" t="str">
        <f>VLOOKUP(AD1318,'Main_Sub Desc'!C:D,2,)</f>
        <v>LPC from invoicing</v>
      </c>
      <c r="AF1318" t="str">
        <f>VLOOKUP(VALUE(H1318),'Main_Sub Desc'!F:G,2,)</f>
        <v>Wtr Rev Late Payment</v>
      </c>
      <c r="AG1318">
        <f>IFERROR(VLOOKUP(VALUE(I1318),'PC Mapping'!A:F,6,),"")</f>
        <v>10469</v>
      </c>
      <c r="AH1318" s="13" t="str">
        <f>VLOOKUP(AG1318,'PC Mapping'!L:M,2,)</f>
        <v>Bolivar Water</v>
      </c>
    </row>
    <row r="1319" spans="1:34" x14ac:dyDescent="0.2">
      <c r="A1319" t="s">
        <v>9117</v>
      </c>
      <c r="B1319" t="s">
        <v>9072</v>
      </c>
      <c r="C1319" t="s">
        <v>4519</v>
      </c>
      <c r="D1319" t="s">
        <v>4520</v>
      </c>
      <c r="E1319" s="3">
        <v>45818</v>
      </c>
      <c r="F1319" t="s">
        <v>44</v>
      </c>
      <c r="G1319" t="s">
        <v>3742</v>
      </c>
      <c r="H1319" t="s">
        <v>3722</v>
      </c>
      <c r="I1319" t="s">
        <v>3752</v>
      </c>
      <c r="J1319" t="s">
        <v>4522</v>
      </c>
      <c r="K1319" s="2">
        <v>-5</v>
      </c>
      <c r="L1319" t="s">
        <v>44</v>
      </c>
      <c r="M1319" s="2">
        <v>-5</v>
      </c>
      <c r="N1319" t="s">
        <v>4523</v>
      </c>
      <c r="O1319" t="s">
        <v>4524</v>
      </c>
      <c r="P1319" t="s">
        <v>9118</v>
      </c>
      <c r="Q1319" t="s">
        <v>9119</v>
      </c>
      <c r="R1319" t="s">
        <v>44</v>
      </c>
      <c r="S1319" t="s">
        <v>4527</v>
      </c>
      <c r="T1319" s="3">
        <v>45818</v>
      </c>
      <c r="U1319" s="3">
        <v>45819</v>
      </c>
      <c r="V1319" s="2">
        <v>0</v>
      </c>
      <c r="W1319" t="s">
        <v>44</v>
      </c>
      <c r="X1319" t="s">
        <v>44</v>
      </c>
      <c r="Y1319" t="s">
        <v>9120</v>
      </c>
      <c r="Z1319" t="s">
        <v>2769</v>
      </c>
      <c r="AA1319" t="s">
        <v>4529</v>
      </c>
      <c r="AB1319" t="s">
        <v>4530</v>
      </c>
      <c r="AC1319" t="s">
        <v>89</v>
      </c>
      <c r="AD1319" t="str">
        <f t="shared" si="20"/>
        <v>10-60</v>
      </c>
      <c r="AE1319" t="str">
        <f>VLOOKUP(AD1319,'Main_Sub Desc'!C:D,2,)</f>
        <v>LPC from invoicing</v>
      </c>
      <c r="AF1319" t="str">
        <f>VLOOKUP(VALUE(H1319),'Main_Sub Desc'!F:G,2,)</f>
        <v>Wtr Rev Late Payment</v>
      </c>
      <c r="AG1319">
        <f>IFERROR(VLOOKUP(VALUE(I1319),'PC Mapping'!A:F,6,),"")</f>
        <v>10719</v>
      </c>
      <c r="AH1319" s="13" t="str">
        <f>VLOOKUP(AG1319,'PC Mapping'!L:M,2,)</f>
        <v>All Other Water</v>
      </c>
    </row>
    <row r="1320" spans="1:34" x14ac:dyDescent="0.2">
      <c r="A1320" t="s">
        <v>9121</v>
      </c>
      <c r="B1320" t="s">
        <v>9122</v>
      </c>
      <c r="C1320" t="s">
        <v>4519</v>
      </c>
      <c r="D1320" t="s">
        <v>4520</v>
      </c>
      <c r="E1320" s="3">
        <v>45819</v>
      </c>
      <c r="F1320" t="s">
        <v>44</v>
      </c>
      <c r="G1320" t="s">
        <v>3742</v>
      </c>
      <c r="H1320" t="s">
        <v>3716</v>
      </c>
      <c r="I1320" t="s">
        <v>4534</v>
      </c>
      <c r="J1320" t="s">
        <v>4522</v>
      </c>
      <c r="K1320" s="2">
        <v>-5</v>
      </c>
      <c r="L1320" t="s">
        <v>44</v>
      </c>
      <c r="M1320" s="2">
        <v>-5</v>
      </c>
      <c r="N1320" t="s">
        <v>4523</v>
      </c>
      <c r="O1320" t="s">
        <v>4524</v>
      </c>
      <c r="P1320" t="s">
        <v>9123</v>
      </c>
      <c r="Q1320" t="s">
        <v>9124</v>
      </c>
      <c r="R1320" t="s">
        <v>44</v>
      </c>
      <c r="S1320" t="s">
        <v>4527</v>
      </c>
      <c r="T1320" s="3">
        <v>45819</v>
      </c>
      <c r="U1320" s="3">
        <v>45820</v>
      </c>
      <c r="V1320" s="2">
        <v>0</v>
      </c>
      <c r="W1320" t="s">
        <v>44</v>
      </c>
      <c r="X1320" t="s">
        <v>44</v>
      </c>
      <c r="Y1320" t="s">
        <v>9125</v>
      </c>
      <c r="Z1320" t="s">
        <v>176</v>
      </c>
      <c r="AA1320" t="s">
        <v>4529</v>
      </c>
      <c r="AB1320" t="s">
        <v>4530</v>
      </c>
      <c r="AC1320" t="s">
        <v>99</v>
      </c>
      <c r="AD1320" t="str">
        <f t="shared" si="20"/>
        <v>10-60</v>
      </c>
      <c r="AE1320" t="str">
        <f>VLOOKUP(AD1320,'Main_Sub Desc'!C:D,2,)</f>
        <v>LPC from invoicing</v>
      </c>
      <c r="AF1320" t="str">
        <f>VLOOKUP(VALUE(H1320),'Main_Sub Desc'!F:G,2,)</f>
        <v>Wst Rev Late Payment</v>
      </c>
      <c r="AG1320">
        <f>IFERROR(VLOOKUP(VALUE(I1320),'PC Mapping'!A:F,6,),"")</f>
        <v>10514</v>
      </c>
      <c r="AH1320" s="13" t="str">
        <f>VLOOKUP(AG1320,'PC Mapping'!L:M,2,)</f>
        <v>Bolivar Sewer</v>
      </c>
    </row>
    <row r="1321" spans="1:34" x14ac:dyDescent="0.2">
      <c r="A1321" t="s">
        <v>9121</v>
      </c>
      <c r="B1321" t="s">
        <v>9122</v>
      </c>
      <c r="C1321" t="s">
        <v>4519</v>
      </c>
      <c r="D1321" t="s">
        <v>4520</v>
      </c>
      <c r="E1321" s="3">
        <v>45819</v>
      </c>
      <c r="F1321" t="s">
        <v>44</v>
      </c>
      <c r="G1321" t="s">
        <v>3742</v>
      </c>
      <c r="H1321" t="s">
        <v>3722</v>
      </c>
      <c r="I1321" t="s">
        <v>4538</v>
      </c>
      <c r="J1321" t="s">
        <v>4522</v>
      </c>
      <c r="K1321" s="2">
        <v>-5</v>
      </c>
      <c r="L1321" t="s">
        <v>44</v>
      </c>
      <c r="M1321" s="2">
        <v>-5</v>
      </c>
      <c r="N1321" t="s">
        <v>4523</v>
      </c>
      <c r="O1321" t="s">
        <v>4524</v>
      </c>
      <c r="P1321" t="s">
        <v>9123</v>
      </c>
      <c r="Q1321" t="s">
        <v>9126</v>
      </c>
      <c r="R1321" t="s">
        <v>44</v>
      </c>
      <c r="S1321" t="s">
        <v>4527</v>
      </c>
      <c r="T1321" s="3">
        <v>45819</v>
      </c>
      <c r="U1321" s="3">
        <v>45820</v>
      </c>
      <c r="V1321" s="2">
        <v>0</v>
      </c>
      <c r="W1321" t="s">
        <v>44</v>
      </c>
      <c r="X1321" t="s">
        <v>44</v>
      </c>
      <c r="Y1321" t="s">
        <v>9127</v>
      </c>
      <c r="Z1321" t="s">
        <v>176</v>
      </c>
      <c r="AA1321" t="s">
        <v>4529</v>
      </c>
      <c r="AB1321" t="s">
        <v>4530</v>
      </c>
      <c r="AC1321" t="s">
        <v>99</v>
      </c>
      <c r="AD1321" t="str">
        <f t="shared" si="20"/>
        <v>10-60</v>
      </c>
      <c r="AE1321" t="str">
        <f>VLOOKUP(AD1321,'Main_Sub Desc'!C:D,2,)</f>
        <v>LPC from invoicing</v>
      </c>
      <c r="AF1321" t="str">
        <f>VLOOKUP(VALUE(H1321),'Main_Sub Desc'!F:G,2,)</f>
        <v>Wtr Rev Late Payment</v>
      </c>
      <c r="AG1321">
        <f>IFERROR(VLOOKUP(VALUE(I1321),'PC Mapping'!A:F,6,),"")</f>
        <v>10469</v>
      </c>
      <c r="AH1321" s="13" t="str">
        <f>VLOOKUP(AG1321,'PC Mapping'!L:M,2,)</f>
        <v>Bolivar Water</v>
      </c>
    </row>
    <row r="1322" spans="1:34" x14ac:dyDescent="0.2">
      <c r="A1322" t="s">
        <v>9128</v>
      </c>
      <c r="B1322" t="s">
        <v>9122</v>
      </c>
      <c r="C1322" t="s">
        <v>4519</v>
      </c>
      <c r="D1322" t="s">
        <v>4520</v>
      </c>
      <c r="E1322" s="3">
        <v>45819</v>
      </c>
      <c r="F1322" t="s">
        <v>44</v>
      </c>
      <c r="G1322" t="s">
        <v>3742</v>
      </c>
      <c r="H1322" t="s">
        <v>3722</v>
      </c>
      <c r="I1322" t="s">
        <v>3752</v>
      </c>
      <c r="J1322" t="s">
        <v>4522</v>
      </c>
      <c r="K1322" s="2">
        <v>-5</v>
      </c>
      <c r="L1322" t="s">
        <v>44</v>
      </c>
      <c r="M1322" s="2">
        <v>-5</v>
      </c>
      <c r="N1322" t="s">
        <v>4523</v>
      </c>
      <c r="O1322" t="s">
        <v>4524</v>
      </c>
      <c r="P1322" t="s">
        <v>9129</v>
      </c>
      <c r="Q1322" t="s">
        <v>9130</v>
      </c>
      <c r="R1322" t="s">
        <v>44</v>
      </c>
      <c r="S1322" t="s">
        <v>4527</v>
      </c>
      <c r="T1322" s="3">
        <v>45819</v>
      </c>
      <c r="U1322" s="3">
        <v>45820</v>
      </c>
      <c r="V1322" s="2">
        <v>0</v>
      </c>
      <c r="W1322" t="s">
        <v>44</v>
      </c>
      <c r="X1322" t="s">
        <v>44</v>
      </c>
      <c r="Y1322" t="s">
        <v>9131</v>
      </c>
      <c r="Z1322" t="s">
        <v>2497</v>
      </c>
      <c r="AA1322" t="s">
        <v>4529</v>
      </c>
      <c r="AB1322" t="s">
        <v>4530</v>
      </c>
      <c r="AC1322" t="s">
        <v>89</v>
      </c>
      <c r="AD1322" t="str">
        <f t="shared" si="20"/>
        <v>10-60</v>
      </c>
      <c r="AE1322" t="str">
        <f>VLOOKUP(AD1322,'Main_Sub Desc'!C:D,2,)</f>
        <v>LPC from invoicing</v>
      </c>
      <c r="AF1322" t="str">
        <f>VLOOKUP(VALUE(H1322),'Main_Sub Desc'!F:G,2,)</f>
        <v>Wtr Rev Late Payment</v>
      </c>
      <c r="AG1322">
        <f>IFERROR(VLOOKUP(VALUE(I1322),'PC Mapping'!A:F,6,),"")</f>
        <v>10719</v>
      </c>
      <c r="AH1322" s="13" t="str">
        <f>VLOOKUP(AG1322,'PC Mapping'!L:M,2,)</f>
        <v>All Other Water</v>
      </c>
    </row>
    <row r="1323" spans="1:34" x14ac:dyDescent="0.2">
      <c r="A1323" t="s">
        <v>9132</v>
      </c>
      <c r="B1323" t="s">
        <v>9122</v>
      </c>
      <c r="C1323" t="s">
        <v>4519</v>
      </c>
      <c r="D1323" t="s">
        <v>4520</v>
      </c>
      <c r="E1323" s="3">
        <v>45819</v>
      </c>
      <c r="F1323" t="s">
        <v>44</v>
      </c>
      <c r="G1323" t="s">
        <v>3742</v>
      </c>
      <c r="H1323" t="s">
        <v>3722</v>
      </c>
      <c r="I1323" t="s">
        <v>4538</v>
      </c>
      <c r="J1323" t="s">
        <v>4522</v>
      </c>
      <c r="K1323" s="2">
        <v>-5</v>
      </c>
      <c r="L1323" t="s">
        <v>44</v>
      </c>
      <c r="M1323" s="2">
        <v>-5</v>
      </c>
      <c r="N1323" t="s">
        <v>4523</v>
      </c>
      <c r="O1323" t="s">
        <v>4524</v>
      </c>
      <c r="P1323" t="s">
        <v>8712</v>
      </c>
      <c r="Q1323" t="s">
        <v>9133</v>
      </c>
      <c r="R1323" t="s">
        <v>44</v>
      </c>
      <c r="S1323" t="s">
        <v>4527</v>
      </c>
      <c r="T1323" s="3">
        <v>45819</v>
      </c>
      <c r="U1323" s="3">
        <v>45820</v>
      </c>
      <c r="V1323" s="2">
        <v>0</v>
      </c>
      <c r="W1323" t="s">
        <v>44</v>
      </c>
      <c r="X1323" t="s">
        <v>44</v>
      </c>
      <c r="Y1323" t="s">
        <v>9134</v>
      </c>
      <c r="Z1323" t="s">
        <v>219</v>
      </c>
      <c r="AA1323" t="s">
        <v>4529</v>
      </c>
      <c r="AB1323" t="s">
        <v>4530</v>
      </c>
      <c r="AC1323" t="s">
        <v>89</v>
      </c>
      <c r="AD1323" t="str">
        <f t="shared" si="20"/>
        <v>10-60</v>
      </c>
      <c r="AE1323" t="str">
        <f>VLOOKUP(AD1323,'Main_Sub Desc'!C:D,2,)</f>
        <v>LPC from invoicing</v>
      </c>
      <c r="AF1323" t="str">
        <f>VLOOKUP(VALUE(H1323),'Main_Sub Desc'!F:G,2,)</f>
        <v>Wtr Rev Late Payment</v>
      </c>
      <c r="AG1323">
        <f>IFERROR(VLOOKUP(VALUE(I1323),'PC Mapping'!A:F,6,),"")</f>
        <v>10469</v>
      </c>
      <c r="AH1323" s="13" t="str">
        <f>VLOOKUP(AG1323,'PC Mapping'!L:M,2,)</f>
        <v>Bolivar Water</v>
      </c>
    </row>
    <row r="1324" spans="1:34" x14ac:dyDescent="0.2">
      <c r="A1324" t="s">
        <v>9132</v>
      </c>
      <c r="B1324" t="s">
        <v>9122</v>
      </c>
      <c r="C1324" t="s">
        <v>4519</v>
      </c>
      <c r="D1324" t="s">
        <v>4520</v>
      </c>
      <c r="E1324" s="3">
        <v>45819</v>
      </c>
      <c r="F1324" t="s">
        <v>44</v>
      </c>
      <c r="G1324" t="s">
        <v>3742</v>
      </c>
      <c r="H1324" t="s">
        <v>3716</v>
      </c>
      <c r="I1324" t="s">
        <v>4534</v>
      </c>
      <c r="J1324" t="s">
        <v>4522</v>
      </c>
      <c r="K1324" s="2">
        <v>-5</v>
      </c>
      <c r="L1324" t="s">
        <v>44</v>
      </c>
      <c r="M1324" s="2">
        <v>-5</v>
      </c>
      <c r="N1324" t="s">
        <v>4523</v>
      </c>
      <c r="O1324" t="s">
        <v>4524</v>
      </c>
      <c r="P1324" t="s">
        <v>8712</v>
      </c>
      <c r="Q1324" t="s">
        <v>9135</v>
      </c>
      <c r="R1324" t="s">
        <v>44</v>
      </c>
      <c r="S1324" t="s">
        <v>4527</v>
      </c>
      <c r="T1324" s="3">
        <v>45819</v>
      </c>
      <c r="U1324" s="3">
        <v>45820</v>
      </c>
      <c r="V1324" s="2">
        <v>0</v>
      </c>
      <c r="W1324" t="s">
        <v>44</v>
      </c>
      <c r="X1324" t="s">
        <v>44</v>
      </c>
      <c r="Y1324" t="s">
        <v>9136</v>
      </c>
      <c r="Z1324" t="s">
        <v>219</v>
      </c>
      <c r="AA1324" t="s">
        <v>4529</v>
      </c>
      <c r="AB1324" t="s">
        <v>4530</v>
      </c>
      <c r="AC1324" t="s">
        <v>89</v>
      </c>
      <c r="AD1324" t="str">
        <f t="shared" si="20"/>
        <v>10-60</v>
      </c>
      <c r="AE1324" t="str">
        <f>VLOOKUP(AD1324,'Main_Sub Desc'!C:D,2,)</f>
        <v>LPC from invoicing</v>
      </c>
      <c r="AF1324" t="str">
        <f>VLOOKUP(VALUE(H1324),'Main_Sub Desc'!F:G,2,)</f>
        <v>Wst Rev Late Payment</v>
      </c>
      <c r="AG1324">
        <f>IFERROR(VLOOKUP(VALUE(I1324),'PC Mapping'!A:F,6,),"")</f>
        <v>10514</v>
      </c>
      <c r="AH1324" s="13" t="str">
        <f>VLOOKUP(AG1324,'PC Mapping'!L:M,2,)</f>
        <v>Bolivar Sewer</v>
      </c>
    </row>
    <row r="1325" spans="1:34" x14ac:dyDescent="0.2">
      <c r="A1325" t="s">
        <v>9137</v>
      </c>
      <c r="B1325" t="s">
        <v>9122</v>
      </c>
      <c r="C1325" t="s">
        <v>4519</v>
      </c>
      <c r="D1325" t="s">
        <v>4520</v>
      </c>
      <c r="E1325" s="3">
        <v>45819</v>
      </c>
      <c r="F1325" t="s">
        <v>44</v>
      </c>
      <c r="G1325" t="s">
        <v>3742</v>
      </c>
      <c r="H1325" t="s">
        <v>3722</v>
      </c>
      <c r="I1325" t="s">
        <v>4538</v>
      </c>
      <c r="J1325" t="s">
        <v>4522</v>
      </c>
      <c r="K1325" s="2">
        <v>-5</v>
      </c>
      <c r="L1325" t="s">
        <v>44</v>
      </c>
      <c r="M1325" s="2">
        <v>-5</v>
      </c>
      <c r="N1325" t="s">
        <v>4523</v>
      </c>
      <c r="O1325" t="s">
        <v>4524</v>
      </c>
      <c r="P1325" t="s">
        <v>9138</v>
      </c>
      <c r="Q1325" t="s">
        <v>9139</v>
      </c>
      <c r="R1325" t="s">
        <v>44</v>
      </c>
      <c r="S1325" t="s">
        <v>4527</v>
      </c>
      <c r="T1325" s="3">
        <v>45819</v>
      </c>
      <c r="U1325" s="3">
        <v>45820</v>
      </c>
      <c r="V1325" s="2">
        <v>0</v>
      </c>
      <c r="W1325" t="s">
        <v>44</v>
      </c>
      <c r="X1325" t="s">
        <v>44</v>
      </c>
      <c r="Y1325" t="s">
        <v>9140</v>
      </c>
      <c r="Z1325" t="s">
        <v>144</v>
      </c>
      <c r="AA1325" t="s">
        <v>4529</v>
      </c>
      <c r="AB1325" t="s">
        <v>4530</v>
      </c>
      <c r="AC1325" t="s">
        <v>89</v>
      </c>
      <c r="AD1325" t="str">
        <f t="shared" si="20"/>
        <v>10-60</v>
      </c>
      <c r="AE1325" t="str">
        <f>VLOOKUP(AD1325,'Main_Sub Desc'!C:D,2,)</f>
        <v>LPC from invoicing</v>
      </c>
      <c r="AF1325" t="str">
        <f>VLOOKUP(VALUE(H1325),'Main_Sub Desc'!F:G,2,)</f>
        <v>Wtr Rev Late Payment</v>
      </c>
      <c r="AG1325">
        <f>IFERROR(VLOOKUP(VALUE(I1325),'PC Mapping'!A:F,6,),"")</f>
        <v>10469</v>
      </c>
      <c r="AH1325" s="13" t="str">
        <f>VLOOKUP(AG1325,'PC Mapping'!L:M,2,)</f>
        <v>Bolivar Water</v>
      </c>
    </row>
    <row r="1326" spans="1:34" x14ac:dyDescent="0.2">
      <c r="A1326" t="s">
        <v>9137</v>
      </c>
      <c r="B1326" t="s">
        <v>9122</v>
      </c>
      <c r="C1326" t="s">
        <v>4519</v>
      </c>
      <c r="D1326" t="s">
        <v>4520</v>
      </c>
      <c r="E1326" s="3">
        <v>45819</v>
      </c>
      <c r="F1326" t="s">
        <v>44</v>
      </c>
      <c r="G1326" t="s">
        <v>3742</v>
      </c>
      <c r="H1326" t="s">
        <v>3716</v>
      </c>
      <c r="I1326" t="s">
        <v>4534</v>
      </c>
      <c r="J1326" t="s">
        <v>4522</v>
      </c>
      <c r="K1326" s="2">
        <v>-5</v>
      </c>
      <c r="L1326" t="s">
        <v>44</v>
      </c>
      <c r="M1326" s="2">
        <v>-5</v>
      </c>
      <c r="N1326" t="s">
        <v>4523</v>
      </c>
      <c r="O1326" t="s">
        <v>4524</v>
      </c>
      <c r="P1326" t="s">
        <v>9138</v>
      </c>
      <c r="Q1326" t="s">
        <v>9141</v>
      </c>
      <c r="R1326" t="s">
        <v>44</v>
      </c>
      <c r="S1326" t="s">
        <v>4527</v>
      </c>
      <c r="T1326" s="3">
        <v>45819</v>
      </c>
      <c r="U1326" s="3">
        <v>45820</v>
      </c>
      <c r="V1326" s="2">
        <v>0</v>
      </c>
      <c r="W1326" t="s">
        <v>44</v>
      </c>
      <c r="X1326" t="s">
        <v>44</v>
      </c>
      <c r="Y1326" t="s">
        <v>9142</v>
      </c>
      <c r="Z1326" t="s">
        <v>144</v>
      </c>
      <c r="AA1326" t="s">
        <v>4529</v>
      </c>
      <c r="AB1326" t="s">
        <v>4530</v>
      </c>
      <c r="AC1326" t="s">
        <v>89</v>
      </c>
      <c r="AD1326" t="str">
        <f t="shared" si="20"/>
        <v>10-60</v>
      </c>
      <c r="AE1326" t="str">
        <f>VLOOKUP(AD1326,'Main_Sub Desc'!C:D,2,)</f>
        <v>LPC from invoicing</v>
      </c>
      <c r="AF1326" t="str">
        <f>VLOOKUP(VALUE(H1326),'Main_Sub Desc'!F:G,2,)</f>
        <v>Wst Rev Late Payment</v>
      </c>
      <c r="AG1326">
        <f>IFERROR(VLOOKUP(VALUE(I1326),'PC Mapping'!A:F,6,),"")</f>
        <v>10514</v>
      </c>
      <c r="AH1326" s="13" t="str">
        <f>VLOOKUP(AG1326,'PC Mapping'!L:M,2,)</f>
        <v>Bolivar Sewer</v>
      </c>
    </row>
    <row r="1327" spans="1:34" x14ac:dyDescent="0.2">
      <c r="A1327" t="s">
        <v>9143</v>
      </c>
      <c r="B1327" t="s">
        <v>9122</v>
      </c>
      <c r="C1327" t="s">
        <v>4519</v>
      </c>
      <c r="D1327" t="s">
        <v>4520</v>
      </c>
      <c r="E1327" s="3">
        <v>45819</v>
      </c>
      <c r="F1327" t="s">
        <v>44</v>
      </c>
      <c r="G1327" t="s">
        <v>3742</v>
      </c>
      <c r="H1327" t="s">
        <v>3722</v>
      </c>
      <c r="I1327" t="s">
        <v>3752</v>
      </c>
      <c r="J1327" t="s">
        <v>4522</v>
      </c>
      <c r="K1327" s="2">
        <v>-5</v>
      </c>
      <c r="L1327" t="s">
        <v>44</v>
      </c>
      <c r="M1327" s="2">
        <v>-5</v>
      </c>
      <c r="N1327" t="s">
        <v>4523</v>
      </c>
      <c r="O1327" t="s">
        <v>4524</v>
      </c>
      <c r="P1327" t="s">
        <v>8231</v>
      </c>
      <c r="Q1327" t="s">
        <v>9144</v>
      </c>
      <c r="R1327" t="s">
        <v>44</v>
      </c>
      <c r="S1327" t="s">
        <v>4527</v>
      </c>
      <c r="T1327" s="3">
        <v>45819</v>
      </c>
      <c r="U1327" s="3">
        <v>45820</v>
      </c>
      <c r="V1327" s="2">
        <v>0</v>
      </c>
      <c r="W1327" t="s">
        <v>44</v>
      </c>
      <c r="X1327" t="s">
        <v>44</v>
      </c>
      <c r="Y1327" t="s">
        <v>9145</v>
      </c>
      <c r="Z1327" t="s">
        <v>2510</v>
      </c>
      <c r="AA1327" t="s">
        <v>4529</v>
      </c>
      <c r="AB1327" t="s">
        <v>4530</v>
      </c>
      <c r="AC1327" t="s">
        <v>89</v>
      </c>
      <c r="AD1327" t="str">
        <f t="shared" si="20"/>
        <v>10-60</v>
      </c>
      <c r="AE1327" t="str">
        <f>VLOOKUP(AD1327,'Main_Sub Desc'!C:D,2,)</f>
        <v>LPC from invoicing</v>
      </c>
      <c r="AF1327" t="str">
        <f>VLOOKUP(VALUE(H1327),'Main_Sub Desc'!F:G,2,)</f>
        <v>Wtr Rev Late Payment</v>
      </c>
      <c r="AG1327">
        <f>IFERROR(VLOOKUP(VALUE(I1327),'PC Mapping'!A:F,6,),"")</f>
        <v>10719</v>
      </c>
      <c r="AH1327" s="13" t="str">
        <f>VLOOKUP(AG1327,'PC Mapping'!L:M,2,)</f>
        <v>All Other Water</v>
      </c>
    </row>
    <row r="1328" spans="1:34" x14ac:dyDescent="0.2">
      <c r="A1328" t="s">
        <v>9146</v>
      </c>
      <c r="B1328" t="s">
        <v>9122</v>
      </c>
      <c r="C1328" t="s">
        <v>4519</v>
      </c>
      <c r="D1328" t="s">
        <v>4520</v>
      </c>
      <c r="E1328" s="3">
        <v>45819</v>
      </c>
      <c r="F1328" t="s">
        <v>44</v>
      </c>
      <c r="G1328" t="s">
        <v>3742</v>
      </c>
      <c r="H1328" t="s">
        <v>3716</v>
      </c>
      <c r="I1328" t="s">
        <v>4534</v>
      </c>
      <c r="J1328" t="s">
        <v>4522</v>
      </c>
      <c r="K1328" s="2">
        <v>-5</v>
      </c>
      <c r="L1328" t="s">
        <v>44</v>
      </c>
      <c r="M1328" s="2">
        <v>-5</v>
      </c>
      <c r="N1328" t="s">
        <v>4523</v>
      </c>
      <c r="O1328" t="s">
        <v>4524</v>
      </c>
      <c r="P1328" t="s">
        <v>4978</v>
      </c>
      <c r="Q1328" t="s">
        <v>9147</v>
      </c>
      <c r="R1328" t="s">
        <v>44</v>
      </c>
      <c r="S1328" t="s">
        <v>4527</v>
      </c>
      <c r="T1328" s="3">
        <v>45819</v>
      </c>
      <c r="U1328" s="3">
        <v>45820</v>
      </c>
      <c r="V1328" s="2">
        <v>0</v>
      </c>
      <c r="W1328" t="s">
        <v>44</v>
      </c>
      <c r="X1328" t="s">
        <v>44</v>
      </c>
      <c r="Y1328" t="s">
        <v>9148</v>
      </c>
      <c r="Z1328" t="s">
        <v>680</v>
      </c>
      <c r="AA1328" t="s">
        <v>4529</v>
      </c>
      <c r="AB1328" t="s">
        <v>4530</v>
      </c>
      <c r="AC1328" t="s">
        <v>89</v>
      </c>
      <c r="AD1328" t="str">
        <f t="shared" si="20"/>
        <v>10-60</v>
      </c>
      <c r="AE1328" t="str">
        <f>VLOOKUP(AD1328,'Main_Sub Desc'!C:D,2,)</f>
        <v>LPC from invoicing</v>
      </c>
      <c r="AF1328" t="str">
        <f>VLOOKUP(VALUE(H1328),'Main_Sub Desc'!F:G,2,)</f>
        <v>Wst Rev Late Payment</v>
      </c>
      <c r="AG1328">
        <f>IFERROR(VLOOKUP(VALUE(I1328),'PC Mapping'!A:F,6,),"")</f>
        <v>10514</v>
      </c>
      <c r="AH1328" s="13" t="str">
        <f>VLOOKUP(AG1328,'PC Mapping'!L:M,2,)</f>
        <v>Bolivar Sewer</v>
      </c>
    </row>
    <row r="1329" spans="1:34" x14ac:dyDescent="0.2">
      <c r="A1329" t="s">
        <v>9146</v>
      </c>
      <c r="B1329" t="s">
        <v>9122</v>
      </c>
      <c r="C1329" t="s">
        <v>4519</v>
      </c>
      <c r="D1329" t="s">
        <v>4520</v>
      </c>
      <c r="E1329" s="3">
        <v>45819</v>
      </c>
      <c r="F1329" t="s">
        <v>44</v>
      </c>
      <c r="G1329" t="s">
        <v>3742</v>
      </c>
      <c r="H1329" t="s">
        <v>3722</v>
      </c>
      <c r="I1329" t="s">
        <v>4538</v>
      </c>
      <c r="J1329" t="s">
        <v>4522</v>
      </c>
      <c r="K1329" s="2">
        <v>-5</v>
      </c>
      <c r="L1329" t="s">
        <v>44</v>
      </c>
      <c r="M1329" s="2">
        <v>-5</v>
      </c>
      <c r="N1329" t="s">
        <v>4523</v>
      </c>
      <c r="O1329" t="s">
        <v>4524</v>
      </c>
      <c r="P1329" t="s">
        <v>4978</v>
      </c>
      <c r="Q1329" t="s">
        <v>9149</v>
      </c>
      <c r="R1329" t="s">
        <v>44</v>
      </c>
      <c r="S1329" t="s">
        <v>4527</v>
      </c>
      <c r="T1329" s="3">
        <v>45819</v>
      </c>
      <c r="U1329" s="3">
        <v>45820</v>
      </c>
      <c r="V1329" s="2">
        <v>0</v>
      </c>
      <c r="W1329" t="s">
        <v>44</v>
      </c>
      <c r="X1329" t="s">
        <v>44</v>
      </c>
      <c r="Y1329" t="s">
        <v>9150</v>
      </c>
      <c r="Z1329" t="s">
        <v>680</v>
      </c>
      <c r="AA1329" t="s">
        <v>4529</v>
      </c>
      <c r="AB1329" t="s">
        <v>4530</v>
      </c>
      <c r="AC1329" t="s">
        <v>89</v>
      </c>
      <c r="AD1329" t="str">
        <f t="shared" si="20"/>
        <v>10-60</v>
      </c>
      <c r="AE1329" t="str">
        <f>VLOOKUP(AD1329,'Main_Sub Desc'!C:D,2,)</f>
        <v>LPC from invoicing</v>
      </c>
      <c r="AF1329" t="str">
        <f>VLOOKUP(VALUE(H1329),'Main_Sub Desc'!F:G,2,)</f>
        <v>Wtr Rev Late Payment</v>
      </c>
      <c r="AG1329">
        <f>IFERROR(VLOOKUP(VALUE(I1329),'PC Mapping'!A:F,6,),"")</f>
        <v>10469</v>
      </c>
      <c r="AH1329" s="13" t="str">
        <f>VLOOKUP(AG1329,'PC Mapping'!L:M,2,)</f>
        <v>Bolivar Water</v>
      </c>
    </row>
    <row r="1330" spans="1:34" x14ac:dyDescent="0.2">
      <c r="A1330" t="s">
        <v>9151</v>
      </c>
      <c r="B1330" t="s">
        <v>9152</v>
      </c>
      <c r="C1330" t="s">
        <v>4519</v>
      </c>
      <c r="D1330" t="s">
        <v>4520</v>
      </c>
      <c r="E1330" s="3">
        <v>45821</v>
      </c>
      <c r="F1330" t="s">
        <v>44</v>
      </c>
      <c r="G1330" t="s">
        <v>3742</v>
      </c>
      <c r="H1330" t="s">
        <v>3716</v>
      </c>
      <c r="I1330" t="s">
        <v>4534</v>
      </c>
      <c r="J1330" t="s">
        <v>4522</v>
      </c>
      <c r="K1330" s="2">
        <v>-5</v>
      </c>
      <c r="L1330" t="s">
        <v>44</v>
      </c>
      <c r="M1330" s="2">
        <v>-5</v>
      </c>
      <c r="N1330" t="s">
        <v>4523</v>
      </c>
      <c r="O1330" t="s">
        <v>4524</v>
      </c>
      <c r="P1330" t="s">
        <v>9153</v>
      </c>
      <c r="Q1330" t="s">
        <v>9154</v>
      </c>
      <c r="R1330" t="s">
        <v>44</v>
      </c>
      <c r="S1330" t="s">
        <v>4527</v>
      </c>
      <c r="T1330" s="3">
        <v>45821</v>
      </c>
      <c r="U1330" s="3">
        <v>45824</v>
      </c>
      <c r="V1330" s="2">
        <v>0</v>
      </c>
      <c r="W1330" t="s">
        <v>44</v>
      </c>
      <c r="X1330" t="s">
        <v>44</v>
      </c>
      <c r="Y1330" t="s">
        <v>9155</v>
      </c>
      <c r="Z1330" t="s">
        <v>1128</v>
      </c>
      <c r="AA1330" t="s">
        <v>4529</v>
      </c>
      <c r="AB1330" t="s">
        <v>4530</v>
      </c>
      <c r="AC1330" t="s">
        <v>89</v>
      </c>
      <c r="AD1330" t="str">
        <f t="shared" si="20"/>
        <v>10-60</v>
      </c>
      <c r="AE1330" t="str">
        <f>VLOOKUP(AD1330,'Main_Sub Desc'!C:D,2,)</f>
        <v>LPC from invoicing</v>
      </c>
      <c r="AF1330" t="str">
        <f>VLOOKUP(VALUE(H1330),'Main_Sub Desc'!F:G,2,)</f>
        <v>Wst Rev Late Payment</v>
      </c>
      <c r="AG1330">
        <f>IFERROR(VLOOKUP(VALUE(I1330),'PC Mapping'!A:F,6,),"")</f>
        <v>10514</v>
      </c>
      <c r="AH1330" s="13" t="str">
        <f>VLOOKUP(AG1330,'PC Mapping'!L:M,2,)</f>
        <v>Bolivar Sewer</v>
      </c>
    </row>
    <row r="1331" spans="1:34" x14ac:dyDescent="0.2">
      <c r="A1331" t="s">
        <v>9151</v>
      </c>
      <c r="B1331" t="s">
        <v>9152</v>
      </c>
      <c r="C1331" t="s">
        <v>4519</v>
      </c>
      <c r="D1331" t="s">
        <v>4520</v>
      </c>
      <c r="E1331" s="3">
        <v>45821</v>
      </c>
      <c r="F1331" t="s">
        <v>44</v>
      </c>
      <c r="G1331" t="s">
        <v>3742</v>
      </c>
      <c r="H1331" t="s">
        <v>3722</v>
      </c>
      <c r="I1331" t="s">
        <v>4538</v>
      </c>
      <c r="J1331" t="s">
        <v>4522</v>
      </c>
      <c r="K1331" s="2">
        <v>-5</v>
      </c>
      <c r="L1331" t="s">
        <v>44</v>
      </c>
      <c r="M1331" s="2">
        <v>-5</v>
      </c>
      <c r="N1331" t="s">
        <v>4523</v>
      </c>
      <c r="O1331" t="s">
        <v>4524</v>
      </c>
      <c r="P1331" t="s">
        <v>9153</v>
      </c>
      <c r="Q1331" t="s">
        <v>9156</v>
      </c>
      <c r="R1331" t="s">
        <v>44</v>
      </c>
      <c r="S1331" t="s">
        <v>4527</v>
      </c>
      <c r="T1331" s="3">
        <v>45821</v>
      </c>
      <c r="U1331" s="3">
        <v>45824</v>
      </c>
      <c r="V1331" s="2">
        <v>0</v>
      </c>
      <c r="W1331" t="s">
        <v>44</v>
      </c>
      <c r="X1331" t="s">
        <v>44</v>
      </c>
      <c r="Y1331" t="s">
        <v>9157</v>
      </c>
      <c r="Z1331" t="s">
        <v>1128</v>
      </c>
      <c r="AA1331" t="s">
        <v>4529</v>
      </c>
      <c r="AB1331" t="s">
        <v>4530</v>
      </c>
      <c r="AC1331" t="s">
        <v>89</v>
      </c>
      <c r="AD1331" t="str">
        <f t="shared" si="20"/>
        <v>10-60</v>
      </c>
      <c r="AE1331" t="str">
        <f>VLOOKUP(AD1331,'Main_Sub Desc'!C:D,2,)</f>
        <v>LPC from invoicing</v>
      </c>
      <c r="AF1331" t="str">
        <f>VLOOKUP(VALUE(H1331),'Main_Sub Desc'!F:G,2,)</f>
        <v>Wtr Rev Late Payment</v>
      </c>
      <c r="AG1331">
        <f>IFERROR(VLOOKUP(VALUE(I1331),'PC Mapping'!A:F,6,),"")</f>
        <v>10469</v>
      </c>
      <c r="AH1331" s="13" t="str">
        <f>VLOOKUP(AG1331,'PC Mapping'!L:M,2,)</f>
        <v>Bolivar Water</v>
      </c>
    </row>
    <row r="1332" spans="1:34" x14ac:dyDescent="0.2">
      <c r="A1332" t="s">
        <v>9158</v>
      </c>
      <c r="B1332" t="s">
        <v>9152</v>
      </c>
      <c r="C1332" t="s">
        <v>4519</v>
      </c>
      <c r="D1332" t="s">
        <v>4520</v>
      </c>
      <c r="E1332" s="3">
        <v>45821</v>
      </c>
      <c r="F1332" t="s">
        <v>44</v>
      </c>
      <c r="G1332" t="s">
        <v>3742</v>
      </c>
      <c r="H1332" t="s">
        <v>3722</v>
      </c>
      <c r="I1332" t="s">
        <v>4538</v>
      </c>
      <c r="J1332" t="s">
        <v>4522</v>
      </c>
      <c r="K1332" s="2">
        <v>-5</v>
      </c>
      <c r="L1332" t="s">
        <v>44</v>
      </c>
      <c r="M1332" s="2">
        <v>-5</v>
      </c>
      <c r="N1332" t="s">
        <v>4523</v>
      </c>
      <c r="O1332" t="s">
        <v>4524</v>
      </c>
      <c r="P1332" t="s">
        <v>9159</v>
      </c>
      <c r="Q1332" t="s">
        <v>9160</v>
      </c>
      <c r="R1332" t="s">
        <v>44</v>
      </c>
      <c r="S1332" t="s">
        <v>4527</v>
      </c>
      <c r="T1332" s="3">
        <v>45821</v>
      </c>
      <c r="U1332" s="3">
        <v>45824</v>
      </c>
      <c r="V1332" s="2">
        <v>0</v>
      </c>
      <c r="W1332" t="s">
        <v>44</v>
      </c>
      <c r="X1332" t="s">
        <v>44</v>
      </c>
      <c r="Y1332" t="s">
        <v>9161</v>
      </c>
      <c r="Z1332" t="s">
        <v>9162</v>
      </c>
      <c r="AA1332" t="s">
        <v>4529</v>
      </c>
      <c r="AB1332" t="s">
        <v>4530</v>
      </c>
      <c r="AC1332" t="s">
        <v>89</v>
      </c>
      <c r="AD1332" t="str">
        <f t="shared" si="20"/>
        <v>10-60</v>
      </c>
      <c r="AE1332" t="str">
        <f>VLOOKUP(AD1332,'Main_Sub Desc'!C:D,2,)</f>
        <v>LPC from invoicing</v>
      </c>
      <c r="AF1332" t="str">
        <f>VLOOKUP(VALUE(H1332),'Main_Sub Desc'!F:G,2,)</f>
        <v>Wtr Rev Late Payment</v>
      </c>
      <c r="AG1332">
        <f>IFERROR(VLOOKUP(VALUE(I1332),'PC Mapping'!A:F,6,),"")</f>
        <v>10469</v>
      </c>
      <c r="AH1332" s="13" t="str">
        <f>VLOOKUP(AG1332,'PC Mapping'!L:M,2,)</f>
        <v>Bolivar Water</v>
      </c>
    </row>
    <row r="1333" spans="1:34" x14ac:dyDescent="0.2">
      <c r="A1333" t="s">
        <v>9158</v>
      </c>
      <c r="B1333" t="s">
        <v>9152</v>
      </c>
      <c r="C1333" t="s">
        <v>4519</v>
      </c>
      <c r="D1333" t="s">
        <v>4520</v>
      </c>
      <c r="E1333" s="3">
        <v>45821</v>
      </c>
      <c r="F1333" t="s">
        <v>44</v>
      </c>
      <c r="G1333" t="s">
        <v>3742</v>
      </c>
      <c r="H1333" t="s">
        <v>3716</v>
      </c>
      <c r="I1333" t="s">
        <v>4534</v>
      </c>
      <c r="J1333" t="s">
        <v>4522</v>
      </c>
      <c r="K1333" s="2">
        <v>-5</v>
      </c>
      <c r="L1333" t="s">
        <v>44</v>
      </c>
      <c r="M1333" s="2">
        <v>-5</v>
      </c>
      <c r="N1333" t="s">
        <v>4523</v>
      </c>
      <c r="O1333" t="s">
        <v>4524</v>
      </c>
      <c r="P1333" t="s">
        <v>9159</v>
      </c>
      <c r="Q1333" t="s">
        <v>9163</v>
      </c>
      <c r="R1333" t="s">
        <v>44</v>
      </c>
      <c r="S1333" t="s">
        <v>4527</v>
      </c>
      <c r="T1333" s="3">
        <v>45821</v>
      </c>
      <c r="U1333" s="3">
        <v>45824</v>
      </c>
      <c r="V1333" s="2">
        <v>0</v>
      </c>
      <c r="W1333" t="s">
        <v>44</v>
      </c>
      <c r="X1333" t="s">
        <v>44</v>
      </c>
      <c r="Y1333" t="s">
        <v>9164</v>
      </c>
      <c r="Z1333" t="s">
        <v>9162</v>
      </c>
      <c r="AA1333" t="s">
        <v>4529</v>
      </c>
      <c r="AB1333" t="s">
        <v>4530</v>
      </c>
      <c r="AC1333" t="s">
        <v>89</v>
      </c>
      <c r="AD1333" t="str">
        <f t="shared" si="20"/>
        <v>10-60</v>
      </c>
      <c r="AE1333" t="str">
        <f>VLOOKUP(AD1333,'Main_Sub Desc'!C:D,2,)</f>
        <v>LPC from invoicing</v>
      </c>
      <c r="AF1333" t="str">
        <f>VLOOKUP(VALUE(H1333),'Main_Sub Desc'!F:G,2,)</f>
        <v>Wst Rev Late Payment</v>
      </c>
      <c r="AG1333">
        <f>IFERROR(VLOOKUP(VALUE(I1333),'PC Mapping'!A:F,6,),"")</f>
        <v>10514</v>
      </c>
      <c r="AH1333" s="13" t="str">
        <f>VLOOKUP(AG1333,'PC Mapping'!L:M,2,)</f>
        <v>Bolivar Sewer</v>
      </c>
    </row>
    <row r="1334" spans="1:34" x14ac:dyDescent="0.2">
      <c r="A1334" t="s">
        <v>9165</v>
      </c>
      <c r="B1334" t="s">
        <v>9152</v>
      </c>
      <c r="C1334" t="s">
        <v>4519</v>
      </c>
      <c r="D1334" t="s">
        <v>4520</v>
      </c>
      <c r="E1334" s="3">
        <v>45821</v>
      </c>
      <c r="F1334" t="s">
        <v>44</v>
      </c>
      <c r="G1334" t="s">
        <v>3742</v>
      </c>
      <c r="H1334" t="s">
        <v>3716</v>
      </c>
      <c r="I1334" t="s">
        <v>4534</v>
      </c>
      <c r="J1334" t="s">
        <v>4522</v>
      </c>
      <c r="K1334" s="2">
        <v>-5</v>
      </c>
      <c r="L1334" t="s">
        <v>44</v>
      </c>
      <c r="M1334" s="2">
        <v>-5</v>
      </c>
      <c r="N1334" t="s">
        <v>4523</v>
      </c>
      <c r="O1334" t="s">
        <v>4524</v>
      </c>
      <c r="P1334" t="s">
        <v>9166</v>
      </c>
      <c r="Q1334" t="s">
        <v>9167</v>
      </c>
      <c r="R1334" t="s">
        <v>44</v>
      </c>
      <c r="S1334" t="s">
        <v>4527</v>
      </c>
      <c r="T1334" s="3">
        <v>45821</v>
      </c>
      <c r="U1334" s="3">
        <v>45824</v>
      </c>
      <c r="V1334" s="2">
        <v>0</v>
      </c>
      <c r="W1334" t="s">
        <v>44</v>
      </c>
      <c r="X1334" t="s">
        <v>44</v>
      </c>
      <c r="Y1334" t="s">
        <v>9168</v>
      </c>
      <c r="Z1334" t="s">
        <v>9169</v>
      </c>
      <c r="AA1334" t="s">
        <v>4529</v>
      </c>
      <c r="AB1334" t="s">
        <v>4530</v>
      </c>
      <c r="AC1334" t="s">
        <v>89</v>
      </c>
      <c r="AD1334" t="str">
        <f t="shared" si="20"/>
        <v>10-60</v>
      </c>
      <c r="AE1334" t="str">
        <f>VLOOKUP(AD1334,'Main_Sub Desc'!C:D,2,)</f>
        <v>LPC from invoicing</v>
      </c>
      <c r="AF1334" t="str">
        <f>VLOOKUP(VALUE(H1334),'Main_Sub Desc'!F:G,2,)</f>
        <v>Wst Rev Late Payment</v>
      </c>
      <c r="AG1334">
        <f>IFERROR(VLOOKUP(VALUE(I1334),'PC Mapping'!A:F,6,),"")</f>
        <v>10514</v>
      </c>
      <c r="AH1334" s="13" t="str">
        <f>VLOOKUP(AG1334,'PC Mapping'!L:M,2,)</f>
        <v>Bolivar Sewer</v>
      </c>
    </row>
    <row r="1335" spans="1:34" x14ac:dyDescent="0.2">
      <c r="A1335" t="s">
        <v>9165</v>
      </c>
      <c r="B1335" t="s">
        <v>9152</v>
      </c>
      <c r="C1335" t="s">
        <v>4519</v>
      </c>
      <c r="D1335" t="s">
        <v>4520</v>
      </c>
      <c r="E1335" s="3">
        <v>45821</v>
      </c>
      <c r="F1335" t="s">
        <v>44</v>
      </c>
      <c r="G1335" t="s">
        <v>3742</v>
      </c>
      <c r="H1335" t="s">
        <v>3722</v>
      </c>
      <c r="I1335" t="s">
        <v>4538</v>
      </c>
      <c r="J1335" t="s">
        <v>4522</v>
      </c>
      <c r="K1335" s="2">
        <v>-5</v>
      </c>
      <c r="L1335" t="s">
        <v>44</v>
      </c>
      <c r="M1335" s="2">
        <v>-5</v>
      </c>
      <c r="N1335" t="s">
        <v>4523</v>
      </c>
      <c r="O1335" t="s">
        <v>4524</v>
      </c>
      <c r="P1335" t="s">
        <v>9166</v>
      </c>
      <c r="Q1335" t="s">
        <v>9170</v>
      </c>
      <c r="R1335" t="s">
        <v>44</v>
      </c>
      <c r="S1335" t="s">
        <v>4527</v>
      </c>
      <c r="T1335" s="3">
        <v>45821</v>
      </c>
      <c r="U1335" s="3">
        <v>45824</v>
      </c>
      <c r="V1335" s="2">
        <v>0</v>
      </c>
      <c r="W1335" t="s">
        <v>44</v>
      </c>
      <c r="X1335" t="s">
        <v>44</v>
      </c>
      <c r="Y1335" t="s">
        <v>9171</v>
      </c>
      <c r="Z1335" t="s">
        <v>9169</v>
      </c>
      <c r="AA1335" t="s">
        <v>4529</v>
      </c>
      <c r="AB1335" t="s">
        <v>4530</v>
      </c>
      <c r="AC1335" t="s">
        <v>89</v>
      </c>
      <c r="AD1335" t="str">
        <f t="shared" si="20"/>
        <v>10-60</v>
      </c>
      <c r="AE1335" t="str">
        <f>VLOOKUP(AD1335,'Main_Sub Desc'!C:D,2,)</f>
        <v>LPC from invoicing</v>
      </c>
      <c r="AF1335" t="str">
        <f>VLOOKUP(VALUE(H1335),'Main_Sub Desc'!F:G,2,)</f>
        <v>Wtr Rev Late Payment</v>
      </c>
      <c r="AG1335">
        <f>IFERROR(VLOOKUP(VALUE(I1335),'PC Mapping'!A:F,6,),"")</f>
        <v>10469</v>
      </c>
      <c r="AH1335" s="13" t="str">
        <f>VLOOKUP(AG1335,'PC Mapping'!L:M,2,)</f>
        <v>Bolivar Water</v>
      </c>
    </row>
    <row r="1336" spans="1:34" x14ac:dyDescent="0.2">
      <c r="A1336" t="s">
        <v>9172</v>
      </c>
      <c r="B1336" t="s">
        <v>9152</v>
      </c>
      <c r="C1336" t="s">
        <v>4519</v>
      </c>
      <c r="D1336" t="s">
        <v>4520</v>
      </c>
      <c r="E1336" s="3">
        <v>45821</v>
      </c>
      <c r="F1336" t="s">
        <v>44</v>
      </c>
      <c r="G1336" t="s">
        <v>3742</v>
      </c>
      <c r="H1336" t="s">
        <v>3722</v>
      </c>
      <c r="I1336" t="s">
        <v>4538</v>
      </c>
      <c r="J1336" t="s">
        <v>4522</v>
      </c>
      <c r="K1336" s="2">
        <v>-5</v>
      </c>
      <c r="L1336" t="s">
        <v>44</v>
      </c>
      <c r="M1336" s="2">
        <v>-5</v>
      </c>
      <c r="N1336" t="s">
        <v>4523</v>
      </c>
      <c r="O1336" t="s">
        <v>4524</v>
      </c>
      <c r="P1336" t="s">
        <v>9173</v>
      </c>
      <c r="Q1336" t="s">
        <v>9174</v>
      </c>
      <c r="R1336" t="s">
        <v>44</v>
      </c>
      <c r="S1336" t="s">
        <v>4527</v>
      </c>
      <c r="T1336" s="3">
        <v>45821</v>
      </c>
      <c r="U1336" s="3">
        <v>45824</v>
      </c>
      <c r="V1336" s="2">
        <v>0</v>
      </c>
      <c r="W1336" t="s">
        <v>44</v>
      </c>
      <c r="X1336" t="s">
        <v>44</v>
      </c>
      <c r="Y1336" t="s">
        <v>9175</v>
      </c>
      <c r="Z1336" t="s">
        <v>533</v>
      </c>
      <c r="AA1336" t="s">
        <v>4529</v>
      </c>
      <c r="AB1336" t="s">
        <v>4530</v>
      </c>
      <c r="AC1336" t="s">
        <v>89</v>
      </c>
      <c r="AD1336" t="str">
        <f t="shared" si="20"/>
        <v>10-60</v>
      </c>
      <c r="AE1336" t="str">
        <f>VLOOKUP(AD1336,'Main_Sub Desc'!C:D,2,)</f>
        <v>LPC from invoicing</v>
      </c>
      <c r="AF1336" t="str">
        <f>VLOOKUP(VALUE(H1336),'Main_Sub Desc'!F:G,2,)</f>
        <v>Wtr Rev Late Payment</v>
      </c>
      <c r="AG1336">
        <f>IFERROR(VLOOKUP(VALUE(I1336),'PC Mapping'!A:F,6,),"")</f>
        <v>10469</v>
      </c>
      <c r="AH1336" s="13" t="str">
        <f>VLOOKUP(AG1336,'PC Mapping'!L:M,2,)</f>
        <v>Bolivar Water</v>
      </c>
    </row>
    <row r="1337" spans="1:34" x14ac:dyDescent="0.2">
      <c r="A1337" t="s">
        <v>9172</v>
      </c>
      <c r="B1337" t="s">
        <v>9152</v>
      </c>
      <c r="C1337" t="s">
        <v>4519</v>
      </c>
      <c r="D1337" t="s">
        <v>4520</v>
      </c>
      <c r="E1337" s="3">
        <v>45821</v>
      </c>
      <c r="F1337" t="s">
        <v>44</v>
      </c>
      <c r="G1337" t="s">
        <v>3742</v>
      </c>
      <c r="H1337" t="s">
        <v>3716</v>
      </c>
      <c r="I1337" t="s">
        <v>4534</v>
      </c>
      <c r="J1337" t="s">
        <v>4522</v>
      </c>
      <c r="K1337" s="2">
        <v>-6.32</v>
      </c>
      <c r="L1337" t="s">
        <v>44</v>
      </c>
      <c r="M1337" s="2">
        <v>-6.32</v>
      </c>
      <c r="N1337" t="s">
        <v>4523</v>
      </c>
      <c r="O1337" t="s">
        <v>4524</v>
      </c>
      <c r="P1337" t="s">
        <v>9173</v>
      </c>
      <c r="Q1337" t="s">
        <v>9176</v>
      </c>
      <c r="R1337" t="s">
        <v>44</v>
      </c>
      <c r="S1337" t="s">
        <v>4527</v>
      </c>
      <c r="T1337" s="3">
        <v>45821</v>
      </c>
      <c r="U1337" s="3">
        <v>45824</v>
      </c>
      <c r="V1337" s="2">
        <v>0</v>
      </c>
      <c r="W1337" t="s">
        <v>44</v>
      </c>
      <c r="X1337" t="s">
        <v>44</v>
      </c>
      <c r="Y1337" t="s">
        <v>9177</v>
      </c>
      <c r="Z1337" t="s">
        <v>533</v>
      </c>
      <c r="AA1337" t="s">
        <v>4529</v>
      </c>
      <c r="AB1337" t="s">
        <v>4530</v>
      </c>
      <c r="AC1337" t="s">
        <v>89</v>
      </c>
      <c r="AD1337" t="str">
        <f t="shared" si="20"/>
        <v>10-60</v>
      </c>
      <c r="AE1337" t="str">
        <f>VLOOKUP(AD1337,'Main_Sub Desc'!C:D,2,)</f>
        <v>LPC from invoicing</v>
      </c>
      <c r="AF1337" t="str">
        <f>VLOOKUP(VALUE(H1337),'Main_Sub Desc'!F:G,2,)</f>
        <v>Wst Rev Late Payment</v>
      </c>
      <c r="AG1337">
        <f>IFERROR(VLOOKUP(VALUE(I1337),'PC Mapping'!A:F,6,),"")</f>
        <v>10514</v>
      </c>
      <c r="AH1337" s="13" t="str">
        <f>VLOOKUP(AG1337,'PC Mapping'!L:M,2,)</f>
        <v>Bolivar Sewer</v>
      </c>
    </row>
    <row r="1338" spans="1:34" x14ac:dyDescent="0.2">
      <c r="A1338" t="s">
        <v>9178</v>
      </c>
      <c r="B1338" t="s">
        <v>9152</v>
      </c>
      <c r="C1338" t="s">
        <v>4519</v>
      </c>
      <c r="D1338" t="s">
        <v>4520</v>
      </c>
      <c r="E1338" s="3">
        <v>45821</v>
      </c>
      <c r="F1338" t="s">
        <v>44</v>
      </c>
      <c r="G1338" t="s">
        <v>3742</v>
      </c>
      <c r="H1338" t="s">
        <v>3716</v>
      </c>
      <c r="I1338" t="s">
        <v>5595</v>
      </c>
      <c r="J1338" t="s">
        <v>4522</v>
      </c>
      <c r="K1338" s="2">
        <v>-5</v>
      </c>
      <c r="L1338" t="s">
        <v>44</v>
      </c>
      <c r="M1338" s="2">
        <v>-5</v>
      </c>
      <c r="N1338" t="s">
        <v>4523</v>
      </c>
      <c r="O1338" t="s">
        <v>4524</v>
      </c>
      <c r="P1338" t="s">
        <v>9179</v>
      </c>
      <c r="Q1338" t="s">
        <v>9180</v>
      </c>
      <c r="R1338" t="s">
        <v>44</v>
      </c>
      <c r="S1338" t="s">
        <v>4527</v>
      </c>
      <c r="T1338" s="3">
        <v>45821</v>
      </c>
      <c r="U1338" s="3">
        <v>45824</v>
      </c>
      <c r="V1338" s="2">
        <v>0</v>
      </c>
      <c r="W1338" t="s">
        <v>44</v>
      </c>
      <c r="X1338" t="s">
        <v>44</v>
      </c>
      <c r="Y1338" t="s">
        <v>9181</v>
      </c>
      <c r="Z1338" t="s">
        <v>1490</v>
      </c>
      <c r="AA1338" t="s">
        <v>4529</v>
      </c>
      <c r="AB1338" t="s">
        <v>4530</v>
      </c>
      <c r="AC1338" t="s">
        <v>89</v>
      </c>
      <c r="AD1338" t="str">
        <f t="shared" si="20"/>
        <v>10-60</v>
      </c>
      <c r="AE1338" t="str">
        <f>VLOOKUP(AD1338,'Main_Sub Desc'!C:D,2,)</f>
        <v>LPC from invoicing</v>
      </c>
      <c r="AF1338" t="str">
        <f>VLOOKUP(VALUE(H1338),'Main_Sub Desc'!F:G,2,)</f>
        <v>Wst Rev Late Payment</v>
      </c>
      <c r="AG1338">
        <f>IFERROR(VLOOKUP(VALUE(I1338),'PC Mapping'!A:F,6,),"")</f>
        <v>10636</v>
      </c>
      <c r="AH1338" s="13" t="str">
        <f>VLOOKUP(AG1338,'PC Mapping'!L:M,2,)</f>
        <v>Prairie Heights Sewer</v>
      </c>
    </row>
    <row r="1339" spans="1:34" x14ac:dyDescent="0.2">
      <c r="A1339" t="s">
        <v>9182</v>
      </c>
      <c r="B1339" t="s">
        <v>9152</v>
      </c>
      <c r="C1339" t="s">
        <v>4519</v>
      </c>
      <c r="D1339" t="s">
        <v>4520</v>
      </c>
      <c r="E1339" s="3">
        <v>45821</v>
      </c>
      <c r="F1339" t="s">
        <v>44</v>
      </c>
      <c r="G1339" t="s">
        <v>3742</v>
      </c>
      <c r="H1339" t="s">
        <v>3716</v>
      </c>
      <c r="I1339" t="s">
        <v>4534</v>
      </c>
      <c r="J1339" t="s">
        <v>4522</v>
      </c>
      <c r="K1339" s="2">
        <v>-6.25</v>
      </c>
      <c r="L1339" t="s">
        <v>44</v>
      </c>
      <c r="M1339" s="2">
        <v>-6.25</v>
      </c>
      <c r="N1339" t="s">
        <v>4523</v>
      </c>
      <c r="O1339" t="s">
        <v>4524</v>
      </c>
      <c r="P1339" t="s">
        <v>9183</v>
      </c>
      <c r="Q1339" t="s">
        <v>9184</v>
      </c>
      <c r="R1339" t="s">
        <v>44</v>
      </c>
      <c r="S1339" t="s">
        <v>4527</v>
      </c>
      <c r="T1339" s="3">
        <v>45821</v>
      </c>
      <c r="U1339" s="3">
        <v>45824</v>
      </c>
      <c r="V1339" s="2">
        <v>0</v>
      </c>
      <c r="W1339" t="s">
        <v>44</v>
      </c>
      <c r="X1339" t="s">
        <v>44</v>
      </c>
      <c r="Y1339" t="s">
        <v>9185</v>
      </c>
      <c r="Z1339" t="s">
        <v>872</v>
      </c>
      <c r="AA1339" t="s">
        <v>4529</v>
      </c>
      <c r="AB1339" t="s">
        <v>4530</v>
      </c>
      <c r="AC1339" t="s">
        <v>89</v>
      </c>
      <c r="AD1339" t="str">
        <f t="shared" si="20"/>
        <v>10-60</v>
      </c>
      <c r="AE1339" t="str">
        <f>VLOOKUP(AD1339,'Main_Sub Desc'!C:D,2,)</f>
        <v>LPC from invoicing</v>
      </c>
      <c r="AF1339" t="str">
        <f>VLOOKUP(VALUE(H1339),'Main_Sub Desc'!F:G,2,)</f>
        <v>Wst Rev Late Payment</v>
      </c>
      <c r="AG1339">
        <f>IFERROR(VLOOKUP(VALUE(I1339),'PC Mapping'!A:F,6,),"")</f>
        <v>10514</v>
      </c>
      <c r="AH1339" s="13" t="str">
        <f>VLOOKUP(AG1339,'PC Mapping'!L:M,2,)</f>
        <v>Bolivar Sewer</v>
      </c>
    </row>
    <row r="1340" spans="1:34" x14ac:dyDescent="0.2">
      <c r="A1340" t="s">
        <v>9182</v>
      </c>
      <c r="B1340" t="s">
        <v>9152</v>
      </c>
      <c r="C1340" t="s">
        <v>4519</v>
      </c>
      <c r="D1340" t="s">
        <v>4520</v>
      </c>
      <c r="E1340" s="3">
        <v>45821</v>
      </c>
      <c r="F1340" t="s">
        <v>44</v>
      </c>
      <c r="G1340" t="s">
        <v>3742</v>
      </c>
      <c r="H1340" t="s">
        <v>3722</v>
      </c>
      <c r="I1340" t="s">
        <v>4538</v>
      </c>
      <c r="J1340" t="s">
        <v>4522</v>
      </c>
      <c r="K1340" s="2">
        <v>-5.26</v>
      </c>
      <c r="L1340" t="s">
        <v>44</v>
      </c>
      <c r="M1340" s="2">
        <v>-5.26</v>
      </c>
      <c r="N1340" t="s">
        <v>4523</v>
      </c>
      <c r="O1340" t="s">
        <v>4524</v>
      </c>
      <c r="P1340" t="s">
        <v>9183</v>
      </c>
      <c r="Q1340" t="s">
        <v>9186</v>
      </c>
      <c r="R1340" t="s">
        <v>44</v>
      </c>
      <c r="S1340" t="s">
        <v>4527</v>
      </c>
      <c r="T1340" s="3">
        <v>45821</v>
      </c>
      <c r="U1340" s="3">
        <v>45824</v>
      </c>
      <c r="V1340" s="2">
        <v>0</v>
      </c>
      <c r="W1340" t="s">
        <v>44</v>
      </c>
      <c r="X1340" t="s">
        <v>44</v>
      </c>
      <c r="Y1340" t="s">
        <v>9187</v>
      </c>
      <c r="Z1340" t="s">
        <v>872</v>
      </c>
      <c r="AA1340" t="s">
        <v>4529</v>
      </c>
      <c r="AB1340" t="s">
        <v>4530</v>
      </c>
      <c r="AC1340" t="s">
        <v>89</v>
      </c>
      <c r="AD1340" t="str">
        <f t="shared" si="20"/>
        <v>10-60</v>
      </c>
      <c r="AE1340" t="str">
        <f>VLOOKUP(AD1340,'Main_Sub Desc'!C:D,2,)</f>
        <v>LPC from invoicing</v>
      </c>
      <c r="AF1340" t="str">
        <f>VLOOKUP(VALUE(H1340),'Main_Sub Desc'!F:G,2,)</f>
        <v>Wtr Rev Late Payment</v>
      </c>
      <c r="AG1340">
        <f>IFERROR(VLOOKUP(VALUE(I1340),'PC Mapping'!A:F,6,),"")</f>
        <v>10469</v>
      </c>
      <c r="AH1340" s="13" t="str">
        <f>VLOOKUP(AG1340,'PC Mapping'!L:M,2,)</f>
        <v>Bolivar Water</v>
      </c>
    </row>
    <row r="1341" spans="1:34" x14ac:dyDescent="0.2">
      <c r="A1341" t="s">
        <v>9188</v>
      </c>
      <c r="B1341" t="s">
        <v>9152</v>
      </c>
      <c r="C1341" t="s">
        <v>4519</v>
      </c>
      <c r="D1341" t="s">
        <v>4520</v>
      </c>
      <c r="E1341" s="3">
        <v>45821</v>
      </c>
      <c r="F1341" t="s">
        <v>44</v>
      </c>
      <c r="G1341" t="s">
        <v>3742</v>
      </c>
      <c r="H1341" t="s">
        <v>3722</v>
      </c>
      <c r="I1341" t="s">
        <v>3752</v>
      </c>
      <c r="J1341" t="s">
        <v>4522</v>
      </c>
      <c r="K1341" s="2">
        <v>-19.37</v>
      </c>
      <c r="L1341" t="s">
        <v>44</v>
      </c>
      <c r="M1341" s="2">
        <v>-19.37</v>
      </c>
      <c r="N1341" t="s">
        <v>4523</v>
      </c>
      <c r="O1341" t="s">
        <v>4524</v>
      </c>
      <c r="P1341" t="s">
        <v>6882</v>
      </c>
      <c r="Q1341" t="s">
        <v>9189</v>
      </c>
      <c r="R1341" t="s">
        <v>44</v>
      </c>
      <c r="S1341" t="s">
        <v>4527</v>
      </c>
      <c r="T1341" s="3">
        <v>45821</v>
      </c>
      <c r="U1341" s="3">
        <v>45824</v>
      </c>
      <c r="V1341" s="2">
        <v>0</v>
      </c>
      <c r="W1341" t="s">
        <v>44</v>
      </c>
      <c r="X1341" t="s">
        <v>44</v>
      </c>
      <c r="Y1341" t="s">
        <v>6884</v>
      </c>
      <c r="Z1341" t="s">
        <v>3205</v>
      </c>
      <c r="AA1341" t="s">
        <v>4529</v>
      </c>
      <c r="AB1341" t="s">
        <v>4530</v>
      </c>
      <c r="AC1341" t="s">
        <v>89</v>
      </c>
      <c r="AD1341" t="str">
        <f t="shared" si="20"/>
        <v>10-60</v>
      </c>
      <c r="AE1341" t="str">
        <f>VLOOKUP(AD1341,'Main_Sub Desc'!C:D,2,)</f>
        <v>LPC from invoicing</v>
      </c>
      <c r="AF1341" t="str">
        <f>VLOOKUP(VALUE(H1341),'Main_Sub Desc'!F:G,2,)</f>
        <v>Wtr Rev Late Payment</v>
      </c>
      <c r="AG1341">
        <f>IFERROR(VLOOKUP(VALUE(I1341),'PC Mapping'!A:F,6,),"")</f>
        <v>10719</v>
      </c>
      <c r="AH1341" s="13" t="str">
        <f>VLOOKUP(AG1341,'PC Mapping'!L:M,2,)</f>
        <v>All Other Water</v>
      </c>
    </row>
    <row r="1342" spans="1:34" x14ac:dyDescent="0.2">
      <c r="A1342" t="s">
        <v>9190</v>
      </c>
      <c r="B1342" t="s">
        <v>9152</v>
      </c>
      <c r="C1342" t="s">
        <v>4519</v>
      </c>
      <c r="D1342" t="s">
        <v>4520</v>
      </c>
      <c r="E1342" s="3">
        <v>45821</v>
      </c>
      <c r="F1342" t="s">
        <v>44</v>
      </c>
      <c r="G1342" t="s">
        <v>3742</v>
      </c>
      <c r="H1342" t="s">
        <v>3716</v>
      </c>
      <c r="I1342" t="s">
        <v>5595</v>
      </c>
      <c r="J1342" t="s">
        <v>4522</v>
      </c>
      <c r="K1342" s="2">
        <v>-5</v>
      </c>
      <c r="L1342" t="s">
        <v>44</v>
      </c>
      <c r="M1342" s="2">
        <v>-5</v>
      </c>
      <c r="N1342" t="s">
        <v>4523</v>
      </c>
      <c r="O1342" t="s">
        <v>4524</v>
      </c>
      <c r="P1342" t="s">
        <v>9191</v>
      </c>
      <c r="Q1342" t="s">
        <v>9192</v>
      </c>
      <c r="R1342" t="s">
        <v>44</v>
      </c>
      <c r="S1342" t="s">
        <v>4527</v>
      </c>
      <c r="T1342" s="3">
        <v>45821</v>
      </c>
      <c r="U1342" s="3">
        <v>45824</v>
      </c>
      <c r="V1342" s="2">
        <v>0</v>
      </c>
      <c r="W1342" t="s">
        <v>44</v>
      </c>
      <c r="X1342" t="s">
        <v>44</v>
      </c>
      <c r="Y1342" t="s">
        <v>9193</v>
      </c>
      <c r="Z1342" t="s">
        <v>1497</v>
      </c>
      <c r="AA1342" t="s">
        <v>4529</v>
      </c>
      <c r="AB1342" t="s">
        <v>4530</v>
      </c>
      <c r="AC1342" t="s">
        <v>89</v>
      </c>
      <c r="AD1342" t="str">
        <f t="shared" si="20"/>
        <v>10-60</v>
      </c>
      <c r="AE1342" t="str">
        <f>VLOOKUP(AD1342,'Main_Sub Desc'!C:D,2,)</f>
        <v>LPC from invoicing</v>
      </c>
      <c r="AF1342" t="str">
        <f>VLOOKUP(VALUE(H1342),'Main_Sub Desc'!F:G,2,)</f>
        <v>Wst Rev Late Payment</v>
      </c>
      <c r="AG1342">
        <f>IFERROR(VLOOKUP(VALUE(I1342),'PC Mapping'!A:F,6,),"")</f>
        <v>10636</v>
      </c>
      <c r="AH1342" s="13" t="str">
        <f>VLOOKUP(AG1342,'PC Mapping'!L:M,2,)</f>
        <v>Prairie Heights Sewer</v>
      </c>
    </row>
    <row r="1343" spans="1:34" x14ac:dyDescent="0.2">
      <c r="A1343" t="s">
        <v>9194</v>
      </c>
      <c r="B1343" t="s">
        <v>9195</v>
      </c>
      <c r="C1343" t="s">
        <v>4519</v>
      </c>
      <c r="D1343" t="s">
        <v>4520</v>
      </c>
      <c r="E1343" s="3">
        <v>45824</v>
      </c>
      <c r="F1343" t="s">
        <v>44</v>
      </c>
      <c r="G1343" t="s">
        <v>3742</v>
      </c>
      <c r="H1343" t="s">
        <v>3722</v>
      </c>
      <c r="I1343" t="s">
        <v>3752</v>
      </c>
      <c r="J1343" t="s">
        <v>4522</v>
      </c>
      <c r="K1343" s="2">
        <v>-11.02</v>
      </c>
      <c r="L1343" t="s">
        <v>44</v>
      </c>
      <c r="M1343" s="2">
        <v>-11.02</v>
      </c>
      <c r="N1343" t="s">
        <v>4523</v>
      </c>
      <c r="O1343" t="s">
        <v>4524</v>
      </c>
      <c r="P1343" t="s">
        <v>9196</v>
      </c>
      <c r="Q1343" t="s">
        <v>9197</v>
      </c>
      <c r="R1343" t="s">
        <v>44</v>
      </c>
      <c r="S1343" t="s">
        <v>4527</v>
      </c>
      <c r="T1343" s="3">
        <v>45824</v>
      </c>
      <c r="U1343" s="3">
        <v>45825</v>
      </c>
      <c r="V1343" s="2">
        <v>0</v>
      </c>
      <c r="W1343" t="s">
        <v>44</v>
      </c>
      <c r="X1343" t="s">
        <v>44</v>
      </c>
      <c r="Y1343" t="s">
        <v>9198</v>
      </c>
      <c r="Z1343" t="s">
        <v>3415</v>
      </c>
      <c r="AA1343" t="s">
        <v>4529</v>
      </c>
      <c r="AB1343" t="s">
        <v>4530</v>
      </c>
      <c r="AC1343" t="s">
        <v>89</v>
      </c>
      <c r="AD1343" t="str">
        <f t="shared" si="20"/>
        <v>10-60</v>
      </c>
      <c r="AE1343" t="str">
        <f>VLOOKUP(AD1343,'Main_Sub Desc'!C:D,2,)</f>
        <v>LPC from invoicing</v>
      </c>
      <c r="AF1343" t="str">
        <f>VLOOKUP(VALUE(H1343),'Main_Sub Desc'!F:G,2,)</f>
        <v>Wtr Rev Late Payment</v>
      </c>
      <c r="AG1343">
        <f>IFERROR(VLOOKUP(VALUE(I1343),'PC Mapping'!A:F,6,),"")</f>
        <v>10719</v>
      </c>
      <c r="AH1343" s="13" t="str">
        <f>VLOOKUP(AG1343,'PC Mapping'!L:M,2,)</f>
        <v>All Other Water</v>
      </c>
    </row>
    <row r="1344" spans="1:34" x14ac:dyDescent="0.2">
      <c r="A1344" t="s">
        <v>9199</v>
      </c>
      <c r="B1344" t="s">
        <v>9200</v>
      </c>
      <c r="C1344" t="s">
        <v>4519</v>
      </c>
      <c r="D1344" t="s">
        <v>4520</v>
      </c>
      <c r="E1344" s="3">
        <v>45824</v>
      </c>
      <c r="F1344" t="s">
        <v>44</v>
      </c>
      <c r="G1344" t="s">
        <v>3742</v>
      </c>
      <c r="H1344" t="s">
        <v>3722</v>
      </c>
      <c r="I1344" t="s">
        <v>4538</v>
      </c>
      <c r="J1344" t="s">
        <v>4522</v>
      </c>
      <c r="K1344" s="2">
        <v>-5</v>
      </c>
      <c r="L1344" t="s">
        <v>44</v>
      </c>
      <c r="M1344" s="2">
        <v>-5</v>
      </c>
      <c r="N1344" t="s">
        <v>4523</v>
      </c>
      <c r="O1344" t="s">
        <v>4524</v>
      </c>
      <c r="P1344" t="s">
        <v>9201</v>
      </c>
      <c r="Q1344" t="s">
        <v>9202</v>
      </c>
      <c r="R1344" t="s">
        <v>44</v>
      </c>
      <c r="S1344" t="s">
        <v>4527</v>
      </c>
      <c r="T1344" s="3">
        <v>45824</v>
      </c>
      <c r="U1344" s="3">
        <v>45825</v>
      </c>
      <c r="V1344" s="2">
        <v>0</v>
      </c>
      <c r="W1344" t="s">
        <v>44</v>
      </c>
      <c r="X1344" t="s">
        <v>44</v>
      </c>
      <c r="Y1344" t="s">
        <v>9203</v>
      </c>
      <c r="Z1344" t="s">
        <v>9204</v>
      </c>
      <c r="AA1344" t="s">
        <v>4529</v>
      </c>
      <c r="AB1344" t="s">
        <v>4530</v>
      </c>
      <c r="AC1344" t="s">
        <v>89</v>
      </c>
      <c r="AD1344" t="str">
        <f t="shared" si="20"/>
        <v>10-60</v>
      </c>
      <c r="AE1344" t="str">
        <f>VLOOKUP(AD1344,'Main_Sub Desc'!C:D,2,)</f>
        <v>LPC from invoicing</v>
      </c>
      <c r="AF1344" t="str">
        <f>VLOOKUP(VALUE(H1344),'Main_Sub Desc'!F:G,2,)</f>
        <v>Wtr Rev Late Payment</v>
      </c>
      <c r="AG1344">
        <f>IFERROR(VLOOKUP(VALUE(I1344),'PC Mapping'!A:F,6,),"")</f>
        <v>10469</v>
      </c>
      <c r="AH1344" s="13" t="str">
        <f>VLOOKUP(AG1344,'PC Mapping'!L:M,2,)</f>
        <v>Bolivar Water</v>
      </c>
    </row>
    <row r="1345" spans="1:34" x14ac:dyDescent="0.2">
      <c r="A1345" t="s">
        <v>9199</v>
      </c>
      <c r="B1345" t="s">
        <v>9200</v>
      </c>
      <c r="C1345" t="s">
        <v>4519</v>
      </c>
      <c r="D1345" t="s">
        <v>4520</v>
      </c>
      <c r="E1345" s="3">
        <v>45824</v>
      </c>
      <c r="F1345" t="s">
        <v>44</v>
      </c>
      <c r="G1345" t="s">
        <v>3742</v>
      </c>
      <c r="H1345" t="s">
        <v>3716</v>
      </c>
      <c r="I1345" t="s">
        <v>4534</v>
      </c>
      <c r="J1345" t="s">
        <v>4522</v>
      </c>
      <c r="K1345" s="2">
        <v>-5</v>
      </c>
      <c r="L1345" t="s">
        <v>44</v>
      </c>
      <c r="M1345" s="2">
        <v>-5</v>
      </c>
      <c r="N1345" t="s">
        <v>4523</v>
      </c>
      <c r="O1345" t="s">
        <v>4524</v>
      </c>
      <c r="P1345" t="s">
        <v>9201</v>
      </c>
      <c r="Q1345" t="s">
        <v>9205</v>
      </c>
      <c r="R1345" t="s">
        <v>44</v>
      </c>
      <c r="S1345" t="s">
        <v>4527</v>
      </c>
      <c r="T1345" s="3">
        <v>45824</v>
      </c>
      <c r="U1345" s="3">
        <v>45825</v>
      </c>
      <c r="V1345" s="2">
        <v>0</v>
      </c>
      <c r="W1345" t="s">
        <v>44</v>
      </c>
      <c r="X1345" t="s">
        <v>44</v>
      </c>
      <c r="Y1345" t="s">
        <v>9206</v>
      </c>
      <c r="Z1345" t="s">
        <v>9204</v>
      </c>
      <c r="AA1345" t="s">
        <v>4529</v>
      </c>
      <c r="AB1345" t="s">
        <v>4530</v>
      </c>
      <c r="AC1345" t="s">
        <v>89</v>
      </c>
      <c r="AD1345" t="str">
        <f t="shared" si="20"/>
        <v>10-60</v>
      </c>
      <c r="AE1345" t="str">
        <f>VLOOKUP(AD1345,'Main_Sub Desc'!C:D,2,)</f>
        <v>LPC from invoicing</v>
      </c>
      <c r="AF1345" t="str">
        <f>VLOOKUP(VALUE(H1345),'Main_Sub Desc'!F:G,2,)</f>
        <v>Wst Rev Late Payment</v>
      </c>
      <c r="AG1345">
        <f>IFERROR(VLOOKUP(VALUE(I1345),'PC Mapping'!A:F,6,),"")</f>
        <v>10514</v>
      </c>
      <c r="AH1345" s="13" t="str">
        <f>VLOOKUP(AG1345,'PC Mapping'!L:M,2,)</f>
        <v>Bolivar Sewer</v>
      </c>
    </row>
    <row r="1346" spans="1:34" x14ac:dyDescent="0.2">
      <c r="A1346" t="s">
        <v>9207</v>
      </c>
      <c r="B1346" t="s">
        <v>9195</v>
      </c>
      <c r="C1346" t="s">
        <v>4519</v>
      </c>
      <c r="D1346" t="s">
        <v>4520</v>
      </c>
      <c r="E1346" s="3">
        <v>45824</v>
      </c>
      <c r="F1346" t="s">
        <v>44</v>
      </c>
      <c r="G1346" t="s">
        <v>3742</v>
      </c>
      <c r="H1346" t="s">
        <v>3722</v>
      </c>
      <c r="I1346" t="s">
        <v>4538</v>
      </c>
      <c r="J1346" t="s">
        <v>4522</v>
      </c>
      <c r="K1346" s="2">
        <v>-5</v>
      </c>
      <c r="L1346" t="s">
        <v>44</v>
      </c>
      <c r="M1346" s="2">
        <v>-5</v>
      </c>
      <c r="N1346" t="s">
        <v>4523</v>
      </c>
      <c r="O1346" t="s">
        <v>4524</v>
      </c>
      <c r="P1346" t="s">
        <v>9208</v>
      </c>
      <c r="Q1346" t="s">
        <v>9209</v>
      </c>
      <c r="R1346" t="s">
        <v>44</v>
      </c>
      <c r="S1346" t="s">
        <v>4527</v>
      </c>
      <c r="T1346" s="3">
        <v>45824</v>
      </c>
      <c r="U1346" s="3">
        <v>45825</v>
      </c>
      <c r="V1346" s="2">
        <v>0</v>
      </c>
      <c r="W1346" t="s">
        <v>44</v>
      </c>
      <c r="X1346" t="s">
        <v>44</v>
      </c>
      <c r="Y1346" t="s">
        <v>9210</v>
      </c>
      <c r="Z1346" t="s">
        <v>936</v>
      </c>
      <c r="AA1346" t="s">
        <v>4529</v>
      </c>
      <c r="AB1346" t="s">
        <v>4530</v>
      </c>
      <c r="AC1346" t="s">
        <v>89</v>
      </c>
      <c r="AD1346" t="str">
        <f t="shared" si="20"/>
        <v>10-60</v>
      </c>
      <c r="AE1346" t="str">
        <f>VLOOKUP(AD1346,'Main_Sub Desc'!C:D,2,)</f>
        <v>LPC from invoicing</v>
      </c>
      <c r="AF1346" t="str">
        <f>VLOOKUP(VALUE(H1346),'Main_Sub Desc'!F:G,2,)</f>
        <v>Wtr Rev Late Payment</v>
      </c>
      <c r="AG1346">
        <f>IFERROR(VLOOKUP(VALUE(I1346),'PC Mapping'!A:F,6,),"")</f>
        <v>10469</v>
      </c>
      <c r="AH1346" s="13" t="str">
        <f>VLOOKUP(AG1346,'PC Mapping'!L:M,2,)</f>
        <v>Bolivar Water</v>
      </c>
    </row>
    <row r="1347" spans="1:34" x14ac:dyDescent="0.2">
      <c r="A1347" t="s">
        <v>9207</v>
      </c>
      <c r="B1347" t="s">
        <v>9195</v>
      </c>
      <c r="C1347" t="s">
        <v>4519</v>
      </c>
      <c r="D1347" t="s">
        <v>4520</v>
      </c>
      <c r="E1347" s="3">
        <v>45824</v>
      </c>
      <c r="F1347" t="s">
        <v>44</v>
      </c>
      <c r="G1347" t="s">
        <v>3742</v>
      </c>
      <c r="H1347" t="s">
        <v>3716</v>
      </c>
      <c r="I1347" t="s">
        <v>4534</v>
      </c>
      <c r="J1347" t="s">
        <v>4522</v>
      </c>
      <c r="K1347" s="2">
        <v>-5</v>
      </c>
      <c r="L1347" t="s">
        <v>44</v>
      </c>
      <c r="M1347" s="2">
        <v>-5</v>
      </c>
      <c r="N1347" t="s">
        <v>4523</v>
      </c>
      <c r="O1347" t="s">
        <v>4524</v>
      </c>
      <c r="P1347" t="s">
        <v>9208</v>
      </c>
      <c r="Q1347" t="s">
        <v>9211</v>
      </c>
      <c r="R1347" t="s">
        <v>44</v>
      </c>
      <c r="S1347" t="s">
        <v>4527</v>
      </c>
      <c r="T1347" s="3">
        <v>45824</v>
      </c>
      <c r="U1347" s="3">
        <v>45825</v>
      </c>
      <c r="V1347" s="2">
        <v>0</v>
      </c>
      <c r="W1347" t="s">
        <v>44</v>
      </c>
      <c r="X1347" t="s">
        <v>44</v>
      </c>
      <c r="Y1347" t="s">
        <v>9212</v>
      </c>
      <c r="Z1347" t="s">
        <v>936</v>
      </c>
      <c r="AA1347" t="s">
        <v>4529</v>
      </c>
      <c r="AB1347" t="s">
        <v>4530</v>
      </c>
      <c r="AC1347" t="s">
        <v>89</v>
      </c>
      <c r="AD1347" t="str">
        <f t="shared" si="20"/>
        <v>10-60</v>
      </c>
      <c r="AE1347" t="str">
        <f>VLOOKUP(AD1347,'Main_Sub Desc'!C:D,2,)</f>
        <v>LPC from invoicing</v>
      </c>
      <c r="AF1347" t="str">
        <f>VLOOKUP(VALUE(H1347),'Main_Sub Desc'!F:G,2,)</f>
        <v>Wst Rev Late Payment</v>
      </c>
      <c r="AG1347">
        <f>IFERROR(VLOOKUP(VALUE(I1347),'PC Mapping'!A:F,6,),"")</f>
        <v>10514</v>
      </c>
      <c r="AH1347" s="13" t="str">
        <f>VLOOKUP(AG1347,'PC Mapping'!L:M,2,)</f>
        <v>Bolivar Sewer</v>
      </c>
    </row>
    <row r="1348" spans="1:34" x14ac:dyDescent="0.2">
      <c r="A1348" t="s">
        <v>9213</v>
      </c>
      <c r="B1348" t="s">
        <v>9200</v>
      </c>
      <c r="C1348" t="s">
        <v>4519</v>
      </c>
      <c r="D1348" t="s">
        <v>4520</v>
      </c>
      <c r="E1348" s="3">
        <v>45824</v>
      </c>
      <c r="F1348" t="s">
        <v>44</v>
      </c>
      <c r="G1348" t="s">
        <v>3742</v>
      </c>
      <c r="H1348" t="s">
        <v>3722</v>
      </c>
      <c r="I1348" t="s">
        <v>4538</v>
      </c>
      <c r="J1348" t="s">
        <v>4522</v>
      </c>
      <c r="K1348" s="2">
        <v>-5</v>
      </c>
      <c r="L1348" t="s">
        <v>44</v>
      </c>
      <c r="M1348" s="2">
        <v>-5</v>
      </c>
      <c r="N1348" t="s">
        <v>4523</v>
      </c>
      <c r="O1348" t="s">
        <v>4524</v>
      </c>
      <c r="P1348" t="s">
        <v>9214</v>
      </c>
      <c r="Q1348" t="s">
        <v>9215</v>
      </c>
      <c r="R1348" t="s">
        <v>44</v>
      </c>
      <c r="S1348" t="s">
        <v>4527</v>
      </c>
      <c r="T1348" s="3">
        <v>45824</v>
      </c>
      <c r="U1348" s="3">
        <v>45825</v>
      </c>
      <c r="V1348" s="2">
        <v>0</v>
      </c>
      <c r="W1348" t="s">
        <v>44</v>
      </c>
      <c r="X1348" t="s">
        <v>44</v>
      </c>
      <c r="Y1348" t="s">
        <v>9216</v>
      </c>
      <c r="Z1348" t="s">
        <v>9217</v>
      </c>
      <c r="AA1348" t="s">
        <v>4529</v>
      </c>
      <c r="AB1348" t="s">
        <v>4530</v>
      </c>
      <c r="AC1348" t="s">
        <v>89</v>
      </c>
      <c r="AD1348" t="str">
        <f t="shared" ref="AD1348:AD1411" si="21">CONCATENATE(VALUE(AA1348),"-",VALUE(AB1348))</f>
        <v>10-60</v>
      </c>
      <c r="AE1348" t="str">
        <f>VLOOKUP(AD1348,'Main_Sub Desc'!C:D,2,)</f>
        <v>LPC from invoicing</v>
      </c>
      <c r="AF1348" t="str">
        <f>VLOOKUP(VALUE(H1348),'Main_Sub Desc'!F:G,2,)</f>
        <v>Wtr Rev Late Payment</v>
      </c>
      <c r="AG1348">
        <f>IFERROR(VLOOKUP(VALUE(I1348),'PC Mapping'!A:F,6,),"")</f>
        <v>10469</v>
      </c>
      <c r="AH1348" s="13" t="str">
        <f>VLOOKUP(AG1348,'PC Mapping'!L:M,2,)</f>
        <v>Bolivar Water</v>
      </c>
    </row>
    <row r="1349" spans="1:34" x14ac:dyDescent="0.2">
      <c r="A1349" t="s">
        <v>9213</v>
      </c>
      <c r="B1349" t="s">
        <v>9200</v>
      </c>
      <c r="C1349" t="s">
        <v>4519</v>
      </c>
      <c r="D1349" t="s">
        <v>4520</v>
      </c>
      <c r="E1349" s="3">
        <v>45824</v>
      </c>
      <c r="F1349" t="s">
        <v>44</v>
      </c>
      <c r="G1349" t="s">
        <v>3742</v>
      </c>
      <c r="H1349" t="s">
        <v>3716</v>
      </c>
      <c r="I1349" t="s">
        <v>4534</v>
      </c>
      <c r="J1349" t="s">
        <v>4522</v>
      </c>
      <c r="K1349" s="2">
        <v>-5</v>
      </c>
      <c r="L1349" t="s">
        <v>44</v>
      </c>
      <c r="M1349" s="2">
        <v>-5</v>
      </c>
      <c r="N1349" t="s">
        <v>4523</v>
      </c>
      <c r="O1349" t="s">
        <v>4524</v>
      </c>
      <c r="P1349" t="s">
        <v>9214</v>
      </c>
      <c r="Q1349" t="s">
        <v>9218</v>
      </c>
      <c r="R1349" t="s">
        <v>44</v>
      </c>
      <c r="S1349" t="s">
        <v>4527</v>
      </c>
      <c r="T1349" s="3">
        <v>45824</v>
      </c>
      <c r="U1349" s="3">
        <v>45825</v>
      </c>
      <c r="V1349" s="2">
        <v>0</v>
      </c>
      <c r="W1349" t="s">
        <v>44</v>
      </c>
      <c r="X1349" t="s">
        <v>44</v>
      </c>
      <c r="Y1349" t="s">
        <v>9219</v>
      </c>
      <c r="Z1349" t="s">
        <v>9217</v>
      </c>
      <c r="AA1349" t="s">
        <v>4529</v>
      </c>
      <c r="AB1349" t="s">
        <v>4530</v>
      </c>
      <c r="AC1349" t="s">
        <v>89</v>
      </c>
      <c r="AD1349" t="str">
        <f t="shared" si="21"/>
        <v>10-60</v>
      </c>
      <c r="AE1349" t="str">
        <f>VLOOKUP(AD1349,'Main_Sub Desc'!C:D,2,)</f>
        <v>LPC from invoicing</v>
      </c>
      <c r="AF1349" t="str">
        <f>VLOOKUP(VALUE(H1349),'Main_Sub Desc'!F:G,2,)</f>
        <v>Wst Rev Late Payment</v>
      </c>
      <c r="AG1349">
        <f>IFERROR(VLOOKUP(VALUE(I1349),'PC Mapping'!A:F,6,),"")</f>
        <v>10514</v>
      </c>
      <c r="AH1349" s="13" t="str">
        <f>VLOOKUP(AG1349,'PC Mapping'!L:M,2,)</f>
        <v>Bolivar Sewer</v>
      </c>
    </row>
    <row r="1350" spans="1:34" x14ac:dyDescent="0.2">
      <c r="A1350" t="s">
        <v>9220</v>
      </c>
      <c r="B1350" t="s">
        <v>9221</v>
      </c>
      <c r="C1350" t="s">
        <v>4519</v>
      </c>
      <c r="D1350" t="s">
        <v>4520</v>
      </c>
      <c r="E1350" s="3">
        <v>45826</v>
      </c>
      <c r="F1350" t="s">
        <v>44</v>
      </c>
      <c r="G1350" t="s">
        <v>3742</v>
      </c>
      <c r="H1350" t="s">
        <v>3722</v>
      </c>
      <c r="I1350" t="s">
        <v>3752</v>
      </c>
      <c r="J1350" t="s">
        <v>4522</v>
      </c>
      <c r="K1350" s="2">
        <v>-5</v>
      </c>
      <c r="L1350" t="s">
        <v>44</v>
      </c>
      <c r="M1350" s="2">
        <v>-5</v>
      </c>
      <c r="N1350" t="s">
        <v>4523</v>
      </c>
      <c r="O1350" t="s">
        <v>4524</v>
      </c>
      <c r="P1350" t="s">
        <v>9222</v>
      </c>
      <c r="Q1350" t="s">
        <v>9223</v>
      </c>
      <c r="R1350" t="s">
        <v>44</v>
      </c>
      <c r="S1350" t="s">
        <v>4527</v>
      </c>
      <c r="T1350" s="3">
        <v>45826</v>
      </c>
      <c r="U1350" s="3">
        <v>45827</v>
      </c>
      <c r="V1350" s="2">
        <v>0</v>
      </c>
      <c r="W1350" t="s">
        <v>44</v>
      </c>
      <c r="X1350" t="s">
        <v>44</v>
      </c>
      <c r="Y1350" t="s">
        <v>9224</v>
      </c>
      <c r="Z1350" t="s">
        <v>9225</v>
      </c>
      <c r="AA1350" t="s">
        <v>4529</v>
      </c>
      <c r="AB1350" t="s">
        <v>4530</v>
      </c>
      <c r="AC1350" t="s">
        <v>89</v>
      </c>
      <c r="AD1350" t="str">
        <f t="shared" si="21"/>
        <v>10-60</v>
      </c>
      <c r="AE1350" t="str">
        <f>VLOOKUP(AD1350,'Main_Sub Desc'!C:D,2,)</f>
        <v>LPC from invoicing</v>
      </c>
      <c r="AF1350" t="str">
        <f>VLOOKUP(VALUE(H1350),'Main_Sub Desc'!F:G,2,)</f>
        <v>Wtr Rev Late Payment</v>
      </c>
      <c r="AG1350">
        <f>IFERROR(VLOOKUP(VALUE(I1350),'PC Mapping'!A:F,6,),"")</f>
        <v>10719</v>
      </c>
      <c r="AH1350" s="13" t="str">
        <f>VLOOKUP(AG1350,'PC Mapping'!L:M,2,)</f>
        <v>All Other Water</v>
      </c>
    </row>
    <row r="1351" spans="1:34" x14ac:dyDescent="0.2">
      <c r="A1351" t="s">
        <v>9226</v>
      </c>
      <c r="B1351" t="s">
        <v>9221</v>
      </c>
      <c r="C1351" t="s">
        <v>4519</v>
      </c>
      <c r="D1351" t="s">
        <v>4520</v>
      </c>
      <c r="E1351" s="3">
        <v>45826</v>
      </c>
      <c r="F1351" t="s">
        <v>44</v>
      </c>
      <c r="G1351" t="s">
        <v>3742</v>
      </c>
      <c r="H1351" t="s">
        <v>3722</v>
      </c>
      <c r="I1351" t="s">
        <v>3752</v>
      </c>
      <c r="J1351" t="s">
        <v>4522</v>
      </c>
      <c r="K1351" s="2">
        <v>-10.58</v>
      </c>
      <c r="L1351" t="s">
        <v>44</v>
      </c>
      <c r="M1351" s="2">
        <v>-10.58</v>
      </c>
      <c r="N1351" t="s">
        <v>4523</v>
      </c>
      <c r="O1351" t="s">
        <v>4524</v>
      </c>
      <c r="P1351" t="s">
        <v>9227</v>
      </c>
      <c r="Q1351" t="s">
        <v>9228</v>
      </c>
      <c r="R1351" t="s">
        <v>44</v>
      </c>
      <c r="S1351" t="s">
        <v>4527</v>
      </c>
      <c r="T1351" s="3">
        <v>45826</v>
      </c>
      <c r="U1351" s="3">
        <v>45827</v>
      </c>
      <c r="V1351" s="2">
        <v>0</v>
      </c>
      <c r="W1351" t="s">
        <v>44</v>
      </c>
      <c r="X1351" t="s">
        <v>44</v>
      </c>
      <c r="Y1351" t="s">
        <v>9229</v>
      </c>
      <c r="Z1351" t="s">
        <v>2557</v>
      </c>
      <c r="AA1351" t="s">
        <v>4529</v>
      </c>
      <c r="AB1351" t="s">
        <v>4530</v>
      </c>
      <c r="AC1351" t="s">
        <v>89</v>
      </c>
      <c r="AD1351" t="str">
        <f t="shared" si="21"/>
        <v>10-60</v>
      </c>
      <c r="AE1351" t="str">
        <f>VLOOKUP(AD1351,'Main_Sub Desc'!C:D,2,)</f>
        <v>LPC from invoicing</v>
      </c>
      <c r="AF1351" t="str">
        <f>VLOOKUP(VALUE(H1351),'Main_Sub Desc'!F:G,2,)</f>
        <v>Wtr Rev Late Payment</v>
      </c>
      <c r="AG1351">
        <f>IFERROR(VLOOKUP(VALUE(I1351),'PC Mapping'!A:F,6,),"")</f>
        <v>10719</v>
      </c>
      <c r="AH1351" s="13" t="str">
        <f>VLOOKUP(AG1351,'PC Mapping'!L:M,2,)</f>
        <v>All Other Water</v>
      </c>
    </row>
    <row r="1352" spans="1:34" x14ac:dyDescent="0.2">
      <c r="A1352" t="s">
        <v>9230</v>
      </c>
      <c r="B1352" t="s">
        <v>9221</v>
      </c>
      <c r="C1352" t="s">
        <v>4519</v>
      </c>
      <c r="D1352" t="s">
        <v>4520</v>
      </c>
      <c r="E1352" s="3">
        <v>45826</v>
      </c>
      <c r="F1352" t="s">
        <v>44</v>
      </c>
      <c r="G1352" t="s">
        <v>3742</v>
      </c>
      <c r="H1352" t="s">
        <v>3722</v>
      </c>
      <c r="I1352" t="s">
        <v>3752</v>
      </c>
      <c r="J1352" t="s">
        <v>4522</v>
      </c>
      <c r="K1352" s="2">
        <v>-5.78</v>
      </c>
      <c r="L1352" t="s">
        <v>44</v>
      </c>
      <c r="M1352" s="2">
        <v>-5.78</v>
      </c>
      <c r="N1352" t="s">
        <v>4523</v>
      </c>
      <c r="O1352" t="s">
        <v>4524</v>
      </c>
      <c r="P1352" t="s">
        <v>9231</v>
      </c>
      <c r="Q1352" t="s">
        <v>9232</v>
      </c>
      <c r="R1352" t="s">
        <v>44</v>
      </c>
      <c r="S1352" t="s">
        <v>4527</v>
      </c>
      <c r="T1352" s="3">
        <v>45826</v>
      </c>
      <c r="U1352" s="3">
        <v>45827</v>
      </c>
      <c r="V1352" s="2">
        <v>0</v>
      </c>
      <c r="W1352" t="s">
        <v>44</v>
      </c>
      <c r="X1352" t="s">
        <v>44</v>
      </c>
      <c r="Y1352" t="s">
        <v>9233</v>
      </c>
      <c r="Z1352" t="s">
        <v>2991</v>
      </c>
      <c r="AA1352" t="s">
        <v>4529</v>
      </c>
      <c r="AB1352" t="s">
        <v>4530</v>
      </c>
      <c r="AC1352" t="s">
        <v>89</v>
      </c>
      <c r="AD1352" t="str">
        <f t="shared" si="21"/>
        <v>10-60</v>
      </c>
      <c r="AE1352" t="str">
        <f>VLOOKUP(AD1352,'Main_Sub Desc'!C:D,2,)</f>
        <v>LPC from invoicing</v>
      </c>
      <c r="AF1352" t="str">
        <f>VLOOKUP(VALUE(H1352),'Main_Sub Desc'!F:G,2,)</f>
        <v>Wtr Rev Late Payment</v>
      </c>
      <c r="AG1352">
        <f>IFERROR(VLOOKUP(VALUE(I1352),'PC Mapping'!A:F,6,),"")</f>
        <v>10719</v>
      </c>
      <c r="AH1352" s="13" t="str">
        <f>VLOOKUP(AG1352,'PC Mapping'!L:M,2,)</f>
        <v>All Other Water</v>
      </c>
    </row>
    <row r="1353" spans="1:34" x14ac:dyDescent="0.2">
      <c r="A1353" t="s">
        <v>9234</v>
      </c>
      <c r="B1353" t="s">
        <v>9221</v>
      </c>
      <c r="C1353" t="s">
        <v>4519</v>
      </c>
      <c r="D1353" t="s">
        <v>4520</v>
      </c>
      <c r="E1353" s="3">
        <v>45826</v>
      </c>
      <c r="F1353" t="s">
        <v>44</v>
      </c>
      <c r="G1353" t="s">
        <v>3742</v>
      </c>
      <c r="H1353" t="s">
        <v>3722</v>
      </c>
      <c r="I1353" t="s">
        <v>3752</v>
      </c>
      <c r="J1353" t="s">
        <v>4522</v>
      </c>
      <c r="K1353" s="2">
        <v>-5</v>
      </c>
      <c r="L1353" t="s">
        <v>44</v>
      </c>
      <c r="M1353" s="2">
        <v>-5</v>
      </c>
      <c r="N1353" t="s">
        <v>4523</v>
      </c>
      <c r="O1353" t="s">
        <v>4524</v>
      </c>
      <c r="P1353" t="s">
        <v>6467</v>
      </c>
      <c r="Q1353" t="s">
        <v>9235</v>
      </c>
      <c r="R1353" t="s">
        <v>44</v>
      </c>
      <c r="S1353" t="s">
        <v>4527</v>
      </c>
      <c r="T1353" s="3">
        <v>45826</v>
      </c>
      <c r="U1353" s="3">
        <v>45827</v>
      </c>
      <c r="V1353" s="2">
        <v>0</v>
      </c>
      <c r="W1353" t="s">
        <v>44</v>
      </c>
      <c r="X1353" t="s">
        <v>44</v>
      </c>
      <c r="Y1353" t="s">
        <v>9236</v>
      </c>
      <c r="Z1353" t="s">
        <v>3018</v>
      </c>
      <c r="AA1353" t="s">
        <v>4529</v>
      </c>
      <c r="AB1353" t="s">
        <v>4530</v>
      </c>
      <c r="AC1353" t="s">
        <v>89</v>
      </c>
      <c r="AD1353" t="str">
        <f t="shared" si="21"/>
        <v>10-60</v>
      </c>
      <c r="AE1353" t="str">
        <f>VLOOKUP(AD1353,'Main_Sub Desc'!C:D,2,)</f>
        <v>LPC from invoicing</v>
      </c>
      <c r="AF1353" t="str">
        <f>VLOOKUP(VALUE(H1353),'Main_Sub Desc'!F:G,2,)</f>
        <v>Wtr Rev Late Payment</v>
      </c>
      <c r="AG1353">
        <f>IFERROR(VLOOKUP(VALUE(I1353),'PC Mapping'!A:F,6,),"")</f>
        <v>10719</v>
      </c>
      <c r="AH1353" s="13" t="str">
        <f>VLOOKUP(AG1353,'PC Mapping'!L:M,2,)</f>
        <v>All Other Water</v>
      </c>
    </row>
    <row r="1354" spans="1:34" x14ac:dyDescent="0.2">
      <c r="A1354" t="s">
        <v>9237</v>
      </c>
      <c r="B1354" t="s">
        <v>9221</v>
      </c>
      <c r="C1354" t="s">
        <v>4519</v>
      </c>
      <c r="D1354" t="s">
        <v>4520</v>
      </c>
      <c r="E1354" s="3">
        <v>45826</v>
      </c>
      <c r="F1354" t="s">
        <v>44</v>
      </c>
      <c r="G1354" t="s">
        <v>3742</v>
      </c>
      <c r="H1354" t="s">
        <v>3722</v>
      </c>
      <c r="I1354" t="s">
        <v>3752</v>
      </c>
      <c r="J1354" t="s">
        <v>4522</v>
      </c>
      <c r="K1354" s="2">
        <v>-13.2</v>
      </c>
      <c r="L1354" t="s">
        <v>44</v>
      </c>
      <c r="M1354" s="2">
        <v>-13.2</v>
      </c>
      <c r="N1354" t="s">
        <v>4523</v>
      </c>
      <c r="O1354" t="s">
        <v>4524</v>
      </c>
      <c r="P1354" t="s">
        <v>9238</v>
      </c>
      <c r="Q1354" t="s">
        <v>9239</v>
      </c>
      <c r="R1354" t="s">
        <v>44</v>
      </c>
      <c r="S1354" t="s">
        <v>4527</v>
      </c>
      <c r="T1354" s="3">
        <v>45826</v>
      </c>
      <c r="U1354" s="3">
        <v>45827</v>
      </c>
      <c r="V1354" s="2">
        <v>0</v>
      </c>
      <c r="W1354" t="s">
        <v>44</v>
      </c>
      <c r="X1354" t="s">
        <v>44</v>
      </c>
      <c r="Y1354" t="s">
        <v>9240</v>
      </c>
      <c r="Z1354" t="s">
        <v>9241</v>
      </c>
      <c r="AA1354" t="s">
        <v>4529</v>
      </c>
      <c r="AB1354" t="s">
        <v>4530</v>
      </c>
      <c r="AC1354" t="s">
        <v>89</v>
      </c>
      <c r="AD1354" t="str">
        <f t="shared" si="21"/>
        <v>10-60</v>
      </c>
      <c r="AE1354" t="str">
        <f>VLOOKUP(AD1354,'Main_Sub Desc'!C:D,2,)</f>
        <v>LPC from invoicing</v>
      </c>
      <c r="AF1354" t="str">
        <f>VLOOKUP(VALUE(H1354),'Main_Sub Desc'!F:G,2,)</f>
        <v>Wtr Rev Late Payment</v>
      </c>
      <c r="AG1354">
        <f>IFERROR(VLOOKUP(VALUE(I1354),'PC Mapping'!A:F,6,),"")</f>
        <v>10719</v>
      </c>
      <c r="AH1354" s="13" t="str">
        <f>VLOOKUP(AG1354,'PC Mapping'!L:M,2,)</f>
        <v>All Other Water</v>
      </c>
    </row>
    <row r="1355" spans="1:34" x14ac:dyDescent="0.2">
      <c r="A1355" t="s">
        <v>9242</v>
      </c>
      <c r="B1355" t="s">
        <v>9243</v>
      </c>
      <c r="C1355" t="s">
        <v>4519</v>
      </c>
      <c r="D1355" t="s">
        <v>4520</v>
      </c>
      <c r="E1355" s="3">
        <v>45826</v>
      </c>
      <c r="F1355" t="s">
        <v>44</v>
      </c>
      <c r="G1355" t="s">
        <v>3742</v>
      </c>
      <c r="H1355" t="s">
        <v>3722</v>
      </c>
      <c r="I1355" t="s">
        <v>4538</v>
      </c>
      <c r="J1355" t="s">
        <v>4522</v>
      </c>
      <c r="K1355" s="2">
        <v>-6.6</v>
      </c>
      <c r="L1355" t="s">
        <v>44</v>
      </c>
      <c r="M1355" s="2">
        <v>-6.6</v>
      </c>
      <c r="N1355" t="s">
        <v>4523</v>
      </c>
      <c r="O1355" t="s">
        <v>4524</v>
      </c>
      <c r="P1355" t="s">
        <v>5237</v>
      </c>
      <c r="Q1355" t="s">
        <v>9244</v>
      </c>
      <c r="R1355" t="s">
        <v>44</v>
      </c>
      <c r="S1355" t="s">
        <v>4527</v>
      </c>
      <c r="T1355" s="3">
        <v>45826</v>
      </c>
      <c r="U1355" s="3">
        <v>45827</v>
      </c>
      <c r="V1355" s="2">
        <v>0</v>
      </c>
      <c r="W1355" t="s">
        <v>44</v>
      </c>
      <c r="X1355" t="s">
        <v>44</v>
      </c>
      <c r="Y1355" t="s">
        <v>5242</v>
      </c>
      <c r="Z1355" t="s">
        <v>5240</v>
      </c>
      <c r="AA1355" t="s">
        <v>4529</v>
      </c>
      <c r="AB1355" t="s">
        <v>4530</v>
      </c>
      <c r="AC1355" t="s">
        <v>99</v>
      </c>
      <c r="AD1355" t="str">
        <f t="shared" si="21"/>
        <v>10-60</v>
      </c>
      <c r="AE1355" t="str">
        <f>VLOOKUP(AD1355,'Main_Sub Desc'!C:D,2,)</f>
        <v>LPC from invoicing</v>
      </c>
      <c r="AF1355" t="str">
        <f>VLOOKUP(VALUE(H1355),'Main_Sub Desc'!F:G,2,)</f>
        <v>Wtr Rev Late Payment</v>
      </c>
      <c r="AG1355">
        <f>IFERROR(VLOOKUP(VALUE(I1355),'PC Mapping'!A:F,6,),"")</f>
        <v>10469</v>
      </c>
      <c r="AH1355" s="13" t="str">
        <f>VLOOKUP(AG1355,'PC Mapping'!L:M,2,)</f>
        <v>Bolivar Water</v>
      </c>
    </row>
    <row r="1356" spans="1:34" x14ac:dyDescent="0.2">
      <c r="A1356" t="s">
        <v>9242</v>
      </c>
      <c r="B1356" t="s">
        <v>9243</v>
      </c>
      <c r="C1356" t="s">
        <v>4519</v>
      </c>
      <c r="D1356" t="s">
        <v>4520</v>
      </c>
      <c r="E1356" s="3">
        <v>45826</v>
      </c>
      <c r="F1356" t="s">
        <v>44</v>
      </c>
      <c r="G1356" t="s">
        <v>3742</v>
      </c>
      <c r="H1356" t="s">
        <v>3716</v>
      </c>
      <c r="I1356" t="s">
        <v>4534</v>
      </c>
      <c r="J1356" t="s">
        <v>4522</v>
      </c>
      <c r="K1356" s="2">
        <v>-9.33</v>
      </c>
      <c r="L1356" t="s">
        <v>44</v>
      </c>
      <c r="M1356" s="2">
        <v>-9.33</v>
      </c>
      <c r="N1356" t="s">
        <v>4523</v>
      </c>
      <c r="O1356" t="s">
        <v>4524</v>
      </c>
      <c r="P1356" t="s">
        <v>5237</v>
      </c>
      <c r="Q1356" t="s">
        <v>9245</v>
      </c>
      <c r="R1356" t="s">
        <v>44</v>
      </c>
      <c r="S1356" t="s">
        <v>4527</v>
      </c>
      <c r="T1356" s="3">
        <v>45826</v>
      </c>
      <c r="U1356" s="3">
        <v>45827</v>
      </c>
      <c r="V1356" s="2">
        <v>0</v>
      </c>
      <c r="W1356" t="s">
        <v>44</v>
      </c>
      <c r="X1356" t="s">
        <v>44</v>
      </c>
      <c r="Y1356" t="s">
        <v>5239</v>
      </c>
      <c r="Z1356" t="s">
        <v>5240</v>
      </c>
      <c r="AA1356" t="s">
        <v>4529</v>
      </c>
      <c r="AB1356" t="s">
        <v>4530</v>
      </c>
      <c r="AC1356" t="s">
        <v>99</v>
      </c>
      <c r="AD1356" t="str">
        <f t="shared" si="21"/>
        <v>10-60</v>
      </c>
      <c r="AE1356" t="str">
        <f>VLOOKUP(AD1356,'Main_Sub Desc'!C:D,2,)</f>
        <v>LPC from invoicing</v>
      </c>
      <c r="AF1356" t="str">
        <f>VLOOKUP(VALUE(H1356),'Main_Sub Desc'!F:G,2,)</f>
        <v>Wst Rev Late Payment</v>
      </c>
      <c r="AG1356">
        <f>IFERROR(VLOOKUP(VALUE(I1356),'PC Mapping'!A:F,6,),"")</f>
        <v>10514</v>
      </c>
      <c r="AH1356" s="13" t="str">
        <f>VLOOKUP(AG1356,'PC Mapping'!L:M,2,)</f>
        <v>Bolivar Sewer</v>
      </c>
    </row>
    <row r="1357" spans="1:34" x14ac:dyDescent="0.2">
      <c r="A1357" t="s">
        <v>9246</v>
      </c>
      <c r="B1357" t="s">
        <v>9243</v>
      </c>
      <c r="C1357" t="s">
        <v>4519</v>
      </c>
      <c r="D1357" t="s">
        <v>4520</v>
      </c>
      <c r="E1357" s="3">
        <v>45826</v>
      </c>
      <c r="F1357" t="s">
        <v>44</v>
      </c>
      <c r="G1357" t="s">
        <v>3742</v>
      </c>
      <c r="H1357" t="s">
        <v>3722</v>
      </c>
      <c r="I1357" t="s">
        <v>3752</v>
      </c>
      <c r="J1357" t="s">
        <v>4522</v>
      </c>
      <c r="K1357" s="2">
        <v>-5</v>
      </c>
      <c r="L1357" t="s">
        <v>44</v>
      </c>
      <c r="M1357" s="2">
        <v>-5</v>
      </c>
      <c r="N1357" t="s">
        <v>4523</v>
      </c>
      <c r="O1357" t="s">
        <v>4524</v>
      </c>
      <c r="P1357" t="s">
        <v>9247</v>
      </c>
      <c r="Q1357" t="s">
        <v>9248</v>
      </c>
      <c r="R1357" t="s">
        <v>44</v>
      </c>
      <c r="S1357" t="s">
        <v>4527</v>
      </c>
      <c r="T1357" s="3">
        <v>45826</v>
      </c>
      <c r="U1357" s="3">
        <v>45827</v>
      </c>
      <c r="V1357" s="2">
        <v>0</v>
      </c>
      <c r="W1357" t="s">
        <v>44</v>
      </c>
      <c r="X1357" t="s">
        <v>44</v>
      </c>
      <c r="Y1357" t="s">
        <v>9249</v>
      </c>
      <c r="Z1357" t="s">
        <v>2762</v>
      </c>
      <c r="AA1357" t="s">
        <v>4529</v>
      </c>
      <c r="AB1357" t="s">
        <v>4530</v>
      </c>
      <c r="AC1357" t="s">
        <v>89</v>
      </c>
      <c r="AD1357" t="str">
        <f t="shared" si="21"/>
        <v>10-60</v>
      </c>
      <c r="AE1357" t="str">
        <f>VLOOKUP(AD1357,'Main_Sub Desc'!C:D,2,)</f>
        <v>LPC from invoicing</v>
      </c>
      <c r="AF1357" t="str">
        <f>VLOOKUP(VALUE(H1357),'Main_Sub Desc'!F:G,2,)</f>
        <v>Wtr Rev Late Payment</v>
      </c>
      <c r="AG1357">
        <f>IFERROR(VLOOKUP(VALUE(I1357),'PC Mapping'!A:F,6,),"")</f>
        <v>10719</v>
      </c>
      <c r="AH1357" s="13" t="str">
        <f>VLOOKUP(AG1357,'PC Mapping'!L:M,2,)</f>
        <v>All Other Water</v>
      </c>
    </row>
    <row r="1358" spans="1:34" x14ac:dyDescent="0.2">
      <c r="A1358" t="s">
        <v>9250</v>
      </c>
      <c r="B1358" t="s">
        <v>9251</v>
      </c>
      <c r="C1358" t="s">
        <v>4519</v>
      </c>
      <c r="D1358" t="s">
        <v>4520</v>
      </c>
      <c r="E1358" s="3">
        <v>45831</v>
      </c>
      <c r="F1358" t="s">
        <v>44</v>
      </c>
      <c r="G1358" t="s">
        <v>3742</v>
      </c>
      <c r="H1358" t="s">
        <v>3716</v>
      </c>
      <c r="I1358" t="s">
        <v>4534</v>
      </c>
      <c r="J1358" t="s">
        <v>4522</v>
      </c>
      <c r="K1358" s="2">
        <v>-5.05</v>
      </c>
      <c r="L1358" t="s">
        <v>44</v>
      </c>
      <c r="M1358" s="2">
        <v>-5.05</v>
      </c>
      <c r="N1358" t="s">
        <v>4523</v>
      </c>
      <c r="O1358" t="s">
        <v>4524</v>
      </c>
      <c r="P1358" t="s">
        <v>9252</v>
      </c>
      <c r="Q1358" t="s">
        <v>9253</v>
      </c>
      <c r="R1358" t="s">
        <v>44</v>
      </c>
      <c r="S1358" t="s">
        <v>4527</v>
      </c>
      <c r="T1358" s="3">
        <v>45831</v>
      </c>
      <c r="U1358" s="3">
        <v>45832</v>
      </c>
      <c r="V1358" s="2">
        <v>0</v>
      </c>
      <c r="W1358" t="s">
        <v>44</v>
      </c>
      <c r="X1358" t="s">
        <v>44</v>
      </c>
      <c r="Y1358" t="s">
        <v>9254</v>
      </c>
      <c r="Z1358" t="s">
        <v>9255</v>
      </c>
      <c r="AA1358" t="s">
        <v>4529</v>
      </c>
      <c r="AB1358" t="s">
        <v>4530</v>
      </c>
      <c r="AC1358" t="s">
        <v>89</v>
      </c>
      <c r="AD1358" t="str">
        <f t="shared" si="21"/>
        <v>10-60</v>
      </c>
      <c r="AE1358" t="str">
        <f>VLOOKUP(AD1358,'Main_Sub Desc'!C:D,2,)</f>
        <v>LPC from invoicing</v>
      </c>
      <c r="AF1358" t="str">
        <f>VLOOKUP(VALUE(H1358),'Main_Sub Desc'!F:G,2,)</f>
        <v>Wst Rev Late Payment</v>
      </c>
      <c r="AG1358">
        <f>IFERROR(VLOOKUP(VALUE(I1358),'PC Mapping'!A:F,6,),"")</f>
        <v>10514</v>
      </c>
      <c r="AH1358" s="13" t="str">
        <f>VLOOKUP(AG1358,'PC Mapping'!L:M,2,)</f>
        <v>Bolivar Sewer</v>
      </c>
    </row>
    <row r="1359" spans="1:34" x14ac:dyDescent="0.2">
      <c r="A1359" t="s">
        <v>9250</v>
      </c>
      <c r="B1359" t="s">
        <v>9251</v>
      </c>
      <c r="C1359" t="s">
        <v>4519</v>
      </c>
      <c r="D1359" t="s">
        <v>4520</v>
      </c>
      <c r="E1359" s="3">
        <v>45831</v>
      </c>
      <c r="F1359" t="s">
        <v>44</v>
      </c>
      <c r="G1359" t="s">
        <v>3742</v>
      </c>
      <c r="H1359" t="s">
        <v>3722</v>
      </c>
      <c r="I1359" t="s">
        <v>4538</v>
      </c>
      <c r="J1359" t="s">
        <v>4522</v>
      </c>
      <c r="K1359" s="2">
        <v>-5</v>
      </c>
      <c r="L1359" t="s">
        <v>44</v>
      </c>
      <c r="M1359" s="2">
        <v>-5</v>
      </c>
      <c r="N1359" t="s">
        <v>4523</v>
      </c>
      <c r="O1359" t="s">
        <v>4524</v>
      </c>
      <c r="P1359" t="s">
        <v>9252</v>
      </c>
      <c r="Q1359" t="s">
        <v>9256</v>
      </c>
      <c r="R1359" t="s">
        <v>44</v>
      </c>
      <c r="S1359" t="s">
        <v>4527</v>
      </c>
      <c r="T1359" s="3">
        <v>45831</v>
      </c>
      <c r="U1359" s="3">
        <v>45832</v>
      </c>
      <c r="V1359" s="2">
        <v>0</v>
      </c>
      <c r="W1359" t="s">
        <v>44</v>
      </c>
      <c r="X1359" t="s">
        <v>44</v>
      </c>
      <c r="Y1359" t="s">
        <v>9257</v>
      </c>
      <c r="Z1359" t="s">
        <v>9255</v>
      </c>
      <c r="AA1359" t="s">
        <v>4529</v>
      </c>
      <c r="AB1359" t="s">
        <v>4530</v>
      </c>
      <c r="AC1359" t="s">
        <v>89</v>
      </c>
      <c r="AD1359" t="str">
        <f t="shared" si="21"/>
        <v>10-60</v>
      </c>
      <c r="AE1359" t="str">
        <f>VLOOKUP(AD1359,'Main_Sub Desc'!C:D,2,)</f>
        <v>LPC from invoicing</v>
      </c>
      <c r="AF1359" t="str">
        <f>VLOOKUP(VALUE(H1359),'Main_Sub Desc'!F:G,2,)</f>
        <v>Wtr Rev Late Payment</v>
      </c>
      <c r="AG1359">
        <f>IFERROR(VLOOKUP(VALUE(I1359),'PC Mapping'!A:F,6,),"")</f>
        <v>10469</v>
      </c>
      <c r="AH1359" s="13" t="str">
        <f>VLOOKUP(AG1359,'PC Mapping'!L:M,2,)</f>
        <v>Bolivar Water</v>
      </c>
    </row>
    <row r="1360" spans="1:34" x14ac:dyDescent="0.2">
      <c r="A1360" t="s">
        <v>9258</v>
      </c>
      <c r="B1360" t="s">
        <v>9251</v>
      </c>
      <c r="C1360" t="s">
        <v>4519</v>
      </c>
      <c r="D1360" t="s">
        <v>4520</v>
      </c>
      <c r="E1360" s="3">
        <v>45831</v>
      </c>
      <c r="F1360" t="s">
        <v>44</v>
      </c>
      <c r="G1360" t="s">
        <v>3742</v>
      </c>
      <c r="H1360" t="s">
        <v>3716</v>
      </c>
      <c r="I1360" t="s">
        <v>4534</v>
      </c>
      <c r="J1360" t="s">
        <v>4522</v>
      </c>
      <c r="K1360" s="2">
        <v>-5</v>
      </c>
      <c r="L1360" t="s">
        <v>44</v>
      </c>
      <c r="M1360" s="2">
        <v>-5</v>
      </c>
      <c r="N1360" t="s">
        <v>4523</v>
      </c>
      <c r="O1360" t="s">
        <v>4524</v>
      </c>
      <c r="P1360" t="s">
        <v>9259</v>
      </c>
      <c r="Q1360" t="s">
        <v>9260</v>
      </c>
      <c r="R1360" t="s">
        <v>44</v>
      </c>
      <c r="S1360" t="s">
        <v>4527</v>
      </c>
      <c r="T1360" s="3">
        <v>45831</v>
      </c>
      <c r="U1360" s="3">
        <v>45832</v>
      </c>
      <c r="V1360" s="2">
        <v>0</v>
      </c>
      <c r="W1360" t="s">
        <v>44</v>
      </c>
      <c r="X1360" t="s">
        <v>44</v>
      </c>
      <c r="Y1360" t="s">
        <v>9261</v>
      </c>
      <c r="Z1360" t="s">
        <v>522</v>
      </c>
      <c r="AA1360" t="s">
        <v>4529</v>
      </c>
      <c r="AB1360" t="s">
        <v>4530</v>
      </c>
      <c r="AC1360" t="s">
        <v>89</v>
      </c>
      <c r="AD1360" t="str">
        <f t="shared" si="21"/>
        <v>10-60</v>
      </c>
      <c r="AE1360" t="str">
        <f>VLOOKUP(AD1360,'Main_Sub Desc'!C:D,2,)</f>
        <v>LPC from invoicing</v>
      </c>
      <c r="AF1360" t="str">
        <f>VLOOKUP(VALUE(H1360),'Main_Sub Desc'!F:G,2,)</f>
        <v>Wst Rev Late Payment</v>
      </c>
      <c r="AG1360">
        <f>IFERROR(VLOOKUP(VALUE(I1360),'PC Mapping'!A:F,6,),"")</f>
        <v>10514</v>
      </c>
      <c r="AH1360" s="13" t="str">
        <f>VLOOKUP(AG1360,'PC Mapping'!L:M,2,)</f>
        <v>Bolivar Sewer</v>
      </c>
    </row>
    <row r="1361" spans="1:34" x14ac:dyDescent="0.2">
      <c r="A1361" t="s">
        <v>9258</v>
      </c>
      <c r="B1361" t="s">
        <v>9251</v>
      </c>
      <c r="C1361" t="s">
        <v>4519</v>
      </c>
      <c r="D1361" t="s">
        <v>4520</v>
      </c>
      <c r="E1361" s="3">
        <v>45831</v>
      </c>
      <c r="F1361" t="s">
        <v>44</v>
      </c>
      <c r="G1361" t="s">
        <v>3742</v>
      </c>
      <c r="H1361" t="s">
        <v>3722</v>
      </c>
      <c r="I1361" t="s">
        <v>4538</v>
      </c>
      <c r="J1361" t="s">
        <v>4522</v>
      </c>
      <c r="K1361" s="2">
        <v>-5</v>
      </c>
      <c r="L1361" t="s">
        <v>44</v>
      </c>
      <c r="M1361" s="2">
        <v>-5</v>
      </c>
      <c r="N1361" t="s">
        <v>4523</v>
      </c>
      <c r="O1361" t="s">
        <v>4524</v>
      </c>
      <c r="P1361" t="s">
        <v>9259</v>
      </c>
      <c r="Q1361" t="s">
        <v>9262</v>
      </c>
      <c r="R1361" t="s">
        <v>44</v>
      </c>
      <c r="S1361" t="s">
        <v>4527</v>
      </c>
      <c r="T1361" s="3">
        <v>45831</v>
      </c>
      <c r="U1361" s="3">
        <v>45832</v>
      </c>
      <c r="V1361" s="2">
        <v>0</v>
      </c>
      <c r="W1361" t="s">
        <v>44</v>
      </c>
      <c r="X1361" t="s">
        <v>44</v>
      </c>
      <c r="Y1361" t="s">
        <v>9263</v>
      </c>
      <c r="Z1361" t="s">
        <v>522</v>
      </c>
      <c r="AA1361" t="s">
        <v>4529</v>
      </c>
      <c r="AB1361" t="s">
        <v>4530</v>
      </c>
      <c r="AC1361" t="s">
        <v>89</v>
      </c>
      <c r="AD1361" t="str">
        <f t="shared" si="21"/>
        <v>10-60</v>
      </c>
      <c r="AE1361" t="str">
        <f>VLOOKUP(AD1361,'Main_Sub Desc'!C:D,2,)</f>
        <v>LPC from invoicing</v>
      </c>
      <c r="AF1361" t="str">
        <f>VLOOKUP(VALUE(H1361),'Main_Sub Desc'!F:G,2,)</f>
        <v>Wtr Rev Late Payment</v>
      </c>
      <c r="AG1361">
        <f>IFERROR(VLOOKUP(VALUE(I1361),'PC Mapping'!A:F,6,),"")</f>
        <v>10469</v>
      </c>
      <c r="AH1361" s="13" t="str">
        <f>VLOOKUP(AG1361,'PC Mapping'!L:M,2,)</f>
        <v>Bolivar Water</v>
      </c>
    </row>
    <row r="1362" spans="1:34" x14ac:dyDescent="0.2">
      <c r="A1362" t="s">
        <v>9264</v>
      </c>
      <c r="B1362" t="s">
        <v>9265</v>
      </c>
      <c r="C1362" t="s">
        <v>4519</v>
      </c>
      <c r="D1362" t="s">
        <v>4520</v>
      </c>
      <c r="E1362" s="3">
        <v>45831</v>
      </c>
      <c r="F1362" t="s">
        <v>44</v>
      </c>
      <c r="G1362" t="s">
        <v>3742</v>
      </c>
      <c r="H1362" t="s">
        <v>3722</v>
      </c>
      <c r="I1362" t="s">
        <v>3752</v>
      </c>
      <c r="J1362" t="s">
        <v>4522</v>
      </c>
      <c r="K1362" s="2">
        <v>-5</v>
      </c>
      <c r="L1362" t="s">
        <v>44</v>
      </c>
      <c r="M1362" s="2">
        <v>-5</v>
      </c>
      <c r="N1362" t="s">
        <v>4523</v>
      </c>
      <c r="O1362" t="s">
        <v>4524</v>
      </c>
      <c r="P1362" t="s">
        <v>9266</v>
      </c>
      <c r="Q1362" t="s">
        <v>9267</v>
      </c>
      <c r="R1362" t="s">
        <v>44</v>
      </c>
      <c r="S1362" t="s">
        <v>4527</v>
      </c>
      <c r="T1362" s="3">
        <v>45831</v>
      </c>
      <c r="U1362" s="3">
        <v>45832</v>
      </c>
      <c r="V1362" s="2">
        <v>0</v>
      </c>
      <c r="W1362" t="s">
        <v>44</v>
      </c>
      <c r="X1362" t="s">
        <v>44</v>
      </c>
      <c r="Y1362" t="s">
        <v>9268</v>
      </c>
      <c r="Z1362" t="s">
        <v>1821</v>
      </c>
      <c r="AA1362" t="s">
        <v>4529</v>
      </c>
      <c r="AB1362" t="s">
        <v>4530</v>
      </c>
      <c r="AC1362" t="s">
        <v>89</v>
      </c>
      <c r="AD1362" t="str">
        <f t="shared" si="21"/>
        <v>10-60</v>
      </c>
      <c r="AE1362" t="str">
        <f>VLOOKUP(AD1362,'Main_Sub Desc'!C:D,2,)</f>
        <v>LPC from invoicing</v>
      </c>
      <c r="AF1362" t="str">
        <f>VLOOKUP(VALUE(H1362),'Main_Sub Desc'!F:G,2,)</f>
        <v>Wtr Rev Late Payment</v>
      </c>
      <c r="AG1362">
        <f>IFERROR(VLOOKUP(VALUE(I1362),'PC Mapping'!A:F,6,),"")</f>
        <v>10719</v>
      </c>
      <c r="AH1362" s="13" t="str">
        <f>VLOOKUP(AG1362,'PC Mapping'!L:M,2,)</f>
        <v>All Other Water</v>
      </c>
    </row>
    <row r="1363" spans="1:34" x14ac:dyDescent="0.2">
      <c r="A1363" t="s">
        <v>9269</v>
      </c>
      <c r="B1363" t="s">
        <v>9251</v>
      </c>
      <c r="C1363" t="s">
        <v>4519</v>
      </c>
      <c r="D1363" t="s">
        <v>4520</v>
      </c>
      <c r="E1363" s="3">
        <v>45831</v>
      </c>
      <c r="F1363" t="s">
        <v>44</v>
      </c>
      <c r="G1363" t="s">
        <v>3742</v>
      </c>
      <c r="H1363" t="s">
        <v>3722</v>
      </c>
      <c r="I1363" t="s">
        <v>4538</v>
      </c>
      <c r="J1363" t="s">
        <v>4522</v>
      </c>
      <c r="K1363" s="2">
        <v>-5</v>
      </c>
      <c r="L1363" t="s">
        <v>44</v>
      </c>
      <c r="M1363" s="2">
        <v>-5</v>
      </c>
      <c r="N1363" t="s">
        <v>4523</v>
      </c>
      <c r="O1363" t="s">
        <v>4524</v>
      </c>
      <c r="P1363" t="s">
        <v>9270</v>
      </c>
      <c r="Q1363" t="s">
        <v>9271</v>
      </c>
      <c r="R1363" t="s">
        <v>44</v>
      </c>
      <c r="S1363" t="s">
        <v>4527</v>
      </c>
      <c r="T1363" s="3">
        <v>45831</v>
      </c>
      <c r="U1363" s="3">
        <v>45832</v>
      </c>
      <c r="V1363" s="2">
        <v>0</v>
      </c>
      <c r="W1363" t="s">
        <v>44</v>
      </c>
      <c r="X1363" t="s">
        <v>44</v>
      </c>
      <c r="Y1363" t="s">
        <v>9272</v>
      </c>
      <c r="Z1363" t="s">
        <v>9273</v>
      </c>
      <c r="AA1363" t="s">
        <v>4529</v>
      </c>
      <c r="AB1363" t="s">
        <v>4530</v>
      </c>
      <c r="AC1363" t="s">
        <v>89</v>
      </c>
      <c r="AD1363" t="str">
        <f t="shared" si="21"/>
        <v>10-60</v>
      </c>
      <c r="AE1363" t="str">
        <f>VLOOKUP(AD1363,'Main_Sub Desc'!C:D,2,)</f>
        <v>LPC from invoicing</v>
      </c>
      <c r="AF1363" t="str">
        <f>VLOOKUP(VALUE(H1363),'Main_Sub Desc'!F:G,2,)</f>
        <v>Wtr Rev Late Payment</v>
      </c>
      <c r="AG1363">
        <f>IFERROR(VLOOKUP(VALUE(I1363),'PC Mapping'!A:F,6,),"")</f>
        <v>10469</v>
      </c>
      <c r="AH1363" s="13" t="str">
        <f>VLOOKUP(AG1363,'PC Mapping'!L:M,2,)</f>
        <v>Bolivar Water</v>
      </c>
    </row>
    <row r="1364" spans="1:34" x14ac:dyDescent="0.2">
      <c r="A1364" t="s">
        <v>9269</v>
      </c>
      <c r="B1364" t="s">
        <v>9251</v>
      </c>
      <c r="C1364" t="s">
        <v>4519</v>
      </c>
      <c r="D1364" t="s">
        <v>4520</v>
      </c>
      <c r="E1364" s="3">
        <v>45831</v>
      </c>
      <c r="F1364" t="s">
        <v>44</v>
      </c>
      <c r="G1364" t="s">
        <v>3742</v>
      </c>
      <c r="H1364" t="s">
        <v>3716</v>
      </c>
      <c r="I1364" t="s">
        <v>4534</v>
      </c>
      <c r="J1364" t="s">
        <v>4522</v>
      </c>
      <c r="K1364" s="2">
        <v>-5</v>
      </c>
      <c r="L1364" t="s">
        <v>44</v>
      </c>
      <c r="M1364" s="2">
        <v>-5</v>
      </c>
      <c r="N1364" t="s">
        <v>4523</v>
      </c>
      <c r="O1364" t="s">
        <v>4524</v>
      </c>
      <c r="P1364" t="s">
        <v>9270</v>
      </c>
      <c r="Q1364" t="s">
        <v>9274</v>
      </c>
      <c r="R1364" t="s">
        <v>44</v>
      </c>
      <c r="S1364" t="s">
        <v>4527</v>
      </c>
      <c r="T1364" s="3">
        <v>45831</v>
      </c>
      <c r="U1364" s="3">
        <v>45832</v>
      </c>
      <c r="V1364" s="2">
        <v>0</v>
      </c>
      <c r="W1364" t="s">
        <v>44</v>
      </c>
      <c r="X1364" t="s">
        <v>44</v>
      </c>
      <c r="Y1364" t="s">
        <v>9275</v>
      </c>
      <c r="Z1364" t="s">
        <v>9273</v>
      </c>
      <c r="AA1364" t="s">
        <v>4529</v>
      </c>
      <c r="AB1364" t="s">
        <v>4530</v>
      </c>
      <c r="AC1364" t="s">
        <v>89</v>
      </c>
      <c r="AD1364" t="str">
        <f t="shared" si="21"/>
        <v>10-60</v>
      </c>
      <c r="AE1364" t="str">
        <f>VLOOKUP(AD1364,'Main_Sub Desc'!C:D,2,)</f>
        <v>LPC from invoicing</v>
      </c>
      <c r="AF1364" t="str">
        <f>VLOOKUP(VALUE(H1364),'Main_Sub Desc'!F:G,2,)</f>
        <v>Wst Rev Late Payment</v>
      </c>
      <c r="AG1364">
        <f>IFERROR(VLOOKUP(VALUE(I1364),'PC Mapping'!A:F,6,),"")</f>
        <v>10514</v>
      </c>
      <c r="AH1364" s="13" t="str">
        <f>VLOOKUP(AG1364,'PC Mapping'!L:M,2,)</f>
        <v>Bolivar Sewer</v>
      </c>
    </row>
    <row r="1365" spans="1:34" x14ac:dyDescent="0.2">
      <c r="A1365" t="s">
        <v>9276</v>
      </c>
      <c r="B1365" t="s">
        <v>9265</v>
      </c>
      <c r="C1365" t="s">
        <v>4519</v>
      </c>
      <c r="D1365" t="s">
        <v>4520</v>
      </c>
      <c r="E1365" s="3">
        <v>45831</v>
      </c>
      <c r="F1365" t="s">
        <v>44</v>
      </c>
      <c r="G1365" t="s">
        <v>3742</v>
      </c>
      <c r="H1365" t="s">
        <v>3722</v>
      </c>
      <c r="I1365" t="s">
        <v>3752</v>
      </c>
      <c r="J1365" t="s">
        <v>4522</v>
      </c>
      <c r="K1365" s="2">
        <v>-5</v>
      </c>
      <c r="L1365" t="s">
        <v>44</v>
      </c>
      <c r="M1365" s="2">
        <v>-5</v>
      </c>
      <c r="N1365" t="s">
        <v>4523</v>
      </c>
      <c r="O1365" t="s">
        <v>4524</v>
      </c>
      <c r="P1365" t="s">
        <v>9277</v>
      </c>
      <c r="Q1365" t="s">
        <v>9278</v>
      </c>
      <c r="R1365" t="s">
        <v>44</v>
      </c>
      <c r="S1365" t="s">
        <v>4527</v>
      </c>
      <c r="T1365" s="3">
        <v>45831</v>
      </c>
      <c r="U1365" s="3">
        <v>45832</v>
      </c>
      <c r="V1365" s="2">
        <v>0</v>
      </c>
      <c r="W1365" t="s">
        <v>44</v>
      </c>
      <c r="X1365" t="s">
        <v>44</v>
      </c>
      <c r="Y1365" t="s">
        <v>9279</v>
      </c>
      <c r="Z1365" t="s">
        <v>3544</v>
      </c>
      <c r="AA1365" t="s">
        <v>4529</v>
      </c>
      <c r="AB1365" t="s">
        <v>4530</v>
      </c>
      <c r="AC1365" t="s">
        <v>89</v>
      </c>
      <c r="AD1365" t="str">
        <f t="shared" si="21"/>
        <v>10-60</v>
      </c>
      <c r="AE1365" t="str">
        <f>VLOOKUP(AD1365,'Main_Sub Desc'!C:D,2,)</f>
        <v>LPC from invoicing</v>
      </c>
      <c r="AF1365" t="str">
        <f>VLOOKUP(VALUE(H1365),'Main_Sub Desc'!F:G,2,)</f>
        <v>Wtr Rev Late Payment</v>
      </c>
      <c r="AG1365">
        <f>IFERROR(VLOOKUP(VALUE(I1365),'PC Mapping'!A:F,6,),"")</f>
        <v>10719</v>
      </c>
      <c r="AH1365" s="13" t="str">
        <f>VLOOKUP(AG1365,'PC Mapping'!L:M,2,)</f>
        <v>All Other Water</v>
      </c>
    </row>
    <row r="1366" spans="1:34" x14ac:dyDescent="0.2">
      <c r="A1366" t="s">
        <v>9280</v>
      </c>
      <c r="B1366" t="s">
        <v>9265</v>
      </c>
      <c r="C1366" t="s">
        <v>4519</v>
      </c>
      <c r="D1366" t="s">
        <v>4520</v>
      </c>
      <c r="E1366" s="3">
        <v>45831</v>
      </c>
      <c r="F1366" t="s">
        <v>44</v>
      </c>
      <c r="G1366" t="s">
        <v>3742</v>
      </c>
      <c r="H1366" t="s">
        <v>3722</v>
      </c>
      <c r="I1366" t="s">
        <v>3752</v>
      </c>
      <c r="J1366" t="s">
        <v>4522</v>
      </c>
      <c r="K1366" s="2">
        <v>-5.78</v>
      </c>
      <c r="L1366" t="s">
        <v>44</v>
      </c>
      <c r="M1366" s="2">
        <v>-5.78</v>
      </c>
      <c r="N1366" t="s">
        <v>4523</v>
      </c>
      <c r="O1366" t="s">
        <v>4524</v>
      </c>
      <c r="P1366" t="s">
        <v>9281</v>
      </c>
      <c r="Q1366" t="s">
        <v>9282</v>
      </c>
      <c r="R1366" t="s">
        <v>44</v>
      </c>
      <c r="S1366" t="s">
        <v>4527</v>
      </c>
      <c r="T1366" s="3">
        <v>45831</v>
      </c>
      <c r="U1366" s="3">
        <v>45832</v>
      </c>
      <c r="V1366" s="2">
        <v>0</v>
      </c>
      <c r="W1366" t="s">
        <v>44</v>
      </c>
      <c r="X1366" t="s">
        <v>44</v>
      </c>
      <c r="Y1366" t="s">
        <v>9283</v>
      </c>
      <c r="Z1366" t="s">
        <v>2109</v>
      </c>
      <c r="AA1366" t="s">
        <v>4529</v>
      </c>
      <c r="AB1366" t="s">
        <v>4530</v>
      </c>
      <c r="AC1366" t="s">
        <v>89</v>
      </c>
      <c r="AD1366" t="str">
        <f t="shared" si="21"/>
        <v>10-60</v>
      </c>
      <c r="AE1366" t="str">
        <f>VLOOKUP(AD1366,'Main_Sub Desc'!C:D,2,)</f>
        <v>LPC from invoicing</v>
      </c>
      <c r="AF1366" t="str">
        <f>VLOOKUP(VALUE(H1366),'Main_Sub Desc'!F:G,2,)</f>
        <v>Wtr Rev Late Payment</v>
      </c>
      <c r="AG1366">
        <f>IFERROR(VLOOKUP(VALUE(I1366),'PC Mapping'!A:F,6,),"")</f>
        <v>10719</v>
      </c>
      <c r="AH1366" s="13" t="str">
        <f>VLOOKUP(AG1366,'PC Mapping'!L:M,2,)</f>
        <v>All Other Water</v>
      </c>
    </row>
    <row r="1367" spans="1:34" x14ac:dyDescent="0.2">
      <c r="A1367" t="s">
        <v>9284</v>
      </c>
      <c r="B1367" t="s">
        <v>9251</v>
      </c>
      <c r="C1367" t="s">
        <v>4519</v>
      </c>
      <c r="D1367" t="s">
        <v>4520</v>
      </c>
      <c r="E1367" s="3">
        <v>45831</v>
      </c>
      <c r="F1367" t="s">
        <v>44</v>
      </c>
      <c r="G1367" t="s">
        <v>3742</v>
      </c>
      <c r="H1367" t="s">
        <v>3722</v>
      </c>
      <c r="I1367" t="s">
        <v>3752</v>
      </c>
      <c r="J1367" t="s">
        <v>4522</v>
      </c>
      <c r="K1367" s="2">
        <v>-12.83</v>
      </c>
      <c r="L1367" t="s">
        <v>44</v>
      </c>
      <c r="M1367" s="2">
        <v>-12.83</v>
      </c>
      <c r="N1367" t="s">
        <v>4523</v>
      </c>
      <c r="O1367" t="s">
        <v>4524</v>
      </c>
      <c r="P1367" t="s">
        <v>9285</v>
      </c>
      <c r="Q1367" t="s">
        <v>9286</v>
      </c>
      <c r="R1367" t="s">
        <v>44</v>
      </c>
      <c r="S1367" t="s">
        <v>4527</v>
      </c>
      <c r="T1367" s="3">
        <v>45831</v>
      </c>
      <c r="U1367" s="3">
        <v>45832</v>
      </c>
      <c r="V1367" s="2">
        <v>0</v>
      </c>
      <c r="W1367" t="s">
        <v>44</v>
      </c>
      <c r="X1367" t="s">
        <v>44</v>
      </c>
      <c r="Y1367" t="s">
        <v>9287</v>
      </c>
      <c r="Z1367" t="s">
        <v>3565</v>
      </c>
      <c r="AA1367" t="s">
        <v>4529</v>
      </c>
      <c r="AB1367" t="s">
        <v>4530</v>
      </c>
      <c r="AC1367" t="s">
        <v>89</v>
      </c>
      <c r="AD1367" t="str">
        <f t="shared" si="21"/>
        <v>10-60</v>
      </c>
      <c r="AE1367" t="str">
        <f>VLOOKUP(AD1367,'Main_Sub Desc'!C:D,2,)</f>
        <v>LPC from invoicing</v>
      </c>
      <c r="AF1367" t="str">
        <f>VLOOKUP(VALUE(H1367),'Main_Sub Desc'!F:G,2,)</f>
        <v>Wtr Rev Late Payment</v>
      </c>
      <c r="AG1367">
        <f>IFERROR(VLOOKUP(VALUE(I1367),'PC Mapping'!A:F,6,),"")</f>
        <v>10719</v>
      </c>
      <c r="AH1367" s="13" t="str">
        <f>VLOOKUP(AG1367,'PC Mapping'!L:M,2,)</f>
        <v>All Other Water</v>
      </c>
    </row>
    <row r="1368" spans="1:34" x14ac:dyDescent="0.2">
      <c r="A1368" t="s">
        <v>9288</v>
      </c>
      <c r="B1368" t="s">
        <v>9265</v>
      </c>
      <c r="C1368" t="s">
        <v>4519</v>
      </c>
      <c r="D1368" t="s">
        <v>4520</v>
      </c>
      <c r="E1368" s="3">
        <v>45831</v>
      </c>
      <c r="F1368" t="s">
        <v>44</v>
      </c>
      <c r="G1368" t="s">
        <v>3742</v>
      </c>
      <c r="H1368" t="s">
        <v>3722</v>
      </c>
      <c r="I1368" t="s">
        <v>3752</v>
      </c>
      <c r="J1368" t="s">
        <v>4522</v>
      </c>
      <c r="K1368" s="2">
        <v>-5</v>
      </c>
      <c r="L1368" t="s">
        <v>44</v>
      </c>
      <c r="M1368" s="2">
        <v>-5</v>
      </c>
      <c r="N1368" t="s">
        <v>4523</v>
      </c>
      <c r="O1368" t="s">
        <v>4524</v>
      </c>
      <c r="P1368" t="s">
        <v>9289</v>
      </c>
      <c r="Q1368" t="s">
        <v>9290</v>
      </c>
      <c r="R1368" t="s">
        <v>44</v>
      </c>
      <c r="S1368" t="s">
        <v>4527</v>
      </c>
      <c r="T1368" s="3">
        <v>45831</v>
      </c>
      <c r="U1368" s="3">
        <v>45832</v>
      </c>
      <c r="V1368" s="2">
        <v>0</v>
      </c>
      <c r="W1368" t="s">
        <v>44</v>
      </c>
      <c r="X1368" t="s">
        <v>44</v>
      </c>
      <c r="Y1368" t="s">
        <v>9291</v>
      </c>
      <c r="Z1368" t="s">
        <v>9292</v>
      </c>
      <c r="AA1368" t="s">
        <v>4529</v>
      </c>
      <c r="AB1368" t="s">
        <v>4530</v>
      </c>
      <c r="AC1368" t="s">
        <v>89</v>
      </c>
      <c r="AD1368" t="str">
        <f t="shared" si="21"/>
        <v>10-60</v>
      </c>
      <c r="AE1368" t="str">
        <f>VLOOKUP(AD1368,'Main_Sub Desc'!C:D,2,)</f>
        <v>LPC from invoicing</v>
      </c>
      <c r="AF1368" t="str">
        <f>VLOOKUP(VALUE(H1368),'Main_Sub Desc'!F:G,2,)</f>
        <v>Wtr Rev Late Payment</v>
      </c>
      <c r="AG1368">
        <f>IFERROR(VLOOKUP(VALUE(I1368),'PC Mapping'!A:F,6,),"")</f>
        <v>10719</v>
      </c>
      <c r="AH1368" s="13" t="str">
        <f>VLOOKUP(AG1368,'PC Mapping'!L:M,2,)</f>
        <v>All Other Water</v>
      </c>
    </row>
    <row r="1369" spans="1:34" x14ac:dyDescent="0.2">
      <c r="A1369" t="s">
        <v>9293</v>
      </c>
      <c r="B1369" t="s">
        <v>9251</v>
      </c>
      <c r="C1369" t="s">
        <v>4519</v>
      </c>
      <c r="D1369" t="s">
        <v>4520</v>
      </c>
      <c r="E1369" s="3">
        <v>45831</v>
      </c>
      <c r="F1369" t="s">
        <v>44</v>
      </c>
      <c r="G1369" t="s">
        <v>3742</v>
      </c>
      <c r="H1369" t="s">
        <v>3722</v>
      </c>
      <c r="I1369" t="s">
        <v>4538</v>
      </c>
      <c r="J1369" t="s">
        <v>4522</v>
      </c>
      <c r="K1369" s="2">
        <v>-5</v>
      </c>
      <c r="L1369" t="s">
        <v>44</v>
      </c>
      <c r="M1369" s="2">
        <v>-5</v>
      </c>
      <c r="N1369" t="s">
        <v>4523</v>
      </c>
      <c r="O1369" t="s">
        <v>4524</v>
      </c>
      <c r="P1369" t="s">
        <v>9294</v>
      </c>
      <c r="Q1369" t="s">
        <v>9295</v>
      </c>
      <c r="R1369" t="s">
        <v>44</v>
      </c>
      <c r="S1369" t="s">
        <v>4527</v>
      </c>
      <c r="T1369" s="3">
        <v>45831</v>
      </c>
      <c r="U1369" s="3">
        <v>45832</v>
      </c>
      <c r="V1369" s="2">
        <v>0</v>
      </c>
      <c r="W1369" t="s">
        <v>44</v>
      </c>
      <c r="X1369" t="s">
        <v>44</v>
      </c>
      <c r="Y1369" t="s">
        <v>9296</v>
      </c>
      <c r="Z1369" t="s">
        <v>330</v>
      </c>
      <c r="AA1369" t="s">
        <v>4529</v>
      </c>
      <c r="AB1369" t="s">
        <v>4530</v>
      </c>
      <c r="AC1369" t="s">
        <v>89</v>
      </c>
      <c r="AD1369" t="str">
        <f t="shared" si="21"/>
        <v>10-60</v>
      </c>
      <c r="AE1369" t="str">
        <f>VLOOKUP(AD1369,'Main_Sub Desc'!C:D,2,)</f>
        <v>LPC from invoicing</v>
      </c>
      <c r="AF1369" t="str">
        <f>VLOOKUP(VALUE(H1369),'Main_Sub Desc'!F:G,2,)</f>
        <v>Wtr Rev Late Payment</v>
      </c>
      <c r="AG1369">
        <f>IFERROR(VLOOKUP(VALUE(I1369),'PC Mapping'!A:F,6,),"")</f>
        <v>10469</v>
      </c>
      <c r="AH1369" s="13" t="str">
        <f>VLOOKUP(AG1369,'PC Mapping'!L:M,2,)</f>
        <v>Bolivar Water</v>
      </c>
    </row>
    <row r="1370" spans="1:34" x14ac:dyDescent="0.2">
      <c r="A1370" t="s">
        <v>9293</v>
      </c>
      <c r="B1370" t="s">
        <v>9251</v>
      </c>
      <c r="C1370" t="s">
        <v>4519</v>
      </c>
      <c r="D1370" t="s">
        <v>4520</v>
      </c>
      <c r="E1370" s="3">
        <v>45831</v>
      </c>
      <c r="F1370" t="s">
        <v>44</v>
      </c>
      <c r="G1370" t="s">
        <v>3742</v>
      </c>
      <c r="H1370" t="s">
        <v>3716</v>
      </c>
      <c r="I1370" t="s">
        <v>4534</v>
      </c>
      <c r="J1370" t="s">
        <v>4522</v>
      </c>
      <c r="K1370" s="2">
        <v>-5</v>
      </c>
      <c r="L1370" t="s">
        <v>44</v>
      </c>
      <c r="M1370" s="2">
        <v>-5</v>
      </c>
      <c r="N1370" t="s">
        <v>4523</v>
      </c>
      <c r="O1370" t="s">
        <v>4524</v>
      </c>
      <c r="P1370" t="s">
        <v>9294</v>
      </c>
      <c r="Q1370" t="s">
        <v>9297</v>
      </c>
      <c r="R1370" t="s">
        <v>44</v>
      </c>
      <c r="S1370" t="s">
        <v>4527</v>
      </c>
      <c r="T1370" s="3">
        <v>45831</v>
      </c>
      <c r="U1370" s="3">
        <v>45832</v>
      </c>
      <c r="V1370" s="2">
        <v>0</v>
      </c>
      <c r="W1370" t="s">
        <v>44</v>
      </c>
      <c r="X1370" t="s">
        <v>44</v>
      </c>
      <c r="Y1370" t="s">
        <v>9298</v>
      </c>
      <c r="Z1370" t="s">
        <v>330</v>
      </c>
      <c r="AA1370" t="s">
        <v>4529</v>
      </c>
      <c r="AB1370" t="s">
        <v>4530</v>
      </c>
      <c r="AC1370" t="s">
        <v>89</v>
      </c>
      <c r="AD1370" t="str">
        <f t="shared" si="21"/>
        <v>10-60</v>
      </c>
      <c r="AE1370" t="str">
        <f>VLOOKUP(AD1370,'Main_Sub Desc'!C:D,2,)</f>
        <v>LPC from invoicing</v>
      </c>
      <c r="AF1370" t="str">
        <f>VLOOKUP(VALUE(H1370),'Main_Sub Desc'!F:G,2,)</f>
        <v>Wst Rev Late Payment</v>
      </c>
      <c r="AG1370">
        <f>IFERROR(VLOOKUP(VALUE(I1370),'PC Mapping'!A:F,6,),"")</f>
        <v>10514</v>
      </c>
      <c r="AH1370" s="13" t="str">
        <f>VLOOKUP(AG1370,'PC Mapping'!L:M,2,)</f>
        <v>Bolivar Sewer</v>
      </c>
    </row>
    <row r="1371" spans="1:34" x14ac:dyDescent="0.2">
      <c r="A1371" t="s">
        <v>9299</v>
      </c>
      <c r="B1371" t="s">
        <v>9251</v>
      </c>
      <c r="C1371" t="s">
        <v>4519</v>
      </c>
      <c r="D1371" t="s">
        <v>4520</v>
      </c>
      <c r="E1371" s="3">
        <v>45831</v>
      </c>
      <c r="F1371" t="s">
        <v>44</v>
      </c>
      <c r="G1371" t="s">
        <v>3742</v>
      </c>
      <c r="H1371" t="s">
        <v>3722</v>
      </c>
      <c r="I1371" t="s">
        <v>4538</v>
      </c>
      <c r="J1371" t="s">
        <v>4522</v>
      </c>
      <c r="K1371" s="2">
        <v>-5</v>
      </c>
      <c r="L1371" t="s">
        <v>44</v>
      </c>
      <c r="M1371" s="2">
        <v>-5</v>
      </c>
      <c r="N1371" t="s">
        <v>4523</v>
      </c>
      <c r="O1371" t="s">
        <v>4524</v>
      </c>
      <c r="P1371" t="s">
        <v>6240</v>
      </c>
      <c r="Q1371" t="s">
        <v>9300</v>
      </c>
      <c r="R1371" t="s">
        <v>44</v>
      </c>
      <c r="S1371" t="s">
        <v>4527</v>
      </c>
      <c r="T1371" s="3">
        <v>45831</v>
      </c>
      <c r="U1371" s="3">
        <v>45832</v>
      </c>
      <c r="V1371" s="2">
        <v>0</v>
      </c>
      <c r="W1371" t="s">
        <v>44</v>
      </c>
      <c r="X1371" t="s">
        <v>44</v>
      </c>
      <c r="Y1371" t="s">
        <v>9301</v>
      </c>
      <c r="Z1371" t="s">
        <v>1041</v>
      </c>
      <c r="AA1371" t="s">
        <v>4529</v>
      </c>
      <c r="AB1371" t="s">
        <v>4530</v>
      </c>
      <c r="AC1371" t="s">
        <v>89</v>
      </c>
      <c r="AD1371" t="str">
        <f t="shared" si="21"/>
        <v>10-60</v>
      </c>
      <c r="AE1371" t="str">
        <f>VLOOKUP(AD1371,'Main_Sub Desc'!C:D,2,)</f>
        <v>LPC from invoicing</v>
      </c>
      <c r="AF1371" t="str">
        <f>VLOOKUP(VALUE(H1371),'Main_Sub Desc'!F:G,2,)</f>
        <v>Wtr Rev Late Payment</v>
      </c>
      <c r="AG1371">
        <f>IFERROR(VLOOKUP(VALUE(I1371),'PC Mapping'!A:F,6,),"")</f>
        <v>10469</v>
      </c>
      <c r="AH1371" s="13" t="str">
        <f>VLOOKUP(AG1371,'PC Mapping'!L:M,2,)</f>
        <v>Bolivar Water</v>
      </c>
    </row>
    <row r="1372" spans="1:34" x14ac:dyDescent="0.2">
      <c r="A1372" t="s">
        <v>9299</v>
      </c>
      <c r="B1372" t="s">
        <v>9251</v>
      </c>
      <c r="C1372" t="s">
        <v>4519</v>
      </c>
      <c r="D1372" t="s">
        <v>4520</v>
      </c>
      <c r="E1372" s="3">
        <v>45831</v>
      </c>
      <c r="F1372" t="s">
        <v>44</v>
      </c>
      <c r="G1372" t="s">
        <v>3742</v>
      </c>
      <c r="H1372" t="s">
        <v>3716</v>
      </c>
      <c r="I1372" t="s">
        <v>4534</v>
      </c>
      <c r="J1372" t="s">
        <v>4522</v>
      </c>
      <c r="K1372" s="2">
        <v>-5</v>
      </c>
      <c r="L1372" t="s">
        <v>44</v>
      </c>
      <c r="M1372" s="2">
        <v>-5</v>
      </c>
      <c r="N1372" t="s">
        <v>4523</v>
      </c>
      <c r="O1372" t="s">
        <v>4524</v>
      </c>
      <c r="P1372" t="s">
        <v>6240</v>
      </c>
      <c r="Q1372" t="s">
        <v>9302</v>
      </c>
      <c r="R1372" t="s">
        <v>44</v>
      </c>
      <c r="S1372" t="s">
        <v>4527</v>
      </c>
      <c r="T1372" s="3">
        <v>45831</v>
      </c>
      <c r="U1372" s="3">
        <v>45832</v>
      </c>
      <c r="V1372" s="2">
        <v>0</v>
      </c>
      <c r="W1372" t="s">
        <v>44</v>
      </c>
      <c r="X1372" t="s">
        <v>44</v>
      </c>
      <c r="Y1372" t="s">
        <v>9303</v>
      </c>
      <c r="Z1372" t="s">
        <v>1041</v>
      </c>
      <c r="AA1372" t="s">
        <v>4529</v>
      </c>
      <c r="AB1372" t="s">
        <v>4530</v>
      </c>
      <c r="AC1372" t="s">
        <v>89</v>
      </c>
      <c r="AD1372" t="str">
        <f t="shared" si="21"/>
        <v>10-60</v>
      </c>
      <c r="AE1372" t="str">
        <f>VLOOKUP(AD1372,'Main_Sub Desc'!C:D,2,)</f>
        <v>LPC from invoicing</v>
      </c>
      <c r="AF1372" t="str">
        <f>VLOOKUP(VALUE(H1372),'Main_Sub Desc'!F:G,2,)</f>
        <v>Wst Rev Late Payment</v>
      </c>
      <c r="AG1372">
        <f>IFERROR(VLOOKUP(VALUE(I1372),'PC Mapping'!A:F,6,),"")</f>
        <v>10514</v>
      </c>
      <c r="AH1372" s="13" t="str">
        <f>VLOOKUP(AG1372,'PC Mapping'!L:M,2,)</f>
        <v>Bolivar Sewer</v>
      </c>
    </row>
    <row r="1373" spans="1:34" x14ac:dyDescent="0.2">
      <c r="A1373" t="s">
        <v>9304</v>
      </c>
      <c r="B1373" t="s">
        <v>9251</v>
      </c>
      <c r="C1373" t="s">
        <v>4519</v>
      </c>
      <c r="D1373" t="s">
        <v>4520</v>
      </c>
      <c r="E1373" s="3">
        <v>45831</v>
      </c>
      <c r="F1373" t="s">
        <v>44</v>
      </c>
      <c r="G1373" t="s">
        <v>3742</v>
      </c>
      <c r="H1373" t="s">
        <v>3722</v>
      </c>
      <c r="I1373" t="s">
        <v>4538</v>
      </c>
      <c r="J1373" t="s">
        <v>4522</v>
      </c>
      <c r="K1373" s="2">
        <v>-7.53</v>
      </c>
      <c r="L1373" t="s">
        <v>44</v>
      </c>
      <c r="M1373" s="2">
        <v>-7.53</v>
      </c>
      <c r="N1373" t="s">
        <v>4523</v>
      </c>
      <c r="O1373" t="s">
        <v>4524</v>
      </c>
      <c r="P1373" t="s">
        <v>6840</v>
      </c>
      <c r="Q1373" t="s">
        <v>9305</v>
      </c>
      <c r="R1373" t="s">
        <v>44</v>
      </c>
      <c r="S1373" t="s">
        <v>4527</v>
      </c>
      <c r="T1373" s="3">
        <v>45831</v>
      </c>
      <c r="U1373" s="3">
        <v>45832</v>
      </c>
      <c r="V1373" s="2">
        <v>0</v>
      </c>
      <c r="W1373" t="s">
        <v>44</v>
      </c>
      <c r="X1373" t="s">
        <v>44</v>
      </c>
      <c r="Y1373" t="s">
        <v>6844</v>
      </c>
      <c r="Z1373" t="s">
        <v>921</v>
      </c>
      <c r="AA1373" t="s">
        <v>4529</v>
      </c>
      <c r="AB1373" t="s">
        <v>4530</v>
      </c>
      <c r="AC1373" t="s">
        <v>89</v>
      </c>
      <c r="AD1373" t="str">
        <f t="shared" si="21"/>
        <v>10-60</v>
      </c>
      <c r="AE1373" t="str">
        <f>VLOOKUP(AD1373,'Main_Sub Desc'!C:D,2,)</f>
        <v>LPC from invoicing</v>
      </c>
      <c r="AF1373" t="str">
        <f>VLOOKUP(VALUE(H1373),'Main_Sub Desc'!F:G,2,)</f>
        <v>Wtr Rev Late Payment</v>
      </c>
      <c r="AG1373">
        <f>IFERROR(VLOOKUP(VALUE(I1373),'PC Mapping'!A:F,6,),"")</f>
        <v>10469</v>
      </c>
      <c r="AH1373" s="13" t="str">
        <f>VLOOKUP(AG1373,'PC Mapping'!L:M,2,)</f>
        <v>Bolivar Water</v>
      </c>
    </row>
    <row r="1374" spans="1:34" x14ac:dyDescent="0.2">
      <c r="A1374" t="s">
        <v>9304</v>
      </c>
      <c r="B1374" t="s">
        <v>9251</v>
      </c>
      <c r="C1374" t="s">
        <v>4519</v>
      </c>
      <c r="D1374" t="s">
        <v>4520</v>
      </c>
      <c r="E1374" s="3">
        <v>45831</v>
      </c>
      <c r="F1374" t="s">
        <v>44</v>
      </c>
      <c r="G1374" t="s">
        <v>3742</v>
      </c>
      <c r="H1374" t="s">
        <v>3716</v>
      </c>
      <c r="I1374" t="s">
        <v>4534</v>
      </c>
      <c r="J1374" t="s">
        <v>4522</v>
      </c>
      <c r="K1374" s="2">
        <v>-10.51</v>
      </c>
      <c r="L1374" t="s">
        <v>44</v>
      </c>
      <c r="M1374" s="2">
        <v>-10.51</v>
      </c>
      <c r="N1374" t="s">
        <v>4523</v>
      </c>
      <c r="O1374" t="s">
        <v>4524</v>
      </c>
      <c r="P1374" t="s">
        <v>6840</v>
      </c>
      <c r="Q1374" t="s">
        <v>9306</v>
      </c>
      <c r="R1374" t="s">
        <v>44</v>
      </c>
      <c r="S1374" t="s">
        <v>4527</v>
      </c>
      <c r="T1374" s="3">
        <v>45831</v>
      </c>
      <c r="U1374" s="3">
        <v>45832</v>
      </c>
      <c r="V1374" s="2">
        <v>0</v>
      </c>
      <c r="W1374" t="s">
        <v>44</v>
      </c>
      <c r="X1374" t="s">
        <v>44</v>
      </c>
      <c r="Y1374" t="s">
        <v>6842</v>
      </c>
      <c r="Z1374" t="s">
        <v>921</v>
      </c>
      <c r="AA1374" t="s">
        <v>4529</v>
      </c>
      <c r="AB1374" t="s">
        <v>4530</v>
      </c>
      <c r="AC1374" t="s">
        <v>89</v>
      </c>
      <c r="AD1374" t="str">
        <f t="shared" si="21"/>
        <v>10-60</v>
      </c>
      <c r="AE1374" t="str">
        <f>VLOOKUP(AD1374,'Main_Sub Desc'!C:D,2,)</f>
        <v>LPC from invoicing</v>
      </c>
      <c r="AF1374" t="str">
        <f>VLOOKUP(VALUE(H1374),'Main_Sub Desc'!F:G,2,)</f>
        <v>Wst Rev Late Payment</v>
      </c>
      <c r="AG1374">
        <f>IFERROR(VLOOKUP(VALUE(I1374),'PC Mapping'!A:F,6,),"")</f>
        <v>10514</v>
      </c>
      <c r="AH1374" s="13" t="str">
        <f>VLOOKUP(AG1374,'PC Mapping'!L:M,2,)</f>
        <v>Bolivar Sewer</v>
      </c>
    </row>
    <row r="1375" spans="1:34" x14ac:dyDescent="0.2">
      <c r="A1375" t="s">
        <v>9307</v>
      </c>
      <c r="B1375" t="s">
        <v>9308</v>
      </c>
      <c r="C1375" t="s">
        <v>4519</v>
      </c>
      <c r="D1375" t="s">
        <v>4520</v>
      </c>
      <c r="E1375" s="3">
        <v>45833</v>
      </c>
      <c r="F1375" t="s">
        <v>44</v>
      </c>
      <c r="G1375" t="s">
        <v>3742</v>
      </c>
      <c r="H1375" t="s">
        <v>3722</v>
      </c>
      <c r="I1375" t="s">
        <v>3752</v>
      </c>
      <c r="J1375" t="s">
        <v>4522</v>
      </c>
      <c r="K1375" s="2">
        <v>-5</v>
      </c>
      <c r="L1375" t="s">
        <v>44</v>
      </c>
      <c r="M1375" s="2">
        <v>-5</v>
      </c>
      <c r="N1375" t="s">
        <v>4523</v>
      </c>
      <c r="O1375" t="s">
        <v>4524</v>
      </c>
      <c r="P1375" t="s">
        <v>6130</v>
      </c>
      <c r="Q1375" t="s">
        <v>9309</v>
      </c>
      <c r="R1375" t="s">
        <v>44</v>
      </c>
      <c r="S1375" t="s">
        <v>4527</v>
      </c>
      <c r="T1375" s="3">
        <v>45833</v>
      </c>
      <c r="U1375" s="3">
        <v>45834</v>
      </c>
      <c r="V1375" s="2">
        <v>0</v>
      </c>
      <c r="W1375" t="s">
        <v>44</v>
      </c>
      <c r="X1375" t="s">
        <v>44</v>
      </c>
      <c r="Y1375" t="s">
        <v>9310</v>
      </c>
      <c r="Z1375" t="s">
        <v>2634</v>
      </c>
      <c r="AA1375" t="s">
        <v>4529</v>
      </c>
      <c r="AB1375" t="s">
        <v>4530</v>
      </c>
      <c r="AC1375" t="s">
        <v>89</v>
      </c>
      <c r="AD1375" t="str">
        <f t="shared" si="21"/>
        <v>10-60</v>
      </c>
      <c r="AE1375" t="str">
        <f>VLOOKUP(AD1375,'Main_Sub Desc'!C:D,2,)</f>
        <v>LPC from invoicing</v>
      </c>
      <c r="AF1375" t="str">
        <f>VLOOKUP(VALUE(H1375),'Main_Sub Desc'!F:G,2,)</f>
        <v>Wtr Rev Late Payment</v>
      </c>
      <c r="AG1375">
        <f>IFERROR(VLOOKUP(VALUE(I1375),'PC Mapping'!A:F,6,),"")</f>
        <v>10719</v>
      </c>
      <c r="AH1375" s="13" t="str">
        <f>VLOOKUP(AG1375,'PC Mapping'!L:M,2,)</f>
        <v>All Other Water</v>
      </c>
    </row>
    <row r="1376" spans="1:34" x14ac:dyDescent="0.2">
      <c r="A1376" t="s">
        <v>9311</v>
      </c>
      <c r="B1376" t="s">
        <v>9308</v>
      </c>
      <c r="C1376" t="s">
        <v>4519</v>
      </c>
      <c r="D1376" t="s">
        <v>4520</v>
      </c>
      <c r="E1376" s="3">
        <v>45833</v>
      </c>
      <c r="F1376" t="s">
        <v>44</v>
      </c>
      <c r="G1376" t="s">
        <v>3742</v>
      </c>
      <c r="H1376" t="s">
        <v>3722</v>
      </c>
      <c r="I1376" t="s">
        <v>3752</v>
      </c>
      <c r="J1376" t="s">
        <v>4522</v>
      </c>
      <c r="K1376" s="2">
        <v>-5</v>
      </c>
      <c r="L1376" t="s">
        <v>44</v>
      </c>
      <c r="M1376" s="2">
        <v>-5</v>
      </c>
      <c r="N1376" t="s">
        <v>4523</v>
      </c>
      <c r="O1376" t="s">
        <v>4524</v>
      </c>
      <c r="P1376" t="s">
        <v>9312</v>
      </c>
      <c r="Q1376" t="s">
        <v>9313</v>
      </c>
      <c r="R1376" t="s">
        <v>44</v>
      </c>
      <c r="S1376" t="s">
        <v>4527</v>
      </c>
      <c r="T1376" s="3">
        <v>45833</v>
      </c>
      <c r="U1376" s="3">
        <v>45834</v>
      </c>
      <c r="V1376" s="2">
        <v>0</v>
      </c>
      <c r="W1376" t="s">
        <v>44</v>
      </c>
      <c r="X1376" t="s">
        <v>44</v>
      </c>
      <c r="Y1376" t="s">
        <v>9314</v>
      </c>
      <c r="Z1376" t="s">
        <v>9315</v>
      </c>
      <c r="AA1376" t="s">
        <v>4529</v>
      </c>
      <c r="AB1376" t="s">
        <v>4530</v>
      </c>
      <c r="AC1376" t="s">
        <v>89</v>
      </c>
      <c r="AD1376" t="str">
        <f t="shared" si="21"/>
        <v>10-60</v>
      </c>
      <c r="AE1376" t="str">
        <f>VLOOKUP(AD1376,'Main_Sub Desc'!C:D,2,)</f>
        <v>LPC from invoicing</v>
      </c>
      <c r="AF1376" t="str">
        <f>VLOOKUP(VALUE(H1376),'Main_Sub Desc'!F:G,2,)</f>
        <v>Wtr Rev Late Payment</v>
      </c>
      <c r="AG1376">
        <f>IFERROR(VLOOKUP(VALUE(I1376),'PC Mapping'!A:F,6,),"")</f>
        <v>10719</v>
      </c>
      <c r="AH1376" s="13" t="str">
        <f>VLOOKUP(AG1376,'PC Mapping'!L:M,2,)</f>
        <v>All Other Water</v>
      </c>
    </row>
    <row r="1377" spans="1:34" x14ac:dyDescent="0.2">
      <c r="A1377" t="s">
        <v>9316</v>
      </c>
      <c r="B1377" t="s">
        <v>9317</v>
      </c>
      <c r="C1377" t="s">
        <v>4519</v>
      </c>
      <c r="D1377" t="s">
        <v>4520</v>
      </c>
      <c r="E1377" s="3">
        <v>45833</v>
      </c>
      <c r="F1377" t="s">
        <v>44</v>
      </c>
      <c r="G1377" t="s">
        <v>3742</v>
      </c>
      <c r="H1377" t="s">
        <v>3722</v>
      </c>
      <c r="I1377" t="s">
        <v>3752</v>
      </c>
      <c r="J1377" t="s">
        <v>4522</v>
      </c>
      <c r="K1377" s="2">
        <v>-13.27</v>
      </c>
      <c r="L1377" t="s">
        <v>44</v>
      </c>
      <c r="M1377" s="2">
        <v>-13.27</v>
      </c>
      <c r="N1377" t="s">
        <v>4523</v>
      </c>
      <c r="O1377" t="s">
        <v>4524</v>
      </c>
      <c r="P1377" t="s">
        <v>6126</v>
      </c>
      <c r="Q1377" t="s">
        <v>9318</v>
      </c>
      <c r="R1377" t="s">
        <v>44</v>
      </c>
      <c r="S1377" t="s">
        <v>4527</v>
      </c>
      <c r="T1377" s="3">
        <v>45833</v>
      </c>
      <c r="U1377" s="3">
        <v>45834</v>
      </c>
      <c r="V1377" s="2">
        <v>0</v>
      </c>
      <c r="W1377" t="s">
        <v>44</v>
      </c>
      <c r="X1377" t="s">
        <v>44</v>
      </c>
      <c r="Y1377" t="s">
        <v>9319</v>
      </c>
      <c r="Z1377" t="s">
        <v>9320</v>
      </c>
      <c r="AA1377" t="s">
        <v>4529</v>
      </c>
      <c r="AB1377" t="s">
        <v>4530</v>
      </c>
      <c r="AC1377" t="s">
        <v>89</v>
      </c>
      <c r="AD1377" t="str">
        <f t="shared" si="21"/>
        <v>10-60</v>
      </c>
      <c r="AE1377" t="str">
        <f>VLOOKUP(AD1377,'Main_Sub Desc'!C:D,2,)</f>
        <v>LPC from invoicing</v>
      </c>
      <c r="AF1377" t="str">
        <f>VLOOKUP(VALUE(H1377),'Main_Sub Desc'!F:G,2,)</f>
        <v>Wtr Rev Late Payment</v>
      </c>
      <c r="AG1377">
        <f>IFERROR(VLOOKUP(VALUE(I1377),'PC Mapping'!A:F,6,),"")</f>
        <v>10719</v>
      </c>
      <c r="AH1377" s="13" t="str">
        <f>VLOOKUP(AG1377,'PC Mapping'!L:M,2,)</f>
        <v>All Other Water</v>
      </c>
    </row>
    <row r="1378" spans="1:34" x14ac:dyDescent="0.2">
      <c r="A1378" t="s">
        <v>9321</v>
      </c>
      <c r="B1378" t="s">
        <v>9317</v>
      </c>
      <c r="C1378" t="s">
        <v>4519</v>
      </c>
      <c r="D1378" t="s">
        <v>4520</v>
      </c>
      <c r="E1378" s="3">
        <v>45833</v>
      </c>
      <c r="F1378" t="s">
        <v>44</v>
      </c>
      <c r="G1378" t="s">
        <v>3742</v>
      </c>
      <c r="H1378" t="s">
        <v>3722</v>
      </c>
      <c r="I1378" t="s">
        <v>3752</v>
      </c>
      <c r="J1378" t="s">
        <v>4522</v>
      </c>
      <c r="K1378" s="2">
        <v>-5</v>
      </c>
      <c r="L1378" t="s">
        <v>44</v>
      </c>
      <c r="M1378" s="2">
        <v>-5</v>
      </c>
      <c r="N1378" t="s">
        <v>4523</v>
      </c>
      <c r="O1378" t="s">
        <v>4524</v>
      </c>
      <c r="P1378" t="s">
        <v>9322</v>
      </c>
      <c r="Q1378" t="s">
        <v>9323</v>
      </c>
      <c r="R1378" t="s">
        <v>44</v>
      </c>
      <c r="S1378" t="s">
        <v>4527</v>
      </c>
      <c r="T1378" s="3">
        <v>45833</v>
      </c>
      <c r="U1378" s="3">
        <v>45834</v>
      </c>
      <c r="V1378" s="2">
        <v>0</v>
      </c>
      <c r="W1378" t="s">
        <v>44</v>
      </c>
      <c r="X1378" t="s">
        <v>44</v>
      </c>
      <c r="Y1378" t="s">
        <v>9324</v>
      </c>
      <c r="Z1378" t="s">
        <v>9325</v>
      </c>
      <c r="AA1378" t="s">
        <v>4529</v>
      </c>
      <c r="AB1378" t="s">
        <v>4530</v>
      </c>
      <c r="AC1378" t="s">
        <v>89</v>
      </c>
      <c r="AD1378" t="str">
        <f t="shared" si="21"/>
        <v>10-60</v>
      </c>
      <c r="AE1378" t="str">
        <f>VLOOKUP(AD1378,'Main_Sub Desc'!C:D,2,)</f>
        <v>LPC from invoicing</v>
      </c>
      <c r="AF1378" t="str">
        <f>VLOOKUP(VALUE(H1378),'Main_Sub Desc'!F:G,2,)</f>
        <v>Wtr Rev Late Payment</v>
      </c>
      <c r="AG1378">
        <f>IFERROR(VLOOKUP(VALUE(I1378),'PC Mapping'!A:F,6,),"")</f>
        <v>10719</v>
      </c>
      <c r="AH1378" s="13" t="str">
        <f>VLOOKUP(AG1378,'PC Mapping'!L:M,2,)</f>
        <v>All Other Water</v>
      </c>
    </row>
    <row r="1379" spans="1:34" x14ac:dyDescent="0.2">
      <c r="A1379" t="s">
        <v>9326</v>
      </c>
      <c r="B1379" t="s">
        <v>9317</v>
      </c>
      <c r="C1379" t="s">
        <v>4519</v>
      </c>
      <c r="D1379" t="s">
        <v>4520</v>
      </c>
      <c r="E1379" s="3">
        <v>45833</v>
      </c>
      <c r="F1379" t="s">
        <v>44</v>
      </c>
      <c r="G1379" t="s">
        <v>3742</v>
      </c>
      <c r="H1379" t="s">
        <v>3722</v>
      </c>
      <c r="I1379" t="s">
        <v>3752</v>
      </c>
      <c r="J1379" t="s">
        <v>4522</v>
      </c>
      <c r="K1379" s="2">
        <v>-5</v>
      </c>
      <c r="L1379" t="s">
        <v>44</v>
      </c>
      <c r="M1379" s="2">
        <v>-5</v>
      </c>
      <c r="N1379" t="s">
        <v>4523</v>
      </c>
      <c r="O1379" t="s">
        <v>4524</v>
      </c>
      <c r="P1379" t="s">
        <v>9327</v>
      </c>
      <c r="Q1379" t="s">
        <v>9328</v>
      </c>
      <c r="R1379" t="s">
        <v>44</v>
      </c>
      <c r="S1379" t="s">
        <v>4527</v>
      </c>
      <c r="T1379" s="3">
        <v>45833</v>
      </c>
      <c r="U1379" s="3">
        <v>45834</v>
      </c>
      <c r="V1379" s="2">
        <v>0</v>
      </c>
      <c r="W1379" t="s">
        <v>44</v>
      </c>
      <c r="X1379" t="s">
        <v>44</v>
      </c>
      <c r="Y1379" t="s">
        <v>9329</v>
      </c>
      <c r="Z1379" t="s">
        <v>9330</v>
      </c>
      <c r="AA1379" t="s">
        <v>4529</v>
      </c>
      <c r="AB1379" t="s">
        <v>4530</v>
      </c>
      <c r="AC1379" t="s">
        <v>89</v>
      </c>
      <c r="AD1379" t="str">
        <f t="shared" si="21"/>
        <v>10-60</v>
      </c>
      <c r="AE1379" t="str">
        <f>VLOOKUP(AD1379,'Main_Sub Desc'!C:D,2,)</f>
        <v>LPC from invoicing</v>
      </c>
      <c r="AF1379" t="str">
        <f>VLOOKUP(VALUE(H1379),'Main_Sub Desc'!F:G,2,)</f>
        <v>Wtr Rev Late Payment</v>
      </c>
      <c r="AG1379">
        <f>IFERROR(VLOOKUP(VALUE(I1379),'PC Mapping'!A:F,6,),"")</f>
        <v>10719</v>
      </c>
      <c r="AH1379" s="13" t="str">
        <f>VLOOKUP(AG1379,'PC Mapping'!L:M,2,)</f>
        <v>All Other Water</v>
      </c>
    </row>
    <row r="1380" spans="1:34" x14ac:dyDescent="0.2">
      <c r="A1380" t="s">
        <v>9331</v>
      </c>
      <c r="B1380" t="s">
        <v>9317</v>
      </c>
      <c r="C1380" t="s">
        <v>4519</v>
      </c>
      <c r="D1380" t="s">
        <v>4520</v>
      </c>
      <c r="E1380" s="3">
        <v>45833</v>
      </c>
      <c r="F1380" t="s">
        <v>44</v>
      </c>
      <c r="G1380" t="s">
        <v>3742</v>
      </c>
      <c r="H1380" t="s">
        <v>3722</v>
      </c>
      <c r="I1380" t="s">
        <v>3752</v>
      </c>
      <c r="J1380" t="s">
        <v>4522</v>
      </c>
      <c r="K1380" s="2">
        <v>-5</v>
      </c>
      <c r="L1380" t="s">
        <v>44</v>
      </c>
      <c r="M1380" s="2">
        <v>-5</v>
      </c>
      <c r="N1380" t="s">
        <v>4523</v>
      </c>
      <c r="O1380" t="s">
        <v>4524</v>
      </c>
      <c r="P1380" t="s">
        <v>9332</v>
      </c>
      <c r="Q1380" t="s">
        <v>9333</v>
      </c>
      <c r="R1380" t="s">
        <v>44</v>
      </c>
      <c r="S1380" t="s">
        <v>4527</v>
      </c>
      <c r="T1380" s="3">
        <v>45833</v>
      </c>
      <c r="U1380" s="3">
        <v>45834</v>
      </c>
      <c r="V1380" s="2">
        <v>0</v>
      </c>
      <c r="W1380" t="s">
        <v>44</v>
      </c>
      <c r="X1380" t="s">
        <v>44</v>
      </c>
      <c r="Y1380" t="s">
        <v>9334</v>
      </c>
      <c r="Z1380" t="s">
        <v>2148</v>
      </c>
      <c r="AA1380" t="s">
        <v>4529</v>
      </c>
      <c r="AB1380" t="s">
        <v>4530</v>
      </c>
      <c r="AC1380" t="s">
        <v>89</v>
      </c>
      <c r="AD1380" t="str">
        <f t="shared" si="21"/>
        <v>10-60</v>
      </c>
      <c r="AE1380" t="str">
        <f>VLOOKUP(AD1380,'Main_Sub Desc'!C:D,2,)</f>
        <v>LPC from invoicing</v>
      </c>
      <c r="AF1380" t="str">
        <f>VLOOKUP(VALUE(H1380),'Main_Sub Desc'!F:G,2,)</f>
        <v>Wtr Rev Late Payment</v>
      </c>
      <c r="AG1380">
        <f>IFERROR(VLOOKUP(VALUE(I1380),'PC Mapping'!A:F,6,),"")</f>
        <v>10719</v>
      </c>
      <c r="AH1380" s="13" t="str">
        <f>VLOOKUP(AG1380,'PC Mapping'!L:M,2,)</f>
        <v>All Other Water</v>
      </c>
    </row>
    <row r="1381" spans="1:34" x14ac:dyDescent="0.2">
      <c r="A1381" t="s">
        <v>9335</v>
      </c>
      <c r="B1381" t="s">
        <v>9317</v>
      </c>
      <c r="C1381" t="s">
        <v>4519</v>
      </c>
      <c r="D1381" t="s">
        <v>4520</v>
      </c>
      <c r="E1381" s="3">
        <v>45833</v>
      </c>
      <c r="F1381" t="s">
        <v>44</v>
      </c>
      <c r="G1381" t="s">
        <v>3742</v>
      </c>
      <c r="H1381" t="s">
        <v>3722</v>
      </c>
      <c r="I1381" t="s">
        <v>3752</v>
      </c>
      <c r="J1381" t="s">
        <v>4522</v>
      </c>
      <c r="K1381" s="2">
        <v>-5</v>
      </c>
      <c r="L1381" t="s">
        <v>44</v>
      </c>
      <c r="M1381" s="2">
        <v>-5</v>
      </c>
      <c r="N1381" t="s">
        <v>4523</v>
      </c>
      <c r="O1381" t="s">
        <v>4524</v>
      </c>
      <c r="P1381" t="s">
        <v>9336</v>
      </c>
      <c r="Q1381" t="s">
        <v>9337</v>
      </c>
      <c r="R1381" t="s">
        <v>44</v>
      </c>
      <c r="S1381" t="s">
        <v>4527</v>
      </c>
      <c r="T1381" s="3">
        <v>45833</v>
      </c>
      <c r="U1381" s="3">
        <v>45834</v>
      </c>
      <c r="V1381" s="2">
        <v>0</v>
      </c>
      <c r="W1381" t="s">
        <v>44</v>
      </c>
      <c r="X1381" t="s">
        <v>44</v>
      </c>
      <c r="Y1381" t="s">
        <v>9338</v>
      </c>
      <c r="Z1381" t="s">
        <v>1832</v>
      </c>
      <c r="AA1381" t="s">
        <v>4529</v>
      </c>
      <c r="AB1381" t="s">
        <v>4530</v>
      </c>
      <c r="AC1381" t="s">
        <v>89</v>
      </c>
      <c r="AD1381" t="str">
        <f t="shared" si="21"/>
        <v>10-60</v>
      </c>
      <c r="AE1381" t="str">
        <f>VLOOKUP(AD1381,'Main_Sub Desc'!C:D,2,)</f>
        <v>LPC from invoicing</v>
      </c>
      <c r="AF1381" t="str">
        <f>VLOOKUP(VALUE(H1381),'Main_Sub Desc'!F:G,2,)</f>
        <v>Wtr Rev Late Payment</v>
      </c>
      <c r="AG1381">
        <f>IFERROR(VLOOKUP(VALUE(I1381),'PC Mapping'!A:F,6,),"")</f>
        <v>10719</v>
      </c>
      <c r="AH1381" s="13" t="str">
        <f>VLOOKUP(AG1381,'PC Mapping'!L:M,2,)</f>
        <v>All Other Water</v>
      </c>
    </row>
    <row r="1382" spans="1:34" x14ac:dyDescent="0.2">
      <c r="A1382" t="s">
        <v>9339</v>
      </c>
      <c r="B1382" t="s">
        <v>9317</v>
      </c>
      <c r="C1382" t="s">
        <v>4519</v>
      </c>
      <c r="D1382" t="s">
        <v>4520</v>
      </c>
      <c r="E1382" s="3">
        <v>45833</v>
      </c>
      <c r="F1382" t="s">
        <v>44</v>
      </c>
      <c r="G1382" t="s">
        <v>3742</v>
      </c>
      <c r="H1382" t="s">
        <v>3722</v>
      </c>
      <c r="I1382" t="s">
        <v>3752</v>
      </c>
      <c r="J1382" t="s">
        <v>4522</v>
      </c>
      <c r="K1382" s="2">
        <v>-27.47</v>
      </c>
      <c r="L1382" t="s">
        <v>44</v>
      </c>
      <c r="M1382" s="2">
        <v>-27.47</v>
      </c>
      <c r="N1382" t="s">
        <v>4523</v>
      </c>
      <c r="O1382" t="s">
        <v>4524</v>
      </c>
      <c r="P1382" t="s">
        <v>9340</v>
      </c>
      <c r="Q1382" t="s">
        <v>9341</v>
      </c>
      <c r="R1382" t="s">
        <v>44</v>
      </c>
      <c r="S1382" t="s">
        <v>4527</v>
      </c>
      <c r="T1382" s="3">
        <v>45833</v>
      </c>
      <c r="U1382" s="3">
        <v>45834</v>
      </c>
      <c r="V1382" s="2">
        <v>0</v>
      </c>
      <c r="W1382" t="s">
        <v>44</v>
      </c>
      <c r="X1382" t="s">
        <v>44</v>
      </c>
      <c r="Y1382" t="s">
        <v>9342</v>
      </c>
      <c r="Z1382" t="s">
        <v>2020</v>
      </c>
      <c r="AA1382" t="s">
        <v>4529</v>
      </c>
      <c r="AB1382" t="s">
        <v>4530</v>
      </c>
      <c r="AC1382" t="s">
        <v>89</v>
      </c>
      <c r="AD1382" t="str">
        <f t="shared" si="21"/>
        <v>10-60</v>
      </c>
      <c r="AE1382" t="str">
        <f>VLOOKUP(AD1382,'Main_Sub Desc'!C:D,2,)</f>
        <v>LPC from invoicing</v>
      </c>
      <c r="AF1382" t="str">
        <f>VLOOKUP(VALUE(H1382),'Main_Sub Desc'!F:G,2,)</f>
        <v>Wtr Rev Late Payment</v>
      </c>
      <c r="AG1382">
        <f>IFERROR(VLOOKUP(VALUE(I1382),'PC Mapping'!A:F,6,),"")</f>
        <v>10719</v>
      </c>
      <c r="AH1382" s="13" t="str">
        <f>VLOOKUP(AG1382,'PC Mapping'!L:M,2,)</f>
        <v>All Other Water</v>
      </c>
    </row>
    <row r="1383" spans="1:34" x14ac:dyDescent="0.2">
      <c r="A1383" t="s">
        <v>9343</v>
      </c>
      <c r="B1383" t="s">
        <v>9344</v>
      </c>
      <c r="C1383" t="s">
        <v>4519</v>
      </c>
      <c r="D1383" t="s">
        <v>4520</v>
      </c>
      <c r="E1383" s="3">
        <v>45833</v>
      </c>
      <c r="F1383" t="s">
        <v>44</v>
      </c>
      <c r="G1383" t="s">
        <v>3742</v>
      </c>
      <c r="H1383" t="s">
        <v>3722</v>
      </c>
      <c r="I1383" t="s">
        <v>3752</v>
      </c>
      <c r="J1383" t="s">
        <v>4522</v>
      </c>
      <c r="K1383" s="2">
        <v>-6.03</v>
      </c>
      <c r="L1383" t="s">
        <v>44</v>
      </c>
      <c r="M1383" s="2">
        <v>-6.03</v>
      </c>
      <c r="N1383" t="s">
        <v>4523</v>
      </c>
      <c r="O1383" t="s">
        <v>4524</v>
      </c>
      <c r="P1383" t="s">
        <v>9345</v>
      </c>
      <c r="Q1383" t="s">
        <v>9346</v>
      </c>
      <c r="R1383" t="s">
        <v>44</v>
      </c>
      <c r="S1383" t="s">
        <v>4527</v>
      </c>
      <c r="T1383" s="3">
        <v>45833</v>
      </c>
      <c r="U1383" s="3">
        <v>45834</v>
      </c>
      <c r="V1383" s="2">
        <v>0</v>
      </c>
      <c r="W1383" t="s">
        <v>44</v>
      </c>
      <c r="X1383" t="s">
        <v>44</v>
      </c>
      <c r="Y1383" t="s">
        <v>9347</v>
      </c>
      <c r="Z1383" t="s">
        <v>1993</v>
      </c>
      <c r="AA1383" t="s">
        <v>4529</v>
      </c>
      <c r="AB1383" t="s">
        <v>4530</v>
      </c>
      <c r="AC1383" t="s">
        <v>89</v>
      </c>
      <c r="AD1383" t="str">
        <f t="shared" si="21"/>
        <v>10-60</v>
      </c>
      <c r="AE1383" t="str">
        <f>VLOOKUP(AD1383,'Main_Sub Desc'!C:D,2,)</f>
        <v>LPC from invoicing</v>
      </c>
      <c r="AF1383" t="str">
        <f>VLOOKUP(VALUE(H1383),'Main_Sub Desc'!F:G,2,)</f>
        <v>Wtr Rev Late Payment</v>
      </c>
      <c r="AG1383">
        <f>IFERROR(VLOOKUP(VALUE(I1383),'PC Mapping'!A:F,6,),"")</f>
        <v>10719</v>
      </c>
      <c r="AH1383" s="13" t="str">
        <f>VLOOKUP(AG1383,'PC Mapping'!L:M,2,)</f>
        <v>All Other Water</v>
      </c>
    </row>
    <row r="1384" spans="1:34" x14ac:dyDescent="0.2">
      <c r="A1384" t="s">
        <v>9348</v>
      </c>
      <c r="B1384" t="s">
        <v>9308</v>
      </c>
      <c r="C1384" t="s">
        <v>4519</v>
      </c>
      <c r="D1384" t="s">
        <v>4520</v>
      </c>
      <c r="E1384" s="3">
        <v>45833</v>
      </c>
      <c r="F1384" t="s">
        <v>44</v>
      </c>
      <c r="G1384" t="s">
        <v>3742</v>
      </c>
      <c r="H1384" t="s">
        <v>3722</v>
      </c>
      <c r="I1384" t="s">
        <v>3752</v>
      </c>
      <c r="J1384" t="s">
        <v>4522</v>
      </c>
      <c r="K1384" s="2">
        <v>-9.14</v>
      </c>
      <c r="L1384" t="s">
        <v>44</v>
      </c>
      <c r="M1384" s="2">
        <v>-9.14</v>
      </c>
      <c r="N1384" t="s">
        <v>4523</v>
      </c>
      <c r="O1384" t="s">
        <v>4524</v>
      </c>
      <c r="P1384" t="s">
        <v>9349</v>
      </c>
      <c r="Q1384" t="s">
        <v>9350</v>
      </c>
      <c r="R1384" t="s">
        <v>44</v>
      </c>
      <c r="S1384" t="s">
        <v>4527</v>
      </c>
      <c r="T1384" s="3">
        <v>45833</v>
      </c>
      <c r="U1384" s="3">
        <v>45834</v>
      </c>
      <c r="V1384" s="2">
        <v>0</v>
      </c>
      <c r="W1384" t="s">
        <v>44</v>
      </c>
      <c r="X1384" t="s">
        <v>44</v>
      </c>
      <c r="Y1384" t="s">
        <v>9351</v>
      </c>
      <c r="Z1384" t="s">
        <v>2699</v>
      </c>
      <c r="AA1384" t="s">
        <v>4529</v>
      </c>
      <c r="AB1384" t="s">
        <v>4530</v>
      </c>
      <c r="AC1384" t="s">
        <v>89</v>
      </c>
      <c r="AD1384" t="str">
        <f t="shared" si="21"/>
        <v>10-60</v>
      </c>
      <c r="AE1384" t="str">
        <f>VLOOKUP(AD1384,'Main_Sub Desc'!C:D,2,)</f>
        <v>LPC from invoicing</v>
      </c>
      <c r="AF1384" t="str">
        <f>VLOOKUP(VALUE(H1384),'Main_Sub Desc'!F:G,2,)</f>
        <v>Wtr Rev Late Payment</v>
      </c>
      <c r="AG1384">
        <f>IFERROR(VLOOKUP(VALUE(I1384),'PC Mapping'!A:F,6,),"")</f>
        <v>10719</v>
      </c>
      <c r="AH1384" s="13" t="str">
        <f>VLOOKUP(AG1384,'PC Mapping'!L:M,2,)</f>
        <v>All Other Water</v>
      </c>
    </row>
    <row r="1385" spans="1:34" x14ac:dyDescent="0.2">
      <c r="A1385" t="s">
        <v>9352</v>
      </c>
      <c r="B1385" t="s">
        <v>9308</v>
      </c>
      <c r="C1385" t="s">
        <v>4519</v>
      </c>
      <c r="D1385" t="s">
        <v>4520</v>
      </c>
      <c r="E1385" s="3">
        <v>45833</v>
      </c>
      <c r="F1385" t="s">
        <v>44</v>
      </c>
      <c r="G1385" t="s">
        <v>3742</v>
      </c>
      <c r="H1385" t="s">
        <v>3722</v>
      </c>
      <c r="I1385" t="s">
        <v>3752</v>
      </c>
      <c r="J1385" t="s">
        <v>4522</v>
      </c>
      <c r="K1385" s="2">
        <v>-6.54</v>
      </c>
      <c r="L1385" t="s">
        <v>44</v>
      </c>
      <c r="M1385" s="2">
        <v>-6.54</v>
      </c>
      <c r="N1385" t="s">
        <v>4523</v>
      </c>
      <c r="O1385" t="s">
        <v>4524</v>
      </c>
      <c r="P1385" t="s">
        <v>9353</v>
      </c>
      <c r="Q1385" t="s">
        <v>9354</v>
      </c>
      <c r="R1385" t="s">
        <v>44</v>
      </c>
      <c r="S1385" t="s">
        <v>4527</v>
      </c>
      <c r="T1385" s="3">
        <v>45833</v>
      </c>
      <c r="U1385" s="3">
        <v>45834</v>
      </c>
      <c r="V1385" s="2">
        <v>0</v>
      </c>
      <c r="W1385" t="s">
        <v>44</v>
      </c>
      <c r="X1385" t="s">
        <v>44</v>
      </c>
      <c r="Y1385" t="s">
        <v>9355</v>
      </c>
      <c r="Z1385" t="s">
        <v>2005</v>
      </c>
      <c r="AA1385" t="s">
        <v>4529</v>
      </c>
      <c r="AB1385" t="s">
        <v>4530</v>
      </c>
      <c r="AC1385" t="s">
        <v>89</v>
      </c>
      <c r="AD1385" t="str">
        <f t="shared" si="21"/>
        <v>10-60</v>
      </c>
      <c r="AE1385" t="str">
        <f>VLOOKUP(AD1385,'Main_Sub Desc'!C:D,2,)</f>
        <v>LPC from invoicing</v>
      </c>
      <c r="AF1385" t="str">
        <f>VLOOKUP(VALUE(H1385),'Main_Sub Desc'!F:G,2,)</f>
        <v>Wtr Rev Late Payment</v>
      </c>
      <c r="AG1385">
        <f>IFERROR(VLOOKUP(VALUE(I1385),'PC Mapping'!A:F,6,),"")</f>
        <v>10719</v>
      </c>
      <c r="AH1385" s="13" t="str">
        <f>VLOOKUP(AG1385,'PC Mapping'!L:M,2,)</f>
        <v>All Other Water</v>
      </c>
    </row>
    <row r="1386" spans="1:34" x14ac:dyDescent="0.2">
      <c r="A1386" t="s">
        <v>9356</v>
      </c>
      <c r="B1386" t="s">
        <v>9317</v>
      </c>
      <c r="C1386" t="s">
        <v>4519</v>
      </c>
      <c r="D1386" t="s">
        <v>4520</v>
      </c>
      <c r="E1386" s="3">
        <v>45833</v>
      </c>
      <c r="F1386" t="s">
        <v>44</v>
      </c>
      <c r="G1386" t="s">
        <v>3742</v>
      </c>
      <c r="H1386" t="s">
        <v>3722</v>
      </c>
      <c r="I1386" t="s">
        <v>3752</v>
      </c>
      <c r="J1386" t="s">
        <v>4522</v>
      </c>
      <c r="K1386" s="2">
        <v>-5</v>
      </c>
      <c r="L1386" t="s">
        <v>44</v>
      </c>
      <c r="M1386" s="2">
        <v>-5</v>
      </c>
      <c r="N1386" t="s">
        <v>4523</v>
      </c>
      <c r="O1386" t="s">
        <v>4524</v>
      </c>
      <c r="P1386" t="s">
        <v>8815</v>
      </c>
      <c r="Q1386" t="s">
        <v>9357</v>
      </c>
      <c r="R1386" t="s">
        <v>44</v>
      </c>
      <c r="S1386" t="s">
        <v>4527</v>
      </c>
      <c r="T1386" s="3">
        <v>45833</v>
      </c>
      <c r="U1386" s="3">
        <v>45834</v>
      </c>
      <c r="V1386" s="2">
        <v>0</v>
      </c>
      <c r="W1386" t="s">
        <v>44</v>
      </c>
      <c r="X1386" t="s">
        <v>44</v>
      </c>
      <c r="Y1386" t="s">
        <v>9358</v>
      </c>
      <c r="Z1386" t="s">
        <v>9359</v>
      </c>
      <c r="AA1386" t="s">
        <v>4529</v>
      </c>
      <c r="AB1386" t="s">
        <v>4530</v>
      </c>
      <c r="AC1386" t="s">
        <v>89</v>
      </c>
      <c r="AD1386" t="str">
        <f t="shared" si="21"/>
        <v>10-60</v>
      </c>
      <c r="AE1386" t="str">
        <f>VLOOKUP(AD1386,'Main_Sub Desc'!C:D,2,)</f>
        <v>LPC from invoicing</v>
      </c>
      <c r="AF1386" t="str">
        <f>VLOOKUP(VALUE(H1386),'Main_Sub Desc'!F:G,2,)</f>
        <v>Wtr Rev Late Payment</v>
      </c>
      <c r="AG1386">
        <f>IFERROR(VLOOKUP(VALUE(I1386),'PC Mapping'!A:F,6,),"")</f>
        <v>10719</v>
      </c>
      <c r="AH1386" s="13" t="str">
        <f>VLOOKUP(AG1386,'PC Mapping'!L:M,2,)</f>
        <v>All Other Water</v>
      </c>
    </row>
    <row r="1387" spans="1:34" x14ac:dyDescent="0.2">
      <c r="A1387" t="s">
        <v>9360</v>
      </c>
      <c r="B1387" t="s">
        <v>9317</v>
      </c>
      <c r="C1387" t="s">
        <v>4519</v>
      </c>
      <c r="D1387" t="s">
        <v>4520</v>
      </c>
      <c r="E1387" s="3">
        <v>45833</v>
      </c>
      <c r="F1387" t="s">
        <v>44</v>
      </c>
      <c r="G1387" t="s">
        <v>3742</v>
      </c>
      <c r="H1387" t="s">
        <v>3722</v>
      </c>
      <c r="I1387" t="s">
        <v>3752</v>
      </c>
      <c r="J1387" t="s">
        <v>4522</v>
      </c>
      <c r="K1387" s="2">
        <v>-5</v>
      </c>
      <c r="L1387" t="s">
        <v>44</v>
      </c>
      <c r="M1387" s="2">
        <v>-5</v>
      </c>
      <c r="N1387" t="s">
        <v>4523</v>
      </c>
      <c r="O1387" t="s">
        <v>4524</v>
      </c>
      <c r="P1387" t="s">
        <v>9361</v>
      </c>
      <c r="Q1387" t="s">
        <v>9362</v>
      </c>
      <c r="R1387" t="s">
        <v>44</v>
      </c>
      <c r="S1387" t="s">
        <v>4527</v>
      </c>
      <c r="T1387" s="3">
        <v>45833</v>
      </c>
      <c r="U1387" s="3">
        <v>45834</v>
      </c>
      <c r="V1387" s="2">
        <v>0</v>
      </c>
      <c r="W1387" t="s">
        <v>44</v>
      </c>
      <c r="X1387" t="s">
        <v>44</v>
      </c>
      <c r="Y1387" t="s">
        <v>9363</v>
      </c>
      <c r="Z1387" t="s">
        <v>3511</v>
      </c>
      <c r="AA1387" t="s">
        <v>4529</v>
      </c>
      <c r="AB1387" t="s">
        <v>4530</v>
      </c>
      <c r="AC1387" t="s">
        <v>89</v>
      </c>
      <c r="AD1387" t="str">
        <f t="shared" si="21"/>
        <v>10-60</v>
      </c>
      <c r="AE1387" t="str">
        <f>VLOOKUP(AD1387,'Main_Sub Desc'!C:D,2,)</f>
        <v>LPC from invoicing</v>
      </c>
      <c r="AF1387" t="str">
        <f>VLOOKUP(VALUE(H1387),'Main_Sub Desc'!F:G,2,)</f>
        <v>Wtr Rev Late Payment</v>
      </c>
      <c r="AG1387">
        <f>IFERROR(VLOOKUP(VALUE(I1387),'PC Mapping'!A:F,6,),"")</f>
        <v>10719</v>
      </c>
      <c r="AH1387" s="13" t="str">
        <f>VLOOKUP(AG1387,'PC Mapping'!L:M,2,)</f>
        <v>All Other Water</v>
      </c>
    </row>
    <row r="1388" spans="1:34" x14ac:dyDescent="0.2">
      <c r="A1388" t="s">
        <v>9364</v>
      </c>
      <c r="B1388" t="s">
        <v>9308</v>
      </c>
      <c r="C1388" t="s">
        <v>4519</v>
      </c>
      <c r="D1388" t="s">
        <v>4520</v>
      </c>
      <c r="E1388" s="3">
        <v>45833</v>
      </c>
      <c r="F1388" t="s">
        <v>44</v>
      </c>
      <c r="G1388" t="s">
        <v>3742</v>
      </c>
      <c r="H1388" t="s">
        <v>3722</v>
      </c>
      <c r="I1388" t="s">
        <v>3752</v>
      </c>
      <c r="J1388" t="s">
        <v>4522</v>
      </c>
      <c r="K1388" s="2">
        <v>-5</v>
      </c>
      <c r="L1388" t="s">
        <v>44</v>
      </c>
      <c r="M1388" s="2">
        <v>-5</v>
      </c>
      <c r="N1388" t="s">
        <v>4523</v>
      </c>
      <c r="O1388" t="s">
        <v>4524</v>
      </c>
      <c r="P1388" t="s">
        <v>9322</v>
      </c>
      <c r="Q1388" t="s">
        <v>9365</v>
      </c>
      <c r="R1388" t="s">
        <v>44</v>
      </c>
      <c r="S1388" t="s">
        <v>4527</v>
      </c>
      <c r="T1388" s="3">
        <v>45833</v>
      </c>
      <c r="U1388" s="3">
        <v>45834</v>
      </c>
      <c r="V1388" s="2">
        <v>0</v>
      </c>
      <c r="W1388" t="s">
        <v>44</v>
      </c>
      <c r="X1388" t="s">
        <v>44</v>
      </c>
      <c r="Y1388" t="s">
        <v>9366</v>
      </c>
      <c r="Z1388" t="s">
        <v>2227</v>
      </c>
      <c r="AA1388" t="s">
        <v>4529</v>
      </c>
      <c r="AB1388" t="s">
        <v>4530</v>
      </c>
      <c r="AC1388" t="s">
        <v>89</v>
      </c>
      <c r="AD1388" t="str">
        <f t="shared" si="21"/>
        <v>10-60</v>
      </c>
      <c r="AE1388" t="str">
        <f>VLOOKUP(AD1388,'Main_Sub Desc'!C:D,2,)</f>
        <v>LPC from invoicing</v>
      </c>
      <c r="AF1388" t="str">
        <f>VLOOKUP(VALUE(H1388),'Main_Sub Desc'!F:G,2,)</f>
        <v>Wtr Rev Late Payment</v>
      </c>
      <c r="AG1388">
        <f>IFERROR(VLOOKUP(VALUE(I1388),'PC Mapping'!A:F,6,),"")</f>
        <v>10719</v>
      </c>
      <c r="AH1388" s="13" t="str">
        <f>VLOOKUP(AG1388,'PC Mapping'!L:M,2,)</f>
        <v>All Other Water</v>
      </c>
    </row>
    <row r="1389" spans="1:34" x14ac:dyDescent="0.2">
      <c r="A1389" t="s">
        <v>9367</v>
      </c>
      <c r="B1389" t="s">
        <v>9368</v>
      </c>
      <c r="C1389" t="s">
        <v>4519</v>
      </c>
      <c r="D1389" t="s">
        <v>4520</v>
      </c>
      <c r="E1389" s="3">
        <v>45835</v>
      </c>
      <c r="F1389" t="s">
        <v>44</v>
      </c>
      <c r="G1389" t="s">
        <v>3742</v>
      </c>
      <c r="H1389" t="s">
        <v>3722</v>
      </c>
      <c r="I1389" t="s">
        <v>3752</v>
      </c>
      <c r="J1389" t="s">
        <v>4522</v>
      </c>
      <c r="K1389" s="2">
        <v>-5</v>
      </c>
      <c r="L1389" t="s">
        <v>44</v>
      </c>
      <c r="M1389" s="2">
        <v>-5</v>
      </c>
      <c r="N1389" t="s">
        <v>4523</v>
      </c>
      <c r="O1389" t="s">
        <v>4524</v>
      </c>
      <c r="P1389" t="s">
        <v>9369</v>
      </c>
      <c r="Q1389" t="s">
        <v>9370</v>
      </c>
      <c r="R1389" t="s">
        <v>44</v>
      </c>
      <c r="S1389" t="s">
        <v>4527</v>
      </c>
      <c r="T1389" s="3">
        <v>45835</v>
      </c>
      <c r="U1389" s="3">
        <v>45838</v>
      </c>
      <c r="V1389" s="2">
        <v>0</v>
      </c>
      <c r="W1389" t="s">
        <v>44</v>
      </c>
      <c r="X1389" t="s">
        <v>44</v>
      </c>
      <c r="Y1389" t="s">
        <v>9371</v>
      </c>
      <c r="Z1389" t="s">
        <v>1535</v>
      </c>
      <c r="AA1389" t="s">
        <v>4529</v>
      </c>
      <c r="AB1389" t="s">
        <v>4530</v>
      </c>
      <c r="AC1389" t="s">
        <v>89</v>
      </c>
      <c r="AD1389" t="str">
        <f t="shared" si="21"/>
        <v>10-60</v>
      </c>
      <c r="AE1389" t="str">
        <f>VLOOKUP(AD1389,'Main_Sub Desc'!C:D,2,)</f>
        <v>LPC from invoicing</v>
      </c>
      <c r="AF1389" t="str">
        <f>VLOOKUP(VALUE(H1389),'Main_Sub Desc'!F:G,2,)</f>
        <v>Wtr Rev Late Payment</v>
      </c>
      <c r="AG1389">
        <f>IFERROR(VLOOKUP(VALUE(I1389),'PC Mapping'!A:F,6,),"")</f>
        <v>10719</v>
      </c>
      <c r="AH1389" s="13" t="str">
        <f>VLOOKUP(AG1389,'PC Mapping'!L:M,2,)</f>
        <v>All Other Water</v>
      </c>
    </row>
    <row r="1390" spans="1:34" x14ac:dyDescent="0.2">
      <c r="A1390" t="s">
        <v>9372</v>
      </c>
      <c r="B1390" t="s">
        <v>9368</v>
      </c>
      <c r="C1390" t="s">
        <v>4519</v>
      </c>
      <c r="D1390" t="s">
        <v>4520</v>
      </c>
      <c r="E1390" s="3">
        <v>45835</v>
      </c>
      <c r="F1390" t="s">
        <v>44</v>
      </c>
      <c r="G1390" t="s">
        <v>3742</v>
      </c>
      <c r="H1390" t="s">
        <v>3716</v>
      </c>
      <c r="I1390" t="s">
        <v>4534</v>
      </c>
      <c r="J1390" t="s">
        <v>4522</v>
      </c>
      <c r="K1390" s="2">
        <v>-5</v>
      </c>
      <c r="L1390" t="s">
        <v>44</v>
      </c>
      <c r="M1390" s="2">
        <v>-5</v>
      </c>
      <c r="N1390" t="s">
        <v>4523</v>
      </c>
      <c r="O1390" t="s">
        <v>4524</v>
      </c>
      <c r="P1390" t="s">
        <v>9373</v>
      </c>
      <c r="Q1390" t="s">
        <v>9374</v>
      </c>
      <c r="R1390" t="s">
        <v>44</v>
      </c>
      <c r="S1390" t="s">
        <v>4527</v>
      </c>
      <c r="T1390" s="3">
        <v>45835</v>
      </c>
      <c r="U1390" s="3">
        <v>45838</v>
      </c>
      <c r="V1390" s="2">
        <v>0</v>
      </c>
      <c r="W1390" t="s">
        <v>44</v>
      </c>
      <c r="X1390" t="s">
        <v>44</v>
      </c>
      <c r="Y1390" t="s">
        <v>9375</v>
      </c>
      <c r="Z1390" t="s">
        <v>1101</v>
      </c>
      <c r="AA1390" t="s">
        <v>4529</v>
      </c>
      <c r="AB1390" t="s">
        <v>4530</v>
      </c>
      <c r="AC1390" t="s">
        <v>89</v>
      </c>
      <c r="AD1390" t="str">
        <f t="shared" si="21"/>
        <v>10-60</v>
      </c>
      <c r="AE1390" t="str">
        <f>VLOOKUP(AD1390,'Main_Sub Desc'!C:D,2,)</f>
        <v>LPC from invoicing</v>
      </c>
      <c r="AF1390" t="str">
        <f>VLOOKUP(VALUE(H1390),'Main_Sub Desc'!F:G,2,)</f>
        <v>Wst Rev Late Payment</v>
      </c>
      <c r="AG1390">
        <f>IFERROR(VLOOKUP(VALUE(I1390),'PC Mapping'!A:F,6,),"")</f>
        <v>10514</v>
      </c>
      <c r="AH1390" s="13" t="str">
        <f>VLOOKUP(AG1390,'PC Mapping'!L:M,2,)</f>
        <v>Bolivar Sewer</v>
      </c>
    </row>
    <row r="1391" spans="1:34" x14ac:dyDescent="0.2">
      <c r="A1391" t="s">
        <v>9372</v>
      </c>
      <c r="B1391" t="s">
        <v>9368</v>
      </c>
      <c r="C1391" t="s">
        <v>4519</v>
      </c>
      <c r="D1391" t="s">
        <v>4520</v>
      </c>
      <c r="E1391" s="3">
        <v>45835</v>
      </c>
      <c r="F1391" t="s">
        <v>44</v>
      </c>
      <c r="G1391" t="s">
        <v>3742</v>
      </c>
      <c r="H1391" t="s">
        <v>3722</v>
      </c>
      <c r="I1391" t="s">
        <v>4538</v>
      </c>
      <c r="J1391" t="s">
        <v>4522</v>
      </c>
      <c r="K1391" s="2">
        <v>-5</v>
      </c>
      <c r="L1391" t="s">
        <v>44</v>
      </c>
      <c r="M1391" s="2">
        <v>-5</v>
      </c>
      <c r="N1391" t="s">
        <v>4523</v>
      </c>
      <c r="O1391" t="s">
        <v>4524</v>
      </c>
      <c r="P1391" t="s">
        <v>9373</v>
      </c>
      <c r="Q1391" t="s">
        <v>9376</v>
      </c>
      <c r="R1391" t="s">
        <v>44</v>
      </c>
      <c r="S1391" t="s">
        <v>4527</v>
      </c>
      <c r="T1391" s="3">
        <v>45835</v>
      </c>
      <c r="U1391" s="3">
        <v>45838</v>
      </c>
      <c r="V1391" s="2">
        <v>0</v>
      </c>
      <c r="W1391" t="s">
        <v>44</v>
      </c>
      <c r="X1391" t="s">
        <v>44</v>
      </c>
      <c r="Y1391" t="s">
        <v>9377</v>
      </c>
      <c r="Z1391" t="s">
        <v>1101</v>
      </c>
      <c r="AA1391" t="s">
        <v>4529</v>
      </c>
      <c r="AB1391" t="s">
        <v>4530</v>
      </c>
      <c r="AC1391" t="s">
        <v>89</v>
      </c>
      <c r="AD1391" t="str">
        <f t="shared" si="21"/>
        <v>10-60</v>
      </c>
      <c r="AE1391" t="str">
        <f>VLOOKUP(AD1391,'Main_Sub Desc'!C:D,2,)</f>
        <v>LPC from invoicing</v>
      </c>
      <c r="AF1391" t="str">
        <f>VLOOKUP(VALUE(H1391),'Main_Sub Desc'!F:G,2,)</f>
        <v>Wtr Rev Late Payment</v>
      </c>
      <c r="AG1391">
        <f>IFERROR(VLOOKUP(VALUE(I1391),'PC Mapping'!A:F,6,),"")</f>
        <v>10469</v>
      </c>
      <c r="AH1391" s="13" t="str">
        <f>VLOOKUP(AG1391,'PC Mapping'!L:M,2,)</f>
        <v>Bolivar Water</v>
      </c>
    </row>
    <row r="1392" spans="1:34" x14ac:dyDescent="0.2">
      <c r="A1392" t="s">
        <v>9378</v>
      </c>
      <c r="B1392" t="s">
        <v>9379</v>
      </c>
      <c r="C1392" t="s">
        <v>4519</v>
      </c>
      <c r="D1392" t="s">
        <v>4520</v>
      </c>
      <c r="E1392" s="3">
        <v>45835</v>
      </c>
      <c r="F1392" t="s">
        <v>44</v>
      </c>
      <c r="G1392" t="s">
        <v>3742</v>
      </c>
      <c r="H1392" t="s">
        <v>3722</v>
      </c>
      <c r="I1392" t="s">
        <v>3752</v>
      </c>
      <c r="J1392" t="s">
        <v>4522</v>
      </c>
      <c r="K1392" s="2">
        <v>-5</v>
      </c>
      <c r="L1392" t="s">
        <v>44</v>
      </c>
      <c r="M1392" s="2">
        <v>-5</v>
      </c>
      <c r="N1392" t="s">
        <v>4523</v>
      </c>
      <c r="O1392" t="s">
        <v>4524</v>
      </c>
      <c r="P1392" t="s">
        <v>9380</v>
      </c>
      <c r="Q1392" t="s">
        <v>9381</v>
      </c>
      <c r="R1392" t="s">
        <v>44</v>
      </c>
      <c r="S1392" t="s">
        <v>4527</v>
      </c>
      <c r="T1392" s="3">
        <v>45835</v>
      </c>
      <c r="U1392" s="3">
        <v>45838</v>
      </c>
      <c r="V1392" s="2">
        <v>0</v>
      </c>
      <c r="W1392" t="s">
        <v>44</v>
      </c>
      <c r="X1392" t="s">
        <v>44</v>
      </c>
      <c r="Y1392" t="s">
        <v>9382</v>
      </c>
      <c r="Z1392" t="s">
        <v>9383</v>
      </c>
      <c r="AA1392" t="s">
        <v>4529</v>
      </c>
      <c r="AB1392" t="s">
        <v>4530</v>
      </c>
      <c r="AC1392" t="s">
        <v>89</v>
      </c>
      <c r="AD1392" t="str">
        <f t="shared" si="21"/>
        <v>10-60</v>
      </c>
      <c r="AE1392" t="str">
        <f>VLOOKUP(AD1392,'Main_Sub Desc'!C:D,2,)</f>
        <v>LPC from invoicing</v>
      </c>
      <c r="AF1392" t="str">
        <f>VLOOKUP(VALUE(H1392),'Main_Sub Desc'!F:G,2,)</f>
        <v>Wtr Rev Late Payment</v>
      </c>
      <c r="AG1392">
        <f>IFERROR(VLOOKUP(VALUE(I1392),'PC Mapping'!A:F,6,),"")</f>
        <v>10719</v>
      </c>
      <c r="AH1392" s="13" t="str">
        <f>VLOOKUP(AG1392,'PC Mapping'!L:M,2,)</f>
        <v>All Other Water</v>
      </c>
    </row>
    <row r="1393" spans="1:34" x14ac:dyDescent="0.2">
      <c r="A1393" t="s">
        <v>9384</v>
      </c>
      <c r="B1393" t="s">
        <v>9385</v>
      </c>
      <c r="C1393" t="s">
        <v>4519</v>
      </c>
      <c r="D1393" t="s">
        <v>4520</v>
      </c>
      <c r="E1393" s="3">
        <v>45835</v>
      </c>
      <c r="F1393" t="s">
        <v>44</v>
      </c>
      <c r="G1393" t="s">
        <v>3742</v>
      </c>
      <c r="H1393" t="s">
        <v>3722</v>
      </c>
      <c r="I1393" t="s">
        <v>3752</v>
      </c>
      <c r="J1393" t="s">
        <v>4522</v>
      </c>
      <c r="K1393" s="2">
        <v>-51.96</v>
      </c>
      <c r="L1393" t="s">
        <v>44</v>
      </c>
      <c r="M1393" s="2">
        <v>-51.96</v>
      </c>
      <c r="N1393" t="s">
        <v>4523</v>
      </c>
      <c r="O1393" t="s">
        <v>4524</v>
      </c>
      <c r="P1393" t="s">
        <v>7254</v>
      </c>
      <c r="Q1393" t="s">
        <v>9386</v>
      </c>
      <c r="R1393" t="s">
        <v>44</v>
      </c>
      <c r="S1393" t="s">
        <v>4527</v>
      </c>
      <c r="T1393" s="3">
        <v>45835</v>
      </c>
      <c r="U1393" s="3">
        <v>45838</v>
      </c>
      <c r="V1393" s="2">
        <v>0</v>
      </c>
      <c r="W1393" t="s">
        <v>44</v>
      </c>
      <c r="X1393" t="s">
        <v>44</v>
      </c>
      <c r="Y1393" t="s">
        <v>8092</v>
      </c>
      <c r="Z1393" t="s">
        <v>2253</v>
      </c>
      <c r="AA1393" t="s">
        <v>4529</v>
      </c>
      <c r="AB1393" t="s">
        <v>4530</v>
      </c>
      <c r="AC1393" t="s">
        <v>89</v>
      </c>
      <c r="AD1393" t="str">
        <f t="shared" si="21"/>
        <v>10-60</v>
      </c>
      <c r="AE1393" t="str">
        <f>VLOOKUP(AD1393,'Main_Sub Desc'!C:D,2,)</f>
        <v>LPC from invoicing</v>
      </c>
      <c r="AF1393" t="str">
        <f>VLOOKUP(VALUE(H1393),'Main_Sub Desc'!F:G,2,)</f>
        <v>Wtr Rev Late Payment</v>
      </c>
      <c r="AG1393">
        <f>IFERROR(VLOOKUP(VALUE(I1393),'PC Mapping'!A:F,6,),"")</f>
        <v>10719</v>
      </c>
      <c r="AH1393" s="13" t="str">
        <f>VLOOKUP(AG1393,'PC Mapping'!L:M,2,)</f>
        <v>All Other Water</v>
      </c>
    </row>
    <row r="1394" spans="1:34" x14ac:dyDescent="0.2">
      <c r="A1394" t="s">
        <v>9387</v>
      </c>
      <c r="B1394" t="s">
        <v>9368</v>
      </c>
      <c r="C1394" t="s">
        <v>4519</v>
      </c>
      <c r="D1394" t="s">
        <v>4520</v>
      </c>
      <c r="E1394" s="3">
        <v>45835</v>
      </c>
      <c r="F1394" t="s">
        <v>44</v>
      </c>
      <c r="G1394" t="s">
        <v>3742</v>
      </c>
      <c r="H1394" t="s">
        <v>3722</v>
      </c>
      <c r="I1394" t="s">
        <v>3752</v>
      </c>
      <c r="J1394" t="s">
        <v>4522</v>
      </c>
      <c r="K1394" s="2">
        <v>-5</v>
      </c>
      <c r="L1394" t="s">
        <v>44</v>
      </c>
      <c r="M1394" s="2">
        <v>-5</v>
      </c>
      <c r="N1394" t="s">
        <v>4523</v>
      </c>
      <c r="O1394" t="s">
        <v>4524</v>
      </c>
      <c r="P1394" t="s">
        <v>9388</v>
      </c>
      <c r="Q1394" t="s">
        <v>9389</v>
      </c>
      <c r="R1394" t="s">
        <v>44</v>
      </c>
      <c r="S1394" t="s">
        <v>4527</v>
      </c>
      <c r="T1394" s="3">
        <v>45835</v>
      </c>
      <c r="U1394" s="3">
        <v>45838</v>
      </c>
      <c r="V1394" s="2">
        <v>0</v>
      </c>
      <c r="W1394" t="s">
        <v>44</v>
      </c>
      <c r="X1394" t="s">
        <v>44</v>
      </c>
      <c r="Y1394" t="s">
        <v>9390</v>
      </c>
      <c r="Z1394" t="s">
        <v>1679</v>
      </c>
      <c r="AA1394" t="s">
        <v>4529</v>
      </c>
      <c r="AB1394" t="s">
        <v>4530</v>
      </c>
      <c r="AC1394" t="s">
        <v>89</v>
      </c>
      <c r="AD1394" t="str">
        <f t="shared" si="21"/>
        <v>10-60</v>
      </c>
      <c r="AE1394" t="str">
        <f>VLOOKUP(AD1394,'Main_Sub Desc'!C:D,2,)</f>
        <v>LPC from invoicing</v>
      </c>
      <c r="AF1394" t="str">
        <f>VLOOKUP(VALUE(H1394),'Main_Sub Desc'!F:G,2,)</f>
        <v>Wtr Rev Late Payment</v>
      </c>
      <c r="AG1394">
        <f>IFERROR(VLOOKUP(VALUE(I1394),'PC Mapping'!A:F,6,),"")</f>
        <v>10719</v>
      </c>
      <c r="AH1394" s="13" t="str">
        <f>VLOOKUP(AG1394,'PC Mapping'!L:M,2,)</f>
        <v>All Other Water</v>
      </c>
    </row>
    <row r="1395" spans="1:34" x14ac:dyDescent="0.2">
      <c r="A1395" t="s">
        <v>9391</v>
      </c>
      <c r="B1395" t="s">
        <v>9368</v>
      </c>
      <c r="C1395" t="s">
        <v>4519</v>
      </c>
      <c r="D1395" t="s">
        <v>4520</v>
      </c>
      <c r="E1395" s="3">
        <v>45835</v>
      </c>
      <c r="F1395" t="s">
        <v>44</v>
      </c>
      <c r="G1395" t="s">
        <v>3742</v>
      </c>
      <c r="H1395" t="s">
        <v>3722</v>
      </c>
      <c r="I1395" t="s">
        <v>3752</v>
      </c>
      <c r="J1395" t="s">
        <v>4522</v>
      </c>
      <c r="K1395" s="2">
        <v>-5</v>
      </c>
      <c r="L1395" t="s">
        <v>44</v>
      </c>
      <c r="M1395" s="2">
        <v>-5</v>
      </c>
      <c r="N1395" t="s">
        <v>4523</v>
      </c>
      <c r="O1395" t="s">
        <v>4524</v>
      </c>
      <c r="P1395" t="s">
        <v>9392</v>
      </c>
      <c r="Q1395" t="s">
        <v>9393</v>
      </c>
      <c r="R1395" t="s">
        <v>44</v>
      </c>
      <c r="S1395" t="s">
        <v>4527</v>
      </c>
      <c r="T1395" s="3">
        <v>45835</v>
      </c>
      <c r="U1395" s="3">
        <v>45838</v>
      </c>
      <c r="V1395" s="2">
        <v>0</v>
      </c>
      <c r="W1395" t="s">
        <v>44</v>
      </c>
      <c r="X1395" t="s">
        <v>44</v>
      </c>
      <c r="Y1395" t="s">
        <v>9394</v>
      </c>
      <c r="Z1395" t="s">
        <v>9395</v>
      </c>
      <c r="AA1395" t="s">
        <v>4529</v>
      </c>
      <c r="AB1395" t="s">
        <v>4530</v>
      </c>
      <c r="AC1395" t="s">
        <v>89</v>
      </c>
      <c r="AD1395" t="str">
        <f t="shared" si="21"/>
        <v>10-60</v>
      </c>
      <c r="AE1395" t="str">
        <f>VLOOKUP(AD1395,'Main_Sub Desc'!C:D,2,)</f>
        <v>LPC from invoicing</v>
      </c>
      <c r="AF1395" t="str">
        <f>VLOOKUP(VALUE(H1395),'Main_Sub Desc'!F:G,2,)</f>
        <v>Wtr Rev Late Payment</v>
      </c>
      <c r="AG1395">
        <f>IFERROR(VLOOKUP(VALUE(I1395),'PC Mapping'!A:F,6,),"")</f>
        <v>10719</v>
      </c>
      <c r="AH1395" s="13" t="str">
        <f>VLOOKUP(AG1395,'PC Mapping'!L:M,2,)</f>
        <v>All Other Water</v>
      </c>
    </row>
    <row r="1396" spans="1:34" x14ac:dyDescent="0.2">
      <c r="A1396" t="s">
        <v>9396</v>
      </c>
      <c r="B1396" t="s">
        <v>9385</v>
      </c>
      <c r="C1396" t="s">
        <v>4519</v>
      </c>
      <c r="D1396" t="s">
        <v>4520</v>
      </c>
      <c r="E1396" s="3">
        <v>45835</v>
      </c>
      <c r="F1396" t="s">
        <v>44</v>
      </c>
      <c r="G1396" t="s">
        <v>3742</v>
      </c>
      <c r="H1396" t="s">
        <v>3722</v>
      </c>
      <c r="I1396" t="s">
        <v>3752</v>
      </c>
      <c r="J1396" t="s">
        <v>4522</v>
      </c>
      <c r="K1396" s="2">
        <v>-7.9</v>
      </c>
      <c r="L1396" t="s">
        <v>44</v>
      </c>
      <c r="M1396" s="2">
        <v>-7.9</v>
      </c>
      <c r="N1396" t="s">
        <v>4523</v>
      </c>
      <c r="O1396" t="s">
        <v>4524</v>
      </c>
      <c r="P1396" t="s">
        <v>9397</v>
      </c>
      <c r="Q1396" t="s">
        <v>9398</v>
      </c>
      <c r="R1396" t="s">
        <v>44</v>
      </c>
      <c r="S1396" t="s">
        <v>4527</v>
      </c>
      <c r="T1396" s="3">
        <v>45835</v>
      </c>
      <c r="U1396" s="3">
        <v>45838</v>
      </c>
      <c r="V1396" s="2">
        <v>0</v>
      </c>
      <c r="W1396" t="s">
        <v>44</v>
      </c>
      <c r="X1396" t="s">
        <v>44</v>
      </c>
      <c r="Y1396" t="s">
        <v>9399</v>
      </c>
      <c r="Z1396" t="s">
        <v>1585</v>
      </c>
      <c r="AA1396" t="s">
        <v>4529</v>
      </c>
      <c r="AB1396" t="s">
        <v>4530</v>
      </c>
      <c r="AC1396" t="s">
        <v>89</v>
      </c>
      <c r="AD1396" t="str">
        <f t="shared" si="21"/>
        <v>10-60</v>
      </c>
      <c r="AE1396" t="str">
        <f>VLOOKUP(AD1396,'Main_Sub Desc'!C:D,2,)</f>
        <v>LPC from invoicing</v>
      </c>
      <c r="AF1396" t="str">
        <f>VLOOKUP(VALUE(H1396),'Main_Sub Desc'!F:G,2,)</f>
        <v>Wtr Rev Late Payment</v>
      </c>
      <c r="AG1396">
        <f>IFERROR(VLOOKUP(VALUE(I1396),'PC Mapping'!A:F,6,),"")</f>
        <v>10719</v>
      </c>
      <c r="AH1396" s="13" t="str">
        <f>VLOOKUP(AG1396,'PC Mapping'!L:M,2,)</f>
        <v>All Other Water</v>
      </c>
    </row>
    <row r="1397" spans="1:34" x14ac:dyDescent="0.2">
      <c r="A1397" t="s">
        <v>9400</v>
      </c>
      <c r="B1397" t="s">
        <v>9368</v>
      </c>
      <c r="C1397" t="s">
        <v>4519</v>
      </c>
      <c r="D1397" t="s">
        <v>4520</v>
      </c>
      <c r="E1397" s="3">
        <v>45835</v>
      </c>
      <c r="F1397" t="s">
        <v>44</v>
      </c>
      <c r="G1397" t="s">
        <v>3742</v>
      </c>
      <c r="H1397" t="s">
        <v>3722</v>
      </c>
      <c r="I1397" t="s">
        <v>3752</v>
      </c>
      <c r="J1397" t="s">
        <v>4522</v>
      </c>
      <c r="K1397" s="2">
        <v>-5</v>
      </c>
      <c r="L1397" t="s">
        <v>44</v>
      </c>
      <c r="M1397" s="2">
        <v>-5</v>
      </c>
      <c r="N1397" t="s">
        <v>4523</v>
      </c>
      <c r="O1397" t="s">
        <v>4524</v>
      </c>
      <c r="P1397" t="s">
        <v>9401</v>
      </c>
      <c r="Q1397" t="s">
        <v>9402</v>
      </c>
      <c r="R1397" t="s">
        <v>44</v>
      </c>
      <c r="S1397" t="s">
        <v>4527</v>
      </c>
      <c r="T1397" s="3">
        <v>45835</v>
      </c>
      <c r="U1397" s="3">
        <v>45838</v>
      </c>
      <c r="V1397" s="2">
        <v>0</v>
      </c>
      <c r="W1397" t="s">
        <v>44</v>
      </c>
      <c r="X1397" t="s">
        <v>44</v>
      </c>
      <c r="Y1397" t="s">
        <v>9403</v>
      </c>
      <c r="Z1397" t="s">
        <v>1833</v>
      </c>
      <c r="AA1397" t="s">
        <v>4529</v>
      </c>
      <c r="AB1397" t="s">
        <v>4530</v>
      </c>
      <c r="AC1397" t="s">
        <v>89</v>
      </c>
      <c r="AD1397" t="str">
        <f t="shared" si="21"/>
        <v>10-60</v>
      </c>
      <c r="AE1397" t="str">
        <f>VLOOKUP(AD1397,'Main_Sub Desc'!C:D,2,)</f>
        <v>LPC from invoicing</v>
      </c>
      <c r="AF1397" t="str">
        <f>VLOOKUP(VALUE(H1397),'Main_Sub Desc'!F:G,2,)</f>
        <v>Wtr Rev Late Payment</v>
      </c>
      <c r="AG1397">
        <f>IFERROR(VLOOKUP(VALUE(I1397),'PC Mapping'!A:F,6,),"")</f>
        <v>10719</v>
      </c>
      <c r="AH1397" s="13" t="str">
        <f>VLOOKUP(AG1397,'PC Mapping'!L:M,2,)</f>
        <v>All Other Water</v>
      </c>
    </row>
    <row r="1398" spans="1:34" x14ac:dyDescent="0.2">
      <c r="A1398" t="s">
        <v>9404</v>
      </c>
      <c r="B1398" t="s">
        <v>9385</v>
      </c>
      <c r="C1398" t="s">
        <v>4519</v>
      </c>
      <c r="D1398" t="s">
        <v>4520</v>
      </c>
      <c r="E1398" s="3">
        <v>45835</v>
      </c>
      <c r="F1398" t="s">
        <v>44</v>
      </c>
      <c r="G1398" t="s">
        <v>3742</v>
      </c>
      <c r="H1398" t="s">
        <v>3716</v>
      </c>
      <c r="I1398" t="s">
        <v>4534</v>
      </c>
      <c r="J1398" t="s">
        <v>4522</v>
      </c>
      <c r="K1398" s="2">
        <v>-5</v>
      </c>
      <c r="L1398" t="s">
        <v>44</v>
      </c>
      <c r="M1398" s="2">
        <v>-5</v>
      </c>
      <c r="N1398" t="s">
        <v>4523</v>
      </c>
      <c r="O1398" t="s">
        <v>4524</v>
      </c>
      <c r="P1398" t="s">
        <v>9405</v>
      </c>
      <c r="Q1398" t="s">
        <v>9406</v>
      </c>
      <c r="R1398" t="s">
        <v>44</v>
      </c>
      <c r="S1398" t="s">
        <v>4527</v>
      </c>
      <c r="T1398" s="3">
        <v>45835</v>
      </c>
      <c r="U1398" s="3">
        <v>45838</v>
      </c>
      <c r="V1398" s="2">
        <v>0</v>
      </c>
      <c r="W1398" t="s">
        <v>44</v>
      </c>
      <c r="X1398" t="s">
        <v>44</v>
      </c>
      <c r="Y1398" t="s">
        <v>9407</v>
      </c>
      <c r="Z1398" t="s">
        <v>400</v>
      </c>
      <c r="AA1398" t="s">
        <v>4529</v>
      </c>
      <c r="AB1398" t="s">
        <v>4530</v>
      </c>
      <c r="AC1398" t="s">
        <v>89</v>
      </c>
      <c r="AD1398" t="str">
        <f t="shared" si="21"/>
        <v>10-60</v>
      </c>
      <c r="AE1398" t="str">
        <f>VLOOKUP(AD1398,'Main_Sub Desc'!C:D,2,)</f>
        <v>LPC from invoicing</v>
      </c>
      <c r="AF1398" t="str">
        <f>VLOOKUP(VALUE(H1398),'Main_Sub Desc'!F:G,2,)</f>
        <v>Wst Rev Late Payment</v>
      </c>
      <c r="AG1398">
        <f>IFERROR(VLOOKUP(VALUE(I1398),'PC Mapping'!A:F,6,),"")</f>
        <v>10514</v>
      </c>
      <c r="AH1398" s="13" t="str">
        <f>VLOOKUP(AG1398,'PC Mapping'!L:M,2,)</f>
        <v>Bolivar Sewer</v>
      </c>
    </row>
    <row r="1399" spans="1:34" x14ac:dyDescent="0.2">
      <c r="A1399" t="s">
        <v>9404</v>
      </c>
      <c r="B1399" t="s">
        <v>9385</v>
      </c>
      <c r="C1399" t="s">
        <v>4519</v>
      </c>
      <c r="D1399" t="s">
        <v>4520</v>
      </c>
      <c r="E1399" s="3">
        <v>45835</v>
      </c>
      <c r="F1399" t="s">
        <v>44</v>
      </c>
      <c r="G1399" t="s">
        <v>3742</v>
      </c>
      <c r="H1399" t="s">
        <v>3722</v>
      </c>
      <c r="I1399" t="s">
        <v>4538</v>
      </c>
      <c r="J1399" t="s">
        <v>4522</v>
      </c>
      <c r="K1399" s="2">
        <v>-5</v>
      </c>
      <c r="L1399" t="s">
        <v>44</v>
      </c>
      <c r="M1399" s="2">
        <v>-5</v>
      </c>
      <c r="N1399" t="s">
        <v>4523</v>
      </c>
      <c r="O1399" t="s">
        <v>4524</v>
      </c>
      <c r="P1399" t="s">
        <v>9405</v>
      </c>
      <c r="Q1399" t="s">
        <v>9408</v>
      </c>
      <c r="R1399" t="s">
        <v>44</v>
      </c>
      <c r="S1399" t="s">
        <v>4527</v>
      </c>
      <c r="T1399" s="3">
        <v>45835</v>
      </c>
      <c r="U1399" s="3">
        <v>45838</v>
      </c>
      <c r="V1399" s="2">
        <v>0</v>
      </c>
      <c r="W1399" t="s">
        <v>44</v>
      </c>
      <c r="X1399" t="s">
        <v>44</v>
      </c>
      <c r="Y1399" t="s">
        <v>9409</v>
      </c>
      <c r="Z1399" t="s">
        <v>400</v>
      </c>
      <c r="AA1399" t="s">
        <v>4529</v>
      </c>
      <c r="AB1399" t="s">
        <v>4530</v>
      </c>
      <c r="AC1399" t="s">
        <v>89</v>
      </c>
      <c r="AD1399" t="str">
        <f t="shared" si="21"/>
        <v>10-60</v>
      </c>
      <c r="AE1399" t="str">
        <f>VLOOKUP(AD1399,'Main_Sub Desc'!C:D,2,)</f>
        <v>LPC from invoicing</v>
      </c>
      <c r="AF1399" t="str">
        <f>VLOOKUP(VALUE(H1399),'Main_Sub Desc'!F:G,2,)</f>
        <v>Wtr Rev Late Payment</v>
      </c>
      <c r="AG1399">
        <f>IFERROR(VLOOKUP(VALUE(I1399),'PC Mapping'!A:F,6,),"")</f>
        <v>10469</v>
      </c>
      <c r="AH1399" s="13" t="str">
        <f>VLOOKUP(AG1399,'PC Mapping'!L:M,2,)</f>
        <v>Bolivar Water</v>
      </c>
    </row>
    <row r="1400" spans="1:34" x14ac:dyDescent="0.2">
      <c r="A1400" t="s">
        <v>9410</v>
      </c>
      <c r="B1400" t="s">
        <v>9379</v>
      </c>
      <c r="C1400" t="s">
        <v>4519</v>
      </c>
      <c r="D1400" t="s">
        <v>4520</v>
      </c>
      <c r="E1400" s="3">
        <v>45835</v>
      </c>
      <c r="F1400" t="s">
        <v>44</v>
      </c>
      <c r="G1400" t="s">
        <v>3742</v>
      </c>
      <c r="H1400" t="s">
        <v>3722</v>
      </c>
      <c r="I1400" t="s">
        <v>3752</v>
      </c>
      <c r="J1400" t="s">
        <v>4522</v>
      </c>
      <c r="K1400" s="2">
        <v>-5.74</v>
      </c>
      <c r="L1400" t="s">
        <v>44</v>
      </c>
      <c r="M1400" s="2">
        <v>-5.74</v>
      </c>
      <c r="N1400" t="s">
        <v>4523</v>
      </c>
      <c r="O1400" t="s">
        <v>4524</v>
      </c>
      <c r="P1400" t="s">
        <v>9411</v>
      </c>
      <c r="Q1400" t="s">
        <v>9412</v>
      </c>
      <c r="R1400" t="s">
        <v>44</v>
      </c>
      <c r="S1400" t="s">
        <v>4527</v>
      </c>
      <c r="T1400" s="3">
        <v>45835</v>
      </c>
      <c r="U1400" s="3">
        <v>45838</v>
      </c>
      <c r="V1400" s="2">
        <v>0</v>
      </c>
      <c r="W1400" t="s">
        <v>44</v>
      </c>
      <c r="X1400" t="s">
        <v>44</v>
      </c>
      <c r="Y1400" t="s">
        <v>9413</v>
      </c>
      <c r="Z1400" t="s">
        <v>1638</v>
      </c>
      <c r="AA1400" t="s">
        <v>4529</v>
      </c>
      <c r="AB1400" t="s">
        <v>4530</v>
      </c>
      <c r="AC1400" t="s">
        <v>89</v>
      </c>
      <c r="AD1400" t="str">
        <f t="shared" si="21"/>
        <v>10-60</v>
      </c>
      <c r="AE1400" t="str">
        <f>VLOOKUP(AD1400,'Main_Sub Desc'!C:D,2,)</f>
        <v>LPC from invoicing</v>
      </c>
      <c r="AF1400" t="str">
        <f>VLOOKUP(VALUE(H1400),'Main_Sub Desc'!F:G,2,)</f>
        <v>Wtr Rev Late Payment</v>
      </c>
      <c r="AG1400">
        <f>IFERROR(VLOOKUP(VALUE(I1400),'PC Mapping'!A:F,6,),"")</f>
        <v>10719</v>
      </c>
      <c r="AH1400" s="13" t="str">
        <f>VLOOKUP(AG1400,'PC Mapping'!L:M,2,)</f>
        <v>All Other Water</v>
      </c>
    </row>
    <row r="1401" spans="1:34" x14ac:dyDescent="0.2">
      <c r="A1401" t="s">
        <v>9414</v>
      </c>
      <c r="B1401" t="s">
        <v>9385</v>
      </c>
      <c r="C1401" t="s">
        <v>4519</v>
      </c>
      <c r="D1401" t="s">
        <v>4520</v>
      </c>
      <c r="E1401" s="3">
        <v>45835</v>
      </c>
      <c r="F1401" t="s">
        <v>44</v>
      </c>
      <c r="G1401" t="s">
        <v>3742</v>
      </c>
      <c r="H1401" t="s">
        <v>3722</v>
      </c>
      <c r="I1401" t="s">
        <v>3752</v>
      </c>
      <c r="J1401" t="s">
        <v>4522</v>
      </c>
      <c r="K1401" s="2">
        <v>-5</v>
      </c>
      <c r="L1401" t="s">
        <v>44</v>
      </c>
      <c r="M1401" s="2">
        <v>-5</v>
      </c>
      <c r="N1401" t="s">
        <v>4523</v>
      </c>
      <c r="O1401" t="s">
        <v>4524</v>
      </c>
      <c r="P1401" t="s">
        <v>8930</v>
      </c>
      <c r="Q1401" t="s">
        <v>9415</v>
      </c>
      <c r="R1401" t="s">
        <v>44</v>
      </c>
      <c r="S1401" t="s">
        <v>4527</v>
      </c>
      <c r="T1401" s="3">
        <v>45835</v>
      </c>
      <c r="U1401" s="3">
        <v>45838</v>
      </c>
      <c r="V1401" s="2">
        <v>0</v>
      </c>
      <c r="W1401" t="s">
        <v>44</v>
      </c>
      <c r="X1401" t="s">
        <v>44</v>
      </c>
      <c r="Y1401" t="s">
        <v>9416</v>
      </c>
      <c r="Z1401" t="s">
        <v>104</v>
      </c>
      <c r="AA1401" t="s">
        <v>4529</v>
      </c>
      <c r="AB1401" t="s">
        <v>4530</v>
      </c>
      <c r="AC1401" t="s">
        <v>89</v>
      </c>
      <c r="AD1401" t="str">
        <f t="shared" si="21"/>
        <v>10-60</v>
      </c>
      <c r="AE1401" t="str">
        <f>VLOOKUP(AD1401,'Main_Sub Desc'!C:D,2,)</f>
        <v>LPC from invoicing</v>
      </c>
      <c r="AF1401" t="str">
        <f>VLOOKUP(VALUE(H1401),'Main_Sub Desc'!F:G,2,)</f>
        <v>Wtr Rev Late Payment</v>
      </c>
      <c r="AG1401">
        <f>IFERROR(VLOOKUP(VALUE(I1401),'PC Mapping'!A:F,6,),"")</f>
        <v>10719</v>
      </c>
      <c r="AH1401" s="13" t="str">
        <f>VLOOKUP(AG1401,'PC Mapping'!L:M,2,)</f>
        <v>All Other Water</v>
      </c>
    </row>
    <row r="1402" spans="1:34" x14ac:dyDescent="0.2">
      <c r="A1402" t="s">
        <v>9417</v>
      </c>
      <c r="B1402" t="s">
        <v>9418</v>
      </c>
      <c r="C1402" t="s">
        <v>4519</v>
      </c>
      <c r="D1402" t="s">
        <v>4520</v>
      </c>
      <c r="E1402" s="3">
        <v>45838</v>
      </c>
      <c r="F1402" t="s">
        <v>44</v>
      </c>
      <c r="G1402" t="s">
        <v>3742</v>
      </c>
      <c r="H1402" t="s">
        <v>3722</v>
      </c>
      <c r="I1402" t="s">
        <v>3752</v>
      </c>
      <c r="J1402" t="s">
        <v>4522</v>
      </c>
      <c r="K1402" s="2">
        <v>-5</v>
      </c>
      <c r="L1402" t="s">
        <v>44</v>
      </c>
      <c r="M1402" s="2">
        <v>-5</v>
      </c>
      <c r="N1402" t="s">
        <v>4523</v>
      </c>
      <c r="O1402" t="s">
        <v>4524</v>
      </c>
      <c r="P1402" t="s">
        <v>9419</v>
      </c>
      <c r="Q1402" t="s">
        <v>9420</v>
      </c>
      <c r="R1402" t="s">
        <v>44</v>
      </c>
      <c r="S1402" t="s">
        <v>7084</v>
      </c>
      <c r="T1402" s="3">
        <v>45838</v>
      </c>
      <c r="U1402" s="3">
        <v>45845</v>
      </c>
      <c r="V1402" s="2">
        <v>0</v>
      </c>
      <c r="W1402" t="s">
        <v>44</v>
      </c>
      <c r="X1402" t="s">
        <v>44</v>
      </c>
      <c r="Y1402" t="s">
        <v>9421</v>
      </c>
      <c r="Z1402" t="s">
        <v>3118</v>
      </c>
      <c r="AA1402" t="s">
        <v>4529</v>
      </c>
      <c r="AB1402" t="s">
        <v>4530</v>
      </c>
      <c r="AC1402" t="s">
        <v>89</v>
      </c>
      <c r="AD1402" t="str">
        <f t="shared" si="21"/>
        <v>10-60</v>
      </c>
      <c r="AE1402" t="str">
        <f>VLOOKUP(AD1402,'Main_Sub Desc'!C:D,2,)</f>
        <v>LPC from invoicing</v>
      </c>
      <c r="AF1402" t="str">
        <f>VLOOKUP(VALUE(H1402),'Main_Sub Desc'!F:G,2,)</f>
        <v>Wtr Rev Late Payment</v>
      </c>
      <c r="AG1402">
        <f>IFERROR(VLOOKUP(VALUE(I1402),'PC Mapping'!A:F,6,),"")</f>
        <v>10719</v>
      </c>
      <c r="AH1402" s="13" t="str">
        <f>VLOOKUP(AG1402,'PC Mapping'!L:M,2,)</f>
        <v>All Other Water</v>
      </c>
    </row>
    <row r="1403" spans="1:34" x14ac:dyDescent="0.2">
      <c r="A1403" t="s">
        <v>9422</v>
      </c>
      <c r="B1403" t="s">
        <v>9423</v>
      </c>
      <c r="C1403" t="s">
        <v>4519</v>
      </c>
      <c r="D1403" t="s">
        <v>4520</v>
      </c>
      <c r="E1403" s="3">
        <v>45838</v>
      </c>
      <c r="F1403" t="s">
        <v>44</v>
      </c>
      <c r="G1403" t="s">
        <v>3742</v>
      </c>
      <c r="H1403" t="s">
        <v>3722</v>
      </c>
      <c r="I1403" t="s">
        <v>3752</v>
      </c>
      <c r="J1403" t="s">
        <v>4522</v>
      </c>
      <c r="K1403" s="2">
        <v>-5</v>
      </c>
      <c r="L1403" t="s">
        <v>44</v>
      </c>
      <c r="M1403" s="2">
        <v>-5</v>
      </c>
      <c r="N1403" t="s">
        <v>4523</v>
      </c>
      <c r="O1403" t="s">
        <v>4524</v>
      </c>
      <c r="P1403" t="s">
        <v>9424</v>
      </c>
      <c r="Q1403" t="s">
        <v>9425</v>
      </c>
      <c r="R1403" t="s">
        <v>44</v>
      </c>
      <c r="S1403" t="s">
        <v>7084</v>
      </c>
      <c r="T1403" s="3">
        <v>45838</v>
      </c>
      <c r="U1403" s="3">
        <v>45845</v>
      </c>
      <c r="V1403" s="2">
        <v>0</v>
      </c>
      <c r="W1403" t="s">
        <v>44</v>
      </c>
      <c r="X1403" t="s">
        <v>44</v>
      </c>
      <c r="Y1403" t="s">
        <v>9426</v>
      </c>
      <c r="Z1403" t="s">
        <v>1506</v>
      </c>
      <c r="AA1403" t="s">
        <v>4529</v>
      </c>
      <c r="AB1403" t="s">
        <v>4530</v>
      </c>
      <c r="AC1403" t="s">
        <v>89</v>
      </c>
      <c r="AD1403" t="str">
        <f t="shared" si="21"/>
        <v>10-60</v>
      </c>
      <c r="AE1403" t="str">
        <f>VLOOKUP(AD1403,'Main_Sub Desc'!C:D,2,)</f>
        <v>LPC from invoicing</v>
      </c>
      <c r="AF1403" t="str">
        <f>VLOOKUP(VALUE(H1403),'Main_Sub Desc'!F:G,2,)</f>
        <v>Wtr Rev Late Payment</v>
      </c>
      <c r="AG1403">
        <f>IFERROR(VLOOKUP(VALUE(I1403),'PC Mapping'!A:F,6,),"")</f>
        <v>10719</v>
      </c>
      <c r="AH1403" s="13" t="str">
        <f>VLOOKUP(AG1403,'PC Mapping'!L:M,2,)</f>
        <v>All Other Water</v>
      </c>
    </row>
    <row r="1404" spans="1:34" x14ac:dyDescent="0.2">
      <c r="A1404" t="s">
        <v>9427</v>
      </c>
      <c r="B1404" t="s">
        <v>9423</v>
      </c>
      <c r="C1404" t="s">
        <v>4519</v>
      </c>
      <c r="D1404" t="s">
        <v>4520</v>
      </c>
      <c r="E1404" s="3">
        <v>45838</v>
      </c>
      <c r="F1404" t="s">
        <v>44</v>
      </c>
      <c r="G1404" t="s">
        <v>3742</v>
      </c>
      <c r="H1404" t="s">
        <v>3722</v>
      </c>
      <c r="I1404" t="s">
        <v>3752</v>
      </c>
      <c r="J1404" t="s">
        <v>4522</v>
      </c>
      <c r="K1404" s="2">
        <v>-5</v>
      </c>
      <c r="L1404" t="s">
        <v>44</v>
      </c>
      <c r="M1404" s="2">
        <v>-5</v>
      </c>
      <c r="N1404" t="s">
        <v>4523</v>
      </c>
      <c r="O1404" t="s">
        <v>4524</v>
      </c>
      <c r="P1404" t="s">
        <v>9428</v>
      </c>
      <c r="Q1404" t="s">
        <v>9429</v>
      </c>
      <c r="R1404" t="s">
        <v>44</v>
      </c>
      <c r="S1404" t="s">
        <v>7084</v>
      </c>
      <c r="T1404" s="3">
        <v>45838</v>
      </c>
      <c r="U1404" s="3">
        <v>45845</v>
      </c>
      <c r="V1404" s="2">
        <v>0</v>
      </c>
      <c r="W1404" t="s">
        <v>44</v>
      </c>
      <c r="X1404" t="s">
        <v>44</v>
      </c>
      <c r="Y1404" t="s">
        <v>9430</v>
      </c>
      <c r="Z1404" t="s">
        <v>2877</v>
      </c>
      <c r="AA1404" t="s">
        <v>4529</v>
      </c>
      <c r="AB1404" t="s">
        <v>4530</v>
      </c>
      <c r="AC1404" t="s">
        <v>89</v>
      </c>
      <c r="AD1404" t="str">
        <f t="shared" si="21"/>
        <v>10-60</v>
      </c>
      <c r="AE1404" t="str">
        <f>VLOOKUP(AD1404,'Main_Sub Desc'!C:D,2,)</f>
        <v>LPC from invoicing</v>
      </c>
      <c r="AF1404" t="str">
        <f>VLOOKUP(VALUE(H1404),'Main_Sub Desc'!F:G,2,)</f>
        <v>Wtr Rev Late Payment</v>
      </c>
      <c r="AG1404">
        <f>IFERROR(VLOOKUP(VALUE(I1404),'PC Mapping'!A:F,6,),"")</f>
        <v>10719</v>
      </c>
      <c r="AH1404" s="13" t="str">
        <f>VLOOKUP(AG1404,'PC Mapping'!L:M,2,)</f>
        <v>All Other Water</v>
      </c>
    </row>
    <row r="1405" spans="1:34" x14ac:dyDescent="0.2">
      <c r="A1405" t="s">
        <v>9431</v>
      </c>
      <c r="B1405" t="s">
        <v>9423</v>
      </c>
      <c r="C1405" t="s">
        <v>4519</v>
      </c>
      <c r="D1405" t="s">
        <v>4520</v>
      </c>
      <c r="E1405" s="3">
        <v>45838</v>
      </c>
      <c r="F1405" t="s">
        <v>44</v>
      </c>
      <c r="G1405" t="s">
        <v>3742</v>
      </c>
      <c r="H1405" t="s">
        <v>3716</v>
      </c>
      <c r="I1405" t="s">
        <v>4534</v>
      </c>
      <c r="J1405" t="s">
        <v>4522</v>
      </c>
      <c r="K1405" s="2">
        <v>-12.14</v>
      </c>
      <c r="L1405" t="s">
        <v>44</v>
      </c>
      <c r="M1405" s="2">
        <v>-12.14</v>
      </c>
      <c r="N1405" t="s">
        <v>4523</v>
      </c>
      <c r="O1405" t="s">
        <v>4524</v>
      </c>
      <c r="P1405" t="s">
        <v>9432</v>
      </c>
      <c r="Q1405" t="s">
        <v>9433</v>
      </c>
      <c r="R1405" t="s">
        <v>44</v>
      </c>
      <c r="S1405" t="s">
        <v>7084</v>
      </c>
      <c r="T1405" s="3">
        <v>45838</v>
      </c>
      <c r="U1405" s="3">
        <v>45845</v>
      </c>
      <c r="V1405" s="2">
        <v>0</v>
      </c>
      <c r="W1405" t="s">
        <v>44</v>
      </c>
      <c r="X1405" t="s">
        <v>44</v>
      </c>
      <c r="Y1405" t="s">
        <v>9434</v>
      </c>
      <c r="Z1405" t="s">
        <v>931</v>
      </c>
      <c r="AA1405" t="s">
        <v>4529</v>
      </c>
      <c r="AB1405" t="s">
        <v>4530</v>
      </c>
      <c r="AC1405" t="s">
        <v>99</v>
      </c>
      <c r="AD1405" t="str">
        <f t="shared" si="21"/>
        <v>10-60</v>
      </c>
      <c r="AE1405" t="str">
        <f>VLOOKUP(AD1405,'Main_Sub Desc'!C:D,2,)</f>
        <v>LPC from invoicing</v>
      </c>
      <c r="AF1405" t="str">
        <f>VLOOKUP(VALUE(H1405),'Main_Sub Desc'!F:G,2,)</f>
        <v>Wst Rev Late Payment</v>
      </c>
      <c r="AG1405">
        <f>IFERROR(VLOOKUP(VALUE(I1405),'PC Mapping'!A:F,6,),"")</f>
        <v>10514</v>
      </c>
      <c r="AH1405" s="13" t="str">
        <f>VLOOKUP(AG1405,'PC Mapping'!L:M,2,)</f>
        <v>Bolivar Sewer</v>
      </c>
    </row>
    <row r="1406" spans="1:34" x14ac:dyDescent="0.2">
      <c r="A1406" t="s">
        <v>9431</v>
      </c>
      <c r="B1406" t="s">
        <v>9423</v>
      </c>
      <c r="C1406" t="s">
        <v>4519</v>
      </c>
      <c r="D1406" t="s">
        <v>4520</v>
      </c>
      <c r="E1406" s="3">
        <v>45838</v>
      </c>
      <c r="F1406" t="s">
        <v>44</v>
      </c>
      <c r="G1406" t="s">
        <v>3742</v>
      </c>
      <c r="H1406" t="s">
        <v>3722</v>
      </c>
      <c r="I1406" t="s">
        <v>4538</v>
      </c>
      <c r="J1406" t="s">
        <v>4522</v>
      </c>
      <c r="K1406" s="2">
        <v>-6.79</v>
      </c>
      <c r="L1406" t="s">
        <v>44</v>
      </c>
      <c r="M1406" s="2">
        <v>-6.79</v>
      </c>
      <c r="N1406" t="s">
        <v>4523</v>
      </c>
      <c r="O1406" t="s">
        <v>4524</v>
      </c>
      <c r="P1406" t="s">
        <v>9432</v>
      </c>
      <c r="Q1406" t="s">
        <v>9435</v>
      </c>
      <c r="R1406" t="s">
        <v>44</v>
      </c>
      <c r="S1406" t="s">
        <v>7084</v>
      </c>
      <c r="T1406" s="3">
        <v>45838</v>
      </c>
      <c r="U1406" s="3">
        <v>45845</v>
      </c>
      <c r="V1406" s="2">
        <v>0</v>
      </c>
      <c r="W1406" t="s">
        <v>44</v>
      </c>
      <c r="X1406" t="s">
        <v>44</v>
      </c>
      <c r="Y1406" t="s">
        <v>9436</v>
      </c>
      <c r="Z1406" t="s">
        <v>931</v>
      </c>
      <c r="AA1406" t="s">
        <v>4529</v>
      </c>
      <c r="AB1406" t="s">
        <v>4530</v>
      </c>
      <c r="AC1406" t="s">
        <v>99</v>
      </c>
      <c r="AD1406" t="str">
        <f t="shared" si="21"/>
        <v>10-60</v>
      </c>
      <c r="AE1406" t="str">
        <f>VLOOKUP(AD1406,'Main_Sub Desc'!C:D,2,)</f>
        <v>LPC from invoicing</v>
      </c>
      <c r="AF1406" t="str">
        <f>VLOOKUP(VALUE(H1406),'Main_Sub Desc'!F:G,2,)</f>
        <v>Wtr Rev Late Payment</v>
      </c>
      <c r="AG1406">
        <f>IFERROR(VLOOKUP(VALUE(I1406),'PC Mapping'!A:F,6,),"")</f>
        <v>10469</v>
      </c>
      <c r="AH1406" s="13" t="str">
        <f>VLOOKUP(AG1406,'PC Mapping'!L:M,2,)</f>
        <v>Bolivar Water</v>
      </c>
    </row>
    <row r="1407" spans="1:34" x14ac:dyDescent="0.2">
      <c r="A1407" t="s">
        <v>9437</v>
      </c>
      <c r="B1407" t="s">
        <v>9423</v>
      </c>
      <c r="C1407" t="s">
        <v>4519</v>
      </c>
      <c r="D1407" t="s">
        <v>4520</v>
      </c>
      <c r="E1407" s="3">
        <v>45838</v>
      </c>
      <c r="F1407" t="s">
        <v>44</v>
      </c>
      <c r="G1407" t="s">
        <v>3742</v>
      </c>
      <c r="H1407" t="s">
        <v>3722</v>
      </c>
      <c r="I1407" t="s">
        <v>3752</v>
      </c>
      <c r="J1407" t="s">
        <v>4522</v>
      </c>
      <c r="K1407" s="2">
        <v>-5</v>
      </c>
      <c r="L1407" t="s">
        <v>44</v>
      </c>
      <c r="M1407" s="2">
        <v>-5</v>
      </c>
      <c r="N1407" t="s">
        <v>4523</v>
      </c>
      <c r="O1407" t="s">
        <v>4524</v>
      </c>
      <c r="P1407" t="s">
        <v>4778</v>
      </c>
      <c r="Q1407" t="s">
        <v>9438</v>
      </c>
      <c r="R1407" t="s">
        <v>44</v>
      </c>
      <c r="S1407" t="s">
        <v>7084</v>
      </c>
      <c r="T1407" s="3">
        <v>45838</v>
      </c>
      <c r="U1407" s="3">
        <v>45845</v>
      </c>
      <c r="V1407" s="2">
        <v>0</v>
      </c>
      <c r="W1407" t="s">
        <v>44</v>
      </c>
      <c r="X1407" t="s">
        <v>44</v>
      </c>
      <c r="Y1407" t="s">
        <v>9439</v>
      </c>
      <c r="Z1407" t="s">
        <v>9440</v>
      </c>
      <c r="AA1407" t="s">
        <v>4529</v>
      </c>
      <c r="AB1407" t="s">
        <v>4530</v>
      </c>
      <c r="AC1407" t="s">
        <v>99</v>
      </c>
      <c r="AD1407" t="str">
        <f t="shared" si="21"/>
        <v>10-60</v>
      </c>
      <c r="AE1407" t="str">
        <f>VLOOKUP(AD1407,'Main_Sub Desc'!C:D,2,)</f>
        <v>LPC from invoicing</v>
      </c>
      <c r="AF1407" t="str">
        <f>VLOOKUP(VALUE(H1407),'Main_Sub Desc'!F:G,2,)</f>
        <v>Wtr Rev Late Payment</v>
      </c>
      <c r="AG1407">
        <f>IFERROR(VLOOKUP(VALUE(I1407),'PC Mapping'!A:F,6,),"")</f>
        <v>10719</v>
      </c>
      <c r="AH1407" s="13" t="str">
        <f>VLOOKUP(AG1407,'PC Mapping'!L:M,2,)</f>
        <v>All Other Water</v>
      </c>
    </row>
    <row r="1408" spans="1:34" x14ac:dyDescent="0.2">
      <c r="A1408" t="s">
        <v>9441</v>
      </c>
      <c r="B1408" t="s">
        <v>9423</v>
      </c>
      <c r="C1408" t="s">
        <v>4519</v>
      </c>
      <c r="D1408" t="s">
        <v>4520</v>
      </c>
      <c r="E1408" s="3">
        <v>45838</v>
      </c>
      <c r="F1408" t="s">
        <v>44</v>
      </c>
      <c r="G1408" t="s">
        <v>3742</v>
      </c>
      <c r="H1408" t="s">
        <v>3716</v>
      </c>
      <c r="I1408" t="s">
        <v>4534</v>
      </c>
      <c r="J1408" t="s">
        <v>4522</v>
      </c>
      <c r="K1408" s="2">
        <v>-5</v>
      </c>
      <c r="L1408" t="s">
        <v>44</v>
      </c>
      <c r="M1408" s="2">
        <v>-5</v>
      </c>
      <c r="N1408" t="s">
        <v>4523</v>
      </c>
      <c r="O1408" t="s">
        <v>4524</v>
      </c>
      <c r="P1408" t="s">
        <v>9442</v>
      </c>
      <c r="Q1408" t="s">
        <v>9443</v>
      </c>
      <c r="R1408" t="s">
        <v>44</v>
      </c>
      <c r="S1408" t="s">
        <v>7084</v>
      </c>
      <c r="T1408" s="3">
        <v>45838</v>
      </c>
      <c r="U1408" s="3">
        <v>45845</v>
      </c>
      <c r="V1408" s="2">
        <v>0</v>
      </c>
      <c r="W1408" t="s">
        <v>44</v>
      </c>
      <c r="X1408" t="s">
        <v>44</v>
      </c>
      <c r="Y1408" t="s">
        <v>9444</v>
      </c>
      <c r="Z1408" t="s">
        <v>499</v>
      </c>
      <c r="AA1408" t="s">
        <v>4529</v>
      </c>
      <c r="AB1408" t="s">
        <v>4530</v>
      </c>
      <c r="AC1408" t="s">
        <v>99</v>
      </c>
      <c r="AD1408" t="str">
        <f t="shared" si="21"/>
        <v>10-60</v>
      </c>
      <c r="AE1408" t="str">
        <f>VLOOKUP(AD1408,'Main_Sub Desc'!C:D,2,)</f>
        <v>LPC from invoicing</v>
      </c>
      <c r="AF1408" t="str">
        <f>VLOOKUP(VALUE(H1408),'Main_Sub Desc'!F:G,2,)</f>
        <v>Wst Rev Late Payment</v>
      </c>
      <c r="AG1408">
        <f>IFERROR(VLOOKUP(VALUE(I1408),'PC Mapping'!A:F,6,),"")</f>
        <v>10514</v>
      </c>
      <c r="AH1408" s="13" t="str">
        <f>VLOOKUP(AG1408,'PC Mapping'!L:M,2,)</f>
        <v>Bolivar Sewer</v>
      </c>
    </row>
    <row r="1409" spans="1:34" x14ac:dyDescent="0.2">
      <c r="A1409" t="s">
        <v>9441</v>
      </c>
      <c r="B1409" t="s">
        <v>9423</v>
      </c>
      <c r="C1409" t="s">
        <v>4519</v>
      </c>
      <c r="D1409" t="s">
        <v>4520</v>
      </c>
      <c r="E1409" s="3">
        <v>45838</v>
      </c>
      <c r="F1409" t="s">
        <v>44</v>
      </c>
      <c r="G1409" t="s">
        <v>3742</v>
      </c>
      <c r="H1409" t="s">
        <v>3722</v>
      </c>
      <c r="I1409" t="s">
        <v>4538</v>
      </c>
      <c r="J1409" t="s">
        <v>4522</v>
      </c>
      <c r="K1409" s="2">
        <v>-5</v>
      </c>
      <c r="L1409" t="s">
        <v>44</v>
      </c>
      <c r="M1409" s="2">
        <v>-5</v>
      </c>
      <c r="N1409" t="s">
        <v>4523</v>
      </c>
      <c r="O1409" t="s">
        <v>4524</v>
      </c>
      <c r="P1409" t="s">
        <v>9442</v>
      </c>
      <c r="Q1409" t="s">
        <v>9445</v>
      </c>
      <c r="R1409" t="s">
        <v>44</v>
      </c>
      <c r="S1409" t="s">
        <v>7084</v>
      </c>
      <c r="T1409" s="3">
        <v>45838</v>
      </c>
      <c r="U1409" s="3">
        <v>45845</v>
      </c>
      <c r="V1409" s="2">
        <v>0</v>
      </c>
      <c r="W1409" t="s">
        <v>44</v>
      </c>
      <c r="X1409" t="s">
        <v>44</v>
      </c>
      <c r="Y1409" t="s">
        <v>9446</v>
      </c>
      <c r="Z1409" t="s">
        <v>499</v>
      </c>
      <c r="AA1409" t="s">
        <v>4529</v>
      </c>
      <c r="AB1409" t="s">
        <v>4530</v>
      </c>
      <c r="AC1409" t="s">
        <v>99</v>
      </c>
      <c r="AD1409" t="str">
        <f t="shared" si="21"/>
        <v>10-60</v>
      </c>
      <c r="AE1409" t="str">
        <f>VLOOKUP(AD1409,'Main_Sub Desc'!C:D,2,)</f>
        <v>LPC from invoicing</v>
      </c>
      <c r="AF1409" t="str">
        <f>VLOOKUP(VALUE(H1409),'Main_Sub Desc'!F:G,2,)</f>
        <v>Wtr Rev Late Payment</v>
      </c>
      <c r="AG1409">
        <f>IFERROR(VLOOKUP(VALUE(I1409),'PC Mapping'!A:F,6,),"")</f>
        <v>10469</v>
      </c>
      <c r="AH1409" s="13" t="str">
        <f>VLOOKUP(AG1409,'PC Mapping'!L:M,2,)</f>
        <v>Bolivar Water</v>
      </c>
    </row>
    <row r="1410" spans="1:34" x14ac:dyDescent="0.2">
      <c r="A1410" t="s">
        <v>9447</v>
      </c>
      <c r="B1410" t="s">
        <v>9418</v>
      </c>
      <c r="C1410" t="s">
        <v>4519</v>
      </c>
      <c r="D1410" t="s">
        <v>4520</v>
      </c>
      <c r="E1410" s="3">
        <v>45838</v>
      </c>
      <c r="F1410" t="s">
        <v>44</v>
      </c>
      <c r="G1410" t="s">
        <v>3742</v>
      </c>
      <c r="H1410" t="s">
        <v>3722</v>
      </c>
      <c r="I1410" t="s">
        <v>4538</v>
      </c>
      <c r="J1410" t="s">
        <v>4522</v>
      </c>
      <c r="K1410" s="2">
        <v>-5</v>
      </c>
      <c r="L1410" t="s">
        <v>44</v>
      </c>
      <c r="M1410" s="2">
        <v>-5</v>
      </c>
      <c r="N1410" t="s">
        <v>4523</v>
      </c>
      <c r="O1410" t="s">
        <v>4524</v>
      </c>
      <c r="P1410" t="s">
        <v>9448</v>
      </c>
      <c r="Q1410" t="s">
        <v>9449</v>
      </c>
      <c r="R1410" t="s">
        <v>44</v>
      </c>
      <c r="S1410" t="s">
        <v>7084</v>
      </c>
      <c r="T1410" s="3">
        <v>45838</v>
      </c>
      <c r="U1410" s="3">
        <v>45845</v>
      </c>
      <c r="V1410" s="2">
        <v>0</v>
      </c>
      <c r="W1410" t="s">
        <v>44</v>
      </c>
      <c r="X1410" t="s">
        <v>44</v>
      </c>
      <c r="Y1410" t="s">
        <v>9450</v>
      </c>
      <c r="Z1410" t="s">
        <v>311</v>
      </c>
      <c r="AA1410" t="s">
        <v>4529</v>
      </c>
      <c r="AB1410" t="s">
        <v>4530</v>
      </c>
      <c r="AC1410" t="s">
        <v>89</v>
      </c>
      <c r="AD1410" t="str">
        <f t="shared" si="21"/>
        <v>10-60</v>
      </c>
      <c r="AE1410" t="str">
        <f>VLOOKUP(AD1410,'Main_Sub Desc'!C:D,2,)</f>
        <v>LPC from invoicing</v>
      </c>
      <c r="AF1410" t="str">
        <f>VLOOKUP(VALUE(H1410),'Main_Sub Desc'!F:G,2,)</f>
        <v>Wtr Rev Late Payment</v>
      </c>
      <c r="AG1410">
        <f>IFERROR(VLOOKUP(VALUE(I1410),'PC Mapping'!A:F,6,),"")</f>
        <v>10469</v>
      </c>
      <c r="AH1410" s="13" t="str">
        <f>VLOOKUP(AG1410,'PC Mapping'!L:M,2,)</f>
        <v>Bolivar Water</v>
      </c>
    </row>
    <row r="1411" spans="1:34" x14ac:dyDescent="0.2">
      <c r="A1411" t="s">
        <v>9447</v>
      </c>
      <c r="B1411" t="s">
        <v>9418</v>
      </c>
      <c r="C1411" t="s">
        <v>4519</v>
      </c>
      <c r="D1411" t="s">
        <v>4520</v>
      </c>
      <c r="E1411" s="3">
        <v>45838</v>
      </c>
      <c r="F1411" t="s">
        <v>44</v>
      </c>
      <c r="G1411" t="s">
        <v>3742</v>
      </c>
      <c r="H1411" t="s">
        <v>3716</v>
      </c>
      <c r="I1411" t="s">
        <v>4534</v>
      </c>
      <c r="J1411" t="s">
        <v>4522</v>
      </c>
      <c r="K1411" s="2">
        <v>-5</v>
      </c>
      <c r="L1411" t="s">
        <v>44</v>
      </c>
      <c r="M1411" s="2">
        <v>-5</v>
      </c>
      <c r="N1411" t="s">
        <v>4523</v>
      </c>
      <c r="O1411" t="s">
        <v>4524</v>
      </c>
      <c r="P1411" t="s">
        <v>9448</v>
      </c>
      <c r="Q1411" t="s">
        <v>9451</v>
      </c>
      <c r="R1411" t="s">
        <v>44</v>
      </c>
      <c r="S1411" t="s">
        <v>7084</v>
      </c>
      <c r="T1411" s="3">
        <v>45838</v>
      </c>
      <c r="U1411" s="3">
        <v>45845</v>
      </c>
      <c r="V1411" s="2">
        <v>0</v>
      </c>
      <c r="W1411" t="s">
        <v>44</v>
      </c>
      <c r="X1411" t="s">
        <v>44</v>
      </c>
      <c r="Y1411" t="s">
        <v>9452</v>
      </c>
      <c r="Z1411" t="s">
        <v>311</v>
      </c>
      <c r="AA1411" t="s">
        <v>4529</v>
      </c>
      <c r="AB1411" t="s">
        <v>4530</v>
      </c>
      <c r="AC1411" t="s">
        <v>89</v>
      </c>
      <c r="AD1411" t="str">
        <f t="shared" si="21"/>
        <v>10-60</v>
      </c>
      <c r="AE1411" t="str">
        <f>VLOOKUP(AD1411,'Main_Sub Desc'!C:D,2,)</f>
        <v>LPC from invoicing</v>
      </c>
      <c r="AF1411" t="str">
        <f>VLOOKUP(VALUE(H1411),'Main_Sub Desc'!F:G,2,)</f>
        <v>Wst Rev Late Payment</v>
      </c>
      <c r="AG1411">
        <f>IFERROR(VLOOKUP(VALUE(I1411),'PC Mapping'!A:F,6,),"")</f>
        <v>10514</v>
      </c>
      <c r="AH1411" s="13" t="str">
        <f>VLOOKUP(AG1411,'PC Mapping'!L:M,2,)</f>
        <v>Bolivar Sewer</v>
      </c>
    </row>
    <row r="1412" spans="1:34" x14ac:dyDescent="0.2">
      <c r="A1412" t="s">
        <v>9453</v>
      </c>
      <c r="B1412" t="s">
        <v>9418</v>
      </c>
      <c r="C1412" t="s">
        <v>4519</v>
      </c>
      <c r="D1412" t="s">
        <v>4520</v>
      </c>
      <c r="E1412" s="3">
        <v>45838</v>
      </c>
      <c r="F1412" t="s">
        <v>44</v>
      </c>
      <c r="G1412" t="s">
        <v>3742</v>
      </c>
      <c r="H1412" t="s">
        <v>3716</v>
      </c>
      <c r="I1412" t="s">
        <v>4534</v>
      </c>
      <c r="J1412" t="s">
        <v>4522</v>
      </c>
      <c r="K1412" s="2">
        <v>-5</v>
      </c>
      <c r="L1412" t="s">
        <v>44</v>
      </c>
      <c r="M1412" s="2">
        <v>-5</v>
      </c>
      <c r="N1412" t="s">
        <v>4523</v>
      </c>
      <c r="O1412" t="s">
        <v>4524</v>
      </c>
      <c r="P1412" t="s">
        <v>9454</v>
      </c>
      <c r="Q1412" t="s">
        <v>9455</v>
      </c>
      <c r="R1412" t="s">
        <v>44</v>
      </c>
      <c r="S1412" t="s">
        <v>7084</v>
      </c>
      <c r="T1412" s="3">
        <v>45838</v>
      </c>
      <c r="U1412" s="3">
        <v>45845</v>
      </c>
      <c r="V1412" s="2">
        <v>0</v>
      </c>
      <c r="W1412" t="s">
        <v>44</v>
      </c>
      <c r="X1412" t="s">
        <v>44</v>
      </c>
      <c r="Y1412" t="s">
        <v>9456</v>
      </c>
      <c r="Z1412" t="s">
        <v>657</v>
      </c>
      <c r="AA1412" t="s">
        <v>4529</v>
      </c>
      <c r="AB1412" t="s">
        <v>4530</v>
      </c>
      <c r="AC1412" t="s">
        <v>89</v>
      </c>
      <c r="AD1412" t="str">
        <f t="shared" ref="AD1412:AD1475" si="22">CONCATENATE(VALUE(AA1412),"-",VALUE(AB1412))</f>
        <v>10-60</v>
      </c>
      <c r="AE1412" t="str">
        <f>VLOOKUP(AD1412,'Main_Sub Desc'!C:D,2,)</f>
        <v>LPC from invoicing</v>
      </c>
      <c r="AF1412" t="str">
        <f>VLOOKUP(VALUE(H1412),'Main_Sub Desc'!F:G,2,)</f>
        <v>Wst Rev Late Payment</v>
      </c>
      <c r="AG1412">
        <f>IFERROR(VLOOKUP(VALUE(I1412),'PC Mapping'!A:F,6,),"")</f>
        <v>10514</v>
      </c>
      <c r="AH1412" s="13" t="str">
        <f>VLOOKUP(AG1412,'PC Mapping'!L:M,2,)</f>
        <v>Bolivar Sewer</v>
      </c>
    </row>
    <row r="1413" spans="1:34" x14ac:dyDescent="0.2">
      <c r="A1413" t="s">
        <v>9453</v>
      </c>
      <c r="B1413" t="s">
        <v>9418</v>
      </c>
      <c r="C1413" t="s">
        <v>4519</v>
      </c>
      <c r="D1413" t="s">
        <v>4520</v>
      </c>
      <c r="E1413" s="3">
        <v>45838</v>
      </c>
      <c r="F1413" t="s">
        <v>44</v>
      </c>
      <c r="G1413" t="s">
        <v>3742</v>
      </c>
      <c r="H1413" t="s">
        <v>3722</v>
      </c>
      <c r="I1413" t="s">
        <v>4538</v>
      </c>
      <c r="J1413" t="s">
        <v>4522</v>
      </c>
      <c r="K1413" s="2">
        <v>-5</v>
      </c>
      <c r="L1413" t="s">
        <v>44</v>
      </c>
      <c r="M1413" s="2">
        <v>-5</v>
      </c>
      <c r="N1413" t="s">
        <v>4523</v>
      </c>
      <c r="O1413" t="s">
        <v>4524</v>
      </c>
      <c r="P1413" t="s">
        <v>9454</v>
      </c>
      <c r="Q1413" t="s">
        <v>9457</v>
      </c>
      <c r="R1413" t="s">
        <v>44</v>
      </c>
      <c r="S1413" t="s">
        <v>7084</v>
      </c>
      <c r="T1413" s="3">
        <v>45838</v>
      </c>
      <c r="U1413" s="3">
        <v>45845</v>
      </c>
      <c r="V1413" s="2">
        <v>0</v>
      </c>
      <c r="W1413" t="s">
        <v>44</v>
      </c>
      <c r="X1413" t="s">
        <v>44</v>
      </c>
      <c r="Y1413" t="s">
        <v>9458</v>
      </c>
      <c r="Z1413" t="s">
        <v>657</v>
      </c>
      <c r="AA1413" t="s">
        <v>4529</v>
      </c>
      <c r="AB1413" t="s">
        <v>4530</v>
      </c>
      <c r="AC1413" t="s">
        <v>89</v>
      </c>
      <c r="AD1413" t="str">
        <f t="shared" si="22"/>
        <v>10-60</v>
      </c>
      <c r="AE1413" t="str">
        <f>VLOOKUP(AD1413,'Main_Sub Desc'!C:D,2,)</f>
        <v>LPC from invoicing</v>
      </c>
      <c r="AF1413" t="str">
        <f>VLOOKUP(VALUE(H1413),'Main_Sub Desc'!F:G,2,)</f>
        <v>Wtr Rev Late Payment</v>
      </c>
      <c r="AG1413">
        <f>IFERROR(VLOOKUP(VALUE(I1413),'PC Mapping'!A:F,6,),"")</f>
        <v>10469</v>
      </c>
      <c r="AH1413" s="13" t="str">
        <f>VLOOKUP(AG1413,'PC Mapping'!L:M,2,)</f>
        <v>Bolivar Water</v>
      </c>
    </row>
    <row r="1414" spans="1:34" x14ac:dyDescent="0.2">
      <c r="A1414" t="s">
        <v>9459</v>
      </c>
      <c r="B1414" t="s">
        <v>9418</v>
      </c>
      <c r="C1414" t="s">
        <v>4519</v>
      </c>
      <c r="D1414" t="s">
        <v>4520</v>
      </c>
      <c r="E1414" s="3">
        <v>45838</v>
      </c>
      <c r="F1414" t="s">
        <v>44</v>
      </c>
      <c r="G1414" t="s">
        <v>3742</v>
      </c>
      <c r="H1414" t="s">
        <v>3722</v>
      </c>
      <c r="I1414" t="s">
        <v>3752</v>
      </c>
      <c r="J1414" t="s">
        <v>4522</v>
      </c>
      <c r="K1414" s="2">
        <v>-5</v>
      </c>
      <c r="L1414" t="s">
        <v>44</v>
      </c>
      <c r="M1414" s="2">
        <v>-5</v>
      </c>
      <c r="N1414" t="s">
        <v>4523</v>
      </c>
      <c r="O1414" t="s">
        <v>4524</v>
      </c>
      <c r="P1414" t="s">
        <v>9460</v>
      </c>
      <c r="Q1414" t="s">
        <v>9461</v>
      </c>
      <c r="R1414" t="s">
        <v>44</v>
      </c>
      <c r="S1414" t="s">
        <v>7084</v>
      </c>
      <c r="T1414" s="3">
        <v>45838</v>
      </c>
      <c r="U1414" s="3">
        <v>45845</v>
      </c>
      <c r="V1414" s="2">
        <v>0</v>
      </c>
      <c r="W1414" t="s">
        <v>44</v>
      </c>
      <c r="X1414" t="s">
        <v>44</v>
      </c>
      <c r="Y1414" t="s">
        <v>9462</v>
      </c>
      <c r="Z1414" t="s">
        <v>9463</v>
      </c>
      <c r="AA1414" t="s">
        <v>4529</v>
      </c>
      <c r="AB1414" t="s">
        <v>4530</v>
      </c>
      <c r="AC1414" t="s">
        <v>99</v>
      </c>
      <c r="AD1414" t="str">
        <f t="shared" si="22"/>
        <v>10-60</v>
      </c>
      <c r="AE1414" t="str">
        <f>VLOOKUP(AD1414,'Main_Sub Desc'!C:D,2,)</f>
        <v>LPC from invoicing</v>
      </c>
      <c r="AF1414" t="str">
        <f>VLOOKUP(VALUE(H1414),'Main_Sub Desc'!F:G,2,)</f>
        <v>Wtr Rev Late Payment</v>
      </c>
      <c r="AG1414">
        <f>IFERROR(VLOOKUP(VALUE(I1414),'PC Mapping'!A:F,6,),"")</f>
        <v>10719</v>
      </c>
      <c r="AH1414" s="13" t="str">
        <f>VLOOKUP(AG1414,'PC Mapping'!L:M,2,)</f>
        <v>All Other Water</v>
      </c>
    </row>
    <row r="1415" spans="1:34" x14ac:dyDescent="0.2">
      <c r="A1415" t="s">
        <v>9464</v>
      </c>
      <c r="B1415" t="s">
        <v>9423</v>
      </c>
      <c r="C1415" t="s">
        <v>4519</v>
      </c>
      <c r="D1415" t="s">
        <v>4520</v>
      </c>
      <c r="E1415" s="3">
        <v>45838</v>
      </c>
      <c r="F1415" t="s">
        <v>44</v>
      </c>
      <c r="G1415" t="s">
        <v>3742</v>
      </c>
      <c r="H1415" t="s">
        <v>3722</v>
      </c>
      <c r="I1415" t="s">
        <v>3752</v>
      </c>
      <c r="J1415" t="s">
        <v>4522</v>
      </c>
      <c r="K1415" s="2">
        <v>-5</v>
      </c>
      <c r="L1415" t="s">
        <v>44</v>
      </c>
      <c r="M1415" s="2">
        <v>-5</v>
      </c>
      <c r="N1415" t="s">
        <v>4523</v>
      </c>
      <c r="O1415" t="s">
        <v>4524</v>
      </c>
      <c r="P1415" t="s">
        <v>9465</v>
      </c>
      <c r="Q1415" t="s">
        <v>9466</v>
      </c>
      <c r="R1415" t="s">
        <v>44</v>
      </c>
      <c r="S1415" t="s">
        <v>7084</v>
      </c>
      <c r="T1415" s="3">
        <v>45838</v>
      </c>
      <c r="U1415" s="3">
        <v>45845</v>
      </c>
      <c r="V1415" s="2">
        <v>0</v>
      </c>
      <c r="W1415" t="s">
        <v>44</v>
      </c>
      <c r="X1415" t="s">
        <v>44</v>
      </c>
      <c r="Y1415" t="s">
        <v>9467</v>
      </c>
      <c r="Z1415" t="s">
        <v>9468</v>
      </c>
      <c r="AA1415" t="s">
        <v>4529</v>
      </c>
      <c r="AB1415" t="s">
        <v>4530</v>
      </c>
      <c r="AC1415" t="s">
        <v>89</v>
      </c>
      <c r="AD1415" t="str">
        <f t="shared" si="22"/>
        <v>10-60</v>
      </c>
      <c r="AE1415" t="str">
        <f>VLOOKUP(AD1415,'Main_Sub Desc'!C:D,2,)</f>
        <v>LPC from invoicing</v>
      </c>
      <c r="AF1415" t="str">
        <f>VLOOKUP(VALUE(H1415),'Main_Sub Desc'!F:G,2,)</f>
        <v>Wtr Rev Late Payment</v>
      </c>
      <c r="AG1415">
        <f>IFERROR(VLOOKUP(VALUE(I1415),'PC Mapping'!A:F,6,),"")</f>
        <v>10719</v>
      </c>
      <c r="AH1415" s="13" t="str">
        <f>VLOOKUP(AG1415,'PC Mapping'!L:M,2,)</f>
        <v>All Other Water</v>
      </c>
    </row>
    <row r="1416" spans="1:34" x14ac:dyDescent="0.2">
      <c r="A1416" t="s">
        <v>9469</v>
      </c>
      <c r="B1416" t="s">
        <v>9423</v>
      </c>
      <c r="C1416" t="s">
        <v>4519</v>
      </c>
      <c r="D1416" t="s">
        <v>4520</v>
      </c>
      <c r="E1416" s="3">
        <v>45838</v>
      </c>
      <c r="F1416" t="s">
        <v>44</v>
      </c>
      <c r="G1416" t="s">
        <v>3742</v>
      </c>
      <c r="H1416" t="s">
        <v>3722</v>
      </c>
      <c r="I1416" t="s">
        <v>3752</v>
      </c>
      <c r="J1416" t="s">
        <v>4522</v>
      </c>
      <c r="K1416" s="2">
        <v>-5</v>
      </c>
      <c r="L1416" t="s">
        <v>44</v>
      </c>
      <c r="M1416" s="2">
        <v>-5</v>
      </c>
      <c r="N1416" t="s">
        <v>4523</v>
      </c>
      <c r="O1416" t="s">
        <v>4524</v>
      </c>
      <c r="P1416" t="s">
        <v>9470</v>
      </c>
      <c r="Q1416" t="s">
        <v>9471</v>
      </c>
      <c r="R1416" t="s">
        <v>44</v>
      </c>
      <c r="S1416" t="s">
        <v>7084</v>
      </c>
      <c r="T1416" s="3">
        <v>45838</v>
      </c>
      <c r="U1416" s="3">
        <v>45845</v>
      </c>
      <c r="V1416" s="2">
        <v>0</v>
      </c>
      <c r="W1416" t="s">
        <v>44</v>
      </c>
      <c r="X1416" t="s">
        <v>44</v>
      </c>
      <c r="Y1416" t="s">
        <v>9472</v>
      </c>
      <c r="Z1416" t="s">
        <v>2625</v>
      </c>
      <c r="AA1416" t="s">
        <v>4529</v>
      </c>
      <c r="AB1416" t="s">
        <v>4530</v>
      </c>
      <c r="AC1416" t="s">
        <v>89</v>
      </c>
      <c r="AD1416" t="str">
        <f t="shared" si="22"/>
        <v>10-60</v>
      </c>
      <c r="AE1416" t="str">
        <f>VLOOKUP(AD1416,'Main_Sub Desc'!C:D,2,)</f>
        <v>LPC from invoicing</v>
      </c>
      <c r="AF1416" t="str">
        <f>VLOOKUP(VALUE(H1416),'Main_Sub Desc'!F:G,2,)</f>
        <v>Wtr Rev Late Payment</v>
      </c>
      <c r="AG1416">
        <f>IFERROR(VLOOKUP(VALUE(I1416),'PC Mapping'!A:F,6,),"")</f>
        <v>10719</v>
      </c>
      <c r="AH1416" s="13" t="str">
        <f>VLOOKUP(AG1416,'PC Mapping'!L:M,2,)</f>
        <v>All Other Water</v>
      </c>
    </row>
    <row r="1417" spans="1:34" x14ac:dyDescent="0.2">
      <c r="A1417" t="s">
        <v>9473</v>
      </c>
      <c r="B1417" t="s">
        <v>9418</v>
      </c>
      <c r="C1417" t="s">
        <v>4519</v>
      </c>
      <c r="D1417" t="s">
        <v>4520</v>
      </c>
      <c r="E1417" s="3">
        <v>45838</v>
      </c>
      <c r="F1417" t="s">
        <v>44</v>
      </c>
      <c r="G1417" t="s">
        <v>3742</v>
      </c>
      <c r="H1417" t="s">
        <v>3722</v>
      </c>
      <c r="I1417" t="s">
        <v>3752</v>
      </c>
      <c r="J1417" t="s">
        <v>4522</v>
      </c>
      <c r="K1417" s="2">
        <v>-5</v>
      </c>
      <c r="L1417" t="s">
        <v>44</v>
      </c>
      <c r="M1417" s="2">
        <v>-5</v>
      </c>
      <c r="N1417" t="s">
        <v>4523</v>
      </c>
      <c r="O1417" t="s">
        <v>4524</v>
      </c>
      <c r="P1417" t="s">
        <v>8015</v>
      </c>
      <c r="Q1417" t="s">
        <v>9474</v>
      </c>
      <c r="R1417" t="s">
        <v>44</v>
      </c>
      <c r="S1417" t="s">
        <v>7084</v>
      </c>
      <c r="T1417" s="3">
        <v>45838</v>
      </c>
      <c r="U1417" s="3">
        <v>45845</v>
      </c>
      <c r="V1417" s="2">
        <v>0</v>
      </c>
      <c r="W1417" t="s">
        <v>44</v>
      </c>
      <c r="X1417" t="s">
        <v>44</v>
      </c>
      <c r="Y1417" t="s">
        <v>9475</v>
      </c>
      <c r="Z1417" t="s">
        <v>2973</v>
      </c>
      <c r="AA1417" t="s">
        <v>4529</v>
      </c>
      <c r="AB1417" t="s">
        <v>4530</v>
      </c>
      <c r="AC1417" t="s">
        <v>89</v>
      </c>
      <c r="AD1417" t="str">
        <f t="shared" si="22"/>
        <v>10-60</v>
      </c>
      <c r="AE1417" t="str">
        <f>VLOOKUP(AD1417,'Main_Sub Desc'!C:D,2,)</f>
        <v>LPC from invoicing</v>
      </c>
      <c r="AF1417" t="str">
        <f>VLOOKUP(VALUE(H1417),'Main_Sub Desc'!F:G,2,)</f>
        <v>Wtr Rev Late Payment</v>
      </c>
      <c r="AG1417">
        <f>IFERROR(VLOOKUP(VALUE(I1417),'PC Mapping'!A:F,6,),"")</f>
        <v>10719</v>
      </c>
      <c r="AH1417" s="13" t="str">
        <f>VLOOKUP(AG1417,'PC Mapping'!L:M,2,)</f>
        <v>All Other Water</v>
      </c>
    </row>
    <row r="1418" spans="1:34" x14ac:dyDescent="0.2">
      <c r="A1418" t="s">
        <v>9476</v>
      </c>
      <c r="B1418" t="s">
        <v>9418</v>
      </c>
      <c r="C1418" t="s">
        <v>4519</v>
      </c>
      <c r="D1418" t="s">
        <v>4520</v>
      </c>
      <c r="E1418" s="3">
        <v>45838</v>
      </c>
      <c r="F1418" t="s">
        <v>44</v>
      </c>
      <c r="G1418" t="s">
        <v>3742</v>
      </c>
      <c r="H1418" t="s">
        <v>3722</v>
      </c>
      <c r="I1418" t="s">
        <v>3752</v>
      </c>
      <c r="J1418" t="s">
        <v>4522</v>
      </c>
      <c r="K1418" s="2">
        <v>-47.98</v>
      </c>
      <c r="L1418" t="s">
        <v>44</v>
      </c>
      <c r="M1418" s="2">
        <v>-47.98</v>
      </c>
      <c r="N1418" t="s">
        <v>4523</v>
      </c>
      <c r="O1418" t="s">
        <v>4524</v>
      </c>
      <c r="P1418" t="s">
        <v>7910</v>
      </c>
      <c r="Q1418" t="s">
        <v>9477</v>
      </c>
      <c r="R1418" t="s">
        <v>44</v>
      </c>
      <c r="S1418" t="s">
        <v>7084</v>
      </c>
      <c r="T1418" s="3">
        <v>45838</v>
      </c>
      <c r="U1418" s="3">
        <v>45845</v>
      </c>
      <c r="V1418" s="2">
        <v>0</v>
      </c>
      <c r="W1418" t="s">
        <v>44</v>
      </c>
      <c r="X1418" t="s">
        <v>44</v>
      </c>
      <c r="Y1418" t="s">
        <v>9478</v>
      </c>
      <c r="Z1418" t="s">
        <v>2751</v>
      </c>
      <c r="AA1418" t="s">
        <v>4529</v>
      </c>
      <c r="AB1418" t="s">
        <v>4530</v>
      </c>
      <c r="AC1418" t="s">
        <v>99</v>
      </c>
      <c r="AD1418" t="str">
        <f t="shared" si="22"/>
        <v>10-60</v>
      </c>
      <c r="AE1418" t="str">
        <f>VLOOKUP(AD1418,'Main_Sub Desc'!C:D,2,)</f>
        <v>LPC from invoicing</v>
      </c>
      <c r="AF1418" t="str">
        <f>VLOOKUP(VALUE(H1418),'Main_Sub Desc'!F:G,2,)</f>
        <v>Wtr Rev Late Payment</v>
      </c>
      <c r="AG1418">
        <f>IFERROR(VLOOKUP(VALUE(I1418),'PC Mapping'!A:F,6,),"")</f>
        <v>10719</v>
      </c>
      <c r="AH1418" s="13" t="str">
        <f>VLOOKUP(AG1418,'PC Mapping'!L:M,2,)</f>
        <v>All Other Water</v>
      </c>
    </row>
    <row r="1419" spans="1:34" x14ac:dyDescent="0.2">
      <c r="A1419" t="s">
        <v>9479</v>
      </c>
      <c r="B1419" t="s">
        <v>9423</v>
      </c>
      <c r="C1419" t="s">
        <v>4519</v>
      </c>
      <c r="D1419" t="s">
        <v>4520</v>
      </c>
      <c r="E1419" s="3">
        <v>45838</v>
      </c>
      <c r="F1419" t="s">
        <v>44</v>
      </c>
      <c r="G1419" t="s">
        <v>3742</v>
      </c>
      <c r="H1419" t="s">
        <v>3716</v>
      </c>
      <c r="I1419" t="s">
        <v>4534</v>
      </c>
      <c r="J1419" t="s">
        <v>4522</v>
      </c>
      <c r="K1419" s="2">
        <v>-5</v>
      </c>
      <c r="L1419" t="s">
        <v>44</v>
      </c>
      <c r="M1419" s="2">
        <v>-5</v>
      </c>
      <c r="N1419" t="s">
        <v>4523</v>
      </c>
      <c r="O1419" t="s">
        <v>4524</v>
      </c>
      <c r="P1419" t="s">
        <v>9480</v>
      </c>
      <c r="Q1419" t="s">
        <v>9481</v>
      </c>
      <c r="R1419" t="s">
        <v>44</v>
      </c>
      <c r="S1419" t="s">
        <v>7084</v>
      </c>
      <c r="T1419" s="3">
        <v>45838</v>
      </c>
      <c r="U1419" s="3">
        <v>45845</v>
      </c>
      <c r="V1419" s="2">
        <v>0</v>
      </c>
      <c r="W1419" t="s">
        <v>44</v>
      </c>
      <c r="X1419" t="s">
        <v>44</v>
      </c>
      <c r="Y1419" t="s">
        <v>9482</v>
      </c>
      <c r="Z1419" t="s">
        <v>579</v>
      </c>
      <c r="AA1419" t="s">
        <v>4529</v>
      </c>
      <c r="AB1419" t="s">
        <v>4530</v>
      </c>
      <c r="AC1419" t="s">
        <v>89</v>
      </c>
      <c r="AD1419" t="str">
        <f t="shared" si="22"/>
        <v>10-60</v>
      </c>
      <c r="AE1419" t="str">
        <f>VLOOKUP(AD1419,'Main_Sub Desc'!C:D,2,)</f>
        <v>LPC from invoicing</v>
      </c>
      <c r="AF1419" t="str">
        <f>VLOOKUP(VALUE(H1419),'Main_Sub Desc'!F:G,2,)</f>
        <v>Wst Rev Late Payment</v>
      </c>
      <c r="AG1419">
        <f>IFERROR(VLOOKUP(VALUE(I1419),'PC Mapping'!A:F,6,),"")</f>
        <v>10514</v>
      </c>
      <c r="AH1419" s="13" t="str">
        <f>VLOOKUP(AG1419,'PC Mapping'!L:M,2,)</f>
        <v>Bolivar Sewer</v>
      </c>
    </row>
    <row r="1420" spans="1:34" x14ac:dyDescent="0.2">
      <c r="A1420" t="s">
        <v>9479</v>
      </c>
      <c r="B1420" t="s">
        <v>9423</v>
      </c>
      <c r="C1420" t="s">
        <v>4519</v>
      </c>
      <c r="D1420" t="s">
        <v>4520</v>
      </c>
      <c r="E1420" s="3">
        <v>45838</v>
      </c>
      <c r="F1420" t="s">
        <v>44</v>
      </c>
      <c r="G1420" t="s">
        <v>3742</v>
      </c>
      <c r="H1420" t="s">
        <v>3722</v>
      </c>
      <c r="I1420" t="s">
        <v>4538</v>
      </c>
      <c r="J1420" t="s">
        <v>4522</v>
      </c>
      <c r="K1420" s="2">
        <v>-5</v>
      </c>
      <c r="L1420" t="s">
        <v>44</v>
      </c>
      <c r="M1420" s="2">
        <v>-5</v>
      </c>
      <c r="N1420" t="s">
        <v>4523</v>
      </c>
      <c r="O1420" t="s">
        <v>4524</v>
      </c>
      <c r="P1420" t="s">
        <v>9480</v>
      </c>
      <c r="Q1420" t="s">
        <v>9483</v>
      </c>
      <c r="R1420" t="s">
        <v>44</v>
      </c>
      <c r="S1420" t="s">
        <v>7084</v>
      </c>
      <c r="T1420" s="3">
        <v>45838</v>
      </c>
      <c r="U1420" s="3">
        <v>45845</v>
      </c>
      <c r="V1420" s="2">
        <v>0</v>
      </c>
      <c r="W1420" t="s">
        <v>44</v>
      </c>
      <c r="X1420" t="s">
        <v>44</v>
      </c>
      <c r="Y1420" t="s">
        <v>9484</v>
      </c>
      <c r="Z1420" t="s">
        <v>579</v>
      </c>
      <c r="AA1420" t="s">
        <v>4529</v>
      </c>
      <c r="AB1420" t="s">
        <v>4530</v>
      </c>
      <c r="AC1420" t="s">
        <v>89</v>
      </c>
      <c r="AD1420" t="str">
        <f t="shared" si="22"/>
        <v>10-60</v>
      </c>
      <c r="AE1420" t="str">
        <f>VLOOKUP(AD1420,'Main_Sub Desc'!C:D,2,)</f>
        <v>LPC from invoicing</v>
      </c>
      <c r="AF1420" t="str">
        <f>VLOOKUP(VALUE(H1420),'Main_Sub Desc'!F:G,2,)</f>
        <v>Wtr Rev Late Payment</v>
      </c>
      <c r="AG1420">
        <f>IFERROR(VLOOKUP(VALUE(I1420),'PC Mapping'!A:F,6,),"")</f>
        <v>10469</v>
      </c>
      <c r="AH1420" s="13" t="str">
        <f>VLOOKUP(AG1420,'PC Mapping'!L:M,2,)</f>
        <v>Bolivar Water</v>
      </c>
    </row>
    <row r="1421" spans="1:34" x14ac:dyDescent="0.2">
      <c r="A1421" t="s">
        <v>9485</v>
      </c>
      <c r="B1421" t="s">
        <v>9418</v>
      </c>
      <c r="C1421" t="s">
        <v>4519</v>
      </c>
      <c r="D1421" t="s">
        <v>4520</v>
      </c>
      <c r="E1421" s="3">
        <v>45838</v>
      </c>
      <c r="F1421" t="s">
        <v>44</v>
      </c>
      <c r="G1421" t="s">
        <v>3742</v>
      </c>
      <c r="H1421" t="s">
        <v>3722</v>
      </c>
      <c r="I1421" t="s">
        <v>4538</v>
      </c>
      <c r="J1421" t="s">
        <v>4522</v>
      </c>
      <c r="K1421" s="2">
        <v>-5</v>
      </c>
      <c r="L1421" t="s">
        <v>44</v>
      </c>
      <c r="M1421" s="2">
        <v>-5</v>
      </c>
      <c r="N1421" t="s">
        <v>4523</v>
      </c>
      <c r="O1421" t="s">
        <v>4524</v>
      </c>
      <c r="P1421" t="s">
        <v>5392</v>
      </c>
      <c r="Q1421" t="s">
        <v>9486</v>
      </c>
      <c r="R1421" t="s">
        <v>44</v>
      </c>
      <c r="S1421" t="s">
        <v>7084</v>
      </c>
      <c r="T1421" s="3">
        <v>45838</v>
      </c>
      <c r="U1421" s="3">
        <v>45845</v>
      </c>
      <c r="V1421" s="2">
        <v>0</v>
      </c>
      <c r="W1421" t="s">
        <v>44</v>
      </c>
      <c r="X1421" t="s">
        <v>44</v>
      </c>
      <c r="Y1421" t="s">
        <v>9487</v>
      </c>
      <c r="Z1421" t="s">
        <v>9488</v>
      </c>
      <c r="AA1421" t="s">
        <v>4529</v>
      </c>
      <c r="AB1421" t="s">
        <v>4530</v>
      </c>
      <c r="AC1421" t="s">
        <v>99</v>
      </c>
      <c r="AD1421" t="str">
        <f t="shared" si="22"/>
        <v>10-60</v>
      </c>
      <c r="AE1421" t="str">
        <f>VLOOKUP(AD1421,'Main_Sub Desc'!C:D,2,)</f>
        <v>LPC from invoicing</v>
      </c>
      <c r="AF1421" t="str">
        <f>VLOOKUP(VALUE(H1421),'Main_Sub Desc'!F:G,2,)</f>
        <v>Wtr Rev Late Payment</v>
      </c>
      <c r="AG1421">
        <f>IFERROR(VLOOKUP(VALUE(I1421),'PC Mapping'!A:F,6,),"")</f>
        <v>10469</v>
      </c>
      <c r="AH1421" s="13" t="str">
        <f>VLOOKUP(AG1421,'PC Mapping'!L:M,2,)</f>
        <v>Bolivar Water</v>
      </c>
    </row>
    <row r="1422" spans="1:34" x14ac:dyDescent="0.2">
      <c r="A1422" t="s">
        <v>9485</v>
      </c>
      <c r="B1422" t="s">
        <v>9418</v>
      </c>
      <c r="C1422" t="s">
        <v>4519</v>
      </c>
      <c r="D1422" t="s">
        <v>4520</v>
      </c>
      <c r="E1422" s="3">
        <v>45838</v>
      </c>
      <c r="F1422" t="s">
        <v>44</v>
      </c>
      <c r="G1422" t="s">
        <v>3742</v>
      </c>
      <c r="H1422" t="s">
        <v>3716</v>
      </c>
      <c r="I1422" t="s">
        <v>4534</v>
      </c>
      <c r="J1422" t="s">
        <v>4522</v>
      </c>
      <c r="K1422" s="2">
        <v>-5</v>
      </c>
      <c r="L1422" t="s">
        <v>44</v>
      </c>
      <c r="M1422" s="2">
        <v>-5</v>
      </c>
      <c r="N1422" t="s">
        <v>4523</v>
      </c>
      <c r="O1422" t="s">
        <v>4524</v>
      </c>
      <c r="P1422" t="s">
        <v>5392</v>
      </c>
      <c r="Q1422" t="s">
        <v>9489</v>
      </c>
      <c r="R1422" t="s">
        <v>44</v>
      </c>
      <c r="S1422" t="s">
        <v>7084</v>
      </c>
      <c r="T1422" s="3">
        <v>45838</v>
      </c>
      <c r="U1422" s="3">
        <v>45845</v>
      </c>
      <c r="V1422" s="2">
        <v>0</v>
      </c>
      <c r="W1422" t="s">
        <v>44</v>
      </c>
      <c r="X1422" t="s">
        <v>44</v>
      </c>
      <c r="Y1422" t="s">
        <v>9490</v>
      </c>
      <c r="Z1422" t="s">
        <v>9488</v>
      </c>
      <c r="AA1422" t="s">
        <v>4529</v>
      </c>
      <c r="AB1422" t="s">
        <v>4530</v>
      </c>
      <c r="AC1422" t="s">
        <v>99</v>
      </c>
      <c r="AD1422" t="str">
        <f t="shared" si="22"/>
        <v>10-60</v>
      </c>
      <c r="AE1422" t="str">
        <f>VLOOKUP(AD1422,'Main_Sub Desc'!C:D,2,)</f>
        <v>LPC from invoicing</v>
      </c>
      <c r="AF1422" t="str">
        <f>VLOOKUP(VALUE(H1422),'Main_Sub Desc'!F:G,2,)</f>
        <v>Wst Rev Late Payment</v>
      </c>
      <c r="AG1422">
        <f>IFERROR(VLOOKUP(VALUE(I1422),'PC Mapping'!A:F,6,),"")</f>
        <v>10514</v>
      </c>
      <c r="AH1422" s="13" t="str">
        <f>VLOOKUP(AG1422,'PC Mapping'!L:M,2,)</f>
        <v>Bolivar Sewer</v>
      </c>
    </row>
    <row r="1423" spans="1:34" x14ac:dyDescent="0.2">
      <c r="A1423" t="s">
        <v>9491</v>
      </c>
      <c r="B1423" t="s">
        <v>9423</v>
      </c>
      <c r="C1423" t="s">
        <v>4519</v>
      </c>
      <c r="D1423" t="s">
        <v>4520</v>
      </c>
      <c r="E1423" s="3">
        <v>45838</v>
      </c>
      <c r="F1423" t="s">
        <v>44</v>
      </c>
      <c r="G1423" t="s">
        <v>3742</v>
      </c>
      <c r="H1423" t="s">
        <v>3722</v>
      </c>
      <c r="I1423" t="s">
        <v>3752</v>
      </c>
      <c r="J1423" t="s">
        <v>4522</v>
      </c>
      <c r="K1423" s="2">
        <v>-5</v>
      </c>
      <c r="L1423" t="s">
        <v>44</v>
      </c>
      <c r="M1423" s="2">
        <v>-5</v>
      </c>
      <c r="N1423" t="s">
        <v>4523</v>
      </c>
      <c r="O1423" t="s">
        <v>4524</v>
      </c>
      <c r="P1423" t="s">
        <v>9492</v>
      </c>
      <c r="Q1423" t="s">
        <v>9493</v>
      </c>
      <c r="R1423" t="s">
        <v>44</v>
      </c>
      <c r="S1423" t="s">
        <v>7084</v>
      </c>
      <c r="T1423" s="3">
        <v>45838</v>
      </c>
      <c r="U1423" s="3">
        <v>45845</v>
      </c>
      <c r="V1423" s="2">
        <v>0</v>
      </c>
      <c r="W1423" t="s">
        <v>44</v>
      </c>
      <c r="X1423" t="s">
        <v>44</v>
      </c>
      <c r="Y1423" t="s">
        <v>9494</v>
      </c>
      <c r="Z1423" t="s">
        <v>9495</v>
      </c>
      <c r="AA1423" t="s">
        <v>4529</v>
      </c>
      <c r="AB1423" t="s">
        <v>4530</v>
      </c>
      <c r="AC1423" t="s">
        <v>99</v>
      </c>
      <c r="AD1423" t="str">
        <f t="shared" si="22"/>
        <v>10-60</v>
      </c>
      <c r="AE1423" t="str">
        <f>VLOOKUP(AD1423,'Main_Sub Desc'!C:D,2,)</f>
        <v>LPC from invoicing</v>
      </c>
      <c r="AF1423" t="str">
        <f>VLOOKUP(VALUE(H1423),'Main_Sub Desc'!F:G,2,)</f>
        <v>Wtr Rev Late Payment</v>
      </c>
      <c r="AG1423">
        <f>IFERROR(VLOOKUP(VALUE(I1423),'PC Mapping'!A:F,6,),"")</f>
        <v>10719</v>
      </c>
      <c r="AH1423" s="13" t="str">
        <f>VLOOKUP(AG1423,'PC Mapping'!L:M,2,)</f>
        <v>All Other Water</v>
      </c>
    </row>
    <row r="1424" spans="1:34" x14ac:dyDescent="0.2">
      <c r="A1424" t="s">
        <v>9496</v>
      </c>
      <c r="B1424" t="s">
        <v>9423</v>
      </c>
      <c r="C1424" t="s">
        <v>4519</v>
      </c>
      <c r="D1424" t="s">
        <v>4520</v>
      </c>
      <c r="E1424" s="3">
        <v>45838</v>
      </c>
      <c r="F1424" t="s">
        <v>44</v>
      </c>
      <c r="G1424" t="s">
        <v>3742</v>
      </c>
      <c r="H1424" t="s">
        <v>3722</v>
      </c>
      <c r="I1424" t="s">
        <v>3752</v>
      </c>
      <c r="J1424" t="s">
        <v>4522</v>
      </c>
      <c r="K1424" s="2">
        <v>-5</v>
      </c>
      <c r="L1424" t="s">
        <v>44</v>
      </c>
      <c r="M1424" s="2">
        <v>-5</v>
      </c>
      <c r="N1424" t="s">
        <v>4523</v>
      </c>
      <c r="O1424" t="s">
        <v>4524</v>
      </c>
      <c r="P1424" t="s">
        <v>4562</v>
      </c>
      <c r="Q1424" t="s">
        <v>9497</v>
      </c>
      <c r="R1424" t="s">
        <v>44</v>
      </c>
      <c r="S1424" t="s">
        <v>7084</v>
      </c>
      <c r="T1424" s="3">
        <v>45838</v>
      </c>
      <c r="U1424" s="3">
        <v>45845</v>
      </c>
      <c r="V1424" s="2">
        <v>0</v>
      </c>
      <c r="W1424" t="s">
        <v>44</v>
      </c>
      <c r="X1424" t="s">
        <v>44</v>
      </c>
      <c r="Y1424" t="s">
        <v>9498</v>
      </c>
      <c r="Z1424" t="s">
        <v>1908</v>
      </c>
      <c r="AA1424" t="s">
        <v>4529</v>
      </c>
      <c r="AB1424" t="s">
        <v>4530</v>
      </c>
      <c r="AC1424" t="s">
        <v>89</v>
      </c>
      <c r="AD1424" t="str">
        <f t="shared" si="22"/>
        <v>10-60</v>
      </c>
      <c r="AE1424" t="str">
        <f>VLOOKUP(AD1424,'Main_Sub Desc'!C:D,2,)</f>
        <v>LPC from invoicing</v>
      </c>
      <c r="AF1424" t="str">
        <f>VLOOKUP(VALUE(H1424),'Main_Sub Desc'!F:G,2,)</f>
        <v>Wtr Rev Late Payment</v>
      </c>
      <c r="AG1424">
        <f>IFERROR(VLOOKUP(VALUE(I1424),'PC Mapping'!A:F,6,),"")</f>
        <v>10719</v>
      </c>
      <c r="AH1424" s="13" t="str">
        <f>VLOOKUP(AG1424,'PC Mapping'!L:M,2,)</f>
        <v>All Other Water</v>
      </c>
    </row>
    <row r="1425" spans="1:34" x14ac:dyDescent="0.2">
      <c r="A1425" t="s">
        <v>9499</v>
      </c>
      <c r="B1425" t="s">
        <v>9418</v>
      </c>
      <c r="C1425" t="s">
        <v>4519</v>
      </c>
      <c r="D1425" t="s">
        <v>4520</v>
      </c>
      <c r="E1425" s="3">
        <v>45838</v>
      </c>
      <c r="F1425" t="s">
        <v>44</v>
      </c>
      <c r="G1425" t="s">
        <v>3742</v>
      </c>
      <c r="H1425" t="s">
        <v>3722</v>
      </c>
      <c r="I1425" t="s">
        <v>3752</v>
      </c>
      <c r="J1425" t="s">
        <v>4522</v>
      </c>
      <c r="K1425" s="2">
        <v>-5</v>
      </c>
      <c r="L1425" t="s">
        <v>44</v>
      </c>
      <c r="M1425" s="2">
        <v>-5</v>
      </c>
      <c r="N1425" t="s">
        <v>4523</v>
      </c>
      <c r="O1425" t="s">
        <v>4524</v>
      </c>
      <c r="P1425" t="s">
        <v>9500</v>
      </c>
      <c r="Q1425" t="s">
        <v>9501</v>
      </c>
      <c r="R1425" t="s">
        <v>44</v>
      </c>
      <c r="S1425" t="s">
        <v>7084</v>
      </c>
      <c r="T1425" s="3">
        <v>45838</v>
      </c>
      <c r="U1425" s="3">
        <v>45845</v>
      </c>
      <c r="V1425" s="2">
        <v>0</v>
      </c>
      <c r="W1425" t="s">
        <v>44</v>
      </c>
      <c r="X1425" t="s">
        <v>44</v>
      </c>
      <c r="Y1425" t="s">
        <v>9502</v>
      </c>
      <c r="Z1425" t="s">
        <v>9503</v>
      </c>
      <c r="AA1425" t="s">
        <v>4529</v>
      </c>
      <c r="AB1425" t="s">
        <v>4530</v>
      </c>
      <c r="AC1425" t="s">
        <v>89</v>
      </c>
      <c r="AD1425" t="str">
        <f t="shared" si="22"/>
        <v>10-60</v>
      </c>
      <c r="AE1425" t="str">
        <f>VLOOKUP(AD1425,'Main_Sub Desc'!C:D,2,)</f>
        <v>LPC from invoicing</v>
      </c>
      <c r="AF1425" t="str">
        <f>VLOOKUP(VALUE(H1425),'Main_Sub Desc'!F:G,2,)</f>
        <v>Wtr Rev Late Payment</v>
      </c>
      <c r="AG1425">
        <f>IFERROR(VLOOKUP(VALUE(I1425),'PC Mapping'!A:F,6,),"")</f>
        <v>10719</v>
      </c>
      <c r="AH1425" s="13" t="str">
        <f>VLOOKUP(AG1425,'PC Mapping'!L:M,2,)</f>
        <v>All Other Water</v>
      </c>
    </row>
    <row r="1426" spans="1:34" x14ac:dyDescent="0.2">
      <c r="A1426" t="s">
        <v>9504</v>
      </c>
      <c r="B1426" t="s">
        <v>9418</v>
      </c>
      <c r="C1426" t="s">
        <v>4519</v>
      </c>
      <c r="D1426" t="s">
        <v>4520</v>
      </c>
      <c r="E1426" s="3">
        <v>45838</v>
      </c>
      <c r="F1426" t="s">
        <v>44</v>
      </c>
      <c r="G1426" t="s">
        <v>3742</v>
      </c>
      <c r="H1426" t="s">
        <v>3716</v>
      </c>
      <c r="I1426" t="s">
        <v>4534</v>
      </c>
      <c r="J1426" t="s">
        <v>4522</v>
      </c>
      <c r="K1426" s="2">
        <v>-5</v>
      </c>
      <c r="L1426" t="s">
        <v>44</v>
      </c>
      <c r="M1426" s="2">
        <v>-5</v>
      </c>
      <c r="N1426" t="s">
        <v>4523</v>
      </c>
      <c r="O1426" t="s">
        <v>4524</v>
      </c>
      <c r="P1426" t="s">
        <v>9505</v>
      </c>
      <c r="Q1426" t="s">
        <v>9506</v>
      </c>
      <c r="R1426" t="s">
        <v>44</v>
      </c>
      <c r="S1426" t="s">
        <v>7084</v>
      </c>
      <c r="T1426" s="3">
        <v>45838</v>
      </c>
      <c r="U1426" s="3">
        <v>45845</v>
      </c>
      <c r="V1426" s="2">
        <v>0</v>
      </c>
      <c r="W1426" t="s">
        <v>44</v>
      </c>
      <c r="X1426" t="s">
        <v>44</v>
      </c>
      <c r="Y1426" t="s">
        <v>9507</v>
      </c>
      <c r="Z1426" t="s">
        <v>167</v>
      </c>
      <c r="AA1426" t="s">
        <v>4529</v>
      </c>
      <c r="AB1426" t="s">
        <v>4530</v>
      </c>
      <c r="AC1426" t="s">
        <v>89</v>
      </c>
      <c r="AD1426" t="str">
        <f t="shared" si="22"/>
        <v>10-60</v>
      </c>
      <c r="AE1426" t="str">
        <f>VLOOKUP(AD1426,'Main_Sub Desc'!C:D,2,)</f>
        <v>LPC from invoicing</v>
      </c>
      <c r="AF1426" t="str">
        <f>VLOOKUP(VALUE(H1426),'Main_Sub Desc'!F:G,2,)</f>
        <v>Wst Rev Late Payment</v>
      </c>
      <c r="AG1426">
        <f>IFERROR(VLOOKUP(VALUE(I1426),'PC Mapping'!A:F,6,),"")</f>
        <v>10514</v>
      </c>
      <c r="AH1426" s="13" t="str">
        <f>VLOOKUP(AG1426,'PC Mapping'!L:M,2,)</f>
        <v>Bolivar Sewer</v>
      </c>
    </row>
    <row r="1427" spans="1:34" x14ac:dyDescent="0.2">
      <c r="A1427" t="s">
        <v>9504</v>
      </c>
      <c r="B1427" t="s">
        <v>9418</v>
      </c>
      <c r="C1427" t="s">
        <v>4519</v>
      </c>
      <c r="D1427" t="s">
        <v>4520</v>
      </c>
      <c r="E1427" s="3">
        <v>45838</v>
      </c>
      <c r="F1427" t="s">
        <v>44</v>
      </c>
      <c r="G1427" t="s">
        <v>3742</v>
      </c>
      <c r="H1427" t="s">
        <v>3722</v>
      </c>
      <c r="I1427" t="s">
        <v>4538</v>
      </c>
      <c r="J1427" t="s">
        <v>4522</v>
      </c>
      <c r="K1427" s="2">
        <v>-5</v>
      </c>
      <c r="L1427" t="s">
        <v>44</v>
      </c>
      <c r="M1427" s="2">
        <v>-5</v>
      </c>
      <c r="N1427" t="s">
        <v>4523</v>
      </c>
      <c r="O1427" t="s">
        <v>4524</v>
      </c>
      <c r="P1427" t="s">
        <v>9505</v>
      </c>
      <c r="Q1427" t="s">
        <v>9508</v>
      </c>
      <c r="R1427" t="s">
        <v>44</v>
      </c>
      <c r="S1427" t="s">
        <v>7084</v>
      </c>
      <c r="T1427" s="3">
        <v>45838</v>
      </c>
      <c r="U1427" s="3">
        <v>45845</v>
      </c>
      <c r="V1427" s="2">
        <v>0</v>
      </c>
      <c r="W1427" t="s">
        <v>44</v>
      </c>
      <c r="X1427" t="s">
        <v>44</v>
      </c>
      <c r="Y1427" t="s">
        <v>9509</v>
      </c>
      <c r="Z1427" t="s">
        <v>167</v>
      </c>
      <c r="AA1427" t="s">
        <v>4529</v>
      </c>
      <c r="AB1427" t="s">
        <v>4530</v>
      </c>
      <c r="AC1427" t="s">
        <v>89</v>
      </c>
      <c r="AD1427" t="str">
        <f t="shared" si="22"/>
        <v>10-60</v>
      </c>
      <c r="AE1427" t="str">
        <f>VLOOKUP(AD1427,'Main_Sub Desc'!C:D,2,)</f>
        <v>LPC from invoicing</v>
      </c>
      <c r="AF1427" t="str">
        <f>VLOOKUP(VALUE(H1427),'Main_Sub Desc'!F:G,2,)</f>
        <v>Wtr Rev Late Payment</v>
      </c>
      <c r="AG1427">
        <f>IFERROR(VLOOKUP(VALUE(I1427),'PC Mapping'!A:F,6,),"")</f>
        <v>10469</v>
      </c>
      <c r="AH1427" s="13" t="str">
        <f>VLOOKUP(AG1427,'PC Mapping'!L:M,2,)</f>
        <v>Bolivar Water</v>
      </c>
    </row>
    <row r="1428" spans="1:34" x14ac:dyDescent="0.2">
      <c r="A1428" t="s">
        <v>9510</v>
      </c>
      <c r="B1428" t="s">
        <v>9423</v>
      </c>
      <c r="C1428" t="s">
        <v>4519</v>
      </c>
      <c r="D1428" t="s">
        <v>4520</v>
      </c>
      <c r="E1428" s="3">
        <v>45838</v>
      </c>
      <c r="F1428" t="s">
        <v>44</v>
      </c>
      <c r="G1428" t="s">
        <v>3742</v>
      </c>
      <c r="H1428" t="s">
        <v>3722</v>
      </c>
      <c r="I1428" t="s">
        <v>3752</v>
      </c>
      <c r="J1428" t="s">
        <v>4522</v>
      </c>
      <c r="K1428" s="2">
        <v>-10.53</v>
      </c>
      <c r="L1428" t="s">
        <v>44</v>
      </c>
      <c r="M1428" s="2">
        <v>-10.53</v>
      </c>
      <c r="N1428" t="s">
        <v>4523</v>
      </c>
      <c r="O1428" t="s">
        <v>4524</v>
      </c>
      <c r="P1428" t="s">
        <v>9511</v>
      </c>
      <c r="Q1428" t="s">
        <v>9512</v>
      </c>
      <c r="R1428" t="s">
        <v>44</v>
      </c>
      <c r="S1428" t="s">
        <v>7084</v>
      </c>
      <c r="T1428" s="3">
        <v>45838</v>
      </c>
      <c r="U1428" s="3">
        <v>45845</v>
      </c>
      <c r="V1428" s="2">
        <v>0</v>
      </c>
      <c r="W1428" t="s">
        <v>44</v>
      </c>
      <c r="X1428" t="s">
        <v>44</v>
      </c>
      <c r="Y1428" t="s">
        <v>9513</v>
      </c>
      <c r="Z1428" t="s">
        <v>2011</v>
      </c>
      <c r="AA1428" t="s">
        <v>4529</v>
      </c>
      <c r="AB1428" t="s">
        <v>4530</v>
      </c>
      <c r="AC1428" t="s">
        <v>89</v>
      </c>
      <c r="AD1428" t="str">
        <f t="shared" si="22"/>
        <v>10-60</v>
      </c>
      <c r="AE1428" t="str">
        <f>VLOOKUP(AD1428,'Main_Sub Desc'!C:D,2,)</f>
        <v>LPC from invoicing</v>
      </c>
      <c r="AF1428" t="str">
        <f>VLOOKUP(VALUE(H1428),'Main_Sub Desc'!F:G,2,)</f>
        <v>Wtr Rev Late Payment</v>
      </c>
      <c r="AG1428">
        <f>IFERROR(VLOOKUP(VALUE(I1428),'PC Mapping'!A:F,6,),"")</f>
        <v>10719</v>
      </c>
      <c r="AH1428" s="13" t="str">
        <f>VLOOKUP(AG1428,'PC Mapping'!L:M,2,)</f>
        <v>All Other Water</v>
      </c>
    </row>
    <row r="1429" spans="1:34" x14ac:dyDescent="0.2">
      <c r="A1429" t="s">
        <v>9514</v>
      </c>
      <c r="B1429" t="s">
        <v>9418</v>
      </c>
      <c r="C1429" t="s">
        <v>4519</v>
      </c>
      <c r="D1429" t="s">
        <v>4520</v>
      </c>
      <c r="E1429" s="3">
        <v>45838</v>
      </c>
      <c r="F1429" t="s">
        <v>44</v>
      </c>
      <c r="G1429" t="s">
        <v>3742</v>
      </c>
      <c r="H1429" t="s">
        <v>3722</v>
      </c>
      <c r="I1429" t="s">
        <v>3752</v>
      </c>
      <c r="J1429" t="s">
        <v>4522</v>
      </c>
      <c r="K1429" s="2">
        <v>-5</v>
      </c>
      <c r="L1429" t="s">
        <v>44</v>
      </c>
      <c r="M1429" s="2">
        <v>-5</v>
      </c>
      <c r="N1429" t="s">
        <v>4523</v>
      </c>
      <c r="O1429" t="s">
        <v>4524</v>
      </c>
      <c r="P1429" t="s">
        <v>9515</v>
      </c>
      <c r="Q1429" t="s">
        <v>9516</v>
      </c>
      <c r="R1429" t="s">
        <v>44</v>
      </c>
      <c r="S1429" t="s">
        <v>7084</v>
      </c>
      <c r="T1429" s="3">
        <v>45838</v>
      </c>
      <c r="U1429" s="3">
        <v>45845</v>
      </c>
      <c r="V1429" s="2">
        <v>0</v>
      </c>
      <c r="W1429" t="s">
        <v>44</v>
      </c>
      <c r="X1429" t="s">
        <v>44</v>
      </c>
      <c r="Y1429" t="s">
        <v>9517</v>
      </c>
      <c r="Z1429" t="s">
        <v>9518</v>
      </c>
      <c r="AA1429" t="s">
        <v>4529</v>
      </c>
      <c r="AB1429" t="s">
        <v>4530</v>
      </c>
      <c r="AC1429" t="s">
        <v>89</v>
      </c>
      <c r="AD1429" t="str">
        <f t="shared" si="22"/>
        <v>10-60</v>
      </c>
      <c r="AE1429" t="str">
        <f>VLOOKUP(AD1429,'Main_Sub Desc'!C:D,2,)</f>
        <v>LPC from invoicing</v>
      </c>
      <c r="AF1429" t="str">
        <f>VLOOKUP(VALUE(H1429),'Main_Sub Desc'!F:G,2,)</f>
        <v>Wtr Rev Late Payment</v>
      </c>
      <c r="AG1429">
        <f>IFERROR(VLOOKUP(VALUE(I1429),'PC Mapping'!A:F,6,),"")</f>
        <v>10719</v>
      </c>
      <c r="AH1429" s="13" t="str">
        <f>VLOOKUP(AG1429,'PC Mapping'!L:M,2,)</f>
        <v>All Other Water</v>
      </c>
    </row>
    <row r="1430" spans="1:34" x14ac:dyDescent="0.2">
      <c r="A1430" t="s">
        <v>9519</v>
      </c>
      <c r="B1430" t="s">
        <v>9418</v>
      </c>
      <c r="C1430" t="s">
        <v>4519</v>
      </c>
      <c r="D1430" t="s">
        <v>4520</v>
      </c>
      <c r="E1430" s="3">
        <v>45838</v>
      </c>
      <c r="F1430" t="s">
        <v>44</v>
      </c>
      <c r="G1430" t="s">
        <v>3742</v>
      </c>
      <c r="H1430" t="s">
        <v>3722</v>
      </c>
      <c r="I1430" t="s">
        <v>3752</v>
      </c>
      <c r="J1430" t="s">
        <v>4522</v>
      </c>
      <c r="K1430" s="2">
        <v>-5</v>
      </c>
      <c r="L1430" t="s">
        <v>44</v>
      </c>
      <c r="M1430" s="2">
        <v>-5</v>
      </c>
      <c r="N1430" t="s">
        <v>4523</v>
      </c>
      <c r="O1430" t="s">
        <v>4524</v>
      </c>
      <c r="P1430" t="s">
        <v>9520</v>
      </c>
      <c r="Q1430" t="s">
        <v>9521</v>
      </c>
      <c r="R1430" t="s">
        <v>44</v>
      </c>
      <c r="S1430" t="s">
        <v>7084</v>
      </c>
      <c r="T1430" s="3">
        <v>45838</v>
      </c>
      <c r="U1430" s="3">
        <v>45845</v>
      </c>
      <c r="V1430" s="2">
        <v>0</v>
      </c>
      <c r="W1430" t="s">
        <v>44</v>
      </c>
      <c r="X1430" t="s">
        <v>44</v>
      </c>
      <c r="Y1430" t="s">
        <v>9522</v>
      </c>
      <c r="Z1430" t="s">
        <v>9523</v>
      </c>
      <c r="AA1430" t="s">
        <v>4529</v>
      </c>
      <c r="AB1430" t="s">
        <v>4530</v>
      </c>
      <c r="AC1430" t="s">
        <v>89</v>
      </c>
      <c r="AD1430" t="str">
        <f t="shared" si="22"/>
        <v>10-60</v>
      </c>
      <c r="AE1430" t="str">
        <f>VLOOKUP(AD1430,'Main_Sub Desc'!C:D,2,)</f>
        <v>LPC from invoicing</v>
      </c>
      <c r="AF1430" t="str">
        <f>VLOOKUP(VALUE(H1430),'Main_Sub Desc'!F:G,2,)</f>
        <v>Wtr Rev Late Payment</v>
      </c>
      <c r="AG1430">
        <f>IFERROR(VLOOKUP(VALUE(I1430),'PC Mapping'!A:F,6,),"")</f>
        <v>10719</v>
      </c>
      <c r="AH1430" s="13" t="str">
        <f>VLOOKUP(AG1430,'PC Mapping'!L:M,2,)</f>
        <v>All Other Water</v>
      </c>
    </row>
    <row r="1431" spans="1:34" x14ac:dyDescent="0.2">
      <c r="A1431" t="s">
        <v>9524</v>
      </c>
      <c r="B1431" t="s">
        <v>9418</v>
      </c>
      <c r="C1431" t="s">
        <v>4519</v>
      </c>
      <c r="D1431" t="s">
        <v>4520</v>
      </c>
      <c r="E1431" s="3">
        <v>45838</v>
      </c>
      <c r="F1431" t="s">
        <v>44</v>
      </c>
      <c r="G1431" t="s">
        <v>3742</v>
      </c>
      <c r="H1431" t="s">
        <v>3722</v>
      </c>
      <c r="I1431" t="s">
        <v>3752</v>
      </c>
      <c r="J1431" t="s">
        <v>4522</v>
      </c>
      <c r="K1431" s="2">
        <v>-9.08</v>
      </c>
      <c r="L1431" t="s">
        <v>44</v>
      </c>
      <c r="M1431" s="2">
        <v>-9.08</v>
      </c>
      <c r="N1431" t="s">
        <v>4523</v>
      </c>
      <c r="O1431" t="s">
        <v>4524</v>
      </c>
      <c r="P1431" t="s">
        <v>9525</v>
      </c>
      <c r="Q1431" t="s">
        <v>9526</v>
      </c>
      <c r="R1431" t="s">
        <v>44</v>
      </c>
      <c r="S1431" t="s">
        <v>7084</v>
      </c>
      <c r="T1431" s="3">
        <v>45838</v>
      </c>
      <c r="U1431" s="3">
        <v>45845</v>
      </c>
      <c r="V1431" s="2">
        <v>0</v>
      </c>
      <c r="W1431" t="s">
        <v>44</v>
      </c>
      <c r="X1431" t="s">
        <v>44</v>
      </c>
      <c r="Y1431" t="s">
        <v>9527</v>
      </c>
      <c r="Z1431" t="s">
        <v>2978</v>
      </c>
      <c r="AA1431" t="s">
        <v>4529</v>
      </c>
      <c r="AB1431" t="s">
        <v>4530</v>
      </c>
      <c r="AC1431" t="s">
        <v>89</v>
      </c>
      <c r="AD1431" t="str">
        <f t="shared" si="22"/>
        <v>10-60</v>
      </c>
      <c r="AE1431" t="str">
        <f>VLOOKUP(AD1431,'Main_Sub Desc'!C:D,2,)</f>
        <v>LPC from invoicing</v>
      </c>
      <c r="AF1431" t="str">
        <f>VLOOKUP(VALUE(H1431),'Main_Sub Desc'!F:G,2,)</f>
        <v>Wtr Rev Late Payment</v>
      </c>
      <c r="AG1431">
        <f>IFERROR(VLOOKUP(VALUE(I1431),'PC Mapping'!A:F,6,),"")</f>
        <v>10719</v>
      </c>
      <c r="AH1431" s="13" t="str">
        <f>VLOOKUP(AG1431,'PC Mapping'!L:M,2,)</f>
        <v>All Other Water</v>
      </c>
    </row>
    <row r="1432" spans="1:34" x14ac:dyDescent="0.2">
      <c r="A1432" t="s">
        <v>9528</v>
      </c>
      <c r="B1432" t="s">
        <v>9418</v>
      </c>
      <c r="C1432" t="s">
        <v>4519</v>
      </c>
      <c r="D1432" t="s">
        <v>4520</v>
      </c>
      <c r="E1432" s="3">
        <v>45838</v>
      </c>
      <c r="F1432" t="s">
        <v>44</v>
      </c>
      <c r="G1432" t="s">
        <v>3742</v>
      </c>
      <c r="H1432" t="s">
        <v>3722</v>
      </c>
      <c r="I1432" t="s">
        <v>3752</v>
      </c>
      <c r="J1432" t="s">
        <v>4522</v>
      </c>
      <c r="K1432" s="2">
        <v>-8.33</v>
      </c>
      <c r="L1432" t="s">
        <v>44</v>
      </c>
      <c r="M1432" s="2">
        <v>-8.33</v>
      </c>
      <c r="N1432" t="s">
        <v>4523</v>
      </c>
      <c r="O1432" t="s">
        <v>4524</v>
      </c>
      <c r="P1432" t="s">
        <v>9529</v>
      </c>
      <c r="Q1432" t="s">
        <v>9530</v>
      </c>
      <c r="R1432" t="s">
        <v>44</v>
      </c>
      <c r="S1432" t="s">
        <v>7084</v>
      </c>
      <c r="T1432" s="3">
        <v>45838</v>
      </c>
      <c r="U1432" s="3">
        <v>45845</v>
      </c>
      <c r="V1432" s="2">
        <v>0</v>
      </c>
      <c r="W1432" t="s">
        <v>44</v>
      </c>
      <c r="X1432" t="s">
        <v>44</v>
      </c>
      <c r="Y1432" t="s">
        <v>9531</v>
      </c>
      <c r="Z1432" t="s">
        <v>3190</v>
      </c>
      <c r="AA1432" t="s">
        <v>4529</v>
      </c>
      <c r="AB1432" t="s">
        <v>4530</v>
      </c>
      <c r="AC1432" t="s">
        <v>89</v>
      </c>
      <c r="AD1432" t="str">
        <f t="shared" si="22"/>
        <v>10-60</v>
      </c>
      <c r="AE1432" t="str">
        <f>VLOOKUP(AD1432,'Main_Sub Desc'!C:D,2,)</f>
        <v>LPC from invoicing</v>
      </c>
      <c r="AF1432" t="str">
        <f>VLOOKUP(VALUE(H1432),'Main_Sub Desc'!F:G,2,)</f>
        <v>Wtr Rev Late Payment</v>
      </c>
      <c r="AG1432">
        <f>IFERROR(VLOOKUP(VALUE(I1432),'PC Mapping'!A:F,6,),"")</f>
        <v>10719</v>
      </c>
      <c r="AH1432" s="13" t="str">
        <f>VLOOKUP(AG1432,'PC Mapping'!L:M,2,)</f>
        <v>All Other Water</v>
      </c>
    </row>
    <row r="1433" spans="1:34" x14ac:dyDescent="0.2">
      <c r="A1433" t="s">
        <v>9532</v>
      </c>
      <c r="B1433" t="s">
        <v>9423</v>
      </c>
      <c r="C1433" t="s">
        <v>4519</v>
      </c>
      <c r="D1433" t="s">
        <v>4520</v>
      </c>
      <c r="E1433" s="3">
        <v>45838</v>
      </c>
      <c r="F1433" t="s">
        <v>44</v>
      </c>
      <c r="G1433" t="s">
        <v>3742</v>
      </c>
      <c r="H1433" t="s">
        <v>3722</v>
      </c>
      <c r="I1433" t="s">
        <v>3752</v>
      </c>
      <c r="J1433" t="s">
        <v>4522</v>
      </c>
      <c r="K1433" s="2">
        <v>-7.21</v>
      </c>
      <c r="L1433" t="s">
        <v>44</v>
      </c>
      <c r="M1433" s="2">
        <v>-7.21</v>
      </c>
      <c r="N1433" t="s">
        <v>4523</v>
      </c>
      <c r="O1433" t="s">
        <v>4524</v>
      </c>
      <c r="P1433" t="s">
        <v>9533</v>
      </c>
      <c r="Q1433" t="s">
        <v>9534</v>
      </c>
      <c r="R1433" t="s">
        <v>44</v>
      </c>
      <c r="S1433" t="s">
        <v>7084</v>
      </c>
      <c r="T1433" s="3">
        <v>45838</v>
      </c>
      <c r="U1433" s="3">
        <v>45845</v>
      </c>
      <c r="V1433" s="2">
        <v>0</v>
      </c>
      <c r="W1433" t="s">
        <v>44</v>
      </c>
      <c r="X1433" t="s">
        <v>44</v>
      </c>
      <c r="Y1433" t="s">
        <v>9535</v>
      </c>
      <c r="Z1433" t="s">
        <v>2763</v>
      </c>
      <c r="AA1433" t="s">
        <v>4529</v>
      </c>
      <c r="AB1433" t="s">
        <v>4530</v>
      </c>
      <c r="AC1433" t="s">
        <v>89</v>
      </c>
      <c r="AD1433" t="str">
        <f t="shared" si="22"/>
        <v>10-60</v>
      </c>
      <c r="AE1433" t="str">
        <f>VLOOKUP(AD1433,'Main_Sub Desc'!C:D,2,)</f>
        <v>LPC from invoicing</v>
      </c>
      <c r="AF1433" t="str">
        <f>VLOOKUP(VALUE(H1433),'Main_Sub Desc'!F:G,2,)</f>
        <v>Wtr Rev Late Payment</v>
      </c>
      <c r="AG1433">
        <f>IFERROR(VLOOKUP(VALUE(I1433),'PC Mapping'!A:F,6,),"")</f>
        <v>10719</v>
      </c>
      <c r="AH1433" s="13" t="str">
        <f>VLOOKUP(AG1433,'PC Mapping'!L:M,2,)</f>
        <v>All Other Water</v>
      </c>
    </row>
    <row r="1434" spans="1:34" x14ac:dyDescent="0.2">
      <c r="A1434" t="s">
        <v>9536</v>
      </c>
      <c r="B1434" t="s">
        <v>9418</v>
      </c>
      <c r="C1434" t="s">
        <v>4519</v>
      </c>
      <c r="D1434" t="s">
        <v>4520</v>
      </c>
      <c r="E1434" s="3">
        <v>45838</v>
      </c>
      <c r="F1434" t="s">
        <v>44</v>
      </c>
      <c r="G1434" t="s">
        <v>3742</v>
      </c>
      <c r="H1434" t="s">
        <v>3722</v>
      </c>
      <c r="I1434" t="s">
        <v>3752</v>
      </c>
      <c r="J1434" t="s">
        <v>4522</v>
      </c>
      <c r="K1434" s="2">
        <v>-12.25</v>
      </c>
      <c r="L1434" t="s">
        <v>44</v>
      </c>
      <c r="M1434" s="2">
        <v>-12.25</v>
      </c>
      <c r="N1434" t="s">
        <v>4523</v>
      </c>
      <c r="O1434" t="s">
        <v>4524</v>
      </c>
      <c r="P1434" t="s">
        <v>9537</v>
      </c>
      <c r="Q1434" t="s">
        <v>9538</v>
      </c>
      <c r="R1434" t="s">
        <v>44</v>
      </c>
      <c r="S1434" t="s">
        <v>7084</v>
      </c>
      <c r="T1434" s="3">
        <v>45838</v>
      </c>
      <c r="U1434" s="3">
        <v>45845</v>
      </c>
      <c r="V1434" s="2">
        <v>0</v>
      </c>
      <c r="W1434" t="s">
        <v>44</v>
      </c>
      <c r="X1434" t="s">
        <v>44</v>
      </c>
      <c r="Y1434" t="s">
        <v>9539</v>
      </c>
      <c r="Z1434" t="s">
        <v>2622</v>
      </c>
      <c r="AA1434" t="s">
        <v>4529</v>
      </c>
      <c r="AB1434" t="s">
        <v>4530</v>
      </c>
      <c r="AC1434" t="s">
        <v>89</v>
      </c>
      <c r="AD1434" t="str">
        <f t="shared" si="22"/>
        <v>10-60</v>
      </c>
      <c r="AE1434" t="str">
        <f>VLOOKUP(AD1434,'Main_Sub Desc'!C:D,2,)</f>
        <v>LPC from invoicing</v>
      </c>
      <c r="AF1434" t="str">
        <f>VLOOKUP(VALUE(H1434),'Main_Sub Desc'!F:G,2,)</f>
        <v>Wtr Rev Late Payment</v>
      </c>
      <c r="AG1434">
        <f>IFERROR(VLOOKUP(VALUE(I1434),'PC Mapping'!A:F,6,),"")</f>
        <v>10719</v>
      </c>
      <c r="AH1434" s="13" t="str">
        <f>VLOOKUP(AG1434,'PC Mapping'!L:M,2,)</f>
        <v>All Other Water</v>
      </c>
    </row>
    <row r="1435" spans="1:34" x14ac:dyDescent="0.2">
      <c r="A1435" t="s">
        <v>9540</v>
      </c>
      <c r="B1435" t="s">
        <v>9423</v>
      </c>
      <c r="C1435" t="s">
        <v>4519</v>
      </c>
      <c r="D1435" t="s">
        <v>4520</v>
      </c>
      <c r="E1435" s="3">
        <v>45838</v>
      </c>
      <c r="F1435" t="s">
        <v>44</v>
      </c>
      <c r="G1435" t="s">
        <v>3742</v>
      </c>
      <c r="H1435" t="s">
        <v>3722</v>
      </c>
      <c r="I1435" t="s">
        <v>4538</v>
      </c>
      <c r="J1435" t="s">
        <v>4522</v>
      </c>
      <c r="K1435" s="2">
        <v>-5</v>
      </c>
      <c r="L1435" t="s">
        <v>44</v>
      </c>
      <c r="M1435" s="2">
        <v>-5</v>
      </c>
      <c r="N1435" t="s">
        <v>4523</v>
      </c>
      <c r="O1435" t="s">
        <v>4524</v>
      </c>
      <c r="P1435" t="s">
        <v>9541</v>
      </c>
      <c r="Q1435" t="s">
        <v>9542</v>
      </c>
      <c r="R1435" t="s">
        <v>44</v>
      </c>
      <c r="S1435" t="s">
        <v>7084</v>
      </c>
      <c r="T1435" s="3">
        <v>45838</v>
      </c>
      <c r="U1435" s="3">
        <v>45845</v>
      </c>
      <c r="V1435" s="2">
        <v>0</v>
      </c>
      <c r="W1435" t="s">
        <v>44</v>
      </c>
      <c r="X1435" t="s">
        <v>44</v>
      </c>
      <c r="Y1435" t="s">
        <v>9543</v>
      </c>
      <c r="Z1435" t="s">
        <v>897</v>
      </c>
      <c r="AA1435" t="s">
        <v>4529</v>
      </c>
      <c r="AB1435" t="s">
        <v>4530</v>
      </c>
      <c r="AC1435" t="s">
        <v>89</v>
      </c>
      <c r="AD1435" t="str">
        <f t="shared" si="22"/>
        <v>10-60</v>
      </c>
      <c r="AE1435" t="str">
        <f>VLOOKUP(AD1435,'Main_Sub Desc'!C:D,2,)</f>
        <v>LPC from invoicing</v>
      </c>
      <c r="AF1435" t="str">
        <f>VLOOKUP(VALUE(H1435),'Main_Sub Desc'!F:G,2,)</f>
        <v>Wtr Rev Late Payment</v>
      </c>
      <c r="AG1435">
        <f>IFERROR(VLOOKUP(VALUE(I1435),'PC Mapping'!A:F,6,),"")</f>
        <v>10469</v>
      </c>
      <c r="AH1435" s="13" t="str">
        <f>VLOOKUP(AG1435,'PC Mapping'!L:M,2,)</f>
        <v>Bolivar Water</v>
      </c>
    </row>
    <row r="1436" spans="1:34" x14ac:dyDescent="0.2">
      <c r="A1436" t="s">
        <v>9540</v>
      </c>
      <c r="B1436" t="s">
        <v>9423</v>
      </c>
      <c r="C1436" t="s">
        <v>4519</v>
      </c>
      <c r="D1436" t="s">
        <v>4520</v>
      </c>
      <c r="E1436" s="3">
        <v>45838</v>
      </c>
      <c r="F1436" t="s">
        <v>44</v>
      </c>
      <c r="G1436" t="s">
        <v>3742</v>
      </c>
      <c r="H1436" t="s">
        <v>3716</v>
      </c>
      <c r="I1436" t="s">
        <v>4534</v>
      </c>
      <c r="J1436" t="s">
        <v>4522</v>
      </c>
      <c r="K1436" s="2">
        <v>-5</v>
      </c>
      <c r="L1436" t="s">
        <v>44</v>
      </c>
      <c r="M1436" s="2">
        <v>-5</v>
      </c>
      <c r="N1436" t="s">
        <v>4523</v>
      </c>
      <c r="O1436" t="s">
        <v>4524</v>
      </c>
      <c r="P1436" t="s">
        <v>9541</v>
      </c>
      <c r="Q1436" t="s">
        <v>9544</v>
      </c>
      <c r="R1436" t="s">
        <v>44</v>
      </c>
      <c r="S1436" t="s">
        <v>7084</v>
      </c>
      <c r="T1436" s="3">
        <v>45838</v>
      </c>
      <c r="U1436" s="3">
        <v>45845</v>
      </c>
      <c r="V1436" s="2">
        <v>0</v>
      </c>
      <c r="W1436" t="s">
        <v>44</v>
      </c>
      <c r="X1436" t="s">
        <v>44</v>
      </c>
      <c r="Y1436" t="s">
        <v>9545</v>
      </c>
      <c r="Z1436" t="s">
        <v>897</v>
      </c>
      <c r="AA1436" t="s">
        <v>4529</v>
      </c>
      <c r="AB1436" t="s">
        <v>4530</v>
      </c>
      <c r="AC1436" t="s">
        <v>89</v>
      </c>
      <c r="AD1436" t="str">
        <f t="shared" si="22"/>
        <v>10-60</v>
      </c>
      <c r="AE1436" t="str">
        <f>VLOOKUP(AD1436,'Main_Sub Desc'!C:D,2,)</f>
        <v>LPC from invoicing</v>
      </c>
      <c r="AF1436" t="str">
        <f>VLOOKUP(VALUE(H1436),'Main_Sub Desc'!F:G,2,)</f>
        <v>Wst Rev Late Payment</v>
      </c>
      <c r="AG1436">
        <f>IFERROR(VLOOKUP(VALUE(I1436),'PC Mapping'!A:F,6,),"")</f>
        <v>10514</v>
      </c>
      <c r="AH1436" s="13" t="str">
        <f>VLOOKUP(AG1436,'PC Mapping'!L:M,2,)</f>
        <v>Bolivar Sewer</v>
      </c>
    </row>
    <row r="1437" spans="1:34" x14ac:dyDescent="0.2">
      <c r="A1437" t="s">
        <v>9546</v>
      </c>
      <c r="B1437" t="s">
        <v>9418</v>
      </c>
      <c r="C1437" t="s">
        <v>4519</v>
      </c>
      <c r="D1437" t="s">
        <v>4520</v>
      </c>
      <c r="E1437" s="3">
        <v>45838</v>
      </c>
      <c r="F1437" t="s">
        <v>44</v>
      </c>
      <c r="G1437" t="s">
        <v>3742</v>
      </c>
      <c r="H1437" t="s">
        <v>3722</v>
      </c>
      <c r="I1437" t="s">
        <v>4538</v>
      </c>
      <c r="J1437" t="s">
        <v>4522</v>
      </c>
      <c r="K1437" s="2">
        <v>-5</v>
      </c>
      <c r="L1437" t="s">
        <v>44</v>
      </c>
      <c r="M1437" s="2">
        <v>-5</v>
      </c>
      <c r="N1437" t="s">
        <v>4523</v>
      </c>
      <c r="O1437" t="s">
        <v>4524</v>
      </c>
      <c r="P1437" t="s">
        <v>9547</v>
      </c>
      <c r="Q1437" t="s">
        <v>9548</v>
      </c>
      <c r="R1437" t="s">
        <v>44</v>
      </c>
      <c r="S1437" t="s">
        <v>7084</v>
      </c>
      <c r="T1437" s="3">
        <v>45838</v>
      </c>
      <c r="U1437" s="3">
        <v>45845</v>
      </c>
      <c r="V1437" s="2">
        <v>0</v>
      </c>
      <c r="W1437" t="s">
        <v>44</v>
      </c>
      <c r="X1437" t="s">
        <v>44</v>
      </c>
      <c r="Y1437" t="s">
        <v>9549</v>
      </c>
      <c r="Z1437" t="s">
        <v>961</v>
      </c>
      <c r="AA1437" t="s">
        <v>4529</v>
      </c>
      <c r="AB1437" t="s">
        <v>4530</v>
      </c>
      <c r="AC1437" t="s">
        <v>89</v>
      </c>
      <c r="AD1437" t="str">
        <f t="shared" si="22"/>
        <v>10-60</v>
      </c>
      <c r="AE1437" t="str">
        <f>VLOOKUP(AD1437,'Main_Sub Desc'!C:D,2,)</f>
        <v>LPC from invoicing</v>
      </c>
      <c r="AF1437" t="str">
        <f>VLOOKUP(VALUE(H1437),'Main_Sub Desc'!F:G,2,)</f>
        <v>Wtr Rev Late Payment</v>
      </c>
      <c r="AG1437">
        <f>IFERROR(VLOOKUP(VALUE(I1437),'PC Mapping'!A:F,6,),"")</f>
        <v>10469</v>
      </c>
      <c r="AH1437" s="13" t="str">
        <f>VLOOKUP(AG1437,'PC Mapping'!L:M,2,)</f>
        <v>Bolivar Water</v>
      </c>
    </row>
    <row r="1438" spans="1:34" x14ac:dyDescent="0.2">
      <c r="A1438" t="s">
        <v>9546</v>
      </c>
      <c r="B1438" t="s">
        <v>9418</v>
      </c>
      <c r="C1438" t="s">
        <v>4519</v>
      </c>
      <c r="D1438" t="s">
        <v>4520</v>
      </c>
      <c r="E1438" s="3">
        <v>45838</v>
      </c>
      <c r="F1438" t="s">
        <v>44</v>
      </c>
      <c r="G1438" t="s">
        <v>3742</v>
      </c>
      <c r="H1438" t="s">
        <v>3716</v>
      </c>
      <c r="I1438" t="s">
        <v>4534</v>
      </c>
      <c r="J1438" t="s">
        <v>4522</v>
      </c>
      <c r="K1438" s="2">
        <v>-5</v>
      </c>
      <c r="L1438" t="s">
        <v>44</v>
      </c>
      <c r="M1438" s="2">
        <v>-5</v>
      </c>
      <c r="N1438" t="s">
        <v>4523</v>
      </c>
      <c r="O1438" t="s">
        <v>4524</v>
      </c>
      <c r="P1438" t="s">
        <v>9547</v>
      </c>
      <c r="Q1438" t="s">
        <v>9550</v>
      </c>
      <c r="R1438" t="s">
        <v>44</v>
      </c>
      <c r="S1438" t="s">
        <v>7084</v>
      </c>
      <c r="T1438" s="3">
        <v>45838</v>
      </c>
      <c r="U1438" s="3">
        <v>45845</v>
      </c>
      <c r="V1438" s="2">
        <v>0</v>
      </c>
      <c r="W1438" t="s">
        <v>44</v>
      </c>
      <c r="X1438" t="s">
        <v>44</v>
      </c>
      <c r="Y1438" t="s">
        <v>9551</v>
      </c>
      <c r="Z1438" t="s">
        <v>961</v>
      </c>
      <c r="AA1438" t="s">
        <v>4529</v>
      </c>
      <c r="AB1438" t="s">
        <v>4530</v>
      </c>
      <c r="AC1438" t="s">
        <v>89</v>
      </c>
      <c r="AD1438" t="str">
        <f t="shared" si="22"/>
        <v>10-60</v>
      </c>
      <c r="AE1438" t="str">
        <f>VLOOKUP(AD1438,'Main_Sub Desc'!C:D,2,)</f>
        <v>LPC from invoicing</v>
      </c>
      <c r="AF1438" t="str">
        <f>VLOOKUP(VALUE(H1438),'Main_Sub Desc'!F:G,2,)</f>
        <v>Wst Rev Late Payment</v>
      </c>
      <c r="AG1438">
        <f>IFERROR(VLOOKUP(VALUE(I1438),'PC Mapping'!A:F,6,),"")</f>
        <v>10514</v>
      </c>
      <c r="AH1438" s="13" t="str">
        <f>VLOOKUP(AG1438,'PC Mapping'!L:M,2,)</f>
        <v>Bolivar Sewer</v>
      </c>
    </row>
    <row r="1439" spans="1:34" x14ac:dyDescent="0.2">
      <c r="A1439" t="s">
        <v>9552</v>
      </c>
      <c r="B1439" t="s">
        <v>9423</v>
      </c>
      <c r="C1439" t="s">
        <v>4519</v>
      </c>
      <c r="D1439" t="s">
        <v>4520</v>
      </c>
      <c r="E1439" s="3">
        <v>45838</v>
      </c>
      <c r="F1439" t="s">
        <v>44</v>
      </c>
      <c r="G1439" t="s">
        <v>3742</v>
      </c>
      <c r="H1439" t="s">
        <v>3722</v>
      </c>
      <c r="I1439" t="s">
        <v>4538</v>
      </c>
      <c r="J1439" t="s">
        <v>4522</v>
      </c>
      <c r="K1439" s="2">
        <v>-13.36</v>
      </c>
      <c r="L1439" t="s">
        <v>44</v>
      </c>
      <c r="M1439" s="2">
        <v>-13.36</v>
      </c>
      <c r="N1439" t="s">
        <v>4523</v>
      </c>
      <c r="O1439" t="s">
        <v>4524</v>
      </c>
      <c r="P1439" t="s">
        <v>9553</v>
      </c>
      <c r="Q1439" t="s">
        <v>9554</v>
      </c>
      <c r="R1439" t="s">
        <v>44</v>
      </c>
      <c r="S1439" t="s">
        <v>7084</v>
      </c>
      <c r="T1439" s="3">
        <v>45838</v>
      </c>
      <c r="U1439" s="3">
        <v>45845</v>
      </c>
      <c r="V1439" s="2">
        <v>0</v>
      </c>
      <c r="W1439" t="s">
        <v>44</v>
      </c>
      <c r="X1439" t="s">
        <v>44</v>
      </c>
      <c r="Y1439" t="s">
        <v>9555</v>
      </c>
      <c r="Z1439" t="s">
        <v>653</v>
      </c>
      <c r="AA1439" t="s">
        <v>4529</v>
      </c>
      <c r="AB1439" t="s">
        <v>4530</v>
      </c>
      <c r="AC1439" t="s">
        <v>89</v>
      </c>
      <c r="AD1439" t="str">
        <f t="shared" si="22"/>
        <v>10-60</v>
      </c>
      <c r="AE1439" t="str">
        <f>VLOOKUP(AD1439,'Main_Sub Desc'!C:D,2,)</f>
        <v>LPC from invoicing</v>
      </c>
      <c r="AF1439" t="str">
        <f>VLOOKUP(VALUE(H1439),'Main_Sub Desc'!F:G,2,)</f>
        <v>Wtr Rev Late Payment</v>
      </c>
      <c r="AG1439">
        <f>IFERROR(VLOOKUP(VALUE(I1439),'PC Mapping'!A:F,6,),"")</f>
        <v>10469</v>
      </c>
      <c r="AH1439" s="13" t="str">
        <f>VLOOKUP(AG1439,'PC Mapping'!L:M,2,)</f>
        <v>Bolivar Water</v>
      </c>
    </row>
    <row r="1440" spans="1:34" x14ac:dyDescent="0.2">
      <c r="A1440" t="s">
        <v>9552</v>
      </c>
      <c r="B1440" t="s">
        <v>9423</v>
      </c>
      <c r="C1440" t="s">
        <v>4519</v>
      </c>
      <c r="D1440" t="s">
        <v>4520</v>
      </c>
      <c r="E1440" s="3">
        <v>45838</v>
      </c>
      <c r="F1440" t="s">
        <v>44</v>
      </c>
      <c r="G1440" t="s">
        <v>3742</v>
      </c>
      <c r="H1440" t="s">
        <v>3716</v>
      </c>
      <c r="I1440" t="s">
        <v>4534</v>
      </c>
      <c r="J1440" t="s">
        <v>4522</v>
      </c>
      <c r="K1440" s="2">
        <v>-18.88</v>
      </c>
      <c r="L1440" t="s">
        <v>44</v>
      </c>
      <c r="M1440" s="2">
        <v>-18.88</v>
      </c>
      <c r="N1440" t="s">
        <v>4523</v>
      </c>
      <c r="O1440" t="s">
        <v>4524</v>
      </c>
      <c r="P1440" t="s">
        <v>9553</v>
      </c>
      <c r="Q1440" t="s">
        <v>9556</v>
      </c>
      <c r="R1440" t="s">
        <v>44</v>
      </c>
      <c r="S1440" t="s">
        <v>7084</v>
      </c>
      <c r="T1440" s="3">
        <v>45838</v>
      </c>
      <c r="U1440" s="3">
        <v>45845</v>
      </c>
      <c r="V1440" s="2">
        <v>0</v>
      </c>
      <c r="W1440" t="s">
        <v>44</v>
      </c>
      <c r="X1440" t="s">
        <v>44</v>
      </c>
      <c r="Y1440" t="s">
        <v>9557</v>
      </c>
      <c r="Z1440" t="s">
        <v>653</v>
      </c>
      <c r="AA1440" t="s">
        <v>4529</v>
      </c>
      <c r="AB1440" t="s">
        <v>4530</v>
      </c>
      <c r="AC1440" t="s">
        <v>89</v>
      </c>
      <c r="AD1440" t="str">
        <f t="shared" si="22"/>
        <v>10-60</v>
      </c>
      <c r="AE1440" t="str">
        <f>VLOOKUP(AD1440,'Main_Sub Desc'!C:D,2,)</f>
        <v>LPC from invoicing</v>
      </c>
      <c r="AF1440" t="str">
        <f>VLOOKUP(VALUE(H1440),'Main_Sub Desc'!F:G,2,)</f>
        <v>Wst Rev Late Payment</v>
      </c>
      <c r="AG1440">
        <f>IFERROR(VLOOKUP(VALUE(I1440),'PC Mapping'!A:F,6,),"")</f>
        <v>10514</v>
      </c>
      <c r="AH1440" s="13" t="str">
        <f>VLOOKUP(AG1440,'PC Mapping'!L:M,2,)</f>
        <v>Bolivar Sewer</v>
      </c>
    </row>
    <row r="1441" spans="1:34" x14ac:dyDescent="0.2">
      <c r="A1441" t="s">
        <v>9558</v>
      </c>
      <c r="B1441" t="s">
        <v>9423</v>
      </c>
      <c r="C1441" t="s">
        <v>4519</v>
      </c>
      <c r="D1441" t="s">
        <v>4520</v>
      </c>
      <c r="E1441" s="3">
        <v>45838</v>
      </c>
      <c r="F1441" t="s">
        <v>44</v>
      </c>
      <c r="G1441" t="s">
        <v>3742</v>
      </c>
      <c r="H1441" t="s">
        <v>3722</v>
      </c>
      <c r="I1441" t="s">
        <v>3752</v>
      </c>
      <c r="J1441" t="s">
        <v>4522</v>
      </c>
      <c r="K1441" s="2">
        <v>-5</v>
      </c>
      <c r="L1441" t="s">
        <v>44</v>
      </c>
      <c r="M1441" s="2">
        <v>-5</v>
      </c>
      <c r="N1441" t="s">
        <v>4523</v>
      </c>
      <c r="O1441" t="s">
        <v>4524</v>
      </c>
      <c r="P1441" t="s">
        <v>9559</v>
      </c>
      <c r="Q1441" t="s">
        <v>9560</v>
      </c>
      <c r="R1441" t="s">
        <v>44</v>
      </c>
      <c r="S1441" t="s">
        <v>7084</v>
      </c>
      <c r="T1441" s="3">
        <v>45838</v>
      </c>
      <c r="U1441" s="3">
        <v>45845</v>
      </c>
      <c r="V1441" s="2">
        <v>0</v>
      </c>
      <c r="W1441" t="s">
        <v>44</v>
      </c>
      <c r="X1441" t="s">
        <v>44</v>
      </c>
      <c r="Y1441" t="s">
        <v>9561</v>
      </c>
      <c r="Z1441" t="s">
        <v>2335</v>
      </c>
      <c r="AA1441" t="s">
        <v>4529</v>
      </c>
      <c r="AB1441" t="s">
        <v>4530</v>
      </c>
      <c r="AC1441" t="s">
        <v>89</v>
      </c>
      <c r="AD1441" t="str">
        <f t="shared" si="22"/>
        <v>10-60</v>
      </c>
      <c r="AE1441" t="str">
        <f>VLOOKUP(AD1441,'Main_Sub Desc'!C:D,2,)</f>
        <v>LPC from invoicing</v>
      </c>
      <c r="AF1441" t="str">
        <f>VLOOKUP(VALUE(H1441),'Main_Sub Desc'!F:G,2,)</f>
        <v>Wtr Rev Late Payment</v>
      </c>
      <c r="AG1441">
        <f>IFERROR(VLOOKUP(VALUE(I1441),'PC Mapping'!A:F,6,),"")</f>
        <v>10719</v>
      </c>
      <c r="AH1441" s="13" t="str">
        <f>VLOOKUP(AG1441,'PC Mapping'!L:M,2,)</f>
        <v>All Other Water</v>
      </c>
    </row>
    <row r="1442" spans="1:34" x14ac:dyDescent="0.2">
      <c r="A1442" t="s">
        <v>9562</v>
      </c>
      <c r="B1442" t="s">
        <v>9423</v>
      </c>
      <c r="C1442" t="s">
        <v>4519</v>
      </c>
      <c r="D1442" t="s">
        <v>4520</v>
      </c>
      <c r="E1442" s="3">
        <v>45838</v>
      </c>
      <c r="F1442" t="s">
        <v>44</v>
      </c>
      <c r="G1442" t="s">
        <v>3742</v>
      </c>
      <c r="H1442" t="s">
        <v>3722</v>
      </c>
      <c r="I1442" t="s">
        <v>3752</v>
      </c>
      <c r="J1442" t="s">
        <v>4522</v>
      </c>
      <c r="K1442" s="2">
        <v>-5</v>
      </c>
      <c r="L1442" t="s">
        <v>44</v>
      </c>
      <c r="M1442" s="2">
        <v>-5</v>
      </c>
      <c r="N1442" t="s">
        <v>4523</v>
      </c>
      <c r="O1442" t="s">
        <v>4524</v>
      </c>
      <c r="P1442" t="s">
        <v>9563</v>
      </c>
      <c r="Q1442" t="s">
        <v>9564</v>
      </c>
      <c r="R1442" t="s">
        <v>44</v>
      </c>
      <c r="S1442" t="s">
        <v>7084</v>
      </c>
      <c r="T1442" s="3">
        <v>45838</v>
      </c>
      <c r="U1442" s="3">
        <v>45845</v>
      </c>
      <c r="V1442" s="2">
        <v>0</v>
      </c>
      <c r="W1442" t="s">
        <v>44</v>
      </c>
      <c r="X1442" t="s">
        <v>44</v>
      </c>
      <c r="Y1442" t="s">
        <v>9565</v>
      </c>
      <c r="Z1442" t="s">
        <v>2277</v>
      </c>
      <c r="AA1442" t="s">
        <v>4529</v>
      </c>
      <c r="AB1442" t="s">
        <v>4530</v>
      </c>
      <c r="AC1442" t="s">
        <v>89</v>
      </c>
      <c r="AD1442" t="str">
        <f t="shared" si="22"/>
        <v>10-60</v>
      </c>
      <c r="AE1442" t="str">
        <f>VLOOKUP(AD1442,'Main_Sub Desc'!C:D,2,)</f>
        <v>LPC from invoicing</v>
      </c>
      <c r="AF1442" t="str">
        <f>VLOOKUP(VALUE(H1442),'Main_Sub Desc'!F:G,2,)</f>
        <v>Wtr Rev Late Payment</v>
      </c>
      <c r="AG1442">
        <f>IFERROR(VLOOKUP(VALUE(I1442),'PC Mapping'!A:F,6,),"")</f>
        <v>10719</v>
      </c>
      <c r="AH1442" s="13" t="str">
        <f>VLOOKUP(AG1442,'PC Mapping'!L:M,2,)</f>
        <v>All Other Water</v>
      </c>
    </row>
    <row r="1443" spans="1:34" x14ac:dyDescent="0.2">
      <c r="A1443" t="s">
        <v>9566</v>
      </c>
      <c r="B1443" t="s">
        <v>9423</v>
      </c>
      <c r="C1443" t="s">
        <v>4519</v>
      </c>
      <c r="D1443" t="s">
        <v>4520</v>
      </c>
      <c r="E1443" s="3">
        <v>45838</v>
      </c>
      <c r="F1443" t="s">
        <v>44</v>
      </c>
      <c r="G1443" t="s">
        <v>3742</v>
      </c>
      <c r="H1443" t="s">
        <v>3722</v>
      </c>
      <c r="I1443" t="s">
        <v>3752</v>
      </c>
      <c r="J1443" t="s">
        <v>4522</v>
      </c>
      <c r="K1443" s="2">
        <v>-15.77</v>
      </c>
      <c r="L1443" t="s">
        <v>44</v>
      </c>
      <c r="M1443" s="2">
        <v>-15.77</v>
      </c>
      <c r="N1443" t="s">
        <v>4523</v>
      </c>
      <c r="O1443" t="s">
        <v>4524</v>
      </c>
      <c r="P1443" t="s">
        <v>9567</v>
      </c>
      <c r="Q1443" t="s">
        <v>9568</v>
      </c>
      <c r="R1443" t="s">
        <v>44</v>
      </c>
      <c r="S1443" t="s">
        <v>7084</v>
      </c>
      <c r="T1443" s="3">
        <v>45838</v>
      </c>
      <c r="U1443" s="3">
        <v>45845</v>
      </c>
      <c r="V1443" s="2">
        <v>0</v>
      </c>
      <c r="W1443" t="s">
        <v>44</v>
      </c>
      <c r="X1443" t="s">
        <v>44</v>
      </c>
      <c r="Y1443" t="s">
        <v>9569</v>
      </c>
      <c r="Z1443" t="s">
        <v>9570</v>
      </c>
      <c r="AA1443" t="s">
        <v>4529</v>
      </c>
      <c r="AB1443" t="s">
        <v>4530</v>
      </c>
      <c r="AC1443" t="s">
        <v>89</v>
      </c>
      <c r="AD1443" t="str">
        <f t="shared" si="22"/>
        <v>10-60</v>
      </c>
      <c r="AE1443" t="str">
        <f>VLOOKUP(AD1443,'Main_Sub Desc'!C:D,2,)</f>
        <v>LPC from invoicing</v>
      </c>
      <c r="AF1443" t="str">
        <f>VLOOKUP(VALUE(H1443),'Main_Sub Desc'!F:G,2,)</f>
        <v>Wtr Rev Late Payment</v>
      </c>
      <c r="AG1443">
        <f>IFERROR(VLOOKUP(VALUE(I1443),'PC Mapping'!A:F,6,),"")</f>
        <v>10719</v>
      </c>
      <c r="AH1443" s="13" t="str">
        <f>VLOOKUP(AG1443,'PC Mapping'!L:M,2,)</f>
        <v>All Other Water</v>
      </c>
    </row>
    <row r="1444" spans="1:34" x14ac:dyDescent="0.2">
      <c r="A1444" t="s">
        <v>9571</v>
      </c>
      <c r="B1444" t="s">
        <v>9423</v>
      </c>
      <c r="C1444" t="s">
        <v>4519</v>
      </c>
      <c r="D1444" t="s">
        <v>4520</v>
      </c>
      <c r="E1444" s="3">
        <v>45838</v>
      </c>
      <c r="F1444" t="s">
        <v>44</v>
      </c>
      <c r="G1444" t="s">
        <v>3742</v>
      </c>
      <c r="H1444" t="s">
        <v>3722</v>
      </c>
      <c r="I1444" t="s">
        <v>4538</v>
      </c>
      <c r="J1444" t="s">
        <v>4522</v>
      </c>
      <c r="K1444" s="2">
        <v>-5</v>
      </c>
      <c r="L1444" t="s">
        <v>44</v>
      </c>
      <c r="M1444" s="2">
        <v>-5</v>
      </c>
      <c r="N1444" t="s">
        <v>4523</v>
      </c>
      <c r="O1444" t="s">
        <v>4524</v>
      </c>
      <c r="P1444" t="s">
        <v>9572</v>
      </c>
      <c r="Q1444" t="s">
        <v>9573</v>
      </c>
      <c r="R1444" t="s">
        <v>44</v>
      </c>
      <c r="S1444" t="s">
        <v>7084</v>
      </c>
      <c r="T1444" s="3">
        <v>45838</v>
      </c>
      <c r="U1444" s="3">
        <v>45845</v>
      </c>
      <c r="V1444" s="2">
        <v>0</v>
      </c>
      <c r="W1444" t="s">
        <v>44</v>
      </c>
      <c r="X1444" t="s">
        <v>44</v>
      </c>
      <c r="Y1444" t="s">
        <v>9574</v>
      </c>
      <c r="Z1444" t="s">
        <v>516</v>
      </c>
      <c r="AA1444" t="s">
        <v>4529</v>
      </c>
      <c r="AB1444" t="s">
        <v>4530</v>
      </c>
      <c r="AC1444" t="s">
        <v>99</v>
      </c>
      <c r="AD1444" t="str">
        <f t="shared" si="22"/>
        <v>10-60</v>
      </c>
      <c r="AE1444" t="str">
        <f>VLOOKUP(AD1444,'Main_Sub Desc'!C:D,2,)</f>
        <v>LPC from invoicing</v>
      </c>
      <c r="AF1444" t="str">
        <f>VLOOKUP(VALUE(H1444),'Main_Sub Desc'!F:G,2,)</f>
        <v>Wtr Rev Late Payment</v>
      </c>
      <c r="AG1444">
        <f>IFERROR(VLOOKUP(VALUE(I1444),'PC Mapping'!A:F,6,),"")</f>
        <v>10469</v>
      </c>
      <c r="AH1444" s="13" t="str">
        <f>VLOOKUP(AG1444,'PC Mapping'!L:M,2,)</f>
        <v>Bolivar Water</v>
      </c>
    </row>
    <row r="1445" spans="1:34" x14ac:dyDescent="0.2">
      <c r="A1445" t="s">
        <v>9571</v>
      </c>
      <c r="B1445" t="s">
        <v>9423</v>
      </c>
      <c r="C1445" t="s">
        <v>4519</v>
      </c>
      <c r="D1445" t="s">
        <v>4520</v>
      </c>
      <c r="E1445" s="3">
        <v>45838</v>
      </c>
      <c r="F1445" t="s">
        <v>44</v>
      </c>
      <c r="G1445" t="s">
        <v>3742</v>
      </c>
      <c r="H1445" t="s">
        <v>3716</v>
      </c>
      <c r="I1445" t="s">
        <v>4534</v>
      </c>
      <c r="J1445" t="s">
        <v>4522</v>
      </c>
      <c r="K1445" s="2">
        <v>-5</v>
      </c>
      <c r="L1445" t="s">
        <v>44</v>
      </c>
      <c r="M1445" s="2">
        <v>-5</v>
      </c>
      <c r="N1445" t="s">
        <v>4523</v>
      </c>
      <c r="O1445" t="s">
        <v>4524</v>
      </c>
      <c r="P1445" t="s">
        <v>9572</v>
      </c>
      <c r="Q1445" t="s">
        <v>9575</v>
      </c>
      <c r="R1445" t="s">
        <v>44</v>
      </c>
      <c r="S1445" t="s">
        <v>7084</v>
      </c>
      <c r="T1445" s="3">
        <v>45838</v>
      </c>
      <c r="U1445" s="3">
        <v>45845</v>
      </c>
      <c r="V1445" s="2">
        <v>0</v>
      </c>
      <c r="W1445" t="s">
        <v>44</v>
      </c>
      <c r="X1445" t="s">
        <v>44</v>
      </c>
      <c r="Y1445" t="s">
        <v>9576</v>
      </c>
      <c r="Z1445" t="s">
        <v>516</v>
      </c>
      <c r="AA1445" t="s">
        <v>4529</v>
      </c>
      <c r="AB1445" t="s">
        <v>4530</v>
      </c>
      <c r="AC1445" t="s">
        <v>99</v>
      </c>
      <c r="AD1445" t="str">
        <f t="shared" si="22"/>
        <v>10-60</v>
      </c>
      <c r="AE1445" t="str">
        <f>VLOOKUP(AD1445,'Main_Sub Desc'!C:D,2,)</f>
        <v>LPC from invoicing</v>
      </c>
      <c r="AF1445" t="str">
        <f>VLOOKUP(VALUE(H1445),'Main_Sub Desc'!F:G,2,)</f>
        <v>Wst Rev Late Payment</v>
      </c>
      <c r="AG1445">
        <f>IFERROR(VLOOKUP(VALUE(I1445),'PC Mapping'!A:F,6,),"")</f>
        <v>10514</v>
      </c>
      <c r="AH1445" s="13" t="str">
        <f>VLOOKUP(AG1445,'PC Mapping'!L:M,2,)</f>
        <v>Bolivar Sewer</v>
      </c>
    </row>
    <row r="1446" spans="1:34" x14ac:dyDescent="0.2">
      <c r="A1446" t="s">
        <v>9577</v>
      </c>
      <c r="B1446" t="s">
        <v>9418</v>
      </c>
      <c r="C1446" t="s">
        <v>4519</v>
      </c>
      <c r="D1446" t="s">
        <v>4520</v>
      </c>
      <c r="E1446" s="3">
        <v>45838</v>
      </c>
      <c r="F1446" t="s">
        <v>44</v>
      </c>
      <c r="G1446" t="s">
        <v>3742</v>
      </c>
      <c r="H1446" t="s">
        <v>3716</v>
      </c>
      <c r="I1446" t="s">
        <v>4534</v>
      </c>
      <c r="J1446" t="s">
        <v>4522</v>
      </c>
      <c r="K1446" s="2">
        <v>-5</v>
      </c>
      <c r="L1446" t="s">
        <v>44</v>
      </c>
      <c r="M1446" s="2">
        <v>-5</v>
      </c>
      <c r="N1446" t="s">
        <v>4523</v>
      </c>
      <c r="O1446" t="s">
        <v>4524</v>
      </c>
      <c r="P1446" t="s">
        <v>9578</v>
      </c>
      <c r="Q1446" t="s">
        <v>9579</v>
      </c>
      <c r="R1446" t="s">
        <v>44</v>
      </c>
      <c r="S1446" t="s">
        <v>7084</v>
      </c>
      <c r="T1446" s="3">
        <v>45838</v>
      </c>
      <c r="U1446" s="3">
        <v>45845</v>
      </c>
      <c r="V1446" s="2">
        <v>0</v>
      </c>
      <c r="W1446" t="s">
        <v>44</v>
      </c>
      <c r="X1446" t="s">
        <v>44</v>
      </c>
      <c r="Y1446" t="s">
        <v>9580</v>
      </c>
      <c r="Z1446" t="s">
        <v>473</v>
      </c>
      <c r="AA1446" t="s">
        <v>4529</v>
      </c>
      <c r="AB1446" t="s">
        <v>4530</v>
      </c>
      <c r="AC1446" t="s">
        <v>89</v>
      </c>
      <c r="AD1446" t="str">
        <f t="shared" si="22"/>
        <v>10-60</v>
      </c>
      <c r="AE1446" t="str">
        <f>VLOOKUP(AD1446,'Main_Sub Desc'!C:D,2,)</f>
        <v>LPC from invoicing</v>
      </c>
      <c r="AF1446" t="str">
        <f>VLOOKUP(VALUE(H1446),'Main_Sub Desc'!F:G,2,)</f>
        <v>Wst Rev Late Payment</v>
      </c>
      <c r="AG1446">
        <f>IFERROR(VLOOKUP(VALUE(I1446),'PC Mapping'!A:F,6,),"")</f>
        <v>10514</v>
      </c>
      <c r="AH1446" s="13" t="str">
        <f>VLOOKUP(AG1446,'PC Mapping'!L:M,2,)</f>
        <v>Bolivar Sewer</v>
      </c>
    </row>
    <row r="1447" spans="1:34" x14ac:dyDescent="0.2">
      <c r="A1447" t="s">
        <v>9577</v>
      </c>
      <c r="B1447" t="s">
        <v>9418</v>
      </c>
      <c r="C1447" t="s">
        <v>4519</v>
      </c>
      <c r="D1447" t="s">
        <v>4520</v>
      </c>
      <c r="E1447" s="3">
        <v>45838</v>
      </c>
      <c r="F1447" t="s">
        <v>44</v>
      </c>
      <c r="G1447" t="s">
        <v>3742</v>
      </c>
      <c r="H1447" t="s">
        <v>3722</v>
      </c>
      <c r="I1447" t="s">
        <v>4538</v>
      </c>
      <c r="J1447" t="s">
        <v>4522</v>
      </c>
      <c r="K1447" s="2">
        <v>-5</v>
      </c>
      <c r="L1447" t="s">
        <v>44</v>
      </c>
      <c r="M1447" s="2">
        <v>-5</v>
      </c>
      <c r="N1447" t="s">
        <v>4523</v>
      </c>
      <c r="O1447" t="s">
        <v>4524</v>
      </c>
      <c r="P1447" t="s">
        <v>9578</v>
      </c>
      <c r="Q1447" t="s">
        <v>9581</v>
      </c>
      <c r="R1447" t="s">
        <v>44</v>
      </c>
      <c r="S1447" t="s">
        <v>7084</v>
      </c>
      <c r="T1447" s="3">
        <v>45838</v>
      </c>
      <c r="U1447" s="3">
        <v>45845</v>
      </c>
      <c r="V1447" s="2">
        <v>0</v>
      </c>
      <c r="W1447" t="s">
        <v>44</v>
      </c>
      <c r="X1447" t="s">
        <v>44</v>
      </c>
      <c r="Y1447" t="s">
        <v>9582</v>
      </c>
      <c r="Z1447" t="s">
        <v>473</v>
      </c>
      <c r="AA1447" t="s">
        <v>4529</v>
      </c>
      <c r="AB1447" t="s">
        <v>4530</v>
      </c>
      <c r="AC1447" t="s">
        <v>89</v>
      </c>
      <c r="AD1447" t="str">
        <f t="shared" si="22"/>
        <v>10-60</v>
      </c>
      <c r="AE1447" t="str">
        <f>VLOOKUP(AD1447,'Main_Sub Desc'!C:D,2,)</f>
        <v>LPC from invoicing</v>
      </c>
      <c r="AF1447" t="str">
        <f>VLOOKUP(VALUE(H1447),'Main_Sub Desc'!F:G,2,)</f>
        <v>Wtr Rev Late Payment</v>
      </c>
      <c r="AG1447">
        <f>IFERROR(VLOOKUP(VALUE(I1447),'PC Mapping'!A:F,6,),"")</f>
        <v>10469</v>
      </c>
      <c r="AH1447" s="13" t="str">
        <f>VLOOKUP(AG1447,'PC Mapping'!L:M,2,)</f>
        <v>Bolivar Water</v>
      </c>
    </row>
    <row r="1448" spans="1:34" x14ac:dyDescent="0.2">
      <c r="A1448" t="s">
        <v>9583</v>
      </c>
      <c r="B1448" t="s">
        <v>9423</v>
      </c>
      <c r="C1448" t="s">
        <v>4519</v>
      </c>
      <c r="D1448" t="s">
        <v>4520</v>
      </c>
      <c r="E1448" s="3">
        <v>45838</v>
      </c>
      <c r="F1448" t="s">
        <v>44</v>
      </c>
      <c r="G1448" t="s">
        <v>3742</v>
      </c>
      <c r="H1448" t="s">
        <v>3722</v>
      </c>
      <c r="I1448" t="s">
        <v>3752</v>
      </c>
      <c r="J1448" t="s">
        <v>4522</v>
      </c>
      <c r="K1448" s="2">
        <v>-5</v>
      </c>
      <c r="L1448" t="s">
        <v>44</v>
      </c>
      <c r="M1448" s="2">
        <v>-5</v>
      </c>
      <c r="N1448" t="s">
        <v>4523</v>
      </c>
      <c r="O1448" t="s">
        <v>4524</v>
      </c>
      <c r="P1448" t="s">
        <v>9584</v>
      </c>
      <c r="Q1448" t="s">
        <v>9585</v>
      </c>
      <c r="R1448" t="s">
        <v>44</v>
      </c>
      <c r="S1448" t="s">
        <v>7084</v>
      </c>
      <c r="T1448" s="3">
        <v>45838</v>
      </c>
      <c r="U1448" s="3">
        <v>45845</v>
      </c>
      <c r="V1448" s="2">
        <v>0</v>
      </c>
      <c r="W1448" t="s">
        <v>44</v>
      </c>
      <c r="X1448" t="s">
        <v>44</v>
      </c>
      <c r="Y1448" t="s">
        <v>9586</v>
      </c>
      <c r="Z1448" t="s">
        <v>9587</v>
      </c>
      <c r="AA1448" t="s">
        <v>4529</v>
      </c>
      <c r="AB1448" t="s">
        <v>4530</v>
      </c>
      <c r="AC1448" t="s">
        <v>99</v>
      </c>
      <c r="AD1448" t="str">
        <f t="shared" si="22"/>
        <v>10-60</v>
      </c>
      <c r="AE1448" t="str">
        <f>VLOOKUP(AD1448,'Main_Sub Desc'!C:D,2,)</f>
        <v>LPC from invoicing</v>
      </c>
      <c r="AF1448" t="str">
        <f>VLOOKUP(VALUE(H1448),'Main_Sub Desc'!F:G,2,)</f>
        <v>Wtr Rev Late Payment</v>
      </c>
      <c r="AG1448">
        <f>IFERROR(VLOOKUP(VALUE(I1448),'PC Mapping'!A:F,6,),"")</f>
        <v>10719</v>
      </c>
      <c r="AH1448" s="13" t="str">
        <f>VLOOKUP(AG1448,'PC Mapping'!L:M,2,)</f>
        <v>All Other Water</v>
      </c>
    </row>
    <row r="1449" spans="1:34" x14ac:dyDescent="0.2">
      <c r="A1449" t="s">
        <v>9588</v>
      </c>
      <c r="B1449" t="s">
        <v>9418</v>
      </c>
      <c r="C1449" t="s">
        <v>4519</v>
      </c>
      <c r="D1449" t="s">
        <v>4520</v>
      </c>
      <c r="E1449" s="3">
        <v>45838</v>
      </c>
      <c r="F1449" t="s">
        <v>44</v>
      </c>
      <c r="G1449" t="s">
        <v>3742</v>
      </c>
      <c r="H1449" t="s">
        <v>3722</v>
      </c>
      <c r="I1449" t="s">
        <v>3752</v>
      </c>
      <c r="J1449" t="s">
        <v>4522</v>
      </c>
      <c r="K1449" s="2">
        <v>-5</v>
      </c>
      <c r="L1449" t="s">
        <v>44</v>
      </c>
      <c r="M1449" s="2">
        <v>-5</v>
      </c>
      <c r="N1449" t="s">
        <v>4523</v>
      </c>
      <c r="O1449" t="s">
        <v>4524</v>
      </c>
      <c r="P1449" t="s">
        <v>6249</v>
      </c>
      <c r="Q1449" t="s">
        <v>9589</v>
      </c>
      <c r="R1449" t="s">
        <v>44</v>
      </c>
      <c r="S1449" t="s">
        <v>7084</v>
      </c>
      <c r="T1449" s="3">
        <v>45838</v>
      </c>
      <c r="U1449" s="3">
        <v>45845</v>
      </c>
      <c r="V1449" s="2">
        <v>0</v>
      </c>
      <c r="W1449" t="s">
        <v>44</v>
      </c>
      <c r="X1449" t="s">
        <v>44</v>
      </c>
      <c r="Y1449" t="s">
        <v>6251</v>
      </c>
      <c r="Z1449" t="s">
        <v>1573</v>
      </c>
      <c r="AA1449" t="s">
        <v>4529</v>
      </c>
      <c r="AB1449" t="s">
        <v>4530</v>
      </c>
      <c r="AC1449" t="s">
        <v>89</v>
      </c>
      <c r="AD1449" t="str">
        <f t="shared" si="22"/>
        <v>10-60</v>
      </c>
      <c r="AE1449" t="str">
        <f>VLOOKUP(AD1449,'Main_Sub Desc'!C:D,2,)</f>
        <v>LPC from invoicing</v>
      </c>
      <c r="AF1449" t="str">
        <f>VLOOKUP(VALUE(H1449),'Main_Sub Desc'!F:G,2,)</f>
        <v>Wtr Rev Late Payment</v>
      </c>
      <c r="AG1449">
        <f>IFERROR(VLOOKUP(VALUE(I1449),'PC Mapping'!A:F,6,),"")</f>
        <v>10719</v>
      </c>
      <c r="AH1449" s="13" t="str">
        <f>VLOOKUP(AG1449,'PC Mapping'!L:M,2,)</f>
        <v>All Other Water</v>
      </c>
    </row>
    <row r="1450" spans="1:34" x14ac:dyDescent="0.2">
      <c r="A1450" t="s">
        <v>9590</v>
      </c>
      <c r="B1450" t="s">
        <v>9418</v>
      </c>
      <c r="C1450" t="s">
        <v>4519</v>
      </c>
      <c r="D1450" t="s">
        <v>4520</v>
      </c>
      <c r="E1450" s="3">
        <v>45838</v>
      </c>
      <c r="F1450" t="s">
        <v>44</v>
      </c>
      <c r="G1450" t="s">
        <v>3742</v>
      </c>
      <c r="H1450" t="s">
        <v>3722</v>
      </c>
      <c r="I1450" t="s">
        <v>3752</v>
      </c>
      <c r="J1450" t="s">
        <v>4522</v>
      </c>
      <c r="K1450" s="2">
        <v>-5</v>
      </c>
      <c r="L1450" t="s">
        <v>44</v>
      </c>
      <c r="M1450" s="2">
        <v>-5</v>
      </c>
      <c r="N1450" t="s">
        <v>4523</v>
      </c>
      <c r="O1450" t="s">
        <v>4524</v>
      </c>
      <c r="P1450" t="s">
        <v>6253</v>
      </c>
      <c r="Q1450" t="s">
        <v>9591</v>
      </c>
      <c r="R1450" t="s">
        <v>44</v>
      </c>
      <c r="S1450" t="s">
        <v>7084</v>
      </c>
      <c r="T1450" s="3">
        <v>45838</v>
      </c>
      <c r="U1450" s="3">
        <v>45845</v>
      </c>
      <c r="V1450" s="2">
        <v>0</v>
      </c>
      <c r="W1450" t="s">
        <v>44</v>
      </c>
      <c r="X1450" t="s">
        <v>44</v>
      </c>
      <c r="Y1450" t="s">
        <v>6255</v>
      </c>
      <c r="Z1450" t="s">
        <v>1899</v>
      </c>
      <c r="AA1450" t="s">
        <v>4529</v>
      </c>
      <c r="AB1450" t="s">
        <v>4530</v>
      </c>
      <c r="AC1450" t="s">
        <v>99</v>
      </c>
      <c r="AD1450" t="str">
        <f t="shared" si="22"/>
        <v>10-60</v>
      </c>
      <c r="AE1450" t="str">
        <f>VLOOKUP(AD1450,'Main_Sub Desc'!C:D,2,)</f>
        <v>LPC from invoicing</v>
      </c>
      <c r="AF1450" t="str">
        <f>VLOOKUP(VALUE(H1450),'Main_Sub Desc'!F:G,2,)</f>
        <v>Wtr Rev Late Payment</v>
      </c>
      <c r="AG1450">
        <f>IFERROR(VLOOKUP(VALUE(I1450),'PC Mapping'!A:F,6,),"")</f>
        <v>10719</v>
      </c>
      <c r="AH1450" s="13" t="str">
        <f>VLOOKUP(AG1450,'PC Mapping'!L:M,2,)</f>
        <v>All Other Water</v>
      </c>
    </row>
    <row r="1451" spans="1:34" x14ac:dyDescent="0.2">
      <c r="A1451" t="s">
        <v>9592</v>
      </c>
      <c r="B1451" t="s">
        <v>9418</v>
      </c>
      <c r="C1451" t="s">
        <v>4519</v>
      </c>
      <c r="D1451" t="s">
        <v>4520</v>
      </c>
      <c r="E1451" s="3">
        <v>45838</v>
      </c>
      <c r="F1451" t="s">
        <v>44</v>
      </c>
      <c r="G1451" t="s">
        <v>3742</v>
      </c>
      <c r="H1451" t="s">
        <v>3722</v>
      </c>
      <c r="I1451" t="s">
        <v>3752</v>
      </c>
      <c r="J1451" t="s">
        <v>4522</v>
      </c>
      <c r="K1451" s="2">
        <v>-10.039999999999999</v>
      </c>
      <c r="L1451" t="s">
        <v>44</v>
      </c>
      <c r="M1451" s="2">
        <v>-10.039999999999999</v>
      </c>
      <c r="N1451" t="s">
        <v>4523</v>
      </c>
      <c r="O1451" t="s">
        <v>4524</v>
      </c>
      <c r="P1451" t="s">
        <v>8930</v>
      </c>
      <c r="Q1451" t="s">
        <v>9593</v>
      </c>
      <c r="R1451" t="s">
        <v>44</v>
      </c>
      <c r="S1451" t="s">
        <v>7084</v>
      </c>
      <c r="T1451" s="3">
        <v>45838</v>
      </c>
      <c r="U1451" s="3">
        <v>45845</v>
      </c>
      <c r="V1451" s="2">
        <v>0</v>
      </c>
      <c r="W1451" t="s">
        <v>44</v>
      </c>
      <c r="X1451" t="s">
        <v>44</v>
      </c>
      <c r="Y1451" t="s">
        <v>9594</v>
      </c>
      <c r="Z1451" t="s">
        <v>9595</v>
      </c>
      <c r="AA1451" t="s">
        <v>4529</v>
      </c>
      <c r="AB1451" t="s">
        <v>4530</v>
      </c>
      <c r="AC1451" t="s">
        <v>89</v>
      </c>
      <c r="AD1451" t="str">
        <f t="shared" si="22"/>
        <v>10-60</v>
      </c>
      <c r="AE1451" t="str">
        <f>VLOOKUP(AD1451,'Main_Sub Desc'!C:D,2,)</f>
        <v>LPC from invoicing</v>
      </c>
      <c r="AF1451" t="str">
        <f>VLOOKUP(VALUE(H1451),'Main_Sub Desc'!F:G,2,)</f>
        <v>Wtr Rev Late Payment</v>
      </c>
      <c r="AG1451">
        <f>IFERROR(VLOOKUP(VALUE(I1451),'PC Mapping'!A:F,6,),"")</f>
        <v>10719</v>
      </c>
      <c r="AH1451" s="13" t="str">
        <f>VLOOKUP(AG1451,'PC Mapping'!L:M,2,)</f>
        <v>All Other Water</v>
      </c>
    </row>
    <row r="1452" spans="1:34" x14ac:dyDescent="0.2">
      <c r="A1452" t="s">
        <v>9596</v>
      </c>
      <c r="B1452" t="s">
        <v>9423</v>
      </c>
      <c r="C1452" t="s">
        <v>4519</v>
      </c>
      <c r="D1452" t="s">
        <v>4520</v>
      </c>
      <c r="E1452" s="3">
        <v>45838</v>
      </c>
      <c r="F1452" t="s">
        <v>44</v>
      </c>
      <c r="G1452" t="s">
        <v>3742</v>
      </c>
      <c r="H1452" t="s">
        <v>3722</v>
      </c>
      <c r="I1452" t="s">
        <v>3752</v>
      </c>
      <c r="J1452" t="s">
        <v>4522</v>
      </c>
      <c r="K1452" s="2">
        <v>-5</v>
      </c>
      <c r="L1452" t="s">
        <v>44</v>
      </c>
      <c r="M1452" s="2">
        <v>-5</v>
      </c>
      <c r="N1452" t="s">
        <v>4523</v>
      </c>
      <c r="O1452" t="s">
        <v>4524</v>
      </c>
      <c r="P1452" t="s">
        <v>9597</v>
      </c>
      <c r="Q1452" t="s">
        <v>9598</v>
      </c>
      <c r="R1452" t="s">
        <v>44</v>
      </c>
      <c r="S1452" t="s">
        <v>7084</v>
      </c>
      <c r="T1452" s="3">
        <v>45838</v>
      </c>
      <c r="U1452" s="3">
        <v>45845</v>
      </c>
      <c r="V1452" s="2">
        <v>0</v>
      </c>
      <c r="W1452" t="s">
        <v>44</v>
      </c>
      <c r="X1452" t="s">
        <v>44</v>
      </c>
      <c r="Y1452" t="s">
        <v>9599</v>
      </c>
      <c r="Z1452" t="s">
        <v>9600</v>
      </c>
      <c r="AA1452" t="s">
        <v>4529</v>
      </c>
      <c r="AB1452" t="s">
        <v>4530</v>
      </c>
      <c r="AC1452" t="s">
        <v>99</v>
      </c>
      <c r="AD1452" t="str">
        <f t="shared" si="22"/>
        <v>10-60</v>
      </c>
      <c r="AE1452" t="str">
        <f>VLOOKUP(AD1452,'Main_Sub Desc'!C:D,2,)</f>
        <v>LPC from invoicing</v>
      </c>
      <c r="AF1452" t="str">
        <f>VLOOKUP(VALUE(H1452),'Main_Sub Desc'!F:G,2,)</f>
        <v>Wtr Rev Late Payment</v>
      </c>
      <c r="AG1452">
        <f>IFERROR(VLOOKUP(VALUE(I1452),'PC Mapping'!A:F,6,),"")</f>
        <v>10719</v>
      </c>
      <c r="AH1452" s="13" t="str">
        <f>VLOOKUP(AG1452,'PC Mapping'!L:M,2,)</f>
        <v>All Other Water</v>
      </c>
    </row>
    <row r="1453" spans="1:34" x14ac:dyDescent="0.2">
      <c r="A1453" t="s">
        <v>9601</v>
      </c>
      <c r="B1453" t="s">
        <v>9423</v>
      </c>
      <c r="C1453" t="s">
        <v>4519</v>
      </c>
      <c r="D1453" t="s">
        <v>4520</v>
      </c>
      <c r="E1453" s="3">
        <v>45838</v>
      </c>
      <c r="F1453" t="s">
        <v>44</v>
      </c>
      <c r="G1453" t="s">
        <v>3742</v>
      </c>
      <c r="H1453" t="s">
        <v>3722</v>
      </c>
      <c r="I1453" t="s">
        <v>3752</v>
      </c>
      <c r="J1453" t="s">
        <v>4522</v>
      </c>
      <c r="K1453" s="2">
        <v>-5</v>
      </c>
      <c r="L1453" t="s">
        <v>44</v>
      </c>
      <c r="M1453" s="2">
        <v>-5</v>
      </c>
      <c r="N1453" t="s">
        <v>4523</v>
      </c>
      <c r="O1453" t="s">
        <v>4524</v>
      </c>
      <c r="P1453" t="s">
        <v>7204</v>
      </c>
      <c r="Q1453" t="s">
        <v>9602</v>
      </c>
      <c r="R1453" t="s">
        <v>44</v>
      </c>
      <c r="S1453" t="s">
        <v>7084</v>
      </c>
      <c r="T1453" s="3">
        <v>45838</v>
      </c>
      <c r="U1453" s="3">
        <v>45845</v>
      </c>
      <c r="V1453" s="2">
        <v>0</v>
      </c>
      <c r="W1453" t="s">
        <v>44</v>
      </c>
      <c r="X1453" t="s">
        <v>44</v>
      </c>
      <c r="Y1453" t="s">
        <v>9603</v>
      </c>
      <c r="Z1453" t="s">
        <v>9604</v>
      </c>
      <c r="AA1453" t="s">
        <v>4529</v>
      </c>
      <c r="AB1453" t="s">
        <v>4530</v>
      </c>
      <c r="AC1453" t="s">
        <v>89</v>
      </c>
      <c r="AD1453" t="str">
        <f t="shared" si="22"/>
        <v>10-60</v>
      </c>
      <c r="AE1453" t="str">
        <f>VLOOKUP(AD1453,'Main_Sub Desc'!C:D,2,)</f>
        <v>LPC from invoicing</v>
      </c>
      <c r="AF1453" t="str">
        <f>VLOOKUP(VALUE(H1453),'Main_Sub Desc'!F:G,2,)</f>
        <v>Wtr Rev Late Payment</v>
      </c>
      <c r="AG1453">
        <f>IFERROR(VLOOKUP(VALUE(I1453),'PC Mapping'!A:F,6,),"")</f>
        <v>10719</v>
      </c>
      <c r="AH1453" s="13" t="str">
        <f>VLOOKUP(AG1453,'PC Mapping'!L:M,2,)</f>
        <v>All Other Water</v>
      </c>
    </row>
    <row r="1454" spans="1:34" x14ac:dyDescent="0.2">
      <c r="A1454" t="s">
        <v>9605</v>
      </c>
      <c r="B1454" t="s">
        <v>9418</v>
      </c>
      <c r="C1454" t="s">
        <v>4519</v>
      </c>
      <c r="D1454" t="s">
        <v>4520</v>
      </c>
      <c r="E1454" s="3">
        <v>45838</v>
      </c>
      <c r="F1454" t="s">
        <v>44</v>
      </c>
      <c r="G1454" t="s">
        <v>3742</v>
      </c>
      <c r="H1454" t="s">
        <v>3722</v>
      </c>
      <c r="I1454" t="s">
        <v>3752</v>
      </c>
      <c r="J1454" t="s">
        <v>4522</v>
      </c>
      <c r="K1454" s="2">
        <v>-5</v>
      </c>
      <c r="L1454" t="s">
        <v>44</v>
      </c>
      <c r="M1454" s="2">
        <v>-5</v>
      </c>
      <c r="N1454" t="s">
        <v>4523</v>
      </c>
      <c r="O1454" t="s">
        <v>4524</v>
      </c>
      <c r="P1454" t="s">
        <v>9559</v>
      </c>
      <c r="Q1454" t="s">
        <v>9606</v>
      </c>
      <c r="R1454" t="s">
        <v>44</v>
      </c>
      <c r="S1454" t="s">
        <v>7084</v>
      </c>
      <c r="T1454" s="3">
        <v>45838</v>
      </c>
      <c r="U1454" s="3">
        <v>45845</v>
      </c>
      <c r="V1454" s="2">
        <v>0</v>
      </c>
      <c r="W1454" t="s">
        <v>44</v>
      </c>
      <c r="X1454" t="s">
        <v>44</v>
      </c>
      <c r="Y1454" t="s">
        <v>9607</v>
      </c>
      <c r="Z1454" t="s">
        <v>2340</v>
      </c>
      <c r="AA1454" t="s">
        <v>4529</v>
      </c>
      <c r="AB1454" t="s">
        <v>4530</v>
      </c>
      <c r="AC1454" t="s">
        <v>99</v>
      </c>
      <c r="AD1454" t="str">
        <f t="shared" si="22"/>
        <v>10-60</v>
      </c>
      <c r="AE1454" t="str">
        <f>VLOOKUP(AD1454,'Main_Sub Desc'!C:D,2,)</f>
        <v>LPC from invoicing</v>
      </c>
      <c r="AF1454" t="str">
        <f>VLOOKUP(VALUE(H1454),'Main_Sub Desc'!F:G,2,)</f>
        <v>Wtr Rev Late Payment</v>
      </c>
      <c r="AG1454">
        <f>IFERROR(VLOOKUP(VALUE(I1454),'PC Mapping'!A:F,6,),"")</f>
        <v>10719</v>
      </c>
      <c r="AH1454" s="13" t="str">
        <f>VLOOKUP(AG1454,'PC Mapping'!L:M,2,)</f>
        <v>All Other Water</v>
      </c>
    </row>
    <row r="1455" spans="1:34" x14ac:dyDescent="0.2">
      <c r="A1455" t="s">
        <v>9608</v>
      </c>
      <c r="B1455" t="s">
        <v>9418</v>
      </c>
      <c r="C1455" t="s">
        <v>4519</v>
      </c>
      <c r="D1455" t="s">
        <v>4520</v>
      </c>
      <c r="E1455" s="3">
        <v>45838</v>
      </c>
      <c r="F1455" t="s">
        <v>44</v>
      </c>
      <c r="G1455" t="s">
        <v>3742</v>
      </c>
      <c r="H1455" t="s">
        <v>3722</v>
      </c>
      <c r="I1455" t="s">
        <v>4538</v>
      </c>
      <c r="J1455" t="s">
        <v>4522</v>
      </c>
      <c r="K1455" s="2">
        <v>-5</v>
      </c>
      <c r="L1455" t="s">
        <v>44</v>
      </c>
      <c r="M1455" s="2">
        <v>-5</v>
      </c>
      <c r="N1455" t="s">
        <v>4523</v>
      </c>
      <c r="O1455" t="s">
        <v>4524</v>
      </c>
      <c r="P1455" t="s">
        <v>9609</v>
      </c>
      <c r="Q1455" t="s">
        <v>9610</v>
      </c>
      <c r="R1455" t="s">
        <v>44</v>
      </c>
      <c r="S1455" t="s">
        <v>7084</v>
      </c>
      <c r="T1455" s="3">
        <v>45838</v>
      </c>
      <c r="U1455" s="3">
        <v>45845</v>
      </c>
      <c r="V1455" s="2">
        <v>0</v>
      </c>
      <c r="W1455" t="s">
        <v>44</v>
      </c>
      <c r="X1455" t="s">
        <v>44</v>
      </c>
      <c r="Y1455" t="s">
        <v>9611</v>
      </c>
      <c r="Z1455" t="s">
        <v>9612</v>
      </c>
      <c r="AA1455" t="s">
        <v>4529</v>
      </c>
      <c r="AB1455" t="s">
        <v>4530</v>
      </c>
      <c r="AC1455" t="s">
        <v>89</v>
      </c>
      <c r="AD1455" t="str">
        <f t="shared" si="22"/>
        <v>10-60</v>
      </c>
      <c r="AE1455" t="str">
        <f>VLOOKUP(AD1455,'Main_Sub Desc'!C:D,2,)</f>
        <v>LPC from invoicing</v>
      </c>
      <c r="AF1455" t="str">
        <f>VLOOKUP(VALUE(H1455),'Main_Sub Desc'!F:G,2,)</f>
        <v>Wtr Rev Late Payment</v>
      </c>
      <c r="AG1455">
        <f>IFERROR(VLOOKUP(VALUE(I1455),'PC Mapping'!A:F,6,),"")</f>
        <v>10469</v>
      </c>
      <c r="AH1455" s="13" t="str">
        <f>VLOOKUP(AG1455,'PC Mapping'!L:M,2,)</f>
        <v>Bolivar Water</v>
      </c>
    </row>
    <row r="1456" spans="1:34" x14ac:dyDescent="0.2">
      <c r="A1456" t="s">
        <v>9608</v>
      </c>
      <c r="B1456" t="s">
        <v>9418</v>
      </c>
      <c r="C1456" t="s">
        <v>4519</v>
      </c>
      <c r="D1456" t="s">
        <v>4520</v>
      </c>
      <c r="E1456" s="3">
        <v>45838</v>
      </c>
      <c r="F1456" t="s">
        <v>44</v>
      </c>
      <c r="G1456" t="s">
        <v>3742</v>
      </c>
      <c r="H1456" t="s">
        <v>3716</v>
      </c>
      <c r="I1456" t="s">
        <v>4534</v>
      </c>
      <c r="J1456" t="s">
        <v>4522</v>
      </c>
      <c r="K1456" s="2">
        <v>-6.46</v>
      </c>
      <c r="L1456" t="s">
        <v>44</v>
      </c>
      <c r="M1456" s="2">
        <v>-6.46</v>
      </c>
      <c r="N1456" t="s">
        <v>4523</v>
      </c>
      <c r="O1456" t="s">
        <v>4524</v>
      </c>
      <c r="P1456" t="s">
        <v>9609</v>
      </c>
      <c r="Q1456" t="s">
        <v>9613</v>
      </c>
      <c r="R1456" t="s">
        <v>44</v>
      </c>
      <c r="S1456" t="s">
        <v>7084</v>
      </c>
      <c r="T1456" s="3">
        <v>45838</v>
      </c>
      <c r="U1456" s="3">
        <v>45845</v>
      </c>
      <c r="V1456" s="2">
        <v>0</v>
      </c>
      <c r="W1456" t="s">
        <v>44</v>
      </c>
      <c r="X1456" t="s">
        <v>44</v>
      </c>
      <c r="Y1456" t="s">
        <v>9614</v>
      </c>
      <c r="Z1456" t="s">
        <v>9612</v>
      </c>
      <c r="AA1456" t="s">
        <v>4529</v>
      </c>
      <c r="AB1456" t="s">
        <v>4530</v>
      </c>
      <c r="AC1456" t="s">
        <v>89</v>
      </c>
      <c r="AD1456" t="str">
        <f t="shared" si="22"/>
        <v>10-60</v>
      </c>
      <c r="AE1456" t="str">
        <f>VLOOKUP(AD1456,'Main_Sub Desc'!C:D,2,)</f>
        <v>LPC from invoicing</v>
      </c>
      <c r="AF1456" t="str">
        <f>VLOOKUP(VALUE(H1456),'Main_Sub Desc'!F:G,2,)</f>
        <v>Wst Rev Late Payment</v>
      </c>
      <c r="AG1456">
        <f>IFERROR(VLOOKUP(VALUE(I1456),'PC Mapping'!A:F,6,),"")</f>
        <v>10514</v>
      </c>
      <c r="AH1456" s="13" t="str">
        <f>VLOOKUP(AG1456,'PC Mapping'!L:M,2,)</f>
        <v>Bolivar Sewer</v>
      </c>
    </row>
    <row r="1457" spans="1:34" x14ac:dyDescent="0.2">
      <c r="A1457" t="s">
        <v>9615</v>
      </c>
      <c r="B1457" t="s">
        <v>9418</v>
      </c>
      <c r="C1457" t="s">
        <v>4519</v>
      </c>
      <c r="D1457" t="s">
        <v>4520</v>
      </c>
      <c r="E1457" s="3">
        <v>45838</v>
      </c>
      <c r="F1457" t="s">
        <v>44</v>
      </c>
      <c r="G1457" t="s">
        <v>3742</v>
      </c>
      <c r="H1457" t="s">
        <v>3722</v>
      </c>
      <c r="I1457" t="s">
        <v>3752</v>
      </c>
      <c r="J1457" t="s">
        <v>4522</v>
      </c>
      <c r="K1457" s="2">
        <v>-5</v>
      </c>
      <c r="L1457" t="s">
        <v>44</v>
      </c>
      <c r="M1457" s="2">
        <v>-5</v>
      </c>
      <c r="N1457" t="s">
        <v>4523</v>
      </c>
      <c r="O1457" t="s">
        <v>4524</v>
      </c>
      <c r="P1457" t="s">
        <v>9616</v>
      </c>
      <c r="Q1457" t="s">
        <v>9617</v>
      </c>
      <c r="R1457" t="s">
        <v>44</v>
      </c>
      <c r="S1457" t="s">
        <v>7084</v>
      </c>
      <c r="T1457" s="3">
        <v>45838</v>
      </c>
      <c r="U1457" s="3">
        <v>45845</v>
      </c>
      <c r="V1457" s="2">
        <v>0</v>
      </c>
      <c r="W1457" t="s">
        <v>44</v>
      </c>
      <c r="X1457" t="s">
        <v>44</v>
      </c>
      <c r="Y1457" t="s">
        <v>9618</v>
      </c>
      <c r="Z1457" t="s">
        <v>2177</v>
      </c>
      <c r="AA1457" t="s">
        <v>4529</v>
      </c>
      <c r="AB1457" t="s">
        <v>4530</v>
      </c>
      <c r="AC1457" t="s">
        <v>89</v>
      </c>
      <c r="AD1457" t="str">
        <f t="shared" si="22"/>
        <v>10-60</v>
      </c>
      <c r="AE1457" t="str">
        <f>VLOOKUP(AD1457,'Main_Sub Desc'!C:D,2,)</f>
        <v>LPC from invoicing</v>
      </c>
      <c r="AF1457" t="str">
        <f>VLOOKUP(VALUE(H1457),'Main_Sub Desc'!F:G,2,)</f>
        <v>Wtr Rev Late Payment</v>
      </c>
      <c r="AG1457">
        <f>IFERROR(VLOOKUP(VALUE(I1457),'PC Mapping'!A:F,6,),"")</f>
        <v>10719</v>
      </c>
      <c r="AH1457" s="13" t="str">
        <f>VLOOKUP(AG1457,'PC Mapping'!L:M,2,)</f>
        <v>All Other Water</v>
      </c>
    </row>
    <row r="1458" spans="1:34" x14ac:dyDescent="0.2">
      <c r="A1458" t="s">
        <v>9619</v>
      </c>
      <c r="B1458" t="s">
        <v>9423</v>
      </c>
      <c r="C1458" t="s">
        <v>4519</v>
      </c>
      <c r="D1458" t="s">
        <v>4520</v>
      </c>
      <c r="E1458" s="3">
        <v>45838</v>
      </c>
      <c r="F1458" t="s">
        <v>44</v>
      </c>
      <c r="G1458" t="s">
        <v>3742</v>
      </c>
      <c r="H1458" t="s">
        <v>3722</v>
      </c>
      <c r="I1458" t="s">
        <v>3752</v>
      </c>
      <c r="J1458" t="s">
        <v>4522</v>
      </c>
      <c r="K1458" s="2">
        <v>-10</v>
      </c>
      <c r="L1458" t="s">
        <v>44</v>
      </c>
      <c r="M1458" s="2">
        <v>-10</v>
      </c>
      <c r="N1458" t="s">
        <v>4523</v>
      </c>
      <c r="O1458" t="s">
        <v>4524</v>
      </c>
      <c r="P1458" t="s">
        <v>9620</v>
      </c>
      <c r="Q1458" t="s">
        <v>9621</v>
      </c>
      <c r="R1458" t="s">
        <v>44</v>
      </c>
      <c r="S1458" t="s">
        <v>7084</v>
      </c>
      <c r="T1458" s="3">
        <v>45838</v>
      </c>
      <c r="U1458" s="3">
        <v>45845</v>
      </c>
      <c r="V1458" s="2">
        <v>0</v>
      </c>
      <c r="W1458" t="s">
        <v>44</v>
      </c>
      <c r="X1458" t="s">
        <v>44</v>
      </c>
      <c r="Y1458" t="s">
        <v>9622</v>
      </c>
      <c r="Z1458" t="s">
        <v>9623</v>
      </c>
      <c r="AA1458" t="s">
        <v>4529</v>
      </c>
      <c r="AB1458" t="s">
        <v>4530</v>
      </c>
      <c r="AC1458" t="s">
        <v>99</v>
      </c>
      <c r="AD1458" t="str">
        <f t="shared" si="22"/>
        <v>10-60</v>
      </c>
      <c r="AE1458" t="str">
        <f>VLOOKUP(AD1458,'Main_Sub Desc'!C:D,2,)</f>
        <v>LPC from invoicing</v>
      </c>
      <c r="AF1458" t="str">
        <f>VLOOKUP(VALUE(H1458),'Main_Sub Desc'!F:G,2,)</f>
        <v>Wtr Rev Late Payment</v>
      </c>
      <c r="AG1458">
        <f>IFERROR(VLOOKUP(VALUE(I1458),'PC Mapping'!A:F,6,),"")</f>
        <v>10719</v>
      </c>
      <c r="AH1458" s="13" t="str">
        <f>VLOOKUP(AG1458,'PC Mapping'!L:M,2,)</f>
        <v>All Other Water</v>
      </c>
    </row>
    <row r="1459" spans="1:34" x14ac:dyDescent="0.2">
      <c r="A1459" t="s">
        <v>9624</v>
      </c>
      <c r="B1459" t="s">
        <v>9423</v>
      </c>
      <c r="C1459" t="s">
        <v>4519</v>
      </c>
      <c r="D1459" t="s">
        <v>4520</v>
      </c>
      <c r="E1459" s="3">
        <v>45838</v>
      </c>
      <c r="F1459" t="s">
        <v>44</v>
      </c>
      <c r="G1459" t="s">
        <v>3742</v>
      </c>
      <c r="H1459" t="s">
        <v>3722</v>
      </c>
      <c r="I1459" t="s">
        <v>3752</v>
      </c>
      <c r="J1459" t="s">
        <v>4522</v>
      </c>
      <c r="K1459" s="2">
        <v>-15.17</v>
      </c>
      <c r="L1459" t="s">
        <v>44</v>
      </c>
      <c r="M1459" s="2">
        <v>-15.17</v>
      </c>
      <c r="N1459" t="s">
        <v>4523</v>
      </c>
      <c r="O1459" t="s">
        <v>4524</v>
      </c>
      <c r="P1459" t="s">
        <v>9625</v>
      </c>
      <c r="Q1459" t="s">
        <v>9626</v>
      </c>
      <c r="R1459" t="s">
        <v>44</v>
      </c>
      <c r="S1459" t="s">
        <v>7084</v>
      </c>
      <c r="T1459" s="3">
        <v>45838</v>
      </c>
      <c r="U1459" s="3">
        <v>45845</v>
      </c>
      <c r="V1459" s="2">
        <v>0</v>
      </c>
      <c r="W1459" t="s">
        <v>44</v>
      </c>
      <c r="X1459" t="s">
        <v>44</v>
      </c>
      <c r="Y1459" t="s">
        <v>9627</v>
      </c>
      <c r="Z1459" t="s">
        <v>2549</v>
      </c>
      <c r="AA1459" t="s">
        <v>4529</v>
      </c>
      <c r="AB1459" t="s">
        <v>4530</v>
      </c>
      <c r="AC1459" t="s">
        <v>89</v>
      </c>
      <c r="AD1459" t="str">
        <f t="shared" si="22"/>
        <v>10-60</v>
      </c>
      <c r="AE1459" t="str">
        <f>VLOOKUP(AD1459,'Main_Sub Desc'!C:D,2,)</f>
        <v>LPC from invoicing</v>
      </c>
      <c r="AF1459" t="str">
        <f>VLOOKUP(VALUE(H1459),'Main_Sub Desc'!F:G,2,)</f>
        <v>Wtr Rev Late Payment</v>
      </c>
      <c r="AG1459">
        <f>IFERROR(VLOOKUP(VALUE(I1459),'PC Mapping'!A:F,6,),"")</f>
        <v>10719</v>
      </c>
      <c r="AH1459" s="13" t="str">
        <f>VLOOKUP(AG1459,'PC Mapping'!L:M,2,)</f>
        <v>All Other Water</v>
      </c>
    </row>
    <row r="1460" spans="1:34" x14ac:dyDescent="0.2">
      <c r="A1460" t="s">
        <v>9628</v>
      </c>
      <c r="B1460" t="s">
        <v>9418</v>
      </c>
      <c r="C1460" t="s">
        <v>4519</v>
      </c>
      <c r="D1460" t="s">
        <v>4520</v>
      </c>
      <c r="E1460" s="3">
        <v>45838</v>
      </c>
      <c r="F1460" t="s">
        <v>44</v>
      </c>
      <c r="G1460" t="s">
        <v>3742</v>
      </c>
      <c r="H1460" t="s">
        <v>3722</v>
      </c>
      <c r="I1460" t="s">
        <v>3752</v>
      </c>
      <c r="J1460" t="s">
        <v>4522</v>
      </c>
      <c r="K1460" s="2">
        <v>-23.35</v>
      </c>
      <c r="L1460" t="s">
        <v>44</v>
      </c>
      <c r="M1460" s="2">
        <v>-23.35</v>
      </c>
      <c r="N1460" t="s">
        <v>4523</v>
      </c>
      <c r="O1460" t="s">
        <v>4524</v>
      </c>
      <c r="P1460" t="s">
        <v>4734</v>
      </c>
      <c r="Q1460" t="s">
        <v>9629</v>
      </c>
      <c r="R1460" t="s">
        <v>44</v>
      </c>
      <c r="S1460" t="s">
        <v>7084</v>
      </c>
      <c r="T1460" s="3">
        <v>45838</v>
      </c>
      <c r="U1460" s="3">
        <v>45845</v>
      </c>
      <c r="V1460" s="2">
        <v>0</v>
      </c>
      <c r="W1460" t="s">
        <v>44</v>
      </c>
      <c r="X1460" t="s">
        <v>44</v>
      </c>
      <c r="Y1460" t="s">
        <v>4788</v>
      </c>
      <c r="Z1460" t="s">
        <v>2797</v>
      </c>
      <c r="AA1460" t="s">
        <v>4529</v>
      </c>
      <c r="AB1460" t="s">
        <v>4530</v>
      </c>
      <c r="AC1460" t="s">
        <v>99</v>
      </c>
      <c r="AD1460" t="str">
        <f t="shared" si="22"/>
        <v>10-60</v>
      </c>
      <c r="AE1460" t="str">
        <f>VLOOKUP(AD1460,'Main_Sub Desc'!C:D,2,)</f>
        <v>LPC from invoicing</v>
      </c>
      <c r="AF1460" t="str">
        <f>VLOOKUP(VALUE(H1460),'Main_Sub Desc'!F:G,2,)</f>
        <v>Wtr Rev Late Payment</v>
      </c>
      <c r="AG1460">
        <f>IFERROR(VLOOKUP(VALUE(I1460),'PC Mapping'!A:F,6,),"")</f>
        <v>10719</v>
      </c>
      <c r="AH1460" s="13" t="str">
        <f>VLOOKUP(AG1460,'PC Mapping'!L:M,2,)</f>
        <v>All Other Water</v>
      </c>
    </row>
    <row r="1461" spans="1:34" x14ac:dyDescent="0.2">
      <c r="A1461" t="s">
        <v>9630</v>
      </c>
      <c r="B1461" t="s">
        <v>9418</v>
      </c>
      <c r="C1461" t="s">
        <v>4519</v>
      </c>
      <c r="D1461" t="s">
        <v>4520</v>
      </c>
      <c r="E1461" s="3">
        <v>45838</v>
      </c>
      <c r="F1461" t="s">
        <v>44</v>
      </c>
      <c r="G1461" t="s">
        <v>3742</v>
      </c>
      <c r="H1461" t="s">
        <v>3722</v>
      </c>
      <c r="I1461" t="s">
        <v>3752</v>
      </c>
      <c r="J1461" t="s">
        <v>4522</v>
      </c>
      <c r="K1461" s="2">
        <v>-9.6999999999999993</v>
      </c>
      <c r="L1461" t="s">
        <v>44</v>
      </c>
      <c r="M1461" s="2">
        <v>-9.6999999999999993</v>
      </c>
      <c r="N1461" t="s">
        <v>4523</v>
      </c>
      <c r="O1461" t="s">
        <v>4524</v>
      </c>
      <c r="P1461" t="s">
        <v>9631</v>
      </c>
      <c r="Q1461" t="s">
        <v>9632</v>
      </c>
      <c r="R1461" t="s">
        <v>44</v>
      </c>
      <c r="S1461" t="s">
        <v>7084</v>
      </c>
      <c r="T1461" s="3">
        <v>45838</v>
      </c>
      <c r="U1461" s="3">
        <v>45845</v>
      </c>
      <c r="V1461" s="2">
        <v>0</v>
      </c>
      <c r="W1461" t="s">
        <v>44</v>
      </c>
      <c r="X1461" t="s">
        <v>44</v>
      </c>
      <c r="Y1461" t="s">
        <v>9633</v>
      </c>
      <c r="Z1461" t="s">
        <v>2483</v>
      </c>
      <c r="AA1461" t="s">
        <v>4529</v>
      </c>
      <c r="AB1461" t="s">
        <v>4530</v>
      </c>
      <c r="AC1461" t="s">
        <v>89</v>
      </c>
      <c r="AD1461" t="str">
        <f t="shared" si="22"/>
        <v>10-60</v>
      </c>
      <c r="AE1461" t="str">
        <f>VLOOKUP(AD1461,'Main_Sub Desc'!C:D,2,)</f>
        <v>LPC from invoicing</v>
      </c>
      <c r="AF1461" t="str">
        <f>VLOOKUP(VALUE(H1461),'Main_Sub Desc'!F:G,2,)</f>
        <v>Wtr Rev Late Payment</v>
      </c>
      <c r="AG1461">
        <f>IFERROR(VLOOKUP(VALUE(I1461),'PC Mapping'!A:F,6,),"")</f>
        <v>10719</v>
      </c>
      <c r="AH1461" s="13" t="str">
        <f>VLOOKUP(AG1461,'PC Mapping'!L:M,2,)</f>
        <v>All Other Water</v>
      </c>
    </row>
    <row r="1462" spans="1:34" x14ac:dyDescent="0.2">
      <c r="A1462" t="s">
        <v>9634</v>
      </c>
      <c r="B1462" t="s">
        <v>9418</v>
      </c>
      <c r="C1462" t="s">
        <v>4519</v>
      </c>
      <c r="D1462" t="s">
        <v>4520</v>
      </c>
      <c r="E1462" s="3">
        <v>45838</v>
      </c>
      <c r="F1462" t="s">
        <v>44</v>
      </c>
      <c r="G1462" t="s">
        <v>3742</v>
      </c>
      <c r="H1462" t="s">
        <v>3722</v>
      </c>
      <c r="I1462" t="s">
        <v>3752</v>
      </c>
      <c r="J1462" t="s">
        <v>4522</v>
      </c>
      <c r="K1462" s="2">
        <v>-5</v>
      </c>
      <c r="L1462" t="s">
        <v>44</v>
      </c>
      <c r="M1462" s="2">
        <v>-5</v>
      </c>
      <c r="N1462" t="s">
        <v>4523</v>
      </c>
      <c r="O1462" t="s">
        <v>4524</v>
      </c>
      <c r="P1462" t="s">
        <v>9635</v>
      </c>
      <c r="Q1462" t="s">
        <v>9636</v>
      </c>
      <c r="R1462" t="s">
        <v>44</v>
      </c>
      <c r="S1462" t="s">
        <v>7084</v>
      </c>
      <c r="T1462" s="3">
        <v>45838</v>
      </c>
      <c r="U1462" s="3">
        <v>45845</v>
      </c>
      <c r="V1462" s="2">
        <v>0</v>
      </c>
      <c r="W1462" t="s">
        <v>44</v>
      </c>
      <c r="X1462" t="s">
        <v>44</v>
      </c>
      <c r="Y1462" t="s">
        <v>9637</v>
      </c>
      <c r="Z1462" t="s">
        <v>9638</v>
      </c>
      <c r="AA1462" t="s">
        <v>4529</v>
      </c>
      <c r="AB1462" t="s">
        <v>4530</v>
      </c>
      <c r="AC1462" t="s">
        <v>99</v>
      </c>
      <c r="AD1462" t="str">
        <f t="shared" si="22"/>
        <v>10-60</v>
      </c>
      <c r="AE1462" t="str">
        <f>VLOOKUP(AD1462,'Main_Sub Desc'!C:D,2,)</f>
        <v>LPC from invoicing</v>
      </c>
      <c r="AF1462" t="str">
        <f>VLOOKUP(VALUE(H1462),'Main_Sub Desc'!F:G,2,)</f>
        <v>Wtr Rev Late Payment</v>
      </c>
      <c r="AG1462">
        <f>IFERROR(VLOOKUP(VALUE(I1462),'PC Mapping'!A:F,6,),"")</f>
        <v>10719</v>
      </c>
      <c r="AH1462" s="13" t="str">
        <f>VLOOKUP(AG1462,'PC Mapping'!L:M,2,)</f>
        <v>All Other Water</v>
      </c>
    </row>
    <row r="1463" spans="1:34" x14ac:dyDescent="0.2">
      <c r="A1463" t="s">
        <v>9639</v>
      </c>
      <c r="B1463" t="s">
        <v>9418</v>
      </c>
      <c r="C1463" t="s">
        <v>4519</v>
      </c>
      <c r="D1463" t="s">
        <v>4520</v>
      </c>
      <c r="E1463" s="3">
        <v>45838</v>
      </c>
      <c r="F1463" t="s">
        <v>44</v>
      </c>
      <c r="G1463" t="s">
        <v>3742</v>
      </c>
      <c r="H1463" t="s">
        <v>3722</v>
      </c>
      <c r="I1463" t="s">
        <v>3752</v>
      </c>
      <c r="J1463" t="s">
        <v>4522</v>
      </c>
      <c r="K1463" s="2">
        <v>-5</v>
      </c>
      <c r="L1463" t="s">
        <v>44</v>
      </c>
      <c r="M1463" s="2">
        <v>-5</v>
      </c>
      <c r="N1463" t="s">
        <v>4523</v>
      </c>
      <c r="O1463" t="s">
        <v>4524</v>
      </c>
      <c r="P1463" t="s">
        <v>9635</v>
      </c>
      <c r="Q1463" t="s">
        <v>9640</v>
      </c>
      <c r="R1463" t="s">
        <v>44</v>
      </c>
      <c r="S1463" t="s">
        <v>7084</v>
      </c>
      <c r="T1463" s="3">
        <v>45838</v>
      </c>
      <c r="U1463" s="3">
        <v>45845</v>
      </c>
      <c r="V1463" s="2">
        <v>0</v>
      </c>
      <c r="W1463" t="s">
        <v>44</v>
      </c>
      <c r="X1463" t="s">
        <v>44</v>
      </c>
      <c r="Y1463" t="s">
        <v>9637</v>
      </c>
      <c r="Z1463" t="s">
        <v>9638</v>
      </c>
      <c r="AA1463" t="s">
        <v>4529</v>
      </c>
      <c r="AB1463" t="s">
        <v>4530</v>
      </c>
      <c r="AC1463" t="s">
        <v>99</v>
      </c>
      <c r="AD1463" t="str">
        <f t="shared" si="22"/>
        <v>10-60</v>
      </c>
      <c r="AE1463" t="str">
        <f>VLOOKUP(AD1463,'Main_Sub Desc'!C:D,2,)</f>
        <v>LPC from invoicing</v>
      </c>
      <c r="AF1463" t="str">
        <f>VLOOKUP(VALUE(H1463),'Main_Sub Desc'!F:G,2,)</f>
        <v>Wtr Rev Late Payment</v>
      </c>
      <c r="AG1463">
        <f>IFERROR(VLOOKUP(VALUE(I1463),'PC Mapping'!A:F,6,),"")</f>
        <v>10719</v>
      </c>
      <c r="AH1463" s="13" t="str">
        <f>VLOOKUP(AG1463,'PC Mapping'!L:M,2,)</f>
        <v>All Other Water</v>
      </c>
    </row>
    <row r="1464" spans="1:34" x14ac:dyDescent="0.2">
      <c r="A1464" t="s">
        <v>9641</v>
      </c>
      <c r="B1464" t="s">
        <v>9423</v>
      </c>
      <c r="C1464" t="s">
        <v>4519</v>
      </c>
      <c r="D1464" t="s">
        <v>4520</v>
      </c>
      <c r="E1464" s="3">
        <v>45838</v>
      </c>
      <c r="F1464" t="s">
        <v>44</v>
      </c>
      <c r="G1464" t="s">
        <v>3742</v>
      </c>
      <c r="H1464" t="s">
        <v>3716</v>
      </c>
      <c r="I1464" t="s">
        <v>4534</v>
      </c>
      <c r="J1464" t="s">
        <v>4522</v>
      </c>
      <c r="K1464" s="2">
        <v>-5</v>
      </c>
      <c r="L1464" t="s">
        <v>44</v>
      </c>
      <c r="M1464" s="2">
        <v>-5</v>
      </c>
      <c r="N1464" t="s">
        <v>4523</v>
      </c>
      <c r="O1464" t="s">
        <v>4524</v>
      </c>
      <c r="P1464" t="s">
        <v>9642</v>
      </c>
      <c r="Q1464" t="s">
        <v>9643</v>
      </c>
      <c r="R1464" t="s">
        <v>44</v>
      </c>
      <c r="S1464" t="s">
        <v>7084</v>
      </c>
      <c r="T1464" s="3">
        <v>45838</v>
      </c>
      <c r="U1464" s="3">
        <v>45845</v>
      </c>
      <c r="V1464" s="2">
        <v>0</v>
      </c>
      <c r="W1464" t="s">
        <v>44</v>
      </c>
      <c r="X1464" t="s">
        <v>44</v>
      </c>
      <c r="Y1464" t="s">
        <v>9644</v>
      </c>
      <c r="Z1464" t="s">
        <v>1198</v>
      </c>
      <c r="AA1464" t="s">
        <v>4529</v>
      </c>
      <c r="AB1464" t="s">
        <v>4530</v>
      </c>
      <c r="AC1464" t="s">
        <v>89</v>
      </c>
      <c r="AD1464" t="str">
        <f t="shared" si="22"/>
        <v>10-60</v>
      </c>
      <c r="AE1464" t="str">
        <f>VLOOKUP(AD1464,'Main_Sub Desc'!C:D,2,)</f>
        <v>LPC from invoicing</v>
      </c>
      <c r="AF1464" t="str">
        <f>VLOOKUP(VALUE(H1464),'Main_Sub Desc'!F:G,2,)</f>
        <v>Wst Rev Late Payment</v>
      </c>
      <c r="AG1464">
        <f>IFERROR(VLOOKUP(VALUE(I1464),'PC Mapping'!A:F,6,),"")</f>
        <v>10514</v>
      </c>
      <c r="AH1464" s="13" t="str">
        <f>VLOOKUP(AG1464,'PC Mapping'!L:M,2,)</f>
        <v>Bolivar Sewer</v>
      </c>
    </row>
    <row r="1465" spans="1:34" x14ac:dyDescent="0.2">
      <c r="A1465" t="s">
        <v>9641</v>
      </c>
      <c r="B1465" t="s">
        <v>9423</v>
      </c>
      <c r="C1465" t="s">
        <v>4519</v>
      </c>
      <c r="D1465" t="s">
        <v>4520</v>
      </c>
      <c r="E1465" s="3">
        <v>45838</v>
      </c>
      <c r="F1465" t="s">
        <v>44</v>
      </c>
      <c r="G1465" t="s">
        <v>3742</v>
      </c>
      <c r="H1465" t="s">
        <v>3722</v>
      </c>
      <c r="I1465" t="s">
        <v>4538</v>
      </c>
      <c r="J1465" t="s">
        <v>4522</v>
      </c>
      <c r="K1465" s="2">
        <v>-5</v>
      </c>
      <c r="L1465" t="s">
        <v>44</v>
      </c>
      <c r="M1465" s="2">
        <v>-5</v>
      </c>
      <c r="N1465" t="s">
        <v>4523</v>
      </c>
      <c r="O1465" t="s">
        <v>4524</v>
      </c>
      <c r="P1465" t="s">
        <v>9642</v>
      </c>
      <c r="Q1465" t="s">
        <v>9645</v>
      </c>
      <c r="R1465" t="s">
        <v>44</v>
      </c>
      <c r="S1465" t="s">
        <v>7084</v>
      </c>
      <c r="T1465" s="3">
        <v>45838</v>
      </c>
      <c r="U1465" s="3">
        <v>45845</v>
      </c>
      <c r="V1465" s="2">
        <v>0</v>
      </c>
      <c r="W1465" t="s">
        <v>44</v>
      </c>
      <c r="X1465" t="s">
        <v>44</v>
      </c>
      <c r="Y1465" t="s">
        <v>9646</v>
      </c>
      <c r="Z1465" t="s">
        <v>1198</v>
      </c>
      <c r="AA1465" t="s">
        <v>4529</v>
      </c>
      <c r="AB1465" t="s">
        <v>4530</v>
      </c>
      <c r="AC1465" t="s">
        <v>89</v>
      </c>
      <c r="AD1465" t="str">
        <f t="shared" si="22"/>
        <v>10-60</v>
      </c>
      <c r="AE1465" t="str">
        <f>VLOOKUP(AD1465,'Main_Sub Desc'!C:D,2,)</f>
        <v>LPC from invoicing</v>
      </c>
      <c r="AF1465" t="str">
        <f>VLOOKUP(VALUE(H1465),'Main_Sub Desc'!F:G,2,)</f>
        <v>Wtr Rev Late Payment</v>
      </c>
      <c r="AG1465">
        <f>IFERROR(VLOOKUP(VALUE(I1465),'PC Mapping'!A:F,6,),"")</f>
        <v>10469</v>
      </c>
      <c r="AH1465" s="13" t="str">
        <f>VLOOKUP(AG1465,'PC Mapping'!L:M,2,)</f>
        <v>Bolivar Water</v>
      </c>
    </row>
    <row r="1466" spans="1:34" x14ac:dyDescent="0.2">
      <c r="A1466" t="s">
        <v>9647</v>
      </c>
      <c r="B1466" t="s">
        <v>9423</v>
      </c>
      <c r="C1466" t="s">
        <v>4519</v>
      </c>
      <c r="D1466" t="s">
        <v>4520</v>
      </c>
      <c r="E1466" s="3">
        <v>45838</v>
      </c>
      <c r="F1466" t="s">
        <v>44</v>
      </c>
      <c r="G1466" t="s">
        <v>3742</v>
      </c>
      <c r="H1466" t="s">
        <v>3722</v>
      </c>
      <c r="I1466" t="s">
        <v>4538</v>
      </c>
      <c r="J1466" t="s">
        <v>4522</v>
      </c>
      <c r="K1466" s="2">
        <v>-5</v>
      </c>
      <c r="L1466" t="s">
        <v>44</v>
      </c>
      <c r="M1466" s="2">
        <v>-5</v>
      </c>
      <c r="N1466" t="s">
        <v>4523</v>
      </c>
      <c r="O1466" t="s">
        <v>4524</v>
      </c>
      <c r="P1466" t="s">
        <v>9642</v>
      </c>
      <c r="Q1466" t="s">
        <v>9648</v>
      </c>
      <c r="R1466" t="s">
        <v>44</v>
      </c>
      <c r="S1466" t="s">
        <v>7084</v>
      </c>
      <c r="T1466" s="3">
        <v>45838</v>
      </c>
      <c r="U1466" s="3">
        <v>45845</v>
      </c>
      <c r="V1466" s="2">
        <v>0</v>
      </c>
      <c r="W1466" t="s">
        <v>44</v>
      </c>
      <c r="X1466" t="s">
        <v>44</v>
      </c>
      <c r="Y1466" t="s">
        <v>9649</v>
      </c>
      <c r="Z1466" t="s">
        <v>1197</v>
      </c>
      <c r="AA1466" t="s">
        <v>4529</v>
      </c>
      <c r="AB1466" t="s">
        <v>4530</v>
      </c>
      <c r="AC1466" t="s">
        <v>89</v>
      </c>
      <c r="AD1466" t="str">
        <f t="shared" si="22"/>
        <v>10-60</v>
      </c>
      <c r="AE1466" t="str">
        <f>VLOOKUP(AD1466,'Main_Sub Desc'!C:D,2,)</f>
        <v>LPC from invoicing</v>
      </c>
      <c r="AF1466" t="str">
        <f>VLOOKUP(VALUE(H1466),'Main_Sub Desc'!F:G,2,)</f>
        <v>Wtr Rev Late Payment</v>
      </c>
      <c r="AG1466">
        <f>IFERROR(VLOOKUP(VALUE(I1466),'PC Mapping'!A:F,6,),"")</f>
        <v>10469</v>
      </c>
      <c r="AH1466" s="13" t="str">
        <f>VLOOKUP(AG1466,'PC Mapping'!L:M,2,)</f>
        <v>Bolivar Water</v>
      </c>
    </row>
    <row r="1467" spans="1:34" x14ac:dyDescent="0.2">
      <c r="A1467" t="s">
        <v>9650</v>
      </c>
      <c r="B1467" t="s">
        <v>9418</v>
      </c>
      <c r="C1467" t="s">
        <v>4519</v>
      </c>
      <c r="D1467" t="s">
        <v>4520</v>
      </c>
      <c r="E1467" s="3">
        <v>45838</v>
      </c>
      <c r="F1467" t="s">
        <v>44</v>
      </c>
      <c r="G1467" t="s">
        <v>3742</v>
      </c>
      <c r="H1467" t="s">
        <v>3722</v>
      </c>
      <c r="I1467" t="s">
        <v>3752</v>
      </c>
      <c r="J1467" t="s">
        <v>4522</v>
      </c>
      <c r="K1467" s="2">
        <v>-5</v>
      </c>
      <c r="L1467" t="s">
        <v>44</v>
      </c>
      <c r="M1467" s="2">
        <v>-5</v>
      </c>
      <c r="N1467" t="s">
        <v>4523</v>
      </c>
      <c r="O1467" t="s">
        <v>4524</v>
      </c>
      <c r="P1467" t="s">
        <v>9651</v>
      </c>
      <c r="Q1467" t="s">
        <v>9652</v>
      </c>
      <c r="R1467" t="s">
        <v>44</v>
      </c>
      <c r="S1467" t="s">
        <v>7084</v>
      </c>
      <c r="T1467" s="3">
        <v>45838</v>
      </c>
      <c r="U1467" s="3">
        <v>45845</v>
      </c>
      <c r="V1467" s="2">
        <v>0</v>
      </c>
      <c r="W1467" t="s">
        <v>44</v>
      </c>
      <c r="X1467" t="s">
        <v>44</v>
      </c>
      <c r="Y1467" t="s">
        <v>9653</v>
      </c>
      <c r="Z1467" t="s">
        <v>9654</v>
      </c>
      <c r="AA1467" t="s">
        <v>4529</v>
      </c>
      <c r="AB1467" t="s">
        <v>4530</v>
      </c>
      <c r="AC1467" t="s">
        <v>99</v>
      </c>
      <c r="AD1467" t="str">
        <f t="shared" si="22"/>
        <v>10-60</v>
      </c>
      <c r="AE1467" t="str">
        <f>VLOOKUP(AD1467,'Main_Sub Desc'!C:D,2,)</f>
        <v>LPC from invoicing</v>
      </c>
      <c r="AF1467" t="str">
        <f>VLOOKUP(VALUE(H1467),'Main_Sub Desc'!F:G,2,)</f>
        <v>Wtr Rev Late Payment</v>
      </c>
      <c r="AG1467">
        <f>IFERROR(VLOOKUP(VALUE(I1467),'PC Mapping'!A:F,6,),"")</f>
        <v>10719</v>
      </c>
      <c r="AH1467" s="13" t="str">
        <f>VLOOKUP(AG1467,'PC Mapping'!L:M,2,)</f>
        <v>All Other Water</v>
      </c>
    </row>
    <row r="1468" spans="1:34" x14ac:dyDescent="0.2">
      <c r="A1468" t="s">
        <v>9655</v>
      </c>
      <c r="B1468" t="s">
        <v>9418</v>
      </c>
      <c r="C1468" t="s">
        <v>4519</v>
      </c>
      <c r="D1468" t="s">
        <v>4520</v>
      </c>
      <c r="E1468" s="3">
        <v>45838</v>
      </c>
      <c r="F1468" t="s">
        <v>44</v>
      </c>
      <c r="G1468" t="s">
        <v>3742</v>
      </c>
      <c r="H1468" t="s">
        <v>3722</v>
      </c>
      <c r="I1468" t="s">
        <v>3752</v>
      </c>
      <c r="J1468" t="s">
        <v>4522</v>
      </c>
      <c r="K1468" s="2">
        <v>-5</v>
      </c>
      <c r="L1468" t="s">
        <v>44</v>
      </c>
      <c r="M1468" s="2">
        <v>-5</v>
      </c>
      <c r="N1468" t="s">
        <v>4523</v>
      </c>
      <c r="O1468" t="s">
        <v>4524</v>
      </c>
      <c r="P1468" t="s">
        <v>9656</v>
      </c>
      <c r="Q1468" t="s">
        <v>9657</v>
      </c>
      <c r="R1468" t="s">
        <v>44</v>
      </c>
      <c r="S1468" t="s">
        <v>7084</v>
      </c>
      <c r="T1468" s="3">
        <v>45838</v>
      </c>
      <c r="U1468" s="3">
        <v>45845</v>
      </c>
      <c r="V1468" s="2">
        <v>0</v>
      </c>
      <c r="W1468" t="s">
        <v>44</v>
      </c>
      <c r="X1468" t="s">
        <v>44</v>
      </c>
      <c r="Y1468" t="s">
        <v>9658</v>
      </c>
      <c r="Z1468" t="s">
        <v>9659</v>
      </c>
      <c r="AA1468" t="s">
        <v>4529</v>
      </c>
      <c r="AB1468" t="s">
        <v>4530</v>
      </c>
      <c r="AC1468" t="s">
        <v>99</v>
      </c>
      <c r="AD1468" t="str">
        <f t="shared" si="22"/>
        <v>10-60</v>
      </c>
      <c r="AE1468" t="str">
        <f>VLOOKUP(AD1468,'Main_Sub Desc'!C:D,2,)</f>
        <v>LPC from invoicing</v>
      </c>
      <c r="AF1468" t="str">
        <f>VLOOKUP(VALUE(H1468),'Main_Sub Desc'!F:G,2,)</f>
        <v>Wtr Rev Late Payment</v>
      </c>
      <c r="AG1468">
        <f>IFERROR(VLOOKUP(VALUE(I1468),'PC Mapping'!A:F,6,),"")</f>
        <v>10719</v>
      </c>
      <c r="AH1468" s="13" t="str">
        <f>VLOOKUP(AG1468,'PC Mapping'!L:M,2,)</f>
        <v>All Other Water</v>
      </c>
    </row>
    <row r="1469" spans="1:34" x14ac:dyDescent="0.2">
      <c r="A1469" t="s">
        <v>9660</v>
      </c>
      <c r="B1469" t="s">
        <v>9418</v>
      </c>
      <c r="C1469" t="s">
        <v>4519</v>
      </c>
      <c r="D1469" t="s">
        <v>4520</v>
      </c>
      <c r="E1469" s="3">
        <v>45838</v>
      </c>
      <c r="F1469" t="s">
        <v>44</v>
      </c>
      <c r="G1469" t="s">
        <v>3742</v>
      </c>
      <c r="H1469" t="s">
        <v>3716</v>
      </c>
      <c r="I1469" t="s">
        <v>4534</v>
      </c>
      <c r="J1469" t="s">
        <v>4522</v>
      </c>
      <c r="K1469" s="2">
        <v>-5</v>
      </c>
      <c r="L1469" t="s">
        <v>44</v>
      </c>
      <c r="M1469" s="2">
        <v>-5</v>
      </c>
      <c r="N1469" t="s">
        <v>4523</v>
      </c>
      <c r="O1469" t="s">
        <v>4524</v>
      </c>
      <c r="P1469" t="s">
        <v>9661</v>
      </c>
      <c r="Q1469" t="s">
        <v>9662</v>
      </c>
      <c r="R1469" t="s">
        <v>44</v>
      </c>
      <c r="S1469" t="s">
        <v>7084</v>
      </c>
      <c r="T1469" s="3">
        <v>45838</v>
      </c>
      <c r="U1469" s="3">
        <v>45845</v>
      </c>
      <c r="V1469" s="2">
        <v>0</v>
      </c>
      <c r="W1469" t="s">
        <v>44</v>
      </c>
      <c r="X1469" t="s">
        <v>44</v>
      </c>
      <c r="Y1469" t="s">
        <v>9663</v>
      </c>
      <c r="Z1469" t="s">
        <v>9664</v>
      </c>
      <c r="AA1469" t="s">
        <v>4529</v>
      </c>
      <c r="AB1469" t="s">
        <v>4530</v>
      </c>
      <c r="AC1469" t="s">
        <v>89</v>
      </c>
      <c r="AD1469" t="str">
        <f t="shared" si="22"/>
        <v>10-60</v>
      </c>
      <c r="AE1469" t="str">
        <f>VLOOKUP(AD1469,'Main_Sub Desc'!C:D,2,)</f>
        <v>LPC from invoicing</v>
      </c>
      <c r="AF1469" t="str">
        <f>VLOOKUP(VALUE(H1469),'Main_Sub Desc'!F:G,2,)</f>
        <v>Wst Rev Late Payment</v>
      </c>
      <c r="AG1469">
        <f>IFERROR(VLOOKUP(VALUE(I1469),'PC Mapping'!A:F,6,),"")</f>
        <v>10514</v>
      </c>
      <c r="AH1469" s="13" t="str">
        <f>VLOOKUP(AG1469,'PC Mapping'!L:M,2,)</f>
        <v>Bolivar Sewer</v>
      </c>
    </row>
    <row r="1470" spans="1:34" x14ac:dyDescent="0.2">
      <c r="A1470" t="s">
        <v>9660</v>
      </c>
      <c r="B1470" t="s">
        <v>9418</v>
      </c>
      <c r="C1470" t="s">
        <v>4519</v>
      </c>
      <c r="D1470" t="s">
        <v>4520</v>
      </c>
      <c r="E1470" s="3">
        <v>45838</v>
      </c>
      <c r="F1470" t="s">
        <v>44</v>
      </c>
      <c r="G1470" t="s">
        <v>3742</v>
      </c>
      <c r="H1470" t="s">
        <v>3722</v>
      </c>
      <c r="I1470" t="s">
        <v>4538</v>
      </c>
      <c r="J1470" t="s">
        <v>4522</v>
      </c>
      <c r="K1470" s="2">
        <v>-5</v>
      </c>
      <c r="L1470" t="s">
        <v>44</v>
      </c>
      <c r="M1470" s="2">
        <v>-5</v>
      </c>
      <c r="N1470" t="s">
        <v>4523</v>
      </c>
      <c r="O1470" t="s">
        <v>4524</v>
      </c>
      <c r="P1470" t="s">
        <v>9661</v>
      </c>
      <c r="Q1470" t="s">
        <v>9665</v>
      </c>
      <c r="R1470" t="s">
        <v>44</v>
      </c>
      <c r="S1470" t="s">
        <v>7084</v>
      </c>
      <c r="T1470" s="3">
        <v>45838</v>
      </c>
      <c r="U1470" s="3">
        <v>45845</v>
      </c>
      <c r="V1470" s="2">
        <v>0</v>
      </c>
      <c r="W1470" t="s">
        <v>44</v>
      </c>
      <c r="X1470" t="s">
        <v>44</v>
      </c>
      <c r="Y1470" t="s">
        <v>9666</v>
      </c>
      <c r="Z1470" t="s">
        <v>9664</v>
      </c>
      <c r="AA1470" t="s">
        <v>4529</v>
      </c>
      <c r="AB1470" t="s">
        <v>4530</v>
      </c>
      <c r="AC1470" t="s">
        <v>89</v>
      </c>
      <c r="AD1470" t="str">
        <f t="shared" si="22"/>
        <v>10-60</v>
      </c>
      <c r="AE1470" t="str">
        <f>VLOOKUP(AD1470,'Main_Sub Desc'!C:D,2,)</f>
        <v>LPC from invoicing</v>
      </c>
      <c r="AF1470" t="str">
        <f>VLOOKUP(VALUE(H1470),'Main_Sub Desc'!F:G,2,)</f>
        <v>Wtr Rev Late Payment</v>
      </c>
      <c r="AG1470">
        <f>IFERROR(VLOOKUP(VALUE(I1470),'PC Mapping'!A:F,6,),"")</f>
        <v>10469</v>
      </c>
      <c r="AH1470" s="13" t="str">
        <f>VLOOKUP(AG1470,'PC Mapping'!L:M,2,)</f>
        <v>Bolivar Water</v>
      </c>
    </row>
    <row r="1471" spans="1:34" x14ac:dyDescent="0.2">
      <c r="A1471" t="s">
        <v>9667</v>
      </c>
      <c r="B1471" t="s">
        <v>9423</v>
      </c>
      <c r="C1471" t="s">
        <v>4519</v>
      </c>
      <c r="D1471" t="s">
        <v>4520</v>
      </c>
      <c r="E1471" s="3">
        <v>45838</v>
      </c>
      <c r="F1471" t="s">
        <v>44</v>
      </c>
      <c r="G1471" t="s">
        <v>3742</v>
      </c>
      <c r="H1471" t="s">
        <v>3716</v>
      </c>
      <c r="I1471" t="s">
        <v>4534</v>
      </c>
      <c r="J1471" t="s">
        <v>4522</v>
      </c>
      <c r="K1471" s="2">
        <v>-5</v>
      </c>
      <c r="L1471" t="s">
        <v>44</v>
      </c>
      <c r="M1471" s="2">
        <v>-5</v>
      </c>
      <c r="N1471" t="s">
        <v>4523</v>
      </c>
      <c r="O1471" t="s">
        <v>4524</v>
      </c>
      <c r="P1471" t="s">
        <v>9668</v>
      </c>
      <c r="Q1471" t="s">
        <v>9669</v>
      </c>
      <c r="R1471" t="s">
        <v>44</v>
      </c>
      <c r="S1471" t="s">
        <v>7084</v>
      </c>
      <c r="T1471" s="3">
        <v>45838</v>
      </c>
      <c r="U1471" s="3">
        <v>45845</v>
      </c>
      <c r="V1471" s="2">
        <v>0</v>
      </c>
      <c r="W1471" t="s">
        <v>44</v>
      </c>
      <c r="X1471" t="s">
        <v>44</v>
      </c>
      <c r="Y1471" t="s">
        <v>9670</v>
      </c>
      <c r="Z1471" t="s">
        <v>807</v>
      </c>
      <c r="AA1471" t="s">
        <v>4529</v>
      </c>
      <c r="AB1471" t="s">
        <v>4530</v>
      </c>
      <c r="AC1471" t="s">
        <v>99</v>
      </c>
      <c r="AD1471" t="str">
        <f t="shared" si="22"/>
        <v>10-60</v>
      </c>
      <c r="AE1471" t="str">
        <f>VLOOKUP(AD1471,'Main_Sub Desc'!C:D,2,)</f>
        <v>LPC from invoicing</v>
      </c>
      <c r="AF1471" t="str">
        <f>VLOOKUP(VALUE(H1471),'Main_Sub Desc'!F:G,2,)</f>
        <v>Wst Rev Late Payment</v>
      </c>
      <c r="AG1471">
        <f>IFERROR(VLOOKUP(VALUE(I1471),'PC Mapping'!A:F,6,),"")</f>
        <v>10514</v>
      </c>
      <c r="AH1471" s="13" t="str">
        <f>VLOOKUP(AG1471,'PC Mapping'!L:M,2,)</f>
        <v>Bolivar Sewer</v>
      </c>
    </row>
    <row r="1472" spans="1:34" x14ac:dyDescent="0.2">
      <c r="A1472" t="s">
        <v>9667</v>
      </c>
      <c r="B1472" t="s">
        <v>9423</v>
      </c>
      <c r="C1472" t="s">
        <v>4519</v>
      </c>
      <c r="D1472" t="s">
        <v>4520</v>
      </c>
      <c r="E1472" s="3">
        <v>45838</v>
      </c>
      <c r="F1472" t="s">
        <v>44</v>
      </c>
      <c r="G1472" t="s">
        <v>3742</v>
      </c>
      <c r="H1472" t="s">
        <v>3722</v>
      </c>
      <c r="I1472" t="s">
        <v>4538</v>
      </c>
      <c r="J1472" t="s">
        <v>4522</v>
      </c>
      <c r="K1472" s="2">
        <v>-5</v>
      </c>
      <c r="L1472" t="s">
        <v>44</v>
      </c>
      <c r="M1472" s="2">
        <v>-5</v>
      </c>
      <c r="N1472" t="s">
        <v>4523</v>
      </c>
      <c r="O1472" t="s">
        <v>4524</v>
      </c>
      <c r="P1472" t="s">
        <v>9668</v>
      </c>
      <c r="Q1472" t="s">
        <v>9671</v>
      </c>
      <c r="R1472" t="s">
        <v>44</v>
      </c>
      <c r="S1472" t="s">
        <v>7084</v>
      </c>
      <c r="T1472" s="3">
        <v>45838</v>
      </c>
      <c r="U1472" s="3">
        <v>45845</v>
      </c>
      <c r="V1472" s="2">
        <v>0</v>
      </c>
      <c r="W1472" t="s">
        <v>44</v>
      </c>
      <c r="X1472" t="s">
        <v>44</v>
      </c>
      <c r="Y1472" t="s">
        <v>9672</v>
      </c>
      <c r="Z1472" t="s">
        <v>807</v>
      </c>
      <c r="AA1472" t="s">
        <v>4529</v>
      </c>
      <c r="AB1472" t="s">
        <v>4530</v>
      </c>
      <c r="AC1472" t="s">
        <v>99</v>
      </c>
      <c r="AD1472" t="str">
        <f t="shared" si="22"/>
        <v>10-60</v>
      </c>
      <c r="AE1472" t="str">
        <f>VLOOKUP(AD1472,'Main_Sub Desc'!C:D,2,)</f>
        <v>LPC from invoicing</v>
      </c>
      <c r="AF1472" t="str">
        <f>VLOOKUP(VALUE(H1472),'Main_Sub Desc'!F:G,2,)</f>
        <v>Wtr Rev Late Payment</v>
      </c>
      <c r="AG1472">
        <f>IFERROR(VLOOKUP(VALUE(I1472),'PC Mapping'!A:F,6,),"")</f>
        <v>10469</v>
      </c>
      <c r="AH1472" s="13" t="str">
        <f>VLOOKUP(AG1472,'PC Mapping'!L:M,2,)</f>
        <v>Bolivar Water</v>
      </c>
    </row>
    <row r="1473" spans="1:34" x14ac:dyDescent="0.2">
      <c r="A1473" t="s">
        <v>9673</v>
      </c>
      <c r="B1473" t="s">
        <v>9418</v>
      </c>
      <c r="C1473" t="s">
        <v>4519</v>
      </c>
      <c r="D1473" t="s">
        <v>4520</v>
      </c>
      <c r="E1473" s="3">
        <v>45838</v>
      </c>
      <c r="F1473" t="s">
        <v>44</v>
      </c>
      <c r="G1473" t="s">
        <v>3742</v>
      </c>
      <c r="H1473" t="s">
        <v>3722</v>
      </c>
      <c r="I1473" t="s">
        <v>3752</v>
      </c>
      <c r="J1473" t="s">
        <v>4522</v>
      </c>
      <c r="K1473" s="2">
        <v>-16.829999999999998</v>
      </c>
      <c r="L1473" t="s">
        <v>44</v>
      </c>
      <c r="M1473" s="2">
        <v>-16.829999999999998</v>
      </c>
      <c r="N1473" t="s">
        <v>4523</v>
      </c>
      <c r="O1473" t="s">
        <v>4524</v>
      </c>
      <c r="P1473" t="s">
        <v>9674</v>
      </c>
      <c r="Q1473" t="s">
        <v>9675</v>
      </c>
      <c r="R1473" t="s">
        <v>44</v>
      </c>
      <c r="S1473" t="s">
        <v>7084</v>
      </c>
      <c r="T1473" s="3">
        <v>45838</v>
      </c>
      <c r="U1473" s="3">
        <v>45845</v>
      </c>
      <c r="V1473" s="2">
        <v>0</v>
      </c>
      <c r="W1473" t="s">
        <v>44</v>
      </c>
      <c r="X1473" t="s">
        <v>44</v>
      </c>
      <c r="Y1473" t="s">
        <v>9676</v>
      </c>
      <c r="Z1473" t="s">
        <v>2380</v>
      </c>
      <c r="AA1473" t="s">
        <v>4529</v>
      </c>
      <c r="AB1473" t="s">
        <v>4530</v>
      </c>
      <c r="AC1473" t="s">
        <v>89</v>
      </c>
      <c r="AD1473" t="str">
        <f t="shared" si="22"/>
        <v>10-60</v>
      </c>
      <c r="AE1473" t="str">
        <f>VLOOKUP(AD1473,'Main_Sub Desc'!C:D,2,)</f>
        <v>LPC from invoicing</v>
      </c>
      <c r="AF1473" t="str">
        <f>VLOOKUP(VALUE(H1473),'Main_Sub Desc'!F:G,2,)</f>
        <v>Wtr Rev Late Payment</v>
      </c>
      <c r="AG1473">
        <f>IFERROR(VLOOKUP(VALUE(I1473),'PC Mapping'!A:F,6,),"")</f>
        <v>10719</v>
      </c>
      <c r="AH1473" s="13" t="str">
        <f>VLOOKUP(AG1473,'PC Mapping'!L:M,2,)</f>
        <v>All Other Water</v>
      </c>
    </row>
    <row r="1474" spans="1:34" x14ac:dyDescent="0.2">
      <c r="A1474" t="s">
        <v>9677</v>
      </c>
      <c r="B1474" t="s">
        <v>9423</v>
      </c>
      <c r="C1474" t="s">
        <v>4519</v>
      </c>
      <c r="D1474" t="s">
        <v>4520</v>
      </c>
      <c r="E1474" s="3">
        <v>45838</v>
      </c>
      <c r="F1474" t="s">
        <v>44</v>
      </c>
      <c r="G1474" t="s">
        <v>3742</v>
      </c>
      <c r="H1474" t="s">
        <v>3716</v>
      </c>
      <c r="I1474" t="s">
        <v>4534</v>
      </c>
      <c r="J1474" t="s">
        <v>4522</v>
      </c>
      <c r="K1474" s="2">
        <v>-5</v>
      </c>
      <c r="L1474" t="s">
        <v>44</v>
      </c>
      <c r="M1474" s="2">
        <v>-5</v>
      </c>
      <c r="N1474" t="s">
        <v>4523</v>
      </c>
      <c r="O1474" t="s">
        <v>4524</v>
      </c>
      <c r="P1474" t="s">
        <v>9678</v>
      </c>
      <c r="Q1474" t="s">
        <v>9679</v>
      </c>
      <c r="R1474" t="s">
        <v>44</v>
      </c>
      <c r="S1474" t="s">
        <v>7084</v>
      </c>
      <c r="T1474" s="3">
        <v>45838</v>
      </c>
      <c r="U1474" s="3">
        <v>45845</v>
      </c>
      <c r="V1474" s="2">
        <v>0</v>
      </c>
      <c r="W1474" t="s">
        <v>44</v>
      </c>
      <c r="X1474" t="s">
        <v>44</v>
      </c>
      <c r="Y1474" t="s">
        <v>9680</v>
      </c>
      <c r="Z1474" t="s">
        <v>359</v>
      </c>
      <c r="AA1474" t="s">
        <v>4529</v>
      </c>
      <c r="AB1474" t="s">
        <v>4530</v>
      </c>
      <c r="AC1474" t="s">
        <v>99</v>
      </c>
      <c r="AD1474" t="str">
        <f t="shared" si="22"/>
        <v>10-60</v>
      </c>
      <c r="AE1474" t="str">
        <f>VLOOKUP(AD1474,'Main_Sub Desc'!C:D,2,)</f>
        <v>LPC from invoicing</v>
      </c>
      <c r="AF1474" t="str">
        <f>VLOOKUP(VALUE(H1474),'Main_Sub Desc'!F:G,2,)</f>
        <v>Wst Rev Late Payment</v>
      </c>
      <c r="AG1474">
        <f>IFERROR(VLOOKUP(VALUE(I1474),'PC Mapping'!A:F,6,),"")</f>
        <v>10514</v>
      </c>
      <c r="AH1474" s="13" t="str">
        <f>VLOOKUP(AG1474,'PC Mapping'!L:M,2,)</f>
        <v>Bolivar Sewer</v>
      </c>
    </row>
    <row r="1475" spans="1:34" x14ac:dyDescent="0.2">
      <c r="A1475" t="s">
        <v>9677</v>
      </c>
      <c r="B1475" t="s">
        <v>9423</v>
      </c>
      <c r="C1475" t="s">
        <v>4519</v>
      </c>
      <c r="D1475" t="s">
        <v>4520</v>
      </c>
      <c r="E1475" s="3">
        <v>45838</v>
      </c>
      <c r="F1475" t="s">
        <v>44</v>
      </c>
      <c r="G1475" t="s">
        <v>3742</v>
      </c>
      <c r="H1475" t="s">
        <v>3722</v>
      </c>
      <c r="I1475" t="s">
        <v>4538</v>
      </c>
      <c r="J1475" t="s">
        <v>4522</v>
      </c>
      <c r="K1475" s="2">
        <v>-5</v>
      </c>
      <c r="L1475" t="s">
        <v>44</v>
      </c>
      <c r="M1475" s="2">
        <v>-5</v>
      </c>
      <c r="N1475" t="s">
        <v>4523</v>
      </c>
      <c r="O1475" t="s">
        <v>4524</v>
      </c>
      <c r="P1475" t="s">
        <v>9678</v>
      </c>
      <c r="Q1475" t="s">
        <v>9681</v>
      </c>
      <c r="R1475" t="s">
        <v>44</v>
      </c>
      <c r="S1475" t="s">
        <v>7084</v>
      </c>
      <c r="T1475" s="3">
        <v>45838</v>
      </c>
      <c r="U1475" s="3">
        <v>45845</v>
      </c>
      <c r="V1475" s="2">
        <v>0</v>
      </c>
      <c r="W1475" t="s">
        <v>44</v>
      </c>
      <c r="X1475" t="s">
        <v>44</v>
      </c>
      <c r="Y1475" t="s">
        <v>9682</v>
      </c>
      <c r="Z1475" t="s">
        <v>359</v>
      </c>
      <c r="AA1475" t="s">
        <v>4529</v>
      </c>
      <c r="AB1475" t="s">
        <v>4530</v>
      </c>
      <c r="AC1475" t="s">
        <v>99</v>
      </c>
      <c r="AD1475" t="str">
        <f t="shared" si="22"/>
        <v>10-60</v>
      </c>
      <c r="AE1475" t="str">
        <f>VLOOKUP(AD1475,'Main_Sub Desc'!C:D,2,)</f>
        <v>LPC from invoicing</v>
      </c>
      <c r="AF1475" t="str">
        <f>VLOOKUP(VALUE(H1475),'Main_Sub Desc'!F:G,2,)</f>
        <v>Wtr Rev Late Payment</v>
      </c>
      <c r="AG1475">
        <f>IFERROR(VLOOKUP(VALUE(I1475),'PC Mapping'!A:F,6,),"")</f>
        <v>10469</v>
      </c>
      <c r="AH1475" s="13" t="str">
        <f>VLOOKUP(AG1475,'PC Mapping'!L:M,2,)</f>
        <v>Bolivar Water</v>
      </c>
    </row>
    <row r="1476" spans="1:34" x14ac:dyDescent="0.2">
      <c r="A1476" t="s">
        <v>9683</v>
      </c>
      <c r="B1476" t="s">
        <v>9423</v>
      </c>
      <c r="C1476" t="s">
        <v>4519</v>
      </c>
      <c r="D1476" t="s">
        <v>4520</v>
      </c>
      <c r="E1476" s="3">
        <v>45838</v>
      </c>
      <c r="F1476" t="s">
        <v>44</v>
      </c>
      <c r="G1476" t="s">
        <v>3742</v>
      </c>
      <c r="H1476" t="s">
        <v>3716</v>
      </c>
      <c r="I1476" t="s">
        <v>4534</v>
      </c>
      <c r="J1476" t="s">
        <v>4522</v>
      </c>
      <c r="K1476" s="2">
        <v>-5</v>
      </c>
      <c r="L1476" t="s">
        <v>44</v>
      </c>
      <c r="M1476" s="2">
        <v>-5</v>
      </c>
      <c r="N1476" t="s">
        <v>4523</v>
      </c>
      <c r="O1476" t="s">
        <v>4524</v>
      </c>
      <c r="P1476" t="s">
        <v>9678</v>
      </c>
      <c r="Q1476" t="s">
        <v>9684</v>
      </c>
      <c r="R1476" t="s">
        <v>44</v>
      </c>
      <c r="S1476" t="s">
        <v>7084</v>
      </c>
      <c r="T1476" s="3">
        <v>45838</v>
      </c>
      <c r="U1476" s="3">
        <v>45845</v>
      </c>
      <c r="V1476" s="2">
        <v>0</v>
      </c>
      <c r="W1476" t="s">
        <v>44</v>
      </c>
      <c r="X1476" t="s">
        <v>44</v>
      </c>
      <c r="Y1476" t="s">
        <v>9685</v>
      </c>
      <c r="Z1476" t="s">
        <v>1174</v>
      </c>
      <c r="AA1476" t="s">
        <v>4529</v>
      </c>
      <c r="AB1476" t="s">
        <v>4530</v>
      </c>
      <c r="AC1476" t="s">
        <v>99</v>
      </c>
      <c r="AD1476" t="str">
        <f t="shared" ref="AD1476:AD1539" si="23">CONCATENATE(VALUE(AA1476),"-",VALUE(AB1476))</f>
        <v>10-60</v>
      </c>
      <c r="AE1476" t="str">
        <f>VLOOKUP(AD1476,'Main_Sub Desc'!C:D,2,)</f>
        <v>LPC from invoicing</v>
      </c>
      <c r="AF1476" t="str">
        <f>VLOOKUP(VALUE(H1476),'Main_Sub Desc'!F:G,2,)</f>
        <v>Wst Rev Late Payment</v>
      </c>
      <c r="AG1476">
        <f>IFERROR(VLOOKUP(VALUE(I1476),'PC Mapping'!A:F,6,),"")</f>
        <v>10514</v>
      </c>
      <c r="AH1476" s="13" t="str">
        <f>VLOOKUP(AG1476,'PC Mapping'!L:M,2,)</f>
        <v>Bolivar Sewer</v>
      </c>
    </row>
    <row r="1477" spans="1:34" x14ac:dyDescent="0.2">
      <c r="A1477" t="s">
        <v>9683</v>
      </c>
      <c r="B1477" t="s">
        <v>9423</v>
      </c>
      <c r="C1477" t="s">
        <v>4519</v>
      </c>
      <c r="D1477" t="s">
        <v>4520</v>
      </c>
      <c r="E1477" s="3">
        <v>45838</v>
      </c>
      <c r="F1477" t="s">
        <v>44</v>
      </c>
      <c r="G1477" t="s">
        <v>3742</v>
      </c>
      <c r="H1477" t="s">
        <v>3722</v>
      </c>
      <c r="I1477" t="s">
        <v>4538</v>
      </c>
      <c r="J1477" t="s">
        <v>4522</v>
      </c>
      <c r="K1477" s="2">
        <v>-5</v>
      </c>
      <c r="L1477" t="s">
        <v>44</v>
      </c>
      <c r="M1477" s="2">
        <v>-5</v>
      </c>
      <c r="N1477" t="s">
        <v>4523</v>
      </c>
      <c r="O1477" t="s">
        <v>4524</v>
      </c>
      <c r="P1477" t="s">
        <v>9678</v>
      </c>
      <c r="Q1477" t="s">
        <v>9686</v>
      </c>
      <c r="R1477" t="s">
        <v>44</v>
      </c>
      <c r="S1477" t="s">
        <v>7084</v>
      </c>
      <c r="T1477" s="3">
        <v>45838</v>
      </c>
      <c r="U1477" s="3">
        <v>45845</v>
      </c>
      <c r="V1477" s="2">
        <v>0</v>
      </c>
      <c r="W1477" t="s">
        <v>44</v>
      </c>
      <c r="X1477" t="s">
        <v>44</v>
      </c>
      <c r="Y1477" t="s">
        <v>9687</v>
      </c>
      <c r="Z1477" t="s">
        <v>1174</v>
      </c>
      <c r="AA1477" t="s">
        <v>4529</v>
      </c>
      <c r="AB1477" t="s">
        <v>4530</v>
      </c>
      <c r="AC1477" t="s">
        <v>99</v>
      </c>
      <c r="AD1477" t="str">
        <f t="shared" si="23"/>
        <v>10-60</v>
      </c>
      <c r="AE1477" t="str">
        <f>VLOOKUP(AD1477,'Main_Sub Desc'!C:D,2,)</f>
        <v>LPC from invoicing</v>
      </c>
      <c r="AF1477" t="str">
        <f>VLOOKUP(VALUE(H1477),'Main_Sub Desc'!F:G,2,)</f>
        <v>Wtr Rev Late Payment</v>
      </c>
      <c r="AG1477">
        <f>IFERROR(VLOOKUP(VALUE(I1477),'PC Mapping'!A:F,6,),"")</f>
        <v>10469</v>
      </c>
      <c r="AH1477" s="13" t="str">
        <f>VLOOKUP(AG1477,'PC Mapping'!L:M,2,)</f>
        <v>Bolivar Water</v>
      </c>
    </row>
    <row r="1478" spans="1:34" x14ac:dyDescent="0.2">
      <c r="A1478" t="s">
        <v>9688</v>
      </c>
      <c r="B1478" t="s">
        <v>9423</v>
      </c>
      <c r="C1478" t="s">
        <v>4519</v>
      </c>
      <c r="D1478" t="s">
        <v>4520</v>
      </c>
      <c r="E1478" s="3">
        <v>45838</v>
      </c>
      <c r="F1478" t="s">
        <v>44</v>
      </c>
      <c r="G1478" t="s">
        <v>3742</v>
      </c>
      <c r="H1478" t="s">
        <v>3722</v>
      </c>
      <c r="I1478" t="s">
        <v>4538</v>
      </c>
      <c r="J1478" t="s">
        <v>4522</v>
      </c>
      <c r="K1478" s="2">
        <v>-5</v>
      </c>
      <c r="L1478" t="s">
        <v>44</v>
      </c>
      <c r="M1478" s="2">
        <v>-5</v>
      </c>
      <c r="N1478" t="s">
        <v>4523</v>
      </c>
      <c r="O1478" t="s">
        <v>4524</v>
      </c>
      <c r="P1478" t="s">
        <v>9678</v>
      </c>
      <c r="Q1478" t="s">
        <v>9689</v>
      </c>
      <c r="R1478" t="s">
        <v>44</v>
      </c>
      <c r="S1478" t="s">
        <v>7084</v>
      </c>
      <c r="T1478" s="3">
        <v>45838</v>
      </c>
      <c r="U1478" s="3">
        <v>45845</v>
      </c>
      <c r="V1478" s="2">
        <v>0</v>
      </c>
      <c r="W1478" t="s">
        <v>44</v>
      </c>
      <c r="X1478" t="s">
        <v>44</v>
      </c>
      <c r="Y1478" t="s">
        <v>9690</v>
      </c>
      <c r="Z1478" t="s">
        <v>1172</v>
      </c>
      <c r="AA1478" t="s">
        <v>4529</v>
      </c>
      <c r="AB1478" t="s">
        <v>4530</v>
      </c>
      <c r="AC1478" t="s">
        <v>99</v>
      </c>
      <c r="AD1478" t="str">
        <f t="shared" si="23"/>
        <v>10-60</v>
      </c>
      <c r="AE1478" t="str">
        <f>VLOOKUP(AD1478,'Main_Sub Desc'!C:D,2,)</f>
        <v>LPC from invoicing</v>
      </c>
      <c r="AF1478" t="str">
        <f>VLOOKUP(VALUE(H1478),'Main_Sub Desc'!F:G,2,)</f>
        <v>Wtr Rev Late Payment</v>
      </c>
      <c r="AG1478">
        <f>IFERROR(VLOOKUP(VALUE(I1478),'PC Mapping'!A:F,6,),"")</f>
        <v>10469</v>
      </c>
      <c r="AH1478" s="13" t="str">
        <f>VLOOKUP(AG1478,'PC Mapping'!L:M,2,)</f>
        <v>Bolivar Water</v>
      </c>
    </row>
    <row r="1479" spans="1:34" x14ac:dyDescent="0.2">
      <c r="A1479" t="s">
        <v>9688</v>
      </c>
      <c r="B1479" t="s">
        <v>9423</v>
      </c>
      <c r="C1479" t="s">
        <v>4519</v>
      </c>
      <c r="D1479" t="s">
        <v>4520</v>
      </c>
      <c r="E1479" s="3">
        <v>45838</v>
      </c>
      <c r="F1479" t="s">
        <v>44</v>
      </c>
      <c r="G1479" t="s">
        <v>3742</v>
      </c>
      <c r="H1479" t="s">
        <v>3716</v>
      </c>
      <c r="I1479" t="s">
        <v>4534</v>
      </c>
      <c r="J1479" t="s">
        <v>4522</v>
      </c>
      <c r="K1479" s="2">
        <v>-5</v>
      </c>
      <c r="L1479" t="s">
        <v>44</v>
      </c>
      <c r="M1479" s="2">
        <v>-5</v>
      </c>
      <c r="N1479" t="s">
        <v>4523</v>
      </c>
      <c r="O1479" t="s">
        <v>4524</v>
      </c>
      <c r="P1479" t="s">
        <v>9678</v>
      </c>
      <c r="Q1479" t="s">
        <v>9691</v>
      </c>
      <c r="R1479" t="s">
        <v>44</v>
      </c>
      <c r="S1479" t="s">
        <v>7084</v>
      </c>
      <c r="T1479" s="3">
        <v>45838</v>
      </c>
      <c r="U1479" s="3">
        <v>45845</v>
      </c>
      <c r="V1479" s="2">
        <v>0</v>
      </c>
      <c r="W1479" t="s">
        <v>44</v>
      </c>
      <c r="X1479" t="s">
        <v>44</v>
      </c>
      <c r="Y1479" t="s">
        <v>9692</v>
      </c>
      <c r="Z1479" t="s">
        <v>1172</v>
      </c>
      <c r="AA1479" t="s">
        <v>4529</v>
      </c>
      <c r="AB1479" t="s">
        <v>4530</v>
      </c>
      <c r="AC1479" t="s">
        <v>99</v>
      </c>
      <c r="AD1479" t="str">
        <f t="shared" si="23"/>
        <v>10-60</v>
      </c>
      <c r="AE1479" t="str">
        <f>VLOOKUP(AD1479,'Main_Sub Desc'!C:D,2,)</f>
        <v>LPC from invoicing</v>
      </c>
      <c r="AF1479" t="str">
        <f>VLOOKUP(VALUE(H1479),'Main_Sub Desc'!F:G,2,)</f>
        <v>Wst Rev Late Payment</v>
      </c>
      <c r="AG1479">
        <f>IFERROR(VLOOKUP(VALUE(I1479),'PC Mapping'!A:F,6,),"")</f>
        <v>10514</v>
      </c>
      <c r="AH1479" s="13" t="str">
        <f>VLOOKUP(AG1479,'PC Mapping'!L:M,2,)</f>
        <v>Bolivar Sewer</v>
      </c>
    </row>
    <row r="1480" spans="1:34" x14ac:dyDescent="0.2">
      <c r="A1480" t="s">
        <v>9693</v>
      </c>
      <c r="B1480" t="s">
        <v>9423</v>
      </c>
      <c r="C1480" t="s">
        <v>4519</v>
      </c>
      <c r="D1480" t="s">
        <v>4520</v>
      </c>
      <c r="E1480" s="3">
        <v>45838</v>
      </c>
      <c r="F1480" t="s">
        <v>44</v>
      </c>
      <c r="G1480" t="s">
        <v>3742</v>
      </c>
      <c r="H1480" t="s">
        <v>3722</v>
      </c>
      <c r="I1480" t="s">
        <v>4538</v>
      </c>
      <c r="J1480" t="s">
        <v>4522</v>
      </c>
      <c r="K1480" s="2">
        <v>-5</v>
      </c>
      <c r="L1480" t="s">
        <v>44</v>
      </c>
      <c r="M1480" s="2">
        <v>-5</v>
      </c>
      <c r="N1480" t="s">
        <v>4523</v>
      </c>
      <c r="O1480" t="s">
        <v>4524</v>
      </c>
      <c r="P1480" t="s">
        <v>9678</v>
      </c>
      <c r="Q1480" t="s">
        <v>9694</v>
      </c>
      <c r="R1480" t="s">
        <v>44</v>
      </c>
      <c r="S1480" t="s">
        <v>7084</v>
      </c>
      <c r="T1480" s="3">
        <v>45838</v>
      </c>
      <c r="U1480" s="3">
        <v>45845</v>
      </c>
      <c r="V1480" s="2">
        <v>0</v>
      </c>
      <c r="W1480" t="s">
        <v>44</v>
      </c>
      <c r="X1480" t="s">
        <v>44</v>
      </c>
      <c r="Y1480" t="s">
        <v>9695</v>
      </c>
      <c r="Z1480" t="s">
        <v>1176</v>
      </c>
      <c r="AA1480" t="s">
        <v>4529</v>
      </c>
      <c r="AB1480" t="s">
        <v>4530</v>
      </c>
      <c r="AC1480" t="s">
        <v>99</v>
      </c>
      <c r="AD1480" t="str">
        <f t="shared" si="23"/>
        <v>10-60</v>
      </c>
      <c r="AE1480" t="str">
        <f>VLOOKUP(AD1480,'Main_Sub Desc'!C:D,2,)</f>
        <v>LPC from invoicing</v>
      </c>
      <c r="AF1480" t="str">
        <f>VLOOKUP(VALUE(H1480),'Main_Sub Desc'!F:G,2,)</f>
        <v>Wtr Rev Late Payment</v>
      </c>
      <c r="AG1480">
        <f>IFERROR(VLOOKUP(VALUE(I1480),'PC Mapping'!A:F,6,),"")</f>
        <v>10469</v>
      </c>
      <c r="AH1480" s="13" t="str">
        <f>VLOOKUP(AG1480,'PC Mapping'!L:M,2,)</f>
        <v>Bolivar Water</v>
      </c>
    </row>
    <row r="1481" spans="1:34" x14ac:dyDescent="0.2">
      <c r="A1481" t="s">
        <v>9693</v>
      </c>
      <c r="B1481" t="s">
        <v>9423</v>
      </c>
      <c r="C1481" t="s">
        <v>4519</v>
      </c>
      <c r="D1481" t="s">
        <v>4520</v>
      </c>
      <c r="E1481" s="3">
        <v>45838</v>
      </c>
      <c r="F1481" t="s">
        <v>44</v>
      </c>
      <c r="G1481" t="s">
        <v>3742</v>
      </c>
      <c r="H1481" t="s">
        <v>3716</v>
      </c>
      <c r="I1481" t="s">
        <v>4534</v>
      </c>
      <c r="J1481" t="s">
        <v>4522</v>
      </c>
      <c r="K1481" s="2">
        <v>-5</v>
      </c>
      <c r="L1481" t="s">
        <v>44</v>
      </c>
      <c r="M1481" s="2">
        <v>-5</v>
      </c>
      <c r="N1481" t="s">
        <v>4523</v>
      </c>
      <c r="O1481" t="s">
        <v>4524</v>
      </c>
      <c r="P1481" t="s">
        <v>9678</v>
      </c>
      <c r="Q1481" t="s">
        <v>9696</v>
      </c>
      <c r="R1481" t="s">
        <v>44</v>
      </c>
      <c r="S1481" t="s">
        <v>7084</v>
      </c>
      <c r="T1481" s="3">
        <v>45838</v>
      </c>
      <c r="U1481" s="3">
        <v>45845</v>
      </c>
      <c r="V1481" s="2">
        <v>0</v>
      </c>
      <c r="W1481" t="s">
        <v>44</v>
      </c>
      <c r="X1481" t="s">
        <v>44</v>
      </c>
      <c r="Y1481" t="s">
        <v>9697</v>
      </c>
      <c r="Z1481" t="s">
        <v>1176</v>
      </c>
      <c r="AA1481" t="s">
        <v>4529</v>
      </c>
      <c r="AB1481" t="s">
        <v>4530</v>
      </c>
      <c r="AC1481" t="s">
        <v>99</v>
      </c>
      <c r="AD1481" t="str">
        <f t="shared" si="23"/>
        <v>10-60</v>
      </c>
      <c r="AE1481" t="str">
        <f>VLOOKUP(AD1481,'Main_Sub Desc'!C:D,2,)</f>
        <v>LPC from invoicing</v>
      </c>
      <c r="AF1481" t="str">
        <f>VLOOKUP(VALUE(H1481),'Main_Sub Desc'!F:G,2,)</f>
        <v>Wst Rev Late Payment</v>
      </c>
      <c r="AG1481">
        <f>IFERROR(VLOOKUP(VALUE(I1481),'PC Mapping'!A:F,6,),"")</f>
        <v>10514</v>
      </c>
      <c r="AH1481" s="13" t="str">
        <f>VLOOKUP(AG1481,'PC Mapping'!L:M,2,)</f>
        <v>Bolivar Sewer</v>
      </c>
    </row>
    <row r="1482" spans="1:34" x14ac:dyDescent="0.2">
      <c r="A1482" t="s">
        <v>9698</v>
      </c>
      <c r="B1482" t="s">
        <v>9423</v>
      </c>
      <c r="C1482" t="s">
        <v>4519</v>
      </c>
      <c r="D1482" t="s">
        <v>4520</v>
      </c>
      <c r="E1482" s="3">
        <v>45838</v>
      </c>
      <c r="F1482" t="s">
        <v>44</v>
      </c>
      <c r="G1482" t="s">
        <v>3742</v>
      </c>
      <c r="H1482" t="s">
        <v>3722</v>
      </c>
      <c r="I1482" t="s">
        <v>4538</v>
      </c>
      <c r="J1482" t="s">
        <v>4522</v>
      </c>
      <c r="K1482" s="2">
        <v>-5</v>
      </c>
      <c r="L1482" t="s">
        <v>44</v>
      </c>
      <c r="M1482" s="2">
        <v>-5</v>
      </c>
      <c r="N1482" t="s">
        <v>4523</v>
      </c>
      <c r="O1482" t="s">
        <v>4524</v>
      </c>
      <c r="P1482" t="s">
        <v>9678</v>
      </c>
      <c r="Q1482" t="s">
        <v>9699</v>
      </c>
      <c r="R1482" t="s">
        <v>44</v>
      </c>
      <c r="S1482" t="s">
        <v>7084</v>
      </c>
      <c r="T1482" s="3">
        <v>45838</v>
      </c>
      <c r="U1482" s="3">
        <v>45845</v>
      </c>
      <c r="V1482" s="2">
        <v>0</v>
      </c>
      <c r="W1482" t="s">
        <v>44</v>
      </c>
      <c r="X1482" t="s">
        <v>44</v>
      </c>
      <c r="Y1482" t="s">
        <v>9700</v>
      </c>
      <c r="Z1482" t="s">
        <v>1173</v>
      </c>
      <c r="AA1482" t="s">
        <v>4529</v>
      </c>
      <c r="AB1482" t="s">
        <v>4530</v>
      </c>
      <c r="AC1482" t="s">
        <v>99</v>
      </c>
      <c r="AD1482" t="str">
        <f t="shared" si="23"/>
        <v>10-60</v>
      </c>
      <c r="AE1482" t="str">
        <f>VLOOKUP(AD1482,'Main_Sub Desc'!C:D,2,)</f>
        <v>LPC from invoicing</v>
      </c>
      <c r="AF1482" t="str">
        <f>VLOOKUP(VALUE(H1482),'Main_Sub Desc'!F:G,2,)</f>
        <v>Wtr Rev Late Payment</v>
      </c>
      <c r="AG1482">
        <f>IFERROR(VLOOKUP(VALUE(I1482),'PC Mapping'!A:F,6,),"")</f>
        <v>10469</v>
      </c>
      <c r="AH1482" s="13" t="str">
        <f>VLOOKUP(AG1482,'PC Mapping'!L:M,2,)</f>
        <v>Bolivar Water</v>
      </c>
    </row>
    <row r="1483" spans="1:34" x14ac:dyDescent="0.2">
      <c r="A1483" t="s">
        <v>9698</v>
      </c>
      <c r="B1483" t="s">
        <v>9423</v>
      </c>
      <c r="C1483" t="s">
        <v>4519</v>
      </c>
      <c r="D1483" t="s">
        <v>4520</v>
      </c>
      <c r="E1483" s="3">
        <v>45838</v>
      </c>
      <c r="F1483" t="s">
        <v>44</v>
      </c>
      <c r="G1483" t="s">
        <v>3742</v>
      </c>
      <c r="H1483" t="s">
        <v>3716</v>
      </c>
      <c r="I1483" t="s">
        <v>4534</v>
      </c>
      <c r="J1483" t="s">
        <v>4522</v>
      </c>
      <c r="K1483" s="2">
        <v>-5</v>
      </c>
      <c r="L1483" t="s">
        <v>44</v>
      </c>
      <c r="M1483" s="2">
        <v>-5</v>
      </c>
      <c r="N1483" t="s">
        <v>4523</v>
      </c>
      <c r="O1483" t="s">
        <v>4524</v>
      </c>
      <c r="P1483" t="s">
        <v>9678</v>
      </c>
      <c r="Q1483" t="s">
        <v>9701</v>
      </c>
      <c r="R1483" t="s">
        <v>44</v>
      </c>
      <c r="S1483" t="s">
        <v>7084</v>
      </c>
      <c r="T1483" s="3">
        <v>45838</v>
      </c>
      <c r="U1483" s="3">
        <v>45845</v>
      </c>
      <c r="V1483" s="2">
        <v>0</v>
      </c>
      <c r="W1483" t="s">
        <v>44</v>
      </c>
      <c r="X1483" t="s">
        <v>44</v>
      </c>
      <c r="Y1483" t="s">
        <v>9702</v>
      </c>
      <c r="Z1483" t="s">
        <v>1173</v>
      </c>
      <c r="AA1483" t="s">
        <v>4529</v>
      </c>
      <c r="AB1483" t="s">
        <v>4530</v>
      </c>
      <c r="AC1483" t="s">
        <v>99</v>
      </c>
      <c r="AD1483" t="str">
        <f t="shared" si="23"/>
        <v>10-60</v>
      </c>
      <c r="AE1483" t="str">
        <f>VLOOKUP(AD1483,'Main_Sub Desc'!C:D,2,)</f>
        <v>LPC from invoicing</v>
      </c>
      <c r="AF1483" t="str">
        <f>VLOOKUP(VALUE(H1483),'Main_Sub Desc'!F:G,2,)</f>
        <v>Wst Rev Late Payment</v>
      </c>
      <c r="AG1483">
        <f>IFERROR(VLOOKUP(VALUE(I1483),'PC Mapping'!A:F,6,),"")</f>
        <v>10514</v>
      </c>
      <c r="AH1483" s="13" t="str">
        <f>VLOOKUP(AG1483,'PC Mapping'!L:M,2,)</f>
        <v>Bolivar Sewer</v>
      </c>
    </row>
    <row r="1484" spans="1:34" x14ac:dyDescent="0.2">
      <c r="A1484" t="s">
        <v>9703</v>
      </c>
      <c r="B1484" t="s">
        <v>9423</v>
      </c>
      <c r="C1484" t="s">
        <v>4519</v>
      </c>
      <c r="D1484" t="s">
        <v>4520</v>
      </c>
      <c r="E1484" s="3">
        <v>45838</v>
      </c>
      <c r="F1484" t="s">
        <v>44</v>
      </c>
      <c r="G1484" t="s">
        <v>3742</v>
      </c>
      <c r="H1484" t="s">
        <v>3722</v>
      </c>
      <c r="I1484" t="s">
        <v>3752</v>
      </c>
      <c r="J1484" t="s">
        <v>4522</v>
      </c>
      <c r="K1484" s="2">
        <v>-26.49</v>
      </c>
      <c r="L1484" t="s">
        <v>44</v>
      </c>
      <c r="M1484" s="2">
        <v>-26.49</v>
      </c>
      <c r="N1484" t="s">
        <v>4523</v>
      </c>
      <c r="O1484" t="s">
        <v>4524</v>
      </c>
      <c r="P1484" t="s">
        <v>9704</v>
      </c>
      <c r="Q1484" t="s">
        <v>9705</v>
      </c>
      <c r="R1484" t="s">
        <v>44</v>
      </c>
      <c r="S1484" t="s">
        <v>7084</v>
      </c>
      <c r="T1484" s="3">
        <v>45838</v>
      </c>
      <c r="U1484" s="3">
        <v>45845</v>
      </c>
      <c r="V1484" s="2">
        <v>0</v>
      </c>
      <c r="W1484" t="s">
        <v>44</v>
      </c>
      <c r="X1484" t="s">
        <v>44</v>
      </c>
      <c r="Y1484" t="s">
        <v>9706</v>
      </c>
      <c r="Z1484" t="s">
        <v>2374</v>
      </c>
      <c r="AA1484" t="s">
        <v>4529</v>
      </c>
      <c r="AB1484" t="s">
        <v>4530</v>
      </c>
      <c r="AC1484" t="s">
        <v>89</v>
      </c>
      <c r="AD1484" t="str">
        <f t="shared" si="23"/>
        <v>10-60</v>
      </c>
      <c r="AE1484" t="str">
        <f>VLOOKUP(AD1484,'Main_Sub Desc'!C:D,2,)</f>
        <v>LPC from invoicing</v>
      </c>
      <c r="AF1484" t="str">
        <f>VLOOKUP(VALUE(H1484),'Main_Sub Desc'!F:G,2,)</f>
        <v>Wtr Rev Late Payment</v>
      </c>
      <c r="AG1484">
        <f>IFERROR(VLOOKUP(VALUE(I1484),'PC Mapping'!A:F,6,),"")</f>
        <v>10719</v>
      </c>
      <c r="AH1484" s="13" t="str">
        <f>VLOOKUP(AG1484,'PC Mapping'!L:M,2,)</f>
        <v>All Other Water</v>
      </c>
    </row>
    <row r="1485" spans="1:34" x14ac:dyDescent="0.2">
      <c r="A1485" t="s">
        <v>9707</v>
      </c>
      <c r="B1485" t="s">
        <v>9423</v>
      </c>
      <c r="C1485" t="s">
        <v>4519</v>
      </c>
      <c r="D1485" t="s">
        <v>4520</v>
      </c>
      <c r="E1485" s="3">
        <v>45838</v>
      </c>
      <c r="F1485" t="s">
        <v>44</v>
      </c>
      <c r="G1485" t="s">
        <v>3742</v>
      </c>
      <c r="H1485" t="s">
        <v>3722</v>
      </c>
      <c r="I1485" t="s">
        <v>4538</v>
      </c>
      <c r="J1485" t="s">
        <v>4522</v>
      </c>
      <c r="K1485" s="2">
        <v>-5</v>
      </c>
      <c r="L1485" t="s">
        <v>44</v>
      </c>
      <c r="M1485" s="2">
        <v>-5</v>
      </c>
      <c r="N1485" t="s">
        <v>4523</v>
      </c>
      <c r="O1485" t="s">
        <v>4524</v>
      </c>
      <c r="P1485" t="s">
        <v>4978</v>
      </c>
      <c r="Q1485" t="s">
        <v>9708</v>
      </c>
      <c r="R1485" t="s">
        <v>44</v>
      </c>
      <c r="S1485" t="s">
        <v>7084</v>
      </c>
      <c r="T1485" s="3">
        <v>45838</v>
      </c>
      <c r="U1485" s="3">
        <v>45845</v>
      </c>
      <c r="V1485" s="2">
        <v>0</v>
      </c>
      <c r="W1485" t="s">
        <v>44</v>
      </c>
      <c r="X1485" t="s">
        <v>44</v>
      </c>
      <c r="Y1485" t="s">
        <v>9709</v>
      </c>
      <c r="Z1485" t="s">
        <v>831</v>
      </c>
      <c r="AA1485" t="s">
        <v>4529</v>
      </c>
      <c r="AB1485" t="s">
        <v>4530</v>
      </c>
      <c r="AC1485" t="s">
        <v>89</v>
      </c>
      <c r="AD1485" t="str">
        <f t="shared" si="23"/>
        <v>10-60</v>
      </c>
      <c r="AE1485" t="str">
        <f>VLOOKUP(AD1485,'Main_Sub Desc'!C:D,2,)</f>
        <v>LPC from invoicing</v>
      </c>
      <c r="AF1485" t="str">
        <f>VLOOKUP(VALUE(H1485),'Main_Sub Desc'!F:G,2,)</f>
        <v>Wtr Rev Late Payment</v>
      </c>
      <c r="AG1485">
        <f>IFERROR(VLOOKUP(VALUE(I1485),'PC Mapping'!A:F,6,),"")</f>
        <v>10469</v>
      </c>
      <c r="AH1485" s="13" t="str">
        <f>VLOOKUP(AG1485,'PC Mapping'!L:M,2,)</f>
        <v>Bolivar Water</v>
      </c>
    </row>
    <row r="1486" spans="1:34" x14ac:dyDescent="0.2">
      <c r="A1486" t="s">
        <v>9710</v>
      </c>
      <c r="B1486" t="s">
        <v>9423</v>
      </c>
      <c r="C1486" t="s">
        <v>4519</v>
      </c>
      <c r="D1486" t="s">
        <v>4520</v>
      </c>
      <c r="E1486" s="3">
        <v>45838</v>
      </c>
      <c r="F1486" t="s">
        <v>44</v>
      </c>
      <c r="G1486" t="s">
        <v>3742</v>
      </c>
      <c r="H1486" t="s">
        <v>3716</v>
      </c>
      <c r="I1486" t="s">
        <v>4534</v>
      </c>
      <c r="J1486" t="s">
        <v>4522</v>
      </c>
      <c r="K1486" s="2">
        <v>-5</v>
      </c>
      <c r="L1486" t="s">
        <v>44</v>
      </c>
      <c r="M1486" s="2">
        <v>-5</v>
      </c>
      <c r="N1486" t="s">
        <v>4523</v>
      </c>
      <c r="O1486" t="s">
        <v>4524</v>
      </c>
      <c r="P1486" t="s">
        <v>4978</v>
      </c>
      <c r="Q1486" t="s">
        <v>9711</v>
      </c>
      <c r="R1486" t="s">
        <v>44</v>
      </c>
      <c r="S1486" t="s">
        <v>7084</v>
      </c>
      <c r="T1486" s="3">
        <v>45838</v>
      </c>
      <c r="U1486" s="3">
        <v>45845</v>
      </c>
      <c r="V1486" s="2">
        <v>0</v>
      </c>
      <c r="W1486" t="s">
        <v>44</v>
      </c>
      <c r="X1486" t="s">
        <v>44</v>
      </c>
      <c r="Y1486" t="s">
        <v>9712</v>
      </c>
      <c r="Z1486" t="s">
        <v>1404</v>
      </c>
      <c r="AA1486" t="s">
        <v>4529</v>
      </c>
      <c r="AB1486" t="s">
        <v>4530</v>
      </c>
      <c r="AC1486" t="s">
        <v>89</v>
      </c>
      <c r="AD1486" t="str">
        <f t="shared" si="23"/>
        <v>10-60</v>
      </c>
      <c r="AE1486" t="str">
        <f>VLOOKUP(AD1486,'Main_Sub Desc'!C:D,2,)</f>
        <v>LPC from invoicing</v>
      </c>
      <c r="AF1486" t="str">
        <f>VLOOKUP(VALUE(H1486),'Main_Sub Desc'!F:G,2,)</f>
        <v>Wst Rev Late Payment</v>
      </c>
      <c r="AG1486">
        <f>IFERROR(VLOOKUP(VALUE(I1486),'PC Mapping'!A:F,6,),"")</f>
        <v>10514</v>
      </c>
      <c r="AH1486" s="13" t="str">
        <f>VLOOKUP(AG1486,'PC Mapping'!L:M,2,)</f>
        <v>Bolivar Sewer</v>
      </c>
    </row>
    <row r="1487" spans="1:34" x14ac:dyDescent="0.2">
      <c r="A1487" t="s">
        <v>9713</v>
      </c>
      <c r="B1487" t="s">
        <v>9423</v>
      </c>
      <c r="C1487" t="s">
        <v>4519</v>
      </c>
      <c r="D1487" t="s">
        <v>4520</v>
      </c>
      <c r="E1487" s="3">
        <v>45838</v>
      </c>
      <c r="F1487" t="s">
        <v>44</v>
      </c>
      <c r="G1487" t="s">
        <v>3742</v>
      </c>
      <c r="H1487" t="s">
        <v>3722</v>
      </c>
      <c r="I1487" t="s">
        <v>4538</v>
      </c>
      <c r="J1487" t="s">
        <v>4522</v>
      </c>
      <c r="K1487" s="2">
        <v>-5</v>
      </c>
      <c r="L1487" t="s">
        <v>44</v>
      </c>
      <c r="M1487" s="2">
        <v>-5</v>
      </c>
      <c r="N1487" t="s">
        <v>4523</v>
      </c>
      <c r="O1487" t="s">
        <v>4524</v>
      </c>
      <c r="P1487" t="s">
        <v>4978</v>
      </c>
      <c r="Q1487" t="s">
        <v>9714</v>
      </c>
      <c r="R1487" t="s">
        <v>44</v>
      </c>
      <c r="S1487" t="s">
        <v>7084</v>
      </c>
      <c r="T1487" s="3">
        <v>45838</v>
      </c>
      <c r="U1487" s="3">
        <v>45845</v>
      </c>
      <c r="V1487" s="2">
        <v>0</v>
      </c>
      <c r="W1487" t="s">
        <v>44</v>
      </c>
      <c r="X1487" t="s">
        <v>44</v>
      </c>
      <c r="Y1487" t="s">
        <v>9715</v>
      </c>
      <c r="Z1487" t="s">
        <v>833</v>
      </c>
      <c r="AA1487" t="s">
        <v>4529</v>
      </c>
      <c r="AB1487" t="s">
        <v>4530</v>
      </c>
      <c r="AC1487" t="s">
        <v>89</v>
      </c>
      <c r="AD1487" t="str">
        <f t="shared" si="23"/>
        <v>10-60</v>
      </c>
      <c r="AE1487" t="str">
        <f>VLOOKUP(AD1487,'Main_Sub Desc'!C:D,2,)</f>
        <v>LPC from invoicing</v>
      </c>
      <c r="AF1487" t="str">
        <f>VLOOKUP(VALUE(H1487),'Main_Sub Desc'!F:G,2,)</f>
        <v>Wtr Rev Late Payment</v>
      </c>
      <c r="AG1487">
        <f>IFERROR(VLOOKUP(VALUE(I1487),'PC Mapping'!A:F,6,),"")</f>
        <v>10469</v>
      </c>
      <c r="AH1487" s="13" t="str">
        <f>VLOOKUP(AG1487,'PC Mapping'!L:M,2,)</f>
        <v>Bolivar Water</v>
      </c>
    </row>
    <row r="1488" spans="1:34" x14ac:dyDescent="0.2">
      <c r="A1488" t="s">
        <v>9716</v>
      </c>
      <c r="B1488" t="s">
        <v>9418</v>
      </c>
      <c r="C1488" t="s">
        <v>4519</v>
      </c>
      <c r="D1488" t="s">
        <v>4520</v>
      </c>
      <c r="E1488" s="3">
        <v>45838</v>
      </c>
      <c r="F1488" t="s">
        <v>44</v>
      </c>
      <c r="G1488" t="s">
        <v>3742</v>
      </c>
      <c r="H1488" t="s">
        <v>3722</v>
      </c>
      <c r="I1488" t="s">
        <v>3752</v>
      </c>
      <c r="J1488" t="s">
        <v>4522</v>
      </c>
      <c r="K1488" s="2">
        <v>-5</v>
      </c>
      <c r="L1488" t="s">
        <v>44</v>
      </c>
      <c r="M1488" s="2">
        <v>-5</v>
      </c>
      <c r="N1488" t="s">
        <v>4523</v>
      </c>
      <c r="O1488" t="s">
        <v>4524</v>
      </c>
      <c r="P1488" t="s">
        <v>9717</v>
      </c>
      <c r="Q1488" t="s">
        <v>9718</v>
      </c>
      <c r="R1488" t="s">
        <v>44</v>
      </c>
      <c r="S1488" t="s">
        <v>7084</v>
      </c>
      <c r="T1488" s="3">
        <v>45838</v>
      </c>
      <c r="U1488" s="3">
        <v>45845</v>
      </c>
      <c r="V1488" s="2">
        <v>0</v>
      </c>
      <c r="W1488" t="s">
        <v>44</v>
      </c>
      <c r="X1488" t="s">
        <v>44</v>
      </c>
      <c r="Y1488" t="s">
        <v>9719</v>
      </c>
      <c r="Z1488" t="s">
        <v>9720</v>
      </c>
      <c r="AA1488" t="s">
        <v>4529</v>
      </c>
      <c r="AB1488" t="s">
        <v>4530</v>
      </c>
      <c r="AC1488" t="s">
        <v>89</v>
      </c>
      <c r="AD1488" t="str">
        <f t="shared" si="23"/>
        <v>10-60</v>
      </c>
      <c r="AE1488" t="str">
        <f>VLOOKUP(AD1488,'Main_Sub Desc'!C:D,2,)</f>
        <v>LPC from invoicing</v>
      </c>
      <c r="AF1488" t="str">
        <f>VLOOKUP(VALUE(H1488),'Main_Sub Desc'!F:G,2,)</f>
        <v>Wtr Rev Late Payment</v>
      </c>
      <c r="AG1488">
        <f>IFERROR(VLOOKUP(VALUE(I1488),'PC Mapping'!A:F,6,),"")</f>
        <v>10719</v>
      </c>
      <c r="AH1488" s="13" t="str">
        <f>VLOOKUP(AG1488,'PC Mapping'!L:M,2,)</f>
        <v>All Other Water</v>
      </c>
    </row>
    <row r="1489" spans="1:34" x14ac:dyDescent="0.2">
      <c r="A1489" t="s">
        <v>9721</v>
      </c>
      <c r="B1489" t="s">
        <v>9418</v>
      </c>
      <c r="C1489" t="s">
        <v>4519</v>
      </c>
      <c r="D1489" t="s">
        <v>4520</v>
      </c>
      <c r="E1489" s="3">
        <v>45838</v>
      </c>
      <c r="F1489" t="s">
        <v>44</v>
      </c>
      <c r="G1489" t="s">
        <v>3742</v>
      </c>
      <c r="H1489" t="s">
        <v>3722</v>
      </c>
      <c r="I1489" t="s">
        <v>3752</v>
      </c>
      <c r="J1489" t="s">
        <v>4522</v>
      </c>
      <c r="K1489" s="2">
        <v>-5</v>
      </c>
      <c r="L1489" t="s">
        <v>44</v>
      </c>
      <c r="M1489" s="2">
        <v>-5</v>
      </c>
      <c r="N1489" t="s">
        <v>4523</v>
      </c>
      <c r="O1489" t="s">
        <v>4524</v>
      </c>
      <c r="P1489" t="s">
        <v>9717</v>
      </c>
      <c r="Q1489" t="s">
        <v>9722</v>
      </c>
      <c r="R1489" t="s">
        <v>44</v>
      </c>
      <c r="S1489" t="s">
        <v>7084</v>
      </c>
      <c r="T1489" s="3">
        <v>45838</v>
      </c>
      <c r="U1489" s="3">
        <v>45845</v>
      </c>
      <c r="V1489" s="2">
        <v>0</v>
      </c>
      <c r="W1489" t="s">
        <v>44</v>
      </c>
      <c r="X1489" t="s">
        <v>44</v>
      </c>
      <c r="Y1489" t="s">
        <v>9719</v>
      </c>
      <c r="Z1489" t="s">
        <v>9720</v>
      </c>
      <c r="AA1489" t="s">
        <v>4529</v>
      </c>
      <c r="AB1489" t="s">
        <v>4530</v>
      </c>
      <c r="AC1489" t="s">
        <v>89</v>
      </c>
      <c r="AD1489" t="str">
        <f t="shared" si="23"/>
        <v>10-60</v>
      </c>
      <c r="AE1489" t="str">
        <f>VLOOKUP(AD1489,'Main_Sub Desc'!C:D,2,)</f>
        <v>LPC from invoicing</v>
      </c>
      <c r="AF1489" t="str">
        <f>VLOOKUP(VALUE(H1489),'Main_Sub Desc'!F:G,2,)</f>
        <v>Wtr Rev Late Payment</v>
      </c>
      <c r="AG1489">
        <f>IFERROR(VLOOKUP(VALUE(I1489),'PC Mapping'!A:F,6,),"")</f>
        <v>10719</v>
      </c>
      <c r="AH1489" s="13" t="str">
        <f>VLOOKUP(AG1489,'PC Mapping'!L:M,2,)</f>
        <v>All Other Water</v>
      </c>
    </row>
    <row r="1490" spans="1:34" x14ac:dyDescent="0.2">
      <c r="A1490" t="s">
        <v>9723</v>
      </c>
      <c r="B1490" t="s">
        <v>9418</v>
      </c>
      <c r="C1490" t="s">
        <v>4519</v>
      </c>
      <c r="D1490" t="s">
        <v>4520</v>
      </c>
      <c r="E1490" s="3">
        <v>45838</v>
      </c>
      <c r="F1490" t="s">
        <v>44</v>
      </c>
      <c r="G1490" t="s">
        <v>3742</v>
      </c>
      <c r="H1490" t="s">
        <v>3716</v>
      </c>
      <c r="I1490" t="s">
        <v>4534</v>
      </c>
      <c r="J1490" t="s">
        <v>4522</v>
      </c>
      <c r="K1490" s="2">
        <v>-5</v>
      </c>
      <c r="L1490" t="s">
        <v>44</v>
      </c>
      <c r="M1490" s="2">
        <v>-5</v>
      </c>
      <c r="N1490" t="s">
        <v>4523</v>
      </c>
      <c r="O1490" t="s">
        <v>4524</v>
      </c>
      <c r="P1490" t="s">
        <v>9724</v>
      </c>
      <c r="Q1490" t="s">
        <v>9725</v>
      </c>
      <c r="R1490" t="s">
        <v>44</v>
      </c>
      <c r="S1490" t="s">
        <v>7084</v>
      </c>
      <c r="T1490" s="3">
        <v>45838</v>
      </c>
      <c r="U1490" s="3">
        <v>45845</v>
      </c>
      <c r="V1490" s="2">
        <v>0</v>
      </c>
      <c r="W1490" t="s">
        <v>44</v>
      </c>
      <c r="X1490" t="s">
        <v>44</v>
      </c>
      <c r="Y1490" t="s">
        <v>9726</v>
      </c>
      <c r="Z1490" t="s">
        <v>427</v>
      </c>
      <c r="AA1490" t="s">
        <v>4529</v>
      </c>
      <c r="AB1490" t="s">
        <v>4530</v>
      </c>
      <c r="AC1490" t="s">
        <v>89</v>
      </c>
      <c r="AD1490" t="str">
        <f t="shared" si="23"/>
        <v>10-60</v>
      </c>
      <c r="AE1490" t="str">
        <f>VLOOKUP(AD1490,'Main_Sub Desc'!C:D,2,)</f>
        <v>LPC from invoicing</v>
      </c>
      <c r="AF1490" t="str">
        <f>VLOOKUP(VALUE(H1490),'Main_Sub Desc'!F:G,2,)</f>
        <v>Wst Rev Late Payment</v>
      </c>
      <c r="AG1490">
        <f>IFERROR(VLOOKUP(VALUE(I1490),'PC Mapping'!A:F,6,),"")</f>
        <v>10514</v>
      </c>
      <c r="AH1490" s="13" t="str">
        <f>VLOOKUP(AG1490,'PC Mapping'!L:M,2,)</f>
        <v>Bolivar Sewer</v>
      </c>
    </row>
    <row r="1491" spans="1:34" x14ac:dyDescent="0.2">
      <c r="A1491" t="s">
        <v>9723</v>
      </c>
      <c r="B1491" t="s">
        <v>9418</v>
      </c>
      <c r="C1491" t="s">
        <v>4519</v>
      </c>
      <c r="D1491" t="s">
        <v>4520</v>
      </c>
      <c r="E1491" s="3">
        <v>45838</v>
      </c>
      <c r="F1491" t="s">
        <v>44</v>
      </c>
      <c r="G1491" t="s">
        <v>3742</v>
      </c>
      <c r="H1491" t="s">
        <v>3722</v>
      </c>
      <c r="I1491" t="s">
        <v>4538</v>
      </c>
      <c r="J1491" t="s">
        <v>4522</v>
      </c>
      <c r="K1491" s="2">
        <v>-5</v>
      </c>
      <c r="L1491" t="s">
        <v>44</v>
      </c>
      <c r="M1491" s="2">
        <v>-5</v>
      </c>
      <c r="N1491" t="s">
        <v>4523</v>
      </c>
      <c r="O1491" t="s">
        <v>4524</v>
      </c>
      <c r="P1491" t="s">
        <v>9724</v>
      </c>
      <c r="Q1491" t="s">
        <v>9727</v>
      </c>
      <c r="R1491" t="s">
        <v>44</v>
      </c>
      <c r="S1491" t="s">
        <v>7084</v>
      </c>
      <c r="T1491" s="3">
        <v>45838</v>
      </c>
      <c r="U1491" s="3">
        <v>45845</v>
      </c>
      <c r="V1491" s="2">
        <v>0</v>
      </c>
      <c r="W1491" t="s">
        <v>44</v>
      </c>
      <c r="X1491" t="s">
        <v>44</v>
      </c>
      <c r="Y1491" t="s">
        <v>9728</v>
      </c>
      <c r="Z1491" t="s">
        <v>427</v>
      </c>
      <c r="AA1491" t="s">
        <v>4529</v>
      </c>
      <c r="AB1491" t="s">
        <v>4530</v>
      </c>
      <c r="AC1491" t="s">
        <v>89</v>
      </c>
      <c r="AD1491" t="str">
        <f t="shared" si="23"/>
        <v>10-60</v>
      </c>
      <c r="AE1491" t="str">
        <f>VLOOKUP(AD1491,'Main_Sub Desc'!C:D,2,)</f>
        <v>LPC from invoicing</v>
      </c>
      <c r="AF1491" t="str">
        <f>VLOOKUP(VALUE(H1491),'Main_Sub Desc'!F:G,2,)</f>
        <v>Wtr Rev Late Payment</v>
      </c>
      <c r="AG1491">
        <f>IFERROR(VLOOKUP(VALUE(I1491),'PC Mapping'!A:F,6,),"")</f>
        <v>10469</v>
      </c>
      <c r="AH1491" s="13" t="str">
        <f>VLOOKUP(AG1491,'PC Mapping'!L:M,2,)</f>
        <v>Bolivar Water</v>
      </c>
    </row>
    <row r="1492" spans="1:34" x14ac:dyDescent="0.2">
      <c r="A1492" t="s">
        <v>9729</v>
      </c>
      <c r="B1492" t="s">
        <v>9418</v>
      </c>
      <c r="C1492" t="s">
        <v>4519</v>
      </c>
      <c r="D1492" t="s">
        <v>4520</v>
      </c>
      <c r="E1492" s="3">
        <v>45838</v>
      </c>
      <c r="F1492" t="s">
        <v>44</v>
      </c>
      <c r="G1492" t="s">
        <v>3742</v>
      </c>
      <c r="H1492" t="s">
        <v>3722</v>
      </c>
      <c r="I1492" t="s">
        <v>3752</v>
      </c>
      <c r="J1492" t="s">
        <v>4522</v>
      </c>
      <c r="K1492" s="2">
        <v>-5</v>
      </c>
      <c r="L1492" t="s">
        <v>44</v>
      </c>
      <c r="M1492" s="2">
        <v>-5</v>
      </c>
      <c r="N1492" t="s">
        <v>4523</v>
      </c>
      <c r="O1492" t="s">
        <v>4524</v>
      </c>
      <c r="P1492" t="s">
        <v>9730</v>
      </c>
      <c r="Q1492" t="s">
        <v>9731</v>
      </c>
      <c r="R1492" t="s">
        <v>44</v>
      </c>
      <c r="S1492" t="s">
        <v>7084</v>
      </c>
      <c r="T1492" s="3">
        <v>45838</v>
      </c>
      <c r="U1492" s="3">
        <v>45845</v>
      </c>
      <c r="V1492" s="2">
        <v>0</v>
      </c>
      <c r="W1492" t="s">
        <v>44</v>
      </c>
      <c r="X1492" t="s">
        <v>44</v>
      </c>
      <c r="Y1492" t="s">
        <v>9732</v>
      </c>
      <c r="Z1492" t="s">
        <v>2839</v>
      </c>
      <c r="AA1492" t="s">
        <v>4529</v>
      </c>
      <c r="AB1492" t="s">
        <v>4530</v>
      </c>
      <c r="AC1492" t="s">
        <v>89</v>
      </c>
      <c r="AD1492" t="str">
        <f t="shared" si="23"/>
        <v>10-60</v>
      </c>
      <c r="AE1492" t="str">
        <f>VLOOKUP(AD1492,'Main_Sub Desc'!C:D,2,)</f>
        <v>LPC from invoicing</v>
      </c>
      <c r="AF1492" t="str">
        <f>VLOOKUP(VALUE(H1492),'Main_Sub Desc'!F:G,2,)</f>
        <v>Wtr Rev Late Payment</v>
      </c>
      <c r="AG1492">
        <f>IFERROR(VLOOKUP(VALUE(I1492),'PC Mapping'!A:F,6,),"")</f>
        <v>10719</v>
      </c>
      <c r="AH1492" s="13" t="str">
        <f>VLOOKUP(AG1492,'PC Mapping'!L:M,2,)</f>
        <v>All Other Water</v>
      </c>
    </row>
    <row r="1493" spans="1:34" x14ac:dyDescent="0.2">
      <c r="A1493" t="s">
        <v>9733</v>
      </c>
      <c r="B1493" t="s">
        <v>9418</v>
      </c>
      <c r="C1493" t="s">
        <v>4519</v>
      </c>
      <c r="D1493" t="s">
        <v>4520</v>
      </c>
      <c r="E1493" s="3">
        <v>45838</v>
      </c>
      <c r="F1493" t="s">
        <v>44</v>
      </c>
      <c r="G1493" t="s">
        <v>3742</v>
      </c>
      <c r="H1493" t="s">
        <v>3722</v>
      </c>
      <c r="I1493" t="s">
        <v>3752</v>
      </c>
      <c r="J1493" t="s">
        <v>4522</v>
      </c>
      <c r="K1493" s="2">
        <v>-20.85</v>
      </c>
      <c r="L1493" t="s">
        <v>44</v>
      </c>
      <c r="M1493" s="2">
        <v>-20.85</v>
      </c>
      <c r="N1493" t="s">
        <v>4523</v>
      </c>
      <c r="O1493" t="s">
        <v>4524</v>
      </c>
      <c r="P1493" t="s">
        <v>9734</v>
      </c>
      <c r="Q1493" t="s">
        <v>9735</v>
      </c>
      <c r="R1493" t="s">
        <v>44</v>
      </c>
      <c r="S1493" t="s">
        <v>7084</v>
      </c>
      <c r="T1493" s="3">
        <v>45838</v>
      </c>
      <c r="U1493" s="3">
        <v>45845</v>
      </c>
      <c r="V1493" s="2">
        <v>0</v>
      </c>
      <c r="W1493" t="s">
        <v>44</v>
      </c>
      <c r="X1493" t="s">
        <v>44</v>
      </c>
      <c r="Y1493" t="s">
        <v>9736</v>
      </c>
      <c r="Z1493" t="s">
        <v>3367</v>
      </c>
      <c r="AA1493" t="s">
        <v>4529</v>
      </c>
      <c r="AB1493" t="s">
        <v>4530</v>
      </c>
      <c r="AC1493" t="s">
        <v>89</v>
      </c>
      <c r="AD1493" t="str">
        <f t="shared" si="23"/>
        <v>10-60</v>
      </c>
      <c r="AE1493" t="str">
        <f>VLOOKUP(AD1493,'Main_Sub Desc'!C:D,2,)</f>
        <v>LPC from invoicing</v>
      </c>
      <c r="AF1493" t="str">
        <f>VLOOKUP(VALUE(H1493),'Main_Sub Desc'!F:G,2,)</f>
        <v>Wtr Rev Late Payment</v>
      </c>
      <c r="AG1493">
        <f>IFERROR(VLOOKUP(VALUE(I1493),'PC Mapping'!A:F,6,),"")</f>
        <v>10719</v>
      </c>
      <c r="AH1493" s="13" t="str">
        <f>VLOOKUP(AG1493,'PC Mapping'!L:M,2,)</f>
        <v>All Other Water</v>
      </c>
    </row>
    <row r="1494" spans="1:34" x14ac:dyDescent="0.2">
      <c r="A1494" t="s">
        <v>9737</v>
      </c>
      <c r="B1494" t="s">
        <v>9418</v>
      </c>
      <c r="C1494" t="s">
        <v>4519</v>
      </c>
      <c r="D1494" t="s">
        <v>4520</v>
      </c>
      <c r="E1494" s="3">
        <v>45838</v>
      </c>
      <c r="F1494" t="s">
        <v>44</v>
      </c>
      <c r="G1494" t="s">
        <v>3742</v>
      </c>
      <c r="H1494" t="s">
        <v>3716</v>
      </c>
      <c r="I1494" t="s">
        <v>4708</v>
      </c>
      <c r="J1494" t="s">
        <v>4522</v>
      </c>
      <c r="K1494" s="2">
        <v>-7.89</v>
      </c>
      <c r="L1494" t="s">
        <v>44</v>
      </c>
      <c r="M1494" s="2">
        <v>-7.89</v>
      </c>
      <c r="N1494" t="s">
        <v>4523</v>
      </c>
      <c r="O1494" t="s">
        <v>4524</v>
      </c>
      <c r="P1494" t="s">
        <v>9738</v>
      </c>
      <c r="Q1494" t="s">
        <v>9739</v>
      </c>
      <c r="R1494" t="s">
        <v>44</v>
      </c>
      <c r="S1494" t="s">
        <v>7084</v>
      </c>
      <c r="T1494" s="3">
        <v>45838</v>
      </c>
      <c r="U1494" s="3">
        <v>45845</v>
      </c>
      <c r="V1494" s="2">
        <v>0</v>
      </c>
      <c r="W1494" t="s">
        <v>44</v>
      </c>
      <c r="X1494" t="s">
        <v>44</v>
      </c>
      <c r="Y1494" t="s">
        <v>9740</v>
      </c>
      <c r="Z1494" t="s">
        <v>9741</v>
      </c>
      <c r="AA1494" t="s">
        <v>4529</v>
      </c>
      <c r="AB1494" t="s">
        <v>4530</v>
      </c>
      <c r="AC1494" t="s">
        <v>89</v>
      </c>
      <c r="AD1494" t="str">
        <f t="shared" si="23"/>
        <v>10-60</v>
      </c>
      <c r="AE1494" t="str">
        <f>VLOOKUP(AD1494,'Main_Sub Desc'!C:D,2,)</f>
        <v>LPC from invoicing</v>
      </c>
      <c r="AF1494" t="str">
        <f>VLOOKUP(VALUE(H1494),'Main_Sub Desc'!F:G,2,)</f>
        <v>Wst Rev Late Payment</v>
      </c>
      <c r="AG1494">
        <f>IFERROR(VLOOKUP(VALUE(I1494),'PC Mapping'!A:F,6,),"")</f>
        <v>10720</v>
      </c>
      <c r="AH1494" s="13" t="str">
        <f>VLOOKUP(AG1494,'PC Mapping'!L:M,2,)</f>
        <v>All Other Sewer</v>
      </c>
    </row>
    <row r="1495" spans="1:34" x14ac:dyDescent="0.2">
      <c r="A1495" t="s">
        <v>9742</v>
      </c>
      <c r="B1495" t="s">
        <v>9418</v>
      </c>
      <c r="C1495" t="s">
        <v>4519</v>
      </c>
      <c r="D1495" t="s">
        <v>4520</v>
      </c>
      <c r="E1495" s="3">
        <v>45838</v>
      </c>
      <c r="F1495" t="s">
        <v>44</v>
      </c>
      <c r="G1495" t="s">
        <v>3742</v>
      </c>
      <c r="H1495" t="s">
        <v>3716</v>
      </c>
      <c r="I1495" t="s">
        <v>4708</v>
      </c>
      <c r="J1495" t="s">
        <v>4522</v>
      </c>
      <c r="K1495" s="2">
        <v>-7.97</v>
      </c>
      <c r="L1495" t="s">
        <v>44</v>
      </c>
      <c r="M1495" s="2">
        <v>-7.97</v>
      </c>
      <c r="N1495" t="s">
        <v>4523</v>
      </c>
      <c r="O1495" t="s">
        <v>4524</v>
      </c>
      <c r="P1495" t="s">
        <v>9743</v>
      </c>
      <c r="Q1495" t="s">
        <v>9744</v>
      </c>
      <c r="R1495" t="s">
        <v>44</v>
      </c>
      <c r="S1495" t="s">
        <v>7084</v>
      </c>
      <c r="T1495" s="3">
        <v>45838</v>
      </c>
      <c r="U1495" s="3">
        <v>45845</v>
      </c>
      <c r="V1495" s="2">
        <v>0</v>
      </c>
      <c r="W1495" t="s">
        <v>44</v>
      </c>
      <c r="X1495" t="s">
        <v>44</v>
      </c>
      <c r="Y1495" t="s">
        <v>9745</v>
      </c>
      <c r="Z1495" t="s">
        <v>9746</v>
      </c>
      <c r="AA1495" t="s">
        <v>4529</v>
      </c>
      <c r="AB1495" t="s">
        <v>4530</v>
      </c>
      <c r="AC1495" t="s">
        <v>89</v>
      </c>
      <c r="AD1495" t="str">
        <f t="shared" si="23"/>
        <v>10-60</v>
      </c>
      <c r="AE1495" t="str">
        <f>VLOOKUP(AD1495,'Main_Sub Desc'!C:D,2,)</f>
        <v>LPC from invoicing</v>
      </c>
      <c r="AF1495" t="str">
        <f>VLOOKUP(VALUE(H1495),'Main_Sub Desc'!F:G,2,)</f>
        <v>Wst Rev Late Payment</v>
      </c>
      <c r="AG1495">
        <f>IFERROR(VLOOKUP(VALUE(I1495),'PC Mapping'!A:F,6,),"")</f>
        <v>10720</v>
      </c>
      <c r="AH1495" s="13" t="str">
        <f>VLOOKUP(AG1495,'PC Mapping'!L:M,2,)</f>
        <v>All Other Sewer</v>
      </c>
    </row>
    <row r="1496" spans="1:34" x14ac:dyDescent="0.2">
      <c r="A1496" t="s">
        <v>9747</v>
      </c>
      <c r="B1496" t="s">
        <v>9418</v>
      </c>
      <c r="C1496" t="s">
        <v>4519</v>
      </c>
      <c r="D1496" t="s">
        <v>4520</v>
      </c>
      <c r="E1496" s="3">
        <v>45838</v>
      </c>
      <c r="F1496" t="s">
        <v>44</v>
      </c>
      <c r="G1496" t="s">
        <v>3742</v>
      </c>
      <c r="H1496" t="s">
        <v>3716</v>
      </c>
      <c r="I1496" t="s">
        <v>4708</v>
      </c>
      <c r="J1496" t="s">
        <v>4522</v>
      </c>
      <c r="K1496" s="2">
        <v>-7.97</v>
      </c>
      <c r="L1496" t="s">
        <v>44</v>
      </c>
      <c r="M1496" s="2">
        <v>-7.97</v>
      </c>
      <c r="N1496" t="s">
        <v>4523</v>
      </c>
      <c r="O1496" t="s">
        <v>4524</v>
      </c>
      <c r="P1496" t="s">
        <v>5722</v>
      </c>
      <c r="Q1496" t="s">
        <v>9748</v>
      </c>
      <c r="R1496" t="s">
        <v>44</v>
      </c>
      <c r="S1496" t="s">
        <v>7084</v>
      </c>
      <c r="T1496" s="3">
        <v>45838</v>
      </c>
      <c r="U1496" s="3">
        <v>45845</v>
      </c>
      <c r="V1496" s="2">
        <v>0</v>
      </c>
      <c r="W1496" t="s">
        <v>44</v>
      </c>
      <c r="X1496" t="s">
        <v>44</v>
      </c>
      <c r="Y1496" t="s">
        <v>9749</v>
      </c>
      <c r="Z1496" t="s">
        <v>9750</v>
      </c>
      <c r="AA1496" t="s">
        <v>4529</v>
      </c>
      <c r="AB1496" t="s">
        <v>4530</v>
      </c>
      <c r="AC1496" t="s">
        <v>89</v>
      </c>
      <c r="AD1496" t="str">
        <f t="shared" si="23"/>
        <v>10-60</v>
      </c>
      <c r="AE1496" t="str">
        <f>VLOOKUP(AD1496,'Main_Sub Desc'!C:D,2,)</f>
        <v>LPC from invoicing</v>
      </c>
      <c r="AF1496" t="str">
        <f>VLOOKUP(VALUE(H1496),'Main_Sub Desc'!F:G,2,)</f>
        <v>Wst Rev Late Payment</v>
      </c>
      <c r="AG1496">
        <f>IFERROR(VLOOKUP(VALUE(I1496),'PC Mapping'!A:F,6,),"")</f>
        <v>10720</v>
      </c>
      <c r="AH1496" s="13" t="str">
        <f>VLOOKUP(AG1496,'PC Mapping'!L:M,2,)</f>
        <v>All Other Sewer</v>
      </c>
    </row>
    <row r="1497" spans="1:34" x14ac:dyDescent="0.2">
      <c r="A1497" t="s">
        <v>9751</v>
      </c>
      <c r="B1497" t="s">
        <v>9423</v>
      </c>
      <c r="C1497" t="s">
        <v>4519</v>
      </c>
      <c r="D1497" t="s">
        <v>4520</v>
      </c>
      <c r="E1497" s="3">
        <v>45838</v>
      </c>
      <c r="F1497" t="s">
        <v>44</v>
      </c>
      <c r="G1497" t="s">
        <v>3742</v>
      </c>
      <c r="H1497" t="s">
        <v>3722</v>
      </c>
      <c r="I1497" t="s">
        <v>3752</v>
      </c>
      <c r="J1497" t="s">
        <v>4522</v>
      </c>
      <c r="K1497" s="2">
        <v>-5</v>
      </c>
      <c r="L1497" t="s">
        <v>44</v>
      </c>
      <c r="M1497" s="2">
        <v>-5</v>
      </c>
      <c r="N1497" t="s">
        <v>4523</v>
      </c>
      <c r="O1497" t="s">
        <v>4524</v>
      </c>
      <c r="P1497" t="s">
        <v>6074</v>
      </c>
      <c r="Q1497" t="s">
        <v>9752</v>
      </c>
      <c r="R1497" t="s">
        <v>44</v>
      </c>
      <c r="S1497" t="s">
        <v>7084</v>
      </c>
      <c r="T1497" s="3">
        <v>45838</v>
      </c>
      <c r="U1497" s="3">
        <v>45845</v>
      </c>
      <c r="V1497" s="2">
        <v>0</v>
      </c>
      <c r="W1497" t="s">
        <v>44</v>
      </c>
      <c r="X1497" t="s">
        <v>44</v>
      </c>
      <c r="Y1497" t="s">
        <v>9753</v>
      </c>
      <c r="Z1497" t="s">
        <v>2280</v>
      </c>
      <c r="AA1497" t="s">
        <v>4529</v>
      </c>
      <c r="AB1497" t="s">
        <v>4530</v>
      </c>
      <c r="AC1497" t="s">
        <v>89</v>
      </c>
      <c r="AD1497" t="str">
        <f t="shared" si="23"/>
        <v>10-60</v>
      </c>
      <c r="AE1497" t="str">
        <f>VLOOKUP(AD1497,'Main_Sub Desc'!C:D,2,)</f>
        <v>LPC from invoicing</v>
      </c>
      <c r="AF1497" t="str">
        <f>VLOOKUP(VALUE(H1497),'Main_Sub Desc'!F:G,2,)</f>
        <v>Wtr Rev Late Payment</v>
      </c>
      <c r="AG1497">
        <f>IFERROR(VLOOKUP(VALUE(I1497),'PC Mapping'!A:F,6,),"")</f>
        <v>10719</v>
      </c>
      <c r="AH1497" s="13" t="str">
        <f>VLOOKUP(AG1497,'PC Mapping'!L:M,2,)</f>
        <v>All Other Water</v>
      </c>
    </row>
    <row r="1498" spans="1:34" x14ac:dyDescent="0.2">
      <c r="A1498" t="s">
        <v>9754</v>
      </c>
      <c r="B1498" t="s">
        <v>9423</v>
      </c>
      <c r="C1498" t="s">
        <v>4519</v>
      </c>
      <c r="D1498" t="s">
        <v>4520</v>
      </c>
      <c r="E1498" s="3">
        <v>45838</v>
      </c>
      <c r="F1498" t="s">
        <v>44</v>
      </c>
      <c r="G1498" t="s">
        <v>3742</v>
      </c>
      <c r="H1498" t="s">
        <v>3722</v>
      </c>
      <c r="I1498" t="s">
        <v>3752</v>
      </c>
      <c r="J1498" t="s">
        <v>4522</v>
      </c>
      <c r="K1498" s="2">
        <v>-5</v>
      </c>
      <c r="L1498" t="s">
        <v>44</v>
      </c>
      <c r="M1498" s="2">
        <v>-5</v>
      </c>
      <c r="N1498" t="s">
        <v>4523</v>
      </c>
      <c r="O1498" t="s">
        <v>4524</v>
      </c>
      <c r="P1498" t="s">
        <v>9755</v>
      </c>
      <c r="Q1498" t="s">
        <v>9756</v>
      </c>
      <c r="R1498" t="s">
        <v>44</v>
      </c>
      <c r="S1498" t="s">
        <v>7084</v>
      </c>
      <c r="T1498" s="3">
        <v>45838</v>
      </c>
      <c r="U1498" s="3">
        <v>45845</v>
      </c>
      <c r="V1498" s="2">
        <v>0</v>
      </c>
      <c r="W1498" t="s">
        <v>44</v>
      </c>
      <c r="X1498" t="s">
        <v>44</v>
      </c>
      <c r="Y1498" t="s">
        <v>9757</v>
      </c>
      <c r="Z1498" t="s">
        <v>9758</v>
      </c>
      <c r="AA1498" t="s">
        <v>4529</v>
      </c>
      <c r="AB1498" t="s">
        <v>4530</v>
      </c>
      <c r="AC1498" t="s">
        <v>99</v>
      </c>
      <c r="AD1498" t="str">
        <f t="shared" si="23"/>
        <v>10-60</v>
      </c>
      <c r="AE1498" t="str">
        <f>VLOOKUP(AD1498,'Main_Sub Desc'!C:D,2,)</f>
        <v>LPC from invoicing</v>
      </c>
      <c r="AF1498" t="str">
        <f>VLOOKUP(VALUE(H1498),'Main_Sub Desc'!F:G,2,)</f>
        <v>Wtr Rev Late Payment</v>
      </c>
      <c r="AG1498">
        <f>IFERROR(VLOOKUP(VALUE(I1498),'PC Mapping'!A:F,6,),"")</f>
        <v>10719</v>
      </c>
      <c r="AH1498" s="13" t="str">
        <f>VLOOKUP(AG1498,'PC Mapping'!L:M,2,)</f>
        <v>All Other Water</v>
      </c>
    </row>
    <row r="1499" spans="1:34" x14ac:dyDescent="0.2">
      <c r="A1499" t="s">
        <v>9759</v>
      </c>
      <c r="B1499" t="s">
        <v>9423</v>
      </c>
      <c r="C1499" t="s">
        <v>4519</v>
      </c>
      <c r="D1499" t="s">
        <v>4520</v>
      </c>
      <c r="E1499" s="3">
        <v>45838</v>
      </c>
      <c r="F1499" t="s">
        <v>44</v>
      </c>
      <c r="G1499" t="s">
        <v>3742</v>
      </c>
      <c r="H1499" t="s">
        <v>3722</v>
      </c>
      <c r="I1499" t="s">
        <v>3752</v>
      </c>
      <c r="J1499" t="s">
        <v>4522</v>
      </c>
      <c r="K1499" s="2">
        <v>-5</v>
      </c>
      <c r="L1499" t="s">
        <v>44</v>
      </c>
      <c r="M1499" s="2">
        <v>-5</v>
      </c>
      <c r="N1499" t="s">
        <v>4523</v>
      </c>
      <c r="O1499" t="s">
        <v>4524</v>
      </c>
      <c r="P1499" t="s">
        <v>9760</v>
      </c>
      <c r="Q1499" t="s">
        <v>9761</v>
      </c>
      <c r="R1499" t="s">
        <v>44</v>
      </c>
      <c r="S1499" t="s">
        <v>7084</v>
      </c>
      <c r="T1499" s="3">
        <v>45838</v>
      </c>
      <c r="U1499" s="3">
        <v>45845</v>
      </c>
      <c r="V1499" s="2">
        <v>0</v>
      </c>
      <c r="W1499" t="s">
        <v>44</v>
      </c>
      <c r="X1499" t="s">
        <v>44</v>
      </c>
      <c r="Y1499" t="s">
        <v>9762</v>
      </c>
      <c r="Z1499" t="s">
        <v>9763</v>
      </c>
      <c r="AA1499" t="s">
        <v>4529</v>
      </c>
      <c r="AB1499" t="s">
        <v>4530</v>
      </c>
      <c r="AC1499" t="s">
        <v>89</v>
      </c>
      <c r="AD1499" t="str">
        <f t="shared" si="23"/>
        <v>10-60</v>
      </c>
      <c r="AE1499" t="str">
        <f>VLOOKUP(AD1499,'Main_Sub Desc'!C:D,2,)</f>
        <v>LPC from invoicing</v>
      </c>
      <c r="AF1499" t="str">
        <f>VLOOKUP(VALUE(H1499),'Main_Sub Desc'!F:G,2,)</f>
        <v>Wtr Rev Late Payment</v>
      </c>
      <c r="AG1499">
        <f>IFERROR(VLOOKUP(VALUE(I1499),'PC Mapping'!A:F,6,),"")</f>
        <v>10719</v>
      </c>
      <c r="AH1499" s="13" t="str">
        <f>VLOOKUP(AG1499,'PC Mapping'!L:M,2,)</f>
        <v>All Other Water</v>
      </c>
    </row>
    <row r="1500" spans="1:34" x14ac:dyDescent="0.2">
      <c r="A1500" t="s">
        <v>9764</v>
      </c>
      <c r="B1500" t="s">
        <v>9418</v>
      </c>
      <c r="C1500" t="s">
        <v>4519</v>
      </c>
      <c r="D1500" t="s">
        <v>4520</v>
      </c>
      <c r="E1500" s="3">
        <v>45838</v>
      </c>
      <c r="F1500" t="s">
        <v>44</v>
      </c>
      <c r="G1500" t="s">
        <v>3742</v>
      </c>
      <c r="H1500" t="s">
        <v>3722</v>
      </c>
      <c r="I1500" t="s">
        <v>3752</v>
      </c>
      <c r="J1500" t="s">
        <v>4522</v>
      </c>
      <c r="K1500" s="2">
        <v>-5</v>
      </c>
      <c r="L1500" t="s">
        <v>44</v>
      </c>
      <c r="M1500" s="2">
        <v>-5</v>
      </c>
      <c r="N1500" t="s">
        <v>4523</v>
      </c>
      <c r="O1500" t="s">
        <v>4524</v>
      </c>
      <c r="P1500" t="s">
        <v>9765</v>
      </c>
      <c r="Q1500" t="s">
        <v>9766</v>
      </c>
      <c r="R1500" t="s">
        <v>44</v>
      </c>
      <c r="S1500" t="s">
        <v>7084</v>
      </c>
      <c r="T1500" s="3">
        <v>45838</v>
      </c>
      <c r="U1500" s="3">
        <v>45845</v>
      </c>
      <c r="V1500" s="2">
        <v>0</v>
      </c>
      <c r="W1500" t="s">
        <v>44</v>
      </c>
      <c r="X1500" t="s">
        <v>44</v>
      </c>
      <c r="Y1500" t="s">
        <v>9767</v>
      </c>
      <c r="Z1500" t="s">
        <v>9768</v>
      </c>
      <c r="AA1500" t="s">
        <v>4529</v>
      </c>
      <c r="AB1500" t="s">
        <v>4530</v>
      </c>
      <c r="AC1500" t="s">
        <v>89</v>
      </c>
      <c r="AD1500" t="str">
        <f t="shared" si="23"/>
        <v>10-60</v>
      </c>
      <c r="AE1500" t="str">
        <f>VLOOKUP(AD1500,'Main_Sub Desc'!C:D,2,)</f>
        <v>LPC from invoicing</v>
      </c>
      <c r="AF1500" t="str">
        <f>VLOOKUP(VALUE(H1500),'Main_Sub Desc'!F:G,2,)</f>
        <v>Wtr Rev Late Payment</v>
      </c>
      <c r="AG1500">
        <f>IFERROR(VLOOKUP(VALUE(I1500),'PC Mapping'!A:F,6,),"")</f>
        <v>10719</v>
      </c>
      <c r="AH1500" s="13" t="str">
        <f>VLOOKUP(AG1500,'PC Mapping'!L:M,2,)</f>
        <v>All Other Water</v>
      </c>
    </row>
    <row r="1501" spans="1:34" x14ac:dyDescent="0.2">
      <c r="A1501" t="s">
        <v>9769</v>
      </c>
      <c r="B1501" t="s">
        <v>9418</v>
      </c>
      <c r="C1501" t="s">
        <v>4519</v>
      </c>
      <c r="D1501" t="s">
        <v>4520</v>
      </c>
      <c r="E1501" s="3">
        <v>45838</v>
      </c>
      <c r="F1501" t="s">
        <v>44</v>
      </c>
      <c r="G1501" t="s">
        <v>3742</v>
      </c>
      <c r="H1501" t="s">
        <v>3722</v>
      </c>
      <c r="I1501" t="s">
        <v>3752</v>
      </c>
      <c r="J1501" t="s">
        <v>4522</v>
      </c>
      <c r="K1501" s="2">
        <v>-5</v>
      </c>
      <c r="L1501" t="s">
        <v>44</v>
      </c>
      <c r="M1501" s="2">
        <v>-5</v>
      </c>
      <c r="N1501" t="s">
        <v>4523</v>
      </c>
      <c r="O1501" t="s">
        <v>4524</v>
      </c>
      <c r="P1501" t="s">
        <v>9770</v>
      </c>
      <c r="Q1501" t="s">
        <v>9771</v>
      </c>
      <c r="R1501" t="s">
        <v>44</v>
      </c>
      <c r="S1501" t="s">
        <v>7084</v>
      </c>
      <c r="T1501" s="3">
        <v>45838</v>
      </c>
      <c r="U1501" s="3">
        <v>45845</v>
      </c>
      <c r="V1501" s="2">
        <v>0</v>
      </c>
      <c r="W1501" t="s">
        <v>44</v>
      </c>
      <c r="X1501" t="s">
        <v>44</v>
      </c>
      <c r="Y1501" t="s">
        <v>9772</v>
      </c>
      <c r="Z1501" t="s">
        <v>9773</v>
      </c>
      <c r="AA1501" t="s">
        <v>4529</v>
      </c>
      <c r="AB1501" t="s">
        <v>4530</v>
      </c>
      <c r="AC1501" t="s">
        <v>89</v>
      </c>
      <c r="AD1501" t="str">
        <f t="shared" si="23"/>
        <v>10-60</v>
      </c>
      <c r="AE1501" t="str">
        <f>VLOOKUP(AD1501,'Main_Sub Desc'!C:D,2,)</f>
        <v>LPC from invoicing</v>
      </c>
      <c r="AF1501" t="str">
        <f>VLOOKUP(VALUE(H1501),'Main_Sub Desc'!F:G,2,)</f>
        <v>Wtr Rev Late Payment</v>
      </c>
      <c r="AG1501">
        <f>IFERROR(VLOOKUP(VALUE(I1501),'PC Mapping'!A:F,6,),"")</f>
        <v>10719</v>
      </c>
      <c r="AH1501" s="13" t="str">
        <f>VLOOKUP(AG1501,'PC Mapping'!L:M,2,)</f>
        <v>All Other Water</v>
      </c>
    </row>
    <row r="1502" spans="1:34" x14ac:dyDescent="0.2">
      <c r="A1502" t="s">
        <v>9774</v>
      </c>
      <c r="B1502" t="s">
        <v>9423</v>
      </c>
      <c r="C1502" t="s">
        <v>4519</v>
      </c>
      <c r="D1502" t="s">
        <v>4520</v>
      </c>
      <c r="E1502" s="3">
        <v>45838</v>
      </c>
      <c r="F1502" t="s">
        <v>44</v>
      </c>
      <c r="G1502" t="s">
        <v>3742</v>
      </c>
      <c r="H1502" t="s">
        <v>3716</v>
      </c>
      <c r="I1502" t="s">
        <v>4534</v>
      </c>
      <c r="J1502" t="s">
        <v>4522</v>
      </c>
      <c r="K1502" s="2">
        <v>-5</v>
      </c>
      <c r="L1502" t="s">
        <v>44</v>
      </c>
      <c r="M1502" s="2">
        <v>-5</v>
      </c>
      <c r="N1502" t="s">
        <v>4523</v>
      </c>
      <c r="O1502" t="s">
        <v>4524</v>
      </c>
      <c r="P1502" t="s">
        <v>9775</v>
      </c>
      <c r="Q1502" t="s">
        <v>9776</v>
      </c>
      <c r="R1502" t="s">
        <v>44</v>
      </c>
      <c r="S1502" t="s">
        <v>7084</v>
      </c>
      <c r="T1502" s="3">
        <v>45838</v>
      </c>
      <c r="U1502" s="3">
        <v>45845</v>
      </c>
      <c r="V1502" s="2">
        <v>0</v>
      </c>
      <c r="W1502" t="s">
        <v>44</v>
      </c>
      <c r="X1502" t="s">
        <v>44</v>
      </c>
      <c r="Y1502" t="s">
        <v>9777</v>
      </c>
      <c r="Z1502" t="s">
        <v>1277</v>
      </c>
      <c r="AA1502" t="s">
        <v>4529</v>
      </c>
      <c r="AB1502" t="s">
        <v>4530</v>
      </c>
      <c r="AC1502" t="s">
        <v>99</v>
      </c>
      <c r="AD1502" t="str">
        <f t="shared" si="23"/>
        <v>10-60</v>
      </c>
      <c r="AE1502" t="str">
        <f>VLOOKUP(AD1502,'Main_Sub Desc'!C:D,2,)</f>
        <v>LPC from invoicing</v>
      </c>
      <c r="AF1502" t="str">
        <f>VLOOKUP(VALUE(H1502),'Main_Sub Desc'!F:G,2,)</f>
        <v>Wst Rev Late Payment</v>
      </c>
      <c r="AG1502">
        <f>IFERROR(VLOOKUP(VALUE(I1502),'PC Mapping'!A:F,6,),"")</f>
        <v>10514</v>
      </c>
      <c r="AH1502" s="13" t="str">
        <f>VLOOKUP(AG1502,'PC Mapping'!L:M,2,)</f>
        <v>Bolivar Sewer</v>
      </c>
    </row>
    <row r="1503" spans="1:34" x14ac:dyDescent="0.2">
      <c r="A1503" t="s">
        <v>9774</v>
      </c>
      <c r="B1503" t="s">
        <v>9423</v>
      </c>
      <c r="C1503" t="s">
        <v>4519</v>
      </c>
      <c r="D1503" t="s">
        <v>4520</v>
      </c>
      <c r="E1503" s="3">
        <v>45838</v>
      </c>
      <c r="F1503" t="s">
        <v>44</v>
      </c>
      <c r="G1503" t="s">
        <v>3742</v>
      </c>
      <c r="H1503" t="s">
        <v>3722</v>
      </c>
      <c r="I1503" t="s">
        <v>4538</v>
      </c>
      <c r="J1503" t="s">
        <v>4522</v>
      </c>
      <c r="K1503" s="2">
        <v>-5</v>
      </c>
      <c r="L1503" t="s">
        <v>44</v>
      </c>
      <c r="M1503" s="2">
        <v>-5</v>
      </c>
      <c r="N1503" t="s">
        <v>4523</v>
      </c>
      <c r="O1503" t="s">
        <v>4524</v>
      </c>
      <c r="P1503" t="s">
        <v>9775</v>
      </c>
      <c r="Q1503" t="s">
        <v>9778</v>
      </c>
      <c r="R1503" t="s">
        <v>44</v>
      </c>
      <c r="S1503" t="s">
        <v>7084</v>
      </c>
      <c r="T1503" s="3">
        <v>45838</v>
      </c>
      <c r="U1503" s="3">
        <v>45845</v>
      </c>
      <c r="V1503" s="2">
        <v>0</v>
      </c>
      <c r="W1503" t="s">
        <v>44</v>
      </c>
      <c r="X1503" t="s">
        <v>44</v>
      </c>
      <c r="Y1503" t="s">
        <v>9779</v>
      </c>
      <c r="Z1503" t="s">
        <v>1277</v>
      </c>
      <c r="AA1503" t="s">
        <v>4529</v>
      </c>
      <c r="AB1503" t="s">
        <v>4530</v>
      </c>
      <c r="AC1503" t="s">
        <v>99</v>
      </c>
      <c r="AD1503" t="str">
        <f t="shared" si="23"/>
        <v>10-60</v>
      </c>
      <c r="AE1503" t="str">
        <f>VLOOKUP(AD1503,'Main_Sub Desc'!C:D,2,)</f>
        <v>LPC from invoicing</v>
      </c>
      <c r="AF1503" t="str">
        <f>VLOOKUP(VALUE(H1503),'Main_Sub Desc'!F:G,2,)</f>
        <v>Wtr Rev Late Payment</v>
      </c>
      <c r="AG1503">
        <f>IFERROR(VLOOKUP(VALUE(I1503),'PC Mapping'!A:F,6,),"")</f>
        <v>10469</v>
      </c>
      <c r="AH1503" s="13" t="str">
        <f>VLOOKUP(AG1503,'PC Mapping'!L:M,2,)</f>
        <v>Bolivar Water</v>
      </c>
    </row>
    <row r="1504" spans="1:34" x14ac:dyDescent="0.2">
      <c r="A1504" t="s">
        <v>9780</v>
      </c>
      <c r="B1504" t="s">
        <v>9418</v>
      </c>
      <c r="C1504" t="s">
        <v>4519</v>
      </c>
      <c r="D1504" t="s">
        <v>4520</v>
      </c>
      <c r="E1504" s="3">
        <v>45838</v>
      </c>
      <c r="F1504" t="s">
        <v>44</v>
      </c>
      <c r="G1504" t="s">
        <v>3742</v>
      </c>
      <c r="H1504" t="s">
        <v>3716</v>
      </c>
      <c r="I1504" t="s">
        <v>4534</v>
      </c>
      <c r="J1504" t="s">
        <v>4522</v>
      </c>
      <c r="K1504" s="2">
        <v>-5</v>
      </c>
      <c r="L1504" t="s">
        <v>44</v>
      </c>
      <c r="M1504" s="2">
        <v>-5</v>
      </c>
      <c r="N1504" t="s">
        <v>4523</v>
      </c>
      <c r="O1504" t="s">
        <v>4524</v>
      </c>
      <c r="P1504" t="s">
        <v>5016</v>
      </c>
      <c r="Q1504" t="s">
        <v>9781</v>
      </c>
      <c r="R1504" t="s">
        <v>44</v>
      </c>
      <c r="S1504" t="s">
        <v>7084</v>
      </c>
      <c r="T1504" s="3">
        <v>45838</v>
      </c>
      <c r="U1504" s="3">
        <v>45845</v>
      </c>
      <c r="V1504" s="2">
        <v>0</v>
      </c>
      <c r="W1504" t="s">
        <v>44</v>
      </c>
      <c r="X1504" t="s">
        <v>44</v>
      </c>
      <c r="Y1504" t="s">
        <v>9782</v>
      </c>
      <c r="Z1504" t="s">
        <v>357</v>
      </c>
      <c r="AA1504" t="s">
        <v>4529</v>
      </c>
      <c r="AB1504" t="s">
        <v>4530</v>
      </c>
      <c r="AC1504" t="s">
        <v>89</v>
      </c>
      <c r="AD1504" t="str">
        <f t="shared" si="23"/>
        <v>10-60</v>
      </c>
      <c r="AE1504" t="str">
        <f>VLOOKUP(AD1504,'Main_Sub Desc'!C:D,2,)</f>
        <v>LPC from invoicing</v>
      </c>
      <c r="AF1504" t="str">
        <f>VLOOKUP(VALUE(H1504),'Main_Sub Desc'!F:G,2,)</f>
        <v>Wst Rev Late Payment</v>
      </c>
      <c r="AG1504">
        <f>IFERROR(VLOOKUP(VALUE(I1504),'PC Mapping'!A:F,6,),"")</f>
        <v>10514</v>
      </c>
      <c r="AH1504" s="13" t="str">
        <f>VLOOKUP(AG1504,'PC Mapping'!L:M,2,)</f>
        <v>Bolivar Sewer</v>
      </c>
    </row>
    <row r="1505" spans="1:34" x14ac:dyDescent="0.2">
      <c r="A1505" t="s">
        <v>9780</v>
      </c>
      <c r="B1505" t="s">
        <v>9418</v>
      </c>
      <c r="C1505" t="s">
        <v>4519</v>
      </c>
      <c r="D1505" t="s">
        <v>4520</v>
      </c>
      <c r="E1505" s="3">
        <v>45838</v>
      </c>
      <c r="F1505" t="s">
        <v>44</v>
      </c>
      <c r="G1505" t="s">
        <v>3742</v>
      </c>
      <c r="H1505" t="s">
        <v>3722</v>
      </c>
      <c r="I1505" t="s">
        <v>4538</v>
      </c>
      <c r="J1505" t="s">
        <v>4522</v>
      </c>
      <c r="K1505" s="2">
        <v>-5</v>
      </c>
      <c r="L1505" t="s">
        <v>44</v>
      </c>
      <c r="M1505" s="2">
        <v>-5</v>
      </c>
      <c r="N1505" t="s">
        <v>4523</v>
      </c>
      <c r="O1505" t="s">
        <v>4524</v>
      </c>
      <c r="P1505" t="s">
        <v>5016</v>
      </c>
      <c r="Q1505" t="s">
        <v>9783</v>
      </c>
      <c r="R1505" t="s">
        <v>44</v>
      </c>
      <c r="S1505" t="s">
        <v>7084</v>
      </c>
      <c r="T1505" s="3">
        <v>45838</v>
      </c>
      <c r="U1505" s="3">
        <v>45845</v>
      </c>
      <c r="V1505" s="2">
        <v>0</v>
      </c>
      <c r="W1505" t="s">
        <v>44</v>
      </c>
      <c r="X1505" t="s">
        <v>44</v>
      </c>
      <c r="Y1505" t="s">
        <v>9784</v>
      </c>
      <c r="Z1505" t="s">
        <v>357</v>
      </c>
      <c r="AA1505" t="s">
        <v>4529</v>
      </c>
      <c r="AB1505" t="s">
        <v>4530</v>
      </c>
      <c r="AC1505" t="s">
        <v>89</v>
      </c>
      <c r="AD1505" t="str">
        <f t="shared" si="23"/>
        <v>10-60</v>
      </c>
      <c r="AE1505" t="str">
        <f>VLOOKUP(AD1505,'Main_Sub Desc'!C:D,2,)</f>
        <v>LPC from invoicing</v>
      </c>
      <c r="AF1505" t="str">
        <f>VLOOKUP(VALUE(H1505),'Main_Sub Desc'!F:G,2,)</f>
        <v>Wtr Rev Late Payment</v>
      </c>
      <c r="AG1505">
        <f>IFERROR(VLOOKUP(VALUE(I1505),'PC Mapping'!A:F,6,),"")</f>
        <v>10469</v>
      </c>
      <c r="AH1505" s="13" t="str">
        <f>VLOOKUP(AG1505,'PC Mapping'!L:M,2,)</f>
        <v>Bolivar Water</v>
      </c>
    </row>
    <row r="1506" spans="1:34" x14ac:dyDescent="0.2">
      <c r="A1506" t="s">
        <v>9785</v>
      </c>
      <c r="B1506" t="s">
        <v>9418</v>
      </c>
      <c r="C1506" t="s">
        <v>4519</v>
      </c>
      <c r="D1506" t="s">
        <v>4520</v>
      </c>
      <c r="E1506" s="3">
        <v>45838</v>
      </c>
      <c r="F1506" t="s">
        <v>44</v>
      </c>
      <c r="G1506" t="s">
        <v>3742</v>
      </c>
      <c r="H1506" t="s">
        <v>3722</v>
      </c>
      <c r="I1506" t="s">
        <v>3752</v>
      </c>
      <c r="J1506" t="s">
        <v>4522</v>
      </c>
      <c r="K1506" s="2">
        <v>-5</v>
      </c>
      <c r="L1506" t="s">
        <v>44</v>
      </c>
      <c r="M1506" s="2">
        <v>-5</v>
      </c>
      <c r="N1506" t="s">
        <v>4523</v>
      </c>
      <c r="O1506" t="s">
        <v>4524</v>
      </c>
      <c r="P1506" t="s">
        <v>9786</v>
      </c>
      <c r="Q1506" t="s">
        <v>9787</v>
      </c>
      <c r="R1506" t="s">
        <v>44</v>
      </c>
      <c r="S1506" t="s">
        <v>7084</v>
      </c>
      <c r="T1506" s="3">
        <v>45838</v>
      </c>
      <c r="U1506" s="3">
        <v>45845</v>
      </c>
      <c r="V1506" s="2">
        <v>0</v>
      </c>
      <c r="W1506" t="s">
        <v>44</v>
      </c>
      <c r="X1506" t="s">
        <v>44</v>
      </c>
      <c r="Y1506" t="s">
        <v>9788</v>
      </c>
      <c r="Z1506" t="s">
        <v>1895</v>
      </c>
      <c r="AA1506" t="s">
        <v>4529</v>
      </c>
      <c r="AB1506" t="s">
        <v>4530</v>
      </c>
      <c r="AC1506" t="s">
        <v>89</v>
      </c>
      <c r="AD1506" t="str">
        <f t="shared" si="23"/>
        <v>10-60</v>
      </c>
      <c r="AE1506" t="str">
        <f>VLOOKUP(AD1506,'Main_Sub Desc'!C:D,2,)</f>
        <v>LPC from invoicing</v>
      </c>
      <c r="AF1506" t="str">
        <f>VLOOKUP(VALUE(H1506),'Main_Sub Desc'!F:G,2,)</f>
        <v>Wtr Rev Late Payment</v>
      </c>
      <c r="AG1506">
        <f>IFERROR(VLOOKUP(VALUE(I1506),'PC Mapping'!A:F,6,),"")</f>
        <v>10719</v>
      </c>
      <c r="AH1506" s="13" t="str">
        <f>VLOOKUP(AG1506,'PC Mapping'!L:M,2,)</f>
        <v>All Other Water</v>
      </c>
    </row>
    <row r="1507" spans="1:34" x14ac:dyDescent="0.2">
      <c r="A1507" t="s">
        <v>9789</v>
      </c>
      <c r="B1507" t="s">
        <v>9418</v>
      </c>
      <c r="C1507" t="s">
        <v>4519</v>
      </c>
      <c r="D1507" t="s">
        <v>4520</v>
      </c>
      <c r="E1507" s="3">
        <v>45838</v>
      </c>
      <c r="F1507" t="s">
        <v>44</v>
      </c>
      <c r="G1507" t="s">
        <v>3742</v>
      </c>
      <c r="H1507" t="s">
        <v>3722</v>
      </c>
      <c r="I1507" t="s">
        <v>3752</v>
      </c>
      <c r="J1507" t="s">
        <v>4522</v>
      </c>
      <c r="K1507" s="2">
        <v>-5</v>
      </c>
      <c r="L1507" t="s">
        <v>44</v>
      </c>
      <c r="M1507" s="2">
        <v>-5</v>
      </c>
      <c r="N1507" t="s">
        <v>4523</v>
      </c>
      <c r="O1507" t="s">
        <v>4524</v>
      </c>
      <c r="P1507" t="s">
        <v>9786</v>
      </c>
      <c r="Q1507" t="s">
        <v>9790</v>
      </c>
      <c r="R1507" t="s">
        <v>44</v>
      </c>
      <c r="S1507" t="s">
        <v>7084</v>
      </c>
      <c r="T1507" s="3">
        <v>45838</v>
      </c>
      <c r="U1507" s="3">
        <v>45845</v>
      </c>
      <c r="V1507" s="2">
        <v>0</v>
      </c>
      <c r="W1507" t="s">
        <v>44</v>
      </c>
      <c r="X1507" t="s">
        <v>44</v>
      </c>
      <c r="Y1507" t="s">
        <v>9791</v>
      </c>
      <c r="Z1507" t="s">
        <v>1896</v>
      </c>
      <c r="AA1507" t="s">
        <v>4529</v>
      </c>
      <c r="AB1507" t="s">
        <v>4530</v>
      </c>
      <c r="AC1507" t="s">
        <v>89</v>
      </c>
      <c r="AD1507" t="str">
        <f t="shared" si="23"/>
        <v>10-60</v>
      </c>
      <c r="AE1507" t="str">
        <f>VLOOKUP(AD1507,'Main_Sub Desc'!C:D,2,)</f>
        <v>LPC from invoicing</v>
      </c>
      <c r="AF1507" t="str">
        <f>VLOOKUP(VALUE(H1507),'Main_Sub Desc'!F:G,2,)</f>
        <v>Wtr Rev Late Payment</v>
      </c>
      <c r="AG1507">
        <f>IFERROR(VLOOKUP(VALUE(I1507),'PC Mapping'!A:F,6,),"")</f>
        <v>10719</v>
      </c>
      <c r="AH1507" s="13" t="str">
        <f>VLOOKUP(AG1507,'PC Mapping'!L:M,2,)</f>
        <v>All Other Water</v>
      </c>
    </row>
    <row r="1508" spans="1:34" x14ac:dyDescent="0.2">
      <c r="A1508" t="s">
        <v>9792</v>
      </c>
      <c r="B1508" t="s">
        <v>9423</v>
      </c>
      <c r="C1508" t="s">
        <v>4519</v>
      </c>
      <c r="D1508" t="s">
        <v>4520</v>
      </c>
      <c r="E1508" s="3">
        <v>45838</v>
      </c>
      <c r="F1508" t="s">
        <v>44</v>
      </c>
      <c r="G1508" t="s">
        <v>3742</v>
      </c>
      <c r="H1508" t="s">
        <v>3722</v>
      </c>
      <c r="I1508" t="s">
        <v>3752</v>
      </c>
      <c r="J1508" t="s">
        <v>4522</v>
      </c>
      <c r="K1508" s="2">
        <v>-20.23</v>
      </c>
      <c r="L1508" t="s">
        <v>44</v>
      </c>
      <c r="M1508" s="2">
        <v>-20.23</v>
      </c>
      <c r="N1508" t="s">
        <v>4523</v>
      </c>
      <c r="O1508" t="s">
        <v>4524</v>
      </c>
      <c r="P1508" t="s">
        <v>9793</v>
      </c>
      <c r="Q1508" t="s">
        <v>9794</v>
      </c>
      <c r="R1508" t="s">
        <v>44</v>
      </c>
      <c r="S1508" t="s">
        <v>7084</v>
      </c>
      <c r="T1508" s="3">
        <v>45838</v>
      </c>
      <c r="U1508" s="3">
        <v>45845</v>
      </c>
      <c r="V1508" s="2">
        <v>0</v>
      </c>
      <c r="W1508" t="s">
        <v>44</v>
      </c>
      <c r="X1508" t="s">
        <v>44</v>
      </c>
      <c r="Y1508" t="s">
        <v>9795</v>
      </c>
      <c r="Z1508" t="s">
        <v>2094</v>
      </c>
      <c r="AA1508" t="s">
        <v>4529</v>
      </c>
      <c r="AB1508" t="s">
        <v>4530</v>
      </c>
      <c r="AC1508" t="s">
        <v>89</v>
      </c>
      <c r="AD1508" t="str">
        <f t="shared" si="23"/>
        <v>10-60</v>
      </c>
      <c r="AE1508" t="str">
        <f>VLOOKUP(AD1508,'Main_Sub Desc'!C:D,2,)</f>
        <v>LPC from invoicing</v>
      </c>
      <c r="AF1508" t="str">
        <f>VLOOKUP(VALUE(H1508),'Main_Sub Desc'!F:G,2,)</f>
        <v>Wtr Rev Late Payment</v>
      </c>
      <c r="AG1508">
        <f>IFERROR(VLOOKUP(VALUE(I1508),'PC Mapping'!A:F,6,),"")</f>
        <v>10719</v>
      </c>
      <c r="AH1508" s="13" t="str">
        <f>VLOOKUP(AG1508,'PC Mapping'!L:M,2,)</f>
        <v>All Other Water</v>
      </c>
    </row>
    <row r="1509" spans="1:34" x14ac:dyDescent="0.2">
      <c r="A1509" t="s">
        <v>9796</v>
      </c>
      <c r="B1509" t="s">
        <v>9423</v>
      </c>
      <c r="C1509" t="s">
        <v>4519</v>
      </c>
      <c r="D1509" t="s">
        <v>4520</v>
      </c>
      <c r="E1509" s="3">
        <v>45838</v>
      </c>
      <c r="F1509" t="s">
        <v>44</v>
      </c>
      <c r="G1509" t="s">
        <v>3742</v>
      </c>
      <c r="H1509" t="s">
        <v>3716</v>
      </c>
      <c r="I1509" t="s">
        <v>4534</v>
      </c>
      <c r="J1509" t="s">
        <v>4522</v>
      </c>
      <c r="K1509" s="2">
        <v>-5</v>
      </c>
      <c r="L1509" t="s">
        <v>44</v>
      </c>
      <c r="M1509" s="2">
        <v>-5</v>
      </c>
      <c r="N1509" t="s">
        <v>4523</v>
      </c>
      <c r="O1509" t="s">
        <v>4524</v>
      </c>
      <c r="P1509" t="s">
        <v>4978</v>
      </c>
      <c r="Q1509" t="s">
        <v>9797</v>
      </c>
      <c r="R1509" t="s">
        <v>44</v>
      </c>
      <c r="S1509" t="s">
        <v>7084</v>
      </c>
      <c r="T1509" s="3">
        <v>45838</v>
      </c>
      <c r="U1509" s="3">
        <v>45845</v>
      </c>
      <c r="V1509" s="2">
        <v>0</v>
      </c>
      <c r="W1509" t="s">
        <v>44</v>
      </c>
      <c r="X1509" t="s">
        <v>44</v>
      </c>
      <c r="Y1509" t="s">
        <v>9798</v>
      </c>
      <c r="Z1509" t="s">
        <v>9799</v>
      </c>
      <c r="AA1509" t="s">
        <v>4529</v>
      </c>
      <c r="AB1509" t="s">
        <v>4530</v>
      </c>
      <c r="AC1509" t="s">
        <v>99</v>
      </c>
      <c r="AD1509" t="str">
        <f t="shared" si="23"/>
        <v>10-60</v>
      </c>
      <c r="AE1509" t="str">
        <f>VLOOKUP(AD1509,'Main_Sub Desc'!C:D,2,)</f>
        <v>LPC from invoicing</v>
      </c>
      <c r="AF1509" t="str">
        <f>VLOOKUP(VALUE(H1509),'Main_Sub Desc'!F:G,2,)</f>
        <v>Wst Rev Late Payment</v>
      </c>
      <c r="AG1509">
        <f>IFERROR(VLOOKUP(VALUE(I1509),'PC Mapping'!A:F,6,),"")</f>
        <v>10514</v>
      </c>
      <c r="AH1509" s="13" t="str">
        <f>VLOOKUP(AG1509,'PC Mapping'!L:M,2,)</f>
        <v>Bolivar Sewer</v>
      </c>
    </row>
    <row r="1510" spans="1:34" x14ac:dyDescent="0.2">
      <c r="A1510" t="s">
        <v>9796</v>
      </c>
      <c r="B1510" t="s">
        <v>9423</v>
      </c>
      <c r="C1510" t="s">
        <v>4519</v>
      </c>
      <c r="D1510" t="s">
        <v>4520</v>
      </c>
      <c r="E1510" s="3">
        <v>45838</v>
      </c>
      <c r="F1510" t="s">
        <v>44</v>
      </c>
      <c r="G1510" t="s">
        <v>3742</v>
      </c>
      <c r="H1510" t="s">
        <v>3722</v>
      </c>
      <c r="I1510" t="s">
        <v>4538</v>
      </c>
      <c r="J1510" t="s">
        <v>4522</v>
      </c>
      <c r="K1510" s="2">
        <v>-5</v>
      </c>
      <c r="L1510" t="s">
        <v>44</v>
      </c>
      <c r="M1510" s="2">
        <v>-5</v>
      </c>
      <c r="N1510" t="s">
        <v>4523</v>
      </c>
      <c r="O1510" t="s">
        <v>4524</v>
      </c>
      <c r="P1510" t="s">
        <v>4978</v>
      </c>
      <c r="Q1510" t="s">
        <v>9800</v>
      </c>
      <c r="R1510" t="s">
        <v>44</v>
      </c>
      <c r="S1510" t="s">
        <v>7084</v>
      </c>
      <c r="T1510" s="3">
        <v>45838</v>
      </c>
      <c r="U1510" s="3">
        <v>45845</v>
      </c>
      <c r="V1510" s="2">
        <v>0</v>
      </c>
      <c r="W1510" t="s">
        <v>44</v>
      </c>
      <c r="X1510" t="s">
        <v>44</v>
      </c>
      <c r="Y1510" t="s">
        <v>9801</v>
      </c>
      <c r="Z1510" t="s">
        <v>9799</v>
      </c>
      <c r="AA1510" t="s">
        <v>4529</v>
      </c>
      <c r="AB1510" t="s">
        <v>4530</v>
      </c>
      <c r="AC1510" t="s">
        <v>99</v>
      </c>
      <c r="AD1510" t="str">
        <f t="shared" si="23"/>
        <v>10-60</v>
      </c>
      <c r="AE1510" t="str">
        <f>VLOOKUP(AD1510,'Main_Sub Desc'!C:D,2,)</f>
        <v>LPC from invoicing</v>
      </c>
      <c r="AF1510" t="str">
        <f>VLOOKUP(VALUE(H1510),'Main_Sub Desc'!F:G,2,)</f>
        <v>Wtr Rev Late Payment</v>
      </c>
      <c r="AG1510">
        <f>IFERROR(VLOOKUP(VALUE(I1510),'PC Mapping'!A:F,6,),"")</f>
        <v>10469</v>
      </c>
      <c r="AH1510" s="13" t="str">
        <f>VLOOKUP(AG1510,'PC Mapping'!L:M,2,)</f>
        <v>Bolivar Water</v>
      </c>
    </row>
    <row r="1511" spans="1:34" x14ac:dyDescent="0.2">
      <c r="A1511" t="s">
        <v>9802</v>
      </c>
      <c r="B1511" t="s">
        <v>9423</v>
      </c>
      <c r="C1511" t="s">
        <v>4519</v>
      </c>
      <c r="D1511" t="s">
        <v>4520</v>
      </c>
      <c r="E1511" s="3">
        <v>45838</v>
      </c>
      <c r="F1511" t="s">
        <v>44</v>
      </c>
      <c r="G1511" t="s">
        <v>3742</v>
      </c>
      <c r="H1511" t="s">
        <v>3722</v>
      </c>
      <c r="I1511" t="s">
        <v>4538</v>
      </c>
      <c r="J1511" t="s">
        <v>4522</v>
      </c>
      <c r="K1511" s="2">
        <v>-5</v>
      </c>
      <c r="L1511" t="s">
        <v>44</v>
      </c>
      <c r="M1511" s="2">
        <v>-5</v>
      </c>
      <c r="N1511" t="s">
        <v>4523</v>
      </c>
      <c r="O1511" t="s">
        <v>4524</v>
      </c>
      <c r="P1511" t="s">
        <v>9803</v>
      </c>
      <c r="Q1511" t="s">
        <v>9804</v>
      </c>
      <c r="R1511" t="s">
        <v>44</v>
      </c>
      <c r="S1511" t="s">
        <v>7084</v>
      </c>
      <c r="T1511" s="3">
        <v>45838</v>
      </c>
      <c r="U1511" s="3">
        <v>45845</v>
      </c>
      <c r="V1511" s="2">
        <v>0</v>
      </c>
      <c r="W1511" t="s">
        <v>44</v>
      </c>
      <c r="X1511" t="s">
        <v>44</v>
      </c>
      <c r="Y1511" t="s">
        <v>9805</v>
      </c>
      <c r="Z1511" t="s">
        <v>9806</v>
      </c>
      <c r="AA1511" t="s">
        <v>4529</v>
      </c>
      <c r="AB1511" t="s">
        <v>4530</v>
      </c>
      <c r="AC1511" t="s">
        <v>99</v>
      </c>
      <c r="AD1511" t="str">
        <f t="shared" si="23"/>
        <v>10-60</v>
      </c>
      <c r="AE1511" t="str">
        <f>VLOOKUP(AD1511,'Main_Sub Desc'!C:D,2,)</f>
        <v>LPC from invoicing</v>
      </c>
      <c r="AF1511" t="str">
        <f>VLOOKUP(VALUE(H1511),'Main_Sub Desc'!F:G,2,)</f>
        <v>Wtr Rev Late Payment</v>
      </c>
      <c r="AG1511">
        <f>IFERROR(VLOOKUP(VALUE(I1511),'PC Mapping'!A:F,6,),"")</f>
        <v>10469</v>
      </c>
      <c r="AH1511" s="13" t="str">
        <f>VLOOKUP(AG1511,'PC Mapping'!L:M,2,)</f>
        <v>Bolivar Water</v>
      </c>
    </row>
    <row r="1512" spans="1:34" x14ac:dyDescent="0.2">
      <c r="A1512" t="s">
        <v>9807</v>
      </c>
      <c r="B1512" t="s">
        <v>9423</v>
      </c>
      <c r="C1512" t="s">
        <v>4519</v>
      </c>
      <c r="D1512" t="s">
        <v>4520</v>
      </c>
      <c r="E1512" s="3">
        <v>45838</v>
      </c>
      <c r="F1512" t="s">
        <v>44</v>
      </c>
      <c r="G1512" t="s">
        <v>3742</v>
      </c>
      <c r="H1512" t="s">
        <v>3716</v>
      </c>
      <c r="I1512" t="s">
        <v>4534</v>
      </c>
      <c r="J1512" t="s">
        <v>4522</v>
      </c>
      <c r="K1512" s="2">
        <v>-5</v>
      </c>
      <c r="L1512" t="s">
        <v>44</v>
      </c>
      <c r="M1512" s="2">
        <v>-5</v>
      </c>
      <c r="N1512" t="s">
        <v>4523</v>
      </c>
      <c r="O1512" t="s">
        <v>4524</v>
      </c>
      <c r="P1512" t="s">
        <v>9803</v>
      </c>
      <c r="Q1512" t="s">
        <v>9808</v>
      </c>
      <c r="R1512" t="s">
        <v>44</v>
      </c>
      <c r="S1512" t="s">
        <v>7084</v>
      </c>
      <c r="T1512" s="3">
        <v>45838</v>
      </c>
      <c r="U1512" s="3">
        <v>45845</v>
      </c>
      <c r="V1512" s="2">
        <v>0</v>
      </c>
      <c r="W1512" t="s">
        <v>44</v>
      </c>
      <c r="X1512" t="s">
        <v>44</v>
      </c>
      <c r="Y1512" t="s">
        <v>9809</v>
      </c>
      <c r="Z1512" t="s">
        <v>9810</v>
      </c>
      <c r="AA1512" t="s">
        <v>4529</v>
      </c>
      <c r="AB1512" t="s">
        <v>4530</v>
      </c>
      <c r="AC1512" t="s">
        <v>99</v>
      </c>
      <c r="AD1512" t="str">
        <f t="shared" si="23"/>
        <v>10-60</v>
      </c>
      <c r="AE1512" t="str">
        <f>VLOOKUP(AD1512,'Main_Sub Desc'!C:D,2,)</f>
        <v>LPC from invoicing</v>
      </c>
      <c r="AF1512" t="str">
        <f>VLOOKUP(VALUE(H1512),'Main_Sub Desc'!F:G,2,)</f>
        <v>Wst Rev Late Payment</v>
      </c>
      <c r="AG1512">
        <f>IFERROR(VLOOKUP(VALUE(I1512),'PC Mapping'!A:F,6,),"")</f>
        <v>10514</v>
      </c>
      <c r="AH1512" s="13" t="str">
        <f>VLOOKUP(AG1512,'PC Mapping'!L:M,2,)</f>
        <v>Bolivar Sewer</v>
      </c>
    </row>
    <row r="1513" spans="1:34" x14ac:dyDescent="0.2">
      <c r="A1513" t="s">
        <v>9807</v>
      </c>
      <c r="B1513" t="s">
        <v>9423</v>
      </c>
      <c r="C1513" t="s">
        <v>4519</v>
      </c>
      <c r="D1513" t="s">
        <v>4520</v>
      </c>
      <c r="E1513" s="3">
        <v>45838</v>
      </c>
      <c r="F1513" t="s">
        <v>44</v>
      </c>
      <c r="G1513" t="s">
        <v>3742</v>
      </c>
      <c r="H1513" t="s">
        <v>3722</v>
      </c>
      <c r="I1513" t="s">
        <v>4538</v>
      </c>
      <c r="J1513" t="s">
        <v>4522</v>
      </c>
      <c r="K1513" s="2">
        <v>-5</v>
      </c>
      <c r="L1513" t="s">
        <v>44</v>
      </c>
      <c r="M1513" s="2">
        <v>-5</v>
      </c>
      <c r="N1513" t="s">
        <v>4523</v>
      </c>
      <c r="O1513" t="s">
        <v>4524</v>
      </c>
      <c r="P1513" t="s">
        <v>9803</v>
      </c>
      <c r="Q1513" t="s">
        <v>9811</v>
      </c>
      <c r="R1513" t="s">
        <v>44</v>
      </c>
      <c r="S1513" t="s">
        <v>7084</v>
      </c>
      <c r="T1513" s="3">
        <v>45838</v>
      </c>
      <c r="U1513" s="3">
        <v>45845</v>
      </c>
      <c r="V1513" s="2">
        <v>0</v>
      </c>
      <c r="W1513" t="s">
        <v>44</v>
      </c>
      <c r="X1513" t="s">
        <v>44</v>
      </c>
      <c r="Y1513" t="s">
        <v>9812</v>
      </c>
      <c r="Z1513" t="s">
        <v>9810</v>
      </c>
      <c r="AA1513" t="s">
        <v>4529</v>
      </c>
      <c r="AB1513" t="s">
        <v>4530</v>
      </c>
      <c r="AC1513" t="s">
        <v>99</v>
      </c>
      <c r="AD1513" t="str">
        <f t="shared" si="23"/>
        <v>10-60</v>
      </c>
      <c r="AE1513" t="str">
        <f>VLOOKUP(AD1513,'Main_Sub Desc'!C:D,2,)</f>
        <v>LPC from invoicing</v>
      </c>
      <c r="AF1513" t="str">
        <f>VLOOKUP(VALUE(H1513),'Main_Sub Desc'!F:G,2,)</f>
        <v>Wtr Rev Late Payment</v>
      </c>
      <c r="AG1513">
        <f>IFERROR(VLOOKUP(VALUE(I1513),'PC Mapping'!A:F,6,),"")</f>
        <v>10469</v>
      </c>
      <c r="AH1513" s="13" t="str">
        <f>VLOOKUP(AG1513,'PC Mapping'!L:M,2,)</f>
        <v>Bolivar Water</v>
      </c>
    </row>
    <row r="1514" spans="1:34" x14ac:dyDescent="0.2">
      <c r="A1514" t="s">
        <v>9813</v>
      </c>
      <c r="B1514" t="s">
        <v>9418</v>
      </c>
      <c r="C1514" t="s">
        <v>4519</v>
      </c>
      <c r="D1514" t="s">
        <v>4520</v>
      </c>
      <c r="E1514" s="3">
        <v>45838</v>
      </c>
      <c r="F1514" t="s">
        <v>44</v>
      </c>
      <c r="G1514" t="s">
        <v>3742</v>
      </c>
      <c r="H1514" t="s">
        <v>3716</v>
      </c>
      <c r="I1514" t="s">
        <v>4534</v>
      </c>
      <c r="J1514" t="s">
        <v>4522</v>
      </c>
      <c r="K1514" s="2">
        <v>-5</v>
      </c>
      <c r="L1514" t="s">
        <v>44</v>
      </c>
      <c r="M1514" s="2">
        <v>-5</v>
      </c>
      <c r="N1514" t="s">
        <v>4523</v>
      </c>
      <c r="O1514" t="s">
        <v>4524</v>
      </c>
      <c r="P1514" t="s">
        <v>9814</v>
      </c>
      <c r="Q1514" t="s">
        <v>9815</v>
      </c>
      <c r="R1514" t="s">
        <v>44</v>
      </c>
      <c r="S1514" t="s">
        <v>7084</v>
      </c>
      <c r="T1514" s="3">
        <v>45838</v>
      </c>
      <c r="U1514" s="3">
        <v>45845</v>
      </c>
      <c r="V1514" s="2">
        <v>0</v>
      </c>
      <c r="W1514" t="s">
        <v>44</v>
      </c>
      <c r="X1514" t="s">
        <v>44</v>
      </c>
      <c r="Y1514" t="s">
        <v>9816</v>
      </c>
      <c r="Z1514" t="s">
        <v>1072</v>
      </c>
      <c r="AA1514" t="s">
        <v>4529</v>
      </c>
      <c r="AB1514" t="s">
        <v>4530</v>
      </c>
      <c r="AC1514" t="s">
        <v>89</v>
      </c>
      <c r="AD1514" t="str">
        <f t="shared" si="23"/>
        <v>10-60</v>
      </c>
      <c r="AE1514" t="str">
        <f>VLOOKUP(AD1514,'Main_Sub Desc'!C:D,2,)</f>
        <v>LPC from invoicing</v>
      </c>
      <c r="AF1514" t="str">
        <f>VLOOKUP(VALUE(H1514),'Main_Sub Desc'!F:G,2,)</f>
        <v>Wst Rev Late Payment</v>
      </c>
      <c r="AG1514">
        <f>IFERROR(VLOOKUP(VALUE(I1514),'PC Mapping'!A:F,6,),"")</f>
        <v>10514</v>
      </c>
      <c r="AH1514" s="13" t="str">
        <f>VLOOKUP(AG1514,'PC Mapping'!L:M,2,)</f>
        <v>Bolivar Sewer</v>
      </c>
    </row>
    <row r="1515" spans="1:34" x14ac:dyDescent="0.2">
      <c r="A1515" t="s">
        <v>9813</v>
      </c>
      <c r="B1515" t="s">
        <v>9418</v>
      </c>
      <c r="C1515" t="s">
        <v>4519</v>
      </c>
      <c r="D1515" t="s">
        <v>4520</v>
      </c>
      <c r="E1515" s="3">
        <v>45838</v>
      </c>
      <c r="F1515" t="s">
        <v>44</v>
      </c>
      <c r="G1515" t="s">
        <v>3742</v>
      </c>
      <c r="H1515" t="s">
        <v>3722</v>
      </c>
      <c r="I1515" t="s">
        <v>4538</v>
      </c>
      <c r="J1515" t="s">
        <v>4522</v>
      </c>
      <c r="K1515" s="2">
        <v>-5</v>
      </c>
      <c r="L1515" t="s">
        <v>44</v>
      </c>
      <c r="M1515" s="2">
        <v>-5</v>
      </c>
      <c r="N1515" t="s">
        <v>4523</v>
      </c>
      <c r="O1515" t="s">
        <v>4524</v>
      </c>
      <c r="P1515" t="s">
        <v>9814</v>
      </c>
      <c r="Q1515" t="s">
        <v>9817</v>
      </c>
      <c r="R1515" t="s">
        <v>44</v>
      </c>
      <c r="S1515" t="s">
        <v>7084</v>
      </c>
      <c r="T1515" s="3">
        <v>45838</v>
      </c>
      <c r="U1515" s="3">
        <v>45845</v>
      </c>
      <c r="V1515" s="2">
        <v>0</v>
      </c>
      <c r="W1515" t="s">
        <v>44</v>
      </c>
      <c r="X1515" t="s">
        <v>44</v>
      </c>
      <c r="Y1515" t="s">
        <v>9818</v>
      </c>
      <c r="Z1515" t="s">
        <v>1072</v>
      </c>
      <c r="AA1515" t="s">
        <v>4529</v>
      </c>
      <c r="AB1515" t="s">
        <v>4530</v>
      </c>
      <c r="AC1515" t="s">
        <v>89</v>
      </c>
      <c r="AD1515" t="str">
        <f t="shared" si="23"/>
        <v>10-60</v>
      </c>
      <c r="AE1515" t="str">
        <f>VLOOKUP(AD1515,'Main_Sub Desc'!C:D,2,)</f>
        <v>LPC from invoicing</v>
      </c>
      <c r="AF1515" t="str">
        <f>VLOOKUP(VALUE(H1515),'Main_Sub Desc'!F:G,2,)</f>
        <v>Wtr Rev Late Payment</v>
      </c>
      <c r="AG1515">
        <f>IFERROR(VLOOKUP(VALUE(I1515),'PC Mapping'!A:F,6,),"")</f>
        <v>10469</v>
      </c>
      <c r="AH1515" s="13" t="str">
        <f>VLOOKUP(AG1515,'PC Mapping'!L:M,2,)</f>
        <v>Bolivar Water</v>
      </c>
    </row>
    <row r="1516" spans="1:34" x14ac:dyDescent="0.2">
      <c r="A1516" t="s">
        <v>9819</v>
      </c>
      <c r="B1516" t="s">
        <v>9418</v>
      </c>
      <c r="C1516" t="s">
        <v>4519</v>
      </c>
      <c r="D1516" t="s">
        <v>4520</v>
      </c>
      <c r="E1516" s="3">
        <v>45838</v>
      </c>
      <c r="F1516" t="s">
        <v>44</v>
      </c>
      <c r="G1516" t="s">
        <v>3742</v>
      </c>
      <c r="H1516" t="s">
        <v>3716</v>
      </c>
      <c r="I1516" t="s">
        <v>4534</v>
      </c>
      <c r="J1516" t="s">
        <v>4522</v>
      </c>
      <c r="K1516" s="2">
        <v>-5</v>
      </c>
      <c r="L1516" t="s">
        <v>44</v>
      </c>
      <c r="M1516" s="2">
        <v>-5</v>
      </c>
      <c r="N1516" t="s">
        <v>4523</v>
      </c>
      <c r="O1516" t="s">
        <v>4524</v>
      </c>
      <c r="P1516" t="s">
        <v>9820</v>
      </c>
      <c r="Q1516" t="s">
        <v>9821</v>
      </c>
      <c r="R1516" t="s">
        <v>44</v>
      </c>
      <c r="S1516" t="s">
        <v>7084</v>
      </c>
      <c r="T1516" s="3">
        <v>45838</v>
      </c>
      <c r="U1516" s="3">
        <v>45845</v>
      </c>
      <c r="V1516" s="2">
        <v>0</v>
      </c>
      <c r="W1516" t="s">
        <v>44</v>
      </c>
      <c r="X1516" t="s">
        <v>44</v>
      </c>
      <c r="Y1516" t="s">
        <v>9822</v>
      </c>
      <c r="Z1516" t="s">
        <v>9823</v>
      </c>
      <c r="AA1516" t="s">
        <v>4529</v>
      </c>
      <c r="AB1516" t="s">
        <v>4530</v>
      </c>
      <c r="AC1516" t="s">
        <v>99</v>
      </c>
      <c r="AD1516" t="str">
        <f t="shared" si="23"/>
        <v>10-60</v>
      </c>
      <c r="AE1516" t="str">
        <f>VLOOKUP(AD1516,'Main_Sub Desc'!C:D,2,)</f>
        <v>LPC from invoicing</v>
      </c>
      <c r="AF1516" t="str">
        <f>VLOOKUP(VALUE(H1516),'Main_Sub Desc'!F:G,2,)</f>
        <v>Wst Rev Late Payment</v>
      </c>
      <c r="AG1516">
        <f>IFERROR(VLOOKUP(VALUE(I1516),'PC Mapping'!A:F,6,),"")</f>
        <v>10514</v>
      </c>
      <c r="AH1516" s="13" t="str">
        <f>VLOOKUP(AG1516,'PC Mapping'!L:M,2,)</f>
        <v>Bolivar Sewer</v>
      </c>
    </row>
    <row r="1517" spans="1:34" x14ac:dyDescent="0.2">
      <c r="A1517" t="s">
        <v>9819</v>
      </c>
      <c r="B1517" t="s">
        <v>9418</v>
      </c>
      <c r="C1517" t="s">
        <v>4519</v>
      </c>
      <c r="D1517" t="s">
        <v>4520</v>
      </c>
      <c r="E1517" s="3">
        <v>45838</v>
      </c>
      <c r="F1517" t="s">
        <v>44</v>
      </c>
      <c r="G1517" t="s">
        <v>3742</v>
      </c>
      <c r="H1517" t="s">
        <v>3722</v>
      </c>
      <c r="I1517" t="s">
        <v>4538</v>
      </c>
      <c r="J1517" t="s">
        <v>4522</v>
      </c>
      <c r="K1517" s="2">
        <v>-5</v>
      </c>
      <c r="L1517" t="s">
        <v>44</v>
      </c>
      <c r="M1517" s="2">
        <v>-5</v>
      </c>
      <c r="N1517" t="s">
        <v>4523</v>
      </c>
      <c r="O1517" t="s">
        <v>4524</v>
      </c>
      <c r="P1517" t="s">
        <v>9820</v>
      </c>
      <c r="Q1517" t="s">
        <v>9824</v>
      </c>
      <c r="R1517" t="s">
        <v>44</v>
      </c>
      <c r="S1517" t="s">
        <v>7084</v>
      </c>
      <c r="T1517" s="3">
        <v>45838</v>
      </c>
      <c r="U1517" s="3">
        <v>45845</v>
      </c>
      <c r="V1517" s="2">
        <v>0</v>
      </c>
      <c r="W1517" t="s">
        <v>44</v>
      </c>
      <c r="X1517" t="s">
        <v>44</v>
      </c>
      <c r="Y1517" t="s">
        <v>9825</v>
      </c>
      <c r="Z1517" t="s">
        <v>9823</v>
      </c>
      <c r="AA1517" t="s">
        <v>4529</v>
      </c>
      <c r="AB1517" t="s">
        <v>4530</v>
      </c>
      <c r="AC1517" t="s">
        <v>99</v>
      </c>
      <c r="AD1517" t="str">
        <f t="shared" si="23"/>
        <v>10-60</v>
      </c>
      <c r="AE1517" t="str">
        <f>VLOOKUP(AD1517,'Main_Sub Desc'!C:D,2,)</f>
        <v>LPC from invoicing</v>
      </c>
      <c r="AF1517" t="str">
        <f>VLOOKUP(VALUE(H1517),'Main_Sub Desc'!F:G,2,)</f>
        <v>Wtr Rev Late Payment</v>
      </c>
      <c r="AG1517">
        <f>IFERROR(VLOOKUP(VALUE(I1517),'PC Mapping'!A:F,6,),"")</f>
        <v>10469</v>
      </c>
      <c r="AH1517" s="13" t="str">
        <f>VLOOKUP(AG1517,'PC Mapping'!L:M,2,)</f>
        <v>Bolivar Water</v>
      </c>
    </row>
    <row r="1518" spans="1:34" x14ac:dyDescent="0.2">
      <c r="A1518" t="s">
        <v>9826</v>
      </c>
      <c r="B1518" t="s">
        <v>9418</v>
      </c>
      <c r="C1518" t="s">
        <v>4519</v>
      </c>
      <c r="D1518" t="s">
        <v>4520</v>
      </c>
      <c r="E1518" s="3">
        <v>45838</v>
      </c>
      <c r="F1518" t="s">
        <v>44</v>
      </c>
      <c r="G1518" t="s">
        <v>3742</v>
      </c>
      <c r="H1518" t="s">
        <v>3722</v>
      </c>
      <c r="I1518" t="s">
        <v>3752</v>
      </c>
      <c r="J1518" t="s">
        <v>4522</v>
      </c>
      <c r="K1518" s="2">
        <v>-5</v>
      </c>
      <c r="L1518" t="s">
        <v>44</v>
      </c>
      <c r="M1518" s="2">
        <v>-5</v>
      </c>
      <c r="N1518" t="s">
        <v>4523</v>
      </c>
      <c r="O1518" t="s">
        <v>4524</v>
      </c>
      <c r="P1518" t="s">
        <v>9827</v>
      </c>
      <c r="Q1518" t="s">
        <v>9828</v>
      </c>
      <c r="R1518" t="s">
        <v>44</v>
      </c>
      <c r="S1518" t="s">
        <v>7084</v>
      </c>
      <c r="T1518" s="3">
        <v>45838</v>
      </c>
      <c r="U1518" s="3">
        <v>45845</v>
      </c>
      <c r="V1518" s="2">
        <v>0</v>
      </c>
      <c r="W1518" t="s">
        <v>44</v>
      </c>
      <c r="X1518" t="s">
        <v>44</v>
      </c>
      <c r="Y1518" t="s">
        <v>9829</v>
      </c>
      <c r="Z1518" t="s">
        <v>9830</v>
      </c>
      <c r="AA1518" t="s">
        <v>4529</v>
      </c>
      <c r="AB1518" t="s">
        <v>4530</v>
      </c>
      <c r="AC1518" t="s">
        <v>89</v>
      </c>
      <c r="AD1518" t="str">
        <f t="shared" si="23"/>
        <v>10-60</v>
      </c>
      <c r="AE1518" t="str">
        <f>VLOOKUP(AD1518,'Main_Sub Desc'!C:D,2,)</f>
        <v>LPC from invoicing</v>
      </c>
      <c r="AF1518" t="str">
        <f>VLOOKUP(VALUE(H1518),'Main_Sub Desc'!F:G,2,)</f>
        <v>Wtr Rev Late Payment</v>
      </c>
      <c r="AG1518">
        <f>IFERROR(VLOOKUP(VALUE(I1518),'PC Mapping'!A:F,6,),"")</f>
        <v>10719</v>
      </c>
      <c r="AH1518" s="13" t="str">
        <f>VLOOKUP(AG1518,'PC Mapping'!L:M,2,)</f>
        <v>All Other Water</v>
      </c>
    </row>
    <row r="1519" spans="1:34" x14ac:dyDescent="0.2">
      <c r="A1519" t="s">
        <v>9831</v>
      </c>
      <c r="B1519" t="s">
        <v>9418</v>
      </c>
      <c r="C1519" t="s">
        <v>4519</v>
      </c>
      <c r="D1519" t="s">
        <v>4520</v>
      </c>
      <c r="E1519" s="3">
        <v>45838</v>
      </c>
      <c r="F1519" t="s">
        <v>44</v>
      </c>
      <c r="G1519" t="s">
        <v>3742</v>
      </c>
      <c r="H1519" t="s">
        <v>3716</v>
      </c>
      <c r="I1519" t="s">
        <v>4534</v>
      </c>
      <c r="J1519" t="s">
        <v>4522</v>
      </c>
      <c r="K1519" s="2">
        <v>-5</v>
      </c>
      <c r="L1519" t="s">
        <v>44</v>
      </c>
      <c r="M1519" s="2">
        <v>-5</v>
      </c>
      <c r="N1519" t="s">
        <v>4523</v>
      </c>
      <c r="O1519" t="s">
        <v>4524</v>
      </c>
      <c r="P1519" t="s">
        <v>9832</v>
      </c>
      <c r="Q1519" t="s">
        <v>9833</v>
      </c>
      <c r="R1519" t="s">
        <v>44</v>
      </c>
      <c r="S1519" t="s">
        <v>7084</v>
      </c>
      <c r="T1519" s="3">
        <v>45838</v>
      </c>
      <c r="U1519" s="3">
        <v>45845</v>
      </c>
      <c r="V1519" s="2">
        <v>0</v>
      </c>
      <c r="W1519" t="s">
        <v>44</v>
      </c>
      <c r="X1519" t="s">
        <v>44</v>
      </c>
      <c r="Y1519" t="s">
        <v>9834</v>
      </c>
      <c r="Z1519" t="s">
        <v>402</v>
      </c>
      <c r="AA1519" t="s">
        <v>4529</v>
      </c>
      <c r="AB1519" t="s">
        <v>4530</v>
      </c>
      <c r="AC1519" t="s">
        <v>99</v>
      </c>
      <c r="AD1519" t="str">
        <f t="shared" si="23"/>
        <v>10-60</v>
      </c>
      <c r="AE1519" t="str">
        <f>VLOOKUP(AD1519,'Main_Sub Desc'!C:D,2,)</f>
        <v>LPC from invoicing</v>
      </c>
      <c r="AF1519" t="str">
        <f>VLOOKUP(VALUE(H1519),'Main_Sub Desc'!F:G,2,)</f>
        <v>Wst Rev Late Payment</v>
      </c>
      <c r="AG1519">
        <f>IFERROR(VLOOKUP(VALUE(I1519),'PC Mapping'!A:F,6,),"")</f>
        <v>10514</v>
      </c>
      <c r="AH1519" s="13" t="str">
        <f>VLOOKUP(AG1519,'PC Mapping'!L:M,2,)</f>
        <v>Bolivar Sewer</v>
      </c>
    </row>
    <row r="1520" spans="1:34" x14ac:dyDescent="0.2">
      <c r="A1520" t="s">
        <v>9831</v>
      </c>
      <c r="B1520" t="s">
        <v>9418</v>
      </c>
      <c r="C1520" t="s">
        <v>4519</v>
      </c>
      <c r="D1520" t="s">
        <v>4520</v>
      </c>
      <c r="E1520" s="3">
        <v>45838</v>
      </c>
      <c r="F1520" t="s">
        <v>44</v>
      </c>
      <c r="G1520" t="s">
        <v>3742</v>
      </c>
      <c r="H1520" t="s">
        <v>3722</v>
      </c>
      <c r="I1520" t="s">
        <v>4538</v>
      </c>
      <c r="J1520" t="s">
        <v>4522</v>
      </c>
      <c r="K1520" s="2">
        <v>-5</v>
      </c>
      <c r="L1520" t="s">
        <v>44</v>
      </c>
      <c r="M1520" s="2">
        <v>-5</v>
      </c>
      <c r="N1520" t="s">
        <v>4523</v>
      </c>
      <c r="O1520" t="s">
        <v>4524</v>
      </c>
      <c r="P1520" t="s">
        <v>9832</v>
      </c>
      <c r="Q1520" t="s">
        <v>9835</v>
      </c>
      <c r="R1520" t="s">
        <v>44</v>
      </c>
      <c r="S1520" t="s">
        <v>7084</v>
      </c>
      <c r="T1520" s="3">
        <v>45838</v>
      </c>
      <c r="U1520" s="3">
        <v>45845</v>
      </c>
      <c r="V1520" s="2">
        <v>0</v>
      </c>
      <c r="W1520" t="s">
        <v>44</v>
      </c>
      <c r="X1520" t="s">
        <v>44</v>
      </c>
      <c r="Y1520" t="s">
        <v>9836</v>
      </c>
      <c r="Z1520" t="s">
        <v>402</v>
      </c>
      <c r="AA1520" t="s">
        <v>4529</v>
      </c>
      <c r="AB1520" t="s">
        <v>4530</v>
      </c>
      <c r="AC1520" t="s">
        <v>99</v>
      </c>
      <c r="AD1520" t="str">
        <f t="shared" si="23"/>
        <v>10-60</v>
      </c>
      <c r="AE1520" t="str">
        <f>VLOOKUP(AD1520,'Main_Sub Desc'!C:D,2,)</f>
        <v>LPC from invoicing</v>
      </c>
      <c r="AF1520" t="str">
        <f>VLOOKUP(VALUE(H1520),'Main_Sub Desc'!F:G,2,)</f>
        <v>Wtr Rev Late Payment</v>
      </c>
      <c r="AG1520">
        <f>IFERROR(VLOOKUP(VALUE(I1520),'PC Mapping'!A:F,6,),"")</f>
        <v>10469</v>
      </c>
      <c r="AH1520" s="13" t="str">
        <f>VLOOKUP(AG1520,'PC Mapping'!L:M,2,)</f>
        <v>Bolivar Water</v>
      </c>
    </row>
    <row r="1521" spans="1:34" x14ac:dyDescent="0.2">
      <c r="A1521" t="s">
        <v>9837</v>
      </c>
      <c r="B1521" t="s">
        <v>9418</v>
      </c>
      <c r="C1521" t="s">
        <v>4519</v>
      </c>
      <c r="D1521" t="s">
        <v>4520</v>
      </c>
      <c r="E1521" s="3">
        <v>45838</v>
      </c>
      <c r="F1521" t="s">
        <v>44</v>
      </c>
      <c r="G1521" t="s">
        <v>3742</v>
      </c>
      <c r="H1521" t="s">
        <v>3716</v>
      </c>
      <c r="I1521" t="s">
        <v>4534</v>
      </c>
      <c r="J1521" t="s">
        <v>4522</v>
      </c>
      <c r="K1521" s="2">
        <v>-5</v>
      </c>
      <c r="L1521" t="s">
        <v>44</v>
      </c>
      <c r="M1521" s="2">
        <v>-5</v>
      </c>
      <c r="N1521" t="s">
        <v>4523</v>
      </c>
      <c r="O1521" t="s">
        <v>4524</v>
      </c>
      <c r="P1521" t="s">
        <v>9838</v>
      </c>
      <c r="Q1521" t="s">
        <v>9839</v>
      </c>
      <c r="R1521" t="s">
        <v>44</v>
      </c>
      <c r="S1521" t="s">
        <v>7084</v>
      </c>
      <c r="T1521" s="3">
        <v>45838</v>
      </c>
      <c r="U1521" s="3">
        <v>45845</v>
      </c>
      <c r="V1521" s="2">
        <v>0</v>
      </c>
      <c r="W1521" t="s">
        <v>44</v>
      </c>
      <c r="X1521" t="s">
        <v>44</v>
      </c>
      <c r="Y1521" t="s">
        <v>9840</v>
      </c>
      <c r="Z1521" t="s">
        <v>408</v>
      </c>
      <c r="AA1521" t="s">
        <v>4529</v>
      </c>
      <c r="AB1521" t="s">
        <v>4530</v>
      </c>
      <c r="AC1521" t="s">
        <v>89</v>
      </c>
      <c r="AD1521" t="str">
        <f t="shared" si="23"/>
        <v>10-60</v>
      </c>
      <c r="AE1521" t="str">
        <f>VLOOKUP(AD1521,'Main_Sub Desc'!C:D,2,)</f>
        <v>LPC from invoicing</v>
      </c>
      <c r="AF1521" t="str">
        <f>VLOOKUP(VALUE(H1521),'Main_Sub Desc'!F:G,2,)</f>
        <v>Wst Rev Late Payment</v>
      </c>
      <c r="AG1521">
        <f>IFERROR(VLOOKUP(VALUE(I1521),'PC Mapping'!A:F,6,),"")</f>
        <v>10514</v>
      </c>
      <c r="AH1521" s="13" t="str">
        <f>VLOOKUP(AG1521,'PC Mapping'!L:M,2,)</f>
        <v>Bolivar Sewer</v>
      </c>
    </row>
    <row r="1522" spans="1:34" x14ac:dyDescent="0.2">
      <c r="A1522" t="s">
        <v>9837</v>
      </c>
      <c r="B1522" t="s">
        <v>9418</v>
      </c>
      <c r="C1522" t="s">
        <v>4519</v>
      </c>
      <c r="D1522" t="s">
        <v>4520</v>
      </c>
      <c r="E1522" s="3">
        <v>45838</v>
      </c>
      <c r="F1522" t="s">
        <v>44</v>
      </c>
      <c r="G1522" t="s">
        <v>3742</v>
      </c>
      <c r="H1522" t="s">
        <v>3722</v>
      </c>
      <c r="I1522" t="s">
        <v>4538</v>
      </c>
      <c r="J1522" t="s">
        <v>4522</v>
      </c>
      <c r="K1522" s="2">
        <v>-5</v>
      </c>
      <c r="L1522" t="s">
        <v>44</v>
      </c>
      <c r="M1522" s="2">
        <v>-5</v>
      </c>
      <c r="N1522" t="s">
        <v>4523</v>
      </c>
      <c r="O1522" t="s">
        <v>4524</v>
      </c>
      <c r="P1522" t="s">
        <v>9838</v>
      </c>
      <c r="Q1522" t="s">
        <v>9841</v>
      </c>
      <c r="R1522" t="s">
        <v>44</v>
      </c>
      <c r="S1522" t="s">
        <v>7084</v>
      </c>
      <c r="T1522" s="3">
        <v>45838</v>
      </c>
      <c r="U1522" s="3">
        <v>45845</v>
      </c>
      <c r="V1522" s="2">
        <v>0</v>
      </c>
      <c r="W1522" t="s">
        <v>44</v>
      </c>
      <c r="X1522" t="s">
        <v>44</v>
      </c>
      <c r="Y1522" t="s">
        <v>9842</v>
      </c>
      <c r="Z1522" t="s">
        <v>408</v>
      </c>
      <c r="AA1522" t="s">
        <v>4529</v>
      </c>
      <c r="AB1522" t="s">
        <v>4530</v>
      </c>
      <c r="AC1522" t="s">
        <v>89</v>
      </c>
      <c r="AD1522" t="str">
        <f t="shared" si="23"/>
        <v>10-60</v>
      </c>
      <c r="AE1522" t="str">
        <f>VLOOKUP(AD1522,'Main_Sub Desc'!C:D,2,)</f>
        <v>LPC from invoicing</v>
      </c>
      <c r="AF1522" t="str">
        <f>VLOOKUP(VALUE(H1522),'Main_Sub Desc'!F:G,2,)</f>
        <v>Wtr Rev Late Payment</v>
      </c>
      <c r="AG1522">
        <f>IFERROR(VLOOKUP(VALUE(I1522),'PC Mapping'!A:F,6,),"")</f>
        <v>10469</v>
      </c>
      <c r="AH1522" s="13" t="str">
        <f>VLOOKUP(AG1522,'PC Mapping'!L:M,2,)</f>
        <v>Bolivar Water</v>
      </c>
    </row>
    <row r="1523" spans="1:34" x14ac:dyDescent="0.2">
      <c r="A1523" t="s">
        <v>9843</v>
      </c>
      <c r="B1523" t="s">
        <v>9418</v>
      </c>
      <c r="C1523" t="s">
        <v>4519</v>
      </c>
      <c r="D1523" t="s">
        <v>4520</v>
      </c>
      <c r="E1523" s="3">
        <v>45838</v>
      </c>
      <c r="F1523" t="s">
        <v>44</v>
      </c>
      <c r="G1523" t="s">
        <v>3742</v>
      </c>
      <c r="H1523" t="s">
        <v>3722</v>
      </c>
      <c r="I1523" t="s">
        <v>4538</v>
      </c>
      <c r="J1523" t="s">
        <v>4522</v>
      </c>
      <c r="K1523" s="2">
        <v>-5.83</v>
      </c>
      <c r="L1523" t="s">
        <v>44</v>
      </c>
      <c r="M1523" s="2">
        <v>-5.83</v>
      </c>
      <c r="N1523" t="s">
        <v>4523</v>
      </c>
      <c r="O1523" t="s">
        <v>4524</v>
      </c>
      <c r="P1523" t="s">
        <v>9844</v>
      </c>
      <c r="Q1523" t="s">
        <v>9845</v>
      </c>
      <c r="R1523" t="s">
        <v>44</v>
      </c>
      <c r="S1523" t="s">
        <v>7084</v>
      </c>
      <c r="T1523" s="3">
        <v>45838</v>
      </c>
      <c r="U1523" s="3">
        <v>45845</v>
      </c>
      <c r="V1523" s="2">
        <v>0</v>
      </c>
      <c r="W1523" t="s">
        <v>44</v>
      </c>
      <c r="X1523" t="s">
        <v>44</v>
      </c>
      <c r="Y1523" t="s">
        <v>9846</v>
      </c>
      <c r="Z1523" t="s">
        <v>629</v>
      </c>
      <c r="AA1523" t="s">
        <v>4529</v>
      </c>
      <c r="AB1523" t="s">
        <v>4530</v>
      </c>
      <c r="AC1523" t="s">
        <v>99</v>
      </c>
      <c r="AD1523" t="str">
        <f t="shared" si="23"/>
        <v>10-60</v>
      </c>
      <c r="AE1523" t="str">
        <f>VLOOKUP(AD1523,'Main_Sub Desc'!C:D,2,)</f>
        <v>LPC from invoicing</v>
      </c>
      <c r="AF1523" t="str">
        <f>VLOOKUP(VALUE(H1523),'Main_Sub Desc'!F:G,2,)</f>
        <v>Wtr Rev Late Payment</v>
      </c>
      <c r="AG1523">
        <f>IFERROR(VLOOKUP(VALUE(I1523),'PC Mapping'!A:F,6,),"")</f>
        <v>10469</v>
      </c>
      <c r="AH1523" s="13" t="str">
        <f>VLOOKUP(AG1523,'PC Mapping'!L:M,2,)</f>
        <v>Bolivar Water</v>
      </c>
    </row>
    <row r="1524" spans="1:34" x14ac:dyDescent="0.2">
      <c r="A1524" t="s">
        <v>9847</v>
      </c>
      <c r="B1524" t="s">
        <v>9418</v>
      </c>
      <c r="C1524" t="s">
        <v>4519</v>
      </c>
      <c r="D1524" t="s">
        <v>4520</v>
      </c>
      <c r="E1524" s="3">
        <v>45838</v>
      </c>
      <c r="F1524" t="s">
        <v>44</v>
      </c>
      <c r="G1524" t="s">
        <v>3742</v>
      </c>
      <c r="H1524" t="s">
        <v>3716</v>
      </c>
      <c r="I1524" t="s">
        <v>4534</v>
      </c>
      <c r="J1524" t="s">
        <v>4522</v>
      </c>
      <c r="K1524" s="2">
        <v>-5</v>
      </c>
      <c r="L1524" t="s">
        <v>44</v>
      </c>
      <c r="M1524" s="2">
        <v>-5</v>
      </c>
      <c r="N1524" t="s">
        <v>4523</v>
      </c>
      <c r="O1524" t="s">
        <v>4524</v>
      </c>
      <c r="P1524" t="s">
        <v>9844</v>
      </c>
      <c r="Q1524" t="s">
        <v>9848</v>
      </c>
      <c r="R1524" t="s">
        <v>44</v>
      </c>
      <c r="S1524" t="s">
        <v>7084</v>
      </c>
      <c r="T1524" s="3">
        <v>45838</v>
      </c>
      <c r="U1524" s="3">
        <v>45845</v>
      </c>
      <c r="V1524" s="2">
        <v>0</v>
      </c>
      <c r="W1524" t="s">
        <v>44</v>
      </c>
      <c r="X1524" t="s">
        <v>44</v>
      </c>
      <c r="Y1524" t="s">
        <v>9849</v>
      </c>
      <c r="Z1524" t="s">
        <v>1365</v>
      </c>
      <c r="AA1524" t="s">
        <v>4529</v>
      </c>
      <c r="AB1524" t="s">
        <v>4530</v>
      </c>
      <c r="AC1524" t="s">
        <v>99</v>
      </c>
      <c r="AD1524" t="str">
        <f t="shared" si="23"/>
        <v>10-60</v>
      </c>
      <c r="AE1524" t="str">
        <f>VLOOKUP(AD1524,'Main_Sub Desc'!C:D,2,)</f>
        <v>LPC from invoicing</v>
      </c>
      <c r="AF1524" t="str">
        <f>VLOOKUP(VALUE(H1524),'Main_Sub Desc'!F:G,2,)</f>
        <v>Wst Rev Late Payment</v>
      </c>
      <c r="AG1524">
        <f>IFERROR(VLOOKUP(VALUE(I1524),'PC Mapping'!A:F,6,),"")</f>
        <v>10514</v>
      </c>
      <c r="AH1524" s="13" t="str">
        <f>VLOOKUP(AG1524,'PC Mapping'!L:M,2,)</f>
        <v>Bolivar Sewer</v>
      </c>
    </row>
    <row r="1525" spans="1:34" x14ac:dyDescent="0.2">
      <c r="A1525" t="s">
        <v>9850</v>
      </c>
      <c r="B1525" t="s">
        <v>9418</v>
      </c>
      <c r="C1525" t="s">
        <v>4519</v>
      </c>
      <c r="D1525" t="s">
        <v>4520</v>
      </c>
      <c r="E1525" s="3">
        <v>45838</v>
      </c>
      <c r="F1525" t="s">
        <v>44</v>
      </c>
      <c r="G1525" t="s">
        <v>3742</v>
      </c>
      <c r="H1525" t="s">
        <v>3716</v>
      </c>
      <c r="I1525" t="s">
        <v>4534</v>
      </c>
      <c r="J1525" t="s">
        <v>4522</v>
      </c>
      <c r="K1525" s="2">
        <v>-5</v>
      </c>
      <c r="L1525" t="s">
        <v>44</v>
      </c>
      <c r="M1525" s="2">
        <v>-5</v>
      </c>
      <c r="N1525" t="s">
        <v>4523</v>
      </c>
      <c r="O1525" t="s">
        <v>4524</v>
      </c>
      <c r="P1525" t="s">
        <v>9851</v>
      </c>
      <c r="Q1525" t="s">
        <v>9852</v>
      </c>
      <c r="R1525" t="s">
        <v>44</v>
      </c>
      <c r="S1525" t="s">
        <v>7084</v>
      </c>
      <c r="T1525" s="3">
        <v>45838</v>
      </c>
      <c r="U1525" s="3">
        <v>45845</v>
      </c>
      <c r="V1525" s="2">
        <v>0</v>
      </c>
      <c r="W1525" t="s">
        <v>44</v>
      </c>
      <c r="X1525" t="s">
        <v>44</v>
      </c>
      <c r="Y1525" t="s">
        <v>9853</v>
      </c>
      <c r="Z1525" t="s">
        <v>709</v>
      </c>
      <c r="AA1525" t="s">
        <v>4529</v>
      </c>
      <c r="AB1525" t="s">
        <v>4530</v>
      </c>
      <c r="AC1525" t="s">
        <v>99</v>
      </c>
      <c r="AD1525" t="str">
        <f t="shared" si="23"/>
        <v>10-60</v>
      </c>
      <c r="AE1525" t="str">
        <f>VLOOKUP(AD1525,'Main_Sub Desc'!C:D,2,)</f>
        <v>LPC from invoicing</v>
      </c>
      <c r="AF1525" t="str">
        <f>VLOOKUP(VALUE(H1525),'Main_Sub Desc'!F:G,2,)</f>
        <v>Wst Rev Late Payment</v>
      </c>
      <c r="AG1525">
        <f>IFERROR(VLOOKUP(VALUE(I1525),'PC Mapping'!A:F,6,),"")</f>
        <v>10514</v>
      </c>
      <c r="AH1525" s="13" t="str">
        <f>VLOOKUP(AG1525,'PC Mapping'!L:M,2,)</f>
        <v>Bolivar Sewer</v>
      </c>
    </row>
    <row r="1526" spans="1:34" x14ac:dyDescent="0.2">
      <c r="A1526" t="s">
        <v>9850</v>
      </c>
      <c r="B1526" t="s">
        <v>9418</v>
      </c>
      <c r="C1526" t="s">
        <v>4519</v>
      </c>
      <c r="D1526" t="s">
        <v>4520</v>
      </c>
      <c r="E1526" s="3">
        <v>45838</v>
      </c>
      <c r="F1526" t="s">
        <v>44</v>
      </c>
      <c r="G1526" t="s">
        <v>3742</v>
      </c>
      <c r="H1526" t="s">
        <v>3722</v>
      </c>
      <c r="I1526" t="s">
        <v>4538</v>
      </c>
      <c r="J1526" t="s">
        <v>4522</v>
      </c>
      <c r="K1526" s="2">
        <v>-5</v>
      </c>
      <c r="L1526" t="s">
        <v>44</v>
      </c>
      <c r="M1526" s="2">
        <v>-5</v>
      </c>
      <c r="N1526" t="s">
        <v>4523</v>
      </c>
      <c r="O1526" t="s">
        <v>4524</v>
      </c>
      <c r="P1526" t="s">
        <v>9851</v>
      </c>
      <c r="Q1526" t="s">
        <v>9854</v>
      </c>
      <c r="R1526" t="s">
        <v>44</v>
      </c>
      <c r="S1526" t="s">
        <v>7084</v>
      </c>
      <c r="T1526" s="3">
        <v>45838</v>
      </c>
      <c r="U1526" s="3">
        <v>45845</v>
      </c>
      <c r="V1526" s="2">
        <v>0</v>
      </c>
      <c r="W1526" t="s">
        <v>44</v>
      </c>
      <c r="X1526" t="s">
        <v>44</v>
      </c>
      <c r="Y1526" t="s">
        <v>9855</v>
      </c>
      <c r="Z1526" t="s">
        <v>709</v>
      </c>
      <c r="AA1526" t="s">
        <v>4529</v>
      </c>
      <c r="AB1526" t="s">
        <v>4530</v>
      </c>
      <c r="AC1526" t="s">
        <v>99</v>
      </c>
      <c r="AD1526" t="str">
        <f t="shared" si="23"/>
        <v>10-60</v>
      </c>
      <c r="AE1526" t="str">
        <f>VLOOKUP(AD1526,'Main_Sub Desc'!C:D,2,)</f>
        <v>LPC from invoicing</v>
      </c>
      <c r="AF1526" t="str">
        <f>VLOOKUP(VALUE(H1526),'Main_Sub Desc'!F:G,2,)</f>
        <v>Wtr Rev Late Payment</v>
      </c>
      <c r="AG1526">
        <f>IFERROR(VLOOKUP(VALUE(I1526),'PC Mapping'!A:F,6,),"")</f>
        <v>10469</v>
      </c>
      <c r="AH1526" s="13" t="str">
        <f>VLOOKUP(AG1526,'PC Mapping'!L:M,2,)</f>
        <v>Bolivar Water</v>
      </c>
    </row>
    <row r="1527" spans="1:34" x14ac:dyDescent="0.2">
      <c r="A1527" t="s">
        <v>9856</v>
      </c>
      <c r="B1527" t="s">
        <v>9418</v>
      </c>
      <c r="C1527" t="s">
        <v>4519</v>
      </c>
      <c r="D1527" t="s">
        <v>4520</v>
      </c>
      <c r="E1527" s="3">
        <v>45838</v>
      </c>
      <c r="F1527" t="s">
        <v>44</v>
      </c>
      <c r="G1527" t="s">
        <v>3742</v>
      </c>
      <c r="H1527" t="s">
        <v>3722</v>
      </c>
      <c r="I1527" t="s">
        <v>4538</v>
      </c>
      <c r="J1527" t="s">
        <v>4522</v>
      </c>
      <c r="K1527" s="2">
        <v>-5</v>
      </c>
      <c r="L1527" t="s">
        <v>44</v>
      </c>
      <c r="M1527" s="2">
        <v>-5</v>
      </c>
      <c r="N1527" t="s">
        <v>4523</v>
      </c>
      <c r="O1527" t="s">
        <v>4524</v>
      </c>
      <c r="P1527" t="s">
        <v>9857</v>
      </c>
      <c r="Q1527" t="s">
        <v>9858</v>
      </c>
      <c r="R1527" t="s">
        <v>44</v>
      </c>
      <c r="S1527" t="s">
        <v>7084</v>
      </c>
      <c r="T1527" s="3">
        <v>45838</v>
      </c>
      <c r="U1527" s="3">
        <v>45845</v>
      </c>
      <c r="V1527" s="2">
        <v>0</v>
      </c>
      <c r="W1527" t="s">
        <v>44</v>
      </c>
      <c r="X1527" t="s">
        <v>44</v>
      </c>
      <c r="Y1527" t="s">
        <v>9859</v>
      </c>
      <c r="Z1527" t="s">
        <v>1126</v>
      </c>
      <c r="AA1527" t="s">
        <v>4529</v>
      </c>
      <c r="AB1527" t="s">
        <v>4530</v>
      </c>
      <c r="AC1527" t="s">
        <v>99</v>
      </c>
      <c r="AD1527" t="str">
        <f t="shared" si="23"/>
        <v>10-60</v>
      </c>
      <c r="AE1527" t="str">
        <f>VLOOKUP(AD1527,'Main_Sub Desc'!C:D,2,)</f>
        <v>LPC from invoicing</v>
      </c>
      <c r="AF1527" t="str">
        <f>VLOOKUP(VALUE(H1527),'Main_Sub Desc'!F:G,2,)</f>
        <v>Wtr Rev Late Payment</v>
      </c>
      <c r="AG1527">
        <f>IFERROR(VLOOKUP(VALUE(I1527),'PC Mapping'!A:F,6,),"")</f>
        <v>10469</v>
      </c>
      <c r="AH1527" s="13" t="str">
        <f>VLOOKUP(AG1527,'PC Mapping'!L:M,2,)</f>
        <v>Bolivar Water</v>
      </c>
    </row>
    <row r="1528" spans="1:34" x14ac:dyDescent="0.2">
      <c r="A1528" t="s">
        <v>9856</v>
      </c>
      <c r="B1528" t="s">
        <v>9418</v>
      </c>
      <c r="C1528" t="s">
        <v>4519</v>
      </c>
      <c r="D1528" t="s">
        <v>4520</v>
      </c>
      <c r="E1528" s="3">
        <v>45838</v>
      </c>
      <c r="F1528" t="s">
        <v>44</v>
      </c>
      <c r="G1528" t="s">
        <v>3742</v>
      </c>
      <c r="H1528" t="s">
        <v>3716</v>
      </c>
      <c r="I1528" t="s">
        <v>4534</v>
      </c>
      <c r="J1528" t="s">
        <v>4522</v>
      </c>
      <c r="K1528" s="2">
        <v>-5</v>
      </c>
      <c r="L1528" t="s">
        <v>44</v>
      </c>
      <c r="M1528" s="2">
        <v>-5</v>
      </c>
      <c r="N1528" t="s">
        <v>4523</v>
      </c>
      <c r="O1528" t="s">
        <v>4524</v>
      </c>
      <c r="P1528" t="s">
        <v>9857</v>
      </c>
      <c r="Q1528" t="s">
        <v>9860</v>
      </c>
      <c r="R1528" t="s">
        <v>44</v>
      </c>
      <c r="S1528" t="s">
        <v>7084</v>
      </c>
      <c r="T1528" s="3">
        <v>45838</v>
      </c>
      <c r="U1528" s="3">
        <v>45845</v>
      </c>
      <c r="V1528" s="2">
        <v>0</v>
      </c>
      <c r="W1528" t="s">
        <v>44</v>
      </c>
      <c r="X1528" t="s">
        <v>44</v>
      </c>
      <c r="Y1528" t="s">
        <v>9861</v>
      </c>
      <c r="Z1528" t="s">
        <v>1126</v>
      </c>
      <c r="AA1528" t="s">
        <v>4529</v>
      </c>
      <c r="AB1528" t="s">
        <v>4530</v>
      </c>
      <c r="AC1528" t="s">
        <v>99</v>
      </c>
      <c r="AD1528" t="str">
        <f t="shared" si="23"/>
        <v>10-60</v>
      </c>
      <c r="AE1528" t="str">
        <f>VLOOKUP(AD1528,'Main_Sub Desc'!C:D,2,)</f>
        <v>LPC from invoicing</v>
      </c>
      <c r="AF1528" t="str">
        <f>VLOOKUP(VALUE(H1528),'Main_Sub Desc'!F:G,2,)</f>
        <v>Wst Rev Late Payment</v>
      </c>
      <c r="AG1528">
        <f>IFERROR(VLOOKUP(VALUE(I1528),'PC Mapping'!A:F,6,),"")</f>
        <v>10514</v>
      </c>
      <c r="AH1528" s="13" t="str">
        <f>VLOOKUP(AG1528,'PC Mapping'!L:M,2,)</f>
        <v>Bolivar Sewer</v>
      </c>
    </row>
    <row r="1529" spans="1:34" x14ac:dyDescent="0.2">
      <c r="A1529" t="s">
        <v>9862</v>
      </c>
      <c r="B1529" t="s">
        <v>9418</v>
      </c>
      <c r="C1529" t="s">
        <v>4519</v>
      </c>
      <c r="D1529" t="s">
        <v>4520</v>
      </c>
      <c r="E1529" s="3">
        <v>45838</v>
      </c>
      <c r="F1529" t="s">
        <v>44</v>
      </c>
      <c r="G1529" t="s">
        <v>3742</v>
      </c>
      <c r="H1529" t="s">
        <v>3722</v>
      </c>
      <c r="I1529" t="s">
        <v>4538</v>
      </c>
      <c r="J1529" t="s">
        <v>4522</v>
      </c>
      <c r="K1529" s="2">
        <v>-5</v>
      </c>
      <c r="L1529" t="s">
        <v>44</v>
      </c>
      <c r="M1529" s="2">
        <v>-5</v>
      </c>
      <c r="N1529" t="s">
        <v>4523</v>
      </c>
      <c r="O1529" t="s">
        <v>4524</v>
      </c>
      <c r="P1529" t="s">
        <v>9863</v>
      </c>
      <c r="Q1529" t="s">
        <v>9864</v>
      </c>
      <c r="R1529" t="s">
        <v>44</v>
      </c>
      <c r="S1529" t="s">
        <v>7084</v>
      </c>
      <c r="T1529" s="3">
        <v>45838</v>
      </c>
      <c r="U1529" s="3">
        <v>45845</v>
      </c>
      <c r="V1529" s="2">
        <v>0</v>
      </c>
      <c r="W1529" t="s">
        <v>44</v>
      </c>
      <c r="X1529" t="s">
        <v>44</v>
      </c>
      <c r="Y1529" t="s">
        <v>9865</v>
      </c>
      <c r="Z1529" t="s">
        <v>1230</v>
      </c>
      <c r="AA1529" t="s">
        <v>4529</v>
      </c>
      <c r="AB1529" t="s">
        <v>4530</v>
      </c>
      <c r="AC1529" t="s">
        <v>99</v>
      </c>
      <c r="AD1529" t="str">
        <f t="shared" si="23"/>
        <v>10-60</v>
      </c>
      <c r="AE1529" t="str">
        <f>VLOOKUP(AD1529,'Main_Sub Desc'!C:D,2,)</f>
        <v>LPC from invoicing</v>
      </c>
      <c r="AF1529" t="str">
        <f>VLOOKUP(VALUE(H1529),'Main_Sub Desc'!F:G,2,)</f>
        <v>Wtr Rev Late Payment</v>
      </c>
      <c r="AG1529">
        <f>IFERROR(VLOOKUP(VALUE(I1529),'PC Mapping'!A:F,6,),"")</f>
        <v>10469</v>
      </c>
      <c r="AH1529" s="13" t="str">
        <f>VLOOKUP(AG1529,'PC Mapping'!L:M,2,)</f>
        <v>Bolivar Water</v>
      </c>
    </row>
    <row r="1530" spans="1:34" x14ac:dyDescent="0.2">
      <c r="A1530" t="s">
        <v>9862</v>
      </c>
      <c r="B1530" t="s">
        <v>9418</v>
      </c>
      <c r="C1530" t="s">
        <v>4519</v>
      </c>
      <c r="D1530" t="s">
        <v>4520</v>
      </c>
      <c r="E1530" s="3">
        <v>45838</v>
      </c>
      <c r="F1530" t="s">
        <v>44</v>
      </c>
      <c r="G1530" t="s">
        <v>3742</v>
      </c>
      <c r="H1530" t="s">
        <v>3716</v>
      </c>
      <c r="I1530" t="s">
        <v>4534</v>
      </c>
      <c r="J1530" t="s">
        <v>4522</v>
      </c>
      <c r="K1530" s="2">
        <v>-5</v>
      </c>
      <c r="L1530" t="s">
        <v>44</v>
      </c>
      <c r="M1530" s="2">
        <v>-5</v>
      </c>
      <c r="N1530" t="s">
        <v>4523</v>
      </c>
      <c r="O1530" t="s">
        <v>4524</v>
      </c>
      <c r="P1530" t="s">
        <v>9863</v>
      </c>
      <c r="Q1530" t="s">
        <v>9866</v>
      </c>
      <c r="R1530" t="s">
        <v>44</v>
      </c>
      <c r="S1530" t="s">
        <v>7084</v>
      </c>
      <c r="T1530" s="3">
        <v>45838</v>
      </c>
      <c r="U1530" s="3">
        <v>45845</v>
      </c>
      <c r="V1530" s="2">
        <v>0</v>
      </c>
      <c r="W1530" t="s">
        <v>44</v>
      </c>
      <c r="X1530" t="s">
        <v>44</v>
      </c>
      <c r="Y1530" t="s">
        <v>9867</v>
      </c>
      <c r="Z1530" t="s">
        <v>1230</v>
      </c>
      <c r="AA1530" t="s">
        <v>4529</v>
      </c>
      <c r="AB1530" t="s">
        <v>4530</v>
      </c>
      <c r="AC1530" t="s">
        <v>99</v>
      </c>
      <c r="AD1530" t="str">
        <f t="shared" si="23"/>
        <v>10-60</v>
      </c>
      <c r="AE1530" t="str">
        <f>VLOOKUP(AD1530,'Main_Sub Desc'!C:D,2,)</f>
        <v>LPC from invoicing</v>
      </c>
      <c r="AF1530" t="str">
        <f>VLOOKUP(VALUE(H1530),'Main_Sub Desc'!F:G,2,)</f>
        <v>Wst Rev Late Payment</v>
      </c>
      <c r="AG1530">
        <f>IFERROR(VLOOKUP(VALUE(I1530),'PC Mapping'!A:F,6,),"")</f>
        <v>10514</v>
      </c>
      <c r="AH1530" s="13" t="str">
        <f>VLOOKUP(AG1530,'PC Mapping'!L:M,2,)</f>
        <v>Bolivar Sewer</v>
      </c>
    </row>
    <row r="1531" spans="1:34" x14ac:dyDescent="0.2">
      <c r="A1531" t="s">
        <v>9868</v>
      </c>
      <c r="B1531" t="s">
        <v>9418</v>
      </c>
      <c r="C1531" t="s">
        <v>4519</v>
      </c>
      <c r="D1531" t="s">
        <v>4520</v>
      </c>
      <c r="E1531" s="3">
        <v>45838</v>
      </c>
      <c r="F1531" t="s">
        <v>44</v>
      </c>
      <c r="G1531" t="s">
        <v>3742</v>
      </c>
      <c r="H1531" t="s">
        <v>3722</v>
      </c>
      <c r="I1531" t="s">
        <v>4538</v>
      </c>
      <c r="J1531" t="s">
        <v>4522</v>
      </c>
      <c r="K1531" s="2">
        <v>-5</v>
      </c>
      <c r="L1531" t="s">
        <v>44</v>
      </c>
      <c r="M1531" s="2">
        <v>-5</v>
      </c>
      <c r="N1531" t="s">
        <v>4523</v>
      </c>
      <c r="O1531" t="s">
        <v>4524</v>
      </c>
      <c r="P1531" t="s">
        <v>9869</v>
      </c>
      <c r="Q1531" t="s">
        <v>9870</v>
      </c>
      <c r="R1531" t="s">
        <v>44</v>
      </c>
      <c r="S1531" t="s">
        <v>7084</v>
      </c>
      <c r="T1531" s="3">
        <v>45838</v>
      </c>
      <c r="U1531" s="3">
        <v>45845</v>
      </c>
      <c r="V1531" s="2">
        <v>0</v>
      </c>
      <c r="W1531" t="s">
        <v>44</v>
      </c>
      <c r="X1531" t="s">
        <v>44</v>
      </c>
      <c r="Y1531" t="s">
        <v>9871</v>
      </c>
      <c r="Z1531" t="s">
        <v>9872</v>
      </c>
      <c r="AA1531" t="s">
        <v>4529</v>
      </c>
      <c r="AB1531" t="s">
        <v>4530</v>
      </c>
      <c r="AC1531" t="s">
        <v>99</v>
      </c>
      <c r="AD1531" t="str">
        <f t="shared" si="23"/>
        <v>10-60</v>
      </c>
      <c r="AE1531" t="str">
        <f>VLOOKUP(AD1531,'Main_Sub Desc'!C:D,2,)</f>
        <v>LPC from invoicing</v>
      </c>
      <c r="AF1531" t="str">
        <f>VLOOKUP(VALUE(H1531),'Main_Sub Desc'!F:G,2,)</f>
        <v>Wtr Rev Late Payment</v>
      </c>
      <c r="AG1531">
        <f>IFERROR(VLOOKUP(VALUE(I1531),'PC Mapping'!A:F,6,),"")</f>
        <v>10469</v>
      </c>
      <c r="AH1531" s="13" t="str">
        <f>VLOOKUP(AG1531,'PC Mapping'!L:M,2,)</f>
        <v>Bolivar Water</v>
      </c>
    </row>
    <row r="1532" spans="1:34" x14ac:dyDescent="0.2">
      <c r="A1532" t="s">
        <v>9868</v>
      </c>
      <c r="B1532" t="s">
        <v>9418</v>
      </c>
      <c r="C1532" t="s">
        <v>4519</v>
      </c>
      <c r="D1532" t="s">
        <v>4520</v>
      </c>
      <c r="E1532" s="3">
        <v>45838</v>
      </c>
      <c r="F1532" t="s">
        <v>44</v>
      </c>
      <c r="G1532" t="s">
        <v>3742</v>
      </c>
      <c r="H1532" t="s">
        <v>3716</v>
      </c>
      <c r="I1532" t="s">
        <v>4534</v>
      </c>
      <c r="J1532" t="s">
        <v>4522</v>
      </c>
      <c r="K1532" s="2">
        <v>-5</v>
      </c>
      <c r="L1532" t="s">
        <v>44</v>
      </c>
      <c r="M1532" s="2">
        <v>-5</v>
      </c>
      <c r="N1532" t="s">
        <v>4523</v>
      </c>
      <c r="O1532" t="s">
        <v>4524</v>
      </c>
      <c r="P1532" t="s">
        <v>9869</v>
      </c>
      <c r="Q1532" t="s">
        <v>9873</v>
      </c>
      <c r="R1532" t="s">
        <v>44</v>
      </c>
      <c r="S1532" t="s">
        <v>7084</v>
      </c>
      <c r="T1532" s="3">
        <v>45838</v>
      </c>
      <c r="U1532" s="3">
        <v>45845</v>
      </c>
      <c r="V1532" s="2">
        <v>0</v>
      </c>
      <c r="W1532" t="s">
        <v>44</v>
      </c>
      <c r="X1532" t="s">
        <v>44</v>
      </c>
      <c r="Y1532" t="s">
        <v>9874</v>
      </c>
      <c r="Z1532" t="s">
        <v>9872</v>
      </c>
      <c r="AA1532" t="s">
        <v>4529</v>
      </c>
      <c r="AB1532" t="s">
        <v>4530</v>
      </c>
      <c r="AC1532" t="s">
        <v>99</v>
      </c>
      <c r="AD1532" t="str">
        <f t="shared" si="23"/>
        <v>10-60</v>
      </c>
      <c r="AE1532" t="str">
        <f>VLOOKUP(AD1532,'Main_Sub Desc'!C:D,2,)</f>
        <v>LPC from invoicing</v>
      </c>
      <c r="AF1532" t="str">
        <f>VLOOKUP(VALUE(H1532),'Main_Sub Desc'!F:G,2,)</f>
        <v>Wst Rev Late Payment</v>
      </c>
      <c r="AG1532">
        <f>IFERROR(VLOOKUP(VALUE(I1532),'PC Mapping'!A:F,6,),"")</f>
        <v>10514</v>
      </c>
      <c r="AH1532" s="13" t="str">
        <f>VLOOKUP(AG1532,'PC Mapping'!L:M,2,)</f>
        <v>Bolivar Sewer</v>
      </c>
    </row>
    <row r="1533" spans="1:34" x14ac:dyDescent="0.2">
      <c r="A1533" t="s">
        <v>9875</v>
      </c>
      <c r="B1533" t="s">
        <v>9418</v>
      </c>
      <c r="C1533" t="s">
        <v>4519</v>
      </c>
      <c r="D1533" t="s">
        <v>4520</v>
      </c>
      <c r="E1533" s="3">
        <v>45838</v>
      </c>
      <c r="F1533" t="s">
        <v>44</v>
      </c>
      <c r="G1533" t="s">
        <v>3742</v>
      </c>
      <c r="H1533" t="s">
        <v>3722</v>
      </c>
      <c r="I1533" t="s">
        <v>3752</v>
      </c>
      <c r="J1533" t="s">
        <v>4522</v>
      </c>
      <c r="K1533" s="2">
        <v>-5</v>
      </c>
      <c r="L1533" t="s">
        <v>44</v>
      </c>
      <c r="M1533" s="2">
        <v>-5</v>
      </c>
      <c r="N1533" t="s">
        <v>4523</v>
      </c>
      <c r="O1533" t="s">
        <v>4524</v>
      </c>
      <c r="P1533" t="s">
        <v>4602</v>
      </c>
      <c r="Q1533" t="s">
        <v>9876</v>
      </c>
      <c r="R1533" t="s">
        <v>44</v>
      </c>
      <c r="S1533" t="s">
        <v>7084</v>
      </c>
      <c r="T1533" s="3">
        <v>45838</v>
      </c>
      <c r="U1533" s="3">
        <v>45845</v>
      </c>
      <c r="V1533" s="2">
        <v>0</v>
      </c>
      <c r="W1533" t="s">
        <v>44</v>
      </c>
      <c r="X1533" t="s">
        <v>44</v>
      </c>
      <c r="Y1533" t="s">
        <v>9877</v>
      </c>
      <c r="Z1533" t="s">
        <v>1917</v>
      </c>
      <c r="AA1533" t="s">
        <v>4529</v>
      </c>
      <c r="AB1533" t="s">
        <v>4530</v>
      </c>
      <c r="AC1533" t="s">
        <v>89</v>
      </c>
      <c r="AD1533" t="str">
        <f t="shared" si="23"/>
        <v>10-60</v>
      </c>
      <c r="AE1533" t="str">
        <f>VLOOKUP(AD1533,'Main_Sub Desc'!C:D,2,)</f>
        <v>LPC from invoicing</v>
      </c>
      <c r="AF1533" t="str">
        <f>VLOOKUP(VALUE(H1533),'Main_Sub Desc'!F:G,2,)</f>
        <v>Wtr Rev Late Payment</v>
      </c>
      <c r="AG1533">
        <f>IFERROR(VLOOKUP(VALUE(I1533),'PC Mapping'!A:F,6,),"")</f>
        <v>10719</v>
      </c>
      <c r="AH1533" s="13" t="str">
        <f>VLOOKUP(AG1533,'PC Mapping'!L:M,2,)</f>
        <v>All Other Water</v>
      </c>
    </row>
    <row r="1534" spans="1:34" x14ac:dyDescent="0.2">
      <c r="A1534" t="s">
        <v>9878</v>
      </c>
      <c r="B1534" t="s">
        <v>9418</v>
      </c>
      <c r="C1534" t="s">
        <v>4519</v>
      </c>
      <c r="D1534" t="s">
        <v>4520</v>
      </c>
      <c r="E1534" s="3">
        <v>45838</v>
      </c>
      <c r="F1534" t="s">
        <v>44</v>
      </c>
      <c r="G1534" t="s">
        <v>3742</v>
      </c>
      <c r="H1534" t="s">
        <v>3722</v>
      </c>
      <c r="I1534" t="s">
        <v>4538</v>
      </c>
      <c r="J1534" t="s">
        <v>4522</v>
      </c>
      <c r="K1534" s="2">
        <v>-5</v>
      </c>
      <c r="L1534" t="s">
        <v>44</v>
      </c>
      <c r="M1534" s="2">
        <v>-5</v>
      </c>
      <c r="N1534" t="s">
        <v>4523</v>
      </c>
      <c r="O1534" t="s">
        <v>4524</v>
      </c>
      <c r="P1534" t="s">
        <v>9879</v>
      </c>
      <c r="Q1534" t="s">
        <v>9880</v>
      </c>
      <c r="R1534" t="s">
        <v>44</v>
      </c>
      <c r="S1534" t="s">
        <v>7084</v>
      </c>
      <c r="T1534" s="3">
        <v>45838</v>
      </c>
      <c r="U1534" s="3">
        <v>45845</v>
      </c>
      <c r="V1534" s="2">
        <v>0</v>
      </c>
      <c r="W1534" t="s">
        <v>44</v>
      </c>
      <c r="X1534" t="s">
        <v>44</v>
      </c>
      <c r="Y1534" t="s">
        <v>9881</v>
      </c>
      <c r="Z1534" t="s">
        <v>784</v>
      </c>
      <c r="AA1534" t="s">
        <v>4529</v>
      </c>
      <c r="AB1534" t="s">
        <v>4530</v>
      </c>
      <c r="AC1534" t="s">
        <v>89</v>
      </c>
      <c r="AD1534" t="str">
        <f t="shared" si="23"/>
        <v>10-60</v>
      </c>
      <c r="AE1534" t="str">
        <f>VLOOKUP(AD1534,'Main_Sub Desc'!C:D,2,)</f>
        <v>LPC from invoicing</v>
      </c>
      <c r="AF1534" t="str">
        <f>VLOOKUP(VALUE(H1534),'Main_Sub Desc'!F:G,2,)</f>
        <v>Wtr Rev Late Payment</v>
      </c>
      <c r="AG1534">
        <f>IFERROR(VLOOKUP(VALUE(I1534),'PC Mapping'!A:F,6,),"")</f>
        <v>10469</v>
      </c>
      <c r="AH1534" s="13" t="str">
        <f>VLOOKUP(AG1534,'PC Mapping'!L:M,2,)</f>
        <v>Bolivar Water</v>
      </c>
    </row>
    <row r="1535" spans="1:34" x14ac:dyDescent="0.2">
      <c r="A1535" t="s">
        <v>9878</v>
      </c>
      <c r="B1535" t="s">
        <v>9418</v>
      </c>
      <c r="C1535" t="s">
        <v>4519</v>
      </c>
      <c r="D1535" t="s">
        <v>4520</v>
      </c>
      <c r="E1535" s="3">
        <v>45838</v>
      </c>
      <c r="F1535" t="s">
        <v>44</v>
      </c>
      <c r="G1535" t="s">
        <v>3742</v>
      </c>
      <c r="H1535" t="s">
        <v>3716</v>
      </c>
      <c r="I1535" t="s">
        <v>4534</v>
      </c>
      <c r="J1535" t="s">
        <v>4522</v>
      </c>
      <c r="K1535" s="2">
        <v>-5</v>
      </c>
      <c r="L1535" t="s">
        <v>44</v>
      </c>
      <c r="M1535" s="2">
        <v>-5</v>
      </c>
      <c r="N1535" t="s">
        <v>4523</v>
      </c>
      <c r="O1535" t="s">
        <v>4524</v>
      </c>
      <c r="P1535" t="s">
        <v>9879</v>
      </c>
      <c r="Q1535" t="s">
        <v>9882</v>
      </c>
      <c r="R1535" t="s">
        <v>44</v>
      </c>
      <c r="S1535" t="s">
        <v>7084</v>
      </c>
      <c r="T1535" s="3">
        <v>45838</v>
      </c>
      <c r="U1535" s="3">
        <v>45845</v>
      </c>
      <c r="V1535" s="2">
        <v>0</v>
      </c>
      <c r="W1535" t="s">
        <v>44</v>
      </c>
      <c r="X1535" t="s">
        <v>44</v>
      </c>
      <c r="Y1535" t="s">
        <v>9883</v>
      </c>
      <c r="Z1535" t="s">
        <v>784</v>
      </c>
      <c r="AA1535" t="s">
        <v>4529</v>
      </c>
      <c r="AB1535" t="s">
        <v>4530</v>
      </c>
      <c r="AC1535" t="s">
        <v>89</v>
      </c>
      <c r="AD1535" t="str">
        <f t="shared" si="23"/>
        <v>10-60</v>
      </c>
      <c r="AE1535" t="str">
        <f>VLOOKUP(AD1535,'Main_Sub Desc'!C:D,2,)</f>
        <v>LPC from invoicing</v>
      </c>
      <c r="AF1535" t="str">
        <f>VLOOKUP(VALUE(H1535),'Main_Sub Desc'!F:G,2,)</f>
        <v>Wst Rev Late Payment</v>
      </c>
      <c r="AG1535">
        <f>IFERROR(VLOOKUP(VALUE(I1535),'PC Mapping'!A:F,6,),"")</f>
        <v>10514</v>
      </c>
      <c r="AH1535" s="13" t="str">
        <f>VLOOKUP(AG1535,'PC Mapping'!L:M,2,)</f>
        <v>Bolivar Sewer</v>
      </c>
    </row>
    <row r="1536" spans="1:34" x14ac:dyDescent="0.2">
      <c r="A1536" t="s">
        <v>9884</v>
      </c>
      <c r="B1536" t="s">
        <v>9418</v>
      </c>
      <c r="C1536" t="s">
        <v>4519</v>
      </c>
      <c r="D1536" t="s">
        <v>4520</v>
      </c>
      <c r="E1536" s="3">
        <v>45838</v>
      </c>
      <c r="F1536" t="s">
        <v>44</v>
      </c>
      <c r="G1536" t="s">
        <v>3742</v>
      </c>
      <c r="H1536" t="s">
        <v>3722</v>
      </c>
      <c r="I1536" t="s">
        <v>3752</v>
      </c>
      <c r="J1536" t="s">
        <v>4522</v>
      </c>
      <c r="K1536" s="2">
        <v>-16.07</v>
      </c>
      <c r="L1536" t="s">
        <v>44</v>
      </c>
      <c r="M1536" s="2">
        <v>-16.07</v>
      </c>
      <c r="N1536" t="s">
        <v>4523</v>
      </c>
      <c r="O1536" t="s">
        <v>4524</v>
      </c>
      <c r="P1536" t="s">
        <v>5918</v>
      </c>
      <c r="Q1536" t="s">
        <v>9885</v>
      </c>
      <c r="R1536" t="s">
        <v>44</v>
      </c>
      <c r="S1536" t="s">
        <v>7084</v>
      </c>
      <c r="T1536" s="3">
        <v>45838</v>
      </c>
      <c r="U1536" s="3">
        <v>45845</v>
      </c>
      <c r="V1536" s="2">
        <v>0</v>
      </c>
      <c r="W1536" t="s">
        <v>44</v>
      </c>
      <c r="X1536" t="s">
        <v>44</v>
      </c>
      <c r="Y1536" t="s">
        <v>9886</v>
      </c>
      <c r="Z1536" t="s">
        <v>9887</v>
      </c>
      <c r="AA1536" t="s">
        <v>4529</v>
      </c>
      <c r="AB1536" t="s">
        <v>4530</v>
      </c>
      <c r="AC1536" t="s">
        <v>89</v>
      </c>
      <c r="AD1536" t="str">
        <f t="shared" si="23"/>
        <v>10-60</v>
      </c>
      <c r="AE1536" t="str">
        <f>VLOOKUP(AD1536,'Main_Sub Desc'!C:D,2,)</f>
        <v>LPC from invoicing</v>
      </c>
      <c r="AF1536" t="str">
        <f>VLOOKUP(VALUE(H1536),'Main_Sub Desc'!F:G,2,)</f>
        <v>Wtr Rev Late Payment</v>
      </c>
      <c r="AG1536">
        <f>IFERROR(VLOOKUP(VALUE(I1536),'PC Mapping'!A:F,6,),"")</f>
        <v>10719</v>
      </c>
      <c r="AH1536" s="13" t="str">
        <f>VLOOKUP(AG1536,'PC Mapping'!L:M,2,)</f>
        <v>All Other Water</v>
      </c>
    </row>
    <row r="1537" spans="1:34" x14ac:dyDescent="0.2">
      <c r="A1537" t="s">
        <v>9888</v>
      </c>
      <c r="B1537" t="s">
        <v>9418</v>
      </c>
      <c r="C1537" t="s">
        <v>4519</v>
      </c>
      <c r="D1537" t="s">
        <v>4520</v>
      </c>
      <c r="E1537" s="3">
        <v>45838</v>
      </c>
      <c r="F1537" t="s">
        <v>44</v>
      </c>
      <c r="G1537" t="s">
        <v>3742</v>
      </c>
      <c r="H1537" t="s">
        <v>3716</v>
      </c>
      <c r="I1537" t="s">
        <v>4534</v>
      </c>
      <c r="J1537" t="s">
        <v>4522</v>
      </c>
      <c r="K1537" s="2">
        <v>-5</v>
      </c>
      <c r="L1537" t="s">
        <v>44</v>
      </c>
      <c r="M1537" s="2">
        <v>-5</v>
      </c>
      <c r="N1537" t="s">
        <v>4523</v>
      </c>
      <c r="O1537" t="s">
        <v>4524</v>
      </c>
      <c r="P1537" t="s">
        <v>9889</v>
      </c>
      <c r="Q1537" t="s">
        <v>9890</v>
      </c>
      <c r="R1537" t="s">
        <v>44</v>
      </c>
      <c r="S1537" t="s">
        <v>7084</v>
      </c>
      <c r="T1537" s="3">
        <v>45838</v>
      </c>
      <c r="U1537" s="3">
        <v>45845</v>
      </c>
      <c r="V1537" s="2">
        <v>0</v>
      </c>
      <c r="W1537" t="s">
        <v>44</v>
      </c>
      <c r="X1537" t="s">
        <v>44</v>
      </c>
      <c r="Y1537" t="s">
        <v>9891</v>
      </c>
      <c r="Z1537" t="s">
        <v>9892</v>
      </c>
      <c r="AA1537" t="s">
        <v>4529</v>
      </c>
      <c r="AB1537" t="s">
        <v>4530</v>
      </c>
      <c r="AC1537" t="s">
        <v>89</v>
      </c>
      <c r="AD1537" t="str">
        <f t="shared" si="23"/>
        <v>10-60</v>
      </c>
      <c r="AE1537" t="str">
        <f>VLOOKUP(AD1537,'Main_Sub Desc'!C:D,2,)</f>
        <v>LPC from invoicing</v>
      </c>
      <c r="AF1537" t="str">
        <f>VLOOKUP(VALUE(H1537),'Main_Sub Desc'!F:G,2,)</f>
        <v>Wst Rev Late Payment</v>
      </c>
      <c r="AG1537">
        <f>IFERROR(VLOOKUP(VALUE(I1537),'PC Mapping'!A:F,6,),"")</f>
        <v>10514</v>
      </c>
      <c r="AH1537" s="13" t="str">
        <f>VLOOKUP(AG1537,'PC Mapping'!L:M,2,)</f>
        <v>Bolivar Sewer</v>
      </c>
    </row>
    <row r="1538" spans="1:34" x14ac:dyDescent="0.2">
      <c r="A1538" t="s">
        <v>9888</v>
      </c>
      <c r="B1538" t="s">
        <v>9418</v>
      </c>
      <c r="C1538" t="s">
        <v>4519</v>
      </c>
      <c r="D1538" t="s">
        <v>4520</v>
      </c>
      <c r="E1538" s="3">
        <v>45838</v>
      </c>
      <c r="F1538" t="s">
        <v>44</v>
      </c>
      <c r="G1538" t="s">
        <v>3742</v>
      </c>
      <c r="H1538" t="s">
        <v>3722</v>
      </c>
      <c r="I1538" t="s">
        <v>4538</v>
      </c>
      <c r="J1538" t="s">
        <v>4522</v>
      </c>
      <c r="K1538" s="2">
        <v>-5</v>
      </c>
      <c r="L1538" t="s">
        <v>44</v>
      </c>
      <c r="M1538" s="2">
        <v>-5</v>
      </c>
      <c r="N1538" t="s">
        <v>4523</v>
      </c>
      <c r="O1538" t="s">
        <v>4524</v>
      </c>
      <c r="P1538" t="s">
        <v>9889</v>
      </c>
      <c r="Q1538" t="s">
        <v>9893</v>
      </c>
      <c r="R1538" t="s">
        <v>44</v>
      </c>
      <c r="S1538" t="s">
        <v>7084</v>
      </c>
      <c r="T1538" s="3">
        <v>45838</v>
      </c>
      <c r="U1538" s="3">
        <v>45845</v>
      </c>
      <c r="V1538" s="2">
        <v>0</v>
      </c>
      <c r="W1538" t="s">
        <v>44</v>
      </c>
      <c r="X1538" t="s">
        <v>44</v>
      </c>
      <c r="Y1538" t="s">
        <v>9894</v>
      </c>
      <c r="Z1538" t="s">
        <v>9892</v>
      </c>
      <c r="AA1538" t="s">
        <v>4529</v>
      </c>
      <c r="AB1538" t="s">
        <v>4530</v>
      </c>
      <c r="AC1538" t="s">
        <v>89</v>
      </c>
      <c r="AD1538" t="str">
        <f t="shared" si="23"/>
        <v>10-60</v>
      </c>
      <c r="AE1538" t="str">
        <f>VLOOKUP(AD1538,'Main_Sub Desc'!C:D,2,)</f>
        <v>LPC from invoicing</v>
      </c>
      <c r="AF1538" t="str">
        <f>VLOOKUP(VALUE(H1538),'Main_Sub Desc'!F:G,2,)</f>
        <v>Wtr Rev Late Payment</v>
      </c>
      <c r="AG1538">
        <f>IFERROR(VLOOKUP(VALUE(I1538),'PC Mapping'!A:F,6,),"")</f>
        <v>10469</v>
      </c>
      <c r="AH1538" s="13" t="str">
        <f>VLOOKUP(AG1538,'PC Mapping'!L:M,2,)</f>
        <v>Bolivar Water</v>
      </c>
    </row>
    <row r="1539" spans="1:34" x14ac:dyDescent="0.2">
      <c r="A1539" t="s">
        <v>9895</v>
      </c>
      <c r="B1539" t="s">
        <v>9418</v>
      </c>
      <c r="C1539" t="s">
        <v>4519</v>
      </c>
      <c r="D1539" t="s">
        <v>4520</v>
      </c>
      <c r="E1539" s="3">
        <v>45838</v>
      </c>
      <c r="F1539" t="s">
        <v>44</v>
      </c>
      <c r="G1539" t="s">
        <v>3742</v>
      </c>
      <c r="H1539" t="s">
        <v>3716</v>
      </c>
      <c r="I1539" t="s">
        <v>4534</v>
      </c>
      <c r="J1539" t="s">
        <v>4522</v>
      </c>
      <c r="K1539" s="2">
        <v>-5</v>
      </c>
      <c r="L1539" t="s">
        <v>44</v>
      </c>
      <c r="M1539" s="2">
        <v>-5</v>
      </c>
      <c r="N1539" t="s">
        <v>4523</v>
      </c>
      <c r="O1539" t="s">
        <v>4524</v>
      </c>
      <c r="P1539" t="s">
        <v>9896</v>
      </c>
      <c r="Q1539" t="s">
        <v>9897</v>
      </c>
      <c r="R1539" t="s">
        <v>44</v>
      </c>
      <c r="S1539" t="s">
        <v>7084</v>
      </c>
      <c r="T1539" s="3">
        <v>45838</v>
      </c>
      <c r="U1539" s="3">
        <v>45845</v>
      </c>
      <c r="V1539" s="2">
        <v>0</v>
      </c>
      <c r="W1539" t="s">
        <v>44</v>
      </c>
      <c r="X1539" t="s">
        <v>44</v>
      </c>
      <c r="Y1539" t="s">
        <v>9898</v>
      </c>
      <c r="Z1539" t="s">
        <v>306</v>
      </c>
      <c r="AA1539" t="s">
        <v>4529</v>
      </c>
      <c r="AB1539" t="s">
        <v>4530</v>
      </c>
      <c r="AC1539" t="s">
        <v>89</v>
      </c>
      <c r="AD1539" t="str">
        <f t="shared" si="23"/>
        <v>10-60</v>
      </c>
      <c r="AE1539" t="str">
        <f>VLOOKUP(AD1539,'Main_Sub Desc'!C:D,2,)</f>
        <v>LPC from invoicing</v>
      </c>
      <c r="AF1539" t="str">
        <f>VLOOKUP(VALUE(H1539),'Main_Sub Desc'!F:G,2,)</f>
        <v>Wst Rev Late Payment</v>
      </c>
      <c r="AG1539">
        <f>IFERROR(VLOOKUP(VALUE(I1539),'PC Mapping'!A:F,6,),"")</f>
        <v>10514</v>
      </c>
      <c r="AH1539" s="13" t="str">
        <f>VLOOKUP(AG1539,'PC Mapping'!L:M,2,)</f>
        <v>Bolivar Sewer</v>
      </c>
    </row>
    <row r="1540" spans="1:34" x14ac:dyDescent="0.2">
      <c r="A1540" t="s">
        <v>9895</v>
      </c>
      <c r="B1540" t="s">
        <v>9418</v>
      </c>
      <c r="C1540" t="s">
        <v>4519</v>
      </c>
      <c r="D1540" t="s">
        <v>4520</v>
      </c>
      <c r="E1540" s="3">
        <v>45838</v>
      </c>
      <c r="F1540" t="s">
        <v>44</v>
      </c>
      <c r="G1540" t="s">
        <v>3742</v>
      </c>
      <c r="H1540" t="s">
        <v>3722</v>
      </c>
      <c r="I1540" t="s">
        <v>4538</v>
      </c>
      <c r="J1540" t="s">
        <v>4522</v>
      </c>
      <c r="K1540" s="2">
        <v>-5</v>
      </c>
      <c r="L1540" t="s">
        <v>44</v>
      </c>
      <c r="M1540" s="2">
        <v>-5</v>
      </c>
      <c r="N1540" t="s">
        <v>4523</v>
      </c>
      <c r="O1540" t="s">
        <v>4524</v>
      </c>
      <c r="P1540" t="s">
        <v>9896</v>
      </c>
      <c r="Q1540" t="s">
        <v>9899</v>
      </c>
      <c r="R1540" t="s">
        <v>44</v>
      </c>
      <c r="S1540" t="s">
        <v>7084</v>
      </c>
      <c r="T1540" s="3">
        <v>45838</v>
      </c>
      <c r="U1540" s="3">
        <v>45845</v>
      </c>
      <c r="V1540" s="2">
        <v>0</v>
      </c>
      <c r="W1540" t="s">
        <v>44</v>
      </c>
      <c r="X1540" t="s">
        <v>44</v>
      </c>
      <c r="Y1540" t="s">
        <v>9900</v>
      </c>
      <c r="Z1540" t="s">
        <v>306</v>
      </c>
      <c r="AA1540" t="s">
        <v>4529</v>
      </c>
      <c r="AB1540" t="s">
        <v>4530</v>
      </c>
      <c r="AC1540" t="s">
        <v>89</v>
      </c>
      <c r="AD1540" t="str">
        <f t="shared" ref="AD1540:AD1603" si="24">CONCATENATE(VALUE(AA1540),"-",VALUE(AB1540))</f>
        <v>10-60</v>
      </c>
      <c r="AE1540" t="str">
        <f>VLOOKUP(AD1540,'Main_Sub Desc'!C:D,2,)</f>
        <v>LPC from invoicing</v>
      </c>
      <c r="AF1540" t="str">
        <f>VLOOKUP(VALUE(H1540),'Main_Sub Desc'!F:G,2,)</f>
        <v>Wtr Rev Late Payment</v>
      </c>
      <c r="AG1540">
        <f>IFERROR(VLOOKUP(VALUE(I1540),'PC Mapping'!A:F,6,),"")</f>
        <v>10469</v>
      </c>
      <c r="AH1540" s="13" t="str">
        <f>VLOOKUP(AG1540,'PC Mapping'!L:M,2,)</f>
        <v>Bolivar Water</v>
      </c>
    </row>
    <row r="1541" spans="1:34" x14ac:dyDescent="0.2">
      <c r="A1541" t="s">
        <v>9901</v>
      </c>
      <c r="B1541" t="s">
        <v>9423</v>
      </c>
      <c r="C1541" t="s">
        <v>4519</v>
      </c>
      <c r="D1541" t="s">
        <v>4520</v>
      </c>
      <c r="E1541" s="3">
        <v>45838</v>
      </c>
      <c r="F1541" t="s">
        <v>44</v>
      </c>
      <c r="G1541" t="s">
        <v>3742</v>
      </c>
      <c r="H1541" t="s">
        <v>3722</v>
      </c>
      <c r="I1541" t="s">
        <v>3752</v>
      </c>
      <c r="J1541" t="s">
        <v>4522</v>
      </c>
      <c r="K1541" s="2">
        <v>-13.58</v>
      </c>
      <c r="L1541" t="s">
        <v>44</v>
      </c>
      <c r="M1541" s="2">
        <v>-13.58</v>
      </c>
      <c r="N1541" t="s">
        <v>4523</v>
      </c>
      <c r="O1541" t="s">
        <v>4524</v>
      </c>
      <c r="P1541" t="s">
        <v>9902</v>
      </c>
      <c r="Q1541" t="s">
        <v>9903</v>
      </c>
      <c r="R1541" t="s">
        <v>44</v>
      </c>
      <c r="S1541" t="s">
        <v>7084</v>
      </c>
      <c r="T1541" s="3">
        <v>45838</v>
      </c>
      <c r="U1541" s="3">
        <v>45845</v>
      </c>
      <c r="V1541" s="2">
        <v>0</v>
      </c>
      <c r="W1541" t="s">
        <v>44</v>
      </c>
      <c r="X1541" t="s">
        <v>44</v>
      </c>
      <c r="Y1541" t="s">
        <v>9904</v>
      </c>
      <c r="Z1541" t="s">
        <v>2323</v>
      </c>
      <c r="AA1541" t="s">
        <v>4529</v>
      </c>
      <c r="AB1541" t="s">
        <v>4530</v>
      </c>
      <c r="AC1541" t="s">
        <v>99</v>
      </c>
      <c r="AD1541" t="str">
        <f t="shared" si="24"/>
        <v>10-60</v>
      </c>
      <c r="AE1541" t="str">
        <f>VLOOKUP(AD1541,'Main_Sub Desc'!C:D,2,)</f>
        <v>LPC from invoicing</v>
      </c>
      <c r="AF1541" t="str">
        <f>VLOOKUP(VALUE(H1541),'Main_Sub Desc'!F:G,2,)</f>
        <v>Wtr Rev Late Payment</v>
      </c>
      <c r="AG1541">
        <f>IFERROR(VLOOKUP(VALUE(I1541),'PC Mapping'!A:F,6,),"")</f>
        <v>10719</v>
      </c>
      <c r="AH1541" s="13" t="str">
        <f>VLOOKUP(AG1541,'PC Mapping'!L:M,2,)</f>
        <v>All Other Water</v>
      </c>
    </row>
    <row r="1542" spans="1:34" x14ac:dyDescent="0.2">
      <c r="A1542" t="s">
        <v>9905</v>
      </c>
      <c r="B1542" t="s">
        <v>9423</v>
      </c>
      <c r="C1542" t="s">
        <v>4519</v>
      </c>
      <c r="D1542" t="s">
        <v>4520</v>
      </c>
      <c r="E1542" s="3">
        <v>45838</v>
      </c>
      <c r="F1542" t="s">
        <v>44</v>
      </c>
      <c r="G1542" t="s">
        <v>3742</v>
      </c>
      <c r="H1542" t="s">
        <v>3722</v>
      </c>
      <c r="I1542" t="s">
        <v>3752</v>
      </c>
      <c r="J1542" t="s">
        <v>4522</v>
      </c>
      <c r="K1542" s="2">
        <v>-13.61</v>
      </c>
      <c r="L1542" t="s">
        <v>44</v>
      </c>
      <c r="M1542" s="2">
        <v>-13.61</v>
      </c>
      <c r="N1542" t="s">
        <v>4523</v>
      </c>
      <c r="O1542" t="s">
        <v>4524</v>
      </c>
      <c r="P1542" t="s">
        <v>9902</v>
      </c>
      <c r="Q1542" t="s">
        <v>9906</v>
      </c>
      <c r="R1542" t="s">
        <v>44</v>
      </c>
      <c r="S1542" t="s">
        <v>7084</v>
      </c>
      <c r="T1542" s="3">
        <v>45838</v>
      </c>
      <c r="U1542" s="3">
        <v>45845</v>
      </c>
      <c r="V1542" s="2">
        <v>0</v>
      </c>
      <c r="W1542" t="s">
        <v>44</v>
      </c>
      <c r="X1542" t="s">
        <v>44</v>
      </c>
      <c r="Y1542" t="s">
        <v>9907</v>
      </c>
      <c r="Z1542" t="s">
        <v>2325</v>
      </c>
      <c r="AA1542" t="s">
        <v>4529</v>
      </c>
      <c r="AB1542" t="s">
        <v>4530</v>
      </c>
      <c r="AC1542" t="s">
        <v>99</v>
      </c>
      <c r="AD1542" t="str">
        <f t="shared" si="24"/>
        <v>10-60</v>
      </c>
      <c r="AE1542" t="str">
        <f>VLOOKUP(AD1542,'Main_Sub Desc'!C:D,2,)</f>
        <v>LPC from invoicing</v>
      </c>
      <c r="AF1542" t="str">
        <f>VLOOKUP(VALUE(H1542),'Main_Sub Desc'!F:G,2,)</f>
        <v>Wtr Rev Late Payment</v>
      </c>
      <c r="AG1542">
        <f>IFERROR(VLOOKUP(VALUE(I1542),'PC Mapping'!A:F,6,),"")</f>
        <v>10719</v>
      </c>
      <c r="AH1542" s="13" t="str">
        <f>VLOOKUP(AG1542,'PC Mapping'!L:M,2,)</f>
        <v>All Other Water</v>
      </c>
    </row>
    <row r="1543" spans="1:34" x14ac:dyDescent="0.2">
      <c r="A1543" t="s">
        <v>9908</v>
      </c>
      <c r="B1543" t="s">
        <v>9423</v>
      </c>
      <c r="C1543" t="s">
        <v>4519</v>
      </c>
      <c r="D1543" t="s">
        <v>4520</v>
      </c>
      <c r="E1543" s="3">
        <v>45838</v>
      </c>
      <c r="F1543" t="s">
        <v>44</v>
      </c>
      <c r="G1543" t="s">
        <v>3742</v>
      </c>
      <c r="H1543" t="s">
        <v>3722</v>
      </c>
      <c r="I1543" t="s">
        <v>3752</v>
      </c>
      <c r="J1543" t="s">
        <v>4522</v>
      </c>
      <c r="K1543" s="2">
        <v>-5</v>
      </c>
      <c r="L1543" t="s">
        <v>44</v>
      </c>
      <c r="M1543" s="2">
        <v>-5</v>
      </c>
      <c r="N1543" t="s">
        <v>4523</v>
      </c>
      <c r="O1543" t="s">
        <v>4524</v>
      </c>
      <c r="P1543" t="s">
        <v>9909</v>
      </c>
      <c r="Q1543" t="s">
        <v>9910</v>
      </c>
      <c r="R1543" t="s">
        <v>44</v>
      </c>
      <c r="S1543" t="s">
        <v>7084</v>
      </c>
      <c r="T1543" s="3">
        <v>45838</v>
      </c>
      <c r="U1543" s="3">
        <v>45845</v>
      </c>
      <c r="V1543" s="2">
        <v>0</v>
      </c>
      <c r="W1543" t="s">
        <v>44</v>
      </c>
      <c r="X1543" t="s">
        <v>44</v>
      </c>
      <c r="Y1543" t="s">
        <v>9911</v>
      </c>
      <c r="Z1543" t="s">
        <v>9912</v>
      </c>
      <c r="AA1543" t="s">
        <v>4529</v>
      </c>
      <c r="AB1543" t="s">
        <v>4530</v>
      </c>
      <c r="AC1543" t="s">
        <v>89</v>
      </c>
      <c r="AD1543" t="str">
        <f t="shared" si="24"/>
        <v>10-60</v>
      </c>
      <c r="AE1543" t="str">
        <f>VLOOKUP(AD1543,'Main_Sub Desc'!C:D,2,)</f>
        <v>LPC from invoicing</v>
      </c>
      <c r="AF1543" t="str">
        <f>VLOOKUP(VALUE(H1543),'Main_Sub Desc'!F:G,2,)</f>
        <v>Wtr Rev Late Payment</v>
      </c>
      <c r="AG1543">
        <f>IFERROR(VLOOKUP(VALUE(I1543),'PC Mapping'!A:F,6,),"")</f>
        <v>10719</v>
      </c>
      <c r="AH1543" s="13" t="str">
        <f>VLOOKUP(AG1543,'PC Mapping'!L:M,2,)</f>
        <v>All Other Water</v>
      </c>
    </row>
    <row r="1544" spans="1:34" x14ac:dyDescent="0.2">
      <c r="A1544" t="s">
        <v>9913</v>
      </c>
      <c r="B1544" t="s">
        <v>9418</v>
      </c>
      <c r="C1544" t="s">
        <v>4519</v>
      </c>
      <c r="D1544" t="s">
        <v>4520</v>
      </c>
      <c r="E1544" s="3">
        <v>45838</v>
      </c>
      <c r="F1544" t="s">
        <v>44</v>
      </c>
      <c r="G1544" t="s">
        <v>3742</v>
      </c>
      <c r="H1544" t="s">
        <v>3722</v>
      </c>
      <c r="I1544" t="s">
        <v>3752</v>
      </c>
      <c r="J1544" t="s">
        <v>4522</v>
      </c>
      <c r="K1544" s="2">
        <v>-5</v>
      </c>
      <c r="L1544" t="s">
        <v>44</v>
      </c>
      <c r="M1544" s="2">
        <v>-5</v>
      </c>
      <c r="N1544" t="s">
        <v>4523</v>
      </c>
      <c r="O1544" t="s">
        <v>4524</v>
      </c>
      <c r="P1544" t="s">
        <v>9914</v>
      </c>
      <c r="Q1544" t="s">
        <v>9915</v>
      </c>
      <c r="R1544" t="s">
        <v>44</v>
      </c>
      <c r="S1544" t="s">
        <v>7084</v>
      </c>
      <c r="T1544" s="3">
        <v>45838</v>
      </c>
      <c r="U1544" s="3">
        <v>45845</v>
      </c>
      <c r="V1544" s="2">
        <v>0</v>
      </c>
      <c r="W1544" t="s">
        <v>44</v>
      </c>
      <c r="X1544" t="s">
        <v>44</v>
      </c>
      <c r="Y1544" t="s">
        <v>9916</v>
      </c>
      <c r="Z1544" t="s">
        <v>9917</v>
      </c>
      <c r="AA1544" t="s">
        <v>4529</v>
      </c>
      <c r="AB1544" t="s">
        <v>4530</v>
      </c>
      <c r="AC1544" t="s">
        <v>99</v>
      </c>
      <c r="AD1544" t="str">
        <f t="shared" si="24"/>
        <v>10-60</v>
      </c>
      <c r="AE1544" t="str">
        <f>VLOOKUP(AD1544,'Main_Sub Desc'!C:D,2,)</f>
        <v>LPC from invoicing</v>
      </c>
      <c r="AF1544" t="str">
        <f>VLOOKUP(VALUE(H1544),'Main_Sub Desc'!F:G,2,)</f>
        <v>Wtr Rev Late Payment</v>
      </c>
      <c r="AG1544">
        <f>IFERROR(VLOOKUP(VALUE(I1544),'PC Mapping'!A:F,6,),"")</f>
        <v>10719</v>
      </c>
      <c r="AH1544" s="13" t="str">
        <f>VLOOKUP(AG1544,'PC Mapping'!L:M,2,)</f>
        <v>All Other Water</v>
      </c>
    </row>
    <row r="1545" spans="1:34" x14ac:dyDescent="0.2">
      <c r="A1545" t="s">
        <v>9918</v>
      </c>
      <c r="B1545" t="s">
        <v>9423</v>
      </c>
      <c r="C1545" t="s">
        <v>4519</v>
      </c>
      <c r="D1545" t="s">
        <v>4520</v>
      </c>
      <c r="E1545" s="3">
        <v>45838</v>
      </c>
      <c r="F1545" t="s">
        <v>44</v>
      </c>
      <c r="G1545" t="s">
        <v>3742</v>
      </c>
      <c r="H1545" t="s">
        <v>3722</v>
      </c>
      <c r="I1545" t="s">
        <v>3752</v>
      </c>
      <c r="J1545" t="s">
        <v>4522</v>
      </c>
      <c r="K1545" s="2">
        <v>-15.44</v>
      </c>
      <c r="L1545" t="s">
        <v>44</v>
      </c>
      <c r="M1545" s="2">
        <v>-15.44</v>
      </c>
      <c r="N1545" t="s">
        <v>4523</v>
      </c>
      <c r="O1545" t="s">
        <v>4524</v>
      </c>
      <c r="P1545" t="s">
        <v>9919</v>
      </c>
      <c r="Q1545" t="s">
        <v>9920</v>
      </c>
      <c r="R1545" t="s">
        <v>44</v>
      </c>
      <c r="S1545" t="s">
        <v>7084</v>
      </c>
      <c r="T1545" s="3">
        <v>45838</v>
      </c>
      <c r="U1545" s="3">
        <v>45845</v>
      </c>
      <c r="V1545" s="2">
        <v>0</v>
      </c>
      <c r="W1545" t="s">
        <v>44</v>
      </c>
      <c r="X1545" t="s">
        <v>44</v>
      </c>
      <c r="Y1545" t="s">
        <v>9921</v>
      </c>
      <c r="Z1545" t="s">
        <v>9922</v>
      </c>
      <c r="AA1545" t="s">
        <v>4529</v>
      </c>
      <c r="AB1545" t="s">
        <v>4530</v>
      </c>
      <c r="AC1545" t="s">
        <v>99</v>
      </c>
      <c r="AD1545" t="str">
        <f t="shared" si="24"/>
        <v>10-60</v>
      </c>
      <c r="AE1545" t="str">
        <f>VLOOKUP(AD1545,'Main_Sub Desc'!C:D,2,)</f>
        <v>LPC from invoicing</v>
      </c>
      <c r="AF1545" t="str">
        <f>VLOOKUP(VALUE(H1545),'Main_Sub Desc'!F:G,2,)</f>
        <v>Wtr Rev Late Payment</v>
      </c>
      <c r="AG1545">
        <f>IFERROR(VLOOKUP(VALUE(I1545),'PC Mapping'!A:F,6,),"")</f>
        <v>10719</v>
      </c>
      <c r="AH1545" s="13" t="str">
        <f>VLOOKUP(AG1545,'PC Mapping'!L:M,2,)</f>
        <v>All Other Water</v>
      </c>
    </row>
    <row r="1546" spans="1:34" x14ac:dyDescent="0.2">
      <c r="A1546" t="s">
        <v>9923</v>
      </c>
      <c r="B1546" t="s">
        <v>9418</v>
      </c>
      <c r="C1546" t="s">
        <v>4519</v>
      </c>
      <c r="D1546" t="s">
        <v>4520</v>
      </c>
      <c r="E1546" s="3">
        <v>45838</v>
      </c>
      <c r="F1546" t="s">
        <v>44</v>
      </c>
      <c r="G1546" t="s">
        <v>3742</v>
      </c>
      <c r="H1546" t="s">
        <v>3722</v>
      </c>
      <c r="I1546" t="s">
        <v>4538</v>
      </c>
      <c r="J1546" t="s">
        <v>4522</v>
      </c>
      <c r="K1546" s="2">
        <v>-5</v>
      </c>
      <c r="L1546" t="s">
        <v>44</v>
      </c>
      <c r="M1546" s="2">
        <v>-5</v>
      </c>
      <c r="N1546" t="s">
        <v>4523</v>
      </c>
      <c r="O1546" t="s">
        <v>4524</v>
      </c>
      <c r="P1546" t="s">
        <v>5280</v>
      </c>
      <c r="Q1546" t="s">
        <v>9924</v>
      </c>
      <c r="R1546" t="s">
        <v>44</v>
      </c>
      <c r="S1546" t="s">
        <v>7084</v>
      </c>
      <c r="T1546" s="3">
        <v>45838</v>
      </c>
      <c r="U1546" s="3">
        <v>45845</v>
      </c>
      <c r="V1546" s="2">
        <v>0</v>
      </c>
      <c r="W1546" t="s">
        <v>44</v>
      </c>
      <c r="X1546" t="s">
        <v>44</v>
      </c>
      <c r="Y1546" t="s">
        <v>9925</v>
      </c>
      <c r="Z1546" t="s">
        <v>9926</v>
      </c>
      <c r="AA1546" t="s">
        <v>4529</v>
      </c>
      <c r="AB1546" t="s">
        <v>4530</v>
      </c>
      <c r="AC1546" t="s">
        <v>89</v>
      </c>
      <c r="AD1546" t="str">
        <f t="shared" si="24"/>
        <v>10-60</v>
      </c>
      <c r="AE1546" t="str">
        <f>VLOOKUP(AD1546,'Main_Sub Desc'!C:D,2,)</f>
        <v>LPC from invoicing</v>
      </c>
      <c r="AF1546" t="str">
        <f>VLOOKUP(VALUE(H1546),'Main_Sub Desc'!F:G,2,)</f>
        <v>Wtr Rev Late Payment</v>
      </c>
      <c r="AG1546">
        <f>IFERROR(VLOOKUP(VALUE(I1546),'PC Mapping'!A:F,6,),"")</f>
        <v>10469</v>
      </c>
      <c r="AH1546" s="13" t="str">
        <f>VLOOKUP(AG1546,'PC Mapping'!L:M,2,)</f>
        <v>Bolivar Water</v>
      </c>
    </row>
    <row r="1547" spans="1:34" x14ac:dyDescent="0.2">
      <c r="A1547" t="s">
        <v>9923</v>
      </c>
      <c r="B1547" t="s">
        <v>9418</v>
      </c>
      <c r="C1547" t="s">
        <v>4519</v>
      </c>
      <c r="D1547" t="s">
        <v>4520</v>
      </c>
      <c r="E1547" s="3">
        <v>45838</v>
      </c>
      <c r="F1547" t="s">
        <v>44</v>
      </c>
      <c r="G1547" t="s">
        <v>3742</v>
      </c>
      <c r="H1547" t="s">
        <v>3716</v>
      </c>
      <c r="I1547" t="s">
        <v>4534</v>
      </c>
      <c r="J1547" t="s">
        <v>4522</v>
      </c>
      <c r="K1547" s="2">
        <v>-5</v>
      </c>
      <c r="L1547" t="s">
        <v>44</v>
      </c>
      <c r="M1547" s="2">
        <v>-5</v>
      </c>
      <c r="N1547" t="s">
        <v>4523</v>
      </c>
      <c r="O1547" t="s">
        <v>4524</v>
      </c>
      <c r="P1547" t="s">
        <v>5280</v>
      </c>
      <c r="Q1547" t="s">
        <v>9927</v>
      </c>
      <c r="R1547" t="s">
        <v>44</v>
      </c>
      <c r="S1547" t="s">
        <v>7084</v>
      </c>
      <c r="T1547" s="3">
        <v>45838</v>
      </c>
      <c r="U1547" s="3">
        <v>45845</v>
      </c>
      <c r="V1547" s="2">
        <v>0</v>
      </c>
      <c r="W1547" t="s">
        <v>44</v>
      </c>
      <c r="X1547" t="s">
        <v>44</v>
      </c>
      <c r="Y1547" t="s">
        <v>9928</v>
      </c>
      <c r="Z1547" t="s">
        <v>9926</v>
      </c>
      <c r="AA1547" t="s">
        <v>4529</v>
      </c>
      <c r="AB1547" t="s">
        <v>4530</v>
      </c>
      <c r="AC1547" t="s">
        <v>89</v>
      </c>
      <c r="AD1547" t="str">
        <f t="shared" si="24"/>
        <v>10-60</v>
      </c>
      <c r="AE1547" t="str">
        <f>VLOOKUP(AD1547,'Main_Sub Desc'!C:D,2,)</f>
        <v>LPC from invoicing</v>
      </c>
      <c r="AF1547" t="str">
        <f>VLOOKUP(VALUE(H1547),'Main_Sub Desc'!F:G,2,)</f>
        <v>Wst Rev Late Payment</v>
      </c>
      <c r="AG1547">
        <f>IFERROR(VLOOKUP(VALUE(I1547),'PC Mapping'!A:F,6,),"")</f>
        <v>10514</v>
      </c>
      <c r="AH1547" s="13" t="str">
        <f>VLOOKUP(AG1547,'PC Mapping'!L:M,2,)</f>
        <v>Bolivar Sewer</v>
      </c>
    </row>
    <row r="1548" spans="1:34" x14ac:dyDescent="0.2">
      <c r="A1548" t="s">
        <v>9929</v>
      </c>
      <c r="B1548" t="s">
        <v>9423</v>
      </c>
      <c r="C1548" t="s">
        <v>4519</v>
      </c>
      <c r="D1548" t="s">
        <v>4520</v>
      </c>
      <c r="E1548" s="3">
        <v>45838</v>
      </c>
      <c r="F1548" t="s">
        <v>44</v>
      </c>
      <c r="G1548" t="s">
        <v>3742</v>
      </c>
      <c r="H1548" t="s">
        <v>3722</v>
      </c>
      <c r="I1548" t="s">
        <v>3752</v>
      </c>
      <c r="J1548" t="s">
        <v>4522</v>
      </c>
      <c r="K1548" s="2">
        <v>-5</v>
      </c>
      <c r="L1548" t="s">
        <v>44</v>
      </c>
      <c r="M1548" s="2">
        <v>-5</v>
      </c>
      <c r="N1548" t="s">
        <v>4523</v>
      </c>
      <c r="O1548" t="s">
        <v>4524</v>
      </c>
      <c r="P1548" t="s">
        <v>9930</v>
      </c>
      <c r="Q1548" t="s">
        <v>9931</v>
      </c>
      <c r="R1548" t="s">
        <v>44</v>
      </c>
      <c r="S1548" t="s">
        <v>7084</v>
      </c>
      <c r="T1548" s="3">
        <v>45838</v>
      </c>
      <c r="U1548" s="3">
        <v>45845</v>
      </c>
      <c r="V1548" s="2">
        <v>0</v>
      </c>
      <c r="W1548" t="s">
        <v>44</v>
      </c>
      <c r="X1548" t="s">
        <v>44</v>
      </c>
      <c r="Y1548" t="s">
        <v>9932</v>
      </c>
      <c r="Z1548" t="s">
        <v>2050</v>
      </c>
      <c r="AA1548" t="s">
        <v>4529</v>
      </c>
      <c r="AB1548" t="s">
        <v>4530</v>
      </c>
      <c r="AC1548" t="s">
        <v>89</v>
      </c>
      <c r="AD1548" t="str">
        <f t="shared" si="24"/>
        <v>10-60</v>
      </c>
      <c r="AE1548" t="str">
        <f>VLOOKUP(AD1548,'Main_Sub Desc'!C:D,2,)</f>
        <v>LPC from invoicing</v>
      </c>
      <c r="AF1548" t="str">
        <f>VLOOKUP(VALUE(H1548),'Main_Sub Desc'!F:G,2,)</f>
        <v>Wtr Rev Late Payment</v>
      </c>
      <c r="AG1548">
        <f>IFERROR(VLOOKUP(VALUE(I1548),'PC Mapping'!A:F,6,),"")</f>
        <v>10719</v>
      </c>
      <c r="AH1548" s="13" t="str">
        <f>VLOOKUP(AG1548,'PC Mapping'!L:M,2,)</f>
        <v>All Other Water</v>
      </c>
    </row>
    <row r="1549" spans="1:34" x14ac:dyDescent="0.2">
      <c r="A1549" t="s">
        <v>9933</v>
      </c>
      <c r="B1549" t="s">
        <v>9423</v>
      </c>
      <c r="C1549" t="s">
        <v>4519</v>
      </c>
      <c r="D1549" t="s">
        <v>4520</v>
      </c>
      <c r="E1549" s="3">
        <v>45838</v>
      </c>
      <c r="F1549" t="s">
        <v>44</v>
      </c>
      <c r="G1549" t="s">
        <v>3742</v>
      </c>
      <c r="H1549" t="s">
        <v>3722</v>
      </c>
      <c r="I1549" t="s">
        <v>3752</v>
      </c>
      <c r="J1549" t="s">
        <v>4522</v>
      </c>
      <c r="K1549" s="2">
        <v>-5</v>
      </c>
      <c r="L1549" t="s">
        <v>44</v>
      </c>
      <c r="M1549" s="2">
        <v>-5</v>
      </c>
      <c r="N1549" t="s">
        <v>4523</v>
      </c>
      <c r="O1549" t="s">
        <v>4524</v>
      </c>
      <c r="P1549" t="s">
        <v>9934</v>
      </c>
      <c r="Q1549" t="s">
        <v>9935</v>
      </c>
      <c r="R1549" t="s">
        <v>44</v>
      </c>
      <c r="S1549" t="s">
        <v>7084</v>
      </c>
      <c r="T1549" s="3">
        <v>45838</v>
      </c>
      <c r="U1549" s="3">
        <v>45845</v>
      </c>
      <c r="V1549" s="2">
        <v>0</v>
      </c>
      <c r="W1549" t="s">
        <v>44</v>
      </c>
      <c r="X1549" t="s">
        <v>44</v>
      </c>
      <c r="Y1549" t="s">
        <v>9936</v>
      </c>
      <c r="Z1549" t="s">
        <v>2013</v>
      </c>
      <c r="AA1549" t="s">
        <v>4529</v>
      </c>
      <c r="AB1549" t="s">
        <v>4530</v>
      </c>
      <c r="AC1549" t="s">
        <v>89</v>
      </c>
      <c r="AD1549" t="str">
        <f t="shared" si="24"/>
        <v>10-60</v>
      </c>
      <c r="AE1549" t="str">
        <f>VLOOKUP(AD1549,'Main_Sub Desc'!C:D,2,)</f>
        <v>LPC from invoicing</v>
      </c>
      <c r="AF1549" t="str">
        <f>VLOOKUP(VALUE(H1549),'Main_Sub Desc'!F:G,2,)</f>
        <v>Wtr Rev Late Payment</v>
      </c>
      <c r="AG1549">
        <f>IFERROR(VLOOKUP(VALUE(I1549),'PC Mapping'!A:F,6,),"")</f>
        <v>10719</v>
      </c>
      <c r="AH1549" s="13" t="str">
        <f>VLOOKUP(AG1549,'PC Mapping'!L:M,2,)</f>
        <v>All Other Water</v>
      </c>
    </row>
    <row r="1550" spans="1:34" x14ac:dyDescent="0.2">
      <c r="A1550" t="s">
        <v>9937</v>
      </c>
      <c r="B1550" t="s">
        <v>9938</v>
      </c>
      <c r="C1550" t="s">
        <v>4519</v>
      </c>
      <c r="D1550" t="s">
        <v>4520</v>
      </c>
      <c r="E1550" s="3">
        <v>45810</v>
      </c>
      <c r="F1550" t="s">
        <v>44</v>
      </c>
      <c r="G1550" t="s">
        <v>3742</v>
      </c>
      <c r="H1550" t="s">
        <v>3716</v>
      </c>
      <c r="I1550" t="s">
        <v>4708</v>
      </c>
      <c r="J1550" t="s">
        <v>4522</v>
      </c>
      <c r="K1550" s="2">
        <v>-5.26</v>
      </c>
      <c r="L1550" t="s">
        <v>44</v>
      </c>
      <c r="M1550" s="2">
        <v>-5.26</v>
      </c>
      <c r="N1550" t="s">
        <v>4523</v>
      </c>
      <c r="O1550" t="s">
        <v>4524</v>
      </c>
      <c r="P1550" t="s">
        <v>9939</v>
      </c>
      <c r="Q1550" t="s">
        <v>9940</v>
      </c>
      <c r="R1550" t="s">
        <v>44</v>
      </c>
      <c r="S1550" t="s">
        <v>4527</v>
      </c>
      <c r="T1550" s="3">
        <v>45810</v>
      </c>
      <c r="U1550" s="3">
        <v>45811</v>
      </c>
      <c r="V1550" s="2">
        <v>0</v>
      </c>
      <c r="W1550" t="s">
        <v>44</v>
      </c>
      <c r="X1550" t="s">
        <v>44</v>
      </c>
      <c r="Y1550" t="s">
        <v>9941</v>
      </c>
      <c r="Z1550" t="s">
        <v>3658</v>
      </c>
      <c r="AA1550" t="s">
        <v>4529</v>
      </c>
      <c r="AB1550" t="s">
        <v>4530</v>
      </c>
      <c r="AC1550" t="s">
        <v>89</v>
      </c>
      <c r="AD1550" t="str">
        <f t="shared" si="24"/>
        <v>10-60</v>
      </c>
      <c r="AE1550" t="str">
        <f>VLOOKUP(AD1550,'Main_Sub Desc'!C:D,2,)</f>
        <v>LPC from invoicing</v>
      </c>
      <c r="AF1550" t="str">
        <f>VLOOKUP(VALUE(H1550),'Main_Sub Desc'!F:G,2,)</f>
        <v>Wst Rev Late Payment</v>
      </c>
      <c r="AG1550">
        <f>IFERROR(VLOOKUP(VALUE(I1550),'PC Mapping'!A:F,6,),"")</f>
        <v>10720</v>
      </c>
      <c r="AH1550" s="13" t="str">
        <f>VLOOKUP(AG1550,'PC Mapping'!L:M,2,)</f>
        <v>All Other Sewer</v>
      </c>
    </row>
    <row r="1551" spans="1:34" x14ac:dyDescent="0.2">
      <c r="A1551" t="s">
        <v>9942</v>
      </c>
      <c r="B1551" t="s">
        <v>9938</v>
      </c>
      <c r="C1551" t="s">
        <v>4519</v>
      </c>
      <c r="D1551" t="s">
        <v>4520</v>
      </c>
      <c r="E1551" s="3">
        <v>45810</v>
      </c>
      <c r="F1551" t="s">
        <v>44</v>
      </c>
      <c r="G1551" t="s">
        <v>3742</v>
      </c>
      <c r="H1551" t="s">
        <v>3716</v>
      </c>
      <c r="I1551" t="s">
        <v>4708</v>
      </c>
      <c r="J1551" t="s">
        <v>4522</v>
      </c>
      <c r="K1551" s="2">
        <v>-5</v>
      </c>
      <c r="L1551" t="s">
        <v>44</v>
      </c>
      <c r="M1551" s="2">
        <v>-5</v>
      </c>
      <c r="N1551" t="s">
        <v>4523</v>
      </c>
      <c r="O1551" t="s">
        <v>4524</v>
      </c>
      <c r="P1551" t="s">
        <v>9943</v>
      </c>
      <c r="Q1551" t="s">
        <v>9944</v>
      </c>
      <c r="R1551" t="s">
        <v>44</v>
      </c>
      <c r="S1551" t="s">
        <v>4527</v>
      </c>
      <c r="T1551" s="3">
        <v>45810</v>
      </c>
      <c r="U1551" s="3">
        <v>45811</v>
      </c>
      <c r="V1551" s="2">
        <v>0</v>
      </c>
      <c r="W1551" t="s">
        <v>44</v>
      </c>
      <c r="X1551" t="s">
        <v>44</v>
      </c>
      <c r="Y1551" t="s">
        <v>9945</v>
      </c>
      <c r="Z1551" t="s">
        <v>3650</v>
      </c>
      <c r="AA1551" t="s">
        <v>4529</v>
      </c>
      <c r="AB1551" t="s">
        <v>4530</v>
      </c>
      <c r="AC1551" t="s">
        <v>89</v>
      </c>
      <c r="AD1551" t="str">
        <f t="shared" si="24"/>
        <v>10-60</v>
      </c>
      <c r="AE1551" t="str">
        <f>VLOOKUP(AD1551,'Main_Sub Desc'!C:D,2,)</f>
        <v>LPC from invoicing</v>
      </c>
      <c r="AF1551" t="str">
        <f>VLOOKUP(VALUE(H1551),'Main_Sub Desc'!F:G,2,)</f>
        <v>Wst Rev Late Payment</v>
      </c>
      <c r="AG1551">
        <f>IFERROR(VLOOKUP(VALUE(I1551),'PC Mapping'!A:F,6,),"")</f>
        <v>10720</v>
      </c>
      <c r="AH1551" s="13" t="str">
        <f>VLOOKUP(AG1551,'PC Mapping'!L:M,2,)</f>
        <v>All Other Sewer</v>
      </c>
    </row>
    <row r="1552" spans="1:34" x14ac:dyDescent="0.2">
      <c r="A1552" t="s">
        <v>9946</v>
      </c>
      <c r="B1552" t="s">
        <v>9938</v>
      </c>
      <c r="C1552" t="s">
        <v>4519</v>
      </c>
      <c r="D1552" t="s">
        <v>4520</v>
      </c>
      <c r="E1552" s="3">
        <v>45810</v>
      </c>
      <c r="F1552" t="s">
        <v>44</v>
      </c>
      <c r="G1552" t="s">
        <v>3742</v>
      </c>
      <c r="H1552" t="s">
        <v>3716</v>
      </c>
      <c r="I1552" t="s">
        <v>4708</v>
      </c>
      <c r="J1552" t="s">
        <v>4522</v>
      </c>
      <c r="K1552" s="2">
        <v>-5</v>
      </c>
      <c r="L1552" t="s">
        <v>44</v>
      </c>
      <c r="M1552" s="2">
        <v>-5</v>
      </c>
      <c r="N1552" t="s">
        <v>4523</v>
      </c>
      <c r="O1552" t="s">
        <v>4524</v>
      </c>
      <c r="P1552" t="s">
        <v>9947</v>
      </c>
      <c r="Q1552" t="s">
        <v>9948</v>
      </c>
      <c r="R1552" t="s">
        <v>44</v>
      </c>
      <c r="S1552" t="s">
        <v>4527</v>
      </c>
      <c r="T1552" s="3">
        <v>45810</v>
      </c>
      <c r="U1552" s="3">
        <v>45811</v>
      </c>
      <c r="V1552" s="2">
        <v>0</v>
      </c>
      <c r="W1552" t="s">
        <v>44</v>
      </c>
      <c r="X1552" t="s">
        <v>44</v>
      </c>
      <c r="Y1552" t="s">
        <v>9949</v>
      </c>
      <c r="Z1552" t="s">
        <v>3659</v>
      </c>
      <c r="AA1552" t="s">
        <v>4529</v>
      </c>
      <c r="AB1552" t="s">
        <v>4530</v>
      </c>
      <c r="AC1552" t="s">
        <v>89</v>
      </c>
      <c r="AD1552" t="str">
        <f t="shared" si="24"/>
        <v>10-60</v>
      </c>
      <c r="AE1552" t="str">
        <f>VLOOKUP(AD1552,'Main_Sub Desc'!C:D,2,)</f>
        <v>LPC from invoicing</v>
      </c>
      <c r="AF1552" t="str">
        <f>VLOOKUP(VALUE(H1552),'Main_Sub Desc'!F:G,2,)</f>
        <v>Wst Rev Late Payment</v>
      </c>
      <c r="AG1552">
        <f>IFERROR(VLOOKUP(VALUE(I1552),'PC Mapping'!A:F,6,),"")</f>
        <v>10720</v>
      </c>
      <c r="AH1552" s="13" t="str">
        <f>VLOOKUP(AG1552,'PC Mapping'!L:M,2,)</f>
        <v>All Other Sewer</v>
      </c>
    </row>
    <row r="1553" spans="1:34" x14ac:dyDescent="0.2">
      <c r="A1553" t="s">
        <v>9950</v>
      </c>
      <c r="B1553" t="s">
        <v>9938</v>
      </c>
      <c r="C1553" t="s">
        <v>4519</v>
      </c>
      <c r="D1553" t="s">
        <v>4520</v>
      </c>
      <c r="E1553" s="3">
        <v>45810</v>
      </c>
      <c r="F1553" t="s">
        <v>44</v>
      </c>
      <c r="G1553" t="s">
        <v>3742</v>
      </c>
      <c r="H1553" t="s">
        <v>3716</v>
      </c>
      <c r="I1553" t="s">
        <v>4708</v>
      </c>
      <c r="J1553" t="s">
        <v>4522</v>
      </c>
      <c r="K1553" s="2">
        <v>-6.83</v>
      </c>
      <c r="L1553" t="s">
        <v>44</v>
      </c>
      <c r="M1553" s="2">
        <v>-6.83</v>
      </c>
      <c r="N1553" t="s">
        <v>4523</v>
      </c>
      <c r="O1553" t="s">
        <v>4524</v>
      </c>
      <c r="P1553" t="s">
        <v>6655</v>
      </c>
      <c r="Q1553" t="s">
        <v>9951</v>
      </c>
      <c r="R1553" t="s">
        <v>44</v>
      </c>
      <c r="S1553" t="s">
        <v>4527</v>
      </c>
      <c r="T1553" s="3">
        <v>45810</v>
      </c>
      <c r="U1553" s="3">
        <v>45811</v>
      </c>
      <c r="V1553" s="2">
        <v>0</v>
      </c>
      <c r="W1553" t="s">
        <v>44</v>
      </c>
      <c r="X1553" t="s">
        <v>44</v>
      </c>
      <c r="Y1553" t="s">
        <v>9952</v>
      </c>
      <c r="Z1553" t="s">
        <v>3709</v>
      </c>
      <c r="AA1553" t="s">
        <v>4529</v>
      </c>
      <c r="AB1553" t="s">
        <v>4530</v>
      </c>
      <c r="AC1553" t="s">
        <v>89</v>
      </c>
      <c r="AD1553" t="str">
        <f t="shared" si="24"/>
        <v>10-60</v>
      </c>
      <c r="AE1553" t="str">
        <f>VLOOKUP(AD1553,'Main_Sub Desc'!C:D,2,)</f>
        <v>LPC from invoicing</v>
      </c>
      <c r="AF1553" t="str">
        <f>VLOOKUP(VALUE(H1553),'Main_Sub Desc'!F:G,2,)</f>
        <v>Wst Rev Late Payment</v>
      </c>
      <c r="AG1553">
        <f>IFERROR(VLOOKUP(VALUE(I1553),'PC Mapping'!A:F,6,),"")</f>
        <v>10720</v>
      </c>
      <c r="AH1553" s="13" t="str">
        <f>VLOOKUP(AG1553,'PC Mapping'!L:M,2,)</f>
        <v>All Other Sewer</v>
      </c>
    </row>
    <row r="1554" spans="1:34" x14ac:dyDescent="0.2">
      <c r="A1554" t="s">
        <v>9953</v>
      </c>
      <c r="B1554" t="s">
        <v>9938</v>
      </c>
      <c r="C1554" t="s">
        <v>4519</v>
      </c>
      <c r="D1554" t="s">
        <v>4520</v>
      </c>
      <c r="E1554" s="3">
        <v>45810</v>
      </c>
      <c r="F1554" t="s">
        <v>44</v>
      </c>
      <c r="G1554" t="s">
        <v>3742</v>
      </c>
      <c r="H1554" t="s">
        <v>3716</v>
      </c>
      <c r="I1554" t="s">
        <v>4708</v>
      </c>
      <c r="J1554" t="s">
        <v>4522</v>
      </c>
      <c r="K1554" s="2">
        <v>-5</v>
      </c>
      <c r="L1554" t="s">
        <v>44</v>
      </c>
      <c r="M1554" s="2">
        <v>-5</v>
      </c>
      <c r="N1554" t="s">
        <v>4523</v>
      </c>
      <c r="O1554" t="s">
        <v>4524</v>
      </c>
      <c r="P1554" t="s">
        <v>6676</v>
      </c>
      <c r="Q1554" t="s">
        <v>9954</v>
      </c>
      <c r="R1554" t="s">
        <v>44</v>
      </c>
      <c r="S1554" t="s">
        <v>4527</v>
      </c>
      <c r="T1554" s="3">
        <v>45810</v>
      </c>
      <c r="U1554" s="3">
        <v>45811</v>
      </c>
      <c r="V1554" s="2">
        <v>0</v>
      </c>
      <c r="W1554" t="s">
        <v>44</v>
      </c>
      <c r="X1554" t="s">
        <v>44</v>
      </c>
      <c r="Y1554" t="s">
        <v>9955</v>
      </c>
      <c r="Z1554" t="s">
        <v>3672</v>
      </c>
      <c r="AA1554" t="s">
        <v>4529</v>
      </c>
      <c r="AB1554" t="s">
        <v>4530</v>
      </c>
      <c r="AC1554" t="s">
        <v>89</v>
      </c>
      <c r="AD1554" t="str">
        <f t="shared" si="24"/>
        <v>10-60</v>
      </c>
      <c r="AE1554" t="str">
        <f>VLOOKUP(AD1554,'Main_Sub Desc'!C:D,2,)</f>
        <v>LPC from invoicing</v>
      </c>
      <c r="AF1554" t="str">
        <f>VLOOKUP(VALUE(H1554),'Main_Sub Desc'!F:G,2,)</f>
        <v>Wst Rev Late Payment</v>
      </c>
      <c r="AG1554">
        <f>IFERROR(VLOOKUP(VALUE(I1554),'PC Mapping'!A:F,6,),"")</f>
        <v>10720</v>
      </c>
      <c r="AH1554" s="13" t="str">
        <f>VLOOKUP(AG1554,'PC Mapping'!L:M,2,)</f>
        <v>All Other Sewer</v>
      </c>
    </row>
    <row r="1555" spans="1:34" x14ac:dyDescent="0.2">
      <c r="A1555" t="s">
        <v>9956</v>
      </c>
      <c r="B1555" t="s">
        <v>9938</v>
      </c>
      <c r="C1555" t="s">
        <v>4519</v>
      </c>
      <c r="D1555" t="s">
        <v>4520</v>
      </c>
      <c r="E1555" s="3">
        <v>45810</v>
      </c>
      <c r="F1555" t="s">
        <v>44</v>
      </c>
      <c r="G1555" t="s">
        <v>3742</v>
      </c>
      <c r="H1555" t="s">
        <v>3716</v>
      </c>
      <c r="I1555" t="s">
        <v>4708</v>
      </c>
      <c r="J1555" t="s">
        <v>4522</v>
      </c>
      <c r="K1555" s="2">
        <v>-7.99</v>
      </c>
      <c r="L1555" t="s">
        <v>44</v>
      </c>
      <c r="M1555" s="2">
        <v>-7.99</v>
      </c>
      <c r="N1555" t="s">
        <v>4523</v>
      </c>
      <c r="O1555" t="s">
        <v>4524</v>
      </c>
      <c r="P1555" t="s">
        <v>4851</v>
      </c>
      <c r="Q1555" t="s">
        <v>9957</v>
      </c>
      <c r="R1555" t="s">
        <v>44</v>
      </c>
      <c r="S1555" t="s">
        <v>4527</v>
      </c>
      <c r="T1555" s="3">
        <v>45810</v>
      </c>
      <c r="U1555" s="3">
        <v>45811</v>
      </c>
      <c r="V1555" s="2">
        <v>0</v>
      </c>
      <c r="W1555" t="s">
        <v>44</v>
      </c>
      <c r="X1555" t="s">
        <v>44</v>
      </c>
      <c r="Y1555" t="s">
        <v>9958</v>
      </c>
      <c r="Z1555" t="s">
        <v>3699</v>
      </c>
      <c r="AA1555" t="s">
        <v>4529</v>
      </c>
      <c r="AB1555" t="s">
        <v>4530</v>
      </c>
      <c r="AC1555" t="s">
        <v>89</v>
      </c>
      <c r="AD1555" t="str">
        <f t="shared" si="24"/>
        <v>10-60</v>
      </c>
      <c r="AE1555" t="str">
        <f>VLOOKUP(AD1555,'Main_Sub Desc'!C:D,2,)</f>
        <v>LPC from invoicing</v>
      </c>
      <c r="AF1555" t="str">
        <f>VLOOKUP(VALUE(H1555),'Main_Sub Desc'!F:G,2,)</f>
        <v>Wst Rev Late Payment</v>
      </c>
      <c r="AG1555">
        <f>IFERROR(VLOOKUP(VALUE(I1555),'PC Mapping'!A:F,6,),"")</f>
        <v>10720</v>
      </c>
      <c r="AH1555" s="13" t="str">
        <f>VLOOKUP(AG1555,'PC Mapping'!L:M,2,)</f>
        <v>All Other Sewer</v>
      </c>
    </row>
    <row r="1556" spans="1:34" x14ac:dyDescent="0.2">
      <c r="A1556" t="s">
        <v>9959</v>
      </c>
      <c r="B1556" t="s">
        <v>9960</v>
      </c>
      <c r="C1556" t="s">
        <v>4519</v>
      </c>
      <c r="D1556" t="s">
        <v>4520</v>
      </c>
      <c r="E1556" s="3">
        <v>45811</v>
      </c>
      <c r="F1556" t="s">
        <v>44</v>
      </c>
      <c r="G1556" t="s">
        <v>3742</v>
      </c>
      <c r="H1556" t="s">
        <v>3722</v>
      </c>
      <c r="I1556" t="s">
        <v>3752</v>
      </c>
      <c r="J1556" t="s">
        <v>4522</v>
      </c>
      <c r="K1556" s="2">
        <v>-5</v>
      </c>
      <c r="L1556" t="s">
        <v>44</v>
      </c>
      <c r="M1556" s="2">
        <v>-5</v>
      </c>
      <c r="N1556" t="s">
        <v>4523</v>
      </c>
      <c r="O1556" t="s">
        <v>4524</v>
      </c>
      <c r="P1556" t="s">
        <v>9961</v>
      </c>
      <c r="Q1556" t="s">
        <v>9962</v>
      </c>
      <c r="R1556" t="s">
        <v>44</v>
      </c>
      <c r="S1556" t="s">
        <v>4527</v>
      </c>
      <c r="T1556" s="3">
        <v>45811</v>
      </c>
      <c r="U1556" s="3">
        <v>45812</v>
      </c>
      <c r="V1556" s="2">
        <v>0</v>
      </c>
      <c r="W1556" t="s">
        <v>44</v>
      </c>
      <c r="X1556" t="s">
        <v>44</v>
      </c>
      <c r="Y1556" t="s">
        <v>9963</v>
      </c>
      <c r="Z1556" t="s">
        <v>1695</v>
      </c>
      <c r="AA1556" t="s">
        <v>4529</v>
      </c>
      <c r="AB1556" t="s">
        <v>4530</v>
      </c>
      <c r="AC1556" t="s">
        <v>89</v>
      </c>
      <c r="AD1556" t="str">
        <f t="shared" si="24"/>
        <v>10-60</v>
      </c>
      <c r="AE1556" t="str">
        <f>VLOOKUP(AD1556,'Main_Sub Desc'!C:D,2,)</f>
        <v>LPC from invoicing</v>
      </c>
      <c r="AF1556" t="str">
        <f>VLOOKUP(VALUE(H1556),'Main_Sub Desc'!F:G,2,)</f>
        <v>Wtr Rev Late Payment</v>
      </c>
      <c r="AG1556">
        <f>IFERROR(VLOOKUP(VALUE(I1556),'PC Mapping'!A:F,6,),"")</f>
        <v>10719</v>
      </c>
      <c r="AH1556" s="13" t="str">
        <f>VLOOKUP(AG1556,'PC Mapping'!L:M,2,)</f>
        <v>All Other Water</v>
      </c>
    </row>
    <row r="1557" spans="1:34" x14ac:dyDescent="0.2">
      <c r="A1557" t="s">
        <v>9964</v>
      </c>
      <c r="B1557" t="s">
        <v>9960</v>
      </c>
      <c r="C1557" t="s">
        <v>4519</v>
      </c>
      <c r="D1557" t="s">
        <v>4520</v>
      </c>
      <c r="E1557" s="3">
        <v>45811</v>
      </c>
      <c r="F1557" t="s">
        <v>44</v>
      </c>
      <c r="G1557" t="s">
        <v>3742</v>
      </c>
      <c r="H1557" t="s">
        <v>3722</v>
      </c>
      <c r="I1557" t="s">
        <v>3752</v>
      </c>
      <c r="J1557" t="s">
        <v>4522</v>
      </c>
      <c r="K1557" s="2">
        <v>-5</v>
      </c>
      <c r="L1557" t="s">
        <v>44</v>
      </c>
      <c r="M1557" s="2">
        <v>-5</v>
      </c>
      <c r="N1557" t="s">
        <v>4523</v>
      </c>
      <c r="O1557" t="s">
        <v>4524</v>
      </c>
      <c r="P1557" t="s">
        <v>9965</v>
      </c>
      <c r="Q1557" t="s">
        <v>9966</v>
      </c>
      <c r="R1557" t="s">
        <v>44</v>
      </c>
      <c r="S1557" t="s">
        <v>4527</v>
      </c>
      <c r="T1557" s="3">
        <v>45811</v>
      </c>
      <c r="U1557" s="3">
        <v>45812</v>
      </c>
      <c r="V1557" s="2">
        <v>0</v>
      </c>
      <c r="W1557" t="s">
        <v>44</v>
      </c>
      <c r="X1557" t="s">
        <v>44</v>
      </c>
      <c r="Y1557" t="s">
        <v>9967</v>
      </c>
      <c r="Z1557" t="s">
        <v>1981</v>
      </c>
      <c r="AA1557" t="s">
        <v>4529</v>
      </c>
      <c r="AB1557" t="s">
        <v>4530</v>
      </c>
      <c r="AC1557" t="s">
        <v>89</v>
      </c>
      <c r="AD1557" t="str">
        <f t="shared" si="24"/>
        <v>10-60</v>
      </c>
      <c r="AE1557" t="str">
        <f>VLOOKUP(AD1557,'Main_Sub Desc'!C:D,2,)</f>
        <v>LPC from invoicing</v>
      </c>
      <c r="AF1557" t="str">
        <f>VLOOKUP(VALUE(H1557),'Main_Sub Desc'!F:G,2,)</f>
        <v>Wtr Rev Late Payment</v>
      </c>
      <c r="AG1557">
        <f>IFERROR(VLOOKUP(VALUE(I1557),'PC Mapping'!A:F,6,),"")</f>
        <v>10719</v>
      </c>
      <c r="AH1557" s="13" t="str">
        <f>VLOOKUP(AG1557,'PC Mapping'!L:M,2,)</f>
        <v>All Other Water</v>
      </c>
    </row>
    <row r="1558" spans="1:34" x14ac:dyDescent="0.2">
      <c r="A1558" t="s">
        <v>9968</v>
      </c>
      <c r="B1558" t="s">
        <v>9960</v>
      </c>
      <c r="C1558" t="s">
        <v>4519</v>
      </c>
      <c r="D1558" t="s">
        <v>4520</v>
      </c>
      <c r="E1558" s="3">
        <v>45811</v>
      </c>
      <c r="F1558" t="s">
        <v>44</v>
      </c>
      <c r="G1558" t="s">
        <v>3742</v>
      </c>
      <c r="H1558" t="s">
        <v>3722</v>
      </c>
      <c r="I1558" t="s">
        <v>3752</v>
      </c>
      <c r="J1558" t="s">
        <v>4522</v>
      </c>
      <c r="K1558" s="2">
        <v>-5.24</v>
      </c>
      <c r="L1558" t="s">
        <v>44</v>
      </c>
      <c r="M1558" s="2">
        <v>-5.24</v>
      </c>
      <c r="N1558" t="s">
        <v>4523</v>
      </c>
      <c r="O1558" t="s">
        <v>4524</v>
      </c>
      <c r="P1558" t="s">
        <v>9411</v>
      </c>
      <c r="Q1558" t="s">
        <v>9969</v>
      </c>
      <c r="R1558" t="s">
        <v>44</v>
      </c>
      <c r="S1558" t="s">
        <v>4527</v>
      </c>
      <c r="T1558" s="3">
        <v>45811</v>
      </c>
      <c r="U1558" s="3">
        <v>45812</v>
      </c>
      <c r="V1558" s="2">
        <v>0</v>
      </c>
      <c r="W1558" t="s">
        <v>44</v>
      </c>
      <c r="X1558" t="s">
        <v>44</v>
      </c>
      <c r="Y1558" t="s">
        <v>9970</v>
      </c>
      <c r="Z1558" t="s">
        <v>1559</v>
      </c>
      <c r="AA1558" t="s">
        <v>4529</v>
      </c>
      <c r="AB1558" t="s">
        <v>4530</v>
      </c>
      <c r="AC1558" t="s">
        <v>89</v>
      </c>
      <c r="AD1558" t="str">
        <f t="shared" si="24"/>
        <v>10-60</v>
      </c>
      <c r="AE1558" t="str">
        <f>VLOOKUP(AD1558,'Main_Sub Desc'!C:D,2,)</f>
        <v>LPC from invoicing</v>
      </c>
      <c r="AF1558" t="str">
        <f>VLOOKUP(VALUE(H1558),'Main_Sub Desc'!F:G,2,)</f>
        <v>Wtr Rev Late Payment</v>
      </c>
      <c r="AG1558">
        <f>IFERROR(VLOOKUP(VALUE(I1558),'PC Mapping'!A:F,6,),"")</f>
        <v>10719</v>
      </c>
      <c r="AH1558" s="13" t="str">
        <f>VLOOKUP(AG1558,'PC Mapping'!L:M,2,)</f>
        <v>All Other Water</v>
      </c>
    </row>
    <row r="1559" spans="1:34" x14ac:dyDescent="0.2">
      <c r="A1559" t="s">
        <v>9971</v>
      </c>
      <c r="B1559" t="s">
        <v>9960</v>
      </c>
      <c r="C1559" t="s">
        <v>4519</v>
      </c>
      <c r="D1559" t="s">
        <v>4520</v>
      </c>
      <c r="E1559" s="3">
        <v>45811</v>
      </c>
      <c r="F1559" t="s">
        <v>44</v>
      </c>
      <c r="G1559" t="s">
        <v>3742</v>
      </c>
      <c r="H1559" t="s">
        <v>3722</v>
      </c>
      <c r="I1559" t="s">
        <v>3752</v>
      </c>
      <c r="J1559" t="s">
        <v>4522</v>
      </c>
      <c r="K1559" s="2">
        <v>-19.68</v>
      </c>
      <c r="L1559" t="s">
        <v>44</v>
      </c>
      <c r="M1559" s="2">
        <v>-19.68</v>
      </c>
      <c r="N1559" t="s">
        <v>4523</v>
      </c>
      <c r="O1559" t="s">
        <v>4524</v>
      </c>
      <c r="P1559" t="s">
        <v>9972</v>
      </c>
      <c r="Q1559" t="s">
        <v>9973</v>
      </c>
      <c r="R1559" t="s">
        <v>44</v>
      </c>
      <c r="S1559" t="s">
        <v>4527</v>
      </c>
      <c r="T1559" s="3">
        <v>45811</v>
      </c>
      <c r="U1559" s="3">
        <v>45812</v>
      </c>
      <c r="V1559" s="2">
        <v>0</v>
      </c>
      <c r="W1559" t="s">
        <v>44</v>
      </c>
      <c r="X1559" t="s">
        <v>44</v>
      </c>
      <c r="Y1559" t="s">
        <v>9974</v>
      </c>
      <c r="Z1559" t="s">
        <v>2729</v>
      </c>
      <c r="AA1559" t="s">
        <v>4529</v>
      </c>
      <c r="AB1559" t="s">
        <v>4530</v>
      </c>
      <c r="AC1559" t="s">
        <v>89</v>
      </c>
      <c r="AD1559" t="str">
        <f t="shared" si="24"/>
        <v>10-60</v>
      </c>
      <c r="AE1559" t="str">
        <f>VLOOKUP(AD1559,'Main_Sub Desc'!C:D,2,)</f>
        <v>LPC from invoicing</v>
      </c>
      <c r="AF1559" t="str">
        <f>VLOOKUP(VALUE(H1559),'Main_Sub Desc'!F:G,2,)</f>
        <v>Wtr Rev Late Payment</v>
      </c>
      <c r="AG1559">
        <f>IFERROR(VLOOKUP(VALUE(I1559),'PC Mapping'!A:F,6,),"")</f>
        <v>10719</v>
      </c>
      <c r="AH1559" s="13" t="str">
        <f>VLOOKUP(AG1559,'PC Mapping'!L:M,2,)</f>
        <v>All Other Water</v>
      </c>
    </row>
    <row r="1560" spans="1:34" x14ac:dyDescent="0.2">
      <c r="A1560" t="s">
        <v>9975</v>
      </c>
      <c r="B1560" t="s">
        <v>9960</v>
      </c>
      <c r="C1560" t="s">
        <v>4519</v>
      </c>
      <c r="D1560" t="s">
        <v>4520</v>
      </c>
      <c r="E1560" s="3">
        <v>45811</v>
      </c>
      <c r="F1560" t="s">
        <v>44</v>
      </c>
      <c r="G1560" t="s">
        <v>3742</v>
      </c>
      <c r="H1560" t="s">
        <v>3722</v>
      </c>
      <c r="I1560" t="s">
        <v>3752</v>
      </c>
      <c r="J1560" t="s">
        <v>4522</v>
      </c>
      <c r="K1560" s="2">
        <v>-5</v>
      </c>
      <c r="L1560" t="s">
        <v>44</v>
      </c>
      <c r="M1560" s="2">
        <v>-5</v>
      </c>
      <c r="N1560" t="s">
        <v>4523</v>
      </c>
      <c r="O1560" t="s">
        <v>4524</v>
      </c>
      <c r="P1560" t="s">
        <v>9976</v>
      </c>
      <c r="Q1560" t="s">
        <v>9977</v>
      </c>
      <c r="R1560" t="s">
        <v>44</v>
      </c>
      <c r="S1560" t="s">
        <v>4527</v>
      </c>
      <c r="T1560" s="3">
        <v>45811</v>
      </c>
      <c r="U1560" s="3">
        <v>45812</v>
      </c>
      <c r="V1560" s="2">
        <v>0</v>
      </c>
      <c r="W1560" t="s">
        <v>44</v>
      </c>
      <c r="X1560" t="s">
        <v>44</v>
      </c>
      <c r="Y1560" t="s">
        <v>9978</v>
      </c>
      <c r="Z1560" t="s">
        <v>1807</v>
      </c>
      <c r="AA1560" t="s">
        <v>4529</v>
      </c>
      <c r="AB1560" t="s">
        <v>4530</v>
      </c>
      <c r="AC1560" t="s">
        <v>89</v>
      </c>
      <c r="AD1560" t="str">
        <f t="shared" si="24"/>
        <v>10-60</v>
      </c>
      <c r="AE1560" t="str">
        <f>VLOOKUP(AD1560,'Main_Sub Desc'!C:D,2,)</f>
        <v>LPC from invoicing</v>
      </c>
      <c r="AF1560" t="str">
        <f>VLOOKUP(VALUE(H1560),'Main_Sub Desc'!F:G,2,)</f>
        <v>Wtr Rev Late Payment</v>
      </c>
      <c r="AG1560">
        <f>IFERROR(VLOOKUP(VALUE(I1560),'PC Mapping'!A:F,6,),"")</f>
        <v>10719</v>
      </c>
      <c r="AH1560" s="13" t="str">
        <f>VLOOKUP(AG1560,'PC Mapping'!L:M,2,)</f>
        <v>All Other Water</v>
      </c>
    </row>
    <row r="1561" spans="1:34" x14ac:dyDescent="0.2">
      <c r="A1561" t="s">
        <v>9979</v>
      </c>
      <c r="B1561" t="s">
        <v>9960</v>
      </c>
      <c r="C1561" t="s">
        <v>4519</v>
      </c>
      <c r="D1561" t="s">
        <v>4520</v>
      </c>
      <c r="E1561" s="3">
        <v>45811</v>
      </c>
      <c r="F1561" t="s">
        <v>44</v>
      </c>
      <c r="G1561" t="s">
        <v>3742</v>
      </c>
      <c r="H1561" t="s">
        <v>3722</v>
      </c>
      <c r="I1561" t="s">
        <v>3752</v>
      </c>
      <c r="J1561" t="s">
        <v>4522</v>
      </c>
      <c r="K1561" s="2">
        <v>-5</v>
      </c>
      <c r="L1561" t="s">
        <v>44</v>
      </c>
      <c r="M1561" s="2">
        <v>-5</v>
      </c>
      <c r="N1561" t="s">
        <v>4523</v>
      </c>
      <c r="O1561" t="s">
        <v>4524</v>
      </c>
      <c r="P1561" t="s">
        <v>9980</v>
      </c>
      <c r="Q1561" t="s">
        <v>9981</v>
      </c>
      <c r="R1561" t="s">
        <v>44</v>
      </c>
      <c r="S1561" t="s">
        <v>4527</v>
      </c>
      <c r="T1561" s="3">
        <v>45811</v>
      </c>
      <c r="U1561" s="3">
        <v>45812</v>
      </c>
      <c r="V1561" s="2">
        <v>0</v>
      </c>
      <c r="W1561" t="s">
        <v>44</v>
      </c>
      <c r="X1561" t="s">
        <v>44</v>
      </c>
      <c r="Y1561" t="s">
        <v>9982</v>
      </c>
      <c r="Z1561" t="s">
        <v>9983</v>
      </c>
      <c r="AA1561" t="s">
        <v>4529</v>
      </c>
      <c r="AB1561" t="s">
        <v>4530</v>
      </c>
      <c r="AC1561" t="s">
        <v>89</v>
      </c>
      <c r="AD1561" t="str">
        <f t="shared" si="24"/>
        <v>10-60</v>
      </c>
      <c r="AE1561" t="str">
        <f>VLOOKUP(AD1561,'Main_Sub Desc'!C:D,2,)</f>
        <v>LPC from invoicing</v>
      </c>
      <c r="AF1561" t="str">
        <f>VLOOKUP(VALUE(H1561),'Main_Sub Desc'!F:G,2,)</f>
        <v>Wtr Rev Late Payment</v>
      </c>
      <c r="AG1561">
        <f>IFERROR(VLOOKUP(VALUE(I1561),'PC Mapping'!A:F,6,),"")</f>
        <v>10719</v>
      </c>
      <c r="AH1561" s="13" t="str">
        <f>VLOOKUP(AG1561,'PC Mapping'!L:M,2,)</f>
        <v>All Other Water</v>
      </c>
    </row>
    <row r="1562" spans="1:34" x14ac:dyDescent="0.2">
      <c r="A1562" t="s">
        <v>9984</v>
      </c>
      <c r="B1562" t="s">
        <v>9985</v>
      </c>
      <c r="C1562" t="s">
        <v>4519</v>
      </c>
      <c r="D1562" t="s">
        <v>4520</v>
      </c>
      <c r="E1562" s="3">
        <v>45812</v>
      </c>
      <c r="F1562" t="s">
        <v>44</v>
      </c>
      <c r="G1562" t="s">
        <v>3742</v>
      </c>
      <c r="H1562" t="s">
        <v>3722</v>
      </c>
      <c r="I1562" t="s">
        <v>3752</v>
      </c>
      <c r="J1562" t="s">
        <v>4522</v>
      </c>
      <c r="K1562" s="2">
        <v>-5</v>
      </c>
      <c r="L1562" t="s">
        <v>44</v>
      </c>
      <c r="M1562" s="2">
        <v>-5</v>
      </c>
      <c r="N1562" t="s">
        <v>4523</v>
      </c>
      <c r="O1562" t="s">
        <v>4524</v>
      </c>
      <c r="P1562" t="s">
        <v>6096</v>
      </c>
      <c r="Q1562" t="s">
        <v>9986</v>
      </c>
      <c r="R1562" t="s">
        <v>44</v>
      </c>
      <c r="S1562" t="s">
        <v>4527</v>
      </c>
      <c r="T1562" s="3">
        <v>45812</v>
      </c>
      <c r="U1562" s="3">
        <v>45813</v>
      </c>
      <c r="V1562" s="2">
        <v>0</v>
      </c>
      <c r="W1562" t="s">
        <v>44</v>
      </c>
      <c r="X1562" t="s">
        <v>44</v>
      </c>
      <c r="Y1562" t="s">
        <v>9987</v>
      </c>
      <c r="Z1562" t="s">
        <v>2258</v>
      </c>
      <c r="AA1562" t="s">
        <v>4529</v>
      </c>
      <c r="AB1562" t="s">
        <v>4530</v>
      </c>
      <c r="AC1562" t="s">
        <v>89</v>
      </c>
      <c r="AD1562" t="str">
        <f t="shared" si="24"/>
        <v>10-60</v>
      </c>
      <c r="AE1562" t="str">
        <f>VLOOKUP(AD1562,'Main_Sub Desc'!C:D,2,)</f>
        <v>LPC from invoicing</v>
      </c>
      <c r="AF1562" t="str">
        <f>VLOOKUP(VALUE(H1562),'Main_Sub Desc'!F:G,2,)</f>
        <v>Wtr Rev Late Payment</v>
      </c>
      <c r="AG1562">
        <f>IFERROR(VLOOKUP(VALUE(I1562),'PC Mapping'!A:F,6,),"")</f>
        <v>10719</v>
      </c>
      <c r="AH1562" s="13" t="str">
        <f>VLOOKUP(AG1562,'PC Mapping'!L:M,2,)</f>
        <v>All Other Water</v>
      </c>
    </row>
    <row r="1563" spans="1:34" x14ac:dyDescent="0.2">
      <c r="A1563" t="s">
        <v>9988</v>
      </c>
      <c r="B1563" t="s">
        <v>9989</v>
      </c>
      <c r="C1563" t="s">
        <v>4519</v>
      </c>
      <c r="D1563" t="s">
        <v>4520</v>
      </c>
      <c r="E1563" s="3">
        <v>45818</v>
      </c>
      <c r="F1563" t="s">
        <v>44</v>
      </c>
      <c r="G1563" t="s">
        <v>3742</v>
      </c>
      <c r="H1563" t="s">
        <v>3716</v>
      </c>
      <c r="I1563" t="s">
        <v>4534</v>
      </c>
      <c r="J1563" t="s">
        <v>4522</v>
      </c>
      <c r="K1563" s="2">
        <v>-5</v>
      </c>
      <c r="L1563" t="s">
        <v>44</v>
      </c>
      <c r="M1563" s="2">
        <v>-5</v>
      </c>
      <c r="N1563" t="s">
        <v>4523</v>
      </c>
      <c r="O1563" t="s">
        <v>4524</v>
      </c>
      <c r="P1563" t="s">
        <v>6743</v>
      </c>
      <c r="Q1563" t="s">
        <v>9990</v>
      </c>
      <c r="R1563" t="s">
        <v>44</v>
      </c>
      <c r="S1563" t="s">
        <v>4527</v>
      </c>
      <c r="T1563" s="3">
        <v>45818</v>
      </c>
      <c r="U1563" s="3">
        <v>45819</v>
      </c>
      <c r="V1563" s="2">
        <v>0</v>
      </c>
      <c r="W1563" t="s">
        <v>44</v>
      </c>
      <c r="X1563" t="s">
        <v>44</v>
      </c>
      <c r="Y1563" t="s">
        <v>9991</v>
      </c>
      <c r="Z1563" t="s">
        <v>235</v>
      </c>
      <c r="AA1563" t="s">
        <v>4529</v>
      </c>
      <c r="AB1563" t="s">
        <v>4530</v>
      </c>
      <c r="AC1563" t="s">
        <v>89</v>
      </c>
      <c r="AD1563" t="str">
        <f t="shared" si="24"/>
        <v>10-60</v>
      </c>
      <c r="AE1563" t="str">
        <f>VLOOKUP(AD1563,'Main_Sub Desc'!C:D,2,)</f>
        <v>LPC from invoicing</v>
      </c>
      <c r="AF1563" t="str">
        <f>VLOOKUP(VALUE(H1563),'Main_Sub Desc'!F:G,2,)</f>
        <v>Wst Rev Late Payment</v>
      </c>
      <c r="AG1563">
        <f>IFERROR(VLOOKUP(VALUE(I1563),'PC Mapping'!A:F,6,),"")</f>
        <v>10514</v>
      </c>
      <c r="AH1563" s="13" t="str">
        <f>VLOOKUP(AG1563,'PC Mapping'!L:M,2,)</f>
        <v>Bolivar Sewer</v>
      </c>
    </row>
    <row r="1564" spans="1:34" x14ac:dyDescent="0.2">
      <c r="A1564" t="s">
        <v>9988</v>
      </c>
      <c r="B1564" t="s">
        <v>9989</v>
      </c>
      <c r="C1564" t="s">
        <v>4519</v>
      </c>
      <c r="D1564" t="s">
        <v>4520</v>
      </c>
      <c r="E1564" s="3">
        <v>45818</v>
      </c>
      <c r="F1564" t="s">
        <v>44</v>
      </c>
      <c r="G1564" t="s">
        <v>3742</v>
      </c>
      <c r="H1564" t="s">
        <v>3722</v>
      </c>
      <c r="I1564" t="s">
        <v>4538</v>
      </c>
      <c r="J1564" t="s">
        <v>4522</v>
      </c>
      <c r="K1564" s="2">
        <v>-5</v>
      </c>
      <c r="L1564" t="s">
        <v>44</v>
      </c>
      <c r="M1564" s="2">
        <v>-5</v>
      </c>
      <c r="N1564" t="s">
        <v>4523</v>
      </c>
      <c r="O1564" t="s">
        <v>4524</v>
      </c>
      <c r="P1564" t="s">
        <v>6743</v>
      </c>
      <c r="Q1564" t="s">
        <v>9992</v>
      </c>
      <c r="R1564" t="s">
        <v>44</v>
      </c>
      <c r="S1564" t="s">
        <v>4527</v>
      </c>
      <c r="T1564" s="3">
        <v>45818</v>
      </c>
      <c r="U1564" s="3">
        <v>45819</v>
      </c>
      <c r="V1564" s="2">
        <v>0</v>
      </c>
      <c r="W1564" t="s">
        <v>44</v>
      </c>
      <c r="X1564" t="s">
        <v>44</v>
      </c>
      <c r="Y1564" t="s">
        <v>9993</v>
      </c>
      <c r="Z1564" t="s">
        <v>235</v>
      </c>
      <c r="AA1564" t="s">
        <v>4529</v>
      </c>
      <c r="AB1564" t="s">
        <v>4530</v>
      </c>
      <c r="AC1564" t="s">
        <v>89</v>
      </c>
      <c r="AD1564" t="str">
        <f t="shared" si="24"/>
        <v>10-60</v>
      </c>
      <c r="AE1564" t="str">
        <f>VLOOKUP(AD1564,'Main_Sub Desc'!C:D,2,)</f>
        <v>LPC from invoicing</v>
      </c>
      <c r="AF1564" t="str">
        <f>VLOOKUP(VALUE(H1564),'Main_Sub Desc'!F:G,2,)</f>
        <v>Wtr Rev Late Payment</v>
      </c>
      <c r="AG1564">
        <f>IFERROR(VLOOKUP(VALUE(I1564),'PC Mapping'!A:F,6,),"")</f>
        <v>10469</v>
      </c>
      <c r="AH1564" s="13" t="str">
        <f>VLOOKUP(AG1564,'PC Mapping'!L:M,2,)</f>
        <v>Bolivar Water</v>
      </c>
    </row>
    <row r="1565" spans="1:34" x14ac:dyDescent="0.2">
      <c r="A1565" t="s">
        <v>9994</v>
      </c>
      <c r="B1565" t="s">
        <v>9989</v>
      </c>
      <c r="C1565" t="s">
        <v>4519</v>
      </c>
      <c r="D1565" t="s">
        <v>4520</v>
      </c>
      <c r="E1565" s="3">
        <v>45818</v>
      </c>
      <c r="F1565" t="s">
        <v>44</v>
      </c>
      <c r="G1565" t="s">
        <v>3742</v>
      </c>
      <c r="H1565" t="s">
        <v>3716</v>
      </c>
      <c r="I1565" t="s">
        <v>4534</v>
      </c>
      <c r="J1565" t="s">
        <v>4522</v>
      </c>
      <c r="K1565" s="2">
        <v>-5</v>
      </c>
      <c r="L1565" t="s">
        <v>44</v>
      </c>
      <c r="M1565" s="2">
        <v>-5</v>
      </c>
      <c r="N1565" t="s">
        <v>4523</v>
      </c>
      <c r="O1565" t="s">
        <v>4524</v>
      </c>
      <c r="P1565" t="s">
        <v>9995</v>
      </c>
      <c r="Q1565" t="s">
        <v>9996</v>
      </c>
      <c r="R1565" t="s">
        <v>44</v>
      </c>
      <c r="S1565" t="s">
        <v>4527</v>
      </c>
      <c r="T1565" s="3">
        <v>45818</v>
      </c>
      <c r="U1565" s="3">
        <v>45819</v>
      </c>
      <c r="V1565" s="2">
        <v>0</v>
      </c>
      <c r="W1565" t="s">
        <v>44</v>
      </c>
      <c r="X1565" t="s">
        <v>44</v>
      </c>
      <c r="Y1565" t="s">
        <v>9997</v>
      </c>
      <c r="Z1565" t="s">
        <v>307</v>
      </c>
      <c r="AA1565" t="s">
        <v>4529</v>
      </c>
      <c r="AB1565" t="s">
        <v>4530</v>
      </c>
      <c r="AC1565" t="s">
        <v>99</v>
      </c>
      <c r="AD1565" t="str">
        <f t="shared" si="24"/>
        <v>10-60</v>
      </c>
      <c r="AE1565" t="str">
        <f>VLOOKUP(AD1565,'Main_Sub Desc'!C:D,2,)</f>
        <v>LPC from invoicing</v>
      </c>
      <c r="AF1565" t="str">
        <f>VLOOKUP(VALUE(H1565),'Main_Sub Desc'!F:G,2,)</f>
        <v>Wst Rev Late Payment</v>
      </c>
      <c r="AG1565">
        <f>IFERROR(VLOOKUP(VALUE(I1565),'PC Mapping'!A:F,6,),"")</f>
        <v>10514</v>
      </c>
      <c r="AH1565" s="13" t="str">
        <f>VLOOKUP(AG1565,'PC Mapping'!L:M,2,)</f>
        <v>Bolivar Sewer</v>
      </c>
    </row>
    <row r="1566" spans="1:34" x14ac:dyDescent="0.2">
      <c r="A1566" t="s">
        <v>9994</v>
      </c>
      <c r="B1566" t="s">
        <v>9989</v>
      </c>
      <c r="C1566" t="s">
        <v>4519</v>
      </c>
      <c r="D1566" t="s">
        <v>4520</v>
      </c>
      <c r="E1566" s="3">
        <v>45818</v>
      </c>
      <c r="F1566" t="s">
        <v>44</v>
      </c>
      <c r="G1566" t="s">
        <v>3742</v>
      </c>
      <c r="H1566" t="s">
        <v>3722</v>
      </c>
      <c r="I1566" t="s">
        <v>4538</v>
      </c>
      <c r="J1566" t="s">
        <v>4522</v>
      </c>
      <c r="K1566" s="2">
        <v>-5</v>
      </c>
      <c r="L1566" t="s">
        <v>44</v>
      </c>
      <c r="M1566" s="2">
        <v>-5</v>
      </c>
      <c r="N1566" t="s">
        <v>4523</v>
      </c>
      <c r="O1566" t="s">
        <v>4524</v>
      </c>
      <c r="P1566" t="s">
        <v>9995</v>
      </c>
      <c r="Q1566" t="s">
        <v>9998</v>
      </c>
      <c r="R1566" t="s">
        <v>44</v>
      </c>
      <c r="S1566" t="s">
        <v>4527</v>
      </c>
      <c r="T1566" s="3">
        <v>45818</v>
      </c>
      <c r="U1566" s="3">
        <v>45819</v>
      </c>
      <c r="V1566" s="2">
        <v>0</v>
      </c>
      <c r="W1566" t="s">
        <v>44</v>
      </c>
      <c r="X1566" t="s">
        <v>44</v>
      </c>
      <c r="Y1566" t="s">
        <v>9999</v>
      </c>
      <c r="Z1566" t="s">
        <v>307</v>
      </c>
      <c r="AA1566" t="s">
        <v>4529</v>
      </c>
      <c r="AB1566" t="s">
        <v>4530</v>
      </c>
      <c r="AC1566" t="s">
        <v>99</v>
      </c>
      <c r="AD1566" t="str">
        <f t="shared" si="24"/>
        <v>10-60</v>
      </c>
      <c r="AE1566" t="str">
        <f>VLOOKUP(AD1566,'Main_Sub Desc'!C:D,2,)</f>
        <v>LPC from invoicing</v>
      </c>
      <c r="AF1566" t="str">
        <f>VLOOKUP(VALUE(H1566),'Main_Sub Desc'!F:G,2,)</f>
        <v>Wtr Rev Late Payment</v>
      </c>
      <c r="AG1566">
        <f>IFERROR(VLOOKUP(VALUE(I1566),'PC Mapping'!A:F,6,),"")</f>
        <v>10469</v>
      </c>
      <c r="AH1566" s="13" t="str">
        <f>VLOOKUP(AG1566,'PC Mapping'!L:M,2,)</f>
        <v>Bolivar Water</v>
      </c>
    </row>
    <row r="1567" spans="1:34" x14ac:dyDescent="0.2">
      <c r="A1567" t="s">
        <v>10000</v>
      </c>
      <c r="B1567" t="s">
        <v>9989</v>
      </c>
      <c r="C1567" t="s">
        <v>4519</v>
      </c>
      <c r="D1567" t="s">
        <v>4520</v>
      </c>
      <c r="E1567" s="3">
        <v>45818</v>
      </c>
      <c r="F1567" t="s">
        <v>44</v>
      </c>
      <c r="G1567" t="s">
        <v>3742</v>
      </c>
      <c r="H1567" t="s">
        <v>3716</v>
      </c>
      <c r="I1567" t="s">
        <v>4534</v>
      </c>
      <c r="J1567" t="s">
        <v>4522</v>
      </c>
      <c r="K1567" s="2">
        <v>-5</v>
      </c>
      <c r="L1567" t="s">
        <v>44</v>
      </c>
      <c r="M1567" s="2">
        <v>-5</v>
      </c>
      <c r="N1567" t="s">
        <v>4523</v>
      </c>
      <c r="O1567" t="s">
        <v>4524</v>
      </c>
      <c r="P1567" t="s">
        <v>10001</v>
      </c>
      <c r="Q1567" t="s">
        <v>10002</v>
      </c>
      <c r="R1567" t="s">
        <v>44</v>
      </c>
      <c r="S1567" t="s">
        <v>4527</v>
      </c>
      <c r="T1567" s="3">
        <v>45818</v>
      </c>
      <c r="U1567" s="3">
        <v>45819</v>
      </c>
      <c r="V1567" s="2">
        <v>0</v>
      </c>
      <c r="W1567" t="s">
        <v>44</v>
      </c>
      <c r="X1567" t="s">
        <v>44</v>
      </c>
      <c r="Y1567" t="s">
        <v>10003</v>
      </c>
      <c r="Z1567" t="s">
        <v>547</v>
      </c>
      <c r="AA1567" t="s">
        <v>4529</v>
      </c>
      <c r="AB1567" t="s">
        <v>4530</v>
      </c>
      <c r="AC1567" t="s">
        <v>89</v>
      </c>
      <c r="AD1567" t="str">
        <f t="shared" si="24"/>
        <v>10-60</v>
      </c>
      <c r="AE1567" t="str">
        <f>VLOOKUP(AD1567,'Main_Sub Desc'!C:D,2,)</f>
        <v>LPC from invoicing</v>
      </c>
      <c r="AF1567" t="str">
        <f>VLOOKUP(VALUE(H1567),'Main_Sub Desc'!F:G,2,)</f>
        <v>Wst Rev Late Payment</v>
      </c>
      <c r="AG1567">
        <f>IFERROR(VLOOKUP(VALUE(I1567),'PC Mapping'!A:F,6,),"")</f>
        <v>10514</v>
      </c>
      <c r="AH1567" s="13" t="str">
        <f>VLOOKUP(AG1567,'PC Mapping'!L:M,2,)</f>
        <v>Bolivar Sewer</v>
      </c>
    </row>
    <row r="1568" spans="1:34" x14ac:dyDescent="0.2">
      <c r="A1568" t="s">
        <v>10000</v>
      </c>
      <c r="B1568" t="s">
        <v>9989</v>
      </c>
      <c r="C1568" t="s">
        <v>4519</v>
      </c>
      <c r="D1568" t="s">
        <v>4520</v>
      </c>
      <c r="E1568" s="3">
        <v>45818</v>
      </c>
      <c r="F1568" t="s">
        <v>44</v>
      </c>
      <c r="G1568" t="s">
        <v>3742</v>
      </c>
      <c r="H1568" t="s">
        <v>3722</v>
      </c>
      <c r="I1568" t="s">
        <v>4538</v>
      </c>
      <c r="J1568" t="s">
        <v>4522</v>
      </c>
      <c r="K1568" s="2">
        <v>-5</v>
      </c>
      <c r="L1568" t="s">
        <v>44</v>
      </c>
      <c r="M1568" s="2">
        <v>-5</v>
      </c>
      <c r="N1568" t="s">
        <v>4523</v>
      </c>
      <c r="O1568" t="s">
        <v>4524</v>
      </c>
      <c r="P1568" t="s">
        <v>10001</v>
      </c>
      <c r="Q1568" t="s">
        <v>10004</v>
      </c>
      <c r="R1568" t="s">
        <v>44</v>
      </c>
      <c r="S1568" t="s">
        <v>4527</v>
      </c>
      <c r="T1568" s="3">
        <v>45818</v>
      </c>
      <c r="U1568" s="3">
        <v>45819</v>
      </c>
      <c r="V1568" s="2">
        <v>0</v>
      </c>
      <c r="W1568" t="s">
        <v>44</v>
      </c>
      <c r="X1568" t="s">
        <v>44</v>
      </c>
      <c r="Y1568" t="s">
        <v>10005</v>
      </c>
      <c r="Z1568" t="s">
        <v>547</v>
      </c>
      <c r="AA1568" t="s">
        <v>4529</v>
      </c>
      <c r="AB1568" t="s">
        <v>4530</v>
      </c>
      <c r="AC1568" t="s">
        <v>89</v>
      </c>
      <c r="AD1568" t="str">
        <f t="shared" si="24"/>
        <v>10-60</v>
      </c>
      <c r="AE1568" t="str">
        <f>VLOOKUP(AD1568,'Main_Sub Desc'!C:D,2,)</f>
        <v>LPC from invoicing</v>
      </c>
      <c r="AF1568" t="str">
        <f>VLOOKUP(VALUE(H1568),'Main_Sub Desc'!F:G,2,)</f>
        <v>Wtr Rev Late Payment</v>
      </c>
      <c r="AG1568">
        <f>IFERROR(VLOOKUP(VALUE(I1568),'PC Mapping'!A:F,6,),"")</f>
        <v>10469</v>
      </c>
      <c r="AH1568" s="13" t="str">
        <f>VLOOKUP(AG1568,'PC Mapping'!L:M,2,)</f>
        <v>Bolivar Water</v>
      </c>
    </row>
    <row r="1569" spans="1:34" x14ac:dyDescent="0.2">
      <c r="A1569" t="s">
        <v>10006</v>
      </c>
      <c r="B1569" t="s">
        <v>9989</v>
      </c>
      <c r="C1569" t="s">
        <v>4519</v>
      </c>
      <c r="D1569" t="s">
        <v>4520</v>
      </c>
      <c r="E1569" s="3">
        <v>45818</v>
      </c>
      <c r="F1569" t="s">
        <v>44</v>
      </c>
      <c r="G1569" t="s">
        <v>3742</v>
      </c>
      <c r="H1569" t="s">
        <v>3716</v>
      </c>
      <c r="I1569" t="s">
        <v>4534</v>
      </c>
      <c r="J1569" t="s">
        <v>4522</v>
      </c>
      <c r="K1569" s="2">
        <v>-5</v>
      </c>
      <c r="L1569" t="s">
        <v>44</v>
      </c>
      <c r="M1569" s="2">
        <v>-5</v>
      </c>
      <c r="N1569" t="s">
        <v>4523</v>
      </c>
      <c r="O1569" t="s">
        <v>4524</v>
      </c>
      <c r="P1569" t="s">
        <v>10007</v>
      </c>
      <c r="Q1569" t="s">
        <v>10008</v>
      </c>
      <c r="R1569" t="s">
        <v>44</v>
      </c>
      <c r="S1569" t="s">
        <v>4527</v>
      </c>
      <c r="T1569" s="3">
        <v>45818</v>
      </c>
      <c r="U1569" s="3">
        <v>45819</v>
      </c>
      <c r="V1569" s="2">
        <v>0</v>
      </c>
      <c r="W1569" t="s">
        <v>44</v>
      </c>
      <c r="X1569" t="s">
        <v>44</v>
      </c>
      <c r="Y1569" t="s">
        <v>10009</v>
      </c>
      <c r="Z1569" t="s">
        <v>150</v>
      </c>
      <c r="AA1569" t="s">
        <v>4529</v>
      </c>
      <c r="AB1569" t="s">
        <v>4530</v>
      </c>
      <c r="AC1569" t="s">
        <v>89</v>
      </c>
      <c r="AD1569" t="str">
        <f t="shared" si="24"/>
        <v>10-60</v>
      </c>
      <c r="AE1569" t="str">
        <f>VLOOKUP(AD1569,'Main_Sub Desc'!C:D,2,)</f>
        <v>LPC from invoicing</v>
      </c>
      <c r="AF1569" t="str">
        <f>VLOOKUP(VALUE(H1569),'Main_Sub Desc'!F:G,2,)</f>
        <v>Wst Rev Late Payment</v>
      </c>
      <c r="AG1569">
        <f>IFERROR(VLOOKUP(VALUE(I1569),'PC Mapping'!A:F,6,),"")</f>
        <v>10514</v>
      </c>
      <c r="AH1569" s="13" t="str">
        <f>VLOOKUP(AG1569,'PC Mapping'!L:M,2,)</f>
        <v>Bolivar Sewer</v>
      </c>
    </row>
    <row r="1570" spans="1:34" x14ac:dyDescent="0.2">
      <c r="A1570" t="s">
        <v>10006</v>
      </c>
      <c r="B1570" t="s">
        <v>9989</v>
      </c>
      <c r="C1570" t="s">
        <v>4519</v>
      </c>
      <c r="D1570" t="s">
        <v>4520</v>
      </c>
      <c r="E1570" s="3">
        <v>45818</v>
      </c>
      <c r="F1570" t="s">
        <v>44</v>
      </c>
      <c r="G1570" t="s">
        <v>3742</v>
      </c>
      <c r="H1570" t="s">
        <v>3722</v>
      </c>
      <c r="I1570" t="s">
        <v>4538</v>
      </c>
      <c r="J1570" t="s">
        <v>4522</v>
      </c>
      <c r="K1570" s="2">
        <v>-5</v>
      </c>
      <c r="L1570" t="s">
        <v>44</v>
      </c>
      <c r="M1570" s="2">
        <v>-5</v>
      </c>
      <c r="N1570" t="s">
        <v>4523</v>
      </c>
      <c r="O1570" t="s">
        <v>4524</v>
      </c>
      <c r="P1570" t="s">
        <v>10007</v>
      </c>
      <c r="Q1570" t="s">
        <v>10010</v>
      </c>
      <c r="R1570" t="s">
        <v>44</v>
      </c>
      <c r="S1570" t="s">
        <v>4527</v>
      </c>
      <c r="T1570" s="3">
        <v>45818</v>
      </c>
      <c r="U1570" s="3">
        <v>45819</v>
      </c>
      <c r="V1570" s="2">
        <v>0</v>
      </c>
      <c r="W1570" t="s">
        <v>44</v>
      </c>
      <c r="X1570" t="s">
        <v>44</v>
      </c>
      <c r="Y1570" t="s">
        <v>10011</v>
      </c>
      <c r="Z1570" t="s">
        <v>150</v>
      </c>
      <c r="AA1570" t="s">
        <v>4529</v>
      </c>
      <c r="AB1570" t="s">
        <v>4530</v>
      </c>
      <c r="AC1570" t="s">
        <v>89</v>
      </c>
      <c r="AD1570" t="str">
        <f t="shared" si="24"/>
        <v>10-60</v>
      </c>
      <c r="AE1570" t="str">
        <f>VLOOKUP(AD1570,'Main_Sub Desc'!C:D,2,)</f>
        <v>LPC from invoicing</v>
      </c>
      <c r="AF1570" t="str">
        <f>VLOOKUP(VALUE(H1570),'Main_Sub Desc'!F:G,2,)</f>
        <v>Wtr Rev Late Payment</v>
      </c>
      <c r="AG1570">
        <f>IFERROR(VLOOKUP(VALUE(I1570),'PC Mapping'!A:F,6,),"")</f>
        <v>10469</v>
      </c>
      <c r="AH1570" s="13" t="str">
        <f>VLOOKUP(AG1570,'PC Mapping'!L:M,2,)</f>
        <v>Bolivar Water</v>
      </c>
    </row>
    <row r="1571" spans="1:34" x14ac:dyDescent="0.2">
      <c r="A1571" t="s">
        <v>10012</v>
      </c>
      <c r="B1571" t="s">
        <v>9989</v>
      </c>
      <c r="C1571" t="s">
        <v>4519</v>
      </c>
      <c r="D1571" t="s">
        <v>4520</v>
      </c>
      <c r="E1571" s="3">
        <v>45818</v>
      </c>
      <c r="F1571" t="s">
        <v>44</v>
      </c>
      <c r="G1571" t="s">
        <v>3742</v>
      </c>
      <c r="H1571" t="s">
        <v>3722</v>
      </c>
      <c r="I1571" t="s">
        <v>3752</v>
      </c>
      <c r="J1571" t="s">
        <v>4522</v>
      </c>
      <c r="K1571" s="2">
        <v>-5</v>
      </c>
      <c r="L1571" t="s">
        <v>44</v>
      </c>
      <c r="M1571" s="2">
        <v>-5</v>
      </c>
      <c r="N1571" t="s">
        <v>4523</v>
      </c>
      <c r="O1571" t="s">
        <v>4524</v>
      </c>
      <c r="P1571" t="s">
        <v>10013</v>
      </c>
      <c r="Q1571" t="s">
        <v>10014</v>
      </c>
      <c r="R1571" t="s">
        <v>44</v>
      </c>
      <c r="S1571" t="s">
        <v>4527</v>
      </c>
      <c r="T1571" s="3">
        <v>45818</v>
      </c>
      <c r="U1571" s="3">
        <v>45819</v>
      </c>
      <c r="V1571" s="2">
        <v>0</v>
      </c>
      <c r="W1571" t="s">
        <v>44</v>
      </c>
      <c r="X1571" t="s">
        <v>44</v>
      </c>
      <c r="Y1571" t="s">
        <v>10015</v>
      </c>
      <c r="Z1571" t="s">
        <v>3211</v>
      </c>
      <c r="AA1571" t="s">
        <v>4529</v>
      </c>
      <c r="AB1571" t="s">
        <v>4530</v>
      </c>
      <c r="AC1571" t="s">
        <v>89</v>
      </c>
      <c r="AD1571" t="str">
        <f t="shared" si="24"/>
        <v>10-60</v>
      </c>
      <c r="AE1571" t="str">
        <f>VLOOKUP(AD1571,'Main_Sub Desc'!C:D,2,)</f>
        <v>LPC from invoicing</v>
      </c>
      <c r="AF1571" t="str">
        <f>VLOOKUP(VALUE(H1571),'Main_Sub Desc'!F:G,2,)</f>
        <v>Wtr Rev Late Payment</v>
      </c>
      <c r="AG1571">
        <f>IFERROR(VLOOKUP(VALUE(I1571),'PC Mapping'!A:F,6,),"")</f>
        <v>10719</v>
      </c>
      <c r="AH1571" s="13" t="str">
        <f>VLOOKUP(AG1571,'PC Mapping'!L:M,2,)</f>
        <v>All Other Water</v>
      </c>
    </row>
    <row r="1572" spans="1:34" x14ac:dyDescent="0.2">
      <c r="A1572" t="s">
        <v>10016</v>
      </c>
      <c r="B1572" t="s">
        <v>10017</v>
      </c>
      <c r="C1572" t="s">
        <v>4519</v>
      </c>
      <c r="D1572" t="s">
        <v>4520</v>
      </c>
      <c r="E1572" s="3">
        <v>45818</v>
      </c>
      <c r="F1572" t="s">
        <v>44</v>
      </c>
      <c r="G1572" t="s">
        <v>3742</v>
      </c>
      <c r="H1572" t="s">
        <v>3716</v>
      </c>
      <c r="I1572" t="s">
        <v>4534</v>
      </c>
      <c r="J1572" t="s">
        <v>4522</v>
      </c>
      <c r="K1572" s="2">
        <v>-5</v>
      </c>
      <c r="L1572" t="s">
        <v>44</v>
      </c>
      <c r="M1572" s="2">
        <v>-5</v>
      </c>
      <c r="N1572" t="s">
        <v>4523</v>
      </c>
      <c r="O1572" t="s">
        <v>4524</v>
      </c>
      <c r="P1572" t="s">
        <v>5093</v>
      </c>
      <c r="Q1572" t="s">
        <v>10018</v>
      </c>
      <c r="R1572" t="s">
        <v>44</v>
      </c>
      <c r="S1572" t="s">
        <v>4527</v>
      </c>
      <c r="T1572" s="3">
        <v>45818</v>
      </c>
      <c r="U1572" s="3">
        <v>45819</v>
      </c>
      <c r="V1572" s="2">
        <v>0</v>
      </c>
      <c r="W1572" t="s">
        <v>44</v>
      </c>
      <c r="X1572" t="s">
        <v>44</v>
      </c>
      <c r="Y1572" t="s">
        <v>10019</v>
      </c>
      <c r="Z1572" t="s">
        <v>10020</v>
      </c>
      <c r="AA1572" t="s">
        <v>4529</v>
      </c>
      <c r="AB1572" t="s">
        <v>4530</v>
      </c>
      <c r="AC1572" t="s">
        <v>89</v>
      </c>
      <c r="AD1572" t="str">
        <f t="shared" si="24"/>
        <v>10-60</v>
      </c>
      <c r="AE1572" t="str">
        <f>VLOOKUP(AD1572,'Main_Sub Desc'!C:D,2,)</f>
        <v>LPC from invoicing</v>
      </c>
      <c r="AF1572" t="str">
        <f>VLOOKUP(VALUE(H1572),'Main_Sub Desc'!F:G,2,)</f>
        <v>Wst Rev Late Payment</v>
      </c>
      <c r="AG1572">
        <f>IFERROR(VLOOKUP(VALUE(I1572),'PC Mapping'!A:F,6,),"")</f>
        <v>10514</v>
      </c>
      <c r="AH1572" s="13" t="str">
        <f>VLOOKUP(AG1572,'PC Mapping'!L:M,2,)</f>
        <v>Bolivar Sewer</v>
      </c>
    </row>
    <row r="1573" spans="1:34" x14ac:dyDescent="0.2">
      <c r="A1573" t="s">
        <v>10016</v>
      </c>
      <c r="B1573" t="s">
        <v>10017</v>
      </c>
      <c r="C1573" t="s">
        <v>4519</v>
      </c>
      <c r="D1573" t="s">
        <v>4520</v>
      </c>
      <c r="E1573" s="3">
        <v>45818</v>
      </c>
      <c r="F1573" t="s">
        <v>44</v>
      </c>
      <c r="G1573" t="s">
        <v>3742</v>
      </c>
      <c r="H1573" t="s">
        <v>3722</v>
      </c>
      <c r="I1573" t="s">
        <v>4538</v>
      </c>
      <c r="J1573" t="s">
        <v>4522</v>
      </c>
      <c r="K1573" s="2">
        <v>-5</v>
      </c>
      <c r="L1573" t="s">
        <v>44</v>
      </c>
      <c r="M1573" s="2">
        <v>-5</v>
      </c>
      <c r="N1573" t="s">
        <v>4523</v>
      </c>
      <c r="O1573" t="s">
        <v>4524</v>
      </c>
      <c r="P1573" t="s">
        <v>5093</v>
      </c>
      <c r="Q1573" t="s">
        <v>10021</v>
      </c>
      <c r="R1573" t="s">
        <v>44</v>
      </c>
      <c r="S1573" t="s">
        <v>4527</v>
      </c>
      <c r="T1573" s="3">
        <v>45818</v>
      </c>
      <c r="U1573" s="3">
        <v>45819</v>
      </c>
      <c r="V1573" s="2">
        <v>0</v>
      </c>
      <c r="W1573" t="s">
        <v>44</v>
      </c>
      <c r="X1573" t="s">
        <v>44</v>
      </c>
      <c r="Y1573" t="s">
        <v>10022</v>
      </c>
      <c r="Z1573" t="s">
        <v>10020</v>
      </c>
      <c r="AA1573" t="s">
        <v>4529</v>
      </c>
      <c r="AB1573" t="s">
        <v>4530</v>
      </c>
      <c r="AC1573" t="s">
        <v>89</v>
      </c>
      <c r="AD1573" t="str">
        <f t="shared" si="24"/>
        <v>10-60</v>
      </c>
      <c r="AE1573" t="str">
        <f>VLOOKUP(AD1573,'Main_Sub Desc'!C:D,2,)</f>
        <v>LPC from invoicing</v>
      </c>
      <c r="AF1573" t="str">
        <f>VLOOKUP(VALUE(H1573),'Main_Sub Desc'!F:G,2,)</f>
        <v>Wtr Rev Late Payment</v>
      </c>
      <c r="AG1573">
        <f>IFERROR(VLOOKUP(VALUE(I1573),'PC Mapping'!A:F,6,),"")</f>
        <v>10469</v>
      </c>
      <c r="AH1573" s="13" t="str">
        <f>VLOOKUP(AG1573,'PC Mapping'!L:M,2,)</f>
        <v>Bolivar Water</v>
      </c>
    </row>
    <row r="1574" spans="1:34" x14ac:dyDescent="0.2">
      <c r="A1574" t="s">
        <v>10023</v>
      </c>
      <c r="B1574" t="s">
        <v>10017</v>
      </c>
      <c r="C1574" t="s">
        <v>4519</v>
      </c>
      <c r="D1574" t="s">
        <v>4520</v>
      </c>
      <c r="E1574" s="3">
        <v>45818</v>
      </c>
      <c r="F1574" t="s">
        <v>44</v>
      </c>
      <c r="G1574" t="s">
        <v>3742</v>
      </c>
      <c r="H1574" t="s">
        <v>3716</v>
      </c>
      <c r="I1574" t="s">
        <v>4534</v>
      </c>
      <c r="J1574" t="s">
        <v>4522</v>
      </c>
      <c r="K1574" s="2">
        <v>-5</v>
      </c>
      <c r="L1574" t="s">
        <v>44</v>
      </c>
      <c r="M1574" s="2">
        <v>-5</v>
      </c>
      <c r="N1574" t="s">
        <v>4523</v>
      </c>
      <c r="O1574" t="s">
        <v>4524</v>
      </c>
      <c r="P1574" t="s">
        <v>10024</v>
      </c>
      <c r="Q1574" t="s">
        <v>10025</v>
      </c>
      <c r="R1574" t="s">
        <v>44</v>
      </c>
      <c r="S1574" t="s">
        <v>4527</v>
      </c>
      <c r="T1574" s="3">
        <v>45818</v>
      </c>
      <c r="U1574" s="3">
        <v>45819</v>
      </c>
      <c r="V1574" s="2">
        <v>0</v>
      </c>
      <c r="W1574" t="s">
        <v>44</v>
      </c>
      <c r="X1574" t="s">
        <v>44</v>
      </c>
      <c r="Y1574" t="s">
        <v>10026</v>
      </c>
      <c r="Z1574" t="s">
        <v>10027</v>
      </c>
      <c r="AA1574" t="s">
        <v>4529</v>
      </c>
      <c r="AB1574" t="s">
        <v>4530</v>
      </c>
      <c r="AC1574" t="s">
        <v>99</v>
      </c>
      <c r="AD1574" t="str">
        <f t="shared" si="24"/>
        <v>10-60</v>
      </c>
      <c r="AE1574" t="str">
        <f>VLOOKUP(AD1574,'Main_Sub Desc'!C:D,2,)</f>
        <v>LPC from invoicing</v>
      </c>
      <c r="AF1574" t="str">
        <f>VLOOKUP(VALUE(H1574),'Main_Sub Desc'!F:G,2,)</f>
        <v>Wst Rev Late Payment</v>
      </c>
      <c r="AG1574">
        <f>IFERROR(VLOOKUP(VALUE(I1574),'PC Mapping'!A:F,6,),"")</f>
        <v>10514</v>
      </c>
      <c r="AH1574" s="13" t="str">
        <f>VLOOKUP(AG1574,'PC Mapping'!L:M,2,)</f>
        <v>Bolivar Sewer</v>
      </c>
    </row>
    <row r="1575" spans="1:34" x14ac:dyDescent="0.2">
      <c r="A1575" t="s">
        <v>10023</v>
      </c>
      <c r="B1575" t="s">
        <v>10017</v>
      </c>
      <c r="C1575" t="s">
        <v>4519</v>
      </c>
      <c r="D1575" t="s">
        <v>4520</v>
      </c>
      <c r="E1575" s="3">
        <v>45818</v>
      </c>
      <c r="F1575" t="s">
        <v>44</v>
      </c>
      <c r="G1575" t="s">
        <v>3742</v>
      </c>
      <c r="H1575" t="s">
        <v>3722</v>
      </c>
      <c r="I1575" t="s">
        <v>4538</v>
      </c>
      <c r="J1575" t="s">
        <v>4522</v>
      </c>
      <c r="K1575" s="2">
        <v>-5</v>
      </c>
      <c r="L1575" t="s">
        <v>44</v>
      </c>
      <c r="M1575" s="2">
        <v>-5</v>
      </c>
      <c r="N1575" t="s">
        <v>4523</v>
      </c>
      <c r="O1575" t="s">
        <v>4524</v>
      </c>
      <c r="P1575" t="s">
        <v>10024</v>
      </c>
      <c r="Q1575" t="s">
        <v>10028</v>
      </c>
      <c r="R1575" t="s">
        <v>44</v>
      </c>
      <c r="S1575" t="s">
        <v>4527</v>
      </c>
      <c r="T1575" s="3">
        <v>45818</v>
      </c>
      <c r="U1575" s="3">
        <v>45819</v>
      </c>
      <c r="V1575" s="2">
        <v>0</v>
      </c>
      <c r="W1575" t="s">
        <v>44</v>
      </c>
      <c r="X1575" t="s">
        <v>44</v>
      </c>
      <c r="Y1575" t="s">
        <v>10029</v>
      </c>
      <c r="Z1575" t="s">
        <v>10027</v>
      </c>
      <c r="AA1575" t="s">
        <v>4529</v>
      </c>
      <c r="AB1575" t="s">
        <v>4530</v>
      </c>
      <c r="AC1575" t="s">
        <v>99</v>
      </c>
      <c r="AD1575" t="str">
        <f t="shared" si="24"/>
        <v>10-60</v>
      </c>
      <c r="AE1575" t="str">
        <f>VLOOKUP(AD1575,'Main_Sub Desc'!C:D,2,)</f>
        <v>LPC from invoicing</v>
      </c>
      <c r="AF1575" t="str">
        <f>VLOOKUP(VALUE(H1575),'Main_Sub Desc'!F:G,2,)</f>
        <v>Wtr Rev Late Payment</v>
      </c>
      <c r="AG1575">
        <f>IFERROR(VLOOKUP(VALUE(I1575),'PC Mapping'!A:F,6,),"")</f>
        <v>10469</v>
      </c>
      <c r="AH1575" s="13" t="str">
        <f>VLOOKUP(AG1575,'PC Mapping'!L:M,2,)</f>
        <v>Bolivar Water</v>
      </c>
    </row>
    <row r="1576" spans="1:34" x14ac:dyDescent="0.2">
      <c r="A1576" t="s">
        <v>10030</v>
      </c>
      <c r="B1576" t="s">
        <v>9989</v>
      </c>
      <c r="C1576" t="s">
        <v>4519</v>
      </c>
      <c r="D1576" t="s">
        <v>4520</v>
      </c>
      <c r="E1576" s="3">
        <v>45818</v>
      </c>
      <c r="F1576" t="s">
        <v>44</v>
      </c>
      <c r="G1576" t="s">
        <v>3742</v>
      </c>
      <c r="H1576" t="s">
        <v>3716</v>
      </c>
      <c r="I1576" t="s">
        <v>4534</v>
      </c>
      <c r="J1576" t="s">
        <v>4522</v>
      </c>
      <c r="K1576" s="2">
        <v>-23.59</v>
      </c>
      <c r="L1576" t="s">
        <v>44</v>
      </c>
      <c r="M1576" s="2">
        <v>-23.59</v>
      </c>
      <c r="N1576" t="s">
        <v>4523</v>
      </c>
      <c r="O1576" t="s">
        <v>4524</v>
      </c>
      <c r="P1576" t="s">
        <v>10031</v>
      </c>
      <c r="Q1576" t="s">
        <v>10032</v>
      </c>
      <c r="R1576" t="s">
        <v>44</v>
      </c>
      <c r="S1576" t="s">
        <v>4527</v>
      </c>
      <c r="T1576" s="3">
        <v>45818</v>
      </c>
      <c r="U1576" s="3">
        <v>45819</v>
      </c>
      <c r="V1576" s="2">
        <v>0</v>
      </c>
      <c r="W1576" t="s">
        <v>44</v>
      </c>
      <c r="X1576" t="s">
        <v>44</v>
      </c>
      <c r="Y1576" t="s">
        <v>10033</v>
      </c>
      <c r="Z1576" t="s">
        <v>451</v>
      </c>
      <c r="AA1576" t="s">
        <v>4529</v>
      </c>
      <c r="AB1576" t="s">
        <v>4530</v>
      </c>
      <c r="AC1576" t="s">
        <v>89</v>
      </c>
      <c r="AD1576" t="str">
        <f t="shared" si="24"/>
        <v>10-60</v>
      </c>
      <c r="AE1576" t="str">
        <f>VLOOKUP(AD1576,'Main_Sub Desc'!C:D,2,)</f>
        <v>LPC from invoicing</v>
      </c>
      <c r="AF1576" t="str">
        <f>VLOOKUP(VALUE(H1576),'Main_Sub Desc'!F:G,2,)</f>
        <v>Wst Rev Late Payment</v>
      </c>
      <c r="AG1576">
        <f>IFERROR(VLOOKUP(VALUE(I1576),'PC Mapping'!A:F,6,),"")</f>
        <v>10514</v>
      </c>
      <c r="AH1576" s="13" t="str">
        <f>VLOOKUP(AG1576,'PC Mapping'!L:M,2,)</f>
        <v>Bolivar Sewer</v>
      </c>
    </row>
    <row r="1577" spans="1:34" x14ac:dyDescent="0.2">
      <c r="A1577" t="s">
        <v>10030</v>
      </c>
      <c r="B1577" t="s">
        <v>9989</v>
      </c>
      <c r="C1577" t="s">
        <v>4519</v>
      </c>
      <c r="D1577" t="s">
        <v>4520</v>
      </c>
      <c r="E1577" s="3">
        <v>45818</v>
      </c>
      <c r="F1577" t="s">
        <v>44</v>
      </c>
      <c r="G1577" t="s">
        <v>3742</v>
      </c>
      <c r="H1577" t="s">
        <v>3722</v>
      </c>
      <c r="I1577" t="s">
        <v>4538</v>
      </c>
      <c r="J1577" t="s">
        <v>4522</v>
      </c>
      <c r="K1577" s="2">
        <v>-16.440000000000001</v>
      </c>
      <c r="L1577" t="s">
        <v>44</v>
      </c>
      <c r="M1577" s="2">
        <v>-16.440000000000001</v>
      </c>
      <c r="N1577" t="s">
        <v>4523</v>
      </c>
      <c r="O1577" t="s">
        <v>4524</v>
      </c>
      <c r="P1577" t="s">
        <v>10031</v>
      </c>
      <c r="Q1577" t="s">
        <v>10034</v>
      </c>
      <c r="R1577" t="s">
        <v>44</v>
      </c>
      <c r="S1577" t="s">
        <v>4527</v>
      </c>
      <c r="T1577" s="3">
        <v>45818</v>
      </c>
      <c r="U1577" s="3">
        <v>45819</v>
      </c>
      <c r="V1577" s="2">
        <v>0</v>
      </c>
      <c r="W1577" t="s">
        <v>44</v>
      </c>
      <c r="X1577" t="s">
        <v>44</v>
      </c>
      <c r="Y1577" t="s">
        <v>10035</v>
      </c>
      <c r="Z1577" t="s">
        <v>451</v>
      </c>
      <c r="AA1577" t="s">
        <v>4529</v>
      </c>
      <c r="AB1577" t="s">
        <v>4530</v>
      </c>
      <c r="AC1577" t="s">
        <v>89</v>
      </c>
      <c r="AD1577" t="str">
        <f t="shared" si="24"/>
        <v>10-60</v>
      </c>
      <c r="AE1577" t="str">
        <f>VLOOKUP(AD1577,'Main_Sub Desc'!C:D,2,)</f>
        <v>LPC from invoicing</v>
      </c>
      <c r="AF1577" t="str">
        <f>VLOOKUP(VALUE(H1577),'Main_Sub Desc'!F:G,2,)</f>
        <v>Wtr Rev Late Payment</v>
      </c>
      <c r="AG1577">
        <f>IFERROR(VLOOKUP(VALUE(I1577),'PC Mapping'!A:F,6,),"")</f>
        <v>10469</v>
      </c>
      <c r="AH1577" s="13" t="str">
        <f>VLOOKUP(AG1577,'PC Mapping'!L:M,2,)</f>
        <v>Bolivar Water</v>
      </c>
    </row>
    <row r="1578" spans="1:34" x14ac:dyDescent="0.2">
      <c r="A1578" t="s">
        <v>10036</v>
      </c>
      <c r="B1578" t="s">
        <v>9989</v>
      </c>
      <c r="C1578" t="s">
        <v>4519</v>
      </c>
      <c r="D1578" t="s">
        <v>4520</v>
      </c>
      <c r="E1578" s="3">
        <v>45818</v>
      </c>
      <c r="F1578" t="s">
        <v>44</v>
      </c>
      <c r="G1578" t="s">
        <v>3742</v>
      </c>
      <c r="H1578" t="s">
        <v>3722</v>
      </c>
      <c r="I1578" t="s">
        <v>3752</v>
      </c>
      <c r="J1578" t="s">
        <v>4522</v>
      </c>
      <c r="K1578" s="2">
        <v>-5</v>
      </c>
      <c r="L1578" t="s">
        <v>44</v>
      </c>
      <c r="M1578" s="2">
        <v>-5</v>
      </c>
      <c r="N1578" t="s">
        <v>4523</v>
      </c>
      <c r="O1578" t="s">
        <v>4524</v>
      </c>
      <c r="P1578" t="s">
        <v>8169</v>
      </c>
      <c r="Q1578" t="s">
        <v>10037</v>
      </c>
      <c r="R1578" t="s">
        <v>44</v>
      </c>
      <c r="S1578" t="s">
        <v>4527</v>
      </c>
      <c r="T1578" s="3">
        <v>45818</v>
      </c>
      <c r="U1578" s="3">
        <v>45819</v>
      </c>
      <c r="V1578" s="2">
        <v>0</v>
      </c>
      <c r="W1578" t="s">
        <v>44</v>
      </c>
      <c r="X1578" t="s">
        <v>44</v>
      </c>
      <c r="Y1578" t="s">
        <v>10038</v>
      </c>
      <c r="Z1578" t="s">
        <v>2139</v>
      </c>
      <c r="AA1578" t="s">
        <v>4529</v>
      </c>
      <c r="AB1578" t="s">
        <v>4530</v>
      </c>
      <c r="AC1578" t="s">
        <v>89</v>
      </c>
      <c r="AD1578" t="str">
        <f t="shared" si="24"/>
        <v>10-60</v>
      </c>
      <c r="AE1578" t="str">
        <f>VLOOKUP(AD1578,'Main_Sub Desc'!C:D,2,)</f>
        <v>LPC from invoicing</v>
      </c>
      <c r="AF1578" t="str">
        <f>VLOOKUP(VALUE(H1578),'Main_Sub Desc'!F:G,2,)</f>
        <v>Wtr Rev Late Payment</v>
      </c>
      <c r="AG1578">
        <f>IFERROR(VLOOKUP(VALUE(I1578),'PC Mapping'!A:F,6,),"")</f>
        <v>10719</v>
      </c>
      <c r="AH1578" s="13" t="str">
        <f>VLOOKUP(AG1578,'PC Mapping'!L:M,2,)</f>
        <v>All Other Water</v>
      </c>
    </row>
    <row r="1579" spans="1:34" x14ac:dyDescent="0.2">
      <c r="A1579" t="s">
        <v>10039</v>
      </c>
      <c r="B1579" t="s">
        <v>9989</v>
      </c>
      <c r="C1579" t="s">
        <v>4519</v>
      </c>
      <c r="D1579" t="s">
        <v>4520</v>
      </c>
      <c r="E1579" s="3">
        <v>45818</v>
      </c>
      <c r="F1579" t="s">
        <v>44</v>
      </c>
      <c r="G1579" t="s">
        <v>3742</v>
      </c>
      <c r="H1579" t="s">
        <v>3722</v>
      </c>
      <c r="I1579" t="s">
        <v>4538</v>
      </c>
      <c r="J1579" t="s">
        <v>4522</v>
      </c>
      <c r="K1579" s="2">
        <v>-7.72</v>
      </c>
      <c r="L1579" t="s">
        <v>44</v>
      </c>
      <c r="M1579" s="2">
        <v>-7.72</v>
      </c>
      <c r="N1579" t="s">
        <v>4523</v>
      </c>
      <c r="O1579" t="s">
        <v>4524</v>
      </c>
      <c r="P1579" t="s">
        <v>10040</v>
      </c>
      <c r="Q1579" t="s">
        <v>10041</v>
      </c>
      <c r="R1579" t="s">
        <v>44</v>
      </c>
      <c r="S1579" t="s">
        <v>4527</v>
      </c>
      <c r="T1579" s="3">
        <v>45818</v>
      </c>
      <c r="U1579" s="3">
        <v>45819</v>
      </c>
      <c r="V1579" s="2">
        <v>0</v>
      </c>
      <c r="W1579" t="s">
        <v>44</v>
      </c>
      <c r="X1579" t="s">
        <v>44</v>
      </c>
      <c r="Y1579" t="s">
        <v>10042</v>
      </c>
      <c r="Z1579" t="s">
        <v>10043</v>
      </c>
      <c r="AA1579" t="s">
        <v>4529</v>
      </c>
      <c r="AB1579" t="s">
        <v>4530</v>
      </c>
      <c r="AC1579" t="s">
        <v>89</v>
      </c>
      <c r="AD1579" t="str">
        <f t="shared" si="24"/>
        <v>10-60</v>
      </c>
      <c r="AE1579" t="str">
        <f>VLOOKUP(AD1579,'Main_Sub Desc'!C:D,2,)</f>
        <v>LPC from invoicing</v>
      </c>
      <c r="AF1579" t="str">
        <f>VLOOKUP(VALUE(H1579),'Main_Sub Desc'!F:G,2,)</f>
        <v>Wtr Rev Late Payment</v>
      </c>
      <c r="AG1579">
        <f>IFERROR(VLOOKUP(VALUE(I1579),'PC Mapping'!A:F,6,),"")</f>
        <v>10469</v>
      </c>
      <c r="AH1579" s="13" t="str">
        <f>VLOOKUP(AG1579,'PC Mapping'!L:M,2,)</f>
        <v>Bolivar Water</v>
      </c>
    </row>
    <row r="1580" spans="1:34" x14ac:dyDescent="0.2">
      <c r="A1580" t="s">
        <v>10039</v>
      </c>
      <c r="B1580" t="s">
        <v>9989</v>
      </c>
      <c r="C1580" t="s">
        <v>4519</v>
      </c>
      <c r="D1580" t="s">
        <v>4520</v>
      </c>
      <c r="E1580" s="3">
        <v>45818</v>
      </c>
      <c r="F1580" t="s">
        <v>44</v>
      </c>
      <c r="G1580" t="s">
        <v>3742</v>
      </c>
      <c r="H1580" t="s">
        <v>3716</v>
      </c>
      <c r="I1580" t="s">
        <v>4534</v>
      </c>
      <c r="J1580" t="s">
        <v>4522</v>
      </c>
      <c r="K1580" s="2">
        <v>-19.02</v>
      </c>
      <c r="L1580" t="s">
        <v>44</v>
      </c>
      <c r="M1580" s="2">
        <v>-19.02</v>
      </c>
      <c r="N1580" t="s">
        <v>4523</v>
      </c>
      <c r="O1580" t="s">
        <v>4524</v>
      </c>
      <c r="P1580" t="s">
        <v>10040</v>
      </c>
      <c r="Q1580" t="s">
        <v>10044</v>
      </c>
      <c r="R1580" t="s">
        <v>44</v>
      </c>
      <c r="S1580" t="s">
        <v>4527</v>
      </c>
      <c r="T1580" s="3">
        <v>45818</v>
      </c>
      <c r="U1580" s="3">
        <v>45819</v>
      </c>
      <c r="V1580" s="2">
        <v>0</v>
      </c>
      <c r="W1580" t="s">
        <v>44</v>
      </c>
      <c r="X1580" t="s">
        <v>44</v>
      </c>
      <c r="Y1580" t="s">
        <v>10045</v>
      </c>
      <c r="Z1580" t="s">
        <v>10043</v>
      </c>
      <c r="AA1580" t="s">
        <v>4529</v>
      </c>
      <c r="AB1580" t="s">
        <v>4530</v>
      </c>
      <c r="AC1580" t="s">
        <v>89</v>
      </c>
      <c r="AD1580" t="str">
        <f t="shared" si="24"/>
        <v>10-60</v>
      </c>
      <c r="AE1580" t="str">
        <f>VLOOKUP(AD1580,'Main_Sub Desc'!C:D,2,)</f>
        <v>LPC from invoicing</v>
      </c>
      <c r="AF1580" t="str">
        <f>VLOOKUP(VALUE(H1580),'Main_Sub Desc'!F:G,2,)</f>
        <v>Wst Rev Late Payment</v>
      </c>
      <c r="AG1580">
        <f>IFERROR(VLOOKUP(VALUE(I1580),'PC Mapping'!A:F,6,),"")</f>
        <v>10514</v>
      </c>
      <c r="AH1580" s="13" t="str">
        <f>VLOOKUP(AG1580,'PC Mapping'!L:M,2,)</f>
        <v>Bolivar Sewer</v>
      </c>
    </row>
    <row r="1581" spans="1:34" x14ac:dyDescent="0.2">
      <c r="A1581" t="s">
        <v>10046</v>
      </c>
      <c r="B1581" t="s">
        <v>10017</v>
      </c>
      <c r="C1581" t="s">
        <v>4519</v>
      </c>
      <c r="D1581" t="s">
        <v>4520</v>
      </c>
      <c r="E1581" s="3">
        <v>45818</v>
      </c>
      <c r="F1581" t="s">
        <v>44</v>
      </c>
      <c r="G1581" t="s">
        <v>3742</v>
      </c>
      <c r="H1581" t="s">
        <v>3722</v>
      </c>
      <c r="I1581" t="s">
        <v>4538</v>
      </c>
      <c r="J1581" t="s">
        <v>4522</v>
      </c>
      <c r="K1581" s="2">
        <v>-5</v>
      </c>
      <c r="L1581" t="s">
        <v>44</v>
      </c>
      <c r="M1581" s="2">
        <v>-5</v>
      </c>
      <c r="N1581" t="s">
        <v>4523</v>
      </c>
      <c r="O1581" t="s">
        <v>4524</v>
      </c>
      <c r="P1581" t="s">
        <v>6846</v>
      </c>
      <c r="Q1581" t="s">
        <v>10047</v>
      </c>
      <c r="R1581" t="s">
        <v>44</v>
      </c>
      <c r="S1581" t="s">
        <v>4527</v>
      </c>
      <c r="T1581" s="3">
        <v>45818</v>
      </c>
      <c r="U1581" s="3">
        <v>45819</v>
      </c>
      <c r="V1581" s="2">
        <v>0</v>
      </c>
      <c r="W1581" t="s">
        <v>44</v>
      </c>
      <c r="X1581" t="s">
        <v>44</v>
      </c>
      <c r="Y1581" t="s">
        <v>10048</v>
      </c>
      <c r="Z1581" t="s">
        <v>177</v>
      </c>
      <c r="AA1581" t="s">
        <v>4529</v>
      </c>
      <c r="AB1581" t="s">
        <v>4530</v>
      </c>
      <c r="AC1581" t="s">
        <v>89</v>
      </c>
      <c r="AD1581" t="str">
        <f t="shared" si="24"/>
        <v>10-60</v>
      </c>
      <c r="AE1581" t="str">
        <f>VLOOKUP(AD1581,'Main_Sub Desc'!C:D,2,)</f>
        <v>LPC from invoicing</v>
      </c>
      <c r="AF1581" t="str">
        <f>VLOOKUP(VALUE(H1581),'Main_Sub Desc'!F:G,2,)</f>
        <v>Wtr Rev Late Payment</v>
      </c>
      <c r="AG1581">
        <f>IFERROR(VLOOKUP(VALUE(I1581),'PC Mapping'!A:F,6,),"")</f>
        <v>10469</v>
      </c>
      <c r="AH1581" s="13" t="str">
        <f>VLOOKUP(AG1581,'PC Mapping'!L:M,2,)</f>
        <v>Bolivar Water</v>
      </c>
    </row>
    <row r="1582" spans="1:34" x14ac:dyDescent="0.2">
      <c r="A1582" t="s">
        <v>10046</v>
      </c>
      <c r="B1582" t="s">
        <v>10017</v>
      </c>
      <c r="C1582" t="s">
        <v>4519</v>
      </c>
      <c r="D1582" t="s">
        <v>4520</v>
      </c>
      <c r="E1582" s="3">
        <v>45818</v>
      </c>
      <c r="F1582" t="s">
        <v>44</v>
      </c>
      <c r="G1582" t="s">
        <v>3742</v>
      </c>
      <c r="H1582" t="s">
        <v>3716</v>
      </c>
      <c r="I1582" t="s">
        <v>4534</v>
      </c>
      <c r="J1582" t="s">
        <v>4522</v>
      </c>
      <c r="K1582" s="2">
        <v>-5</v>
      </c>
      <c r="L1582" t="s">
        <v>44</v>
      </c>
      <c r="M1582" s="2">
        <v>-5</v>
      </c>
      <c r="N1582" t="s">
        <v>4523</v>
      </c>
      <c r="O1582" t="s">
        <v>4524</v>
      </c>
      <c r="P1582" t="s">
        <v>6846</v>
      </c>
      <c r="Q1582" t="s">
        <v>10049</v>
      </c>
      <c r="R1582" t="s">
        <v>44</v>
      </c>
      <c r="S1582" t="s">
        <v>4527</v>
      </c>
      <c r="T1582" s="3">
        <v>45818</v>
      </c>
      <c r="U1582" s="3">
        <v>45819</v>
      </c>
      <c r="V1582" s="2">
        <v>0</v>
      </c>
      <c r="W1582" t="s">
        <v>44</v>
      </c>
      <c r="X1582" t="s">
        <v>44</v>
      </c>
      <c r="Y1582" t="s">
        <v>10050</v>
      </c>
      <c r="Z1582" t="s">
        <v>177</v>
      </c>
      <c r="AA1582" t="s">
        <v>4529</v>
      </c>
      <c r="AB1582" t="s">
        <v>4530</v>
      </c>
      <c r="AC1582" t="s">
        <v>89</v>
      </c>
      <c r="AD1582" t="str">
        <f t="shared" si="24"/>
        <v>10-60</v>
      </c>
      <c r="AE1582" t="str">
        <f>VLOOKUP(AD1582,'Main_Sub Desc'!C:D,2,)</f>
        <v>LPC from invoicing</v>
      </c>
      <c r="AF1582" t="str">
        <f>VLOOKUP(VALUE(H1582),'Main_Sub Desc'!F:G,2,)</f>
        <v>Wst Rev Late Payment</v>
      </c>
      <c r="AG1582">
        <f>IFERROR(VLOOKUP(VALUE(I1582),'PC Mapping'!A:F,6,),"")</f>
        <v>10514</v>
      </c>
      <c r="AH1582" s="13" t="str">
        <f>VLOOKUP(AG1582,'PC Mapping'!L:M,2,)</f>
        <v>Bolivar Sewer</v>
      </c>
    </row>
    <row r="1583" spans="1:34" x14ac:dyDescent="0.2">
      <c r="A1583" t="s">
        <v>10051</v>
      </c>
      <c r="B1583" t="s">
        <v>9989</v>
      </c>
      <c r="C1583" t="s">
        <v>4519</v>
      </c>
      <c r="D1583" t="s">
        <v>4520</v>
      </c>
      <c r="E1583" s="3">
        <v>45818</v>
      </c>
      <c r="F1583" t="s">
        <v>44</v>
      </c>
      <c r="G1583" t="s">
        <v>3742</v>
      </c>
      <c r="H1583" t="s">
        <v>3722</v>
      </c>
      <c r="I1583" t="s">
        <v>3752</v>
      </c>
      <c r="J1583" t="s">
        <v>4522</v>
      </c>
      <c r="K1583" s="2">
        <v>-5</v>
      </c>
      <c r="L1583" t="s">
        <v>44</v>
      </c>
      <c r="M1583" s="2">
        <v>-5</v>
      </c>
      <c r="N1583" t="s">
        <v>4523</v>
      </c>
      <c r="O1583" t="s">
        <v>4524</v>
      </c>
      <c r="P1583" t="s">
        <v>10052</v>
      </c>
      <c r="Q1583" t="s">
        <v>10053</v>
      </c>
      <c r="R1583" t="s">
        <v>44</v>
      </c>
      <c r="S1583" t="s">
        <v>4527</v>
      </c>
      <c r="T1583" s="3">
        <v>45818</v>
      </c>
      <c r="U1583" s="3">
        <v>45819</v>
      </c>
      <c r="V1583" s="2">
        <v>0</v>
      </c>
      <c r="W1583" t="s">
        <v>44</v>
      </c>
      <c r="X1583" t="s">
        <v>44</v>
      </c>
      <c r="Y1583" t="s">
        <v>10054</v>
      </c>
      <c r="Z1583" t="s">
        <v>10055</v>
      </c>
      <c r="AA1583" t="s">
        <v>4529</v>
      </c>
      <c r="AB1583" t="s">
        <v>4530</v>
      </c>
      <c r="AC1583" t="s">
        <v>89</v>
      </c>
      <c r="AD1583" t="str">
        <f t="shared" si="24"/>
        <v>10-60</v>
      </c>
      <c r="AE1583" t="str">
        <f>VLOOKUP(AD1583,'Main_Sub Desc'!C:D,2,)</f>
        <v>LPC from invoicing</v>
      </c>
      <c r="AF1583" t="str">
        <f>VLOOKUP(VALUE(H1583),'Main_Sub Desc'!F:G,2,)</f>
        <v>Wtr Rev Late Payment</v>
      </c>
      <c r="AG1583">
        <f>IFERROR(VLOOKUP(VALUE(I1583),'PC Mapping'!A:F,6,),"")</f>
        <v>10719</v>
      </c>
      <c r="AH1583" s="13" t="str">
        <f>VLOOKUP(AG1583,'PC Mapping'!L:M,2,)</f>
        <v>All Other Water</v>
      </c>
    </row>
    <row r="1584" spans="1:34" x14ac:dyDescent="0.2">
      <c r="A1584" t="s">
        <v>10056</v>
      </c>
      <c r="B1584" t="s">
        <v>9989</v>
      </c>
      <c r="C1584" t="s">
        <v>4519</v>
      </c>
      <c r="D1584" t="s">
        <v>4520</v>
      </c>
      <c r="E1584" s="3">
        <v>45818</v>
      </c>
      <c r="F1584" t="s">
        <v>44</v>
      </c>
      <c r="G1584" t="s">
        <v>3742</v>
      </c>
      <c r="H1584" t="s">
        <v>3716</v>
      </c>
      <c r="I1584" t="s">
        <v>4534</v>
      </c>
      <c r="J1584" t="s">
        <v>4522</v>
      </c>
      <c r="K1584" s="2">
        <v>-5</v>
      </c>
      <c r="L1584" t="s">
        <v>44</v>
      </c>
      <c r="M1584" s="2">
        <v>-5</v>
      </c>
      <c r="N1584" t="s">
        <v>4523</v>
      </c>
      <c r="O1584" t="s">
        <v>4524</v>
      </c>
      <c r="P1584" t="s">
        <v>5392</v>
      </c>
      <c r="Q1584" t="s">
        <v>10057</v>
      </c>
      <c r="R1584" t="s">
        <v>44</v>
      </c>
      <c r="S1584" t="s">
        <v>4527</v>
      </c>
      <c r="T1584" s="3">
        <v>45818</v>
      </c>
      <c r="U1584" s="3">
        <v>45819</v>
      </c>
      <c r="V1584" s="2">
        <v>0</v>
      </c>
      <c r="W1584" t="s">
        <v>44</v>
      </c>
      <c r="X1584" t="s">
        <v>44</v>
      </c>
      <c r="Y1584" t="s">
        <v>10058</v>
      </c>
      <c r="Z1584" t="s">
        <v>1390</v>
      </c>
      <c r="AA1584" t="s">
        <v>4529</v>
      </c>
      <c r="AB1584" t="s">
        <v>4530</v>
      </c>
      <c r="AC1584" t="s">
        <v>99</v>
      </c>
      <c r="AD1584" t="str">
        <f t="shared" si="24"/>
        <v>10-60</v>
      </c>
      <c r="AE1584" t="str">
        <f>VLOOKUP(AD1584,'Main_Sub Desc'!C:D,2,)</f>
        <v>LPC from invoicing</v>
      </c>
      <c r="AF1584" t="str">
        <f>VLOOKUP(VALUE(H1584),'Main_Sub Desc'!F:G,2,)</f>
        <v>Wst Rev Late Payment</v>
      </c>
      <c r="AG1584">
        <f>IFERROR(VLOOKUP(VALUE(I1584),'PC Mapping'!A:F,6,),"")</f>
        <v>10514</v>
      </c>
      <c r="AH1584" s="13" t="str">
        <f>VLOOKUP(AG1584,'PC Mapping'!L:M,2,)</f>
        <v>Bolivar Sewer</v>
      </c>
    </row>
    <row r="1585" spans="1:34" x14ac:dyDescent="0.2">
      <c r="A1585" t="s">
        <v>10059</v>
      </c>
      <c r="B1585" t="s">
        <v>9989</v>
      </c>
      <c r="C1585" t="s">
        <v>4519</v>
      </c>
      <c r="D1585" t="s">
        <v>4520</v>
      </c>
      <c r="E1585" s="3">
        <v>45818</v>
      </c>
      <c r="F1585" t="s">
        <v>44</v>
      </c>
      <c r="G1585" t="s">
        <v>3742</v>
      </c>
      <c r="H1585" t="s">
        <v>3716</v>
      </c>
      <c r="I1585" t="s">
        <v>4534</v>
      </c>
      <c r="J1585" t="s">
        <v>4522</v>
      </c>
      <c r="K1585" s="2">
        <v>-5</v>
      </c>
      <c r="L1585" t="s">
        <v>44</v>
      </c>
      <c r="M1585" s="2">
        <v>-5</v>
      </c>
      <c r="N1585" t="s">
        <v>4523</v>
      </c>
      <c r="O1585" t="s">
        <v>4524</v>
      </c>
      <c r="P1585" t="s">
        <v>9173</v>
      </c>
      <c r="Q1585" t="s">
        <v>10060</v>
      </c>
      <c r="R1585" t="s">
        <v>44</v>
      </c>
      <c r="S1585" t="s">
        <v>4527</v>
      </c>
      <c r="T1585" s="3">
        <v>45818</v>
      </c>
      <c r="U1585" s="3">
        <v>45819</v>
      </c>
      <c r="V1585" s="2">
        <v>0</v>
      </c>
      <c r="W1585" t="s">
        <v>44</v>
      </c>
      <c r="X1585" t="s">
        <v>44</v>
      </c>
      <c r="Y1585" t="s">
        <v>10061</v>
      </c>
      <c r="Z1585" t="s">
        <v>933</v>
      </c>
      <c r="AA1585" t="s">
        <v>4529</v>
      </c>
      <c r="AB1585" t="s">
        <v>4530</v>
      </c>
      <c r="AC1585" t="s">
        <v>89</v>
      </c>
      <c r="AD1585" t="str">
        <f t="shared" si="24"/>
        <v>10-60</v>
      </c>
      <c r="AE1585" t="str">
        <f>VLOOKUP(AD1585,'Main_Sub Desc'!C:D,2,)</f>
        <v>LPC from invoicing</v>
      </c>
      <c r="AF1585" t="str">
        <f>VLOOKUP(VALUE(H1585),'Main_Sub Desc'!F:G,2,)</f>
        <v>Wst Rev Late Payment</v>
      </c>
      <c r="AG1585">
        <f>IFERROR(VLOOKUP(VALUE(I1585),'PC Mapping'!A:F,6,),"")</f>
        <v>10514</v>
      </c>
      <c r="AH1585" s="13" t="str">
        <f>VLOOKUP(AG1585,'PC Mapping'!L:M,2,)</f>
        <v>Bolivar Sewer</v>
      </c>
    </row>
    <row r="1586" spans="1:34" x14ac:dyDescent="0.2">
      <c r="A1586" t="s">
        <v>10059</v>
      </c>
      <c r="B1586" t="s">
        <v>9989</v>
      </c>
      <c r="C1586" t="s">
        <v>4519</v>
      </c>
      <c r="D1586" t="s">
        <v>4520</v>
      </c>
      <c r="E1586" s="3">
        <v>45818</v>
      </c>
      <c r="F1586" t="s">
        <v>44</v>
      </c>
      <c r="G1586" t="s">
        <v>3742</v>
      </c>
      <c r="H1586" t="s">
        <v>3722</v>
      </c>
      <c r="I1586" t="s">
        <v>4538</v>
      </c>
      <c r="J1586" t="s">
        <v>4522</v>
      </c>
      <c r="K1586" s="2">
        <v>-5</v>
      </c>
      <c r="L1586" t="s">
        <v>44</v>
      </c>
      <c r="M1586" s="2">
        <v>-5</v>
      </c>
      <c r="N1586" t="s">
        <v>4523</v>
      </c>
      <c r="O1586" t="s">
        <v>4524</v>
      </c>
      <c r="P1586" t="s">
        <v>9173</v>
      </c>
      <c r="Q1586" t="s">
        <v>10062</v>
      </c>
      <c r="R1586" t="s">
        <v>44</v>
      </c>
      <c r="S1586" t="s">
        <v>4527</v>
      </c>
      <c r="T1586" s="3">
        <v>45818</v>
      </c>
      <c r="U1586" s="3">
        <v>45819</v>
      </c>
      <c r="V1586" s="2">
        <v>0</v>
      </c>
      <c r="W1586" t="s">
        <v>44</v>
      </c>
      <c r="X1586" t="s">
        <v>44</v>
      </c>
      <c r="Y1586" t="s">
        <v>10063</v>
      </c>
      <c r="Z1586" t="s">
        <v>933</v>
      </c>
      <c r="AA1586" t="s">
        <v>4529</v>
      </c>
      <c r="AB1586" t="s">
        <v>4530</v>
      </c>
      <c r="AC1586" t="s">
        <v>89</v>
      </c>
      <c r="AD1586" t="str">
        <f t="shared" si="24"/>
        <v>10-60</v>
      </c>
      <c r="AE1586" t="str">
        <f>VLOOKUP(AD1586,'Main_Sub Desc'!C:D,2,)</f>
        <v>LPC from invoicing</v>
      </c>
      <c r="AF1586" t="str">
        <f>VLOOKUP(VALUE(H1586),'Main_Sub Desc'!F:G,2,)</f>
        <v>Wtr Rev Late Payment</v>
      </c>
      <c r="AG1586">
        <f>IFERROR(VLOOKUP(VALUE(I1586),'PC Mapping'!A:F,6,),"")</f>
        <v>10469</v>
      </c>
      <c r="AH1586" s="13" t="str">
        <f>VLOOKUP(AG1586,'PC Mapping'!L:M,2,)</f>
        <v>Bolivar Water</v>
      </c>
    </row>
    <row r="1587" spans="1:34" x14ac:dyDescent="0.2">
      <c r="A1587" t="s">
        <v>10064</v>
      </c>
      <c r="B1587" t="s">
        <v>10017</v>
      </c>
      <c r="C1587" t="s">
        <v>4519</v>
      </c>
      <c r="D1587" t="s">
        <v>4520</v>
      </c>
      <c r="E1587" s="3">
        <v>45818</v>
      </c>
      <c r="F1587" t="s">
        <v>44</v>
      </c>
      <c r="G1587" t="s">
        <v>3742</v>
      </c>
      <c r="H1587" t="s">
        <v>3722</v>
      </c>
      <c r="I1587" t="s">
        <v>4538</v>
      </c>
      <c r="J1587" t="s">
        <v>4522</v>
      </c>
      <c r="K1587" s="2">
        <v>-5</v>
      </c>
      <c r="L1587" t="s">
        <v>44</v>
      </c>
      <c r="M1587" s="2">
        <v>-5</v>
      </c>
      <c r="N1587" t="s">
        <v>4523</v>
      </c>
      <c r="O1587" t="s">
        <v>4524</v>
      </c>
      <c r="P1587" t="s">
        <v>10065</v>
      </c>
      <c r="Q1587" t="s">
        <v>10066</v>
      </c>
      <c r="R1587" t="s">
        <v>44</v>
      </c>
      <c r="S1587" t="s">
        <v>4527</v>
      </c>
      <c r="T1587" s="3">
        <v>45818</v>
      </c>
      <c r="U1587" s="3">
        <v>45819</v>
      </c>
      <c r="V1587" s="2">
        <v>0</v>
      </c>
      <c r="W1587" t="s">
        <v>44</v>
      </c>
      <c r="X1587" t="s">
        <v>44</v>
      </c>
      <c r="Y1587" t="s">
        <v>10067</v>
      </c>
      <c r="Z1587" t="s">
        <v>1288</v>
      </c>
      <c r="AA1587" t="s">
        <v>4529</v>
      </c>
      <c r="AB1587" t="s">
        <v>4530</v>
      </c>
      <c r="AC1587" t="s">
        <v>89</v>
      </c>
      <c r="AD1587" t="str">
        <f t="shared" si="24"/>
        <v>10-60</v>
      </c>
      <c r="AE1587" t="str">
        <f>VLOOKUP(AD1587,'Main_Sub Desc'!C:D,2,)</f>
        <v>LPC from invoicing</v>
      </c>
      <c r="AF1587" t="str">
        <f>VLOOKUP(VALUE(H1587),'Main_Sub Desc'!F:G,2,)</f>
        <v>Wtr Rev Late Payment</v>
      </c>
      <c r="AG1587">
        <f>IFERROR(VLOOKUP(VALUE(I1587),'PC Mapping'!A:F,6,),"")</f>
        <v>10469</v>
      </c>
      <c r="AH1587" s="13" t="str">
        <f>VLOOKUP(AG1587,'PC Mapping'!L:M,2,)</f>
        <v>Bolivar Water</v>
      </c>
    </row>
    <row r="1588" spans="1:34" x14ac:dyDescent="0.2">
      <c r="A1588" t="s">
        <v>10068</v>
      </c>
      <c r="B1588" t="s">
        <v>10017</v>
      </c>
      <c r="C1588" t="s">
        <v>4519</v>
      </c>
      <c r="D1588" t="s">
        <v>4520</v>
      </c>
      <c r="E1588" s="3">
        <v>45818</v>
      </c>
      <c r="F1588" t="s">
        <v>44</v>
      </c>
      <c r="G1588" t="s">
        <v>3742</v>
      </c>
      <c r="H1588" t="s">
        <v>3716</v>
      </c>
      <c r="I1588" t="s">
        <v>4534</v>
      </c>
      <c r="J1588" t="s">
        <v>4522</v>
      </c>
      <c r="K1588" s="2">
        <v>-5</v>
      </c>
      <c r="L1588" t="s">
        <v>44</v>
      </c>
      <c r="M1588" s="2">
        <v>-5</v>
      </c>
      <c r="N1588" t="s">
        <v>4523</v>
      </c>
      <c r="O1588" t="s">
        <v>4524</v>
      </c>
      <c r="P1588" t="s">
        <v>10069</v>
      </c>
      <c r="Q1588" t="s">
        <v>10070</v>
      </c>
      <c r="R1588" t="s">
        <v>44</v>
      </c>
      <c r="S1588" t="s">
        <v>4527</v>
      </c>
      <c r="T1588" s="3">
        <v>45818</v>
      </c>
      <c r="U1588" s="3">
        <v>45819</v>
      </c>
      <c r="V1588" s="2">
        <v>0</v>
      </c>
      <c r="W1588" t="s">
        <v>44</v>
      </c>
      <c r="X1588" t="s">
        <v>44</v>
      </c>
      <c r="Y1588" t="s">
        <v>10071</v>
      </c>
      <c r="Z1588" t="s">
        <v>519</v>
      </c>
      <c r="AA1588" t="s">
        <v>4529</v>
      </c>
      <c r="AB1588" t="s">
        <v>4530</v>
      </c>
      <c r="AC1588" t="s">
        <v>89</v>
      </c>
      <c r="AD1588" t="str">
        <f t="shared" si="24"/>
        <v>10-60</v>
      </c>
      <c r="AE1588" t="str">
        <f>VLOOKUP(AD1588,'Main_Sub Desc'!C:D,2,)</f>
        <v>LPC from invoicing</v>
      </c>
      <c r="AF1588" t="str">
        <f>VLOOKUP(VALUE(H1588),'Main_Sub Desc'!F:G,2,)</f>
        <v>Wst Rev Late Payment</v>
      </c>
      <c r="AG1588">
        <f>IFERROR(VLOOKUP(VALUE(I1588),'PC Mapping'!A:F,6,),"")</f>
        <v>10514</v>
      </c>
      <c r="AH1588" s="13" t="str">
        <f>VLOOKUP(AG1588,'PC Mapping'!L:M,2,)</f>
        <v>Bolivar Sewer</v>
      </c>
    </row>
    <row r="1589" spans="1:34" x14ac:dyDescent="0.2">
      <c r="A1589" t="s">
        <v>10068</v>
      </c>
      <c r="B1589" t="s">
        <v>10017</v>
      </c>
      <c r="C1589" t="s">
        <v>4519</v>
      </c>
      <c r="D1589" t="s">
        <v>4520</v>
      </c>
      <c r="E1589" s="3">
        <v>45818</v>
      </c>
      <c r="F1589" t="s">
        <v>44</v>
      </c>
      <c r="G1589" t="s">
        <v>3742</v>
      </c>
      <c r="H1589" t="s">
        <v>3722</v>
      </c>
      <c r="I1589" t="s">
        <v>4538</v>
      </c>
      <c r="J1589" t="s">
        <v>4522</v>
      </c>
      <c r="K1589" s="2">
        <v>-5</v>
      </c>
      <c r="L1589" t="s">
        <v>44</v>
      </c>
      <c r="M1589" s="2">
        <v>-5</v>
      </c>
      <c r="N1589" t="s">
        <v>4523</v>
      </c>
      <c r="O1589" t="s">
        <v>4524</v>
      </c>
      <c r="P1589" t="s">
        <v>10069</v>
      </c>
      <c r="Q1589" t="s">
        <v>10072</v>
      </c>
      <c r="R1589" t="s">
        <v>44</v>
      </c>
      <c r="S1589" t="s">
        <v>4527</v>
      </c>
      <c r="T1589" s="3">
        <v>45818</v>
      </c>
      <c r="U1589" s="3">
        <v>45819</v>
      </c>
      <c r="V1589" s="2">
        <v>0</v>
      </c>
      <c r="W1589" t="s">
        <v>44</v>
      </c>
      <c r="X1589" t="s">
        <v>44</v>
      </c>
      <c r="Y1589" t="s">
        <v>10073</v>
      </c>
      <c r="Z1589" t="s">
        <v>519</v>
      </c>
      <c r="AA1589" t="s">
        <v>4529</v>
      </c>
      <c r="AB1589" t="s">
        <v>4530</v>
      </c>
      <c r="AC1589" t="s">
        <v>89</v>
      </c>
      <c r="AD1589" t="str">
        <f t="shared" si="24"/>
        <v>10-60</v>
      </c>
      <c r="AE1589" t="str">
        <f>VLOOKUP(AD1589,'Main_Sub Desc'!C:D,2,)</f>
        <v>LPC from invoicing</v>
      </c>
      <c r="AF1589" t="str">
        <f>VLOOKUP(VALUE(H1589),'Main_Sub Desc'!F:G,2,)</f>
        <v>Wtr Rev Late Payment</v>
      </c>
      <c r="AG1589">
        <f>IFERROR(VLOOKUP(VALUE(I1589),'PC Mapping'!A:F,6,),"")</f>
        <v>10469</v>
      </c>
      <c r="AH1589" s="13" t="str">
        <f>VLOOKUP(AG1589,'PC Mapping'!L:M,2,)</f>
        <v>Bolivar Water</v>
      </c>
    </row>
    <row r="1590" spans="1:34" x14ac:dyDescent="0.2">
      <c r="A1590" t="s">
        <v>10074</v>
      </c>
      <c r="B1590" t="s">
        <v>10017</v>
      </c>
      <c r="C1590" t="s">
        <v>4519</v>
      </c>
      <c r="D1590" t="s">
        <v>4520</v>
      </c>
      <c r="E1590" s="3">
        <v>45818</v>
      </c>
      <c r="F1590" t="s">
        <v>44</v>
      </c>
      <c r="G1590" t="s">
        <v>3742</v>
      </c>
      <c r="H1590" t="s">
        <v>3716</v>
      </c>
      <c r="I1590" t="s">
        <v>4534</v>
      </c>
      <c r="J1590" t="s">
        <v>4522</v>
      </c>
      <c r="K1590" s="2">
        <v>-10.33</v>
      </c>
      <c r="L1590" t="s">
        <v>44</v>
      </c>
      <c r="M1590" s="2">
        <v>-10.33</v>
      </c>
      <c r="N1590" t="s">
        <v>4523</v>
      </c>
      <c r="O1590" t="s">
        <v>4524</v>
      </c>
      <c r="P1590" t="s">
        <v>6475</v>
      </c>
      <c r="Q1590" t="s">
        <v>10075</v>
      </c>
      <c r="R1590" t="s">
        <v>44</v>
      </c>
      <c r="S1590" t="s">
        <v>4527</v>
      </c>
      <c r="T1590" s="3">
        <v>45818</v>
      </c>
      <c r="U1590" s="3">
        <v>45819</v>
      </c>
      <c r="V1590" s="2">
        <v>0</v>
      </c>
      <c r="W1590" t="s">
        <v>44</v>
      </c>
      <c r="X1590" t="s">
        <v>44</v>
      </c>
      <c r="Y1590" t="s">
        <v>6479</v>
      </c>
      <c r="Z1590" t="s">
        <v>783</v>
      </c>
      <c r="AA1590" t="s">
        <v>4529</v>
      </c>
      <c r="AB1590" t="s">
        <v>4530</v>
      </c>
      <c r="AC1590" t="s">
        <v>89</v>
      </c>
      <c r="AD1590" t="str">
        <f t="shared" si="24"/>
        <v>10-60</v>
      </c>
      <c r="AE1590" t="str">
        <f>VLOOKUP(AD1590,'Main_Sub Desc'!C:D,2,)</f>
        <v>LPC from invoicing</v>
      </c>
      <c r="AF1590" t="str">
        <f>VLOOKUP(VALUE(H1590),'Main_Sub Desc'!F:G,2,)</f>
        <v>Wst Rev Late Payment</v>
      </c>
      <c r="AG1590">
        <f>IFERROR(VLOOKUP(VALUE(I1590),'PC Mapping'!A:F,6,),"")</f>
        <v>10514</v>
      </c>
      <c r="AH1590" s="13" t="str">
        <f>VLOOKUP(AG1590,'PC Mapping'!L:M,2,)</f>
        <v>Bolivar Sewer</v>
      </c>
    </row>
    <row r="1591" spans="1:34" x14ac:dyDescent="0.2">
      <c r="A1591" t="s">
        <v>10074</v>
      </c>
      <c r="B1591" t="s">
        <v>10017</v>
      </c>
      <c r="C1591" t="s">
        <v>4519</v>
      </c>
      <c r="D1591" t="s">
        <v>4520</v>
      </c>
      <c r="E1591" s="3">
        <v>45818</v>
      </c>
      <c r="F1591" t="s">
        <v>44</v>
      </c>
      <c r="G1591" t="s">
        <v>3742</v>
      </c>
      <c r="H1591" t="s">
        <v>3722</v>
      </c>
      <c r="I1591" t="s">
        <v>4538</v>
      </c>
      <c r="J1591" t="s">
        <v>4522</v>
      </c>
      <c r="K1591" s="2">
        <v>-6.1</v>
      </c>
      <c r="L1591" t="s">
        <v>44</v>
      </c>
      <c r="M1591" s="2">
        <v>-6.1</v>
      </c>
      <c r="N1591" t="s">
        <v>4523</v>
      </c>
      <c r="O1591" t="s">
        <v>4524</v>
      </c>
      <c r="P1591" t="s">
        <v>6475</v>
      </c>
      <c r="Q1591" t="s">
        <v>10076</v>
      </c>
      <c r="R1591" t="s">
        <v>44</v>
      </c>
      <c r="S1591" t="s">
        <v>4527</v>
      </c>
      <c r="T1591" s="3">
        <v>45818</v>
      </c>
      <c r="U1591" s="3">
        <v>45819</v>
      </c>
      <c r="V1591" s="2">
        <v>0</v>
      </c>
      <c r="W1591" t="s">
        <v>44</v>
      </c>
      <c r="X1591" t="s">
        <v>44</v>
      </c>
      <c r="Y1591" t="s">
        <v>6477</v>
      </c>
      <c r="Z1591" t="s">
        <v>783</v>
      </c>
      <c r="AA1591" t="s">
        <v>4529</v>
      </c>
      <c r="AB1591" t="s">
        <v>4530</v>
      </c>
      <c r="AC1591" t="s">
        <v>89</v>
      </c>
      <c r="AD1591" t="str">
        <f t="shared" si="24"/>
        <v>10-60</v>
      </c>
      <c r="AE1591" t="str">
        <f>VLOOKUP(AD1591,'Main_Sub Desc'!C:D,2,)</f>
        <v>LPC from invoicing</v>
      </c>
      <c r="AF1591" t="str">
        <f>VLOOKUP(VALUE(H1591),'Main_Sub Desc'!F:G,2,)</f>
        <v>Wtr Rev Late Payment</v>
      </c>
      <c r="AG1591">
        <f>IFERROR(VLOOKUP(VALUE(I1591),'PC Mapping'!A:F,6,),"")</f>
        <v>10469</v>
      </c>
      <c r="AH1591" s="13" t="str">
        <f>VLOOKUP(AG1591,'PC Mapping'!L:M,2,)</f>
        <v>Bolivar Water</v>
      </c>
    </row>
    <row r="1592" spans="1:34" x14ac:dyDescent="0.2">
      <c r="A1592" t="s">
        <v>10077</v>
      </c>
      <c r="B1592" t="s">
        <v>9989</v>
      </c>
      <c r="C1592" t="s">
        <v>4519</v>
      </c>
      <c r="D1592" t="s">
        <v>4520</v>
      </c>
      <c r="E1592" s="3">
        <v>45818</v>
      </c>
      <c r="F1592" t="s">
        <v>44</v>
      </c>
      <c r="G1592" t="s">
        <v>3742</v>
      </c>
      <c r="H1592" t="s">
        <v>3722</v>
      </c>
      <c r="I1592" t="s">
        <v>4538</v>
      </c>
      <c r="J1592" t="s">
        <v>4522</v>
      </c>
      <c r="K1592" s="2">
        <v>-5</v>
      </c>
      <c r="L1592" t="s">
        <v>44</v>
      </c>
      <c r="M1592" s="2">
        <v>-5</v>
      </c>
      <c r="N1592" t="s">
        <v>4523</v>
      </c>
      <c r="O1592" t="s">
        <v>4524</v>
      </c>
      <c r="P1592" t="s">
        <v>10078</v>
      </c>
      <c r="Q1592" t="s">
        <v>10079</v>
      </c>
      <c r="R1592" t="s">
        <v>44</v>
      </c>
      <c r="S1592" t="s">
        <v>4527</v>
      </c>
      <c r="T1592" s="3">
        <v>45818</v>
      </c>
      <c r="U1592" s="3">
        <v>45819</v>
      </c>
      <c r="V1592" s="2">
        <v>0</v>
      </c>
      <c r="W1592" t="s">
        <v>44</v>
      </c>
      <c r="X1592" t="s">
        <v>44</v>
      </c>
      <c r="Y1592" t="s">
        <v>10080</v>
      </c>
      <c r="Z1592" t="s">
        <v>136</v>
      </c>
      <c r="AA1592" t="s">
        <v>4529</v>
      </c>
      <c r="AB1592" t="s">
        <v>4530</v>
      </c>
      <c r="AC1592" t="s">
        <v>89</v>
      </c>
      <c r="AD1592" t="str">
        <f t="shared" si="24"/>
        <v>10-60</v>
      </c>
      <c r="AE1592" t="str">
        <f>VLOOKUP(AD1592,'Main_Sub Desc'!C:D,2,)</f>
        <v>LPC from invoicing</v>
      </c>
      <c r="AF1592" t="str">
        <f>VLOOKUP(VALUE(H1592),'Main_Sub Desc'!F:G,2,)</f>
        <v>Wtr Rev Late Payment</v>
      </c>
      <c r="AG1592">
        <f>IFERROR(VLOOKUP(VALUE(I1592),'PC Mapping'!A:F,6,),"")</f>
        <v>10469</v>
      </c>
      <c r="AH1592" s="13" t="str">
        <f>VLOOKUP(AG1592,'PC Mapping'!L:M,2,)</f>
        <v>Bolivar Water</v>
      </c>
    </row>
    <row r="1593" spans="1:34" x14ac:dyDescent="0.2">
      <c r="A1593" t="s">
        <v>10077</v>
      </c>
      <c r="B1593" t="s">
        <v>9989</v>
      </c>
      <c r="C1593" t="s">
        <v>4519</v>
      </c>
      <c r="D1593" t="s">
        <v>4520</v>
      </c>
      <c r="E1593" s="3">
        <v>45818</v>
      </c>
      <c r="F1593" t="s">
        <v>44</v>
      </c>
      <c r="G1593" t="s">
        <v>3742</v>
      </c>
      <c r="H1593" t="s">
        <v>3716</v>
      </c>
      <c r="I1593" t="s">
        <v>4534</v>
      </c>
      <c r="J1593" t="s">
        <v>4522</v>
      </c>
      <c r="K1593" s="2">
        <v>-5</v>
      </c>
      <c r="L1593" t="s">
        <v>44</v>
      </c>
      <c r="M1593" s="2">
        <v>-5</v>
      </c>
      <c r="N1593" t="s">
        <v>4523</v>
      </c>
      <c r="O1593" t="s">
        <v>4524</v>
      </c>
      <c r="P1593" t="s">
        <v>10078</v>
      </c>
      <c r="Q1593" t="s">
        <v>10081</v>
      </c>
      <c r="R1593" t="s">
        <v>44</v>
      </c>
      <c r="S1593" t="s">
        <v>4527</v>
      </c>
      <c r="T1593" s="3">
        <v>45818</v>
      </c>
      <c r="U1593" s="3">
        <v>45819</v>
      </c>
      <c r="V1593" s="2">
        <v>0</v>
      </c>
      <c r="W1593" t="s">
        <v>44</v>
      </c>
      <c r="X1593" t="s">
        <v>44</v>
      </c>
      <c r="Y1593" t="s">
        <v>10082</v>
      </c>
      <c r="Z1593" t="s">
        <v>136</v>
      </c>
      <c r="AA1593" t="s">
        <v>4529</v>
      </c>
      <c r="AB1593" t="s">
        <v>4530</v>
      </c>
      <c r="AC1593" t="s">
        <v>89</v>
      </c>
      <c r="AD1593" t="str">
        <f t="shared" si="24"/>
        <v>10-60</v>
      </c>
      <c r="AE1593" t="str">
        <f>VLOOKUP(AD1593,'Main_Sub Desc'!C:D,2,)</f>
        <v>LPC from invoicing</v>
      </c>
      <c r="AF1593" t="str">
        <f>VLOOKUP(VALUE(H1593),'Main_Sub Desc'!F:G,2,)</f>
        <v>Wst Rev Late Payment</v>
      </c>
      <c r="AG1593">
        <f>IFERROR(VLOOKUP(VALUE(I1593),'PC Mapping'!A:F,6,),"")</f>
        <v>10514</v>
      </c>
      <c r="AH1593" s="13" t="str">
        <f>VLOOKUP(AG1593,'PC Mapping'!L:M,2,)</f>
        <v>Bolivar Sewer</v>
      </c>
    </row>
    <row r="1594" spans="1:34" x14ac:dyDescent="0.2">
      <c r="A1594" t="s">
        <v>10083</v>
      </c>
      <c r="B1594" t="s">
        <v>10017</v>
      </c>
      <c r="C1594" t="s">
        <v>4519</v>
      </c>
      <c r="D1594" t="s">
        <v>4520</v>
      </c>
      <c r="E1594" s="3">
        <v>45818</v>
      </c>
      <c r="F1594" t="s">
        <v>44</v>
      </c>
      <c r="G1594" t="s">
        <v>3742</v>
      </c>
      <c r="H1594" t="s">
        <v>3722</v>
      </c>
      <c r="I1594" t="s">
        <v>4538</v>
      </c>
      <c r="J1594" t="s">
        <v>4522</v>
      </c>
      <c r="K1594" s="2">
        <v>-5</v>
      </c>
      <c r="L1594" t="s">
        <v>44</v>
      </c>
      <c r="M1594" s="2">
        <v>-5</v>
      </c>
      <c r="N1594" t="s">
        <v>4523</v>
      </c>
      <c r="O1594" t="s">
        <v>4524</v>
      </c>
      <c r="P1594" t="s">
        <v>10084</v>
      </c>
      <c r="Q1594" t="s">
        <v>10085</v>
      </c>
      <c r="R1594" t="s">
        <v>44</v>
      </c>
      <c r="S1594" t="s">
        <v>4527</v>
      </c>
      <c r="T1594" s="3">
        <v>45818</v>
      </c>
      <c r="U1594" s="3">
        <v>45819</v>
      </c>
      <c r="V1594" s="2">
        <v>0</v>
      </c>
      <c r="W1594" t="s">
        <v>44</v>
      </c>
      <c r="X1594" t="s">
        <v>44</v>
      </c>
      <c r="Y1594" t="s">
        <v>10086</v>
      </c>
      <c r="Z1594" t="s">
        <v>956</v>
      </c>
      <c r="AA1594" t="s">
        <v>4529</v>
      </c>
      <c r="AB1594" t="s">
        <v>4530</v>
      </c>
      <c r="AC1594" t="s">
        <v>89</v>
      </c>
      <c r="AD1594" t="str">
        <f t="shared" si="24"/>
        <v>10-60</v>
      </c>
      <c r="AE1594" t="str">
        <f>VLOOKUP(AD1594,'Main_Sub Desc'!C:D,2,)</f>
        <v>LPC from invoicing</v>
      </c>
      <c r="AF1594" t="str">
        <f>VLOOKUP(VALUE(H1594),'Main_Sub Desc'!F:G,2,)</f>
        <v>Wtr Rev Late Payment</v>
      </c>
      <c r="AG1594">
        <f>IFERROR(VLOOKUP(VALUE(I1594),'PC Mapping'!A:F,6,),"")</f>
        <v>10469</v>
      </c>
      <c r="AH1594" s="13" t="str">
        <f>VLOOKUP(AG1594,'PC Mapping'!L:M,2,)</f>
        <v>Bolivar Water</v>
      </c>
    </row>
    <row r="1595" spans="1:34" x14ac:dyDescent="0.2">
      <c r="A1595" t="s">
        <v>10083</v>
      </c>
      <c r="B1595" t="s">
        <v>10017</v>
      </c>
      <c r="C1595" t="s">
        <v>4519</v>
      </c>
      <c r="D1595" t="s">
        <v>4520</v>
      </c>
      <c r="E1595" s="3">
        <v>45818</v>
      </c>
      <c r="F1595" t="s">
        <v>44</v>
      </c>
      <c r="G1595" t="s">
        <v>3742</v>
      </c>
      <c r="H1595" t="s">
        <v>3716</v>
      </c>
      <c r="I1595" t="s">
        <v>4534</v>
      </c>
      <c r="J1595" t="s">
        <v>4522</v>
      </c>
      <c r="K1595" s="2">
        <v>-5</v>
      </c>
      <c r="L1595" t="s">
        <v>44</v>
      </c>
      <c r="M1595" s="2">
        <v>-5</v>
      </c>
      <c r="N1595" t="s">
        <v>4523</v>
      </c>
      <c r="O1595" t="s">
        <v>4524</v>
      </c>
      <c r="P1595" t="s">
        <v>10084</v>
      </c>
      <c r="Q1595" t="s">
        <v>10087</v>
      </c>
      <c r="R1595" t="s">
        <v>44</v>
      </c>
      <c r="S1595" t="s">
        <v>4527</v>
      </c>
      <c r="T1595" s="3">
        <v>45818</v>
      </c>
      <c r="U1595" s="3">
        <v>45819</v>
      </c>
      <c r="V1595" s="2">
        <v>0</v>
      </c>
      <c r="W1595" t="s">
        <v>44</v>
      </c>
      <c r="X1595" t="s">
        <v>44</v>
      </c>
      <c r="Y1595" t="s">
        <v>10088</v>
      </c>
      <c r="Z1595" t="s">
        <v>956</v>
      </c>
      <c r="AA1595" t="s">
        <v>4529</v>
      </c>
      <c r="AB1595" t="s">
        <v>4530</v>
      </c>
      <c r="AC1595" t="s">
        <v>89</v>
      </c>
      <c r="AD1595" t="str">
        <f t="shared" si="24"/>
        <v>10-60</v>
      </c>
      <c r="AE1595" t="str">
        <f>VLOOKUP(AD1595,'Main_Sub Desc'!C:D,2,)</f>
        <v>LPC from invoicing</v>
      </c>
      <c r="AF1595" t="str">
        <f>VLOOKUP(VALUE(H1595),'Main_Sub Desc'!F:G,2,)</f>
        <v>Wst Rev Late Payment</v>
      </c>
      <c r="AG1595">
        <f>IFERROR(VLOOKUP(VALUE(I1595),'PC Mapping'!A:F,6,),"")</f>
        <v>10514</v>
      </c>
      <c r="AH1595" s="13" t="str">
        <f>VLOOKUP(AG1595,'PC Mapping'!L:M,2,)</f>
        <v>Bolivar Sewer</v>
      </c>
    </row>
    <row r="1596" spans="1:34" x14ac:dyDescent="0.2">
      <c r="A1596" t="s">
        <v>10089</v>
      </c>
      <c r="B1596" t="s">
        <v>10017</v>
      </c>
      <c r="C1596" t="s">
        <v>4519</v>
      </c>
      <c r="D1596" t="s">
        <v>4520</v>
      </c>
      <c r="E1596" s="3">
        <v>45818</v>
      </c>
      <c r="F1596" t="s">
        <v>44</v>
      </c>
      <c r="G1596" t="s">
        <v>3742</v>
      </c>
      <c r="H1596" t="s">
        <v>3722</v>
      </c>
      <c r="I1596" t="s">
        <v>4538</v>
      </c>
      <c r="J1596" t="s">
        <v>4522</v>
      </c>
      <c r="K1596" s="2">
        <v>-5</v>
      </c>
      <c r="L1596" t="s">
        <v>44</v>
      </c>
      <c r="M1596" s="2">
        <v>-5</v>
      </c>
      <c r="N1596" t="s">
        <v>4523</v>
      </c>
      <c r="O1596" t="s">
        <v>4524</v>
      </c>
      <c r="P1596" t="s">
        <v>9095</v>
      </c>
      <c r="Q1596" t="s">
        <v>10090</v>
      </c>
      <c r="R1596" t="s">
        <v>44</v>
      </c>
      <c r="S1596" t="s">
        <v>4527</v>
      </c>
      <c r="T1596" s="3">
        <v>45818</v>
      </c>
      <c r="U1596" s="3">
        <v>45819</v>
      </c>
      <c r="V1596" s="2">
        <v>0</v>
      </c>
      <c r="W1596" t="s">
        <v>44</v>
      </c>
      <c r="X1596" t="s">
        <v>44</v>
      </c>
      <c r="Y1596" t="s">
        <v>10091</v>
      </c>
      <c r="Z1596" t="s">
        <v>821</v>
      </c>
      <c r="AA1596" t="s">
        <v>4529</v>
      </c>
      <c r="AB1596" t="s">
        <v>4530</v>
      </c>
      <c r="AC1596" t="s">
        <v>89</v>
      </c>
      <c r="AD1596" t="str">
        <f t="shared" si="24"/>
        <v>10-60</v>
      </c>
      <c r="AE1596" t="str">
        <f>VLOOKUP(AD1596,'Main_Sub Desc'!C:D,2,)</f>
        <v>LPC from invoicing</v>
      </c>
      <c r="AF1596" t="str">
        <f>VLOOKUP(VALUE(H1596),'Main_Sub Desc'!F:G,2,)</f>
        <v>Wtr Rev Late Payment</v>
      </c>
      <c r="AG1596">
        <f>IFERROR(VLOOKUP(VALUE(I1596),'PC Mapping'!A:F,6,),"")</f>
        <v>10469</v>
      </c>
      <c r="AH1596" s="13" t="str">
        <f>VLOOKUP(AG1596,'PC Mapping'!L:M,2,)</f>
        <v>Bolivar Water</v>
      </c>
    </row>
    <row r="1597" spans="1:34" x14ac:dyDescent="0.2">
      <c r="A1597" t="s">
        <v>10089</v>
      </c>
      <c r="B1597" t="s">
        <v>10017</v>
      </c>
      <c r="C1597" t="s">
        <v>4519</v>
      </c>
      <c r="D1597" t="s">
        <v>4520</v>
      </c>
      <c r="E1597" s="3">
        <v>45818</v>
      </c>
      <c r="F1597" t="s">
        <v>44</v>
      </c>
      <c r="G1597" t="s">
        <v>3742</v>
      </c>
      <c r="H1597" t="s">
        <v>3716</v>
      </c>
      <c r="I1597" t="s">
        <v>4534</v>
      </c>
      <c r="J1597" t="s">
        <v>4522</v>
      </c>
      <c r="K1597" s="2">
        <v>-5</v>
      </c>
      <c r="L1597" t="s">
        <v>44</v>
      </c>
      <c r="M1597" s="2">
        <v>-5</v>
      </c>
      <c r="N1597" t="s">
        <v>4523</v>
      </c>
      <c r="O1597" t="s">
        <v>4524</v>
      </c>
      <c r="P1597" t="s">
        <v>9095</v>
      </c>
      <c r="Q1597" t="s">
        <v>10092</v>
      </c>
      <c r="R1597" t="s">
        <v>44</v>
      </c>
      <c r="S1597" t="s">
        <v>4527</v>
      </c>
      <c r="T1597" s="3">
        <v>45818</v>
      </c>
      <c r="U1597" s="3">
        <v>45819</v>
      </c>
      <c r="V1597" s="2">
        <v>0</v>
      </c>
      <c r="W1597" t="s">
        <v>44</v>
      </c>
      <c r="X1597" t="s">
        <v>44</v>
      </c>
      <c r="Y1597" t="s">
        <v>10093</v>
      </c>
      <c r="Z1597" t="s">
        <v>821</v>
      </c>
      <c r="AA1597" t="s">
        <v>4529</v>
      </c>
      <c r="AB1597" t="s">
        <v>4530</v>
      </c>
      <c r="AC1597" t="s">
        <v>89</v>
      </c>
      <c r="AD1597" t="str">
        <f t="shared" si="24"/>
        <v>10-60</v>
      </c>
      <c r="AE1597" t="str">
        <f>VLOOKUP(AD1597,'Main_Sub Desc'!C:D,2,)</f>
        <v>LPC from invoicing</v>
      </c>
      <c r="AF1597" t="str">
        <f>VLOOKUP(VALUE(H1597),'Main_Sub Desc'!F:G,2,)</f>
        <v>Wst Rev Late Payment</v>
      </c>
      <c r="AG1597">
        <f>IFERROR(VLOOKUP(VALUE(I1597),'PC Mapping'!A:F,6,),"")</f>
        <v>10514</v>
      </c>
      <c r="AH1597" s="13" t="str">
        <f>VLOOKUP(AG1597,'PC Mapping'!L:M,2,)</f>
        <v>Bolivar Sewer</v>
      </c>
    </row>
    <row r="1598" spans="1:34" x14ac:dyDescent="0.2">
      <c r="A1598" t="s">
        <v>10094</v>
      </c>
      <c r="B1598" t="s">
        <v>10095</v>
      </c>
      <c r="C1598" t="s">
        <v>4519</v>
      </c>
      <c r="D1598" t="s">
        <v>4520</v>
      </c>
      <c r="E1598" s="3">
        <v>45821</v>
      </c>
      <c r="F1598" t="s">
        <v>44</v>
      </c>
      <c r="G1598" t="s">
        <v>3742</v>
      </c>
      <c r="H1598" t="s">
        <v>3716</v>
      </c>
      <c r="I1598" t="s">
        <v>4534</v>
      </c>
      <c r="J1598" t="s">
        <v>4522</v>
      </c>
      <c r="K1598" s="2">
        <v>-5</v>
      </c>
      <c r="L1598" t="s">
        <v>44</v>
      </c>
      <c r="M1598" s="2">
        <v>-5</v>
      </c>
      <c r="N1598" t="s">
        <v>4523</v>
      </c>
      <c r="O1598" t="s">
        <v>4524</v>
      </c>
      <c r="P1598" t="s">
        <v>10096</v>
      </c>
      <c r="Q1598" t="s">
        <v>10097</v>
      </c>
      <c r="R1598" t="s">
        <v>44</v>
      </c>
      <c r="S1598" t="s">
        <v>4527</v>
      </c>
      <c r="T1598" s="3">
        <v>45821</v>
      </c>
      <c r="U1598" s="3">
        <v>45824</v>
      </c>
      <c r="V1598" s="2">
        <v>0</v>
      </c>
      <c r="W1598" t="s">
        <v>44</v>
      </c>
      <c r="X1598" t="s">
        <v>44</v>
      </c>
      <c r="Y1598" t="s">
        <v>10098</v>
      </c>
      <c r="Z1598" t="s">
        <v>10099</v>
      </c>
      <c r="AA1598" t="s">
        <v>4529</v>
      </c>
      <c r="AB1598" t="s">
        <v>4530</v>
      </c>
      <c r="AC1598" t="s">
        <v>89</v>
      </c>
      <c r="AD1598" t="str">
        <f t="shared" si="24"/>
        <v>10-60</v>
      </c>
      <c r="AE1598" t="str">
        <f>VLOOKUP(AD1598,'Main_Sub Desc'!C:D,2,)</f>
        <v>LPC from invoicing</v>
      </c>
      <c r="AF1598" t="str">
        <f>VLOOKUP(VALUE(H1598),'Main_Sub Desc'!F:G,2,)</f>
        <v>Wst Rev Late Payment</v>
      </c>
      <c r="AG1598">
        <f>IFERROR(VLOOKUP(VALUE(I1598),'PC Mapping'!A:F,6,),"")</f>
        <v>10514</v>
      </c>
      <c r="AH1598" s="13" t="str">
        <f>VLOOKUP(AG1598,'PC Mapping'!L:M,2,)</f>
        <v>Bolivar Sewer</v>
      </c>
    </row>
    <row r="1599" spans="1:34" x14ac:dyDescent="0.2">
      <c r="A1599" t="s">
        <v>10094</v>
      </c>
      <c r="B1599" t="s">
        <v>10095</v>
      </c>
      <c r="C1599" t="s">
        <v>4519</v>
      </c>
      <c r="D1599" t="s">
        <v>4520</v>
      </c>
      <c r="E1599" s="3">
        <v>45821</v>
      </c>
      <c r="F1599" t="s">
        <v>44</v>
      </c>
      <c r="G1599" t="s">
        <v>3742</v>
      </c>
      <c r="H1599" t="s">
        <v>3722</v>
      </c>
      <c r="I1599" t="s">
        <v>4538</v>
      </c>
      <c r="J1599" t="s">
        <v>4522</v>
      </c>
      <c r="K1599" s="2">
        <v>-5</v>
      </c>
      <c r="L1599" t="s">
        <v>44</v>
      </c>
      <c r="M1599" s="2">
        <v>-5</v>
      </c>
      <c r="N1599" t="s">
        <v>4523</v>
      </c>
      <c r="O1599" t="s">
        <v>4524</v>
      </c>
      <c r="P1599" t="s">
        <v>10096</v>
      </c>
      <c r="Q1599" t="s">
        <v>10100</v>
      </c>
      <c r="R1599" t="s">
        <v>44</v>
      </c>
      <c r="S1599" t="s">
        <v>4527</v>
      </c>
      <c r="T1599" s="3">
        <v>45821</v>
      </c>
      <c r="U1599" s="3">
        <v>45824</v>
      </c>
      <c r="V1599" s="2">
        <v>0</v>
      </c>
      <c r="W1599" t="s">
        <v>44</v>
      </c>
      <c r="X1599" t="s">
        <v>44</v>
      </c>
      <c r="Y1599" t="s">
        <v>10101</v>
      </c>
      <c r="Z1599" t="s">
        <v>10099</v>
      </c>
      <c r="AA1599" t="s">
        <v>4529</v>
      </c>
      <c r="AB1599" t="s">
        <v>4530</v>
      </c>
      <c r="AC1599" t="s">
        <v>89</v>
      </c>
      <c r="AD1599" t="str">
        <f t="shared" si="24"/>
        <v>10-60</v>
      </c>
      <c r="AE1599" t="str">
        <f>VLOOKUP(AD1599,'Main_Sub Desc'!C:D,2,)</f>
        <v>LPC from invoicing</v>
      </c>
      <c r="AF1599" t="str">
        <f>VLOOKUP(VALUE(H1599),'Main_Sub Desc'!F:G,2,)</f>
        <v>Wtr Rev Late Payment</v>
      </c>
      <c r="AG1599">
        <f>IFERROR(VLOOKUP(VALUE(I1599),'PC Mapping'!A:F,6,),"")</f>
        <v>10469</v>
      </c>
      <c r="AH1599" s="13" t="str">
        <f>VLOOKUP(AG1599,'PC Mapping'!L:M,2,)</f>
        <v>Bolivar Water</v>
      </c>
    </row>
    <row r="1600" spans="1:34" x14ac:dyDescent="0.2">
      <c r="A1600" t="s">
        <v>10102</v>
      </c>
      <c r="B1600" t="s">
        <v>10095</v>
      </c>
      <c r="C1600" t="s">
        <v>4519</v>
      </c>
      <c r="D1600" t="s">
        <v>4520</v>
      </c>
      <c r="E1600" s="3">
        <v>45821</v>
      </c>
      <c r="F1600" t="s">
        <v>44</v>
      </c>
      <c r="G1600" t="s">
        <v>3742</v>
      </c>
      <c r="H1600" t="s">
        <v>3722</v>
      </c>
      <c r="I1600" t="s">
        <v>3752</v>
      </c>
      <c r="J1600" t="s">
        <v>4522</v>
      </c>
      <c r="K1600" s="2">
        <v>-5</v>
      </c>
      <c r="L1600" t="s">
        <v>44</v>
      </c>
      <c r="M1600" s="2">
        <v>-5</v>
      </c>
      <c r="N1600" t="s">
        <v>4523</v>
      </c>
      <c r="O1600" t="s">
        <v>4524</v>
      </c>
      <c r="P1600" t="s">
        <v>10103</v>
      </c>
      <c r="Q1600" t="s">
        <v>10104</v>
      </c>
      <c r="R1600" t="s">
        <v>44</v>
      </c>
      <c r="S1600" t="s">
        <v>4527</v>
      </c>
      <c r="T1600" s="3">
        <v>45821</v>
      </c>
      <c r="U1600" s="3">
        <v>45824</v>
      </c>
      <c r="V1600" s="2">
        <v>0</v>
      </c>
      <c r="W1600" t="s">
        <v>44</v>
      </c>
      <c r="X1600" t="s">
        <v>44</v>
      </c>
      <c r="Y1600" t="s">
        <v>10105</v>
      </c>
      <c r="Z1600" t="s">
        <v>10106</v>
      </c>
      <c r="AA1600" t="s">
        <v>4529</v>
      </c>
      <c r="AB1600" t="s">
        <v>4530</v>
      </c>
      <c r="AC1600" t="s">
        <v>89</v>
      </c>
      <c r="AD1600" t="str">
        <f t="shared" si="24"/>
        <v>10-60</v>
      </c>
      <c r="AE1600" t="str">
        <f>VLOOKUP(AD1600,'Main_Sub Desc'!C:D,2,)</f>
        <v>LPC from invoicing</v>
      </c>
      <c r="AF1600" t="str">
        <f>VLOOKUP(VALUE(H1600),'Main_Sub Desc'!F:G,2,)</f>
        <v>Wtr Rev Late Payment</v>
      </c>
      <c r="AG1600">
        <f>IFERROR(VLOOKUP(VALUE(I1600),'PC Mapping'!A:F,6,),"")</f>
        <v>10719</v>
      </c>
      <c r="AH1600" s="13" t="str">
        <f>VLOOKUP(AG1600,'PC Mapping'!L:M,2,)</f>
        <v>All Other Water</v>
      </c>
    </row>
    <row r="1601" spans="1:34" x14ac:dyDescent="0.2">
      <c r="A1601" t="s">
        <v>10107</v>
      </c>
      <c r="B1601" t="s">
        <v>10108</v>
      </c>
      <c r="C1601" t="s">
        <v>4519</v>
      </c>
      <c r="D1601" t="s">
        <v>4520</v>
      </c>
      <c r="E1601" s="3">
        <v>45824</v>
      </c>
      <c r="F1601" t="s">
        <v>44</v>
      </c>
      <c r="G1601" t="s">
        <v>3742</v>
      </c>
      <c r="H1601" t="s">
        <v>3722</v>
      </c>
      <c r="I1601" t="s">
        <v>3752</v>
      </c>
      <c r="J1601" t="s">
        <v>4522</v>
      </c>
      <c r="K1601" s="2">
        <v>-5</v>
      </c>
      <c r="L1601" t="s">
        <v>44</v>
      </c>
      <c r="M1601" s="2">
        <v>-5</v>
      </c>
      <c r="N1601" t="s">
        <v>4523</v>
      </c>
      <c r="O1601" t="s">
        <v>4524</v>
      </c>
      <c r="P1601" t="s">
        <v>10109</v>
      </c>
      <c r="Q1601" t="s">
        <v>10110</v>
      </c>
      <c r="R1601" t="s">
        <v>44</v>
      </c>
      <c r="S1601" t="s">
        <v>10111</v>
      </c>
      <c r="T1601" s="3">
        <v>45824</v>
      </c>
      <c r="U1601" s="3">
        <v>45826</v>
      </c>
      <c r="V1601" s="2">
        <v>0</v>
      </c>
      <c r="W1601" t="s">
        <v>44</v>
      </c>
      <c r="X1601" t="s">
        <v>44</v>
      </c>
      <c r="Y1601" t="s">
        <v>10112</v>
      </c>
      <c r="Z1601" t="s">
        <v>3577</v>
      </c>
      <c r="AA1601" t="s">
        <v>4529</v>
      </c>
      <c r="AB1601" t="s">
        <v>4530</v>
      </c>
      <c r="AC1601" t="s">
        <v>89</v>
      </c>
      <c r="AD1601" t="str">
        <f t="shared" si="24"/>
        <v>10-60</v>
      </c>
      <c r="AE1601" t="str">
        <f>VLOOKUP(AD1601,'Main_Sub Desc'!C:D,2,)</f>
        <v>LPC from invoicing</v>
      </c>
      <c r="AF1601" t="str">
        <f>VLOOKUP(VALUE(H1601),'Main_Sub Desc'!F:G,2,)</f>
        <v>Wtr Rev Late Payment</v>
      </c>
      <c r="AG1601">
        <f>IFERROR(VLOOKUP(VALUE(I1601),'PC Mapping'!A:F,6,),"")</f>
        <v>10719</v>
      </c>
      <c r="AH1601" s="13" t="str">
        <f>VLOOKUP(AG1601,'PC Mapping'!L:M,2,)</f>
        <v>All Other Water</v>
      </c>
    </row>
    <row r="1602" spans="1:34" x14ac:dyDescent="0.2">
      <c r="A1602" t="s">
        <v>10113</v>
      </c>
      <c r="B1602" t="s">
        <v>10108</v>
      </c>
      <c r="C1602" t="s">
        <v>4519</v>
      </c>
      <c r="D1602" t="s">
        <v>4520</v>
      </c>
      <c r="E1602" s="3">
        <v>45824</v>
      </c>
      <c r="F1602" t="s">
        <v>44</v>
      </c>
      <c r="G1602" t="s">
        <v>3742</v>
      </c>
      <c r="H1602" t="s">
        <v>3722</v>
      </c>
      <c r="I1602" t="s">
        <v>4538</v>
      </c>
      <c r="J1602" t="s">
        <v>4522</v>
      </c>
      <c r="K1602" s="2">
        <v>-5</v>
      </c>
      <c r="L1602" t="s">
        <v>44</v>
      </c>
      <c r="M1602" s="2">
        <v>-5</v>
      </c>
      <c r="N1602" t="s">
        <v>4523</v>
      </c>
      <c r="O1602" t="s">
        <v>4524</v>
      </c>
      <c r="P1602" t="s">
        <v>5040</v>
      </c>
      <c r="Q1602" t="s">
        <v>10114</v>
      </c>
      <c r="R1602" t="s">
        <v>44</v>
      </c>
      <c r="S1602" t="s">
        <v>10111</v>
      </c>
      <c r="T1602" s="3">
        <v>45824</v>
      </c>
      <c r="U1602" s="3">
        <v>45826</v>
      </c>
      <c r="V1602" s="2">
        <v>0</v>
      </c>
      <c r="W1602" t="s">
        <v>44</v>
      </c>
      <c r="X1602" t="s">
        <v>44</v>
      </c>
      <c r="Y1602" t="s">
        <v>10115</v>
      </c>
      <c r="Z1602" t="s">
        <v>1282</v>
      </c>
      <c r="AA1602" t="s">
        <v>4529</v>
      </c>
      <c r="AB1602" t="s">
        <v>4530</v>
      </c>
      <c r="AC1602" t="s">
        <v>89</v>
      </c>
      <c r="AD1602" t="str">
        <f t="shared" si="24"/>
        <v>10-60</v>
      </c>
      <c r="AE1602" t="str">
        <f>VLOOKUP(AD1602,'Main_Sub Desc'!C:D,2,)</f>
        <v>LPC from invoicing</v>
      </c>
      <c r="AF1602" t="str">
        <f>VLOOKUP(VALUE(H1602),'Main_Sub Desc'!F:G,2,)</f>
        <v>Wtr Rev Late Payment</v>
      </c>
      <c r="AG1602">
        <f>IFERROR(VLOOKUP(VALUE(I1602),'PC Mapping'!A:F,6,),"")</f>
        <v>10469</v>
      </c>
      <c r="AH1602" s="13" t="str">
        <f>VLOOKUP(AG1602,'PC Mapping'!L:M,2,)</f>
        <v>Bolivar Water</v>
      </c>
    </row>
    <row r="1603" spans="1:34" x14ac:dyDescent="0.2">
      <c r="A1603" t="s">
        <v>10113</v>
      </c>
      <c r="B1603" t="s">
        <v>10108</v>
      </c>
      <c r="C1603" t="s">
        <v>4519</v>
      </c>
      <c r="D1603" t="s">
        <v>4520</v>
      </c>
      <c r="E1603" s="3">
        <v>45824</v>
      </c>
      <c r="F1603" t="s">
        <v>44</v>
      </c>
      <c r="G1603" t="s">
        <v>3742</v>
      </c>
      <c r="H1603" t="s">
        <v>3716</v>
      </c>
      <c r="I1603" t="s">
        <v>4534</v>
      </c>
      <c r="J1603" t="s">
        <v>4522</v>
      </c>
      <c r="K1603" s="2">
        <v>-5</v>
      </c>
      <c r="L1603" t="s">
        <v>44</v>
      </c>
      <c r="M1603" s="2">
        <v>-5</v>
      </c>
      <c r="N1603" t="s">
        <v>4523</v>
      </c>
      <c r="O1603" t="s">
        <v>4524</v>
      </c>
      <c r="P1603" t="s">
        <v>5040</v>
      </c>
      <c r="Q1603" t="s">
        <v>10116</v>
      </c>
      <c r="R1603" t="s">
        <v>44</v>
      </c>
      <c r="S1603" t="s">
        <v>10111</v>
      </c>
      <c r="T1603" s="3">
        <v>45824</v>
      </c>
      <c r="U1603" s="3">
        <v>45826</v>
      </c>
      <c r="V1603" s="2">
        <v>0</v>
      </c>
      <c r="W1603" t="s">
        <v>44</v>
      </c>
      <c r="X1603" t="s">
        <v>44</v>
      </c>
      <c r="Y1603" t="s">
        <v>10117</v>
      </c>
      <c r="Z1603" t="s">
        <v>1282</v>
      </c>
      <c r="AA1603" t="s">
        <v>4529</v>
      </c>
      <c r="AB1603" t="s">
        <v>4530</v>
      </c>
      <c r="AC1603" t="s">
        <v>89</v>
      </c>
      <c r="AD1603" t="str">
        <f t="shared" si="24"/>
        <v>10-60</v>
      </c>
      <c r="AE1603" t="str">
        <f>VLOOKUP(AD1603,'Main_Sub Desc'!C:D,2,)</f>
        <v>LPC from invoicing</v>
      </c>
      <c r="AF1603" t="str">
        <f>VLOOKUP(VALUE(H1603),'Main_Sub Desc'!F:G,2,)</f>
        <v>Wst Rev Late Payment</v>
      </c>
      <c r="AG1603">
        <f>IFERROR(VLOOKUP(VALUE(I1603),'PC Mapping'!A:F,6,),"")</f>
        <v>10514</v>
      </c>
      <c r="AH1603" s="13" t="str">
        <f>VLOOKUP(AG1603,'PC Mapping'!L:M,2,)</f>
        <v>Bolivar Sewer</v>
      </c>
    </row>
    <row r="1604" spans="1:34" x14ac:dyDescent="0.2">
      <c r="A1604" t="s">
        <v>10118</v>
      </c>
      <c r="B1604" t="s">
        <v>10108</v>
      </c>
      <c r="C1604" t="s">
        <v>4519</v>
      </c>
      <c r="D1604" t="s">
        <v>4520</v>
      </c>
      <c r="E1604" s="3">
        <v>45824</v>
      </c>
      <c r="F1604" t="s">
        <v>44</v>
      </c>
      <c r="G1604" t="s">
        <v>3742</v>
      </c>
      <c r="H1604" t="s">
        <v>3722</v>
      </c>
      <c r="I1604" t="s">
        <v>3752</v>
      </c>
      <c r="J1604" t="s">
        <v>4522</v>
      </c>
      <c r="K1604" s="2">
        <v>-5</v>
      </c>
      <c r="L1604" t="s">
        <v>44</v>
      </c>
      <c r="M1604" s="2">
        <v>-5</v>
      </c>
      <c r="N1604" t="s">
        <v>4523</v>
      </c>
      <c r="O1604" t="s">
        <v>4524</v>
      </c>
      <c r="P1604" t="s">
        <v>10119</v>
      </c>
      <c r="Q1604" t="s">
        <v>10120</v>
      </c>
      <c r="R1604" t="s">
        <v>44</v>
      </c>
      <c r="S1604" t="s">
        <v>10111</v>
      </c>
      <c r="T1604" s="3">
        <v>45824</v>
      </c>
      <c r="U1604" s="3">
        <v>45826</v>
      </c>
      <c r="V1604" s="2">
        <v>0</v>
      </c>
      <c r="W1604" t="s">
        <v>44</v>
      </c>
      <c r="X1604" t="s">
        <v>44</v>
      </c>
      <c r="Y1604" t="s">
        <v>10121</v>
      </c>
      <c r="Z1604" t="s">
        <v>2833</v>
      </c>
      <c r="AA1604" t="s">
        <v>4529</v>
      </c>
      <c r="AB1604" t="s">
        <v>4530</v>
      </c>
      <c r="AC1604" t="s">
        <v>89</v>
      </c>
      <c r="AD1604" t="str">
        <f t="shared" ref="AD1604:AD1667" si="25">CONCATENATE(VALUE(AA1604),"-",VALUE(AB1604))</f>
        <v>10-60</v>
      </c>
      <c r="AE1604" t="str">
        <f>VLOOKUP(AD1604,'Main_Sub Desc'!C:D,2,)</f>
        <v>LPC from invoicing</v>
      </c>
      <c r="AF1604" t="str">
        <f>VLOOKUP(VALUE(H1604),'Main_Sub Desc'!F:G,2,)</f>
        <v>Wtr Rev Late Payment</v>
      </c>
      <c r="AG1604">
        <f>IFERROR(VLOOKUP(VALUE(I1604),'PC Mapping'!A:F,6,),"")</f>
        <v>10719</v>
      </c>
      <c r="AH1604" s="13" t="str">
        <f>VLOOKUP(AG1604,'PC Mapping'!L:M,2,)</f>
        <v>All Other Water</v>
      </c>
    </row>
    <row r="1605" spans="1:34" x14ac:dyDescent="0.2">
      <c r="A1605" t="s">
        <v>10122</v>
      </c>
      <c r="B1605" t="s">
        <v>10108</v>
      </c>
      <c r="C1605" t="s">
        <v>4519</v>
      </c>
      <c r="D1605" t="s">
        <v>4520</v>
      </c>
      <c r="E1605" s="3">
        <v>45824</v>
      </c>
      <c r="F1605" t="s">
        <v>44</v>
      </c>
      <c r="G1605" t="s">
        <v>3742</v>
      </c>
      <c r="H1605" t="s">
        <v>3722</v>
      </c>
      <c r="I1605" t="s">
        <v>3752</v>
      </c>
      <c r="J1605" t="s">
        <v>4522</v>
      </c>
      <c r="K1605" s="2">
        <v>-5</v>
      </c>
      <c r="L1605" t="s">
        <v>44</v>
      </c>
      <c r="M1605" s="2">
        <v>-5</v>
      </c>
      <c r="N1605" t="s">
        <v>4523</v>
      </c>
      <c r="O1605" t="s">
        <v>4524</v>
      </c>
      <c r="P1605" t="s">
        <v>10123</v>
      </c>
      <c r="Q1605" t="s">
        <v>10124</v>
      </c>
      <c r="R1605" t="s">
        <v>44</v>
      </c>
      <c r="S1605" t="s">
        <v>10111</v>
      </c>
      <c r="T1605" s="3">
        <v>45824</v>
      </c>
      <c r="U1605" s="3">
        <v>45826</v>
      </c>
      <c r="V1605" s="2">
        <v>0</v>
      </c>
      <c r="W1605" t="s">
        <v>44</v>
      </c>
      <c r="X1605" t="s">
        <v>44</v>
      </c>
      <c r="Y1605" t="s">
        <v>10125</v>
      </c>
      <c r="Z1605" t="s">
        <v>10126</v>
      </c>
      <c r="AA1605" t="s">
        <v>4529</v>
      </c>
      <c r="AB1605" t="s">
        <v>4530</v>
      </c>
      <c r="AC1605" t="s">
        <v>89</v>
      </c>
      <c r="AD1605" t="str">
        <f t="shared" si="25"/>
        <v>10-60</v>
      </c>
      <c r="AE1605" t="str">
        <f>VLOOKUP(AD1605,'Main_Sub Desc'!C:D,2,)</f>
        <v>LPC from invoicing</v>
      </c>
      <c r="AF1605" t="str">
        <f>VLOOKUP(VALUE(H1605),'Main_Sub Desc'!F:G,2,)</f>
        <v>Wtr Rev Late Payment</v>
      </c>
      <c r="AG1605">
        <f>IFERROR(VLOOKUP(VALUE(I1605),'PC Mapping'!A:F,6,),"")</f>
        <v>10719</v>
      </c>
      <c r="AH1605" s="13" t="str">
        <f>VLOOKUP(AG1605,'PC Mapping'!L:M,2,)</f>
        <v>All Other Water</v>
      </c>
    </row>
    <row r="1606" spans="1:34" x14ac:dyDescent="0.2">
      <c r="A1606" t="s">
        <v>10127</v>
      </c>
      <c r="B1606" t="s">
        <v>10128</v>
      </c>
      <c r="C1606" t="s">
        <v>4519</v>
      </c>
      <c r="D1606" t="s">
        <v>4520</v>
      </c>
      <c r="E1606" s="3">
        <v>45824</v>
      </c>
      <c r="F1606" t="s">
        <v>44</v>
      </c>
      <c r="G1606" t="s">
        <v>3742</v>
      </c>
      <c r="H1606" t="s">
        <v>3716</v>
      </c>
      <c r="I1606" t="s">
        <v>4534</v>
      </c>
      <c r="J1606" t="s">
        <v>4522</v>
      </c>
      <c r="K1606" s="2">
        <v>-5</v>
      </c>
      <c r="L1606" t="s">
        <v>44</v>
      </c>
      <c r="M1606" s="2">
        <v>-5</v>
      </c>
      <c r="N1606" t="s">
        <v>4523</v>
      </c>
      <c r="O1606" t="s">
        <v>4524</v>
      </c>
      <c r="P1606" t="s">
        <v>4672</v>
      </c>
      <c r="Q1606" t="s">
        <v>10129</v>
      </c>
      <c r="R1606" t="s">
        <v>44</v>
      </c>
      <c r="S1606" t="s">
        <v>4527</v>
      </c>
      <c r="T1606" s="3">
        <v>45824</v>
      </c>
      <c r="U1606" s="3">
        <v>45825</v>
      </c>
      <c r="V1606" s="2">
        <v>0</v>
      </c>
      <c r="W1606" t="s">
        <v>44</v>
      </c>
      <c r="X1606" t="s">
        <v>44</v>
      </c>
      <c r="Y1606" t="s">
        <v>10130</v>
      </c>
      <c r="Z1606" t="s">
        <v>684</v>
      </c>
      <c r="AA1606" t="s">
        <v>4529</v>
      </c>
      <c r="AB1606" t="s">
        <v>4530</v>
      </c>
      <c r="AC1606" t="s">
        <v>89</v>
      </c>
      <c r="AD1606" t="str">
        <f t="shared" si="25"/>
        <v>10-60</v>
      </c>
      <c r="AE1606" t="str">
        <f>VLOOKUP(AD1606,'Main_Sub Desc'!C:D,2,)</f>
        <v>LPC from invoicing</v>
      </c>
      <c r="AF1606" t="str">
        <f>VLOOKUP(VALUE(H1606),'Main_Sub Desc'!F:G,2,)</f>
        <v>Wst Rev Late Payment</v>
      </c>
      <c r="AG1606">
        <f>IFERROR(VLOOKUP(VALUE(I1606),'PC Mapping'!A:F,6,),"")</f>
        <v>10514</v>
      </c>
      <c r="AH1606" s="13" t="str">
        <f>VLOOKUP(AG1606,'PC Mapping'!L:M,2,)</f>
        <v>Bolivar Sewer</v>
      </c>
    </row>
    <row r="1607" spans="1:34" x14ac:dyDescent="0.2">
      <c r="A1607" t="s">
        <v>10127</v>
      </c>
      <c r="B1607" t="s">
        <v>10128</v>
      </c>
      <c r="C1607" t="s">
        <v>4519</v>
      </c>
      <c r="D1607" t="s">
        <v>4520</v>
      </c>
      <c r="E1607" s="3">
        <v>45824</v>
      </c>
      <c r="F1607" t="s">
        <v>44</v>
      </c>
      <c r="G1607" t="s">
        <v>3742</v>
      </c>
      <c r="H1607" t="s">
        <v>3722</v>
      </c>
      <c r="I1607" t="s">
        <v>4538</v>
      </c>
      <c r="J1607" t="s">
        <v>4522</v>
      </c>
      <c r="K1607" s="2">
        <v>-5</v>
      </c>
      <c r="L1607" t="s">
        <v>44</v>
      </c>
      <c r="M1607" s="2">
        <v>-5</v>
      </c>
      <c r="N1607" t="s">
        <v>4523</v>
      </c>
      <c r="O1607" t="s">
        <v>4524</v>
      </c>
      <c r="P1607" t="s">
        <v>4672</v>
      </c>
      <c r="Q1607" t="s">
        <v>10131</v>
      </c>
      <c r="R1607" t="s">
        <v>44</v>
      </c>
      <c r="S1607" t="s">
        <v>4527</v>
      </c>
      <c r="T1607" s="3">
        <v>45824</v>
      </c>
      <c r="U1607" s="3">
        <v>45825</v>
      </c>
      <c r="V1607" s="2">
        <v>0</v>
      </c>
      <c r="W1607" t="s">
        <v>44</v>
      </c>
      <c r="X1607" t="s">
        <v>44</v>
      </c>
      <c r="Y1607" t="s">
        <v>10132</v>
      </c>
      <c r="Z1607" t="s">
        <v>684</v>
      </c>
      <c r="AA1607" t="s">
        <v>4529</v>
      </c>
      <c r="AB1607" t="s">
        <v>4530</v>
      </c>
      <c r="AC1607" t="s">
        <v>89</v>
      </c>
      <c r="AD1607" t="str">
        <f t="shared" si="25"/>
        <v>10-60</v>
      </c>
      <c r="AE1607" t="str">
        <f>VLOOKUP(AD1607,'Main_Sub Desc'!C:D,2,)</f>
        <v>LPC from invoicing</v>
      </c>
      <c r="AF1607" t="str">
        <f>VLOOKUP(VALUE(H1607),'Main_Sub Desc'!F:G,2,)</f>
        <v>Wtr Rev Late Payment</v>
      </c>
      <c r="AG1607">
        <f>IFERROR(VLOOKUP(VALUE(I1607),'PC Mapping'!A:F,6,),"")</f>
        <v>10469</v>
      </c>
      <c r="AH1607" s="13" t="str">
        <f>VLOOKUP(AG1607,'PC Mapping'!L:M,2,)</f>
        <v>Bolivar Water</v>
      </c>
    </row>
    <row r="1608" spans="1:34" x14ac:dyDescent="0.2">
      <c r="A1608" t="s">
        <v>10133</v>
      </c>
      <c r="B1608" t="s">
        <v>10134</v>
      </c>
      <c r="C1608" t="s">
        <v>4519</v>
      </c>
      <c r="D1608" t="s">
        <v>4520</v>
      </c>
      <c r="E1608" s="3">
        <v>45825</v>
      </c>
      <c r="F1608" t="s">
        <v>44</v>
      </c>
      <c r="G1608" t="s">
        <v>3742</v>
      </c>
      <c r="H1608" t="s">
        <v>3716</v>
      </c>
      <c r="I1608" t="s">
        <v>4534</v>
      </c>
      <c r="J1608" t="s">
        <v>4522</v>
      </c>
      <c r="K1608" s="2">
        <v>-5</v>
      </c>
      <c r="L1608" t="s">
        <v>44</v>
      </c>
      <c r="M1608" s="2">
        <v>-5</v>
      </c>
      <c r="N1608" t="s">
        <v>4523</v>
      </c>
      <c r="O1608" t="s">
        <v>4524</v>
      </c>
      <c r="P1608" t="s">
        <v>10135</v>
      </c>
      <c r="Q1608" t="s">
        <v>10136</v>
      </c>
      <c r="R1608" t="s">
        <v>44</v>
      </c>
      <c r="S1608" t="s">
        <v>4527</v>
      </c>
      <c r="T1608" s="3">
        <v>45825</v>
      </c>
      <c r="U1608" s="3">
        <v>45826</v>
      </c>
      <c r="V1608" s="2">
        <v>0</v>
      </c>
      <c r="W1608" t="s">
        <v>44</v>
      </c>
      <c r="X1608" t="s">
        <v>44</v>
      </c>
      <c r="Y1608" t="s">
        <v>10137</v>
      </c>
      <c r="Z1608" t="s">
        <v>672</v>
      </c>
      <c r="AA1608" t="s">
        <v>4529</v>
      </c>
      <c r="AB1608" t="s">
        <v>4530</v>
      </c>
      <c r="AC1608" t="s">
        <v>89</v>
      </c>
      <c r="AD1608" t="str">
        <f t="shared" si="25"/>
        <v>10-60</v>
      </c>
      <c r="AE1608" t="str">
        <f>VLOOKUP(AD1608,'Main_Sub Desc'!C:D,2,)</f>
        <v>LPC from invoicing</v>
      </c>
      <c r="AF1608" t="str">
        <f>VLOOKUP(VALUE(H1608),'Main_Sub Desc'!F:G,2,)</f>
        <v>Wst Rev Late Payment</v>
      </c>
      <c r="AG1608">
        <f>IFERROR(VLOOKUP(VALUE(I1608),'PC Mapping'!A:F,6,),"")</f>
        <v>10514</v>
      </c>
      <c r="AH1608" s="13" t="str">
        <f>VLOOKUP(AG1608,'PC Mapping'!L:M,2,)</f>
        <v>Bolivar Sewer</v>
      </c>
    </row>
    <row r="1609" spans="1:34" x14ac:dyDescent="0.2">
      <c r="A1609" t="s">
        <v>10133</v>
      </c>
      <c r="B1609" t="s">
        <v>10134</v>
      </c>
      <c r="C1609" t="s">
        <v>4519</v>
      </c>
      <c r="D1609" t="s">
        <v>4520</v>
      </c>
      <c r="E1609" s="3">
        <v>45825</v>
      </c>
      <c r="F1609" t="s">
        <v>44</v>
      </c>
      <c r="G1609" t="s">
        <v>3742</v>
      </c>
      <c r="H1609" t="s">
        <v>3722</v>
      </c>
      <c r="I1609" t="s">
        <v>4538</v>
      </c>
      <c r="J1609" t="s">
        <v>4522</v>
      </c>
      <c r="K1609" s="2">
        <v>-5</v>
      </c>
      <c r="L1609" t="s">
        <v>44</v>
      </c>
      <c r="M1609" s="2">
        <v>-5</v>
      </c>
      <c r="N1609" t="s">
        <v>4523</v>
      </c>
      <c r="O1609" t="s">
        <v>4524</v>
      </c>
      <c r="P1609" t="s">
        <v>10135</v>
      </c>
      <c r="Q1609" t="s">
        <v>10138</v>
      </c>
      <c r="R1609" t="s">
        <v>44</v>
      </c>
      <c r="S1609" t="s">
        <v>4527</v>
      </c>
      <c r="T1609" s="3">
        <v>45825</v>
      </c>
      <c r="U1609" s="3">
        <v>45826</v>
      </c>
      <c r="V1609" s="2">
        <v>0</v>
      </c>
      <c r="W1609" t="s">
        <v>44</v>
      </c>
      <c r="X1609" t="s">
        <v>44</v>
      </c>
      <c r="Y1609" t="s">
        <v>10139</v>
      </c>
      <c r="Z1609" t="s">
        <v>672</v>
      </c>
      <c r="AA1609" t="s">
        <v>4529</v>
      </c>
      <c r="AB1609" t="s">
        <v>4530</v>
      </c>
      <c r="AC1609" t="s">
        <v>89</v>
      </c>
      <c r="AD1609" t="str">
        <f t="shared" si="25"/>
        <v>10-60</v>
      </c>
      <c r="AE1609" t="str">
        <f>VLOOKUP(AD1609,'Main_Sub Desc'!C:D,2,)</f>
        <v>LPC from invoicing</v>
      </c>
      <c r="AF1609" t="str">
        <f>VLOOKUP(VALUE(H1609),'Main_Sub Desc'!F:G,2,)</f>
        <v>Wtr Rev Late Payment</v>
      </c>
      <c r="AG1609">
        <f>IFERROR(VLOOKUP(VALUE(I1609),'PC Mapping'!A:F,6,),"")</f>
        <v>10469</v>
      </c>
      <c r="AH1609" s="13" t="str">
        <f>VLOOKUP(AG1609,'PC Mapping'!L:M,2,)</f>
        <v>Bolivar Water</v>
      </c>
    </row>
    <row r="1610" spans="1:34" x14ac:dyDescent="0.2">
      <c r="A1610" t="s">
        <v>10140</v>
      </c>
      <c r="B1610" t="s">
        <v>10134</v>
      </c>
      <c r="C1610" t="s">
        <v>4519</v>
      </c>
      <c r="D1610" t="s">
        <v>4520</v>
      </c>
      <c r="E1610" s="3">
        <v>45825</v>
      </c>
      <c r="F1610" t="s">
        <v>44</v>
      </c>
      <c r="G1610" t="s">
        <v>3742</v>
      </c>
      <c r="H1610" t="s">
        <v>3722</v>
      </c>
      <c r="I1610" t="s">
        <v>4538</v>
      </c>
      <c r="J1610" t="s">
        <v>4522</v>
      </c>
      <c r="K1610" s="2">
        <v>-5</v>
      </c>
      <c r="L1610" t="s">
        <v>44</v>
      </c>
      <c r="M1610" s="2">
        <v>-5</v>
      </c>
      <c r="N1610" t="s">
        <v>4523</v>
      </c>
      <c r="O1610" t="s">
        <v>4524</v>
      </c>
      <c r="P1610" t="s">
        <v>10141</v>
      </c>
      <c r="Q1610" t="s">
        <v>10142</v>
      </c>
      <c r="R1610" t="s">
        <v>44</v>
      </c>
      <c r="S1610" t="s">
        <v>4527</v>
      </c>
      <c r="T1610" s="3">
        <v>45825</v>
      </c>
      <c r="U1610" s="3">
        <v>45826</v>
      </c>
      <c r="V1610" s="2">
        <v>0</v>
      </c>
      <c r="W1610" t="s">
        <v>44</v>
      </c>
      <c r="X1610" t="s">
        <v>44</v>
      </c>
      <c r="Y1610" t="s">
        <v>10143</v>
      </c>
      <c r="Z1610" t="s">
        <v>1234</v>
      </c>
      <c r="AA1610" t="s">
        <v>4529</v>
      </c>
      <c r="AB1610" t="s">
        <v>4530</v>
      </c>
      <c r="AC1610" t="s">
        <v>89</v>
      </c>
      <c r="AD1610" t="str">
        <f t="shared" si="25"/>
        <v>10-60</v>
      </c>
      <c r="AE1610" t="str">
        <f>VLOOKUP(AD1610,'Main_Sub Desc'!C:D,2,)</f>
        <v>LPC from invoicing</v>
      </c>
      <c r="AF1610" t="str">
        <f>VLOOKUP(VALUE(H1610),'Main_Sub Desc'!F:G,2,)</f>
        <v>Wtr Rev Late Payment</v>
      </c>
      <c r="AG1610">
        <f>IFERROR(VLOOKUP(VALUE(I1610),'PC Mapping'!A:F,6,),"")</f>
        <v>10469</v>
      </c>
      <c r="AH1610" s="13" t="str">
        <f>VLOOKUP(AG1610,'PC Mapping'!L:M,2,)</f>
        <v>Bolivar Water</v>
      </c>
    </row>
    <row r="1611" spans="1:34" x14ac:dyDescent="0.2">
      <c r="A1611" t="s">
        <v>10140</v>
      </c>
      <c r="B1611" t="s">
        <v>10134</v>
      </c>
      <c r="C1611" t="s">
        <v>4519</v>
      </c>
      <c r="D1611" t="s">
        <v>4520</v>
      </c>
      <c r="E1611" s="3">
        <v>45825</v>
      </c>
      <c r="F1611" t="s">
        <v>44</v>
      </c>
      <c r="G1611" t="s">
        <v>3742</v>
      </c>
      <c r="H1611" t="s">
        <v>3716</v>
      </c>
      <c r="I1611" t="s">
        <v>4534</v>
      </c>
      <c r="J1611" t="s">
        <v>4522</v>
      </c>
      <c r="K1611" s="2">
        <v>-5</v>
      </c>
      <c r="L1611" t="s">
        <v>44</v>
      </c>
      <c r="M1611" s="2">
        <v>-5</v>
      </c>
      <c r="N1611" t="s">
        <v>4523</v>
      </c>
      <c r="O1611" t="s">
        <v>4524</v>
      </c>
      <c r="P1611" t="s">
        <v>10141</v>
      </c>
      <c r="Q1611" t="s">
        <v>10144</v>
      </c>
      <c r="R1611" t="s">
        <v>44</v>
      </c>
      <c r="S1611" t="s">
        <v>4527</v>
      </c>
      <c r="T1611" s="3">
        <v>45825</v>
      </c>
      <c r="U1611" s="3">
        <v>45826</v>
      </c>
      <c r="V1611" s="2">
        <v>0</v>
      </c>
      <c r="W1611" t="s">
        <v>44</v>
      </c>
      <c r="X1611" t="s">
        <v>44</v>
      </c>
      <c r="Y1611" t="s">
        <v>10145</v>
      </c>
      <c r="Z1611" t="s">
        <v>1234</v>
      </c>
      <c r="AA1611" t="s">
        <v>4529</v>
      </c>
      <c r="AB1611" t="s">
        <v>4530</v>
      </c>
      <c r="AC1611" t="s">
        <v>89</v>
      </c>
      <c r="AD1611" t="str">
        <f t="shared" si="25"/>
        <v>10-60</v>
      </c>
      <c r="AE1611" t="str">
        <f>VLOOKUP(AD1611,'Main_Sub Desc'!C:D,2,)</f>
        <v>LPC from invoicing</v>
      </c>
      <c r="AF1611" t="str">
        <f>VLOOKUP(VALUE(H1611),'Main_Sub Desc'!F:G,2,)</f>
        <v>Wst Rev Late Payment</v>
      </c>
      <c r="AG1611">
        <f>IFERROR(VLOOKUP(VALUE(I1611),'PC Mapping'!A:F,6,),"")</f>
        <v>10514</v>
      </c>
      <c r="AH1611" s="13" t="str">
        <f>VLOOKUP(AG1611,'PC Mapping'!L:M,2,)</f>
        <v>Bolivar Sewer</v>
      </c>
    </row>
    <row r="1612" spans="1:34" x14ac:dyDescent="0.2">
      <c r="A1612" t="s">
        <v>10146</v>
      </c>
      <c r="B1612" t="s">
        <v>10134</v>
      </c>
      <c r="C1612" t="s">
        <v>4519</v>
      </c>
      <c r="D1612" t="s">
        <v>4520</v>
      </c>
      <c r="E1612" s="3">
        <v>45825</v>
      </c>
      <c r="F1612" t="s">
        <v>44</v>
      </c>
      <c r="G1612" t="s">
        <v>3742</v>
      </c>
      <c r="H1612" t="s">
        <v>3722</v>
      </c>
      <c r="I1612" t="s">
        <v>4538</v>
      </c>
      <c r="J1612" t="s">
        <v>4522</v>
      </c>
      <c r="K1612" s="2">
        <v>-5</v>
      </c>
      <c r="L1612" t="s">
        <v>44</v>
      </c>
      <c r="M1612" s="2">
        <v>-5</v>
      </c>
      <c r="N1612" t="s">
        <v>4523</v>
      </c>
      <c r="O1612" t="s">
        <v>4524</v>
      </c>
      <c r="P1612" t="s">
        <v>6324</v>
      </c>
      <c r="Q1612" t="s">
        <v>10147</v>
      </c>
      <c r="R1612" t="s">
        <v>44</v>
      </c>
      <c r="S1612" t="s">
        <v>4527</v>
      </c>
      <c r="T1612" s="3">
        <v>45825</v>
      </c>
      <c r="U1612" s="3">
        <v>45826</v>
      </c>
      <c r="V1612" s="2">
        <v>0</v>
      </c>
      <c r="W1612" t="s">
        <v>44</v>
      </c>
      <c r="X1612" t="s">
        <v>44</v>
      </c>
      <c r="Y1612" t="s">
        <v>6329</v>
      </c>
      <c r="Z1612" t="s">
        <v>6327</v>
      </c>
      <c r="AA1612" t="s">
        <v>4529</v>
      </c>
      <c r="AB1612" t="s">
        <v>4530</v>
      </c>
      <c r="AC1612" t="s">
        <v>89</v>
      </c>
      <c r="AD1612" t="str">
        <f t="shared" si="25"/>
        <v>10-60</v>
      </c>
      <c r="AE1612" t="str">
        <f>VLOOKUP(AD1612,'Main_Sub Desc'!C:D,2,)</f>
        <v>LPC from invoicing</v>
      </c>
      <c r="AF1612" t="str">
        <f>VLOOKUP(VALUE(H1612),'Main_Sub Desc'!F:G,2,)</f>
        <v>Wtr Rev Late Payment</v>
      </c>
      <c r="AG1612">
        <f>IFERROR(VLOOKUP(VALUE(I1612),'PC Mapping'!A:F,6,),"")</f>
        <v>10469</v>
      </c>
      <c r="AH1612" s="13" t="str">
        <f>VLOOKUP(AG1612,'PC Mapping'!L:M,2,)</f>
        <v>Bolivar Water</v>
      </c>
    </row>
    <row r="1613" spans="1:34" x14ac:dyDescent="0.2">
      <c r="A1613" t="s">
        <v>10146</v>
      </c>
      <c r="B1613" t="s">
        <v>10134</v>
      </c>
      <c r="C1613" t="s">
        <v>4519</v>
      </c>
      <c r="D1613" t="s">
        <v>4520</v>
      </c>
      <c r="E1613" s="3">
        <v>45825</v>
      </c>
      <c r="F1613" t="s">
        <v>44</v>
      </c>
      <c r="G1613" t="s">
        <v>3742</v>
      </c>
      <c r="H1613" t="s">
        <v>3716</v>
      </c>
      <c r="I1613" t="s">
        <v>4534</v>
      </c>
      <c r="J1613" t="s">
        <v>4522</v>
      </c>
      <c r="K1613" s="2">
        <v>-5.8</v>
      </c>
      <c r="L1613" t="s">
        <v>44</v>
      </c>
      <c r="M1613" s="2">
        <v>-5.8</v>
      </c>
      <c r="N1613" t="s">
        <v>4523</v>
      </c>
      <c r="O1613" t="s">
        <v>4524</v>
      </c>
      <c r="P1613" t="s">
        <v>6324</v>
      </c>
      <c r="Q1613" t="s">
        <v>10148</v>
      </c>
      <c r="R1613" t="s">
        <v>44</v>
      </c>
      <c r="S1613" t="s">
        <v>4527</v>
      </c>
      <c r="T1613" s="3">
        <v>45825</v>
      </c>
      <c r="U1613" s="3">
        <v>45826</v>
      </c>
      <c r="V1613" s="2">
        <v>0</v>
      </c>
      <c r="W1613" t="s">
        <v>44</v>
      </c>
      <c r="X1613" t="s">
        <v>44</v>
      </c>
      <c r="Y1613" t="s">
        <v>6326</v>
      </c>
      <c r="Z1613" t="s">
        <v>6327</v>
      </c>
      <c r="AA1613" t="s">
        <v>4529</v>
      </c>
      <c r="AB1613" t="s">
        <v>4530</v>
      </c>
      <c r="AC1613" t="s">
        <v>89</v>
      </c>
      <c r="AD1613" t="str">
        <f t="shared" si="25"/>
        <v>10-60</v>
      </c>
      <c r="AE1613" t="str">
        <f>VLOOKUP(AD1613,'Main_Sub Desc'!C:D,2,)</f>
        <v>LPC from invoicing</v>
      </c>
      <c r="AF1613" t="str">
        <f>VLOOKUP(VALUE(H1613),'Main_Sub Desc'!F:G,2,)</f>
        <v>Wst Rev Late Payment</v>
      </c>
      <c r="AG1613">
        <f>IFERROR(VLOOKUP(VALUE(I1613),'PC Mapping'!A:F,6,),"")</f>
        <v>10514</v>
      </c>
      <c r="AH1613" s="13" t="str">
        <f>VLOOKUP(AG1613,'PC Mapping'!L:M,2,)</f>
        <v>Bolivar Sewer</v>
      </c>
    </row>
    <row r="1614" spans="1:34" x14ac:dyDescent="0.2">
      <c r="A1614" t="s">
        <v>10149</v>
      </c>
      <c r="B1614" t="s">
        <v>10150</v>
      </c>
      <c r="C1614" t="s">
        <v>4519</v>
      </c>
      <c r="D1614" t="s">
        <v>4520</v>
      </c>
      <c r="E1614" s="3">
        <v>45827</v>
      </c>
      <c r="F1614" t="s">
        <v>44</v>
      </c>
      <c r="G1614" t="s">
        <v>3742</v>
      </c>
      <c r="H1614" t="s">
        <v>3722</v>
      </c>
      <c r="I1614" t="s">
        <v>3752</v>
      </c>
      <c r="J1614" t="s">
        <v>4522</v>
      </c>
      <c r="K1614" s="2">
        <v>-7.1</v>
      </c>
      <c r="L1614" t="s">
        <v>44</v>
      </c>
      <c r="M1614" s="2">
        <v>-7.1</v>
      </c>
      <c r="N1614" t="s">
        <v>4523</v>
      </c>
      <c r="O1614" t="s">
        <v>4524</v>
      </c>
      <c r="P1614" t="s">
        <v>10151</v>
      </c>
      <c r="Q1614" t="s">
        <v>10152</v>
      </c>
      <c r="R1614" t="s">
        <v>44</v>
      </c>
      <c r="S1614" t="s">
        <v>4527</v>
      </c>
      <c r="T1614" s="3">
        <v>45827</v>
      </c>
      <c r="U1614" s="3">
        <v>45828</v>
      </c>
      <c r="V1614" s="2">
        <v>0</v>
      </c>
      <c r="W1614" t="s">
        <v>44</v>
      </c>
      <c r="X1614" t="s">
        <v>44</v>
      </c>
      <c r="Y1614" t="s">
        <v>10153</v>
      </c>
      <c r="Z1614" t="s">
        <v>2060</v>
      </c>
      <c r="AA1614" t="s">
        <v>4529</v>
      </c>
      <c r="AB1614" t="s">
        <v>4530</v>
      </c>
      <c r="AC1614" t="s">
        <v>89</v>
      </c>
      <c r="AD1614" t="str">
        <f t="shared" si="25"/>
        <v>10-60</v>
      </c>
      <c r="AE1614" t="str">
        <f>VLOOKUP(AD1614,'Main_Sub Desc'!C:D,2,)</f>
        <v>LPC from invoicing</v>
      </c>
      <c r="AF1614" t="str">
        <f>VLOOKUP(VALUE(H1614),'Main_Sub Desc'!F:G,2,)</f>
        <v>Wtr Rev Late Payment</v>
      </c>
      <c r="AG1614">
        <f>IFERROR(VLOOKUP(VALUE(I1614),'PC Mapping'!A:F,6,),"")</f>
        <v>10719</v>
      </c>
      <c r="AH1614" s="13" t="str">
        <f>VLOOKUP(AG1614,'PC Mapping'!L:M,2,)</f>
        <v>All Other Water</v>
      </c>
    </row>
    <row r="1615" spans="1:34" x14ac:dyDescent="0.2">
      <c r="A1615" t="s">
        <v>10154</v>
      </c>
      <c r="B1615" t="s">
        <v>10155</v>
      </c>
      <c r="C1615" t="s">
        <v>4519</v>
      </c>
      <c r="D1615" t="s">
        <v>4520</v>
      </c>
      <c r="E1615" s="3">
        <v>45827</v>
      </c>
      <c r="F1615" t="s">
        <v>44</v>
      </c>
      <c r="G1615" t="s">
        <v>3742</v>
      </c>
      <c r="H1615" t="s">
        <v>3722</v>
      </c>
      <c r="I1615" t="s">
        <v>3752</v>
      </c>
      <c r="J1615" t="s">
        <v>4522</v>
      </c>
      <c r="K1615" s="2">
        <v>-5</v>
      </c>
      <c r="L1615" t="s">
        <v>44</v>
      </c>
      <c r="M1615" s="2">
        <v>-5</v>
      </c>
      <c r="N1615" t="s">
        <v>4523</v>
      </c>
      <c r="O1615" t="s">
        <v>4524</v>
      </c>
      <c r="P1615" t="s">
        <v>8703</v>
      </c>
      <c r="Q1615" t="s">
        <v>10156</v>
      </c>
      <c r="R1615" t="s">
        <v>44</v>
      </c>
      <c r="S1615" t="s">
        <v>4527</v>
      </c>
      <c r="T1615" s="3">
        <v>45827</v>
      </c>
      <c r="U1615" s="3">
        <v>45828</v>
      </c>
      <c r="V1615" s="2">
        <v>0</v>
      </c>
      <c r="W1615" t="s">
        <v>44</v>
      </c>
      <c r="X1615" t="s">
        <v>44</v>
      </c>
      <c r="Y1615" t="s">
        <v>10157</v>
      </c>
      <c r="Z1615" t="s">
        <v>2098</v>
      </c>
      <c r="AA1615" t="s">
        <v>4529</v>
      </c>
      <c r="AB1615" t="s">
        <v>4530</v>
      </c>
      <c r="AC1615" t="s">
        <v>89</v>
      </c>
      <c r="AD1615" t="str">
        <f t="shared" si="25"/>
        <v>10-60</v>
      </c>
      <c r="AE1615" t="str">
        <f>VLOOKUP(AD1615,'Main_Sub Desc'!C:D,2,)</f>
        <v>LPC from invoicing</v>
      </c>
      <c r="AF1615" t="str">
        <f>VLOOKUP(VALUE(H1615),'Main_Sub Desc'!F:G,2,)</f>
        <v>Wtr Rev Late Payment</v>
      </c>
      <c r="AG1615">
        <f>IFERROR(VLOOKUP(VALUE(I1615),'PC Mapping'!A:F,6,),"")</f>
        <v>10719</v>
      </c>
      <c r="AH1615" s="13" t="str">
        <f>VLOOKUP(AG1615,'PC Mapping'!L:M,2,)</f>
        <v>All Other Water</v>
      </c>
    </row>
    <row r="1616" spans="1:34" x14ac:dyDescent="0.2">
      <c r="A1616" t="s">
        <v>10158</v>
      </c>
      <c r="B1616" t="s">
        <v>10150</v>
      </c>
      <c r="C1616" t="s">
        <v>4519</v>
      </c>
      <c r="D1616" t="s">
        <v>4520</v>
      </c>
      <c r="E1616" s="3">
        <v>45827</v>
      </c>
      <c r="F1616" t="s">
        <v>44</v>
      </c>
      <c r="G1616" t="s">
        <v>3742</v>
      </c>
      <c r="H1616" t="s">
        <v>3722</v>
      </c>
      <c r="I1616" t="s">
        <v>3752</v>
      </c>
      <c r="J1616" t="s">
        <v>4522</v>
      </c>
      <c r="K1616" s="2">
        <v>-8.9600000000000009</v>
      </c>
      <c r="L1616" t="s">
        <v>44</v>
      </c>
      <c r="M1616" s="2">
        <v>-8.9600000000000009</v>
      </c>
      <c r="N1616" t="s">
        <v>4523</v>
      </c>
      <c r="O1616" t="s">
        <v>4524</v>
      </c>
      <c r="P1616" t="s">
        <v>5918</v>
      </c>
      <c r="Q1616" t="s">
        <v>10159</v>
      </c>
      <c r="R1616" t="s">
        <v>44</v>
      </c>
      <c r="S1616" t="s">
        <v>4527</v>
      </c>
      <c r="T1616" s="3">
        <v>45827</v>
      </c>
      <c r="U1616" s="3">
        <v>45828</v>
      </c>
      <c r="V1616" s="2">
        <v>0</v>
      </c>
      <c r="W1616" t="s">
        <v>44</v>
      </c>
      <c r="X1616" t="s">
        <v>44</v>
      </c>
      <c r="Y1616" t="s">
        <v>10160</v>
      </c>
      <c r="Z1616" t="s">
        <v>2783</v>
      </c>
      <c r="AA1616" t="s">
        <v>4529</v>
      </c>
      <c r="AB1616" t="s">
        <v>4530</v>
      </c>
      <c r="AC1616" t="s">
        <v>89</v>
      </c>
      <c r="AD1616" t="str">
        <f t="shared" si="25"/>
        <v>10-60</v>
      </c>
      <c r="AE1616" t="str">
        <f>VLOOKUP(AD1616,'Main_Sub Desc'!C:D,2,)</f>
        <v>LPC from invoicing</v>
      </c>
      <c r="AF1616" t="str">
        <f>VLOOKUP(VALUE(H1616),'Main_Sub Desc'!F:G,2,)</f>
        <v>Wtr Rev Late Payment</v>
      </c>
      <c r="AG1616">
        <f>IFERROR(VLOOKUP(VALUE(I1616),'PC Mapping'!A:F,6,),"")</f>
        <v>10719</v>
      </c>
      <c r="AH1616" s="13" t="str">
        <f>VLOOKUP(AG1616,'PC Mapping'!L:M,2,)</f>
        <v>All Other Water</v>
      </c>
    </row>
    <row r="1617" spans="1:34" x14ac:dyDescent="0.2">
      <c r="A1617" t="s">
        <v>10161</v>
      </c>
      <c r="B1617" t="s">
        <v>10150</v>
      </c>
      <c r="C1617" t="s">
        <v>4519</v>
      </c>
      <c r="D1617" t="s">
        <v>4520</v>
      </c>
      <c r="E1617" s="3">
        <v>45827</v>
      </c>
      <c r="F1617" t="s">
        <v>44</v>
      </c>
      <c r="G1617" t="s">
        <v>3742</v>
      </c>
      <c r="H1617" t="s">
        <v>3722</v>
      </c>
      <c r="I1617" t="s">
        <v>3752</v>
      </c>
      <c r="J1617" t="s">
        <v>4522</v>
      </c>
      <c r="K1617" s="2">
        <v>-6.01</v>
      </c>
      <c r="L1617" t="s">
        <v>44</v>
      </c>
      <c r="M1617" s="2">
        <v>-6.01</v>
      </c>
      <c r="N1617" t="s">
        <v>4523</v>
      </c>
      <c r="O1617" t="s">
        <v>4524</v>
      </c>
      <c r="P1617" t="s">
        <v>10162</v>
      </c>
      <c r="Q1617" t="s">
        <v>10163</v>
      </c>
      <c r="R1617" t="s">
        <v>44</v>
      </c>
      <c r="S1617" t="s">
        <v>4527</v>
      </c>
      <c r="T1617" s="3">
        <v>45827</v>
      </c>
      <c r="U1617" s="3">
        <v>45828</v>
      </c>
      <c r="V1617" s="2">
        <v>0</v>
      </c>
      <c r="W1617" t="s">
        <v>44</v>
      </c>
      <c r="X1617" t="s">
        <v>44</v>
      </c>
      <c r="Y1617" t="s">
        <v>10164</v>
      </c>
      <c r="Z1617" t="s">
        <v>1756</v>
      </c>
      <c r="AA1617" t="s">
        <v>4529</v>
      </c>
      <c r="AB1617" t="s">
        <v>4530</v>
      </c>
      <c r="AC1617" t="s">
        <v>89</v>
      </c>
      <c r="AD1617" t="str">
        <f t="shared" si="25"/>
        <v>10-60</v>
      </c>
      <c r="AE1617" t="str">
        <f>VLOOKUP(AD1617,'Main_Sub Desc'!C:D,2,)</f>
        <v>LPC from invoicing</v>
      </c>
      <c r="AF1617" t="str">
        <f>VLOOKUP(VALUE(H1617),'Main_Sub Desc'!F:G,2,)</f>
        <v>Wtr Rev Late Payment</v>
      </c>
      <c r="AG1617">
        <f>IFERROR(VLOOKUP(VALUE(I1617),'PC Mapping'!A:F,6,),"")</f>
        <v>10719</v>
      </c>
      <c r="AH1617" s="13" t="str">
        <f>VLOOKUP(AG1617,'PC Mapping'!L:M,2,)</f>
        <v>All Other Water</v>
      </c>
    </row>
    <row r="1618" spans="1:34" x14ac:dyDescent="0.2">
      <c r="A1618" t="s">
        <v>10165</v>
      </c>
      <c r="B1618" t="s">
        <v>10150</v>
      </c>
      <c r="C1618" t="s">
        <v>4519</v>
      </c>
      <c r="D1618" t="s">
        <v>4520</v>
      </c>
      <c r="E1618" s="3">
        <v>45827</v>
      </c>
      <c r="F1618" t="s">
        <v>44</v>
      </c>
      <c r="G1618" t="s">
        <v>3742</v>
      </c>
      <c r="H1618" t="s">
        <v>3722</v>
      </c>
      <c r="I1618" t="s">
        <v>3752</v>
      </c>
      <c r="J1618" t="s">
        <v>4522</v>
      </c>
      <c r="K1618" s="2">
        <v>-5</v>
      </c>
      <c r="L1618" t="s">
        <v>44</v>
      </c>
      <c r="M1618" s="2">
        <v>-5</v>
      </c>
      <c r="N1618" t="s">
        <v>4523</v>
      </c>
      <c r="O1618" t="s">
        <v>4524</v>
      </c>
      <c r="P1618" t="s">
        <v>10166</v>
      </c>
      <c r="Q1618" t="s">
        <v>10167</v>
      </c>
      <c r="R1618" t="s">
        <v>44</v>
      </c>
      <c r="S1618" t="s">
        <v>4527</v>
      </c>
      <c r="T1618" s="3">
        <v>45827</v>
      </c>
      <c r="U1618" s="3">
        <v>45828</v>
      </c>
      <c r="V1618" s="2">
        <v>0</v>
      </c>
      <c r="W1618" t="s">
        <v>44</v>
      </c>
      <c r="X1618" t="s">
        <v>44</v>
      </c>
      <c r="Y1618" t="s">
        <v>10168</v>
      </c>
      <c r="Z1618" t="s">
        <v>2371</v>
      </c>
      <c r="AA1618" t="s">
        <v>4529</v>
      </c>
      <c r="AB1618" t="s">
        <v>4530</v>
      </c>
      <c r="AC1618" t="s">
        <v>89</v>
      </c>
      <c r="AD1618" t="str">
        <f t="shared" si="25"/>
        <v>10-60</v>
      </c>
      <c r="AE1618" t="str">
        <f>VLOOKUP(AD1618,'Main_Sub Desc'!C:D,2,)</f>
        <v>LPC from invoicing</v>
      </c>
      <c r="AF1618" t="str">
        <f>VLOOKUP(VALUE(H1618),'Main_Sub Desc'!F:G,2,)</f>
        <v>Wtr Rev Late Payment</v>
      </c>
      <c r="AG1618">
        <f>IFERROR(VLOOKUP(VALUE(I1618),'PC Mapping'!A:F,6,),"")</f>
        <v>10719</v>
      </c>
      <c r="AH1618" s="13" t="str">
        <f>VLOOKUP(AG1618,'PC Mapping'!L:M,2,)</f>
        <v>All Other Water</v>
      </c>
    </row>
    <row r="1619" spans="1:34" x14ac:dyDescent="0.2">
      <c r="A1619" t="s">
        <v>10169</v>
      </c>
      <c r="B1619" t="s">
        <v>10155</v>
      </c>
      <c r="C1619" t="s">
        <v>4519</v>
      </c>
      <c r="D1619" t="s">
        <v>4520</v>
      </c>
      <c r="E1619" s="3">
        <v>45827</v>
      </c>
      <c r="F1619" t="s">
        <v>44</v>
      </c>
      <c r="G1619" t="s">
        <v>3742</v>
      </c>
      <c r="H1619" t="s">
        <v>3716</v>
      </c>
      <c r="I1619" t="s">
        <v>4534</v>
      </c>
      <c r="J1619" t="s">
        <v>4522</v>
      </c>
      <c r="K1619" s="2">
        <v>-5</v>
      </c>
      <c r="L1619" t="s">
        <v>44</v>
      </c>
      <c r="M1619" s="2">
        <v>-5</v>
      </c>
      <c r="N1619" t="s">
        <v>4523</v>
      </c>
      <c r="O1619" t="s">
        <v>4524</v>
      </c>
      <c r="P1619" t="s">
        <v>10170</v>
      </c>
      <c r="Q1619" t="s">
        <v>10171</v>
      </c>
      <c r="R1619" t="s">
        <v>44</v>
      </c>
      <c r="S1619" t="s">
        <v>4527</v>
      </c>
      <c r="T1619" s="3">
        <v>45827</v>
      </c>
      <c r="U1619" s="3">
        <v>45828</v>
      </c>
      <c r="V1619" s="2">
        <v>0</v>
      </c>
      <c r="W1619" t="s">
        <v>44</v>
      </c>
      <c r="X1619" t="s">
        <v>44</v>
      </c>
      <c r="Y1619" t="s">
        <v>10172</v>
      </c>
      <c r="Z1619" t="s">
        <v>1200</v>
      </c>
      <c r="AA1619" t="s">
        <v>4529</v>
      </c>
      <c r="AB1619" t="s">
        <v>4530</v>
      </c>
      <c r="AC1619" t="s">
        <v>89</v>
      </c>
      <c r="AD1619" t="str">
        <f t="shared" si="25"/>
        <v>10-60</v>
      </c>
      <c r="AE1619" t="str">
        <f>VLOOKUP(AD1619,'Main_Sub Desc'!C:D,2,)</f>
        <v>LPC from invoicing</v>
      </c>
      <c r="AF1619" t="str">
        <f>VLOOKUP(VALUE(H1619),'Main_Sub Desc'!F:G,2,)</f>
        <v>Wst Rev Late Payment</v>
      </c>
      <c r="AG1619">
        <f>IFERROR(VLOOKUP(VALUE(I1619),'PC Mapping'!A:F,6,),"")</f>
        <v>10514</v>
      </c>
      <c r="AH1619" s="13" t="str">
        <f>VLOOKUP(AG1619,'PC Mapping'!L:M,2,)</f>
        <v>Bolivar Sewer</v>
      </c>
    </row>
    <row r="1620" spans="1:34" x14ac:dyDescent="0.2">
      <c r="A1620" t="s">
        <v>10169</v>
      </c>
      <c r="B1620" t="s">
        <v>10155</v>
      </c>
      <c r="C1620" t="s">
        <v>4519</v>
      </c>
      <c r="D1620" t="s">
        <v>4520</v>
      </c>
      <c r="E1620" s="3">
        <v>45827</v>
      </c>
      <c r="F1620" t="s">
        <v>44</v>
      </c>
      <c r="G1620" t="s">
        <v>3742</v>
      </c>
      <c r="H1620" t="s">
        <v>3722</v>
      </c>
      <c r="I1620" t="s">
        <v>4538</v>
      </c>
      <c r="J1620" t="s">
        <v>4522</v>
      </c>
      <c r="K1620" s="2">
        <v>-5</v>
      </c>
      <c r="L1620" t="s">
        <v>44</v>
      </c>
      <c r="M1620" s="2">
        <v>-5</v>
      </c>
      <c r="N1620" t="s">
        <v>4523</v>
      </c>
      <c r="O1620" t="s">
        <v>4524</v>
      </c>
      <c r="P1620" t="s">
        <v>10170</v>
      </c>
      <c r="Q1620" t="s">
        <v>10173</v>
      </c>
      <c r="R1620" t="s">
        <v>44</v>
      </c>
      <c r="S1620" t="s">
        <v>4527</v>
      </c>
      <c r="T1620" s="3">
        <v>45827</v>
      </c>
      <c r="U1620" s="3">
        <v>45828</v>
      </c>
      <c r="V1620" s="2">
        <v>0</v>
      </c>
      <c r="W1620" t="s">
        <v>44</v>
      </c>
      <c r="X1620" t="s">
        <v>44</v>
      </c>
      <c r="Y1620" t="s">
        <v>10174</v>
      </c>
      <c r="Z1620" t="s">
        <v>1200</v>
      </c>
      <c r="AA1620" t="s">
        <v>4529</v>
      </c>
      <c r="AB1620" t="s">
        <v>4530</v>
      </c>
      <c r="AC1620" t="s">
        <v>89</v>
      </c>
      <c r="AD1620" t="str">
        <f t="shared" si="25"/>
        <v>10-60</v>
      </c>
      <c r="AE1620" t="str">
        <f>VLOOKUP(AD1620,'Main_Sub Desc'!C:D,2,)</f>
        <v>LPC from invoicing</v>
      </c>
      <c r="AF1620" t="str">
        <f>VLOOKUP(VALUE(H1620),'Main_Sub Desc'!F:G,2,)</f>
        <v>Wtr Rev Late Payment</v>
      </c>
      <c r="AG1620">
        <f>IFERROR(VLOOKUP(VALUE(I1620),'PC Mapping'!A:F,6,),"")</f>
        <v>10469</v>
      </c>
      <c r="AH1620" s="13" t="str">
        <f>VLOOKUP(AG1620,'PC Mapping'!L:M,2,)</f>
        <v>Bolivar Water</v>
      </c>
    </row>
    <row r="1621" spans="1:34" x14ac:dyDescent="0.2">
      <c r="A1621" t="s">
        <v>10175</v>
      </c>
      <c r="B1621" t="s">
        <v>10155</v>
      </c>
      <c r="C1621" t="s">
        <v>4519</v>
      </c>
      <c r="D1621" t="s">
        <v>4520</v>
      </c>
      <c r="E1621" s="3">
        <v>45827</v>
      </c>
      <c r="F1621" t="s">
        <v>44</v>
      </c>
      <c r="G1621" t="s">
        <v>3742</v>
      </c>
      <c r="H1621" t="s">
        <v>3722</v>
      </c>
      <c r="I1621" t="s">
        <v>3752</v>
      </c>
      <c r="J1621" t="s">
        <v>4522</v>
      </c>
      <c r="K1621" s="2">
        <v>-5.94</v>
      </c>
      <c r="L1621" t="s">
        <v>44</v>
      </c>
      <c r="M1621" s="2">
        <v>-5.94</v>
      </c>
      <c r="N1621" t="s">
        <v>4523</v>
      </c>
      <c r="O1621" t="s">
        <v>4524</v>
      </c>
      <c r="P1621" t="s">
        <v>10176</v>
      </c>
      <c r="Q1621" t="s">
        <v>10177</v>
      </c>
      <c r="R1621" t="s">
        <v>44</v>
      </c>
      <c r="S1621" t="s">
        <v>4527</v>
      </c>
      <c r="T1621" s="3">
        <v>45827</v>
      </c>
      <c r="U1621" s="3">
        <v>45828</v>
      </c>
      <c r="V1621" s="2">
        <v>0</v>
      </c>
      <c r="W1621" t="s">
        <v>44</v>
      </c>
      <c r="X1621" t="s">
        <v>44</v>
      </c>
      <c r="Y1621" t="s">
        <v>10178</v>
      </c>
      <c r="Z1621" t="s">
        <v>2452</v>
      </c>
      <c r="AA1621" t="s">
        <v>4529</v>
      </c>
      <c r="AB1621" t="s">
        <v>4530</v>
      </c>
      <c r="AC1621" t="s">
        <v>89</v>
      </c>
      <c r="AD1621" t="str">
        <f t="shared" si="25"/>
        <v>10-60</v>
      </c>
      <c r="AE1621" t="str">
        <f>VLOOKUP(AD1621,'Main_Sub Desc'!C:D,2,)</f>
        <v>LPC from invoicing</v>
      </c>
      <c r="AF1621" t="str">
        <f>VLOOKUP(VALUE(H1621),'Main_Sub Desc'!F:G,2,)</f>
        <v>Wtr Rev Late Payment</v>
      </c>
      <c r="AG1621">
        <f>IFERROR(VLOOKUP(VALUE(I1621),'PC Mapping'!A:F,6,),"")</f>
        <v>10719</v>
      </c>
      <c r="AH1621" s="13" t="str">
        <f>VLOOKUP(AG1621,'PC Mapping'!L:M,2,)</f>
        <v>All Other Water</v>
      </c>
    </row>
    <row r="1622" spans="1:34" x14ac:dyDescent="0.2">
      <c r="A1622" t="s">
        <v>10179</v>
      </c>
      <c r="B1622" t="s">
        <v>10155</v>
      </c>
      <c r="C1622" t="s">
        <v>4519</v>
      </c>
      <c r="D1622" t="s">
        <v>4520</v>
      </c>
      <c r="E1622" s="3">
        <v>45827</v>
      </c>
      <c r="F1622" t="s">
        <v>44</v>
      </c>
      <c r="G1622" t="s">
        <v>3742</v>
      </c>
      <c r="H1622" t="s">
        <v>3722</v>
      </c>
      <c r="I1622" t="s">
        <v>4538</v>
      </c>
      <c r="J1622" t="s">
        <v>4522</v>
      </c>
      <c r="K1622" s="2">
        <v>-5</v>
      </c>
      <c r="L1622" t="s">
        <v>44</v>
      </c>
      <c r="M1622" s="2">
        <v>-5</v>
      </c>
      <c r="N1622" t="s">
        <v>4523</v>
      </c>
      <c r="O1622" t="s">
        <v>4524</v>
      </c>
      <c r="P1622" t="s">
        <v>4978</v>
      </c>
      <c r="Q1622" t="s">
        <v>10180</v>
      </c>
      <c r="R1622" t="s">
        <v>44</v>
      </c>
      <c r="S1622" t="s">
        <v>4527</v>
      </c>
      <c r="T1622" s="3">
        <v>45827</v>
      </c>
      <c r="U1622" s="3">
        <v>45828</v>
      </c>
      <c r="V1622" s="2">
        <v>0</v>
      </c>
      <c r="W1622" t="s">
        <v>44</v>
      </c>
      <c r="X1622" t="s">
        <v>44</v>
      </c>
      <c r="Y1622" t="s">
        <v>10181</v>
      </c>
      <c r="Z1622" t="s">
        <v>819</v>
      </c>
      <c r="AA1622" t="s">
        <v>4529</v>
      </c>
      <c r="AB1622" t="s">
        <v>4530</v>
      </c>
      <c r="AC1622" t="s">
        <v>89</v>
      </c>
      <c r="AD1622" t="str">
        <f t="shared" si="25"/>
        <v>10-60</v>
      </c>
      <c r="AE1622" t="str">
        <f>VLOOKUP(AD1622,'Main_Sub Desc'!C:D,2,)</f>
        <v>LPC from invoicing</v>
      </c>
      <c r="AF1622" t="str">
        <f>VLOOKUP(VALUE(H1622),'Main_Sub Desc'!F:G,2,)</f>
        <v>Wtr Rev Late Payment</v>
      </c>
      <c r="AG1622">
        <f>IFERROR(VLOOKUP(VALUE(I1622),'PC Mapping'!A:F,6,),"")</f>
        <v>10469</v>
      </c>
      <c r="AH1622" s="13" t="str">
        <f>VLOOKUP(AG1622,'PC Mapping'!L:M,2,)</f>
        <v>Bolivar Water</v>
      </c>
    </row>
    <row r="1623" spans="1:34" x14ac:dyDescent="0.2">
      <c r="A1623" t="s">
        <v>10182</v>
      </c>
      <c r="B1623" t="s">
        <v>10183</v>
      </c>
      <c r="C1623" t="s">
        <v>4519</v>
      </c>
      <c r="D1623" t="s">
        <v>4520</v>
      </c>
      <c r="E1623" s="3">
        <v>45833</v>
      </c>
      <c r="F1623" t="s">
        <v>44</v>
      </c>
      <c r="G1623" t="s">
        <v>3742</v>
      </c>
      <c r="H1623" t="s">
        <v>3722</v>
      </c>
      <c r="I1623" t="s">
        <v>3752</v>
      </c>
      <c r="J1623" t="s">
        <v>4522</v>
      </c>
      <c r="K1623" s="2">
        <v>-32.979999999999997</v>
      </c>
      <c r="L1623" t="s">
        <v>44</v>
      </c>
      <c r="M1623" s="2">
        <v>-32.979999999999997</v>
      </c>
      <c r="N1623" t="s">
        <v>4523</v>
      </c>
      <c r="O1623" t="s">
        <v>4524</v>
      </c>
      <c r="P1623" t="s">
        <v>10184</v>
      </c>
      <c r="Q1623" t="s">
        <v>10185</v>
      </c>
      <c r="R1623" t="s">
        <v>44</v>
      </c>
      <c r="S1623" t="s">
        <v>4527</v>
      </c>
      <c r="T1623" s="3">
        <v>45833</v>
      </c>
      <c r="U1623" s="3">
        <v>45834</v>
      </c>
      <c r="V1623" s="2">
        <v>0</v>
      </c>
      <c r="W1623" t="s">
        <v>44</v>
      </c>
      <c r="X1623" t="s">
        <v>44</v>
      </c>
      <c r="Y1623" t="s">
        <v>10186</v>
      </c>
      <c r="Z1623" t="s">
        <v>1995</v>
      </c>
      <c r="AA1623" t="s">
        <v>4529</v>
      </c>
      <c r="AB1623" t="s">
        <v>4530</v>
      </c>
      <c r="AC1623" t="s">
        <v>89</v>
      </c>
      <c r="AD1623" t="str">
        <f t="shared" si="25"/>
        <v>10-60</v>
      </c>
      <c r="AE1623" t="str">
        <f>VLOOKUP(AD1623,'Main_Sub Desc'!C:D,2,)</f>
        <v>LPC from invoicing</v>
      </c>
      <c r="AF1623" t="str">
        <f>VLOOKUP(VALUE(H1623),'Main_Sub Desc'!F:G,2,)</f>
        <v>Wtr Rev Late Payment</v>
      </c>
      <c r="AG1623">
        <f>IFERROR(VLOOKUP(VALUE(I1623),'PC Mapping'!A:F,6,),"")</f>
        <v>10719</v>
      </c>
      <c r="AH1623" s="13" t="str">
        <f>VLOOKUP(AG1623,'PC Mapping'!L:M,2,)</f>
        <v>All Other Water</v>
      </c>
    </row>
    <row r="1624" spans="1:34" x14ac:dyDescent="0.2">
      <c r="A1624" t="s">
        <v>10187</v>
      </c>
      <c r="B1624" t="s">
        <v>10188</v>
      </c>
      <c r="C1624" t="s">
        <v>4519</v>
      </c>
      <c r="D1624" t="s">
        <v>4520</v>
      </c>
      <c r="E1624" s="3">
        <v>45833</v>
      </c>
      <c r="F1624" t="s">
        <v>44</v>
      </c>
      <c r="G1624" t="s">
        <v>3742</v>
      </c>
      <c r="H1624" t="s">
        <v>3722</v>
      </c>
      <c r="I1624" t="s">
        <v>3752</v>
      </c>
      <c r="J1624" t="s">
        <v>4522</v>
      </c>
      <c r="K1624" s="2">
        <v>-7.88</v>
      </c>
      <c r="L1624" t="s">
        <v>44</v>
      </c>
      <c r="M1624" s="2">
        <v>-7.88</v>
      </c>
      <c r="N1624" t="s">
        <v>4523</v>
      </c>
      <c r="O1624" t="s">
        <v>4524</v>
      </c>
      <c r="P1624" t="s">
        <v>10189</v>
      </c>
      <c r="Q1624" t="s">
        <v>10190</v>
      </c>
      <c r="R1624" t="s">
        <v>44</v>
      </c>
      <c r="S1624" t="s">
        <v>4527</v>
      </c>
      <c r="T1624" s="3">
        <v>45833</v>
      </c>
      <c r="U1624" s="3">
        <v>45834</v>
      </c>
      <c r="V1624" s="2">
        <v>0</v>
      </c>
      <c r="W1624" t="s">
        <v>44</v>
      </c>
      <c r="X1624" t="s">
        <v>44</v>
      </c>
      <c r="Y1624" t="s">
        <v>10191</v>
      </c>
      <c r="Z1624" t="s">
        <v>1761</v>
      </c>
      <c r="AA1624" t="s">
        <v>4529</v>
      </c>
      <c r="AB1624" t="s">
        <v>4530</v>
      </c>
      <c r="AC1624" t="s">
        <v>89</v>
      </c>
      <c r="AD1624" t="str">
        <f t="shared" si="25"/>
        <v>10-60</v>
      </c>
      <c r="AE1624" t="str">
        <f>VLOOKUP(AD1624,'Main_Sub Desc'!C:D,2,)</f>
        <v>LPC from invoicing</v>
      </c>
      <c r="AF1624" t="str">
        <f>VLOOKUP(VALUE(H1624),'Main_Sub Desc'!F:G,2,)</f>
        <v>Wtr Rev Late Payment</v>
      </c>
      <c r="AG1624">
        <f>IFERROR(VLOOKUP(VALUE(I1624),'PC Mapping'!A:F,6,),"")</f>
        <v>10719</v>
      </c>
      <c r="AH1624" s="13" t="str">
        <f>VLOOKUP(AG1624,'PC Mapping'!L:M,2,)</f>
        <v>All Other Water</v>
      </c>
    </row>
    <row r="1625" spans="1:34" x14ac:dyDescent="0.2">
      <c r="A1625" t="s">
        <v>10192</v>
      </c>
      <c r="B1625" t="s">
        <v>10188</v>
      </c>
      <c r="C1625" t="s">
        <v>4519</v>
      </c>
      <c r="D1625" t="s">
        <v>4520</v>
      </c>
      <c r="E1625" s="3">
        <v>45833</v>
      </c>
      <c r="F1625" t="s">
        <v>44</v>
      </c>
      <c r="G1625" t="s">
        <v>3742</v>
      </c>
      <c r="H1625" t="s">
        <v>3722</v>
      </c>
      <c r="I1625" t="s">
        <v>3752</v>
      </c>
      <c r="J1625" t="s">
        <v>4522</v>
      </c>
      <c r="K1625" s="2">
        <v>-6.72</v>
      </c>
      <c r="L1625" t="s">
        <v>44</v>
      </c>
      <c r="M1625" s="2">
        <v>-6.72</v>
      </c>
      <c r="N1625" t="s">
        <v>4523</v>
      </c>
      <c r="O1625" t="s">
        <v>4524</v>
      </c>
      <c r="P1625" t="s">
        <v>6298</v>
      </c>
      <c r="Q1625" t="s">
        <v>10193</v>
      </c>
      <c r="R1625" t="s">
        <v>44</v>
      </c>
      <c r="S1625" t="s">
        <v>4527</v>
      </c>
      <c r="T1625" s="3">
        <v>45833</v>
      </c>
      <c r="U1625" s="3">
        <v>45834</v>
      </c>
      <c r="V1625" s="2">
        <v>0</v>
      </c>
      <c r="W1625" t="s">
        <v>44</v>
      </c>
      <c r="X1625" t="s">
        <v>44</v>
      </c>
      <c r="Y1625" t="s">
        <v>10194</v>
      </c>
      <c r="Z1625" t="s">
        <v>3111</v>
      </c>
      <c r="AA1625" t="s">
        <v>4529</v>
      </c>
      <c r="AB1625" t="s">
        <v>4530</v>
      </c>
      <c r="AC1625" t="s">
        <v>89</v>
      </c>
      <c r="AD1625" t="str">
        <f t="shared" si="25"/>
        <v>10-60</v>
      </c>
      <c r="AE1625" t="str">
        <f>VLOOKUP(AD1625,'Main_Sub Desc'!C:D,2,)</f>
        <v>LPC from invoicing</v>
      </c>
      <c r="AF1625" t="str">
        <f>VLOOKUP(VALUE(H1625),'Main_Sub Desc'!F:G,2,)</f>
        <v>Wtr Rev Late Payment</v>
      </c>
      <c r="AG1625">
        <f>IFERROR(VLOOKUP(VALUE(I1625),'PC Mapping'!A:F,6,),"")</f>
        <v>10719</v>
      </c>
      <c r="AH1625" s="13" t="str">
        <f>VLOOKUP(AG1625,'PC Mapping'!L:M,2,)</f>
        <v>All Other Water</v>
      </c>
    </row>
    <row r="1626" spans="1:34" x14ac:dyDescent="0.2">
      <c r="A1626" t="s">
        <v>10195</v>
      </c>
      <c r="B1626" t="s">
        <v>10196</v>
      </c>
      <c r="C1626" t="s">
        <v>4519</v>
      </c>
      <c r="D1626" t="s">
        <v>4520</v>
      </c>
      <c r="E1626" s="3">
        <v>45833</v>
      </c>
      <c r="F1626" t="s">
        <v>44</v>
      </c>
      <c r="G1626" t="s">
        <v>3742</v>
      </c>
      <c r="H1626" t="s">
        <v>3722</v>
      </c>
      <c r="I1626" t="s">
        <v>3752</v>
      </c>
      <c r="J1626" t="s">
        <v>4522</v>
      </c>
      <c r="K1626" s="2">
        <v>-5</v>
      </c>
      <c r="L1626" t="s">
        <v>44</v>
      </c>
      <c r="M1626" s="2">
        <v>-5</v>
      </c>
      <c r="N1626" t="s">
        <v>4523</v>
      </c>
      <c r="O1626" t="s">
        <v>4524</v>
      </c>
      <c r="P1626" t="s">
        <v>10189</v>
      </c>
      <c r="Q1626" t="s">
        <v>10197</v>
      </c>
      <c r="R1626" t="s">
        <v>44</v>
      </c>
      <c r="S1626" t="s">
        <v>4527</v>
      </c>
      <c r="T1626" s="3">
        <v>45833</v>
      </c>
      <c r="U1626" s="3">
        <v>45834</v>
      </c>
      <c r="V1626" s="2">
        <v>0</v>
      </c>
      <c r="W1626" t="s">
        <v>44</v>
      </c>
      <c r="X1626" t="s">
        <v>44</v>
      </c>
      <c r="Y1626" t="s">
        <v>10198</v>
      </c>
      <c r="Z1626" t="s">
        <v>3538</v>
      </c>
      <c r="AA1626" t="s">
        <v>4529</v>
      </c>
      <c r="AB1626" t="s">
        <v>4530</v>
      </c>
      <c r="AC1626" t="s">
        <v>89</v>
      </c>
      <c r="AD1626" t="str">
        <f t="shared" si="25"/>
        <v>10-60</v>
      </c>
      <c r="AE1626" t="str">
        <f>VLOOKUP(AD1626,'Main_Sub Desc'!C:D,2,)</f>
        <v>LPC from invoicing</v>
      </c>
      <c r="AF1626" t="str">
        <f>VLOOKUP(VALUE(H1626),'Main_Sub Desc'!F:G,2,)</f>
        <v>Wtr Rev Late Payment</v>
      </c>
      <c r="AG1626">
        <f>IFERROR(VLOOKUP(VALUE(I1626),'PC Mapping'!A:F,6,),"")</f>
        <v>10719</v>
      </c>
      <c r="AH1626" s="13" t="str">
        <f>VLOOKUP(AG1626,'PC Mapping'!L:M,2,)</f>
        <v>All Other Water</v>
      </c>
    </row>
    <row r="1627" spans="1:34" x14ac:dyDescent="0.2">
      <c r="A1627" t="s">
        <v>10199</v>
      </c>
      <c r="B1627" t="s">
        <v>10196</v>
      </c>
      <c r="C1627" t="s">
        <v>4519</v>
      </c>
      <c r="D1627" t="s">
        <v>4520</v>
      </c>
      <c r="E1627" s="3">
        <v>45833</v>
      </c>
      <c r="F1627" t="s">
        <v>44</v>
      </c>
      <c r="G1627" t="s">
        <v>3742</v>
      </c>
      <c r="H1627" t="s">
        <v>3722</v>
      </c>
      <c r="I1627" t="s">
        <v>3752</v>
      </c>
      <c r="J1627" t="s">
        <v>4522</v>
      </c>
      <c r="K1627" s="2">
        <v>-5</v>
      </c>
      <c r="L1627" t="s">
        <v>44</v>
      </c>
      <c r="M1627" s="2">
        <v>-5</v>
      </c>
      <c r="N1627" t="s">
        <v>4523</v>
      </c>
      <c r="O1627" t="s">
        <v>4524</v>
      </c>
      <c r="P1627" t="s">
        <v>8828</v>
      </c>
      <c r="Q1627" t="s">
        <v>10200</v>
      </c>
      <c r="R1627" t="s">
        <v>44</v>
      </c>
      <c r="S1627" t="s">
        <v>4527</v>
      </c>
      <c r="T1627" s="3">
        <v>45833</v>
      </c>
      <c r="U1627" s="3">
        <v>45834</v>
      </c>
      <c r="V1627" s="2">
        <v>0</v>
      </c>
      <c r="W1627" t="s">
        <v>44</v>
      </c>
      <c r="X1627" t="s">
        <v>44</v>
      </c>
      <c r="Y1627" t="s">
        <v>10201</v>
      </c>
      <c r="Z1627" t="s">
        <v>3304</v>
      </c>
      <c r="AA1627" t="s">
        <v>4529</v>
      </c>
      <c r="AB1627" t="s">
        <v>4530</v>
      </c>
      <c r="AC1627" t="s">
        <v>89</v>
      </c>
      <c r="AD1627" t="str">
        <f t="shared" si="25"/>
        <v>10-60</v>
      </c>
      <c r="AE1627" t="str">
        <f>VLOOKUP(AD1627,'Main_Sub Desc'!C:D,2,)</f>
        <v>LPC from invoicing</v>
      </c>
      <c r="AF1627" t="str">
        <f>VLOOKUP(VALUE(H1627),'Main_Sub Desc'!F:G,2,)</f>
        <v>Wtr Rev Late Payment</v>
      </c>
      <c r="AG1627">
        <f>IFERROR(VLOOKUP(VALUE(I1627),'PC Mapping'!A:F,6,),"")</f>
        <v>10719</v>
      </c>
      <c r="AH1627" s="13" t="str">
        <f>VLOOKUP(AG1627,'PC Mapping'!L:M,2,)</f>
        <v>All Other Water</v>
      </c>
    </row>
    <row r="1628" spans="1:34" x14ac:dyDescent="0.2">
      <c r="A1628" t="s">
        <v>10202</v>
      </c>
      <c r="B1628" t="s">
        <v>10188</v>
      </c>
      <c r="C1628" t="s">
        <v>4519</v>
      </c>
      <c r="D1628" t="s">
        <v>4520</v>
      </c>
      <c r="E1628" s="3">
        <v>45833</v>
      </c>
      <c r="F1628" t="s">
        <v>44</v>
      </c>
      <c r="G1628" t="s">
        <v>3742</v>
      </c>
      <c r="H1628" t="s">
        <v>3722</v>
      </c>
      <c r="I1628" t="s">
        <v>3752</v>
      </c>
      <c r="J1628" t="s">
        <v>4522</v>
      </c>
      <c r="K1628" s="2">
        <v>-5</v>
      </c>
      <c r="L1628" t="s">
        <v>44</v>
      </c>
      <c r="M1628" s="2">
        <v>-5</v>
      </c>
      <c r="N1628" t="s">
        <v>4523</v>
      </c>
      <c r="O1628" t="s">
        <v>4524</v>
      </c>
      <c r="P1628" t="s">
        <v>8840</v>
      </c>
      <c r="Q1628" t="s">
        <v>10203</v>
      </c>
      <c r="R1628" t="s">
        <v>44</v>
      </c>
      <c r="S1628" t="s">
        <v>4527</v>
      </c>
      <c r="T1628" s="3">
        <v>45833</v>
      </c>
      <c r="U1628" s="3">
        <v>45834</v>
      </c>
      <c r="V1628" s="2">
        <v>0</v>
      </c>
      <c r="W1628" t="s">
        <v>44</v>
      </c>
      <c r="X1628" t="s">
        <v>44</v>
      </c>
      <c r="Y1628" t="s">
        <v>10204</v>
      </c>
      <c r="Z1628" t="s">
        <v>10205</v>
      </c>
      <c r="AA1628" t="s">
        <v>4529</v>
      </c>
      <c r="AB1628" t="s">
        <v>4530</v>
      </c>
      <c r="AC1628" t="s">
        <v>89</v>
      </c>
      <c r="AD1628" t="str">
        <f t="shared" si="25"/>
        <v>10-60</v>
      </c>
      <c r="AE1628" t="str">
        <f>VLOOKUP(AD1628,'Main_Sub Desc'!C:D,2,)</f>
        <v>LPC from invoicing</v>
      </c>
      <c r="AF1628" t="str">
        <f>VLOOKUP(VALUE(H1628),'Main_Sub Desc'!F:G,2,)</f>
        <v>Wtr Rev Late Payment</v>
      </c>
      <c r="AG1628">
        <f>IFERROR(VLOOKUP(VALUE(I1628),'PC Mapping'!A:F,6,),"")</f>
        <v>10719</v>
      </c>
      <c r="AH1628" s="13" t="str">
        <f>VLOOKUP(AG1628,'PC Mapping'!L:M,2,)</f>
        <v>All Other Water</v>
      </c>
    </row>
    <row r="1629" spans="1:34" x14ac:dyDescent="0.2">
      <c r="A1629" t="s">
        <v>10206</v>
      </c>
      <c r="B1629" t="s">
        <v>10188</v>
      </c>
      <c r="C1629" t="s">
        <v>4519</v>
      </c>
      <c r="D1629" t="s">
        <v>4520</v>
      </c>
      <c r="E1629" s="3">
        <v>45833</v>
      </c>
      <c r="F1629" t="s">
        <v>44</v>
      </c>
      <c r="G1629" t="s">
        <v>3742</v>
      </c>
      <c r="H1629" t="s">
        <v>3722</v>
      </c>
      <c r="I1629" t="s">
        <v>3752</v>
      </c>
      <c r="J1629" t="s">
        <v>4522</v>
      </c>
      <c r="K1629" s="2">
        <v>-5</v>
      </c>
      <c r="L1629" t="s">
        <v>44</v>
      </c>
      <c r="M1629" s="2">
        <v>-5</v>
      </c>
      <c r="N1629" t="s">
        <v>4523</v>
      </c>
      <c r="O1629" t="s">
        <v>4524</v>
      </c>
      <c r="P1629" t="s">
        <v>10189</v>
      </c>
      <c r="Q1629" t="s">
        <v>10207</v>
      </c>
      <c r="R1629" t="s">
        <v>44</v>
      </c>
      <c r="S1629" t="s">
        <v>4527</v>
      </c>
      <c r="T1629" s="3">
        <v>45833</v>
      </c>
      <c r="U1629" s="3">
        <v>45834</v>
      </c>
      <c r="V1629" s="2">
        <v>0</v>
      </c>
      <c r="W1629" t="s">
        <v>44</v>
      </c>
      <c r="X1629" t="s">
        <v>44</v>
      </c>
      <c r="Y1629" t="s">
        <v>10208</v>
      </c>
      <c r="Z1629" t="s">
        <v>3233</v>
      </c>
      <c r="AA1629" t="s">
        <v>4529</v>
      </c>
      <c r="AB1629" t="s">
        <v>4530</v>
      </c>
      <c r="AC1629" t="s">
        <v>89</v>
      </c>
      <c r="AD1629" t="str">
        <f t="shared" si="25"/>
        <v>10-60</v>
      </c>
      <c r="AE1629" t="str">
        <f>VLOOKUP(AD1629,'Main_Sub Desc'!C:D,2,)</f>
        <v>LPC from invoicing</v>
      </c>
      <c r="AF1629" t="str">
        <f>VLOOKUP(VALUE(H1629),'Main_Sub Desc'!F:G,2,)</f>
        <v>Wtr Rev Late Payment</v>
      </c>
      <c r="AG1629">
        <f>IFERROR(VLOOKUP(VALUE(I1629),'PC Mapping'!A:F,6,),"")</f>
        <v>10719</v>
      </c>
      <c r="AH1629" s="13" t="str">
        <f>VLOOKUP(AG1629,'PC Mapping'!L:M,2,)</f>
        <v>All Other Water</v>
      </c>
    </row>
    <row r="1630" spans="1:34" x14ac:dyDescent="0.2">
      <c r="A1630" t="s">
        <v>10209</v>
      </c>
      <c r="B1630" t="s">
        <v>10188</v>
      </c>
      <c r="C1630" t="s">
        <v>4519</v>
      </c>
      <c r="D1630" t="s">
        <v>4520</v>
      </c>
      <c r="E1630" s="3">
        <v>45833</v>
      </c>
      <c r="F1630" t="s">
        <v>44</v>
      </c>
      <c r="G1630" t="s">
        <v>3742</v>
      </c>
      <c r="H1630" t="s">
        <v>3716</v>
      </c>
      <c r="I1630" t="s">
        <v>4534</v>
      </c>
      <c r="J1630" t="s">
        <v>4522</v>
      </c>
      <c r="K1630" s="2">
        <v>-5</v>
      </c>
      <c r="L1630" t="s">
        <v>44</v>
      </c>
      <c r="M1630" s="2">
        <v>-5</v>
      </c>
      <c r="N1630" t="s">
        <v>4523</v>
      </c>
      <c r="O1630" t="s">
        <v>4524</v>
      </c>
      <c r="P1630" t="s">
        <v>10210</v>
      </c>
      <c r="Q1630" t="s">
        <v>10211</v>
      </c>
      <c r="R1630" t="s">
        <v>44</v>
      </c>
      <c r="S1630" t="s">
        <v>4527</v>
      </c>
      <c r="T1630" s="3">
        <v>45833</v>
      </c>
      <c r="U1630" s="3">
        <v>45834</v>
      </c>
      <c r="V1630" s="2">
        <v>0</v>
      </c>
      <c r="W1630" t="s">
        <v>44</v>
      </c>
      <c r="X1630" t="s">
        <v>44</v>
      </c>
      <c r="Y1630" t="s">
        <v>10212</v>
      </c>
      <c r="Z1630" t="s">
        <v>1268</v>
      </c>
      <c r="AA1630" t="s">
        <v>4529</v>
      </c>
      <c r="AB1630" t="s">
        <v>4530</v>
      </c>
      <c r="AC1630" t="s">
        <v>89</v>
      </c>
      <c r="AD1630" t="str">
        <f t="shared" si="25"/>
        <v>10-60</v>
      </c>
      <c r="AE1630" t="str">
        <f>VLOOKUP(AD1630,'Main_Sub Desc'!C:D,2,)</f>
        <v>LPC from invoicing</v>
      </c>
      <c r="AF1630" t="str">
        <f>VLOOKUP(VALUE(H1630),'Main_Sub Desc'!F:G,2,)</f>
        <v>Wst Rev Late Payment</v>
      </c>
      <c r="AG1630">
        <f>IFERROR(VLOOKUP(VALUE(I1630),'PC Mapping'!A:F,6,),"")</f>
        <v>10514</v>
      </c>
      <c r="AH1630" s="13" t="str">
        <f>VLOOKUP(AG1630,'PC Mapping'!L:M,2,)</f>
        <v>Bolivar Sewer</v>
      </c>
    </row>
    <row r="1631" spans="1:34" x14ac:dyDescent="0.2">
      <c r="A1631" t="s">
        <v>10209</v>
      </c>
      <c r="B1631" t="s">
        <v>10188</v>
      </c>
      <c r="C1631" t="s">
        <v>4519</v>
      </c>
      <c r="D1631" t="s">
        <v>4520</v>
      </c>
      <c r="E1631" s="3">
        <v>45833</v>
      </c>
      <c r="F1631" t="s">
        <v>44</v>
      </c>
      <c r="G1631" t="s">
        <v>3742</v>
      </c>
      <c r="H1631" t="s">
        <v>3722</v>
      </c>
      <c r="I1631" t="s">
        <v>4538</v>
      </c>
      <c r="J1631" t="s">
        <v>4522</v>
      </c>
      <c r="K1631" s="2">
        <v>-5</v>
      </c>
      <c r="L1631" t="s">
        <v>44</v>
      </c>
      <c r="M1631" s="2">
        <v>-5</v>
      </c>
      <c r="N1631" t="s">
        <v>4523</v>
      </c>
      <c r="O1631" t="s">
        <v>4524</v>
      </c>
      <c r="P1631" t="s">
        <v>10210</v>
      </c>
      <c r="Q1631" t="s">
        <v>10213</v>
      </c>
      <c r="R1631" t="s">
        <v>44</v>
      </c>
      <c r="S1631" t="s">
        <v>4527</v>
      </c>
      <c r="T1631" s="3">
        <v>45833</v>
      </c>
      <c r="U1631" s="3">
        <v>45834</v>
      </c>
      <c r="V1631" s="2">
        <v>0</v>
      </c>
      <c r="W1631" t="s">
        <v>44</v>
      </c>
      <c r="X1631" t="s">
        <v>44</v>
      </c>
      <c r="Y1631" t="s">
        <v>10214</v>
      </c>
      <c r="Z1631" t="s">
        <v>1268</v>
      </c>
      <c r="AA1631" t="s">
        <v>4529</v>
      </c>
      <c r="AB1631" t="s">
        <v>4530</v>
      </c>
      <c r="AC1631" t="s">
        <v>89</v>
      </c>
      <c r="AD1631" t="str">
        <f t="shared" si="25"/>
        <v>10-60</v>
      </c>
      <c r="AE1631" t="str">
        <f>VLOOKUP(AD1631,'Main_Sub Desc'!C:D,2,)</f>
        <v>LPC from invoicing</v>
      </c>
      <c r="AF1631" t="str">
        <f>VLOOKUP(VALUE(H1631),'Main_Sub Desc'!F:G,2,)</f>
        <v>Wtr Rev Late Payment</v>
      </c>
      <c r="AG1631">
        <f>IFERROR(VLOOKUP(VALUE(I1631),'PC Mapping'!A:F,6,),"")</f>
        <v>10469</v>
      </c>
      <c r="AH1631" s="13" t="str">
        <f>VLOOKUP(AG1631,'PC Mapping'!L:M,2,)</f>
        <v>Bolivar Water</v>
      </c>
    </row>
    <row r="1632" spans="1:34" x14ac:dyDescent="0.2">
      <c r="A1632" t="s">
        <v>10215</v>
      </c>
      <c r="B1632" t="s">
        <v>10196</v>
      </c>
      <c r="C1632" t="s">
        <v>4519</v>
      </c>
      <c r="D1632" t="s">
        <v>4520</v>
      </c>
      <c r="E1632" s="3">
        <v>45833</v>
      </c>
      <c r="F1632" t="s">
        <v>44</v>
      </c>
      <c r="G1632" t="s">
        <v>3742</v>
      </c>
      <c r="H1632" t="s">
        <v>3722</v>
      </c>
      <c r="I1632" t="s">
        <v>3752</v>
      </c>
      <c r="J1632" t="s">
        <v>4522</v>
      </c>
      <c r="K1632" s="2">
        <v>-5</v>
      </c>
      <c r="L1632" t="s">
        <v>44</v>
      </c>
      <c r="M1632" s="2">
        <v>-5</v>
      </c>
      <c r="N1632" t="s">
        <v>4523</v>
      </c>
      <c r="O1632" t="s">
        <v>4524</v>
      </c>
      <c r="P1632" t="s">
        <v>8815</v>
      </c>
      <c r="Q1632" t="s">
        <v>10216</v>
      </c>
      <c r="R1632" t="s">
        <v>44</v>
      </c>
      <c r="S1632" t="s">
        <v>4527</v>
      </c>
      <c r="T1632" s="3">
        <v>45833</v>
      </c>
      <c r="U1632" s="3">
        <v>45834</v>
      </c>
      <c r="V1632" s="2">
        <v>0</v>
      </c>
      <c r="W1632" t="s">
        <v>44</v>
      </c>
      <c r="X1632" t="s">
        <v>44</v>
      </c>
      <c r="Y1632" t="s">
        <v>10217</v>
      </c>
      <c r="Z1632" t="s">
        <v>2815</v>
      </c>
      <c r="AA1632" t="s">
        <v>4529</v>
      </c>
      <c r="AB1632" t="s">
        <v>4530</v>
      </c>
      <c r="AC1632" t="s">
        <v>89</v>
      </c>
      <c r="AD1632" t="str">
        <f t="shared" si="25"/>
        <v>10-60</v>
      </c>
      <c r="AE1632" t="str">
        <f>VLOOKUP(AD1632,'Main_Sub Desc'!C:D,2,)</f>
        <v>LPC from invoicing</v>
      </c>
      <c r="AF1632" t="str">
        <f>VLOOKUP(VALUE(H1632),'Main_Sub Desc'!F:G,2,)</f>
        <v>Wtr Rev Late Payment</v>
      </c>
      <c r="AG1632">
        <f>IFERROR(VLOOKUP(VALUE(I1632),'PC Mapping'!A:F,6,),"")</f>
        <v>10719</v>
      </c>
      <c r="AH1632" s="13" t="str">
        <f>VLOOKUP(AG1632,'PC Mapping'!L:M,2,)</f>
        <v>All Other Water</v>
      </c>
    </row>
    <row r="1633" spans="1:34" x14ac:dyDescent="0.2">
      <c r="A1633" t="s">
        <v>10218</v>
      </c>
      <c r="B1633" t="s">
        <v>10188</v>
      </c>
      <c r="C1633" t="s">
        <v>4519</v>
      </c>
      <c r="D1633" t="s">
        <v>4520</v>
      </c>
      <c r="E1633" s="3">
        <v>45833</v>
      </c>
      <c r="F1633" t="s">
        <v>44</v>
      </c>
      <c r="G1633" t="s">
        <v>3742</v>
      </c>
      <c r="H1633" t="s">
        <v>3722</v>
      </c>
      <c r="I1633" t="s">
        <v>3752</v>
      </c>
      <c r="J1633" t="s">
        <v>4522</v>
      </c>
      <c r="K1633" s="2">
        <v>-5</v>
      </c>
      <c r="L1633" t="s">
        <v>44</v>
      </c>
      <c r="M1633" s="2">
        <v>-5</v>
      </c>
      <c r="N1633" t="s">
        <v>4523</v>
      </c>
      <c r="O1633" t="s">
        <v>4524</v>
      </c>
      <c r="P1633" t="s">
        <v>10219</v>
      </c>
      <c r="Q1633" t="s">
        <v>10220</v>
      </c>
      <c r="R1633" t="s">
        <v>44</v>
      </c>
      <c r="S1633" t="s">
        <v>4527</v>
      </c>
      <c r="T1633" s="3">
        <v>45833</v>
      </c>
      <c r="U1633" s="3">
        <v>45834</v>
      </c>
      <c r="V1633" s="2">
        <v>0</v>
      </c>
      <c r="W1633" t="s">
        <v>44</v>
      </c>
      <c r="X1633" t="s">
        <v>44</v>
      </c>
      <c r="Y1633" t="s">
        <v>10221</v>
      </c>
      <c r="Z1633" t="s">
        <v>1565</v>
      </c>
      <c r="AA1633" t="s">
        <v>4529</v>
      </c>
      <c r="AB1633" t="s">
        <v>4530</v>
      </c>
      <c r="AC1633" t="s">
        <v>89</v>
      </c>
      <c r="AD1633" t="str">
        <f t="shared" si="25"/>
        <v>10-60</v>
      </c>
      <c r="AE1633" t="str">
        <f>VLOOKUP(AD1633,'Main_Sub Desc'!C:D,2,)</f>
        <v>LPC from invoicing</v>
      </c>
      <c r="AF1633" t="str">
        <f>VLOOKUP(VALUE(H1633),'Main_Sub Desc'!F:G,2,)</f>
        <v>Wtr Rev Late Payment</v>
      </c>
      <c r="AG1633">
        <f>IFERROR(VLOOKUP(VALUE(I1633),'PC Mapping'!A:F,6,),"")</f>
        <v>10719</v>
      </c>
      <c r="AH1633" s="13" t="str">
        <f>VLOOKUP(AG1633,'PC Mapping'!L:M,2,)</f>
        <v>All Other Water</v>
      </c>
    </row>
    <row r="1634" spans="1:34" x14ac:dyDescent="0.2">
      <c r="A1634" t="s">
        <v>10222</v>
      </c>
      <c r="B1634" t="s">
        <v>10183</v>
      </c>
      <c r="C1634" t="s">
        <v>4519</v>
      </c>
      <c r="D1634" t="s">
        <v>4520</v>
      </c>
      <c r="E1634" s="3">
        <v>45833</v>
      </c>
      <c r="F1634" t="s">
        <v>44</v>
      </c>
      <c r="G1634" t="s">
        <v>3742</v>
      </c>
      <c r="H1634" t="s">
        <v>3722</v>
      </c>
      <c r="I1634" t="s">
        <v>3752</v>
      </c>
      <c r="J1634" t="s">
        <v>4522</v>
      </c>
      <c r="K1634" s="2">
        <v>-5</v>
      </c>
      <c r="L1634" t="s">
        <v>44</v>
      </c>
      <c r="M1634" s="2">
        <v>-5</v>
      </c>
      <c r="N1634" t="s">
        <v>4523</v>
      </c>
      <c r="O1634" t="s">
        <v>4524</v>
      </c>
      <c r="P1634" t="s">
        <v>6298</v>
      </c>
      <c r="Q1634" t="s">
        <v>10223</v>
      </c>
      <c r="R1634" t="s">
        <v>44</v>
      </c>
      <c r="S1634" t="s">
        <v>4527</v>
      </c>
      <c r="T1634" s="3">
        <v>45833</v>
      </c>
      <c r="U1634" s="3">
        <v>45834</v>
      </c>
      <c r="V1634" s="2">
        <v>0</v>
      </c>
      <c r="W1634" t="s">
        <v>44</v>
      </c>
      <c r="X1634" t="s">
        <v>44</v>
      </c>
      <c r="Y1634" t="s">
        <v>10224</v>
      </c>
      <c r="Z1634" t="s">
        <v>1765</v>
      </c>
      <c r="AA1634" t="s">
        <v>4529</v>
      </c>
      <c r="AB1634" t="s">
        <v>4530</v>
      </c>
      <c r="AC1634" t="s">
        <v>89</v>
      </c>
      <c r="AD1634" t="str">
        <f t="shared" si="25"/>
        <v>10-60</v>
      </c>
      <c r="AE1634" t="str">
        <f>VLOOKUP(AD1634,'Main_Sub Desc'!C:D,2,)</f>
        <v>LPC from invoicing</v>
      </c>
      <c r="AF1634" t="str">
        <f>VLOOKUP(VALUE(H1634),'Main_Sub Desc'!F:G,2,)</f>
        <v>Wtr Rev Late Payment</v>
      </c>
      <c r="AG1634">
        <f>IFERROR(VLOOKUP(VALUE(I1634),'PC Mapping'!A:F,6,),"")</f>
        <v>10719</v>
      </c>
      <c r="AH1634" s="13" t="str">
        <f>VLOOKUP(AG1634,'PC Mapping'!L:M,2,)</f>
        <v>All Other Water</v>
      </c>
    </row>
    <row r="1635" spans="1:34" x14ac:dyDescent="0.2">
      <c r="A1635" t="s">
        <v>10225</v>
      </c>
      <c r="B1635" t="s">
        <v>10188</v>
      </c>
      <c r="C1635" t="s">
        <v>4519</v>
      </c>
      <c r="D1635" t="s">
        <v>4520</v>
      </c>
      <c r="E1635" s="3">
        <v>45833</v>
      </c>
      <c r="F1635" t="s">
        <v>44</v>
      </c>
      <c r="G1635" t="s">
        <v>3742</v>
      </c>
      <c r="H1635" t="s">
        <v>3722</v>
      </c>
      <c r="I1635" t="s">
        <v>3752</v>
      </c>
      <c r="J1635" t="s">
        <v>4522</v>
      </c>
      <c r="K1635" s="2">
        <v>-7.89</v>
      </c>
      <c r="L1635" t="s">
        <v>44</v>
      </c>
      <c r="M1635" s="2">
        <v>-7.89</v>
      </c>
      <c r="N1635" t="s">
        <v>4523</v>
      </c>
      <c r="O1635" t="s">
        <v>4524</v>
      </c>
      <c r="P1635" t="s">
        <v>9717</v>
      </c>
      <c r="Q1635" t="s">
        <v>10226</v>
      </c>
      <c r="R1635" t="s">
        <v>44</v>
      </c>
      <c r="S1635" t="s">
        <v>4527</v>
      </c>
      <c r="T1635" s="3">
        <v>45833</v>
      </c>
      <c r="U1635" s="3">
        <v>45834</v>
      </c>
      <c r="V1635" s="2">
        <v>0</v>
      </c>
      <c r="W1635" t="s">
        <v>44</v>
      </c>
      <c r="X1635" t="s">
        <v>44</v>
      </c>
      <c r="Y1635" t="s">
        <v>10227</v>
      </c>
      <c r="Z1635" t="s">
        <v>2176</v>
      </c>
      <c r="AA1635" t="s">
        <v>4529</v>
      </c>
      <c r="AB1635" t="s">
        <v>4530</v>
      </c>
      <c r="AC1635" t="s">
        <v>89</v>
      </c>
      <c r="AD1635" t="str">
        <f t="shared" si="25"/>
        <v>10-60</v>
      </c>
      <c r="AE1635" t="str">
        <f>VLOOKUP(AD1635,'Main_Sub Desc'!C:D,2,)</f>
        <v>LPC from invoicing</v>
      </c>
      <c r="AF1635" t="str">
        <f>VLOOKUP(VALUE(H1635),'Main_Sub Desc'!F:G,2,)</f>
        <v>Wtr Rev Late Payment</v>
      </c>
      <c r="AG1635">
        <f>IFERROR(VLOOKUP(VALUE(I1635),'PC Mapping'!A:F,6,),"")</f>
        <v>10719</v>
      </c>
      <c r="AH1635" s="13" t="str">
        <f>VLOOKUP(AG1635,'PC Mapping'!L:M,2,)</f>
        <v>All Other Water</v>
      </c>
    </row>
    <row r="1636" spans="1:34" x14ac:dyDescent="0.2">
      <c r="A1636" t="s">
        <v>10228</v>
      </c>
      <c r="B1636" t="s">
        <v>10188</v>
      </c>
      <c r="C1636" t="s">
        <v>4519</v>
      </c>
      <c r="D1636" t="s">
        <v>4520</v>
      </c>
      <c r="E1636" s="3">
        <v>45833</v>
      </c>
      <c r="F1636" t="s">
        <v>44</v>
      </c>
      <c r="G1636" t="s">
        <v>3742</v>
      </c>
      <c r="H1636" t="s">
        <v>3722</v>
      </c>
      <c r="I1636" t="s">
        <v>3752</v>
      </c>
      <c r="J1636" t="s">
        <v>4522</v>
      </c>
      <c r="K1636" s="2">
        <v>-5</v>
      </c>
      <c r="L1636" t="s">
        <v>44</v>
      </c>
      <c r="M1636" s="2">
        <v>-5</v>
      </c>
      <c r="N1636" t="s">
        <v>4523</v>
      </c>
      <c r="O1636" t="s">
        <v>4524</v>
      </c>
      <c r="P1636" t="s">
        <v>6172</v>
      </c>
      <c r="Q1636" t="s">
        <v>10229</v>
      </c>
      <c r="R1636" t="s">
        <v>44</v>
      </c>
      <c r="S1636" t="s">
        <v>4527</v>
      </c>
      <c r="T1636" s="3">
        <v>45833</v>
      </c>
      <c r="U1636" s="3">
        <v>45834</v>
      </c>
      <c r="V1636" s="2">
        <v>0</v>
      </c>
      <c r="W1636" t="s">
        <v>44</v>
      </c>
      <c r="X1636" t="s">
        <v>44</v>
      </c>
      <c r="Y1636" t="s">
        <v>10230</v>
      </c>
      <c r="Z1636" t="s">
        <v>1975</v>
      </c>
      <c r="AA1636" t="s">
        <v>4529</v>
      </c>
      <c r="AB1636" t="s">
        <v>4530</v>
      </c>
      <c r="AC1636" t="s">
        <v>89</v>
      </c>
      <c r="AD1636" t="str">
        <f t="shared" si="25"/>
        <v>10-60</v>
      </c>
      <c r="AE1636" t="str">
        <f>VLOOKUP(AD1636,'Main_Sub Desc'!C:D,2,)</f>
        <v>LPC from invoicing</v>
      </c>
      <c r="AF1636" t="str">
        <f>VLOOKUP(VALUE(H1636),'Main_Sub Desc'!F:G,2,)</f>
        <v>Wtr Rev Late Payment</v>
      </c>
      <c r="AG1636">
        <f>IFERROR(VLOOKUP(VALUE(I1636),'PC Mapping'!A:F,6,),"")</f>
        <v>10719</v>
      </c>
      <c r="AH1636" s="13" t="str">
        <f>VLOOKUP(AG1636,'PC Mapping'!L:M,2,)</f>
        <v>All Other Water</v>
      </c>
    </row>
    <row r="1637" spans="1:34" x14ac:dyDescent="0.2">
      <c r="A1637" t="s">
        <v>10231</v>
      </c>
      <c r="B1637" t="s">
        <v>10196</v>
      </c>
      <c r="C1637" t="s">
        <v>4519</v>
      </c>
      <c r="D1637" t="s">
        <v>4520</v>
      </c>
      <c r="E1637" s="3">
        <v>45833</v>
      </c>
      <c r="F1637" t="s">
        <v>44</v>
      </c>
      <c r="G1637" t="s">
        <v>3742</v>
      </c>
      <c r="H1637" t="s">
        <v>3722</v>
      </c>
      <c r="I1637" t="s">
        <v>3752</v>
      </c>
      <c r="J1637" t="s">
        <v>4522</v>
      </c>
      <c r="K1637" s="2">
        <v>-5</v>
      </c>
      <c r="L1637" t="s">
        <v>44</v>
      </c>
      <c r="M1637" s="2">
        <v>-5</v>
      </c>
      <c r="N1637" t="s">
        <v>4523</v>
      </c>
      <c r="O1637" t="s">
        <v>4524</v>
      </c>
      <c r="P1637" t="s">
        <v>10232</v>
      </c>
      <c r="Q1637" t="s">
        <v>10233</v>
      </c>
      <c r="R1637" t="s">
        <v>44</v>
      </c>
      <c r="S1637" t="s">
        <v>4527</v>
      </c>
      <c r="T1637" s="3">
        <v>45833</v>
      </c>
      <c r="U1637" s="3">
        <v>45834</v>
      </c>
      <c r="V1637" s="2">
        <v>0</v>
      </c>
      <c r="W1637" t="s">
        <v>44</v>
      </c>
      <c r="X1637" t="s">
        <v>44</v>
      </c>
      <c r="Y1637" t="s">
        <v>10234</v>
      </c>
      <c r="Z1637" t="s">
        <v>10235</v>
      </c>
      <c r="AA1637" t="s">
        <v>4529</v>
      </c>
      <c r="AB1637" t="s">
        <v>4530</v>
      </c>
      <c r="AC1637" t="s">
        <v>89</v>
      </c>
      <c r="AD1637" t="str">
        <f t="shared" si="25"/>
        <v>10-60</v>
      </c>
      <c r="AE1637" t="str">
        <f>VLOOKUP(AD1637,'Main_Sub Desc'!C:D,2,)</f>
        <v>LPC from invoicing</v>
      </c>
      <c r="AF1637" t="str">
        <f>VLOOKUP(VALUE(H1637),'Main_Sub Desc'!F:G,2,)</f>
        <v>Wtr Rev Late Payment</v>
      </c>
      <c r="AG1637">
        <f>IFERROR(VLOOKUP(VALUE(I1637),'PC Mapping'!A:F,6,),"")</f>
        <v>10719</v>
      </c>
      <c r="AH1637" s="13" t="str">
        <f>VLOOKUP(AG1637,'PC Mapping'!L:M,2,)</f>
        <v>All Other Water</v>
      </c>
    </row>
    <row r="1638" spans="1:34" x14ac:dyDescent="0.2">
      <c r="A1638" t="s">
        <v>10236</v>
      </c>
      <c r="B1638" t="s">
        <v>10188</v>
      </c>
      <c r="C1638" t="s">
        <v>4519</v>
      </c>
      <c r="D1638" t="s">
        <v>4520</v>
      </c>
      <c r="E1638" s="3">
        <v>45833</v>
      </c>
      <c r="F1638" t="s">
        <v>44</v>
      </c>
      <c r="G1638" t="s">
        <v>3742</v>
      </c>
      <c r="H1638" t="s">
        <v>3722</v>
      </c>
      <c r="I1638" t="s">
        <v>3752</v>
      </c>
      <c r="J1638" t="s">
        <v>4522</v>
      </c>
      <c r="K1638" s="2">
        <v>-5</v>
      </c>
      <c r="L1638" t="s">
        <v>44</v>
      </c>
      <c r="M1638" s="2">
        <v>-5</v>
      </c>
      <c r="N1638" t="s">
        <v>4523</v>
      </c>
      <c r="O1638" t="s">
        <v>4524</v>
      </c>
      <c r="P1638" t="s">
        <v>8828</v>
      </c>
      <c r="Q1638" t="s">
        <v>10237</v>
      </c>
      <c r="R1638" t="s">
        <v>44</v>
      </c>
      <c r="S1638" t="s">
        <v>4527</v>
      </c>
      <c r="T1638" s="3">
        <v>45833</v>
      </c>
      <c r="U1638" s="3">
        <v>45834</v>
      </c>
      <c r="V1638" s="2">
        <v>0</v>
      </c>
      <c r="W1638" t="s">
        <v>44</v>
      </c>
      <c r="X1638" t="s">
        <v>44</v>
      </c>
      <c r="Y1638" t="s">
        <v>10238</v>
      </c>
      <c r="Z1638" t="s">
        <v>3252</v>
      </c>
      <c r="AA1638" t="s">
        <v>4529</v>
      </c>
      <c r="AB1638" t="s">
        <v>4530</v>
      </c>
      <c r="AC1638" t="s">
        <v>89</v>
      </c>
      <c r="AD1638" t="str">
        <f t="shared" si="25"/>
        <v>10-60</v>
      </c>
      <c r="AE1638" t="str">
        <f>VLOOKUP(AD1638,'Main_Sub Desc'!C:D,2,)</f>
        <v>LPC from invoicing</v>
      </c>
      <c r="AF1638" t="str">
        <f>VLOOKUP(VALUE(H1638),'Main_Sub Desc'!F:G,2,)</f>
        <v>Wtr Rev Late Payment</v>
      </c>
      <c r="AG1638">
        <f>IFERROR(VLOOKUP(VALUE(I1638),'PC Mapping'!A:F,6,),"")</f>
        <v>10719</v>
      </c>
      <c r="AH1638" s="13" t="str">
        <f>VLOOKUP(AG1638,'PC Mapping'!L:M,2,)</f>
        <v>All Other Water</v>
      </c>
    </row>
    <row r="1639" spans="1:34" x14ac:dyDescent="0.2">
      <c r="A1639" t="s">
        <v>10239</v>
      </c>
      <c r="B1639" t="s">
        <v>10183</v>
      </c>
      <c r="C1639" t="s">
        <v>4519</v>
      </c>
      <c r="D1639" t="s">
        <v>4520</v>
      </c>
      <c r="E1639" s="3">
        <v>45833</v>
      </c>
      <c r="F1639" t="s">
        <v>44</v>
      </c>
      <c r="G1639" t="s">
        <v>3742</v>
      </c>
      <c r="H1639" t="s">
        <v>3722</v>
      </c>
      <c r="I1639" t="s">
        <v>3752</v>
      </c>
      <c r="J1639" t="s">
        <v>4522</v>
      </c>
      <c r="K1639" s="2">
        <v>-12.12</v>
      </c>
      <c r="L1639" t="s">
        <v>44</v>
      </c>
      <c r="M1639" s="2">
        <v>-12.12</v>
      </c>
      <c r="N1639" t="s">
        <v>4523</v>
      </c>
      <c r="O1639" t="s">
        <v>4524</v>
      </c>
      <c r="P1639" t="s">
        <v>10240</v>
      </c>
      <c r="Q1639" t="s">
        <v>10241</v>
      </c>
      <c r="R1639" t="s">
        <v>44</v>
      </c>
      <c r="S1639" t="s">
        <v>4527</v>
      </c>
      <c r="T1639" s="3">
        <v>45833</v>
      </c>
      <c r="U1639" s="3">
        <v>45834</v>
      </c>
      <c r="V1639" s="2">
        <v>0</v>
      </c>
      <c r="W1639" t="s">
        <v>44</v>
      </c>
      <c r="X1639" t="s">
        <v>44</v>
      </c>
      <c r="Y1639" t="s">
        <v>10242</v>
      </c>
      <c r="Z1639" t="s">
        <v>1980</v>
      </c>
      <c r="AA1639" t="s">
        <v>4529</v>
      </c>
      <c r="AB1639" t="s">
        <v>4530</v>
      </c>
      <c r="AC1639" t="s">
        <v>89</v>
      </c>
      <c r="AD1639" t="str">
        <f t="shared" si="25"/>
        <v>10-60</v>
      </c>
      <c r="AE1639" t="str">
        <f>VLOOKUP(AD1639,'Main_Sub Desc'!C:D,2,)</f>
        <v>LPC from invoicing</v>
      </c>
      <c r="AF1639" t="str">
        <f>VLOOKUP(VALUE(H1639),'Main_Sub Desc'!F:G,2,)</f>
        <v>Wtr Rev Late Payment</v>
      </c>
      <c r="AG1639">
        <f>IFERROR(VLOOKUP(VALUE(I1639),'PC Mapping'!A:F,6,),"")</f>
        <v>10719</v>
      </c>
      <c r="AH1639" s="13" t="str">
        <f>VLOOKUP(AG1639,'PC Mapping'!L:M,2,)</f>
        <v>All Other Water</v>
      </c>
    </row>
    <row r="1640" spans="1:34" x14ac:dyDescent="0.2">
      <c r="A1640" t="s">
        <v>10243</v>
      </c>
      <c r="B1640" t="s">
        <v>10188</v>
      </c>
      <c r="C1640" t="s">
        <v>4519</v>
      </c>
      <c r="D1640" t="s">
        <v>4520</v>
      </c>
      <c r="E1640" s="3">
        <v>45833</v>
      </c>
      <c r="F1640" t="s">
        <v>44</v>
      </c>
      <c r="G1640" t="s">
        <v>3742</v>
      </c>
      <c r="H1640" t="s">
        <v>3722</v>
      </c>
      <c r="I1640" t="s">
        <v>3752</v>
      </c>
      <c r="J1640" t="s">
        <v>4522</v>
      </c>
      <c r="K1640" s="2">
        <v>-5</v>
      </c>
      <c r="L1640" t="s">
        <v>44</v>
      </c>
      <c r="M1640" s="2">
        <v>-5</v>
      </c>
      <c r="N1640" t="s">
        <v>4523</v>
      </c>
      <c r="O1640" t="s">
        <v>4524</v>
      </c>
      <c r="P1640" t="s">
        <v>6298</v>
      </c>
      <c r="Q1640" t="s">
        <v>10244</v>
      </c>
      <c r="R1640" t="s">
        <v>44</v>
      </c>
      <c r="S1640" t="s">
        <v>4527</v>
      </c>
      <c r="T1640" s="3">
        <v>45833</v>
      </c>
      <c r="U1640" s="3">
        <v>45834</v>
      </c>
      <c r="V1640" s="2">
        <v>0</v>
      </c>
      <c r="W1640" t="s">
        <v>44</v>
      </c>
      <c r="X1640" t="s">
        <v>44</v>
      </c>
      <c r="Y1640" t="s">
        <v>10245</v>
      </c>
      <c r="Z1640" t="s">
        <v>10246</v>
      </c>
      <c r="AA1640" t="s">
        <v>4529</v>
      </c>
      <c r="AB1640" t="s">
        <v>4530</v>
      </c>
      <c r="AC1640" t="s">
        <v>89</v>
      </c>
      <c r="AD1640" t="str">
        <f t="shared" si="25"/>
        <v>10-60</v>
      </c>
      <c r="AE1640" t="str">
        <f>VLOOKUP(AD1640,'Main_Sub Desc'!C:D,2,)</f>
        <v>LPC from invoicing</v>
      </c>
      <c r="AF1640" t="str">
        <f>VLOOKUP(VALUE(H1640),'Main_Sub Desc'!F:G,2,)</f>
        <v>Wtr Rev Late Payment</v>
      </c>
      <c r="AG1640">
        <f>IFERROR(VLOOKUP(VALUE(I1640),'PC Mapping'!A:F,6,),"")</f>
        <v>10719</v>
      </c>
      <c r="AH1640" s="13" t="str">
        <f>VLOOKUP(AG1640,'PC Mapping'!L:M,2,)</f>
        <v>All Other Water</v>
      </c>
    </row>
    <row r="1641" spans="1:34" x14ac:dyDescent="0.2">
      <c r="A1641" t="s">
        <v>10247</v>
      </c>
      <c r="B1641" t="s">
        <v>10183</v>
      </c>
      <c r="C1641" t="s">
        <v>4519</v>
      </c>
      <c r="D1641" t="s">
        <v>4520</v>
      </c>
      <c r="E1641" s="3">
        <v>45833</v>
      </c>
      <c r="F1641" t="s">
        <v>44</v>
      </c>
      <c r="G1641" t="s">
        <v>3742</v>
      </c>
      <c r="H1641" t="s">
        <v>3722</v>
      </c>
      <c r="I1641" t="s">
        <v>3752</v>
      </c>
      <c r="J1641" t="s">
        <v>4522</v>
      </c>
      <c r="K1641" s="2">
        <v>-5</v>
      </c>
      <c r="L1641" t="s">
        <v>44</v>
      </c>
      <c r="M1641" s="2">
        <v>-5</v>
      </c>
      <c r="N1641" t="s">
        <v>4523</v>
      </c>
      <c r="O1641" t="s">
        <v>4524</v>
      </c>
      <c r="P1641" t="s">
        <v>10248</v>
      </c>
      <c r="Q1641" t="s">
        <v>10249</v>
      </c>
      <c r="R1641" t="s">
        <v>44</v>
      </c>
      <c r="S1641" t="s">
        <v>4527</v>
      </c>
      <c r="T1641" s="3">
        <v>45833</v>
      </c>
      <c r="U1641" s="3">
        <v>45834</v>
      </c>
      <c r="V1641" s="2">
        <v>0</v>
      </c>
      <c r="W1641" t="s">
        <v>44</v>
      </c>
      <c r="X1641" t="s">
        <v>44</v>
      </c>
      <c r="Y1641" t="s">
        <v>10250</v>
      </c>
      <c r="Z1641" t="s">
        <v>10251</v>
      </c>
      <c r="AA1641" t="s">
        <v>4529</v>
      </c>
      <c r="AB1641" t="s">
        <v>4530</v>
      </c>
      <c r="AC1641" t="s">
        <v>89</v>
      </c>
      <c r="AD1641" t="str">
        <f t="shared" si="25"/>
        <v>10-60</v>
      </c>
      <c r="AE1641" t="str">
        <f>VLOOKUP(AD1641,'Main_Sub Desc'!C:D,2,)</f>
        <v>LPC from invoicing</v>
      </c>
      <c r="AF1641" t="str">
        <f>VLOOKUP(VALUE(H1641),'Main_Sub Desc'!F:G,2,)</f>
        <v>Wtr Rev Late Payment</v>
      </c>
      <c r="AG1641">
        <f>IFERROR(VLOOKUP(VALUE(I1641),'PC Mapping'!A:F,6,),"")</f>
        <v>10719</v>
      </c>
      <c r="AH1641" s="13" t="str">
        <f>VLOOKUP(AG1641,'PC Mapping'!L:M,2,)</f>
        <v>All Other Water</v>
      </c>
    </row>
    <row r="1642" spans="1:34" x14ac:dyDescent="0.2">
      <c r="A1642" t="s">
        <v>10252</v>
      </c>
      <c r="B1642" t="s">
        <v>10188</v>
      </c>
      <c r="C1642" t="s">
        <v>4519</v>
      </c>
      <c r="D1642" t="s">
        <v>4520</v>
      </c>
      <c r="E1642" s="3">
        <v>45833</v>
      </c>
      <c r="F1642" t="s">
        <v>44</v>
      </c>
      <c r="G1642" t="s">
        <v>3742</v>
      </c>
      <c r="H1642" t="s">
        <v>3722</v>
      </c>
      <c r="I1642" t="s">
        <v>3752</v>
      </c>
      <c r="J1642" t="s">
        <v>4522</v>
      </c>
      <c r="K1642" s="2">
        <v>-5</v>
      </c>
      <c r="L1642" t="s">
        <v>44</v>
      </c>
      <c r="M1642" s="2">
        <v>-5</v>
      </c>
      <c r="N1642" t="s">
        <v>4523</v>
      </c>
      <c r="O1642" t="s">
        <v>4524</v>
      </c>
      <c r="P1642" t="s">
        <v>6944</v>
      </c>
      <c r="Q1642" t="s">
        <v>10253</v>
      </c>
      <c r="R1642" t="s">
        <v>44</v>
      </c>
      <c r="S1642" t="s">
        <v>4527</v>
      </c>
      <c r="T1642" s="3">
        <v>45833</v>
      </c>
      <c r="U1642" s="3">
        <v>45834</v>
      </c>
      <c r="V1642" s="2">
        <v>0</v>
      </c>
      <c r="W1642" t="s">
        <v>44</v>
      </c>
      <c r="X1642" t="s">
        <v>44</v>
      </c>
      <c r="Y1642" t="s">
        <v>10254</v>
      </c>
      <c r="Z1642" t="s">
        <v>3070</v>
      </c>
      <c r="AA1642" t="s">
        <v>4529</v>
      </c>
      <c r="AB1642" t="s">
        <v>4530</v>
      </c>
      <c r="AC1642" t="s">
        <v>89</v>
      </c>
      <c r="AD1642" t="str">
        <f t="shared" si="25"/>
        <v>10-60</v>
      </c>
      <c r="AE1642" t="str">
        <f>VLOOKUP(AD1642,'Main_Sub Desc'!C:D,2,)</f>
        <v>LPC from invoicing</v>
      </c>
      <c r="AF1642" t="str">
        <f>VLOOKUP(VALUE(H1642),'Main_Sub Desc'!F:G,2,)</f>
        <v>Wtr Rev Late Payment</v>
      </c>
      <c r="AG1642">
        <f>IFERROR(VLOOKUP(VALUE(I1642),'PC Mapping'!A:F,6,),"")</f>
        <v>10719</v>
      </c>
      <c r="AH1642" s="13" t="str">
        <f>VLOOKUP(AG1642,'PC Mapping'!L:M,2,)</f>
        <v>All Other Water</v>
      </c>
    </row>
    <row r="1643" spans="1:34" x14ac:dyDescent="0.2">
      <c r="A1643" t="s">
        <v>10255</v>
      </c>
      <c r="B1643" t="s">
        <v>10256</v>
      </c>
      <c r="C1643" t="s">
        <v>4519</v>
      </c>
      <c r="D1643" t="s">
        <v>4520</v>
      </c>
      <c r="E1643" s="3">
        <v>45834</v>
      </c>
      <c r="F1643" t="s">
        <v>44</v>
      </c>
      <c r="G1643" t="s">
        <v>3742</v>
      </c>
      <c r="H1643" t="s">
        <v>3722</v>
      </c>
      <c r="I1643" t="s">
        <v>3752</v>
      </c>
      <c r="J1643" t="s">
        <v>4522</v>
      </c>
      <c r="K1643" s="2">
        <v>-6.64</v>
      </c>
      <c r="L1643" t="s">
        <v>44</v>
      </c>
      <c r="M1643" s="2">
        <v>-6.64</v>
      </c>
      <c r="N1643" t="s">
        <v>4523</v>
      </c>
      <c r="O1643" t="s">
        <v>4524</v>
      </c>
      <c r="P1643" t="s">
        <v>10257</v>
      </c>
      <c r="Q1643" t="s">
        <v>10258</v>
      </c>
      <c r="R1643" t="s">
        <v>44</v>
      </c>
      <c r="S1643" t="s">
        <v>4527</v>
      </c>
      <c r="T1643" s="3">
        <v>45834</v>
      </c>
      <c r="U1643" s="3">
        <v>45835</v>
      </c>
      <c r="V1643" s="2">
        <v>0</v>
      </c>
      <c r="W1643" t="s">
        <v>44</v>
      </c>
      <c r="X1643" t="s">
        <v>44</v>
      </c>
      <c r="Y1643" t="s">
        <v>10259</v>
      </c>
      <c r="Z1643" t="s">
        <v>2142</v>
      </c>
      <c r="AA1643" t="s">
        <v>4529</v>
      </c>
      <c r="AB1643" t="s">
        <v>4530</v>
      </c>
      <c r="AC1643" t="s">
        <v>89</v>
      </c>
      <c r="AD1643" t="str">
        <f t="shared" si="25"/>
        <v>10-60</v>
      </c>
      <c r="AE1643" t="str">
        <f>VLOOKUP(AD1643,'Main_Sub Desc'!C:D,2,)</f>
        <v>LPC from invoicing</v>
      </c>
      <c r="AF1643" t="str">
        <f>VLOOKUP(VALUE(H1643),'Main_Sub Desc'!F:G,2,)</f>
        <v>Wtr Rev Late Payment</v>
      </c>
      <c r="AG1643">
        <f>IFERROR(VLOOKUP(VALUE(I1643),'PC Mapping'!A:F,6,),"")</f>
        <v>10719</v>
      </c>
      <c r="AH1643" s="13" t="str">
        <f>VLOOKUP(AG1643,'PC Mapping'!L:M,2,)</f>
        <v>All Other Water</v>
      </c>
    </row>
    <row r="1644" spans="1:34" x14ac:dyDescent="0.2">
      <c r="A1644" t="s">
        <v>10260</v>
      </c>
      <c r="B1644" t="s">
        <v>10256</v>
      </c>
      <c r="C1644" t="s">
        <v>4519</v>
      </c>
      <c r="D1644" t="s">
        <v>4520</v>
      </c>
      <c r="E1644" s="3">
        <v>45834</v>
      </c>
      <c r="F1644" t="s">
        <v>44</v>
      </c>
      <c r="G1644" t="s">
        <v>3742</v>
      </c>
      <c r="H1644" t="s">
        <v>3722</v>
      </c>
      <c r="I1644" t="s">
        <v>3752</v>
      </c>
      <c r="J1644" t="s">
        <v>4522</v>
      </c>
      <c r="K1644" s="2">
        <v>-5</v>
      </c>
      <c r="L1644" t="s">
        <v>44</v>
      </c>
      <c r="M1644" s="2">
        <v>-5</v>
      </c>
      <c r="N1644" t="s">
        <v>4523</v>
      </c>
      <c r="O1644" t="s">
        <v>4524</v>
      </c>
      <c r="P1644" t="s">
        <v>9002</v>
      </c>
      <c r="Q1644" t="s">
        <v>10261</v>
      </c>
      <c r="R1644" t="s">
        <v>44</v>
      </c>
      <c r="S1644" t="s">
        <v>4527</v>
      </c>
      <c r="T1644" s="3">
        <v>45834</v>
      </c>
      <c r="U1644" s="3">
        <v>45835</v>
      </c>
      <c r="V1644" s="2">
        <v>0</v>
      </c>
      <c r="W1644" t="s">
        <v>44</v>
      </c>
      <c r="X1644" t="s">
        <v>44</v>
      </c>
      <c r="Y1644" t="s">
        <v>10262</v>
      </c>
      <c r="Z1644" t="s">
        <v>2662</v>
      </c>
      <c r="AA1644" t="s">
        <v>4529</v>
      </c>
      <c r="AB1644" t="s">
        <v>4530</v>
      </c>
      <c r="AC1644" t="s">
        <v>89</v>
      </c>
      <c r="AD1644" t="str">
        <f t="shared" si="25"/>
        <v>10-60</v>
      </c>
      <c r="AE1644" t="str">
        <f>VLOOKUP(AD1644,'Main_Sub Desc'!C:D,2,)</f>
        <v>LPC from invoicing</v>
      </c>
      <c r="AF1644" t="str">
        <f>VLOOKUP(VALUE(H1644),'Main_Sub Desc'!F:G,2,)</f>
        <v>Wtr Rev Late Payment</v>
      </c>
      <c r="AG1644">
        <f>IFERROR(VLOOKUP(VALUE(I1644),'PC Mapping'!A:F,6,),"")</f>
        <v>10719</v>
      </c>
      <c r="AH1644" s="13" t="str">
        <f>VLOOKUP(AG1644,'PC Mapping'!L:M,2,)</f>
        <v>All Other Water</v>
      </c>
    </row>
    <row r="1645" spans="1:34" x14ac:dyDescent="0.2">
      <c r="A1645" t="s">
        <v>10263</v>
      </c>
      <c r="B1645" t="s">
        <v>10264</v>
      </c>
      <c r="C1645" t="s">
        <v>4519</v>
      </c>
      <c r="D1645" t="s">
        <v>4520</v>
      </c>
      <c r="E1645" s="3">
        <v>45835</v>
      </c>
      <c r="F1645" t="s">
        <v>44</v>
      </c>
      <c r="G1645" t="s">
        <v>3742</v>
      </c>
      <c r="H1645" t="s">
        <v>3722</v>
      </c>
      <c r="I1645" t="s">
        <v>3752</v>
      </c>
      <c r="J1645" t="s">
        <v>4522</v>
      </c>
      <c r="K1645" s="2">
        <v>-5</v>
      </c>
      <c r="L1645" t="s">
        <v>44</v>
      </c>
      <c r="M1645" s="2">
        <v>-5</v>
      </c>
      <c r="N1645" t="s">
        <v>4523</v>
      </c>
      <c r="O1645" t="s">
        <v>4524</v>
      </c>
      <c r="P1645" t="s">
        <v>10265</v>
      </c>
      <c r="Q1645" t="s">
        <v>10266</v>
      </c>
      <c r="R1645" t="s">
        <v>44</v>
      </c>
      <c r="S1645" t="s">
        <v>4527</v>
      </c>
      <c r="T1645" s="3">
        <v>45835</v>
      </c>
      <c r="U1645" s="3">
        <v>45838</v>
      </c>
      <c r="V1645" s="2">
        <v>0</v>
      </c>
      <c r="W1645" t="s">
        <v>44</v>
      </c>
      <c r="X1645" t="s">
        <v>44</v>
      </c>
      <c r="Y1645" t="s">
        <v>10267</v>
      </c>
      <c r="Z1645" t="s">
        <v>1974</v>
      </c>
      <c r="AA1645" t="s">
        <v>4529</v>
      </c>
      <c r="AB1645" t="s">
        <v>4530</v>
      </c>
      <c r="AC1645" t="s">
        <v>89</v>
      </c>
      <c r="AD1645" t="str">
        <f t="shared" si="25"/>
        <v>10-60</v>
      </c>
      <c r="AE1645" t="str">
        <f>VLOOKUP(AD1645,'Main_Sub Desc'!C:D,2,)</f>
        <v>LPC from invoicing</v>
      </c>
      <c r="AF1645" t="str">
        <f>VLOOKUP(VALUE(H1645),'Main_Sub Desc'!F:G,2,)</f>
        <v>Wtr Rev Late Payment</v>
      </c>
      <c r="AG1645">
        <f>IFERROR(VLOOKUP(VALUE(I1645),'PC Mapping'!A:F,6,),"")</f>
        <v>10719</v>
      </c>
      <c r="AH1645" s="13" t="str">
        <f>VLOOKUP(AG1645,'PC Mapping'!L:M,2,)</f>
        <v>All Other Water</v>
      </c>
    </row>
    <row r="1646" spans="1:34" x14ac:dyDescent="0.2">
      <c r="A1646" t="s">
        <v>10268</v>
      </c>
      <c r="B1646" t="s">
        <v>10264</v>
      </c>
      <c r="C1646" t="s">
        <v>4519</v>
      </c>
      <c r="D1646" t="s">
        <v>4520</v>
      </c>
      <c r="E1646" s="3">
        <v>45835</v>
      </c>
      <c r="F1646" t="s">
        <v>44</v>
      </c>
      <c r="G1646" t="s">
        <v>3742</v>
      </c>
      <c r="H1646" t="s">
        <v>3722</v>
      </c>
      <c r="I1646" t="s">
        <v>3752</v>
      </c>
      <c r="J1646" t="s">
        <v>4522</v>
      </c>
      <c r="K1646" s="2">
        <v>-23.16</v>
      </c>
      <c r="L1646" t="s">
        <v>44</v>
      </c>
      <c r="M1646" s="2">
        <v>-23.16</v>
      </c>
      <c r="N1646" t="s">
        <v>4523</v>
      </c>
      <c r="O1646" t="s">
        <v>4524</v>
      </c>
      <c r="P1646" t="s">
        <v>6220</v>
      </c>
      <c r="Q1646" t="s">
        <v>10269</v>
      </c>
      <c r="R1646" t="s">
        <v>44</v>
      </c>
      <c r="S1646" t="s">
        <v>4527</v>
      </c>
      <c r="T1646" s="3">
        <v>45835</v>
      </c>
      <c r="U1646" s="3">
        <v>45838</v>
      </c>
      <c r="V1646" s="2">
        <v>0</v>
      </c>
      <c r="W1646" t="s">
        <v>44</v>
      </c>
      <c r="X1646" t="s">
        <v>44</v>
      </c>
      <c r="Y1646" t="s">
        <v>10270</v>
      </c>
      <c r="Z1646" t="s">
        <v>2069</v>
      </c>
      <c r="AA1646" t="s">
        <v>4529</v>
      </c>
      <c r="AB1646" t="s">
        <v>4530</v>
      </c>
      <c r="AC1646" t="s">
        <v>89</v>
      </c>
      <c r="AD1646" t="str">
        <f t="shared" si="25"/>
        <v>10-60</v>
      </c>
      <c r="AE1646" t="str">
        <f>VLOOKUP(AD1646,'Main_Sub Desc'!C:D,2,)</f>
        <v>LPC from invoicing</v>
      </c>
      <c r="AF1646" t="str">
        <f>VLOOKUP(VALUE(H1646),'Main_Sub Desc'!F:G,2,)</f>
        <v>Wtr Rev Late Payment</v>
      </c>
      <c r="AG1646">
        <f>IFERROR(VLOOKUP(VALUE(I1646),'PC Mapping'!A:F,6,),"")</f>
        <v>10719</v>
      </c>
      <c r="AH1646" s="13" t="str">
        <f>VLOOKUP(AG1646,'PC Mapping'!L:M,2,)</f>
        <v>All Other Water</v>
      </c>
    </row>
    <row r="1647" spans="1:34" x14ac:dyDescent="0.2">
      <c r="A1647" t="s">
        <v>10271</v>
      </c>
      <c r="B1647" t="s">
        <v>10264</v>
      </c>
      <c r="C1647" t="s">
        <v>4519</v>
      </c>
      <c r="D1647" t="s">
        <v>4520</v>
      </c>
      <c r="E1647" s="3">
        <v>45835</v>
      </c>
      <c r="F1647" t="s">
        <v>44</v>
      </c>
      <c r="G1647" t="s">
        <v>3742</v>
      </c>
      <c r="H1647" t="s">
        <v>3722</v>
      </c>
      <c r="I1647" t="s">
        <v>3752</v>
      </c>
      <c r="J1647" t="s">
        <v>4522</v>
      </c>
      <c r="K1647" s="2">
        <v>-5</v>
      </c>
      <c r="L1647" t="s">
        <v>44</v>
      </c>
      <c r="M1647" s="2">
        <v>-5</v>
      </c>
      <c r="N1647" t="s">
        <v>4523</v>
      </c>
      <c r="O1647" t="s">
        <v>4524</v>
      </c>
      <c r="P1647" t="s">
        <v>9500</v>
      </c>
      <c r="Q1647" t="s">
        <v>10272</v>
      </c>
      <c r="R1647" t="s">
        <v>44</v>
      </c>
      <c r="S1647" t="s">
        <v>4527</v>
      </c>
      <c r="T1647" s="3">
        <v>45835</v>
      </c>
      <c r="U1647" s="3">
        <v>45838</v>
      </c>
      <c r="V1647" s="2">
        <v>0</v>
      </c>
      <c r="W1647" t="s">
        <v>44</v>
      </c>
      <c r="X1647" t="s">
        <v>44</v>
      </c>
      <c r="Y1647" t="s">
        <v>10273</v>
      </c>
      <c r="Z1647" t="s">
        <v>1775</v>
      </c>
      <c r="AA1647" t="s">
        <v>4529</v>
      </c>
      <c r="AB1647" t="s">
        <v>4530</v>
      </c>
      <c r="AC1647" t="s">
        <v>89</v>
      </c>
      <c r="AD1647" t="str">
        <f t="shared" si="25"/>
        <v>10-60</v>
      </c>
      <c r="AE1647" t="str">
        <f>VLOOKUP(AD1647,'Main_Sub Desc'!C:D,2,)</f>
        <v>LPC from invoicing</v>
      </c>
      <c r="AF1647" t="str">
        <f>VLOOKUP(VALUE(H1647),'Main_Sub Desc'!F:G,2,)</f>
        <v>Wtr Rev Late Payment</v>
      </c>
      <c r="AG1647">
        <f>IFERROR(VLOOKUP(VALUE(I1647),'PC Mapping'!A:F,6,),"")</f>
        <v>10719</v>
      </c>
      <c r="AH1647" s="13" t="str">
        <f>VLOOKUP(AG1647,'PC Mapping'!L:M,2,)</f>
        <v>All Other Water</v>
      </c>
    </row>
    <row r="1648" spans="1:34" x14ac:dyDescent="0.2">
      <c r="A1648" t="s">
        <v>10274</v>
      </c>
      <c r="B1648" t="s">
        <v>10275</v>
      </c>
      <c r="C1648" t="s">
        <v>4519</v>
      </c>
      <c r="D1648" t="s">
        <v>4520</v>
      </c>
      <c r="E1648" s="3">
        <v>45838</v>
      </c>
      <c r="F1648" t="s">
        <v>44</v>
      </c>
      <c r="G1648" t="s">
        <v>3742</v>
      </c>
      <c r="H1648" t="s">
        <v>3716</v>
      </c>
      <c r="I1648" t="s">
        <v>4534</v>
      </c>
      <c r="J1648" t="s">
        <v>4522</v>
      </c>
      <c r="K1648" s="2">
        <v>-5</v>
      </c>
      <c r="L1648" t="s">
        <v>44</v>
      </c>
      <c r="M1648" s="2">
        <v>-5</v>
      </c>
      <c r="N1648" t="s">
        <v>4523</v>
      </c>
      <c r="O1648" t="s">
        <v>4524</v>
      </c>
      <c r="P1648" t="s">
        <v>10276</v>
      </c>
      <c r="Q1648" t="s">
        <v>10277</v>
      </c>
      <c r="R1648" t="s">
        <v>44</v>
      </c>
      <c r="S1648" t="s">
        <v>4527</v>
      </c>
      <c r="T1648" s="3">
        <v>45838</v>
      </c>
      <c r="U1648" s="3">
        <v>45839</v>
      </c>
      <c r="V1648" s="2">
        <v>0</v>
      </c>
      <c r="W1648" t="s">
        <v>44</v>
      </c>
      <c r="X1648" t="s">
        <v>44</v>
      </c>
      <c r="Y1648" t="s">
        <v>10278</v>
      </c>
      <c r="Z1648" t="s">
        <v>10279</v>
      </c>
      <c r="AA1648" t="s">
        <v>4529</v>
      </c>
      <c r="AB1648" t="s">
        <v>4530</v>
      </c>
      <c r="AC1648" t="s">
        <v>89</v>
      </c>
      <c r="AD1648" t="str">
        <f t="shared" si="25"/>
        <v>10-60</v>
      </c>
      <c r="AE1648" t="str">
        <f>VLOOKUP(AD1648,'Main_Sub Desc'!C:D,2,)</f>
        <v>LPC from invoicing</v>
      </c>
      <c r="AF1648" t="str">
        <f>VLOOKUP(VALUE(H1648),'Main_Sub Desc'!F:G,2,)</f>
        <v>Wst Rev Late Payment</v>
      </c>
      <c r="AG1648">
        <f>IFERROR(VLOOKUP(VALUE(I1648),'PC Mapping'!A:F,6,),"")</f>
        <v>10514</v>
      </c>
      <c r="AH1648" s="13" t="str">
        <f>VLOOKUP(AG1648,'PC Mapping'!L:M,2,)</f>
        <v>Bolivar Sewer</v>
      </c>
    </row>
    <row r="1649" spans="1:34" x14ac:dyDescent="0.2">
      <c r="A1649" t="s">
        <v>10274</v>
      </c>
      <c r="B1649" t="s">
        <v>10275</v>
      </c>
      <c r="C1649" t="s">
        <v>4519</v>
      </c>
      <c r="D1649" t="s">
        <v>4520</v>
      </c>
      <c r="E1649" s="3">
        <v>45838</v>
      </c>
      <c r="F1649" t="s">
        <v>44</v>
      </c>
      <c r="G1649" t="s">
        <v>3742</v>
      </c>
      <c r="H1649" t="s">
        <v>3722</v>
      </c>
      <c r="I1649" t="s">
        <v>4538</v>
      </c>
      <c r="J1649" t="s">
        <v>4522</v>
      </c>
      <c r="K1649" s="2">
        <v>-5</v>
      </c>
      <c r="L1649" t="s">
        <v>44</v>
      </c>
      <c r="M1649" s="2">
        <v>-5</v>
      </c>
      <c r="N1649" t="s">
        <v>4523</v>
      </c>
      <c r="O1649" t="s">
        <v>4524</v>
      </c>
      <c r="P1649" t="s">
        <v>10276</v>
      </c>
      <c r="Q1649" t="s">
        <v>10280</v>
      </c>
      <c r="R1649" t="s">
        <v>44</v>
      </c>
      <c r="S1649" t="s">
        <v>4527</v>
      </c>
      <c r="T1649" s="3">
        <v>45838</v>
      </c>
      <c r="U1649" s="3">
        <v>45839</v>
      </c>
      <c r="V1649" s="2">
        <v>0</v>
      </c>
      <c r="W1649" t="s">
        <v>44</v>
      </c>
      <c r="X1649" t="s">
        <v>44</v>
      </c>
      <c r="Y1649" t="s">
        <v>10281</v>
      </c>
      <c r="Z1649" t="s">
        <v>10279</v>
      </c>
      <c r="AA1649" t="s">
        <v>4529</v>
      </c>
      <c r="AB1649" t="s">
        <v>4530</v>
      </c>
      <c r="AC1649" t="s">
        <v>89</v>
      </c>
      <c r="AD1649" t="str">
        <f t="shared" si="25"/>
        <v>10-60</v>
      </c>
      <c r="AE1649" t="str">
        <f>VLOOKUP(AD1649,'Main_Sub Desc'!C:D,2,)</f>
        <v>LPC from invoicing</v>
      </c>
      <c r="AF1649" t="str">
        <f>VLOOKUP(VALUE(H1649),'Main_Sub Desc'!F:G,2,)</f>
        <v>Wtr Rev Late Payment</v>
      </c>
      <c r="AG1649">
        <f>IFERROR(VLOOKUP(VALUE(I1649),'PC Mapping'!A:F,6,),"")</f>
        <v>10469</v>
      </c>
      <c r="AH1649" s="13" t="str">
        <f>VLOOKUP(AG1649,'PC Mapping'!L:M,2,)</f>
        <v>Bolivar Water</v>
      </c>
    </row>
    <row r="1650" spans="1:34" x14ac:dyDescent="0.2">
      <c r="A1650" t="s">
        <v>10282</v>
      </c>
      <c r="B1650" t="s">
        <v>10283</v>
      </c>
      <c r="C1650" t="s">
        <v>4519</v>
      </c>
      <c r="D1650" t="s">
        <v>4520</v>
      </c>
      <c r="E1650" s="3">
        <v>45813</v>
      </c>
      <c r="F1650" t="s">
        <v>44</v>
      </c>
      <c r="G1650" t="s">
        <v>3742</v>
      </c>
      <c r="H1650" t="s">
        <v>3722</v>
      </c>
      <c r="I1650" t="s">
        <v>3752</v>
      </c>
      <c r="J1650" t="s">
        <v>4522</v>
      </c>
      <c r="K1650" s="2">
        <v>-5.66</v>
      </c>
      <c r="L1650" t="s">
        <v>44</v>
      </c>
      <c r="M1650" s="2">
        <v>-5.66</v>
      </c>
      <c r="N1650" t="s">
        <v>4523</v>
      </c>
      <c r="O1650" t="s">
        <v>4524</v>
      </c>
      <c r="P1650" t="s">
        <v>5209</v>
      </c>
      <c r="Q1650" t="s">
        <v>10284</v>
      </c>
      <c r="R1650" t="s">
        <v>44</v>
      </c>
      <c r="S1650" t="s">
        <v>4527</v>
      </c>
      <c r="T1650" s="3">
        <v>45813</v>
      </c>
      <c r="U1650" s="3">
        <v>45814</v>
      </c>
      <c r="V1650" s="2">
        <v>0</v>
      </c>
      <c r="W1650" t="s">
        <v>44</v>
      </c>
      <c r="X1650" t="s">
        <v>44</v>
      </c>
      <c r="Y1650" t="s">
        <v>10285</v>
      </c>
      <c r="Z1650" t="s">
        <v>10286</v>
      </c>
      <c r="AA1650" t="s">
        <v>4529</v>
      </c>
      <c r="AB1650" t="s">
        <v>4530</v>
      </c>
      <c r="AC1650" t="s">
        <v>89</v>
      </c>
      <c r="AD1650" t="str">
        <f t="shared" si="25"/>
        <v>10-60</v>
      </c>
      <c r="AE1650" t="str">
        <f>VLOOKUP(AD1650,'Main_Sub Desc'!C:D,2,)</f>
        <v>LPC from invoicing</v>
      </c>
      <c r="AF1650" t="str">
        <f>VLOOKUP(VALUE(H1650),'Main_Sub Desc'!F:G,2,)</f>
        <v>Wtr Rev Late Payment</v>
      </c>
      <c r="AG1650">
        <f>IFERROR(VLOOKUP(VALUE(I1650),'PC Mapping'!A:F,6,),"")</f>
        <v>10719</v>
      </c>
      <c r="AH1650" s="13" t="str">
        <f>VLOOKUP(AG1650,'PC Mapping'!L:M,2,)</f>
        <v>All Other Water</v>
      </c>
    </row>
    <row r="1651" spans="1:34" x14ac:dyDescent="0.2">
      <c r="A1651" t="s">
        <v>10287</v>
      </c>
      <c r="B1651" t="s">
        <v>10288</v>
      </c>
      <c r="C1651" t="s">
        <v>4519</v>
      </c>
      <c r="D1651" t="s">
        <v>4520</v>
      </c>
      <c r="E1651" s="3">
        <v>45813</v>
      </c>
      <c r="F1651" t="s">
        <v>44</v>
      </c>
      <c r="G1651" t="s">
        <v>3742</v>
      </c>
      <c r="H1651" t="s">
        <v>3722</v>
      </c>
      <c r="I1651" t="s">
        <v>3752</v>
      </c>
      <c r="J1651" t="s">
        <v>4522</v>
      </c>
      <c r="K1651" s="2">
        <v>-5</v>
      </c>
      <c r="L1651" t="s">
        <v>44</v>
      </c>
      <c r="M1651" s="2">
        <v>-5</v>
      </c>
      <c r="N1651" t="s">
        <v>4523</v>
      </c>
      <c r="O1651" t="s">
        <v>4524</v>
      </c>
      <c r="P1651" t="s">
        <v>10289</v>
      </c>
      <c r="Q1651" t="s">
        <v>10290</v>
      </c>
      <c r="R1651" t="s">
        <v>44</v>
      </c>
      <c r="S1651" t="s">
        <v>4527</v>
      </c>
      <c r="T1651" s="3">
        <v>45813</v>
      </c>
      <c r="U1651" s="3">
        <v>45814</v>
      </c>
      <c r="V1651" s="2">
        <v>0</v>
      </c>
      <c r="W1651" t="s">
        <v>44</v>
      </c>
      <c r="X1651" t="s">
        <v>44</v>
      </c>
      <c r="Y1651" t="s">
        <v>10291</v>
      </c>
      <c r="Z1651" t="s">
        <v>3547</v>
      </c>
      <c r="AA1651" t="s">
        <v>4529</v>
      </c>
      <c r="AB1651" t="s">
        <v>4530</v>
      </c>
      <c r="AC1651" t="s">
        <v>99</v>
      </c>
      <c r="AD1651" t="str">
        <f t="shared" si="25"/>
        <v>10-60</v>
      </c>
      <c r="AE1651" t="str">
        <f>VLOOKUP(AD1651,'Main_Sub Desc'!C:D,2,)</f>
        <v>LPC from invoicing</v>
      </c>
      <c r="AF1651" t="str">
        <f>VLOOKUP(VALUE(H1651),'Main_Sub Desc'!F:G,2,)</f>
        <v>Wtr Rev Late Payment</v>
      </c>
      <c r="AG1651">
        <f>IFERROR(VLOOKUP(VALUE(I1651),'PC Mapping'!A:F,6,),"")</f>
        <v>10719</v>
      </c>
      <c r="AH1651" s="13" t="str">
        <f>VLOOKUP(AG1651,'PC Mapping'!L:M,2,)</f>
        <v>All Other Water</v>
      </c>
    </row>
    <row r="1652" spans="1:34" x14ac:dyDescent="0.2">
      <c r="A1652" t="s">
        <v>10292</v>
      </c>
      <c r="B1652" t="s">
        <v>10293</v>
      </c>
      <c r="C1652" t="s">
        <v>4519</v>
      </c>
      <c r="D1652" t="s">
        <v>4520</v>
      </c>
      <c r="E1652" s="3">
        <v>45813</v>
      </c>
      <c r="F1652" t="s">
        <v>44</v>
      </c>
      <c r="G1652" t="s">
        <v>3742</v>
      </c>
      <c r="H1652" t="s">
        <v>3722</v>
      </c>
      <c r="I1652" t="s">
        <v>3752</v>
      </c>
      <c r="J1652" t="s">
        <v>4522</v>
      </c>
      <c r="K1652" s="2">
        <v>-5</v>
      </c>
      <c r="L1652" t="s">
        <v>44</v>
      </c>
      <c r="M1652" s="2">
        <v>-5</v>
      </c>
      <c r="N1652" t="s">
        <v>4523</v>
      </c>
      <c r="O1652" t="s">
        <v>4524</v>
      </c>
      <c r="P1652" t="s">
        <v>7431</v>
      </c>
      <c r="Q1652" t="s">
        <v>10294</v>
      </c>
      <c r="R1652" t="s">
        <v>44</v>
      </c>
      <c r="S1652" t="s">
        <v>4527</v>
      </c>
      <c r="T1652" s="3">
        <v>45813</v>
      </c>
      <c r="U1652" s="3">
        <v>45814</v>
      </c>
      <c r="V1652" s="2">
        <v>0</v>
      </c>
      <c r="W1652" t="s">
        <v>44</v>
      </c>
      <c r="X1652" t="s">
        <v>44</v>
      </c>
      <c r="Y1652" t="s">
        <v>10295</v>
      </c>
      <c r="Z1652" t="s">
        <v>3027</v>
      </c>
      <c r="AA1652" t="s">
        <v>4529</v>
      </c>
      <c r="AB1652" t="s">
        <v>4530</v>
      </c>
      <c r="AC1652" t="s">
        <v>89</v>
      </c>
      <c r="AD1652" t="str">
        <f t="shared" si="25"/>
        <v>10-60</v>
      </c>
      <c r="AE1652" t="str">
        <f>VLOOKUP(AD1652,'Main_Sub Desc'!C:D,2,)</f>
        <v>LPC from invoicing</v>
      </c>
      <c r="AF1652" t="str">
        <f>VLOOKUP(VALUE(H1652),'Main_Sub Desc'!F:G,2,)</f>
        <v>Wtr Rev Late Payment</v>
      </c>
      <c r="AG1652">
        <f>IFERROR(VLOOKUP(VALUE(I1652),'PC Mapping'!A:F,6,),"")</f>
        <v>10719</v>
      </c>
      <c r="AH1652" s="13" t="str">
        <f>VLOOKUP(AG1652,'PC Mapping'!L:M,2,)</f>
        <v>All Other Water</v>
      </c>
    </row>
    <row r="1653" spans="1:34" x14ac:dyDescent="0.2">
      <c r="A1653" t="s">
        <v>10296</v>
      </c>
      <c r="B1653" t="s">
        <v>10288</v>
      </c>
      <c r="C1653" t="s">
        <v>4519</v>
      </c>
      <c r="D1653" t="s">
        <v>4520</v>
      </c>
      <c r="E1653" s="3">
        <v>45813</v>
      </c>
      <c r="F1653" t="s">
        <v>44</v>
      </c>
      <c r="G1653" t="s">
        <v>3742</v>
      </c>
      <c r="H1653" t="s">
        <v>3722</v>
      </c>
      <c r="I1653" t="s">
        <v>3752</v>
      </c>
      <c r="J1653" t="s">
        <v>4522</v>
      </c>
      <c r="K1653" s="2">
        <v>-5</v>
      </c>
      <c r="L1653" t="s">
        <v>44</v>
      </c>
      <c r="M1653" s="2">
        <v>-5</v>
      </c>
      <c r="N1653" t="s">
        <v>4523</v>
      </c>
      <c r="O1653" t="s">
        <v>4524</v>
      </c>
      <c r="P1653" t="s">
        <v>10297</v>
      </c>
      <c r="Q1653" t="s">
        <v>10298</v>
      </c>
      <c r="R1653" t="s">
        <v>44</v>
      </c>
      <c r="S1653" t="s">
        <v>4527</v>
      </c>
      <c r="T1653" s="3">
        <v>45813</v>
      </c>
      <c r="U1653" s="3">
        <v>45814</v>
      </c>
      <c r="V1653" s="2">
        <v>0</v>
      </c>
      <c r="W1653" t="s">
        <v>44</v>
      </c>
      <c r="X1653" t="s">
        <v>44</v>
      </c>
      <c r="Y1653" t="s">
        <v>10299</v>
      </c>
      <c r="Z1653" t="s">
        <v>2445</v>
      </c>
      <c r="AA1653" t="s">
        <v>4529</v>
      </c>
      <c r="AB1653" t="s">
        <v>4530</v>
      </c>
      <c r="AC1653" t="s">
        <v>89</v>
      </c>
      <c r="AD1653" t="str">
        <f t="shared" si="25"/>
        <v>10-60</v>
      </c>
      <c r="AE1653" t="str">
        <f>VLOOKUP(AD1653,'Main_Sub Desc'!C:D,2,)</f>
        <v>LPC from invoicing</v>
      </c>
      <c r="AF1653" t="str">
        <f>VLOOKUP(VALUE(H1653),'Main_Sub Desc'!F:G,2,)</f>
        <v>Wtr Rev Late Payment</v>
      </c>
      <c r="AG1653">
        <f>IFERROR(VLOOKUP(VALUE(I1653),'PC Mapping'!A:F,6,),"")</f>
        <v>10719</v>
      </c>
      <c r="AH1653" s="13" t="str">
        <f>VLOOKUP(AG1653,'PC Mapping'!L:M,2,)</f>
        <v>All Other Water</v>
      </c>
    </row>
    <row r="1654" spans="1:34" x14ac:dyDescent="0.2">
      <c r="A1654" t="s">
        <v>10300</v>
      </c>
      <c r="B1654" t="s">
        <v>10283</v>
      </c>
      <c r="C1654" t="s">
        <v>4519</v>
      </c>
      <c r="D1654" t="s">
        <v>4520</v>
      </c>
      <c r="E1654" s="3">
        <v>45813</v>
      </c>
      <c r="F1654" t="s">
        <v>44</v>
      </c>
      <c r="G1654" t="s">
        <v>3742</v>
      </c>
      <c r="H1654" t="s">
        <v>3722</v>
      </c>
      <c r="I1654" t="s">
        <v>3752</v>
      </c>
      <c r="J1654" t="s">
        <v>4522</v>
      </c>
      <c r="K1654" s="2">
        <v>-5</v>
      </c>
      <c r="L1654" t="s">
        <v>44</v>
      </c>
      <c r="M1654" s="2">
        <v>-5</v>
      </c>
      <c r="N1654" t="s">
        <v>4523</v>
      </c>
      <c r="O1654" t="s">
        <v>4524</v>
      </c>
      <c r="P1654" t="s">
        <v>9022</v>
      </c>
      <c r="Q1654" t="s">
        <v>10301</v>
      </c>
      <c r="R1654" t="s">
        <v>44</v>
      </c>
      <c r="S1654" t="s">
        <v>4527</v>
      </c>
      <c r="T1654" s="3">
        <v>45813</v>
      </c>
      <c r="U1654" s="3">
        <v>45814</v>
      </c>
      <c r="V1654" s="2">
        <v>0</v>
      </c>
      <c r="W1654" t="s">
        <v>44</v>
      </c>
      <c r="X1654" t="s">
        <v>44</v>
      </c>
      <c r="Y1654" t="s">
        <v>10302</v>
      </c>
      <c r="Z1654" t="s">
        <v>10303</v>
      </c>
      <c r="AA1654" t="s">
        <v>4529</v>
      </c>
      <c r="AB1654" t="s">
        <v>4530</v>
      </c>
      <c r="AC1654" t="s">
        <v>89</v>
      </c>
      <c r="AD1654" t="str">
        <f t="shared" si="25"/>
        <v>10-60</v>
      </c>
      <c r="AE1654" t="str">
        <f>VLOOKUP(AD1654,'Main_Sub Desc'!C:D,2,)</f>
        <v>LPC from invoicing</v>
      </c>
      <c r="AF1654" t="str">
        <f>VLOOKUP(VALUE(H1654),'Main_Sub Desc'!F:G,2,)</f>
        <v>Wtr Rev Late Payment</v>
      </c>
      <c r="AG1654">
        <f>IFERROR(VLOOKUP(VALUE(I1654),'PC Mapping'!A:F,6,),"")</f>
        <v>10719</v>
      </c>
      <c r="AH1654" s="13" t="str">
        <f>VLOOKUP(AG1654,'PC Mapping'!L:M,2,)</f>
        <v>All Other Water</v>
      </c>
    </row>
    <row r="1655" spans="1:34" x14ac:dyDescent="0.2">
      <c r="A1655" t="s">
        <v>10304</v>
      </c>
      <c r="B1655" t="s">
        <v>10288</v>
      </c>
      <c r="C1655" t="s">
        <v>4519</v>
      </c>
      <c r="D1655" t="s">
        <v>4520</v>
      </c>
      <c r="E1655" s="3">
        <v>45813</v>
      </c>
      <c r="F1655" t="s">
        <v>44</v>
      </c>
      <c r="G1655" t="s">
        <v>3742</v>
      </c>
      <c r="H1655" t="s">
        <v>3722</v>
      </c>
      <c r="I1655" t="s">
        <v>3752</v>
      </c>
      <c r="J1655" t="s">
        <v>4522</v>
      </c>
      <c r="K1655" s="2">
        <v>-7.69</v>
      </c>
      <c r="L1655" t="s">
        <v>44</v>
      </c>
      <c r="M1655" s="2">
        <v>-7.69</v>
      </c>
      <c r="N1655" t="s">
        <v>4523</v>
      </c>
      <c r="O1655" t="s">
        <v>4524</v>
      </c>
      <c r="P1655" t="s">
        <v>10305</v>
      </c>
      <c r="Q1655" t="s">
        <v>10306</v>
      </c>
      <c r="R1655" t="s">
        <v>44</v>
      </c>
      <c r="S1655" t="s">
        <v>4527</v>
      </c>
      <c r="T1655" s="3">
        <v>45813</v>
      </c>
      <c r="U1655" s="3">
        <v>45814</v>
      </c>
      <c r="V1655" s="2">
        <v>0</v>
      </c>
      <c r="W1655" t="s">
        <v>44</v>
      </c>
      <c r="X1655" t="s">
        <v>44</v>
      </c>
      <c r="Y1655" t="s">
        <v>10307</v>
      </c>
      <c r="Z1655" t="s">
        <v>3563</v>
      </c>
      <c r="AA1655" t="s">
        <v>4529</v>
      </c>
      <c r="AB1655" t="s">
        <v>4530</v>
      </c>
      <c r="AC1655" t="s">
        <v>99</v>
      </c>
      <c r="AD1655" t="str">
        <f t="shared" si="25"/>
        <v>10-60</v>
      </c>
      <c r="AE1655" t="str">
        <f>VLOOKUP(AD1655,'Main_Sub Desc'!C:D,2,)</f>
        <v>LPC from invoicing</v>
      </c>
      <c r="AF1655" t="str">
        <f>VLOOKUP(VALUE(H1655),'Main_Sub Desc'!F:G,2,)</f>
        <v>Wtr Rev Late Payment</v>
      </c>
      <c r="AG1655">
        <f>IFERROR(VLOOKUP(VALUE(I1655),'PC Mapping'!A:F,6,),"")</f>
        <v>10719</v>
      </c>
      <c r="AH1655" s="13" t="str">
        <f>VLOOKUP(AG1655,'PC Mapping'!L:M,2,)</f>
        <v>All Other Water</v>
      </c>
    </row>
    <row r="1656" spans="1:34" x14ac:dyDescent="0.2">
      <c r="A1656" t="s">
        <v>10308</v>
      </c>
      <c r="B1656" t="s">
        <v>10283</v>
      </c>
      <c r="C1656" t="s">
        <v>4519</v>
      </c>
      <c r="D1656" t="s">
        <v>4520</v>
      </c>
      <c r="E1656" s="3">
        <v>45813</v>
      </c>
      <c r="F1656" t="s">
        <v>44</v>
      </c>
      <c r="G1656" t="s">
        <v>3742</v>
      </c>
      <c r="H1656" t="s">
        <v>3722</v>
      </c>
      <c r="I1656" t="s">
        <v>3752</v>
      </c>
      <c r="J1656" t="s">
        <v>4522</v>
      </c>
      <c r="K1656" s="2">
        <v>-16.23</v>
      </c>
      <c r="L1656" t="s">
        <v>44</v>
      </c>
      <c r="M1656" s="2">
        <v>-16.23</v>
      </c>
      <c r="N1656" t="s">
        <v>4523</v>
      </c>
      <c r="O1656" t="s">
        <v>4524</v>
      </c>
      <c r="P1656" t="s">
        <v>10297</v>
      </c>
      <c r="Q1656" t="s">
        <v>10309</v>
      </c>
      <c r="R1656" t="s">
        <v>44</v>
      </c>
      <c r="S1656" t="s">
        <v>4527</v>
      </c>
      <c r="T1656" s="3">
        <v>45813</v>
      </c>
      <c r="U1656" s="3">
        <v>45814</v>
      </c>
      <c r="V1656" s="2">
        <v>0</v>
      </c>
      <c r="W1656" t="s">
        <v>44</v>
      </c>
      <c r="X1656" t="s">
        <v>44</v>
      </c>
      <c r="Y1656" t="s">
        <v>10310</v>
      </c>
      <c r="Z1656" t="s">
        <v>3373</v>
      </c>
      <c r="AA1656" t="s">
        <v>4529</v>
      </c>
      <c r="AB1656" t="s">
        <v>4530</v>
      </c>
      <c r="AC1656" t="s">
        <v>89</v>
      </c>
      <c r="AD1656" t="str">
        <f t="shared" si="25"/>
        <v>10-60</v>
      </c>
      <c r="AE1656" t="str">
        <f>VLOOKUP(AD1656,'Main_Sub Desc'!C:D,2,)</f>
        <v>LPC from invoicing</v>
      </c>
      <c r="AF1656" t="str">
        <f>VLOOKUP(VALUE(H1656),'Main_Sub Desc'!F:G,2,)</f>
        <v>Wtr Rev Late Payment</v>
      </c>
      <c r="AG1656">
        <f>IFERROR(VLOOKUP(VALUE(I1656),'PC Mapping'!A:F,6,),"")</f>
        <v>10719</v>
      </c>
      <c r="AH1656" s="13" t="str">
        <f>VLOOKUP(AG1656,'PC Mapping'!L:M,2,)</f>
        <v>All Other Water</v>
      </c>
    </row>
    <row r="1657" spans="1:34" x14ac:dyDescent="0.2">
      <c r="A1657" t="s">
        <v>10311</v>
      </c>
      <c r="B1657" t="s">
        <v>10288</v>
      </c>
      <c r="C1657" t="s">
        <v>4519</v>
      </c>
      <c r="D1657" t="s">
        <v>4520</v>
      </c>
      <c r="E1657" s="3">
        <v>45813</v>
      </c>
      <c r="F1657" t="s">
        <v>44</v>
      </c>
      <c r="G1657" t="s">
        <v>3742</v>
      </c>
      <c r="H1657" t="s">
        <v>3722</v>
      </c>
      <c r="I1657" t="s">
        <v>3752</v>
      </c>
      <c r="J1657" t="s">
        <v>4522</v>
      </c>
      <c r="K1657" s="2">
        <v>-5</v>
      </c>
      <c r="L1657" t="s">
        <v>44</v>
      </c>
      <c r="M1657" s="2">
        <v>-5</v>
      </c>
      <c r="N1657" t="s">
        <v>4523</v>
      </c>
      <c r="O1657" t="s">
        <v>4524</v>
      </c>
      <c r="P1657" t="s">
        <v>10312</v>
      </c>
      <c r="Q1657" t="s">
        <v>10313</v>
      </c>
      <c r="R1657" t="s">
        <v>44</v>
      </c>
      <c r="S1657" t="s">
        <v>4527</v>
      </c>
      <c r="T1657" s="3">
        <v>45813</v>
      </c>
      <c r="U1657" s="3">
        <v>45814</v>
      </c>
      <c r="V1657" s="2">
        <v>0</v>
      </c>
      <c r="W1657" t="s">
        <v>44</v>
      </c>
      <c r="X1657" t="s">
        <v>44</v>
      </c>
      <c r="Y1657" t="s">
        <v>10314</v>
      </c>
      <c r="Z1657" t="s">
        <v>2944</v>
      </c>
      <c r="AA1657" t="s">
        <v>4529</v>
      </c>
      <c r="AB1657" t="s">
        <v>4530</v>
      </c>
      <c r="AC1657" t="s">
        <v>89</v>
      </c>
      <c r="AD1657" t="str">
        <f t="shared" si="25"/>
        <v>10-60</v>
      </c>
      <c r="AE1657" t="str">
        <f>VLOOKUP(AD1657,'Main_Sub Desc'!C:D,2,)</f>
        <v>LPC from invoicing</v>
      </c>
      <c r="AF1657" t="str">
        <f>VLOOKUP(VALUE(H1657),'Main_Sub Desc'!F:G,2,)</f>
        <v>Wtr Rev Late Payment</v>
      </c>
      <c r="AG1657">
        <f>IFERROR(VLOOKUP(VALUE(I1657),'PC Mapping'!A:F,6,),"")</f>
        <v>10719</v>
      </c>
      <c r="AH1657" s="13" t="str">
        <f>VLOOKUP(AG1657,'PC Mapping'!L:M,2,)</f>
        <v>All Other Water</v>
      </c>
    </row>
    <row r="1658" spans="1:34" x14ac:dyDescent="0.2">
      <c r="A1658" t="s">
        <v>10315</v>
      </c>
      <c r="B1658" t="s">
        <v>10283</v>
      </c>
      <c r="C1658" t="s">
        <v>4519</v>
      </c>
      <c r="D1658" t="s">
        <v>4520</v>
      </c>
      <c r="E1658" s="3">
        <v>45813</v>
      </c>
      <c r="F1658" t="s">
        <v>44</v>
      </c>
      <c r="G1658" t="s">
        <v>3742</v>
      </c>
      <c r="H1658" t="s">
        <v>3722</v>
      </c>
      <c r="I1658" t="s">
        <v>4538</v>
      </c>
      <c r="J1658" t="s">
        <v>4522</v>
      </c>
      <c r="K1658" s="2">
        <v>-13.25</v>
      </c>
      <c r="L1658" t="s">
        <v>44</v>
      </c>
      <c r="M1658" s="2">
        <v>-13.25</v>
      </c>
      <c r="N1658" t="s">
        <v>4523</v>
      </c>
      <c r="O1658" t="s">
        <v>4524</v>
      </c>
      <c r="P1658" t="s">
        <v>10316</v>
      </c>
      <c r="Q1658" t="s">
        <v>10317</v>
      </c>
      <c r="R1658" t="s">
        <v>44</v>
      </c>
      <c r="S1658" t="s">
        <v>4527</v>
      </c>
      <c r="T1658" s="3">
        <v>45813</v>
      </c>
      <c r="U1658" s="3">
        <v>45814</v>
      </c>
      <c r="V1658" s="2">
        <v>0</v>
      </c>
      <c r="W1658" t="s">
        <v>44</v>
      </c>
      <c r="X1658" t="s">
        <v>44</v>
      </c>
      <c r="Y1658" t="s">
        <v>10318</v>
      </c>
      <c r="Z1658" t="s">
        <v>401</v>
      </c>
      <c r="AA1658" t="s">
        <v>4529</v>
      </c>
      <c r="AB1658" t="s">
        <v>4530</v>
      </c>
      <c r="AC1658" t="s">
        <v>89</v>
      </c>
      <c r="AD1658" t="str">
        <f t="shared" si="25"/>
        <v>10-60</v>
      </c>
      <c r="AE1658" t="str">
        <f>VLOOKUP(AD1658,'Main_Sub Desc'!C:D,2,)</f>
        <v>LPC from invoicing</v>
      </c>
      <c r="AF1658" t="str">
        <f>VLOOKUP(VALUE(H1658),'Main_Sub Desc'!F:G,2,)</f>
        <v>Wtr Rev Late Payment</v>
      </c>
      <c r="AG1658">
        <f>IFERROR(VLOOKUP(VALUE(I1658),'PC Mapping'!A:F,6,),"")</f>
        <v>10469</v>
      </c>
      <c r="AH1658" s="13" t="str">
        <f>VLOOKUP(AG1658,'PC Mapping'!L:M,2,)</f>
        <v>Bolivar Water</v>
      </c>
    </row>
    <row r="1659" spans="1:34" x14ac:dyDescent="0.2">
      <c r="A1659" t="s">
        <v>10315</v>
      </c>
      <c r="B1659" t="s">
        <v>10283</v>
      </c>
      <c r="C1659" t="s">
        <v>4519</v>
      </c>
      <c r="D1659" t="s">
        <v>4520</v>
      </c>
      <c r="E1659" s="3">
        <v>45813</v>
      </c>
      <c r="F1659" t="s">
        <v>44</v>
      </c>
      <c r="G1659" t="s">
        <v>3742</v>
      </c>
      <c r="H1659" t="s">
        <v>3716</v>
      </c>
      <c r="I1659" t="s">
        <v>4534</v>
      </c>
      <c r="J1659" t="s">
        <v>4522</v>
      </c>
      <c r="K1659" s="2">
        <v>-18.61</v>
      </c>
      <c r="L1659" t="s">
        <v>44</v>
      </c>
      <c r="M1659" s="2">
        <v>-18.61</v>
      </c>
      <c r="N1659" t="s">
        <v>4523</v>
      </c>
      <c r="O1659" t="s">
        <v>4524</v>
      </c>
      <c r="P1659" t="s">
        <v>10316</v>
      </c>
      <c r="Q1659" t="s">
        <v>10319</v>
      </c>
      <c r="R1659" t="s">
        <v>44</v>
      </c>
      <c r="S1659" t="s">
        <v>4527</v>
      </c>
      <c r="T1659" s="3">
        <v>45813</v>
      </c>
      <c r="U1659" s="3">
        <v>45814</v>
      </c>
      <c r="V1659" s="2">
        <v>0</v>
      </c>
      <c r="W1659" t="s">
        <v>44</v>
      </c>
      <c r="X1659" t="s">
        <v>44</v>
      </c>
      <c r="Y1659" t="s">
        <v>10320</v>
      </c>
      <c r="Z1659" t="s">
        <v>401</v>
      </c>
      <c r="AA1659" t="s">
        <v>4529</v>
      </c>
      <c r="AB1659" t="s">
        <v>4530</v>
      </c>
      <c r="AC1659" t="s">
        <v>89</v>
      </c>
      <c r="AD1659" t="str">
        <f t="shared" si="25"/>
        <v>10-60</v>
      </c>
      <c r="AE1659" t="str">
        <f>VLOOKUP(AD1659,'Main_Sub Desc'!C:D,2,)</f>
        <v>LPC from invoicing</v>
      </c>
      <c r="AF1659" t="str">
        <f>VLOOKUP(VALUE(H1659),'Main_Sub Desc'!F:G,2,)</f>
        <v>Wst Rev Late Payment</v>
      </c>
      <c r="AG1659">
        <f>IFERROR(VLOOKUP(VALUE(I1659),'PC Mapping'!A:F,6,),"")</f>
        <v>10514</v>
      </c>
      <c r="AH1659" s="13" t="str">
        <f>VLOOKUP(AG1659,'PC Mapping'!L:M,2,)</f>
        <v>Bolivar Sewer</v>
      </c>
    </row>
    <row r="1660" spans="1:34" x14ac:dyDescent="0.2">
      <c r="A1660" t="s">
        <v>10321</v>
      </c>
      <c r="B1660" t="s">
        <v>10283</v>
      </c>
      <c r="C1660" t="s">
        <v>4519</v>
      </c>
      <c r="D1660" t="s">
        <v>4520</v>
      </c>
      <c r="E1660" s="3">
        <v>45813</v>
      </c>
      <c r="F1660" t="s">
        <v>44</v>
      </c>
      <c r="G1660" t="s">
        <v>3742</v>
      </c>
      <c r="H1660" t="s">
        <v>3716</v>
      </c>
      <c r="I1660" t="s">
        <v>4534</v>
      </c>
      <c r="J1660" t="s">
        <v>4522</v>
      </c>
      <c r="K1660" s="2">
        <v>-18.61</v>
      </c>
      <c r="L1660" t="s">
        <v>44</v>
      </c>
      <c r="M1660" s="2">
        <v>-18.61</v>
      </c>
      <c r="N1660" t="s">
        <v>4523</v>
      </c>
      <c r="O1660" t="s">
        <v>4524</v>
      </c>
      <c r="P1660" t="s">
        <v>10316</v>
      </c>
      <c r="Q1660" t="s">
        <v>10322</v>
      </c>
      <c r="R1660" t="s">
        <v>44</v>
      </c>
      <c r="S1660" t="s">
        <v>4527</v>
      </c>
      <c r="T1660" s="3">
        <v>45813</v>
      </c>
      <c r="U1660" s="3">
        <v>45814</v>
      </c>
      <c r="V1660" s="2">
        <v>0</v>
      </c>
      <c r="W1660" t="s">
        <v>44</v>
      </c>
      <c r="X1660" t="s">
        <v>44</v>
      </c>
      <c r="Y1660" t="s">
        <v>10320</v>
      </c>
      <c r="Z1660" t="s">
        <v>401</v>
      </c>
      <c r="AA1660" t="s">
        <v>4529</v>
      </c>
      <c r="AB1660" t="s">
        <v>4530</v>
      </c>
      <c r="AC1660" t="s">
        <v>89</v>
      </c>
      <c r="AD1660" t="str">
        <f t="shared" si="25"/>
        <v>10-60</v>
      </c>
      <c r="AE1660" t="str">
        <f>VLOOKUP(AD1660,'Main_Sub Desc'!C:D,2,)</f>
        <v>LPC from invoicing</v>
      </c>
      <c r="AF1660" t="str">
        <f>VLOOKUP(VALUE(H1660),'Main_Sub Desc'!F:G,2,)</f>
        <v>Wst Rev Late Payment</v>
      </c>
      <c r="AG1660">
        <f>IFERROR(VLOOKUP(VALUE(I1660),'PC Mapping'!A:F,6,),"")</f>
        <v>10514</v>
      </c>
      <c r="AH1660" s="13" t="str">
        <f>VLOOKUP(AG1660,'PC Mapping'!L:M,2,)</f>
        <v>Bolivar Sewer</v>
      </c>
    </row>
    <row r="1661" spans="1:34" x14ac:dyDescent="0.2">
      <c r="A1661" t="s">
        <v>10321</v>
      </c>
      <c r="B1661" t="s">
        <v>10283</v>
      </c>
      <c r="C1661" t="s">
        <v>4519</v>
      </c>
      <c r="D1661" t="s">
        <v>4520</v>
      </c>
      <c r="E1661" s="3">
        <v>45813</v>
      </c>
      <c r="F1661" t="s">
        <v>44</v>
      </c>
      <c r="G1661" t="s">
        <v>3742</v>
      </c>
      <c r="H1661" t="s">
        <v>3722</v>
      </c>
      <c r="I1661" t="s">
        <v>4538</v>
      </c>
      <c r="J1661" t="s">
        <v>4522</v>
      </c>
      <c r="K1661" s="2">
        <v>-13.25</v>
      </c>
      <c r="L1661" t="s">
        <v>44</v>
      </c>
      <c r="M1661" s="2">
        <v>-13.25</v>
      </c>
      <c r="N1661" t="s">
        <v>4523</v>
      </c>
      <c r="O1661" t="s">
        <v>4524</v>
      </c>
      <c r="P1661" t="s">
        <v>10316</v>
      </c>
      <c r="Q1661" t="s">
        <v>10323</v>
      </c>
      <c r="R1661" t="s">
        <v>44</v>
      </c>
      <c r="S1661" t="s">
        <v>4527</v>
      </c>
      <c r="T1661" s="3">
        <v>45813</v>
      </c>
      <c r="U1661" s="3">
        <v>45814</v>
      </c>
      <c r="V1661" s="2">
        <v>0</v>
      </c>
      <c r="W1661" t="s">
        <v>44</v>
      </c>
      <c r="X1661" t="s">
        <v>44</v>
      </c>
      <c r="Y1661" t="s">
        <v>10318</v>
      </c>
      <c r="Z1661" t="s">
        <v>401</v>
      </c>
      <c r="AA1661" t="s">
        <v>4529</v>
      </c>
      <c r="AB1661" t="s">
        <v>4530</v>
      </c>
      <c r="AC1661" t="s">
        <v>89</v>
      </c>
      <c r="AD1661" t="str">
        <f t="shared" si="25"/>
        <v>10-60</v>
      </c>
      <c r="AE1661" t="str">
        <f>VLOOKUP(AD1661,'Main_Sub Desc'!C:D,2,)</f>
        <v>LPC from invoicing</v>
      </c>
      <c r="AF1661" t="str">
        <f>VLOOKUP(VALUE(H1661),'Main_Sub Desc'!F:G,2,)</f>
        <v>Wtr Rev Late Payment</v>
      </c>
      <c r="AG1661">
        <f>IFERROR(VLOOKUP(VALUE(I1661),'PC Mapping'!A:F,6,),"")</f>
        <v>10469</v>
      </c>
      <c r="AH1661" s="13" t="str">
        <f>VLOOKUP(AG1661,'PC Mapping'!L:M,2,)</f>
        <v>Bolivar Water</v>
      </c>
    </row>
    <row r="1662" spans="1:34" x14ac:dyDescent="0.2">
      <c r="A1662" t="s">
        <v>10324</v>
      </c>
      <c r="B1662" t="s">
        <v>10288</v>
      </c>
      <c r="C1662" t="s">
        <v>4519</v>
      </c>
      <c r="D1662" t="s">
        <v>4520</v>
      </c>
      <c r="E1662" s="3">
        <v>45813</v>
      </c>
      <c r="F1662" t="s">
        <v>44</v>
      </c>
      <c r="G1662" t="s">
        <v>3742</v>
      </c>
      <c r="H1662" t="s">
        <v>3722</v>
      </c>
      <c r="I1662" t="s">
        <v>3752</v>
      </c>
      <c r="J1662" t="s">
        <v>4522</v>
      </c>
      <c r="K1662" s="2">
        <v>-5</v>
      </c>
      <c r="L1662" t="s">
        <v>44</v>
      </c>
      <c r="M1662" s="2">
        <v>-5</v>
      </c>
      <c r="N1662" t="s">
        <v>4523</v>
      </c>
      <c r="O1662" t="s">
        <v>4524</v>
      </c>
      <c r="P1662" t="s">
        <v>7418</v>
      </c>
      <c r="Q1662" t="s">
        <v>10325</v>
      </c>
      <c r="R1662" t="s">
        <v>44</v>
      </c>
      <c r="S1662" t="s">
        <v>4527</v>
      </c>
      <c r="T1662" s="3">
        <v>45813</v>
      </c>
      <c r="U1662" s="3">
        <v>45814</v>
      </c>
      <c r="V1662" s="2">
        <v>0</v>
      </c>
      <c r="W1662" t="s">
        <v>44</v>
      </c>
      <c r="X1662" t="s">
        <v>44</v>
      </c>
      <c r="Y1662" t="s">
        <v>10326</v>
      </c>
      <c r="Z1662" t="s">
        <v>3568</v>
      </c>
      <c r="AA1662" t="s">
        <v>4529</v>
      </c>
      <c r="AB1662" t="s">
        <v>4530</v>
      </c>
      <c r="AC1662" t="s">
        <v>89</v>
      </c>
      <c r="AD1662" t="str">
        <f t="shared" si="25"/>
        <v>10-60</v>
      </c>
      <c r="AE1662" t="str">
        <f>VLOOKUP(AD1662,'Main_Sub Desc'!C:D,2,)</f>
        <v>LPC from invoicing</v>
      </c>
      <c r="AF1662" t="str">
        <f>VLOOKUP(VALUE(H1662),'Main_Sub Desc'!F:G,2,)</f>
        <v>Wtr Rev Late Payment</v>
      </c>
      <c r="AG1662">
        <f>IFERROR(VLOOKUP(VALUE(I1662),'PC Mapping'!A:F,6,),"")</f>
        <v>10719</v>
      </c>
      <c r="AH1662" s="13" t="str">
        <f>VLOOKUP(AG1662,'PC Mapping'!L:M,2,)</f>
        <v>All Other Water</v>
      </c>
    </row>
    <row r="1663" spans="1:34" x14ac:dyDescent="0.2">
      <c r="A1663" t="s">
        <v>10327</v>
      </c>
      <c r="B1663" t="s">
        <v>10293</v>
      </c>
      <c r="C1663" t="s">
        <v>4519</v>
      </c>
      <c r="D1663" t="s">
        <v>4520</v>
      </c>
      <c r="E1663" s="3">
        <v>45813</v>
      </c>
      <c r="F1663" t="s">
        <v>44</v>
      </c>
      <c r="G1663" t="s">
        <v>3742</v>
      </c>
      <c r="H1663" t="s">
        <v>3722</v>
      </c>
      <c r="I1663" t="s">
        <v>3752</v>
      </c>
      <c r="J1663" t="s">
        <v>4522</v>
      </c>
      <c r="K1663" s="2">
        <v>-7.13</v>
      </c>
      <c r="L1663" t="s">
        <v>44</v>
      </c>
      <c r="M1663" s="2">
        <v>-7.13</v>
      </c>
      <c r="N1663" t="s">
        <v>4523</v>
      </c>
      <c r="O1663" t="s">
        <v>4524</v>
      </c>
      <c r="P1663" t="s">
        <v>10328</v>
      </c>
      <c r="Q1663" t="s">
        <v>10329</v>
      </c>
      <c r="R1663" t="s">
        <v>44</v>
      </c>
      <c r="S1663" t="s">
        <v>4527</v>
      </c>
      <c r="T1663" s="3">
        <v>45813</v>
      </c>
      <c r="U1663" s="3">
        <v>45814</v>
      </c>
      <c r="V1663" s="2">
        <v>0</v>
      </c>
      <c r="W1663" t="s">
        <v>44</v>
      </c>
      <c r="X1663" t="s">
        <v>44</v>
      </c>
      <c r="Y1663" t="s">
        <v>10330</v>
      </c>
      <c r="Z1663" t="s">
        <v>2351</v>
      </c>
      <c r="AA1663" t="s">
        <v>4529</v>
      </c>
      <c r="AB1663" t="s">
        <v>4530</v>
      </c>
      <c r="AC1663" t="s">
        <v>89</v>
      </c>
      <c r="AD1663" t="str">
        <f t="shared" si="25"/>
        <v>10-60</v>
      </c>
      <c r="AE1663" t="str">
        <f>VLOOKUP(AD1663,'Main_Sub Desc'!C:D,2,)</f>
        <v>LPC from invoicing</v>
      </c>
      <c r="AF1663" t="str">
        <f>VLOOKUP(VALUE(H1663),'Main_Sub Desc'!F:G,2,)</f>
        <v>Wtr Rev Late Payment</v>
      </c>
      <c r="AG1663">
        <f>IFERROR(VLOOKUP(VALUE(I1663),'PC Mapping'!A:F,6,),"")</f>
        <v>10719</v>
      </c>
      <c r="AH1663" s="13" t="str">
        <f>VLOOKUP(AG1663,'PC Mapping'!L:M,2,)</f>
        <v>All Other Water</v>
      </c>
    </row>
    <row r="1664" spans="1:34" x14ac:dyDescent="0.2">
      <c r="A1664" t="s">
        <v>10331</v>
      </c>
      <c r="B1664" t="s">
        <v>10293</v>
      </c>
      <c r="C1664" t="s">
        <v>4519</v>
      </c>
      <c r="D1664" t="s">
        <v>4520</v>
      </c>
      <c r="E1664" s="3">
        <v>45813</v>
      </c>
      <c r="F1664" t="s">
        <v>44</v>
      </c>
      <c r="G1664" t="s">
        <v>3742</v>
      </c>
      <c r="H1664" t="s">
        <v>3722</v>
      </c>
      <c r="I1664" t="s">
        <v>3752</v>
      </c>
      <c r="J1664" t="s">
        <v>4522</v>
      </c>
      <c r="K1664" s="2">
        <v>-5</v>
      </c>
      <c r="L1664" t="s">
        <v>44</v>
      </c>
      <c r="M1664" s="2">
        <v>-5</v>
      </c>
      <c r="N1664" t="s">
        <v>4523</v>
      </c>
      <c r="O1664" t="s">
        <v>4524</v>
      </c>
      <c r="P1664" t="s">
        <v>10332</v>
      </c>
      <c r="Q1664" t="s">
        <v>10333</v>
      </c>
      <c r="R1664" t="s">
        <v>44</v>
      </c>
      <c r="S1664" t="s">
        <v>4527</v>
      </c>
      <c r="T1664" s="3">
        <v>45813</v>
      </c>
      <c r="U1664" s="3">
        <v>45814</v>
      </c>
      <c r="V1664" s="2">
        <v>0</v>
      </c>
      <c r="W1664" t="s">
        <v>44</v>
      </c>
      <c r="X1664" t="s">
        <v>44</v>
      </c>
      <c r="Y1664" t="s">
        <v>10334</v>
      </c>
      <c r="Z1664" t="s">
        <v>2397</v>
      </c>
      <c r="AA1664" t="s">
        <v>4529</v>
      </c>
      <c r="AB1664" t="s">
        <v>4530</v>
      </c>
      <c r="AC1664" t="s">
        <v>89</v>
      </c>
      <c r="AD1664" t="str">
        <f t="shared" si="25"/>
        <v>10-60</v>
      </c>
      <c r="AE1664" t="str">
        <f>VLOOKUP(AD1664,'Main_Sub Desc'!C:D,2,)</f>
        <v>LPC from invoicing</v>
      </c>
      <c r="AF1664" t="str">
        <f>VLOOKUP(VALUE(H1664),'Main_Sub Desc'!F:G,2,)</f>
        <v>Wtr Rev Late Payment</v>
      </c>
      <c r="AG1664">
        <f>IFERROR(VLOOKUP(VALUE(I1664),'PC Mapping'!A:F,6,),"")</f>
        <v>10719</v>
      </c>
      <c r="AH1664" s="13" t="str">
        <f>VLOOKUP(AG1664,'PC Mapping'!L:M,2,)</f>
        <v>All Other Water</v>
      </c>
    </row>
    <row r="1665" spans="1:34" x14ac:dyDescent="0.2">
      <c r="A1665" t="s">
        <v>10335</v>
      </c>
      <c r="B1665" t="s">
        <v>10336</v>
      </c>
      <c r="C1665" t="s">
        <v>4519</v>
      </c>
      <c r="D1665" t="s">
        <v>4520</v>
      </c>
      <c r="E1665" s="3">
        <v>45818</v>
      </c>
      <c r="F1665" t="s">
        <v>44</v>
      </c>
      <c r="G1665" t="s">
        <v>3742</v>
      </c>
      <c r="H1665" t="s">
        <v>3716</v>
      </c>
      <c r="I1665" t="s">
        <v>4534</v>
      </c>
      <c r="J1665" t="s">
        <v>4522</v>
      </c>
      <c r="K1665" s="2">
        <v>-5</v>
      </c>
      <c r="L1665" t="s">
        <v>44</v>
      </c>
      <c r="M1665" s="2">
        <v>-5</v>
      </c>
      <c r="N1665" t="s">
        <v>4523</v>
      </c>
      <c r="O1665" t="s">
        <v>4524</v>
      </c>
      <c r="P1665" t="s">
        <v>7302</v>
      </c>
      <c r="Q1665" t="s">
        <v>10337</v>
      </c>
      <c r="R1665" t="s">
        <v>44</v>
      </c>
      <c r="S1665" t="s">
        <v>4527</v>
      </c>
      <c r="T1665" s="3">
        <v>45818</v>
      </c>
      <c r="U1665" s="3">
        <v>45819</v>
      </c>
      <c r="V1665" s="2">
        <v>0</v>
      </c>
      <c r="W1665" t="s">
        <v>44</v>
      </c>
      <c r="X1665" t="s">
        <v>44</v>
      </c>
      <c r="Y1665" t="s">
        <v>10338</v>
      </c>
      <c r="Z1665" t="s">
        <v>10339</v>
      </c>
      <c r="AA1665" t="s">
        <v>4529</v>
      </c>
      <c r="AB1665" t="s">
        <v>4530</v>
      </c>
      <c r="AC1665" t="s">
        <v>99</v>
      </c>
      <c r="AD1665" t="str">
        <f t="shared" si="25"/>
        <v>10-60</v>
      </c>
      <c r="AE1665" t="str">
        <f>VLOOKUP(AD1665,'Main_Sub Desc'!C:D,2,)</f>
        <v>LPC from invoicing</v>
      </c>
      <c r="AF1665" t="str">
        <f>VLOOKUP(VALUE(H1665),'Main_Sub Desc'!F:G,2,)</f>
        <v>Wst Rev Late Payment</v>
      </c>
      <c r="AG1665">
        <f>IFERROR(VLOOKUP(VALUE(I1665),'PC Mapping'!A:F,6,),"")</f>
        <v>10514</v>
      </c>
      <c r="AH1665" s="13" t="str">
        <f>VLOOKUP(AG1665,'PC Mapping'!L:M,2,)</f>
        <v>Bolivar Sewer</v>
      </c>
    </row>
    <row r="1666" spans="1:34" x14ac:dyDescent="0.2">
      <c r="A1666" t="s">
        <v>10335</v>
      </c>
      <c r="B1666" t="s">
        <v>10336</v>
      </c>
      <c r="C1666" t="s">
        <v>4519</v>
      </c>
      <c r="D1666" t="s">
        <v>4520</v>
      </c>
      <c r="E1666" s="3">
        <v>45818</v>
      </c>
      <c r="F1666" t="s">
        <v>44</v>
      </c>
      <c r="G1666" t="s">
        <v>3742</v>
      </c>
      <c r="H1666" t="s">
        <v>3722</v>
      </c>
      <c r="I1666" t="s">
        <v>4538</v>
      </c>
      <c r="J1666" t="s">
        <v>4522</v>
      </c>
      <c r="K1666" s="2">
        <v>-5</v>
      </c>
      <c r="L1666" t="s">
        <v>44</v>
      </c>
      <c r="M1666" s="2">
        <v>-5</v>
      </c>
      <c r="N1666" t="s">
        <v>4523</v>
      </c>
      <c r="O1666" t="s">
        <v>4524</v>
      </c>
      <c r="P1666" t="s">
        <v>7302</v>
      </c>
      <c r="Q1666" t="s">
        <v>10340</v>
      </c>
      <c r="R1666" t="s">
        <v>44</v>
      </c>
      <c r="S1666" t="s">
        <v>4527</v>
      </c>
      <c r="T1666" s="3">
        <v>45818</v>
      </c>
      <c r="U1666" s="3">
        <v>45819</v>
      </c>
      <c r="V1666" s="2">
        <v>0</v>
      </c>
      <c r="W1666" t="s">
        <v>44</v>
      </c>
      <c r="X1666" t="s">
        <v>44</v>
      </c>
      <c r="Y1666" t="s">
        <v>10341</v>
      </c>
      <c r="Z1666" t="s">
        <v>10339</v>
      </c>
      <c r="AA1666" t="s">
        <v>4529</v>
      </c>
      <c r="AB1666" t="s">
        <v>4530</v>
      </c>
      <c r="AC1666" t="s">
        <v>99</v>
      </c>
      <c r="AD1666" t="str">
        <f t="shared" si="25"/>
        <v>10-60</v>
      </c>
      <c r="AE1666" t="str">
        <f>VLOOKUP(AD1666,'Main_Sub Desc'!C:D,2,)</f>
        <v>LPC from invoicing</v>
      </c>
      <c r="AF1666" t="str">
        <f>VLOOKUP(VALUE(H1666),'Main_Sub Desc'!F:G,2,)</f>
        <v>Wtr Rev Late Payment</v>
      </c>
      <c r="AG1666">
        <f>IFERROR(VLOOKUP(VALUE(I1666),'PC Mapping'!A:F,6,),"")</f>
        <v>10469</v>
      </c>
      <c r="AH1666" s="13" t="str">
        <f>VLOOKUP(AG1666,'PC Mapping'!L:M,2,)</f>
        <v>Bolivar Water</v>
      </c>
    </row>
    <row r="1667" spans="1:34" x14ac:dyDescent="0.2">
      <c r="A1667" t="s">
        <v>10342</v>
      </c>
      <c r="B1667" t="s">
        <v>10336</v>
      </c>
      <c r="C1667" t="s">
        <v>4519</v>
      </c>
      <c r="D1667" t="s">
        <v>4520</v>
      </c>
      <c r="E1667" s="3">
        <v>45818</v>
      </c>
      <c r="F1667" t="s">
        <v>44</v>
      </c>
      <c r="G1667" t="s">
        <v>3742</v>
      </c>
      <c r="H1667" t="s">
        <v>3716</v>
      </c>
      <c r="I1667" t="s">
        <v>4534</v>
      </c>
      <c r="J1667" t="s">
        <v>4522</v>
      </c>
      <c r="K1667" s="2">
        <v>-5</v>
      </c>
      <c r="L1667" t="s">
        <v>44</v>
      </c>
      <c r="M1667" s="2">
        <v>-5</v>
      </c>
      <c r="N1667" t="s">
        <v>4523</v>
      </c>
      <c r="O1667" t="s">
        <v>4524</v>
      </c>
      <c r="P1667" t="s">
        <v>10343</v>
      </c>
      <c r="Q1667" t="s">
        <v>10344</v>
      </c>
      <c r="R1667" t="s">
        <v>44</v>
      </c>
      <c r="S1667" t="s">
        <v>4527</v>
      </c>
      <c r="T1667" s="3">
        <v>45818</v>
      </c>
      <c r="U1667" s="3">
        <v>45819</v>
      </c>
      <c r="V1667" s="2">
        <v>0</v>
      </c>
      <c r="W1667" t="s">
        <v>44</v>
      </c>
      <c r="X1667" t="s">
        <v>44</v>
      </c>
      <c r="Y1667" t="s">
        <v>10345</v>
      </c>
      <c r="Z1667" t="s">
        <v>128</v>
      </c>
      <c r="AA1667" t="s">
        <v>4529</v>
      </c>
      <c r="AB1667" t="s">
        <v>4530</v>
      </c>
      <c r="AC1667" t="s">
        <v>89</v>
      </c>
      <c r="AD1667" t="str">
        <f t="shared" si="25"/>
        <v>10-60</v>
      </c>
      <c r="AE1667" t="str">
        <f>VLOOKUP(AD1667,'Main_Sub Desc'!C:D,2,)</f>
        <v>LPC from invoicing</v>
      </c>
      <c r="AF1667" t="str">
        <f>VLOOKUP(VALUE(H1667),'Main_Sub Desc'!F:G,2,)</f>
        <v>Wst Rev Late Payment</v>
      </c>
      <c r="AG1667">
        <f>IFERROR(VLOOKUP(VALUE(I1667),'PC Mapping'!A:F,6,),"")</f>
        <v>10514</v>
      </c>
      <c r="AH1667" s="13" t="str">
        <f>VLOOKUP(AG1667,'PC Mapping'!L:M,2,)</f>
        <v>Bolivar Sewer</v>
      </c>
    </row>
    <row r="1668" spans="1:34" x14ac:dyDescent="0.2">
      <c r="A1668" t="s">
        <v>10342</v>
      </c>
      <c r="B1668" t="s">
        <v>10336</v>
      </c>
      <c r="C1668" t="s">
        <v>4519</v>
      </c>
      <c r="D1668" t="s">
        <v>4520</v>
      </c>
      <c r="E1668" s="3">
        <v>45818</v>
      </c>
      <c r="F1668" t="s">
        <v>44</v>
      </c>
      <c r="G1668" t="s">
        <v>3742</v>
      </c>
      <c r="H1668" t="s">
        <v>3722</v>
      </c>
      <c r="I1668" t="s">
        <v>4538</v>
      </c>
      <c r="J1668" t="s">
        <v>4522</v>
      </c>
      <c r="K1668" s="2">
        <v>-5</v>
      </c>
      <c r="L1668" t="s">
        <v>44</v>
      </c>
      <c r="M1668" s="2">
        <v>-5</v>
      </c>
      <c r="N1668" t="s">
        <v>4523</v>
      </c>
      <c r="O1668" t="s">
        <v>4524</v>
      </c>
      <c r="P1668" t="s">
        <v>10343</v>
      </c>
      <c r="Q1668" t="s">
        <v>10346</v>
      </c>
      <c r="R1668" t="s">
        <v>44</v>
      </c>
      <c r="S1668" t="s">
        <v>4527</v>
      </c>
      <c r="T1668" s="3">
        <v>45818</v>
      </c>
      <c r="U1668" s="3">
        <v>45819</v>
      </c>
      <c r="V1668" s="2">
        <v>0</v>
      </c>
      <c r="W1668" t="s">
        <v>44</v>
      </c>
      <c r="X1668" t="s">
        <v>44</v>
      </c>
      <c r="Y1668" t="s">
        <v>10347</v>
      </c>
      <c r="Z1668" t="s">
        <v>128</v>
      </c>
      <c r="AA1668" t="s">
        <v>4529</v>
      </c>
      <c r="AB1668" t="s">
        <v>4530</v>
      </c>
      <c r="AC1668" t="s">
        <v>89</v>
      </c>
      <c r="AD1668" t="str">
        <f t="shared" ref="AD1668:AD1731" si="26">CONCATENATE(VALUE(AA1668),"-",VALUE(AB1668))</f>
        <v>10-60</v>
      </c>
      <c r="AE1668" t="str">
        <f>VLOOKUP(AD1668,'Main_Sub Desc'!C:D,2,)</f>
        <v>LPC from invoicing</v>
      </c>
      <c r="AF1668" t="str">
        <f>VLOOKUP(VALUE(H1668),'Main_Sub Desc'!F:G,2,)</f>
        <v>Wtr Rev Late Payment</v>
      </c>
      <c r="AG1668">
        <f>IFERROR(VLOOKUP(VALUE(I1668),'PC Mapping'!A:F,6,),"")</f>
        <v>10469</v>
      </c>
      <c r="AH1668" s="13" t="str">
        <f>VLOOKUP(AG1668,'PC Mapping'!L:M,2,)</f>
        <v>Bolivar Water</v>
      </c>
    </row>
    <row r="1669" spans="1:34" x14ac:dyDescent="0.2">
      <c r="A1669" t="s">
        <v>10348</v>
      </c>
      <c r="B1669" t="s">
        <v>10349</v>
      </c>
      <c r="C1669" t="s">
        <v>4519</v>
      </c>
      <c r="D1669" t="s">
        <v>4520</v>
      </c>
      <c r="E1669" s="3">
        <v>45819</v>
      </c>
      <c r="F1669" t="s">
        <v>44</v>
      </c>
      <c r="G1669" t="s">
        <v>3742</v>
      </c>
      <c r="H1669" t="s">
        <v>3716</v>
      </c>
      <c r="I1669" t="s">
        <v>4534</v>
      </c>
      <c r="J1669" t="s">
        <v>4522</v>
      </c>
      <c r="K1669" s="2">
        <v>-5</v>
      </c>
      <c r="L1669" t="s">
        <v>44</v>
      </c>
      <c r="M1669" s="2">
        <v>-5</v>
      </c>
      <c r="N1669" t="s">
        <v>4523</v>
      </c>
      <c r="O1669" t="s">
        <v>4524</v>
      </c>
      <c r="P1669" t="s">
        <v>10350</v>
      </c>
      <c r="Q1669" t="s">
        <v>10351</v>
      </c>
      <c r="R1669" t="s">
        <v>44</v>
      </c>
      <c r="S1669" t="s">
        <v>4527</v>
      </c>
      <c r="T1669" s="3">
        <v>45819</v>
      </c>
      <c r="U1669" s="3">
        <v>45820</v>
      </c>
      <c r="V1669" s="2">
        <v>0</v>
      </c>
      <c r="W1669" t="s">
        <v>44</v>
      </c>
      <c r="X1669" t="s">
        <v>44</v>
      </c>
      <c r="Y1669" t="s">
        <v>10352</v>
      </c>
      <c r="Z1669" t="s">
        <v>139</v>
      </c>
      <c r="AA1669" t="s">
        <v>4529</v>
      </c>
      <c r="AB1669" t="s">
        <v>4530</v>
      </c>
      <c r="AC1669" t="s">
        <v>89</v>
      </c>
      <c r="AD1669" t="str">
        <f t="shared" si="26"/>
        <v>10-60</v>
      </c>
      <c r="AE1669" t="str">
        <f>VLOOKUP(AD1669,'Main_Sub Desc'!C:D,2,)</f>
        <v>LPC from invoicing</v>
      </c>
      <c r="AF1669" t="str">
        <f>VLOOKUP(VALUE(H1669),'Main_Sub Desc'!F:G,2,)</f>
        <v>Wst Rev Late Payment</v>
      </c>
      <c r="AG1669">
        <f>IFERROR(VLOOKUP(VALUE(I1669),'PC Mapping'!A:F,6,),"")</f>
        <v>10514</v>
      </c>
      <c r="AH1669" s="13" t="str">
        <f>VLOOKUP(AG1669,'PC Mapping'!L:M,2,)</f>
        <v>Bolivar Sewer</v>
      </c>
    </row>
    <row r="1670" spans="1:34" x14ac:dyDescent="0.2">
      <c r="A1670" t="s">
        <v>10348</v>
      </c>
      <c r="B1670" t="s">
        <v>10349</v>
      </c>
      <c r="C1670" t="s">
        <v>4519</v>
      </c>
      <c r="D1670" t="s">
        <v>4520</v>
      </c>
      <c r="E1670" s="3">
        <v>45819</v>
      </c>
      <c r="F1670" t="s">
        <v>44</v>
      </c>
      <c r="G1670" t="s">
        <v>3742</v>
      </c>
      <c r="H1670" t="s">
        <v>3722</v>
      </c>
      <c r="I1670" t="s">
        <v>4538</v>
      </c>
      <c r="J1670" t="s">
        <v>4522</v>
      </c>
      <c r="K1670" s="2">
        <v>-5</v>
      </c>
      <c r="L1670" t="s">
        <v>44</v>
      </c>
      <c r="M1670" s="2">
        <v>-5</v>
      </c>
      <c r="N1670" t="s">
        <v>4523</v>
      </c>
      <c r="O1670" t="s">
        <v>4524</v>
      </c>
      <c r="P1670" t="s">
        <v>10350</v>
      </c>
      <c r="Q1670" t="s">
        <v>10353</v>
      </c>
      <c r="R1670" t="s">
        <v>44</v>
      </c>
      <c r="S1670" t="s">
        <v>4527</v>
      </c>
      <c r="T1670" s="3">
        <v>45819</v>
      </c>
      <c r="U1670" s="3">
        <v>45820</v>
      </c>
      <c r="V1670" s="2">
        <v>0</v>
      </c>
      <c r="W1670" t="s">
        <v>44</v>
      </c>
      <c r="X1670" t="s">
        <v>44</v>
      </c>
      <c r="Y1670" t="s">
        <v>10354</v>
      </c>
      <c r="Z1670" t="s">
        <v>139</v>
      </c>
      <c r="AA1670" t="s">
        <v>4529</v>
      </c>
      <c r="AB1670" t="s">
        <v>4530</v>
      </c>
      <c r="AC1670" t="s">
        <v>89</v>
      </c>
      <c r="AD1670" t="str">
        <f t="shared" si="26"/>
        <v>10-60</v>
      </c>
      <c r="AE1670" t="str">
        <f>VLOOKUP(AD1670,'Main_Sub Desc'!C:D,2,)</f>
        <v>LPC from invoicing</v>
      </c>
      <c r="AF1670" t="str">
        <f>VLOOKUP(VALUE(H1670),'Main_Sub Desc'!F:G,2,)</f>
        <v>Wtr Rev Late Payment</v>
      </c>
      <c r="AG1670">
        <f>IFERROR(VLOOKUP(VALUE(I1670),'PC Mapping'!A:F,6,),"")</f>
        <v>10469</v>
      </c>
      <c r="AH1670" s="13" t="str">
        <f>VLOOKUP(AG1670,'PC Mapping'!L:M,2,)</f>
        <v>Bolivar Water</v>
      </c>
    </row>
    <row r="1671" spans="1:34" x14ac:dyDescent="0.2">
      <c r="A1671" t="s">
        <v>10355</v>
      </c>
      <c r="B1671" t="s">
        <v>10349</v>
      </c>
      <c r="C1671" t="s">
        <v>4519</v>
      </c>
      <c r="D1671" t="s">
        <v>4520</v>
      </c>
      <c r="E1671" s="3">
        <v>45819</v>
      </c>
      <c r="F1671" t="s">
        <v>44</v>
      </c>
      <c r="G1671" t="s">
        <v>3742</v>
      </c>
      <c r="H1671" t="s">
        <v>3722</v>
      </c>
      <c r="I1671" t="s">
        <v>3752</v>
      </c>
      <c r="J1671" t="s">
        <v>4522</v>
      </c>
      <c r="K1671" s="2">
        <v>-5</v>
      </c>
      <c r="L1671" t="s">
        <v>44</v>
      </c>
      <c r="M1671" s="2">
        <v>-5</v>
      </c>
      <c r="N1671" t="s">
        <v>4523</v>
      </c>
      <c r="O1671" t="s">
        <v>4524</v>
      </c>
      <c r="P1671" t="s">
        <v>10356</v>
      </c>
      <c r="Q1671" t="s">
        <v>10357</v>
      </c>
      <c r="R1671" t="s">
        <v>44</v>
      </c>
      <c r="S1671" t="s">
        <v>4527</v>
      </c>
      <c r="T1671" s="3">
        <v>45819</v>
      </c>
      <c r="U1671" s="3">
        <v>45820</v>
      </c>
      <c r="V1671" s="2">
        <v>0</v>
      </c>
      <c r="W1671" t="s">
        <v>44</v>
      </c>
      <c r="X1671" t="s">
        <v>44</v>
      </c>
      <c r="Y1671" t="s">
        <v>10358</v>
      </c>
      <c r="Z1671" t="s">
        <v>2244</v>
      </c>
      <c r="AA1671" t="s">
        <v>4529</v>
      </c>
      <c r="AB1671" t="s">
        <v>4530</v>
      </c>
      <c r="AC1671" t="s">
        <v>89</v>
      </c>
      <c r="AD1671" t="str">
        <f t="shared" si="26"/>
        <v>10-60</v>
      </c>
      <c r="AE1671" t="str">
        <f>VLOOKUP(AD1671,'Main_Sub Desc'!C:D,2,)</f>
        <v>LPC from invoicing</v>
      </c>
      <c r="AF1671" t="str">
        <f>VLOOKUP(VALUE(H1671),'Main_Sub Desc'!F:G,2,)</f>
        <v>Wtr Rev Late Payment</v>
      </c>
      <c r="AG1671">
        <f>IFERROR(VLOOKUP(VALUE(I1671),'PC Mapping'!A:F,6,),"")</f>
        <v>10719</v>
      </c>
      <c r="AH1671" s="13" t="str">
        <f>VLOOKUP(AG1671,'PC Mapping'!L:M,2,)</f>
        <v>All Other Water</v>
      </c>
    </row>
    <row r="1672" spans="1:34" x14ac:dyDescent="0.2">
      <c r="A1672" t="s">
        <v>10359</v>
      </c>
      <c r="B1672" t="s">
        <v>10349</v>
      </c>
      <c r="C1672" t="s">
        <v>4519</v>
      </c>
      <c r="D1672" t="s">
        <v>4520</v>
      </c>
      <c r="E1672" s="3">
        <v>45819</v>
      </c>
      <c r="F1672" t="s">
        <v>44</v>
      </c>
      <c r="G1672" t="s">
        <v>3742</v>
      </c>
      <c r="H1672" t="s">
        <v>3722</v>
      </c>
      <c r="I1672" t="s">
        <v>4538</v>
      </c>
      <c r="J1672" t="s">
        <v>4522</v>
      </c>
      <c r="K1672" s="2">
        <v>-5</v>
      </c>
      <c r="L1672" t="s">
        <v>44</v>
      </c>
      <c r="M1672" s="2">
        <v>-5</v>
      </c>
      <c r="N1672" t="s">
        <v>4523</v>
      </c>
      <c r="O1672" t="s">
        <v>4524</v>
      </c>
      <c r="P1672" t="s">
        <v>5439</v>
      </c>
      <c r="Q1672" t="s">
        <v>10360</v>
      </c>
      <c r="R1672" t="s">
        <v>44</v>
      </c>
      <c r="S1672" t="s">
        <v>4527</v>
      </c>
      <c r="T1672" s="3">
        <v>45819</v>
      </c>
      <c r="U1672" s="3">
        <v>45820</v>
      </c>
      <c r="V1672" s="2">
        <v>0</v>
      </c>
      <c r="W1672" t="s">
        <v>44</v>
      </c>
      <c r="X1672" t="s">
        <v>44</v>
      </c>
      <c r="Y1672" t="s">
        <v>10361</v>
      </c>
      <c r="Z1672" t="s">
        <v>223</v>
      </c>
      <c r="AA1672" t="s">
        <v>4529</v>
      </c>
      <c r="AB1672" t="s">
        <v>4530</v>
      </c>
      <c r="AC1672" t="s">
        <v>89</v>
      </c>
      <c r="AD1672" t="str">
        <f t="shared" si="26"/>
        <v>10-60</v>
      </c>
      <c r="AE1672" t="str">
        <f>VLOOKUP(AD1672,'Main_Sub Desc'!C:D,2,)</f>
        <v>LPC from invoicing</v>
      </c>
      <c r="AF1672" t="str">
        <f>VLOOKUP(VALUE(H1672),'Main_Sub Desc'!F:G,2,)</f>
        <v>Wtr Rev Late Payment</v>
      </c>
      <c r="AG1672">
        <f>IFERROR(VLOOKUP(VALUE(I1672),'PC Mapping'!A:F,6,),"")</f>
        <v>10469</v>
      </c>
      <c r="AH1672" s="13" t="str">
        <f>VLOOKUP(AG1672,'PC Mapping'!L:M,2,)</f>
        <v>Bolivar Water</v>
      </c>
    </row>
    <row r="1673" spans="1:34" x14ac:dyDescent="0.2">
      <c r="A1673" t="s">
        <v>10359</v>
      </c>
      <c r="B1673" t="s">
        <v>10349</v>
      </c>
      <c r="C1673" t="s">
        <v>4519</v>
      </c>
      <c r="D1673" t="s">
        <v>4520</v>
      </c>
      <c r="E1673" s="3">
        <v>45819</v>
      </c>
      <c r="F1673" t="s">
        <v>44</v>
      </c>
      <c r="G1673" t="s">
        <v>3742</v>
      </c>
      <c r="H1673" t="s">
        <v>3716</v>
      </c>
      <c r="I1673" t="s">
        <v>4534</v>
      </c>
      <c r="J1673" t="s">
        <v>4522</v>
      </c>
      <c r="K1673" s="2">
        <v>-5</v>
      </c>
      <c r="L1673" t="s">
        <v>44</v>
      </c>
      <c r="M1673" s="2">
        <v>-5</v>
      </c>
      <c r="N1673" t="s">
        <v>4523</v>
      </c>
      <c r="O1673" t="s">
        <v>4524</v>
      </c>
      <c r="P1673" t="s">
        <v>5439</v>
      </c>
      <c r="Q1673" t="s">
        <v>10362</v>
      </c>
      <c r="R1673" t="s">
        <v>44</v>
      </c>
      <c r="S1673" t="s">
        <v>4527</v>
      </c>
      <c r="T1673" s="3">
        <v>45819</v>
      </c>
      <c r="U1673" s="3">
        <v>45820</v>
      </c>
      <c r="V1673" s="2">
        <v>0</v>
      </c>
      <c r="W1673" t="s">
        <v>44</v>
      </c>
      <c r="X1673" t="s">
        <v>44</v>
      </c>
      <c r="Y1673" t="s">
        <v>10363</v>
      </c>
      <c r="Z1673" t="s">
        <v>223</v>
      </c>
      <c r="AA1673" t="s">
        <v>4529</v>
      </c>
      <c r="AB1673" t="s">
        <v>4530</v>
      </c>
      <c r="AC1673" t="s">
        <v>89</v>
      </c>
      <c r="AD1673" t="str">
        <f t="shared" si="26"/>
        <v>10-60</v>
      </c>
      <c r="AE1673" t="str">
        <f>VLOOKUP(AD1673,'Main_Sub Desc'!C:D,2,)</f>
        <v>LPC from invoicing</v>
      </c>
      <c r="AF1673" t="str">
        <f>VLOOKUP(VALUE(H1673),'Main_Sub Desc'!F:G,2,)</f>
        <v>Wst Rev Late Payment</v>
      </c>
      <c r="AG1673">
        <f>IFERROR(VLOOKUP(VALUE(I1673),'PC Mapping'!A:F,6,),"")</f>
        <v>10514</v>
      </c>
      <c r="AH1673" s="13" t="str">
        <f>VLOOKUP(AG1673,'PC Mapping'!L:M,2,)</f>
        <v>Bolivar Sewer</v>
      </c>
    </row>
    <row r="1674" spans="1:34" x14ac:dyDescent="0.2">
      <c r="A1674" t="s">
        <v>10364</v>
      </c>
      <c r="B1674" t="s">
        <v>10349</v>
      </c>
      <c r="C1674" t="s">
        <v>4519</v>
      </c>
      <c r="D1674" t="s">
        <v>4520</v>
      </c>
      <c r="E1674" s="3">
        <v>45819</v>
      </c>
      <c r="F1674" t="s">
        <v>44</v>
      </c>
      <c r="G1674" t="s">
        <v>3742</v>
      </c>
      <c r="H1674" t="s">
        <v>3722</v>
      </c>
      <c r="I1674" t="s">
        <v>4538</v>
      </c>
      <c r="J1674" t="s">
        <v>4522</v>
      </c>
      <c r="K1674" s="2">
        <v>-5</v>
      </c>
      <c r="L1674" t="s">
        <v>44</v>
      </c>
      <c r="M1674" s="2">
        <v>-5</v>
      </c>
      <c r="N1674" t="s">
        <v>4523</v>
      </c>
      <c r="O1674" t="s">
        <v>4524</v>
      </c>
      <c r="P1674" t="s">
        <v>9138</v>
      </c>
      <c r="Q1674" t="s">
        <v>10365</v>
      </c>
      <c r="R1674" t="s">
        <v>44</v>
      </c>
      <c r="S1674" t="s">
        <v>4527</v>
      </c>
      <c r="T1674" s="3">
        <v>45819</v>
      </c>
      <c r="U1674" s="3">
        <v>45820</v>
      </c>
      <c r="V1674" s="2">
        <v>0</v>
      </c>
      <c r="W1674" t="s">
        <v>44</v>
      </c>
      <c r="X1674" t="s">
        <v>44</v>
      </c>
      <c r="Y1674" t="s">
        <v>10366</v>
      </c>
      <c r="Z1674" t="s">
        <v>233</v>
      </c>
      <c r="AA1674" t="s">
        <v>4529</v>
      </c>
      <c r="AB1674" t="s">
        <v>4530</v>
      </c>
      <c r="AC1674" t="s">
        <v>89</v>
      </c>
      <c r="AD1674" t="str">
        <f t="shared" si="26"/>
        <v>10-60</v>
      </c>
      <c r="AE1674" t="str">
        <f>VLOOKUP(AD1674,'Main_Sub Desc'!C:D,2,)</f>
        <v>LPC from invoicing</v>
      </c>
      <c r="AF1674" t="str">
        <f>VLOOKUP(VALUE(H1674),'Main_Sub Desc'!F:G,2,)</f>
        <v>Wtr Rev Late Payment</v>
      </c>
      <c r="AG1674">
        <f>IFERROR(VLOOKUP(VALUE(I1674),'PC Mapping'!A:F,6,),"")</f>
        <v>10469</v>
      </c>
      <c r="AH1674" s="13" t="str">
        <f>VLOOKUP(AG1674,'PC Mapping'!L:M,2,)</f>
        <v>Bolivar Water</v>
      </c>
    </row>
    <row r="1675" spans="1:34" x14ac:dyDescent="0.2">
      <c r="A1675" t="s">
        <v>10364</v>
      </c>
      <c r="B1675" t="s">
        <v>10349</v>
      </c>
      <c r="C1675" t="s">
        <v>4519</v>
      </c>
      <c r="D1675" t="s">
        <v>4520</v>
      </c>
      <c r="E1675" s="3">
        <v>45819</v>
      </c>
      <c r="F1675" t="s">
        <v>44</v>
      </c>
      <c r="G1675" t="s">
        <v>3742</v>
      </c>
      <c r="H1675" t="s">
        <v>3716</v>
      </c>
      <c r="I1675" t="s">
        <v>4534</v>
      </c>
      <c r="J1675" t="s">
        <v>4522</v>
      </c>
      <c r="K1675" s="2">
        <v>-5</v>
      </c>
      <c r="L1675" t="s">
        <v>44</v>
      </c>
      <c r="M1675" s="2">
        <v>-5</v>
      </c>
      <c r="N1675" t="s">
        <v>4523</v>
      </c>
      <c r="O1675" t="s">
        <v>4524</v>
      </c>
      <c r="P1675" t="s">
        <v>9138</v>
      </c>
      <c r="Q1675" t="s">
        <v>10367</v>
      </c>
      <c r="R1675" t="s">
        <v>44</v>
      </c>
      <c r="S1675" t="s">
        <v>4527</v>
      </c>
      <c r="T1675" s="3">
        <v>45819</v>
      </c>
      <c r="U1675" s="3">
        <v>45820</v>
      </c>
      <c r="V1675" s="2">
        <v>0</v>
      </c>
      <c r="W1675" t="s">
        <v>44</v>
      </c>
      <c r="X1675" t="s">
        <v>44</v>
      </c>
      <c r="Y1675" t="s">
        <v>10368</v>
      </c>
      <c r="Z1675" t="s">
        <v>233</v>
      </c>
      <c r="AA1675" t="s">
        <v>4529</v>
      </c>
      <c r="AB1675" t="s">
        <v>4530</v>
      </c>
      <c r="AC1675" t="s">
        <v>89</v>
      </c>
      <c r="AD1675" t="str">
        <f t="shared" si="26"/>
        <v>10-60</v>
      </c>
      <c r="AE1675" t="str">
        <f>VLOOKUP(AD1675,'Main_Sub Desc'!C:D,2,)</f>
        <v>LPC from invoicing</v>
      </c>
      <c r="AF1675" t="str">
        <f>VLOOKUP(VALUE(H1675),'Main_Sub Desc'!F:G,2,)</f>
        <v>Wst Rev Late Payment</v>
      </c>
      <c r="AG1675">
        <f>IFERROR(VLOOKUP(VALUE(I1675),'PC Mapping'!A:F,6,),"")</f>
        <v>10514</v>
      </c>
      <c r="AH1675" s="13" t="str">
        <f>VLOOKUP(AG1675,'PC Mapping'!L:M,2,)</f>
        <v>Bolivar Sewer</v>
      </c>
    </row>
    <row r="1676" spans="1:34" x14ac:dyDescent="0.2">
      <c r="A1676" t="s">
        <v>10369</v>
      </c>
      <c r="B1676" t="s">
        <v>10349</v>
      </c>
      <c r="C1676" t="s">
        <v>4519</v>
      </c>
      <c r="D1676" t="s">
        <v>4520</v>
      </c>
      <c r="E1676" s="3">
        <v>45819</v>
      </c>
      <c r="F1676" t="s">
        <v>44</v>
      </c>
      <c r="G1676" t="s">
        <v>3742</v>
      </c>
      <c r="H1676" t="s">
        <v>3722</v>
      </c>
      <c r="I1676" t="s">
        <v>3752</v>
      </c>
      <c r="J1676" t="s">
        <v>4522</v>
      </c>
      <c r="K1676" s="2">
        <v>-5</v>
      </c>
      <c r="L1676" t="s">
        <v>44</v>
      </c>
      <c r="M1676" s="2">
        <v>-5</v>
      </c>
      <c r="N1676" t="s">
        <v>4523</v>
      </c>
      <c r="O1676" t="s">
        <v>4524</v>
      </c>
      <c r="P1676" t="s">
        <v>10370</v>
      </c>
      <c r="Q1676" t="s">
        <v>10371</v>
      </c>
      <c r="R1676" t="s">
        <v>44</v>
      </c>
      <c r="S1676" t="s">
        <v>4527</v>
      </c>
      <c r="T1676" s="3">
        <v>45819</v>
      </c>
      <c r="U1676" s="3">
        <v>45820</v>
      </c>
      <c r="V1676" s="2">
        <v>0</v>
      </c>
      <c r="W1676" t="s">
        <v>44</v>
      </c>
      <c r="X1676" t="s">
        <v>44</v>
      </c>
      <c r="Y1676" t="s">
        <v>10372</v>
      </c>
      <c r="Z1676" t="s">
        <v>10373</v>
      </c>
      <c r="AA1676" t="s">
        <v>4529</v>
      </c>
      <c r="AB1676" t="s">
        <v>4530</v>
      </c>
      <c r="AC1676" t="s">
        <v>89</v>
      </c>
      <c r="AD1676" t="str">
        <f t="shared" si="26"/>
        <v>10-60</v>
      </c>
      <c r="AE1676" t="str">
        <f>VLOOKUP(AD1676,'Main_Sub Desc'!C:D,2,)</f>
        <v>LPC from invoicing</v>
      </c>
      <c r="AF1676" t="str">
        <f>VLOOKUP(VALUE(H1676),'Main_Sub Desc'!F:G,2,)</f>
        <v>Wtr Rev Late Payment</v>
      </c>
      <c r="AG1676">
        <f>IFERROR(VLOOKUP(VALUE(I1676),'PC Mapping'!A:F,6,),"")</f>
        <v>10719</v>
      </c>
      <c r="AH1676" s="13" t="str">
        <f>VLOOKUP(AG1676,'PC Mapping'!L:M,2,)</f>
        <v>All Other Water</v>
      </c>
    </row>
    <row r="1677" spans="1:34" x14ac:dyDescent="0.2">
      <c r="A1677" t="s">
        <v>10374</v>
      </c>
      <c r="B1677" t="s">
        <v>10349</v>
      </c>
      <c r="C1677" t="s">
        <v>4519</v>
      </c>
      <c r="D1677" t="s">
        <v>4520</v>
      </c>
      <c r="E1677" s="3">
        <v>45819</v>
      </c>
      <c r="F1677" t="s">
        <v>44</v>
      </c>
      <c r="G1677" t="s">
        <v>3742</v>
      </c>
      <c r="H1677" t="s">
        <v>3722</v>
      </c>
      <c r="I1677" t="s">
        <v>4538</v>
      </c>
      <c r="J1677" t="s">
        <v>4522</v>
      </c>
      <c r="K1677" s="2">
        <v>-5</v>
      </c>
      <c r="L1677" t="s">
        <v>44</v>
      </c>
      <c r="M1677" s="2">
        <v>-5</v>
      </c>
      <c r="N1677" t="s">
        <v>4523</v>
      </c>
      <c r="O1677" t="s">
        <v>4524</v>
      </c>
      <c r="P1677" t="s">
        <v>4567</v>
      </c>
      <c r="Q1677" t="s">
        <v>10375</v>
      </c>
      <c r="R1677" t="s">
        <v>44</v>
      </c>
      <c r="S1677" t="s">
        <v>4527</v>
      </c>
      <c r="T1677" s="3">
        <v>45819</v>
      </c>
      <c r="U1677" s="3">
        <v>45820</v>
      </c>
      <c r="V1677" s="2">
        <v>0</v>
      </c>
      <c r="W1677" t="s">
        <v>44</v>
      </c>
      <c r="X1677" t="s">
        <v>44</v>
      </c>
      <c r="Y1677" t="s">
        <v>10376</v>
      </c>
      <c r="Z1677" t="s">
        <v>665</v>
      </c>
      <c r="AA1677" t="s">
        <v>4529</v>
      </c>
      <c r="AB1677" t="s">
        <v>4530</v>
      </c>
      <c r="AC1677" t="s">
        <v>89</v>
      </c>
      <c r="AD1677" t="str">
        <f t="shared" si="26"/>
        <v>10-60</v>
      </c>
      <c r="AE1677" t="str">
        <f>VLOOKUP(AD1677,'Main_Sub Desc'!C:D,2,)</f>
        <v>LPC from invoicing</v>
      </c>
      <c r="AF1677" t="str">
        <f>VLOOKUP(VALUE(H1677),'Main_Sub Desc'!F:G,2,)</f>
        <v>Wtr Rev Late Payment</v>
      </c>
      <c r="AG1677">
        <f>IFERROR(VLOOKUP(VALUE(I1677),'PC Mapping'!A:F,6,),"")</f>
        <v>10469</v>
      </c>
      <c r="AH1677" s="13" t="str">
        <f>VLOOKUP(AG1677,'PC Mapping'!L:M,2,)</f>
        <v>Bolivar Water</v>
      </c>
    </row>
    <row r="1678" spans="1:34" x14ac:dyDescent="0.2">
      <c r="A1678" t="s">
        <v>10374</v>
      </c>
      <c r="B1678" t="s">
        <v>10349</v>
      </c>
      <c r="C1678" t="s">
        <v>4519</v>
      </c>
      <c r="D1678" t="s">
        <v>4520</v>
      </c>
      <c r="E1678" s="3">
        <v>45819</v>
      </c>
      <c r="F1678" t="s">
        <v>44</v>
      </c>
      <c r="G1678" t="s">
        <v>3742</v>
      </c>
      <c r="H1678" t="s">
        <v>3716</v>
      </c>
      <c r="I1678" t="s">
        <v>4534</v>
      </c>
      <c r="J1678" t="s">
        <v>4522</v>
      </c>
      <c r="K1678" s="2">
        <v>-5</v>
      </c>
      <c r="L1678" t="s">
        <v>44</v>
      </c>
      <c r="M1678" s="2">
        <v>-5</v>
      </c>
      <c r="N1678" t="s">
        <v>4523</v>
      </c>
      <c r="O1678" t="s">
        <v>4524</v>
      </c>
      <c r="P1678" t="s">
        <v>4567</v>
      </c>
      <c r="Q1678" t="s">
        <v>10377</v>
      </c>
      <c r="R1678" t="s">
        <v>44</v>
      </c>
      <c r="S1678" t="s">
        <v>4527</v>
      </c>
      <c r="T1678" s="3">
        <v>45819</v>
      </c>
      <c r="U1678" s="3">
        <v>45820</v>
      </c>
      <c r="V1678" s="2">
        <v>0</v>
      </c>
      <c r="W1678" t="s">
        <v>44</v>
      </c>
      <c r="X1678" t="s">
        <v>44</v>
      </c>
      <c r="Y1678" t="s">
        <v>10378</v>
      </c>
      <c r="Z1678" t="s">
        <v>665</v>
      </c>
      <c r="AA1678" t="s">
        <v>4529</v>
      </c>
      <c r="AB1678" t="s">
        <v>4530</v>
      </c>
      <c r="AC1678" t="s">
        <v>89</v>
      </c>
      <c r="AD1678" t="str">
        <f t="shared" si="26"/>
        <v>10-60</v>
      </c>
      <c r="AE1678" t="str">
        <f>VLOOKUP(AD1678,'Main_Sub Desc'!C:D,2,)</f>
        <v>LPC from invoicing</v>
      </c>
      <c r="AF1678" t="str">
        <f>VLOOKUP(VALUE(H1678),'Main_Sub Desc'!F:G,2,)</f>
        <v>Wst Rev Late Payment</v>
      </c>
      <c r="AG1678">
        <f>IFERROR(VLOOKUP(VALUE(I1678),'PC Mapping'!A:F,6,),"")</f>
        <v>10514</v>
      </c>
      <c r="AH1678" s="13" t="str">
        <f>VLOOKUP(AG1678,'PC Mapping'!L:M,2,)</f>
        <v>Bolivar Sewer</v>
      </c>
    </row>
    <row r="1679" spans="1:34" x14ac:dyDescent="0.2">
      <c r="A1679" t="s">
        <v>10379</v>
      </c>
      <c r="B1679" t="s">
        <v>10349</v>
      </c>
      <c r="C1679" t="s">
        <v>4519</v>
      </c>
      <c r="D1679" t="s">
        <v>4520</v>
      </c>
      <c r="E1679" s="3">
        <v>45819</v>
      </c>
      <c r="F1679" t="s">
        <v>44</v>
      </c>
      <c r="G1679" t="s">
        <v>3742</v>
      </c>
      <c r="H1679" t="s">
        <v>3716</v>
      </c>
      <c r="I1679" t="s">
        <v>4534</v>
      </c>
      <c r="J1679" t="s">
        <v>4522</v>
      </c>
      <c r="K1679" s="2">
        <v>-7.43</v>
      </c>
      <c r="L1679" t="s">
        <v>44</v>
      </c>
      <c r="M1679" s="2">
        <v>-7.43</v>
      </c>
      <c r="N1679" t="s">
        <v>4523</v>
      </c>
      <c r="O1679" t="s">
        <v>4524</v>
      </c>
      <c r="P1679" t="s">
        <v>6240</v>
      </c>
      <c r="Q1679" t="s">
        <v>10380</v>
      </c>
      <c r="R1679" t="s">
        <v>44</v>
      </c>
      <c r="S1679" t="s">
        <v>4527</v>
      </c>
      <c r="T1679" s="3">
        <v>45819</v>
      </c>
      <c r="U1679" s="3">
        <v>45820</v>
      </c>
      <c r="V1679" s="2">
        <v>0</v>
      </c>
      <c r="W1679" t="s">
        <v>44</v>
      </c>
      <c r="X1679" t="s">
        <v>44</v>
      </c>
      <c r="Y1679" t="s">
        <v>10381</v>
      </c>
      <c r="Z1679" t="s">
        <v>1440</v>
      </c>
      <c r="AA1679" t="s">
        <v>4529</v>
      </c>
      <c r="AB1679" t="s">
        <v>4530</v>
      </c>
      <c r="AC1679" t="s">
        <v>89</v>
      </c>
      <c r="AD1679" t="str">
        <f t="shared" si="26"/>
        <v>10-60</v>
      </c>
      <c r="AE1679" t="str">
        <f>VLOOKUP(AD1679,'Main_Sub Desc'!C:D,2,)</f>
        <v>LPC from invoicing</v>
      </c>
      <c r="AF1679" t="str">
        <f>VLOOKUP(VALUE(H1679),'Main_Sub Desc'!F:G,2,)</f>
        <v>Wst Rev Late Payment</v>
      </c>
      <c r="AG1679">
        <f>IFERROR(VLOOKUP(VALUE(I1679),'PC Mapping'!A:F,6,),"")</f>
        <v>10514</v>
      </c>
      <c r="AH1679" s="13" t="str">
        <f>VLOOKUP(AG1679,'PC Mapping'!L:M,2,)</f>
        <v>Bolivar Sewer</v>
      </c>
    </row>
    <row r="1680" spans="1:34" x14ac:dyDescent="0.2">
      <c r="A1680" t="s">
        <v>10382</v>
      </c>
      <c r="B1680" t="s">
        <v>10349</v>
      </c>
      <c r="C1680" t="s">
        <v>4519</v>
      </c>
      <c r="D1680" t="s">
        <v>4520</v>
      </c>
      <c r="E1680" s="3">
        <v>45819</v>
      </c>
      <c r="F1680" t="s">
        <v>44</v>
      </c>
      <c r="G1680" t="s">
        <v>3742</v>
      </c>
      <c r="H1680" t="s">
        <v>3722</v>
      </c>
      <c r="I1680" t="s">
        <v>4538</v>
      </c>
      <c r="J1680" t="s">
        <v>4522</v>
      </c>
      <c r="K1680" s="2">
        <v>-6.2</v>
      </c>
      <c r="L1680" t="s">
        <v>44</v>
      </c>
      <c r="M1680" s="2">
        <v>-6.2</v>
      </c>
      <c r="N1680" t="s">
        <v>4523</v>
      </c>
      <c r="O1680" t="s">
        <v>4524</v>
      </c>
      <c r="P1680" t="s">
        <v>6240</v>
      </c>
      <c r="Q1680" t="s">
        <v>10383</v>
      </c>
      <c r="R1680" t="s">
        <v>44</v>
      </c>
      <c r="S1680" t="s">
        <v>4527</v>
      </c>
      <c r="T1680" s="3">
        <v>45819</v>
      </c>
      <c r="U1680" s="3">
        <v>45820</v>
      </c>
      <c r="V1680" s="2">
        <v>0</v>
      </c>
      <c r="W1680" t="s">
        <v>44</v>
      </c>
      <c r="X1680" t="s">
        <v>44</v>
      </c>
      <c r="Y1680" t="s">
        <v>10384</v>
      </c>
      <c r="Z1680" t="s">
        <v>1026</v>
      </c>
      <c r="AA1680" t="s">
        <v>4529</v>
      </c>
      <c r="AB1680" t="s">
        <v>4530</v>
      </c>
      <c r="AC1680" t="s">
        <v>89</v>
      </c>
      <c r="AD1680" t="str">
        <f t="shared" si="26"/>
        <v>10-60</v>
      </c>
      <c r="AE1680" t="str">
        <f>VLOOKUP(AD1680,'Main_Sub Desc'!C:D,2,)</f>
        <v>LPC from invoicing</v>
      </c>
      <c r="AF1680" t="str">
        <f>VLOOKUP(VALUE(H1680),'Main_Sub Desc'!F:G,2,)</f>
        <v>Wtr Rev Late Payment</v>
      </c>
      <c r="AG1680">
        <f>IFERROR(VLOOKUP(VALUE(I1680),'PC Mapping'!A:F,6,),"")</f>
        <v>10469</v>
      </c>
      <c r="AH1680" s="13" t="str">
        <f>VLOOKUP(AG1680,'PC Mapping'!L:M,2,)</f>
        <v>Bolivar Water</v>
      </c>
    </row>
    <row r="1681" spans="1:34" x14ac:dyDescent="0.2">
      <c r="A1681" t="s">
        <v>10385</v>
      </c>
      <c r="B1681" t="s">
        <v>10349</v>
      </c>
      <c r="C1681" t="s">
        <v>4519</v>
      </c>
      <c r="D1681" t="s">
        <v>4520</v>
      </c>
      <c r="E1681" s="3">
        <v>45819</v>
      </c>
      <c r="F1681" t="s">
        <v>44</v>
      </c>
      <c r="G1681" t="s">
        <v>3742</v>
      </c>
      <c r="H1681" t="s">
        <v>3722</v>
      </c>
      <c r="I1681" t="s">
        <v>4538</v>
      </c>
      <c r="J1681" t="s">
        <v>4522</v>
      </c>
      <c r="K1681" s="2">
        <v>-5</v>
      </c>
      <c r="L1681" t="s">
        <v>44</v>
      </c>
      <c r="M1681" s="2">
        <v>-5</v>
      </c>
      <c r="N1681" t="s">
        <v>4523</v>
      </c>
      <c r="O1681" t="s">
        <v>4524</v>
      </c>
      <c r="P1681" t="s">
        <v>10386</v>
      </c>
      <c r="Q1681" t="s">
        <v>10387</v>
      </c>
      <c r="R1681" t="s">
        <v>44</v>
      </c>
      <c r="S1681" t="s">
        <v>4527</v>
      </c>
      <c r="T1681" s="3">
        <v>45819</v>
      </c>
      <c r="U1681" s="3">
        <v>45820</v>
      </c>
      <c r="V1681" s="2">
        <v>0</v>
      </c>
      <c r="W1681" t="s">
        <v>44</v>
      </c>
      <c r="X1681" t="s">
        <v>44</v>
      </c>
      <c r="Y1681" t="s">
        <v>10388</v>
      </c>
      <c r="Z1681" t="s">
        <v>1168</v>
      </c>
      <c r="AA1681" t="s">
        <v>4529</v>
      </c>
      <c r="AB1681" t="s">
        <v>4530</v>
      </c>
      <c r="AC1681" t="s">
        <v>89</v>
      </c>
      <c r="AD1681" t="str">
        <f t="shared" si="26"/>
        <v>10-60</v>
      </c>
      <c r="AE1681" t="str">
        <f>VLOOKUP(AD1681,'Main_Sub Desc'!C:D,2,)</f>
        <v>LPC from invoicing</v>
      </c>
      <c r="AF1681" t="str">
        <f>VLOOKUP(VALUE(H1681),'Main_Sub Desc'!F:G,2,)</f>
        <v>Wtr Rev Late Payment</v>
      </c>
      <c r="AG1681">
        <f>IFERROR(VLOOKUP(VALUE(I1681),'PC Mapping'!A:F,6,),"")</f>
        <v>10469</v>
      </c>
      <c r="AH1681" s="13" t="str">
        <f>VLOOKUP(AG1681,'PC Mapping'!L:M,2,)</f>
        <v>Bolivar Water</v>
      </c>
    </row>
    <row r="1682" spans="1:34" x14ac:dyDescent="0.2">
      <c r="A1682" t="s">
        <v>10385</v>
      </c>
      <c r="B1682" t="s">
        <v>10349</v>
      </c>
      <c r="C1682" t="s">
        <v>4519</v>
      </c>
      <c r="D1682" t="s">
        <v>4520</v>
      </c>
      <c r="E1682" s="3">
        <v>45819</v>
      </c>
      <c r="F1682" t="s">
        <v>44</v>
      </c>
      <c r="G1682" t="s">
        <v>3742</v>
      </c>
      <c r="H1682" t="s">
        <v>3716</v>
      </c>
      <c r="I1682" t="s">
        <v>4534</v>
      </c>
      <c r="J1682" t="s">
        <v>4522</v>
      </c>
      <c r="K1682" s="2">
        <v>-5</v>
      </c>
      <c r="L1682" t="s">
        <v>44</v>
      </c>
      <c r="M1682" s="2">
        <v>-5</v>
      </c>
      <c r="N1682" t="s">
        <v>4523</v>
      </c>
      <c r="O1682" t="s">
        <v>4524</v>
      </c>
      <c r="P1682" t="s">
        <v>10386</v>
      </c>
      <c r="Q1682" t="s">
        <v>10389</v>
      </c>
      <c r="R1682" t="s">
        <v>44</v>
      </c>
      <c r="S1682" t="s">
        <v>4527</v>
      </c>
      <c r="T1682" s="3">
        <v>45819</v>
      </c>
      <c r="U1682" s="3">
        <v>45820</v>
      </c>
      <c r="V1682" s="2">
        <v>0</v>
      </c>
      <c r="W1682" t="s">
        <v>44</v>
      </c>
      <c r="X1682" t="s">
        <v>44</v>
      </c>
      <c r="Y1682" t="s">
        <v>10390</v>
      </c>
      <c r="Z1682" t="s">
        <v>1168</v>
      </c>
      <c r="AA1682" t="s">
        <v>4529</v>
      </c>
      <c r="AB1682" t="s">
        <v>4530</v>
      </c>
      <c r="AC1682" t="s">
        <v>89</v>
      </c>
      <c r="AD1682" t="str">
        <f t="shared" si="26"/>
        <v>10-60</v>
      </c>
      <c r="AE1682" t="str">
        <f>VLOOKUP(AD1682,'Main_Sub Desc'!C:D,2,)</f>
        <v>LPC from invoicing</v>
      </c>
      <c r="AF1682" t="str">
        <f>VLOOKUP(VALUE(H1682),'Main_Sub Desc'!F:G,2,)</f>
        <v>Wst Rev Late Payment</v>
      </c>
      <c r="AG1682">
        <f>IFERROR(VLOOKUP(VALUE(I1682),'PC Mapping'!A:F,6,),"")</f>
        <v>10514</v>
      </c>
      <c r="AH1682" s="13" t="str">
        <f>VLOOKUP(AG1682,'PC Mapping'!L:M,2,)</f>
        <v>Bolivar Sewer</v>
      </c>
    </row>
    <row r="1683" spans="1:34" x14ac:dyDescent="0.2">
      <c r="A1683" t="s">
        <v>10391</v>
      </c>
      <c r="B1683" t="s">
        <v>10349</v>
      </c>
      <c r="C1683" t="s">
        <v>4519</v>
      </c>
      <c r="D1683" t="s">
        <v>4520</v>
      </c>
      <c r="E1683" s="3">
        <v>45819</v>
      </c>
      <c r="F1683" t="s">
        <v>44</v>
      </c>
      <c r="G1683" t="s">
        <v>3742</v>
      </c>
      <c r="H1683" t="s">
        <v>3722</v>
      </c>
      <c r="I1683" t="s">
        <v>4538</v>
      </c>
      <c r="J1683" t="s">
        <v>4522</v>
      </c>
      <c r="K1683" s="2">
        <v>-5</v>
      </c>
      <c r="L1683" t="s">
        <v>44</v>
      </c>
      <c r="M1683" s="2">
        <v>-5</v>
      </c>
      <c r="N1683" t="s">
        <v>4523</v>
      </c>
      <c r="O1683" t="s">
        <v>4524</v>
      </c>
      <c r="P1683" t="s">
        <v>4978</v>
      </c>
      <c r="Q1683" t="s">
        <v>10392</v>
      </c>
      <c r="R1683" t="s">
        <v>44</v>
      </c>
      <c r="S1683" t="s">
        <v>4527</v>
      </c>
      <c r="T1683" s="3">
        <v>45819</v>
      </c>
      <c r="U1683" s="3">
        <v>45820</v>
      </c>
      <c r="V1683" s="2">
        <v>0</v>
      </c>
      <c r="W1683" t="s">
        <v>44</v>
      </c>
      <c r="X1683" t="s">
        <v>44</v>
      </c>
      <c r="Y1683" t="s">
        <v>10181</v>
      </c>
      <c r="Z1683" t="s">
        <v>819</v>
      </c>
      <c r="AA1683" t="s">
        <v>4529</v>
      </c>
      <c r="AB1683" t="s">
        <v>4530</v>
      </c>
      <c r="AC1683" t="s">
        <v>89</v>
      </c>
      <c r="AD1683" t="str">
        <f t="shared" si="26"/>
        <v>10-60</v>
      </c>
      <c r="AE1683" t="str">
        <f>VLOOKUP(AD1683,'Main_Sub Desc'!C:D,2,)</f>
        <v>LPC from invoicing</v>
      </c>
      <c r="AF1683" t="str">
        <f>VLOOKUP(VALUE(H1683),'Main_Sub Desc'!F:G,2,)</f>
        <v>Wtr Rev Late Payment</v>
      </c>
      <c r="AG1683">
        <f>IFERROR(VLOOKUP(VALUE(I1683),'PC Mapping'!A:F,6,),"")</f>
        <v>10469</v>
      </c>
      <c r="AH1683" s="13" t="str">
        <f>VLOOKUP(AG1683,'PC Mapping'!L:M,2,)</f>
        <v>Bolivar Water</v>
      </c>
    </row>
    <row r="1684" spans="1:34" x14ac:dyDescent="0.2">
      <c r="A1684" t="s">
        <v>10393</v>
      </c>
      <c r="B1684" t="s">
        <v>10349</v>
      </c>
      <c r="C1684" t="s">
        <v>4519</v>
      </c>
      <c r="D1684" t="s">
        <v>4520</v>
      </c>
      <c r="E1684" s="3">
        <v>45819</v>
      </c>
      <c r="F1684" t="s">
        <v>44</v>
      </c>
      <c r="G1684" t="s">
        <v>3742</v>
      </c>
      <c r="H1684" t="s">
        <v>3722</v>
      </c>
      <c r="I1684" t="s">
        <v>4538</v>
      </c>
      <c r="J1684" t="s">
        <v>4522</v>
      </c>
      <c r="K1684" s="2">
        <v>-5</v>
      </c>
      <c r="L1684" t="s">
        <v>44</v>
      </c>
      <c r="M1684" s="2">
        <v>-5</v>
      </c>
      <c r="N1684" t="s">
        <v>4523</v>
      </c>
      <c r="O1684" t="s">
        <v>4524</v>
      </c>
      <c r="P1684" t="s">
        <v>10394</v>
      </c>
      <c r="Q1684" t="s">
        <v>10395</v>
      </c>
      <c r="R1684" t="s">
        <v>44</v>
      </c>
      <c r="S1684" t="s">
        <v>4527</v>
      </c>
      <c r="T1684" s="3">
        <v>45819</v>
      </c>
      <c r="U1684" s="3">
        <v>45820</v>
      </c>
      <c r="V1684" s="2">
        <v>0</v>
      </c>
      <c r="W1684" t="s">
        <v>44</v>
      </c>
      <c r="X1684" t="s">
        <v>44</v>
      </c>
      <c r="Y1684" t="s">
        <v>10396</v>
      </c>
      <c r="Z1684" t="s">
        <v>753</v>
      </c>
      <c r="AA1684" t="s">
        <v>4529</v>
      </c>
      <c r="AB1684" t="s">
        <v>4530</v>
      </c>
      <c r="AC1684" t="s">
        <v>89</v>
      </c>
      <c r="AD1684" t="str">
        <f t="shared" si="26"/>
        <v>10-60</v>
      </c>
      <c r="AE1684" t="str">
        <f>VLOOKUP(AD1684,'Main_Sub Desc'!C:D,2,)</f>
        <v>LPC from invoicing</v>
      </c>
      <c r="AF1684" t="str">
        <f>VLOOKUP(VALUE(H1684),'Main_Sub Desc'!F:G,2,)</f>
        <v>Wtr Rev Late Payment</v>
      </c>
      <c r="AG1684">
        <f>IFERROR(VLOOKUP(VALUE(I1684),'PC Mapping'!A:F,6,),"")</f>
        <v>10469</v>
      </c>
      <c r="AH1684" s="13" t="str">
        <f>VLOOKUP(AG1684,'PC Mapping'!L:M,2,)</f>
        <v>Bolivar Water</v>
      </c>
    </row>
    <row r="1685" spans="1:34" x14ac:dyDescent="0.2">
      <c r="A1685" t="s">
        <v>10397</v>
      </c>
      <c r="B1685" t="s">
        <v>10398</v>
      </c>
      <c r="C1685" t="s">
        <v>4519</v>
      </c>
      <c r="D1685" t="s">
        <v>4520</v>
      </c>
      <c r="E1685" s="3">
        <v>45820</v>
      </c>
      <c r="F1685" t="s">
        <v>44</v>
      </c>
      <c r="G1685" t="s">
        <v>3742</v>
      </c>
      <c r="H1685" t="s">
        <v>3722</v>
      </c>
      <c r="I1685" t="s">
        <v>4538</v>
      </c>
      <c r="J1685" t="s">
        <v>4522</v>
      </c>
      <c r="K1685" s="2">
        <v>-5</v>
      </c>
      <c r="L1685" t="s">
        <v>44</v>
      </c>
      <c r="M1685" s="2">
        <v>-5</v>
      </c>
      <c r="N1685" t="s">
        <v>4523</v>
      </c>
      <c r="O1685" t="s">
        <v>4524</v>
      </c>
      <c r="P1685" t="s">
        <v>10399</v>
      </c>
      <c r="Q1685" t="s">
        <v>10400</v>
      </c>
      <c r="R1685" t="s">
        <v>44</v>
      </c>
      <c r="S1685" t="s">
        <v>4527</v>
      </c>
      <c r="T1685" s="3">
        <v>45820</v>
      </c>
      <c r="U1685" s="3">
        <v>45821</v>
      </c>
      <c r="V1685" s="2">
        <v>0</v>
      </c>
      <c r="W1685" t="s">
        <v>44</v>
      </c>
      <c r="X1685" t="s">
        <v>44</v>
      </c>
      <c r="Y1685" t="s">
        <v>10401</v>
      </c>
      <c r="Z1685" t="s">
        <v>762</v>
      </c>
      <c r="AA1685" t="s">
        <v>4529</v>
      </c>
      <c r="AB1685" t="s">
        <v>4530</v>
      </c>
      <c r="AC1685" t="s">
        <v>89</v>
      </c>
      <c r="AD1685" t="str">
        <f t="shared" si="26"/>
        <v>10-60</v>
      </c>
      <c r="AE1685" t="str">
        <f>VLOOKUP(AD1685,'Main_Sub Desc'!C:D,2,)</f>
        <v>LPC from invoicing</v>
      </c>
      <c r="AF1685" t="str">
        <f>VLOOKUP(VALUE(H1685),'Main_Sub Desc'!F:G,2,)</f>
        <v>Wtr Rev Late Payment</v>
      </c>
      <c r="AG1685">
        <f>IFERROR(VLOOKUP(VALUE(I1685),'PC Mapping'!A:F,6,),"")</f>
        <v>10469</v>
      </c>
      <c r="AH1685" s="13" t="str">
        <f>VLOOKUP(AG1685,'PC Mapping'!L:M,2,)</f>
        <v>Bolivar Water</v>
      </c>
    </row>
    <row r="1686" spans="1:34" x14ac:dyDescent="0.2">
      <c r="A1686" t="s">
        <v>10397</v>
      </c>
      <c r="B1686" t="s">
        <v>10398</v>
      </c>
      <c r="C1686" t="s">
        <v>4519</v>
      </c>
      <c r="D1686" t="s">
        <v>4520</v>
      </c>
      <c r="E1686" s="3">
        <v>45820</v>
      </c>
      <c r="F1686" t="s">
        <v>44</v>
      </c>
      <c r="G1686" t="s">
        <v>3742</v>
      </c>
      <c r="H1686" t="s">
        <v>3716</v>
      </c>
      <c r="I1686" t="s">
        <v>4534</v>
      </c>
      <c r="J1686" t="s">
        <v>4522</v>
      </c>
      <c r="K1686" s="2">
        <v>-5</v>
      </c>
      <c r="L1686" t="s">
        <v>44</v>
      </c>
      <c r="M1686" s="2">
        <v>-5</v>
      </c>
      <c r="N1686" t="s">
        <v>4523</v>
      </c>
      <c r="O1686" t="s">
        <v>4524</v>
      </c>
      <c r="P1686" t="s">
        <v>10399</v>
      </c>
      <c r="Q1686" t="s">
        <v>10402</v>
      </c>
      <c r="R1686" t="s">
        <v>44</v>
      </c>
      <c r="S1686" t="s">
        <v>4527</v>
      </c>
      <c r="T1686" s="3">
        <v>45820</v>
      </c>
      <c r="U1686" s="3">
        <v>45821</v>
      </c>
      <c r="V1686" s="2">
        <v>0</v>
      </c>
      <c r="W1686" t="s">
        <v>44</v>
      </c>
      <c r="X1686" t="s">
        <v>44</v>
      </c>
      <c r="Y1686" t="s">
        <v>10403</v>
      </c>
      <c r="Z1686" t="s">
        <v>762</v>
      </c>
      <c r="AA1686" t="s">
        <v>4529</v>
      </c>
      <c r="AB1686" t="s">
        <v>4530</v>
      </c>
      <c r="AC1686" t="s">
        <v>89</v>
      </c>
      <c r="AD1686" t="str">
        <f t="shared" si="26"/>
        <v>10-60</v>
      </c>
      <c r="AE1686" t="str">
        <f>VLOOKUP(AD1686,'Main_Sub Desc'!C:D,2,)</f>
        <v>LPC from invoicing</v>
      </c>
      <c r="AF1686" t="str">
        <f>VLOOKUP(VALUE(H1686),'Main_Sub Desc'!F:G,2,)</f>
        <v>Wst Rev Late Payment</v>
      </c>
      <c r="AG1686">
        <f>IFERROR(VLOOKUP(VALUE(I1686),'PC Mapping'!A:F,6,),"")</f>
        <v>10514</v>
      </c>
      <c r="AH1686" s="13" t="str">
        <f>VLOOKUP(AG1686,'PC Mapping'!L:M,2,)</f>
        <v>Bolivar Sewer</v>
      </c>
    </row>
    <row r="1687" spans="1:34" x14ac:dyDescent="0.2">
      <c r="A1687" t="s">
        <v>10404</v>
      </c>
      <c r="B1687" t="s">
        <v>10398</v>
      </c>
      <c r="C1687" t="s">
        <v>4519</v>
      </c>
      <c r="D1687" t="s">
        <v>4520</v>
      </c>
      <c r="E1687" s="3">
        <v>45820</v>
      </c>
      <c r="F1687" t="s">
        <v>44</v>
      </c>
      <c r="G1687" t="s">
        <v>3742</v>
      </c>
      <c r="H1687" t="s">
        <v>3722</v>
      </c>
      <c r="I1687" t="s">
        <v>3752</v>
      </c>
      <c r="J1687" t="s">
        <v>4522</v>
      </c>
      <c r="K1687" s="2">
        <v>-15.23</v>
      </c>
      <c r="L1687" t="s">
        <v>44</v>
      </c>
      <c r="M1687" s="2">
        <v>-15.23</v>
      </c>
      <c r="N1687" t="s">
        <v>4523</v>
      </c>
      <c r="O1687" t="s">
        <v>4524</v>
      </c>
      <c r="P1687" t="s">
        <v>10405</v>
      </c>
      <c r="Q1687" t="s">
        <v>10406</v>
      </c>
      <c r="R1687" t="s">
        <v>44</v>
      </c>
      <c r="S1687" t="s">
        <v>4527</v>
      </c>
      <c r="T1687" s="3">
        <v>45820</v>
      </c>
      <c r="U1687" s="3">
        <v>45821</v>
      </c>
      <c r="V1687" s="2">
        <v>0</v>
      </c>
      <c r="W1687" t="s">
        <v>44</v>
      </c>
      <c r="X1687" t="s">
        <v>44</v>
      </c>
      <c r="Y1687" t="s">
        <v>10407</v>
      </c>
      <c r="Z1687" t="s">
        <v>3464</v>
      </c>
      <c r="AA1687" t="s">
        <v>4529</v>
      </c>
      <c r="AB1687" t="s">
        <v>4530</v>
      </c>
      <c r="AC1687" t="s">
        <v>89</v>
      </c>
      <c r="AD1687" t="str">
        <f t="shared" si="26"/>
        <v>10-60</v>
      </c>
      <c r="AE1687" t="str">
        <f>VLOOKUP(AD1687,'Main_Sub Desc'!C:D,2,)</f>
        <v>LPC from invoicing</v>
      </c>
      <c r="AF1687" t="str">
        <f>VLOOKUP(VALUE(H1687),'Main_Sub Desc'!F:G,2,)</f>
        <v>Wtr Rev Late Payment</v>
      </c>
      <c r="AG1687">
        <f>IFERROR(VLOOKUP(VALUE(I1687),'PC Mapping'!A:F,6,),"")</f>
        <v>10719</v>
      </c>
      <c r="AH1687" s="13" t="str">
        <f>VLOOKUP(AG1687,'PC Mapping'!L:M,2,)</f>
        <v>All Other Water</v>
      </c>
    </row>
    <row r="1688" spans="1:34" x14ac:dyDescent="0.2">
      <c r="A1688" t="s">
        <v>10408</v>
      </c>
      <c r="B1688" t="s">
        <v>10398</v>
      </c>
      <c r="C1688" t="s">
        <v>4519</v>
      </c>
      <c r="D1688" t="s">
        <v>4520</v>
      </c>
      <c r="E1688" s="3">
        <v>45820</v>
      </c>
      <c r="F1688" t="s">
        <v>44</v>
      </c>
      <c r="G1688" t="s">
        <v>3742</v>
      </c>
      <c r="H1688" t="s">
        <v>3722</v>
      </c>
      <c r="I1688" t="s">
        <v>4538</v>
      </c>
      <c r="J1688" t="s">
        <v>4522</v>
      </c>
      <c r="K1688" s="2">
        <v>-6.07</v>
      </c>
      <c r="L1688" t="s">
        <v>44</v>
      </c>
      <c r="M1688" s="2">
        <v>-6.07</v>
      </c>
      <c r="N1688" t="s">
        <v>4523</v>
      </c>
      <c r="O1688" t="s">
        <v>4524</v>
      </c>
      <c r="P1688" t="s">
        <v>10409</v>
      </c>
      <c r="Q1688" t="s">
        <v>10410</v>
      </c>
      <c r="R1688" t="s">
        <v>44</v>
      </c>
      <c r="S1688" t="s">
        <v>4527</v>
      </c>
      <c r="T1688" s="3">
        <v>45820</v>
      </c>
      <c r="U1688" s="3">
        <v>45821</v>
      </c>
      <c r="V1688" s="2">
        <v>0</v>
      </c>
      <c r="W1688" t="s">
        <v>44</v>
      </c>
      <c r="X1688" t="s">
        <v>44</v>
      </c>
      <c r="Y1688" t="s">
        <v>10411</v>
      </c>
      <c r="Z1688" t="s">
        <v>846</v>
      </c>
      <c r="AA1688" t="s">
        <v>4529</v>
      </c>
      <c r="AB1688" t="s">
        <v>4530</v>
      </c>
      <c r="AC1688" t="s">
        <v>89</v>
      </c>
      <c r="AD1688" t="str">
        <f t="shared" si="26"/>
        <v>10-60</v>
      </c>
      <c r="AE1688" t="str">
        <f>VLOOKUP(AD1688,'Main_Sub Desc'!C:D,2,)</f>
        <v>LPC from invoicing</v>
      </c>
      <c r="AF1688" t="str">
        <f>VLOOKUP(VALUE(H1688),'Main_Sub Desc'!F:G,2,)</f>
        <v>Wtr Rev Late Payment</v>
      </c>
      <c r="AG1688">
        <f>IFERROR(VLOOKUP(VALUE(I1688),'PC Mapping'!A:F,6,),"")</f>
        <v>10469</v>
      </c>
      <c r="AH1688" s="13" t="str">
        <f>VLOOKUP(AG1688,'PC Mapping'!L:M,2,)</f>
        <v>Bolivar Water</v>
      </c>
    </row>
    <row r="1689" spans="1:34" x14ac:dyDescent="0.2">
      <c r="A1689" t="s">
        <v>10408</v>
      </c>
      <c r="B1689" t="s">
        <v>10398</v>
      </c>
      <c r="C1689" t="s">
        <v>4519</v>
      </c>
      <c r="D1689" t="s">
        <v>4520</v>
      </c>
      <c r="E1689" s="3">
        <v>45820</v>
      </c>
      <c r="F1689" t="s">
        <v>44</v>
      </c>
      <c r="G1689" t="s">
        <v>3742</v>
      </c>
      <c r="H1689" t="s">
        <v>3716</v>
      </c>
      <c r="I1689" t="s">
        <v>4534</v>
      </c>
      <c r="J1689" t="s">
        <v>4522</v>
      </c>
      <c r="K1689" s="2">
        <v>-8.4600000000000009</v>
      </c>
      <c r="L1689" t="s">
        <v>44</v>
      </c>
      <c r="M1689" s="2">
        <v>-8.4600000000000009</v>
      </c>
      <c r="N1689" t="s">
        <v>4523</v>
      </c>
      <c r="O1689" t="s">
        <v>4524</v>
      </c>
      <c r="P1689" t="s">
        <v>10409</v>
      </c>
      <c r="Q1689" t="s">
        <v>10412</v>
      </c>
      <c r="R1689" t="s">
        <v>44</v>
      </c>
      <c r="S1689" t="s">
        <v>4527</v>
      </c>
      <c r="T1689" s="3">
        <v>45820</v>
      </c>
      <c r="U1689" s="3">
        <v>45821</v>
      </c>
      <c r="V1689" s="2">
        <v>0</v>
      </c>
      <c r="W1689" t="s">
        <v>44</v>
      </c>
      <c r="X1689" t="s">
        <v>44</v>
      </c>
      <c r="Y1689" t="s">
        <v>10413</v>
      </c>
      <c r="Z1689" t="s">
        <v>846</v>
      </c>
      <c r="AA1689" t="s">
        <v>4529</v>
      </c>
      <c r="AB1689" t="s">
        <v>4530</v>
      </c>
      <c r="AC1689" t="s">
        <v>89</v>
      </c>
      <c r="AD1689" t="str">
        <f t="shared" si="26"/>
        <v>10-60</v>
      </c>
      <c r="AE1689" t="str">
        <f>VLOOKUP(AD1689,'Main_Sub Desc'!C:D,2,)</f>
        <v>LPC from invoicing</v>
      </c>
      <c r="AF1689" t="str">
        <f>VLOOKUP(VALUE(H1689),'Main_Sub Desc'!F:G,2,)</f>
        <v>Wst Rev Late Payment</v>
      </c>
      <c r="AG1689">
        <f>IFERROR(VLOOKUP(VALUE(I1689),'PC Mapping'!A:F,6,),"")</f>
        <v>10514</v>
      </c>
      <c r="AH1689" s="13" t="str">
        <f>VLOOKUP(AG1689,'PC Mapping'!L:M,2,)</f>
        <v>Bolivar Sewer</v>
      </c>
    </row>
    <row r="1690" spans="1:34" x14ac:dyDescent="0.2">
      <c r="A1690" t="s">
        <v>10414</v>
      </c>
      <c r="B1690" t="s">
        <v>10415</v>
      </c>
      <c r="C1690" t="s">
        <v>4519</v>
      </c>
      <c r="D1690" t="s">
        <v>4520</v>
      </c>
      <c r="E1690" s="3">
        <v>45821</v>
      </c>
      <c r="F1690" t="s">
        <v>44</v>
      </c>
      <c r="G1690" t="s">
        <v>3742</v>
      </c>
      <c r="H1690" t="s">
        <v>3716</v>
      </c>
      <c r="I1690" t="s">
        <v>4534</v>
      </c>
      <c r="J1690" t="s">
        <v>4522</v>
      </c>
      <c r="K1690" s="2">
        <v>-5</v>
      </c>
      <c r="L1690" t="s">
        <v>44</v>
      </c>
      <c r="M1690" s="2">
        <v>-5</v>
      </c>
      <c r="N1690" t="s">
        <v>4523</v>
      </c>
      <c r="O1690" t="s">
        <v>4524</v>
      </c>
      <c r="P1690" t="s">
        <v>10416</v>
      </c>
      <c r="Q1690" t="s">
        <v>10417</v>
      </c>
      <c r="R1690" t="s">
        <v>44</v>
      </c>
      <c r="S1690" t="s">
        <v>4527</v>
      </c>
      <c r="T1690" s="3">
        <v>45821</v>
      </c>
      <c r="U1690" s="3">
        <v>45824</v>
      </c>
      <c r="V1690" s="2">
        <v>0</v>
      </c>
      <c r="W1690" t="s">
        <v>44</v>
      </c>
      <c r="X1690" t="s">
        <v>44</v>
      </c>
      <c r="Y1690" t="s">
        <v>10418</v>
      </c>
      <c r="Z1690" t="s">
        <v>215</v>
      </c>
      <c r="AA1690" t="s">
        <v>4529</v>
      </c>
      <c r="AB1690" t="s">
        <v>4530</v>
      </c>
      <c r="AC1690" t="s">
        <v>89</v>
      </c>
      <c r="AD1690" t="str">
        <f t="shared" si="26"/>
        <v>10-60</v>
      </c>
      <c r="AE1690" t="str">
        <f>VLOOKUP(AD1690,'Main_Sub Desc'!C:D,2,)</f>
        <v>LPC from invoicing</v>
      </c>
      <c r="AF1690" t="str">
        <f>VLOOKUP(VALUE(H1690),'Main_Sub Desc'!F:G,2,)</f>
        <v>Wst Rev Late Payment</v>
      </c>
      <c r="AG1690">
        <f>IFERROR(VLOOKUP(VALUE(I1690),'PC Mapping'!A:F,6,),"")</f>
        <v>10514</v>
      </c>
      <c r="AH1690" s="13" t="str">
        <f>VLOOKUP(AG1690,'PC Mapping'!L:M,2,)</f>
        <v>Bolivar Sewer</v>
      </c>
    </row>
    <row r="1691" spans="1:34" x14ac:dyDescent="0.2">
      <c r="A1691" t="s">
        <v>10414</v>
      </c>
      <c r="B1691" t="s">
        <v>10415</v>
      </c>
      <c r="C1691" t="s">
        <v>4519</v>
      </c>
      <c r="D1691" t="s">
        <v>4520</v>
      </c>
      <c r="E1691" s="3">
        <v>45821</v>
      </c>
      <c r="F1691" t="s">
        <v>44</v>
      </c>
      <c r="G1691" t="s">
        <v>3742</v>
      </c>
      <c r="H1691" t="s">
        <v>3722</v>
      </c>
      <c r="I1691" t="s">
        <v>4538</v>
      </c>
      <c r="J1691" t="s">
        <v>4522</v>
      </c>
      <c r="K1691" s="2">
        <v>-5</v>
      </c>
      <c r="L1691" t="s">
        <v>44</v>
      </c>
      <c r="M1691" s="2">
        <v>-5</v>
      </c>
      <c r="N1691" t="s">
        <v>4523</v>
      </c>
      <c r="O1691" t="s">
        <v>4524</v>
      </c>
      <c r="P1691" t="s">
        <v>10416</v>
      </c>
      <c r="Q1691" t="s">
        <v>10419</v>
      </c>
      <c r="R1691" t="s">
        <v>44</v>
      </c>
      <c r="S1691" t="s">
        <v>4527</v>
      </c>
      <c r="T1691" s="3">
        <v>45821</v>
      </c>
      <c r="U1691" s="3">
        <v>45824</v>
      </c>
      <c r="V1691" s="2">
        <v>0</v>
      </c>
      <c r="W1691" t="s">
        <v>44</v>
      </c>
      <c r="X1691" t="s">
        <v>44</v>
      </c>
      <c r="Y1691" t="s">
        <v>10420</v>
      </c>
      <c r="Z1691" t="s">
        <v>215</v>
      </c>
      <c r="AA1691" t="s">
        <v>4529</v>
      </c>
      <c r="AB1691" t="s">
        <v>4530</v>
      </c>
      <c r="AC1691" t="s">
        <v>89</v>
      </c>
      <c r="AD1691" t="str">
        <f t="shared" si="26"/>
        <v>10-60</v>
      </c>
      <c r="AE1691" t="str">
        <f>VLOOKUP(AD1691,'Main_Sub Desc'!C:D,2,)</f>
        <v>LPC from invoicing</v>
      </c>
      <c r="AF1691" t="str">
        <f>VLOOKUP(VALUE(H1691),'Main_Sub Desc'!F:G,2,)</f>
        <v>Wtr Rev Late Payment</v>
      </c>
      <c r="AG1691">
        <f>IFERROR(VLOOKUP(VALUE(I1691),'PC Mapping'!A:F,6,),"")</f>
        <v>10469</v>
      </c>
      <c r="AH1691" s="13" t="str">
        <f>VLOOKUP(AG1691,'PC Mapping'!L:M,2,)</f>
        <v>Bolivar Water</v>
      </c>
    </row>
    <row r="1692" spans="1:34" x14ac:dyDescent="0.2">
      <c r="A1692" t="s">
        <v>10421</v>
      </c>
      <c r="B1692" t="s">
        <v>10415</v>
      </c>
      <c r="C1692" t="s">
        <v>4519</v>
      </c>
      <c r="D1692" t="s">
        <v>4520</v>
      </c>
      <c r="E1692" s="3">
        <v>45821</v>
      </c>
      <c r="F1692" t="s">
        <v>44</v>
      </c>
      <c r="G1692" t="s">
        <v>3742</v>
      </c>
      <c r="H1692" t="s">
        <v>3722</v>
      </c>
      <c r="I1692" t="s">
        <v>4538</v>
      </c>
      <c r="J1692" t="s">
        <v>4522</v>
      </c>
      <c r="K1692" s="2">
        <v>-5</v>
      </c>
      <c r="L1692" t="s">
        <v>44</v>
      </c>
      <c r="M1692" s="2">
        <v>-5</v>
      </c>
      <c r="N1692" t="s">
        <v>4523</v>
      </c>
      <c r="O1692" t="s">
        <v>4524</v>
      </c>
      <c r="P1692" t="s">
        <v>10422</v>
      </c>
      <c r="Q1692" t="s">
        <v>10423</v>
      </c>
      <c r="R1692" t="s">
        <v>44</v>
      </c>
      <c r="S1692" t="s">
        <v>4527</v>
      </c>
      <c r="T1692" s="3">
        <v>45821</v>
      </c>
      <c r="U1692" s="3">
        <v>45824</v>
      </c>
      <c r="V1692" s="2">
        <v>0</v>
      </c>
      <c r="W1692" t="s">
        <v>44</v>
      </c>
      <c r="X1692" t="s">
        <v>44</v>
      </c>
      <c r="Y1692" t="s">
        <v>10424</v>
      </c>
      <c r="Z1692" t="s">
        <v>648</v>
      </c>
      <c r="AA1692" t="s">
        <v>4529</v>
      </c>
      <c r="AB1692" t="s">
        <v>4530</v>
      </c>
      <c r="AC1692" t="s">
        <v>89</v>
      </c>
      <c r="AD1692" t="str">
        <f t="shared" si="26"/>
        <v>10-60</v>
      </c>
      <c r="AE1692" t="str">
        <f>VLOOKUP(AD1692,'Main_Sub Desc'!C:D,2,)</f>
        <v>LPC from invoicing</v>
      </c>
      <c r="AF1692" t="str">
        <f>VLOOKUP(VALUE(H1692),'Main_Sub Desc'!F:G,2,)</f>
        <v>Wtr Rev Late Payment</v>
      </c>
      <c r="AG1692">
        <f>IFERROR(VLOOKUP(VALUE(I1692),'PC Mapping'!A:F,6,),"")</f>
        <v>10469</v>
      </c>
      <c r="AH1692" s="13" t="str">
        <f>VLOOKUP(AG1692,'PC Mapping'!L:M,2,)</f>
        <v>Bolivar Water</v>
      </c>
    </row>
    <row r="1693" spans="1:34" x14ac:dyDescent="0.2">
      <c r="A1693" t="s">
        <v>10421</v>
      </c>
      <c r="B1693" t="s">
        <v>10415</v>
      </c>
      <c r="C1693" t="s">
        <v>4519</v>
      </c>
      <c r="D1693" t="s">
        <v>4520</v>
      </c>
      <c r="E1693" s="3">
        <v>45821</v>
      </c>
      <c r="F1693" t="s">
        <v>44</v>
      </c>
      <c r="G1693" t="s">
        <v>3742</v>
      </c>
      <c r="H1693" t="s">
        <v>3716</v>
      </c>
      <c r="I1693" t="s">
        <v>4534</v>
      </c>
      <c r="J1693" t="s">
        <v>4522</v>
      </c>
      <c r="K1693" s="2">
        <v>-5</v>
      </c>
      <c r="L1693" t="s">
        <v>44</v>
      </c>
      <c r="M1693" s="2">
        <v>-5</v>
      </c>
      <c r="N1693" t="s">
        <v>4523</v>
      </c>
      <c r="O1693" t="s">
        <v>4524</v>
      </c>
      <c r="P1693" t="s">
        <v>10422</v>
      </c>
      <c r="Q1693" t="s">
        <v>10425</v>
      </c>
      <c r="R1693" t="s">
        <v>44</v>
      </c>
      <c r="S1693" t="s">
        <v>4527</v>
      </c>
      <c r="T1693" s="3">
        <v>45821</v>
      </c>
      <c r="U1693" s="3">
        <v>45824</v>
      </c>
      <c r="V1693" s="2">
        <v>0</v>
      </c>
      <c r="W1693" t="s">
        <v>44</v>
      </c>
      <c r="X1693" t="s">
        <v>44</v>
      </c>
      <c r="Y1693" t="s">
        <v>10426</v>
      </c>
      <c r="Z1693" t="s">
        <v>648</v>
      </c>
      <c r="AA1693" t="s">
        <v>4529</v>
      </c>
      <c r="AB1693" t="s">
        <v>4530</v>
      </c>
      <c r="AC1693" t="s">
        <v>89</v>
      </c>
      <c r="AD1693" t="str">
        <f t="shared" si="26"/>
        <v>10-60</v>
      </c>
      <c r="AE1693" t="str">
        <f>VLOOKUP(AD1693,'Main_Sub Desc'!C:D,2,)</f>
        <v>LPC from invoicing</v>
      </c>
      <c r="AF1693" t="str">
        <f>VLOOKUP(VALUE(H1693),'Main_Sub Desc'!F:G,2,)</f>
        <v>Wst Rev Late Payment</v>
      </c>
      <c r="AG1693">
        <f>IFERROR(VLOOKUP(VALUE(I1693),'PC Mapping'!A:F,6,),"")</f>
        <v>10514</v>
      </c>
      <c r="AH1693" s="13" t="str">
        <f>VLOOKUP(AG1693,'PC Mapping'!L:M,2,)</f>
        <v>Bolivar Sewer</v>
      </c>
    </row>
    <row r="1694" spans="1:34" x14ac:dyDescent="0.2">
      <c r="A1694" t="s">
        <v>10427</v>
      </c>
      <c r="B1694" t="s">
        <v>10415</v>
      </c>
      <c r="C1694" t="s">
        <v>4519</v>
      </c>
      <c r="D1694" t="s">
        <v>4520</v>
      </c>
      <c r="E1694" s="3">
        <v>45821</v>
      </c>
      <c r="F1694" t="s">
        <v>44</v>
      </c>
      <c r="G1694" t="s">
        <v>3742</v>
      </c>
      <c r="H1694" t="s">
        <v>3722</v>
      </c>
      <c r="I1694" t="s">
        <v>4538</v>
      </c>
      <c r="J1694" t="s">
        <v>4522</v>
      </c>
      <c r="K1694" s="2">
        <v>-5</v>
      </c>
      <c r="L1694" t="s">
        <v>44</v>
      </c>
      <c r="M1694" s="2">
        <v>-5</v>
      </c>
      <c r="N1694" t="s">
        <v>4523</v>
      </c>
      <c r="O1694" t="s">
        <v>4524</v>
      </c>
      <c r="P1694" t="s">
        <v>6904</v>
      </c>
      <c r="Q1694" t="s">
        <v>10428</v>
      </c>
      <c r="R1694" t="s">
        <v>44</v>
      </c>
      <c r="S1694" t="s">
        <v>4527</v>
      </c>
      <c r="T1694" s="3">
        <v>45821</v>
      </c>
      <c r="U1694" s="3">
        <v>45824</v>
      </c>
      <c r="V1694" s="2">
        <v>0</v>
      </c>
      <c r="W1694" t="s">
        <v>44</v>
      </c>
      <c r="X1694" t="s">
        <v>44</v>
      </c>
      <c r="Y1694" t="s">
        <v>10429</v>
      </c>
      <c r="Z1694" t="s">
        <v>10430</v>
      </c>
      <c r="AA1694" t="s">
        <v>4529</v>
      </c>
      <c r="AB1694" t="s">
        <v>4530</v>
      </c>
      <c r="AC1694" t="s">
        <v>89</v>
      </c>
      <c r="AD1694" t="str">
        <f t="shared" si="26"/>
        <v>10-60</v>
      </c>
      <c r="AE1694" t="str">
        <f>VLOOKUP(AD1694,'Main_Sub Desc'!C:D,2,)</f>
        <v>LPC from invoicing</v>
      </c>
      <c r="AF1694" t="str">
        <f>VLOOKUP(VALUE(H1694),'Main_Sub Desc'!F:G,2,)</f>
        <v>Wtr Rev Late Payment</v>
      </c>
      <c r="AG1694">
        <f>IFERROR(VLOOKUP(VALUE(I1694),'PC Mapping'!A:F,6,),"")</f>
        <v>10469</v>
      </c>
      <c r="AH1694" s="13" t="str">
        <f>VLOOKUP(AG1694,'PC Mapping'!L:M,2,)</f>
        <v>Bolivar Water</v>
      </c>
    </row>
    <row r="1695" spans="1:34" x14ac:dyDescent="0.2">
      <c r="A1695" t="s">
        <v>10427</v>
      </c>
      <c r="B1695" t="s">
        <v>10415</v>
      </c>
      <c r="C1695" t="s">
        <v>4519</v>
      </c>
      <c r="D1695" t="s">
        <v>4520</v>
      </c>
      <c r="E1695" s="3">
        <v>45821</v>
      </c>
      <c r="F1695" t="s">
        <v>44</v>
      </c>
      <c r="G1695" t="s">
        <v>3742</v>
      </c>
      <c r="H1695" t="s">
        <v>3716</v>
      </c>
      <c r="I1695" t="s">
        <v>4534</v>
      </c>
      <c r="J1695" t="s">
        <v>4522</v>
      </c>
      <c r="K1695" s="2">
        <v>-5</v>
      </c>
      <c r="L1695" t="s">
        <v>44</v>
      </c>
      <c r="M1695" s="2">
        <v>-5</v>
      </c>
      <c r="N1695" t="s">
        <v>4523</v>
      </c>
      <c r="O1695" t="s">
        <v>4524</v>
      </c>
      <c r="P1695" t="s">
        <v>6904</v>
      </c>
      <c r="Q1695" t="s">
        <v>10431</v>
      </c>
      <c r="R1695" t="s">
        <v>44</v>
      </c>
      <c r="S1695" t="s">
        <v>4527</v>
      </c>
      <c r="T1695" s="3">
        <v>45821</v>
      </c>
      <c r="U1695" s="3">
        <v>45824</v>
      </c>
      <c r="V1695" s="2">
        <v>0</v>
      </c>
      <c r="W1695" t="s">
        <v>44</v>
      </c>
      <c r="X1695" t="s">
        <v>44</v>
      </c>
      <c r="Y1695" t="s">
        <v>10432</v>
      </c>
      <c r="Z1695" t="s">
        <v>10430</v>
      </c>
      <c r="AA1695" t="s">
        <v>4529</v>
      </c>
      <c r="AB1695" t="s">
        <v>4530</v>
      </c>
      <c r="AC1695" t="s">
        <v>89</v>
      </c>
      <c r="AD1695" t="str">
        <f t="shared" si="26"/>
        <v>10-60</v>
      </c>
      <c r="AE1695" t="str">
        <f>VLOOKUP(AD1695,'Main_Sub Desc'!C:D,2,)</f>
        <v>LPC from invoicing</v>
      </c>
      <c r="AF1695" t="str">
        <f>VLOOKUP(VALUE(H1695),'Main_Sub Desc'!F:G,2,)</f>
        <v>Wst Rev Late Payment</v>
      </c>
      <c r="AG1695">
        <f>IFERROR(VLOOKUP(VALUE(I1695),'PC Mapping'!A:F,6,),"")</f>
        <v>10514</v>
      </c>
      <c r="AH1695" s="13" t="str">
        <f>VLOOKUP(AG1695,'PC Mapping'!L:M,2,)</f>
        <v>Bolivar Sewer</v>
      </c>
    </row>
    <row r="1696" spans="1:34" x14ac:dyDescent="0.2">
      <c r="A1696" t="s">
        <v>10433</v>
      </c>
      <c r="B1696" t="s">
        <v>10434</v>
      </c>
      <c r="C1696" t="s">
        <v>4519</v>
      </c>
      <c r="D1696" t="s">
        <v>4520</v>
      </c>
      <c r="E1696" s="3">
        <v>45821</v>
      </c>
      <c r="F1696" t="s">
        <v>44</v>
      </c>
      <c r="G1696" t="s">
        <v>3742</v>
      </c>
      <c r="H1696" t="s">
        <v>3716</v>
      </c>
      <c r="I1696" t="s">
        <v>5595</v>
      </c>
      <c r="J1696" t="s">
        <v>4522</v>
      </c>
      <c r="K1696" s="2">
        <v>-5.07</v>
      </c>
      <c r="L1696" t="s">
        <v>44</v>
      </c>
      <c r="M1696" s="2">
        <v>-5.07</v>
      </c>
      <c r="N1696" t="s">
        <v>4523</v>
      </c>
      <c r="O1696" t="s">
        <v>4524</v>
      </c>
      <c r="P1696" t="s">
        <v>10435</v>
      </c>
      <c r="Q1696" t="s">
        <v>10436</v>
      </c>
      <c r="R1696" t="s">
        <v>44</v>
      </c>
      <c r="S1696" t="s">
        <v>4527</v>
      </c>
      <c r="T1696" s="3">
        <v>45821</v>
      </c>
      <c r="U1696" s="3">
        <v>45824</v>
      </c>
      <c r="V1696" s="2">
        <v>0</v>
      </c>
      <c r="W1696" t="s">
        <v>44</v>
      </c>
      <c r="X1696" t="s">
        <v>44</v>
      </c>
      <c r="Y1696" t="s">
        <v>10437</v>
      </c>
      <c r="Z1696" t="s">
        <v>1499</v>
      </c>
      <c r="AA1696" t="s">
        <v>4529</v>
      </c>
      <c r="AB1696" t="s">
        <v>4530</v>
      </c>
      <c r="AC1696" t="s">
        <v>89</v>
      </c>
      <c r="AD1696" t="str">
        <f t="shared" si="26"/>
        <v>10-60</v>
      </c>
      <c r="AE1696" t="str">
        <f>VLOOKUP(AD1696,'Main_Sub Desc'!C:D,2,)</f>
        <v>LPC from invoicing</v>
      </c>
      <c r="AF1696" t="str">
        <f>VLOOKUP(VALUE(H1696),'Main_Sub Desc'!F:G,2,)</f>
        <v>Wst Rev Late Payment</v>
      </c>
      <c r="AG1696">
        <f>IFERROR(VLOOKUP(VALUE(I1696),'PC Mapping'!A:F,6,),"")</f>
        <v>10636</v>
      </c>
      <c r="AH1696" s="13" t="str">
        <f>VLOOKUP(AG1696,'PC Mapping'!L:M,2,)</f>
        <v>Prairie Heights Sewer</v>
      </c>
    </row>
    <row r="1697" spans="1:34" x14ac:dyDescent="0.2">
      <c r="A1697" t="s">
        <v>10438</v>
      </c>
      <c r="B1697" t="s">
        <v>10439</v>
      </c>
      <c r="C1697" t="s">
        <v>4519</v>
      </c>
      <c r="D1697" t="s">
        <v>4520</v>
      </c>
      <c r="E1697" s="3">
        <v>45824</v>
      </c>
      <c r="F1697" t="s">
        <v>44</v>
      </c>
      <c r="G1697" t="s">
        <v>3742</v>
      </c>
      <c r="H1697" t="s">
        <v>3716</v>
      </c>
      <c r="I1697" t="s">
        <v>4534</v>
      </c>
      <c r="J1697" t="s">
        <v>4522</v>
      </c>
      <c r="K1697" s="2">
        <v>-5</v>
      </c>
      <c r="L1697" t="s">
        <v>44</v>
      </c>
      <c r="M1697" s="2">
        <v>-5</v>
      </c>
      <c r="N1697" t="s">
        <v>4523</v>
      </c>
      <c r="O1697" t="s">
        <v>4524</v>
      </c>
      <c r="P1697" t="s">
        <v>5028</v>
      </c>
      <c r="Q1697" t="s">
        <v>10440</v>
      </c>
      <c r="R1697" t="s">
        <v>44</v>
      </c>
      <c r="S1697" t="s">
        <v>10111</v>
      </c>
      <c r="T1697" s="3">
        <v>45824</v>
      </c>
      <c r="U1697" s="3">
        <v>45826</v>
      </c>
      <c r="V1697" s="2">
        <v>0</v>
      </c>
      <c r="W1697" t="s">
        <v>44</v>
      </c>
      <c r="X1697" t="s">
        <v>44</v>
      </c>
      <c r="Y1697" t="s">
        <v>7957</v>
      </c>
      <c r="Z1697" t="s">
        <v>1098</v>
      </c>
      <c r="AA1697" t="s">
        <v>4529</v>
      </c>
      <c r="AB1697" t="s">
        <v>4530</v>
      </c>
      <c r="AC1697" t="s">
        <v>89</v>
      </c>
      <c r="AD1697" t="str">
        <f t="shared" si="26"/>
        <v>10-60</v>
      </c>
      <c r="AE1697" t="str">
        <f>VLOOKUP(AD1697,'Main_Sub Desc'!C:D,2,)</f>
        <v>LPC from invoicing</v>
      </c>
      <c r="AF1697" t="str">
        <f>VLOOKUP(VALUE(H1697),'Main_Sub Desc'!F:G,2,)</f>
        <v>Wst Rev Late Payment</v>
      </c>
      <c r="AG1697">
        <f>IFERROR(VLOOKUP(VALUE(I1697),'PC Mapping'!A:F,6,),"")</f>
        <v>10514</v>
      </c>
      <c r="AH1697" s="13" t="str">
        <f>VLOOKUP(AG1697,'PC Mapping'!L:M,2,)</f>
        <v>Bolivar Sewer</v>
      </c>
    </row>
    <row r="1698" spans="1:34" x14ac:dyDescent="0.2">
      <c r="A1698" t="s">
        <v>10438</v>
      </c>
      <c r="B1698" t="s">
        <v>10439</v>
      </c>
      <c r="C1698" t="s">
        <v>4519</v>
      </c>
      <c r="D1698" t="s">
        <v>4520</v>
      </c>
      <c r="E1698" s="3">
        <v>45824</v>
      </c>
      <c r="F1698" t="s">
        <v>44</v>
      </c>
      <c r="G1698" t="s">
        <v>3742</v>
      </c>
      <c r="H1698" t="s">
        <v>3722</v>
      </c>
      <c r="I1698" t="s">
        <v>4538</v>
      </c>
      <c r="J1698" t="s">
        <v>4522</v>
      </c>
      <c r="K1698" s="2">
        <v>-5</v>
      </c>
      <c r="L1698" t="s">
        <v>44</v>
      </c>
      <c r="M1698" s="2">
        <v>-5</v>
      </c>
      <c r="N1698" t="s">
        <v>4523</v>
      </c>
      <c r="O1698" t="s">
        <v>4524</v>
      </c>
      <c r="P1698" t="s">
        <v>5028</v>
      </c>
      <c r="Q1698" t="s">
        <v>10441</v>
      </c>
      <c r="R1698" t="s">
        <v>44</v>
      </c>
      <c r="S1698" t="s">
        <v>10111</v>
      </c>
      <c r="T1698" s="3">
        <v>45824</v>
      </c>
      <c r="U1698" s="3">
        <v>45826</v>
      </c>
      <c r="V1698" s="2">
        <v>0</v>
      </c>
      <c r="W1698" t="s">
        <v>44</v>
      </c>
      <c r="X1698" t="s">
        <v>44</v>
      </c>
      <c r="Y1698" t="s">
        <v>7959</v>
      </c>
      <c r="Z1698" t="s">
        <v>1098</v>
      </c>
      <c r="AA1698" t="s">
        <v>4529</v>
      </c>
      <c r="AB1698" t="s">
        <v>4530</v>
      </c>
      <c r="AC1698" t="s">
        <v>89</v>
      </c>
      <c r="AD1698" t="str">
        <f t="shared" si="26"/>
        <v>10-60</v>
      </c>
      <c r="AE1698" t="str">
        <f>VLOOKUP(AD1698,'Main_Sub Desc'!C:D,2,)</f>
        <v>LPC from invoicing</v>
      </c>
      <c r="AF1698" t="str">
        <f>VLOOKUP(VALUE(H1698),'Main_Sub Desc'!F:G,2,)</f>
        <v>Wtr Rev Late Payment</v>
      </c>
      <c r="AG1698">
        <f>IFERROR(VLOOKUP(VALUE(I1698),'PC Mapping'!A:F,6,),"")</f>
        <v>10469</v>
      </c>
      <c r="AH1698" s="13" t="str">
        <f>VLOOKUP(AG1698,'PC Mapping'!L:M,2,)</f>
        <v>Bolivar Water</v>
      </c>
    </row>
    <row r="1699" spans="1:34" x14ac:dyDescent="0.2">
      <c r="A1699" t="s">
        <v>10442</v>
      </c>
      <c r="B1699" t="s">
        <v>10443</v>
      </c>
      <c r="C1699" t="s">
        <v>4519</v>
      </c>
      <c r="D1699" t="s">
        <v>4520</v>
      </c>
      <c r="E1699" s="3">
        <v>45824</v>
      </c>
      <c r="F1699" t="s">
        <v>44</v>
      </c>
      <c r="G1699" t="s">
        <v>3742</v>
      </c>
      <c r="H1699" t="s">
        <v>3722</v>
      </c>
      <c r="I1699" t="s">
        <v>4538</v>
      </c>
      <c r="J1699" t="s">
        <v>4522</v>
      </c>
      <c r="K1699" s="2">
        <v>-5</v>
      </c>
      <c r="L1699" t="s">
        <v>44</v>
      </c>
      <c r="M1699" s="2">
        <v>-5</v>
      </c>
      <c r="N1699" t="s">
        <v>4523</v>
      </c>
      <c r="O1699" t="s">
        <v>4524</v>
      </c>
      <c r="P1699" t="s">
        <v>10444</v>
      </c>
      <c r="Q1699" t="s">
        <v>10445</v>
      </c>
      <c r="R1699" t="s">
        <v>44</v>
      </c>
      <c r="S1699" t="s">
        <v>4527</v>
      </c>
      <c r="T1699" s="3">
        <v>45824</v>
      </c>
      <c r="U1699" s="3">
        <v>45825</v>
      </c>
      <c r="V1699" s="2">
        <v>0</v>
      </c>
      <c r="W1699" t="s">
        <v>44</v>
      </c>
      <c r="X1699" t="s">
        <v>44</v>
      </c>
      <c r="Y1699" t="s">
        <v>10446</v>
      </c>
      <c r="Z1699" t="s">
        <v>645</v>
      </c>
      <c r="AA1699" t="s">
        <v>4529</v>
      </c>
      <c r="AB1699" t="s">
        <v>4530</v>
      </c>
      <c r="AC1699" t="s">
        <v>89</v>
      </c>
      <c r="AD1699" t="str">
        <f t="shared" si="26"/>
        <v>10-60</v>
      </c>
      <c r="AE1699" t="str">
        <f>VLOOKUP(AD1699,'Main_Sub Desc'!C:D,2,)</f>
        <v>LPC from invoicing</v>
      </c>
      <c r="AF1699" t="str">
        <f>VLOOKUP(VALUE(H1699),'Main_Sub Desc'!F:G,2,)</f>
        <v>Wtr Rev Late Payment</v>
      </c>
      <c r="AG1699">
        <f>IFERROR(VLOOKUP(VALUE(I1699),'PC Mapping'!A:F,6,),"")</f>
        <v>10469</v>
      </c>
      <c r="AH1699" s="13" t="str">
        <f>VLOOKUP(AG1699,'PC Mapping'!L:M,2,)</f>
        <v>Bolivar Water</v>
      </c>
    </row>
    <row r="1700" spans="1:34" x14ac:dyDescent="0.2">
      <c r="A1700" t="s">
        <v>10442</v>
      </c>
      <c r="B1700" t="s">
        <v>10443</v>
      </c>
      <c r="C1700" t="s">
        <v>4519</v>
      </c>
      <c r="D1700" t="s">
        <v>4520</v>
      </c>
      <c r="E1700" s="3">
        <v>45824</v>
      </c>
      <c r="F1700" t="s">
        <v>44</v>
      </c>
      <c r="G1700" t="s">
        <v>3742</v>
      </c>
      <c r="H1700" t="s">
        <v>3716</v>
      </c>
      <c r="I1700" t="s">
        <v>4534</v>
      </c>
      <c r="J1700" t="s">
        <v>4522</v>
      </c>
      <c r="K1700" s="2">
        <v>-5</v>
      </c>
      <c r="L1700" t="s">
        <v>44</v>
      </c>
      <c r="M1700" s="2">
        <v>-5</v>
      </c>
      <c r="N1700" t="s">
        <v>4523</v>
      </c>
      <c r="O1700" t="s">
        <v>4524</v>
      </c>
      <c r="P1700" t="s">
        <v>10444</v>
      </c>
      <c r="Q1700" t="s">
        <v>10447</v>
      </c>
      <c r="R1700" t="s">
        <v>44</v>
      </c>
      <c r="S1700" t="s">
        <v>4527</v>
      </c>
      <c r="T1700" s="3">
        <v>45824</v>
      </c>
      <c r="U1700" s="3">
        <v>45825</v>
      </c>
      <c r="V1700" s="2">
        <v>0</v>
      </c>
      <c r="W1700" t="s">
        <v>44</v>
      </c>
      <c r="X1700" t="s">
        <v>44</v>
      </c>
      <c r="Y1700" t="s">
        <v>10448</v>
      </c>
      <c r="Z1700" t="s">
        <v>645</v>
      </c>
      <c r="AA1700" t="s">
        <v>4529</v>
      </c>
      <c r="AB1700" t="s">
        <v>4530</v>
      </c>
      <c r="AC1700" t="s">
        <v>89</v>
      </c>
      <c r="AD1700" t="str">
        <f t="shared" si="26"/>
        <v>10-60</v>
      </c>
      <c r="AE1700" t="str">
        <f>VLOOKUP(AD1700,'Main_Sub Desc'!C:D,2,)</f>
        <v>LPC from invoicing</v>
      </c>
      <c r="AF1700" t="str">
        <f>VLOOKUP(VALUE(H1700),'Main_Sub Desc'!F:G,2,)</f>
        <v>Wst Rev Late Payment</v>
      </c>
      <c r="AG1700">
        <f>IFERROR(VLOOKUP(VALUE(I1700),'PC Mapping'!A:F,6,),"")</f>
        <v>10514</v>
      </c>
      <c r="AH1700" s="13" t="str">
        <f>VLOOKUP(AG1700,'PC Mapping'!L:M,2,)</f>
        <v>Bolivar Sewer</v>
      </c>
    </row>
    <row r="1701" spans="1:34" x14ac:dyDescent="0.2">
      <c r="A1701" t="s">
        <v>10449</v>
      </c>
      <c r="B1701" t="s">
        <v>10443</v>
      </c>
      <c r="C1701" t="s">
        <v>4519</v>
      </c>
      <c r="D1701" t="s">
        <v>4520</v>
      </c>
      <c r="E1701" s="3">
        <v>45824</v>
      </c>
      <c r="F1701" t="s">
        <v>44</v>
      </c>
      <c r="G1701" t="s">
        <v>3742</v>
      </c>
      <c r="H1701" t="s">
        <v>3722</v>
      </c>
      <c r="I1701" t="s">
        <v>4538</v>
      </c>
      <c r="J1701" t="s">
        <v>4522</v>
      </c>
      <c r="K1701" s="2">
        <v>-8.7899999999999991</v>
      </c>
      <c r="L1701" t="s">
        <v>44</v>
      </c>
      <c r="M1701" s="2">
        <v>-8.7899999999999991</v>
      </c>
      <c r="N1701" t="s">
        <v>4523</v>
      </c>
      <c r="O1701" t="s">
        <v>4524</v>
      </c>
      <c r="P1701" t="s">
        <v>10450</v>
      </c>
      <c r="Q1701" t="s">
        <v>10451</v>
      </c>
      <c r="R1701" t="s">
        <v>44</v>
      </c>
      <c r="S1701" t="s">
        <v>4527</v>
      </c>
      <c r="T1701" s="3">
        <v>45824</v>
      </c>
      <c r="U1701" s="3">
        <v>45825</v>
      </c>
      <c r="V1701" s="2">
        <v>0</v>
      </c>
      <c r="W1701" t="s">
        <v>44</v>
      </c>
      <c r="X1701" t="s">
        <v>44</v>
      </c>
      <c r="Y1701" t="s">
        <v>10452</v>
      </c>
      <c r="Z1701" t="s">
        <v>647</v>
      </c>
      <c r="AA1701" t="s">
        <v>4529</v>
      </c>
      <c r="AB1701" t="s">
        <v>4530</v>
      </c>
      <c r="AC1701" t="s">
        <v>89</v>
      </c>
      <c r="AD1701" t="str">
        <f t="shared" si="26"/>
        <v>10-60</v>
      </c>
      <c r="AE1701" t="str">
        <f>VLOOKUP(AD1701,'Main_Sub Desc'!C:D,2,)</f>
        <v>LPC from invoicing</v>
      </c>
      <c r="AF1701" t="str">
        <f>VLOOKUP(VALUE(H1701),'Main_Sub Desc'!F:G,2,)</f>
        <v>Wtr Rev Late Payment</v>
      </c>
      <c r="AG1701">
        <f>IFERROR(VLOOKUP(VALUE(I1701),'PC Mapping'!A:F,6,),"")</f>
        <v>10469</v>
      </c>
      <c r="AH1701" s="13" t="str">
        <f>VLOOKUP(AG1701,'PC Mapping'!L:M,2,)</f>
        <v>Bolivar Water</v>
      </c>
    </row>
    <row r="1702" spans="1:34" x14ac:dyDescent="0.2">
      <c r="A1702" t="s">
        <v>10449</v>
      </c>
      <c r="B1702" t="s">
        <v>10443</v>
      </c>
      <c r="C1702" t="s">
        <v>4519</v>
      </c>
      <c r="D1702" t="s">
        <v>4520</v>
      </c>
      <c r="E1702" s="3">
        <v>45824</v>
      </c>
      <c r="F1702" t="s">
        <v>44</v>
      </c>
      <c r="G1702" t="s">
        <v>3742</v>
      </c>
      <c r="H1702" t="s">
        <v>3716</v>
      </c>
      <c r="I1702" t="s">
        <v>4534</v>
      </c>
      <c r="J1702" t="s">
        <v>4522</v>
      </c>
      <c r="K1702" s="2">
        <v>-13.06</v>
      </c>
      <c r="L1702" t="s">
        <v>44</v>
      </c>
      <c r="M1702" s="2">
        <v>-13.06</v>
      </c>
      <c r="N1702" t="s">
        <v>4523</v>
      </c>
      <c r="O1702" t="s">
        <v>4524</v>
      </c>
      <c r="P1702" t="s">
        <v>10450</v>
      </c>
      <c r="Q1702" t="s">
        <v>10453</v>
      </c>
      <c r="R1702" t="s">
        <v>44</v>
      </c>
      <c r="S1702" t="s">
        <v>4527</v>
      </c>
      <c r="T1702" s="3">
        <v>45824</v>
      </c>
      <c r="U1702" s="3">
        <v>45825</v>
      </c>
      <c r="V1702" s="2">
        <v>0</v>
      </c>
      <c r="W1702" t="s">
        <v>44</v>
      </c>
      <c r="X1702" t="s">
        <v>44</v>
      </c>
      <c r="Y1702" t="s">
        <v>10454</v>
      </c>
      <c r="Z1702" t="s">
        <v>647</v>
      </c>
      <c r="AA1702" t="s">
        <v>4529</v>
      </c>
      <c r="AB1702" t="s">
        <v>4530</v>
      </c>
      <c r="AC1702" t="s">
        <v>89</v>
      </c>
      <c r="AD1702" t="str">
        <f t="shared" si="26"/>
        <v>10-60</v>
      </c>
      <c r="AE1702" t="str">
        <f>VLOOKUP(AD1702,'Main_Sub Desc'!C:D,2,)</f>
        <v>LPC from invoicing</v>
      </c>
      <c r="AF1702" t="str">
        <f>VLOOKUP(VALUE(H1702),'Main_Sub Desc'!F:G,2,)</f>
        <v>Wst Rev Late Payment</v>
      </c>
      <c r="AG1702">
        <f>IFERROR(VLOOKUP(VALUE(I1702),'PC Mapping'!A:F,6,),"")</f>
        <v>10514</v>
      </c>
      <c r="AH1702" s="13" t="str">
        <f>VLOOKUP(AG1702,'PC Mapping'!L:M,2,)</f>
        <v>Bolivar Sewer</v>
      </c>
    </row>
    <row r="1703" spans="1:34" x14ac:dyDescent="0.2">
      <c r="A1703" t="s">
        <v>10455</v>
      </c>
      <c r="B1703" t="s">
        <v>10443</v>
      </c>
      <c r="C1703" t="s">
        <v>4519</v>
      </c>
      <c r="D1703" t="s">
        <v>4520</v>
      </c>
      <c r="E1703" s="3">
        <v>45824</v>
      </c>
      <c r="F1703" t="s">
        <v>44</v>
      </c>
      <c r="G1703" t="s">
        <v>3742</v>
      </c>
      <c r="H1703" t="s">
        <v>3722</v>
      </c>
      <c r="I1703" t="s">
        <v>4538</v>
      </c>
      <c r="J1703" t="s">
        <v>4522</v>
      </c>
      <c r="K1703" s="2">
        <v>-5</v>
      </c>
      <c r="L1703" t="s">
        <v>44</v>
      </c>
      <c r="M1703" s="2">
        <v>-5</v>
      </c>
      <c r="N1703" t="s">
        <v>4523</v>
      </c>
      <c r="O1703" t="s">
        <v>4524</v>
      </c>
      <c r="P1703" t="s">
        <v>10456</v>
      </c>
      <c r="Q1703" t="s">
        <v>10457</v>
      </c>
      <c r="R1703" t="s">
        <v>44</v>
      </c>
      <c r="S1703" t="s">
        <v>4527</v>
      </c>
      <c r="T1703" s="3">
        <v>45824</v>
      </c>
      <c r="U1703" s="3">
        <v>45825</v>
      </c>
      <c r="V1703" s="2">
        <v>0</v>
      </c>
      <c r="W1703" t="s">
        <v>44</v>
      </c>
      <c r="X1703" t="s">
        <v>44</v>
      </c>
      <c r="Y1703" t="s">
        <v>10458</v>
      </c>
      <c r="Z1703" t="s">
        <v>1257</v>
      </c>
      <c r="AA1703" t="s">
        <v>4529</v>
      </c>
      <c r="AB1703" t="s">
        <v>4530</v>
      </c>
      <c r="AC1703" t="s">
        <v>89</v>
      </c>
      <c r="AD1703" t="str">
        <f t="shared" si="26"/>
        <v>10-60</v>
      </c>
      <c r="AE1703" t="str">
        <f>VLOOKUP(AD1703,'Main_Sub Desc'!C:D,2,)</f>
        <v>LPC from invoicing</v>
      </c>
      <c r="AF1703" t="str">
        <f>VLOOKUP(VALUE(H1703),'Main_Sub Desc'!F:G,2,)</f>
        <v>Wtr Rev Late Payment</v>
      </c>
      <c r="AG1703">
        <f>IFERROR(VLOOKUP(VALUE(I1703),'PC Mapping'!A:F,6,),"")</f>
        <v>10469</v>
      </c>
      <c r="AH1703" s="13" t="str">
        <f>VLOOKUP(AG1703,'PC Mapping'!L:M,2,)</f>
        <v>Bolivar Water</v>
      </c>
    </row>
    <row r="1704" spans="1:34" x14ac:dyDescent="0.2">
      <c r="A1704" t="s">
        <v>10455</v>
      </c>
      <c r="B1704" t="s">
        <v>10443</v>
      </c>
      <c r="C1704" t="s">
        <v>4519</v>
      </c>
      <c r="D1704" t="s">
        <v>4520</v>
      </c>
      <c r="E1704" s="3">
        <v>45824</v>
      </c>
      <c r="F1704" t="s">
        <v>44</v>
      </c>
      <c r="G1704" t="s">
        <v>3742</v>
      </c>
      <c r="H1704" t="s">
        <v>3716</v>
      </c>
      <c r="I1704" t="s">
        <v>4534</v>
      </c>
      <c r="J1704" t="s">
        <v>4522</v>
      </c>
      <c r="K1704" s="2">
        <v>-5</v>
      </c>
      <c r="L1704" t="s">
        <v>44</v>
      </c>
      <c r="M1704" s="2">
        <v>-5</v>
      </c>
      <c r="N1704" t="s">
        <v>4523</v>
      </c>
      <c r="O1704" t="s">
        <v>4524</v>
      </c>
      <c r="P1704" t="s">
        <v>10456</v>
      </c>
      <c r="Q1704" t="s">
        <v>10459</v>
      </c>
      <c r="R1704" t="s">
        <v>44</v>
      </c>
      <c r="S1704" t="s">
        <v>4527</v>
      </c>
      <c r="T1704" s="3">
        <v>45824</v>
      </c>
      <c r="U1704" s="3">
        <v>45825</v>
      </c>
      <c r="V1704" s="2">
        <v>0</v>
      </c>
      <c r="W1704" t="s">
        <v>44</v>
      </c>
      <c r="X1704" t="s">
        <v>44</v>
      </c>
      <c r="Y1704" t="s">
        <v>10460</v>
      </c>
      <c r="Z1704" t="s">
        <v>1257</v>
      </c>
      <c r="AA1704" t="s">
        <v>4529</v>
      </c>
      <c r="AB1704" t="s">
        <v>4530</v>
      </c>
      <c r="AC1704" t="s">
        <v>89</v>
      </c>
      <c r="AD1704" t="str">
        <f t="shared" si="26"/>
        <v>10-60</v>
      </c>
      <c r="AE1704" t="str">
        <f>VLOOKUP(AD1704,'Main_Sub Desc'!C:D,2,)</f>
        <v>LPC from invoicing</v>
      </c>
      <c r="AF1704" t="str">
        <f>VLOOKUP(VALUE(H1704),'Main_Sub Desc'!F:G,2,)</f>
        <v>Wst Rev Late Payment</v>
      </c>
      <c r="AG1704">
        <f>IFERROR(VLOOKUP(VALUE(I1704),'PC Mapping'!A:F,6,),"")</f>
        <v>10514</v>
      </c>
      <c r="AH1704" s="13" t="str">
        <f>VLOOKUP(AG1704,'PC Mapping'!L:M,2,)</f>
        <v>Bolivar Sewer</v>
      </c>
    </row>
    <row r="1705" spans="1:34" x14ac:dyDescent="0.2">
      <c r="A1705" t="s">
        <v>10461</v>
      </c>
      <c r="B1705" t="s">
        <v>10462</v>
      </c>
      <c r="C1705" t="s">
        <v>4519</v>
      </c>
      <c r="D1705" t="s">
        <v>4520</v>
      </c>
      <c r="E1705" s="3">
        <v>45825</v>
      </c>
      <c r="F1705" t="s">
        <v>44</v>
      </c>
      <c r="G1705" t="s">
        <v>3742</v>
      </c>
      <c r="H1705" t="s">
        <v>3716</v>
      </c>
      <c r="I1705" t="s">
        <v>4534</v>
      </c>
      <c r="J1705" t="s">
        <v>4522</v>
      </c>
      <c r="K1705" s="2">
        <v>-5</v>
      </c>
      <c r="L1705" t="s">
        <v>44</v>
      </c>
      <c r="M1705" s="2">
        <v>-5</v>
      </c>
      <c r="N1705" t="s">
        <v>4523</v>
      </c>
      <c r="O1705" t="s">
        <v>4524</v>
      </c>
      <c r="P1705" t="s">
        <v>10463</v>
      </c>
      <c r="Q1705" t="s">
        <v>10464</v>
      </c>
      <c r="R1705" t="s">
        <v>44</v>
      </c>
      <c r="S1705" t="s">
        <v>4527</v>
      </c>
      <c r="T1705" s="3">
        <v>45825</v>
      </c>
      <c r="U1705" s="3">
        <v>45826</v>
      </c>
      <c r="V1705" s="2">
        <v>0</v>
      </c>
      <c r="W1705" t="s">
        <v>44</v>
      </c>
      <c r="X1705" t="s">
        <v>44</v>
      </c>
      <c r="Y1705" t="s">
        <v>10465</v>
      </c>
      <c r="Z1705" t="s">
        <v>10466</v>
      </c>
      <c r="AA1705" t="s">
        <v>4529</v>
      </c>
      <c r="AB1705" t="s">
        <v>4530</v>
      </c>
      <c r="AC1705" t="s">
        <v>89</v>
      </c>
      <c r="AD1705" t="str">
        <f t="shared" si="26"/>
        <v>10-60</v>
      </c>
      <c r="AE1705" t="str">
        <f>VLOOKUP(AD1705,'Main_Sub Desc'!C:D,2,)</f>
        <v>LPC from invoicing</v>
      </c>
      <c r="AF1705" t="str">
        <f>VLOOKUP(VALUE(H1705),'Main_Sub Desc'!F:G,2,)</f>
        <v>Wst Rev Late Payment</v>
      </c>
      <c r="AG1705">
        <f>IFERROR(VLOOKUP(VALUE(I1705),'PC Mapping'!A:F,6,),"")</f>
        <v>10514</v>
      </c>
      <c r="AH1705" s="13" t="str">
        <f>VLOOKUP(AG1705,'PC Mapping'!L:M,2,)</f>
        <v>Bolivar Sewer</v>
      </c>
    </row>
    <row r="1706" spans="1:34" x14ac:dyDescent="0.2">
      <c r="A1706" t="s">
        <v>10461</v>
      </c>
      <c r="B1706" t="s">
        <v>10462</v>
      </c>
      <c r="C1706" t="s">
        <v>4519</v>
      </c>
      <c r="D1706" t="s">
        <v>4520</v>
      </c>
      <c r="E1706" s="3">
        <v>45825</v>
      </c>
      <c r="F1706" t="s">
        <v>44</v>
      </c>
      <c r="G1706" t="s">
        <v>3742</v>
      </c>
      <c r="H1706" t="s">
        <v>3722</v>
      </c>
      <c r="I1706" t="s">
        <v>4538</v>
      </c>
      <c r="J1706" t="s">
        <v>4522</v>
      </c>
      <c r="K1706" s="2">
        <v>-5</v>
      </c>
      <c r="L1706" t="s">
        <v>44</v>
      </c>
      <c r="M1706" s="2">
        <v>-5</v>
      </c>
      <c r="N1706" t="s">
        <v>4523</v>
      </c>
      <c r="O1706" t="s">
        <v>4524</v>
      </c>
      <c r="P1706" t="s">
        <v>10463</v>
      </c>
      <c r="Q1706" t="s">
        <v>10467</v>
      </c>
      <c r="R1706" t="s">
        <v>44</v>
      </c>
      <c r="S1706" t="s">
        <v>4527</v>
      </c>
      <c r="T1706" s="3">
        <v>45825</v>
      </c>
      <c r="U1706" s="3">
        <v>45826</v>
      </c>
      <c r="V1706" s="2">
        <v>0</v>
      </c>
      <c r="W1706" t="s">
        <v>44</v>
      </c>
      <c r="X1706" t="s">
        <v>44</v>
      </c>
      <c r="Y1706" t="s">
        <v>10468</v>
      </c>
      <c r="Z1706" t="s">
        <v>10466</v>
      </c>
      <c r="AA1706" t="s">
        <v>4529</v>
      </c>
      <c r="AB1706" t="s">
        <v>4530</v>
      </c>
      <c r="AC1706" t="s">
        <v>89</v>
      </c>
      <c r="AD1706" t="str">
        <f t="shared" si="26"/>
        <v>10-60</v>
      </c>
      <c r="AE1706" t="str">
        <f>VLOOKUP(AD1706,'Main_Sub Desc'!C:D,2,)</f>
        <v>LPC from invoicing</v>
      </c>
      <c r="AF1706" t="str">
        <f>VLOOKUP(VALUE(H1706),'Main_Sub Desc'!F:G,2,)</f>
        <v>Wtr Rev Late Payment</v>
      </c>
      <c r="AG1706">
        <f>IFERROR(VLOOKUP(VALUE(I1706),'PC Mapping'!A:F,6,),"")</f>
        <v>10469</v>
      </c>
      <c r="AH1706" s="13" t="str">
        <f>VLOOKUP(AG1706,'PC Mapping'!L:M,2,)</f>
        <v>Bolivar Water</v>
      </c>
    </row>
    <row r="1707" spans="1:34" x14ac:dyDescent="0.2">
      <c r="A1707" t="s">
        <v>10469</v>
      </c>
      <c r="B1707" t="s">
        <v>10470</v>
      </c>
      <c r="C1707" t="s">
        <v>4519</v>
      </c>
      <c r="D1707" t="s">
        <v>4520</v>
      </c>
      <c r="E1707" s="3">
        <v>45825</v>
      </c>
      <c r="F1707" t="s">
        <v>44</v>
      </c>
      <c r="G1707" t="s">
        <v>3742</v>
      </c>
      <c r="H1707" t="s">
        <v>3722</v>
      </c>
      <c r="I1707" t="s">
        <v>4538</v>
      </c>
      <c r="J1707" t="s">
        <v>4522</v>
      </c>
      <c r="K1707" s="2">
        <v>-9.69</v>
      </c>
      <c r="L1707" t="s">
        <v>44</v>
      </c>
      <c r="M1707" s="2">
        <v>-9.69</v>
      </c>
      <c r="N1707" t="s">
        <v>4523</v>
      </c>
      <c r="O1707" t="s">
        <v>4524</v>
      </c>
      <c r="P1707" t="s">
        <v>10471</v>
      </c>
      <c r="Q1707" t="s">
        <v>10472</v>
      </c>
      <c r="R1707" t="s">
        <v>44</v>
      </c>
      <c r="S1707" t="s">
        <v>4527</v>
      </c>
      <c r="T1707" s="3">
        <v>45825</v>
      </c>
      <c r="U1707" s="3">
        <v>45826</v>
      </c>
      <c r="V1707" s="2">
        <v>0</v>
      </c>
      <c r="W1707" t="s">
        <v>44</v>
      </c>
      <c r="X1707" t="s">
        <v>44</v>
      </c>
      <c r="Y1707" t="s">
        <v>10473</v>
      </c>
      <c r="Z1707" t="s">
        <v>10474</v>
      </c>
      <c r="AA1707" t="s">
        <v>4529</v>
      </c>
      <c r="AB1707" t="s">
        <v>4530</v>
      </c>
      <c r="AC1707" t="s">
        <v>89</v>
      </c>
      <c r="AD1707" t="str">
        <f t="shared" si="26"/>
        <v>10-60</v>
      </c>
      <c r="AE1707" t="str">
        <f>VLOOKUP(AD1707,'Main_Sub Desc'!C:D,2,)</f>
        <v>LPC from invoicing</v>
      </c>
      <c r="AF1707" t="str">
        <f>VLOOKUP(VALUE(H1707),'Main_Sub Desc'!F:G,2,)</f>
        <v>Wtr Rev Late Payment</v>
      </c>
      <c r="AG1707">
        <f>IFERROR(VLOOKUP(VALUE(I1707),'PC Mapping'!A:F,6,),"")</f>
        <v>10469</v>
      </c>
      <c r="AH1707" s="13" t="str">
        <f>VLOOKUP(AG1707,'PC Mapping'!L:M,2,)</f>
        <v>Bolivar Water</v>
      </c>
    </row>
    <row r="1708" spans="1:34" x14ac:dyDescent="0.2">
      <c r="A1708" t="s">
        <v>10469</v>
      </c>
      <c r="B1708" t="s">
        <v>10470</v>
      </c>
      <c r="C1708" t="s">
        <v>4519</v>
      </c>
      <c r="D1708" t="s">
        <v>4520</v>
      </c>
      <c r="E1708" s="3">
        <v>45825</v>
      </c>
      <c r="F1708" t="s">
        <v>44</v>
      </c>
      <c r="G1708" t="s">
        <v>3742</v>
      </c>
      <c r="H1708" t="s">
        <v>3716</v>
      </c>
      <c r="I1708" t="s">
        <v>4534</v>
      </c>
      <c r="J1708" t="s">
        <v>4522</v>
      </c>
      <c r="K1708" s="2">
        <v>-14.41</v>
      </c>
      <c r="L1708" t="s">
        <v>44</v>
      </c>
      <c r="M1708" s="2">
        <v>-14.41</v>
      </c>
      <c r="N1708" t="s">
        <v>4523</v>
      </c>
      <c r="O1708" t="s">
        <v>4524</v>
      </c>
      <c r="P1708" t="s">
        <v>10471</v>
      </c>
      <c r="Q1708" t="s">
        <v>10475</v>
      </c>
      <c r="R1708" t="s">
        <v>44</v>
      </c>
      <c r="S1708" t="s">
        <v>4527</v>
      </c>
      <c r="T1708" s="3">
        <v>45825</v>
      </c>
      <c r="U1708" s="3">
        <v>45826</v>
      </c>
      <c r="V1708" s="2">
        <v>0</v>
      </c>
      <c r="W1708" t="s">
        <v>44</v>
      </c>
      <c r="X1708" t="s">
        <v>44</v>
      </c>
      <c r="Y1708" t="s">
        <v>10476</v>
      </c>
      <c r="Z1708" t="s">
        <v>10474</v>
      </c>
      <c r="AA1708" t="s">
        <v>4529</v>
      </c>
      <c r="AB1708" t="s">
        <v>4530</v>
      </c>
      <c r="AC1708" t="s">
        <v>89</v>
      </c>
      <c r="AD1708" t="str">
        <f t="shared" si="26"/>
        <v>10-60</v>
      </c>
      <c r="AE1708" t="str">
        <f>VLOOKUP(AD1708,'Main_Sub Desc'!C:D,2,)</f>
        <v>LPC from invoicing</v>
      </c>
      <c r="AF1708" t="str">
        <f>VLOOKUP(VALUE(H1708),'Main_Sub Desc'!F:G,2,)</f>
        <v>Wst Rev Late Payment</v>
      </c>
      <c r="AG1708">
        <f>IFERROR(VLOOKUP(VALUE(I1708),'PC Mapping'!A:F,6,),"")</f>
        <v>10514</v>
      </c>
      <c r="AH1708" s="13" t="str">
        <f>VLOOKUP(AG1708,'PC Mapping'!L:M,2,)</f>
        <v>Bolivar Sewer</v>
      </c>
    </row>
    <row r="1709" spans="1:34" x14ac:dyDescent="0.2">
      <c r="A1709" t="s">
        <v>10477</v>
      </c>
      <c r="B1709" t="s">
        <v>10462</v>
      </c>
      <c r="C1709" t="s">
        <v>4519</v>
      </c>
      <c r="D1709" t="s">
        <v>4520</v>
      </c>
      <c r="E1709" s="3">
        <v>45825</v>
      </c>
      <c r="F1709" t="s">
        <v>44</v>
      </c>
      <c r="G1709" t="s">
        <v>3742</v>
      </c>
      <c r="H1709" t="s">
        <v>3722</v>
      </c>
      <c r="I1709" t="s">
        <v>4538</v>
      </c>
      <c r="J1709" t="s">
        <v>4522</v>
      </c>
      <c r="K1709" s="2">
        <v>-5</v>
      </c>
      <c r="L1709" t="s">
        <v>44</v>
      </c>
      <c r="M1709" s="2">
        <v>-5</v>
      </c>
      <c r="N1709" t="s">
        <v>4523</v>
      </c>
      <c r="O1709" t="s">
        <v>4524</v>
      </c>
      <c r="P1709" t="s">
        <v>10478</v>
      </c>
      <c r="Q1709" t="s">
        <v>10479</v>
      </c>
      <c r="R1709" t="s">
        <v>44</v>
      </c>
      <c r="S1709" t="s">
        <v>4527</v>
      </c>
      <c r="T1709" s="3">
        <v>45825</v>
      </c>
      <c r="U1709" s="3">
        <v>45826</v>
      </c>
      <c r="V1709" s="2">
        <v>0</v>
      </c>
      <c r="W1709" t="s">
        <v>44</v>
      </c>
      <c r="X1709" t="s">
        <v>44</v>
      </c>
      <c r="Y1709" t="s">
        <v>10480</v>
      </c>
      <c r="Z1709" t="s">
        <v>1269</v>
      </c>
      <c r="AA1709" t="s">
        <v>4529</v>
      </c>
      <c r="AB1709" t="s">
        <v>4530</v>
      </c>
      <c r="AC1709" t="s">
        <v>89</v>
      </c>
      <c r="AD1709" t="str">
        <f t="shared" si="26"/>
        <v>10-60</v>
      </c>
      <c r="AE1709" t="str">
        <f>VLOOKUP(AD1709,'Main_Sub Desc'!C:D,2,)</f>
        <v>LPC from invoicing</v>
      </c>
      <c r="AF1709" t="str">
        <f>VLOOKUP(VALUE(H1709),'Main_Sub Desc'!F:G,2,)</f>
        <v>Wtr Rev Late Payment</v>
      </c>
      <c r="AG1709">
        <f>IFERROR(VLOOKUP(VALUE(I1709),'PC Mapping'!A:F,6,),"")</f>
        <v>10469</v>
      </c>
      <c r="AH1709" s="13" t="str">
        <f>VLOOKUP(AG1709,'PC Mapping'!L:M,2,)</f>
        <v>Bolivar Water</v>
      </c>
    </row>
    <row r="1710" spans="1:34" x14ac:dyDescent="0.2">
      <c r="A1710" t="s">
        <v>10477</v>
      </c>
      <c r="B1710" t="s">
        <v>10462</v>
      </c>
      <c r="C1710" t="s">
        <v>4519</v>
      </c>
      <c r="D1710" t="s">
        <v>4520</v>
      </c>
      <c r="E1710" s="3">
        <v>45825</v>
      </c>
      <c r="F1710" t="s">
        <v>44</v>
      </c>
      <c r="G1710" t="s">
        <v>3742</v>
      </c>
      <c r="H1710" t="s">
        <v>3716</v>
      </c>
      <c r="I1710" t="s">
        <v>4534</v>
      </c>
      <c r="J1710" t="s">
        <v>4522</v>
      </c>
      <c r="K1710" s="2">
        <v>-5</v>
      </c>
      <c r="L1710" t="s">
        <v>44</v>
      </c>
      <c r="M1710" s="2">
        <v>-5</v>
      </c>
      <c r="N1710" t="s">
        <v>4523</v>
      </c>
      <c r="O1710" t="s">
        <v>4524</v>
      </c>
      <c r="P1710" t="s">
        <v>10478</v>
      </c>
      <c r="Q1710" t="s">
        <v>10481</v>
      </c>
      <c r="R1710" t="s">
        <v>44</v>
      </c>
      <c r="S1710" t="s">
        <v>4527</v>
      </c>
      <c r="T1710" s="3">
        <v>45825</v>
      </c>
      <c r="U1710" s="3">
        <v>45826</v>
      </c>
      <c r="V1710" s="2">
        <v>0</v>
      </c>
      <c r="W1710" t="s">
        <v>44</v>
      </c>
      <c r="X1710" t="s">
        <v>44</v>
      </c>
      <c r="Y1710" t="s">
        <v>10482</v>
      </c>
      <c r="Z1710" t="s">
        <v>1269</v>
      </c>
      <c r="AA1710" t="s">
        <v>4529</v>
      </c>
      <c r="AB1710" t="s">
        <v>4530</v>
      </c>
      <c r="AC1710" t="s">
        <v>89</v>
      </c>
      <c r="AD1710" t="str">
        <f t="shared" si="26"/>
        <v>10-60</v>
      </c>
      <c r="AE1710" t="str">
        <f>VLOOKUP(AD1710,'Main_Sub Desc'!C:D,2,)</f>
        <v>LPC from invoicing</v>
      </c>
      <c r="AF1710" t="str">
        <f>VLOOKUP(VALUE(H1710),'Main_Sub Desc'!F:G,2,)</f>
        <v>Wst Rev Late Payment</v>
      </c>
      <c r="AG1710">
        <f>IFERROR(VLOOKUP(VALUE(I1710),'PC Mapping'!A:F,6,),"")</f>
        <v>10514</v>
      </c>
      <c r="AH1710" s="13" t="str">
        <f>VLOOKUP(AG1710,'PC Mapping'!L:M,2,)</f>
        <v>Bolivar Sewer</v>
      </c>
    </row>
    <row r="1711" spans="1:34" x14ac:dyDescent="0.2">
      <c r="A1711" t="s">
        <v>10483</v>
      </c>
      <c r="B1711" t="s">
        <v>10470</v>
      </c>
      <c r="C1711" t="s">
        <v>4519</v>
      </c>
      <c r="D1711" t="s">
        <v>4520</v>
      </c>
      <c r="E1711" s="3">
        <v>45825</v>
      </c>
      <c r="F1711" t="s">
        <v>44</v>
      </c>
      <c r="G1711" t="s">
        <v>3742</v>
      </c>
      <c r="H1711" t="s">
        <v>3722</v>
      </c>
      <c r="I1711" t="s">
        <v>3752</v>
      </c>
      <c r="J1711" t="s">
        <v>4522</v>
      </c>
      <c r="K1711" s="2">
        <v>-5</v>
      </c>
      <c r="L1711" t="s">
        <v>44</v>
      </c>
      <c r="M1711" s="2">
        <v>-5</v>
      </c>
      <c r="N1711" t="s">
        <v>4523</v>
      </c>
      <c r="O1711" t="s">
        <v>4524</v>
      </c>
      <c r="P1711" t="s">
        <v>10484</v>
      </c>
      <c r="Q1711" t="s">
        <v>10485</v>
      </c>
      <c r="R1711" t="s">
        <v>44</v>
      </c>
      <c r="S1711" t="s">
        <v>4527</v>
      </c>
      <c r="T1711" s="3">
        <v>45825</v>
      </c>
      <c r="U1711" s="3">
        <v>45826</v>
      </c>
      <c r="V1711" s="2">
        <v>0</v>
      </c>
      <c r="W1711" t="s">
        <v>44</v>
      </c>
      <c r="X1711" t="s">
        <v>44</v>
      </c>
      <c r="Y1711" t="s">
        <v>10486</v>
      </c>
      <c r="Z1711" t="s">
        <v>10487</v>
      </c>
      <c r="AA1711" t="s">
        <v>4529</v>
      </c>
      <c r="AB1711" t="s">
        <v>4530</v>
      </c>
      <c r="AC1711" t="s">
        <v>89</v>
      </c>
      <c r="AD1711" t="str">
        <f t="shared" si="26"/>
        <v>10-60</v>
      </c>
      <c r="AE1711" t="str">
        <f>VLOOKUP(AD1711,'Main_Sub Desc'!C:D,2,)</f>
        <v>LPC from invoicing</v>
      </c>
      <c r="AF1711" t="str">
        <f>VLOOKUP(VALUE(H1711),'Main_Sub Desc'!F:G,2,)</f>
        <v>Wtr Rev Late Payment</v>
      </c>
      <c r="AG1711">
        <f>IFERROR(VLOOKUP(VALUE(I1711),'PC Mapping'!A:F,6,),"")</f>
        <v>10719</v>
      </c>
      <c r="AH1711" s="13" t="str">
        <f>VLOOKUP(AG1711,'PC Mapping'!L:M,2,)</f>
        <v>All Other Water</v>
      </c>
    </row>
    <row r="1712" spans="1:34" x14ac:dyDescent="0.2">
      <c r="A1712" t="s">
        <v>10488</v>
      </c>
      <c r="B1712" t="s">
        <v>10470</v>
      </c>
      <c r="C1712" t="s">
        <v>4519</v>
      </c>
      <c r="D1712" t="s">
        <v>4520</v>
      </c>
      <c r="E1712" s="3">
        <v>45825</v>
      </c>
      <c r="F1712" t="s">
        <v>44</v>
      </c>
      <c r="G1712" t="s">
        <v>3742</v>
      </c>
      <c r="H1712" t="s">
        <v>3722</v>
      </c>
      <c r="I1712" t="s">
        <v>3752</v>
      </c>
      <c r="J1712" t="s">
        <v>4522</v>
      </c>
      <c r="K1712" s="2">
        <v>-5</v>
      </c>
      <c r="L1712" t="s">
        <v>44</v>
      </c>
      <c r="M1712" s="2">
        <v>-5</v>
      </c>
      <c r="N1712" t="s">
        <v>4523</v>
      </c>
      <c r="O1712" t="s">
        <v>4524</v>
      </c>
      <c r="P1712" t="s">
        <v>10489</v>
      </c>
      <c r="Q1712" t="s">
        <v>10490</v>
      </c>
      <c r="R1712" t="s">
        <v>44</v>
      </c>
      <c r="S1712" t="s">
        <v>4527</v>
      </c>
      <c r="T1712" s="3">
        <v>45825</v>
      </c>
      <c r="U1712" s="3">
        <v>45826</v>
      </c>
      <c r="V1712" s="2">
        <v>0</v>
      </c>
      <c r="W1712" t="s">
        <v>44</v>
      </c>
      <c r="X1712" t="s">
        <v>44</v>
      </c>
      <c r="Y1712" t="s">
        <v>10491</v>
      </c>
      <c r="Z1712" t="s">
        <v>10492</v>
      </c>
      <c r="AA1712" t="s">
        <v>4529</v>
      </c>
      <c r="AB1712" t="s">
        <v>4530</v>
      </c>
      <c r="AC1712" t="s">
        <v>99</v>
      </c>
      <c r="AD1712" t="str">
        <f t="shared" si="26"/>
        <v>10-60</v>
      </c>
      <c r="AE1712" t="str">
        <f>VLOOKUP(AD1712,'Main_Sub Desc'!C:D,2,)</f>
        <v>LPC from invoicing</v>
      </c>
      <c r="AF1712" t="str">
        <f>VLOOKUP(VALUE(H1712),'Main_Sub Desc'!F:G,2,)</f>
        <v>Wtr Rev Late Payment</v>
      </c>
      <c r="AG1712">
        <f>IFERROR(VLOOKUP(VALUE(I1712),'PC Mapping'!A:F,6,),"")</f>
        <v>10719</v>
      </c>
      <c r="AH1712" s="13" t="str">
        <f>VLOOKUP(AG1712,'PC Mapping'!L:M,2,)</f>
        <v>All Other Water</v>
      </c>
    </row>
    <row r="1713" spans="1:34" x14ac:dyDescent="0.2">
      <c r="A1713" t="s">
        <v>10493</v>
      </c>
      <c r="B1713" t="s">
        <v>10494</v>
      </c>
      <c r="C1713" t="s">
        <v>4519</v>
      </c>
      <c r="D1713" t="s">
        <v>4520</v>
      </c>
      <c r="E1713" s="3">
        <v>45826</v>
      </c>
      <c r="F1713" t="s">
        <v>44</v>
      </c>
      <c r="G1713" t="s">
        <v>3742</v>
      </c>
      <c r="H1713" t="s">
        <v>3722</v>
      </c>
      <c r="I1713" t="s">
        <v>3752</v>
      </c>
      <c r="J1713" t="s">
        <v>4522</v>
      </c>
      <c r="K1713" s="2">
        <v>-5</v>
      </c>
      <c r="L1713" t="s">
        <v>44</v>
      </c>
      <c r="M1713" s="2">
        <v>-5</v>
      </c>
      <c r="N1713" t="s">
        <v>4523</v>
      </c>
      <c r="O1713" t="s">
        <v>4524</v>
      </c>
      <c r="P1713" t="s">
        <v>10495</v>
      </c>
      <c r="Q1713" t="s">
        <v>10496</v>
      </c>
      <c r="R1713" t="s">
        <v>44</v>
      </c>
      <c r="S1713" t="s">
        <v>4527</v>
      </c>
      <c r="T1713" s="3">
        <v>45826</v>
      </c>
      <c r="U1713" s="3">
        <v>45827</v>
      </c>
      <c r="V1713" s="2">
        <v>0</v>
      </c>
      <c r="W1713" t="s">
        <v>44</v>
      </c>
      <c r="X1713" t="s">
        <v>44</v>
      </c>
      <c r="Y1713" t="s">
        <v>10497</v>
      </c>
      <c r="Z1713" t="s">
        <v>2269</v>
      </c>
      <c r="AA1713" t="s">
        <v>4529</v>
      </c>
      <c r="AB1713" t="s">
        <v>4530</v>
      </c>
      <c r="AC1713" t="s">
        <v>89</v>
      </c>
      <c r="AD1713" t="str">
        <f t="shared" si="26"/>
        <v>10-60</v>
      </c>
      <c r="AE1713" t="str">
        <f>VLOOKUP(AD1713,'Main_Sub Desc'!C:D,2,)</f>
        <v>LPC from invoicing</v>
      </c>
      <c r="AF1713" t="str">
        <f>VLOOKUP(VALUE(H1713),'Main_Sub Desc'!F:G,2,)</f>
        <v>Wtr Rev Late Payment</v>
      </c>
      <c r="AG1713">
        <f>IFERROR(VLOOKUP(VALUE(I1713),'PC Mapping'!A:F,6,),"")</f>
        <v>10719</v>
      </c>
      <c r="AH1713" s="13" t="str">
        <f>VLOOKUP(AG1713,'PC Mapping'!L:M,2,)</f>
        <v>All Other Water</v>
      </c>
    </row>
    <row r="1714" spans="1:34" x14ac:dyDescent="0.2">
      <c r="A1714" t="s">
        <v>10498</v>
      </c>
      <c r="B1714" t="s">
        <v>10499</v>
      </c>
      <c r="C1714" t="s">
        <v>4519</v>
      </c>
      <c r="D1714" t="s">
        <v>4520</v>
      </c>
      <c r="E1714" s="3">
        <v>45826</v>
      </c>
      <c r="F1714" t="s">
        <v>44</v>
      </c>
      <c r="G1714" t="s">
        <v>3742</v>
      </c>
      <c r="H1714" t="s">
        <v>3716</v>
      </c>
      <c r="I1714" t="s">
        <v>4534</v>
      </c>
      <c r="J1714" t="s">
        <v>4522</v>
      </c>
      <c r="K1714" s="2">
        <v>-5</v>
      </c>
      <c r="L1714" t="s">
        <v>44</v>
      </c>
      <c r="M1714" s="2">
        <v>-5</v>
      </c>
      <c r="N1714" t="s">
        <v>4523</v>
      </c>
      <c r="O1714" t="s">
        <v>4524</v>
      </c>
      <c r="P1714" t="s">
        <v>5777</v>
      </c>
      <c r="Q1714" t="s">
        <v>10500</v>
      </c>
      <c r="R1714" t="s">
        <v>44</v>
      </c>
      <c r="S1714" t="s">
        <v>4527</v>
      </c>
      <c r="T1714" s="3">
        <v>45826</v>
      </c>
      <c r="U1714" s="3">
        <v>45827</v>
      </c>
      <c r="V1714" s="2">
        <v>0</v>
      </c>
      <c r="W1714" t="s">
        <v>44</v>
      </c>
      <c r="X1714" t="s">
        <v>44</v>
      </c>
      <c r="Y1714" t="s">
        <v>10501</v>
      </c>
      <c r="Z1714" t="s">
        <v>1237</v>
      </c>
      <c r="AA1714" t="s">
        <v>4529</v>
      </c>
      <c r="AB1714" t="s">
        <v>4530</v>
      </c>
      <c r="AC1714" t="s">
        <v>89</v>
      </c>
      <c r="AD1714" t="str">
        <f t="shared" si="26"/>
        <v>10-60</v>
      </c>
      <c r="AE1714" t="str">
        <f>VLOOKUP(AD1714,'Main_Sub Desc'!C:D,2,)</f>
        <v>LPC from invoicing</v>
      </c>
      <c r="AF1714" t="str">
        <f>VLOOKUP(VALUE(H1714),'Main_Sub Desc'!F:G,2,)</f>
        <v>Wst Rev Late Payment</v>
      </c>
      <c r="AG1714">
        <f>IFERROR(VLOOKUP(VALUE(I1714),'PC Mapping'!A:F,6,),"")</f>
        <v>10514</v>
      </c>
      <c r="AH1714" s="13" t="str">
        <f>VLOOKUP(AG1714,'PC Mapping'!L:M,2,)</f>
        <v>Bolivar Sewer</v>
      </c>
    </row>
    <row r="1715" spans="1:34" x14ac:dyDescent="0.2">
      <c r="A1715" t="s">
        <v>10498</v>
      </c>
      <c r="B1715" t="s">
        <v>10499</v>
      </c>
      <c r="C1715" t="s">
        <v>4519</v>
      </c>
      <c r="D1715" t="s">
        <v>4520</v>
      </c>
      <c r="E1715" s="3">
        <v>45826</v>
      </c>
      <c r="F1715" t="s">
        <v>44</v>
      </c>
      <c r="G1715" t="s">
        <v>3742</v>
      </c>
      <c r="H1715" t="s">
        <v>3722</v>
      </c>
      <c r="I1715" t="s">
        <v>4538</v>
      </c>
      <c r="J1715" t="s">
        <v>4522</v>
      </c>
      <c r="K1715" s="2">
        <v>-5</v>
      </c>
      <c r="L1715" t="s">
        <v>44</v>
      </c>
      <c r="M1715" s="2">
        <v>-5</v>
      </c>
      <c r="N1715" t="s">
        <v>4523</v>
      </c>
      <c r="O1715" t="s">
        <v>4524</v>
      </c>
      <c r="P1715" t="s">
        <v>5777</v>
      </c>
      <c r="Q1715" t="s">
        <v>10502</v>
      </c>
      <c r="R1715" t="s">
        <v>44</v>
      </c>
      <c r="S1715" t="s">
        <v>4527</v>
      </c>
      <c r="T1715" s="3">
        <v>45826</v>
      </c>
      <c r="U1715" s="3">
        <v>45827</v>
      </c>
      <c r="V1715" s="2">
        <v>0</v>
      </c>
      <c r="W1715" t="s">
        <v>44</v>
      </c>
      <c r="X1715" t="s">
        <v>44</v>
      </c>
      <c r="Y1715" t="s">
        <v>10503</v>
      </c>
      <c r="Z1715" t="s">
        <v>1237</v>
      </c>
      <c r="AA1715" t="s">
        <v>4529</v>
      </c>
      <c r="AB1715" t="s">
        <v>4530</v>
      </c>
      <c r="AC1715" t="s">
        <v>89</v>
      </c>
      <c r="AD1715" t="str">
        <f t="shared" si="26"/>
        <v>10-60</v>
      </c>
      <c r="AE1715" t="str">
        <f>VLOOKUP(AD1715,'Main_Sub Desc'!C:D,2,)</f>
        <v>LPC from invoicing</v>
      </c>
      <c r="AF1715" t="str">
        <f>VLOOKUP(VALUE(H1715),'Main_Sub Desc'!F:G,2,)</f>
        <v>Wtr Rev Late Payment</v>
      </c>
      <c r="AG1715">
        <f>IFERROR(VLOOKUP(VALUE(I1715),'PC Mapping'!A:F,6,),"")</f>
        <v>10469</v>
      </c>
      <c r="AH1715" s="13" t="str">
        <f>VLOOKUP(AG1715,'PC Mapping'!L:M,2,)</f>
        <v>Bolivar Water</v>
      </c>
    </row>
    <row r="1716" spans="1:34" x14ac:dyDescent="0.2">
      <c r="A1716" t="s">
        <v>10504</v>
      </c>
      <c r="B1716" t="s">
        <v>10499</v>
      </c>
      <c r="C1716" t="s">
        <v>4519</v>
      </c>
      <c r="D1716" t="s">
        <v>4520</v>
      </c>
      <c r="E1716" s="3">
        <v>45826</v>
      </c>
      <c r="F1716" t="s">
        <v>44</v>
      </c>
      <c r="G1716" t="s">
        <v>3742</v>
      </c>
      <c r="H1716" t="s">
        <v>3722</v>
      </c>
      <c r="I1716" t="s">
        <v>3752</v>
      </c>
      <c r="J1716" t="s">
        <v>4522</v>
      </c>
      <c r="K1716" s="2">
        <v>-12.63</v>
      </c>
      <c r="L1716" t="s">
        <v>44</v>
      </c>
      <c r="M1716" s="2">
        <v>-12.63</v>
      </c>
      <c r="N1716" t="s">
        <v>4523</v>
      </c>
      <c r="O1716" t="s">
        <v>4524</v>
      </c>
      <c r="P1716" t="s">
        <v>5809</v>
      </c>
      <c r="Q1716" t="s">
        <v>10505</v>
      </c>
      <c r="R1716" t="s">
        <v>44</v>
      </c>
      <c r="S1716" t="s">
        <v>4527</v>
      </c>
      <c r="T1716" s="3">
        <v>45826</v>
      </c>
      <c r="U1716" s="3">
        <v>45827</v>
      </c>
      <c r="V1716" s="2">
        <v>0</v>
      </c>
      <c r="W1716" t="s">
        <v>44</v>
      </c>
      <c r="X1716" t="s">
        <v>44</v>
      </c>
      <c r="Y1716" t="s">
        <v>10506</v>
      </c>
      <c r="Z1716" t="s">
        <v>2459</v>
      </c>
      <c r="AA1716" t="s">
        <v>4529</v>
      </c>
      <c r="AB1716" t="s">
        <v>4530</v>
      </c>
      <c r="AC1716" t="s">
        <v>89</v>
      </c>
      <c r="AD1716" t="str">
        <f t="shared" si="26"/>
        <v>10-60</v>
      </c>
      <c r="AE1716" t="str">
        <f>VLOOKUP(AD1716,'Main_Sub Desc'!C:D,2,)</f>
        <v>LPC from invoicing</v>
      </c>
      <c r="AF1716" t="str">
        <f>VLOOKUP(VALUE(H1716),'Main_Sub Desc'!F:G,2,)</f>
        <v>Wtr Rev Late Payment</v>
      </c>
      <c r="AG1716">
        <f>IFERROR(VLOOKUP(VALUE(I1716),'PC Mapping'!A:F,6,),"")</f>
        <v>10719</v>
      </c>
      <c r="AH1716" s="13" t="str">
        <f>VLOOKUP(AG1716,'PC Mapping'!L:M,2,)</f>
        <v>All Other Water</v>
      </c>
    </row>
    <row r="1717" spans="1:34" x14ac:dyDescent="0.2">
      <c r="A1717" t="s">
        <v>10507</v>
      </c>
      <c r="B1717" t="s">
        <v>10494</v>
      </c>
      <c r="C1717" t="s">
        <v>4519</v>
      </c>
      <c r="D1717" t="s">
        <v>4520</v>
      </c>
      <c r="E1717" s="3">
        <v>45826</v>
      </c>
      <c r="F1717" t="s">
        <v>44</v>
      </c>
      <c r="G1717" t="s">
        <v>3742</v>
      </c>
      <c r="H1717" t="s">
        <v>3722</v>
      </c>
      <c r="I1717" t="s">
        <v>4538</v>
      </c>
      <c r="J1717" t="s">
        <v>4522</v>
      </c>
      <c r="K1717" s="2">
        <v>-11.09</v>
      </c>
      <c r="L1717" t="s">
        <v>44</v>
      </c>
      <c r="M1717" s="2">
        <v>-11.09</v>
      </c>
      <c r="N1717" t="s">
        <v>4523</v>
      </c>
      <c r="O1717" t="s">
        <v>4524</v>
      </c>
      <c r="P1717" t="s">
        <v>4978</v>
      </c>
      <c r="Q1717" t="s">
        <v>10508</v>
      </c>
      <c r="R1717" t="s">
        <v>44</v>
      </c>
      <c r="S1717" t="s">
        <v>4527</v>
      </c>
      <c r="T1717" s="3">
        <v>45826</v>
      </c>
      <c r="U1717" s="3">
        <v>45827</v>
      </c>
      <c r="V1717" s="2">
        <v>0</v>
      </c>
      <c r="W1717" t="s">
        <v>44</v>
      </c>
      <c r="X1717" t="s">
        <v>44</v>
      </c>
      <c r="Y1717" t="s">
        <v>10509</v>
      </c>
      <c r="Z1717" t="s">
        <v>721</v>
      </c>
      <c r="AA1717" t="s">
        <v>4529</v>
      </c>
      <c r="AB1717" t="s">
        <v>4530</v>
      </c>
      <c r="AC1717" t="s">
        <v>89</v>
      </c>
      <c r="AD1717" t="str">
        <f t="shared" si="26"/>
        <v>10-60</v>
      </c>
      <c r="AE1717" t="str">
        <f>VLOOKUP(AD1717,'Main_Sub Desc'!C:D,2,)</f>
        <v>LPC from invoicing</v>
      </c>
      <c r="AF1717" t="str">
        <f>VLOOKUP(VALUE(H1717),'Main_Sub Desc'!F:G,2,)</f>
        <v>Wtr Rev Late Payment</v>
      </c>
      <c r="AG1717">
        <f>IFERROR(VLOOKUP(VALUE(I1717),'PC Mapping'!A:F,6,),"")</f>
        <v>10469</v>
      </c>
      <c r="AH1717" s="13" t="str">
        <f>VLOOKUP(AG1717,'PC Mapping'!L:M,2,)</f>
        <v>Bolivar Water</v>
      </c>
    </row>
    <row r="1718" spans="1:34" x14ac:dyDescent="0.2">
      <c r="A1718" t="s">
        <v>10507</v>
      </c>
      <c r="B1718" t="s">
        <v>10494</v>
      </c>
      <c r="C1718" t="s">
        <v>4519</v>
      </c>
      <c r="D1718" t="s">
        <v>4520</v>
      </c>
      <c r="E1718" s="3">
        <v>45826</v>
      </c>
      <c r="F1718" t="s">
        <v>44</v>
      </c>
      <c r="G1718" t="s">
        <v>3742</v>
      </c>
      <c r="H1718" t="s">
        <v>3716</v>
      </c>
      <c r="I1718" t="s">
        <v>4534</v>
      </c>
      <c r="J1718" t="s">
        <v>4522</v>
      </c>
      <c r="K1718" s="2">
        <v>-16.55</v>
      </c>
      <c r="L1718" t="s">
        <v>44</v>
      </c>
      <c r="M1718" s="2">
        <v>-16.55</v>
      </c>
      <c r="N1718" t="s">
        <v>4523</v>
      </c>
      <c r="O1718" t="s">
        <v>4524</v>
      </c>
      <c r="P1718" t="s">
        <v>4978</v>
      </c>
      <c r="Q1718" t="s">
        <v>10510</v>
      </c>
      <c r="R1718" t="s">
        <v>44</v>
      </c>
      <c r="S1718" t="s">
        <v>4527</v>
      </c>
      <c r="T1718" s="3">
        <v>45826</v>
      </c>
      <c r="U1718" s="3">
        <v>45827</v>
      </c>
      <c r="V1718" s="2">
        <v>0</v>
      </c>
      <c r="W1718" t="s">
        <v>44</v>
      </c>
      <c r="X1718" t="s">
        <v>44</v>
      </c>
      <c r="Y1718" t="s">
        <v>10511</v>
      </c>
      <c r="Z1718" t="s">
        <v>721</v>
      </c>
      <c r="AA1718" t="s">
        <v>4529</v>
      </c>
      <c r="AB1718" t="s">
        <v>4530</v>
      </c>
      <c r="AC1718" t="s">
        <v>89</v>
      </c>
      <c r="AD1718" t="str">
        <f t="shared" si="26"/>
        <v>10-60</v>
      </c>
      <c r="AE1718" t="str">
        <f>VLOOKUP(AD1718,'Main_Sub Desc'!C:D,2,)</f>
        <v>LPC from invoicing</v>
      </c>
      <c r="AF1718" t="str">
        <f>VLOOKUP(VALUE(H1718),'Main_Sub Desc'!F:G,2,)</f>
        <v>Wst Rev Late Payment</v>
      </c>
      <c r="AG1718">
        <f>IFERROR(VLOOKUP(VALUE(I1718),'PC Mapping'!A:F,6,),"")</f>
        <v>10514</v>
      </c>
      <c r="AH1718" s="13" t="str">
        <f>VLOOKUP(AG1718,'PC Mapping'!L:M,2,)</f>
        <v>Bolivar Sewer</v>
      </c>
    </row>
    <row r="1719" spans="1:34" x14ac:dyDescent="0.2">
      <c r="A1719" t="s">
        <v>10512</v>
      </c>
      <c r="B1719" t="s">
        <v>10499</v>
      </c>
      <c r="C1719" t="s">
        <v>4519</v>
      </c>
      <c r="D1719" t="s">
        <v>4520</v>
      </c>
      <c r="E1719" s="3">
        <v>45826</v>
      </c>
      <c r="F1719" t="s">
        <v>44</v>
      </c>
      <c r="G1719" t="s">
        <v>3742</v>
      </c>
      <c r="H1719" t="s">
        <v>3722</v>
      </c>
      <c r="I1719" t="s">
        <v>3752</v>
      </c>
      <c r="J1719" t="s">
        <v>4522</v>
      </c>
      <c r="K1719" s="2">
        <v>-5</v>
      </c>
      <c r="L1719" t="s">
        <v>44</v>
      </c>
      <c r="M1719" s="2">
        <v>-5</v>
      </c>
      <c r="N1719" t="s">
        <v>4523</v>
      </c>
      <c r="O1719" t="s">
        <v>4524</v>
      </c>
      <c r="P1719" t="s">
        <v>10513</v>
      </c>
      <c r="Q1719" t="s">
        <v>10514</v>
      </c>
      <c r="R1719" t="s">
        <v>44</v>
      </c>
      <c r="S1719" t="s">
        <v>4527</v>
      </c>
      <c r="T1719" s="3">
        <v>45826</v>
      </c>
      <c r="U1719" s="3">
        <v>45827</v>
      </c>
      <c r="V1719" s="2">
        <v>0</v>
      </c>
      <c r="W1719" t="s">
        <v>44</v>
      </c>
      <c r="X1719" t="s">
        <v>44</v>
      </c>
      <c r="Y1719" t="s">
        <v>10515</v>
      </c>
      <c r="Z1719" t="s">
        <v>1531</v>
      </c>
      <c r="AA1719" t="s">
        <v>4529</v>
      </c>
      <c r="AB1719" t="s">
        <v>4530</v>
      </c>
      <c r="AC1719" t="s">
        <v>89</v>
      </c>
      <c r="AD1719" t="str">
        <f t="shared" si="26"/>
        <v>10-60</v>
      </c>
      <c r="AE1719" t="str">
        <f>VLOOKUP(AD1719,'Main_Sub Desc'!C:D,2,)</f>
        <v>LPC from invoicing</v>
      </c>
      <c r="AF1719" t="str">
        <f>VLOOKUP(VALUE(H1719),'Main_Sub Desc'!F:G,2,)</f>
        <v>Wtr Rev Late Payment</v>
      </c>
      <c r="AG1719">
        <f>IFERROR(VLOOKUP(VALUE(I1719),'PC Mapping'!A:F,6,),"")</f>
        <v>10719</v>
      </c>
      <c r="AH1719" s="13" t="str">
        <f>VLOOKUP(AG1719,'PC Mapping'!L:M,2,)</f>
        <v>All Other Water</v>
      </c>
    </row>
    <row r="1720" spans="1:34" x14ac:dyDescent="0.2">
      <c r="A1720" t="s">
        <v>10516</v>
      </c>
      <c r="B1720" t="s">
        <v>10499</v>
      </c>
      <c r="C1720" t="s">
        <v>4519</v>
      </c>
      <c r="D1720" t="s">
        <v>4520</v>
      </c>
      <c r="E1720" s="3">
        <v>45826</v>
      </c>
      <c r="F1720" t="s">
        <v>44</v>
      </c>
      <c r="G1720" t="s">
        <v>3742</v>
      </c>
      <c r="H1720" t="s">
        <v>3722</v>
      </c>
      <c r="I1720" t="s">
        <v>4538</v>
      </c>
      <c r="J1720" t="s">
        <v>4522</v>
      </c>
      <c r="K1720" s="2">
        <v>-5.64</v>
      </c>
      <c r="L1720" t="s">
        <v>44</v>
      </c>
      <c r="M1720" s="2">
        <v>-5.64</v>
      </c>
      <c r="N1720" t="s">
        <v>4523</v>
      </c>
      <c r="O1720" t="s">
        <v>4524</v>
      </c>
      <c r="P1720" t="s">
        <v>10517</v>
      </c>
      <c r="Q1720" t="s">
        <v>10518</v>
      </c>
      <c r="R1720" t="s">
        <v>44</v>
      </c>
      <c r="S1720" t="s">
        <v>4527</v>
      </c>
      <c r="T1720" s="3">
        <v>45826</v>
      </c>
      <c r="U1720" s="3">
        <v>45827</v>
      </c>
      <c r="V1720" s="2">
        <v>0</v>
      </c>
      <c r="W1720" t="s">
        <v>44</v>
      </c>
      <c r="X1720" t="s">
        <v>44</v>
      </c>
      <c r="Y1720" t="s">
        <v>10519</v>
      </c>
      <c r="Z1720" t="s">
        <v>374</v>
      </c>
      <c r="AA1720" t="s">
        <v>4529</v>
      </c>
      <c r="AB1720" t="s">
        <v>4530</v>
      </c>
      <c r="AC1720" t="s">
        <v>89</v>
      </c>
      <c r="AD1720" t="str">
        <f t="shared" si="26"/>
        <v>10-60</v>
      </c>
      <c r="AE1720" t="str">
        <f>VLOOKUP(AD1720,'Main_Sub Desc'!C:D,2,)</f>
        <v>LPC from invoicing</v>
      </c>
      <c r="AF1720" t="str">
        <f>VLOOKUP(VALUE(H1720),'Main_Sub Desc'!F:G,2,)</f>
        <v>Wtr Rev Late Payment</v>
      </c>
      <c r="AG1720">
        <f>IFERROR(VLOOKUP(VALUE(I1720),'PC Mapping'!A:F,6,),"")</f>
        <v>10469</v>
      </c>
      <c r="AH1720" s="13" t="str">
        <f>VLOOKUP(AG1720,'PC Mapping'!L:M,2,)</f>
        <v>Bolivar Water</v>
      </c>
    </row>
    <row r="1721" spans="1:34" x14ac:dyDescent="0.2">
      <c r="A1721" t="s">
        <v>10516</v>
      </c>
      <c r="B1721" t="s">
        <v>10499</v>
      </c>
      <c r="C1721" t="s">
        <v>4519</v>
      </c>
      <c r="D1721" t="s">
        <v>4520</v>
      </c>
      <c r="E1721" s="3">
        <v>45826</v>
      </c>
      <c r="F1721" t="s">
        <v>44</v>
      </c>
      <c r="G1721" t="s">
        <v>3742</v>
      </c>
      <c r="H1721" t="s">
        <v>3716</v>
      </c>
      <c r="I1721" t="s">
        <v>4534</v>
      </c>
      <c r="J1721" t="s">
        <v>4522</v>
      </c>
      <c r="K1721" s="2">
        <v>-8.0500000000000007</v>
      </c>
      <c r="L1721" t="s">
        <v>44</v>
      </c>
      <c r="M1721" s="2">
        <v>-8.0500000000000007</v>
      </c>
      <c r="N1721" t="s">
        <v>4523</v>
      </c>
      <c r="O1721" t="s">
        <v>4524</v>
      </c>
      <c r="P1721" t="s">
        <v>10517</v>
      </c>
      <c r="Q1721" t="s">
        <v>10520</v>
      </c>
      <c r="R1721" t="s">
        <v>44</v>
      </c>
      <c r="S1721" t="s">
        <v>4527</v>
      </c>
      <c r="T1721" s="3">
        <v>45826</v>
      </c>
      <c r="U1721" s="3">
        <v>45827</v>
      </c>
      <c r="V1721" s="2">
        <v>0</v>
      </c>
      <c r="W1721" t="s">
        <v>44</v>
      </c>
      <c r="X1721" t="s">
        <v>44</v>
      </c>
      <c r="Y1721" t="s">
        <v>10521</v>
      </c>
      <c r="Z1721" t="s">
        <v>374</v>
      </c>
      <c r="AA1721" t="s">
        <v>4529</v>
      </c>
      <c r="AB1721" t="s">
        <v>4530</v>
      </c>
      <c r="AC1721" t="s">
        <v>89</v>
      </c>
      <c r="AD1721" t="str">
        <f t="shared" si="26"/>
        <v>10-60</v>
      </c>
      <c r="AE1721" t="str">
        <f>VLOOKUP(AD1721,'Main_Sub Desc'!C:D,2,)</f>
        <v>LPC from invoicing</v>
      </c>
      <c r="AF1721" t="str">
        <f>VLOOKUP(VALUE(H1721),'Main_Sub Desc'!F:G,2,)</f>
        <v>Wst Rev Late Payment</v>
      </c>
      <c r="AG1721">
        <f>IFERROR(VLOOKUP(VALUE(I1721),'PC Mapping'!A:F,6,),"")</f>
        <v>10514</v>
      </c>
      <c r="AH1721" s="13" t="str">
        <f>VLOOKUP(AG1721,'PC Mapping'!L:M,2,)</f>
        <v>Bolivar Sewer</v>
      </c>
    </row>
    <row r="1722" spans="1:34" x14ac:dyDescent="0.2">
      <c r="A1722" t="s">
        <v>10522</v>
      </c>
      <c r="B1722" t="s">
        <v>10499</v>
      </c>
      <c r="C1722" t="s">
        <v>4519</v>
      </c>
      <c r="D1722" t="s">
        <v>4520</v>
      </c>
      <c r="E1722" s="3">
        <v>45826</v>
      </c>
      <c r="F1722" t="s">
        <v>44</v>
      </c>
      <c r="G1722" t="s">
        <v>3742</v>
      </c>
      <c r="H1722" t="s">
        <v>3722</v>
      </c>
      <c r="I1722" t="s">
        <v>3752</v>
      </c>
      <c r="J1722" t="s">
        <v>4522</v>
      </c>
      <c r="K1722" s="2">
        <v>-5</v>
      </c>
      <c r="L1722" t="s">
        <v>44</v>
      </c>
      <c r="M1722" s="2">
        <v>-5</v>
      </c>
      <c r="N1722" t="s">
        <v>4523</v>
      </c>
      <c r="O1722" t="s">
        <v>4524</v>
      </c>
      <c r="P1722" t="s">
        <v>10523</v>
      </c>
      <c r="Q1722" t="s">
        <v>10524</v>
      </c>
      <c r="R1722" t="s">
        <v>44</v>
      </c>
      <c r="S1722" t="s">
        <v>4527</v>
      </c>
      <c r="T1722" s="3">
        <v>45826</v>
      </c>
      <c r="U1722" s="3">
        <v>45827</v>
      </c>
      <c r="V1722" s="2">
        <v>0</v>
      </c>
      <c r="W1722" t="s">
        <v>44</v>
      </c>
      <c r="X1722" t="s">
        <v>44</v>
      </c>
      <c r="Y1722" t="s">
        <v>10525</v>
      </c>
      <c r="Z1722" t="s">
        <v>3572</v>
      </c>
      <c r="AA1722" t="s">
        <v>4529</v>
      </c>
      <c r="AB1722" t="s">
        <v>4530</v>
      </c>
      <c r="AC1722" t="s">
        <v>89</v>
      </c>
      <c r="AD1722" t="str">
        <f t="shared" si="26"/>
        <v>10-60</v>
      </c>
      <c r="AE1722" t="str">
        <f>VLOOKUP(AD1722,'Main_Sub Desc'!C:D,2,)</f>
        <v>LPC from invoicing</v>
      </c>
      <c r="AF1722" t="str">
        <f>VLOOKUP(VALUE(H1722),'Main_Sub Desc'!F:G,2,)</f>
        <v>Wtr Rev Late Payment</v>
      </c>
      <c r="AG1722">
        <f>IFERROR(VLOOKUP(VALUE(I1722),'PC Mapping'!A:F,6,),"")</f>
        <v>10719</v>
      </c>
      <c r="AH1722" s="13" t="str">
        <f>VLOOKUP(AG1722,'PC Mapping'!L:M,2,)</f>
        <v>All Other Water</v>
      </c>
    </row>
    <row r="1723" spans="1:34" x14ac:dyDescent="0.2">
      <c r="A1723" t="s">
        <v>10526</v>
      </c>
      <c r="B1723" t="s">
        <v>10494</v>
      </c>
      <c r="C1723" t="s">
        <v>4519</v>
      </c>
      <c r="D1723" t="s">
        <v>4520</v>
      </c>
      <c r="E1723" s="3">
        <v>45826</v>
      </c>
      <c r="F1723" t="s">
        <v>44</v>
      </c>
      <c r="G1723" t="s">
        <v>3742</v>
      </c>
      <c r="H1723" t="s">
        <v>3722</v>
      </c>
      <c r="I1723" t="s">
        <v>3752</v>
      </c>
      <c r="J1723" t="s">
        <v>4522</v>
      </c>
      <c r="K1723" s="2">
        <v>-5.51</v>
      </c>
      <c r="L1723" t="s">
        <v>44</v>
      </c>
      <c r="M1723" s="2">
        <v>-5.51</v>
      </c>
      <c r="N1723" t="s">
        <v>4523</v>
      </c>
      <c r="O1723" t="s">
        <v>4524</v>
      </c>
      <c r="P1723" t="s">
        <v>10527</v>
      </c>
      <c r="Q1723" t="s">
        <v>10528</v>
      </c>
      <c r="R1723" t="s">
        <v>44</v>
      </c>
      <c r="S1723" t="s">
        <v>4527</v>
      </c>
      <c r="T1723" s="3">
        <v>45826</v>
      </c>
      <c r="U1723" s="3">
        <v>45827</v>
      </c>
      <c r="V1723" s="2">
        <v>0</v>
      </c>
      <c r="W1723" t="s">
        <v>44</v>
      </c>
      <c r="X1723" t="s">
        <v>44</v>
      </c>
      <c r="Y1723" t="s">
        <v>10529</v>
      </c>
      <c r="Z1723" t="s">
        <v>2242</v>
      </c>
      <c r="AA1723" t="s">
        <v>4529</v>
      </c>
      <c r="AB1723" t="s">
        <v>4530</v>
      </c>
      <c r="AC1723" t="s">
        <v>89</v>
      </c>
      <c r="AD1723" t="str">
        <f t="shared" si="26"/>
        <v>10-60</v>
      </c>
      <c r="AE1723" t="str">
        <f>VLOOKUP(AD1723,'Main_Sub Desc'!C:D,2,)</f>
        <v>LPC from invoicing</v>
      </c>
      <c r="AF1723" t="str">
        <f>VLOOKUP(VALUE(H1723),'Main_Sub Desc'!F:G,2,)</f>
        <v>Wtr Rev Late Payment</v>
      </c>
      <c r="AG1723">
        <f>IFERROR(VLOOKUP(VALUE(I1723),'PC Mapping'!A:F,6,),"")</f>
        <v>10719</v>
      </c>
      <c r="AH1723" s="13" t="str">
        <f>VLOOKUP(AG1723,'PC Mapping'!L:M,2,)</f>
        <v>All Other Water</v>
      </c>
    </row>
    <row r="1724" spans="1:34" x14ac:dyDescent="0.2">
      <c r="A1724" t="s">
        <v>10530</v>
      </c>
      <c r="B1724" t="s">
        <v>10531</v>
      </c>
      <c r="C1724" t="s">
        <v>4519</v>
      </c>
      <c r="D1724" t="s">
        <v>4520</v>
      </c>
      <c r="E1724" s="3">
        <v>45827</v>
      </c>
      <c r="F1724" t="s">
        <v>44</v>
      </c>
      <c r="G1724" t="s">
        <v>3742</v>
      </c>
      <c r="H1724" t="s">
        <v>3722</v>
      </c>
      <c r="I1724" t="s">
        <v>3752</v>
      </c>
      <c r="J1724" t="s">
        <v>4522</v>
      </c>
      <c r="K1724" s="2">
        <v>-7.67</v>
      </c>
      <c r="L1724" t="s">
        <v>44</v>
      </c>
      <c r="M1724" s="2">
        <v>-7.67</v>
      </c>
      <c r="N1724" t="s">
        <v>4523</v>
      </c>
      <c r="O1724" t="s">
        <v>4524</v>
      </c>
      <c r="P1724" t="s">
        <v>10151</v>
      </c>
      <c r="Q1724" t="s">
        <v>10532</v>
      </c>
      <c r="R1724" t="s">
        <v>44</v>
      </c>
      <c r="S1724" t="s">
        <v>4527</v>
      </c>
      <c r="T1724" s="3">
        <v>45827</v>
      </c>
      <c r="U1724" s="3">
        <v>45828</v>
      </c>
      <c r="V1724" s="2">
        <v>0</v>
      </c>
      <c r="W1724" t="s">
        <v>44</v>
      </c>
      <c r="X1724" t="s">
        <v>44</v>
      </c>
      <c r="Y1724" t="s">
        <v>10533</v>
      </c>
      <c r="Z1724" t="s">
        <v>3231</v>
      </c>
      <c r="AA1724" t="s">
        <v>4529</v>
      </c>
      <c r="AB1724" t="s">
        <v>4530</v>
      </c>
      <c r="AC1724" t="s">
        <v>89</v>
      </c>
      <c r="AD1724" t="str">
        <f t="shared" si="26"/>
        <v>10-60</v>
      </c>
      <c r="AE1724" t="str">
        <f>VLOOKUP(AD1724,'Main_Sub Desc'!C:D,2,)</f>
        <v>LPC from invoicing</v>
      </c>
      <c r="AF1724" t="str">
        <f>VLOOKUP(VALUE(H1724),'Main_Sub Desc'!F:G,2,)</f>
        <v>Wtr Rev Late Payment</v>
      </c>
      <c r="AG1724">
        <f>IFERROR(VLOOKUP(VALUE(I1724),'PC Mapping'!A:F,6,),"")</f>
        <v>10719</v>
      </c>
      <c r="AH1724" s="13" t="str">
        <f>VLOOKUP(AG1724,'PC Mapping'!L:M,2,)</f>
        <v>All Other Water</v>
      </c>
    </row>
    <row r="1725" spans="1:34" x14ac:dyDescent="0.2">
      <c r="A1725" t="s">
        <v>10534</v>
      </c>
      <c r="B1725" t="s">
        <v>10531</v>
      </c>
      <c r="C1725" t="s">
        <v>4519</v>
      </c>
      <c r="D1725" t="s">
        <v>4520</v>
      </c>
      <c r="E1725" s="3">
        <v>45827</v>
      </c>
      <c r="F1725" t="s">
        <v>44</v>
      </c>
      <c r="G1725" t="s">
        <v>3742</v>
      </c>
      <c r="H1725" t="s">
        <v>3722</v>
      </c>
      <c r="I1725" t="s">
        <v>3752</v>
      </c>
      <c r="J1725" t="s">
        <v>4522</v>
      </c>
      <c r="K1725" s="2">
        <v>-5.93</v>
      </c>
      <c r="L1725" t="s">
        <v>44</v>
      </c>
      <c r="M1725" s="2">
        <v>-5.93</v>
      </c>
      <c r="N1725" t="s">
        <v>4523</v>
      </c>
      <c r="O1725" t="s">
        <v>4524</v>
      </c>
      <c r="P1725" t="s">
        <v>10535</v>
      </c>
      <c r="Q1725" t="s">
        <v>10536</v>
      </c>
      <c r="R1725" t="s">
        <v>44</v>
      </c>
      <c r="S1725" t="s">
        <v>4527</v>
      </c>
      <c r="T1725" s="3">
        <v>45827</v>
      </c>
      <c r="U1725" s="3">
        <v>45828</v>
      </c>
      <c r="V1725" s="2">
        <v>0</v>
      </c>
      <c r="W1725" t="s">
        <v>44</v>
      </c>
      <c r="X1725" t="s">
        <v>44</v>
      </c>
      <c r="Y1725" t="s">
        <v>10537</v>
      </c>
      <c r="Z1725" t="s">
        <v>2719</v>
      </c>
      <c r="AA1725" t="s">
        <v>4529</v>
      </c>
      <c r="AB1725" t="s">
        <v>4530</v>
      </c>
      <c r="AC1725" t="s">
        <v>89</v>
      </c>
      <c r="AD1725" t="str">
        <f t="shared" si="26"/>
        <v>10-60</v>
      </c>
      <c r="AE1725" t="str">
        <f>VLOOKUP(AD1725,'Main_Sub Desc'!C:D,2,)</f>
        <v>LPC from invoicing</v>
      </c>
      <c r="AF1725" t="str">
        <f>VLOOKUP(VALUE(H1725),'Main_Sub Desc'!F:G,2,)</f>
        <v>Wtr Rev Late Payment</v>
      </c>
      <c r="AG1725">
        <f>IFERROR(VLOOKUP(VALUE(I1725),'PC Mapping'!A:F,6,),"")</f>
        <v>10719</v>
      </c>
      <c r="AH1725" s="13" t="str">
        <f>VLOOKUP(AG1725,'PC Mapping'!L:M,2,)</f>
        <v>All Other Water</v>
      </c>
    </row>
    <row r="1726" spans="1:34" x14ac:dyDescent="0.2">
      <c r="A1726" t="s">
        <v>10538</v>
      </c>
      <c r="B1726" t="s">
        <v>10531</v>
      </c>
      <c r="C1726" t="s">
        <v>4519</v>
      </c>
      <c r="D1726" t="s">
        <v>4520</v>
      </c>
      <c r="E1726" s="3">
        <v>45827</v>
      </c>
      <c r="F1726" t="s">
        <v>44</v>
      </c>
      <c r="G1726" t="s">
        <v>3742</v>
      </c>
      <c r="H1726" t="s">
        <v>3722</v>
      </c>
      <c r="I1726" t="s">
        <v>4538</v>
      </c>
      <c r="J1726" t="s">
        <v>4522</v>
      </c>
      <c r="K1726" s="2">
        <v>-5</v>
      </c>
      <c r="L1726" t="s">
        <v>44</v>
      </c>
      <c r="M1726" s="2">
        <v>-5</v>
      </c>
      <c r="N1726" t="s">
        <v>4523</v>
      </c>
      <c r="O1726" t="s">
        <v>4524</v>
      </c>
      <c r="P1726" t="s">
        <v>10539</v>
      </c>
      <c r="Q1726" t="s">
        <v>10540</v>
      </c>
      <c r="R1726" t="s">
        <v>44</v>
      </c>
      <c r="S1726" t="s">
        <v>4527</v>
      </c>
      <c r="T1726" s="3">
        <v>45827</v>
      </c>
      <c r="U1726" s="3">
        <v>45828</v>
      </c>
      <c r="V1726" s="2">
        <v>0</v>
      </c>
      <c r="W1726" t="s">
        <v>44</v>
      </c>
      <c r="X1726" t="s">
        <v>44</v>
      </c>
      <c r="Y1726" t="s">
        <v>10541</v>
      </c>
      <c r="Z1726" t="s">
        <v>674</v>
      </c>
      <c r="AA1726" t="s">
        <v>4529</v>
      </c>
      <c r="AB1726" t="s">
        <v>4530</v>
      </c>
      <c r="AC1726" t="s">
        <v>89</v>
      </c>
      <c r="AD1726" t="str">
        <f t="shared" si="26"/>
        <v>10-60</v>
      </c>
      <c r="AE1726" t="str">
        <f>VLOOKUP(AD1726,'Main_Sub Desc'!C:D,2,)</f>
        <v>LPC from invoicing</v>
      </c>
      <c r="AF1726" t="str">
        <f>VLOOKUP(VALUE(H1726),'Main_Sub Desc'!F:G,2,)</f>
        <v>Wtr Rev Late Payment</v>
      </c>
      <c r="AG1726">
        <f>IFERROR(VLOOKUP(VALUE(I1726),'PC Mapping'!A:F,6,),"")</f>
        <v>10469</v>
      </c>
      <c r="AH1726" s="13" t="str">
        <f>VLOOKUP(AG1726,'PC Mapping'!L:M,2,)</f>
        <v>Bolivar Water</v>
      </c>
    </row>
    <row r="1727" spans="1:34" x14ac:dyDescent="0.2">
      <c r="A1727" t="s">
        <v>10538</v>
      </c>
      <c r="B1727" t="s">
        <v>10531</v>
      </c>
      <c r="C1727" t="s">
        <v>4519</v>
      </c>
      <c r="D1727" t="s">
        <v>4520</v>
      </c>
      <c r="E1727" s="3">
        <v>45827</v>
      </c>
      <c r="F1727" t="s">
        <v>44</v>
      </c>
      <c r="G1727" t="s">
        <v>3742</v>
      </c>
      <c r="H1727" t="s">
        <v>3716</v>
      </c>
      <c r="I1727" t="s">
        <v>4534</v>
      </c>
      <c r="J1727" t="s">
        <v>4522</v>
      </c>
      <c r="K1727" s="2">
        <v>-5</v>
      </c>
      <c r="L1727" t="s">
        <v>44</v>
      </c>
      <c r="M1727" s="2">
        <v>-5</v>
      </c>
      <c r="N1727" t="s">
        <v>4523</v>
      </c>
      <c r="O1727" t="s">
        <v>4524</v>
      </c>
      <c r="P1727" t="s">
        <v>10539</v>
      </c>
      <c r="Q1727" t="s">
        <v>10542</v>
      </c>
      <c r="R1727" t="s">
        <v>44</v>
      </c>
      <c r="S1727" t="s">
        <v>4527</v>
      </c>
      <c r="T1727" s="3">
        <v>45827</v>
      </c>
      <c r="U1727" s="3">
        <v>45828</v>
      </c>
      <c r="V1727" s="2">
        <v>0</v>
      </c>
      <c r="W1727" t="s">
        <v>44</v>
      </c>
      <c r="X1727" t="s">
        <v>44</v>
      </c>
      <c r="Y1727" t="s">
        <v>10543</v>
      </c>
      <c r="Z1727" t="s">
        <v>674</v>
      </c>
      <c r="AA1727" t="s">
        <v>4529</v>
      </c>
      <c r="AB1727" t="s">
        <v>4530</v>
      </c>
      <c r="AC1727" t="s">
        <v>89</v>
      </c>
      <c r="AD1727" t="str">
        <f t="shared" si="26"/>
        <v>10-60</v>
      </c>
      <c r="AE1727" t="str">
        <f>VLOOKUP(AD1727,'Main_Sub Desc'!C:D,2,)</f>
        <v>LPC from invoicing</v>
      </c>
      <c r="AF1727" t="str">
        <f>VLOOKUP(VALUE(H1727),'Main_Sub Desc'!F:G,2,)</f>
        <v>Wst Rev Late Payment</v>
      </c>
      <c r="AG1727">
        <f>IFERROR(VLOOKUP(VALUE(I1727),'PC Mapping'!A:F,6,),"")</f>
        <v>10514</v>
      </c>
      <c r="AH1727" s="13" t="str">
        <f>VLOOKUP(AG1727,'PC Mapping'!L:M,2,)</f>
        <v>Bolivar Sewer</v>
      </c>
    </row>
    <row r="1728" spans="1:34" x14ac:dyDescent="0.2">
      <c r="A1728" t="s">
        <v>10544</v>
      </c>
      <c r="B1728" t="s">
        <v>10531</v>
      </c>
      <c r="C1728" t="s">
        <v>4519</v>
      </c>
      <c r="D1728" t="s">
        <v>4520</v>
      </c>
      <c r="E1728" s="3">
        <v>45827</v>
      </c>
      <c r="F1728" t="s">
        <v>44</v>
      </c>
      <c r="G1728" t="s">
        <v>3742</v>
      </c>
      <c r="H1728" t="s">
        <v>3722</v>
      </c>
      <c r="I1728" t="s">
        <v>3752</v>
      </c>
      <c r="J1728" t="s">
        <v>4522</v>
      </c>
      <c r="K1728" s="2">
        <v>-5</v>
      </c>
      <c r="L1728" t="s">
        <v>44</v>
      </c>
      <c r="M1728" s="2">
        <v>-5</v>
      </c>
      <c r="N1728" t="s">
        <v>4523</v>
      </c>
      <c r="O1728" t="s">
        <v>4524</v>
      </c>
      <c r="P1728" t="s">
        <v>10545</v>
      </c>
      <c r="Q1728" t="s">
        <v>10546</v>
      </c>
      <c r="R1728" t="s">
        <v>44</v>
      </c>
      <c r="S1728" t="s">
        <v>4527</v>
      </c>
      <c r="T1728" s="3">
        <v>45827</v>
      </c>
      <c r="U1728" s="3">
        <v>45828</v>
      </c>
      <c r="V1728" s="2">
        <v>0</v>
      </c>
      <c r="W1728" t="s">
        <v>44</v>
      </c>
      <c r="X1728" t="s">
        <v>44</v>
      </c>
      <c r="Y1728" t="s">
        <v>10547</v>
      </c>
      <c r="Z1728" t="s">
        <v>2979</v>
      </c>
      <c r="AA1728" t="s">
        <v>4529</v>
      </c>
      <c r="AB1728" t="s">
        <v>4530</v>
      </c>
      <c r="AC1728" t="s">
        <v>89</v>
      </c>
      <c r="AD1728" t="str">
        <f t="shared" si="26"/>
        <v>10-60</v>
      </c>
      <c r="AE1728" t="str">
        <f>VLOOKUP(AD1728,'Main_Sub Desc'!C:D,2,)</f>
        <v>LPC from invoicing</v>
      </c>
      <c r="AF1728" t="str">
        <f>VLOOKUP(VALUE(H1728),'Main_Sub Desc'!F:G,2,)</f>
        <v>Wtr Rev Late Payment</v>
      </c>
      <c r="AG1728">
        <f>IFERROR(VLOOKUP(VALUE(I1728),'PC Mapping'!A:F,6,),"")</f>
        <v>10719</v>
      </c>
      <c r="AH1728" s="13" t="str">
        <f>VLOOKUP(AG1728,'PC Mapping'!L:M,2,)</f>
        <v>All Other Water</v>
      </c>
    </row>
    <row r="1729" spans="1:34" x14ac:dyDescent="0.2">
      <c r="A1729" t="s">
        <v>10548</v>
      </c>
      <c r="B1729" t="s">
        <v>10531</v>
      </c>
      <c r="C1729" t="s">
        <v>4519</v>
      </c>
      <c r="D1729" t="s">
        <v>4520</v>
      </c>
      <c r="E1729" s="3">
        <v>45827</v>
      </c>
      <c r="F1729" t="s">
        <v>44</v>
      </c>
      <c r="G1729" t="s">
        <v>3742</v>
      </c>
      <c r="H1729" t="s">
        <v>3722</v>
      </c>
      <c r="I1729" t="s">
        <v>3752</v>
      </c>
      <c r="J1729" t="s">
        <v>4522</v>
      </c>
      <c r="K1729" s="2">
        <v>-5</v>
      </c>
      <c r="L1729" t="s">
        <v>44</v>
      </c>
      <c r="M1729" s="2">
        <v>-5</v>
      </c>
      <c r="N1729" t="s">
        <v>4523</v>
      </c>
      <c r="O1729" t="s">
        <v>4524</v>
      </c>
      <c r="P1729" t="s">
        <v>10549</v>
      </c>
      <c r="Q1729" t="s">
        <v>10550</v>
      </c>
      <c r="R1729" t="s">
        <v>44</v>
      </c>
      <c r="S1729" t="s">
        <v>4527</v>
      </c>
      <c r="T1729" s="3">
        <v>45827</v>
      </c>
      <c r="U1729" s="3">
        <v>45828</v>
      </c>
      <c r="V1729" s="2">
        <v>0</v>
      </c>
      <c r="W1729" t="s">
        <v>44</v>
      </c>
      <c r="X1729" t="s">
        <v>44</v>
      </c>
      <c r="Y1729" t="s">
        <v>10551</v>
      </c>
      <c r="Z1729" t="s">
        <v>3484</v>
      </c>
      <c r="AA1729" t="s">
        <v>4529</v>
      </c>
      <c r="AB1729" t="s">
        <v>4530</v>
      </c>
      <c r="AC1729" t="s">
        <v>89</v>
      </c>
      <c r="AD1729" t="str">
        <f t="shared" si="26"/>
        <v>10-60</v>
      </c>
      <c r="AE1729" t="str">
        <f>VLOOKUP(AD1729,'Main_Sub Desc'!C:D,2,)</f>
        <v>LPC from invoicing</v>
      </c>
      <c r="AF1729" t="str">
        <f>VLOOKUP(VALUE(H1729),'Main_Sub Desc'!F:G,2,)</f>
        <v>Wtr Rev Late Payment</v>
      </c>
      <c r="AG1729">
        <f>IFERROR(VLOOKUP(VALUE(I1729),'PC Mapping'!A:F,6,),"")</f>
        <v>10719</v>
      </c>
      <c r="AH1729" s="13" t="str">
        <f>VLOOKUP(AG1729,'PC Mapping'!L:M,2,)</f>
        <v>All Other Water</v>
      </c>
    </row>
    <row r="1730" spans="1:34" x14ac:dyDescent="0.2">
      <c r="A1730" t="s">
        <v>10552</v>
      </c>
      <c r="B1730" t="s">
        <v>10531</v>
      </c>
      <c r="C1730" t="s">
        <v>4519</v>
      </c>
      <c r="D1730" t="s">
        <v>4520</v>
      </c>
      <c r="E1730" s="3">
        <v>45827</v>
      </c>
      <c r="F1730" t="s">
        <v>44</v>
      </c>
      <c r="G1730" t="s">
        <v>3742</v>
      </c>
      <c r="H1730" t="s">
        <v>3722</v>
      </c>
      <c r="I1730" t="s">
        <v>3752</v>
      </c>
      <c r="J1730" t="s">
        <v>4522</v>
      </c>
      <c r="K1730" s="2">
        <v>-5</v>
      </c>
      <c r="L1730" t="s">
        <v>44</v>
      </c>
      <c r="M1730" s="2">
        <v>-5</v>
      </c>
      <c r="N1730" t="s">
        <v>4523</v>
      </c>
      <c r="O1730" t="s">
        <v>4524</v>
      </c>
      <c r="P1730" t="s">
        <v>10553</v>
      </c>
      <c r="Q1730" t="s">
        <v>10554</v>
      </c>
      <c r="R1730" t="s">
        <v>44</v>
      </c>
      <c r="S1730" t="s">
        <v>4527</v>
      </c>
      <c r="T1730" s="3">
        <v>45827</v>
      </c>
      <c r="U1730" s="3">
        <v>45828</v>
      </c>
      <c r="V1730" s="2">
        <v>0</v>
      </c>
      <c r="W1730" t="s">
        <v>44</v>
      </c>
      <c r="X1730" t="s">
        <v>44</v>
      </c>
      <c r="Y1730" t="s">
        <v>10555</v>
      </c>
      <c r="Z1730" t="s">
        <v>10556</v>
      </c>
      <c r="AA1730" t="s">
        <v>4529</v>
      </c>
      <c r="AB1730" t="s">
        <v>4530</v>
      </c>
      <c r="AC1730" t="s">
        <v>89</v>
      </c>
      <c r="AD1730" t="str">
        <f t="shared" si="26"/>
        <v>10-60</v>
      </c>
      <c r="AE1730" t="str">
        <f>VLOOKUP(AD1730,'Main_Sub Desc'!C:D,2,)</f>
        <v>LPC from invoicing</v>
      </c>
      <c r="AF1730" t="str">
        <f>VLOOKUP(VALUE(H1730),'Main_Sub Desc'!F:G,2,)</f>
        <v>Wtr Rev Late Payment</v>
      </c>
      <c r="AG1730">
        <f>IFERROR(VLOOKUP(VALUE(I1730),'PC Mapping'!A:F,6,),"")</f>
        <v>10719</v>
      </c>
      <c r="AH1730" s="13" t="str">
        <f>VLOOKUP(AG1730,'PC Mapping'!L:M,2,)</f>
        <v>All Other Water</v>
      </c>
    </row>
    <row r="1731" spans="1:34" x14ac:dyDescent="0.2">
      <c r="A1731" t="s">
        <v>10557</v>
      </c>
      <c r="B1731" t="s">
        <v>10558</v>
      </c>
      <c r="C1731" t="s">
        <v>4519</v>
      </c>
      <c r="D1731" t="s">
        <v>4520</v>
      </c>
      <c r="E1731" s="3">
        <v>45828</v>
      </c>
      <c r="F1731" t="s">
        <v>44</v>
      </c>
      <c r="G1731" t="s">
        <v>3742</v>
      </c>
      <c r="H1731" t="s">
        <v>3722</v>
      </c>
      <c r="I1731" t="s">
        <v>3752</v>
      </c>
      <c r="J1731" t="s">
        <v>4522</v>
      </c>
      <c r="K1731" s="2">
        <v>-15.17</v>
      </c>
      <c r="L1731" t="s">
        <v>44</v>
      </c>
      <c r="M1731" s="2">
        <v>-15.17</v>
      </c>
      <c r="N1731" t="s">
        <v>4523</v>
      </c>
      <c r="O1731" t="s">
        <v>4524</v>
      </c>
      <c r="P1731" t="s">
        <v>6021</v>
      </c>
      <c r="Q1731" t="s">
        <v>10559</v>
      </c>
      <c r="R1731" t="s">
        <v>44</v>
      </c>
      <c r="S1731" t="s">
        <v>4527</v>
      </c>
      <c r="T1731" s="3">
        <v>45828</v>
      </c>
      <c r="U1731" s="3">
        <v>45831</v>
      </c>
      <c r="V1731" s="2">
        <v>0</v>
      </c>
      <c r="W1731" t="s">
        <v>44</v>
      </c>
      <c r="X1731" t="s">
        <v>44</v>
      </c>
      <c r="Y1731" t="s">
        <v>10560</v>
      </c>
      <c r="Z1731" t="s">
        <v>2074</v>
      </c>
      <c r="AA1731" t="s">
        <v>4529</v>
      </c>
      <c r="AB1731" t="s">
        <v>4530</v>
      </c>
      <c r="AC1731" t="s">
        <v>89</v>
      </c>
      <c r="AD1731" t="str">
        <f t="shared" si="26"/>
        <v>10-60</v>
      </c>
      <c r="AE1731" t="str">
        <f>VLOOKUP(AD1731,'Main_Sub Desc'!C:D,2,)</f>
        <v>LPC from invoicing</v>
      </c>
      <c r="AF1731" t="str">
        <f>VLOOKUP(VALUE(H1731),'Main_Sub Desc'!F:G,2,)</f>
        <v>Wtr Rev Late Payment</v>
      </c>
      <c r="AG1731">
        <f>IFERROR(VLOOKUP(VALUE(I1731),'PC Mapping'!A:F,6,),"")</f>
        <v>10719</v>
      </c>
      <c r="AH1731" s="13" t="str">
        <f>VLOOKUP(AG1731,'PC Mapping'!L:M,2,)</f>
        <v>All Other Water</v>
      </c>
    </row>
    <row r="1732" spans="1:34" x14ac:dyDescent="0.2">
      <c r="A1732" t="s">
        <v>10561</v>
      </c>
      <c r="B1732" t="s">
        <v>10558</v>
      </c>
      <c r="C1732" t="s">
        <v>4519</v>
      </c>
      <c r="D1732" t="s">
        <v>4520</v>
      </c>
      <c r="E1732" s="3">
        <v>45828</v>
      </c>
      <c r="F1732" t="s">
        <v>44</v>
      </c>
      <c r="G1732" t="s">
        <v>3742</v>
      </c>
      <c r="H1732" t="s">
        <v>3722</v>
      </c>
      <c r="I1732" t="s">
        <v>3752</v>
      </c>
      <c r="J1732" t="s">
        <v>4522</v>
      </c>
      <c r="K1732" s="2">
        <v>-7.33</v>
      </c>
      <c r="L1732" t="s">
        <v>44</v>
      </c>
      <c r="M1732" s="2">
        <v>-7.33</v>
      </c>
      <c r="N1732" t="s">
        <v>4523</v>
      </c>
      <c r="O1732" t="s">
        <v>4524</v>
      </c>
      <c r="P1732" t="s">
        <v>10562</v>
      </c>
      <c r="Q1732" t="s">
        <v>10563</v>
      </c>
      <c r="R1732" t="s">
        <v>44</v>
      </c>
      <c r="S1732" t="s">
        <v>4527</v>
      </c>
      <c r="T1732" s="3">
        <v>45828</v>
      </c>
      <c r="U1732" s="3">
        <v>45831</v>
      </c>
      <c r="V1732" s="2">
        <v>0</v>
      </c>
      <c r="W1732" t="s">
        <v>44</v>
      </c>
      <c r="X1732" t="s">
        <v>44</v>
      </c>
      <c r="Y1732" t="s">
        <v>10564</v>
      </c>
      <c r="Z1732" t="s">
        <v>10565</v>
      </c>
      <c r="AA1732" t="s">
        <v>4529</v>
      </c>
      <c r="AB1732" t="s">
        <v>4530</v>
      </c>
      <c r="AC1732" t="s">
        <v>89</v>
      </c>
      <c r="AD1732" t="str">
        <f t="shared" ref="AD1732:AD1795" si="27">CONCATENATE(VALUE(AA1732),"-",VALUE(AB1732))</f>
        <v>10-60</v>
      </c>
      <c r="AE1732" t="str">
        <f>VLOOKUP(AD1732,'Main_Sub Desc'!C:D,2,)</f>
        <v>LPC from invoicing</v>
      </c>
      <c r="AF1732" t="str">
        <f>VLOOKUP(VALUE(H1732),'Main_Sub Desc'!F:G,2,)</f>
        <v>Wtr Rev Late Payment</v>
      </c>
      <c r="AG1732">
        <f>IFERROR(VLOOKUP(VALUE(I1732),'PC Mapping'!A:F,6,),"")</f>
        <v>10719</v>
      </c>
      <c r="AH1732" s="13" t="str">
        <f>VLOOKUP(AG1732,'PC Mapping'!L:M,2,)</f>
        <v>All Other Water</v>
      </c>
    </row>
    <row r="1733" spans="1:34" x14ac:dyDescent="0.2">
      <c r="A1733" t="s">
        <v>10566</v>
      </c>
      <c r="B1733" t="s">
        <v>10558</v>
      </c>
      <c r="C1733" t="s">
        <v>4519</v>
      </c>
      <c r="D1733" t="s">
        <v>4520</v>
      </c>
      <c r="E1733" s="3">
        <v>45828</v>
      </c>
      <c r="F1733" t="s">
        <v>44</v>
      </c>
      <c r="G1733" t="s">
        <v>3742</v>
      </c>
      <c r="H1733" t="s">
        <v>3722</v>
      </c>
      <c r="I1733" t="s">
        <v>3752</v>
      </c>
      <c r="J1733" t="s">
        <v>4522</v>
      </c>
      <c r="K1733" s="2">
        <v>-5</v>
      </c>
      <c r="L1733" t="s">
        <v>44</v>
      </c>
      <c r="M1733" s="2">
        <v>-5</v>
      </c>
      <c r="N1733" t="s">
        <v>4523</v>
      </c>
      <c r="O1733" t="s">
        <v>4524</v>
      </c>
      <c r="P1733" t="s">
        <v>8067</v>
      </c>
      <c r="Q1733" t="s">
        <v>10567</v>
      </c>
      <c r="R1733" t="s">
        <v>44</v>
      </c>
      <c r="S1733" t="s">
        <v>4527</v>
      </c>
      <c r="T1733" s="3">
        <v>45828</v>
      </c>
      <c r="U1733" s="3">
        <v>45831</v>
      </c>
      <c r="V1733" s="2">
        <v>0</v>
      </c>
      <c r="W1733" t="s">
        <v>44</v>
      </c>
      <c r="X1733" t="s">
        <v>44</v>
      </c>
      <c r="Y1733" t="s">
        <v>10568</v>
      </c>
      <c r="Z1733" t="s">
        <v>1648</v>
      </c>
      <c r="AA1733" t="s">
        <v>4529</v>
      </c>
      <c r="AB1733" t="s">
        <v>4530</v>
      </c>
      <c r="AC1733" t="s">
        <v>89</v>
      </c>
      <c r="AD1733" t="str">
        <f t="shared" si="27"/>
        <v>10-60</v>
      </c>
      <c r="AE1733" t="str">
        <f>VLOOKUP(AD1733,'Main_Sub Desc'!C:D,2,)</f>
        <v>LPC from invoicing</v>
      </c>
      <c r="AF1733" t="str">
        <f>VLOOKUP(VALUE(H1733),'Main_Sub Desc'!F:G,2,)</f>
        <v>Wtr Rev Late Payment</v>
      </c>
      <c r="AG1733">
        <f>IFERROR(VLOOKUP(VALUE(I1733),'PC Mapping'!A:F,6,),"")</f>
        <v>10719</v>
      </c>
      <c r="AH1733" s="13" t="str">
        <f>VLOOKUP(AG1733,'PC Mapping'!L:M,2,)</f>
        <v>All Other Water</v>
      </c>
    </row>
    <row r="1734" spans="1:34" x14ac:dyDescent="0.2">
      <c r="A1734" t="s">
        <v>10569</v>
      </c>
      <c r="B1734" t="s">
        <v>10570</v>
      </c>
      <c r="C1734" t="s">
        <v>4519</v>
      </c>
      <c r="D1734" t="s">
        <v>4520</v>
      </c>
      <c r="E1734" s="3">
        <v>45832</v>
      </c>
      <c r="F1734" t="s">
        <v>44</v>
      </c>
      <c r="G1734" t="s">
        <v>3742</v>
      </c>
      <c r="H1734" t="s">
        <v>3722</v>
      </c>
      <c r="I1734" t="s">
        <v>3752</v>
      </c>
      <c r="J1734" t="s">
        <v>4522</v>
      </c>
      <c r="K1734" s="2">
        <v>-5.0199999999999996</v>
      </c>
      <c r="L1734" t="s">
        <v>44</v>
      </c>
      <c r="M1734" s="2">
        <v>-5.0199999999999996</v>
      </c>
      <c r="N1734" t="s">
        <v>4523</v>
      </c>
      <c r="O1734" t="s">
        <v>4524</v>
      </c>
      <c r="P1734" t="s">
        <v>7854</v>
      </c>
      <c r="Q1734" t="s">
        <v>10571</v>
      </c>
      <c r="R1734" t="s">
        <v>44</v>
      </c>
      <c r="S1734" t="s">
        <v>4527</v>
      </c>
      <c r="T1734" s="3">
        <v>45832</v>
      </c>
      <c r="U1734" s="3">
        <v>45833</v>
      </c>
      <c r="V1734" s="2">
        <v>0</v>
      </c>
      <c r="W1734" t="s">
        <v>44</v>
      </c>
      <c r="X1734" t="s">
        <v>44</v>
      </c>
      <c r="Y1734" t="s">
        <v>10572</v>
      </c>
      <c r="Z1734" t="s">
        <v>2899</v>
      </c>
      <c r="AA1734" t="s">
        <v>4529</v>
      </c>
      <c r="AB1734" t="s">
        <v>4530</v>
      </c>
      <c r="AC1734" t="s">
        <v>89</v>
      </c>
      <c r="AD1734" t="str">
        <f t="shared" si="27"/>
        <v>10-60</v>
      </c>
      <c r="AE1734" t="str">
        <f>VLOOKUP(AD1734,'Main_Sub Desc'!C:D,2,)</f>
        <v>LPC from invoicing</v>
      </c>
      <c r="AF1734" t="str">
        <f>VLOOKUP(VALUE(H1734),'Main_Sub Desc'!F:G,2,)</f>
        <v>Wtr Rev Late Payment</v>
      </c>
      <c r="AG1734">
        <f>IFERROR(VLOOKUP(VALUE(I1734),'PC Mapping'!A:F,6,),"")</f>
        <v>10719</v>
      </c>
      <c r="AH1734" s="13" t="str">
        <f>VLOOKUP(AG1734,'PC Mapping'!L:M,2,)</f>
        <v>All Other Water</v>
      </c>
    </row>
    <row r="1735" spans="1:34" x14ac:dyDescent="0.2">
      <c r="A1735" t="s">
        <v>10573</v>
      </c>
      <c r="B1735" t="s">
        <v>10570</v>
      </c>
      <c r="C1735" t="s">
        <v>4519</v>
      </c>
      <c r="D1735" t="s">
        <v>4520</v>
      </c>
      <c r="E1735" s="3">
        <v>45832</v>
      </c>
      <c r="F1735" t="s">
        <v>44</v>
      </c>
      <c r="G1735" t="s">
        <v>3742</v>
      </c>
      <c r="H1735" t="s">
        <v>3722</v>
      </c>
      <c r="I1735" t="s">
        <v>3752</v>
      </c>
      <c r="J1735" t="s">
        <v>4522</v>
      </c>
      <c r="K1735" s="2">
        <v>-7.92</v>
      </c>
      <c r="L1735" t="s">
        <v>44</v>
      </c>
      <c r="M1735" s="2">
        <v>-7.92</v>
      </c>
      <c r="N1735" t="s">
        <v>4523</v>
      </c>
      <c r="O1735" t="s">
        <v>4524</v>
      </c>
      <c r="P1735" t="s">
        <v>10574</v>
      </c>
      <c r="Q1735" t="s">
        <v>10575</v>
      </c>
      <c r="R1735" t="s">
        <v>44</v>
      </c>
      <c r="S1735" t="s">
        <v>4527</v>
      </c>
      <c r="T1735" s="3">
        <v>45832</v>
      </c>
      <c r="U1735" s="3">
        <v>45833</v>
      </c>
      <c r="V1735" s="2">
        <v>0</v>
      </c>
      <c r="W1735" t="s">
        <v>44</v>
      </c>
      <c r="X1735" t="s">
        <v>44</v>
      </c>
      <c r="Y1735" t="s">
        <v>10576</v>
      </c>
      <c r="Z1735" t="s">
        <v>2159</v>
      </c>
      <c r="AA1735" t="s">
        <v>4529</v>
      </c>
      <c r="AB1735" t="s">
        <v>4530</v>
      </c>
      <c r="AC1735" t="s">
        <v>89</v>
      </c>
      <c r="AD1735" t="str">
        <f t="shared" si="27"/>
        <v>10-60</v>
      </c>
      <c r="AE1735" t="str">
        <f>VLOOKUP(AD1735,'Main_Sub Desc'!C:D,2,)</f>
        <v>LPC from invoicing</v>
      </c>
      <c r="AF1735" t="str">
        <f>VLOOKUP(VALUE(H1735),'Main_Sub Desc'!F:G,2,)</f>
        <v>Wtr Rev Late Payment</v>
      </c>
      <c r="AG1735">
        <f>IFERROR(VLOOKUP(VALUE(I1735),'PC Mapping'!A:F,6,),"")</f>
        <v>10719</v>
      </c>
      <c r="AH1735" s="13" t="str">
        <f>VLOOKUP(AG1735,'PC Mapping'!L:M,2,)</f>
        <v>All Other Water</v>
      </c>
    </row>
    <row r="1736" spans="1:34" x14ac:dyDescent="0.2">
      <c r="A1736" t="s">
        <v>10577</v>
      </c>
      <c r="B1736" t="s">
        <v>10570</v>
      </c>
      <c r="C1736" t="s">
        <v>4519</v>
      </c>
      <c r="D1736" t="s">
        <v>4520</v>
      </c>
      <c r="E1736" s="3">
        <v>45832</v>
      </c>
      <c r="F1736" t="s">
        <v>44</v>
      </c>
      <c r="G1736" t="s">
        <v>3742</v>
      </c>
      <c r="H1736" t="s">
        <v>3722</v>
      </c>
      <c r="I1736" t="s">
        <v>3752</v>
      </c>
      <c r="J1736" t="s">
        <v>4522</v>
      </c>
      <c r="K1736" s="2">
        <v>-5</v>
      </c>
      <c r="L1736" t="s">
        <v>44</v>
      </c>
      <c r="M1736" s="2">
        <v>-5</v>
      </c>
      <c r="N1736" t="s">
        <v>4523</v>
      </c>
      <c r="O1736" t="s">
        <v>4524</v>
      </c>
      <c r="P1736" t="s">
        <v>6100</v>
      </c>
      <c r="Q1736" t="s">
        <v>10578</v>
      </c>
      <c r="R1736" t="s">
        <v>44</v>
      </c>
      <c r="S1736" t="s">
        <v>4527</v>
      </c>
      <c r="T1736" s="3">
        <v>45832</v>
      </c>
      <c r="U1736" s="3">
        <v>45833</v>
      </c>
      <c r="V1736" s="2">
        <v>0</v>
      </c>
      <c r="W1736" t="s">
        <v>44</v>
      </c>
      <c r="X1736" t="s">
        <v>44</v>
      </c>
      <c r="Y1736" t="s">
        <v>10579</v>
      </c>
      <c r="Z1736" t="s">
        <v>3384</v>
      </c>
      <c r="AA1736" t="s">
        <v>4529</v>
      </c>
      <c r="AB1736" t="s">
        <v>4530</v>
      </c>
      <c r="AC1736" t="s">
        <v>89</v>
      </c>
      <c r="AD1736" t="str">
        <f t="shared" si="27"/>
        <v>10-60</v>
      </c>
      <c r="AE1736" t="str">
        <f>VLOOKUP(AD1736,'Main_Sub Desc'!C:D,2,)</f>
        <v>LPC from invoicing</v>
      </c>
      <c r="AF1736" t="str">
        <f>VLOOKUP(VALUE(H1736),'Main_Sub Desc'!F:G,2,)</f>
        <v>Wtr Rev Late Payment</v>
      </c>
      <c r="AG1736">
        <f>IFERROR(VLOOKUP(VALUE(I1736),'PC Mapping'!A:F,6,),"")</f>
        <v>10719</v>
      </c>
      <c r="AH1736" s="13" t="str">
        <f>VLOOKUP(AG1736,'PC Mapping'!L:M,2,)</f>
        <v>All Other Water</v>
      </c>
    </row>
    <row r="1737" spans="1:34" x14ac:dyDescent="0.2">
      <c r="A1737" t="s">
        <v>10580</v>
      </c>
      <c r="B1737" t="s">
        <v>10570</v>
      </c>
      <c r="C1737" t="s">
        <v>4519</v>
      </c>
      <c r="D1737" t="s">
        <v>4520</v>
      </c>
      <c r="E1737" s="3">
        <v>45832</v>
      </c>
      <c r="F1737" t="s">
        <v>44</v>
      </c>
      <c r="G1737" t="s">
        <v>3742</v>
      </c>
      <c r="H1737" t="s">
        <v>3722</v>
      </c>
      <c r="I1737" t="s">
        <v>3752</v>
      </c>
      <c r="J1737" t="s">
        <v>4522</v>
      </c>
      <c r="K1737" s="2">
        <v>-5.49</v>
      </c>
      <c r="L1737" t="s">
        <v>44</v>
      </c>
      <c r="M1737" s="2">
        <v>-5.49</v>
      </c>
      <c r="N1737" t="s">
        <v>4523</v>
      </c>
      <c r="O1737" t="s">
        <v>4524</v>
      </c>
      <c r="P1737" t="s">
        <v>10581</v>
      </c>
      <c r="Q1737" t="s">
        <v>10582</v>
      </c>
      <c r="R1737" t="s">
        <v>44</v>
      </c>
      <c r="S1737" t="s">
        <v>4527</v>
      </c>
      <c r="T1737" s="3">
        <v>45832</v>
      </c>
      <c r="U1737" s="3">
        <v>45833</v>
      </c>
      <c r="V1737" s="2">
        <v>0</v>
      </c>
      <c r="W1737" t="s">
        <v>44</v>
      </c>
      <c r="X1737" t="s">
        <v>44</v>
      </c>
      <c r="Y1737" t="s">
        <v>10583</v>
      </c>
      <c r="Z1737" t="s">
        <v>2080</v>
      </c>
      <c r="AA1737" t="s">
        <v>4529</v>
      </c>
      <c r="AB1737" t="s">
        <v>4530</v>
      </c>
      <c r="AC1737" t="s">
        <v>89</v>
      </c>
      <c r="AD1737" t="str">
        <f t="shared" si="27"/>
        <v>10-60</v>
      </c>
      <c r="AE1737" t="str">
        <f>VLOOKUP(AD1737,'Main_Sub Desc'!C:D,2,)</f>
        <v>LPC from invoicing</v>
      </c>
      <c r="AF1737" t="str">
        <f>VLOOKUP(VALUE(H1737),'Main_Sub Desc'!F:G,2,)</f>
        <v>Wtr Rev Late Payment</v>
      </c>
      <c r="AG1737">
        <f>IFERROR(VLOOKUP(VALUE(I1737),'PC Mapping'!A:F,6,),"")</f>
        <v>10719</v>
      </c>
      <c r="AH1737" s="13" t="str">
        <f>VLOOKUP(AG1737,'PC Mapping'!L:M,2,)</f>
        <v>All Other Water</v>
      </c>
    </row>
    <row r="1738" spans="1:34" x14ac:dyDescent="0.2">
      <c r="A1738" t="s">
        <v>10584</v>
      </c>
      <c r="B1738" t="s">
        <v>10570</v>
      </c>
      <c r="C1738" t="s">
        <v>4519</v>
      </c>
      <c r="D1738" t="s">
        <v>4520</v>
      </c>
      <c r="E1738" s="3">
        <v>45832</v>
      </c>
      <c r="F1738" t="s">
        <v>44</v>
      </c>
      <c r="G1738" t="s">
        <v>3742</v>
      </c>
      <c r="H1738" t="s">
        <v>3722</v>
      </c>
      <c r="I1738" t="s">
        <v>3752</v>
      </c>
      <c r="J1738" t="s">
        <v>4522</v>
      </c>
      <c r="K1738" s="2">
        <v>-5</v>
      </c>
      <c r="L1738" t="s">
        <v>44</v>
      </c>
      <c r="M1738" s="2">
        <v>-5</v>
      </c>
      <c r="N1738" t="s">
        <v>4523</v>
      </c>
      <c r="O1738" t="s">
        <v>4524</v>
      </c>
      <c r="P1738" t="s">
        <v>10585</v>
      </c>
      <c r="Q1738" t="s">
        <v>10586</v>
      </c>
      <c r="R1738" t="s">
        <v>44</v>
      </c>
      <c r="S1738" t="s">
        <v>4527</v>
      </c>
      <c r="T1738" s="3">
        <v>45832</v>
      </c>
      <c r="U1738" s="3">
        <v>45833</v>
      </c>
      <c r="V1738" s="2">
        <v>0</v>
      </c>
      <c r="W1738" t="s">
        <v>44</v>
      </c>
      <c r="X1738" t="s">
        <v>44</v>
      </c>
      <c r="Y1738" t="s">
        <v>10587</v>
      </c>
      <c r="Z1738" t="s">
        <v>2884</v>
      </c>
      <c r="AA1738" t="s">
        <v>4529</v>
      </c>
      <c r="AB1738" t="s">
        <v>4530</v>
      </c>
      <c r="AC1738" t="s">
        <v>89</v>
      </c>
      <c r="AD1738" t="str">
        <f t="shared" si="27"/>
        <v>10-60</v>
      </c>
      <c r="AE1738" t="str">
        <f>VLOOKUP(AD1738,'Main_Sub Desc'!C:D,2,)</f>
        <v>LPC from invoicing</v>
      </c>
      <c r="AF1738" t="str">
        <f>VLOOKUP(VALUE(H1738),'Main_Sub Desc'!F:G,2,)</f>
        <v>Wtr Rev Late Payment</v>
      </c>
      <c r="AG1738">
        <f>IFERROR(VLOOKUP(VALUE(I1738),'PC Mapping'!A:F,6,),"")</f>
        <v>10719</v>
      </c>
      <c r="AH1738" s="13" t="str">
        <f>VLOOKUP(AG1738,'PC Mapping'!L:M,2,)</f>
        <v>All Other Water</v>
      </c>
    </row>
    <row r="1739" spans="1:34" x14ac:dyDescent="0.2">
      <c r="A1739" t="s">
        <v>10588</v>
      </c>
      <c r="B1739" t="s">
        <v>10589</v>
      </c>
      <c r="C1739" t="s">
        <v>4519</v>
      </c>
      <c r="D1739" t="s">
        <v>4520</v>
      </c>
      <c r="E1739" s="3">
        <v>45835</v>
      </c>
      <c r="F1739" t="s">
        <v>44</v>
      </c>
      <c r="G1739" t="s">
        <v>3742</v>
      </c>
      <c r="H1739" t="s">
        <v>3722</v>
      </c>
      <c r="I1739" t="s">
        <v>3752</v>
      </c>
      <c r="J1739" t="s">
        <v>4522</v>
      </c>
      <c r="K1739" s="2">
        <v>-5</v>
      </c>
      <c r="L1739" t="s">
        <v>44</v>
      </c>
      <c r="M1739" s="2">
        <v>-5</v>
      </c>
      <c r="N1739" t="s">
        <v>4523</v>
      </c>
      <c r="O1739" t="s">
        <v>4524</v>
      </c>
      <c r="P1739" t="s">
        <v>10590</v>
      </c>
      <c r="Q1739" t="s">
        <v>10591</v>
      </c>
      <c r="R1739" t="s">
        <v>44</v>
      </c>
      <c r="S1739" t="s">
        <v>4527</v>
      </c>
      <c r="T1739" s="3">
        <v>45835</v>
      </c>
      <c r="U1739" s="3">
        <v>45838</v>
      </c>
      <c r="V1739" s="2">
        <v>0</v>
      </c>
      <c r="W1739" t="s">
        <v>44</v>
      </c>
      <c r="X1739" t="s">
        <v>44</v>
      </c>
      <c r="Y1739" t="s">
        <v>10592</v>
      </c>
      <c r="Z1739" t="s">
        <v>10593</v>
      </c>
      <c r="AA1739" t="s">
        <v>4529</v>
      </c>
      <c r="AB1739" t="s">
        <v>4530</v>
      </c>
      <c r="AC1739" t="s">
        <v>89</v>
      </c>
      <c r="AD1739" t="str">
        <f t="shared" si="27"/>
        <v>10-60</v>
      </c>
      <c r="AE1739" t="str">
        <f>VLOOKUP(AD1739,'Main_Sub Desc'!C:D,2,)</f>
        <v>LPC from invoicing</v>
      </c>
      <c r="AF1739" t="str">
        <f>VLOOKUP(VALUE(H1739),'Main_Sub Desc'!F:G,2,)</f>
        <v>Wtr Rev Late Payment</v>
      </c>
      <c r="AG1739">
        <f>IFERROR(VLOOKUP(VALUE(I1739),'PC Mapping'!A:F,6,),"")</f>
        <v>10719</v>
      </c>
      <c r="AH1739" s="13" t="str">
        <f>VLOOKUP(AG1739,'PC Mapping'!L:M,2,)</f>
        <v>All Other Water</v>
      </c>
    </row>
    <row r="1740" spans="1:34" x14ac:dyDescent="0.2">
      <c r="A1740" t="s">
        <v>10594</v>
      </c>
      <c r="B1740" t="s">
        <v>10589</v>
      </c>
      <c r="C1740" t="s">
        <v>4519</v>
      </c>
      <c r="D1740" t="s">
        <v>4520</v>
      </c>
      <c r="E1740" s="3">
        <v>45835</v>
      </c>
      <c r="F1740" t="s">
        <v>44</v>
      </c>
      <c r="G1740" t="s">
        <v>3742</v>
      </c>
      <c r="H1740" t="s">
        <v>3722</v>
      </c>
      <c r="I1740" t="s">
        <v>3752</v>
      </c>
      <c r="J1740" t="s">
        <v>4522</v>
      </c>
      <c r="K1740" s="2">
        <v>-5</v>
      </c>
      <c r="L1740" t="s">
        <v>44</v>
      </c>
      <c r="M1740" s="2">
        <v>-5</v>
      </c>
      <c r="N1740" t="s">
        <v>4523</v>
      </c>
      <c r="O1740" t="s">
        <v>4524</v>
      </c>
      <c r="P1740" t="s">
        <v>10595</v>
      </c>
      <c r="Q1740" t="s">
        <v>10596</v>
      </c>
      <c r="R1740" t="s">
        <v>44</v>
      </c>
      <c r="S1740" t="s">
        <v>4527</v>
      </c>
      <c r="T1740" s="3">
        <v>45835</v>
      </c>
      <c r="U1740" s="3">
        <v>45838</v>
      </c>
      <c r="V1740" s="2">
        <v>0</v>
      </c>
      <c r="W1740" t="s">
        <v>44</v>
      </c>
      <c r="X1740" t="s">
        <v>44</v>
      </c>
      <c r="Y1740" t="s">
        <v>10597</v>
      </c>
      <c r="Z1740" t="s">
        <v>10598</v>
      </c>
      <c r="AA1740" t="s">
        <v>4529</v>
      </c>
      <c r="AB1740" t="s">
        <v>4530</v>
      </c>
      <c r="AC1740" t="s">
        <v>89</v>
      </c>
      <c r="AD1740" t="str">
        <f t="shared" si="27"/>
        <v>10-60</v>
      </c>
      <c r="AE1740" t="str">
        <f>VLOOKUP(AD1740,'Main_Sub Desc'!C:D,2,)</f>
        <v>LPC from invoicing</v>
      </c>
      <c r="AF1740" t="str">
        <f>VLOOKUP(VALUE(H1740),'Main_Sub Desc'!F:G,2,)</f>
        <v>Wtr Rev Late Payment</v>
      </c>
      <c r="AG1740">
        <f>IFERROR(VLOOKUP(VALUE(I1740),'PC Mapping'!A:F,6,),"")</f>
        <v>10719</v>
      </c>
      <c r="AH1740" s="13" t="str">
        <f>VLOOKUP(AG1740,'PC Mapping'!L:M,2,)</f>
        <v>All Other Water</v>
      </c>
    </row>
    <row r="1741" spans="1:34" x14ac:dyDescent="0.2">
      <c r="A1741" t="s">
        <v>10599</v>
      </c>
      <c r="B1741" t="s">
        <v>10589</v>
      </c>
      <c r="C1741" t="s">
        <v>4519</v>
      </c>
      <c r="D1741" t="s">
        <v>4520</v>
      </c>
      <c r="E1741" s="3">
        <v>45835</v>
      </c>
      <c r="F1741" t="s">
        <v>44</v>
      </c>
      <c r="G1741" t="s">
        <v>3742</v>
      </c>
      <c r="H1741" t="s">
        <v>3722</v>
      </c>
      <c r="I1741" t="s">
        <v>3752</v>
      </c>
      <c r="J1741" t="s">
        <v>4522</v>
      </c>
      <c r="K1741" s="2">
        <v>-5</v>
      </c>
      <c r="L1741" t="s">
        <v>44</v>
      </c>
      <c r="M1741" s="2">
        <v>-5</v>
      </c>
      <c r="N1741" t="s">
        <v>4523</v>
      </c>
      <c r="O1741" t="s">
        <v>4524</v>
      </c>
      <c r="P1741" t="s">
        <v>10600</v>
      </c>
      <c r="Q1741" t="s">
        <v>10601</v>
      </c>
      <c r="R1741" t="s">
        <v>44</v>
      </c>
      <c r="S1741" t="s">
        <v>4527</v>
      </c>
      <c r="T1741" s="3">
        <v>45835</v>
      </c>
      <c r="U1741" s="3">
        <v>45838</v>
      </c>
      <c r="V1741" s="2">
        <v>0</v>
      </c>
      <c r="W1741" t="s">
        <v>44</v>
      </c>
      <c r="X1741" t="s">
        <v>44</v>
      </c>
      <c r="Y1741" t="s">
        <v>10602</v>
      </c>
      <c r="Z1741" t="s">
        <v>3068</v>
      </c>
      <c r="AA1741" t="s">
        <v>4529</v>
      </c>
      <c r="AB1741" t="s">
        <v>4530</v>
      </c>
      <c r="AC1741" t="s">
        <v>89</v>
      </c>
      <c r="AD1741" t="str">
        <f t="shared" si="27"/>
        <v>10-60</v>
      </c>
      <c r="AE1741" t="str">
        <f>VLOOKUP(AD1741,'Main_Sub Desc'!C:D,2,)</f>
        <v>LPC from invoicing</v>
      </c>
      <c r="AF1741" t="str">
        <f>VLOOKUP(VALUE(H1741),'Main_Sub Desc'!F:G,2,)</f>
        <v>Wtr Rev Late Payment</v>
      </c>
      <c r="AG1741">
        <f>IFERROR(VLOOKUP(VALUE(I1741),'PC Mapping'!A:F,6,),"")</f>
        <v>10719</v>
      </c>
      <c r="AH1741" s="13" t="str">
        <f>VLOOKUP(AG1741,'PC Mapping'!L:M,2,)</f>
        <v>All Other Water</v>
      </c>
    </row>
    <row r="1742" spans="1:34" x14ac:dyDescent="0.2">
      <c r="A1742" t="s">
        <v>10603</v>
      </c>
      <c r="B1742" t="s">
        <v>10589</v>
      </c>
      <c r="C1742" t="s">
        <v>4519</v>
      </c>
      <c r="D1742" t="s">
        <v>4520</v>
      </c>
      <c r="E1742" s="3">
        <v>45835</v>
      </c>
      <c r="F1742" t="s">
        <v>44</v>
      </c>
      <c r="G1742" t="s">
        <v>3742</v>
      </c>
      <c r="H1742" t="s">
        <v>3716</v>
      </c>
      <c r="I1742" t="s">
        <v>4534</v>
      </c>
      <c r="J1742" t="s">
        <v>4522</v>
      </c>
      <c r="K1742" s="2">
        <v>-16.21</v>
      </c>
      <c r="L1742" t="s">
        <v>44</v>
      </c>
      <c r="M1742" s="2">
        <v>-16.21</v>
      </c>
      <c r="N1742" t="s">
        <v>4523</v>
      </c>
      <c r="O1742" t="s">
        <v>4524</v>
      </c>
      <c r="P1742" t="s">
        <v>10604</v>
      </c>
      <c r="Q1742" t="s">
        <v>10605</v>
      </c>
      <c r="R1742" t="s">
        <v>44</v>
      </c>
      <c r="S1742" t="s">
        <v>4527</v>
      </c>
      <c r="T1742" s="3">
        <v>45835</v>
      </c>
      <c r="U1742" s="3">
        <v>45838</v>
      </c>
      <c r="V1742" s="2">
        <v>0</v>
      </c>
      <c r="W1742" t="s">
        <v>44</v>
      </c>
      <c r="X1742" t="s">
        <v>44</v>
      </c>
      <c r="Y1742" t="s">
        <v>10606</v>
      </c>
      <c r="Z1742" t="s">
        <v>447</v>
      </c>
      <c r="AA1742" t="s">
        <v>4529</v>
      </c>
      <c r="AB1742" t="s">
        <v>4530</v>
      </c>
      <c r="AC1742" t="s">
        <v>89</v>
      </c>
      <c r="AD1742" t="str">
        <f t="shared" si="27"/>
        <v>10-60</v>
      </c>
      <c r="AE1742" t="str">
        <f>VLOOKUP(AD1742,'Main_Sub Desc'!C:D,2,)</f>
        <v>LPC from invoicing</v>
      </c>
      <c r="AF1742" t="str">
        <f>VLOOKUP(VALUE(H1742),'Main_Sub Desc'!F:G,2,)</f>
        <v>Wst Rev Late Payment</v>
      </c>
      <c r="AG1742">
        <f>IFERROR(VLOOKUP(VALUE(I1742),'PC Mapping'!A:F,6,),"")</f>
        <v>10514</v>
      </c>
      <c r="AH1742" s="13" t="str">
        <f>VLOOKUP(AG1742,'PC Mapping'!L:M,2,)</f>
        <v>Bolivar Sewer</v>
      </c>
    </row>
    <row r="1743" spans="1:34" x14ac:dyDescent="0.2">
      <c r="A1743" t="s">
        <v>10603</v>
      </c>
      <c r="B1743" t="s">
        <v>10589</v>
      </c>
      <c r="C1743" t="s">
        <v>4519</v>
      </c>
      <c r="D1743" t="s">
        <v>4520</v>
      </c>
      <c r="E1743" s="3">
        <v>45835</v>
      </c>
      <c r="F1743" t="s">
        <v>44</v>
      </c>
      <c r="G1743" t="s">
        <v>3742</v>
      </c>
      <c r="H1743" t="s">
        <v>3722</v>
      </c>
      <c r="I1743" t="s">
        <v>4538</v>
      </c>
      <c r="J1743" t="s">
        <v>4522</v>
      </c>
      <c r="K1743" s="2">
        <v>-10.37</v>
      </c>
      <c r="L1743" t="s">
        <v>44</v>
      </c>
      <c r="M1743" s="2">
        <v>-10.37</v>
      </c>
      <c r="N1743" t="s">
        <v>4523</v>
      </c>
      <c r="O1743" t="s">
        <v>4524</v>
      </c>
      <c r="P1743" t="s">
        <v>10604</v>
      </c>
      <c r="Q1743" t="s">
        <v>10607</v>
      </c>
      <c r="R1743" t="s">
        <v>44</v>
      </c>
      <c r="S1743" t="s">
        <v>4527</v>
      </c>
      <c r="T1743" s="3">
        <v>45835</v>
      </c>
      <c r="U1743" s="3">
        <v>45838</v>
      </c>
      <c r="V1743" s="2">
        <v>0</v>
      </c>
      <c r="W1743" t="s">
        <v>44</v>
      </c>
      <c r="X1743" t="s">
        <v>44</v>
      </c>
      <c r="Y1743" t="s">
        <v>10608</v>
      </c>
      <c r="Z1743" t="s">
        <v>447</v>
      </c>
      <c r="AA1743" t="s">
        <v>4529</v>
      </c>
      <c r="AB1743" t="s">
        <v>4530</v>
      </c>
      <c r="AC1743" t="s">
        <v>89</v>
      </c>
      <c r="AD1743" t="str">
        <f t="shared" si="27"/>
        <v>10-60</v>
      </c>
      <c r="AE1743" t="str">
        <f>VLOOKUP(AD1743,'Main_Sub Desc'!C:D,2,)</f>
        <v>LPC from invoicing</v>
      </c>
      <c r="AF1743" t="str">
        <f>VLOOKUP(VALUE(H1743),'Main_Sub Desc'!F:G,2,)</f>
        <v>Wtr Rev Late Payment</v>
      </c>
      <c r="AG1743">
        <f>IFERROR(VLOOKUP(VALUE(I1743),'PC Mapping'!A:F,6,),"")</f>
        <v>10469</v>
      </c>
      <c r="AH1743" s="13" t="str">
        <f>VLOOKUP(AG1743,'PC Mapping'!L:M,2,)</f>
        <v>Bolivar Water</v>
      </c>
    </row>
    <row r="1744" spans="1:34" x14ac:dyDescent="0.2">
      <c r="A1744" t="s">
        <v>10609</v>
      </c>
      <c r="B1744" t="s">
        <v>10589</v>
      </c>
      <c r="C1744" t="s">
        <v>4519</v>
      </c>
      <c r="D1744" t="s">
        <v>4520</v>
      </c>
      <c r="E1744" s="3">
        <v>45835</v>
      </c>
      <c r="F1744" t="s">
        <v>44</v>
      </c>
      <c r="G1744" t="s">
        <v>3742</v>
      </c>
      <c r="H1744" t="s">
        <v>3722</v>
      </c>
      <c r="I1744" t="s">
        <v>3752</v>
      </c>
      <c r="J1744" t="s">
        <v>4522</v>
      </c>
      <c r="K1744" s="2">
        <v>-5</v>
      </c>
      <c r="L1744" t="s">
        <v>44</v>
      </c>
      <c r="M1744" s="2">
        <v>-5</v>
      </c>
      <c r="N1744" t="s">
        <v>4523</v>
      </c>
      <c r="O1744" t="s">
        <v>4524</v>
      </c>
      <c r="P1744" t="s">
        <v>10610</v>
      </c>
      <c r="Q1744" t="s">
        <v>10611</v>
      </c>
      <c r="R1744" t="s">
        <v>44</v>
      </c>
      <c r="S1744" t="s">
        <v>4527</v>
      </c>
      <c r="T1744" s="3">
        <v>45835</v>
      </c>
      <c r="U1744" s="3">
        <v>45838</v>
      </c>
      <c r="V1744" s="2">
        <v>0</v>
      </c>
      <c r="W1744" t="s">
        <v>44</v>
      </c>
      <c r="X1744" t="s">
        <v>44</v>
      </c>
      <c r="Y1744" t="s">
        <v>10612</v>
      </c>
      <c r="Z1744" t="s">
        <v>1525</v>
      </c>
      <c r="AA1744" t="s">
        <v>4529</v>
      </c>
      <c r="AB1744" t="s">
        <v>4530</v>
      </c>
      <c r="AC1744" t="s">
        <v>89</v>
      </c>
      <c r="AD1744" t="str">
        <f t="shared" si="27"/>
        <v>10-60</v>
      </c>
      <c r="AE1744" t="str">
        <f>VLOOKUP(AD1744,'Main_Sub Desc'!C:D,2,)</f>
        <v>LPC from invoicing</v>
      </c>
      <c r="AF1744" t="str">
        <f>VLOOKUP(VALUE(H1744),'Main_Sub Desc'!F:G,2,)</f>
        <v>Wtr Rev Late Payment</v>
      </c>
      <c r="AG1744">
        <f>IFERROR(VLOOKUP(VALUE(I1744),'PC Mapping'!A:F,6,),"")</f>
        <v>10719</v>
      </c>
      <c r="AH1744" s="13" t="str">
        <f>VLOOKUP(AG1744,'PC Mapping'!L:M,2,)</f>
        <v>All Other Water</v>
      </c>
    </row>
    <row r="1745" spans="1:34" x14ac:dyDescent="0.2">
      <c r="A1745" t="s">
        <v>10613</v>
      </c>
      <c r="B1745" t="s">
        <v>10589</v>
      </c>
      <c r="C1745" t="s">
        <v>4519</v>
      </c>
      <c r="D1745" t="s">
        <v>4520</v>
      </c>
      <c r="E1745" s="3">
        <v>45835</v>
      </c>
      <c r="F1745" t="s">
        <v>44</v>
      </c>
      <c r="G1745" t="s">
        <v>3742</v>
      </c>
      <c r="H1745" t="s">
        <v>3722</v>
      </c>
      <c r="I1745" t="s">
        <v>3752</v>
      </c>
      <c r="J1745" t="s">
        <v>4522</v>
      </c>
      <c r="K1745" s="2">
        <v>-5.32</v>
      </c>
      <c r="L1745" t="s">
        <v>44</v>
      </c>
      <c r="M1745" s="2">
        <v>-5.32</v>
      </c>
      <c r="N1745" t="s">
        <v>4523</v>
      </c>
      <c r="O1745" t="s">
        <v>4524</v>
      </c>
      <c r="P1745" t="s">
        <v>8883</v>
      </c>
      <c r="Q1745" t="s">
        <v>10614</v>
      </c>
      <c r="R1745" t="s">
        <v>44</v>
      </c>
      <c r="S1745" t="s">
        <v>4527</v>
      </c>
      <c r="T1745" s="3">
        <v>45835</v>
      </c>
      <c r="U1745" s="3">
        <v>45838</v>
      </c>
      <c r="V1745" s="2">
        <v>0</v>
      </c>
      <c r="W1745" t="s">
        <v>44</v>
      </c>
      <c r="X1745" t="s">
        <v>44</v>
      </c>
      <c r="Y1745" t="s">
        <v>10615</v>
      </c>
      <c r="Z1745" t="s">
        <v>2149</v>
      </c>
      <c r="AA1745" t="s">
        <v>4529</v>
      </c>
      <c r="AB1745" t="s">
        <v>4530</v>
      </c>
      <c r="AC1745" t="s">
        <v>89</v>
      </c>
      <c r="AD1745" t="str">
        <f t="shared" si="27"/>
        <v>10-60</v>
      </c>
      <c r="AE1745" t="str">
        <f>VLOOKUP(AD1745,'Main_Sub Desc'!C:D,2,)</f>
        <v>LPC from invoicing</v>
      </c>
      <c r="AF1745" t="str">
        <f>VLOOKUP(VALUE(H1745),'Main_Sub Desc'!F:G,2,)</f>
        <v>Wtr Rev Late Payment</v>
      </c>
      <c r="AG1745">
        <f>IFERROR(VLOOKUP(VALUE(I1745),'PC Mapping'!A:F,6,),"")</f>
        <v>10719</v>
      </c>
      <c r="AH1745" s="13" t="str">
        <f>VLOOKUP(AG1745,'PC Mapping'!L:M,2,)</f>
        <v>All Other Water</v>
      </c>
    </row>
    <row r="1746" spans="1:34" x14ac:dyDescent="0.2">
      <c r="A1746" t="s">
        <v>10616</v>
      </c>
      <c r="B1746" t="s">
        <v>10617</v>
      </c>
      <c r="C1746" t="s">
        <v>4519</v>
      </c>
      <c r="D1746" t="s">
        <v>4520</v>
      </c>
      <c r="E1746" s="3">
        <v>45838</v>
      </c>
      <c r="F1746" t="s">
        <v>44</v>
      </c>
      <c r="G1746" t="s">
        <v>3742</v>
      </c>
      <c r="H1746" t="s">
        <v>3722</v>
      </c>
      <c r="I1746" t="s">
        <v>4538</v>
      </c>
      <c r="J1746" t="s">
        <v>4522</v>
      </c>
      <c r="K1746" s="2">
        <v>-5</v>
      </c>
      <c r="L1746" t="s">
        <v>44</v>
      </c>
      <c r="M1746" s="2">
        <v>-5</v>
      </c>
      <c r="N1746" t="s">
        <v>4523</v>
      </c>
      <c r="O1746" t="s">
        <v>4524</v>
      </c>
      <c r="P1746" t="s">
        <v>4978</v>
      </c>
      <c r="Q1746" t="s">
        <v>10618</v>
      </c>
      <c r="R1746" t="s">
        <v>44</v>
      </c>
      <c r="S1746" t="s">
        <v>7084</v>
      </c>
      <c r="T1746" s="3">
        <v>45838</v>
      </c>
      <c r="U1746" s="3">
        <v>45845</v>
      </c>
      <c r="V1746" s="2">
        <v>0</v>
      </c>
      <c r="W1746" t="s">
        <v>44</v>
      </c>
      <c r="X1746" t="s">
        <v>44</v>
      </c>
      <c r="Y1746" t="s">
        <v>10619</v>
      </c>
      <c r="Z1746" t="s">
        <v>10620</v>
      </c>
      <c r="AA1746" t="s">
        <v>4529</v>
      </c>
      <c r="AB1746" t="s">
        <v>4530</v>
      </c>
      <c r="AC1746" t="s">
        <v>99</v>
      </c>
      <c r="AD1746" t="str">
        <f t="shared" si="27"/>
        <v>10-60</v>
      </c>
      <c r="AE1746" t="str">
        <f>VLOOKUP(AD1746,'Main_Sub Desc'!C:D,2,)</f>
        <v>LPC from invoicing</v>
      </c>
      <c r="AF1746" t="str">
        <f>VLOOKUP(VALUE(H1746),'Main_Sub Desc'!F:G,2,)</f>
        <v>Wtr Rev Late Payment</v>
      </c>
      <c r="AG1746">
        <f>IFERROR(VLOOKUP(VALUE(I1746),'PC Mapping'!A:F,6,),"")</f>
        <v>10469</v>
      </c>
      <c r="AH1746" s="13" t="str">
        <f>VLOOKUP(AG1746,'PC Mapping'!L:M,2,)</f>
        <v>Bolivar Water</v>
      </c>
    </row>
    <row r="1747" spans="1:34" x14ac:dyDescent="0.2">
      <c r="A1747" t="s">
        <v>10616</v>
      </c>
      <c r="B1747" t="s">
        <v>10617</v>
      </c>
      <c r="C1747" t="s">
        <v>4519</v>
      </c>
      <c r="D1747" t="s">
        <v>4520</v>
      </c>
      <c r="E1747" s="3">
        <v>45838</v>
      </c>
      <c r="F1747" t="s">
        <v>44</v>
      </c>
      <c r="G1747" t="s">
        <v>3742</v>
      </c>
      <c r="H1747" t="s">
        <v>3716</v>
      </c>
      <c r="I1747" t="s">
        <v>4534</v>
      </c>
      <c r="J1747" t="s">
        <v>4522</v>
      </c>
      <c r="K1747" s="2">
        <v>-5</v>
      </c>
      <c r="L1747" t="s">
        <v>44</v>
      </c>
      <c r="M1747" s="2">
        <v>-5</v>
      </c>
      <c r="N1747" t="s">
        <v>4523</v>
      </c>
      <c r="O1747" t="s">
        <v>4524</v>
      </c>
      <c r="P1747" t="s">
        <v>4978</v>
      </c>
      <c r="Q1747" t="s">
        <v>10621</v>
      </c>
      <c r="R1747" t="s">
        <v>44</v>
      </c>
      <c r="S1747" t="s">
        <v>7084</v>
      </c>
      <c r="T1747" s="3">
        <v>45838</v>
      </c>
      <c r="U1747" s="3">
        <v>45845</v>
      </c>
      <c r="V1747" s="2">
        <v>0</v>
      </c>
      <c r="W1747" t="s">
        <v>44</v>
      </c>
      <c r="X1747" t="s">
        <v>44</v>
      </c>
      <c r="Y1747" t="s">
        <v>10622</v>
      </c>
      <c r="Z1747" t="s">
        <v>10620</v>
      </c>
      <c r="AA1747" t="s">
        <v>4529</v>
      </c>
      <c r="AB1747" t="s">
        <v>4530</v>
      </c>
      <c r="AC1747" t="s">
        <v>99</v>
      </c>
      <c r="AD1747" t="str">
        <f t="shared" si="27"/>
        <v>10-60</v>
      </c>
      <c r="AE1747" t="str">
        <f>VLOOKUP(AD1747,'Main_Sub Desc'!C:D,2,)</f>
        <v>LPC from invoicing</v>
      </c>
      <c r="AF1747" t="str">
        <f>VLOOKUP(VALUE(H1747),'Main_Sub Desc'!F:G,2,)</f>
        <v>Wst Rev Late Payment</v>
      </c>
      <c r="AG1747">
        <f>IFERROR(VLOOKUP(VALUE(I1747),'PC Mapping'!A:F,6,),"")</f>
        <v>10514</v>
      </c>
      <c r="AH1747" s="13" t="str">
        <f>VLOOKUP(AG1747,'PC Mapping'!L:M,2,)</f>
        <v>Bolivar Sewer</v>
      </c>
    </row>
    <row r="1748" spans="1:34" x14ac:dyDescent="0.2">
      <c r="A1748" t="s">
        <v>10623</v>
      </c>
      <c r="B1748" t="s">
        <v>10617</v>
      </c>
      <c r="C1748" t="s">
        <v>4519</v>
      </c>
      <c r="D1748" t="s">
        <v>4520</v>
      </c>
      <c r="E1748" s="3">
        <v>45838</v>
      </c>
      <c r="F1748" t="s">
        <v>44</v>
      </c>
      <c r="G1748" t="s">
        <v>3742</v>
      </c>
      <c r="H1748" t="s">
        <v>3722</v>
      </c>
      <c r="I1748" t="s">
        <v>3752</v>
      </c>
      <c r="J1748" t="s">
        <v>4522</v>
      </c>
      <c r="K1748" s="2">
        <v>-5</v>
      </c>
      <c r="L1748" t="s">
        <v>44</v>
      </c>
      <c r="M1748" s="2">
        <v>-5</v>
      </c>
      <c r="N1748" t="s">
        <v>4523</v>
      </c>
      <c r="O1748" t="s">
        <v>4524</v>
      </c>
      <c r="P1748" t="s">
        <v>10624</v>
      </c>
      <c r="Q1748" t="s">
        <v>10625</v>
      </c>
      <c r="R1748" t="s">
        <v>44</v>
      </c>
      <c r="S1748" t="s">
        <v>7084</v>
      </c>
      <c r="T1748" s="3">
        <v>45838</v>
      </c>
      <c r="U1748" s="3">
        <v>45845</v>
      </c>
      <c r="V1748" s="2">
        <v>0</v>
      </c>
      <c r="W1748" t="s">
        <v>44</v>
      </c>
      <c r="X1748" t="s">
        <v>44</v>
      </c>
      <c r="Y1748" t="s">
        <v>10626</v>
      </c>
      <c r="Z1748" t="s">
        <v>10627</v>
      </c>
      <c r="AA1748" t="s">
        <v>4529</v>
      </c>
      <c r="AB1748" t="s">
        <v>4530</v>
      </c>
      <c r="AC1748" t="s">
        <v>89</v>
      </c>
      <c r="AD1748" t="str">
        <f t="shared" si="27"/>
        <v>10-60</v>
      </c>
      <c r="AE1748" t="str">
        <f>VLOOKUP(AD1748,'Main_Sub Desc'!C:D,2,)</f>
        <v>LPC from invoicing</v>
      </c>
      <c r="AF1748" t="str">
        <f>VLOOKUP(VALUE(H1748),'Main_Sub Desc'!F:G,2,)</f>
        <v>Wtr Rev Late Payment</v>
      </c>
      <c r="AG1748">
        <f>IFERROR(VLOOKUP(VALUE(I1748),'PC Mapping'!A:F,6,),"")</f>
        <v>10719</v>
      </c>
      <c r="AH1748" s="13" t="str">
        <f>VLOOKUP(AG1748,'PC Mapping'!L:M,2,)</f>
        <v>All Other Water</v>
      </c>
    </row>
    <row r="1749" spans="1:34" x14ac:dyDescent="0.2">
      <c r="A1749" t="s">
        <v>10628</v>
      </c>
      <c r="B1749" t="s">
        <v>10617</v>
      </c>
      <c r="C1749" t="s">
        <v>4519</v>
      </c>
      <c r="D1749" t="s">
        <v>4520</v>
      </c>
      <c r="E1749" s="3">
        <v>45838</v>
      </c>
      <c r="F1749" t="s">
        <v>44</v>
      </c>
      <c r="G1749" t="s">
        <v>3742</v>
      </c>
      <c r="H1749" t="s">
        <v>3722</v>
      </c>
      <c r="I1749" t="s">
        <v>4538</v>
      </c>
      <c r="J1749" t="s">
        <v>4522</v>
      </c>
      <c r="K1749" s="2">
        <v>-5</v>
      </c>
      <c r="L1749" t="s">
        <v>44</v>
      </c>
      <c r="M1749" s="2">
        <v>-5</v>
      </c>
      <c r="N1749" t="s">
        <v>4523</v>
      </c>
      <c r="O1749" t="s">
        <v>4524</v>
      </c>
      <c r="P1749" t="s">
        <v>10629</v>
      </c>
      <c r="Q1749" t="s">
        <v>10630</v>
      </c>
      <c r="R1749" t="s">
        <v>44</v>
      </c>
      <c r="S1749" t="s">
        <v>7084</v>
      </c>
      <c r="T1749" s="3">
        <v>45838</v>
      </c>
      <c r="U1749" s="3">
        <v>45845</v>
      </c>
      <c r="V1749" s="2">
        <v>0</v>
      </c>
      <c r="W1749" t="s">
        <v>44</v>
      </c>
      <c r="X1749" t="s">
        <v>44</v>
      </c>
      <c r="Y1749" t="s">
        <v>10631</v>
      </c>
      <c r="Z1749" t="s">
        <v>1240</v>
      </c>
      <c r="AA1749" t="s">
        <v>4529</v>
      </c>
      <c r="AB1749" t="s">
        <v>4530</v>
      </c>
      <c r="AC1749" t="s">
        <v>99</v>
      </c>
      <c r="AD1749" t="str">
        <f t="shared" si="27"/>
        <v>10-60</v>
      </c>
      <c r="AE1749" t="str">
        <f>VLOOKUP(AD1749,'Main_Sub Desc'!C:D,2,)</f>
        <v>LPC from invoicing</v>
      </c>
      <c r="AF1749" t="str">
        <f>VLOOKUP(VALUE(H1749),'Main_Sub Desc'!F:G,2,)</f>
        <v>Wtr Rev Late Payment</v>
      </c>
      <c r="AG1749">
        <f>IFERROR(VLOOKUP(VALUE(I1749),'PC Mapping'!A:F,6,),"")</f>
        <v>10469</v>
      </c>
      <c r="AH1749" s="13" t="str">
        <f>VLOOKUP(AG1749,'PC Mapping'!L:M,2,)</f>
        <v>Bolivar Water</v>
      </c>
    </row>
    <row r="1750" spans="1:34" x14ac:dyDescent="0.2">
      <c r="A1750" t="s">
        <v>10628</v>
      </c>
      <c r="B1750" t="s">
        <v>10617</v>
      </c>
      <c r="C1750" t="s">
        <v>4519</v>
      </c>
      <c r="D1750" t="s">
        <v>4520</v>
      </c>
      <c r="E1750" s="3">
        <v>45838</v>
      </c>
      <c r="F1750" t="s">
        <v>44</v>
      </c>
      <c r="G1750" t="s">
        <v>3742</v>
      </c>
      <c r="H1750" t="s">
        <v>3716</v>
      </c>
      <c r="I1750" t="s">
        <v>4534</v>
      </c>
      <c r="J1750" t="s">
        <v>4522</v>
      </c>
      <c r="K1750" s="2">
        <v>-5</v>
      </c>
      <c r="L1750" t="s">
        <v>44</v>
      </c>
      <c r="M1750" s="2">
        <v>-5</v>
      </c>
      <c r="N1750" t="s">
        <v>4523</v>
      </c>
      <c r="O1750" t="s">
        <v>4524</v>
      </c>
      <c r="P1750" t="s">
        <v>10629</v>
      </c>
      <c r="Q1750" t="s">
        <v>10632</v>
      </c>
      <c r="R1750" t="s">
        <v>44</v>
      </c>
      <c r="S1750" t="s">
        <v>7084</v>
      </c>
      <c r="T1750" s="3">
        <v>45838</v>
      </c>
      <c r="U1750" s="3">
        <v>45845</v>
      </c>
      <c r="V1750" s="2">
        <v>0</v>
      </c>
      <c r="W1750" t="s">
        <v>44</v>
      </c>
      <c r="X1750" t="s">
        <v>44</v>
      </c>
      <c r="Y1750" t="s">
        <v>10633</v>
      </c>
      <c r="Z1750" t="s">
        <v>1240</v>
      </c>
      <c r="AA1750" t="s">
        <v>4529</v>
      </c>
      <c r="AB1750" t="s">
        <v>4530</v>
      </c>
      <c r="AC1750" t="s">
        <v>99</v>
      </c>
      <c r="AD1750" t="str">
        <f t="shared" si="27"/>
        <v>10-60</v>
      </c>
      <c r="AE1750" t="str">
        <f>VLOOKUP(AD1750,'Main_Sub Desc'!C:D,2,)</f>
        <v>LPC from invoicing</v>
      </c>
      <c r="AF1750" t="str">
        <f>VLOOKUP(VALUE(H1750),'Main_Sub Desc'!F:G,2,)</f>
        <v>Wst Rev Late Payment</v>
      </c>
      <c r="AG1750">
        <f>IFERROR(VLOOKUP(VALUE(I1750),'PC Mapping'!A:F,6,),"")</f>
        <v>10514</v>
      </c>
      <c r="AH1750" s="13" t="str">
        <f>VLOOKUP(AG1750,'PC Mapping'!L:M,2,)</f>
        <v>Bolivar Sewer</v>
      </c>
    </row>
    <row r="1751" spans="1:34" x14ac:dyDescent="0.2">
      <c r="A1751" t="s">
        <v>10634</v>
      </c>
      <c r="B1751" t="s">
        <v>10617</v>
      </c>
      <c r="C1751" t="s">
        <v>4519</v>
      </c>
      <c r="D1751" t="s">
        <v>4520</v>
      </c>
      <c r="E1751" s="3">
        <v>45838</v>
      </c>
      <c r="F1751" t="s">
        <v>44</v>
      </c>
      <c r="G1751" t="s">
        <v>3742</v>
      </c>
      <c r="H1751" t="s">
        <v>3722</v>
      </c>
      <c r="I1751" t="s">
        <v>4538</v>
      </c>
      <c r="J1751" t="s">
        <v>4522</v>
      </c>
      <c r="K1751" s="2">
        <v>-5</v>
      </c>
      <c r="L1751" t="s">
        <v>44</v>
      </c>
      <c r="M1751" s="2">
        <v>-5</v>
      </c>
      <c r="N1751" t="s">
        <v>4523</v>
      </c>
      <c r="O1751" t="s">
        <v>4524</v>
      </c>
      <c r="P1751" t="s">
        <v>10635</v>
      </c>
      <c r="Q1751" t="s">
        <v>10636</v>
      </c>
      <c r="R1751" t="s">
        <v>44</v>
      </c>
      <c r="S1751" t="s">
        <v>7084</v>
      </c>
      <c r="T1751" s="3">
        <v>45838</v>
      </c>
      <c r="U1751" s="3">
        <v>45845</v>
      </c>
      <c r="V1751" s="2">
        <v>0</v>
      </c>
      <c r="W1751" t="s">
        <v>44</v>
      </c>
      <c r="X1751" t="s">
        <v>44</v>
      </c>
      <c r="Y1751" t="s">
        <v>10637</v>
      </c>
      <c r="Z1751" t="s">
        <v>906</v>
      </c>
      <c r="AA1751" t="s">
        <v>4529</v>
      </c>
      <c r="AB1751" t="s">
        <v>4530</v>
      </c>
      <c r="AC1751" t="s">
        <v>89</v>
      </c>
      <c r="AD1751" t="str">
        <f t="shared" si="27"/>
        <v>10-60</v>
      </c>
      <c r="AE1751" t="str">
        <f>VLOOKUP(AD1751,'Main_Sub Desc'!C:D,2,)</f>
        <v>LPC from invoicing</v>
      </c>
      <c r="AF1751" t="str">
        <f>VLOOKUP(VALUE(H1751),'Main_Sub Desc'!F:G,2,)</f>
        <v>Wtr Rev Late Payment</v>
      </c>
      <c r="AG1751">
        <f>IFERROR(VLOOKUP(VALUE(I1751),'PC Mapping'!A:F,6,),"")</f>
        <v>10469</v>
      </c>
      <c r="AH1751" s="13" t="str">
        <f>VLOOKUP(AG1751,'PC Mapping'!L:M,2,)</f>
        <v>Bolivar Water</v>
      </c>
    </row>
    <row r="1752" spans="1:34" x14ac:dyDescent="0.2">
      <c r="A1752" t="s">
        <v>10634</v>
      </c>
      <c r="B1752" t="s">
        <v>10617</v>
      </c>
      <c r="C1752" t="s">
        <v>4519</v>
      </c>
      <c r="D1752" t="s">
        <v>4520</v>
      </c>
      <c r="E1752" s="3">
        <v>45838</v>
      </c>
      <c r="F1752" t="s">
        <v>44</v>
      </c>
      <c r="G1752" t="s">
        <v>3742</v>
      </c>
      <c r="H1752" t="s">
        <v>3716</v>
      </c>
      <c r="I1752" t="s">
        <v>4534</v>
      </c>
      <c r="J1752" t="s">
        <v>4522</v>
      </c>
      <c r="K1752" s="2">
        <v>-5</v>
      </c>
      <c r="L1752" t="s">
        <v>44</v>
      </c>
      <c r="M1752" s="2">
        <v>-5</v>
      </c>
      <c r="N1752" t="s">
        <v>4523</v>
      </c>
      <c r="O1752" t="s">
        <v>4524</v>
      </c>
      <c r="P1752" t="s">
        <v>10635</v>
      </c>
      <c r="Q1752" t="s">
        <v>10638</v>
      </c>
      <c r="R1752" t="s">
        <v>44</v>
      </c>
      <c r="S1752" t="s">
        <v>7084</v>
      </c>
      <c r="T1752" s="3">
        <v>45838</v>
      </c>
      <c r="U1752" s="3">
        <v>45845</v>
      </c>
      <c r="V1752" s="2">
        <v>0</v>
      </c>
      <c r="W1752" t="s">
        <v>44</v>
      </c>
      <c r="X1752" t="s">
        <v>44</v>
      </c>
      <c r="Y1752" t="s">
        <v>10639</v>
      </c>
      <c r="Z1752" t="s">
        <v>906</v>
      </c>
      <c r="AA1752" t="s">
        <v>4529</v>
      </c>
      <c r="AB1752" t="s">
        <v>4530</v>
      </c>
      <c r="AC1752" t="s">
        <v>89</v>
      </c>
      <c r="AD1752" t="str">
        <f t="shared" si="27"/>
        <v>10-60</v>
      </c>
      <c r="AE1752" t="str">
        <f>VLOOKUP(AD1752,'Main_Sub Desc'!C:D,2,)</f>
        <v>LPC from invoicing</v>
      </c>
      <c r="AF1752" t="str">
        <f>VLOOKUP(VALUE(H1752),'Main_Sub Desc'!F:G,2,)</f>
        <v>Wst Rev Late Payment</v>
      </c>
      <c r="AG1752">
        <f>IFERROR(VLOOKUP(VALUE(I1752),'PC Mapping'!A:F,6,),"")</f>
        <v>10514</v>
      </c>
      <c r="AH1752" s="13" t="str">
        <f>VLOOKUP(AG1752,'PC Mapping'!L:M,2,)</f>
        <v>Bolivar Sewer</v>
      </c>
    </row>
    <row r="1753" spans="1:34" x14ac:dyDescent="0.2">
      <c r="A1753" t="s">
        <v>10640</v>
      </c>
      <c r="B1753" t="s">
        <v>10617</v>
      </c>
      <c r="C1753" t="s">
        <v>4519</v>
      </c>
      <c r="D1753" t="s">
        <v>4520</v>
      </c>
      <c r="E1753" s="3">
        <v>45838</v>
      </c>
      <c r="F1753" t="s">
        <v>44</v>
      </c>
      <c r="G1753" t="s">
        <v>3742</v>
      </c>
      <c r="H1753" t="s">
        <v>3722</v>
      </c>
      <c r="I1753" t="s">
        <v>3752</v>
      </c>
      <c r="J1753" t="s">
        <v>4522</v>
      </c>
      <c r="K1753" s="2">
        <v>-15.64</v>
      </c>
      <c r="L1753" t="s">
        <v>44</v>
      </c>
      <c r="M1753" s="2">
        <v>-15.64</v>
      </c>
      <c r="N1753" t="s">
        <v>4523</v>
      </c>
      <c r="O1753" t="s">
        <v>4524</v>
      </c>
      <c r="P1753" t="s">
        <v>5783</v>
      </c>
      <c r="Q1753" t="s">
        <v>10641</v>
      </c>
      <c r="R1753" t="s">
        <v>44</v>
      </c>
      <c r="S1753" t="s">
        <v>7084</v>
      </c>
      <c r="T1753" s="3">
        <v>45838</v>
      </c>
      <c r="U1753" s="3">
        <v>45845</v>
      </c>
      <c r="V1753" s="2">
        <v>0</v>
      </c>
      <c r="W1753" t="s">
        <v>44</v>
      </c>
      <c r="X1753" t="s">
        <v>44</v>
      </c>
      <c r="Y1753" t="s">
        <v>10642</v>
      </c>
      <c r="Z1753" t="s">
        <v>1973</v>
      </c>
      <c r="AA1753" t="s">
        <v>4529</v>
      </c>
      <c r="AB1753" t="s">
        <v>4530</v>
      </c>
      <c r="AC1753" t="s">
        <v>89</v>
      </c>
      <c r="AD1753" t="str">
        <f t="shared" si="27"/>
        <v>10-60</v>
      </c>
      <c r="AE1753" t="str">
        <f>VLOOKUP(AD1753,'Main_Sub Desc'!C:D,2,)</f>
        <v>LPC from invoicing</v>
      </c>
      <c r="AF1753" t="str">
        <f>VLOOKUP(VALUE(H1753),'Main_Sub Desc'!F:G,2,)</f>
        <v>Wtr Rev Late Payment</v>
      </c>
      <c r="AG1753">
        <f>IFERROR(VLOOKUP(VALUE(I1753),'PC Mapping'!A:F,6,),"")</f>
        <v>10719</v>
      </c>
      <c r="AH1753" s="13" t="str">
        <f>VLOOKUP(AG1753,'PC Mapping'!L:M,2,)</f>
        <v>All Other Water</v>
      </c>
    </row>
    <row r="1754" spans="1:34" x14ac:dyDescent="0.2">
      <c r="A1754" t="s">
        <v>10643</v>
      </c>
      <c r="B1754" t="s">
        <v>10617</v>
      </c>
      <c r="C1754" t="s">
        <v>4519</v>
      </c>
      <c r="D1754" t="s">
        <v>4520</v>
      </c>
      <c r="E1754" s="3">
        <v>45838</v>
      </c>
      <c r="F1754" t="s">
        <v>44</v>
      </c>
      <c r="G1754" t="s">
        <v>3742</v>
      </c>
      <c r="H1754" t="s">
        <v>3716</v>
      </c>
      <c r="I1754" t="s">
        <v>4534</v>
      </c>
      <c r="J1754" t="s">
        <v>4522</v>
      </c>
      <c r="K1754" s="2">
        <v>-5</v>
      </c>
      <c r="L1754" t="s">
        <v>44</v>
      </c>
      <c r="M1754" s="2">
        <v>-5</v>
      </c>
      <c r="N1754" t="s">
        <v>4523</v>
      </c>
      <c r="O1754" t="s">
        <v>4524</v>
      </c>
      <c r="P1754" t="s">
        <v>8508</v>
      </c>
      <c r="Q1754" t="s">
        <v>10644</v>
      </c>
      <c r="R1754" t="s">
        <v>44</v>
      </c>
      <c r="S1754" t="s">
        <v>7084</v>
      </c>
      <c r="T1754" s="3">
        <v>45838</v>
      </c>
      <c r="U1754" s="3">
        <v>45845</v>
      </c>
      <c r="V1754" s="2">
        <v>0</v>
      </c>
      <c r="W1754" t="s">
        <v>44</v>
      </c>
      <c r="X1754" t="s">
        <v>44</v>
      </c>
      <c r="Y1754" t="s">
        <v>10645</v>
      </c>
      <c r="Z1754" t="s">
        <v>969</v>
      </c>
      <c r="AA1754" t="s">
        <v>4529</v>
      </c>
      <c r="AB1754" t="s">
        <v>4530</v>
      </c>
      <c r="AC1754" t="s">
        <v>99</v>
      </c>
      <c r="AD1754" t="str">
        <f t="shared" si="27"/>
        <v>10-60</v>
      </c>
      <c r="AE1754" t="str">
        <f>VLOOKUP(AD1754,'Main_Sub Desc'!C:D,2,)</f>
        <v>LPC from invoicing</v>
      </c>
      <c r="AF1754" t="str">
        <f>VLOOKUP(VALUE(H1754),'Main_Sub Desc'!F:G,2,)</f>
        <v>Wst Rev Late Payment</v>
      </c>
      <c r="AG1754">
        <f>IFERROR(VLOOKUP(VALUE(I1754),'PC Mapping'!A:F,6,),"")</f>
        <v>10514</v>
      </c>
      <c r="AH1754" s="13" t="str">
        <f>VLOOKUP(AG1754,'PC Mapping'!L:M,2,)</f>
        <v>Bolivar Sewer</v>
      </c>
    </row>
    <row r="1755" spans="1:34" x14ac:dyDescent="0.2">
      <c r="A1755" t="s">
        <v>10643</v>
      </c>
      <c r="B1755" t="s">
        <v>10617</v>
      </c>
      <c r="C1755" t="s">
        <v>4519</v>
      </c>
      <c r="D1755" t="s">
        <v>4520</v>
      </c>
      <c r="E1755" s="3">
        <v>45838</v>
      </c>
      <c r="F1755" t="s">
        <v>44</v>
      </c>
      <c r="G1755" t="s">
        <v>3742</v>
      </c>
      <c r="H1755" t="s">
        <v>3722</v>
      </c>
      <c r="I1755" t="s">
        <v>4538</v>
      </c>
      <c r="J1755" t="s">
        <v>4522</v>
      </c>
      <c r="K1755" s="2">
        <v>-5</v>
      </c>
      <c r="L1755" t="s">
        <v>44</v>
      </c>
      <c r="M1755" s="2">
        <v>-5</v>
      </c>
      <c r="N1755" t="s">
        <v>4523</v>
      </c>
      <c r="O1755" t="s">
        <v>4524</v>
      </c>
      <c r="P1755" t="s">
        <v>8508</v>
      </c>
      <c r="Q1755" t="s">
        <v>10646</v>
      </c>
      <c r="R1755" t="s">
        <v>44</v>
      </c>
      <c r="S1755" t="s">
        <v>7084</v>
      </c>
      <c r="T1755" s="3">
        <v>45838</v>
      </c>
      <c r="U1755" s="3">
        <v>45845</v>
      </c>
      <c r="V1755" s="2">
        <v>0</v>
      </c>
      <c r="W1755" t="s">
        <v>44</v>
      </c>
      <c r="X1755" t="s">
        <v>44</v>
      </c>
      <c r="Y1755" t="s">
        <v>10647</v>
      </c>
      <c r="Z1755" t="s">
        <v>969</v>
      </c>
      <c r="AA1755" t="s">
        <v>4529</v>
      </c>
      <c r="AB1755" t="s">
        <v>4530</v>
      </c>
      <c r="AC1755" t="s">
        <v>99</v>
      </c>
      <c r="AD1755" t="str">
        <f t="shared" si="27"/>
        <v>10-60</v>
      </c>
      <c r="AE1755" t="str">
        <f>VLOOKUP(AD1755,'Main_Sub Desc'!C:D,2,)</f>
        <v>LPC from invoicing</v>
      </c>
      <c r="AF1755" t="str">
        <f>VLOOKUP(VALUE(H1755),'Main_Sub Desc'!F:G,2,)</f>
        <v>Wtr Rev Late Payment</v>
      </c>
      <c r="AG1755">
        <f>IFERROR(VLOOKUP(VALUE(I1755),'PC Mapping'!A:F,6,),"")</f>
        <v>10469</v>
      </c>
      <c r="AH1755" s="13" t="str">
        <f>VLOOKUP(AG1755,'PC Mapping'!L:M,2,)</f>
        <v>Bolivar Water</v>
      </c>
    </row>
    <row r="1756" spans="1:34" x14ac:dyDescent="0.2">
      <c r="A1756" t="s">
        <v>10648</v>
      </c>
      <c r="B1756" t="s">
        <v>10617</v>
      </c>
      <c r="C1756" t="s">
        <v>4519</v>
      </c>
      <c r="D1756" t="s">
        <v>4520</v>
      </c>
      <c r="E1756" s="3">
        <v>45838</v>
      </c>
      <c r="F1756" t="s">
        <v>44</v>
      </c>
      <c r="G1756" t="s">
        <v>3742</v>
      </c>
      <c r="H1756" t="s">
        <v>3722</v>
      </c>
      <c r="I1756" t="s">
        <v>4538</v>
      </c>
      <c r="J1756" t="s">
        <v>4522</v>
      </c>
      <c r="K1756" s="2">
        <v>-5</v>
      </c>
      <c r="L1756" t="s">
        <v>44</v>
      </c>
      <c r="M1756" s="2">
        <v>-5</v>
      </c>
      <c r="N1756" t="s">
        <v>4523</v>
      </c>
      <c r="O1756" t="s">
        <v>4524</v>
      </c>
      <c r="P1756" t="s">
        <v>8508</v>
      </c>
      <c r="Q1756" t="s">
        <v>10649</v>
      </c>
      <c r="R1756" t="s">
        <v>44</v>
      </c>
      <c r="S1756" t="s">
        <v>7084</v>
      </c>
      <c r="T1756" s="3">
        <v>45838</v>
      </c>
      <c r="U1756" s="3">
        <v>45845</v>
      </c>
      <c r="V1756" s="2">
        <v>0</v>
      </c>
      <c r="W1756" t="s">
        <v>44</v>
      </c>
      <c r="X1756" t="s">
        <v>44</v>
      </c>
      <c r="Y1756" t="s">
        <v>10650</v>
      </c>
      <c r="Z1756" t="s">
        <v>970</v>
      </c>
      <c r="AA1756" t="s">
        <v>4529</v>
      </c>
      <c r="AB1756" t="s">
        <v>4530</v>
      </c>
      <c r="AC1756" t="s">
        <v>99</v>
      </c>
      <c r="AD1756" t="str">
        <f t="shared" si="27"/>
        <v>10-60</v>
      </c>
      <c r="AE1756" t="str">
        <f>VLOOKUP(AD1756,'Main_Sub Desc'!C:D,2,)</f>
        <v>LPC from invoicing</v>
      </c>
      <c r="AF1756" t="str">
        <f>VLOOKUP(VALUE(H1756),'Main_Sub Desc'!F:G,2,)</f>
        <v>Wtr Rev Late Payment</v>
      </c>
      <c r="AG1756">
        <f>IFERROR(VLOOKUP(VALUE(I1756),'PC Mapping'!A:F,6,),"")</f>
        <v>10469</v>
      </c>
      <c r="AH1756" s="13" t="str">
        <f>VLOOKUP(AG1756,'PC Mapping'!L:M,2,)</f>
        <v>Bolivar Water</v>
      </c>
    </row>
    <row r="1757" spans="1:34" x14ac:dyDescent="0.2">
      <c r="A1757" t="s">
        <v>10648</v>
      </c>
      <c r="B1757" t="s">
        <v>10617</v>
      </c>
      <c r="C1757" t="s">
        <v>4519</v>
      </c>
      <c r="D1757" t="s">
        <v>4520</v>
      </c>
      <c r="E1757" s="3">
        <v>45838</v>
      </c>
      <c r="F1757" t="s">
        <v>44</v>
      </c>
      <c r="G1757" t="s">
        <v>3742</v>
      </c>
      <c r="H1757" t="s">
        <v>3716</v>
      </c>
      <c r="I1757" t="s">
        <v>4534</v>
      </c>
      <c r="J1757" t="s">
        <v>4522</v>
      </c>
      <c r="K1757" s="2">
        <v>-5</v>
      </c>
      <c r="L1757" t="s">
        <v>44</v>
      </c>
      <c r="M1757" s="2">
        <v>-5</v>
      </c>
      <c r="N1757" t="s">
        <v>4523</v>
      </c>
      <c r="O1757" t="s">
        <v>4524</v>
      </c>
      <c r="P1757" t="s">
        <v>8508</v>
      </c>
      <c r="Q1757" t="s">
        <v>10651</v>
      </c>
      <c r="R1757" t="s">
        <v>44</v>
      </c>
      <c r="S1757" t="s">
        <v>7084</v>
      </c>
      <c r="T1757" s="3">
        <v>45838</v>
      </c>
      <c r="U1757" s="3">
        <v>45845</v>
      </c>
      <c r="V1757" s="2">
        <v>0</v>
      </c>
      <c r="W1757" t="s">
        <v>44</v>
      </c>
      <c r="X1757" t="s">
        <v>44</v>
      </c>
      <c r="Y1757" t="s">
        <v>10652</v>
      </c>
      <c r="Z1757" t="s">
        <v>970</v>
      </c>
      <c r="AA1757" t="s">
        <v>4529</v>
      </c>
      <c r="AB1757" t="s">
        <v>4530</v>
      </c>
      <c r="AC1757" t="s">
        <v>99</v>
      </c>
      <c r="AD1757" t="str">
        <f t="shared" si="27"/>
        <v>10-60</v>
      </c>
      <c r="AE1757" t="str">
        <f>VLOOKUP(AD1757,'Main_Sub Desc'!C:D,2,)</f>
        <v>LPC from invoicing</v>
      </c>
      <c r="AF1757" t="str">
        <f>VLOOKUP(VALUE(H1757),'Main_Sub Desc'!F:G,2,)</f>
        <v>Wst Rev Late Payment</v>
      </c>
      <c r="AG1757">
        <f>IFERROR(VLOOKUP(VALUE(I1757),'PC Mapping'!A:F,6,),"")</f>
        <v>10514</v>
      </c>
      <c r="AH1757" s="13" t="str">
        <f>VLOOKUP(AG1757,'PC Mapping'!L:M,2,)</f>
        <v>Bolivar Sewer</v>
      </c>
    </row>
    <row r="1758" spans="1:34" x14ac:dyDescent="0.2">
      <c r="A1758" t="s">
        <v>10653</v>
      </c>
      <c r="B1758" t="s">
        <v>10617</v>
      </c>
      <c r="C1758" t="s">
        <v>4519</v>
      </c>
      <c r="D1758" t="s">
        <v>4520</v>
      </c>
      <c r="E1758" s="3">
        <v>45838</v>
      </c>
      <c r="F1758" t="s">
        <v>44</v>
      </c>
      <c r="G1758" t="s">
        <v>3742</v>
      </c>
      <c r="H1758" t="s">
        <v>3722</v>
      </c>
      <c r="I1758" t="s">
        <v>4538</v>
      </c>
      <c r="J1758" t="s">
        <v>4522</v>
      </c>
      <c r="K1758" s="2">
        <v>-5</v>
      </c>
      <c r="L1758" t="s">
        <v>44</v>
      </c>
      <c r="M1758" s="2">
        <v>-5</v>
      </c>
      <c r="N1758" t="s">
        <v>4523</v>
      </c>
      <c r="O1758" t="s">
        <v>4524</v>
      </c>
      <c r="P1758" t="s">
        <v>8508</v>
      </c>
      <c r="Q1758" t="s">
        <v>10654</v>
      </c>
      <c r="R1758" t="s">
        <v>44</v>
      </c>
      <c r="S1758" t="s">
        <v>7084</v>
      </c>
      <c r="T1758" s="3">
        <v>45838</v>
      </c>
      <c r="U1758" s="3">
        <v>45845</v>
      </c>
      <c r="V1758" s="2">
        <v>0</v>
      </c>
      <c r="W1758" t="s">
        <v>44</v>
      </c>
      <c r="X1758" t="s">
        <v>44</v>
      </c>
      <c r="Y1758" t="s">
        <v>10655</v>
      </c>
      <c r="Z1758" t="s">
        <v>968</v>
      </c>
      <c r="AA1758" t="s">
        <v>4529</v>
      </c>
      <c r="AB1758" t="s">
        <v>4530</v>
      </c>
      <c r="AC1758" t="s">
        <v>99</v>
      </c>
      <c r="AD1758" t="str">
        <f t="shared" si="27"/>
        <v>10-60</v>
      </c>
      <c r="AE1758" t="str">
        <f>VLOOKUP(AD1758,'Main_Sub Desc'!C:D,2,)</f>
        <v>LPC from invoicing</v>
      </c>
      <c r="AF1758" t="str">
        <f>VLOOKUP(VALUE(H1758),'Main_Sub Desc'!F:G,2,)</f>
        <v>Wtr Rev Late Payment</v>
      </c>
      <c r="AG1758">
        <f>IFERROR(VLOOKUP(VALUE(I1758),'PC Mapping'!A:F,6,),"")</f>
        <v>10469</v>
      </c>
      <c r="AH1758" s="13" t="str">
        <f>VLOOKUP(AG1758,'PC Mapping'!L:M,2,)</f>
        <v>Bolivar Water</v>
      </c>
    </row>
    <row r="1759" spans="1:34" x14ac:dyDescent="0.2">
      <c r="A1759" t="s">
        <v>10653</v>
      </c>
      <c r="B1759" t="s">
        <v>10617</v>
      </c>
      <c r="C1759" t="s">
        <v>4519</v>
      </c>
      <c r="D1759" t="s">
        <v>4520</v>
      </c>
      <c r="E1759" s="3">
        <v>45838</v>
      </c>
      <c r="F1759" t="s">
        <v>44</v>
      </c>
      <c r="G1759" t="s">
        <v>3742</v>
      </c>
      <c r="H1759" t="s">
        <v>3716</v>
      </c>
      <c r="I1759" t="s">
        <v>4534</v>
      </c>
      <c r="J1759" t="s">
        <v>4522</v>
      </c>
      <c r="K1759" s="2">
        <v>-5</v>
      </c>
      <c r="L1759" t="s">
        <v>44</v>
      </c>
      <c r="M1759" s="2">
        <v>-5</v>
      </c>
      <c r="N1759" t="s">
        <v>4523</v>
      </c>
      <c r="O1759" t="s">
        <v>4524</v>
      </c>
      <c r="P1759" t="s">
        <v>8508</v>
      </c>
      <c r="Q1759" t="s">
        <v>10656</v>
      </c>
      <c r="R1759" t="s">
        <v>44</v>
      </c>
      <c r="S1759" t="s">
        <v>7084</v>
      </c>
      <c r="T1759" s="3">
        <v>45838</v>
      </c>
      <c r="U1759" s="3">
        <v>45845</v>
      </c>
      <c r="V1759" s="2">
        <v>0</v>
      </c>
      <c r="W1759" t="s">
        <v>44</v>
      </c>
      <c r="X1759" t="s">
        <v>44</v>
      </c>
      <c r="Y1759" t="s">
        <v>10657</v>
      </c>
      <c r="Z1759" t="s">
        <v>968</v>
      </c>
      <c r="AA1759" t="s">
        <v>4529</v>
      </c>
      <c r="AB1759" t="s">
        <v>4530</v>
      </c>
      <c r="AC1759" t="s">
        <v>99</v>
      </c>
      <c r="AD1759" t="str">
        <f t="shared" si="27"/>
        <v>10-60</v>
      </c>
      <c r="AE1759" t="str">
        <f>VLOOKUP(AD1759,'Main_Sub Desc'!C:D,2,)</f>
        <v>LPC from invoicing</v>
      </c>
      <c r="AF1759" t="str">
        <f>VLOOKUP(VALUE(H1759),'Main_Sub Desc'!F:G,2,)</f>
        <v>Wst Rev Late Payment</v>
      </c>
      <c r="AG1759">
        <f>IFERROR(VLOOKUP(VALUE(I1759),'PC Mapping'!A:F,6,),"")</f>
        <v>10514</v>
      </c>
      <c r="AH1759" s="13" t="str">
        <f>VLOOKUP(AG1759,'PC Mapping'!L:M,2,)</f>
        <v>Bolivar Sewer</v>
      </c>
    </row>
    <row r="1760" spans="1:34" x14ac:dyDescent="0.2">
      <c r="A1760" t="s">
        <v>10658</v>
      </c>
      <c r="B1760" t="s">
        <v>10617</v>
      </c>
      <c r="C1760" t="s">
        <v>4519</v>
      </c>
      <c r="D1760" t="s">
        <v>4520</v>
      </c>
      <c r="E1760" s="3">
        <v>45838</v>
      </c>
      <c r="F1760" t="s">
        <v>44</v>
      </c>
      <c r="G1760" t="s">
        <v>3742</v>
      </c>
      <c r="H1760" t="s">
        <v>3716</v>
      </c>
      <c r="I1760" t="s">
        <v>4534</v>
      </c>
      <c r="J1760" t="s">
        <v>4522</v>
      </c>
      <c r="K1760" s="2">
        <v>-5</v>
      </c>
      <c r="L1760" t="s">
        <v>44</v>
      </c>
      <c r="M1760" s="2">
        <v>-5</v>
      </c>
      <c r="N1760" t="s">
        <v>4523</v>
      </c>
      <c r="O1760" t="s">
        <v>4524</v>
      </c>
      <c r="P1760" t="s">
        <v>10659</v>
      </c>
      <c r="Q1760" t="s">
        <v>10660</v>
      </c>
      <c r="R1760" t="s">
        <v>44</v>
      </c>
      <c r="S1760" t="s">
        <v>7084</v>
      </c>
      <c r="T1760" s="3">
        <v>45838</v>
      </c>
      <c r="U1760" s="3">
        <v>45845</v>
      </c>
      <c r="V1760" s="2">
        <v>0</v>
      </c>
      <c r="W1760" t="s">
        <v>44</v>
      </c>
      <c r="X1760" t="s">
        <v>44</v>
      </c>
      <c r="Y1760" t="s">
        <v>10661</v>
      </c>
      <c r="Z1760" t="s">
        <v>1023</v>
      </c>
      <c r="AA1760" t="s">
        <v>4529</v>
      </c>
      <c r="AB1760" t="s">
        <v>4530</v>
      </c>
      <c r="AC1760" t="s">
        <v>89</v>
      </c>
      <c r="AD1760" t="str">
        <f t="shared" si="27"/>
        <v>10-60</v>
      </c>
      <c r="AE1760" t="str">
        <f>VLOOKUP(AD1760,'Main_Sub Desc'!C:D,2,)</f>
        <v>LPC from invoicing</v>
      </c>
      <c r="AF1760" t="str">
        <f>VLOOKUP(VALUE(H1760),'Main_Sub Desc'!F:G,2,)</f>
        <v>Wst Rev Late Payment</v>
      </c>
      <c r="AG1760">
        <f>IFERROR(VLOOKUP(VALUE(I1760),'PC Mapping'!A:F,6,),"")</f>
        <v>10514</v>
      </c>
      <c r="AH1760" s="13" t="str">
        <f>VLOOKUP(AG1760,'PC Mapping'!L:M,2,)</f>
        <v>Bolivar Sewer</v>
      </c>
    </row>
    <row r="1761" spans="1:34" x14ac:dyDescent="0.2">
      <c r="A1761" t="s">
        <v>10658</v>
      </c>
      <c r="B1761" t="s">
        <v>10617</v>
      </c>
      <c r="C1761" t="s">
        <v>4519</v>
      </c>
      <c r="D1761" t="s">
        <v>4520</v>
      </c>
      <c r="E1761" s="3">
        <v>45838</v>
      </c>
      <c r="F1761" t="s">
        <v>44</v>
      </c>
      <c r="G1761" t="s">
        <v>3742</v>
      </c>
      <c r="H1761" t="s">
        <v>3722</v>
      </c>
      <c r="I1761" t="s">
        <v>4538</v>
      </c>
      <c r="J1761" t="s">
        <v>4522</v>
      </c>
      <c r="K1761" s="2">
        <v>-5</v>
      </c>
      <c r="L1761" t="s">
        <v>44</v>
      </c>
      <c r="M1761" s="2">
        <v>-5</v>
      </c>
      <c r="N1761" t="s">
        <v>4523</v>
      </c>
      <c r="O1761" t="s">
        <v>4524</v>
      </c>
      <c r="P1761" t="s">
        <v>10659</v>
      </c>
      <c r="Q1761" t="s">
        <v>10662</v>
      </c>
      <c r="R1761" t="s">
        <v>44</v>
      </c>
      <c r="S1761" t="s">
        <v>7084</v>
      </c>
      <c r="T1761" s="3">
        <v>45838</v>
      </c>
      <c r="U1761" s="3">
        <v>45845</v>
      </c>
      <c r="V1761" s="2">
        <v>0</v>
      </c>
      <c r="W1761" t="s">
        <v>44</v>
      </c>
      <c r="X1761" t="s">
        <v>44</v>
      </c>
      <c r="Y1761" t="s">
        <v>10663</v>
      </c>
      <c r="Z1761" t="s">
        <v>1023</v>
      </c>
      <c r="AA1761" t="s">
        <v>4529</v>
      </c>
      <c r="AB1761" t="s">
        <v>4530</v>
      </c>
      <c r="AC1761" t="s">
        <v>89</v>
      </c>
      <c r="AD1761" t="str">
        <f t="shared" si="27"/>
        <v>10-60</v>
      </c>
      <c r="AE1761" t="str">
        <f>VLOOKUP(AD1761,'Main_Sub Desc'!C:D,2,)</f>
        <v>LPC from invoicing</v>
      </c>
      <c r="AF1761" t="str">
        <f>VLOOKUP(VALUE(H1761),'Main_Sub Desc'!F:G,2,)</f>
        <v>Wtr Rev Late Payment</v>
      </c>
      <c r="AG1761">
        <f>IFERROR(VLOOKUP(VALUE(I1761),'PC Mapping'!A:F,6,),"")</f>
        <v>10469</v>
      </c>
      <c r="AH1761" s="13" t="str">
        <f>VLOOKUP(AG1761,'PC Mapping'!L:M,2,)</f>
        <v>Bolivar Water</v>
      </c>
    </row>
    <row r="1762" spans="1:34" x14ac:dyDescent="0.2">
      <c r="A1762" t="s">
        <v>10664</v>
      </c>
      <c r="B1762" t="s">
        <v>10617</v>
      </c>
      <c r="C1762" t="s">
        <v>4519</v>
      </c>
      <c r="D1762" t="s">
        <v>4520</v>
      </c>
      <c r="E1762" s="3">
        <v>45838</v>
      </c>
      <c r="F1762" t="s">
        <v>44</v>
      </c>
      <c r="G1762" t="s">
        <v>3742</v>
      </c>
      <c r="H1762" t="s">
        <v>3722</v>
      </c>
      <c r="I1762" t="s">
        <v>3752</v>
      </c>
      <c r="J1762" t="s">
        <v>4522</v>
      </c>
      <c r="K1762" s="2">
        <v>-45.5</v>
      </c>
      <c r="L1762" t="s">
        <v>44</v>
      </c>
      <c r="M1762" s="2">
        <v>-45.5</v>
      </c>
      <c r="N1762" t="s">
        <v>4523</v>
      </c>
      <c r="O1762" t="s">
        <v>4524</v>
      </c>
      <c r="P1762" t="s">
        <v>10665</v>
      </c>
      <c r="Q1762" t="s">
        <v>10666</v>
      </c>
      <c r="R1762" t="s">
        <v>44</v>
      </c>
      <c r="S1762" t="s">
        <v>7084</v>
      </c>
      <c r="T1762" s="3">
        <v>45838</v>
      </c>
      <c r="U1762" s="3">
        <v>45845</v>
      </c>
      <c r="V1762" s="2">
        <v>0</v>
      </c>
      <c r="W1762" t="s">
        <v>44</v>
      </c>
      <c r="X1762" t="s">
        <v>44</v>
      </c>
      <c r="Y1762" t="s">
        <v>10667</v>
      </c>
      <c r="Z1762" t="s">
        <v>3306</v>
      </c>
      <c r="AA1762" t="s">
        <v>4529</v>
      </c>
      <c r="AB1762" t="s">
        <v>4530</v>
      </c>
      <c r="AC1762" t="s">
        <v>89</v>
      </c>
      <c r="AD1762" t="str">
        <f t="shared" si="27"/>
        <v>10-60</v>
      </c>
      <c r="AE1762" t="str">
        <f>VLOOKUP(AD1762,'Main_Sub Desc'!C:D,2,)</f>
        <v>LPC from invoicing</v>
      </c>
      <c r="AF1762" t="str">
        <f>VLOOKUP(VALUE(H1762),'Main_Sub Desc'!F:G,2,)</f>
        <v>Wtr Rev Late Payment</v>
      </c>
      <c r="AG1762">
        <f>IFERROR(VLOOKUP(VALUE(I1762),'PC Mapping'!A:F,6,),"")</f>
        <v>10719</v>
      </c>
      <c r="AH1762" s="13" t="str">
        <f>VLOOKUP(AG1762,'PC Mapping'!L:M,2,)</f>
        <v>All Other Water</v>
      </c>
    </row>
    <row r="1763" spans="1:34" x14ac:dyDescent="0.2">
      <c r="A1763" t="s">
        <v>10668</v>
      </c>
      <c r="B1763" t="s">
        <v>10617</v>
      </c>
      <c r="C1763" t="s">
        <v>4519</v>
      </c>
      <c r="D1763" t="s">
        <v>4520</v>
      </c>
      <c r="E1763" s="3">
        <v>45838</v>
      </c>
      <c r="F1763" t="s">
        <v>44</v>
      </c>
      <c r="G1763" t="s">
        <v>3742</v>
      </c>
      <c r="H1763" t="s">
        <v>3722</v>
      </c>
      <c r="I1763" t="s">
        <v>3752</v>
      </c>
      <c r="J1763" t="s">
        <v>4522</v>
      </c>
      <c r="K1763" s="2">
        <v>-12.59</v>
      </c>
      <c r="L1763" t="s">
        <v>44</v>
      </c>
      <c r="M1763" s="2">
        <v>-12.59</v>
      </c>
      <c r="N1763" t="s">
        <v>4523</v>
      </c>
      <c r="O1763" t="s">
        <v>4524</v>
      </c>
      <c r="P1763" t="s">
        <v>6005</v>
      </c>
      <c r="Q1763" t="s">
        <v>10669</v>
      </c>
      <c r="R1763" t="s">
        <v>44</v>
      </c>
      <c r="S1763" t="s">
        <v>7084</v>
      </c>
      <c r="T1763" s="3">
        <v>45838</v>
      </c>
      <c r="U1763" s="3">
        <v>45845</v>
      </c>
      <c r="V1763" s="2">
        <v>0</v>
      </c>
      <c r="W1763" t="s">
        <v>44</v>
      </c>
      <c r="X1763" t="s">
        <v>44</v>
      </c>
      <c r="Y1763" t="s">
        <v>10670</v>
      </c>
      <c r="Z1763" t="s">
        <v>2416</v>
      </c>
      <c r="AA1763" t="s">
        <v>4529</v>
      </c>
      <c r="AB1763" t="s">
        <v>4530</v>
      </c>
      <c r="AC1763" t="s">
        <v>89</v>
      </c>
      <c r="AD1763" t="str">
        <f t="shared" si="27"/>
        <v>10-60</v>
      </c>
      <c r="AE1763" t="str">
        <f>VLOOKUP(AD1763,'Main_Sub Desc'!C:D,2,)</f>
        <v>LPC from invoicing</v>
      </c>
      <c r="AF1763" t="str">
        <f>VLOOKUP(VALUE(H1763),'Main_Sub Desc'!F:G,2,)</f>
        <v>Wtr Rev Late Payment</v>
      </c>
      <c r="AG1763">
        <f>IFERROR(VLOOKUP(VALUE(I1763),'PC Mapping'!A:F,6,),"")</f>
        <v>10719</v>
      </c>
      <c r="AH1763" s="13" t="str">
        <f>VLOOKUP(AG1763,'PC Mapping'!L:M,2,)</f>
        <v>All Other Water</v>
      </c>
    </row>
    <row r="1764" spans="1:34" x14ac:dyDescent="0.2">
      <c r="A1764" t="s">
        <v>10671</v>
      </c>
      <c r="B1764" t="s">
        <v>10617</v>
      </c>
      <c r="C1764" t="s">
        <v>4519</v>
      </c>
      <c r="D1764" t="s">
        <v>4520</v>
      </c>
      <c r="E1764" s="3">
        <v>45838</v>
      </c>
      <c r="F1764" t="s">
        <v>44</v>
      </c>
      <c r="G1764" t="s">
        <v>3742</v>
      </c>
      <c r="H1764" t="s">
        <v>3722</v>
      </c>
      <c r="I1764" t="s">
        <v>4538</v>
      </c>
      <c r="J1764" t="s">
        <v>4522</v>
      </c>
      <c r="K1764" s="2">
        <v>-5</v>
      </c>
      <c r="L1764" t="s">
        <v>44</v>
      </c>
      <c r="M1764" s="2">
        <v>-5</v>
      </c>
      <c r="N1764" t="s">
        <v>4523</v>
      </c>
      <c r="O1764" t="s">
        <v>4524</v>
      </c>
      <c r="P1764" t="s">
        <v>4912</v>
      </c>
      <c r="Q1764" t="s">
        <v>10672</v>
      </c>
      <c r="R1764" t="s">
        <v>44</v>
      </c>
      <c r="S1764" t="s">
        <v>7084</v>
      </c>
      <c r="T1764" s="3">
        <v>45838</v>
      </c>
      <c r="U1764" s="3">
        <v>45845</v>
      </c>
      <c r="V1764" s="2">
        <v>0</v>
      </c>
      <c r="W1764" t="s">
        <v>44</v>
      </c>
      <c r="X1764" t="s">
        <v>44</v>
      </c>
      <c r="Y1764" t="s">
        <v>10673</v>
      </c>
      <c r="Z1764" t="s">
        <v>704</v>
      </c>
      <c r="AA1764" t="s">
        <v>4529</v>
      </c>
      <c r="AB1764" t="s">
        <v>4530</v>
      </c>
      <c r="AC1764" t="s">
        <v>89</v>
      </c>
      <c r="AD1764" t="str">
        <f t="shared" si="27"/>
        <v>10-60</v>
      </c>
      <c r="AE1764" t="str">
        <f>VLOOKUP(AD1764,'Main_Sub Desc'!C:D,2,)</f>
        <v>LPC from invoicing</v>
      </c>
      <c r="AF1764" t="str">
        <f>VLOOKUP(VALUE(H1764),'Main_Sub Desc'!F:G,2,)</f>
        <v>Wtr Rev Late Payment</v>
      </c>
      <c r="AG1764">
        <f>IFERROR(VLOOKUP(VALUE(I1764),'PC Mapping'!A:F,6,),"")</f>
        <v>10469</v>
      </c>
      <c r="AH1764" s="13" t="str">
        <f>VLOOKUP(AG1764,'PC Mapping'!L:M,2,)</f>
        <v>Bolivar Water</v>
      </c>
    </row>
    <row r="1765" spans="1:34" x14ac:dyDescent="0.2">
      <c r="A1765" t="s">
        <v>10671</v>
      </c>
      <c r="B1765" t="s">
        <v>10617</v>
      </c>
      <c r="C1765" t="s">
        <v>4519</v>
      </c>
      <c r="D1765" t="s">
        <v>4520</v>
      </c>
      <c r="E1765" s="3">
        <v>45838</v>
      </c>
      <c r="F1765" t="s">
        <v>44</v>
      </c>
      <c r="G1765" t="s">
        <v>3742</v>
      </c>
      <c r="H1765" t="s">
        <v>3716</v>
      </c>
      <c r="I1765" t="s">
        <v>4534</v>
      </c>
      <c r="J1765" t="s">
        <v>4522</v>
      </c>
      <c r="K1765" s="2">
        <v>-5</v>
      </c>
      <c r="L1765" t="s">
        <v>44</v>
      </c>
      <c r="M1765" s="2">
        <v>-5</v>
      </c>
      <c r="N1765" t="s">
        <v>4523</v>
      </c>
      <c r="O1765" t="s">
        <v>4524</v>
      </c>
      <c r="P1765" t="s">
        <v>4912</v>
      </c>
      <c r="Q1765" t="s">
        <v>10674</v>
      </c>
      <c r="R1765" t="s">
        <v>44</v>
      </c>
      <c r="S1765" t="s">
        <v>7084</v>
      </c>
      <c r="T1765" s="3">
        <v>45838</v>
      </c>
      <c r="U1765" s="3">
        <v>45845</v>
      </c>
      <c r="V1765" s="2">
        <v>0</v>
      </c>
      <c r="W1765" t="s">
        <v>44</v>
      </c>
      <c r="X1765" t="s">
        <v>44</v>
      </c>
      <c r="Y1765" t="s">
        <v>10675</v>
      </c>
      <c r="Z1765" t="s">
        <v>704</v>
      </c>
      <c r="AA1765" t="s">
        <v>4529</v>
      </c>
      <c r="AB1765" t="s">
        <v>4530</v>
      </c>
      <c r="AC1765" t="s">
        <v>89</v>
      </c>
      <c r="AD1765" t="str">
        <f t="shared" si="27"/>
        <v>10-60</v>
      </c>
      <c r="AE1765" t="str">
        <f>VLOOKUP(AD1765,'Main_Sub Desc'!C:D,2,)</f>
        <v>LPC from invoicing</v>
      </c>
      <c r="AF1765" t="str">
        <f>VLOOKUP(VALUE(H1765),'Main_Sub Desc'!F:G,2,)</f>
        <v>Wst Rev Late Payment</v>
      </c>
      <c r="AG1765">
        <f>IFERROR(VLOOKUP(VALUE(I1765),'PC Mapping'!A:F,6,),"")</f>
        <v>10514</v>
      </c>
      <c r="AH1765" s="13" t="str">
        <f>VLOOKUP(AG1765,'PC Mapping'!L:M,2,)</f>
        <v>Bolivar Sewer</v>
      </c>
    </row>
    <row r="1766" spans="1:34" x14ac:dyDescent="0.2">
      <c r="A1766" t="s">
        <v>10676</v>
      </c>
      <c r="B1766" t="s">
        <v>10617</v>
      </c>
      <c r="C1766" t="s">
        <v>4519</v>
      </c>
      <c r="D1766" t="s">
        <v>4520</v>
      </c>
      <c r="E1766" s="3">
        <v>45838</v>
      </c>
      <c r="F1766" t="s">
        <v>44</v>
      </c>
      <c r="G1766" t="s">
        <v>3742</v>
      </c>
      <c r="H1766" t="s">
        <v>3716</v>
      </c>
      <c r="I1766" t="s">
        <v>4534</v>
      </c>
      <c r="J1766" t="s">
        <v>4522</v>
      </c>
      <c r="K1766" s="2">
        <v>-5</v>
      </c>
      <c r="L1766" t="s">
        <v>44</v>
      </c>
      <c r="M1766" s="2">
        <v>-5</v>
      </c>
      <c r="N1766" t="s">
        <v>4523</v>
      </c>
      <c r="O1766" t="s">
        <v>4524</v>
      </c>
      <c r="P1766" t="s">
        <v>5497</v>
      </c>
      <c r="Q1766" t="s">
        <v>10677</v>
      </c>
      <c r="R1766" t="s">
        <v>44</v>
      </c>
      <c r="S1766" t="s">
        <v>7084</v>
      </c>
      <c r="T1766" s="3">
        <v>45838</v>
      </c>
      <c r="U1766" s="3">
        <v>45845</v>
      </c>
      <c r="V1766" s="2">
        <v>0</v>
      </c>
      <c r="W1766" t="s">
        <v>44</v>
      </c>
      <c r="X1766" t="s">
        <v>44</v>
      </c>
      <c r="Y1766" t="s">
        <v>10678</v>
      </c>
      <c r="Z1766" t="s">
        <v>305</v>
      </c>
      <c r="AA1766" t="s">
        <v>4529</v>
      </c>
      <c r="AB1766" t="s">
        <v>4530</v>
      </c>
      <c r="AC1766" t="s">
        <v>89</v>
      </c>
      <c r="AD1766" t="str">
        <f t="shared" si="27"/>
        <v>10-60</v>
      </c>
      <c r="AE1766" t="str">
        <f>VLOOKUP(AD1766,'Main_Sub Desc'!C:D,2,)</f>
        <v>LPC from invoicing</v>
      </c>
      <c r="AF1766" t="str">
        <f>VLOOKUP(VALUE(H1766),'Main_Sub Desc'!F:G,2,)</f>
        <v>Wst Rev Late Payment</v>
      </c>
      <c r="AG1766">
        <f>IFERROR(VLOOKUP(VALUE(I1766),'PC Mapping'!A:F,6,),"")</f>
        <v>10514</v>
      </c>
      <c r="AH1766" s="13" t="str">
        <f>VLOOKUP(AG1766,'PC Mapping'!L:M,2,)</f>
        <v>Bolivar Sewer</v>
      </c>
    </row>
    <row r="1767" spans="1:34" x14ac:dyDescent="0.2">
      <c r="A1767" t="s">
        <v>10676</v>
      </c>
      <c r="B1767" t="s">
        <v>10617</v>
      </c>
      <c r="C1767" t="s">
        <v>4519</v>
      </c>
      <c r="D1767" t="s">
        <v>4520</v>
      </c>
      <c r="E1767" s="3">
        <v>45838</v>
      </c>
      <c r="F1767" t="s">
        <v>44</v>
      </c>
      <c r="G1767" t="s">
        <v>3742</v>
      </c>
      <c r="H1767" t="s">
        <v>3722</v>
      </c>
      <c r="I1767" t="s">
        <v>4538</v>
      </c>
      <c r="J1767" t="s">
        <v>4522</v>
      </c>
      <c r="K1767" s="2">
        <v>-5</v>
      </c>
      <c r="L1767" t="s">
        <v>44</v>
      </c>
      <c r="M1767" s="2">
        <v>-5</v>
      </c>
      <c r="N1767" t="s">
        <v>4523</v>
      </c>
      <c r="O1767" t="s">
        <v>4524</v>
      </c>
      <c r="P1767" t="s">
        <v>5497</v>
      </c>
      <c r="Q1767" t="s">
        <v>10679</v>
      </c>
      <c r="R1767" t="s">
        <v>44</v>
      </c>
      <c r="S1767" t="s">
        <v>7084</v>
      </c>
      <c r="T1767" s="3">
        <v>45838</v>
      </c>
      <c r="U1767" s="3">
        <v>45845</v>
      </c>
      <c r="V1767" s="2">
        <v>0</v>
      </c>
      <c r="W1767" t="s">
        <v>44</v>
      </c>
      <c r="X1767" t="s">
        <v>44</v>
      </c>
      <c r="Y1767" t="s">
        <v>10680</v>
      </c>
      <c r="Z1767" t="s">
        <v>305</v>
      </c>
      <c r="AA1767" t="s">
        <v>4529</v>
      </c>
      <c r="AB1767" t="s">
        <v>4530</v>
      </c>
      <c r="AC1767" t="s">
        <v>89</v>
      </c>
      <c r="AD1767" t="str">
        <f t="shared" si="27"/>
        <v>10-60</v>
      </c>
      <c r="AE1767" t="str">
        <f>VLOOKUP(AD1767,'Main_Sub Desc'!C:D,2,)</f>
        <v>LPC from invoicing</v>
      </c>
      <c r="AF1767" t="str">
        <f>VLOOKUP(VALUE(H1767),'Main_Sub Desc'!F:G,2,)</f>
        <v>Wtr Rev Late Payment</v>
      </c>
      <c r="AG1767">
        <f>IFERROR(VLOOKUP(VALUE(I1767),'PC Mapping'!A:F,6,),"")</f>
        <v>10469</v>
      </c>
      <c r="AH1767" s="13" t="str">
        <f>VLOOKUP(AG1767,'PC Mapping'!L:M,2,)</f>
        <v>Bolivar Water</v>
      </c>
    </row>
    <row r="1768" spans="1:34" x14ac:dyDescent="0.2">
      <c r="A1768" t="s">
        <v>10681</v>
      </c>
      <c r="B1768" t="s">
        <v>10617</v>
      </c>
      <c r="C1768" t="s">
        <v>4519</v>
      </c>
      <c r="D1768" t="s">
        <v>4520</v>
      </c>
      <c r="E1768" s="3">
        <v>45838</v>
      </c>
      <c r="F1768" t="s">
        <v>44</v>
      </c>
      <c r="G1768" t="s">
        <v>3742</v>
      </c>
      <c r="H1768" t="s">
        <v>3722</v>
      </c>
      <c r="I1768" t="s">
        <v>4538</v>
      </c>
      <c r="J1768" t="s">
        <v>4522</v>
      </c>
      <c r="K1768" s="2">
        <v>-5</v>
      </c>
      <c r="L1768" t="s">
        <v>44</v>
      </c>
      <c r="M1768" s="2">
        <v>-5</v>
      </c>
      <c r="N1768" t="s">
        <v>4523</v>
      </c>
      <c r="O1768" t="s">
        <v>4524</v>
      </c>
      <c r="P1768" t="s">
        <v>10682</v>
      </c>
      <c r="Q1768" t="s">
        <v>10683</v>
      </c>
      <c r="R1768" t="s">
        <v>44</v>
      </c>
      <c r="S1768" t="s">
        <v>7084</v>
      </c>
      <c r="T1768" s="3">
        <v>45838</v>
      </c>
      <c r="U1768" s="3">
        <v>45845</v>
      </c>
      <c r="V1768" s="2">
        <v>0</v>
      </c>
      <c r="W1768" t="s">
        <v>44</v>
      </c>
      <c r="X1768" t="s">
        <v>44</v>
      </c>
      <c r="Y1768" t="s">
        <v>10684</v>
      </c>
      <c r="Z1768" t="s">
        <v>10685</v>
      </c>
      <c r="AA1768" t="s">
        <v>4529</v>
      </c>
      <c r="AB1768" t="s">
        <v>4530</v>
      </c>
      <c r="AC1768" t="s">
        <v>89</v>
      </c>
      <c r="AD1768" t="str">
        <f t="shared" si="27"/>
        <v>10-60</v>
      </c>
      <c r="AE1768" t="str">
        <f>VLOOKUP(AD1768,'Main_Sub Desc'!C:D,2,)</f>
        <v>LPC from invoicing</v>
      </c>
      <c r="AF1768" t="str">
        <f>VLOOKUP(VALUE(H1768),'Main_Sub Desc'!F:G,2,)</f>
        <v>Wtr Rev Late Payment</v>
      </c>
      <c r="AG1768">
        <f>IFERROR(VLOOKUP(VALUE(I1768),'PC Mapping'!A:F,6,),"")</f>
        <v>10469</v>
      </c>
      <c r="AH1768" s="13" t="str">
        <f>VLOOKUP(AG1768,'PC Mapping'!L:M,2,)</f>
        <v>Bolivar Water</v>
      </c>
    </row>
    <row r="1769" spans="1:34" x14ac:dyDescent="0.2">
      <c r="A1769" t="s">
        <v>10681</v>
      </c>
      <c r="B1769" t="s">
        <v>10617</v>
      </c>
      <c r="C1769" t="s">
        <v>4519</v>
      </c>
      <c r="D1769" t="s">
        <v>4520</v>
      </c>
      <c r="E1769" s="3">
        <v>45838</v>
      </c>
      <c r="F1769" t="s">
        <v>44</v>
      </c>
      <c r="G1769" t="s">
        <v>3742</v>
      </c>
      <c r="H1769" t="s">
        <v>3716</v>
      </c>
      <c r="I1769" t="s">
        <v>4534</v>
      </c>
      <c r="J1769" t="s">
        <v>4522</v>
      </c>
      <c r="K1769" s="2">
        <v>-5</v>
      </c>
      <c r="L1769" t="s">
        <v>44</v>
      </c>
      <c r="M1769" s="2">
        <v>-5</v>
      </c>
      <c r="N1769" t="s">
        <v>4523</v>
      </c>
      <c r="O1769" t="s">
        <v>4524</v>
      </c>
      <c r="P1769" t="s">
        <v>10682</v>
      </c>
      <c r="Q1769" t="s">
        <v>10686</v>
      </c>
      <c r="R1769" t="s">
        <v>44</v>
      </c>
      <c r="S1769" t="s">
        <v>7084</v>
      </c>
      <c r="T1769" s="3">
        <v>45838</v>
      </c>
      <c r="U1769" s="3">
        <v>45845</v>
      </c>
      <c r="V1769" s="2">
        <v>0</v>
      </c>
      <c r="W1769" t="s">
        <v>44</v>
      </c>
      <c r="X1769" t="s">
        <v>44</v>
      </c>
      <c r="Y1769" t="s">
        <v>10687</v>
      </c>
      <c r="Z1769" t="s">
        <v>10685</v>
      </c>
      <c r="AA1769" t="s">
        <v>4529</v>
      </c>
      <c r="AB1769" t="s">
        <v>4530</v>
      </c>
      <c r="AC1769" t="s">
        <v>89</v>
      </c>
      <c r="AD1769" t="str">
        <f t="shared" si="27"/>
        <v>10-60</v>
      </c>
      <c r="AE1769" t="str">
        <f>VLOOKUP(AD1769,'Main_Sub Desc'!C:D,2,)</f>
        <v>LPC from invoicing</v>
      </c>
      <c r="AF1769" t="str">
        <f>VLOOKUP(VALUE(H1769),'Main_Sub Desc'!F:G,2,)</f>
        <v>Wst Rev Late Payment</v>
      </c>
      <c r="AG1769">
        <f>IFERROR(VLOOKUP(VALUE(I1769),'PC Mapping'!A:F,6,),"")</f>
        <v>10514</v>
      </c>
      <c r="AH1769" s="13" t="str">
        <f>VLOOKUP(AG1769,'PC Mapping'!L:M,2,)</f>
        <v>Bolivar Sewer</v>
      </c>
    </row>
    <row r="1770" spans="1:34" x14ac:dyDescent="0.2">
      <c r="A1770" t="s">
        <v>10688</v>
      </c>
      <c r="B1770" t="s">
        <v>10617</v>
      </c>
      <c r="C1770" t="s">
        <v>4519</v>
      </c>
      <c r="D1770" t="s">
        <v>4520</v>
      </c>
      <c r="E1770" s="3">
        <v>45838</v>
      </c>
      <c r="F1770" t="s">
        <v>44</v>
      </c>
      <c r="G1770" t="s">
        <v>3742</v>
      </c>
      <c r="H1770" t="s">
        <v>3722</v>
      </c>
      <c r="I1770" t="s">
        <v>3752</v>
      </c>
      <c r="J1770" t="s">
        <v>4522</v>
      </c>
      <c r="K1770" s="2">
        <v>-5</v>
      </c>
      <c r="L1770" t="s">
        <v>44</v>
      </c>
      <c r="M1770" s="2">
        <v>-5</v>
      </c>
      <c r="N1770" t="s">
        <v>4523</v>
      </c>
      <c r="O1770" t="s">
        <v>4524</v>
      </c>
      <c r="P1770" t="s">
        <v>6804</v>
      </c>
      <c r="Q1770" t="s">
        <v>10689</v>
      </c>
      <c r="R1770" t="s">
        <v>44</v>
      </c>
      <c r="S1770" t="s">
        <v>7084</v>
      </c>
      <c r="T1770" s="3">
        <v>45838</v>
      </c>
      <c r="U1770" s="3">
        <v>45845</v>
      </c>
      <c r="V1770" s="2">
        <v>0</v>
      </c>
      <c r="W1770" t="s">
        <v>44</v>
      </c>
      <c r="X1770" t="s">
        <v>44</v>
      </c>
      <c r="Y1770" t="s">
        <v>10690</v>
      </c>
      <c r="Z1770" t="s">
        <v>10691</v>
      </c>
      <c r="AA1770" t="s">
        <v>4529</v>
      </c>
      <c r="AB1770" t="s">
        <v>4530</v>
      </c>
      <c r="AC1770" t="s">
        <v>89</v>
      </c>
      <c r="AD1770" t="str">
        <f t="shared" si="27"/>
        <v>10-60</v>
      </c>
      <c r="AE1770" t="str">
        <f>VLOOKUP(AD1770,'Main_Sub Desc'!C:D,2,)</f>
        <v>LPC from invoicing</v>
      </c>
      <c r="AF1770" t="str">
        <f>VLOOKUP(VALUE(H1770),'Main_Sub Desc'!F:G,2,)</f>
        <v>Wtr Rev Late Payment</v>
      </c>
      <c r="AG1770">
        <f>IFERROR(VLOOKUP(VALUE(I1770),'PC Mapping'!A:F,6,),"")</f>
        <v>10719</v>
      </c>
      <c r="AH1770" s="13" t="str">
        <f>VLOOKUP(AG1770,'PC Mapping'!L:M,2,)</f>
        <v>All Other Water</v>
      </c>
    </row>
    <row r="1771" spans="1:34" x14ac:dyDescent="0.2">
      <c r="A1771" t="s">
        <v>10692</v>
      </c>
      <c r="B1771" t="s">
        <v>10617</v>
      </c>
      <c r="C1771" t="s">
        <v>4519</v>
      </c>
      <c r="D1771" t="s">
        <v>4520</v>
      </c>
      <c r="E1771" s="3">
        <v>45838</v>
      </c>
      <c r="F1771" t="s">
        <v>44</v>
      </c>
      <c r="G1771" t="s">
        <v>3742</v>
      </c>
      <c r="H1771" t="s">
        <v>3722</v>
      </c>
      <c r="I1771" t="s">
        <v>4538</v>
      </c>
      <c r="J1771" t="s">
        <v>4522</v>
      </c>
      <c r="K1771" s="2">
        <v>-5</v>
      </c>
      <c r="L1771" t="s">
        <v>44</v>
      </c>
      <c r="M1771" s="2">
        <v>-5</v>
      </c>
      <c r="N1771" t="s">
        <v>4523</v>
      </c>
      <c r="O1771" t="s">
        <v>4524</v>
      </c>
      <c r="P1771" t="s">
        <v>10693</v>
      </c>
      <c r="Q1771" t="s">
        <v>10694</v>
      </c>
      <c r="R1771" t="s">
        <v>44</v>
      </c>
      <c r="S1771" t="s">
        <v>7084</v>
      </c>
      <c r="T1771" s="3">
        <v>45838</v>
      </c>
      <c r="U1771" s="3">
        <v>45845</v>
      </c>
      <c r="V1771" s="2">
        <v>0</v>
      </c>
      <c r="W1771" t="s">
        <v>44</v>
      </c>
      <c r="X1771" t="s">
        <v>44</v>
      </c>
      <c r="Y1771" t="s">
        <v>10695</v>
      </c>
      <c r="Z1771" t="s">
        <v>1185</v>
      </c>
      <c r="AA1771" t="s">
        <v>4529</v>
      </c>
      <c r="AB1771" t="s">
        <v>4530</v>
      </c>
      <c r="AC1771" t="s">
        <v>89</v>
      </c>
      <c r="AD1771" t="str">
        <f t="shared" si="27"/>
        <v>10-60</v>
      </c>
      <c r="AE1771" t="str">
        <f>VLOOKUP(AD1771,'Main_Sub Desc'!C:D,2,)</f>
        <v>LPC from invoicing</v>
      </c>
      <c r="AF1771" t="str">
        <f>VLOOKUP(VALUE(H1771),'Main_Sub Desc'!F:G,2,)</f>
        <v>Wtr Rev Late Payment</v>
      </c>
      <c r="AG1771">
        <f>IFERROR(VLOOKUP(VALUE(I1771),'PC Mapping'!A:F,6,),"")</f>
        <v>10469</v>
      </c>
      <c r="AH1771" s="13" t="str">
        <f>VLOOKUP(AG1771,'PC Mapping'!L:M,2,)</f>
        <v>Bolivar Water</v>
      </c>
    </row>
    <row r="1772" spans="1:34" x14ac:dyDescent="0.2">
      <c r="A1772" t="s">
        <v>10692</v>
      </c>
      <c r="B1772" t="s">
        <v>10617</v>
      </c>
      <c r="C1772" t="s">
        <v>4519</v>
      </c>
      <c r="D1772" t="s">
        <v>4520</v>
      </c>
      <c r="E1772" s="3">
        <v>45838</v>
      </c>
      <c r="F1772" t="s">
        <v>44</v>
      </c>
      <c r="G1772" t="s">
        <v>3742</v>
      </c>
      <c r="H1772" t="s">
        <v>3716</v>
      </c>
      <c r="I1772" t="s">
        <v>4534</v>
      </c>
      <c r="J1772" t="s">
        <v>4522</v>
      </c>
      <c r="K1772" s="2">
        <v>-5</v>
      </c>
      <c r="L1772" t="s">
        <v>44</v>
      </c>
      <c r="M1772" s="2">
        <v>-5</v>
      </c>
      <c r="N1772" t="s">
        <v>4523</v>
      </c>
      <c r="O1772" t="s">
        <v>4524</v>
      </c>
      <c r="P1772" t="s">
        <v>10693</v>
      </c>
      <c r="Q1772" t="s">
        <v>10696</v>
      </c>
      <c r="R1772" t="s">
        <v>44</v>
      </c>
      <c r="S1772" t="s">
        <v>7084</v>
      </c>
      <c r="T1772" s="3">
        <v>45838</v>
      </c>
      <c r="U1772" s="3">
        <v>45845</v>
      </c>
      <c r="V1772" s="2">
        <v>0</v>
      </c>
      <c r="W1772" t="s">
        <v>44</v>
      </c>
      <c r="X1772" t="s">
        <v>44</v>
      </c>
      <c r="Y1772" t="s">
        <v>10697</v>
      </c>
      <c r="Z1772" t="s">
        <v>1185</v>
      </c>
      <c r="AA1772" t="s">
        <v>4529</v>
      </c>
      <c r="AB1772" t="s">
        <v>4530</v>
      </c>
      <c r="AC1772" t="s">
        <v>89</v>
      </c>
      <c r="AD1772" t="str">
        <f t="shared" si="27"/>
        <v>10-60</v>
      </c>
      <c r="AE1772" t="str">
        <f>VLOOKUP(AD1772,'Main_Sub Desc'!C:D,2,)</f>
        <v>LPC from invoicing</v>
      </c>
      <c r="AF1772" t="str">
        <f>VLOOKUP(VALUE(H1772),'Main_Sub Desc'!F:G,2,)</f>
        <v>Wst Rev Late Payment</v>
      </c>
      <c r="AG1772">
        <f>IFERROR(VLOOKUP(VALUE(I1772),'PC Mapping'!A:F,6,),"")</f>
        <v>10514</v>
      </c>
      <c r="AH1772" s="13" t="str">
        <f>VLOOKUP(AG1772,'PC Mapping'!L:M,2,)</f>
        <v>Bolivar Sewer</v>
      </c>
    </row>
    <row r="1773" spans="1:34" x14ac:dyDescent="0.2">
      <c r="A1773" t="s">
        <v>10698</v>
      </c>
      <c r="B1773" t="s">
        <v>10617</v>
      </c>
      <c r="C1773" t="s">
        <v>4519</v>
      </c>
      <c r="D1773" t="s">
        <v>4520</v>
      </c>
      <c r="E1773" s="3">
        <v>45838</v>
      </c>
      <c r="F1773" t="s">
        <v>44</v>
      </c>
      <c r="G1773" t="s">
        <v>3742</v>
      </c>
      <c r="H1773" t="s">
        <v>3722</v>
      </c>
      <c r="I1773" t="s">
        <v>3752</v>
      </c>
      <c r="J1773" t="s">
        <v>4522</v>
      </c>
      <c r="K1773" s="2">
        <v>-5</v>
      </c>
      <c r="L1773" t="s">
        <v>44</v>
      </c>
      <c r="M1773" s="2">
        <v>-5</v>
      </c>
      <c r="N1773" t="s">
        <v>4523</v>
      </c>
      <c r="O1773" t="s">
        <v>4524</v>
      </c>
      <c r="P1773" t="s">
        <v>10699</v>
      </c>
      <c r="Q1773" t="s">
        <v>10700</v>
      </c>
      <c r="R1773" t="s">
        <v>44</v>
      </c>
      <c r="S1773" t="s">
        <v>7084</v>
      </c>
      <c r="T1773" s="3">
        <v>45838</v>
      </c>
      <c r="U1773" s="3">
        <v>45845</v>
      </c>
      <c r="V1773" s="2">
        <v>0</v>
      </c>
      <c r="W1773" t="s">
        <v>44</v>
      </c>
      <c r="X1773" t="s">
        <v>44</v>
      </c>
      <c r="Y1773" t="s">
        <v>10701</v>
      </c>
      <c r="Z1773" t="s">
        <v>10702</v>
      </c>
      <c r="AA1773" t="s">
        <v>4529</v>
      </c>
      <c r="AB1773" t="s">
        <v>4530</v>
      </c>
      <c r="AC1773" t="s">
        <v>89</v>
      </c>
      <c r="AD1773" t="str">
        <f t="shared" si="27"/>
        <v>10-60</v>
      </c>
      <c r="AE1773" t="str">
        <f>VLOOKUP(AD1773,'Main_Sub Desc'!C:D,2,)</f>
        <v>LPC from invoicing</v>
      </c>
      <c r="AF1773" t="str">
        <f>VLOOKUP(VALUE(H1773),'Main_Sub Desc'!F:G,2,)</f>
        <v>Wtr Rev Late Payment</v>
      </c>
      <c r="AG1773">
        <f>IFERROR(VLOOKUP(VALUE(I1773),'PC Mapping'!A:F,6,),"")</f>
        <v>10719</v>
      </c>
      <c r="AH1773" s="13" t="str">
        <f>VLOOKUP(AG1773,'PC Mapping'!L:M,2,)</f>
        <v>All Other Water</v>
      </c>
    </row>
    <row r="1774" spans="1:34" x14ac:dyDescent="0.2">
      <c r="A1774" t="s">
        <v>10703</v>
      </c>
      <c r="B1774" t="s">
        <v>10617</v>
      </c>
      <c r="C1774" t="s">
        <v>4519</v>
      </c>
      <c r="D1774" t="s">
        <v>4520</v>
      </c>
      <c r="E1774" s="3">
        <v>45838</v>
      </c>
      <c r="F1774" t="s">
        <v>44</v>
      </c>
      <c r="G1774" t="s">
        <v>3742</v>
      </c>
      <c r="H1774" t="s">
        <v>3722</v>
      </c>
      <c r="I1774" t="s">
        <v>3752</v>
      </c>
      <c r="J1774" t="s">
        <v>4522</v>
      </c>
      <c r="K1774" s="2">
        <v>-6.68</v>
      </c>
      <c r="L1774" t="s">
        <v>44</v>
      </c>
      <c r="M1774" s="2">
        <v>-6.68</v>
      </c>
      <c r="N1774" t="s">
        <v>4523</v>
      </c>
      <c r="O1774" t="s">
        <v>4524</v>
      </c>
      <c r="P1774" t="s">
        <v>7359</v>
      </c>
      <c r="Q1774" t="s">
        <v>10704</v>
      </c>
      <c r="R1774" t="s">
        <v>44</v>
      </c>
      <c r="S1774" t="s">
        <v>7084</v>
      </c>
      <c r="T1774" s="3">
        <v>45838</v>
      </c>
      <c r="U1774" s="3">
        <v>45845</v>
      </c>
      <c r="V1774" s="2">
        <v>0</v>
      </c>
      <c r="W1774" t="s">
        <v>44</v>
      </c>
      <c r="X1774" t="s">
        <v>44</v>
      </c>
      <c r="Y1774" t="s">
        <v>10705</v>
      </c>
      <c r="Z1774" t="s">
        <v>3091</v>
      </c>
      <c r="AA1774" t="s">
        <v>4529</v>
      </c>
      <c r="AB1774" t="s">
        <v>4530</v>
      </c>
      <c r="AC1774" t="s">
        <v>89</v>
      </c>
      <c r="AD1774" t="str">
        <f t="shared" si="27"/>
        <v>10-60</v>
      </c>
      <c r="AE1774" t="str">
        <f>VLOOKUP(AD1774,'Main_Sub Desc'!C:D,2,)</f>
        <v>LPC from invoicing</v>
      </c>
      <c r="AF1774" t="str">
        <f>VLOOKUP(VALUE(H1774),'Main_Sub Desc'!F:G,2,)</f>
        <v>Wtr Rev Late Payment</v>
      </c>
      <c r="AG1774">
        <f>IFERROR(VLOOKUP(VALUE(I1774),'PC Mapping'!A:F,6,),"")</f>
        <v>10719</v>
      </c>
      <c r="AH1774" s="13" t="str">
        <f>VLOOKUP(AG1774,'PC Mapping'!L:M,2,)</f>
        <v>All Other Water</v>
      </c>
    </row>
    <row r="1775" spans="1:34" x14ac:dyDescent="0.2">
      <c r="A1775" t="s">
        <v>10706</v>
      </c>
      <c r="B1775" t="s">
        <v>10617</v>
      </c>
      <c r="C1775" t="s">
        <v>4519</v>
      </c>
      <c r="D1775" t="s">
        <v>4520</v>
      </c>
      <c r="E1775" s="3">
        <v>45838</v>
      </c>
      <c r="F1775" t="s">
        <v>44</v>
      </c>
      <c r="G1775" t="s">
        <v>3742</v>
      </c>
      <c r="H1775" t="s">
        <v>3722</v>
      </c>
      <c r="I1775" t="s">
        <v>3752</v>
      </c>
      <c r="J1775" t="s">
        <v>4522</v>
      </c>
      <c r="K1775" s="2">
        <v>-8.2899999999999991</v>
      </c>
      <c r="L1775" t="s">
        <v>44</v>
      </c>
      <c r="M1775" s="2">
        <v>-8.2899999999999991</v>
      </c>
      <c r="N1775" t="s">
        <v>4523</v>
      </c>
      <c r="O1775" t="s">
        <v>4524</v>
      </c>
      <c r="P1775" t="s">
        <v>7359</v>
      </c>
      <c r="Q1775" t="s">
        <v>10707</v>
      </c>
      <c r="R1775" t="s">
        <v>44</v>
      </c>
      <c r="S1775" t="s">
        <v>7084</v>
      </c>
      <c r="T1775" s="3">
        <v>45838</v>
      </c>
      <c r="U1775" s="3">
        <v>45845</v>
      </c>
      <c r="V1775" s="2">
        <v>0</v>
      </c>
      <c r="W1775" t="s">
        <v>44</v>
      </c>
      <c r="X1775" t="s">
        <v>44</v>
      </c>
      <c r="Y1775" t="s">
        <v>10708</v>
      </c>
      <c r="Z1775" t="s">
        <v>3096</v>
      </c>
      <c r="AA1775" t="s">
        <v>4529</v>
      </c>
      <c r="AB1775" t="s">
        <v>4530</v>
      </c>
      <c r="AC1775" t="s">
        <v>89</v>
      </c>
      <c r="AD1775" t="str">
        <f t="shared" si="27"/>
        <v>10-60</v>
      </c>
      <c r="AE1775" t="str">
        <f>VLOOKUP(AD1775,'Main_Sub Desc'!C:D,2,)</f>
        <v>LPC from invoicing</v>
      </c>
      <c r="AF1775" t="str">
        <f>VLOOKUP(VALUE(H1775),'Main_Sub Desc'!F:G,2,)</f>
        <v>Wtr Rev Late Payment</v>
      </c>
      <c r="AG1775">
        <f>IFERROR(VLOOKUP(VALUE(I1775),'PC Mapping'!A:F,6,),"")</f>
        <v>10719</v>
      </c>
      <c r="AH1775" s="13" t="str">
        <f>VLOOKUP(AG1775,'PC Mapping'!L:M,2,)</f>
        <v>All Other Water</v>
      </c>
    </row>
    <row r="1776" spans="1:34" x14ac:dyDescent="0.2">
      <c r="A1776" t="s">
        <v>10709</v>
      </c>
      <c r="B1776" t="s">
        <v>10617</v>
      </c>
      <c r="C1776" t="s">
        <v>4519</v>
      </c>
      <c r="D1776" t="s">
        <v>4520</v>
      </c>
      <c r="E1776" s="3">
        <v>45838</v>
      </c>
      <c r="F1776" t="s">
        <v>44</v>
      </c>
      <c r="G1776" t="s">
        <v>3742</v>
      </c>
      <c r="H1776" t="s">
        <v>3722</v>
      </c>
      <c r="I1776" t="s">
        <v>3752</v>
      </c>
      <c r="J1776" t="s">
        <v>4522</v>
      </c>
      <c r="K1776" s="2">
        <v>-11.13</v>
      </c>
      <c r="L1776" t="s">
        <v>44</v>
      </c>
      <c r="M1776" s="2">
        <v>-11.13</v>
      </c>
      <c r="N1776" t="s">
        <v>4523</v>
      </c>
      <c r="O1776" t="s">
        <v>4524</v>
      </c>
      <c r="P1776" t="s">
        <v>10710</v>
      </c>
      <c r="Q1776" t="s">
        <v>10711</v>
      </c>
      <c r="R1776" t="s">
        <v>44</v>
      </c>
      <c r="S1776" t="s">
        <v>7084</v>
      </c>
      <c r="T1776" s="3">
        <v>45838</v>
      </c>
      <c r="U1776" s="3">
        <v>45845</v>
      </c>
      <c r="V1776" s="2">
        <v>0</v>
      </c>
      <c r="W1776" t="s">
        <v>44</v>
      </c>
      <c r="X1776" t="s">
        <v>44</v>
      </c>
      <c r="Y1776" t="s">
        <v>10712</v>
      </c>
      <c r="Z1776" t="s">
        <v>3548</v>
      </c>
      <c r="AA1776" t="s">
        <v>4529</v>
      </c>
      <c r="AB1776" t="s">
        <v>4530</v>
      </c>
      <c r="AC1776" t="s">
        <v>89</v>
      </c>
      <c r="AD1776" t="str">
        <f t="shared" si="27"/>
        <v>10-60</v>
      </c>
      <c r="AE1776" t="str">
        <f>VLOOKUP(AD1776,'Main_Sub Desc'!C:D,2,)</f>
        <v>LPC from invoicing</v>
      </c>
      <c r="AF1776" t="str">
        <f>VLOOKUP(VALUE(H1776),'Main_Sub Desc'!F:G,2,)</f>
        <v>Wtr Rev Late Payment</v>
      </c>
      <c r="AG1776">
        <f>IFERROR(VLOOKUP(VALUE(I1776),'PC Mapping'!A:F,6,),"")</f>
        <v>10719</v>
      </c>
      <c r="AH1776" s="13" t="str">
        <f>VLOOKUP(AG1776,'PC Mapping'!L:M,2,)</f>
        <v>All Other Water</v>
      </c>
    </row>
    <row r="1777" spans="1:34" x14ac:dyDescent="0.2">
      <c r="A1777" t="s">
        <v>10713</v>
      </c>
      <c r="B1777" t="s">
        <v>10617</v>
      </c>
      <c r="C1777" t="s">
        <v>4519</v>
      </c>
      <c r="D1777" t="s">
        <v>4520</v>
      </c>
      <c r="E1777" s="3">
        <v>45838</v>
      </c>
      <c r="F1777" t="s">
        <v>44</v>
      </c>
      <c r="G1777" t="s">
        <v>3742</v>
      </c>
      <c r="H1777" t="s">
        <v>3716</v>
      </c>
      <c r="I1777" t="s">
        <v>4534</v>
      </c>
      <c r="J1777" t="s">
        <v>4522</v>
      </c>
      <c r="K1777" s="2">
        <v>-9.7899999999999991</v>
      </c>
      <c r="L1777" t="s">
        <v>44</v>
      </c>
      <c r="M1777" s="2">
        <v>-9.7899999999999991</v>
      </c>
      <c r="N1777" t="s">
        <v>4523</v>
      </c>
      <c r="O1777" t="s">
        <v>4524</v>
      </c>
      <c r="P1777" t="s">
        <v>10714</v>
      </c>
      <c r="Q1777" t="s">
        <v>10715</v>
      </c>
      <c r="R1777" t="s">
        <v>44</v>
      </c>
      <c r="S1777" t="s">
        <v>7084</v>
      </c>
      <c r="T1777" s="3">
        <v>45838</v>
      </c>
      <c r="U1777" s="3">
        <v>45845</v>
      </c>
      <c r="V1777" s="2">
        <v>0</v>
      </c>
      <c r="W1777" t="s">
        <v>44</v>
      </c>
      <c r="X1777" t="s">
        <v>44</v>
      </c>
      <c r="Y1777" t="s">
        <v>10716</v>
      </c>
      <c r="Z1777" t="s">
        <v>335</v>
      </c>
      <c r="AA1777" t="s">
        <v>4529</v>
      </c>
      <c r="AB1777" t="s">
        <v>4530</v>
      </c>
      <c r="AC1777" t="s">
        <v>89</v>
      </c>
      <c r="AD1777" t="str">
        <f t="shared" si="27"/>
        <v>10-60</v>
      </c>
      <c r="AE1777" t="str">
        <f>VLOOKUP(AD1777,'Main_Sub Desc'!C:D,2,)</f>
        <v>LPC from invoicing</v>
      </c>
      <c r="AF1777" t="str">
        <f>VLOOKUP(VALUE(H1777),'Main_Sub Desc'!F:G,2,)</f>
        <v>Wst Rev Late Payment</v>
      </c>
      <c r="AG1777">
        <f>IFERROR(VLOOKUP(VALUE(I1777),'PC Mapping'!A:F,6,),"")</f>
        <v>10514</v>
      </c>
      <c r="AH1777" s="13" t="str">
        <f>VLOOKUP(AG1777,'PC Mapping'!L:M,2,)</f>
        <v>Bolivar Sewer</v>
      </c>
    </row>
    <row r="1778" spans="1:34" x14ac:dyDescent="0.2">
      <c r="A1778" t="s">
        <v>10713</v>
      </c>
      <c r="B1778" t="s">
        <v>10617</v>
      </c>
      <c r="C1778" t="s">
        <v>4519</v>
      </c>
      <c r="D1778" t="s">
        <v>4520</v>
      </c>
      <c r="E1778" s="3">
        <v>45838</v>
      </c>
      <c r="F1778" t="s">
        <v>44</v>
      </c>
      <c r="G1778" t="s">
        <v>3742</v>
      </c>
      <c r="H1778" t="s">
        <v>3722</v>
      </c>
      <c r="I1778" t="s">
        <v>4538</v>
      </c>
      <c r="J1778" t="s">
        <v>4522</v>
      </c>
      <c r="K1778" s="2">
        <v>-7.63</v>
      </c>
      <c r="L1778" t="s">
        <v>44</v>
      </c>
      <c r="M1778" s="2">
        <v>-7.63</v>
      </c>
      <c r="N1778" t="s">
        <v>4523</v>
      </c>
      <c r="O1778" t="s">
        <v>4524</v>
      </c>
      <c r="P1778" t="s">
        <v>10714</v>
      </c>
      <c r="Q1778" t="s">
        <v>10717</v>
      </c>
      <c r="R1778" t="s">
        <v>44</v>
      </c>
      <c r="S1778" t="s">
        <v>7084</v>
      </c>
      <c r="T1778" s="3">
        <v>45838</v>
      </c>
      <c r="U1778" s="3">
        <v>45845</v>
      </c>
      <c r="V1778" s="2">
        <v>0</v>
      </c>
      <c r="W1778" t="s">
        <v>44</v>
      </c>
      <c r="X1778" t="s">
        <v>44</v>
      </c>
      <c r="Y1778" t="s">
        <v>10718</v>
      </c>
      <c r="Z1778" t="s">
        <v>335</v>
      </c>
      <c r="AA1778" t="s">
        <v>4529</v>
      </c>
      <c r="AB1778" t="s">
        <v>4530</v>
      </c>
      <c r="AC1778" t="s">
        <v>89</v>
      </c>
      <c r="AD1778" t="str">
        <f t="shared" si="27"/>
        <v>10-60</v>
      </c>
      <c r="AE1778" t="str">
        <f>VLOOKUP(AD1778,'Main_Sub Desc'!C:D,2,)</f>
        <v>LPC from invoicing</v>
      </c>
      <c r="AF1778" t="str">
        <f>VLOOKUP(VALUE(H1778),'Main_Sub Desc'!F:G,2,)</f>
        <v>Wtr Rev Late Payment</v>
      </c>
      <c r="AG1778">
        <f>IFERROR(VLOOKUP(VALUE(I1778),'PC Mapping'!A:F,6,),"")</f>
        <v>10469</v>
      </c>
      <c r="AH1778" s="13" t="str">
        <f>VLOOKUP(AG1778,'PC Mapping'!L:M,2,)</f>
        <v>Bolivar Water</v>
      </c>
    </row>
    <row r="1779" spans="1:34" x14ac:dyDescent="0.2">
      <c r="A1779" t="s">
        <v>10719</v>
      </c>
      <c r="B1779" t="s">
        <v>10617</v>
      </c>
      <c r="C1779" t="s">
        <v>4519</v>
      </c>
      <c r="D1779" t="s">
        <v>4520</v>
      </c>
      <c r="E1779" s="3">
        <v>45838</v>
      </c>
      <c r="F1779" t="s">
        <v>44</v>
      </c>
      <c r="G1779" t="s">
        <v>3742</v>
      </c>
      <c r="H1779" t="s">
        <v>3716</v>
      </c>
      <c r="I1779" t="s">
        <v>4534</v>
      </c>
      <c r="J1779" t="s">
        <v>4522</v>
      </c>
      <c r="K1779" s="2">
        <v>-5</v>
      </c>
      <c r="L1779" t="s">
        <v>44</v>
      </c>
      <c r="M1779" s="2">
        <v>-5</v>
      </c>
      <c r="N1779" t="s">
        <v>4523</v>
      </c>
      <c r="O1779" t="s">
        <v>4524</v>
      </c>
      <c r="P1779" t="s">
        <v>10720</v>
      </c>
      <c r="Q1779" t="s">
        <v>10721</v>
      </c>
      <c r="R1779" t="s">
        <v>44</v>
      </c>
      <c r="S1779" t="s">
        <v>7084</v>
      </c>
      <c r="T1779" s="3">
        <v>45838</v>
      </c>
      <c r="U1779" s="3">
        <v>45845</v>
      </c>
      <c r="V1779" s="2">
        <v>0</v>
      </c>
      <c r="W1779" t="s">
        <v>44</v>
      </c>
      <c r="X1779" t="s">
        <v>44</v>
      </c>
      <c r="Y1779" t="s">
        <v>10722</v>
      </c>
      <c r="Z1779" t="s">
        <v>559</v>
      </c>
      <c r="AA1779" t="s">
        <v>4529</v>
      </c>
      <c r="AB1779" t="s">
        <v>4530</v>
      </c>
      <c r="AC1779" t="s">
        <v>89</v>
      </c>
      <c r="AD1779" t="str">
        <f t="shared" si="27"/>
        <v>10-60</v>
      </c>
      <c r="AE1779" t="str">
        <f>VLOOKUP(AD1779,'Main_Sub Desc'!C:D,2,)</f>
        <v>LPC from invoicing</v>
      </c>
      <c r="AF1779" t="str">
        <f>VLOOKUP(VALUE(H1779),'Main_Sub Desc'!F:G,2,)</f>
        <v>Wst Rev Late Payment</v>
      </c>
      <c r="AG1779">
        <f>IFERROR(VLOOKUP(VALUE(I1779),'PC Mapping'!A:F,6,),"")</f>
        <v>10514</v>
      </c>
      <c r="AH1779" s="13" t="str">
        <f>VLOOKUP(AG1779,'PC Mapping'!L:M,2,)</f>
        <v>Bolivar Sewer</v>
      </c>
    </row>
    <row r="1780" spans="1:34" x14ac:dyDescent="0.2">
      <c r="A1780" t="s">
        <v>10719</v>
      </c>
      <c r="B1780" t="s">
        <v>10617</v>
      </c>
      <c r="C1780" t="s">
        <v>4519</v>
      </c>
      <c r="D1780" t="s">
        <v>4520</v>
      </c>
      <c r="E1780" s="3">
        <v>45838</v>
      </c>
      <c r="F1780" t="s">
        <v>44</v>
      </c>
      <c r="G1780" t="s">
        <v>3742</v>
      </c>
      <c r="H1780" t="s">
        <v>3722</v>
      </c>
      <c r="I1780" t="s">
        <v>4538</v>
      </c>
      <c r="J1780" t="s">
        <v>4522</v>
      </c>
      <c r="K1780" s="2">
        <v>-5</v>
      </c>
      <c r="L1780" t="s">
        <v>44</v>
      </c>
      <c r="M1780" s="2">
        <v>-5</v>
      </c>
      <c r="N1780" t="s">
        <v>4523</v>
      </c>
      <c r="O1780" t="s">
        <v>4524</v>
      </c>
      <c r="P1780" t="s">
        <v>10720</v>
      </c>
      <c r="Q1780" t="s">
        <v>10723</v>
      </c>
      <c r="R1780" t="s">
        <v>44</v>
      </c>
      <c r="S1780" t="s">
        <v>7084</v>
      </c>
      <c r="T1780" s="3">
        <v>45838</v>
      </c>
      <c r="U1780" s="3">
        <v>45845</v>
      </c>
      <c r="V1780" s="2">
        <v>0</v>
      </c>
      <c r="W1780" t="s">
        <v>44</v>
      </c>
      <c r="X1780" t="s">
        <v>44</v>
      </c>
      <c r="Y1780" t="s">
        <v>10724</v>
      </c>
      <c r="Z1780" t="s">
        <v>559</v>
      </c>
      <c r="AA1780" t="s">
        <v>4529</v>
      </c>
      <c r="AB1780" t="s">
        <v>4530</v>
      </c>
      <c r="AC1780" t="s">
        <v>89</v>
      </c>
      <c r="AD1780" t="str">
        <f t="shared" si="27"/>
        <v>10-60</v>
      </c>
      <c r="AE1780" t="str">
        <f>VLOOKUP(AD1780,'Main_Sub Desc'!C:D,2,)</f>
        <v>LPC from invoicing</v>
      </c>
      <c r="AF1780" t="str">
        <f>VLOOKUP(VALUE(H1780),'Main_Sub Desc'!F:G,2,)</f>
        <v>Wtr Rev Late Payment</v>
      </c>
      <c r="AG1780">
        <f>IFERROR(VLOOKUP(VALUE(I1780),'PC Mapping'!A:F,6,),"")</f>
        <v>10469</v>
      </c>
      <c r="AH1780" s="13" t="str">
        <f>VLOOKUP(AG1780,'PC Mapping'!L:M,2,)</f>
        <v>Bolivar Water</v>
      </c>
    </row>
    <row r="1781" spans="1:34" x14ac:dyDescent="0.2">
      <c r="A1781" t="s">
        <v>10725</v>
      </c>
      <c r="B1781" t="s">
        <v>10617</v>
      </c>
      <c r="C1781" t="s">
        <v>4519</v>
      </c>
      <c r="D1781" t="s">
        <v>4520</v>
      </c>
      <c r="E1781" s="3">
        <v>45838</v>
      </c>
      <c r="F1781" t="s">
        <v>44</v>
      </c>
      <c r="G1781" t="s">
        <v>3742</v>
      </c>
      <c r="H1781" t="s">
        <v>3722</v>
      </c>
      <c r="I1781" t="s">
        <v>3752</v>
      </c>
      <c r="J1781" t="s">
        <v>4522</v>
      </c>
      <c r="K1781" s="2">
        <v>-5</v>
      </c>
      <c r="L1781" t="s">
        <v>44</v>
      </c>
      <c r="M1781" s="2">
        <v>-5</v>
      </c>
      <c r="N1781" t="s">
        <v>4523</v>
      </c>
      <c r="O1781" t="s">
        <v>4524</v>
      </c>
      <c r="P1781" t="s">
        <v>7087</v>
      </c>
      <c r="Q1781" t="s">
        <v>10726</v>
      </c>
      <c r="R1781" t="s">
        <v>44</v>
      </c>
      <c r="S1781" t="s">
        <v>7084</v>
      </c>
      <c r="T1781" s="3">
        <v>45838</v>
      </c>
      <c r="U1781" s="3">
        <v>45845</v>
      </c>
      <c r="V1781" s="2">
        <v>0</v>
      </c>
      <c r="W1781" t="s">
        <v>44</v>
      </c>
      <c r="X1781" t="s">
        <v>44</v>
      </c>
      <c r="Y1781" t="s">
        <v>10727</v>
      </c>
      <c r="Z1781" t="s">
        <v>3087</v>
      </c>
      <c r="AA1781" t="s">
        <v>4529</v>
      </c>
      <c r="AB1781" t="s">
        <v>4530</v>
      </c>
      <c r="AC1781" t="s">
        <v>89</v>
      </c>
      <c r="AD1781" t="str">
        <f t="shared" si="27"/>
        <v>10-60</v>
      </c>
      <c r="AE1781" t="str">
        <f>VLOOKUP(AD1781,'Main_Sub Desc'!C:D,2,)</f>
        <v>LPC from invoicing</v>
      </c>
      <c r="AF1781" t="str">
        <f>VLOOKUP(VALUE(H1781),'Main_Sub Desc'!F:G,2,)</f>
        <v>Wtr Rev Late Payment</v>
      </c>
      <c r="AG1781">
        <f>IFERROR(VLOOKUP(VALUE(I1781),'PC Mapping'!A:F,6,),"")</f>
        <v>10719</v>
      </c>
      <c r="AH1781" s="13" t="str">
        <f>VLOOKUP(AG1781,'PC Mapping'!L:M,2,)</f>
        <v>All Other Water</v>
      </c>
    </row>
    <row r="1782" spans="1:34" x14ac:dyDescent="0.2">
      <c r="A1782" t="s">
        <v>10728</v>
      </c>
      <c r="B1782" t="s">
        <v>10617</v>
      </c>
      <c r="C1782" t="s">
        <v>4519</v>
      </c>
      <c r="D1782" t="s">
        <v>4520</v>
      </c>
      <c r="E1782" s="3">
        <v>45838</v>
      </c>
      <c r="F1782" t="s">
        <v>44</v>
      </c>
      <c r="G1782" t="s">
        <v>3742</v>
      </c>
      <c r="H1782" t="s">
        <v>3722</v>
      </c>
      <c r="I1782" t="s">
        <v>3752</v>
      </c>
      <c r="J1782" t="s">
        <v>4522</v>
      </c>
      <c r="K1782" s="2">
        <v>-5</v>
      </c>
      <c r="L1782" t="s">
        <v>44</v>
      </c>
      <c r="M1782" s="2">
        <v>-5</v>
      </c>
      <c r="N1782" t="s">
        <v>4523</v>
      </c>
      <c r="O1782" t="s">
        <v>4524</v>
      </c>
      <c r="P1782" t="s">
        <v>10729</v>
      </c>
      <c r="Q1782" t="s">
        <v>10730</v>
      </c>
      <c r="R1782" t="s">
        <v>44</v>
      </c>
      <c r="S1782" t="s">
        <v>7084</v>
      </c>
      <c r="T1782" s="3">
        <v>45838</v>
      </c>
      <c r="U1782" s="3">
        <v>45845</v>
      </c>
      <c r="V1782" s="2">
        <v>0</v>
      </c>
      <c r="W1782" t="s">
        <v>44</v>
      </c>
      <c r="X1782" t="s">
        <v>44</v>
      </c>
      <c r="Y1782" t="s">
        <v>10731</v>
      </c>
      <c r="Z1782" t="s">
        <v>10732</v>
      </c>
      <c r="AA1782" t="s">
        <v>4529</v>
      </c>
      <c r="AB1782" t="s">
        <v>4530</v>
      </c>
      <c r="AC1782" t="s">
        <v>99</v>
      </c>
      <c r="AD1782" t="str">
        <f t="shared" si="27"/>
        <v>10-60</v>
      </c>
      <c r="AE1782" t="str">
        <f>VLOOKUP(AD1782,'Main_Sub Desc'!C:D,2,)</f>
        <v>LPC from invoicing</v>
      </c>
      <c r="AF1782" t="str">
        <f>VLOOKUP(VALUE(H1782),'Main_Sub Desc'!F:G,2,)</f>
        <v>Wtr Rev Late Payment</v>
      </c>
      <c r="AG1782">
        <f>IFERROR(VLOOKUP(VALUE(I1782),'PC Mapping'!A:F,6,),"")</f>
        <v>10719</v>
      </c>
      <c r="AH1782" s="13" t="str">
        <f>VLOOKUP(AG1782,'PC Mapping'!L:M,2,)</f>
        <v>All Other Water</v>
      </c>
    </row>
    <row r="1783" spans="1:34" x14ac:dyDescent="0.2">
      <c r="A1783" t="s">
        <v>10733</v>
      </c>
      <c r="B1783" t="s">
        <v>10617</v>
      </c>
      <c r="C1783" t="s">
        <v>4519</v>
      </c>
      <c r="D1783" t="s">
        <v>4520</v>
      </c>
      <c r="E1783" s="3">
        <v>45838</v>
      </c>
      <c r="F1783" t="s">
        <v>44</v>
      </c>
      <c r="G1783" t="s">
        <v>3742</v>
      </c>
      <c r="H1783" t="s">
        <v>3722</v>
      </c>
      <c r="I1783" t="s">
        <v>4538</v>
      </c>
      <c r="J1783" t="s">
        <v>4522</v>
      </c>
      <c r="K1783" s="2">
        <v>-5</v>
      </c>
      <c r="L1783" t="s">
        <v>44</v>
      </c>
      <c r="M1783" s="2">
        <v>-5</v>
      </c>
      <c r="N1783" t="s">
        <v>4523</v>
      </c>
      <c r="O1783" t="s">
        <v>4524</v>
      </c>
      <c r="P1783" t="s">
        <v>10734</v>
      </c>
      <c r="Q1783" t="s">
        <v>10735</v>
      </c>
      <c r="R1783" t="s">
        <v>44</v>
      </c>
      <c r="S1783" t="s">
        <v>7084</v>
      </c>
      <c r="T1783" s="3">
        <v>45838</v>
      </c>
      <c r="U1783" s="3">
        <v>45845</v>
      </c>
      <c r="V1783" s="2">
        <v>0</v>
      </c>
      <c r="W1783" t="s">
        <v>44</v>
      </c>
      <c r="X1783" t="s">
        <v>44</v>
      </c>
      <c r="Y1783" t="s">
        <v>10736</v>
      </c>
      <c r="Z1783" t="s">
        <v>882</v>
      </c>
      <c r="AA1783" t="s">
        <v>4529</v>
      </c>
      <c r="AB1783" t="s">
        <v>4530</v>
      </c>
      <c r="AC1783" t="s">
        <v>89</v>
      </c>
      <c r="AD1783" t="str">
        <f t="shared" si="27"/>
        <v>10-60</v>
      </c>
      <c r="AE1783" t="str">
        <f>VLOOKUP(AD1783,'Main_Sub Desc'!C:D,2,)</f>
        <v>LPC from invoicing</v>
      </c>
      <c r="AF1783" t="str">
        <f>VLOOKUP(VALUE(H1783),'Main_Sub Desc'!F:G,2,)</f>
        <v>Wtr Rev Late Payment</v>
      </c>
      <c r="AG1783">
        <f>IFERROR(VLOOKUP(VALUE(I1783),'PC Mapping'!A:F,6,),"")</f>
        <v>10469</v>
      </c>
      <c r="AH1783" s="13" t="str">
        <f>VLOOKUP(AG1783,'PC Mapping'!L:M,2,)</f>
        <v>Bolivar Water</v>
      </c>
    </row>
    <row r="1784" spans="1:34" x14ac:dyDescent="0.2">
      <c r="A1784" t="s">
        <v>10733</v>
      </c>
      <c r="B1784" t="s">
        <v>10617</v>
      </c>
      <c r="C1784" t="s">
        <v>4519</v>
      </c>
      <c r="D1784" t="s">
        <v>4520</v>
      </c>
      <c r="E1784" s="3">
        <v>45838</v>
      </c>
      <c r="F1784" t="s">
        <v>44</v>
      </c>
      <c r="G1784" t="s">
        <v>3742</v>
      </c>
      <c r="H1784" t="s">
        <v>3716</v>
      </c>
      <c r="I1784" t="s">
        <v>4534</v>
      </c>
      <c r="J1784" t="s">
        <v>4522</v>
      </c>
      <c r="K1784" s="2">
        <v>-5</v>
      </c>
      <c r="L1784" t="s">
        <v>44</v>
      </c>
      <c r="M1784" s="2">
        <v>-5</v>
      </c>
      <c r="N1784" t="s">
        <v>4523</v>
      </c>
      <c r="O1784" t="s">
        <v>4524</v>
      </c>
      <c r="P1784" t="s">
        <v>10734</v>
      </c>
      <c r="Q1784" t="s">
        <v>10737</v>
      </c>
      <c r="R1784" t="s">
        <v>44</v>
      </c>
      <c r="S1784" t="s">
        <v>7084</v>
      </c>
      <c r="T1784" s="3">
        <v>45838</v>
      </c>
      <c r="U1784" s="3">
        <v>45845</v>
      </c>
      <c r="V1784" s="2">
        <v>0</v>
      </c>
      <c r="W1784" t="s">
        <v>44</v>
      </c>
      <c r="X1784" t="s">
        <v>44</v>
      </c>
      <c r="Y1784" t="s">
        <v>10738</v>
      </c>
      <c r="Z1784" t="s">
        <v>882</v>
      </c>
      <c r="AA1784" t="s">
        <v>4529</v>
      </c>
      <c r="AB1784" t="s">
        <v>4530</v>
      </c>
      <c r="AC1784" t="s">
        <v>89</v>
      </c>
      <c r="AD1784" t="str">
        <f t="shared" si="27"/>
        <v>10-60</v>
      </c>
      <c r="AE1784" t="str">
        <f>VLOOKUP(AD1784,'Main_Sub Desc'!C:D,2,)</f>
        <v>LPC from invoicing</v>
      </c>
      <c r="AF1784" t="str">
        <f>VLOOKUP(VALUE(H1784),'Main_Sub Desc'!F:G,2,)</f>
        <v>Wst Rev Late Payment</v>
      </c>
      <c r="AG1784">
        <f>IFERROR(VLOOKUP(VALUE(I1784),'PC Mapping'!A:F,6,),"")</f>
        <v>10514</v>
      </c>
      <c r="AH1784" s="13" t="str">
        <f>VLOOKUP(AG1784,'PC Mapping'!L:M,2,)</f>
        <v>Bolivar Sewer</v>
      </c>
    </row>
    <row r="1785" spans="1:34" x14ac:dyDescent="0.2">
      <c r="A1785" t="s">
        <v>10739</v>
      </c>
      <c r="B1785" t="s">
        <v>10617</v>
      </c>
      <c r="C1785" t="s">
        <v>4519</v>
      </c>
      <c r="D1785" t="s">
        <v>4520</v>
      </c>
      <c r="E1785" s="3">
        <v>45838</v>
      </c>
      <c r="F1785" t="s">
        <v>44</v>
      </c>
      <c r="G1785" t="s">
        <v>3742</v>
      </c>
      <c r="H1785" t="s">
        <v>3722</v>
      </c>
      <c r="I1785" t="s">
        <v>3752</v>
      </c>
      <c r="J1785" t="s">
        <v>4522</v>
      </c>
      <c r="K1785" s="2">
        <v>-5</v>
      </c>
      <c r="L1785" t="s">
        <v>44</v>
      </c>
      <c r="M1785" s="2">
        <v>-5</v>
      </c>
      <c r="N1785" t="s">
        <v>4523</v>
      </c>
      <c r="O1785" t="s">
        <v>4524</v>
      </c>
      <c r="P1785" t="s">
        <v>6126</v>
      </c>
      <c r="Q1785" t="s">
        <v>10740</v>
      </c>
      <c r="R1785" t="s">
        <v>44</v>
      </c>
      <c r="S1785" t="s">
        <v>7084</v>
      </c>
      <c r="T1785" s="3">
        <v>45838</v>
      </c>
      <c r="U1785" s="3">
        <v>45845</v>
      </c>
      <c r="V1785" s="2">
        <v>0</v>
      </c>
      <c r="W1785" t="s">
        <v>44</v>
      </c>
      <c r="X1785" t="s">
        <v>44</v>
      </c>
      <c r="Y1785" t="s">
        <v>10741</v>
      </c>
      <c r="Z1785" t="s">
        <v>2703</v>
      </c>
      <c r="AA1785" t="s">
        <v>4529</v>
      </c>
      <c r="AB1785" t="s">
        <v>4530</v>
      </c>
      <c r="AC1785" t="s">
        <v>89</v>
      </c>
      <c r="AD1785" t="str">
        <f t="shared" si="27"/>
        <v>10-60</v>
      </c>
      <c r="AE1785" t="str">
        <f>VLOOKUP(AD1785,'Main_Sub Desc'!C:D,2,)</f>
        <v>LPC from invoicing</v>
      </c>
      <c r="AF1785" t="str">
        <f>VLOOKUP(VALUE(H1785),'Main_Sub Desc'!F:G,2,)</f>
        <v>Wtr Rev Late Payment</v>
      </c>
      <c r="AG1785">
        <f>IFERROR(VLOOKUP(VALUE(I1785),'PC Mapping'!A:F,6,),"")</f>
        <v>10719</v>
      </c>
      <c r="AH1785" s="13" t="str">
        <f>VLOOKUP(AG1785,'PC Mapping'!L:M,2,)</f>
        <v>All Other Water</v>
      </c>
    </row>
    <row r="1786" spans="1:34" x14ac:dyDescent="0.2">
      <c r="A1786" t="s">
        <v>10742</v>
      </c>
      <c r="B1786" t="s">
        <v>10617</v>
      </c>
      <c r="C1786" t="s">
        <v>4519</v>
      </c>
      <c r="D1786" t="s">
        <v>4520</v>
      </c>
      <c r="E1786" s="3">
        <v>45838</v>
      </c>
      <c r="F1786" t="s">
        <v>44</v>
      </c>
      <c r="G1786" t="s">
        <v>3742</v>
      </c>
      <c r="H1786" t="s">
        <v>3722</v>
      </c>
      <c r="I1786" t="s">
        <v>3752</v>
      </c>
      <c r="J1786" t="s">
        <v>4522</v>
      </c>
      <c r="K1786" s="2">
        <v>-5</v>
      </c>
      <c r="L1786" t="s">
        <v>44</v>
      </c>
      <c r="M1786" s="2">
        <v>-5</v>
      </c>
      <c r="N1786" t="s">
        <v>4523</v>
      </c>
      <c r="O1786" t="s">
        <v>4524</v>
      </c>
      <c r="P1786" t="s">
        <v>6882</v>
      </c>
      <c r="Q1786" t="s">
        <v>10743</v>
      </c>
      <c r="R1786" t="s">
        <v>44</v>
      </c>
      <c r="S1786" t="s">
        <v>7084</v>
      </c>
      <c r="T1786" s="3">
        <v>45838</v>
      </c>
      <c r="U1786" s="3">
        <v>45845</v>
      </c>
      <c r="V1786" s="2">
        <v>0</v>
      </c>
      <c r="W1786" t="s">
        <v>44</v>
      </c>
      <c r="X1786" t="s">
        <v>44</v>
      </c>
      <c r="Y1786" t="s">
        <v>10744</v>
      </c>
      <c r="Z1786" t="s">
        <v>3203</v>
      </c>
      <c r="AA1786" t="s">
        <v>4529</v>
      </c>
      <c r="AB1786" t="s">
        <v>4530</v>
      </c>
      <c r="AC1786" t="s">
        <v>89</v>
      </c>
      <c r="AD1786" t="str">
        <f t="shared" si="27"/>
        <v>10-60</v>
      </c>
      <c r="AE1786" t="str">
        <f>VLOOKUP(AD1786,'Main_Sub Desc'!C:D,2,)</f>
        <v>LPC from invoicing</v>
      </c>
      <c r="AF1786" t="str">
        <f>VLOOKUP(VALUE(H1786),'Main_Sub Desc'!F:G,2,)</f>
        <v>Wtr Rev Late Payment</v>
      </c>
      <c r="AG1786">
        <f>IFERROR(VLOOKUP(VALUE(I1786),'PC Mapping'!A:F,6,),"")</f>
        <v>10719</v>
      </c>
      <c r="AH1786" s="13" t="str">
        <f>VLOOKUP(AG1786,'PC Mapping'!L:M,2,)</f>
        <v>All Other Water</v>
      </c>
    </row>
    <row r="1787" spans="1:34" x14ac:dyDescent="0.2">
      <c r="A1787" t="s">
        <v>10745</v>
      </c>
      <c r="B1787" t="s">
        <v>10617</v>
      </c>
      <c r="C1787" t="s">
        <v>4519</v>
      </c>
      <c r="D1787" t="s">
        <v>4520</v>
      </c>
      <c r="E1787" s="3">
        <v>45838</v>
      </c>
      <c r="F1787" t="s">
        <v>44</v>
      </c>
      <c r="G1787" t="s">
        <v>3742</v>
      </c>
      <c r="H1787" t="s">
        <v>3716</v>
      </c>
      <c r="I1787" t="s">
        <v>4708</v>
      </c>
      <c r="J1787" t="s">
        <v>4522</v>
      </c>
      <c r="K1787" s="2">
        <v>-5</v>
      </c>
      <c r="L1787" t="s">
        <v>44</v>
      </c>
      <c r="M1787" s="2">
        <v>-5</v>
      </c>
      <c r="N1787" t="s">
        <v>4523</v>
      </c>
      <c r="O1787" t="s">
        <v>4524</v>
      </c>
      <c r="P1787" t="s">
        <v>10746</v>
      </c>
      <c r="Q1787" t="s">
        <v>10747</v>
      </c>
      <c r="R1787" t="s">
        <v>44</v>
      </c>
      <c r="S1787" t="s">
        <v>7084</v>
      </c>
      <c r="T1787" s="3">
        <v>45838</v>
      </c>
      <c r="U1787" s="3">
        <v>45845</v>
      </c>
      <c r="V1787" s="2">
        <v>0</v>
      </c>
      <c r="W1787" t="s">
        <v>44</v>
      </c>
      <c r="X1787" t="s">
        <v>44</v>
      </c>
      <c r="Y1787" t="s">
        <v>10748</v>
      </c>
      <c r="Z1787" t="s">
        <v>3683</v>
      </c>
      <c r="AA1787" t="s">
        <v>4529</v>
      </c>
      <c r="AB1787" t="s">
        <v>4530</v>
      </c>
      <c r="AC1787" t="s">
        <v>89</v>
      </c>
      <c r="AD1787" t="str">
        <f t="shared" si="27"/>
        <v>10-60</v>
      </c>
      <c r="AE1787" t="str">
        <f>VLOOKUP(AD1787,'Main_Sub Desc'!C:D,2,)</f>
        <v>LPC from invoicing</v>
      </c>
      <c r="AF1787" t="str">
        <f>VLOOKUP(VALUE(H1787),'Main_Sub Desc'!F:G,2,)</f>
        <v>Wst Rev Late Payment</v>
      </c>
      <c r="AG1787">
        <f>IFERROR(VLOOKUP(VALUE(I1787),'PC Mapping'!A:F,6,),"")</f>
        <v>10720</v>
      </c>
      <c r="AH1787" s="13" t="str">
        <f>VLOOKUP(AG1787,'PC Mapping'!L:M,2,)</f>
        <v>All Other Sewer</v>
      </c>
    </row>
    <row r="1788" spans="1:34" x14ac:dyDescent="0.2">
      <c r="A1788" t="s">
        <v>10749</v>
      </c>
      <c r="B1788" t="s">
        <v>10617</v>
      </c>
      <c r="C1788" t="s">
        <v>4519</v>
      </c>
      <c r="D1788" t="s">
        <v>4520</v>
      </c>
      <c r="E1788" s="3">
        <v>45838</v>
      </c>
      <c r="F1788" t="s">
        <v>44</v>
      </c>
      <c r="G1788" t="s">
        <v>3742</v>
      </c>
      <c r="H1788" t="s">
        <v>3716</v>
      </c>
      <c r="I1788" t="s">
        <v>4708</v>
      </c>
      <c r="J1788" t="s">
        <v>4522</v>
      </c>
      <c r="K1788" s="2">
        <v>-5</v>
      </c>
      <c r="L1788" t="s">
        <v>44</v>
      </c>
      <c r="M1788" s="2">
        <v>-5</v>
      </c>
      <c r="N1788" t="s">
        <v>4523</v>
      </c>
      <c r="O1788" t="s">
        <v>4524</v>
      </c>
      <c r="P1788" t="s">
        <v>10750</v>
      </c>
      <c r="Q1788" t="s">
        <v>10751</v>
      </c>
      <c r="R1788" t="s">
        <v>44</v>
      </c>
      <c r="S1788" t="s">
        <v>7084</v>
      </c>
      <c r="T1788" s="3">
        <v>45838</v>
      </c>
      <c r="U1788" s="3">
        <v>45845</v>
      </c>
      <c r="V1788" s="2">
        <v>0</v>
      </c>
      <c r="W1788" t="s">
        <v>44</v>
      </c>
      <c r="X1788" t="s">
        <v>44</v>
      </c>
      <c r="Y1788" t="s">
        <v>10752</v>
      </c>
      <c r="Z1788" t="s">
        <v>3689</v>
      </c>
      <c r="AA1788" t="s">
        <v>4529</v>
      </c>
      <c r="AB1788" t="s">
        <v>4530</v>
      </c>
      <c r="AC1788" t="s">
        <v>89</v>
      </c>
      <c r="AD1788" t="str">
        <f t="shared" si="27"/>
        <v>10-60</v>
      </c>
      <c r="AE1788" t="str">
        <f>VLOOKUP(AD1788,'Main_Sub Desc'!C:D,2,)</f>
        <v>LPC from invoicing</v>
      </c>
      <c r="AF1788" t="str">
        <f>VLOOKUP(VALUE(H1788),'Main_Sub Desc'!F:G,2,)</f>
        <v>Wst Rev Late Payment</v>
      </c>
      <c r="AG1788">
        <f>IFERROR(VLOOKUP(VALUE(I1788),'PC Mapping'!A:F,6,),"")</f>
        <v>10720</v>
      </c>
      <c r="AH1788" s="13" t="str">
        <f>VLOOKUP(AG1788,'PC Mapping'!L:M,2,)</f>
        <v>All Other Sewer</v>
      </c>
    </row>
    <row r="1789" spans="1:34" x14ac:dyDescent="0.2">
      <c r="A1789" t="s">
        <v>10753</v>
      </c>
      <c r="B1789" t="s">
        <v>10617</v>
      </c>
      <c r="C1789" t="s">
        <v>4519</v>
      </c>
      <c r="D1789" t="s">
        <v>4520</v>
      </c>
      <c r="E1789" s="3">
        <v>45838</v>
      </c>
      <c r="F1789" t="s">
        <v>44</v>
      </c>
      <c r="G1789" t="s">
        <v>3742</v>
      </c>
      <c r="H1789" t="s">
        <v>3722</v>
      </c>
      <c r="I1789" t="s">
        <v>4538</v>
      </c>
      <c r="J1789" t="s">
        <v>4522</v>
      </c>
      <c r="K1789" s="2">
        <v>-5</v>
      </c>
      <c r="L1789" t="s">
        <v>44</v>
      </c>
      <c r="M1789" s="2">
        <v>-5</v>
      </c>
      <c r="N1789" t="s">
        <v>4523</v>
      </c>
      <c r="O1789" t="s">
        <v>4524</v>
      </c>
      <c r="P1789" t="s">
        <v>7935</v>
      </c>
      <c r="Q1789" t="s">
        <v>10754</v>
      </c>
      <c r="R1789" t="s">
        <v>44</v>
      </c>
      <c r="S1789" t="s">
        <v>7084</v>
      </c>
      <c r="T1789" s="3">
        <v>45838</v>
      </c>
      <c r="U1789" s="3">
        <v>45845</v>
      </c>
      <c r="V1789" s="2">
        <v>0</v>
      </c>
      <c r="W1789" t="s">
        <v>44</v>
      </c>
      <c r="X1789" t="s">
        <v>44</v>
      </c>
      <c r="Y1789" t="s">
        <v>10755</v>
      </c>
      <c r="Z1789" t="s">
        <v>10756</v>
      </c>
      <c r="AA1789" t="s">
        <v>4529</v>
      </c>
      <c r="AB1789" t="s">
        <v>4530</v>
      </c>
      <c r="AC1789" t="s">
        <v>89</v>
      </c>
      <c r="AD1789" t="str">
        <f t="shared" si="27"/>
        <v>10-60</v>
      </c>
      <c r="AE1789" t="str">
        <f>VLOOKUP(AD1789,'Main_Sub Desc'!C:D,2,)</f>
        <v>LPC from invoicing</v>
      </c>
      <c r="AF1789" t="str">
        <f>VLOOKUP(VALUE(H1789),'Main_Sub Desc'!F:G,2,)</f>
        <v>Wtr Rev Late Payment</v>
      </c>
      <c r="AG1789">
        <f>IFERROR(VLOOKUP(VALUE(I1789),'PC Mapping'!A:F,6,),"")</f>
        <v>10469</v>
      </c>
      <c r="AH1789" s="13" t="str">
        <f>VLOOKUP(AG1789,'PC Mapping'!L:M,2,)</f>
        <v>Bolivar Water</v>
      </c>
    </row>
    <row r="1790" spans="1:34" x14ac:dyDescent="0.2">
      <c r="A1790" t="s">
        <v>10757</v>
      </c>
      <c r="B1790" t="s">
        <v>10617</v>
      </c>
      <c r="C1790" t="s">
        <v>4519</v>
      </c>
      <c r="D1790" t="s">
        <v>4520</v>
      </c>
      <c r="E1790" s="3">
        <v>45838</v>
      </c>
      <c r="F1790" t="s">
        <v>44</v>
      </c>
      <c r="G1790" t="s">
        <v>3742</v>
      </c>
      <c r="H1790" t="s">
        <v>3722</v>
      </c>
      <c r="I1790" t="s">
        <v>4538</v>
      </c>
      <c r="J1790" t="s">
        <v>4522</v>
      </c>
      <c r="K1790" s="2">
        <v>-5</v>
      </c>
      <c r="L1790" t="s">
        <v>44</v>
      </c>
      <c r="M1790" s="2">
        <v>-5</v>
      </c>
      <c r="N1790" t="s">
        <v>4523</v>
      </c>
      <c r="O1790" t="s">
        <v>4524</v>
      </c>
      <c r="P1790" t="s">
        <v>10758</v>
      </c>
      <c r="Q1790" t="s">
        <v>10759</v>
      </c>
      <c r="R1790" t="s">
        <v>44</v>
      </c>
      <c r="S1790" t="s">
        <v>7084</v>
      </c>
      <c r="T1790" s="3">
        <v>45838</v>
      </c>
      <c r="U1790" s="3">
        <v>45845</v>
      </c>
      <c r="V1790" s="2">
        <v>0</v>
      </c>
      <c r="W1790" t="s">
        <v>44</v>
      </c>
      <c r="X1790" t="s">
        <v>44</v>
      </c>
      <c r="Y1790" t="s">
        <v>10760</v>
      </c>
      <c r="Z1790" t="s">
        <v>585</v>
      </c>
      <c r="AA1790" t="s">
        <v>4529</v>
      </c>
      <c r="AB1790" t="s">
        <v>4530</v>
      </c>
      <c r="AC1790" t="s">
        <v>99</v>
      </c>
      <c r="AD1790" t="str">
        <f t="shared" si="27"/>
        <v>10-60</v>
      </c>
      <c r="AE1790" t="str">
        <f>VLOOKUP(AD1790,'Main_Sub Desc'!C:D,2,)</f>
        <v>LPC from invoicing</v>
      </c>
      <c r="AF1790" t="str">
        <f>VLOOKUP(VALUE(H1790),'Main_Sub Desc'!F:G,2,)</f>
        <v>Wtr Rev Late Payment</v>
      </c>
      <c r="AG1790">
        <f>IFERROR(VLOOKUP(VALUE(I1790),'PC Mapping'!A:F,6,),"")</f>
        <v>10469</v>
      </c>
      <c r="AH1790" s="13" t="str">
        <f>VLOOKUP(AG1790,'PC Mapping'!L:M,2,)</f>
        <v>Bolivar Water</v>
      </c>
    </row>
    <row r="1791" spans="1:34" x14ac:dyDescent="0.2">
      <c r="A1791" t="s">
        <v>10757</v>
      </c>
      <c r="B1791" t="s">
        <v>10617</v>
      </c>
      <c r="C1791" t="s">
        <v>4519</v>
      </c>
      <c r="D1791" t="s">
        <v>4520</v>
      </c>
      <c r="E1791" s="3">
        <v>45838</v>
      </c>
      <c r="F1791" t="s">
        <v>44</v>
      </c>
      <c r="G1791" t="s">
        <v>3742</v>
      </c>
      <c r="H1791" t="s">
        <v>3716</v>
      </c>
      <c r="I1791" t="s">
        <v>4534</v>
      </c>
      <c r="J1791" t="s">
        <v>4522</v>
      </c>
      <c r="K1791" s="2">
        <v>-5</v>
      </c>
      <c r="L1791" t="s">
        <v>44</v>
      </c>
      <c r="M1791" s="2">
        <v>-5</v>
      </c>
      <c r="N1791" t="s">
        <v>4523</v>
      </c>
      <c r="O1791" t="s">
        <v>4524</v>
      </c>
      <c r="P1791" t="s">
        <v>10758</v>
      </c>
      <c r="Q1791" t="s">
        <v>10761</v>
      </c>
      <c r="R1791" t="s">
        <v>44</v>
      </c>
      <c r="S1791" t="s">
        <v>7084</v>
      </c>
      <c r="T1791" s="3">
        <v>45838</v>
      </c>
      <c r="U1791" s="3">
        <v>45845</v>
      </c>
      <c r="V1791" s="2">
        <v>0</v>
      </c>
      <c r="W1791" t="s">
        <v>44</v>
      </c>
      <c r="X1791" t="s">
        <v>44</v>
      </c>
      <c r="Y1791" t="s">
        <v>10762</v>
      </c>
      <c r="Z1791" t="s">
        <v>585</v>
      </c>
      <c r="AA1791" t="s">
        <v>4529</v>
      </c>
      <c r="AB1791" t="s">
        <v>4530</v>
      </c>
      <c r="AC1791" t="s">
        <v>99</v>
      </c>
      <c r="AD1791" t="str">
        <f t="shared" si="27"/>
        <v>10-60</v>
      </c>
      <c r="AE1791" t="str">
        <f>VLOOKUP(AD1791,'Main_Sub Desc'!C:D,2,)</f>
        <v>LPC from invoicing</v>
      </c>
      <c r="AF1791" t="str">
        <f>VLOOKUP(VALUE(H1791),'Main_Sub Desc'!F:G,2,)</f>
        <v>Wst Rev Late Payment</v>
      </c>
      <c r="AG1791">
        <f>IFERROR(VLOOKUP(VALUE(I1791),'PC Mapping'!A:F,6,),"")</f>
        <v>10514</v>
      </c>
      <c r="AH1791" s="13" t="str">
        <f>VLOOKUP(AG1791,'PC Mapping'!L:M,2,)</f>
        <v>Bolivar Sewer</v>
      </c>
    </row>
    <row r="1792" spans="1:34" x14ac:dyDescent="0.2">
      <c r="A1792" t="s">
        <v>10763</v>
      </c>
      <c r="B1792" t="s">
        <v>10617</v>
      </c>
      <c r="C1792" t="s">
        <v>4519</v>
      </c>
      <c r="D1792" t="s">
        <v>4520</v>
      </c>
      <c r="E1792" s="3">
        <v>45838</v>
      </c>
      <c r="F1792" t="s">
        <v>44</v>
      </c>
      <c r="G1792" t="s">
        <v>3742</v>
      </c>
      <c r="H1792" t="s">
        <v>3722</v>
      </c>
      <c r="I1792" t="s">
        <v>4538</v>
      </c>
      <c r="J1792" t="s">
        <v>4522</v>
      </c>
      <c r="K1792" s="2">
        <v>-7.57</v>
      </c>
      <c r="L1792" t="s">
        <v>44</v>
      </c>
      <c r="M1792" s="2">
        <v>-7.57</v>
      </c>
      <c r="N1792" t="s">
        <v>4523</v>
      </c>
      <c r="O1792" t="s">
        <v>4524</v>
      </c>
      <c r="P1792" t="s">
        <v>10758</v>
      </c>
      <c r="Q1792" t="s">
        <v>10764</v>
      </c>
      <c r="R1792" t="s">
        <v>44</v>
      </c>
      <c r="S1792" t="s">
        <v>7084</v>
      </c>
      <c r="T1792" s="3">
        <v>45838</v>
      </c>
      <c r="U1792" s="3">
        <v>45845</v>
      </c>
      <c r="V1792" s="2">
        <v>0</v>
      </c>
      <c r="W1792" t="s">
        <v>44</v>
      </c>
      <c r="X1792" t="s">
        <v>44</v>
      </c>
      <c r="Y1792" t="s">
        <v>10765</v>
      </c>
      <c r="Z1792" t="s">
        <v>586</v>
      </c>
      <c r="AA1792" t="s">
        <v>4529</v>
      </c>
      <c r="AB1792" t="s">
        <v>4530</v>
      </c>
      <c r="AC1792" t="s">
        <v>99</v>
      </c>
      <c r="AD1792" t="str">
        <f t="shared" si="27"/>
        <v>10-60</v>
      </c>
      <c r="AE1792" t="str">
        <f>VLOOKUP(AD1792,'Main_Sub Desc'!C:D,2,)</f>
        <v>LPC from invoicing</v>
      </c>
      <c r="AF1792" t="str">
        <f>VLOOKUP(VALUE(H1792),'Main_Sub Desc'!F:G,2,)</f>
        <v>Wtr Rev Late Payment</v>
      </c>
      <c r="AG1792">
        <f>IFERROR(VLOOKUP(VALUE(I1792),'PC Mapping'!A:F,6,),"")</f>
        <v>10469</v>
      </c>
      <c r="AH1792" s="13" t="str">
        <f>VLOOKUP(AG1792,'PC Mapping'!L:M,2,)</f>
        <v>Bolivar Water</v>
      </c>
    </row>
    <row r="1793" spans="1:34" x14ac:dyDescent="0.2">
      <c r="A1793" t="s">
        <v>10763</v>
      </c>
      <c r="B1793" t="s">
        <v>10617</v>
      </c>
      <c r="C1793" t="s">
        <v>4519</v>
      </c>
      <c r="D1793" t="s">
        <v>4520</v>
      </c>
      <c r="E1793" s="3">
        <v>45838</v>
      </c>
      <c r="F1793" t="s">
        <v>44</v>
      </c>
      <c r="G1793" t="s">
        <v>3742</v>
      </c>
      <c r="H1793" t="s">
        <v>3716</v>
      </c>
      <c r="I1793" t="s">
        <v>4534</v>
      </c>
      <c r="J1793" t="s">
        <v>4522</v>
      </c>
      <c r="K1793" s="2">
        <v>-9.5500000000000007</v>
      </c>
      <c r="L1793" t="s">
        <v>44</v>
      </c>
      <c r="M1793" s="2">
        <v>-9.5500000000000007</v>
      </c>
      <c r="N1793" t="s">
        <v>4523</v>
      </c>
      <c r="O1793" t="s">
        <v>4524</v>
      </c>
      <c r="P1793" t="s">
        <v>10758</v>
      </c>
      <c r="Q1793" t="s">
        <v>10766</v>
      </c>
      <c r="R1793" t="s">
        <v>44</v>
      </c>
      <c r="S1793" t="s">
        <v>7084</v>
      </c>
      <c r="T1793" s="3">
        <v>45838</v>
      </c>
      <c r="U1793" s="3">
        <v>45845</v>
      </c>
      <c r="V1793" s="2">
        <v>0</v>
      </c>
      <c r="W1793" t="s">
        <v>44</v>
      </c>
      <c r="X1793" t="s">
        <v>44</v>
      </c>
      <c r="Y1793" t="s">
        <v>10767</v>
      </c>
      <c r="Z1793" t="s">
        <v>586</v>
      </c>
      <c r="AA1793" t="s">
        <v>4529</v>
      </c>
      <c r="AB1793" t="s">
        <v>4530</v>
      </c>
      <c r="AC1793" t="s">
        <v>99</v>
      </c>
      <c r="AD1793" t="str">
        <f t="shared" si="27"/>
        <v>10-60</v>
      </c>
      <c r="AE1793" t="str">
        <f>VLOOKUP(AD1793,'Main_Sub Desc'!C:D,2,)</f>
        <v>LPC from invoicing</v>
      </c>
      <c r="AF1793" t="str">
        <f>VLOOKUP(VALUE(H1793),'Main_Sub Desc'!F:G,2,)</f>
        <v>Wst Rev Late Payment</v>
      </c>
      <c r="AG1793">
        <f>IFERROR(VLOOKUP(VALUE(I1793),'PC Mapping'!A:F,6,),"")</f>
        <v>10514</v>
      </c>
      <c r="AH1793" s="13" t="str">
        <f>VLOOKUP(AG1793,'PC Mapping'!L:M,2,)</f>
        <v>Bolivar Sewer</v>
      </c>
    </row>
    <row r="1794" spans="1:34" x14ac:dyDescent="0.2">
      <c r="A1794" t="s">
        <v>10768</v>
      </c>
      <c r="B1794" t="s">
        <v>10617</v>
      </c>
      <c r="C1794" t="s">
        <v>4519</v>
      </c>
      <c r="D1794" t="s">
        <v>4520</v>
      </c>
      <c r="E1794" s="3">
        <v>45838</v>
      </c>
      <c r="F1794" t="s">
        <v>44</v>
      </c>
      <c r="G1794" t="s">
        <v>3742</v>
      </c>
      <c r="H1794" t="s">
        <v>3722</v>
      </c>
      <c r="I1794" t="s">
        <v>4538</v>
      </c>
      <c r="J1794" t="s">
        <v>4522</v>
      </c>
      <c r="K1794" s="2">
        <v>-5</v>
      </c>
      <c r="L1794" t="s">
        <v>44</v>
      </c>
      <c r="M1794" s="2">
        <v>-5</v>
      </c>
      <c r="N1794" t="s">
        <v>4523</v>
      </c>
      <c r="O1794" t="s">
        <v>4524</v>
      </c>
      <c r="P1794" t="s">
        <v>10769</v>
      </c>
      <c r="Q1794" t="s">
        <v>10770</v>
      </c>
      <c r="R1794" t="s">
        <v>44</v>
      </c>
      <c r="S1794" t="s">
        <v>7084</v>
      </c>
      <c r="T1794" s="3">
        <v>45838</v>
      </c>
      <c r="U1794" s="3">
        <v>45845</v>
      </c>
      <c r="V1794" s="2">
        <v>0</v>
      </c>
      <c r="W1794" t="s">
        <v>44</v>
      </c>
      <c r="X1794" t="s">
        <v>44</v>
      </c>
      <c r="Y1794" t="s">
        <v>10771</v>
      </c>
      <c r="Z1794" t="s">
        <v>217</v>
      </c>
      <c r="AA1794" t="s">
        <v>4529</v>
      </c>
      <c r="AB1794" t="s">
        <v>4530</v>
      </c>
      <c r="AC1794" t="s">
        <v>99</v>
      </c>
      <c r="AD1794" t="str">
        <f t="shared" si="27"/>
        <v>10-60</v>
      </c>
      <c r="AE1794" t="str">
        <f>VLOOKUP(AD1794,'Main_Sub Desc'!C:D,2,)</f>
        <v>LPC from invoicing</v>
      </c>
      <c r="AF1794" t="str">
        <f>VLOOKUP(VALUE(H1794),'Main_Sub Desc'!F:G,2,)</f>
        <v>Wtr Rev Late Payment</v>
      </c>
      <c r="AG1794">
        <f>IFERROR(VLOOKUP(VALUE(I1794),'PC Mapping'!A:F,6,),"")</f>
        <v>10469</v>
      </c>
      <c r="AH1794" s="13" t="str">
        <f>VLOOKUP(AG1794,'PC Mapping'!L:M,2,)</f>
        <v>Bolivar Water</v>
      </c>
    </row>
    <row r="1795" spans="1:34" x14ac:dyDescent="0.2">
      <c r="A1795" t="s">
        <v>10768</v>
      </c>
      <c r="B1795" t="s">
        <v>10617</v>
      </c>
      <c r="C1795" t="s">
        <v>4519</v>
      </c>
      <c r="D1795" t="s">
        <v>4520</v>
      </c>
      <c r="E1795" s="3">
        <v>45838</v>
      </c>
      <c r="F1795" t="s">
        <v>44</v>
      </c>
      <c r="G1795" t="s">
        <v>3742</v>
      </c>
      <c r="H1795" t="s">
        <v>3716</v>
      </c>
      <c r="I1795" t="s">
        <v>4534</v>
      </c>
      <c r="J1795" t="s">
        <v>4522</v>
      </c>
      <c r="K1795" s="2">
        <v>-5</v>
      </c>
      <c r="L1795" t="s">
        <v>44</v>
      </c>
      <c r="M1795" s="2">
        <v>-5</v>
      </c>
      <c r="N1795" t="s">
        <v>4523</v>
      </c>
      <c r="O1795" t="s">
        <v>4524</v>
      </c>
      <c r="P1795" t="s">
        <v>10769</v>
      </c>
      <c r="Q1795" t="s">
        <v>10772</v>
      </c>
      <c r="R1795" t="s">
        <v>44</v>
      </c>
      <c r="S1795" t="s">
        <v>7084</v>
      </c>
      <c r="T1795" s="3">
        <v>45838</v>
      </c>
      <c r="U1795" s="3">
        <v>45845</v>
      </c>
      <c r="V1795" s="2">
        <v>0</v>
      </c>
      <c r="W1795" t="s">
        <v>44</v>
      </c>
      <c r="X1795" t="s">
        <v>44</v>
      </c>
      <c r="Y1795" t="s">
        <v>10773</v>
      </c>
      <c r="Z1795" t="s">
        <v>217</v>
      </c>
      <c r="AA1795" t="s">
        <v>4529</v>
      </c>
      <c r="AB1795" t="s">
        <v>4530</v>
      </c>
      <c r="AC1795" t="s">
        <v>99</v>
      </c>
      <c r="AD1795" t="str">
        <f t="shared" si="27"/>
        <v>10-60</v>
      </c>
      <c r="AE1795" t="str">
        <f>VLOOKUP(AD1795,'Main_Sub Desc'!C:D,2,)</f>
        <v>LPC from invoicing</v>
      </c>
      <c r="AF1795" t="str">
        <f>VLOOKUP(VALUE(H1795),'Main_Sub Desc'!F:G,2,)</f>
        <v>Wst Rev Late Payment</v>
      </c>
      <c r="AG1795">
        <f>IFERROR(VLOOKUP(VALUE(I1795),'PC Mapping'!A:F,6,),"")</f>
        <v>10514</v>
      </c>
      <c r="AH1795" s="13" t="str">
        <f>VLOOKUP(AG1795,'PC Mapping'!L:M,2,)</f>
        <v>Bolivar Sewer</v>
      </c>
    </row>
    <row r="1796" spans="1:34" x14ac:dyDescent="0.2">
      <c r="A1796" t="s">
        <v>10774</v>
      </c>
      <c r="B1796" t="s">
        <v>10617</v>
      </c>
      <c r="C1796" t="s">
        <v>4519</v>
      </c>
      <c r="D1796" t="s">
        <v>4520</v>
      </c>
      <c r="E1796" s="3">
        <v>45838</v>
      </c>
      <c r="F1796" t="s">
        <v>44</v>
      </c>
      <c r="G1796" t="s">
        <v>3742</v>
      </c>
      <c r="H1796" t="s">
        <v>3722</v>
      </c>
      <c r="I1796" t="s">
        <v>3752</v>
      </c>
      <c r="J1796" t="s">
        <v>4522</v>
      </c>
      <c r="K1796" s="2">
        <v>-5</v>
      </c>
      <c r="L1796" t="s">
        <v>44</v>
      </c>
      <c r="M1796" s="2">
        <v>-5</v>
      </c>
      <c r="N1796" t="s">
        <v>4523</v>
      </c>
      <c r="O1796" t="s">
        <v>4524</v>
      </c>
      <c r="P1796" t="s">
        <v>10775</v>
      </c>
      <c r="Q1796" t="s">
        <v>10776</v>
      </c>
      <c r="R1796" t="s">
        <v>44</v>
      </c>
      <c r="S1796" t="s">
        <v>7084</v>
      </c>
      <c r="T1796" s="3">
        <v>45838</v>
      </c>
      <c r="U1796" s="3">
        <v>45845</v>
      </c>
      <c r="V1796" s="2">
        <v>0</v>
      </c>
      <c r="W1796" t="s">
        <v>44</v>
      </c>
      <c r="X1796" t="s">
        <v>44</v>
      </c>
      <c r="Y1796" t="s">
        <v>10777</v>
      </c>
      <c r="Z1796" t="s">
        <v>3189</v>
      </c>
      <c r="AA1796" t="s">
        <v>4529</v>
      </c>
      <c r="AB1796" t="s">
        <v>4530</v>
      </c>
      <c r="AC1796" t="s">
        <v>89</v>
      </c>
      <c r="AD1796" t="str">
        <f t="shared" ref="AD1796:AD1859" si="28">CONCATENATE(VALUE(AA1796),"-",VALUE(AB1796))</f>
        <v>10-60</v>
      </c>
      <c r="AE1796" t="str">
        <f>VLOOKUP(AD1796,'Main_Sub Desc'!C:D,2,)</f>
        <v>LPC from invoicing</v>
      </c>
      <c r="AF1796" t="str">
        <f>VLOOKUP(VALUE(H1796),'Main_Sub Desc'!F:G,2,)</f>
        <v>Wtr Rev Late Payment</v>
      </c>
      <c r="AG1796">
        <f>IFERROR(VLOOKUP(VALUE(I1796),'PC Mapping'!A:F,6,),"")</f>
        <v>10719</v>
      </c>
      <c r="AH1796" s="13" t="str">
        <f>VLOOKUP(AG1796,'PC Mapping'!L:M,2,)</f>
        <v>All Other Water</v>
      </c>
    </row>
    <row r="1797" spans="1:34" x14ac:dyDescent="0.2">
      <c r="A1797" t="s">
        <v>10778</v>
      </c>
      <c r="B1797" t="s">
        <v>10617</v>
      </c>
      <c r="C1797" t="s">
        <v>4519</v>
      </c>
      <c r="D1797" t="s">
        <v>4520</v>
      </c>
      <c r="E1797" s="3">
        <v>45838</v>
      </c>
      <c r="F1797" t="s">
        <v>44</v>
      </c>
      <c r="G1797" t="s">
        <v>3742</v>
      </c>
      <c r="H1797" t="s">
        <v>3722</v>
      </c>
      <c r="I1797" t="s">
        <v>4538</v>
      </c>
      <c r="J1797" t="s">
        <v>4522</v>
      </c>
      <c r="K1797" s="2">
        <v>-5</v>
      </c>
      <c r="L1797" t="s">
        <v>44</v>
      </c>
      <c r="M1797" s="2">
        <v>-5</v>
      </c>
      <c r="N1797" t="s">
        <v>4523</v>
      </c>
      <c r="O1797" t="s">
        <v>4524</v>
      </c>
      <c r="P1797" t="s">
        <v>4960</v>
      </c>
      <c r="Q1797" t="s">
        <v>10779</v>
      </c>
      <c r="R1797" t="s">
        <v>44</v>
      </c>
      <c r="S1797" t="s">
        <v>7084</v>
      </c>
      <c r="T1797" s="3">
        <v>45838</v>
      </c>
      <c r="U1797" s="3">
        <v>45845</v>
      </c>
      <c r="V1797" s="2">
        <v>0</v>
      </c>
      <c r="W1797" t="s">
        <v>44</v>
      </c>
      <c r="X1797" t="s">
        <v>44</v>
      </c>
      <c r="Y1797" t="s">
        <v>10780</v>
      </c>
      <c r="Z1797" t="s">
        <v>10781</v>
      </c>
      <c r="AA1797" t="s">
        <v>4529</v>
      </c>
      <c r="AB1797" t="s">
        <v>4530</v>
      </c>
      <c r="AC1797" t="s">
        <v>99</v>
      </c>
      <c r="AD1797" t="str">
        <f t="shared" si="28"/>
        <v>10-60</v>
      </c>
      <c r="AE1797" t="str">
        <f>VLOOKUP(AD1797,'Main_Sub Desc'!C:D,2,)</f>
        <v>LPC from invoicing</v>
      </c>
      <c r="AF1797" t="str">
        <f>VLOOKUP(VALUE(H1797),'Main_Sub Desc'!F:G,2,)</f>
        <v>Wtr Rev Late Payment</v>
      </c>
      <c r="AG1797">
        <f>IFERROR(VLOOKUP(VALUE(I1797),'PC Mapping'!A:F,6,),"")</f>
        <v>10469</v>
      </c>
      <c r="AH1797" s="13" t="str">
        <f>VLOOKUP(AG1797,'PC Mapping'!L:M,2,)</f>
        <v>Bolivar Water</v>
      </c>
    </row>
    <row r="1798" spans="1:34" x14ac:dyDescent="0.2">
      <c r="A1798" t="s">
        <v>10778</v>
      </c>
      <c r="B1798" t="s">
        <v>10617</v>
      </c>
      <c r="C1798" t="s">
        <v>4519</v>
      </c>
      <c r="D1798" t="s">
        <v>4520</v>
      </c>
      <c r="E1798" s="3">
        <v>45838</v>
      </c>
      <c r="F1798" t="s">
        <v>44</v>
      </c>
      <c r="G1798" t="s">
        <v>3742</v>
      </c>
      <c r="H1798" t="s">
        <v>3716</v>
      </c>
      <c r="I1798" t="s">
        <v>4534</v>
      </c>
      <c r="J1798" t="s">
        <v>4522</v>
      </c>
      <c r="K1798" s="2">
        <v>-5</v>
      </c>
      <c r="L1798" t="s">
        <v>44</v>
      </c>
      <c r="M1798" s="2">
        <v>-5</v>
      </c>
      <c r="N1798" t="s">
        <v>4523</v>
      </c>
      <c r="O1798" t="s">
        <v>4524</v>
      </c>
      <c r="P1798" t="s">
        <v>4960</v>
      </c>
      <c r="Q1798" t="s">
        <v>10782</v>
      </c>
      <c r="R1798" t="s">
        <v>44</v>
      </c>
      <c r="S1798" t="s">
        <v>7084</v>
      </c>
      <c r="T1798" s="3">
        <v>45838</v>
      </c>
      <c r="U1798" s="3">
        <v>45845</v>
      </c>
      <c r="V1798" s="2">
        <v>0</v>
      </c>
      <c r="W1798" t="s">
        <v>44</v>
      </c>
      <c r="X1798" t="s">
        <v>44</v>
      </c>
      <c r="Y1798" t="s">
        <v>10783</v>
      </c>
      <c r="Z1798" t="s">
        <v>10781</v>
      </c>
      <c r="AA1798" t="s">
        <v>4529</v>
      </c>
      <c r="AB1798" t="s">
        <v>4530</v>
      </c>
      <c r="AC1798" t="s">
        <v>99</v>
      </c>
      <c r="AD1798" t="str">
        <f t="shared" si="28"/>
        <v>10-60</v>
      </c>
      <c r="AE1798" t="str">
        <f>VLOOKUP(AD1798,'Main_Sub Desc'!C:D,2,)</f>
        <v>LPC from invoicing</v>
      </c>
      <c r="AF1798" t="str">
        <f>VLOOKUP(VALUE(H1798),'Main_Sub Desc'!F:G,2,)</f>
        <v>Wst Rev Late Payment</v>
      </c>
      <c r="AG1798">
        <f>IFERROR(VLOOKUP(VALUE(I1798),'PC Mapping'!A:F,6,),"")</f>
        <v>10514</v>
      </c>
      <c r="AH1798" s="13" t="str">
        <f>VLOOKUP(AG1798,'PC Mapping'!L:M,2,)</f>
        <v>Bolivar Sewer</v>
      </c>
    </row>
    <row r="1799" spans="1:34" x14ac:dyDescent="0.2">
      <c r="A1799" t="s">
        <v>10784</v>
      </c>
      <c r="B1799" t="s">
        <v>10617</v>
      </c>
      <c r="C1799" t="s">
        <v>4519</v>
      </c>
      <c r="D1799" t="s">
        <v>4520</v>
      </c>
      <c r="E1799" s="3">
        <v>45838</v>
      </c>
      <c r="F1799" t="s">
        <v>44</v>
      </c>
      <c r="G1799" t="s">
        <v>3742</v>
      </c>
      <c r="H1799" t="s">
        <v>3722</v>
      </c>
      <c r="I1799" t="s">
        <v>3752</v>
      </c>
      <c r="J1799" t="s">
        <v>4522</v>
      </c>
      <c r="K1799" s="2">
        <v>-5</v>
      </c>
      <c r="L1799" t="s">
        <v>44</v>
      </c>
      <c r="M1799" s="2">
        <v>-5</v>
      </c>
      <c r="N1799" t="s">
        <v>4523</v>
      </c>
      <c r="O1799" t="s">
        <v>4524</v>
      </c>
      <c r="P1799" t="s">
        <v>10785</v>
      </c>
      <c r="Q1799" t="s">
        <v>10786</v>
      </c>
      <c r="R1799" t="s">
        <v>44</v>
      </c>
      <c r="S1799" t="s">
        <v>7084</v>
      </c>
      <c r="T1799" s="3">
        <v>45838</v>
      </c>
      <c r="U1799" s="3">
        <v>45845</v>
      </c>
      <c r="V1799" s="2">
        <v>0</v>
      </c>
      <c r="W1799" t="s">
        <v>44</v>
      </c>
      <c r="X1799" t="s">
        <v>44</v>
      </c>
      <c r="Y1799" t="s">
        <v>10787</v>
      </c>
      <c r="Z1799" t="s">
        <v>10788</v>
      </c>
      <c r="AA1799" t="s">
        <v>4529</v>
      </c>
      <c r="AB1799" t="s">
        <v>4530</v>
      </c>
      <c r="AC1799" t="s">
        <v>89</v>
      </c>
      <c r="AD1799" t="str">
        <f t="shared" si="28"/>
        <v>10-60</v>
      </c>
      <c r="AE1799" t="str">
        <f>VLOOKUP(AD1799,'Main_Sub Desc'!C:D,2,)</f>
        <v>LPC from invoicing</v>
      </c>
      <c r="AF1799" t="str">
        <f>VLOOKUP(VALUE(H1799),'Main_Sub Desc'!F:G,2,)</f>
        <v>Wtr Rev Late Payment</v>
      </c>
      <c r="AG1799">
        <f>IFERROR(VLOOKUP(VALUE(I1799),'PC Mapping'!A:F,6,),"")</f>
        <v>10719</v>
      </c>
      <c r="AH1799" s="13" t="str">
        <f>VLOOKUP(AG1799,'PC Mapping'!L:M,2,)</f>
        <v>All Other Water</v>
      </c>
    </row>
    <row r="1800" spans="1:34" x14ac:dyDescent="0.2">
      <c r="A1800" t="s">
        <v>10789</v>
      </c>
      <c r="B1800" t="s">
        <v>10617</v>
      </c>
      <c r="C1800" t="s">
        <v>4519</v>
      </c>
      <c r="D1800" t="s">
        <v>4520</v>
      </c>
      <c r="E1800" s="3">
        <v>45838</v>
      </c>
      <c r="F1800" t="s">
        <v>44</v>
      </c>
      <c r="G1800" t="s">
        <v>3742</v>
      </c>
      <c r="H1800" t="s">
        <v>3722</v>
      </c>
      <c r="I1800" t="s">
        <v>3752</v>
      </c>
      <c r="J1800" t="s">
        <v>4522</v>
      </c>
      <c r="K1800" s="2">
        <v>-5</v>
      </c>
      <c r="L1800" t="s">
        <v>44</v>
      </c>
      <c r="M1800" s="2">
        <v>-5</v>
      </c>
      <c r="N1800" t="s">
        <v>4523</v>
      </c>
      <c r="O1800" t="s">
        <v>4524</v>
      </c>
      <c r="P1800" t="s">
        <v>10790</v>
      </c>
      <c r="Q1800" t="s">
        <v>10791</v>
      </c>
      <c r="R1800" t="s">
        <v>44</v>
      </c>
      <c r="S1800" t="s">
        <v>7084</v>
      </c>
      <c r="T1800" s="3">
        <v>45838</v>
      </c>
      <c r="U1800" s="3">
        <v>45845</v>
      </c>
      <c r="V1800" s="2">
        <v>0</v>
      </c>
      <c r="W1800" t="s">
        <v>44</v>
      </c>
      <c r="X1800" t="s">
        <v>44</v>
      </c>
      <c r="Y1800" t="s">
        <v>10792</v>
      </c>
      <c r="Z1800" t="s">
        <v>10793</v>
      </c>
      <c r="AA1800" t="s">
        <v>4529</v>
      </c>
      <c r="AB1800" t="s">
        <v>4530</v>
      </c>
      <c r="AC1800" t="s">
        <v>89</v>
      </c>
      <c r="AD1800" t="str">
        <f t="shared" si="28"/>
        <v>10-60</v>
      </c>
      <c r="AE1800" t="str">
        <f>VLOOKUP(AD1800,'Main_Sub Desc'!C:D,2,)</f>
        <v>LPC from invoicing</v>
      </c>
      <c r="AF1800" t="str">
        <f>VLOOKUP(VALUE(H1800),'Main_Sub Desc'!F:G,2,)</f>
        <v>Wtr Rev Late Payment</v>
      </c>
      <c r="AG1800">
        <f>IFERROR(VLOOKUP(VALUE(I1800),'PC Mapping'!A:F,6,),"")</f>
        <v>10719</v>
      </c>
      <c r="AH1800" s="13" t="str">
        <f>VLOOKUP(AG1800,'PC Mapping'!L:M,2,)</f>
        <v>All Other Water</v>
      </c>
    </row>
    <row r="1801" spans="1:34" x14ac:dyDescent="0.2">
      <c r="A1801" t="s">
        <v>10794</v>
      </c>
      <c r="B1801" t="s">
        <v>10795</v>
      </c>
      <c r="C1801" t="s">
        <v>4519</v>
      </c>
      <c r="D1801" t="s">
        <v>4520</v>
      </c>
      <c r="E1801" s="3">
        <v>45838</v>
      </c>
      <c r="F1801" t="s">
        <v>44</v>
      </c>
      <c r="G1801" t="s">
        <v>3742</v>
      </c>
      <c r="H1801" t="s">
        <v>3716</v>
      </c>
      <c r="I1801" t="s">
        <v>4534</v>
      </c>
      <c r="J1801" t="s">
        <v>4522</v>
      </c>
      <c r="K1801" s="2">
        <v>-5</v>
      </c>
      <c r="L1801" t="s">
        <v>44</v>
      </c>
      <c r="M1801" s="2">
        <v>-5</v>
      </c>
      <c r="N1801" t="s">
        <v>4523</v>
      </c>
      <c r="O1801" t="s">
        <v>4524</v>
      </c>
      <c r="P1801" t="s">
        <v>10796</v>
      </c>
      <c r="Q1801" t="s">
        <v>10797</v>
      </c>
      <c r="R1801" t="s">
        <v>44</v>
      </c>
      <c r="S1801" t="s">
        <v>4527</v>
      </c>
      <c r="T1801" s="3">
        <v>45838</v>
      </c>
      <c r="U1801" s="3">
        <v>45839</v>
      </c>
      <c r="V1801" s="2">
        <v>0</v>
      </c>
      <c r="W1801" t="s">
        <v>44</v>
      </c>
      <c r="X1801" t="s">
        <v>44</v>
      </c>
      <c r="Y1801" t="s">
        <v>10798</v>
      </c>
      <c r="Z1801" t="s">
        <v>991</v>
      </c>
      <c r="AA1801" t="s">
        <v>4529</v>
      </c>
      <c r="AB1801" t="s">
        <v>4530</v>
      </c>
      <c r="AC1801" t="s">
        <v>89</v>
      </c>
      <c r="AD1801" t="str">
        <f t="shared" si="28"/>
        <v>10-60</v>
      </c>
      <c r="AE1801" t="str">
        <f>VLOOKUP(AD1801,'Main_Sub Desc'!C:D,2,)</f>
        <v>LPC from invoicing</v>
      </c>
      <c r="AF1801" t="str">
        <f>VLOOKUP(VALUE(H1801),'Main_Sub Desc'!F:G,2,)</f>
        <v>Wst Rev Late Payment</v>
      </c>
      <c r="AG1801">
        <f>IFERROR(VLOOKUP(VALUE(I1801),'PC Mapping'!A:F,6,),"")</f>
        <v>10514</v>
      </c>
      <c r="AH1801" s="13" t="str">
        <f>VLOOKUP(AG1801,'PC Mapping'!L:M,2,)</f>
        <v>Bolivar Sewer</v>
      </c>
    </row>
    <row r="1802" spans="1:34" x14ac:dyDescent="0.2">
      <c r="A1802" t="s">
        <v>10794</v>
      </c>
      <c r="B1802" t="s">
        <v>10795</v>
      </c>
      <c r="C1802" t="s">
        <v>4519</v>
      </c>
      <c r="D1802" t="s">
        <v>4520</v>
      </c>
      <c r="E1802" s="3">
        <v>45838</v>
      </c>
      <c r="F1802" t="s">
        <v>44</v>
      </c>
      <c r="G1802" t="s">
        <v>3742</v>
      </c>
      <c r="H1802" t="s">
        <v>3722</v>
      </c>
      <c r="I1802" t="s">
        <v>4538</v>
      </c>
      <c r="J1802" t="s">
        <v>4522</v>
      </c>
      <c r="K1802" s="2">
        <v>-5</v>
      </c>
      <c r="L1802" t="s">
        <v>44</v>
      </c>
      <c r="M1802" s="2">
        <v>-5</v>
      </c>
      <c r="N1802" t="s">
        <v>4523</v>
      </c>
      <c r="O1802" t="s">
        <v>4524</v>
      </c>
      <c r="P1802" t="s">
        <v>10796</v>
      </c>
      <c r="Q1802" t="s">
        <v>10799</v>
      </c>
      <c r="R1802" t="s">
        <v>44</v>
      </c>
      <c r="S1802" t="s">
        <v>4527</v>
      </c>
      <c r="T1802" s="3">
        <v>45838</v>
      </c>
      <c r="U1802" s="3">
        <v>45839</v>
      </c>
      <c r="V1802" s="2">
        <v>0</v>
      </c>
      <c r="W1802" t="s">
        <v>44</v>
      </c>
      <c r="X1802" t="s">
        <v>44</v>
      </c>
      <c r="Y1802" t="s">
        <v>10800</v>
      </c>
      <c r="Z1802" t="s">
        <v>991</v>
      </c>
      <c r="AA1802" t="s">
        <v>4529</v>
      </c>
      <c r="AB1802" t="s">
        <v>4530</v>
      </c>
      <c r="AC1802" t="s">
        <v>89</v>
      </c>
      <c r="AD1802" t="str">
        <f t="shared" si="28"/>
        <v>10-60</v>
      </c>
      <c r="AE1802" t="str">
        <f>VLOOKUP(AD1802,'Main_Sub Desc'!C:D,2,)</f>
        <v>LPC from invoicing</v>
      </c>
      <c r="AF1802" t="str">
        <f>VLOOKUP(VALUE(H1802),'Main_Sub Desc'!F:G,2,)</f>
        <v>Wtr Rev Late Payment</v>
      </c>
      <c r="AG1802">
        <f>IFERROR(VLOOKUP(VALUE(I1802),'PC Mapping'!A:F,6,),"")</f>
        <v>10469</v>
      </c>
      <c r="AH1802" s="13" t="str">
        <f>VLOOKUP(AG1802,'PC Mapping'!L:M,2,)</f>
        <v>Bolivar Water</v>
      </c>
    </row>
    <row r="1803" spans="1:34" x14ac:dyDescent="0.2">
      <c r="A1803" t="s">
        <v>10801</v>
      </c>
      <c r="B1803" t="s">
        <v>10795</v>
      </c>
      <c r="C1803" t="s">
        <v>4519</v>
      </c>
      <c r="D1803" t="s">
        <v>4520</v>
      </c>
      <c r="E1803" s="3">
        <v>45838</v>
      </c>
      <c r="F1803" t="s">
        <v>44</v>
      </c>
      <c r="G1803" t="s">
        <v>3742</v>
      </c>
      <c r="H1803" t="s">
        <v>3716</v>
      </c>
      <c r="I1803" t="s">
        <v>4534</v>
      </c>
      <c r="J1803" t="s">
        <v>4522</v>
      </c>
      <c r="K1803" s="2">
        <v>-5</v>
      </c>
      <c r="L1803" t="s">
        <v>44</v>
      </c>
      <c r="M1803" s="2">
        <v>-5</v>
      </c>
      <c r="N1803" t="s">
        <v>4523</v>
      </c>
      <c r="O1803" t="s">
        <v>4524</v>
      </c>
      <c r="P1803" t="s">
        <v>10802</v>
      </c>
      <c r="Q1803" t="s">
        <v>10803</v>
      </c>
      <c r="R1803" t="s">
        <v>44</v>
      </c>
      <c r="S1803" t="s">
        <v>4527</v>
      </c>
      <c r="T1803" s="3">
        <v>45838</v>
      </c>
      <c r="U1803" s="3">
        <v>45839</v>
      </c>
      <c r="V1803" s="2">
        <v>0</v>
      </c>
      <c r="W1803" t="s">
        <v>44</v>
      </c>
      <c r="X1803" t="s">
        <v>44</v>
      </c>
      <c r="Y1803" t="s">
        <v>10804</v>
      </c>
      <c r="Z1803" t="s">
        <v>1123</v>
      </c>
      <c r="AA1803" t="s">
        <v>4529</v>
      </c>
      <c r="AB1803" t="s">
        <v>4530</v>
      </c>
      <c r="AC1803" t="s">
        <v>89</v>
      </c>
      <c r="AD1803" t="str">
        <f t="shared" si="28"/>
        <v>10-60</v>
      </c>
      <c r="AE1803" t="str">
        <f>VLOOKUP(AD1803,'Main_Sub Desc'!C:D,2,)</f>
        <v>LPC from invoicing</v>
      </c>
      <c r="AF1803" t="str">
        <f>VLOOKUP(VALUE(H1803),'Main_Sub Desc'!F:G,2,)</f>
        <v>Wst Rev Late Payment</v>
      </c>
      <c r="AG1803">
        <f>IFERROR(VLOOKUP(VALUE(I1803),'PC Mapping'!A:F,6,),"")</f>
        <v>10514</v>
      </c>
      <c r="AH1803" s="13" t="str">
        <f>VLOOKUP(AG1803,'PC Mapping'!L:M,2,)</f>
        <v>Bolivar Sewer</v>
      </c>
    </row>
    <row r="1804" spans="1:34" x14ac:dyDescent="0.2">
      <c r="A1804" t="s">
        <v>10801</v>
      </c>
      <c r="B1804" t="s">
        <v>10795</v>
      </c>
      <c r="C1804" t="s">
        <v>4519</v>
      </c>
      <c r="D1804" t="s">
        <v>4520</v>
      </c>
      <c r="E1804" s="3">
        <v>45838</v>
      </c>
      <c r="F1804" t="s">
        <v>44</v>
      </c>
      <c r="G1804" t="s">
        <v>3742</v>
      </c>
      <c r="H1804" t="s">
        <v>3722</v>
      </c>
      <c r="I1804" t="s">
        <v>4538</v>
      </c>
      <c r="J1804" t="s">
        <v>4522</v>
      </c>
      <c r="K1804" s="2">
        <v>-5</v>
      </c>
      <c r="L1804" t="s">
        <v>44</v>
      </c>
      <c r="M1804" s="2">
        <v>-5</v>
      </c>
      <c r="N1804" t="s">
        <v>4523</v>
      </c>
      <c r="O1804" t="s">
        <v>4524</v>
      </c>
      <c r="P1804" t="s">
        <v>10802</v>
      </c>
      <c r="Q1804" t="s">
        <v>10805</v>
      </c>
      <c r="R1804" t="s">
        <v>44</v>
      </c>
      <c r="S1804" t="s">
        <v>4527</v>
      </c>
      <c r="T1804" s="3">
        <v>45838</v>
      </c>
      <c r="U1804" s="3">
        <v>45839</v>
      </c>
      <c r="V1804" s="2">
        <v>0</v>
      </c>
      <c r="W1804" t="s">
        <v>44</v>
      </c>
      <c r="X1804" t="s">
        <v>44</v>
      </c>
      <c r="Y1804" t="s">
        <v>10806</v>
      </c>
      <c r="Z1804" t="s">
        <v>1123</v>
      </c>
      <c r="AA1804" t="s">
        <v>4529</v>
      </c>
      <c r="AB1804" t="s">
        <v>4530</v>
      </c>
      <c r="AC1804" t="s">
        <v>89</v>
      </c>
      <c r="AD1804" t="str">
        <f t="shared" si="28"/>
        <v>10-60</v>
      </c>
      <c r="AE1804" t="str">
        <f>VLOOKUP(AD1804,'Main_Sub Desc'!C:D,2,)</f>
        <v>LPC from invoicing</v>
      </c>
      <c r="AF1804" t="str">
        <f>VLOOKUP(VALUE(H1804),'Main_Sub Desc'!F:G,2,)</f>
        <v>Wtr Rev Late Payment</v>
      </c>
      <c r="AG1804">
        <f>IFERROR(VLOOKUP(VALUE(I1804),'PC Mapping'!A:F,6,),"")</f>
        <v>10469</v>
      </c>
      <c r="AH1804" s="13" t="str">
        <f>VLOOKUP(AG1804,'PC Mapping'!L:M,2,)</f>
        <v>Bolivar Water</v>
      </c>
    </row>
    <row r="1805" spans="1:34" x14ac:dyDescent="0.2">
      <c r="A1805" t="s">
        <v>10807</v>
      </c>
      <c r="B1805" t="s">
        <v>10795</v>
      </c>
      <c r="C1805" t="s">
        <v>4519</v>
      </c>
      <c r="D1805" t="s">
        <v>4520</v>
      </c>
      <c r="E1805" s="3">
        <v>45838</v>
      </c>
      <c r="F1805" t="s">
        <v>44</v>
      </c>
      <c r="G1805" t="s">
        <v>3742</v>
      </c>
      <c r="H1805" t="s">
        <v>3722</v>
      </c>
      <c r="I1805" t="s">
        <v>3752</v>
      </c>
      <c r="J1805" t="s">
        <v>4522</v>
      </c>
      <c r="K1805" s="2">
        <v>-5</v>
      </c>
      <c r="L1805" t="s">
        <v>44</v>
      </c>
      <c r="M1805" s="2">
        <v>-5</v>
      </c>
      <c r="N1805" t="s">
        <v>4523</v>
      </c>
      <c r="O1805" t="s">
        <v>4524</v>
      </c>
      <c r="P1805" t="s">
        <v>10808</v>
      </c>
      <c r="Q1805" t="s">
        <v>10809</v>
      </c>
      <c r="R1805" t="s">
        <v>44</v>
      </c>
      <c r="S1805" t="s">
        <v>4527</v>
      </c>
      <c r="T1805" s="3">
        <v>45838</v>
      </c>
      <c r="U1805" s="3">
        <v>45839</v>
      </c>
      <c r="V1805" s="2">
        <v>0</v>
      </c>
      <c r="W1805" t="s">
        <v>44</v>
      </c>
      <c r="X1805" t="s">
        <v>44</v>
      </c>
      <c r="Y1805" t="s">
        <v>10810</v>
      </c>
      <c r="Z1805" t="s">
        <v>3133</v>
      </c>
      <c r="AA1805" t="s">
        <v>4529</v>
      </c>
      <c r="AB1805" t="s">
        <v>4530</v>
      </c>
      <c r="AC1805" t="s">
        <v>89</v>
      </c>
      <c r="AD1805" t="str">
        <f t="shared" si="28"/>
        <v>10-60</v>
      </c>
      <c r="AE1805" t="str">
        <f>VLOOKUP(AD1805,'Main_Sub Desc'!C:D,2,)</f>
        <v>LPC from invoicing</v>
      </c>
      <c r="AF1805" t="str">
        <f>VLOOKUP(VALUE(H1805),'Main_Sub Desc'!F:G,2,)</f>
        <v>Wtr Rev Late Payment</v>
      </c>
      <c r="AG1805">
        <f>IFERROR(VLOOKUP(VALUE(I1805),'PC Mapping'!A:F,6,),"")</f>
        <v>10719</v>
      </c>
      <c r="AH1805" s="13" t="str">
        <f>VLOOKUP(AG1805,'PC Mapping'!L:M,2,)</f>
        <v>All Other Water</v>
      </c>
    </row>
    <row r="1806" spans="1:34" x14ac:dyDescent="0.2">
      <c r="A1806" t="s">
        <v>10811</v>
      </c>
      <c r="B1806" t="s">
        <v>10812</v>
      </c>
      <c r="C1806" t="s">
        <v>4519</v>
      </c>
      <c r="D1806" t="s">
        <v>4520</v>
      </c>
      <c r="E1806" s="3">
        <v>45810</v>
      </c>
      <c r="F1806" t="s">
        <v>44</v>
      </c>
      <c r="G1806" t="s">
        <v>3742</v>
      </c>
      <c r="H1806" t="s">
        <v>3722</v>
      </c>
      <c r="I1806" t="s">
        <v>3752</v>
      </c>
      <c r="J1806" t="s">
        <v>4522</v>
      </c>
      <c r="K1806" s="2">
        <v>-5</v>
      </c>
      <c r="L1806" t="s">
        <v>44</v>
      </c>
      <c r="M1806" s="2">
        <v>-5</v>
      </c>
      <c r="N1806" t="s">
        <v>4523</v>
      </c>
      <c r="O1806" t="s">
        <v>4524</v>
      </c>
      <c r="P1806" t="s">
        <v>6886</v>
      </c>
      <c r="Q1806" t="s">
        <v>10813</v>
      </c>
      <c r="R1806" t="s">
        <v>44</v>
      </c>
      <c r="S1806" t="s">
        <v>4527</v>
      </c>
      <c r="T1806" s="3">
        <v>45810</v>
      </c>
      <c r="U1806" s="3">
        <v>45811</v>
      </c>
      <c r="V1806" s="2">
        <v>0</v>
      </c>
      <c r="W1806" t="s">
        <v>44</v>
      </c>
      <c r="X1806" t="s">
        <v>44</v>
      </c>
      <c r="Y1806" t="s">
        <v>10814</v>
      </c>
      <c r="Z1806" t="s">
        <v>2282</v>
      </c>
      <c r="AA1806" t="s">
        <v>4529</v>
      </c>
      <c r="AB1806" t="s">
        <v>4530</v>
      </c>
      <c r="AC1806" t="s">
        <v>89</v>
      </c>
      <c r="AD1806" t="str">
        <f t="shared" si="28"/>
        <v>10-60</v>
      </c>
      <c r="AE1806" t="str">
        <f>VLOOKUP(AD1806,'Main_Sub Desc'!C:D,2,)</f>
        <v>LPC from invoicing</v>
      </c>
      <c r="AF1806" t="str">
        <f>VLOOKUP(VALUE(H1806),'Main_Sub Desc'!F:G,2,)</f>
        <v>Wtr Rev Late Payment</v>
      </c>
      <c r="AG1806">
        <f>IFERROR(VLOOKUP(VALUE(I1806),'PC Mapping'!A:F,6,),"")</f>
        <v>10719</v>
      </c>
      <c r="AH1806" s="13" t="str">
        <f>VLOOKUP(AG1806,'PC Mapping'!L:M,2,)</f>
        <v>All Other Water</v>
      </c>
    </row>
    <row r="1807" spans="1:34" x14ac:dyDescent="0.2">
      <c r="A1807" t="s">
        <v>10815</v>
      </c>
      <c r="B1807" t="s">
        <v>10816</v>
      </c>
      <c r="C1807" t="s">
        <v>4519</v>
      </c>
      <c r="D1807" t="s">
        <v>4520</v>
      </c>
      <c r="E1807" s="3">
        <v>45811</v>
      </c>
      <c r="F1807" t="s">
        <v>44</v>
      </c>
      <c r="G1807" t="s">
        <v>3742</v>
      </c>
      <c r="H1807" t="s">
        <v>3722</v>
      </c>
      <c r="I1807" t="s">
        <v>3752</v>
      </c>
      <c r="J1807" t="s">
        <v>4522</v>
      </c>
      <c r="K1807" s="2">
        <v>-5</v>
      </c>
      <c r="L1807" t="s">
        <v>44</v>
      </c>
      <c r="M1807" s="2">
        <v>-5</v>
      </c>
      <c r="N1807" t="s">
        <v>4523</v>
      </c>
      <c r="O1807" t="s">
        <v>4524</v>
      </c>
      <c r="P1807" t="s">
        <v>5758</v>
      </c>
      <c r="Q1807" t="s">
        <v>10817</v>
      </c>
      <c r="R1807" t="s">
        <v>44</v>
      </c>
      <c r="S1807" t="s">
        <v>4527</v>
      </c>
      <c r="T1807" s="3">
        <v>45811</v>
      </c>
      <c r="U1807" s="3">
        <v>45812</v>
      </c>
      <c r="V1807" s="2">
        <v>0</v>
      </c>
      <c r="W1807" t="s">
        <v>44</v>
      </c>
      <c r="X1807" t="s">
        <v>44</v>
      </c>
      <c r="Y1807" t="s">
        <v>10818</v>
      </c>
      <c r="Z1807" t="s">
        <v>1715</v>
      </c>
      <c r="AA1807" t="s">
        <v>4529</v>
      </c>
      <c r="AB1807" t="s">
        <v>4530</v>
      </c>
      <c r="AC1807" t="s">
        <v>89</v>
      </c>
      <c r="AD1807" t="str">
        <f t="shared" si="28"/>
        <v>10-60</v>
      </c>
      <c r="AE1807" t="str">
        <f>VLOOKUP(AD1807,'Main_Sub Desc'!C:D,2,)</f>
        <v>LPC from invoicing</v>
      </c>
      <c r="AF1807" t="str">
        <f>VLOOKUP(VALUE(H1807),'Main_Sub Desc'!F:G,2,)</f>
        <v>Wtr Rev Late Payment</v>
      </c>
      <c r="AG1807">
        <f>IFERROR(VLOOKUP(VALUE(I1807),'PC Mapping'!A:F,6,),"")</f>
        <v>10719</v>
      </c>
      <c r="AH1807" s="13" t="str">
        <f>VLOOKUP(AG1807,'PC Mapping'!L:M,2,)</f>
        <v>All Other Water</v>
      </c>
    </row>
    <row r="1808" spans="1:34" x14ac:dyDescent="0.2">
      <c r="A1808" t="s">
        <v>10819</v>
      </c>
      <c r="B1808" t="s">
        <v>10816</v>
      </c>
      <c r="C1808" t="s">
        <v>4519</v>
      </c>
      <c r="D1808" t="s">
        <v>4520</v>
      </c>
      <c r="E1808" s="3">
        <v>45811</v>
      </c>
      <c r="F1808" t="s">
        <v>44</v>
      </c>
      <c r="G1808" t="s">
        <v>3742</v>
      </c>
      <c r="H1808" t="s">
        <v>3722</v>
      </c>
      <c r="I1808" t="s">
        <v>3752</v>
      </c>
      <c r="J1808" t="s">
        <v>4522</v>
      </c>
      <c r="K1808" s="2">
        <v>-5</v>
      </c>
      <c r="L1808" t="s">
        <v>44</v>
      </c>
      <c r="M1808" s="2">
        <v>-5</v>
      </c>
      <c r="N1808" t="s">
        <v>4523</v>
      </c>
      <c r="O1808" t="s">
        <v>4524</v>
      </c>
      <c r="P1808" t="s">
        <v>10820</v>
      </c>
      <c r="Q1808" t="s">
        <v>10821</v>
      </c>
      <c r="R1808" t="s">
        <v>44</v>
      </c>
      <c r="S1808" t="s">
        <v>4527</v>
      </c>
      <c r="T1808" s="3">
        <v>45811</v>
      </c>
      <c r="U1808" s="3">
        <v>45812</v>
      </c>
      <c r="V1808" s="2">
        <v>0</v>
      </c>
      <c r="W1808" t="s">
        <v>44</v>
      </c>
      <c r="X1808" t="s">
        <v>44</v>
      </c>
      <c r="Y1808" t="s">
        <v>10822</v>
      </c>
      <c r="Z1808" t="s">
        <v>3077</v>
      </c>
      <c r="AA1808" t="s">
        <v>4529</v>
      </c>
      <c r="AB1808" t="s">
        <v>4530</v>
      </c>
      <c r="AC1808" t="s">
        <v>89</v>
      </c>
      <c r="AD1808" t="str">
        <f t="shared" si="28"/>
        <v>10-60</v>
      </c>
      <c r="AE1808" t="str">
        <f>VLOOKUP(AD1808,'Main_Sub Desc'!C:D,2,)</f>
        <v>LPC from invoicing</v>
      </c>
      <c r="AF1808" t="str">
        <f>VLOOKUP(VALUE(H1808),'Main_Sub Desc'!F:G,2,)</f>
        <v>Wtr Rev Late Payment</v>
      </c>
      <c r="AG1808">
        <f>IFERROR(VLOOKUP(VALUE(I1808),'PC Mapping'!A:F,6,),"")</f>
        <v>10719</v>
      </c>
      <c r="AH1808" s="13" t="str">
        <f>VLOOKUP(AG1808,'PC Mapping'!L:M,2,)</f>
        <v>All Other Water</v>
      </c>
    </row>
    <row r="1809" spans="1:34" x14ac:dyDescent="0.2">
      <c r="A1809" t="s">
        <v>10823</v>
      </c>
      <c r="B1809" t="s">
        <v>10816</v>
      </c>
      <c r="C1809" t="s">
        <v>4519</v>
      </c>
      <c r="D1809" t="s">
        <v>4520</v>
      </c>
      <c r="E1809" s="3">
        <v>45811</v>
      </c>
      <c r="F1809" t="s">
        <v>44</v>
      </c>
      <c r="G1809" t="s">
        <v>3742</v>
      </c>
      <c r="H1809" t="s">
        <v>3722</v>
      </c>
      <c r="I1809" t="s">
        <v>3752</v>
      </c>
      <c r="J1809" t="s">
        <v>4522</v>
      </c>
      <c r="K1809" s="2">
        <v>-5</v>
      </c>
      <c r="L1809" t="s">
        <v>44</v>
      </c>
      <c r="M1809" s="2">
        <v>-5</v>
      </c>
      <c r="N1809" t="s">
        <v>4523</v>
      </c>
      <c r="O1809" t="s">
        <v>4524</v>
      </c>
      <c r="P1809" t="s">
        <v>9013</v>
      </c>
      <c r="Q1809" t="s">
        <v>10824</v>
      </c>
      <c r="R1809" t="s">
        <v>44</v>
      </c>
      <c r="S1809" t="s">
        <v>4527</v>
      </c>
      <c r="T1809" s="3">
        <v>45811</v>
      </c>
      <c r="U1809" s="3">
        <v>45812</v>
      </c>
      <c r="V1809" s="2">
        <v>0</v>
      </c>
      <c r="W1809" t="s">
        <v>44</v>
      </c>
      <c r="X1809" t="s">
        <v>44</v>
      </c>
      <c r="Y1809" t="s">
        <v>10825</v>
      </c>
      <c r="Z1809" t="s">
        <v>1688</v>
      </c>
      <c r="AA1809" t="s">
        <v>4529</v>
      </c>
      <c r="AB1809" t="s">
        <v>4530</v>
      </c>
      <c r="AC1809" t="s">
        <v>89</v>
      </c>
      <c r="AD1809" t="str">
        <f t="shared" si="28"/>
        <v>10-60</v>
      </c>
      <c r="AE1809" t="str">
        <f>VLOOKUP(AD1809,'Main_Sub Desc'!C:D,2,)</f>
        <v>LPC from invoicing</v>
      </c>
      <c r="AF1809" t="str">
        <f>VLOOKUP(VALUE(H1809),'Main_Sub Desc'!F:G,2,)</f>
        <v>Wtr Rev Late Payment</v>
      </c>
      <c r="AG1809">
        <f>IFERROR(VLOOKUP(VALUE(I1809),'PC Mapping'!A:F,6,),"")</f>
        <v>10719</v>
      </c>
      <c r="AH1809" s="13" t="str">
        <f>VLOOKUP(AG1809,'PC Mapping'!L:M,2,)</f>
        <v>All Other Water</v>
      </c>
    </row>
    <row r="1810" spans="1:34" x14ac:dyDescent="0.2">
      <c r="A1810" t="s">
        <v>10826</v>
      </c>
      <c r="B1810" t="s">
        <v>10827</v>
      </c>
      <c r="C1810" t="s">
        <v>4519</v>
      </c>
      <c r="D1810" t="s">
        <v>4520</v>
      </c>
      <c r="E1810" s="3">
        <v>45814</v>
      </c>
      <c r="F1810" t="s">
        <v>44</v>
      </c>
      <c r="G1810" t="s">
        <v>3742</v>
      </c>
      <c r="H1810" t="s">
        <v>3722</v>
      </c>
      <c r="I1810" t="s">
        <v>3752</v>
      </c>
      <c r="J1810" t="s">
        <v>4522</v>
      </c>
      <c r="K1810" s="2">
        <v>-5</v>
      </c>
      <c r="L1810" t="s">
        <v>44</v>
      </c>
      <c r="M1810" s="2">
        <v>-5</v>
      </c>
      <c r="N1810" t="s">
        <v>4523</v>
      </c>
      <c r="O1810" t="s">
        <v>4524</v>
      </c>
      <c r="P1810" t="s">
        <v>10828</v>
      </c>
      <c r="Q1810" t="s">
        <v>10829</v>
      </c>
      <c r="R1810" t="s">
        <v>44</v>
      </c>
      <c r="S1810" t="s">
        <v>4527</v>
      </c>
      <c r="T1810" s="3">
        <v>45814</v>
      </c>
      <c r="U1810" s="3">
        <v>45817</v>
      </c>
      <c r="V1810" s="2">
        <v>0</v>
      </c>
      <c r="W1810" t="s">
        <v>44</v>
      </c>
      <c r="X1810" t="s">
        <v>44</v>
      </c>
      <c r="Y1810" t="s">
        <v>10830</v>
      </c>
      <c r="Z1810" t="s">
        <v>2773</v>
      </c>
      <c r="AA1810" t="s">
        <v>4529</v>
      </c>
      <c r="AB1810" t="s">
        <v>4530</v>
      </c>
      <c r="AC1810" t="s">
        <v>89</v>
      </c>
      <c r="AD1810" t="str">
        <f t="shared" si="28"/>
        <v>10-60</v>
      </c>
      <c r="AE1810" t="str">
        <f>VLOOKUP(AD1810,'Main_Sub Desc'!C:D,2,)</f>
        <v>LPC from invoicing</v>
      </c>
      <c r="AF1810" t="str">
        <f>VLOOKUP(VALUE(H1810),'Main_Sub Desc'!F:G,2,)</f>
        <v>Wtr Rev Late Payment</v>
      </c>
      <c r="AG1810">
        <f>IFERROR(VLOOKUP(VALUE(I1810),'PC Mapping'!A:F,6,),"")</f>
        <v>10719</v>
      </c>
      <c r="AH1810" s="13" t="str">
        <f>VLOOKUP(AG1810,'PC Mapping'!L:M,2,)</f>
        <v>All Other Water</v>
      </c>
    </row>
    <row r="1811" spans="1:34" x14ac:dyDescent="0.2">
      <c r="A1811" t="s">
        <v>10831</v>
      </c>
      <c r="B1811" t="s">
        <v>10827</v>
      </c>
      <c r="C1811" t="s">
        <v>4519</v>
      </c>
      <c r="D1811" t="s">
        <v>4520</v>
      </c>
      <c r="E1811" s="3">
        <v>45814</v>
      </c>
      <c r="F1811" t="s">
        <v>44</v>
      </c>
      <c r="G1811" t="s">
        <v>3742</v>
      </c>
      <c r="H1811" t="s">
        <v>3722</v>
      </c>
      <c r="I1811" t="s">
        <v>3752</v>
      </c>
      <c r="J1811" t="s">
        <v>4522</v>
      </c>
      <c r="K1811" s="2">
        <v>-5</v>
      </c>
      <c r="L1811" t="s">
        <v>44</v>
      </c>
      <c r="M1811" s="2">
        <v>-5</v>
      </c>
      <c r="N1811" t="s">
        <v>4523</v>
      </c>
      <c r="O1811" t="s">
        <v>4524</v>
      </c>
      <c r="P1811" t="s">
        <v>10832</v>
      </c>
      <c r="Q1811" t="s">
        <v>10833</v>
      </c>
      <c r="R1811" t="s">
        <v>44</v>
      </c>
      <c r="S1811" t="s">
        <v>4527</v>
      </c>
      <c r="T1811" s="3">
        <v>45814</v>
      </c>
      <c r="U1811" s="3">
        <v>45817</v>
      </c>
      <c r="V1811" s="2">
        <v>0</v>
      </c>
      <c r="W1811" t="s">
        <v>44</v>
      </c>
      <c r="X1811" t="s">
        <v>44</v>
      </c>
      <c r="Y1811" t="s">
        <v>10834</v>
      </c>
      <c r="Z1811" t="s">
        <v>2241</v>
      </c>
      <c r="AA1811" t="s">
        <v>4529</v>
      </c>
      <c r="AB1811" t="s">
        <v>4530</v>
      </c>
      <c r="AC1811" t="s">
        <v>89</v>
      </c>
      <c r="AD1811" t="str">
        <f t="shared" si="28"/>
        <v>10-60</v>
      </c>
      <c r="AE1811" t="str">
        <f>VLOOKUP(AD1811,'Main_Sub Desc'!C:D,2,)</f>
        <v>LPC from invoicing</v>
      </c>
      <c r="AF1811" t="str">
        <f>VLOOKUP(VALUE(H1811),'Main_Sub Desc'!F:G,2,)</f>
        <v>Wtr Rev Late Payment</v>
      </c>
      <c r="AG1811">
        <f>IFERROR(VLOOKUP(VALUE(I1811),'PC Mapping'!A:F,6,),"")</f>
        <v>10719</v>
      </c>
      <c r="AH1811" s="13" t="str">
        <f>VLOOKUP(AG1811,'PC Mapping'!L:M,2,)</f>
        <v>All Other Water</v>
      </c>
    </row>
    <row r="1812" spans="1:34" x14ac:dyDescent="0.2">
      <c r="A1812" t="s">
        <v>10835</v>
      </c>
      <c r="B1812" t="s">
        <v>10827</v>
      </c>
      <c r="C1812" t="s">
        <v>4519</v>
      </c>
      <c r="D1812" t="s">
        <v>4520</v>
      </c>
      <c r="E1812" s="3">
        <v>45814</v>
      </c>
      <c r="F1812" t="s">
        <v>44</v>
      </c>
      <c r="G1812" t="s">
        <v>3742</v>
      </c>
      <c r="H1812" t="s">
        <v>3722</v>
      </c>
      <c r="I1812" t="s">
        <v>3752</v>
      </c>
      <c r="J1812" t="s">
        <v>4522</v>
      </c>
      <c r="K1812" s="2">
        <v>-7.18</v>
      </c>
      <c r="L1812" t="s">
        <v>44</v>
      </c>
      <c r="M1812" s="2">
        <v>-7.18</v>
      </c>
      <c r="N1812" t="s">
        <v>4523</v>
      </c>
      <c r="O1812" t="s">
        <v>4524</v>
      </c>
      <c r="P1812" t="s">
        <v>10836</v>
      </c>
      <c r="Q1812" t="s">
        <v>10837</v>
      </c>
      <c r="R1812" t="s">
        <v>44</v>
      </c>
      <c r="S1812" t="s">
        <v>4527</v>
      </c>
      <c r="T1812" s="3">
        <v>45814</v>
      </c>
      <c r="U1812" s="3">
        <v>45817</v>
      </c>
      <c r="V1812" s="2">
        <v>0</v>
      </c>
      <c r="W1812" t="s">
        <v>44</v>
      </c>
      <c r="X1812" t="s">
        <v>44</v>
      </c>
      <c r="Y1812" t="s">
        <v>10838</v>
      </c>
      <c r="Z1812" t="s">
        <v>3391</v>
      </c>
      <c r="AA1812" t="s">
        <v>4529</v>
      </c>
      <c r="AB1812" t="s">
        <v>4530</v>
      </c>
      <c r="AC1812" t="s">
        <v>89</v>
      </c>
      <c r="AD1812" t="str">
        <f t="shared" si="28"/>
        <v>10-60</v>
      </c>
      <c r="AE1812" t="str">
        <f>VLOOKUP(AD1812,'Main_Sub Desc'!C:D,2,)</f>
        <v>LPC from invoicing</v>
      </c>
      <c r="AF1812" t="str">
        <f>VLOOKUP(VALUE(H1812),'Main_Sub Desc'!F:G,2,)</f>
        <v>Wtr Rev Late Payment</v>
      </c>
      <c r="AG1812">
        <f>IFERROR(VLOOKUP(VALUE(I1812),'PC Mapping'!A:F,6,),"")</f>
        <v>10719</v>
      </c>
      <c r="AH1812" s="13" t="str">
        <f>VLOOKUP(AG1812,'PC Mapping'!L:M,2,)</f>
        <v>All Other Water</v>
      </c>
    </row>
    <row r="1813" spans="1:34" x14ac:dyDescent="0.2">
      <c r="A1813" t="s">
        <v>10839</v>
      </c>
      <c r="B1813" t="s">
        <v>10840</v>
      </c>
      <c r="C1813" t="s">
        <v>4519</v>
      </c>
      <c r="D1813" t="s">
        <v>4520</v>
      </c>
      <c r="E1813" s="3">
        <v>45814</v>
      </c>
      <c r="F1813" t="s">
        <v>44</v>
      </c>
      <c r="G1813" t="s">
        <v>3742</v>
      </c>
      <c r="H1813" t="s">
        <v>3722</v>
      </c>
      <c r="I1813" t="s">
        <v>3752</v>
      </c>
      <c r="J1813" t="s">
        <v>4522</v>
      </c>
      <c r="K1813" s="2">
        <v>-5</v>
      </c>
      <c r="L1813" t="s">
        <v>44</v>
      </c>
      <c r="M1813" s="2">
        <v>-5</v>
      </c>
      <c r="N1813" t="s">
        <v>4523</v>
      </c>
      <c r="O1813" t="s">
        <v>4524</v>
      </c>
      <c r="P1813" t="s">
        <v>10841</v>
      </c>
      <c r="Q1813" t="s">
        <v>10842</v>
      </c>
      <c r="R1813" t="s">
        <v>44</v>
      </c>
      <c r="S1813" t="s">
        <v>4527</v>
      </c>
      <c r="T1813" s="3">
        <v>45814</v>
      </c>
      <c r="U1813" s="3">
        <v>45817</v>
      </c>
      <c r="V1813" s="2">
        <v>0</v>
      </c>
      <c r="W1813" t="s">
        <v>44</v>
      </c>
      <c r="X1813" t="s">
        <v>44</v>
      </c>
      <c r="Y1813" t="s">
        <v>10843</v>
      </c>
      <c r="Z1813" t="s">
        <v>2943</v>
      </c>
      <c r="AA1813" t="s">
        <v>4529</v>
      </c>
      <c r="AB1813" t="s">
        <v>4530</v>
      </c>
      <c r="AC1813" t="s">
        <v>99</v>
      </c>
      <c r="AD1813" t="str">
        <f t="shared" si="28"/>
        <v>10-60</v>
      </c>
      <c r="AE1813" t="str">
        <f>VLOOKUP(AD1813,'Main_Sub Desc'!C:D,2,)</f>
        <v>LPC from invoicing</v>
      </c>
      <c r="AF1813" t="str">
        <f>VLOOKUP(VALUE(H1813),'Main_Sub Desc'!F:G,2,)</f>
        <v>Wtr Rev Late Payment</v>
      </c>
      <c r="AG1813">
        <f>IFERROR(VLOOKUP(VALUE(I1813),'PC Mapping'!A:F,6,),"")</f>
        <v>10719</v>
      </c>
      <c r="AH1813" s="13" t="str">
        <f>VLOOKUP(AG1813,'PC Mapping'!L:M,2,)</f>
        <v>All Other Water</v>
      </c>
    </row>
    <row r="1814" spans="1:34" x14ac:dyDescent="0.2">
      <c r="A1814" t="s">
        <v>10844</v>
      </c>
      <c r="B1814" t="s">
        <v>10840</v>
      </c>
      <c r="C1814" t="s">
        <v>4519</v>
      </c>
      <c r="D1814" t="s">
        <v>4520</v>
      </c>
      <c r="E1814" s="3">
        <v>45814</v>
      </c>
      <c r="F1814" t="s">
        <v>44</v>
      </c>
      <c r="G1814" t="s">
        <v>3742</v>
      </c>
      <c r="H1814" t="s">
        <v>3722</v>
      </c>
      <c r="I1814" t="s">
        <v>3752</v>
      </c>
      <c r="J1814" t="s">
        <v>4522</v>
      </c>
      <c r="K1814" s="2">
        <v>-6.72</v>
      </c>
      <c r="L1814" t="s">
        <v>44</v>
      </c>
      <c r="M1814" s="2">
        <v>-6.72</v>
      </c>
      <c r="N1814" t="s">
        <v>4523</v>
      </c>
      <c r="O1814" t="s">
        <v>4524</v>
      </c>
      <c r="P1814" t="s">
        <v>10845</v>
      </c>
      <c r="Q1814" t="s">
        <v>10846</v>
      </c>
      <c r="R1814" t="s">
        <v>44</v>
      </c>
      <c r="S1814" t="s">
        <v>4527</v>
      </c>
      <c r="T1814" s="3">
        <v>45814</v>
      </c>
      <c r="U1814" s="3">
        <v>45817</v>
      </c>
      <c r="V1814" s="2">
        <v>0</v>
      </c>
      <c r="W1814" t="s">
        <v>44</v>
      </c>
      <c r="X1814" t="s">
        <v>44</v>
      </c>
      <c r="Y1814" t="s">
        <v>10847</v>
      </c>
      <c r="Z1814" t="s">
        <v>1904</v>
      </c>
      <c r="AA1814" t="s">
        <v>4529</v>
      </c>
      <c r="AB1814" t="s">
        <v>4530</v>
      </c>
      <c r="AC1814" t="s">
        <v>89</v>
      </c>
      <c r="AD1814" t="str">
        <f t="shared" si="28"/>
        <v>10-60</v>
      </c>
      <c r="AE1814" t="str">
        <f>VLOOKUP(AD1814,'Main_Sub Desc'!C:D,2,)</f>
        <v>LPC from invoicing</v>
      </c>
      <c r="AF1814" t="str">
        <f>VLOOKUP(VALUE(H1814),'Main_Sub Desc'!F:G,2,)</f>
        <v>Wtr Rev Late Payment</v>
      </c>
      <c r="AG1814">
        <f>IFERROR(VLOOKUP(VALUE(I1814),'PC Mapping'!A:F,6,),"")</f>
        <v>10719</v>
      </c>
      <c r="AH1814" s="13" t="str">
        <f>VLOOKUP(AG1814,'PC Mapping'!L:M,2,)</f>
        <v>All Other Water</v>
      </c>
    </row>
    <row r="1815" spans="1:34" x14ac:dyDescent="0.2">
      <c r="A1815" t="s">
        <v>10848</v>
      </c>
      <c r="B1815" t="s">
        <v>10849</v>
      </c>
      <c r="C1815" t="s">
        <v>4519</v>
      </c>
      <c r="D1815" t="s">
        <v>4520</v>
      </c>
      <c r="E1815" s="3">
        <v>45814</v>
      </c>
      <c r="F1815" t="s">
        <v>44</v>
      </c>
      <c r="G1815" t="s">
        <v>3742</v>
      </c>
      <c r="H1815" t="s">
        <v>3722</v>
      </c>
      <c r="I1815" t="s">
        <v>3752</v>
      </c>
      <c r="J1815" t="s">
        <v>4522</v>
      </c>
      <c r="K1815" s="2">
        <v>-5</v>
      </c>
      <c r="L1815" t="s">
        <v>44</v>
      </c>
      <c r="M1815" s="2">
        <v>-5</v>
      </c>
      <c r="N1815" t="s">
        <v>4523</v>
      </c>
      <c r="O1815" t="s">
        <v>4524</v>
      </c>
      <c r="P1815" t="s">
        <v>10850</v>
      </c>
      <c r="Q1815" t="s">
        <v>10851</v>
      </c>
      <c r="R1815" t="s">
        <v>44</v>
      </c>
      <c r="S1815" t="s">
        <v>4527</v>
      </c>
      <c r="T1815" s="3">
        <v>45814</v>
      </c>
      <c r="U1815" s="3">
        <v>45817</v>
      </c>
      <c r="V1815" s="2">
        <v>0</v>
      </c>
      <c r="W1815" t="s">
        <v>44</v>
      </c>
      <c r="X1815" t="s">
        <v>44</v>
      </c>
      <c r="Y1815" t="s">
        <v>10852</v>
      </c>
      <c r="Z1815" t="s">
        <v>10853</v>
      </c>
      <c r="AA1815" t="s">
        <v>4529</v>
      </c>
      <c r="AB1815" t="s">
        <v>4530</v>
      </c>
      <c r="AC1815" t="s">
        <v>89</v>
      </c>
      <c r="AD1815" t="str">
        <f t="shared" si="28"/>
        <v>10-60</v>
      </c>
      <c r="AE1815" t="str">
        <f>VLOOKUP(AD1815,'Main_Sub Desc'!C:D,2,)</f>
        <v>LPC from invoicing</v>
      </c>
      <c r="AF1815" t="str">
        <f>VLOOKUP(VALUE(H1815),'Main_Sub Desc'!F:G,2,)</f>
        <v>Wtr Rev Late Payment</v>
      </c>
      <c r="AG1815">
        <f>IFERROR(VLOOKUP(VALUE(I1815),'PC Mapping'!A:F,6,),"")</f>
        <v>10719</v>
      </c>
      <c r="AH1815" s="13" t="str">
        <f>VLOOKUP(AG1815,'PC Mapping'!L:M,2,)</f>
        <v>All Other Water</v>
      </c>
    </row>
    <row r="1816" spans="1:34" x14ac:dyDescent="0.2">
      <c r="A1816" t="s">
        <v>10854</v>
      </c>
      <c r="B1816" t="s">
        <v>10855</v>
      </c>
      <c r="C1816" t="s">
        <v>4519</v>
      </c>
      <c r="D1816" t="s">
        <v>4520</v>
      </c>
      <c r="E1816" s="3">
        <v>45817</v>
      </c>
      <c r="F1816" t="s">
        <v>44</v>
      </c>
      <c r="G1816" t="s">
        <v>3742</v>
      </c>
      <c r="H1816" t="s">
        <v>3722</v>
      </c>
      <c r="I1816" t="s">
        <v>3752</v>
      </c>
      <c r="J1816" t="s">
        <v>4522</v>
      </c>
      <c r="K1816" s="2">
        <v>-13.01</v>
      </c>
      <c r="L1816" t="s">
        <v>44</v>
      </c>
      <c r="M1816" s="2">
        <v>-13.01</v>
      </c>
      <c r="N1816" t="s">
        <v>4523</v>
      </c>
      <c r="O1816" t="s">
        <v>4524</v>
      </c>
      <c r="P1816" t="s">
        <v>10856</v>
      </c>
      <c r="Q1816" t="s">
        <v>10857</v>
      </c>
      <c r="R1816" t="s">
        <v>44</v>
      </c>
      <c r="S1816" t="s">
        <v>4527</v>
      </c>
      <c r="T1816" s="3">
        <v>45817</v>
      </c>
      <c r="U1816" s="3">
        <v>45818</v>
      </c>
      <c r="V1816" s="2">
        <v>0</v>
      </c>
      <c r="W1816" t="s">
        <v>44</v>
      </c>
      <c r="X1816" t="s">
        <v>44</v>
      </c>
      <c r="Y1816" t="s">
        <v>10858</v>
      </c>
      <c r="Z1816" t="s">
        <v>2846</v>
      </c>
      <c r="AA1816" t="s">
        <v>4529</v>
      </c>
      <c r="AB1816" t="s">
        <v>4530</v>
      </c>
      <c r="AC1816" t="s">
        <v>89</v>
      </c>
      <c r="AD1816" t="str">
        <f t="shared" si="28"/>
        <v>10-60</v>
      </c>
      <c r="AE1816" t="str">
        <f>VLOOKUP(AD1816,'Main_Sub Desc'!C:D,2,)</f>
        <v>LPC from invoicing</v>
      </c>
      <c r="AF1816" t="str">
        <f>VLOOKUP(VALUE(H1816),'Main_Sub Desc'!F:G,2,)</f>
        <v>Wtr Rev Late Payment</v>
      </c>
      <c r="AG1816">
        <f>IFERROR(VLOOKUP(VALUE(I1816),'PC Mapping'!A:F,6,),"")</f>
        <v>10719</v>
      </c>
      <c r="AH1816" s="13" t="str">
        <f>VLOOKUP(AG1816,'PC Mapping'!L:M,2,)</f>
        <v>All Other Water</v>
      </c>
    </row>
    <row r="1817" spans="1:34" x14ac:dyDescent="0.2">
      <c r="A1817" t="s">
        <v>10859</v>
      </c>
      <c r="B1817" t="s">
        <v>10860</v>
      </c>
      <c r="C1817" t="s">
        <v>4519</v>
      </c>
      <c r="D1817" t="s">
        <v>4520</v>
      </c>
      <c r="E1817" s="3">
        <v>45818</v>
      </c>
      <c r="F1817" t="s">
        <v>44</v>
      </c>
      <c r="G1817" t="s">
        <v>3742</v>
      </c>
      <c r="H1817" t="s">
        <v>3716</v>
      </c>
      <c r="I1817" t="s">
        <v>4534</v>
      </c>
      <c r="J1817" t="s">
        <v>4522</v>
      </c>
      <c r="K1817" s="2">
        <v>-5</v>
      </c>
      <c r="L1817" t="s">
        <v>44</v>
      </c>
      <c r="M1817" s="2">
        <v>-5</v>
      </c>
      <c r="N1817" t="s">
        <v>4523</v>
      </c>
      <c r="O1817" t="s">
        <v>4524</v>
      </c>
      <c r="P1817" t="s">
        <v>5571</v>
      </c>
      <c r="Q1817" t="s">
        <v>10861</v>
      </c>
      <c r="R1817" t="s">
        <v>44</v>
      </c>
      <c r="S1817" t="s">
        <v>4527</v>
      </c>
      <c r="T1817" s="3">
        <v>45818</v>
      </c>
      <c r="U1817" s="3">
        <v>45819</v>
      </c>
      <c r="V1817" s="2">
        <v>0</v>
      </c>
      <c r="W1817" t="s">
        <v>44</v>
      </c>
      <c r="X1817" t="s">
        <v>44</v>
      </c>
      <c r="Y1817" t="s">
        <v>10862</v>
      </c>
      <c r="Z1817" t="s">
        <v>10863</v>
      </c>
      <c r="AA1817" t="s">
        <v>4529</v>
      </c>
      <c r="AB1817" t="s">
        <v>4530</v>
      </c>
      <c r="AC1817" t="s">
        <v>89</v>
      </c>
      <c r="AD1817" t="str">
        <f t="shared" si="28"/>
        <v>10-60</v>
      </c>
      <c r="AE1817" t="str">
        <f>VLOOKUP(AD1817,'Main_Sub Desc'!C:D,2,)</f>
        <v>LPC from invoicing</v>
      </c>
      <c r="AF1817" t="str">
        <f>VLOOKUP(VALUE(H1817),'Main_Sub Desc'!F:G,2,)</f>
        <v>Wst Rev Late Payment</v>
      </c>
      <c r="AG1817">
        <f>IFERROR(VLOOKUP(VALUE(I1817),'PC Mapping'!A:F,6,),"")</f>
        <v>10514</v>
      </c>
      <c r="AH1817" s="13" t="str">
        <f>VLOOKUP(AG1817,'PC Mapping'!L:M,2,)</f>
        <v>Bolivar Sewer</v>
      </c>
    </row>
    <row r="1818" spans="1:34" x14ac:dyDescent="0.2">
      <c r="A1818" t="s">
        <v>10859</v>
      </c>
      <c r="B1818" t="s">
        <v>10860</v>
      </c>
      <c r="C1818" t="s">
        <v>4519</v>
      </c>
      <c r="D1818" t="s">
        <v>4520</v>
      </c>
      <c r="E1818" s="3">
        <v>45818</v>
      </c>
      <c r="F1818" t="s">
        <v>44</v>
      </c>
      <c r="G1818" t="s">
        <v>3742</v>
      </c>
      <c r="H1818" t="s">
        <v>3722</v>
      </c>
      <c r="I1818" t="s">
        <v>4538</v>
      </c>
      <c r="J1818" t="s">
        <v>4522</v>
      </c>
      <c r="K1818" s="2">
        <v>-5</v>
      </c>
      <c r="L1818" t="s">
        <v>44</v>
      </c>
      <c r="M1818" s="2">
        <v>-5</v>
      </c>
      <c r="N1818" t="s">
        <v>4523</v>
      </c>
      <c r="O1818" t="s">
        <v>4524</v>
      </c>
      <c r="P1818" t="s">
        <v>5571</v>
      </c>
      <c r="Q1818" t="s">
        <v>10864</v>
      </c>
      <c r="R1818" t="s">
        <v>44</v>
      </c>
      <c r="S1818" t="s">
        <v>4527</v>
      </c>
      <c r="T1818" s="3">
        <v>45818</v>
      </c>
      <c r="U1818" s="3">
        <v>45819</v>
      </c>
      <c r="V1818" s="2">
        <v>0</v>
      </c>
      <c r="W1818" t="s">
        <v>44</v>
      </c>
      <c r="X1818" t="s">
        <v>44</v>
      </c>
      <c r="Y1818" t="s">
        <v>10865</v>
      </c>
      <c r="Z1818" t="s">
        <v>10863</v>
      </c>
      <c r="AA1818" t="s">
        <v>4529</v>
      </c>
      <c r="AB1818" t="s">
        <v>4530</v>
      </c>
      <c r="AC1818" t="s">
        <v>89</v>
      </c>
      <c r="AD1818" t="str">
        <f t="shared" si="28"/>
        <v>10-60</v>
      </c>
      <c r="AE1818" t="str">
        <f>VLOOKUP(AD1818,'Main_Sub Desc'!C:D,2,)</f>
        <v>LPC from invoicing</v>
      </c>
      <c r="AF1818" t="str">
        <f>VLOOKUP(VALUE(H1818),'Main_Sub Desc'!F:G,2,)</f>
        <v>Wtr Rev Late Payment</v>
      </c>
      <c r="AG1818">
        <f>IFERROR(VLOOKUP(VALUE(I1818),'PC Mapping'!A:F,6,),"")</f>
        <v>10469</v>
      </c>
      <c r="AH1818" s="13" t="str">
        <f>VLOOKUP(AG1818,'PC Mapping'!L:M,2,)</f>
        <v>Bolivar Water</v>
      </c>
    </row>
    <row r="1819" spans="1:34" x14ac:dyDescent="0.2">
      <c r="A1819" t="s">
        <v>10866</v>
      </c>
      <c r="B1819" t="s">
        <v>10867</v>
      </c>
      <c r="C1819" t="s">
        <v>4519</v>
      </c>
      <c r="D1819" t="s">
        <v>4520</v>
      </c>
      <c r="E1819" s="3">
        <v>45818</v>
      </c>
      <c r="F1819" t="s">
        <v>44</v>
      </c>
      <c r="G1819" t="s">
        <v>3742</v>
      </c>
      <c r="H1819" t="s">
        <v>3722</v>
      </c>
      <c r="I1819" t="s">
        <v>4538</v>
      </c>
      <c r="J1819" t="s">
        <v>4522</v>
      </c>
      <c r="K1819" s="2">
        <v>-5</v>
      </c>
      <c r="L1819" t="s">
        <v>44</v>
      </c>
      <c r="M1819" s="2">
        <v>-5</v>
      </c>
      <c r="N1819" t="s">
        <v>4523</v>
      </c>
      <c r="O1819" t="s">
        <v>4524</v>
      </c>
      <c r="P1819" t="s">
        <v>10868</v>
      </c>
      <c r="Q1819" t="s">
        <v>10869</v>
      </c>
      <c r="R1819" t="s">
        <v>44</v>
      </c>
      <c r="S1819" t="s">
        <v>4527</v>
      </c>
      <c r="T1819" s="3">
        <v>45818</v>
      </c>
      <c r="U1819" s="3">
        <v>45819</v>
      </c>
      <c r="V1819" s="2">
        <v>0</v>
      </c>
      <c r="W1819" t="s">
        <v>44</v>
      </c>
      <c r="X1819" t="s">
        <v>44</v>
      </c>
      <c r="Y1819" t="s">
        <v>10870</v>
      </c>
      <c r="Z1819" t="s">
        <v>146</v>
      </c>
      <c r="AA1819" t="s">
        <v>4529</v>
      </c>
      <c r="AB1819" t="s">
        <v>4530</v>
      </c>
      <c r="AC1819" t="s">
        <v>89</v>
      </c>
      <c r="AD1819" t="str">
        <f t="shared" si="28"/>
        <v>10-60</v>
      </c>
      <c r="AE1819" t="str">
        <f>VLOOKUP(AD1819,'Main_Sub Desc'!C:D,2,)</f>
        <v>LPC from invoicing</v>
      </c>
      <c r="AF1819" t="str">
        <f>VLOOKUP(VALUE(H1819),'Main_Sub Desc'!F:G,2,)</f>
        <v>Wtr Rev Late Payment</v>
      </c>
      <c r="AG1819">
        <f>IFERROR(VLOOKUP(VALUE(I1819),'PC Mapping'!A:F,6,),"")</f>
        <v>10469</v>
      </c>
      <c r="AH1819" s="13" t="str">
        <f>VLOOKUP(AG1819,'PC Mapping'!L:M,2,)</f>
        <v>Bolivar Water</v>
      </c>
    </row>
    <row r="1820" spans="1:34" x14ac:dyDescent="0.2">
      <c r="A1820" t="s">
        <v>10866</v>
      </c>
      <c r="B1820" t="s">
        <v>10867</v>
      </c>
      <c r="C1820" t="s">
        <v>4519</v>
      </c>
      <c r="D1820" t="s">
        <v>4520</v>
      </c>
      <c r="E1820" s="3">
        <v>45818</v>
      </c>
      <c r="F1820" t="s">
        <v>44</v>
      </c>
      <c r="G1820" t="s">
        <v>3742</v>
      </c>
      <c r="H1820" t="s">
        <v>3716</v>
      </c>
      <c r="I1820" t="s">
        <v>4534</v>
      </c>
      <c r="J1820" t="s">
        <v>4522</v>
      </c>
      <c r="K1820" s="2">
        <v>-5</v>
      </c>
      <c r="L1820" t="s">
        <v>44</v>
      </c>
      <c r="M1820" s="2">
        <v>-5</v>
      </c>
      <c r="N1820" t="s">
        <v>4523</v>
      </c>
      <c r="O1820" t="s">
        <v>4524</v>
      </c>
      <c r="P1820" t="s">
        <v>10868</v>
      </c>
      <c r="Q1820" t="s">
        <v>10871</v>
      </c>
      <c r="R1820" t="s">
        <v>44</v>
      </c>
      <c r="S1820" t="s">
        <v>4527</v>
      </c>
      <c r="T1820" s="3">
        <v>45818</v>
      </c>
      <c r="U1820" s="3">
        <v>45819</v>
      </c>
      <c r="V1820" s="2">
        <v>0</v>
      </c>
      <c r="W1820" t="s">
        <v>44</v>
      </c>
      <c r="X1820" t="s">
        <v>44</v>
      </c>
      <c r="Y1820" t="s">
        <v>10872</v>
      </c>
      <c r="Z1820" t="s">
        <v>146</v>
      </c>
      <c r="AA1820" t="s">
        <v>4529</v>
      </c>
      <c r="AB1820" t="s">
        <v>4530</v>
      </c>
      <c r="AC1820" t="s">
        <v>89</v>
      </c>
      <c r="AD1820" t="str">
        <f t="shared" si="28"/>
        <v>10-60</v>
      </c>
      <c r="AE1820" t="str">
        <f>VLOOKUP(AD1820,'Main_Sub Desc'!C:D,2,)</f>
        <v>LPC from invoicing</v>
      </c>
      <c r="AF1820" t="str">
        <f>VLOOKUP(VALUE(H1820),'Main_Sub Desc'!F:G,2,)</f>
        <v>Wst Rev Late Payment</v>
      </c>
      <c r="AG1820">
        <f>IFERROR(VLOOKUP(VALUE(I1820),'PC Mapping'!A:F,6,),"")</f>
        <v>10514</v>
      </c>
      <c r="AH1820" s="13" t="str">
        <f>VLOOKUP(AG1820,'PC Mapping'!L:M,2,)</f>
        <v>Bolivar Sewer</v>
      </c>
    </row>
    <row r="1821" spans="1:34" x14ac:dyDescent="0.2">
      <c r="A1821" t="s">
        <v>10873</v>
      </c>
      <c r="B1821" t="s">
        <v>10867</v>
      </c>
      <c r="C1821" t="s">
        <v>4519</v>
      </c>
      <c r="D1821" t="s">
        <v>4520</v>
      </c>
      <c r="E1821" s="3">
        <v>45818</v>
      </c>
      <c r="F1821" t="s">
        <v>44</v>
      </c>
      <c r="G1821" t="s">
        <v>3742</v>
      </c>
      <c r="H1821" t="s">
        <v>3722</v>
      </c>
      <c r="I1821" t="s">
        <v>4538</v>
      </c>
      <c r="J1821" t="s">
        <v>4522</v>
      </c>
      <c r="K1821" s="2">
        <v>-5.32</v>
      </c>
      <c r="L1821" t="s">
        <v>44</v>
      </c>
      <c r="M1821" s="2">
        <v>-5.32</v>
      </c>
      <c r="N1821" t="s">
        <v>4523</v>
      </c>
      <c r="O1821" t="s">
        <v>4524</v>
      </c>
      <c r="P1821" t="s">
        <v>4998</v>
      </c>
      <c r="Q1821" t="s">
        <v>10874</v>
      </c>
      <c r="R1821" t="s">
        <v>44</v>
      </c>
      <c r="S1821" t="s">
        <v>4527</v>
      </c>
      <c r="T1821" s="3">
        <v>45818</v>
      </c>
      <c r="U1821" s="3">
        <v>45819</v>
      </c>
      <c r="V1821" s="2">
        <v>0</v>
      </c>
      <c r="W1821" t="s">
        <v>44</v>
      </c>
      <c r="X1821" t="s">
        <v>44</v>
      </c>
      <c r="Y1821" t="s">
        <v>10875</v>
      </c>
      <c r="Z1821" t="s">
        <v>198</v>
      </c>
      <c r="AA1821" t="s">
        <v>4529</v>
      </c>
      <c r="AB1821" t="s">
        <v>4530</v>
      </c>
      <c r="AC1821" t="s">
        <v>89</v>
      </c>
      <c r="AD1821" t="str">
        <f t="shared" si="28"/>
        <v>10-60</v>
      </c>
      <c r="AE1821" t="str">
        <f>VLOOKUP(AD1821,'Main_Sub Desc'!C:D,2,)</f>
        <v>LPC from invoicing</v>
      </c>
      <c r="AF1821" t="str">
        <f>VLOOKUP(VALUE(H1821),'Main_Sub Desc'!F:G,2,)</f>
        <v>Wtr Rev Late Payment</v>
      </c>
      <c r="AG1821">
        <f>IFERROR(VLOOKUP(VALUE(I1821),'PC Mapping'!A:F,6,),"")</f>
        <v>10469</v>
      </c>
      <c r="AH1821" s="13" t="str">
        <f>VLOOKUP(AG1821,'PC Mapping'!L:M,2,)</f>
        <v>Bolivar Water</v>
      </c>
    </row>
    <row r="1822" spans="1:34" x14ac:dyDescent="0.2">
      <c r="A1822" t="s">
        <v>10876</v>
      </c>
      <c r="B1822" t="s">
        <v>10867</v>
      </c>
      <c r="C1822" t="s">
        <v>4519</v>
      </c>
      <c r="D1822" t="s">
        <v>4520</v>
      </c>
      <c r="E1822" s="3">
        <v>45818</v>
      </c>
      <c r="F1822" t="s">
        <v>44</v>
      </c>
      <c r="G1822" t="s">
        <v>3742</v>
      </c>
      <c r="H1822" t="s">
        <v>3716</v>
      </c>
      <c r="I1822" t="s">
        <v>4534</v>
      </c>
      <c r="J1822" t="s">
        <v>4522</v>
      </c>
      <c r="K1822" s="2">
        <v>-5</v>
      </c>
      <c r="L1822" t="s">
        <v>44</v>
      </c>
      <c r="M1822" s="2">
        <v>-5</v>
      </c>
      <c r="N1822" t="s">
        <v>4523</v>
      </c>
      <c r="O1822" t="s">
        <v>4524</v>
      </c>
      <c r="P1822" t="s">
        <v>10877</v>
      </c>
      <c r="Q1822" t="s">
        <v>10878</v>
      </c>
      <c r="R1822" t="s">
        <v>44</v>
      </c>
      <c r="S1822" t="s">
        <v>4527</v>
      </c>
      <c r="T1822" s="3">
        <v>45818</v>
      </c>
      <c r="U1822" s="3">
        <v>45819</v>
      </c>
      <c r="V1822" s="2">
        <v>0</v>
      </c>
      <c r="W1822" t="s">
        <v>44</v>
      </c>
      <c r="X1822" t="s">
        <v>44</v>
      </c>
      <c r="Y1822" t="s">
        <v>10879</v>
      </c>
      <c r="Z1822" t="s">
        <v>208</v>
      </c>
      <c r="AA1822" t="s">
        <v>4529</v>
      </c>
      <c r="AB1822" t="s">
        <v>4530</v>
      </c>
      <c r="AC1822" t="s">
        <v>99</v>
      </c>
      <c r="AD1822" t="str">
        <f t="shared" si="28"/>
        <v>10-60</v>
      </c>
      <c r="AE1822" t="str">
        <f>VLOOKUP(AD1822,'Main_Sub Desc'!C:D,2,)</f>
        <v>LPC from invoicing</v>
      </c>
      <c r="AF1822" t="str">
        <f>VLOOKUP(VALUE(H1822),'Main_Sub Desc'!F:G,2,)</f>
        <v>Wst Rev Late Payment</v>
      </c>
      <c r="AG1822">
        <f>IFERROR(VLOOKUP(VALUE(I1822),'PC Mapping'!A:F,6,),"")</f>
        <v>10514</v>
      </c>
      <c r="AH1822" s="13" t="str">
        <f>VLOOKUP(AG1822,'PC Mapping'!L:M,2,)</f>
        <v>Bolivar Sewer</v>
      </c>
    </row>
    <row r="1823" spans="1:34" x14ac:dyDescent="0.2">
      <c r="A1823" t="s">
        <v>10876</v>
      </c>
      <c r="B1823" t="s">
        <v>10867</v>
      </c>
      <c r="C1823" t="s">
        <v>4519</v>
      </c>
      <c r="D1823" t="s">
        <v>4520</v>
      </c>
      <c r="E1823" s="3">
        <v>45818</v>
      </c>
      <c r="F1823" t="s">
        <v>44</v>
      </c>
      <c r="G1823" t="s">
        <v>3742</v>
      </c>
      <c r="H1823" t="s">
        <v>3722</v>
      </c>
      <c r="I1823" t="s">
        <v>4538</v>
      </c>
      <c r="J1823" t="s">
        <v>4522</v>
      </c>
      <c r="K1823" s="2">
        <v>-5</v>
      </c>
      <c r="L1823" t="s">
        <v>44</v>
      </c>
      <c r="M1823" s="2">
        <v>-5</v>
      </c>
      <c r="N1823" t="s">
        <v>4523</v>
      </c>
      <c r="O1823" t="s">
        <v>4524</v>
      </c>
      <c r="P1823" t="s">
        <v>10877</v>
      </c>
      <c r="Q1823" t="s">
        <v>10880</v>
      </c>
      <c r="R1823" t="s">
        <v>44</v>
      </c>
      <c r="S1823" t="s">
        <v>4527</v>
      </c>
      <c r="T1823" s="3">
        <v>45818</v>
      </c>
      <c r="U1823" s="3">
        <v>45819</v>
      </c>
      <c r="V1823" s="2">
        <v>0</v>
      </c>
      <c r="W1823" t="s">
        <v>44</v>
      </c>
      <c r="X1823" t="s">
        <v>44</v>
      </c>
      <c r="Y1823" t="s">
        <v>10881</v>
      </c>
      <c r="Z1823" t="s">
        <v>208</v>
      </c>
      <c r="AA1823" t="s">
        <v>4529</v>
      </c>
      <c r="AB1823" t="s">
        <v>4530</v>
      </c>
      <c r="AC1823" t="s">
        <v>99</v>
      </c>
      <c r="AD1823" t="str">
        <f t="shared" si="28"/>
        <v>10-60</v>
      </c>
      <c r="AE1823" t="str">
        <f>VLOOKUP(AD1823,'Main_Sub Desc'!C:D,2,)</f>
        <v>LPC from invoicing</v>
      </c>
      <c r="AF1823" t="str">
        <f>VLOOKUP(VALUE(H1823),'Main_Sub Desc'!F:G,2,)</f>
        <v>Wtr Rev Late Payment</v>
      </c>
      <c r="AG1823">
        <f>IFERROR(VLOOKUP(VALUE(I1823),'PC Mapping'!A:F,6,),"")</f>
        <v>10469</v>
      </c>
      <c r="AH1823" s="13" t="str">
        <f>VLOOKUP(AG1823,'PC Mapping'!L:M,2,)</f>
        <v>Bolivar Water</v>
      </c>
    </row>
    <row r="1824" spans="1:34" x14ac:dyDescent="0.2">
      <c r="A1824" t="s">
        <v>10882</v>
      </c>
      <c r="B1824" t="s">
        <v>10860</v>
      </c>
      <c r="C1824" t="s">
        <v>4519</v>
      </c>
      <c r="D1824" t="s">
        <v>4520</v>
      </c>
      <c r="E1824" s="3">
        <v>45818</v>
      </c>
      <c r="F1824" t="s">
        <v>44</v>
      </c>
      <c r="G1824" t="s">
        <v>3742</v>
      </c>
      <c r="H1824" t="s">
        <v>3722</v>
      </c>
      <c r="I1824" t="s">
        <v>3752</v>
      </c>
      <c r="J1824" t="s">
        <v>4522</v>
      </c>
      <c r="K1824" s="2">
        <v>-7.32</v>
      </c>
      <c r="L1824" t="s">
        <v>44</v>
      </c>
      <c r="M1824" s="2">
        <v>-7.32</v>
      </c>
      <c r="N1824" t="s">
        <v>4523</v>
      </c>
      <c r="O1824" t="s">
        <v>4524</v>
      </c>
      <c r="P1824" t="s">
        <v>9068</v>
      </c>
      <c r="Q1824" t="s">
        <v>10883</v>
      </c>
      <c r="R1824" t="s">
        <v>44</v>
      </c>
      <c r="S1824" t="s">
        <v>4527</v>
      </c>
      <c r="T1824" s="3">
        <v>45818</v>
      </c>
      <c r="U1824" s="3">
        <v>45819</v>
      </c>
      <c r="V1824" s="2">
        <v>0</v>
      </c>
      <c r="W1824" t="s">
        <v>44</v>
      </c>
      <c r="X1824" t="s">
        <v>44</v>
      </c>
      <c r="Y1824" t="s">
        <v>10884</v>
      </c>
      <c r="Z1824" t="s">
        <v>2077</v>
      </c>
      <c r="AA1824" t="s">
        <v>4529</v>
      </c>
      <c r="AB1824" t="s">
        <v>4530</v>
      </c>
      <c r="AC1824" t="s">
        <v>89</v>
      </c>
      <c r="AD1824" t="str">
        <f t="shared" si="28"/>
        <v>10-60</v>
      </c>
      <c r="AE1824" t="str">
        <f>VLOOKUP(AD1824,'Main_Sub Desc'!C:D,2,)</f>
        <v>LPC from invoicing</v>
      </c>
      <c r="AF1824" t="str">
        <f>VLOOKUP(VALUE(H1824),'Main_Sub Desc'!F:G,2,)</f>
        <v>Wtr Rev Late Payment</v>
      </c>
      <c r="AG1824">
        <f>IFERROR(VLOOKUP(VALUE(I1824),'PC Mapping'!A:F,6,),"")</f>
        <v>10719</v>
      </c>
      <c r="AH1824" s="13" t="str">
        <f>VLOOKUP(AG1824,'PC Mapping'!L:M,2,)</f>
        <v>All Other Water</v>
      </c>
    </row>
    <row r="1825" spans="1:34" x14ac:dyDescent="0.2">
      <c r="A1825" t="s">
        <v>10885</v>
      </c>
      <c r="B1825" t="s">
        <v>10867</v>
      </c>
      <c r="C1825" t="s">
        <v>4519</v>
      </c>
      <c r="D1825" t="s">
        <v>4520</v>
      </c>
      <c r="E1825" s="3">
        <v>45818</v>
      </c>
      <c r="F1825" t="s">
        <v>44</v>
      </c>
      <c r="G1825" t="s">
        <v>3742</v>
      </c>
      <c r="H1825" t="s">
        <v>3722</v>
      </c>
      <c r="I1825" t="s">
        <v>4538</v>
      </c>
      <c r="J1825" t="s">
        <v>4522</v>
      </c>
      <c r="K1825" s="2">
        <v>-7.32</v>
      </c>
      <c r="L1825" t="s">
        <v>44</v>
      </c>
      <c r="M1825" s="2">
        <v>-7.32</v>
      </c>
      <c r="N1825" t="s">
        <v>4523</v>
      </c>
      <c r="O1825" t="s">
        <v>4524</v>
      </c>
      <c r="P1825" t="s">
        <v>4978</v>
      </c>
      <c r="Q1825" t="s">
        <v>10886</v>
      </c>
      <c r="R1825" t="s">
        <v>44</v>
      </c>
      <c r="S1825" t="s">
        <v>4527</v>
      </c>
      <c r="T1825" s="3">
        <v>45818</v>
      </c>
      <c r="U1825" s="3">
        <v>45819</v>
      </c>
      <c r="V1825" s="2">
        <v>0</v>
      </c>
      <c r="W1825" t="s">
        <v>44</v>
      </c>
      <c r="X1825" t="s">
        <v>44</v>
      </c>
      <c r="Y1825" t="s">
        <v>10887</v>
      </c>
      <c r="Z1825" t="s">
        <v>429</v>
      </c>
      <c r="AA1825" t="s">
        <v>4529</v>
      </c>
      <c r="AB1825" t="s">
        <v>4530</v>
      </c>
      <c r="AC1825" t="s">
        <v>89</v>
      </c>
      <c r="AD1825" t="str">
        <f t="shared" si="28"/>
        <v>10-60</v>
      </c>
      <c r="AE1825" t="str">
        <f>VLOOKUP(AD1825,'Main_Sub Desc'!C:D,2,)</f>
        <v>LPC from invoicing</v>
      </c>
      <c r="AF1825" t="str">
        <f>VLOOKUP(VALUE(H1825),'Main_Sub Desc'!F:G,2,)</f>
        <v>Wtr Rev Late Payment</v>
      </c>
      <c r="AG1825">
        <f>IFERROR(VLOOKUP(VALUE(I1825),'PC Mapping'!A:F,6,),"")</f>
        <v>10469</v>
      </c>
      <c r="AH1825" s="13" t="str">
        <f>VLOOKUP(AG1825,'PC Mapping'!L:M,2,)</f>
        <v>Bolivar Water</v>
      </c>
    </row>
    <row r="1826" spans="1:34" x14ac:dyDescent="0.2">
      <c r="A1826" t="s">
        <v>10888</v>
      </c>
      <c r="B1826" t="s">
        <v>10860</v>
      </c>
      <c r="C1826" t="s">
        <v>4519</v>
      </c>
      <c r="D1826" t="s">
        <v>4520</v>
      </c>
      <c r="E1826" s="3">
        <v>45818</v>
      </c>
      <c r="F1826" t="s">
        <v>44</v>
      </c>
      <c r="G1826" t="s">
        <v>3742</v>
      </c>
      <c r="H1826" t="s">
        <v>3722</v>
      </c>
      <c r="I1826" t="s">
        <v>3752</v>
      </c>
      <c r="J1826" t="s">
        <v>4522</v>
      </c>
      <c r="K1826" s="2">
        <v>-5</v>
      </c>
      <c r="L1826" t="s">
        <v>44</v>
      </c>
      <c r="M1826" s="2">
        <v>-5</v>
      </c>
      <c r="N1826" t="s">
        <v>4523</v>
      </c>
      <c r="O1826" t="s">
        <v>4524</v>
      </c>
      <c r="P1826" t="s">
        <v>10889</v>
      </c>
      <c r="Q1826" t="s">
        <v>10890</v>
      </c>
      <c r="R1826" t="s">
        <v>44</v>
      </c>
      <c r="S1826" t="s">
        <v>4527</v>
      </c>
      <c r="T1826" s="3">
        <v>45818</v>
      </c>
      <c r="U1826" s="3">
        <v>45819</v>
      </c>
      <c r="V1826" s="2">
        <v>0</v>
      </c>
      <c r="W1826" t="s">
        <v>44</v>
      </c>
      <c r="X1826" t="s">
        <v>44</v>
      </c>
      <c r="Y1826" t="s">
        <v>10891</v>
      </c>
      <c r="Z1826" t="s">
        <v>3026</v>
      </c>
      <c r="AA1826" t="s">
        <v>4529</v>
      </c>
      <c r="AB1826" t="s">
        <v>4530</v>
      </c>
      <c r="AC1826" t="s">
        <v>89</v>
      </c>
      <c r="AD1826" t="str">
        <f t="shared" si="28"/>
        <v>10-60</v>
      </c>
      <c r="AE1826" t="str">
        <f>VLOOKUP(AD1826,'Main_Sub Desc'!C:D,2,)</f>
        <v>LPC from invoicing</v>
      </c>
      <c r="AF1826" t="str">
        <f>VLOOKUP(VALUE(H1826),'Main_Sub Desc'!F:G,2,)</f>
        <v>Wtr Rev Late Payment</v>
      </c>
      <c r="AG1826">
        <f>IFERROR(VLOOKUP(VALUE(I1826),'PC Mapping'!A:F,6,),"")</f>
        <v>10719</v>
      </c>
      <c r="AH1826" s="13" t="str">
        <f>VLOOKUP(AG1826,'PC Mapping'!L:M,2,)</f>
        <v>All Other Water</v>
      </c>
    </row>
    <row r="1827" spans="1:34" x14ac:dyDescent="0.2">
      <c r="A1827" t="s">
        <v>10892</v>
      </c>
      <c r="B1827" t="s">
        <v>10860</v>
      </c>
      <c r="C1827" t="s">
        <v>4519</v>
      </c>
      <c r="D1827" t="s">
        <v>4520</v>
      </c>
      <c r="E1827" s="3">
        <v>45818</v>
      </c>
      <c r="F1827" t="s">
        <v>44</v>
      </c>
      <c r="G1827" t="s">
        <v>3742</v>
      </c>
      <c r="H1827" t="s">
        <v>3722</v>
      </c>
      <c r="I1827" t="s">
        <v>3752</v>
      </c>
      <c r="J1827" t="s">
        <v>4522</v>
      </c>
      <c r="K1827" s="2">
        <v>-5</v>
      </c>
      <c r="L1827" t="s">
        <v>44</v>
      </c>
      <c r="M1827" s="2">
        <v>-5</v>
      </c>
      <c r="N1827" t="s">
        <v>4523</v>
      </c>
      <c r="O1827" t="s">
        <v>4524</v>
      </c>
      <c r="P1827" t="s">
        <v>9085</v>
      </c>
      <c r="Q1827" t="s">
        <v>10893</v>
      </c>
      <c r="R1827" t="s">
        <v>44</v>
      </c>
      <c r="S1827" t="s">
        <v>4527</v>
      </c>
      <c r="T1827" s="3">
        <v>45818</v>
      </c>
      <c r="U1827" s="3">
        <v>45819</v>
      </c>
      <c r="V1827" s="2">
        <v>0</v>
      </c>
      <c r="W1827" t="s">
        <v>44</v>
      </c>
      <c r="X1827" t="s">
        <v>44</v>
      </c>
      <c r="Y1827" t="s">
        <v>10894</v>
      </c>
      <c r="Z1827" t="s">
        <v>2589</v>
      </c>
      <c r="AA1827" t="s">
        <v>4529</v>
      </c>
      <c r="AB1827" t="s">
        <v>4530</v>
      </c>
      <c r="AC1827" t="s">
        <v>89</v>
      </c>
      <c r="AD1827" t="str">
        <f t="shared" si="28"/>
        <v>10-60</v>
      </c>
      <c r="AE1827" t="str">
        <f>VLOOKUP(AD1827,'Main_Sub Desc'!C:D,2,)</f>
        <v>LPC from invoicing</v>
      </c>
      <c r="AF1827" t="str">
        <f>VLOOKUP(VALUE(H1827),'Main_Sub Desc'!F:G,2,)</f>
        <v>Wtr Rev Late Payment</v>
      </c>
      <c r="AG1827">
        <f>IFERROR(VLOOKUP(VALUE(I1827),'PC Mapping'!A:F,6,),"")</f>
        <v>10719</v>
      </c>
      <c r="AH1827" s="13" t="str">
        <f>VLOOKUP(AG1827,'PC Mapping'!L:M,2,)</f>
        <v>All Other Water</v>
      </c>
    </row>
    <row r="1828" spans="1:34" x14ac:dyDescent="0.2">
      <c r="A1828" t="s">
        <v>10895</v>
      </c>
      <c r="B1828" t="s">
        <v>10860</v>
      </c>
      <c r="C1828" t="s">
        <v>4519</v>
      </c>
      <c r="D1828" t="s">
        <v>4520</v>
      </c>
      <c r="E1828" s="3">
        <v>45818</v>
      </c>
      <c r="F1828" t="s">
        <v>44</v>
      </c>
      <c r="G1828" t="s">
        <v>3742</v>
      </c>
      <c r="H1828" t="s">
        <v>3716</v>
      </c>
      <c r="I1828" t="s">
        <v>4534</v>
      </c>
      <c r="J1828" t="s">
        <v>4522</v>
      </c>
      <c r="K1828" s="2">
        <v>-5</v>
      </c>
      <c r="L1828" t="s">
        <v>44</v>
      </c>
      <c r="M1828" s="2">
        <v>-5</v>
      </c>
      <c r="N1828" t="s">
        <v>4523</v>
      </c>
      <c r="O1828" t="s">
        <v>4524</v>
      </c>
      <c r="P1828" t="s">
        <v>10896</v>
      </c>
      <c r="Q1828" t="s">
        <v>10897</v>
      </c>
      <c r="R1828" t="s">
        <v>44</v>
      </c>
      <c r="S1828" t="s">
        <v>4527</v>
      </c>
      <c r="T1828" s="3">
        <v>45818</v>
      </c>
      <c r="U1828" s="3">
        <v>45819</v>
      </c>
      <c r="V1828" s="2">
        <v>0</v>
      </c>
      <c r="W1828" t="s">
        <v>44</v>
      </c>
      <c r="X1828" t="s">
        <v>44</v>
      </c>
      <c r="Y1828" t="s">
        <v>10898</v>
      </c>
      <c r="Z1828" t="s">
        <v>137</v>
      </c>
      <c r="AA1828" t="s">
        <v>4529</v>
      </c>
      <c r="AB1828" t="s">
        <v>4530</v>
      </c>
      <c r="AC1828" t="s">
        <v>89</v>
      </c>
      <c r="AD1828" t="str">
        <f t="shared" si="28"/>
        <v>10-60</v>
      </c>
      <c r="AE1828" t="str">
        <f>VLOOKUP(AD1828,'Main_Sub Desc'!C:D,2,)</f>
        <v>LPC from invoicing</v>
      </c>
      <c r="AF1828" t="str">
        <f>VLOOKUP(VALUE(H1828),'Main_Sub Desc'!F:G,2,)</f>
        <v>Wst Rev Late Payment</v>
      </c>
      <c r="AG1828">
        <f>IFERROR(VLOOKUP(VALUE(I1828),'PC Mapping'!A:F,6,),"")</f>
        <v>10514</v>
      </c>
      <c r="AH1828" s="13" t="str">
        <f>VLOOKUP(AG1828,'PC Mapping'!L:M,2,)</f>
        <v>Bolivar Sewer</v>
      </c>
    </row>
    <row r="1829" spans="1:34" x14ac:dyDescent="0.2">
      <c r="A1829" t="s">
        <v>10895</v>
      </c>
      <c r="B1829" t="s">
        <v>10860</v>
      </c>
      <c r="C1829" t="s">
        <v>4519</v>
      </c>
      <c r="D1829" t="s">
        <v>4520</v>
      </c>
      <c r="E1829" s="3">
        <v>45818</v>
      </c>
      <c r="F1829" t="s">
        <v>44</v>
      </c>
      <c r="G1829" t="s">
        <v>3742</v>
      </c>
      <c r="H1829" t="s">
        <v>3722</v>
      </c>
      <c r="I1829" t="s">
        <v>4538</v>
      </c>
      <c r="J1829" t="s">
        <v>4522</v>
      </c>
      <c r="K1829" s="2">
        <v>-5</v>
      </c>
      <c r="L1829" t="s">
        <v>44</v>
      </c>
      <c r="M1829" s="2">
        <v>-5</v>
      </c>
      <c r="N1829" t="s">
        <v>4523</v>
      </c>
      <c r="O1829" t="s">
        <v>4524</v>
      </c>
      <c r="P1829" t="s">
        <v>10896</v>
      </c>
      <c r="Q1829" t="s">
        <v>10899</v>
      </c>
      <c r="R1829" t="s">
        <v>44</v>
      </c>
      <c r="S1829" t="s">
        <v>4527</v>
      </c>
      <c r="T1829" s="3">
        <v>45818</v>
      </c>
      <c r="U1829" s="3">
        <v>45819</v>
      </c>
      <c r="V1829" s="2">
        <v>0</v>
      </c>
      <c r="W1829" t="s">
        <v>44</v>
      </c>
      <c r="X1829" t="s">
        <v>44</v>
      </c>
      <c r="Y1829" t="s">
        <v>10900</v>
      </c>
      <c r="Z1829" t="s">
        <v>137</v>
      </c>
      <c r="AA1829" t="s">
        <v>4529</v>
      </c>
      <c r="AB1829" t="s">
        <v>4530</v>
      </c>
      <c r="AC1829" t="s">
        <v>89</v>
      </c>
      <c r="AD1829" t="str">
        <f t="shared" si="28"/>
        <v>10-60</v>
      </c>
      <c r="AE1829" t="str">
        <f>VLOOKUP(AD1829,'Main_Sub Desc'!C:D,2,)</f>
        <v>LPC from invoicing</v>
      </c>
      <c r="AF1829" t="str">
        <f>VLOOKUP(VALUE(H1829),'Main_Sub Desc'!F:G,2,)</f>
        <v>Wtr Rev Late Payment</v>
      </c>
      <c r="AG1829">
        <f>IFERROR(VLOOKUP(VALUE(I1829),'PC Mapping'!A:F,6,),"")</f>
        <v>10469</v>
      </c>
      <c r="AH1829" s="13" t="str">
        <f>VLOOKUP(AG1829,'PC Mapping'!L:M,2,)</f>
        <v>Bolivar Water</v>
      </c>
    </row>
    <row r="1830" spans="1:34" x14ac:dyDescent="0.2">
      <c r="A1830" t="s">
        <v>10901</v>
      </c>
      <c r="B1830" t="s">
        <v>10867</v>
      </c>
      <c r="C1830" t="s">
        <v>4519</v>
      </c>
      <c r="D1830" t="s">
        <v>4520</v>
      </c>
      <c r="E1830" s="3">
        <v>45818</v>
      </c>
      <c r="F1830" t="s">
        <v>44</v>
      </c>
      <c r="G1830" t="s">
        <v>3742</v>
      </c>
      <c r="H1830" t="s">
        <v>3716</v>
      </c>
      <c r="I1830" t="s">
        <v>4534</v>
      </c>
      <c r="J1830" t="s">
        <v>4522</v>
      </c>
      <c r="K1830" s="2">
        <v>-48.22</v>
      </c>
      <c r="L1830" t="s">
        <v>44</v>
      </c>
      <c r="M1830" s="2">
        <v>-48.22</v>
      </c>
      <c r="N1830" t="s">
        <v>4523</v>
      </c>
      <c r="O1830" t="s">
        <v>4524</v>
      </c>
      <c r="P1830" t="s">
        <v>10902</v>
      </c>
      <c r="Q1830" t="s">
        <v>10903</v>
      </c>
      <c r="R1830" t="s">
        <v>44</v>
      </c>
      <c r="S1830" t="s">
        <v>4527</v>
      </c>
      <c r="T1830" s="3">
        <v>45818</v>
      </c>
      <c r="U1830" s="3">
        <v>45819</v>
      </c>
      <c r="V1830" s="2">
        <v>0</v>
      </c>
      <c r="W1830" t="s">
        <v>44</v>
      </c>
      <c r="X1830" t="s">
        <v>44</v>
      </c>
      <c r="Y1830" t="s">
        <v>10904</v>
      </c>
      <c r="Z1830" t="s">
        <v>699</v>
      </c>
      <c r="AA1830" t="s">
        <v>4529</v>
      </c>
      <c r="AB1830" t="s">
        <v>4530</v>
      </c>
      <c r="AC1830" t="s">
        <v>89</v>
      </c>
      <c r="AD1830" t="str">
        <f t="shared" si="28"/>
        <v>10-60</v>
      </c>
      <c r="AE1830" t="str">
        <f>VLOOKUP(AD1830,'Main_Sub Desc'!C:D,2,)</f>
        <v>LPC from invoicing</v>
      </c>
      <c r="AF1830" t="str">
        <f>VLOOKUP(VALUE(H1830),'Main_Sub Desc'!F:G,2,)</f>
        <v>Wst Rev Late Payment</v>
      </c>
      <c r="AG1830">
        <f>IFERROR(VLOOKUP(VALUE(I1830),'PC Mapping'!A:F,6,),"")</f>
        <v>10514</v>
      </c>
      <c r="AH1830" s="13" t="str">
        <f>VLOOKUP(AG1830,'PC Mapping'!L:M,2,)</f>
        <v>Bolivar Sewer</v>
      </c>
    </row>
    <row r="1831" spans="1:34" x14ac:dyDescent="0.2">
      <c r="A1831" t="s">
        <v>10901</v>
      </c>
      <c r="B1831" t="s">
        <v>10867</v>
      </c>
      <c r="C1831" t="s">
        <v>4519</v>
      </c>
      <c r="D1831" t="s">
        <v>4520</v>
      </c>
      <c r="E1831" s="3">
        <v>45818</v>
      </c>
      <c r="F1831" t="s">
        <v>44</v>
      </c>
      <c r="G1831" t="s">
        <v>3742</v>
      </c>
      <c r="H1831" t="s">
        <v>3722</v>
      </c>
      <c r="I1831" t="s">
        <v>4538</v>
      </c>
      <c r="J1831" t="s">
        <v>4522</v>
      </c>
      <c r="K1831" s="2">
        <v>-29.42</v>
      </c>
      <c r="L1831" t="s">
        <v>44</v>
      </c>
      <c r="M1831" s="2">
        <v>-29.42</v>
      </c>
      <c r="N1831" t="s">
        <v>4523</v>
      </c>
      <c r="O1831" t="s">
        <v>4524</v>
      </c>
      <c r="P1831" t="s">
        <v>10902</v>
      </c>
      <c r="Q1831" t="s">
        <v>10905</v>
      </c>
      <c r="R1831" t="s">
        <v>44</v>
      </c>
      <c r="S1831" t="s">
        <v>4527</v>
      </c>
      <c r="T1831" s="3">
        <v>45818</v>
      </c>
      <c r="U1831" s="3">
        <v>45819</v>
      </c>
      <c r="V1831" s="2">
        <v>0</v>
      </c>
      <c r="W1831" t="s">
        <v>44</v>
      </c>
      <c r="X1831" t="s">
        <v>44</v>
      </c>
      <c r="Y1831" t="s">
        <v>10906</v>
      </c>
      <c r="Z1831" t="s">
        <v>699</v>
      </c>
      <c r="AA1831" t="s">
        <v>4529</v>
      </c>
      <c r="AB1831" t="s">
        <v>4530</v>
      </c>
      <c r="AC1831" t="s">
        <v>89</v>
      </c>
      <c r="AD1831" t="str">
        <f t="shared" si="28"/>
        <v>10-60</v>
      </c>
      <c r="AE1831" t="str">
        <f>VLOOKUP(AD1831,'Main_Sub Desc'!C:D,2,)</f>
        <v>LPC from invoicing</v>
      </c>
      <c r="AF1831" t="str">
        <f>VLOOKUP(VALUE(H1831),'Main_Sub Desc'!F:G,2,)</f>
        <v>Wtr Rev Late Payment</v>
      </c>
      <c r="AG1831">
        <f>IFERROR(VLOOKUP(VALUE(I1831),'PC Mapping'!A:F,6,),"")</f>
        <v>10469</v>
      </c>
      <c r="AH1831" s="13" t="str">
        <f>VLOOKUP(AG1831,'PC Mapping'!L:M,2,)</f>
        <v>Bolivar Water</v>
      </c>
    </row>
    <row r="1832" spans="1:34" x14ac:dyDescent="0.2">
      <c r="A1832" t="s">
        <v>10907</v>
      </c>
      <c r="B1832" t="s">
        <v>10867</v>
      </c>
      <c r="C1832" t="s">
        <v>4519</v>
      </c>
      <c r="D1832" t="s">
        <v>4520</v>
      </c>
      <c r="E1832" s="3">
        <v>45818</v>
      </c>
      <c r="F1832" t="s">
        <v>44</v>
      </c>
      <c r="G1832" t="s">
        <v>3742</v>
      </c>
      <c r="H1832" t="s">
        <v>3716</v>
      </c>
      <c r="I1832" t="s">
        <v>4534</v>
      </c>
      <c r="J1832" t="s">
        <v>4522</v>
      </c>
      <c r="K1832" s="2">
        <v>-9.8699999999999992</v>
      </c>
      <c r="L1832" t="s">
        <v>44</v>
      </c>
      <c r="M1832" s="2">
        <v>-9.8699999999999992</v>
      </c>
      <c r="N1832" t="s">
        <v>4523</v>
      </c>
      <c r="O1832" t="s">
        <v>4524</v>
      </c>
      <c r="P1832" t="s">
        <v>10908</v>
      </c>
      <c r="Q1832" t="s">
        <v>10909</v>
      </c>
      <c r="R1832" t="s">
        <v>44</v>
      </c>
      <c r="S1832" t="s">
        <v>4527</v>
      </c>
      <c r="T1832" s="3">
        <v>45818</v>
      </c>
      <c r="U1832" s="3">
        <v>45819</v>
      </c>
      <c r="V1832" s="2">
        <v>0</v>
      </c>
      <c r="W1832" t="s">
        <v>44</v>
      </c>
      <c r="X1832" t="s">
        <v>44</v>
      </c>
      <c r="Y1832" t="s">
        <v>10910</v>
      </c>
      <c r="Z1832" t="s">
        <v>755</v>
      </c>
      <c r="AA1832" t="s">
        <v>4529</v>
      </c>
      <c r="AB1832" t="s">
        <v>4530</v>
      </c>
      <c r="AC1832" t="s">
        <v>89</v>
      </c>
      <c r="AD1832" t="str">
        <f t="shared" si="28"/>
        <v>10-60</v>
      </c>
      <c r="AE1832" t="str">
        <f>VLOOKUP(AD1832,'Main_Sub Desc'!C:D,2,)</f>
        <v>LPC from invoicing</v>
      </c>
      <c r="AF1832" t="str">
        <f>VLOOKUP(VALUE(H1832),'Main_Sub Desc'!F:G,2,)</f>
        <v>Wst Rev Late Payment</v>
      </c>
      <c r="AG1832">
        <f>IFERROR(VLOOKUP(VALUE(I1832),'PC Mapping'!A:F,6,),"")</f>
        <v>10514</v>
      </c>
      <c r="AH1832" s="13" t="str">
        <f>VLOOKUP(AG1832,'PC Mapping'!L:M,2,)</f>
        <v>Bolivar Sewer</v>
      </c>
    </row>
    <row r="1833" spans="1:34" x14ac:dyDescent="0.2">
      <c r="A1833" t="s">
        <v>10907</v>
      </c>
      <c r="B1833" t="s">
        <v>10867</v>
      </c>
      <c r="C1833" t="s">
        <v>4519</v>
      </c>
      <c r="D1833" t="s">
        <v>4520</v>
      </c>
      <c r="E1833" s="3">
        <v>45818</v>
      </c>
      <c r="F1833" t="s">
        <v>44</v>
      </c>
      <c r="G1833" t="s">
        <v>3742</v>
      </c>
      <c r="H1833" t="s">
        <v>3722</v>
      </c>
      <c r="I1833" t="s">
        <v>4538</v>
      </c>
      <c r="J1833" t="s">
        <v>4522</v>
      </c>
      <c r="K1833" s="2">
        <v>-7.62</v>
      </c>
      <c r="L1833" t="s">
        <v>44</v>
      </c>
      <c r="M1833" s="2">
        <v>-7.62</v>
      </c>
      <c r="N1833" t="s">
        <v>4523</v>
      </c>
      <c r="O1833" t="s">
        <v>4524</v>
      </c>
      <c r="P1833" t="s">
        <v>10908</v>
      </c>
      <c r="Q1833" t="s">
        <v>10911</v>
      </c>
      <c r="R1833" t="s">
        <v>44</v>
      </c>
      <c r="S1833" t="s">
        <v>4527</v>
      </c>
      <c r="T1833" s="3">
        <v>45818</v>
      </c>
      <c r="U1833" s="3">
        <v>45819</v>
      </c>
      <c r="V1833" s="2">
        <v>0</v>
      </c>
      <c r="W1833" t="s">
        <v>44</v>
      </c>
      <c r="X1833" t="s">
        <v>44</v>
      </c>
      <c r="Y1833" t="s">
        <v>10912</v>
      </c>
      <c r="Z1833" t="s">
        <v>755</v>
      </c>
      <c r="AA1833" t="s">
        <v>4529</v>
      </c>
      <c r="AB1833" t="s">
        <v>4530</v>
      </c>
      <c r="AC1833" t="s">
        <v>89</v>
      </c>
      <c r="AD1833" t="str">
        <f t="shared" si="28"/>
        <v>10-60</v>
      </c>
      <c r="AE1833" t="str">
        <f>VLOOKUP(AD1833,'Main_Sub Desc'!C:D,2,)</f>
        <v>LPC from invoicing</v>
      </c>
      <c r="AF1833" t="str">
        <f>VLOOKUP(VALUE(H1833),'Main_Sub Desc'!F:G,2,)</f>
        <v>Wtr Rev Late Payment</v>
      </c>
      <c r="AG1833">
        <f>IFERROR(VLOOKUP(VALUE(I1833),'PC Mapping'!A:F,6,),"")</f>
        <v>10469</v>
      </c>
      <c r="AH1833" s="13" t="str">
        <f>VLOOKUP(AG1833,'PC Mapping'!L:M,2,)</f>
        <v>Bolivar Water</v>
      </c>
    </row>
    <row r="1834" spans="1:34" x14ac:dyDescent="0.2">
      <c r="A1834" t="s">
        <v>10913</v>
      </c>
      <c r="B1834" t="s">
        <v>10867</v>
      </c>
      <c r="C1834" t="s">
        <v>4519</v>
      </c>
      <c r="D1834" t="s">
        <v>4520</v>
      </c>
      <c r="E1834" s="3">
        <v>45818</v>
      </c>
      <c r="F1834" t="s">
        <v>44</v>
      </c>
      <c r="G1834" t="s">
        <v>3742</v>
      </c>
      <c r="H1834" t="s">
        <v>3722</v>
      </c>
      <c r="I1834" t="s">
        <v>4538</v>
      </c>
      <c r="J1834" t="s">
        <v>4522</v>
      </c>
      <c r="K1834" s="2">
        <v>-5</v>
      </c>
      <c r="L1834" t="s">
        <v>44</v>
      </c>
      <c r="M1834" s="2">
        <v>-5</v>
      </c>
      <c r="N1834" t="s">
        <v>4523</v>
      </c>
      <c r="O1834" t="s">
        <v>4524</v>
      </c>
      <c r="P1834" t="s">
        <v>5625</v>
      </c>
      <c r="Q1834" t="s">
        <v>10914</v>
      </c>
      <c r="R1834" t="s">
        <v>44</v>
      </c>
      <c r="S1834" t="s">
        <v>4527</v>
      </c>
      <c r="T1834" s="3">
        <v>45818</v>
      </c>
      <c r="U1834" s="3">
        <v>45819</v>
      </c>
      <c r="V1834" s="2">
        <v>0</v>
      </c>
      <c r="W1834" t="s">
        <v>44</v>
      </c>
      <c r="X1834" t="s">
        <v>44</v>
      </c>
      <c r="Y1834" t="s">
        <v>10915</v>
      </c>
      <c r="Z1834" t="s">
        <v>10916</v>
      </c>
      <c r="AA1834" t="s">
        <v>4529</v>
      </c>
      <c r="AB1834" t="s">
        <v>4530</v>
      </c>
      <c r="AC1834" t="s">
        <v>89</v>
      </c>
      <c r="AD1834" t="str">
        <f t="shared" si="28"/>
        <v>10-60</v>
      </c>
      <c r="AE1834" t="str">
        <f>VLOOKUP(AD1834,'Main_Sub Desc'!C:D,2,)</f>
        <v>LPC from invoicing</v>
      </c>
      <c r="AF1834" t="str">
        <f>VLOOKUP(VALUE(H1834),'Main_Sub Desc'!F:G,2,)</f>
        <v>Wtr Rev Late Payment</v>
      </c>
      <c r="AG1834">
        <f>IFERROR(VLOOKUP(VALUE(I1834),'PC Mapping'!A:F,6,),"")</f>
        <v>10469</v>
      </c>
      <c r="AH1834" s="13" t="str">
        <f>VLOOKUP(AG1834,'PC Mapping'!L:M,2,)</f>
        <v>Bolivar Water</v>
      </c>
    </row>
    <row r="1835" spans="1:34" x14ac:dyDescent="0.2">
      <c r="A1835" t="s">
        <v>10913</v>
      </c>
      <c r="B1835" t="s">
        <v>10867</v>
      </c>
      <c r="C1835" t="s">
        <v>4519</v>
      </c>
      <c r="D1835" t="s">
        <v>4520</v>
      </c>
      <c r="E1835" s="3">
        <v>45818</v>
      </c>
      <c r="F1835" t="s">
        <v>44</v>
      </c>
      <c r="G1835" t="s">
        <v>3742</v>
      </c>
      <c r="H1835" t="s">
        <v>3716</v>
      </c>
      <c r="I1835" t="s">
        <v>4534</v>
      </c>
      <c r="J1835" t="s">
        <v>4522</v>
      </c>
      <c r="K1835" s="2">
        <v>-5</v>
      </c>
      <c r="L1835" t="s">
        <v>44</v>
      </c>
      <c r="M1835" s="2">
        <v>-5</v>
      </c>
      <c r="N1835" t="s">
        <v>4523</v>
      </c>
      <c r="O1835" t="s">
        <v>4524</v>
      </c>
      <c r="P1835" t="s">
        <v>5625</v>
      </c>
      <c r="Q1835" t="s">
        <v>10917</v>
      </c>
      <c r="R1835" t="s">
        <v>44</v>
      </c>
      <c r="S1835" t="s">
        <v>4527</v>
      </c>
      <c r="T1835" s="3">
        <v>45818</v>
      </c>
      <c r="U1835" s="3">
        <v>45819</v>
      </c>
      <c r="V1835" s="2">
        <v>0</v>
      </c>
      <c r="W1835" t="s">
        <v>44</v>
      </c>
      <c r="X1835" t="s">
        <v>44</v>
      </c>
      <c r="Y1835" t="s">
        <v>10918</v>
      </c>
      <c r="Z1835" t="s">
        <v>10916</v>
      </c>
      <c r="AA1835" t="s">
        <v>4529</v>
      </c>
      <c r="AB1835" t="s">
        <v>4530</v>
      </c>
      <c r="AC1835" t="s">
        <v>89</v>
      </c>
      <c r="AD1835" t="str">
        <f t="shared" si="28"/>
        <v>10-60</v>
      </c>
      <c r="AE1835" t="str">
        <f>VLOOKUP(AD1835,'Main_Sub Desc'!C:D,2,)</f>
        <v>LPC from invoicing</v>
      </c>
      <c r="AF1835" t="str">
        <f>VLOOKUP(VALUE(H1835),'Main_Sub Desc'!F:G,2,)</f>
        <v>Wst Rev Late Payment</v>
      </c>
      <c r="AG1835">
        <f>IFERROR(VLOOKUP(VALUE(I1835),'PC Mapping'!A:F,6,),"")</f>
        <v>10514</v>
      </c>
      <c r="AH1835" s="13" t="str">
        <f>VLOOKUP(AG1835,'PC Mapping'!L:M,2,)</f>
        <v>Bolivar Sewer</v>
      </c>
    </row>
    <row r="1836" spans="1:34" x14ac:dyDescent="0.2">
      <c r="A1836" t="s">
        <v>10919</v>
      </c>
      <c r="B1836" t="s">
        <v>10860</v>
      </c>
      <c r="C1836" t="s">
        <v>4519</v>
      </c>
      <c r="D1836" t="s">
        <v>4520</v>
      </c>
      <c r="E1836" s="3">
        <v>45818</v>
      </c>
      <c r="F1836" t="s">
        <v>44</v>
      </c>
      <c r="G1836" t="s">
        <v>3742</v>
      </c>
      <c r="H1836" t="s">
        <v>3716</v>
      </c>
      <c r="I1836" t="s">
        <v>4534</v>
      </c>
      <c r="J1836" t="s">
        <v>4522</v>
      </c>
      <c r="K1836" s="2">
        <v>-5</v>
      </c>
      <c r="L1836" t="s">
        <v>44</v>
      </c>
      <c r="M1836" s="2">
        <v>-5</v>
      </c>
      <c r="N1836" t="s">
        <v>4523</v>
      </c>
      <c r="O1836" t="s">
        <v>4524</v>
      </c>
      <c r="P1836" t="s">
        <v>5093</v>
      </c>
      <c r="Q1836" t="s">
        <v>10920</v>
      </c>
      <c r="R1836" t="s">
        <v>44</v>
      </c>
      <c r="S1836" t="s">
        <v>4527</v>
      </c>
      <c r="T1836" s="3">
        <v>45818</v>
      </c>
      <c r="U1836" s="3">
        <v>45819</v>
      </c>
      <c r="V1836" s="2">
        <v>0</v>
      </c>
      <c r="W1836" t="s">
        <v>44</v>
      </c>
      <c r="X1836" t="s">
        <v>44</v>
      </c>
      <c r="Y1836" t="s">
        <v>10921</v>
      </c>
      <c r="Z1836" t="s">
        <v>127</v>
      </c>
      <c r="AA1836" t="s">
        <v>4529</v>
      </c>
      <c r="AB1836" t="s">
        <v>4530</v>
      </c>
      <c r="AC1836" t="s">
        <v>89</v>
      </c>
      <c r="AD1836" t="str">
        <f t="shared" si="28"/>
        <v>10-60</v>
      </c>
      <c r="AE1836" t="str">
        <f>VLOOKUP(AD1836,'Main_Sub Desc'!C:D,2,)</f>
        <v>LPC from invoicing</v>
      </c>
      <c r="AF1836" t="str">
        <f>VLOOKUP(VALUE(H1836),'Main_Sub Desc'!F:G,2,)</f>
        <v>Wst Rev Late Payment</v>
      </c>
      <c r="AG1836">
        <f>IFERROR(VLOOKUP(VALUE(I1836),'PC Mapping'!A:F,6,),"")</f>
        <v>10514</v>
      </c>
      <c r="AH1836" s="13" t="str">
        <f>VLOOKUP(AG1836,'PC Mapping'!L:M,2,)</f>
        <v>Bolivar Sewer</v>
      </c>
    </row>
    <row r="1837" spans="1:34" x14ac:dyDescent="0.2">
      <c r="A1837" t="s">
        <v>10919</v>
      </c>
      <c r="B1837" t="s">
        <v>10860</v>
      </c>
      <c r="C1837" t="s">
        <v>4519</v>
      </c>
      <c r="D1837" t="s">
        <v>4520</v>
      </c>
      <c r="E1837" s="3">
        <v>45818</v>
      </c>
      <c r="F1837" t="s">
        <v>44</v>
      </c>
      <c r="G1837" t="s">
        <v>3742</v>
      </c>
      <c r="H1837" t="s">
        <v>3722</v>
      </c>
      <c r="I1837" t="s">
        <v>4538</v>
      </c>
      <c r="J1837" t="s">
        <v>4522</v>
      </c>
      <c r="K1837" s="2">
        <v>-5</v>
      </c>
      <c r="L1837" t="s">
        <v>44</v>
      </c>
      <c r="M1837" s="2">
        <v>-5</v>
      </c>
      <c r="N1837" t="s">
        <v>4523</v>
      </c>
      <c r="O1837" t="s">
        <v>4524</v>
      </c>
      <c r="P1837" t="s">
        <v>5093</v>
      </c>
      <c r="Q1837" t="s">
        <v>10922</v>
      </c>
      <c r="R1837" t="s">
        <v>44</v>
      </c>
      <c r="S1837" t="s">
        <v>4527</v>
      </c>
      <c r="T1837" s="3">
        <v>45818</v>
      </c>
      <c r="U1837" s="3">
        <v>45819</v>
      </c>
      <c r="V1837" s="2">
        <v>0</v>
      </c>
      <c r="W1837" t="s">
        <v>44</v>
      </c>
      <c r="X1837" t="s">
        <v>44</v>
      </c>
      <c r="Y1837" t="s">
        <v>10923</v>
      </c>
      <c r="Z1837" t="s">
        <v>127</v>
      </c>
      <c r="AA1837" t="s">
        <v>4529</v>
      </c>
      <c r="AB1837" t="s">
        <v>4530</v>
      </c>
      <c r="AC1837" t="s">
        <v>89</v>
      </c>
      <c r="AD1837" t="str">
        <f t="shared" si="28"/>
        <v>10-60</v>
      </c>
      <c r="AE1837" t="str">
        <f>VLOOKUP(AD1837,'Main_Sub Desc'!C:D,2,)</f>
        <v>LPC from invoicing</v>
      </c>
      <c r="AF1837" t="str">
        <f>VLOOKUP(VALUE(H1837),'Main_Sub Desc'!F:G,2,)</f>
        <v>Wtr Rev Late Payment</v>
      </c>
      <c r="AG1837">
        <f>IFERROR(VLOOKUP(VALUE(I1837),'PC Mapping'!A:F,6,),"")</f>
        <v>10469</v>
      </c>
      <c r="AH1837" s="13" t="str">
        <f>VLOOKUP(AG1837,'PC Mapping'!L:M,2,)</f>
        <v>Bolivar Water</v>
      </c>
    </row>
    <row r="1838" spans="1:34" x14ac:dyDescent="0.2">
      <c r="A1838" t="s">
        <v>10924</v>
      </c>
      <c r="B1838" t="s">
        <v>10867</v>
      </c>
      <c r="C1838" t="s">
        <v>4519</v>
      </c>
      <c r="D1838" t="s">
        <v>4520</v>
      </c>
      <c r="E1838" s="3">
        <v>45818</v>
      </c>
      <c r="F1838" t="s">
        <v>44</v>
      </c>
      <c r="G1838" t="s">
        <v>3742</v>
      </c>
      <c r="H1838" t="s">
        <v>3722</v>
      </c>
      <c r="I1838" t="s">
        <v>3752</v>
      </c>
      <c r="J1838" t="s">
        <v>4522</v>
      </c>
      <c r="K1838" s="2">
        <v>-9.16</v>
      </c>
      <c r="L1838" t="s">
        <v>44</v>
      </c>
      <c r="M1838" s="2">
        <v>-9.16</v>
      </c>
      <c r="N1838" t="s">
        <v>4523</v>
      </c>
      <c r="O1838" t="s">
        <v>4524</v>
      </c>
      <c r="P1838" t="s">
        <v>10889</v>
      </c>
      <c r="Q1838" t="s">
        <v>10925</v>
      </c>
      <c r="R1838" t="s">
        <v>44</v>
      </c>
      <c r="S1838" t="s">
        <v>4527</v>
      </c>
      <c r="T1838" s="3">
        <v>45818</v>
      </c>
      <c r="U1838" s="3">
        <v>45819</v>
      </c>
      <c r="V1838" s="2">
        <v>0</v>
      </c>
      <c r="W1838" t="s">
        <v>44</v>
      </c>
      <c r="X1838" t="s">
        <v>44</v>
      </c>
      <c r="Y1838" t="s">
        <v>10926</v>
      </c>
      <c r="Z1838" t="s">
        <v>1504</v>
      </c>
      <c r="AA1838" t="s">
        <v>4529</v>
      </c>
      <c r="AB1838" t="s">
        <v>4530</v>
      </c>
      <c r="AC1838" t="s">
        <v>89</v>
      </c>
      <c r="AD1838" t="str">
        <f t="shared" si="28"/>
        <v>10-60</v>
      </c>
      <c r="AE1838" t="str">
        <f>VLOOKUP(AD1838,'Main_Sub Desc'!C:D,2,)</f>
        <v>LPC from invoicing</v>
      </c>
      <c r="AF1838" t="str">
        <f>VLOOKUP(VALUE(H1838),'Main_Sub Desc'!F:G,2,)</f>
        <v>Wtr Rev Late Payment</v>
      </c>
      <c r="AG1838">
        <f>IFERROR(VLOOKUP(VALUE(I1838),'PC Mapping'!A:F,6,),"")</f>
        <v>10719</v>
      </c>
      <c r="AH1838" s="13" t="str">
        <f>VLOOKUP(AG1838,'PC Mapping'!L:M,2,)</f>
        <v>All Other Water</v>
      </c>
    </row>
    <row r="1839" spans="1:34" x14ac:dyDescent="0.2">
      <c r="A1839" t="s">
        <v>10927</v>
      </c>
      <c r="B1839" t="s">
        <v>10860</v>
      </c>
      <c r="C1839" t="s">
        <v>4519</v>
      </c>
      <c r="D1839" t="s">
        <v>4520</v>
      </c>
      <c r="E1839" s="3">
        <v>45818</v>
      </c>
      <c r="F1839" t="s">
        <v>44</v>
      </c>
      <c r="G1839" t="s">
        <v>3742</v>
      </c>
      <c r="H1839" t="s">
        <v>3716</v>
      </c>
      <c r="I1839" t="s">
        <v>4534</v>
      </c>
      <c r="J1839" t="s">
        <v>4522</v>
      </c>
      <c r="K1839" s="2">
        <v>-5</v>
      </c>
      <c r="L1839" t="s">
        <v>44</v>
      </c>
      <c r="M1839" s="2">
        <v>-5</v>
      </c>
      <c r="N1839" t="s">
        <v>4523</v>
      </c>
      <c r="O1839" t="s">
        <v>4524</v>
      </c>
      <c r="P1839" t="s">
        <v>10928</v>
      </c>
      <c r="Q1839" t="s">
        <v>10929</v>
      </c>
      <c r="R1839" t="s">
        <v>44</v>
      </c>
      <c r="S1839" t="s">
        <v>4527</v>
      </c>
      <c r="T1839" s="3">
        <v>45818</v>
      </c>
      <c r="U1839" s="3">
        <v>45819</v>
      </c>
      <c r="V1839" s="2">
        <v>0</v>
      </c>
      <c r="W1839" t="s">
        <v>44</v>
      </c>
      <c r="X1839" t="s">
        <v>44</v>
      </c>
      <c r="Y1839" t="s">
        <v>10930</v>
      </c>
      <c r="Z1839" t="s">
        <v>490</v>
      </c>
      <c r="AA1839" t="s">
        <v>4529</v>
      </c>
      <c r="AB1839" t="s">
        <v>4530</v>
      </c>
      <c r="AC1839" t="s">
        <v>89</v>
      </c>
      <c r="AD1839" t="str">
        <f t="shared" si="28"/>
        <v>10-60</v>
      </c>
      <c r="AE1839" t="str">
        <f>VLOOKUP(AD1839,'Main_Sub Desc'!C:D,2,)</f>
        <v>LPC from invoicing</v>
      </c>
      <c r="AF1839" t="str">
        <f>VLOOKUP(VALUE(H1839),'Main_Sub Desc'!F:G,2,)</f>
        <v>Wst Rev Late Payment</v>
      </c>
      <c r="AG1839">
        <f>IFERROR(VLOOKUP(VALUE(I1839),'PC Mapping'!A:F,6,),"")</f>
        <v>10514</v>
      </c>
      <c r="AH1839" s="13" t="str">
        <f>VLOOKUP(AG1839,'PC Mapping'!L:M,2,)</f>
        <v>Bolivar Sewer</v>
      </c>
    </row>
    <row r="1840" spans="1:34" x14ac:dyDescent="0.2">
      <c r="A1840" t="s">
        <v>10927</v>
      </c>
      <c r="B1840" t="s">
        <v>10860</v>
      </c>
      <c r="C1840" t="s">
        <v>4519</v>
      </c>
      <c r="D1840" t="s">
        <v>4520</v>
      </c>
      <c r="E1840" s="3">
        <v>45818</v>
      </c>
      <c r="F1840" t="s">
        <v>44</v>
      </c>
      <c r="G1840" t="s">
        <v>3742</v>
      </c>
      <c r="H1840" t="s">
        <v>3722</v>
      </c>
      <c r="I1840" t="s">
        <v>4538</v>
      </c>
      <c r="J1840" t="s">
        <v>4522</v>
      </c>
      <c r="K1840" s="2">
        <v>-5</v>
      </c>
      <c r="L1840" t="s">
        <v>44</v>
      </c>
      <c r="M1840" s="2">
        <v>-5</v>
      </c>
      <c r="N1840" t="s">
        <v>4523</v>
      </c>
      <c r="O1840" t="s">
        <v>4524</v>
      </c>
      <c r="P1840" t="s">
        <v>10928</v>
      </c>
      <c r="Q1840" t="s">
        <v>10931</v>
      </c>
      <c r="R1840" t="s">
        <v>44</v>
      </c>
      <c r="S1840" t="s">
        <v>4527</v>
      </c>
      <c r="T1840" s="3">
        <v>45818</v>
      </c>
      <c r="U1840" s="3">
        <v>45819</v>
      </c>
      <c r="V1840" s="2">
        <v>0</v>
      </c>
      <c r="W1840" t="s">
        <v>44</v>
      </c>
      <c r="X1840" t="s">
        <v>44</v>
      </c>
      <c r="Y1840" t="s">
        <v>10932</v>
      </c>
      <c r="Z1840" t="s">
        <v>490</v>
      </c>
      <c r="AA1840" t="s">
        <v>4529</v>
      </c>
      <c r="AB1840" t="s">
        <v>4530</v>
      </c>
      <c r="AC1840" t="s">
        <v>89</v>
      </c>
      <c r="AD1840" t="str">
        <f t="shared" si="28"/>
        <v>10-60</v>
      </c>
      <c r="AE1840" t="str">
        <f>VLOOKUP(AD1840,'Main_Sub Desc'!C:D,2,)</f>
        <v>LPC from invoicing</v>
      </c>
      <c r="AF1840" t="str">
        <f>VLOOKUP(VALUE(H1840),'Main_Sub Desc'!F:G,2,)</f>
        <v>Wtr Rev Late Payment</v>
      </c>
      <c r="AG1840">
        <f>IFERROR(VLOOKUP(VALUE(I1840),'PC Mapping'!A:F,6,),"")</f>
        <v>10469</v>
      </c>
      <c r="AH1840" s="13" t="str">
        <f>VLOOKUP(AG1840,'PC Mapping'!L:M,2,)</f>
        <v>Bolivar Water</v>
      </c>
    </row>
    <row r="1841" spans="1:34" x14ac:dyDescent="0.2">
      <c r="A1841" t="s">
        <v>10933</v>
      </c>
      <c r="B1841" t="s">
        <v>10934</v>
      </c>
      <c r="C1841" t="s">
        <v>4519</v>
      </c>
      <c r="D1841" t="s">
        <v>4520</v>
      </c>
      <c r="E1841" s="3">
        <v>45819</v>
      </c>
      <c r="F1841" t="s">
        <v>44</v>
      </c>
      <c r="G1841" t="s">
        <v>3742</v>
      </c>
      <c r="H1841" t="s">
        <v>3716</v>
      </c>
      <c r="I1841" t="s">
        <v>4534</v>
      </c>
      <c r="J1841" t="s">
        <v>4522</v>
      </c>
      <c r="K1841" s="2">
        <v>-5</v>
      </c>
      <c r="L1841" t="s">
        <v>44</v>
      </c>
      <c r="M1841" s="2">
        <v>-5</v>
      </c>
      <c r="N1841" t="s">
        <v>4523</v>
      </c>
      <c r="O1841" t="s">
        <v>4524</v>
      </c>
      <c r="P1841" t="s">
        <v>5856</v>
      </c>
      <c r="Q1841" t="s">
        <v>10935</v>
      </c>
      <c r="R1841" t="s">
        <v>44</v>
      </c>
      <c r="S1841" t="s">
        <v>4527</v>
      </c>
      <c r="T1841" s="3">
        <v>45819</v>
      </c>
      <c r="U1841" s="3">
        <v>45820</v>
      </c>
      <c r="V1841" s="2">
        <v>0</v>
      </c>
      <c r="W1841" t="s">
        <v>44</v>
      </c>
      <c r="X1841" t="s">
        <v>44</v>
      </c>
      <c r="Y1841" t="s">
        <v>10936</v>
      </c>
      <c r="Z1841" t="s">
        <v>10937</v>
      </c>
      <c r="AA1841" t="s">
        <v>4529</v>
      </c>
      <c r="AB1841" t="s">
        <v>4530</v>
      </c>
      <c r="AC1841" t="s">
        <v>89</v>
      </c>
      <c r="AD1841" t="str">
        <f t="shared" si="28"/>
        <v>10-60</v>
      </c>
      <c r="AE1841" t="str">
        <f>VLOOKUP(AD1841,'Main_Sub Desc'!C:D,2,)</f>
        <v>LPC from invoicing</v>
      </c>
      <c r="AF1841" t="str">
        <f>VLOOKUP(VALUE(H1841),'Main_Sub Desc'!F:G,2,)</f>
        <v>Wst Rev Late Payment</v>
      </c>
      <c r="AG1841">
        <f>IFERROR(VLOOKUP(VALUE(I1841),'PC Mapping'!A:F,6,),"")</f>
        <v>10514</v>
      </c>
      <c r="AH1841" s="13" t="str">
        <f>VLOOKUP(AG1841,'PC Mapping'!L:M,2,)</f>
        <v>Bolivar Sewer</v>
      </c>
    </row>
    <row r="1842" spans="1:34" x14ac:dyDescent="0.2">
      <c r="A1842" t="s">
        <v>10938</v>
      </c>
      <c r="B1842" t="s">
        <v>10934</v>
      </c>
      <c r="C1842" t="s">
        <v>4519</v>
      </c>
      <c r="D1842" t="s">
        <v>4520</v>
      </c>
      <c r="E1842" s="3">
        <v>45819</v>
      </c>
      <c r="F1842" t="s">
        <v>44</v>
      </c>
      <c r="G1842" t="s">
        <v>3742</v>
      </c>
      <c r="H1842" t="s">
        <v>3716</v>
      </c>
      <c r="I1842" t="s">
        <v>4534</v>
      </c>
      <c r="J1842" t="s">
        <v>4522</v>
      </c>
      <c r="K1842" s="2">
        <v>-5</v>
      </c>
      <c r="L1842" t="s">
        <v>44</v>
      </c>
      <c r="M1842" s="2">
        <v>-5</v>
      </c>
      <c r="N1842" t="s">
        <v>4523</v>
      </c>
      <c r="O1842" t="s">
        <v>4524</v>
      </c>
      <c r="P1842" t="s">
        <v>8438</v>
      </c>
      <c r="Q1842" t="s">
        <v>10939</v>
      </c>
      <c r="R1842" t="s">
        <v>44</v>
      </c>
      <c r="S1842" t="s">
        <v>4527</v>
      </c>
      <c r="T1842" s="3">
        <v>45819</v>
      </c>
      <c r="U1842" s="3">
        <v>45820</v>
      </c>
      <c r="V1842" s="2">
        <v>0</v>
      </c>
      <c r="W1842" t="s">
        <v>44</v>
      </c>
      <c r="X1842" t="s">
        <v>44</v>
      </c>
      <c r="Y1842" t="s">
        <v>10940</v>
      </c>
      <c r="Z1842" t="s">
        <v>251</v>
      </c>
      <c r="AA1842" t="s">
        <v>4529</v>
      </c>
      <c r="AB1842" t="s">
        <v>4530</v>
      </c>
      <c r="AC1842" t="s">
        <v>89</v>
      </c>
      <c r="AD1842" t="str">
        <f t="shared" si="28"/>
        <v>10-60</v>
      </c>
      <c r="AE1842" t="str">
        <f>VLOOKUP(AD1842,'Main_Sub Desc'!C:D,2,)</f>
        <v>LPC from invoicing</v>
      </c>
      <c r="AF1842" t="str">
        <f>VLOOKUP(VALUE(H1842),'Main_Sub Desc'!F:G,2,)</f>
        <v>Wst Rev Late Payment</v>
      </c>
      <c r="AG1842">
        <f>IFERROR(VLOOKUP(VALUE(I1842),'PC Mapping'!A:F,6,),"")</f>
        <v>10514</v>
      </c>
      <c r="AH1842" s="13" t="str">
        <f>VLOOKUP(AG1842,'PC Mapping'!L:M,2,)</f>
        <v>Bolivar Sewer</v>
      </c>
    </row>
    <row r="1843" spans="1:34" x14ac:dyDescent="0.2">
      <c r="A1843" t="s">
        <v>10938</v>
      </c>
      <c r="B1843" t="s">
        <v>10934</v>
      </c>
      <c r="C1843" t="s">
        <v>4519</v>
      </c>
      <c r="D1843" t="s">
        <v>4520</v>
      </c>
      <c r="E1843" s="3">
        <v>45819</v>
      </c>
      <c r="F1843" t="s">
        <v>44</v>
      </c>
      <c r="G1843" t="s">
        <v>3742</v>
      </c>
      <c r="H1843" t="s">
        <v>3722</v>
      </c>
      <c r="I1843" t="s">
        <v>4538</v>
      </c>
      <c r="J1843" t="s">
        <v>4522</v>
      </c>
      <c r="K1843" s="2">
        <v>-5</v>
      </c>
      <c r="L1843" t="s">
        <v>44</v>
      </c>
      <c r="M1843" s="2">
        <v>-5</v>
      </c>
      <c r="N1843" t="s">
        <v>4523</v>
      </c>
      <c r="O1843" t="s">
        <v>4524</v>
      </c>
      <c r="P1843" t="s">
        <v>8438</v>
      </c>
      <c r="Q1843" t="s">
        <v>10941</v>
      </c>
      <c r="R1843" t="s">
        <v>44</v>
      </c>
      <c r="S1843" t="s">
        <v>4527</v>
      </c>
      <c r="T1843" s="3">
        <v>45819</v>
      </c>
      <c r="U1843" s="3">
        <v>45820</v>
      </c>
      <c r="V1843" s="2">
        <v>0</v>
      </c>
      <c r="W1843" t="s">
        <v>44</v>
      </c>
      <c r="X1843" t="s">
        <v>44</v>
      </c>
      <c r="Y1843" t="s">
        <v>10942</v>
      </c>
      <c r="Z1843" t="s">
        <v>251</v>
      </c>
      <c r="AA1843" t="s">
        <v>4529</v>
      </c>
      <c r="AB1843" t="s">
        <v>4530</v>
      </c>
      <c r="AC1843" t="s">
        <v>89</v>
      </c>
      <c r="AD1843" t="str">
        <f t="shared" si="28"/>
        <v>10-60</v>
      </c>
      <c r="AE1843" t="str">
        <f>VLOOKUP(AD1843,'Main_Sub Desc'!C:D,2,)</f>
        <v>LPC from invoicing</v>
      </c>
      <c r="AF1843" t="str">
        <f>VLOOKUP(VALUE(H1843),'Main_Sub Desc'!F:G,2,)</f>
        <v>Wtr Rev Late Payment</v>
      </c>
      <c r="AG1843">
        <f>IFERROR(VLOOKUP(VALUE(I1843),'PC Mapping'!A:F,6,),"")</f>
        <v>10469</v>
      </c>
      <c r="AH1843" s="13" t="str">
        <f>VLOOKUP(AG1843,'PC Mapping'!L:M,2,)</f>
        <v>Bolivar Water</v>
      </c>
    </row>
    <row r="1844" spans="1:34" x14ac:dyDescent="0.2">
      <c r="A1844" t="s">
        <v>10943</v>
      </c>
      <c r="B1844" t="s">
        <v>10934</v>
      </c>
      <c r="C1844" t="s">
        <v>4519</v>
      </c>
      <c r="D1844" t="s">
        <v>4520</v>
      </c>
      <c r="E1844" s="3">
        <v>45819</v>
      </c>
      <c r="F1844" t="s">
        <v>44</v>
      </c>
      <c r="G1844" t="s">
        <v>3742</v>
      </c>
      <c r="H1844" t="s">
        <v>3722</v>
      </c>
      <c r="I1844" t="s">
        <v>4538</v>
      </c>
      <c r="J1844" t="s">
        <v>4522</v>
      </c>
      <c r="K1844" s="2">
        <v>-5</v>
      </c>
      <c r="L1844" t="s">
        <v>44</v>
      </c>
      <c r="M1844" s="2">
        <v>-5</v>
      </c>
      <c r="N1844" t="s">
        <v>4523</v>
      </c>
      <c r="O1844" t="s">
        <v>4524</v>
      </c>
      <c r="P1844" t="s">
        <v>10944</v>
      </c>
      <c r="Q1844" t="s">
        <v>10945</v>
      </c>
      <c r="R1844" t="s">
        <v>44</v>
      </c>
      <c r="S1844" t="s">
        <v>4527</v>
      </c>
      <c r="T1844" s="3">
        <v>45819</v>
      </c>
      <c r="U1844" s="3">
        <v>45820</v>
      </c>
      <c r="V1844" s="2">
        <v>0</v>
      </c>
      <c r="W1844" t="s">
        <v>44</v>
      </c>
      <c r="X1844" t="s">
        <v>44</v>
      </c>
      <c r="Y1844" t="s">
        <v>10946</v>
      </c>
      <c r="Z1844" t="s">
        <v>396</v>
      </c>
      <c r="AA1844" t="s">
        <v>4529</v>
      </c>
      <c r="AB1844" t="s">
        <v>4530</v>
      </c>
      <c r="AC1844" t="s">
        <v>89</v>
      </c>
      <c r="AD1844" t="str">
        <f t="shared" si="28"/>
        <v>10-60</v>
      </c>
      <c r="AE1844" t="str">
        <f>VLOOKUP(AD1844,'Main_Sub Desc'!C:D,2,)</f>
        <v>LPC from invoicing</v>
      </c>
      <c r="AF1844" t="str">
        <f>VLOOKUP(VALUE(H1844),'Main_Sub Desc'!F:G,2,)</f>
        <v>Wtr Rev Late Payment</v>
      </c>
      <c r="AG1844">
        <f>IFERROR(VLOOKUP(VALUE(I1844),'PC Mapping'!A:F,6,),"")</f>
        <v>10469</v>
      </c>
      <c r="AH1844" s="13" t="str">
        <f>VLOOKUP(AG1844,'PC Mapping'!L:M,2,)</f>
        <v>Bolivar Water</v>
      </c>
    </row>
    <row r="1845" spans="1:34" x14ac:dyDescent="0.2">
      <c r="A1845" t="s">
        <v>10943</v>
      </c>
      <c r="B1845" t="s">
        <v>10934</v>
      </c>
      <c r="C1845" t="s">
        <v>4519</v>
      </c>
      <c r="D1845" t="s">
        <v>4520</v>
      </c>
      <c r="E1845" s="3">
        <v>45819</v>
      </c>
      <c r="F1845" t="s">
        <v>44</v>
      </c>
      <c r="G1845" t="s">
        <v>3742</v>
      </c>
      <c r="H1845" t="s">
        <v>3716</v>
      </c>
      <c r="I1845" t="s">
        <v>4534</v>
      </c>
      <c r="J1845" t="s">
        <v>4522</v>
      </c>
      <c r="K1845" s="2">
        <v>-5</v>
      </c>
      <c r="L1845" t="s">
        <v>44</v>
      </c>
      <c r="M1845" s="2">
        <v>-5</v>
      </c>
      <c r="N1845" t="s">
        <v>4523</v>
      </c>
      <c r="O1845" t="s">
        <v>4524</v>
      </c>
      <c r="P1845" t="s">
        <v>10944</v>
      </c>
      <c r="Q1845" t="s">
        <v>10947</v>
      </c>
      <c r="R1845" t="s">
        <v>44</v>
      </c>
      <c r="S1845" t="s">
        <v>4527</v>
      </c>
      <c r="T1845" s="3">
        <v>45819</v>
      </c>
      <c r="U1845" s="3">
        <v>45820</v>
      </c>
      <c r="V1845" s="2">
        <v>0</v>
      </c>
      <c r="W1845" t="s">
        <v>44</v>
      </c>
      <c r="X1845" t="s">
        <v>44</v>
      </c>
      <c r="Y1845" t="s">
        <v>10948</v>
      </c>
      <c r="Z1845" t="s">
        <v>396</v>
      </c>
      <c r="AA1845" t="s">
        <v>4529</v>
      </c>
      <c r="AB1845" t="s">
        <v>4530</v>
      </c>
      <c r="AC1845" t="s">
        <v>89</v>
      </c>
      <c r="AD1845" t="str">
        <f t="shared" si="28"/>
        <v>10-60</v>
      </c>
      <c r="AE1845" t="str">
        <f>VLOOKUP(AD1845,'Main_Sub Desc'!C:D,2,)</f>
        <v>LPC from invoicing</v>
      </c>
      <c r="AF1845" t="str">
        <f>VLOOKUP(VALUE(H1845),'Main_Sub Desc'!F:G,2,)</f>
        <v>Wst Rev Late Payment</v>
      </c>
      <c r="AG1845">
        <f>IFERROR(VLOOKUP(VALUE(I1845),'PC Mapping'!A:F,6,),"")</f>
        <v>10514</v>
      </c>
      <c r="AH1845" s="13" t="str">
        <f>VLOOKUP(AG1845,'PC Mapping'!L:M,2,)</f>
        <v>Bolivar Sewer</v>
      </c>
    </row>
    <row r="1846" spans="1:34" x14ac:dyDescent="0.2">
      <c r="A1846" t="s">
        <v>10949</v>
      </c>
      <c r="B1846" t="s">
        <v>10950</v>
      </c>
      <c r="C1846" t="s">
        <v>4519</v>
      </c>
      <c r="D1846" t="s">
        <v>4520</v>
      </c>
      <c r="E1846" s="3">
        <v>45826</v>
      </c>
      <c r="F1846" t="s">
        <v>44</v>
      </c>
      <c r="G1846" t="s">
        <v>3742</v>
      </c>
      <c r="H1846" t="s">
        <v>3722</v>
      </c>
      <c r="I1846" t="s">
        <v>3752</v>
      </c>
      <c r="J1846" t="s">
        <v>4522</v>
      </c>
      <c r="K1846" s="2">
        <v>-5</v>
      </c>
      <c r="L1846" t="s">
        <v>44</v>
      </c>
      <c r="M1846" s="2">
        <v>-5</v>
      </c>
      <c r="N1846" t="s">
        <v>4523</v>
      </c>
      <c r="O1846" t="s">
        <v>4524</v>
      </c>
      <c r="P1846" t="s">
        <v>8585</v>
      </c>
      <c r="Q1846" t="s">
        <v>10951</v>
      </c>
      <c r="R1846" t="s">
        <v>44</v>
      </c>
      <c r="S1846" t="s">
        <v>4527</v>
      </c>
      <c r="T1846" s="3">
        <v>45826</v>
      </c>
      <c r="U1846" s="3">
        <v>45827</v>
      </c>
      <c r="V1846" s="2">
        <v>0</v>
      </c>
      <c r="W1846" t="s">
        <v>44</v>
      </c>
      <c r="X1846" t="s">
        <v>44</v>
      </c>
      <c r="Y1846" t="s">
        <v>10952</v>
      </c>
      <c r="Z1846" t="s">
        <v>10953</v>
      </c>
      <c r="AA1846" t="s">
        <v>4529</v>
      </c>
      <c r="AB1846" t="s">
        <v>4530</v>
      </c>
      <c r="AC1846" t="s">
        <v>89</v>
      </c>
      <c r="AD1846" t="str">
        <f t="shared" si="28"/>
        <v>10-60</v>
      </c>
      <c r="AE1846" t="str">
        <f>VLOOKUP(AD1846,'Main_Sub Desc'!C:D,2,)</f>
        <v>LPC from invoicing</v>
      </c>
      <c r="AF1846" t="str">
        <f>VLOOKUP(VALUE(H1846),'Main_Sub Desc'!F:G,2,)</f>
        <v>Wtr Rev Late Payment</v>
      </c>
      <c r="AG1846">
        <f>IFERROR(VLOOKUP(VALUE(I1846),'PC Mapping'!A:F,6,),"")</f>
        <v>10719</v>
      </c>
      <c r="AH1846" s="13" t="str">
        <f>VLOOKUP(AG1846,'PC Mapping'!L:M,2,)</f>
        <v>All Other Water</v>
      </c>
    </row>
    <row r="1847" spans="1:34" x14ac:dyDescent="0.2">
      <c r="A1847" t="s">
        <v>10954</v>
      </c>
      <c r="B1847" t="s">
        <v>10950</v>
      </c>
      <c r="C1847" t="s">
        <v>4519</v>
      </c>
      <c r="D1847" t="s">
        <v>4520</v>
      </c>
      <c r="E1847" s="3">
        <v>45826</v>
      </c>
      <c r="F1847" t="s">
        <v>44</v>
      </c>
      <c r="G1847" t="s">
        <v>3742</v>
      </c>
      <c r="H1847" t="s">
        <v>3722</v>
      </c>
      <c r="I1847" t="s">
        <v>3752</v>
      </c>
      <c r="J1847" t="s">
        <v>4522</v>
      </c>
      <c r="K1847" s="2">
        <v>-5</v>
      </c>
      <c r="L1847" t="s">
        <v>44</v>
      </c>
      <c r="M1847" s="2">
        <v>-5</v>
      </c>
      <c r="N1847" t="s">
        <v>4523</v>
      </c>
      <c r="O1847" t="s">
        <v>4524</v>
      </c>
      <c r="P1847" t="s">
        <v>10955</v>
      </c>
      <c r="Q1847" t="s">
        <v>10956</v>
      </c>
      <c r="R1847" t="s">
        <v>44</v>
      </c>
      <c r="S1847" t="s">
        <v>4527</v>
      </c>
      <c r="T1847" s="3">
        <v>45826</v>
      </c>
      <c r="U1847" s="3">
        <v>45827</v>
      </c>
      <c r="V1847" s="2">
        <v>0</v>
      </c>
      <c r="W1847" t="s">
        <v>44</v>
      </c>
      <c r="X1847" t="s">
        <v>44</v>
      </c>
      <c r="Y1847" t="s">
        <v>10957</v>
      </c>
      <c r="Z1847" t="s">
        <v>3160</v>
      </c>
      <c r="AA1847" t="s">
        <v>4529</v>
      </c>
      <c r="AB1847" t="s">
        <v>4530</v>
      </c>
      <c r="AC1847" t="s">
        <v>89</v>
      </c>
      <c r="AD1847" t="str">
        <f t="shared" si="28"/>
        <v>10-60</v>
      </c>
      <c r="AE1847" t="str">
        <f>VLOOKUP(AD1847,'Main_Sub Desc'!C:D,2,)</f>
        <v>LPC from invoicing</v>
      </c>
      <c r="AF1847" t="str">
        <f>VLOOKUP(VALUE(H1847),'Main_Sub Desc'!F:G,2,)</f>
        <v>Wtr Rev Late Payment</v>
      </c>
      <c r="AG1847">
        <f>IFERROR(VLOOKUP(VALUE(I1847),'PC Mapping'!A:F,6,),"")</f>
        <v>10719</v>
      </c>
      <c r="AH1847" s="13" t="str">
        <f>VLOOKUP(AG1847,'PC Mapping'!L:M,2,)</f>
        <v>All Other Water</v>
      </c>
    </row>
    <row r="1848" spans="1:34" x14ac:dyDescent="0.2">
      <c r="A1848" t="s">
        <v>10958</v>
      </c>
      <c r="B1848" t="s">
        <v>10950</v>
      </c>
      <c r="C1848" t="s">
        <v>4519</v>
      </c>
      <c r="D1848" t="s">
        <v>4520</v>
      </c>
      <c r="E1848" s="3">
        <v>45826</v>
      </c>
      <c r="F1848" t="s">
        <v>44</v>
      </c>
      <c r="G1848" t="s">
        <v>3742</v>
      </c>
      <c r="H1848" t="s">
        <v>3722</v>
      </c>
      <c r="I1848" t="s">
        <v>4538</v>
      </c>
      <c r="J1848" t="s">
        <v>4522</v>
      </c>
      <c r="K1848" s="2">
        <v>-5</v>
      </c>
      <c r="L1848" t="s">
        <v>44</v>
      </c>
      <c r="M1848" s="2">
        <v>-5</v>
      </c>
      <c r="N1848" t="s">
        <v>4523</v>
      </c>
      <c r="O1848" t="s">
        <v>4524</v>
      </c>
      <c r="P1848" t="s">
        <v>10959</v>
      </c>
      <c r="Q1848" t="s">
        <v>10960</v>
      </c>
      <c r="R1848" t="s">
        <v>44</v>
      </c>
      <c r="S1848" t="s">
        <v>4527</v>
      </c>
      <c r="T1848" s="3">
        <v>45826</v>
      </c>
      <c r="U1848" s="3">
        <v>45827</v>
      </c>
      <c r="V1848" s="2">
        <v>0</v>
      </c>
      <c r="W1848" t="s">
        <v>44</v>
      </c>
      <c r="X1848" t="s">
        <v>44</v>
      </c>
      <c r="Y1848" t="s">
        <v>10961</v>
      </c>
      <c r="Z1848" t="s">
        <v>1092</v>
      </c>
      <c r="AA1848" t="s">
        <v>4529</v>
      </c>
      <c r="AB1848" t="s">
        <v>4530</v>
      </c>
      <c r="AC1848" t="s">
        <v>89</v>
      </c>
      <c r="AD1848" t="str">
        <f t="shared" si="28"/>
        <v>10-60</v>
      </c>
      <c r="AE1848" t="str">
        <f>VLOOKUP(AD1848,'Main_Sub Desc'!C:D,2,)</f>
        <v>LPC from invoicing</v>
      </c>
      <c r="AF1848" t="str">
        <f>VLOOKUP(VALUE(H1848),'Main_Sub Desc'!F:G,2,)</f>
        <v>Wtr Rev Late Payment</v>
      </c>
      <c r="AG1848">
        <f>IFERROR(VLOOKUP(VALUE(I1848),'PC Mapping'!A:F,6,),"")</f>
        <v>10469</v>
      </c>
      <c r="AH1848" s="13" t="str">
        <f>VLOOKUP(AG1848,'PC Mapping'!L:M,2,)</f>
        <v>Bolivar Water</v>
      </c>
    </row>
    <row r="1849" spans="1:34" x14ac:dyDescent="0.2">
      <c r="A1849" t="s">
        <v>10958</v>
      </c>
      <c r="B1849" t="s">
        <v>10950</v>
      </c>
      <c r="C1849" t="s">
        <v>4519</v>
      </c>
      <c r="D1849" t="s">
        <v>4520</v>
      </c>
      <c r="E1849" s="3">
        <v>45826</v>
      </c>
      <c r="F1849" t="s">
        <v>44</v>
      </c>
      <c r="G1849" t="s">
        <v>3742</v>
      </c>
      <c r="H1849" t="s">
        <v>3716</v>
      </c>
      <c r="I1849" t="s">
        <v>4534</v>
      </c>
      <c r="J1849" t="s">
        <v>4522</v>
      </c>
      <c r="K1849" s="2">
        <v>-5</v>
      </c>
      <c r="L1849" t="s">
        <v>44</v>
      </c>
      <c r="M1849" s="2">
        <v>-5</v>
      </c>
      <c r="N1849" t="s">
        <v>4523</v>
      </c>
      <c r="O1849" t="s">
        <v>4524</v>
      </c>
      <c r="P1849" t="s">
        <v>10959</v>
      </c>
      <c r="Q1849" t="s">
        <v>10962</v>
      </c>
      <c r="R1849" t="s">
        <v>44</v>
      </c>
      <c r="S1849" t="s">
        <v>4527</v>
      </c>
      <c r="T1849" s="3">
        <v>45826</v>
      </c>
      <c r="U1849" s="3">
        <v>45827</v>
      </c>
      <c r="V1849" s="2">
        <v>0</v>
      </c>
      <c r="W1849" t="s">
        <v>44</v>
      </c>
      <c r="X1849" t="s">
        <v>44</v>
      </c>
      <c r="Y1849" t="s">
        <v>10963</v>
      </c>
      <c r="Z1849" t="s">
        <v>1092</v>
      </c>
      <c r="AA1849" t="s">
        <v>4529</v>
      </c>
      <c r="AB1849" t="s">
        <v>4530</v>
      </c>
      <c r="AC1849" t="s">
        <v>89</v>
      </c>
      <c r="AD1849" t="str">
        <f t="shared" si="28"/>
        <v>10-60</v>
      </c>
      <c r="AE1849" t="str">
        <f>VLOOKUP(AD1849,'Main_Sub Desc'!C:D,2,)</f>
        <v>LPC from invoicing</v>
      </c>
      <c r="AF1849" t="str">
        <f>VLOOKUP(VALUE(H1849),'Main_Sub Desc'!F:G,2,)</f>
        <v>Wst Rev Late Payment</v>
      </c>
      <c r="AG1849">
        <f>IFERROR(VLOOKUP(VALUE(I1849),'PC Mapping'!A:F,6,),"")</f>
        <v>10514</v>
      </c>
      <c r="AH1849" s="13" t="str">
        <f>VLOOKUP(AG1849,'PC Mapping'!L:M,2,)</f>
        <v>Bolivar Sewer</v>
      </c>
    </row>
    <row r="1850" spans="1:34" x14ac:dyDescent="0.2">
      <c r="A1850" t="s">
        <v>10964</v>
      </c>
      <c r="B1850" t="s">
        <v>10965</v>
      </c>
      <c r="C1850" t="s">
        <v>4519</v>
      </c>
      <c r="D1850" t="s">
        <v>4520</v>
      </c>
      <c r="E1850" s="3">
        <v>45827</v>
      </c>
      <c r="F1850" t="s">
        <v>44</v>
      </c>
      <c r="G1850" t="s">
        <v>3742</v>
      </c>
      <c r="H1850" t="s">
        <v>3722</v>
      </c>
      <c r="I1850" t="s">
        <v>3752</v>
      </c>
      <c r="J1850" t="s">
        <v>4522</v>
      </c>
      <c r="K1850" s="2">
        <v>-5</v>
      </c>
      <c r="L1850" t="s">
        <v>44</v>
      </c>
      <c r="M1850" s="2">
        <v>-5</v>
      </c>
      <c r="N1850" t="s">
        <v>4523</v>
      </c>
      <c r="O1850" t="s">
        <v>4524</v>
      </c>
      <c r="P1850" t="s">
        <v>8780</v>
      </c>
      <c r="Q1850" t="s">
        <v>10966</v>
      </c>
      <c r="R1850" t="s">
        <v>44</v>
      </c>
      <c r="S1850" t="s">
        <v>4527</v>
      </c>
      <c r="T1850" s="3">
        <v>45827</v>
      </c>
      <c r="U1850" s="3">
        <v>45828</v>
      </c>
      <c r="V1850" s="2">
        <v>0</v>
      </c>
      <c r="W1850" t="s">
        <v>44</v>
      </c>
      <c r="X1850" t="s">
        <v>44</v>
      </c>
      <c r="Y1850" t="s">
        <v>10967</v>
      </c>
      <c r="Z1850" t="s">
        <v>10968</v>
      </c>
      <c r="AA1850" t="s">
        <v>4529</v>
      </c>
      <c r="AB1850" t="s">
        <v>4530</v>
      </c>
      <c r="AC1850" t="s">
        <v>89</v>
      </c>
      <c r="AD1850" t="str">
        <f t="shared" si="28"/>
        <v>10-60</v>
      </c>
      <c r="AE1850" t="str">
        <f>VLOOKUP(AD1850,'Main_Sub Desc'!C:D,2,)</f>
        <v>LPC from invoicing</v>
      </c>
      <c r="AF1850" t="str">
        <f>VLOOKUP(VALUE(H1850),'Main_Sub Desc'!F:G,2,)</f>
        <v>Wtr Rev Late Payment</v>
      </c>
      <c r="AG1850">
        <f>IFERROR(VLOOKUP(VALUE(I1850),'PC Mapping'!A:F,6,),"")</f>
        <v>10719</v>
      </c>
      <c r="AH1850" s="13" t="str">
        <f>VLOOKUP(AG1850,'PC Mapping'!L:M,2,)</f>
        <v>All Other Water</v>
      </c>
    </row>
    <row r="1851" spans="1:34" x14ac:dyDescent="0.2">
      <c r="A1851" t="s">
        <v>10969</v>
      </c>
      <c r="B1851" t="s">
        <v>10970</v>
      </c>
      <c r="C1851" t="s">
        <v>4519</v>
      </c>
      <c r="D1851" t="s">
        <v>4520</v>
      </c>
      <c r="E1851" s="3">
        <v>45827</v>
      </c>
      <c r="F1851" t="s">
        <v>44</v>
      </c>
      <c r="G1851" t="s">
        <v>3742</v>
      </c>
      <c r="H1851" t="s">
        <v>3716</v>
      </c>
      <c r="I1851" t="s">
        <v>4534</v>
      </c>
      <c r="J1851" t="s">
        <v>4522</v>
      </c>
      <c r="K1851" s="2">
        <v>-5</v>
      </c>
      <c r="L1851" t="s">
        <v>44</v>
      </c>
      <c r="M1851" s="2">
        <v>-5</v>
      </c>
      <c r="N1851" t="s">
        <v>4523</v>
      </c>
      <c r="O1851" t="s">
        <v>4524</v>
      </c>
      <c r="P1851" t="s">
        <v>10971</v>
      </c>
      <c r="Q1851" t="s">
        <v>10972</v>
      </c>
      <c r="R1851" t="s">
        <v>44</v>
      </c>
      <c r="S1851" t="s">
        <v>4527</v>
      </c>
      <c r="T1851" s="3">
        <v>45827</v>
      </c>
      <c r="U1851" s="3">
        <v>45828</v>
      </c>
      <c r="V1851" s="2">
        <v>0</v>
      </c>
      <c r="W1851" t="s">
        <v>44</v>
      </c>
      <c r="X1851" t="s">
        <v>44</v>
      </c>
      <c r="Y1851" t="s">
        <v>10973</v>
      </c>
      <c r="Z1851" t="s">
        <v>606</v>
      </c>
      <c r="AA1851" t="s">
        <v>4529</v>
      </c>
      <c r="AB1851" t="s">
        <v>4530</v>
      </c>
      <c r="AC1851" t="s">
        <v>89</v>
      </c>
      <c r="AD1851" t="str">
        <f t="shared" si="28"/>
        <v>10-60</v>
      </c>
      <c r="AE1851" t="str">
        <f>VLOOKUP(AD1851,'Main_Sub Desc'!C:D,2,)</f>
        <v>LPC from invoicing</v>
      </c>
      <c r="AF1851" t="str">
        <f>VLOOKUP(VALUE(H1851),'Main_Sub Desc'!F:G,2,)</f>
        <v>Wst Rev Late Payment</v>
      </c>
      <c r="AG1851">
        <f>IFERROR(VLOOKUP(VALUE(I1851),'PC Mapping'!A:F,6,),"")</f>
        <v>10514</v>
      </c>
      <c r="AH1851" s="13" t="str">
        <f>VLOOKUP(AG1851,'PC Mapping'!L:M,2,)</f>
        <v>Bolivar Sewer</v>
      </c>
    </row>
    <row r="1852" spans="1:34" x14ac:dyDescent="0.2">
      <c r="A1852" t="s">
        <v>10969</v>
      </c>
      <c r="B1852" t="s">
        <v>10970</v>
      </c>
      <c r="C1852" t="s">
        <v>4519</v>
      </c>
      <c r="D1852" t="s">
        <v>4520</v>
      </c>
      <c r="E1852" s="3">
        <v>45827</v>
      </c>
      <c r="F1852" t="s">
        <v>44</v>
      </c>
      <c r="G1852" t="s">
        <v>3742</v>
      </c>
      <c r="H1852" t="s">
        <v>3722</v>
      </c>
      <c r="I1852" t="s">
        <v>4538</v>
      </c>
      <c r="J1852" t="s">
        <v>4522</v>
      </c>
      <c r="K1852" s="2">
        <v>-5</v>
      </c>
      <c r="L1852" t="s">
        <v>44</v>
      </c>
      <c r="M1852" s="2">
        <v>-5</v>
      </c>
      <c r="N1852" t="s">
        <v>4523</v>
      </c>
      <c r="O1852" t="s">
        <v>4524</v>
      </c>
      <c r="P1852" t="s">
        <v>10971</v>
      </c>
      <c r="Q1852" t="s">
        <v>10974</v>
      </c>
      <c r="R1852" t="s">
        <v>44</v>
      </c>
      <c r="S1852" t="s">
        <v>4527</v>
      </c>
      <c r="T1852" s="3">
        <v>45827</v>
      </c>
      <c r="U1852" s="3">
        <v>45828</v>
      </c>
      <c r="V1852" s="2">
        <v>0</v>
      </c>
      <c r="W1852" t="s">
        <v>44</v>
      </c>
      <c r="X1852" t="s">
        <v>44</v>
      </c>
      <c r="Y1852" t="s">
        <v>10975</v>
      </c>
      <c r="Z1852" t="s">
        <v>606</v>
      </c>
      <c r="AA1852" t="s">
        <v>4529</v>
      </c>
      <c r="AB1852" t="s">
        <v>4530</v>
      </c>
      <c r="AC1852" t="s">
        <v>89</v>
      </c>
      <c r="AD1852" t="str">
        <f t="shared" si="28"/>
        <v>10-60</v>
      </c>
      <c r="AE1852" t="str">
        <f>VLOOKUP(AD1852,'Main_Sub Desc'!C:D,2,)</f>
        <v>LPC from invoicing</v>
      </c>
      <c r="AF1852" t="str">
        <f>VLOOKUP(VALUE(H1852),'Main_Sub Desc'!F:G,2,)</f>
        <v>Wtr Rev Late Payment</v>
      </c>
      <c r="AG1852">
        <f>IFERROR(VLOOKUP(VALUE(I1852),'PC Mapping'!A:F,6,),"")</f>
        <v>10469</v>
      </c>
      <c r="AH1852" s="13" t="str">
        <f>VLOOKUP(AG1852,'PC Mapping'!L:M,2,)</f>
        <v>Bolivar Water</v>
      </c>
    </row>
    <row r="1853" spans="1:34" x14ac:dyDescent="0.2">
      <c r="A1853" t="s">
        <v>10976</v>
      </c>
      <c r="B1853" t="s">
        <v>10965</v>
      </c>
      <c r="C1853" t="s">
        <v>4519</v>
      </c>
      <c r="D1853" t="s">
        <v>4520</v>
      </c>
      <c r="E1853" s="3">
        <v>45827</v>
      </c>
      <c r="F1853" t="s">
        <v>44</v>
      </c>
      <c r="G1853" t="s">
        <v>3742</v>
      </c>
      <c r="H1853" t="s">
        <v>3722</v>
      </c>
      <c r="I1853" t="s">
        <v>4538</v>
      </c>
      <c r="J1853" t="s">
        <v>4522</v>
      </c>
      <c r="K1853" s="2">
        <v>-5</v>
      </c>
      <c r="L1853" t="s">
        <v>44</v>
      </c>
      <c r="M1853" s="2">
        <v>-5</v>
      </c>
      <c r="N1853" t="s">
        <v>4523</v>
      </c>
      <c r="O1853" t="s">
        <v>4524</v>
      </c>
      <c r="P1853" t="s">
        <v>10977</v>
      </c>
      <c r="Q1853" t="s">
        <v>10978</v>
      </c>
      <c r="R1853" t="s">
        <v>44</v>
      </c>
      <c r="S1853" t="s">
        <v>4527</v>
      </c>
      <c r="T1853" s="3">
        <v>45827</v>
      </c>
      <c r="U1853" s="3">
        <v>45828</v>
      </c>
      <c r="V1853" s="2">
        <v>0</v>
      </c>
      <c r="W1853" t="s">
        <v>44</v>
      </c>
      <c r="X1853" t="s">
        <v>44</v>
      </c>
      <c r="Y1853" t="s">
        <v>10979</v>
      </c>
      <c r="Z1853" t="s">
        <v>1048</v>
      </c>
      <c r="AA1853" t="s">
        <v>4529</v>
      </c>
      <c r="AB1853" t="s">
        <v>4530</v>
      </c>
      <c r="AC1853" t="s">
        <v>89</v>
      </c>
      <c r="AD1853" t="str">
        <f t="shared" si="28"/>
        <v>10-60</v>
      </c>
      <c r="AE1853" t="str">
        <f>VLOOKUP(AD1853,'Main_Sub Desc'!C:D,2,)</f>
        <v>LPC from invoicing</v>
      </c>
      <c r="AF1853" t="str">
        <f>VLOOKUP(VALUE(H1853),'Main_Sub Desc'!F:G,2,)</f>
        <v>Wtr Rev Late Payment</v>
      </c>
      <c r="AG1853">
        <f>IFERROR(VLOOKUP(VALUE(I1853),'PC Mapping'!A:F,6,),"")</f>
        <v>10469</v>
      </c>
      <c r="AH1853" s="13" t="str">
        <f>VLOOKUP(AG1853,'PC Mapping'!L:M,2,)</f>
        <v>Bolivar Water</v>
      </c>
    </row>
    <row r="1854" spans="1:34" x14ac:dyDescent="0.2">
      <c r="A1854" t="s">
        <v>10976</v>
      </c>
      <c r="B1854" t="s">
        <v>10965</v>
      </c>
      <c r="C1854" t="s">
        <v>4519</v>
      </c>
      <c r="D1854" t="s">
        <v>4520</v>
      </c>
      <c r="E1854" s="3">
        <v>45827</v>
      </c>
      <c r="F1854" t="s">
        <v>44</v>
      </c>
      <c r="G1854" t="s">
        <v>3742</v>
      </c>
      <c r="H1854" t="s">
        <v>3716</v>
      </c>
      <c r="I1854" t="s">
        <v>4534</v>
      </c>
      <c r="J1854" t="s">
        <v>4522</v>
      </c>
      <c r="K1854" s="2">
        <v>-5</v>
      </c>
      <c r="L1854" t="s">
        <v>44</v>
      </c>
      <c r="M1854" s="2">
        <v>-5</v>
      </c>
      <c r="N1854" t="s">
        <v>4523</v>
      </c>
      <c r="O1854" t="s">
        <v>4524</v>
      </c>
      <c r="P1854" t="s">
        <v>10977</v>
      </c>
      <c r="Q1854" t="s">
        <v>10980</v>
      </c>
      <c r="R1854" t="s">
        <v>44</v>
      </c>
      <c r="S1854" t="s">
        <v>4527</v>
      </c>
      <c r="T1854" s="3">
        <v>45827</v>
      </c>
      <c r="U1854" s="3">
        <v>45828</v>
      </c>
      <c r="V1854" s="2">
        <v>0</v>
      </c>
      <c r="W1854" t="s">
        <v>44</v>
      </c>
      <c r="X1854" t="s">
        <v>44</v>
      </c>
      <c r="Y1854" t="s">
        <v>10981</v>
      </c>
      <c r="Z1854" t="s">
        <v>1048</v>
      </c>
      <c r="AA1854" t="s">
        <v>4529</v>
      </c>
      <c r="AB1854" t="s">
        <v>4530</v>
      </c>
      <c r="AC1854" t="s">
        <v>89</v>
      </c>
      <c r="AD1854" t="str">
        <f t="shared" si="28"/>
        <v>10-60</v>
      </c>
      <c r="AE1854" t="str">
        <f>VLOOKUP(AD1854,'Main_Sub Desc'!C:D,2,)</f>
        <v>LPC from invoicing</v>
      </c>
      <c r="AF1854" t="str">
        <f>VLOOKUP(VALUE(H1854),'Main_Sub Desc'!F:G,2,)</f>
        <v>Wst Rev Late Payment</v>
      </c>
      <c r="AG1854">
        <f>IFERROR(VLOOKUP(VALUE(I1854),'PC Mapping'!A:F,6,),"")</f>
        <v>10514</v>
      </c>
      <c r="AH1854" s="13" t="str">
        <f>VLOOKUP(AG1854,'PC Mapping'!L:M,2,)</f>
        <v>Bolivar Sewer</v>
      </c>
    </row>
    <row r="1855" spans="1:34" x14ac:dyDescent="0.2">
      <c r="A1855" t="s">
        <v>10982</v>
      </c>
      <c r="B1855" t="s">
        <v>10965</v>
      </c>
      <c r="C1855" t="s">
        <v>4519</v>
      </c>
      <c r="D1855" t="s">
        <v>4520</v>
      </c>
      <c r="E1855" s="3">
        <v>45827</v>
      </c>
      <c r="F1855" t="s">
        <v>44</v>
      </c>
      <c r="G1855" t="s">
        <v>3742</v>
      </c>
      <c r="H1855" t="s">
        <v>3722</v>
      </c>
      <c r="I1855" t="s">
        <v>4538</v>
      </c>
      <c r="J1855" t="s">
        <v>4522</v>
      </c>
      <c r="K1855" s="2">
        <v>-6.1</v>
      </c>
      <c r="L1855" t="s">
        <v>44</v>
      </c>
      <c r="M1855" s="2">
        <v>-6.1</v>
      </c>
      <c r="N1855" t="s">
        <v>4523</v>
      </c>
      <c r="O1855" t="s">
        <v>4524</v>
      </c>
      <c r="P1855" t="s">
        <v>10983</v>
      </c>
      <c r="Q1855" t="s">
        <v>10984</v>
      </c>
      <c r="R1855" t="s">
        <v>44</v>
      </c>
      <c r="S1855" t="s">
        <v>4527</v>
      </c>
      <c r="T1855" s="3">
        <v>45827</v>
      </c>
      <c r="U1855" s="3">
        <v>45828</v>
      </c>
      <c r="V1855" s="2">
        <v>0</v>
      </c>
      <c r="W1855" t="s">
        <v>44</v>
      </c>
      <c r="X1855" t="s">
        <v>44</v>
      </c>
      <c r="Y1855" t="s">
        <v>10985</v>
      </c>
      <c r="Z1855" t="s">
        <v>1083</v>
      </c>
      <c r="AA1855" t="s">
        <v>4529</v>
      </c>
      <c r="AB1855" t="s">
        <v>4530</v>
      </c>
      <c r="AC1855" t="s">
        <v>89</v>
      </c>
      <c r="AD1855" t="str">
        <f t="shared" si="28"/>
        <v>10-60</v>
      </c>
      <c r="AE1855" t="str">
        <f>VLOOKUP(AD1855,'Main_Sub Desc'!C:D,2,)</f>
        <v>LPC from invoicing</v>
      </c>
      <c r="AF1855" t="str">
        <f>VLOOKUP(VALUE(H1855),'Main_Sub Desc'!F:G,2,)</f>
        <v>Wtr Rev Late Payment</v>
      </c>
      <c r="AG1855">
        <f>IFERROR(VLOOKUP(VALUE(I1855),'PC Mapping'!A:F,6,),"")</f>
        <v>10469</v>
      </c>
      <c r="AH1855" s="13" t="str">
        <f>VLOOKUP(AG1855,'PC Mapping'!L:M,2,)</f>
        <v>Bolivar Water</v>
      </c>
    </row>
    <row r="1856" spans="1:34" x14ac:dyDescent="0.2">
      <c r="A1856" t="s">
        <v>10982</v>
      </c>
      <c r="B1856" t="s">
        <v>10965</v>
      </c>
      <c r="C1856" t="s">
        <v>4519</v>
      </c>
      <c r="D1856" t="s">
        <v>4520</v>
      </c>
      <c r="E1856" s="3">
        <v>45827</v>
      </c>
      <c r="F1856" t="s">
        <v>44</v>
      </c>
      <c r="G1856" t="s">
        <v>3742</v>
      </c>
      <c r="H1856" t="s">
        <v>3716</v>
      </c>
      <c r="I1856" t="s">
        <v>4534</v>
      </c>
      <c r="J1856" t="s">
        <v>4522</v>
      </c>
      <c r="K1856" s="2">
        <v>-8.5</v>
      </c>
      <c r="L1856" t="s">
        <v>44</v>
      </c>
      <c r="M1856" s="2">
        <v>-8.5</v>
      </c>
      <c r="N1856" t="s">
        <v>4523</v>
      </c>
      <c r="O1856" t="s">
        <v>4524</v>
      </c>
      <c r="P1856" t="s">
        <v>10983</v>
      </c>
      <c r="Q1856" t="s">
        <v>10986</v>
      </c>
      <c r="R1856" t="s">
        <v>44</v>
      </c>
      <c r="S1856" t="s">
        <v>4527</v>
      </c>
      <c r="T1856" s="3">
        <v>45827</v>
      </c>
      <c r="U1856" s="3">
        <v>45828</v>
      </c>
      <c r="V1856" s="2">
        <v>0</v>
      </c>
      <c r="W1856" t="s">
        <v>44</v>
      </c>
      <c r="X1856" t="s">
        <v>44</v>
      </c>
      <c r="Y1856" t="s">
        <v>10987</v>
      </c>
      <c r="Z1856" t="s">
        <v>1083</v>
      </c>
      <c r="AA1856" t="s">
        <v>4529</v>
      </c>
      <c r="AB1856" t="s">
        <v>4530</v>
      </c>
      <c r="AC1856" t="s">
        <v>89</v>
      </c>
      <c r="AD1856" t="str">
        <f t="shared" si="28"/>
        <v>10-60</v>
      </c>
      <c r="AE1856" t="str">
        <f>VLOOKUP(AD1856,'Main_Sub Desc'!C:D,2,)</f>
        <v>LPC from invoicing</v>
      </c>
      <c r="AF1856" t="str">
        <f>VLOOKUP(VALUE(H1856),'Main_Sub Desc'!F:G,2,)</f>
        <v>Wst Rev Late Payment</v>
      </c>
      <c r="AG1856">
        <f>IFERROR(VLOOKUP(VALUE(I1856),'PC Mapping'!A:F,6,),"")</f>
        <v>10514</v>
      </c>
      <c r="AH1856" s="13" t="str">
        <f>VLOOKUP(AG1856,'PC Mapping'!L:M,2,)</f>
        <v>Bolivar Sewer</v>
      </c>
    </row>
    <row r="1857" spans="1:34" x14ac:dyDescent="0.2">
      <c r="A1857" t="s">
        <v>10988</v>
      </c>
      <c r="B1857" t="s">
        <v>10965</v>
      </c>
      <c r="C1857" t="s">
        <v>4519</v>
      </c>
      <c r="D1857" t="s">
        <v>4520</v>
      </c>
      <c r="E1857" s="3">
        <v>45827</v>
      </c>
      <c r="F1857" t="s">
        <v>44</v>
      </c>
      <c r="G1857" t="s">
        <v>3742</v>
      </c>
      <c r="H1857" t="s">
        <v>3722</v>
      </c>
      <c r="I1857" t="s">
        <v>3752</v>
      </c>
      <c r="J1857" t="s">
        <v>4522</v>
      </c>
      <c r="K1857" s="2">
        <v>-5</v>
      </c>
      <c r="L1857" t="s">
        <v>44</v>
      </c>
      <c r="M1857" s="2">
        <v>-5</v>
      </c>
      <c r="N1857" t="s">
        <v>4523</v>
      </c>
      <c r="O1857" t="s">
        <v>4524</v>
      </c>
      <c r="P1857" t="s">
        <v>10989</v>
      </c>
      <c r="Q1857" t="s">
        <v>10990</v>
      </c>
      <c r="R1857" t="s">
        <v>44</v>
      </c>
      <c r="S1857" t="s">
        <v>4527</v>
      </c>
      <c r="T1857" s="3">
        <v>45827</v>
      </c>
      <c r="U1857" s="3">
        <v>45828</v>
      </c>
      <c r="V1857" s="2">
        <v>0</v>
      </c>
      <c r="W1857" t="s">
        <v>44</v>
      </c>
      <c r="X1857" t="s">
        <v>44</v>
      </c>
      <c r="Y1857" t="s">
        <v>10991</v>
      </c>
      <c r="Z1857" t="s">
        <v>2377</v>
      </c>
      <c r="AA1857" t="s">
        <v>4529</v>
      </c>
      <c r="AB1857" t="s">
        <v>4530</v>
      </c>
      <c r="AC1857" t="s">
        <v>89</v>
      </c>
      <c r="AD1857" t="str">
        <f t="shared" si="28"/>
        <v>10-60</v>
      </c>
      <c r="AE1857" t="str">
        <f>VLOOKUP(AD1857,'Main_Sub Desc'!C:D,2,)</f>
        <v>LPC from invoicing</v>
      </c>
      <c r="AF1857" t="str">
        <f>VLOOKUP(VALUE(H1857),'Main_Sub Desc'!F:G,2,)</f>
        <v>Wtr Rev Late Payment</v>
      </c>
      <c r="AG1857">
        <f>IFERROR(VLOOKUP(VALUE(I1857),'PC Mapping'!A:F,6,),"")</f>
        <v>10719</v>
      </c>
      <c r="AH1857" s="13" t="str">
        <f>VLOOKUP(AG1857,'PC Mapping'!L:M,2,)</f>
        <v>All Other Water</v>
      </c>
    </row>
    <row r="1858" spans="1:34" x14ac:dyDescent="0.2">
      <c r="A1858" t="s">
        <v>10992</v>
      </c>
      <c r="B1858" t="s">
        <v>10993</v>
      </c>
      <c r="C1858" t="s">
        <v>4519</v>
      </c>
      <c r="D1858" t="s">
        <v>4520</v>
      </c>
      <c r="E1858" s="3">
        <v>45828</v>
      </c>
      <c r="F1858" t="s">
        <v>44</v>
      </c>
      <c r="G1858" t="s">
        <v>3742</v>
      </c>
      <c r="H1858" t="s">
        <v>3722</v>
      </c>
      <c r="I1858" t="s">
        <v>4538</v>
      </c>
      <c r="J1858" t="s">
        <v>4522</v>
      </c>
      <c r="K1858" s="2">
        <v>-5</v>
      </c>
      <c r="L1858" t="s">
        <v>44</v>
      </c>
      <c r="M1858" s="2">
        <v>-5</v>
      </c>
      <c r="N1858" t="s">
        <v>4523</v>
      </c>
      <c r="O1858" t="s">
        <v>4524</v>
      </c>
      <c r="P1858" t="s">
        <v>6272</v>
      </c>
      <c r="Q1858" t="s">
        <v>10994</v>
      </c>
      <c r="R1858" t="s">
        <v>44</v>
      </c>
      <c r="S1858" t="s">
        <v>4527</v>
      </c>
      <c r="T1858" s="3">
        <v>45828</v>
      </c>
      <c r="U1858" s="3">
        <v>45831</v>
      </c>
      <c r="V1858" s="2">
        <v>0</v>
      </c>
      <c r="W1858" t="s">
        <v>44</v>
      </c>
      <c r="X1858" t="s">
        <v>44</v>
      </c>
      <c r="Y1858" t="s">
        <v>10995</v>
      </c>
      <c r="Z1858" t="s">
        <v>823</v>
      </c>
      <c r="AA1858" t="s">
        <v>4529</v>
      </c>
      <c r="AB1858" t="s">
        <v>4530</v>
      </c>
      <c r="AC1858" t="s">
        <v>99</v>
      </c>
      <c r="AD1858" t="str">
        <f t="shared" si="28"/>
        <v>10-60</v>
      </c>
      <c r="AE1858" t="str">
        <f>VLOOKUP(AD1858,'Main_Sub Desc'!C:D,2,)</f>
        <v>LPC from invoicing</v>
      </c>
      <c r="AF1858" t="str">
        <f>VLOOKUP(VALUE(H1858),'Main_Sub Desc'!F:G,2,)</f>
        <v>Wtr Rev Late Payment</v>
      </c>
      <c r="AG1858">
        <f>IFERROR(VLOOKUP(VALUE(I1858),'PC Mapping'!A:F,6,),"")</f>
        <v>10469</v>
      </c>
      <c r="AH1858" s="13" t="str">
        <f>VLOOKUP(AG1858,'PC Mapping'!L:M,2,)</f>
        <v>Bolivar Water</v>
      </c>
    </row>
    <row r="1859" spans="1:34" x14ac:dyDescent="0.2">
      <c r="A1859" t="s">
        <v>10992</v>
      </c>
      <c r="B1859" t="s">
        <v>10993</v>
      </c>
      <c r="C1859" t="s">
        <v>4519</v>
      </c>
      <c r="D1859" t="s">
        <v>4520</v>
      </c>
      <c r="E1859" s="3">
        <v>45828</v>
      </c>
      <c r="F1859" t="s">
        <v>44</v>
      </c>
      <c r="G1859" t="s">
        <v>3742</v>
      </c>
      <c r="H1859" t="s">
        <v>3716</v>
      </c>
      <c r="I1859" t="s">
        <v>4534</v>
      </c>
      <c r="J1859" t="s">
        <v>4522</v>
      </c>
      <c r="K1859" s="2">
        <v>-5</v>
      </c>
      <c r="L1859" t="s">
        <v>44</v>
      </c>
      <c r="M1859" s="2">
        <v>-5</v>
      </c>
      <c r="N1859" t="s">
        <v>4523</v>
      </c>
      <c r="O1859" t="s">
        <v>4524</v>
      </c>
      <c r="P1859" t="s">
        <v>6272</v>
      </c>
      <c r="Q1859" t="s">
        <v>10996</v>
      </c>
      <c r="R1859" t="s">
        <v>44</v>
      </c>
      <c r="S1859" t="s">
        <v>4527</v>
      </c>
      <c r="T1859" s="3">
        <v>45828</v>
      </c>
      <c r="U1859" s="3">
        <v>45831</v>
      </c>
      <c r="V1859" s="2">
        <v>0</v>
      </c>
      <c r="W1859" t="s">
        <v>44</v>
      </c>
      <c r="X1859" t="s">
        <v>44</v>
      </c>
      <c r="Y1859" t="s">
        <v>10997</v>
      </c>
      <c r="Z1859" t="s">
        <v>823</v>
      </c>
      <c r="AA1859" t="s">
        <v>4529</v>
      </c>
      <c r="AB1859" t="s">
        <v>4530</v>
      </c>
      <c r="AC1859" t="s">
        <v>99</v>
      </c>
      <c r="AD1859" t="str">
        <f t="shared" si="28"/>
        <v>10-60</v>
      </c>
      <c r="AE1859" t="str">
        <f>VLOOKUP(AD1859,'Main_Sub Desc'!C:D,2,)</f>
        <v>LPC from invoicing</v>
      </c>
      <c r="AF1859" t="str">
        <f>VLOOKUP(VALUE(H1859),'Main_Sub Desc'!F:G,2,)</f>
        <v>Wst Rev Late Payment</v>
      </c>
      <c r="AG1859">
        <f>IFERROR(VLOOKUP(VALUE(I1859),'PC Mapping'!A:F,6,),"")</f>
        <v>10514</v>
      </c>
      <c r="AH1859" s="13" t="str">
        <f>VLOOKUP(AG1859,'PC Mapping'!L:M,2,)</f>
        <v>Bolivar Sewer</v>
      </c>
    </row>
    <row r="1860" spans="1:34" x14ac:dyDescent="0.2">
      <c r="A1860" t="s">
        <v>10998</v>
      </c>
      <c r="B1860" t="s">
        <v>10993</v>
      </c>
      <c r="C1860" t="s">
        <v>4519</v>
      </c>
      <c r="D1860" t="s">
        <v>4520</v>
      </c>
      <c r="E1860" s="3">
        <v>45828</v>
      </c>
      <c r="F1860" t="s">
        <v>44</v>
      </c>
      <c r="G1860" t="s">
        <v>3742</v>
      </c>
      <c r="H1860" t="s">
        <v>3722</v>
      </c>
      <c r="I1860" t="s">
        <v>3752</v>
      </c>
      <c r="J1860" t="s">
        <v>4522</v>
      </c>
      <c r="K1860" s="2">
        <v>-5</v>
      </c>
      <c r="L1860" t="s">
        <v>44</v>
      </c>
      <c r="M1860" s="2">
        <v>-5</v>
      </c>
      <c r="N1860" t="s">
        <v>4523</v>
      </c>
      <c r="O1860" t="s">
        <v>4524</v>
      </c>
      <c r="P1860" t="s">
        <v>10999</v>
      </c>
      <c r="Q1860" t="s">
        <v>11000</v>
      </c>
      <c r="R1860" t="s">
        <v>44</v>
      </c>
      <c r="S1860" t="s">
        <v>4527</v>
      </c>
      <c r="T1860" s="3">
        <v>45828</v>
      </c>
      <c r="U1860" s="3">
        <v>45831</v>
      </c>
      <c r="V1860" s="2">
        <v>0</v>
      </c>
      <c r="W1860" t="s">
        <v>44</v>
      </c>
      <c r="X1860" t="s">
        <v>44</v>
      </c>
      <c r="Y1860" t="s">
        <v>11001</v>
      </c>
      <c r="Z1860" t="s">
        <v>11002</v>
      </c>
      <c r="AA1860" t="s">
        <v>4529</v>
      </c>
      <c r="AB1860" t="s">
        <v>4530</v>
      </c>
      <c r="AC1860" t="s">
        <v>89</v>
      </c>
      <c r="AD1860" t="str">
        <f t="shared" ref="AD1860:AD1923" si="29">CONCATENATE(VALUE(AA1860),"-",VALUE(AB1860))</f>
        <v>10-60</v>
      </c>
      <c r="AE1860" t="str">
        <f>VLOOKUP(AD1860,'Main_Sub Desc'!C:D,2,)</f>
        <v>LPC from invoicing</v>
      </c>
      <c r="AF1860" t="str">
        <f>VLOOKUP(VALUE(H1860),'Main_Sub Desc'!F:G,2,)</f>
        <v>Wtr Rev Late Payment</v>
      </c>
      <c r="AG1860">
        <f>IFERROR(VLOOKUP(VALUE(I1860),'PC Mapping'!A:F,6,),"")</f>
        <v>10719</v>
      </c>
      <c r="AH1860" s="13" t="str">
        <f>VLOOKUP(AG1860,'PC Mapping'!L:M,2,)</f>
        <v>All Other Water</v>
      </c>
    </row>
    <row r="1861" spans="1:34" x14ac:dyDescent="0.2">
      <c r="A1861" t="s">
        <v>11003</v>
      </c>
      <c r="B1861" t="s">
        <v>11004</v>
      </c>
      <c r="C1861" t="s">
        <v>4519</v>
      </c>
      <c r="D1861" t="s">
        <v>4520</v>
      </c>
      <c r="E1861" s="3">
        <v>45831</v>
      </c>
      <c r="F1861" t="s">
        <v>44</v>
      </c>
      <c r="G1861" t="s">
        <v>3742</v>
      </c>
      <c r="H1861" t="s">
        <v>3722</v>
      </c>
      <c r="I1861" t="s">
        <v>3752</v>
      </c>
      <c r="J1861" t="s">
        <v>4522</v>
      </c>
      <c r="K1861" s="2">
        <v>-5</v>
      </c>
      <c r="L1861" t="s">
        <v>44</v>
      </c>
      <c r="M1861" s="2">
        <v>-5</v>
      </c>
      <c r="N1861" t="s">
        <v>4523</v>
      </c>
      <c r="O1861" t="s">
        <v>4524</v>
      </c>
      <c r="P1861" t="s">
        <v>6601</v>
      </c>
      <c r="Q1861" t="s">
        <v>11005</v>
      </c>
      <c r="R1861" t="s">
        <v>44</v>
      </c>
      <c r="S1861" t="s">
        <v>4527</v>
      </c>
      <c r="T1861" s="3">
        <v>45831</v>
      </c>
      <c r="U1861" s="3">
        <v>45832</v>
      </c>
      <c r="V1861" s="2">
        <v>0</v>
      </c>
      <c r="W1861" t="s">
        <v>44</v>
      </c>
      <c r="X1861" t="s">
        <v>44</v>
      </c>
      <c r="Y1861" t="s">
        <v>11006</v>
      </c>
      <c r="Z1861" t="s">
        <v>2843</v>
      </c>
      <c r="AA1861" t="s">
        <v>4529</v>
      </c>
      <c r="AB1861" t="s">
        <v>4530</v>
      </c>
      <c r="AC1861" t="s">
        <v>89</v>
      </c>
      <c r="AD1861" t="str">
        <f t="shared" si="29"/>
        <v>10-60</v>
      </c>
      <c r="AE1861" t="str">
        <f>VLOOKUP(AD1861,'Main_Sub Desc'!C:D,2,)</f>
        <v>LPC from invoicing</v>
      </c>
      <c r="AF1861" t="str">
        <f>VLOOKUP(VALUE(H1861),'Main_Sub Desc'!F:G,2,)</f>
        <v>Wtr Rev Late Payment</v>
      </c>
      <c r="AG1861">
        <f>IFERROR(VLOOKUP(VALUE(I1861),'PC Mapping'!A:F,6,),"")</f>
        <v>10719</v>
      </c>
      <c r="AH1861" s="13" t="str">
        <f>VLOOKUP(AG1861,'PC Mapping'!L:M,2,)</f>
        <v>All Other Water</v>
      </c>
    </row>
    <row r="1862" spans="1:34" x14ac:dyDescent="0.2">
      <c r="A1862" t="s">
        <v>11007</v>
      </c>
      <c r="B1862" t="s">
        <v>11004</v>
      </c>
      <c r="C1862" t="s">
        <v>4519</v>
      </c>
      <c r="D1862" t="s">
        <v>4520</v>
      </c>
      <c r="E1862" s="3">
        <v>45831</v>
      </c>
      <c r="F1862" t="s">
        <v>44</v>
      </c>
      <c r="G1862" t="s">
        <v>3742</v>
      </c>
      <c r="H1862" t="s">
        <v>3716</v>
      </c>
      <c r="I1862" t="s">
        <v>4534</v>
      </c>
      <c r="J1862" t="s">
        <v>4522</v>
      </c>
      <c r="K1862" s="2">
        <v>-5</v>
      </c>
      <c r="L1862" t="s">
        <v>44</v>
      </c>
      <c r="M1862" s="2">
        <v>-5</v>
      </c>
      <c r="N1862" t="s">
        <v>4523</v>
      </c>
      <c r="O1862" t="s">
        <v>4524</v>
      </c>
      <c r="P1862" t="s">
        <v>11008</v>
      </c>
      <c r="Q1862" t="s">
        <v>11009</v>
      </c>
      <c r="R1862" t="s">
        <v>44</v>
      </c>
      <c r="S1862" t="s">
        <v>4527</v>
      </c>
      <c r="T1862" s="3">
        <v>45831</v>
      </c>
      <c r="U1862" s="3">
        <v>45832</v>
      </c>
      <c r="V1862" s="2">
        <v>0</v>
      </c>
      <c r="W1862" t="s">
        <v>44</v>
      </c>
      <c r="X1862" t="s">
        <v>44</v>
      </c>
      <c r="Y1862" t="s">
        <v>11010</v>
      </c>
      <c r="Z1862" t="s">
        <v>11011</v>
      </c>
      <c r="AA1862" t="s">
        <v>4529</v>
      </c>
      <c r="AB1862" t="s">
        <v>4530</v>
      </c>
      <c r="AC1862" t="s">
        <v>89</v>
      </c>
      <c r="AD1862" t="str">
        <f t="shared" si="29"/>
        <v>10-60</v>
      </c>
      <c r="AE1862" t="str">
        <f>VLOOKUP(AD1862,'Main_Sub Desc'!C:D,2,)</f>
        <v>LPC from invoicing</v>
      </c>
      <c r="AF1862" t="str">
        <f>VLOOKUP(VALUE(H1862),'Main_Sub Desc'!F:G,2,)</f>
        <v>Wst Rev Late Payment</v>
      </c>
      <c r="AG1862">
        <f>IFERROR(VLOOKUP(VALUE(I1862),'PC Mapping'!A:F,6,),"")</f>
        <v>10514</v>
      </c>
      <c r="AH1862" s="13" t="str">
        <f>VLOOKUP(AG1862,'PC Mapping'!L:M,2,)</f>
        <v>Bolivar Sewer</v>
      </c>
    </row>
    <row r="1863" spans="1:34" x14ac:dyDescent="0.2">
      <c r="A1863" t="s">
        <v>11007</v>
      </c>
      <c r="B1863" t="s">
        <v>11004</v>
      </c>
      <c r="C1863" t="s">
        <v>4519</v>
      </c>
      <c r="D1863" t="s">
        <v>4520</v>
      </c>
      <c r="E1863" s="3">
        <v>45831</v>
      </c>
      <c r="F1863" t="s">
        <v>44</v>
      </c>
      <c r="G1863" t="s">
        <v>3742</v>
      </c>
      <c r="H1863" t="s">
        <v>3722</v>
      </c>
      <c r="I1863" t="s">
        <v>4538</v>
      </c>
      <c r="J1863" t="s">
        <v>4522</v>
      </c>
      <c r="K1863" s="2">
        <v>-5</v>
      </c>
      <c r="L1863" t="s">
        <v>44</v>
      </c>
      <c r="M1863" s="2">
        <v>-5</v>
      </c>
      <c r="N1863" t="s">
        <v>4523</v>
      </c>
      <c r="O1863" t="s">
        <v>4524</v>
      </c>
      <c r="P1863" t="s">
        <v>11008</v>
      </c>
      <c r="Q1863" t="s">
        <v>11012</v>
      </c>
      <c r="R1863" t="s">
        <v>44</v>
      </c>
      <c r="S1863" t="s">
        <v>4527</v>
      </c>
      <c r="T1863" s="3">
        <v>45831</v>
      </c>
      <c r="U1863" s="3">
        <v>45832</v>
      </c>
      <c r="V1863" s="2">
        <v>0</v>
      </c>
      <c r="W1863" t="s">
        <v>44</v>
      </c>
      <c r="X1863" t="s">
        <v>44</v>
      </c>
      <c r="Y1863" t="s">
        <v>11013</v>
      </c>
      <c r="Z1863" t="s">
        <v>11011</v>
      </c>
      <c r="AA1863" t="s">
        <v>4529</v>
      </c>
      <c r="AB1863" t="s">
        <v>4530</v>
      </c>
      <c r="AC1863" t="s">
        <v>89</v>
      </c>
      <c r="AD1863" t="str">
        <f t="shared" si="29"/>
        <v>10-60</v>
      </c>
      <c r="AE1863" t="str">
        <f>VLOOKUP(AD1863,'Main_Sub Desc'!C:D,2,)</f>
        <v>LPC from invoicing</v>
      </c>
      <c r="AF1863" t="str">
        <f>VLOOKUP(VALUE(H1863),'Main_Sub Desc'!F:G,2,)</f>
        <v>Wtr Rev Late Payment</v>
      </c>
      <c r="AG1863">
        <f>IFERROR(VLOOKUP(VALUE(I1863),'PC Mapping'!A:F,6,),"")</f>
        <v>10469</v>
      </c>
      <c r="AH1863" s="13" t="str">
        <f>VLOOKUP(AG1863,'PC Mapping'!L:M,2,)</f>
        <v>Bolivar Water</v>
      </c>
    </row>
    <row r="1864" spans="1:34" x14ac:dyDescent="0.2">
      <c r="A1864" t="s">
        <v>11014</v>
      </c>
      <c r="B1864" t="s">
        <v>11004</v>
      </c>
      <c r="C1864" t="s">
        <v>4519</v>
      </c>
      <c r="D1864" t="s">
        <v>4520</v>
      </c>
      <c r="E1864" s="3">
        <v>45831</v>
      </c>
      <c r="F1864" t="s">
        <v>44</v>
      </c>
      <c r="G1864" t="s">
        <v>3742</v>
      </c>
      <c r="H1864" t="s">
        <v>3722</v>
      </c>
      <c r="I1864" t="s">
        <v>4538</v>
      </c>
      <c r="J1864" t="s">
        <v>4522</v>
      </c>
      <c r="K1864" s="2">
        <v>-5</v>
      </c>
      <c r="L1864" t="s">
        <v>44</v>
      </c>
      <c r="M1864" s="2">
        <v>-5</v>
      </c>
      <c r="N1864" t="s">
        <v>4523</v>
      </c>
      <c r="O1864" t="s">
        <v>4524</v>
      </c>
      <c r="P1864" t="s">
        <v>11015</v>
      </c>
      <c r="Q1864" t="s">
        <v>11016</v>
      </c>
      <c r="R1864" t="s">
        <v>44</v>
      </c>
      <c r="S1864" t="s">
        <v>4527</v>
      </c>
      <c r="T1864" s="3">
        <v>45831</v>
      </c>
      <c r="U1864" s="3">
        <v>45832</v>
      </c>
      <c r="V1864" s="2">
        <v>0</v>
      </c>
      <c r="W1864" t="s">
        <v>44</v>
      </c>
      <c r="X1864" t="s">
        <v>44</v>
      </c>
      <c r="Y1864" t="s">
        <v>11017</v>
      </c>
      <c r="Z1864" t="s">
        <v>570</v>
      </c>
      <c r="AA1864" t="s">
        <v>4529</v>
      </c>
      <c r="AB1864" t="s">
        <v>4530</v>
      </c>
      <c r="AC1864" t="s">
        <v>89</v>
      </c>
      <c r="AD1864" t="str">
        <f t="shared" si="29"/>
        <v>10-60</v>
      </c>
      <c r="AE1864" t="str">
        <f>VLOOKUP(AD1864,'Main_Sub Desc'!C:D,2,)</f>
        <v>LPC from invoicing</v>
      </c>
      <c r="AF1864" t="str">
        <f>VLOOKUP(VALUE(H1864),'Main_Sub Desc'!F:G,2,)</f>
        <v>Wtr Rev Late Payment</v>
      </c>
      <c r="AG1864">
        <f>IFERROR(VLOOKUP(VALUE(I1864),'PC Mapping'!A:F,6,),"")</f>
        <v>10469</v>
      </c>
      <c r="AH1864" s="13" t="str">
        <f>VLOOKUP(AG1864,'PC Mapping'!L:M,2,)</f>
        <v>Bolivar Water</v>
      </c>
    </row>
    <row r="1865" spans="1:34" x14ac:dyDescent="0.2">
      <c r="A1865" t="s">
        <v>11014</v>
      </c>
      <c r="B1865" t="s">
        <v>11004</v>
      </c>
      <c r="C1865" t="s">
        <v>4519</v>
      </c>
      <c r="D1865" t="s">
        <v>4520</v>
      </c>
      <c r="E1865" s="3">
        <v>45831</v>
      </c>
      <c r="F1865" t="s">
        <v>44</v>
      </c>
      <c r="G1865" t="s">
        <v>3742</v>
      </c>
      <c r="H1865" t="s">
        <v>3716</v>
      </c>
      <c r="I1865" t="s">
        <v>4534</v>
      </c>
      <c r="J1865" t="s">
        <v>4522</v>
      </c>
      <c r="K1865" s="2">
        <v>-5</v>
      </c>
      <c r="L1865" t="s">
        <v>44</v>
      </c>
      <c r="M1865" s="2">
        <v>-5</v>
      </c>
      <c r="N1865" t="s">
        <v>4523</v>
      </c>
      <c r="O1865" t="s">
        <v>4524</v>
      </c>
      <c r="P1865" t="s">
        <v>11015</v>
      </c>
      <c r="Q1865" t="s">
        <v>11018</v>
      </c>
      <c r="R1865" t="s">
        <v>44</v>
      </c>
      <c r="S1865" t="s">
        <v>4527</v>
      </c>
      <c r="T1865" s="3">
        <v>45831</v>
      </c>
      <c r="U1865" s="3">
        <v>45832</v>
      </c>
      <c r="V1865" s="2">
        <v>0</v>
      </c>
      <c r="W1865" t="s">
        <v>44</v>
      </c>
      <c r="X1865" t="s">
        <v>44</v>
      </c>
      <c r="Y1865" t="s">
        <v>11019</v>
      </c>
      <c r="Z1865" t="s">
        <v>570</v>
      </c>
      <c r="AA1865" t="s">
        <v>4529</v>
      </c>
      <c r="AB1865" t="s">
        <v>4530</v>
      </c>
      <c r="AC1865" t="s">
        <v>89</v>
      </c>
      <c r="AD1865" t="str">
        <f t="shared" si="29"/>
        <v>10-60</v>
      </c>
      <c r="AE1865" t="str">
        <f>VLOOKUP(AD1865,'Main_Sub Desc'!C:D,2,)</f>
        <v>LPC from invoicing</v>
      </c>
      <c r="AF1865" t="str">
        <f>VLOOKUP(VALUE(H1865),'Main_Sub Desc'!F:G,2,)</f>
        <v>Wst Rev Late Payment</v>
      </c>
      <c r="AG1865">
        <f>IFERROR(VLOOKUP(VALUE(I1865),'PC Mapping'!A:F,6,),"")</f>
        <v>10514</v>
      </c>
      <c r="AH1865" s="13" t="str">
        <f>VLOOKUP(AG1865,'PC Mapping'!L:M,2,)</f>
        <v>Bolivar Sewer</v>
      </c>
    </row>
    <row r="1866" spans="1:34" x14ac:dyDescent="0.2">
      <c r="A1866" t="s">
        <v>11020</v>
      </c>
      <c r="B1866" t="s">
        <v>11004</v>
      </c>
      <c r="C1866" t="s">
        <v>4519</v>
      </c>
      <c r="D1866" t="s">
        <v>4520</v>
      </c>
      <c r="E1866" s="3">
        <v>45831</v>
      </c>
      <c r="F1866" t="s">
        <v>44</v>
      </c>
      <c r="G1866" t="s">
        <v>3742</v>
      </c>
      <c r="H1866" t="s">
        <v>3722</v>
      </c>
      <c r="I1866" t="s">
        <v>4538</v>
      </c>
      <c r="J1866" t="s">
        <v>4522</v>
      </c>
      <c r="K1866" s="2">
        <v>-5</v>
      </c>
      <c r="L1866" t="s">
        <v>44</v>
      </c>
      <c r="M1866" s="2">
        <v>-5</v>
      </c>
      <c r="N1866" t="s">
        <v>4523</v>
      </c>
      <c r="O1866" t="s">
        <v>4524</v>
      </c>
      <c r="P1866" t="s">
        <v>4978</v>
      </c>
      <c r="Q1866" t="s">
        <v>11021</v>
      </c>
      <c r="R1866" t="s">
        <v>44</v>
      </c>
      <c r="S1866" t="s">
        <v>4527</v>
      </c>
      <c r="T1866" s="3">
        <v>45831</v>
      </c>
      <c r="U1866" s="3">
        <v>45832</v>
      </c>
      <c r="V1866" s="2">
        <v>0</v>
      </c>
      <c r="W1866" t="s">
        <v>44</v>
      </c>
      <c r="X1866" t="s">
        <v>44</v>
      </c>
      <c r="Y1866" t="s">
        <v>11022</v>
      </c>
      <c r="Z1866" t="s">
        <v>1300</v>
      </c>
      <c r="AA1866" t="s">
        <v>4529</v>
      </c>
      <c r="AB1866" t="s">
        <v>4530</v>
      </c>
      <c r="AC1866" t="s">
        <v>89</v>
      </c>
      <c r="AD1866" t="str">
        <f t="shared" si="29"/>
        <v>10-60</v>
      </c>
      <c r="AE1866" t="str">
        <f>VLOOKUP(AD1866,'Main_Sub Desc'!C:D,2,)</f>
        <v>LPC from invoicing</v>
      </c>
      <c r="AF1866" t="str">
        <f>VLOOKUP(VALUE(H1866),'Main_Sub Desc'!F:G,2,)</f>
        <v>Wtr Rev Late Payment</v>
      </c>
      <c r="AG1866">
        <f>IFERROR(VLOOKUP(VALUE(I1866),'PC Mapping'!A:F,6,),"")</f>
        <v>10469</v>
      </c>
      <c r="AH1866" s="13" t="str">
        <f>VLOOKUP(AG1866,'PC Mapping'!L:M,2,)</f>
        <v>Bolivar Water</v>
      </c>
    </row>
    <row r="1867" spans="1:34" x14ac:dyDescent="0.2">
      <c r="A1867" t="s">
        <v>11020</v>
      </c>
      <c r="B1867" t="s">
        <v>11004</v>
      </c>
      <c r="C1867" t="s">
        <v>4519</v>
      </c>
      <c r="D1867" t="s">
        <v>4520</v>
      </c>
      <c r="E1867" s="3">
        <v>45831</v>
      </c>
      <c r="F1867" t="s">
        <v>44</v>
      </c>
      <c r="G1867" t="s">
        <v>3742</v>
      </c>
      <c r="H1867" t="s">
        <v>3716</v>
      </c>
      <c r="I1867" t="s">
        <v>4534</v>
      </c>
      <c r="J1867" t="s">
        <v>4522</v>
      </c>
      <c r="K1867" s="2">
        <v>-5</v>
      </c>
      <c r="L1867" t="s">
        <v>44</v>
      </c>
      <c r="M1867" s="2">
        <v>-5</v>
      </c>
      <c r="N1867" t="s">
        <v>4523</v>
      </c>
      <c r="O1867" t="s">
        <v>4524</v>
      </c>
      <c r="P1867" t="s">
        <v>4978</v>
      </c>
      <c r="Q1867" t="s">
        <v>11023</v>
      </c>
      <c r="R1867" t="s">
        <v>44</v>
      </c>
      <c r="S1867" t="s">
        <v>4527</v>
      </c>
      <c r="T1867" s="3">
        <v>45831</v>
      </c>
      <c r="U1867" s="3">
        <v>45832</v>
      </c>
      <c r="V1867" s="2">
        <v>0</v>
      </c>
      <c r="W1867" t="s">
        <v>44</v>
      </c>
      <c r="X1867" t="s">
        <v>44</v>
      </c>
      <c r="Y1867" t="s">
        <v>11024</v>
      </c>
      <c r="Z1867" t="s">
        <v>1300</v>
      </c>
      <c r="AA1867" t="s">
        <v>4529</v>
      </c>
      <c r="AB1867" t="s">
        <v>4530</v>
      </c>
      <c r="AC1867" t="s">
        <v>89</v>
      </c>
      <c r="AD1867" t="str">
        <f t="shared" si="29"/>
        <v>10-60</v>
      </c>
      <c r="AE1867" t="str">
        <f>VLOOKUP(AD1867,'Main_Sub Desc'!C:D,2,)</f>
        <v>LPC from invoicing</v>
      </c>
      <c r="AF1867" t="str">
        <f>VLOOKUP(VALUE(H1867),'Main_Sub Desc'!F:G,2,)</f>
        <v>Wst Rev Late Payment</v>
      </c>
      <c r="AG1867">
        <f>IFERROR(VLOOKUP(VALUE(I1867),'PC Mapping'!A:F,6,),"")</f>
        <v>10514</v>
      </c>
      <c r="AH1867" s="13" t="str">
        <f>VLOOKUP(AG1867,'PC Mapping'!L:M,2,)</f>
        <v>Bolivar Sewer</v>
      </c>
    </row>
    <row r="1868" spans="1:34" x14ac:dyDescent="0.2">
      <c r="A1868" t="s">
        <v>11025</v>
      </c>
      <c r="B1868" t="s">
        <v>11026</v>
      </c>
      <c r="C1868" t="s">
        <v>4519</v>
      </c>
      <c r="D1868" t="s">
        <v>4520</v>
      </c>
      <c r="E1868" s="3">
        <v>45832</v>
      </c>
      <c r="F1868" t="s">
        <v>44</v>
      </c>
      <c r="G1868" t="s">
        <v>3742</v>
      </c>
      <c r="H1868" t="s">
        <v>3722</v>
      </c>
      <c r="I1868" t="s">
        <v>3752</v>
      </c>
      <c r="J1868" t="s">
        <v>4522</v>
      </c>
      <c r="K1868" s="2">
        <v>-5</v>
      </c>
      <c r="L1868" t="s">
        <v>44</v>
      </c>
      <c r="M1868" s="2">
        <v>-5</v>
      </c>
      <c r="N1868" t="s">
        <v>4523</v>
      </c>
      <c r="O1868" t="s">
        <v>4524</v>
      </c>
      <c r="P1868" t="s">
        <v>11027</v>
      </c>
      <c r="Q1868" t="s">
        <v>11028</v>
      </c>
      <c r="R1868" t="s">
        <v>44</v>
      </c>
      <c r="S1868" t="s">
        <v>4527</v>
      </c>
      <c r="T1868" s="3">
        <v>45832</v>
      </c>
      <c r="U1868" s="3">
        <v>45833</v>
      </c>
      <c r="V1868" s="2">
        <v>0</v>
      </c>
      <c r="W1868" t="s">
        <v>44</v>
      </c>
      <c r="X1868" t="s">
        <v>44</v>
      </c>
      <c r="Y1868" t="s">
        <v>11029</v>
      </c>
      <c r="Z1868" t="s">
        <v>11030</v>
      </c>
      <c r="AA1868" t="s">
        <v>4529</v>
      </c>
      <c r="AB1868" t="s">
        <v>4530</v>
      </c>
      <c r="AC1868" t="s">
        <v>89</v>
      </c>
      <c r="AD1868" t="str">
        <f t="shared" si="29"/>
        <v>10-60</v>
      </c>
      <c r="AE1868" t="str">
        <f>VLOOKUP(AD1868,'Main_Sub Desc'!C:D,2,)</f>
        <v>LPC from invoicing</v>
      </c>
      <c r="AF1868" t="str">
        <f>VLOOKUP(VALUE(H1868),'Main_Sub Desc'!F:G,2,)</f>
        <v>Wtr Rev Late Payment</v>
      </c>
      <c r="AG1868">
        <f>IFERROR(VLOOKUP(VALUE(I1868),'PC Mapping'!A:F,6,),"")</f>
        <v>10719</v>
      </c>
      <c r="AH1868" s="13" t="str">
        <f>VLOOKUP(AG1868,'PC Mapping'!L:M,2,)</f>
        <v>All Other Water</v>
      </c>
    </row>
    <row r="1869" spans="1:34" x14ac:dyDescent="0.2">
      <c r="A1869" t="s">
        <v>11031</v>
      </c>
      <c r="B1869" t="s">
        <v>11026</v>
      </c>
      <c r="C1869" t="s">
        <v>4519</v>
      </c>
      <c r="D1869" t="s">
        <v>4520</v>
      </c>
      <c r="E1869" s="3">
        <v>45832</v>
      </c>
      <c r="F1869" t="s">
        <v>44</v>
      </c>
      <c r="G1869" t="s">
        <v>3742</v>
      </c>
      <c r="H1869" t="s">
        <v>3722</v>
      </c>
      <c r="I1869" t="s">
        <v>3752</v>
      </c>
      <c r="J1869" t="s">
        <v>4522</v>
      </c>
      <c r="K1869" s="2">
        <v>-5</v>
      </c>
      <c r="L1869" t="s">
        <v>44</v>
      </c>
      <c r="M1869" s="2">
        <v>-5</v>
      </c>
      <c r="N1869" t="s">
        <v>4523</v>
      </c>
      <c r="O1869" t="s">
        <v>4524</v>
      </c>
      <c r="P1869" t="s">
        <v>10581</v>
      </c>
      <c r="Q1869" t="s">
        <v>11032</v>
      </c>
      <c r="R1869" t="s">
        <v>44</v>
      </c>
      <c r="S1869" t="s">
        <v>4527</v>
      </c>
      <c r="T1869" s="3">
        <v>45832</v>
      </c>
      <c r="U1869" s="3">
        <v>45833</v>
      </c>
      <c r="V1869" s="2">
        <v>0</v>
      </c>
      <c r="W1869" t="s">
        <v>44</v>
      </c>
      <c r="X1869" t="s">
        <v>44</v>
      </c>
      <c r="Y1869" t="s">
        <v>11033</v>
      </c>
      <c r="Z1869" t="s">
        <v>11034</v>
      </c>
      <c r="AA1869" t="s">
        <v>4529</v>
      </c>
      <c r="AB1869" t="s">
        <v>4530</v>
      </c>
      <c r="AC1869" t="s">
        <v>89</v>
      </c>
      <c r="AD1869" t="str">
        <f t="shared" si="29"/>
        <v>10-60</v>
      </c>
      <c r="AE1869" t="str">
        <f>VLOOKUP(AD1869,'Main_Sub Desc'!C:D,2,)</f>
        <v>LPC from invoicing</v>
      </c>
      <c r="AF1869" t="str">
        <f>VLOOKUP(VALUE(H1869),'Main_Sub Desc'!F:G,2,)</f>
        <v>Wtr Rev Late Payment</v>
      </c>
      <c r="AG1869">
        <f>IFERROR(VLOOKUP(VALUE(I1869),'PC Mapping'!A:F,6,),"")</f>
        <v>10719</v>
      </c>
      <c r="AH1869" s="13" t="str">
        <f>VLOOKUP(AG1869,'PC Mapping'!L:M,2,)</f>
        <v>All Other Water</v>
      </c>
    </row>
    <row r="1870" spans="1:34" x14ac:dyDescent="0.2">
      <c r="A1870" t="s">
        <v>11035</v>
      </c>
      <c r="B1870" t="s">
        <v>11026</v>
      </c>
      <c r="C1870" t="s">
        <v>4519</v>
      </c>
      <c r="D1870" t="s">
        <v>4520</v>
      </c>
      <c r="E1870" s="3">
        <v>45832</v>
      </c>
      <c r="F1870" t="s">
        <v>44</v>
      </c>
      <c r="G1870" t="s">
        <v>3742</v>
      </c>
      <c r="H1870" t="s">
        <v>3722</v>
      </c>
      <c r="I1870" t="s">
        <v>3752</v>
      </c>
      <c r="J1870" t="s">
        <v>4522</v>
      </c>
      <c r="K1870" s="2">
        <v>-9.33</v>
      </c>
      <c r="L1870" t="s">
        <v>44</v>
      </c>
      <c r="M1870" s="2">
        <v>-9.33</v>
      </c>
      <c r="N1870" t="s">
        <v>4523</v>
      </c>
      <c r="O1870" t="s">
        <v>4524</v>
      </c>
      <c r="P1870" t="s">
        <v>11036</v>
      </c>
      <c r="Q1870" t="s">
        <v>11037</v>
      </c>
      <c r="R1870" t="s">
        <v>44</v>
      </c>
      <c r="S1870" t="s">
        <v>4527</v>
      </c>
      <c r="T1870" s="3">
        <v>45832</v>
      </c>
      <c r="U1870" s="3">
        <v>45833</v>
      </c>
      <c r="V1870" s="2">
        <v>0</v>
      </c>
      <c r="W1870" t="s">
        <v>44</v>
      </c>
      <c r="X1870" t="s">
        <v>44</v>
      </c>
      <c r="Y1870" t="s">
        <v>11038</v>
      </c>
      <c r="Z1870" t="s">
        <v>3495</v>
      </c>
      <c r="AA1870" t="s">
        <v>4529</v>
      </c>
      <c r="AB1870" t="s">
        <v>4530</v>
      </c>
      <c r="AC1870" t="s">
        <v>89</v>
      </c>
      <c r="AD1870" t="str">
        <f t="shared" si="29"/>
        <v>10-60</v>
      </c>
      <c r="AE1870" t="str">
        <f>VLOOKUP(AD1870,'Main_Sub Desc'!C:D,2,)</f>
        <v>LPC from invoicing</v>
      </c>
      <c r="AF1870" t="str">
        <f>VLOOKUP(VALUE(H1870),'Main_Sub Desc'!F:G,2,)</f>
        <v>Wtr Rev Late Payment</v>
      </c>
      <c r="AG1870">
        <f>IFERROR(VLOOKUP(VALUE(I1870),'PC Mapping'!A:F,6,),"")</f>
        <v>10719</v>
      </c>
      <c r="AH1870" s="13" t="str">
        <f>VLOOKUP(AG1870,'PC Mapping'!L:M,2,)</f>
        <v>All Other Water</v>
      </c>
    </row>
    <row r="1871" spans="1:34" x14ac:dyDescent="0.2">
      <c r="A1871" t="s">
        <v>11039</v>
      </c>
      <c r="B1871" t="s">
        <v>11026</v>
      </c>
      <c r="C1871" t="s">
        <v>4519</v>
      </c>
      <c r="D1871" t="s">
        <v>4520</v>
      </c>
      <c r="E1871" s="3">
        <v>45832</v>
      </c>
      <c r="F1871" t="s">
        <v>44</v>
      </c>
      <c r="G1871" t="s">
        <v>3742</v>
      </c>
      <c r="H1871" t="s">
        <v>3722</v>
      </c>
      <c r="I1871" t="s">
        <v>3752</v>
      </c>
      <c r="J1871" t="s">
        <v>4522</v>
      </c>
      <c r="K1871" s="2">
        <v>-17.149999999999999</v>
      </c>
      <c r="L1871" t="s">
        <v>44</v>
      </c>
      <c r="M1871" s="2">
        <v>-17.149999999999999</v>
      </c>
      <c r="N1871" t="s">
        <v>4523</v>
      </c>
      <c r="O1871" t="s">
        <v>4524</v>
      </c>
      <c r="P1871" t="s">
        <v>6611</v>
      </c>
      <c r="Q1871" t="s">
        <v>11040</v>
      </c>
      <c r="R1871" t="s">
        <v>44</v>
      </c>
      <c r="S1871" t="s">
        <v>4527</v>
      </c>
      <c r="T1871" s="3">
        <v>45832</v>
      </c>
      <c r="U1871" s="3">
        <v>45833</v>
      </c>
      <c r="V1871" s="2">
        <v>0</v>
      </c>
      <c r="W1871" t="s">
        <v>44</v>
      </c>
      <c r="X1871" t="s">
        <v>44</v>
      </c>
      <c r="Y1871" t="s">
        <v>11041</v>
      </c>
      <c r="Z1871" t="s">
        <v>11042</v>
      </c>
      <c r="AA1871" t="s">
        <v>4529</v>
      </c>
      <c r="AB1871" t="s">
        <v>4530</v>
      </c>
      <c r="AC1871" t="s">
        <v>89</v>
      </c>
      <c r="AD1871" t="str">
        <f t="shared" si="29"/>
        <v>10-60</v>
      </c>
      <c r="AE1871" t="str">
        <f>VLOOKUP(AD1871,'Main_Sub Desc'!C:D,2,)</f>
        <v>LPC from invoicing</v>
      </c>
      <c r="AF1871" t="str">
        <f>VLOOKUP(VALUE(H1871),'Main_Sub Desc'!F:G,2,)</f>
        <v>Wtr Rev Late Payment</v>
      </c>
      <c r="AG1871">
        <f>IFERROR(VLOOKUP(VALUE(I1871),'PC Mapping'!A:F,6,),"")</f>
        <v>10719</v>
      </c>
      <c r="AH1871" s="13" t="str">
        <f>VLOOKUP(AG1871,'PC Mapping'!L:M,2,)</f>
        <v>All Other Water</v>
      </c>
    </row>
    <row r="1872" spans="1:34" x14ac:dyDescent="0.2">
      <c r="A1872" t="s">
        <v>11043</v>
      </c>
      <c r="B1872" t="s">
        <v>11026</v>
      </c>
      <c r="C1872" t="s">
        <v>4519</v>
      </c>
      <c r="D1872" t="s">
        <v>4520</v>
      </c>
      <c r="E1872" s="3">
        <v>45832</v>
      </c>
      <c r="F1872" t="s">
        <v>44</v>
      </c>
      <c r="G1872" t="s">
        <v>3742</v>
      </c>
      <c r="H1872" t="s">
        <v>3722</v>
      </c>
      <c r="I1872" t="s">
        <v>3752</v>
      </c>
      <c r="J1872" t="s">
        <v>4522</v>
      </c>
      <c r="K1872" s="2">
        <v>-5.89</v>
      </c>
      <c r="L1872" t="s">
        <v>44</v>
      </c>
      <c r="M1872" s="2">
        <v>-5.89</v>
      </c>
      <c r="N1872" t="s">
        <v>4523</v>
      </c>
      <c r="O1872" t="s">
        <v>4524</v>
      </c>
      <c r="P1872" t="s">
        <v>11044</v>
      </c>
      <c r="Q1872" t="s">
        <v>11045</v>
      </c>
      <c r="R1872" t="s">
        <v>44</v>
      </c>
      <c r="S1872" t="s">
        <v>4527</v>
      </c>
      <c r="T1872" s="3">
        <v>45832</v>
      </c>
      <c r="U1872" s="3">
        <v>45833</v>
      </c>
      <c r="V1872" s="2">
        <v>0</v>
      </c>
      <c r="W1872" t="s">
        <v>44</v>
      </c>
      <c r="X1872" t="s">
        <v>44</v>
      </c>
      <c r="Y1872" t="s">
        <v>11046</v>
      </c>
      <c r="Z1872" t="s">
        <v>3514</v>
      </c>
      <c r="AA1872" t="s">
        <v>4529</v>
      </c>
      <c r="AB1872" t="s">
        <v>4530</v>
      </c>
      <c r="AC1872" t="s">
        <v>89</v>
      </c>
      <c r="AD1872" t="str">
        <f t="shared" si="29"/>
        <v>10-60</v>
      </c>
      <c r="AE1872" t="str">
        <f>VLOOKUP(AD1872,'Main_Sub Desc'!C:D,2,)</f>
        <v>LPC from invoicing</v>
      </c>
      <c r="AF1872" t="str">
        <f>VLOOKUP(VALUE(H1872),'Main_Sub Desc'!F:G,2,)</f>
        <v>Wtr Rev Late Payment</v>
      </c>
      <c r="AG1872">
        <f>IFERROR(VLOOKUP(VALUE(I1872),'PC Mapping'!A:F,6,),"")</f>
        <v>10719</v>
      </c>
      <c r="AH1872" s="13" t="str">
        <f>VLOOKUP(AG1872,'PC Mapping'!L:M,2,)</f>
        <v>All Other Water</v>
      </c>
    </row>
    <row r="1873" spans="1:34" x14ac:dyDescent="0.2">
      <c r="A1873" t="s">
        <v>11047</v>
      </c>
      <c r="B1873" t="s">
        <v>11026</v>
      </c>
      <c r="C1873" t="s">
        <v>4519</v>
      </c>
      <c r="D1873" t="s">
        <v>4520</v>
      </c>
      <c r="E1873" s="3">
        <v>45832</v>
      </c>
      <c r="F1873" t="s">
        <v>44</v>
      </c>
      <c r="G1873" t="s">
        <v>3742</v>
      </c>
      <c r="H1873" t="s">
        <v>3722</v>
      </c>
      <c r="I1873" t="s">
        <v>3752</v>
      </c>
      <c r="J1873" t="s">
        <v>4522</v>
      </c>
      <c r="K1873" s="2">
        <v>-5</v>
      </c>
      <c r="L1873" t="s">
        <v>44</v>
      </c>
      <c r="M1873" s="2">
        <v>-5</v>
      </c>
      <c r="N1873" t="s">
        <v>4523</v>
      </c>
      <c r="O1873" t="s">
        <v>4524</v>
      </c>
      <c r="P1873" t="s">
        <v>11048</v>
      </c>
      <c r="Q1873" t="s">
        <v>11049</v>
      </c>
      <c r="R1873" t="s">
        <v>44</v>
      </c>
      <c r="S1873" t="s">
        <v>4527</v>
      </c>
      <c r="T1873" s="3">
        <v>45832</v>
      </c>
      <c r="U1873" s="3">
        <v>45833</v>
      </c>
      <c r="V1873" s="2">
        <v>0</v>
      </c>
      <c r="W1873" t="s">
        <v>44</v>
      </c>
      <c r="X1873" t="s">
        <v>44</v>
      </c>
      <c r="Y1873" t="s">
        <v>11050</v>
      </c>
      <c r="Z1873" t="s">
        <v>3433</v>
      </c>
      <c r="AA1873" t="s">
        <v>4529</v>
      </c>
      <c r="AB1873" t="s">
        <v>4530</v>
      </c>
      <c r="AC1873" t="s">
        <v>89</v>
      </c>
      <c r="AD1873" t="str">
        <f t="shared" si="29"/>
        <v>10-60</v>
      </c>
      <c r="AE1873" t="str">
        <f>VLOOKUP(AD1873,'Main_Sub Desc'!C:D,2,)</f>
        <v>LPC from invoicing</v>
      </c>
      <c r="AF1873" t="str">
        <f>VLOOKUP(VALUE(H1873),'Main_Sub Desc'!F:G,2,)</f>
        <v>Wtr Rev Late Payment</v>
      </c>
      <c r="AG1873">
        <f>IFERROR(VLOOKUP(VALUE(I1873),'PC Mapping'!A:F,6,),"")</f>
        <v>10719</v>
      </c>
      <c r="AH1873" s="13" t="str">
        <f>VLOOKUP(AG1873,'PC Mapping'!L:M,2,)</f>
        <v>All Other Water</v>
      </c>
    </row>
    <row r="1874" spans="1:34" x14ac:dyDescent="0.2">
      <c r="A1874" t="s">
        <v>11051</v>
      </c>
      <c r="B1874" t="s">
        <v>11026</v>
      </c>
      <c r="C1874" t="s">
        <v>4519</v>
      </c>
      <c r="D1874" t="s">
        <v>4520</v>
      </c>
      <c r="E1874" s="3">
        <v>45832</v>
      </c>
      <c r="F1874" t="s">
        <v>44</v>
      </c>
      <c r="G1874" t="s">
        <v>3742</v>
      </c>
      <c r="H1874" t="s">
        <v>3722</v>
      </c>
      <c r="I1874" t="s">
        <v>3752</v>
      </c>
      <c r="J1874" t="s">
        <v>4522</v>
      </c>
      <c r="K1874" s="2">
        <v>-5</v>
      </c>
      <c r="L1874" t="s">
        <v>44</v>
      </c>
      <c r="M1874" s="2">
        <v>-5</v>
      </c>
      <c r="N1874" t="s">
        <v>4523</v>
      </c>
      <c r="O1874" t="s">
        <v>4524</v>
      </c>
      <c r="P1874" t="s">
        <v>11052</v>
      </c>
      <c r="Q1874" t="s">
        <v>11053</v>
      </c>
      <c r="R1874" t="s">
        <v>44</v>
      </c>
      <c r="S1874" t="s">
        <v>4527</v>
      </c>
      <c r="T1874" s="3">
        <v>45832</v>
      </c>
      <c r="U1874" s="3">
        <v>45833</v>
      </c>
      <c r="V1874" s="2">
        <v>0</v>
      </c>
      <c r="W1874" t="s">
        <v>44</v>
      </c>
      <c r="X1874" t="s">
        <v>44</v>
      </c>
      <c r="Y1874" t="s">
        <v>11054</v>
      </c>
      <c r="Z1874" t="s">
        <v>3167</v>
      </c>
      <c r="AA1874" t="s">
        <v>4529</v>
      </c>
      <c r="AB1874" t="s">
        <v>4530</v>
      </c>
      <c r="AC1874" t="s">
        <v>89</v>
      </c>
      <c r="AD1874" t="str">
        <f t="shared" si="29"/>
        <v>10-60</v>
      </c>
      <c r="AE1874" t="str">
        <f>VLOOKUP(AD1874,'Main_Sub Desc'!C:D,2,)</f>
        <v>LPC from invoicing</v>
      </c>
      <c r="AF1874" t="str">
        <f>VLOOKUP(VALUE(H1874),'Main_Sub Desc'!F:G,2,)</f>
        <v>Wtr Rev Late Payment</v>
      </c>
      <c r="AG1874">
        <f>IFERROR(VLOOKUP(VALUE(I1874),'PC Mapping'!A:F,6,),"")</f>
        <v>10719</v>
      </c>
      <c r="AH1874" s="13" t="str">
        <f>VLOOKUP(AG1874,'PC Mapping'!L:M,2,)</f>
        <v>All Other Water</v>
      </c>
    </row>
    <row r="1875" spans="1:34" x14ac:dyDescent="0.2">
      <c r="A1875" t="s">
        <v>11055</v>
      </c>
      <c r="B1875" t="s">
        <v>11026</v>
      </c>
      <c r="C1875" t="s">
        <v>4519</v>
      </c>
      <c r="D1875" t="s">
        <v>4520</v>
      </c>
      <c r="E1875" s="3">
        <v>45832</v>
      </c>
      <c r="F1875" t="s">
        <v>44</v>
      </c>
      <c r="G1875" t="s">
        <v>3742</v>
      </c>
      <c r="H1875" t="s">
        <v>3722</v>
      </c>
      <c r="I1875" t="s">
        <v>3752</v>
      </c>
      <c r="J1875" t="s">
        <v>4522</v>
      </c>
      <c r="K1875" s="2">
        <v>-9.44</v>
      </c>
      <c r="L1875" t="s">
        <v>44</v>
      </c>
      <c r="M1875" s="2">
        <v>-9.44</v>
      </c>
      <c r="N1875" t="s">
        <v>4523</v>
      </c>
      <c r="O1875" t="s">
        <v>4524</v>
      </c>
      <c r="P1875" t="s">
        <v>11056</v>
      </c>
      <c r="Q1875" t="s">
        <v>11057</v>
      </c>
      <c r="R1875" t="s">
        <v>44</v>
      </c>
      <c r="S1875" t="s">
        <v>4527</v>
      </c>
      <c r="T1875" s="3">
        <v>45832</v>
      </c>
      <c r="U1875" s="3">
        <v>45833</v>
      </c>
      <c r="V1875" s="2">
        <v>0</v>
      </c>
      <c r="W1875" t="s">
        <v>44</v>
      </c>
      <c r="X1875" t="s">
        <v>44</v>
      </c>
      <c r="Y1875" t="s">
        <v>11058</v>
      </c>
      <c r="Z1875" t="s">
        <v>2288</v>
      </c>
      <c r="AA1875" t="s">
        <v>4529</v>
      </c>
      <c r="AB1875" t="s">
        <v>4530</v>
      </c>
      <c r="AC1875" t="s">
        <v>89</v>
      </c>
      <c r="AD1875" t="str">
        <f t="shared" si="29"/>
        <v>10-60</v>
      </c>
      <c r="AE1875" t="str">
        <f>VLOOKUP(AD1875,'Main_Sub Desc'!C:D,2,)</f>
        <v>LPC from invoicing</v>
      </c>
      <c r="AF1875" t="str">
        <f>VLOOKUP(VALUE(H1875),'Main_Sub Desc'!F:G,2,)</f>
        <v>Wtr Rev Late Payment</v>
      </c>
      <c r="AG1875">
        <f>IFERROR(VLOOKUP(VALUE(I1875),'PC Mapping'!A:F,6,),"")</f>
        <v>10719</v>
      </c>
      <c r="AH1875" s="13" t="str">
        <f>VLOOKUP(AG1875,'PC Mapping'!L:M,2,)</f>
        <v>All Other Water</v>
      </c>
    </row>
    <row r="1876" spans="1:34" x14ac:dyDescent="0.2">
      <c r="A1876" t="s">
        <v>11059</v>
      </c>
      <c r="B1876" t="s">
        <v>11060</v>
      </c>
      <c r="C1876" t="s">
        <v>4519</v>
      </c>
      <c r="D1876" t="s">
        <v>4520</v>
      </c>
      <c r="E1876" s="3">
        <v>45833</v>
      </c>
      <c r="F1876" t="s">
        <v>44</v>
      </c>
      <c r="G1876" t="s">
        <v>3742</v>
      </c>
      <c r="H1876" t="s">
        <v>3722</v>
      </c>
      <c r="I1876" t="s">
        <v>3752</v>
      </c>
      <c r="J1876" t="s">
        <v>4522</v>
      </c>
      <c r="K1876" s="2">
        <v>-23.16</v>
      </c>
      <c r="L1876" t="s">
        <v>44</v>
      </c>
      <c r="M1876" s="2">
        <v>-23.16</v>
      </c>
      <c r="N1876" t="s">
        <v>4523</v>
      </c>
      <c r="O1876" t="s">
        <v>4524</v>
      </c>
      <c r="P1876" t="s">
        <v>9353</v>
      </c>
      <c r="Q1876" t="s">
        <v>11061</v>
      </c>
      <c r="R1876" t="s">
        <v>44</v>
      </c>
      <c r="S1876" t="s">
        <v>4527</v>
      </c>
      <c r="T1876" s="3">
        <v>45833</v>
      </c>
      <c r="U1876" s="3">
        <v>45834</v>
      </c>
      <c r="V1876" s="2">
        <v>0</v>
      </c>
      <c r="W1876" t="s">
        <v>44</v>
      </c>
      <c r="X1876" t="s">
        <v>44</v>
      </c>
      <c r="Y1876" t="s">
        <v>11062</v>
      </c>
      <c r="Z1876" t="s">
        <v>2573</v>
      </c>
      <c r="AA1876" t="s">
        <v>4529</v>
      </c>
      <c r="AB1876" t="s">
        <v>4530</v>
      </c>
      <c r="AC1876" t="s">
        <v>89</v>
      </c>
      <c r="AD1876" t="str">
        <f t="shared" si="29"/>
        <v>10-60</v>
      </c>
      <c r="AE1876" t="str">
        <f>VLOOKUP(AD1876,'Main_Sub Desc'!C:D,2,)</f>
        <v>LPC from invoicing</v>
      </c>
      <c r="AF1876" t="str">
        <f>VLOOKUP(VALUE(H1876),'Main_Sub Desc'!F:G,2,)</f>
        <v>Wtr Rev Late Payment</v>
      </c>
      <c r="AG1876">
        <f>IFERROR(VLOOKUP(VALUE(I1876),'PC Mapping'!A:F,6,),"")</f>
        <v>10719</v>
      </c>
      <c r="AH1876" s="13" t="str">
        <f>VLOOKUP(AG1876,'PC Mapping'!L:M,2,)</f>
        <v>All Other Water</v>
      </c>
    </row>
    <row r="1877" spans="1:34" x14ac:dyDescent="0.2">
      <c r="A1877" t="s">
        <v>11063</v>
      </c>
      <c r="B1877" t="s">
        <v>11060</v>
      </c>
      <c r="C1877" t="s">
        <v>4519</v>
      </c>
      <c r="D1877" t="s">
        <v>4520</v>
      </c>
      <c r="E1877" s="3">
        <v>45833</v>
      </c>
      <c r="F1877" t="s">
        <v>44</v>
      </c>
      <c r="G1877" t="s">
        <v>3742</v>
      </c>
      <c r="H1877" t="s">
        <v>3722</v>
      </c>
      <c r="I1877" t="s">
        <v>3752</v>
      </c>
      <c r="J1877" t="s">
        <v>4522</v>
      </c>
      <c r="K1877" s="2">
        <v>-5</v>
      </c>
      <c r="L1877" t="s">
        <v>44</v>
      </c>
      <c r="M1877" s="2">
        <v>-5</v>
      </c>
      <c r="N1877" t="s">
        <v>4523</v>
      </c>
      <c r="O1877" t="s">
        <v>4524</v>
      </c>
      <c r="P1877" t="s">
        <v>11064</v>
      </c>
      <c r="Q1877" t="s">
        <v>11065</v>
      </c>
      <c r="R1877" t="s">
        <v>44</v>
      </c>
      <c r="S1877" t="s">
        <v>4527</v>
      </c>
      <c r="T1877" s="3">
        <v>45833</v>
      </c>
      <c r="U1877" s="3">
        <v>45834</v>
      </c>
      <c r="V1877" s="2">
        <v>0</v>
      </c>
      <c r="W1877" t="s">
        <v>44</v>
      </c>
      <c r="X1877" t="s">
        <v>44</v>
      </c>
      <c r="Y1877" t="s">
        <v>11066</v>
      </c>
      <c r="Z1877" t="s">
        <v>2705</v>
      </c>
      <c r="AA1877" t="s">
        <v>4529</v>
      </c>
      <c r="AB1877" t="s">
        <v>4530</v>
      </c>
      <c r="AC1877" t="s">
        <v>89</v>
      </c>
      <c r="AD1877" t="str">
        <f t="shared" si="29"/>
        <v>10-60</v>
      </c>
      <c r="AE1877" t="str">
        <f>VLOOKUP(AD1877,'Main_Sub Desc'!C:D,2,)</f>
        <v>LPC from invoicing</v>
      </c>
      <c r="AF1877" t="str">
        <f>VLOOKUP(VALUE(H1877),'Main_Sub Desc'!F:G,2,)</f>
        <v>Wtr Rev Late Payment</v>
      </c>
      <c r="AG1877">
        <f>IFERROR(VLOOKUP(VALUE(I1877),'PC Mapping'!A:F,6,),"")</f>
        <v>10719</v>
      </c>
      <c r="AH1877" s="13" t="str">
        <f>VLOOKUP(AG1877,'PC Mapping'!L:M,2,)</f>
        <v>All Other Water</v>
      </c>
    </row>
    <row r="1878" spans="1:34" x14ac:dyDescent="0.2">
      <c r="A1878" t="s">
        <v>11067</v>
      </c>
      <c r="B1878" t="s">
        <v>11060</v>
      </c>
      <c r="C1878" t="s">
        <v>4519</v>
      </c>
      <c r="D1878" t="s">
        <v>4520</v>
      </c>
      <c r="E1878" s="3">
        <v>45833</v>
      </c>
      <c r="F1878" t="s">
        <v>44</v>
      </c>
      <c r="G1878" t="s">
        <v>3742</v>
      </c>
      <c r="H1878" t="s">
        <v>3722</v>
      </c>
      <c r="I1878" t="s">
        <v>3752</v>
      </c>
      <c r="J1878" t="s">
        <v>4522</v>
      </c>
      <c r="K1878" s="2">
        <v>-5</v>
      </c>
      <c r="L1878" t="s">
        <v>44</v>
      </c>
      <c r="M1878" s="2">
        <v>-5</v>
      </c>
      <c r="N1878" t="s">
        <v>4523</v>
      </c>
      <c r="O1878" t="s">
        <v>4524</v>
      </c>
      <c r="P1878" t="s">
        <v>9625</v>
      </c>
      <c r="Q1878" t="s">
        <v>11068</v>
      </c>
      <c r="R1878" t="s">
        <v>44</v>
      </c>
      <c r="S1878" t="s">
        <v>4527</v>
      </c>
      <c r="T1878" s="3">
        <v>45833</v>
      </c>
      <c r="U1878" s="3">
        <v>45834</v>
      </c>
      <c r="V1878" s="2">
        <v>0</v>
      </c>
      <c r="W1878" t="s">
        <v>44</v>
      </c>
      <c r="X1878" t="s">
        <v>44</v>
      </c>
      <c r="Y1878" t="s">
        <v>11069</v>
      </c>
      <c r="Z1878" t="s">
        <v>11070</v>
      </c>
      <c r="AA1878" t="s">
        <v>4529</v>
      </c>
      <c r="AB1878" t="s">
        <v>4530</v>
      </c>
      <c r="AC1878" t="s">
        <v>89</v>
      </c>
      <c r="AD1878" t="str">
        <f t="shared" si="29"/>
        <v>10-60</v>
      </c>
      <c r="AE1878" t="str">
        <f>VLOOKUP(AD1878,'Main_Sub Desc'!C:D,2,)</f>
        <v>LPC from invoicing</v>
      </c>
      <c r="AF1878" t="str">
        <f>VLOOKUP(VALUE(H1878),'Main_Sub Desc'!F:G,2,)</f>
        <v>Wtr Rev Late Payment</v>
      </c>
      <c r="AG1878">
        <f>IFERROR(VLOOKUP(VALUE(I1878),'PC Mapping'!A:F,6,),"")</f>
        <v>10719</v>
      </c>
      <c r="AH1878" s="13" t="str">
        <f>VLOOKUP(AG1878,'PC Mapping'!L:M,2,)</f>
        <v>All Other Water</v>
      </c>
    </row>
    <row r="1879" spans="1:34" x14ac:dyDescent="0.2">
      <c r="A1879" t="s">
        <v>11071</v>
      </c>
      <c r="B1879" t="s">
        <v>11060</v>
      </c>
      <c r="C1879" t="s">
        <v>4519</v>
      </c>
      <c r="D1879" t="s">
        <v>4520</v>
      </c>
      <c r="E1879" s="3">
        <v>45833</v>
      </c>
      <c r="F1879" t="s">
        <v>44</v>
      </c>
      <c r="G1879" t="s">
        <v>3742</v>
      </c>
      <c r="H1879" t="s">
        <v>3722</v>
      </c>
      <c r="I1879" t="s">
        <v>4538</v>
      </c>
      <c r="J1879" t="s">
        <v>4522</v>
      </c>
      <c r="K1879" s="2">
        <v>-5</v>
      </c>
      <c r="L1879" t="s">
        <v>44</v>
      </c>
      <c r="M1879" s="2">
        <v>-5</v>
      </c>
      <c r="N1879" t="s">
        <v>4523</v>
      </c>
      <c r="O1879" t="s">
        <v>4524</v>
      </c>
      <c r="P1879" t="s">
        <v>7095</v>
      </c>
      <c r="Q1879" t="s">
        <v>11072</v>
      </c>
      <c r="R1879" t="s">
        <v>44</v>
      </c>
      <c r="S1879" t="s">
        <v>4527</v>
      </c>
      <c r="T1879" s="3">
        <v>45833</v>
      </c>
      <c r="U1879" s="3">
        <v>45834</v>
      </c>
      <c r="V1879" s="2">
        <v>0</v>
      </c>
      <c r="W1879" t="s">
        <v>44</v>
      </c>
      <c r="X1879" t="s">
        <v>44</v>
      </c>
      <c r="Y1879" t="s">
        <v>11073</v>
      </c>
      <c r="Z1879" t="s">
        <v>989</v>
      </c>
      <c r="AA1879" t="s">
        <v>4529</v>
      </c>
      <c r="AB1879" t="s">
        <v>4530</v>
      </c>
      <c r="AC1879" t="s">
        <v>89</v>
      </c>
      <c r="AD1879" t="str">
        <f t="shared" si="29"/>
        <v>10-60</v>
      </c>
      <c r="AE1879" t="str">
        <f>VLOOKUP(AD1879,'Main_Sub Desc'!C:D,2,)</f>
        <v>LPC from invoicing</v>
      </c>
      <c r="AF1879" t="str">
        <f>VLOOKUP(VALUE(H1879),'Main_Sub Desc'!F:G,2,)</f>
        <v>Wtr Rev Late Payment</v>
      </c>
      <c r="AG1879">
        <f>IFERROR(VLOOKUP(VALUE(I1879),'PC Mapping'!A:F,6,),"")</f>
        <v>10469</v>
      </c>
      <c r="AH1879" s="13" t="str">
        <f>VLOOKUP(AG1879,'PC Mapping'!L:M,2,)</f>
        <v>Bolivar Water</v>
      </c>
    </row>
    <row r="1880" spans="1:34" x14ac:dyDescent="0.2">
      <c r="A1880" t="s">
        <v>11071</v>
      </c>
      <c r="B1880" t="s">
        <v>11060</v>
      </c>
      <c r="C1880" t="s">
        <v>4519</v>
      </c>
      <c r="D1880" t="s">
        <v>4520</v>
      </c>
      <c r="E1880" s="3">
        <v>45833</v>
      </c>
      <c r="F1880" t="s">
        <v>44</v>
      </c>
      <c r="G1880" t="s">
        <v>3742</v>
      </c>
      <c r="H1880" t="s">
        <v>3716</v>
      </c>
      <c r="I1880" t="s">
        <v>4534</v>
      </c>
      <c r="J1880" t="s">
        <v>4522</v>
      </c>
      <c r="K1880" s="2">
        <v>-5</v>
      </c>
      <c r="L1880" t="s">
        <v>44</v>
      </c>
      <c r="M1880" s="2">
        <v>-5</v>
      </c>
      <c r="N1880" t="s">
        <v>4523</v>
      </c>
      <c r="O1880" t="s">
        <v>4524</v>
      </c>
      <c r="P1880" t="s">
        <v>7095</v>
      </c>
      <c r="Q1880" t="s">
        <v>11074</v>
      </c>
      <c r="R1880" t="s">
        <v>44</v>
      </c>
      <c r="S1880" t="s">
        <v>4527</v>
      </c>
      <c r="T1880" s="3">
        <v>45833</v>
      </c>
      <c r="U1880" s="3">
        <v>45834</v>
      </c>
      <c r="V1880" s="2">
        <v>0</v>
      </c>
      <c r="W1880" t="s">
        <v>44</v>
      </c>
      <c r="X1880" t="s">
        <v>44</v>
      </c>
      <c r="Y1880" t="s">
        <v>11075</v>
      </c>
      <c r="Z1880" t="s">
        <v>989</v>
      </c>
      <c r="AA1880" t="s">
        <v>4529</v>
      </c>
      <c r="AB1880" t="s">
        <v>4530</v>
      </c>
      <c r="AC1880" t="s">
        <v>89</v>
      </c>
      <c r="AD1880" t="str">
        <f t="shared" si="29"/>
        <v>10-60</v>
      </c>
      <c r="AE1880" t="str">
        <f>VLOOKUP(AD1880,'Main_Sub Desc'!C:D,2,)</f>
        <v>LPC from invoicing</v>
      </c>
      <c r="AF1880" t="str">
        <f>VLOOKUP(VALUE(H1880),'Main_Sub Desc'!F:G,2,)</f>
        <v>Wst Rev Late Payment</v>
      </c>
      <c r="AG1880">
        <f>IFERROR(VLOOKUP(VALUE(I1880),'PC Mapping'!A:F,6,),"")</f>
        <v>10514</v>
      </c>
      <c r="AH1880" s="13" t="str">
        <f>VLOOKUP(AG1880,'PC Mapping'!L:M,2,)</f>
        <v>Bolivar Sewer</v>
      </c>
    </row>
    <row r="1881" spans="1:34" x14ac:dyDescent="0.2">
      <c r="A1881" t="s">
        <v>11076</v>
      </c>
      <c r="B1881" t="s">
        <v>11060</v>
      </c>
      <c r="C1881" t="s">
        <v>4519</v>
      </c>
      <c r="D1881" t="s">
        <v>4520</v>
      </c>
      <c r="E1881" s="3">
        <v>45833</v>
      </c>
      <c r="F1881" t="s">
        <v>44</v>
      </c>
      <c r="G1881" t="s">
        <v>3742</v>
      </c>
      <c r="H1881" t="s">
        <v>3722</v>
      </c>
      <c r="I1881" t="s">
        <v>3752</v>
      </c>
      <c r="J1881" t="s">
        <v>4522</v>
      </c>
      <c r="K1881" s="2">
        <v>-5</v>
      </c>
      <c r="L1881" t="s">
        <v>44</v>
      </c>
      <c r="M1881" s="2">
        <v>-5</v>
      </c>
      <c r="N1881" t="s">
        <v>4523</v>
      </c>
      <c r="O1881" t="s">
        <v>4524</v>
      </c>
      <c r="P1881" t="s">
        <v>8815</v>
      </c>
      <c r="Q1881" t="s">
        <v>11077</v>
      </c>
      <c r="R1881" t="s">
        <v>44</v>
      </c>
      <c r="S1881" t="s">
        <v>4527</v>
      </c>
      <c r="T1881" s="3">
        <v>45833</v>
      </c>
      <c r="U1881" s="3">
        <v>45834</v>
      </c>
      <c r="V1881" s="2">
        <v>0</v>
      </c>
      <c r="W1881" t="s">
        <v>44</v>
      </c>
      <c r="X1881" t="s">
        <v>44</v>
      </c>
      <c r="Y1881" t="s">
        <v>11078</v>
      </c>
      <c r="Z1881" t="s">
        <v>2689</v>
      </c>
      <c r="AA1881" t="s">
        <v>4529</v>
      </c>
      <c r="AB1881" t="s">
        <v>4530</v>
      </c>
      <c r="AC1881" t="s">
        <v>89</v>
      </c>
      <c r="AD1881" t="str">
        <f t="shared" si="29"/>
        <v>10-60</v>
      </c>
      <c r="AE1881" t="str">
        <f>VLOOKUP(AD1881,'Main_Sub Desc'!C:D,2,)</f>
        <v>LPC from invoicing</v>
      </c>
      <c r="AF1881" t="str">
        <f>VLOOKUP(VALUE(H1881),'Main_Sub Desc'!F:G,2,)</f>
        <v>Wtr Rev Late Payment</v>
      </c>
      <c r="AG1881">
        <f>IFERROR(VLOOKUP(VALUE(I1881),'PC Mapping'!A:F,6,),"")</f>
        <v>10719</v>
      </c>
      <c r="AH1881" s="13" t="str">
        <f>VLOOKUP(AG1881,'PC Mapping'!L:M,2,)</f>
        <v>All Other Water</v>
      </c>
    </row>
    <row r="1882" spans="1:34" x14ac:dyDescent="0.2">
      <c r="A1882" t="s">
        <v>11079</v>
      </c>
      <c r="B1882" t="s">
        <v>11060</v>
      </c>
      <c r="C1882" t="s">
        <v>4519</v>
      </c>
      <c r="D1882" t="s">
        <v>4520</v>
      </c>
      <c r="E1882" s="3">
        <v>45833</v>
      </c>
      <c r="F1882" t="s">
        <v>44</v>
      </c>
      <c r="G1882" t="s">
        <v>3742</v>
      </c>
      <c r="H1882" t="s">
        <v>3722</v>
      </c>
      <c r="I1882" t="s">
        <v>3752</v>
      </c>
      <c r="J1882" t="s">
        <v>4522</v>
      </c>
      <c r="K1882" s="2">
        <v>-11.51</v>
      </c>
      <c r="L1882" t="s">
        <v>44</v>
      </c>
      <c r="M1882" s="2">
        <v>-11.51</v>
      </c>
      <c r="N1882" t="s">
        <v>4523</v>
      </c>
      <c r="O1882" t="s">
        <v>4524</v>
      </c>
      <c r="P1882" t="s">
        <v>8828</v>
      </c>
      <c r="Q1882" t="s">
        <v>11080</v>
      </c>
      <c r="R1882" t="s">
        <v>44</v>
      </c>
      <c r="S1882" t="s">
        <v>4527</v>
      </c>
      <c r="T1882" s="3">
        <v>45833</v>
      </c>
      <c r="U1882" s="3">
        <v>45834</v>
      </c>
      <c r="V1882" s="2">
        <v>0</v>
      </c>
      <c r="W1882" t="s">
        <v>44</v>
      </c>
      <c r="X1882" t="s">
        <v>44</v>
      </c>
      <c r="Y1882" t="s">
        <v>11081</v>
      </c>
      <c r="Z1882" t="s">
        <v>2046</v>
      </c>
      <c r="AA1882" t="s">
        <v>4529</v>
      </c>
      <c r="AB1882" t="s">
        <v>4530</v>
      </c>
      <c r="AC1882" t="s">
        <v>89</v>
      </c>
      <c r="AD1882" t="str">
        <f t="shared" si="29"/>
        <v>10-60</v>
      </c>
      <c r="AE1882" t="str">
        <f>VLOOKUP(AD1882,'Main_Sub Desc'!C:D,2,)</f>
        <v>LPC from invoicing</v>
      </c>
      <c r="AF1882" t="str">
        <f>VLOOKUP(VALUE(H1882),'Main_Sub Desc'!F:G,2,)</f>
        <v>Wtr Rev Late Payment</v>
      </c>
      <c r="AG1882">
        <f>IFERROR(VLOOKUP(VALUE(I1882),'PC Mapping'!A:F,6,),"")</f>
        <v>10719</v>
      </c>
      <c r="AH1882" s="13" t="str">
        <f>VLOOKUP(AG1882,'PC Mapping'!L:M,2,)</f>
        <v>All Other Water</v>
      </c>
    </row>
    <row r="1883" spans="1:34" x14ac:dyDescent="0.2">
      <c r="A1883" t="s">
        <v>11082</v>
      </c>
      <c r="B1883" t="s">
        <v>11060</v>
      </c>
      <c r="C1883" t="s">
        <v>4519</v>
      </c>
      <c r="D1883" t="s">
        <v>4520</v>
      </c>
      <c r="E1883" s="3">
        <v>45833</v>
      </c>
      <c r="F1883" t="s">
        <v>44</v>
      </c>
      <c r="G1883" t="s">
        <v>3742</v>
      </c>
      <c r="H1883" t="s">
        <v>3722</v>
      </c>
      <c r="I1883" t="s">
        <v>3752</v>
      </c>
      <c r="J1883" t="s">
        <v>4522</v>
      </c>
      <c r="K1883" s="2">
        <v>-5</v>
      </c>
      <c r="L1883" t="s">
        <v>44</v>
      </c>
      <c r="M1883" s="2">
        <v>-5</v>
      </c>
      <c r="N1883" t="s">
        <v>4523</v>
      </c>
      <c r="O1883" t="s">
        <v>4524</v>
      </c>
      <c r="P1883" t="s">
        <v>9345</v>
      </c>
      <c r="Q1883" t="s">
        <v>11083</v>
      </c>
      <c r="R1883" t="s">
        <v>44</v>
      </c>
      <c r="S1883" t="s">
        <v>4527</v>
      </c>
      <c r="T1883" s="3">
        <v>45833</v>
      </c>
      <c r="U1883" s="3">
        <v>45834</v>
      </c>
      <c r="V1883" s="2">
        <v>0</v>
      </c>
      <c r="W1883" t="s">
        <v>44</v>
      </c>
      <c r="X1883" t="s">
        <v>44</v>
      </c>
      <c r="Y1883" t="s">
        <v>11084</v>
      </c>
      <c r="Z1883" t="s">
        <v>11085</v>
      </c>
      <c r="AA1883" t="s">
        <v>4529</v>
      </c>
      <c r="AB1883" t="s">
        <v>4530</v>
      </c>
      <c r="AC1883" t="s">
        <v>89</v>
      </c>
      <c r="AD1883" t="str">
        <f t="shared" si="29"/>
        <v>10-60</v>
      </c>
      <c r="AE1883" t="str">
        <f>VLOOKUP(AD1883,'Main_Sub Desc'!C:D,2,)</f>
        <v>LPC from invoicing</v>
      </c>
      <c r="AF1883" t="str">
        <f>VLOOKUP(VALUE(H1883),'Main_Sub Desc'!F:G,2,)</f>
        <v>Wtr Rev Late Payment</v>
      </c>
      <c r="AG1883">
        <f>IFERROR(VLOOKUP(VALUE(I1883),'PC Mapping'!A:F,6,),"")</f>
        <v>10719</v>
      </c>
      <c r="AH1883" s="13" t="str">
        <f>VLOOKUP(AG1883,'PC Mapping'!L:M,2,)</f>
        <v>All Other Water</v>
      </c>
    </row>
    <row r="1884" spans="1:34" x14ac:dyDescent="0.2">
      <c r="A1884" t="s">
        <v>11086</v>
      </c>
      <c r="B1884" t="s">
        <v>11087</v>
      </c>
      <c r="C1884" t="s">
        <v>4519</v>
      </c>
      <c r="D1884" t="s">
        <v>4520</v>
      </c>
      <c r="E1884" s="3">
        <v>45838</v>
      </c>
      <c r="F1884" t="s">
        <v>44</v>
      </c>
      <c r="G1884" t="s">
        <v>3742</v>
      </c>
      <c r="H1884" t="s">
        <v>3716</v>
      </c>
      <c r="I1884" t="s">
        <v>4534</v>
      </c>
      <c r="J1884" t="s">
        <v>4522</v>
      </c>
      <c r="K1884" s="2">
        <v>-5</v>
      </c>
      <c r="L1884" t="s">
        <v>44</v>
      </c>
      <c r="M1884" s="2">
        <v>-5</v>
      </c>
      <c r="N1884" t="s">
        <v>4523</v>
      </c>
      <c r="O1884" t="s">
        <v>4524</v>
      </c>
      <c r="P1884" t="s">
        <v>11088</v>
      </c>
      <c r="Q1884" t="s">
        <v>11089</v>
      </c>
      <c r="R1884" t="s">
        <v>44</v>
      </c>
      <c r="S1884" t="s">
        <v>4527</v>
      </c>
      <c r="T1884" s="3">
        <v>45838</v>
      </c>
      <c r="U1884" s="3">
        <v>45839</v>
      </c>
      <c r="V1884" s="2">
        <v>0</v>
      </c>
      <c r="W1884" t="s">
        <v>44</v>
      </c>
      <c r="X1884" t="s">
        <v>44</v>
      </c>
      <c r="Y1884" t="s">
        <v>11090</v>
      </c>
      <c r="Z1884" t="s">
        <v>1125</v>
      </c>
      <c r="AA1884" t="s">
        <v>4529</v>
      </c>
      <c r="AB1884" t="s">
        <v>4530</v>
      </c>
      <c r="AC1884" t="s">
        <v>89</v>
      </c>
      <c r="AD1884" t="str">
        <f t="shared" si="29"/>
        <v>10-60</v>
      </c>
      <c r="AE1884" t="str">
        <f>VLOOKUP(AD1884,'Main_Sub Desc'!C:D,2,)</f>
        <v>LPC from invoicing</v>
      </c>
      <c r="AF1884" t="str">
        <f>VLOOKUP(VALUE(H1884),'Main_Sub Desc'!F:G,2,)</f>
        <v>Wst Rev Late Payment</v>
      </c>
      <c r="AG1884">
        <f>IFERROR(VLOOKUP(VALUE(I1884),'PC Mapping'!A:F,6,),"")</f>
        <v>10514</v>
      </c>
      <c r="AH1884" s="13" t="str">
        <f>VLOOKUP(AG1884,'PC Mapping'!L:M,2,)</f>
        <v>Bolivar Sewer</v>
      </c>
    </row>
    <row r="1885" spans="1:34" x14ac:dyDescent="0.2">
      <c r="A1885" t="s">
        <v>11086</v>
      </c>
      <c r="B1885" t="s">
        <v>11087</v>
      </c>
      <c r="C1885" t="s">
        <v>4519</v>
      </c>
      <c r="D1885" t="s">
        <v>4520</v>
      </c>
      <c r="E1885" s="3">
        <v>45838</v>
      </c>
      <c r="F1885" t="s">
        <v>44</v>
      </c>
      <c r="G1885" t="s">
        <v>3742</v>
      </c>
      <c r="H1885" t="s">
        <v>3722</v>
      </c>
      <c r="I1885" t="s">
        <v>4538</v>
      </c>
      <c r="J1885" t="s">
        <v>4522</v>
      </c>
      <c r="K1885" s="2">
        <v>-5</v>
      </c>
      <c r="L1885" t="s">
        <v>44</v>
      </c>
      <c r="M1885" s="2">
        <v>-5</v>
      </c>
      <c r="N1885" t="s">
        <v>4523</v>
      </c>
      <c r="O1885" t="s">
        <v>4524</v>
      </c>
      <c r="P1885" t="s">
        <v>11088</v>
      </c>
      <c r="Q1885" t="s">
        <v>11091</v>
      </c>
      <c r="R1885" t="s">
        <v>44</v>
      </c>
      <c r="S1885" t="s">
        <v>4527</v>
      </c>
      <c r="T1885" s="3">
        <v>45838</v>
      </c>
      <c r="U1885" s="3">
        <v>45839</v>
      </c>
      <c r="V1885" s="2">
        <v>0</v>
      </c>
      <c r="W1885" t="s">
        <v>44</v>
      </c>
      <c r="X1885" t="s">
        <v>44</v>
      </c>
      <c r="Y1885" t="s">
        <v>11092</v>
      </c>
      <c r="Z1885" t="s">
        <v>1125</v>
      </c>
      <c r="AA1885" t="s">
        <v>4529</v>
      </c>
      <c r="AB1885" t="s">
        <v>4530</v>
      </c>
      <c r="AC1885" t="s">
        <v>89</v>
      </c>
      <c r="AD1885" t="str">
        <f t="shared" si="29"/>
        <v>10-60</v>
      </c>
      <c r="AE1885" t="str">
        <f>VLOOKUP(AD1885,'Main_Sub Desc'!C:D,2,)</f>
        <v>LPC from invoicing</v>
      </c>
      <c r="AF1885" t="str">
        <f>VLOOKUP(VALUE(H1885),'Main_Sub Desc'!F:G,2,)</f>
        <v>Wtr Rev Late Payment</v>
      </c>
      <c r="AG1885">
        <f>IFERROR(VLOOKUP(VALUE(I1885),'PC Mapping'!A:F,6,),"")</f>
        <v>10469</v>
      </c>
      <c r="AH1885" s="13" t="str">
        <f>VLOOKUP(AG1885,'PC Mapping'!L:M,2,)</f>
        <v>Bolivar Water</v>
      </c>
    </row>
    <row r="1886" spans="1:34" x14ac:dyDescent="0.2">
      <c r="A1886" t="s">
        <v>11093</v>
      </c>
      <c r="B1886" t="s">
        <v>11087</v>
      </c>
      <c r="C1886" t="s">
        <v>4519</v>
      </c>
      <c r="D1886" t="s">
        <v>4520</v>
      </c>
      <c r="E1886" s="3">
        <v>45838</v>
      </c>
      <c r="F1886" t="s">
        <v>44</v>
      </c>
      <c r="G1886" t="s">
        <v>3742</v>
      </c>
      <c r="H1886" t="s">
        <v>3716</v>
      </c>
      <c r="I1886" t="s">
        <v>4534</v>
      </c>
      <c r="J1886" t="s">
        <v>4522</v>
      </c>
      <c r="K1886" s="2">
        <v>-5</v>
      </c>
      <c r="L1886" t="s">
        <v>44</v>
      </c>
      <c r="M1886" s="2">
        <v>-5</v>
      </c>
      <c r="N1886" t="s">
        <v>4523</v>
      </c>
      <c r="O1886" t="s">
        <v>4524</v>
      </c>
      <c r="P1886" t="s">
        <v>11094</v>
      </c>
      <c r="Q1886" t="s">
        <v>11095</v>
      </c>
      <c r="R1886" t="s">
        <v>44</v>
      </c>
      <c r="S1886" t="s">
        <v>4527</v>
      </c>
      <c r="T1886" s="3">
        <v>45838</v>
      </c>
      <c r="U1886" s="3">
        <v>45839</v>
      </c>
      <c r="V1886" s="2">
        <v>0</v>
      </c>
      <c r="W1886" t="s">
        <v>44</v>
      </c>
      <c r="X1886" t="s">
        <v>44</v>
      </c>
      <c r="Y1886" t="s">
        <v>11096</v>
      </c>
      <c r="Z1886" t="s">
        <v>11097</v>
      </c>
      <c r="AA1886" t="s">
        <v>4529</v>
      </c>
      <c r="AB1886" t="s">
        <v>4530</v>
      </c>
      <c r="AC1886" t="s">
        <v>89</v>
      </c>
      <c r="AD1886" t="str">
        <f t="shared" si="29"/>
        <v>10-60</v>
      </c>
      <c r="AE1886" t="str">
        <f>VLOOKUP(AD1886,'Main_Sub Desc'!C:D,2,)</f>
        <v>LPC from invoicing</v>
      </c>
      <c r="AF1886" t="str">
        <f>VLOOKUP(VALUE(H1886),'Main_Sub Desc'!F:G,2,)</f>
        <v>Wst Rev Late Payment</v>
      </c>
      <c r="AG1886">
        <f>IFERROR(VLOOKUP(VALUE(I1886),'PC Mapping'!A:F,6,),"")</f>
        <v>10514</v>
      </c>
      <c r="AH1886" s="13" t="str">
        <f>VLOOKUP(AG1886,'PC Mapping'!L:M,2,)</f>
        <v>Bolivar Sewer</v>
      </c>
    </row>
    <row r="1887" spans="1:34" x14ac:dyDescent="0.2">
      <c r="A1887" t="s">
        <v>11093</v>
      </c>
      <c r="B1887" t="s">
        <v>11087</v>
      </c>
      <c r="C1887" t="s">
        <v>4519</v>
      </c>
      <c r="D1887" t="s">
        <v>4520</v>
      </c>
      <c r="E1887" s="3">
        <v>45838</v>
      </c>
      <c r="F1887" t="s">
        <v>44</v>
      </c>
      <c r="G1887" t="s">
        <v>3742</v>
      </c>
      <c r="H1887" t="s">
        <v>3722</v>
      </c>
      <c r="I1887" t="s">
        <v>4538</v>
      </c>
      <c r="J1887" t="s">
        <v>4522</v>
      </c>
      <c r="K1887" s="2">
        <v>-5</v>
      </c>
      <c r="L1887" t="s">
        <v>44</v>
      </c>
      <c r="M1887" s="2">
        <v>-5</v>
      </c>
      <c r="N1887" t="s">
        <v>4523</v>
      </c>
      <c r="O1887" t="s">
        <v>4524</v>
      </c>
      <c r="P1887" t="s">
        <v>11094</v>
      </c>
      <c r="Q1887" t="s">
        <v>11098</v>
      </c>
      <c r="R1887" t="s">
        <v>44</v>
      </c>
      <c r="S1887" t="s">
        <v>4527</v>
      </c>
      <c r="T1887" s="3">
        <v>45838</v>
      </c>
      <c r="U1887" s="3">
        <v>45839</v>
      </c>
      <c r="V1887" s="2">
        <v>0</v>
      </c>
      <c r="W1887" t="s">
        <v>44</v>
      </c>
      <c r="X1887" t="s">
        <v>44</v>
      </c>
      <c r="Y1887" t="s">
        <v>11099</v>
      </c>
      <c r="Z1887" t="s">
        <v>11097</v>
      </c>
      <c r="AA1887" t="s">
        <v>4529</v>
      </c>
      <c r="AB1887" t="s">
        <v>4530</v>
      </c>
      <c r="AC1887" t="s">
        <v>89</v>
      </c>
      <c r="AD1887" t="str">
        <f t="shared" si="29"/>
        <v>10-60</v>
      </c>
      <c r="AE1887" t="str">
        <f>VLOOKUP(AD1887,'Main_Sub Desc'!C:D,2,)</f>
        <v>LPC from invoicing</v>
      </c>
      <c r="AF1887" t="str">
        <f>VLOOKUP(VALUE(H1887),'Main_Sub Desc'!F:G,2,)</f>
        <v>Wtr Rev Late Payment</v>
      </c>
      <c r="AG1887">
        <f>IFERROR(VLOOKUP(VALUE(I1887),'PC Mapping'!A:F,6,),"")</f>
        <v>10469</v>
      </c>
      <c r="AH1887" s="13" t="str">
        <f>VLOOKUP(AG1887,'PC Mapping'!L:M,2,)</f>
        <v>Bolivar Water</v>
      </c>
    </row>
    <row r="1888" spans="1:34" x14ac:dyDescent="0.2">
      <c r="A1888" t="s">
        <v>11100</v>
      </c>
      <c r="B1888" t="s">
        <v>11087</v>
      </c>
      <c r="C1888" t="s">
        <v>4519</v>
      </c>
      <c r="D1888" t="s">
        <v>4520</v>
      </c>
      <c r="E1888" s="3">
        <v>45838</v>
      </c>
      <c r="F1888" t="s">
        <v>44</v>
      </c>
      <c r="G1888" t="s">
        <v>3742</v>
      </c>
      <c r="H1888" t="s">
        <v>3722</v>
      </c>
      <c r="I1888" t="s">
        <v>4538</v>
      </c>
      <c r="J1888" t="s">
        <v>4522</v>
      </c>
      <c r="K1888" s="2">
        <v>-5</v>
      </c>
      <c r="L1888" t="s">
        <v>44</v>
      </c>
      <c r="M1888" s="2">
        <v>-5</v>
      </c>
      <c r="N1888" t="s">
        <v>4523</v>
      </c>
      <c r="O1888" t="s">
        <v>4524</v>
      </c>
      <c r="P1888" t="s">
        <v>11101</v>
      </c>
      <c r="Q1888" t="s">
        <v>11102</v>
      </c>
      <c r="R1888" t="s">
        <v>44</v>
      </c>
      <c r="S1888" t="s">
        <v>4527</v>
      </c>
      <c r="T1888" s="3">
        <v>45838</v>
      </c>
      <c r="U1888" s="3">
        <v>45839</v>
      </c>
      <c r="V1888" s="2">
        <v>0</v>
      </c>
      <c r="W1888" t="s">
        <v>44</v>
      </c>
      <c r="X1888" t="s">
        <v>44</v>
      </c>
      <c r="Y1888" t="s">
        <v>11103</v>
      </c>
      <c r="Z1888" t="s">
        <v>268</v>
      </c>
      <c r="AA1888" t="s">
        <v>4529</v>
      </c>
      <c r="AB1888" t="s">
        <v>4530</v>
      </c>
      <c r="AC1888" t="s">
        <v>89</v>
      </c>
      <c r="AD1888" t="str">
        <f t="shared" si="29"/>
        <v>10-60</v>
      </c>
      <c r="AE1888" t="str">
        <f>VLOOKUP(AD1888,'Main_Sub Desc'!C:D,2,)</f>
        <v>LPC from invoicing</v>
      </c>
      <c r="AF1888" t="str">
        <f>VLOOKUP(VALUE(H1888),'Main_Sub Desc'!F:G,2,)</f>
        <v>Wtr Rev Late Payment</v>
      </c>
      <c r="AG1888">
        <f>IFERROR(VLOOKUP(VALUE(I1888),'PC Mapping'!A:F,6,),"")</f>
        <v>10469</v>
      </c>
      <c r="AH1888" s="13" t="str">
        <f>VLOOKUP(AG1888,'PC Mapping'!L:M,2,)</f>
        <v>Bolivar Water</v>
      </c>
    </row>
    <row r="1889" spans="1:34" x14ac:dyDescent="0.2">
      <c r="A1889" t="s">
        <v>11104</v>
      </c>
      <c r="B1889" t="s">
        <v>11105</v>
      </c>
      <c r="C1889" t="s">
        <v>4519</v>
      </c>
      <c r="D1889" t="s">
        <v>4520</v>
      </c>
      <c r="E1889" s="3">
        <v>45813</v>
      </c>
      <c r="F1889" t="s">
        <v>44</v>
      </c>
      <c r="G1889" t="s">
        <v>3742</v>
      </c>
      <c r="H1889" t="s">
        <v>3722</v>
      </c>
      <c r="I1889" t="s">
        <v>3752</v>
      </c>
      <c r="J1889" t="s">
        <v>4522</v>
      </c>
      <c r="K1889" s="2">
        <v>-5</v>
      </c>
      <c r="L1889" t="s">
        <v>44</v>
      </c>
      <c r="M1889" s="2">
        <v>-5</v>
      </c>
      <c r="N1889" t="s">
        <v>4523</v>
      </c>
      <c r="O1889" t="s">
        <v>4524</v>
      </c>
      <c r="P1889" t="s">
        <v>11106</v>
      </c>
      <c r="Q1889" t="s">
        <v>11107</v>
      </c>
      <c r="R1889" t="s">
        <v>44</v>
      </c>
      <c r="S1889" t="s">
        <v>4527</v>
      </c>
      <c r="T1889" s="3">
        <v>45813</v>
      </c>
      <c r="U1889" s="3">
        <v>45814</v>
      </c>
      <c r="V1889" s="2">
        <v>0</v>
      </c>
      <c r="W1889" t="s">
        <v>44</v>
      </c>
      <c r="X1889" t="s">
        <v>44</v>
      </c>
      <c r="Y1889" t="s">
        <v>11108</v>
      </c>
      <c r="Z1889" t="s">
        <v>2099</v>
      </c>
      <c r="AA1889" t="s">
        <v>4529</v>
      </c>
      <c r="AB1889" t="s">
        <v>4530</v>
      </c>
      <c r="AC1889" t="s">
        <v>89</v>
      </c>
      <c r="AD1889" t="str">
        <f t="shared" si="29"/>
        <v>10-60</v>
      </c>
      <c r="AE1889" t="str">
        <f>VLOOKUP(AD1889,'Main_Sub Desc'!C:D,2,)</f>
        <v>LPC from invoicing</v>
      </c>
      <c r="AF1889" t="str">
        <f>VLOOKUP(VALUE(H1889),'Main_Sub Desc'!F:G,2,)</f>
        <v>Wtr Rev Late Payment</v>
      </c>
      <c r="AG1889">
        <f>IFERROR(VLOOKUP(VALUE(I1889),'PC Mapping'!A:F,6,),"")</f>
        <v>10719</v>
      </c>
      <c r="AH1889" s="13" t="str">
        <f>VLOOKUP(AG1889,'PC Mapping'!L:M,2,)</f>
        <v>All Other Water</v>
      </c>
    </row>
    <row r="1890" spans="1:34" x14ac:dyDescent="0.2">
      <c r="A1890" t="s">
        <v>11109</v>
      </c>
      <c r="B1890" t="s">
        <v>11105</v>
      </c>
      <c r="C1890" t="s">
        <v>4519</v>
      </c>
      <c r="D1890" t="s">
        <v>4520</v>
      </c>
      <c r="E1890" s="3">
        <v>45813</v>
      </c>
      <c r="F1890" t="s">
        <v>44</v>
      </c>
      <c r="G1890" t="s">
        <v>3742</v>
      </c>
      <c r="H1890" t="s">
        <v>3722</v>
      </c>
      <c r="I1890" t="s">
        <v>3752</v>
      </c>
      <c r="J1890" t="s">
        <v>4522</v>
      </c>
      <c r="K1890" s="2">
        <v>-5</v>
      </c>
      <c r="L1890" t="s">
        <v>44</v>
      </c>
      <c r="M1890" s="2">
        <v>-5</v>
      </c>
      <c r="N1890" t="s">
        <v>4523</v>
      </c>
      <c r="O1890" t="s">
        <v>4524</v>
      </c>
      <c r="P1890" t="s">
        <v>11110</v>
      </c>
      <c r="Q1890" t="s">
        <v>11111</v>
      </c>
      <c r="R1890" t="s">
        <v>44</v>
      </c>
      <c r="S1890" t="s">
        <v>4527</v>
      </c>
      <c r="T1890" s="3">
        <v>45813</v>
      </c>
      <c r="U1890" s="3">
        <v>45814</v>
      </c>
      <c r="V1890" s="2">
        <v>0</v>
      </c>
      <c r="W1890" t="s">
        <v>44</v>
      </c>
      <c r="X1890" t="s">
        <v>44</v>
      </c>
      <c r="Y1890" t="s">
        <v>11112</v>
      </c>
      <c r="Z1890" t="s">
        <v>2342</v>
      </c>
      <c r="AA1890" t="s">
        <v>4529</v>
      </c>
      <c r="AB1890" t="s">
        <v>4530</v>
      </c>
      <c r="AC1890" t="s">
        <v>89</v>
      </c>
      <c r="AD1890" t="str">
        <f t="shared" si="29"/>
        <v>10-60</v>
      </c>
      <c r="AE1890" t="str">
        <f>VLOOKUP(AD1890,'Main_Sub Desc'!C:D,2,)</f>
        <v>LPC from invoicing</v>
      </c>
      <c r="AF1890" t="str">
        <f>VLOOKUP(VALUE(H1890),'Main_Sub Desc'!F:G,2,)</f>
        <v>Wtr Rev Late Payment</v>
      </c>
      <c r="AG1890">
        <f>IFERROR(VLOOKUP(VALUE(I1890),'PC Mapping'!A:F,6,),"")</f>
        <v>10719</v>
      </c>
      <c r="AH1890" s="13" t="str">
        <f>VLOOKUP(AG1890,'PC Mapping'!L:M,2,)</f>
        <v>All Other Water</v>
      </c>
    </row>
    <row r="1891" spans="1:34" x14ac:dyDescent="0.2">
      <c r="A1891" t="s">
        <v>11113</v>
      </c>
      <c r="B1891" t="s">
        <v>11105</v>
      </c>
      <c r="C1891" t="s">
        <v>4519</v>
      </c>
      <c r="D1891" t="s">
        <v>4520</v>
      </c>
      <c r="E1891" s="3">
        <v>45813</v>
      </c>
      <c r="F1891" t="s">
        <v>44</v>
      </c>
      <c r="G1891" t="s">
        <v>3742</v>
      </c>
      <c r="H1891" t="s">
        <v>3722</v>
      </c>
      <c r="I1891" t="s">
        <v>3752</v>
      </c>
      <c r="J1891" t="s">
        <v>4522</v>
      </c>
      <c r="K1891" s="2">
        <v>-5</v>
      </c>
      <c r="L1891" t="s">
        <v>44</v>
      </c>
      <c r="M1891" s="2">
        <v>-5</v>
      </c>
      <c r="N1891" t="s">
        <v>4523</v>
      </c>
      <c r="O1891" t="s">
        <v>4524</v>
      </c>
      <c r="P1891" t="s">
        <v>11114</v>
      </c>
      <c r="Q1891" t="s">
        <v>11115</v>
      </c>
      <c r="R1891" t="s">
        <v>44</v>
      </c>
      <c r="S1891" t="s">
        <v>4527</v>
      </c>
      <c r="T1891" s="3">
        <v>45813</v>
      </c>
      <c r="U1891" s="3">
        <v>45814</v>
      </c>
      <c r="V1891" s="2">
        <v>0</v>
      </c>
      <c r="W1891" t="s">
        <v>44</v>
      </c>
      <c r="X1891" t="s">
        <v>44</v>
      </c>
      <c r="Y1891" t="s">
        <v>11116</v>
      </c>
      <c r="Z1891" t="s">
        <v>2367</v>
      </c>
      <c r="AA1891" t="s">
        <v>4529</v>
      </c>
      <c r="AB1891" t="s">
        <v>4530</v>
      </c>
      <c r="AC1891" t="s">
        <v>99</v>
      </c>
      <c r="AD1891" t="str">
        <f t="shared" si="29"/>
        <v>10-60</v>
      </c>
      <c r="AE1891" t="str">
        <f>VLOOKUP(AD1891,'Main_Sub Desc'!C:D,2,)</f>
        <v>LPC from invoicing</v>
      </c>
      <c r="AF1891" t="str">
        <f>VLOOKUP(VALUE(H1891),'Main_Sub Desc'!F:G,2,)</f>
        <v>Wtr Rev Late Payment</v>
      </c>
      <c r="AG1891">
        <f>IFERROR(VLOOKUP(VALUE(I1891),'PC Mapping'!A:F,6,),"")</f>
        <v>10719</v>
      </c>
      <c r="AH1891" s="13" t="str">
        <f>VLOOKUP(AG1891,'PC Mapping'!L:M,2,)</f>
        <v>All Other Water</v>
      </c>
    </row>
    <row r="1892" spans="1:34" x14ac:dyDescent="0.2">
      <c r="A1892" t="s">
        <v>11117</v>
      </c>
      <c r="B1892" t="s">
        <v>11105</v>
      </c>
      <c r="C1892" t="s">
        <v>4519</v>
      </c>
      <c r="D1892" t="s">
        <v>4520</v>
      </c>
      <c r="E1892" s="3">
        <v>45813</v>
      </c>
      <c r="F1892" t="s">
        <v>44</v>
      </c>
      <c r="G1892" t="s">
        <v>3742</v>
      </c>
      <c r="H1892" t="s">
        <v>3722</v>
      </c>
      <c r="I1892" t="s">
        <v>3752</v>
      </c>
      <c r="J1892" t="s">
        <v>4522</v>
      </c>
      <c r="K1892" s="2">
        <v>-5</v>
      </c>
      <c r="L1892" t="s">
        <v>44</v>
      </c>
      <c r="M1892" s="2">
        <v>-5</v>
      </c>
      <c r="N1892" t="s">
        <v>4523</v>
      </c>
      <c r="O1892" t="s">
        <v>4524</v>
      </c>
      <c r="P1892" t="s">
        <v>11118</v>
      </c>
      <c r="Q1892" t="s">
        <v>11119</v>
      </c>
      <c r="R1892" t="s">
        <v>44</v>
      </c>
      <c r="S1892" t="s">
        <v>4527</v>
      </c>
      <c r="T1892" s="3">
        <v>45813</v>
      </c>
      <c r="U1892" s="3">
        <v>45814</v>
      </c>
      <c r="V1892" s="2">
        <v>0</v>
      </c>
      <c r="W1892" t="s">
        <v>44</v>
      </c>
      <c r="X1892" t="s">
        <v>44</v>
      </c>
      <c r="Y1892" t="s">
        <v>11120</v>
      </c>
      <c r="Z1892" t="s">
        <v>11121</v>
      </c>
      <c r="AA1892" t="s">
        <v>4529</v>
      </c>
      <c r="AB1892" t="s">
        <v>4530</v>
      </c>
      <c r="AC1892" t="s">
        <v>89</v>
      </c>
      <c r="AD1892" t="str">
        <f t="shared" si="29"/>
        <v>10-60</v>
      </c>
      <c r="AE1892" t="str">
        <f>VLOOKUP(AD1892,'Main_Sub Desc'!C:D,2,)</f>
        <v>LPC from invoicing</v>
      </c>
      <c r="AF1892" t="str">
        <f>VLOOKUP(VALUE(H1892),'Main_Sub Desc'!F:G,2,)</f>
        <v>Wtr Rev Late Payment</v>
      </c>
      <c r="AG1892">
        <f>IFERROR(VLOOKUP(VALUE(I1892),'PC Mapping'!A:F,6,),"")</f>
        <v>10719</v>
      </c>
      <c r="AH1892" s="13" t="str">
        <f>VLOOKUP(AG1892,'PC Mapping'!L:M,2,)</f>
        <v>All Other Water</v>
      </c>
    </row>
    <row r="1893" spans="1:34" x14ac:dyDescent="0.2">
      <c r="A1893" t="s">
        <v>11122</v>
      </c>
      <c r="B1893" t="s">
        <v>11105</v>
      </c>
      <c r="C1893" t="s">
        <v>4519</v>
      </c>
      <c r="D1893" t="s">
        <v>4520</v>
      </c>
      <c r="E1893" s="3">
        <v>45813</v>
      </c>
      <c r="F1893" t="s">
        <v>44</v>
      </c>
      <c r="G1893" t="s">
        <v>3742</v>
      </c>
      <c r="H1893" t="s">
        <v>3722</v>
      </c>
      <c r="I1893" t="s">
        <v>3752</v>
      </c>
      <c r="J1893" t="s">
        <v>4522</v>
      </c>
      <c r="K1893" s="2">
        <v>-10.130000000000001</v>
      </c>
      <c r="L1893" t="s">
        <v>44</v>
      </c>
      <c r="M1893" s="2">
        <v>-10.130000000000001</v>
      </c>
      <c r="N1893" t="s">
        <v>4523</v>
      </c>
      <c r="O1893" t="s">
        <v>4524</v>
      </c>
      <c r="P1893" t="s">
        <v>11123</v>
      </c>
      <c r="Q1893" t="s">
        <v>11124</v>
      </c>
      <c r="R1893" t="s">
        <v>44</v>
      </c>
      <c r="S1893" t="s">
        <v>4527</v>
      </c>
      <c r="T1893" s="3">
        <v>45813</v>
      </c>
      <c r="U1893" s="3">
        <v>45814</v>
      </c>
      <c r="V1893" s="2">
        <v>0</v>
      </c>
      <c r="W1893" t="s">
        <v>44</v>
      </c>
      <c r="X1893" t="s">
        <v>44</v>
      </c>
      <c r="Y1893" t="s">
        <v>11125</v>
      </c>
      <c r="Z1893" t="s">
        <v>11126</v>
      </c>
      <c r="AA1893" t="s">
        <v>4529</v>
      </c>
      <c r="AB1893" t="s">
        <v>4530</v>
      </c>
      <c r="AC1893" t="s">
        <v>89</v>
      </c>
      <c r="AD1893" t="str">
        <f t="shared" si="29"/>
        <v>10-60</v>
      </c>
      <c r="AE1893" t="str">
        <f>VLOOKUP(AD1893,'Main_Sub Desc'!C:D,2,)</f>
        <v>LPC from invoicing</v>
      </c>
      <c r="AF1893" t="str">
        <f>VLOOKUP(VALUE(H1893),'Main_Sub Desc'!F:G,2,)</f>
        <v>Wtr Rev Late Payment</v>
      </c>
      <c r="AG1893">
        <f>IFERROR(VLOOKUP(VALUE(I1893),'PC Mapping'!A:F,6,),"")</f>
        <v>10719</v>
      </c>
      <c r="AH1893" s="13" t="str">
        <f>VLOOKUP(AG1893,'PC Mapping'!L:M,2,)</f>
        <v>All Other Water</v>
      </c>
    </row>
    <row r="1894" spans="1:34" x14ac:dyDescent="0.2">
      <c r="A1894" t="s">
        <v>11127</v>
      </c>
      <c r="B1894" t="s">
        <v>11105</v>
      </c>
      <c r="C1894" t="s">
        <v>4519</v>
      </c>
      <c r="D1894" t="s">
        <v>4520</v>
      </c>
      <c r="E1894" s="3">
        <v>45813</v>
      </c>
      <c r="F1894" t="s">
        <v>44</v>
      </c>
      <c r="G1894" t="s">
        <v>3742</v>
      </c>
      <c r="H1894" t="s">
        <v>3722</v>
      </c>
      <c r="I1894" t="s">
        <v>3752</v>
      </c>
      <c r="J1894" t="s">
        <v>4522</v>
      </c>
      <c r="K1894" s="2">
        <v>-5</v>
      </c>
      <c r="L1894" t="s">
        <v>44</v>
      </c>
      <c r="M1894" s="2">
        <v>-5</v>
      </c>
      <c r="N1894" t="s">
        <v>4523</v>
      </c>
      <c r="O1894" t="s">
        <v>4524</v>
      </c>
      <c r="P1894" t="s">
        <v>11128</v>
      </c>
      <c r="Q1894" t="s">
        <v>11129</v>
      </c>
      <c r="R1894" t="s">
        <v>44</v>
      </c>
      <c r="S1894" t="s">
        <v>4527</v>
      </c>
      <c r="T1894" s="3">
        <v>45813</v>
      </c>
      <c r="U1894" s="3">
        <v>45814</v>
      </c>
      <c r="V1894" s="2">
        <v>0</v>
      </c>
      <c r="W1894" t="s">
        <v>44</v>
      </c>
      <c r="X1894" t="s">
        <v>44</v>
      </c>
      <c r="Y1894" t="s">
        <v>11130</v>
      </c>
      <c r="Z1894" t="s">
        <v>2835</v>
      </c>
      <c r="AA1894" t="s">
        <v>4529</v>
      </c>
      <c r="AB1894" t="s">
        <v>4530</v>
      </c>
      <c r="AC1894" t="s">
        <v>89</v>
      </c>
      <c r="AD1894" t="str">
        <f t="shared" si="29"/>
        <v>10-60</v>
      </c>
      <c r="AE1894" t="str">
        <f>VLOOKUP(AD1894,'Main_Sub Desc'!C:D,2,)</f>
        <v>LPC from invoicing</v>
      </c>
      <c r="AF1894" t="str">
        <f>VLOOKUP(VALUE(H1894),'Main_Sub Desc'!F:G,2,)</f>
        <v>Wtr Rev Late Payment</v>
      </c>
      <c r="AG1894">
        <f>IFERROR(VLOOKUP(VALUE(I1894),'PC Mapping'!A:F,6,),"")</f>
        <v>10719</v>
      </c>
      <c r="AH1894" s="13" t="str">
        <f>VLOOKUP(AG1894,'PC Mapping'!L:M,2,)</f>
        <v>All Other Water</v>
      </c>
    </row>
    <row r="1895" spans="1:34" x14ac:dyDescent="0.2">
      <c r="A1895" t="s">
        <v>11131</v>
      </c>
      <c r="B1895" t="s">
        <v>11105</v>
      </c>
      <c r="C1895" t="s">
        <v>4519</v>
      </c>
      <c r="D1895" t="s">
        <v>4520</v>
      </c>
      <c r="E1895" s="3">
        <v>45813</v>
      </c>
      <c r="F1895" t="s">
        <v>44</v>
      </c>
      <c r="G1895" t="s">
        <v>3742</v>
      </c>
      <c r="H1895" t="s">
        <v>3722</v>
      </c>
      <c r="I1895" t="s">
        <v>3752</v>
      </c>
      <c r="J1895" t="s">
        <v>4522</v>
      </c>
      <c r="K1895" s="2">
        <v>-5</v>
      </c>
      <c r="L1895" t="s">
        <v>44</v>
      </c>
      <c r="M1895" s="2">
        <v>-5</v>
      </c>
      <c r="N1895" t="s">
        <v>4523</v>
      </c>
      <c r="O1895" t="s">
        <v>4524</v>
      </c>
      <c r="P1895" t="s">
        <v>11132</v>
      </c>
      <c r="Q1895" t="s">
        <v>11133</v>
      </c>
      <c r="R1895" t="s">
        <v>44</v>
      </c>
      <c r="S1895" t="s">
        <v>4527</v>
      </c>
      <c r="T1895" s="3">
        <v>45813</v>
      </c>
      <c r="U1895" s="3">
        <v>45814</v>
      </c>
      <c r="V1895" s="2">
        <v>0</v>
      </c>
      <c r="W1895" t="s">
        <v>44</v>
      </c>
      <c r="X1895" t="s">
        <v>44</v>
      </c>
      <c r="Y1895" t="s">
        <v>11134</v>
      </c>
      <c r="Z1895" t="s">
        <v>11135</v>
      </c>
      <c r="AA1895" t="s">
        <v>4529</v>
      </c>
      <c r="AB1895" t="s">
        <v>4530</v>
      </c>
      <c r="AC1895" t="s">
        <v>89</v>
      </c>
      <c r="AD1895" t="str">
        <f t="shared" si="29"/>
        <v>10-60</v>
      </c>
      <c r="AE1895" t="str">
        <f>VLOOKUP(AD1895,'Main_Sub Desc'!C:D,2,)</f>
        <v>LPC from invoicing</v>
      </c>
      <c r="AF1895" t="str">
        <f>VLOOKUP(VALUE(H1895),'Main_Sub Desc'!F:G,2,)</f>
        <v>Wtr Rev Late Payment</v>
      </c>
      <c r="AG1895">
        <f>IFERROR(VLOOKUP(VALUE(I1895),'PC Mapping'!A:F,6,),"")</f>
        <v>10719</v>
      </c>
      <c r="AH1895" s="13" t="str">
        <f>VLOOKUP(AG1895,'PC Mapping'!L:M,2,)</f>
        <v>All Other Water</v>
      </c>
    </row>
    <row r="1896" spans="1:34" x14ac:dyDescent="0.2">
      <c r="A1896" t="s">
        <v>11136</v>
      </c>
      <c r="B1896" t="s">
        <v>11105</v>
      </c>
      <c r="C1896" t="s">
        <v>4519</v>
      </c>
      <c r="D1896" t="s">
        <v>4520</v>
      </c>
      <c r="E1896" s="3">
        <v>45813</v>
      </c>
      <c r="F1896" t="s">
        <v>44</v>
      </c>
      <c r="G1896" t="s">
        <v>3742</v>
      </c>
      <c r="H1896" t="s">
        <v>3722</v>
      </c>
      <c r="I1896" t="s">
        <v>3752</v>
      </c>
      <c r="J1896" t="s">
        <v>4522</v>
      </c>
      <c r="K1896" s="2">
        <v>-5</v>
      </c>
      <c r="L1896" t="s">
        <v>44</v>
      </c>
      <c r="M1896" s="2">
        <v>-5</v>
      </c>
      <c r="N1896" t="s">
        <v>4523</v>
      </c>
      <c r="O1896" t="s">
        <v>4524</v>
      </c>
      <c r="P1896" t="s">
        <v>6724</v>
      </c>
      <c r="Q1896" t="s">
        <v>11137</v>
      </c>
      <c r="R1896" t="s">
        <v>44</v>
      </c>
      <c r="S1896" t="s">
        <v>4527</v>
      </c>
      <c r="T1896" s="3">
        <v>45813</v>
      </c>
      <c r="U1896" s="3">
        <v>45814</v>
      </c>
      <c r="V1896" s="2">
        <v>0</v>
      </c>
      <c r="W1896" t="s">
        <v>44</v>
      </c>
      <c r="X1896" t="s">
        <v>44</v>
      </c>
      <c r="Y1896" t="s">
        <v>11138</v>
      </c>
      <c r="Z1896" t="s">
        <v>3223</v>
      </c>
      <c r="AA1896" t="s">
        <v>4529</v>
      </c>
      <c r="AB1896" t="s">
        <v>4530</v>
      </c>
      <c r="AC1896" t="s">
        <v>89</v>
      </c>
      <c r="AD1896" t="str">
        <f t="shared" si="29"/>
        <v>10-60</v>
      </c>
      <c r="AE1896" t="str">
        <f>VLOOKUP(AD1896,'Main_Sub Desc'!C:D,2,)</f>
        <v>LPC from invoicing</v>
      </c>
      <c r="AF1896" t="str">
        <f>VLOOKUP(VALUE(H1896),'Main_Sub Desc'!F:G,2,)</f>
        <v>Wtr Rev Late Payment</v>
      </c>
      <c r="AG1896">
        <f>IFERROR(VLOOKUP(VALUE(I1896),'PC Mapping'!A:F,6,),"")</f>
        <v>10719</v>
      </c>
      <c r="AH1896" s="13" t="str">
        <f>VLOOKUP(AG1896,'PC Mapping'!L:M,2,)</f>
        <v>All Other Water</v>
      </c>
    </row>
    <row r="1897" spans="1:34" x14ac:dyDescent="0.2">
      <c r="A1897" t="s">
        <v>11139</v>
      </c>
      <c r="B1897" t="s">
        <v>11105</v>
      </c>
      <c r="C1897" t="s">
        <v>4519</v>
      </c>
      <c r="D1897" t="s">
        <v>4520</v>
      </c>
      <c r="E1897" s="3">
        <v>45813</v>
      </c>
      <c r="F1897" t="s">
        <v>44</v>
      </c>
      <c r="G1897" t="s">
        <v>3742</v>
      </c>
      <c r="H1897" t="s">
        <v>3722</v>
      </c>
      <c r="I1897" t="s">
        <v>3752</v>
      </c>
      <c r="J1897" t="s">
        <v>4522</v>
      </c>
      <c r="K1897" s="2">
        <v>-5</v>
      </c>
      <c r="L1897" t="s">
        <v>44</v>
      </c>
      <c r="M1897" s="2">
        <v>-5</v>
      </c>
      <c r="N1897" t="s">
        <v>4523</v>
      </c>
      <c r="O1897" t="s">
        <v>4524</v>
      </c>
      <c r="P1897" t="s">
        <v>9022</v>
      </c>
      <c r="Q1897" t="s">
        <v>11140</v>
      </c>
      <c r="R1897" t="s">
        <v>44</v>
      </c>
      <c r="S1897" t="s">
        <v>4527</v>
      </c>
      <c r="T1897" s="3">
        <v>45813</v>
      </c>
      <c r="U1897" s="3">
        <v>45814</v>
      </c>
      <c r="V1897" s="2">
        <v>0</v>
      </c>
      <c r="W1897" t="s">
        <v>44</v>
      </c>
      <c r="X1897" t="s">
        <v>44</v>
      </c>
      <c r="Y1897" t="s">
        <v>9024</v>
      </c>
      <c r="Z1897" t="s">
        <v>3506</v>
      </c>
      <c r="AA1897" t="s">
        <v>4529</v>
      </c>
      <c r="AB1897" t="s">
        <v>4530</v>
      </c>
      <c r="AC1897" t="s">
        <v>89</v>
      </c>
      <c r="AD1897" t="str">
        <f t="shared" si="29"/>
        <v>10-60</v>
      </c>
      <c r="AE1897" t="str">
        <f>VLOOKUP(AD1897,'Main_Sub Desc'!C:D,2,)</f>
        <v>LPC from invoicing</v>
      </c>
      <c r="AF1897" t="str">
        <f>VLOOKUP(VALUE(H1897),'Main_Sub Desc'!F:G,2,)</f>
        <v>Wtr Rev Late Payment</v>
      </c>
      <c r="AG1897">
        <f>IFERROR(VLOOKUP(VALUE(I1897),'PC Mapping'!A:F,6,),"")</f>
        <v>10719</v>
      </c>
      <c r="AH1897" s="13" t="str">
        <f>VLOOKUP(AG1897,'PC Mapping'!L:M,2,)</f>
        <v>All Other Water</v>
      </c>
    </row>
    <row r="1898" spans="1:34" x14ac:dyDescent="0.2">
      <c r="A1898" t="s">
        <v>11141</v>
      </c>
      <c r="B1898" t="s">
        <v>11142</v>
      </c>
      <c r="C1898" t="s">
        <v>4519</v>
      </c>
      <c r="D1898" t="s">
        <v>4520</v>
      </c>
      <c r="E1898" s="3">
        <v>45814</v>
      </c>
      <c r="F1898" t="s">
        <v>44</v>
      </c>
      <c r="G1898" t="s">
        <v>3742</v>
      </c>
      <c r="H1898" t="s">
        <v>3722</v>
      </c>
      <c r="I1898" t="s">
        <v>3752</v>
      </c>
      <c r="J1898" t="s">
        <v>4522</v>
      </c>
      <c r="K1898" s="2">
        <v>-5.35</v>
      </c>
      <c r="L1898" t="s">
        <v>44</v>
      </c>
      <c r="M1898" s="2">
        <v>-5.35</v>
      </c>
      <c r="N1898" t="s">
        <v>4523</v>
      </c>
      <c r="O1898" t="s">
        <v>4524</v>
      </c>
      <c r="P1898" t="s">
        <v>11143</v>
      </c>
      <c r="Q1898" t="s">
        <v>11144</v>
      </c>
      <c r="R1898" t="s">
        <v>44</v>
      </c>
      <c r="S1898" t="s">
        <v>4527</v>
      </c>
      <c r="T1898" s="3">
        <v>45814</v>
      </c>
      <c r="U1898" s="3">
        <v>45817</v>
      </c>
      <c r="V1898" s="2">
        <v>0</v>
      </c>
      <c r="W1898" t="s">
        <v>44</v>
      </c>
      <c r="X1898" t="s">
        <v>44</v>
      </c>
      <c r="Y1898" t="s">
        <v>11145</v>
      </c>
      <c r="Z1898" t="s">
        <v>2232</v>
      </c>
      <c r="AA1898" t="s">
        <v>4529</v>
      </c>
      <c r="AB1898" t="s">
        <v>4530</v>
      </c>
      <c r="AC1898" t="s">
        <v>89</v>
      </c>
      <c r="AD1898" t="str">
        <f t="shared" si="29"/>
        <v>10-60</v>
      </c>
      <c r="AE1898" t="str">
        <f>VLOOKUP(AD1898,'Main_Sub Desc'!C:D,2,)</f>
        <v>LPC from invoicing</v>
      </c>
      <c r="AF1898" t="str">
        <f>VLOOKUP(VALUE(H1898),'Main_Sub Desc'!F:G,2,)</f>
        <v>Wtr Rev Late Payment</v>
      </c>
      <c r="AG1898">
        <f>IFERROR(VLOOKUP(VALUE(I1898),'PC Mapping'!A:F,6,),"")</f>
        <v>10719</v>
      </c>
      <c r="AH1898" s="13" t="str">
        <f>VLOOKUP(AG1898,'PC Mapping'!L:M,2,)</f>
        <v>All Other Water</v>
      </c>
    </row>
    <row r="1899" spans="1:34" x14ac:dyDescent="0.2">
      <c r="A1899" t="s">
        <v>11146</v>
      </c>
      <c r="B1899" t="s">
        <v>11142</v>
      </c>
      <c r="C1899" t="s">
        <v>4519</v>
      </c>
      <c r="D1899" t="s">
        <v>4520</v>
      </c>
      <c r="E1899" s="3">
        <v>45814</v>
      </c>
      <c r="F1899" t="s">
        <v>44</v>
      </c>
      <c r="G1899" t="s">
        <v>3742</v>
      </c>
      <c r="H1899" t="s">
        <v>3722</v>
      </c>
      <c r="I1899" t="s">
        <v>3752</v>
      </c>
      <c r="J1899" t="s">
        <v>4522</v>
      </c>
      <c r="K1899" s="2">
        <v>-5</v>
      </c>
      <c r="L1899" t="s">
        <v>44</v>
      </c>
      <c r="M1899" s="2">
        <v>-5</v>
      </c>
      <c r="N1899" t="s">
        <v>4523</v>
      </c>
      <c r="O1899" t="s">
        <v>4524</v>
      </c>
      <c r="P1899" t="s">
        <v>11147</v>
      </c>
      <c r="Q1899" t="s">
        <v>11148</v>
      </c>
      <c r="R1899" t="s">
        <v>44</v>
      </c>
      <c r="S1899" t="s">
        <v>4527</v>
      </c>
      <c r="T1899" s="3">
        <v>45814</v>
      </c>
      <c r="U1899" s="3">
        <v>45817</v>
      </c>
      <c r="V1899" s="2">
        <v>0</v>
      </c>
      <c r="W1899" t="s">
        <v>44</v>
      </c>
      <c r="X1899" t="s">
        <v>44</v>
      </c>
      <c r="Y1899" t="s">
        <v>11149</v>
      </c>
      <c r="Z1899" t="s">
        <v>1510</v>
      </c>
      <c r="AA1899" t="s">
        <v>4529</v>
      </c>
      <c r="AB1899" t="s">
        <v>4530</v>
      </c>
      <c r="AC1899" t="s">
        <v>89</v>
      </c>
      <c r="AD1899" t="str">
        <f t="shared" si="29"/>
        <v>10-60</v>
      </c>
      <c r="AE1899" t="str">
        <f>VLOOKUP(AD1899,'Main_Sub Desc'!C:D,2,)</f>
        <v>LPC from invoicing</v>
      </c>
      <c r="AF1899" t="str">
        <f>VLOOKUP(VALUE(H1899),'Main_Sub Desc'!F:G,2,)</f>
        <v>Wtr Rev Late Payment</v>
      </c>
      <c r="AG1899">
        <f>IFERROR(VLOOKUP(VALUE(I1899),'PC Mapping'!A:F,6,),"")</f>
        <v>10719</v>
      </c>
      <c r="AH1899" s="13" t="str">
        <f>VLOOKUP(AG1899,'PC Mapping'!L:M,2,)</f>
        <v>All Other Water</v>
      </c>
    </row>
    <row r="1900" spans="1:34" x14ac:dyDescent="0.2">
      <c r="A1900" t="s">
        <v>11150</v>
      </c>
      <c r="B1900" t="s">
        <v>11151</v>
      </c>
      <c r="C1900" t="s">
        <v>4519</v>
      </c>
      <c r="D1900" t="s">
        <v>4520</v>
      </c>
      <c r="E1900" s="3">
        <v>45817</v>
      </c>
      <c r="F1900" t="s">
        <v>44</v>
      </c>
      <c r="G1900" t="s">
        <v>3742</v>
      </c>
      <c r="H1900" t="s">
        <v>3722</v>
      </c>
      <c r="I1900" t="s">
        <v>3752</v>
      </c>
      <c r="J1900" t="s">
        <v>4522</v>
      </c>
      <c r="K1900" s="2">
        <v>-5</v>
      </c>
      <c r="L1900" t="s">
        <v>44</v>
      </c>
      <c r="M1900" s="2">
        <v>-5</v>
      </c>
      <c r="N1900" t="s">
        <v>4523</v>
      </c>
      <c r="O1900" t="s">
        <v>4524</v>
      </c>
      <c r="P1900" t="s">
        <v>9062</v>
      </c>
      <c r="Q1900" t="s">
        <v>11152</v>
      </c>
      <c r="R1900" t="s">
        <v>44</v>
      </c>
      <c r="S1900" t="s">
        <v>4527</v>
      </c>
      <c r="T1900" s="3">
        <v>45817</v>
      </c>
      <c r="U1900" s="3">
        <v>45818</v>
      </c>
      <c r="V1900" s="2">
        <v>0</v>
      </c>
      <c r="W1900" t="s">
        <v>44</v>
      </c>
      <c r="X1900" t="s">
        <v>44</v>
      </c>
      <c r="Y1900" t="s">
        <v>11153</v>
      </c>
      <c r="Z1900" t="s">
        <v>11154</v>
      </c>
      <c r="AA1900" t="s">
        <v>4529</v>
      </c>
      <c r="AB1900" t="s">
        <v>4530</v>
      </c>
      <c r="AC1900" t="s">
        <v>89</v>
      </c>
      <c r="AD1900" t="str">
        <f t="shared" si="29"/>
        <v>10-60</v>
      </c>
      <c r="AE1900" t="str">
        <f>VLOOKUP(AD1900,'Main_Sub Desc'!C:D,2,)</f>
        <v>LPC from invoicing</v>
      </c>
      <c r="AF1900" t="str">
        <f>VLOOKUP(VALUE(H1900),'Main_Sub Desc'!F:G,2,)</f>
        <v>Wtr Rev Late Payment</v>
      </c>
      <c r="AG1900">
        <f>IFERROR(VLOOKUP(VALUE(I1900),'PC Mapping'!A:F,6,),"")</f>
        <v>10719</v>
      </c>
      <c r="AH1900" s="13" t="str">
        <f>VLOOKUP(AG1900,'PC Mapping'!L:M,2,)</f>
        <v>All Other Water</v>
      </c>
    </row>
    <row r="1901" spans="1:34" x14ac:dyDescent="0.2">
      <c r="A1901" t="s">
        <v>11155</v>
      </c>
      <c r="B1901" t="s">
        <v>11151</v>
      </c>
      <c r="C1901" t="s">
        <v>4519</v>
      </c>
      <c r="D1901" t="s">
        <v>4520</v>
      </c>
      <c r="E1901" s="3">
        <v>45817</v>
      </c>
      <c r="F1901" t="s">
        <v>44</v>
      </c>
      <c r="G1901" t="s">
        <v>3742</v>
      </c>
      <c r="H1901" t="s">
        <v>3722</v>
      </c>
      <c r="I1901" t="s">
        <v>3752</v>
      </c>
      <c r="J1901" t="s">
        <v>4522</v>
      </c>
      <c r="K1901" s="2">
        <v>-5.93</v>
      </c>
      <c r="L1901" t="s">
        <v>44</v>
      </c>
      <c r="M1901" s="2">
        <v>-5.93</v>
      </c>
      <c r="N1901" t="s">
        <v>4523</v>
      </c>
      <c r="O1901" t="s">
        <v>4524</v>
      </c>
      <c r="P1901" t="s">
        <v>11156</v>
      </c>
      <c r="Q1901" t="s">
        <v>11157</v>
      </c>
      <c r="R1901" t="s">
        <v>44</v>
      </c>
      <c r="S1901" t="s">
        <v>4527</v>
      </c>
      <c r="T1901" s="3">
        <v>45817</v>
      </c>
      <c r="U1901" s="3">
        <v>45818</v>
      </c>
      <c r="V1901" s="2">
        <v>0</v>
      </c>
      <c r="W1901" t="s">
        <v>44</v>
      </c>
      <c r="X1901" t="s">
        <v>44</v>
      </c>
      <c r="Y1901" t="s">
        <v>11158</v>
      </c>
      <c r="Z1901" t="s">
        <v>2144</v>
      </c>
      <c r="AA1901" t="s">
        <v>4529</v>
      </c>
      <c r="AB1901" t="s">
        <v>4530</v>
      </c>
      <c r="AC1901" t="s">
        <v>89</v>
      </c>
      <c r="AD1901" t="str">
        <f t="shared" si="29"/>
        <v>10-60</v>
      </c>
      <c r="AE1901" t="str">
        <f>VLOOKUP(AD1901,'Main_Sub Desc'!C:D,2,)</f>
        <v>LPC from invoicing</v>
      </c>
      <c r="AF1901" t="str">
        <f>VLOOKUP(VALUE(H1901),'Main_Sub Desc'!F:G,2,)</f>
        <v>Wtr Rev Late Payment</v>
      </c>
      <c r="AG1901">
        <f>IFERROR(VLOOKUP(VALUE(I1901),'PC Mapping'!A:F,6,),"")</f>
        <v>10719</v>
      </c>
      <c r="AH1901" s="13" t="str">
        <f>VLOOKUP(AG1901,'PC Mapping'!L:M,2,)</f>
        <v>All Other Water</v>
      </c>
    </row>
    <row r="1902" spans="1:34" x14ac:dyDescent="0.2">
      <c r="A1902" t="s">
        <v>11159</v>
      </c>
      <c r="B1902" t="s">
        <v>11151</v>
      </c>
      <c r="C1902" t="s">
        <v>4519</v>
      </c>
      <c r="D1902" t="s">
        <v>4520</v>
      </c>
      <c r="E1902" s="3">
        <v>45817</v>
      </c>
      <c r="F1902" t="s">
        <v>44</v>
      </c>
      <c r="G1902" t="s">
        <v>3742</v>
      </c>
      <c r="H1902" t="s">
        <v>3722</v>
      </c>
      <c r="I1902" t="s">
        <v>3752</v>
      </c>
      <c r="J1902" t="s">
        <v>4522</v>
      </c>
      <c r="K1902" s="2">
        <v>-7.63</v>
      </c>
      <c r="L1902" t="s">
        <v>44</v>
      </c>
      <c r="M1902" s="2">
        <v>-7.63</v>
      </c>
      <c r="N1902" t="s">
        <v>4523</v>
      </c>
      <c r="O1902" t="s">
        <v>4524</v>
      </c>
      <c r="P1902" t="s">
        <v>9062</v>
      </c>
      <c r="Q1902" t="s">
        <v>11160</v>
      </c>
      <c r="R1902" t="s">
        <v>44</v>
      </c>
      <c r="S1902" t="s">
        <v>4527</v>
      </c>
      <c r="T1902" s="3">
        <v>45817</v>
      </c>
      <c r="U1902" s="3">
        <v>45818</v>
      </c>
      <c r="V1902" s="2">
        <v>0</v>
      </c>
      <c r="W1902" t="s">
        <v>44</v>
      </c>
      <c r="X1902" t="s">
        <v>44</v>
      </c>
      <c r="Y1902" t="s">
        <v>11161</v>
      </c>
      <c r="Z1902" t="s">
        <v>11162</v>
      </c>
      <c r="AA1902" t="s">
        <v>4529</v>
      </c>
      <c r="AB1902" t="s">
        <v>4530</v>
      </c>
      <c r="AC1902" t="s">
        <v>89</v>
      </c>
      <c r="AD1902" t="str">
        <f t="shared" si="29"/>
        <v>10-60</v>
      </c>
      <c r="AE1902" t="str">
        <f>VLOOKUP(AD1902,'Main_Sub Desc'!C:D,2,)</f>
        <v>LPC from invoicing</v>
      </c>
      <c r="AF1902" t="str">
        <f>VLOOKUP(VALUE(H1902),'Main_Sub Desc'!F:G,2,)</f>
        <v>Wtr Rev Late Payment</v>
      </c>
      <c r="AG1902">
        <f>IFERROR(VLOOKUP(VALUE(I1902),'PC Mapping'!A:F,6,),"")</f>
        <v>10719</v>
      </c>
      <c r="AH1902" s="13" t="str">
        <f>VLOOKUP(AG1902,'PC Mapping'!L:M,2,)</f>
        <v>All Other Water</v>
      </c>
    </row>
    <row r="1903" spans="1:34" x14ac:dyDescent="0.2">
      <c r="A1903" t="s">
        <v>11163</v>
      </c>
      <c r="B1903" t="s">
        <v>11151</v>
      </c>
      <c r="C1903" t="s">
        <v>4519</v>
      </c>
      <c r="D1903" t="s">
        <v>4520</v>
      </c>
      <c r="E1903" s="3">
        <v>45817</v>
      </c>
      <c r="F1903" t="s">
        <v>44</v>
      </c>
      <c r="G1903" t="s">
        <v>3742</v>
      </c>
      <c r="H1903" t="s">
        <v>3722</v>
      </c>
      <c r="I1903" t="s">
        <v>3752</v>
      </c>
      <c r="J1903" t="s">
        <v>4522</v>
      </c>
      <c r="K1903" s="2">
        <v>-5</v>
      </c>
      <c r="L1903" t="s">
        <v>44</v>
      </c>
      <c r="M1903" s="2">
        <v>-5</v>
      </c>
      <c r="N1903" t="s">
        <v>4523</v>
      </c>
      <c r="O1903" t="s">
        <v>4524</v>
      </c>
      <c r="P1903" t="s">
        <v>11164</v>
      </c>
      <c r="Q1903" t="s">
        <v>11165</v>
      </c>
      <c r="R1903" t="s">
        <v>44</v>
      </c>
      <c r="S1903" t="s">
        <v>4527</v>
      </c>
      <c r="T1903" s="3">
        <v>45817</v>
      </c>
      <c r="U1903" s="3">
        <v>45818</v>
      </c>
      <c r="V1903" s="2">
        <v>0</v>
      </c>
      <c r="W1903" t="s">
        <v>44</v>
      </c>
      <c r="X1903" t="s">
        <v>44</v>
      </c>
      <c r="Y1903" t="s">
        <v>11166</v>
      </c>
      <c r="Z1903" t="s">
        <v>11167</v>
      </c>
      <c r="AA1903" t="s">
        <v>4529</v>
      </c>
      <c r="AB1903" t="s">
        <v>4530</v>
      </c>
      <c r="AC1903" t="s">
        <v>89</v>
      </c>
      <c r="AD1903" t="str">
        <f t="shared" si="29"/>
        <v>10-60</v>
      </c>
      <c r="AE1903" t="str">
        <f>VLOOKUP(AD1903,'Main_Sub Desc'!C:D,2,)</f>
        <v>LPC from invoicing</v>
      </c>
      <c r="AF1903" t="str">
        <f>VLOOKUP(VALUE(H1903),'Main_Sub Desc'!F:G,2,)</f>
        <v>Wtr Rev Late Payment</v>
      </c>
      <c r="AG1903">
        <f>IFERROR(VLOOKUP(VALUE(I1903),'PC Mapping'!A:F,6,),"")</f>
        <v>10719</v>
      </c>
      <c r="AH1903" s="13" t="str">
        <f>VLOOKUP(AG1903,'PC Mapping'!L:M,2,)</f>
        <v>All Other Water</v>
      </c>
    </row>
    <row r="1904" spans="1:34" x14ac:dyDescent="0.2">
      <c r="A1904" t="s">
        <v>11168</v>
      </c>
      <c r="B1904" t="s">
        <v>4532</v>
      </c>
      <c r="C1904" t="s">
        <v>4519</v>
      </c>
      <c r="D1904" t="s">
        <v>4520</v>
      </c>
      <c r="E1904" s="3">
        <v>45819</v>
      </c>
      <c r="F1904" t="s">
        <v>44</v>
      </c>
      <c r="G1904" t="s">
        <v>3742</v>
      </c>
      <c r="H1904" t="s">
        <v>3722</v>
      </c>
      <c r="I1904" t="s">
        <v>4538</v>
      </c>
      <c r="J1904" t="s">
        <v>4522</v>
      </c>
      <c r="K1904" s="2">
        <v>-5</v>
      </c>
      <c r="L1904" t="s">
        <v>44</v>
      </c>
      <c r="M1904" s="2">
        <v>-5</v>
      </c>
      <c r="N1904" t="s">
        <v>4523</v>
      </c>
      <c r="O1904" t="s">
        <v>4524</v>
      </c>
      <c r="P1904" t="s">
        <v>8712</v>
      </c>
      <c r="Q1904" t="s">
        <v>11169</v>
      </c>
      <c r="R1904" t="s">
        <v>44</v>
      </c>
      <c r="S1904" t="s">
        <v>4527</v>
      </c>
      <c r="T1904" s="3">
        <v>45819</v>
      </c>
      <c r="U1904" s="3">
        <v>45820</v>
      </c>
      <c r="V1904" s="2">
        <v>0</v>
      </c>
      <c r="W1904" t="s">
        <v>44</v>
      </c>
      <c r="X1904" t="s">
        <v>44</v>
      </c>
      <c r="Y1904" t="s">
        <v>11170</v>
      </c>
      <c r="Z1904" t="s">
        <v>444</v>
      </c>
      <c r="AA1904" t="s">
        <v>4529</v>
      </c>
      <c r="AB1904" t="s">
        <v>4530</v>
      </c>
      <c r="AC1904" t="s">
        <v>89</v>
      </c>
      <c r="AD1904" t="str">
        <f t="shared" si="29"/>
        <v>10-60</v>
      </c>
      <c r="AE1904" t="str">
        <f>VLOOKUP(AD1904,'Main_Sub Desc'!C:D,2,)</f>
        <v>LPC from invoicing</v>
      </c>
      <c r="AF1904" t="str">
        <f>VLOOKUP(VALUE(H1904),'Main_Sub Desc'!F:G,2,)</f>
        <v>Wtr Rev Late Payment</v>
      </c>
      <c r="AG1904">
        <f>IFERROR(VLOOKUP(VALUE(I1904),'PC Mapping'!A:F,6,),"")</f>
        <v>10469</v>
      </c>
      <c r="AH1904" s="13" t="str">
        <f>VLOOKUP(AG1904,'PC Mapping'!L:M,2,)</f>
        <v>Bolivar Water</v>
      </c>
    </row>
    <row r="1905" spans="1:34" x14ac:dyDescent="0.2">
      <c r="A1905" t="s">
        <v>11168</v>
      </c>
      <c r="B1905" t="s">
        <v>4532</v>
      </c>
      <c r="C1905" t="s">
        <v>4519</v>
      </c>
      <c r="D1905" t="s">
        <v>4520</v>
      </c>
      <c r="E1905" s="3">
        <v>45819</v>
      </c>
      <c r="F1905" t="s">
        <v>44</v>
      </c>
      <c r="G1905" t="s">
        <v>3742</v>
      </c>
      <c r="H1905" t="s">
        <v>3716</v>
      </c>
      <c r="I1905" t="s">
        <v>4534</v>
      </c>
      <c r="J1905" t="s">
        <v>4522</v>
      </c>
      <c r="K1905" s="2">
        <v>-5</v>
      </c>
      <c r="L1905" t="s">
        <v>44</v>
      </c>
      <c r="M1905" s="2">
        <v>-5</v>
      </c>
      <c r="N1905" t="s">
        <v>4523</v>
      </c>
      <c r="O1905" t="s">
        <v>4524</v>
      </c>
      <c r="P1905" t="s">
        <v>8712</v>
      </c>
      <c r="Q1905" t="s">
        <v>11171</v>
      </c>
      <c r="R1905" t="s">
        <v>44</v>
      </c>
      <c r="S1905" t="s">
        <v>4527</v>
      </c>
      <c r="T1905" s="3">
        <v>45819</v>
      </c>
      <c r="U1905" s="3">
        <v>45820</v>
      </c>
      <c r="V1905" s="2">
        <v>0</v>
      </c>
      <c r="W1905" t="s">
        <v>44</v>
      </c>
      <c r="X1905" t="s">
        <v>44</v>
      </c>
      <c r="Y1905" t="s">
        <v>11172</v>
      </c>
      <c r="Z1905" t="s">
        <v>444</v>
      </c>
      <c r="AA1905" t="s">
        <v>4529</v>
      </c>
      <c r="AB1905" t="s">
        <v>4530</v>
      </c>
      <c r="AC1905" t="s">
        <v>89</v>
      </c>
      <c r="AD1905" t="str">
        <f t="shared" si="29"/>
        <v>10-60</v>
      </c>
      <c r="AE1905" t="str">
        <f>VLOOKUP(AD1905,'Main_Sub Desc'!C:D,2,)</f>
        <v>LPC from invoicing</v>
      </c>
      <c r="AF1905" t="str">
        <f>VLOOKUP(VALUE(H1905),'Main_Sub Desc'!F:G,2,)</f>
        <v>Wst Rev Late Payment</v>
      </c>
      <c r="AG1905">
        <f>IFERROR(VLOOKUP(VALUE(I1905),'PC Mapping'!A:F,6,),"")</f>
        <v>10514</v>
      </c>
      <c r="AH1905" s="13" t="str">
        <f>VLOOKUP(AG1905,'PC Mapping'!L:M,2,)</f>
        <v>Bolivar Sewer</v>
      </c>
    </row>
    <row r="1906" spans="1:34" x14ac:dyDescent="0.2">
      <c r="A1906" t="s">
        <v>11173</v>
      </c>
      <c r="B1906" t="s">
        <v>11174</v>
      </c>
      <c r="C1906" t="s">
        <v>4519</v>
      </c>
      <c r="D1906" t="s">
        <v>4520</v>
      </c>
      <c r="E1906" s="3">
        <v>45819</v>
      </c>
      <c r="F1906" t="s">
        <v>44</v>
      </c>
      <c r="G1906" t="s">
        <v>3742</v>
      </c>
      <c r="H1906" t="s">
        <v>3722</v>
      </c>
      <c r="I1906" t="s">
        <v>3752</v>
      </c>
      <c r="J1906" t="s">
        <v>4522</v>
      </c>
      <c r="K1906" s="2">
        <v>-5</v>
      </c>
      <c r="L1906" t="s">
        <v>44</v>
      </c>
      <c r="M1906" s="2">
        <v>-5</v>
      </c>
      <c r="N1906" t="s">
        <v>4523</v>
      </c>
      <c r="O1906" t="s">
        <v>4524</v>
      </c>
      <c r="P1906" t="s">
        <v>11175</v>
      </c>
      <c r="Q1906" t="s">
        <v>11176</v>
      </c>
      <c r="R1906" t="s">
        <v>44</v>
      </c>
      <c r="S1906" t="s">
        <v>4527</v>
      </c>
      <c r="T1906" s="3">
        <v>45819</v>
      </c>
      <c r="U1906" s="3">
        <v>45820</v>
      </c>
      <c r="V1906" s="2">
        <v>0</v>
      </c>
      <c r="W1906" t="s">
        <v>44</v>
      </c>
      <c r="X1906" t="s">
        <v>44</v>
      </c>
      <c r="Y1906" t="s">
        <v>11177</v>
      </c>
      <c r="Z1906" t="s">
        <v>2243</v>
      </c>
      <c r="AA1906" t="s">
        <v>4529</v>
      </c>
      <c r="AB1906" t="s">
        <v>4530</v>
      </c>
      <c r="AC1906" t="s">
        <v>89</v>
      </c>
      <c r="AD1906" t="str">
        <f t="shared" si="29"/>
        <v>10-60</v>
      </c>
      <c r="AE1906" t="str">
        <f>VLOOKUP(AD1906,'Main_Sub Desc'!C:D,2,)</f>
        <v>LPC from invoicing</v>
      </c>
      <c r="AF1906" t="str">
        <f>VLOOKUP(VALUE(H1906),'Main_Sub Desc'!F:G,2,)</f>
        <v>Wtr Rev Late Payment</v>
      </c>
      <c r="AG1906">
        <f>IFERROR(VLOOKUP(VALUE(I1906),'PC Mapping'!A:F,6,),"")</f>
        <v>10719</v>
      </c>
      <c r="AH1906" s="13" t="str">
        <f>VLOOKUP(AG1906,'PC Mapping'!L:M,2,)</f>
        <v>All Other Water</v>
      </c>
    </row>
    <row r="1907" spans="1:34" x14ac:dyDescent="0.2">
      <c r="A1907" t="s">
        <v>11178</v>
      </c>
      <c r="B1907" t="s">
        <v>11174</v>
      </c>
      <c r="C1907" t="s">
        <v>4519</v>
      </c>
      <c r="D1907" t="s">
        <v>4520</v>
      </c>
      <c r="E1907" s="3">
        <v>45819</v>
      </c>
      <c r="F1907" t="s">
        <v>44</v>
      </c>
      <c r="G1907" t="s">
        <v>3742</v>
      </c>
      <c r="H1907" t="s">
        <v>3722</v>
      </c>
      <c r="I1907" t="s">
        <v>4538</v>
      </c>
      <c r="J1907" t="s">
        <v>4522</v>
      </c>
      <c r="K1907" s="2">
        <v>-5</v>
      </c>
      <c r="L1907" t="s">
        <v>44</v>
      </c>
      <c r="M1907" s="2">
        <v>-5</v>
      </c>
      <c r="N1907" t="s">
        <v>4523</v>
      </c>
      <c r="O1907" t="s">
        <v>4524</v>
      </c>
      <c r="P1907" t="s">
        <v>5028</v>
      </c>
      <c r="Q1907" t="s">
        <v>11179</v>
      </c>
      <c r="R1907" t="s">
        <v>44</v>
      </c>
      <c r="S1907" t="s">
        <v>4527</v>
      </c>
      <c r="T1907" s="3">
        <v>45819</v>
      </c>
      <c r="U1907" s="3">
        <v>45820</v>
      </c>
      <c r="V1907" s="2">
        <v>0</v>
      </c>
      <c r="W1907" t="s">
        <v>44</v>
      </c>
      <c r="X1907" t="s">
        <v>44</v>
      </c>
      <c r="Y1907" t="s">
        <v>11180</v>
      </c>
      <c r="Z1907" t="s">
        <v>1212</v>
      </c>
      <c r="AA1907" t="s">
        <v>4529</v>
      </c>
      <c r="AB1907" t="s">
        <v>4530</v>
      </c>
      <c r="AC1907" t="s">
        <v>89</v>
      </c>
      <c r="AD1907" t="str">
        <f t="shared" si="29"/>
        <v>10-60</v>
      </c>
      <c r="AE1907" t="str">
        <f>VLOOKUP(AD1907,'Main_Sub Desc'!C:D,2,)</f>
        <v>LPC from invoicing</v>
      </c>
      <c r="AF1907" t="str">
        <f>VLOOKUP(VALUE(H1907),'Main_Sub Desc'!F:G,2,)</f>
        <v>Wtr Rev Late Payment</v>
      </c>
      <c r="AG1907">
        <f>IFERROR(VLOOKUP(VALUE(I1907),'PC Mapping'!A:F,6,),"")</f>
        <v>10469</v>
      </c>
      <c r="AH1907" s="13" t="str">
        <f>VLOOKUP(AG1907,'PC Mapping'!L:M,2,)</f>
        <v>Bolivar Water</v>
      </c>
    </row>
    <row r="1908" spans="1:34" x14ac:dyDescent="0.2">
      <c r="A1908" t="s">
        <v>11181</v>
      </c>
      <c r="B1908" t="s">
        <v>4532</v>
      </c>
      <c r="C1908" t="s">
        <v>4519</v>
      </c>
      <c r="D1908" t="s">
        <v>4520</v>
      </c>
      <c r="E1908" s="3">
        <v>45819</v>
      </c>
      <c r="F1908" t="s">
        <v>44</v>
      </c>
      <c r="G1908" t="s">
        <v>3742</v>
      </c>
      <c r="H1908" t="s">
        <v>3722</v>
      </c>
      <c r="I1908" t="s">
        <v>3752</v>
      </c>
      <c r="J1908" t="s">
        <v>4522</v>
      </c>
      <c r="K1908" s="2">
        <v>-5</v>
      </c>
      <c r="L1908" t="s">
        <v>44</v>
      </c>
      <c r="M1908" s="2">
        <v>-5</v>
      </c>
      <c r="N1908" t="s">
        <v>4523</v>
      </c>
      <c r="O1908" t="s">
        <v>4524</v>
      </c>
      <c r="P1908" t="s">
        <v>9129</v>
      </c>
      <c r="Q1908" t="s">
        <v>11182</v>
      </c>
      <c r="R1908" t="s">
        <v>44</v>
      </c>
      <c r="S1908" t="s">
        <v>4527</v>
      </c>
      <c r="T1908" s="3">
        <v>45819</v>
      </c>
      <c r="U1908" s="3">
        <v>45820</v>
      </c>
      <c r="V1908" s="2">
        <v>0</v>
      </c>
      <c r="W1908" t="s">
        <v>44</v>
      </c>
      <c r="X1908" t="s">
        <v>44</v>
      </c>
      <c r="Y1908" t="s">
        <v>11183</v>
      </c>
      <c r="Z1908" t="s">
        <v>11184</v>
      </c>
      <c r="AA1908" t="s">
        <v>4529</v>
      </c>
      <c r="AB1908" t="s">
        <v>4530</v>
      </c>
      <c r="AC1908" t="s">
        <v>89</v>
      </c>
      <c r="AD1908" t="str">
        <f t="shared" si="29"/>
        <v>10-60</v>
      </c>
      <c r="AE1908" t="str">
        <f>VLOOKUP(AD1908,'Main_Sub Desc'!C:D,2,)</f>
        <v>LPC from invoicing</v>
      </c>
      <c r="AF1908" t="str">
        <f>VLOOKUP(VALUE(H1908),'Main_Sub Desc'!F:G,2,)</f>
        <v>Wtr Rev Late Payment</v>
      </c>
      <c r="AG1908">
        <f>IFERROR(VLOOKUP(VALUE(I1908),'PC Mapping'!A:F,6,),"")</f>
        <v>10719</v>
      </c>
      <c r="AH1908" s="13" t="str">
        <f>VLOOKUP(AG1908,'PC Mapping'!L:M,2,)</f>
        <v>All Other Water</v>
      </c>
    </row>
    <row r="1909" spans="1:34" x14ac:dyDescent="0.2">
      <c r="A1909" t="s">
        <v>11185</v>
      </c>
      <c r="B1909" t="s">
        <v>4532</v>
      </c>
      <c r="C1909" t="s">
        <v>4519</v>
      </c>
      <c r="D1909" t="s">
        <v>4520</v>
      </c>
      <c r="E1909" s="3">
        <v>45819</v>
      </c>
      <c r="F1909" t="s">
        <v>44</v>
      </c>
      <c r="G1909" t="s">
        <v>3742</v>
      </c>
      <c r="H1909" t="s">
        <v>3722</v>
      </c>
      <c r="I1909" t="s">
        <v>4538</v>
      </c>
      <c r="J1909" t="s">
        <v>4522</v>
      </c>
      <c r="K1909" s="2">
        <v>-5</v>
      </c>
      <c r="L1909" t="s">
        <v>44</v>
      </c>
      <c r="M1909" s="2">
        <v>-5</v>
      </c>
      <c r="N1909" t="s">
        <v>4523</v>
      </c>
      <c r="O1909" t="s">
        <v>4524</v>
      </c>
      <c r="P1909" t="s">
        <v>11186</v>
      </c>
      <c r="Q1909" t="s">
        <v>11187</v>
      </c>
      <c r="R1909" t="s">
        <v>44</v>
      </c>
      <c r="S1909" t="s">
        <v>4527</v>
      </c>
      <c r="T1909" s="3">
        <v>45819</v>
      </c>
      <c r="U1909" s="3">
        <v>45820</v>
      </c>
      <c r="V1909" s="2">
        <v>0</v>
      </c>
      <c r="W1909" t="s">
        <v>44</v>
      </c>
      <c r="X1909" t="s">
        <v>44</v>
      </c>
      <c r="Y1909" t="s">
        <v>11188</v>
      </c>
      <c r="Z1909" t="s">
        <v>631</v>
      </c>
      <c r="AA1909" t="s">
        <v>4529</v>
      </c>
      <c r="AB1909" t="s">
        <v>4530</v>
      </c>
      <c r="AC1909" t="s">
        <v>89</v>
      </c>
      <c r="AD1909" t="str">
        <f t="shared" si="29"/>
        <v>10-60</v>
      </c>
      <c r="AE1909" t="str">
        <f>VLOOKUP(AD1909,'Main_Sub Desc'!C:D,2,)</f>
        <v>LPC from invoicing</v>
      </c>
      <c r="AF1909" t="str">
        <f>VLOOKUP(VALUE(H1909),'Main_Sub Desc'!F:G,2,)</f>
        <v>Wtr Rev Late Payment</v>
      </c>
      <c r="AG1909">
        <f>IFERROR(VLOOKUP(VALUE(I1909),'PC Mapping'!A:F,6,),"")</f>
        <v>10469</v>
      </c>
      <c r="AH1909" s="13" t="str">
        <f>VLOOKUP(AG1909,'PC Mapping'!L:M,2,)</f>
        <v>Bolivar Water</v>
      </c>
    </row>
    <row r="1910" spans="1:34" x14ac:dyDescent="0.2">
      <c r="A1910" t="s">
        <v>11185</v>
      </c>
      <c r="B1910" t="s">
        <v>4532</v>
      </c>
      <c r="C1910" t="s">
        <v>4519</v>
      </c>
      <c r="D1910" t="s">
        <v>4520</v>
      </c>
      <c r="E1910" s="3">
        <v>45819</v>
      </c>
      <c r="F1910" t="s">
        <v>44</v>
      </c>
      <c r="G1910" t="s">
        <v>3742</v>
      </c>
      <c r="H1910" t="s">
        <v>3716</v>
      </c>
      <c r="I1910" t="s">
        <v>4534</v>
      </c>
      <c r="J1910" t="s">
        <v>4522</v>
      </c>
      <c r="K1910" s="2">
        <v>-5</v>
      </c>
      <c r="L1910" t="s">
        <v>44</v>
      </c>
      <c r="M1910" s="2">
        <v>-5</v>
      </c>
      <c r="N1910" t="s">
        <v>4523</v>
      </c>
      <c r="O1910" t="s">
        <v>4524</v>
      </c>
      <c r="P1910" t="s">
        <v>11186</v>
      </c>
      <c r="Q1910" t="s">
        <v>11189</v>
      </c>
      <c r="R1910" t="s">
        <v>44</v>
      </c>
      <c r="S1910" t="s">
        <v>4527</v>
      </c>
      <c r="T1910" s="3">
        <v>45819</v>
      </c>
      <c r="U1910" s="3">
        <v>45820</v>
      </c>
      <c r="V1910" s="2">
        <v>0</v>
      </c>
      <c r="W1910" t="s">
        <v>44</v>
      </c>
      <c r="X1910" t="s">
        <v>44</v>
      </c>
      <c r="Y1910" t="s">
        <v>11190</v>
      </c>
      <c r="Z1910" t="s">
        <v>631</v>
      </c>
      <c r="AA1910" t="s">
        <v>4529</v>
      </c>
      <c r="AB1910" t="s">
        <v>4530</v>
      </c>
      <c r="AC1910" t="s">
        <v>89</v>
      </c>
      <c r="AD1910" t="str">
        <f t="shared" si="29"/>
        <v>10-60</v>
      </c>
      <c r="AE1910" t="str">
        <f>VLOOKUP(AD1910,'Main_Sub Desc'!C:D,2,)</f>
        <v>LPC from invoicing</v>
      </c>
      <c r="AF1910" t="str">
        <f>VLOOKUP(VALUE(H1910),'Main_Sub Desc'!F:G,2,)</f>
        <v>Wst Rev Late Payment</v>
      </c>
      <c r="AG1910">
        <f>IFERROR(VLOOKUP(VALUE(I1910),'PC Mapping'!A:F,6,),"")</f>
        <v>10514</v>
      </c>
      <c r="AH1910" s="13" t="str">
        <f>VLOOKUP(AG1910,'PC Mapping'!L:M,2,)</f>
        <v>Bolivar Sewer</v>
      </c>
    </row>
    <row r="1911" spans="1:34" x14ac:dyDescent="0.2">
      <c r="A1911" t="s">
        <v>11191</v>
      </c>
      <c r="B1911" t="s">
        <v>4532</v>
      </c>
      <c r="C1911" t="s">
        <v>4519</v>
      </c>
      <c r="D1911" t="s">
        <v>4520</v>
      </c>
      <c r="E1911" s="3">
        <v>45819</v>
      </c>
      <c r="F1911" t="s">
        <v>44</v>
      </c>
      <c r="G1911" t="s">
        <v>3742</v>
      </c>
      <c r="H1911" t="s">
        <v>3722</v>
      </c>
      <c r="I1911" t="s">
        <v>4538</v>
      </c>
      <c r="J1911" t="s">
        <v>4522</v>
      </c>
      <c r="K1911" s="2">
        <v>-5</v>
      </c>
      <c r="L1911" t="s">
        <v>44</v>
      </c>
      <c r="M1911" s="2">
        <v>-5</v>
      </c>
      <c r="N1911" t="s">
        <v>4523</v>
      </c>
      <c r="O1911" t="s">
        <v>4524</v>
      </c>
      <c r="P1911" t="s">
        <v>8220</v>
      </c>
      <c r="Q1911" t="s">
        <v>11192</v>
      </c>
      <c r="R1911" t="s">
        <v>44</v>
      </c>
      <c r="S1911" t="s">
        <v>4527</v>
      </c>
      <c r="T1911" s="3">
        <v>45819</v>
      </c>
      <c r="U1911" s="3">
        <v>45820</v>
      </c>
      <c r="V1911" s="2">
        <v>0</v>
      </c>
      <c r="W1911" t="s">
        <v>44</v>
      </c>
      <c r="X1911" t="s">
        <v>44</v>
      </c>
      <c r="Y1911" t="s">
        <v>11193</v>
      </c>
      <c r="Z1911" t="s">
        <v>1195</v>
      </c>
      <c r="AA1911" t="s">
        <v>4529</v>
      </c>
      <c r="AB1911" t="s">
        <v>4530</v>
      </c>
      <c r="AC1911" t="s">
        <v>89</v>
      </c>
      <c r="AD1911" t="str">
        <f t="shared" si="29"/>
        <v>10-60</v>
      </c>
      <c r="AE1911" t="str">
        <f>VLOOKUP(AD1911,'Main_Sub Desc'!C:D,2,)</f>
        <v>LPC from invoicing</v>
      </c>
      <c r="AF1911" t="str">
        <f>VLOOKUP(VALUE(H1911),'Main_Sub Desc'!F:G,2,)</f>
        <v>Wtr Rev Late Payment</v>
      </c>
      <c r="AG1911">
        <f>IFERROR(VLOOKUP(VALUE(I1911),'PC Mapping'!A:F,6,),"")</f>
        <v>10469</v>
      </c>
      <c r="AH1911" s="13" t="str">
        <f>VLOOKUP(AG1911,'PC Mapping'!L:M,2,)</f>
        <v>Bolivar Water</v>
      </c>
    </row>
    <row r="1912" spans="1:34" x14ac:dyDescent="0.2">
      <c r="A1912" t="s">
        <v>11191</v>
      </c>
      <c r="B1912" t="s">
        <v>4532</v>
      </c>
      <c r="C1912" t="s">
        <v>4519</v>
      </c>
      <c r="D1912" t="s">
        <v>4520</v>
      </c>
      <c r="E1912" s="3">
        <v>45819</v>
      </c>
      <c r="F1912" t="s">
        <v>44</v>
      </c>
      <c r="G1912" t="s">
        <v>3742</v>
      </c>
      <c r="H1912" t="s">
        <v>3716</v>
      </c>
      <c r="I1912" t="s">
        <v>4534</v>
      </c>
      <c r="J1912" t="s">
        <v>4522</v>
      </c>
      <c r="K1912" s="2">
        <v>-5</v>
      </c>
      <c r="L1912" t="s">
        <v>44</v>
      </c>
      <c r="M1912" s="2">
        <v>-5</v>
      </c>
      <c r="N1912" t="s">
        <v>4523</v>
      </c>
      <c r="O1912" t="s">
        <v>4524</v>
      </c>
      <c r="P1912" t="s">
        <v>8220</v>
      </c>
      <c r="Q1912" t="s">
        <v>11194</v>
      </c>
      <c r="R1912" t="s">
        <v>44</v>
      </c>
      <c r="S1912" t="s">
        <v>4527</v>
      </c>
      <c r="T1912" s="3">
        <v>45819</v>
      </c>
      <c r="U1912" s="3">
        <v>45820</v>
      </c>
      <c r="V1912" s="2">
        <v>0</v>
      </c>
      <c r="W1912" t="s">
        <v>44</v>
      </c>
      <c r="X1912" t="s">
        <v>44</v>
      </c>
      <c r="Y1912" t="s">
        <v>11195</v>
      </c>
      <c r="Z1912" t="s">
        <v>1195</v>
      </c>
      <c r="AA1912" t="s">
        <v>4529</v>
      </c>
      <c r="AB1912" t="s">
        <v>4530</v>
      </c>
      <c r="AC1912" t="s">
        <v>89</v>
      </c>
      <c r="AD1912" t="str">
        <f t="shared" si="29"/>
        <v>10-60</v>
      </c>
      <c r="AE1912" t="str">
        <f>VLOOKUP(AD1912,'Main_Sub Desc'!C:D,2,)</f>
        <v>LPC from invoicing</v>
      </c>
      <c r="AF1912" t="str">
        <f>VLOOKUP(VALUE(H1912),'Main_Sub Desc'!F:G,2,)</f>
        <v>Wst Rev Late Payment</v>
      </c>
      <c r="AG1912">
        <f>IFERROR(VLOOKUP(VALUE(I1912),'PC Mapping'!A:F,6,),"")</f>
        <v>10514</v>
      </c>
      <c r="AH1912" s="13" t="str">
        <f>VLOOKUP(AG1912,'PC Mapping'!L:M,2,)</f>
        <v>Bolivar Sewer</v>
      </c>
    </row>
    <row r="1913" spans="1:34" x14ac:dyDescent="0.2">
      <c r="A1913" t="s">
        <v>11196</v>
      </c>
      <c r="B1913" t="s">
        <v>4532</v>
      </c>
      <c r="C1913" t="s">
        <v>4519</v>
      </c>
      <c r="D1913" t="s">
        <v>4520</v>
      </c>
      <c r="E1913" s="3">
        <v>45819</v>
      </c>
      <c r="F1913" t="s">
        <v>44</v>
      </c>
      <c r="G1913" t="s">
        <v>3742</v>
      </c>
      <c r="H1913" t="s">
        <v>3716</v>
      </c>
      <c r="I1913" t="s">
        <v>4534</v>
      </c>
      <c r="J1913" t="s">
        <v>4522</v>
      </c>
      <c r="K1913" s="2">
        <v>-5.41</v>
      </c>
      <c r="L1913" t="s">
        <v>44</v>
      </c>
      <c r="M1913" s="2">
        <v>-5.41</v>
      </c>
      <c r="N1913" t="s">
        <v>4523</v>
      </c>
      <c r="O1913" t="s">
        <v>4524</v>
      </c>
      <c r="P1913" t="s">
        <v>8924</v>
      </c>
      <c r="Q1913" t="s">
        <v>11197</v>
      </c>
      <c r="R1913" t="s">
        <v>44</v>
      </c>
      <c r="S1913" t="s">
        <v>4527</v>
      </c>
      <c r="T1913" s="3">
        <v>45819</v>
      </c>
      <c r="U1913" s="3">
        <v>45820</v>
      </c>
      <c r="V1913" s="2">
        <v>0</v>
      </c>
      <c r="W1913" t="s">
        <v>44</v>
      </c>
      <c r="X1913" t="s">
        <v>44</v>
      </c>
      <c r="Y1913" t="s">
        <v>8928</v>
      </c>
      <c r="Z1913" t="s">
        <v>945</v>
      </c>
      <c r="AA1913" t="s">
        <v>4529</v>
      </c>
      <c r="AB1913" t="s">
        <v>4530</v>
      </c>
      <c r="AC1913" t="s">
        <v>89</v>
      </c>
      <c r="AD1913" t="str">
        <f t="shared" si="29"/>
        <v>10-60</v>
      </c>
      <c r="AE1913" t="str">
        <f>VLOOKUP(AD1913,'Main_Sub Desc'!C:D,2,)</f>
        <v>LPC from invoicing</v>
      </c>
      <c r="AF1913" t="str">
        <f>VLOOKUP(VALUE(H1913),'Main_Sub Desc'!F:G,2,)</f>
        <v>Wst Rev Late Payment</v>
      </c>
      <c r="AG1913">
        <f>IFERROR(VLOOKUP(VALUE(I1913),'PC Mapping'!A:F,6,),"")</f>
        <v>10514</v>
      </c>
      <c r="AH1913" s="13" t="str">
        <f>VLOOKUP(AG1913,'PC Mapping'!L:M,2,)</f>
        <v>Bolivar Sewer</v>
      </c>
    </row>
    <row r="1914" spans="1:34" x14ac:dyDescent="0.2">
      <c r="A1914" t="s">
        <v>11196</v>
      </c>
      <c r="B1914" t="s">
        <v>4532</v>
      </c>
      <c r="C1914" t="s">
        <v>4519</v>
      </c>
      <c r="D1914" t="s">
        <v>4520</v>
      </c>
      <c r="E1914" s="3">
        <v>45819</v>
      </c>
      <c r="F1914" t="s">
        <v>44</v>
      </c>
      <c r="G1914" t="s">
        <v>3742</v>
      </c>
      <c r="H1914" t="s">
        <v>3722</v>
      </c>
      <c r="I1914" t="s">
        <v>4538</v>
      </c>
      <c r="J1914" t="s">
        <v>4522</v>
      </c>
      <c r="K1914" s="2">
        <v>-5</v>
      </c>
      <c r="L1914" t="s">
        <v>44</v>
      </c>
      <c r="M1914" s="2">
        <v>-5</v>
      </c>
      <c r="N1914" t="s">
        <v>4523</v>
      </c>
      <c r="O1914" t="s">
        <v>4524</v>
      </c>
      <c r="P1914" t="s">
        <v>8924</v>
      </c>
      <c r="Q1914" t="s">
        <v>11198</v>
      </c>
      <c r="R1914" t="s">
        <v>44</v>
      </c>
      <c r="S1914" t="s">
        <v>4527</v>
      </c>
      <c r="T1914" s="3">
        <v>45819</v>
      </c>
      <c r="U1914" s="3">
        <v>45820</v>
      </c>
      <c r="V1914" s="2">
        <v>0</v>
      </c>
      <c r="W1914" t="s">
        <v>44</v>
      </c>
      <c r="X1914" t="s">
        <v>44</v>
      </c>
      <c r="Y1914" t="s">
        <v>8926</v>
      </c>
      <c r="Z1914" t="s">
        <v>945</v>
      </c>
      <c r="AA1914" t="s">
        <v>4529</v>
      </c>
      <c r="AB1914" t="s">
        <v>4530</v>
      </c>
      <c r="AC1914" t="s">
        <v>89</v>
      </c>
      <c r="AD1914" t="str">
        <f t="shared" si="29"/>
        <v>10-60</v>
      </c>
      <c r="AE1914" t="str">
        <f>VLOOKUP(AD1914,'Main_Sub Desc'!C:D,2,)</f>
        <v>LPC from invoicing</v>
      </c>
      <c r="AF1914" t="str">
        <f>VLOOKUP(VALUE(H1914),'Main_Sub Desc'!F:G,2,)</f>
        <v>Wtr Rev Late Payment</v>
      </c>
      <c r="AG1914">
        <f>IFERROR(VLOOKUP(VALUE(I1914),'PC Mapping'!A:F,6,),"")</f>
        <v>10469</v>
      </c>
      <c r="AH1914" s="13" t="str">
        <f>VLOOKUP(AG1914,'PC Mapping'!L:M,2,)</f>
        <v>Bolivar Water</v>
      </c>
    </row>
    <row r="1915" spans="1:34" x14ac:dyDescent="0.2">
      <c r="A1915" t="s">
        <v>11199</v>
      </c>
      <c r="B1915" t="s">
        <v>11200</v>
      </c>
      <c r="C1915" t="s">
        <v>4519</v>
      </c>
      <c r="D1915" t="s">
        <v>4520</v>
      </c>
      <c r="E1915" s="3">
        <v>45820</v>
      </c>
      <c r="F1915" t="s">
        <v>44</v>
      </c>
      <c r="G1915" t="s">
        <v>3742</v>
      </c>
      <c r="H1915" t="s">
        <v>3716</v>
      </c>
      <c r="I1915" t="s">
        <v>4534</v>
      </c>
      <c r="J1915" t="s">
        <v>4522</v>
      </c>
      <c r="K1915" s="2">
        <v>-14.77</v>
      </c>
      <c r="L1915" t="s">
        <v>44</v>
      </c>
      <c r="M1915" s="2">
        <v>-14.77</v>
      </c>
      <c r="N1915" t="s">
        <v>4523</v>
      </c>
      <c r="O1915" t="s">
        <v>4524</v>
      </c>
      <c r="P1915" t="s">
        <v>11201</v>
      </c>
      <c r="Q1915" t="s">
        <v>11202</v>
      </c>
      <c r="R1915" t="s">
        <v>44</v>
      </c>
      <c r="S1915" t="s">
        <v>4527</v>
      </c>
      <c r="T1915" s="3">
        <v>45820</v>
      </c>
      <c r="U1915" s="3">
        <v>45821</v>
      </c>
      <c r="V1915" s="2">
        <v>0</v>
      </c>
      <c r="W1915" t="s">
        <v>44</v>
      </c>
      <c r="X1915" t="s">
        <v>44</v>
      </c>
      <c r="Y1915" t="s">
        <v>11203</v>
      </c>
      <c r="Z1915" t="s">
        <v>1046</v>
      </c>
      <c r="AA1915" t="s">
        <v>4529</v>
      </c>
      <c r="AB1915" t="s">
        <v>4530</v>
      </c>
      <c r="AC1915" t="s">
        <v>89</v>
      </c>
      <c r="AD1915" t="str">
        <f t="shared" si="29"/>
        <v>10-60</v>
      </c>
      <c r="AE1915" t="str">
        <f>VLOOKUP(AD1915,'Main_Sub Desc'!C:D,2,)</f>
        <v>LPC from invoicing</v>
      </c>
      <c r="AF1915" t="str">
        <f>VLOOKUP(VALUE(H1915),'Main_Sub Desc'!F:G,2,)</f>
        <v>Wst Rev Late Payment</v>
      </c>
      <c r="AG1915">
        <f>IFERROR(VLOOKUP(VALUE(I1915),'PC Mapping'!A:F,6,),"")</f>
        <v>10514</v>
      </c>
      <c r="AH1915" s="13" t="str">
        <f>VLOOKUP(AG1915,'PC Mapping'!L:M,2,)</f>
        <v>Bolivar Sewer</v>
      </c>
    </row>
    <row r="1916" spans="1:34" x14ac:dyDescent="0.2">
      <c r="A1916" t="s">
        <v>11199</v>
      </c>
      <c r="B1916" t="s">
        <v>11200</v>
      </c>
      <c r="C1916" t="s">
        <v>4519</v>
      </c>
      <c r="D1916" t="s">
        <v>4520</v>
      </c>
      <c r="E1916" s="3">
        <v>45820</v>
      </c>
      <c r="F1916" t="s">
        <v>44</v>
      </c>
      <c r="G1916" t="s">
        <v>3742</v>
      </c>
      <c r="H1916" t="s">
        <v>3722</v>
      </c>
      <c r="I1916" t="s">
        <v>4538</v>
      </c>
      <c r="J1916" t="s">
        <v>4522</v>
      </c>
      <c r="K1916" s="2">
        <v>-10.29</v>
      </c>
      <c r="L1916" t="s">
        <v>44</v>
      </c>
      <c r="M1916" s="2">
        <v>-10.29</v>
      </c>
      <c r="N1916" t="s">
        <v>4523</v>
      </c>
      <c r="O1916" t="s">
        <v>4524</v>
      </c>
      <c r="P1916" t="s">
        <v>11201</v>
      </c>
      <c r="Q1916" t="s">
        <v>11204</v>
      </c>
      <c r="R1916" t="s">
        <v>44</v>
      </c>
      <c r="S1916" t="s">
        <v>4527</v>
      </c>
      <c r="T1916" s="3">
        <v>45820</v>
      </c>
      <c r="U1916" s="3">
        <v>45821</v>
      </c>
      <c r="V1916" s="2">
        <v>0</v>
      </c>
      <c r="W1916" t="s">
        <v>44</v>
      </c>
      <c r="X1916" t="s">
        <v>44</v>
      </c>
      <c r="Y1916" t="s">
        <v>11205</v>
      </c>
      <c r="Z1916" t="s">
        <v>1046</v>
      </c>
      <c r="AA1916" t="s">
        <v>4529</v>
      </c>
      <c r="AB1916" t="s">
        <v>4530</v>
      </c>
      <c r="AC1916" t="s">
        <v>89</v>
      </c>
      <c r="AD1916" t="str">
        <f t="shared" si="29"/>
        <v>10-60</v>
      </c>
      <c r="AE1916" t="str">
        <f>VLOOKUP(AD1916,'Main_Sub Desc'!C:D,2,)</f>
        <v>LPC from invoicing</v>
      </c>
      <c r="AF1916" t="str">
        <f>VLOOKUP(VALUE(H1916),'Main_Sub Desc'!F:G,2,)</f>
        <v>Wtr Rev Late Payment</v>
      </c>
      <c r="AG1916">
        <f>IFERROR(VLOOKUP(VALUE(I1916),'PC Mapping'!A:F,6,),"")</f>
        <v>10469</v>
      </c>
      <c r="AH1916" s="13" t="str">
        <f>VLOOKUP(AG1916,'PC Mapping'!L:M,2,)</f>
        <v>Bolivar Water</v>
      </c>
    </row>
    <row r="1917" spans="1:34" x14ac:dyDescent="0.2">
      <c r="A1917" t="s">
        <v>11206</v>
      </c>
      <c r="B1917" t="s">
        <v>11200</v>
      </c>
      <c r="C1917" t="s">
        <v>4519</v>
      </c>
      <c r="D1917" t="s">
        <v>4520</v>
      </c>
      <c r="E1917" s="3">
        <v>45820</v>
      </c>
      <c r="F1917" t="s">
        <v>44</v>
      </c>
      <c r="G1917" t="s">
        <v>3742</v>
      </c>
      <c r="H1917" t="s">
        <v>3716</v>
      </c>
      <c r="I1917" t="s">
        <v>4534</v>
      </c>
      <c r="J1917" t="s">
        <v>4522</v>
      </c>
      <c r="K1917" s="2">
        <v>-7.8</v>
      </c>
      <c r="L1917" t="s">
        <v>44</v>
      </c>
      <c r="M1917" s="2">
        <v>-7.8</v>
      </c>
      <c r="N1917" t="s">
        <v>4523</v>
      </c>
      <c r="O1917" t="s">
        <v>4524</v>
      </c>
      <c r="P1917" t="s">
        <v>11207</v>
      </c>
      <c r="Q1917" t="s">
        <v>11208</v>
      </c>
      <c r="R1917" t="s">
        <v>44</v>
      </c>
      <c r="S1917" t="s">
        <v>4527</v>
      </c>
      <c r="T1917" s="3">
        <v>45820</v>
      </c>
      <c r="U1917" s="3">
        <v>45821</v>
      </c>
      <c r="V1917" s="2">
        <v>0</v>
      </c>
      <c r="W1917" t="s">
        <v>44</v>
      </c>
      <c r="X1917" t="s">
        <v>44</v>
      </c>
      <c r="Y1917" t="s">
        <v>11209</v>
      </c>
      <c r="Z1917" t="s">
        <v>531</v>
      </c>
      <c r="AA1917" t="s">
        <v>4529</v>
      </c>
      <c r="AB1917" t="s">
        <v>4530</v>
      </c>
      <c r="AC1917" t="s">
        <v>89</v>
      </c>
      <c r="AD1917" t="str">
        <f t="shared" si="29"/>
        <v>10-60</v>
      </c>
      <c r="AE1917" t="str">
        <f>VLOOKUP(AD1917,'Main_Sub Desc'!C:D,2,)</f>
        <v>LPC from invoicing</v>
      </c>
      <c r="AF1917" t="str">
        <f>VLOOKUP(VALUE(H1917),'Main_Sub Desc'!F:G,2,)</f>
        <v>Wst Rev Late Payment</v>
      </c>
      <c r="AG1917">
        <f>IFERROR(VLOOKUP(VALUE(I1917),'PC Mapping'!A:F,6,),"")</f>
        <v>10514</v>
      </c>
      <c r="AH1917" s="13" t="str">
        <f>VLOOKUP(AG1917,'PC Mapping'!L:M,2,)</f>
        <v>Bolivar Sewer</v>
      </c>
    </row>
    <row r="1918" spans="1:34" x14ac:dyDescent="0.2">
      <c r="A1918" t="s">
        <v>11206</v>
      </c>
      <c r="B1918" t="s">
        <v>11200</v>
      </c>
      <c r="C1918" t="s">
        <v>4519</v>
      </c>
      <c r="D1918" t="s">
        <v>4520</v>
      </c>
      <c r="E1918" s="3">
        <v>45820</v>
      </c>
      <c r="F1918" t="s">
        <v>44</v>
      </c>
      <c r="G1918" t="s">
        <v>3742</v>
      </c>
      <c r="H1918" t="s">
        <v>3722</v>
      </c>
      <c r="I1918" t="s">
        <v>4538</v>
      </c>
      <c r="J1918" t="s">
        <v>4522</v>
      </c>
      <c r="K1918" s="2">
        <v>-5.94</v>
      </c>
      <c r="L1918" t="s">
        <v>44</v>
      </c>
      <c r="M1918" s="2">
        <v>-5.94</v>
      </c>
      <c r="N1918" t="s">
        <v>4523</v>
      </c>
      <c r="O1918" t="s">
        <v>4524</v>
      </c>
      <c r="P1918" t="s">
        <v>11207</v>
      </c>
      <c r="Q1918" t="s">
        <v>11210</v>
      </c>
      <c r="R1918" t="s">
        <v>44</v>
      </c>
      <c r="S1918" t="s">
        <v>4527</v>
      </c>
      <c r="T1918" s="3">
        <v>45820</v>
      </c>
      <c r="U1918" s="3">
        <v>45821</v>
      </c>
      <c r="V1918" s="2">
        <v>0</v>
      </c>
      <c r="W1918" t="s">
        <v>44</v>
      </c>
      <c r="X1918" t="s">
        <v>44</v>
      </c>
      <c r="Y1918" t="s">
        <v>11211</v>
      </c>
      <c r="Z1918" t="s">
        <v>531</v>
      </c>
      <c r="AA1918" t="s">
        <v>4529</v>
      </c>
      <c r="AB1918" t="s">
        <v>4530</v>
      </c>
      <c r="AC1918" t="s">
        <v>89</v>
      </c>
      <c r="AD1918" t="str">
        <f t="shared" si="29"/>
        <v>10-60</v>
      </c>
      <c r="AE1918" t="str">
        <f>VLOOKUP(AD1918,'Main_Sub Desc'!C:D,2,)</f>
        <v>LPC from invoicing</v>
      </c>
      <c r="AF1918" t="str">
        <f>VLOOKUP(VALUE(H1918),'Main_Sub Desc'!F:G,2,)</f>
        <v>Wtr Rev Late Payment</v>
      </c>
      <c r="AG1918">
        <f>IFERROR(VLOOKUP(VALUE(I1918),'PC Mapping'!A:F,6,),"")</f>
        <v>10469</v>
      </c>
      <c r="AH1918" s="13" t="str">
        <f>VLOOKUP(AG1918,'PC Mapping'!L:M,2,)</f>
        <v>Bolivar Water</v>
      </c>
    </row>
    <row r="1919" spans="1:34" x14ac:dyDescent="0.2">
      <c r="A1919" t="s">
        <v>11212</v>
      </c>
      <c r="B1919" t="s">
        <v>11200</v>
      </c>
      <c r="C1919" t="s">
        <v>4519</v>
      </c>
      <c r="D1919" t="s">
        <v>4520</v>
      </c>
      <c r="E1919" s="3">
        <v>45820</v>
      </c>
      <c r="F1919" t="s">
        <v>44</v>
      </c>
      <c r="G1919" t="s">
        <v>3742</v>
      </c>
      <c r="H1919" t="s">
        <v>3716</v>
      </c>
      <c r="I1919" t="s">
        <v>4534</v>
      </c>
      <c r="J1919" t="s">
        <v>4522</v>
      </c>
      <c r="K1919" s="2">
        <v>-8.02</v>
      </c>
      <c r="L1919" t="s">
        <v>44</v>
      </c>
      <c r="M1919" s="2">
        <v>-8.02</v>
      </c>
      <c r="N1919" t="s">
        <v>4523</v>
      </c>
      <c r="O1919" t="s">
        <v>4524</v>
      </c>
      <c r="P1919" t="s">
        <v>11213</v>
      </c>
      <c r="Q1919" t="s">
        <v>11214</v>
      </c>
      <c r="R1919" t="s">
        <v>44</v>
      </c>
      <c r="S1919" t="s">
        <v>4527</v>
      </c>
      <c r="T1919" s="3">
        <v>45820</v>
      </c>
      <c r="U1919" s="3">
        <v>45821</v>
      </c>
      <c r="V1919" s="2">
        <v>0</v>
      </c>
      <c r="W1919" t="s">
        <v>44</v>
      </c>
      <c r="X1919" t="s">
        <v>44</v>
      </c>
      <c r="Y1919" t="s">
        <v>11215</v>
      </c>
      <c r="Z1919" t="s">
        <v>1069</v>
      </c>
      <c r="AA1919" t="s">
        <v>4529</v>
      </c>
      <c r="AB1919" t="s">
        <v>4530</v>
      </c>
      <c r="AC1919" t="s">
        <v>89</v>
      </c>
      <c r="AD1919" t="str">
        <f t="shared" si="29"/>
        <v>10-60</v>
      </c>
      <c r="AE1919" t="str">
        <f>VLOOKUP(AD1919,'Main_Sub Desc'!C:D,2,)</f>
        <v>LPC from invoicing</v>
      </c>
      <c r="AF1919" t="str">
        <f>VLOOKUP(VALUE(H1919),'Main_Sub Desc'!F:G,2,)</f>
        <v>Wst Rev Late Payment</v>
      </c>
      <c r="AG1919">
        <f>IFERROR(VLOOKUP(VALUE(I1919),'PC Mapping'!A:F,6,),"")</f>
        <v>10514</v>
      </c>
      <c r="AH1919" s="13" t="str">
        <f>VLOOKUP(AG1919,'PC Mapping'!L:M,2,)</f>
        <v>Bolivar Sewer</v>
      </c>
    </row>
    <row r="1920" spans="1:34" x14ac:dyDescent="0.2">
      <c r="A1920" t="s">
        <v>11212</v>
      </c>
      <c r="B1920" t="s">
        <v>11200</v>
      </c>
      <c r="C1920" t="s">
        <v>4519</v>
      </c>
      <c r="D1920" t="s">
        <v>4520</v>
      </c>
      <c r="E1920" s="3">
        <v>45820</v>
      </c>
      <c r="F1920" t="s">
        <v>44</v>
      </c>
      <c r="G1920" t="s">
        <v>3742</v>
      </c>
      <c r="H1920" t="s">
        <v>3722</v>
      </c>
      <c r="I1920" t="s">
        <v>4538</v>
      </c>
      <c r="J1920" t="s">
        <v>4522</v>
      </c>
      <c r="K1920" s="2">
        <v>-5</v>
      </c>
      <c r="L1920" t="s">
        <v>44</v>
      </c>
      <c r="M1920" s="2">
        <v>-5</v>
      </c>
      <c r="N1920" t="s">
        <v>4523</v>
      </c>
      <c r="O1920" t="s">
        <v>4524</v>
      </c>
      <c r="P1920" t="s">
        <v>11213</v>
      </c>
      <c r="Q1920" t="s">
        <v>11216</v>
      </c>
      <c r="R1920" t="s">
        <v>44</v>
      </c>
      <c r="S1920" t="s">
        <v>4527</v>
      </c>
      <c r="T1920" s="3">
        <v>45820</v>
      </c>
      <c r="U1920" s="3">
        <v>45821</v>
      </c>
      <c r="V1920" s="2">
        <v>0</v>
      </c>
      <c r="W1920" t="s">
        <v>44</v>
      </c>
      <c r="X1920" t="s">
        <v>44</v>
      </c>
      <c r="Y1920" t="s">
        <v>11217</v>
      </c>
      <c r="Z1920" t="s">
        <v>1069</v>
      </c>
      <c r="AA1920" t="s">
        <v>4529</v>
      </c>
      <c r="AB1920" t="s">
        <v>4530</v>
      </c>
      <c r="AC1920" t="s">
        <v>89</v>
      </c>
      <c r="AD1920" t="str">
        <f t="shared" si="29"/>
        <v>10-60</v>
      </c>
      <c r="AE1920" t="str">
        <f>VLOOKUP(AD1920,'Main_Sub Desc'!C:D,2,)</f>
        <v>LPC from invoicing</v>
      </c>
      <c r="AF1920" t="str">
        <f>VLOOKUP(VALUE(H1920),'Main_Sub Desc'!F:G,2,)</f>
        <v>Wtr Rev Late Payment</v>
      </c>
      <c r="AG1920">
        <f>IFERROR(VLOOKUP(VALUE(I1920),'PC Mapping'!A:F,6,),"")</f>
        <v>10469</v>
      </c>
      <c r="AH1920" s="13" t="str">
        <f>VLOOKUP(AG1920,'PC Mapping'!L:M,2,)</f>
        <v>Bolivar Water</v>
      </c>
    </row>
    <row r="1921" spans="1:34" x14ac:dyDescent="0.2">
      <c r="A1921" t="s">
        <v>11218</v>
      </c>
      <c r="B1921" t="s">
        <v>11200</v>
      </c>
      <c r="C1921" t="s">
        <v>4519</v>
      </c>
      <c r="D1921" t="s">
        <v>4520</v>
      </c>
      <c r="E1921" s="3">
        <v>45820</v>
      </c>
      <c r="F1921" t="s">
        <v>44</v>
      </c>
      <c r="G1921" t="s">
        <v>3742</v>
      </c>
      <c r="H1921" t="s">
        <v>3722</v>
      </c>
      <c r="I1921" t="s">
        <v>4538</v>
      </c>
      <c r="J1921" t="s">
        <v>4522</v>
      </c>
      <c r="K1921" s="2">
        <v>-6.53</v>
      </c>
      <c r="L1921" t="s">
        <v>44</v>
      </c>
      <c r="M1921" s="2">
        <v>-6.53</v>
      </c>
      <c r="N1921" t="s">
        <v>4523</v>
      </c>
      <c r="O1921" t="s">
        <v>4524</v>
      </c>
      <c r="P1921" t="s">
        <v>11219</v>
      </c>
      <c r="Q1921" t="s">
        <v>11220</v>
      </c>
      <c r="R1921" t="s">
        <v>44</v>
      </c>
      <c r="S1921" t="s">
        <v>4527</v>
      </c>
      <c r="T1921" s="3">
        <v>45820</v>
      </c>
      <c r="U1921" s="3">
        <v>45821</v>
      </c>
      <c r="V1921" s="2">
        <v>0</v>
      </c>
      <c r="W1921" t="s">
        <v>44</v>
      </c>
      <c r="X1921" t="s">
        <v>44</v>
      </c>
      <c r="Y1921" t="s">
        <v>11221</v>
      </c>
      <c r="Z1921" t="s">
        <v>361</v>
      </c>
      <c r="AA1921" t="s">
        <v>4529</v>
      </c>
      <c r="AB1921" t="s">
        <v>4530</v>
      </c>
      <c r="AC1921" t="s">
        <v>89</v>
      </c>
      <c r="AD1921" t="str">
        <f t="shared" si="29"/>
        <v>10-60</v>
      </c>
      <c r="AE1921" t="str">
        <f>VLOOKUP(AD1921,'Main_Sub Desc'!C:D,2,)</f>
        <v>LPC from invoicing</v>
      </c>
      <c r="AF1921" t="str">
        <f>VLOOKUP(VALUE(H1921),'Main_Sub Desc'!F:G,2,)</f>
        <v>Wtr Rev Late Payment</v>
      </c>
      <c r="AG1921">
        <f>IFERROR(VLOOKUP(VALUE(I1921),'PC Mapping'!A:F,6,),"")</f>
        <v>10469</v>
      </c>
      <c r="AH1921" s="13" t="str">
        <f>VLOOKUP(AG1921,'PC Mapping'!L:M,2,)</f>
        <v>Bolivar Water</v>
      </c>
    </row>
    <row r="1922" spans="1:34" x14ac:dyDescent="0.2">
      <c r="A1922" t="s">
        <v>11218</v>
      </c>
      <c r="B1922" t="s">
        <v>11200</v>
      </c>
      <c r="C1922" t="s">
        <v>4519</v>
      </c>
      <c r="D1922" t="s">
        <v>4520</v>
      </c>
      <c r="E1922" s="3">
        <v>45820</v>
      </c>
      <c r="F1922" t="s">
        <v>44</v>
      </c>
      <c r="G1922" t="s">
        <v>3742</v>
      </c>
      <c r="H1922" t="s">
        <v>3716</v>
      </c>
      <c r="I1922" t="s">
        <v>4534</v>
      </c>
      <c r="J1922" t="s">
        <v>4522</v>
      </c>
      <c r="K1922" s="2">
        <v>-8.93</v>
      </c>
      <c r="L1922" t="s">
        <v>44</v>
      </c>
      <c r="M1922" s="2">
        <v>-8.93</v>
      </c>
      <c r="N1922" t="s">
        <v>4523</v>
      </c>
      <c r="O1922" t="s">
        <v>4524</v>
      </c>
      <c r="P1922" t="s">
        <v>11219</v>
      </c>
      <c r="Q1922" t="s">
        <v>11222</v>
      </c>
      <c r="R1922" t="s">
        <v>44</v>
      </c>
      <c r="S1922" t="s">
        <v>4527</v>
      </c>
      <c r="T1922" s="3">
        <v>45820</v>
      </c>
      <c r="U1922" s="3">
        <v>45821</v>
      </c>
      <c r="V1922" s="2">
        <v>0</v>
      </c>
      <c r="W1922" t="s">
        <v>44</v>
      </c>
      <c r="X1922" t="s">
        <v>44</v>
      </c>
      <c r="Y1922" t="s">
        <v>11223</v>
      </c>
      <c r="Z1922" t="s">
        <v>361</v>
      </c>
      <c r="AA1922" t="s">
        <v>4529</v>
      </c>
      <c r="AB1922" t="s">
        <v>4530</v>
      </c>
      <c r="AC1922" t="s">
        <v>89</v>
      </c>
      <c r="AD1922" t="str">
        <f t="shared" si="29"/>
        <v>10-60</v>
      </c>
      <c r="AE1922" t="str">
        <f>VLOOKUP(AD1922,'Main_Sub Desc'!C:D,2,)</f>
        <v>LPC from invoicing</v>
      </c>
      <c r="AF1922" t="str">
        <f>VLOOKUP(VALUE(H1922),'Main_Sub Desc'!F:G,2,)</f>
        <v>Wst Rev Late Payment</v>
      </c>
      <c r="AG1922">
        <f>IFERROR(VLOOKUP(VALUE(I1922),'PC Mapping'!A:F,6,),"")</f>
        <v>10514</v>
      </c>
      <c r="AH1922" s="13" t="str">
        <f>VLOOKUP(AG1922,'PC Mapping'!L:M,2,)</f>
        <v>Bolivar Sewer</v>
      </c>
    </row>
    <row r="1923" spans="1:34" x14ac:dyDescent="0.2">
      <c r="A1923" t="s">
        <v>11224</v>
      </c>
      <c r="B1923" t="s">
        <v>11225</v>
      </c>
      <c r="C1923" t="s">
        <v>4519</v>
      </c>
      <c r="D1923" t="s">
        <v>4520</v>
      </c>
      <c r="E1923" s="3">
        <v>45824</v>
      </c>
      <c r="F1923" t="s">
        <v>44</v>
      </c>
      <c r="G1923" t="s">
        <v>3742</v>
      </c>
      <c r="H1923" t="s">
        <v>3722</v>
      </c>
      <c r="I1923" t="s">
        <v>4538</v>
      </c>
      <c r="J1923" t="s">
        <v>4522</v>
      </c>
      <c r="K1923" s="2">
        <v>-12.19</v>
      </c>
      <c r="L1923" t="s">
        <v>44</v>
      </c>
      <c r="M1923" s="2">
        <v>-12.19</v>
      </c>
      <c r="N1923" t="s">
        <v>4523</v>
      </c>
      <c r="O1923" t="s">
        <v>4524</v>
      </c>
      <c r="P1923" t="s">
        <v>8424</v>
      </c>
      <c r="Q1923" t="s">
        <v>11226</v>
      </c>
      <c r="R1923" t="s">
        <v>44</v>
      </c>
      <c r="S1923" t="s">
        <v>4527</v>
      </c>
      <c r="T1923" s="3">
        <v>45824</v>
      </c>
      <c r="U1923" s="3">
        <v>45825</v>
      </c>
      <c r="V1923" s="2">
        <v>0</v>
      </c>
      <c r="W1923" t="s">
        <v>44</v>
      </c>
      <c r="X1923" t="s">
        <v>44</v>
      </c>
      <c r="Y1923" t="s">
        <v>8429</v>
      </c>
      <c r="Z1923" t="s">
        <v>8427</v>
      </c>
      <c r="AA1923" t="s">
        <v>4529</v>
      </c>
      <c r="AB1923" t="s">
        <v>4530</v>
      </c>
      <c r="AC1923" t="s">
        <v>89</v>
      </c>
      <c r="AD1923" t="str">
        <f t="shared" si="29"/>
        <v>10-60</v>
      </c>
      <c r="AE1923" t="str">
        <f>VLOOKUP(AD1923,'Main_Sub Desc'!C:D,2,)</f>
        <v>LPC from invoicing</v>
      </c>
      <c r="AF1923" t="str">
        <f>VLOOKUP(VALUE(H1923),'Main_Sub Desc'!F:G,2,)</f>
        <v>Wtr Rev Late Payment</v>
      </c>
      <c r="AG1923">
        <f>IFERROR(VLOOKUP(VALUE(I1923),'PC Mapping'!A:F,6,),"")</f>
        <v>10469</v>
      </c>
      <c r="AH1923" s="13" t="str">
        <f>VLOOKUP(AG1923,'PC Mapping'!L:M,2,)</f>
        <v>Bolivar Water</v>
      </c>
    </row>
    <row r="1924" spans="1:34" x14ac:dyDescent="0.2">
      <c r="A1924" t="s">
        <v>11224</v>
      </c>
      <c r="B1924" t="s">
        <v>11225</v>
      </c>
      <c r="C1924" t="s">
        <v>4519</v>
      </c>
      <c r="D1924" t="s">
        <v>4520</v>
      </c>
      <c r="E1924" s="3">
        <v>45824</v>
      </c>
      <c r="F1924" t="s">
        <v>44</v>
      </c>
      <c r="G1924" t="s">
        <v>3742</v>
      </c>
      <c r="H1924" t="s">
        <v>3716</v>
      </c>
      <c r="I1924" t="s">
        <v>4534</v>
      </c>
      <c r="J1924" t="s">
        <v>4522</v>
      </c>
      <c r="K1924" s="2">
        <v>-16.97</v>
      </c>
      <c r="L1924" t="s">
        <v>44</v>
      </c>
      <c r="M1924" s="2">
        <v>-16.97</v>
      </c>
      <c r="N1924" t="s">
        <v>4523</v>
      </c>
      <c r="O1924" t="s">
        <v>4524</v>
      </c>
      <c r="P1924" t="s">
        <v>8424</v>
      </c>
      <c r="Q1924" t="s">
        <v>11227</v>
      </c>
      <c r="R1924" t="s">
        <v>44</v>
      </c>
      <c r="S1924" t="s">
        <v>4527</v>
      </c>
      <c r="T1924" s="3">
        <v>45824</v>
      </c>
      <c r="U1924" s="3">
        <v>45825</v>
      </c>
      <c r="V1924" s="2">
        <v>0</v>
      </c>
      <c r="W1924" t="s">
        <v>44</v>
      </c>
      <c r="X1924" t="s">
        <v>44</v>
      </c>
      <c r="Y1924" t="s">
        <v>8426</v>
      </c>
      <c r="Z1924" t="s">
        <v>8427</v>
      </c>
      <c r="AA1924" t="s">
        <v>4529</v>
      </c>
      <c r="AB1924" t="s">
        <v>4530</v>
      </c>
      <c r="AC1924" t="s">
        <v>89</v>
      </c>
      <c r="AD1924" t="str">
        <f t="shared" ref="AD1924:AD1987" si="30">CONCATENATE(VALUE(AA1924),"-",VALUE(AB1924))</f>
        <v>10-60</v>
      </c>
      <c r="AE1924" t="str">
        <f>VLOOKUP(AD1924,'Main_Sub Desc'!C:D,2,)</f>
        <v>LPC from invoicing</v>
      </c>
      <c r="AF1924" t="str">
        <f>VLOOKUP(VALUE(H1924),'Main_Sub Desc'!F:G,2,)</f>
        <v>Wst Rev Late Payment</v>
      </c>
      <c r="AG1924">
        <f>IFERROR(VLOOKUP(VALUE(I1924),'PC Mapping'!A:F,6,),"")</f>
        <v>10514</v>
      </c>
      <c r="AH1924" s="13" t="str">
        <f>VLOOKUP(AG1924,'PC Mapping'!L:M,2,)</f>
        <v>Bolivar Sewer</v>
      </c>
    </row>
    <row r="1925" spans="1:34" x14ac:dyDescent="0.2">
      <c r="A1925" t="s">
        <v>11228</v>
      </c>
      <c r="B1925" t="s">
        <v>11225</v>
      </c>
      <c r="C1925" t="s">
        <v>4519</v>
      </c>
      <c r="D1925" t="s">
        <v>4520</v>
      </c>
      <c r="E1925" s="3">
        <v>45824</v>
      </c>
      <c r="F1925" t="s">
        <v>44</v>
      </c>
      <c r="G1925" t="s">
        <v>3742</v>
      </c>
      <c r="H1925" t="s">
        <v>3722</v>
      </c>
      <c r="I1925" t="s">
        <v>4538</v>
      </c>
      <c r="J1925" t="s">
        <v>4522</v>
      </c>
      <c r="K1925" s="2">
        <v>-6.91</v>
      </c>
      <c r="L1925" t="s">
        <v>44</v>
      </c>
      <c r="M1925" s="2">
        <v>-6.91</v>
      </c>
      <c r="N1925" t="s">
        <v>4523</v>
      </c>
      <c r="O1925" t="s">
        <v>4524</v>
      </c>
      <c r="P1925" t="s">
        <v>8424</v>
      </c>
      <c r="Q1925" t="s">
        <v>11229</v>
      </c>
      <c r="R1925" t="s">
        <v>44</v>
      </c>
      <c r="S1925" t="s">
        <v>4527</v>
      </c>
      <c r="T1925" s="3">
        <v>45824</v>
      </c>
      <c r="U1925" s="3">
        <v>45825</v>
      </c>
      <c r="V1925" s="2">
        <v>0</v>
      </c>
      <c r="W1925" t="s">
        <v>44</v>
      </c>
      <c r="X1925" t="s">
        <v>44</v>
      </c>
      <c r="Y1925" t="s">
        <v>11230</v>
      </c>
      <c r="Z1925" t="s">
        <v>300</v>
      </c>
      <c r="AA1925" t="s">
        <v>4529</v>
      </c>
      <c r="AB1925" t="s">
        <v>4530</v>
      </c>
      <c r="AC1925" t="s">
        <v>89</v>
      </c>
      <c r="AD1925" t="str">
        <f t="shared" si="30"/>
        <v>10-60</v>
      </c>
      <c r="AE1925" t="str">
        <f>VLOOKUP(AD1925,'Main_Sub Desc'!C:D,2,)</f>
        <v>LPC from invoicing</v>
      </c>
      <c r="AF1925" t="str">
        <f>VLOOKUP(VALUE(H1925),'Main_Sub Desc'!F:G,2,)</f>
        <v>Wtr Rev Late Payment</v>
      </c>
      <c r="AG1925">
        <f>IFERROR(VLOOKUP(VALUE(I1925),'PC Mapping'!A:F,6,),"")</f>
        <v>10469</v>
      </c>
      <c r="AH1925" s="13" t="str">
        <f>VLOOKUP(AG1925,'PC Mapping'!L:M,2,)</f>
        <v>Bolivar Water</v>
      </c>
    </row>
    <row r="1926" spans="1:34" x14ac:dyDescent="0.2">
      <c r="A1926" t="s">
        <v>11228</v>
      </c>
      <c r="B1926" t="s">
        <v>11225</v>
      </c>
      <c r="C1926" t="s">
        <v>4519</v>
      </c>
      <c r="D1926" t="s">
        <v>4520</v>
      </c>
      <c r="E1926" s="3">
        <v>45824</v>
      </c>
      <c r="F1926" t="s">
        <v>44</v>
      </c>
      <c r="G1926" t="s">
        <v>3742</v>
      </c>
      <c r="H1926" t="s">
        <v>3716</v>
      </c>
      <c r="I1926" t="s">
        <v>4534</v>
      </c>
      <c r="J1926" t="s">
        <v>4522</v>
      </c>
      <c r="K1926" s="2">
        <v>-9.5399999999999991</v>
      </c>
      <c r="L1926" t="s">
        <v>44</v>
      </c>
      <c r="M1926" s="2">
        <v>-9.5399999999999991</v>
      </c>
      <c r="N1926" t="s">
        <v>4523</v>
      </c>
      <c r="O1926" t="s">
        <v>4524</v>
      </c>
      <c r="P1926" t="s">
        <v>8424</v>
      </c>
      <c r="Q1926" t="s">
        <v>11231</v>
      </c>
      <c r="R1926" t="s">
        <v>44</v>
      </c>
      <c r="S1926" t="s">
        <v>4527</v>
      </c>
      <c r="T1926" s="3">
        <v>45824</v>
      </c>
      <c r="U1926" s="3">
        <v>45825</v>
      </c>
      <c r="V1926" s="2">
        <v>0</v>
      </c>
      <c r="W1926" t="s">
        <v>44</v>
      </c>
      <c r="X1926" t="s">
        <v>44</v>
      </c>
      <c r="Y1926" t="s">
        <v>11232</v>
      </c>
      <c r="Z1926" t="s">
        <v>300</v>
      </c>
      <c r="AA1926" t="s">
        <v>4529</v>
      </c>
      <c r="AB1926" t="s">
        <v>4530</v>
      </c>
      <c r="AC1926" t="s">
        <v>89</v>
      </c>
      <c r="AD1926" t="str">
        <f t="shared" si="30"/>
        <v>10-60</v>
      </c>
      <c r="AE1926" t="str">
        <f>VLOOKUP(AD1926,'Main_Sub Desc'!C:D,2,)</f>
        <v>LPC from invoicing</v>
      </c>
      <c r="AF1926" t="str">
        <f>VLOOKUP(VALUE(H1926),'Main_Sub Desc'!F:G,2,)</f>
        <v>Wst Rev Late Payment</v>
      </c>
      <c r="AG1926">
        <f>IFERROR(VLOOKUP(VALUE(I1926),'PC Mapping'!A:F,6,),"")</f>
        <v>10514</v>
      </c>
      <c r="AH1926" s="13" t="str">
        <f>VLOOKUP(AG1926,'PC Mapping'!L:M,2,)</f>
        <v>Bolivar Sewer</v>
      </c>
    </row>
    <row r="1927" spans="1:34" x14ac:dyDescent="0.2">
      <c r="A1927" t="s">
        <v>11233</v>
      </c>
      <c r="B1927" t="s">
        <v>11225</v>
      </c>
      <c r="C1927" t="s">
        <v>4519</v>
      </c>
      <c r="D1927" t="s">
        <v>4520</v>
      </c>
      <c r="E1927" s="3">
        <v>45824</v>
      </c>
      <c r="F1927" t="s">
        <v>44</v>
      </c>
      <c r="G1927" t="s">
        <v>3742</v>
      </c>
      <c r="H1927" t="s">
        <v>3716</v>
      </c>
      <c r="I1927" t="s">
        <v>4534</v>
      </c>
      <c r="J1927" t="s">
        <v>4522</v>
      </c>
      <c r="K1927" s="2">
        <v>-5</v>
      </c>
      <c r="L1927" t="s">
        <v>44</v>
      </c>
      <c r="M1927" s="2">
        <v>-5</v>
      </c>
      <c r="N1927" t="s">
        <v>4523</v>
      </c>
      <c r="O1927" t="s">
        <v>4524</v>
      </c>
      <c r="P1927" t="s">
        <v>11234</v>
      </c>
      <c r="Q1927" t="s">
        <v>11235</v>
      </c>
      <c r="R1927" t="s">
        <v>44</v>
      </c>
      <c r="S1927" t="s">
        <v>4527</v>
      </c>
      <c r="T1927" s="3">
        <v>45824</v>
      </c>
      <c r="U1927" s="3">
        <v>45825</v>
      </c>
      <c r="V1927" s="2">
        <v>0</v>
      </c>
      <c r="W1927" t="s">
        <v>44</v>
      </c>
      <c r="X1927" t="s">
        <v>44</v>
      </c>
      <c r="Y1927" t="s">
        <v>11236</v>
      </c>
      <c r="Z1927" t="s">
        <v>1019</v>
      </c>
      <c r="AA1927" t="s">
        <v>4529</v>
      </c>
      <c r="AB1927" t="s">
        <v>4530</v>
      </c>
      <c r="AC1927" t="s">
        <v>89</v>
      </c>
      <c r="AD1927" t="str">
        <f t="shared" si="30"/>
        <v>10-60</v>
      </c>
      <c r="AE1927" t="str">
        <f>VLOOKUP(AD1927,'Main_Sub Desc'!C:D,2,)</f>
        <v>LPC from invoicing</v>
      </c>
      <c r="AF1927" t="str">
        <f>VLOOKUP(VALUE(H1927),'Main_Sub Desc'!F:G,2,)</f>
        <v>Wst Rev Late Payment</v>
      </c>
      <c r="AG1927">
        <f>IFERROR(VLOOKUP(VALUE(I1927),'PC Mapping'!A:F,6,),"")</f>
        <v>10514</v>
      </c>
      <c r="AH1927" s="13" t="str">
        <f>VLOOKUP(AG1927,'PC Mapping'!L:M,2,)</f>
        <v>Bolivar Sewer</v>
      </c>
    </row>
    <row r="1928" spans="1:34" x14ac:dyDescent="0.2">
      <c r="A1928" t="s">
        <v>11233</v>
      </c>
      <c r="B1928" t="s">
        <v>11225</v>
      </c>
      <c r="C1928" t="s">
        <v>4519</v>
      </c>
      <c r="D1928" t="s">
        <v>4520</v>
      </c>
      <c r="E1928" s="3">
        <v>45824</v>
      </c>
      <c r="F1928" t="s">
        <v>44</v>
      </c>
      <c r="G1928" t="s">
        <v>3742</v>
      </c>
      <c r="H1928" t="s">
        <v>3722</v>
      </c>
      <c r="I1928" t="s">
        <v>4538</v>
      </c>
      <c r="J1928" t="s">
        <v>4522</v>
      </c>
      <c r="K1928" s="2">
        <v>-5</v>
      </c>
      <c r="L1928" t="s">
        <v>44</v>
      </c>
      <c r="M1928" s="2">
        <v>-5</v>
      </c>
      <c r="N1928" t="s">
        <v>4523</v>
      </c>
      <c r="O1928" t="s">
        <v>4524</v>
      </c>
      <c r="P1928" t="s">
        <v>11234</v>
      </c>
      <c r="Q1928" t="s">
        <v>11237</v>
      </c>
      <c r="R1928" t="s">
        <v>44</v>
      </c>
      <c r="S1928" t="s">
        <v>4527</v>
      </c>
      <c r="T1928" s="3">
        <v>45824</v>
      </c>
      <c r="U1928" s="3">
        <v>45825</v>
      </c>
      <c r="V1928" s="2">
        <v>0</v>
      </c>
      <c r="W1928" t="s">
        <v>44</v>
      </c>
      <c r="X1928" t="s">
        <v>44</v>
      </c>
      <c r="Y1928" t="s">
        <v>11238</v>
      </c>
      <c r="Z1928" t="s">
        <v>1019</v>
      </c>
      <c r="AA1928" t="s">
        <v>4529</v>
      </c>
      <c r="AB1928" t="s">
        <v>4530</v>
      </c>
      <c r="AC1928" t="s">
        <v>89</v>
      </c>
      <c r="AD1928" t="str">
        <f t="shared" si="30"/>
        <v>10-60</v>
      </c>
      <c r="AE1928" t="str">
        <f>VLOOKUP(AD1928,'Main_Sub Desc'!C:D,2,)</f>
        <v>LPC from invoicing</v>
      </c>
      <c r="AF1928" t="str">
        <f>VLOOKUP(VALUE(H1928),'Main_Sub Desc'!F:G,2,)</f>
        <v>Wtr Rev Late Payment</v>
      </c>
      <c r="AG1928">
        <f>IFERROR(VLOOKUP(VALUE(I1928),'PC Mapping'!A:F,6,),"")</f>
        <v>10469</v>
      </c>
      <c r="AH1928" s="13" t="str">
        <f>VLOOKUP(AG1928,'PC Mapping'!L:M,2,)</f>
        <v>Bolivar Water</v>
      </c>
    </row>
    <row r="1929" spans="1:34" x14ac:dyDescent="0.2">
      <c r="A1929" t="s">
        <v>11239</v>
      </c>
      <c r="B1929" t="s">
        <v>11240</v>
      </c>
      <c r="C1929" t="s">
        <v>4519</v>
      </c>
      <c r="D1929" t="s">
        <v>4520</v>
      </c>
      <c r="E1929" s="3">
        <v>45825</v>
      </c>
      <c r="F1929" t="s">
        <v>44</v>
      </c>
      <c r="G1929" t="s">
        <v>3742</v>
      </c>
      <c r="H1929" t="s">
        <v>3722</v>
      </c>
      <c r="I1929" t="s">
        <v>3752</v>
      </c>
      <c r="J1929" t="s">
        <v>4522</v>
      </c>
      <c r="K1929" s="2">
        <v>-5</v>
      </c>
      <c r="L1929" t="s">
        <v>44</v>
      </c>
      <c r="M1929" s="2">
        <v>-5</v>
      </c>
      <c r="N1929" t="s">
        <v>4523</v>
      </c>
      <c r="O1929" t="s">
        <v>4524</v>
      </c>
      <c r="P1929" t="s">
        <v>11241</v>
      </c>
      <c r="Q1929" t="s">
        <v>11242</v>
      </c>
      <c r="R1929" t="s">
        <v>44</v>
      </c>
      <c r="S1929" t="s">
        <v>4527</v>
      </c>
      <c r="T1929" s="3">
        <v>45825</v>
      </c>
      <c r="U1929" s="3">
        <v>45826</v>
      </c>
      <c r="V1929" s="2">
        <v>0</v>
      </c>
      <c r="W1929" t="s">
        <v>44</v>
      </c>
      <c r="X1929" t="s">
        <v>44</v>
      </c>
      <c r="Y1929" t="s">
        <v>11243</v>
      </c>
      <c r="Z1929" t="s">
        <v>11244</v>
      </c>
      <c r="AA1929" t="s">
        <v>4529</v>
      </c>
      <c r="AB1929" t="s">
        <v>4530</v>
      </c>
      <c r="AC1929" t="s">
        <v>89</v>
      </c>
      <c r="AD1929" t="str">
        <f t="shared" si="30"/>
        <v>10-60</v>
      </c>
      <c r="AE1929" t="str">
        <f>VLOOKUP(AD1929,'Main_Sub Desc'!C:D,2,)</f>
        <v>LPC from invoicing</v>
      </c>
      <c r="AF1929" t="str">
        <f>VLOOKUP(VALUE(H1929),'Main_Sub Desc'!F:G,2,)</f>
        <v>Wtr Rev Late Payment</v>
      </c>
      <c r="AG1929">
        <f>IFERROR(VLOOKUP(VALUE(I1929),'PC Mapping'!A:F,6,),"")</f>
        <v>10719</v>
      </c>
      <c r="AH1929" s="13" t="str">
        <f>VLOOKUP(AG1929,'PC Mapping'!L:M,2,)</f>
        <v>All Other Water</v>
      </c>
    </row>
    <row r="1930" spans="1:34" x14ac:dyDescent="0.2">
      <c r="A1930" t="s">
        <v>11245</v>
      </c>
      <c r="B1930" t="s">
        <v>11246</v>
      </c>
      <c r="C1930" t="s">
        <v>4519</v>
      </c>
      <c r="D1930" t="s">
        <v>4520</v>
      </c>
      <c r="E1930" s="3">
        <v>45825</v>
      </c>
      <c r="F1930" t="s">
        <v>44</v>
      </c>
      <c r="G1930" t="s">
        <v>3742</v>
      </c>
      <c r="H1930" t="s">
        <v>3722</v>
      </c>
      <c r="I1930" t="s">
        <v>3752</v>
      </c>
      <c r="J1930" t="s">
        <v>4522</v>
      </c>
      <c r="K1930" s="2">
        <v>-9.42</v>
      </c>
      <c r="L1930" t="s">
        <v>44</v>
      </c>
      <c r="M1930" s="2">
        <v>-9.42</v>
      </c>
      <c r="N1930" t="s">
        <v>4523</v>
      </c>
      <c r="O1930" t="s">
        <v>4524</v>
      </c>
      <c r="P1930" t="s">
        <v>11247</v>
      </c>
      <c r="Q1930" t="s">
        <v>11248</v>
      </c>
      <c r="R1930" t="s">
        <v>44</v>
      </c>
      <c r="S1930" t="s">
        <v>4527</v>
      </c>
      <c r="T1930" s="3">
        <v>45825</v>
      </c>
      <c r="U1930" s="3">
        <v>45826</v>
      </c>
      <c r="V1930" s="2">
        <v>0</v>
      </c>
      <c r="W1930" t="s">
        <v>44</v>
      </c>
      <c r="X1930" t="s">
        <v>44</v>
      </c>
      <c r="Y1930" t="s">
        <v>11249</v>
      </c>
      <c r="Z1930" t="s">
        <v>11250</v>
      </c>
      <c r="AA1930" t="s">
        <v>4529</v>
      </c>
      <c r="AB1930" t="s">
        <v>4530</v>
      </c>
      <c r="AC1930" t="s">
        <v>89</v>
      </c>
      <c r="AD1930" t="str">
        <f t="shared" si="30"/>
        <v>10-60</v>
      </c>
      <c r="AE1930" t="str">
        <f>VLOOKUP(AD1930,'Main_Sub Desc'!C:D,2,)</f>
        <v>LPC from invoicing</v>
      </c>
      <c r="AF1930" t="str">
        <f>VLOOKUP(VALUE(H1930),'Main_Sub Desc'!F:G,2,)</f>
        <v>Wtr Rev Late Payment</v>
      </c>
      <c r="AG1930">
        <f>IFERROR(VLOOKUP(VALUE(I1930),'PC Mapping'!A:F,6,),"")</f>
        <v>10719</v>
      </c>
      <c r="AH1930" s="13" t="str">
        <f>VLOOKUP(AG1930,'PC Mapping'!L:M,2,)</f>
        <v>All Other Water</v>
      </c>
    </row>
    <row r="1931" spans="1:34" x14ac:dyDescent="0.2">
      <c r="A1931" t="s">
        <v>11251</v>
      </c>
      <c r="B1931" t="s">
        <v>11252</v>
      </c>
      <c r="C1931" t="s">
        <v>4519</v>
      </c>
      <c r="D1931" t="s">
        <v>4520</v>
      </c>
      <c r="E1931" s="3">
        <v>45825</v>
      </c>
      <c r="F1931" t="s">
        <v>44</v>
      </c>
      <c r="G1931" t="s">
        <v>3742</v>
      </c>
      <c r="H1931" t="s">
        <v>3722</v>
      </c>
      <c r="I1931" t="s">
        <v>3752</v>
      </c>
      <c r="J1931" t="s">
        <v>4522</v>
      </c>
      <c r="K1931" s="2">
        <v>-5</v>
      </c>
      <c r="L1931" t="s">
        <v>44</v>
      </c>
      <c r="M1931" s="2">
        <v>-5</v>
      </c>
      <c r="N1931" t="s">
        <v>4523</v>
      </c>
      <c r="O1931" t="s">
        <v>4524</v>
      </c>
      <c r="P1931" t="s">
        <v>11253</v>
      </c>
      <c r="Q1931" t="s">
        <v>11254</v>
      </c>
      <c r="R1931" t="s">
        <v>44</v>
      </c>
      <c r="S1931" t="s">
        <v>4527</v>
      </c>
      <c r="T1931" s="3">
        <v>45825</v>
      </c>
      <c r="U1931" s="3">
        <v>45826</v>
      </c>
      <c r="V1931" s="2">
        <v>0</v>
      </c>
      <c r="W1931" t="s">
        <v>44</v>
      </c>
      <c r="X1931" t="s">
        <v>44</v>
      </c>
      <c r="Y1931" t="s">
        <v>11255</v>
      </c>
      <c r="Z1931" t="s">
        <v>11256</v>
      </c>
      <c r="AA1931" t="s">
        <v>4529</v>
      </c>
      <c r="AB1931" t="s">
        <v>4530</v>
      </c>
      <c r="AC1931" t="s">
        <v>99</v>
      </c>
      <c r="AD1931" t="str">
        <f t="shared" si="30"/>
        <v>10-60</v>
      </c>
      <c r="AE1931" t="str">
        <f>VLOOKUP(AD1931,'Main_Sub Desc'!C:D,2,)</f>
        <v>LPC from invoicing</v>
      </c>
      <c r="AF1931" t="str">
        <f>VLOOKUP(VALUE(H1931),'Main_Sub Desc'!F:G,2,)</f>
        <v>Wtr Rev Late Payment</v>
      </c>
      <c r="AG1931">
        <f>IFERROR(VLOOKUP(VALUE(I1931),'PC Mapping'!A:F,6,),"")</f>
        <v>10719</v>
      </c>
      <c r="AH1931" s="13" t="str">
        <f>VLOOKUP(AG1931,'PC Mapping'!L:M,2,)</f>
        <v>All Other Water</v>
      </c>
    </row>
    <row r="1932" spans="1:34" x14ac:dyDescent="0.2">
      <c r="A1932" t="s">
        <v>11257</v>
      </c>
      <c r="B1932" t="s">
        <v>11240</v>
      </c>
      <c r="C1932" t="s">
        <v>4519</v>
      </c>
      <c r="D1932" t="s">
        <v>4520</v>
      </c>
      <c r="E1932" s="3">
        <v>45825</v>
      </c>
      <c r="F1932" t="s">
        <v>44</v>
      </c>
      <c r="G1932" t="s">
        <v>3742</v>
      </c>
      <c r="H1932" t="s">
        <v>3716</v>
      </c>
      <c r="I1932" t="s">
        <v>4708</v>
      </c>
      <c r="J1932" t="s">
        <v>4522</v>
      </c>
      <c r="K1932" s="2">
        <v>-5</v>
      </c>
      <c r="L1932" t="s">
        <v>44</v>
      </c>
      <c r="M1932" s="2">
        <v>-5</v>
      </c>
      <c r="N1932" t="s">
        <v>4523</v>
      </c>
      <c r="O1932" t="s">
        <v>4524</v>
      </c>
      <c r="P1932" t="s">
        <v>11258</v>
      </c>
      <c r="Q1932" t="s">
        <v>11259</v>
      </c>
      <c r="R1932" t="s">
        <v>44</v>
      </c>
      <c r="S1932" t="s">
        <v>4527</v>
      </c>
      <c r="T1932" s="3">
        <v>45825</v>
      </c>
      <c r="U1932" s="3">
        <v>45826</v>
      </c>
      <c r="V1932" s="2">
        <v>0</v>
      </c>
      <c r="W1932" t="s">
        <v>44</v>
      </c>
      <c r="X1932" t="s">
        <v>44</v>
      </c>
      <c r="Y1932" t="s">
        <v>11260</v>
      </c>
      <c r="Z1932" t="s">
        <v>3673</v>
      </c>
      <c r="AA1932" t="s">
        <v>4529</v>
      </c>
      <c r="AB1932" t="s">
        <v>4530</v>
      </c>
      <c r="AC1932" t="s">
        <v>89</v>
      </c>
      <c r="AD1932" t="str">
        <f t="shared" si="30"/>
        <v>10-60</v>
      </c>
      <c r="AE1932" t="str">
        <f>VLOOKUP(AD1932,'Main_Sub Desc'!C:D,2,)</f>
        <v>LPC from invoicing</v>
      </c>
      <c r="AF1932" t="str">
        <f>VLOOKUP(VALUE(H1932),'Main_Sub Desc'!F:G,2,)</f>
        <v>Wst Rev Late Payment</v>
      </c>
      <c r="AG1932">
        <f>IFERROR(VLOOKUP(VALUE(I1932),'PC Mapping'!A:F,6,),"")</f>
        <v>10720</v>
      </c>
      <c r="AH1932" s="13" t="str">
        <f>VLOOKUP(AG1932,'PC Mapping'!L:M,2,)</f>
        <v>All Other Sewer</v>
      </c>
    </row>
    <row r="1933" spans="1:34" x14ac:dyDescent="0.2">
      <c r="A1933" t="s">
        <v>11261</v>
      </c>
      <c r="B1933" t="s">
        <v>11252</v>
      </c>
      <c r="C1933" t="s">
        <v>4519</v>
      </c>
      <c r="D1933" t="s">
        <v>4520</v>
      </c>
      <c r="E1933" s="3">
        <v>45825</v>
      </c>
      <c r="F1933" t="s">
        <v>44</v>
      </c>
      <c r="G1933" t="s">
        <v>3742</v>
      </c>
      <c r="H1933" t="s">
        <v>3722</v>
      </c>
      <c r="I1933" t="s">
        <v>3752</v>
      </c>
      <c r="J1933" t="s">
        <v>4522</v>
      </c>
      <c r="K1933" s="2">
        <v>-5</v>
      </c>
      <c r="L1933" t="s">
        <v>44</v>
      </c>
      <c r="M1933" s="2">
        <v>-5</v>
      </c>
      <c r="N1933" t="s">
        <v>4523</v>
      </c>
      <c r="O1933" t="s">
        <v>4524</v>
      </c>
      <c r="P1933" t="s">
        <v>11262</v>
      </c>
      <c r="Q1933" t="s">
        <v>11263</v>
      </c>
      <c r="R1933" t="s">
        <v>44</v>
      </c>
      <c r="S1933" t="s">
        <v>4527</v>
      </c>
      <c r="T1933" s="3">
        <v>45825</v>
      </c>
      <c r="U1933" s="3">
        <v>45826</v>
      </c>
      <c r="V1933" s="2">
        <v>0</v>
      </c>
      <c r="W1933" t="s">
        <v>44</v>
      </c>
      <c r="X1933" t="s">
        <v>44</v>
      </c>
      <c r="Y1933" t="s">
        <v>11264</v>
      </c>
      <c r="Z1933" t="s">
        <v>2786</v>
      </c>
      <c r="AA1933" t="s">
        <v>4529</v>
      </c>
      <c r="AB1933" t="s">
        <v>4530</v>
      </c>
      <c r="AC1933" t="s">
        <v>89</v>
      </c>
      <c r="AD1933" t="str">
        <f t="shared" si="30"/>
        <v>10-60</v>
      </c>
      <c r="AE1933" t="str">
        <f>VLOOKUP(AD1933,'Main_Sub Desc'!C:D,2,)</f>
        <v>LPC from invoicing</v>
      </c>
      <c r="AF1933" t="str">
        <f>VLOOKUP(VALUE(H1933),'Main_Sub Desc'!F:G,2,)</f>
        <v>Wtr Rev Late Payment</v>
      </c>
      <c r="AG1933">
        <f>IFERROR(VLOOKUP(VALUE(I1933),'PC Mapping'!A:F,6,),"")</f>
        <v>10719</v>
      </c>
      <c r="AH1933" s="13" t="str">
        <f>VLOOKUP(AG1933,'PC Mapping'!L:M,2,)</f>
        <v>All Other Water</v>
      </c>
    </row>
    <row r="1934" spans="1:34" x14ac:dyDescent="0.2">
      <c r="A1934" t="s">
        <v>11265</v>
      </c>
      <c r="B1934" t="s">
        <v>11246</v>
      </c>
      <c r="C1934" t="s">
        <v>4519</v>
      </c>
      <c r="D1934" t="s">
        <v>4520</v>
      </c>
      <c r="E1934" s="3">
        <v>45825</v>
      </c>
      <c r="F1934" t="s">
        <v>44</v>
      </c>
      <c r="G1934" t="s">
        <v>3742</v>
      </c>
      <c r="H1934" t="s">
        <v>3722</v>
      </c>
      <c r="I1934" t="s">
        <v>3752</v>
      </c>
      <c r="J1934" t="s">
        <v>4522</v>
      </c>
      <c r="K1934" s="2">
        <v>-5</v>
      </c>
      <c r="L1934" t="s">
        <v>44</v>
      </c>
      <c r="M1934" s="2">
        <v>-5</v>
      </c>
      <c r="N1934" t="s">
        <v>4523</v>
      </c>
      <c r="O1934" t="s">
        <v>4524</v>
      </c>
      <c r="P1934" t="s">
        <v>10219</v>
      </c>
      <c r="Q1934" t="s">
        <v>11266</v>
      </c>
      <c r="R1934" t="s">
        <v>44</v>
      </c>
      <c r="S1934" t="s">
        <v>4527</v>
      </c>
      <c r="T1934" s="3">
        <v>45825</v>
      </c>
      <c r="U1934" s="3">
        <v>45826</v>
      </c>
      <c r="V1934" s="2">
        <v>0</v>
      </c>
      <c r="W1934" t="s">
        <v>44</v>
      </c>
      <c r="X1934" t="s">
        <v>44</v>
      </c>
      <c r="Y1934" t="s">
        <v>10221</v>
      </c>
      <c r="Z1934" t="s">
        <v>1565</v>
      </c>
      <c r="AA1934" t="s">
        <v>4529</v>
      </c>
      <c r="AB1934" t="s">
        <v>4530</v>
      </c>
      <c r="AC1934" t="s">
        <v>89</v>
      </c>
      <c r="AD1934" t="str">
        <f t="shared" si="30"/>
        <v>10-60</v>
      </c>
      <c r="AE1934" t="str">
        <f>VLOOKUP(AD1934,'Main_Sub Desc'!C:D,2,)</f>
        <v>LPC from invoicing</v>
      </c>
      <c r="AF1934" t="str">
        <f>VLOOKUP(VALUE(H1934),'Main_Sub Desc'!F:G,2,)</f>
        <v>Wtr Rev Late Payment</v>
      </c>
      <c r="AG1934">
        <f>IFERROR(VLOOKUP(VALUE(I1934),'PC Mapping'!A:F,6,),"")</f>
        <v>10719</v>
      </c>
      <c r="AH1934" s="13" t="str">
        <f>VLOOKUP(AG1934,'PC Mapping'!L:M,2,)</f>
        <v>All Other Water</v>
      </c>
    </row>
    <row r="1935" spans="1:34" x14ac:dyDescent="0.2">
      <c r="A1935" t="s">
        <v>11267</v>
      </c>
      <c r="B1935" t="s">
        <v>11252</v>
      </c>
      <c r="C1935" t="s">
        <v>4519</v>
      </c>
      <c r="D1935" t="s">
        <v>4520</v>
      </c>
      <c r="E1935" s="3">
        <v>45825</v>
      </c>
      <c r="F1935" t="s">
        <v>44</v>
      </c>
      <c r="G1935" t="s">
        <v>3742</v>
      </c>
      <c r="H1935" t="s">
        <v>3716</v>
      </c>
      <c r="I1935" t="s">
        <v>4708</v>
      </c>
      <c r="J1935" t="s">
        <v>4522</v>
      </c>
      <c r="K1935" s="2">
        <v>-5</v>
      </c>
      <c r="L1935" t="s">
        <v>44</v>
      </c>
      <c r="M1935" s="2">
        <v>-5</v>
      </c>
      <c r="N1935" t="s">
        <v>4523</v>
      </c>
      <c r="O1935" t="s">
        <v>4524</v>
      </c>
      <c r="P1935" t="s">
        <v>11268</v>
      </c>
      <c r="Q1935" t="s">
        <v>11269</v>
      </c>
      <c r="R1935" t="s">
        <v>44</v>
      </c>
      <c r="S1935" t="s">
        <v>4527</v>
      </c>
      <c r="T1935" s="3">
        <v>45825</v>
      </c>
      <c r="U1935" s="3">
        <v>45826</v>
      </c>
      <c r="V1935" s="2">
        <v>0</v>
      </c>
      <c r="W1935" t="s">
        <v>44</v>
      </c>
      <c r="X1935" t="s">
        <v>44</v>
      </c>
      <c r="Y1935" t="s">
        <v>11270</v>
      </c>
      <c r="Z1935" t="s">
        <v>3680</v>
      </c>
      <c r="AA1935" t="s">
        <v>4529</v>
      </c>
      <c r="AB1935" t="s">
        <v>4530</v>
      </c>
      <c r="AC1935" t="s">
        <v>89</v>
      </c>
      <c r="AD1935" t="str">
        <f t="shared" si="30"/>
        <v>10-60</v>
      </c>
      <c r="AE1935" t="str">
        <f>VLOOKUP(AD1935,'Main_Sub Desc'!C:D,2,)</f>
        <v>LPC from invoicing</v>
      </c>
      <c r="AF1935" t="str">
        <f>VLOOKUP(VALUE(H1935),'Main_Sub Desc'!F:G,2,)</f>
        <v>Wst Rev Late Payment</v>
      </c>
      <c r="AG1935">
        <f>IFERROR(VLOOKUP(VALUE(I1935),'PC Mapping'!A:F,6,),"")</f>
        <v>10720</v>
      </c>
      <c r="AH1935" s="13" t="str">
        <f>VLOOKUP(AG1935,'PC Mapping'!L:M,2,)</f>
        <v>All Other Sewer</v>
      </c>
    </row>
    <row r="1936" spans="1:34" x14ac:dyDescent="0.2">
      <c r="A1936" t="s">
        <v>11271</v>
      </c>
      <c r="B1936" t="s">
        <v>11246</v>
      </c>
      <c r="C1936" t="s">
        <v>4519</v>
      </c>
      <c r="D1936" t="s">
        <v>4520</v>
      </c>
      <c r="E1936" s="3">
        <v>45825</v>
      </c>
      <c r="F1936" t="s">
        <v>44</v>
      </c>
      <c r="G1936" t="s">
        <v>3742</v>
      </c>
      <c r="H1936" t="s">
        <v>3716</v>
      </c>
      <c r="I1936" t="s">
        <v>4708</v>
      </c>
      <c r="J1936" t="s">
        <v>4522</v>
      </c>
      <c r="K1936" s="2">
        <v>-5</v>
      </c>
      <c r="L1936" t="s">
        <v>44</v>
      </c>
      <c r="M1936" s="2">
        <v>-5</v>
      </c>
      <c r="N1936" t="s">
        <v>4523</v>
      </c>
      <c r="O1936" t="s">
        <v>4524</v>
      </c>
      <c r="P1936" t="s">
        <v>5686</v>
      </c>
      <c r="Q1936" t="s">
        <v>11272</v>
      </c>
      <c r="R1936" t="s">
        <v>44</v>
      </c>
      <c r="S1936" t="s">
        <v>4527</v>
      </c>
      <c r="T1936" s="3">
        <v>45825</v>
      </c>
      <c r="U1936" s="3">
        <v>45826</v>
      </c>
      <c r="V1936" s="2">
        <v>0</v>
      </c>
      <c r="W1936" t="s">
        <v>44</v>
      </c>
      <c r="X1936" t="s">
        <v>44</v>
      </c>
      <c r="Y1936" t="s">
        <v>11273</v>
      </c>
      <c r="Z1936" t="s">
        <v>3703</v>
      </c>
      <c r="AA1936" t="s">
        <v>4529</v>
      </c>
      <c r="AB1936" t="s">
        <v>4530</v>
      </c>
      <c r="AC1936" t="s">
        <v>89</v>
      </c>
      <c r="AD1936" t="str">
        <f t="shared" si="30"/>
        <v>10-60</v>
      </c>
      <c r="AE1936" t="str">
        <f>VLOOKUP(AD1936,'Main_Sub Desc'!C:D,2,)</f>
        <v>LPC from invoicing</v>
      </c>
      <c r="AF1936" t="str">
        <f>VLOOKUP(VALUE(H1936),'Main_Sub Desc'!F:G,2,)</f>
        <v>Wst Rev Late Payment</v>
      </c>
      <c r="AG1936">
        <f>IFERROR(VLOOKUP(VALUE(I1936),'PC Mapping'!A:F,6,),"")</f>
        <v>10720</v>
      </c>
      <c r="AH1936" s="13" t="str">
        <f>VLOOKUP(AG1936,'PC Mapping'!L:M,2,)</f>
        <v>All Other Sewer</v>
      </c>
    </row>
    <row r="1937" spans="1:34" x14ac:dyDescent="0.2">
      <c r="A1937" t="s">
        <v>11274</v>
      </c>
      <c r="B1937" t="s">
        <v>11240</v>
      </c>
      <c r="C1937" t="s">
        <v>4519</v>
      </c>
      <c r="D1937" t="s">
        <v>4520</v>
      </c>
      <c r="E1937" s="3">
        <v>45825</v>
      </c>
      <c r="F1937" t="s">
        <v>44</v>
      </c>
      <c r="G1937" t="s">
        <v>3742</v>
      </c>
      <c r="H1937" t="s">
        <v>3716</v>
      </c>
      <c r="I1937" t="s">
        <v>4534</v>
      </c>
      <c r="J1937" t="s">
        <v>4522</v>
      </c>
      <c r="K1937" s="2">
        <v>-5</v>
      </c>
      <c r="L1937" t="s">
        <v>44</v>
      </c>
      <c r="M1937" s="2">
        <v>-5</v>
      </c>
      <c r="N1937" t="s">
        <v>4523</v>
      </c>
      <c r="O1937" t="s">
        <v>4524</v>
      </c>
      <c r="P1937" t="s">
        <v>11275</v>
      </c>
      <c r="Q1937" t="s">
        <v>11276</v>
      </c>
      <c r="R1937" t="s">
        <v>44</v>
      </c>
      <c r="S1937" t="s">
        <v>4527</v>
      </c>
      <c r="T1937" s="3">
        <v>45825</v>
      </c>
      <c r="U1937" s="3">
        <v>45826</v>
      </c>
      <c r="V1937" s="2">
        <v>0</v>
      </c>
      <c r="W1937" t="s">
        <v>44</v>
      </c>
      <c r="X1937" t="s">
        <v>44</v>
      </c>
      <c r="Y1937" t="s">
        <v>11277</v>
      </c>
      <c r="Z1937" t="s">
        <v>737</v>
      </c>
      <c r="AA1937" t="s">
        <v>4529</v>
      </c>
      <c r="AB1937" t="s">
        <v>4530</v>
      </c>
      <c r="AC1937" t="s">
        <v>89</v>
      </c>
      <c r="AD1937" t="str">
        <f t="shared" si="30"/>
        <v>10-60</v>
      </c>
      <c r="AE1937" t="str">
        <f>VLOOKUP(AD1937,'Main_Sub Desc'!C:D,2,)</f>
        <v>LPC from invoicing</v>
      </c>
      <c r="AF1937" t="str">
        <f>VLOOKUP(VALUE(H1937),'Main_Sub Desc'!F:G,2,)</f>
        <v>Wst Rev Late Payment</v>
      </c>
      <c r="AG1937">
        <f>IFERROR(VLOOKUP(VALUE(I1937),'PC Mapping'!A:F,6,),"")</f>
        <v>10514</v>
      </c>
      <c r="AH1937" s="13" t="str">
        <f>VLOOKUP(AG1937,'PC Mapping'!L:M,2,)</f>
        <v>Bolivar Sewer</v>
      </c>
    </row>
    <row r="1938" spans="1:34" x14ac:dyDescent="0.2">
      <c r="A1938" t="s">
        <v>11274</v>
      </c>
      <c r="B1938" t="s">
        <v>11240</v>
      </c>
      <c r="C1938" t="s">
        <v>4519</v>
      </c>
      <c r="D1938" t="s">
        <v>4520</v>
      </c>
      <c r="E1938" s="3">
        <v>45825</v>
      </c>
      <c r="F1938" t="s">
        <v>44</v>
      </c>
      <c r="G1938" t="s">
        <v>3742</v>
      </c>
      <c r="H1938" t="s">
        <v>3722</v>
      </c>
      <c r="I1938" t="s">
        <v>4538</v>
      </c>
      <c r="J1938" t="s">
        <v>4522</v>
      </c>
      <c r="K1938" s="2">
        <v>-5</v>
      </c>
      <c r="L1938" t="s">
        <v>44</v>
      </c>
      <c r="M1938" s="2">
        <v>-5</v>
      </c>
      <c r="N1938" t="s">
        <v>4523</v>
      </c>
      <c r="O1938" t="s">
        <v>4524</v>
      </c>
      <c r="P1938" t="s">
        <v>11275</v>
      </c>
      <c r="Q1938" t="s">
        <v>11278</v>
      </c>
      <c r="R1938" t="s">
        <v>44</v>
      </c>
      <c r="S1938" t="s">
        <v>4527</v>
      </c>
      <c r="T1938" s="3">
        <v>45825</v>
      </c>
      <c r="U1938" s="3">
        <v>45826</v>
      </c>
      <c r="V1938" s="2">
        <v>0</v>
      </c>
      <c r="W1938" t="s">
        <v>44</v>
      </c>
      <c r="X1938" t="s">
        <v>44</v>
      </c>
      <c r="Y1938" t="s">
        <v>11279</v>
      </c>
      <c r="Z1938" t="s">
        <v>737</v>
      </c>
      <c r="AA1938" t="s">
        <v>4529</v>
      </c>
      <c r="AB1938" t="s">
        <v>4530</v>
      </c>
      <c r="AC1938" t="s">
        <v>89</v>
      </c>
      <c r="AD1938" t="str">
        <f t="shared" si="30"/>
        <v>10-60</v>
      </c>
      <c r="AE1938" t="str">
        <f>VLOOKUP(AD1938,'Main_Sub Desc'!C:D,2,)</f>
        <v>LPC from invoicing</v>
      </c>
      <c r="AF1938" t="str">
        <f>VLOOKUP(VALUE(H1938),'Main_Sub Desc'!F:G,2,)</f>
        <v>Wtr Rev Late Payment</v>
      </c>
      <c r="AG1938">
        <f>IFERROR(VLOOKUP(VALUE(I1938),'PC Mapping'!A:F,6,),"")</f>
        <v>10469</v>
      </c>
      <c r="AH1938" s="13" t="str">
        <f>VLOOKUP(AG1938,'PC Mapping'!L:M,2,)</f>
        <v>Bolivar Water</v>
      </c>
    </row>
    <row r="1939" spans="1:34" x14ac:dyDescent="0.2">
      <c r="A1939" t="s">
        <v>11280</v>
      </c>
      <c r="B1939" t="s">
        <v>11246</v>
      </c>
      <c r="C1939" t="s">
        <v>4519</v>
      </c>
      <c r="D1939" t="s">
        <v>4520</v>
      </c>
      <c r="E1939" s="3">
        <v>45825</v>
      </c>
      <c r="F1939" t="s">
        <v>44</v>
      </c>
      <c r="G1939" t="s">
        <v>3742</v>
      </c>
      <c r="H1939" t="s">
        <v>3722</v>
      </c>
      <c r="I1939" t="s">
        <v>3752</v>
      </c>
      <c r="J1939" t="s">
        <v>4522</v>
      </c>
      <c r="K1939" s="2">
        <v>-5.91</v>
      </c>
      <c r="L1939" t="s">
        <v>44</v>
      </c>
      <c r="M1939" s="2">
        <v>-5.91</v>
      </c>
      <c r="N1939" t="s">
        <v>4523</v>
      </c>
      <c r="O1939" t="s">
        <v>4524</v>
      </c>
      <c r="P1939" t="s">
        <v>11281</v>
      </c>
      <c r="Q1939" t="s">
        <v>11282</v>
      </c>
      <c r="R1939" t="s">
        <v>44</v>
      </c>
      <c r="S1939" t="s">
        <v>4527</v>
      </c>
      <c r="T1939" s="3">
        <v>45825</v>
      </c>
      <c r="U1939" s="3">
        <v>45826</v>
      </c>
      <c r="V1939" s="2">
        <v>0</v>
      </c>
      <c r="W1939" t="s">
        <v>44</v>
      </c>
      <c r="X1939" t="s">
        <v>44</v>
      </c>
      <c r="Y1939" t="s">
        <v>11283</v>
      </c>
      <c r="Z1939" t="s">
        <v>3271</v>
      </c>
      <c r="AA1939" t="s">
        <v>4529</v>
      </c>
      <c r="AB1939" t="s">
        <v>4530</v>
      </c>
      <c r="AC1939" t="s">
        <v>89</v>
      </c>
      <c r="AD1939" t="str">
        <f t="shared" si="30"/>
        <v>10-60</v>
      </c>
      <c r="AE1939" t="str">
        <f>VLOOKUP(AD1939,'Main_Sub Desc'!C:D,2,)</f>
        <v>LPC from invoicing</v>
      </c>
      <c r="AF1939" t="str">
        <f>VLOOKUP(VALUE(H1939),'Main_Sub Desc'!F:G,2,)</f>
        <v>Wtr Rev Late Payment</v>
      </c>
      <c r="AG1939">
        <f>IFERROR(VLOOKUP(VALUE(I1939),'PC Mapping'!A:F,6,),"")</f>
        <v>10719</v>
      </c>
      <c r="AH1939" s="13" t="str">
        <f>VLOOKUP(AG1939,'PC Mapping'!L:M,2,)</f>
        <v>All Other Water</v>
      </c>
    </row>
    <row r="1940" spans="1:34" x14ac:dyDescent="0.2">
      <c r="A1940" t="s">
        <v>11284</v>
      </c>
      <c r="B1940" t="s">
        <v>11285</v>
      </c>
      <c r="C1940" t="s">
        <v>4519</v>
      </c>
      <c r="D1940" t="s">
        <v>4520</v>
      </c>
      <c r="E1940" s="3">
        <v>45828</v>
      </c>
      <c r="F1940" t="s">
        <v>44</v>
      </c>
      <c r="G1940" t="s">
        <v>3742</v>
      </c>
      <c r="H1940" t="s">
        <v>3722</v>
      </c>
      <c r="I1940" t="s">
        <v>3752</v>
      </c>
      <c r="J1940" t="s">
        <v>4522</v>
      </c>
      <c r="K1940" s="2">
        <v>-7.13</v>
      </c>
      <c r="L1940" t="s">
        <v>44</v>
      </c>
      <c r="M1940" s="2">
        <v>-7.13</v>
      </c>
      <c r="N1940" t="s">
        <v>4523</v>
      </c>
      <c r="O1940" t="s">
        <v>4524</v>
      </c>
      <c r="P1940" t="s">
        <v>8377</v>
      </c>
      <c r="Q1940" t="s">
        <v>11286</v>
      </c>
      <c r="R1940" t="s">
        <v>44</v>
      </c>
      <c r="S1940" t="s">
        <v>4527</v>
      </c>
      <c r="T1940" s="3">
        <v>45828</v>
      </c>
      <c r="U1940" s="3">
        <v>45831</v>
      </c>
      <c r="V1940" s="2">
        <v>0</v>
      </c>
      <c r="W1940" t="s">
        <v>44</v>
      </c>
      <c r="X1940" t="s">
        <v>44</v>
      </c>
      <c r="Y1940" t="s">
        <v>11287</v>
      </c>
      <c r="Z1940" t="s">
        <v>1642</v>
      </c>
      <c r="AA1940" t="s">
        <v>4529</v>
      </c>
      <c r="AB1940" t="s">
        <v>4530</v>
      </c>
      <c r="AC1940" t="s">
        <v>89</v>
      </c>
      <c r="AD1940" t="str">
        <f t="shared" si="30"/>
        <v>10-60</v>
      </c>
      <c r="AE1940" t="str">
        <f>VLOOKUP(AD1940,'Main_Sub Desc'!C:D,2,)</f>
        <v>LPC from invoicing</v>
      </c>
      <c r="AF1940" t="str">
        <f>VLOOKUP(VALUE(H1940),'Main_Sub Desc'!F:G,2,)</f>
        <v>Wtr Rev Late Payment</v>
      </c>
      <c r="AG1940">
        <f>IFERROR(VLOOKUP(VALUE(I1940),'PC Mapping'!A:F,6,),"")</f>
        <v>10719</v>
      </c>
      <c r="AH1940" s="13" t="str">
        <f>VLOOKUP(AG1940,'PC Mapping'!L:M,2,)</f>
        <v>All Other Water</v>
      </c>
    </row>
    <row r="1941" spans="1:34" x14ac:dyDescent="0.2">
      <c r="A1941" t="s">
        <v>11288</v>
      </c>
      <c r="B1941" t="s">
        <v>11285</v>
      </c>
      <c r="C1941" t="s">
        <v>4519</v>
      </c>
      <c r="D1941" t="s">
        <v>4520</v>
      </c>
      <c r="E1941" s="3">
        <v>45828</v>
      </c>
      <c r="F1941" t="s">
        <v>44</v>
      </c>
      <c r="G1941" t="s">
        <v>3742</v>
      </c>
      <c r="H1941" t="s">
        <v>3722</v>
      </c>
      <c r="I1941" t="s">
        <v>3752</v>
      </c>
      <c r="J1941" t="s">
        <v>4522</v>
      </c>
      <c r="K1941" s="2">
        <v>-5</v>
      </c>
      <c r="L1941" t="s">
        <v>44</v>
      </c>
      <c r="M1941" s="2">
        <v>-5</v>
      </c>
      <c r="N1941" t="s">
        <v>4523</v>
      </c>
      <c r="O1941" t="s">
        <v>4524</v>
      </c>
      <c r="P1941" t="s">
        <v>11289</v>
      </c>
      <c r="Q1941" t="s">
        <v>11290</v>
      </c>
      <c r="R1941" t="s">
        <v>44</v>
      </c>
      <c r="S1941" t="s">
        <v>4527</v>
      </c>
      <c r="T1941" s="3">
        <v>45828</v>
      </c>
      <c r="U1941" s="3">
        <v>45831</v>
      </c>
      <c r="V1941" s="2">
        <v>0</v>
      </c>
      <c r="W1941" t="s">
        <v>44</v>
      </c>
      <c r="X1941" t="s">
        <v>44</v>
      </c>
      <c r="Y1941" t="s">
        <v>11291</v>
      </c>
      <c r="Z1941" t="s">
        <v>1624</v>
      </c>
      <c r="AA1941" t="s">
        <v>4529</v>
      </c>
      <c r="AB1941" t="s">
        <v>4530</v>
      </c>
      <c r="AC1941" t="s">
        <v>89</v>
      </c>
      <c r="AD1941" t="str">
        <f t="shared" si="30"/>
        <v>10-60</v>
      </c>
      <c r="AE1941" t="str">
        <f>VLOOKUP(AD1941,'Main_Sub Desc'!C:D,2,)</f>
        <v>LPC from invoicing</v>
      </c>
      <c r="AF1941" t="str">
        <f>VLOOKUP(VALUE(H1941),'Main_Sub Desc'!F:G,2,)</f>
        <v>Wtr Rev Late Payment</v>
      </c>
      <c r="AG1941">
        <f>IFERROR(VLOOKUP(VALUE(I1941),'PC Mapping'!A:F,6,),"")</f>
        <v>10719</v>
      </c>
      <c r="AH1941" s="13" t="str">
        <f>VLOOKUP(AG1941,'PC Mapping'!L:M,2,)</f>
        <v>All Other Water</v>
      </c>
    </row>
    <row r="1942" spans="1:34" x14ac:dyDescent="0.2">
      <c r="A1942" t="s">
        <v>11292</v>
      </c>
      <c r="B1942" t="s">
        <v>11285</v>
      </c>
      <c r="C1942" t="s">
        <v>4519</v>
      </c>
      <c r="D1942" t="s">
        <v>4520</v>
      </c>
      <c r="E1942" s="3">
        <v>45828</v>
      </c>
      <c r="F1942" t="s">
        <v>44</v>
      </c>
      <c r="G1942" t="s">
        <v>3742</v>
      </c>
      <c r="H1942" t="s">
        <v>3722</v>
      </c>
      <c r="I1942" t="s">
        <v>3752</v>
      </c>
      <c r="J1942" t="s">
        <v>4522</v>
      </c>
      <c r="K1942" s="2">
        <v>-5</v>
      </c>
      <c r="L1942" t="s">
        <v>44</v>
      </c>
      <c r="M1942" s="2">
        <v>-5</v>
      </c>
      <c r="N1942" t="s">
        <v>4523</v>
      </c>
      <c r="O1942" t="s">
        <v>4524</v>
      </c>
      <c r="P1942" t="s">
        <v>8377</v>
      </c>
      <c r="Q1942" t="s">
        <v>11293</v>
      </c>
      <c r="R1942" t="s">
        <v>44</v>
      </c>
      <c r="S1942" t="s">
        <v>4527</v>
      </c>
      <c r="T1942" s="3">
        <v>45828</v>
      </c>
      <c r="U1942" s="3">
        <v>45831</v>
      </c>
      <c r="V1942" s="2">
        <v>0</v>
      </c>
      <c r="W1942" t="s">
        <v>44</v>
      </c>
      <c r="X1942" t="s">
        <v>44</v>
      </c>
      <c r="Y1942" t="s">
        <v>11294</v>
      </c>
      <c r="Z1942" t="s">
        <v>1831</v>
      </c>
      <c r="AA1942" t="s">
        <v>4529</v>
      </c>
      <c r="AB1942" t="s">
        <v>4530</v>
      </c>
      <c r="AC1942" t="s">
        <v>89</v>
      </c>
      <c r="AD1942" t="str">
        <f t="shared" si="30"/>
        <v>10-60</v>
      </c>
      <c r="AE1942" t="str">
        <f>VLOOKUP(AD1942,'Main_Sub Desc'!C:D,2,)</f>
        <v>LPC from invoicing</v>
      </c>
      <c r="AF1942" t="str">
        <f>VLOOKUP(VALUE(H1942),'Main_Sub Desc'!F:G,2,)</f>
        <v>Wtr Rev Late Payment</v>
      </c>
      <c r="AG1942">
        <f>IFERROR(VLOOKUP(VALUE(I1942),'PC Mapping'!A:F,6,),"")</f>
        <v>10719</v>
      </c>
      <c r="AH1942" s="13" t="str">
        <f>VLOOKUP(AG1942,'PC Mapping'!L:M,2,)</f>
        <v>All Other Water</v>
      </c>
    </row>
    <row r="1943" spans="1:34" x14ac:dyDescent="0.2">
      <c r="A1943" t="s">
        <v>11295</v>
      </c>
      <c r="B1943" t="s">
        <v>11285</v>
      </c>
      <c r="C1943" t="s">
        <v>4519</v>
      </c>
      <c r="D1943" t="s">
        <v>4520</v>
      </c>
      <c r="E1943" s="3">
        <v>45828</v>
      </c>
      <c r="F1943" t="s">
        <v>44</v>
      </c>
      <c r="G1943" t="s">
        <v>3742</v>
      </c>
      <c r="H1943" t="s">
        <v>3716</v>
      </c>
      <c r="I1943" t="s">
        <v>4534</v>
      </c>
      <c r="J1943" t="s">
        <v>4522</v>
      </c>
      <c r="K1943" s="2">
        <v>-5</v>
      </c>
      <c r="L1943" t="s">
        <v>44</v>
      </c>
      <c r="M1943" s="2">
        <v>-5</v>
      </c>
      <c r="N1943" t="s">
        <v>4523</v>
      </c>
      <c r="O1943" t="s">
        <v>4524</v>
      </c>
      <c r="P1943" t="s">
        <v>8774</v>
      </c>
      <c r="Q1943" t="s">
        <v>11296</v>
      </c>
      <c r="R1943" t="s">
        <v>44</v>
      </c>
      <c r="S1943" t="s">
        <v>4527</v>
      </c>
      <c r="T1943" s="3">
        <v>45828</v>
      </c>
      <c r="U1943" s="3">
        <v>45831</v>
      </c>
      <c r="V1943" s="2">
        <v>0</v>
      </c>
      <c r="W1943" t="s">
        <v>44</v>
      </c>
      <c r="X1943" t="s">
        <v>44</v>
      </c>
      <c r="Y1943" t="s">
        <v>11297</v>
      </c>
      <c r="Z1943" t="s">
        <v>11298</v>
      </c>
      <c r="AA1943" t="s">
        <v>4529</v>
      </c>
      <c r="AB1943" t="s">
        <v>4530</v>
      </c>
      <c r="AC1943" t="s">
        <v>89</v>
      </c>
      <c r="AD1943" t="str">
        <f t="shared" si="30"/>
        <v>10-60</v>
      </c>
      <c r="AE1943" t="str">
        <f>VLOOKUP(AD1943,'Main_Sub Desc'!C:D,2,)</f>
        <v>LPC from invoicing</v>
      </c>
      <c r="AF1943" t="str">
        <f>VLOOKUP(VALUE(H1943),'Main_Sub Desc'!F:G,2,)</f>
        <v>Wst Rev Late Payment</v>
      </c>
      <c r="AG1943">
        <f>IFERROR(VLOOKUP(VALUE(I1943),'PC Mapping'!A:F,6,),"")</f>
        <v>10514</v>
      </c>
      <c r="AH1943" s="13" t="str">
        <f>VLOOKUP(AG1943,'PC Mapping'!L:M,2,)</f>
        <v>Bolivar Sewer</v>
      </c>
    </row>
    <row r="1944" spans="1:34" x14ac:dyDescent="0.2">
      <c r="A1944" t="s">
        <v>11295</v>
      </c>
      <c r="B1944" t="s">
        <v>11285</v>
      </c>
      <c r="C1944" t="s">
        <v>4519</v>
      </c>
      <c r="D1944" t="s">
        <v>4520</v>
      </c>
      <c r="E1944" s="3">
        <v>45828</v>
      </c>
      <c r="F1944" t="s">
        <v>44</v>
      </c>
      <c r="G1944" t="s">
        <v>3742</v>
      </c>
      <c r="H1944" t="s">
        <v>3722</v>
      </c>
      <c r="I1944" t="s">
        <v>4538</v>
      </c>
      <c r="J1944" t="s">
        <v>4522</v>
      </c>
      <c r="K1944" s="2">
        <v>-5</v>
      </c>
      <c r="L1944" t="s">
        <v>44</v>
      </c>
      <c r="M1944" s="2">
        <v>-5</v>
      </c>
      <c r="N1944" t="s">
        <v>4523</v>
      </c>
      <c r="O1944" t="s">
        <v>4524</v>
      </c>
      <c r="P1944" t="s">
        <v>8774</v>
      </c>
      <c r="Q1944" t="s">
        <v>11299</v>
      </c>
      <c r="R1944" t="s">
        <v>44</v>
      </c>
      <c r="S1944" t="s">
        <v>4527</v>
      </c>
      <c r="T1944" s="3">
        <v>45828</v>
      </c>
      <c r="U1944" s="3">
        <v>45831</v>
      </c>
      <c r="V1944" s="2">
        <v>0</v>
      </c>
      <c r="W1944" t="s">
        <v>44</v>
      </c>
      <c r="X1944" t="s">
        <v>44</v>
      </c>
      <c r="Y1944" t="s">
        <v>11300</v>
      </c>
      <c r="Z1944" t="s">
        <v>11298</v>
      </c>
      <c r="AA1944" t="s">
        <v>4529</v>
      </c>
      <c r="AB1944" t="s">
        <v>4530</v>
      </c>
      <c r="AC1944" t="s">
        <v>89</v>
      </c>
      <c r="AD1944" t="str">
        <f t="shared" si="30"/>
        <v>10-60</v>
      </c>
      <c r="AE1944" t="str">
        <f>VLOOKUP(AD1944,'Main_Sub Desc'!C:D,2,)</f>
        <v>LPC from invoicing</v>
      </c>
      <c r="AF1944" t="str">
        <f>VLOOKUP(VALUE(H1944),'Main_Sub Desc'!F:G,2,)</f>
        <v>Wtr Rev Late Payment</v>
      </c>
      <c r="AG1944">
        <f>IFERROR(VLOOKUP(VALUE(I1944),'PC Mapping'!A:F,6,),"")</f>
        <v>10469</v>
      </c>
      <c r="AH1944" s="13" t="str">
        <f>VLOOKUP(AG1944,'PC Mapping'!L:M,2,)</f>
        <v>Bolivar Water</v>
      </c>
    </row>
    <row r="1945" spans="1:34" x14ac:dyDescent="0.2">
      <c r="A1945" t="s">
        <v>11301</v>
      </c>
      <c r="B1945" t="s">
        <v>11302</v>
      </c>
      <c r="C1945" t="s">
        <v>4519</v>
      </c>
      <c r="D1945" t="s">
        <v>4520</v>
      </c>
      <c r="E1945" s="3">
        <v>45832</v>
      </c>
      <c r="F1945" t="s">
        <v>44</v>
      </c>
      <c r="G1945" t="s">
        <v>3742</v>
      </c>
      <c r="H1945" t="s">
        <v>3722</v>
      </c>
      <c r="I1945" t="s">
        <v>3752</v>
      </c>
      <c r="J1945" t="s">
        <v>4522</v>
      </c>
      <c r="K1945" s="2">
        <v>-5</v>
      </c>
      <c r="L1945" t="s">
        <v>44</v>
      </c>
      <c r="M1945" s="2">
        <v>-5</v>
      </c>
      <c r="N1945" t="s">
        <v>4523</v>
      </c>
      <c r="O1945" t="s">
        <v>4524</v>
      </c>
      <c r="P1945" t="s">
        <v>11303</v>
      </c>
      <c r="Q1945" t="s">
        <v>11304</v>
      </c>
      <c r="R1945" t="s">
        <v>44</v>
      </c>
      <c r="S1945" t="s">
        <v>4527</v>
      </c>
      <c r="T1945" s="3">
        <v>45832</v>
      </c>
      <c r="U1945" s="3">
        <v>45833</v>
      </c>
      <c r="V1945" s="2">
        <v>0</v>
      </c>
      <c r="W1945" t="s">
        <v>44</v>
      </c>
      <c r="X1945" t="s">
        <v>44</v>
      </c>
      <c r="Y1945" t="s">
        <v>11305</v>
      </c>
      <c r="Z1945" t="s">
        <v>11306</v>
      </c>
      <c r="AA1945" t="s">
        <v>4529</v>
      </c>
      <c r="AB1945" t="s">
        <v>4530</v>
      </c>
      <c r="AC1945" t="s">
        <v>89</v>
      </c>
      <c r="AD1945" t="str">
        <f t="shared" si="30"/>
        <v>10-60</v>
      </c>
      <c r="AE1945" t="str">
        <f>VLOOKUP(AD1945,'Main_Sub Desc'!C:D,2,)</f>
        <v>LPC from invoicing</v>
      </c>
      <c r="AF1945" t="str">
        <f>VLOOKUP(VALUE(H1945),'Main_Sub Desc'!F:G,2,)</f>
        <v>Wtr Rev Late Payment</v>
      </c>
      <c r="AG1945">
        <f>IFERROR(VLOOKUP(VALUE(I1945),'PC Mapping'!A:F,6,),"")</f>
        <v>10719</v>
      </c>
      <c r="AH1945" s="13" t="str">
        <f>VLOOKUP(AG1945,'PC Mapping'!L:M,2,)</f>
        <v>All Other Water</v>
      </c>
    </row>
    <row r="1946" spans="1:34" x14ac:dyDescent="0.2">
      <c r="A1946" t="s">
        <v>11307</v>
      </c>
      <c r="B1946" t="s">
        <v>11302</v>
      </c>
      <c r="C1946" t="s">
        <v>4519</v>
      </c>
      <c r="D1946" t="s">
        <v>4520</v>
      </c>
      <c r="E1946" s="3">
        <v>45832</v>
      </c>
      <c r="F1946" t="s">
        <v>44</v>
      </c>
      <c r="G1946" t="s">
        <v>3742</v>
      </c>
      <c r="H1946" t="s">
        <v>3722</v>
      </c>
      <c r="I1946" t="s">
        <v>3752</v>
      </c>
      <c r="J1946" t="s">
        <v>4522</v>
      </c>
      <c r="K1946" s="2">
        <v>-5</v>
      </c>
      <c r="L1946" t="s">
        <v>44</v>
      </c>
      <c r="M1946" s="2">
        <v>-5</v>
      </c>
      <c r="N1946" t="s">
        <v>4523</v>
      </c>
      <c r="O1946" t="s">
        <v>4524</v>
      </c>
      <c r="P1946" t="s">
        <v>11308</v>
      </c>
      <c r="Q1946" t="s">
        <v>11309</v>
      </c>
      <c r="R1946" t="s">
        <v>44</v>
      </c>
      <c r="S1946" t="s">
        <v>4527</v>
      </c>
      <c r="T1946" s="3">
        <v>45832</v>
      </c>
      <c r="U1946" s="3">
        <v>45833</v>
      </c>
      <c r="V1946" s="2">
        <v>0</v>
      </c>
      <c r="W1946" t="s">
        <v>44</v>
      </c>
      <c r="X1946" t="s">
        <v>44</v>
      </c>
      <c r="Y1946" t="s">
        <v>11310</v>
      </c>
      <c r="Z1946" t="s">
        <v>2681</v>
      </c>
      <c r="AA1946" t="s">
        <v>4529</v>
      </c>
      <c r="AB1946" t="s">
        <v>4530</v>
      </c>
      <c r="AC1946" t="s">
        <v>89</v>
      </c>
      <c r="AD1946" t="str">
        <f t="shared" si="30"/>
        <v>10-60</v>
      </c>
      <c r="AE1946" t="str">
        <f>VLOOKUP(AD1946,'Main_Sub Desc'!C:D,2,)</f>
        <v>LPC from invoicing</v>
      </c>
      <c r="AF1946" t="str">
        <f>VLOOKUP(VALUE(H1946),'Main_Sub Desc'!F:G,2,)</f>
        <v>Wtr Rev Late Payment</v>
      </c>
      <c r="AG1946">
        <f>IFERROR(VLOOKUP(VALUE(I1946),'PC Mapping'!A:F,6,),"")</f>
        <v>10719</v>
      </c>
      <c r="AH1946" s="13" t="str">
        <f>VLOOKUP(AG1946,'PC Mapping'!L:M,2,)</f>
        <v>All Other Water</v>
      </c>
    </row>
    <row r="1947" spans="1:34" x14ac:dyDescent="0.2">
      <c r="A1947" t="s">
        <v>11311</v>
      </c>
      <c r="B1947" t="s">
        <v>11302</v>
      </c>
      <c r="C1947" t="s">
        <v>4519</v>
      </c>
      <c r="D1947" t="s">
        <v>4520</v>
      </c>
      <c r="E1947" s="3">
        <v>45832</v>
      </c>
      <c r="F1947" t="s">
        <v>44</v>
      </c>
      <c r="G1947" t="s">
        <v>3742</v>
      </c>
      <c r="H1947" t="s">
        <v>3722</v>
      </c>
      <c r="I1947" t="s">
        <v>3752</v>
      </c>
      <c r="J1947" t="s">
        <v>4522</v>
      </c>
      <c r="K1947" s="2">
        <v>-5</v>
      </c>
      <c r="L1947" t="s">
        <v>44</v>
      </c>
      <c r="M1947" s="2">
        <v>-5</v>
      </c>
      <c r="N1947" t="s">
        <v>4523</v>
      </c>
      <c r="O1947" t="s">
        <v>4524</v>
      </c>
      <c r="P1947" t="s">
        <v>11312</v>
      </c>
      <c r="Q1947" t="s">
        <v>11313</v>
      </c>
      <c r="R1947" t="s">
        <v>44</v>
      </c>
      <c r="S1947" t="s">
        <v>4527</v>
      </c>
      <c r="T1947" s="3">
        <v>45832</v>
      </c>
      <c r="U1947" s="3">
        <v>45833</v>
      </c>
      <c r="V1947" s="2">
        <v>0</v>
      </c>
      <c r="W1947" t="s">
        <v>44</v>
      </c>
      <c r="X1947" t="s">
        <v>44</v>
      </c>
      <c r="Y1947" t="s">
        <v>11314</v>
      </c>
      <c r="Z1947" t="s">
        <v>2337</v>
      </c>
      <c r="AA1947" t="s">
        <v>4529</v>
      </c>
      <c r="AB1947" t="s">
        <v>4530</v>
      </c>
      <c r="AC1947" t="s">
        <v>89</v>
      </c>
      <c r="AD1947" t="str">
        <f t="shared" si="30"/>
        <v>10-60</v>
      </c>
      <c r="AE1947" t="str">
        <f>VLOOKUP(AD1947,'Main_Sub Desc'!C:D,2,)</f>
        <v>LPC from invoicing</v>
      </c>
      <c r="AF1947" t="str">
        <f>VLOOKUP(VALUE(H1947),'Main_Sub Desc'!F:G,2,)</f>
        <v>Wtr Rev Late Payment</v>
      </c>
      <c r="AG1947">
        <f>IFERROR(VLOOKUP(VALUE(I1947),'PC Mapping'!A:F,6,),"")</f>
        <v>10719</v>
      </c>
      <c r="AH1947" s="13" t="str">
        <f>VLOOKUP(AG1947,'PC Mapping'!L:M,2,)</f>
        <v>All Other Water</v>
      </c>
    </row>
    <row r="1948" spans="1:34" x14ac:dyDescent="0.2">
      <c r="A1948" t="s">
        <v>11315</v>
      </c>
      <c r="B1948" t="s">
        <v>11302</v>
      </c>
      <c r="C1948" t="s">
        <v>4519</v>
      </c>
      <c r="D1948" t="s">
        <v>4520</v>
      </c>
      <c r="E1948" s="3">
        <v>45832</v>
      </c>
      <c r="F1948" t="s">
        <v>44</v>
      </c>
      <c r="G1948" t="s">
        <v>3742</v>
      </c>
      <c r="H1948" t="s">
        <v>3722</v>
      </c>
      <c r="I1948" t="s">
        <v>3752</v>
      </c>
      <c r="J1948" t="s">
        <v>4522</v>
      </c>
      <c r="K1948" s="2">
        <v>-5</v>
      </c>
      <c r="L1948" t="s">
        <v>44</v>
      </c>
      <c r="M1948" s="2">
        <v>-5</v>
      </c>
      <c r="N1948" t="s">
        <v>4523</v>
      </c>
      <c r="O1948" t="s">
        <v>4524</v>
      </c>
      <c r="P1948" t="s">
        <v>11316</v>
      </c>
      <c r="Q1948" t="s">
        <v>11317</v>
      </c>
      <c r="R1948" t="s">
        <v>44</v>
      </c>
      <c r="S1948" t="s">
        <v>4527</v>
      </c>
      <c r="T1948" s="3">
        <v>45832</v>
      </c>
      <c r="U1948" s="3">
        <v>45833</v>
      </c>
      <c r="V1948" s="2">
        <v>0</v>
      </c>
      <c r="W1948" t="s">
        <v>44</v>
      </c>
      <c r="X1948" t="s">
        <v>44</v>
      </c>
      <c r="Y1948" t="s">
        <v>11318</v>
      </c>
      <c r="Z1948" t="s">
        <v>11319</v>
      </c>
      <c r="AA1948" t="s">
        <v>4529</v>
      </c>
      <c r="AB1948" t="s">
        <v>4530</v>
      </c>
      <c r="AC1948" t="s">
        <v>89</v>
      </c>
      <c r="AD1948" t="str">
        <f t="shared" si="30"/>
        <v>10-60</v>
      </c>
      <c r="AE1948" t="str">
        <f>VLOOKUP(AD1948,'Main_Sub Desc'!C:D,2,)</f>
        <v>LPC from invoicing</v>
      </c>
      <c r="AF1948" t="str">
        <f>VLOOKUP(VALUE(H1948),'Main_Sub Desc'!F:G,2,)</f>
        <v>Wtr Rev Late Payment</v>
      </c>
      <c r="AG1948">
        <f>IFERROR(VLOOKUP(VALUE(I1948),'PC Mapping'!A:F,6,),"")</f>
        <v>10719</v>
      </c>
      <c r="AH1948" s="13" t="str">
        <f>VLOOKUP(AG1948,'PC Mapping'!L:M,2,)</f>
        <v>All Other Water</v>
      </c>
    </row>
    <row r="1949" spans="1:34" x14ac:dyDescent="0.2">
      <c r="A1949" t="s">
        <v>11320</v>
      </c>
      <c r="B1949" t="s">
        <v>11302</v>
      </c>
      <c r="C1949" t="s">
        <v>4519</v>
      </c>
      <c r="D1949" t="s">
        <v>4520</v>
      </c>
      <c r="E1949" s="3">
        <v>45832</v>
      </c>
      <c r="F1949" t="s">
        <v>44</v>
      </c>
      <c r="G1949" t="s">
        <v>3742</v>
      </c>
      <c r="H1949" t="s">
        <v>3722</v>
      </c>
      <c r="I1949" t="s">
        <v>3752</v>
      </c>
      <c r="J1949" t="s">
        <v>4522</v>
      </c>
      <c r="K1949" s="2">
        <v>-5</v>
      </c>
      <c r="L1949" t="s">
        <v>44</v>
      </c>
      <c r="M1949" s="2">
        <v>-5</v>
      </c>
      <c r="N1949" t="s">
        <v>4523</v>
      </c>
      <c r="O1949" t="s">
        <v>4524</v>
      </c>
      <c r="P1949" t="s">
        <v>6104</v>
      </c>
      <c r="Q1949" t="s">
        <v>11321</v>
      </c>
      <c r="R1949" t="s">
        <v>44</v>
      </c>
      <c r="S1949" t="s">
        <v>4527</v>
      </c>
      <c r="T1949" s="3">
        <v>45832</v>
      </c>
      <c r="U1949" s="3">
        <v>45833</v>
      </c>
      <c r="V1949" s="2">
        <v>0</v>
      </c>
      <c r="W1949" t="s">
        <v>44</v>
      </c>
      <c r="X1949" t="s">
        <v>44</v>
      </c>
      <c r="Y1949" t="s">
        <v>11322</v>
      </c>
      <c r="Z1949" t="s">
        <v>1507</v>
      </c>
      <c r="AA1949" t="s">
        <v>4529</v>
      </c>
      <c r="AB1949" t="s">
        <v>4530</v>
      </c>
      <c r="AC1949" t="s">
        <v>89</v>
      </c>
      <c r="AD1949" t="str">
        <f t="shared" si="30"/>
        <v>10-60</v>
      </c>
      <c r="AE1949" t="str">
        <f>VLOOKUP(AD1949,'Main_Sub Desc'!C:D,2,)</f>
        <v>LPC from invoicing</v>
      </c>
      <c r="AF1949" t="str">
        <f>VLOOKUP(VALUE(H1949),'Main_Sub Desc'!F:G,2,)</f>
        <v>Wtr Rev Late Payment</v>
      </c>
      <c r="AG1949">
        <f>IFERROR(VLOOKUP(VALUE(I1949),'PC Mapping'!A:F,6,),"")</f>
        <v>10719</v>
      </c>
      <c r="AH1949" s="13" t="str">
        <f>VLOOKUP(AG1949,'PC Mapping'!L:M,2,)</f>
        <v>All Other Water</v>
      </c>
    </row>
    <row r="1950" spans="1:34" x14ac:dyDescent="0.2">
      <c r="A1950" t="s">
        <v>11323</v>
      </c>
      <c r="B1950" t="s">
        <v>11324</v>
      </c>
      <c r="C1950" t="s">
        <v>4519</v>
      </c>
      <c r="D1950" t="s">
        <v>4520</v>
      </c>
      <c r="E1950" s="3">
        <v>45833</v>
      </c>
      <c r="F1950" t="s">
        <v>44</v>
      </c>
      <c r="G1950" t="s">
        <v>3742</v>
      </c>
      <c r="H1950" t="s">
        <v>3722</v>
      </c>
      <c r="I1950" t="s">
        <v>3752</v>
      </c>
      <c r="J1950" t="s">
        <v>4522</v>
      </c>
      <c r="K1950" s="2">
        <v>-5</v>
      </c>
      <c r="L1950" t="s">
        <v>44</v>
      </c>
      <c r="M1950" s="2">
        <v>-5</v>
      </c>
      <c r="N1950" t="s">
        <v>4523</v>
      </c>
      <c r="O1950" t="s">
        <v>4524</v>
      </c>
      <c r="P1950" t="s">
        <v>11325</v>
      </c>
      <c r="Q1950" t="s">
        <v>11326</v>
      </c>
      <c r="R1950" t="s">
        <v>44</v>
      </c>
      <c r="S1950" t="s">
        <v>4527</v>
      </c>
      <c r="T1950" s="3">
        <v>45833</v>
      </c>
      <c r="U1950" s="3">
        <v>45834</v>
      </c>
      <c r="V1950" s="2">
        <v>0</v>
      </c>
      <c r="W1950" t="s">
        <v>44</v>
      </c>
      <c r="X1950" t="s">
        <v>44</v>
      </c>
      <c r="Y1950" t="s">
        <v>11327</v>
      </c>
      <c r="Z1950" t="s">
        <v>3292</v>
      </c>
      <c r="AA1950" t="s">
        <v>4529</v>
      </c>
      <c r="AB1950" t="s">
        <v>4530</v>
      </c>
      <c r="AC1950" t="s">
        <v>89</v>
      </c>
      <c r="AD1950" t="str">
        <f t="shared" si="30"/>
        <v>10-60</v>
      </c>
      <c r="AE1950" t="str">
        <f>VLOOKUP(AD1950,'Main_Sub Desc'!C:D,2,)</f>
        <v>LPC from invoicing</v>
      </c>
      <c r="AF1950" t="str">
        <f>VLOOKUP(VALUE(H1950),'Main_Sub Desc'!F:G,2,)</f>
        <v>Wtr Rev Late Payment</v>
      </c>
      <c r="AG1950">
        <f>IFERROR(VLOOKUP(VALUE(I1950),'PC Mapping'!A:F,6,),"")</f>
        <v>10719</v>
      </c>
      <c r="AH1950" s="13" t="str">
        <f>VLOOKUP(AG1950,'PC Mapping'!L:M,2,)</f>
        <v>All Other Water</v>
      </c>
    </row>
    <row r="1951" spans="1:34" x14ac:dyDescent="0.2">
      <c r="A1951" t="s">
        <v>11328</v>
      </c>
      <c r="B1951" t="s">
        <v>11324</v>
      </c>
      <c r="C1951" t="s">
        <v>4519</v>
      </c>
      <c r="D1951" t="s">
        <v>4520</v>
      </c>
      <c r="E1951" s="3">
        <v>45833</v>
      </c>
      <c r="F1951" t="s">
        <v>44</v>
      </c>
      <c r="G1951" t="s">
        <v>3742</v>
      </c>
      <c r="H1951" t="s">
        <v>3722</v>
      </c>
      <c r="I1951" t="s">
        <v>3752</v>
      </c>
      <c r="J1951" t="s">
        <v>4522</v>
      </c>
      <c r="K1951" s="2">
        <v>-5</v>
      </c>
      <c r="L1951" t="s">
        <v>44</v>
      </c>
      <c r="M1951" s="2">
        <v>-5</v>
      </c>
      <c r="N1951" t="s">
        <v>4523</v>
      </c>
      <c r="O1951" t="s">
        <v>4524</v>
      </c>
      <c r="P1951" t="s">
        <v>11329</v>
      </c>
      <c r="Q1951" t="s">
        <v>11330</v>
      </c>
      <c r="R1951" t="s">
        <v>44</v>
      </c>
      <c r="S1951" t="s">
        <v>4527</v>
      </c>
      <c r="T1951" s="3">
        <v>45833</v>
      </c>
      <c r="U1951" s="3">
        <v>45834</v>
      </c>
      <c r="V1951" s="2">
        <v>0</v>
      </c>
      <c r="W1951" t="s">
        <v>44</v>
      </c>
      <c r="X1951" t="s">
        <v>44</v>
      </c>
      <c r="Y1951" t="s">
        <v>11331</v>
      </c>
      <c r="Z1951" t="s">
        <v>1934</v>
      </c>
      <c r="AA1951" t="s">
        <v>4529</v>
      </c>
      <c r="AB1951" t="s">
        <v>4530</v>
      </c>
      <c r="AC1951" t="s">
        <v>89</v>
      </c>
      <c r="AD1951" t="str">
        <f t="shared" si="30"/>
        <v>10-60</v>
      </c>
      <c r="AE1951" t="str">
        <f>VLOOKUP(AD1951,'Main_Sub Desc'!C:D,2,)</f>
        <v>LPC from invoicing</v>
      </c>
      <c r="AF1951" t="str">
        <f>VLOOKUP(VALUE(H1951),'Main_Sub Desc'!F:G,2,)</f>
        <v>Wtr Rev Late Payment</v>
      </c>
      <c r="AG1951">
        <f>IFERROR(VLOOKUP(VALUE(I1951),'PC Mapping'!A:F,6,),"")</f>
        <v>10719</v>
      </c>
      <c r="AH1951" s="13" t="str">
        <f>VLOOKUP(AG1951,'PC Mapping'!L:M,2,)</f>
        <v>All Other Water</v>
      </c>
    </row>
    <row r="1952" spans="1:34" x14ac:dyDescent="0.2">
      <c r="A1952" t="s">
        <v>11332</v>
      </c>
      <c r="B1952" t="s">
        <v>11324</v>
      </c>
      <c r="C1952" t="s">
        <v>4519</v>
      </c>
      <c r="D1952" t="s">
        <v>4520</v>
      </c>
      <c r="E1952" s="3">
        <v>45833</v>
      </c>
      <c r="F1952" t="s">
        <v>44</v>
      </c>
      <c r="G1952" t="s">
        <v>3742</v>
      </c>
      <c r="H1952" t="s">
        <v>3722</v>
      </c>
      <c r="I1952" t="s">
        <v>3752</v>
      </c>
      <c r="J1952" t="s">
        <v>4522</v>
      </c>
      <c r="K1952" s="2">
        <v>-5</v>
      </c>
      <c r="L1952" t="s">
        <v>44</v>
      </c>
      <c r="M1952" s="2">
        <v>-5</v>
      </c>
      <c r="N1952" t="s">
        <v>4523</v>
      </c>
      <c r="O1952" t="s">
        <v>4524</v>
      </c>
      <c r="P1952" t="s">
        <v>6298</v>
      </c>
      <c r="Q1952" t="s">
        <v>11333</v>
      </c>
      <c r="R1952" t="s">
        <v>44</v>
      </c>
      <c r="S1952" t="s">
        <v>4527</v>
      </c>
      <c r="T1952" s="3">
        <v>45833</v>
      </c>
      <c r="U1952" s="3">
        <v>45834</v>
      </c>
      <c r="V1952" s="2">
        <v>0</v>
      </c>
      <c r="W1952" t="s">
        <v>44</v>
      </c>
      <c r="X1952" t="s">
        <v>44</v>
      </c>
      <c r="Y1952" t="s">
        <v>11334</v>
      </c>
      <c r="Z1952" t="s">
        <v>3249</v>
      </c>
      <c r="AA1952" t="s">
        <v>4529</v>
      </c>
      <c r="AB1952" t="s">
        <v>4530</v>
      </c>
      <c r="AC1952" t="s">
        <v>89</v>
      </c>
      <c r="AD1952" t="str">
        <f t="shared" si="30"/>
        <v>10-60</v>
      </c>
      <c r="AE1952" t="str">
        <f>VLOOKUP(AD1952,'Main_Sub Desc'!C:D,2,)</f>
        <v>LPC from invoicing</v>
      </c>
      <c r="AF1952" t="str">
        <f>VLOOKUP(VALUE(H1952),'Main_Sub Desc'!F:G,2,)</f>
        <v>Wtr Rev Late Payment</v>
      </c>
      <c r="AG1952">
        <f>IFERROR(VLOOKUP(VALUE(I1952),'PC Mapping'!A:F,6,),"")</f>
        <v>10719</v>
      </c>
      <c r="AH1952" s="13" t="str">
        <f>VLOOKUP(AG1952,'PC Mapping'!L:M,2,)</f>
        <v>All Other Water</v>
      </c>
    </row>
    <row r="1953" spans="1:34" x14ac:dyDescent="0.2">
      <c r="A1953" t="s">
        <v>11335</v>
      </c>
      <c r="B1953" t="s">
        <v>11324</v>
      </c>
      <c r="C1953" t="s">
        <v>4519</v>
      </c>
      <c r="D1953" t="s">
        <v>4520</v>
      </c>
      <c r="E1953" s="3">
        <v>45833</v>
      </c>
      <c r="F1953" t="s">
        <v>44</v>
      </c>
      <c r="G1953" t="s">
        <v>3742</v>
      </c>
      <c r="H1953" t="s">
        <v>3722</v>
      </c>
      <c r="I1953" t="s">
        <v>3752</v>
      </c>
      <c r="J1953" t="s">
        <v>4522</v>
      </c>
      <c r="K1953" s="2">
        <v>-5</v>
      </c>
      <c r="L1953" t="s">
        <v>44</v>
      </c>
      <c r="M1953" s="2">
        <v>-5</v>
      </c>
      <c r="N1953" t="s">
        <v>4523</v>
      </c>
      <c r="O1953" t="s">
        <v>4524</v>
      </c>
      <c r="P1953" t="s">
        <v>11336</v>
      </c>
      <c r="Q1953" t="s">
        <v>11337</v>
      </c>
      <c r="R1953" t="s">
        <v>44</v>
      </c>
      <c r="S1953" t="s">
        <v>4527</v>
      </c>
      <c r="T1953" s="3">
        <v>45833</v>
      </c>
      <c r="U1953" s="3">
        <v>45834</v>
      </c>
      <c r="V1953" s="2">
        <v>0</v>
      </c>
      <c r="W1953" t="s">
        <v>44</v>
      </c>
      <c r="X1953" t="s">
        <v>44</v>
      </c>
      <c r="Y1953" t="s">
        <v>11338</v>
      </c>
      <c r="Z1953" t="s">
        <v>1743</v>
      </c>
      <c r="AA1953" t="s">
        <v>4529</v>
      </c>
      <c r="AB1953" t="s">
        <v>4530</v>
      </c>
      <c r="AC1953" t="s">
        <v>89</v>
      </c>
      <c r="AD1953" t="str">
        <f t="shared" si="30"/>
        <v>10-60</v>
      </c>
      <c r="AE1953" t="str">
        <f>VLOOKUP(AD1953,'Main_Sub Desc'!C:D,2,)</f>
        <v>LPC from invoicing</v>
      </c>
      <c r="AF1953" t="str">
        <f>VLOOKUP(VALUE(H1953),'Main_Sub Desc'!F:G,2,)</f>
        <v>Wtr Rev Late Payment</v>
      </c>
      <c r="AG1953">
        <f>IFERROR(VLOOKUP(VALUE(I1953),'PC Mapping'!A:F,6,),"")</f>
        <v>10719</v>
      </c>
      <c r="AH1953" s="13" t="str">
        <f>VLOOKUP(AG1953,'PC Mapping'!L:M,2,)</f>
        <v>All Other Water</v>
      </c>
    </row>
    <row r="1954" spans="1:34" x14ac:dyDescent="0.2">
      <c r="A1954" t="s">
        <v>11339</v>
      </c>
      <c r="B1954" t="s">
        <v>11324</v>
      </c>
      <c r="C1954" t="s">
        <v>4519</v>
      </c>
      <c r="D1954" t="s">
        <v>4520</v>
      </c>
      <c r="E1954" s="3">
        <v>45833</v>
      </c>
      <c r="F1954" t="s">
        <v>44</v>
      </c>
      <c r="G1954" t="s">
        <v>3742</v>
      </c>
      <c r="H1954" t="s">
        <v>3722</v>
      </c>
      <c r="I1954" t="s">
        <v>3752</v>
      </c>
      <c r="J1954" t="s">
        <v>4522</v>
      </c>
      <c r="K1954" s="2">
        <v>-5.49</v>
      </c>
      <c r="L1954" t="s">
        <v>44</v>
      </c>
      <c r="M1954" s="2">
        <v>-5.49</v>
      </c>
      <c r="N1954" t="s">
        <v>4523</v>
      </c>
      <c r="O1954" t="s">
        <v>4524</v>
      </c>
      <c r="P1954" t="s">
        <v>9353</v>
      </c>
      <c r="Q1954" t="s">
        <v>11340</v>
      </c>
      <c r="R1954" t="s">
        <v>44</v>
      </c>
      <c r="S1954" t="s">
        <v>4527</v>
      </c>
      <c r="T1954" s="3">
        <v>45833</v>
      </c>
      <c r="U1954" s="3">
        <v>45834</v>
      </c>
      <c r="V1954" s="2">
        <v>0</v>
      </c>
      <c r="W1954" t="s">
        <v>44</v>
      </c>
      <c r="X1954" t="s">
        <v>44</v>
      </c>
      <c r="Y1954" t="s">
        <v>11341</v>
      </c>
      <c r="Z1954" t="s">
        <v>1986</v>
      </c>
      <c r="AA1954" t="s">
        <v>4529</v>
      </c>
      <c r="AB1954" t="s">
        <v>4530</v>
      </c>
      <c r="AC1954" t="s">
        <v>89</v>
      </c>
      <c r="AD1954" t="str">
        <f t="shared" si="30"/>
        <v>10-60</v>
      </c>
      <c r="AE1954" t="str">
        <f>VLOOKUP(AD1954,'Main_Sub Desc'!C:D,2,)</f>
        <v>LPC from invoicing</v>
      </c>
      <c r="AF1954" t="str">
        <f>VLOOKUP(VALUE(H1954),'Main_Sub Desc'!F:G,2,)</f>
        <v>Wtr Rev Late Payment</v>
      </c>
      <c r="AG1954">
        <f>IFERROR(VLOOKUP(VALUE(I1954),'PC Mapping'!A:F,6,),"")</f>
        <v>10719</v>
      </c>
      <c r="AH1954" s="13" t="str">
        <f>VLOOKUP(AG1954,'PC Mapping'!L:M,2,)</f>
        <v>All Other Water</v>
      </c>
    </row>
    <row r="1955" spans="1:34" x14ac:dyDescent="0.2">
      <c r="A1955" t="s">
        <v>11342</v>
      </c>
      <c r="B1955" t="s">
        <v>11324</v>
      </c>
      <c r="C1955" t="s">
        <v>4519</v>
      </c>
      <c r="D1955" t="s">
        <v>4520</v>
      </c>
      <c r="E1955" s="3">
        <v>45833</v>
      </c>
      <c r="F1955" t="s">
        <v>44</v>
      </c>
      <c r="G1955" t="s">
        <v>3742</v>
      </c>
      <c r="H1955" t="s">
        <v>3722</v>
      </c>
      <c r="I1955" t="s">
        <v>3752</v>
      </c>
      <c r="J1955" t="s">
        <v>4522</v>
      </c>
      <c r="K1955" s="2">
        <v>-5</v>
      </c>
      <c r="L1955" t="s">
        <v>44</v>
      </c>
      <c r="M1955" s="2">
        <v>-5</v>
      </c>
      <c r="N1955" t="s">
        <v>4523</v>
      </c>
      <c r="O1955" t="s">
        <v>4524</v>
      </c>
      <c r="P1955" t="s">
        <v>8819</v>
      </c>
      <c r="Q1955" t="s">
        <v>11343</v>
      </c>
      <c r="R1955" t="s">
        <v>44</v>
      </c>
      <c r="S1955" t="s">
        <v>4527</v>
      </c>
      <c r="T1955" s="3">
        <v>45833</v>
      </c>
      <c r="U1955" s="3">
        <v>45834</v>
      </c>
      <c r="V1955" s="2">
        <v>0</v>
      </c>
      <c r="W1955" t="s">
        <v>44</v>
      </c>
      <c r="X1955" t="s">
        <v>44</v>
      </c>
      <c r="Y1955" t="s">
        <v>11344</v>
      </c>
      <c r="Z1955" t="s">
        <v>1911</v>
      </c>
      <c r="AA1955" t="s">
        <v>4529</v>
      </c>
      <c r="AB1955" t="s">
        <v>4530</v>
      </c>
      <c r="AC1955" t="s">
        <v>89</v>
      </c>
      <c r="AD1955" t="str">
        <f t="shared" si="30"/>
        <v>10-60</v>
      </c>
      <c r="AE1955" t="str">
        <f>VLOOKUP(AD1955,'Main_Sub Desc'!C:D,2,)</f>
        <v>LPC from invoicing</v>
      </c>
      <c r="AF1955" t="str">
        <f>VLOOKUP(VALUE(H1955),'Main_Sub Desc'!F:G,2,)</f>
        <v>Wtr Rev Late Payment</v>
      </c>
      <c r="AG1955">
        <f>IFERROR(VLOOKUP(VALUE(I1955),'PC Mapping'!A:F,6,),"")</f>
        <v>10719</v>
      </c>
      <c r="AH1955" s="13" t="str">
        <f>VLOOKUP(AG1955,'PC Mapping'!L:M,2,)</f>
        <v>All Other Water</v>
      </c>
    </row>
    <row r="1956" spans="1:34" x14ac:dyDescent="0.2">
      <c r="A1956" t="s">
        <v>11345</v>
      </c>
      <c r="B1956" t="s">
        <v>11324</v>
      </c>
      <c r="C1956" t="s">
        <v>4519</v>
      </c>
      <c r="D1956" t="s">
        <v>4520</v>
      </c>
      <c r="E1956" s="3">
        <v>45833</v>
      </c>
      <c r="F1956" t="s">
        <v>44</v>
      </c>
      <c r="G1956" t="s">
        <v>3742</v>
      </c>
      <c r="H1956" t="s">
        <v>3722</v>
      </c>
      <c r="I1956" t="s">
        <v>3752</v>
      </c>
      <c r="J1956" t="s">
        <v>4522</v>
      </c>
      <c r="K1956" s="2">
        <v>-5</v>
      </c>
      <c r="L1956" t="s">
        <v>44</v>
      </c>
      <c r="M1956" s="2">
        <v>-5</v>
      </c>
      <c r="N1956" t="s">
        <v>4523</v>
      </c>
      <c r="O1956" t="s">
        <v>4524</v>
      </c>
      <c r="P1956" t="s">
        <v>8828</v>
      </c>
      <c r="Q1956" t="s">
        <v>11346</v>
      </c>
      <c r="R1956" t="s">
        <v>44</v>
      </c>
      <c r="S1956" t="s">
        <v>4527</v>
      </c>
      <c r="T1956" s="3">
        <v>45833</v>
      </c>
      <c r="U1956" s="3">
        <v>45834</v>
      </c>
      <c r="V1956" s="2">
        <v>0</v>
      </c>
      <c r="W1956" t="s">
        <v>44</v>
      </c>
      <c r="X1956" t="s">
        <v>44</v>
      </c>
      <c r="Y1956" t="s">
        <v>11347</v>
      </c>
      <c r="Z1956" t="s">
        <v>3388</v>
      </c>
      <c r="AA1956" t="s">
        <v>4529</v>
      </c>
      <c r="AB1956" t="s">
        <v>4530</v>
      </c>
      <c r="AC1956" t="s">
        <v>89</v>
      </c>
      <c r="AD1956" t="str">
        <f t="shared" si="30"/>
        <v>10-60</v>
      </c>
      <c r="AE1956" t="str">
        <f>VLOOKUP(AD1956,'Main_Sub Desc'!C:D,2,)</f>
        <v>LPC from invoicing</v>
      </c>
      <c r="AF1956" t="str">
        <f>VLOOKUP(VALUE(H1956),'Main_Sub Desc'!F:G,2,)</f>
        <v>Wtr Rev Late Payment</v>
      </c>
      <c r="AG1956">
        <f>IFERROR(VLOOKUP(VALUE(I1956),'PC Mapping'!A:F,6,),"")</f>
        <v>10719</v>
      </c>
      <c r="AH1956" s="13" t="str">
        <f>VLOOKUP(AG1956,'PC Mapping'!L:M,2,)</f>
        <v>All Other Water</v>
      </c>
    </row>
    <row r="1957" spans="1:34" x14ac:dyDescent="0.2">
      <c r="A1957" t="s">
        <v>11348</v>
      </c>
      <c r="B1957" t="s">
        <v>11324</v>
      </c>
      <c r="C1957" t="s">
        <v>4519</v>
      </c>
      <c r="D1957" t="s">
        <v>4520</v>
      </c>
      <c r="E1957" s="3">
        <v>45833</v>
      </c>
      <c r="F1957" t="s">
        <v>44</v>
      </c>
      <c r="G1957" t="s">
        <v>3742</v>
      </c>
      <c r="H1957" t="s">
        <v>3722</v>
      </c>
      <c r="I1957" t="s">
        <v>3752</v>
      </c>
      <c r="J1957" t="s">
        <v>4522</v>
      </c>
      <c r="K1957" s="2">
        <v>-13.19</v>
      </c>
      <c r="L1957" t="s">
        <v>44</v>
      </c>
      <c r="M1957" s="2">
        <v>-13.19</v>
      </c>
      <c r="N1957" t="s">
        <v>4523</v>
      </c>
      <c r="O1957" t="s">
        <v>4524</v>
      </c>
      <c r="P1957" t="s">
        <v>8840</v>
      </c>
      <c r="Q1957" t="s">
        <v>11349</v>
      </c>
      <c r="R1957" t="s">
        <v>44</v>
      </c>
      <c r="S1957" t="s">
        <v>4527</v>
      </c>
      <c r="T1957" s="3">
        <v>45833</v>
      </c>
      <c r="U1957" s="3">
        <v>45834</v>
      </c>
      <c r="V1957" s="2">
        <v>0</v>
      </c>
      <c r="W1957" t="s">
        <v>44</v>
      </c>
      <c r="X1957" t="s">
        <v>44</v>
      </c>
      <c r="Y1957" t="s">
        <v>11350</v>
      </c>
      <c r="Z1957" t="s">
        <v>2976</v>
      </c>
      <c r="AA1957" t="s">
        <v>4529</v>
      </c>
      <c r="AB1957" t="s">
        <v>4530</v>
      </c>
      <c r="AC1957" t="s">
        <v>89</v>
      </c>
      <c r="AD1957" t="str">
        <f t="shared" si="30"/>
        <v>10-60</v>
      </c>
      <c r="AE1957" t="str">
        <f>VLOOKUP(AD1957,'Main_Sub Desc'!C:D,2,)</f>
        <v>LPC from invoicing</v>
      </c>
      <c r="AF1957" t="str">
        <f>VLOOKUP(VALUE(H1957),'Main_Sub Desc'!F:G,2,)</f>
        <v>Wtr Rev Late Payment</v>
      </c>
      <c r="AG1957">
        <f>IFERROR(VLOOKUP(VALUE(I1957),'PC Mapping'!A:F,6,),"")</f>
        <v>10719</v>
      </c>
      <c r="AH1957" s="13" t="str">
        <f>VLOOKUP(AG1957,'PC Mapping'!L:M,2,)</f>
        <v>All Other Water</v>
      </c>
    </row>
    <row r="1958" spans="1:34" x14ac:dyDescent="0.2">
      <c r="A1958" t="s">
        <v>11351</v>
      </c>
      <c r="B1958" t="s">
        <v>11352</v>
      </c>
      <c r="C1958" t="s">
        <v>4519</v>
      </c>
      <c r="D1958" t="s">
        <v>4520</v>
      </c>
      <c r="E1958" s="3">
        <v>45835</v>
      </c>
      <c r="F1958" t="s">
        <v>44</v>
      </c>
      <c r="G1958" t="s">
        <v>3742</v>
      </c>
      <c r="H1958" t="s">
        <v>3722</v>
      </c>
      <c r="I1958" t="s">
        <v>4538</v>
      </c>
      <c r="J1958" t="s">
        <v>4522</v>
      </c>
      <c r="K1958" s="2">
        <v>-5</v>
      </c>
      <c r="L1958" t="s">
        <v>44</v>
      </c>
      <c r="M1958" s="2">
        <v>-5</v>
      </c>
      <c r="N1958" t="s">
        <v>4523</v>
      </c>
      <c r="O1958" t="s">
        <v>4524</v>
      </c>
      <c r="P1958" t="s">
        <v>11353</v>
      </c>
      <c r="Q1958" t="s">
        <v>11354</v>
      </c>
      <c r="R1958" t="s">
        <v>44</v>
      </c>
      <c r="S1958" t="s">
        <v>4527</v>
      </c>
      <c r="T1958" s="3">
        <v>45835</v>
      </c>
      <c r="U1958" s="3">
        <v>45838</v>
      </c>
      <c r="V1958" s="2">
        <v>0</v>
      </c>
      <c r="W1958" t="s">
        <v>44</v>
      </c>
      <c r="X1958" t="s">
        <v>44</v>
      </c>
      <c r="Y1958" t="s">
        <v>11355</v>
      </c>
      <c r="Z1958" t="s">
        <v>1169</v>
      </c>
      <c r="AA1958" t="s">
        <v>4529</v>
      </c>
      <c r="AB1958" t="s">
        <v>4530</v>
      </c>
      <c r="AC1958" t="s">
        <v>89</v>
      </c>
      <c r="AD1958" t="str">
        <f t="shared" si="30"/>
        <v>10-60</v>
      </c>
      <c r="AE1958" t="str">
        <f>VLOOKUP(AD1958,'Main_Sub Desc'!C:D,2,)</f>
        <v>LPC from invoicing</v>
      </c>
      <c r="AF1958" t="str">
        <f>VLOOKUP(VALUE(H1958),'Main_Sub Desc'!F:G,2,)</f>
        <v>Wtr Rev Late Payment</v>
      </c>
      <c r="AG1958">
        <f>IFERROR(VLOOKUP(VALUE(I1958),'PC Mapping'!A:F,6,),"")</f>
        <v>10469</v>
      </c>
      <c r="AH1958" s="13" t="str">
        <f>VLOOKUP(AG1958,'PC Mapping'!L:M,2,)</f>
        <v>Bolivar Water</v>
      </c>
    </row>
    <row r="1959" spans="1:34" x14ac:dyDescent="0.2">
      <c r="A1959" t="s">
        <v>11351</v>
      </c>
      <c r="B1959" t="s">
        <v>11352</v>
      </c>
      <c r="C1959" t="s">
        <v>4519</v>
      </c>
      <c r="D1959" t="s">
        <v>4520</v>
      </c>
      <c r="E1959" s="3">
        <v>45835</v>
      </c>
      <c r="F1959" t="s">
        <v>44</v>
      </c>
      <c r="G1959" t="s">
        <v>3742</v>
      </c>
      <c r="H1959" t="s">
        <v>3716</v>
      </c>
      <c r="I1959" t="s">
        <v>4534</v>
      </c>
      <c r="J1959" t="s">
        <v>4522</v>
      </c>
      <c r="K1959" s="2">
        <v>-5</v>
      </c>
      <c r="L1959" t="s">
        <v>44</v>
      </c>
      <c r="M1959" s="2">
        <v>-5</v>
      </c>
      <c r="N1959" t="s">
        <v>4523</v>
      </c>
      <c r="O1959" t="s">
        <v>4524</v>
      </c>
      <c r="P1959" t="s">
        <v>11353</v>
      </c>
      <c r="Q1959" t="s">
        <v>11356</v>
      </c>
      <c r="R1959" t="s">
        <v>44</v>
      </c>
      <c r="S1959" t="s">
        <v>4527</v>
      </c>
      <c r="T1959" s="3">
        <v>45835</v>
      </c>
      <c r="U1959" s="3">
        <v>45838</v>
      </c>
      <c r="V1959" s="2">
        <v>0</v>
      </c>
      <c r="W1959" t="s">
        <v>44</v>
      </c>
      <c r="X1959" t="s">
        <v>44</v>
      </c>
      <c r="Y1959" t="s">
        <v>11357</v>
      </c>
      <c r="Z1959" t="s">
        <v>1169</v>
      </c>
      <c r="AA1959" t="s">
        <v>4529</v>
      </c>
      <c r="AB1959" t="s">
        <v>4530</v>
      </c>
      <c r="AC1959" t="s">
        <v>89</v>
      </c>
      <c r="AD1959" t="str">
        <f t="shared" si="30"/>
        <v>10-60</v>
      </c>
      <c r="AE1959" t="str">
        <f>VLOOKUP(AD1959,'Main_Sub Desc'!C:D,2,)</f>
        <v>LPC from invoicing</v>
      </c>
      <c r="AF1959" t="str">
        <f>VLOOKUP(VALUE(H1959),'Main_Sub Desc'!F:G,2,)</f>
        <v>Wst Rev Late Payment</v>
      </c>
      <c r="AG1959">
        <f>IFERROR(VLOOKUP(VALUE(I1959),'PC Mapping'!A:F,6,),"")</f>
        <v>10514</v>
      </c>
      <c r="AH1959" s="13" t="str">
        <f>VLOOKUP(AG1959,'PC Mapping'!L:M,2,)</f>
        <v>Bolivar Sewer</v>
      </c>
    </row>
    <row r="1960" spans="1:34" x14ac:dyDescent="0.2">
      <c r="A1960" t="s">
        <v>11358</v>
      </c>
      <c r="B1960" t="s">
        <v>11352</v>
      </c>
      <c r="C1960" t="s">
        <v>4519</v>
      </c>
      <c r="D1960" t="s">
        <v>4520</v>
      </c>
      <c r="E1960" s="3">
        <v>45835</v>
      </c>
      <c r="F1960" t="s">
        <v>44</v>
      </c>
      <c r="G1960" t="s">
        <v>3742</v>
      </c>
      <c r="H1960" t="s">
        <v>3722</v>
      </c>
      <c r="I1960" t="s">
        <v>4538</v>
      </c>
      <c r="J1960" t="s">
        <v>4522</v>
      </c>
      <c r="K1960" s="2">
        <v>-5</v>
      </c>
      <c r="L1960" t="s">
        <v>44</v>
      </c>
      <c r="M1960" s="2">
        <v>-5</v>
      </c>
      <c r="N1960" t="s">
        <v>4523</v>
      </c>
      <c r="O1960" t="s">
        <v>4524</v>
      </c>
      <c r="P1960" t="s">
        <v>11359</v>
      </c>
      <c r="Q1960" t="s">
        <v>11360</v>
      </c>
      <c r="R1960" t="s">
        <v>44</v>
      </c>
      <c r="S1960" t="s">
        <v>4527</v>
      </c>
      <c r="T1960" s="3">
        <v>45835</v>
      </c>
      <c r="U1960" s="3">
        <v>45838</v>
      </c>
      <c r="V1960" s="2">
        <v>0</v>
      </c>
      <c r="W1960" t="s">
        <v>44</v>
      </c>
      <c r="X1960" t="s">
        <v>44</v>
      </c>
      <c r="Y1960" t="s">
        <v>11361</v>
      </c>
      <c r="Z1960" t="s">
        <v>556</v>
      </c>
      <c r="AA1960" t="s">
        <v>4529</v>
      </c>
      <c r="AB1960" t="s">
        <v>4530</v>
      </c>
      <c r="AC1960" t="s">
        <v>89</v>
      </c>
      <c r="AD1960" t="str">
        <f t="shared" si="30"/>
        <v>10-60</v>
      </c>
      <c r="AE1960" t="str">
        <f>VLOOKUP(AD1960,'Main_Sub Desc'!C:D,2,)</f>
        <v>LPC from invoicing</v>
      </c>
      <c r="AF1960" t="str">
        <f>VLOOKUP(VALUE(H1960),'Main_Sub Desc'!F:G,2,)</f>
        <v>Wtr Rev Late Payment</v>
      </c>
      <c r="AG1960">
        <f>IFERROR(VLOOKUP(VALUE(I1960),'PC Mapping'!A:F,6,),"")</f>
        <v>10469</v>
      </c>
      <c r="AH1960" s="13" t="str">
        <f>VLOOKUP(AG1960,'PC Mapping'!L:M,2,)</f>
        <v>Bolivar Water</v>
      </c>
    </row>
    <row r="1961" spans="1:34" x14ac:dyDescent="0.2">
      <c r="A1961" t="s">
        <v>11358</v>
      </c>
      <c r="B1961" t="s">
        <v>11352</v>
      </c>
      <c r="C1961" t="s">
        <v>4519</v>
      </c>
      <c r="D1961" t="s">
        <v>4520</v>
      </c>
      <c r="E1961" s="3">
        <v>45835</v>
      </c>
      <c r="F1961" t="s">
        <v>44</v>
      </c>
      <c r="G1961" t="s">
        <v>3742</v>
      </c>
      <c r="H1961" t="s">
        <v>3716</v>
      </c>
      <c r="I1961" t="s">
        <v>4534</v>
      </c>
      <c r="J1961" t="s">
        <v>4522</v>
      </c>
      <c r="K1961" s="2">
        <v>-5</v>
      </c>
      <c r="L1961" t="s">
        <v>44</v>
      </c>
      <c r="M1961" s="2">
        <v>-5</v>
      </c>
      <c r="N1961" t="s">
        <v>4523</v>
      </c>
      <c r="O1961" t="s">
        <v>4524</v>
      </c>
      <c r="P1961" t="s">
        <v>11359</v>
      </c>
      <c r="Q1961" t="s">
        <v>11362</v>
      </c>
      <c r="R1961" t="s">
        <v>44</v>
      </c>
      <c r="S1961" t="s">
        <v>4527</v>
      </c>
      <c r="T1961" s="3">
        <v>45835</v>
      </c>
      <c r="U1961" s="3">
        <v>45838</v>
      </c>
      <c r="V1961" s="2">
        <v>0</v>
      </c>
      <c r="W1961" t="s">
        <v>44</v>
      </c>
      <c r="X1961" t="s">
        <v>44</v>
      </c>
      <c r="Y1961" t="s">
        <v>11363</v>
      </c>
      <c r="Z1961" t="s">
        <v>556</v>
      </c>
      <c r="AA1961" t="s">
        <v>4529</v>
      </c>
      <c r="AB1961" t="s">
        <v>4530</v>
      </c>
      <c r="AC1961" t="s">
        <v>89</v>
      </c>
      <c r="AD1961" t="str">
        <f t="shared" si="30"/>
        <v>10-60</v>
      </c>
      <c r="AE1961" t="str">
        <f>VLOOKUP(AD1961,'Main_Sub Desc'!C:D,2,)</f>
        <v>LPC from invoicing</v>
      </c>
      <c r="AF1961" t="str">
        <f>VLOOKUP(VALUE(H1961),'Main_Sub Desc'!F:G,2,)</f>
        <v>Wst Rev Late Payment</v>
      </c>
      <c r="AG1961">
        <f>IFERROR(VLOOKUP(VALUE(I1961),'PC Mapping'!A:F,6,),"")</f>
        <v>10514</v>
      </c>
      <c r="AH1961" s="13" t="str">
        <f>VLOOKUP(AG1961,'PC Mapping'!L:M,2,)</f>
        <v>Bolivar Sewer</v>
      </c>
    </row>
    <row r="1962" spans="1:34" x14ac:dyDescent="0.2">
      <c r="A1962" t="s">
        <v>11364</v>
      </c>
      <c r="B1962" t="s">
        <v>11365</v>
      </c>
      <c r="C1962" t="s">
        <v>4519</v>
      </c>
      <c r="D1962" t="s">
        <v>4520</v>
      </c>
      <c r="E1962" s="3">
        <v>45835</v>
      </c>
      <c r="F1962" t="s">
        <v>44</v>
      </c>
      <c r="G1962" t="s">
        <v>3742</v>
      </c>
      <c r="H1962" t="s">
        <v>3722</v>
      </c>
      <c r="I1962" t="s">
        <v>3752</v>
      </c>
      <c r="J1962" t="s">
        <v>4522</v>
      </c>
      <c r="K1962" s="2">
        <v>-5</v>
      </c>
      <c r="L1962" t="s">
        <v>44</v>
      </c>
      <c r="M1962" s="2">
        <v>-5</v>
      </c>
      <c r="N1962" t="s">
        <v>4523</v>
      </c>
      <c r="O1962" t="s">
        <v>4524</v>
      </c>
      <c r="P1962" t="s">
        <v>11366</v>
      </c>
      <c r="Q1962" t="s">
        <v>11367</v>
      </c>
      <c r="R1962" t="s">
        <v>44</v>
      </c>
      <c r="S1962" t="s">
        <v>4527</v>
      </c>
      <c r="T1962" s="3">
        <v>45835</v>
      </c>
      <c r="U1962" s="3">
        <v>45838</v>
      </c>
      <c r="V1962" s="2">
        <v>0</v>
      </c>
      <c r="W1962" t="s">
        <v>44</v>
      </c>
      <c r="X1962" t="s">
        <v>44</v>
      </c>
      <c r="Y1962" t="s">
        <v>11368</v>
      </c>
      <c r="Z1962" t="s">
        <v>11369</v>
      </c>
      <c r="AA1962" t="s">
        <v>4529</v>
      </c>
      <c r="AB1962" t="s">
        <v>4530</v>
      </c>
      <c r="AC1962" t="s">
        <v>89</v>
      </c>
      <c r="AD1962" t="str">
        <f t="shared" si="30"/>
        <v>10-60</v>
      </c>
      <c r="AE1962" t="str">
        <f>VLOOKUP(AD1962,'Main_Sub Desc'!C:D,2,)</f>
        <v>LPC from invoicing</v>
      </c>
      <c r="AF1962" t="str">
        <f>VLOOKUP(VALUE(H1962),'Main_Sub Desc'!F:G,2,)</f>
        <v>Wtr Rev Late Payment</v>
      </c>
      <c r="AG1962">
        <f>IFERROR(VLOOKUP(VALUE(I1962),'PC Mapping'!A:F,6,),"")</f>
        <v>10719</v>
      </c>
      <c r="AH1962" s="13" t="str">
        <f>VLOOKUP(AG1962,'PC Mapping'!L:M,2,)</f>
        <v>All Other Water</v>
      </c>
    </row>
    <row r="1963" spans="1:34" x14ac:dyDescent="0.2">
      <c r="A1963" t="s">
        <v>11370</v>
      </c>
      <c r="B1963" t="s">
        <v>11352</v>
      </c>
      <c r="C1963" t="s">
        <v>4519</v>
      </c>
      <c r="D1963" t="s">
        <v>4520</v>
      </c>
      <c r="E1963" s="3">
        <v>45835</v>
      </c>
      <c r="F1963" t="s">
        <v>44</v>
      </c>
      <c r="G1963" t="s">
        <v>3742</v>
      </c>
      <c r="H1963" t="s">
        <v>3722</v>
      </c>
      <c r="I1963" t="s">
        <v>4538</v>
      </c>
      <c r="J1963" t="s">
        <v>4522</v>
      </c>
      <c r="K1963" s="2">
        <v>-5</v>
      </c>
      <c r="L1963" t="s">
        <v>44</v>
      </c>
      <c r="M1963" s="2">
        <v>-5</v>
      </c>
      <c r="N1963" t="s">
        <v>4523</v>
      </c>
      <c r="O1963" t="s">
        <v>4524</v>
      </c>
      <c r="P1963" t="s">
        <v>11371</v>
      </c>
      <c r="Q1963" t="s">
        <v>11372</v>
      </c>
      <c r="R1963" t="s">
        <v>44</v>
      </c>
      <c r="S1963" t="s">
        <v>4527</v>
      </c>
      <c r="T1963" s="3">
        <v>45835</v>
      </c>
      <c r="U1963" s="3">
        <v>45838</v>
      </c>
      <c r="V1963" s="2">
        <v>0</v>
      </c>
      <c r="W1963" t="s">
        <v>44</v>
      </c>
      <c r="X1963" t="s">
        <v>44</v>
      </c>
      <c r="Y1963" t="s">
        <v>11373</v>
      </c>
      <c r="Z1963" t="s">
        <v>336</v>
      </c>
      <c r="AA1963" t="s">
        <v>4529</v>
      </c>
      <c r="AB1963" t="s">
        <v>4530</v>
      </c>
      <c r="AC1963" t="s">
        <v>89</v>
      </c>
      <c r="AD1963" t="str">
        <f t="shared" si="30"/>
        <v>10-60</v>
      </c>
      <c r="AE1963" t="str">
        <f>VLOOKUP(AD1963,'Main_Sub Desc'!C:D,2,)</f>
        <v>LPC from invoicing</v>
      </c>
      <c r="AF1963" t="str">
        <f>VLOOKUP(VALUE(H1963),'Main_Sub Desc'!F:G,2,)</f>
        <v>Wtr Rev Late Payment</v>
      </c>
      <c r="AG1963">
        <f>IFERROR(VLOOKUP(VALUE(I1963),'PC Mapping'!A:F,6,),"")</f>
        <v>10469</v>
      </c>
      <c r="AH1963" s="13" t="str">
        <f>VLOOKUP(AG1963,'PC Mapping'!L:M,2,)</f>
        <v>Bolivar Water</v>
      </c>
    </row>
    <row r="1964" spans="1:34" x14ac:dyDescent="0.2">
      <c r="A1964" t="s">
        <v>11370</v>
      </c>
      <c r="B1964" t="s">
        <v>11352</v>
      </c>
      <c r="C1964" t="s">
        <v>4519</v>
      </c>
      <c r="D1964" t="s">
        <v>4520</v>
      </c>
      <c r="E1964" s="3">
        <v>45835</v>
      </c>
      <c r="F1964" t="s">
        <v>44</v>
      </c>
      <c r="G1964" t="s">
        <v>3742</v>
      </c>
      <c r="H1964" t="s">
        <v>3716</v>
      </c>
      <c r="I1964" t="s">
        <v>4534</v>
      </c>
      <c r="J1964" t="s">
        <v>4522</v>
      </c>
      <c r="K1964" s="2">
        <v>-5</v>
      </c>
      <c r="L1964" t="s">
        <v>44</v>
      </c>
      <c r="M1964" s="2">
        <v>-5</v>
      </c>
      <c r="N1964" t="s">
        <v>4523</v>
      </c>
      <c r="O1964" t="s">
        <v>4524</v>
      </c>
      <c r="P1964" t="s">
        <v>11371</v>
      </c>
      <c r="Q1964" t="s">
        <v>11374</v>
      </c>
      <c r="R1964" t="s">
        <v>44</v>
      </c>
      <c r="S1964" t="s">
        <v>4527</v>
      </c>
      <c r="T1964" s="3">
        <v>45835</v>
      </c>
      <c r="U1964" s="3">
        <v>45838</v>
      </c>
      <c r="V1964" s="2">
        <v>0</v>
      </c>
      <c r="W1964" t="s">
        <v>44</v>
      </c>
      <c r="X1964" t="s">
        <v>44</v>
      </c>
      <c r="Y1964" t="s">
        <v>11375</v>
      </c>
      <c r="Z1964" t="s">
        <v>336</v>
      </c>
      <c r="AA1964" t="s">
        <v>4529</v>
      </c>
      <c r="AB1964" t="s">
        <v>4530</v>
      </c>
      <c r="AC1964" t="s">
        <v>89</v>
      </c>
      <c r="AD1964" t="str">
        <f t="shared" si="30"/>
        <v>10-60</v>
      </c>
      <c r="AE1964" t="str">
        <f>VLOOKUP(AD1964,'Main_Sub Desc'!C:D,2,)</f>
        <v>LPC from invoicing</v>
      </c>
      <c r="AF1964" t="str">
        <f>VLOOKUP(VALUE(H1964),'Main_Sub Desc'!F:G,2,)</f>
        <v>Wst Rev Late Payment</v>
      </c>
      <c r="AG1964">
        <f>IFERROR(VLOOKUP(VALUE(I1964),'PC Mapping'!A:F,6,),"")</f>
        <v>10514</v>
      </c>
      <c r="AH1964" s="13" t="str">
        <f>VLOOKUP(AG1964,'PC Mapping'!L:M,2,)</f>
        <v>Bolivar Sewer</v>
      </c>
    </row>
    <row r="1965" spans="1:34" x14ac:dyDescent="0.2">
      <c r="A1965" t="s">
        <v>11376</v>
      </c>
      <c r="B1965" t="s">
        <v>11365</v>
      </c>
      <c r="C1965" t="s">
        <v>4519</v>
      </c>
      <c r="D1965" t="s">
        <v>4520</v>
      </c>
      <c r="E1965" s="3">
        <v>45835</v>
      </c>
      <c r="F1965" t="s">
        <v>44</v>
      </c>
      <c r="G1965" t="s">
        <v>3742</v>
      </c>
      <c r="H1965" t="s">
        <v>3722</v>
      </c>
      <c r="I1965" t="s">
        <v>4538</v>
      </c>
      <c r="J1965" t="s">
        <v>4522</v>
      </c>
      <c r="K1965" s="2">
        <v>-5</v>
      </c>
      <c r="L1965" t="s">
        <v>44</v>
      </c>
      <c r="M1965" s="2">
        <v>-5</v>
      </c>
      <c r="N1965" t="s">
        <v>4523</v>
      </c>
      <c r="O1965" t="s">
        <v>4524</v>
      </c>
      <c r="P1965" t="s">
        <v>11377</v>
      </c>
      <c r="Q1965" t="s">
        <v>11378</v>
      </c>
      <c r="R1965" t="s">
        <v>44</v>
      </c>
      <c r="S1965" t="s">
        <v>4527</v>
      </c>
      <c r="T1965" s="3">
        <v>45835</v>
      </c>
      <c r="U1965" s="3">
        <v>45838</v>
      </c>
      <c r="V1965" s="2">
        <v>0</v>
      </c>
      <c r="W1965" t="s">
        <v>44</v>
      </c>
      <c r="X1965" t="s">
        <v>44</v>
      </c>
      <c r="Y1965" t="s">
        <v>11379</v>
      </c>
      <c r="Z1965" t="s">
        <v>504</v>
      </c>
      <c r="AA1965" t="s">
        <v>4529</v>
      </c>
      <c r="AB1965" t="s">
        <v>4530</v>
      </c>
      <c r="AC1965" t="s">
        <v>89</v>
      </c>
      <c r="AD1965" t="str">
        <f t="shared" si="30"/>
        <v>10-60</v>
      </c>
      <c r="AE1965" t="str">
        <f>VLOOKUP(AD1965,'Main_Sub Desc'!C:D,2,)</f>
        <v>LPC from invoicing</v>
      </c>
      <c r="AF1965" t="str">
        <f>VLOOKUP(VALUE(H1965),'Main_Sub Desc'!F:G,2,)</f>
        <v>Wtr Rev Late Payment</v>
      </c>
      <c r="AG1965">
        <f>IFERROR(VLOOKUP(VALUE(I1965),'PC Mapping'!A:F,6,),"")</f>
        <v>10469</v>
      </c>
      <c r="AH1965" s="13" t="str">
        <f>VLOOKUP(AG1965,'PC Mapping'!L:M,2,)</f>
        <v>Bolivar Water</v>
      </c>
    </row>
    <row r="1966" spans="1:34" x14ac:dyDescent="0.2">
      <c r="A1966" t="s">
        <v>11376</v>
      </c>
      <c r="B1966" t="s">
        <v>11365</v>
      </c>
      <c r="C1966" t="s">
        <v>4519</v>
      </c>
      <c r="D1966" t="s">
        <v>4520</v>
      </c>
      <c r="E1966" s="3">
        <v>45835</v>
      </c>
      <c r="F1966" t="s">
        <v>44</v>
      </c>
      <c r="G1966" t="s">
        <v>3742</v>
      </c>
      <c r="H1966" t="s">
        <v>3716</v>
      </c>
      <c r="I1966" t="s">
        <v>4534</v>
      </c>
      <c r="J1966" t="s">
        <v>4522</v>
      </c>
      <c r="K1966" s="2">
        <v>-5</v>
      </c>
      <c r="L1966" t="s">
        <v>44</v>
      </c>
      <c r="M1966" s="2">
        <v>-5</v>
      </c>
      <c r="N1966" t="s">
        <v>4523</v>
      </c>
      <c r="O1966" t="s">
        <v>4524</v>
      </c>
      <c r="P1966" t="s">
        <v>11377</v>
      </c>
      <c r="Q1966" t="s">
        <v>11380</v>
      </c>
      <c r="R1966" t="s">
        <v>44</v>
      </c>
      <c r="S1966" t="s">
        <v>4527</v>
      </c>
      <c r="T1966" s="3">
        <v>45835</v>
      </c>
      <c r="U1966" s="3">
        <v>45838</v>
      </c>
      <c r="V1966" s="2">
        <v>0</v>
      </c>
      <c r="W1966" t="s">
        <v>44</v>
      </c>
      <c r="X1966" t="s">
        <v>44</v>
      </c>
      <c r="Y1966" t="s">
        <v>11381</v>
      </c>
      <c r="Z1966" t="s">
        <v>504</v>
      </c>
      <c r="AA1966" t="s">
        <v>4529</v>
      </c>
      <c r="AB1966" t="s">
        <v>4530</v>
      </c>
      <c r="AC1966" t="s">
        <v>89</v>
      </c>
      <c r="AD1966" t="str">
        <f t="shared" si="30"/>
        <v>10-60</v>
      </c>
      <c r="AE1966" t="str">
        <f>VLOOKUP(AD1966,'Main_Sub Desc'!C:D,2,)</f>
        <v>LPC from invoicing</v>
      </c>
      <c r="AF1966" t="str">
        <f>VLOOKUP(VALUE(H1966),'Main_Sub Desc'!F:G,2,)</f>
        <v>Wst Rev Late Payment</v>
      </c>
      <c r="AG1966">
        <f>IFERROR(VLOOKUP(VALUE(I1966),'PC Mapping'!A:F,6,),"")</f>
        <v>10514</v>
      </c>
      <c r="AH1966" s="13" t="str">
        <f>VLOOKUP(AG1966,'PC Mapping'!L:M,2,)</f>
        <v>Bolivar Sewer</v>
      </c>
    </row>
    <row r="1967" spans="1:34" x14ac:dyDescent="0.2">
      <c r="A1967" t="s">
        <v>11382</v>
      </c>
      <c r="B1967" t="s">
        <v>11352</v>
      </c>
      <c r="C1967" t="s">
        <v>4519</v>
      </c>
      <c r="D1967" t="s">
        <v>4520</v>
      </c>
      <c r="E1967" s="3">
        <v>45835</v>
      </c>
      <c r="F1967" t="s">
        <v>44</v>
      </c>
      <c r="G1967" t="s">
        <v>3742</v>
      </c>
      <c r="H1967" t="s">
        <v>3722</v>
      </c>
      <c r="I1967" t="s">
        <v>3752</v>
      </c>
      <c r="J1967" t="s">
        <v>4522</v>
      </c>
      <c r="K1967" s="2">
        <v>-5</v>
      </c>
      <c r="L1967" t="s">
        <v>44</v>
      </c>
      <c r="M1967" s="2">
        <v>-5</v>
      </c>
      <c r="N1967" t="s">
        <v>4523</v>
      </c>
      <c r="O1967" t="s">
        <v>4524</v>
      </c>
      <c r="P1967" t="s">
        <v>11383</v>
      </c>
      <c r="Q1967" t="s">
        <v>11384</v>
      </c>
      <c r="R1967" t="s">
        <v>44</v>
      </c>
      <c r="S1967" t="s">
        <v>4527</v>
      </c>
      <c r="T1967" s="3">
        <v>45835</v>
      </c>
      <c r="U1967" s="3">
        <v>45838</v>
      </c>
      <c r="V1967" s="2">
        <v>0</v>
      </c>
      <c r="W1967" t="s">
        <v>44</v>
      </c>
      <c r="X1967" t="s">
        <v>44</v>
      </c>
      <c r="Y1967" t="s">
        <v>11385</v>
      </c>
      <c r="Z1967" t="s">
        <v>1517</v>
      </c>
      <c r="AA1967" t="s">
        <v>4529</v>
      </c>
      <c r="AB1967" t="s">
        <v>4530</v>
      </c>
      <c r="AC1967" t="s">
        <v>89</v>
      </c>
      <c r="AD1967" t="str">
        <f t="shared" si="30"/>
        <v>10-60</v>
      </c>
      <c r="AE1967" t="str">
        <f>VLOOKUP(AD1967,'Main_Sub Desc'!C:D,2,)</f>
        <v>LPC from invoicing</v>
      </c>
      <c r="AF1967" t="str">
        <f>VLOOKUP(VALUE(H1967),'Main_Sub Desc'!F:G,2,)</f>
        <v>Wtr Rev Late Payment</v>
      </c>
      <c r="AG1967">
        <f>IFERROR(VLOOKUP(VALUE(I1967),'PC Mapping'!A:F,6,),"")</f>
        <v>10719</v>
      </c>
      <c r="AH1967" s="13" t="str">
        <f>VLOOKUP(AG1967,'PC Mapping'!L:M,2,)</f>
        <v>All Other Water</v>
      </c>
    </row>
    <row r="1968" spans="1:34" x14ac:dyDescent="0.2">
      <c r="A1968" t="s">
        <v>11386</v>
      </c>
      <c r="B1968" t="s">
        <v>11352</v>
      </c>
      <c r="C1968" t="s">
        <v>4519</v>
      </c>
      <c r="D1968" t="s">
        <v>4520</v>
      </c>
      <c r="E1968" s="3">
        <v>45835</v>
      </c>
      <c r="F1968" t="s">
        <v>44</v>
      </c>
      <c r="G1968" t="s">
        <v>3742</v>
      </c>
      <c r="H1968" t="s">
        <v>3722</v>
      </c>
      <c r="I1968" t="s">
        <v>3752</v>
      </c>
      <c r="J1968" t="s">
        <v>4522</v>
      </c>
      <c r="K1968" s="2">
        <v>-5</v>
      </c>
      <c r="L1968" t="s">
        <v>44</v>
      </c>
      <c r="M1968" s="2">
        <v>-5</v>
      </c>
      <c r="N1968" t="s">
        <v>4523</v>
      </c>
      <c r="O1968" t="s">
        <v>4524</v>
      </c>
      <c r="P1968" t="s">
        <v>11387</v>
      </c>
      <c r="Q1968" t="s">
        <v>11388</v>
      </c>
      <c r="R1968" t="s">
        <v>44</v>
      </c>
      <c r="S1968" t="s">
        <v>4527</v>
      </c>
      <c r="T1968" s="3">
        <v>45835</v>
      </c>
      <c r="U1968" s="3">
        <v>45838</v>
      </c>
      <c r="V1968" s="2">
        <v>0</v>
      </c>
      <c r="W1968" t="s">
        <v>44</v>
      </c>
      <c r="X1968" t="s">
        <v>44</v>
      </c>
      <c r="Y1968" t="s">
        <v>11389</v>
      </c>
      <c r="Z1968" t="s">
        <v>1709</v>
      </c>
      <c r="AA1968" t="s">
        <v>4529</v>
      </c>
      <c r="AB1968" t="s">
        <v>4530</v>
      </c>
      <c r="AC1968" t="s">
        <v>89</v>
      </c>
      <c r="AD1968" t="str">
        <f t="shared" si="30"/>
        <v>10-60</v>
      </c>
      <c r="AE1968" t="str">
        <f>VLOOKUP(AD1968,'Main_Sub Desc'!C:D,2,)</f>
        <v>LPC from invoicing</v>
      </c>
      <c r="AF1968" t="str">
        <f>VLOOKUP(VALUE(H1968),'Main_Sub Desc'!F:G,2,)</f>
        <v>Wtr Rev Late Payment</v>
      </c>
      <c r="AG1968">
        <f>IFERROR(VLOOKUP(VALUE(I1968),'PC Mapping'!A:F,6,),"")</f>
        <v>10719</v>
      </c>
      <c r="AH1968" s="13" t="str">
        <f>VLOOKUP(AG1968,'PC Mapping'!L:M,2,)</f>
        <v>All Other Water</v>
      </c>
    </row>
    <row r="1969" spans="1:34" x14ac:dyDescent="0.2">
      <c r="A1969" t="s">
        <v>11390</v>
      </c>
      <c r="B1969" t="s">
        <v>11352</v>
      </c>
      <c r="C1969" t="s">
        <v>4519</v>
      </c>
      <c r="D1969" t="s">
        <v>4520</v>
      </c>
      <c r="E1969" s="3">
        <v>45835</v>
      </c>
      <c r="F1969" t="s">
        <v>44</v>
      </c>
      <c r="G1969" t="s">
        <v>3742</v>
      </c>
      <c r="H1969" t="s">
        <v>3722</v>
      </c>
      <c r="I1969" t="s">
        <v>4538</v>
      </c>
      <c r="J1969" t="s">
        <v>4522</v>
      </c>
      <c r="K1969" s="2">
        <v>-5</v>
      </c>
      <c r="L1969" t="s">
        <v>44</v>
      </c>
      <c r="M1969" s="2">
        <v>-5</v>
      </c>
      <c r="N1969" t="s">
        <v>4523</v>
      </c>
      <c r="O1969" t="s">
        <v>4524</v>
      </c>
      <c r="P1969" t="s">
        <v>11391</v>
      </c>
      <c r="Q1969" t="s">
        <v>11392</v>
      </c>
      <c r="R1969" t="s">
        <v>44</v>
      </c>
      <c r="S1969" t="s">
        <v>4527</v>
      </c>
      <c r="T1969" s="3">
        <v>45835</v>
      </c>
      <c r="U1969" s="3">
        <v>45838</v>
      </c>
      <c r="V1969" s="2">
        <v>0</v>
      </c>
      <c r="W1969" t="s">
        <v>44</v>
      </c>
      <c r="X1969" t="s">
        <v>44</v>
      </c>
      <c r="Y1969" t="s">
        <v>11393</v>
      </c>
      <c r="Z1969" t="s">
        <v>11394</v>
      </c>
      <c r="AA1969" t="s">
        <v>4529</v>
      </c>
      <c r="AB1969" t="s">
        <v>4530</v>
      </c>
      <c r="AC1969" t="s">
        <v>89</v>
      </c>
      <c r="AD1969" t="str">
        <f t="shared" si="30"/>
        <v>10-60</v>
      </c>
      <c r="AE1969" t="str">
        <f>VLOOKUP(AD1969,'Main_Sub Desc'!C:D,2,)</f>
        <v>LPC from invoicing</v>
      </c>
      <c r="AF1969" t="str">
        <f>VLOOKUP(VALUE(H1969),'Main_Sub Desc'!F:G,2,)</f>
        <v>Wtr Rev Late Payment</v>
      </c>
      <c r="AG1969">
        <f>IFERROR(VLOOKUP(VALUE(I1969),'PC Mapping'!A:F,6,),"")</f>
        <v>10469</v>
      </c>
      <c r="AH1969" s="13" t="str">
        <f>VLOOKUP(AG1969,'PC Mapping'!L:M,2,)</f>
        <v>Bolivar Water</v>
      </c>
    </row>
    <row r="1970" spans="1:34" x14ac:dyDescent="0.2">
      <c r="A1970" t="s">
        <v>11390</v>
      </c>
      <c r="B1970" t="s">
        <v>11352</v>
      </c>
      <c r="C1970" t="s">
        <v>4519</v>
      </c>
      <c r="D1970" t="s">
        <v>4520</v>
      </c>
      <c r="E1970" s="3">
        <v>45835</v>
      </c>
      <c r="F1970" t="s">
        <v>44</v>
      </c>
      <c r="G1970" t="s">
        <v>3742</v>
      </c>
      <c r="H1970" t="s">
        <v>3716</v>
      </c>
      <c r="I1970" t="s">
        <v>4534</v>
      </c>
      <c r="J1970" t="s">
        <v>4522</v>
      </c>
      <c r="K1970" s="2">
        <v>-5</v>
      </c>
      <c r="L1970" t="s">
        <v>44</v>
      </c>
      <c r="M1970" s="2">
        <v>-5</v>
      </c>
      <c r="N1970" t="s">
        <v>4523</v>
      </c>
      <c r="O1970" t="s">
        <v>4524</v>
      </c>
      <c r="P1970" t="s">
        <v>11391</v>
      </c>
      <c r="Q1970" t="s">
        <v>11395</v>
      </c>
      <c r="R1970" t="s">
        <v>44</v>
      </c>
      <c r="S1970" t="s">
        <v>4527</v>
      </c>
      <c r="T1970" s="3">
        <v>45835</v>
      </c>
      <c r="U1970" s="3">
        <v>45838</v>
      </c>
      <c r="V1970" s="2">
        <v>0</v>
      </c>
      <c r="W1970" t="s">
        <v>44</v>
      </c>
      <c r="X1970" t="s">
        <v>44</v>
      </c>
      <c r="Y1970" t="s">
        <v>11396</v>
      </c>
      <c r="Z1970" t="s">
        <v>11394</v>
      </c>
      <c r="AA1970" t="s">
        <v>4529</v>
      </c>
      <c r="AB1970" t="s">
        <v>4530</v>
      </c>
      <c r="AC1970" t="s">
        <v>89</v>
      </c>
      <c r="AD1970" t="str">
        <f t="shared" si="30"/>
        <v>10-60</v>
      </c>
      <c r="AE1970" t="str">
        <f>VLOOKUP(AD1970,'Main_Sub Desc'!C:D,2,)</f>
        <v>LPC from invoicing</v>
      </c>
      <c r="AF1970" t="str">
        <f>VLOOKUP(VALUE(H1970),'Main_Sub Desc'!F:G,2,)</f>
        <v>Wst Rev Late Payment</v>
      </c>
      <c r="AG1970">
        <f>IFERROR(VLOOKUP(VALUE(I1970),'PC Mapping'!A:F,6,),"")</f>
        <v>10514</v>
      </c>
      <c r="AH1970" s="13" t="str">
        <f>VLOOKUP(AG1970,'PC Mapping'!L:M,2,)</f>
        <v>Bolivar Sewer</v>
      </c>
    </row>
    <row r="1971" spans="1:34" x14ac:dyDescent="0.2">
      <c r="A1971" t="s">
        <v>11397</v>
      </c>
      <c r="B1971" t="s">
        <v>11365</v>
      </c>
      <c r="C1971" t="s">
        <v>4519</v>
      </c>
      <c r="D1971" t="s">
        <v>4520</v>
      </c>
      <c r="E1971" s="3">
        <v>45835</v>
      </c>
      <c r="F1971" t="s">
        <v>44</v>
      </c>
      <c r="G1971" t="s">
        <v>3742</v>
      </c>
      <c r="H1971" t="s">
        <v>3722</v>
      </c>
      <c r="I1971" t="s">
        <v>3752</v>
      </c>
      <c r="J1971" t="s">
        <v>4522</v>
      </c>
      <c r="K1971" s="2">
        <v>-24.53</v>
      </c>
      <c r="L1971" t="s">
        <v>44</v>
      </c>
      <c r="M1971" s="2">
        <v>-24.53</v>
      </c>
      <c r="N1971" t="s">
        <v>4523</v>
      </c>
      <c r="O1971" t="s">
        <v>4524</v>
      </c>
      <c r="P1971" t="s">
        <v>9674</v>
      </c>
      <c r="Q1971" t="s">
        <v>11398</v>
      </c>
      <c r="R1971" t="s">
        <v>44</v>
      </c>
      <c r="S1971" t="s">
        <v>4527</v>
      </c>
      <c r="T1971" s="3">
        <v>45835</v>
      </c>
      <c r="U1971" s="3">
        <v>45838</v>
      </c>
      <c r="V1971" s="2">
        <v>0</v>
      </c>
      <c r="W1971" t="s">
        <v>44</v>
      </c>
      <c r="X1971" t="s">
        <v>44</v>
      </c>
      <c r="Y1971" t="s">
        <v>11399</v>
      </c>
      <c r="Z1971" t="s">
        <v>2558</v>
      </c>
      <c r="AA1971" t="s">
        <v>4529</v>
      </c>
      <c r="AB1971" t="s">
        <v>4530</v>
      </c>
      <c r="AC1971" t="s">
        <v>89</v>
      </c>
      <c r="AD1971" t="str">
        <f t="shared" si="30"/>
        <v>10-60</v>
      </c>
      <c r="AE1971" t="str">
        <f>VLOOKUP(AD1971,'Main_Sub Desc'!C:D,2,)</f>
        <v>LPC from invoicing</v>
      </c>
      <c r="AF1971" t="str">
        <f>VLOOKUP(VALUE(H1971),'Main_Sub Desc'!F:G,2,)</f>
        <v>Wtr Rev Late Payment</v>
      </c>
      <c r="AG1971">
        <f>IFERROR(VLOOKUP(VALUE(I1971),'PC Mapping'!A:F,6,),"")</f>
        <v>10719</v>
      </c>
      <c r="AH1971" s="13" t="str">
        <f>VLOOKUP(AG1971,'PC Mapping'!L:M,2,)</f>
        <v>All Other Water</v>
      </c>
    </row>
    <row r="1972" spans="1:34" x14ac:dyDescent="0.2">
      <c r="A1972" t="s">
        <v>11400</v>
      </c>
      <c r="B1972" t="s">
        <v>11401</v>
      </c>
      <c r="C1972" t="s">
        <v>4519</v>
      </c>
      <c r="D1972" t="s">
        <v>4520</v>
      </c>
      <c r="E1972" s="3">
        <v>45838</v>
      </c>
      <c r="F1972" t="s">
        <v>44</v>
      </c>
      <c r="G1972" t="s">
        <v>3742</v>
      </c>
      <c r="H1972" t="s">
        <v>3716</v>
      </c>
      <c r="I1972" t="s">
        <v>4534</v>
      </c>
      <c r="J1972" t="s">
        <v>4522</v>
      </c>
      <c r="K1972" s="2">
        <v>-5</v>
      </c>
      <c r="L1972" t="s">
        <v>44</v>
      </c>
      <c r="M1972" s="2">
        <v>-5</v>
      </c>
      <c r="N1972" t="s">
        <v>4523</v>
      </c>
      <c r="O1972" t="s">
        <v>4524</v>
      </c>
      <c r="P1972" t="s">
        <v>7485</v>
      </c>
      <c r="Q1972" t="s">
        <v>11402</v>
      </c>
      <c r="R1972" t="s">
        <v>44</v>
      </c>
      <c r="S1972" t="s">
        <v>4527</v>
      </c>
      <c r="T1972" s="3">
        <v>45838</v>
      </c>
      <c r="U1972" s="3">
        <v>45839</v>
      </c>
      <c r="V1972" s="2">
        <v>0</v>
      </c>
      <c r="W1972" t="s">
        <v>44</v>
      </c>
      <c r="X1972" t="s">
        <v>44</v>
      </c>
      <c r="Y1972" t="s">
        <v>7489</v>
      </c>
      <c r="Z1972" t="s">
        <v>738</v>
      </c>
      <c r="AA1972" t="s">
        <v>4529</v>
      </c>
      <c r="AB1972" t="s">
        <v>4530</v>
      </c>
      <c r="AC1972" t="s">
        <v>89</v>
      </c>
      <c r="AD1972" t="str">
        <f t="shared" si="30"/>
        <v>10-60</v>
      </c>
      <c r="AE1972" t="str">
        <f>VLOOKUP(AD1972,'Main_Sub Desc'!C:D,2,)</f>
        <v>LPC from invoicing</v>
      </c>
      <c r="AF1972" t="str">
        <f>VLOOKUP(VALUE(H1972),'Main_Sub Desc'!F:G,2,)</f>
        <v>Wst Rev Late Payment</v>
      </c>
      <c r="AG1972">
        <f>IFERROR(VLOOKUP(VALUE(I1972),'PC Mapping'!A:F,6,),"")</f>
        <v>10514</v>
      </c>
      <c r="AH1972" s="13" t="str">
        <f>VLOOKUP(AG1972,'PC Mapping'!L:M,2,)</f>
        <v>Bolivar Sewer</v>
      </c>
    </row>
    <row r="1973" spans="1:34" x14ac:dyDescent="0.2">
      <c r="A1973" t="s">
        <v>11400</v>
      </c>
      <c r="B1973" t="s">
        <v>11401</v>
      </c>
      <c r="C1973" t="s">
        <v>4519</v>
      </c>
      <c r="D1973" t="s">
        <v>4520</v>
      </c>
      <c r="E1973" s="3">
        <v>45838</v>
      </c>
      <c r="F1973" t="s">
        <v>44</v>
      </c>
      <c r="G1973" t="s">
        <v>3742</v>
      </c>
      <c r="H1973" t="s">
        <v>3722</v>
      </c>
      <c r="I1973" t="s">
        <v>4538</v>
      </c>
      <c r="J1973" t="s">
        <v>4522</v>
      </c>
      <c r="K1973" s="2">
        <v>-5</v>
      </c>
      <c r="L1973" t="s">
        <v>44</v>
      </c>
      <c r="M1973" s="2">
        <v>-5</v>
      </c>
      <c r="N1973" t="s">
        <v>4523</v>
      </c>
      <c r="O1973" t="s">
        <v>4524</v>
      </c>
      <c r="P1973" t="s">
        <v>7485</v>
      </c>
      <c r="Q1973" t="s">
        <v>11403</v>
      </c>
      <c r="R1973" t="s">
        <v>44</v>
      </c>
      <c r="S1973" t="s">
        <v>4527</v>
      </c>
      <c r="T1973" s="3">
        <v>45838</v>
      </c>
      <c r="U1973" s="3">
        <v>45839</v>
      </c>
      <c r="V1973" s="2">
        <v>0</v>
      </c>
      <c r="W1973" t="s">
        <v>44</v>
      </c>
      <c r="X1973" t="s">
        <v>44</v>
      </c>
      <c r="Y1973" t="s">
        <v>7487</v>
      </c>
      <c r="Z1973" t="s">
        <v>738</v>
      </c>
      <c r="AA1973" t="s">
        <v>4529</v>
      </c>
      <c r="AB1973" t="s">
        <v>4530</v>
      </c>
      <c r="AC1973" t="s">
        <v>89</v>
      </c>
      <c r="AD1973" t="str">
        <f t="shared" si="30"/>
        <v>10-60</v>
      </c>
      <c r="AE1973" t="str">
        <f>VLOOKUP(AD1973,'Main_Sub Desc'!C:D,2,)</f>
        <v>LPC from invoicing</v>
      </c>
      <c r="AF1973" t="str">
        <f>VLOOKUP(VALUE(H1973),'Main_Sub Desc'!F:G,2,)</f>
        <v>Wtr Rev Late Payment</v>
      </c>
      <c r="AG1973">
        <f>IFERROR(VLOOKUP(VALUE(I1973),'PC Mapping'!A:F,6,),"")</f>
        <v>10469</v>
      </c>
      <c r="AH1973" s="13" t="str">
        <f>VLOOKUP(AG1973,'PC Mapping'!L:M,2,)</f>
        <v>Bolivar Water</v>
      </c>
    </row>
    <row r="1974" spans="1:34" x14ac:dyDescent="0.2">
      <c r="A1974" t="s">
        <v>11404</v>
      </c>
      <c r="B1974" t="s">
        <v>11401</v>
      </c>
      <c r="C1974" t="s">
        <v>4519</v>
      </c>
      <c r="D1974" t="s">
        <v>4520</v>
      </c>
      <c r="E1974" s="3">
        <v>45838</v>
      </c>
      <c r="F1974" t="s">
        <v>44</v>
      </c>
      <c r="G1974" t="s">
        <v>3742</v>
      </c>
      <c r="H1974" t="s">
        <v>3716</v>
      </c>
      <c r="I1974" t="s">
        <v>4534</v>
      </c>
      <c r="J1974" t="s">
        <v>4522</v>
      </c>
      <c r="K1974" s="2">
        <v>-5</v>
      </c>
      <c r="L1974" t="s">
        <v>44</v>
      </c>
      <c r="M1974" s="2">
        <v>-5</v>
      </c>
      <c r="N1974" t="s">
        <v>4523</v>
      </c>
      <c r="O1974" t="s">
        <v>4524</v>
      </c>
      <c r="P1974" t="s">
        <v>7485</v>
      </c>
      <c r="Q1974" t="s">
        <v>11405</v>
      </c>
      <c r="R1974" t="s">
        <v>44</v>
      </c>
      <c r="S1974" t="s">
        <v>4527</v>
      </c>
      <c r="T1974" s="3">
        <v>45838</v>
      </c>
      <c r="U1974" s="3">
        <v>45839</v>
      </c>
      <c r="V1974" s="2">
        <v>0</v>
      </c>
      <c r="W1974" t="s">
        <v>44</v>
      </c>
      <c r="X1974" t="s">
        <v>44</v>
      </c>
      <c r="Y1974" t="s">
        <v>7495</v>
      </c>
      <c r="Z1974" t="s">
        <v>7493</v>
      </c>
      <c r="AA1974" t="s">
        <v>4529</v>
      </c>
      <c r="AB1974" t="s">
        <v>4530</v>
      </c>
      <c r="AC1974" t="s">
        <v>89</v>
      </c>
      <c r="AD1974" t="str">
        <f t="shared" si="30"/>
        <v>10-60</v>
      </c>
      <c r="AE1974" t="str">
        <f>VLOOKUP(AD1974,'Main_Sub Desc'!C:D,2,)</f>
        <v>LPC from invoicing</v>
      </c>
      <c r="AF1974" t="str">
        <f>VLOOKUP(VALUE(H1974),'Main_Sub Desc'!F:G,2,)</f>
        <v>Wst Rev Late Payment</v>
      </c>
      <c r="AG1974">
        <f>IFERROR(VLOOKUP(VALUE(I1974),'PC Mapping'!A:F,6,),"")</f>
        <v>10514</v>
      </c>
      <c r="AH1974" s="13" t="str">
        <f>VLOOKUP(AG1974,'PC Mapping'!L:M,2,)</f>
        <v>Bolivar Sewer</v>
      </c>
    </row>
    <row r="1975" spans="1:34" x14ac:dyDescent="0.2">
      <c r="A1975" t="s">
        <v>11404</v>
      </c>
      <c r="B1975" t="s">
        <v>11401</v>
      </c>
      <c r="C1975" t="s">
        <v>4519</v>
      </c>
      <c r="D1975" t="s">
        <v>4520</v>
      </c>
      <c r="E1975" s="3">
        <v>45838</v>
      </c>
      <c r="F1975" t="s">
        <v>44</v>
      </c>
      <c r="G1975" t="s">
        <v>3742</v>
      </c>
      <c r="H1975" t="s">
        <v>3722</v>
      </c>
      <c r="I1975" t="s">
        <v>4538</v>
      </c>
      <c r="J1975" t="s">
        <v>4522</v>
      </c>
      <c r="K1975" s="2">
        <v>-5</v>
      </c>
      <c r="L1975" t="s">
        <v>44</v>
      </c>
      <c r="M1975" s="2">
        <v>-5</v>
      </c>
      <c r="N1975" t="s">
        <v>4523</v>
      </c>
      <c r="O1975" t="s">
        <v>4524</v>
      </c>
      <c r="P1975" t="s">
        <v>7485</v>
      </c>
      <c r="Q1975" t="s">
        <v>11406</v>
      </c>
      <c r="R1975" t="s">
        <v>44</v>
      </c>
      <c r="S1975" t="s">
        <v>4527</v>
      </c>
      <c r="T1975" s="3">
        <v>45838</v>
      </c>
      <c r="U1975" s="3">
        <v>45839</v>
      </c>
      <c r="V1975" s="2">
        <v>0</v>
      </c>
      <c r="W1975" t="s">
        <v>44</v>
      </c>
      <c r="X1975" t="s">
        <v>44</v>
      </c>
      <c r="Y1975" t="s">
        <v>7492</v>
      </c>
      <c r="Z1975" t="s">
        <v>7493</v>
      </c>
      <c r="AA1975" t="s">
        <v>4529</v>
      </c>
      <c r="AB1975" t="s">
        <v>4530</v>
      </c>
      <c r="AC1975" t="s">
        <v>89</v>
      </c>
      <c r="AD1975" t="str">
        <f t="shared" si="30"/>
        <v>10-60</v>
      </c>
      <c r="AE1975" t="str">
        <f>VLOOKUP(AD1975,'Main_Sub Desc'!C:D,2,)</f>
        <v>LPC from invoicing</v>
      </c>
      <c r="AF1975" t="str">
        <f>VLOOKUP(VALUE(H1975),'Main_Sub Desc'!F:G,2,)</f>
        <v>Wtr Rev Late Payment</v>
      </c>
      <c r="AG1975">
        <f>IFERROR(VLOOKUP(VALUE(I1975),'PC Mapping'!A:F,6,),"")</f>
        <v>10469</v>
      </c>
      <c r="AH1975" s="13" t="str">
        <f>VLOOKUP(AG1975,'PC Mapping'!L:M,2,)</f>
        <v>Bolivar Water</v>
      </c>
    </row>
    <row r="1976" spans="1:34" x14ac:dyDescent="0.2">
      <c r="A1976" t="s">
        <v>11407</v>
      </c>
      <c r="B1976" t="s">
        <v>11401</v>
      </c>
      <c r="C1976" t="s">
        <v>4519</v>
      </c>
      <c r="D1976" t="s">
        <v>4520</v>
      </c>
      <c r="E1976" s="3">
        <v>45838</v>
      </c>
      <c r="F1976" t="s">
        <v>44</v>
      </c>
      <c r="G1976" t="s">
        <v>3742</v>
      </c>
      <c r="H1976" t="s">
        <v>3722</v>
      </c>
      <c r="I1976" t="s">
        <v>3752</v>
      </c>
      <c r="J1976" t="s">
        <v>4522</v>
      </c>
      <c r="K1976" s="2">
        <v>-5</v>
      </c>
      <c r="L1976" t="s">
        <v>44</v>
      </c>
      <c r="M1976" s="2">
        <v>-5</v>
      </c>
      <c r="N1976" t="s">
        <v>4523</v>
      </c>
      <c r="O1976" t="s">
        <v>4524</v>
      </c>
      <c r="P1976" t="s">
        <v>11408</v>
      </c>
      <c r="Q1976" t="s">
        <v>11409</v>
      </c>
      <c r="R1976" t="s">
        <v>44</v>
      </c>
      <c r="S1976" t="s">
        <v>4527</v>
      </c>
      <c r="T1976" s="3">
        <v>45838</v>
      </c>
      <c r="U1976" s="3">
        <v>45839</v>
      </c>
      <c r="V1976" s="2">
        <v>0</v>
      </c>
      <c r="W1976" t="s">
        <v>44</v>
      </c>
      <c r="X1976" t="s">
        <v>44</v>
      </c>
      <c r="Y1976" t="s">
        <v>11410</v>
      </c>
      <c r="Z1976" t="s">
        <v>2307</v>
      </c>
      <c r="AA1976" t="s">
        <v>4529</v>
      </c>
      <c r="AB1976" t="s">
        <v>4530</v>
      </c>
      <c r="AC1976" t="s">
        <v>89</v>
      </c>
      <c r="AD1976" t="str">
        <f t="shared" si="30"/>
        <v>10-60</v>
      </c>
      <c r="AE1976" t="str">
        <f>VLOOKUP(AD1976,'Main_Sub Desc'!C:D,2,)</f>
        <v>LPC from invoicing</v>
      </c>
      <c r="AF1976" t="str">
        <f>VLOOKUP(VALUE(H1976),'Main_Sub Desc'!F:G,2,)</f>
        <v>Wtr Rev Late Payment</v>
      </c>
      <c r="AG1976">
        <f>IFERROR(VLOOKUP(VALUE(I1976),'PC Mapping'!A:F,6,),"")</f>
        <v>10719</v>
      </c>
      <c r="AH1976" s="13" t="str">
        <f>VLOOKUP(AG1976,'PC Mapping'!L:M,2,)</f>
        <v>All Other Water</v>
      </c>
    </row>
    <row r="1977" spans="1:34" x14ac:dyDescent="0.2">
      <c r="A1977" t="s">
        <v>11411</v>
      </c>
      <c r="B1977" t="s">
        <v>11412</v>
      </c>
      <c r="C1977" t="s">
        <v>4519</v>
      </c>
      <c r="D1977" t="s">
        <v>4520</v>
      </c>
      <c r="E1977" s="3">
        <v>45811</v>
      </c>
      <c r="F1977" t="s">
        <v>11413</v>
      </c>
      <c r="G1977" t="s">
        <v>3742</v>
      </c>
      <c r="H1977" t="s">
        <v>3722</v>
      </c>
      <c r="I1977" t="s">
        <v>3752</v>
      </c>
      <c r="J1977" t="s">
        <v>4522</v>
      </c>
      <c r="K1977" s="2">
        <v>-5</v>
      </c>
      <c r="L1977" t="s">
        <v>44</v>
      </c>
      <c r="M1977" s="2">
        <v>-5</v>
      </c>
      <c r="N1977" t="s">
        <v>4523</v>
      </c>
      <c r="O1977" t="s">
        <v>4524</v>
      </c>
      <c r="P1977" t="s">
        <v>10189</v>
      </c>
      <c r="Q1977" t="s">
        <v>11414</v>
      </c>
      <c r="R1977" t="s">
        <v>44</v>
      </c>
      <c r="S1977" t="s">
        <v>6234</v>
      </c>
      <c r="T1977" s="3">
        <v>45811</v>
      </c>
      <c r="U1977" s="3">
        <v>45813</v>
      </c>
      <c r="V1977" s="2">
        <v>0</v>
      </c>
      <c r="W1977" t="s">
        <v>44</v>
      </c>
      <c r="X1977" t="s">
        <v>44</v>
      </c>
      <c r="Y1977" t="s">
        <v>11415</v>
      </c>
      <c r="Z1977" t="s">
        <v>11416</v>
      </c>
      <c r="AA1977" t="s">
        <v>4529</v>
      </c>
      <c r="AB1977" t="s">
        <v>4530</v>
      </c>
      <c r="AC1977" t="s">
        <v>89</v>
      </c>
      <c r="AD1977" t="str">
        <f t="shared" si="30"/>
        <v>10-60</v>
      </c>
      <c r="AE1977" t="str">
        <f>VLOOKUP(AD1977,'Main_Sub Desc'!C:D,2,)</f>
        <v>LPC from invoicing</v>
      </c>
      <c r="AF1977" t="str">
        <f>VLOOKUP(VALUE(H1977),'Main_Sub Desc'!F:G,2,)</f>
        <v>Wtr Rev Late Payment</v>
      </c>
      <c r="AG1977">
        <f>IFERROR(VLOOKUP(VALUE(I1977),'PC Mapping'!A:F,6,),"")</f>
        <v>10719</v>
      </c>
      <c r="AH1977" s="13" t="str">
        <f>VLOOKUP(AG1977,'PC Mapping'!L:M,2,)</f>
        <v>All Other Water</v>
      </c>
    </row>
    <row r="1978" spans="1:34" x14ac:dyDescent="0.2">
      <c r="A1978" t="s">
        <v>11417</v>
      </c>
      <c r="B1978" t="s">
        <v>11412</v>
      </c>
      <c r="C1978" t="s">
        <v>4519</v>
      </c>
      <c r="D1978" t="s">
        <v>4520</v>
      </c>
      <c r="E1978" s="3">
        <v>45811</v>
      </c>
      <c r="F1978" t="s">
        <v>11418</v>
      </c>
      <c r="G1978" t="s">
        <v>3742</v>
      </c>
      <c r="H1978" t="s">
        <v>3722</v>
      </c>
      <c r="I1978" t="s">
        <v>3752</v>
      </c>
      <c r="J1978" t="s">
        <v>4522</v>
      </c>
      <c r="K1978" s="2">
        <v>-5</v>
      </c>
      <c r="L1978" t="s">
        <v>44</v>
      </c>
      <c r="M1978" s="2">
        <v>-5</v>
      </c>
      <c r="N1978" t="s">
        <v>4523</v>
      </c>
      <c r="O1978" t="s">
        <v>4524</v>
      </c>
      <c r="P1978" t="s">
        <v>5521</v>
      </c>
      <c r="Q1978" t="s">
        <v>11419</v>
      </c>
      <c r="R1978" t="s">
        <v>44</v>
      </c>
      <c r="S1978" t="s">
        <v>6234</v>
      </c>
      <c r="T1978" s="3">
        <v>45811</v>
      </c>
      <c r="U1978" s="3">
        <v>45813</v>
      </c>
      <c r="V1978" s="2">
        <v>0</v>
      </c>
      <c r="W1978" t="s">
        <v>44</v>
      </c>
      <c r="X1978" t="s">
        <v>44</v>
      </c>
      <c r="Y1978" t="s">
        <v>11420</v>
      </c>
      <c r="Z1978" t="s">
        <v>11421</v>
      </c>
      <c r="AA1978" t="s">
        <v>4529</v>
      </c>
      <c r="AB1978" t="s">
        <v>4530</v>
      </c>
      <c r="AC1978" t="s">
        <v>89</v>
      </c>
      <c r="AD1978" t="str">
        <f t="shared" si="30"/>
        <v>10-60</v>
      </c>
      <c r="AE1978" t="str">
        <f>VLOOKUP(AD1978,'Main_Sub Desc'!C:D,2,)</f>
        <v>LPC from invoicing</v>
      </c>
      <c r="AF1978" t="str">
        <f>VLOOKUP(VALUE(H1978),'Main_Sub Desc'!F:G,2,)</f>
        <v>Wtr Rev Late Payment</v>
      </c>
      <c r="AG1978">
        <f>IFERROR(VLOOKUP(VALUE(I1978),'PC Mapping'!A:F,6,),"")</f>
        <v>10719</v>
      </c>
      <c r="AH1978" s="13" t="str">
        <f>VLOOKUP(AG1978,'PC Mapping'!L:M,2,)</f>
        <v>All Other Water</v>
      </c>
    </row>
    <row r="1979" spans="1:34" x14ac:dyDescent="0.2">
      <c r="A1979" t="s">
        <v>11422</v>
      </c>
      <c r="B1979" t="s">
        <v>11412</v>
      </c>
      <c r="C1979" t="s">
        <v>4519</v>
      </c>
      <c r="D1979" t="s">
        <v>4520</v>
      </c>
      <c r="E1979" s="3">
        <v>45811</v>
      </c>
      <c r="F1979" t="s">
        <v>11423</v>
      </c>
      <c r="G1979" t="s">
        <v>3742</v>
      </c>
      <c r="H1979" t="s">
        <v>3722</v>
      </c>
      <c r="I1979" t="s">
        <v>3752</v>
      </c>
      <c r="J1979" t="s">
        <v>4522</v>
      </c>
      <c r="K1979" s="2">
        <v>-5</v>
      </c>
      <c r="L1979" t="s">
        <v>44</v>
      </c>
      <c r="M1979" s="2">
        <v>-5</v>
      </c>
      <c r="N1979" t="s">
        <v>4523</v>
      </c>
      <c r="O1979" t="s">
        <v>4524</v>
      </c>
      <c r="P1979" t="s">
        <v>11336</v>
      </c>
      <c r="Q1979" t="s">
        <v>11424</v>
      </c>
      <c r="R1979" t="s">
        <v>44</v>
      </c>
      <c r="S1979" t="s">
        <v>6234</v>
      </c>
      <c r="T1979" s="3">
        <v>45811</v>
      </c>
      <c r="U1979" s="3">
        <v>45813</v>
      </c>
      <c r="V1979" s="2">
        <v>0</v>
      </c>
      <c r="W1979" t="s">
        <v>44</v>
      </c>
      <c r="X1979" t="s">
        <v>44</v>
      </c>
      <c r="Y1979" t="s">
        <v>11425</v>
      </c>
      <c r="Z1979" t="s">
        <v>11426</v>
      </c>
      <c r="AA1979" t="s">
        <v>4529</v>
      </c>
      <c r="AB1979" t="s">
        <v>4530</v>
      </c>
      <c r="AC1979" t="s">
        <v>89</v>
      </c>
      <c r="AD1979" t="str">
        <f t="shared" si="30"/>
        <v>10-60</v>
      </c>
      <c r="AE1979" t="str">
        <f>VLOOKUP(AD1979,'Main_Sub Desc'!C:D,2,)</f>
        <v>LPC from invoicing</v>
      </c>
      <c r="AF1979" t="str">
        <f>VLOOKUP(VALUE(H1979),'Main_Sub Desc'!F:G,2,)</f>
        <v>Wtr Rev Late Payment</v>
      </c>
      <c r="AG1979">
        <f>IFERROR(VLOOKUP(VALUE(I1979),'PC Mapping'!A:F,6,),"")</f>
        <v>10719</v>
      </c>
      <c r="AH1979" s="13" t="str">
        <f>VLOOKUP(AG1979,'PC Mapping'!L:M,2,)</f>
        <v>All Other Water</v>
      </c>
    </row>
    <row r="1980" spans="1:34" x14ac:dyDescent="0.2">
      <c r="A1980" t="s">
        <v>11427</v>
      </c>
      <c r="B1980" t="s">
        <v>11412</v>
      </c>
      <c r="C1980" t="s">
        <v>4519</v>
      </c>
      <c r="D1980" t="s">
        <v>4520</v>
      </c>
      <c r="E1980" s="3">
        <v>45811</v>
      </c>
      <c r="F1980" t="s">
        <v>11428</v>
      </c>
      <c r="G1980" t="s">
        <v>3742</v>
      </c>
      <c r="H1980" t="s">
        <v>3722</v>
      </c>
      <c r="I1980" t="s">
        <v>3752</v>
      </c>
      <c r="J1980" t="s">
        <v>4522</v>
      </c>
      <c r="K1980" s="2">
        <v>-5</v>
      </c>
      <c r="L1980" t="s">
        <v>44</v>
      </c>
      <c r="M1980" s="2">
        <v>-5</v>
      </c>
      <c r="N1980" t="s">
        <v>4523</v>
      </c>
      <c r="O1980" t="s">
        <v>4524</v>
      </c>
      <c r="P1980" t="s">
        <v>11429</v>
      </c>
      <c r="Q1980" t="s">
        <v>11430</v>
      </c>
      <c r="R1980" t="s">
        <v>44</v>
      </c>
      <c r="S1980" t="s">
        <v>6234</v>
      </c>
      <c r="T1980" s="3">
        <v>45811</v>
      </c>
      <c r="U1980" s="3">
        <v>45813</v>
      </c>
      <c r="V1980" s="2">
        <v>0</v>
      </c>
      <c r="W1980" t="s">
        <v>44</v>
      </c>
      <c r="X1980" t="s">
        <v>44</v>
      </c>
      <c r="Y1980" t="s">
        <v>11431</v>
      </c>
      <c r="Z1980" t="s">
        <v>11432</v>
      </c>
      <c r="AA1980" t="s">
        <v>4529</v>
      </c>
      <c r="AB1980" t="s">
        <v>4530</v>
      </c>
      <c r="AC1980" t="s">
        <v>89</v>
      </c>
      <c r="AD1980" t="str">
        <f t="shared" si="30"/>
        <v>10-60</v>
      </c>
      <c r="AE1980" t="str">
        <f>VLOOKUP(AD1980,'Main_Sub Desc'!C:D,2,)</f>
        <v>LPC from invoicing</v>
      </c>
      <c r="AF1980" t="str">
        <f>VLOOKUP(VALUE(H1980),'Main_Sub Desc'!F:G,2,)</f>
        <v>Wtr Rev Late Payment</v>
      </c>
      <c r="AG1980">
        <f>IFERROR(VLOOKUP(VALUE(I1980),'PC Mapping'!A:F,6,),"")</f>
        <v>10719</v>
      </c>
      <c r="AH1980" s="13" t="str">
        <f>VLOOKUP(AG1980,'PC Mapping'!L:M,2,)</f>
        <v>All Other Water</v>
      </c>
    </row>
    <row r="1981" spans="1:34" x14ac:dyDescent="0.2">
      <c r="A1981" t="s">
        <v>11433</v>
      </c>
      <c r="B1981" t="s">
        <v>11412</v>
      </c>
      <c r="C1981" t="s">
        <v>4519</v>
      </c>
      <c r="D1981" t="s">
        <v>4520</v>
      </c>
      <c r="E1981" s="3">
        <v>45811</v>
      </c>
      <c r="F1981" t="s">
        <v>11434</v>
      </c>
      <c r="G1981" t="s">
        <v>3742</v>
      </c>
      <c r="H1981" t="s">
        <v>3722</v>
      </c>
      <c r="I1981" t="s">
        <v>3752</v>
      </c>
      <c r="J1981" t="s">
        <v>4522</v>
      </c>
      <c r="K1981" s="2">
        <v>-5</v>
      </c>
      <c r="L1981" t="s">
        <v>44</v>
      </c>
      <c r="M1981" s="2">
        <v>-5</v>
      </c>
      <c r="N1981" t="s">
        <v>4523</v>
      </c>
      <c r="O1981" t="s">
        <v>4524</v>
      </c>
      <c r="P1981" t="s">
        <v>11336</v>
      </c>
      <c r="Q1981" t="s">
        <v>11435</v>
      </c>
      <c r="R1981" t="s">
        <v>44</v>
      </c>
      <c r="S1981" t="s">
        <v>6234</v>
      </c>
      <c r="T1981" s="3">
        <v>45811</v>
      </c>
      <c r="U1981" s="3">
        <v>45813</v>
      </c>
      <c r="V1981" s="2">
        <v>0</v>
      </c>
      <c r="W1981" t="s">
        <v>44</v>
      </c>
      <c r="X1981" t="s">
        <v>44</v>
      </c>
      <c r="Y1981" t="s">
        <v>11436</v>
      </c>
      <c r="Z1981" t="s">
        <v>11437</v>
      </c>
      <c r="AA1981" t="s">
        <v>4529</v>
      </c>
      <c r="AB1981" t="s">
        <v>4530</v>
      </c>
      <c r="AC1981" t="s">
        <v>89</v>
      </c>
      <c r="AD1981" t="str">
        <f t="shared" si="30"/>
        <v>10-60</v>
      </c>
      <c r="AE1981" t="str">
        <f>VLOOKUP(AD1981,'Main_Sub Desc'!C:D,2,)</f>
        <v>LPC from invoicing</v>
      </c>
      <c r="AF1981" t="str">
        <f>VLOOKUP(VALUE(H1981),'Main_Sub Desc'!F:G,2,)</f>
        <v>Wtr Rev Late Payment</v>
      </c>
      <c r="AG1981">
        <f>IFERROR(VLOOKUP(VALUE(I1981),'PC Mapping'!A:F,6,),"")</f>
        <v>10719</v>
      </c>
      <c r="AH1981" s="13" t="str">
        <f>VLOOKUP(AG1981,'PC Mapping'!L:M,2,)</f>
        <v>All Other Water</v>
      </c>
    </row>
    <row r="1982" spans="1:34" x14ac:dyDescent="0.2">
      <c r="A1982" t="s">
        <v>11438</v>
      </c>
      <c r="B1982" t="s">
        <v>11412</v>
      </c>
      <c r="C1982" t="s">
        <v>4519</v>
      </c>
      <c r="D1982" t="s">
        <v>4520</v>
      </c>
      <c r="E1982" s="3">
        <v>45811</v>
      </c>
      <c r="F1982" t="s">
        <v>11439</v>
      </c>
      <c r="G1982" t="s">
        <v>3742</v>
      </c>
      <c r="H1982" t="s">
        <v>3722</v>
      </c>
      <c r="I1982" t="s">
        <v>3752</v>
      </c>
      <c r="J1982" t="s">
        <v>4522</v>
      </c>
      <c r="K1982" s="2">
        <v>-5</v>
      </c>
      <c r="L1982" t="s">
        <v>44</v>
      </c>
      <c r="M1982" s="2">
        <v>-5</v>
      </c>
      <c r="N1982" t="s">
        <v>4523</v>
      </c>
      <c r="O1982" t="s">
        <v>4524</v>
      </c>
      <c r="P1982" t="s">
        <v>10189</v>
      </c>
      <c r="Q1982" t="s">
        <v>11440</v>
      </c>
      <c r="R1982" t="s">
        <v>44</v>
      </c>
      <c r="S1982" t="s">
        <v>6234</v>
      </c>
      <c r="T1982" s="3">
        <v>45811</v>
      </c>
      <c r="U1982" s="3">
        <v>45813</v>
      </c>
      <c r="V1982" s="2">
        <v>0</v>
      </c>
      <c r="W1982" t="s">
        <v>44</v>
      </c>
      <c r="X1982" t="s">
        <v>44</v>
      </c>
      <c r="Y1982" t="s">
        <v>11441</v>
      </c>
      <c r="Z1982" t="s">
        <v>11442</v>
      </c>
      <c r="AA1982" t="s">
        <v>4529</v>
      </c>
      <c r="AB1982" t="s">
        <v>4530</v>
      </c>
      <c r="AC1982" t="s">
        <v>89</v>
      </c>
      <c r="AD1982" t="str">
        <f t="shared" si="30"/>
        <v>10-60</v>
      </c>
      <c r="AE1982" t="str">
        <f>VLOOKUP(AD1982,'Main_Sub Desc'!C:D,2,)</f>
        <v>LPC from invoicing</v>
      </c>
      <c r="AF1982" t="str">
        <f>VLOOKUP(VALUE(H1982),'Main_Sub Desc'!F:G,2,)</f>
        <v>Wtr Rev Late Payment</v>
      </c>
      <c r="AG1982">
        <f>IFERROR(VLOOKUP(VALUE(I1982),'PC Mapping'!A:F,6,),"")</f>
        <v>10719</v>
      </c>
      <c r="AH1982" s="13" t="str">
        <f>VLOOKUP(AG1982,'PC Mapping'!L:M,2,)</f>
        <v>All Other Water</v>
      </c>
    </row>
    <row r="1983" spans="1:34" x14ac:dyDescent="0.2">
      <c r="A1983" t="s">
        <v>11443</v>
      </c>
      <c r="B1983" t="s">
        <v>11412</v>
      </c>
      <c r="C1983" t="s">
        <v>4519</v>
      </c>
      <c r="D1983" t="s">
        <v>4520</v>
      </c>
      <c r="E1983" s="3">
        <v>45811</v>
      </c>
      <c r="F1983" t="s">
        <v>11444</v>
      </c>
      <c r="G1983" t="s">
        <v>3742</v>
      </c>
      <c r="H1983" t="s">
        <v>3722</v>
      </c>
      <c r="I1983" t="s">
        <v>3752</v>
      </c>
      <c r="J1983" t="s">
        <v>4522</v>
      </c>
      <c r="K1983" s="2">
        <v>-5</v>
      </c>
      <c r="L1983" t="s">
        <v>44</v>
      </c>
      <c r="M1983" s="2">
        <v>-5</v>
      </c>
      <c r="N1983" t="s">
        <v>4523</v>
      </c>
      <c r="O1983" t="s">
        <v>4524</v>
      </c>
      <c r="P1983" t="s">
        <v>8828</v>
      </c>
      <c r="Q1983" t="s">
        <v>11445</v>
      </c>
      <c r="R1983" t="s">
        <v>44</v>
      </c>
      <c r="S1983" t="s">
        <v>6234</v>
      </c>
      <c r="T1983" s="3">
        <v>45811</v>
      </c>
      <c r="U1983" s="3">
        <v>45813</v>
      </c>
      <c r="V1983" s="2">
        <v>0</v>
      </c>
      <c r="W1983" t="s">
        <v>44</v>
      </c>
      <c r="X1983" t="s">
        <v>44</v>
      </c>
      <c r="Y1983" t="s">
        <v>11446</v>
      </c>
      <c r="Z1983" t="s">
        <v>11447</v>
      </c>
      <c r="AA1983" t="s">
        <v>4529</v>
      </c>
      <c r="AB1983" t="s">
        <v>4530</v>
      </c>
      <c r="AC1983" t="s">
        <v>89</v>
      </c>
      <c r="AD1983" t="str">
        <f t="shared" si="30"/>
        <v>10-60</v>
      </c>
      <c r="AE1983" t="str">
        <f>VLOOKUP(AD1983,'Main_Sub Desc'!C:D,2,)</f>
        <v>LPC from invoicing</v>
      </c>
      <c r="AF1983" t="str">
        <f>VLOOKUP(VALUE(H1983),'Main_Sub Desc'!F:G,2,)</f>
        <v>Wtr Rev Late Payment</v>
      </c>
      <c r="AG1983">
        <f>IFERROR(VLOOKUP(VALUE(I1983),'PC Mapping'!A:F,6,),"")</f>
        <v>10719</v>
      </c>
      <c r="AH1983" s="13" t="str">
        <f>VLOOKUP(AG1983,'PC Mapping'!L:M,2,)</f>
        <v>All Other Water</v>
      </c>
    </row>
    <row r="1984" spans="1:34" x14ac:dyDescent="0.2">
      <c r="A1984" t="s">
        <v>11448</v>
      </c>
      <c r="B1984" t="s">
        <v>11412</v>
      </c>
      <c r="C1984" t="s">
        <v>4519</v>
      </c>
      <c r="D1984" t="s">
        <v>4520</v>
      </c>
      <c r="E1984" s="3">
        <v>45811</v>
      </c>
      <c r="F1984" t="s">
        <v>44</v>
      </c>
      <c r="G1984" t="s">
        <v>3742</v>
      </c>
      <c r="H1984" t="s">
        <v>3722</v>
      </c>
      <c r="I1984" t="s">
        <v>3752</v>
      </c>
      <c r="J1984" t="s">
        <v>4522</v>
      </c>
      <c r="K1984" s="2">
        <v>-5</v>
      </c>
      <c r="L1984" t="s">
        <v>44</v>
      </c>
      <c r="M1984" s="2">
        <v>-5</v>
      </c>
      <c r="N1984" t="s">
        <v>4523</v>
      </c>
      <c r="O1984" t="s">
        <v>4524</v>
      </c>
      <c r="P1984" t="s">
        <v>11449</v>
      </c>
      <c r="Q1984" t="s">
        <v>11450</v>
      </c>
      <c r="R1984" t="s">
        <v>44</v>
      </c>
      <c r="S1984" t="s">
        <v>6234</v>
      </c>
      <c r="T1984" s="3">
        <v>45811</v>
      </c>
      <c r="U1984" s="3">
        <v>45813</v>
      </c>
      <c r="V1984" s="2">
        <v>0</v>
      </c>
      <c r="W1984" t="s">
        <v>44</v>
      </c>
      <c r="X1984" t="s">
        <v>44</v>
      </c>
      <c r="Y1984" t="s">
        <v>11451</v>
      </c>
      <c r="Z1984" t="s">
        <v>2535</v>
      </c>
      <c r="AA1984" t="s">
        <v>4529</v>
      </c>
      <c r="AB1984" t="s">
        <v>4530</v>
      </c>
      <c r="AC1984" t="s">
        <v>89</v>
      </c>
      <c r="AD1984" t="str">
        <f t="shared" si="30"/>
        <v>10-60</v>
      </c>
      <c r="AE1984" t="str">
        <f>VLOOKUP(AD1984,'Main_Sub Desc'!C:D,2,)</f>
        <v>LPC from invoicing</v>
      </c>
      <c r="AF1984" t="str">
        <f>VLOOKUP(VALUE(H1984),'Main_Sub Desc'!F:G,2,)</f>
        <v>Wtr Rev Late Payment</v>
      </c>
      <c r="AG1984">
        <f>IFERROR(VLOOKUP(VALUE(I1984),'PC Mapping'!A:F,6,),"")</f>
        <v>10719</v>
      </c>
      <c r="AH1984" s="13" t="str">
        <f>VLOOKUP(AG1984,'PC Mapping'!L:M,2,)</f>
        <v>All Other Water</v>
      </c>
    </row>
    <row r="1985" spans="1:34" x14ac:dyDescent="0.2">
      <c r="A1985" t="s">
        <v>11452</v>
      </c>
      <c r="B1985" t="s">
        <v>11412</v>
      </c>
      <c r="C1985" t="s">
        <v>4519</v>
      </c>
      <c r="D1985" t="s">
        <v>4520</v>
      </c>
      <c r="E1985" s="3">
        <v>45811</v>
      </c>
      <c r="F1985" t="s">
        <v>11453</v>
      </c>
      <c r="G1985" t="s">
        <v>3742</v>
      </c>
      <c r="H1985" t="s">
        <v>3722</v>
      </c>
      <c r="I1985" t="s">
        <v>3752</v>
      </c>
      <c r="J1985" t="s">
        <v>4522</v>
      </c>
      <c r="K1985" s="2">
        <v>-5</v>
      </c>
      <c r="L1985" t="s">
        <v>44</v>
      </c>
      <c r="M1985" s="2">
        <v>-5</v>
      </c>
      <c r="N1985" t="s">
        <v>4523</v>
      </c>
      <c r="O1985" t="s">
        <v>4524</v>
      </c>
      <c r="P1985" t="s">
        <v>11454</v>
      </c>
      <c r="Q1985" t="s">
        <v>11455</v>
      </c>
      <c r="R1985" t="s">
        <v>44</v>
      </c>
      <c r="S1985" t="s">
        <v>6234</v>
      </c>
      <c r="T1985" s="3">
        <v>45811</v>
      </c>
      <c r="U1985" s="3">
        <v>45813</v>
      </c>
      <c r="V1985" s="2">
        <v>0</v>
      </c>
      <c r="W1985" t="s">
        <v>44</v>
      </c>
      <c r="X1985" t="s">
        <v>44</v>
      </c>
      <c r="Y1985" t="s">
        <v>11456</v>
      </c>
      <c r="Z1985" t="s">
        <v>11457</v>
      </c>
      <c r="AA1985" t="s">
        <v>4529</v>
      </c>
      <c r="AB1985" t="s">
        <v>4530</v>
      </c>
      <c r="AC1985" t="s">
        <v>89</v>
      </c>
      <c r="AD1985" t="str">
        <f t="shared" si="30"/>
        <v>10-60</v>
      </c>
      <c r="AE1985" t="str">
        <f>VLOOKUP(AD1985,'Main_Sub Desc'!C:D,2,)</f>
        <v>LPC from invoicing</v>
      </c>
      <c r="AF1985" t="str">
        <f>VLOOKUP(VALUE(H1985),'Main_Sub Desc'!F:G,2,)</f>
        <v>Wtr Rev Late Payment</v>
      </c>
      <c r="AG1985">
        <f>IFERROR(VLOOKUP(VALUE(I1985),'PC Mapping'!A:F,6,),"")</f>
        <v>10719</v>
      </c>
      <c r="AH1985" s="13" t="str">
        <f>VLOOKUP(AG1985,'PC Mapping'!L:M,2,)</f>
        <v>All Other Water</v>
      </c>
    </row>
    <row r="1986" spans="1:34" x14ac:dyDescent="0.2">
      <c r="A1986" t="s">
        <v>11458</v>
      </c>
      <c r="B1986" t="s">
        <v>11459</v>
      </c>
      <c r="C1986" t="s">
        <v>4519</v>
      </c>
      <c r="D1986" t="s">
        <v>4520</v>
      </c>
      <c r="E1986" s="3">
        <v>45813</v>
      </c>
      <c r="F1986" t="s">
        <v>44</v>
      </c>
      <c r="G1986" t="s">
        <v>3742</v>
      </c>
      <c r="H1986" t="s">
        <v>3722</v>
      </c>
      <c r="I1986" t="s">
        <v>3752</v>
      </c>
      <c r="J1986" t="s">
        <v>4522</v>
      </c>
      <c r="K1986" s="2">
        <v>-5</v>
      </c>
      <c r="L1986" t="s">
        <v>44</v>
      </c>
      <c r="M1986" s="2">
        <v>-5</v>
      </c>
      <c r="N1986" t="s">
        <v>4523</v>
      </c>
      <c r="O1986" t="s">
        <v>4524</v>
      </c>
      <c r="P1986" t="s">
        <v>11460</v>
      </c>
      <c r="Q1986" t="s">
        <v>11461</v>
      </c>
      <c r="R1986" t="s">
        <v>44</v>
      </c>
      <c r="S1986" t="s">
        <v>4527</v>
      </c>
      <c r="T1986" s="3">
        <v>45813</v>
      </c>
      <c r="U1986" s="3">
        <v>45814</v>
      </c>
      <c r="V1986" s="2">
        <v>0</v>
      </c>
      <c r="W1986" t="s">
        <v>44</v>
      </c>
      <c r="X1986" t="s">
        <v>44</v>
      </c>
      <c r="Y1986" t="s">
        <v>11462</v>
      </c>
      <c r="Z1986" t="s">
        <v>3155</v>
      </c>
      <c r="AA1986" t="s">
        <v>4529</v>
      </c>
      <c r="AB1986" t="s">
        <v>4530</v>
      </c>
      <c r="AC1986" t="s">
        <v>89</v>
      </c>
      <c r="AD1986" t="str">
        <f t="shared" si="30"/>
        <v>10-60</v>
      </c>
      <c r="AE1986" t="str">
        <f>VLOOKUP(AD1986,'Main_Sub Desc'!C:D,2,)</f>
        <v>LPC from invoicing</v>
      </c>
      <c r="AF1986" t="str">
        <f>VLOOKUP(VALUE(H1986),'Main_Sub Desc'!F:G,2,)</f>
        <v>Wtr Rev Late Payment</v>
      </c>
      <c r="AG1986">
        <f>IFERROR(VLOOKUP(VALUE(I1986),'PC Mapping'!A:F,6,),"")</f>
        <v>10719</v>
      </c>
      <c r="AH1986" s="13" t="str">
        <f>VLOOKUP(AG1986,'PC Mapping'!L:M,2,)</f>
        <v>All Other Water</v>
      </c>
    </row>
    <row r="1987" spans="1:34" x14ac:dyDescent="0.2">
      <c r="A1987" t="s">
        <v>11463</v>
      </c>
      <c r="B1987" t="s">
        <v>11459</v>
      </c>
      <c r="C1987" t="s">
        <v>4519</v>
      </c>
      <c r="D1987" t="s">
        <v>4520</v>
      </c>
      <c r="E1987" s="3">
        <v>45813</v>
      </c>
      <c r="F1987" t="s">
        <v>44</v>
      </c>
      <c r="G1987" t="s">
        <v>3742</v>
      </c>
      <c r="H1987" t="s">
        <v>3722</v>
      </c>
      <c r="I1987" t="s">
        <v>3752</v>
      </c>
      <c r="J1987" t="s">
        <v>4522</v>
      </c>
      <c r="K1987" s="2">
        <v>-9.31</v>
      </c>
      <c r="L1987" t="s">
        <v>44</v>
      </c>
      <c r="M1987" s="2">
        <v>-9.31</v>
      </c>
      <c r="N1987" t="s">
        <v>4523</v>
      </c>
      <c r="O1987" t="s">
        <v>4524</v>
      </c>
      <c r="P1987" t="s">
        <v>11464</v>
      </c>
      <c r="Q1987" t="s">
        <v>11465</v>
      </c>
      <c r="R1987" t="s">
        <v>44</v>
      </c>
      <c r="S1987" t="s">
        <v>4527</v>
      </c>
      <c r="T1987" s="3">
        <v>45813</v>
      </c>
      <c r="U1987" s="3">
        <v>45814</v>
      </c>
      <c r="V1987" s="2">
        <v>0</v>
      </c>
      <c r="W1987" t="s">
        <v>44</v>
      </c>
      <c r="X1987" t="s">
        <v>44</v>
      </c>
      <c r="Y1987" t="s">
        <v>11466</v>
      </c>
      <c r="Z1987" t="s">
        <v>3263</v>
      </c>
      <c r="AA1987" t="s">
        <v>4529</v>
      </c>
      <c r="AB1987" t="s">
        <v>4530</v>
      </c>
      <c r="AC1987" t="s">
        <v>89</v>
      </c>
      <c r="AD1987" t="str">
        <f t="shared" si="30"/>
        <v>10-60</v>
      </c>
      <c r="AE1987" t="str">
        <f>VLOOKUP(AD1987,'Main_Sub Desc'!C:D,2,)</f>
        <v>LPC from invoicing</v>
      </c>
      <c r="AF1987" t="str">
        <f>VLOOKUP(VALUE(H1987),'Main_Sub Desc'!F:G,2,)</f>
        <v>Wtr Rev Late Payment</v>
      </c>
      <c r="AG1987">
        <f>IFERROR(VLOOKUP(VALUE(I1987),'PC Mapping'!A:F,6,),"")</f>
        <v>10719</v>
      </c>
      <c r="AH1987" s="13" t="str">
        <f>VLOOKUP(AG1987,'PC Mapping'!L:M,2,)</f>
        <v>All Other Water</v>
      </c>
    </row>
    <row r="1988" spans="1:34" x14ac:dyDescent="0.2">
      <c r="A1988" t="s">
        <v>11467</v>
      </c>
      <c r="B1988" t="s">
        <v>11459</v>
      </c>
      <c r="C1988" t="s">
        <v>4519</v>
      </c>
      <c r="D1988" t="s">
        <v>4520</v>
      </c>
      <c r="E1988" s="3">
        <v>45813</v>
      </c>
      <c r="F1988" t="s">
        <v>44</v>
      </c>
      <c r="G1988" t="s">
        <v>3742</v>
      </c>
      <c r="H1988" t="s">
        <v>3722</v>
      </c>
      <c r="I1988" t="s">
        <v>3752</v>
      </c>
      <c r="J1988" t="s">
        <v>4522</v>
      </c>
      <c r="K1988" s="2">
        <v>-5.13</v>
      </c>
      <c r="L1988" t="s">
        <v>44</v>
      </c>
      <c r="M1988" s="2">
        <v>-5.13</v>
      </c>
      <c r="N1988" t="s">
        <v>4523</v>
      </c>
      <c r="O1988" t="s">
        <v>4524</v>
      </c>
      <c r="P1988" t="s">
        <v>6268</v>
      </c>
      <c r="Q1988" t="s">
        <v>11468</v>
      </c>
      <c r="R1988" t="s">
        <v>44</v>
      </c>
      <c r="S1988" t="s">
        <v>4527</v>
      </c>
      <c r="T1988" s="3">
        <v>45813</v>
      </c>
      <c r="U1988" s="3">
        <v>45814</v>
      </c>
      <c r="V1988" s="2">
        <v>0</v>
      </c>
      <c r="W1988" t="s">
        <v>44</v>
      </c>
      <c r="X1988" t="s">
        <v>44</v>
      </c>
      <c r="Y1988" t="s">
        <v>11469</v>
      </c>
      <c r="Z1988" t="s">
        <v>2602</v>
      </c>
      <c r="AA1988" t="s">
        <v>4529</v>
      </c>
      <c r="AB1988" t="s">
        <v>4530</v>
      </c>
      <c r="AC1988" t="s">
        <v>89</v>
      </c>
      <c r="AD1988" t="str">
        <f t="shared" ref="AD1988:AD2051" si="31">CONCATENATE(VALUE(AA1988),"-",VALUE(AB1988))</f>
        <v>10-60</v>
      </c>
      <c r="AE1988" t="str">
        <f>VLOOKUP(AD1988,'Main_Sub Desc'!C:D,2,)</f>
        <v>LPC from invoicing</v>
      </c>
      <c r="AF1988" t="str">
        <f>VLOOKUP(VALUE(H1988),'Main_Sub Desc'!F:G,2,)</f>
        <v>Wtr Rev Late Payment</v>
      </c>
      <c r="AG1988">
        <f>IFERROR(VLOOKUP(VALUE(I1988),'PC Mapping'!A:F,6,),"")</f>
        <v>10719</v>
      </c>
      <c r="AH1988" s="13" t="str">
        <f>VLOOKUP(AG1988,'PC Mapping'!L:M,2,)</f>
        <v>All Other Water</v>
      </c>
    </row>
    <row r="1989" spans="1:34" x14ac:dyDescent="0.2">
      <c r="A1989" t="s">
        <v>11470</v>
      </c>
      <c r="B1989" t="s">
        <v>11459</v>
      </c>
      <c r="C1989" t="s">
        <v>4519</v>
      </c>
      <c r="D1989" t="s">
        <v>4520</v>
      </c>
      <c r="E1989" s="3">
        <v>45813</v>
      </c>
      <c r="F1989" t="s">
        <v>44</v>
      </c>
      <c r="G1989" t="s">
        <v>3742</v>
      </c>
      <c r="H1989" t="s">
        <v>3722</v>
      </c>
      <c r="I1989" t="s">
        <v>3752</v>
      </c>
      <c r="J1989" t="s">
        <v>4522</v>
      </c>
      <c r="K1989" s="2">
        <v>-5</v>
      </c>
      <c r="L1989" t="s">
        <v>44</v>
      </c>
      <c r="M1989" s="2">
        <v>-5</v>
      </c>
      <c r="N1989" t="s">
        <v>4523</v>
      </c>
      <c r="O1989" t="s">
        <v>4524</v>
      </c>
      <c r="P1989" t="s">
        <v>11471</v>
      </c>
      <c r="Q1989" t="s">
        <v>11472</v>
      </c>
      <c r="R1989" t="s">
        <v>44</v>
      </c>
      <c r="S1989" t="s">
        <v>4527</v>
      </c>
      <c r="T1989" s="3">
        <v>45813</v>
      </c>
      <c r="U1989" s="3">
        <v>45814</v>
      </c>
      <c r="V1989" s="2">
        <v>0</v>
      </c>
      <c r="W1989" t="s">
        <v>44</v>
      </c>
      <c r="X1989" t="s">
        <v>44</v>
      </c>
      <c r="Y1989" t="s">
        <v>11473</v>
      </c>
      <c r="Z1989" t="s">
        <v>2924</v>
      </c>
      <c r="AA1989" t="s">
        <v>4529</v>
      </c>
      <c r="AB1989" t="s">
        <v>4530</v>
      </c>
      <c r="AC1989" t="s">
        <v>89</v>
      </c>
      <c r="AD1989" t="str">
        <f t="shared" si="31"/>
        <v>10-60</v>
      </c>
      <c r="AE1989" t="str">
        <f>VLOOKUP(AD1989,'Main_Sub Desc'!C:D,2,)</f>
        <v>LPC from invoicing</v>
      </c>
      <c r="AF1989" t="str">
        <f>VLOOKUP(VALUE(H1989),'Main_Sub Desc'!F:G,2,)</f>
        <v>Wtr Rev Late Payment</v>
      </c>
      <c r="AG1989">
        <f>IFERROR(VLOOKUP(VALUE(I1989),'PC Mapping'!A:F,6,),"")</f>
        <v>10719</v>
      </c>
      <c r="AH1989" s="13" t="str">
        <f>VLOOKUP(AG1989,'PC Mapping'!L:M,2,)</f>
        <v>All Other Water</v>
      </c>
    </row>
    <row r="1990" spans="1:34" x14ac:dyDescent="0.2">
      <c r="A1990" t="s">
        <v>11474</v>
      </c>
      <c r="B1990" t="s">
        <v>11459</v>
      </c>
      <c r="C1990" t="s">
        <v>4519</v>
      </c>
      <c r="D1990" t="s">
        <v>4520</v>
      </c>
      <c r="E1990" s="3">
        <v>45813</v>
      </c>
      <c r="F1990" t="s">
        <v>44</v>
      </c>
      <c r="G1990" t="s">
        <v>3742</v>
      </c>
      <c r="H1990" t="s">
        <v>3722</v>
      </c>
      <c r="I1990" t="s">
        <v>4538</v>
      </c>
      <c r="J1990" t="s">
        <v>4522</v>
      </c>
      <c r="K1990" s="2">
        <v>-5</v>
      </c>
      <c r="L1990" t="s">
        <v>44</v>
      </c>
      <c r="M1990" s="2">
        <v>-5</v>
      </c>
      <c r="N1990" t="s">
        <v>4523</v>
      </c>
      <c r="O1990" t="s">
        <v>4524</v>
      </c>
      <c r="P1990" t="s">
        <v>11475</v>
      </c>
      <c r="Q1990" t="s">
        <v>11476</v>
      </c>
      <c r="R1990" t="s">
        <v>44</v>
      </c>
      <c r="S1990" t="s">
        <v>4527</v>
      </c>
      <c r="T1990" s="3">
        <v>45813</v>
      </c>
      <c r="U1990" s="3">
        <v>45814</v>
      </c>
      <c r="V1990" s="2">
        <v>0</v>
      </c>
      <c r="W1990" t="s">
        <v>44</v>
      </c>
      <c r="X1990" t="s">
        <v>44</v>
      </c>
      <c r="Y1990" t="s">
        <v>11477</v>
      </c>
      <c r="Z1990" t="s">
        <v>11478</v>
      </c>
      <c r="AA1990" t="s">
        <v>4529</v>
      </c>
      <c r="AB1990" t="s">
        <v>4530</v>
      </c>
      <c r="AC1990" t="s">
        <v>89</v>
      </c>
      <c r="AD1990" t="str">
        <f t="shared" si="31"/>
        <v>10-60</v>
      </c>
      <c r="AE1990" t="str">
        <f>VLOOKUP(AD1990,'Main_Sub Desc'!C:D,2,)</f>
        <v>LPC from invoicing</v>
      </c>
      <c r="AF1990" t="str">
        <f>VLOOKUP(VALUE(H1990),'Main_Sub Desc'!F:G,2,)</f>
        <v>Wtr Rev Late Payment</v>
      </c>
      <c r="AG1990">
        <f>IFERROR(VLOOKUP(VALUE(I1990),'PC Mapping'!A:F,6,),"")</f>
        <v>10469</v>
      </c>
      <c r="AH1990" s="13" t="str">
        <f>VLOOKUP(AG1990,'PC Mapping'!L:M,2,)</f>
        <v>Bolivar Water</v>
      </c>
    </row>
    <row r="1991" spans="1:34" x14ac:dyDescent="0.2">
      <c r="A1991" t="s">
        <v>11474</v>
      </c>
      <c r="B1991" t="s">
        <v>11459</v>
      </c>
      <c r="C1991" t="s">
        <v>4519</v>
      </c>
      <c r="D1991" t="s">
        <v>4520</v>
      </c>
      <c r="E1991" s="3">
        <v>45813</v>
      </c>
      <c r="F1991" t="s">
        <v>44</v>
      </c>
      <c r="G1991" t="s">
        <v>3742</v>
      </c>
      <c r="H1991" t="s">
        <v>3716</v>
      </c>
      <c r="I1991" t="s">
        <v>4534</v>
      </c>
      <c r="J1991" t="s">
        <v>4522</v>
      </c>
      <c r="K1991" s="2">
        <v>-5</v>
      </c>
      <c r="L1991" t="s">
        <v>44</v>
      </c>
      <c r="M1991" s="2">
        <v>-5</v>
      </c>
      <c r="N1991" t="s">
        <v>4523</v>
      </c>
      <c r="O1991" t="s">
        <v>4524</v>
      </c>
      <c r="P1991" t="s">
        <v>11475</v>
      </c>
      <c r="Q1991" t="s">
        <v>11479</v>
      </c>
      <c r="R1991" t="s">
        <v>44</v>
      </c>
      <c r="S1991" t="s">
        <v>4527</v>
      </c>
      <c r="T1991" s="3">
        <v>45813</v>
      </c>
      <c r="U1991" s="3">
        <v>45814</v>
      </c>
      <c r="V1991" s="2">
        <v>0</v>
      </c>
      <c r="W1991" t="s">
        <v>44</v>
      </c>
      <c r="X1991" t="s">
        <v>44</v>
      </c>
      <c r="Y1991" t="s">
        <v>11480</v>
      </c>
      <c r="Z1991" t="s">
        <v>11478</v>
      </c>
      <c r="AA1991" t="s">
        <v>4529</v>
      </c>
      <c r="AB1991" t="s">
        <v>4530</v>
      </c>
      <c r="AC1991" t="s">
        <v>89</v>
      </c>
      <c r="AD1991" t="str">
        <f t="shared" si="31"/>
        <v>10-60</v>
      </c>
      <c r="AE1991" t="str">
        <f>VLOOKUP(AD1991,'Main_Sub Desc'!C:D,2,)</f>
        <v>LPC from invoicing</v>
      </c>
      <c r="AF1991" t="str">
        <f>VLOOKUP(VALUE(H1991),'Main_Sub Desc'!F:G,2,)</f>
        <v>Wst Rev Late Payment</v>
      </c>
      <c r="AG1991">
        <f>IFERROR(VLOOKUP(VALUE(I1991),'PC Mapping'!A:F,6,),"")</f>
        <v>10514</v>
      </c>
      <c r="AH1991" s="13" t="str">
        <f>VLOOKUP(AG1991,'PC Mapping'!L:M,2,)</f>
        <v>Bolivar Sewer</v>
      </c>
    </row>
    <row r="1992" spans="1:34" x14ac:dyDescent="0.2">
      <c r="A1992" t="s">
        <v>11481</v>
      </c>
      <c r="B1992" t="s">
        <v>11482</v>
      </c>
      <c r="C1992" t="s">
        <v>4519</v>
      </c>
      <c r="D1992" t="s">
        <v>4520</v>
      </c>
      <c r="E1992" s="3">
        <v>45817</v>
      </c>
      <c r="F1992" t="s">
        <v>44</v>
      </c>
      <c r="G1992" t="s">
        <v>3742</v>
      </c>
      <c r="H1992" t="s">
        <v>3722</v>
      </c>
      <c r="I1992" t="s">
        <v>3752</v>
      </c>
      <c r="J1992" t="s">
        <v>4522</v>
      </c>
      <c r="K1992" s="2">
        <v>-5</v>
      </c>
      <c r="L1992" t="s">
        <v>44</v>
      </c>
      <c r="M1992" s="2">
        <v>-5</v>
      </c>
      <c r="N1992" t="s">
        <v>4523</v>
      </c>
      <c r="O1992" t="s">
        <v>4524</v>
      </c>
      <c r="P1992" t="s">
        <v>11483</v>
      </c>
      <c r="Q1992" t="s">
        <v>11484</v>
      </c>
      <c r="R1992" t="s">
        <v>44</v>
      </c>
      <c r="S1992" t="s">
        <v>4527</v>
      </c>
      <c r="T1992" s="3">
        <v>45817</v>
      </c>
      <c r="U1992" s="3">
        <v>45818</v>
      </c>
      <c r="V1992" s="2">
        <v>0</v>
      </c>
      <c r="W1992" t="s">
        <v>44</v>
      </c>
      <c r="X1992" t="s">
        <v>44</v>
      </c>
      <c r="Y1992" t="s">
        <v>11485</v>
      </c>
      <c r="Z1992" t="s">
        <v>2722</v>
      </c>
      <c r="AA1992" t="s">
        <v>4529</v>
      </c>
      <c r="AB1992" t="s">
        <v>4530</v>
      </c>
      <c r="AC1992" t="s">
        <v>89</v>
      </c>
      <c r="AD1992" t="str">
        <f t="shared" si="31"/>
        <v>10-60</v>
      </c>
      <c r="AE1992" t="str">
        <f>VLOOKUP(AD1992,'Main_Sub Desc'!C:D,2,)</f>
        <v>LPC from invoicing</v>
      </c>
      <c r="AF1992" t="str">
        <f>VLOOKUP(VALUE(H1992),'Main_Sub Desc'!F:G,2,)</f>
        <v>Wtr Rev Late Payment</v>
      </c>
      <c r="AG1992">
        <f>IFERROR(VLOOKUP(VALUE(I1992),'PC Mapping'!A:F,6,),"")</f>
        <v>10719</v>
      </c>
      <c r="AH1992" s="13" t="str">
        <f>VLOOKUP(AG1992,'PC Mapping'!L:M,2,)</f>
        <v>All Other Water</v>
      </c>
    </row>
    <row r="1993" spans="1:34" x14ac:dyDescent="0.2">
      <c r="A1993" t="s">
        <v>11486</v>
      </c>
      <c r="B1993" t="s">
        <v>11482</v>
      </c>
      <c r="C1993" t="s">
        <v>4519</v>
      </c>
      <c r="D1993" t="s">
        <v>4520</v>
      </c>
      <c r="E1993" s="3">
        <v>45817</v>
      </c>
      <c r="F1993" t="s">
        <v>44</v>
      </c>
      <c r="G1993" t="s">
        <v>3742</v>
      </c>
      <c r="H1993" t="s">
        <v>3722</v>
      </c>
      <c r="I1993" t="s">
        <v>3752</v>
      </c>
      <c r="J1993" t="s">
        <v>4522</v>
      </c>
      <c r="K1993" s="2">
        <v>-5</v>
      </c>
      <c r="L1993" t="s">
        <v>44</v>
      </c>
      <c r="M1993" s="2">
        <v>-5</v>
      </c>
      <c r="N1993" t="s">
        <v>4523</v>
      </c>
      <c r="O1993" t="s">
        <v>4524</v>
      </c>
      <c r="P1993" t="s">
        <v>11487</v>
      </c>
      <c r="Q1993" t="s">
        <v>11488</v>
      </c>
      <c r="R1993" t="s">
        <v>44</v>
      </c>
      <c r="S1993" t="s">
        <v>4527</v>
      </c>
      <c r="T1993" s="3">
        <v>45817</v>
      </c>
      <c r="U1993" s="3">
        <v>45818</v>
      </c>
      <c r="V1993" s="2">
        <v>0</v>
      </c>
      <c r="W1993" t="s">
        <v>44</v>
      </c>
      <c r="X1993" t="s">
        <v>44</v>
      </c>
      <c r="Y1993" t="s">
        <v>11489</v>
      </c>
      <c r="Z1993" t="s">
        <v>2309</v>
      </c>
      <c r="AA1993" t="s">
        <v>4529</v>
      </c>
      <c r="AB1993" t="s">
        <v>4530</v>
      </c>
      <c r="AC1993" t="s">
        <v>89</v>
      </c>
      <c r="AD1993" t="str">
        <f t="shared" si="31"/>
        <v>10-60</v>
      </c>
      <c r="AE1993" t="str">
        <f>VLOOKUP(AD1993,'Main_Sub Desc'!C:D,2,)</f>
        <v>LPC from invoicing</v>
      </c>
      <c r="AF1993" t="str">
        <f>VLOOKUP(VALUE(H1993),'Main_Sub Desc'!F:G,2,)</f>
        <v>Wtr Rev Late Payment</v>
      </c>
      <c r="AG1993">
        <f>IFERROR(VLOOKUP(VALUE(I1993),'PC Mapping'!A:F,6,),"")</f>
        <v>10719</v>
      </c>
      <c r="AH1993" s="13" t="str">
        <f>VLOOKUP(AG1993,'PC Mapping'!L:M,2,)</f>
        <v>All Other Water</v>
      </c>
    </row>
    <row r="1994" spans="1:34" x14ac:dyDescent="0.2">
      <c r="A1994" t="s">
        <v>11490</v>
      </c>
      <c r="B1994" t="s">
        <v>11491</v>
      </c>
      <c r="C1994" t="s">
        <v>4519</v>
      </c>
      <c r="D1994" t="s">
        <v>4520</v>
      </c>
      <c r="E1994" s="3">
        <v>45818</v>
      </c>
      <c r="F1994" t="s">
        <v>44</v>
      </c>
      <c r="G1994" t="s">
        <v>3742</v>
      </c>
      <c r="H1994" t="s">
        <v>3716</v>
      </c>
      <c r="I1994" t="s">
        <v>4534</v>
      </c>
      <c r="J1994" t="s">
        <v>4522</v>
      </c>
      <c r="K1994" s="2">
        <v>-8.73</v>
      </c>
      <c r="L1994" t="s">
        <v>44</v>
      </c>
      <c r="M1994" s="2">
        <v>-8.73</v>
      </c>
      <c r="N1994" t="s">
        <v>4523</v>
      </c>
      <c r="O1994" t="s">
        <v>4524</v>
      </c>
      <c r="P1994" t="s">
        <v>5460</v>
      </c>
      <c r="Q1994" t="s">
        <v>11492</v>
      </c>
      <c r="R1994" t="s">
        <v>44</v>
      </c>
      <c r="S1994" t="s">
        <v>4527</v>
      </c>
      <c r="T1994" s="3">
        <v>45818</v>
      </c>
      <c r="U1994" s="3">
        <v>45819</v>
      </c>
      <c r="V1994" s="2">
        <v>0</v>
      </c>
      <c r="W1994" t="s">
        <v>44</v>
      </c>
      <c r="X1994" t="s">
        <v>44</v>
      </c>
      <c r="Y1994" t="s">
        <v>8537</v>
      </c>
      <c r="Z1994" t="s">
        <v>1179</v>
      </c>
      <c r="AA1994" t="s">
        <v>4529</v>
      </c>
      <c r="AB1994" t="s">
        <v>4530</v>
      </c>
      <c r="AC1994" t="s">
        <v>89</v>
      </c>
      <c r="AD1994" t="str">
        <f t="shared" si="31"/>
        <v>10-60</v>
      </c>
      <c r="AE1994" t="str">
        <f>VLOOKUP(AD1994,'Main_Sub Desc'!C:D,2,)</f>
        <v>LPC from invoicing</v>
      </c>
      <c r="AF1994" t="str">
        <f>VLOOKUP(VALUE(H1994),'Main_Sub Desc'!F:G,2,)</f>
        <v>Wst Rev Late Payment</v>
      </c>
      <c r="AG1994">
        <f>IFERROR(VLOOKUP(VALUE(I1994),'PC Mapping'!A:F,6,),"")</f>
        <v>10514</v>
      </c>
      <c r="AH1994" s="13" t="str">
        <f>VLOOKUP(AG1994,'PC Mapping'!L:M,2,)</f>
        <v>Bolivar Sewer</v>
      </c>
    </row>
    <row r="1995" spans="1:34" x14ac:dyDescent="0.2">
      <c r="A1995" t="s">
        <v>11490</v>
      </c>
      <c r="B1995" t="s">
        <v>11491</v>
      </c>
      <c r="C1995" t="s">
        <v>4519</v>
      </c>
      <c r="D1995" t="s">
        <v>4520</v>
      </c>
      <c r="E1995" s="3">
        <v>45818</v>
      </c>
      <c r="F1995" t="s">
        <v>44</v>
      </c>
      <c r="G1995" t="s">
        <v>3742</v>
      </c>
      <c r="H1995" t="s">
        <v>3722</v>
      </c>
      <c r="I1995" t="s">
        <v>4538</v>
      </c>
      <c r="J1995" t="s">
        <v>4522</v>
      </c>
      <c r="K1995" s="2">
        <v>-5.46</v>
      </c>
      <c r="L1995" t="s">
        <v>44</v>
      </c>
      <c r="M1995" s="2">
        <v>-5.46</v>
      </c>
      <c r="N1995" t="s">
        <v>4523</v>
      </c>
      <c r="O1995" t="s">
        <v>4524</v>
      </c>
      <c r="P1995" t="s">
        <v>5460</v>
      </c>
      <c r="Q1995" t="s">
        <v>11493</v>
      </c>
      <c r="R1995" t="s">
        <v>44</v>
      </c>
      <c r="S1995" t="s">
        <v>4527</v>
      </c>
      <c r="T1995" s="3">
        <v>45818</v>
      </c>
      <c r="U1995" s="3">
        <v>45819</v>
      </c>
      <c r="V1995" s="2">
        <v>0</v>
      </c>
      <c r="W1995" t="s">
        <v>44</v>
      </c>
      <c r="X1995" t="s">
        <v>44</v>
      </c>
      <c r="Y1995" t="s">
        <v>8535</v>
      </c>
      <c r="Z1995" t="s">
        <v>1179</v>
      </c>
      <c r="AA1995" t="s">
        <v>4529</v>
      </c>
      <c r="AB1995" t="s">
        <v>4530</v>
      </c>
      <c r="AC1995" t="s">
        <v>89</v>
      </c>
      <c r="AD1995" t="str">
        <f t="shared" si="31"/>
        <v>10-60</v>
      </c>
      <c r="AE1995" t="str">
        <f>VLOOKUP(AD1995,'Main_Sub Desc'!C:D,2,)</f>
        <v>LPC from invoicing</v>
      </c>
      <c r="AF1995" t="str">
        <f>VLOOKUP(VALUE(H1995),'Main_Sub Desc'!F:G,2,)</f>
        <v>Wtr Rev Late Payment</v>
      </c>
      <c r="AG1995">
        <f>IFERROR(VLOOKUP(VALUE(I1995),'PC Mapping'!A:F,6,),"")</f>
        <v>10469</v>
      </c>
      <c r="AH1995" s="13" t="str">
        <f>VLOOKUP(AG1995,'PC Mapping'!L:M,2,)</f>
        <v>Bolivar Water</v>
      </c>
    </row>
    <row r="1996" spans="1:34" x14ac:dyDescent="0.2">
      <c r="A1996" t="s">
        <v>11494</v>
      </c>
      <c r="B1996" t="s">
        <v>11491</v>
      </c>
      <c r="C1996" t="s">
        <v>4519</v>
      </c>
      <c r="D1996" t="s">
        <v>4520</v>
      </c>
      <c r="E1996" s="3">
        <v>45818</v>
      </c>
      <c r="F1996" t="s">
        <v>44</v>
      </c>
      <c r="G1996" t="s">
        <v>3742</v>
      </c>
      <c r="H1996" t="s">
        <v>3722</v>
      </c>
      <c r="I1996" t="s">
        <v>3752</v>
      </c>
      <c r="J1996" t="s">
        <v>4522</v>
      </c>
      <c r="K1996" s="2">
        <v>-5</v>
      </c>
      <c r="L1996" t="s">
        <v>44</v>
      </c>
      <c r="M1996" s="2">
        <v>-5</v>
      </c>
      <c r="N1996" t="s">
        <v>4523</v>
      </c>
      <c r="O1996" t="s">
        <v>4524</v>
      </c>
      <c r="P1996" t="s">
        <v>7235</v>
      </c>
      <c r="Q1996" t="s">
        <v>11495</v>
      </c>
      <c r="R1996" t="s">
        <v>44</v>
      </c>
      <c r="S1996" t="s">
        <v>4527</v>
      </c>
      <c r="T1996" s="3">
        <v>45818</v>
      </c>
      <c r="U1996" s="3">
        <v>45819</v>
      </c>
      <c r="V1996" s="2">
        <v>0</v>
      </c>
      <c r="W1996" t="s">
        <v>44</v>
      </c>
      <c r="X1996" t="s">
        <v>44</v>
      </c>
      <c r="Y1996" t="s">
        <v>11496</v>
      </c>
      <c r="Z1996" t="s">
        <v>2793</v>
      </c>
      <c r="AA1996" t="s">
        <v>4529</v>
      </c>
      <c r="AB1996" t="s">
        <v>4530</v>
      </c>
      <c r="AC1996" t="s">
        <v>89</v>
      </c>
      <c r="AD1996" t="str">
        <f t="shared" si="31"/>
        <v>10-60</v>
      </c>
      <c r="AE1996" t="str">
        <f>VLOOKUP(AD1996,'Main_Sub Desc'!C:D,2,)</f>
        <v>LPC from invoicing</v>
      </c>
      <c r="AF1996" t="str">
        <f>VLOOKUP(VALUE(H1996),'Main_Sub Desc'!F:G,2,)</f>
        <v>Wtr Rev Late Payment</v>
      </c>
      <c r="AG1996">
        <f>IFERROR(VLOOKUP(VALUE(I1996),'PC Mapping'!A:F,6,),"")</f>
        <v>10719</v>
      </c>
      <c r="AH1996" s="13" t="str">
        <f>VLOOKUP(AG1996,'PC Mapping'!L:M,2,)</f>
        <v>All Other Water</v>
      </c>
    </row>
    <row r="1997" spans="1:34" x14ac:dyDescent="0.2">
      <c r="A1997" t="s">
        <v>11497</v>
      </c>
      <c r="B1997" t="s">
        <v>11491</v>
      </c>
      <c r="C1997" t="s">
        <v>4519</v>
      </c>
      <c r="D1997" t="s">
        <v>4520</v>
      </c>
      <c r="E1997" s="3">
        <v>45818</v>
      </c>
      <c r="F1997" t="s">
        <v>44</v>
      </c>
      <c r="G1997" t="s">
        <v>3742</v>
      </c>
      <c r="H1997" t="s">
        <v>3722</v>
      </c>
      <c r="I1997" t="s">
        <v>3752</v>
      </c>
      <c r="J1997" t="s">
        <v>4522</v>
      </c>
      <c r="K1997" s="2">
        <v>-9.34</v>
      </c>
      <c r="L1997" t="s">
        <v>44</v>
      </c>
      <c r="M1997" s="2">
        <v>-9.34</v>
      </c>
      <c r="N1997" t="s">
        <v>4523</v>
      </c>
      <c r="O1997" t="s">
        <v>4524</v>
      </c>
      <c r="P1997" t="s">
        <v>5325</v>
      </c>
      <c r="Q1997" t="s">
        <v>11498</v>
      </c>
      <c r="R1997" t="s">
        <v>44</v>
      </c>
      <c r="S1997" t="s">
        <v>4527</v>
      </c>
      <c r="T1997" s="3">
        <v>45818</v>
      </c>
      <c r="U1997" s="3">
        <v>45819</v>
      </c>
      <c r="V1997" s="2">
        <v>0</v>
      </c>
      <c r="W1997" t="s">
        <v>44</v>
      </c>
      <c r="X1997" t="s">
        <v>44</v>
      </c>
      <c r="Y1997" t="s">
        <v>11499</v>
      </c>
      <c r="Z1997" t="s">
        <v>2966</v>
      </c>
      <c r="AA1997" t="s">
        <v>4529</v>
      </c>
      <c r="AB1997" t="s">
        <v>4530</v>
      </c>
      <c r="AC1997" t="s">
        <v>89</v>
      </c>
      <c r="AD1997" t="str">
        <f t="shared" si="31"/>
        <v>10-60</v>
      </c>
      <c r="AE1997" t="str">
        <f>VLOOKUP(AD1997,'Main_Sub Desc'!C:D,2,)</f>
        <v>LPC from invoicing</v>
      </c>
      <c r="AF1997" t="str">
        <f>VLOOKUP(VALUE(H1997),'Main_Sub Desc'!F:G,2,)</f>
        <v>Wtr Rev Late Payment</v>
      </c>
      <c r="AG1997">
        <f>IFERROR(VLOOKUP(VALUE(I1997),'PC Mapping'!A:F,6,),"")</f>
        <v>10719</v>
      </c>
      <c r="AH1997" s="13" t="str">
        <f>VLOOKUP(AG1997,'PC Mapping'!L:M,2,)</f>
        <v>All Other Water</v>
      </c>
    </row>
    <row r="1998" spans="1:34" x14ac:dyDescent="0.2">
      <c r="A1998" t="s">
        <v>11500</v>
      </c>
      <c r="B1998" t="s">
        <v>11491</v>
      </c>
      <c r="C1998" t="s">
        <v>4519</v>
      </c>
      <c r="D1998" t="s">
        <v>4520</v>
      </c>
      <c r="E1998" s="3">
        <v>45818</v>
      </c>
      <c r="F1998" t="s">
        <v>44</v>
      </c>
      <c r="G1998" t="s">
        <v>3742</v>
      </c>
      <c r="H1998" t="s">
        <v>3716</v>
      </c>
      <c r="I1998" t="s">
        <v>4534</v>
      </c>
      <c r="J1998" t="s">
        <v>4522</v>
      </c>
      <c r="K1998" s="2">
        <v>-8.1</v>
      </c>
      <c r="L1998" t="s">
        <v>44</v>
      </c>
      <c r="M1998" s="2">
        <v>-8.1</v>
      </c>
      <c r="N1998" t="s">
        <v>4523</v>
      </c>
      <c r="O1998" t="s">
        <v>4524</v>
      </c>
      <c r="P1998" t="s">
        <v>11501</v>
      </c>
      <c r="Q1998" t="s">
        <v>11502</v>
      </c>
      <c r="R1998" t="s">
        <v>44</v>
      </c>
      <c r="S1998" t="s">
        <v>4527</v>
      </c>
      <c r="T1998" s="3">
        <v>45818</v>
      </c>
      <c r="U1998" s="3">
        <v>45819</v>
      </c>
      <c r="V1998" s="2">
        <v>0</v>
      </c>
      <c r="W1998" t="s">
        <v>44</v>
      </c>
      <c r="X1998" t="s">
        <v>44</v>
      </c>
      <c r="Y1998" t="s">
        <v>11503</v>
      </c>
      <c r="Z1998" t="s">
        <v>560</v>
      </c>
      <c r="AA1998" t="s">
        <v>4529</v>
      </c>
      <c r="AB1998" t="s">
        <v>4530</v>
      </c>
      <c r="AC1998" t="s">
        <v>89</v>
      </c>
      <c r="AD1998" t="str">
        <f t="shared" si="31"/>
        <v>10-60</v>
      </c>
      <c r="AE1998" t="str">
        <f>VLOOKUP(AD1998,'Main_Sub Desc'!C:D,2,)</f>
        <v>LPC from invoicing</v>
      </c>
      <c r="AF1998" t="str">
        <f>VLOOKUP(VALUE(H1998),'Main_Sub Desc'!F:G,2,)</f>
        <v>Wst Rev Late Payment</v>
      </c>
      <c r="AG1998">
        <f>IFERROR(VLOOKUP(VALUE(I1998),'PC Mapping'!A:F,6,),"")</f>
        <v>10514</v>
      </c>
      <c r="AH1998" s="13" t="str">
        <f>VLOOKUP(AG1998,'PC Mapping'!L:M,2,)</f>
        <v>Bolivar Sewer</v>
      </c>
    </row>
    <row r="1999" spans="1:34" x14ac:dyDescent="0.2">
      <c r="A1999" t="s">
        <v>11500</v>
      </c>
      <c r="B1999" t="s">
        <v>11491</v>
      </c>
      <c r="C1999" t="s">
        <v>4519</v>
      </c>
      <c r="D1999" t="s">
        <v>4520</v>
      </c>
      <c r="E1999" s="3">
        <v>45818</v>
      </c>
      <c r="F1999" t="s">
        <v>44</v>
      </c>
      <c r="G1999" t="s">
        <v>3742</v>
      </c>
      <c r="H1999" t="s">
        <v>3722</v>
      </c>
      <c r="I1999" t="s">
        <v>4538</v>
      </c>
      <c r="J1999" t="s">
        <v>4522</v>
      </c>
      <c r="K1999" s="2">
        <v>-5</v>
      </c>
      <c r="L1999" t="s">
        <v>44</v>
      </c>
      <c r="M1999" s="2">
        <v>-5</v>
      </c>
      <c r="N1999" t="s">
        <v>4523</v>
      </c>
      <c r="O1999" t="s">
        <v>4524</v>
      </c>
      <c r="P1999" t="s">
        <v>11501</v>
      </c>
      <c r="Q1999" t="s">
        <v>11504</v>
      </c>
      <c r="R1999" t="s">
        <v>44</v>
      </c>
      <c r="S1999" t="s">
        <v>4527</v>
      </c>
      <c r="T1999" s="3">
        <v>45818</v>
      </c>
      <c r="U1999" s="3">
        <v>45819</v>
      </c>
      <c r="V1999" s="2">
        <v>0</v>
      </c>
      <c r="W1999" t="s">
        <v>44</v>
      </c>
      <c r="X1999" t="s">
        <v>44</v>
      </c>
      <c r="Y1999" t="s">
        <v>11505</v>
      </c>
      <c r="Z1999" t="s">
        <v>560</v>
      </c>
      <c r="AA1999" t="s">
        <v>4529</v>
      </c>
      <c r="AB1999" t="s">
        <v>4530</v>
      </c>
      <c r="AC1999" t="s">
        <v>89</v>
      </c>
      <c r="AD1999" t="str">
        <f t="shared" si="31"/>
        <v>10-60</v>
      </c>
      <c r="AE1999" t="str">
        <f>VLOOKUP(AD1999,'Main_Sub Desc'!C:D,2,)</f>
        <v>LPC from invoicing</v>
      </c>
      <c r="AF1999" t="str">
        <f>VLOOKUP(VALUE(H1999),'Main_Sub Desc'!F:G,2,)</f>
        <v>Wtr Rev Late Payment</v>
      </c>
      <c r="AG1999">
        <f>IFERROR(VLOOKUP(VALUE(I1999),'PC Mapping'!A:F,6,),"")</f>
        <v>10469</v>
      </c>
      <c r="AH1999" s="13" t="str">
        <f>VLOOKUP(AG1999,'PC Mapping'!L:M,2,)</f>
        <v>Bolivar Water</v>
      </c>
    </row>
    <row r="2000" spans="1:34" x14ac:dyDescent="0.2">
      <c r="A2000" t="s">
        <v>11506</v>
      </c>
      <c r="B2000" t="s">
        <v>11491</v>
      </c>
      <c r="C2000" t="s">
        <v>4519</v>
      </c>
      <c r="D2000" t="s">
        <v>4520</v>
      </c>
      <c r="E2000" s="3">
        <v>45818</v>
      </c>
      <c r="F2000" t="s">
        <v>44</v>
      </c>
      <c r="G2000" t="s">
        <v>3742</v>
      </c>
      <c r="H2000" t="s">
        <v>3722</v>
      </c>
      <c r="I2000" t="s">
        <v>3752</v>
      </c>
      <c r="J2000" t="s">
        <v>4522</v>
      </c>
      <c r="K2000" s="2">
        <v>-5</v>
      </c>
      <c r="L2000" t="s">
        <v>44</v>
      </c>
      <c r="M2000" s="2">
        <v>-5</v>
      </c>
      <c r="N2000" t="s">
        <v>4523</v>
      </c>
      <c r="O2000" t="s">
        <v>4524</v>
      </c>
      <c r="P2000" t="s">
        <v>11507</v>
      </c>
      <c r="Q2000" t="s">
        <v>11508</v>
      </c>
      <c r="R2000" t="s">
        <v>44</v>
      </c>
      <c r="S2000" t="s">
        <v>4527</v>
      </c>
      <c r="T2000" s="3">
        <v>45818</v>
      </c>
      <c r="U2000" s="3">
        <v>45819</v>
      </c>
      <c r="V2000" s="2">
        <v>0</v>
      </c>
      <c r="W2000" t="s">
        <v>44</v>
      </c>
      <c r="X2000" t="s">
        <v>44</v>
      </c>
      <c r="Y2000" t="s">
        <v>11509</v>
      </c>
      <c r="Z2000" t="s">
        <v>11510</v>
      </c>
      <c r="AA2000" t="s">
        <v>4529</v>
      </c>
      <c r="AB2000" t="s">
        <v>4530</v>
      </c>
      <c r="AC2000" t="s">
        <v>99</v>
      </c>
      <c r="AD2000" t="str">
        <f t="shared" si="31"/>
        <v>10-60</v>
      </c>
      <c r="AE2000" t="str">
        <f>VLOOKUP(AD2000,'Main_Sub Desc'!C:D,2,)</f>
        <v>LPC from invoicing</v>
      </c>
      <c r="AF2000" t="str">
        <f>VLOOKUP(VALUE(H2000),'Main_Sub Desc'!F:G,2,)</f>
        <v>Wtr Rev Late Payment</v>
      </c>
      <c r="AG2000">
        <f>IFERROR(VLOOKUP(VALUE(I2000),'PC Mapping'!A:F,6,),"")</f>
        <v>10719</v>
      </c>
      <c r="AH2000" s="13" t="str">
        <f>VLOOKUP(AG2000,'PC Mapping'!L:M,2,)</f>
        <v>All Other Water</v>
      </c>
    </row>
    <row r="2001" spans="1:34" x14ac:dyDescent="0.2">
      <c r="A2001" t="s">
        <v>11511</v>
      </c>
      <c r="B2001" t="s">
        <v>11491</v>
      </c>
      <c r="C2001" t="s">
        <v>4519</v>
      </c>
      <c r="D2001" t="s">
        <v>4520</v>
      </c>
      <c r="E2001" s="3">
        <v>45818</v>
      </c>
      <c r="F2001" t="s">
        <v>44</v>
      </c>
      <c r="G2001" t="s">
        <v>3742</v>
      </c>
      <c r="H2001" t="s">
        <v>3722</v>
      </c>
      <c r="I2001" t="s">
        <v>4538</v>
      </c>
      <c r="J2001" t="s">
        <v>4522</v>
      </c>
      <c r="K2001" s="2">
        <v>-6.56</v>
      </c>
      <c r="L2001" t="s">
        <v>44</v>
      </c>
      <c r="M2001" s="2">
        <v>-6.56</v>
      </c>
      <c r="N2001" t="s">
        <v>4523</v>
      </c>
      <c r="O2001" t="s">
        <v>4524</v>
      </c>
      <c r="P2001" t="s">
        <v>4834</v>
      </c>
      <c r="Q2001" t="s">
        <v>11512</v>
      </c>
      <c r="R2001" t="s">
        <v>44</v>
      </c>
      <c r="S2001" t="s">
        <v>4527</v>
      </c>
      <c r="T2001" s="3">
        <v>45818</v>
      </c>
      <c r="U2001" s="3">
        <v>45819</v>
      </c>
      <c r="V2001" s="2">
        <v>0</v>
      </c>
      <c r="W2001" t="s">
        <v>44</v>
      </c>
      <c r="X2001" t="s">
        <v>44</v>
      </c>
      <c r="Y2001" t="s">
        <v>11513</v>
      </c>
      <c r="Z2001" t="s">
        <v>761</v>
      </c>
      <c r="AA2001" t="s">
        <v>4529</v>
      </c>
      <c r="AB2001" t="s">
        <v>4530</v>
      </c>
      <c r="AC2001" t="s">
        <v>89</v>
      </c>
      <c r="AD2001" t="str">
        <f t="shared" si="31"/>
        <v>10-60</v>
      </c>
      <c r="AE2001" t="str">
        <f>VLOOKUP(AD2001,'Main_Sub Desc'!C:D,2,)</f>
        <v>LPC from invoicing</v>
      </c>
      <c r="AF2001" t="str">
        <f>VLOOKUP(VALUE(H2001),'Main_Sub Desc'!F:G,2,)</f>
        <v>Wtr Rev Late Payment</v>
      </c>
      <c r="AG2001">
        <f>IFERROR(VLOOKUP(VALUE(I2001),'PC Mapping'!A:F,6,),"")</f>
        <v>10469</v>
      </c>
      <c r="AH2001" s="13" t="str">
        <f>VLOOKUP(AG2001,'PC Mapping'!L:M,2,)</f>
        <v>Bolivar Water</v>
      </c>
    </row>
    <row r="2002" spans="1:34" x14ac:dyDescent="0.2">
      <c r="A2002" t="s">
        <v>11511</v>
      </c>
      <c r="B2002" t="s">
        <v>11491</v>
      </c>
      <c r="C2002" t="s">
        <v>4519</v>
      </c>
      <c r="D2002" t="s">
        <v>4520</v>
      </c>
      <c r="E2002" s="3">
        <v>45818</v>
      </c>
      <c r="F2002" t="s">
        <v>44</v>
      </c>
      <c r="G2002" t="s">
        <v>3742</v>
      </c>
      <c r="H2002" t="s">
        <v>3716</v>
      </c>
      <c r="I2002" t="s">
        <v>4534</v>
      </c>
      <c r="J2002" t="s">
        <v>4522</v>
      </c>
      <c r="K2002" s="2">
        <v>-9</v>
      </c>
      <c r="L2002" t="s">
        <v>44</v>
      </c>
      <c r="M2002" s="2">
        <v>-9</v>
      </c>
      <c r="N2002" t="s">
        <v>4523</v>
      </c>
      <c r="O2002" t="s">
        <v>4524</v>
      </c>
      <c r="P2002" t="s">
        <v>4834</v>
      </c>
      <c r="Q2002" t="s">
        <v>11514</v>
      </c>
      <c r="R2002" t="s">
        <v>44</v>
      </c>
      <c r="S2002" t="s">
        <v>4527</v>
      </c>
      <c r="T2002" s="3">
        <v>45818</v>
      </c>
      <c r="U2002" s="3">
        <v>45819</v>
      </c>
      <c r="V2002" s="2">
        <v>0</v>
      </c>
      <c r="W2002" t="s">
        <v>44</v>
      </c>
      <c r="X2002" t="s">
        <v>44</v>
      </c>
      <c r="Y2002" t="s">
        <v>11515</v>
      </c>
      <c r="Z2002" t="s">
        <v>761</v>
      </c>
      <c r="AA2002" t="s">
        <v>4529</v>
      </c>
      <c r="AB2002" t="s">
        <v>4530</v>
      </c>
      <c r="AC2002" t="s">
        <v>89</v>
      </c>
      <c r="AD2002" t="str">
        <f t="shared" si="31"/>
        <v>10-60</v>
      </c>
      <c r="AE2002" t="str">
        <f>VLOOKUP(AD2002,'Main_Sub Desc'!C:D,2,)</f>
        <v>LPC from invoicing</v>
      </c>
      <c r="AF2002" t="str">
        <f>VLOOKUP(VALUE(H2002),'Main_Sub Desc'!F:G,2,)</f>
        <v>Wst Rev Late Payment</v>
      </c>
      <c r="AG2002">
        <f>IFERROR(VLOOKUP(VALUE(I2002),'PC Mapping'!A:F,6,),"")</f>
        <v>10514</v>
      </c>
      <c r="AH2002" s="13" t="str">
        <f>VLOOKUP(AG2002,'PC Mapping'!L:M,2,)</f>
        <v>Bolivar Sewer</v>
      </c>
    </row>
    <row r="2003" spans="1:34" x14ac:dyDescent="0.2">
      <c r="A2003" t="s">
        <v>11516</v>
      </c>
      <c r="B2003" t="s">
        <v>11491</v>
      </c>
      <c r="C2003" t="s">
        <v>4519</v>
      </c>
      <c r="D2003" t="s">
        <v>4520</v>
      </c>
      <c r="E2003" s="3">
        <v>45818</v>
      </c>
      <c r="F2003" t="s">
        <v>44</v>
      </c>
      <c r="G2003" t="s">
        <v>3742</v>
      </c>
      <c r="H2003" t="s">
        <v>3716</v>
      </c>
      <c r="I2003" t="s">
        <v>4534</v>
      </c>
      <c r="J2003" t="s">
        <v>4522</v>
      </c>
      <c r="K2003" s="2">
        <v>-5</v>
      </c>
      <c r="L2003" t="s">
        <v>44</v>
      </c>
      <c r="M2003" s="2">
        <v>-5</v>
      </c>
      <c r="N2003" t="s">
        <v>4523</v>
      </c>
      <c r="O2003" t="s">
        <v>4524</v>
      </c>
      <c r="P2003" t="s">
        <v>11517</v>
      </c>
      <c r="Q2003" t="s">
        <v>11518</v>
      </c>
      <c r="R2003" t="s">
        <v>44</v>
      </c>
      <c r="S2003" t="s">
        <v>4527</v>
      </c>
      <c r="T2003" s="3">
        <v>45818</v>
      </c>
      <c r="U2003" s="3">
        <v>45819</v>
      </c>
      <c r="V2003" s="2">
        <v>0</v>
      </c>
      <c r="W2003" t="s">
        <v>44</v>
      </c>
      <c r="X2003" t="s">
        <v>44</v>
      </c>
      <c r="Y2003" t="s">
        <v>11519</v>
      </c>
      <c r="Z2003" t="s">
        <v>11520</v>
      </c>
      <c r="AA2003" t="s">
        <v>4529</v>
      </c>
      <c r="AB2003" t="s">
        <v>4530</v>
      </c>
      <c r="AC2003" t="s">
        <v>89</v>
      </c>
      <c r="AD2003" t="str">
        <f t="shared" si="31"/>
        <v>10-60</v>
      </c>
      <c r="AE2003" t="str">
        <f>VLOOKUP(AD2003,'Main_Sub Desc'!C:D,2,)</f>
        <v>LPC from invoicing</v>
      </c>
      <c r="AF2003" t="str">
        <f>VLOOKUP(VALUE(H2003),'Main_Sub Desc'!F:G,2,)</f>
        <v>Wst Rev Late Payment</v>
      </c>
      <c r="AG2003">
        <f>IFERROR(VLOOKUP(VALUE(I2003),'PC Mapping'!A:F,6,),"")</f>
        <v>10514</v>
      </c>
      <c r="AH2003" s="13" t="str">
        <f>VLOOKUP(AG2003,'PC Mapping'!L:M,2,)</f>
        <v>Bolivar Sewer</v>
      </c>
    </row>
    <row r="2004" spans="1:34" x14ac:dyDescent="0.2">
      <c r="A2004" t="s">
        <v>11521</v>
      </c>
      <c r="B2004" t="s">
        <v>11491</v>
      </c>
      <c r="C2004" t="s">
        <v>4519</v>
      </c>
      <c r="D2004" t="s">
        <v>4520</v>
      </c>
      <c r="E2004" s="3">
        <v>45818</v>
      </c>
      <c r="F2004" t="s">
        <v>44</v>
      </c>
      <c r="G2004" t="s">
        <v>3742</v>
      </c>
      <c r="H2004" t="s">
        <v>3722</v>
      </c>
      <c r="I2004" t="s">
        <v>4538</v>
      </c>
      <c r="J2004" t="s">
        <v>4522</v>
      </c>
      <c r="K2004" s="2">
        <v>-5</v>
      </c>
      <c r="L2004" t="s">
        <v>44</v>
      </c>
      <c r="M2004" s="2">
        <v>-5</v>
      </c>
      <c r="N2004" t="s">
        <v>4523</v>
      </c>
      <c r="O2004" t="s">
        <v>4524</v>
      </c>
      <c r="P2004" t="s">
        <v>4680</v>
      </c>
      <c r="Q2004" t="s">
        <v>11522</v>
      </c>
      <c r="R2004" t="s">
        <v>44</v>
      </c>
      <c r="S2004" t="s">
        <v>4527</v>
      </c>
      <c r="T2004" s="3">
        <v>45818</v>
      </c>
      <c r="U2004" s="3">
        <v>45819</v>
      </c>
      <c r="V2004" s="2">
        <v>0</v>
      </c>
      <c r="W2004" t="s">
        <v>44</v>
      </c>
      <c r="X2004" t="s">
        <v>44</v>
      </c>
      <c r="Y2004" t="s">
        <v>11523</v>
      </c>
      <c r="Z2004" t="s">
        <v>11524</v>
      </c>
      <c r="AA2004" t="s">
        <v>4529</v>
      </c>
      <c r="AB2004" t="s">
        <v>4530</v>
      </c>
      <c r="AC2004" t="s">
        <v>89</v>
      </c>
      <c r="AD2004" t="str">
        <f t="shared" si="31"/>
        <v>10-60</v>
      </c>
      <c r="AE2004" t="str">
        <f>VLOOKUP(AD2004,'Main_Sub Desc'!C:D,2,)</f>
        <v>LPC from invoicing</v>
      </c>
      <c r="AF2004" t="str">
        <f>VLOOKUP(VALUE(H2004),'Main_Sub Desc'!F:G,2,)</f>
        <v>Wtr Rev Late Payment</v>
      </c>
      <c r="AG2004">
        <f>IFERROR(VLOOKUP(VALUE(I2004),'PC Mapping'!A:F,6,),"")</f>
        <v>10469</v>
      </c>
      <c r="AH2004" s="13" t="str">
        <f>VLOOKUP(AG2004,'PC Mapping'!L:M,2,)</f>
        <v>Bolivar Water</v>
      </c>
    </row>
    <row r="2005" spans="1:34" x14ac:dyDescent="0.2">
      <c r="A2005" t="s">
        <v>11521</v>
      </c>
      <c r="B2005" t="s">
        <v>11491</v>
      </c>
      <c r="C2005" t="s">
        <v>4519</v>
      </c>
      <c r="D2005" t="s">
        <v>4520</v>
      </c>
      <c r="E2005" s="3">
        <v>45818</v>
      </c>
      <c r="F2005" t="s">
        <v>44</v>
      </c>
      <c r="G2005" t="s">
        <v>3742</v>
      </c>
      <c r="H2005" t="s">
        <v>3716</v>
      </c>
      <c r="I2005" t="s">
        <v>4534</v>
      </c>
      <c r="J2005" t="s">
        <v>4522</v>
      </c>
      <c r="K2005" s="2">
        <v>-5</v>
      </c>
      <c r="L2005" t="s">
        <v>44</v>
      </c>
      <c r="M2005" s="2">
        <v>-5</v>
      </c>
      <c r="N2005" t="s">
        <v>4523</v>
      </c>
      <c r="O2005" t="s">
        <v>4524</v>
      </c>
      <c r="P2005" t="s">
        <v>4680</v>
      </c>
      <c r="Q2005" t="s">
        <v>11525</v>
      </c>
      <c r="R2005" t="s">
        <v>44</v>
      </c>
      <c r="S2005" t="s">
        <v>4527</v>
      </c>
      <c r="T2005" s="3">
        <v>45818</v>
      </c>
      <c r="U2005" s="3">
        <v>45819</v>
      </c>
      <c r="V2005" s="2">
        <v>0</v>
      </c>
      <c r="W2005" t="s">
        <v>44</v>
      </c>
      <c r="X2005" t="s">
        <v>44</v>
      </c>
      <c r="Y2005" t="s">
        <v>11526</v>
      </c>
      <c r="Z2005" t="s">
        <v>11524</v>
      </c>
      <c r="AA2005" t="s">
        <v>4529</v>
      </c>
      <c r="AB2005" t="s">
        <v>4530</v>
      </c>
      <c r="AC2005" t="s">
        <v>89</v>
      </c>
      <c r="AD2005" t="str">
        <f t="shared" si="31"/>
        <v>10-60</v>
      </c>
      <c r="AE2005" t="str">
        <f>VLOOKUP(AD2005,'Main_Sub Desc'!C:D,2,)</f>
        <v>LPC from invoicing</v>
      </c>
      <c r="AF2005" t="str">
        <f>VLOOKUP(VALUE(H2005),'Main_Sub Desc'!F:G,2,)</f>
        <v>Wst Rev Late Payment</v>
      </c>
      <c r="AG2005">
        <f>IFERROR(VLOOKUP(VALUE(I2005),'PC Mapping'!A:F,6,),"")</f>
        <v>10514</v>
      </c>
      <c r="AH2005" s="13" t="str">
        <f>VLOOKUP(AG2005,'PC Mapping'!L:M,2,)</f>
        <v>Bolivar Sewer</v>
      </c>
    </row>
    <row r="2006" spans="1:34" x14ac:dyDescent="0.2">
      <c r="A2006" t="s">
        <v>11527</v>
      </c>
      <c r="B2006" t="s">
        <v>11528</v>
      </c>
      <c r="C2006" t="s">
        <v>4519</v>
      </c>
      <c r="D2006" t="s">
        <v>4520</v>
      </c>
      <c r="E2006" s="3">
        <v>45819</v>
      </c>
      <c r="F2006" t="s">
        <v>44</v>
      </c>
      <c r="G2006" t="s">
        <v>3742</v>
      </c>
      <c r="H2006" t="s">
        <v>3716</v>
      </c>
      <c r="I2006" t="s">
        <v>4534</v>
      </c>
      <c r="J2006" t="s">
        <v>4522</v>
      </c>
      <c r="K2006" s="2">
        <v>-5</v>
      </c>
      <c r="L2006" t="s">
        <v>44</v>
      </c>
      <c r="M2006" s="2">
        <v>-5</v>
      </c>
      <c r="N2006" t="s">
        <v>4523</v>
      </c>
      <c r="O2006" t="s">
        <v>4524</v>
      </c>
      <c r="P2006" t="s">
        <v>11529</v>
      </c>
      <c r="Q2006" t="s">
        <v>11530</v>
      </c>
      <c r="R2006" t="s">
        <v>44</v>
      </c>
      <c r="S2006" t="s">
        <v>4527</v>
      </c>
      <c r="T2006" s="3">
        <v>45819</v>
      </c>
      <c r="U2006" s="3">
        <v>45820</v>
      </c>
      <c r="V2006" s="2">
        <v>0</v>
      </c>
      <c r="W2006" t="s">
        <v>44</v>
      </c>
      <c r="X2006" t="s">
        <v>44</v>
      </c>
      <c r="Y2006" t="s">
        <v>11531</v>
      </c>
      <c r="Z2006" t="s">
        <v>238</v>
      </c>
      <c r="AA2006" t="s">
        <v>4529</v>
      </c>
      <c r="AB2006" t="s">
        <v>4530</v>
      </c>
      <c r="AC2006" t="s">
        <v>89</v>
      </c>
      <c r="AD2006" t="str">
        <f t="shared" si="31"/>
        <v>10-60</v>
      </c>
      <c r="AE2006" t="str">
        <f>VLOOKUP(AD2006,'Main_Sub Desc'!C:D,2,)</f>
        <v>LPC from invoicing</v>
      </c>
      <c r="AF2006" t="str">
        <f>VLOOKUP(VALUE(H2006),'Main_Sub Desc'!F:G,2,)</f>
        <v>Wst Rev Late Payment</v>
      </c>
      <c r="AG2006">
        <f>IFERROR(VLOOKUP(VALUE(I2006),'PC Mapping'!A:F,6,),"")</f>
        <v>10514</v>
      </c>
      <c r="AH2006" s="13" t="str">
        <f>VLOOKUP(AG2006,'PC Mapping'!L:M,2,)</f>
        <v>Bolivar Sewer</v>
      </c>
    </row>
    <row r="2007" spans="1:34" x14ac:dyDescent="0.2">
      <c r="A2007" t="s">
        <v>11527</v>
      </c>
      <c r="B2007" t="s">
        <v>11528</v>
      </c>
      <c r="C2007" t="s">
        <v>4519</v>
      </c>
      <c r="D2007" t="s">
        <v>4520</v>
      </c>
      <c r="E2007" s="3">
        <v>45819</v>
      </c>
      <c r="F2007" t="s">
        <v>44</v>
      </c>
      <c r="G2007" t="s">
        <v>3742</v>
      </c>
      <c r="H2007" t="s">
        <v>3722</v>
      </c>
      <c r="I2007" t="s">
        <v>4538</v>
      </c>
      <c r="J2007" t="s">
        <v>4522</v>
      </c>
      <c r="K2007" s="2">
        <v>-5</v>
      </c>
      <c r="L2007" t="s">
        <v>44</v>
      </c>
      <c r="M2007" s="2">
        <v>-5</v>
      </c>
      <c r="N2007" t="s">
        <v>4523</v>
      </c>
      <c r="O2007" t="s">
        <v>4524</v>
      </c>
      <c r="P2007" t="s">
        <v>11529</v>
      </c>
      <c r="Q2007" t="s">
        <v>11532</v>
      </c>
      <c r="R2007" t="s">
        <v>44</v>
      </c>
      <c r="S2007" t="s">
        <v>4527</v>
      </c>
      <c r="T2007" s="3">
        <v>45819</v>
      </c>
      <c r="U2007" s="3">
        <v>45820</v>
      </c>
      <c r="V2007" s="2">
        <v>0</v>
      </c>
      <c r="W2007" t="s">
        <v>44</v>
      </c>
      <c r="X2007" t="s">
        <v>44</v>
      </c>
      <c r="Y2007" t="s">
        <v>11533</v>
      </c>
      <c r="Z2007" t="s">
        <v>238</v>
      </c>
      <c r="AA2007" t="s">
        <v>4529</v>
      </c>
      <c r="AB2007" t="s">
        <v>4530</v>
      </c>
      <c r="AC2007" t="s">
        <v>89</v>
      </c>
      <c r="AD2007" t="str">
        <f t="shared" si="31"/>
        <v>10-60</v>
      </c>
      <c r="AE2007" t="str">
        <f>VLOOKUP(AD2007,'Main_Sub Desc'!C:D,2,)</f>
        <v>LPC from invoicing</v>
      </c>
      <c r="AF2007" t="str">
        <f>VLOOKUP(VALUE(H2007),'Main_Sub Desc'!F:G,2,)</f>
        <v>Wtr Rev Late Payment</v>
      </c>
      <c r="AG2007">
        <f>IFERROR(VLOOKUP(VALUE(I2007),'PC Mapping'!A:F,6,),"")</f>
        <v>10469</v>
      </c>
      <c r="AH2007" s="13" t="str">
        <f>VLOOKUP(AG2007,'PC Mapping'!L:M,2,)</f>
        <v>Bolivar Water</v>
      </c>
    </row>
    <row r="2008" spans="1:34" x14ac:dyDescent="0.2">
      <c r="A2008" t="s">
        <v>11534</v>
      </c>
      <c r="B2008" t="s">
        <v>11535</v>
      </c>
      <c r="C2008" t="s">
        <v>4519</v>
      </c>
      <c r="D2008" t="s">
        <v>4520</v>
      </c>
      <c r="E2008" s="3">
        <v>45819</v>
      </c>
      <c r="F2008" t="s">
        <v>44</v>
      </c>
      <c r="G2008" t="s">
        <v>3742</v>
      </c>
      <c r="H2008" t="s">
        <v>3722</v>
      </c>
      <c r="I2008" t="s">
        <v>3752</v>
      </c>
      <c r="J2008" t="s">
        <v>4522</v>
      </c>
      <c r="K2008" s="2">
        <v>-5</v>
      </c>
      <c r="L2008" t="s">
        <v>44</v>
      </c>
      <c r="M2008" s="2">
        <v>-5</v>
      </c>
      <c r="N2008" t="s">
        <v>4523</v>
      </c>
      <c r="O2008" t="s">
        <v>4524</v>
      </c>
      <c r="P2008" t="s">
        <v>11536</v>
      </c>
      <c r="Q2008" t="s">
        <v>11537</v>
      </c>
      <c r="R2008" t="s">
        <v>44</v>
      </c>
      <c r="S2008" t="s">
        <v>4527</v>
      </c>
      <c r="T2008" s="3">
        <v>45819</v>
      </c>
      <c r="U2008" s="3">
        <v>45820</v>
      </c>
      <c r="V2008" s="2">
        <v>0</v>
      </c>
      <c r="W2008" t="s">
        <v>44</v>
      </c>
      <c r="X2008" t="s">
        <v>44</v>
      </c>
      <c r="Y2008" t="s">
        <v>11538</v>
      </c>
      <c r="Z2008" t="s">
        <v>2814</v>
      </c>
      <c r="AA2008" t="s">
        <v>4529</v>
      </c>
      <c r="AB2008" t="s">
        <v>4530</v>
      </c>
      <c r="AC2008" t="s">
        <v>99</v>
      </c>
      <c r="AD2008" t="str">
        <f t="shared" si="31"/>
        <v>10-60</v>
      </c>
      <c r="AE2008" t="str">
        <f>VLOOKUP(AD2008,'Main_Sub Desc'!C:D,2,)</f>
        <v>LPC from invoicing</v>
      </c>
      <c r="AF2008" t="str">
        <f>VLOOKUP(VALUE(H2008),'Main_Sub Desc'!F:G,2,)</f>
        <v>Wtr Rev Late Payment</v>
      </c>
      <c r="AG2008">
        <f>IFERROR(VLOOKUP(VALUE(I2008),'PC Mapping'!A:F,6,),"")</f>
        <v>10719</v>
      </c>
      <c r="AH2008" s="13" t="str">
        <f>VLOOKUP(AG2008,'PC Mapping'!L:M,2,)</f>
        <v>All Other Water</v>
      </c>
    </row>
    <row r="2009" spans="1:34" x14ac:dyDescent="0.2">
      <c r="A2009" t="s">
        <v>11539</v>
      </c>
      <c r="B2009" t="s">
        <v>11528</v>
      </c>
      <c r="C2009" t="s">
        <v>4519</v>
      </c>
      <c r="D2009" t="s">
        <v>4520</v>
      </c>
      <c r="E2009" s="3">
        <v>45819</v>
      </c>
      <c r="F2009" t="s">
        <v>44</v>
      </c>
      <c r="G2009" t="s">
        <v>3742</v>
      </c>
      <c r="H2009" t="s">
        <v>3716</v>
      </c>
      <c r="I2009" t="s">
        <v>4534</v>
      </c>
      <c r="J2009" t="s">
        <v>4522</v>
      </c>
      <c r="K2009" s="2">
        <v>-5</v>
      </c>
      <c r="L2009" t="s">
        <v>44</v>
      </c>
      <c r="M2009" s="2">
        <v>-5</v>
      </c>
      <c r="N2009" t="s">
        <v>4523</v>
      </c>
      <c r="O2009" t="s">
        <v>4524</v>
      </c>
      <c r="P2009" t="s">
        <v>5439</v>
      </c>
      <c r="Q2009" t="s">
        <v>11540</v>
      </c>
      <c r="R2009" t="s">
        <v>44</v>
      </c>
      <c r="S2009" t="s">
        <v>4527</v>
      </c>
      <c r="T2009" s="3">
        <v>45819</v>
      </c>
      <c r="U2009" s="3">
        <v>45820</v>
      </c>
      <c r="V2009" s="2">
        <v>0</v>
      </c>
      <c r="W2009" t="s">
        <v>44</v>
      </c>
      <c r="X2009" t="s">
        <v>44</v>
      </c>
      <c r="Y2009" t="s">
        <v>11541</v>
      </c>
      <c r="Z2009" t="s">
        <v>257</v>
      </c>
      <c r="AA2009" t="s">
        <v>4529</v>
      </c>
      <c r="AB2009" t="s">
        <v>4530</v>
      </c>
      <c r="AC2009" t="s">
        <v>89</v>
      </c>
      <c r="AD2009" t="str">
        <f t="shared" si="31"/>
        <v>10-60</v>
      </c>
      <c r="AE2009" t="str">
        <f>VLOOKUP(AD2009,'Main_Sub Desc'!C:D,2,)</f>
        <v>LPC from invoicing</v>
      </c>
      <c r="AF2009" t="str">
        <f>VLOOKUP(VALUE(H2009),'Main_Sub Desc'!F:G,2,)</f>
        <v>Wst Rev Late Payment</v>
      </c>
      <c r="AG2009">
        <f>IFERROR(VLOOKUP(VALUE(I2009),'PC Mapping'!A:F,6,),"")</f>
        <v>10514</v>
      </c>
      <c r="AH2009" s="13" t="str">
        <f>VLOOKUP(AG2009,'PC Mapping'!L:M,2,)</f>
        <v>Bolivar Sewer</v>
      </c>
    </row>
    <row r="2010" spans="1:34" x14ac:dyDescent="0.2">
      <c r="A2010" t="s">
        <v>11539</v>
      </c>
      <c r="B2010" t="s">
        <v>11528</v>
      </c>
      <c r="C2010" t="s">
        <v>4519</v>
      </c>
      <c r="D2010" t="s">
        <v>4520</v>
      </c>
      <c r="E2010" s="3">
        <v>45819</v>
      </c>
      <c r="F2010" t="s">
        <v>44</v>
      </c>
      <c r="G2010" t="s">
        <v>3742</v>
      </c>
      <c r="H2010" t="s">
        <v>3722</v>
      </c>
      <c r="I2010" t="s">
        <v>4538</v>
      </c>
      <c r="J2010" t="s">
        <v>4522</v>
      </c>
      <c r="K2010" s="2">
        <v>-5</v>
      </c>
      <c r="L2010" t="s">
        <v>44</v>
      </c>
      <c r="M2010" s="2">
        <v>-5</v>
      </c>
      <c r="N2010" t="s">
        <v>4523</v>
      </c>
      <c r="O2010" t="s">
        <v>4524</v>
      </c>
      <c r="P2010" t="s">
        <v>5439</v>
      </c>
      <c r="Q2010" t="s">
        <v>11542</v>
      </c>
      <c r="R2010" t="s">
        <v>44</v>
      </c>
      <c r="S2010" t="s">
        <v>4527</v>
      </c>
      <c r="T2010" s="3">
        <v>45819</v>
      </c>
      <c r="U2010" s="3">
        <v>45820</v>
      </c>
      <c r="V2010" s="2">
        <v>0</v>
      </c>
      <c r="W2010" t="s">
        <v>44</v>
      </c>
      <c r="X2010" t="s">
        <v>44</v>
      </c>
      <c r="Y2010" t="s">
        <v>11543</v>
      </c>
      <c r="Z2010" t="s">
        <v>257</v>
      </c>
      <c r="AA2010" t="s">
        <v>4529</v>
      </c>
      <c r="AB2010" t="s">
        <v>4530</v>
      </c>
      <c r="AC2010" t="s">
        <v>89</v>
      </c>
      <c r="AD2010" t="str">
        <f t="shared" si="31"/>
        <v>10-60</v>
      </c>
      <c r="AE2010" t="str">
        <f>VLOOKUP(AD2010,'Main_Sub Desc'!C:D,2,)</f>
        <v>LPC from invoicing</v>
      </c>
      <c r="AF2010" t="str">
        <f>VLOOKUP(VALUE(H2010),'Main_Sub Desc'!F:G,2,)</f>
        <v>Wtr Rev Late Payment</v>
      </c>
      <c r="AG2010">
        <f>IFERROR(VLOOKUP(VALUE(I2010),'PC Mapping'!A:F,6,),"")</f>
        <v>10469</v>
      </c>
      <c r="AH2010" s="13" t="str">
        <f>VLOOKUP(AG2010,'PC Mapping'!L:M,2,)</f>
        <v>Bolivar Water</v>
      </c>
    </row>
    <row r="2011" spans="1:34" x14ac:dyDescent="0.2">
      <c r="A2011" t="s">
        <v>11544</v>
      </c>
      <c r="B2011" t="s">
        <v>11535</v>
      </c>
      <c r="C2011" t="s">
        <v>4519</v>
      </c>
      <c r="D2011" t="s">
        <v>4520</v>
      </c>
      <c r="E2011" s="3">
        <v>45819</v>
      </c>
      <c r="F2011" t="s">
        <v>44</v>
      </c>
      <c r="G2011" t="s">
        <v>3742</v>
      </c>
      <c r="H2011" t="s">
        <v>3716</v>
      </c>
      <c r="I2011" t="s">
        <v>4534</v>
      </c>
      <c r="J2011" t="s">
        <v>4522</v>
      </c>
      <c r="K2011" s="2">
        <v>-5</v>
      </c>
      <c r="L2011" t="s">
        <v>44</v>
      </c>
      <c r="M2011" s="2">
        <v>-5</v>
      </c>
      <c r="N2011" t="s">
        <v>4523</v>
      </c>
      <c r="O2011" t="s">
        <v>4524</v>
      </c>
      <c r="P2011" t="s">
        <v>5028</v>
      </c>
      <c r="Q2011" t="s">
        <v>11545</v>
      </c>
      <c r="R2011" t="s">
        <v>44</v>
      </c>
      <c r="S2011" t="s">
        <v>4527</v>
      </c>
      <c r="T2011" s="3">
        <v>45819</v>
      </c>
      <c r="U2011" s="3">
        <v>45820</v>
      </c>
      <c r="V2011" s="2">
        <v>0</v>
      </c>
      <c r="W2011" t="s">
        <v>44</v>
      </c>
      <c r="X2011" t="s">
        <v>44</v>
      </c>
      <c r="Y2011" t="s">
        <v>11546</v>
      </c>
      <c r="Z2011" t="s">
        <v>421</v>
      </c>
      <c r="AA2011" t="s">
        <v>4529</v>
      </c>
      <c r="AB2011" t="s">
        <v>4530</v>
      </c>
      <c r="AC2011" t="s">
        <v>89</v>
      </c>
      <c r="AD2011" t="str">
        <f t="shared" si="31"/>
        <v>10-60</v>
      </c>
      <c r="AE2011" t="str">
        <f>VLOOKUP(AD2011,'Main_Sub Desc'!C:D,2,)</f>
        <v>LPC from invoicing</v>
      </c>
      <c r="AF2011" t="str">
        <f>VLOOKUP(VALUE(H2011),'Main_Sub Desc'!F:G,2,)</f>
        <v>Wst Rev Late Payment</v>
      </c>
      <c r="AG2011">
        <f>IFERROR(VLOOKUP(VALUE(I2011),'PC Mapping'!A:F,6,),"")</f>
        <v>10514</v>
      </c>
      <c r="AH2011" s="13" t="str">
        <f>VLOOKUP(AG2011,'PC Mapping'!L:M,2,)</f>
        <v>Bolivar Sewer</v>
      </c>
    </row>
    <row r="2012" spans="1:34" x14ac:dyDescent="0.2">
      <c r="A2012" t="s">
        <v>11544</v>
      </c>
      <c r="B2012" t="s">
        <v>11535</v>
      </c>
      <c r="C2012" t="s">
        <v>4519</v>
      </c>
      <c r="D2012" t="s">
        <v>4520</v>
      </c>
      <c r="E2012" s="3">
        <v>45819</v>
      </c>
      <c r="F2012" t="s">
        <v>44</v>
      </c>
      <c r="G2012" t="s">
        <v>3742</v>
      </c>
      <c r="H2012" t="s">
        <v>3722</v>
      </c>
      <c r="I2012" t="s">
        <v>4538</v>
      </c>
      <c r="J2012" t="s">
        <v>4522</v>
      </c>
      <c r="K2012" s="2">
        <v>-5</v>
      </c>
      <c r="L2012" t="s">
        <v>44</v>
      </c>
      <c r="M2012" s="2">
        <v>-5</v>
      </c>
      <c r="N2012" t="s">
        <v>4523</v>
      </c>
      <c r="O2012" t="s">
        <v>4524</v>
      </c>
      <c r="P2012" t="s">
        <v>5028</v>
      </c>
      <c r="Q2012" t="s">
        <v>11547</v>
      </c>
      <c r="R2012" t="s">
        <v>44</v>
      </c>
      <c r="S2012" t="s">
        <v>4527</v>
      </c>
      <c r="T2012" s="3">
        <v>45819</v>
      </c>
      <c r="U2012" s="3">
        <v>45820</v>
      </c>
      <c r="V2012" s="2">
        <v>0</v>
      </c>
      <c r="W2012" t="s">
        <v>44</v>
      </c>
      <c r="X2012" t="s">
        <v>44</v>
      </c>
      <c r="Y2012" t="s">
        <v>11548</v>
      </c>
      <c r="Z2012" t="s">
        <v>421</v>
      </c>
      <c r="AA2012" t="s">
        <v>4529</v>
      </c>
      <c r="AB2012" t="s">
        <v>4530</v>
      </c>
      <c r="AC2012" t="s">
        <v>89</v>
      </c>
      <c r="AD2012" t="str">
        <f t="shared" si="31"/>
        <v>10-60</v>
      </c>
      <c r="AE2012" t="str">
        <f>VLOOKUP(AD2012,'Main_Sub Desc'!C:D,2,)</f>
        <v>LPC from invoicing</v>
      </c>
      <c r="AF2012" t="str">
        <f>VLOOKUP(VALUE(H2012),'Main_Sub Desc'!F:G,2,)</f>
        <v>Wtr Rev Late Payment</v>
      </c>
      <c r="AG2012">
        <f>IFERROR(VLOOKUP(VALUE(I2012),'PC Mapping'!A:F,6,),"")</f>
        <v>10469</v>
      </c>
      <c r="AH2012" s="13" t="str">
        <f>VLOOKUP(AG2012,'PC Mapping'!L:M,2,)</f>
        <v>Bolivar Water</v>
      </c>
    </row>
    <row r="2013" spans="1:34" x14ac:dyDescent="0.2">
      <c r="A2013" t="s">
        <v>11549</v>
      </c>
      <c r="B2013" t="s">
        <v>11528</v>
      </c>
      <c r="C2013" t="s">
        <v>4519</v>
      </c>
      <c r="D2013" t="s">
        <v>4520</v>
      </c>
      <c r="E2013" s="3">
        <v>45819</v>
      </c>
      <c r="F2013" t="s">
        <v>44</v>
      </c>
      <c r="G2013" t="s">
        <v>3742</v>
      </c>
      <c r="H2013" t="s">
        <v>3722</v>
      </c>
      <c r="I2013" t="s">
        <v>4538</v>
      </c>
      <c r="J2013" t="s">
        <v>4522</v>
      </c>
      <c r="K2013" s="2">
        <v>-5.22</v>
      </c>
      <c r="L2013" t="s">
        <v>44</v>
      </c>
      <c r="M2013" s="2">
        <v>-5.22</v>
      </c>
      <c r="N2013" t="s">
        <v>4523</v>
      </c>
      <c r="O2013" t="s">
        <v>4524</v>
      </c>
      <c r="P2013" t="s">
        <v>8508</v>
      </c>
      <c r="Q2013" t="s">
        <v>11550</v>
      </c>
      <c r="R2013" t="s">
        <v>44</v>
      </c>
      <c r="S2013" t="s">
        <v>4527</v>
      </c>
      <c r="T2013" s="3">
        <v>45819</v>
      </c>
      <c r="U2013" s="3">
        <v>45820</v>
      </c>
      <c r="V2013" s="2">
        <v>0</v>
      </c>
      <c r="W2013" t="s">
        <v>44</v>
      </c>
      <c r="X2013" t="s">
        <v>44</v>
      </c>
      <c r="Y2013" t="s">
        <v>11551</v>
      </c>
      <c r="Z2013" t="s">
        <v>832</v>
      </c>
      <c r="AA2013" t="s">
        <v>4529</v>
      </c>
      <c r="AB2013" t="s">
        <v>4530</v>
      </c>
      <c r="AC2013" t="s">
        <v>99</v>
      </c>
      <c r="AD2013" t="str">
        <f t="shared" si="31"/>
        <v>10-60</v>
      </c>
      <c r="AE2013" t="str">
        <f>VLOOKUP(AD2013,'Main_Sub Desc'!C:D,2,)</f>
        <v>LPC from invoicing</v>
      </c>
      <c r="AF2013" t="str">
        <f>VLOOKUP(VALUE(H2013),'Main_Sub Desc'!F:G,2,)</f>
        <v>Wtr Rev Late Payment</v>
      </c>
      <c r="AG2013">
        <f>IFERROR(VLOOKUP(VALUE(I2013),'PC Mapping'!A:F,6,),"")</f>
        <v>10469</v>
      </c>
      <c r="AH2013" s="13" t="str">
        <f>VLOOKUP(AG2013,'PC Mapping'!L:M,2,)</f>
        <v>Bolivar Water</v>
      </c>
    </row>
    <row r="2014" spans="1:34" x14ac:dyDescent="0.2">
      <c r="A2014" t="s">
        <v>11549</v>
      </c>
      <c r="B2014" t="s">
        <v>11528</v>
      </c>
      <c r="C2014" t="s">
        <v>4519</v>
      </c>
      <c r="D2014" t="s">
        <v>4520</v>
      </c>
      <c r="E2014" s="3">
        <v>45819</v>
      </c>
      <c r="F2014" t="s">
        <v>44</v>
      </c>
      <c r="G2014" t="s">
        <v>3742</v>
      </c>
      <c r="H2014" t="s">
        <v>3716</v>
      </c>
      <c r="I2014" t="s">
        <v>4534</v>
      </c>
      <c r="J2014" t="s">
        <v>4522</v>
      </c>
      <c r="K2014" s="2">
        <v>-7.2</v>
      </c>
      <c r="L2014" t="s">
        <v>44</v>
      </c>
      <c r="M2014" s="2">
        <v>-7.2</v>
      </c>
      <c r="N2014" t="s">
        <v>4523</v>
      </c>
      <c r="O2014" t="s">
        <v>4524</v>
      </c>
      <c r="P2014" t="s">
        <v>8508</v>
      </c>
      <c r="Q2014" t="s">
        <v>11552</v>
      </c>
      <c r="R2014" t="s">
        <v>44</v>
      </c>
      <c r="S2014" t="s">
        <v>4527</v>
      </c>
      <c r="T2014" s="3">
        <v>45819</v>
      </c>
      <c r="U2014" s="3">
        <v>45820</v>
      </c>
      <c r="V2014" s="2">
        <v>0</v>
      </c>
      <c r="W2014" t="s">
        <v>44</v>
      </c>
      <c r="X2014" t="s">
        <v>44</v>
      </c>
      <c r="Y2014" t="s">
        <v>11553</v>
      </c>
      <c r="Z2014" t="s">
        <v>832</v>
      </c>
      <c r="AA2014" t="s">
        <v>4529</v>
      </c>
      <c r="AB2014" t="s">
        <v>4530</v>
      </c>
      <c r="AC2014" t="s">
        <v>99</v>
      </c>
      <c r="AD2014" t="str">
        <f t="shared" si="31"/>
        <v>10-60</v>
      </c>
      <c r="AE2014" t="str">
        <f>VLOOKUP(AD2014,'Main_Sub Desc'!C:D,2,)</f>
        <v>LPC from invoicing</v>
      </c>
      <c r="AF2014" t="str">
        <f>VLOOKUP(VALUE(H2014),'Main_Sub Desc'!F:G,2,)</f>
        <v>Wst Rev Late Payment</v>
      </c>
      <c r="AG2014">
        <f>IFERROR(VLOOKUP(VALUE(I2014),'PC Mapping'!A:F,6,),"")</f>
        <v>10514</v>
      </c>
      <c r="AH2014" s="13" t="str">
        <f>VLOOKUP(AG2014,'PC Mapping'!L:M,2,)</f>
        <v>Bolivar Sewer</v>
      </c>
    </row>
    <row r="2015" spans="1:34" x14ac:dyDescent="0.2">
      <c r="A2015" t="s">
        <v>11554</v>
      </c>
      <c r="B2015" t="s">
        <v>11555</v>
      </c>
      <c r="C2015" t="s">
        <v>4519</v>
      </c>
      <c r="D2015" t="s">
        <v>4520</v>
      </c>
      <c r="E2015" s="3">
        <v>45819</v>
      </c>
      <c r="F2015" t="s">
        <v>44</v>
      </c>
      <c r="G2015" t="s">
        <v>3742</v>
      </c>
      <c r="H2015" t="s">
        <v>3722</v>
      </c>
      <c r="I2015" t="s">
        <v>3752</v>
      </c>
      <c r="J2015" t="s">
        <v>4522</v>
      </c>
      <c r="K2015" s="2">
        <v>-5</v>
      </c>
      <c r="L2015" t="s">
        <v>44</v>
      </c>
      <c r="M2015" s="2">
        <v>-5</v>
      </c>
      <c r="N2015" t="s">
        <v>4523</v>
      </c>
      <c r="O2015" t="s">
        <v>4524</v>
      </c>
      <c r="P2015" t="s">
        <v>11175</v>
      </c>
      <c r="Q2015" t="s">
        <v>11556</v>
      </c>
      <c r="R2015" t="s">
        <v>44</v>
      </c>
      <c r="S2015" t="s">
        <v>4527</v>
      </c>
      <c r="T2015" s="3">
        <v>45819</v>
      </c>
      <c r="U2015" s="3">
        <v>45820</v>
      </c>
      <c r="V2015" s="2">
        <v>0</v>
      </c>
      <c r="W2015" t="s">
        <v>44</v>
      </c>
      <c r="X2015" t="s">
        <v>44</v>
      </c>
      <c r="Y2015" t="s">
        <v>11557</v>
      </c>
      <c r="Z2015" t="s">
        <v>3477</v>
      </c>
      <c r="AA2015" t="s">
        <v>4529</v>
      </c>
      <c r="AB2015" t="s">
        <v>4530</v>
      </c>
      <c r="AC2015" t="s">
        <v>89</v>
      </c>
      <c r="AD2015" t="str">
        <f t="shared" si="31"/>
        <v>10-60</v>
      </c>
      <c r="AE2015" t="str">
        <f>VLOOKUP(AD2015,'Main_Sub Desc'!C:D,2,)</f>
        <v>LPC from invoicing</v>
      </c>
      <c r="AF2015" t="str">
        <f>VLOOKUP(VALUE(H2015),'Main_Sub Desc'!F:G,2,)</f>
        <v>Wtr Rev Late Payment</v>
      </c>
      <c r="AG2015">
        <f>IFERROR(VLOOKUP(VALUE(I2015),'PC Mapping'!A:F,6,),"")</f>
        <v>10719</v>
      </c>
      <c r="AH2015" s="13" t="str">
        <f>VLOOKUP(AG2015,'PC Mapping'!L:M,2,)</f>
        <v>All Other Water</v>
      </c>
    </row>
    <row r="2016" spans="1:34" x14ac:dyDescent="0.2">
      <c r="A2016" t="s">
        <v>11558</v>
      </c>
      <c r="B2016" t="s">
        <v>11535</v>
      </c>
      <c r="C2016" t="s">
        <v>4519</v>
      </c>
      <c r="D2016" t="s">
        <v>4520</v>
      </c>
      <c r="E2016" s="3">
        <v>45819</v>
      </c>
      <c r="F2016" t="s">
        <v>44</v>
      </c>
      <c r="G2016" t="s">
        <v>3742</v>
      </c>
      <c r="H2016" t="s">
        <v>3722</v>
      </c>
      <c r="I2016" t="s">
        <v>4538</v>
      </c>
      <c r="J2016" t="s">
        <v>4522</v>
      </c>
      <c r="K2016" s="2">
        <v>-5</v>
      </c>
      <c r="L2016" t="s">
        <v>44</v>
      </c>
      <c r="M2016" s="2">
        <v>-5</v>
      </c>
      <c r="N2016" t="s">
        <v>4523</v>
      </c>
      <c r="O2016" t="s">
        <v>4524</v>
      </c>
      <c r="P2016" t="s">
        <v>4636</v>
      </c>
      <c r="Q2016" t="s">
        <v>11559</v>
      </c>
      <c r="R2016" t="s">
        <v>44</v>
      </c>
      <c r="S2016" t="s">
        <v>4527</v>
      </c>
      <c r="T2016" s="3">
        <v>45819</v>
      </c>
      <c r="U2016" s="3">
        <v>45820</v>
      </c>
      <c r="V2016" s="2">
        <v>0</v>
      </c>
      <c r="W2016" t="s">
        <v>44</v>
      </c>
      <c r="X2016" t="s">
        <v>44</v>
      </c>
      <c r="Y2016" t="s">
        <v>11560</v>
      </c>
      <c r="Z2016" t="s">
        <v>113</v>
      </c>
      <c r="AA2016" t="s">
        <v>4529</v>
      </c>
      <c r="AB2016" t="s">
        <v>4530</v>
      </c>
      <c r="AC2016" t="s">
        <v>89</v>
      </c>
      <c r="AD2016" t="str">
        <f t="shared" si="31"/>
        <v>10-60</v>
      </c>
      <c r="AE2016" t="str">
        <f>VLOOKUP(AD2016,'Main_Sub Desc'!C:D,2,)</f>
        <v>LPC from invoicing</v>
      </c>
      <c r="AF2016" t="str">
        <f>VLOOKUP(VALUE(H2016),'Main_Sub Desc'!F:G,2,)</f>
        <v>Wtr Rev Late Payment</v>
      </c>
      <c r="AG2016">
        <f>IFERROR(VLOOKUP(VALUE(I2016),'PC Mapping'!A:F,6,),"")</f>
        <v>10469</v>
      </c>
      <c r="AH2016" s="13" t="str">
        <f>VLOOKUP(AG2016,'PC Mapping'!L:M,2,)</f>
        <v>Bolivar Water</v>
      </c>
    </row>
    <row r="2017" spans="1:34" x14ac:dyDescent="0.2">
      <c r="A2017" t="s">
        <v>11558</v>
      </c>
      <c r="B2017" t="s">
        <v>11535</v>
      </c>
      <c r="C2017" t="s">
        <v>4519</v>
      </c>
      <c r="D2017" t="s">
        <v>4520</v>
      </c>
      <c r="E2017" s="3">
        <v>45819</v>
      </c>
      <c r="F2017" t="s">
        <v>44</v>
      </c>
      <c r="G2017" t="s">
        <v>3742</v>
      </c>
      <c r="H2017" t="s">
        <v>3716</v>
      </c>
      <c r="I2017" t="s">
        <v>4534</v>
      </c>
      <c r="J2017" t="s">
        <v>4522</v>
      </c>
      <c r="K2017" s="2">
        <v>-5</v>
      </c>
      <c r="L2017" t="s">
        <v>44</v>
      </c>
      <c r="M2017" s="2">
        <v>-5</v>
      </c>
      <c r="N2017" t="s">
        <v>4523</v>
      </c>
      <c r="O2017" t="s">
        <v>4524</v>
      </c>
      <c r="P2017" t="s">
        <v>4636</v>
      </c>
      <c r="Q2017" t="s">
        <v>11561</v>
      </c>
      <c r="R2017" t="s">
        <v>44</v>
      </c>
      <c r="S2017" t="s">
        <v>4527</v>
      </c>
      <c r="T2017" s="3">
        <v>45819</v>
      </c>
      <c r="U2017" s="3">
        <v>45820</v>
      </c>
      <c r="V2017" s="2">
        <v>0</v>
      </c>
      <c r="W2017" t="s">
        <v>44</v>
      </c>
      <c r="X2017" t="s">
        <v>44</v>
      </c>
      <c r="Y2017" t="s">
        <v>11562</v>
      </c>
      <c r="Z2017" t="s">
        <v>113</v>
      </c>
      <c r="AA2017" t="s">
        <v>4529</v>
      </c>
      <c r="AB2017" t="s">
        <v>4530</v>
      </c>
      <c r="AC2017" t="s">
        <v>89</v>
      </c>
      <c r="AD2017" t="str">
        <f t="shared" si="31"/>
        <v>10-60</v>
      </c>
      <c r="AE2017" t="str">
        <f>VLOOKUP(AD2017,'Main_Sub Desc'!C:D,2,)</f>
        <v>LPC from invoicing</v>
      </c>
      <c r="AF2017" t="str">
        <f>VLOOKUP(VALUE(H2017),'Main_Sub Desc'!F:G,2,)</f>
        <v>Wst Rev Late Payment</v>
      </c>
      <c r="AG2017">
        <f>IFERROR(VLOOKUP(VALUE(I2017),'PC Mapping'!A:F,6,),"")</f>
        <v>10514</v>
      </c>
      <c r="AH2017" s="13" t="str">
        <f>VLOOKUP(AG2017,'PC Mapping'!L:M,2,)</f>
        <v>Bolivar Sewer</v>
      </c>
    </row>
    <row r="2018" spans="1:34" x14ac:dyDescent="0.2">
      <c r="A2018" t="s">
        <v>11563</v>
      </c>
      <c r="B2018" t="s">
        <v>11535</v>
      </c>
      <c r="C2018" t="s">
        <v>4519</v>
      </c>
      <c r="D2018" t="s">
        <v>4520</v>
      </c>
      <c r="E2018" s="3">
        <v>45819</v>
      </c>
      <c r="F2018" t="s">
        <v>44</v>
      </c>
      <c r="G2018" t="s">
        <v>3742</v>
      </c>
      <c r="H2018" t="s">
        <v>3716</v>
      </c>
      <c r="I2018" t="s">
        <v>4534</v>
      </c>
      <c r="J2018" t="s">
        <v>4522</v>
      </c>
      <c r="K2018" s="2">
        <v>-5</v>
      </c>
      <c r="L2018" t="s">
        <v>44</v>
      </c>
      <c r="M2018" s="2">
        <v>-5</v>
      </c>
      <c r="N2018" t="s">
        <v>4523</v>
      </c>
      <c r="O2018" t="s">
        <v>4524</v>
      </c>
      <c r="P2018" t="s">
        <v>11564</v>
      </c>
      <c r="Q2018" t="s">
        <v>11565</v>
      </c>
      <c r="R2018" t="s">
        <v>44</v>
      </c>
      <c r="S2018" t="s">
        <v>4527</v>
      </c>
      <c r="T2018" s="3">
        <v>45819</v>
      </c>
      <c r="U2018" s="3">
        <v>45820</v>
      </c>
      <c r="V2018" s="2">
        <v>0</v>
      </c>
      <c r="W2018" t="s">
        <v>44</v>
      </c>
      <c r="X2018" t="s">
        <v>44</v>
      </c>
      <c r="Y2018" t="s">
        <v>11566</v>
      </c>
      <c r="Z2018" t="s">
        <v>1337</v>
      </c>
      <c r="AA2018" t="s">
        <v>4529</v>
      </c>
      <c r="AB2018" t="s">
        <v>4530</v>
      </c>
      <c r="AC2018" t="s">
        <v>89</v>
      </c>
      <c r="AD2018" t="str">
        <f t="shared" si="31"/>
        <v>10-60</v>
      </c>
      <c r="AE2018" t="str">
        <f>VLOOKUP(AD2018,'Main_Sub Desc'!C:D,2,)</f>
        <v>LPC from invoicing</v>
      </c>
      <c r="AF2018" t="str">
        <f>VLOOKUP(VALUE(H2018),'Main_Sub Desc'!F:G,2,)</f>
        <v>Wst Rev Late Payment</v>
      </c>
      <c r="AG2018">
        <f>IFERROR(VLOOKUP(VALUE(I2018),'PC Mapping'!A:F,6,),"")</f>
        <v>10514</v>
      </c>
      <c r="AH2018" s="13" t="str">
        <f>VLOOKUP(AG2018,'PC Mapping'!L:M,2,)</f>
        <v>Bolivar Sewer</v>
      </c>
    </row>
    <row r="2019" spans="1:34" x14ac:dyDescent="0.2">
      <c r="A2019" t="s">
        <v>11567</v>
      </c>
      <c r="B2019" t="s">
        <v>11555</v>
      </c>
      <c r="C2019" t="s">
        <v>4519</v>
      </c>
      <c r="D2019" t="s">
        <v>4520</v>
      </c>
      <c r="E2019" s="3">
        <v>45819</v>
      </c>
      <c r="F2019" t="s">
        <v>44</v>
      </c>
      <c r="G2019" t="s">
        <v>3742</v>
      </c>
      <c r="H2019" t="s">
        <v>3722</v>
      </c>
      <c r="I2019" t="s">
        <v>3752</v>
      </c>
      <c r="J2019" t="s">
        <v>4522</v>
      </c>
      <c r="K2019" s="2">
        <v>-5</v>
      </c>
      <c r="L2019" t="s">
        <v>44</v>
      </c>
      <c r="M2019" s="2">
        <v>-5</v>
      </c>
      <c r="N2019" t="s">
        <v>4523</v>
      </c>
      <c r="O2019" t="s">
        <v>4524</v>
      </c>
      <c r="P2019" t="s">
        <v>7474</v>
      </c>
      <c r="Q2019" t="s">
        <v>11568</v>
      </c>
      <c r="R2019" t="s">
        <v>44</v>
      </c>
      <c r="S2019" t="s">
        <v>4527</v>
      </c>
      <c r="T2019" s="3">
        <v>45819</v>
      </c>
      <c r="U2019" s="3">
        <v>45820</v>
      </c>
      <c r="V2019" s="2">
        <v>0</v>
      </c>
      <c r="W2019" t="s">
        <v>44</v>
      </c>
      <c r="X2019" t="s">
        <v>44</v>
      </c>
      <c r="Y2019" t="s">
        <v>11569</v>
      </c>
      <c r="Z2019" t="s">
        <v>11570</v>
      </c>
      <c r="AA2019" t="s">
        <v>4529</v>
      </c>
      <c r="AB2019" t="s">
        <v>4530</v>
      </c>
      <c r="AC2019" t="s">
        <v>89</v>
      </c>
      <c r="AD2019" t="str">
        <f t="shared" si="31"/>
        <v>10-60</v>
      </c>
      <c r="AE2019" t="str">
        <f>VLOOKUP(AD2019,'Main_Sub Desc'!C:D,2,)</f>
        <v>LPC from invoicing</v>
      </c>
      <c r="AF2019" t="str">
        <f>VLOOKUP(VALUE(H2019),'Main_Sub Desc'!F:G,2,)</f>
        <v>Wtr Rev Late Payment</v>
      </c>
      <c r="AG2019">
        <f>IFERROR(VLOOKUP(VALUE(I2019),'PC Mapping'!A:F,6,),"")</f>
        <v>10719</v>
      </c>
      <c r="AH2019" s="13" t="str">
        <f>VLOOKUP(AG2019,'PC Mapping'!L:M,2,)</f>
        <v>All Other Water</v>
      </c>
    </row>
    <row r="2020" spans="1:34" x14ac:dyDescent="0.2">
      <c r="A2020" t="s">
        <v>11571</v>
      </c>
      <c r="B2020" t="s">
        <v>11555</v>
      </c>
      <c r="C2020" t="s">
        <v>4519</v>
      </c>
      <c r="D2020" t="s">
        <v>4520</v>
      </c>
      <c r="E2020" s="3">
        <v>45819</v>
      </c>
      <c r="F2020" t="s">
        <v>44</v>
      </c>
      <c r="G2020" t="s">
        <v>3742</v>
      </c>
      <c r="H2020" t="s">
        <v>3716</v>
      </c>
      <c r="I2020" t="s">
        <v>4534</v>
      </c>
      <c r="J2020" t="s">
        <v>4522</v>
      </c>
      <c r="K2020" s="2">
        <v>-5</v>
      </c>
      <c r="L2020" t="s">
        <v>44</v>
      </c>
      <c r="M2020" s="2">
        <v>-5</v>
      </c>
      <c r="N2020" t="s">
        <v>4523</v>
      </c>
      <c r="O2020" t="s">
        <v>4524</v>
      </c>
      <c r="P2020" t="s">
        <v>7485</v>
      </c>
      <c r="Q2020" t="s">
        <v>11572</v>
      </c>
      <c r="R2020" t="s">
        <v>44</v>
      </c>
      <c r="S2020" t="s">
        <v>4527</v>
      </c>
      <c r="T2020" s="3">
        <v>45819</v>
      </c>
      <c r="U2020" s="3">
        <v>45820</v>
      </c>
      <c r="V2020" s="2">
        <v>0</v>
      </c>
      <c r="W2020" t="s">
        <v>44</v>
      </c>
      <c r="X2020" t="s">
        <v>44</v>
      </c>
      <c r="Y2020" t="s">
        <v>11573</v>
      </c>
      <c r="Z2020" t="s">
        <v>1388</v>
      </c>
      <c r="AA2020" t="s">
        <v>4529</v>
      </c>
      <c r="AB2020" t="s">
        <v>4530</v>
      </c>
      <c r="AC2020" t="s">
        <v>89</v>
      </c>
      <c r="AD2020" t="str">
        <f t="shared" si="31"/>
        <v>10-60</v>
      </c>
      <c r="AE2020" t="str">
        <f>VLOOKUP(AD2020,'Main_Sub Desc'!C:D,2,)</f>
        <v>LPC from invoicing</v>
      </c>
      <c r="AF2020" t="str">
        <f>VLOOKUP(VALUE(H2020),'Main_Sub Desc'!F:G,2,)</f>
        <v>Wst Rev Late Payment</v>
      </c>
      <c r="AG2020">
        <f>IFERROR(VLOOKUP(VALUE(I2020),'PC Mapping'!A:F,6,),"")</f>
        <v>10514</v>
      </c>
      <c r="AH2020" s="13" t="str">
        <f>VLOOKUP(AG2020,'PC Mapping'!L:M,2,)</f>
        <v>Bolivar Sewer</v>
      </c>
    </row>
    <row r="2021" spans="1:34" x14ac:dyDescent="0.2">
      <c r="A2021" t="s">
        <v>11571</v>
      </c>
      <c r="B2021" t="s">
        <v>11555</v>
      </c>
      <c r="C2021" t="s">
        <v>4519</v>
      </c>
      <c r="D2021" t="s">
        <v>4520</v>
      </c>
      <c r="E2021" s="3">
        <v>45819</v>
      </c>
      <c r="F2021" t="s">
        <v>44</v>
      </c>
      <c r="G2021" t="s">
        <v>3742</v>
      </c>
      <c r="H2021" t="s">
        <v>3722</v>
      </c>
      <c r="I2021" t="s">
        <v>4538</v>
      </c>
      <c r="J2021" t="s">
        <v>4522</v>
      </c>
      <c r="K2021" s="2">
        <v>-5</v>
      </c>
      <c r="L2021" t="s">
        <v>44</v>
      </c>
      <c r="M2021" s="2">
        <v>-5</v>
      </c>
      <c r="N2021" t="s">
        <v>4523</v>
      </c>
      <c r="O2021" t="s">
        <v>4524</v>
      </c>
      <c r="P2021" t="s">
        <v>7485</v>
      </c>
      <c r="Q2021" t="s">
        <v>11574</v>
      </c>
      <c r="R2021" t="s">
        <v>44</v>
      </c>
      <c r="S2021" t="s">
        <v>4527</v>
      </c>
      <c r="T2021" s="3">
        <v>45819</v>
      </c>
      <c r="U2021" s="3">
        <v>45820</v>
      </c>
      <c r="V2021" s="2">
        <v>0</v>
      </c>
      <c r="W2021" t="s">
        <v>44</v>
      </c>
      <c r="X2021" t="s">
        <v>44</v>
      </c>
      <c r="Y2021" t="s">
        <v>11575</v>
      </c>
      <c r="Z2021" t="s">
        <v>1388</v>
      </c>
      <c r="AA2021" t="s">
        <v>4529</v>
      </c>
      <c r="AB2021" t="s">
        <v>4530</v>
      </c>
      <c r="AC2021" t="s">
        <v>89</v>
      </c>
      <c r="AD2021" t="str">
        <f t="shared" si="31"/>
        <v>10-60</v>
      </c>
      <c r="AE2021" t="str">
        <f>VLOOKUP(AD2021,'Main_Sub Desc'!C:D,2,)</f>
        <v>LPC from invoicing</v>
      </c>
      <c r="AF2021" t="str">
        <f>VLOOKUP(VALUE(H2021),'Main_Sub Desc'!F:G,2,)</f>
        <v>Wtr Rev Late Payment</v>
      </c>
      <c r="AG2021">
        <f>IFERROR(VLOOKUP(VALUE(I2021),'PC Mapping'!A:F,6,),"")</f>
        <v>10469</v>
      </c>
      <c r="AH2021" s="13" t="str">
        <f>VLOOKUP(AG2021,'PC Mapping'!L:M,2,)</f>
        <v>Bolivar Water</v>
      </c>
    </row>
    <row r="2022" spans="1:34" x14ac:dyDescent="0.2">
      <c r="A2022" t="s">
        <v>11576</v>
      </c>
      <c r="B2022" t="s">
        <v>11555</v>
      </c>
      <c r="C2022" t="s">
        <v>4519</v>
      </c>
      <c r="D2022" t="s">
        <v>4520</v>
      </c>
      <c r="E2022" s="3">
        <v>45819</v>
      </c>
      <c r="F2022" t="s">
        <v>44</v>
      </c>
      <c r="G2022" t="s">
        <v>3742</v>
      </c>
      <c r="H2022" t="s">
        <v>3722</v>
      </c>
      <c r="I2022" t="s">
        <v>4538</v>
      </c>
      <c r="J2022" t="s">
        <v>4522</v>
      </c>
      <c r="K2022" s="2">
        <v>-5</v>
      </c>
      <c r="L2022" t="s">
        <v>44</v>
      </c>
      <c r="M2022" s="2">
        <v>-5</v>
      </c>
      <c r="N2022" t="s">
        <v>4523</v>
      </c>
      <c r="O2022" t="s">
        <v>4524</v>
      </c>
      <c r="P2022" t="s">
        <v>4978</v>
      </c>
      <c r="Q2022" t="s">
        <v>11577</v>
      </c>
      <c r="R2022" t="s">
        <v>44</v>
      </c>
      <c r="S2022" t="s">
        <v>4527</v>
      </c>
      <c r="T2022" s="3">
        <v>45819</v>
      </c>
      <c r="U2022" s="3">
        <v>45820</v>
      </c>
      <c r="V2022" s="2">
        <v>0</v>
      </c>
      <c r="W2022" t="s">
        <v>44</v>
      </c>
      <c r="X2022" t="s">
        <v>44</v>
      </c>
      <c r="Y2022" t="s">
        <v>11022</v>
      </c>
      <c r="Z2022" t="s">
        <v>1300</v>
      </c>
      <c r="AA2022" t="s">
        <v>4529</v>
      </c>
      <c r="AB2022" t="s">
        <v>4530</v>
      </c>
      <c r="AC2022" t="s">
        <v>89</v>
      </c>
      <c r="AD2022" t="str">
        <f t="shared" si="31"/>
        <v>10-60</v>
      </c>
      <c r="AE2022" t="str">
        <f>VLOOKUP(AD2022,'Main_Sub Desc'!C:D,2,)</f>
        <v>LPC from invoicing</v>
      </c>
      <c r="AF2022" t="str">
        <f>VLOOKUP(VALUE(H2022),'Main_Sub Desc'!F:G,2,)</f>
        <v>Wtr Rev Late Payment</v>
      </c>
      <c r="AG2022">
        <f>IFERROR(VLOOKUP(VALUE(I2022),'PC Mapping'!A:F,6,),"")</f>
        <v>10469</v>
      </c>
      <c r="AH2022" s="13" t="str">
        <f>VLOOKUP(AG2022,'PC Mapping'!L:M,2,)</f>
        <v>Bolivar Water</v>
      </c>
    </row>
    <row r="2023" spans="1:34" x14ac:dyDescent="0.2">
      <c r="A2023" t="s">
        <v>11576</v>
      </c>
      <c r="B2023" t="s">
        <v>11555</v>
      </c>
      <c r="C2023" t="s">
        <v>4519</v>
      </c>
      <c r="D2023" t="s">
        <v>4520</v>
      </c>
      <c r="E2023" s="3">
        <v>45819</v>
      </c>
      <c r="F2023" t="s">
        <v>44</v>
      </c>
      <c r="G2023" t="s">
        <v>3742</v>
      </c>
      <c r="H2023" t="s">
        <v>3716</v>
      </c>
      <c r="I2023" t="s">
        <v>4534</v>
      </c>
      <c r="J2023" t="s">
        <v>4522</v>
      </c>
      <c r="K2023" s="2">
        <v>-5</v>
      </c>
      <c r="L2023" t="s">
        <v>44</v>
      </c>
      <c r="M2023" s="2">
        <v>-5</v>
      </c>
      <c r="N2023" t="s">
        <v>4523</v>
      </c>
      <c r="O2023" t="s">
        <v>4524</v>
      </c>
      <c r="P2023" t="s">
        <v>4978</v>
      </c>
      <c r="Q2023" t="s">
        <v>11578</v>
      </c>
      <c r="R2023" t="s">
        <v>44</v>
      </c>
      <c r="S2023" t="s">
        <v>4527</v>
      </c>
      <c r="T2023" s="3">
        <v>45819</v>
      </c>
      <c r="U2023" s="3">
        <v>45820</v>
      </c>
      <c r="V2023" s="2">
        <v>0</v>
      </c>
      <c r="W2023" t="s">
        <v>44</v>
      </c>
      <c r="X2023" t="s">
        <v>44</v>
      </c>
      <c r="Y2023" t="s">
        <v>11024</v>
      </c>
      <c r="Z2023" t="s">
        <v>1300</v>
      </c>
      <c r="AA2023" t="s">
        <v>4529</v>
      </c>
      <c r="AB2023" t="s">
        <v>4530</v>
      </c>
      <c r="AC2023" t="s">
        <v>89</v>
      </c>
      <c r="AD2023" t="str">
        <f t="shared" si="31"/>
        <v>10-60</v>
      </c>
      <c r="AE2023" t="str">
        <f>VLOOKUP(AD2023,'Main_Sub Desc'!C:D,2,)</f>
        <v>LPC from invoicing</v>
      </c>
      <c r="AF2023" t="str">
        <f>VLOOKUP(VALUE(H2023),'Main_Sub Desc'!F:G,2,)</f>
        <v>Wst Rev Late Payment</v>
      </c>
      <c r="AG2023">
        <f>IFERROR(VLOOKUP(VALUE(I2023),'PC Mapping'!A:F,6,),"")</f>
        <v>10514</v>
      </c>
      <c r="AH2023" s="13" t="str">
        <f>VLOOKUP(AG2023,'PC Mapping'!L:M,2,)</f>
        <v>Bolivar Sewer</v>
      </c>
    </row>
    <row r="2024" spans="1:34" x14ac:dyDescent="0.2">
      <c r="A2024" t="s">
        <v>11579</v>
      </c>
      <c r="B2024" t="s">
        <v>11555</v>
      </c>
      <c r="C2024" t="s">
        <v>4519</v>
      </c>
      <c r="D2024" t="s">
        <v>4520</v>
      </c>
      <c r="E2024" s="3">
        <v>45819</v>
      </c>
      <c r="F2024" t="s">
        <v>44</v>
      </c>
      <c r="G2024" t="s">
        <v>3742</v>
      </c>
      <c r="H2024" t="s">
        <v>3722</v>
      </c>
      <c r="I2024" t="s">
        <v>4538</v>
      </c>
      <c r="J2024" t="s">
        <v>4522</v>
      </c>
      <c r="K2024" s="2">
        <v>-5</v>
      </c>
      <c r="L2024" t="s">
        <v>44</v>
      </c>
      <c r="M2024" s="2">
        <v>-5</v>
      </c>
      <c r="N2024" t="s">
        <v>4523</v>
      </c>
      <c r="O2024" t="s">
        <v>4524</v>
      </c>
      <c r="P2024" t="s">
        <v>11580</v>
      </c>
      <c r="Q2024" t="s">
        <v>11581</v>
      </c>
      <c r="R2024" t="s">
        <v>44</v>
      </c>
      <c r="S2024" t="s">
        <v>4527</v>
      </c>
      <c r="T2024" s="3">
        <v>45819</v>
      </c>
      <c r="U2024" s="3">
        <v>45820</v>
      </c>
      <c r="V2024" s="2">
        <v>0</v>
      </c>
      <c r="W2024" t="s">
        <v>44</v>
      </c>
      <c r="X2024" t="s">
        <v>44</v>
      </c>
      <c r="Y2024" t="s">
        <v>11582</v>
      </c>
      <c r="Z2024" t="s">
        <v>673</v>
      </c>
      <c r="AA2024" t="s">
        <v>4529</v>
      </c>
      <c r="AB2024" t="s">
        <v>4530</v>
      </c>
      <c r="AC2024" t="s">
        <v>89</v>
      </c>
      <c r="AD2024" t="str">
        <f t="shared" si="31"/>
        <v>10-60</v>
      </c>
      <c r="AE2024" t="str">
        <f>VLOOKUP(AD2024,'Main_Sub Desc'!C:D,2,)</f>
        <v>LPC from invoicing</v>
      </c>
      <c r="AF2024" t="str">
        <f>VLOOKUP(VALUE(H2024),'Main_Sub Desc'!F:G,2,)</f>
        <v>Wtr Rev Late Payment</v>
      </c>
      <c r="AG2024">
        <f>IFERROR(VLOOKUP(VALUE(I2024),'PC Mapping'!A:F,6,),"")</f>
        <v>10469</v>
      </c>
      <c r="AH2024" s="13" t="str">
        <f>VLOOKUP(AG2024,'PC Mapping'!L:M,2,)</f>
        <v>Bolivar Water</v>
      </c>
    </row>
    <row r="2025" spans="1:34" x14ac:dyDescent="0.2">
      <c r="A2025" t="s">
        <v>11579</v>
      </c>
      <c r="B2025" t="s">
        <v>11555</v>
      </c>
      <c r="C2025" t="s">
        <v>4519</v>
      </c>
      <c r="D2025" t="s">
        <v>4520</v>
      </c>
      <c r="E2025" s="3">
        <v>45819</v>
      </c>
      <c r="F2025" t="s">
        <v>44</v>
      </c>
      <c r="G2025" t="s">
        <v>3742</v>
      </c>
      <c r="H2025" t="s">
        <v>3716</v>
      </c>
      <c r="I2025" t="s">
        <v>4534</v>
      </c>
      <c r="J2025" t="s">
        <v>4522</v>
      </c>
      <c r="K2025" s="2">
        <v>-5</v>
      </c>
      <c r="L2025" t="s">
        <v>44</v>
      </c>
      <c r="M2025" s="2">
        <v>-5</v>
      </c>
      <c r="N2025" t="s">
        <v>4523</v>
      </c>
      <c r="O2025" t="s">
        <v>4524</v>
      </c>
      <c r="P2025" t="s">
        <v>11580</v>
      </c>
      <c r="Q2025" t="s">
        <v>11583</v>
      </c>
      <c r="R2025" t="s">
        <v>44</v>
      </c>
      <c r="S2025" t="s">
        <v>4527</v>
      </c>
      <c r="T2025" s="3">
        <v>45819</v>
      </c>
      <c r="U2025" s="3">
        <v>45820</v>
      </c>
      <c r="V2025" s="2">
        <v>0</v>
      </c>
      <c r="W2025" t="s">
        <v>44</v>
      </c>
      <c r="X2025" t="s">
        <v>44</v>
      </c>
      <c r="Y2025" t="s">
        <v>11584</v>
      </c>
      <c r="Z2025" t="s">
        <v>673</v>
      </c>
      <c r="AA2025" t="s">
        <v>4529</v>
      </c>
      <c r="AB2025" t="s">
        <v>4530</v>
      </c>
      <c r="AC2025" t="s">
        <v>89</v>
      </c>
      <c r="AD2025" t="str">
        <f t="shared" si="31"/>
        <v>10-60</v>
      </c>
      <c r="AE2025" t="str">
        <f>VLOOKUP(AD2025,'Main_Sub Desc'!C:D,2,)</f>
        <v>LPC from invoicing</v>
      </c>
      <c r="AF2025" t="str">
        <f>VLOOKUP(VALUE(H2025),'Main_Sub Desc'!F:G,2,)</f>
        <v>Wst Rev Late Payment</v>
      </c>
      <c r="AG2025">
        <f>IFERROR(VLOOKUP(VALUE(I2025),'PC Mapping'!A:F,6,),"")</f>
        <v>10514</v>
      </c>
      <c r="AH2025" s="13" t="str">
        <f>VLOOKUP(AG2025,'PC Mapping'!L:M,2,)</f>
        <v>Bolivar Sewer</v>
      </c>
    </row>
    <row r="2026" spans="1:34" x14ac:dyDescent="0.2">
      <c r="A2026" t="s">
        <v>11585</v>
      </c>
      <c r="B2026" t="s">
        <v>11535</v>
      </c>
      <c r="C2026" t="s">
        <v>4519</v>
      </c>
      <c r="D2026" t="s">
        <v>4520</v>
      </c>
      <c r="E2026" s="3">
        <v>45819</v>
      </c>
      <c r="F2026" t="s">
        <v>44</v>
      </c>
      <c r="G2026" t="s">
        <v>3742</v>
      </c>
      <c r="H2026" t="s">
        <v>3722</v>
      </c>
      <c r="I2026" t="s">
        <v>4538</v>
      </c>
      <c r="J2026" t="s">
        <v>4522</v>
      </c>
      <c r="K2026" s="2">
        <v>-5</v>
      </c>
      <c r="L2026" t="s">
        <v>44</v>
      </c>
      <c r="M2026" s="2">
        <v>-5</v>
      </c>
      <c r="N2026" t="s">
        <v>4523</v>
      </c>
      <c r="O2026" t="s">
        <v>4524</v>
      </c>
      <c r="P2026" t="s">
        <v>4978</v>
      </c>
      <c r="Q2026" t="s">
        <v>11586</v>
      </c>
      <c r="R2026" t="s">
        <v>44</v>
      </c>
      <c r="S2026" t="s">
        <v>4527</v>
      </c>
      <c r="T2026" s="3">
        <v>45819</v>
      </c>
      <c r="U2026" s="3">
        <v>45820</v>
      </c>
      <c r="V2026" s="2">
        <v>0</v>
      </c>
      <c r="W2026" t="s">
        <v>44</v>
      </c>
      <c r="X2026" t="s">
        <v>44</v>
      </c>
      <c r="Y2026" t="s">
        <v>11587</v>
      </c>
      <c r="Z2026" t="s">
        <v>314</v>
      </c>
      <c r="AA2026" t="s">
        <v>4529</v>
      </c>
      <c r="AB2026" t="s">
        <v>4530</v>
      </c>
      <c r="AC2026" t="s">
        <v>89</v>
      </c>
      <c r="AD2026" t="str">
        <f t="shared" si="31"/>
        <v>10-60</v>
      </c>
      <c r="AE2026" t="str">
        <f>VLOOKUP(AD2026,'Main_Sub Desc'!C:D,2,)</f>
        <v>LPC from invoicing</v>
      </c>
      <c r="AF2026" t="str">
        <f>VLOOKUP(VALUE(H2026),'Main_Sub Desc'!F:G,2,)</f>
        <v>Wtr Rev Late Payment</v>
      </c>
      <c r="AG2026">
        <f>IFERROR(VLOOKUP(VALUE(I2026),'PC Mapping'!A:F,6,),"")</f>
        <v>10469</v>
      </c>
      <c r="AH2026" s="13" t="str">
        <f>VLOOKUP(AG2026,'PC Mapping'!L:M,2,)</f>
        <v>Bolivar Water</v>
      </c>
    </row>
    <row r="2027" spans="1:34" x14ac:dyDescent="0.2">
      <c r="A2027" t="s">
        <v>11588</v>
      </c>
      <c r="B2027" t="s">
        <v>11555</v>
      </c>
      <c r="C2027" t="s">
        <v>4519</v>
      </c>
      <c r="D2027" t="s">
        <v>4520</v>
      </c>
      <c r="E2027" s="3">
        <v>45819</v>
      </c>
      <c r="F2027" t="s">
        <v>44</v>
      </c>
      <c r="G2027" t="s">
        <v>3742</v>
      </c>
      <c r="H2027" t="s">
        <v>3722</v>
      </c>
      <c r="I2027" t="s">
        <v>4538</v>
      </c>
      <c r="J2027" t="s">
        <v>4522</v>
      </c>
      <c r="K2027" s="2">
        <v>-6.48</v>
      </c>
      <c r="L2027" t="s">
        <v>44</v>
      </c>
      <c r="M2027" s="2">
        <v>-6.48</v>
      </c>
      <c r="N2027" t="s">
        <v>4523</v>
      </c>
      <c r="O2027" t="s">
        <v>4524</v>
      </c>
      <c r="P2027" t="s">
        <v>11589</v>
      </c>
      <c r="Q2027" t="s">
        <v>11590</v>
      </c>
      <c r="R2027" t="s">
        <v>44</v>
      </c>
      <c r="S2027" t="s">
        <v>4527</v>
      </c>
      <c r="T2027" s="3">
        <v>45819</v>
      </c>
      <c r="U2027" s="3">
        <v>45820</v>
      </c>
      <c r="V2027" s="2">
        <v>0</v>
      </c>
      <c r="W2027" t="s">
        <v>44</v>
      </c>
      <c r="X2027" t="s">
        <v>44</v>
      </c>
      <c r="Y2027" t="s">
        <v>11591</v>
      </c>
      <c r="Z2027" t="s">
        <v>862</v>
      </c>
      <c r="AA2027" t="s">
        <v>4529</v>
      </c>
      <c r="AB2027" t="s">
        <v>4530</v>
      </c>
      <c r="AC2027" t="s">
        <v>89</v>
      </c>
      <c r="AD2027" t="str">
        <f t="shared" si="31"/>
        <v>10-60</v>
      </c>
      <c r="AE2027" t="str">
        <f>VLOOKUP(AD2027,'Main_Sub Desc'!C:D,2,)</f>
        <v>LPC from invoicing</v>
      </c>
      <c r="AF2027" t="str">
        <f>VLOOKUP(VALUE(H2027),'Main_Sub Desc'!F:G,2,)</f>
        <v>Wtr Rev Late Payment</v>
      </c>
      <c r="AG2027">
        <f>IFERROR(VLOOKUP(VALUE(I2027),'PC Mapping'!A:F,6,),"")</f>
        <v>10469</v>
      </c>
      <c r="AH2027" s="13" t="str">
        <f>VLOOKUP(AG2027,'PC Mapping'!L:M,2,)</f>
        <v>Bolivar Water</v>
      </c>
    </row>
    <row r="2028" spans="1:34" x14ac:dyDescent="0.2">
      <c r="A2028" t="s">
        <v>11588</v>
      </c>
      <c r="B2028" t="s">
        <v>11555</v>
      </c>
      <c r="C2028" t="s">
        <v>4519</v>
      </c>
      <c r="D2028" t="s">
        <v>4520</v>
      </c>
      <c r="E2028" s="3">
        <v>45819</v>
      </c>
      <c r="F2028" t="s">
        <v>44</v>
      </c>
      <c r="G2028" t="s">
        <v>3742</v>
      </c>
      <c r="H2028" t="s">
        <v>3716</v>
      </c>
      <c r="I2028" t="s">
        <v>4534</v>
      </c>
      <c r="J2028" t="s">
        <v>4522</v>
      </c>
      <c r="K2028" s="2">
        <v>-8.83</v>
      </c>
      <c r="L2028" t="s">
        <v>44</v>
      </c>
      <c r="M2028" s="2">
        <v>-8.83</v>
      </c>
      <c r="N2028" t="s">
        <v>4523</v>
      </c>
      <c r="O2028" t="s">
        <v>4524</v>
      </c>
      <c r="P2028" t="s">
        <v>11589</v>
      </c>
      <c r="Q2028" t="s">
        <v>11592</v>
      </c>
      <c r="R2028" t="s">
        <v>44</v>
      </c>
      <c r="S2028" t="s">
        <v>4527</v>
      </c>
      <c r="T2028" s="3">
        <v>45819</v>
      </c>
      <c r="U2028" s="3">
        <v>45820</v>
      </c>
      <c r="V2028" s="2">
        <v>0</v>
      </c>
      <c r="W2028" t="s">
        <v>44</v>
      </c>
      <c r="X2028" t="s">
        <v>44</v>
      </c>
      <c r="Y2028" t="s">
        <v>11593</v>
      </c>
      <c r="Z2028" t="s">
        <v>862</v>
      </c>
      <c r="AA2028" t="s">
        <v>4529</v>
      </c>
      <c r="AB2028" t="s">
        <v>4530</v>
      </c>
      <c r="AC2028" t="s">
        <v>89</v>
      </c>
      <c r="AD2028" t="str">
        <f t="shared" si="31"/>
        <v>10-60</v>
      </c>
      <c r="AE2028" t="str">
        <f>VLOOKUP(AD2028,'Main_Sub Desc'!C:D,2,)</f>
        <v>LPC from invoicing</v>
      </c>
      <c r="AF2028" t="str">
        <f>VLOOKUP(VALUE(H2028),'Main_Sub Desc'!F:G,2,)</f>
        <v>Wst Rev Late Payment</v>
      </c>
      <c r="AG2028">
        <f>IFERROR(VLOOKUP(VALUE(I2028),'PC Mapping'!A:F,6,),"")</f>
        <v>10514</v>
      </c>
      <c r="AH2028" s="13" t="str">
        <f>VLOOKUP(AG2028,'PC Mapping'!L:M,2,)</f>
        <v>Bolivar Sewer</v>
      </c>
    </row>
    <row r="2029" spans="1:34" x14ac:dyDescent="0.2">
      <c r="A2029" t="s">
        <v>11594</v>
      </c>
      <c r="B2029" t="s">
        <v>11535</v>
      </c>
      <c r="C2029" t="s">
        <v>4519</v>
      </c>
      <c r="D2029" t="s">
        <v>4520</v>
      </c>
      <c r="E2029" s="3">
        <v>45819</v>
      </c>
      <c r="F2029" t="s">
        <v>44</v>
      </c>
      <c r="G2029" t="s">
        <v>3742</v>
      </c>
      <c r="H2029" t="s">
        <v>3716</v>
      </c>
      <c r="I2029" t="s">
        <v>4534</v>
      </c>
      <c r="J2029" t="s">
        <v>4522</v>
      </c>
      <c r="K2029" s="2">
        <v>-5</v>
      </c>
      <c r="L2029" t="s">
        <v>44</v>
      </c>
      <c r="M2029" s="2">
        <v>-5</v>
      </c>
      <c r="N2029" t="s">
        <v>4523</v>
      </c>
      <c r="O2029" t="s">
        <v>4524</v>
      </c>
      <c r="P2029" t="s">
        <v>10276</v>
      </c>
      <c r="Q2029" t="s">
        <v>11595</v>
      </c>
      <c r="R2029" t="s">
        <v>44</v>
      </c>
      <c r="S2029" t="s">
        <v>4527</v>
      </c>
      <c r="T2029" s="3">
        <v>45819</v>
      </c>
      <c r="U2029" s="3">
        <v>45820</v>
      </c>
      <c r="V2029" s="2">
        <v>0</v>
      </c>
      <c r="W2029" t="s">
        <v>44</v>
      </c>
      <c r="X2029" t="s">
        <v>44</v>
      </c>
      <c r="Y2029" t="s">
        <v>10278</v>
      </c>
      <c r="Z2029" t="s">
        <v>10279</v>
      </c>
      <c r="AA2029" t="s">
        <v>4529</v>
      </c>
      <c r="AB2029" t="s">
        <v>4530</v>
      </c>
      <c r="AC2029" t="s">
        <v>89</v>
      </c>
      <c r="AD2029" t="str">
        <f t="shared" si="31"/>
        <v>10-60</v>
      </c>
      <c r="AE2029" t="str">
        <f>VLOOKUP(AD2029,'Main_Sub Desc'!C:D,2,)</f>
        <v>LPC from invoicing</v>
      </c>
      <c r="AF2029" t="str">
        <f>VLOOKUP(VALUE(H2029),'Main_Sub Desc'!F:G,2,)</f>
        <v>Wst Rev Late Payment</v>
      </c>
      <c r="AG2029">
        <f>IFERROR(VLOOKUP(VALUE(I2029),'PC Mapping'!A:F,6,),"")</f>
        <v>10514</v>
      </c>
      <c r="AH2029" s="13" t="str">
        <f>VLOOKUP(AG2029,'PC Mapping'!L:M,2,)</f>
        <v>Bolivar Sewer</v>
      </c>
    </row>
    <row r="2030" spans="1:34" x14ac:dyDescent="0.2">
      <c r="A2030" t="s">
        <v>11596</v>
      </c>
      <c r="B2030" t="s">
        <v>11597</v>
      </c>
      <c r="C2030" t="s">
        <v>4519</v>
      </c>
      <c r="D2030" t="s">
        <v>4520</v>
      </c>
      <c r="E2030" s="3">
        <v>45820</v>
      </c>
      <c r="F2030" t="s">
        <v>44</v>
      </c>
      <c r="G2030" t="s">
        <v>3742</v>
      </c>
      <c r="H2030" t="s">
        <v>3722</v>
      </c>
      <c r="I2030" t="s">
        <v>3752</v>
      </c>
      <c r="J2030" t="s">
        <v>4522</v>
      </c>
      <c r="K2030" s="2">
        <v>-5</v>
      </c>
      <c r="L2030" t="s">
        <v>44</v>
      </c>
      <c r="M2030" s="2">
        <v>-5</v>
      </c>
      <c r="N2030" t="s">
        <v>4523</v>
      </c>
      <c r="O2030" t="s">
        <v>4524</v>
      </c>
      <c r="P2030" t="s">
        <v>11598</v>
      </c>
      <c r="Q2030" t="s">
        <v>11599</v>
      </c>
      <c r="R2030" t="s">
        <v>44</v>
      </c>
      <c r="S2030" t="s">
        <v>4527</v>
      </c>
      <c r="T2030" s="3">
        <v>45820</v>
      </c>
      <c r="U2030" s="3">
        <v>45821</v>
      </c>
      <c r="V2030" s="2">
        <v>0</v>
      </c>
      <c r="W2030" t="s">
        <v>44</v>
      </c>
      <c r="X2030" t="s">
        <v>44</v>
      </c>
      <c r="Y2030" t="s">
        <v>11600</v>
      </c>
      <c r="Z2030" t="s">
        <v>2831</v>
      </c>
      <c r="AA2030" t="s">
        <v>4529</v>
      </c>
      <c r="AB2030" t="s">
        <v>4530</v>
      </c>
      <c r="AC2030" t="s">
        <v>89</v>
      </c>
      <c r="AD2030" t="str">
        <f t="shared" si="31"/>
        <v>10-60</v>
      </c>
      <c r="AE2030" t="str">
        <f>VLOOKUP(AD2030,'Main_Sub Desc'!C:D,2,)</f>
        <v>LPC from invoicing</v>
      </c>
      <c r="AF2030" t="str">
        <f>VLOOKUP(VALUE(H2030),'Main_Sub Desc'!F:G,2,)</f>
        <v>Wtr Rev Late Payment</v>
      </c>
      <c r="AG2030">
        <f>IFERROR(VLOOKUP(VALUE(I2030),'PC Mapping'!A:F,6,),"")</f>
        <v>10719</v>
      </c>
      <c r="AH2030" s="13" t="str">
        <f>VLOOKUP(AG2030,'PC Mapping'!L:M,2,)</f>
        <v>All Other Water</v>
      </c>
    </row>
    <row r="2031" spans="1:34" x14ac:dyDescent="0.2">
      <c r="A2031" t="s">
        <v>11601</v>
      </c>
      <c r="B2031" t="s">
        <v>11597</v>
      </c>
      <c r="C2031" t="s">
        <v>4519</v>
      </c>
      <c r="D2031" t="s">
        <v>4520</v>
      </c>
      <c r="E2031" s="3">
        <v>45820</v>
      </c>
      <c r="F2031" t="s">
        <v>44</v>
      </c>
      <c r="G2031" t="s">
        <v>3742</v>
      </c>
      <c r="H2031" t="s">
        <v>3716</v>
      </c>
      <c r="I2031" t="s">
        <v>4534</v>
      </c>
      <c r="J2031" t="s">
        <v>4522</v>
      </c>
      <c r="K2031" s="2">
        <v>-5</v>
      </c>
      <c r="L2031" t="s">
        <v>44</v>
      </c>
      <c r="M2031" s="2">
        <v>-5</v>
      </c>
      <c r="N2031" t="s">
        <v>4523</v>
      </c>
      <c r="O2031" t="s">
        <v>4524</v>
      </c>
      <c r="P2031" t="s">
        <v>11602</v>
      </c>
      <c r="Q2031" t="s">
        <v>11603</v>
      </c>
      <c r="R2031" t="s">
        <v>44</v>
      </c>
      <c r="S2031" t="s">
        <v>4527</v>
      </c>
      <c r="T2031" s="3">
        <v>45820</v>
      </c>
      <c r="U2031" s="3">
        <v>45821</v>
      </c>
      <c r="V2031" s="2">
        <v>0</v>
      </c>
      <c r="W2031" t="s">
        <v>44</v>
      </c>
      <c r="X2031" t="s">
        <v>44</v>
      </c>
      <c r="Y2031" t="s">
        <v>11604</v>
      </c>
      <c r="Z2031" t="s">
        <v>1177</v>
      </c>
      <c r="AA2031" t="s">
        <v>4529</v>
      </c>
      <c r="AB2031" t="s">
        <v>4530</v>
      </c>
      <c r="AC2031" t="s">
        <v>89</v>
      </c>
      <c r="AD2031" t="str">
        <f t="shared" si="31"/>
        <v>10-60</v>
      </c>
      <c r="AE2031" t="str">
        <f>VLOOKUP(AD2031,'Main_Sub Desc'!C:D,2,)</f>
        <v>LPC from invoicing</v>
      </c>
      <c r="AF2031" t="str">
        <f>VLOOKUP(VALUE(H2031),'Main_Sub Desc'!F:G,2,)</f>
        <v>Wst Rev Late Payment</v>
      </c>
      <c r="AG2031">
        <f>IFERROR(VLOOKUP(VALUE(I2031),'PC Mapping'!A:F,6,),"")</f>
        <v>10514</v>
      </c>
      <c r="AH2031" s="13" t="str">
        <f>VLOOKUP(AG2031,'PC Mapping'!L:M,2,)</f>
        <v>Bolivar Sewer</v>
      </c>
    </row>
    <row r="2032" spans="1:34" x14ac:dyDescent="0.2">
      <c r="A2032" t="s">
        <v>11601</v>
      </c>
      <c r="B2032" t="s">
        <v>11597</v>
      </c>
      <c r="C2032" t="s">
        <v>4519</v>
      </c>
      <c r="D2032" t="s">
        <v>4520</v>
      </c>
      <c r="E2032" s="3">
        <v>45820</v>
      </c>
      <c r="F2032" t="s">
        <v>44</v>
      </c>
      <c r="G2032" t="s">
        <v>3742</v>
      </c>
      <c r="H2032" t="s">
        <v>3722</v>
      </c>
      <c r="I2032" t="s">
        <v>4538</v>
      </c>
      <c r="J2032" t="s">
        <v>4522</v>
      </c>
      <c r="K2032" s="2">
        <v>-5</v>
      </c>
      <c r="L2032" t="s">
        <v>44</v>
      </c>
      <c r="M2032" s="2">
        <v>-5</v>
      </c>
      <c r="N2032" t="s">
        <v>4523</v>
      </c>
      <c r="O2032" t="s">
        <v>4524</v>
      </c>
      <c r="P2032" t="s">
        <v>11602</v>
      </c>
      <c r="Q2032" t="s">
        <v>11605</v>
      </c>
      <c r="R2032" t="s">
        <v>44</v>
      </c>
      <c r="S2032" t="s">
        <v>4527</v>
      </c>
      <c r="T2032" s="3">
        <v>45820</v>
      </c>
      <c r="U2032" s="3">
        <v>45821</v>
      </c>
      <c r="V2032" s="2">
        <v>0</v>
      </c>
      <c r="W2032" t="s">
        <v>44</v>
      </c>
      <c r="X2032" t="s">
        <v>44</v>
      </c>
      <c r="Y2032" t="s">
        <v>11606</v>
      </c>
      <c r="Z2032" t="s">
        <v>1177</v>
      </c>
      <c r="AA2032" t="s">
        <v>4529</v>
      </c>
      <c r="AB2032" t="s">
        <v>4530</v>
      </c>
      <c r="AC2032" t="s">
        <v>89</v>
      </c>
      <c r="AD2032" t="str">
        <f t="shared" si="31"/>
        <v>10-60</v>
      </c>
      <c r="AE2032" t="str">
        <f>VLOOKUP(AD2032,'Main_Sub Desc'!C:D,2,)</f>
        <v>LPC from invoicing</v>
      </c>
      <c r="AF2032" t="str">
        <f>VLOOKUP(VALUE(H2032),'Main_Sub Desc'!F:G,2,)</f>
        <v>Wtr Rev Late Payment</v>
      </c>
      <c r="AG2032">
        <f>IFERROR(VLOOKUP(VALUE(I2032),'PC Mapping'!A:F,6,),"")</f>
        <v>10469</v>
      </c>
      <c r="AH2032" s="13" t="str">
        <f>VLOOKUP(AG2032,'PC Mapping'!L:M,2,)</f>
        <v>Bolivar Water</v>
      </c>
    </row>
    <row r="2033" spans="1:34" x14ac:dyDescent="0.2">
      <c r="A2033" t="s">
        <v>11607</v>
      </c>
      <c r="B2033" t="s">
        <v>11597</v>
      </c>
      <c r="C2033" t="s">
        <v>4519</v>
      </c>
      <c r="D2033" t="s">
        <v>4520</v>
      </c>
      <c r="E2033" s="3">
        <v>45820</v>
      </c>
      <c r="F2033" t="s">
        <v>44</v>
      </c>
      <c r="G2033" t="s">
        <v>3742</v>
      </c>
      <c r="H2033" t="s">
        <v>3722</v>
      </c>
      <c r="I2033" t="s">
        <v>3752</v>
      </c>
      <c r="J2033" t="s">
        <v>4522</v>
      </c>
      <c r="K2033" s="2">
        <v>-5</v>
      </c>
      <c r="L2033" t="s">
        <v>44</v>
      </c>
      <c r="M2033" s="2">
        <v>-5</v>
      </c>
      <c r="N2033" t="s">
        <v>4523</v>
      </c>
      <c r="O2033" t="s">
        <v>4524</v>
      </c>
      <c r="P2033" t="s">
        <v>11608</v>
      </c>
      <c r="Q2033" t="s">
        <v>11609</v>
      </c>
      <c r="R2033" t="s">
        <v>44</v>
      </c>
      <c r="S2033" t="s">
        <v>4527</v>
      </c>
      <c r="T2033" s="3">
        <v>45820</v>
      </c>
      <c r="U2033" s="3">
        <v>45821</v>
      </c>
      <c r="V2033" s="2">
        <v>0</v>
      </c>
      <c r="W2033" t="s">
        <v>44</v>
      </c>
      <c r="X2033" t="s">
        <v>44</v>
      </c>
      <c r="Y2033" t="s">
        <v>11610</v>
      </c>
      <c r="Z2033" t="s">
        <v>3451</v>
      </c>
      <c r="AA2033" t="s">
        <v>4529</v>
      </c>
      <c r="AB2033" t="s">
        <v>4530</v>
      </c>
      <c r="AC2033" t="s">
        <v>99</v>
      </c>
      <c r="AD2033" t="str">
        <f t="shared" si="31"/>
        <v>10-60</v>
      </c>
      <c r="AE2033" t="str">
        <f>VLOOKUP(AD2033,'Main_Sub Desc'!C:D,2,)</f>
        <v>LPC from invoicing</v>
      </c>
      <c r="AF2033" t="str">
        <f>VLOOKUP(VALUE(H2033),'Main_Sub Desc'!F:G,2,)</f>
        <v>Wtr Rev Late Payment</v>
      </c>
      <c r="AG2033">
        <f>IFERROR(VLOOKUP(VALUE(I2033),'PC Mapping'!A:F,6,),"")</f>
        <v>10719</v>
      </c>
      <c r="AH2033" s="13" t="str">
        <f>VLOOKUP(AG2033,'PC Mapping'!L:M,2,)</f>
        <v>All Other Water</v>
      </c>
    </row>
    <row r="2034" spans="1:34" x14ac:dyDescent="0.2">
      <c r="A2034" t="s">
        <v>11611</v>
      </c>
      <c r="B2034" t="s">
        <v>11597</v>
      </c>
      <c r="C2034" t="s">
        <v>4519</v>
      </c>
      <c r="D2034" t="s">
        <v>4520</v>
      </c>
      <c r="E2034" s="3">
        <v>45820</v>
      </c>
      <c r="F2034" t="s">
        <v>44</v>
      </c>
      <c r="G2034" t="s">
        <v>3742</v>
      </c>
      <c r="H2034" t="s">
        <v>3722</v>
      </c>
      <c r="I2034" t="s">
        <v>3752</v>
      </c>
      <c r="J2034" t="s">
        <v>4522</v>
      </c>
      <c r="K2034" s="2">
        <v>-5.62</v>
      </c>
      <c r="L2034" t="s">
        <v>44</v>
      </c>
      <c r="M2034" s="2">
        <v>-5.62</v>
      </c>
      <c r="N2034" t="s">
        <v>4523</v>
      </c>
      <c r="O2034" t="s">
        <v>4524</v>
      </c>
      <c r="P2034" t="s">
        <v>11612</v>
      </c>
      <c r="Q2034" t="s">
        <v>11613</v>
      </c>
      <c r="R2034" t="s">
        <v>44</v>
      </c>
      <c r="S2034" t="s">
        <v>4527</v>
      </c>
      <c r="T2034" s="3">
        <v>45820</v>
      </c>
      <c r="U2034" s="3">
        <v>45821</v>
      </c>
      <c r="V2034" s="2">
        <v>0</v>
      </c>
      <c r="W2034" t="s">
        <v>44</v>
      </c>
      <c r="X2034" t="s">
        <v>44</v>
      </c>
      <c r="Y2034" t="s">
        <v>11614</v>
      </c>
      <c r="Z2034" t="s">
        <v>11615</v>
      </c>
      <c r="AA2034" t="s">
        <v>4529</v>
      </c>
      <c r="AB2034" t="s">
        <v>4530</v>
      </c>
      <c r="AC2034" t="s">
        <v>89</v>
      </c>
      <c r="AD2034" t="str">
        <f t="shared" si="31"/>
        <v>10-60</v>
      </c>
      <c r="AE2034" t="str">
        <f>VLOOKUP(AD2034,'Main_Sub Desc'!C:D,2,)</f>
        <v>LPC from invoicing</v>
      </c>
      <c r="AF2034" t="str">
        <f>VLOOKUP(VALUE(H2034),'Main_Sub Desc'!F:G,2,)</f>
        <v>Wtr Rev Late Payment</v>
      </c>
      <c r="AG2034">
        <f>IFERROR(VLOOKUP(VALUE(I2034),'PC Mapping'!A:F,6,),"")</f>
        <v>10719</v>
      </c>
      <c r="AH2034" s="13" t="str">
        <f>VLOOKUP(AG2034,'PC Mapping'!L:M,2,)</f>
        <v>All Other Water</v>
      </c>
    </row>
    <row r="2035" spans="1:34" x14ac:dyDescent="0.2">
      <c r="A2035" t="s">
        <v>11616</v>
      </c>
      <c r="B2035" t="s">
        <v>11617</v>
      </c>
      <c r="C2035" t="s">
        <v>4519</v>
      </c>
      <c r="D2035" t="s">
        <v>4520</v>
      </c>
      <c r="E2035" s="3">
        <v>45821</v>
      </c>
      <c r="F2035" t="s">
        <v>44</v>
      </c>
      <c r="G2035" t="s">
        <v>3742</v>
      </c>
      <c r="H2035" t="s">
        <v>3722</v>
      </c>
      <c r="I2035" t="s">
        <v>4538</v>
      </c>
      <c r="J2035" t="s">
        <v>4522</v>
      </c>
      <c r="K2035" s="2">
        <v>-5</v>
      </c>
      <c r="L2035" t="s">
        <v>44</v>
      </c>
      <c r="M2035" s="2">
        <v>-5</v>
      </c>
      <c r="N2035" t="s">
        <v>4523</v>
      </c>
      <c r="O2035" t="s">
        <v>4524</v>
      </c>
      <c r="P2035" t="s">
        <v>11618</v>
      </c>
      <c r="Q2035" t="s">
        <v>11619</v>
      </c>
      <c r="R2035" t="s">
        <v>44</v>
      </c>
      <c r="S2035" t="s">
        <v>4527</v>
      </c>
      <c r="T2035" s="3">
        <v>45821</v>
      </c>
      <c r="U2035" s="3">
        <v>45824</v>
      </c>
      <c r="V2035" s="2">
        <v>0</v>
      </c>
      <c r="W2035" t="s">
        <v>44</v>
      </c>
      <c r="X2035" t="s">
        <v>44</v>
      </c>
      <c r="Y2035" t="s">
        <v>11620</v>
      </c>
      <c r="Z2035" t="s">
        <v>887</v>
      </c>
      <c r="AA2035" t="s">
        <v>4529</v>
      </c>
      <c r="AB2035" t="s">
        <v>4530</v>
      </c>
      <c r="AC2035" t="s">
        <v>89</v>
      </c>
      <c r="AD2035" t="str">
        <f t="shared" si="31"/>
        <v>10-60</v>
      </c>
      <c r="AE2035" t="str">
        <f>VLOOKUP(AD2035,'Main_Sub Desc'!C:D,2,)</f>
        <v>LPC from invoicing</v>
      </c>
      <c r="AF2035" t="str">
        <f>VLOOKUP(VALUE(H2035),'Main_Sub Desc'!F:G,2,)</f>
        <v>Wtr Rev Late Payment</v>
      </c>
      <c r="AG2035">
        <f>IFERROR(VLOOKUP(VALUE(I2035),'PC Mapping'!A:F,6,),"")</f>
        <v>10469</v>
      </c>
      <c r="AH2035" s="13" t="str">
        <f>VLOOKUP(AG2035,'PC Mapping'!L:M,2,)</f>
        <v>Bolivar Water</v>
      </c>
    </row>
    <row r="2036" spans="1:34" x14ac:dyDescent="0.2">
      <c r="A2036" t="s">
        <v>11616</v>
      </c>
      <c r="B2036" t="s">
        <v>11617</v>
      </c>
      <c r="C2036" t="s">
        <v>4519</v>
      </c>
      <c r="D2036" t="s">
        <v>4520</v>
      </c>
      <c r="E2036" s="3">
        <v>45821</v>
      </c>
      <c r="F2036" t="s">
        <v>44</v>
      </c>
      <c r="G2036" t="s">
        <v>3742</v>
      </c>
      <c r="H2036" t="s">
        <v>3716</v>
      </c>
      <c r="I2036" t="s">
        <v>4534</v>
      </c>
      <c r="J2036" t="s">
        <v>4522</v>
      </c>
      <c r="K2036" s="2">
        <v>-5</v>
      </c>
      <c r="L2036" t="s">
        <v>44</v>
      </c>
      <c r="M2036" s="2">
        <v>-5</v>
      </c>
      <c r="N2036" t="s">
        <v>4523</v>
      </c>
      <c r="O2036" t="s">
        <v>4524</v>
      </c>
      <c r="P2036" t="s">
        <v>11618</v>
      </c>
      <c r="Q2036" t="s">
        <v>11621</v>
      </c>
      <c r="R2036" t="s">
        <v>44</v>
      </c>
      <c r="S2036" t="s">
        <v>4527</v>
      </c>
      <c r="T2036" s="3">
        <v>45821</v>
      </c>
      <c r="U2036" s="3">
        <v>45824</v>
      </c>
      <c r="V2036" s="2">
        <v>0</v>
      </c>
      <c r="W2036" t="s">
        <v>44</v>
      </c>
      <c r="X2036" t="s">
        <v>44</v>
      </c>
      <c r="Y2036" t="s">
        <v>11622</v>
      </c>
      <c r="Z2036" t="s">
        <v>887</v>
      </c>
      <c r="AA2036" t="s">
        <v>4529</v>
      </c>
      <c r="AB2036" t="s">
        <v>4530</v>
      </c>
      <c r="AC2036" t="s">
        <v>89</v>
      </c>
      <c r="AD2036" t="str">
        <f t="shared" si="31"/>
        <v>10-60</v>
      </c>
      <c r="AE2036" t="str">
        <f>VLOOKUP(AD2036,'Main_Sub Desc'!C:D,2,)</f>
        <v>LPC from invoicing</v>
      </c>
      <c r="AF2036" t="str">
        <f>VLOOKUP(VALUE(H2036),'Main_Sub Desc'!F:G,2,)</f>
        <v>Wst Rev Late Payment</v>
      </c>
      <c r="AG2036">
        <f>IFERROR(VLOOKUP(VALUE(I2036),'PC Mapping'!A:F,6,),"")</f>
        <v>10514</v>
      </c>
      <c r="AH2036" s="13" t="str">
        <f>VLOOKUP(AG2036,'PC Mapping'!L:M,2,)</f>
        <v>Bolivar Sewer</v>
      </c>
    </row>
    <row r="2037" spans="1:34" x14ac:dyDescent="0.2">
      <c r="A2037" t="s">
        <v>11623</v>
      </c>
      <c r="B2037" t="s">
        <v>11617</v>
      </c>
      <c r="C2037" t="s">
        <v>4519</v>
      </c>
      <c r="D2037" t="s">
        <v>4520</v>
      </c>
      <c r="E2037" s="3">
        <v>45821</v>
      </c>
      <c r="F2037" t="s">
        <v>44</v>
      </c>
      <c r="G2037" t="s">
        <v>3742</v>
      </c>
      <c r="H2037" t="s">
        <v>3722</v>
      </c>
      <c r="I2037" t="s">
        <v>3752</v>
      </c>
      <c r="J2037" t="s">
        <v>4522</v>
      </c>
      <c r="K2037" s="2">
        <v>-5</v>
      </c>
      <c r="L2037" t="s">
        <v>44</v>
      </c>
      <c r="M2037" s="2">
        <v>-5</v>
      </c>
      <c r="N2037" t="s">
        <v>4523</v>
      </c>
      <c r="O2037" t="s">
        <v>4524</v>
      </c>
      <c r="P2037" t="s">
        <v>11624</v>
      </c>
      <c r="Q2037" t="s">
        <v>11625</v>
      </c>
      <c r="R2037" t="s">
        <v>44</v>
      </c>
      <c r="S2037" t="s">
        <v>4527</v>
      </c>
      <c r="T2037" s="3">
        <v>45821</v>
      </c>
      <c r="U2037" s="3">
        <v>45824</v>
      </c>
      <c r="V2037" s="2">
        <v>0</v>
      </c>
      <c r="W2037" t="s">
        <v>44</v>
      </c>
      <c r="X2037" t="s">
        <v>44</v>
      </c>
      <c r="Y2037" t="s">
        <v>11626</v>
      </c>
      <c r="Z2037" t="s">
        <v>2543</v>
      </c>
      <c r="AA2037" t="s">
        <v>4529</v>
      </c>
      <c r="AB2037" t="s">
        <v>4530</v>
      </c>
      <c r="AC2037" t="s">
        <v>89</v>
      </c>
      <c r="AD2037" t="str">
        <f t="shared" si="31"/>
        <v>10-60</v>
      </c>
      <c r="AE2037" t="str">
        <f>VLOOKUP(AD2037,'Main_Sub Desc'!C:D,2,)</f>
        <v>LPC from invoicing</v>
      </c>
      <c r="AF2037" t="str">
        <f>VLOOKUP(VALUE(H2037),'Main_Sub Desc'!F:G,2,)</f>
        <v>Wtr Rev Late Payment</v>
      </c>
      <c r="AG2037">
        <f>IFERROR(VLOOKUP(VALUE(I2037),'PC Mapping'!A:F,6,),"")</f>
        <v>10719</v>
      </c>
      <c r="AH2037" s="13" t="str">
        <f>VLOOKUP(AG2037,'PC Mapping'!L:M,2,)</f>
        <v>All Other Water</v>
      </c>
    </row>
    <row r="2038" spans="1:34" x14ac:dyDescent="0.2">
      <c r="A2038" t="s">
        <v>11627</v>
      </c>
      <c r="B2038" t="s">
        <v>11628</v>
      </c>
      <c r="C2038" t="s">
        <v>4519</v>
      </c>
      <c r="D2038" t="s">
        <v>4520</v>
      </c>
      <c r="E2038" s="3">
        <v>45825</v>
      </c>
      <c r="F2038" t="s">
        <v>44</v>
      </c>
      <c r="G2038" t="s">
        <v>3742</v>
      </c>
      <c r="H2038" t="s">
        <v>3716</v>
      </c>
      <c r="I2038" t="s">
        <v>4708</v>
      </c>
      <c r="J2038" t="s">
        <v>4522</v>
      </c>
      <c r="K2038" s="2">
        <v>-5</v>
      </c>
      <c r="L2038" t="s">
        <v>44</v>
      </c>
      <c r="M2038" s="2">
        <v>-5</v>
      </c>
      <c r="N2038" t="s">
        <v>4523</v>
      </c>
      <c r="O2038" t="s">
        <v>4524</v>
      </c>
      <c r="P2038" t="s">
        <v>6403</v>
      </c>
      <c r="Q2038" t="s">
        <v>11629</v>
      </c>
      <c r="R2038" t="s">
        <v>44</v>
      </c>
      <c r="S2038" t="s">
        <v>4527</v>
      </c>
      <c r="T2038" s="3">
        <v>45825</v>
      </c>
      <c r="U2038" s="3">
        <v>45826</v>
      </c>
      <c r="V2038" s="2">
        <v>0</v>
      </c>
      <c r="W2038" t="s">
        <v>44</v>
      </c>
      <c r="X2038" t="s">
        <v>44</v>
      </c>
      <c r="Y2038" t="s">
        <v>11630</v>
      </c>
      <c r="Z2038" t="s">
        <v>3677</v>
      </c>
      <c r="AA2038" t="s">
        <v>4529</v>
      </c>
      <c r="AB2038" t="s">
        <v>4530</v>
      </c>
      <c r="AC2038" t="s">
        <v>89</v>
      </c>
      <c r="AD2038" t="str">
        <f t="shared" si="31"/>
        <v>10-60</v>
      </c>
      <c r="AE2038" t="str">
        <f>VLOOKUP(AD2038,'Main_Sub Desc'!C:D,2,)</f>
        <v>LPC from invoicing</v>
      </c>
      <c r="AF2038" t="str">
        <f>VLOOKUP(VALUE(H2038),'Main_Sub Desc'!F:G,2,)</f>
        <v>Wst Rev Late Payment</v>
      </c>
      <c r="AG2038">
        <f>IFERROR(VLOOKUP(VALUE(I2038),'PC Mapping'!A:F,6,),"")</f>
        <v>10720</v>
      </c>
      <c r="AH2038" s="13" t="str">
        <f>VLOOKUP(AG2038,'PC Mapping'!L:M,2,)</f>
        <v>All Other Sewer</v>
      </c>
    </row>
    <row r="2039" spans="1:34" x14ac:dyDescent="0.2">
      <c r="A2039" t="s">
        <v>11631</v>
      </c>
      <c r="B2039" t="s">
        <v>11628</v>
      </c>
      <c r="C2039" t="s">
        <v>4519</v>
      </c>
      <c r="D2039" t="s">
        <v>4520</v>
      </c>
      <c r="E2039" s="3">
        <v>45825</v>
      </c>
      <c r="F2039" t="s">
        <v>44</v>
      </c>
      <c r="G2039" t="s">
        <v>3742</v>
      </c>
      <c r="H2039" t="s">
        <v>3716</v>
      </c>
      <c r="I2039" t="s">
        <v>4708</v>
      </c>
      <c r="J2039" t="s">
        <v>4522</v>
      </c>
      <c r="K2039" s="2">
        <v>-5</v>
      </c>
      <c r="L2039" t="s">
        <v>44</v>
      </c>
      <c r="M2039" s="2">
        <v>-5</v>
      </c>
      <c r="N2039" t="s">
        <v>4523</v>
      </c>
      <c r="O2039" t="s">
        <v>4524</v>
      </c>
      <c r="P2039" t="s">
        <v>5712</v>
      </c>
      <c r="Q2039" t="s">
        <v>11632</v>
      </c>
      <c r="R2039" t="s">
        <v>44</v>
      </c>
      <c r="S2039" t="s">
        <v>4527</v>
      </c>
      <c r="T2039" s="3">
        <v>45825</v>
      </c>
      <c r="U2039" s="3">
        <v>45826</v>
      </c>
      <c r="V2039" s="2">
        <v>0</v>
      </c>
      <c r="W2039" t="s">
        <v>44</v>
      </c>
      <c r="X2039" t="s">
        <v>44</v>
      </c>
      <c r="Y2039" t="s">
        <v>11633</v>
      </c>
      <c r="Z2039" t="s">
        <v>11634</v>
      </c>
      <c r="AA2039" t="s">
        <v>4529</v>
      </c>
      <c r="AB2039" t="s">
        <v>4530</v>
      </c>
      <c r="AC2039" t="s">
        <v>89</v>
      </c>
      <c r="AD2039" t="str">
        <f t="shared" si="31"/>
        <v>10-60</v>
      </c>
      <c r="AE2039" t="str">
        <f>VLOOKUP(AD2039,'Main_Sub Desc'!C:D,2,)</f>
        <v>LPC from invoicing</v>
      </c>
      <c r="AF2039" t="str">
        <f>VLOOKUP(VALUE(H2039),'Main_Sub Desc'!F:G,2,)</f>
        <v>Wst Rev Late Payment</v>
      </c>
      <c r="AG2039">
        <f>IFERROR(VLOOKUP(VALUE(I2039),'PC Mapping'!A:F,6,),"")</f>
        <v>10720</v>
      </c>
      <c r="AH2039" s="13" t="str">
        <f>VLOOKUP(AG2039,'PC Mapping'!L:M,2,)</f>
        <v>All Other Sewer</v>
      </c>
    </row>
    <row r="2040" spans="1:34" x14ac:dyDescent="0.2">
      <c r="A2040" t="s">
        <v>11635</v>
      </c>
      <c r="B2040" t="s">
        <v>11636</v>
      </c>
      <c r="C2040" t="s">
        <v>4519</v>
      </c>
      <c r="D2040" t="s">
        <v>4520</v>
      </c>
      <c r="E2040" s="3">
        <v>45825</v>
      </c>
      <c r="F2040" t="s">
        <v>44</v>
      </c>
      <c r="G2040" t="s">
        <v>3742</v>
      </c>
      <c r="H2040" t="s">
        <v>3722</v>
      </c>
      <c r="I2040" t="s">
        <v>3752</v>
      </c>
      <c r="J2040" t="s">
        <v>4522</v>
      </c>
      <c r="K2040" s="2">
        <v>-7.62</v>
      </c>
      <c r="L2040" t="s">
        <v>44</v>
      </c>
      <c r="M2040" s="2">
        <v>-7.62</v>
      </c>
      <c r="N2040" t="s">
        <v>4523</v>
      </c>
      <c r="O2040" t="s">
        <v>4524</v>
      </c>
      <c r="P2040" t="s">
        <v>9062</v>
      </c>
      <c r="Q2040" t="s">
        <v>11637</v>
      </c>
      <c r="R2040" t="s">
        <v>44</v>
      </c>
      <c r="S2040" t="s">
        <v>4527</v>
      </c>
      <c r="T2040" s="3">
        <v>45825</v>
      </c>
      <c r="U2040" s="3">
        <v>45826</v>
      </c>
      <c r="V2040" s="2">
        <v>0</v>
      </c>
      <c r="W2040" t="s">
        <v>44</v>
      </c>
      <c r="X2040" t="s">
        <v>44</v>
      </c>
      <c r="Y2040" t="s">
        <v>11638</v>
      </c>
      <c r="Z2040" t="s">
        <v>2713</v>
      </c>
      <c r="AA2040" t="s">
        <v>4529</v>
      </c>
      <c r="AB2040" t="s">
        <v>4530</v>
      </c>
      <c r="AC2040" t="s">
        <v>89</v>
      </c>
      <c r="AD2040" t="str">
        <f t="shared" si="31"/>
        <v>10-60</v>
      </c>
      <c r="AE2040" t="str">
        <f>VLOOKUP(AD2040,'Main_Sub Desc'!C:D,2,)</f>
        <v>LPC from invoicing</v>
      </c>
      <c r="AF2040" t="str">
        <f>VLOOKUP(VALUE(H2040),'Main_Sub Desc'!F:G,2,)</f>
        <v>Wtr Rev Late Payment</v>
      </c>
      <c r="AG2040">
        <f>IFERROR(VLOOKUP(VALUE(I2040),'PC Mapping'!A:F,6,),"")</f>
        <v>10719</v>
      </c>
      <c r="AH2040" s="13" t="str">
        <f>VLOOKUP(AG2040,'PC Mapping'!L:M,2,)</f>
        <v>All Other Water</v>
      </c>
    </row>
    <row r="2041" spans="1:34" x14ac:dyDescent="0.2">
      <c r="A2041" t="s">
        <v>11639</v>
      </c>
      <c r="B2041" t="s">
        <v>11636</v>
      </c>
      <c r="C2041" t="s">
        <v>4519</v>
      </c>
      <c r="D2041" t="s">
        <v>4520</v>
      </c>
      <c r="E2041" s="3">
        <v>45825</v>
      </c>
      <c r="F2041" t="s">
        <v>44</v>
      </c>
      <c r="G2041" t="s">
        <v>3742</v>
      </c>
      <c r="H2041" t="s">
        <v>3722</v>
      </c>
      <c r="I2041" t="s">
        <v>3752</v>
      </c>
      <c r="J2041" t="s">
        <v>4522</v>
      </c>
      <c r="K2041" s="2">
        <v>-5</v>
      </c>
      <c r="L2041" t="s">
        <v>44</v>
      </c>
      <c r="M2041" s="2">
        <v>-5</v>
      </c>
      <c r="N2041" t="s">
        <v>4523</v>
      </c>
      <c r="O2041" t="s">
        <v>4524</v>
      </c>
      <c r="P2041" t="s">
        <v>8316</v>
      </c>
      <c r="Q2041" t="s">
        <v>11640</v>
      </c>
      <c r="R2041" t="s">
        <v>44</v>
      </c>
      <c r="S2041" t="s">
        <v>4527</v>
      </c>
      <c r="T2041" s="3">
        <v>45825</v>
      </c>
      <c r="U2041" s="3">
        <v>45826</v>
      </c>
      <c r="V2041" s="2">
        <v>0</v>
      </c>
      <c r="W2041" t="s">
        <v>44</v>
      </c>
      <c r="X2041" t="s">
        <v>44</v>
      </c>
      <c r="Y2041" t="s">
        <v>11641</v>
      </c>
      <c r="Z2041" t="s">
        <v>11642</v>
      </c>
      <c r="AA2041" t="s">
        <v>4529</v>
      </c>
      <c r="AB2041" t="s">
        <v>4530</v>
      </c>
      <c r="AC2041" t="s">
        <v>89</v>
      </c>
      <c r="AD2041" t="str">
        <f t="shared" si="31"/>
        <v>10-60</v>
      </c>
      <c r="AE2041" t="str">
        <f>VLOOKUP(AD2041,'Main_Sub Desc'!C:D,2,)</f>
        <v>LPC from invoicing</v>
      </c>
      <c r="AF2041" t="str">
        <f>VLOOKUP(VALUE(H2041),'Main_Sub Desc'!F:G,2,)</f>
        <v>Wtr Rev Late Payment</v>
      </c>
      <c r="AG2041">
        <f>IFERROR(VLOOKUP(VALUE(I2041),'PC Mapping'!A:F,6,),"")</f>
        <v>10719</v>
      </c>
      <c r="AH2041" s="13" t="str">
        <f>VLOOKUP(AG2041,'PC Mapping'!L:M,2,)</f>
        <v>All Other Water</v>
      </c>
    </row>
    <row r="2042" spans="1:34" x14ac:dyDescent="0.2">
      <c r="A2042" t="s">
        <v>11643</v>
      </c>
      <c r="B2042" t="s">
        <v>11628</v>
      </c>
      <c r="C2042" t="s">
        <v>4519</v>
      </c>
      <c r="D2042" t="s">
        <v>4520</v>
      </c>
      <c r="E2042" s="3">
        <v>45825</v>
      </c>
      <c r="F2042" t="s">
        <v>44</v>
      </c>
      <c r="G2042" t="s">
        <v>3742</v>
      </c>
      <c r="H2042" t="s">
        <v>3722</v>
      </c>
      <c r="I2042" t="s">
        <v>4538</v>
      </c>
      <c r="J2042" t="s">
        <v>4522</v>
      </c>
      <c r="K2042" s="2">
        <v>-5</v>
      </c>
      <c r="L2042" t="s">
        <v>44</v>
      </c>
      <c r="M2042" s="2">
        <v>-5</v>
      </c>
      <c r="N2042" t="s">
        <v>4523</v>
      </c>
      <c r="O2042" t="s">
        <v>4524</v>
      </c>
      <c r="P2042" t="s">
        <v>11644</v>
      </c>
      <c r="Q2042" t="s">
        <v>11645</v>
      </c>
      <c r="R2042" t="s">
        <v>44</v>
      </c>
      <c r="S2042" t="s">
        <v>4527</v>
      </c>
      <c r="T2042" s="3">
        <v>45825</v>
      </c>
      <c r="U2042" s="3">
        <v>45826</v>
      </c>
      <c r="V2042" s="2">
        <v>0</v>
      </c>
      <c r="W2042" t="s">
        <v>44</v>
      </c>
      <c r="X2042" t="s">
        <v>44</v>
      </c>
      <c r="Y2042" t="s">
        <v>11646</v>
      </c>
      <c r="Z2042" t="s">
        <v>689</v>
      </c>
      <c r="AA2042" t="s">
        <v>4529</v>
      </c>
      <c r="AB2042" t="s">
        <v>4530</v>
      </c>
      <c r="AC2042" t="s">
        <v>89</v>
      </c>
      <c r="AD2042" t="str">
        <f t="shared" si="31"/>
        <v>10-60</v>
      </c>
      <c r="AE2042" t="str">
        <f>VLOOKUP(AD2042,'Main_Sub Desc'!C:D,2,)</f>
        <v>LPC from invoicing</v>
      </c>
      <c r="AF2042" t="str">
        <f>VLOOKUP(VALUE(H2042),'Main_Sub Desc'!F:G,2,)</f>
        <v>Wtr Rev Late Payment</v>
      </c>
      <c r="AG2042">
        <f>IFERROR(VLOOKUP(VALUE(I2042),'PC Mapping'!A:F,6,),"")</f>
        <v>10469</v>
      </c>
      <c r="AH2042" s="13" t="str">
        <f>VLOOKUP(AG2042,'PC Mapping'!L:M,2,)</f>
        <v>Bolivar Water</v>
      </c>
    </row>
    <row r="2043" spans="1:34" x14ac:dyDescent="0.2">
      <c r="A2043" t="s">
        <v>11643</v>
      </c>
      <c r="B2043" t="s">
        <v>11628</v>
      </c>
      <c r="C2043" t="s">
        <v>4519</v>
      </c>
      <c r="D2043" t="s">
        <v>4520</v>
      </c>
      <c r="E2043" s="3">
        <v>45825</v>
      </c>
      <c r="F2043" t="s">
        <v>44</v>
      </c>
      <c r="G2043" t="s">
        <v>3742</v>
      </c>
      <c r="H2043" t="s">
        <v>3716</v>
      </c>
      <c r="I2043" t="s">
        <v>4534</v>
      </c>
      <c r="J2043" t="s">
        <v>4522</v>
      </c>
      <c r="K2043" s="2">
        <v>-5</v>
      </c>
      <c r="L2043" t="s">
        <v>44</v>
      </c>
      <c r="M2043" s="2">
        <v>-5</v>
      </c>
      <c r="N2043" t="s">
        <v>4523</v>
      </c>
      <c r="O2043" t="s">
        <v>4524</v>
      </c>
      <c r="P2043" t="s">
        <v>11644</v>
      </c>
      <c r="Q2043" t="s">
        <v>11647</v>
      </c>
      <c r="R2043" t="s">
        <v>44</v>
      </c>
      <c r="S2043" t="s">
        <v>4527</v>
      </c>
      <c r="T2043" s="3">
        <v>45825</v>
      </c>
      <c r="U2043" s="3">
        <v>45826</v>
      </c>
      <c r="V2043" s="2">
        <v>0</v>
      </c>
      <c r="W2043" t="s">
        <v>44</v>
      </c>
      <c r="X2043" t="s">
        <v>44</v>
      </c>
      <c r="Y2043" t="s">
        <v>11648</v>
      </c>
      <c r="Z2043" t="s">
        <v>689</v>
      </c>
      <c r="AA2043" t="s">
        <v>4529</v>
      </c>
      <c r="AB2043" t="s">
        <v>4530</v>
      </c>
      <c r="AC2043" t="s">
        <v>89</v>
      </c>
      <c r="AD2043" t="str">
        <f t="shared" si="31"/>
        <v>10-60</v>
      </c>
      <c r="AE2043" t="str">
        <f>VLOOKUP(AD2043,'Main_Sub Desc'!C:D,2,)</f>
        <v>LPC from invoicing</v>
      </c>
      <c r="AF2043" t="str">
        <f>VLOOKUP(VALUE(H2043),'Main_Sub Desc'!F:G,2,)</f>
        <v>Wst Rev Late Payment</v>
      </c>
      <c r="AG2043">
        <f>IFERROR(VLOOKUP(VALUE(I2043),'PC Mapping'!A:F,6,),"")</f>
        <v>10514</v>
      </c>
      <c r="AH2043" s="13" t="str">
        <f>VLOOKUP(AG2043,'PC Mapping'!L:M,2,)</f>
        <v>Bolivar Sewer</v>
      </c>
    </row>
    <row r="2044" spans="1:34" x14ac:dyDescent="0.2">
      <c r="A2044" t="s">
        <v>11649</v>
      </c>
      <c r="B2044" t="s">
        <v>11628</v>
      </c>
      <c r="C2044" t="s">
        <v>4519</v>
      </c>
      <c r="D2044" t="s">
        <v>4520</v>
      </c>
      <c r="E2044" s="3">
        <v>45825</v>
      </c>
      <c r="F2044" t="s">
        <v>44</v>
      </c>
      <c r="G2044" t="s">
        <v>3742</v>
      </c>
      <c r="H2044" t="s">
        <v>3722</v>
      </c>
      <c r="I2044" t="s">
        <v>4538</v>
      </c>
      <c r="J2044" t="s">
        <v>4522</v>
      </c>
      <c r="K2044" s="2">
        <v>-26.01</v>
      </c>
      <c r="L2044" t="s">
        <v>44</v>
      </c>
      <c r="M2044" s="2">
        <v>-26.01</v>
      </c>
      <c r="N2044" t="s">
        <v>4523</v>
      </c>
      <c r="O2044" t="s">
        <v>4524</v>
      </c>
      <c r="P2044" t="s">
        <v>11650</v>
      </c>
      <c r="Q2044" t="s">
        <v>11651</v>
      </c>
      <c r="R2044" t="s">
        <v>44</v>
      </c>
      <c r="S2044" t="s">
        <v>4527</v>
      </c>
      <c r="T2044" s="3">
        <v>45825</v>
      </c>
      <c r="U2044" s="3">
        <v>45826</v>
      </c>
      <c r="V2044" s="2">
        <v>0</v>
      </c>
      <c r="W2044" t="s">
        <v>44</v>
      </c>
      <c r="X2044" t="s">
        <v>44</v>
      </c>
      <c r="Y2044" t="s">
        <v>11652</v>
      </c>
      <c r="Z2044" t="s">
        <v>624</v>
      </c>
      <c r="AA2044" t="s">
        <v>4529</v>
      </c>
      <c r="AB2044" t="s">
        <v>4530</v>
      </c>
      <c r="AC2044" t="s">
        <v>89</v>
      </c>
      <c r="AD2044" t="str">
        <f t="shared" si="31"/>
        <v>10-60</v>
      </c>
      <c r="AE2044" t="str">
        <f>VLOOKUP(AD2044,'Main_Sub Desc'!C:D,2,)</f>
        <v>LPC from invoicing</v>
      </c>
      <c r="AF2044" t="str">
        <f>VLOOKUP(VALUE(H2044),'Main_Sub Desc'!F:G,2,)</f>
        <v>Wtr Rev Late Payment</v>
      </c>
      <c r="AG2044">
        <f>IFERROR(VLOOKUP(VALUE(I2044),'PC Mapping'!A:F,6,),"")</f>
        <v>10469</v>
      </c>
      <c r="AH2044" s="13" t="str">
        <f>VLOOKUP(AG2044,'PC Mapping'!L:M,2,)</f>
        <v>Bolivar Water</v>
      </c>
    </row>
    <row r="2045" spans="1:34" x14ac:dyDescent="0.2">
      <c r="A2045" t="s">
        <v>11649</v>
      </c>
      <c r="B2045" t="s">
        <v>11628</v>
      </c>
      <c r="C2045" t="s">
        <v>4519</v>
      </c>
      <c r="D2045" t="s">
        <v>4520</v>
      </c>
      <c r="E2045" s="3">
        <v>45825</v>
      </c>
      <c r="F2045" t="s">
        <v>44</v>
      </c>
      <c r="G2045" t="s">
        <v>3742</v>
      </c>
      <c r="H2045" t="s">
        <v>3716</v>
      </c>
      <c r="I2045" t="s">
        <v>4534</v>
      </c>
      <c r="J2045" t="s">
        <v>4522</v>
      </c>
      <c r="K2045" s="2">
        <v>-35.61</v>
      </c>
      <c r="L2045" t="s">
        <v>44</v>
      </c>
      <c r="M2045" s="2">
        <v>-35.61</v>
      </c>
      <c r="N2045" t="s">
        <v>4523</v>
      </c>
      <c r="O2045" t="s">
        <v>4524</v>
      </c>
      <c r="P2045" t="s">
        <v>11650</v>
      </c>
      <c r="Q2045" t="s">
        <v>11653</v>
      </c>
      <c r="R2045" t="s">
        <v>44</v>
      </c>
      <c r="S2045" t="s">
        <v>4527</v>
      </c>
      <c r="T2045" s="3">
        <v>45825</v>
      </c>
      <c r="U2045" s="3">
        <v>45826</v>
      </c>
      <c r="V2045" s="2">
        <v>0</v>
      </c>
      <c r="W2045" t="s">
        <v>44</v>
      </c>
      <c r="X2045" t="s">
        <v>44</v>
      </c>
      <c r="Y2045" t="s">
        <v>11654</v>
      </c>
      <c r="Z2045" t="s">
        <v>624</v>
      </c>
      <c r="AA2045" t="s">
        <v>4529</v>
      </c>
      <c r="AB2045" t="s">
        <v>4530</v>
      </c>
      <c r="AC2045" t="s">
        <v>89</v>
      </c>
      <c r="AD2045" t="str">
        <f t="shared" si="31"/>
        <v>10-60</v>
      </c>
      <c r="AE2045" t="str">
        <f>VLOOKUP(AD2045,'Main_Sub Desc'!C:D,2,)</f>
        <v>LPC from invoicing</v>
      </c>
      <c r="AF2045" t="str">
        <f>VLOOKUP(VALUE(H2045),'Main_Sub Desc'!F:G,2,)</f>
        <v>Wst Rev Late Payment</v>
      </c>
      <c r="AG2045">
        <f>IFERROR(VLOOKUP(VALUE(I2045),'PC Mapping'!A:F,6,),"")</f>
        <v>10514</v>
      </c>
      <c r="AH2045" s="13" t="str">
        <f>VLOOKUP(AG2045,'PC Mapping'!L:M,2,)</f>
        <v>Bolivar Sewer</v>
      </c>
    </row>
    <row r="2046" spans="1:34" x14ac:dyDescent="0.2">
      <c r="A2046" t="s">
        <v>11655</v>
      </c>
      <c r="B2046" t="s">
        <v>11636</v>
      </c>
      <c r="C2046" t="s">
        <v>4519</v>
      </c>
      <c r="D2046" t="s">
        <v>4520</v>
      </c>
      <c r="E2046" s="3">
        <v>45825</v>
      </c>
      <c r="F2046" t="s">
        <v>44</v>
      </c>
      <c r="G2046" t="s">
        <v>3742</v>
      </c>
      <c r="H2046" t="s">
        <v>3716</v>
      </c>
      <c r="I2046" t="s">
        <v>4708</v>
      </c>
      <c r="J2046" t="s">
        <v>4522</v>
      </c>
      <c r="K2046" s="2">
        <v>-5.73</v>
      </c>
      <c r="L2046" t="s">
        <v>44</v>
      </c>
      <c r="M2046" s="2">
        <v>-5.73</v>
      </c>
      <c r="N2046" t="s">
        <v>4523</v>
      </c>
      <c r="O2046" t="s">
        <v>4524</v>
      </c>
      <c r="P2046" t="s">
        <v>8552</v>
      </c>
      <c r="Q2046" t="s">
        <v>11656</v>
      </c>
      <c r="R2046" t="s">
        <v>44</v>
      </c>
      <c r="S2046" t="s">
        <v>4527</v>
      </c>
      <c r="T2046" s="3">
        <v>45825</v>
      </c>
      <c r="U2046" s="3">
        <v>45826</v>
      </c>
      <c r="V2046" s="2">
        <v>0</v>
      </c>
      <c r="W2046" t="s">
        <v>44</v>
      </c>
      <c r="X2046" t="s">
        <v>44</v>
      </c>
      <c r="Y2046" t="s">
        <v>11657</v>
      </c>
      <c r="Z2046" t="s">
        <v>3609</v>
      </c>
      <c r="AA2046" t="s">
        <v>4529</v>
      </c>
      <c r="AB2046" t="s">
        <v>4530</v>
      </c>
      <c r="AC2046" t="s">
        <v>89</v>
      </c>
      <c r="AD2046" t="str">
        <f t="shared" si="31"/>
        <v>10-60</v>
      </c>
      <c r="AE2046" t="str">
        <f>VLOOKUP(AD2046,'Main_Sub Desc'!C:D,2,)</f>
        <v>LPC from invoicing</v>
      </c>
      <c r="AF2046" t="str">
        <f>VLOOKUP(VALUE(H2046),'Main_Sub Desc'!F:G,2,)</f>
        <v>Wst Rev Late Payment</v>
      </c>
      <c r="AG2046">
        <f>IFERROR(VLOOKUP(VALUE(I2046),'PC Mapping'!A:F,6,),"")</f>
        <v>10720</v>
      </c>
      <c r="AH2046" s="13" t="str">
        <f>VLOOKUP(AG2046,'PC Mapping'!L:M,2,)</f>
        <v>All Other Sewer</v>
      </c>
    </row>
    <row r="2047" spans="1:34" x14ac:dyDescent="0.2">
      <c r="A2047" t="s">
        <v>11658</v>
      </c>
      <c r="B2047" t="s">
        <v>11636</v>
      </c>
      <c r="C2047" t="s">
        <v>4519</v>
      </c>
      <c r="D2047" t="s">
        <v>4520</v>
      </c>
      <c r="E2047" s="3">
        <v>45825</v>
      </c>
      <c r="F2047" t="s">
        <v>44</v>
      </c>
      <c r="G2047" t="s">
        <v>3742</v>
      </c>
      <c r="H2047" t="s">
        <v>3716</v>
      </c>
      <c r="I2047" t="s">
        <v>4708</v>
      </c>
      <c r="J2047" t="s">
        <v>4522</v>
      </c>
      <c r="K2047" s="2">
        <v>-7.82</v>
      </c>
      <c r="L2047" t="s">
        <v>44</v>
      </c>
      <c r="M2047" s="2">
        <v>-7.82</v>
      </c>
      <c r="N2047" t="s">
        <v>4523</v>
      </c>
      <c r="O2047" t="s">
        <v>4524</v>
      </c>
      <c r="P2047" t="s">
        <v>11659</v>
      </c>
      <c r="Q2047" t="s">
        <v>11660</v>
      </c>
      <c r="R2047" t="s">
        <v>44</v>
      </c>
      <c r="S2047" t="s">
        <v>4527</v>
      </c>
      <c r="T2047" s="3">
        <v>45825</v>
      </c>
      <c r="U2047" s="3">
        <v>45826</v>
      </c>
      <c r="V2047" s="2">
        <v>0</v>
      </c>
      <c r="W2047" t="s">
        <v>44</v>
      </c>
      <c r="X2047" t="s">
        <v>44</v>
      </c>
      <c r="Y2047" t="s">
        <v>11661</v>
      </c>
      <c r="Z2047" t="s">
        <v>3593</v>
      </c>
      <c r="AA2047" t="s">
        <v>4529</v>
      </c>
      <c r="AB2047" t="s">
        <v>4530</v>
      </c>
      <c r="AC2047" t="s">
        <v>89</v>
      </c>
      <c r="AD2047" t="str">
        <f t="shared" si="31"/>
        <v>10-60</v>
      </c>
      <c r="AE2047" t="str">
        <f>VLOOKUP(AD2047,'Main_Sub Desc'!C:D,2,)</f>
        <v>LPC from invoicing</v>
      </c>
      <c r="AF2047" t="str">
        <f>VLOOKUP(VALUE(H2047),'Main_Sub Desc'!F:G,2,)</f>
        <v>Wst Rev Late Payment</v>
      </c>
      <c r="AG2047">
        <f>IFERROR(VLOOKUP(VALUE(I2047),'PC Mapping'!A:F,6,),"")</f>
        <v>10720</v>
      </c>
      <c r="AH2047" s="13" t="str">
        <f>VLOOKUP(AG2047,'PC Mapping'!L:M,2,)</f>
        <v>All Other Sewer</v>
      </c>
    </row>
    <row r="2048" spans="1:34" x14ac:dyDescent="0.2">
      <c r="A2048" t="s">
        <v>11662</v>
      </c>
      <c r="B2048" t="s">
        <v>11628</v>
      </c>
      <c r="C2048" t="s">
        <v>4519</v>
      </c>
      <c r="D2048" t="s">
        <v>4520</v>
      </c>
      <c r="E2048" s="3">
        <v>45825</v>
      </c>
      <c r="F2048" t="s">
        <v>44</v>
      </c>
      <c r="G2048" t="s">
        <v>3742</v>
      </c>
      <c r="H2048" t="s">
        <v>3716</v>
      </c>
      <c r="I2048" t="s">
        <v>4708</v>
      </c>
      <c r="J2048" t="s">
        <v>4522</v>
      </c>
      <c r="K2048" s="2">
        <v>-5</v>
      </c>
      <c r="L2048" t="s">
        <v>44</v>
      </c>
      <c r="M2048" s="2">
        <v>-5</v>
      </c>
      <c r="N2048" t="s">
        <v>4523</v>
      </c>
      <c r="O2048" t="s">
        <v>4524</v>
      </c>
      <c r="P2048" t="s">
        <v>5726</v>
      </c>
      <c r="Q2048" t="s">
        <v>11663</v>
      </c>
      <c r="R2048" t="s">
        <v>44</v>
      </c>
      <c r="S2048" t="s">
        <v>4527</v>
      </c>
      <c r="T2048" s="3">
        <v>45825</v>
      </c>
      <c r="U2048" s="3">
        <v>45826</v>
      </c>
      <c r="V2048" s="2">
        <v>0</v>
      </c>
      <c r="W2048" t="s">
        <v>44</v>
      </c>
      <c r="X2048" t="s">
        <v>44</v>
      </c>
      <c r="Y2048" t="s">
        <v>11664</v>
      </c>
      <c r="Z2048" t="s">
        <v>3636</v>
      </c>
      <c r="AA2048" t="s">
        <v>4529</v>
      </c>
      <c r="AB2048" t="s">
        <v>4530</v>
      </c>
      <c r="AC2048" t="s">
        <v>89</v>
      </c>
      <c r="AD2048" t="str">
        <f t="shared" si="31"/>
        <v>10-60</v>
      </c>
      <c r="AE2048" t="str">
        <f>VLOOKUP(AD2048,'Main_Sub Desc'!C:D,2,)</f>
        <v>LPC from invoicing</v>
      </c>
      <c r="AF2048" t="str">
        <f>VLOOKUP(VALUE(H2048),'Main_Sub Desc'!F:G,2,)</f>
        <v>Wst Rev Late Payment</v>
      </c>
      <c r="AG2048">
        <f>IFERROR(VLOOKUP(VALUE(I2048),'PC Mapping'!A:F,6,),"")</f>
        <v>10720</v>
      </c>
      <c r="AH2048" s="13" t="str">
        <f>VLOOKUP(AG2048,'PC Mapping'!L:M,2,)</f>
        <v>All Other Sewer</v>
      </c>
    </row>
    <row r="2049" spans="1:34" x14ac:dyDescent="0.2">
      <c r="A2049" t="s">
        <v>11665</v>
      </c>
      <c r="B2049" t="s">
        <v>11636</v>
      </c>
      <c r="C2049" t="s">
        <v>4519</v>
      </c>
      <c r="D2049" t="s">
        <v>4520</v>
      </c>
      <c r="E2049" s="3">
        <v>45825</v>
      </c>
      <c r="F2049" t="s">
        <v>44</v>
      </c>
      <c r="G2049" t="s">
        <v>3742</v>
      </c>
      <c r="H2049" t="s">
        <v>3716</v>
      </c>
      <c r="I2049" t="s">
        <v>4534</v>
      </c>
      <c r="J2049" t="s">
        <v>4522</v>
      </c>
      <c r="K2049" s="2">
        <v>-5</v>
      </c>
      <c r="L2049" t="s">
        <v>44</v>
      </c>
      <c r="M2049" s="2">
        <v>-5</v>
      </c>
      <c r="N2049" t="s">
        <v>4523</v>
      </c>
      <c r="O2049" t="s">
        <v>4524</v>
      </c>
      <c r="P2049" t="s">
        <v>11666</v>
      </c>
      <c r="Q2049" t="s">
        <v>11667</v>
      </c>
      <c r="R2049" t="s">
        <v>44</v>
      </c>
      <c r="S2049" t="s">
        <v>4527</v>
      </c>
      <c r="T2049" s="3">
        <v>45825</v>
      </c>
      <c r="U2049" s="3">
        <v>45826</v>
      </c>
      <c r="V2049" s="2">
        <v>0</v>
      </c>
      <c r="W2049" t="s">
        <v>44</v>
      </c>
      <c r="X2049" t="s">
        <v>44</v>
      </c>
      <c r="Y2049" t="s">
        <v>11668</v>
      </c>
      <c r="Z2049" t="s">
        <v>11669</v>
      </c>
      <c r="AA2049" t="s">
        <v>4529</v>
      </c>
      <c r="AB2049" t="s">
        <v>4530</v>
      </c>
      <c r="AC2049" t="s">
        <v>89</v>
      </c>
      <c r="AD2049" t="str">
        <f t="shared" si="31"/>
        <v>10-60</v>
      </c>
      <c r="AE2049" t="str">
        <f>VLOOKUP(AD2049,'Main_Sub Desc'!C:D,2,)</f>
        <v>LPC from invoicing</v>
      </c>
      <c r="AF2049" t="str">
        <f>VLOOKUP(VALUE(H2049),'Main_Sub Desc'!F:G,2,)</f>
        <v>Wst Rev Late Payment</v>
      </c>
      <c r="AG2049">
        <f>IFERROR(VLOOKUP(VALUE(I2049),'PC Mapping'!A:F,6,),"")</f>
        <v>10514</v>
      </c>
      <c r="AH2049" s="13" t="str">
        <f>VLOOKUP(AG2049,'PC Mapping'!L:M,2,)</f>
        <v>Bolivar Sewer</v>
      </c>
    </row>
    <row r="2050" spans="1:34" x14ac:dyDescent="0.2">
      <c r="A2050" t="s">
        <v>11665</v>
      </c>
      <c r="B2050" t="s">
        <v>11636</v>
      </c>
      <c r="C2050" t="s">
        <v>4519</v>
      </c>
      <c r="D2050" t="s">
        <v>4520</v>
      </c>
      <c r="E2050" s="3">
        <v>45825</v>
      </c>
      <c r="F2050" t="s">
        <v>44</v>
      </c>
      <c r="G2050" t="s">
        <v>3742</v>
      </c>
      <c r="H2050" t="s">
        <v>3722</v>
      </c>
      <c r="I2050" t="s">
        <v>4538</v>
      </c>
      <c r="J2050" t="s">
        <v>4522</v>
      </c>
      <c r="K2050" s="2">
        <v>-5</v>
      </c>
      <c r="L2050" t="s">
        <v>44</v>
      </c>
      <c r="M2050" s="2">
        <v>-5</v>
      </c>
      <c r="N2050" t="s">
        <v>4523</v>
      </c>
      <c r="O2050" t="s">
        <v>4524</v>
      </c>
      <c r="P2050" t="s">
        <v>11666</v>
      </c>
      <c r="Q2050" t="s">
        <v>11670</v>
      </c>
      <c r="R2050" t="s">
        <v>44</v>
      </c>
      <c r="S2050" t="s">
        <v>4527</v>
      </c>
      <c r="T2050" s="3">
        <v>45825</v>
      </c>
      <c r="U2050" s="3">
        <v>45826</v>
      </c>
      <c r="V2050" s="2">
        <v>0</v>
      </c>
      <c r="W2050" t="s">
        <v>44</v>
      </c>
      <c r="X2050" t="s">
        <v>44</v>
      </c>
      <c r="Y2050" t="s">
        <v>11671</v>
      </c>
      <c r="Z2050" t="s">
        <v>11669</v>
      </c>
      <c r="AA2050" t="s">
        <v>4529</v>
      </c>
      <c r="AB2050" t="s">
        <v>4530</v>
      </c>
      <c r="AC2050" t="s">
        <v>89</v>
      </c>
      <c r="AD2050" t="str">
        <f t="shared" si="31"/>
        <v>10-60</v>
      </c>
      <c r="AE2050" t="str">
        <f>VLOOKUP(AD2050,'Main_Sub Desc'!C:D,2,)</f>
        <v>LPC from invoicing</v>
      </c>
      <c r="AF2050" t="str">
        <f>VLOOKUP(VALUE(H2050),'Main_Sub Desc'!F:G,2,)</f>
        <v>Wtr Rev Late Payment</v>
      </c>
      <c r="AG2050">
        <f>IFERROR(VLOOKUP(VALUE(I2050),'PC Mapping'!A:F,6,),"")</f>
        <v>10469</v>
      </c>
      <c r="AH2050" s="13" t="str">
        <f>VLOOKUP(AG2050,'PC Mapping'!L:M,2,)</f>
        <v>Bolivar Water</v>
      </c>
    </row>
    <row r="2051" spans="1:34" x14ac:dyDescent="0.2">
      <c r="A2051" t="s">
        <v>11672</v>
      </c>
      <c r="B2051" t="s">
        <v>11636</v>
      </c>
      <c r="C2051" t="s">
        <v>4519</v>
      </c>
      <c r="D2051" t="s">
        <v>4520</v>
      </c>
      <c r="E2051" s="3">
        <v>45825</v>
      </c>
      <c r="F2051" t="s">
        <v>44</v>
      </c>
      <c r="G2051" t="s">
        <v>3742</v>
      </c>
      <c r="H2051" t="s">
        <v>3722</v>
      </c>
      <c r="I2051" t="s">
        <v>3752</v>
      </c>
      <c r="J2051" t="s">
        <v>4522</v>
      </c>
      <c r="K2051" s="2">
        <v>-5</v>
      </c>
      <c r="L2051" t="s">
        <v>44</v>
      </c>
      <c r="M2051" s="2">
        <v>-5</v>
      </c>
      <c r="N2051" t="s">
        <v>4523</v>
      </c>
      <c r="O2051" t="s">
        <v>4524</v>
      </c>
      <c r="P2051" t="s">
        <v>11673</v>
      </c>
      <c r="Q2051" t="s">
        <v>11674</v>
      </c>
      <c r="R2051" t="s">
        <v>44</v>
      </c>
      <c r="S2051" t="s">
        <v>4527</v>
      </c>
      <c r="T2051" s="3">
        <v>45825</v>
      </c>
      <c r="U2051" s="3">
        <v>45826</v>
      </c>
      <c r="V2051" s="2">
        <v>0</v>
      </c>
      <c r="W2051" t="s">
        <v>44</v>
      </c>
      <c r="X2051" t="s">
        <v>44</v>
      </c>
      <c r="Y2051" t="s">
        <v>11675</v>
      </c>
      <c r="Z2051" t="s">
        <v>1857</v>
      </c>
      <c r="AA2051" t="s">
        <v>4529</v>
      </c>
      <c r="AB2051" t="s">
        <v>4530</v>
      </c>
      <c r="AC2051" t="s">
        <v>89</v>
      </c>
      <c r="AD2051" t="str">
        <f t="shared" si="31"/>
        <v>10-60</v>
      </c>
      <c r="AE2051" t="str">
        <f>VLOOKUP(AD2051,'Main_Sub Desc'!C:D,2,)</f>
        <v>LPC from invoicing</v>
      </c>
      <c r="AF2051" t="str">
        <f>VLOOKUP(VALUE(H2051),'Main_Sub Desc'!F:G,2,)</f>
        <v>Wtr Rev Late Payment</v>
      </c>
      <c r="AG2051">
        <f>IFERROR(VLOOKUP(VALUE(I2051),'PC Mapping'!A:F,6,),"")</f>
        <v>10719</v>
      </c>
      <c r="AH2051" s="13" t="str">
        <f>VLOOKUP(AG2051,'PC Mapping'!L:M,2,)</f>
        <v>All Other Water</v>
      </c>
    </row>
    <row r="2052" spans="1:34" x14ac:dyDescent="0.2">
      <c r="A2052" t="s">
        <v>11676</v>
      </c>
      <c r="B2052" t="s">
        <v>11628</v>
      </c>
      <c r="C2052" t="s">
        <v>4519</v>
      </c>
      <c r="D2052" t="s">
        <v>4520</v>
      </c>
      <c r="E2052" s="3">
        <v>45825</v>
      </c>
      <c r="F2052" t="s">
        <v>44</v>
      </c>
      <c r="G2052" t="s">
        <v>3742</v>
      </c>
      <c r="H2052" t="s">
        <v>3722</v>
      </c>
      <c r="I2052" t="s">
        <v>4538</v>
      </c>
      <c r="J2052" t="s">
        <v>4522</v>
      </c>
      <c r="K2052" s="2">
        <v>-5</v>
      </c>
      <c r="L2052" t="s">
        <v>44</v>
      </c>
      <c r="M2052" s="2">
        <v>-5</v>
      </c>
      <c r="N2052" t="s">
        <v>4523</v>
      </c>
      <c r="O2052" t="s">
        <v>4524</v>
      </c>
      <c r="P2052" t="s">
        <v>11677</v>
      </c>
      <c r="Q2052" t="s">
        <v>11678</v>
      </c>
      <c r="R2052" t="s">
        <v>44</v>
      </c>
      <c r="S2052" t="s">
        <v>4527</v>
      </c>
      <c r="T2052" s="3">
        <v>45825</v>
      </c>
      <c r="U2052" s="3">
        <v>45826</v>
      </c>
      <c r="V2052" s="2">
        <v>0</v>
      </c>
      <c r="W2052" t="s">
        <v>44</v>
      </c>
      <c r="X2052" t="s">
        <v>44</v>
      </c>
      <c r="Y2052" t="s">
        <v>11679</v>
      </c>
      <c r="Z2052" t="s">
        <v>957</v>
      </c>
      <c r="AA2052" t="s">
        <v>4529</v>
      </c>
      <c r="AB2052" t="s">
        <v>4530</v>
      </c>
      <c r="AC2052" t="s">
        <v>89</v>
      </c>
      <c r="AD2052" t="str">
        <f t="shared" ref="AD2052:AD2115" si="32">CONCATENATE(VALUE(AA2052),"-",VALUE(AB2052))</f>
        <v>10-60</v>
      </c>
      <c r="AE2052" t="str">
        <f>VLOOKUP(AD2052,'Main_Sub Desc'!C:D,2,)</f>
        <v>LPC from invoicing</v>
      </c>
      <c r="AF2052" t="str">
        <f>VLOOKUP(VALUE(H2052),'Main_Sub Desc'!F:G,2,)</f>
        <v>Wtr Rev Late Payment</v>
      </c>
      <c r="AG2052">
        <f>IFERROR(VLOOKUP(VALUE(I2052),'PC Mapping'!A:F,6,),"")</f>
        <v>10469</v>
      </c>
      <c r="AH2052" s="13" t="str">
        <f>VLOOKUP(AG2052,'PC Mapping'!L:M,2,)</f>
        <v>Bolivar Water</v>
      </c>
    </row>
    <row r="2053" spans="1:34" x14ac:dyDescent="0.2">
      <c r="A2053" t="s">
        <v>11680</v>
      </c>
      <c r="B2053" t="s">
        <v>11681</v>
      </c>
      <c r="C2053" t="s">
        <v>4519</v>
      </c>
      <c r="D2053" t="s">
        <v>4520</v>
      </c>
      <c r="E2053" s="3">
        <v>45826</v>
      </c>
      <c r="F2053" t="s">
        <v>44</v>
      </c>
      <c r="G2053" t="s">
        <v>3742</v>
      </c>
      <c r="H2053" t="s">
        <v>3722</v>
      </c>
      <c r="I2053" t="s">
        <v>3752</v>
      </c>
      <c r="J2053" t="s">
        <v>4522</v>
      </c>
      <c r="K2053" s="2">
        <v>-11.17</v>
      </c>
      <c r="L2053" t="s">
        <v>44</v>
      </c>
      <c r="M2053" s="2">
        <v>-11.17</v>
      </c>
      <c r="N2053" t="s">
        <v>4523</v>
      </c>
      <c r="O2053" t="s">
        <v>4524</v>
      </c>
      <c r="P2053" t="s">
        <v>9238</v>
      </c>
      <c r="Q2053" t="s">
        <v>11682</v>
      </c>
      <c r="R2053" t="s">
        <v>44</v>
      </c>
      <c r="S2053" t="s">
        <v>4527</v>
      </c>
      <c r="T2053" s="3">
        <v>45826</v>
      </c>
      <c r="U2053" s="3">
        <v>45827</v>
      </c>
      <c r="V2053" s="2">
        <v>0</v>
      </c>
      <c r="W2053" t="s">
        <v>44</v>
      </c>
      <c r="X2053" t="s">
        <v>44</v>
      </c>
      <c r="Y2053" t="s">
        <v>11683</v>
      </c>
      <c r="Z2053" t="s">
        <v>2444</v>
      </c>
      <c r="AA2053" t="s">
        <v>4529</v>
      </c>
      <c r="AB2053" t="s">
        <v>4530</v>
      </c>
      <c r="AC2053" t="s">
        <v>89</v>
      </c>
      <c r="AD2053" t="str">
        <f t="shared" si="32"/>
        <v>10-60</v>
      </c>
      <c r="AE2053" t="str">
        <f>VLOOKUP(AD2053,'Main_Sub Desc'!C:D,2,)</f>
        <v>LPC from invoicing</v>
      </c>
      <c r="AF2053" t="str">
        <f>VLOOKUP(VALUE(H2053),'Main_Sub Desc'!F:G,2,)</f>
        <v>Wtr Rev Late Payment</v>
      </c>
      <c r="AG2053">
        <f>IFERROR(VLOOKUP(VALUE(I2053),'PC Mapping'!A:F,6,),"")</f>
        <v>10719</v>
      </c>
      <c r="AH2053" s="13" t="str">
        <f>VLOOKUP(AG2053,'PC Mapping'!L:M,2,)</f>
        <v>All Other Water</v>
      </c>
    </row>
    <row r="2054" spans="1:34" x14ac:dyDescent="0.2">
      <c r="A2054" t="s">
        <v>11684</v>
      </c>
      <c r="B2054" t="s">
        <v>11685</v>
      </c>
      <c r="C2054" t="s">
        <v>4519</v>
      </c>
      <c r="D2054" t="s">
        <v>4520</v>
      </c>
      <c r="E2054" s="3">
        <v>45826</v>
      </c>
      <c r="F2054" t="s">
        <v>44</v>
      </c>
      <c r="G2054" t="s">
        <v>3742</v>
      </c>
      <c r="H2054" t="s">
        <v>3722</v>
      </c>
      <c r="I2054" t="s">
        <v>3752</v>
      </c>
      <c r="J2054" t="s">
        <v>4522</v>
      </c>
      <c r="K2054" s="2">
        <v>-5</v>
      </c>
      <c r="L2054" t="s">
        <v>44</v>
      </c>
      <c r="M2054" s="2">
        <v>-5</v>
      </c>
      <c r="N2054" t="s">
        <v>4523</v>
      </c>
      <c r="O2054" t="s">
        <v>4524</v>
      </c>
      <c r="P2054" t="s">
        <v>11686</v>
      </c>
      <c r="Q2054" t="s">
        <v>11687</v>
      </c>
      <c r="R2054" t="s">
        <v>44</v>
      </c>
      <c r="S2054" t="s">
        <v>4527</v>
      </c>
      <c r="T2054" s="3">
        <v>45826</v>
      </c>
      <c r="U2054" s="3">
        <v>45827</v>
      </c>
      <c r="V2054" s="2">
        <v>0</v>
      </c>
      <c r="W2054" t="s">
        <v>44</v>
      </c>
      <c r="X2054" t="s">
        <v>44</v>
      </c>
      <c r="Y2054" t="s">
        <v>11688</v>
      </c>
      <c r="Z2054" t="s">
        <v>3311</v>
      </c>
      <c r="AA2054" t="s">
        <v>4529</v>
      </c>
      <c r="AB2054" t="s">
        <v>4530</v>
      </c>
      <c r="AC2054" t="s">
        <v>89</v>
      </c>
      <c r="AD2054" t="str">
        <f t="shared" si="32"/>
        <v>10-60</v>
      </c>
      <c r="AE2054" t="str">
        <f>VLOOKUP(AD2054,'Main_Sub Desc'!C:D,2,)</f>
        <v>LPC from invoicing</v>
      </c>
      <c r="AF2054" t="str">
        <f>VLOOKUP(VALUE(H2054),'Main_Sub Desc'!F:G,2,)</f>
        <v>Wtr Rev Late Payment</v>
      </c>
      <c r="AG2054">
        <f>IFERROR(VLOOKUP(VALUE(I2054),'PC Mapping'!A:F,6,),"")</f>
        <v>10719</v>
      </c>
      <c r="AH2054" s="13" t="str">
        <f>VLOOKUP(AG2054,'PC Mapping'!L:M,2,)</f>
        <v>All Other Water</v>
      </c>
    </row>
    <row r="2055" spans="1:34" x14ac:dyDescent="0.2">
      <c r="A2055" t="s">
        <v>11689</v>
      </c>
      <c r="B2055" t="s">
        <v>11685</v>
      </c>
      <c r="C2055" t="s">
        <v>4519</v>
      </c>
      <c r="D2055" t="s">
        <v>4520</v>
      </c>
      <c r="E2055" s="3">
        <v>45826</v>
      </c>
      <c r="F2055" t="s">
        <v>44</v>
      </c>
      <c r="G2055" t="s">
        <v>3742</v>
      </c>
      <c r="H2055" t="s">
        <v>3716</v>
      </c>
      <c r="I2055" t="s">
        <v>4534</v>
      </c>
      <c r="J2055" t="s">
        <v>4522</v>
      </c>
      <c r="K2055" s="2">
        <v>-5</v>
      </c>
      <c r="L2055" t="s">
        <v>44</v>
      </c>
      <c r="M2055" s="2">
        <v>-5</v>
      </c>
      <c r="N2055" t="s">
        <v>4523</v>
      </c>
      <c r="O2055" t="s">
        <v>4524</v>
      </c>
      <c r="P2055" t="s">
        <v>11690</v>
      </c>
      <c r="Q2055" t="s">
        <v>11691</v>
      </c>
      <c r="R2055" t="s">
        <v>44</v>
      </c>
      <c r="S2055" t="s">
        <v>4527</v>
      </c>
      <c r="T2055" s="3">
        <v>45826</v>
      </c>
      <c r="U2055" s="3">
        <v>45827</v>
      </c>
      <c r="V2055" s="2">
        <v>0</v>
      </c>
      <c r="W2055" t="s">
        <v>44</v>
      </c>
      <c r="X2055" t="s">
        <v>44</v>
      </c>
      <c r="Y2055" t="s">
        <v>11692</v>
      </c>
      <c r="Z2055" t="s">
        <v>954</v>
      </c>
      <c r="AA2055" t="s">
        <v>4529</v>
      </c>
      <c r="AB2055" t="s">
        <v>4530</v>
      </c>
      <c r="AC2055" t="s">
        <v>89</v>
      </c>
      <c r="AD2055" t="str">
        <f t="shared" si="32"/>
        <v>10-60</v>
      </c>
      <c r="AE2055" t="str">
        <f>VLOOKUP(AD2055,'Main_Sub Desc'!C:D,2,)</f>
        <v>LPC from invoicing</v>
      </c>
      <c r="AF2055" t="str">
        <f>VLOOKUP(VALUE(H2055),'Main_Sub Desc'!F:G,2,)</f>
        <v>Wst Rev Late Payment</v>
      </c>
      <c r="AG2055">
        <f>IFERROR(VLOOKUP(VALUE(I2055),'PC Mapping'!A:F,6,),"")</f>
        <v>10514</v>
      </c>
      <c r="AH2055" s="13" t="str">
        <f>VLOOKUP(AG2055,'PC Mapping'!L:M,2,)</f>
        <v>Bolivar Sewer</v>
      </c>
    </row>
    <row r="2056" spans="1:34" x14ac:dyDescent="0.2">
      <c r="A2056" t="s">
        <v>11689</v>
      </c>
      <c r="B2056" t="s">
        <v>11685</v>
      </c>
      <c r="C2056" t="s">
        <v>4519</v>
      </c>
      <c r="D2056" t="s">
        <v>4520</v>
      </c>
      <c r="E2056" s="3">
        <v>45826</v>
      </c>
      <c r="F2056" t="s">
        <v>44</v>
      </c>
      <c r="G2056" t="s">
        <v>3742</v>
      </c>
      <c r="H2056" t="s">
        <v>3722</v>
      </c>
      <c r="I2056" t="s">
        <v>4538</v>
      </c>
      <c r="J2056" t="s">
        <v>4522</v>
      </c>
      <c r="K2056" s="2">
        <v>-5</v>
      </c>
      <c r="L2056" t="s">
        <v>44</v>
      </c>
      <c r="M2056" s="2">
        <v>-5</v>
      </c>
      <c r="N2056" t="s">
        <v>4523</v>
      </c>
      <c r="O2056" t="s">
        <v>4524</v>
      </c>
      <c r="P2056" t="s">
        <v>11690</v>
      </c>
      <c r="Q2056" t="s">
        <v>11693</v>
      </c>
      <c r="R2056" t="s">
        <v>44</v>
      </c>
      <c r="S2056" t="s">
        <v>4527</v>
      </c>
      <c r="T2056" s="3">
        <v>45826</v>
      </c>
      <c r="U2056" s="3">
        <v>45827</v>
      </c>
      <c r="V2056" s="2">
        <v>0</v>
      </c>
      <c r="W2056" t="s">
        <v>44</v>
      </c>
      <c r="X2056" t="s">
        <v>44</v>
      </c>
      <c r="Y2056" t="s">
        <v>11694</v>
      </c>
      <c r="Z2056" t="s">
        <v>954</v>
      </c>
      <c r="AA2056" t="s">
        <v>4529</v>
      </c>
      <c r="AB2056" t="s">
        <v>4530</v>
      </c>
      <c r="AC2056" t="s">
        <v>89</v>
      </c>
      <c r="AD2056" t="str">
        <f t="shared" si="32"/>
        <v>10-60</v>
      </c>
      <c r="AE2056" t="str">
        <f>VLOOKUP(AD2056,'Main_Sub Desc'!C:D,2,)</f>
        <v>LPC from invoicing</v>
      </c>
      <c r="AF2056" t="str">
        <f>VLOOKUP(VALUE(H2056),'Main_Sub Desc'!F:G,2,)</f>
        <v>Wtr Rev Late Payment</v>
      </c>
      <c r="AG2056">
        <f>IFERROR(VLOOKUP(VALUE(I2056),'PC Mapping'!A:F,6,),"")</f>
        <v>10469</v>
      </c>
      <c r="AH2056" s="13" t="str">
        <f>VLOOKUP(AG2056,'PC Mapping'!L:M,2,)</f>
        <v>Bolivar Water</v>
      </c>
    </row>
    <row r="2057" spans="1:34" x14ac:dyDescent="0.2">
      <c r="A2057" t="s">
        <v>11695</v>
      </c>
      <c r="B2057" t="s">
        <v>11685</v>
      </c>
      <c r="C2057" t="s">
        <v>4519</v>
      </c>
      <c r="D2057" t="s">
        <v>4520</v>
      </c>
      <c r="E2057" s="3">
        <v>45826</v>
      </c>
      <c r="F2057" t="s">
        <v>44</v>
      </c>
      <c r="G2057" t="s">
        <v>3742</v>
      </c>
      <c r="H2057" t="s">
        <v>3722</v>
      </c>
      <c r="I2057" t="s">
        <v>4538</v>
      </c>
      <c r="J2057" t="s">
        <v>4522</v>
      </c>
      <c r="K2057" s="2">
        <v>-5</v>
      </c>
      <c r="L2057" t="s">
        <v>44</v>
      </c>
      <c r="M2057" s="2">
        <v>-5</v>
      </c>
      <c r="N2057" t="s">
        <v>4523</v>
      </c>
      <c r="O2057" t="s">
        <v>4524</v>
      </c>
      <c r="P2057" t="s">
        <v>5093</v>
      </c>
      <c r="Q2057" t="s">
        <v>11696</v>
      </c>
      <c r="R2057" t="s">
        <v>44</v>
      </c>
      <c r="S2057" t="s">
        <v>4527</v>
      </c>
      <c r="T2057" s="3">
        <v>45826</v>
      </c>
      <c r="U2057" s="3">
        <v>45827</v>
      </c>
      <c r="V2057" s="2">
        <v>0</v>
      </c>
      <c r="W2057" t="s">
        <v>44</v>
      </c>
      <c r="X2057" t="s">
        <v>44</v>
      </c>
      <c r="Y2057" t="s">
        <v>11697</v>
      </c>
      <c r="Z2057" t="s">
        <v>922</v>
      </c>
      <c r="AA2057" t="s">
        <v>4529</v>
      </c>
      <c r="AB2057" t="s">
        <v>4530</v>
      </c>
      <c r="AC2057" t="s">
        <v>89</v>
      </c>
      <c r="AD2057" t="str">
        <f t="shared" si="32"/>
        <v>10-60</v>
      </c>
      <c r="AE2057" t="str">
        <f>VLOOKUP(AD2057,'Main_Sub Desc'!C:D,2,)</f>
        <v>LPC from invoicing</v>
      </c>
      <c r="AF2057" t="str">
        <f>VLOOKUP(VALUE(H2057),'Main_Sub Desc'!F:G,2,)</f>
        <v>Wtr Rev Late Payment</v>
      </c>
      <c r="AG2057">
        <f>IFERROR(VLOOKUP(VALUE(I2057),'PC Mapping'!A:F,6,),"")</f>
        <v>10469</v>
      </c>
      <c r="AH2057" s="13" t="str">
        <f>VLOOKUP(AG2057,'PC Mapping'!L:M,2,)</f>
        <v>Bolivar Water</v>
      </c>
    </row>
    <row r="2058" spans="1:34" x14ac:dyDescent="0.2">
      <c r="A2058" t="s">
        <v>11695</v>
      </c>
      <c r="B2058" t="s">
        <v>11685</v>
      </c>
      <c r="C2058" t="s">
        <v>4519</v>
      </c>
      <c r="D2058" t="s">
        <v>4520</v>
      </c>
      <c r="E2058" s="3">
        <v>45826</v>
      </c>
      <c r="F2058" t="s">
        <v>44</v>
      </c>
      <c r="G2058" t="s">
        <v>3742</v>
      </c>
      <c r="H2058" t="s">
        <v>3716</v>
      </c>
      <c r="I2058" t="s">
        <v>4534</v>
      </c>
      <c r="J2058" t="s">
        <v>4522</v>
      </c>
      <c r="K2058" s="2">
        <v>-5</v>
      </c>
      <c r="L2058" t="s">
        <v>44</v>
      </c>
      <c r="M2058" s="2">
        <v>-5</v>
      </c>
      <c r="N2058" t="s">
        <v>4523</v>
      </c>
      <c r="O2058" t="s">
        <v>4524</v>
      </c>
      <c r="P2058" t="s">
        <v>5093</v>
      </c>
      <c r="Q2058" t="s">
        <v>11698</v>
      </c>
      <c r="R2058" t="s">
        <v>44</v>
      </c>
      <c r="S2058" t="s">
        <v>4527</v>
      </c>
      <c r="T2058" s="3">
        <v>45826</v>
      </c>
      <c r="U2058" s="3">
        <v>45827</v>
      </c>
      <c r="V2058" s="2">
        <v>0</v>
      </c>
      <c r="W2058" t="s">
        <v>44</v>
      </c>
      <c r="X2058" t="s">
        <v>44</v>
      </c>
      <c r="Y2058" t="s">
        <v>11699</v>
      </c>
      <c r="Z2058" t="s">
        <v>922</v>
      </c>
      <c r="AA2058" t="s">
        <v>4529</v>
      </c>
      <c r="AB2058" t="s">
        <v>4530</v>
      </c>
      <c r="AC2058" t="s">
        <v>89</v>
      </c>
      <c r="AD2058" t="str">
        <f t="shared" si="32"/>
        <v>10-60</v>
      </c>
      <c r="AE2058" t="str">
        <f>VLOOKUP(AD2058,'Main_Sub Desc'!C:D,2,)</f>
        <v>LPC from invoicing</v>
      </c>
      <c r="AF2058" t="str">
        <f>VLOOKUP(VALUE(H2058),'Main_Sub Desc'!F:G,2,)</f>
        <v>Wst Rev Late Payment</v>
      </c>
      <c r="AG2058">
        <f>IFERROR(VLOOKUP(VALUE(I2058),'PC Mapping'!A:F,6,),"")</f>
        <v>10514</v>
      </c>
      <c r="AH2058" s="13" t="str">
        <f>VLOOKUP(AG2058,'PC Mapping'!L:M,2,)</f>
        <v>Bolivar Sewer</v>
      </c>
    </row>
    <row r="2059" spans="1:34" x14ac:dyDescent="0.2">
      <c r="A2059" t="s">
        <v>11700</v>
      </c>
      <c r="B2059" t="s">
        <v>11681</v>
      </c>
      <c r="C2059" t="s">
        <v>4519</v>
      </c>
      <c r="D2059" t="s">
        <v>4520</v>
      </c>
      <c r="E2059" s="3">
        <v>45826</v>
      </c>
      <c r="F2059" t="s">
        <v>44</v>
      </c>
      <c r="G2059" t="s">
        <v>3742</v>
      </c>
      <c r="H2059" t="s">
        <v>3722</v>
      </c>
      <c r="I2059" t="s">
        <v>3752</v>
      </c>
      <c r="J2059" t="s">
        <v>4522</v>
      </c>
      <c r="K2059" s="2">
        <v>-6.09</v>
      </c>
      <c r="L2059" t="s">
        <v>44</v>
      </c>
      <c r="M2059" s="2">
        <v>-6.09</v>
      </c>
      <c r="N2059" t="s">
        <v>4523</v>
      </c>
      <c r="O2059" t="s">
        <v>4524</v>
      </c>
      <c r="P2059" t="s">
        <v>11701</v>
      </c>
      <c r="Q2059" t="s">
        <v>11702</v>
      </c>
      <c r="R2059" t="s">
        <v>44</v>
      </c>
      <c r="S2059" t="s">
        <v>4527</v>
      </c>
      <c r="T2059" s="3">
        <v>45826</v>
      </c>
      <c r="U2059" s="3">
        <v>45827</v>
      </c>
      <c r="V2059" s="2">
        <v>0</v>
      </c>
      <c r="W2059" t="s">
        <v>44</v>
      </c>
      <c r="X2059" t="s">
        <v>44</v>
      </c>
      <c r="Y2059" t="s">
        <v>11703</v>
      </c>
      <c r="Z2059" t="s">
        <v>2384</v>
      </c>
      <c r="AA2059" t="s">
        <v>4529</v>
      </c>
      <c r="AB2059" t="s">
        <v>4530</v>
      </c>
      <c r="AC2059" t="s">
        <v>89</v>
      </c>
      <c r="AD2059" t="str">
        <f t="shared" si="32"/>
        <v>10-60</v>
      </c>
      <c r="AE2059" t="str">
        <f>VLOOKUP(AD2059,'Main_Sub Desc'!C:D,2,)</f>
        <v>LPC from invoicing</v>
      </c>
      <c r="AF2059" t="str">
        <f>VLOOKUP(VALUE(H2059),'Main_Sub Desc'!F:G,2,)</f>
        <v>Wtr Rev Late Payment</v>
      </c>
      <c r="AG2059">
        <f>IFERROR(VLOOKUP(VALUE(I2059),'PC Mapping'!A:F,6,),"")</f>
        <v>10719</v>
      </c>
      <c r="AH2059" s="13" t="str">
        <f>VLOOKUP(AG2059,'PC Mapping'!L:M,2,)</f>
        <v>All Other Water</v>
      </c>
    </row>
    <row r="2060" spans="1:34" x14ac:dyDescent="0.2">
      <c r="A2060" t="s">
        <v>11704</v>
      </c>
      <c r="B2060" t="s">
        <v>11681</v>
      </c>
      <c r="C2060" t="s">
        <v>4519</v>
      </c>
      <c r="D2060" t="s">
        <v>4520</v>
      </c>
      <c r="E2060" s="3">
        <v>45826</v>
      </c>
      <c r="F2060" t="s">
        <v>44</v>
      </c>
      <c r="G2060" t="s">
        <v>3742</v>
      </c>
      <c r="H2060" t="s">
        <v>3722</v>
      </c>
      <c r="I2060" t="s">
        <v>3752</v>
      </c>
      <c r="J2060" t="s">
        <v>4522</v>
      </c>
      <c r="K2060" s="2">
        <v>-5.19</v>
      </c>
      <c r="L2060" t="s">
        <v>44</v>
      </c>
      <c r="M2060" s="2">
        <v>-5.19</v>
      </c>
      <c r="N2060" t="s">
        <v>4523</v>
      </c>
      <c r="O2060" t="s">
        <v>4524</v>
      </c>
      <c r="P2060" t="s">
        <v>8585</v>
      </c>
      <c r="Q2060" t="s">
        <v>11705</v>
      </c>
      <c r="R2060" t="s">
        <v>44</v>
      </c>
      <c r="S2060" t="s">
        <v>4527</v>
      </c>
      <c r="T2060" s="3">
        <v>45826</v>
      </c>
      <c r="U2060" s="3">
        <v>45827</v>
      </c>
      <c r="V2060" s="2">
        <v>0</v>
      </c>
      <c r="W2060" t="s">
        <v>44</v>
      </c>
      <c r="X2060" t="s">
        <v>44</v>
      </c>
      <c r="Y2060" t="s">
        <v>11706</v>
      </c>
      <c r="Z2060" t="s">
        <v>2932</v>
      </c>
      <c r="AA2060" t="s">
        <v>4529</v>
      </c>
      <c r="AB2060" t="s">
        <v>4530</v>
      </c>
      <c r="AC2060" t="s">
        <v>89</v>
      </c>
      <c r="AD2060" t="str">
        <f t="shared" si="32"/>
        <v>10-60</v>
      </c>
      <c r="AE2060" t="str">
        <f>VLOOKUP(AD2060,'Main_Sub Desc'!C:D,2,)</f>
        <v>LPC from invoicing</v>
      </c>
      <c r="AF2060" t="str">
        <f>VLOOKUP(VALUE(H2060),'Main_Sub Desc'!F:G,2,)</f>
        <v>Wtr Rev Late Payment</v>
      </c>
      <c r="AG2060">
        <f>IFERROR(VLOOKUP(VALUE(I2060),'PC Mapping'!A:F,6,),"")</f>
        <v>10719</v>
      </c>
      <c r="AH2060" s="13" t="str">
        <f>VLOOKUP(AG2060,'PC Mapping'!L:M,2,)</f>
        <v>All Other Water</v>
      </c>
    </row>
    <row r="2061" spans="1:34" x14ac:dyDescent="0.2">
      <c r="A2061" t="s">
        <v>11707</v>
      </c>
      <c r="B2061" t="s">
        <v>11681</v>
      </c>
      <c r="C2061" t="s">
        <v>4519</v>
      </c>
      <c r="D2061" t="s">
        <v>4520</v>
      </c>
      <c r="E2061" s="3">
        <v>45826</v>
      </c>
      <c r="F2061" t="s">
        <v>44</v>
      </c>
      <c r="G2061" t="s">
        <v>3742</v>
      </c>
      <c r="H2061" t="s">
        <v>3722</v>
      </c>
      <c r="I2061" t="s">
        <v>4538</v>
      </c>
      <c r="J2061" t="s">
        <v>4522</v>
      </c>
      <c r="K2061" s="2">
        <v>-5</v>
      </c>
      <c r="L2061" t="s">
        <v>44</v>
      </c>
      <c r="M2061" s="2">
        <v>-5</v>
      </c>
      <c r="N2061" t="s">
        <v>4523</v>
      </c>
      <c r="O2061" t="s">
        <v>4524</v>
      </c>
      <c r="P2061" t="s">
        <v>11708</v>
      </c>
      <c r="Q2061" t="s">
        <v>11709</v>
      </c>
      <c r="R2061" t="s">
        <v>44</v>
      </c>
      <c r="S2061" t="s">
        <v>4527</v>
      </c>
      <c r="T2061" s="3">
        <v>45826</v>
      </c>
      <c r="U2061" s="3">
        <v>45827</v>
      </c>
      <c r="V2061" s="2">
        <v>0</v>
      </c>
      <c r="W2061" t="s">
        <v>44</v>
      </c>
      <c r="X2061" t="s">
        <v>44</v>
      </c>
      <c r="Y2061" t="s">
        <v>11710</v>
      </c>
      <c r="Z2061" t="s">
        <v>1058</v>
      </c>
      <c r="AA2061" t="s">
        <v>4529</v>
      </c>
      <c r="AB2061" t="s">
        <v>4530</v>
      </c>
      <c r="AC2061" t="s">
        <v>89</v>
      </c>
      <c r="AD2061" t="str">
        <f t="shared" si="32"/>
        <v>10-60</v>
      </c>
      <c r="AE2061" t="str">
        <f>VLOOKUP(AD2061,'Main_Sub Desc'!C:D,2,)</f>
        <v>LPC from invoicing</v>
      </c>
      <c r="AF2061" t="str">
        <f>VLOOKUP(VALUE(H2061),'Main_Sub Desc'!F:G,2,)</f>
        <v>Wtr Rev Late Payment</v>
      </c>
      <c r="AG2061">
        <f>IFERROR(VLOOKUP(VALUE(I2061),'PC Mapping'!A:F,6,),"")</f>
        <v>10469</v>
      </c>
      <c r="AH2061" s="13" t="str">
        <f>VLOOKUP(AG2061,'PC Mapping'!L:M,2,)</f>
        <v>Bolivar Water</v>
      </c>
    </row>
    <row r="2062" spans="1:34" x14ac:dyDescent="0.2">
      <c r="A2062" t="s">
        <v>11707</v>
      </c>
      <c r="B2062" t="s">
        <v>11681</v>
      </c>
      <c r="C2062" t="s">
        <v>4519</v>
      </c>
      <c r="D2062" t="s">
        <v>4520</v>
      </c>
      <c r="E2062" s="3">
        <v>45826</v>
      </c>
      <c r="F2062" t="s">
        <v>44</v>
      </c>
      <c r="G2062" t="s">
        <v>3742</v>
      </c>
      <c r="H2062" t="s">
        <v>3716</v>
      </c>
      <c r="I2062" t="s">
        <v>4534</v>
      </c>
      <c r="J2062" t="s">
        <v>4522</v>
      </c>
      <c r="K2062" s="2">
        <v>-5</v>
      </c>
      <c r="L2062" t="s">
        <v>44</v>
      </c>
      <c r="M2062" s="2">
        <v>-5</v>
      </c>
      <c r="N2062" t="s">
        <v>4523</v>
      </c>
      <c r="O2062" t="s">
        <v>4524</v>
      </c>
      <c r="P2062" t="s">
        <v>11708</v>
      </c>
      <c r="Q2062" t="s">
        <v>11711</v>
      </c>
      <c r="R2062" t="s">
        <v>44</v>
      </c>
      <c r="S2062" t="s">
        <v>4527</v>
      </c>
      <c r="T2062" s="3">
        <v>45826</v>
      </c>
      <c r="U2062" s="3">
        <v>45827</v>
      </c>
      <c r="V2062" s="2">
        <v>0</v>
      </c>
      <c r="W2062" t="s">
        <v>44</v>
      </c>
      <c r="X2062" t="s">
        <v>44</v>
      </c>
      <c r="Y2062" t="s">
        <v>11712</v>
      </c>
      <c r="Z2062" t="s">
        <v>1058</v>
      </c>
      <c r="AA2062" t="s">
        <v>4529</v>
      </c>
      <c r="AB2062" t="s">
        <v>4530</v>
      </c>
      <c r="AC2062" t="s">
        <v>89</v>
      </c>
      <c r="AD2062" t="str">
        <f t="shared" si="32"/>
        <v>10-60</v>
      </c>
      <c r="AE2062" t="str">
        <f>VLOOKUP(AD2062,'Main_Sub Desc'!C:D,2,)</f>
        <v>LPC from invoicing</v>
      </c>
      <c r="AF2062" t="str">
        <f>VLOOKUP(VALUE(H2062),'Main_Sub Desc'!F:G,2,)</f>
        <v>Wst Rev Late Payment</v>
      </c>
      <c r="AG2062">
        <f>IFERROR(VLOOKUP(VALUE(I2062),'PC Mapping'!A:F,6,),"")</f>
        <v>10514</v>
      </c>
      <c r="AH2062" s="13" t="str">
        <f>VLOOKUP(AG2062,'PC Mapping'!L:M,2,)</f>
        <v>Bolivar Sewer</v>
      </c>
    </row>
    <row r="2063" spans="1:34" x14ac:dyDescent="0.2">
      <c r="A2063" t="s">
        <v>11713</v>
      </c>
      <c r="B2063" t="s">
        <v>11681</v>
      </c>
      <c r="C2063" t="s">
        <v>4519</v>
      </c>
      <c r="D2063" t="s">
        <v>4520</v>
      </c>
      <c r="E2063" s="3">
        <v>45826</v>
      </c>
      <c r="F2063" t="s">
        <v>44</v>
      </c>
      <c r="G2063" t="s">
        <v>3742</v>
      </c>
      <c r="H2063" t="s">
        <v>3716</v>
      </c>
      <c r="I2063" t="s">
        <v>4534</v>
      </c>
      <c r="J2063" t="s">
        <v>4522</v>
      </c>
      <c r="K2063" s="2">
        <v>-5</v>
      </c>
      <c r="L2063" t="s">
        <v>44</v>
      </c>
      <c r="M2063" s="2">
        <v>-5</v>
      </c>
      <c r="N2063" t="s">
        <v>4523</v>
      </c>
      <c r="O2063" t="s">
        <v>4524</v>
      </c>
      <c r="P2063" t="s">
        <v>7372</v>
      </c>
      <c r="Q2063" t="s">
        <v>11714</v>
      </c>
      <c r="R2063" t="s">
        <v>44</v>
      </c>
      <c r="S2063" t="s">
        <v>4527</v>
      </c>
      <c r="T2063" s="3">
        <v>45826</v>
      </c>
      <c r="U2063" s="3">
        <v>45827</v>
      </c>
      <c r="V2063" s="2">
        <v>0</v>
      </c>
      <c r="W2063" t="s">
        <v>44</v>
      </c>
      <c r="X2063" t="s">
        <v>44</v>
      </c>
      <c r="Y2063" t="s">
        <v>11715</v>
      </c>
      <c r="Z2063" t="s">
        <v>275</v>
      </c>
      <c r="AA2063" t="s">
        <v>4529</v>
      </c>
      <c r="AB2063" t="s">
        <v>4530</v>
      </c>
      <c r="AC2063" t="s">
        <v>89</v>
      </c>
      <c r="AD2063" t="str">
        <f t="shared" si="32"/>
        <v>10-60</v>
      </c>
      <c r="AE2063" t="str">
        <f>VLOOKUP(AD2063,'Main_Sub Desc'!C:D,2,)</f>
        <v>LPC from invoicing</v>
      </c>
      <c r="AF2063" t="str">
        <f>VLOOKUP(VALUE(H2063),'Main_Sub Desc'!F:G,2,)</f>
        <v>Wst Rev Late Payment</v>
      </c>
      <c r="AG2063">
        <f>IFERROR(VLOOKUP(VALUE(I2063),'PC Mapping'!A:F,6,),"")</f>
        <v>10514</v>
      </c>
      <c r="AH2063" s="13" t="str">
        <f>VLOOKUP(AG2063,'PC Mapping'!L:M,2,)</f>
        <v>Bolivar Sewer</v>
      </c>
    </row>
    <row r="2064" spans="1:34" x14ac:dyDescent="0.2">
      <c r="A2064" t="s">
        <v>11713</v>
      </c>
      <c r="B2064" t="s">
        <v>11681</v>
      </c>
      <c r="C2064" t="s">
        <v>4519</v>
      </c>
      <c r="D2064" t="s">
        <v>4520</v>
      </c>
      <c r="E2064" s="3">
        <v>45826</v>
      </c>
      <c r="F2064" t="s">
        <v>44</v>
      </c>
      <c r="G2064" t="s">
        <v>3742</v>
      </c>
      <c r="H2064" t="s">
        <v>3722</v>
      </c>
      <c r="I2064" t="s">
        <v>4538</v>
      </c>
      <c r="J2064" t="s">
        <v>4522</v>
      </c>
      <c r="K2064" s="2">
        <v>-5</v>
      </c>
      <c r="L2064" t="s">
        <v>44</v>
      </c>
      <c r="M2064" s="2">
        <v>-5</v>
      </c>
      <c r="N2064" t="s">
        <v>4523</v>
      </c>
      <c r="O2064" t="s">
        <v>4524</v>
      </c>
      <c r="P2064" t="s">
        <v>7372</v>
      </c>
      <c r="Q2064" t="s">
        <v>11716</v>
      </c>
      <c r="R2064" t="s">
        <v>44</v>
      </c>
      <c r="S2064" t="s">
        <v>4527</v>
      </c>
      <c r="T2064" s="3">
        <v>45826</v>
      </c>
      <c r="U2064" s="3">
        <v>45827</v>
      </c>
      <c r="V2064" s="2">
        <v>0</v>
      </c>
      <c r="W2064" t="s">
        <v>44</v>
      </c>
      <c r="X2064" t="s">
        <v>44</v>
      </c>
      <c r="Y2064" t="s">
        <v>11717</v>
      </c>
      <c r="Z2064" t="s">
        <v>275</v>
      </c>
      <c r="AA2064" t="s">
        <v>4529</v>
      </c>
      <c r="AB2064" t="s">
        <v>4530</v>
      </c>
      <c r="AC2064" t="s">
        <v>89</v>
      </c>
      <c r="AD2064" t="str">
        <f t="shared" si="32"/>
        <v>10-60</v>
      </c>
      <c r="AE2064" t="str">
        <f>VLOOKUP(AD2064,'Main_Sub Desc'!C:D,2,)</f>
        <v>LPC from invoicing</v>
      </c>
      <c r="AF2064" t="str">
        <f>VLOOKUP(VALUE(H2064),'Main_Sub Desc'!F:G,2,)</f>
        <v>Wtr Rev Late Payment</v>
      </c>
      <c r="AG2064">
        <f>IFERROR(VLOOKUP(VALUE(I2064),'PC Mapping'!A:F,6,),"")</f>
        <v>10469</v>
      </c>
      <c r="AH2064" s="13" t="str">
        <f>VLOOKUP(AG2064,'PC Mapping'!L:M,2,)</f>
        <v>Bolivar Water</v>
      </c>
    </row>
    <row r="2065" spans="1:34" x14ac:dyDescent="0.2">
      <c r="A2065" t="s">
        <v>11718</v>
      </c>
      <c r="B2065" t="s">
        <v>11719</v>
      </c>
      <c r="C2065" t="s">
        <v>4519</v>
      </c>
      <c r="D2065" t="s">
        <v>4520</v>
      </c>
      <c r="E2065" s="3">
        <v>45828</v>
      </c>
      <c r="F2065" t="s">
        <v>44</v>
      </c>
      <c r="G2065" t="s">
        <v>3742</v>
      </c>
      <c r="H2065" t="s">
        <v>3722</v>
      </c>
      <c r="I2065" t="s">
        <v>3752</v>
      </c>
      <c r="J2065" t="s">
        <v>4522</v>
      </c>
      <c r="K2065" s="2">
        <v>-5</v>
      </c>
      <c r="L2065" t="s">
        <v>44</v>
      </c>
      <c r="M2065" s="2">
        <v>-5</v>
      </c>
      <c r="N2065" t="s">
        <v>4523</v>
      </c>
      <c r="O2065" t="s">
        <v>4524</v>
      </c>
      <c r="P2065" t="s">
        <v>11720</v>
      </c>
      <c r="Q2065" t="s">
        <v>11721</v>
      </c>
      <c r="R2065" t="s">
        <v>44</v>
      </c>
      <c r="S2065" t="s">
        <v>4527</v>
      </c>
      <c r="T2065" s="3">
        <v>45828</v>
      </c>
      <c r="U2065" s="3">
        <v>45831</v>
      </c>
      <c r="V2065" s="2">
        <v>0</v>
      </c>
      <c r="W2065" t="s">
        <v>44</v>
      </c>
      <c r="X2065" t="s">
        <v>44</v>
      </c>
      <c r="Y2065" t="s">
        <v>11722</v>
      </c>
      <c r="Z2065" t="s">
        <v>1556</v>
      </c>
      <c r="AA2065" t="s">
        <v>4529</v>
      </c>
      <c r="AB2065" t="s">
        <v>4530</v>
      </c>
      <c r="AC2065" t="s">
        <v>89</v>
      </c>
      <c r="AD2065" t="str">
        <f t="shared" si="32"/>
        <v>10-60</v>
      </c>
      <c r="AE2065" t="str">
        <f>VLOOKUP(AD2065,'Main_Sub Desc'!C:D,2,)</f>
        <v>LPC from invoicing</v>
      </c>
      <c r="AF2065" t="str">
        <f>VLOOKUP(VALUE(H2065),'Main_Sub Desc'!F:G,2,)</f>
        <v>Wtr Rev Late Payment</v>
      </c>
      <c r="AG2065">
        <f>IFERROR(VLOOKUP(VALUE(I2065),'PC Mapping'!A:F,6,),"")</f>
        <v>10719</v>
      </c>
      <c r="AH2065" s="13" t="str">
        <f>VLOOKUP(AG2065,'PC Mapping'!L:M,2,)</f>
        <v>All Other Water</v>
      </c>
    </row>
    <row r="2066" spans="1:34" x14ac:dyDescent="0.2">
      <c r="A2066" t="s">
        <v>11723</v>
      </c>
      <c r="B2066" t="s">
        <v>11719</v>
      </c>
      <c r="C2066" t="s">
        <v>4519</v>
      </c>
      <c r="D2066" t="s">
        <v>4520</v>
      </c>
      <c r="E2066" s="3">
        <v>45828</v>
      </c>
      <c r="F2066" t="s">
        <v>44</v>
      </c>
      <c r="G2066" t="s">
        <v>3742</v>
      </c>
      <c r="H2066" t="s">
        <v>3722</v>
      </c>
      <c r="I2066" t="s">
        <v>3752</v>
      </c>
      <c r="J2066" t="s">
        <v>4522</v>
      </c>
      <c r="K2066" s="2">
        <v>-5</v>
      </c>
      <c r="L2066" t="s">
        <v>44</v>
      </c>
      <c r="M2066" s="2">
        <v>-5</v>
      </c>
      <c r="N2066" t="s">
        <v>4523</v>
      </c>
      <c r="O2066" t="s">
        <v>4524</v>
      </c>
      <c r="P2066" t="s">
        <v>11724</v>
      </c>
      <c r="Q2066" t="s">
        <v>11725</v>
      </c>
      <c r="R2066" t="s">
        <v>44</v>
      </c>
      <c r="S2066" t="s">
        <v>4527</v>
      </c>
      <c r="T2066" s="3">
        <v>45828</v>
      </c>
      <c r="U2066" s="3">
        <v>45831</v>
      </c>
      <c r="V2066" s="2">
        <v>0</v>
      </c>
      <c r="W2066" t="s">
        <v>44</v>
      </c>
      <c r="X2066" t="s">
        <v>44</v>
      </c>
      <c r="Y2066" t="s">
        <v>11726</v>
      </c>
      <c r="Z2066" t="s">
        <v>2100</v>
      </c>
      <c r="AA2066" t="s">
        <v>4529</v>
      </c>
      <c r="AB2066" t="s">
        <v>4530</v>
      </c>
      <c r="AC2066" t="s">
        <v>89</v>
      </c>
      <c r="AD2066" t="str">
        <f t="shared" si="32"/>
        <v>10-60</v>
      </c>
      <c r="AE2066" t="str">
        <f>VLOOKUP(AD2066,'Main_Sub Desc'!C:D,2,)</f>
        <v>LPC from invoicing</v>
      </c>
      <c r="AF2066" t="str">
        <f>VLOOKUP(VALUE(H2066),'Main_Sub Desc'!F:G,2,)</f>
        <v>Wtr Rev Late Payment</v>
      </c>
      <c r="AG2066">
        <f>IFERROR(VLOOKUP(VALUE(I2066),'PC Mapping'!A:F,6,),"")</f>
        <v>10719</v>
      </c>
      <c r="AH2066" s="13" t="str">
        <f>VLOOKUP(AG2066,'PC Mapping'!L:M,2,)</f>
        <v>All Other Water</v>
      </c>
    </row>
    <row r="2067" spans="1:34" x14ac:dyDescent="0.2">
      <c r="A2067" t="s">
        <v>11727</v>
      </c>
      <c r="B2067" t="s">
        <v>11719</v>
      </c>
      <c r="C2067" t="s">
        <v>4519</v>
      </c>
      <c r="D2067" t="s">
        <v>4520</v>
      </c>
      <c r="E2067" s="3">
        <v>45828</v>
      </c>
      <c r="F2067" t="s">
        <v>44</v>
      </c>
      <c r="G2067" t="s">
        <v>3742</v>
      </c>
      <c r="H2067" t="s">
        <v>3722</v>
      </c>
      <c r="I2067" t="s">
        <v>3752</v>
      </c>
      <c r="J2067" t="s">
        <v>4522</v>
      </c>
      <c r="K2067" s="2">
        <v>-5</v>
      </c>
      <c r="L2067" t="s">
        <v>44</v>
      </c>
      <c r="M2067" s="2">
        <v>-5</v>
      </c>
      <c r="N2067" t="s">
        <v>4523</v>
      </c>
      <c r="O2067" t="s">
        <v>4524</v>
      </c>
      <c r="P2067" t="s">
        <v>11728</v>
      </c>
      <c r="Q2067" t="s">
        <v>11729</v>
      </c>
      <c r="R2067" t="s">
        <v>44</v>
      </c>
      <c r="S2067" t="s">
        <v>4527</v>
      </c>
      <c r="T2067" s="3">
        <v>45828</v>
      </c>
      <c r="U2067" s="3">
        <v>45831</v>
      </c>
      <c r="V2067" s="2">
        <v>0</v>
      </c>
      <c r="W2067" t="s">
        <v>44</v>
      </c>
      <c r="X2067" t="s">
        <v>44</v>
      </c>
      <c r="Y2067" t="s">
        <v>11730</v>
      </c>
      <c r="Z2067" t="s">
        <v>11731</v>
      </c>
      <c r="AA2067" t="s">
        <v>4529</v>
      </c>
      <c r="AB2067" t="s">
        <v>4530</v>
      </c>
      <c r="AC2067" t="s">
        <v>89</v>
      </c>
      <c r="AD2067" t="str">
        <f t="shared" si="32"/>
        <v>10-60</v>
      </c>
      <c r="AE2067" t="str">
        <f>VLOOKUP(AD2067,'Main_Sub Desc'!C:D,2,)</f>
        <v>LPC from invoicing</v>
      </c>
      <c r="AF2067" t="str">
        <f>VLOOKUP(VALUE(H2067),'Main_Sub Desc'!F:G,2,)</f>
        <v>Wtr Rev Late Payment</v>
      </c>
      <c r="AG2067">
        <f>IFERROR(VLOOKUP(VALUE(I2067),'PC Mapping'!A:F,6,),"")</f>
        <v>10719</v>
      </c>
      <c r="AH2067" s="13" t="str">
        <f>VLOOKUP(AG2067,'PC Mapping'!L:M,2,)</f>
        <v>All Other Water</v>
      </c>
    </row>
    <row r="2068" spans="1:34" x14ac:dyDescent="0.2">
      <c r="A2068" t="s">
        <v>11732</v>
      </c>
      <c r="B2068" t="s">
        <v>11719</v>
      </c>
      <c r="C2068" t="s">
        <v>4519</v>
      </c>
      <c r="D2068" t="s">
        <v>4520</v>
      </c>
      <c r="E2068" s="3">
        <v>45828</v>
      </c>
      <c r="F2068" t="s">
        <v>44</v>
      </c>
      <c r="G2068" t="s">
        <v>3742</v>
      </c>
      <c r="H2068" t="s">
        <v>3722</v>
      </c>
      <c r="I2068" t="s">
        <v>3752</v>
      </c>
      <c r="J2068" t="s">
        <v>4522</v>
      </c>
      <c r="K2068" s="2">
        <v>-5</v>
      </c>
      <c r="L2068" t="s">
        <v>44</v>
      </c>
      <c r="M2068" s="2">
        <v>-5</v>
      </c>
      <c r="N2068" t="s">
        <v>4523</v>
      </c>
      <c r="O2068" t="s">
        <v>4524</v>
      </c>
      <c r="P2068" t="s">
        <v>11733</v>
      </c>
      <c r="Q2068" t="s">
        <v>11734</v>
      </c>
      <c r="R2068" t="s">
        <v>44</v>
      </c>
      <c r="S2068" t="s">
        <v>4527</v>
      </c>
      <c r="T2068" s="3">
        <v>45828</v>
      </c>
      <c r="U2068" s="3">
        <v>45831</v>
      </c>
      <c r="V2068" s="2">
        <v>0</v>
      </c>
      <c r="W2068" t="s">
        <v>44</v>
      </c>
      <c r="X2068" t="s">
        <v>44</v>
      </c>
      <c r="Y2068" t="s">
        <v>11735</v>
      </c>
      <c r="Z2068" t="s">
        <v>11736</v>
      </c>
      <c r="AA2068" t="s">
        <v>4529</v>
      </c>
      <c r="AB2068" t="s">
        <v>4530</v>
      </c>
      <c r="AC2068" t="s">
        <v>89</v>
      </c>
      <c r="AD2068" t="str">
        <f t="shared" si="32"/>
        <v>10-60</v>
      </c>
      <c r="AE2068" t="str">
        <f>VLOOKUP(AD2068,'Main_Sub Desc'!C:D,2,)</f>
        <v>LPC from invoicing</v>
      </c>
      <c r="AF2068" t="str">
        <f>VLOOKUP(VALUE(H2068),'Main_Sub Desc'!F:G,2,)</f>
        <v>Wtr Rev Late Payment</v>
      </c>
      <c r="AG2068">
        <f>IFERROR(VLOOKUP(VALUE(I2068),'PC Mapping'!A:F,6,),"")</f>
        <v>10719</v>
      </c>
      <c r="AH2068" s="13" t="str">
        <f>VLOOKUP(AG2068,'PC Mapping'!L:M,2,)</f>
        <v>All Other Water</v>
      </c>
    </row>
    <row r="2069" spans="1:34" x14ac:dyDescent="0.2">
      <c r="A2069" t="s">
        <v>11737</v>
      </c>
      <c r="B2069" t="s">
        <v>11719</v>
      </c>
      <c r="C2069" t="s">
        <v>4519</v>
      </c>
      <c r="D2069" t="s">
        <v>4520</v>
      </c>
      <c r="E2069" s="3">
        <v>45828</v>
      </c>
      <c r="F2069" t="s">
        <v>44</v>
      </c>
      <c r="G2069" t="s">
        <v>3742</v>
      </c>
      <c r="H2069" t="s">
        <v>3722</v>
      </c>
      <c r="I2069" t="s">
        <v>3752</v>
      </c>
      <c r="J2069" t="s">
        <v>4522</v>
      </c>
      <c r="K2069" s="2">
        <v>-5</v>
      </c>
      <c r="L2069" t="s">
        <v>44</v>
      </c>
      <c r="M2069" s="2">
        <v>-5</v>
      </c>
      <c r="N2069" t="s">
        <v>4523</v>
      </c>
      <c r="O2069" t="s">
        <v>4524</v>
      </c>
      <c r="P2069" t="s">
        <v>11738</v>
      </c>
      <c r="Q2069" t="s">
        <v>11739</v>
      </c>
      <c r="R2069" t="s">
        <v>44</v>
      </c>
      <c r="S2069" t="s">
        <v>4527</v>
      </c>
      <c r="T2069" s="3">
        <v>45828</v>
      </c>
      <c r="U2069" s="3">
        <v>45831</v>
      </c>
      <c r="V2069" s="2">
        <v>0</v>
      </c>
      <c r="W2069" t="s">
        <v>44</v>
      </c>
      <c r="X2069" t="s">
        <v>44</v>
      </c>
      <c r="Y2069" t="s">
        <v>11740</v>
      </c>
      <c r="Z2069" t="s">
        <v>1808</v>
      </c>
      <c r="AA2069" t="s">
        <v>4529</v>
      </c>
      <c r="AB2069" t="s">
        <v>4530</v>
      </c>
      <c r="AC2069" t="s">
        <v>89</v>
      </c>
      <c r="AD2069" t="str">
        <f t="shared" si="32"/>
        <v>10-60</v>
      </c>
      <c r="AE2069" t="str">
        <f>VLOOKUP(AD2069,'Main_Sub Desc'!C:D,2,)</f>
        <v>LPC from invoicing</v>
      </c>
      <c r="AF2069" t="str">
        <f>VLOOKUP(VALUE(H2069),'Main_Sub Desc'!F:G,2,)</f>
        <v>Wtr Rev Late Payment</v>
      </c>
      <c r="AG2069">
        <f>IFERROR(VLOOKUP(VALUE(I2069),'PC Mapping'!A:F,6,),"")</f>
        <v>10719</v>
      </c>
      <c r="AH2069" s="13" t="str">
        <f>VLOOKUP(AG2069,'PC Mapping'!L:M,2,)</f>
        <v>All Other Water</v>
      </c>
    </row>
    <row r="2070" spans="1:34" x14ac:dyDescent="0.2">
      <c r="A2070" t="s">
        <v>11741</v>
      </c>
      <c r="B2070" t="s">
        <v>11719</v>
      </c>
      <c r="C2070" t="s">
        <v>4519</v>
      </c>
      <c r="D2070" t="s">
        <v>4520</v>
      </c>
      <c r="E2070" s="3">
        <v>45828</v>
      </c>
      <c r="F2070" t="s">
        <v>44</v>
      </c>
      <c r="G2070" t="s">
        <v>3742</v>
      </c>
      <c r="H2070" t="s">
        <v>3722</v>
      </c>
      <c r="I2070" t="s">
        <v>3752</v>
      </c>
      <c r="J2070" t="s">
        <v>4522</v>
      </c>
      <c r="K2070" s="2">
        <v>-5</v>
      </c>
      <c r="L2070" t="s">
        <v>44</v>
      </c>
      <c r="M2070" s="2">
        <v>-5</v>
      </c>
      <c r="N2070" t="s">
        <v>4523</v>
      </c>
      <c r="O2070" t="s">
        <v>4524</v>
      </c>
      <c r="P2070" t="s">
        <v>11742</v>
      </c>
      <c r="Q2070" t="s">
        <v>11743</v>
      </c>
      <c r="R2070" t="s">
        <v>44</v>
      </c>
      <c r="S2070" t="s">
        <v>4527</v>
      </c>
      <c r="T2070" s="3">
        <v>45828</v>
      </c>
      <c r="U2070" s="3">
        <v>45831</v>
      </c>
      <c r="V2070" s="2">
        <v>0</v>
      </c>
      <c r="W2070" t="s">
        <v>44</v>
      </c>
      <c r="X2070" t="s">
        <v>44</v>
      </c>
      <c r="Y2070" t="s">
        <v>11744</v>
      </c>
      <c r="Z2070" t="s">
        <v>11745</v>
      </c>
      <c r="AA2070" t="s">
        <v>4529</v>
      </c>
      <c r="AB2070" t="s">
        <v>4530</v>
      </c>
      <c r="AC2070" t="s">
        <v>89</v>
      </c>
      <c r="AD2070" t="str">
        <f t="shared" si="32"/>
        <v>10-60</v>
      </c>
      <c r="AE2070" t="str">
        <f>VLOOKUP(AD2070,'Main_Sub Desc'!C:D,2,)</f>
        <v>LPC from invoicing</v>
      </c>
      <c r="AF2070" t="str">
        <f>VLOOKUP(VALUE(H2070),'Main_Sub Desc'!F:G,2,)</f>
        <v>Wtr Rev Late Payment</v>
      </c>
      <c r="AG2070">
        <f>IFERROR(VLOOKUP(VALUE(I2070),'PC Mapping'!A:F,6,),"")</f>
        <v>10719</v>
      </c>
      <c r="AH2070" s="13" t="str">
        <f>VLOOKUP(AG2070,'PC Mapping'!L:M,2,)</f>
        <v>All Other Water</v>
      </c>
    </row>
    <row r="2071" spans="1:34" x14ac:dyDescent="0.2">
      <c r="A2071" t="s">
        <v>11746</v>
      </c>
      <c r="B2071" t="s">
        <v>11719</v>
      </c>
      <c r="C2071" t="s">
        <v>4519</v>
      </c>
      <c r="D2071" t="s">
        <v>4520</v>
      </c>
      <c r="E2071" s="3">
        <v>45828</v>
      </c>
      <c r="F2071" t="s">
        <v>44</v>
      </c>
      <c r="G2071" t="s">
        <v>3742</v>
      </c>
      <c r="H2071" t="s">
        <v>3722</v>
      </c>
      <c r="I2071" t="s">
        <v>3752</v>
      </c>
      <c r="J2071" t="s">
        <v>4522</v>
      </c>
      <c r="K2071" s="2">
        <v>-5</v>
      </c>
      <c r="L2071" t="s">
        <v>44</v>
      </c>
      <c r="M2071" s="2">
        <v>-5</v>
      </c>
      <c r="N2071" t="s">
        <v>4523</v>
      </c>
      <c r="O2071" t="s">
        <v>4524</v>
      </c>
      <c r="P2071" t="s">
        <v>6017</v>
      </c>
      <c r="Q2071" t="s">
        <v>11747</v>
      </c>
      <c r="R2071" t="s">
        <v>44</v>
      </c>
      <c r="S2071" t="s">
        <v>4527</v>
      </c>
      <c r="T2071" s="3">
        <v>45828</v>
      </c>
      <c r="U2071" s="3">
        <v>45831</v>
      </c>
      <c r="V2071" s="2">
        <v>0</v>
      </c>
      <c r="W2071" t="s">
        <v>44</v>
      </c>
      <c r="X2071" t="s">
        <v>44</v>
      </c>
      <c r="Y2071" t="s">
        <v>11748</v>
      </c>
      <c r="Z2071" t="s">
        <v>1590</v>
      </c>
      <c r="AA2071" t="s">
        <v>4529</v>
      </c>
      <c r="AB2071" t="s">
        <v>4530</v>
      </c>
      <c r="AC2071" t="s">
        <v>89</v>
      </c>
      <c r="AD2071" t="str">
        <f t="shared" si="32"/>
        <v>10-60</v>
      </c>
      <c r="AE2071" t="str">
        <f>VLOOKUP(AD2071,'Main_Sub Desc'!C:D,2,)</f>
        <v>LPC from invoicing</v>
      </c>
      <c r="AF2071" t="str">
        <f>VLOOKUP(VALUE(H2071),'Main_Sub Desc'!F:G,2,)</f>
        <v>Wtr Rev Late Payment</v>
      </c>
      <c r="AG2071">
        <f>IFERROR(VLOOKUP(VALUE(I2071),'PC Mapping'!A:F,6,),"")</f>
        <v>10719</v>
      </c>
      <c r="AH2071" s="13" t="str">
        <f>VLOOKUP(AG2071,'PC Mapping'!L:M,2,)</f>
        <v>All Other Water</v>
      </c>
    </row>
    <row r="2072" spans="1:34" x14ac:dyDescent="0.2">
      <c r="A2072" t="s">
        <v>11749</v>
      </c>
      <c r="B2072" t="s">
        <v>11719</v>
      </c>
      <c r="C2072" t="s">
        <v>4519</v>
      </c>
      <c r="D2072" t="s">
        <v>4520</v>
      </c>
      <c r="E2072" s="3">
        <v>45828</v>
      </c>
      <c r="F2072" t="s">
        <v>44</v>
      </c>
      <c r="G2072" t="s">
        <v>3742</v>
      </c>
      <c r="H2072" t="s">
        <v>3722</v>
      </c>
      <c r="I2072" t="s">
        <v>3752</v>
      </c>
      <c r="J2072" t="s">
        <v>4522</v>
      </c>
      <c r="K2072" s="2">
        <v>-5</v>
      </c>
      <c r="L2072" t="s">
        <v>44</v>
      </c>
      <c r="M2072" s="2">
        <v>-5</v>
      </c>
      <c r="N2072" t="s">
        <v>4523</v>
      </c>
      <c r="O2072" t="s">
        <v>4524</v>
      </c>
      <c r="P2072" t="s">
        <v>11750</v>
      </c>
      <c r="Q2072" t="s">
        <v>11751</v>
      </c>
      <c r="R2072" t="s">
        <v>44</v>
      </c>
      <c r="S2072" t="s">
        <v>4527</v>
      </c>
      <c r="T2072" s="3">
        <v>45828</v>
      </c>
      <c r="U2072" s="3">
        <v>45831</v>
      </c>
      <c r="V2072" s="2">
        <v>0</v>
      </c>
      <c r="W2072" t="s">
        <v>44</v>
      </c>
      <c r="X2072" t="s">
        <v>44</v>
      </c>
      <c r="Y2072" t="s">
        <v>11752</v>
      </c>
      <c r="Z2072" t="s">
        <v>2550</v>
      </c>
      <c r="AA2072" t="s">
        <v>4529</v>
      </c>
      <c r="AB2072" t="s">
        <v>4530</v>
      </c>
      <c r="AC2072" t="s">
        <v>89</v>
      </c>
      <c r="AD2072" t="str">
        <f t="shared" si="32"/>
        <v>10-60</v>
      </c>
      <c r="AE2072" t="str">
        <f>VLOOKUP(AD2072,'Main_Sub Desc'!C:D,2,)</f>
        <v>LPC from invoicing</v>
      </c>
      <c r="AF2072" t="str">
        <f>VLOOKUP(VALUE(H2072),'Main_Sub Desc'!F:G,2,)</f>
        <v>Wtr Rev Late Payment</v>
      </c>
      <c r="AG2072">
        <f>IFERROR(VLOOKUP(VALUE(I2072),'PC Mapping'!A:F,6,),"")</f>
        <v>10719</v>
      </c>
      <c r="AH2072" s="13" t="str">
        <f>VLOOKUP(AG2072,'PC Mapping'!L:M,2,)</f>
        <v>All Other Water</v>
      </c>
    </row>
    <row r="2073" spans="1:34" x14ac:dyDescent="0.2">
      <c r="A2073" t="s">
        <v>11753</v>
      </c>
      <c r="B2073" t="s">
        <v>11719</v>
      </c>
      <c r="C2073" t="s">
        <v>4519</v>
      </c>
      <c r="D2073" t="s">
        <v>4520</v>
      </c>
      <c r="E2073" s="3">
        <v>45828</v>
      </c>
      <c r="F2073" t="s">
        <v>44</v>
      </c>
      <c r="G2073" t="s">
        <v>3742</v>
      </c>
      <c r="H2073" t="s">
        <v>3722</v>
      </c>
      <c r="I2073" t="s">
        <v>3752</v>
      </c>
      <c r="J2073" t="s">
        <v>4522</v>
      </c>
      <c r="K2073" s="2">
        <v>-5</v>
      </c>
      <c r="L2073" t="s">
        <v>44</v>
      </c>
      <c r="M2073" s="2">
        <v>-5</v>
      </c>
      <c r="N2073" t="s">
        <v>4523</v>
      </c>
      <c r="O2073" t="s">
        <v>4524</v>
      </c>
      <c r="P2073" t="s">
        <v>11754</v>
      </c>
      <c r="Q2073" t="s">
        <v>11755</v>
      </c>
      <c r="R2073" t="s">
        <v>44</v>
      </c>
      <c r="S2073" t="s">
        <v>4527</v>
      </c>
      <c r="T2073" s="3">
        <v>45828</v>
      </c>
      <c r="U2073" s="3">
        <v>45831</v>
      </c>
      <c r="V2073" s="2">
        <v>0</v>
      </c>
      <c r="W2073" t="s">
        <v>44</v>
      </c>
      <c r="X2073" t="s">
        <v>44</v>
      </c>
      <c r="Y2073" t="s">
        <v>11756</v>
      </c>
      <c r="Z2073" t="s">
        <v>1868</v>
      </c>
      <c r="AA2073" t="s">
        <v>4529</v>
      </c>
      <c r="AB2073" t="s">
        <v>4530</v>
      </c>
      <c r="AC2073" t="s">
        <v>89</v>
      </c>
      <c r="AD2073" t="str">
        <f t="shared" si="32"/>
        <v>10-60</v>
      </c>
      <c r="AE2073" t="str">
        <f>VLOOKUP(AD2073,'Main_Sub Desc'!C:D,2,)</f>
        <v>LPC from invoicing</v>
      </c>
      <c r="AF2073" t="str">
        <f>VLOOKUP(VALUE(H2073),'Main_Sub Desc'!F:G,2,)</f>
        <v>Wtr Rev Late Payment</v>
      </c>
      <c r="AG2073">
        <f>IFERROR(VLOOKUP(VALUE(I2073),'PC Mapping'!A:F,6,),"")</f>
        <v>10719</v>
      </c>
      <c r="AH2073" s="13" t="str">
        <f>VLOOKUP(AG2073,'PC Mapping'!L:M,2,)</f>
        <v>All Other Water</v>
      </c>
    </row>
    <row r="2074" spans="1:34" x14ac:dyDescent="0.2">
      <c r="A2074" t="s">
        <v>11757</v>
      </c>
      <c r="B2074" t="s">
        <v>11719</v>
      </c>
      <c r="C2074" t="s">
        <v>4519</v>
      </c>
      <c r="D2074" t="s">
        <v>4520</v>
      </c>
      <c r="E2074" s="3">
        <v>45828</v>
      </c>
      <c r="F2074" t="s">
        <v>44</v>
      </c>
      <c r="G2074" t="s">
        <v>3742</v>
      </c>
      <c r="H2074" t="s">
        <v>3722</v>
      </c>
      <c r="I2074" t="s">
        <v>3752</v>
      </c>
      <c r="J2074" t="s">
        <v>4522</v>
      </c>
      <c r="K2074" s="2">
        <v>-5</v>
      </c>
      <c r="L2074" t="s">
        <v>44</v>
      </c>
      <c r="M2074" s="2">
        <v>-5</v>
      </c>
      <c r="N2074" t="s">
        <v>4523</v>
      </c>
      <c r="O2074" t="s">
        <v>4524</v>
      </c>
      <c r="P2074" t="s">
        <v>9656</v>
      </c>
      <c r="Q2074" t="s">
        <v>11758</v>
      </c>
      <c r="R2074" t="s">
        <v>44</v>
      </c>
      <c r="S2074" t="s">
        <v>4527</v>
      </c>
      <c r="T2074" s="3">
        <v>45828</v>
      </c>
      <c r="U2074" s="3">
        <v>45831</v>
      </c>
      <c r="V2074" s="2">
        <v>0</v>
      </c>
      <c r="W2074" t="s">
        <v>44</v>
      </c>
      <c r="X2074" t="s">
        <v>44</v>
      </c>
      <c r="Y2074" t="s">
        <v>11759</v>
      </c>
      <c r="Z2074" t="s">
        <v>11760</v>
      </c>
      <c r="AA2074" t="s">
        <v>4529</v>
      </c>
      <c r="AB2074" t="s">
        <v>4530</v>
      </c>
      <c r="AC2074" t="s">
        <v>89</v>
      </c>
      <c r="AD2074" t="str">
        <f t="shared" si="32"/>
        <v>10-60</v>
      </c>
      <c r="AE2074" t="str">
        <f>VLOOKUP(AD2074,'Main_Sub Desc'!C:D,2,)</f>
        <v>LPC from invoicing</v>
      </c>
      <c r="AF2074" t="str">
        <f>VLOOKUP(VALUE(H2074),'Main_Sub Desc'!F:G,2,)</f>
        <v>Wtr Rev Late Payment</v>
      </c>
      <c r="AG2074">
        <f>IFERROR(VLOOKUP(VALUE(I2074),'PC Mapping'!A:F,6,),"")</f>
        <v>10719</v>
      </c>
      <c r="AH2074" s="13" t="str">
        <f>VLOOKUP(AG2074,'PC Mapping'!L:M,2,)</f>
        <v>All Other Water</v>
      </c>
    </row>
    <row r="2075" spans="1:34" x14ac:dyDescent="0.2">
      <c r="A2075" t="s">
        <v>11761</v>
      </c>
      <c r="B2075" t="s">
        <v>11762</v>
      </c>
      <c r="C2075" t="s">
        <v>4519</v>
      </c>
      <c r="D2075" t="s">
        <v>4520</v>
      </c>
      <c r="E2075" s="3">
        <v>45831</v>
      </c>
      <c r="F2075" t="s">
        <v>44</v>
      </c>
      <c r="G2075" t="s">
        <v>3742</v>
      </c>
      <c r="H2075" t="s">
        <v>3716</v>
      </c>
      <c r="I2075" t="s">
        <v>4534</v>
      </c>
      <c r="J2075" t="s">
        <v>4522</v>
      </c>
      <c r="K2075" s="2">
        <v>-5</v>
      </c>
      <c r="L2075" t="s">
        <v>44</v>
      </c>
      <c r="M2075" s="2">
        <v>-5</v>
      </c>
      <c r="N2075" t="s">
        <v>4523</v>
      </c>
      <c r="O2075" t="s">
        <v>4524</v>
      </c>
      <c r="P2075" t="s">
        <v>6240</v>
      </c>
      <c r="Q2075" t="s">
        <v>11763</v>
      </c>
      <c r="R2075" t="s">
        <v>44</v>
      </c>
      <c r="S2075" t="s">
        <v>4527</v>
      </c>
      <c r="T2075" s="3">
        <v>45831</v>
      </c>
      <c r="U2075" s="3">
        <v>45832</v>
      </c>
      <c r="V2075" s="2">
        <v>0</v>
      </c>
      <c r="W2075" t="s">
        <v>44</v>
      </c>
      <c r="X2075" t="s">
        <v>44</v>
      </c>
      <c r="Y2075" t="s">
        <v>11764</v>
      </c>
      <c r="Z2075" t="s">
        <v>11765</v>
      </c>
      <c r="AA2075" t="s">
        <v>4529</v>
      </c>
      <c r="AB2075" t="s">
        <v>4530</v>
      </c>
      <c r="AC2075" t="s">
        <v>89</v>
      </c>
      <c r="AD2075" t="str">
        <f t="shared" si="32"/>
        <v>10-60</v>
      </c>
      <c r="AE2075" t="str">
        <f>VLOOKUP(AD2075,'Main_Sub Desc'!C:D,2,)</f>
        <v>LPC from invoicing</v>
      </c>
      <c r="AF2075" t="str">
        <f>VLOOKUP(VALUE(H2075),'Main_Sub Desc'!F:G,2,)</f>
        <v>Wst Rev Late Payment</v>
      </c>
      <c r="AG2075">
        <f>IFERROR(VLOOKUP(VALUE(I2075),'PC Mapping'!A:F,6,),"")</f>
        <v>10514</v>
      </c>
      <c r="AH2075" s="13" t="str">
        <f>VLOOKUP(AG2075,'PC Mapping'!L:M,2,)</f>
        <v>Bolivar Sewer</v>
      </c>
    </row>
    <row r="2076" spans="1:34" x14ac:dyDescent="0.2">
      <c r="A2076" t="s">
        <v>11761</v>
      </c>
      <c r="B2076" t="s">
        <v>11762</v>
      </c>
      <c r="C2076" t="s">
        <v>4519</v>
      </c>
      <c r="D2076" t="s">
        <v>4520</v>
      </c>
      <c r="E2076" s="3">
        <v>45831</v>
      </c>
      <c r="F2076" t="s">
        <v>44</v>
      </c>
      <c r="G2076" t="s">
        <v>3742</v>
      </c>
      <c r="H2076" t="s">
        <v>3722</v>
      </c>
      <c r="I2076" t="s">
        <v>4538</v>
      </c>
      <c r="J2076" t="s">
        <v>4522</v>
      </c>
      <c r="K2076" s="2">
        <v>-5</v>
      </c>
      <c r="L2076" t="s">
        <v>44</v>
      </c>
      <c r="M2076" s="2">
        <v>-5</v>
      </c>
      <c r="N2076" t="s">
        <v>4523</v>
      </c>
      <c r="O2076" t="s">
        <v>4524</v>
      </c>
      <c r="P2076" t="s">
        <v>6240</v>
      </c>
      <c r="Q2076" t="s">
        <v>11766</v>
      </c>
      <c r="R2076" t="s">
        <v>44</v>
      </c>
      <c r="S2076" t="s">
        <v>4527</v>
      </c>
      <c r="T2076" s="3">
        <v>45831</v>
      </c>
      <c r="U2076" s="3">
        <v>45832</v>
      </c>
      <c r="V2076" s="2">
        <v>0</v>
      </c>
      <c r="W2076" t="s">
        <v>44</v>
      </c>
      <c r="X2076" t="s">
        <v>44</v>
      </c>
      <c r="Y2076" t="s">
        <v>11767</v>
      </c>
      <c r="Z2076" t="s">
        <v>11765</v>
      </c>
      <c r="AA2076" t="s">
        <v>4529</v>
      </c>
      <c r="AB2076" t="s">
        <v>4530</v>
      </c>
      <c r="AC2076" t="s">
        <v>89</v>
      </c>
      <c r="AD2076" t="str">
        <f t="shared" si="32"/>
        <v>10-60</v>
      </c>
      <c r="AE2076" t="str">
        <f>VLOOKUP(AD2076,'Main_Sub Desc'!C:D,2,)</f>
        <v>LPC from invoicing</v>
      </c>
      <c r="AF2076" t="str">
        <f>VLOOKUP(VALUE(H2076),'Main_Sub Desc'!F:G,2,)</f>
        <v>Wtr Rev Late Payment</v>
      </c>
      <c r="AG2076">
        <f>IFERROR(VLOOKUP(VALUE(I2076),'PC Mapping'!A:F,6,),"")</f>
        <v>10469</v>
      </c>
      <c r="AH2076" s="13" t="str">
        <f>VLOOKUP(AG2076,'PC Mapping'!L:M,2,)</f>
        <v>Bolivar Water</v>
      </c>
    </row>
    <row r="2077" spans="1:34" x14ac:dyDescent="0.2">
      <c r="A2077" t="s">
        <v>11768</v>
      </c>
      <c r="B2077" t="s">
        <v>11762</v>
      </c>
      <c r="C2077" t="s">
        <v>4519</v>
      </c>
      <c r="D2077" t="s">
        <v>4520</v>
      </c>
      <c r="E2077" s="3">
        <v>45831</v>
      </c>
      <c r="F2077" t="s">
        <v>44</v>
      </c>
      <c r="G2077" t="s">
        <v>3742</v>
      </c>
      <c r="H2077" t="s">
        <v>3722</v>
      </c>
      <c r="I2077" t="s">
        <v>4538</v>
      </c>
      <c r="J2077" t="s">
        <v>4522</v>
      </c>
      <c r="K2077" s="2">
        <v>-5</v>
      </c>
      <c r="L2077" t="s">
        <v>44</v>
      </c>
      <c r="M2077" s="2">
        <v>-5</v>
      </c>
      <c r="N2077" t="s">
        <v>4523</v>
      </c>
      <c r="O2077" t="s">
        <v>4524</v>
      </c>
      <c r="P2077" t="s">
        <v>11769</v>
      </c>
      <c r="Q2077" t="s">
        <v>11770</v>
      </c>
      <c r="R2077" t="s">
        <v>44</v>
      </c>
      <c r="S2077" t="s">
        <v>4527</v>
      </c>
      <c r="T2077" s="3">
        <v>45831</v>
      </c>
      <c r="U2077" s="3">
        <v>45832</v>
      </c>
      <c r="V2077" s="2">
        <v>0</v>
      </c>
      <c r="W2077" t="s">
        <v>44</v>
      </c>
      <c r="X2077" t="s">
        <v>44</v>
      </c>
      <c r="Y2077" t="s">
        <v>11771</v>
      </c>
      <c r="Z2077" t="s">
        <v>11772</v>
      </c>
      <c r="AA2077" t="s">
        <v>4529</v>
      </c>
      <c r="AB2077" t="s">
        <v>4530</v>
      </c>
      <c r="AC2077" t="s">
        <v>89</v>
      </c>
      <c r="AD2077" t="str">
        <f t="shared" si="32"/>
        <v>10-60</v>
      </c>
      <c r="AE2077" t="str">
        <f>VLOOKUP(AD2077,'Main_Sub Desc'!C:D,2,)</f>
        <v>LPC from invoicing</v>
      </c>
      <c r="AF2077" t="str">
        <f>VLOOKUP(VALUE(H2077),'Main_Sub Desc'!F:G,2,)</f>
        <v>Wtr Rev Late Payment</v>
      </c>
      <c r="AG2077">
        <f>IFERROR(VLOOKUP(VALUE(I2077),'PC Mapping'!A:F,6,),"")</f>
        <v>10469</v>
      </c>
      <c r="AH2077" s="13" t="str">
        <f>VLOOKUP(AG2077,'PC Mapping'!L:M,2,)</f>
        <v>Bolivar Water</v>
      </c>
    </row>
    <row r="2078" spans="1:34" x14ac:dyDescent="0.2">
      <c r="A2078" t="s">
        <v>11768</v>
      </c>
      <c r="B2078" t="s">
        <v>11762</v>
      </c>
      <c r="C2078" t="s">
        <v>4519</v>
      </c>
      <c r="D2078" t="s">
        <v>4520</v>
      </c>
      <c r="E2078" s="3">
        <v>45831</v>
      </c>
      <c r="F2078" t="s">
        <v>44</v>
      </c>
      <c r="G2078" t="s">
        <v>3742</v>
      </c>
      <c r="H2078" t="s">
        <v>3716</v>
      </c>
      <c r="I2078" t="s">
        <v>4534</v>
      </c>
      <c r="J2078" t="s">
        <v>4522</v>
      </c>
      <c r="K2078" s="2">
        <v>-5</v>
      </c>
      <c r="L2078" t="s">
        <v>44</v>
      </c>
      <c r="M2078" s="2">
        <v>-5</v>
      </c>
      <c r="N2078" t="s">
        <v>4523</v>
      </c>
      <c r="O2078" t="s">
        <v>4524</v>
      </c>
      <c r="P2078" t="s">
        <v>11769</v>
      </c>
      <c r="Q2078" t="s">
        <v>11773</v>
      </c>
      <c r="R2078" t="s">
        <v>44</v>
      </c>
      <c r="S2078" t="s">
        <v>4527</v>
      </c>
      <c r="T2078" s="3">
        <v>45831</v>
      </c>
      <c r="U2078" s="3">
        <v>45832</v>
      </c>
      <c r="V2078" s="2">
        <v>0</v>
      </c>
      <c r="W2078" t="s">
        <v>44</v>
      </c>
      <c r="X2078" t="s">
        <v>44</v>
      </c>
      <c r="Y2078" t="s">
        <v>11774</v>
      </c>
      <c r="Z2078" t="s">
        <v>11772</v>
      </c>
      <c r="AA2078" t="s">
        <v>4529</v>
      </c>
      <c r="AB2078" t="s">
        <v>4530</v>
      </c>
      <c r="AC2078" t="s">
        <v>89</v>
      </c>
      <c r="AD2078" t="str">
        <f t="shared" si="32"/>
        <v>10-60</v>
      </c>
      <c r="AE2078" t="str">
        <f>VLOOKUP(AD2078,'Main_Sub Desc'!C:D,2,)</f>
        <v>LPC from invoicing</v>
      </c>
      <c r="AF2078" t="str">
        <f>VLOOKUP(VALUE(H2078),'Main_Sub Desc'!F:G,2,)</f>
        <v>Wst Rev Late Payment</v>
      </c>
      <c r="AG2078">
        <f>IFERROR(VLOOKUP(VALUE(I2078),'PC Mapping'!A:F,6,),"")</f>
        <v>10514</v>
      </c>
      <c r="AH2078" s="13" t="str">
        <f>VLOOKUP(AG2078,'PC Mapping'!L:M,2,)</f>
        <v>Bolivar Sewer</v>
      </c>
    </row>
    <row r="2079" spans="1:34" x14ac:dyDescent="0.2">
      <c r="A2079" t="s">
        <v>11775</v>
      </c>
      <c r="B2079" t="s">
        <v>11762</v>
      </c>
      <c r="C2079" t="s">
        <v>4519</v>
      </c>
      <c r="D2079" t="s">
        <v>4520</v>
      </c>
      <c r="E2079" s="3">
        <v>45831</v>
      </c>
      <c r="F2079" t="s">
        <v>44</v>
      </c>
      <c r="G2079" t="s">
        <v>3742</v>
      </c>
      <c r="H2079" t="s">
        <v>3722</v>
      </c>
      <c r="I2079" t="s">
        <v>3752</v>
      </c>
      <c r="J2079" t="s">
        <v>4522</v>
      </c>
      <c r="K2079" s="2">
        <v>-5</v>
      </c>
      <c r="L2079" t="s">
        <v>44</v>
      </c>
      <c r="M2079" s="2">
        <v>-5</v>
      </c>
      <c r="N2079" t="s">
        <v>4523</v>
      </c>
      <c r="O2079" t="s">
        <v>4524</v>
      </c>
      <c r="P2079" t="s">
        <v>6074</v>
      </c>
      <c r="Q2079" t="s">
        <v>11776</v>
      </c>
      <c r="R2079" t="s">
        <v>44</v>
      </c>
      <c r="S2079" t="s">
        <v>4527</v>
      </c>
      <c r="T2079" s="3">
        <v>45831</v>
      </c>
      <c r="U2079" s="3">
        <v>45832</v>
      </c>
      <c r="V2079" s="2">
        <v>0</v>
      </c>
      <c r="W2079" t="s">
        <v>44</v>
      </c>
      <c r="X2079" t="s">
        <v>44</v>
      </c>
      <c r="Y2079" t="s">
        <v>11777</v>
      </c>
      <c r="Z2079" t="s">
        <v>11778</v>
      </c>
      <c r="AA2079" t="s">
        <v>4529</v>
      </c>
      <c r="AB2079" t="s">
        <v>4530</v>
      </c>
      <c r="AC2079" t="s">
        <v>89</v>
      </c>
      <c r="AD2079" t="str">
        <f t="shared" si="32"/>
        <v>10-60</v>
      </c>
      <c r="AE2079" t="str">
        <f>VLOOKUP(AD2079,'Main_Sub Desc'!C:D,2,)</f>
        <v>LPC from invoicing</v>
      </c>
      <c r="AF2079" t="str">
        <f>VLOOKUP(VALUE(H2079),'Main_Sub Desc'!F:G,2,)</f>
        <v>Wtr Rev Late Payment</v>
      </c>
      <c r="AG2079">
        <f>IFERROR(VLOOKUP(VALUE(I2079),'PC Mapping'!A:F,6,),"")</f>
        <v>10719</v>
      </c>
      <c r="AH2079" s="13" t="str">
        <f>VLOOKUP(AG2079,'PC Mapping'!L:M,2,)</f>
        <v>All Other Water</v>
      </c>
    </row>
    <row r="2080" spans="1:34" x14ac:dyDescent="0.2">
      <c r="A2080" t="s">
        <v>11779</v>
      </c>
      <c r="B2080" t="s">
        <v>11762</v>
      </c>
      <c r="C2080" t="s">
        <v>4519</v>
      </c>
      <c r="D2080" t="s">
        <v>4520</v>
      </c>
      <c r="E2080" s="3">
        <v>45831</v>
      </c>
      <c r="F2080" t="s">
        <v>44</v>
      </c>
      <c r="G2080" t="s">
        <v>3742</v>
      </c>
      <c r="H2080" t="s">
        <v>3722</v>
      </c>
      <c r="I2080" t="s">
        <v>3752</v>
      </c>
      <c r="J2080" t="s">
        <v>4522</v>
      </c>
      <c r="K2080" s="2">
        <v>-12.9</v>
      </c>
      <c r="L2080" t="s">
        <v>44</v>
      </c>
      <c r="M2080" s="2">
        <v>-12.9</v>
      </c>
      <c r="N2080" t="s">
        <v>4523</v>
      </c>
      <c r="O2080" t="s">
        <v>4524</v>
      </c>
      <c r="P2080" t="s">
        <v>11780</v>
      </c>
      <c r="Q2080" t="s">
        <v>11781</v>
      </c>
      <c r="R2080" t="s">
        <v>44</v>
      </c>
      <c r="S2080" t="s">
        <v>4527</v>
      </c>
      <c r="T2080" s="3">
        <v>45831</v>
      </c>
      <c r="U2080" s="3">
        <v>45832</v>
      </c>
      <c r="V2080" s="2">
        <v>0</v>
      </c>
      <c r="W2080" t="s">
        <v>44</v>
      </c>
      <c r="X2080" t="s">
        <v>44</v>
      </c>
      <c r="Y2080" t="s">
        <v>11782</v>
      </c>
      <c r="Z2080" t="s">
        <v>3374</v>
      </c>
      <c r="AA2080" t="s">
        <v>4529</v>
      </c>
      <c r="AB2080" t="s">
        <v>4530</v>
      </c>
      <c r="AC2080" t="s">
        <v>89</v>
      </c>
      <c r="AD2080" t="str">
        <f t="shared" si="32"/>
        <v>10-60</v>
      </c>
      <c r="AE2080" t="str">
        <f>VLOOKUP(AD2080,'Main_Sub Desc'!C:D,2,)</f>
        <v>LPC from invoicing</v>
      </c>
      <c r="AF2080" t="str">
        <f>VLOOKUP(VALUE(H2080),'Main_Sub Desc'!F:G,2,)</f>
        <v>Wtr Rev Late Payment</v>
      </c>
      <c r="AG2080">
        <f>IFERROR(VLOOKUP(VALUE(I2080),'PC Mapping'!A:F,6,),"")</f>
        <v>10719</v>
      </c>
      <c r="AH2080" s="13" t="str">
        <f>VLOOKUP(AG2080,'PC Mapping'!L:M,2,)</f>
        <v>All Other Water</v>
      </c>
    </row>
    <row r="2081" spans="1:34" x14ac:dyDescent="0.2">
      <c r="A2081" t="s">
        <v>11783</v>
      </c>
      <c r="B2081" t="s">
        <v>11762</v>
      </c>
      <c r="C2081" t="s">
        <v>4519</v>
      </c>
      <c r="D2081" t="s">
        <v>4520</v>
      </c>
      <c r="E2081" s="3">
        <v>45831</v>
      </c>
      <c r="F2081" t="s">
        <v>44</v>
      </c>
      <c r="G2081" t="s">
        <v>3742</v>
      </c>
      <c r="H2081" t="s">
        <v>3722</v>
      </c>
      <c r="I2081" t="s">
        <v>3752</v>
      </c>
      <c r="J2081" t="s">
        <v>4522</v>
      </c>
      <c r="K2081" s="2">
        <v>-5</v>
      </c>
      <c r="L2081" t="s">
        <v>44</v>
      </c>
      <c r="M2081" s="2">
        <v>-5</v>
      </c>
      <c r="N2081" t="s">
        <v>4523</v>
      </c>
      <c r="O2081" t="s">
        <v>4524</v>
      </c>
      <c r="P2081" t="s">
        <v>11784</v>
      </c>
      <c r="Q2081" t="s">
        <v>11785</v>
      </c>
      <c r="R2081" t="s">
        <v>44</v>
      </c>
      <c r="S2081" t="s">
        <v>4527</v>
      </c>
      <c r="T2081" s="3">
        <v>45831</v>
      </c>
      <c r="U2081" s="3">
        <v>45832</v>
      </c>
      <c r="V2081" s="2">
        <v>0</v>
      </c>
      <c r="W2081" t="s">
        <v>44</v>
      </c>
      <c r="X2081" t="s">
        <v>44</v>
      </c>
      <c r="Y2081" t="s">
        <v>11786</v>
      </c>
      <c r="Z2081" t="s">
        <v>2378</v>
      </c>
      <c r="AA2081" t="s">
        <v>4529</v>
      </c>
      <c r="AB2081" t="s">
        <v>4530</v>
      </c>
      <c r="AC2081" t="s">
        <v>89</v>
      </c>
      <c r="AD2081" t="str">
        <f t="shared" si="32"/>
        <v>10-60</v>
      </c>
      <c r="AE2081" t="str">
        <f>VLOOKUP(AD2081,'Main_Sub Desc'!C:D,2,)</f>
        <v>LPC from invoicing</v>
      </c>
      <c r="AF2081" t="str">
        <f>VLOOKUP(VALUE(H2081),'Main_Sub Desc'!F:G,2,)</f>
        <v>Wtr Rev Late Payment</v>
      </c>
      <c r="AG2081">
        <f>IFERROR(VLOOKUP(VALUE(I2081),'PC Mapping'!A:F,6,),"")</f>
        <v>10719</v>
      </c>
      <c r="AH2081" s="13" t="str">
        <f>VLOOKUP(AG2081,'PC Mapping'!L:M,2,)</f>
        <v>All Other Water</v>
      </c>
    </row>
    <row r="2082" spans="1:34" x14ac:dyDescent="0.2">
      <c r="A2082" t="s">
        <v>11787</v>
      </c>
      <c r="B2082" t="s">
        <v>11762</v>
      </c>
      <c r="C2082" t="s">
        <v>4519</v>
      </c>
      <c r="D2082" t="s">
        <v>4520</v>
      </c>
      <c r="E2082" s="3">
        <v>45831</v>
      </c>
      <c r="F2082" t="s">
        <v>44</v>
      </c>
      <c r="G2082" t="s">
        <v>3742</v>
      </c>
      <c r="H2082" t="s">
        <v>3716</v>
      </c>
      <c r="I2082" t="s">
        <v>4534</v>
      </c>
      <c r="J2082" t="s">
        <v>4522</v>
      </c>
      <c r="K2082" s="2">
        <v>-5</v>
      </c>
      <c r="L2082" t="s">
        <v>44</v>
      </c>
      <c r="M2082" s="2">
        <v>-5</v>
      </c>
      <c r="N2082" t="s">
        <v>4523</v>
      </c>
      <c r="O2082" t="s">
        <v>4524</v>
      </c>
      <c r="P2082" t="s">
        <v>11788</v>
      </c>
      <c r="Q2082" t="s">
        <v>11789</v>
      </c>
      <c r="R2082" t="s">
        <v>44</v>
      </c>
      <c r="S2082" t="s">
        <v>4527</v>
      </c>
      <c r="T2082" s="3">
        <v>45831</v>
      </c>
      <c r="U2082" s="3">
        <v>45832</v>
      </c>
      <c r="V2082" s="2">
        <v>0</v>
      </c>
      <c r="W2082" t="s">
        <v>44</v>
      </c>
      <c r="X2082" t="s">
        <v>44</v>
      </c>
      <c r="Y2082" t="s">
        <v>11790</v>
      </c>
      <c r="Z2082" t="s">
        <v>11791</v>
      </c>
      <c r="AA2082" t="s">
        <v>4529</v>
      </c>
      <c r="AB2082" t="s">
        <v>4530</v>
      </c>
      <c r="AC2082" t="s">
        <v>89</v>
      </c>
      <c r="AD2082" t="str">
        <f t="shared" si="32"/>
        <v>10-60</v>
      </c>
      <c r="AE2082" t="str">
        <f>VLOOKUP(AD2082,'Main_Sub Desc'!C:D,2,)</f>
        <v>LPC from invoicing</v>
      </c>
      <c r="AF2082" t="str">
        <f>VLOOKUP(VALUE(H2082),'Main_Sub Desc'!F:G,2,)</f>
        <v>Wst Rev Late Payment</v>
      </c>
      <c r="AG2082">
        <f>IFERROR(VLOOKUP(VALUE(I2082),'PC Mapping'!A:F,6,),"")</f>
        <v>10514</v>
      </c>
      <c r="AH2082" s="13" t="str">
        <f>VLOOKUP(AG2082,'PC Mapping'!L:M,2,)</f>
        <v>Bolivar Sewer</v>
      </c>
    </row>
    <row r="2083" spans="1:34" x14ac:dyDescent="0.2">
      <c r="A2083" t="s">
        <v>11792</v>
      </c>
      <c r="B2083" t="s">
        <v>11762</v>
      </c>
      <c r="C2083" t="s">
        <v>4519</v>
      </c>
      <c r="D2083" t="s">
        <v>4520</v>
      </c>
      <c r="E2083" s="3">
        <v>45831</v>
      </c>
      <c r="F2083" t="s">
        <v>44</v>
      </c>
      <c r="G2083" t="s">
        <v>3742</v>
      </c>
      <c r="H2083" t="s">
        <v>3716</v>
      </c>
      <c r="I2083" t="s">
        <v>4534</v>
      </c>
      <c r="J2083" t="s">
        <v>4522</v>
      </c>
      <c r="K2083" s="2">
        <v>-8.36</v>
      </c>
      <c r="L2083" t="s">
        <v>44</v>
      </c>
      <c r="M2083" s="2">
        <v>-8.36</v>
      </c>
      <c r="N2083" t="s">
        <v>4523</v>
      </c>
      <c r="O2083" t="s">
        <v>4524</v>
      </c>
      <c r="P2083" t="s">
        <v>5856</v>
      </c>
      <c r="Q2083" t="s">
        <v>11793</v>
      </c>
      <c r="R2083" t="s">
        <v>44</v>
      </c>
      <c r="S2083" t="s">
        <v>4527</v>
      </c>
      <c r="T2083" s="3">
        <v>45831</v>
      </c>
      <c r="U2083" s="3">
        <v>45832</v>
      </c>
      <c r="V2083" s="2">
        <v>0</v>
      </c>
      <c r="W2083" t="s">
        <v>44</v>
      </c>
      <c r="X2083" t="s">
        <v>44</v>
      </c>
      <c r="Y2083" t="s">
        <v>5870</v>
      </c>
      <c r="Z2083" t="s">
        <v>880</v>
      </c>
      <c r="AA2083" t="s">
        <v>4529</v>
      </c>
      <c r="AB2083" t="s">
        <v>4530</v>
      </c>
      <c r="AC2083" t="s">
        <v>89</v>
      </c>
      <c r="AD2083" t="str">
        <f t="shared" si="32"/>
        <v>10-60</v>
      </c>
      <c r="AE2083" t="str">
        <f>VLOOKUP(AD2083,'Main_Sub Desc'!C:D,2,)</f>
        <v>LPC from invoicing</v>
      </c>
      <c r="AF2083" t="str">
        <f>VLOOKUP(VALUE(H2083),'Main_Sub Desc'!F:G,2,)</f>
        <v>Wst Rev Late Payment</v>
      </c>
      <c r="AG2083">
        <f>IFERROR(VLOOKUP(VALUE(I2083),'PC Mapping'!A:F,6,),"")</f>
        <v>10514</v>
      </c>
      <c r="AH2083" s="13" t="str">
        <f>VLOOKUP(AG2083,'PC Mapping'!L:M,2,)</f>
        <v>Bolivar Sewer</v>
      </c>
    </row>
    <row r="2084" spans="1:34" x14ac:dyDescent="0.2">
      <c r="A2084" t="s">
        <v>11792</v>
      </c>
      <c r="B2084" t="s">
        <v>11762</v>
      </c>
      <c r="C2084" t="s">
        <v>4519</v>
      </c>
      <c r="D2084" t="s">
        <v>4520</v>
      </c>
      <c r="E2084" s="3">
        <v>45831</v>
      </c>
      <c r="F2084" t="s">
        <v>44</v>
      </c>
      <c r="G2084" t="s">
        <v>3742</v>
      </c>
      <c r="H2084" t="s">
        <v>3722</v>
      </c>
      <c r="I2084" t="s">
        <v>4538</v>
      </c>
      <c r="J2084" t="s">
        <v>4522</v>
      </c>
      <c r="K2084" s="2">
        <v>-6.06</v>
      </c>
      <c r="L2084" t="s">
        <v>44</v>
      </c>
      <c r="M2084" s="2">
        <v>-6.06</v>
      </c>
      <c r="N2084" t="s">
        <v>4523</v>
      </c>
      <c r="O2084" t="s">
        <v>4524</v>
      </c>
      <c r="P2084" t="s">
        <v>5856</v>
      </c>
      <c r="Q2084" t="s">
        <v>11794</v>
      </c>
      <c r="R2084" t="s">
        <v>44</v>
      </c>
      <c r="S2084" t="s">
        <v>4527</v>
      </c>
      <c r="T2084" s="3">
        <v>45831</v>
      </c>
      <c r="U2084" s="3">
        <v>45832</v>
      </c>
      <c r="V2084" s="2">
        <v>0</v>
      </c>
      <c r="W2084" t="s">
        <v>44</v>
      </c>
      <c r="X2084" t="s">
        <v>44</v>
      </c>
      <c r="Y2084" t="s">
        <v>5872</v>
      </c>
      <c r="Z2084" t="s">
        <v>880</v>
      </c>
      <c r="AA2084" t="s">
        <v>4529</v>
      </c>
      <c r="AB2084" t="s">
        <v>4530</v>
      </c>
      <c r="AC2084" t="s">
        <v>89</v>
      </c>
      <c r="AD2084" t="str">
        <f t="shared" si="32"/>
        <v>10-60</v>
      </c>
      <c r="AE2084" t="str">
        <f>VLOOKUP(AD2084,'Main_Sub Desc'!C:D,2,)</f>
        <v>LPC from invoicing</v>
      </c>
      <c r="AF2084" t="str">
        <f>VLOOKUP(VALUE(H2084),'Main_Sub Desc'!F:G,2,)</f>
        <v>Wtr Rev Late Payment</v>
      </c>
      <c r="AG2084">
        <f>IFERROR(VLOOKUP(VALUE(I2084),'PC Mapping'!A:F,6,),"")</f>
        <v>10469</v>
      </c>
      <c r="AH2084" s="13" t="str">
        <f>VLOOKUP(AG2084,'PC Mapping'!L:M,2,)</f>
        <v>Bolivar Water</v>
      </c>
    </row>
    <row r="2085" spans="1:34" x14ac:dyDescent="0.2">
      <c r="A2085" t="s">
        <v>11795</v>
      </c>
      <c r="B2085" t="s">
        <v>11796</v>
      </c>
      <c r="C2085" t="s">
        <v>4519</v>
      </c>
      <c r="D2085" t="s">
        <v>4520</v>
      </c>
      <c r="E2085" s="3">
        <v>45833</v>
      </c>
      <c r="F2085" t="s">
        <v>44</v>
      </c>
      <c r="G2085" t="s">
        <v>3742</v>
      </c>
      <c r="H2085" t="s">
        <v>3722</v>
      </c>
      <c r="I2085" t="s">
        <v>4538</v>
      </c>
      <c r="J2085" t="s">
        <v>4522</v>
      </c>
      <c r="K2085" s="2">
        <v>-5</v>
      </c>
      <c r="L2085" t="s">
        <v>44</v>
      </c>
      <c r="M2085" s="2">
        <v>-5</v>
      </c>
      <c r="N2085" t="s">
        <v>4523</v>
      </c>
      <c r="O2085" t="s">
        <v>4524</v>
      </c>
      <c r="P2085" t="s">
        <v>7095</v>
      </c>
      <c r="Q2085" t="s">
        <v>11797</v>
      </c>
      <c r="R2085" t="s">
        <v>44</v>
      </c>
      <c r="S2085" t="s">
        <v>4527</v>
      </c>
      <c r="T2085" s="3">
        <v>45833</v>
      </c>
      <c r="U2085" s="3">
        <v>45834</v>
      </c>
      <c r="V2085" s="2">
        <v>0</v>
      </c>
      <c r="W2085" t="s">
        <v>44</v>
      </c>
      <c r="X2085" t="s">
        <v>44</v>
      </c>
      <c r="Y2085" t="s">
        <v>11798</v>
      </c>
      <c r="Z2085" t="s">
        <v>11799</v>
      </c>
      <c r="AA2085" t="s">
        <v>4529</v>
      </c>
      <c r="AB2085" t="s">
        <v>4530</v>
      </c>
      <c r="AC2085" t="s">
        <v>89</v>
      </c>
      <c r="AD2085" t="str">
        <f t="shared" si="32"/>
        <v>10-60</v>
      </c>
      <c r="AE2085" t="str">
        <f>VLOOKUP(AD2085,'Main_Sub Desc'!C:D,2,)</f>
        <v>LPC from invoicing</v>
      </c>
      <c r="AF2085" t="str">
        <f>VLOOKUP(VALUE(H2085),'Main_Sub Desc'!F:G,2,)</f>
        <v>Wtr Rev Late Payment</v>
      </c>
      <c r="AG2085">
        <f>IFERROR(VLOOKUP(VALUE(I2085),'PC Mapping'!A:F,6,),"")</f>
        <v>10469</v>
      </c>
      <c r="AH2085" s="13" t="str">
        <f>VLOOKUP(AG2085,'PC Mapping'!L:M,2,)</f>
        <v>Bolivar Water</v>
      </c>
    </row>
    <row r="2086" spans="1:34" x14ac:dyDescent="0.2">
      <c r="A2086" t="s">
        <v>11795</v>
      </c>
      <c r="B2086" t="s">
        <v>11796</v>
      </c>
      <c r="C2086" t="s">
        <v>4519</v>
      </c>
      <c r="D2086" t="s">
        <v>4520</v>
      </c>
      <c r="E2086" s="3">
        <v>45833</v>
      </c>
      <c r="F2086" t="s">
        <v>44</v>
      </c>
      <c r="G2086" t="s">
        <v>3742</v>
      </c>
      <c r="H2086" t="s">
        <v>3716</v>
      </c>
      <c r="I2086" t="s">
        <v>4534</v>
      </c>
      <c r="J2086" t="s">
        <v>4522</v>
      </c>
      <c r="K2086" s="2">
        <v>-5</v>
      </c>
      <c r="L2086" t="s">
        <v>44</v>
      </c>
      <c r="M2086" s="2">
        <v>-5</v>
      </c>
      <c r="N2086" t="s">
        <v>4523</v>
      </c>
      <c r="O2086" t="s">
        <v>4524</v>
      </c>
      <c r="P2086" t="s">
        <v>7095</v>
      </c>
      <c r="Q2086" t="s">
        <v>11800</v>
      </c>
      <c r="R2086" t="s">
        <v>44</v>
      </c>
      <c r="S2086" t="s">
        <v>4527</v>
      </c>
      <c r="T2086" s="3">
        <v>45833</v>
      </c>
      <c r="U2086" s="3">
        <v>45834</v>
      </c>
      <c r="V2086" s="2">
        <v>0</v>
      </c>
      <c r="W2086" t="s">
        <v>44</v>
      </c>
      <c r="X2086" t="s">
        <v>44</v>
      </c>
      <c r="Y2086" t="s">
        <v>11801</v>
      </c>
      <c r="Z2086" t="s">
        <v>11799</v>
      </c>
      <c r="AA2086" t="s">
        <v>4529</v>
      </c>
      <c r="AB2086" t="s">
        <v>4530</v>
      </c>
      <c r="AC2086" t="s">
        <v>89</v>
      </c>
      <c r="AD2086" t="str">
        <f t="shared" si="32"/>
        <v>10-60</v>
      </c>
      <c r="AE2086" t="str">
        <f>VLOOKUP(AD2086,'Main_Sub Desc'!C:D,2,)</f>
        <v>LPC from invoicing</v>
      </c>
      <c r="AF2086" t="str">
        <f>VLOOKUP(VALUE(H2086),'Main_Sub Desc'!F:G,2,)</f>
        <v>Wst Rev Late Payment</v>
      </c>
      <c r="AG2086">
        <f>IFERROR(VLOOKUP(VALUE(I2086),'PC Mapping'!A:F,6,),"")</f>
        <v>10514</v>
      </c>
      <c r="AH2086" s="13" t="str">
        <f>VLOOKUP(AG2086,'PC Mapping'!L:M,2,)</f>
        <v>Bolivar Sewer</v>
      </c>
    </row>
    <row r="2087" spans="1:34" x14ac:dyDescent="0.2">
      <c r="A2087" t="s">
        <v>11802</v>
      </c>
      <c r="B2087" t="s">
        <v>11796</v>
      </c>
      <c r="C2087" t="s">
        <v>4519</v>
      </c>
      <c r="D2087" t="s">
        <v>4520</v>
      </c>
      <c r="E2087" s="3">
        <v>45833</v>
      </c>
      <c r="F2087" t="s">
        <v>44</v>
      </c>
      <c r="G2087" t="s">
        <v>3742</v>
      </c>
      <c r="H2087" t="s">
        <v>3722</v>
      </c>
      <c r="I2087" t="s">
        <v>3752</v>
      </c>
      <c r="J2087" t="s">
        <v>4522</v>
      </c>
      <c r="K2087" s="2">
        <v>-7.79</v>
      </c>
      <c r="L2087" t="s">
        <v>44</v>
      </c>
      <c r="M2087" s="2">
        <v>-7.79</v>
      </c>
      <c r="N2087" t="s">
        <v>4523</v>
      </c>
      <c r="O2087" t="s">
        <v>4524</v>
      </c>
      <c r="P2087" t="s">
        <v>9322</v>
      </c>
      <c r="Q2087" t="s">
        <v>11803</v>
      </c>
      <c r="R2087" t="s">
        <v>44</v>
      </c>
      <c r="S2087" t="s">
        <v>4527</v>
      </c>
      <c r="T2087" s="3">
        <v>45833</v>
      </c>
      <c r="U2087" s="3">
        <v>45834</v>
      </c>
      <c r="V2087" s="2">
        <v>0</v>
      </c>
      <c r="W2087" t="s">
        <v>44</v>
      </c>
      <c r="X2087" t="s">
        <v>44</v>
      </c>
      <c r="Y2087" t="s">
        <v>11804</v>
      </c>
      <c r="Z2087" t="s">
        <v>11805</v>
      </c>
      <c r="AA2087" t="s">
        <v>4529</v>
      </c>
      <c r="AB2087" t="s">
        <v>4530</v>
      </c>
      <c r="AC2087" t="s">
        <v>89</v>
      </c>
      <c r="AD2087" t="str">
        <f t="shared" si="32"/>
        <v>10-60</v>
      </c>
      <c r="AE2087" t="str">
        <f>VLOOKUP(AD2087,'Main_Sub Desc'!C:D,2,)</f>
        <v>LPC from invoicing</v>
      </c>
      <c r="AF2087" t="str">
        <f>VLOOKUP(VALUE(H2087),'Main_Sub Desc'!F:G,2,)</f>
        <v>Wtr Rev Late Payment</v>
      </c>
      <c r="AG2087">
        <f>IFERROR(VLOOKUP(VALUE(I2087),'PC Mapping'!A:F,6,),"")</f>
        <v>10719</v>
      </c>
      <c r="AH2087" s="13" t="str">
        <f>VLOOKUP(AG2087,'PC Mapping'!L:M,2,)</f>
        <v>All Other Water</v>
      </c>
    </row>
    <row r="2088" spans="1:34" x14ac:dyDescent="0.2">
      <c r="A2088" t="s">
        <v>11806</v>
      </c>
      <c r="B2088" t="s">
        <v>11807</v>
      </c>
      <c r="C2088" t="s">
        <v>4519</v>
      </c>
      <c r="D2088" t="s">
        <v>4520</v>
      </c>
      <c r="E2088" s="3">
        <v>45833</v>
      </c>
      <c r="F2088" t="s">
        <v>44</v>
      </c>
      <c r="G2088" t="s">
        <v>3742</v>
      </c>
      <c r="H2088" t="s">
        <v>3722</v>
      </c>
      <c r="I2088" t="s">
        <v>3752</v>
      </c>
      <c r="J2088" t="s">
        <v>4522</v>
      </c>
      <c r="K2088" s="2">
        <v>-5</v>
      </c>
      <c r="L2088" t="s">
        <v>44</v>
      </c>
      <c r="M2088" s="2">
        <v>-5</v>
      </c>
      <c r="N2088" t="s">
        <v>4523</v>
      </c>
      <c r="O2088" t="s">
        <v>4524</v>
      </c>
      <c r="P2088" t="s">
        <v>11808</v>
      </c>
      <c r="Q2088" t="s">
        <v>11809</v>
      </c>
      <c r="R2088" t="s">
        <v>44</v>
      </c>
      <c r="S2088" t="s">
        <v>4527</v>
      </c>
      <c r="T2088" s="3">
        <v>45833</v>
      </c>
      <c r="U2088" s="3">
        <v>45834</v>
      </c>
      <c r="V2088" s="2">
        <v>0</v>
      </c>
      <c r="W2088" t="s">
        <v>44</v>
      </c>
      <c r="X2088" t="s">
        <v>44</v>
      </c>
      <c r="Y2088" t="s">
        <v>11810</v>
      </c>
      <c r="Z2088" t="s">
        <v>2068</v>
      </c>
      <c r="AA2088" t="s">
        <v>4529</v>
      </c>
      <c r="AB2088" t="s">
        <v>4530</v>
      </c>
      <c r="AC2088" t="s">
        <v>89</v>
      </c>
      <c r="AD2088" t="str">
        <f t="shared" si="32"/>
        <v>10-60</v>
      </c>
      <c r="AE2088" t="str">
        <f>VLOOKUP(AD2088,'Main_Sub Desc'!C:D,2,)</f>
        <v>LPC from invoicing</v>
      </c>
      <c r="AF2088" t="str">
        <f>VLOOKUP(VALUE(H2088),'Main_Sub Desc'!F:G,2,)</f>
        <v>Wtr Rev Late Payment</v>
      </c>
      <c r="AG2088">
        <f>IFERROR(VLOOKUP(VALUE(I2088),'PC Mapping'!A:F,6,),"")</f>
        <v>10719</v>
      </c>
      <c r="AH2088" s="13" t="str">
        <f>VLOOKUP(AG2088,'PC Mapping'!L:M,2,)</f>
        <v>All Other Water</v>
      </c>
    </row>
    <row r="2089" spans="1:34" x14ac:dyDescent="0.2">
      <c r="A2089" t="s">
        <v>11811</v>
      </c>
      <c r="B2089" t="s">
        <v>11796</v>
      </c>
      <c r="C2089" t="s">
        <v>4519</v>
      </c>
      <c r="D2089" t="s">
        <v>4520</v>
      </c>
      <c r="E2089" s="3">
        <v>45833</v>
      </c>
      <c r="F2089" t="s">
        <v>44</v>
      </c>
      <c r="G2089" t="s">
        <v>3742</v>
      </c>
      <c r="H2089" t="s">
        <v>3722</v>
      </c>
      <c r="I2089" t="s">
        <v>3752</v>
      </c>
      <c r="J2089" t="s">
        <v>4522</v>
      </c>
      <c r="K2089" s="2">
        <v>-5</v>
      </c>
      <c r="L2089" t="s">
        <v>44</v>
      </c>
      <c r="M2089" s="2">
        <v>-5</v>
      </c>
      <c r="N2089" t="s">
        <v>4523</v>
      </c>
      <c r="O2089" t="s">
        <v>4524</v>
      </c>
      <c r="P2089" t="s">
        <v>7309</v>
      </c>
      <c r="Q2089" t="s">
        <v>11812</v>
      </c>
      <c r="R2089" t="s">
        <v>44</v>
      </c>
      <c r="S2089" t="s">
        <v>4527</v>
      </c>
      <c r="T2089" s="3">
        <v>45833</v>
      </c>
      <c r="U2089" s="3">
        <v>45834</v>
      </c>
      <c r="V2089" s="2">
        <v>0</v>
      </c>
      <c r="W2089" t="s">
        <v>44</v>
      </c>
      <c r="X2089" t="s">
        <v>44</v>
      </c>
      <c r="Y2089" t="s">
        <v>11813</v>
      </c>
      <c r="Z2089" t="s">
        <v>2594</v>
      </c>
      <c r="AA2089" t="s">
        <v>4529</v>
      </c>
      <c r="AB2089" t="s">
        <v>4530</v>
      </c>
      <c r="AC2089" t="s">
        <v>89</v>
      </c>
      <c r="AD2089" t="str">
        <f t="shared" si="32"/>
        <v>10-60</v>
      </c>
      <c r="AE2089" t="str">
        <f>VLOOKUP(AD2089,'Main_Sub Desc'!C:D,2,)</f>
        <v>LPC from invoicing</v>
      </c>
      <c r="AF2089" t="str">
        <f>VLOOKUP(VALUE(H2089),'Main_Sub Desc'!F:G,2,)</f>
        <v>Wtr Rev Late Payment</v>
      </c>
      <c r="AG2089">
        <f>IFERROR(VLOOKUP(VALUE(I2089),'PC Mapping'!A:F,6,),"")</f>
        <v>10719</v>
      </c>
      <c r="AH2089" s="13" t="str">
        <f>VLOOKUP(AG2089,'PC Mapping'!L:M,2,)</f>
        <v>All Other Water</v>
      </c>
    </row>
    <row r="2090" spans="1:34" x14ac:dyDescent="0.2">
      <c r="A2090" t="s">
        <v>11814</v>
      </c>
      <c r="B2090" t="s">
        <v>11796</v>
      </c>
      <c r="C2090" t="s">
        <v>4519</v>
      </c>
      <c r="D2090" t="s">
        <v>4520</v>
      </c>
      <c r="E2090" s="3">
        <v>45833</v>
      </c>
      <c r="F2090" t="s">
        <v>44</v>
      </c>
      <c r="G2090" t="s">
        <v>3742</v>
      </c>
      <c r="H2090" t="s">
        <v>3722</v>
      </c>
      <c r="I2090" t="s">
        <v>3752</v>
      </c>
      <c r="J2090" t="s">
        <v>4522</v>
      </c>
      <c r="K2090" s="2">
        <v>-5</v>
      </c>
      <c r="L2090" t="s">
        <v>44</v>
      </c>
      <c r="M2090" s="2">
        <v>-5</v>
      </c>
      <c r="N2090" t="s">
        <v>4523</v>
      </c>
      <c r="O2090" t="s">
        <v>4524</v>
      </c>
      <c r="P2090" t="s">
        <v>11815</v>
      </c>
      <c r="Q2090" t="s">
        <v>11816</v>
      </c>
      <c r="R2090" t="s">
        <v>44</v>
      </c>
      <c r="S2090" t="s">
        <v>4527</v>
      </c>
      <c r="T2090" s="3">
        <v>45833</v>
      </c>
      <c r="U2090" s="3">
        <v>45834</v>
      </c>
      <c r="V2090" s="2">
        <v>0</v>
      </c>
      <c r="W2090" t="s">
        <v>44</v>
      </c>
      <c r="X2090" t="s">
        <v>44</v>
      </c>
      <c r="Y2090" t="s">
        <v>11817</v>
      </c>
      <c r="Z2090" t="s">
        <v>2779</v>
      </c>
      <c r="AA2090" t="s">
        <v>4529</v>
      </c>
      <c r="AB2090" t="s">
        <v>4530</v>
      </c>
      <c r="AC2090" t="s">
        <v>89</v>
      </c>
      <c r="AD2090" t="str">
        <f t="shared" si="32"/>
        <v>10-60</v>
      </c>
      <c r="AE2090" t="str">
        <f>VLOOKUP(AD2090,'Main_Sub Desc'!C:D,2,)</f>
        <v>LPC from invoicing</v>
      </c>
      <c r="AF2090" t="str">
        <f>VLOOKUP(VALUE(H2090),'Main_Sub Desc'!F:G,2,)</f>
        <v>Wtr Rev Late Payment</v>
      </c>
      <c r="AG2090">
        <f>IFERROR(VLOOKUP(VALUE(I2090),'PC Mapping'!A:F,6,),"")</f>
        <v>10719</v>
      </c>
      <c r="AH2090" s="13" t="str">
        <f>VLOOKUP(AG2090,'PC Mapping'!L:M,2,)</f>
        <v>All Other Water</v>
      </c>
    </row>
    <row r="2091" spans="1:34" x14ac:dyDescent="0.2">
      <c r="A2091" t="s">
        <v>11818</v>
      </c>
      <c r="B2091" t="s">
        <v>11796</v>
      </c>
      <c r="C2091" t="s">
        <v>4519</v>
      </c>
      <c r="D2091" t="s">
        <v>4520</v>
      </c>
      <c r="E2091" s="3">
        <v>45833</v>
      </c>
      <c r="F2091" t="s">
        <v>44</v>
      </c>
      <c r="G2091" t="s">
        <v>3742</v>
      </c>
      <c r="H2091" t="s">
        <v>3722</v>
      </c>
      <c r="I2091" t="s">
        <v>3752</v>
      </c>
      <c r="J2091" t="s">
        <v>4522</v>
      </c>
      <c r="K2091" s="2">
        <v>-5</v>
      </c>
      <c r="L2091" t="s">
        <v>44</v>
      </c>
      <c r="M2091" s="2">
        <v>-5</v>
      </c>
      <c r="N2091" t="s">
        <v>4523</v>
      </c>
      <c r="O2091" t="s">
        <v>4524</v>
      </c>
      <c r="P2091" t="s">
        <v>7309</v>
      </c>
      <c r="Q2091" t="s">
        <v>11819</v>
      </c>
      <c r="R2091" t="s">
        <v>44</v>
      </c>
      <c r="S2091" t="s">
        <v>4527</v>
      </c>
      <c r="T2091" s="3">
        <v>45833</v>
      </c>
      <c r="U2091" s="3">
        <v>45834</v>
      </c>
      <c r="V2091" s="2">
        <v>0</v>
      </c>
      <c r="W2091" t="s">
        <v>44</v>
      </c>
      <c r="X2091" t="s">
        <v>44</v>
      </c>
      <c r="Y2091" t="s">
        <v>11820</v>
      </c>
      <c r="Z2091" t="s">
        <v>1619</v>
      </c>
      <c r="AA2091" t="s">
        <v>4529</v>
      </c>
      <c r="AB2091" t="s">
        <v>4530</v>
      </c>
      <c r="AC2091" t="s">
        <v>89</v>
      </c>
      <c r="AD2091" t="str">
        <f t="shared" si="32"/>
        <v>10-60</v>
      </c>
      <c r="AE2091" t="str">
        <f>VLOOKUP(AD2091,'Main_Sub Desc'!C:D,2,)</f>
        <v>LPC from invoicing</v>
      </c>
      <c r="AF2091" t="str">
        <f>VLOOKUP(VALUE(H2091),'Main_Sub Desc'!F:G,2,)</f>
        <v>Wtr Rev Late Payment</v>
      </c>
      <c r="AG2091">
        <f>IFERROR(VLOOKUP(VALUE(I2091),'PC Mapping'!A:F,6,),"")</f>
        <v>10719</v>
      </c>
      <c r="AH2091" s="13" t="str">
        <f>VLOOKUP(AG2091,'PC Mapping'!L:M,2,)</f>
        <v>All Other Water</v>
      </c>
    </row>
    <row r="2092" spans="1:34" x14ac:dyDescent="0.2">
      <c r="A2092" t="s">
        <v>11821</v>
      </c>
      <c r="B2092" t="s">
        <v>11807</v>
      </c>
      <c r="C2092" t="s">
        <v>4519</v>
      </c>
      <c r="D2092" t="s">
        <v>4520</v>
      </c>
      <c r="E2092" s="3">
        <v>45833</v>
      </c>
      <c r="F2092" t="s">
        <v>44</v>
      </c>
      <c r="G2092" t="s">
        <v>3742</v>
      </c>
      <c r="H2092" t="s">
        <v>3722</v>
      </c>
      <c r="I2092" t="s">
        <v>3752</v>
      </c>
      <c r="J2092" t="s">
        <v>4522</v>
      </c>
      <c r="K2092" s="2">
        <v>-9.01</v>
      </c>
      <c r="L2092" t="s">
        <v>44</v>
      </c>
      <c r="M2092" s="2">
        <v>-9.01</v>
      </c>
      <c r="N2092" t="s">
        <v>4523</v>
      </c>
      <c r="O2092" t="s">
        <v>4524</v>
      </c>
      <c r="P2092" t="s">
        <v>11822</v>
      </c>
      <c r="Q2092" t="s">
        <v>11823</v>
      </c>
      <c r="R2092" t="s">
        <v>44</v>
      </c>
      <c r="S2092" t="s">
        <v>4527</v>
      </c>
      <c r="T2092" s="3">
        <v>45833</v>
      </c>
      <c r="U2092" s="3">
        <v>45834</v>
      </c>
      <c r="V2092" s="2">
        <v>0</v>
      </c>
      <c r="W2092" t="s">
        <v>44</v>
      </c>
      <c r="X2092" t="s">
        <v>44</v>
      </c>
      <c r="Y2092" t="s">
        <v>11824</v>
      </c>
      <c r="Z2092" t="s">
        <v>2511</v>
      </c>
      <c r="AA2092" t="s">
        <v>4529</v>
      </c>
      <c r="AB2092" t="s">
        <v>4530</v>
      </c>
      <c r="AC2092" t="s">
        <v>89</v>
      </c>
      <c r="AD2092" t="str">
        <f t="shared" si="32"/>
        <v>10-60</v>
      </c>
      <c r="AE2092" t="str">
        <f>VLOOKUP(AD2092,'Main_Sub Desc'!C:D,2,)</f>
        <v>LPC from invoicing</v>
      </c>
      <c r="AF2092" t="str">
        <f>VLOOKUP(VALUE(H2092),'Main_Sub Desc'!F:G,2,)</f>
        <v>Wtr Rev Late Payment</v>
      </c>
      <c r="AG2092">
        <f>IFERROR(VLOOKUP(VALUE(I2092),'PC Mapping'!A:F,6,),"")</f>
        <v>10719</v>
      </c>
      <c r="AH2092" s="13" t="str">
        <f>VLOOKUP(AG2092,'PC Mapping'!L:M,2,)</f>
        <v>All Other Water</v>
      </c>
    </row>
    <row r="2093" spans="1:34" x14ac:dyDescent="0.2">
      <c r="A2093" t="s">
        <v>11825</v>
      </c>
      <c r="B2093" t="s">
        <v>11807</v>
      </c>
      <c r="C2093" t="s">
        <v>4519</v>
      </c>
      <c r="D2093" t="s">
        <v>4520</v>
      </c>
      <c r="E2093" s="3">
        <v>45833</v>
      </c>
      <c r="F2093" t="s">
        <v>44</v>
      </c>
      <c r="G2093" t="s">
        <v>3742</v>
      </c>
      <c r="H2093" t="s">
        <v>3722</v>
      </c>
      <c r="I2093" t="s">
        <v>3752</v>
      </c>
      <c r="J2093" t="s">
        <v>4522</v>
      </c>
      <c r="K2093" s="2">
        <v>-5</v>
      </c>
      <c r="L2093" t="s">
        <v>44</v>
      </c>
      <c r="M2093" s="2">
        <v>-5</v>
      </c>
      <c r="N2093" t="s">
        <v>4523</v>
      </c>
      <c r="O2093" t="s">
        <v>4524</v>
      </c>
      <c r="P2093" t="s">
        <v>11826</v>
      </c>
      <c r="Q2093" t="s">
        <v>11827</v>
      </c>
      <c r="R2093" t="s">
        <v>44</v>
      </c>
      <c r="S2093" t="s">
        <v>4527</v>
      </c>
      <c r="T2093" s="3">
        <v>45833</v>
      </c>
      <c r="U2093" s="3">
        <v>45834</v>
      </c>
      <c r="V2093" s="2">
        <v>0</v>
      </c>
      <c r="W2093" t="s">
        <v>44</v>
      </c>
      <c r="X2093" t="s">
        <v>44</v>
      </c>
      <c r="Y2093" t="s">
        <v>11828</v>
      </c>
      <c r="Z2093" t="s">
        <v>1991</v>
      </c>
      <c r="AA2093" t="s">
        <v>4529</v>
      </c>
      <c r="AB2093" t="s">
        <v>4530</v>
      </c>
      <c r="AC2093" t="s">
        <v>89</v>
      </c>
      <c r="AD2093" t="str">
        <f t="shared" si="32"/>
        <v>10-60</v>
      </c>
      <c r="AE2093" t="str">
        <f>VLOOKUP(AD2093,'Main_Sub Desc'!C:D,2,)</f>
        <v>LPC from invoicing</v>
      </c>
      <c r="AF2093" t="str">
        <f>VLOOKUP(VALUE(H2093),'Main_Sub Desc'!F:G,2,)</f>
        <v>Wtr Rev Late Payment</v>
      </c>
      <c r="AG2093">
        <f>IFERROR(VLOOKUP(VALUE(I2093),'PC Mapping'!A:F,6,),"")</f>
        <v>10719</v>
      </c>
      <c r="AH2093" s="13" t="str">
        <f>VLOOKUP(AG2093,'PC Mapping'!L:M,2,)</f>
        <v>All Other Water</v>
      </c>
    </row>
    <row r="2094" spans="1:34" x14ac:dyDescent="0.2">
      <c r="A2094" t="s">
        <v>11829</v>
      </c>
      <c r="B2094" t="s">
        <v>11807</v>
      </c>
      <c r="C2094" t="s">
        <v>4519</v>
      </c>
      <c r="D2094" t="s">
        <v>4520</v>
      </c>
      <c r="E2094" s="3">
        <v>45833</v>
      </c>
      <c r="F2094" t="s">
        <v>44</v>
      </c>
      <c r="G2094" t="s">
        <v>3742</v>
      </c>
      <c r="H2094" t="s">
        <v>3722</v>
      </c>
      <c r="I2094" t="s">
        <v>3752</v>
      </c>
      <c r="J2094" t="s">
        <v>4522</v>
      </c>
      <c r="K2094" s="2">
        <v>-5</v>
      </c>
      <c r="L2094" t="s">
        <v>44</v>
      </c>
      <c r="M2094" s="2">
        <v>-5</v>
      </c>
      <c r="N2094" t="s">
        <v>4523</v>
      </c>
      <c r="O2094" t="s">
        <v>4524</v>
      </c>
      <c r="P2094" t="s">
        <v>11830</v>
      </c>
      <c r="Q2094" t="s">
        <v>11831</v>
      </c>
      <c r="R2094" t="s">
        <v>44</v>
      </c>
      <c r="S2094" t="s">
        <v>4527</v>
      </c>
      <c r="T2094" s="3">
        <v>45833</v>
      </c>
      <c r="U2094" s="3">
        <v>45834</v>
      </c>
      <c r="V2094" s="2">
        <v>0</v>
      </c>
      <c r="W2094" t="s">
        <v>44</v>
      </c>
      <c r="X2094" t="s">
        <v>44</v>
      </c>
      <c r="Y2094" t="s">
        <v>11832</v>
      </c>
      <c r="Z2094" t="s">
        <v>1886</v>
      </c>
      <c r="AA2094" t="s">
        <v>4529</v>
      </c>
      <c r="AB2094" t="s">
        <v>4530</v>
      </c>
      <c r="AC2094" t="s">
        <v>89</v>
      </c>
      <c r="AD2094" t="str">
        <f t="shared" si="32"/>
        <v>10-60</v>
      </c>
      <c r="AE2094" t="str">
        <f>VLOOKUP(AD2094,'Main_Sub Desc'!C:D,2,)</f>
        <v>LPC from invoicing</v>
      </c>
      <c r="AF2094" t="str">
        <f>VLOOKUP(VALUE(H2094),'Main_Sub Desc'!F:G,2,)</f>
        <v>Wtr Rev Late Payment</v>
      </c>
      <c r="AG2094">
        <f>IFERROR(VLOOKUP(VALUE(I2094),'PC Mapping'!A:F,6,),"")</f>
        <v>10719</v>
      </c>
      <c r="AH2094" s="13" t="str">
        <f>VLOOKUP(AG2094,'PC Mapping'!L:M,2,)</f>
        <v>All Other Water</v>
      </c>
    </row>
    <row r="2095" spans="1:34" x14ac:dyDescent="0.2">
      <c r="A2095" t="s">
        <v>11833</v>
      </c>
      <c r="B2095" t="s">
        <v>11834</v>
      </c>
      <c r="C2095" t="s">
        <v>4519</v>
      </c>
      <c r="D2095" t="s">
        <v>4520</v>
      </c>
      <c r="E2095" s="3">
        <v>45838</v>
      </c>
      <c r="F2095" t="s">
        <v>44</v>
      </c>
      <c r="G2095" t="s">
        <v>3742</v>
      </c>
      <c r="H2095" t="s">
        <v>3716</v>
      </c>
      <c r="I2095" t="s">
        <v>4534</v>
      </c>
      <c r="J2095" t="s">
        <v>4522</v>
      </c>
      <c r="K2095" s="2">
        <v>-5</v>
      </c>
      <c r="L2095" t="s">
        <v>44</v>
      </c>
      <c r="M2095" s="2">
        <v>-5</v>
      </c>
      <c r="N2095" t="s">
        <v>4523</v>
      </c>
      <c r="O2095" t="s">
        <v>4524</v>
      </c>
      <c r="P2095" t="s">
        <v>11835</v>
      </c>
      <c r="Q2095" t="s">
        <v>11836</v>
      </c>
      <c r="R2095" t="s">
        <v>44</v>
      </c>
      <c r="S2095" t="s">
        <v>4527</v>
      </c>
      <c r="T2095" s="3">
        <v>45838</v>
      </c>
      <c r="U2095" s="3">
        <v>45839</v>
      </c>
      <c r="V2095" s="2">
        <v>0</v>
      </c>
      <c r="W2095" t="s">
        <v>44</v>
      </c>
      <c r="X2095" t="s">
        <v>44</v>
      </c>
      <c r="Y2095" t="s">
        <v>11837</v>
      </c>
      <c r="Z2095" t="s">
        <v>881</v>
      </c>
      <c r="AA2095" t="s">
        <v>4529</v>
      </c>
      <c r="AB2095" t="s">
        <v>4530</v>
      </c>
      <c r="AC2095" t="s">
        <v>89</v>
      </c>
      <c r="AD2095" t="str">
        <f t="shared" si="32"/>
        <v>10-60</v>
      </c>
      <c r="AE2095" t="str">
        <f>VLOOKUP(AD2095,'Main_Sub Desc'!C:D,2,)</f>
        <v>LPC from invoicing</v>
      </c>
      <c r="AF2095" t="str">
        <f>VLOOKUP(VALUE(H2095),'Main_Sub Desc'!F:G,2,)</f>
        <v>Wst Rev Late Payment</v>
      </c>
      <c r="AG2095">
        <f>IFERROR(VLOOKUP(VALUE(I2095),'PC Mapping'!A:F,6,),"")</f>
        <v>10514</v>
      </c>
      <c r="AH2095" s="13" t="str">
        <f>VLOOKUP(AG2095,'PC Mapping'!L:M,2,)</f>
        <v>Bolivar Sewer</v>
      </c>
    </row>
    <row r="2096" spans="1:34" x14ac:dyDescent="0.2">
      <c r="A2096" t="s">
        <v>11833</v>
      </c>
      <c r="B2096" t="s">
        <v>11834</v>
      </c>
      <c r="C2096" t="s">
        <v>4519</v>
      </c>
      <c r="D2096" t="s">
        <v>4520</v>
      </c>
      <c r="E2096" s="3">
        <v>45838</v>
      </c>
      <c r="F2096" t="s">
        <v>44</v>
      </c>
      <c r="G2096" t="s">
        <v>3742</v>
      </c>
      <c r="H2096" t="s">
        <v>3722</v>
      </c>
      <c r="I2096" t="s">
        <v>4538</v>
      </c>
      <c r="J2096" t="s">
        <v>4522</v>
      </c>
      <c r="K2096" s="2">
        <v>-5</v>
      </c>
      <c r="L2096" t="s">
        <v>44</v>
      </c>
      <c r="M2096" s="2">
        <v>-5</v>
      </c>
      <c r="N2096" t="s">
        <v>4523</v>
      </c>
      <c r="O2096" t="s">
        <v>4524</v>
      </c>
      <c r="P2096" t="s">
        <v>11835</v>
      </c>
      <c r="Q2096" t="s">
        <v>11838</v>
      </c>
      <c r="R2096" t="s">
        <v>44</v>
      </c>
      <c r="S2096" t="s">
        <v>4527</v>
      </c>
      <c r="T2096" s="3">
        <v>45838</v>
      </c>
      <c r="U2096" s="3">
        <v>45839</v>
      </c>
      <c r="V2096" s="2">
        <v>0</v>
      </c>
      <c r="W2096" t="s">
        <v>44</v>
      </c>
      <c r="X2096" t="s">
        <v>44</v>
      </c>
      <c r="Y2096" t="s">
        <v>11839</v>
      </c>
      <c r="Z2096" t="s">
        <v>881</v>
      </c>
      <c r="AA2096" t="s">
        <v>4529</v>
      </c>
      <c r="AB2096" t="s">
        <v>4530</v>
      </c>
      <c r="AC2096" t="s">
        <v>89</v>
      </c>
      <c r="AD2096" t="str">
        <f t="shared" si="32"/>
        <v>10-60</v>
      </c>
      <c r="AE2096" t="str">
        <f>VLOOKUP(AD2096,'Main_Sub Desc'!C:D,2,)</f>
        <v>LPC from invoicing</v>
      </c>
      <c r="AF2096" t="str">
        <f>VLOOKUP(VALUE(H2096),'Main_Sub Desc'!F:G,2,)</f>
        <v>Wtr Rev Late Payment</v>
      </c>
      <c r="AG2096">
        <f>IFERROR(VLOOKUP(VALUE(I2096),'PC Mapping'!A:F,6,),"")</f>
        <v>10469</v>
      </c>
      <c r="AH2096" s="13" t="str">
        <f>VLOOKUP(AG2096,'PC Mapping'!L:M,2,)</f>
        <v>Bolivar Water</v>
      </c>
    </row>
    <row r="2097" spans="1:34" x14ac:dyDescent="0.2">
      <c r="A2097" t="s">
        <v>11840</v>
      </c>
      <c r="B2097" t="s">
        <v>11834</v>
      </c>
      <c r="C2097" t="s">
        <v>4519</v>
      </c>
      <c r="D2097" t="s">
        <v>4520</v>
      </c>
      <c r="E2097" s="3">
        <v>45838</v>
      </c>
      <c r="F2097" t="s">
        <v>44</v>
      </c>
      <c r="G2097" t="s">
        <v>3742</v>
      </c>
      <c r="H2097" t="s">
        <v>3716</v>
      </c>
      <c r="I2097" t="s">
        <v>4534</v>
      </c>
      <c r="J2097" t="s">
        <v>4522</v>
      </c>
      <c r="K2097" s="2">
        <v>-10.96</v>
      </c>
      <c r="L2097" t="s">
        <v>44</v>
      </c>
      <c r="M2097" s="2">
        <v>-10.96</v>
      </c>
      <c r="N2097" t="s">
        <v>4523</v>
      </c>
      <c r="O2097" t="s">
        <v>4524</v>
      </c>
      <c r="P2097" t="s">
        <v>4590</v>
      </c>
      <c r="Q2097" t="s">
        <v>11841</v>
      </c>
      <c r="R2097" t="s">
        <v>44</v>
      </c>
      <c r="S2097" t="s">
        <v>4527</v>
      </c>
      <c r="T2097" s="3">
        <v>45838</v>
      </c>
      <c r="U2097" s="3">
        <v>45839</v>
      </c>
      <c r="V2097" s="2">
        <v>0</v>
      </c>
      <c r="W2097" t="s">
        <v>44</v>
      </c>
      <c r="X2097" t="s">
        <v>44</v>
      </c>
      <c r="Y2097" t="s">
        <v>11842</v>
      </c>
      <c r="Z2097" t="s">
        <v>923</v>
      </c>
      <c r="AA2097" t="s">
        <v>4529</v>
      </c>
      <c r="AB2097" t="s">
        <v>4530</v>
      </c>
      <c r="AC2097" t="s">
        <v>89</v>
      </c>
      <c r="AD2097" t="str">
        <f t="shared" si="32"/>
        <v>10-60</v>
      </c>
      <c r="AE2097" t="str">
        <f>VLOOKUP(AD2097,'Main_Sub Desc'!C:D,2,)</f>
        <v>LPC from invoicing</v>
      </c>
      <c r="AF2097" t="str">
        <f>VLOOKUP(VALUE(H2097),'Main_Sub Desc'!F:G,2,)</f>
        <v>Wst Rev Late Payment</v>
      </c>
      <c r="AG2097">
        <f>IFERROR(VLOOKUP(VALUE(I2097),'PC Mapping'!A:F,6,),"")</f>
        <v>10514</v>
      </c>
      <c r="AH2097" s="13" t="str">
        <f>VLOOKUP(AG2097,'PC Mapping'!L:M,2,)</f>
        <v>Bolivar Sewer</v>
      </c>
    </row>
    <row r="2098" spans="1:34" x14ac:dyDescent="0.2">
      <c r="A2098" t="s">
        <v>11840</v>
      </c>
      <c r="B2098" t="s">
        <v>11834</v>
      </c>
      <c r="C2098" t="s">
        <v>4519</v>
      </c>
      <c r="D2098" t="s">
        <v>4520</v>
      </c>
      <c r="E2098" s="3">
        <v>45838</v>
      </c>
      <c r="F2098" t="s">
        <v>44</v>
      </c>
      <c r="G2098" t="s">
        <v>3742</v>
      </c>
      <c r="H2098" t="s">
        <v>3722</v>
      </c>
      <c r="I2098" t="s">
        <v>4538</v>
      </c>
      <c r="J2098" t="s">
        <v>4522</v>
      </c>
      <c r="K2098" s="2">
        <v>-5</v>
      </c>
      <c r="L2098" t="s">
        <v>44</v>
      </c>
      <c r="M2098" s="2">
        <v>-5</v>
      </c>
      <c r="N2098" t="s">
        <v>4523</v>
      </c>
      <c r="O2098" t="s">
        <v>4524</v>
      </c>
      <c r="P2098" t="s">
        <v>4590</v>
      </c>
      <c r="Q2098" t="s">
        <v>11843</v>
      </c>
      <c r="R2098" t="s">
        <v>44</v>
      </c>
      <c r="S2098" t="s">
        <v>4527</v>
      </c>
      <c r="T2098" s="3">
        <v>45838</v>
      </c>
      <c r="U2098" s="3">
        <v>45839</v>
      </c>
      <c r="V2098" s="2">
        <v>0</v>
      </c>
      <c r="W2098" t="s">
        <v>44</v>
      </c>
      <c r="X2098" t="s">
        <v>44</v>
      </c>
      <c r="Y2098" t="s">
        <v>4592</v>
      </c>
      <c r="Z2098" t="s">
        <v>923</v>
      </c>
      <c r="AA2098" t="s">
        <v>4529</v>
      </c>
      <c r="AB2098" t="s">
        <v>4530</v>
      </c>
      <c r="AC2098" t="s">
        <v>89</v>
      </c>
      <c r="AD2098" t="str">
        <f t="shared" si="32"/>
        <v>10-60</v>
      </c>
      <c r="AE2098" t="str">
        <f>VLOOKUP(AD2098,'Main_Sub Desc'!C:D,2,)</f>
        <v>LPC from invoicing</v>
      </c>
      <c r="AF2098" t="str">
        <f>VLOOKUP(VALUE(H2098),'Main_Sub Desc'!F:G,2,)</f>
        <v>Wtr Rev Late Payment</v>
      </c>
      <c r="AG2098">
        <f>IFERROR(VLOOKUP(VALUE(I2098),'PC Mapping'!A:F,6,),"")</f>
        <v>10469</v>
      </c>
      <c r="AH2098" s="13" t="str">
        <f>VLOOKUP(AG2098,'PC Mapping'!L:M,2,)</f>
        <v>Bolivar Water</v>
      </c>
    </row>
    <row r="2099" spans="1:34" x14ac:dyDescent="0.2">
      <c r="A2099" t="s">
        <v>11844</v>
      </c>
      <c r="B2099" t="s">
        <v>11834</v>
      </c>
      <c r="C2099" t="s">
        <v>4519</v>
      </c>
      <c r="D2099" t="s">
        <v>4520</v>
      </c>
      <c r="E2099" s="3">
        <v>45838</v>
      </c>
      <c r="F2099" t="s">
        <v>44</v>
      </c>
      <c r="G2099" t="s">
        <v>3742</v>
      </c>
      <c r="H2099" t="s">
        <v>3722</v>
      </c>
      <c r="I2099" t="s">
        <v>4538</v>
      </c>
      <c r="J2099" t="s">
        <v>4522</v>
      </c>
      <c r="K2099" s="2">
        <v>-5</v>
      </c>
      <c r="L2099" t="s">
        <v>44</v>
      </c>
      <c r="M2099" s="2">
        <v>-5</v>
      </c>
      <c r="N2099" t="s">
        <v>4523</v>
      </c>
      <c r="O2099" t="s">
        <v>4524</v>
      </c>
      <c r="P2099" t="s">
        <v>4978</v>
      </c>
      <c r="Q2099" t="s">
        <v>11845</v>
      </c>
      <c r="R2099" t="s">
        <v>44</v>
      </c>
      <c r="S2099" t="s">
        <v>4527</v>
      </c>
      <c r="T2099" s="3">
        <v>45838</v>
      </c>
      <c r="U2099" s="3">
        <v>45839</v>
      </c>
      <c r="V2099" s="2">
        <v>0</v>
      </c>
      <c r="W2099" t="s">
        <v>44</v>
      </c>
      <c r="X2099" t="s">
        <v>44</v>
      </c>
      <c r="Y2099" t="s">
        <v>11846</v>
      </c>
      <c r="Z2099" t="s">
        <v>535</v>
      </c>
      <c r="AA2099" t="s">
        <v>4529</v>
      </c>
      <c r="AB2099" t="s">
        <v>4530</v>
      </c>
      <c r="AC2099" t="s">
        <v>89</v>
      </c>
      <c r="AD2099" t="str">
        <f t="shared" si="32"/>
        <v>10-60</v>
      </c>
      <c r="AE2099" t="str">
        <f>VLOOKUP(AD2099,'Main_Sub Desc'!C:D,2,)</f>
        <v>LPC from invoicing</v>
      </c>
      <c r="AF2099" t="str">
        <f>VLOOKUP(VALUE(H2099),'Main_Sub Desc'!F:G,2,)</f>
        <v>Wtr Rev Late Payment</v>
      </c>
      <c r="AG2099">
        <f>IFERROR(VLOOKUP(VALUE(I2099),'PC Mapping'!A:F,6,),"")</f>
        <v>10469</v>
      </c>
      <c r="AH2099" s="13" t="str">
        <f>VLOOKUP(AG2099,'PC Mapping'!L:M,2,)</f>
        <v>Bolivar Water</v>
      </c>
    </row>
    <row r="2100" spans="1:34" x14ac:dyDescent="0.2">
      <c r="A2100" t="s">
        <v>11847</v>
      </c>
      <c r="B2100" t="s">
        <v>11848</v>
      </c>
      <c r="C2100" t="s">
        <v>4519</v>
      </c>
      <c r="D2100" t="s">
        <v>4520</v>
      </c>
      <c r="E2100" s="3">
        <v>45810</v>
      </c>
      <c r="F2100" t="s">
        <v>44</v>
      </c>
      <c r="G2100" t="s">
        <v>3742</v>
      </c>
      <c r="H2100" t="s">
        <v>3722</v>
      </c>
      <c r="I2100" t="s">
        <v>3752</v>
      </c>
      <c r="J2100" t="s">
        <v>4522</v>
      </c>
      <c r="K2100" s="2">
        <v>-7.67</v>
      </c>
      <c r="L2100" t="s">
        <v>44</v>
      </c>
      <c r="M2100" s="2">
        <v>-7.67</v>
      </c>
      <c r="N2100" t="s">
        <v>4523</v>
      </c>
      <c r="O2100" t="s">
        <v>4524</v>
      </c>
      <c r="P2100" t="s">
        <v>11849</v>
      </c>
      <c r="Q2100" t="s">
        <v>11850</v>
      </c>
      <c r="R2100" t="s">
        <v>44</v>
      </c>
      <c r="S2100" t="s">
        <v>6234</v>
      </c>
      <c r="T2100" s="3">
        <v>45810</v>
      </c>
      <c r="U2100" s="3">
        <v>45813</v>
      </c>
      <c r="V2100" s="2">
        <v>0</v>
      </c>
      <c r="W2100" t="s">
        <v>44</v>
      </c>
      <c r="X2100" t="s">
        <v>44</v>
      </c>
      <c r="Y2100" t="s">
        <v>11851</v>
      </c>
      <c r="Z2100" t="s">
        <v>3345</v>
      </c>
      <c r="AA2100" t="s">
        <v>4529</v>
      </c>
      <c r="AB2100" t="s">
        <v>4530</v>
      </c>
      <c r="AC2100" t="s">
        <v>99</v>
      </c>
      <c r="AD2100" t="str">
        <f t="shared" si="32"/>
        <v>10-60</v>
      </c>
      <c r="AE2100" t="str">
        <f>VLOOKUP(AD2100,'Main_Sub Desc'!C:D,2,)</f>
        <v>LPC from invoicing</v>
      </c>
      <c r="AF2100" t="str">
        <f>VLOOKUP(VALUE(H2100),'Main_Sub Desc'!F:G,2,)</f>
        <v>Wtr Rev Late Payment</v>
      </c>
      <c r="AG2100">
        <f>IFERROR(VLOOKUP(VALUE(I2100),'PC Mapping'!A:F,6,),"")</f>
        <v>10719</v>
      </c>
      <c r="AH2100" s="13" t="str">
        <f>VLOOKUP(AG2100,'PC Mapping'!L:M,2,)</f>
        <v>All Other Water</v>
      </c>
    </row>
    <row r="2101" spans="1:34" x14ac:dyDescent="0.2">
      <c r="A2101" t="s">
        <v>11852</v>
      </c>
      <c r="B2101" t="s">
        <v>11848</v>
      </c>
      <c r="C2101" t="s">
        <v>4519</v>
      </c>
      <c r="D2101" t="s">
        <v>4520</v>
      </c>
      <c r="E2101" s="3">
        <v>45810</v>
      </c>
      <c r="F2101" t="s">
        <v>44</v>
      </c>
      <c r="G2101" t="s">
        <v>3742</v>
      </c>
      <c r="H2101" t="s">
        <v>3722</v>
      </c>
      <c r="I2101" t="s">
        <v>3752</v>
      </c>
      <c r="J2101" t="s">
        <v>4522</v>
      </c>
      <c r="K2101" s="2">
        <v>-7.67</v>
      </c>
      <c r="L2101" t="s">
        <v>44</v>
      </c>
      <c r="M2101" s="2">
        <v>-7.67</v>
      </c>
      <c r="N2101" t="s">
        <v>4523</v>
      </c>
      <c r="O2101" t="s">
        <v>4524</v>
      </c>
      <c r="P2101" t="s">
        <v>11849</v>
      </c>
      <c r="Q2101" t="s">
        <v>11853</v>
      </c>
      <c r="R2101" t="s">
        <v>44</v>
      </c>
      <c r="S2101" t="s">
        <v>6234</v>
      </c>
      <c r="T2101" s="3">
        <v>45810</v>
      </c>
      <c r="U2101" s="3">
        <v>45813</v>
      </c>
      <c r="V2101" s="2">
        <v>0</v>
      </c>
      <c r="W2101" t="s">
        <v>44</v>
      </c>
      <c r="X2101" t="s">
        <v>44</v>
      </c>
      <c r="Y2101" t="s">
        <v>11851</v>
      </c>
      <c r="Z2101" t="s">
        <v>3345</v>
      </c>
      <c r="AA2101" t="s">
        <v>4529</v>
      </c>
      <c r="AB2101" t="s">
        <v>4530</v>
      </c>
      <c r="AC2101" t="s">
        <v>99</v>
      </c>
      <c r="AD2101" t="str">
        <f t="shared" si="32"/>
        <v>10-60</v>
      </c>
      <c r="AE2101" t="str">
        <f>VLOOKUP(AD2101,'Main_Sub Desc'!C:D,2,)</f>
        <v>LPC from invoicing</v>
      </c>
      <c r="AF2101" t="str">
        <f>VLOOKUP(VALUE(H2101),'Main_Sub Desc'!F:G,2,)</f>
        <v>Wtr Rev Late Payment</v>
      </c>
      <c r="AG2101">
        <f>IFERROR(VLOOKUP(VALUE(I2101),'PC Mapping'!A:F,6,),"")</f>
        <v>10719</v>
      </c>
      <c r="AH2101" s="13" t="str">
        <f>VLOOKUP(AG2101,'PC Mapping'!L:M,2,)</f>
        <v>All Other Water</v>
      </c>
    </row>
    <row r="2102" spans="1:34" x14ac:dyDescent="0.2">
      <c r="A2102" t="s">
        <v>11854</v>
      </c>
      <c r="B2102" t="s">
        <v>11848</v>
      </c>
      <c r="C2102" t="s">
        <v>4519</v>
      </c>
      <c r="D2102" t="s">
        <v>4520</v>
      </c>
      <c r="E2102" s="3">
        <v>45810</v>
      </c>
      <c r="F2102" t="s">
        <v>44</v>
      </c>
      <c r="G2102" t="s">
        <v>3742</v>
      </c>
      <c r="H2102" t="s">
        <v>3722</v>
      </c>
      <c r="I2102" t="s">
        <v>3752</v>
      </c>
      <c r="J2102" t="s">
        <v>4522</v>
      </c>
      <c r="K2102" s="2">
        <v>-7.67</v>
      </c>
      <c r="L2102" t="s">
        <v>44</v>
      </c>
      <c r="M2102" s="2">
        <v>-7.67</v>
      </c>
      <c r="N2102" t="s">
        <v>4523</v>
      </c>
      <c r="O2102" t="s">
        <v>4524</v>
      </c>
      <c r="P2102" t="s">
        <v>11849</v>
      </c>
      <c r="Q2102" t="s">
        <v>11855</v>
      </c>
      <c r="R2102" t="s">
        <v>44</v>
      </c>
      <c r="S2102" t="s">
        <v>6234</v>
      </c>
      <c r="T2102" s="3">
        <v>45810</v>
      </c>
      <c r="U2102" s="3">
        <v>45813</v>
      </c>
      <c r="V2102" s="2">
        <v>0</v>
      </c>
      <c r="W2102" t="s">
        <v>44</v>
      </c>
      <c r="X2102" t="s">
        <v>44</v>
      </c>
      <c r="Y2102" t="s">
        <v>11851</v>
      </c>
      <c r="Z2102" t="s">
        <v>3345</v>
      </c>
      <c r="AA2102" t="s">
        <v>4529</v>
      </c>
      <c r="AB2102" t="s">
        <v>4530</v>
      </c>
      <c r="AC2102" t="s">
        <v>99</v>
      </c>
      <c r="AD2102" t="str">
        <f t="shared" si="32"/>
        <v>10-60</v>
      </c>
      <c r="AE2102" t="str">
        <f>VLOOKUP(AD2102,'Main_Sub Desc'!C:D,2,)</f>
        <v>LPC from invoicing</v>
      </c>
      <c r="AF2102" t="str">
        <f>VLOOKUP(VALUE(H2102),'Main_Sub Desc'!F:G,2,)</f>
        <v>Wtr Rev Late Payment</v>
      </c>
      <c r="AG2102">
        <f>IFERROR(VLOOKUP(VALUE(I2102),'PC Mapping'!A:F,6,),"")</f>
        <v>10719</v>
      </c>
      <c r="AH2102" s="13" t="str">
        <f>VLOOKUP(AG2102,'PC Mapping'!L:M,2,)</f>
        <v>All Other Water</v>
      </c>
    </row>
    <row r="2103" spans="1:34" x14ac:dyDescent="0.2">
      <c r="A2103" t="s">
        <v>11856</v>
      </c>
      <c r="B2103" t="s">
        <v>11848</v>
      </c>
      <c r="C2103" t="s">
        <v>4519</v>
      </c>
      <c r="D2103" t="s">
        <v>4520</v>
      </c>
      <c r="E2103" s="3">
        <v>45810</v>
      </c>
      <c r="F2103" t="s">
        <v>44</v>
      </c>
      <c r="G2103" t="s">
        <v>3742</v>
      </c>
      <c r="H2103" t="s">
        <v>3722</v>
      </c>
      <c r="I2103" t="s">
        <v>3752</v>
      </c>
      <c r="J2103" t="s">
        <v>4522</v>
      </c>
      <c r="K2103" s="2">
        <v>-5</v>
      </c>
      <c r="L2103" t="s">
        <v>44</v>
      </c>
      <c r="M2103" s="2">
        <v>-5</v>
      </c>
      <c r="N2103" t="s">
        <v>4523</v>
      </c>
      <c r="O2103" t="s">
        <v>4524</v>
      </c>
      <c r="P2103" t="s">
        <v>6037</v>
      </c>
      <c r="Q2103" t="s">
        <v>11857</v>
      </c>
      <c r="R2103" t="s">
        <v>44</v>
      </c>
      <c r="S2103" t="s">
        <v>6234</v>
      </c>
      <c r="T2103" s="3">
        <v>45810</v>
      </c>
      <c r="U2103" s="3">
        <v>45813</v>
      </c>
      <c r="V2103" s="2">
        <v>0</v>
      </c>
      <c r="W2103" t="s">
        <v>44</v>
      </c>
      <c r="X2103" t="s">
        <v>44</v>
      </c>
      <c r="Y2103" t="s">
        <v>11858</v>
      </c>
      <c r="Z2103" t="s">
        <v>2822</v>
      </c>
      <c r="AA2103" t="s">
        <v>4529</v>
      </c>
      <c r="AB2103" t="s">
        <v>4530</v>
      </c>
      <c r="AC2103" t="s">
        <v>99</v>
      </c>
      <c r="AD2103" t="str">
        <f t="shared" si="32"/>
        <v>10-60</v>
      </c>
      <c r="AE2103" t="str">
        <f>VLOOKUP(AD2103,'Main_Sub Desc'!C:D,2,)</f>
        <v>LPC from invoicing</v>
      </c>
      <c r="AF2103" t="str">
        <f>VLOOKUP(VALUE(H2103),'Main_Sub Desc'!F:G,2,)</f>
        <v>Wtr Rev Late Payment</v>
      </c>
      <c r="AG2103">
        <f>IFERROR(VLOOKUP(VALUE(I2103),'PC Mapping'!A:F,6,),"")</f>
        <v>10719</v>
      </c>
      <c r="AH2103" s="13" t="str">
        <f>VLOOKUP(AG2103,'PC Mapping'!L:M,2,)</f>
        <v>All Other Water</v>
      </c>
    </row>
    <row r="2104" spans="1:34" x14ac:dyDescent="0.2">
      <c r="A2104" t="s">
        <v>11859</v>
      </c>
      <c r="B2104" t="s">
        <v>11848</v>
      </c>
      <c r="C2104" t="s">
        <v>4519</v>
      </c>
      <c r="D2104" t="s">
        <v>4520</v>
      </c>
      <c r="E2104" s="3">
        <v>45810</v>
      </c>
      <c r="F2104" t="s">
        <v>44</v>
      </c>
      <c r="G2104" t="s">
        <v>3742</v>
      </c>
      <c r="H2104" t="s">
        <v>3722</v>
      </c>
      <c r="I2104" t="s">
        <v>3752</v>
      </c>
      <c r="J2104" t="s">
        <v>4522</v>
      </c>
      <c r="K2104" s="2">
        <v>-5</v>
      </c>
      <c r="L2104" t="s">
        <v>44</v>
      </c>
      <c r="M2104" s="2">
        <v>-5</v>
      </c>
      <c r="N2104" t="s">
        <v>4523</v>
      </c>
      <c r="O2104" t="s">
        <v>4524</v>
      </c>
      <c r="P2104" t="s">
        <v>6037</v>
      </c>
      <c r="Q2104" t="s">
        <v>11860</v>
      </c>
      <c r="R2104" t="s">
        <v>44</v>
      </c>
      <c r="S2104" t="s">
        <v>6234</v>
      </c>
      <c r="T2104" s="3">
        <v>45810</v>
      </c>
      <c r="U2104" s="3">
        <v>45813</v>
      </c>
      <c r="V2104" s="2">
        <v>0</v>
      </c>
      <c r="W2104" t="s">
        <v>44</v>
      </c>
      <c r="X2104" t="s">
        <v>44</v>
      </c>
      <c r="Y2104" t="s">
        <v>11858</v>
      </c>
      <c r="Z2104" t="s">
        <v>2822</v>
      </c>
      <c r="AA2104" t="s">
        <v>4529</v>
      </c>
      <c r="AB2104" t="s">
        <v>4530</v>
      </c>
      <c r="AC2104" t="s">
        <v>99</v>
      </c>
      <c r="AD2104" t="str">
        <f t="shared" si="32"/>
        <v>10-60</v>
      </c>
      <c r="AE2104" t="str">
        <f>VLOOKUP(AD2104,'Main_Sub Desc'!C:D,2,)</f>
        <v>LPC from invoicing</v>
      </c>
      <c r="AF2104" t="str">
        <f>VLOOKUP(VALUE(H2104),'Main_Sub Desc'!F:G,2,)</f>
        <v>Wtr Rev Late Payment</v>
      </c>
      <c r="AG2104">
        <f>IFERROR(VLOOKUP(VALUE(I2104),'PC Mapping'!A:F,6,),"")</f>
        <v>10719</v>
      </c>
      <c r="AH2104" s="13" t="str">
        <f>VLOOKUP(AG2104,'PC Mapping'!L:M,2,)</f>
        <v>All Other Water</v>
      </c>
    </row>
    <row r="2105" spans="1:34" x14ac:dyDescent="0.2">
      <c r="A2105" t="s">
        <v>11861</v>
      </c>
      <c r="B2105" t="s">
        <v>11848</v>
      </c>
      <c r="C2105" t="s">
        <v>4519</v>
      </c>
      <c r="D2105" t="s">
        <v>4520</v>
      </c>
      <c r="E2105" s="3">
        <v>45810</v>
      </c>
      <c r="F2105" t="s">
        <v>44</v>
      </c>
      <c r="G2105" t="s">
        <v>3742</v>
      </c>
      <c r="H2105" t="s">
        <v>3722</v>
      </c>
      <c r="I2105" t="s">
        <v>3752</v>
      </c>
      <c r="J2105" t="s">
        <v>4522</v>
      </c>
      <c r="K2105" s="2">
        <v>-5</v>
      </c>
      <c r="L2105" t="s">
        <v>44</v>
      </c>
      <c r="M2105" s="2">
        <v>-5</v>
      </c>
      <c r="N2105" t="s">
        <v>4523</v>
      </c>
      <c r="O2105" t="s">
        <v>4524</v>
      </c>
      <c r="P2105" t="s">
        <v>6037</v>
      </c>
      <c r="Q2105" t="s">
        <v>11862</v>
      </c>
      <c r="R2105" t="s">
        <v>44</v>
      </c>
      <c r="S2105" t="s">
        <v>6234</v>
      </c>
      <c r="T2105" s="3">
        <v>45810</v>
      </c>
      <c r="U2105" s="3">
        <v>45813</v>
      </c>
      <c r="V2105" s="2">
        <v>0</v>
      </c>
      <c r="W2105" t="s">
        <v>44</v>
      </c>
      <c r="X2105" t="s">
        <v>44</v>
      </c>
      <c r="Y2105" t="s">
        <v>11858</v>
      </c>
      <c r="Z2105" t="s">
        <v>2822</v>
      </c>
      <c r="AA2105" t="s">
        <v>4529</v>
      </c>
      <c r="AB2105" t="s">
        <v>4530</v>
      </c>
      <c r="AC2105" t="s">
        <v>99</v>
      </c>
      <c r="AD2105" t="str">
        <f t="shared" si="32"/>
        <v>10-60</v>
      </c>
      <c r="AE2105" t="str">
        <f>VLOOKUP(AD2105,'Main_Sub Desc'!C:D,2,)</f>
        <v>LPC from invoicing</v>
      </c>
      <c r="AF2105" t="str">
        <f>VLOOKUP(VALUE(H2105),'Main_Sub Desc'!F:G,2,)</f>
        <v>Wtr Rev Late Payment</v>
      </c>
      <c r="AG2105">
        <f>IFERROR(VLOOKUP(VALUE(I2105),'PC Mapping'!A:F,6,),"")</f>
        <v>10719</v>
      </c>
      <c r="AH2105" s="13" t="str">
        <f>VLOOKUP(AG2105,'PC Mapping'!L:M,2,)</f>
        <v>All Other Water</v>
      </c>
    </row>
    <row r="2106" spans="1:34" x14ac:dyDescent="0.2">
      <c r="A2106" t="s">
        <v>11863</v>
      </c>
      <c r="B2106" t="s">
        <v>11864</v>
      </c>
      <c r="C2106" t="s">
        <v>4519</v>
      </c>
      <c r="D2106" t="s">
        <v>4520</v>
      </c>
      <c r="E2106" s="3">
        <v>45810</v>
      </c>
      <c r="F2106" t="s">
        <v>44</v>
      </c>
      <c r="G2106" t="s">
        <v>3742</v>
      </c>
      <c r="H2106" t="s">
        <v>3716</v>
      </c>
      <c r="I2106" t="s">
        <v>4708</v>
      </c>
      <c r="J2106" t="s">
        <v>4522</v>
      </c>
      <c r="K2106" s="2">
        <v>-5</v>
      </c>
      <c r="L2106" t="s">
        <v>44</v>
      </c>
      <c r="M2106" s="2">
        <v>-5</v>
      </c>
      <c r="N2106" t="s">
        <v>4523</v>
      </c>
      <c r="O2106" t="s">
        <v>4524</v>
      </c>
      <c r="P2106" t="s">
        <v>4822</v>
      </c>
      <c r="Q2106" t="s">
        <v>11865</v>
      </c>
      <c r="R2106" t="s">
        <v>44</v>
      </c>
      <c r="S2106" t="s">
        <v>4527</v>
      </c>
      <c r="T2106" s="3">
        <v>45810</v>
      </c>
      <c r="U2106" s="3">
        <v>45811</v>
      </c>
      <c r="V2106" s="2">
        <v>0</v>
      </c>
      <c r="W2106" t="s">
        <v>44</v>
      </c>
      <c r="X2106" t="s">
        <v>44</v>
      </c>
      <c r="Y2106" t="s">
        <v>11866</v>
      </c>
      <c r="Z2106" t="s">
        <v>3598</v>
      </c>
      <c r="AA2106" t="s">
        <v>4529</v>
      </c>
      <c r="AB2106" t="s">
        <v>4530</v>
      </c>
      <c r="AC2106" t="s">
        <v>89</v>
      </c>
      <c r="AD2106" t="str">
        <f t="shared" si="32"/>
        <v>10-60</v>
      </c>
      <c r="AE2106" t="str">
        <f>VLOOKUP(AD2106,'Main_Sub Desc'!C:D,2,)</f>
        <v>LPC from invoicing</v>
      </c>
      <c r="AF2106" t="str">
        <f>VLOOKUP(VALUE(H2106),'Main_Sub Desc'!F:G,2,)</f>
        <v>Wst Rev Late Payment</v>
      </c>
      <c r="AG2106">
        <f>IFERROR(VLOOKUP(VALUE(I2106),'PC Mapping'!A:F,6,),"")</f>
        <v>10720</v>
      </c>
      <c r="AH2106" s="13" t="str">
        <f>VLOOKUP(AG2106,'PC Mapping'!L:M,2,)</f>
        <v>All Other Sewer</v>
      </c>
    </row>
    <row r="2107" spans="1:34" x14ac:dyDescent="0.2">
      <c r="A2107" t="s">
        <v>11867</v>
      </c>
      <c r="B2107" t="s">
        <v>11864</v>
      </c>
      <c r="C2107" t="s">
        <v>4519</v>
      </c>
      <c r="D2107" t="s">
        <v>4520</v>
      </c>
      <c r="E2107" s="3">
        <v>45810</v>
      </c>
      <c r="F2107" t="s">
        <v>44</v>
      </c>
      <c r="G2107" t="s">
        <v>3742</v>
      </c>
      <c r="H2107" t="s">
        <v>3716</v>
      </c>
      <c r="I2107" t="s">
        <v>4708</v>
      </c>
      <c r="J2107" t="s">
        <v>4522</v>
      </c>
      <c r="K2107" s="2">
        <v>-5</v>
      </c>
      <c r="L2107" t="s">
        <v>44</v>
      </c>
      <c r="M2107" s="2">
        <v>-5</v>
      </c>
      <c r="N2107" t="s">
        <v>4523</v>
      </c>
      <c r="O2107" t="s">
        <v>4524</v>
      </c>
      <c r="P2107" t="s">
        <v>4806</v>
      </c>
      <c r="Q2107" t="s">
        <v>11868</v>
      </c>
      <c r="R2107" t="s">
        <v>44</v>
      </c>
      <c r="S2107" t="s">
        <v>4527</v>
      </c>
      <c r="T2107" s="3">
        <v>45810</v>
      </c>
      <c r="U2107" s="3">
        <v>45811</v>
      </c>
      <c r="V2107" s="2">
        <v>0</v>
      </c>
      <c r="W2107" t="s">
        <v>44</v>
      </c>
      <c r="X2107" t="s">
        <v>44</v>
      </c>
      <c r="Y2107" t="s">
        <v>11869</v>
      </c>
      <c r="Z2107" t="s">
        <v>3605</v>
      </c>
      <c r="AA2107" t="s">
        <v>4529</v>
      </c>
      <c r="AB2107" t="s">
        <v>4530</v>
      </c>
      <c r="AC2107" t="s">
        <v>89</v>
      </c>
      <c r="AD2107" t="str">
        <f t="shared" si="32"/>
        <v>10-60</v>
      </c>
      <c r="AE2107" t="str">
        <f>VLOOKUP(AD2107,'Main_Sub Desc'!C:D,2,)</f>
        <v>LPC from invoicing</v>
      </c>
      <c r="AF2107" t="str">
        <f>VLOOKUP(VALUE(H2107),'Main_Sub Desc'!F:G,2,)</f>
        <v>Wst Rev Late Payment</v>
      </c>
      <c r="AG2107">
        <f>IFERROR(VLOOKUP(VALUE(I2107),'PC Mapping'!A:F,6,),"")</f>
        <v>10720</v>
      </c>
      <c r="AH2107" s="13" t="str">
        <f>VLOOKUP(AG2107,'PC Mapping'!L:M,2,)</f>
        <v>All Other Sewer</v>
      </c>
    </row>
    <row r="2108" spans="1:34" x14ac:dyDescent="0.2">
      <c r="A2108" t="s">
        <v>11870</v>
      </c>
      <c r="B2108" t="s">
        <v>11871</v>
      </c>
      <c r="C2108" t="s">
        <v>4519</v>
      </c>
      <c r="D2108" t="s">
        <v>4520</v>
      </c>
      <c r="E2108" s="3">
        <v>45810</v>
      </c>
      <c r="F2108" t="s">
        <v>44</v>
      </c>
      <c r="G2108" t="s">
        <v>3742</v>
      </c>
      <c r="H2108" t="s">
        <v>3716</v>
      </c>
      <c r="I2108" t="s">
        <v>4708</v>
      </c>
      <c r="J2108" t="s">
        <v>4522</v>
      </c>
      <c r="K2108" s="2">
        <v>-5</v>
      </c>
      <c r="L2108" t="s">
        <v>44</v>
      </c>
      <c r="M2108" s="2">
        <v>-5</v>
      </c>
      <c r="N2108" t="s">
        <v>4523</v>
      </c>
      <c r="O2108" t="s">
        <v>4524</v>
      </c>
      <c r="P2108" t="s">
        <v>11872</v>
      </c>
      <c r="Q2108" t="s">
        <v>11873</v>
      </c>
      <c r="R2108" t="s">
        <v>44</v>
      </c>
      <c r="S2108" t="s">
        <v>4527</v>
      </c>
      <c r="T2108" s="3">
        <v>45810</v>
      </c>
      <c r="U2108" s="3">
        <v>45811</v>
      </c>
      <c r="V2108" s="2">
        <v>0</v>
      </c>
      <c r="W2108" t="s">
        <v>44</v>
      </c>
      <c r="X2108" t="s">
        <v>44</v>
      </c>
      <c r="Y2108" t="s">
        <v>11874</v>
      </c>
      <c r="Z2108" t="s">
        <v>3662</v>
      </c>
      <c r="AA2108" t="s">
        <v>4529</v>
      </c>
      <c r="AB2108" t="s">
        <v>4530</v>
      </c>
      <c r="AC2108" t="s">
        <v>89</v>
      </c>
      <c r="AD2108" t="str">
        <f t="shared" si="32"/>
        <v>10-60</v>
      </c>
      <c r="AE2108" t="str">
        <f>VLOOKUP(AD2108,'Main_Sub Desc'!C:D,2,)</f>
        <v>LPC from invoicing</v>
      </c>
      <c r="AF2108" t="str">
        <f>VLOOKUP(VALUE(H2108),'Main_Sub Desc'!F:G,2,)</f>
        <v>Wst Rev Late Payment</v>
      </c>
      <c r="AG2108">
        <f>IFERROR(VLOOKUP(VALUE(I2108),'PC Mapping'!A:F,6,),"")</f>
        <v>10720</v>
      </c>
      <c r="AH2108" s="13" t="str">
        <f>VLOOKUP(AG2108,'PC Mapping'!L:M,2,)</f>
        <v>All Other Sewer</v>
      </c>
    </row>
    <row r="2109" spans="1:34" x14ac:dyDescent="0.2">
      <c r="A2109" t="s">
        <v>11875</v>
      </c>
      <c r="B2109" t="s">
        <v>11864</v>
      </c>
      <c r="C2109" t="s">
        <v>4519</v>
      </c>
      <c r="D2109" t="s">
        <v>4520</v>
      </c>
      <c r="E2109" s="3">
        <v>45810</v>
      </c>
      <c r="F2109" t="s">
        <v>44</v>
      </c>
      <c r="G2109" t="s">
        <v>3742</v>
      </c>
      <c r="H2109" t="s">
        <v>3722</v>
      </c>
      <c r="I2109" t="s">
        <v>3752</v>
      </c>
      <c r="J2109" t="s">
        <v>4522</v>
      </c>
      <c r="K2109" s="2">
        <v>-5</v>
      </c>
      <c r="L2109" t="s">
        <v>44</v>
      </c>
      <c r="M2109" s="2">
        <v>-5</v>
      </c>
      <c r="N2109" t="s">
        <v>4523</v>
      </c>
      <c r="O2109" t="s">
        <v>4524</v>
      </c>
      <c r="P2109" t="s">
        <v>11876</v>
      </c>
      <c r="Q2109" t="s">
        <v>11877</v>
      </c>
      <c r="R2109" t="s">
        <v>44</v>
      </c>
      <c r="S2109" t="s">
        <v>4527</v>
      </c>
      <c r="T2109" s="3">
        <v>45810</v>
      </c>
      <c r="U2109" s="3">
        <v>45811</v>
      </c>
      <c r="V2109" s="2">
        <v>0</v>
      </c>
      <c r="W2109" t="s">
        <v>44</v>
      </c>
      <c r="X2109" t="s">
        <v>44</v>
      </c>
      <c r="Y2109" t="s">
        <v>11878</v>
      </c>
      <c r="Z2109" t="s">
        <v>2574</v>
      </c>
      <c r="AA2109" t="s">
        <v>4529</v>
      </c>
      <c r="AB2109" t="s">
        <v>4530</v>
      </c>
      <c r="AC2109" t="s">
        <v>89</v>
      </c>
      <c r="AD2109" t="str">
        <f t="shared" si="32"/>
        <v>10-60</v>
      </c>
      <c r="AE2109" t="str">
        <f>VLOOKUP(AD2109,'Main_Sub Desc'!C:D,2,)</f>
        <v>LPC from invoicing</v>
      </c>
      <c r="AF2109" t="str">
        <f>VLOOKUP(VALUE(H2109),'Main_Sub Desc'!F:G,2,)</f>
        <v>Wtr Rev Late Payment</v>
      </c>
      <c r="AG2109">
        <f>IFERROR(VLOOKUP(VALUE(I2109),'PC Mapping'!A:F,6,),"")</f>
        <v>10719</v>
      </c>
      <c r="AH2109" s="13" t="str">
        <f>VLOOKUP(AG2109,'PC Mapping'!L:M,2,)</f>
        <v>All Other Water</v>
      </c>
    </row>
    <row r="2110" spans="1:34" x14ac:dyDescent="0.2">
      <c r="A2110" t="s">
        <v>11879</v>
      </c>
      <c r="B2110" t="s">
        <v>11864</v>
      </c>
      <c r="C2110" t="s">
        <v>4519</v>
      </c>
      <c r="D2110" t="s">
        <v>4520</v>
      </c>
      <c r="E2110" s="3">
        <v>45810</v>
      </c>
      <c r="F2110" t="s">
        <v>44</v>
      </c>
      <c r="G2110" t="s">
        <v>3742</v>
      </c>
      <c r="H2110" t="s">
        <v>3716</v>
      </c>
      <c r="I2110" t="s">
        <v>4534</v>
      </c>
      <c r="J2110" t="s">
        <v>4522</v>
      </c>
      <c r="K2110" s="2">
        <v>-5</v>
      </c>
      <c r="L2110" t="s">
        <v>44</v>
      </c>
      <c r="M2110" s="2">
        <v>-5</v>
      </c>
      <c r="N2110" t="s">
        <v>4523</v>
      </c>
      <c r="O2110" t="s">
        <v>4524</v>
      </c>
      <c r="P2110" t="s">
        <v>8508</v>
      </c>
      <c r="Q2110" t="s">
        <v>11880</v>
      </c>
      <c r="R2110" t="s">
        <v>44</v>
      </c>
      <c r="S2110" t="s">
        <v>4527</v>
      </c>
      <c r="T2110" s="3">
        <v>45810</v>
      </c>
      <c r="U2110" s="3">
        <v>45811</v>
      </c>
      <c r="V2110" s="2">
        <v>0</v>
      </c>
      <c r="W2110" t="s">
        <v>44</v>
      </c>
      <c r="X2110" t="s">
        <v>44</v>
      </c>
      <c r="Y2110" t="s">
        <v>11881</v>
      </c>
      <c r="Z2110" t="s">
        <v>191</v>
      </c>
      <c r="AA2110" t="s">
        <v>4529</v>
      </c>
      <c r="AB2110" t="s">
        <v>4530</v>
      </c>
      <c r="AC2110" t="s">
        <v>89</v>
      </c>
      <c r="AD2110" t="str">
        <f t="shared" si="32"/>
        <v>10-60</v>
      </c>
      <c r="AE2110" t="str">
        <f>VLOOKUP(AD2110,'Main_Sub Desc'!C:D,2,)</f>
        <v>LPC from invoicing</v>
      </c>
      <c r="AF2110" t="str">
        <f>VLOOKUP(VALUE(H2110),'Main_Sub Desc'!F:G,2,)</f>
        <v>Wst Rev Late Payment</v>
      </c>
      <c r="AG2110">
        <f>IFERROR(VLOOKUP(VALUE(I2110),'PC Mapping'!A:F,6,),"")</f>
        <v>10514</v>
      </c>
      <c r="AH2110" s="13" t="str">
        <f>VLOOKUP(AG2110,'PC Mapping'!L:M,2,)</f>
        <v>Bolivar Sewer</v>
      </c>
    </row>
    <row r="2111" spans="1:34" x14ac:dyDescent="0.2">
      <c r="A2111" t="s">
        <v>11879</v>
      </c>
      <c r="B2111" t="s">
        <v>11864</v>
      </c>
      <c r="C2111" t="s">
        <v>4519</v>
      </c>
      <c r="D2111" t="s">
        <v>4520</v>
      </c>
      <c r="E2111" s="3">
        <v>45810</v>
      </c>
      <c r="F2111" t="s">
        <v>44</v>
      </c>
      <c r="G2111" t="s">
        <v>3742</v>
      </c>
      <c r="H2111" t="s">
        <v>3722</v>
      </c>
      <c r="I2111" t="s">
        <v>4538</v>
      </c>
      <c r="J2111" t="s">
        <v>4522</v>
      </c>
      <c r="K2111" s="2">
        <v>-5</v>
      </c>
      <c r="L2111" t="s">
        <v>44</v>
      </c>
      <c r="M2111" s="2">
        <v>-5</v>
      </c>
      <c r="N2111" t="s">
        <v>4523</v>
      </c>
      <c r="O2111" t="s">
        <v>4524</v>
      </c>
      <c r="P2111" t="s">
        <v>8508</v>
      </c>
      <c r="Q2111" t="s">
        <v>11882</v>
      </c>
      <c r="R2111" t="s">
        <v>44</v>
      </c>
      <c r="S2111" t="s">
        <v>4527</v>
      </c>
      <c r="T2111" s="3">
        <v>45810</v>
      </c>
      <c r="U2111" s="3">
        <v>45811</v>
      </c>
      <c r="V2111" s="2">
        <v>0</v>
      </c>
      <c r="W2111" t="s">
        <v>44</v>
      </c>
      <c r="X2111" t="s">
        <v>44</v>
      </c>
      <c r="Y2111" t="s">
        <v>11883</v>
      </c>
      <c r="Z2111" t="s">
        <v>191</v>
      </c>
      <c r="AA2111" t="s">
        <v>4529</v>
      </c>
      <c r="AB2111" t="s">
        <v>4530</v>
      </c>
      <c r="AC2111" t="s">
        <v>89</v>
      </c>
      <c r="AD2111" t="str">
        <f t="shared" si="32"/>
        <v>10-60</v>
      </c>
      <c r="AE2111" t="str">
        <f>VLOOKUP(AD2111,'Main_Sub Desc'!C:D,2,)</f>
        <v>LPC from invoicing</v>
      </c>
      <c r="AF2111" t="str">
        <f>VLOOKUP(VALUE(H2111),'Main_Sub Desc'!F:G,2,)</f>
        <v>Wtr Rev Late Payment</v>
      </c>
      <c r="AG2111">
        <f>IFERROR(VLOOKUP(VALUE(I2111),'PC Mapping'!A:F,6,),"")</f>
        <v>10469</v>
      </c>
      <c r="AH2111" s="13" t="str">
        <f>VLOOKUP(AG2111,'PC Mapping'!L:M,2,)</f>
        <v>Bolivar Water</v>
      </c>
    </row>
    <row r="2112" spans="1:34" x14ac:dyDescent="0.2">
      <c r="A2112" t="s">
        <v>11884</v>
      </c>
      <c r="B2112" t="s">
        <v>11864</v>
      </c>
      <c r="C2112" t="s">
        <v>4519</v>
      </c>
      <c r="D2112" t="s">
        <v>4520</v>
      </c>
      <c r="E2112" s="3">
        <v>45810</v>
      </c>
      <c r="F2112" t="s">
        <v>44</v>
      </c>
      <c r="G2112" t="s">
        <v>3742</v>
      </c>
      <c r="H2112" t="s">
        <v>3722</v>
      </c>
      <c r="I2112" t="s">
        <v>3752</v>
      </c>
      <c r="J2112" t="s">
        <v>4522</v>
      </c>
      <c r="K2112" s="2">
        <v>-5</v>
      </c>
      <c r="L2112" t="s">
        <v>44</v>
      </c>
      <c r="M2112" s="2">
        <v>-5</v>
      </c>
      <c r="N2112" t="s">
        <v>4523</v>
      </c>
      <c r="O2112" t="s">
        <v>4524</v>
      </c>
      <c r="P2112" t="s">
        <v>5959</v>
      </c>
      <c r="Q2112" t="s">
        <v>11885</v>
      </c>
      <c r="R2112" t="s">
        <v>44</v>
      </c>
      <c r="S2112" t="s">
        <v>4527</v>
      </c>
      <c r="T2112" s="3">
        <v>45810</v>
      </c>
      <c r="U2112" s="3">
        <v>45811</v>
      </c>
      <c r="V2112" s="2">
        <v>0</v>
      </c>
      <c r="W2112" t="s">
        <v>44</v>
      </c>
      <c r="X2112" t="s">
        <v>44</v>
      </c>
      <c r="Y2112" t="s">
        <v>11886</v>
      </c>
      <c r="Z2112" t="s">
        <v>11887</v>
      </c>
      <c r="AA2112" t="s">
        <v>4529</v>
      </c>
      <c r="AB2112" t="s">
        <v>4530</v>
      </c>
      <c r="AC2112" t="s">
        <v>89</v>
      </c>
      <c r="AD2112" t="str">
        <f t="shared" si="32"/>
        <v>10-60</v>
      </c>
      <c r="AE2112" t="str">
        <f>VLOOKUP(AD2112,'Main_Sub Desc'!C:D,2,)</f>
        <v>LPC from invoicing</v>
      </c>
      <c r="AF2112" t="str">
        <f>VLOOKUP(VALUE(H2112),'Main_Sub Desc'!F:G,2,)</f>
        <v>Wtr Rev Late Payment</v>
      </c>
      <c r="AG2112">
        <f>IFERROR(VLOOKUP(VALUE(I2112),'PC Mapping'!A:F,6,),"")</f>
        <v>10719</v>
      </c>
      <c r="AH2112" s="13" t="str">
        <f>VLOOKUP(AG2112,'PC Mapping'!L:M,2,)</f>
        <v>All Other Water</v>
      </c>
    </row>
    <row r="2113" spans="1:34" x14ac:dyDescent="0.2">
      <c r="A2113" t="s">
        <v>11888</v>
      </c>
      <c r="B2113" t="s">
        <v>11864</v>
      </c>
      <c r="C2113" t="s">
        <v>4519</v>
      </c>
      <c r="D2113" t="s">
        <v>4520</v>
      </c>
      <c r="E2113" s="3">
        <v>45810</v>
      </c>
      <c r="F2113" t="s">
        <v>44</v>
      </c>
      <c r="G2113" t="s">
        <v>3742</v>
      </c>
      <c r="H2113" t="s">
        <v>3716</v>
      </c>
      <c r="I2113" t="s">
        <v>4534</v>
      </c>
      <c r="J2113" t="s">
        <v>4522</v>
      </c>
      <c r="K2113" s="2">
        <v>-5</v>
      </c>
      <c r="L2113" t="s">
        <v>44</v>
      </c>
      <c r="M2113" s="2">
        <v>-5</v>
      </c>
      <c r="N2113" t="s">
        <v>4523</v>
      </c>
      <c r="O2113" t="s">
        <v>4524</v>
      </c>
      <c r="P2113" t="s">
        <v>11889</v>
      </c>
      <c r="Q2113" t="s">
        <v>11890</v>
      </c>
      <c r="R2113" t="s">
        <v>44</v>
      </c>
      <c r="S2113" t="s">
        <v>4527</v>
      </c>
      <c r="T2113" s="3">
        <v>45810</v>
      </c>
      <c r="U2113" s="3">
        <v>45811</v>
      </c>
      <c r="V2113" s="2">
        <v>0</v>
      </c>
      <c r="W2113" t="s">
        <v>44</v>
      </c>
      <c r="X2113" t="s">
        <v>44</v>
      </c>
      <c r="Y2113" t="s">
        <v>11891</v>
      </c>
      <c r="Z2113" t="s">
        <v>11892</v>
      </c>
      <c r="AA2113" t="s">
        <v>4529</v>
      </c>
      <c r="AB2113" t="s">
        <v>4530</v>
      </c>
      <c r="AC2113" t="s">
        <v>89</v>
      </c>
      <c r="AD2113" t="str">
        <f t="shared" si="32"/>
        <v>10-60</v>
      </c>
      <c r="AE2113" t="str">
        <f>VLOOKUP(AD2113,'Main_Sub Desc'!C:D,2,)</f>
        <v>LPC from invoicing</v>
      </c>
      <c r="AF2113" t="str">
        <f>VLOOKUP(VALUE(H2113),'Main_Sub Desc'!F:G,2,)</f>
        <v>Wst Rev Late Payment</v>
      </c>
      <c r="AG2113">
        <f>IFERROR(VLOOKUP(VALUE(I2113),'PC Mapping'!A:F,6,),"")</f>
        <v>10514</v>
      </c>
      <c r="AH2113" s="13" t="str">
        <f>VLOOKUP(AG2113,'PC Mapping'!L:M,2,)</f>
        <v>Bolivar Sewer</v>
      </c>
    </row>
    <row r="2114" spans="1:34" x14ac:dyDescent="0.2">
      <c r="A2114" t="s">
        <v>11888</v>
      </c>
      <c r="B2114" t="s">
        <v>11864</v>
      </c>
      <c r="C2114" t="s">
        <v>4519</v>
      </c>
      <c r="D2114" t="s">
        <v>4520</v>
      </c>
      <c r="E2114" s="3">
        <v>45810</v>
      </c>
      <c r="F2114" t="s">
        <v>44</v>
      </c>
      <c r="G2114" t="s">
        <v>3742</v>
      </c>
      <c r="H2114" t="s">
        <v>3722</v>
      </c>
      <c r="I2114" t="s">
        <v>4538</v>
      </c>
      <c r="J2114" t="s">
        <v>4522</v>
      </c>
      <c r="K2114" s="2">
        <v>-5</v>
      </c>
      <c r="L2114" t="s">
        <v>44</v>
      </c>
      <c r="M2114" s="2">
        <v>-5</v>
      </c>
      <c r="N2114" t="s">
        <v>4523</v>
      </c>
      <c r="O2114" t="s">
        <v>4524</v>
      </c>
      <c r="P2114" t="s">
        <v>11889</v>
      </c>
      <c r="Q2114" t="s">
        <v>11893</v>
      </c>
      <c r="R2114" t="s">
        <v>44</v>
      </c>
      <c r="S2114" t="s">
        <v>4527</v>
      </c>
      <c r="T2114" s="3">
        <v>45810</v>
      </c>
      <c r="U2114" s="3">
        <v>45811</v>
      </c>
      <c r="V2114" s="2">
        <v>0</v>
      </c>
      <c r="W2114" t="s">
        <v>44</v>
      </c>
      <c r="X2114" t="s">
        <v>44</v>
      </c>
      <c r="Y2114" t="s">
        <v>11894</v>
      </c>
      <c r="Z2114" t="s">
        <v>11892</v>
      </c>
      <c r="AA2114" t="s">
        <v>4529</v>
      </c>
      <c r="AB2114" t="s">
        <v>4530</v>
      </c>
      <c r="AC2114" t="s">
        <v>89</v>
      </c>
      <c r="AD2114" t="str">
        <f t="shared" si="32"/>
        <v>10-60</v>
      </c>
      <c r="AE2114" t="str">
        <f>VLOOKUP(AD2114,'Main_Sub Desc'!C:D,2,)</f>
        <v>LPC from invoicing</v>
      </c>
      <c r="AF2114" t="str">
        <f>VLOOKUP(VALUE(H2114),'Main_Sub Desc'!F:G,2,)</f>
        <v>Wtr Rev Late Payment</v>
      </c>
      <c r="AG2114">
        <f>IFERROR(VLOOKUP(VALUE(I2114),'PC Mapping'!A:F,6,),"")</f>
        <v>10469</v>
      </c>
      <c r="AH2114" s="13" t="str">
        <f>VLOOKUP(AG2114,'PC Mapping'!L:M,2,)</f>
        <v>Bolivar Water</v>
      </c>
    </row>
    <row r="2115" spans="1:34" x14ac:dyDescent="0.2">
      <c r="A2115" t="s">
        <v>11895</v>
      </c>
      <c r="B2115" t="s">
        <v>11896</v>
      </c>
      <c r="C2115" t="s">
        <v>4519</v>
      </c>
      <c r="D2115" t="s">
        <v>4520</v>
      </c>
      <c r="E2115" s="3">
        <v>45811</v>
      </c>
      <c r="F2115" t="s">
        <v>44</v>
      </c>
      <c r="G2115" t="s">
        <v>3742</v>
      </c>
      <c r="H2115" t="s">
        <v>3722</v>
      </c>
      <c r="I2115" t="s">
        <v>3752</v>
      </c>
      <c r="J2115" t="s">
        <v>4522</v>
      </c>
      <c r="K2115" s="2">
        <v>-5.55</v>
      </c>
      <c r="L2115" t="s">
        <v>44</v>
      </c>
      <c r="M2115" s="2">
        <v>-5.55</v>
      </c>
      <c r="N2115" t="s">
        <v>4523</v>
      </c>
      <c r="O2115" t="s">
        <v>4524</v>
      </c>
      <c r="P2115" t="s">
        <v>11897</v>
      </c>
      <c r="Q2115" t="s">
        <v>11898</v>
      </c>
      <c r="R2115" t="s">
        <v>44</v>
      </c>
      <c r="S2115" t="s">
        <v>4527</v>
      </c>
      <c r="T2115" s="3">
        <v>45811</v>
      </c>
      <c r="U2115" s="3">
        <v>45812</v>
      </c>
      <c r="V2115" s="2">
        <v>0</v>
      </c>
      <c r="W2115" t="s">
        <v>44</v>
      </c>
      <c r="X2115" t="s">
        <v>44</v>
      </c>
      <c r="Y2115" t="s">
        <v>11899</v>
      </c>
      <c r="Z2115" t="s">
        <v>1787</v>
      </c>
      <c r="AA2115" t="s">
        <v>4529</v>
      </c>
      <c r="AB2115" t="s">
        <v>4530</v>
      </c>
      <c r="AC2115" t="s">
        <v>89</v>
      </c>
      <c r="AD2115" t="str">
        <f t="shared" si="32"/>
        <v>10-60</v>
      </c>
      <c r="AE2115" t="str">
        <f>VLOOKUP(AD2115,'Main_Sub Desc'!C:D,2,)</f>
        <v>LPC from invoicing</v>
      </c>
      <c r="AF2115" t="str">
        <f>VLOOKUP(VALUE(H2115),'Main_Sub Desc'!F:G,2,)</f>
        <v>Wtr Rev Late Payment</v>
      </c>
      <c r="AG2115">
        <f>IFERROR(VLOOKUP(VALUE(I2115),'PC Mapping'!A:F,6,),"")</f>
        <v>10719</v>
      </c>
      <c r="AH2115" s="13" t="str">
        <f>VLOOKUP(AG2115,'PC Mapping'!L:M,2,)</f>
        <v>All Other Water</v>
      </c>
    </row>
    <row r="2116" spans="1:34" x14ac:dyDescent="0.2">
      <c r="A2116" t="s">
        <v>11900</v>
      </c>
      <c r="B2116" t="s">
        <v>11901</v>
      </c>
      <c r="C2116" t="s">
        <v>4519</v>
      </c>
      <c r="D2116" t="s">
        <v>4520</v>
      </c>
      <c r="E2116" s="3">
        <v>45811</v>
      </c>
      <c r="F2116" t="s">
        <v>44</v>
      </c>
      <c r="G2116" t="s">
        <v>3742</v>
      </c>
      <c r="H2116" t="s">
        <v>3722</v>
      </c>
      <c r="I2116" t="s">
        <v>3752</v>
      </c>
      <c r="J2116" t="s">
        <v>4522</v>
      </c>
      <c r="K2116" s="2">
        <v>-5</v>
      </c>
      <c r="L2116" t="s">
        <v>44</v>
      </c>
      <c r="M2116" s="2">
        <v>-5</v>
      </c>
      <c r="N2116" t="s">
        <v>4523</v>
      </c>
      <c r="O2116" t="s">
        <v>4524</v>
      </c>
      <c r="P2116" t="s">
        <v>8941</v>
      </c>
      <c r="Q2116" t="s">
        <v>11902</v>
      </c>
      <c r="R2116" t="s">
        <v>44</v>
      </c>
      <c r="S2116" t="s">
        <v>4527</v>
      </c>
      <c r="T2116" s="3">
        <v>45811</v>
      </c>
      <c r="U2116" s="3">
        <v>45812</v>
      </c>
      <c r="V2116" s="2">
        <v>0</v>
      </c>
      <c r="W2116" t="s">
        <v>44</v>
      </c>
      <c r="X2116" t="s">
        <v>44</v>
      </c>
      <c r="Y2116" t="s">
        <v>11903</v>
      </c>
      <c r="Z2116" t="s">
        <v>11904</v>
      </c>
      <c r="AA2116" t="s">
        <v>4529</v>
      </c>
      <c r="AB2116" t="s">
        <v>4530</v>
      </c>
      <c r="AC2116" t="s">
        <v>99</v>
      </c>
      <c r="AD2116" t="str">
        <f t="shared" ref="AD2116:AD2179" si="33">CONCATENATE(VALUE(AA2116),"-",VALUE(AB2116))</f>
        <v>10-60</v>
      </c>
      <c r="AE2116" t="str">
        <f>VLOOKUP(AD2116,'Main_Sub Desc'!C:D,2,)</f>
        <v>LPC from invoicing</v>
      </c>
      <c r="AF2116" t="str">
        <f>VLOOKUP(VALUE(H2116),'Main_Sub Desc'!F:G,2,)</f>
        <v>Wtr Rev Late Payment</v>
      </c>
      <c r="AG2116">
        <f>IFERROR(VLOOKUP(VALUE(I2116),'PC Mapping'!A:F,6,),"")</f>
        <v>10719</v>
      </c>
      <c r="AH2116" s="13" t="str">
        <f>VLOOKUP(AG2116,'PC Mapping'!L:M,2,)</f>
        <v>All Other Water</v>
      </c>
    </row>
    <row r="2117" spans="1:34" x14ac:dyDescent="0.2">
      <c r="A2117" t="s">
        <v>11905</v>
      </c>
      <c r="B2117" t="s">
        <v>11896</v>
      </c>
      <c r="C2117" t="s">
        <v>4519</v>
      </c>
      <c r="D2117" t="s">
        <v>4520</v>
      </c>
      <c r="E2117" s="3">
        <v>45811</v>
      </c>
      <c r="F2117" t="s">
        <v>44</v>
      </c>
      <c r="G2117" t="s">
        <v>3742</v>
      </c>
      <c r="H2117" t="s">
        <v>3722</v>
      </c>
      <c r="I2117" t="s">
        <v>3752</v>
      </c>
      <c r="J2117" t="s">
        <v>4522</v>
      </c>
      <c r="K2117" s="2">
        <v>-5</v>
      </c>
      <c r="L2117" t="s">
        <v>44</v>
      </c>
      <c r="M2117" s="2">
        <v>-5</v>
      </c>
      <c r="N2117" t="s">
        <v>4523</v>
      </c>
      <c r="O2117" t="s">
        <v>4524</v>
      </c>
      <c r="P2117" t="s">
        <v>11906</v>
      </c>
      <c r="Q2117" t="s">
        <v>11907</v>
      </c>
      <c r="R2117" t="s">
        <v>44</v>
      </c>
      <c r="S2117" t="s">
        <v>4527</v>
      </c>
      <c r="T2117" s="3">
        <v>45811</v>
      </c>
      <c r="U2117" s="3">
        <v>45812</v>
      </c>
      <c r="V2117" s="2">
        <v>0</v>
      </c>
      <c r="W2117" t="s">
        <v>44</v>
      </c>
      <c r="X2117" t="s">
        <v>44</v>
      </c>
      <c r="Y2117" t="s">
        <v>11908</v>
      </c>
      <c r="Z2117" t="s">
        <v>11909</v>
      </c>
      <c r="AA2117" t="s">
        <v>4529</v>
      </c>
      <c r="AB2117" t="s">
        <v>4530</v>
      </c>
      <c r="AC2117" t="s">
        <v>89</v>
      </c>
      <c r="AD2117" t="str">
        <f t="shared" si="33"/>
        <v>10-60</v>
      </c>
      <c r="AE2117" t="str">
        <f>VLOOKUP(AD2117,'Main_Sub Desc'!C:D,2,)</f>
        <v>LPC from invoicing</v>
      </c>
      <c r="AF2117" t="str">
        <f>VLOOKUP(VALUE(H2117),'Main_Sub Desc'!F:G,2,)</f>
        <v>Wtr Rev Late Payment</v>
      </c>
      <c r="AG2117">
        <f>IFERROR(VLOOKUP(VALUE(I2117),'PC Mapping'!A:F,6,),"")</f>
        <v>10719</v>
      </c>
      <c r="AH2117" s="13" t="str">
        <f>VLOOKUP(AG2117,'PC Mapping'!L:M,2,)</f>
        <v>All Other Water</v>
      </c>
    </row>
    <row r="2118" spans="1:34" x14ac:dyDescent="0.2">
      <c r="A2118" t="s">
        <v>11910</v>
      </c>
      <c r="B2118" t="s">
        <v>11896</v>
      </c>
      <c r="C2118" t="s">
        <v>4519</v>
      </c>
      <c r="D2118" t="s">
        <v>4520</v>
      </c>
      <c r="E2118" s="3">
        <v>45811</v>
      </c>
      <c r="F2118" t="s">
        <v>44</v>
      </c>
      <c r="G2118" t="s">
        <v>3742</v>
      </c>
      <c r="H2118" t="s">
        <v>3722</v>
      </c>
      <c r="I2118" t="s">
        <v>3752</v>
      </c>
      <c r="J2118" t="s">
        <v>4522</v>
      </c>
      <c r="K2118" s="2">
        <v>-5</v>
      </c>
      <c r="L2118" t="s">
        <v>44</v>
      </c>
      <c r="M2118" s="2">
        <v>-5</v>
      </c>
      <c r="N2118" t="s">
        <v>4523</v>
      </c>
      <c r="O2118" t="s">
        <v>4524</v>
      </c>
      <c r="P2118" t="s">
        <v>11911</v>
      </c>
      <c r="Q2118" t="s">
        <v>11912</v>
      </c>
      <c r="R2118" t="s">
        <v>44</v>
      </c>
      <c r="S2118" t="s">
        <v>4527</v>
      </c>
      <c r="T2118" s="3">
        <v>45811</v>
      </c>
      <c r="U2118" s="3">
        <v>45812</v>
      </c>
      <c r="V2118" s="2">
        <v>0</v>
      </c>
      <c r="W2118" t="s">
        <v>44</v>
      </c>
      <c r="X2118" t="s">
        <v>44</v>
      </c>
      <c r="Y2118" t="s">
        <v>11913</v>
      </c>
      <c r="Z2118" t="s">
        <v>1649</v>
      </c>
      <c r="AA2118" t="s">
        <v>4529</v>
      </c>
      <c r="AB2118" t="s">
        <v>4530</v>
      </c>
      <c r="AC2118" t="s">
        <v>89</v>
      </c>
      <c r="AD2118" t="str">
        <f t="shared" si="33"/>
        <v>10-60</v>
      </c>
      <c r="AE2118" t="str">
        <f>VLOOKUP(AD2118,'Main_Sub Desc'!C:D,2,)</f>
        <v>LPC from invoicing</v>
      </c>
      <c r="AF2118" t="str">
        <f>VLOOKUP(VALUE(H2118),'Main_Sub Desc'!F:G,2,)</f>
        <v>Wtr Rev Late Payment</v>
      </c>
      <c r="AG2118">
        <f>IFERROR(VLOOKUP(VALUE(I2118),'PC Mapping'!A:F,6,),"")</f>
        <v>10719</v>
      </c>
      <c r="AH2118" s="13" t="str">
        <f>VLOOKUP(AG2118,'PC Mapping'!L:M,2,)</f>
        <v>All Other Water</v>
      </c>
    </row>
    <row r="2119" spans="1:34" x14ac:dyDescent="0.2">
      <c r="A2119" t="s">
        <v>11914</v>
      </c>
      <c r="B2119" t="s">
        <v>11896</v>
      </c>
      <c r="C2119" t="s">
        <v>4519</v>
      </c>
      <c r="D2119" t="s">
        <v>4520</v>
      </c>
      <c r="E2119" s="3">
        <v>45811</v>
      </c>
      <c r="F2119" t="s">
        <v>44</v>
      </c>
      <c r="G2119" t="s">
        <v>3742</v>
      </c>
      <c r="H2119" t="s">
        <v>3722</v>
      </c>
      <c r="I2119" t="s">
        <v>3752</v>
      </c>
      <c r="J2119" t="s">
        <v>4522</v>
      </c>
      <c r="K2119" s="2">
        <v>-6.14</v>
      </c>
      <c r="L2119" t="s">
        <v>44</v>
      </c>
      <c r="M2119" s="2">
        <v>-6.14</v>
      </c>
      <c r="N2119" t="s">
        <v>4523</v>
      </c>
      <c r="O2119" t="s">
        <v>4524</v>
      </c>
      <c r="P2119" t="s">
        <v>11915</v>
      </c>
      <c r="Q2119" t="s">
        <v>11916</v>
      </c>
      <c r="R2119" t="s">
        <v>44</v>
      </c>
      <c r="S2119" t="s">
        <v>4527</v>
      </c>
      <c r="T2119" s="3">
        <v>45811</v>
      </c>
      <c r="U2119" s="3">
        <v>45812</v>
      </c>
      <c r="V2119" s="2">
        <v>0</v>
      </c>
      <c r="W2119" t="s">
        <v>44</v>
      </c>
      <c r="X2119" t="s">
        <v>44</v>
      </c>
      <c r="Y2119" t="s">
        <v>11917</v>
      </c>
      <c r="Z2119" t="s">
        <v>1819</v>
      </c>
      <c r="AA2119" t="s">
        <v>4529</v>
      </c>
      <c r="AB2119" t="s">
        <v>4530</v>
      </c>
      <c r="AC2119" t="s">
        <v>89</v>
      </c>
      <c r="AD2119" t="str">
        <f t="shared" si="33"/>
        <v>10-60</v>
      </c>
      <c r="AE2119" t="str">
        <f>VLOOKUP(AD2119,'Main_Sub Desc'!C:D,2,)</f>
        <v>LPC from invoicing</v>
      </c>
      <c r="AF2119" t="str">
        <f>VLOOKUP(VALUE(H2119),'Main_Sub Desc'!F:G,2,)</f>
        <v>Wtr Rev Late Payment</v>
      </c>
      <c r="AG2119">
        <f>IFERROR(VLOOKUP(VALUE(I2119),'PC Mapping'!A:F,6,),"")</f>
        <v>10719</v>
      </c>
      <c r="AH2119" s="13" t="str">
        <f>VLOOKUP(AG2119,'PC Mapping'!L:M,2,)</f>
        <v>All Other Water</v>
      </c>
    </row>
    <row r="2120" spans="1:34" x14ac:dyDescent="0.2">
      <c r="A2120" t="s">
        <v>11918</v>
      </c>
      <c r="B2120" t="s">
        <v>11901</v>
      </c>
      <c r="C2120" t="s">
        <v>4519</v>
      </c>
      <c r="D2120" t="s">
        <v>4520</v>
      </c>
      <c r="E2120" s="3">
        <v>45811</v>
      </c>
      <c r="F2120" t="s">
        <v>44</v>
      </c>
      <c r="G2120" t="s">
        <v>3742</v>
      </c>
      <c r="H2120" t="s">
        <v>3722</v>
      </c>
      <c r="I2120" t="s">
        <v>3752</v>
      </c>
      <c r="J2120" t="s">
        <v>4522</v>
      </c>
      <c r="K2120" s="2">
        <v>-5</v>
      </c>
      <c r="L2120" t="s">
        <v>44</v>
      </c>
      <c r="M2120" s="2">
        <v>-5</v>
      </c>
      <c r="N2120" t="s">
        <v>4523</v>
      </c>
      <c r="O2120" t="s">
        <v>4524</v>
      </c>
      <c r="P2120" t="s">
        <v>11919</v>
      </c>
      <c r="Q2120" t="s">
        <v>11920</v>
      </c>
      <c r="R2120" t="s">
        <v>44</v>
      </c>
      <c r="S2120" t="s">
        <v>4527</v>
      </c>
      <c r="T2120" s="3">
        <v>45811</v>
      </c>
      <c r="U2120" s="3">
        <v>45812</v>
      </c>
      <c r="V2120" s="2">
        <v>0</v>
      </c>
      <c r="W2120" t="s">
        <v>44</v>
      </c>
      <c r="X2120" t="s">
        <v>44</v>
      </c>
      <c r="Y2120" t="s">
        <v>11921</v>
      </c>
      <c r="Z2120" t="s">
        <v>2009</v>
      </c>
      <c r="AA2120" t="s">
        <v>4529</v>
      </c>
      <c r="AB2120" t="s">
        <v>4530</v>
      </c>
      <c r="AC2120" t="s">
        <v>89</v>
      </c>
      <c r="AD2120" t="str">
        <f t="shared" si="33"/>
        <v>10-60</v>
      </c>
      <c r="AE2120" t="str">
        <f>VLOOKUP(AD2120,'Main_Sub Desc'!C:D,2,)</f>
        <v>LPC from invoicing</v>
      </c>
      <c r="AF2120" t="str">
        <f>VLOOKUP(VALUE(H2120),'Main_Sub Desc'!F:G,2,)</f>
        <v>Wtr Rev Late Payment</v>
      </c>
      <c r="AG2120">
        <f>IFERROR(VLOOKUP(VALUE(I2120),'PC Mapping'!A:F,6,),"")</f>
        <v>10719</v>
      </c>
      <c r="AH2120" s="13" t="str">
        <f>VLOOKUP(AG2120,'PC Mapping'!L:M,2,)</f>
        <v>All Other Water</v>
      </c>
    </row>
    <row r="2121" spans="1:34" x14ac:dyDescent="0.2">
      <c r="A2121" t="s">
        <v>11922</v>
      </c>
      <c r="B2121" t="s">
        <v>11923</v>
      </c>
      <c r="C2121" t="s">
        <v>4519</v>
      </c>
      <c r="D2121" t="s">
        <v>4520</v>
      </c>
      <c r="E2121" s="3">
        <v>45811</v>
      </c>
      <c r="F2121" t="s">
        <v>44</v>
      </c>
      <c r="G2121" t="s">
        <v>3742</v>
      </c>
      <c r="H2121" t="s">
        <v>3722</v>
      </c>
      <c r="I2121" t="s">
        <v>3752</v>
      </c>
      <c r="J2121" t="s">
        <v>4522</v>
      </c>
      <c r="K2121" s="2">
        <v>-5</v>
      </c>
      <c r="L2121" t="s">
        <v>44</v>
      </c>
      <c r="M2121" s="2">
        <v>-5</v>
      </c>
      <c r="N2121" t="s">
        <v>4523</v>
      </c>
      <c r="O2121" t="s">
        <v>4524</v>
      </c>
      <c r="P2121" t="s">
        <v>11915</v>
      </c>
      <c r="Q2121" t="s">
        <v>11924</v>
      </c>
      <c r="R2121" t="s">
        <v>44</v>
      </c>
      <c r="S2121" t="s">
        <v>4527</v>
      </c>
      <c r="T2121" s="3">
        <v>45811</v>
      </c>
      <c r="U2121" s="3">
        <v>45812</v>
      </c>
      <c r="V2121" s="2">
        <v>0</v>
      </c>
      <c r="W2121" t="s">
        <v>44</v>
      </c>
      <c r="X2121" t="s">
        <v>44</v>
      </c>
      <c r="Y2121" t="s">
        <v>11925</v>
      </c>
      <c r="Z2121" t="s">
        <v>11926</v>
      </c>
      <c r="AA2121" t="s">
        <v>4529</v>
      </c>
      <c r="AB2121" t="s">
        <v>4530</v>
      </c>
      <c r="AC2121" t="s">
        <v>99</v>
      </c>
      <c r="AD2121" t="str">
        <f t="shared" si="33"/>
        <v>10-60</v>
      </c>
      <c r="AE2121" t="str">
        <f>VLOOKUP(AD2121,'Main_Sub Desc'!C:D,2,)</f>
        <v>LPC from invoicing</v>
      </c>
      <c r="AF2121" t="str">
        <f>VLOOKUP(VALUE(H2121),'Main_Sub Desc'!F:G,2,)</f>
        <v>Wtr Rev Late Payment</v>
      </c>
      <c r="AG2121">
        <f>IFERROR(VLOOKUP(VALUE(I2121),'PC Mapping'!A:F,6,),"")</f>
        <v>10719</v>
      </c>
      <c r="AH2121" s="13" t="str">
        <f>VLOOKUP(AG2121,'PC Mapping'!L:M,2,)</f>
        <v>All Other Water</v>
      </c>
    </row>
    <row r="2122" spans="1:34" x14ac:dyDescent="0.2">
      <c r="A2122" t="s">
        <v>11927</v>
      </c>
      <c r="B2122" t="s">
        <v>11901</v>
      </c>
      <c r="C2122" t="s">
        <v>4519</v>
      </c>
      <c r="D2122" t="s">
        <v>4520</v>
      </c>
      <c r="E2122" s="3">
        <v>45811</v>
      </c>
      <c r="F2122" t="s">
        <v>44</v>
      </c>
      <c r="G2122" t="s">
        <v>3742</v>
      </c>
      <c r="H2122" t="s">
        <v>3722</v>
      </c>
      <c r="I2122" t="s">
        <v>3752</v>
      </c>
      <c r="J2122" t="s">
        <v>4522</v>
      </c>
      <c r="K2122" s="2">
        <v>-5</v>
      </c>
      <c r="L2122" t="s">
        <v>44</v>
      </c>
      <c r="M2122" s="2">
        <v>-5</v>
      </c>
      <c r="N2122" t="s">
        <v>4523</v>
      </c>
      <c r="O2122" t="s">
        <v>4524</v>
      </c>
      <c r="P2122" t="s">
        <v>11928</v>
      </c>
      <c r="Q2122" t="s">
        <v>11929</v>
      </c>
      <c r="R2122" t="s">
        <v>44</v>
      </c>
      <c r="S2122" t="s">
        <v>4527</v>
      </c>
      <c r="T2122" s="3">
        <v>45811</v>
      </c>
      <c r="U2122" s="3">
        <v>45812</v>
      </c>
      <c r="V2122" s="2">
        <v>0</v>
      </c>
      <c r="W2122" t="s">
        <v>44</v>
      </c>
      <c r="X2122" t="s">
        <v>44</v>
      </c>
      <c r="Y2122" t="s">
        <v>11930</v>
      </c>
      <c r="Z2122" t="s">
        <v>2642</v>
      </c>
      <c r="AA2122" t="s">
        <v>4529</v>
      </c>
      <c r="AB2122" t="s">
        <v>4530</v>
      </c>
      <c r="AC2122" t="s">
        <v>89</v>
      </c>
      <c r="AD2122" t="str">
        <f t="shared" si="33"/>
        <v>10-60</v>
      </c>
      <c r="AE2122" t="str">
        <f>VLOOKUP(AD2122,'Main_Sub Desc'!C:D,2,)</f>
        <v>LPC from invoicing</v>
      </c>
      <c r="AF2122" t="str">
        <f>VLOOKUP(VALUE(H2122),'Main_Sub Desc'!F:G,2,)</f>
        <v>Wtr Rev Late Payment</v>
      </c>
      <c r="AG2122">
        <f>IFERROR(VLOOKUP(VALUE(I2122),'PC Mapping'!A:F,6,),"")</f>
        <v>10719</v>
      </c>
      <c r="AH2122" s="13" t="str">
        <f>VLOOKUP(AG2122,'PC Mapping'!L:M,2,)</f>
        <v>All Other Water</v>
      </c>
    </row>
    <row r="2123" spans="1:34" x14ac:dyDescent="0.2">
      <c r="A2123" t="s">
        <v>11931</v>
      </c>
      <c r="B2123" t="s">
        <v>11896</v>
      </c>
      <c r="C2123" t="s">
        <v>4519</v>
      </c>
      <c r="D2123" t="s">
        <v>4520</v>
      </c>
      <c r="E2123" s="3">
        <v>45811</v>
      </c>
      <c r="F2123" t="s">
        <v>44</v>
      </c>
      <c r="G2123" t="s">
        <v>3742</v>
      </c>
      <c r="H2123" t="s">
        <v>3722</v>
      </c>
      <c r="I2123" t="s">
        <v>3752</v>
      </c>
      <c r="J2123" t="s">
        <v>4522</v>
      </c>
      <c r="K2123" s="2">
        <v>-5</v>
      </c>
      <c r="L2123" t="s">
        <v>44</v>
      </c>
      <c r="M2123" s="2">
        <v>-5</v>
      </c>
      <c r="N2123" t="s">
        <v>4523</v>
      </c>
      <c r="O2123" t="s">
        <v>4524</v>
      </c>
      <c r="P2123" t="s">
        <v>11932</v>
      </c>
      <c r="Q2123" t="s">
        <v>11933</v>
      </c>
      <c r="R2123" t="s">
        <v>44</v>
      </c>
      <c r="S2123" t="s">
        <v>4527</v>
      </c>
      <c r="T2123" s="3">
        <v>45811</v>
      </c>
      <c r="U2123" s="3">
        <v>45812</v>
      </c>
      <c r="V2123" s="2">
        <v>0</v>
      </c>
      <c r="W2123" t="s">
        <v>44</v>
      </c>
      <c r="X2123" t="s">
        <v>44</v>
      </c>
      <c r="Y2123" t="s">
        <v>11934</v>
      </c>
      <c r="Z2123" t="s">
        <v>1607</v>
      </c>
      <c r="AA2123" t="s">
        <v>4529</v>
      </c>
      <c r="AB2123" t="s">
        <v>4530</v>
      </c>
      <c r="AC2123" t="s">
        <v>89</v>
      </c>
      <c r="AD2123" t="str">
        <f t="shared" si="33"/>
        <v>10-60</v>
      </c>
      <c r="AE2123" t="str">
        <f>VLOOKUP(AD2123,'Main_Sub Desc'!C:D,2,)</f>
        <v>LPC from invoicing</v>
      </c>
      <c r="AF2123" t="str">
        <f>VLOOKUP(VALUE(H2123),'Main_Sub Desc'!F:G,2,)</f>
        <v>Wtr Rev Late Payment</v>
      </c>
      <c r="AG2123">
        <f>IFERROR(VLOOKUP(VALUE(I2123),'PC Mapping'!A:F,6,),"")</f>
        <v>10719</v>
      </c>
      <c r="AH2123" s="13" t="str">
        <f>VLOOKUP(AG2123,'PC Mapping'!L:M,2,)</f>
        <v>All Other Water</v>
      </c>
    </row>
    <row r="2124" spans="1:34" x14ac:dyDescent="0.2">
      <c r="A2124" t="s">
        <v>11935</v>
      </c>
      <c r="B2124" t="s">
        <v>11923</v>
      </c>
      <c r="C2124" t="s">
        <v>4519</v>
      </c>
      <c r="D2124" t="s">
        <v>4520</v>
      </c>
      <c r="E2124" s="3">
        <v>45811</v>
      </c>
      <c r="F2124" t="s">
        <v>44</v>
      </c>
      <c r="G2124" t="s">
        <v>3742</v>
      </c>
      <c r="H2124" t="s">
        <v>3722</v>
      </c>
      <c r="I2124" t="s">
        <v>3752</v>
      </c>
      <c r="J2124" t="s">
        <v>4522</v>
      </c>
      <c r="K2124" s="2">
        <v>-18.14</v>
      </c>
      <c r="L2124" t="s">
        <v>44</v>
      </c>
      <c r="M2124" s="2">
        <v>-18.14</v>
      </c>
      <c r="N2124" t="s">
        <v>4523</v>
      </c>
      <c r="O2124" t="s">
        <v>4524</v>
      </c>
      <c r="P2124" t="s">
        <v>11936</v>
      </c>
      <c r="Q2124" t="s">
        <v>11937</v>
      </c>
      <c r="R2124" t="s">
        <v>44</v>
      </c>
      <c r="S2124" t="s">
        <v>4527</v>
      </c>
      <c r="T2124" s="3">
        <v>45811</v>
      </c>
      <c r="U2124" s="3">
        <v>45812</v>
      </c>
      <c r="V2124" s="2">
        <v>0</v>
      </c>
      <c r="W2124" t="s">
        <v>44</v>
      </c>
      <c r="X2124" t="s">
        <v>44</v>
      </c>
      <c r="Y2124" t="s">
        <v>11938</v>
      </c>
      <c r="Z2124" t="s">
        <v>2761</v>
      </c>
      <c r="AA2124" t="s">
        <v>4529</v>
      </c>
      <c r="AB2124" t="s">
        <v>4530</v>
      </c>
      <c r="AC2124" t="s">
        <v>89</v>
      </c>
      <c r="AD2124" t="str">
        <f t="shared" si="33"/>
        <v>10-60</v>
      </c>
      <c r="AE2124" t="str">
        <f>VLOOKUP(AD2124,'Main_Sub Desc'!C:D,2,)</f>
        <v>LPC from invoicing</v>
      </c>
      <c r="AF2124" t="str">
        <f>VLOOKUP(VALUE(H2124),'Main_Sub Desc'!F:G,2,)</f>
        <v>Wtr Rev Late Payment</v>
      </c>
      <c r="AG2124">
        <f>IFERROR(VLOOKUP(VALUE(I2124),'PC Mapping'!A:F,6,),"")</f>
        <v>10719</v>
      </c>
      <c r="AH2124" s="13" t="str">
        <f>VLOOKUP(AG2124,'PC Mapping'!L:M,2,)</f>
        <v>All Other Water</v>
      </c>
    </row>
    <row r="2125" spans="1:34" x14ac:dyDescent="0.2">
      <c r="A2125" t="s">
        <v>11939</v>
      </c>
      <c r="B2125" t="s">
        <v>11896</v>
      </c>
      <c r="C2125" t="s">
        <v>4519</v>
      </c>
      <c r="D2125" t="s">
        <v>4520</v>
      </c>
      <c r="E2125" s="3">
        <v>45811</v>
      </c>
      <c r="F2125" t="s">
        <v>44</v>
      </c>
      <c r="G2125" t="s">
        <v>3742</v>
      </c>
      <c r="H2125" t="s">
        <v>3722</v>
      </c>
      <c r="I2125" t="s">
        <v>3752</v>
      </c>
      <c r="J2125" t="s">
        <v>4522</v>
      </c>
      <c r="K2125" s="2">
        <v>-9.01</v>
      </c>
      <c r="L2125" t="s">
        <v>44</v>
      </c>
      <c r="M2125" s="2">
        <v>-9.01</v>
      </c>
      <c r="N2125" t="s">
        <v>4523</v>
      </c>
      <c r="O2125" t="s">
        <v>4524</v>
      </c>
      <c r="P2125" t="s">
        <v>11940</v>
      </c>
      <c r="Q2125" t="s">
        <v>11941</v>
      </c>
      <c r="R2125" t="s">
        <v>44</v>
      </c>
      <c r="S2125" t="s">
        <v>4527</v>
      </c>
      <c r="T2125" s="3">
        <v>45811</v>
      </c>
      <c r="U2125" s="3">
        <v>45812</v>
      </c>
      <c r="V2125" s="2">
        <v>0</v>
      </c>
      <c r="W2125" t="s">
        <v>44</v>
      </c>
      <c r="X2125" t="s">
        <v>44</v>
      </c>
      <c r="Y2125" t="s">
        <v>11942</v>
      </c>
      <c r="Z2125" t="s">
        <v>2362</v>
      </c>
      <c r="AA2125" t="s">
        <v>4529</v>
      </c>
      <c r="AB2125" t="s">
        <v>4530</v>
      </c>
      <c r="AC2125" t="s">
        <v>89</v>
      </c>
      <c r="AD2125" t="str">
        <f t="shared" si="33"/>
        <v>10-60</v>
      </c>
      <c r="AE2125" t="str">
        <f>VLOOKUP(AD2125,'Main_Sub Desc'!C:D,2,)</f>
        <v>LPC from invoicing</v>
      </c>
      <c r="AF2125" t="str">
        <f>VLOOKUP(VALUE(H2125),'Main_Sub Desc'!F:G,2,)</f>
        <v>Wtr Rev Late Payment</v>
      </c>
      <c r="AG2125">
        <f>IFERROR(VLOOKUP(VALUE(I2125),'PC Mapping'!A:F,6,),"")</f>
        <v>10719</v>
      </c>
      <c r="AH2125" s="13" t="str">
        <f>VLOOKUP(AG2125,'PC Mapping'!L:M,2,)</f>
        <v>All Other Water</v>
      </c>
    </row>
    <row r="2126" spans="1:34" x14ac:dyDescent="0.2">
      <c r="A2126" t="s">
        <v>11943</v>
      </c>
      <c r="B2126" t="s">
        <v>11901</v>
      </c>
      <c r="C2126" t="s">
        <v>4519</v>
      </c>
      <c r="D2126" t="s">
        <v>4520</v>
      </c>
      <c r="E2126" s="3">
        <v>45811</v>
      </c>
      <c r="F2126" t="s">
        <v>44</v>
      </c>
      <c r="G2126" t="s">
        <v>3742</v>
      </c>
      <c r="H2126" t="s">
        <v>3716</v>
      </c>
      <c r="I2126" t="s">
        <v>4534</v>
      </c>
      <c r="J2126" t="s">
        <v>4522</v>
      </c>
      <c r="K2126" s="2">
        <v>-5.34</v>
      </c>
      <c r="L2126" t="s">
        <v>44</v>
      </c>
      <c r="M2126" s="2">
        <v>-5.34</v>
      </c>
      <c r="N2126" t="s">
        <v>4523</v>
      </c>
      <c r="O2126" t="s">
        <v>4524</v>
      </c>
      <c r="P2126" t="s">
        <v>11944</v>
      </c>
      <c r="Q2126" t="s">
        <v>11945</v>
      </c>
      <c r="R2126" t="s">
        <v>44</v>
      </c>
      <c r="S2126" t="s">
        <v>4527</v>
      </c>
      <c r="T2126" s="3">
        <v>45811</v>
      </c>
      <c r="U2126" s="3">
        <v>45812</v>
      </c>
      <c r="V2126" s="2">
        <v>0</v>
      </c>
      <c r="W2126" t="s">
        <v>44</v>
      </c>
      <c r="X2126" t="s">
        <v>44</v>
      </c>
      <c r="Y2126" t="s">
        <v>11946</v>
      </c>
      <c r="Z2126" t="s">
        <v>11947</v>
      </c>
      <c r="AA2126" t="s">
        <v>4529</v>
      </c>
      <c r="AB2126" t="s">
        <v>4530</v>
      </c>
      <c r="AC2126" t="s">
        <v>89</v>
      </c>
      <c r="AD2126" t="str">
        <f t="shared" si="33"/>
        <v>10-60</v>
      </c>
      <c r="AE2126" t="str">
        <f>VLOOKUP(AD2126,'Main_Sub Desc'!C:D,2,)</f>
        <v>LPC from invoicing</v>
      </c>
      <c r="AF2126" t="str">
        <f>VLOOKUP(VALUE(H2126),'Main_Sub Desc'!F:G,2,)</f>
        <v>Wst Rev Late Payment</v>
      </c>
      <c r="AG2126">
        <f>IFERROR(VLOOKUP(VALUE(I2126),'PC Mapping'!A:F,6,),"")</f>
        <v>10514</v>
      </c>
      <c r="AH2126" s="13" t="str">
        <f>VLOOKUP(AG2126,'PC Mapping'!L:M,2,)</f>
        <v>Bolivar Sewer</v>
      </c>
    </row>
    <row r="2127" spans="1:34" x14ac:dyDescent="0.2">
      <c r="A2127" t="s">
        <v>11943</v>
      </c>
      <c r="B2127" t="s">
        <v>11901</v>
      </c>
      <c r="C2127" t="s">
        <v>4519</v>
      </c>
      <c r="D2127" t="s">
        <v>4520</v>
      </c>
      <c r="E2127" s="3">
        <v>45811</v>
      </c>
      <c r="F2127" t="s">
        <v>44</v>
      </c>
      <c r="G2127" t="s">
        <v>3742</v>
      </c>
      <c r="H2127" t="s">
        <v>3722</v>
      </c>
      <c r="I2127" t="s">
        <v>4538</v>
      </c>
      <c r="J2127" t="s">
        <v>4522</v>
      </c>
      <c r="K2127" s="2">
        <v>-5</v>
      </c>
      <c r="L2127" t="s">
        <v>44</v>
      </c>
      <c r="M2127" s="2">
        <v>-5</v>
      </c>
      <c r="N2127" t="s">
        <v>4523</v>
      </c>
      <c r="O2127" t="s">
        <v>4524</v>
      </c>
      <c r="P2127" t="s">
        <v>11944</v>
      </c>
      <c r="Q2127" t="s">
        <v>11948</v>
      </c>
      <c r="R2127" t="s">
        <v>44</v>
      </c>
      <c r="S2127" t="s">
        <v>4527</v>
      </c>
      <c r="T2127" s="3">
        <v>45811</v>
      </c>
      <c r="U2127" s="3">
        <v>45812</v>
      </c>
      <c r="V2127" s="2">
        <v>0</v>
      </c>
      <c r="W2127" t="s">
        <v>44</v>
      </c>
      <c r="X2127" t="s">
        <v>44</v>
      </c>
      <c r="Y2127" t="s">
        <v>11949</v>
      </c>
      <c r="Z2127" t="s">
        <v>11947</v>
      </c>
      <c r="AA2127" t="s">
        <v>4529</v>
      </c>
      <c r="AB2127" t="s">
        <v>4530</v>
      </c>
      <c r="AC2127" t="s">
        <v>89</v>
      </c>
      <c r="AD2127" t="str">
        <f t="shared" si="33"/>
        <v>10-60</v>
      </c>
      <c r="AE2127" t="str">
        <f>VLOOKUP(AD2127,'Main_Sub Desc'!C:D,2,)</f>
        <v>LPC from invoicing</v>
      </c>
      <c r="AF2127" t="str">
        <f>VLOOKUP(VALUE(H2127),'Main_Sub Desc'!F:G,2,)</f>
        <v>Wtr Rev Late Payment</v>
      </c>
      <c r="AG2127">
        <f>IFERROR(VLOOKUP(VALUE(I2127),'PC Mapping'!A:F,6,),"")</f>
        <v>10469</v>
      </c>
      <c r="AH2127" s="13" t="str">
        <f>VLOOKUP(AG2127,'PC Mapping'!L:M,2,)</f>
        <v>Bolivar Water</v>
      </c>
    </row>
    <row r="2128" spans="1:34" x14ac:dyDescent="0.2">
      <c r="A2128" t="s">
        <v>11950</v>
      </c>
      <c r="B2128" t="s">
        <v>11923</v>
      </c>
      <c r="C2128" t="s">
        <v>4519</v>
      </c>
      <c r="D2128" t="s">
        <v>4520</v>
      </c>
      <c r="E2128" s="3">
        <v>45811</v>
      </c>
      <c r="F2128" t="s">
        <v>44</v>
      </c>
      <c r="G2128" t="s">
        <v>3742</v>
      </c>
      <c r="H2128" t="s">
        <v>3722</v>
      </c>
      <c r="I2128" t="s">
        <v>3752</v>
      </c>
      <c r="J2128" t="s">
        <v>4522</v>
      </c>
      <c r="K2128" s="2">
        <v>-5.48</v>
      </c>
      <c r="L2128" t="s">
        <v>44</v>
      </c>
      <c r="M2128" s="2">
        <v>-5.48</v>
      </c>
      <c r="N2128" t="s">
        <v>4523</v>
      </c>
      <c r="O2128" t="s">
        <v>4524</v>
      </c>
      <c r="P2128" t="s">
        <v>11936</v>
      </c>
      <c r="Q2128" t="s">
        <v>11951</v>
      </c>
      <c r="R2128" t="s">
        <v>44</v>
      </c>
      <c r="S2128" t="s">
        <v>4527</v>
      </c>
      <c r="T2128" s="3">
        <v>45811</v>
      </c>
      <c r="U2128" s="3">
        <v>45812</v>
      </c>
      <c r="V2128" s="2">
        <v>0</v>
      </c>
      <c r="W2128" t="s">
        <v>44</v>
      </c>
      <c r="X2128" t="s">
        <v>44</v>
      </c>
      <c r="Y2128" t="s">
        <v>11952</v>
      </c>
      <c r="Z2128" t="s">
        <v>1631</v>
      </c>
      <c r="AA2128" t="s">
        <v>4529</v>
      </c>
      <c r="AB2128" t="s">
        <v>4530</v>
      </c>
      <c r="AC2128" t="s">
        <v>89</v>
      </c>
      <c r="AD2128" t="str">
        <f t="shared" si="33"/>
        <v>10-60</v>
      </c>
      <c r="AE2128" t="str">
        <f>VLOOKUP(AD2128,'Main_Sub Desc'!C:D,2,)</f>
        <v>LPC from invoicing</v>
      </c>
      <c r="AF2128" t="str">
        <f>VLOOKUP(VALUE(H2128),'Main_Sub Desc'!F:G,2,)</f>
        <v>Wtr Rev Late Payment</v>
      </c>
      <c r="AG2128">
        <f>IFERROR(VLOOKUP(VALUE(I2128),'PC Mapping'!A:F,6,),"")</f>
        <v>10719</v>
      </c>
      <c r="AH2128" s="13" t="str">
        <f>VLOOKUP(AG2128,'PC Mapping'!L:M,2,)</f>
        <v>All Other Water</v>
      </c>
    </row>
    <row r="2129" spans="1:34" x14ac:dyDescent="0.2">
      <c r="A2129" t="s">
        <v>11953</v>
      </c>
      <c r="B2129" t="s">
        <v>11896</v>
      </c>
      <c r="C2129" t="s">
        <v>4519</v>
      </c>
      <c r="D2129" t="s">
        <v>4520</v>
      </c>
      <c r="E2129" s="3">
        <v>45811</v>
      </c>
      <c r="F2129" t="s">
        <v>44</v>
      </c>
      <c r="G2129" t="s">
        <v>3742</v>
      </c>
      <c r="H2129" t="s">
        <v>3722</v>
      </c>
      <c r="I2129" t="s">
        <v>3752</v>
      </c>
      <c r="J2129" t="s">
        <v>4522</v>
      </c>
      <c r="K2129" s="2">
        <v>-5</v>
      </c>
      <c r="L2129" t="s">
        <v>44</v>
      </c>
      <c r="M2129" s="2">
        <v>-5</v>
      </c>
      <c r="N2129" t="s">
        <v>4523</v>
      </c>
      <c r="O2129" t="s">
        <v>4524</v>
      </c>
      <c r="P2129" t="s">
        <v>11954</v>
      </c>
      <c r="Q2129" t="s">
        <v>11955</v>
      </c>
      <c r="R2129" t="s">
        <v>44</v>
      </c>
      <c r="S2129" t="s">
        <v>4527</v>
      </c>
      <c r="T2129" s="3">
        <v>45811</v>
      </c>
      <c r="U2129" s="3">
        <v>45812</v>
      </c>
      <c r="V2129" s="2">
        <v>0</v>
      </c>
      <c r="W2129" t="s">
        <v>44</v>
      </c>
      <c r="X2129" t="s">
        <v>44</v>
      </c>
      <c r="Y2129" t="s">
        <v>11956</v>
      </c>
      <c r="Z2129" t="s">
        <v>1789</v>
      </c>
      <c r="AA2129" t="s">
        <v>4529</v>
      </c>
      <c r="AB2129" t="s">
        <v>4530</v>
      </c>
      <c r="AC2129" t="s">
        <v>89</v>
      </c>
      <c r="AD2129" t="str">
        <f t="shared" si="33"/>
        <v>10-60</v>
      </c>
      <c r="AE2129" t="str">
        <f>VLOOKUP(AD2129,'Main_Sub Desc'!C:D,2,)</f>
        <v>LPC from invoicing</v>
      </c>
      <c r="AF2129" t="str">
        <f>VLOOKUP(VALUE(H2129),'Main_Sub Desc'!F:G,2,)</f>
        <v>Wtr Rev Late Payment</v>
      </c>
      <c r="AG2129">
        <f>IFERROR(VLOOKUP(VALUE(I2129),'PC Mapping'!A:F,6,),"")</f>
        <v>10719</v>
      </c>
      <c r="AH2129" s="13" t="str">
        <f>VLOOKUP(AG2129,'PC Mapping'!L:M,2,)</f>
        <v>All Other Water</v>
      </c>
    </row>
    <row r="2130" spans="1:34" x14ac:dyDescent="0.2">
      <c r="A2130" t="s">
        <v>11957</v>
      </c>
      <c r="B2130" t="s">
        <v>11896</v>
      </c>
      <c r="C2130" t="s">
        <v>4519</v>
      </c>
      <c r="D2130" t="s">
        <v>4520</v>
      </c>
      <c r="E2130" s="3">
        <v>45811</v>
      </c>
      <c r="F2130" t="s">
        <v>44</v>
      </c>
      <c r="G2130" t="s">
        <v>3742</v>
      </c>
      <c r="H2130" t="s">
        <v>3722</v>
      </c>
      <c r="I2130" t="s">
        <v>3752</v>
      </c>
      <c r="J2130" t="s">
        <v>4522</v>
      </c>
      <c r="K2130" s="2">
        <v>-5</v>
      </c>
      <c r="L2130" t="s">
        <v>44</v>
      </c>
      <c r="M2130" s="2">
        <v>-5</v>
      </c>
      <c r="N2130" t="s">
        <v>4523</v>
      </c>
      <c r="O2130" t="s">
        <v>4524</v>
      </c>
      <c r="P2130" t="s">
        <v>11958</v>
      </c>
      <c r="Q2130" t="s">
        <v>11959</v>
      </c>
      <c r="R2130" t="s">
        <v>44</v>
      </c>
      <c r="S2130" t="s">
        <v>4527</v>
      </c>
      <c r="T2130" s="3">
        <v>45811</v>
      </c>
      <c r="U2130" s="3">
        <v>45812</v>
      </c>
      <c r="V2130" s="2">
        <v>0</v>
      </c>
      <c r="W2130" t="s">
        <v>44</v>
      </c>
      <c r="X2130" t="s">
        <v>44</v>
      </c>
      <c r="Y2130" t="s">
        <v>11960</v>
      </c>
      <c r="Z2130" t="s">
        <v>1546</v>
      </c>
      <c r="AA2130" t="s">
        <v>4529</v>
      </c>
      <c r="AB2130" t="s">
        <v>4530</v>
      </c>
      <c r="AC2130" t="s">
        <v>89</v>
      </c>
      <c r="AD2130" t="str">
        <f t="shared" si="33"/>
        <v>10-60</v>
      </c>
      <c r="AE2130" t="str">
        <f>VLOOKUP(AD2130,'Main_Sub Desc'!C:D,2,)</f>
        <v>LPC from invoicing</v>
      </c>
      <c r="AF2130" t="str">
        <f>VLOOKUP(VALUE(H2130),'Main_Sub Desc'!F:G,2,)</f>
        <v>Wtr Rev Late Payment</v>
      </c>
      <c r="AG2130">
        <f>IFERROR(VLOOKUP(VALUE(I2130),'PC Mapping'!A:F,6,),"")</f>
        <v>10719</v>
      </c>
      <c r="AH2130" s="13" t="str">
        <f>VLOOKUP(AG2130,'PC Mapping'!L:M,2,)</f>
        <v>All Other Water</v>
      </c>
    </row>
    <row r="2131" spans="1:34" x14ac:dyDescent="0.2">
      <c r="A2131" t="s">
        <v>11961</v>
      </c>
      <c r="B2131" t="s">
        <v>11962</v>
      </c>
      <c r="C2131" t="s">
        <v>4519</v>
      </c>
      <c r="D2131" t="s">
        <v>4520</v>
      </c>
      <c r="E2131" s="3">
        <v>45813</v>
      </c>
      <c r="F2131" t="s">
        <v>44</v>
      </c>
      <c r="G2131" t="s">
        <v>3742</v>
      </c>
      <c r="H2131" t="s">
        <v>3722</v>
      </c>
      <c r="I2131" t="s">
        <v>3752</v>
      </c>
      <c r="J2131" t="s">
        <v>4522</v>
      </c>
      <c r="K2131" s="2">
        <v>-5</v>
      </c>
      <c r="L2131" t="s">
        <v>44</v>
      </c>
      <c r="M2131" s="2">
        <v>-5</v>
      </c>
      <c r="N2131" t="s">
        <v>4523</v>
      </c>
      <c r="O2131" t="s">
        <v>4524</v>
      </c>
      <c r="P2131" t="s">
        <v>9051</v>
      </c>
      <c r="Q2131" t="s">
        <v>11963</v>
      </c>
      <c r="R2131" t="s">
        <v>44</v>
      </c>
      <c r="S2131" t="s">
        <v>4527</v>
      </c>
      <c r="T2131" s="3">
        <v>45813</v>
      </c>
      <c r="U2131" s="3">
        <v>45814</v>
      </c>
      <c r="V2131" s="2">
        <v>0</v>
      </c>
      <c r="W2131" t="s">
        <v>44</v>
      </c>
      <c r="X2131" t="s">
        <v>44</v>
      </c>
      <c r="Y2131" t="s">
        <v>11964</v>
      </c>
      <c r="Z2131" t="s">
        <v>2926</v>
      </c>
      <c r="AA2131" t="s">
        <v>4529</v>
      </c>
      <c r="AB2131" t="s">
        <v>4530</v>
      </c>
      <c r="AC2131" t="s">
        <v>99</v>
      </c>
      <c r="AD2131" t="str">
        <f t="shared" si="33"/>
        <v>10-60</v>
      </c>
      <c r="AE2131" t="str">
        <f>VLOOKUP(AD2131,'Main_Sub Desc'!C:D,2,)</f>
        <v>LPC from invoicing</v>
      </c>
      <c r="AF2131" t="str">
        <f>VLOOKUP(VALUE(H2131),'Main_Sub Desc'!F:G,2,)</f>
        <v>Wtr Rev Late Payment</v>
      </c>
      <c r="AG2131">
        <f>IFERROR(VLOOKUP(VALUE(I2131),'PC Mapping'!A:F,6,),"")</f>
        <v>10719</v>
      </c>
      <c r="AH2131" s="13" t="str">
        <f>VLOOKUP(AG2131,'PC Mapping'!L:M,2,)</f>
        <v>All Other Water</v>
      </c>
    </row>
    <row r="2132" spans="1:34" x14ac:dyDescent="0.2">
      <c r="A2132" t="s">
        <v>11965</v>
      </c>
      <c r="B2132" t="s">
        <v>11966</v>
      </c>
      <c r="C2132" t="s">
        <v>4519</v>
      </c>
      <c r="D2132" t="s">
        <v>4520</v>
      </c>
      <c r="E2132" s="3">
        <v>45813</v>
      </c>
      <c r="F2132" t="s">
        <v>44</v>
      </c>
      <c r="G2132" t="s">
        <v>3742</v>
      </c>
      <c r="H2132" t="s">
        <v>3722</v>
      </c>
      <c r="I2132" t="s">
        <v>3752</v>
      </c>
      <c r="J2132" t="s">
        <v>4522</v>
      </c>
      <c r="K2132" s="2">
        <v>-9.02</v>
      </c>
      <c r="L2132" t="s">
        <v>44</v>
      </c>
      <c r="M2132" s="2">
        <v>-9.02</v>
      </c>
      <c r="N2132" t="s">
        <v>4523</v>
      </c>
      <c r="O2132" t="s">
        <v>4524</v>
      </c>
      <c r="P2132" t="s">
        <v>11967</v>
      </c>
      <c r="Q2132" t="s">
        <v>11968</v>
      </c>
      <c r="R2132" t="s">
        <v>44</v>
      </c>
      <c r="S2132" t="s">
        <v>4527</v>
      </c>
      <c r="T2132" s="3">
        <v>45813</v>
      </c>
      <c r="U2132" s="3">
        <v>45814</v>
      </c>
      <c r="V2132" s="2">
        <v>0</v>
      </c>
      <c r="W2132" t="s">
        <v>44</v>
      </c>
      <c r="X2132" t="s">
        <v>44</v>
      </c>
      <c r="Y2132" t="s">
        <v>11969</v>
      </c>
      <c r="Z2132" t="s">
        <v>3109</v>
      </c>
      <c r="AA2132" t="s">
        <v>4529</v>
      </c>
      <c r="AB2132" t="s">
        <v>4530</v>
      </c>
      <c r="AC2132" t="s">
        <v>89</v>
      </c>
      <c r="AD2132" t="str">
        <f t="shared" si="33"/>
        <v>10-60</v>
      </c>
      <c r="AE2132" t="str">
        <f>VLOOKUP(AD2132,'Main_Sub Desc'!C:D,2,)</f>
        <v>LPC from invoicing</v>
      </c>
      <c r="AF2132" t="str">
        <f>VLOOKUP(VALUE(H2132),'Main_Sub Desc'!F:G,2,)</f>
        <v>Wtr Rev Late Payment</v>
      </c>
      <c r="AG2132">
        <f>IFERROR(VLOOKUP(VALUE(I2132),'PC Mapping'!A:F,6,),"")</f>
        <v>10719</v>
      </c>
      <c r="AH2132" s="13" t="str">
        <f>VLOOKUP(AG2132,'PC Mapping'!L:M,2,)</f>
        <v>All Other Water</v>
      </c>
    </row>
    <row r="2133" spans="1:34" x14ac:dyDescent="0.2">
      <c r="A2133" t="s">
        <v>11970</v>
      </c>
      <c r="B2133" t="s">
        <v>11962</v>
      </c>
      <c r="C2133" t="s">
        <v>4519</v>
      </c>
      <c r="D2133" t="s">
        <v>4520</v>
      </c>
      <c r="E2133" s="3">
        <v>45813</v>
      </c>
      <c r="F2133" t="s">
        <v>44</v>
      </c>
      <c r="G2133" t="s">
        <v>3742</v>
      </c>
      <c r="H2133" t="s">
        <v>3722</v>
      </c>
      <c r="I2133" t="s">
        <v>3752</v>
      </c>
      <c r="J2133" t="s">
        <v>4522</v>
      </c>
      <c r="K2133" s="2">
        <v>-7.76</v>
      </c>
      <c r="L2133" t="s">
        <v>44</v>
      </c>
      <c r="M2133" s="2">
        <v>-7.76</v>
      </c>
      <c r="N2133" t="s">
        <v>4523</v>
      </c>
      <c r="O2133" t="s">
        <v>4524</v>
      </c>
      <c r="P2133" t="s">
        <v>11971</v>
      </c>
      <c r="Q2133" t="s">
        <v>11972</v>
      </c>
      <c r="R2133" t="s">
        <v>44</v>
      </c>
      <c r="S2133" t="s">
        <v>4527</v>
      </c>
      <c r="T2133" s="3">
        <v>45813</v>
      </c>
      <c r="U2133" s="3">
        <v>45814</v>
      </c>
      <c r="V2133" s="2">
        <v>0</v>
      </c>
      <c r="W2133" t="s">
        <v>44</v>
      </c>
      <c r="X2133" t="s">
        <v>44</v>
      </c>
      <c r="Y2133" t="s">
        <v>11973</v>
      </c>
      <c r="Z2133" t="s">
        <v>3010</v>
      </c>
      <c r="AA2133" t="s">
        <v>4529</v>
      </c>
      <c r="AB2133" t="s">
        <v>4530</v>
      </c>
      <c r="AC2133" t="s">
        <v>89</v>
      </c>
      <c r="AD2133" t="str">
        <f t="shared" si="33"/>
        <v>10-60</v>
      </c>
      <c r="AE2133" t="str">
        <f>VLOOKUP(AD2133,'Main_Sub Desc'!C:D,2,)</f>
        <v>LPC from invoicing</v>
      </c>
      <c r="AF2133" t="str">
        <f>VLOOKUP(VALUE(H2133),'Main_Sub Desc'!F:G,2,)</f>
        <v>Wtr Rev Late Payment</v>
      </c>
      <c r="AG2133">
        <f>IFERROR(VLOOKUP(VALUE(I2133),'PC Mapping'!A:F,6,),"")</f>
        <v>10719</v>
      </c>
      <c r="AH2133" s="13" t="str">
        <f>VLOOKUP(AG2133,'PC Mapping'!L:M,2,)</f>
        <v>All Other Water</v>
      </c>
    </row>
    <row r="2134" spans="1:34" x14ac:dyDescent="0.2">
      <c r="A2134" t="s">
        <v>11974</v>
      </c>
      <c r="B2134" t="s">
        <v>11962</v>
      </c>
      <c r="C2134" t="s">
        <v>4519</v>
      </c>
      <c r="D2134" t="s">
        <v>4520</v>
      </c>
      <c r="E2134" s="3">
        <v>45813</v>
      </c>
      <c r="F2134" t="s">
        <v>44</v>
      </c>
      <c r="G2134" t="s">
        <v>3742</v>
      </c>
      <c r="H2134" t="s">
        <v>3722</v>
      </c>
      <c r="I2134" t="s">
        <v>3752</v>
      </c>
      <c r="J2134" t="s">
        <v>4522</v>
      </c>
      <c r="K2134" s="2">
        <v>-5</v>
      </c>
      <c r="L2134" t="s">
        <v>44</v>
      </c>
      <c r="M2134" s="2">
        <v>-5</v>
      </c>
      <c r="N2134" t="s">
        <v>4523</v>
      </c>
      <c r="O2134" t="s">
        <v>4524</v>
      </c>
      <c r="P2134" t="s">
        <v>11975</v>
      </c>
      <c r="Q2134" t="s">
        <v>11976</v>
      </c>
      <c r="R2134" t="s">
        <v>44</v>
      </c>
      <c r="S2134" t="s">
        <v>4527</v>
      </c>
      <c r="T2134" s="3">
        <v>45813</v>
      </c>
      <c r="U2134" s="3">
        <v>45814</v>
      </c>
      <c r="V2134" s="2">
        <v>0</v>
      </c>
      <c r="W2134" t="s">
        <v>44</v>
      </c>
      <c r="X2134" t="s">
        <v>44</v>
      </c>
      <c r="Y2134" t="s">
        <v>11977</v>
      </c>
      <c r="Z2134" t="s">
        <v>11978</v>
      </c>
      <c r="AA2134" t="s">
        <v>4529</v>
      </c>
      <c r="AB2134" t="s">
        <v>4530</v>
      </c>
      <c r="AC2134" t="s">
        <v>89</v>
      </c>
      <c r="AD2134" t="str">
        <f t="shared" si="33"/>
        <v>10-60</v>
      </c>
      <c r="AE2134" t="str">
        <f>VLOOKUP(AD2134,'Main_Sub Desc'!C:D,2,)</f>
        <v>LPC from invoicing</v>
      </c>
      <c r="AF2134" t="str">
        <f>VLOOKUP(VALUE(H2134),'Main_Sub Desc'!F:G,2,)</f>
        <v>Wtr Rev Late Payment</v>
      </c>
      <c r="AG2134">
        <f>IFERROR(VLOOKUP(VALUE(I2134),'PC Mapping'!A:F,6,),"")</f>
        <v>10719</v>
      </c>
      <c r="AH2134" s="13" t="str">
        <f>VLOOKUP(AG2134,'PC Mapping'!L:M,2,)</f>
        <v>All Other Water</v>
      </c>
    </row>
    <row r="2135" spans="1:34" x14ac:dyDescent="0.2">
      <c r="A2135" t="s">
        <v>11979</v>
      </c>
      <c r="B2135" t="s">
        <v>11962</v>
      </c>
      <c r="C2135" t="s">
        <v>4519</v>
      </c>
      <c r="D2135" t="s">
        <v>4520</v>
      </c>
      <c r="E2135" s="3">
        <v>45813</v>
      </c>
      <c r="F2135" t="s">
        <v>44</v>
      </c>
      <c r="G2135" t="s">
        <v>3742</v>
      </c>
      <c r="H2135" t="s">
        <v>3722</v>
      </c>
      <c r="I2135" t="s">
        <v>3752</v>
      </c>
      <c r="J2135" t="s">
        <v>4522</v>
      </c>
      <c r="K2135" s="2">
        <v>-5</v>
      </c>
      <c r="L2135" t="s">
        <v>44</v>
      </c>
      <c r="M2135" s="2">
        <v>-5</v>
      </c>
      <c r="N2135" t="s">
        <v>4523</v>
      </c>
      <c r="O2135" t="s">
        <v>4524</v>
      </c>
      <c r="P2135" t="s">
        <v>11980</v>
      </c>
      <c r="Q2135" t="s">
        <v>11981</v>
      </c>
      <c r="R2135" t="s">
        <v>44</v>
      </c>
      <c r="S2135" t="s">
        <v>4527</v>
      </c>
      <c r="T2135" s="3">
        <v>45813</v>
      </c>
      <c r="U2135" s="3">
        <v>45814</v>
      </c>
      <c r="V2135" s="2">
        <v>0</v>
      </c>
      <c r="W2135" t="s">
        <v>44</v>
      </c>
      <c r="X2135" t="s">
        <v>44</v>
      </c>
      <c r="Y2135" t="s">
        <v>11982</v>
      </c>
      <c r="Z2135" t="s">
        <v>3427</v>
      </c>
      <c r="AA2135" t="s">
        <v>4529</v>
      </c>
      <c r="AB2135" t="s">
        <v>4530</v>
      </c>
      <c r="AC2135" t="s">
        <v>89</v>
      </c>
      <c r="AD2135" t="str">
        <f t="shared" si="33"/>
        <v>10-60</v>
      </c>
      <c r="AE2135" t="str">
        <f>VLOOKUP(AD2135,'Main_Sub Desc'!C:D,2,)</f>
        <v>LPC from invoicing</v>
      </c>
      <c r="AF2135" t="str">
        <f>VLOOKUP(VALUE(H2135),'Main_Sub Desc'!F:G,2,)</f>
        <v>Wtr Rev Late Payment</v>
      </c>
      <c r="AG2135">
        <f>IFERROR(VLOOKUP(VALUE(I2135),'PC Mapping'!A:F,6,),"")</f>
        <v>10719</v>
      </c>
      <c r="AH2135" s="13" t="str">
        <f>VLOOKUP(AG2135,'PC Mapping'!L:M,2,)</f>
        <v>All Other Water</v>
      </c>
    </row>
    <row r="2136" spans="1:34" x14ac:dyDescent="0.2">
      <c r="A2136" t="s">
        <v>11983</v>
      </c>
      <c r="B2136" t="s">
        <v>11962</v>
      </c>
      <c r="C2136" t="s">
        <v>4519</v>
      </c>
      <c r="D2136" t="s">
        <v>4520</v>
      </c>
      <c r="E2136" s="3">
        <v>45813</v>
      </c>
      <c r="F2136" t="s">
        <v>44</v>
      </c>
      <c r="G2136" t="s">
        <v>3742</v>
      </c>
      <c r="H2136" t="s">
        <v>3722</v>
      </c>
      <c r="I2136" t="s">
        <v>3752</v>
      </c>
      <c r="J2136" t="s">
        <v>4522</v>
      </c>
      <c r="K2136" s="2">
        <v>-5</v>
      </c>
      <c r="L2136" t="s">
        <v>44</v>
      </c>
      <c r="M2136" s="2">
        <v>-5</v>
      </c>
      <c r="N2136" t="s">
        <v>4523</v>
      </c>
      <c r="O2136" t="s">
        <v>4524</v>
      </c>
      <c r="P2136" t="s">
        <v>11984</v>
      </c>
      <c r="Q2136" t="s">
        <v>11985</v>
      </c>
      <c r="R2136" t="s">
        <v>44</v>
      </c>
      <c r="S2136" t="s">
        <v>4527</v>
      </c>
      <c r="T2136" s="3">
        <v>45813</v>
      </c>
      <c r="U2136" s="3">
        <v>45814</v>
      </c>
      <c r="V2136" s="2">
        <v>0</v>
      </c>
      <c r="W2136" t="s">
        <v>44</v>
      </c>
      <c r="X2136" t="s">
        <v>44</v>
      </c>
      <c r="Y2136" t="s">
        <v>11986</v>
      </c>
      <c r="Z2136" t="s">
        <v>2597</v>
      </c>
      <c r="AA2136" t="s">
        <v>4529</v>
      </c>
      <c r="AB2136" t="s">
        <v>4530</v>
      </c>
      <c r="AC2136" t="s">
        <v>89</v>
      </c>
      <c r="AD2136" t="str">
        <f t="shared" si="33"/>
        <v>10-60</v>
      </c>
      <c r="AE2136" t="str">
        <f>VLOOKUP(AD2136,'Main_Sub Desc'!C:D,2,)</f>
        <v>LPC from invoicing</v>
      </c>
      <c r="AF2136" t="str">
        <f>VLOOKUP(VALUE(H2136),'Main_Sub Desc'!F:G,2,)</f>
        <v>Wtr Rev Late Payment</v>
      </c>
      <c r="AG2136">
        <f>IFERROR(VLOOKUP(VALUE(I2136),'PC Mapping'!A:F,6,),"")</f>
        <v>10719</v>
      </c>
      <c r="AH2136" s="13" t="str">
        <f>VLOOKUP(AG2136,'PC Mapping'!L:M,2,)</f>
        <v>All Other Water</v>
      </c>
    </row>
    <row r="2137" spans="1:34" x14ac:dyDescent="0.2">
      <c r="A2137" t="s">
        <v>11987</v>
      </c>
      <c r="B2137" t="s">
        <v>11966</v>
      </c>
      <c r="C2137" t="s">
        <v>4519</v>
      </c>
      <c r="D2137" t="s">
        <v>4520</v>
      </c>
      <c r="E2137" s="3">
        <v>45813</v>
      </c>
      <c r="F2137" t="s">
        <v>44</v>
      </c>
      <c r="G2137" t="s">
        <v>3742</v>
      </c>
      <c r="H2137" t="s">
        <v>3722</v>
      </c>
      <c r="I2137" t="s">
        <v>3752</v>
      </c>
      <c r="J2137" t="s">
        <v>4522</v>
      </c>
      <c r="K2137" s="2">
        <v>-5</v>
      </c>
      <c r="L2137" t="s">
        <v>44</v>
      </c>
      <c r="M2137" s="2">
        <v>-5</v>
      </c>
      <c r="N2137" t="s">
        <v>4523</v>
      </c>
      <c r="O2137" t="s">
        <v>4524</v>
      </c>
      <c r="P2137" t="s">
        <v>6258</v>
      </c>
      <c r="Q2137" t="s">
        <v>11988</v>
      </c>
      <c r="R2137" t="s">
        <v>44</v>
      </c>
      <c r="S2137" t="s">
        <v>4527</v>
      </c>
      <c r="T2137" s="3">
        <v>45813</v>
      </c>
      <c r="U2137" s="3">
        <v>45814</v>
      </c>
      <c r="V2137" s="2">
        <v>0</v>
      </c>
      <c r="W2137" t="s">
        <v>44</v>
      </c>
      <c r="X2137" t="s">
        <v>44</v>
      </c>
      <c r="Y2137" t="s">
        <v>11989</v>
      </c>
      <c r="Z2137" t="s">
        <v>2121</v>
      </c>
      <c r="AA2137" t="s">
        <v>4529</v>
      </c>
      <c r="AB2137" t="s">
        <v>4530</v>
      </c>
      <c r="AC2137" t="s">
        <v>89</v>
      </c>
      <c r="AD2137" t="str">
        <f t="shared" si="33"/>
        <v>10-60</v>
      </c>
      <c r="AE2137" t="str">
        <f>VLOOKUP(AD2137,'Main_Sub Desc'!C:D,2,)</f>
        <v>LPC from invoicing</v>
      </c>
      <c r="AF2137" t="str">
        <f>VLOOKUP(VALUE(H2137),'Main_Sub Desc'!F:G,2,)</f>
        <v>Wtr Rev Late Payment</v>
      </c>
      <c r="AG2137">
        <f>IFERROR(VLOOKUP(VALUE(I2137),'PC Mapping'!A:F,6,),"")</f>
        <v>10719</v>
      </c>
      <c r="AH2137" s="13" t="str">
        <f>VLOOKUP(AG2137,'PC Mapping'!L:M,2,)</f>
        <v>All Other Water</v>
      </c>
    </row>
    <row r="2138" spans="1:34" x14ac:dyDescent="0.2">
      <c r="A2138" t="s">
        <v>11990</v>
      </c>
      <c r="B2138" t="s">
        <v>11966</v>
      </c>
      <c r="C2138" t="s">
        <v>4519</v>
      </c>
      <c r="D2138" t="s">
        <v>4520</v>
      </c>
      <c r="E2138" s="3">
        <v>45813</v>
      </c>
      <c r="F2138" t="s">
        <v>44</v>
      </c>
      <c r="G2138" t="s">
        <v>3742</v>
      </c>
      <c r="H2138" t="s">
        <v>3722</v>
      </c>
      <c r="I2138" t="s">
        <v>3752</v>
      </c>
      <c r="J2138" t="s">
        <v>4522</v>
      </c>
      <c r="K2138" s="2">
        <v>-5</v>
      </c>
      <c r="L2138" t="s">
        <v>44</v>
      </c>
      <c r="M2138" s="2">
        <v>-5</v>
      </c>
      <c r="N2138" t="s">
        <v>4523</v>
      </c>
      <c r="O2138" t="s">
        <v>4524</v>
      </c>
      <c r="P2138" t="s">
        <v>7029</v>
      </c>
      <c r="Q2138" t="s">
        <v>11991</v>
      </c>
      <c r="R2138" t="s">
        <v>44</v>
      </c>
      <c r="S2138" t="s">
        <v>4527</v>
      </c>
      <c r="T2138" s="3">
        <v>45813</v>
      </c>
      <c r="U2138" s="3">
        <v>45814</v>
      </c>
      <c r="V2138" s="2">
        <v>0</v>
      </c>
      <c r="W2138" t="s">
        <v>44</v>
      </c>
      <c r="X2138" t="s">
        <v>44</v>
      </c>
      <c r="Y2138" t="s">
        <v>11992</v>
      </c>
      <c r="Z2138" t="s">
        <v>11993</v>
      </c>
      <c r="AA2138" t="s">
        <v>4529</v>
      </c>
      <c r="AB2138" t="s">
        <v>4530</v>
      </c>
      <c r="AC2138" t="s">
        <v>89</v>
      </c>
      <c r="AD2138" t="str">
        <f t="shared" si="33"/>
        <v>10-60</v>
      </c>
      <c r="AE2138" t="str">
        <f>VLOOKUP(AD2138,'Main_Sub Desc'!C:D,2,)</f>
        <v>LPC from invoicing</v>
      </c>
      <c r="AF2138" t="str">
        <f>VLOOKUP(VALUE(H2138),'Main_Sub Desc'!F:G,2,)</f>
        <v>Wtr Rev Late Payment</v>
      </c>
      <c r="AG2138">
        <f>IFERROR(VLOOKUP(VALUE(I2138),'PC Mapping'!A:F,6,),"")</f>
        <v>10719</v>
      </c>
      <c r="AH2138" s="13" t="str">
        <f>VLOOKUP(AG2138,'PC Mapping'!L:M,2,)</f>
        <v>All Other Water</v>
      </c>
    </row>
    <row r="2139" spans="1:34" x14ac:dyDescent="0.2">
      <c r="A2139" t="s">
        <v>11994</v>
      </c>
      <c r="B2139" t="s">
        <v>11962</v>
      </c>
      <c r="C2139" t="s">
        <v>4519</v>
      </c>
      <c r="D2139" t="s">
        <v>4520</v>
      </c>
      <c r="E2139" s="3">
        <v>45813</v>
      </c>
      <c r="F2139" t="s">
        <v>44</v>
      </c>
      <c r="G2139" t="s">
        <v>3742</v>
      </c>
      <c r="H2139" t="s">
        <v>3722</v>
      </c>
      <c r="I2139" t="s">
        <v>3752</v>
      </c>
      <c r="J2139" t="s">
        <v>4522</v>
      </c>
      <c r="K2139" s="2">
        <v>-5</v>
      </c>
      <c r="L2139" t="s">
        <v>44</v>
      </c>
      <c r="M2139" s="2">
        <v>-5</v>
      </c>
      <c r="N2139" t="s">
        <v>4523</v>
      </c>
      <c r="O2139" t="s">
        <v>4524</v>
      </c>
      <c r="P2139" t="s">
        <v>11995</v>
      </c>
      <c r="Q2139" t="s">
        <v>11996</v>
      </c>
      <c r="R2139" t="s">
        <v>44</v>
      </c>
      <c r="S2139" t="s">
        <v>4527</v>
      </c>
      <c r="T2139" s="3">
        <v>45813</v>
      </c>
      <c r="U2139" s="3">
        <v>45814</v>
      </c>
      <c r="V2139" s="2">
        <v>0</v>
      </c>
      <c r="W2139" t="s">
        <v>44</v>
      </c>
      <c r="X2139" t="s">
        <v>44</v>
      </c>
      <c r="Y2139" t="s">
        <v>11997</v>
      </c>
      <c r="Z2139" t="s">
        <v>11998</v>
      </c>
      <c r="AA2139" t="s">
        <v>4529</v>
      </c>
      <c r="AB2139" t="s">
        <v>4530</v>
      </c>
      <c r="AC2139" t="s">
        <v>89</v>
      </c>
      <c r="AD2139" t="str">
        <f t="shared" si="33"/>
        <v>10-60</v>
      </c>
      <c r="AE2139" t="str">
        <f>VLOOKUP(AD2139,'Main_Sub Desc'!C:D,2,)</f>
        <v>LPC from invoicing</v>
      </c>
      <c r="AF2139" t="str">
        <f>VLOOKUP(VALUE(H2139),'Main_Sub Desc'!F:G,2,)</f>
        <v>Wtr Rev Late Payment</v>
      </c>
      <c r="AG2139">
        <f>IFERROR(VLOOKUP(VALUE(I2139),'PC Mapping'!A:F,6,),"")</f>
        <v>10719</v>
      </c>
      <c r="AH2139" s="13" t="str">
        <f>VLOOKUP(AG2139,'PC Mapping'!L:M,2,)</f>
        <v>All Other Water</v>
      </c>
    </row>
    <row r="2140" spans="1:34" x14ac:dyDescent="0.2">
      <c r="A2140" t="s">
        <v>11999</v>
      </c>
      <c r="B2140" t="s">
        <v>12000</v>
      </c>
      <c r="C2140" t="s">
        <v>4519</v>
      </c>
      <c r="D2140" t="s">
        <v>4520</v>
      </c>
      <c r="E2140" s="3">
        <v>45814</v>
      </c>
      <c r="F2140" t="s">
        <v>44</v>
      </c>
      <c r="G2140" t="s">
        <v>3742</v>
      </c>
      <c r="H2140" t="s">
        <v>3722</v>
      </c>
      <c r="I2140" t="s">
        <v>3752</v>
      </c>
      <c r="J2140" t="s">
        <v>4522</v>
      </c>
      <c r="K2140" s="2">
        <v>-5</v>
      </c>
      <c r="L2140" t="s">
        <v>44</v>
      </c>
      <c r="M2140" s="2">
        <v>-5</v>
      </c>
      <c r="N2140" t="s">
        <v>4523</v>
      </c>
      <c r="O2140" t="s">
        <v>4524</v>
      </c>
      <c r="P2140" t="s">
        <v>11143</v>
      </c>
      <c r="Q2140" t="s">
        <v>12001</v>
      </c>
      <c r="R2140" t="s">
        <v>44</v>
      </c>
      <c r="S2140" t="s">
        <v>4527</v>
      </c>
      <c r="T2140" s="3">
        <v>45814</v>
      </c>
      <c r="U2140" s="3">
        <v>45817</v>
      </c>
      <c r="V2140" s="2">
        <v>0</v>
      </c>
      <c r="W2140" t="s">
        <v>44</v>
      </c>
      <c r="X2140" t="s">
        <v>44</v>
      </c>
      <c r="Y2140" t="s">
        <v>12002</v>
      </c>
      <c r="Z2140" t="s">
        <v>2286</v>
      </c>
      <c r="AA2140" t="s">
        <v>4529</v>
      </c>
      <c r="AB2140" t="s">
        <v>4530</v>
      </c>
      <c r="AC2140" t="s">
        <v>89</v>
      </c>
      <c r="AD2140" t="str">
        <f t="shared" si="33"/>
        <v>10-60</v>
      </c>
      <c r="AE2140" t="str">
        <f>VLOOKUP(AD2140,'Main_Sub Desc'!C:D,2,)</f>
        <v>LPC from invoicing</v>
      </c>
      <c r="AF2140" t="str">
        <f>VLOOKUP(VALUE(H2140),'Main_Sub Desc'!F:G,2,)</f>
        <v>Wtr Rev Late Payment</v>
      </c>
      <c r="AG2140">
        <f>IFERROR(VLOOKUP(VALUE(I2140),'PC Mapping'!A:F,6,),"")</f>
        <v>10719</v>
      </c>
      <c r="AH2140" s="13" t="str">
        <f>VLOOKUP(AG2140,'PC Mapping'!L:M,2,)</f>
        <v>All Other Water</v>
      </c>
    </row>
    <row r="2141" spans="1:34" x14ac:dyDescent="0.2">
      <c r="A2141" t="s">
        <v>12003</v>
      </c>
      <c r="B2141" t="s">
        <v>12000</v>
      </c>
      <c r="C2141" t="s">
        <v>4519</v>
      </c>
      <c r="D2141" t="s">
        <v>4520</v>
      </c>
      <c r="E2141" s="3">
        <v>45814</v>
      </c>
      <c r="F2141" t="s">
        <v>44</v>
      </c>
      <c r="G2141" t="s">
        <v>3742</v>
      </c>
      <c r="H2141" t="s">
        <v>3722</v>
      </c>
      <c r="I2141" t="s">
        <v>3752</v>
      </c>
      <c r="J2141" t="s">
        <v>4522</v>
      </c>
      <c r="K2141" s="2">
        <v>-10.63</v>
      </c>
      <c r="L2141" t="s">
        <v>44</v>
      </c>
      <c r="M2141" s="2">
        <v>-10.63</v>
      </c>
      <c r="N2141" t="s">
        <v>4523</v>
      </c>
      <c r="O2141" t="s">
        <v>4524</v>
      </c>
      <c r="P2141" t="s">
        <v>12004</v>
      </c>
      <c r="Q2141" t="s">
        <v>12005</v>
      </c>
      <c r="R2141" t="s">
        <v>44</v>
      </c>
      <c r="S2141" t="s">
        <v>4527</v>
      </c>
      <c r="T2141" s="3">
        <v>45814</v>
      </c>
      <c r="U2141" s="3">
        <v>45817</v>
      </c>
      <c r="V2141" s="2">
        <v>0</v>
      </c>
      <c r="W2141" t="s">
        <v>44</v>
      </c>
      <c r="X2141" t="s">
        <v>44</v>
      </c>
      <c r="Y2141" t="s">
        <v>12006</v>
      </c>
      <c r="Z2141" t="s">
        <v>2201</v>
      </c>
      <c r="AA2141" t="s">
        <v>4529</v>
      </c>
      <c r="AB2141" t="s">
        <v>4530</v>
      </c>
      <c r="AC2141" t="s">
        <v>89</v>
      </c>
      <c r="AD2141" t="str">
        <f t="shared" si="33"/>
        <v>10-60</v>
      </c>
      <c r="AE2141" t="str">
        <f>VLOOKUP(AD2141,'Main_Sub Desc'!C:D,2,)</f>
        <v>LPC from invoicing</v>
      </c>
      <c r="AF2141" t="str">
        <f>VLOOKUP(VALUE(H2141),'Main_Sub Desc'!F:G,2,)</f>
        <v>Wtr Rev Late Payment</v>
      </c>
      <c r="AG2141">
        <f>IFERROR(VLOOKUP(VALUE(I2141),'PC Mapping'!A:F,6,),"")</f>
        <v>10719</v>
      </c>
      <c r="AH2141" s="13" t="str">
        <f>VLOOKUP(AG2141,'PC Mapping'!L:M,2,)</f>
        <v>All Other Water</v>
      </c>
    </row>
    <row r="2142" spans="1:34" x14ac:dyDescent="0.2">
      <c r="A2142" t="s">
        <v>12007</v>
      </c>
      <c r="B2142" t="s">
        <v>12008</v>
      </c>
      <c r="C2142" t="s">
        <v>4519</v>
      </c>
      <c r="D2142" t="s">
        <v>4520</v>
      </c>
      <c r="E2142" s="3">
        <v>45817</v>
      </c>
      <c r="F2142" t="s">
        <v>44</v>
      </c>
      <c r="G2142" t="s">
        <v>3742</v>
      </c>
      <c r="H2142" t="s">
        <v>3722</v>
      </c>
      <c r="I2142" t="s">
        <v>3752</v>
      </c>
      <c r="J2142" t="s">
        <v>4522</v>
      </c>
      <c r="K2142" s="2">
        <v>-5</v>
      </c>
      <c r="L2142" t="s">
        <v>44</v>
      </c>
      <c r="M2142" s="2">
        <v>-5</v>
      </c>
      <c r="N2142" t="s">
        <v>4523</v>
      </c>
      <c r="O2142" t="s">
        <v>4524</v>
      </c>
      <c r="P2142" t="s">
        <v>12009</v>
      </c>
      <c r="Q2142" t="s">
        <v>12010</v>
      </c>
      <c r="R2142" t="s">
        <v>44</v>
      </c>
      <c r="S2142" t="s">
        <v>4527</v>
      </c>
      <c r="T2142" s="3">
        <v>45817</v>
      </c>
      <c r="U2142" s="3">
        <v>45818</v>
      </c>
      <c r="V2142" s="2">
        <v>0</v>
      </c>
      <c r="W2142" t="s">
        <v>44</v>
      </c>
      <c r="X2142" t="s">
        <v>44</v>
      </c>
      <c r="Y2142" t="s">
        <v>12011</v>
      </c>
      <c r="Z2142" t="s">
        <v>3584</v>
      </c>
      <c r="AA2142" t="s">
        <v>4529</v>
      </c>
      <c r="AB2142" t="s">
        <v>4530</v>
      </c>
      <c r="AC2142" t="s">
        <v>89</v>
      </c>
      <c r="AD2142" t="str">
        <f t="shared" si="33"/>
        <v>10-60</v>
      </c>
      <c r="AE2142" t="str">
        <f>VLOOKUP(AD2142,'Main_Sub Desc'!C:D,2,)</f>
        <v>LPC from invoicing</v>
      </c>
      <c r="AF2142" t="str">
        <f>VLOOKUP(VALUE(H2142),'Main_Sub Desc'!F:G,2,)</f>
        <v>Wtr Rev Late Payment</v>
      </c>
      <c r="AG2142">
        <f>IFERROR(VLOOKUP(VALUE(I2142),'PC Mapping'!A:F,6,),"")</f>
        <v>10719</v>
      </c>
      <c r="AH2142" s="13" t="str">
        <f>VLOOKUP(AG2142,'PC Mapping'!L:M,2,)</f>
        <v>All Other Water</v>
      </c>
    </row>
    <row r="2143" spans="1:34" x14ac:dyDescent="0.2">
      <c r="A2143" t="s">
        <v>12012</v>
      </c>
      <c r="B2143" t="s">
        <v>12008</v>
      </c>
      <c r="C2143" t="s">
        <v>4519</v>
      </c>
      <c r="D2143" t="s">
        <v>4520</v>
      </c>
      <c r="E2143" s="3">
        <v>45817</v>
      </c>
      <c r="F2143" t="s">
        <v>44</v>
      </c>
      <c r="G2143" t="s">
        <v>3742</v>
      </c>
      <c r="H2143" t="s">
        <v>3722</v>
      </c>
      <c r="I2143" t="s">
        <v>3752</v>
      </c>
      <c r="J2143" t="s">
        <v>4522</v>
      </c>
      <c r="K2143" s="2">
        <v>-5</v>
      </c>
      <c r="L2143" t="s">
        <v>44</v>
      </c>
      <c r="M2143" s="2">
        <v>-5</v>
      </c>
      <c r="N2143" t="s">
        <v>4523</v>
      </c>
      <c r="O2143" t="s">
        <v>4524</v>
      </c>
      <c r="P2143" t="s">
        <v>12009</v>
      </c>
      <c r="Q2143" t="s">
        <v>12013</v>
      </c>
      <c r="R2143" t="s">
        <v>44</v>
      </c>
      <c r="S2143" t="s">
        <v>4527</v>
      </c>
      <c r="T2143" s="3">
        <v>45817</v>
      </c>
      <c r="U2143" s="3">
        <v>45818</v>
      </c>
      <c r="V2143" s="2">
        <v>0</v>
      </c>
      <c r="W2143" t="s">
        <v>44</v>
      </c>
      <c r="X2143" t="s">
        <v>44</v>
      </c>
      <c r="Y2143" t="s">
        <v>12011</v>
      </c>
      <c r="Z2143" t="s">
        <v>3584</v>
      </c>
      <c r="AA2143" t="s">
        <v>4529</v>
      </c>
      <c r="AB2143" t="s">
        <v>4530</v>
      </c>
      <c r="AC2143" t="s">
        <v>89</v>
      </c>
      <c r="AD2143" t="str">
        <f t="shared" si="33"/>
        <v>10-60</v>
      </c>
      <c r="AE2143" t="str">
        <f>VLOOKUP(AD2143,'Main_Sub Desc'!C:D,2,)</f>
        <v>LPC from invoicing</v>
      </c>
      <c r="AF2143" t="str">
        <f>VLOOKUP(VALUE(H2143),'Main_Sub Desc'!F:G,2,)</f>
        <v>Wtr Rev Late Payment</v>
      </c>
      <c r="AG2143">
        <f>IFERROR(VLOOKUP(VALUE(I2143),'PC Mapping'!A:F,6,),"")</f>
        <v>10719</v>
      </c>
      <c r="AH2143" s="13" t="str">
        <f>VLOOKUP(AG2143,'PC Mapping'!L:M,2,)</f>
        <v>All Other Water</v>
      </c>
    </row>
    <row r="2144" spans="1:34" x14ac:dyDescent="0.2">
      <c r="A2144" t="s">
        <v>12014</v>
      </c>
      <c r="B2144" t="s">
        <v>12008</v>
      </c>
      <c r="C2144" t="s">
        <v>4519</v>
      </c>
      <c r="D2144" t="s">
        <v>4520</v>
      </c>
      <c r="E2144" s="3">
        <v>45817</v>
      </c>
      <c r="F2144" t="s">
        <v>44</v>
      </c>
      <c r="G2144" t="s">
        <v>3742</v>
      </c>
      <c r="H2144" t="s">
        <v>3722</v>
      </c>
      <c r="I2144" t="s">
        <v>3752</v>
      </c>
      <c r="J2144" t="s">
        <v>4522</v>
      </c>
      <c r="K2144" s="2">
        <v>-5</v>
      </c>
      <c r="L2144" t="s">
        <v>44</v>
      </c>
      <c r="M2144" s="2">
        <v>-5</v>
      </c>
      <c r="N2144" t="s">
        <v>4523</v>
      </c>
      <c r="O2144" t="s">
        <v>4524</v>
      </c>
      <c r="P2144" t="s">
        <v>12009</v>
      </c>
      <c r="Q2144" t="s">
        <v>12015</v>
      </c>
      <c r="R2144" t="s">
        <v>44</v>
      </c>
      <c r="S2144" t="s">
        <v>4527</v>
      </c>
      <c r="T2144" s="3">
        <v>45817</v>
      </c>
      <c r="U2144" s="3">
        <v>45818</v>
      </c>
      <c r="V2144" s="2">
        <v>0</v>
      </c>
      <c r="W2144" t="s">
        <v>44</v>
      </c>
      <c r="X2144" t="s">
        <v>44</v>
      </c>
      <c r="Y2144" t="s">
        <v>12011</v>
      </c>
      <c r="Z2144" t="s">
        <v>3584</v>
      </c>
      <c r="AA2144" t="s">
        <v>4529</v>
      </c>
      <c r="AB2144" t="s">
        <v>4530</v>
      </c>
      <c r="AC2144" t="s">
        <v>89</v>
      </c>
      <c r="AD2144" t="str">
        <f t="shared" si="33"/>
        <v>10-60</v>
      </c>
      <c r="AE2144" t="str">
        <f>VLOOKUP(AD2144,'Main_Sub Desc'!C:D,2,)</f>
        <v>LPC from invoicing</v>
      </c>
      <c r="AF2144" t="str">
        <f>VLOOKUP(VALUE(H2144),'Main_Sub Desc'!F:G,2,)</f>
        <v>Wtr Rev Late Payment</v>
      </c>
      <c r="AG2144">
        <f>IFERROR(VLOOKUP(VALUE(I2144),'PC Mapping'!A:F,6,),"")</f>
        <v>10719</v>
      </c>
      <c r="AH2144" s="13" t="str">
        <f>VLOOKUP(AG2144,'PC Mapping'!L:M,2,)</f>
        <v>All Other Water</v>
      </c>
    </row>
    <row r="2145" spans="1:34" x14ac:dyDescent="0.2">
      <c r="A2145" t="s">
        <v>12016</v>
      </c>
      <c r="B2145" t="s">
        <v>12017</v>
      </c>
      <c r="C2145" t="s">
        <v>4519</v>
      </c>
      <c r="D2145" t="s">
        <v>4520</v>
      </c>
      <c r="E2145" s="3">
        <v>45820</v>
      </c>
      <c r="F2145" t="s">
        <v>44</v>
      </c>
      <c r="G2145" t="s">
        <v>3742</v>
      </c>
      <c r="H2145" t="s">
        <v>3722</v>
      </c>
      <c r="I2145" t="s">
        <v>3752</v>
      </c>
      <c r="J2145" t="s">
        <v>4522</v>
      </c>
      <c r="K2145" s="2">
        <v>-5</v>
      </c>
      <c r="L2145" t="s">
        <v>44</v>
      </c>
      <c r="M2145" s="2">
        <v>-5</v>
      </c>
      <c r="N2145" t="s">
        <v>4523</v>
      </c>
      <c r="O2145" t="s">
        <v>4524</v>
      </c>
      <c r="P2145" t="s">
        <v>7240</v>
      </c>
      <c r="Q2145" t="s">
        <v>12018</v>
      </c>
      <c r="R2145" t="s">
        <v>44</v>
      </c>
      <c r="S2145" t="s">
        <v>4527</v>
      </c>
      <c r="T2145" s="3">
        <v>45820</v>
      </c>
      <c r="U2145" s="3">
        <v>45821</v>
      </c>
      <c r="V2145" s="2">
        <v>0</v>
      </c>
      <c r="W2145" t="s">
        <v>44</v>
      </c>
      <c r="X2145" t="s">
        <v>44</v>
      </c>
      <c r="Y2145" t="s">
        <v>12019</v>
      </c>
      <c r="Z2145" t="s">
        <v>2649</v>
      </c>
      <c r="AA2145" t="s">
        <v>4529</v>
      </c>
      <c r="AB2145" t="s">
        <v>4530</v>
      </c>
      <c r="AC2145" t="s">
        <v>99</v>
      </c>
      <c r="AD2145" t="str">
        <f t="shared" si="33"/>
        <v>10-60</v>
      </c>
      <c r="AE2145" t="str">
        <f>VLOOKUP(AD2145,'Main_Sub Desc'!C:D,2,)</f>
        <v>LPC from invoicing</v>
      </c>
      <c r="AF2145" t="str">
        <f>VLOOKUP(VALUE(H2145),'Main_Sub Desc'!F:G,2,)</f>
        <v>Wtr Rev Late Payment</v>
      </c>
      <c r="AG2145">
        <f>IFERROR(VLOOKUP(VALUE(I2145),'PC Mapping'!A:F,6,),"")</f>
        <v>10719</v>
      </c>
      <c r="AH2145" s="13" t="str">
        <f>VLOOKUP(AG2145,'PC Mapping'!L:M,2,)</f>
        <v>All Other Water</v>
      </c>
    </row>
    <row r="2146" spans="1:34" x14ac:dyDescent="0.2">
      <c r="A2146" t="s">
        <v>12020</v>
      </c>
      <c r="B2146" t="s">
        <v>12021</v>
      </c>
      <c r="C2146" t="s">
        <v>4519</v>
      </c>
      <c r="D2146" t="s">
        <v>4520</v>
      </c>
      <c r="E2146" s="3">
        <v>45831</v>
      </c>
      <c r="F2146" t="s">
        <v>44</v>
      </c>
      <c r="G2146" t="s">
        <v>3742</v>
      </c>
      <c r="H2146" t="s">
        <v>3722</v>
      </c>
      <c r="I2146" t="s">
        <v>3752</v>
      </c>
      <c r="J2146" t="s">
        <v>4522</v>
      </c>
      <c r="K2146" s="2">
        <v>-5</v>
      </c>
      <c r="L2146" t="s">
        <v>44</v>
      </c>
      <c r="M2146" s="2">
        <v>-5</v>
      </c>
      <c r="N2146" t="s">
        <v>4523</v>
      </c>
      <c r="O2146" t="s">
        <v>4524</v>
      </c>
      <c r="P2146" t="s">
        <v>12022</v>
      </c>
      <c r="Q2146" t="s">
        <v>12023</v>
      </c>
      <c r="R2146" t="s">
        <v>44</v>
      </c>
      <c r="S2146" t="s">
        <v>4527</v>
      </c>
      <c r="T2146" s="3">
        <v>45831</v>
      </c>
      <c r="U2146" s="3">
        <v>45832</v>
      </c>
      <c r="V2146" s="2">
        <v>0</v>
      </c>
      <c r="W2146" t="s">
        <v>44</v>
      </c>
      <c r="X2146" t="s">
        <v>44</v>
      </c>
      <c r="Y2146" t="s">
        <v>12024</v>
      </c>
      <c r="Z2146" t="s">
        <v>3295</v>
      </c>
      <c r="AA2146" t="s">
        <v>4529</v>
      </c>
      <c r="AB2146" t="s">
        <v>4530</v>
      </c>
      <c r="AC2146" t="s">
        <v>89</v>
      </c>
      <c r="AD2146" t="str">
        <f t="shared" si="33"/>
        <v>10-60</v>
      </c>
      <c r="AE2146" t="str">
        <f>VLOOKUP(AD2146,'Main_Sub Desc'!C:D,2,)</f>
        <v>LPC from invoicing</v>
      </c>
      <c r="AF2146" t="str">
        <f>VLOOKUP(VALUE(H2146),'Main_Sub Desc'!F:G,2,)</f>
        <v>Wtr Rev Late Payment</v>
      </c>
      <c r="AG2146">
        <f>IFERROR(VLOOKUP(VALUE(I2146),'PC Mapping'!A:F,6,),"")</f>
        <v>10719</v>
      </c>
      <c r="AH2146" s="13" t="str">
        <f>VLOOKUP(AG2146,'PC Mapping'!L:M,2,)</f>
        <v>All Other Water</v>
      </c>
    </row>
    <row r="2147" spans="1:34" x14ac:dyDescent="0.2">
      <c r="A2147" t="s">
        <v>12025</v>
      </c>
      <c r="B2147" t="s">
        <v>12021</v>
      </c>
      <c r="C2147" t="s">
        <v>4519</v>
      </c>
      <c r="D2147" t="s">
        <v>4520</v>
      </c>
      <c r="E2147" s="3">
        <v>45831</v>
      </c>
      <c r="F2147" t="s">
        <v>44</v>
      </c>
      <c r="G2147" t="s">
        <v>3742</v>
      </c>
      <c r="H2147" t="s">
        <v>3722</v>
      </c>
      <c r="I2147" t="s">
        <v>3752</v>
      </c>
      <c r="J2147" t="s">
        <v>4522</v>
      </c>
      <c r="K2147" s="2">
        <v>-5</v>
      </c>
      <c r="L2147" t="s">
        <v>44</v>
      </c>
      <c r="M2147" s="2">
        <v>-5</v>
      </c>
      <c r="N2147" t="s">
        <v>4523</v>
      </c>
      <c r="O2147" t="s">
        <v>4524</v>
      </c>
      <c r="P2147" t="s">
        <v>12026</v>
      </c>
      <c r="Q2147" t="s">
        <v>12027</v>
      </c>
      <c r="R2147" t="s">
        <v>44</v>
      </c>
      <c r="S2147" t="s">
        <v>4527</v>
      </c>
      <c r="T2147" s="3">
        <v>45831</v>
      </c>
      <c r="U2147" s="3">
        <v>45832</v>
      </c>
      <c r="V2147" s="2">
        <v>0</v>
      </c>
      <c r="W2147" t="s">
        <v>44</v>
      </c>
      <c r="X2147" t="s">
        <v>44</v>
      </c>
      <c r="Y2147" t="s">
        <v>12028</v>
      </c>
      <c r="Z2147" t="s">
        <v>12029</v>
      </c>
      <c r="AA2147" t="s">
        <v>4529</v>
      </c>
      <c r="AB2147" t="s">
        <v>4530</v>
      </c>
      <c r="AC2147" t="s">
        <v>89</v>
      </c>
      <c r="AD2147" t="str">
        <f t="shared" si="33"/>
        <v>10-60</v>
      </c>
      <c r="AE2147" t="str">
        <f>VLOOKUP(AD2147,'Main_Sub Desc'!C:D,2,)</f>
        <v>LPC from invoicing</v>
      </c>
      <c r="AF2147" t="str">
        <f>VLOOKUP(VALUE(H2147),'Main_Sub Desc'!F:G,2,)</f>
        <v>Wtr Rev Late Payment</v>
      </c>
      <c r="AG2147">
        <f>IFERROR(VLOOKUP(VALUE(I2147),'PC Mapping'!A:F,6,),"")</f>
        <v>10719</v>
      </c>
      <c r="AH2147" s="13" t="str">
        <f>VLOOKUP(AG2147,'PC Mapping'!L:M,2,)</f>
        <v>All Other Water</v>
      </c>
    </row>
    <row r="2148" spans="1:34" x14ac:dyDescent="0.2">
      <c r="A2148" t="s">
        <v>12030</v>
      </c>
      <c r="B2148" t="s">
        <v>12021</v>
      </c>
      <c r="C2148" t="s">
        <v>4519</v>
      </c>
      <c r="D2148" t="s">
        <v>4520</v>
      </c>
      <c r="E2148" s="3">
        <v>45831</v>
      </c>
      <c r="F2148" t="s">
        <v>44</v>
      </c>
      <c r="G2148" t="s">
        <v>3742</v>
      </c>
      <c r="H2148" t="s">
        <v>3716</v>
      </c>
      <c r="I2148" t="s">
        <v>4534</v>
      </c>
      <c r="J2148" t="s">
        <v>4522</v>
      </c>
      <c r="K2148" s="2">
        <v>-5</v>
      </c>
      <c r="L2148" t="s">
        <v>44</v>
      </c>
      <c r="M2148" s="2">
        <v>-5</v>
      </c>
      <c r="N2148" t="s">
        <v>4523</v>
      </c>
      <c r="O2148" t="s">
        <v>4524</v>
      </c>
      <c r="P2148" t="s">
        <v>12031</v>
      </c>
      <c r="Q2148" t="s">
        <v>12032</v>
      </c>
      <c r="R2148" t="s">
        <v>44</v>
      </c>
      <c r="S2148" t="s">
        <v>4527</v>
      </c>
      <c r="T2148" s="3">
        <v>45831</v>
      </c>
      <c r="U2148" s="3">
        <v>45832</v>
      </c>
      <c r="V2148" s="2">
        <v>0</v>
      </c>
      <c r="W2148" t="s">
        <v>44</v>
      </c>
      <c r="X2148" t="s">
        <v>44</v>
      </c>
      <c r="Y2148" t="s">
        <v>12033</v>
      </c>
      <c r="Z2148" t="s">
        <v>1085</v>
      </c>
      <c r="AA2148" t="s">
        <v>4529</v>
      </c>
      <c r="AB2148" t="s">
        <v>4530</v>
      </c>
      <c r="AC2148" t="s">
        <v>89</v>
      </c>
      <c r="AD2148" t="str">
        <f t="shared" si="33"/>
        <v>10-60</v>
      </c>
      <c r="AE2148" t="str">
        <f>VLOOKUP(AD2148,'Main_Sub Desc'!C:D,2,)</f>
        <v>LPC from invoicing</v>
      </c>
      <c r="AF2148" t="str">
        <f>VLOOKUP(VALUE(H2148),'Main_Sub Desc'!F:G,2,)</f>
        <v>Wst Rev Late Payment</v>
      </c>
      <c r="AG2148">
        <f>IFERROR(VLOOKUP(VALUE(I2148),'PC Mapping'!A:F,6,),"")</f>
        <v>10514</v>
      </c>
      <c r="AH2148" s="13" t="str">
        <f>VLOOKUP(AG2148,'PC Mapping'!L:M,2,)</f>
        <v>Bolivar Sewer</v>
      </c>
    </row>
    <row r="2149" spans="1:34" x14ac:dyDescent="0.2">
      <c r="A2149" t="s">
        <v>12030</v>
      </c>
      <c r="B2149" t="s">
        <v>12021</v>
      </c>
      <c r="C2149" t="s">
        <v>4519</v>
      </c>
      <c r="D2149" t="s">
        <v>4520</v>
      </c>
      <c r="E2149" s="3">
        <v>45831</v>
      </c>
      <c r="F2149" t="s">
        <v>44</v>
      </c>
      <c r="G2149" t="s">
        <v>3742</v>
      </c>
      <c r="H2149" t="s">
        <v>3722</v>
      </c>
      <c r="I2149" t="s">
        <v>4538</v>
      </c>
      <c r="J2149" t="s">
        <v>4522</v>
      </c>
      <c r="K2149" s="2">
        <v>-5</v>
      </c>
      <c r="L2149" t="s">
        <v>44</v>
      </c>
      <c r="M2149" s="2">
        <v>-5</v>
      </c>
      <c r="N2149" t="s">
        <v>4523</v>
      </c>
      <c r="O2149" t="s">
        <v>4524</v>
      </c>
      <c r="P2149" t="s">
        <v>12031</v>
      </c>
      <c r="Q2149" t="s">
        <v>12034</v>
      </c>
      <c r="R2149" t="s">
        <v>44</v>
      </c>
      <c r="S2149" t="s">
        <v>4527</v>
      </c>
      <c r="T2149" s="3">
        <v>45831</v>
      </c>
      <c r="U2149" s="3">
        <v>45832</v>
      </c>
      <c r="V2149" s="2">
        <v>0</v>
      </c>
      <c r="W2149" t="s">
        <v>44</v>
      </c>
      <c r="X2149" t="s">
        <v>44</v>
      </c>
      <c r="Y2149" t="s">
        <v>12035</v>
      </c>
      <c r="Z2149" t="s">
        <v>1085</v>
      </c>
      <c r="AA2149" t="s">
        <v>4529</v>
      </c>
      <c r="AB2149" t="s">
        <v>4530</v>
      </c>
      <c r="AC2149" t="s">
        <v>89</v>
      </c>
      <c r="AD2149" t="str">
        <f t="shared" si="33"/>
        <v>10-60</v>
      </c>
      <c r="AE2149" t="str">
        <f>VLOOKUP(AD2149,'Main_Sub Desc'!C:D,2,)</f>
        <v>LPC from invoicing</v>
      </c>
      <c r="AF2149" t="str">
        <f>VLOOKUP(VALUE(H2149),'Main_Sub Desc'!F:G,2,)</f>
        <v>Wtr Rev Late Payment</v>
      </c>
      <c r="AG2149">
        <f>IFERROR(VLOOKUP(VALUE(I2149),'PC Mapping'!A:F,6,),"")</f>
        <v>10469</v>
      </c>
      <c r="AH2149" s="13" t="str">
        <f>VLOOKUP(AG2149,'PC Mapping'!L:M,2,)</f>
        <v>Bolivar Water</v>
      </c>
    </row>
    <row r="2150" spans="1:34" x14ac:dyDescent="0.2">
      <c r="A2150" t="s">
        <v>12036</v>
      </c>
      <c r="B2150" t="s">
        <v>12021</v>
      </c>
      <c r="C2150" t="s">
        <v>4519</v>
      </c>
      <c r="D2150" t="s">
        <v>4520</v>
      </c>
      <c r="E2150" s="3">
        <v>45831</v>
      </c>
      <c r="F2150" t="s">
        <v>44</v>
      </c>
      <c r="G2150" t="s">
        <v>3742</v>
      </c>
      <c r="H2150" t="s">
        <v>3716</v>
      </c>
      <c r="I2150" t="s">
        <v>4534</v>
      </c>
      <c r="J2150" t="s">
        <v>4522</v>
      </c>
      <c r="K2150" s="2">
        <v>-5</v>
      </c>
      <c r="L2150" t="s">
        <v>44</v>
      </c>
      <c r="M2150" s="2">
        <v>-5</v>
      </c>
      <c r="N2150" t="s">
        <v>4523</v>
      </c>
      <c r="O2150" t="s">
        <v>4524</v>
      </c>
      <c r="P2150" t="s">
        <v>4978</v>
      </c>
      <c r="Q2150" t="s">
        <v>12037</v>
      </c>
      <c r="R2150" t="s">
        <v>44</v>
      </c>
      <c r="S2150" t="s">
        <v>4527</v>
      </c>
      <c r="T2150" s="3">
        <v>45831</v>
      </c>
      <c r="U2150" s="3">
        <v>45832</v>
      </c>
      <c r="V2150" s="2">
        <v>0</v>
      </c>
      <c r="W2150" t="s">
        <v>44</v>
      </c>
      <c r="X2150" t="s">
        <v>44</v>
      </c>
      <c r="Y2150" t="s">
        <v>12038</v>
      </c>
      <c r="Z2150" t="s">
        <v>12039</v>
      </c>
      <c r="AA2150" t="s">
        <v>4529</v>
      </c>
      <c r="AB2150" t="s">
        <v>4530</v>
      </c>
      <c r="AC2150" t="s">
        <v>89</v>
      </c>
      <c r="AD2150" t="str">
        <f t="shared" si="33"/>
        <v>10-60</v>
      </c>
      <c r="AE2150" t="str">
        <f>VLOOKUP(AD2150,'Main_Sub Desc'!C:D,2,)</f>
        <v>LPC from invoicing</v>
      </c>
      <c r="AF2150" t="str">
        <f>VLOOKUP(VALUE(H2150),'Main_Sub Desc'!F:G,2,)</f>
        <v>Wst Rev Late Payment</v>
      </c>
      <c r="AG2150">
        <f>IFERROR(VLOOKUP(VALUE(I2150),'PC Mapping'!A:F,6,),"")</f>
        <v>10514</v>
      </c>
      <c r="AH2150" s="13" t="str">
        <f>VLOOKUP(AG2150,'PC Mapping'!L:M,2,)</f>
        <v>Bolivar Sewer</v>
      </c>
    </row>
    <row r="2151" spans="1:34" x14ac:dyDescent="0.2">
      <c r="A2151" t="s">
        <v>12036</v>
      </c>
      <c r="B2151" t="s">
        <v>12021</v>
      </c>
      <c r="C2151" t="s">
        <v>4519</v>
      </c>
      <c r="D2151" t="s">
        <v>4520</v>
      </c>
      <c r="E2151" s="3">
        <v>45831</v>
      </c>
      <c r="F2151" t="s">
        <v>44</v>
      </c>
      <c r="G2151" t="s">
        <v>3742</v>
      </c>
      <c r="H2151" t="s">
        <v>3722</v>
      </c>
      <c r="I2151" t="s">
        <v>4538</v>
      </c>
      <c r="J2151" t="s">
        <v>4522</v>
      </c>
      <c r="K2151" s="2">
        <v>-5</v>
      </c>
      <c r="L2151" t="s">
        <v>44</v>
      </c>
      <c r="M2151" s="2">
        <v>-5</v>
      </c>
      <c r="N2151" t="s">
        <v>4523</v>
      </c>
      <c r="O2151" t="s">
        <v>4524</v>
      </c>
      <c r="P2151" t="s">
        <v>4978</v>
      </c>
      <c r="Q2151" t="s">
        <v>12040</v>
      </c>
      <c r="R2151" t="s">
        <v>44</v>
      </c>
      <c r="S2151" t="s">
        <v>4527</v>
      </c>
      <c r="T2151" s="3">
        <v>45831</v>
      </c>
      <c r="U2151" s="3">
        <v>45832</v>
      </c>
      <c r="V2151" s="2">
        <v>0</v>
      </c>
      <c r="W2151" t="s">
        <v>44</v>
      </c>
      <c r="X2151" t="s">
        <v>44</v>
      </c>
      <c r="Y2151" t="s">
        <v>12041</v>
      </c>
      <c r="Z2151" t="s">
        <v>12039</v>
      </c>
      <c r="AA2151" t="s">
        <v>4529</v>
      </c>
      <c r="AB2151" t="s">
        <v>4530</v>
      </c>
      <c r="AC2151" t="s">
        <v>89</v>
      </c>
      <c r="AD2151" t="str">
        <f t="shared" si="33"/>
        <v>10-60</v>
      </c>
      <c r="AE2151" t="str">
        <f>VLOOKUP(AD2151,'Main_Sub Desc'!C:D,2,)</f>
        <v>LPC from invoicing</v>
      </c>
      <c r="AF2151" t="str">
        <f>VLOOKUP(VALUE(H2151),'Main_Sub Desc'!F:G,2,)</f>
        <v>Wtr Rev Late Payment</v>
      </c>
      <c r="AG2151">
        <f>IFERROR(VLOOKUP(VALUE(I2151),'PC Mapping'!A:F,6,),"")</f>
        <v>10469</v>
      </c>
      <c r="AH2151" s="13" t="str">
        <f>VLOOKUP(AG2151,'PC Mapping'!L:M,2,)</f>
        <v>Bolivar Water</v>
      </c>
    </row>
    <row r="2152" spans="1:34" x14ac:dyDescent="0.2">
      <c r="A2152" t="s">
        <v>12042</v>
      </c>
      <c r="B2152" t="s">
        <v>12021</v>
      </c>
      <c r="C2152" t="s">
        <v>4519</v>
      </c>
      <c r="D2152" t="s">
        <v>4520</v>
      </c>
      <c r="E2152" s="3">
        <v>45831</v>
      </c>
      <c r="F2152" t="s">
        <v>44</v>
      </c>
      <c r="G2152" t="s">
        <v>3742</v>
      </c>
      <c r="H2152" t="s">
        <v>3722</v>
      </c>
      <c r="I2152" t="s">
        <v>3752</v>
      </c>
      <c r="J2152" t="s">
        <v>4522</v>
      </c>
      <c r="K2152" s="2">
        <v>-5</v>
      </c>
      <c r="L2152" t="s">
        <v>44</v>
      </c>
      <c r="M2152" s="2">
        <v>-5</v>
      </c>
      <c r="N2152" t="s">
        <v>4523</v>
      </c>
      <c r="O2152" t="s">
        <v>4524</v>
      </c>
      <c r="P2152" t="s">
        <v>7039</v>
      </c>
      <c r="Q2152" t="s">
        <v>12043</v>
      </c>
      <c r="R2152" t="s">
        <v>44</v>
      </c>
      <c r="S2152" t="s">
        <v>4527</v>
      </c>
      <c r="T2152" s="3">
        <v>45831</v>
      </c>
      <c r="U2152" s="3">
        <v>45832</v>
      </c>
      <c r="V2152" s="2">
        <v>0</v>
      </c>
      <c r="W2152" t="s">
        <v>44</v>
      </c>
      <c r="X2152" t="s">
        <v>44</v>
      </c>
      <c r="Y2152" t="s">
        <v>12044</v>
      </c>
      <c r="Z2152" t="s">
        <v>2748</v>
      </c>
      <c r="AA2152" t="s">
        <v>4529</v>
      </c>
      <c r="AB2152" t="s">
        <v>4530</v>
      </c>
      <c r="AC2152" t="s">
        <v>89</v>
      </c>
      <c r="AD2152" t="str">
        <f t="shared" si="33"/>
        <v>10-60</v>
      </c>
      <c r="AE2152" t="str">
        <f>VLOOKUP(AD2152,'Main_Sub Desc'!C:D,2,)</f>
        <v>LPC from invoicing</v>
      </c>
      <c r="AF2152" t="str">
        <f>VLOOKUP(VALUE(H2152),'Main_Sub Desc'!F:G,2,)</f>
        <v>Wtr Rev Late Payment</v>
      </c>
      <c r="AG2152">
        <f>IFERROR(VLOOKUP(VALUE(I2152),'PC Mapping'!A:F,6,),"")</f>
        <v>10719</v>
      </c>
      <c r="AH2152" s="13" t="str">
        <f>VLOOKUP(AG2152,'PC Mapping'!L:M,2,)</f>
        <v>All Other Water</v>
      </c>
    </row>
    <row r="2153" spans="1:34" x14ac:dyDescent="0.2">
      <c r="A2153" t="s">
        <v>12045</v>
      </c>
      <c r="B2153" t="s">
        <v>12021</v>
      </c>
      <c r="C2153" t="s">
        <v>4519</v>
      </c>
      <c r="D2153" t="s">
        <v>4520</v>
      </c>
      <c r="E2153" s="3">
        <v>45831</v>
      </c>
      <c r="F2153" t="s">
        <v>44</v>
      </c>
      <c r="G2153" t="s">
        <v>3742</v>
      </c>
      <c r="H2153" t="s">
        <v>3722</v>
      </c>
      <c r="I2153" t="s">
        <v>4538</v>
      </c>
      <c r="J2153" t="s">
        <v>4522</v>
      </c>
      <c r="K2153" s="2">
        <v>-5</v>
      </c>
      <c r="L2153" t="s">
        <v>44</v>
      </c>
      <c r="M2153" s="2">
        <v>-5</v>
      </c>
      <c r="N2153" t="s">
        <v>4523</v>
      </c>
      <c r="O2153" t="s">
        <v>4524</v>
      </c>
      <c r="P2153" t="s">
        <v>7229</v>
      </c>
      <c r="Q2153" t="s">
        <v>12046</v>
      </c>
      <c r="R2153" t="s">
        <v>44</v>
      </c>
      <c r="S2153" t="s">
        <v>4527</v>
      </c>
      <c r="T2153" s="3">
        <v>45831</v>
      </c>
      <c r="U2153" s="3">
        <v>45832</v>
      </c>
      <c r="V2153" s="2">
        <v>0</v>
      </c>
      <c r="W2153" t="s">
        <v>44</v>
      </c>
      <c r="X2153" t="s">
        <v>44</v>
      </c>
      <c r="Y2153" t="s">
        <v>12047</v>
      </c>
      <c r="Z2153" t="s">
        <v>423</v>
      </c>
      <c r="AA2153" t="s">
        <v>4529</v>
      </c>
      <c r="AB2153" t="s">
        <v>4530</v>
      </c>
      <c r="AC2153" t="s">
        <v>89</v>
      </c>
      <c r="AD2153" t="str">
        <f t="shared" si="33"/>
        <v>10-60</v>
      </c>
      <c r="AE2153" t="str">
        <f>VLOOKUP(AD2153,'Main_Sub Desc'!C:D,2,)</f>
        <v>LPC from invoicing</v>
      </c>
      <c r="AF2153" t="str">
        <f>VLOOKUP(VALUE(H2153),'Main_Sub Desc'!F:G,2,)</f>
        <v>Wtr Rev Late Payment</v>
      </c>
      <c r="AG2153">
        <f>IFERROR(VLOOKUP(VALUE(I2153),'PC Mapping'!A:F,6,),"")</f>
        <v>10469</v>
      </c>
      <c r="AH2153" s="13" t="str">
        <f>VLOOKUP(AG2153,'PC Mapping'!L:M,2,)</f>
        <v>Bolivar Water</v>
      </c>
    </row>
    <row r="2154" spans="1:34" x14ac:dyDescent="0.2">
      <c r="A2154" t="s">
        <v>12045</v>
      </c>
      <c r="B2154" t="s">
        <v>12021</v>
      </c>
      <c r="C2154" t="s">
        <v>4519</v>
      </c>
      <c r="D2154" t="s">
        <v>4520</v>
      </c>
      <c r="E2154" s="3">
        <v>45831</v>
      </c>
      <c r="F2154" t="s">
        <v>44</v>
      </c>
      <c r="G2154" t="s">
        <v>3742</v>
      </c>
      <c r="H2154" t="s">
        <v>3716</v>
      </c>
      <c r="I2154" t="s">
        <v>4534</v>
      </c>
      <c r="J2154" t="s">
        <v>4522</v>
      </c>
      <c r="K2154" s="2">
        <v>-5</v>
      </c>
      <c r="L2154" t="s">
        <v>44</v>
      </c>
      <c r="M2154" s="2">
        <v>-5</v>
      </c>
      <c r="N2154" t="s">
        <v>4523</v>
      </c>
      <c r="O2154" t="s">
        <v>4524</v>
      </c>
      <c r="P2154" t="s">
        <v>7229</v>
      </c>
      <c r="Q2154" t="s">
        <v>12048</v>
      </c>
      <c r="R2154" t="s">
        <v>44</v>
      </c>
      <c r="S2154" t="s">
        <v>4527</v>
      </c>
      <c r="T2154" s="3">
        <v>45831</v>
      </c>
      <c r="U2154" s="3">
        <v>45832</v>
      </c>
      <c r="V2154" s="2">
        <v>0</v>
      </c>
      <c r="W2154" t="s">
        <v>44</v>
      </c>
      <c r="X2154" t="s">
        <v>44</v>
      </c>
      <c r="Y2154" t="s">
        <v>12049</v>
      </c>
      <c r="Z2154" t="s">
        <v>423</v>
      </c>
      <c r="AA2154" t="s">
        <v>4529</v>
      </c>
      <c r="AB2154" t="s">
        <v>4530</v>
      </c>
      <c r="AC2154" t="s">
        <v>89</v>
      </c>
      <c r="AD2154" t="str">
        <f t="shared" si="33"/>
        <v>10-60</v>
      </c>
      <c r="AE2154" t="str">
        <f>VLOOKUP(AD2154,'Main_Sub Desc'!C:D,2,)</f>
        <v>LPC from invoicing</v>
      </c>
      <c r="AF2154" t="str">
        <f>VLOOKUP(VALUE(H2154),'Main_Sub Desc'!F:G,2,)</f>
        <v>Wst Rev Late Payment</v>
      </c>
      <c r="AG2154">
        <f>IFERROR(VLOOKUP(VALUE(I2154),'PC Mapping'!A:F,6,),"")</f>
        <v>10514</v>
      </c>
      <c r="AH2154" s="13" t="str">
        <f>VLOOKUP(AG2154,'PC Mapping'!L:M,2,)</f>
        <v>Bolivar Sewer</v>
      </c>
    </row>
    <row r="2155" spans="1:34" x14ac:dyDescent="0.2">
      <c r="A2155" t="s">
        <v>12050</v>
      </c>
      <c r="B2155" t="s">
        <v>12021</v>
      </c>
      <c r="C2155" t="s">
        <v>4519</v>
      </c>
      <c r="D2155" t="s">
        <v>4520</v>
      </c>
      <c r="E2155" s="3">
        <v>45831</v>
      </c>
      <c r="F2155" t="s">
        <v>44</v>
      </c>
      <c r="G2155" t="s">
        <v>3742</v>
      </c>
      <c r="H2155" t="s">
        <v>3722</v>
      </c>
      <c r="I2155" t="s">
        <v>3752</v>
      </c>
      <c r="J2155" t="s">
        <v>4522</v>
      </c>
      <c r="K2155" s="2">
        <v>-5</v>
      </c>
      <c r="L2155" t="s">
        <v>44</v>
      </c>
      <c r="M2155" s="2">
        <v>-5</v>
      </c>
      <c r="N2155" t="s">
        <v>4523</v>
      </c>
      <c r="O2155" t="s">
        <v>4524</v>
      </c>
      <c r="P2155" t="s">
        <v>12051</v>
      </c>
      <c r="Q2155" t="s">
        <v>12052</v>
      </c>
      <c r="R2155" t="s">
        <v>44</v>
      </c>
      <c r="S2155" t="s">
        <v>4527</v>
      </c>
      <c r="T2155" s="3">
        <v>45831</v>
      </c>
      <c r="U2155" s="3">
        <v>45832</v>
      </c>
      <c r="V2155" s="2">
        <v>0</v>
      </c>
      <c r="W2155" t="s">
        <v>44</v>
      </c>
      <c r="X2155" t="s">
        <v>44</v>
      </c>
      <c r="Y2155" t="s">
        <v>12053</v>
      </c>
      <c r="Z2155" t="s">
        <v>2960</v>
      </c>
      <c r="AA2155" t="s">
        <v>4529</v>
      </c>
      <c r="AB2155" t="s">
        <v>4530</v>
      </c>
      <c r="AC2155" t="s">
        <v>89</v>
      </c>
      <c r="AD2155" t="str">
        <f t="shared" si="33"/>
        <v>10-60</v>
      </c>
      <c r="AE2155" t="str">
        <f>VLOOKUP(AD2155,'Main_Sub Desc'!C:D,2,)</f>
        <v>LPC from invoicing</v>
      </c>
      <c r="AF2155" t="str">
        <f>VLOOKUP(VALUE(H2155),'Main_Sub Desc'!F:G,2,)</f>
        <v>Wtr Rev Late Payment</v>
      </c>
      <c r="AG2155">
        <f>IFERROR(VLOOKUP(VALUE(I2155),'PC Mapping'!A:F,6,),"")</f>
        <v>10719</v>
      </c>
      <c r="AH2155" s="13" t="str">
        <f>VLOOKUP(AG2155,'PC Mapping'!L:M,2,)</f>
        <v>All Other Water</v>
      </c>
    </row>
    <row r="2156" spans="1:34" x14ac:dyDescent="0.2">
      <c r="A2156" t="s">
        <v>12054</v>
      </c>
      <c r="B2156" t="s">
        <v>12021</v>
      </c>
      <c r="C2156" t="s">
        <v>4519</v>
      </c>
      <c r="D2156" t="s">
        <v>4520</v>
      </c>
      <c r="E2156" s="3">
        <v>45831</v>
      </c>
      <c r="F2156" t="s">
        <v>44</v>
      </c>
      <c r="G2156" t="s">
        <v>3742</v>
      </c>
      <c r="H2156" t="s">
        <v>3722</v>
      </c>
      <c r="I2156" t="s">
        <v>4538</v>
      </c>
      <c r="J2156" t="s">
        <v>4522</v>
      </c>
      <c r="K2156" s="2">
        <v>-5</v>
      </c>
      <c r="L2156" t="s">
        <v>44</v>
      </c>
      <c r="M2156" s="2">
        <v>-5</v>
      </c>
      <c r="N2156" t="s">
        <v>4523</v>
      </c>
      <c r="O2156" t="s">
        <v>4524</v>
      </c>
      <c r="P2156" t="s">
        <v>6240</v>
      </c>
      <c r="Q2156" t="s">
        <v>12055</v>
      </c>
      <c r="R2156" t="s">
        <v>44</v>
      </c>
      <c r="S2156" t="s">
        <v>4527</v>
      </c>
      <c r="T2156" s="3">
        <v>45831</v>
      </c>
      <c r="U2156" s="3">
        <v>45832</v>
      </c>
      <c r="V2156" s="2">
        <v>0</v>
      </c>
      <c r="W2156" t="s">
        <v>44</v>
      </c>
      <c r="X2156" t="s">
        <v>44</v>
      </c>
      <c r="Y2156" t="s">
        <v>12056</v>
      </c>
      <c r="Z2156" t="s">
        <v>1021</v>
      </c>
      <c r="AA2156" t="s">
        <v>4529</v>
      </c>
      <c r="AB2156" t="s">
        <v>4530</v>
      </c>
      <c r="AC2156" t="s">
        <v>89</v>
      </c>
      <c r="AD2156" t="str">
        <f t="shared" si="33"/>
        <v>10-60</v>
      </c>
      <c r="AE2156" t="str">
        <f>VLOOKUP(AD2156,'Main_Sub Desc'!C:D,2,)</f>
        <v>LPC from invoicing</v>
      </c>
      <c r="AF2156" t="str">
        <f>VLOOKUP(VALUE(H2156),'Main_Sub Desc'!F:G,2,)</f>
        <v>Wtr Rev Late Payment</v>
      </c>
      <c r="AG2156">
        <f>IFERROR(VLOOKUP(VALUE(I2156),'PC Mapping'!A:F,6,),"")</f>
        <v>10469</v>
      </c>
      <c r="AH2156" s="13" t="str">
        <f>VLOOKUP(AG2156,'PC Mapping'!L:M,2,)</f>
        <v>Bolivar Water</v>
      </c>
    </row>
    <row r="2157" spans="1:34" x14ac:dyDescent="0.2">
      <c r="A2157" t="s">
        <v>12054</v>
      </c>
      <c r="B2157" t="s">
        <v>12021</v>
      </c>
      <c r="C2157" t="s">
        <v>4519</v>
      </c>
      <c r="D2157" t="s">
        <v>4520</v>
      </c>
      <c r="E2157" s="3">
        <v>45831</v>
      </c>
      <c r="F2157" t="s">
        <v>44</v>
      </c>
      <c r="G2157" t="s">
        <v>3742</v>
      </c>
      <c r="H2157" t="s">
        <v>3716</v>
      </c>
      <c r="I2157" t="s">
        <v>4534</v>
      </c>
      <c r="J2157" t="s">
        <v>4522</v>
      </c>
      <c r="K2157" s="2">
        <v>-5</v>
      </c>
      <c r="L2157" t="s">
        <v>44</v>
      </c>
      <c r="M2157" s="2">
        <v>-5</v>
      </c>
      <c r="N2157" t="s">
        <v>4523</v>
      </c>
      <c r="O2157" t="s">
        <v>4524</v>
      </c>
      <c r="P2157" t="s">
        <v>6240</v>
      </c>
      <c r="Q2157" t="s">
        <v>12057</v>
      </c>
      <c r="R2157" t="s">
        <v>44</v>
      </c>
      <c r="S2157" t="s">
        <v>4527</v>
      </c>
      <c r="T2157" s="3">
        <v>45831</v>
      </c>
      <c r="U2157" s="3">
        <v>45832</v>
      </c>
      <c r="V2157" s="2">
        <v>0</v>
      </c>
      <c r="W2157" t="s">
        <v>44</v>
      </c>
      <c r="X2157" t="s">
        <v>44</v>
      </c>
      <c r="Y2157" t="s">
        <v>12058</v>
      </c>
      <c r="Z2157" t="s">
        <v>1021</v>
      </c>
      <c r="AA2157" t="s">
        <v>4529</v>
      </c>
      <c r="AB2157" t="s">
        <v>4530</v>
      </c>
      <c r="AC2157" t="s">
        <v>89</v>
      </c>
      <c r="AD2157" t="str">
        <f t="shared" si="33"/>
        <v>10-60</v>
      </c>
      <c r="AE2157" t="str">
        <f>VLOOKUP(AD2157,'Main_Sub Desc'!C:D,2,)</f>
        <v>LPC from invoicing</v>
      </c>
      <c r="AF2157" t="str">
        <f>VLOOKUP(VALUE(H2157),'Main_Sub Desc'!F:G,2,)</f>
        <v>Wst Rev Late Payment</v>
      </c>
      <c r="AG2157">
        <f>IFERROR(VLOOKUP(VALUE(I2157),'PC Mapping'!A:F,6,),"")</f>
        <v>10514</v>
      </c>
      <c r="AH2157" s="13" t="str">
        <f>VLOOKUP(AG2157,'PC Mapping'!L:M,2,)</f>
        <v>Bolivar Sewer</v>
      </c>
    </row>
    <row r="2158" spans="1:34" x14ac:dyDescent="0.2">
      <c r="A2158" t="s">
        <v>12059</v>
      </c>
      <c r="B2158" t="s">
        <v>12021</v>
      </c>
      <c r="C2158" t="s">
        <v>4519</v>
      </c>
      <c r="D2158" t="s">
        <v>4520</v>
      </c>
      <c r="E2158" s="3">
        <v>45831</v>
      </c>
      <c r="F2158" t="s">
        <v>44</v>
      </c>
      <c r="G2158" t="s">
        <v>3742</v>
      </c>
      <c r="H2158" t="s">
        <v>3722</v>
      </c>
      <c r="I2158" t="s">
        <v>3752</v>
      </c>
      <c r="J2158" t="s">
        <v>4522</v>
      </c>
      <c r="K2158" s="2">
        <v>-6.86</v>
      </c>
      <c r="L2158" t="s">
        <v>44</v>
      </c>
      <c r="M2158" s="2">
        <v>-6.86</v>
      </c>
      <c r="N2158" t="s">
        <v>4523</v>
      </c>
      <c r="O2158" t="s">
        <v>4524</v>
      </c>
      <c r="P2158" t="s">
        <v>7716</v>
      </c>
      <c r="Q2158" t="s">
        <v>12060</v>
      </c>
      <c r="R2158" t="s">
        <v>44</v>
      </c>
      <c r="S2158" t="s">
        <v>4527</v>
      </c>
      <c r="T2158" s="3">
        <v>45831</v>
      </c>
      <c r="U2158" s="3">
        <v>45832</v>
      </c>
      <c r="V2158" s="2">
        <v>0</v>
      </c>
      <c r="W2158" t="s">
        <v>44</v>
      </c>
      <c r="X2158" t="s">
        <v>44</v>
      </c>
      <c r="Y2158" t="s">
        <v>12061</v>
      </c>
      <c r="Z2158" t="s">
        <v>3486</v>
      </c>
      <c r="AA2158" t="s">
        <v>4529</v>
      </c>
      <c r="AB2158" t="s">
        <v>4530</v>
      </c>
      <c r="AC2158" t="s">
        <v>89</v>
      </c>
      <c r="AD2158" t="str">
        <f t="shared" si="33"/>
        <v>10-60</v>
      </c>
      <c r="AE2158" t="str">
        <f>VLOOKUP(AD2158,'Main_Sub Desc'!C:D,2,)</f>
        <v>LPC from invoicing</v>
      </c>
      <c r="AF2158" t="str">
        <f>VLOOKUP(VALUE(H2158),'Main_Sub Desc'!F:G,2,)</f>
        <v>Wtr Rev Late Payment</v>
      </c>
      <c r="AG2158">
        <f>IFERROR(VLOOKUP(VALUE(I2158),'PC Mapping'!A:F,6,),"")</f>
        <v>10719</v>
      </c>
      <c r="AH2158" s="13" t="str">
        <f>VLOOKUP(AG2158,'PC Mapping'!L:M,2,)</f>
        <v>All Other Water</v>
      </c>
    </row>
    <row r="2159" spans="1:34" x14ac:dyDescent="0.2">
      <c r="A2159" t="s">
        <v>12062</v>
      </c>
      <c r="B2159" t="s">
        <v>12021</v>
      </c>
      <c r="C2159" t="s">
        <v>4519</v>
      </c>
      <c r="D2159" t="s">
        <v>4520</v>
      </c>
      <c r="E2159" s="3">
        <v>45831</v>
      </c>
      <c r="F2159" t="s">
        <v>44</v>
      </c>
      <c r="G2159" t="s">
        <v>3742</v>
      </c>
      <c r="H2159" t="s">
        <v>3722</v>
      </c>
      <c r="I2159" t="s">
        <v>3752</v>
      </c>
      <c r="J2159" t="s">
        <v>4522</v>
      </c>
      <c r="K2159" s="2">
        <v>-5</v>
      </c>
      <c r="L2159" t="s">
        <v>44</v>
      </c>
      <c r="M2159" s="2">
        <v>-5</v>
      </c>
      <c r="N2159" t="s">
        <v>4523</v>
      </c>
      <c r="O2159" t="s">
        <v>4524</v>
      </c>
      <c r="P2159" t="s">
        <v>12063</v>
      </c>
      <c r="Q2159" t="s">
        <v>12064</v>
      </c>
      <c r="R2159" t="s">
        <v>44</v>
      </c>
      <c r="S2159" t="s">
        <v>4527</v>
      </c>
      <c r="T2159" s="3">
        <v>45831</v>
      </c>
      <c r="U2159" s="3">
        <v>45832</v>
      </c>
      <c r="V2159" s="2">
        <v>0</v>
      </c>
      <c r="W2159" t="s">
        <v>44</v>
      </c>
      <c r="X2159" t="s">
        <v>44</v>
      </c>
      <c r="Y2159" t="s">
        <v>12065</v>
      </c>
      <c r="Z2159" t="s">
        <v>3501</v>
      </c>
      <c r="AA2159" t="s">
        <v>4529</v>
      </c>
      <c r="AB2159" t="s">
        <v>4530</v>
      </c>
      <c r="AC2159" t="s">
        <v>89</v>
      </c>
      <c r="AD2159" t="str">
        <f t="shared" si="33"/>
        <v>10-60</v>
      </c>
      <c r="AE2159" t="str">
        <f>VLOOKUP(AD2159,'Main_Sub Desc'!C:D,2,)</f>
        <v>LPC from invoicing</v>
      </c>
      <c r="AF2159" t="str">
        <f>VLOOKUP(VALUE(H2159),'Main_Sub Desc'!F:G,2,)</f>
        <v>Wtr Rev Late Payment</v>
      </c>
      <c r="AG2159">
        <f>IFERROR(VLOOKUP(VALUE(I2159),'PC Mapping'!A:F,6,),"")</f>
        <v>10719</v>
      </c>
      <c r="AH2159" s="13" t="str">
        <f>VLOOKUP(AG2159,'PC Mapping'!L:M,2,)</f>
        <v>All Other Water</v>
      </c>
    </row>
    <row r="2160" spans="1:34" x14ac:dyDescent="0.2">
      <c r="A2160" t="s">
        <v>12066</v>
      </c>
      <c r="B2160" t="s">
        <v>12021</v>
      </c>
      <c r="C2160" t="s">
        <v>4519</v>
      </c>
      <c r="D2160" t="s">
        <v>4520</v>
      </c>
      <c r="E2160" s="3">
        <v>45831</v>
      </c>
      <c r="F2160" t="s">
        <v>44</v>
      </c>
      <c r="G2160" t="s">
        <v>3742</v>
      </c>
      <c r="H2160" t="s">
        <v>3716</v>
      </c>
      <c r="I2160" t="s">
        <v>4534</v>
      </c>
      <c r="J2160" t="s">
        <v>4522</v>
      </c>
      <c r="K2160" s="2">
        <v>-5</v>
      </c>
      <c r="L2160" t="s">
        <v>44</v>
      </c>
      <c r="M2160" s="2">
        <v>-5</v>
      </c>
      <c r="N2160" t="s">
        <v>4523</v>
      </c>
      <c r="O2160" t="s">
        <v>4524</v>
      </c>
      <c r="P2160" t="s">
        <v>11788</v>
      </c>
      <c r="Q2160" t="s">
        <v>12067</v>
      </c>
      <c r="R2160" t="s">
        <v>44</v>
      </c>
      <c r="S2160" t="s">
        <v>4527</v>
      </c>
      <c r="T2160" s="3">
        <v>45831</v>
      </c>
      <c r="U2160" s="3">
        <v>45832</v>
      </c>
      <c r="V2160" s="2">
        <v>0</v>
      </c>
      <c r="W2160" t="s">
        <v>44</v>
      </c>
      <c r="X2160" t="s">
        <v>44</v>
      </c>
      <c r="Y2160" t="s">
        <v>12068</v>
      </c>
      <c r="Z2160" t="s">
        <v>908</v>
      </c>
      <c r="AA2160" t="s">
        <v>4529</v>
      </c>
      <c r="AB2160" t="s">
        <v>4530</v>
      </c>
      <c r="AC2160" t="s">
        <v>89</v>
      </c>
      <c r="AD2160" t="str">
        <f t="shared" si="33"/>
        <v>10-60</v>
      </c>
      <c r="AE2160" t="str">
        <f>VLOOKUP(AD2160,'Main_Sub Desc'!C:D,2,)</f>
        <v>LPC from invoicing</v>
      </c>
      <c r="AF2160" t="str">
        <f>VLOOKUP(VALUE(H2160),'Main_Sub Desc'!F:G,2,)</f>
        <v>Wst Rev Late Payment</v>
      </c>
      <c r="AG2160">
        <f>IFERROR(VLOOKUP(VALUE(I2160),'PC Mapping'!A:F,6,),"")</f>
        <v>10514</v>
      </c>
      <c r="AH2160" s="13" t="str">
        <f>VLOOKUP(AG2160,'PC Mapping'!L:M,2,)</f>
        <v>Bolivar Sewer</v>
      </c>
    </row>
    <row r="2161" spans="1:34" x14ac:dyDescent="0.2">
      <c r="A2161" t="s">
        <v>12066</v>
      </c>
      <c r="B2161" t="s">
        <v>12021</v>
      </c>
      <c r="C2161" t="s">
        <v>4519</v>
      </c>
      <c r="D2161" t="s">
        <v>4520</v>
      </c>
      <c r="E2161" s="3">
        <v>45831</v>
      </c>
      <c r="F2161" t="s">
        <v>44</v>
      </c>
      <c r="G2161" t="s">
        <v>3742</v>
      </c>
      <c r="H2161" t="s">
        <v>3722</v>
      </c>
      <c r="I2161" t="s">
        <v>4538</v>
      </c>
      <c r="J2161" t="s">
        <v>4522</v>
      </c>
      <c r="K2161" s="2">
        <v>-5</v>
      </c>
      <c r="L2161" t="s">
        <v>44</v>
      </c>
      <c r="M2161" s="2">
        <v>-5</v>
      </c>
      <c r="N2161" t="s">
        <v>4523</v>
      </c>
      <c r="O2161" t="s">
        <v>4524</v>
      </c>
      <c r="P2161" t="s">
        <v>11788</v>
      </c>
      <c r="Q2161" t="s">
        <v>12069</v>
      </c>
      <c r="R2161" t="s">
        <v>44</v>
      </c>
      <c r="S2161" t="s">
        <v>4527</v>
      </c>
      <c r="T2161" s="3">
        <v>45831</v>
      </c>
      <c r="U2161" s="3">
        <v>45832</v>
      </c>
      <c r="V2161" s="2">
        <v>0</v>
      </c>
      <c r="W2161" t="s">
        <v>44</v>
      </c>
      <c r="X2161" t="s">
        <v>44</v>
      </c>
      <c r="Y2161" t="s">
        <v>12070</v>
      </c>
      <c r="Z2161" t="s">
        <v>908</v>
      </c>
      <c r="AA2161" t="s">
        <v>4529</v>
      </c>
      <c r="AB2161" t="s">
        <v>4530</v>
      </c>
      <c r="AC2161" t="s">
        <v>89</v>
      </c>
      <c r="AD2161" t="str">
        <f t="shared" si="33"/>
        <v>10-60</v>
      </c>
      <c r="AE2161" t="str">
        <f>VLOOKUP(AD2161,'Main_Sub Desc'!C:D,2,)</f>
        <v>LPC from invoicing</v>
      </c>
      <c r="AF2161" t="str">
        <f>VLOOKUP(VALUE(H2161),'Main_Sub Desc'!F:G,2,)</f>
        <v>Wtr Rev Late Payment</v>
      </c>
      <c r="AG2161">
        <f>IFERROR(VLOOKUP(VALUE(I2161),'PC Mapping'!A:F,6,),"")</f>
        <v>10469</v>
      </c>
      <c r="AH2161" s="13" t="str">
        <f>VLOOKUP(AG2161,'PC Mapping'!L:M,2,)</f>
        <v>Bolivar Water</v>
      </c>
    </row>
    <row r="2162" spans="1:34" x14ac:dyDescent="0.2">
      <c r="A2162" t="s">
        <v>12071</v>
      </c>
      <c r="B2162" t="s">
        <v>12072</v>
      </c>
      <c r="C2162" t="s">
        <v>4519</v>
      </c>
      <c r="D2162" t="s">
        <v>4520</v>
      </c>
      <c r="E2162" s="3">
        <v>45832</v>
      </c>
      <c r="F2162" t="s">
        <v>44</v>
      </c>
      <c r="G2162" t="s">
        <v>3742</v>
      </c>
      <c r="H2162" t="s">
        <v>3722</v>
      </c>
      <c r="I2162" t="s">
        <v>3752</v>
      </c>
      <c r="J2162" t="s">
        <v>4522</v>
      </c>
      <c r="K2162" s="2">
        <v>-5.48</v>
      </c>
      <c r="L2162" t="s">
        <v>44</v>
      </c>
      <c r="M2162" s="2">
        <v>-5.48</v>
      </c>
      <c r="N2162" t="s">
        <v>4523</v>
      </c>
      <c r="O2162" t="s">
        <v>4524</v>
      </c>
      <c r="P2162" t="s">
        <v>12073</v>
      </c>
      <c r="Q2162" t="s">
        <v>12074</v>
      </c>
      <c r="R2162" t="s">
        <v>44</v>
      </c>
      <c r="S2162" t="s">
        <v>4527</v>
      </c>
      <c r="T2162" s="3">
        <v>45832</v>
      </c>
      <c r="U2162" s="3">
        <v>45833</v>
      </c>
      <c r="V2162" s="2">
        <v>0</v>
      </c>
      <c r="W2162" t="s">
        <v>44</v>
      </c>
      <c r="X2162" t="s">
        <v>44</v>
      </c>
      <c r="Y2162" t="s">
        <v>12075</v>
      </c>
      <c r="Z2162" t="s">
        <v>3489</v>
      </c>
      <c r="AA2162" t="s">
        <v>4529</v>
      </c>
      <c r="AB2162" t="s">
        <v>4530</v>
      </c>
      <c r="AC2162" t="s">
        <v>89</v>
      </c>
      <c r="AD2162" t="str">
        <f t="shared" si="33"/>
        <v>10-60</v>
      </c>
      <c r="AE2162" t="str">
        <f>VLOOKUP(AD2162,'Main_Sub Desc'!C:D,2,)</f>
        <v>LPC from invoicing</v>
      </c>
      <c r="AF2162" t="str">
        <f>VLOOKUP(VALUE(H2162),'Main_Sub Desc'!F:G,2,)</f>
        <v>Wtr Rev Late Payment</v>
      </c>
      <c r="AG2162">
        <f>IFERROR(VLOOKUP(VALUE(I2162),'PC Mapping'!A:F,6,),"")</f>
        <v>10719</v>
      </c>
      <c r="AH2162" s="13" t="str">
        <f>VLOOKUP(AG2162,'PC Mapping'!L:M,2,)</f>
        <v>All Other Water</v>
      </c>
    </row>
    <row r="2163" spans="1:34" x14ac:dyDescent="0.2">
      <c r="A2163" t="s">
        <v>12076</v>
      </c>
      <c r="B2163" t="s">
        <v>12077</v>
      </c>
      <c r="C2163" t="s">
        <v>4519</v>
      </c>
      <c r="D2163" t="s">
        <v>4520</v>
      </c>
      <c r="E2163" s="3">
        <v>45835</v>
      </c>
      <c r="F2163" t="s">
        <v>44</v>
      </c>
      <c r="G2163" t="s">
        <v>3742</v>
      </c>
      <c r="H2163" t="s">
        <v>3722</v>
      </c>
      <c r="I2163" t="s">
        <v>3752</v>
      </c>
      <c r="J2163" t="s">
        <v>4522</v>
      </c>
      <c r="K2163" s="2">
        <v>-5</v>
      </c>
      <c r="L2163" t="s">
        <v>44</v>
      </c>
      <c r="M2163" s="2">
        <v>-5</v>
      </c>
      <c r="N2163" t="s">
        <v>4523</v>
      </c>
      <c r="O2163" t="s">
        <v>4524</v>
      </c>
      <c r="P2163" t="s">
        <v>12078</v>
      </c>
      <c r="Q2163" t="s">
        <v>12079</v>
      </c>
      <c r="R2163" t="s">
        <v>44</v>
      </c>
      <c r="S2163" t="s">
        <v>4527</v>
      </c>
      <c r="T2163" s="3">
        <v>45835</v>
      </c>
      <c r="U2163" s="3">
        <v>45838</v>
      </c>
      <c r="V2163" s="2">
        <v>0</v>
      </c>
      <c r="W2163" t="s">
        <v>44</v>
      </c>
      <c r="X2163" t="s">
        <v>44</v>
      </c>
      <c r="Y2163" t="s">
        <v>12080</v>
      </c>
      <c r="Z2163" t="s">
        <v>1674</v>
      </c>
      <c r="AA2163" t="s">
        <v>4529</v>
      </c>
      <c r="AB2163" t="s">
        <v>4530</v>
      </c>
      <c r="AC2163" t="s">
        <v>89</v>
      </c>
      <c r="AD2163" t="str">
        <f t="shared" si="33"/>
        <v>10-60</v>
      </c>
      <c r="AE2163" t="str">
        <f>VLOOKUP(AD2163,'Main_Sub Desc'!C:D,2,)</f>
        <v>LPC from invoicing</v>
      </c>
      <c r="AF2163" t="str">
        <f>VLOOKUP(VALUE(H2163),'Main_Sub Desc'!F:G,2,)</f>
        <v>Wtr Rev Late Payment</v>
      </c>
      <c r="AG2163">
        <f>IFERROR(VLOOKUP(VALUE(I2163),'PC Mapping'!A:F,6,),"")</f>
        <v>10719</v>
      </c>
      <c r="AH2163" s="13" t="str">
        <f>VLOOKUP(AG2163,'PC Mapping'!L:M,2,)</f>
        <v>All Other Water</v>
      </c>
    </row>
    <row r="2164" spans="1:34" x14ac:dyDescent="0.2">
      <c r="A2164" t="s">
        <v>12081</v>
      </c>
      <c r="B2164" t="s">
        <v>12077</v>
      </c>
      <c r="C2164" t="s">
        <v>4519</v>
      </c>
      <c r="D2164" t="s">
        <v>4520</v>
      </c>
      <c r="E2164" s="3">
        <v>45835</v>
      </c>
      <c r="F2164" t="s">
        <v>44</v>
      </c>
      <c r="G2164" t="s">
        <v>3742</v>
      </c>
      <c r="H2164" t="s">
        <v>3722</v>
      </c>
      <c r="I2164" t="s">
        <v>3752</v>
      </c>
      <c r="J2164" t="s">
        <v>4522</v>
      </c>
      <c r="K2164" s="2">
        <v>-5</v>
      </c>
      <c r="L2164" t="s">
        <v>44</v>
      </c>
      <c r="M2164" s="2">
        <v>-5</v>
      </c>
      <c r="N2164" t="s">
        <v>4523</v>
      </c>
      <c r="O2164" t="s">
        <v>4524</v>
      </c>
      <c r="P2164" t="s">
        <v>8628</v>
      </c>
      <c r="Q2164" t="s">
        <v>12082</v>
      </c>
      <c r="R2164" t="s">
        <v>44</v>
      </c>
      <c r="S2164" t="s">
        <v>4527</v>
      </c>
      <c r="T2164" s="3">
        <v>45835</v>
      </c>
      <c r="U2164" s="3">
        <v>45838</v>
      </c>
      <c r="V2164" s="2">
        <v>0</v>
      </c>
      <c r="W2164" t="s">
        <v>44</v>
      </c>
      <c r="X2164" t="s">
        <v>44</v>
      </c>
      <c r="Y2164" t="s">
        <v>12083</v>
      </c>
      <c r="Z2164" t="s">
        <v>1665</v>
      </c>
      <c r="AA2164" t="s">
        <v>4529</v>
      </c>
      <c r="AB2164" t="s">
        <v>4530</v>
      </c>
      <c r="AC2164" t="s">
        <v>89</v>
      </c>
      <c r="AD2164" t="str">
        <f t="shared" si="33"/>
        <v>10-60</v>
      </c>
      <c r="AE2164" t="str">
        <f>VLOOKUP(AD2164,'Main_Sub Desc'!C:D,2,)</f>
        <v>LPC from invoicing</v>
      </c>
      <c r="AF2164" t="str">
        <f>VLOOKUP(VALUE(H2164),'Main_Sub Desc'!F:G,2,)</f>
        <v>Wtr Rev Late Payment</v>
      </c>
      <c r="AG2164">
        <f>IFERROR(VLOOKUP(VALUE(I2164),'PC Mapping'!A:F,6,),"")</f>
        <v>10719</v>
      </c>
      <c r="AH2164" s="13" t="str">
        <f>VLOOKUP(AG2164,'PC Mapping'!L:M,2,)</f>
        <v>All Other Water</v>
      </c>
    </row>
    <row r="2165" spans="1:34" x14ac:dyDescent="0.2">
      <c r="A2165" t="s">
        <v>12084</v>
      </c>
      <c r="B2165" t="s">
        <v>12077</v>
      </c>
      <c r="C2165" t="s">
        <v>4519</v>
      </c>
      <c r="D2165" t="s">
        <v>4520</v>
      </c>
      <c r="E2165" s="3">
        <v>45835</v>
      </c>
      <c r="F2165" t="s">
        <v>44</v>
      </c>
      <c r="G2165" t="s">
        <v>3742</v>
      </c>
      <c r="H2165" t="s">
        <v>3722</v>
      </c>
      <c r="I2165" t="s">
        <v>3752</v>
      </c>
      <c r="J2165" t="s">
        <v>4522</v>
      </c>
      <c r="K2165" s="2">
        <v>-5</v>
      </c>
      <c r="L2165" t="s">
        <v>44</v>
      </c>
      <c r="M2165" s="2">
        <v>-5</v>
      </c>
      <c r="N2165" t="s">
        <v>4523</v>
      </c>
      <c r="O2165" t="s">
        <v>4524</v>
      </c>
      <c r="P2165" t="s">
        <v>12085</v>
      </c>
      <c r="Q2165" t="s">
        <v>12086</v>
      </c>
      <c r="R2165" t="s">
        <v>44</v>
      </c>
      <c r="S2165" t="s">
        <v>4527</v>
      </c>
      <c r="T2165" s="3">
        <v>45835</v>
      </c>
      <c r="U2165" s="3">
        <v>45838</v>
      </c>
      <c r="V2165" s="2">
        <v>0</v>
      </c>
      <c r="W2165" t="s">
        <v>44</v>
      </c>
      <c r="X2165" t="s">
        <v>44</v>
      </c>
      <c r="Y2165" t="s">
        <v>12087</v>
      </c>
      <c r="Z2165" t="s">
        <v>1628</v>
      </c>
      <c r="AA2165" t="s">
        <v>4529</v>
      </c>
      <c r="AB2165" t="s">
        <v>4530</v>
      </c>
      <c r="AC2165" t="s">
        <v>89</v>
      </c>
      <c r="AD2165" t="str">
        <f t="shared" si="33"/>
        <v>10-60</v>
      </c>
      <c r="AE2165" t="str">
        <f>VLOOKUP(AD2165,'Main_Sub Desc'!C:D,2,)</f>
        <v>LPC from invoicing</v>
      </c>
      <c r="AF2165" t="str">
        <f>VLOOKUP(VALUE(H2165),'Main_Sub Desc'!F:G,2,)</f>
        <v>Wtr Rev Late Payment</v>
      </c>
      <c r="AG2165">
        <f>IFERROR(VLOOKUP(VALUE(I2165),'PC Mapping'!A:F,6,),"")</f>
        <v>10719</v>
      </c>
      <c r="AH2165" s="13" t="str">
        <f>VLOOKUP(AG2165,'PC Mapping'!L:M,2,)</f>
        <v>All Other Water</v>
      </c>
    </row>
    <row r="2166" spans="1:34" x14ac:dyDescent="0.2">
      <c r="A2166" t="s">
        <v>12088</v>
      </c>
      <c r="B2166" t="s">
        <v>12089</v>
      </c>
      <c r="C2166" t="s">
        <v>4519</v>
      </c>
      <c r="D2166" t="s">
        <v>4520</v>
      </c>
      <c r="E2166" s="3">
        <v>45811</v>
      </c>
      <c r="F2166" t="s">
        <v>12090</v>
      </c>
      <c r="G2166" t="s">
        <v>3742</v>
      </c>
      <c r="H2166" t="s">
        <v>3722</v>
      </c>
      <c r="I2166" t="s">
        <v>3752</v>
      </c>
      <c r="J2166" t="s">
        <v>4522</v>
      </c>
      <c r="K2166" s="2">
        <v>-5.36</v>
      </c>
      <c r="L2166" t="s">
        <v>44</v>
      </c>
      <c r="M2166" s="2">
        <v>-5.36</v>
      </c>
      <c r="N2166" t="s">
        <v>4523</v>
      </c>
      <c r="O2166" t="s">
        <v>4524</v>
      </c>
      <c r="P2166" t="s">
        <v>10119</v>
      </c>
      <c r="Q2166" t="s">
        <v>12091</v>
      </c>
      <c r="R2166" t="s">
        <v>44</v>
      </c>
      <c r="S2166" t="s">
        <v>6234</v>
      </c>
      <c r="T2166" s="3">
        <v>45811</v>
      </c>
      <c r="U2166" s="3">
        <v>45813</v>
      </c>
      <c r="V2166" s="2">
        <v>0</v>
      </c>
      <c r="W2166" t="s">
        <v>44</v>
      </c>
      <c r="X2166" t="s">
        <v>44</v>
      </c>
      <c r="Y2166" t="s">
        <v>10121</v>
      </c>
      <c r="Z2166" t="s">
        <v>2833</v>
      </c>
      <c r="AA2166" t="s">
        <v>4529</v>
      </c>
      <c r="AB2166" t="s">
        <v>4530</v>
      </c>
      <c r="AC2166" t="s">
        <v>89</v>
      </c>
      <c r="AD2166" t="str">
        <f t="shared" si="33"/>
        <v>10-60</v>
      </c>
      <c r="AE2166" t="str">
        <f>VLOOKUP(AD2166,'Main_Sub Desc'!C:D,2,)</f>
        <v>LPC from invoicing</v>
      </c>
      <c r="AF2166" t="str">
        <f>VLOOKUP(VALUE(H2166),'Main_Sub Desc'!F:G,2,)</f>
        <v>Wtr Rev Late Payment</v>
      </c>
      <c r="AG2166">
        <f>IFERROR(VLOOKUP(VALUE(I2166),'PC Mapping'!A:F,6,),"")</f>
        <v>10719</v>
      </c>
      <c r="AH2166" s="13" t="str">
        <f>VLOOKUP(AG2166,'PC Mapping'!L:M,2,)</f>
        <v>All Other Water</v>
      </c>
    </row>
    <row r="2167" spans="1:34" x14ac:dyDescent="0.2">
      <c r="A2167" t="s">
        <v>12092</v>
      </c>
      <c r="B2167" t="s">
        <v>12093</v>
      </c>
      <c r="C2167" t="s">
        <v>4519</v>
      </c>
      <c r="D2167" t="s">
        <v>4520</v>
      </c>
      <c r="E2167" s="3">
        <v>45813</v>
      </c>
      <c r="F2167" t="s">
        <v>44</v>
      </c>
      <c r="G2167" t="s">
        <v>3742</v>
      </c>
      <c r="H2167" t="s">
        <v>3722</v>
      </c>
      <c r="I2167" t="s">
        <v>3752</v>
      </c>
      <c r="J2167" t="s">
        <v>4522</v>
      </c>
      <c r="K2167" s="2">
        <v>-5</v>
      </c>
      <c r="L2167" t="s">
        <v>44</v>
      </c>
      <c r="M2167" s="2">
        <v>-5</v>
      </c>
      <c r="N2167" t="s">
        <v>4523</v>
      </c>
      <c r="O2167" t="s">
        <v>4524</v>
      </c>
      <c r="P2167" t="s">
        <v>12094</v>
      </c>
      <c r="Q2167" t="s">
        <v>12095</v>
      </c>
      <c r="R2167" t="s">
        <v>44</v>
      </c>
      <c r="S2167" t="s">
        <v>4527</v>
      </c>
      <c r="T2167" s="3">
        <v>45813</v>
      </c>
      <c r="U2167" s="3">
        <v>45814</v>
      </c>
      <c r="V2167" s="2">
        <v>0</v>
      </c>
      <c r="W2167" t="s">
        <v>44</v>
      </c>
      <c r="X2167" t="s">
        <v>44</v>
      </c>
      <c r="Y2167" t="s">
        <v>12096</v>
      </c>
      <c r="Z2167" t="s">
        <v>2819</v>
      </c>
      <c r="AA2167" t="s">
        <v>4529</v>
      </c>
      <c r="AB2167" t="s">
        <v>4530</v>
      </c>
      <c r="AC2167" t="s">
        <v>89</v>
      </c>
      <c r="AD2167" t="str">
        <f t="shared" si="33"/>
        <v>10-60</v>
      </c>
      <c r="AE2167" t="str">
        <f>VLOOKUP(AD2167,'Main_Sub Desc'!C:D,2,)</f>
        <v>LPC from invoicing</v>
      </c>
      <c r="AF2167" t="str">
        <f>VLOOKUP(VALUE(H2167),'Main_Sub Desc'!F:G,2,)</f>
        <v>Wtr Rev Late Payment</v>
      </c>
      <c r="AG2167">
        <f>IFERROR(VLOOKUP(VALUE(I2167),'PC Mapping'!A:F,6,),"")</f>
        <v>10719</v>
      </c>
      <c r="AH2167" s="13" t="str">
        <f>VLOOKUP(AG2167,'PC Mapping'!L:M,2,)</f>
        <v>All Other Water</v>
      </c>
    </row>
    <row r="2168" spans="1:34" x14ac:dyDescent="0.2">
      <c r="A2168" t="s">
        <v>12097</v>
      </c>
      <c r="B2168" t="s">
        <v>12093</v>
      </c>
      <c r="C2168" t="s">
        <v>4519</v>
      </c>
      <c r="D2168" t="s">
        <v>4520</v>
      </c>
      <c r="E2168" s="3">
        <v>45813</v>
      </c>
      <c r="F2168" t="s">
        <v>44</v>
      </c>
      <c r="G2168" t="s">
        <v>3742</v>
      </c>
      <c r="H2168" t="s">
        <v>3722</v>
      </c>
      <c r="I2168" t="s">
        <v>3752</v>
      </c>
      <c r="J2168" t="s">
        <v>4522</v>
      </c>
      <c r="K2168" s="2">
        <v>-17.54</v>
      </c>
      <c r="L2168" t="s">
        <v>44</v>
      </c>
      <c r="M2168" s="2">
        <v>-17.54</v>
      </c>
      <c r="N2168" t="s">
        <v>4523</v>
      </c>
      <c r="O2168" t="s">
        <v>4524</v>
      </c>
      <c r="P2168" t="s">
        <v>8469</v>
      </c>
      <c r="Q2168" t="s">
        <v>12098</v>
      </c>
      <c r="R2168" t="s">
        <v>44</v>
      </c>
      <c r="S2168" t="s">
        <v>4527</v>
      </c>
      <c r="T2168" s="3">
        <v>45813</v>
      </c>
      <c r="U2168" s="3">
        <v>45814</v>
      </c>
      <c r="V2168" s="2">
        <v>0</v>
      </c>
      <c r="W2168" t="s">
        <v>44</v>
      </c>
      <c r="X2168" t="s">
        <v>44</v>
      </c>
      <c r="Y2168" t="s">
        <v>12099</v>
      </c>
      <c r="Z2168" t="s">
        <v>3239</v>
      </c>
      <c r="AA2168" t="s">
        <v>4529</v>
      </c>
      <c r="AB2168" t="s">
        <v>4530</v>
      </c>
      <c r="AC2168" t="s">
        <v>89</v>
      </c>
      <c r="AD2168" t="str">
        <f t="shared" si="33"/>
        <v>10-60</v>
      </c>
      <c r="AE2168" t="str">
        <f>VLOOKUP(AD2168,'Main_Sub Desc'!C:D,2,)</f>
        <v>LPC from invoicing</v>
      </c>
      <c r="AF2168" t="str">
        <f>VLOOKUP(VALUE(H2168),'Main_Sub Desc'!F:G,2,)</f>
        <v>Wtr Rev Late Payment</v>
      </c>
      <c r="AG2168">
        <f>IFERROR(VLOOKUP(VALUE(I2168),'PC Mapping'!A:F,6,),"")</f>
        <v>10719</v>
      </c>
      <c r="AH2168" s="13" t="str">
        <f>VLOOKUP(AG2168,'PC Mapping'!L:M,2,)</f>
        <v>All Other Water</v>
      </c>
    </row>
    <row r="2169" spans="1:34" x14ac:dyDescent="0.2">
      <c r="A2169" t="s">
        <v>12100</v>
      </c>
      <c r="B2169" t="s">
        <v>12101</v>
      </c>
      <c r="C2169" t="s">
        <v>4519</v>
      </c>
      <c r="D2169" t="s">
        <v>4520</v>
      </c>
      <c r="E2169" s="3">
        <v>45813</v>
      </c>
      <c r="F2169" t="s">
        <v>44</v>
      </c>
      <c r="G2169" t="s">
        <v>3742</v>
      </c>
      <c r="H2169" t="s">
        <v>3722</v>
      </c>
      <c r="I2169" t="s">
        <v>3752</v>
      </c>
      <c r="J2169" t="s">
        <v>4522</v>
      </c>
      <c r="K2169" s="2">
        <v>-5</v>
      </c>
      <c r="L2169" t="s">
        <v>44</v>
      </c>
      <c r="M2169" s="2">
        <v>-5</v>
      </c>
      <c r="N2169" t="s">
        <v>4523</v>
      </c>
      <c r="O2169" t="s">
        <v>4524</v>
      </c>
      <c r="P2169" t="s">
        <v>12102</v>
      </c>
      <c r="Q2169" t="s">
        <v>12103</v>
      </c>
      <c r="R2169" t="s">
        <v>44</v>
      </c>
      <c r="S2169" t="s">
        <v>4527</v>
      </c>
      <c r="T2169" s="3">
        <v>45813</v>
      </c>
      <c r="U2169" s="3">
        <v>45814</v>
      </c>
      <c r="V2169" s="2">
        <v>0</v>
      </c>
      <c r="W2169" t="s">
        <v>44</v>
      </c>
      <c r="X2169" t="s">
        <v>44</v>
      </c>
      <c r="Y2169" t="s">
        <v>12104</v>
      </c>
      <c r="Z2169" t="s">
        <v>2471</v>
      </c>
      <c r="AA2169" t="s">
        <v>4529</v>
      </c>
      <c r="AB2169" t="s">
        <v>4530</v>
      </c>
      <c r="AC2169" t="s">
        <v>89</v>
      </c>
      <c r="AD2169" t="str">
        <f t="shared" si="33"/>
        <v>10-60</v>
      </c>
      <c r="AE2169" t="str">
        <f>VLOOKUP(AD2169,'Main_Sub Desc'!C:D,2,)</f>
        <v>LPC from invoicing</v>
      </c>
      <c r="AF2169" t="str">
        <f>VLOOKUP(VALUE(H2169),'Main_Sub Desc'!F:G,2,)</f>
        <v>Wtr Rev Late Payment</v>
      </c>
      <c r="AG2169">
        <f>IFERROR(VLOOKUP(VALUE(I2169),'PC Mapping'!A:F,6,),"")</f>
        <v>10719</v>
      </c>
      <c r="AH2169" s="13" t="str">
        <f>VLOOKUP(AG2169,'PC Mapping'!L:M,2,)</f>
        <v>All Other Water</v>
      </c>
    </row>
    <row r="2170" spans="1:34" x14ac:dyDescent="0.2">
      <c r="A2170" t="s">
        <v>12105</v>
      </c>
      <c r="B2170" t="s">
        <v>12093</v>
      </c>
      <c r="C2170" t="s">
        <v>4519</v>
      </c>
      <c r="D2170" t="s">
        <v>4520</v>
      </c>
      <c r="E2170" s="3">
        <v>45813</v>
      </c>
      <c r="F2170" t="s">
        <v>44</v>
      </c>
      <c r="G2170" t="s">
        <v>3742</v>
      </c>
      <c r="H2170" t="s">
        <v>3722</v>
      </c>
      <c r="I2170" t="s">
        <v>3752</v>
      </c>
      <c r="J2170" t="s">
        <v>4522</v>
      </c>
      <c r="K2170" s="2">
        <v>-11.07</v>
      </c>
      <c r="L2170" t="s">
        <v>44</v>
      </c>
      <c r="M2170" s="2">
        <v>-11.07</v>
      </c>
      <c r="N2170" t="s">
        <v>4523</v>
      </c>
      <c r="O2170" t="s">
        <v>4524</v>
      </c>
      <c r="P2170" t="s">
        <v>5649</v>
      </c>
      <c r="Q2170" t="s">
        <v>12106</v>
      </c>
      <c r="R2170" t="s">
        <v>44</v>
      </c>
      <c r="S2170" t="s">
        <v>4527</v>
      </c>
      <c r="T2170" s="3">
        <v>45813</v>
      </c>
      <c r="U2170" s="3">
        <v>45814</v>
      </c>
      <c r="V2170" s="2">
        <v>0</v>
      </c>
      <c r="W2170" t="s">
        <v>44</v>
      </c>
      <c r="X2170" t="s">
        <v>44</v>
      </c>
      <c r="Y2170" t="s">
        <v>12107</v>
      </c>
      <c r="Z2170" t="s">
        <v>2606</v>
      </c>
      <c r="AA2170" t="s">
        <v>4529</v>
      </c>
      <c r="AB2170" t="s">
        <v>4530</v>
      </c>
      <c r="AC2170" t="s">
        <v>89</v>
      </c>
      <c r="AD2170" t="str">
        <f t="shared" si="33"/>
        <v>10-60</v>
      </c>
      <c r="AE2170" t="str">
        <f>VLOOKUP(AD2170,'Main_Sub Desc'!C:D,2,)</f>
        <v>LPC from invoicing</v>
      </c>
      <c r="AF2170" t="str">
        <f>VLOOKUP(VALUE(H2170),'Main_Sub Desc'!F:G,2,)</f>
        <v>Wtr Rev Late Payment</v>
      </c>
      <c r="AG2170">
        <f>IFERROR(VLOOKUP(VALUE(I2170),'PC Mapping'!A:F,6,),"")</f>
        <v>10719</v>
      </c>
      <c r="AH2170" s="13" t="str">
        <f>VLOOKUP(AG2170,'PC Mapping'!L:M,2,)</f>
        <v>All Other Water</v>
      </c>
    </row>
    <row r="2171" spans="1:34" x14ac:dyDescent="0.2">
      <c r="A2171" t="s">
        <v>12108</v>
      </c>
      <c r="B2171" t="s">
        <v>12101</v>
      </c>
      <c r="C2171" t="s">
        <v>4519</v>
      </c>
      <c r="D2171" t="s">
        <v>4520</v>
      </c>
      <c r="E2171" s="3">
        <v>45813</v>
      </c>
      <c r="F2171" t="s">
        <v>44</v>
      </c>
      <c r="G2171" t="s">
        <v>3742</v>
      </c>
      <c r="H2171" t="s">
        <v>3716</v>
      </c>
      <c r="I2171" t="s">
        <v>4534</v>
      </c>
      <c r="J2171" t="s">
        <v>4522</v>
      </c>
      <c r="K2171" s="2">
        <v>-5</v>
      </c>
      <c r="L2171" t="s">
        <v>44</v>
      </c>
      <c r="M2171" s="2">
        <v>-5</v>
      </c>
      <c r="N2171" t="s">
        <v>4523</v>
      </c>
      <c r="O2171" t="s">
        <v>4524</v>
      </c>
      <c r="P2171" t="s">
        <v>4978</v>
      </c>
      <c r="Q2171" t="s">
        <v>12109</v>
      </c>
      <c r="R2171" t="s">
        <v>44</v>
      </c>
      <c r="S2171" t="s">
        <v>4527</v>
      </c>
      <c r="T2171" s="3">
        <v>45813</v>
      </c>
      <c r="U2171" s="3">
        <v>45814</v>
      </c>
      <c r="V2171" s="2">
        <v>0</v>
      </c>
      <c r="W2171" t="s">
        <v>44</v>
      </c>
      <c r="X2171" t="s">
        <v>44</v>
      </c>
      <c r="Y2171" t="s">
        <v>12110</v>
      </c>
      <c r="Z2171" t="s">
        <v>12111</v>
      </c>
      <c r="AA2171" t="s">
        <v>4529</v>
      </c>
      <c r="AB2171" t="s">
        <v>4530</v>
      </c>
      <c r="AC2171" t="s">
        <v>89</v>
      </c>
      <c r="AD2171" t="str">
        <f t="shared" si="33"/>
        <v>10-60</v>
      </c>
      <c r="AE2171" t="str">
        <f>VLOOKUP(AD2171,'Main_Sub Desc'!C:D,2,)</f>
        <v>LPC from invoicing</v>
      </c>
      <c r="AF2171" t="str">
        <f>VLOOKUP(VALUE(H2171),'Main_Sub Desc'!F:G,2,)</f>
        <v>Wst Rev Late Payment</v>
      </c>
      <c r="AG2171">
        <f>IFERROR(VLOOKUP(VALUE(I2171),'PC Mapping'!A:F,6,),"")</f>
        <v>10514</v>
      </c>
      <c r="AH2171" s="13" t="str">
        <f>VLOOKUP(AG2171,'PC Mapping'!L:M,2,)</f>
        <v>Bolivar Sewer</v>
      </c>
    </row>
    <row r="2172" spans="1:34" x14ac:dyDescent="0.2">
      <c r="A2172" t="s">
        <v>12112</v>
      </c>
      <c r="B2172" t="s">
        <v>12093</v>
      </c>
      <c r="C2172" t="s">
        <v>4519</v>
      </c>
      <c r="D2172" t="s">
        <v>4520</v>
      </c>
      <c r="E2172" s="3">
        <v>45813</v>
      </c>
      <c r="F2172" t="s">
        <v>12113</v>
      </c>
      <c r="G2172" t="s">
        <v>3742</v>
      </c>
      <c r="H2172" t="s">
        <v>3722</v>
      </c>
      <c r="I2172" t="s">
        <v>3752</v>
      </c>
      <c r="J2172" t="s">
        <v>4522</v>
      </c>
      <c r="K2172" s="2">
        <v>-5</v>
      </c>
      <c r="L2172" t="s">
        <v>44</v>
      </c>
      <c r="M2172" s="2">
        <v>-5</v>
      </c>
      <c r="N2172" t="s">
        <v>4523</v>
      </c>
      <c r="O2172" t="s">
        <v>4524</v>
      </c>
      <c r="P2172" t="s">
        <v>5649</v>
      </c>
      <c r="Q2172" t="s">
        <v>12114</v>
      </c>
      <c r="R2172" t="s">
        <v>44</v>
      </c>
      <c r="S2172" t="s">
        <v>4527</v>
      </c>
      <c r="T2172" s="3">
        <v>45813</v>
      </c>
      <c r="U2172" s="3">
        <v>45814</v>
      </c>
      <c r="V2172" s="2">
        <v>0</v>
      </c>
      <c r="W2172" t="s">
        <v>44</v>
      </c>
      <c r="X2172" t="s">
        <v>44</v>
      </c>
      <c r="Y2172" t="s">
        <v>5651</v>
      </c>
      <c r="Z2172" t="s">
        <v>1710</v>
      </c>
      <c r="AA2172" t="s">
        <v>4529</v>
      </c>
      <c r="AB2172" t="s">
        <v>4530</v>
      </c>
      <c r="AC2172" t="s">
        <v>89</v>
      </c>
      <c r="AD2172" t="str">
        <f t="shared" si="33"/>
        <v>10-60</v>
      </c>
      <c r="AE2172" t="str">
        <f>VLOOKUP(AD2172,'Main_Sub Desc'!C:D,2,)</f>
        <v>LPC from invoicing</v>
      </c>
      <c r="AF2172" t="str">
        <f>VLOOKUP(VALUE(H2172),'Main_Sub Desc'!F:G,2,)</f>
        <v>Wtr Rev Late Payment</v>
      </c>
      <c r="AG2172">
        <f>IFERROR(VLOOKUP(VALUE(I2172),'PC Mapping'!A:F,6,),"")</f>
        <v>10719</v>
      </c>
      <c r="AH2172" s="13" t="str">
        <f>VLOOKUP(AG2172,'PC Mapping'!L:M,2,)</f>
        <v>All Other Water</v>
      </c>
    </row>
    <row r="2173" spans="1:34" x14ac:dyDescent="0.2">
      <c r="A2173" t="s">
        <v>12115</v>
      </c>
      <c r="B2173" t="s">
        <v>12116</v>
      </c>
      <c r="C2173" t="s">
        <v>4519</v>
      </c>
      <c r="D2173" t="s">
        <v>4520</v>
      </c>
      <c r="E2173" s="3">
        <v>45818</v>
      </c>
      <c r="F2173" t="s">
        <v>44</v>
      </c>
      <c r="G2173" t="s">
        <v>3742</v>
      </c>
      <c r="H2173" t="s">
        <v>3722</v>
      </c>
      <c r="I2173" t="s">
        <v>4538</v>
      </c>
      <c r="J2173" t="s">
        <v>4522</v>
      </c>
      <c r="K2173" s="2">
        <v>-17.79</v>
      </c>
      <c r="L2173" t="s">
        <v>44</v>
      </c>
      <c r="M2173" s="2">
        <v>-17.79</v>
      </c>
      <c r="N2173" t="s">
        <v>4523</v>
      </c>
      <c r="O2173" t="s">
        <v>4524</v>
      </c>
      <c r="P2173" t="s">
        <v>12117</v>
      </c>
      <c r="Q2173" t="s">
        <v>12118</v>
      </c>
      <c r="R2173" t="s">
        <v>44</v>
      </c>
      <c r="S2173" t="s">
        <v>4527</v>
      </c>
      <c r="T2173" s="3">
        <v>45818</v>
      </c>
      <c r="U2173" s="3">
        <v>45819</v>
      </c>
      <c r="V2173" s="2">
        <v>0</v>
      </c>
      <c r="W2173" t="s">
        <v>44</v>
      </c>
      <c r="X2173" t="s">
        <v>44</v>
      </c>
      <c r="Y2173" t="s">
        <v>12119</v>
      </c>
      <c r="Z2173" t="s">
        <v>464</v>
      </c>
      <c r="AA2173" t="s">
        <v>4529</v>
      </c>
      <c r="AB2173" t="s">
        <v>4530</v>
      </c>
      <c r="AC2173" t="s">
        <v>89</v>
      </c>
      <c r="AD2173" t="str">
        <f t="shared" si="33"/>
        <v>10-60</v>
      </c>
      <c r="AE2173" t="str">
        <f>VLOOKUP(AD2173,'Main_Sub Desc'!C:D,2,)</f>
        <v>LPC from invoicing</v>
      </c>
      <c r="AF2173" t="str">
        <f>VLOOKUP(VALUE(H2173),'Main_Sub Desc'!F:G,2,)</f>
        <v>Wtr Rev Late Payment</v>
      </c>
      <c r="AG2173">
        <f>IFERROR(VLOOKUP(VALUE(I2173),'PC Mapping'!A:F,6,),"")</f>
        <v>10469</v>
      </c>
      <c r="AH2173" s="13" t="str">
        <f>VLOOKUP(AG2173,'PC Mapping'!L:M,2,)</f>
        <v>Bolivar Water</v>
      </c>
    </row>
    <row r="2174" spans="1:34" x14ac:dyDescent="0.2">
      <c r="A2174" t="s">
        <v>12115</v>
      </c>
      <c r="B2174" t="s">
        <v>12116</v>
      </c>
      <c r="C2174" t="s">
        <v>4519</v>
      </c>
      <c r="D2174" t="s">
        <v>4520</v>
      </c>
      <c r="E2174" s="3">
        <v>45818</v>
      </c>
      <c r="F2174" t="s">
        <v>44</v>
      </c>
      <c r="G2174" t="s">
        <v>3742</v>
      </c>
      <c r="H2174" t="s">
        <v>3716</v>
      </c>
      <c r="I2174" t="s">
        <v>4534</v>
      </c>
      <c r="J2174" t="s">
        <v>4522</v>
      </c>
      <c r="K2174" s="2">
        <v>-25.97</v>
      </c>
      <c r="L2174" t="s">
        <v>44</v>
      </c>
      <c r="M2174" s="2">
        <v>-25.97</v>
      </c>
      <c r="N2174" t="s">
        <v>4523</v>
      </c>
      <c r="O2174" t="s">
        <v>4524</v>
      </c>
      <c r="P2174" t="s">
        <v>12117</v>
      </c>
      <c r="Q2174" t="s">
        <v>12120</v>
      </c>
      <c r="R2174" t="s">
        <v>44</v>
      </c>
      <c r="S2174" t="s">
        <v>4527</v>
      </c>
      <c r="T2174" s="3">
        <v>45818</v>
      </c>
      <c r="U2174" s="3">
        <v>45819</v>
      </c>
      <c r="V2174" s="2">
        <v>0</v>
      </c>
      <c r="W2174" t="s">
        <v>44</v>
      </c>
      <c r="X2174" t="s">
        <v>44</v>
      </c>
      <c r="Y2174" t="s">
        <v>12121</v>
      </c>
      <c r="Z2174" t="s">
        <v>464</v>
      </c>
      <c r="AA2174" t="s">
        <v>4529</v>
      </c>
      <c r="AB2174" t="s">
        <v>4530</v>
      </c>
      <c r="AC2174" t="s">
        <v>89</v>
      </c>
      <c r="AD2174" t="str">
        <f t="shared" si="33"/>
        <v>10-60</v>
      </c>
      <c r="AE2174" t="str">
        <f>VLOOKUP(AD2174,'Main_Sub Desc'!C:D,2,)</f>
        <v>LPC from invoicing</v>
      </c>
      <c r="AF2174" t="str">
        <f>VLOOKUP(VALUE(H2174),'Main_Sub Desc'!F:G,2,)</f>
        <v>Wst Rev Late Payment</v>
      </c>
      <c r="AG2174">
        <f>IFERROR(VLOOKUP(VALUE(I2174),'PC Mapping'!A:F,6,),"")</f>
        <v>10514</v>
      </c>
      <c r="AH2174" s="13" t="str">
        <f>VLOOKUP(AG2174,'PC Mapping'!L:M,2,)</f>
        <v>Bolivar Sewer</v>
      </c>
    </row>
    <row r="2175" spans="1:34" x14ac:dyDescent="0.2">
      <c r="A2175" t="s">
        <v>12122</v>
      </c>
      <c r="B2175" t="s">
        <v>12116</v>
      </c>
      <c r="C2175" t="s">
        <v>4519</v>
      </c>
      <c r="D2175" t="s">
        <v>4520</v>
      </c>
      <c r="E2175" s="3">
        <v>45818</v>
      </c>
      <c r="F2175" t="s">
        <v>44</v>
      </c>
      <c r="G2175" t="s">
        <v>3742</v>
      </c>
      <c r="H2175" t="s">
        <v>3722</v>
      </c>
      <c r="I2175" t="s">
        <v>3752</v>
      </c>
      <c r="J2175" t="s">
        <v>4522</v>
      </c>
      <c r="K2175" s="2">
        <v>-5</v>
      </c>
      <c r="L2175" t="s">
        <v>44</v>
      </c>
      <c r="M2175" s="2">
        <v>-5</v>
      </c>
      <c r="N2175" t="s">
        <v>4523</v>
      </c>
      <c r="O2175" t="s">
        <v>4524</v>
      </c>
      <c r="P2175" t="s">
        <v>12123</v>
      </c>
      <c r="Q2175" t="s">
        <v>12124</v>
      </c>
      <c r="R2175" t="s">
        <v>44</v>
      </c>
      <c r="S2175" t="s">
        <v>4527</v>
      </c>
      <c r="T2175" s="3">
        <v>45818</v>
      </c>
      <c r="U2175" s="3">
        <v>45819</v>
      </c>
      <c r="V2175" s="2">
        <v>0</v>
      </c>
      <c r="W2175" t="s">
        <v>44</v>
      </c>
      <c r="X2175" t="s">
        <v>44</v>
      </c>
      <c r="Y2175" t="s">
        <v>12125</v>
      </c>
      <c r="Z2175" t="s">
        <v>12126</v>
      </c>
      <c r="AA2175" t="s">
        <v>4529</v>
      </c>
      <c r="AB2175" t="s">
        <v>4530</v>
      </c>
      <c r="AC2175" t="s">
        <v>89</v>
      </c>
      <c r="AD2175" t="str">
        <f t="shared" si="33"/>
        <v>10-60</v>
      </c>
      <c r="AE2175" t="str">
        <f>VLOOKUP(AD2175,'Main_Sub Desc'!C:D,2,)</f>
        <v>LPC from invoicing</v>
      </c>
      <c r="AF2175" t="str">
        <f>VLOOKUP(VALUE(H2175),'Main_Sub Desc'!F:G,2,)</f>
        <v>Wtr Rev Late Payment</v>
      </c>
      <c r="AG2175">
        <f>IFERROR(VLOOKUP(VALUE(I2175),'PC Mapping'!A:F,6,),"")</f>
        <v>10719</v>
      </c>
      <c r="AH2175" s="13" t="str">
        <f>VLOOKUP(AG2175,'PC Mapping'!L:M,2,)</f>
        <v>All Other Water</v>
      </c>
    </row>
    <row r="2176" spans="1:34" x14ac:dyDescent="0.2">
      <c r="A2176" t="s">
        <v>12127</v>
      </c>
      <c r="B2176" t="s">
        <v>12116</v>
      </c>
      <c r="C2176" t="s">
        <v>4519</v>
      </c>
      <c r="D2176" t="s">
        <v>4520</v>
      </c>
      <c r="E2176" s="3">
        <v>45818</v>
      </c>
      <c r="F2176" t="s">
        <v>44</v>
      </c>
      <c r="G2176" t="s">
        <v>3742</v>
      </c>
      <c r="H2176" t="s">
        <v>3716</v>
      </c>
      <c r="I2176" t="s">
        <v>4534</v>
      </c>
      <c r="J2176" t="s">
        <v>4522</v>
      </c>
      <c r="K2176" s="2">
        <v>-5</v>
      </c>
      <c r="L2176" t="s">
        <v>44</v>
      </c>
      <c r="M2176" s="2">
        <v>-5</v>
      </c>
      <c r="N2176" t="s">
        <v>4523</v>
      </c>
      <c r="O2176" t="s">
        <v>4524</v>
      </c>
      <c r="P2176" t="s">
        <v>11008</v>
      </c>
      <c r="Q2176" t="s">
        <v>12128</v>
      </c>
      <c r="R2176" t="s">
        <v>44</v>
      </c>
      <c r="S2176" t="s">
        <v>4527</v>
      </c>
      <c r="T2176" s="3">
        <v>45818</v>
      </c>
      <c r="U2176" s="3">
        <v>45819</v>
      </c>
      <c r="V2176" s="2">
        <v>0</v>
      </c>
      <c r="W2176" t="s">
        <v>44</v>
      </c>
      <c r="X2176" t="s">
        <v>44</v>
      </c>
      <c r="Y2176" t="s">
        <v>12129</v>
      </c>
      <c r="Z2176" t="s">
        <v>886</v>
      </c>
      <c r="AA2176" t="s">
        <v>4529</v>
      </c>
      <c r="AB2176" t="s">
        <v>4530</v>
      </c>
      <c r="AC2176" t="s">
        <v>89</v>
      </c>
      <c r="AD2176" t="str">
        <f t="shared" si="33"/>
        <v>10-60</v>
      </c>
      <c r="AE2176" t="str">
        <f>VLOOKUP(AD2176,'Main_Sub Desc'!C:D,2,)</f>
        <v>LPC from invoicing</v>
      </c>
      <c r="AF2176" t="str">
        <f>VLOOKUP(VALUE(H2176),'Main_Sub Desc'!F:G,2,)</f>
        <v>Wst Rev Late Payment</v>
      </c>
      <c r="AG2176">
        <f>IFERROR(VLOOKUP(VALUE(I2176),'PC Mapping'!A:F,6,),"")</f>
        <v>10514</v>
      </c>
      <c r="AH2176" s="13" t="str">
        <f>VLOOKUP(AG2176,'PC Mapping'!L:M,2,)</f>
        <v>Bolivar Sewer</v>
      </c>
    </row>
    <row r="2177" spans="1:34" x14ac:dyDescent="0.2">
      <c r="A2177" t="s">
        <v>12127</v>
      </c>
      <c r="B2177" t="s">
        <v>12116</v>
      </c>
      <c r="C2177" t="s">
        <v>4519</v>
      </c>
      <c r="D2177" t="s">
        <v>4520</v>
      </c>
      <c r="E2177" s="3">
        <v>45818</v>
      </c>
      <c r="F2177" t="s">
        <v>44</v>
      </c>
      <c r="G2177" t="s">
        <v>3742</v>
      </c>
      <c r="H2177" t="s">
        <v>3722</v>
      </c>
      <c r="I2177" t="s">
        <v>4538</v>
      </c>
      <c r="J2177" t="s">
        <v>4522</v>
      </c>
      <c r="K2177" s="2">
        <v>-5</v>
      </c>
      <c r="L2177" t="s">
        <v>44</v>
      </c>
      <c r="M2177" s="2">
        <v>-5</v>
      </c>
      <c r="N2177" t="s">
        <v>4523</v>
      </c>
      <c r="O2177" t="s">
        <v>4524</v>
      </c>
      <c r="P2177" t="s">
        <v>11008</v>
      </c>
      <c r="Q2177" t="s">
        <v>12130</v>
      </c>
      <c r="R2177" t="s">
        <v>44</v>
      </c>
      <c r="S2177" t="s">
        <v>4527</v>
      </c>
      <c r="T2177" s="3">
        <v>45818</v>
      </c>
      <c r="U2177" s="3">
        <v>45819</v>
      </c>
      <c r="V2177" s="2">
        <v>0</v>
      </c>
      <c r="W2177" t="s">
        <v>44</v>
      </c>
      <c r="X2177" t="s">
        <v>44</v>
      </c>
      <c r="Y2177" t="s">
        <v>12131</v>
      </c>
      <c r="Z2177" t="s">
        <v>886</v>
      </c>
      <c r="AA2177" t="s">
        <v>4529</v>
      </c>
      <c r="AB2177" t="s">
        <v>4530</v>
      </c>
      <c r="AC2177" t="s">
        <v>89</v>
      </c>
      <c r="AD2177" t="str">
        <f t="shared" si="33"/>
        <v>10-60</v>
      </c>
      <c r="AE2177" t="str">
        <f>VLOOKUP(AD2177,'Main_Sub Desc'!C:D,2,)</f>
        <v>LPC from invoicing</v>
      </c>
      <c r="AF2177" t="str">
        <f>VLOOKUP(VALUE(H2177),'Main_Sub Desc'!F:G,2,)</f>
        <v>Wtr Rev Late Payment</v>
      </c>
      <c r="AG2177">
        <f>IFERROR(VLOOKUP(VALUE(I2177),'PC Mapping'!A:F,6,),"")</f>
        <v>10469</v>
      </c>
      <c r="AH2177" s="13" t="str">
        <f>VLOOKUP(AG2177,'PC Mapping'!L:M,2,)</f>
        <v>Bolivar Water</v>
      </c>
    </row>
    <row r="2178" spans="1:34" x14ac:dyDescent="0.2">
      <c r="A2178" t="s">
        <v>12132</v>
      </c>
      <c r="B2178" t="s">
        <v>12116</v>
      </c>
      <c r="C2178" t="s">
        <v>4519</v>
      </c>
      <c r="D2178" t="s">
        <v>4520</v>
      </c>
      <c r="E2178" s="3">
        <v>45818</v>
      </c>
      <c r="F2178" t="s">
        <v>44</v>
      </c>
      <c r="G2178" t="s">
        <v>3742</v>
      </c>
      <c r="H2178" t="s">
        <v>3722</v>
      </c>
      <c r="I2178" t="s">
        <v>4538</v>
      </c>
      <c r="J2178" t="s">
        <v>4522</v>
      </c>
      <c r="K2178" s="2">
        <v>-5</v>
      </c>
      <c r="L2178" t="s">
        <v>44</v>
      </c>
      <c r="M2178" s="2">
        <v>-5</v>
      </c>
      <c r="N2178" t="s">
        <v>4523</v>
      </c>
      <c r="O2178" t="s">
        <v>4524</v>
      </c>
      <c r="P2178" t="s">
        <v>4642</v>
      </c>
      <c r="Q2178" t="s">
        <v>12133</v>
      </c>
      <c r="R2178" t="s">
        <v>44</v>
      </c>
      <c r="S2178" t="s">
        <v>4527</v>
      </c>
      <c r="T2178" s="3">
        <v>45818</v>
      </c>
      <c r="U2178" s="3">
        <v>45819</v>
      </c>
      <c r="V2178" s="2">
        <v>0</v>
      </c>
      <c r="W2178" t="s">
        <v>44</v>
      </c>
      <c r="X2178" t="s">
        <v>44</v>
      </c>
      <c r="Y2178" t="s">
        <v>12134</v>
      </c>
      <c r="Z2178" t="s">
        <v>1193</v>
      </c>
      <c r="AA2178" t="s">
        <v>4529</v>
      </c>
      <c r="AB2178" t="s">
        <v>4530</v>
      </c>
      <c r="AC2178" t="s">
        <v>89</v>
      </c>
      <c r="AD2178" t="str">
        <f t="shared" si="33"/>
        <v>10-60</v>
      </c>
      <c r="AE2178" t="str">
        <f>VLOOKUP(AD2178,'Main_Sub Desc'!C:D,2,)</f>
        <v>LPC from invoicing</v>
      </c>
      <c r="AF2178" t="str">
        <f>VLOOKUP(VALUE(H2178),'Main_Sub Desc'!F:G,2,)</f>
        <v>Wtr Rev Late Payment</v>
      </c>
      <c r="AG2178">
        <f>IFERROR(VLOOKUP(VALUE(I2178),'PC Mapping'!A:F,6,),"")</f>
        <v>10469</v>
      </c>
      <c r="AH2178" s="13" t="str">
        <f>VLOOKUP(AG2178,'PC Mapping'!L:M,2,)</f>
        <v>Bolivar Water</v>
      </c>
    </row>
    <row r="2179" spans="1:34" x14ac:dyDescent="0.2">
      <c r="A2179" t="s">
        <v>12132</v>
      </c>
      <c r="B2179" t="s">
        <v>12116</v>
      </c>
      <c r="C2179" t="s">
        <v>4519</v>
      </c>
      <c r="D2179" t="s">
        <v>4520</v>
      </c>
      <c r="E2179" s="3">
        <v>45818</v>
      </c>
      <c r="F2179" t="s">
        <v>44</v>
      </c>
      <c r="G2179" t="s">
        <v>3742</v>
      </c>
      <c r="H2179" t="s">
        <v>3716</v>
      </c>
      <c r="I2179" t="s">
        <v>4534</v>
      </c>
      <c r="J2179" t="s">
        <v>4522</v>
      </c>
      <c r="K2179" s="2">
        <v>-5.82</v>
      </c>
      <c r="L2179" t="s">
        <v>44</v>
      </c>
      <c r="M2179" s="2">
        <v>-5.82</v>
      </c>
      <c r="N2179" t="s">
        <v>4523</v>
      </c>
      <c r="O2179" t="s">
        <v>4524</v>
      </c>
      <c r="P2179" t="s">
        <v>4642</v>
      </c>
      <c r="Q2179" t="s">
        <v>12135</v>
      </c>
      <c r="R2179" t="s">
        <v>44</v>
      </c>
      <c r="S2179" t="s">
        <v>4527</v>
      </c>
      <c r="T2179" s="3">
        <v>45818</v>
      </c>
      <c r="U2179" s="3">
        <v>45819</v>
      </c>
      <c r="V2179" s="2">
        <v>0</v>
      </c>
      <c r="W2179" t="s">
        <v>44</v>
      </c>
      <c r="X2179" t="s">
        <v>44</v>
      </c>
      <c r="Y2179" t="s">
        <v>12136</v>
      </c>
      <c r="Z2179" t="s">
        <v>1193</v>
      </c>
      <c r="AA2179" t="s">
        <v>4529</v>
      </c>
      <c r="AB2179" t="s">
        <v>4530</v>
      </c>
      <c r="AC2179" t="s">
        <v>89</v>
      </c>
      <c r="AD2179" t="str">
        <f t="shared" si="33"/>
        <v>10-60</v>
      </c>
      <c r="AE2179" t="str">
        <f>VLOOKUP(AD2179,'Main_Sub Desc'!C:D,2,)</f>
        <v>LPC from invoicing</v>
      </c>
      <c r="AF2179" t="str">
        <f>VLOOKUP(VALUE(H2179),'Main_Sub Desc'!F:G,2,)</f>
        <v>Wst Rev Late Payment</v>
      </c>
      <c r="AG2179">
        <f>IFERROR(VLOOKUP(VALUE(I2179),'PC Mapping'!A:F,6,),"")</f>
        <v>10514</v>
      </c>
      <c r="AH2179" s="13" t="str">
        <f>VLOOKUP(AG2179,'PC Mapping'!L:M,2,)</f>
        <v>Bolivar Sewer</v>
      </c>
    </row>
    <row r="2180" spans="1:34" x14ac:dyDescent="0.2">
      <c r="A2180" t="s">
        <v>12137</v>
      </c>
      <c r="B2180" t="s">
        <v>12116</v>
      </c>
      <c r="C2180" t="s">
        <v>4519</v>
      </c>
      <c r="D2180" t="s">
        <v>4520</v>
      </c>
      <c r="E2180" s="3">
        <v>45818</v>
      </c>
      <c r="F2180" t="s">
        <v>44</v>
      </c>
      <c r="G2180" t="s">
        <v>3742</v>
      </c>
      <c r="H2180" t="s">
        <v>3722</v>
      </c>
      <c r="I2180" t="s">
        <v>4538</v>
      </c>
      <c r="J2180" t="s">
        <v>4522</v>
      </c>
      <c r="K2180" s="2">
        <v>-5</v>
      </c>
      <c r="L2180" t="s">
        <v>44</v>
      </c>
      <c r="M2180" s="2">
        <v>-5</v>
      </c>
      <c r="N2180" t="s">
        <v>4523</v>
      </c>
      <c r="O2180" t="s">
        <v>4524</v>
      </c>
      <c r="P2180" t="s">
        <v>12138</v>
      </c>
      <c r="Q2180" t="s">
        <v>12139</v>
      </c>
      <c r="R2180" t="s">
        <v>44</v>
      </c>
      <c r="S2180" t="s">
        <v>4527</v>
      </c>
      <c r="T2180" s="3">
        <v>45818</v>
      </c>
      <c r="U2180" s="3">
        <v>45819</v>
      </c>
      <c r="V2180" s="2">
        <v>0</v>
      </c>
      <c r="W2180" t="s">
        <v>44</v>
      </c>
      <c r="X2180" t="s">
        <v>44</v>
      </c>
      <c r="Y2180" t="s">
        <v>12140</v>
      </c>
      <c r="Z2180" t="s">
        <v>200</v>
      </c>
      <c r="AA2180" t="s">
        <v>4529</v>
      </c>
      <c r="AB2180" t="s">
        <v>4530</v>
      </c>
      <c r="AC2180" t="s">
        <v>89</v>
      </c>
      <c r="AD2180" t="str">
        <f t="shared" ref="AD2180:AD2243" si="34">CONCATENATE(VALUE(AA2180),"-",VALUE(AB2180))</f>
        <v>10-60</v>
      </c>
      <c r="AE2180" t="str">
        <f>VLOOKUP(AD2180,'Main_Sub Desc'!C:D,2,)</f>
        <v>LPC from invoicing</v>
      </c>
      <c r="AF2180" t="str">
        <f>VLOOKUP(VALUE(H2180),'Main_Sub Desc'!F:G,2,)</f>
        <v>Wtr Rev Late Payment</v>
      </c>
      <c r="AG2180">
        <f>IFERROR(VLOOKUP(VALUE(I2180),'PC Mapping'!A:F,6,),"")</f>
        <v>10469</v>
      </c>
      <c r="AH2180" s="13" t="str">
        <f>VLOOKUP(AG2180,'PC Mapping'!L:M,2,)</f>
        <v>Bolivar Water</v>
      </c>
    </row>
    <row r="2181" spans="1:34" x14ac:dyDescent="0.2">
      <c r="A2181" t="s">
        <v>12137</v>
      </c>
      <c r="B2181" t="s">
        <v>12116</v>
      </c>
      <c r="C2181" t="s">
        <v>4519</v>
      </c>
      <c r="D2181" t="s">
        <v>4520</v>
      </c>
      <c r="E2181" s="3">
        <v>45818</v>
      </c>
      <c r="F2181" t="s">
        <v>44</v>
      </c>
      <c r="G2181" t="s">
        <v>3742</v>
      </c>
      <c r="H2181" t="s">
        <v>3716</v>
      </c>
      <c r="I2181" t="s">
        <v>4534</v>
      </c>
      <c r="J2181" t="s">
        <v>4522</v>
      </c>
      <c r="K2181" s="2">
        <v>-5</v>
      </c>
      <c r="L2181" t="s">
        <v>44</v>
      </c>
      <c r="M2181" s="2">
        <v>-5</v>
      </c>
      <c r="N2181" t="s">
        <v>4523</v>
      </c>
      <c r="O2181" t="s">
        <v>4524</v>
      </c>
      <c r="P2181" t="s">
        <v>12138</v>
      </c>
      <c r="Q2181" t="s">
        <v>12141</v>
      </c>
      <c r="R2181" t="s">
        <v>44</v>
      </c>
      <c r="S2181" t="s">
        <v>4527</v>
      </c>
      <c r="T2181" s="3">
        <v>45818</v>
      </c>
      <c r="U2181" s="3">
        <v>45819</v>
      </c>
      <c r="V2181" s="2">
        <v>0</v>
      </c>
      <c r="W2181" t="s">
        <v>44</v>
      </c>
      <c r="X2181" t="s">
        <v>44</v>
      </c>
      <c r="Y2181" t="s">
        <v>12142</v>
      </c>
      <c r="Z2181" t="s">
        <v>200</v>
      </c>
      <c r="AA2181" t="s">
        <v>4529</v>
      </c>
      <c r="AB2181" t="s">
        <v>4530</v>
      </c>
      <c r="AC2181" t="s">
        <v>89</v>
      </c>
      <c r="AD2181" t="str">
        <f t="shared" si="34"/>
        <v>10-60</v>
      </c>
      <c r="AE2181" t="str">
        <f>VLOOKUP(AD2181,'Main_Sub Desc'!C:D,2,)</f>
        <v>LPC from invoicing</v>
      </c>
      <c r="AF2181" t="str">
        <f>VLOOKUP(VALUE(H2181),'Main_Sub Desc'!F:G,2,)</f>
        <v>Wst Rev Late Payment</v>
      </c>
      <c r="AG2181">
        <f>IFERROR(VLOOKUP(VALUE(I2181),'PC Mapping'!A:F,6,),"")</f>
        <v>10514</v>
      </c>
      <c r="AH2181" s="13" t="str">
        <f>VLOOKUP(AG2181,'PC Mapping'!L:M,2,)</f>
        <v>Bolivar Sewer</v>
      </c>
    </row>
    <row r="2182" spans="1:34" x14ac:dyDescent="0.2">
      <c r="A2182" t="s">
        <v>12143</v>
      </c>
      <c r="B2182" t="s">
        <v>12144</v>
      </c>
      <c r="C2182" t="s">
        <v>4519</v>
      </c>
      <c r="D2182" t="s">
        <v>4520</v>
      </c>
      <c r="E2182" s="3">
        <v>45819</v>
      </c>
      <c r="F2182" t="s">
        <v>44</v>
      </c>
      <c r="G2182" t="s">
        <v>3742</v>
      </c>
      <c r="H2182" t="s">
        <v>3722</v>
      </c>
      <c r="I2182" t="s">
        <v>3752</v>
      </c>
      <c r="J2182" t="s">
        <v>4522</v>
      </c>
      <c r="K2182" s="2">
        <v>-5</v>
      </c>
      <c r="L2182" t="s">
        <v>44</v>
      </c>
      <c r="M2182" s="2">
        <v>-5</v>
      </c>
      <c r="N2182" t="s">
        <v>4523</v>
      </c>
      <c r="O2182" t="s">
        <v>4524</v>
      </c>
      <c r="P2182" t="s">
        <v>7942</v>
      </c>
      <c r="Q2182" t="s">
        <v>12145</v>
      </c>
      <c r="R2182" t="s">
        <v>44</v>
      </c>
      <c r="S2182" t="s">
        <v>4527</v>
      </c>
      <c r="T2182" s="3">
        <v>45819</v>
      </c>
      <c r="U2182" s="3">
        <v>45820</v>
      </c>
      <c r="V2182" s="2">
        <v>0</v>
      </c>
      <c r="W2182" t="s">
        <v>44</v>
      </c>
      <c r="X2182" t="s">
        <v>44</v>
      </c>
      <c r="Y2182" t="s">
        <v>12146</v>
      </c>
      <c r="Z2182" t="s">
        <v>12147</v>
      </c>
      <c r="AA2182" t="s">
        <v>4529</v>
      </c>
      <c r="AB2182" t="s">
        <v>4530</v>
      </c>
      <c r="AC2182" t="s">
        <v>99</v>
      </c>
      <c r="AD2182" t="str">
        <f t="shared" si="34"/>
        <v>10-60</v>
      </c>
      <c r="AE2182" t="str">
        <f>VLOOKUP(AD2182,'Main_Sub Desc'!C:D,2,)</f>
        <v>LPC from invoicing</v>
      </c>
      <c r="AF2182" t="str">
        <f>VLOOKUP(VALUE(H2182),'Main_Sub Desc'!F:G,2,)</f>
        <v>Wtr Rev Late Payment</v>
      </c>
      <c r="AG2182">
        <f>IFERROR(VLOOKUP(VALUE(I2182),'PC Mapping'!A:F,6,),"")</f>
        <v>10719</v>
      </c>
      <c r="AH2182" s="13" t="str">
        <f>VLOOKUP(AG2182,'PC Mapping'!L:M,2,)</f>
        <v>All Other Water</v>
      </c>
    </row>
    <row r="2183" spans="1:34" x14ac:dyDescent="0.2">
      <c r="A2183" t="s">
        <v>12148</v>
      </c>
      <c r="B2183" t="s">
        <v>12144</v>
      </c>
      <c r="C2183" t="s">
        <v>4519</v>
      </c>
      <c r="D2183" t="s">
        <v>4520</v>
      </c>
      <c r="E2183" s="3">
        <v>45819</v>
      </c>
      <c r="F2183" t="s">
        <v>44</v>
      </c>
      <c r="G2183" t="s">
        <v>3742</v>
      </c>
      <c r="H2183" t="s">
        <v>3716</v>
      </c>
      <c r="I2183" t="s">
        <v>4534</v>
      </c>
      <c r="J2183" t="s">
        <v>4522</v>
      </c>
      <c r="K2183" s="2">
        <v>-10</v>
      </c>
      <c r="L2183" t="s">
        <v>44</v>
      </c>
      <c r="M2183" s="2">
        <v>-10</v>
      </c>
      <c r="N2183" t="s">
        <v>4523</v>
      </c>
      <c r="O2183" t="s">
        <v>4524</v>
      </c>
      <c r="P2183" t="s">
        <v>7180</v>
      </c>
      <c r="Q2183" t="s">
        <v>12149</v>
      </c>
      <c r="R2183" t="s">
        <v>44</v>
      </c>
      <c r="S2183" t="s">
        <v>4527</v>
      </c>
      <c r="T2183" s="3">
        <v>45819</v>
      </c>
      <c r="U2183" s="3">
        <v>45820</v>
      </c>
      <c r="V2183" s="2">
        <v>0</v>
      </c>
      <c r="W2183" t="s">
        <v>44</v>
      </c>
      <c r="X2183" t="s">
        <v>44</v>
      </c>
      <c r="Y2183" t="s">
        <v>12150</v>
      </c>
      <c r="Z2183" t="s">
        <v>162</v>
      </c>
      <c r="AA2183" t="s">
        <v>4529</v>
      </c>
      <c r="AB2183" t="s">
        <v>4530</v>
      </c>
      <c r="AC2183" t="s">
        <v>99</v>
      </c>
      <c r="AD2183" t="str">
        <f t="shared" si="34"/>
        <v>10-60</v>
      </c>
      <c r="AE2183" t="str">
        <f>VLOOKUP(AD2183,'Main_Sub Desc'!C:D,2,)</f>
        <v>LPC from invoicing</v>
      </c>
      <c r="AF2183" t="str">
        <f>VLOOKUP(VALUE(H2183),'Main_Sub Desc'!F:G,2,)</f>
        <v>Wst Rev Late Payment</v>
      </c>
      <c r="AG2183">
        <f>IFERROR(VLOOKUP(VALUE(I2183),'PC Mapping'!A:F,6,),"")</f>
        <v>10514</v>
      </c>
      <c r="AH2183" s="13" t="str">
        <f>VLOOKUP(AG2183,'PC Mapping'!L:M,2,)</f>
        <v>Bolivar Sewer</v>
      </c>
    </row>
    <row r="2184" spans="1:34" x14ac:dyDescent="0.2">
      <c r="A2184" t="s">
        <v>12148</v>
      </c>
      <c r="B2184" t="s">
        <v>12144</v>
      </c>
      <c r="C2184" t="s">
        <v>4519</v>
      </c>
      <c r="D2184" t="s">
        <v>4520</v>
      </c>
      <c r="E2184" s="3">
        <v>45819</v>
      </c>
      <c r="F2184" t="s">
        <v>44</v>
      </c>
      <c r="G2184" t="s">
        <v>3742</v>
      </c>
      <c r="H2184" t="s">
        <v>3722</v>
      </c>
      <c r="I2184" t="s">
        <v>4538</v>
      </c>
      <c r="J2184" t="s">
        <v>4522</v>
      </c>
      <c r="K2184" s="2">
        <v>-5</v>
      </c>
      <c r="L2184" t="s">
        <v>44</v>
      </c>
      <c r="M2184" s="2">
        <v>-5</v>
      </c>
      <c r="N2184" t="s">
        <v>4523</v>
      </c>
      <c r="O2184" t="s">
        <v>4524</v>
      </c>
      <c r="P2184" t="s">
        <v>7180</v>
      </c>
      <c r="Q2184" t="s">
        <v>12151</v>
      </c>
      <c r="R2184" t="s">
        <v>44</v>
      </c>
      <c r="S2184" t="s">
        <v>4527</v>
      </c>
      <c r="T2184" s="3">
        <v>45819</v>
      </c>
      <c r="U2184" s="3">
        <v>45820</v>
      </c>
      <c r="V2184" s="2">
        <v>0</v>
      </c>
      <c r="W2184" t="s">
        <v>44</v>
      </c>
      <c r="X2184" t="s">
        <v>44</v>
      </c>
      <c r="Y2184" t="s">
        <v>12152</v>
      </c>
      <c r="Z2184" t="s">
        <v>162</v>
      </c>
      <c r="AA2184" t="s">
        <v>4529</v>
      </c>
      <c r="AB2184" t="s">
        <v>4530</v>
      </c>
      <c r="AC2184" t="s">
        <v>99</v>
      </c>
      <c r="AD2184" t="str">
        <f t="shared" si="34"/>
        <v>10-60</v>
      </c>
      <c r="AE2184" t="str">
        <f>VLOOKUP(AD2184,'Main_Sub Desc'!C:D,2,)</f>
        <v>LPC from invoicing</v>
      </c>
      <c r="AF2184" t="str">
        <f>VLOOKUP(VALUE(H2184),'Main_Sub Desc'!F:G,2,)</f>
        <v>Wtr Rev Late Payment</v>
      </c>
      <c r="AG2184">
        <f>IFERROR(VLOOKUP(VALUE(I2184),'PC Mapping'!A:F,6,),"")</f>
        <v>10469</v>
      </c>
      <c r="AH2184" s="13" t="str">
        <f>VLOOKUP(AG2184,'PC Mapping'!L:M,2,)</f>
        <v>Bolivar Water</v>
      </c>
    </row>
    <row r="2185" spans="1:34" x14ac:dyDescent="0.2">
      <c r="A2185" t="s">
        <v>12153</v>
      </c>
      <c r="B2185" t="s">
        <v>12144</v>
      </c>
      <c r="C2185" t="s">
        <v>4519</v>
      </c>
      <c r="D2185" t="s">
        <v>4520</v>
      </c>
      <c r="E2185" s="3">
        <v>45819</v>
      </c>
      <c r="F2185" t="s">
        <v>44</v>
      </c>
      <c r="G2185" t="s">
        <v>3742</v>
      </c>
      <c r="H2185" t="s">
        <v>3722</v>
      </c>
      <c r="I2185" t="s">
        <v>3752</v>
      </c>
      <c r="J2185" t="s">
        <v>4522</v>
      </c>
      <c r="K2185" s="2">
        <v>-5</v>
      </c>
      <c r="L2185" t="s">
        <v>44</v>
      </c>
      <c r="M2185" s="2">
        <v>-5</v>
      </c>
      <c r="N2185" t="s">
        <v>4523</v>
      </c>
      <c r="O2185" t="s">
        <v>4524</v>
      </c>
      <c r="P2185" t="s">
        <v>12154</v>
      </c>
      <c r="Q2185" t="s">
        <v>12155</v>
      </c>
      <c r="R2185" t="s">
        <v>44</v>
      </c>
      <c r="S2185" t="s">
        <v>4527</v>
      </c>
      <c r="T2185" s="3">
        <v>45819</v>
      </c>
      <c r="U2185" s="3">
        <v>45820</v>
      </c>
      <c r="V2185" s="2">
        <v>0</v>
      </c>
      <c r="W2185" t="s">
        <v>44</v>
      </c>
      <c r="X2185" t="s">
        <v>44</v>
      </c>
      <c r="Y2185" t="s">
        <v>12156</v>
      </c>
      <c r="Z2185" t="s">
        <v>12157</v>
      </c>
      <c r="AA2185" t="s">
        <v>4529</v>
      </c>
      <c r="AB2185" t="s">
        <v>4530</v>
      </c>
      <c r="AC2185" t="s">
        <v>89</v>
      </c>
      <c r="AD2185" t="str">
        <f t="shared" si="34"/>
        <v>10-60</v>
      </c>
      <c r="AE2185" t="str">
        <f>VLOOKUP(AD2185,'Main_Sub Desc'!C:D,2,)</f>
        <v>LPC from invoicing</v>
      </c>
      <c r="AF2185" t="str">
        <f>VLOOKUP(VALUE(H2185),'Main_Sub Desc'!F:G,2,)</f>
        <v>Wtr Rev Late Payment</v>
      </c>
      <c r="AG2185">
        <f>IFERROR(VLOOKUP(VALUE(I2185),'PC Mapping'!A:F,6,),"")</f>
        <v>10719</v>
      </c>
      <c r="AH2185" s="13" t="str">
        <f>VLOOKUP(AG2185,'PC Mapping'!L:M,2,)</f>
        <v>All Other Water</v>
      </c>
    </row>
    <row r="2186" spans="1:34" x14ac:dyDescent="0.2">
      <c r="A2186" t="s">
        <v>12158</v>
      </c>
      <c r="B2186" t="s">
        <v>12159</v>
      </c>
      <c r="C2186" t="s">
        <v>4519</v>
      </c>
      <c r="D2186" t="s">
        <v>4520</v>
      </c>
      <c r="E2186" s="3">
        <v>45819</v>
      </c>
      <c r="F2186" t="s">
        <v>44</v>
      </c>
      <c r="G2186" t="s">
        <v>3742</v>
      </c>
      <c r="H2186" t="s">
        <v>3716</v>
      </c>
      <c r="I2186" t="s">
        <v>4534</v>
      </c>
      <c r="J2186" t="s">
        <v>4522</v>
      </c>
      <c r="K2186" s="2">
        <v>-5</v>
      </c>
      <c r="L2186" t="s">
        <v>44</v>
      </c>
      <c r="M2186" s="2">
        <v>-5</v>
      </c>
      <c r="N2186" t="s">
        <v>4523</v>
      </c>
      <c r="O2186" t="s">
        <v>4524</v>
      </c>
      <c r="P2186" t="s">
        <v>8438</v>
      </c>
      <c r="Q2186" t="s">
        <v>12160</v>
      </c>
      <c r="R2186" t="s">
        <v>44</v>
      </c>
      <c r="S2186" t="s">
        <v>4527</v>
      </c>
      <c r="T2186" s="3">
        <v>45819</v>
      </c>
      <c r="U2186" s="3">
        <v>45820</v>
      </c>
      <c r="V2186" s="2">
        <v>0</v>
      </c>
      <c r="W2186" t="s">
        <v>44</v>
      </c>
      <c r="X2186" t="s">
        <v>44</v>
      </c>
      <c r="Y2186" t="s">
        <v>12161</v>
      </c>
      <c r="Z2186" t="s">
        <v>12162</v>
      </c>
      <c r="AA2186" t="s">
        <v>4529</v>
      </c>
      <c r="AB2186" t="s">
        <v>4530</v>
      </c>
      <c r="AC2186" t="s">
        <v>89</v>
      </c>
      <c r="AD2186" t="str">
        <f t="shared" si="34"/>
        <v>10-60</v>
      </c>
      <c r="AE2186" t="str">
        <f>VLOOKUP(AD2186,'Main_Sub Desc'!C:D,2,)</f>
        <v>LPC from invoicing</v>
      </c>
      <c r="AF2186" t="str">
        <f>VLOOKUP(VALUE(H2186),'Main_Sub Desc'!F:G,2,)</f>
        <v>Wst Rev Late Payment</v>
      </c>
      <c r="AG2186">
        <f>IFERROR(VLOOKUP(VALUE(I2186),'PC Mapping'!A:F,6,),"")</f>
        <v>10514</v>
      </c>
      <c r="AH2186" s="13" t="str">
        <f>VLOOKUP(AG2186,'PC Mapping'!L:M,2,)</f>
        <v>Bolivar Sewer</v>
      </c>
    </row>
    <row r="2187" spans="1:34" x14ac:dyDescent="0.2">
      <c r="A2187" t="s">
        <v>12158</v>
      </c>
      <c r="B2187" t="s">
        <v>12159</v>
      </c>
      <c r="C2187" t="s">
        <v>4519</v>
      </c>
      <c r="D2187" t="s">
        <v>4520</v>
      </c>
      <c r="E2187" s="3">
        <v>45819</v>
      </c>
      <c r="F2187" t="s">
        <v>44</v>
      </c>
      <c r="G2187" t="s">
        <v>3742</v>
      </c>
      <c r="H2187" t="s">
        <v>3722</v>
      </c>
      <c r="I2187" t="s">
        <v>4538</v>
      </c>
      <c r="J2187" t="s">
        <v>4522</v>
      </c>
      <c r="K2187" s="2">
        <v>-5</v>
      </c>
      <c r="L2187" t="s">
        <v>44</v>
      </c>
      <c r="M2187" s="2">
        <v>-5</v>
      </c>
      <c r="N2187" t="s">
        <v>4523</v>
      </c>
      <c r="O2187" t="s">
        <v>4524</v>
      </c>
      <c r="P2187" t="s">
        <v>8438</v>
      </c>
      <c r="Q2187" t="s">
        <v>12163</v>
      </c>
      <c r="R2187" t="s">
        <v>44</v>
      </c>
      <c r="S2187" t="s">
        <v>4527</v>
      </c>
      <c r="T2187" s="3">
        <v>45819</v>
      </c>
      <c r="U2187" s="3">
        <v>45820</v>
      </c>
      <c r="V2187" s="2">
        <v>0</v>
      </c>
      <c r="W2187" t="s">
        <v>44</v>
      </c>
      <c r="X2187" t="s">
        <v>44</v>
      </c>
      <c r="Y2187" t="s">
        <v>12164</v>
      </c>
      <c r="Z2187" t="s">
        <v>12162</v>
      </c>
      <c r="AA2187" t="s">
        <v>4529</v>
      </c>
      <c r="AB2187" t="s">
        <v>4530</v>
      </c>
      <c r="AC2187" t="s">
        <v>89</v>
      </c>
      <c r="AD2187" t="str">
        <f t="shared" si="34"/>
        <v>10-60</v>
      </c>
      <c r="AE2187" t="str">
        <f>VLOOKUP(AD2187,'Main_Sub Desc'!C:D,2,)</f>
        <v>LPC from invoicing</v>
      </c>
      <c r="AF2187" t="str">
        <f>VLOOKUP(VALUE(H2187),'Main_Sub Desc'!F:G,2,)</f>
        <v>Wtr Rev Late Payment</v>
      </c>
      <c r="AG2187">
        <f>IFERROR(VLOOKUP(VALUE(I2187),'PC Mapping'!A:F,6,),"")</f>
        <v>10469</v>
      </c>
      <c r="AH2187" s="13" t="str">
        <f>VLOOKUP(AG2187,'PC Mapping'!L:M,2,)</f>
        <v>Bolivar Water</v>
      </c>
    </row>
    <row r="2188" spans="1:34" x14ac:dyDescent="0.2">
      <c r="A2188" t="s">
        <v>12165</v>
      </c>
      <c r="B2188" t="s">
        <v>12166</v>
      </c>
      <c r="C2188" t="s">
        <v>4519</v>
      </c>
      <c r="D2188" t="s">
        <v>4520</v>
      </c>
      <c r="E2188" s="3">
        <v>45821</v>
      </c>
      <c r="F2188" t="s">
        <v>44</v>
      </c>
      <c r="G2188" t="s">
        <v>3742</v>
      </c>
      <c r="H2188" t="s">
        <v>3716</v>
      </c>
      <c r="I2188" t="s">
        <v>4534</v>
      </c>
      <c r="J2188" t="s">
        <v>4522</v>
      </c>
      <c r="K2188" s="2">
        <v>-5</v>
      </c>
      <c r="L2188" t="s">
        <v>44</v>
      </c>
      <c r="M2188" s="2">
        <v>-5</v>
      </c>
      <c r="N2188" t="s">
        <v>4523</v>
      </c>
      <c r="O2188" t="s">
        <v>4524</v>
      </c>
      <c r="P2188" t="s">
        <v>12167</v>
      </c>
      <c r="Q2188" t="s">
        <v>12168</v>
      </c>
      <c r="R2188" t="s">
        <v>44</v>
      </c>
      <c r="S2188" t="s">
        <v>4527</v>
      </c>
      <c r="T2188" s="3">
        <v>45821</v>
      </c>
      <c r="U2188" s="3">
        <v>45824</v>
      </c>
      <c r="V2188" s="2">
        <v>0</v>
      </c>
      <c r="W2188" t="s">
        <v>44</v>
      </c>
      <c r="X2188" t="s">
        <v>44</v>
      </c>
      <c r="Y2188" t="s">
        <v>12169</v>
      </c>
      <c r="Z2188" t="s">
        <v>983</v>
      </c>
      <c r="AA2188" t="s">
        <v>4529</v>
      </c>
      <c r="AB2188" t="s">
        <v>4530</v>
      </c>
      <c r="AC2188" t="s">
        <v>89</v>
      </c>
      <c r="AD2188" t="str">
        <f t="shared" si="34"/>
        <v>10-60</v>
      </c>
      <c r="AE2188" t="str">
        <f>VLOOKUP(AD2188,'Main_Sub Desc'!C:D,2,)</f>
        <v>LPC from invoicing</v>
      </c>
      <c r="AF2188" t="str">
        <f>VLOOKUP(VALUE(H2188),'Main_Sub Desc'!F:G,2,)</f>
        <v>Wst Rev Late Payment</v>
      </c>
      <c r="AG2188">
        <f>IFERROR(VLOOKUP(VALUE(I2188),'PC Mapping'!A:F,6,),"")</f>
        <v>10514</v>
      </c>
      <c r="AH2188" s="13" t="str">
        <f>VLOOKUP(AG2188,'PC Mapping'!L:M,2,)</f>
        <v>Bolivar Sewer</v>
      </c>
    </row>
    <row r="2189" spans="1:34" x14ac:dyDescent="0.2">
      <c r="A2189" t="s">
        <v>12165</v>
      </c>
      <c r="B2189" t="s">
        <v>12166</v>
      </c>
      <c r="C2189" t="s">
        <v>4519</v>
      </c>
      <c r="D2189" t="s">
        <v>4520</v>
      </c>
      <c r="E2189" s="3">
        <v>45821</v>
      </c>
      <c r="F2189" t="s">
        <v>44</v>
      </c>
      <c r="G2189" t="s">
        <v>3742</v>
      </c>
      <c r="H2189" t="s">
        <v>3722</v>
      </c>
      <c r="I2189" t="s">
        <v>4538</v>
      </c>
      <c r="J2189" t="s">
        <v>4522</v>
      </c>
      <c r="K2189" s="2">
        <v>-5</v>
      </c>
      <c r="L2189" t="s">
        <v>44</v>
      </c>
      <c r="M2189" s="2">
        <v>-5</v>
      </c>
      <c r="N2189" t="s">
        <v>4523</v>
      </c>
      <c r="O2189" t="s">
        <v>4524</v>
      </c>
      <c r="P2189" t="s">
        <v>12167</v>
      </c>
      <c r="Q2189" t="s">
        <v>12170</v>
      </c>
      <c r="R2189" t="s">
        <v>44</v>
      </c>
      <c r="S2189" t="s">
        <v>4527</v>
      </c>
      <c r="T2189" s="3">
        <v>45821</v>
      </c>
      <c r="U2189" s="3">
        <v>45824</v>
      </c>
      <c r="V2189" s="2">
        <v>0</v>
      </c>
      <c r="W2189" t="s">
        <v>44</v>
      </c>
      <c r="X2189" t="s">
        <v>44</v>
      </c>
      <c r="Y2189" t="s">
        <v>12171</v>
      </c>
      <c r="Z2189" t="s">
        <v>983</v>
      </c>
      <c r="AA2189" t="s">
        <v>4529</v>
      </c>
      <c r="AB2189" t="s">
        <v>4530</v>
      </c>
      <c r="AC2189" t="s">
        <v>89</v>
      </c>
      <c r="AD2189" t="str">
        <f t="shared" si="34"/>
        <v>10-60</v>
      </c>
      <c r="AE2189" t="str">
        <f>VLOOKUP(AD2189,'Main_Sub Desc'!C:D,2,)</f>
        <v>LPC from invoicing</v>
      </c>
      <c r="AF2189" t="str">
        <f>VLOOKUP(VALUE(H2189),'Main_Sub Desc'!F:G,2,)</f>
        <v>Wtr Rev Late Payment</v>
      </c>
      <c r="AG2189">
        <f>IFERROR(VLOOKUP(VALUE(I2189),'PC Mapping'!A:F,6,),"")</f>
        <v>10469</v>
      </c>
      <c r="AH2189" s="13" t="str">
        <f>VLOOKUP(AG2189,'PC Mapping'!L:M,2,)</f>
        <v>Bolivar Water</v>
      </c>
    </row>
    <row r="2190" spans="1:34" x14ac:dyDescent="0.2">
      <c r="A2190" t="s">
        <v>12172</v>
      </c>
      <c r="B2190" t="s">
        <v>12173</v>
      </c>
      <c r="C2190" t="s">
        <v>4519</v>
      </c>
      <c r="D2190" t="s">
        <v>4520</v>
      </c>
      <c r="E2190" s="3">
        <v>45821</v>
      </c>
      <c r="F2190" t="s">
        <v>44</v>
      </c>
      <c r="G2190" t="s">
        <v>3742</v>
      </c>
      <c r="H2190" t="s">
        <v>3722</v>
      </c>
      <c r="I2190" t="s">
        <v>4538</v>
      </c>
      <c r="J2190" t="s">
        <v>4522</v>
      </c>
      <c r="K2190" s="2">
        <v>-5</v>
      </c>
      <c r="L2190" t="s">
        <v>44</v>
      </c>
      <c r="M2190" s="2">
        <v>-5</v>
      </c>
      <c r="N2190" t="s">
        <v>4523</v>
      </c>
      <c r="O2190" t="s">
        <v>4524</v>
      </c>
      <c r="P2190" t="s">
        <v>12174</v>
      </c>
      <c r="Q2190" t="s">
        <v>12175</v>
      </c>
      <c r="R2190" t="s">
        <v>44</v>
      </c>
      <c r="S2190" t="s">
        <v>4527</v>
      </c>
      <c r="T2190" s="3">
        <v>45821</v>
      </c>
      <c r="U2190" s="3">
        <v>45824</v>
      </c>
      <c r="V2190" s="2">
        <v>0</v>
      </c>
      <c r="W2190" t="s">
        <v>44</v>
      </c>
      <c r="X2190" t="s">
        <v>44</v>
      </c>
      <c r="Y2190" t="s">
        <v>12176</v>
      </c>
      <c r="Z2190" t="s">
        <v>12177</v>
      </c>
      <c r="AA2190" t="s">
        <v>4529</v>
      </c>
      <c r="AB2190" t="s">
        <v>4530</v>
      </c>
      <c r="AC2190" t="s">
        <v>89</v>
      </c>
      <c r="AD2190" t="str">
        <f t="shared" si="34"/>
        <v>10-60</v>
      </c>
      <c r="AE2190" t="str">
        <f>VLOOKUP(AD2190,'Main_Sub Desc'!C:D,2,)</f>
        <v>LPC from invoicing</v>
      </c>
      <c r="AF2190" t="str">
        <f>VLOOKUP(VALUE(H2190),'Main_Sub Desc'!F:G,2,)</f>
        <v>Wtr Rev Late Payment</v>
      </c>
      <c r="AG2190">
        <f>IFERROR(VLOOKUP(VALUE(I2190),'PC Mapping'!A:F,6,),"")</f>
        <v>10469</v>
      </c>
      <c r="AH2190" s="13" t="str">
        <f>VLOOKUP(AG2190,'PC Mapping'!L:M,2,)</f>
        <v>Bolivar Water</v>
      </c>
    </row>
    <row r="2191" spans="1:34" x14ac:dyDescent="0.2">
      <c r="A2191" t="s">
        <v>12172</v>
      </c>
      <c r="B2191" t="s">
        <v>12173</v>
      </c>
      <c r="C2191" t="s">
        <v>4519</v>
      </c>
      <c r="D2191" t="s">
        <v>4520</v>
      </c>
      <c r="E2191" s="3">
        <v>45821</v>
      </c>
      <c r="F2191" t="s">
        <v>44</v>
      </c>
      <c r="G2191" t="s">
        <v>3742</v>
      </c>
      <c r="H2191" t="s">
        <v>3716</v>
      </c>
      <c r="I2191" t="s">
        <v>4534</v>
      </c>
      <c r="J2191" t="s">
        <v>4522</v>
      </c>
      <c r="K2191" s="2">
        <v>-5</v>
      </c>
      <c r="L2191" t="s">
        <v>44</v>
      </c>
      <c r="M2191" s="2">
        <v>-5</v>
      </c>
      <c r="N2191" t="s">
        <v>4523</v>
      </c>
      <c r="O2191" t="s">
        <v>4524</v>
      </c>
      <c r="P2191" t="s">
        <v>12174</v>
      </c>
      <c r="Q2191" t="s">
        <v>12178</v>
      </c>
      <c r="R2191" t="s">
        <v>44</v>
      </c>
      <c r="S2191" t="s">
        <v>4527</v>
      </c>
      <c r="T2191" s="3">
        <v>45821</v>
      </c>
      <c r="U2191" s="3">
        <v>45824</v>
      </c>
      <c r="V2191" s="2">
        <v>0</v>
      </c>
      <c r="W2191" t="s">
        <v>44</v>
      </c>
      <c r="X2191" t="s">
        <v>44</v>
      </c>
      <c r="Y2191" t="s">
        <v>12179</v>
      </c>
      <c r="Z2191" t="s">
        <v>12177</v>
      </c>
      <c r="AA2191" t="s">
        <v>4529</v>
      </c>
      <c r="AB2191" t="s">
        <v>4530</v>
      </c>
      <c r="AC2191" t="s">
        <v>89</v>
      </c>
      <c r="AD2191" t="str">
        <f t="shared" si="34"/>
        <v>10-60</v>
      </c>
      <c r="AE2191" t="str">
        <f>VLOOKUP(AD2191,'Main_Sub Desc'!C:D,2,)</f>
        <v>LPC from invoicing</v>
      </c>
      <c r="AF2191" t="str">
        <f>VLOOKUP(VALUE(H2191),'Main_Sub Desc'!F:G,2,)</f>
        <v>Wst Rev Late Payment</v>
      </c>
      <c r="AG2191">
        <f>IFERROR(VLOOKUP(VALUE(I2191),'PC Mapping'!A:F,6,),"")</f>
        <v>10514</v>
      </c>
      <c r="AH2191" s="13" t="str">
        <f>VLOOKUP(AG2191,'PC Mapping'!L:M,2,)</f>
        <v>Bolivar Sewer</v>
      </c>
    </row>
    <row r="2192" spans="1:34" x14ac:dyDescent="0.2">
      <c r="A2192" t="s">
        <v>12180</v>
      </c>
      <c r="B2192" t="s">
        <v>12166</v>
      </c>
      <c r="C2192" t="s">
        <v>4519</v>
      </c>
      <c r="D2192" t="s">
        <v>4520</v>
      </c>
      <c r="E2192" s="3">
        <v>45821</v>
      </c>
      <c r="F2192" t="s">
        <v>44</v>
      </c>
      <c r="G2192" t="s">
        <v>3742</v>
      </c>
      <c r="H2192" t="s">
        <v>3716</v>
      </c>
      <c r="I2192" t="s">
        <v>4534</v>
      </c>
      <c r="J2192" t="s">
        <v>4522</v>
      </c>
      <c r="K2192" s="2">
        <v>-5</v>
      </c>
      <c r="L2192" t="s">
        <v>44</v>
      </c>
      <c r="M2192" s="2">
        <v>-5</v>
      </c>
      <c r="N2192" t="s">
        <v>4523</v>
      </c>
      <c r="O2192" t="s">
        <v>4524</v>
      </c>
      <c r="P2192" t="s">
        <v>12181</v>
      </c>
      <c r="Q2192" t="s">
        <v>12182</v>
      </c>
      <c r="R2192" t="s">
        <v>44</v>
      </c>
      <c r="S2192" t="s">
        <v>4527</v>
      </c>
      <c r="T2192" s="3">
        <v>45821</v>
      </c>
      <c r="U2192" s="3">
        <v>45824</v>
      </c>
      <c r="V2192" s="2">
        <v>0</v>
      </c>
      <c r="W2192" t="s">
        <v>44</v>
      </c>
      <c r="X2192" t="s">
        <v>44</v>
      </c>
      <c r="Y2192" t="s">
        <v>12183</v>
      </c>
      <c r="Z2192" t="s">
        <v>493</v>
      </c>
      <c r="AA2192" t="s">
        <v>4529</v>
      </c>
      <c r="AB2192" t="s">
        <v>4530</v>
      </c>
      <c r="AC2192" t="s">
        <v>89</v>
      </c>
      <c r="AD2192" t="str">
        <f t="shared" si="34"/>
        <v>10-60</v>
      </c>
      <c r="AE2192" t="str">
        <f>VLOOKUP(AD2192,'Main_Sub Desc'!C:D,2,)</f>
        <v>LPC from invoicing</v>
      </c>
      <c r="AF2192" t="str">
        <f>VLOOKUP(VALUE(H2192),'Main_Sub Desc'!F:G,2,)</f>
        <v>Wst Rev Late Payment</v>
      </c>
      <c r="AG2192">
        <f>IFERROR(VLOOKUP(VALUE(I2192),'PC Mapping'!A:F,6,),"")</f>
        <v>10514</v>
      </c>
      <c r="AH2192" s="13" t="str">
        <f>VLOOKUP(AG2192,'PC Mapping'!L:M,2,)</f>
        <v>Bolivar Sewer</v>
      </c>
    </row>
    <row r="2193" spans="1:34" x14ac:dyDescent="0.2">
      <c r="A2193" t="s">
        <v>12180</v>
      </c>
      <c r="B2193" t="s">
        <v>12166</v>
      </c>
      <c r="C2193" t="s">
        <v>4519</v>
      </c>
      <c r="D2193" t="s">
        <v>4520</v>
      </c>
      <c r="E2193" s="3">
        <v>45821</v>
      </c>
      <c r="F2193" t="s">
        <v>44</v>
      </c>
      <c r="G2193" t="s">
        <v>3742</v>
      </c>
      <c r="H2193" t="s">
        <v>3722</v>
      </c>
      <c r="I2193" t="s">
        <v>4538</v>
      </c>
      <c r="J2193" t="s">
        <v>4522</v>
      </c>
      <c r="K2193" s="2">
        <v>-5</v>
      </c>
      <c r="L2193" t="s">
        <v>44</v>
      </c>
      <c r="M2193" s="2">
        <v>-5</v>
      </c>
      <c r="N2193" t="s">
        <v>4523</v>
      </c>
      <c r="O2193" t="s">
        <v>4524</v>
      </c>
      <c r="P2193" t="s">
        <v>12181</v>
      </c>
      <c r="Q2193" t="s">
        <v>12184</v>
      </c>
      <c r="R2193" t="s">
        <v>44</v>
      </c>
      <c r="S2193" t="s">
        <v>4527</v>
      </c>
      <c r="T2193" s="3">
        <v>45821</v>
      </c>
      <c r="U2193" s="3">
        <v>45824</v>
      </c>
      <c r="V2193" s="2">
        <v>0</v>
      </c>
      <c r="W2193" t="s">
        <v>44</v>
      </c>
      <c r="X2193" t="s">
        <v>44</v>
      </c>
      <c r="Y2193" t="s">
        <v>12185</v>
      </c>
      <c r="Z2193" t="s">
        <v>493</v>
      </c>
      <c r="AA2193" t="s">
        <v>4529</v>
      </c>
      <c r="AB2193" t="s">
        <v>4530</v>
      </c>
      <c r="AC2193" t="s">
        <v>89</v>
      </c>
      <c r="AD2193" t="str">
        <f t="shared" si="34"/>
        <v>10-60</v>
      </c>
      <c r="AE2193" t="str">
        <f>VLOOKUP(AD2193,'Main_Sub Desc'!C:D,2,)</f>
        <v>LPC from invoicing</v>
      </c>
      <c r="AF2193" t="str">
        <f>VLOOKUP(VALUE(H2193),'Main_Sub Desc'!F:G,2,)</f>
        <v>Wtr Rev Late Payment</v>
      </c>
      <c r="AG2193">
        <f>IFERROR(VLOOKUP(VALUE(I2193),'PC Mapping'!A:F,6,),"")</f>
        <v>10469</v>
      </c>
      <c r="AH2193" s="13" t="str">
        <f>VLOOKUP(AG2193,'PC Mapping'!L:M,2,)</f>
        <v>Bolivar Water</v>
      </c>
    </row>
    <row r="2194" spans="1:34" x14ac:dyDescent="0.2">
      <c r="A2194" t="s">
        <v>12186</v>
      </c>
      <c r="B2194" t="s">
        <v>12187</v>
      </c>
      <c r="C2194" t="s">
        <v>4519</v>
      </c>
      <c r="D2194" t="s">
        <v>4520</v>
      </c>
      <c r="E2194" s="3">
        <v>45821</v>
      </c>
      <c r="F2194" t="s">
        <v>44</v>
      </c>
      <c r="G2194" t="s">
        <v>3742</v>
      </c>
      <c r="H2194" t="s">
        <v>3716</v>
      </c>
      <c r="I2194" t="s">
        <v>4534</v>
      </c>
      <c r="J2194" t="s">
        <v>4522</v>
      </c>
      <c r="K2194" s="2">
        <v>-5</v>
      </c>
      <c r="L2194" t="s">
        <v>44</v>
      </c>
      <c r="M2194" s="2">
        <v>-5</v>
      </c>
      <c r="N2194" t="s">
        <v>4523</v>
      </c>
      <c r="O2194" t="s">
        <v>4524</v>
      </c>
      <c r="P2194" t="s">
        <v>12188</v>
      </c>
      <c r="Q2194" t="s">
        <v>12189</v>
      </c>
      <c r="R2194" t="s">
        <v>44</v>
      </c>
      <c r="S2194" t="s">
        <v>4527</v>
      </c>
      <c r="T2194" s="3">
        <v>45821</v>
      </c>
      <c r="U2194" s="3">
        <v>45824</v>
      </c>
      <c r="V2194" s="2">
        <v>0</v>
      </c>
      <c r="W2194" t="s">
        <v>44</v>
      </c>
      <c r="X2194" t="s">
        <v>44</v>
      </c>
      <c r="Y2194" t="s">
        <v>12190</v>
      </c>
      <c r="Z2194" t="s">
        <v>770</v>
      </c>
      <c r="AA2194" t="s">
        <v>4529</v>
      </c>
      <c r="AB2194" t="s">
        <v>4530</v>
      </c>
      <c r="AC2194" t="s">
        <v>89</v>
      </c>
      <c r="AD2194" t="str">
        <f t="shared" si="34"/>
        <v>10-60</v>
      </c>
      <c r="AE2194" t="str">
        <f>VLOOKUP(AD2194,'Main_Sub Desc'!C:D,2,)</f>
        <v>LPC from invoicing</v>
      </c>
      <c r="AF2194" t="str">
        <f>VLOOKUP(VALUE(H2194),'Main_Sub Desc'!F:G,2,)</f>
        <v>Wst Rev Late Payment</v>
      </c>
      <c r="AG2194">
        <f>IFERROR(VLOOKUP(VALUE(I2194),'PC Mapping'!A:F,6,),"")</f>
        <v>10514</v>
      </c>
      <c r="AH2194" s="13" t="str">
        <f>VLOOKUP(AG2194,'PC Mapping'!L:M,2,)</f>
        <v>Bolivar Sewer</v>
      </c>
    </row>
    <row r="2195" spans="1:34" x14ac:dyDescent="0.2">
      <c r="A2195" t="s">
        <v>12186</v>
      </c>
      <c r="B2195" t="s">
        <v>12187</v>
      </c>
      <c r="C2195" t="s">
        <v>4519</v>
      </c>
      <c r="D2195" t="s">
        <v>4520</v>
      </c>
      <c r="E2195" s="3">
        <v>45821</v>
      </c>
      <c r="F2195" t="s">
        <v>44</v>
      </c>
      <c r="G2195" t="s">
        <v>3742</v>
      </c>
      <c r="H2195" t="s">
        <v>3722</v>
      </c>
      <c r="I2195" t="s">
        <v>4538</v>
      </c>
      <c r="J2195" t="s">
        <v>4522</v>
      </c>
      <c r="K2195" s="2">
        <v>-5</v>
      </c>
      <c r="L2195" t="s">
        <v>44</v>
      </c>
      <c r="M2195" s="2">
        <v>-5</v>
      </c>
      <c r="N2195" t="s">
        <v>4523</v>
      </c>
      <c r="O2195" t="s">
        <v>4524</v>
      </c>
      <c r="P2195" t="s">
        <v>12188</v>
      </c>
      <c r="Q2195" t="s">
        <v>12191</v>
      </c>
      <c r="R2195" t="s">
        <v>44</v>
      </c>
      <c r="S2195" t="s">
        <v>4527</v>
      </c>
      <c r="T2195" s="3">
        <v>45821</v>
      </c>
      <c r="U2195" s="3">
        <v>45824</v>
      </c>
      <c r="V2195" s="2">
        <v>0</v>
      </c>
      <c r="W2195" t="s">
        <v>44</v>
      </c>
      <c r="X2195" t="s">
        <v>44</v>
      </c>
      <c r="Y2195" t="s">
        <v>12192</v>
      </c>
      <c r="Z2195" t="s">
        <v>770</v>
      </c>
      <c r="AA2195" t="s">
        <v>4529</v>
      </c>
      <c r="AB2195" t="s">
        <v>4530</v>
      </c>
      <c r="AC2195" t="s">
        <v>89</v>
      </c>
      <c r="AD2195" t="str">
        <f t="shared" si="34"/>
        <v>10-60</v>
      </c>
      <c r="AE2195" t="str">
        <f>VLOOKUP(AD2195,'Main_Sub Desc'!C:D,2,)</f>
        <v>LPC from invoicing</v>
      </c>
      <c r="AF2195" t="str">
        <f>VLOOKUP(VALUE(H2195),'Main_Sub Desc'!F:G,2,)</f>
        <v>Wtr Rev Late Payment</v>
      </c>
      <c r="AG2195">
        <f>IFERROR(VLOOKUP(VALUE(I2195),'PC Mapping'!A:F,6,),"")</f>
        <v>10469</v>
      </c>
      <c r="AH2195" s="13" t="str">
        <f>VLOOKUP(AG2195,'PC Mapping'!L:M,2,)</f>
        <v>Bolivar Water</v>
      </c>
    </row>
    <row r="2196" spans="1:34" x14ac:dyDescent="0.2">
      <c r="A2196" t="s">
        <v>12193</v>
      </c>
      <c r="B2196" t="s">
        <v>12173</v>
      </c>
      <c r="C2196" t="s">
        <v>4519</v>
      </c>
      <c r="D2196" t="s">
        <v>4520</v>
      </c>
      <c r="E2196" s="3">
        <v>45821</v>
      </c>
      <c r="F2196" t="s">
        <v>44</v>
      </c>
      <c r="G2196" t="s">
        <v>3742</v>
      </c>
      <c r="H2196" t="s">
        <v>3716</v>
      </c>
      <c r="I2196" t="s">
        <v>4534</v>
      </c>
      <c r="J2196" t="s">
        <v>4522</v>
      </c>
      <c r="K2196" s="2">
        <v>-5</v>
      </c>
      <c r="L2196" t="s">
        <v>44</v>
      </c>
      <c r="M2196" s="2">
        <v>-5</v>
      </c>
      <c r="N2196" t="s">
        <v>4523</v>
      </c>
      <c r="O2196" t="s">
        <v>4524</v>
      </c>
      <c r="P2196" t="s">
        <v>9159</v>
      </c>
      <c r="Q2196" t="s">
        <v>12194</v>
      </c>
      <c r="R2196" t="s">
        <v>44</v>
      </c>
      <c r="S2196" t="s">
        <v>4527</v>
      </c>
      <c r="T2196" s="3">
        <v>45821</v>
      </c>
      <c r="U2196" s="3">
        <v>45824</v>
      </c>
      <c r="V2196" s="2">
        <v>0</v>
      </c>
      <c r="W2196" t="s">
        <v>44</v>
      </c>
      <c r="X2196" t="s">
        <v>44</v>
      </c>
      <c r="Y2196" t="s">
        <v>12195</v>
      </c>
      <c r="Z2196" t="s">
        <v>12196</v>
      </c>
      <c r="AA2196" t="s">
        <v>4529</v>
      </c>
      <c r="AB2196" t="s">
        <v>4530</v>
      </c>
      <c r="AC2196" t="s">
        <v>89</v>
      </c>
      <c r="AD2196" t="str">
        <f t="shared" si="34"/>
        <v>10-60</v>
      </c>
      <c r="AE2196" t="str">
        <f>VLOOKUP(AD2196,'Main_Sub Desc'!C:D,2,)</f>
        <v>LPC from invoicing</v>
      </c>
      <c r="AF2196" t="str">
        <f>VLOOKUP(VALUE(H2196),'Main_Sub Desc'!F:G,2,)</f>
        <v>Wst Rev Late Payment</v>
      </c>
      <c r="AG2196">
        <f>IFERROR(VLOOKUP(VALUE(I2196),'PC Mapping'!A:F,6,),"")</f>
        <v>10514</v>
      </c>
      <c r="AH2196" s="13" t="str">
        <f>VLOOKUP(AG2196,'PC Mapping'!L:M,2,)</f>
        <v>Bolivar Sewer</v>
      </c>
    </row>
    <row r="2197" spans="1:34" x14ac:dyDescent="0.2">
      <c r="A2197" t="s">
        <v>12193</v>
      </c>
      <c r="B2197" t="s">
        <v>12173</v>
      </c>
      <c r="C2197" t="s">
        <v>4519</v>
      </c>
      <c r="D2197" t="s">
        <v>4520</v>
      </c>
      <c r="E2197" s="3">
        <v>45821</v>
      </c>
      <c r="F2197" t="s">
        <v>44</v>
      </c>
      <c r="G2197" t="s">
        <v>3742</v>
      </c>
      <c r="H2197" t="s">
        <v>3722</v>
      </c>
      <c r="I2197" t="s">
        <v>4538</v>
      </c>
      <c r="J2197" t="s">
        <v>4522</v>
      </c>
      <c r="K2197" s="2">
        <v>-5</v>
      </c>
      <c r="L2197" t="s">
        <v>44</v>
      </c>
      <c r="M2197" s="2">
        <v>-5</v>
      </c>
      <c r="N2197" t="s">
        <v>4523</v>
      </c>
      <c r="O2197" t="s">
        <v>4524</v>
      </c>
      <c r="P2197" t="s">
        <v>9159</v>
      </c>
      <c r="Q2197" t="s">
        <v>12197</v>
      </c>
      <c r="R2197" t="s">
        <v>44</v>
      </c>
      <c r="S2197" t="s">
        <v>4527</v>
      </c>
      <c r="T2197" s="3">
        <v>45821</v>
      </c>
      <c r="U2197" s="3">
        <v>45824</v>
      </c>
      <c r="V2197" s="2">
        <v>0</v>
      </c>
      <c r="W2197" t="s">
        <v>44</v>
      </c>
      <c r="X2197" t="s">
        <v>44</v>
      </c>
      <c r="Y2197" t="s">
        <v>12198</v>
      </c>
      <c r="Z2197" t="s">
        <v>12196</v>
      </c>
      <c r="AA2197" t="s">
        <v>4529</v>
      </c>
      <c r="AB2197" t="s">
        <v>4530</v>
      </c>
      <c r="AC2197" t="s">
        <v>89</v>
      </c>
      <c r="AD2197" t="str">
        <f t="shared" si="34"/>
        <v>10-60</v>
      </c>
      <c r="AE2197" t="str">
        <f>VLOOKUP(AD2197,'Main_Sub Desc'!C:D,2,)</f>
        <v>LPC from invoicing</v>
      </c>
      <c r="AF2197" t="str">
        <f>VLOOKUP(VALUE(H2197),'Main_Sub Desc'!F:G,2,)</f>
        <v>Wtr Rev Late Payment</v>
      </c>
      <c r="AG2197">
        <f>IFERROR(VLOOKUP(VALUE(I2197),'PC Mapping'!A:F,6,),"")</f>
        <v>10469</v>
      </c>
      <c r="AH2197" s="13" t="str">
        <f>VLOOKUP(AG2197,'PC Mapping'!L:M,2,)</f>
        <v>Bolivar Water</v>
      </c>
    </row>
    <row r="2198" spans="1:34" x14ac:dyDescent="0.2">
      <c r="A2198" t="s">
        <v>12199</v>
      </c>
      <c r="B2198" t="s">
        <v>12200</v>
      </c>
      <c r="C2198" t="s">
        <v>4519</v>
      </c>
      <c r="D2198" t="s">
        <v>4520</v>
      </c>
      <c r="E2198" s="3">
        <v>45821</v>
      </c>
      <c r="F2198" t="s">
        <v>44</v>
      </c>
      <c r="G2198" t="s">
        <v>3742</v>
      </c>
      <c r="H2198" t="s">
        <v>3722</v>
      </c>
      <c r="I2198" t="s">
        <v>4538</v>
      </c>
      <c r="J2198" t="s">
        <v>4522</v>
      </c>
      <c r="K2198" s="2">
        <v>-5</v>
      </c>
      <c r="L2198" t="s">
        <v>44</v>
      </c>
      <c r="M2198" s="2">
        <v>-5</v>
      </c>
      <c r="N2198" t="s">
        <v>4523</v>
      </c>
      <c r="O2198" t="s">
        <v>4524</v>
      </c>
      <c r="P2198" t="s">
        <v>9159</v>
      </c>
      <c r="Q2198" t="s">
        <v>12201</v>
      </c>
      <c r="R2198" t="s">
        <v>44</v>
      </c>
      <c r="S2198" t="s">
        <v>4527</v>
      </c>
      <c r="T2198" s="3">
        <v>45821</v>
      </c>
      <c r="U2198" s="3">
        <v>45824</v>
      </c>
      <c r="V2198" s="2">
        <v>0</v>
      </c>
      <c r="W2198" t="s">
        <v>44</v>
      </c>
      <c r="X2198" t="s">
        <v>44</v>
      </c>
      <c r="Y2198" t="s">
        <v>12202</v>
      </c>
      <c r="Z2198" t="s">
        <v>1191</v>
      </c>
      <c r="AA2198" t="s">
        <v>4529</v>
      </c>
      <c r="AB2198" t="s">
        <v>4530</v>
      </c>
      <c r="AC2198" t="s">
        <v>89</v>
      </c>
      <c r="AD2198" t="str">
        <f t="shared" si="34"/>
        <v>10-60</v>
      </c>
      <c r="AE2198" t="str">
        <f>VLOOKUP(AD2198,'Main_Sub Desc'!C:D,2,)</f>
        <v>LPC from invoicing</v>
      </c>
      <c r="AF2198" t="str">
        <f>VLOOKUP(VALUE(H2198),'Main_Sub Desc'!F:G,2,)</f>
        <v>Wtr Rev Late Payment</v>
      </c>
      <c r="AG2198">
        <f>IFERROR(VLOOKUP(VALUE(I2198),'PC Mapping'!A:F,6,),"")</f>
        <v>10469</v>
      </c>
      <c r="AH2198" s="13" t="str">
        <f>VLOOKUP(AG2198,'PC Mapping'!L:M,2,)</f>
        <v>Bolivar Water</v>
      </c>
    </row>
    <row r="2199" spans="1:34" x14ac:dyDescent="0.2">
      <c r="A2199" t="s">
        <v>12199</v>
      </c>
      <c r="B2199" t="s">
        <v>12200</v>
      </c>
      <c r="C2199" t="s">
        <v>4519</v>
      </c>
      <c r="D2199" t="s">
        <v>4520</v>
      </c>
      <c r="E2199" s="3">
        <v>45821</v>
      </c>
      <c r="F2199" t="s">
        <v>44</v>
      </c>
      <c r="G2199" t="s">
        <v>3742</v>
      </c>
      <c r="H2199" t="s">
        <v>3716</v>
      </c>
      <c r="I2199" t="s">
        <v>4534</v>
      </c>
      <c r="J2199" t="s">
        <v>4522</v>
      </c>
      <c r="K2199" s="2">
        <v>-5</v>
      </c>
      <c r="L2199" t="s">
        <v>44</v>
      </c>
      <c r="M2199" s="2">
        <v>-5</v>
      </c>
      <c r="N2199" t="s">
        <v>4523</v>
      </c>
      <c r="O2199" t="s">
        <v>4524</v>
      </c>
      <c r="P2199" t="s">
        <v>9159</v>
      </c>
      <c r="Q2199" t="s">
        <v>12203</v>
      </c>
      <c r="R2199" t="s">
        <v>44</v>
      </c>
      <c r="S2199" t="s">
        <v>4527</v>
      </c>
      <c r="T2199" s="3">
        <v>45821</v>
      </c>
      <c r="U2199" s="3">
        <v>45824</v>
      </c>
      <c r="V2199" s="2">
        <v>0</v>
      </c>
      <c r="W2199" t="s">
        <v>44</v>
      </c>
      <c r="X2199" t="s">
        <v>44</v>
      </c>
      <c r="Y2199" t="s">
        <v>12204</v>
      </c>
      <c r="Z2199" t="s">
        <v>1191</v>
      </c>
      <c r="AA2199" t="s">
        <v>4529</v>
      </c>
      <c r="AB2199" t="s">
        <v>4530</v>
      </c>
      <c r="AC2199" t="s">
        <v>89</v>
      </c>
      <c r="AD2199" t="str">
        <f t="shared" si="34"/>
        <v>10-60</v>
      </c>
      <c r="AE2199" t="str">
        <f>VLOOKUP(AD2199,'Main_Sub Desc'!C:D,2,)</f>
        <v>LPC from invoicing</v>
      </c>
      <c r="AF2199" t="str">
        <f>VLOOKUP(VALUE(H2199),'Main_Sub Desc'!F:G,2,)</f>
        <v>Wst Rev Late Payment</v>
      </c>
      <c r="AG2199">
        <f>IFERROR(VLOOKUP(VALUE(I2199),'PC Mapping'!A:F,6,),"")</f>
        <v>10514</v>
      </c>
      <c r="AH2199" s="13" t="str">
        <f>VLOOKUP(AG2199,'PC Mapping'!L:M,2,)</f>
        <v>Bolivar Sewer</v>
      </c>
    </row>
    <row r="2200" spans="1:34" x14ac:dyDescent="0.2">
      <c r="A2200" t="s">
        <v>12205</v>
      </c>
      <c r="B2200" t="s">
        <v>12166</v>
      </c>
      <c r="C2200" t="s">
        <v>4519</v>
      </c>
      <c r="D2200" t="s">
        <v>4520</v>
      </c>
      <c r="E2200" s="3">
        <v>45821</v>
      </c>
      <c r="F2200" t="s">
        <v>44</v>
      </c>
      <c r="G2200" t="s">
        <v>3742</v>
      </c>
      <c r="H2200" t="s">
        <v>3716</v>
      </c>
      <c r="I2200" t="s">
        <v>4534</v>
      </c>
      <c r="J2200" t="s">
        <v>4522</v>
      </c>
      <c r="K2200" s="2">
        <v>-5</v>
      </c>
      <c r="L2200" t="s">
        <v>44</v>
      </c>
      <c r="M2200" s="2">
        <v>-5</v>
      </c>
      <c r="N2200" t="s">
        <v>4523</v>
      </c>
      <c r="O2200" t="s">
        <v>4524</v>
      </c>
      <c r="P2200" t="s">
        <v>6904</v>
      </c>
      <c r="Q2200" t="s">
        <v>12206</v>
      </c>
      <c r="R2200" t="s">
        <v>44</v>
      </c>
      <c r="S2200" t="s">
        <v>4527</v>
      </c>
      <c r="T2200" s="3">
        <v>45821</v>
      </c>
      <c r="U2200" s="3">
        <v>45824</v>
      </c>
      <c r="V2200" s="2">
        <v>0</v>
      </c>
      <c r="W2200" t="s">
        <v>44</v>
      </c>
      <c r="X2200" t="s">
        <v>44</v>
      </c>
      <c r="Y2200" t="s">
        <v>12207</v>
      </c>
      <c r="Z2200" t="s">
        <v>828</v>
      </c>
      <c r="AA2200" t="s">
        <v>4529</v>
      </c>
      <c r="AB2200" t="s">
        <v>4530</v>
      </c>
      <c r="AC2200" t="s">
        <v>89</v>
      </c>
      <c r="AD2200" t="str">
        <f t="shared" si="34"/>
        <v>10-60</v>
      </c>
      <c r="AE2200" t="str">
        <f>VLOOKUP(AD2200,'Main_Sub Desc'!C:D,2,)</f>
        <v>LPC from invoicing</v>
      </c>
      <c r="AF2200" t="str">
        <f>VLOOKUP(VALUE(H2200),'Main_Sub Desc'!F:G,2,)</f>
        <v>Wst Rev Late Payment</v>
      </c>
      <c r="AG2200">
        <f>IFERROR(VLOOKUP(VALUE(I2200),'PC Mapping'!A:F,6,),"")</f>
        <v>10514</v>
      </c>
      <c r="AH2200" s="13" t="str">
        <f>VLOOKUP(AG2200,'PC Mapping'!L:M,2,)</f>
        <v>Bolivar Sewer</v>
      </c>
    </row>
    <row r="2201" spans="1:34" x14ac:dyDescent="0.2">
      <c r="A2201" t="s">
        <v>12205</v>
      </c>
      <c r="B2201" t="s">
        <v>12166</v>
      </c>
      <c r="C2201" t="s">
        <v>4519</v>
      </c>
      <c r="D2201" t="s">
        <v>4520</v>
      </c>
      <c r="E2201" s="3">
        <v>45821</v>
      </c>
      <c r="F2201" t="s">
        <v>44</v>
      </c>
      <c r="G2201" t="s">
        <v>3742</v>
      </c>
      <c r="H2201" t="s">
        <v>3722</v>
      </c>
      <c r="I2201" t="s">
        <v>4538</v>
      </c>
      <c r="J2201" t="s">
        <v>4522</v>
      </c>
      <c r="K2201" s="2">
        <v>-5</v>
      </c>
      <c r="L2201" t="s">
        <v>44</v>
      </c>
      <c r="M2201" s="2">
        <v>-5</v>
      </c>
      <c r="N2201" t="s">
        <v>4523</v>
      </c>
      <c r="O2201" t="s">
        <v>4524</v>
      </c>
      <c r="P2201" t="s">
        <v>6904</v>
      </c>
      <c r="Q2201" t="s">
        <v>12208</v>
      </c>
      <c r="R2201" t="s">
        <v>44</v>
      </c>
      <c r="S2201" t="s">
        <v>4527</v>
      </c>
      <c r="T2201" s="3">
        <v>45821</v>
      </c>
      <c r="U2201" s="3">
        <v>45824</v>
      </c>
      <c r="V2201" s="2">
        <v>0</v>
      </c>
      <c r="W2201" t="s">
        <v>44</v>
      </c>
      <c r="X2201" t="s">
        <v>44</v>
      </c>
      <c r="Y2201" t="s">
        <v>12209</v>
      </c>
      <c r="Z2201" t="s">
        <v>828</v>
      </c>
      <c r="AA2201" t="s">
        <v>4529</v>
      </c>
      <c r="AB2201" t="s">
        <v>4530</v>
      </c>
      <c r="AC2201" t="s">
        <v>89</v>
      </c>
      <c r="AD2201" t="str">
        <f t="shared" si="34"/>
        <v>10-60</v>
      </c>
      <c r="AE2201" t="str">
        <f>VLOOKUP(AD2201,'Main_Sub Desc'!C:D,2,)</f>
        <v>LPC from invoicing</v>
      </c>
      <c r="AF2201" t="str">
        <f>VLOOKUP(VALUE(H2201),'Main_Sub Desc'!F:G,2,)</f>
        <v>Wtr Rev Late Payment</v>
      </c>
      <c r="AG2201">
        <f>IFERROR(VLOOKUP(VALUE(I2201),'PC Mapping'!A:F,6,),"")</f>
        <v>10469</v>
      </c>
      <c r="AH2201" s="13" t="str">
        <f>VLOOKUP(AG2201,'PC Mapping'!L:M,2,)</f>
        <v>Bolivar Water</v>
      </c>
    </row>
    <row r="2202" spans="1:34" x14ac:dyDescent="0.2">
      <c r="A2202" t="s">
        <v>12210</v>
      </c>
      <c r="B2202" t="s">
        <v>12211</v>
      </c>
      <c r="C2202" t="s">
        <v>4519</v>
      </c>
      <c r="D2202" t="s">
        <v>4520</v>
      </c>
      <c r="E2202" s="3">
        <v>45821</v>
      </c>
      <c r="F2202" t="s">
        <v>44</v>
      </c>
      <c r="G2202" t="s">
        <v>3742</v>
      </c>
      <c r="H2202" t="s">
        <v>3722</v>
      </c>
      <c r="I2202" t="s">
        <v>4538</v>
      </c>
      <c r="J2202" t="s">
        <v>4522</v>
      </c>
      <c r="K2202" s="2">
        <v>-5</v>
      </c>
      <c r="L2202" t="s">
        <v>44</v>
      </c>
      <c r="M2202" s="2">
        <v>-5</v>
      </c>
      <c r="N2202" t="s">
        <v>4523</v>
      </c>
      <c r="O2202" t="s">
        <v>4524</v>
      </c>
      <c r="P2202" t="s">
        <v>12212</v>
      </c>
      <c r="Q2202" t="s">
        <v>12213</v>
      </c>
      <c r="R2202" t="s">
        <v>44</v>
      </c>
      <c r="S2202" t="s">
        <v>4527</v>
      </c>
      <c r="T2202" s="3">
        <v>45821</v>
      </c>
      <c r="U2202" s="3">
        <v>45824</v>
      </c>
      <c r="V2202" s="2">
        <v>0</v>
      </c>
      <c r="W2202" t="s">
        <v>44</v>
      </c>
      <c r="X2202" t="s">
        <v>44</v>
      </c>
      <c r="Y2202" t="s">
        <v>12214</v>
      </c>
      <c r="Z2202" t="s">
        <v>12215</v>
      </c>
      <c r="AA2202" t="s">
        <v>4529</v>
      </c>
      <c r="AB2202" t="s">
        <v>4530</v>
      </c>
      <c r="AC2202" t="s">
        <v>89</v>
      </c>
      <c r="AD2202" t="str">
        <f t="shared" si="34"/>
        <v>10-60</v>
      </c>
      <c r="AE2202" t="str">
        <f>VLOOKUP(AD2202,'Main_Sub Desc'!C:D,2,)</f>
        <v>LPC from invoicing</v>
      </c>
      <c r="AF2202" t="str">
        <f>VLOOKUP(VALUE(H2202),'Main_Sub Desc'!F:G,2,)</f>
        <v>Wtr Rev Late Payment</v>
      </c>
      <c r="AG2202">
        <f>IFERROR(VLOOKUP(VALUE(I2202),'PC Mapping'!A:F,6,),"")</f>
        <v>10469</v>
      </c>
      <c r="AH2202" s="13" t="str">
        <f>VLOOKUP(AG2202,'PC Mapping'!L:M,2,)</f>
        <v>Bolivar Water</v>
      </c>
    </row>
    <row r="2203" spans="1:34" x14ac:dyDescent="0.2">
      <c r="A2203" t="s">
        <v>12210</v>
      </c>
      <c r="B2203" t="s">
        <v>12211</v>
      </c>
      <c r="C2203" t="s">
        <v>4519</v>
      </c>
      <c r="D2203" t="s">
        <v>4520</v>
      </c>
      <c r="E2203" s="3">
        <v>45821</v>
      </c>
      <c r="F2203" t="s">
        <v>44</v>
      </c>
      <c r="G2203" t="s">
        <v>3742</v>
      </c>
      <c r="H2203" t="s">
        <v>3716</v>
      </c>
      <c r="I2203" t="s">
        <v>4534</v>
      </c>
      <c r="J2203" t="s">
        <v>4522</v>
      </c>
      <c r="K2203" s="2">
        <v>-5</v>
      </c>
      <c r="L2203" t="s">
        <v>44</v>
      </c>
      <c r="M2203" s="2">
        <v>-5</v>
      </c>
      <c r="N2203" t="s">
        <v>4523</v>
      </c>
      <c r="O2203" t="s">
        <v>4524</v>
      </c>
      <c r="P2203" t="s">
        <v>12212</v>
      </c>
      <c r="Q2203" t="s">
        <v>12216</v>
      </c>
      <c r="R2203" t="s">
        <v>44</v>
      </c>
      <c r="S2203" t="s">
        <v>4527</v>
      </c>
      <c r="T2203" s="3">
        <v>45821</v>
      </c>
      <c r="U2203" s="3">
        <v>45824</v>
      </c>
      <c r="V2203" s="2">
        <v>0</v>
      </c>
      <c r="W2203" t="s">
        <v>44</v>
      </c>
      <c r="X2203" t="s">
        <v>44</v>
      </c>
      <c r="Y2203" t="s">
        <v>12217</v>
      </c>
      <c r="Z2203" t="s">
        <v>12215</v>
      </c>
      <c r="AA2203" t="s">
        <v>4529</v>
      </c>
      <c r="AB2203" t="s">
        <v>4530</v>
      </c>
      <c r="AC2203" t="s">
        <v>89</v>
      </c>
      <c r="AD2203" t="str">
        <f t="shared" si="34"/>
        <v>10-60</v>
      </c>
      <c r="AE2203" t="str">
        <f>VLOOKUP(AD2203,'Main_Sub Desc'!C:D,2,)</f>
        <v>LPC from invoicing</v>
      </c>
      <c r="AF2203" t="str">
        <f>VLOOKUP(VALUE(H2203),'Main_Sub Desc'!F:G,2,)</f>
        <v>Wst Rev Late Payment</v>
      </c>
      <c r="AG2203">
        <f>IFERROR(VLOOKUP(VALUE(I2203),'PC Mapping'!A:F,6,),"")</f>
        <v>10514</v>
      </c>
      <c r="AH2203" s="13" t="str">
        <f>VLOOKUP(AG2203,'PC Mapping'!L:M,2,)</f>
        <v>Bolivar Sewer</v>
      </c>
    </row>
    <row r="2204" spans="1:34" x14ac:dyDescent="0.2">
      <c r="A2204" t="s">
        <v>12218</v>
      </c>
      <c r="B2204" t="s">
        <v>12211</v>
      </c>
      <c r="C2204" t="s">
        <v>4519</v>
      </c>
      <c r="D2204" t="s">
        <v>4520</v>
      </c>
      <c r="E2204" s="3">
        <v>45821</v>
      </c>
      <c r="F2204" t="s">
        <v>44</v>
      </c>
      <c r="G2204" t="s">
        <v>3742</v>
      </c>
      <c r="H2204" t="s">
        <v>3716</v>
      </c>
      <c r="I2204" t="s">
        <v>4534</v>
      </c>
      <c r="J2204" t="s">
        <v>4522</v>
      </c>
      <c r="K2204" s="2">
        <v>-5</v>
      </c>
      <c r="L2204" t="s">
        <v>44</v>
      </c>
      <c r="M2204" s="2">
        <v>-5</v>
      </c>
      <c r="N2204" t="s">
        <v>4523</v>
      </c>
      <c r="O2204" t="s">
        <v>4524</v>
      </c>
      <c r="P2204" t="s">
        <v>4978</v>
      </c>
      <c r="Q2204" t="s">
        <v>12219</v>
      </c>
      <c r="R2204" t="s">
        <v>44</v>
      </c>
      <c r="S2204" t="s">
        <v>4527</v>
      </c>
      <c r="T2204" s="3">
        <v>45821</v>
      </c>
      <c r="U2204" s="3">
        <v>45824</v>
      </c>
      <c r="V2204" s="2">
        <v>0</v>
      </c>
      <c r="W2204" t="s">
        <v>44</v>
      </c>
      <c r="X2204" t="s">
        <v>44</v>
      </c>
      <c r="Y2204" t="s">
        <v>12220</v>
      </c>
      <c r="Z2204" t="s">
        <v>12221</v>
      </c>
      <c r="AA2204" t="s">
        <v>4529</v>
      </c>
      <c r="AB2204" t="s">
        <v>4530</v>
      </c>
      <c r="AC2204" t="s">
        <v>99</v>
      </c>
      <c r="AD2204" t="str">
        <f t="shared" si="34"/>
        <v>10-60</v>
      </c>
      <c r="AE2204" t="str">
        <f>VLOOKUP(AD2204,'Main_Sub Desc'!C:D,2,)</f>
        <v>LPC from invoicing</v>
      </c>
      <c r="AF2204" t="str">
        <f>VLOOKUP(VALUE(H2204),'Main_Sub Desc'!F:G,2,)</f>
        <v>Wst Rev Late Payment</v>
      </c>
      <c r="AG2204">
        <f>IFERROR(VLOOKUP(VALUE(I2204),'PC Mapping'!A:F,6,),"")</f>
        <v>10514</v>
      </c>
      <c r="AH2204" s="13" t="str">
        <f>VLOOKUP(AG2204,'PC Mapping'!L:M,2,)</f>
        <v>Bolivar Sewer</v>
      </c>
    </row>
    <row r="2205" spans="1:34" x14ac:dyDescent="0.2">
      <c r="A2205" t="s">
        <v>12218</v>
      </c>
      <c r="B2205" t="s">
        <v>12211</v>
      </c>
      <c r="C2205" t="s">
        <v>4519</v>
      </c>
      <c r="D2205" t="s">
        <v>4520</v>
      </c>
      <c r="E2205" s="3">
        <v>45821</v>
      </c>
      <c r="F2205" t="s">
        <v>44</v>
      </c>
      <c r="G2205" t="s">
        <v>3742</v>
      </c>
      <c r="H2205" t="s">
        <v>3722</v>
      </c>
      <c r="I2205" t="s">
        <v>4538</v>
      </c>
      <c r="J2205" t="s">
        <v>4522</v>
      </c>
      <c r="K2205" s="2">
        <v>-5</v>
      </c>
      <c r="L2205" t="s">
        <v>44</v>
      </c>
      <c r="M2205" s="2">
        <v>-5</v>
      </c>
      <c r="N2205" t="s">
        <v>4523</v>
      </c>
      <c r="O2205" t="s">
        <v>4524</v>
      </c>
      <c r="P2205" t="s">
        <v>4978</v>
      </c>
      <c r="Q2205" t="s">
        <v>12222</v>
      </c>
      <c r="R2205" t="s">
        <v>44</v>
      </c>
      <c r="S2205" t="s">
        <v>4527</v>
      </c>
      <c r="T2205" s="3">
        <v>45821</v>
      </c>
      <c r="U2205" s="3">
        <v>45824</v>
      </c>
      <c r="V2205" s="2">
        <v>0</v>
      </c>
      <c r="W2205" t="s">
        <v>44</v>
      </c>
      <c r="X2205" t="s">
        <v>44</v>
      </c>
      <c r="Y2205" t="s">
        <v>12223</v>
      </c>
      <c r="Z2205" t="s">
        <v>12221</v>
      </c>
      <c r="AA2205" t="s">
        <v>4529</v>
      </c>
      <c r="AB2205" t="s">
        <v>4530</v>
      </c>
      <c r="AC2205" t="s">
        <v>99</v>
      </c>
      <c r="AD2205" t="str">
        <f t="shared" si="34"/>
        <v>10-60</v>
      </c>
      <c r="AE2205" t="str">
        <f>VLOOKUP(AD2205,'Main_Sub Desc'!C:D,2,)</f>
        <v>LPC from invoicing</v>
      </c>
      <c r="AF2205" t="str">
        <f>VLOOKUP(VALUE(H2205),'Main_Sub Desc'!F:G,2,)</f>
        <v>Wtr Rev Late Payment</v>
      </c>
      <c r="AG2205">
        <f>IFERROR(VLOOKUP(VALUE(I2205),'PC Mapping'!A:F,6,),"")</f>
        <v>10469</v>
      </c>
      <c r="AH2205" s="13" t="str">
        <f>VLOOKUP(AG2205,'PC Mapping'!L:M,2,)</f>
        <v>Bolivar Water</v>
      </c>
    </row>
    <row r="2206" spans="1:34" x14ac:dyDescent="0.2">
      <c r="A2206" t="s">
        <v>12224</v>
      </c>
      <c r="B2206" t="s">
        <v>12211</v>
      </c>
      <c r="C2206" t="s">
        <v>4519</v>
      </c>
      <c r="D2206" t="s">
        <v>4520</v>
      </c>
      <c r="E2206" s="3">
        <v>45821</v>
      </c>
      <c r="F2206" t="s">
        <v>44</v>
      </c>
      <c r="G2206" t="s">
        <v>3742</v>
      </c>
      <c r="H2206" t="s">
        <v>3722</v>
      </c>
      <c r="I2206" t="s">
        <v>4538</v>
      </c>
      <c r="J2206" t="s">
        <v>4522</v>
      </c>
      <c r="K2206" s="2">
        <v>-5</v>
      </c>
      <c r="L2206" t="s">
        <v>44</v>
      </c>
      <c r="M2206" s="2">
        <v>-5</v>
      </c>
      <c r="N2206" t="s">
        <v>4523</v>
      </c>
      <c r="O2206" t="s">
        <v>4524</v>
      </c>
      <c r="P2206" t="s">
        <v>12225</v>
      </c>
      <c r="Q2206" t="s">
        <v>12226</v>
      </c>
      <c r="R2206" t="s">
        <v>44</v>
      </c>
      <c r="S2206" t="s">
        <v>4527</v>
      </c>
      <c r="T2206" s="3">
        <v>45821</v>
      </c>
      <c r="U2206" s="3">
        <v>45824</v>
      </c>
      <c r="V2206" s="2">
        <v>0</v>
      </c>
      <c r="W2206" t="s">
        <v>44</v>
      </c>
      <c r="X2206" t="s">
        <v>44</v>
      </c>
      <c r="Y2206" t="s">
        <v>12227</v>
      </c>
      <c r="Z2206" t="s">
        <v>12228</v>
      </c>
      <c r="AA2206" t="s">
        <v>4529</v>
      </c>
      <c r="AB2206" t="s">
        <v>4530</v>
      </c>
      <c r="AC2206" t="s">
        <v>99</v>
      </c>
      <c r="AD2206" t="str">
        <f t="shared" si="34"/>
        <v>10-60</v>
      </c>
      <c r="AE2206" t="str">
        <f>VLOOKUP(AD2206,'Main_Sub Desc'!C:D,2,)</f>
        <v>LPC from invoicing</v>
      </c>
      <c r="AF2206" t="str">
        <f>VLOOKUP(VALUE(H2206),'Main_Sub Desc'!F:G,2,)</f>
        <v>Wtr Rev Late Payment</v>
      </c>
      <c r="AG2206">
        <f>IFERROR(VLOOKUP(VALUE(I2206),'PC Mapping'!A:F,6,),"")</f>
        <v>10469</v>
      </c>
      <c r="AH2206" s="13" t="str">
        <f>VLOOKUP(AG2206,'PC Mapping'!L:M,2,)</f>
        <v>Bolivar Water</v>
      </c>
    </row>
    <row r="2207" spans="1:34" x14ac:dyDescent="0.2">
      <c r="A2207" t="s">
        <v>12224</v>
      </c>
      <c r="B2207" t="s">
        <v>12211</v>
      </c>
      <c r="C2207" t="s">
        <v>4519</v>
      </c>
      <c r="D2207" t="s">
        <v>4520</v>
      </c>
      <c r="E2207" s="3">
        <v>45821</v>
      </c>
      <c r="F2207" t="s">
        <v>44</v>
      </c>
      <c r="G2207" t="s">
        <v>3742</v>
      </c>
      <c r="H2207" t="s">
        <v>3716</v>
      </c>
      <c r="I2207" t="s">
        <v>4534</v>
      </c>
      <c r="J2207" t="s">
        <v>4522</v>
      </c>
      <c r="K2207" s="2">
        <v>-5</v>
      </c>
      <c r="L2207" t="s">
        <v>44</v>
      </c>
      <c r="M2207" s="2">
        <v>-5</v>
      </c>
      <c r="N2207" t="s">
        <v>4523</v>
      </c>
      <c r="O2207" t="s">
        <v>4524</v>
      </c>
      <c r="P2207" t="s">
        <v>12225</v>
      </c>
      <c r="Q2207" t="s">
        <v>12229</v>
      </c>
      <c r="R2207" t="s">
        <v>44</v>
      </c>
      <c r="S2207" t="s">
        <v>4527</v>
      </c>
      <c r="T2207" s="3">
        <v>45821</v>
      </c>
      <c r="U2207" s="3">
        <v>45824</v>
      </c>
      <c r="V2207" s="2">
        <v>0</v>
      </c>
      <c r="W2207" t="s">
        <v>44</v>
      </c>
      <c r="X2207" t="s">
        <v>44</v>
      </c>
      <c r="Y2207" t="s">
        <v>12230</v>
      </c>
      <c r="Z2207" t="s">
        <v>12228</v>
      </c>
      <c r="AA2207" t="s">
        <v>4529</v>
      </c>
      <c r="AB2207" t="s">
        <v>4530</v>
      </c>
      <c r="AC2207" t="s">
        <v>99</v>
      </c>
      <c r="AD2207" t="str">
        <f t="shared" si="34"/>
        <v>10-60</v>
      </c>
      <c r="AE2207" t="str">
        <f>VLOOKUP(AD2207,'Main_Sub Desc'!C:D,2,)</f>
        <v>LPC from invoicing</v>
      </c>
      <c r="AF2207" t="str">
        <f>VLOOKUP(VALUE(H2207),'Main_Sub Desc'!F:G,2,)</f>
        <v>Wst Rev Late Payment</v>
      </c>
      <c r="AG2207">
        <f>IFERROR(VLOOKUP(VALUE(I2207),'PC Mapping'!A:F,6,),"")</f>
        <v>10514</v>
      </c>
      <c r="AH2207" s="13" t="str">
        <f>VLOOKUP(AG2207,'PC Mapping'!L:M,2,)</f>
        <v>Bolivar Sewer</v>
      </c>
    </row>
    <row r="2208" spans="1:34" x14ac:dyDescent="0.2">
      <c r="A2208" t="s">
        <v>12231</v>
      </c>
      <c r="B2208" t="s">
        <v>12232</v>
      </c>
      <c r="C2208" t="s">
        <v>4519</v>
      </c>
      <c r="D2208" t="s">
        <v>4520</v>
      </c>
      <c r="E2208" s="3">
        <v>45824</v>
      </c>
      <c r="F2208" t="s">
        <v>44</v>
      </c>
      <c r="G2208" t="s">
        <v>3742</v>
      </c>
      <c r="H2208" t="s">
        <v>3722</v>
      </c>
      <c r="I2208" t="s">
        <v>4538</v>
      </c>
      <c r="J2208" t="s">
        <v>4522</v>
      </c>
      <c r="K2208" s="2">
        <v>-5</v>
      </c>
      <c r="L2208" t="s">
        <v>44</v>
      </c>
      <c r="M2208" s="2">
        <v>-5</v>
      </c>
      <c r="N2208" t="s">
        <v>4523</v>
      </c>
      <c r="O2208" t="s">
        <v>4524</v>
      </c>
      <c r="P2208" t="s">
        <v>12233</v>
      </c>
      <c r="Q2208" t="s">
        <v>12234</v>
      </c>
      <c r="R2208" t="s">
        <v>44</v>
      </c>
      <c r="S2208" t="s">
        <v>4527</v>
      </c>
      <c r="T2208" s="3">
        <v>45824</v>
      </c>
      <c r="U2208" s="3">
        <v>45825</v>
      </c>
      <c r="V2208" s="2">
        <v>0</v>
      </c>
      <c r="W2208" t="s">
        <v>44</v>
      </c>
      <c r="X2208" t="s">
        <v>44</v>
      </c>
      <c r="Y2208" t="s">
        <v>12235</v>
      </c>
      <c r="Z2208" t="s">
        <v>12236</v>
      </c>
      <c r="AA2208" t="s">
        <v>4529</v>
      </c>
      <c r="AB2208" t="s">
        <v>4530</v>
      </c>
      <c r="AC2208" t="s">
        <v>89</v>
      </c>
      <c r="AD2208" t="str">
        <f t="shared" si="34"/>
        <v>10-60</v>
      </c>
      <c r="AE2208" t="str">
        <f>VLOOKUP(AD2208,'Main_Sub Desc'!C:D,2,)</f>
        <v>LPC from invoicing</v>
      </c>
      <c r="AF2208" t="str">
        <f>VLOOKUP(VALUE(H2208),'Main_Sub Desc'!F:G,2,)</f>
        <v>Wtr Rev Late Payment</v>
      </c>
      <c r="AG2208">
        <f>IFERROR(VLOOKUP(VALUE(I2208),'PC Mapping'!A:F,6,),"")</f>
        <v>10469</v>
      </c>
      <c r="AH2208" s="13" t="str">
        <f>VLOOKUP(AG2208,'PC Mapping'!L:M,2,)</f>
        <v>Bolivar Water</v>
      </c>
    </row>
    <row r="2209" spans="1:34" x14ac:dyDescent="0.2">
      <c r="A2209" t="s">
        <v>12231</v>
      </c>
      <c r="B2209" t="s">
        <v>12232</v>
      </c>
      <c r="C2209" t="s">
        <v>4519</v>
      </c>
      <c r="D2209" t="s">
        <v>4520</v>
      </c>
      <c r="E2209" s="3">
        <v>45824</v>
      </c>
      <c r="F2209" t="s">
        <v>44</v>
      </c>
      <c r="G2209" t="s">
        <v>3742</v>
      </c>
      <c r="H2209" t="s">
        <v>3716</v>
      </c>
      <c r="I2209" t="s">
        <v>4534</v>
      </c>
      <c r="J2209" t="s">
        <v>4522</v>
      </c>
      <c r="K2209" s="2">
        <v>-5</v>
      </c>
      <c r="L2209" t="s">
        <v>44</v>
      </c>
      <c r="M2209" s="2">
        <v>-5</v>
      </c>
      <c r="N2209" t="s">
        <v>4523</v>
      </c>
      <c r="O2209" t="s">
        <v>4524</v>
      </c>
      <c r="P2209" t="s">
        <v>12233</v>
      </c>
      <c r="Q2209" t="s">
        <v>12237</v>
      </c>
      <c r="R2209" t="s">
        <v>44</v>
      </c>
      <c r="S2209" t="s">
        <v>4527</v>
      </c>
      <c r="T2209" s="3">
        <v>45824</v>
      </c>
      <c r="U2209" s="3">
        <v>45825</v>
      </c>
      <c r="V2209" s="2">
        <v>0</v>
      </c>
      <c r="W2209" t="s">
        <v>44</v>
      </c>
      <c r="X2209" t="s">
        <v>44</v>
      </c>
      <c r="Y2209" t="s">
        <v>12238</v>
      </c>
      <c r="Z2209" t="s">
        <v>12236</v>
      </c>
      <c r="AA2209" t="s">
        <v>4529</v>
      </c>
      <c r="AB2209" t="s">
        <v>4530</v>
      </c>
      <c r="AC2209" t="s">
        <v>89</v>
      </c>
      <c r="AD2209" t="str">
        <f t="shared" si="34"/>
        <v>10-60</v>
      </c>
      <c r="AE2209" t="str">
        <f>VLOOKUP(AD2209,'Main_Sub Desc'!C:D,2,)</f>
        <v>LPC from invoicing</v>
      </c>
      <c r="AF2209" t="str">
        <f>VLOOKUP(VALUE(H2209),'Main_Sub Desc'!F:G,2,)</f>
        <v>Wst Rev Late Payment</v>
      </c>
      <c r="AG2209">
        <f>IFERROR(VLOOKUP(VALUE(I2209),'PC Mapping'!A:F,6,),"")</f>
        <v>10514</v>
      </c>
      <c r="AH2209" s="13" t="str">
        <f>VLOOKUP(AG2209,'PC Mapping'!L:M,2,)</f>
        <v>Bolivar Sewer</v>
      </c>
    </row>
    <row r="2210" spans="1:34" x14ac:dyDescent="0.2">
      <c r="A2210" t="s">
        <v>12239</v>
      </c>
      <c r="B2210" t="s">
        <v>12232</v>
      </c>
      <c r="C2210" t="s">
        <v>4519</v>
      </c>
      <c r="D2210" t="s">
        <v>4520</v>
      </c>
      <c r="E2210" s="3">
        <v>45824</v>
      </c>
      <c r="F2210" t="s">
        <v>44</v>
      </c>
      <c r="G2210" t="s">
        <v>3742</v>
      </c>
      <c r="H2210" t="s">
        <v>3722</v>
      </c>
      <c r="I2210" t="s">
        <v>3752</v>
      </c>
      <c r="J2210" t="s">
        <v>4522</v>
      </c>
      <c r="K2210" s="2">
        <v>-5</v>
      </c>
      <c r="L2210" t="s">
        <v>44</v>
      </c>
      <c r="M2210" s="2">
        <v>-5</v>
      </c>
      <c r="N2210" t="s">
        <v>4523</v>
      </c>
      <c r="O2210" t="s">
        <v>4524</v>
      </c>
      <c r="P2210" t="s">
        <v>12240</v>
      </c>
      <c r="Q2210" t="s">
        <v>12241</v>
      </c>
      <c r="R2210" t="s">
        <v>44</v>
      </c>
      <c r="S2210" t="s">
        <v>4527</v>
      </c>
      <c r="T2210" s="3">
        <v>45824</v>
      </c>
      <c r="U2210" s="3">
        <v>45825</v>
      </c>
      <c r="V2210" s="2">
        <v>0</v>
      </c>
      <c r="W2210" t="s">
        <v>44</v>
      </c>
      <c r="X2210" t="s">
        <v>44</v>
      </c>
      <c r="Y2210" t="s">
        <v>12242</v>
      </c>
      <c r="Z2210" t="s">
        <v>12243</v>
      </c>
      <c r="AA2210" t="s">
        <v>4529</v>
      </c>
      <c r="AB2210" t="s">
        <v>4530</v>
      </c>
      <c r="AC2210" t="s">
        <v>89</v>
      </c>
      <c r="AD2210" t="str">
        <f t="shared" si="34"/>
        <v>10-60</v>
      </c>
      <c r="AE2210" t="str">
        <f>VLOOKUP(AD2210,'Main_Sub Desc'!C:D,2,)</f>
        <v>LPC from invoicing</v>
      </c>
      <c r="AF2210" t="str">
        <f>VLOOKUP(VALUE(H2210),'Main_Sub Desc'!F:G,2,)</f>
        <v>Wtr Rev Late Payment</v>
      </c>
      <c r="AG2210">
        <f>IFERROR(VLOOKUP(VALUE(I2210),'PC Mapping'!A:F,6,),"")</f>
        <v>10719</v>
      </c>
      <c r="AH2210" s="13" t="str">
        <f>VLOOKUP(AG2210,'PC Mapping'!L:M,2,)</f>
        <v>All Other Water</v>
      </c>
    </row>
    <row r="2211" spans="1:34" x14ac:dyDescent="0.2">
      <c r="A2211" t="s">
        <v>12244</v>
      </c>
      <c r="B2211" t="s">
        <v>12232</v>
      </c>
      <c r="C2211" t="s">
        <v>4519</v>
      </c>
      <c r="D2211" t="s">
        <v>4520</v>
      </c>
      <c r="E2211" s="3">
        <v>45824</v>
      </c>
      <c r="F2211" t="s">
        <v>44</v>
      </c>
      <c r="G2211" t="s">
        <v>3742</v>
      </c>
      <c r="H2211" t="s">
        <v>3722</v>
      </c>
      <c r="I2211" t="s">
        <v>4538</v>
      </c>
      <c r="J2211" t="s">
        <v>4522</v>
      </c>
      <c r="K2211" s="2">
        <v>-5</v>
      </c>
      <c r="L2211" t="s">
        <v>44</v>
      </c>
      <c r="M2211" s="2">
        <v>-5</v>
      </c>
      <c r="N2211" t="s">
        <v>4523</v>
      </c>
      <c r="O2211" t="s">
        <v>4524</v>
      </c>
      <c r="P2211" t="s">
        <v>12245</v>
      </c>
      <c r="Q2211" t="s">
        <v>12246</v>
      </c>
      <c r="R2211" t="s">
        <v>44</v>
      </c>
      <c r="S2211" t="s">
        <v>4527</v>
      </c>
      <c r="T2211" s="3">
        <v>45824</v>
      </c>
      <c r="U2211" s="3">
        <v>45825</v>
      </c>
      <c r="V2211" s="2">
        <v>0</v>
      </c>
      <c r="W2211" t="s">
        <v>44</v>
      </c>
      <c r="X2211" t="s">
        <v>44</v>
      </c>
      <c r="Y2211" t="s">
        <v>12247</v>
      </c>
      <c r="Z2211" t="s">
        <v>12248</v>
      </c>
      <c r="AA2211" t="s">
        <v>4529</v>
      </c>
      <c r="AB2211" t="s">
        <v>4530</v>
      </c>
      <c r="AC2211" t="s">
        <v>89</v>
      </c>
      <c r="AD2211" t="str">
        <f t="shared" si="34"/>
        <v>10-60</v>
      </c>
      <c r="AE2211" t="str">
        <f>VLOOKUP(AD2211,'Main_Sub Desc'!C:D,2,)</f>
        <v>LPC from invoicing</v>
      </c>
      <c r="AF2211" t="str">
        <f>VLOOKUP(VALUE(H2211),'Main_Sub Desc'!F:G,2,)</f>
        <v>Wtr Rev Late Payment</v>
      </c>
      <c r="AG2211">
        <f>IFERROR(VLOOKUP(VALUE(I2211),'PC Mapping'!A:F,6,),"")</f>
        <v>10469</v>
      </c>
      <c r="AH2211" s="13" t="str">
        <f>VLOOKUP(AG2211,'PC Mapping'!L:M,2,)</f>
        <v>Bolivar Water</v>
      </c>
    </row>
    <row r="2212" spans="1:34" x14ac:dyDescent="0.2">
      <c r="A2212" t="s">
        <v>12244</v>
      </c>
      <c r="B2212" t="s">
        <v>12232</v>
      </c>
      <c r="C2212" t="s">
        <v>4519</v>
      </c>
      <c r="D2212" t="s">
        <v>4520</v>
      </c>
      <c r="E2212" s="3">
        <v>45824</v>
      </c>
      <c r="F2212" t="s">
        <v>44</v>
      </c>
      <c r="G2212" t="s">
        <v>3742</v>
      </c>
      <c r="H2212" t="s">
        <v>3716</v>
      </c>
      <c r="I2212" t="s">
        <v>4534</v>
      </c>
      <c r="J2212" t="s">
        <v>4522</v>
      </c>
      <c r="K2212" s="2">
        <v>-5</v>
      </c>
      <c r="L2212" t="s">
        <v>44</v>
      </c>
      <c r="M2212" s="2">
        <v>-5</v>
      </c>
      <c r="N2212" t="s">
        <v>4523</v>
      </c>
      <c r="O2212" t="s">
        <v>4524</v>
      </c>
      <c r="P2212" t="s">
        <v>12245</v>
      </c>
      <c r="Q2212" t="s">
        <v>12249</v>
      </c>
      <c r="R2212" t="s">
        <v>44</v>
      </c>
      <c r="S2212" t="s">
        <v>4527</v>
      </c>
      <c r="T2212" s="3">
        <v>45824</v>
      </c>
      <c r="U2212" s="3">
        <v>45825</v>
      </c>
      <c r="V2212" s="2">
        <v>0</v>
      </c>
      <c r="W2212" t="s">
        <v>44</v>
      </c>
      <c r="X2212" t="s">
        <v>44</v>
      </c>
      <c r="Y2212" t="s">
        <v>12250</v>
      </c>
      <c r="Z2212" t="s">
        <v>12248</v>
      </c>
      <c r="AA2212" t="s">
        <v>4529</v>
      </c>
      <c r="AB2212" t="s">
        <v>4530</v>
      </c>
      <c r="AC2212" t="s">
        <v>89</v>
      </c>
      <c r="AD2212" t="str">
        <f t="shared" si="34"/>
        <v>10-60</v>
      </c>
      <c r="AE2212" t="str">
        <f>VLOOKUP(AD2212,'Main_Sub Desc'!C:D,2,)</f>
        <v>LPC from invoicing</v>
      </c>
      <c r="AF2212" t="str">
        <f>VLOOKUP(VALUE(H2212),'Main_Sub Desc'!F:G,2,)</f>
        <v>Wst Rev Late Payment</v>
      </c>
      <c r="AG2212">
        <f>IFERROR(VLOOKUP(VALUE(I2212),'PC Mapping'!A:F,6,),"")</f>
        <v>10514</v>
      </c>
      <c r="AH2212" s="13" t="str">
        <f>VLOOKUP(AG2212,'PC Mapping'!L:M,2,)</f>
        <v>Bolivar Sewer</v>
      </c>
    </row>
    <row r="2213" spans="1:34" x14ac:dyDescent="0.2">
      <c r="A2213" t="s">
        <v>12251</v>
      </c>
      <c r="B2213" t="s">
        <v>12252</v>
      </c>
      <c r="C2213" t="s">
        <v>4519</v>
      </c>
      <c r="D2213" t="s">
        <v>4520</v>
      </c>
      <c r="E2213" s="3">
        <v>45825</v>
      </c>
      <c r="F2213" t="s">
        <v>44</v>
      </c>
      <c r="G2213" t="s">
        <v>3742</v>
      </c>
      <c r="H2213" t="s">
        <v>3722</v>
      </c>
      <c r="I2213" t="s">
        <v>3752</v>
      </c>
      <c r="J2213" t="s">
        <v>4522</v>
      </c>
      <c r="K2213" s="2">
        <v>-5</v>
      </c>
      <c r="L2213" t="s">
        <v>44</v>
      </c>
      <c r="M2213" s="2">
        <v>-5</v>
      </c>
      <c r="N2213" t="s">
        <v>4523</v>
      </c>
      <c r="O2213" t="s">
        <v>4524</v>
      </c>
      <c r="P2213" t="s">
        <v>12253</v>
      </c>
      <c r="Q2213" t="s">
        <v>12254</v>
      </c>
      <c r="R2213" t="s">
        <v>44</v>
      </c>
      <c r="S2213" t="s">
        <v>4527</v>
      </c>
      <c r="T2213" s="3">
        <v>45825</v>
      </c>
      <c r="U2213" s="3">
        <v>45826</v>
      </c>
      <c r="V2213" s="2">
        <v>0</v>
      </c>
      <c r="W2213" t="s">
        <v>44</v>
      </c>
      <c r="X2213" t="s">
        <v>44</v>
      </c>
      <c r="Y2213" t="s">
        <v>12255</v>
      </c>
      <c r="Z2213" t="s">
        <v>2349</v>
      </c>
      <c r="AA2213" t="s">
        <v>4529</v>
      </c>
      <c r="AB2213" t="s">
        <v>4530</v>
      </c>
      <c r="AC2213" t="s">
        <v>89</v>
      </c>
      <c r="AD2213" t="str">
        <f t="shared" si="34"/>
        <v>10-60</v>
      </c>
      <c r="AE2213" t="str">
        <f>VLOOKUP(AD2213,'Main_Sub Desc'!C:D,2,)</f>
        <v>LPC from invoicing</v>
      </c>
      <c r="AF2213" t="str">
        <f>VLOOKUP(VALUE(H2213),'Main_Sub Desc'!F:G,2,)</f>
        <v>Wtr Rev Late Payment</v>
      </c>
      <c r="AG2213">
        <f>IFERROR(VLOOKUP(VALUE(I2213),'PC Mapping'!A:F,6,),"")</f>
        <v>10719</v>
      </c>
      <c r="AH2213" s="13" t="str">
        <f>VLOOKUP(AG2213,'PC Mapping'!L:M,2,)</f>
        <v>All Other Water</v>
      </c>
    </row>
    <row r="2214" spans="1:34" x14ac:dyDescent="0.2">
      <c r="A2214" t="s">
        <v>12256</v>
      </c>
      <c r="B2214" t="s">
        <v>12257</v>
      </c>
      <c r="C2214" t="s">
        <v>4519</v>
      </c>
      <c r="D2214" t="s">
        <v>4520</v>
      </c>
      <c r="E2214" s="3">
        <v>45825</v>
      </c>
      <c r="F2214" t="s">
        <v>44</v>
      </c>
      <c r="G2214" t="s">
        <v>3742</v>
      </c>
      <c r="H2214" t="s">
        <v>3722</v>
      </c>
      <c r="I2214" t="s">
        <v>4538</v>
      </c>
      <c r="J2214" t="s">
        <v>4522</v>
      </c>
      <c r="K2214" s="2">
        <v>-5</v>
      </c>
      <c r="L2214" t="s">
        <v>44</v>
      </c>
      <c r="M2214" s="2">
        <v>-5</v>
      </c>
      <c r="N2214" t="s">
        <v>4523</v>
      </c>
      <c r="O2214" t="s">
        <v>4524</v>
      </c>
      <c r="P2214" t="s">
        <v>8568</v>
      </c>
      <c r="Q2214" t="s">
        <v>12258</v>
      </c>
      <c r="R2214" t="s">
        <v>44</v>
      </c>
      <c r="S2214" t="s">
        <v>4527</v>
      </c>
      <c r="T2214" s="3">
        <v>45825</v>
      </c>
      <c r="U2214" s="3">
        <v>45826</v>
      </c>
      <c r="V2214" s="2">
        <v>0</v>
      </c>
      <c r="W2214" t="s">
        <v>44</v>
      </c>
      <c r="X2214" t="s">
        <v>44</v>
      </c>
      <c r="Y2214" t="s">
        <v>12259</v>
      </c>
      <c r="Z2214" t="s">
        <v>1296</v>
      </c>
      <c r="AA2214" t="s">
        <v>4529</v>
      </c>
      <c r="AB2214" t="s">
        <v>4530</v>
      </c>
      <c r="AC2214" t="s">
        <v>89</v>
      </c>
      <c r="AD2214" t="str">
        <f t="shared" si="34"/>
        <v>10-60</v>
      </c>
      <c r="AE2214" t="str">
        <f>VLOOKUP(AD2214,'Main_Sub Desc'!C:D,2,)</f>
        <v>LPC from invoicing</v>
      </c>
      <c r="AF2214" t="str">
        <f>VLOOKUP(VALUE(H2214),'Main_Sub Desc'!F:G,2,)</f>
        <v>Wtr Rev Late Payment</v>
      </c>
      <c r="AG2214">
        <f>IFERROR(VLOOKUP(VALUE(I2214),'PC Mapping'!A:F,6,),"")</f>
        <v>10469</v>
      </c>
      <c r="AH2214" s="13" t="str">
        <f>VLOOKUP(AG2214,'PC Mapping'!L:M,2,)</f>
        <v>Bolivar Water</v>
      </c>
    </row>
    <row r="2215" spans="1:34" x14ac:dyDescent="0.2">
      <c r="A2215" t="s">
        <v>12256</v>
      </c>
      <c r="B2215" t="s">
        <v>12257</v>
      </c>
      <c r="C2215" t="s">
        <v>4519</v>
      </c>
      <c r="D2215" t="s">
        <v>4520</v>
      </c>
      <c r="E2215" s="3">
        <v>45825</v>
      </c>
      <c r="F2215" t="s">
        <v>44</v>
      </c>
      <c r="G2215" t="s">
        <v>3742</v>
      </c>
      <c r="H2215" t="s">
        <v>3716</v>
      </c>
      <c r="I2215" t="s">
        <v>4534</v>
      </c>
      <c r="J2215" t="s">
        <v>4522</v>
      </c>
      <c r="K2215" s="2">
        <v>-5</v>
      </c>
      <c r="L2215" t="s">
        <v>44</v>
      </c>
      <c r="M2215" s="2">
        <v>-5</v>
      </c>
      <c r="N2215" t="s">
        <v>4523</v>
      </c>
      <c r="O2215" t="s">
        <v>4524</v>
      </c>
      <c r="P2215" t="s">
        <v>8568</v>
      </c>
      <c r="Q2215" t="s">
        <v>12260</v>
      </c>
      <c r="R2215" t="s">
        <v>44</v>
      </c>
      <c r="S2215" t="s">
        <v>4527</v>
      </c>
      <c r="T2215" s="3">
        <v>45825</v>
      </c>
      <c r="U2215" s="3">
        <v>45826</v>
      </c>
      <c r="V2215" s="2">
        <v>0</v>
      </c>
      <c r="W2215" t="s">
        <v>44</v>
      </c>
      <c r="X2215" t="s">
        <v>44</v>
      </c>
      <c r="Y2215" t="s">
        <v>12261</v>
      </c>
      <c r="Z2215" t="s">
        <v>1296</v>
      </c>
      <c r="AA2215" t="s">
        <v>4529</v>
      </c>
      <c r="AB2215" t="s">
        <v>4530</v>
      </c>
      <c r="AC2215" t="s">
        <v>89</v>
      </c>
      <c r="AD2215" t="str">
        <f t="shared" si="34"/>
        <v>10-60</v>
      </c>
      <c r="AE2215" t="str">
        <f>VLOOKUP(AD2215,'Main_Sub Desc'!C:D,2,)</f>
        <v>LPC from invoicing</v>
      </c>
      <c r="AF2215" t="str">
        <f>VLOOKUP(VALUE(H2215),'Main_Sub Desc'!F:G,2,)</f>
        <v>Wst Rev Late Payment</v>
      </c>
      <c r="AG2215">
        <f>IFERROR(VLOOKUP(VALUE(I2215),'PC Mapping'!A:F,6,),"")</f>
        <v>10514</v>
      </c>
      <c r="AH2215" s="13" t="str">
        <f>VLOOKUP(AG2215,'PC Mapping'!L:M,2,)</f>
        <v>Bolivar Sewer</v>
      </c>
    </row>
    <row r="2216" spans="1:34" x14ac:dyDescent="0.2">
      <c r="A2216" t="s">
        <v>12262</v>
      </c>
      <c r="B2216" t="s">
        <v>12252</v>
      </c>
      <c r="C2216" t="s">
        <v>4519</v>
      </c>
      <c r="D2216" t="s">
        <v>4520</v>
      </c>
      <c r="E2216" s="3">
        <v>45825</v>
      </c>
      <c r="F2216" t="s">
        <v>44</v>
      </c>
      <c r="G2216" t="s">
        <v>3742</v>
      </c>
      <c r="H2216" t="s">
        <v>3716</v>
      </c>
      <c r="I2216" t="s">
        <v>4708</v>
      </c>
      <c r="J2216" t="s">
        <v>4522</v>
      </c>
      <c r="K2216" s="2">
        <v>-5</v>
      </c>
      <c r="L2216" t="s">
        <v>44</v>
      </c>
      <c r="M2216" s="2">
        <v>-5</v>
      </c>
      <c r="N2216" t="s">
        <v>4523</v>
      </c>
      <c r="O2216" t="s">
        <v>4524</v>
      </c>
      <c r="P2216" t="s">
        <v>12263</v>
      </c>
      <c r="Q2216" t="s">
        <v>12264</v>
      </c>
      <c r="R2216" t="s">
        <v>44</v>
      </c>
      <c r="S2216" t="s">
        <v>4527</v>
      </c>
      <c r="T2216" s="3">
        <v>45825</v>
      </c>
      <c r="U2216" s="3">
        <v>45826</v>
      </c>
      <c r="V2216" s="2">
        <v>0</v>
      </c>
      <c r="W2216" t="s">
        <v>44</v>
      </c>
      <c r="X2216" t="s">
        <v>44</v>
      </c>
      <c r="Y2216" t="s">
        <v>12265</v>
      </c>
      <c r="Z2216" t="s">
        <v>3622</v>
      </c>
      <c r="AA2216" t="s">
        <v>4529</v>
      </c>
      <c r="AB2216" t="s">
        <v>4530</v>
      </c>
      <c r="AC2216" t="s">
        <v>89</v>
      </c>
      <c r="AD2216" t="str">
        <f t="shared" si="34"/>
        <v>10-60</v>
      </c>
      <c r="AE2216" t="str">
        <f>VLOOKUP(AD2216,'Main_Sub Desc'!C:D,2,)</f>
        <v>LPC from invoicing</v>
      </c>
      <c r="AF2216" t="str">
        <f>VLOOKUP(VALUE(H2216),'Main_Sub Desc'!F:G,2,)</f>
        <v>Wst Rev Late Payment</v>
      </c>
      <c r="AG2216">
        <f>IFERROR(VLOOKUP(VALUE(I2216),'PC Mapping'!A:F,6,),"")</f>
        <v>10720</v>
      </c>
      <c r="AH2216" s="13" t="str">
        <f>VLOOKUP(AG2216,'PC Mapping'!L:M,2,)</f>
        <v>All Other Sewer</v>
      </c>
    </row>
    <row r="2217" spans="1:34" x14ac:dyDescent="0.2">
      <c r="A2217" t="s">
        <v>12266</v>
      </c>
      <c r="B2217" t="s">
        <v>12252</v>
      </c>
      <c r="C2217" t="s">
        <v>4519</v>
      </c>
      <c r="D2217" t="s">
        <v>4520</v>
      </c>
      <c r="E2217" s="3">
        <v>45825</v>
      </c>
      <c r="F2217" t="s">
        <v>44</v>
      </c>
      <c r="G2217" t="s">
        <v>3742</v>
      </c>
      <c r="H2217" t="s">
        <v>3722</v>
      </c>
      <c r="I2217" t="s">
        <v>3752</v>
      </c>
      <c r="J2217" t="s">
        <v>4522</v>
      </c>
      <c r="K2217" s="2">
        <v>-5.93</v>
      </c>
      <c r="L2217" t="s">
        <v>44</v>
      </c>
      <c r="M2217" s="2">
        <v>-5.93</v>
      </c>
      <c r="N2217" t="s">
        <v>4523</v>
      </c>
      <c r="O2217" t="s">
        <v>4524</v>
      </c>
      <c r="P2217" t="s">
        <v>12267</v>
      </c>
      <c r="Q2217" t="s">
        <v>12268</v>
      </c>
      <c r="R2217" t="s">
        <v>44</v>
      </c>
      <c r="S2217" t="s">
        <v>4527</v>
      </c>
      <c r="T2217" s="3">
        <v>45825</v>
      </c>
      <c r="U2217" s="3">
        <v>45826</v>
      </c>
      <c r="V2217" s="2">
        <v>0</v>
      </c>
      <c r="W2217" t="s">
        <v>44</v>
      </c>
      <c r="X2217" t="s">
        <v>44</v>
      </c>
      <c r="Y2217" t="s">
        <v>12269</v>
      </c>
      <c r="Z2217" t="s">
        <v>3504</v>
      </c>
      <c r="AA2217" t="s">
        <v>4529</v>
      </c>
      <c r="AB2217" t="s">
        <v>4530</v>
      </c>
      <c r="AC2217" t="s">
        <v>89</v>
      </c>
      <c r="AD2217" t="str">
        <f t="shared" si="34"/>
        <v>10-60</v>
      </c>
      <c r="AE2217" t="str">
        <f>VLOOKUP(AD2217,'Main_Sub Desc'!C:D,2,)</f>
        <v>LPC from invoicing</v>
      </c>
      <c r="AF2217" t="str">
        <f>VLOOKUP(VALUE(H2217),'Main_Sub Desc'!F:G,2,)</f>
        <v>Wtr Rev Late Payment</v>
      </c>
      <c r="AG2217">
        <f>IFERROR(VLOOKUP(VALUE(I2217),'PC Mapping'!A:F,6,),"")</f>
        <v>10719</v>
      </c>
      <c r="AH2217" s="13" t="str">
        <f>VLOOKUP(AG2217,'PC Mapping'!L:M,2,)</f>
        <v>All Other Water</v>
      </c>
    </row>
    <row r="2218" spans="1:34" x14ac:dyDescent="0.2">
      <c r="A2218" t="s">
        <v>12270</v>
      </c>
      <c r="B2218" t="s">
        <v>12257</v>
      </c>
      <c r="C2218" t="s">
        <v>4519</v>
      </c>
      <c r="D2218" t="s">
        <v>4520</v>
      </c>
      <c r="E2218" s="3">
        <v>45825</v>
      </c>
      <c r="F2218" t="s">
        <v>44</v>
      </c>
      <c r="G2218" t="s">
        <v>3742</v>
      </c>
      <c r="H2218" t="s">
        <v>3722</v>
      </c>
      <c r="I2218" t="s">
        <v>3752</v>
      </c>
      <c r="J2218" t="s">
        <v>4522</v>
      </c>
      <c r="K2218" s="2">
        <v>-21.3</v>
      </c>
      <c r="L2218" t="s">
        <v>44</v>
      </c>
      <c r="M2218" s="2">
        <v>-21.3</v>
      </c>
      <c r="N2218" t="s">
        <v>4523</v>
      </c>
      <c r="O2218" t="s">
        <v>4524</v>
      </c>
      <c r="P2218" t="s">
        <v>12271</v>
      </c>
      <c r="Q2218" t="s">
        <v>12272</v>
      </c>
      <c r="R2218" t="s">
        <v>44</v>
      </c>
      <c r="S2218" t="s">
        <v>4527</v>
      </c>
      <c r="T2218" s="3">
        <v>45825</v>
      </c>
      <c r="U2218" s="3">
        <v>45826</v>
      </c>
      <c r="V2218" s="2">
        <v>0</v>
      </c>
      <c r="W2218" t="s">
        <v>44</v>
      </c>
      <c r="X2218" t="s">
        <v>44</v>
      </c>
      <c r="Y2218" t="s">
        <v>12273</v>
      </c>
      <c r="Z2218" t="s">
        <v>2138</v>
      </c>
      <c r="AA2218" t="s">
        <v>4529</v>
      </c>
      <c r="AB2218" t="s">
        <v>4530</v>
      </c>
      <c r="AC2218" t="s">
        <v>89</v>
      </c>
      <c r="AD2218" t="str">
        <f t="shared" si="34"/>
        <v>10-60</v>
      </c>
      <c r="AE2218" t="str">
        <f>VLOOKUP(AD2218,'Main_Sub Desc'!C:D,2,)</f>
        <v>LPC from invoicing</v>
      </c>
      <c r="AF2218" t="str">
        <f>VLOOKUP(VALUE(H2218),'Main_Sub Desc'!F:G,2,)</f>
        <v>Wtr Rev Late Payment</v>
      </c>
      <c r="AG2218">
        <f>IFERROR(VLOOKUP(VALUE(I2218),'PC Mapping'!A:F,6,),"")</f>
        <v>10719</v>
      </c>
      <c r="AH2218" s="13" t="str">
        <f>VLOOKUP(AG2218,'PC Mapping'!L:M,2,)</f>
        <v>All Other Water</v>
      </c>
    </row>
    <row r="2219" spans="1:34" x14ac:dyDescent="0.2">
      <c r="A2219" t="s">
        <v>12274</v>
      </c>
      <c r="B2219" t="s">
        <v>12252</v>
      </c>
      <c r="C2219" t="s">
        <v>4519</v>
      </c>
      <c r="D2219" t="s">
        <v>4520</v>
      </c>
      <c r="E2219" s="3">
        <v>45825</v>
      </c>
      <c r="F2219" t="s">
        <v>44</v>
      </c>
      <c r="G2219" t="s">
        <v>3742</v>
      </c>
      <c r="H2219" t="s">
        <v>3722</v>
      </c>
      <c r="I2219" t="s">
        <v>3752</v>
      </c>
      <c r="J2219" t="s">
        <v>4522</v>
      </c>
      <c r="K2219" s="2">
        <v>-5</v>
      </c>
      <c r="L2219" t="s">
        <v>44</v>
      </c>
      <c r="M2219" s="2">
        <v>-5</v>
      </c>
      <c r="N2219" t="s">
        <v>4523</v>
      </c>
      <c r="O2219" t="s">
        <v>4524</v>
      </c>
      <c r="P2219" t="s">
        <v>12275</v>
      </c>
      <c r="Q2219" t="s">
        <v>12276</v>
      </c>
      <c r="R2219" t="s">
        <v>44</v>
      </c>
      <c r="S2219" t="s">
        <v>4527</v>
      </c>
      <c r="T2219" s="3">
        <v>45825</v>
      </c>
      <c r="U2219" s="3">
        <v>45826</v>
      </c>
      <c r="V2219" s="2">
        <v>0</v>
      </c>
      <c r="W2219" t="s">
        <v>44</v>
      </c>
      <c r="X2219" t="s">
        <v>44</v>
      </c>
      <c r="Y2219" t="s">
        <v>12277</v>
      </c>
      <c r="Z2219" t="s">
        <v>3396</v>
      </c>
      <c r="AA2219" t="s">
        <v>4529</v>
      </c>
      <c r="AB2219" t="s">
        <v>4530</v>
      </c>
      <c r="AC2219" t="s">
        <v>89</v>
      </c>
      <c r="AD2219" t="str">
        <f t="shared" si="34"/>
        <v>10-60</v>
      </c>
      <c r="AE2219" t="str">
        <f>VLOOKUP(AD2219,'Main_Sub Desc'!C:D,2,)</f>
        <v>LPC from invoicing</v>
      </c>
      <c r="AF2219" t="str">
        <f>VLOOKUP(VALUE(H2219),'Main_Sub Desc'!F:G,2,)</f>
        <v>Wtr Rev Late Payment</v>
      </c>
      <c r="AG2219">
        <f>IFERROR(VLOOKUP(VALUE(I2219),'PC Mapping'!A:F,6,),"")</f>
        <v>10719</v>
      </c>
      <c r="AH2219" s="13" t="str">
        <f>VLOOKUP(AG2219,'PC Mapping'!L:M,2,)</f>
        <v>All Other Water</v>
      </c>
    </row>
    <row r="2220" spans="1:34" x14ac:dyDescent="0.2">
      <c r="A2220" t="s">
        <v>12278</v>
      </c>
      <c r="B2220" t="s">
        <v>12279</v>
      </c>
      <c r="C2220" t="s">
        <v>4519</v>
      </c>
      <c r="D2220" t="s">
        <v>4520</v>
      </c>
      <c r="E2220" s="3">
        <v>45826</v>
      </c>
      <c r="F2220" t="s">
        <v>44</v>
      </c>
      <c r="G2220" t="s">
        <v>3742</v>
      </c>
      <c r="H2220" t="s">
        <v>3722</v>
      </c>
      <c r="I2220" t="s">
        <v>3752</v>
      </c>
      <c r="J2220" t="s">
        <v>4522</v>
      </c>
      <c r="K2220" s="2">
        <v>-5</v>
      </c>
      <c r="L2220" t="s">
        <v>44</v>
      </c>
      <c r="M2220" s="2">
        <v>-5</v>
      </c>
      <c r="N2220" t="s">
        <v>4523</v>
      </c>
      <c r="O2220" t="s">
        <v>4524</v>
      </c>
      <c r="P2220" t="s">
        <v>12280</v>
      </c>
      <c r="Q2220" t="s">
        <v>12281</v>
      </c>
      <c r="R2220" t="s">
        <v>44</v>
      </c>
      <c r="S2220" t="s">
        <v>4527</v>
      </c>
      <c r="T2220" s="3">
        <v>45826</v>
      </c>
      <c r="U2220" s="3">
        <v>45827</v>
      </c>
      <c r="V2220" s="2">
        <v>0</v>
      </c>
      <c r="W2220" t="s">
        <v>44</v>
      </c>
      <c r="X2220" t="s">
        <v>44</v>
      </c>
      <c r="Y2220" t="s">
        <v>12282</v>
      </c>
      <c r="Z2220" t="s">
        <v>2402</v>
      </c>
      <c r="AA2220" t="s">
        <v>4529</v>
      </c>
      <c r="AB2220" t="s">
        <v>4530</v>
      </c>
      <c r="AC2220" t="s">
        <v>99</v>
      </c>
      <c r="AD2220" t="str">
        <f t="shared" si="34"/>
        <v>10-60</v>
      </c>
      <c r="AE2220" t="str">
        <f>VLOOKUP(AD2220,'Main_Sub Desc'!C:D,2,)</f>
        <v>LPC from invoicing</v>
      </c>
      <c r="AF2220" t="str">
        <f>VLOOKUP(VALUE(H2220),'Main_Sub Desc'!F:G,2,)</f>
        <v>Wtr Rev Late Payment</v>
      </c>
      <c r="AG2220">
        <f>IFERROR(VLOOKUP(VALUE(I2220),'PC Mapping'!A:F,6,),"")</f>
        <v>10719</v>
      </c>
      <c r="AH2220" s="13" t="str">
        <f>VLOOKUP(AG2220,'PC Mapping'!L:M,2,)</f>
        <v>All Other Water</v>
      </c>
    </row>
    <row r="2221" spans="1:34" x14ac:dyDescent="0.2">
      <c r="A2221" t="s">
        <v>12283</v>
      </c>
      <c r="B2221" t="s">
        <v>12279</v>
      </c>
      <c r="C2221" t="s">
        <v>4519</v>
      </c>
      <c r="D2221" t="s">
        <v>4520</v>
      </c>
      <c r="E2221" s="3">
        <v>45826</v>
      </c>
      <c r="F2221" t="s">
        <v>44</v>
      </c>
      <c r="G2221" t="s">
        <v>3742</v>
      </c>
      <c r="H2221" t="s">
        <v>3716</v>
      </c>
      <c r="I2221" t="s">
        <v>4534</v>
      </c>
      <c r="J2221" t="s">
        <v>4522</v>
      </c>
      <c r="K2221" s="2">
        <v>-5</v>
      </c>
      <c r="L2221" t="s">
        <v>44</v>
      </c>
      <c r="M2221" s="2">
        <v>-5</v>
      </c>
      <c r="N2221" t="s">
        <v>4523</v>
      </c>
      <c r="O2221" t="s">
        <v>4524</v>
      </c>
      <c r="P2221" t="s">
        <v>12284</v>
      </c>
      <c r="Q2221" t="s">
        <v>12285</v>
      </c>
      <c r="R2221" t="s">
        <v>44</v>
      </c>
      <c r="S2221" t="s">
        <v>4527</v>
      </c>
      <c r="T2221" s="3">
        <v>45826</v>
      </c>
      <c r="U2221" s="3">
        <v>45827</v>
      </c>
      <c r="V2221" s="2">
        <v>0</v>
      </c>
      <c r="W2221" t="s">
        <v>44</v>
      </c>
      <c r="X2221" t="s">
        <v>44</v>
      </c>
      <c r="Y2221" t="s">
        <v>12286</v>
      </c>
      <c r="Z2221" t="s">
        <v>1116</v>
      </c>
      <c r="AA2221" t="s">
        <v>4529</v>
      </c>
      <c r="AB2221" t="s">
        <v>4530</v>
      </c>
      <c r="AC2221" t="s">
        <v>89</v>
      </c>
      <c r="AD2221" t="str">
        <f t="shared" si="34"/>
        <v>10-60</v>
      </c>
      <c r="AE2221" t="str">
        <f>VLOOKUP(AD2221,'Main_Sub Desc'!C:D,2,)</f>
        <v>LPC from invoicing</v>
      </c>
      <c r="AF2221" t="str">
        <f>VLOOKUP(VALUE(H2221),'Main_Sub Desc'!F:G,2,)</f>
        <v>Wst Rev Late Payment</v>
      </c>
      <c r="AG2221">
        <f>IFERROR(VLOOKUP(VALUE(I2221),'PC Mapping'!A:F,6,),"")</f>
        <v>10514</v>
      </c>
      <c r="AH2221" s="13" t="str">
        <f>VLOOKUP(AG2221,'PC Mapping'!L:M,2,)</f>
        <v>Bolivar Sewer</v>
      </c>
    </row>
    <row r="2222" spans="1:34" x14ac:dyDescent="0.2">
      <c r="A2222" t="s">
        <v>12283</v>
      </c>
      <c r="B2222" t="s">
        <v>12279</v>
      </c>
      <c r="C2222" t="s">
        <v>4519</v>
      </c>
      <c r="D2222" t="s">
        <v>4520</v>
      </c>
      <c r="E2222" s="3">
        <v>45826</v>
      </c>
      <c r="F2222" t="s">
        <v>44</v>
      </c>
      <c r="G2222" t="s">
        <v>3742</v>
      </c>
      <c r="H2222" t="s">
        <v>3722</v>
      </c>
      <c r="I2222" t="s">
        <v>4538</v>
      </c>
      <c r="J2222" t="s">
        <v>4522</v>
      </c>
      <c r="K2222" s="2">
        <v>-5</v>
      </c>
      <c r="L2222" t="s">
        <v>44</v>
      </c>
      <c r="M2222" s="2">
        <v>-5</v>
      </c>
      <c r="N2222" t="s">
        <v>4523</v>
      </c>
      <c r="O2222" t="s">
        <v>4524</v>
      </c>
      <c r="P2222" t="s">
        <v>12284</v>
      </c>
      <c r="Q2222" t="s">
        <v>12287</v>
      </c>
      <c r="R2222" t="s">
        <v>44</v>
      </c>
      <c r="S2222" t="s">
        <v>4527</v>
      </c>
      <c r="T2222" s="3">
        <v>45826</v>
      </c>
      <c r="U2222" s="3">
        <v>45827</v>
      </c>
      <c r="V2222" s="2">
        <v>0</v>
      </c>
      <c r="W2222" t="s">
        <v>44</v>
      </c>
      <c r="X2222" t="s">
        <v>44</v>
      </c>
      <c r="Y2222" t="s">
        <v>12288</v>
      </c>
      <c r="Z2222" t="s">
        <v>1116</v>
      </c>
      <c r="AA2222" t="s">
        <v>4529</v>
      </c>
      <c r="AB2222" t="s">
        <v>4530</v>
      </c>
      <c r="AC2222" t="s">
        <v>89</v>
      </c>
      <c r="AD2222" t="str">
        <f t="shared" si="34"/>
        <v>10-60</v>
      </c>
      <c r="AE2222" t="str">
        <f>VLOOKUP(AD2222,'Main_Sub Desc'!C:D,2,)</f>
        <v>LPC from invoicing</v>
      </c>
      <c r="AF2222" t="str">
        <f>VLOOKUP(VALUE(H2222),'Main_Sub Desc'!F:G,2,)</f>
        <v>Wtr Rev Late Payment</v>
      </c>
      <c r="AG2222">
        <f>IFERROR(VLOOKUP(VALUE(I2222),'PC Mapping'!A:F,6,),"")</f>
        <v>10469</v>
      </c>
      <c r="AH2222" s="13" t="str">
        <f>VLOOKUP(AG2222,'PC Mapping'!L:M,2,)</f>
        <v>Bolivar Water</v>
      </c>
    </row>
    <row r="2223" spans="1:34" x14ac:dyDescent="0.2">
      <c r="A2223" t="s">
        <v>12289</v>
      </c>
      <c r="B2223" t="s">
        <v>12279</v>
      </c>
      <c r="C2223" t="s">
        <v>4519</v>
      </c>
      <c r="D2223" t="s">
        <v>4520</v>
      </c>
      <c r="E2223" s="3">
        <v>45826</v>
      </c>
      <c r="F2223" t="s">
        <v>44</v>
      </c>
      <c r="G2223" t="s">
        <v>3742</v>
      </c>
      <c r="H2223" t="s">
        <v>3722</v>
      </c>
      <c r="I2223" t="s">
        <v>4538</v>
      </c>
      <c r="J2223" t="s">
        <v>4522</v>
      </c>
      <c r="K2223" s="2">
        <v>-5</v>
      </c>
      <c r="L2223" t="s">
        <v>44</v>
      </c>
      <c r="M2223" s="2">
        <v>-5</v>
      </c>
      <c r="N2223" t="s">
        <v>4523</v>
      </c>
      <c r="O2223" t="s">
        <v>4524</v>
      </c>
      <c r="P2223" t="s">
        <v>12290</v>
      </c>
      <c r="Q2223" t="s">
        <v>12291</v>
      </c>
      <c r="R2223" t="s">
        <v>44</v>
      </c>
      <c r="S2223" t="s">
        <v>4527</v>
      </c>
      <c r="T2223" s="3">
        <v>45826</v>
      </c>
      <c r="U2223" s="3">
        <v>45827</v>
      </c>
      <c r="V2223" s="2">
        <v>0</v>
      </c>
      <c r="W2223" t="s">
        <v>44</v>
      </c>
      <c r="X2223" t="s">
        <v>44</v>
      </c>
      <c r="Y2223" t="s">
        <v>12292</v>
      </c>
      <c r="Z2223" t="s">
        <v>702</v>
      </c>
      <c r="AA2223" t="s">
        <v>4529</v>
      </c>
      <c r="AB2223" t="s">
        <v>4530</v>
      </c>
      <c r="AC2223" t="s">
        <v>89</v>
      </c>
      <c r="AD2223" t="str">
        <f t="shared" si="34"/>
        <v>10-60</v>
      </c>
      <c r="AE2223" t="str">
        <f>VLOOKUP(AD2223,'Main_Sub Desc'!C:D,2,)</f>
        <v>LPC from invoicing</v>
      </c>
      <c r="AF2223" t="str">
        <f>VLOOKUP(VALUE(H2223),'Main_Sub Desc'!F:G,2,)</f>
        <v>Wtr Rev Late Payment</v>
      </c>
      <c r="AG2223">
        <f>IFERROR(VLOOKUP(VALUE(I2223),'PC Mapping'!A:F,6,),"")</f>
        <v>10469</v>
      </c>
      <c r="AH2223" s="13" t="str">
        <f>VLOOKUP(AG2223,'PC Mapping'!L:M,2,)</f>
        <v>Bolivar Water</v>
      </c>
    </row>
    <row r="2224" spans="1:34" x14ac:dyDescent="0.2">
      <c r="A2224" t="s">
        <v>12289</v>
      </c>
      <c r="B2224" t="s">
        <v>12279</v>
      </c>
      <c r="C2224" t="s">
        <v>4519</v>
      </c>
      <c r="D2224" t="s">
        <v>4520</v>
      </c>
      <c r="E2224" s="3">
        <v>45826</v>
      </c>
      <c r="F2224" t="s">
        <v>44</v>
      </c>
      <c r="G2224" t="s">
        <v>3742</v>
      </c>
      <c r="H2224" t="s">
        <v>3716</v>
      </c>
      <c r="I2224" t="s">
        <v>4534</v>
      </c>
      <c r="J2224" t="s">
        <v>4522</v>
      </c>
      <c r="K2224" s="2">
        <v>-5.8</v>
      </c>
      <c r="L2224" t="s">
        <v>44</v>
      </c>
      <c r="M2224" s="2">
        <v>-5.8</v>
      </c>
      <c r="N2224" t="s">
        <v>4523</v>
      </c>
      <c r="O2224" t="s">
        <v>4524</v>
      </c>
      <c r="P2224" t="s">
        <v>12290</v>
      </c>
      <c r="Q2224" t="s">
        <v>12293</v>
      </c>
      <c r="R2224" t="s">
        <v>44</v>
      </c>
      <c r="S2224" t="s">
        <v>4527</v>
      </c>
      <c r="T2224" s="3">
        <v>45826</v>
      </c>
      <c r="U2224" s="3">
        <v>45827</v>
      </c>
      <c r="V2224" s="2">
        <v>0</v>
      </c>
      <c r="W2224" t="s">
        <v>44</v>
      </c>
      <c r="X2224" t="s">
        <v>44</v>
      </c>
      <c r="Y2224" t="s">
        <v>12294</v>
      </c>
      <c r="Z2224" t="s">
        <v>702</v>
      </c>
      <c r="AA2224" t="s">
        <v>4529</v>
      </c>
      <c r="AB2224" t="s">
        <v>4530</v>
      </c>
      <c r="AC2224" t="s">
        <v>89</v>
      </c>
      <c r="AD2224" t="str">
        <f t="shared" si="34"/>
        <v>10-60</v>
      </c>
      <c r="AE2224" t="str">
        <f>VLOOKUP(AD2224,'Main_Sub Desc'!C:D,2,)</f>
        <v>LPC from invoicing</v>
      </c>
      <c r="AF2224" t="str">
        <f>VLOOKUP(VALUE(H2224),'Main_Sub Desc'!F:G,2,)</f>
        <v>Wst Rev Late Payment</v>
      </c>
      <c r="AG2224">
        <f>IFERROR(VLOOKUP(VALUE(I2224),'PC Mapping'!A:F,6,),"")</f>
        <v>10514</v>
      </c>
      <c r="AH2224" s="13" t="str">
        <f>VLOOKUP(AG2224,'PC Mapping'!L:M,2,)</f>
        <v>Bolivar Sewer</v>
      </c>
    </row>
    <row r="2225" spans="1:34" x14ac:dyDescent="0.2">
      <c r="A2225" t="s">
        <v>12295</v>
      </c>
      <c r="B2225" t="s">
        <v>12279</v>
      </c>
      <c r="C2225" t="s">
        <v>4519</v>
      </c>
      <c r="D2225" t="s">
        <v>4520</v>
      </c>
      <c r="E2225" s="3">
        <v>45826</v>
      </c>
      <c r="F2225" t="s">
        <v>44</v>
      </c>
      <c r="G2225" t="s">
        <v>3742</v>
      </c>
      <c r="H2225" t="s">
        <v>3722</v>
      </c>
      <c r="I2225" t="s">
        <v>3752</v>
      </c>
      <c r="J2225" t="s">
        <v>4522</v>
      </c>
      <c r="K2225" s="2">
        <v>-5</v>
      </c>
      <c r="L2225" t="s">
        <v>44</v>
      </c>
      <c r="M2225" s="2">
        <v>-5</v>
      </c>
      <c r="N2225" t="s">
        <v>4523</v>
      </c>
      <c r="O2225" t="s">
        <v>4524</v>
      </c>
      <c r="P2225" t="s">
        <v>9238</v>
      </c>
      <c r="Q2225" t="s">
        <v>12296</v>
      </c>
      <c r="R2225" t="s">
        <v>44</v>
      </c>
      <c r="S2225" t="s">
        <v>4527</v>
      </c>
      <c r="T2225" s="3">
        <v>45826</v>
      </c>
      <c r="U2225" s="3">
        <v>45827</v>
      </c>
      <c r="V2225" s="2">
        <v>0</v>
      </c>
      <c r="W2225" t="s">
        <v>44</v>
      </c>
      <c r="X2225" t="s">
        <v>44</v>
      </c>
      <c r="Y2225" t="s">
        <v>12297</v>
      </c>
      <c r="Z2225" t="s">
        <v>12298</v>
      </c>
      <c r="AA2225" t="s">
        <v>4529</v>
      </c>
      <c r="AB2225" t="s">
        <v>4530</v>
      </c>
      <c r="AC2225" t="s">
        <v>89</v>
      </c>
      <c r="AD2225" t="str">
        <f t="shared" si="34"/>
        <v>10-60</v>
      </c>
      <c r="AE2225" t="str">
        <f>VLOOKUP(AD2225,'Main_Sub Desc'!C:D,2,)</f>
        <v>LPC from invoicing</v>
      </c>
      <c r="AF2225" t="str">
        <f>VLOOKUP(VALUE(H2225),'Main_Sub Desc'!F:G,2,)</f>
        <v>Wtr Rev Late Payment</v>
      </c>
      <c r="AG2225">
        <f>IFERROR(VLOOKUP(VALUE(I2225),'PC Mapping'!A:F,6,),"")</f>
        <v>10719</v>
      </c>
      <c r="AH2225" s="13" t="str">
        <f>VLOOKUP(AG2225,'PC Mapping'!L:M,2,)</f>
        <v>All Other Water</v>
      </c>
    </row>
    <row r="2226" spans="1:34" x14ac:dyDescent="0.2">
      <c r="A2226" t="s">
        <v>12299</v>
      </c>
      <c r="B2226" t="s">
        <v>12279</v>
      </c>
      <c r="C2226" t="s">
        <v>4519</v>
      </c>
      <c r="D2226" t="s">
        <v>4520</v>
      </c>
      <c r="E2226" s="3">
        <v>45826</v>
      </c>
      <c r="F2226" t="s">
        <v>44</v>
      </c>
      <c r="G2226" t="s">
        <v>3742</v>
      </c>
      <c r="H2226" t="s">
        <v>3722</v>
      </c>
      <c r="I2226" t="s">
        <v>3752</v>
      </c>
      <c r="J2226" t="s">
        <v>4522</v>
      </c>
      <c r="K2226" s="2">
        <v>-11.28</v>
      </c>
      <c r="L2226" t="s">
        <v>44</v>
      </c>
      <c r="M2226" s="2">
        <v>-11.28</v>
      </c>
      <c r="N2226" t="s">
        <v>4523</v>
      </c>
      <c r="O2226" t="s">
        <v>4524</v>
      </c>
      <c r="P2226" t="s">
        <v>12300</v>
      </c>
      <c r="Q2226" t="s">
        <v>12301</v>
      </c>
      <c r="R2226" t="s">
        <v>44</v>
      </c>
      <c r="S2226" t="s">
        <v>4527</v>
      </c>
      <c r="T2226" s="3">
        <v>45826</v>
      </c>
      <c r="U2226" s="3">
        <v>45827</v>
      </c>
      <c r="V2226" s="2">
        <v>0</v>
      </c>
      <c r="W2226" t="s">
        <v>44</v>
      </c>
      <c r="X2226" t="s">
        <v>44</v>
      </c>
      <c r="Y2226" t="s">
        <v>12302</v>
      </c>
      <c r="Z2226" t="s">
        <v>3282</v>
      </c>
      <c r="AA2226" t="s">
        <v>4529</v>
      </c>
      <c r="AB2226" t="s">
        <v>4530</v>
      </c>
      <c r="AC2226" t="s">
        <v>89</v>
      </c>
      <c r="AD2226" t="str">
        <f t="shared" si="34"/>
        <v>10-60</v>
      </c>
      <c r="AE2226" t="str">
        <f>VLOOKUP(AD2226,'Main_Sub Desc'!C:D,2,)</f>
        <v>LPC from invoicing</v>
      </c>
      <c r="AF2226" t="str">
        <f>VLOOKUP(VALUE(H2226),'Main_Sub Desc'!F:G,2,)</f>
        <v>Wtr Rev Late Payment</v>
      </c>
      <c r="AG2226">
        <f>IFERROR(VLOOKUP(VALUE(I2226),'PC Mapping'!A:F,6,),"")</f>
        <v>10719</v>
      </c>
      <c r="AH2226" s="13" t="str">
        <f>VLOOKUP(AG2226,'PC Mapping'!L:M,2,)</f>
        <v>All Other Water</v>
      </c>
    </row>
    <row r="2227" spans="1:34" x14ac:dyDescent="0.2">
      <c r="A2227" t="s">
        <v>12303</v>
      </c>
      <c r="B2227" t="s">
        <v>12304</v>
      </c>
      <c r="C2227" t="s">
        <v>4519</v>
      </c>
      <c r="D2227" t="s">
        <v>4520</v>
      </c>
      <c r="E2227" s="3">
        <v>45827</v>
      </c>
      <c r="F2227" t="s">
        <v>44</v>
      </c>
      <c r="G2227" t="s">
        <v>3742</v>
      </c>
      <c r="H2227" t="s">
        <v>3716</v>
      </c>
      <c r="I2227" t="s">
        <v>4534</v>
      </c>
      <c r="J2227" t="s">
        <v>4522</v>
      </c>
      <c r="K2227" s="2">
        <v>-5</v>
      </c>
      <c r="L2227" t="s">
        <v>44</v>
      </c>
      <c r="M2227" s="2">
        <v>-5</v>
      </c>
      <c r="N2227" t="s">
        <v>4523</v>
      </c>
      <c r="O2227" t="s">
        <v>4524</v>
      </c>
      <c r="P2227" t="s">
        <v>12305</v>
      </c>
      <c r="Q2227" t="s">
        <v>12306</v>
      </c>
      <c r="R2227" t="s">
        <v>44</v>
      </c>
      <c r="S2227" t="s">
        <v>4527</v>
      </c>
      <c r="T2227" s="3">
        <v>45827</v>
      </c>
      <c r="U2227" s="3">
        <v>45828</v>
      </c>
      <c r="V2227" s="2">
        <v>0</v>
      </c>
      <c r="W2227" t="s">
        <v>44</v>
      </c>
      <c r="X2227" t="s">
        <v>44</v>
      </c>
      <c r="Y2227" t="s">
        <v>12307</v>
      </c>
      <c r="Z2227" t="s">
        <v>891</v>
      </c>
      <c r="AA2227" t="s">
        <v>4529</v>
      </c>
      <c r="AB2227" t="s">
        <v>4530</v>
      </c>
      <c r="AC2227" t="s">
        <v>89</v>
      </c>
      <c r="AD2227" t="str">
        <f t="shared" si="34"/>
        <v>10-60</v>
      </c>
      <c r="AE2227" t="str">
        <f>VLOOKUP(AD2227,'Main_Sub Desc'!C:D,2,)</f>
        <v>LPC from invoicing</v>
      </c>
      <c r="AF2227" t="str">
        <f>VLOOKUP(VALUE(H2227),'Main_Sub Desc'!F:G,2,)</f>
        <v>Wst Rev Late Payment</v>
      </c>
      <c r="AG2227">
        <f>IFERROR(VLOOKUP(VALUE(I2227),'PC Mapping'!A:F,6,),"")</f>
        <v>10514</v>
      </c>
      <c r="AH2227" s="13" t="str">
        <f>VLOOKUP(AG2227,'PC Mapping'!L:M,2,)</f>
        <v>Bolivar Sewer</v>
      </c>
    </row>
    <row r="2228" spans="1:34" x14ac:dyDescent="0.2">
      <c r="A2228" t="s">
        <v>12303</v>
      </c>
      <c r="B2228" t="s">
        <v>12304</v>
      </c>
      <c r="C2228" t="s">
        <v>4519</v>
      </c>
      <c r="D2228" t="s">
        <v>4520</v>
      </c>
      <c r="E2228" s="3">
        <v>45827</v>
      </c>
      <c r="F2228" t="s">
        <v>44</v>
      </c>
      <c r="G2228" t="s">
        <v>3742</v>
      </c>
      <c r="H2228" t="s">
        <v>3722</v>
      </c>
      <c r="I2228" t="s">
        <v>4538</v>
      </c>
      <c r="J2228" t="s">
        <v>4522</v>
      </c>
      <c r="K2228" s="2">
        <v>-5</v>
      </c>
      <c r="L2228" t="s">
        <v>44</v>
      </c>
      <c r="M2228" s="2">
        <v>-5</v>
      </c>
      <c r="N2228" t="s">
        <v>4523</v>
      </c>
      <c r="O2228" t="s">
        <v>4524</v>
      </c>
      <c r="P2228" t="s">
        <v>12305</v>
      </c>
      <c r="Q2228" t="s">
        <v>12308</v>
      </c>
      <c r="R2228" t="s">
        <v>44</v>
      </c>
      <c r="S2228" t="s">
        <v>4527</v>
      </c>
      <c r="T2228" s="3">
        <v>45827</v>
      </c>
      <c r="U2228" s="3">
        <v>45828</v>
      </c>
      <c r="V2228" s="2">
        <v>0</v>
      </c>
      <c r="W2228" t="s">
        <v>44</v>
      </c>
      <c r="X2228" t="s">
        <v>44</v>
      </c>
      <c r="Y2228" t="s">
        <v>12309</v>
      </c>
      <c r="Z2228" t="s">
        <v>891</v>
      </c>
      <c r="AA2228" t="s">
        <v>4529</v>
      </c>
      <c r="AB2228" t="s">
        <v>4530</v>
      </c>
      <c r="AC2228" t="s">
        <v>89</v>
      </c>
      <c r="AD2228" t="str">
        <f t="shared" si="34"/>
        <v>10-60</v>
      </c>
      <c r="AE2228" t="str">
        <f>VLOOKUP(AD2228,'Main_Sub Desc'!C:D,2,)</f>
        <v>LPC from invoicing</v>
      </c>
      <c r="AF2228" t="str">
        <f>VLOOKUP(VALUE(H2228),'Main_Sub Desc'!F:G,2,)</f>
        <v>Wtr Rev Late Payment</v>
      </c>
      <c r="AG2228">
        <f>IFERROR(VLOOKUP(VALUE(I2228),'PC Mapping'!A:F,6,),"")</f>
        <v>10469</v>
      </c>
      <c r="AH2228" s="13" t="str">
        <f>VLOOKUP(AG2228,'PC Mapping'!L:M,2,)</f>
        <v>Bolivar Water</v>
      </c>
    </row>
    <row r="2229" spans="1:34" x14ac:dyDescent="0.2">
      <c r="A2229" t="s">
        <v>12310</v>
      </c>
      <c r="B2229" t="s">
        <v>12304</v>
      </c>
      <c r="C2229" t="s">
        <v>4519</v>
      </c>
      <c r="D2229" t="s">
        <v>4520</v>
      </c>
      <c r="E2229" s="3">
        <v>45827</v>
      </c>
      <c r="F2229" t="s">
        <v>44</v>
      </c>
      <c r="G2229" t="s">
        <v>3742</v>
      </c>
      <c r="H2229" t="s">
        <v>3722</v>
      </c>
      <c r="I2229" t="s">
        <v>3752</v>
      </c>
      <c r="J2229" t="s">
        <v>4522</v>
      </c>
      <c r="K2229" s="2">
        <v>-7.49</v>
      </c>
      <c r="L2229" t="s">
        <v>44</v>
      </c>
      <c r="M2229" s="2">
        <v>-7.49</v>
      </c>
      <c r="N2229" t="s">
        <v>4523</v>
      </c>
      <c r="O2229" t="s">
        <v>4524</v>
      </c>
      <c r="P2229" t="s">
        <v>5918</v>
      </c>
      <c r="Q2229" t="s">
        <v>12311</v>
      </c>
      <c r="R2229" t="s">
        <v>44</v>
      </c>
      <c r="S2229" t="s">
        <v>4527</v>
      </c>
      <c r="T2229" s="3">
        <v>45827</v>
      </c>
      <c r="U2229" s="3">
        <v>45828</v>
      </c>
      <c r="V2229" s="2">
        <v>0</v>
      </c>
      <c r="W2229" t="s">
        <v>44</v>
      </c>
      <c r="X2229" t="s">
        <v>44</v>
      </c>
      <c r="Y2229" t="s">
        <v>12312</v>
      </c>
      <c r="Z2229" t="s">
        <v>2354</v>
      </c>
      <c r="AA2229" t="s">
        <v>4529</v>
      </c>
      <c r="AB2229" t="s">
        <v>4530</v>
      </c>
      <c r="AC2229" t="s">
        <v>89</v>
      </c>
      <c r="AD2229" t="str">
        <f t="shared" si="34"/>
        <v>10-60</v>
      </c>
      <c r="AE2229" t="str">
        <f>VLOOKUP(AD2229,'Main_Sub Desc'!C:D,2,)</f>
        <v>LPC from invoicing</v>
      </c>
      <c r="AF2229" t="str">
        <f>VLOOKUP(VALUE(H2229),'Main_Sub Desc'!F:G,2,)</f>
        <v>Wtr Rev Late Payment</v>
      </c>
      <c r="AG2229">
        <f>IFERROR(VLOOKUP(VALUE(I2229),'PC Mapping'!A:F,6,),"")</f>
        <v>10719</v>
      </c>
      <c r="AH2229" s="13" t="str">
        <f>VLOOKUP(AG2229,'PC Mapping'!L:M,2,)</f>
        <v>All Other Water</v>
      </c>
    </row>
    <row r="2230" spans="1:34" x14ac:dyDescent="0.2">
      <c r="A2230" t="s">
        <v>12313</v>
      </c>
      <c r="B2230" t="s">
        <v>12314</v>
      </c>
      <c r="C2230" t="s">
        <v>4519</v>
      </c>
      <c r="D2230" t="s">
        <v>4520</v>
      </c>
      <c r="E2230" s="3">
        <v>45828</v>
      </c>
      <c r="F2230" t="s">
        <v>44</v>
      </c>
      <c r="G2230" t="s">
        <v>3742</v>
      </c>
      <c r="H2230" t="s">
        <v>3722</v>
      </c>
      <c r="I2230" t="s">
        <v>3752</v>
      </c>
      <c r="J2230" t="s">
        <v>4522</v>
      </c>
      <c r="K2230" s="2">
        <v>-10.88</v>
      </c>
      <c r="L2230" t="s">
        <v>44</v>
      </c>
      <c r="M2230" s="2">
        <v>-10.88</v>
      </c>
      <c r="N2230" t="s">
        <v>4523</v>
      </c>
      <c r="O2230" t="s">
        <v>4524</v>
      </c>
      <c r="P2230" t="s">
        <v>12315</v>
      </c>
      <c r="Q2230" t="s">
        <v>12316</v>
      </c>
      <c r="R2230" t="s">
        <v>44</v>
      </c>
      <c r="S2230" t="s">
        <v>4527</v>
      </c>
      <c r="T2230" s="3">
        <v>45828</v>
      </c>
      <c r="U2230" s="3">
        <v>45831</v>
      </c>
      <c r="V2230" s="2">
        <v>0</v>
      </c>
      <c r="W2230" t="s">
        <v>44</v>
      </c>
      <c r="X2230" t="s">
        <v>44</v>
      </c>
      <c r="Y2230" t="s">
        <v>12317</v>
      </c>
      <c r="Z2230" t="s">
        <v>3337</v>
      </c>
      <c r="AA2230" t="s">
        <v>4529</v>
      </c>
      <c r="AB2230" t="s">
        <v>4530</v>
      </c>
      <c r="AC2230" t="s">
        <v>89</v>
      </c>
      <c r="AD2230" t="str">
        <f t="shared" si="34"/>
        <v>10-60</v>
      </c>
      <c r="AE2230" t="str">
        <f>VLOOKUP(AD2230,'Main_Sub Desc'!C:D,2,)</f>
        <v>LPC from invoicing</v>
      </c>
      <c r="AF2230" t="str">
        <f>VLOOKUP(VALUE(H2230),'Main_Sub Desc'!F:G,2,)</f>
        <v>Wtr Rev Late Payment</v>
      </c>
      <c r="AG2230">
        <f>IFERROR(VLOOKUP(VALUE(I2230),'PC Mapping'!A:F,6,),"")</f>
        <v>10719</v>
      </c>
      <c r="AH2230" s="13" t="str">
        <f>VLOOKUP(AG2230,'PC Mapping'!L:M,2,)</f>
        <v>All Other Water</v>
      </c>
    </row>
    <row r="2231" spans="1:34" x14ac:dyDescent="0.2">
      <c r="A2231" t="s">
        <v>12318</v>
      </c>
      <c r="B2231" t="s">
        <v>12314</v>
      </c>
      <c r="C2231" t="s">
        <v>4519</v>
      </c>
      <c r="D2231" t="s">
        <v>4520</v>
      </c>
      <c r="E2231" s="3">
        <v>45828</v>
      </c>
      <c r="F2231" t="s">
        <v>44</v>
      </c>
      <c r="G2231" t="s">
        <v>3742</v>
      </c>
      <c r="H2231" t="s">
        <v>3722</v>
      </c>
      <c r="I2231" t="s">
        <v>3752</v>
      </c>
      <c r="J2231" t="s">
        <v>4522</v>
      </c>
      <c r="K2231" s="2">
        <v>-5</v>
      </c>
      <c r="L2231" t="s">
        <v>44</v>
      </c>
      <c r="M2231" s="2">
        <v>-5</v>
      </c>
      <c r="N2231" t="s">
        <v>4523</v>
      </c>
      <c r="O2231" t="s">
        <v>4524</v>
      </c>
      <c r="P2231" t="s">
        <v>6017</v>
      </c>
      <c r="Q2231" t="s">
        <v>12319</v>
      </c>
      <c r="R2231" t="s">
        <v>44</v>
      </c>
      <c r="S2231" t="s">
        <v>4527</v>
      </c>
      <c r="T2231" s="3">
        <v>45828</v>
      </c>
      <c r="U2231" s="3">
        <v>45831</v>
      </c>
      <c r="V2231" s="2">
        <v>0</v>
      </c>
      <c r="W2231" t="s">
        <v>44</v>
      </c>
      <c r="X2231" t="s">
        <v>44</v>
      </c>
      <c r="Y2231" t="s">
        <v>12320</v>
      </c>
      <c r="Z2231" t="s">
        <v>1513</v>
      </c>
      <c r="AA2231" t="s">
        <v>4529</v>
      </c>
      <c r="AB2231" t="s">
        <v>4530</v>
      </c>
      <c r="AC2231" t="s">
        <v>89</v>
      </c>
      <c r="AD2231" t="str">
        <f t="shared" si="34"/>
        <v>10-60</v>
      </c>
      <c r="AE2231" t="str">
        <f>VLOOKUP(AD2231,'Main_Sub Desc'!C:D,2,)</f>
        <v>LPC from invoicing</v>
      </c>
      <c r="AF2231" t="str">
        <f>VLOOKUP(VALUE(H2231),'Main_Sub Desc'!F:G,2,)</f>
        <v>Wtr Rev Late Payment</v>
      </c>
      <c r="AG2231">
        <f>IFERROR(VLOOKUP(VALUE(I2231),'PC Mapping'!A:F,6,),"")</f>
        <v>10719</v>
      </c>
      <c r="AH2231" s="13" t="str">
        <f>VLOOKUP(AG2231,'PC Mapping'!L:M,2,)</f>
        <v>All Other Water</v>
      </c>
    </row>
    <row r="2232" spans="1:34" x14ac:dyDescent="0.2">
      <c r="A2232" t="s">
        <v>12321</v>
      </c>
      <c r="B2232" t="s">
        <v>12314</v>
      </c>
      <c r="C2232" t="s">
        <v>4519</v>
      </c>
      <c r="D2232" t="s">
        <v>4520</v>
      </c>
      <c r="E2232" s="3">
        <v>45828</v>
      </c>
      <c r="F2232" t="s">
        <v>44</v>
      </c>
      <c r="G2232" t="s">
        <v>3742</v>
      </c>
      <c r="H2232" t="s">
        <v>3716</v>
      </c>
      <c r="I2232" t="s">
        <v>4534</v>
      </c>
      <c r="J2232" t="s">
        <v>4522</v>
      </c>
      <c r="K2232" s="2">
        <v>-5</v>
      </c>
      <c r="L2232" t="s">
        <v>44</v>
      </c>
      <c r="M2232" s="2">
        <v>-5</v>
      </c>
      <c r="N2232" t="s">
        <v>4523</v>
      </c>
      <c r="O2232" t="s">
        <v>4524</v>
      </c>
      <c r="P2232" t="s">
        <v>12322</v>
      </c>
      <c r="Q2232" t="s">
        <v>12323</v>
      </c>
      <c r="R2232" t="s">
        <v>44</v>
      </c>
      <c r="S2232" t="s">
        <v>4527</v>
      </c>
      <c r="T2232" s="3">
        <v>45828</v>
      </c>
      <c r="U2232" s="3">
        <v>45831</v>
      </c>
      <c r="V2232" s="2">
        <v>0</v>
      </c>
      <c r="W2232" t="s">
        <v>44</v>
      </c>
      <c r="X2232" t="s">
        <v>44</v>
      </c>
      <c r="Y2232" t="s">
        <v>12324</v>
      </c>
      <c r="Z2232" t="s">
        <v>12325</v>
      </c>
      <c r="AA2232" t="s">
        <v>4529</v>
      </c>
      <c r="AB2232" t="s">
        <v>4530</v>
      </c>
      <c r="AC2232" t="s">
        <v>99</v>
      </c>
      <c r="AD2232" t="str">
        <f t="shared" si="34"/>
        <v>10-60</v>
      </c>
      <c r="AE2232" t="str">
        <f>VLOOKUP(AD2232,'Main_Sub Desc'!C:D,2,)</f>
        <v>LPC from invoicing</v>
      </c>
      <c r="AF2232" t="str">
        <f>VLOOKUP(VALUE(H2232),'Main_Sub Desc'!F:G,2,)</f>
        <v>Wst Rev Late Payment</v>
      </c>
      <c r="AG2232">
        <f>IFERROR(VLOOKUP(VALUE(I2232),'PC Mapping'!A:F,6,),"")</f>
        <v>10514</v>
      </c>
      <c r="AH2232" s="13" t="str">
        <f>VLOOKUP(AG2232,'PC Mapping'!L:M,2,)</f>
        <v>Bolivar Sewer</v>
      </c>
    </row>
    <row r="2233" spans="1:34" x14ac:dyDescent="0.2">
      <c r="A2233" t="s">
        <v>12321</v>
      </c>
      <c r="B2233" t="s">
        <v>12314</v>
      </c>
      <c r="C2233" t="s">
        <v>4519</v>
      </c>
      <c r="D2233" t="s">
        <v>4520</v>
      </c>
      <c r="E2233" s="3">
        <v>45828</v>
      </c>
      <c r="F2233" t="s">
        <v>44</v>
      </c>
      <c r="G2233" t="s">
        <v>3742</v>
      </c>
      <c r="H2233" t="s">
        <v>3722</v>
      </c>
      <c r="I2233" t="s">
        <v>4538</v>
      </c>
      <c r="J2233" t="s">
        <v>4522</v>
      </c>
      <c r="K2233" s="2">
        <v>-5</v>
      </c>
      <c r="L2233" t="s">
        <v>44</v>
      </c>
      <c r="M2233" s="2">
        <v>-5</v>
      </c>
      <c r="N2233" t="s">
        <v>4523</v>
      </c>
      <c r="O2233" t="s">
        <v>4524</v>
      </c>
      <c r="P2233" t="s">
        <v>12322</v>
      </c>
      <c r="Q2233" t="s">
        <v>12326</v>
      </c>
      <c r="R2233" t="s">
        <v>44</v>
      </c>
      <c r="S2233" t="s">
        <v>4527</v>
      </c>
      <c r="T2233" s="3">
        <v>45828</v>
      </c>
      <c r="U2233" s="3">
        <v>45831</v>
      </c>
      <c r="V2233" s="2">
        <v>0</v>
      </c>
      <c r="W2233" t="s">
        <v>44</v>
      </c>
      <c r="X2233" t="s">
        <v>44</v>
      </c>
      <c r="Y2233" t="s">
        <v>12327</v>
      </c>
      <c r="Z2233" t="s">
        <v>12325</v>
      </c>
      <c r="AA2233" t="s">
        <v>4529</v>
      </c>
      <c r="AB2233" t="s">
        <v>4530</v>
      </c>
      <c r="AC2233" t="s">
        <v>99</v>
      </c>
      <c r="AD2233" t="str">
        <f t="shared" si="34"/>
        <v>10-60</v>
      </c>
      <c r="AE2233" t="str">
        <f>VLOOKUP(AD2233,'Main_Sub Desc'!C:D,2,)</f>
        <v>LPC from invoicing</v>
      </c>
      <c r="AF2233" t="str">
        <f>VLOOKUP(VALUE(H2233),'Main_Sub Desc'!F:G,2,)</f>
        <v>Wtr Rev Late Payment</v>
      </c>
      <c r="AG2233">
        <f>IFERROR(VLOOKUP(VALUE(I2233),'PC Mapping'!A:F,6,),"")</f>
        <v>10469</v>
      </c>
      <c r="AH2233" s="13" t="str">
        <f>VLOOKUP(AG2233,'PC Mapping'!L:M,2,)</f>
        <v>Bolivar Water</v>
      </c>
    </row>
    <row r="2234" spans="1:34" x14ac:dyDescent="0.2">
      <c r="A2234" t="s">
        <v>12328</v>
      </c>
      <c r="B2234" t="s">
        <v>12314</v>
      </c>
      <c r="C2234" t="s">
        <v>4519</v>
      </c>
      <c r="D2234" t="s">
        <v>4520</v>
      </c>
      <c r="E2234" s="3">
        <v>45828</v>
      </c>
      <c r="F2234" t="s">
        <v>44</v>
      </c>
      <c r="G2234" t="s">
        <v>3742</v>
      </c>
      <c r="H2234" t="s">
        <v>3722</v>
      </c>
      <c r="I2234" t="s">
        <v>3752</v>
      </c>
      <c r="J2234" t="s">
        <v>4522</v>
      </c>
      <c r="K2234" s="2">
        <v>-19.809999999999999</v>
      </c>
      <c r="L2234" t="s">
        <v>44</v>
      </c>
      <c r="M2234" s="2">
        <v>-19.809999999999999</v>
      </c>
      <c r="N2234" t="s">
        <v>4523</v>
      </c>
      <c r="O2234" t="s">
        <v>4524</v>
      </c>
      <c r="P2234" t="s">
        <v>6025</v>
      </c>
      <c r="Q2234" t="s">
        <v>12329</v>
      </c>
      <c r="R2234" t="s">
        <v>44</v>
      </c>
      <c r="S2234" t="s">
        <v>4527</v>
      </c>
      <c r="T2234" s="3">
        <v>45828</v>
      </c>
      <c r="U2234" s="3">
        <v>45831</v>
      </c>
      <c r="V2234" s="2">
        <v>0</v>
      </c>
      <c r="W2234" t="s">
        <v>44</v>
      </c>
      <c r="X2234" t="s">
        <v>44</v>
      </c>
      <c r="Y2234" t="s">
        <v>12330</v>
      </c>
      <c r="Z2234" t="s">
        <v>3106</v>
      </c>
      <c r="AA2234" t="s">
        <v>4529</v>
      </c>
      <c r="AB2234" t="s">
        <v>4530</v>
      </c>
      <c r="AC2234" t="s">
        <v>89</v>
      </c>
      <c r="AD2234" t="str">
        <f t="shared" si="34"/>
        <v>10-60</v>
      </c>
      <c r="AE2234" t="str">
        <f>VLOOKUP(AD2234,'Main_Sub Desc'!C:D,2,)</f>
        <v>LPC from invoicing</v>
      </c>
      <c r="AF2234" t="str">
        <f>VLOOKUP(VALUE(H2234),'Main_Sub Desc'!F:G,2,)</f>
        <v>Wtr Rev Late Payment</v>
      </c>
      <c r="AG2234">
        <f>IFERROR(VLOOKUP(VALUE(I2234),'PC Mapping'!A:F,6,),"")</f>
        <v>10719</v>
      </c>
      <c r="AH2234" s="13" t="str">
        <f>VLOOKUP(AG2234,'PC Mapping'!L:M,2,)</f>
        <v>All Other Water</v>
      </c>
    </row>
    <row r="2235" spans="1:34" x14ac:dyDescent="0.2">
      <c r="A2235" t="s">
        <v>12331</v>
      </c>
      <c r="B2235" t="s">
        <v>12332</v>
      </c>
      <c r="C2235" t="s">
        <v>4519</v>
      </c>
      <c r="D2235" t="s">
        <v>4520</v>
      </c>
      <c r="E2235" s="3">
        <v>45831</v>
      </c>
      <c r="F2235" t="s">
        <v>44</v>
      </c>
      <c r="G2235" t="s">
        <v>3742</v>
      </c>
      <c r="H2235" t="s">
        <v>3722</v>
      </c>
      <c r="I2235" t="s">
        <v>3752</v>
      </c>
      <c r="J2235" t="s">
        <v>4522</v>
      </c>
      <c r="K2235" s="2">
        <v>-5</v>
      </c>
      <c r="L2235" t="s">
        <v>44</v>
      </c>
      <c r="M2235" s="2">
        <v>-5</v>
      </c>
      <c r="N2235" t="s">
        <v>4523</v>
      </c>
      <c r="O2235" t="s">
        <v>4524</v>
      </c>
      <c r="P2235" t="s">
        <v>12333</v>
      </c>
      <c r="Q2235" t="s">
        <v>12334</v>
      </c>
      <c r="R2235" t="s">
        <v>44</v>
      </c>
      <c r="S2235" t="s">
        <v>4527</v>
      </c>
      <c r="T2235" s="3">
        <v>45831</v>
      </c>
      <c r="U2235" s="3">
        <v>45832</v>
      </c>
      <c r="V2235" s="2">
        <v>0</v>
      </c>
      <c r="W2235" t="s">
        <v>44</v>
      </c>
      <c r="X2235" t="s">
        <v>44</v>
      </c>
      <c r="Y2235" t="s">
        <v>12335</v>
      </c>
      <c r="Z2235" t="s">
        <v>3516</v>
      </c>
      <c r="AA2235" t="s">
        <v>4529</v>
      </c>
      <c r="AB2235" t="s">
        <v>4530</v>
      </c>
      <c r="AC2235" t="s">
        <v>89</v>
      </c>
      <c r="AD2235" t="str">
        <f t="shared" si="34"/>
        <v>10-60</v>
      </c>
      <c r="AE2235" t="str">
        <f>VLOOKUP(AD2235,'Main_Sub Desc'!C:D,2,)</f>
        <v>LPC from invoicing</v>
      </c>
      <c r="AF2235" t="str">
        <f>VLOOKUP(VALUE(H2235),'Main_Sub Desc'!F:G,2,)</f>
        <v>Wtr Rev Late Payment</v>
      </c>
      <c r="AG2235">
        <f>IFERROR(VLOOKUP(VALUE(I2235),'PC Mapping'!A:F,6,),"")</f>
        <v>10719</v>
      </c>
      <c r="AH2235" s="13" t="str">
        <f>VLOOKUP(AG2235,'PC Mapping'!L:M,2,)</f>
        <v>All Other Water</v>
      </c>
    </row>
    <row r="2236" spans="1:34" x14ac:dyDescent="0.2">
      <c r="A2236" t="s">
        <v>12336</v>
      </c>
      <c r="B2236" t="s">
        <v>12332</v>
      </c>
      <c r="C2236" t="s">
        <v>4519</v>
      </c>
      <c r="D2236" t="s">
        <v>4520</v>
      </c>
      <c r="E2236" s="3">
        <v>45831</v>
      </c>
      <c r="F2236" t="s">
        <v>44</v>
      </c>
      <c r="G2236" t="s">
        <v>3742</v>
      </c>
      <c r="H2236" t="s">
        <v>3722</v>
      </c>
      <c r="I2236" t="s">
        <v>3752</v>
      </c>
      <c r="J2236" t="s">
        <v>4522</v>
      </c>
      <c r="K2236" s="2">
        <v>-5.4</v>
      </c>
      <c r="L2236" t="s">
        <v>44</v>
      </c>
      <c r="M2236" s="2">
        <v>-5.4</v>
      </c>
      <c r="N2236" t="s">
        <v>4523</v>
      </c>
      <c r="O2236" t="s">
        <v>4524</v>
      </c>
      <c r="P2236" t="s">
        <v>12337</v>
      </c>
      <c r="Q2236" t="s">
        <v>12338</v>
      </c>
      <c r="R2236" t="s">
        <v>44</v>
      </c>
      <c r="S2236" t="s">
        <v>4527</v>
      </c>
      <c r="T2236" s="3">
        <v>45831</v>
      </c>
      <c r="U2236" s="3">
        <v>45832</v>
      </c>
      <c r="V2236" s="2">
        <v>0</v>
      </c>
      <c r="W2236" t="s">
        <v>44</v>
      </c>
      <c r="X2236" t="s">
        <v>44</v>
      </c>
      <c r="Y2236" t="s">
        <v>12339</v>
      </c>
      <c r="Z2236" t="s">
        <v>12340</v>
      </c>
      <c r="AA2236" t="s">
        <v>4529</v>
      </c>
      <c r="AB2236" t="s">
        <v>4530</v>
      </c>
      <c r="AC2236" t="s">
        <v>89</v>
      </c>
      <c r="AD2236" t="str">
        <f t="shared" si="34"/>
        <v>10-60</v>
      </c>
      <c r="AE2236" t="str">
        <f>VLOOKUP(AD2236,'Main_Sub Desc'!C:D,2,)</f>
        <v>LPC from invoicing</v>
      </c>
      <c r="AF2236" t="str">
        <f>VLOOKUP(VALUE(H2236),'Main_Sub Desc'!F:G,2,)</f>
        <v>Wtr Rev Late Payment</v>
      </c>
      <c r="AG2236">
        <f>IFERROR(VLOOKUP(VALUE(I2236),'PC Mapping'!A:F,6,),"")</f>
        <v>10719</v>
      </c>
      <c r="AH2236" s="13" t="str">
        <f>VLOOKUP(AG2236,'PC Mapping'!L:M,2,)</f>
        <v>All Other Water</v>
      </c>
    </row>
    <row r="2237" spans="1:34" x14ac:dyDescent="0.2">
      <c r="A2237" t="s">
        <v>12341</v>
      </c>
      <c r="B2237" t="s">
        <v>12332</v>
      </c>
      <c r="C2237" t="s">
        <v>4519</v>
      </c>
      <c r="D2237" t="s">
        <v>4520</v>
      </c>
      <c r="E2237" s="3">
        <v>45831</v>
      </c>
      <c r="F2237" t="s">
        <v>44</v>
      </c>
      <c r="G2237" t="s">
        <v>3742</v>
      </c>
      <c r="H2237" t="s">
        <v>3722</v>
      </c>
      <c r="I2237" t="s">
        <v>4538</v>
      </c>
      <c r="J2237" t="s">
        <v>4522</v>
      </c>
      <c r="K2237" s="2">
        <v>-5</v>
      </c>
      <c r="L2237" t="s">
        <v>44</v>
      </c>
      <c r="M2237" s="2">
        <v>-5</v>
      </c>
      <c r="N2237" t="s">
        <v>4523</v>
      </c>
      <c r="O2237" t="s">
        <v>4524</v>
      </c>
      <c r="P2237" t="s">
        <v>12342</v>
      </c>
      <c r="Q2237" t="s">
        <v>12343</v>
      </c>
      <c r="R2237" t="s">
        <v>44</v>
      </c>
      <c r="S2237" t="s">
        <v>4527</v>
      </c>
      <c r="T2237" s="3">
        <v>45831</v>
      </c>
      <c r="U2237" s="3">
        <v>45832</v>
      </c>
      <c r="V2237" s="2">
        <v>0</v>
      </c>
      <c r="W2237" t="s">
        <v>44</v>
      </c>
      <c r="X2237" t="s">
        <v>44</v>
      </c>
      <c r="Y2237" t="s">
        <v>12344</v>
      </c>
      <c r="Z2237" t="s">
        <v>1105</v>
      </c>
      <c r="AA2237" t="s">
        <v>4529</v>
      </c>
      <c r="AB2237" t="s">
        <v>4530</v>
      </c>
      <c r="AC2237" t="s">
        <v>89</v>
      </c>
      <c r="AD2237" t="str">
        <f t="shared" si="34"/>
        <v>10-60</v>
      </c>
      <c r="AE2237" t="str">
        <f>VLOOKUP(AD2237,'Main_Sub Desc'!C:D,2,)</f>
        <v>LPC from invoicing</v>
      </c>
      <c r="AF2237" t="str">
        <f>VLOOKUP(VALUE(H2237),'Main_Sub Desc'!F:G,2,)</f>
        <v>Wtr Rev Late Payment</v>
      </c>
      <c r="AG2237">
        <f>IFERROR(VLOOKUP(VALUE(I2237),'PC Mapping'!A:F,6,),"")</f>
        <v>10469</v>
      </c>
      <c r="AH2237" s="13" t="str">
        <f>VLOOKUP(AG2237,'PC Mapping'!L:M,2,)</f>
        <v>Bolivar Water</v>
      </c>
    </row>
    <row r="2238" spans="1:34" x14ac:dyDescent="0.2">
      <c r="A2238" t="s">
        <v>12341</v>
      </c>
      <c r="B2238" t="s">
        <v>12332</v>
      </c>
      <c r="C2238" t="s">
        <v>4519</v>
      </c>
      <c r="D2238" t="s">
        <v>4520</v>
      </c>
      <c r="E2238" s="3">
        <v>45831</v>
      </c>
      <c r="F2238" t="s">
        <v>44</v>
      </c>
      <c r="G2238" t="s">
        <v>3742</v>
      </c>
      <c r="H2238" t="s">
        <v>3716</v>
      </c>
      <c r="I2238" t="s">
        <v>4534</v>
      </c>
      <c r="J2238" t="s">
        <v>4522</v>
      </c>
      <c r="K2238" s="2">
        <v>-5</v>
      </c>
      <c r="L2238" t="s">
        <v>44</v>
      </c>
      <c r="M2238" s="2">
        <v>-5</v>
      </c>
      <c r="N2238" t="s">
        <v>4523</v>
      </c>
      <c r="O2238" t="s">
        <v>4524</v>
      </c>
      <c r="P2238" t="s">
        <v>12342</v>
      </c>
      <c r="Q2238" t="s">
        <v>12345</v>
      </c>
      <c r="R2238" t="s">
        <v>44</v>
      </c>
      <c r="S2238" t="s">
        <v>4527</v>
      </c>
      <c r="T2238" s="3">
        <v>45831</v>
      </c>
      <c r="U2238" s="3">
        <v>45832</v>
      </c>
      <c r="V2238" s="2">
        <v>0</v>
      </c>
      <c r="W2238" t="s">
        <v>44</v>
      </c>
      <c r="X2238" t="s">
        <v>44</v>
      </c>
      <c r="Y2238" t="s">
        <v>12346</v>
      </c>
      <c r="Z2238" t="s">
        <v>1105</v>
      </c>
      <c r="AA2238" t="s">
        <v>4529</v>
      </c>
      <c r="AB2238" t="s">
        <v>4530</v>
      </c>
      <c r="AC2238" t="s">
        <v>89</v>
      </c>
      <c r="AD2238" t="str">
        <f t="shared" si="34"/>
        <v>10-60</v>
      </c>
      <c r="AE2238" t="str">
        <f>VLOOKUP(AD2238,'Main_Sub Desc'!C:D,2,)</f>
        <v>LPC from invoicing</v>
      </c>
      <c r="AF2238" t="str">
        <f>VLOOKUP(VALUE(H2238),'Main_Sub Desc'!F:G,2,)</f>
        <v>Wst Rev Late Payment</v>
      </c>
      <c r="AG2238">
        <f>IFERROR(VLOOKUP(VALUE(I2238),'PC Mapping'!A:F,6,),"")</f>
        <v>10514</v>
      </c>
      <c r="AH2238" s="13" t="str">
        <f>VLOOKUP(AG2238,'PC Mapping'!L:M,2,)</f>
        <v>Bolivar Sewer</v>
      </c>
    </row>
    <row r="2239" spans="1:34" x14ac:dyDescent="0.2">
      <c r="A2239" t="s">
        <v>12347</v>
      </c>
      <c r="B2239" t="s">
        <v>12332</v>
      </c>
      <c r="C2239" t="s">
        <v>4519</v>
      </c>
      <c r="D2239" t="s">
        <v>4520</v>
      </c>
      <c r="E2239" s="3">
        <v>45831</v>
      </c>
      <c r="F2239" t="s">
        <v>44</v>
      </c>
      <c r="G2239" t="s">
        <v>3742</v>
      </c>
      <c r="H2239" t="s">
        <v>3716</v>
      </c>
      <c r="I2239" t="s">
        <v>4534</v>
      </c>
      <c r="J2239" t="s">
        <v>4522</v>
      </c>
      <c r="K2239" s="2">
        <v>-10.62</v>
      </c>
      <c r="L2239" t="s">
        <v>44</v>
      </c>
      <c r="M2239" s="2">
        <v>-10.62</v>
      </c>
      <c r="N2239" t="s">
        <v>4523</v>
      </c>
      <c r="O2239" t="s">
        <v>4524</v>
      </c>
      <c r="P2239" t="s">
        <v>8383</v>
      </c>
      <c r="Q2239" t="s">
        <v>12348</v>
      </c>
      <c r="R2239" t="s">
        <v>44</v>
      </c>
      <c r="S2239" t="s">
        <v>4527</v>
      </c>
      <c r="T2239" s="3">
        <v>45831</v>
      </c>
      <c r="U2239" s="3">
        <v>45832</v>
      </c>
      <c r="V2239" s="2">
        <v>0</v>
      </c>
      <c r="W2239" t="s">
        <v>44</v>
      </c>
      <c r="X2239" t="s">
        <v>44</v>
      </c>
      <c r="Y2239" t="s">
        <v>12349</v>
      </c>
      <c r="Z2239" t="s">
        <v>1053</v>
      </c>
      <c r="AA2239" t="s">
        <v>4529</v>
      </c>
      <c r="AB2239" t="s">
        <v>4530</v>
      </c>
      <c r="AC2239" t="s">
        <v>89</v>
      </c>
      <c r="AD2239" t="str">
        <f t="shared" si="34"/>
        <v>10-60</v>
      </c>
      <c r="AE2239" t="str">
        <f>VLOOKUP(AD2239,'Main_Sub Desc'!C:D,2,)</f>
        <v>LPC from invoicing</v>
      </c>
      <c r="AF2239" t="str">
        <f>VLOOKUP(VALUE(H2239),'Main_Sub Desc'!F:G,2,)</f>
        <v>Wst Rev Late Payment</v>
      </c>
      <c r="AG2239">
        <f>IFERROR(VLOOKUP(VALUE(I2239),'PC Mapping'!A:F,6,),"")</f>
        <v>10514</v>
      </c>
      <c r="AH2239" s="13" t="str">
        <f>VLOOKUP(AG2239,'PC Mapping'!L:M,2,)</f>
        <v>Bolivar Sewer</v>
      </c>
    </row>
    <row r="2240" spans="1:34" x14ac:dyDescent="0.2">
      <c r="A2240" t="s">
        <v>12347</v>
      </c>
      <c r="B2240" t="s">
        <v>12332</v>
      </c>
      <c r="C2240" t="s">
        <v>4519</v>
      </c>
      <c r="D2240" t="s">
        <v>4520</v>
      </c>
      <c r="E2240" s="3">
        <v>45831</v>
      </c>
      <c r="F2240" t="s">
        <v>44</v>
      </c>
      <c r="G2240" t="s">
        <v>3742</v>
      </c>
      <c r="H2240" t="s">
        <v>3722</v>
      </c>
      <c r="I2240" t="s">
        <v>4538</v>
      </c>
      <c r="J2240" t="s">
        <v>4522</v>
      </c>
      <c r="K2240" s="2">
        <v>-7.38</v>
      </c>
      <c r="L2240" t="s">
        <v>44</v>
      </c>
      <c r="M2240" s="2">
        <v>-7.38</v>
      </c>
      <c r="N2240" t="s">
        <v>4523</v>
      </c>
      <c r="O2240" t="s">
        <v>4524</v>
      </c>
      <c r="P2240" t="s">
        <v>8383</v>
      </c>
      <c r="Q2240" t="s">
        <v>12350</v>
      </c>
      <c r="R2240" t="s">
        <v>44</v>
      </c>
      <c r="S2240" t="s">
        <v>4527</v>
      </c>
      <c r="T2240" s="3">
        <v>45831</v>
      </c>
      <c r="U2240" s="3">
        <v>45832</v>
      </c>
      <c r="V2240" s="2">
        <v>0</v>
      </c>
      <c r="W2240" t="s">
        <v>44</v>
      </c>
      <c r="X2240" t="s">
        <v>44</v>
      </c>
      <c r="Y2240" t="s">
        <v>12351</v>
      </c>
      <c r="Z2240" t="s">
        <v>1053</v>
      </c>
      <c r="AA2240" t="s">
        <v>4529</v>
      </c>
      <c r="AB2240" t="s">
        <v>4530</v>
      </c>
      <c r="AC2240" t="s">
        <v>89</v>
      </c>
      <c r="AD2240" t="str">
        <f t="shared" si="34"/>
        <v>10-60</v>
      </c>
      <c r="AE2240" t="str">
        <f>VLOOKUP(AD2240,'Main_Sub Desc'!C:D,2,)</f>
        <v>LPC from invoicing</v>
      </c>
      <c r="AF2240" t="str">
        <f>VLOOKUP(VALUE(H2240),'Main_Sub Desc'!F:G,2,)</f>
        <v>Wtr Rev Late Payment</v>
      </c>
      <c r="AG2240">
        <f>IFERROR(VLOOKUP(VALUE(I2240),'PC Mapping'!A:F,6,),"")</f>
        <v>10469</v>
      </c>
      <c r="AH2240" s="13" t="str">
        <f>VLOOKUP(AG2240,'PC Mapping'!L:M,2,)</f>
        <v>Bolivar Water</v>
      </c>
    </row>
    <row r="2241" spans="1:34" x14ac:dyDescent="0.2">
      <c r="A2241" t="s">
        <v>12352</v>
      </c>
      <c r="B2241" t="s">
        <v>12332</v>
      </c>
      <c r="C2241" t="s">
        <v>4519</v>
      </c>
      <c r="D2241" t="s">
        <v>4520</v>
      </c>
      <c r="E2241" s="3">
        <v>45831</v>
      </c>
      <c r="F2241" t="s">
        <v>44</v>
      </c>
      <c r="G2241" t="s">
        <v>3742</v>
      </c>
      <c r="H2241" t="s">
        <v>3722</v>
      </c>
      <c r="I2241" t="s">
        <v>4538</v>
      </c>
      <c r="J2241" t="s">
        <v>4522</v>
      </c>
      <c r="K2241" s="2">
        <v>-5</v>
      </c>
      <c r="L2241" t="s">
        <v>44</v>
      </c>
      <c r="M2241" s="2">
        <v>-5</v>
      </c>
      <c r="N2241" t="s">
        <v>4523</v>
      </c>
      <c r="O2241" t="s">
        <v>4524</v>
      </c>
      <c r="P2241" t="s">
        <v>12353</v>
      </c>
      <c r="Q2241" t="s">
        <v>12354</v>
      </c>
      <c r="R2241" t="s">
        <v>44</v>
      </c>
      <c r="S2241" t="s">
        <v>4527</v>
      </c>
      <c r="T2241" s="3">
        <v>45831</v>
      </c>
      <c r="U2241" s="3">
        <v>45832</v>
      </c>
      <c r="V2241" s="2">
        <v>0</v>
      </c>
      <c r="W2241" t="s">
        <v>44</v>
      </c>
      <c r="X2241" t="s">
        <v>44</v>
      </c>
      <c r="Y2241" t="s">
        <v>12355</v>
      </c>
      <c r="Z2241" t="s">
        <v>500</v>
      </c>
      <c r="AA2241" t="s">
        <v>4529</v>
      </c>
      <c r="AB2241" t="s">
        <v>4530</v>
      </c>
      <c r="AC2241" t="s">
        <v>89</v>
      </c>
      <c r="AD2241" t="str">
        <f t="shared" si="34"/>
        <v>10-60</v>
      </c>
      <c r="AE2241" t="str">
        <f>VLOOKUP(AD2241,'Main_Sub Desc'!C:D,2,)</f>
        <v>LPC from invoicing</v>
      </c>
      <c r="AF2241" t="str">
        <f>VLOOKUP(VALUE(H2241),'Main_Sub Desc'!F:G,2,)</f>
        <v>Wtr Rev Late Payment</v>
      </c>
      <c r="AG2241">
        <f>IFERROR(VLOOKUP(VALUE(I2241),'PC Mapping'!A:F,6,),"")</f>
        <v>10469</v>
      </c>
      <c r="AH2241" s="13" t="str">
        <f>VLOOKUP(AG2241,'PC Mapping'!L:M,2,)</f>
        <v>Bolivar Water</v>
      </c>
    </row>
    <row r="2242" spans="1:34" x14ac:dyDescent="0.2">
      <c r="A2242" t="s">
        <v>12352</v>
      </c>
      <c r="B2242" t="s">
        <v>12332</v>
      </c>
      <c r="C2242" t="s">
        <v>4519</v>
      </c>
      <c r="D2242" t="s">
        <v>4520</v>
      </c>
      <c r="E2242" s="3">
        <v>45831</v>
      </c>
      <c r="F2242" t="s">
        <v>44</v>
      </c>
      <c r="G2242" t="s">
        <v>3742</v>
      </c>
      <c r="H2242" t="s">
        <v>3716</v>
      </c>
      <c r="I2242" t="s">
        <v>4534</v>
      </c>
      <c r="J2242" t="s">
        <v>4522</v>
      </c>
      <c r="K2242" s="2">
        <v>-5</v>
      </c>
      <c r="L2242" t="s">
        <v>44</v>
      </c>
      <c r="M2242" s="2">
        <v>-5</v>
      </c>
      <c r="N2242" t="s">
        <v>4523</v>
      </c>
      <c r="O2242" t="s">
        <v>4524</v>
      </c>
      <c r="P2242" t="s">
        <v>12353</v>
      </c>
      <c r="Q2242" t="s">
        <v>12356</v>
      </c>
      <c r="R2242" t="s">
        <v>44</v>
      </c>
      <c r="S2242" t="s">
        <v>4527</v>
      </c>
      <c r="T2242" s="3">
        <v>45831</v>
      </c>
      <c r="U2242" s="3">
        <v>45832</v>
      </c>
      <c r="V2242" s="2">
        <v>0</v>
      </c>
      <c r="W2242" t="s">
        <v>44</v>
      </c>
      <c r="X2242" t="s">
        <v>44</v>
      </c>
      <c r="Y2242" t="s">
        <v>12357</v>
      </c>
      <c r="Z2242" t="s">
        <v>500</v>
      </c>
      <c r="AA2242" t="s">
        <v>4529</v>
      </c>
      <c r="AB2242" t="s">
        <v>4530</v>
      </c>
      <c r="AC2242" t="s">
        <v>89</v>
      </c>
      <c r="AD2242" t="str">
        <f t="shared" si="34"/>
        <v>10-60</v>
      </c>
      <c r="AE2242" t="str">
        <f>VLOOKUP(AD2242,'Main_Sub Desc'!C:D,2,)</f>
        <v>LPC from invoicing</v>
      </c>
      <c r="AF2242" t="str">
        <f>VLOOKUP(VALUE(H2242),'Main_Sub Desc'!F:G,2,)</f>
        <v>Wst Rev Late Payment</v>
      </c>
      <c r="AG2242">
        <f>IFERROR(VLOOKUP(VALUE(I2242),'PC Mapping'!A:F,6,),"")</f>
        <v>10514</v>
      </c>
      <c r="AH2242" s="13" t="str">
        <f>VLOOKUP(AG2242,'PC Mapping'!L:M,2,)</f>
        <v>Bolivar Sewer</v>
      </c>
    </row>
    <row r="2243" spans="1:34" x14ac:dyDescent="0.2">
      <c r="A2243" t="s">
        <v>12358</v>
      </c>
      <c r="B2243" t="s">
        <v>12359</v>
      </c>
      <c r="C2243" t="s">
        <v>4519</v>
      </c>
      <c r="D2243" t="s">
        <v>4520</v>
      </c>
      <c r="E2243" s="3">
        <v>45831</v>
      </c>
      <c r="F2243" t="s">
        <v>44</v>
      </c>
      <c r="G2243" t="s">
        <v>3742</v>
      </c>
      <c r="H2243" t="s">
        <v>3716</v>
      </c>
      <c r="I2243" t="s">
        <v>4534</v>
      </c>
      <c r="J2243" t="s">
        <v>4522</v>
      </c>
      <c r="K2243" s="2">
        <v>-5</v>
      </c>
      <c r="L2243" t="s">
        <v>44</v>
      </c>
      <c r="M2243" s="2">
        <v>-5</v>
      </c>
      <c r="N2243" t="s">
        <v>4523</v>
      </c>
      <c r="O2243" t="s">
        <v>4524</v>
      </c>
      <c r="P2243" t="s">
        <v>5319</v>
      </c>
      <c r="Q2243" t="s">
        <v>12360</v>
      </c>
      <c r="R2243" t="s">
        <v>44</v>
      </c>
      <c r="S2243" t="s">
        <v>4527</v>
      </c>
      <c r="T2243" s="3">
        <v>45831</v>
      </c>
      <c r="U2243" s="3">
        <v>45832</v>
      </c>
      <c r="V2243" s="2">
        <v>0</v>
      </c>
      <c r="W2243" t="s">
        <v>44</v>
      </c>
      <c r="X2243" t="s">
        <v>44</v>
      </c>
      <c r="Y2243" t="s">
        <v>12361</v>
      </c>
      <c r="Z2243" t="s">
        <v>1140</v>
      </c>
      <c r="AA2243" t="s">
        <v>4529</v>
      </c>
      <c r="AB2243" t="s">
        <v>4530</v>
      </c>
      <c r="AC2243" t="s">
        <v>89</v>
      </c>
      <c r="AD2243" t="str">
        <f t="shared" si="34"/>
        <v>10-60</v>
      </c>
      <c r="AE2243" t="str">
        <f>VLOOKUP(AD2243,'Main_Sub Desc'!C:D,2,)</f>
        <v>LPC from invoicing</v>
      </c>
      <c r="AF2243" t="str">
        <f>VLOOKUP(VALUE(H2243),'Main_Sub Desc'!F:G,2,)</f>
        <v>Wst Rev Late Payment</v>
      </c>
      <c r="AG2243">
        <f>IFERROR(VLOOKUP(VALUE(I2243),'PC Mapping'!A:F,6,),"")</f>
        <v>10514</v>
      </c>
      <c r="AH2243" s="13" t="str">
        <f>VLOOKUP(AG2243,'PC Mapping'!L:M,2,)</f>
        <v>Bolivar Sewer</v>
      </c>
    </row>
    <row r="2244" spans="1:34" x14ac:dyDescent="0.2">
      <c r="A2244" t="s">
        <v>12358</v>
      </c>
      <c r="B2244" t="s">
        <v>12359</v>
      </c>
      <c r="C2244" t="s">
        <v>4519</v>
      </c>
      <c r="D2244" t="s">
        <v>4520</v>
      </c>
      <c r="E2244" s="3">
        <v>45831</v>
      </c>
      <c r="F2244" t="s">
        <v>44</v>
      </c>
      <c r="G2244" t="s">
        <v>3742</v>
      </c>
      <c r="H2244" t="s">
        <v>3722</v>
      </c>
      <c r="I2244" t="s">
        <v>4538</v>
      </c>
      <c r="J2244" t="s">
        <v>4522</v>
      </c>
      <c r="K2244" s="2">
        <v>-5</v>
      </c>
      <c r="L2244" t="s">
        <v>44</v>
      </c>
      <c r="M2244" s="2">
        <v>-5</v>
      </c>
      <c r="N2244" t="s">
        <v>4523</v>
      </c>
      <c r="O2244" t="s">
        <v>4524</v>
      </c>
      <c r="P2244" t="s">
        <v>5319</v>
      </c>
      <c r="Q2244" t="s">
        <v>12362</v>
      </c>
      <c r="R2244" t="s">
        <v>44</v>
      </c>
      <c r="S2244" t="s">
        <v>4527</v>
      </c>
      <c r="T2244" s="3">
        <v>45831</v>
      </c>
      <c r="U2244" s="3">
        <v>45832</v>
      </c>
      <c r="V2244" s="2">
        <v>0</v>
      </c>
      <c r="W2244" t="s">
        <v>44</v>
      </c>
      <c r="X2244" t="s">
        <v>44</v>
      </c>
      <c r="Y2244" t="s">
        <v>12363</v>
      </c>
      <c r="Z2244" t="s">
        <v>1140</v>
      </c>
      <c r="AA2244" t="s">
        <v>4529</v>
      </c>
      <c r="AB2244" t="s">
        <v>4530</v>
      </c>
      <c r="AC2244" t="s">
        <v>89</v>
      </c>
      <c r="AD2244" t="str">
        <f t="shared" ref="AD2244:AD2307" si="35">CONCATENATE(VALUE(AA2244),"-",VALUE(AB2244))</f>
        <v>10-60</v>
      </c>
      <c r="AE2244" t="str">
        <f>VLOOKUP(AD2244,'Main_Sub Desc'!C:D,2,)</f>
        <v>LPC from invoicing</v>
      </c>
      <c r="AF2244" t="str">
        <f>VLOOKUP(VALUE(H2244),'Main_Sub Desc'!F:G,2,)</f>
        <v>Wtr Rev Late Payment</v>
      </c>
      <c r="AG2244">
        <f>IFERROR(VLOOKUP(VALUE(I2244),'PC Mapping'!A:F,6,),"")</f>
        <v>10469</v>
      </c>
      <c r="AH2244" s="13" t="str">
        <f>VLOOKUP(AG2244,'PC Mapping'!L:M,2,)</f>
        <v>Bolivar Water</v>
      </c>
    </row>
    <row r="2245" spans="1:34" x14ac:dyDescent="0.2">
      <c r="A2245" t="s">
        <v>12364</v>
      </c>
      <c r="B2245" t="s">
        <v>12359</v>
      </c>
      <c r="C2245" t="s">
        <v>4519</v>
      </c>
      <c r="D2245" t="s">
        <v>4520</v>
      </c>
      <c r="E2245" s="3">
        <v>45831</v>
      </c>
      <c r="F2245" t="s">
        <v>44</v>
      </c>
      <c r="G2245" t="s">
        <v>3742</v>
      </c>
      <c r="H2245" t="s">
        <v>3716</v>
      </c>
      <c r="I2245" t="s">
        <v>4534</v>
      </c>
      <c r="J2245" t="s">
        <v>4522</v>
      </c>
      <c r="K2245" s="2">
        <v>-5</v>
      </c>
      <c r="L2245" t="s">
        <v>44</v>
      </c>
      <c r="M2245" s="2">
        <v>-5</v>
      </c>
      <c r="N2245" t="s">
        <v>4523</v>
      </c>
      <c r="O2245" t="s">
        <v>4524</v>
      </c>
      <c r="P2245" t="s">
        <v>7229</v>
      </c>
      <c r="Q2245" t="s">
        <v>12365</v>
      </c>
      <c r="R2245" t="s">
        <v>44</v>
      </c>
      <c r="S2245" t="s">
        <v>4527</v>
      </c>
      <c r="T2245" s="3">
        <v>45831</v>
      </c>
      <c r="U2245" s="3">
        <v>45832</v>
      </c>
      <c r="V2245" s="2">
        <v>0</v>
      </c>
      <c r="W2245" t="s">
        <v>44</v>
      </c>
      <c r="X2245" t="s">
        <v>44</v>
      </c>
      <c r="Y2245" t="s">
        <v>12366</v>
      </c>
      <c r="Z2245" t="s">
        <v>12367</v>
      </c>
      <c r="AA2245" t="s">
        <v>4529</v>
      </c>
      <c r="AB2245" t="s">
        <v>4530</v>
      </c>
      <c r="AC2245" t="s">
        <v>89</v>
      </c>
      <c r="AD2245" t="str">
        <f t="shared" si="35"/>
        <v>10-60</v>
      </c>
      <c r="AE2245" t="str">
        <f>VLOOKUP(AD2245,'Main_Sub Desc'!C:D,2,)</f>
        <v>LPC from invoicing</v>
      </c>
      <c r="AF2245" t="str">
        <f>VLOOKUP(VALUE(H2245),'Main_Sub Desc'!F:G,2,)</f>
        <v>Wst Rev Late Payment</v>
      </c>
      <c r="AG2245">
        <f>IFERROR(VLOOKUP(VALUE(I2245),'PC Mapping'!A:F,6,),"")</f>
        <v>10514</v>
      </c>
      <c r="AH2245" s="13" t="str">
        <f>VLOOKUP(AG2245,'PC Mapping'!L:M,2,)</f>
        <v>Bolivar Sewer</v>
      </c>
    </row>
    <row r="2246" spans="1:34" x14ac:dyDescent="0.2">
      <c r="A2246" t="s">
        <v>12364</v>
      </c>
      <c r="B2246" t="s">
        <v>12359</v>
      </c>
      <c r="C2246" t="s">
        <v>4519</v>
      </c>
      <c r="D2246" t="s">
        <v>4520</v>
      </c>
      <c r="E2246" s="3">
        <v>45831</v>
      </c>
      <c r="F2246" t="s">
        <v>44</v>
      </c>
      <c r="G2246" t="s">
        <v>3742</v>
      </c>
      <c r="H2246" t="s">
        <v>3722</v>
      </c>
      <c r="I2246" t="s">
        <v>4538</v>
      </c>
      <c r="J2246" t="s">
        <v>4522</v>
      </c>
      <c r="K2246" s="2">
        <v>-5</v>
      </c>
      <c r="L2246" t="s">
        <v>44</v>
      </c>
      <c r="M2246" s="2">
        <v>-5</v>
      </c>
      <c r="N2246" t="s">
        <v>4523</v>
      </c>
      <c r="O2246" t="s">
        <v>4524</v>
      </c>
      <c r="P2246" t="s">
        <v>7229</v>
      </c>
      <c r="Q2246" t="s">
        <v>12368</v>
      </c>
      <c r="R2246" t="s">
        <v>44</v>
      </c>
      <c r="S2246" t="s">
        <v>4527</v>
      </c>
      <c r="T2246" s="3">
        <v>45831</v>
      </c>
      <c r="U2246" s="3">
        <v>45832</v>
      </c>
      <c r="V2246" s="2">
        <v>0</v>
      </c>
      <c r="W2246" t="s">
        <v>44</v>
      </c>
      <c r="X2246" t="s">
        <v>44</v>
      </c>
      <c r="Y2246" t="s">
        <v>12369</v>
      </c>
      <c r="Z2246" t="s">
        <v>12367</v>
      </c>
      <c r="AA2246" t="s">
        <v>4529</v>
      </c>
      <c r="AB2246" t="s">
        <v>4530</v>
      </c>
      <c r="AC2246" t="s">
        <v>89</v>
      </c>
      <c r="AD2246" t="str">
        <f t="shared" si="35"/>
        <v>10-60</v>
      </c>
      <c r="AE2246" t="str">
        <f>VLOOKUP(AD2246,'Main_Sub Desc'!C:D,2,)</f>
        <v>LPC from invoicing</v>
      </c>
      <c r="AF2246" t="str">
        <f>VLOOKUP(VALUE(H2246),'Main_Sub Desc'!F:G,2,)</f>
        <v>Wtr Rev Late Payment</v>
      </c>
      <c r="AG2246">
        <f>IFERROR(VLOOKUP(VALUE(I2246),'PC Mapping'!A:F,6,),"")</f>
        <v>10469</v>
      </c>
      <c r="AH2246" s="13" t="str">
        <f>VLOOKUP(AG2246,'PC Mapping'!L:M,2,)</f>
        <v>Bolivar Water</v>
      </c>
    </row>
    <row r="2247" spans="1:34" x14ac:dyDescent="0.2">
      <c r="A2247" t="s">
        <v>12370</v>
      </c>
      <c r="B2247" t="s">
        <v>12332</v>
      </c>
      <c r="C2247" t="s">
        <v>4519</v>
      </c>
      <c r="D2247" t="s">
        <v>4520</v>
      </c>
      <c r="E2247" s="3">
        <v>45831</v>
      </c>
      <c r="F2247" t="s">
        <v>44</v>
      </c>
      <c r="G2247" t="s">
        <v>3742</v>
      </c>
      <c r="H2247" t="s">
        <v>3722</v>
      </c>
      <c r="I2247" t="s">
        <v>3752</v>
      </c>
      <c r="J2247" t="s">
        <v>4522</v>
      </c>
      <c r="K2247" s="2">
        <v>-5</v>
      </c>
      <c r="L2247" t="s">
        <v>44</v>
      </c>
      <c r="M2247" s="2">
        <v>-5</v>
      </c>
      <c r="N2247" t="s">
        <v>4523</v>
      </c>
      <c r="O2247" t="s">
        <v>4524</v>
      </c>
      <c r="P2247" t="s">
        <v>12371</v>
      </c>
      <c r="Q2247" t="s">
        <v>12372</v>
      </c>
      <c r="R2247" t="s">
        <v>44</v>
      </c>
      <c r="S2247" t="s">
        <v>4527</v>
      </c>
      <c r="T2247" s="3">
        <v>45831</v>
      </c>
      <c r="U2247" s="3">
        <v>45832</v>
      </c>
      <c r="V2247" s="2">
        <v>0</v>
      </c>
      <c r="W2247" t="s">
        <v>44</v>
      </c>
      <c r="X2247" t="s">
        <v>44</v>
      </c>
      <c r="Y2247" t="s">
        <v>12373</v>
      </c>
      <c r="Z2247" t="s">
        <v>3589</v>
      </c>
      <c r="AA2247" t="s">
        <v>4529</v>
      </c>
      <c r="AB2247" t="s">
        <v>4530</v>
      </c>
      <c r="AC2247" t="s">
        <v>89</v>
      </c>
      <c r="AD2247" t="str">
        <f t="shared" si="35"/>
        <v>10-60</v>
      </c>
      <c r="AE2247" t="str">
        <f>VLOOKUP(AD2247,'Main_Sub Desc'!C:D,2,)</f>
        <v>LPC from invoicing</v>
      </c>
      <c r="AF2247" t="str">
        <f>VLOOKUP(VALUE(H2247),'Main_Sub Desc'!F:G,2,)</f>
        <v>Wtr Rev Late Payment</v>
      </c>
      <c r="AG2247">
        <f>IFERROR(VLOOKUP(VALUE(I2247),'PC Mapping'!A:F,6,),"")</f>
        <v>10719</v>
      </c>
      <c r="AH2247" s="13" t="str">
        <f>VLOOKUP(AG2247,'PC Mapping'!L:M,2,)</f>
        <v>All Other Water</v>
      </c>
    </row>
    <row r="2248" spans="1:34" x14ac:dyDescent="0.2">
      <c r="A2248" t="s">
        <v>12374</v>
      </c>
      <c r="B2248" t="s">
        <v>12332</v>
      </c>
      <c r="C2248" t="s">
        <v>4519</v>
      </c>
      <c r="D2248" t="s">
        <v>4520</v>
      </c>
      <c r="E2248" s="3">
        <v>45831</v>
      </c>
      <c r="F2248" t="s">
        <v>44</v>
      </c>
      <c r="G2248" t="s">
        <v>3742</v>
      </c>
      <c r="H2248" t="s">
        <v>3722</v>
      </c>
      <c r="I2248" t="s">
        <v>3752</v>
      </c>
      <c r="J2248" t="s">
        <v>4522</v>
      </c>
      <c r="K2248" s="2">
        <v>-5</v>
      </c>
      <c r="L2248" t="s">
        <v>44</v>
      </c>
      <c r="M2248" s="2">
        <v>-5</v>
      </c>
      <c r="N2248" t="s">
        <v>4523</v>
      </c>
      <c r="O2248" t="s">
        <v>4524</v>
      </c>
      <c r="P2248" t="s">
        <v>7854</v>
      </c>
      <c r="Q2248" t="s">
        <v>12375</v>
      </c>
      <c r="R2248" t="s">
        <v>44</v>
      </c>
      <c r="S2248" t="s">
        <v>4527</v>
      </c>
      <c r="T2248" s="3">
        <v>45831</v>
      </c>
      <c r="U2248" s="3">
        <v>45832</v>
      </c>
      <c r="V2248" s="2">
        <v>0</v>
      </c>
      <c r="W2248" t="s">
        <v>44</v>
      </c>
      <c r="X2248" t="s">
        <v>44</v>
      </c>
      <c r="Y2248" t="s">
        <v>12376</v>
      </c>
      <c r="Z2248" t="s">
        <v>2220</v>
      </c>
      <c r="AA2248" t="s">
        <v>4529</v>
      </c>
      <c r="AB2248" t="s">
        <v>4530</v>
      </c>
      <c r="AC2248" t="s">
        <v>89</v>
      </c>
      <c r="AD2248" t="str">
        <f t="shared" si="35"/>
        <v>10-60</v>
      </c>
      <c r="AE2248" t="str">
        <f>VLOOKUP(AD2248,'Main_Sub Desc'!C:D,2,)</f>
        <v>LPC from invoicing</v>
      </c>
      <c r="AF2248" t="str">
        <f>VLOOKUP(VALUE(H2248),'Main_Sub Desc'!F:G,2,)</f>
        <v>Wtr Rev Late Payment</v>
      </c>
      <c r="AG2248">
        <f>IFERROR(VLOOKUP(VALUE(I2248),'PC Mapping'!A:F,6,),"")</f>
        <v>10719</v>
      </c>
      <c r="AH2248" s="13" t="str">
        <f>VLOOKUP(AG2248,'PC Mapping'!L:M,2,)</f>
        <v>All Other Water</v>
      </c>
    </row>
    <row r="2249" spans="1:34" x14ac:dyDescent="0.2">
      <c r="A2249" t="s">
        <v>12377</v>
      </c>
      <c r="B2249" t="s">
        <v>12359</v>
      </c>
      <c r="C2249" t="s">
        <v>4519</v>
      </c>
      <c r="D2249" t="s">
        <v>4520</v>
      </c>
      <c r="E2249" s="3">
        <v>45831</v>
      </c>
      <c r="F2249" t="s">
        <v>44</v>
      </c>
      <c r="G2249" t="s">
        <v>3742</v>
      </c>
      <c r="H2249" t="s">
        <v>3722</v>
      </c>
      <c r="I2249" t="s">
        <v>3752</v>
      </c>
      <c r="J2249" t="s">
        <v>4522</v>
      </c>
      <c r="K2249" s="2">
        <v>-5</v>
      </c>
      <c r="L2249" t="s">
        <v>44</v>
      </c>
      <c r="M2249" s="2">
        <v>-5</v>
      </c>
      <c r="N2249" t="s">
        <v>4523</v>
      </c>
      <c r="O2249" t="s">
        <v>4524</v>
      </c>
      <c r="P2249" t="s">
        <v>6074</v>
      </c>
      <c r="Q2249" t="s">
        <v>12378</v>
      </c>
      <c r="R2249" t="s">
        <v>44</v>
      </c>
      <c r="S2249" t="s">
        <v>4527</v>
      </c>
      <c r="T2249" s="3">
        <v>45831</v>
      </c>
      <c r="U2249" s="3">
        <v>45832</v>
      </c>
      <c r="V2249" s="2">
        <v>0</v>
      </c>
      <c r="W2249" t="s">
        <v>44</v>
      </c>
      <c r="X2249" t="s">
        <v>44</v>
      </c>
      <c r="Y2249" t="s">
        <v>12379</v>
      </c>
      <c r="Z2249" t="s">
        <v>1633</v>
      </c>
      <c r="AA2249" t="s">
        <v>4529</v>
      </c>
      <c r="AB2249" t="s">
        <v>4530</v>
      </c>
      <c r="AC2249" t="s">
        <v>89</v>
      </c>
      <c r="AD2249" t="str">
        <f t="shared" si="35"/>
        <v>10-60</v>
      </c>
      <c r="AE2249" t="str">
        <f>VLOOKUP(AD2249,'Main_Sub Desc'!C:D,2,)</f>
        <v>LPC from invoicing</v>
      </c>
      <c r="AF2249" t="str">
        <f>VLOOKUP(VALUE(H2249),'Main_Sub Desc'!F:G,2,)</f>
        <v>Wtr Rev Late Payment</v>
      </c>
      <c r="AG2249">
        <f>IFERROR(VLOOKUP(VALUE(I2249),'PC Mapping'!A:F,6,),"")</f>
        <v>10719</v>
      </c>
      <c r="AH2249" s="13" t="str">
        <f>VLOOKUP(AG2249,'PC Mapping'!L:M,2,)</f>
        <v>All Other Water</v>
      </c>
    </row>
    <row r="2250" spans="1:34" x14ac:dyDescent="0.2">
      <c r="A2250" t="s">
        <v>12380</v>
      </c>
      <c r="B2250" t="s">
        <v>12332</v>
      </c>
      <c r="C2250" t="s">
        <v>4519</v>
      </c>
      <c r="D2250" t="s">
        <v>4520</v>
      </c>
      <c r="E2250" s="3">
        <v>45831</v>
      </c>
      <c r="F2250" t="s">
        <v>44</v>
      </c>
      <c r="G2250" t="s">
        <v>3742</v>
      </c>
      <c r="H2250" t="s">
        <v>3722</v>
      </c>
      <c r="I2250" t="s">
        <v>3752</v>
      </c>
      <c r="J2250" t="s">
        <v>4522</v>
      </c>
      <c r="K2250" s="2">
        <v>-5</v>
      </c>
      <c r="L2250" t="s">
        <v>44</v>
      </c>
      <c r="M2250" s="2">
        <v>-5</v>
      </c>
      <c r="N2250" t="s">
        <v>4523</v>
      </c>
      <c r="O2250" t="s">
        <v>4524</v>
      </c>
      <c r="P2250" t="s">
        <v>7696</v>
      </c>
      <c r="Q2250" t="s">
        <v>12381</v>
      </c>
      <c r="R2250" t="s">
        <v>44</v>
      </c>
      <c r="S2250" t="s">
        <v>4527</v>
      </c>
      <c r="T2250" s="3">
        <v>45831</v>
      </c>
      <c r="U2250" s="3">
        <v>45832</v>
      </c>
      <c r="V2250" s="2">
        <v>0</v>
      </c>
      <c r="W2250" t="s">
        <v>44</v>
      </c>
      <c r="X2250" t="s">
        <v>44</v>
      </c>
      <c r="Y2250" t="s">
        <v>12382</v>
      </c>
      <c r="Z2250" t="s">
        <v>1582</v>
      </c>
      <c r="AA2250" t="s">
        <v>4529</v>
      </c>
      <c r="AB2250" t="s">
        <v>4530</v>
      </c>
      <c r="AC2250" t="s">
        <v>89</v>
      </c>
      <c r="AD2250" t="str">
        <f t="shared" si="35"/>
        <v>10-60</v>
      </c>
      <c r="AE2250" t="str">
        <f>VLOOKUP(AD2250,'Main_Sub Desc'!C:D,2,)</f>
        <v>LPC from invoicing</v>
      </c>
      <c r="AF2250" t="str">
        <f>VLOOKUP(VALUE(H2250),'Main_Sub Desc'!F:G,2,)</f>
        <v>Wtr Rev Late Payment</v>
      </c>
      <c r="AG2250">
        <f>IFERROR(VLOOKUP(VALUE(I2250),'PC Mapping'!A:F,6,),"")</f>
        <v>10719</v>
      </c>
      <c r="AH2250" s="13" t="str">
        <f>VLOOKUP(AG2250,'PC Mapping'!L:M,2,)</f>
        <v>All Other Water</v>
      </c>
    </row>
    <row r="2251" spans="1:34" x14ac:dyDescent="0.2">
      <c r="A2251" t="s">
        <v>12383</v>
      </c>
      <c r="B2251" t="s">
        <v>12384</v>
      </c>
      <c r="C2251" t="s">
        <v>4519</v>
      </c>
      <c r="D2251" t="s">
        <v>4520</v>
      </c>
      <c r="E2251" s="3">
        <v>45834</v>
      </c>
      <c r="F2251" t="s">
        <v>44</v>
      </c>
      <c r="G2251" t="s">
        <v>3742</v>
      </c>
      <c r="H2251" t="s">
        <v>3722</v>
      </c>
      <c r="I2251" t="s">
        <v>3752</v>
      </c>
      <c r="J2251" t="s">
        <v>4522</v>
      </c>
      <c r="K2251" s="2">
        <v>-6.42</v>
      </c>
      <c r="L2251" t="s">
        <v>44</v>
      </c>
      <c r="M2251" s="2">
        <v>-6.42</v>
      </c>
      <c r="N2251" t="s">
        <v>4523</v>
      </c>
      <c r="O2251" t="s">
        <v>4524</v>
      </c>
      <c r="P2251" t="s">
        <v>12385</v>
      </c>
      <c r="Q2251" t="s">
        <v>12386</v>
      </c>
      <c r="R2251" t="s">
        <v>44</v>
      </c>
      <c r="S2251" t="s">
        <v>4527</v>
      </c>
      <c r="T2251" s="3">
        <v>45834</v>
      </c>
      <c r="U2251" s="3">
        <v>45835</v>
      </c>
      <c r="V2251" s="2">
        <v>0</v>
      </c>
      <c r="W2251" t="s">
        <v>44</v>
      </c>
      <c r="X2251" t="s">
        <v>44</v>
      </c>
      <c r="Y2251" t="s">
        <v>12387</v>
      </c>
      <c r="Z2251" t="s">
        <v>3247</v>
      </c>
      <c r="AA2251" t="s">
        <v>4529</v>
      </c>
      <c r="AB2251" t="s">
        <v>4530</v>
      </c>
      <c r="AC2251" t="s">
        <v>89</v>
      </c>
      <c r="AD2251" t="str">
        <f t="shared" si="35"/>
        <v>10-60</v>
      </c>
      <c r="AE2251" t="str">
        <f>VLOOKUP(AD2251,'Main_Sub Desc'!C:D,2,)</f>
        <v>LPC from invoicing</v>
      </c>
      <c r="AF2251" t="str">
        <f>VLOOKUP(VALUE(H2251),'Main_Sub Desc'!F:G,2,)</f>
        <v>Wtr Rev Late Payment</v>
      </c>
      <c r="AG2251">
        <f>IFERROR(VLOOKUP(VALUE(I2251),'PC Mapping'!A:F,6,),"")</f>
        <v>10719</v>
      </c>
      <c r="AH2251" s="13" t="str">
        <f>VLOOKUP(AG2251,'PC Mapping'!L:M,2,)</f>
        <v>All Other Water</v>
      </c>
    </row>
    <row r="2252" spans="1:34" x14ac:dyDescent="0.2">
      <c r="A2252" t="s">
        <v>12388</v>
      </c>
      <c r="B2252" t="s">
        <v>12389</v>
      </c>
      <c r="C2252" t="s">
        <v>4519</v>
      </c>
      <c r="D2252" t="s">
        <v>4520</v>
      </c>
      <c r="E2252" s="3">
        <v>45835</v>
      </c>
      <c r="F2252" t="s">
        <v>44</v>
      </c>
      <c r="G2252" t="s">
        <v>3742</v>
      </c>
      <c r="H2252" t="s">
        <v>3722</v>
      </c>
      <c r="I2252" t="s">
        <v>4538</v>
      </c>
      <c r="J2252" t="s">
        <v>4522</v>
      </c>
      <c r="K2252" s="2">
        <v>-5</v>
      </c>
      <c r="L2252" t="s">
        <v>44</v>
      </c>
      <c r="M2252" s="2">
        <v>-5</v>
      </c>
      <c r="N2252" t="s">
        <v>4523</v>
      </c>
      <c r="O2252" t="s">
        <v>4524</v>
      </c>
      <c r="P2252" t="s">
        <v>12390</v>
      </c>
      <c r="Q2252" t="s">
        <v>12391</v>
      </c>
      <c r="R2252" t="s">
        <v>44</v>
      </c>
      <c r="S2252" t="s">
        <v>4527</v>
      </c>
      <c r="T2252" s="3">
        <v>45835</v>
      </c>
      <c r="U2252" s="3">
        <v>45838</v>
      </c>
      <c r="V2252" s="2">
        <v>0</v>
      </c>
      <c r="W2252" t="s">
        <v>44</v>
      </c>
      <c r="X2252" t="s">
        <v>44</v>
      </c>
      <c r="Y2252" t="s">
        <v>12392</v>
      </c>
      <c r="Z2252" t="s">
        <v>12393</v>
      </c>
      <c r="AA2252" t="s">
        <v>4529</v>
      </c>
      <c r="AB2252" t="s">
        <v>4530</v>
      </c>
      <c r="AC2252" t="s">
        <v>89</v>
      </c>
      <c r="AD2252" t="str">
        <f t="shared" si="35"/>
        <v>10-60</v>
      </c>
      <c r="AE2252" t="str">
        <f>VLOOKUP(AD2252,'Main_Sub Desc'!C:D,2,)</f>
        <v>LPC from invoicing</v>
      </c>
      <c r="AF2252" t="str">
        <f>VLOOKUP(VALUE(H2252),'Main_Sub Desc'!F:G,2,)</f>
        <v>Wtr Rev Late Payment</v>
      </c>
      <c r="AG2252">
        <f>IFERROR(VLOOKUP(VALUE(I2252),'PC Mapping'!A:F,6,),"")</f>
        <v>10469</v>
      </c>
      <c r="AH2252" s="13" t="str">
        <f>VLOOKUP(AG2252,'PC Mapping'!L:M,2,)</f>
        <v>Bolivar Water</v>
      </c>
    </row>
    <row r="2253" spans="1:34" x14ac:dyDescent="0.2">
      <c r="A2253" t="s">
        <v>12388</v>
      </c>
      <c r="B2253" t="s">
        <v>12389</v>
      </c>
      <c r="C2253" t="s">
        <v>4519</v>
      </c>
      <c r="D2253" t="s">
        <v>4520</v>
      </c>
      <c r="E2253" s="3">
        <v>45835</v>
      </c>
      <c r="F2253" t="s">
        <v>44</v>
      </c>
      <c r="G2253" t="s">
        <v>3742</v>
      </c>
      <c r="H2253" t="s">
        <v>3716</v>
      </c>
      <c r="I2253" t="s">
        <v>4534</v>
      </c>
      <c r="J2253" t="s">
        <v>4522</v>
      </c>
      <c r="K2253" s="2">
        <v>-5</v>
      </c>
      <c r="L2253" t="s">
        <v>44</v>
      </c>
      <c r="M2253" s="2">
        <v>-5</v>
      </c>
      <c r="N2253" t="s">
        <v>4523</v>
      </c>
      <c r="O2253" t="s">
        <v>4524</v>
      </c>
      <c r="P2253" t="s">
        <v>12390</v>
      </c>
      <c r="Q2253" t="s">
        <v>12394</v>
      </c>
      <c r="R2253" t="s">
        <v>44</v>
      </c>
      <c r="S2253" t="s">
        <v>4527</v>
      </c>
      <c r="T2253" s="3">
        <v>45835</v>
      </c>
      <c r="U2253" s="3">
        <v>45838</v>
      </c>
      <c r="V2253" s="2">
        <v>0</v>
      </c>
      <c r="W2253" t="s">
        <v>44</v>
      </c>
      <c r="X2253" t="s">
        <v>44</v>
      </c>
      <c r="Y2253" t="s">
        <v>12395</v>
      </c>
      <c r="Z2253" t="s">
        <v>12393</v>
      </c>
      <c r="AA2253" t="s">
        <v>4529</v>
      </c>
      <c r="AB2253" t="s">
        <v>4530</v>
      </c>
      <c r="AC2253" t="s">
        <v>89</v>
      </c>
      <c r="AD2253" t="str">
        <f t="shared" si="35"/>
        <v>10-60</v>
      </c>
      <c r="AE2253" t="str">
        <f>VLOOKUP(AD2253,'Main_Sub Desc'!C:D,2,)</f>
        <v>LPC from invoicing</v>
      </c>
      <c r="AF2253" t="str">
        <f>VLOOKUP(VALUE(H2253),'Main_Sub Desc'!F:G,2,)</f>
        <v>Wst Rev Late Payment</v>
      </c>
      <c r="AG2253">
        <f>IFERROR(VLOOKUP(VALUE(I2253),'PC Mapping'!A:F,6,),"")</f>
        <v>10514</v>
      </c>
      <c r="AH2253" s="13" t="str">
        <f>VLOOKUP(AG2253,'PC Mapping'!L:M,2,)</f>
        <v>Bolivar Sewer</v>
      </c>
    </row>
    <row r="2254" spans="1:34" x14ac:dyDescent="0.2">
      <c r="A2254" t="s">
        <v>12396</v>
      </c>
      <c r="B2254" t="s">
        <v>12389</v>
      </c>
      <c r="C2254" t="s">
        <v>4519</v>
      </c>
      <c r="D2254" t="s">
        <v>4520</v>
      </c>
      <c r="E2254" s="3">
        <v>45835</v>
      </c>
      <c r="F2254" t="s">
        <v>44</v>
      </c>
      <c r="G2254" t="s">
        <v>3742</v>
      </c>
      <c r="H2254" t="s">
        <v>3722</v>
      </c>
      <c r="I2254" t="s">
        <v>3752</v>
      </c>
      <c r="J2254" t="s">
        <v>4522</v>
      </c>
      <c r="K2254" s="2">
        <v>-5</v>
      </c>
      <c r="L2254" t="s">
        <v>44</v>
      </c>
      <c r="M2254" s="2">
        <v>-5</v>
      </c>
      <c r="N2254" t="s">
        <v>4523</v>
      </c>
      <c r="O2254" t="s">
        <v>4524</v>
      </c>
      <c r="P2254" t="s">
        <v>12397</v>
      </c>
      <c r="Q2254" t="s">
        <v>12398</v>
      </c>
      <c r="R2254" t="s">
        <v>44</v>
      </c>
      <c r="S2254" t="s">
        <v>4527</v>
      </c>
      <c r="T2254" s="3">
        <v>45835</v>
      </c>
      <c r="U2254" s="3">
        <v>45838</v>
      </c>
      <c r="V2254" s="2">
        <v>0</v>
      </c>
      <c r="W2254" t="s">
        <v>44</v>
      </c>
      <c r="X2254" t="s">
        <v>44</v>
      </c>
      <c r="Y2254" t="s">
        <v>12399</v>
      </c>
      <c r="Z2254" t="s">
        <v>1568</v>
      </c>
      <c r="AA2254" t="s">
        <v>4529</v>
      </c>
      <c r="AB2254" t="s">
        <v>4530</v>
      </c>
      <c r="AC2254" t="s">
        <v>89</v>
      </c>
      <c r="AD2254" t="str">
        <f t="shared" si="35"/>
        <v>10-60</v>
      </c>
      <c r="AE2254" t="str">
        <f>VLOOKUP(AD2254,'Main_Sub Desc'!C:D,2,)</f>
        <v>LPC from invoicing</v>
      </c>
      <c r="AF2254" t="str">
        <f>VLOOKUP(VALUE(H2254),'Main_Sub Desc'!F:G,2,)</f>
        <v>Wtr Rev Late Payment</v>
      </c>
      <c r="AG2254">
        <f>IFERROR(VLOOKUP(VALUE(I2254),'PC Mapping'!A:F,6,),"")</f>
        <v>10719</v>
      </c>
      <c r="AH2254" s="13" t="str">
        <f>VLOOKUP(AG2254,'PC Mapping'!L:M,2,)</f>
        <v>All Other Water</v>
      </c>
    </row>
    <row r="2255" spans="1:34" x14ac:dyDescent="0.2">
      <c r="A2255" t="s">
        <v>12400</v>
      </c>
      <c r="B2255" t="s">
        <v>12389</v>
      </c>
      <c r="C2255" t="s">
        <v>4519</v>
      </c>
      <c r="D2255" t="s">
        <v>4520</v>
      </c>
      <c r="E2255" s="3">
        <v>45835</v>
      </c>
      <c r="F2255" t="s">
        <v>44</v>
      </c>
      <c r="G2255" t="s">
        <v>3742</v>
      </c>
      <c r="H2255" t="s">
        <v>3722</v>
      </c>
      <c r="I2255" t="s">
        <v>4538</v>
      </c>
      <c r="J2255" t="s">
        <v>4522</v>
      </c>
      <c r="K2255" s="2">
        <v>-5</v>
      </c>
      <c r="L2255" t="s">
        <v>44</v>
      </c>
      <c r="M2255" s="2">
        <v>-5</v>
      </c>
      <c r="N2255" t="s">
        <v>4523</v>
      </c>
      <c r="O2255" t="s">
        <v>4524</v>
      </c>
      <c r="P2255" t="s">
        <v>12401</v>
      </c>
      <c r="Q2255" t="s">
        <v>12402</v>
      </c>
      <c r="R2255" t="s">
        <v>44</v>
      </c>
      <c r="S2255" t="s">
        <v>4527</v>
      </c>
      <c r="T2255" s="3">
        <v>45835</v>
      </c>
      <c r="U2255" s="3">
        <v>45838</v>
      </c>
      <c r="V2255" s="2">
        <v>0</v>
      </c>
      <c r="W2255" t="s">
        <v>44</v>
      </c>
      <c r="X2255" t="s">
        <v>44</v>
      </c>
      <c r="Y2255" t="s">
        <v>12403</v>
      </c>
      <c r="Z2255" t="s">
        <v>12404</v>
      </c>
      <c r="AA2255" t="s">
        <v>4529</v>
      </c>
      <c r="AB2255" t="s">
        <v>4530</v>
      </c>
      <c r="AC2255" t="s">
        <v>89</v>
      </c>
      <c r="AD2255" t="str">
        <f t="shared" si="35"/>
        <v>10-60</v>
      </c>
      <c r="AE2255" t="str">
        <f>VLOOKUP(AD2255,'Main_Sub Desc'!C:D,2,)</f>
        <v>LPC from invoicing</v>
      </c>
      <c r="AF2255" t="str">
        <f>VLOOKUP(VALUE(H2255),'Main_Sub Desc'!F:G,2,)</f>
        <v>Wtr Rev Late Payment</v>
      </c>
      <c r="AG2255">
        <f>IFERROR(VLOOKUP(VALUE(I2255),'PC Mapping'!A:F,6,),"")</f>
        <v>10469</v>
      </c>
      <c r="AH2255" s="13" t="str">
        <f>VLOOKUP(AG2255,'PC Mapping'!L:M,2,)</f>
        <v>Bolivar Water</v>
      </c>
    </row>
    <row r="2256" spans="1:34" x14ac:dyDescent="0.2">
      <c r="A2256" t="s">
        <v>12400</v>
      </c>
      <c r="B2256" t="s">
        <v>12389</v>
      </c>
      <c r="C2256" t="s">
        <v>4519</v>
      </c>
      <c r="D2256" t="s">
        <v>4520</v>
      </c>
      <c r="E2256" s="3">
        <v>45835</v>
      </c>
      <c r="F2256" t="s">
        <v>44</v>
      </c>
      <c r="G2256" t="s">
        <v>3742</v>
      </c>
      <c r="H2256" t="s">
        <v>3716</v>
      </c>
      <c r="I2256" t="s">
        <v>4534</v>
      </c>
      <c r="J2256" t="s">
        <v>4522</v>
      </c>
      <c r="K2256" s="2">
        <v>-5</v>
      </c>
      <c r="L2256" t="s">
        <v>44</v>
      </c>
      <c r="M2256" s="2">
        <v>-5</v>
      </c>
      <c r="N2256" t="s">
        <v>4523</v>
      </c>
      <c r="O2256" t="s">
        <v>4524</v>
      </c>
      <c r="P2256" t="s">
        <v>12401</v>
      </c>
      <c r="Q2256" t="s">
        <v>12405</v>
      </c>
      <c r="R2256" t="s">
        <v>44</v>
      </c>
      <c r="S2256" t="s">
        <v>4527</v>
      </c>
      <c r="T2256" s="3">
        <v>45835</v>
      </c>
      <c r="U2256" s="3">
        <v>45838</v>
      </c>
      <c r="V2256" s="2">
        <v>0</v>
      </c>
      <c r="W2256" t="s">
        <v>44</v>
      </c>
      <c r="X2256" t="s">
        <v>44</v>
      </c>
      <c r="Y2256" t="s">
        <v>12406</v>
      </c>
      <c r="Z2256" t="s">
        <v>12404</v>
      </c>
      <c r="AA2256" t="s">
        <v>4529</v>
      </c>
      <c r="AB2256" t="s">
        <v>4530</v>
      </c>
      <c r="AC2256" t="s">
        <v>89</v>
      </c>
      <c r="AD2256" t="str">
        <f t="shared" si="35"/>
        <v>10-60</v>
      </c>
      <c r="AE2256" t="str">
        <f>VLOOKUP(AD2256,'Main_Sub Desc'!C:D,2,)</f>
        <v>LPC from invoicing</v>
      </c>
      <c r="AF2256" t="str">
        <f>VLOOKUP(VALUE(H2256),'Main_Sub Desc'!F:G,2,)</f>
        <v>Wst Rev Late Payment</v>
      </c>
      <c r="AG2256">
        <f>IFERROR(VLOOKUP(VALUE(I2256),'PC Mapping'!A:F,6,),"")</f>
        <v>10514</v>
      </c>
      <c r="AH2256" s="13" t="str">
        <f>VLOOKUP(AG2256,'PC Mapping'!L:M,2,)</f>
        <v>Bolivar Sewer</v>
      </c>
    </row>
    <row r="2257" spans="1:34" x14ac:dyDescent="0.2">
      <c r="A2257" t="s">
        <v>12407</v>
      </c>
      <c r="B2257" t="s">
        <v>12408</v>
      </c>
      <c r="C2257" t="s">
        <v>4519</v>
      </c>
      <c r="D2257" t="s">
        <v>4520</v>
      </c>
      <c r="E2257" s="3">
        <v>45835</v>
      </c>
      <c r="F2257" t="s">
        <v>44</v>
      </c>
      <c r="G2257" t="s">
        <v>3742</v>
      </c>
      <c r="H2257" t="s">
        <v>3722</v>
      </c>
      <c r="I2257" t="s">
        <v>3752</v>
      </c>
      <c r="J2257" t="s">
        <v>4522</v>
      </c>
      <c r="K2257" s="2">
        <v>-5</v>
      </c>
      <c r="L2257" t="s">
        <v>44</v>
      </c>
      <c r="M2257" s="2">
        <v>-5</v>
      </c>
      <c r="N2257" t="s">
        <v>4523</v>
      </c>
      <c r="O2257" t="s">
        <v>4524</v>
      </c>
      <c r="P2257" t="s">
        <v>12409</v>
      </c>
      <c r="Q2257" t="s">
        <v>12410</v>
      </c>
      <c r="R2257" t="s">
        <v>44</v>
      </c>
      <c r="S2257" t="s">
        <v>4527</v>
      </c>
      <c r="T2257" s="3">
        <v>45835</v>
      </c>
      <c r="U2257" s="3">
        <v>45838</v>
      </c>
      <c r="V2257" s="2">
        <v>0</v>
      </c>
      <c r="W2257" t="s">
        <v>44</v>
      </c>
      <c r="X2257" t="s">
        <v>44</v>
      </c>
      <c r="Y2257" t="s">
        <v>12411</v>
      </c>
      <c r="Z2257" t="s">
        <v>12412</v>
      </c>
      <c r="AA2257" t="s">
        <v>4529</v>
      </c>
      <c r="AB2257" t="s">
        <v>4530</v>
      </c>
      <c r="AC2257" t="s">
        <v>89</v>
      </c>
      <c r="AD2257" t="str">
        <f t="shared" si="35"/>
        <v>10-60</v>
      </c>
      <c r="AE2257" t="str">
        <f>VLOOKUP(AD2257,'Main_Sub Desc'!C:D,2,)</f>
        <v>LPC from invoicing</v>
      </c>
      <c r="AF2257" t="str">
        <f>VLOOKUP(VALUE(H2257),'Main_Sub Desc'!F:G,2,)</f>
        <v>Wtr Rev Late Payment</v>
      </c>
      <c r="AG2257">
        <f>IFERROR(VLOOKUP(VALUE(I2257),'PC Mapping'!A:F,6,),"")</f>
        <v>10719</v>
      </c>
      <c r="AH2257" s="13" t="str">
        <f>VLOOKUP(AG2257,'PC Mapping'!L:M,2,)</f>
        <v>All Other Water</v>
      </c>
    </row>
    <row r="2258" spans="1:34" x14ac:dyDescent="0.2">
      <c r="A2258" t="s">
        <v>12413</v>
      </c>
      <c r="B2258" t="s">
        <v>12408</v>
      </c>
      <c r="C2258" t="s">
        <v>4519</v>
      </c>
      <c r="D2258" t="s">
        <v>4520</v>
      </c>
      <c r="E2258" s="3">
        <v>45835</v>
      </c>
      <c r="F2258" t="s">
        <v>44</v>
      </c>
      <c r="G2258" t="s">
        <v>3742</v>
      </c>
      <c r="H2258" t="s">
        <v>3722</v>
      </c>
      <c r="I2258" t="s">
        <v>4538</v>
      </c>
      <c r="J2258" t="s">
        <v>4522</v>
      </c>
      <c r="K2258" s="2">
        <v>-5</v>
      </c>
      <c r="L2258" t="s">
        <v>44</v>
      </c>
      <c r="M2258" s="2">
        <v>-5</v>
      </c>
      <c r="N2258" t="s">
        <v>4523</v>
      </c>
      <c r="O2258" t="s">
        <v>4524</v>
      </c>
      <c r="P2258" t="s">
        <v>12414</v>
      </c>
      <c r="Q2258" t="s">
        <v>12415</v>
      </c>
      <c r="R2258" t="s">
        <v>44</v>
      </c>
      <c r="S2258" t="s">
        <v>4527</v>
      </c>
      <c r="T2258" s="3">
        <v>45835</v>
      </c>
      <c r="U2258" s="3">
        <v>45838</v>
      </c>
      <c r="V2258" s="2">
        <v>0</v>
      </c>
      <c r="W2258" t="s">
        <v>44</v>
      </c>
      <c r="X2258" t="s">
        <v>44</v>
      </c>
      <c r="Y2258" t="s">
        <v>12416</v>
      </c>
      <c r="Z2258" t="s">
        <v>460</v>
      </c>
      <c r="AA2258" t="s">
        <v>4529</v>
      </c>
      <c r="AB2258" t="s">
        <v>4530</v>
      </c>
      <c r="AC2258" t="s">
        <v>89</v>
      </c>
      <c r="AD2258" t="str">
        <f t="shared" si="35"/>
        <v>10-60</v>
      </c>
      <c r="AE2258" t="str">
        <f>VLOOKUP(AD2258,'Main_Sub Desc'!C:D,2,)</f>
        <v>LPC from invoicing</v>
      </c>
      <c r="AF2258" t="str">
        <f>VLOOKUP(VALUE(H2258),'Main_Sub Desc'!F:G,2,)</f>
        <v>Wtr Rev Late Payment</v>
      </c>
      <c r="AG2258">
        <f>IFERROR(VLOOKUP(VALUE(I2258),'PC Mapping'!A:F,6,),"")</f>
        <v>10469</v>
      </c>
      <c r="AH2258" s="13" t="str">
        <f>VLOOKUP(AG2258,'PC Mapping'!L:M,2,)</f>
        <v>Bolivar Water</v>
      </c>
    </row>
    <row r="2259" spans="1:34" x14ac:dyDescent="0.2">
      <c r="A2259" t="s">
        <v>12413</v>
      </c>
      <c r="B2259" t="s">
        <v>12408</v>
      </c>
      <c r="C2259" t="s">
        <v>4519</v>
      </c>
      <c r="D2259" t="s">
        <v>4520</v>
      </c>
      <c r="E2259" s="3">
        <v>45835</v>
      </c>
      <c r="F2259" t="s">
        <v>44</v>
      </c>
      <c r="G2259" t="s">
        <v>3742</v>
      </c>
      <c r="H2259" t="s">
        <v>3716</v>
      </c>
      <c r="I2259" t="s">
        <v>4534</v>
      </c>
      <c r="J2259" t="s">
        <v>4522</v>
      </c>
      <c r="K2259" s="2">
        <v>-5</v>
      </c>
      <c r="L2259" t="s">
        <v>44</v>
      </c>
      <c r="M2259" s="2">
        <v>-5</v>
      </c>
      <c r="N2259" t="s">
        <v>4523</v>
      </c>
      <c r="O2259" t="s">
        <v>4524</v>
      </c>
      <c r="P2259" t="s">
        <v>12414</v>
      </c>
      <c r="Q2259" t="s">
        <v>12417</v>
      </c>
      <c r="R2259" t="s">
        <v>44</v>
      </c>
      <c r="S2259" t="s">
        <v>4527</v>
      </c>
      <c r="T2259" s="3">
        <v>45835</v>
      </c>
      <c r="U2259" s="3">
        <v>45838</v>
      </c>
      <c r="V2259" s="2">
        <v>0</v>
      </c>
      <c r="W2259" t="s">
        <v>44</v>
      </c>
      <c r="X2259" t="s">
        <v>44</v>
      </c>
      <c r="Y2259" t="s">
        <v>12418</v>
      </c>
      <c r="Z2259" t="s">
        <v>460</v>
      </c>
      <c r="AA2259" t="s">
        <v>4529</v>
      </c>
      <c r="AB2259" t="s">
        <v>4530</v>
      </c>
      <c r="AC2259" t="s">
        <v>89</v>
      </c>
      <c r="AD2259" t="str">
        <f t="shared" si="35"/>
        <v>10-60</v>
      </c>
      <c r="AE2259" t="str">
        <f>VLOOKUP(AD2259,'Main_Sub Desc'!C:D,2,)</f>
        <v>LPC from invoicing</v>
      </c>
      <c r="AF2259" t="str">
        <f>VLOOKUP(VALUE(H2259),'Main_Sub Desc'!F:G,2,)</f>
        <v>Wst Rev Late Payment</v>
      </c>
      <c r="AG2259">
        <f>IFERROR(VLOOKUP(VALUE(I2259),'PC Mapping'!A:F,6,),"")</f>
        <v>10514</v>
      </c>
      <c r="AH2259" s="13" t="str">
        <f>VLOOKUP(AG2259,'PC Mapping'!L:M,2,)</f>
        <v>Bolivar Sewer</v>
      </c>
    </row>
    <row r="2260" spans="1:34" x14ac:dyDescent="0.2">
      <c r="A2260" t="s">
        <v>12419</v>
      </c>
      <c r="B2260" t="s">
        <v>12408</v>
      </c>
      <c r="C2260" t="s">
        <v>4519</v>
      </c>
      <c r="D2260" t="s">
        <v>4520</v>
      </c>
      <c r="E2260" s="3">
        <v>45835</v>
      </c>
      <c r="F2260" t="s">
        <v>44</v>
      </c>
      <c r="G2260" t="s">
        <v>3742</v>
      </c>
      <c r="H2260" t="s">
        <v>3716</v>
      </c>
      <c r="I2260" t="s">
        <v>4708</v>
      </c>
      <c r="J2260" t="s">
        <v>4522</v>
      </c>
      <c r="K2260" s="2">
        <v>-5</v>
      </c>
      <c r="L2260" t="s">
        <v>44</v>
      </c>
      <c r="M2260" s="2">
        <v>-5</v>
      </c>
      <c r="N2260" t="s">
        <v>4523</v>
      </c>
      <c r="O2260" t="s">
        <v>4524</v>
      </c>
      <c r="P2260" t="s">
        <v>12420</v>
      </c>
      <c r="Q2260" t="s">
        <v>12421</v>
      </c>
      <c r="R2260" t="s">
        <v>44</v>
      </c>
      <c r="S2260" t="s">
        <v>4527</v>
      </c>
      <c r="T2260" s="3">
        <v>45835</v>
      </c>
      <c r="U2260" s="3">
        <v>45838</v>
      </c>
      <c r="V2260" s="2">
        <v>0</v>
      </c>
      <c r="W2260" t="s">
        <v>44</v>
      </c>
      <c r="X2260" t="s">
        <v>44</v>
      </c>
      <c r="Y2260" t="s">
        <v>12422</v>
      </c>
      <c r="Z2260" t="s">
        <v>1707</v>
      </c>
      <c r="AA2260" t="s">
        <v>4529</v>
      </c>
      <c r="AB2260" t="s">
        <v>4530</v>
      </c>
      <c r="AC2260" t="s">
        <v>89</v>
      </c>
      <c r="AD2260" t="str">
        <f t="shared" si="35"/>
        <v>10-60</v>
      </c>
      <c r="AE2260" t="str">
        <f>VLOOKUP(AD2260,'Main_Sub Desc'!C:D,2,)</f>
        <v>LPC from invoicing</v>
      </c>
      <c r="AF2260" t="str">
        <f>VLOOKUP(VALUE(H2260),'Main_Sub Desc'!F:G,2,)</f>
        <v>Wst Rev Late Payment</v>
      </c>
      <c r="AG2260">
        <f>IFERROR(VLOOKUP(VALUE(I2260),'PC Mapping'!A:F,6,),"")</f>
        <v>10720</v>
      </c>
      <c r="AH2260" s="13" t="str">
        <f>VLOOKUP(AG2260,'PC Mapping'!L:M,2,)</f>
        <v>All Other Sewer</v>
      </c>
    </row>
    <row r="2261" spans="1:34" x14ac:dyDescent="0.2">
      <c r="A2261" t="s">
        <v>12419</v>
      </c>
      <c r="B2261" t="s">
        <v>12408</v>
      </c>
      <c r="C2261" t="s">
        <v>4519</v>
      </c>
      <c r="D2261" t="s">
        <v>4520</v>
      </c>
      <c r="E2261" s="3">
        <v>45835</v>
      </c>
      <c r="F2261" t="s">
        <v>44</v>
      </c>
      <c r="G2261" t="s">
        <v>3742</v>
      </c>
      <c r="H2261" t="s">
        <v>3722</v>
      </c>
      <c r="I2261" t="s">
        <v>3752</v>
      </c>
      <c r="J2261" t="s">
        <v>4522</v>
      </c>
      <c r="K2261" s="2">
        <v>-5</v>
      </c>
      <c r="L2261" t="s">
        <v>44</v>
      </c>
      <c r="M2261" s="2">
        <v>-5</v>
      </c>
      <c r="N2261" t="s">
        <v>4523</v>
      </c>
      <c r="O2261" t="s">
        <v>4524</v>
      </c>
      <c r="P2261" t="s">
        <v>12420</v>
      </c>
      <c r="Q2261" t="s">
        <v>12423</v>
      </c>
      <c r="R2261" t="s">
        <v>44</v>
      </c>
      <c r="S2261" t="s">
        <v>4527</v>
      </c>
      <c r="T2261" s="3">
        <v>45835</v>
      </c>
      <c r="U2261" s="3">
        <v>45838</v>
      </c>
      <c r="V2261" s="2">
        <v>0</v>
      </c>
      <c r="W2261" t="s">
        <v>44</v>
      </c>
      <c r="X2261" t="s">
        <v>44</v>
      </c>
      <c r="Y2261" t="s">
        <v>12424</v>
      </c>
      <c r="Z2261" t="s">
        <v>1707</v>
      </c>
      <c r="AA2261" t="s">
        <v>4529</v>
      </c>
      <c r="AB2261" t="s">
        <v>4530</v>
      </c>
      <c r="AC2261" t="s">
        <v>89</v>
      </c>
      <c r="AD2261" t="str">
        <f t="shared" si="35"/>
        <v>10-60</v>
      </c>
      <c r="AE2261" t="str">
        <f>VLOOKUP(AD2261,'Main_Sub Desc'!C:D,2,)</f>
        <v>LPC from invoicing</v>
      </c>
      <c r="AF2261" t="str">
        <f>VLOOKUP(VALUE(H2261),'Main_Sub Desc'!F:G,2,)</f>
        <v>Wtr Rev Late Payment</v>
      </c>
      <c r="AG2261">
        <f>IFERROR(VLOOKUP(VALUE(I2261),'PC Mapping'!A:F,6,),"")</f>
        <v>10719</v>
      </c>
      <c r="AH2261" s="13" t="str">
        <f>VLOOKUP(AG2261,'PC Mapping'!L:M,2,)</f>
        <v>All Other Water</v>
      </c>
    </row>
    <row r="2262" spans="1:34" x14ac:dyDescent="0.2">
      <c r="A2262" t="s">
        <v>12425</v>
      </c>
      <c r="B2262" t="s">
        <v>12389</v>
      </c>
      <c r="C2262" t="s">
        <v>4519</v>
      </c>
      <c r="D2262" t="s">
        <v>4520</v>
      </c>
      <c r="E2262" s="3">
        <v>45835</v>
      </c>
      <c r="F2262" t="s">
        <v>44</v>
      </c>
      <c r="G2262" t="s">
        <v>3742</v>
      </c>
      <c r="H2262" t="s">
        <v>3722</v>
      </c>
      <c r="I2262" t="s">
        <v>3752</v>
      </c>
      <c r="J2262" t="s">
        <v>4522</v>
      </c>
      <c r="K2262" s="2">
        <v>-9.9499999999999993</v>
      </c>
      <c r="L2262" t="s">
        <v>44</v>
      </c>
      <c r="M2262" s="2">
        <v>-9.9499999999999993</v>
      </c>
      <c r="N2262" t="s">
        <v>4523</v>
      </c>
      <c r="O2262" t="s">
        <v>4524</v>
      </c>
      <c r="P2262" t="s">
        <v>12426</v>
      </c>
      <c r="Q2262" t="s">
        <v>12427</v>
      </c>
      <c r="R2262" t="s">
        <v>44</v>
      </c>
      <c r="S2262" t="s">
        <v>4527</v>
      </c>
      <c r="T2262" s="3">
        <v>45835</v>
      </c>
      <c r="U2262" s="3">
        <v>45838</v>
      </c>
      <c r="V2262" s="2">
        <v>0</v>
      </c>
      <c r="W2262" t="s">
        <v>44</v>
      </c>
      <c r="X2262" t="s">
        <v>44</v>
      </c>
      <c r="Y2262" t="s">
        <v>12428</v>
      </c>
      <c r="Z2262" t="s">
        <v>2172</v>
      </c>
      <c r="AA2262" t="s">
        <v>4529</v>
      </c>
      <c r="AB2262" t="s">
        <v>4530</v>
      </c>
      <c r="AC2262" t="s">
        <v>89</v>
      </c>
      <c r="AD2262" t="str">
        <f t="shared" si="35"/>
        <v>10-60</v>
      </c>
      <c r="AE2262" t="str">
        <f>VLOOKUP(AD2262,'Main_Sub Desc'!C:D,2,)</f>
        <v>LPC from invoicing</v>
      </c>
      <c r="AF2262" t="str">
        <f>VLOOKUP(VALUE(H2262),'Main_Sub Desc'!F:G,2,)</f>
        <v>Wtr Rev Late Payment</v>
      </c>
      <c r="AG2262">
        <f>IFERROR(VLOOKUP(VALUE(I2262),'PC Mapping'!A:F,6,),"")</f>
        <v>10719</v>
      </c>
      <c r="AH2262" s="13" t="str">
        <f>VLOOKUP(AG2262,'PC Mapping'!L:M,2,)</f>
        <v>All Other Water</v>
      </c>
    </row>
    <row r="2263" spans="1:34" x14ac:dyDescent="0.2">
      <c r="A2263" t="s">
        <v>12429</v>
      </c>
      <c r="B2263" t="s">
        <v>12389</v>
      </c>
      <c r="C2263" t="s">
        <v>4519</v>
      </c>
      <c r="D2263" t="s">
        <v>4520</v>
      </c>
      <c r="E2263" s="3">
        <v>45835</v>
      </c>
      <c r="F2263" t="s">
        <v>44</v>
      </c>
      <c r="G2263" t="s">
        <v>3742</v>
      </c>
      <c r="H2263" t="s">
        <v>3722</v>
      </c>
      <c r="I2263" t="s">
        <v>3752</v>
      </c>
      <c r="J2263" t="s">
        <v>4522</v>
      </c>
      <c r="K2263" s="2">
        <v>-5</v>
      </c>
      <c r="L2263" t="s">
        <v>44</v>
      </c>
      <c r="M2263" s="2">
        <v>-5</v>
      </c>
      <c r="N2263" t="s">
        <v>4523</v>
      </c>
      <c r="O2263" t="s">
        <v>4524</v>
      </c>
      <c r="P2263" t="s">
        <v>12430</v>
      </c>
      <c r="Q2263" t="s">
        <v>12431</v>
      </c>
      <c r="R2263" t="s">
        <v>44</v>
      </c>
      <c r="S2263" t="s">
        <v>4527</v>
      </c>
      <c r="T2263" s="3">
        <v>45835</v>
      </c>
      <c r="U2263" s="3">
        <v>45838</v>
      </c>
      <c r="V2263" s="2">
        <v>0</v>
      </c>
      <c r="W2263" t="s">
        <v>44</v>
      </c>
      <c r="X2263" t="s">
        <v>44</v>
      </c>
      <c r="Y2263" t="s">
        <v>12432</v>
      </c>
      <c r="Z2263" t="s">
        <v>1799</v>
      </c>
      <c r="AA2263" t="s">
        <v>4529</v>
      </c>
      <c r="AB2263" t="s">
        <v>4530</v>
      </c>
      <c r="AC2263" t="s">
        <v>89</v>
      </c>
      <c r="AD2263" t="str">
        <f t="shared" si="35"/>
        <v>10-60</v>
      </c>
      <c r="AE2263" t="str">
        <f>VLOOKUP(AD2263,'Main_Sub Desc'!C:D,2,)</f>
        <v>LPC from invoicing</v>
      </c>
      <c r="AF2263" t="str">
        <f>VLOOKUP(VALUE(H2263),'Main_Sub Desc'!F:G,2,)</f>
        <v>Wtr Rev Late Payment</v>
      </c>
      <c r="AG2263">
        <f>IFERROR(VLOOKUP(VALUE(I2263),'PC Mapping'!A:F,6,),"")</f>
        <v>10719</v>
      </c>
      <c r="AH2263" s="13" t="str">
        <f>VLOOKUP(AG2263,'PC Mapping'!L:M,2,)</f>
        <v>All Other Water</v>
      </c>
    </row>
    <row r="2264" spans="1:34" x14ac:dyDescent="0.2">
      <c r="A2264" t="s">
        <v>12433</v>
      </c>
      <c r="B2264" t="s">
        <v>12408</v>
      </c>
      <c r="C2264" t="s">
        <v>4519</v>
      </c>
      <c r="D2264" t="s">
        <v>4520</v>
      </c>
      <c r="E2264" s="3">
        <v>45835</v>
      </c>
      <c r="F2264" t="s">
        <v>44</v>
      </c>
      <c r="G2264" t="s">
        <v>3742</v>
      </c>
      <c r="H2264" t="s">
        <v>3722</v>
      </c>
      <c r="I2264" t="s">
        <v>3752</v>
      </c>
      <c r="J2264" t="s">
        <v>4522</v>
      </c>
      <c r="K2264" s="2">
        <v>-7.48</v>
      </c>
      <c r="L2264" t="s">
        <v>44</v>
      </c>
      <c r="M2264" s="2">
        <v>-7.48</v>
      </c>
      <c r="N2264" t="s">
        <v>4523</v>
      </c>
      <c r="O2264" t="s">
        <v>4524</v>
      </c>
      <c r="P2264" t="s">
        <v>12434</v>
      </c>
      <c r="Q2264" t="s">
        <v>12435</v>
      </c>
      <c r="R2264" t="s">
        <v>44</v>
      </c>
      <c r="S2264" t="s">
        <v>4527</v>
      </c>
      <c r="T2264" s="3">
        <v>45835</v>
      </c>
      <c r="U2264" s="3">
        <v>45838</v>
      </c>
      <c r="V2264" s="2">
        <v>0</v>
      </c>
      <c r="W2264" t="s">
        <v>44</v>
      </c>
      <c r="X2264" t="s">
        <v>44</v>
      </c>
      <c r="Y2264" t="s">
        <v>12436</v>
      </c>
      <c r="Z2264" t="s">
        <v>12437</v>
      </c>
      <c r="AA2264" t="s">
        <v>4529</v>
      </c>
      <c r="AB2264" t="s">
        <v>4530</v>
      </c>
      <c r="AC2264" t="s">
        <v>89</v>
      </c>
      <c r="AD2264" t="str">
        <f t="shared" si="35"/>
        <v>10-60</v>
      </c>
      <c r="AE2264" t="str">
        <f>VLOOKUP(AD2264,'Main_Sub Desc'!C:D,2,)</f>
        <v>LPC from invoicing</v>
      </c>
      <c r="AF2264" t="str">
        <f>VLOOKUP(VALUE(H2264),'Main_Sub Desc'!F:G,2,)</f>
        <v>Wtr Rev Late Payment</v>
      </c>
      <c r="AG2264">
        <f>IFERROR(VLOOKUP(VALUE(I2264),'PC Mapping'!A:F,6,),"")</f>
        <v>10719</v>
      </c>
      <c r="AH2264" s="13" t="str">
        <f>VLOOKUP(AG2264,'PC Mapping'!L:M,2,)</f>
        <v>All Other Water</v>
      </c>
    </row>
    <row r="2265" spans="1:34" x14ac:dyDescent="0.2">
      <c r="A2265" t="s">
        <v>12438</v>
      </c>
      <c r="B2265" t="s">
        <v>12389</v>
      </c>
      <c r="C2265" t="s">
        <v>4519</v>
      </c>
      <c r="D2265" t="s">
        <v>4520</v>
      </c>
      <c r="E2265" s="3">
        <v>45835</v>
      </c>
      <c r="F2265" t="s">
        <v>44</v>
      </c>
      <c r="G2265" t="s">
        <v>3742</v>
      </c>
      <c r="H2265" t="s">
        <v>3722</v>
      </c>
      <c r="I2265" t="s">
        <v>3752</v>
      </c>
      <c r="J2265" t="s">
        <v>4522</v>
      </c>
      <c r="K2265" s="2">
        <v>-5</v>
      </c>
      <c r="L2265" t="s">
        <v>44</v>
      </c>
      <c r="M2265" s="2">
        <v>-5</v>
      </c>
      <c r="N2265" t="s">
        <v>4523</v>
      </c>
      <c r="O2265" t="s">
        <v>4524</v>
      </c>
      <c r="P2265" t="s">
        <v>12439</v>
      </c>
      <c r="Q2265" t="s">
        <v>12440</v>
      </c>
      <c r="R2265" t="s">
        <v>44</v>
      </c>
      <c r="S2265" t="s">
        <v>4527</v>
      </c>
      <c r="T2265" s="3">
        <v>45835</v>
      </c>
      <c r="U2265" s="3">
        <v>45838</v>
      </c>
      <c r="V2265" s="2">
        <v>0</v>
      </c>
      <c r="W2265" t="s">
        <v>44</v>
      </c>
      <c r="X2265" t="s">
        <v>44</v>
      </c>
      <c r="Y2265" t="s">
        <v>12441</v>
      </c>
      <c r="Z2265" t="s">
        <v>1716</v>
      </c>
      <c r="AA2265" t="s">
        <v>4529</v>
      </c>
      <c r="AB2265" t="s">
        <v>4530</v>
      </c>
      <c r="AC2265" t="s">
        <v>89</v>
      </c>
      <c r="AD2265" t="str">
        <f t="shared" si="35"/>
        <v>10-60</v>
      </c>
      <c r="AE2265" t="str">
        <f>VLOOKUP(AD2265,'Main_Sub Desc'!C:D,2,)</f>
        <v>LPC from invoicing</v>
      </c>
      <c r="AF2265" t="str">
        <f>VLOOKUP(VALUE(H2265),'Main_Sub Desc'!F:G,2,)</f>
        <v>Wtr Rev Late Payment</v>
      </c>
      <c r="AG2265">
        <f>IFERROR(VLOOKUP(VALUE(I2265),'PC Mapping'!A:F,6,),"")</f>
        <v>10719</v>
      </c>
      <c r="AH2265" s="13" t="str">
        <f>VLOOKUP(AG2265,'PC Mapping'!L:M,2,)</f>
        <v>All Other Water</v>
      </c>
    </row>
    <row r="2266" spans="1:34" x14ac:dyDescent="0.2">
      <c r="A2266" t="s">
        <v>12442</v>
      </c>
      <c r="B2266" t="s">
        <v>12408</v>
      </c>
      <c r="C2266" t="s">
        <v>4519</v>
      </c>
      <c r="D2266" t="s">
        <v>4520</v>
      </c>
      <c r="E2266" s="3">
        <v>45835</v>
      </c>
      <c r="F2266" t="s">
        <v>44</v>
      </c>
      <c r="G2266" t="s">
        <v>3742</v>
      </c>
      <c r="H2266" t="s">
        <v>3722</v>
      </c>
      <c r="I2266" t="s">
        <v>3752</v>
      </c>
      <c r="J2266" t="s">
        <v>4522</v>
      </c>
      <c r="K2266" s="2">
        <v>-5</v>
      </c>
      <c r="L2266" t="s">
        <v>44</v>
      </c>
      <c r="M2266" s="2">
        <v>-5</v>
      </c>
      <c r="N2266" t="s">
        <v>4523</v>
      </c>
      <c r="O2266" t="s">
        <v>4524</v>
      </c>
      <c r="P2266" t="s">
        <v>12443</v>
      </c>
      <c r="Q2266" t="s">
        <v>12444</v>
      </c>
      <c r="R2266" t="s">
        <v>44</v>
      </c>
      <c r="S2266" t="s">
        <v>4527</v>
      </c>
      <c r="T2266" s="3">
        <v>45835</v>
      </c>
      <c r="U2266" s="3">
        <v>45838</v>
      </c>
      <c r="V2266" s="2">
        <v>0</v>
      </c>
      <c r="W2266" t="s">
        <v>44</v>
      </c>
      <c r="X2266" t="s">
        <v>44</v>
      </c>
      <c r="Y2266" t="s">
        <v>12445</v>
      </c>
      <c r="Z2266" t="s">
        <v>12446</v>
      </c>
      <c r="AA2266" t="s">
        <v>4529</v>
      </c>
      <c r="AB2266" t="s">
        <v>4530</v>
      </c>
      <c r="AC2266" t="s">
        <v>89</v>
      </c>
      <c r="AD2266" t="str">
        <f t="shared" si="35"/>
        <v>10-60</v>
      </c>
      <c r="AE2266" t="str">
        <f>VLOOKUP(AD2266,'Main_Sub Desc'!C:D,2,)</f>
        <v>LPC from invoicing</v>
      </c>
      <c r="AF2266" t="str">
        <f>VLOOKUP(VALUE(H2266),'Main_Sub Desc'!F:G,2,)</f>
        <v>Wtr Rev Late Payment</v>
      </c>
      <c r="AG2266">
        <f>IFERROR(VLOOKUP(VALUE(I2266),'PC Mapping'!A:F,6,),"")</f>
        <v>10719</v>
      </c>
      <c r="AH2266" s="13" t="str">
        <f>VLOOKUP(AG2266,'PC Mapping'!L:M,2,)</f>
        <v>All Other Water</v>
      </c>
    </row>
    <row r="2267" spans="1:34" x14ac:dyDescent="0.2">
      <c r="A2267" t="s">
        <v>12447</v>
      </c>
      <c r="B2267" t="s">
        <v>12389</v>
      </c>
      <c r="C2267" t="s">
        <v>4519</v>
      </c>
      <c r="D2267" t="s">
        <v>4520</v>
      </c>
      <c r="E2267" s="3">
        <v>45835</v>
      </c>
      <c r="F2267" t="s">
        <v>44</v>
      </c>
      <c r="G2267" t="s">
        <v>3742</v>
      </c>
      <c r="H2267" t="s">
        <v>3722</v>
      </c>
      <c r="I2267" t="s">
        <v>3752</v>
      </c>
      <c r="J2267" t="s">
        <v>4522</v>
      </c>
      <c r="K2267" s="2">
        <v>-5</v>
      </c>
      <c r="L2267" t="s">
        <v>44</v>
      </c>
      <c r="M2267" s="2">
        <v>-5</v>
      </c>
      <c r="N2267" t="s">
        <v>4523</v>
      </c>
      <c r="O2267" t="s">
        <v>4524</v>
      </c>
      <c r="P2267" t="s">
        <v>12448</v>
      </c>
      <c r="Q2267" t="s">
        <v>12449</v>
      </c>
      <c r="R2267" t="s">
        <v>44</v>
      </c>
      <c r="S2267" t="s">
        <v>4527</v>
      </c>
      <c r="T2267" s="3">
        <v>45835</v>
      </c>
      <c r="U2267" s="3">
        <v>45838</v>
      </c>
      <c r="V2267" s="2">
        <v>0</v>
      </c>
      <c r="W2267" t="s">
        <v>44</v>
      </c>
      <c r="X2267" t="s">
        <v>44</v>
      </c>
      <c r="Y2267" t="s">
        <v>12450</v>
      </c>
      <c r="Z2267" t="s">
        <v>1876</v>
      </c>
      <c r="AA2267" t="s">
        <v>4529</v>
      </c>
      <c r="AB2267" t="s">
        <v>4530</v>
      </c>
      <c r="AC2267" t="s">
        <v>89</v>
      </c>
      <c r="AD2267" t="str">
        <f t="shared" si="35"/>
        <v>10-60</v>
      </c>
      <c r="AE2267" t="str">
        <f>VLOOKUP(AD2267,'Main_Sub Desc'!C:D,2,)</f>
        <v>LPC from invoicing</v>
      </c>
      <c r="AF2267" t="str">
        <f>VLOOKUP(VALUE(H2267),'Main_Sub Desc'!F:G,2,)</f>
        <v>Wtr Rev Late Payment</v>
      </c>
      <c r="AG2267">
        <f>IFERROR(VLOOKUP(VALUE(I2267),'PC Mapping'!A:F,6,),"")</f>
        <v>10719</v>
      </c>
      <c r="AH2267" s="13" t="str">
        <f>VLOOKUP(AG2267,'PC Mapping'!L:M,2,)</f>
        <v>All Other Water</v>
      </c>
    </row>
    <row r="2268" spans="1:34" x14ac:dyDescent="0.2">
      <c r="A2268" t="s">
        <v>12451</v>
      </c>
      <c r="B2268" t="s">
        <v>12389</v>
      </c>
      <c r="C2268" t="s">
        <v>4519</v>
      </c>
      <c r="D2268" t="s">
        <v>4520</v>
      </c>
      <c r="E2268" s="3">
        <v>45835</v>
      </c>
      <c r="F2268" t="s">
        <v>44</v>
      </c>
      <c r="G2268" t="s">
        <v>3742</v>
      </c>
      <c r="H2268" t="s">
        <v>3716</v>
      </c>
      <c r="I2268" t="s">
        <v>4534</v>
      </c>
      <c r="J2268" t="s">
        <v>4522</v>
      </c>
      <c r="K2268" s="2">
        <v>-5</v>
      </c>
      <c r="L2268" t="s">
        <v>44</v>
      </c>
      <c r="M2268" s="2">
        <v>-5</v>
      </c>
      <c r="N2268" t="s">
        <v>4523</v>
      </c>
      <c r="O2268" t="s">
        <v>4524</v>
      </c>
      <c r="P2268" t="s">
        <v>12452</v>
      </c>
      <c r="Q2268" t="s">
        <v>12453</v>
      </c>
      <c r="R2268" t="s">
        <v>44</v>
      </c>
      <c r="S2268" t="s">
        <v>4527</v>
      </c>
      <c r="T2268" s="3">
        <v>45835</v>
      </c>
      <c r="U2268" s="3">
        <v>45838</v>
      </c>
      <c r="V2268" s="2">
        <v>0</v>
      </c>
      <c r="W2268" t="s">
        <v>44</v>
      </c>
      <c r="X2268" t="s">
        <v>44</v>
      </c>
      <c r="Y2268" t="s">
        <v>12454</v>
      </c>
      <c r="Z2268" t="s">
        <v>780</v>
      </c>
      <c r="AA2268" t="s">
        <v>4529</v>
      </c>
      <c r="AB2268" t="s">
        <v>4530</v>
      </c>
      <c r="AC2268" t="s">
        <v>89</v>
      </c>
      <c r="AD2268" t="str">
        <f t="shared" si="35"/>
        <v>10-60</v>
      </c>
      <c r="AE2268" t="str">
        <f>VLOOKUP(AD2268,'Main_Sub Desc'!C:D,2,)</f>
        <v>LPC from invoicing</v>
      </c>
      <c r="AF2268" t="str">
        <f>VLOOKUP(VALUE(H2268),'Main_Sub Desc'!F:G,2,)</f>
        <v>Wst Rev Late Payment</v>
      </c>
      <c r="AG2268">
        <f>IFERROR(VLOOKUP(VALUE(I2268),'PC Mapping'!A:F,6,),"")</f>
        <v>10514</v>
      </c>
      <c r="AH2268" s="13" t="str">
        <f>VLOOKUP(AG2268,'PC Mapping'!L:M,2,)</f>
        <v>Bolivar Sewer</v>
      </c>
    </row>
    <row r="2269" spans="1:34" x14ac:dyDescent="0.2">
      <c r="A2269" t="s">
        <v>12451</v>
      </c>
      <c r="B2269" t="s">
        <v>12389</v>
      </c>
      <c r="C2269" t="s">
        <v>4519</v>
      </c>
      <c r="D2269" t="s">
        <v>4520</v>
      </c>
      <c r="E2269" s="3">
        <v>45835</v>
      </c>
      <c r="F2269" t="s">
        <v>44</v>
      </c>
      <c r="G2269" t="s">
        <v>3742</v>
      </c>
      <c r="H2269" t="s">
        <v>3722</v>
      </c>
      <c r="I2269" t="s">
        <v>4538</v>
      </c>
      <c r="J2269" t="s">
        <v>4522</v>
      </c>
      <c r="K2269" s="2">
        <v>-5</v>
      </c>
      <c r="L2269" t="s">
        <v>44</v>
      </c>
      <c r="M2269" s="2">
        <v>-5</v>
      </c>
      <c r="N2269" t="s">
        <v>4523</v>
      </c>
      <c r="O2269" t="s">
        <v>4524</v>
      </c>
      <c r="P2269" t="s">
        <v>12452</v>
      </c>
      <c r="Q2269" t="s">
        <v>12455</v>
      </c>
      <c r="R2269" t="s">
        <v>44</v>
      </c>
      <c r="S2269" t="s">
        <v>4527</v>
      </c>
      <c r="T2269" s="3">
        <v>45835</v>
      </c>
      <c r="U2269" s="3">
        <v>45838</v>
      </c>
      <c r="V2269" s="2">
        <v>0</v>
      </c>
      <c r="W2269" t="s">
        <v>44</v>
      </c>
      <c r="X2269" t="s">
        <v>44</v>
      </c>
      <c r="Y2269" t="s">
        <v>12456</v>
      </c>
      <c r="Z2269" t="s">
        <v>780</v>
      </c>
      <c r="AA2269" t="s">
        <v>4529</v>
      </c>
      <c r="AB2269" t="s">
        <v>4530</v>
      </c>
      <c r="AC2269" t="s">
        <v>89</v>
      </c>
      <c r="AD2269" t="str">
        <f t="shared" si="35"/>
        <v>10-60</v>
      </c>
      <c r="AE2269" t="str">
        <f>VLOOKUP(AD2269,'Main_Sub Desc'!C:D,2,)</f>
        <v>LPC from invoicing</v>
      </c>
      <c r="AF2269" t="str">
        <f>VLOOKUP(VALUE(H2269),'Main_Sub Desc'!F:G,2,)</f>
        <v>Wtr Rev Late Payment</v>
      </c>
      <c r="AG2269">
        <f>IFERROR(VLOOKUP(VALUE(I2269),'PC Mapping'!A:F,6,),"")</f>
        <v>10469</v>
      </c>
      <c r="AH2269" s="13" t="str">
        <f>VLOOKUP(AG2269,'PC Mapping'!L:M,2,)</f>
        <v>Bolivar Water</v>
      </c>
    </row>
    <row r="2270" spans="1:34" x14ac:dyDescent="0.2">
      <c r="A2270" t="s">
        <v>12457</v>
      </c>
      <c r="B2270" t="s">
        <v>12408</v>
      </c>
      <c r="C2270" t="s">
        <v>4519</v>
      </c>
      <c r="D2270" t="s">
        <v>4520</v>
      </c>
      <c r="E2270" s="3">
        <v>45835</v>
      </c>
      <c r="F2270" t="s">
        <v>44</v>
      </c>
      <c r="G2270" t="s">
        <v>3742</v>
      </c>
      <c r="H2270" t="s">
        <v>3722</v>
      </c>
      <c r="I2270" t="s">
        <v>4538</v>
      </c>
      <c r="J2270" t="s">
        <v>4522</v>
      </c>
      <c r="K2270" s="2">
        <v>-5</v>
      </c>
      <c r="L2270" t="s">
        <v>44</v>
      </c>
      <c r="M2270" s="2">
        <v>-5</v>
      </c>
      <c r="N2270" t="s">
        <v>4523</v>
      </c>
      <c r="O2270" t="s">
        <v>4524</v>
      </c>
      <c r="P2270" t="s">
        <v>10001</v>
      </c>
      <c r="Q2270" t="s">
        <v>12458</v>
      </c>
      <c r="R2270" t="s">
        <v>44</v>
      </c>
      <c r="S2270" t="s">
        <v>4527</v>
      </c>
      <c r="T2270" s="3">
        <v>45835</v>
      </c>
      <c r="U2270" s="3">
        <v>45838</v>
      </c>
      <c r="V2270" s="2">
        <v>0</v>
      </c>
      <c r="W2270" t="s">
        <v>44</v>
      </c>
      <c r="X2270" t="s">
        <v>44</v>
      </c>
      <c r="Y2270" t="s">
        <v>12459</v>
      </c>
      <c r="Z2270" t="s">
        <v>449</v>
      </c>
      <c r="AA2270" t="s">
        <v>4529</v>
      </c>
      <c r="AB2270" t="s">
        <v>4530</v>
      </c>
      <c r="AC2270" t="s">
        <v>89</v>
      </c>
      <c r="AD2270" t="str">
        <f t="shared" si="35"/>
        <v>10-60</v>
      </c>
      <c r="AE2270" t="str">
        <f>VLOOKUP(AD2270,'Main_Sub Desc'!C:D,2,)</f>
        <v>LPC from invoicing</v>
      </c>
      <c r="AF2270" t="str">
        <f>VLOOKUP(VALUE(H2270),'Main_Sub Desc'!F:G,2,)</f>
        <v>Wtr Rev Late Payment</v>
      </c>
      <c r="AG2270">
        <f>IFERROR(VLOOKUP(VALUE(I2270),'PC Mapping'!A:F,6,),"")</f>
        <v>10469</v>
      </c>
      <c r="AH2270" s="13" t="str">
        <f>VLOOKUP(AG2270,'PC Mapping'!L:M,2,)</f>
        <v>Bolivar Water</v>
      </c>
    </row>
    <row r="2271" spans="1:34" x14ac:dyDescent="0.2">
      <c r="A2271" t="s">
        <v>12457</v>
      </c>
      <c r="B2271" t="s">
        <v>12408</v>
      </c>
      <c r="C2271" t="s">
        <v>4519</v>
      </c>
      <c r="D2271" t="s">
        <v>4520</v>
      </c>
      <c r="E2271" s="3">
        <v>45835</v>
      </c>
      <c r="F2271" t="s">
        <v>44</v>
      </c>
      <c r="G2271" t="s">
        <v>3742</v>
      </c>
      <c r="H2271" t="s">
        <v>3716</v>
      </c>
      <c r="I2271" t="s">
        <v>4534</v>
      </c>
      <c r="J2271" t="s">
        <v>4522</v>
      </c>
      <c r="K2271" s="2">
        <v>-5</v>
      </c>
      <c r="L2271" t="s">
        <v>44</v>
      </c>
      <c r="M2271" s="2">
        <v>-5</v>
      </c>
      <c r="N2271" t="s">
        <v>4523</v>
      </c>
      <c r="O2271" t="s">
        <v>4524</v>
      </c>
      <c r="P2271" t="s">
        <v>10001</v>
      </c>
      <c r="Q2271" t="s">
        <v>12460</v>
      </c>
      <c r="R2271" t="s">
        <v>44</v>
      </c>
      <c r="S2271" t="s">
        <v>4527</v>
      </c>
      <c r="T2271" s="3">
        <v>45835</v>
      </c>
      <c r="U2271" s="3">
        <v>45838</v>
      </c>
      <c r="V2271" s="2">
        <v>0</v>
      </c>
      <c r="W2271" t="s">
        <v>44</v>
      </c>
      <c r="X2271" t="s">
        <v>44</v>
      </c>
      <c r="Y2271" t="s">
        <v>12461</v>
      </c>
      <c r="Z2271" t="s">
        <v>449</v>
      </c>
      <c r="AA2271" t="s">
        <v>4529</v>
      </c>
      <c r="AB2271" t="s">
        <v>4530</v>
      </c>
      <c r="AC2271" t="s">
        <v>89</v>
      </c>
      <c r="AD2271" t="str">
        <f t="shared" si="35"/>
        <v>10-60</v>
      </c>
      <c r="AE2271" t="str">
        <f>VLOOKUP(AD2271,'Main_Sub Desc'!C:D,2,)</f>
        <v>LPC from invoicing</v>
      </c>
      <c r="AF2271" t="str">
        <f>VLOOKUP(VALUE(H2271),'Main_Sub Desc'!F:G,2,)</f>
        <v>Wst Rev Late Payment</v>
      </c>
      <c r="AG2271">
        <f>IFERROR(VLOOKUP(VALUE(I2271),'PC Mapping'!A:F,6,),"")</f>
        <v>10514</v>
      </c>
      <c r="AH2271" s="13" t="str">
        <f>VLOOKUP(AG2271,'PC Mapping'!L:M,2,)</f>
        <v>Bolivar Sewer</v>
      </c>
    </row>
    <row r="2272" spans="1:34" x14ac:dyDescent="0.2">
      <c r="A2272" t="s">
        <v>12462</v>
      </c>
      <c r="B2272" t="s">
        <v>12408</v>
      </c>
      <c r="C2272" t="s">
        <v>4519</v>
      </c>
      <c r="D2272" t="s">
        <v>4520</v>
      </c>
      <c r="E2272" s="3">
        <v>45835</v>
      </c>
      <c r="F2272" t="s">
        <v>44</v>
      </c>
      <c r="G2272" t="s">
        <v>3742</v>
      </c>
      <c r="H2272" t="s">
        <v>3722</v>
      </c>
      <c r="I2272" t="s">
        <v>3752</v>
      </c>
      <c r="J2272" t="s">
        <v>4522</v>
      </c>
      <c r="K2272" s="2">
        <v>-12.35</v>
      </c>
      <c r="L2272" t="s">
        <v>44</v>
      </c>
      <c r="M2272" s="2">
        <v>-12.35</v>
      </c>
      <c r="N2272" t="s">
        <v>4523</v>
      </c>
      <c r="O2272" t="s">
        <v>4524</v>
      </c>
      <c r="P2272" t="s">
        <v>12426</v>
      </c>
      <c r="Q2272" t="s">
        <v>12463</v>
      </c>
      <c r="R2272" t="s">
        <v>44</v>
      </c>
      <c r="S2272" t="s">
        <v>4527</v>
      </c>
      <c r="T2272" s="3">
        <v>45835</v>
      </c>
      <c r="U2272" s="3">
        <v>45838</v>
      </c>
      <c r="V2272" s="2">
        <v>0</v>
      </c>
      <c r="W2272" t="s">
        <v>44</v>
      </c>
      <c r="X2272" t="s">
        <v>44</v>
      </c>
      <c r="Y2272" t="s">
        <v>12464</v>
      </c>
      <c r="Z2272" t="s">
        <v>3454</v>
      </c>
      <c r="AA2272" t="s">
        <v>4529</v>
      </c>
      <c r="AB2272" t="s">
        <v>4530</v>
      </c>
      <c r="AC2272" t="s">
        <v>89</v>
      </c>
      <c r="AD2272" t="str">
        <f t="shared" si="35"/>
        <v>10-60</v>
      </c>
      <c r="AE2272" t="str">
        <f>VLOOKUP(AD2272,'Main_Sub Desc'!C:D,2,)</f>
        <v>LPC from invoicing</v>
      </c>
      <c r="AF2272" t="str">
        <f>VLOOKUP(VALUE(H2272),'Main_Sub Desc'!F:G,2,)</f>
        <v>Wtr Rev Late Payment</v>
      </c>
      <c r="AG2272">
        <f>IFERROR(VLOOKUP(VALUE(I2272),'PC Mapping'!A:F,6,),"")</f>
        <v>10719</v>
      </c>
      <c r="AH2272" s="13" t="str">
        <f>VLOOKUP(AG2272,'PC Mapping'!L:M,2,)</f>
        <v>All Other Water</v>
      </c>
    </row>
    <row r="2273" spans="1:34" x14ac:dyDescent="0.2">
      <c r="A2273" t="s">
        <v>12465</v>
      </c>
      <c r="B2273" t="s">
        <v>12408</v>
      </c>
      <c r="C2273" t="s">
        <v>4519</v>
      </c>
      <c r="D2273" t="s">
        <v>4520</v>
      </c>
      <c r="E2273" s="3">
        <v>45835</v>
      </c>
      <c r="F2273" t="s">
        <v>44</v>
      </c>
      <c r="G2273" t="s">
        <v>3742</v>
      </c>
      <c r="H2273" t="s">
        <v>3722</v>
      </c>
      <c r="I2273" t="s">
        <v>3752</v>
      </c>
      <c r="J2273" t="s">
        <v>4522</v>
      </c>
      <c r="K2273" s="2">
        <v>-5</v>
      </c>
      <c r="L2273" t="s">
        <v>44</v>
      </c>
      <c r="M2273" s="2">
        <v>-5</v>
      </c>
      <c r="N2273" t="s">
        <v>4523</v>
      </c>
      <c r="O2273" t="s">
        <v>4524</v>
      </c>
      <c r="P2273" t="s">
        <v>9361</v>
      </c>
      <c r="Q2273" t="s">
        <v>12466</v>
      </c>
      <c r="R2273" t="s">
        <v>44</v>
      </c>
      <c r="S2273" t="s">
        <v>4527</v>
      </c>
      <c r="T2273" s="3">
        <v>45835</v>
      </c>
      <c r="U2273" s="3">
        <v>45838</v>
      </c>
      <c r="V2273" s="2">
        <v>0</v>
      </c>
      <c r="W2273" t="s">
        <v>44</v>
      </c>
      <c r="X2273" t="s">
        <v>44</v>
      </c>
      <c r="Y2273" t="s">
        <v>9363</v>
      </c>
      <c r="Z2273" t="s">
        <v>3511</v>
      </c>
      <c r="AA2273" t="s">
        <v>4529</v>
      </c>
      <c r="AB2273" t="s">
        <v>4530</v>
      </c>
      <c r="AC2273" t="s">
        <v>89</v>
      </c>
      <c r="AD2273" t="str">
        <f t="shared" si="35"/>
        <v>10-60</v>
      </c>
      <c r="AE2273" t="str">
        <f>VLOOKUP(AD2273,'Main_Sub Desc'!C:D,2,)</f>
        <v>LPC from invoicing</v>
      </c>
      <c r="AF2273" t="str">
        <f>VLOOKUP(VALUE(H2273),'Main_Sub Desc'!F:G,2,)</f>
        <v>Wtr Rev Late Payment</v>
      </c>
      <c r="AG2273">
        <f>IFERROR(VLOOKUP(VALUE(I2273),'PC Mapping'!A:F,6,),"")</f>
        <v>10719</v>
      </c>
      <c r="AH2273" s="13" t="str">
        <f>VLOOKUP(AG2273,'PC Mapping'!L:M,2,)</f>
        <v>All Other Water</v>
      </c>
    </row>
    <row r="2274" spans="1:34" x14ac:dyDescent="0.2">
      <c r="A2274" t="s">
        <v>12467</v>
      </c>
      <c r="B2274" t="s">
        <v>12408</v>
      </c>
      <c r="C2274" t="s">
        <v>4519</v>
      </c>
      <c r="D2274" t="s">
        <v>4520</v>
      </c>
      <c r="E2274" s="3">
        <v>45835</v>
      </c>
      <c r="F2274" t="s">
        <v>44</v>
      </c>
      <c r="G2274" t="s">
        <v>3742</v>
      </c>
      <c r="H2274" t="s">
        <v>3722</v>
      </c>
      <c r="I2274" t="s">
        <v>4538</v>
      </c>
      <c r="J2274" t="s">
        <v>4522</v>
      </c>
      <c r="K2274" s="2">
        <v>-5</v>
      </c>
      <c r="L2274" t="s">
        <v>44</v>
      </c>
      <c r="M2274" s="2">
        <v>-5</v>
      </c>
      <c r="N2274" t="s">
        <v>4523</v>
      </c>
      <c r="O2274" t="s">
        <v>4524</v>
      </c>
      <c r="P2274" t="s">
        <v>12468</v>
      </c>
      <c r="Q2274" t="s">
        <v>12469</v>
      </c>
      <c r="R2274" t="s">
        <v>44</v>
      </c>
      <c r="S2274" t="s">
        <v>4527</v>
      </c>
      <c r="T2274" s="3">
        <v>45835</v>
      </c>
      <c r="U2274" s="3">
        <v>45838</v>
      </c>
      <c r="V2274" s="2">
        <v>0</v>
      </c>
      <c r="W2274" t="s">
        <v>44</v>
      </c>
      <c r="X2274" t="s">
        <v>44</v>
      </c>
      <c r="Y2274" t="s">
        <v>12470</v>
      </c>
      <c r="Z2274" t="s">
        <v>567</v>
      </c>
      <c r="AA2274" t="s">
        <v>4529</v>
      </c>
      <c r="AB2274" t="s">
        <v>4530</v>
      </c>
      <c r="AC2274" t="s">
        <v>89</v>
      </c>
      <c r="AD2274" t="str">
        <f t="shared" si="35"/>
        <v>10-60</v>
      </c>
      <c r="AE2274" t="str">
        <f>VLOOKUP(AD2274,'Main_Sub Desc'!C:D,2,)</f>
        <v>LPC from invoicing</v>
      </c>
      <c r="AF2274" t="str">
        <f>VLOOKUP(VALUE(H2274),'Main_Sub Desc'!F:G,2,)</f>
        <v>Wtr Rev Late Payment</v>
      </c>
      <c r="AG2274">
        <f>IFERROR(VLOOKUP(VALUE(I2274),'PC Mapping'!A:F,6,),"")</f>
        <v>10469</v>
      </c>
      <c r="AH2274" s="13" t="str">
        <f>VLOOKUP(AG2274,'PC Mapping'!L:M,2,)</f>
        <v>Bolivar Water</v>
      </c>
    </row>
    <row r="2275" spans="1:34" x14ac:dyDescent="0.2">
      <c r="A2275" t="s">
        <v>12467</v>
      </c>
      <c r="B2275" t="s">
        <v>12408</v>
      </c>
      <c r="C2275" t="s">
        <v>4519</v>
      </c>
      <c r="D2275" t="s">
        <v>4520</v>
      </c>
      <c r="E2275" s="3">
        <v>45835</v>
      </c>
      <c r="F2275" t="s">
        <v>44</v>
      </c>
      <c r="G2275" t="s">
        <v>3742</v>
      </c>
      <c r="H2275" t="s">
        <v>3716</v>
      </c>
      <c r="I2275" t="s">
        <v>4534</v>
      </c>
      <c r="J2275" t="s">
        <v>4522</v>
      </c>
      <c r="K2275" s="2">
        <v>-5</v>
      </c>
      <c r="L2275" t="s">
        <v>44</v>
      </c>
      <c r="M2275" s="2">
        <v>-5</v>
      </c>
      <c r="N2275" t="s">
        <v>4523</v>
      </c>
      <c r="O2275" t="s">
        <v>4524</v>
      </c>
      <c r="P2275" t="s">
        <v>12468</v>
      </c>
      <c r="Q2275" t="s">
        <v>12471</v>
      </c>
      <c r="R2275" t="s">
        <v>44</v>
      </c>
      <c r="S2275" t="s">
        <v>4527</v>
      </c>
      <c r="T2275" s="3">
        <v>45835</v>
      </c>
      <c r="U2275" s="3">
        <v>45838</v>
      </c>
      <c r="V2275" s="2">
        <v>0</v>
      </c>
      <c r="W2275" t="s">
        <v>44</v>
      </c>
      <c r="X2275" t="s">
        <v>44</v>
      </c>
      <c r="Y2275" t="s">
        <v>12472</v>
      </c>
      <c r="Z2275" t="s">
        <v>567</v>
      </c>
      <c r="AA2275" t="s">
        <v>4529</v>
      </c>
      <c r="AB2275" t="s">
        <v>4530</v>
      </c>
      <c r="AC2275" t="s">
        <v>89</v>
      </c>
      <c r="AD2275" t="str">
        <f t="shared" si="35"/>
        <v>10-60</v>
      </c>
      <c r="AE2275" t="str">
        <f>VLOOKUP(AD2275,'Main_Sub Desc'!C:D,2,)</f>
        <v>LPC from invoicing</v>
      </c>
      <c r="AF2275" t="str">
        <f>VLOOKUP(VALUE(H2275),'Main_Sub Desc'!F:G,2,)</f>
        <v>Wst Rev Late Payment</v>
      </c>
      <c r="AG2275">
        <f>IFERROR(VLOOKUP(VALUE(I2275),'PC Mapping'!A:F,6,),"")</f>
        <v>10514</v>
      </c>
      <c r="AH2275" s="13" t="str">
        <f>VLOOKUP(AG2275,'PC Mapping'!L:M,2,)</f>
        <v>Bolivar Sewer</v>
      </c>
    </row>
    <row r="2276" spans="1:34" x14ac:dyDescent="0.2">
      <c r="A2276" t="s">
        <v>12473</v>
      </c>
      <c r="B2276" t="s">
        <v>12474</v>
      </c>
      <c r="C2276" t="s">
        <v>4519</v>
      </c>
      <c r="D2276" t="s">
        <v>4520</v>
      </c>
      <c r="E2276" s="3">
        <v>45811</v>
      </c>
      <c r="F2276" t="s">
        <v>44</v>
      </c>
      <c r="G2276" t="s">
        <v>3742</v>
      </c>
      <c r="H2276" t="s">
        <v>3722</v>
      </c>
      <c r="I2276" t="s">
        <v>3752</v>
      </c>
      <c r="J2276" t="s">
        <v>4522</v>
      </c>
      <c r="K2276" s="2">
        <v>-5</v>
      </c>
      <c r="L2276" t="s">
        <v>44</v>
      </c>
      <c r="M2276" s="2">
        <v>-5</v>
      </c>
      <c r="N2276" t="s">
        <v>4523</v>
      </c>
      <c r="O2276" t="s">
        <v>4524</v>
      </c>
      <c r="P2276" t="s">
        <v>12475</v>
      </c>
      <c r="Q2276" t="s">
        <v>12476</v>
      </c>
      <c r="R2276" t="s">
        <v>44</v>
      </c>
      <c r="S2276" t="s">
        <v>4527</v>
      </c>
      <c r="T2276" s="3">
        <v>45811</v>
      </c>
      <c r="U2276" s="3">
        <v>45812</v>
      </c>
      <c r="V2276" s="2">
        <v>0</v>
      </c>
      <c r="W2276" t="s">
        <v>44</v>
      </c>
      <c r="X2276" t="s">
        <v>44</v>
      </c>
      <c r="Y2276" t="s">
        <v>12477</v>
      </c>
      <c r="Z2276" t="s">
        <v>12478</v>
      </c>
      <c r="AA2276" t="s">
        <v>4529</v>
      </c>
      <c r="AB2276" t="s">
        <v>4530</v>
      </c>
      <c r="AC2276" t="s">
        <v>89</v>
      </c>
      <c r="AD2276" t="str">
        <f t="shared" si="35"/>
        <v>10-60</v>
      </c>
      <c r="AE2276" t="str">
        <f>VLOOKUP(AD2276,'Main_Sub Desc'!C:D,2,)</f>
        <v>LPC from invoicing</v>
      </c>
      <c r="AF2276" t="str">
        <f>VLOOKUP(VALUE(H2276),'Main_Sub Desc'!F:G,2,)</f>
        <v>Wtr Rev Late Payment</v>
      </c>
      <c r="AG2276">
        <f>IFERROR(VLOOKUP(VALUE(I2276),'PC Mapping'!A:F,6,),"")</f>
        <v>10719</v>
      </c>
      <c r="AH2276" s="13" t="str">
        <f>VLOOKUP(AG2276,'PC Mapping'!L:M,2,)</f>
        <v>All Other Water</v>
      </c>
    </row>
    <row r="2277" spans="1:34" x14ac:dyDescent="0.2">
      <c r="A2277" t="s">
        <v>12479</v>
      </c>
      <c r="B2277" t="s">
        <v>12474</v>
      </c>
      <c r="C2277" t="s">
        <v>4519</v>
      </c>
      <c r="D2277" t="s">
        <v>4520</v>
      </c>
      <c r="E2277" s="3">
        <v>45811</v>
      </c>
      <c r="F2277" t="s">
        <v>44</v>
      </c>
      <c r="G2277" t="s">
        <v>3742</v>
      </c>
      <c r="H2277" t="s">
        <v>3722</v>
      </c>
      <c r="I2277" t="s">
        <v>3752</v>
      </c>
      <c r="J2277" t="s">
        <v>4522</v>
      </c>
      <c r="K2277" s="2">
        <v>-5</v>
      </c>
      <c r="L2277" t="s">
        <v>44</v>
      </c>
      <c r="M2277" s="2">
        <v>-5</v>
      </c>
      <c r="N2277" t="s">
        <v>4523</v>
      </c>
      <c r="O2277" t="s">
        <v>4524</v>
      </c>
      <c r="P2277" t="s">
        <v>12480</v>
      </c>
      <c r="Q2277" t="s">
        <v>12481</v>
      </c>
      <c r="R2277" t="s">
        <v>44</v>
      </c>
      <c r="S2277" t="s">
        <v>4527</v>
      </c>
      <c r="T2277" s="3">
        <v>45811</v>
      </c>
      <c r="U2277" s="3">
        <v>45812</v>
      </c>
      <c r="V2277" s="2">
        <v>0</v>
      </c>
      <c r="W2277" t="s">
        <v>44</v>
      </c>
      <c r="X2277" t="s">
        <v>44</v>
      </c>
      <c r="Y2277" t="s">
        <v>12482</v>
      </c>
      <c r="Z2277" t="s">
        <v>12483</v>
      </c>
      <c r="AA2277" t="s">
        <v>4529</v>
      </c>
      <c r="AB2277" t="s">
        <v>4530</v>
      </c>
      <c r="AC2277" t="s">
        <v>89</v>
      </c>
      <c r="AD2277" t="str">
        <f t="shared" si="35"/>
        <v>10-60</v>
      </c>
      <c r="AE2277" t="str">
        <f>VLOOKUP(AD2277,'Main_Sub Desc'!C:D,2,)</f>
        <v>LPC from invoicing</v>
      </c>
      <c r="AF2277" t="str">
        <f>VLOOKUP(VALUE(H2277),'Main_Sub Desc'!F:G,2,)</f>
        <v>Wtr Rev Late Payment</v>
      </c>
      <c r="AG2277">
        <f>IFERROR(VLOOKUP(VALUE(I2277),'PC Mapping'!A:F,6,),"")</f>
        <v>10719</v>
      </c>
      <c r="AH2277" s="13" t="str">
        <f>VLOOKUP(AG2277,'PC Mapping'!L:M,2,)</f>
        <v>All Other Water</v>
      </c>
    </row>
    <row r="2278" spans="1:34" x14ac:dyDescent="0.2">
      <c r="A2278" t="s">
        <v>12484</v>
      </c>
      <c r="B2278" t="s">
        <v>12474</v>
      </c>
      <c r="C2278" t="s">
        <v>4519</v>
      </c>
      <c r="D2278" t="s">
        <v>4520</v>
      </c>
      <c r="E2278" s="3">
        <v>45811</v>
      </c>
      <c r="F2278" t="s">
        <v>44</v>
      </c>
      <c r="G2278" t="s">
        <v>3742</v>
      </c>
      <c r="H2278" t="s">
        <v>3722</v>
      </c>
      <c r="I2278" t="s">
        <v>3752</v>
      </c>
      <c r="J2278" t="s">
        <v>4522</v>
      </c>
      <c r="K2278" s="2">
        <v>-5</v>
      </c>
      <c r="L2278" t="s">
        <v>44</v>
      </c>
      <c r="M2278" s="2">
        <v>-5</v>
      </c>
      <c r="N2278" t="s">
        <v>4523</v>
      </c>
      <c r="O2278" t="s">
        <v>4524</v>
      </c>
      <c r="P2278" t="s">
        <v>12485</v>
      </c>
      <c r="Q2278" t="s">
        <v>12486</v>
      </c>
      <c r="R2278" t="s">
        <v>44</v>
      </c>
      <c r="S2278" t="s">
        <v>4527</v>
      </c>
      <c r="T2278" s="3">
        <v>45811</v>
      </c>
      <c r="U2278" s="3">
        <v>45812</v>
      </c>
      <c r="V2278" s="2">
        <v>0</v>
      </c>
      <c r="W2278" t="s">
        <v>44</v>
      </c>
      <c r="X2278" t="s">
        <v>44</v>
      </c>
      <c r="Y2278" t="s">
        <v>12487</v>
      </c>
      <c r="Z2278" t="s">
        <v>2058</v>
      </c>
      <c r="AA2278" t="s">
        <v>4529</v>
      </c>
      <c r="AB2278" t="s">
        <v>4530</v>
      </c>
      <c r="AC2278" t="s">
        <v>89</v>
      </c>
      <c r="AD2278" t="str">
        <f t="shared" si="35"/>
        <v>10-60</v>
      </c>
      <c r="AE2278" t="str">
        <f>VLOOKUP(AD2278,'Main_Sub Desc'!C:D,2,)</f>
        <v>LPC from invoicing</v>
      </c>
      <c r="AF2278" t="str">
        <f>VLOOKUP(VALUE(H2278),'Main_Sub Desc'!F:G,2,)</f>
        <v>Wtr Rev Late Payment</v>
      </c>
      <c r="AG2278">
        <f>IFERROR(VLOOKUP(VALUE(I2278),'PC Mapping'!A:F,6,),"")</f>
        <v>10719</v>
      </c>
      <c r="AH2278" s="13" t="str">
        <f>VLOOKUP(AG2278,'PC Mapping'!L:M,2,)</f>
        <v>All Other Water</v>
      </c>
    </row>
    <row r="2279" spans="1:34" x14ac:dyDescent="0.2">
      <c r="A2279" t="s">
        <v>12488</v>
      </c>
      <c r="B2279" t="s">
        <v>12474</v>
      </c>
      <c r="C2279" t="s">
        <v>4519</v>
      </c>
      <c r="D2279" t="s">
        <v>4520</v>
      </c>
      <c r="E2279" s="3">
        <v>45811</v>
      </c>
      <c r="F2279" t="s">
        <v>44</v>
      </c>
      <c r="G2279" t="s">
        <v>3742</v>
      </c>
      <c r="H2279" t="s">
        <v>3722</v>
      </c>
      <c r="I2279" t="s">
        <v>3752</v>
      </c>
      <c r="J2279" t="s">
        <v>4522</v>
      </c>
      <c r="K2279" s="2">
        <v>-5</v>
      </c>
      <c r="L2279" t="s">
        <v>44</v>
      </c>
      <c r="M2279" s="2">
        <v>-5</v>
      </c>
      <c r="N2279" t="s">
        <v>4523</v>
      </c>
      <c r="O2279" t="s">
        <v>4524</v>
      </c>
      <c r="P2279" t="s">
        <v>12489</v>
      </c>
      <c r="Q2279" t="s">
        <v>12490</v>
      </c>
      <c r="R2279" t="s">
        <v>44</v>
      </c>
      <c r="S2279" t="s">
        <v>4527</v>
      </c>
      <c r="T2279" s="3">
        <v>45811</v>
      </c>
      <c r="U2279" s="3">
        <v>45812</v>
      </c>
      <c r="V2279" s="2">
        <v>0</v>
      </c>
      <c r="W2279" t="s">
        <v>44</v>
      </c>
      <c r="X2279" t="s">
        <v>44</v>
      </c>
      <c r="Y2279" t="s">
        <v>12491</v>
      </c>
      <c r="Z2279" t="s">
        <v>12492</v>
      </c>
      <c r="AA2279" t="s">
        <v>4529</v>
      </c>
      <c r="AB2279" t="s">
        <v>4530</v>
      </c>
      <c r="AC2279" t="s">
        <v>89</v>
      </c>
      <c r="AD2279" t="str">
        <f t="shared" si="35"/>
        <v>10-60</v>
      </c>
      <c r="AE2279" t="str">
        <f>VLOOKUP(AD2279,'Main_Sub Desc'!C:D,2,)</f>
        <v>LPC from invoicing</v>
      </c>
      <c r="AF2279" t="str">
        <f>VLOOKUP(VALUE(H2279),'Main_Sub Desc'!F:G,2,)</f>
        <v>Wtr Rev Late Payment</v>
      </c>
      <c r="AG2279">
        <f>IFERROR(VLOOKUP(VALUE(I2279),'PC Mapping'!A:F,6,),"")</f>
        <v>10719</v>
      </c>
      <c r="AH2279" s="13" t="str">
        <f>VLOOKUP(AG2279,'PC Mapping'!L:M,2,)</f>
        <v>All Other Water</v>
      </c>
    </row>
    <row r="2280" spans="1:34" x14ac:dyDescent="0.2">
      <c r="A2280" t="s">
        <v>12493</v>
      </c>
      <c r="B2280" t="s">
        <v>12474</v>
      </c>
      <c r="C2280" t="s">
        <v>4519</v>
      </c>
      <c r="D2280" t="s">
        <v>4520</v>
      </c>
      <c r="E2280" s="3">
        <v>45811</v>
      </c>
      <c r="F2280" t="s">
        <v>44</v>
      </c>
      <c r="G2280" t="s">
        <v>3742</v>
      </c>
      <c r="H2280" t="s">
        <v>3722</v>
      </c>
      <c r="I2280" t="s">
        <v>3752</v>
      </c>
      <c r="J2280" t="s">
        <v>4522</v>
      </c>
      <c r="K2280" s="2">
        <v>-5</v>
      </c>
      <c r="L2280" t="s">
        <v>44</v>
      </c>
      <c r="M2280" s="2">
        <v>-5</v>
      </c>
      <c r="N2280" t="s">
        <v>4523</v>
      </c>
      <c r="O2280" t="s">
        <v>4524</v>
      </c>
      <c r="P2280" t="s">
        <v>5070</v>
      </c>
      <c r="Q2280" t="s">
        <v>12494</v>
      </c>
      <c r="R2280" t="s">
        <v>44</v>
      </c>
      <c r="S2280" t="s">
        <v>4527</v>
      </c>
      <c r="T2280" s="3">
        <v>45811</v>
      </c>
      <c r="U2280" s="3">
        <v>45812</v>
      </c>
      <c r="V2280" s="2">
        <v>0</v>
      </c>
      <c r="W2280" t="s">
        <v>44</v>
      </c>
      <c r="X2280" t="s">
        <v>44</v>
      </c>
      <c r="Y2280" t="s">
        <v>12495</v>
      </c>
      <c r="Z2280" t="s">
        <v>12496</v>
      </c>
      <c r="AA2280" t="s">
        <v>4529</v>
      </c>
      <c r="AB2280" t="s">
        <v>4530</v>
      </c>
      <c r="AC2280" t="s">
        <v>99</v>
      </c>
      <c r="AD2280" t="str">
        <f t="shared" si="35"/>
        <v>10-60</v>
      </c>
      <c r="AE2280" t="str">
        <f>VLOOKUP(AD2280,'Main_Sub Desc'!C:D,2,)</f>
        <v>LPC from invoicing</v>
      </c>
      <c r="AF2280" t="str">
        <f>VLOOKUP(VALUE(H2280),'Main_Sub Desc'!F:G,2,)</f>
        <v>Wtr Rev Late Payment</v>
      </c>
      <c r="AG2280">
        <f>IFERROR(VLOOKUP(VALUE(I2280),'PC Mapping'!A:F,6,),"")</f>
        <v>10719</v>
      </c>
      <c r="AH2280" s="13" t="str">
        <f>VLOOKUP(AG2280,'PC Mapping'!L:M,2,)</f>
        <v>All Other Water</v>
      </c>
    </row>
    <row r="2281" spans="1:34" x14ac:dyDescent="0.2">
      <c r="A2281" t="s">
        <v>12497</v>
      </c>
      <c r="B2281" t="s">
        <v>12474</v>
      </c>
      <c r="C2281" t="s">
        <v>4519</v>
      </c>
      <c r="D2281" t="s">
        <v>4520</v>
      </c>
      <c r="E2281" s="3">
        <v>45811</v>
      </c>
      <c r="F2281" t="s">
        <v>44</v>
      </c>
      <c r="G2281" t="s">
        <v>3742</v>
      </c>
      <c r="H2281" t="s">
        <v>3722</v>
      </c>
      <c r="I2281" t="s">
        <v>3752</v>
      </c>
      <c r="J2281" t="s">
        <v>4522</v>
      </c>
      <c r="K2281" s="2">
        <v>-9.92</v>
      </c>
      <c r="L2281" t="s">
        <v>44</v>
      </c>
      <c r="M2281" s="2">
        <v>-9.92</v>
      </c>
      <c r="N2281" t="s">
        <v>4523</v>
      </c>
      <c r="O2281" t="s">
        <v>4524</v>
      </c>
      <c r="P2281" t="s">
        <v>12498</v>
      </c>
      <c r="Q2281" t="s">
        <v>12499</v>
      </c>
      <c r="R2281" t="s">
        <v>44</v>
      </c>
      <c r="S2281" t="s">
        <v>4527</v>
      </c>
      <c r="T2281" s="3">
        <v>45811</v>
      </c>
      <c r="U2281" s="3">
        <v>45812</v>
      </c>
      <c r="V2281" s="2">
        <v>0</v>
      </c>
      <c r="W2281" t="s">
        <v>44</v>
      </c>
      <c r="X2281" t="s">
        <v>44</v>
      </c>
      <c r="Y2281" t="s">
        <v>12500</v>
      </c>
      <c r="Z2281" t="s">
        <v>3174</v>
      </c>
      <c r="AA2281" t="s">
        <v>4529</v>
      </c>
      <c r="AB2281" t="s">
        <v>4530</v>
      </c>
      <c r="AC2281" t="s">
        <v>89</v>
      </c>
      <c r="AD2281" t="str">
        <f t="shared" si="35"/>
        <v>10-60</v>
      </c>
      <c r="AE2281" t="str">
        <f>VLOOKUP(AD2281,'Main_Sub Desc'!C:D,2,)</f>
        <v>LPC from invoicing</v>
      </c>
      <c r="AF2281" t="str">
        <f>VLOOKUP(VALUE(H2281),'Main_Sub Desc'!F:G,2,)</f>
        <v>Wtr Rev Late Payment</v>
      </c>
      <c r="AG2281">
        <f>IFERROR(VLOOKUP(VALUE(I2281),'PC Mapping'!A:F,6,),"")</f>
        <v>10719</v>
      </c>
      <c r="AH2281" s="13" t="str">
        <f>VLOOKUP(AG2281,'PC Mapping'!L:M,2,)</f>
        <v>All Other Water</v>
      </c>
    </row>
    <row r="2282" spans="1:34" x14ac:dyDescent="0.2">
      <c r="A2282" t="s">
        <v>12501</v>
      </c>
      <c r="B2282" t="s">
        <v>12502</v>
      </c>
      <c r="C2282" t="s">
        <v>4519</v>
      </c>
      <c r="D2282" t="s">
        <v>4520</v>
      </c>
      <c r="E2282" s="3">
        <v>45814</v>
      </c>
      <c r="F2282" t="s">
        <v>44</v>
      </c>
      <c r="G2282" t="s">
        <v>3742</v>
      </c>
      <c r="H2282" t="s">
        <v>3722</v>
      </c>
      <c r="I2282" t="s">
        <v>3752</v>
      </c>
      <c r="J2282" t="s">
        <v>4522</v>
      </c>
      <c r="K2282" s="2">
        <v>-5</v>
      </c>
      <c r="L2282" t="s">
        <v>44</v>
      </c>
      <c r="M2282" s="2">
        <v>-5</v>
      </c>
      <c r="N2282" t="s">
        <v>4523</v>
      </c>
      <c r="O2282" t="s">
        <v>4524</v>
      </c>
      <c r="P2282" t="s">
        <v>12503</v>
      </c>
      <c r="Q2282" t="s">
        <v>12504</v>
      </c>
      <c r="R2282" t="s">
        <v>44</v>
      </c>
      <c r="S2282" t="s">
        <v>4527</v>
      </c>
      <c r="T2282" s="3">
        <v>45814</v>
      </c>
      <c r="U2282" s="3">
        <v>45817</v>
      </c>
      <c r="V2282" s="2">
        <v>0</v>
      </c>
      <c r="W2282" t="s">
        <v>44</v>
      </c>
      <c r="X2282" t="s">
        <v>44</v>
      </c>
      <c r="Y2282" t="s">
        <v>12505</v>
      </c>
      <c r="Z2282" t="s">
        <v>3045</v>
      </c>
      <c r="AA2282" t="s">
        <v>4529</v>
      </c>
      <c r="AB2282" t="s">
        <v>4530</v>
      </c>
      <c r="AC2282" t="s">
        <v>89</v>
      </c>
      <c r="AD2282" t="str">
        <f t="shared" si="35"/>
        <v>10-60</v>
      </c>
      <c r="AE2282" t="str">
        <f>VLOOKUP(AD2282,'Main_Sub Desc'!C:D,2,)</f>
        <v>LPC from invoicing</v>
      </c>
      <c r="AF2282" t="str">
        <f>VLOOKUP(VALUE(H2282),'Main_Sub Desc'!F:G,2,)</f>
        <v>Wtr Rev Late Payment</v>
      </c>
      <c r="AG2282">
        <f>IFERROR(VLOOKUP(VALUE(I2282),'PC Mapping'!A:F,6,),"")</f>
        <v>10719</v>
      </c>
      <c r="AH2282" s="13" t="str">
        <f>VLOOKUP(AG2282,'PC Mapping'!L:M,2,)</f>
        <v>All Other Water</v>
      </c>
    </row>
    <row r="2283" spans="1:34" x14ac:dyDescent="0.2">
      <c r="A2283" t="s">
        <v>12506</v>
      </c>
      <c r="B2283" t="s">
        <v>12507</v>
      </c>
      <c r="C2283" t="s">
        <v>4519</v>
      </c>
      <c r="D2283" t="s">
        <v>4520</v>
      </c>
      <c r="E2283" s="3">
        <v>45817</v>
      </c>
      <c r="F2283" t="s">
        <v>44</v>
      </c>
      <c r="G2283" t="s">
        <v>3742</v>
      </c>
      <c r="H2283" t="s">
        <v>3722</v>
      </c>
      <c r="I2283" t="s">
        <v>3752</v>
      </c>
      <c r="J2283" t="s">
        <v>4522</v>
      </c>
      <c r="K2283" s="2">
        <v>-5</v>
      </c>
      <c r="L2283" t="s">
        <v>44</v>
      </c>
      <c r="M2283" s="2">
        <v>-5</v>
      </c>
      <c r="N2283" t="s">
        <v>4523</v>
      </c>
      <c r="O2283" t="s">
        <v>4524</v>
      </c>
      <c r="P2283" t="s">
        <v>9559</v>
      </c>
      <c r="Q2283" t="s">
        <v>12508</v>
      </c>
      <c r="R2283" t="s">
        <v>44</v>
      </c>
      <c r="S2283" t="s">
        <v>4527</v>
      </c>
      <c r="T2283" s="3">
        <v>45817</v>
      </c>
      <c r="U2283" s="3">
        <v>45818</v>
      </c>
      <c r="V2283" s="2">
        <v>0</v>
      </c>
      <c r="W2283" t="s">
        <v>44</v>
      </c>
      <c r="X2283" t="s">
        <v>44</v>
      </c>
      <c r="Y2283" t="s">
        <v>12509</v>
      </c>
      <c r="Z2283" t="s">
        <v>1650</v>
      </c>
      <c r="AA2283" t="s">
        <v>4529</v>
      </c>
      <c r="AB2283" t="s">
        <v>4530</v>
      </c>
      <c r="AC2283" t="s">
        <v>99</v>
      </c>
      <c r="AD2283" t="str">
        <f t="shared" si="35"/>
        <v>10-60</v>
      </c>
      <c r="AE2283" t="str">
        <f>VLOOKUP(AD2283,'Main_Sub Desc'!C:D,2,)</f>
        <v>LPC from invoicing</v>
      </c>
      <c r="AF2283" t="str">
        <f>VLOOKUP(VALUE(H2283),'Main_Sub Desc'!F:G,2,)</f>
        <v>Wtr Rev Late Payment</v>
      </c>
      <c r="AG2283">
        <f>IFERROR(VLOOKUP(VALUE(I2283),'PC Mapping'!A:F,6,),"")</f>
        <v>10719</v>
      </c>
      <c r="AH2283" s="13" t="str">
        <f>VLOOKUP(AG2283,'PC Mapping'!L:M,2,)</f>
        <v>All Other Water</v>
      </c>
    </row>
    <row r="2284" spans="1:34" x14ac:dyDescent="0.2">
      <c r="A2284" t="s">
        <v>12510</v>
      </c>
      <c r="B2284" t="s">
        <v>12507</v>
      </c>
      <c r="C2284" t="s">
        <v>4519</v>
      </c>
      <c r="D2284" t="s">
        <v>4520</v>
      </c>
      <c r="E2284" s="3">
        <v>45817</v>
      </c>
      <c r="F2284" t="s">
        <v>44</v>
      </c>
      <c r="G2284" t="s">
        <v>3742</v>
      </c>
      <c r="H2284" t="s">
        <v>3722</v>
      </c>
      <c r="I2284" t="s">
        <v>3752</v>
      </c>
      <c r="J2284" t="s">
        <v>4522</v>
      </c>
      <c r="K2284" s="2">
        <v>-9.6199999999999992</v>
      </c>
      <c r="L2284" t="s">
        <v>44</v>
      </c>
      <c r="M2284" s="2">
        <v>-9.6199999999999992</v>
      </c>
      <c r="N2284" t="s">
        <v>4523</v>
      </c>
      <c r="O2284" t="s">
        <v>4524</v>
      </c>
      <c r="P2284" t="s">
        <v>9062</v>
      </c>
      <c r="Q2284" t="s">
        <v>12511</v>
      </c>
      <c r="R2284" t="s">
        <v>44</v>
      </c>
      <c r="S2284" t="s">
        <v>4527</v>
      </c>
      <c r="T2284" s="3">
        <v>45817</v>
      </c>
      <c r="U2284" s="3">
        <v>45818</v>
      </c>
      <c r="V2284" s="2">
        <v>0</v>
      </c>
      <c r="W2284" t="s">
        <v>44</v>
      </c>
      <c r="X2284" t="s">
        <v>44</v>
      </c>
      <c r="Y2284" t="s">
        <v>12512</v>
      </c>
      <c r="Z2284" t="s">
        <v>2119</v>
      </c>
      <c r="AA2284" t="s">
        <v>4529</v>
      </c>
      <c r="AB2284" t="s">
        <v>4530</v>
      </c>
      <c r="AC2284" t="s">
        <v>89</v>
      </c>
      <c r="AD2284" t="str">
        <f t="shared" si="35"/>
        <v>10-60</v>
      </c>
      <c r="AE2284" t="str">
        <f>VLOOKUP(AD2284,'Main_Sub Desc'!C:D,2,)</f>
        <v>LPC from invoicing</v>
      </c>
      <c r="AF2284" t="str">
        <f>VLOOKUP(VALUE(H2284),'Main_Sub Desc'!F:G,2,)</f>
        <v>Wtr Rev Late Payment</v>
      </c>
      <c r="AG2284">
        <f>IFERROR(VLOOKUP(VALUE(I2284),'PC Mapping'!A:F,6,),"")</f>
        <v>10719</v>
      </c>
      <c r="AH2284" s="13" t="str">
        <f>VLOOKUP(AG2284,'PC Mapping'!L:M,2,)</f>
        <v>All Other Water</v>
      </c>
    </row>
    <row r="2285" spans="1:34" x14ac:dyDescent="0.2">
      <c r="A2285" t="s">
        <v>12513</v>
      </c>
      <c r="B2285" t="s">
        <v>12514</v>
      </c>
      <c r="C2285" t="s">
        <v>4519</v>
      </c>
      <c r="D2285" t="s">
        <v>4520</v>
      </c>
      <c r="E2285" s="3">
        <v>45818</v>
      </c>
      <c r="F2285" t="s">
        <v>44</v>
      </c>
      <c r="G2285" t="s">
        <v>3742</v>
      </c>
      <c r="H2285" t="s">
        <v>3722</v>
      </c>
      <c r="I2285" t="s">
        <v>3752</v>
      </c>
      <c r="J2285" t="s">
        <v>4522</v>
      </c>
      <c r="K2285" s="2">
        <v>-10.65</v>
      </c>
      <c r="L2285" t="s">
        <v>44</v>
      </c>
      <c r="M2285" s="2">
        <v>-10.65</v>
      </c>
      <c r="N2285" t="s">
        <v>4523</v>
      </c>
      <c r="O2285" t="s">
        <v>4524</v>
      </c>
      <c r="P2285" t="s">
        <v>12515</v>
      </c>
      <c r="Q2285" t="s">
        <v>12516</v>
      </c>
      <c r="R2285" t="s">
        <v>44</v>
      </c>
      <c r="S2285" t="s">
        <v>4527</v>
      </c>
      <c r="T2285" s="3">
        <v>45818</v>
      </c>
      <c r="U2285" s="3">
        <v>45819</v>
      </c>
      <c r="V2285" s="2">
        <v>0</v>
      </c>
      <c r="W2285" t="s">
        <v>44</v>
      </c>
      <c r="X2285" t="s">
        <v>44</v>
      </c>
      <c r="Y2285" t="s">
        <v>12517</v>
      </c>
      <c r="Z2285" t="s">
        <v>3187</v>
      </c>
      <c r="AA2285" t="s">
        <v>4529</v>
      </c>
      <c r="AB2285" t="s">
        <v>4530</v>
      </c>
      <c r="AC2285" t="s">
        <v>89</v>
      </c>
      <c r="AD2285" t="str">
        <f t="shared" si="35"/>
        <v>10-60</v>
      </c>
      <c r="AE2285" t="str">
        <f>VLOOKUP(AD2285,'Main_Sub Desc'!C:D,2,)</f>
        <v>LPC from invoicing</v>
      </c>
      <c r="AF2285" t="str">
        <f>VLOOKUP(VALUE(H2285),'Main_Sub Desc'!F:G,2,)</f>
        <v>Wtr Rev Late Payment</v>
      </c>
      <c r="AG2285">
        <f>IFERROR(VLOOKUP(VALUE(I2285),'PC Mapping'!A:F,6,),"")</f>
        <v>10719</v>
      </c>
      <c r="AH2285" s="13" t="str">
        <f>VLOOKUP(AG2285,'PC Mapping'!L:M,2,)</f>
        <v>All Other Water</v>
      </c>
    </row>
    <row r="2286" spans="1:34" x14ac:dyDescent="0.2">
      <c r="A2286" t="s">
        <v>12518</v>
      </c>
      <c r="B2286" t="s">
        <v>12514</v>
      </c>
      <c r="C2286" t="s">
        <v>4519</v>
      </c>
      <c r="D2286" t="s">
        <v>4520</v>
      </c>
      <c r="E2286" s="3">
        <v>45818</v>
      </c>
      <c r="F2286" t="s">
        <v>44</v>
      </c>
      <c r="G2286" t="s">
        <v>3742</v>
      </c>
      <c r="H2286" t="s">
        <v>3722</v>
      </c>
      <c r="I2286" t="s">
        <v>3752</v>
      </c>
      <c r="J2286" t="s">
        <v>4522</v>
      </c>
      <c r="K2286" s="2">
        <v>-6.31</v>
      </c>
      <c r="L2286" t="s">
        <v>44</v>
      </c>
      <c r="M2286" s="2">
        <v>-6.31</v>
      </c>
      <c r="N2286" t="s">
        <v>4523</v>
      </c>
      <c r="O2286" t="s">
        <v>4524</v>
      </c>
      <c r="P2286" t="s">
        <v>12519</v>
      </c>
      <c r="Q2286" t="s">
        <v>12520</v>
      </c>
      <c r="R2286" t="s">
        <v>44</v>
      </c>
      <c r="S2286" t="s">
        <v>4527</v>
      </c>
      <c r="T2286" s="3">
        <v>45818</v>
      </c>
      <c r="U2286" s="3">
        <v>45819</v>
      </c>
      <c r="V2286" s="2">
        <v>0</v>
      </c>
      <c r="W2286" t="s">
        <v>44</v>
      </c>
      <c r="X2286" t="s">
        <v>44</v>
      </c>
      <c r="Y2286" t="s">
        <v>12521</v>
      </c>
      <c r="Z2286" t="s">
        <v>2127</v>
      </c>
      <c r="AA2286" t="s">
        <v>4529</v>
      </c>
      <c r="AB2286" t="s">
        <v>4530</v>
      </c>
      <c r="AC2286" t="s">
        <v>89</v>
      </c>
      <c r="AD2286" t="str">
        <f t="shared" si="35"/>
        <v>10-60</v>
      </c>
      <c r="AE2286" t="str">
        <f>VLOOKUP(AD2286,'Main_Sub Desc'!C:D,2,)</f>
        <v>LPC from invoicing</v>
      </c>
      <c r="AF2286" t="str">
        <f>VLOOKUP(VALUE(H2286),'Main_Sub Desc'!F:G,2,)</f>
        <v>Wtr Rev Late Payment</v>
      </c>
      <c r="AG2286">
        <f>IFERROR(VLOOKUP(VALUE(I2286),'PC Mapping'!A:F,6,),"")</f>
        <v>10719</v>
      </c>
      <c r="AH2286" s="13" t="str">
        <f>VLOOKUP(AG2286,'PC Mapping'!L:M,2,)</f>
        <v>All Other Water</v>
      </c>
    </row>
    <row r="2287" spans="1:34" x14ac:dyDescent="0.2">
      <c r="A2287" t="s">
        <v>12522</v>
      </c>
      <c r="B2287" t="s">
        <v>12514</v>
      </c>
      <c r="C2287" t="s">
        <v>4519</v>
      </c>
      <c r="D2287" t="s">
        <v>4520</v>
      </c>
      <c r="E2287" s="3">
        <v>45818</v>
      </c>
      <c r="F2287" t="s">
        <v>44</v>
      </c>
      <c r="G2287" t="s">
        <v>3742</v>
      </c>
      <c r="H2287" t="s">
        <v>3716</v>
      </c>
      <c r="I2287" t="s">
        <v>4534</v>
      </c>
      <c r="J2287" t="s">
        <v>4522</v>
      </c>
      <c r="K2287" s="2">
        <v>-5</v>
      </c>
      <c r="L2287" t="s">
        <v>44</v>
      </c>
      <c r="M2287" s="2">
        <v>-5</v>
      </c>
      <c r="N2287" t="s">
        <v>4523</v>
      </c>
      <c r="O2287" t="s">
        <v>4524</v>
      </c>
      <c r="P2287" t="s">
        <v>6840</v>
      </c>
      <c r="Q2287" t="s">
        <v>12523</v>
      </c>
      <c r="R2287" t="s">
        <v>44</v>
      </c>
      <c r="S2287" t="s">
        <v>4527</v>
      </c>
      <c r="T2287" s="3">
        <v>45818</v>
      </c>
      <c r="U2287" s="3">
        <v>45819</v>
      </c>
      <c r="V2287" s="2">
        <v>0</v>
      </c>
      <c r="W2287" t="s">
        <v>44</v>
      </c>
      <c r="X2287" t="s">
        <v>44</v>
      </c>
      <c r="Y2287" t="s">
        <v>12524</v>
      </c>
      <c r="Z2287" t="s">
        <v>213</v>
      </c>
      <c r="AA2287" t="s">
        <v>4529</v>
      </c>
      <c r="AB2287" t="s">
        <v>4530</v>
      </c>
      <c r="AC2287" t="s">
        <v>89</v>
      </c>
      <c r="AD2287" t="str">
        <f t="shared" si="35"/>
        <v>10-60</v>
      </c>
      <c r="AE2287" t="str">
        <f>VLOOKUP(AD2287,'Main_Sub Desc'!C:D,2,)</f>
        <v>LPC from invoicing</v>
      </c>
      <c r="AF2287" t="str">
        <f>VLOOKUP(VALUE(H2287),'Main_Sub Desc'!F:G,2,)</f>
        <v>Wst Rev Late Payment</v>
      </c>
      <c r="AG2287">
        <f>IFERROR(VLOOKUP(VALUE(I2287),'PC Mapping'!A:F,6,),"")</f>
        <v>10514</v>
      </c>
      <c r="AH2287" s="13" t="str">
        <f>VLOOKUP(AG2287,'PC Mapping'!L:M,2,)</f>
        <v>Bolivar Sewer</v>
      </c>
    </row>
    <row r="2288" spans="1:34" x14ac:dyDescent="0.2">
      <c r="A2288" t="s">
        <v>12522</v>
      </c>
      <c r="B2288" t="s">
        <v>12514</v>
      </c>
      <c r="C2288" t="s">
        <v>4519</v>
      </c>
      <c r="D2288" t="s">
        <v>4520</v>
      </c>
      <c r="E2288" s="3">
        <v>45818</v>
      </c>
      <c r="F2288" t="s">
        <v>44</v>
      </c>
      <c r="G2288" t="s">
        <v>3742</v>
      </c>
      <c r="H2288" t="s">
        <v>3722</v>
      </c>
      <c r="I2288" t="s">
        <v>4538</v>
      </c>
      <c r="J2288" t="s">
        <v>4522</v>
      </c>
      <c r="K2288" s="2">
        <v>-5</v>
      </c>
      <c r="L2288" t="s">
        <v>44</v>
      </c>
      <c r="M2288" s="2">
        <v>-5</v>
      </c>
      <c r="N2288" t="s">
        <v>4523</v>
      </c>
      <c r="O2288" t="s">
        <v>4524</v>
      </c>
      <c r="P2288" t="s">
        <v>6840</v>
      </c>
      <c r="Q2288" t="s">
        <v>12525</v>
      </c>
      <c r="R2288" t="s">
        <v>44</v>
      </c>
      <c r="S2288" t="s">
        <v>4527</v>
      </c>
      <c r="T2288" s="3">
        <v>45818</v>
      </c>
      <c r="U2288" s="3">
        <v>45819</v>
      </c>
      <c r="V2288" s="2">
        <v>0</v>
      </c>
      <c r="W2288" t="s">
        <v>44</v>
      </c>
      <c r="X2288" t="s">
        <v>44</v>
      </c>
      <c r="Y2288" t="s">
        <v>12526</v>
      </c>
      <c r="Z2288" t="s">
        <v>213</v>
      </c>
      <c r="AA2288" t="s">
        <v>4529</v>
      </c>
      <c r="AB2288" t="s">
        <v>4530</v>
      </c>
      <c r="AC2288" t="s">
        <v>89</v>
      </c>
      <c r="AD2288" t="str">
        <f t="shared" si="35"/>
        <v>10-60</v>
      </c>
      <c r="AE2288" t="str">
        <f>VLOOKUP(AD2288,'Main_Sub Desc'!C:D,2,)</f>
        <v>LPC from invoicing</v>
      </c>
      <c r="AF2288" t="str">
        <f>VLOOKUP(VALUE(H2288),'Main_Sub Desc'!F:G,2,)</f>
        <v>Wtr Rev Late Payment</v>
      </c>
      <c r="AG2288">
        <f>IFERROR(VLOOKUP(VALUE(I2288),'PC Mapping'!A:F,6,),"")</f>
        <v>10469</v>
      </c>
      <c r="AH2288" s="13" t="str">
        <f>VLOOKUP(AG2288,'PC Mapping'!L:M,2,)</f>
        <v>Bolivar Water</v>
      </c>
    </row>
    <row r="2289" spans="1:34" x14ac:dyDescent="0.2">
      <c r="A2289" t="s">
        <v>12527</v>
      </c>
      <c r="B2289" t="s">
        <v>12514</v>
      </c>
      <c r="C2289" t="s">
        <v>4519</v>
      </c>
      <c r="D2289" t="s">
        <v>4520</v>
      </c>
      <c r="E2289" s="3">
        <v>45818</v>
      </c>
      <c r="F2289" t="s">
        <v>44</v>
      </c>
      <c r="G2289" t="s">
        <v>3742</v>
      </c>
      <c r="H2289" t="s">
        <v>3722</v>
      </c>
      <c r="I2289" t="s">
        <v>4538</v>
      </c>
      <c r="J2289" t="s">
        <v>4522</v>
      </c>
      <c r="K2289" s="2">
        <v>-5</v>
      </c>
      <c r="L2289" t="s">
        <v>44</v>
      </c>
      <c r="M2289" s="2">
        <v>-5</v>
      </c>
      <c r="N2289" t="s">
        <v>4523</v>
      </c>
      <c r="O2289" t="s">
        <v>4524</v>
      </c>
      <c r="P2289" t="s">
        <v>10007</v>
      </c>
      <c r="Q2289" t="s">
        <v>12528</v>
      </c>
      <c r="R2289" t="s">
        <v>44</v>
      </c>
      <c r="S2289" t="s">
        <v>4527</v>
      </c>
      <c r="T2289" s="3">
        <v>45818</v>
      </c>
      <c r="U2289" s="3">
        <v>45819</v>
      </c>
      <c r="V2289" s="2">
        <v>0</v>
      </c>
      <c r="W2289" t="s">
        <v>44</v>
      </c>
      <c r="X2289" t="s">
        <v>44</v>
      </c>
      <c r="Y2289" t="s">
        <v>12529</v>
      </c>
      <c r="Z2289" t="s">
        <v>1264</v>
      </c>
      <c r="AA2289" t="s">
        <v>4529</v>
      </c>
      <c r="AB2289" t="s">
        <v>4530</v>
      </c>
      <c r="AC2289" t="s">
        <v>89</v>
      </c>
      <c r="AD2289" t="str">
        <f t="shared" si="35"/>
        <v>10-60</v>
      </c>
      <c r="AE2289" t="str">
        <f>VLOOKUP(AD2289,'Main_Sub Desc'!C:D,2,)</f>
        <v>LPC from invoicing</v>
      </c>
      <c r="AF2289" t="str">
        <f>VLOOKUP(VALUE(H2289),'Main_Sub Desc'!F:G,2,)</f>
        <v>Wtr Rev Late Payment</v>
      </c>
      <c r="AG2289">
        <f>IFERROR(VLOOKUP(VALUE(I2289),'PC Mapping'!A:F,6,),"")</f>
        <v>10469</v>
      </c>
      <c r="AH2289" s="13" t="str">
        <f>VLOOKUP(AG2289,'PC Mapping'!L:M,2,)</f>
        <v>Bolivar Water</v>
      </c>
    </row>
    <row r="2290" spans="1:34" x14ac:dyDescent="0.2">
      <c r="A2290" t="s">
        <v>12527</v>
      </c>
      <c r="B2290" t="s">
        <v>12514</v>
      </c>
      <c r="C2290" t="s">
        <v>4519</v>
      </c>
      <c r="D2290" t="s">
        <v>4520</v>
      </c>
      <c r="E2290" s="3">
        <v>45818</v>
      </c>
      <c r="F2290" t="s">
        <v>44</v>
      </c>
      <c r="G2290" t="s">
        <v>3742</v>
      </c>
      <c r="H2290" t="s">
        <v>3716</v>
      </c>
      <c r="I2290" t="s">
        <v>4534</v>
      </c>
      <c r="J2290" t="s">
        <v>4522</v>
      </c>
      <c r="K2290" s="2">
        <v>-5</v>
      </c>
      <c r="L2290" t="s">
        <v>44</v>
      </c>
      <c r="M2290" s="2">
        <v>-5</v>
      </c>
      <c r="N2290" t="s">
        <v>4523</v>
      </c>
      <c r="O2290" t="s">
        <v>4524</v>
      </c>
      <c r="P2290" t="s">
        <v>10007</v>
      </c>
      <c r="Q2290" t="s">
        <v>12530</v>
      </c>
      <c r="R2290" t="s">
        <v>44</v>
      </c>
      <c r="S2290" t="s">
        <v>4527</v>
      </c>
      <c r="T2290" s="3">
        <v>45818</v>
      </c>
      <c r="U2290" s="3">
        <v>45819</v>
      </c>
      <c r="V2290" s="2">
        <v>0</v>
      </c>
      <c r="W2290" t="s">
        <v>44</v>
      </c>
      <c r="X2290" t="s">
        <v>44</v>
      </c>
      <c r="Y2290" t="s">
        <v>12531</v>
      </c>
      <c r="Z2290" t="s">
        <v>1264</v>
      </c>
      <c r="AA2290" t="s">
        <v>4529</v>
      </c>
      <c r="AB2290" t="s">
        <v>4530</v>
      </c>
      <c r="AC2290" t="s">
        <v>89</v>
      </c>
      <c r="AD2290" t="str">
        <f t="shared" si="35"/>
        <v>10-60</v>
      </c>
      <c r="AE2290" t="str">
        <f>VLOOKUP(AD2290,'Main_Sub Desc'!C:D,2,)</f>
        <v>LPC from invoicing</v>
      </c>
      <c r="AF2290" t="str">
        <f>VLOOKUP(VALUE(H2290),'Main_Sub Desc'!F:G,2,)</f>
        <v>Wst Rev Late Payment</v>
      </c>
      <c r="AG2290">
        <f>IFERROR(VLOOKUP(VALUE(I2290),'PC Mapping'!A:F,6,),"")</f>
        <v>10514</v>
      </c>
      <c r="AH2290" s="13" t="str">
        <f>VLOOKUP(AG2290,'PC Mapping'!L:M,2,)</f>
        <v>Bolivar Sewer</v>
      </c>
    </row>
    <row r="2291" spans="1:34" x14ac:dyDescent="0.2">
      <c r="A2291" t="s">
        <v>12532</v>
      </c>
      <c r="B2291" t="s">
        <v>12514</v>
      </c>
      <c r="C2291" t="s">
        <v>4519</v>
      </c>
      <c r="D2291" t="s">
        <v>4520</v>
      </c>
      <c r="E2291" s="3">
        <v>45818</v>
      </c>
      <c r="F2291" t="s">
        <v>44</v>
      </c>
      <c r="G2291" t="s">
        <v>3742</v>
      </c>
      <c r="H2291" t="s">
        <v>3722</v>
      </c>
      <c r="I2291" t="s">
        <v>4538</v>
      </c>
      <c r="J2291" t="s">
        <v>4522</v>
      </c>
      <c r="K2291" s="2">
        <v>-7.78</v>
      </c>
      <c r="L2291" t="s">
        <v>44</v>
      </c>
      <c r="M2291" s="2">
        <v>-7.78</v>
      </c>
      <c r="N2291" t="s">
        <v>4523</v>
      </c>
      <c r="O2291" t="s">
        <v>4524</v>
      </c>
      <c r="P2291" t="s">
        <v>10444</v>
      </c>
      <c r="Q2291" t="s">
        <v>12533</v>
      </c>
      <c r="R2291" t="s">
        <v>44</v>
      </c>
      <c r="S2291" t="s">
        <v>4527</v>
      </c>
      <c r="T2291" s="3">
        <v>45818</v>
      </c>
      <c r="U2291" s="3">
        <v>45819</v>
      </c>
      <c r="V2291" s="2">
        <v>0</v>
      </c>
      <c r="W2291" t="s">
        <v>44</v>
      </c>
      <c r="X2291" t="s">
        <v>44</v>
      </c>
      <c r="Y2291" t="s">
        <v>12534</v>
      </c>
      <c r="Z2291" t="s">
        <v>903</v>
      </c>
      <c r="AA2291" t="s">
        <v>4529</v>
      </c>
      <c r="AB2291" t="s">
        <v>4530</v>
      </c>
      <c r="AC2291" t="s">
        <v>89</v>
      </c>
      <c r="AD2291" t="str">
        <f t="shared" si="35"/>
        <v>10-60</v>
      </c>
      <c r="AE2291" t="str">
        <f>VLOOKUP(AD2291,'Main_Sub Desc'!C:D,2,)</f>
        <v>LPC from invoicing</v>
      </c>
      <c r="AF2291" t="str">
        <f>VLOOKUP(VALUE(H2291),'Main_Sub Desc'!F:G,2,)</f>
        <v>Wtr Rev Late Payment</v>
      </c>
      <c r="AG2291">
        <f>IFERROR(VLOOKUP(VALUE(I2291),'PC Mapping'!A:F,6,),"")</f>
        <v>10469</v>
      </c>
      <c r="AH2291" s="13" t="str">
        <f>VLOOKUP(AG2291,'PC Mapping'!L:M,2,)</f>
        <v>Bolivar Water</v>
      </c>
    </row>
    <row r="2292" spans="1:34" x14ac:dyDescent="0.2">
      <c r="A2292" t="s">
        <v>12532</v>
      </c>
      <c r="B2292" t="s">
        <v>12514</v>
      </c>
      <c r="C2292" t="s">
        <v>4519</v>
      </c>
      <c r="D2292" t="s">
        <v>4520</v>
      </c>
      <c r="E2292" s="3">
        <v>45818</v>
      </c>
      <c r="F2292" t="s">
        <v>44</v>
      </c>
      <c r="G2292" t="s">
        <v>3742</v>
      </c>
      <c r="H2292" t="s">
        <v>3716</v>
      </c>
      <c r="I2292" t="s">
        <v>4534</v>
      </c>
      <c r="J2292" t="s">
        <v>4522</v>
      </c>
      <c r="K2292" s="2">
        <v>-10.7</v>
      </c>
      <c r="L2292" t="s">
        <v>44</v>
      </c>
      <c r="M2292" s="2">
        <v>-10.7</v>
      </c>
      <c r="N2292" t="s">
        <v>4523</v>
      </c>
      <c r="O2292" t="s">
        <v>4524</v>
      </c>
      <c r="P2292" t="s">
        <v>10444</v>
      </c>
      <c r="Q2292" t="s">
        <v>12535</v>
      </c>
      <c r="R2292" t="s">
        <v>44</v>
      </c>
      <c r="S2292" t="s">
        <v>4527</v>
      </c>
      <c r="T2292" s="3">
        <v>45818</v>
      </c>
      <c r="U2292" s="3">
        <v>45819</v>
      </c>
      <c r="V2292" s="2">
        <v>0</v>
      </c>
      <c r="W2292" t="s">
        <v>44</v>
      </c>
      <c r="X2292" t="s">
        <v>44</v>
      </c>
      <c r="Y2292" t="s">
        <v>12536</v>
      </c>
      <c r="Z2292" t="s">
        <v>903</v>
      </c>
      <c r="AA2292" t="s">
        <v>4529</v>
      </c>
      <c r="AB2292" t="s">
        <v>4530</v>
      </c>
      <c r="AC2292" t="s">
        <v>89</v>
      </c>
      <c r="AD2292" t="str">
        <f t="shared" si="35"/>
        <v>10-60</v>
      </c>
      <c r="AE2292" t="str">
        <f>VLOOKUP(AD2292,'Main_Sub Desc'!C:D,2,)</f>
        <v>LPC from invoicing</v>
      </c>
      <c r="AF2292" t="str">
        <f>VLOOKUP(VALUE(H2292),'Main_Sub Desc'!F:G,2,)</f>
        <v>Wst Rev Late Payment</v>
      </c>
      <c r="AG2292">
        <f>IFERROR(VLOOKUP(VALUE(I2292),'PC Mapping'!A:F,6,),"")</f>
        <v>10514</v>
      </c>
      <c r="AH2292" s="13" t="str">
        <f>VLOOKUP(AG2292,'PC Mapping'!L:M,2,)</f>
        <v>Bolivar Sewer</v>
      </c>
    </row>
    <row r="2293" spans="1:34" x14ac:dyDescent="0.2">
      <c r="A2293" t="s">
        <v>12537</v>
      </c>
      <c r="B2293" t="s">
        <v>12514</v>
      </c>
      <c r="C2293" t="s">
        <v>4519</v>
      </c>
      <c r="D2293" t="s">
        <v>4520</v>
      </c>
      <c r="E2293" s="3">
        <v>45818</v>
      </c>
      <c r="F2293" t="s">
        <v>44</v>
      </c>
      <c r="G2293" t="s">
        <v>3742</v>
      </c>
      <c r="H2293" t="s">
        <v>3716</v>
      </c>
      <c r="I2293" t="s">
        <v>4534</v>
      </c>
      <c r="J2293" t="s">
        <v>4522</v>
      </c>
      <c r="K2293" s="2">
        <v>-5</v>
      </c>
      <c r="L2293" t="s">
        <v>44</v>
      </c>
      <c r="M2293" s="2">
        <v>-5</v>
      </c>
      <c r="N2293" t="s">
        <v>4523</v>
      </c>
      <c r="O2293" t="s">
        <v>4524</v>
      </c>
      <c r="P2293" t="s">
        <v>9642</v>
      </c>
      <c r="Q2293" t="s">
        <v>12538</v>
      </c>
      <c r="R2293" t="s">
        <v>44</v>
      </c>
      <c r="S2293" t="s">
        <v>4527</v>
      </c>
      <c r="T2293" s="3">
        <v>45818</v>
      </c>
      <c r="U2293" s="3">
        <v>45819</v>
      </c>
      <c r="V2293" s="2">
        <v>0</v>
      </c>
      <c r="W2293" t="s">
        <v>44</v>
      </c>
      <c r="X2293" t="s">
        <v>44</v>
      </c>
      <c r="Y2293" t="s">
        <v>12539</v>
      </c>
      <c r="Z2293" t="s">
        <v>12540</v>
      </c>
      <c r="AA2293" t="s">
        <v>4529</v>
      </c>
      <c r="AB2293" t="s">
        <v>4530</v>
      </c>
      <c r="AC2293" t="s">
        <v>89</v>
      </c>
      <c r="AD2293" t="str">
        <f t="shared" si="35"/>
        <v>10-60</v>
      </c>
      <c r="AE2293" t="str">
        <f>VLOOKUP(AD2293,'Main_Sub Desc'!C:D,2,)</f>
        <v>LPC from invoicing</v>
      </c>
      <c r="AF2293" t="str">
        <f>VLOOKUP(VALUE(H2293),'Main_Sub Desc'!F:G,2,)</f>
        <v>Wst Rev Late Payment</v>
      </c>
      <c r="AG2293">
        <f>IFERROR(VLOOKUP(VALUE(I2293),'PC Mapping'!A:F,6,),"")</f>
        <v>10514</v>
      </c>
      <c r="AH2293" s="13" t="str">
        <f>VLOOKUP(AG2293,'PC Mapping'!L:M,2,)</f>
        <v>Bolivar Sewer</v>
      </c>
    </row>
    <row r="2294" spans="1:34" x14ac:dyDescent="0.2">
      <c r="A2294" t="s">
        <v>12537</v>
      </c>
      <c r="B2294" t="s">
        <v>12514</v>
      </c>
      <c r="C2294" t="s">
        <v>4519</v>
      </c>
      <c r="D2294" t="s">
        <v>4520</v>
      </c>
      <c r="E2294" s="3">
        <v>45818</v>
      </c>
      <c r="F2294" t="s">
        <v>44</v>
      </c>
      <c r="G2294" t="s">
        <v>3742</v>
      </c>
      <c r="H2294" t="s">
        <v>3722</v>
      </c>
      <c r="I2294" t="s">
        <v>4538</v>
      </c>
      <c r="J2294" t="s">
        <v>4522</v>
      </c>
      <c r="K2294" s="2">
        <v>-5</v>
      </c>
      <c r="L2294" t="s">
        <v>44</v>
      </c>
      <c r="M2294" s="2">
        <v>-5</v>
      </c>
      <c r="N2294" t="s">
        <v>4523</v>
      </c>
      <c r="O2294" t="s">
        <v>4524</v>
      </c>
      <c r="P2294" t="s">
        <v>9642</v>
      </c>
      <c r="Q2294" t="s">
        <v>12541</v>
      </c>
      <c r="R2294" t="s">
        <v>44</v>
      </c>
      <c r="S2294" t="s">
        <v>4527</v>
      </c>
      <c r="T2294" s="3">
        <v>45818</v>
      </c>
      <c r="U2294" s="3">
        <v>45819</v>
      </c>
      <c r="V2294" s="2">
        <v>0</v>
      </c>
      <c r="W2294" t="s">
        <v>44</v>
      </c>
      <c r="X2294" t="s">
        <v>44</v>
      </c>
      <c r="Y2294" t="s">
        <v>12542</v>
      </c>
      <c r="Z2294" t="s">
        <v>12540</v>
      </c>
      <c r="AA2294" t="s">
        <v>4529</v>
      </c>
      <c r="AB2294" t="s">
        <v>4530</v>
      </c>
      <c r="AC2294" t="s">
        <v>89</v>
      </c>
      <c r="AD2294" t="str">
        <f t="shared" si="35"/>
        <v>10-60</v>
      </c>
      <c r="AE2294" t="str">
        <f>VLOOKUP(AD2294,'Main_Sub Desc'!C:D,2,)</f>
        <v>LPC from invoicing</v>
      </c>
      <c r="AF2294" t="str">
        <f>VLOOKUP(VALUE(H2294),'Main_Sub Desc'!F:G,2,)</f>
        <v>Wtr Rev Late Payment</v>
      </c>
      <c r="AG2294">
        <f>IFERROR(VLOOKUP(VALUE(I2294),'PC Mapping'!A:F,6,),"")</f>
        <v>10469</v>
      </c>
      <c r="AH2294" s="13" t="str">
        <f>VLOOKUP(AG2294,'PC Mapping'!L:M,2,)</f>
        <v>Bolivar Water</v>
      </c>
    </row>
    <row r="2295" spans="1:34" x14ac:dyDescent="0.2">
      <c r="A2295" t="s">
        <v>12543</v>
      </c>
      <c r="B2295" t="s">
        <v>12514</v>
      </c>
      <c r="C2295" t="s">
        <v>4519</v>
      </c>
      <c r="D2295" t="s">
        <v>4520</v>
      </c>
      <c r="E2295" s="3">
        <v>45818</v>
      </c>
      <c r="F2295" t="s">
        <v>44</v>
      </c>
      <c r="G2295" t="s">
        <v>3742</v>
      </c>
      <c r="H2295" t="s">
        <v>3722</v>
      </c>
      <c r="I2295" t="s">
        <v>4538</v>
      </c>
      <c r="J2295" t="s">
        <v>4522</v>
      </c>
      <c r="K2295" s="2">
        <v>-5.08</v>
      </c>
      <c r="L2295" t="s">
        <v>44</v>
      </c>
      <c r="M2295" s="2">
        <v>-5.08</v>
      </c>
      <c r="N2295" t="s">
        <v>4523</v>
      </c>
      <c r="O2295" t="s">
        <v>4524</v>
      </c>
      <c r="P2295" t="s">
        <v>4767</v>
      </c>
      <c r="Q2295" t="s">
        <v>12544</v>
      </c>
      <c r="R2295" t="s">
        <v>44</v>
      </c>
      <c r="S2295" t="s">
        <v>4527</v>
      </c>
      <c r="T2295" s="3">
        <v>45818</v>
      </c>
      <c r="U2295" s="3">
        <v>45819</v>
      </c>
      <c r="V2295" s="2">
        <v>0</v>
      </c>
      <c r="W2295" t="s">
        <v>44</v>
      </c>
      <c r="X2295" t="s">
        <v>44</v>
      </c>
      <c r="Y2295" t="s">
        <v>12545</v>
      </c>
      <c r="Z2295" t="s">
        <v>166</v>
      </c>
      <c r="AA2295" t="s">
        <v>4529</v>
      </c>
      <c r="AB2295" t="s">
        <v>4530</v>
      </c>
      <c r="AC2295" t="s">
        <v>89</v>
      </c>
      <c r="AD2295" t="str">
        <f t="shared" si="35"/>
        <v>10-60</v>
      </c>
      <c r="AE2295" t="str">
        <f>VLOOKUP(AD2295,'Main_Sub Desc'!C:D,2,)</f>
        <v>LPC from invoicing</v>
      </c>
      <c r="AF2295" t="str">
        <f>VLOOKUP(VALUE(H2295),'Main_Sub Desc'!F:G,2,)</f>
        <v>Wtr Rev Late Payment</v>
      </c>
      <c r="AG2295">
        <f>IFERROR(VLOOKUP(VALUE(I2295),'PC Mapping'!A:F,6,),"")</f>
        <v>10469</v>
      </c>
      <c r="AH2295" s="13" t="str">
        <f>VLOOKUP(AG2295,'PC Mapping'!L:M,2,)</f>
        <v>Bolivar Water</v>
      </c>
    </row>
    <row r="2296" spans="1:34" x14ac:dyDescent="0.2">
      <c r="A2296" t="s">
        <v>12543</v>
      </c>
      <c r="B2296" t="s">
        <v>12514</v>
      </c>
      <c r="C2296" t="s">
        <v>4519</v>
      </c>
      <c r="D2296" t="s">
        <v>4520</v>
      </c>
      <c r="E2296" s="3">
        <v>45818</v>
      </c>
      <c r="F2296" t="s">
        <v>44</v>
      </c>
      <c r="G2296" t="s">
        <v>3742</v>
      </c>
      <c r="H2296" t="s">
        <v>3716</v>
      </c>
      <c r="I2296" t="s">
        <v>4534</v>
      </c>
      <c r="J2296" t="s">
        <v>4522</v>
      </c>
      <c r="K2296" s="2">
        <v>-8.4700000000000006</v>
      </c>
      <c r="L2296" t="s">
        <v>44</v>
      </c>
      <c r="M2296" s="2">
        <v>-8.4700000000000006</v>
      </c>
      <c r="N2296" t="s">
        <v>4523</v>
      </c>
      <c r="O2296" t="s">
        <v>4524</v>
      </c>
      <c r="P2296" t="s">
        <v>4767</v>
      </c>
      <c r="Q2296" t="s">
        <v>12546</v>
      </c>
      <c r="R2296" t="s">
        <v>44</v>
      </c>
      <c r="S2296" t="s">
        <v>4527</v>
      </c>
      <c r="T2296" s="3">
        <v>45818</v>
      </c>
      <c r="U2296" s="3">
        <v>45819</v>
      </c>
      <c r="V2296" s="2">
        <v>0</v>
      </c>
      <c r="W2296" t="s">
        <v>44</v>
      </c>
      <c r="X2296" t="s">
        <v>44</v>
      </c>
      <c r="Y2296" t="s">
        <v>12547</v>
      </c>
      <c r="Z2296" t="s">
        <v>166</v>
      </c>
      <c r="AA2296" t="s">
        <v>4529</v>
      </c>
      <c r="AB2296" t="s">
        <v>4530</v>
      </c>
      <c r="AC2296" t="s">
        <v>89</v>
      </c>
      <c r="AD2296" t="str">
        <f t="shared" si="35"/>
        <v>10-60</v>
      </c>
      <c r="AE2296" t="str">
        <f>VLOOKUP(AD2296,'Main_Sub Desc'!C:D,2,)</f>
        <v>LPC from invoicing</v>
      </c>
      <c r="AF2296" t="str">
        <f>VLOOKUP(VALUE(H2296),'Main_Sub Desc'!F:G,2,)</f>
        <v>Wst Rev Late Payment</v>
      </c>
      <c r="AG2296">
        <f>IFERROR(VLOOKUP(VALUE(I2296),'PC Mapping'!A:F,6,),"")</f>
        <v>10514</v>
      </c>
      <c r="AH2296" s="13" t="str">
        <f>VLOOKUP(AG2296,'PC Mapping'!L:M,2,)</f>
        <v>Bolivar Sewer</v>
      </c>
    </row>
    <row r="2297" spans="1:34" x14ac:dyDescent="0.2">
      <c r="A2297" t="s">
        <v>12548</v>
      </c>
      <c r="B2297" t="s">
        <v>12549</v>
      </c>
      <c r="C2297" t="s">
        <v>4519</v>
      </c>
      <c r="D2297" t="s">
        <v>4520</v>
      </c>
      <c r="E2297" s="3">
        <v>45818</v>
      </c>
      <c r="F2297" t="s">
        <v>44</v>
      </c>
      <c r="G2297" t="s">
        <v>3742</v>
      </c>
      <c r="H2297" t="s">
        <v>3722</v>
      </c>
      <c r="I2297" t="s">
        <v>4538</v>
      </c>
      <c r="J2297" t="s">
        <v>4522</v>
      </c>
      <c r="K2297" s="2">
        <v>-5</v>
      </c>
      <c r="L2297" t="s">
        <v>44</v>
      </c>
      <c r="M2297" s="2">
        <v>-5</v>
      </c>
      <c r="N2297" t="s">
        <v>4523</v>
      </c>
      <c r="O2297" t="s">
        <v>4524</v>
      </c>
      <c r="P2297" t="s">
        <v>12550</v>
      </c>
      <c r="Q2297" t="s">
        <v>12551</v>
      </c>
      <c r="R2297" t="s">
        <v>44</v>
      </c>
      <c r="S2297" t="s">
        <v>4527</v>
      </c>
      <c r="T2297" s="3">
        <v>45818</v>
      </c>
      <c r="U2297" s="3">
        <v>45819</v>
      </c>
      <c r="V2297" s="2">
        <v>0</v>
      </c>
      <c r="W2297" t="s">
        <v>44</v>
      </c>
      <c r="X2297" t="s">
        <v>44</v>
      </c>
      <c r="Y2297" t="s">
        <v>12552</v>
      </c>
      <c r="Z2297" t="s">
        <v>1063</v>
      </c>
      <c r="AA2297" t="s">
        <v>4529</v>
      </c>
      <c r="AB2297" t="s">
        <v>4530</v>
      </c>
      <c r="AC2297" t="s">
        <v>89</v>
      </c>
      <c r="AD2297" t="str">
        <f t="shared" si="35"/>
        <v>10-60</v>
      </c>
      <c r="AE2297" t="str">
        <f>VLOOKUP(AD2297,'Main_Sub Desc'!C:D,2,)</f>
        <v>LPC from invoicing</v>
      </c>
      <c r="AF2297" t="str">
        <f>VLOOKUP(VALUE(H2297),'Main_Sub Desc'!F:G,2,)</f>
        <v>Wtr Rev Late Payment</v>
      </c>
      <c r="AG2297">
        <f>IFERROR(VLOOKUP(VALUE(I2297),'PC Mapping'!A:F,6,),"")</f>
        <v>10469</v>
      </c>
      <c r="AH2297" s="13" t="str">
        <f>VLOOKUP(AG2297,'PC Mapping'!L:M,2,)</f>
        <v>Bolivar Water</v>
      </c>
    </row>
    <row r="2298" spans="1:34" x14ac:dyDescent="0.2">
      <c r="A2298" t="s">
        <v>12548</v>
      </c>
      <c r="B2298" t="s">
        <v>12549</v>
      </c>
      <c r="C2298" t="s">
        <v>4519</v>
      </c>
      <c r="D2298" t="s">
        <v>4520</v>
      </c>
      <c r="E2298" s="3">
        <v>45818</v>
      </c>
      <c r="F2298" t="s">
        <v>44</v>
      </c>
      <c r="G2298" t="s">
        <v>3742</v>
      </c>
      <c r="H2298" t="s">
        <v>3716</v>
      </c>
      <c r="I2298" t="s">
        <v>4534</v>
      </c>
      <c r="J2298" t="s">
        <v>4522</v>
      </c>
      <c r="K2298" s="2">
        <v>-5</v>
      </c>
      <c r="L2298" t="s">
        <v>44</v>
      </c>
      <c r="M2298" s="2">
        <v>-5</v>
      </c>
      <c r="N2298" t="s">
        <v>4523</v>
      </c>
      <c r="O2298" t="s">
        <v>4524</v>
      </c>
      <c r="P2298" t="s">
        <v>12550</v>
      </c>
      <c r="Q2298" t="s">
        <v>12553</v>
      </c>
      <c r="R2298" t="s">
        <v>44</v>
      </c>
      <c r="S2298" t="s">
        <v>4527</v>
      </c>
      <c r="T2298" s="3">
        <v>45818</v>
      </c>
      <c r="U2298" s="3">
        <v>45819</v>
      </c>
      <c r="V2298" s="2">
        <v>0</v>
      </c>
      <c r="W2298" t="s">
        <v>44</v>
      </c>
      <c r="X2298" t="s">
        <v>44</v>
      </c>
      <c r="Y2298" t="s">
        <v>12554</v>
      </c>
      <c r="Z2298" t="s">
        <v>1063</v>
      </c>
      <c r="AA2298" t="s">
        <v>4529</v>
      </c>
      <c r="AB2298" t="s">
        <v>4530</v>
      </c>
      <c r="AC2298" t="s">
        <v>89</v>
      </c>
      <c r="AD2298" t="str">
        <f t="shared" si="35"/>
        <v>10-60</v>
      </c>
      <c r="AE2298" t="str">
        <f>VLOOKUP(AD2298,'Main_Sub Desc'!C:D,2,)</f>
        <v>LPC from invoicing</v>
      </c>
      <c r="AF2298" t="str">
        <f>VLOOKUP(VALUE(H2298),'Main_Sub Desc'!F:G,2,)</f>
        <v>Wst Rev Late Payment</v>
      </c>
      <c r="AG2298">
        <f>IFERROR(VLOOKUP(VALUE(I2298),'PC Mapping'!A:F,6,),"")</f>
        <v>10514</v>
      </c>
      <c r="AH2298" s="13" t="str">
        <f>VLOOKUP(AG2298,'PC Mapping'!L:M,2,)</f>
        <v>Bolivar Sewer</v>
      </c>
    </row>
    <row r="2299" spans="1:34" x14ac:dyDescent="0.2">
      <c r="A2299" t="s">
        <v>12555</v>
      </c>
      <c r="B2299" t="s">
        <v>12514</v>
      </c>
      <c r="C2299" t="s">
        <v>4519</v>
      </c>
      <c r="D2299" t="s">
        <v>4520</v>
      </c>
      <c r="E2299" s="3">
        <v>45818</v>
      </c>
      <c r="F2299" t="s">
        <v>44</v>
      </c>
      <c r="G2299" t="s">
        <v>3742</v>
      </c>
      <c r="H2299" t="s">
        <v>3716</v>
      </c>
      <c r="I2299" t="s">
        <v>4534</v>
      </c>
      <c r="J2299" t="s">
        <v>4522</v>
      </c>
      <c r="K2299" s="2">
        <v>-5</v>
      </c>
      <c r="L2299" t="s">
        <v>44</v>
      </c>
      <c r="M2299" s="2">
        <v>-5</v>
      </c>
      <c r="N2299" t="s">
        <v>4523</v>
      </c>
      <c r="O2299" t="s">
        <v>4524</v>
      </c>
      <c r="P2299" t="s">
        <v>4767</v>
      </c>
      <c r="Q2299" t="s">
        <v>12556</v>
      </c>
      <c r="R2299" t="s">
        <v>44</v>
      </c>
      <c r="S2299" t="s">
        <v>4527</v>
      </c>
      <c r="T2299" s="3">
        <v>45818</v>
      </c>
      <c r="U2299" s="3">
        <v>45819</v>
      </c>
      <c r="V2299" s="2">
        <v>0</v>
      </c>
      <c r="W2299" t="s">
        <v>44</v>
      </c>
      <c r="X2299" t="s">
        <v>44</v>
      </c>
      <c r="Y2299" t="s">
        <v>12557</v>
      </c>
      <c r="Z2299" t="s">
        <v>175</v>
      </c>
      <c r="AA2299" t="s">
        <v>4529</v>
      </c>
      <c r="AB2299" t="s">
        <v>4530</v>
      </c>
      <c r="AC2299" t="s">
        <v>89</v>
      </c>
      <c r="AD2299" t="str">
        <f t="shared" si="35"/>
        <v>10-60</v>
      </c>
      <c r="AE2299" t="str">
        <f>VLOOKUP(AD2299,'Main_Sub Desc'!C:D,2,)</f>
        <v>LPC from invoicing</v>
      </c>
      <c r="AF2299" t="str">
        <f>VLOOKUP(VALUE(H2299),'Main_Sub Desc'!F:G,2,)</f>
        <v>Wst Rev Late Payment</v>
      </c>
      <c r="AG2299">
        <f>IFERROR(VLOOKUP(VALUE(I2299),'PC Mapping'!A:F,6,),"")</f>
        <v>10514</v>
      </c>
      <c r="AH2299" s="13" t="str">
        <f>VLOOKUP(AG2299,'PC Mapping'!L:M,2,)</f>
        <v>Bolivar Sewer</v>
      </c>
    </row>
    <row r="2300" spans="1:34" x14ac:dyDescent="0.2">
      <c r="A2300" t="s">
        <v>12555</v>
      </c>
      <c r="B2300" t="s">
        <v>12514</v>
      </c>
      <c r="C2300" t="s">
        <v>4519</v>
      </c>
      <c r="D2300" t="s">
        <v>4520</v>
      </c>
      <c r="E2300" s="3">
        <v>45818</v>
      </c>
      <c r="F2300" t="s">
        <v>44</v>
      </c>
      <c r="G2300" t="s">
        <v>3742</v>
      </c>
      <c r="H2300" t="s">
        <v>3722</v>
      </c>
      <c r="I2300" t="s">
        <v>4538</v>
      </c>
      <c r="J2300" t="s">
        <v>4522</v>
      </c>
      <c r="K2300" s="2">
        <v>-5</v>
      </c>
      <c r="L2300" t="s">
        <v>44</v>
      </c>
      <c r="M2300" s="2">
        <v>-5</v>
      </c>
      <c r="N2300" t="s">
        <v>4523</v>
      </c>
      <c r="O2300" t="s">
        <v>4524</v>
      </c>
      <c r="P2300" t="s">
        <v>4767</v>
      </c>
      <c r="Q2300" t="s">
        <v>12558</v>
      </c>
      <c r="R2300" t="s">
        <v>44</v>
      </c>
      <c r="S2300" t="s">
        <v>4527</v>
      </c>
      <c r="T2300" s="3">
        <v>45818</v>
      </c>
      <c r="U2300" s="3">
        <v>45819</v>
      </c>
      <c r="V2300" s="2">
        <v>0</v>
      </c>
      <c r="W2300" t="s">
        <v>44</v>
      </c>
      <c r="X2300" t="s">
        <v>44</v>
      </c>
      <c r="Y2300" t="s">
        <v>12559</v>
      </c>
      <c r="Z2300" t="s">
        <v>175</v>
      </c>
      <c r="AA2300" t="s">
        <v>4529</v>
      </c>
      <c r="AB2300" t="s">
        <v>4530</v>
      </c>
      <c r="AC2300" t="s">
        <v>89</v>
      </c>
      <c r="AD2300" t="str">
        <f t="shared" si="35"/>
        <v>10-60</v>
      </c>
      <c r="AE2300" t="str">
        <f>VLOOKUP(AD2300,'Main_Sub Desc'!C:D,2,)</f>
        <v>LPC from invoicing</v>
      </c>
      <c r="AF2300" t="str">
        <f>VLOOKUP(VALUE(H2300),'Main_Sub Desc'!F:G,2,)</f>
        <v>Wtr Rev Late Payment</v>
      </c>
      <c r="AG2300">
        <f>IFERROR(VLOOKUP(VALUE(I2300),'PC Mapping'!A:F,6,),"")</f>
        <v>10469</v>
      </c>
      <c r="AH2300" s="13" t="str">
        <f>VLOOKUP(AG2300,'PC Mapping'!L:M,2,)</f>
        <v>Bolivar Water</v>
      </c>
    </row>
    <row r="2301" spans="1:34" x14ac:dyDescent="0.2">
      <c r="A2301" t="s">
        <v>12560</v>
      </c>
      <c r="B2301" t="s">
        <v>12514</v>
      </c>
      <c r="C2301" t="s">
        <v>4519</v>
      </c>
      <c r="D2301" t="s">
        <v>4520</v>
      </c>
      <c r="E2301" s="3">
        <v>45818</v>
      </c>
      <c r="F2301" t="s">
        <v>44</v>
      </c>
      <c r="G2301" t="s">
        <v>3742</v>
      </c>
      <c r="H2301" t="s">
        <v>3716</v>
      </c>
      <c r="I2301" t="s">
        <v>4534</v>
      </c>
      <c r="J2301" t="s">
        <v>4522</v>
      </c>
      <c r="K2301" s="2">
        <v>-5</v>
      </c>
      <c r="L2301" t="s">
        <v>44</v>
      </c>
      <c r="M2301" s="2">
        <v>-5</v>
      </c>
      <c r="N2301" t="s">
        <v>4523</v>
      </c>
      <c r="O2301" t="s">
        <v>4524</v>
      </c>
      <c r="P2301" t="s">
        <v>12561</v>
      </c>
      <c r="Q2301" t="s">
        <v>12562</v>
      </c>
      <c r="R2301" t="s">
        <v>44</v>
      </c>
      <c r="S2301" t="s">
        <v>4527</v>
      </c>
      <c r="T2301" s="3">
        <v>45818</v>
      </c>
      <c r="U2301" s="3">
        <v>45819</v>
      </c>
      <c r="V2301" s="2">
        <v>0</v>
      </c>
      <c r="W2301" t="s">
        <v>44</v>
      </c>
      <c r="X2301" t="s">
        <v>44</v>
      </c>
      <c r="Y2301" t="s">
        <v>12563</v>
      </c>
      <c r="Z2301" t="s">
        <v>967</v>
      </c>
      <c r="AA2301" t="s">
        <v>4529</v>
      </c>
      <c r="AB2301" t="s">
        <v>4530</v>
      </c>
      <c r="AC2301" t="s">
        <v>89</v>
      </c>
      <c r="AD2301" t="str">
        <f t="shared" si="35"/>
        <v>10-60</v>
      </c>
      <c r="AE2301" t="str">
        <f>VLOOKUP(AD2301,'Main_Sub Desc'!C:D,2,)</f>
        <v>LPC from invoicing</v>
      </c>
      <c r="AF2301" t="str">
        <f>VLOOKUP(VALUE(H2301),'Main_Sub Desc'!F:G,2,)</f>
        <v>Wst Rev Late Payment</v>
      </c>
      <c r="AG2301">
        <f>IFERROR(VLOOKUP(VALUE(I2301),'PC Mapping'!A:F,6,),"")</f>
        <v>10514</v>
      </c>
      <c r="AH2301" s="13" t="str">
        <f>VLOOKUP(AG2301,'PC Mapping'!L:M,2,)</f>
        <v>Bolivar Sewer</v>
      </c>
    </row>
    <row r="2302" spans="1:34" x14ac:dyDescent="0.2">
      <c r="A2302" t="s">
        <v>12560</v>
      </c>
      <c r="B2302" t="s">
        <v>12514</v>
      </c>
      <c r="C2302" t="s">
        <v>4519</v>
      </c>
      <c r="D2302" t="s">
        <v>4520</v>
      </c>
      <c r="E2302" s="3">
        <v>45818</v>
      </c>
      <c r="F2302" t="s">
        <v>44</v>
      </c>
      <c r="G2302" t="s">
        <v>3742</v>
      </c>
      <c r="H2302" t="s">
        <v>3722</v>
      </c>
      <c r="I2302" t="s">
        <v>4538</v>
      </c>
      <c r="J2302" t="s">
        <v>4522</v>
      </c>
      <c r="K2302" s="2">
        <v>-5</v>
      </c>
      <c r="L2302" t="s">
        <v>44</v>
      </c>
      <c r="M2302" s="2">
        <v>-5</v>
      </c>
      <c r="N2302" t="s">
        <v>4523</v>
      </c>
      <c r="O2302" t="s">
        <v>4524</v>
      </c>
      <c r="P2302" t="s">
        <v>12561</v>
      </c>
      <c r="Q2302" t="s">
        <v>12564</v>
      </c>
      <c r="R2302" t="s">
        <v>44</v>
      </c>
      <c r="S2302" t="s">
        <v>4527</v>
      </c>
      <c r="T2302" s="3">
        <v>45818</v>
      </c>
      <c r="U2302" s="3">
        <v>45819</v>
      </c>
      <c r="V2302" s="2">
        <v>0</v>
      </c>
      <c r="W2302" t="s">
        <v>44</v>
      </c>
      <c r="X2302" t="s">
        <v>44</v>
      </c>
      <c r="Y2302" t="s">
        <v>12565</v>
      </c>
      <c r="Z2302" t="s">
        <v>967</v>
      </c>
      <c r="AA2302" t="s">
        <v>4529</v>
      </c>
      <c r="AB2302" t="s">
        <v>4530</v>
      </c>
      <c r="AC2302" t="s">
        <v>89</v>
      </c>
      <c r="AD2302" t="str">
        <f t="shared" si="35"/>
        <v>10-60</v>
      </c>
      <c r="AE2302" t="str">
        <f>VLOOKUP(AD2302,'Main_Sub Desc'!C:D,2,)</f>
        <v>LPC from invoicing</v>
      </c>
      <c r="AF2302" t="str">
        <f>VLOOKUP(VALUE(H2302),'Main_Sub Desc'!F:G,2,)</f>
        <v>Wtr Rev Late Payment</v>
      </c>
      <c r="AG2302">
        <f>IFERROR(VLOOKUP(VALUE(I2302),'PC Mapping'!A:F,6,),"")</f>
        <v>10469</v>
      </c>
      <c r="AH2302" s="13" t="str">
        <f>VLOOKUP(AG2302,'PC Mapping'!L:M,2,)</f>
        <v>Bolivar Water</v>
      </c>
    </row>
    <row r="2303" spans="1:34" x14ac:dyDescent="0.2">
      <c r="A2303" t="s">
        <v>12566</v>
      </c>
      <c r="B2303" t="s">
        <v>12514</v>
      </c>
      <c r="C2303" t="s">
        <v>4519</v>
      </c>
      <c r="D2303" t="s">
        <v>4520</v>
      </c>
      <c r="E2303" s="3">
        <v>45818</v>
      </c>
      <c r="F2303" t="s">
        <v>44</v>
      </c>
      <c r="G2303" t="s">
        <v>3742</v>
      </c>
      <c r="H2303" t="s">
        <v>3716</v>
      </c>
      <c r="I2303" t="s">
        <v>4534</v>
      </c>
      <c r="J2303" t="s">
        <v>4522</v>
      </c>
      <c r="K2303" s="2">
        <v>-5.55</v>
      </c>
      <c r="L2303" t="s">
        <v>44</v>
      </c>
      <c r="M2303" s="2">
        <v>-5.55</v>
      </c>
      <c r="N2303" t="s">
        <v>4523</v>
      </c>
      <c r="O2303" t="s">
        <v>4524</v>
      </c>
      <c r="P2303" t="s">
        <v>12567</v>
      </c>
      <c r="Q2303" t="s">
        <v>12568</v>
      </c>
      <c r="R2303" t="s">
        <v>44</v>
      </c>
      <c r="S2303" t="s">
        <v>4527</v>
      </c>
      <c r="T2303" s="3">
        <v>45818</v>
      </c>
      <c r="U2303" s="3">
        <v>45819</v>
      </c>
      <c r="V2303" s="2">
        <v>0</v>
      </c>
      <c r="W2303" t="s">
        <v>44</v>
      </c>
      <c r="X2303" t="s">
        <v>44</v>
      </c>
      <c r="Y2303" t="s">
        <v>12569</v>
      </c>
      <c r="Z2303" t="s">
        <v>816</v>
      </c>
      <c r="AA2303" t="s">
        <v>4529</v>
      </c>
      <c r="AB2303" t="s">
        <v>4530</v>
      </c>
      <c r="AC2303" t="s">
        <v>89</v>
      </c>
      <c r="AD2303" t="str">
        <f t="shared" si="35"/>
        <v>10-60</v>
      </c>
      <c r="AE2303" t="str">
        <f>VLOOKUP(AD2303,'Main_Sub Desc'!C:D,2,)</f>
        <v>LPC from invoicing</v>
      </c>
      <c r="AF2303" t="str">
        <f>VLOOKUP(VALUE(H2303),'Main_Sub Desc'!F:G,2,)</f>
        <v>Wst Rev Late Payment</v>
      </c>
      <c r="AG2303">
        <f>IFERROR(VLOOKUP(VALUE(I2303),'PC Mapping'!A:F,6,),"")</f>
        <v>10514</v>
      </c>
      <c r="AH2303" s="13" t="str">
        <f>VLOOKUP(AG2303,'PC Mapping'!L:M,2,)</f>
        <v>Bolivar Sewer</v>
      </c>
    </row>
    <row r="2304" spans="1:34" x14ac:dyDescent="0.2">
      <c r="A2304" t="s">
        <v>12566</v>
      </c>
      <c r="B2304" t="s">
        <v>12514</v>
      </c>
      <c r="C2304" t="s">
        <v>4519</v>
      </c>
      <c r="D2304" t="s">
        <v>4520</v>
      </c>
      <c r="E2304" s="3">
        <v>45818</v>
      </c>
      <c r="F2304" t="s">
        <v>44</v>
      </c>
      <c r="G2304" t="s">
        <v>3742</v>
      </c>
      <c r="H2304" t="s">
        <v>3722</v>
      </c>
      <c r="I2304" t="s">
        <v>4538</v>
      </c>
      <c r="J2304" t="s">
        <v>4522</v>
      </c>
      <c r="K2304" s="2">
        <v>-5</v>
      </c>
      <c r="L2304" t="s">
        <v>44</v>
      </c>
      <c r="M2304" s="2">
        <v>-5</v>
      </c>
      <c r="N2304" t="s">
        <v>4523</v>
      </c>
      <c r="O2304" t="s">
        <v>4524</v>
      </c>
      <c r="P2304" t="s">
        <v>12567</v>
      </c>
      <c r="Q2304" t="s">
        <v>12570</v>
      </c>
      <c r="R2304" t="s">
        <v>44</v>
      </c>
      <c r="S2304" t="s">
        <v>4527</v>
      </c>
      <c r="T2304" s="3">
        <v>45818</v>
      </c>
      <c r="U2304" s="3">
        <v>45819</v>
      </c>
      <c r="V2304" s="2">
        <v>0</v>
      </c>
      <c r="W2304" t="s">
        <v>44</v>
      </c>
      <c r="X2304" t="s">
        <v>44</v>
      </c>
      <c r="Y2304" t="s">
        <v>12571</v>
      </c>
      <c r="Z2304" t="s">
        <v>816</v>
      </c>
      <c r="AA2304" t="s">
        <v>4529</v>
      </c>
      <c r="AB2304" t="s">
        <v>4530</v>
      </c>
      <c r="AC2304" t="s">
        <v>89</v>
      </c>
      <c r="AD2304" t="str">
        <f t="shared" si="35"/>
        <v>10-60</v>
      </c>
      <c r="AE2304" t="str">
        <f>VLOOKUP(AD2304,'Main_Sub Desc'!C:D,2,)</f>
        <v>LPC from invoicing</v>
      </c>
      <c r="AF2304" t="str">
        <f>VLOOKUP(VALUE(H2304),'Main_Sub Desc'!F:G,2,)</f>
        <v>Wtr Rev Late Payment</v>
      </c>
      <c r="AG2304">
        <f>IFERROR(VLOOKUP(VALUE(I2304),'PC Mapping'!A:F,6,),"")</f>
        <v>10469</v>
      </c>
      <c r="AH2304" s="13" t="str">
        <f>VLOOKUP(AG2304,'PC Mapping'!L:M,2,)</f>
        <v>Bolivar Water</v>
      </c>
    </row>
    <row r="2305" spans="1:34" x14ac:dyDescent="0.2">
      <c r="A2305" t="s">
        <v>12572</v>
      </c>
      <c r="B2305" t="s">
        <v>12514</v>
      </c>
      <c r="C2305" t="s">
        <v>4519</v>
      </c>
      <c r="D2305" t="s">
        <v>4520</v>
      </c>
      <c r="E2305" s="3">
        <v>45818</v>
      </c>
      <c r="F2305" t="s">
        <v>44</v>
      </c>
      <c r="G2305" t="s">
        <v>3742</v>
      </c>
      <c r="H2305" t="s">
        <v>3722</v>
      </c>
      <c r="I2305" t="s">
        <v>3752</v>
      </c>
      <c r="J2305" t="s">
        <v>4522</v>
      </c>
      <c r="K2305" s="2">
        <v>-5</v>
      </c>
      <c r="L2305" t="s">
        <v>44</v>
      </c>
      <c r="M2305" s="2">
        <v>-5</v>
      </c>
      <c r="N2305" t="s">
        <v>4523</v>
      </c>
      <c r="O2305" t="s">
        <v>4524</v>
      </c>
      <c r="P2305" t="s">
        <v>12573</v>
      </c>
      <c r="Q2305" t="s">
        <v>12574</v>
      </c>
      <c r="R2305" t="s">
        <v>44</v>
      </c>
      <c r="S2305" t="s">
        <v>4527</v>
      </c>
      <c r="T2305" s="3">
        <v>45818</v>
      </c>
      <c r="U2305" s="3">
        <v>45819</v>
      </c>
      <c r="V2305" s="2">
        <v>0</v>
      </c>
      <c r="W2305" t="s">
        <v>44</v>
      </c>
      <c r="X2305" t="s">
        <v>44</v>
      </c>
      <c r="Y2305" t="s">
        <v>12575</v>
      </c>
      <c r="Z2305" t="s">
        <v>12576</v>
      </c>
      <c r="AA2305" t="s">
        <v>4529</v>
      </c>
      <c r="AB2305" t="s">
        <v>4530</v>
      </c>
      <c r="AC2305" t="s">
        <v>89</v>
      </c>
      <c r="AD2305" t="str">
        <f t="shared" si="35"/>
        <v>10-60</v>
      </c>
      <c r="AE2305" t="str">
        <f>VLOOKUP(AD2305,'Main_Sub Desc'!C:D,2,)</f>
        <v>LPC from invoicing</v>
      </c>
      <c r="AF2305" t="str">
        <f>VLOOKUP(VALUE(H2305),'Main_Sub Desc'!F:G,2,)</f>
        <v>Wtr Rev Late Payment</v>
      </c>
      <c r="AG2305">
        <f>IFERROR(VLOOKUP(VALUE(I2305),'PC Mapping'!A:F,6,),"")</f>
        <v>10719</v>
      </c>
      <c r="AH2305" s="13" t="str">
        <f>VLOOKUP(AG2305,'PC Mapping'!L:M,2,)</f>
        <v>All Other Water</v>
      </c>
    </row>
    <row r="2306" spans="1:34" x14ac:dyDescent="0.2">
      <c r="A2306" t="s">
        <v>12577</v>
      </c>
      <c r="B2306" t="s">
        <v>12514</v>
      </c>
      <c r="C2306" t="s">
        <v>4519</v>
      </c>
      <c r="D2306" t="s">
        <v>4520</v>
      </c>
      <c r="E2306" s="3">
        <v>45818</v>
      </c>
      <c r="F2306" t="s">
        <v>44</v>
      </c>
      <c r="G2306" t="s">
        <v>3742</v>
      </c>
      <c r="H2306" t="s">
        <v>3722</v>
      </c>
      <c r="I2306" t="s">
        <v>3752</v>
      </c>
      <c r="J2306" t="s">
        <v>4522</v>
      </c>
      <c r="K2306" s="2">
        <v>-5</v>
      </c>
      <c r="L2306" t="s">
        <v>44</v>
      </c>
      <c r="M2306" s="2">
        <v>-5</v>
      </c>
      <c r="N2306" t="s">
        <v>4523</v>
      </c>
      <c r="O2306" t="s">
        <v>4524</v>
      </c>
      <c r="P2306" t="s">
        <v>12578</v>
      </c>
      <c r="Q2306" t="s">
        <v>12579</v>
      </c>
      <c r="R2306" t="s">
        <v>44</v>
      </c>
      <c r="S2306" t="s">
        <v>4527</v>
      </c>
      <c r="T2306" s="3">
        <v>45818</v>
      </c>
      <c r="U2306" s="3">
        <v>45819</v>
      </c>
      <c r="V2306" s="2">
        <v>0</v>
      </c>
      <c r="W2306" t="s">
        <v>44</v>
      </c>
      <c r="X2306" t="s">
        <v>44</v>
      </c>
      <c r="Y2306" t="s">
        <v>12580</v>
      </c>
      <c r="Z2306" t="s">
        <v>1864</v>
      </c>
      <c r="AA2306" t="s">
        <v>4529</v>
      </c>
      <c r="AB2306" t="s">
        <v>4530</v>
      </c>
      <c r="AC2306" t="s">
        <v>89</v>
      </c>
      <c r="AD2306" t="str">
        <f t="shared" si="35"/>
        <v>10-60</v>
      </c>
      <c r="AE2306" t="str">
        <f>VLOOKUP(AD2306,'Main_Sub Desc'!C:D,2,)</f>
        <v>LPC from invoicing</v>
      </c>
      <c r="AF2306" t="str">
        <f>VLOOKUP(VALUE(H2306),'Main_Sub Desc'!F:G,2,)</f>
        <v>Wtr Rev Late Payment</v>
      </c>
      <c r="AG2306">
        <f>IFERROR(VLOOKUP(VALUE(I2306),'PC Mapping'!A:F,6,),"")</f>
        <v>10719</v>
      </c>
      <c r="AH2306" s="13" t="str">
        <f>VLOOKUP(AG2306,'PC Mapping'!L:M,2,)</f>
        <v>All Other Water</v>
      </c>
    </row>
    <row r="2307" spans="1:34" x14ac:dyDescent="0.2">
      <c r="A2307" t="s">
        <v>12581</v>
      </c>
      <c r="B2307" t="s">
        <v>12549</v>
      </c>
      <c r="C2307" t="s">
        <v>4519</v>
      </c>
      <c r="D2307" t="s">
        <v>4520</v>
      </c>
      <c r="E2307" s="3">
        <v>45818</v>
      </c>
      <c r="F2307" t="s">
        <v>44</v>
      </c>
      <c r="G2307" t="s">
        <v>3742</v>
      </c>
      <c r="H2307" t="s">
        <v>3722</v>
      </c>
      <c r="I2307" t="s">
        <v>4538</v>
      </c>
      <c r="J2307" t="s">
        <v>4522</v>
      </c>
      <c r="K2307" s="2">
        <v>-5</v>
      </c>
      <c r="L2307" t="s">
        <v>44</v>
      </c>
      <c r="M2307" s="2">
        <v>-5</v>
      </c>
      <c r="N2307" t="s">
        <v>4523</v>
      </c>
      <c r="O2307" t="s">
        <v>4524</v>
      </c>
      <c r="P2307" t="s">
        <v>5398</v>
      </c>
      <c r="Q2307" t="s">
        <v>12582</v>
      </c>
      <c r="R2307" t="s">
        <v>44</v>
      </c>
      <c r="S2307" t="s">
        <v>4527</v>
      </c>
      <c r="T2307" s="3">
        <v>45818</v>
      </c>
      <c r="U2307" s="3">
        <v>45819</v>
      </c>
      <c r="V2307" s="2">
        <v>0</v>
      </c>
      <c r="W2307" t="s">
        <v>44</v>
      </c>
      <c r="X2307" t="s">
        <v>44</v>
      </c>
      <c r="Y2307" t="s">
        <v>12583</v>
      </c>
      <c r="Z2307" t="s">
        <v>632</v>
      </c>
      <c r="AA2307" t="s">
        <v>4529</v>
      </c>
      <c r="AB2307" t="s">
        <v>4530</v>
      </c>
      <c r="AC2307" t="s">
        <v>89</v>
      </c>
      <c r="AD2307" t="str">
        <f t="shared" si="35"/>
        <v>10-60</v>
      </c>
      <c r="AE2307" t="str">
        <f>VLOOKUP(AD2307,'Main_Sub Desc'!C:D,2,)</f>
        <v>LPC from invoicing</v>
      </c>
      <c r="AF2307" t="str">
        <f>VLOOKUP(VALUE(H2307),'Main_Sub Desc'!F:G,2,)</f>
        <v>Wtr Rev Late Payment</v>
      </c>
      <c r="AG2307">
        <f>IFERROR(VLOOKUP(VALUE(I2307),'PC Mapping'!A:F,6,),"")</f>
        <v>10469</v>
      </c>
      <c r="AH2307" s="13" t="str">
        <f>VLOOKUP(AG2307,'PC Mapping'!L:M,2,)</f>
        <v>Bolivar Water</v>
      </c>
    </row>
    <row r="2308" spans="1:34" x14ac:dyDescent="0.2">
      <c r="A2308" t="s">
        <v>12584</v>
      </c>
      <c r="B2308" t="s">
        <v>12549</v>
      </c>
      <c r="C2308" t="s">
        <v>4519</v>
      </c>
      <c r="D2308" t="s">
        <v>4520</v>
      </c>
      <c r="E2308" s="3">
        <v>45818</v>
      </c>
      <c r="F2308" t="s">
        <v>44</v>
      </c>
      <c r="G2308" t="s">
        <v>3742</v>
      </c>
      <c r="H2308" t="s">
        <v>3716</v>
      </c>
      <c r="I2308" t="s">
        <v>4534</v>
      </c>
      <c r="J2308" t="s">
        <v>4522</v>
      </c>
      <c r="K2308" s="2">
        <v>-5</v>
      </c>
      <c r="L2308" t="s">
        <v>44</v>
      </c>
      <c r="M2308" s="2">
        <v>-5</v>
      </c>
      <c r="N2308" t="s">
        <v>4523</v>
      </c>
      <c r="O2308" t="s">
        <v>4524</v>
      </c>
      <c r="P2308" t="s">
        <v>5398</v>
      </c>
      <c r="Q2308" t="s">
        <v>12585</v>
      </c>
      <c r="R2308" t="s">
        <v>44</v>
      </c>
      <c r="S2308" t="s">
        <v>4527</v>
      </c>
      <c r="T2308" s="3">
        <v>45818</v>
      </c>
      <c r="U2308" s="3">
        <v>45819</v>
      </c>
      <c r="V2308" s="2">
        <v>0</v>
      </c>
      <c r="W2308" t="s">
        <v>44</v>
      </c>
      <c r="X2308" t="s">
        <v>44</v>
      </c>
      <c r="Y2308" t="s">
        <v>12586</v>
      </c>
      <c r="Z2308" t="s">
        <v>1366</v>
      </c>
      <c r="AA2308" t="s">
        <v>4529</v>
      </c>
      <c r="AB2308" t="s">
        <v>4530</v>
      </c>
      <c r="AC2308" t="s">
        <v>89</v>
      </c>
      <c r="AD2308" t="str">
        <f t="shared" ref="AD2308:AD2371" si="36">CONCATENATE(VALUE(AA2308),"-",VALUE(AB2308))</f>
        <v>10-60</v>
      </c>
      <c r="AE2308" t="str">
        <f>VLOOKUP(AD2308,'Main_Sub Desc'!C:D,2,)</f>
        <v>LPC from invoicing</v>
      </c>
      <c r="AF2308" t="str">
        <f>VLOOKUP(VALUE(H2308),'Main_Sub Desc'!F:G,2,)</f>
        <v>Wst Rev Late Payment</v>
      </c>
      <c r="AG2308">
        <f>IFERROR(VLOOKUP(VALUE(I2308),'PC Mapping'!A:F,6,),"")</f>
        <v>10514</v>
      </c>
      <c r="AH2308" s="13" t="str">
        <f>VLOOKUP(AG2308,'PC Mapping'!L:M,2,)</f>
        <v>Bolivar Sewer</v>
      </c>
    </row>
    <row r="2309" spans="1:34" x14ac:dyDescent="0.2">
      <c r="A2309" t="s">
        <v>12587</v>
      </c>
      <c r="B2309" t="s">
        <v>12549</v>
      </c>
      <c r="C2309" t="s">
        <v>4519</v>
      </c>
      <c r="D2309" t="s">
        <v>4520</v>
      </c>
      <c r="E2309" s="3">
        <v>45818</v>
      </c>
      <c r="F2309" t="s">
        <v>44</v>
      </c>
      <c r="G2309" t="s">
        <v>3742</v>
      </c>
      <c r="H2309" t="s">
        <v>3716</v>
      </c>
      <c r="I2309" t="s">
        <v>4534</v>
      </c>
      <c r="J2309" t="s">
        <v>4522</v>
      </c>
      <c r="K2309" s="2">
        <v>-5</v>
      </c>
      <c r="L2309" t="s">
        <v>44</v>
      </c>
      <c r="M2309" s="2">
        <v>-5</v>
      </c>
      <c r="N2309" t="s">
        <v>4523</v>
      </c>
      <c r="O2309" t="s">
        <v>4524</v>
      </c>
      <c r="P2309" t="s">
        <v>12588</v>
      </c>
      <c r="Q2309" t="s">
        <v>12589</v>
      </c>
      <c r="R2309" t="s">
        <v>44</v>
      </c>
      <c r="S2309" t="s">
        <v>4527</v>
      </c>
      <c r="T2309" s="3">
        <v>45818</v>
      </c>
      <c r="U2309" s="3">
        <v>45819</v>
      </c>
      <c r="V2309" s="2">
        <v>0</v>
      </c>
      <c r="W2309" t="s">
        <v>44</v>
      </c>
      <c r="X2309" t="s">
        <v>44</v>
      </c>
      <c r="Y2309" t="s">
        <v>12590</v>
      </c>
      <c r="Z2309" t="s">
        <v>973</v>
      </c>
      <c r="AA2309" t="s">
        <v>4529</v>
      </c>
      <c r="AB2309" t="s">
        <v>4530</v>
      </c>
      <c r="AC2309" t="s">
        <v>89</v>
      </c>
      <c r="AD2309" t="str">
        <f t="shared" si="36"/>
        <v>10-60</v>
      </c>
      <c r="AE2309" t="str">
        <f>VLOOKUP(AD2309,'Main_Sub Desc'!C:D,2,)</f>
        <v>LPC from invoicing</v>
      </c>
      <c r="AF2309" t="str">
        <f>VLOOKUP(VALUE(H2309),'Main_Sub Desc'!F:G,2,)</f>
        <v>Wst Rev Late Payment</v>
      </c>
      <c r="AG2309">
        <f>IFERROR(VLOOKUP(VALUE(I2309),'PC Mapping'!A:F,6,),"")</f>
        <v>10514</v>
      </c>
      <c r="AH2309" s="13" t="str">
        <f>VLOOKUP(AG2309,'PC Mapping'!L:M,2,)</f>
        <v>Bolivar Sewer</v>
      </c>
    </row>
    <row r="2310" spans="1:34" x14ac:dyDescent="0.2">
      <c r="A2310" t="s">
        <v>12587</v>
      </c>
      <c r="B2310" t="s">
        <v>12549</v>
      </c>
      <c r="C2310" t="s">
        <v>4519</v>
      </c>
      <c r="D2310" t="s">
        <v>4520</v>
      </c>
      <c r="E2310" s="3">
        <v>45818</v>
      </c>
      <c r="F2310" t="s">
        <v>44</v>
      </c>
      <c r="G2310" t="s">
        <v>3742</v>
      </c>
      <c r="H2310" t="s">
        <v>3722</v>
      </c>
      <c r="I2310" t="s">
        <v>4538</v>
      </c>
      <c r="J2310" t="s">
        <v>4522</v>
      </c>
      <c r="K2310" s="2">
        <v>-5</v>
      </c>
      <c r="L2310" t="s">
        <v>44</v>
      </c>
      <c r="M2310" s="2">
        <v>-5</v>
      </c>
      <c r="N2310" t="s">
        <v>4523</v>
      </c>
      <c r="O2310" t="s">
        <v>4524</v>
      </c>
      <c r="P2310" t="s">
        <v>12588</v>
      </c>
      <c r="Q2310" t="s">
        <v>12591</v>
      </c>
      <c r="R2310" t="s">
        <v>44</v>
      </c>
      <c r="S2310" t="s">
        <v>4527</v>
      </c>
      <c r="T2310" s="3">
        <v>45818</v>
      </c>
      <c r="U2310" s="3">
        <v>45819</v>
      </c>
      <c r="V2310" s="2">
        <v>0</v>
      </c>
      <c r="W2310" t="s">
        <v>44</v>
      </c>
      <c r="X2310" t="s">
        <v>44</v>
      </c>
      <c r="Y2310" t="s">
        <v>12592</v>
      </c>
      <c r="Z2310" t="s">
        <v>973</v>
      </c>
      <c r="AA2310" t="s">
        <v>4529</v>
      </c>
      <c r="AB2310" t="s">
        <v>4530</v>
      </c>
      <c r="AC2310" t="s">
        <v>89</v>
      </c>
      <c r="AD2310" t="str">
        <f t="shared" si="36"/>
        <v>10-60</v>
      </c>
      <c r="AE2310" t="str">
        <f>VLOOKUP(AD2310,'Main_Sub Desc'!C:D,2,)</f>
        <v>LPC from invoicing</v>
      </c>
      <c r="AF2310" t="str">
        <f>VLOOKUP(VALUE(H2310),'Main_Sub Desc'!F:G,2,)</f>
        <v>Wtr Rev Late Payment</v>
      </c>
      <c r="AG2310">
        <f>IFERROR(VLOOKUP(VALUE(I2310),'PC Mapping'!A:F,6,),"")</f>
        <v>10469</v>
      </c>
      <c r="AH2310" s="13" t="str">
        <f>VLOOKUP(AG2310,'PC Mapping'!L:M,2,)</f>
        <v>Bolivar Water</v>
      </c>
    </row>
    <row r="2311" spans="1:34" x14ac:dyDescent="0.2">
      <c r="A2311" t="s">
        <v>12593</v>
      </c>
      <c r="B2311" t="s">
        <v>12514</v>
      </c>
      <c r="C2311" t="s">
        <v>4519</v>
      </c>
      <c r="D2311" t="s">
        <v>4520</v>
      </c>
      <c r="E2311" s="3">
        <v>45818</v>
      </c>
      <c r="F2311" t="s">
        <v>44</v>
      </c>
      <c r="G2311" t="s">
        <v>3742</v>
      </c>
      <c r="H2311" t="s">
        <v>3716</v>
      </c>
      <c r="I2311" t="s">
        <v>4534</v>
      </c>
      <c r="J2311" t="s">
        <v>4522</v>
      </c>
      <c r="K2311" s="2">
        <v>-7.03</v>
      </c>
      <c r="L2311" t="s">
        <v>44</v>
      </c>
      <c r="M2311" s="2">
        <v>-7.03</v>
      </c>
      <c r="N2311" t="s">
        <v>4523</v>
      </c>
      <c r="O2311" t="s">
        <v>4524</v>
      </c>
      <c r="P2311" t="s">
        <v>12594</v>
      </c>
      <c r="Q2311" t="s">
        <v>12595</v>
      </c>
      <c r="R2311" t="s">
        <v>44</v>
      </c>
      <c r="S2311" t="s">
        <v>4527</v>
      </c>
      <c r="T2311" s="3">
        <v>45818</v>
      </c>
      <c r="U2311" s="3">
        <v>45819</v>
      </c>
      <c r="V2311" s="2">
        <v>0</v>
      </c>
      <c r="W2311" t="s">
        <v>44</v>
      </c>
      <c r="X2311" t="s">
        <v>44</v>
      </c>
      <c r="Y2311" t="s">
        <v>12596</v>
      </c>
      <c r="Z2311" t="s">
        <v>12597</v>
      </c>
      <c r="AA2311" t="s">
        <v>4529</v>
      </c>
      <c r="AB2311" t="s">
        <v>4530</v>
      </c>
      <c r="AC2311" t="s">
        <v>89</v>
      </c>
      <c r="AD2311" t="str">
        <f t="shared" si="36"/>
        <v>10-60</v>
      </c>
      <c r="AE2311" t="str">
        <f>VLOOKUP(AD2311,'Main_Sub Desc'!C:D,2,)</f>
        <v>LPC from invoicing</v>
      </c>
      <c r="AF2311" t="str">
        <f>VLOOKUP(VALUE(H2311),'Main_Sub Desc'!F:G,2,)</f>
        <v>Wst Rev Late Payment</v>
      </c>
      <c r="AG2311">
        <f>IFERROR(VLOOKUP(VALUE(I2311),'PC Mapping'!A:F,6,),"")</f>
        <v>10514</v>
      </c>
      <c r="AH2311" s="13" t="str">
        <f>VLOOKUP(AG2311,'PC Mapping'!L:M,2,)</f>
        <v>Bolivar Sewer</v>
      </c>
    </row>
    <row r="2312" spans="1:34" x14ac:dyDescent="0.2">
      <c r="A2312" t="s">
        <v>12593</v>
      </c>
      <c r="B2312" t="s">
        <v>12514</v>
      </c>
      <c r="C2312" t="s">
        <v>4519</v>
      </c>
      <c r="D2312" t="s">
        <v>4520</v>
      </c>
      <c r="E2312" s="3">
        <v>45818</v>
      </c>
      <c r="F2312" t="s">
        <v>44</v>
      </c>
      <c r="G2312" t="s">
        <v>3742</v>
      </c>
      <c r="H2312" t="s">
        <v>3722</v>
      </c>
      <c r="I2312" t="s">
        <v>4538</v>
      </c>
      <c r="J2312" t="s">
        <v>4522</v>
      </c>
      <c r="K2312" s="2">
        <v>-5</v>
      </c>
      <c r="L2312" t="s">
        <v>44</v>
      </c>
      <c r="M2312" s="2">
        <v>-5</v>
      </c>
      <c r="N2312" t="s">
        <v>4523</v>
      </c>
      <c r="O2312" t="s">
        <v>4524</v>
      </c>
      <c r="P2312" t="s">
        <v>12594</v>
      </c>
      <c r="Q2312" t="s">
        <v>12598</v>
      </c>
      <c r="R2312" t="s">
        <v>44</v>
      </c>
      <c r="S2312" t="s">
        <v>4527</v>
      </c>
      <c r="T2312" s="3">
        <v>45818</v>
      </c>
      <c r="U2312" s="3">
        <v>45819</v>
      </c>
      <c r="V2312" s="2">
        <v>0</v>
      </c>
      <c r="W2312" t="s">
        <v>44</v>
      </c>
      <c r="X2312" t="s">
        <v>44</v>
      </c>
      <c r="Y2312" t="s">
        <v>12599</v>
      </c>
      <c r="Z2312" t="s">
        <v>12597</v>
      </c>
      <c r="AA2312" t="s">
        <v>4529</v>
      </c>
      <c r="AB2312" t="s">
        <v>4530</v>
      </c>
      <c r="AC2312" t="s">
        <v>89</v>
      </c>
      <c r="AD2312" t="str">
        <f t="shared" si="36"/>
        <v>10-60</v>
      </c>
      <c r="AE2312" t="str">
        <f>VLOOKUP(AD2312,'Main_Sub Desc'!C:D,2,)</f>
        <v>LPC from invoicing</v>
      </c>
      <c r="AF2312" t="str">
        <f>VLOOKUP(VALUE(H2312),'Main_Sub Desc'!F:G,2,)</f>
        <v>Wtr Rev Late Payment</v>
      </c>
      <c r="AG2312">
        <f>IFERROR(VLOOKUP(VALUE(I2312),'PC Mapping'!A:F,6,),"")</f>
        <v>10469</v>
      </c>
      <c r="AH2312" s="13" t="str">
        <f>VLOOKUP(AG2312,'PC Mapping'!L:M,2,)</f>
        <v>Bolivar Water</v>
      </c>
    </row>
    <row r="2313" spans="1:34" x14ac:dyDescent="0.2">
      <c r="A2313" t="s">
        <v>12600</v>
      </c>
      <c r="B2313" t="s">
        <v>12549</v>
      </c>
      <c r="C2313" t="s">
        <v>4519</v>
      </c>
      <c r="D2313" t="s">
        <v>4520</v>
      </c>
      <c r="E2313" s="3">
        <v>45818</v>
      </c>
      <c r="F2313" t="s">
        <v>12601</v>
      </c>
      <c r="G2313" t="s">
        <v>3742</v>
      </c>
      <c r="H2313" t="s">
        <v>3716</v>
      </c>
      <c r="I2313" t="s">
        <v>4534</v>
      </c>
      <c r="J2313" t="s">
        <v>4522</v>
      </c>
      <c r="K2313" s="2">
        <v>-5</v>
      </c>
      <c r="L2313" t="s">
        <v>44</v>
      </c>
      <c r="M2313" s="2">
        <v>-5</v>
      </c>
      <c r="N2313" t="s">
        <v>4523</v>
      </c>
      <c r="O2313" t="s">
        <v>4524</v>
      </c>
      <c r="P2313" t="s">
        <v>12602</v>
      </c>
      <c r="Q2313" t="s">
        <v>12603</v>
      </c>
      <c r="R2313" t="s">
        <v>44</v>
      </c>
      <c r="S2313" t="s">
        <v>4527</v>
      </c>
      <c r="T2313" s="3">
        <v>45818</v>
      </c>
      <c r="U2313" s="3">
        <v>45819</v>
      </c>
      <c r="V2313" s="2">
        <v>0</v>
      </c>
      <c r="W2313" t="s">
        <v>44</v>
      </c>
      <c r="X2313" t="s">
        <v>44</v>
      </c>
      <c r="Y2313" t="s">
        <v>12604</v>
      </c>
      <c r="Z2313" t="s">
        <v>206</v>
      </c>
      <c r="AA2313" t="s">
        <v>4529</v>
      </c>
      <c r="AB2313" t="s">
        <v>4530</v>
      </c>
      <c r="AC2313" t="s">
        <v>89</v>
      </c>
      <c r="AD2313" t="str">
        <f t="shared" si="36"/>
        <v>10-60</v>
      </c>
      <c r="AE2313" t="str">
        <f>VLOOKUP(AD2313,'Main_Sub Desc'!C:D,2,)</f>
        <v>LPC from invoicing</v>
      </c>
      <c r="AF2313" t="str">
        <f>VLOOKUP(VALUE(H2313),'Main_Sub Desc'!F:G,2,)</f>
        <v>Wst Rev Late Payment</v>
      </c>
      <c r="AG2313">
        <f>IFERROR(VLOOKUP(VALUE(I2313),'PC Mapping'!A:F,6,),"")</f>
        <v>10514</v>
      </c>
      <c r="AH2313" s="13" t="str">
        <f>VLOOKUP(AG2313,'PC Mapping'!L:M,2,)</f>
        <v>Bolivar Sewer</v>
      </c>
    </row>
    <row r="2314" spans="1:34" x14ac:dyDescent="0.2">
      <c r="A2314" t="s">
        <v>12600</v>
      </c>
      <c r="B2314" t="s">
        <v>12549</v>
      </c>
      <c r="C2314" t="s">
        <v>4519</v>
      </c>
      <c r="D2314" t="s">
        <v>4520</v>
      </c>
      <c r="E2314" s="3">
        <v>45818</v>
      </c>
      <c r="F2314" t="s">
        <v>12601</v>
      </c>
      <c r="G2314" t="s">
        <v>3742</v>
      </c>
      <c r="H2314" t="s">
        <v>3722</v>
      </c>
      <c r="I2314" t="s">
        <v>4538</v>
      </c>
      <c r="J2314" t="s">
        <v>4522</v>
      </c>
      <c r="K2314" s="2">
        <v>-5</v>
      </c>
      <c r="L2314" t="s">
        <v>44</v>
      </c>
      <c r="M2314" s="2">
        <v>-5</v>
      </c>
      <c r="N2314" t="s">
        <v>4523</v>
      </c>
      <c r="O2314" t="s">
        <v>4524</v>
      </c>
      <c r="P2314" t="s">
        <v>12602</v>
      </c>
      <c r="Q2314" t="s">
        <v>12605</v>
      </c>
      <c r="R2314" t="s">
        <v>44</v>
      </c>
      <c r="S2314" t="s">
        <v>4527</v>
      </c>
      <c r="T2314" s="3">
        <v>45818</v>
      </c>
      <c r="U2314" s="3">
        <v>45819</v>
      </c>
      <c r="V2314" s="2">
        <v>0</v>
      </c>
      <c r="W2314" t="s">
        <v>44</v>
      </c>
      <c r="X2314" t="s">
        <v>44</v>
      </c>
      <c r="Y2314" t="s">
        <v>12606</v>
      </c>
      <c r="Z2314" t="s">
        <v>206</v>
      </c>
      <c r="AA2314" t="s">
        <v>4529</v>
      </c>
      <c r="AB2314" t="s">
        <v>4530</v>
      </c>
      <c r="AC2314" t="s">
        <v>89</v>
      </c>
      <c r="AD2314" t="str">
        <f t="shared" si="36"/>
        <v>10-60</v>
      </c>
      <c r="AE2314" t="str">
        <f>VLOOKUP(AD2314,'Main_Sub Desc'!C:D,2,)</f>
        <v>LPC from invoicing</v>
      </c>
      <c r="AF2314" t="str">
        <f>VLOOKUP(VALUE(H2314),'Main_Sub Desc'!F:G,2,)</f>
        <v>Wtr Rev Late Payment</v>
      </c>
      <c r="AG2314">
        <f>IFERROR(VLOOKUP(VALUE(I2314),'PC Mapping'!A:F,6,),"")</f>
        <v>10469</v>
      </c>
      <c r="AH2314" s="13" t="str">
        <f>VLOOKUP(AG2314,'PC Mapping'!L:M,2,)</f>
        <v>Bolivar Water</v>
      </c>
    </row>
    <row r="2315" spans="1:34" x14ac:dyDescent="0.2">
      <c r="A2315" t="s">
        <v>12607</v>
      </c>
      <c r="B2315" t="s">
        <v>12549</v>
      </c>
      <c r="C2315" t="s">
        <v>4519</v>
      </c>
      <c r="D2315" t="s">
        <v>4520</v>
      </c>
      <c r="E2315" s="3">
        <v>45818</v>
      </c>
      <c r="F2315" t="s">
        <v>44</v>
      </c>
      <c r="G2315" t="s">
        <v>3742</v>
      </c>
      <c r="H2315" t="s">
        <v>3722</v>
      </c>
      <c r="I2315" t="s">
        <v>3752</v>
      </c>
      <c r="J2315" t="s">
        <v>4522</v>
      </c>
      <c r="K2315" s="2">
        <v>-5</v>
      </c>
      <c r="L2315" t="s">
        <v>44</v>
      </c>
      <c r="M2315" s="2">
        <v>-5</v>
      </c>
      <c r="N2315" t="s">
        <v>4523</v>
      </c>
      <c r="O2315" t="s">
        <v>4524</v>
      </c>
      <c r="P2315" t="s">
        <v>12608</v>
      </c>
      <c r="Q2315" t="s">
        <v>12609</v>
      </c>
      <c r="R2315" t="s">
        <v>44</v>
      </c>
      <c r="S2315" t="s">
        <v>4527</v>
      </c>
      <c r="T2315" s="3">
        <v>45818</v>
      </c>
      <c r="U2315" s="3">
        <v>45819</v>
      </c>
      <c r="V2315" s="2">
        <v>0</v>
      </c>
      <c r="W2315" t="s">
        <v>44</v>
      </c>
      <c r="X2315" t="s">
        <v>44</v>
      </c>
      <c r="Y2315" t="s">
        <v>12610</v>
      </c>
      <c r="Z2315" t="s">
        <v>2918</v>
      </c>
      <c r="AA2315" t="s">
        <v>4529</v>
      </c>
      <c r="AB2315" t="s">
        <v>4530</v>
      </c>
      <c r="AC2315" t="s">
        <v>89</v>
      </c>
      <c r="AD2315" t="str">
        <f t="shared" si="36"/>
        <v>10-60</v>
      </c>
      <c r="AE2315" t="str">
        <f>VLOOKUP(AD2315,'Main_Sub Desc'!C:D,2,)</f>
        <v>LPC from invoicing</v>
      </c>
      <c r="AF2315" t="str">
        <f>VLOOKUP(VALUE(H2315),'Main_Sub Desc'!F:G,2,)</f>
        <v>Wtr Rev Late Payment</v>
      </c>
      <c r="AG2315">
        <f>IFERROR(VLOOKUP(VALUE(I2315),'PC Mapping'!A:F,6,),"")</f>
        <v>10719</v>
      </c>
      <c r="AH2315" s="13" t="str">
        <f>VLOOKUP(AG2315,'PC Mapping'!L:M,2,)</f>
        <v>All Other Water</v>
      </c>
    </row>
    <row r="2316" spans="1:34" x14ac:dyDescent="0.2">
      <c r="A2316" t="s">
        <v>12611</v>
      </c>
      <c r="B2316" t="s">
        <v>12612</v>
      </c>
      <c r="C2316" t="s">
        <v>4519</v>
      </c>
      <c r="D2316" t="s">
        <v>4520</v>
      </c>
      <c r="E2316" s="3">
        <v>45821</v>
      </c>
      <c r="F2316" t="s">
        <v>44</v>
      </c>
      <c r="G2316" t="s">
        <v>3742</v>
      </c>
      <c r="H2316" t="s">
        <v>3716</v>
      </c>
      <c r="I2316" t="s">
        <v>4534</v>
      </c>
      <c r="J2316" t="s">
        <v>4522</v>
      </c>
      <c r="K2316" s="2">
        <v>-5</v>
      </c>
      <c r="L2316" t="s">
        <v>44</v>
      </c>
      <c r="M2316" s="2">
        <v>-5</v>
      </c>
      <c r="N2316" t="s">
        <v>4523</v>
      </c>
      <c r="O2316" t="s">
        <v>4524</v>
      </c>
      <c r="P2316" t="s">
        <v>6904</v>
      </c>
      <c r="Q2316" t="s">
        <v>12613</v>
      </c>
      <c r="R2316" t="s">
        <v>44</v>
      </c>
      <c r="S2316" t="s">
        <v>4527</v>
      </c>
      <c r="T2316" s="3">
        <v>45821</v>
      </c>
      <c r="U2316" s="3">
        <v>45824</v>
      </c>
      <c r="V2316" s="2">
        <v>0</v>
      </c>
      <c r="W2316" t="s">
        <v>44</v>
      </c>
      <c r="X2316" t="s">
        <v>44</v>
      </c>
      <c r="Y2316" t="s">
        <v>12614</v>
      </c>
      <c r="Z2316" t="s">
        <v>638</v>
      </c>
      <c r="AA2316" t="s">
        <v>4529</v>
      </c>
      <c r="AB2316" t="s">
        <v>4530</v>
      </c>
      <c r="AC2316" t="s">
        <v>89</v>
      </c>
      <c r="AD2316" t="str">
        <f t="shared" si="36"/>
        <v>10-60</v>
      </c>
      <c r="AE2316" t="str">
        <f>VLOOKUP(AD2316,'Main_Sub Desc'!C:D,2,)</f>
        <v>LPC from invoicing</v>
      </c>
      <c r="AF2316" t="str">
        <f>VLOOKUP(VALUE(H2316),'Main_Sub Desc'!F:G,2,)</f>
        <v>Wst Rev Late Payment</v>
      </c>
      <c r="AG2316">
        <f>IFERROR(VLOOKUP(VALUE(I2316),'PC Mapping'!A:F,6,),"")</f>
        <v>10514</v>
      </c>
      <c r="AH2316" s="13" t="str">
        <f>VLOOKUP(AG2316,'PC Mapping'!L:M,2,)</f>
        <v>Bolivar Sewer</v>
      </c>
    </row>
    <row r="2317" spans="1:34" x14ac:dyDescent="0.2">
      <c r="A2317" t="s">
        <v>12611</v>
      </c>
      <c r="B2317" t="s">
        <v>12612</v>
      </c>
      <c r="C2317" t="s">
        <v>4519</v>
      </c>
      <c r="D2317" t="s">
        <v>4520</v>
      </c>
      <c r="E2317" s="3">
        <v>45821</v>
      </c>
      <c r="F2317" t="s">
        <v>44</v>
      </c>
      <c r="G2317" t="s">
        <v>3742</v>
      </c>
      <c r="H2317" t="s">
        <v>3722</v>
      </c>
      <c r="I2317" t="s">
        <v>4538</v>
      </c>
      <c r="J2317" t="s">
        <v>4522</v>
      </c>
      <c r="K2317" s="2">
        <v>-5</v>
      </c>
      <c r="L2317" t="s">
        <v>44</v>
      </c>
      <c r="M2317" s="2">
        <v>-5</v>
      </c>
      <c r="N2317" t="s">
        <v>4523</v>
      </c>
      <c r="O2317" t="s">
        <v>4524</v>
      </c>
      <c r="P2317" t="s">
        <v>6904</v>
      </c>
      <c r="Q2317" t="s">
        <v>12615</v>
      </c>
      <c r="R2317" t="s">
        <v>44</v>
      </c>
      <c r="S2317" t="s">
        <v>4527</v>
      </c>
      <c r="T2317" s="3">
        <v>45821</v>
      </c>
      <c r="U2317" s="3">
        <v>45824</v>
      </c>
      <c r="V2317" s="2">
        <v>0</v>
      </c>
      <c r="W2317" t="s">
        <v>44</v>
      </c>
      <c r="X2317" t="s">
        <v>44</v>
      </c>
      <c r="Y2317" t="s">
        <v>12616</v>
      </c>
      <c r="Z2317" t="s">
        <v>638</v>
      </c>
      <c r="AA2317" t="s">
        <v>4529</v>
      </c>
      <c r="AB2317" t="s">
        <v>4530</v>
      </c>
      <c r="AC2317" t="s">
        <v>89</v>
      </c>
      <c r="AD2317" t="str">
        <f t="shared" si="36"/>
        <v>10-60</v>
      </c>
      <c r="AE2317" t="str">
        <f>VLOOKUP(AD2317,'Main_Sub Desc'!C:D,2,)</f>
        <v>LPC from invoicing</v>
      </c>
      <c r="AF2317" t="str">
        <f>VLOOKUP(VALUE(H2317),'Main_Sub Desc'!F:G,2,)</f>
        <v>Wtr Rev Late Payment</v>
      </c>
      <c r="AG2317">
        <f>IFERROR(VLOOKUP(VALUE(I2317),'PC Mapping'!A:F,6,),"")</f>
        <v>10469</v>
      </c>
      <c r="AH2317" s="13" t="str">
        <f>VLOOKUP(AG2317,'PC Mapping'!L:M,2,)</f>
        <v>Bolivar Water</v>
      </c>
    </row>
    <row r="2318" spans="1:34" x14ac:dyDescent="0.2">
      <c r="A2318" t="s">
        <v>12617</v>
      </c>
      <c r="B2318" t="s">
        <v>12618</v>
      </c>
      <c r="C2318" t="s">
        <v>4519</v>
      </c>
      <c r="D2318" t="s">
        <v>4520</v>
      </c>
      <c r="E2318" s="3">
        <v>45821</v>
      </c>
      <c r="F2318" t="s">
        <v>44</v>
      </c>
      <c r="G2318" t="s">
        <v>3742</v>
      </c>
      <c r="H2318" t="s">
        <v>3716</v>
      </c>
      <c r="I2318" t="s">
        <v>4534</v>
      </c>
      <c r="J2318" t="s">
        <v>4522</v>
      </c>
      <c r="K2318" s="2">
        <v>-5</v>
      </c>
      <c r="L2318" t="s">
        <v>44</v>
      </c>
      <c r="M2318" s="2">
        <v>-5</v>
      </c>
      <c r="N2318" t="s">
        <v>4523</v>
      </c>
      <c r="O2318" t="s">
        <v>4524</v>
      </c>
      <c r="P2318" t="s">
        <v>5185</v>
      </c>
      <c r="Q2318" t="s">
        <v>12619</v>
      </c>
      <c r="R2318" t="s">
        <v>44</v>
      </c>
      <c r="S2318" t="s">
        <v>4527</v>
      </c>
      <c r="T2318" s="3">
        <v>45821</v>
      </c>
      <c r="U2318" s="3">
        <v>45824</v>
      </c>
      <c r="V2318" s="2">
        <v>0</v>
      </c>
      <c r="W2318" t="s">
        <v>44</v>
      </c>
      <c r="X2318" t="s">
        <v>44</v>
      </c>
      <c r="Y2318" t="s">
        <v>12620</v>
      </c>
      <c r="Z2318" t="s">
        <v>884</v>
      </c>
      <c r="AA2318" t="s">
        <v>4529</v>
      </c>
      <c r="AB2318" t="s">
        <v>4530</v>
      </c>
      <c r="AC2318" t="s">
        <v>89</v>
      </c>
      <c r="AD2318" t="str">
        <f t="shared" si="36"/>
        <v>10-60</v>
      </c>
      <c r="AE2318" t="str">
        <f>VLOOKUP(AD2318,'Main_Sub Desc'!C:D,2,)</f>
        <v>LPC from invoicing</v>
      </c>
      <c r="AF2318" t="str">
        <f>VLOOKUP(VALUE(H2318),'Main_Sub Desc'!F:G,2,)</f>
        <v>Wst Rev Late Payment</v>
      </c>
      <c r="AG2318">
        <f>IFERROR(VLOOKUP(VALUE(I2318),'PC Mapping'!A:F,6,),"")</f>
        <v>10514</v>
      </c>
      <c r="AH2318" s="13" t="str">
        <f>VLOOKUP(AG2318,'PC Mapping'!L:M,2,)</f>
        <v>Bolivar Sewer</v>
      </c>
    </row>
    <row r="2319" spans="1:34" x14ac:dyDescent="0.2">
      <c r="A2319" t="s">
        <v>12617</v>
      </c>
      <c r="B2319" t="s">
        <v>12618</v>
      </c>
      <c r="C2319" t="s">
        <v>4519</v>
      </c>
      <c r="D2319" t="s">
        <v>4520</v>
      </c>
      <c r="E2319" s="3">
        <v>45821</v>
      </c>
      <c r="F2319" t="s">
        <v>44</v>
      </c>
      <c r="G2319" t="s">
        <v>3742</v>
      </c>
      <c r="H2319" t="s">
        <v>3722</v>
      </c>
      <c r="I2319" t="s">
        <v>4538</v>
      </c>
      <c r="J2319" t="s">
        <v>4522</v>
      </c>
      <c r="K2319" s="2">
        <v>-5</v>
      </c>
      <c r="L2319" t="s">
        <v>44</v>
      </c>
      <c r="M2319" s="2">
        <v>-5</v>
      </c>
      <c r="N2319" t="s">
        <v>4523</v>
      </c>
      <c r="O2319" t="s">
        <v>4524</v>
      </c>
      <c r="P2319" t="s">
        <v>5185</v>
      </c>
      <c r="Q2319" t="s">
        <v>12621</v>
      </c>
      <c r="R2319" t="s">
        <v>44</v>
      </c>
      <c r="S2319" t="s">
        <v>4527</v>
      </c>
      <c r="T2319" s="3">
        <v>45821</v>
      </c>
      <c r="U2319" s="3">
        <v>45824</v>
      </c>
      <c r="V2319" s="2">
        <v>0</v>
      </c>
      <c r="W2319" t="s">
        <v>44</v>
      </c>
      <c r="X2319" t="s">
        <v>44</v>
      </c>
      <c r="Y2319" t="s">
        <v>12622</v>
      </c>
      <c r="Z2319" t="s">
        <v>884</v>
      </c>
      <c r="AA2319" t="s">
        <v>4529</v>
      </c>
      <c r="AB2319" t="s">
        <v>4530</v>
      </c>
      <c r="AC2319" t="s">
        <v>89</v>
      </c>
      <c r="AD2319" t="str">
        <f t="shared" si="36"/>
        <v>10-60</v>
      </c>
      <c r="AE2319" t="str">
        <f>VLOOKUP(AD2319,'Main_Sub Desc'!C:D,2,)</f>
        <v>LPC from invoicing</v>
      </c>
      <c r="AF2319" t="str">
        <f>VLOOKUP(VALUE(H2319),'Main_Sub Desc'!F:G,2,)</f>
        <v>Wtr Rev Late Payment</v>
      </c>
      <c r="AG2319">
        <f>IFERROR(VLOOKUP(VALUE(I2319),'PC Mapping'!A:F,6,),"")</f>
        <v>10469</v>
      </c>
      <c r="AH2319" s="13" t="str">
        <f>VLOOKUP(AG2319,'PC Mapping'!L:M,2,)</f>
        <v>Bolivar Water</v>
      </c>
    </row>
    <row r="2320" spans="1:34" x14ac:dyDescent="0.2">
      <c r="A2320" t="s">
        <v>12623</v>
      </c>
      <c r="B2320" t="s">
        <v>12618</v>
      </c>
      <c r="C2320" t="s">
        <v>4519</v>
      </c>
      <c r="D2320" t="s">
        <v>4520</v>
      </c>
      <c r="E2320" s="3">
        <v>45821</v>
      </c>
      <c r="F2320" t="s">
        <v>44</v>
      </c>
      <c r="G2320" t="s">
        <v>3742</v>
      </c>
      <c r="H2320" t="s">
        <v>3716</v>
      </c>
      <c r="I2320" t="s">
        <v>4534</v>
      </c>
      <c r="J2320" t="s">
        <v>4522</v>
      </c>
      <c r="K2320" s="2">
        <v>-5</v>
      </c>
      <c r="L2320" t="s">
        <v>44</v>
      </c>
      <c r="M2320" s="2">
        <v>-5</v>
      </c>
      <c r="N2320" t="s">
        <v>4523</v>
      </c>
      <c r="O2320" t="s">
        <v>4524</v>
      </c>
      <c r="P2320" t="s">
        <v>12624</v>
      </c>
      <c r="Q2320" t="s">
        <v>12625</v>
      </c>
      <c r="R2320" t="s">
        <v>44</v>
      </c>
      <c r="S2320" t="s">
        <v>4527</v>
      </c>
      <c r="T2320" s="3">
        <v>45821</v>
      </c>
      <c r="U2320" s="3">
        <v>45824</v>
      </c>
      <c r="V2320" s="2">
        <v>0</v>
      </c>
      <c r="W2320" t="s">
        <v>44</v>
      </c>
      <c r="X2320" t="s">
        <v>44</v>
      </c>
      <c r="Y2320" t="s">
        <v>12626</v>
      </c>
      <c r="Z2320" t="s">
        <v>482</v>
      </c>
      <c r="AA2320" t="s">
        <v>4529</v>
      </c>
      <c r="AB2320" t="s">
        <v>4530</v>
      </c>
      <c r="AC2320" t="s">
        <v>89</v>
      </c>
      <c r="AD2320" t="str">
        <f t="shared" si="36"/>
        <v>10-60</v>
      </c>
      <c r="AE2320" t="str">
        <f>VLOOKUP(AD2320,'Main_Sub Desc'!C:D,2,)</f>
        <v>LPC from invoicing</v>
      </c>
      <c r="AF2320" t="str">
        <f>VLOOKUP(VALUE(H2320),'Main_Sub Desc'!F:G,2,)</f>
        <v>Wst Rev Late Payment</v>
      </c>
      <c r="AG2320">
        <f>IFERROR(VLOOKUP(VALUE(I2320),'PC Mapping'!A:F,6,),"")</f>
        <v>10514</v>
      </c>
      <c r="AH2320" s="13" t="str">
        <f>VLOOKUP(AG2320,'PC Mapping'!L:M,2,)</f>
        <v>Bolivar Sewer</v>
      </c>
    </row>
    <row r="2321" spans="1:34" x14ac:dyDescent="0.2">
      <c r="A2321" t="s">
        <v>12623</v>
      </c>
      <c r="B2321" t="s">
        <v>12618</v>
      </c>
      <c r="C2321" t="s">
        <v>4519</v>
      </c>
      <c r="D2321" t="s">
        <v>4520</v>
      </c>
      <c r="E2321" s="3">
        <v>45821</v>
      </c>
      <c r="F2321" t="s">
        <v>44</v>
      </c>
      <c r="G2321" t="s">
        <v>3742</v>
      </c>
      <c r="H2321" t="s">
        <v>3722</v>
      </c>
      <c r="I2321" t="s">
        <v>4538</v>
      </c>
      <c r="J2321" t="s">
        <v>4522</v>
      </c>
      <c r="K2321" s="2">
        <v>-5</v>
      </c>
      <c r="L2321" t="s">
        <v>44</v>
      </c>
      <c r="M2321" s="2">
        <v>-5</v>
      </c>
      <c r="N2321" t="s">
        <v>4523</v>
      </c>
      <c r="O2321" t="s">
        <v>4524</v>
      </c>
      <c r="P2321" t="s">
        <v>12624</v>
      </c>
      <c r="Q2321" t="s">
        <v>12627</v>
      </c>
      <c r="R2321" t="s">
        <v>44</v>
      </c>
      <c r="S2321" t="s">
        <v>4527</v>
      </c>
      <c r="T2321" s="3">
        <v>45821</v>
      </c>
      <c r="U2321" s="3">
        <v>45824</v>
      </c>
      <c r="V2321" s="2">
        <v>0</v>
      </c>
      <c r="W2321" t="s">
        <v>44</v>
      </c>
      <c r="X2321" t="s">
        <v>44</v>
      </c>
      <c r="Y2321" t="s">
        <v>12628</v>
      </c>
      <c r="Z2321" t="s">
        <v>482</v>
      </c>
      <c r="AA2321" t="s">
        <v>4529</v>
      </c>
      <c r="AB2321" t="s">
        <v>4530</v>
      </c>
      <c r="AC2321" t="s">
        <v>89</v>
      </c>
      <c r="AD2321" t="str">
        <f t="shared" si="36"/>
        <v>10-60</v>
      </c>
      <c r="AE2321" t="str">
        <f>VLOOKUP(AD2321,'Main_Sub Desc'!C:D,2,)</f>
        <v>LPC from invoicing</v>
      </c>
      <c r="AF2321" t="str">
        <f>VLOOKUP(VALUE(H2321),'Main_Sub Desc'!F:G,2,)</f>
        <v>Wtr Rev Late Payment</v>
      </c>
      <c r="AG2321">
        <f>IFERROR(VLOOKUP(VALUE(I2321),'PC Mapping'!A:F,6,),"")</f>
        <v>10469</v>
      </c>
      <c r="AH2321" s="13" t="str">
        <f>VLOOKUP(AG2321,'PC Mapping'!L:M,2,)</f>
        <v>Bolivar Water</v>
      </c>
    </row>
    <row r="2322" spans="1:34" x14ac:dyDescent="0.2">
      <c r="A2322" t="s">
        <v>12629</v>
      </c>
      <c r="B2322" t="s">
        <v>12612</v>
      </c>
      <c r="C2322" t="s">
        <v>4519</v>
      </c>
      <c r="D2322" t="s">
        <v>4520</v>
      </c>
      <c r="E2322" s="3">
        <v>45821</v>
      </c>
      <c r="F2322" t="s">
        <v>44</v>
      </c>
      <c r="G2322" t="s">
        <v>3742</v>
      </c>
      <c r="H2322" t="s">
        <v>3716</v>
      </c>
      <c r="I2322" t="s">
        <v>5595</v>
      </c>
      <c r="J2322" t="s">
        <v>4522</v>
      </c>
      <c r="K2322" s="2">
        <v>-5</v>
      </c>
      <c r="L2322" t="s">
        <v>44</v>
      </c>
      <c r="M2322" s="2">
        <v>-5</v>
      </c>
      <c r="N2322" t="s">
        <v>4523</v>
      </c>
      <c r="O2322" t="s">
        <v>4524</v>
      </c>
      <c r="P2322" t="s">
        <v>9179</v>
      </c>
      <c r="Q2322" t="s">
        <v>12630</v>
      </c>
      <c r="R2322" t="s">
        <v>44</v>
      </c>
      <c r="S2322" t="s">
        <v>4527</v>
      </c>
      <c r="T2322" s="3">
        <v>45821</v>
      </c>
      <c r="U2322" s="3">
        <v>45824</v>
      </c>
      <c r="V2322" s="2">
        <v>0</v>
      </c>
      <c r="W2322" t="s">
        <v>44</v>
      </c>
      <c r="X2322" t="s">
        <v>44</v>
      </c>
      <c r="Y2322" t="s">
        <v>12631</v>
      </c>
      <c r="Z2322" t="s">
        <v>1488</v>
      </c>
      <c r="AA2322" t="s">
        <v>4529</v>
      </c>
      <c r="AB2322" t="s">
        <v>4530</v>
      </c>
      <c r="AC2322" t="s">
        <v>89</v>
      </c>
      <c r="AD2322" t="str">
        <f t="shared" si="36"/>
        <v>10-60</v>
      </c>
      <c r="AE2322" t="str">
        <f>VLOOKUP(AD2322,'Main_Sub Desc'!C:D,2,)</f>
        <v>LPC from invoicing</v>
      </c>
      <c r="AF2322" t="str">
        <f>VLOOKUP(VALUE(H2322),'Main_Sub Desc'!F:G,2,)</f>
        <v>Wst Rev Late Payment</v>
      </c>
      <c r="AG2322">
        <f>IFERROR(VLOOKUP(VALUE(I2322),'PC Mapping'!A:F,6,),"")</f>
        <v>10636</v>
      </c>
      <c r="AH2322" s="13" t="str">
        <f>VLOOKUP(AG2322,'PC Mapping'!L:M,2,)</f>
        <v>Prairie Heights Sewer</v>
      </c>
    </row>
    <row r="2323" spans="1:34" x14ac:dyDescent="0.2">
      <c r="A2323" t="s">
        <v>12632</v>
      </c>
      <c r="B2323" t="s">
        <v>12612</v>
      </c>
      <c r="C2323" t="s">
        <v>4519</v>
      </c>
      <c r="D2323" t="s">
        <v>4520</v>
      </c>
      <c r="E2323" s="3">
        <v>45821</v>
      </c>
      <c r="F2323" t="s">
        <v>44</v>
      </c>
      <c r="G2323" t="s">
        <v>3742</v>
      </c>
      <c r="H2323" t="s">
        <v>3716</v>
      </c>
      <c r="I2323" t="s">
        <v>4534</v>
      </c>
      <c r="J2323" t="s">
        <v>4522</v>
      </c>
      <c r="K2323" s="2">
        <v>-5</v>
      </c>
      <c r="L2323" t="s">
        <v>44</v>
      </c>
      <c r="M2323" s="2">
        <v>-5</v>
      </c>
      <c r="N2323" t="s">
        <v>4523</v>
      </c>
      <c r="O2323" t="s">
        <v>4524</v>
      </c>
      <c r="P2323" t="s">
        <v>12633</v>
      </c>
      <c r="Q2323" t="s">
        <v>12634</v>
      </c>
      <c r="R2323" t="s">
        <v>44</v>
      </c>
      <c r="S2323" t="s">
        <v>4527</v>
      </c>
      <c r="T2323" s="3">
        <v>45821</v>
      </c>
      <c r="U2323" s="3">
        <v>45824</v>
      </c>
      <c r="V2323" s="2">
        <v>0</v>
      </c>
      <c r="W2323" t="s">
        <v>44</v>
      </c>
      <c r="X2323" t="s">
        <v>44</v>
      </c>
      <c r="Y2323" t="s">
        <v>12635</v>
      </c>
      <c r="Z2323" t="s">
        <v>12636</v>
      </c>
      <c r="AA2323" t="s">
        <v>4529</v>
      </c>
      <c r="AB2323" t="s">
        <v>4530</v>
      </c>
      <c r="AC2323" t="s">
        <v>99</v>
      </c>
      <c r="AD2323" t="str">
        <f t="shared" si="36"/>
        <v>10-60</v>
      </c>
      <c r="AE2323" t="str">
        <f>VLOOKUP(AD2323,'Main_Sub Desc'!C:D,2,)</f>
        <v>LPC from invoicing</v>
      </c>
      <c r="AF2323" t="str">
        <f>VLOOKUP(VALUE(H2323),'Main_Sub Desc'!F:G,2,)</f>
        <v>Wst Rev Late Payment</v>
      </c>
      <c r="AG2323">
        <f>IFERROR(VLOOKUP(VALUE(I2323),'PC Mapping'!A:F,6,),"")</f>
        <v>10514</v>
      </c>
      <c r="AH2323" s="13" t="str">
        <f>VLOOKUP(AG2323,'PC Mapping'!L:M,2,)</f>
        <v>Bolivar Sewer</v>
      </c>
    </row>
    <row r="2324" spans="1:34" x14ac:dyDescent="0.2">
      <c r="A2324" t="s">
        <v>12632</v>
      </c>
      <c r="B2324" t="s">
        <v>12612</v>
      </c>
      <c r="C2324" t="s">
        <v>4519</v>
      </c>
      <c r="D2324" t="s">
        <v>4520</v>
      </c>
      <c r="E2324" s="3">
        <v>45821</v>
      </c>
      <c r="F2324" t="s">
        <v>44</v>
      </c>
      <c r="G2324" t="s">
        <v>3742</v>
      </c>
      <c r="H2324" t="s">
        <v>3722</v>
      </c>
      <c r="I2324" t="s">
        <v>4538</v>
      </c>
      <c r="J2324" t="s">
        <v>4522</v>
      </c>
      <c r="K2324" s="2">
        <v>-5</v>
      </c>
      <c r="L2324" t="s">
        <v>44</v>
      </c>
      <c r="M2324" s="2">
        <v>-5</v>
      </c>
      <c r="N2324" t="s">
        <v>4523</v>
      </c>
      <c r="O2324" t="s">
        <v>4524</v>
      </c>
      <c r="P2324" t="s">
        <v>12633</v>
      </c>
      <c r="Q2324" t="s">
        <v>12637</v>
      </c>
      <c r="R2324" t="s">
        <v>44</v>
      </c>
      <c r="S2324" t="s">
        <v>4527</v>
      </c>
      <c r="T2324" s="3">
        <v>45821</v>
      </c>
      <c r="U2324" s="3">
        <v>45824</v>
      </c>
      <c r="V2324" s="2">
        <v>0</v>
      </c>
      <c r="W2324" t="s">
        <v>44</v>
      </c>
      <c r="X2324" t="s">
        <v>44</v>
      </c>
      <c r="Y2324" t="s">
        <v>12638</v>
      </c>
      <c r="Z2324" t="s">
        <v>12636</v>
      </c>
      <c r="AA2324" t="s">
        <v>4529</v>
      </c>
      <c r="AB2324" t="s">
        <v>4530</v>
      </c>
      <c r="AC2324" t="s">
        <v>99</v>
      </c>
      <c r="AD2324" t="str">
        <f t="shared" si="36"/>
        <v>10-60</v>
      </c>
      <c r="AE2324" t="str">
        <f>VLOOKUP(AD2324,'Main_Sub Desc'!C:D,2,)</f>
        <v>LPC from invoicing</v>
      </c>
      <c r="AF2324" t="str">
        <f>VLOOKUP(VALUE(H2324),'Main_Sub Desc'!F:G,2,)</f>
        <v>Wtr Rev Late Payment</v>
      </c>
      <c r="AG2324">
        <f>IFERROR(VLOOKUP(VALUE(I2324),'PC Mapping'!A:F,6,),"")</f>
        <v>10469</v>
      </c>
      <c r="AH2324" s="13" t="str">
        <f>VLOOKUP(AG2324,'PC Mapping'!L:M,2,)</f>
        <v>Bolivar Water</v>
      </c>
    </row>
    <row r="2325" spans="1:34" x14ac:dyDescent="0.2">
      <c r="A2325" t="s">
        <v>12639</v>
      </c>
      <c r="B2325" t="s">
        <v>12618</v>
      </c>
      <c r="C2325" t="s">
        <v>4519</v>
      </c>
      <c r="D2325" t="s">
        <v>4520</v>
      </c>
      <c r="E2325" s="3">
        <v>45821</v>
      </c>
      <c r="F2325" t="s">
        <v>44</v>
      </c>
      <c r="G2325" t="s">
        <v>3742</v>
      </c>
      <c r="H2325" t="s">
        <v>3722</v>
      </c>
      <c r="I2325" t="s">
        <v>4538</v>
      </c>
      <c r="J2325" t="s">
        <v>4522</v>
      </c>
      <c r="K2325" s="2">
        <v>-5</v>
      </c>
      <c r="L2325" t="s">
        <v>44</v>
      </c>
      <c r="M2325" s="2">
        <v>-5</v>
      </c>
      <c r="N2325" t="s">
        <v>4523</v>
      </c>
      <c r="O2325" t="s">
        <v>4524</v>
      </c>
      <c r="P2325" t="s">
        <v>4612</v>
      </c>
      <c r="Q2325" t="s">
        <v>12640</v>
      </c>
      <c r="R2325" t="s">
        <v>44</v>
      </c>
      <c r="S2325" t="s">
        <v>4527</v>
      </c>
      <c r="T2325" s="3">
        <v>45821</v>
      </c>
      <c r="U2325" s="3">
        <v>45824</v>
      </c>
      <c r="V2325" s="2">
        <v>0</v>
      </c>
      <c r="W2325" t="s">
        <v>44</v>
      </c>
      <c r="X2325" t="s">
        <v>44</v>
      </c>
      <c r="Y2325" t="s">
        <v>12641</v>
      </c>
      <c r="Z2325" t="s">
        <v>1249</v>
      </c>
      <c r="AA2325" t="s">
        <v>4529</v>
      </c>
      <c r="AB2325" t="s">
        <v>4530</v>
      </c>
      <c r="AC2325" t="s">
        <v>89</v>
      </c>
      <c r="AD2325" t="str">
        <f t="shared" si="36"/>
        <v>10-60</v>
      </c>
      <c r="AE2325" t="str">
        <f>VLOOKUP(AD2325,'Main_Sub Desc'!C:D,2,)</f>
        <v>LPC from invoicing</v>
      </c>
      <c r="AF2325" t="str">
        <f>VLOOKUP(VALUE(H2325),'Main_Sub Desc'!F:G,2,)</f>
        <v>Wtr Rev Late Payment</v>
      </c>
      <c r="AG2325">
        <f>IFERROR(VLOOKUP(VALUE(I2325),'PC Mapping'!A:F,6,),"")</f>
        <v>10469</v>
      </c>
      <c r="AH2325" s="13" t="str">
        <f>VLOOKUP(AG2325,'PC Mapping'!L:M,2,)</f>
        <v>Bolivar Water</v>
      </c>
    </row>
    <row r="2326" spans="1:34" x14ac:dyDescent="0.2">
      <c r="A2326" t="s">
        <v>12639</v>
      </c>
      <c r="B2326" t="s">
        <v>12618</v>
      </c>
      <c r="C2326" t="s">
        <v>4519</v>
      </c>
      <c r="D2326" t="s">
        <v>4520</v>
      </c>
      <c r="E2326" s="3">
        <v>45821</v>
      </c>
      <c r="F2326" t="s">
        <v>44</v>
      </c>
      <c r="G2326" t="s">
        <v>3742</v>
      </c>
      <c r="H2326" t="s">
        <v>3716</v>
      </c>
      <c r="I2326" t="s">
        <v>4534</v>
      </c>
      <c r="J2326" t="s">
        <v>4522</v>
      </c>
      <c r="K2326" s="2">
        <v>-6.58</v>
      </c>
      <c r="L2326" t="s">
        <v>44</v>
      </c>
      <c r="M2326" s="2">
        <v>-6.58</v>
      </c>
      <c r="N2326" t="s">
        <v>4523</v>
      </c>
      <c r="O2326" t="s">
        <v>4524</v>
      </c>
      <c r="P2326" t="s">
        <v>4612</v>
      </c>
      <c r="Q2326" t="s">
        <v>12642</v>
      </c>
      <c r="R2326" t="s">
        <v>44</v>
      </c>
      <c r="S2326" t="s">
        <v>4527</v>
      </c>
      <c r="T2326" s="3">
        <v>45821</v>
      </c>
      <c r="U2326" s="3">
        <v>45824</v>
      </c>
      <c r="V2326" s="2">
        <v>0</v>
      </c>
      <c r="W2326" t="s">
        <v>44</v>
      </c>
      <c r="X2326" t="s">
        <v>44</v>
      </c>
      <c r="Y2326" t="s">
        <v>12643</v>
      </c>
      <c r="Z2326" t="s">
        <v>1249</v>
      </c>
      <c r="AA2326" t="s">
        <v>4529</v>
      </c>
      <c r="AB2326" t="s">
        <v>4530</v>
      </c>
      <c r="AC2326" t="s">
        <v>89</v>
      </c>
      <c r="AD2326" t="str">
        <f t="shared" si="36"/>
        <v>10-60</v>
      </c>
      <c r="AE2326" t="str">
        <f>VLOOKUP(AD2326,'Main_Sub Desc'!C:D,2,)</f>
        <v>LPC from invoicing</v>
      </c>
      <c r="AF2326" t="str">
        <f>VLOOKUP(VALUE(H2326),'Main_Sub Desc'!F:G,2,)</f>
        <v>Wst Rev Late Payment</v>
      </c>
      <c r="AG2326">
        <f>IFERROR(VLOOKUP(VALUE(I2326),'PC Mapping'!A:F,6,),"")</f>
        <v>10514</v>
      </c>
      <c r="AH2326" s="13" t="str">
        <f>VLOOKUP(AG2326,'PC Mapping'!L:M,2,)</f>
        <v>Bolivar Sewer</v>
      </c>
    </row>
    <row r="2327" spans="1:34" x14ac:dyDescent="0.2">
      <c r="A2327" t="s">
        <v>12644</v>
      </c>
      <c r="B2327" t="s">
        <v>12612</v>
      </c>
      <c r="C2327" t="s">
        <v>4519</v>
      </c>
      <c r="D2327" t="s">
        <v>4520</v>
      </c>
      <c r="E2327" s="3">
        <v>45821</v>
      </c>
      <c r="F2327" t="s">
        <v>44</v>
      </c>
      <c r="G2327" t="s">
        <v>3742</v>
      </c>
      <c r="H2327" t="s">
        <v>3722</v>
      </c>
      <c r="I2327" t="s">
        <v>4538</v>
      </c>
      <c r="J2327" t="s">
        <v>4522</v>
      </c>
      <c r="K2327" s="2">
        <v>-7.62</v>
      </c>
      <c r="L2327" t="s">
        <v>44</v>
      </c>
      <c r="M2327" s="2">
        <v>-7.62</v>
      </c>
      <c r="N2327" t="s">
        <v>4523</v>
      </c>
      <c r="O2327" t="s">
        <v>4524</v>
      </c>
      <c r="P2327" t="s">
        <v>10908</v>
      </c>
      <c r="Q2327" t="s">
        <v>12645</v>
      </c>
      <c r="R2327" t="s">
        <v>44</v>
      </c>
      <c r="S2327" t="s">
        <v>4527</v>
      </c>
      <c r="T2327" s="3">
        <v>45821</v>
      </c>
      <c r="U2327" s="3">
        <v>45824</v>
      </c>
      <c r="V2327" s="2">
        <v>0</v>
      </c>
      <c r="W2327" t="s">
        <v>44</v>
      </c>
      <c r="X2327" t="s">
        <v>44</v>
      </c>
      <c r="Y2327" t="s">
        <v>10912</v>
      </c>
      <c r="Z2327" t="s">
        <v>755</v>
      </c>
      <c r="AA2327" t="s">
        <v>4529</v>
      </c>
      <c r="AB2327" t="s">
        <v>4530</v>
      </c>
      <c r="AC2327" t="s">
        <v>89</v>
      </c>
      <c r="AD2327" t="str">
        <f t="shared" si="36"/>
        <v>10-60</v>
      </c>
      <c r="AE2327" t="str">
        <f>VLOOKUP(AD2327,'Main_Sub Desc'!C:D,2,)</f>
        <v>LPC from invoicing</v>
      </c>
      <c r="AF2327" t="str">
        <f>VLOOKUP(VALUE(H2327),'Main_Sub Desc'!F:G,2,)</f>
        <v>Wtr Rev Late Payment</v>
      </c>
      <c r="AG2327">
        <f>IFERROR(VLOOKUP(VALUE(I2327),'PC Mapping'!A:F,6,),"")</f>
        <v>10469</v>
      </c>
      <c r="AH2327" s="13" t="str">
        <f>VLOOKUP(AG2327,'PC Mapping'!L:M,2,)</f>
        <v>Bolivar Water</v>
      </c>
    </row>
    <row r="2328" spans="1:34" x14ac:dyDescent="0.2">
      <c r="A2328" t="s">
        <v>12644</v>
      </c>
      <c r="B2328" t="s">
        <v>12612</v>
      </c>
      <c r="C2328" t="s">
        <v>4519</v>
      </c>
      <c r="D2328" t="s">
        <v>4520</v>
      </c>
      <c r="E2328" s="3">
        <v>45821</v>
      </c>
      <c r="F2328" t="s">
        <v>44</v>
      </c>
      <c r="G2328" t="s">
        <v>3742</v>
      </c>
      <c r="H2328" t="s">
        <v>3716</v>
      </c>
      <c r="I2328" t="s">
        <v>4534</v>
      </c>
      <c r="J2328" t="s">
        <v>4522</v>
      </c>
      <c r="K2328" s="2">
        <v>-9.8699999999999992</v>
      </c>
      <c r="L2328" t="s">
        <v>44</v>
      </c>
      <c r="M2328" s="2">
        <v>-9.8699999999999992</v>
      </c>
      <c r="N2328" t="s">
        <v>4523</v>
      </c>
      <c r="O2328" t="s">
        <v>4524</v>
      </c>
      <c r="P2328" t="s">
        <v>10908</v>
      </c>
      <c r="Q2328" t="s">
        <v>12646</v>
      </c>
      <c r="R2328" t="s">
        <v>44</v>
      </c>
      <c r="S2328" t="s">
        <v>4527</v>
      </c>
      <c r="T2328" s="3">
        <v>45821</v>
      </c>
      <c r="U2328" s="3">
        <v>45824</v>
      </c>
      <c r="V2328" s="2">
        <v>0</v>
      </c>
      <c r="W2328" t="s">
        <v>44</v>
      </c>
      <c r="X2328" t="s">
        <v>44</v>
      </c>
      <c r="Y2328" t="s">
        <v>10910</v>
      </c>
      <c r="Z2328" t="s">
        <v>755</v>
      </c>
      <c r="AA2328" t="s">
        <v>4529</v>
      </c>
      <c r="AB2328" t="s">
        <v>4530</v>
      </c>
      <c r="AC2328" t="s">
        <v>89</v>
      </c>
      <c r="AD2328" t="str">
        <f t="shared" si="36"/>
        <v>10-60</v>
      </c>
      <c r="AE2328" t="str">
        <f>VLOOKUP(AD2328,'Main_Sub Desc'!C:D,2,)</f>
        <v>LPC from invoicing</v>
      </c>
      <c r="AF2328" t="str">
        <f>VLOOKUP(VALUE(H2328),'Main_Sub Desc'!F:G,2,)</f>
        <v>Wst Rev Late Payment</v>
      </c>
      <c r="AG2328">
        <f>IFERROR(VLOOKUP(VALUE(I2328),'PC Mapping'!A:F,6,),"")</f>
        <v>10514</v>
      </c>
      <c r="AH2328" s="13" t="str">
        <f>VLOOKUP(AG2328,'PC Mapping'!L:M,2,)</f>
        <v>Bolivar Sewer</v>
      </c>
    </row>
    <row r="2329" spans="1:34" x14ac:dyDescent="0.2">
      <c r="A2329" t="s">
        <v>12647</v>
      </c>
      <c r="B2329" t="s">
        <v>12612</v>
      </c>
      <c r="C2329" t="s">
        <v>4519</v>
      </c>
      <c r="D2329" t="s">
        <v>4520</v>
      </c>
      <c r="E2329" s="3">
        <v>45821</v>
      </c>
      <c r="F2329" t="s">
        <v>44</v>
      </c>
      <c r="G2329" t="s">
        <v>3742</v>
      </c>
      <c r="H2329" t="s">
        <v>3722</v>
      </c>
      <c r="I2329" t="s">
        <v>4538</v>
      </c>
      <c r="J2329" t="s">
        <v>4522</v>
      </c>
      <c r="K2329" s="2">
        <v>-5</v>
      </c>
      <c r="L2329" t="s">
        <v>44</v>
      </c>
      <c r="M2329" s="2">
        <v>-5</v>
      </c>
      <c r="N2329" t="s">
        <v>4523</v>
      </c>
      <c r="O2329" t="s">
        <v>4524</v>
      </c>
      <c r="P2329" t="s">
        <v>12648</v>
      </c>
      <c r="Q2329" t="s">
        <v>12649</v>
      </c>
      <c r="R2329" t="s">
        <v>44</v>
      </c>
      <c r="S2329" t="s">
        <v>4527</v>
      </c>
      <c r="T2329" s="3">
        <v>45821</v>
      </c>
      <c r="U2329" s="3">
        <v>45824</v>
      </c>
      <c r="V2329" s="2">
        <v>0</v>
      </c>
      <c r="W2329" t="s">
        <v>44</v>
      </c>
      <c r="X2329" t="s">
        <v>44</v>
      </c>
      <c r="Y2329" t="s">
        <v>12650</v>
      </c>
      <c r="Z2329" t="s">
        <v>635</v>
      </c>
      <c r="AA2329" t="s">
        <v>4529</v>
      </c>
      <c r="AB2329" t="s">
        <v>4530</v>
      </c>
      <c r="AC2329" t="s">
        <v>89</v>
      </c>
      <c r="AD2329" t="str">
        <f t="shared" si="36"/>
        <v>10-60</v>
      </c>
      <c r="AE2329" t="str">
        <f>VLOOKUP(AD2329,'Main_Sub Desc'!C:D,2,)</f>
        <v>LPC from invoicing</v>
      </c>
      <c r="AF2329" t="str">
        <f>VLOOKUP(VALUE(H2329),'Main_Sub Desc'!F:G,2,)</f>
        <v>Wtr Rev Late Payment</v>
      </c>
      <c r="AG2329">
        <f>IFERROR(VLOOKUP(VALUE(I2329),'PC Mapping'!A:F,6,),"")</f>
        <v>10469</v>
      </c>
      <c r="AH2329" s="13" t="str">
        <f>VLOOKUP(AG2329,'PC Mapping'!L:M,2,)</f>
        <v>Bolivar Water</v>
      </c>
    </row>
    <row r="2330" spans="1:34" x14ac:dyDescent="0.2">
      <c r="A2330" t="s">
        <v>12651</v>
      </c>
      <c r="B2330" t="s">
        <v>12652</v>
      </c>
      <c r="C2330" t="s">
        <v>4519</v>
      </c>
      <c r="D2330" t="s">
        <v>4520</v>
      </c>
      <c r="E2330" s="3">
        <v>45824</v>
      </c>
      <c r="F2330" t="s">
        <v>44</v>
      </c>
      <c r="G2330" t="s">
        <v>3742</v>
      </c>
      <c r="H2330" t="s">
        <v>3722</v>
      </c>
      <c r="I2330" t="s">
        <v>4538</v>
      </c>
      <c r="J2330" t="s">
        <v>4522</v>
      </c>
      <c r="K2330" s="2">
        <v>-5</v>
      </c>
      <c r="L2330" t="s">
        <v>44</v>
      </c>
      <c r="M2330" s="2">
        <v>-5</v>
      </c>
      <c r="N2330" t="s">
        <v>4523</v>
      </c>
      <c r="O2330" t="s">
        <v>4524</v>
      </c>
      <c r="P2330" t="s">
        <v>5571</v>
      </c>
      <c r="Q2330" t="s">
        <v>12653</v>
      </c>
      <c r="R2330" t="s">
        <v>44</v>
      </c>
      <c r="S2330" t="s">
        <v>4527</v>
      </c>
      <c r="T2330" s="3">
        <v>45824</v>
      </c>
      <c r="U2330" s="3">
        <v>45825</v>
      </c>
      <c r="V2330" s="2">
        <v>0</v>
      </c>
      <c r="W2330" t="s">
        <v>44</v>
      </c>
      <c r="X2330" t="s">
        <v>44</v>
      </c>
      <c r="Y2330" t="s">
        <v>10865</v>
      </c>
      <c r="Z2330" t="s">
        <v>10863</v>
      </c>
      <c r="AA2330" t="s">
        <v>4529</v>
      </c>
      <c r="AB2330" t="s">
        <v>4530</v>
      </c>
      <c r="AC2330" t="s">
        <v>89</v>
      </c>
      <c r="AD2330" t="str">
        <f t="shared" si="36"/>
        <v>10-60</v>
      </c>
      <c r="AE2330" t="str">
        <f>VLOOKUP(AD2330,'Main_Sub Desc'!C:D,2,)</f>
        <v>LPC from invoicing</v>
      </c>
      <c r="AF2330" t="str">
        <f>VLOOKUP(VALUE(H2330),'Main_Sub Desc'!F:G,2,)</f>
        <v>Wtr Rev Late Payment</v>
      </c>
      <c r="AG2330">
        <f>IFERROR(VLOOKUP(VALUE(I2330),'PC Mapping'!A:F,6,),"")</f>
        <v>10469</v>
      </c>
      <c r="AH2330" s="13" t="str">
        <f>VLOOKUP(AG2330,'PC Mapping'!L:M,2,)</f>
        <v>Bolivar Water</v>
      </c>
    </row>
    <row r="2331" spans="1:34" x14ac:dyDescent="0.2">
      <c r="A2331" t="s">
        <v>12651</v>
      </c>
      <c r="B2331" t="s">
        <v>12652</v>
      </c>
      <c r="C2331" t="s">
        <v>4519</v>
      </c>
      <c r="D2331" t="s">
        <v>4520</v>
      </c>
      <c r="E2331" s="3">
        <v>45824</v>
      </c>
      <c r="F2331" t="s">
        <v>44</v>
      </c>
      <c r="G2331" t="s">
        <v>3742</v>
      </c>
      <c r="H2331" t="s">
        <v>3716</v>
      </c>
      <c r="I2331" t="s">
        <v>4534</v>
      </c>
      <c r="J2331" t="s">
        <v>4522</v>
      </c>
      <c r="K2331" s="2">
        <v>-5</v>
      </c>
      <c r="L2331" t="s">
        <v>44</v>
      </c>
      <c r="M2331" s="2">
        <v>-5</v>
      </c>
      <c r="N2331" t="s">
        <v>4523</v>
      </c>
      <c r="O2331" t="s">
        <v>4524</v>
      </c>
      <c r="P2331" t="s">
        <v>5571</v>
      </c>
      <c r="Q2331" t="s">
        <v>12654</v>
      </c>
      <c r="R2331" t="s">
        <v>44</v>
      </c>
      <c r="S2331" t="s">
        <v>4527</v>
      </c>
      <c r="T2331" s="3">
        <v>45824</v>
      </c>
      <c r="U2331" s="3">
        <v>45825</v>
      </c>
      <c r="V2331" s="2">
        <v>0</v>
      </c>
      <c r="W2331" t="s">
        <v>44</v>
      </c>
      <c r="X2331" t="s">
        <v>44</v>
      </c>
      <c r="Y2331" t="s">
        <v>10862</v>
      </c>
      <c r="Z2331" t="s">
        <v>10863</v>
      </c>
      <c r="AA2331" t="s">
        <v>4529</v>
      </c>
      <c r="AB2331" t="s">
        <v>4530</v>
      </c>
      <c r="AC2331" t="s">
        <v>89</v>
      </c>
      <c r="AD2331" t="str">
        <f t="shared" si="36"/>
        <v>10-60</v>
      </c>
      <c r="AE2331" t="str">
        <f>VLOOKUP(AD2331,'Main_Sub Desc'!C:D,2,)</f>
        <v>LPC from invoicing</v>
      </c>
      <c r="AF2331" t="str">
        <f>VLOOKUP(VALUE(H2331),'Main_Sub Desc'!F:G,2,)</f>
        <v>Wst Rev Late Payment</v>
      </c>
      <c r="AG2331">
        <f>IFERROR(VLOOKUP(VALUE(I2331),'PC Mapping'!A:F,6,),"")</f>
        <v>10514</v>
      </c>
      <c r="AH2331" s="13" t="str">
        <f>VLOOKUP(AG2331,'PC Mapping'!L:M,2,)</f>
        <v>Bolivar Sewer</v>
      </c>
    </row>
    <row r="2332" spans="1:34" x14ac:dyDescent="0.2">
      <c r="A2332" t="s">
        <v>12655</v>
      </c>
      <c r="B2332" t="s">
        <v>12656</v>
      </c>
      <c r="C2332" t="s">
        <v>4519</v>
      </c>
      <c r="D2332" t="s">
        <v>4520</v>
      </c>
      <c r="E2332" s="3">
        <v>45824</v>
      </c>
      <c r="F2332" t="s">
        <v>44</v>
      </c>
      <c r="G2332" t="s">
        <v>3742</v>
      </c>
      <c r="H2332" t="s">
        <v>3722</v>
      </c>
      <c r="I2332" t="s">
        <v>4538</v>
      </c>
      <c r="J2332" t="s">
        <v>4522</v>
      </c>
      <c r="K2332" s="2">
        <v>-5</v>
      </c>
      <c r="L2332" t="s">
        <v>44</v>
      </c>
      <c r="M2332" s="2">
        <v>-5</v>
      </c>
      <c r="N2332" t="s">
        <v>4523</v>
      </c>
      <c r="O2332" t="s">
        <v>4524</v>
      </c>
      <c r="P2332" t="s">
        <v>12657</v>
      </c>
      <c r="Q2332" t="s">
        <v>12658</v>
      </c>
      <c r="R2332" t="s">
        <v>44</v>
      </c>
      <c r="S2332" t="s">
        <v>4527</v>
      </c>
      <c r="T2332" s="3">
        <v>45824</v>
      </c>
      <c r="U2332" s="3">
        <v>45825</v>
      </c>
      <c r="V2332" s="2">
        <v>0</v>
      </c>
      <c r="W2332" t="s">
        <v>44</v>
      </c>
      <c r="X2332" t="s">
        <v>44</v>
      </c>
      <c r="Y2332" t="s">
        <v>12659</v>
      </c>
      <c r="Z2332" t="s">
        <v>860</v>
      </c>
      <c r="AA2332" t="s">
        <v>4529</v>
      </c>
      <c r="AB2332" t="s">
        <v>4530</v>
      </c>
      <c r="AC2332" t="s">
        <v>89</v>
      </c>
      <c r="AD2332" t="str">
        <f t="shared" si="36"/>
        <v>10-60</v>
      </c>
      <c r="AE2332" t="str">
        <f>VLOOKUP(AD2332,'Main_Sub Desc'!C:D,2,)</f>
        <v>LPC from invoicing</v>
      </c>
      <c r="AF2332" t="str">
        <f>VLOOKUP(VALUE(H2332),'Main_Sub Desc'!F:G,2,)</f>
        <v>Wtr Rev Late Payment</v>
      </c>
      <c r="AG2332">
        <f>IFERROR(VLOOKUP(VALUE(I2332),'PC Mapping'!A:F,6,),"")</f>
        <v>10469</v>
      </c>
      <c r="AH2332" s="13" t="str">
        <f>VLOOKUP(AG2332,'PC Mapping'!L:M,2,)</f>
        <v>Bolivar Water</v>
      </c>
    </row>
    <row r="2333" spans="1:34" x14ac:dyDescent="0.2">
      <c r="A2333" t="s">
        <v>12655</v>
      </c>
      <c r="B2333" t="s">
        <v>12656</v>
      </c>
      <c r="C2333" t="s">
        <v>4519</v>
      </c>
      <c r="D2333" t="s">
        <v>4520</v>
      </c>
      <c r="E2333" s="3">
        <v>45824</v>
      </c>
      <c r="F2333" t="s">
        <v>44</v>
      </c>
      <c r="G2333" t="s">
        <v>3742</v>
      </c>
      <c r="H2333" t="s">
        <v>3716</v>
      </c>
      <c r="I2333" t="s">
        <v>4534</v>
      </c>
      <c r="J2333" t="s">
        <v>4522</v>
      </c>
      <c r="K2333" s="2">
        <v>-5</v>
      </c>
      <c r="L2333" t="s">
        <v>44</v>
      </c>
      <c r="M2333" s="2">
        <v>-5</v>
      </c>
      <c r="N2333" t="s">
        <v>4523</v>
      </c>
      <c r="O2333" t="s">
        <v>4524</v>
      </c>
      <c r="P2333" t="s">
        <v>12657</v>
      </c>
      <c r="Q2333" t="s">
        <v>12660</v>
      </c>
      <c r="R2333" t="s">
        <v>44</v>
      </c>
      <c r="S2333" t="s">
        <v>4527</v>
      </c>
      <c r="T2333" s="3">
        <v>45824</v>
      </c>
      <c r="U2333" s="3">
        <v>45825</v>
      </c>
      <c r="V2333" s="2">
        <v>0</v>
      </c>
      <c r="W2333" t="s">
        <v>44</v>
      </c>
      <c r="X2333" t="s">
        <v>44</v>
      </c>
      <c r="Y2333" t="s">
        <v>12661</v>
      </c>
      <c r="Z2333" t="s">
        <v>860</v>
      </c>
      <c r="AA2333" t="s">
        <v>4529</v>
      </c>
      <c r="AB2333" t="s">
        <v>4530</v>
      </c>
      <c r="AC2333" t="s">
        <v>89</v>
      </c>
      <c r="AD2333" t="str">
        <f t="shared" si="36"/>
        <v>10-60</v>
      </c>
      <c r="AE2333" t="str">
        <f>VLOOKUP(AD2333,'Main_Sub Desc'!C:D,2,)</f>
        <v>LPC from invoicing</v>
      </c>
      <c r="AF2333" t="str">
        <f>VLOOKUP(VALUE(H2333),'Main_Sub Desc'!F:G,2,)</f>
        <v>Wst Rev Late Payment</v>
      </c>
      <c r="AG2333">
        <f>IFERROR(VLOOKUP(VALUE(I2333),'PC Mapping'!A:F,6,),"")</f>
        <v>10514</v>
      </c>
      <c r="AH2333" s="13" t="str">
        <f>VLOOKUP(AG2333,'PC Mapping'!L:M,2,)</f>
        <v>Bolivar Sewer</v>
      </c>
    </row>
    <row r="2334" spans="1:34" x14ac:dyDescent="0.2">
      <c r="A2334" t="s">
        <v>12662</v>
      </c>
      <c r="B2334" t="s">
        <v>12652</v>
      </c>
      <c r="C2334" t="s">
        <v>4519</v>
      </c>
      <c r="D2334" t="s">
        <v>4520</v>
      </c>
      <c r="E2334" s="3">
        <v>45824</v>
      </c>
      <c r="F2334" t="s">
        <v>44</v>
      </c>
      <c r="G2334" t="s">
        <v>3742</v>
      </c>
      <c r="H2334" t="s">
        <v>3722</v>
      </c>
      <c r="I2334" t="s">
        <v>4538</v>
      </c>
      <c r="J2334" t="s">
        <v>4522</v>
      </c>
      <c r="K2334" s="2">
        <v>-7.78</v>
      </c>
      <c r="L2334" t="s">
        <v>44</v>
      </c>
      <c r="M2334" s="2">
        <v>-7.78</v>
      </c>
      <c r="N2334" t="s">
        <v>4523</v>
      </c>
      <c r="O2334" t="s">
        <v>4524</v>
      </c>
      <c r="P2334" t="s">
        <v>10444</v>
      </c>
      <c r="Q2334" t="s">
        <v>12663</v>
      </c>
      <c r="R2334" t="s">
        <v>44</v>
      </c>
      <c r="S2334" t="s">
        <v>4527</v>
      </c>
      <c r="T2334" s="3">
        <v>45824</v>
      </c>
      <c r="U2334" s="3">
        <v>45825</v>
      </c>
      <c r="V2334" s="2">
        <v>0</v>
      </c>
      <c r="W2334" t="s">
        <v>44</v>
      </c>
      <c r="X2334" t="s">
        <v>44</v>
      </c>
      <c r="Y2334" t="s">
        <v>12534</v>
      </c>
      <c r="Z2334" t="s">
        <v>903</v>
      </c>
      <c r="AA2334" t="s">
        <v>4529</v>
      </c>
      <c r="AB2334" t="s">
        <v>4530</v>
      </c>
      <c r="AC2334" t="s">
        <v>89</v>
      </c>
      <c r="AD2334" t="str">
        <f t="shared" si="36"/>
        <v>10-60</v>
      </c>
      <c r="AE2334" t="str">
        <f>VLOOKUP(AD2334,'Main_Sub Desc'!C:D,2,)</f>
        <v>LPC from invoicing</v>
      </c>
      <c r="AF2334" t="str">
        <f>VLOOKUP(VALUE(H2334),'Main_Sub Desc'!F:G,2,)</f>
        <v>Wtr Rev Late Payment</v>
      </c>
      <c r="AG2334">
        <f>IFERROR(VLOOKUP(VALUE(I2334),'PC Mapping'!A:F,6,),"")</f>
        <v>10469</v>
      </c>
      <c r="AH2334" s="13" t="str">
        <f>VLOOKUP(AG2334,'PC Mapping'!L:M,2,)</f>
        <v>Bolivar Water</v>
      </c>
    </row>
    <row r="2335" spans="1:34" x14ac:dyDescent="0.2">
      <c r="A2335" t="s">
        <v>12662</v>
      </c>
      <c r="B2335" t="s">
        <v>12652</v>
      </c>
      <c r="C2335" t="s">
        <v>4519</v>
      </c>
      <c r="D2335" t="s">
        <v>4520</v>
      </c>
      <c r="E2335" s="3">
        <v>45824</v>
      </c>
      <c r="F2335" t="s">
        <v>44</v>
      </c>
      <c r="G2335" t="s">
        <v>3742</v>
      </c>
      <c r="H2335" t="s">
        <v>3716</v>
      </c>
      <c r="I2335" t="s">
        <v>4534</v>
      </c>
      <c r="J2335" t="s">
        <v>4522</v>
      </c>
      <c r="K2335" s="2">
        <v>-10.7</v>
      </c>
      <c r="L2335" t="s">
        <v>44</v>
      </c>
      <c r="M2335" s="2">
        <v>-10.7</v>
      </c>
      <c r="N2335" t="s">
        <v>4523</v>
      </c>
      <c r="O2335" t="s">
        <v>4524</v>
      </c>
      <c r="P2335" t="s">
        <v>10444</v>
      </c>
      <c r="Q2335" t="s">
        <v>12664</v>
      </c>
      <c r="R2335" t="s">
        <v>44</v>
      </c>
      <c r="S2335" t="s">
        <v>4527</v>
      </c>
      <c r="T2335" s="3">
        <v>45824</v>
      </c>
      <c r="U2335" s="3">
        <v>45825</v>
      </c>
      <c r="V2335" s="2">
        <v>0</v>
      </c>
      <c r="W2335" t="s">
        <v>44</v>
      </c>
      <c r="X2335" t="s">
        <v>44</v>
      </c>
      <c r="Y2335" t="s">
        <v>12536</v>
      </c>
      <c r="Z2335" t="s">
        <v>903</v>
      </c>
      <c r="AA2335" t="s">
        <v>4529</v>
      </c>
      <c r="AB2335" t="s">
        <v>4530</v>
      </c>
      <c r="AC2335" t="s">
        <v>89</v>
      </c>
      <c r="AD2335" t="str">
        <f t="shared" si="36"/>
        <v>10-60</v>
      </c>
      <c r="AE2335" t="str">
        <f>VLOOKUP(AD2335,'Main_Sub Desc'!C:D,2,)</f>
        <v>LPC from invoicing</v>
      </c>
      <c r="AF2335" t="str">
        <f>VLOOKUP(VALUE(H2335),'Main_Sub Desc'!F:G,2,)</f>
        <v>Wst Rev Late Payment</v>
      </c>
      <c r="AG2335">
        <f>IFERROR(VLOOKUP(VALUE(I2335),'PC Mapping'!A:F,6,),"")</f>
        <v>10514</v>
      </c>
      <c r="AH2335" s="13" t="str">
        <f>VLOOKUP(AG2335,'PC Mapping'!L:M,2,)</f>
        <v>Bolivar Sewer</v>
      </c>
    </row>
    <row r="2336" spans="1:34" x14ac:dyDescent="0.2">
      <c r="A2336" t="s">
        <v>12665</v>
      </c>
      <c r="B2336" t="s">
        <v>12652</v>
      </c>
      <c r="C2336" t="s">
        <v>4519</v>
      </c>
      <c r="D2336" t="s">
        <v>4520</v>
      </c>
      <c r="E2336" s="3">
        <v>45824</v>
      </c>
      <c r="F2336" t="s">
        <v>44</v>
      </c>
      <c r="G2336" t="s">
        <v>3742</v>
      </c>
      <c r="H2336" t="s">
        <v>3722</v>
      </c>
      <c r="I2336" t="s">
        <v>4538</v>
      </c>
      <c r="J2336" t="s">
        <v>4522</v>
      </c>
      <c r="K2336" s="2">
        <v>-5</v>
      </c>
      <c r="L2336" t="s">
        <v>44</v>
      </c>
      <c r="M2336" s="2">
        <v>-5</v>
      </c>
      <c r="N2336" t="s">
        <v>4523</v>
      </c>
      <c r="O2336" t="s">
        <v>4524</v>
      </c>
      <c r="P2336" t="s">
        <v>8544</v>
      </c>
      <c r="Q2336" t="s">
        <v>12666</v>
      </c>
      <c r="R2336" t="s">
        <v>44</v>
      </c>
      <c r="S2336" t="s">
        <v>4527</v>
      </c>
      <c r="T2336" s="3">
        <v>45824</v>
      </c>
      <c r="U2336" s="3">
        <v>45825</v>
      </c>
      <c r="V2336" s="2">
        <v>0</v>
      </c>
      <c r="W2336" t="s">
        <v>44</v>
      </c>
      <c r="X2336" t="s">
        <v>44</v>
      </c>
      <c r="Y2336" t="s">
        <v>12667</v>
      </c>
      <c r="Z2336" t="s">
        <v>431</v>
      </c>
      <c r="AA2336" t="s">
        <v>4529</v>
      </c>
      <c r="AB2336" t="s">
        <v>4530</v>
      </c>
      <c r="AC2336" t="s">
        <v>89</v>
      </c>
      <c r="AD2336" t="str">
        <f t="shared" si="36"/>
        <v>10-60</v>
      </c>
      <c r="AE2336" t="str">
        <f>VLOOKUP(AD2336,'Main_Sub Desc'!C:D,2,)</f>
        <v>LPC from invoicing</v>
      </c>
      <c r="AF2336" t="str">
        <f>VLOOKUP(VALUE(H2336),'Main_Sub Desc'!F:G,2,)</f>
        <v>Wtr Rev Late Payment</v>
      </c>
      <c r="AG2336">
        <f>IFERROR(VLOOKUP(VALUE(I2336),'PC Mapping'!A:F,6,),"")</f>
        <v>10469</v>
      </c>
      <c r="AH2336" s="13" t="str">
        <f>VLOOKUP(AG2336,'PC Mapping'!L:M,2,)</f>
        <v>Bolivar Water</v>
      </c>
    </row>
    <row r="2337" spans="1:34" x14ac:dyDescent="0.2">
      <c r="A2337" t="s">
        <v>12665</v>
      </c>
      <c r="B2337" t="s">
        <v>12652</v>
      </c>
      <c r="C2337" t="s">
        <v>4519</v>
      </c>
      <c r="D2337" t="s">
        <v>4520</v>
      </c>
      <c r="E2337" s="3">
        <v>45824</v>
      </c>
      <c r="F2337" t="s">
        <v>44</v>
      </c>
      <c r="G2337" t="s">
        <v>3742</v>
      </c>
      <c r="H2337" t="s">
        <v>3716</v>
      </c>
      <c r="I2337" t="s">
        <v>4534</v>
      </c>
      <c r="J2337" t="s">
        <v>4522</v>
      </c>
      <c r="K2337" s="2">
        <v>-5</v>
      </c>
      <c r="L2337" t="s">
        <v>44</v>
      </c>
      <c r="M2337" s="2">
        <v>-5</v>
      </c>
      <c r="N2337" t="s">
        <v>4523</v>
      </c>
      <c r="O2337" t="s">
        <v>4524</v>
      </c>
      <c r="P2337" t="s">
        <v>8544</v>
      </c>
      <c r="Q2337" t="s">
        <v>12668</v>
      </c>
      <c r="R2337" t="s">
        <v>44</v>
      </c>
      <c r="S2337" t="s">
        <v>4527</v>
      </c>
      <c r="T2337" s="3">
        <v>45824</v>
      </c>
      <c r="U2337" s="3">
        <v>45825</v>
      </c>
      <c r="V2337" s="2">
        <v>0</v>
      </c>
      <c r="W2337" t="s">
        <v>44</v>
      </c>
      <c r="X2337" t="s">
        <v>44</v>
      </c>
      <c r="Y2337" t="s">
        <v>12669</v>
      </c>
      <c r="Z2337" t="s">
        <v>431</v>
      </c>
      <c r="AA2337" t="s">
        <v>4529</v>
      </c>
      <c r="AB2337" t="s">
        <v>4530</v>
      </c>
      <c r="AC2337" t="s">
        <v>89</v>
      </c>
      <c r="AD2337" t="str">
        <f t="shared" si="36"/>
        <v>10-60</v>
      </c>
      <c r="AE2337" t="str">
        <f>VLOOKUP(AD2337,'Main_Sub Desc'!C:D,2,)</f>
        <v>LPC from invoicing</v>
      </c>
      <c r="AF2337" t="str">
        <f>VLOOKUP(VALUE(H2337),'Main_Sub Desc'!F:G,2,)</f>
        <v>Wst Rev Late Payment</v>
      </c>
      <c r="AG2337">
        <f>IFERROR(VLOOKUP(VALUE(I2337),'PC Mapping'!A:F,6,),"")</f>
        <v>10514</v>
      </c>
      <c r="AH2337" s="13" t="str">
        <f>VLOOKUP(AG2337,'PC Mapping'!L:M,2,)</f>
        <v>Bolivar Sewer</v>
      </c>
    </row>
    <row r="2338" spans="1:34" x14ac:dyDescent="0.2">
      <c r="A2338" t="s">
        <v>12670</v>
      </c>
      <c r="B2338" t="s">
        <v>12671</v>
      </c>
      <c r="C2338" t="s">
        <v>4519</v>
      </c>
      <c r="D2338" t="s">
        <v>4520</v>
      </c>
      <c r="E2338" s="3">
        <v>45825</v>
      </c>
      <c r="F2338" t="s">
        <v>44</v>
      </c>
      <c r="G2338" t="s">
        <v>3742</v>
      </c>
      <c r="H2338" t="s">
        <v>3722</v>
      </c>
      <c r="I2338" t="s">
        <v>3752</v>
      </c>
      <c r="J2338" t="s">
        <v>4522</v>
      </c>
      <c r="K2338" s="2">
        <v>-11.22</v>
      </c>
      <c r="L2338" t="s">
        <v>44</v>
      </c>
      <c r="M2338" s="2">
        <v>-11.22</v>
      </c>
      <c r="N2338" t="s">
        <v>4523</v>
      </c>
      <c r="O2338" t="s">
        <v>4524</v>
      </c>
      <c r="P2338" t="s">
        <v>12672</v>
      </c>
      <c r="Q2338" t="s">
        <v>12673</v>
      </c>
      <c r="R2338" t="s">
        <v>44</v>
      </c>
      <c r="S2338" t="s">
        <v>4527</v>
      </c>
      <c r="T2338" s="3">
        <v>45825</v>
      </c>
      <c r="U2338" s="3">
        <v>45826</v>
      </c>
      <c r="V2338" s="2">
        <v>0</v>
      </c>
      <c r="W2338" t="s">
        <v>44</v>
      </c>
      <c r="X2338" t="s">
        <v>44</v>
      </c>
      <c r="Y2338" t="s">
        <v>12674</v>
      </c>
      <c r="Z2338" t="s">
        <v>12675</v>
      </c>
      <c r="AA2338" t="s">
        <v>4529</v>
      </c>
      <c r="AB2338" t="s">
        <v>4530</v>
      </c>
      <c r="AC2338" t="s">
        <v>89</v>
      </c>
      <c r="AD2338" t="str">
        <f t="shared" si="36"/>
        <v>10-60</v>
      </c>
      <c r="AE2338" t="str">
        <f>VLOOKUP(AD2338,'Main_Sub Desc'!C:D,2,)</f>
        <v>LPC from invoicing</v>
      </c>
      <c r="AF2338" t="str">
        <f>VLOOKUP(VALUE(H2338),'Main_Sub Desc'!F:G,2,)</f>
        <v>Wtr Rev Late Payment</v>
      </c>
      <c r="AG2338">
        <f>IFERROR(VLOOKUP(VALUE(I2338),'PC Mapping'!A:F,6,),"")</f>
        <v>10719</v>
      </c>
      <c r="AH2338" s="13" t="str">
        <f>VLOOKUP(AG2338,'PC Mapping'!L:M,2,)</f>
        <v>All Other Water</v>
      </c>
    </row>
    <row r="2339" spans="1:34" x14ac:dyDescent="0.2">
      <c r="A2339" t="s">
        <v>12676</v>
      </c>
      <c r="B2339" t="s">
        <v>12671</v>
      </c>
      <c r="C2339" t="s">
        <v>4519</v>
      </c>
      <c r="D2339" t="s">
        <v>4520</v>
      </c>
      <c r="E2339" s="3">
        <v>45825</v>
      </c>
      <c r="F2339" t="s">
        <v>44</v>
      </c>
      <c r="G2339" t="s">
        <v>3742</v>
      </c>
      <c r="H2339" t="s">
        <v>3722</v>
      </c>
      <c r="I2339" t="s">
        <v>3752</v>
      </c>
      <c r="J2339" t="s">
        <v>4522</v>
      </c>
      <c r="K2339" s="2">
        <v>-38.85</v>
      </c>
      <c r="L2339" t="s">
        <v>44</v>
      </c>
      <c r="M2339" s="2">
        <v>-38.85</v>
      </c>
      <c r="N2339" t="s">
        <v>4523</v>
      </c>
      <c r="O2339" t="s">
        <v>4524</v>
      </c>
      <c r="P2339" t="s">
        <v>12677</v>
      </c>
      <c r="Q2339" t="s">
        <v>12678</v>
      </c>
      <c r="R2339" t="s">
        <v>44</v>
      </c>
      <c r="S2339" t="s">
        <v>4527</v>
      </c>
      <c r="T2339" s="3">
        <v>45825</v>
      </c>
      <c r="U2339" s="3">
        <v>45826</v>
      </c>
      <c r="V2339" s="2">
        <v>0</v>
      </c>
      <c r="W2339" t="s">
        <v>44</v>
      </c>
      <c r="X2339" t="s">
        <v>44</v>
      </c>
      <c r="Y2339" t="s">
        <v>12679</v>
      </c>
      <c r="Z2339" t="s">
        <v>2697</v>
      </c>
      <c r="AA2339" t="s">
        <v>4529</v>
      </c>
      <c r="AB2339" t="s">
        <v>4530</v>
      </c>
      <c r="AC2339" t="s">
        <v>89</v>
      </c>
      <c r="AD2339" t="str">
        <f t="shared" si="36"/>
        <v>10-60</v>
      </c>
      <c r="AE2339" t="str">
        <f>VLOOKUP(AD2339,'Main_Sub Desc'!C:D,2,)</f>
        <v>LPC from invoicing</v>
      </c>
      <c r="AF2339" t="str">
        <f>VLOOKUP(VALUE(H2339),'Main_Sub Desc'!F:G,2,)</f>
        <v>Wtr Rev Late Payment</v>
      </c>
      <c r="AG2339">
        <f>IFERROR(VLOOKUP(VALUE(I2339),'PC Mapping'!A:F,6,),"")</f>
        <v>10719</v>
      </c>
      <c r="AH2339" s="13" t="str">
        <f>VLOOKUP(AG2339,'PC Mapping'!L:M,2,)</f>
        <v>All Other Water</v>
      </c>
    </row>
    <row r="2340" spans="1:34" x14ac:dyDescent="0.2">
      <c r="A2340" t="s">
        <v>12680</v>
      </c>
      <c r="B2340" t="s">
        <v>12681</v>
      </c>
      <c r="C2340" t="s">
        <v>4519</v>
      </c>
      <c r="D2340" t="s">
        <v>4520</v>
      </c>
      <c r="E2340" s="3">
        <v>45827</v>
      </c>
      <c r="F2340" t="s">
        <v>44</v>
      </c>
      <c r="G2340" t="s">
        <v>3742</v>
      </c>
      <c r="H2340" t="s">
        <v>3722</v>
      </c>
      <c r="I2340" t="s">
        <v>3752</v>
      </c>
      <c r="J2340" t="s">
        <v>4522</v>
      </c>
      <c r="K2340" s="2">
        <v>-5</v>
      </c>
      <c r="L2340" t="s">
        <v>44</v>
      </c>
      <c r="M2340" s="2">
        <v>-5</v>
      </c>
      <c r="N2340" t="s">
        <v>4523</v>
      </c>
      <c r="O2340" t="s">
        <v>4524</v>
      </c>
      <c r="P2340" t="s">
        <v>10151</v>
      </c>
      <c r="Q2340" t="s">
        <v>12682</v>
      </c>
      <c r="R2340" t="s">
        <v>44</v>
      </c>
      <c r="S2340" t="s">
        <v>4527</v>
      </c>
      <c r="T2340" s="3">
        <v>45827</v>
      </c>
      <c r="U2340" s="3">
        <v>45828</v>
      </c>
      <c r="V2340" s="2">
        <v>0</v>
      </c>
      <c r="W2340" t="s">
        <v>44</v>
      </c>
      <c r="X2340" t="s">
        <v>44</v>
      </c>
      <c r="Y2340" t="s">
        <v>12683</v>
      </c>
      <c r="Z2340" t="s">
        <v>2062</v>
      </c>
      <c r="AA2340" t="s">
        <v>4529</v>
      </c>
      <c r="AB2340" t="s">
        <v>4530</v>
      </c>
      <c r="AC2340" t="s">
        <v>89</v>
      </c>
      <c r="AD2340" t="str">
        <f t="shared" si="36"/>
        <v>10-60</v>
      </c>
      <c r="AE2340" t="str">
        <f>VLOOKUP(AD2340,'Main_Sub Desc'!C:D,2,)</f>
        <v>LPC from invoicing</v>
      </c>
      <c r="AF2340" t="str">
        <f>VLOOKUP(VALUE(H2340),'Main_Sub Desc'!F:G,2,)</f>
        <v>Wtr Rev Late Payment</v>
      </c>
      <c r="AG2340">
        <f>IFERROR(VLOOKUP(VALUE(I2340),'PC Mapping'!A:F,6,),"")</f>
        <v>10719</v>
      </c>
      <c r="AH2340" s="13" t="str">
        <f>VLOOKUP(AG2340,'PC Mapping'!L:M,2,)</f>
        <v>All Other Water</v>
      </c>
    </row>
    <row r="2341" spans="1:34" x14ac:dyDescent="0.2">
      <c r="A2341" t="s">
        <v>12684</v>
      </c>
      <c r="B2341" t="s">
        <v>12681</v>
      </c>
      <c r="C2341" t="s">
        <v>4519</v>
      </c>
      <c r="D2341" t="s">
        <v>4520</v>
      </c>
      <c r="E2341" s="3">
        <v>45827</v>
      </c>
      <c r="F2341" t="s">
        <v>44</v>
      </c>
      <c r="G2341" t="s">
        <v>3742</v>
      </c>
      <c r="H2341" t="s">
        <v>3716</v>
      </c>
      <c r="I2341" t="s">
        <v>4534</v>
      </c>
      <c r="J2341" t="s">
        <v>4522</v>
      </c>
      <c r="K2341" s="2">
        <v>-5</v>
      </c>
      <c r="L2341" t="s">
        <v>44</v>
      </c>
      <c r="M2341" s="2">
        <v>-5</v>
      </c>
      <c r="N2341" t="s">
        <v>4523</v>
      </c>
      <c r="O2341" t="s">
        <v>4524</v>
      </c>
      <c r="P2341" t="s">
        <v>12685</v>
      </c>
      <c r="Q2341" t="s">
        <v>12686</v>
      </c>
      <c r="R2341" t="s">
        <v>44</v>
      </c>
      <c r="S2341" t="s">
        <v>4527</v>
      </c>
      <c r="T2341" s="3">
        <v>45827</v>
      </c>
      <c r="U2341" s="3">
        <v>45828</v>
      </c>
      <c r="V2341" s="2">
        <v>0</v>
      </c>
      <c r="W2341" t="s">
        <v>44</v>
      </c>
      <c r="X2341" t="s">
        <v>44</v>
      </c>
      <c r="Y2341" t="s">
        <v>12687</v>
      </c>
      <c r="Z2341" t="s">
        <v>477</v>
      </c>
      <c r="AA2341" t="s">
        <v>4529</v>
      </c>
      <c r="AB2341" t="s">
        <v>4530</v>
      </c>
      <c r="AC2341" t="s">
        <v>89</v>
      </c>
      <c r="AD2341" t="str">
        <f t="shared" si="36"/>
        <v>10-60</v>
      </c>
      <c r="AE2341" t="str">
        <f>VLOOKUP(AD2341,'Main_Sub Desc'!C:D,2,)</f>
        <v>LPC from invoicing</v>
      </c>
      <c r="AF2341" t="str">
        <f>VLOOKUP(VALUE(H2341),'Main_Sub Desc'!F:G,2,)</f>
        <v>Wst Rev Late Payment</v>
      </c>
      <c r="AG2341">
        <f>IFERROR(VLOOKUP(VALUE(I2341),'PC Mapping'!A:F,6,),"")</f>
        <v>10514</v>
      </c>
      <c r="AH2341" s="13" t="str">
        <f>VLOOKUP(AG2341,'PC Mapping'!L:M,2,)</f>
        <v>Bolivar Sewer</v>
      </c>
    </row>
    <row r="2342" spans="1:34" x14ac:dyDescent="0.2">
      <c r="A2342" t="s">
        <v>12684</v>
      </c>
      <c r="B2342" t="s">
        <v>12681</v>
      </c>
      <c r="C2342" t="s">
        <v>4519</v>
      </c>
      <c r="D2342" t="s">
        <v>4520</v>
      </c>
      <c r="E2342" s="3">
        <v>45827</v>
      </c>
      <c r="F2342" t="s">
        <v>44</v>
      </c>
      <c r="G2342" t="s">
        <v>3742</v>
      </c>
      <c r="H2342" t="s">
        <v>3722</v>
      </c>
      <c r="I2342" t="s">
        <v>4538</v>
      </c>
      <c r="J2342" t="s">
        <v>4522</v>
      </c>
      <c r="K2342" s="2">
        <v>-5</v>
      </c>
      <c r="L2342" t="s">
        <v>44</v>
      </c>
      <c r="M2342" s="2">
        <v>-5</v>
      </c>
      <c r="N2342" t="s">
        <v>4523</v>
      </c>
      <c r="O2342" t="s">
        <v>4524</v>
      </c>
      <c r="P2342" t="s">
        <v>12685</v>
      </c>
      <c r="Q2342" t="s">
        <v>12688</v>
      </c>
      <c r="R2342" t="s">
        <v>44</v>
      </c>
      <c r="S2342" t="s">
        <v>4527</v>
      </c>
      <c r="T2342" s="3">
        <v>45827</v>
      </c>
      <c r="U2342" s="3">
        <v>45828</v>
      </c>
      <c r="V2342" s="2">
        <v>0</v>
      </c>
      <c r="W2342" t="s">
        <v>44</v>
      </c>
      <c r="X2342" t="s">
        <v>44</v>
      </c>
      <c r="Y2342" t="s">
        <v>12689</v>
      </c>
      <c r="Z2342" t="s">
        <v>477</v>
      </c>
      <c r="AA2342" t="s">
        <v>4529</v>
      </c>
      <c r="AB2342" t="s">
        <v>4530</v>
      </c>
      <c r="AC2342" t="s">
        <v>89</v>
      </c>
      <c r="AD2342" t="str">
        <f t="shared" si="36"/>
        <v>10-60</v>
      </c>
      <c r="AE2342" t="str">
        <f>VLOOKUP(AD2342,'Main_Sub Desc'!C:D,2,)</f>
        <v>LPC from invoicing</v>
      </c>
      <c r="AF2342" t="str">
        <f>VLOOKUP(VALUE(H2342),'Main_Sub Desc'!F:G,2,)</f>
        <v>Wtr Rev Late Payment</v>
      </c>
      <c r="AG2342">
        <f>IFERROR(VLOOKUP(VALUE(I2342),'PC Mapping'!A:F,6,),"")</f>
        <v>10469</v>
      </c>
      <c r="AH2342" s="13" t="str">
        <f>VLOOKUP(AG2342,'PC Mapping'!L:M,2,)</f>
        <v>Bolivar Water</v>
      </c>
    </row>
    <row r="2343" spans="1:34" x14ac:dyDescent="0.2">
      <c r="A2343" t="s">
        <v>12690</v>
      </c>
      <c r="B2343" t="s">
        <v>12681</v>
      </c>
      <c r="C2343" t="s">
        <v>4519</v>
      </c>
      <c r="D2343" t="s">
        <v>4520</v>
      </c>
      <c r="E2343" s="3">
        <v>45827</v>
      </c>
      <c r="F2343" t="s">
        <v>44</v>
      </c>
      <c r="G2343" t="s">
        <v>3742</v>
      </c>
      <c r="H2343" t="s">
        <v>3716</v>
      </c>
      <c r="I2343" t="s">
        <v>4534</v>
      </c>
      <c r="J2343" t="s">
        <v>4522</v>
      </c>
      <c r="K2343" s="2">
        <v>-5</v>
      </c>
      <c r="L2343" t="s">
        <v>44</v>
      </c>
      <c r="M2343" s="2">
        <v>-5</v>
      </c>
      <c r="N2343" t="s">
        <v>4523</v>
      </c>
      <c r="O2343" t="s">
        <v>4524</v>
      </c>
      <c r="P2343" t="s">
        <v>12691</v>
      </c>
      <c r="Q2343" t="s">
        <v>12692</v>
      </c>
      <c r="R2343" t="s">
        <v>44</v>
      </c>
      <c r="S2343" t="s">
        <v>4527</v>
      </c>
      <c r="T2343" s="3">
        <v>45827</v>
      </c>
      <c r="U2343" s="3">
        <v>45828</v>
      </c>
      <c r="V2343" s="2">
        <v>0</v>
      </c>
      <c r="W2343" t="s">
        <v>44</v>
      </c>
      <c r="X2343" t="s">
        <v>44</v>
      </c>
      <c r="Y2343" t="s">
        <v>12693</v>
      </c>
      <c r="Z2343" t="s">
        <v>1259</v>
      </c>
      <c r="AA2343" t="s">
        <v>4529</v>
      </c>
      <c r="AB2343" t="s">
        <v>4530</v>
      </c>
      <c r="AC2343" t="s">
        <v>89</v>
      </c>
      <c r="AD2343" t="str">
        <f t="shared" si="36"/>
        <v>10-60</v>
      </c>
      <c r="AE2343" t="str">
        <f>VLOOKUP(AD2343,'Main_Sub Desc'!C:D,2,)</f>
        <v>LPC from invoicing</v>
      </c>
      <c r="AF2343" t="str">
        <f>VLOOKUP(VALUE(H2343),'Main_Sub Desc'!F:G,2,)</f>
        <v>Wst Rev Late Payment</v>
      </c>
      <c r="AG2343">
        <f>IFERROR(VLOOKUP(VALUE(I2343),'PC Mapping'!A:F,6,),"")</f>
        <v>10514</v>
      </c>
      <c r="AH2343" s="13" t="str">
        <f>VLOOKUP(AG2343,'PC Mapping'!L:M,2,)</f>
        <v>Bolivar Sewer</v>
      </c>
    </row>
    <row r="2344" spans="1:34" x14ac:dyDescent="0.2">
      <c r="A2344" t="s">
        <v>12690</v>
      </c>
      <c r="B2344" t="s">
        <v>12681</v>
      </c>
      <c r="C2344" t="s">
        <v>4519</v>
      </c>
      <c r="D2344" t="s">
        <v>4520</v>
      </c>
      <c r="E2344" s="3">
        <v>45827</v>
      </c>
      <c r="F2344" t="s">
        <v>44</v>
      </c>
      <c r="G2344" t="s">
        <v>3742</v>
      </c>
      <c r="H2344" t="s">
        <v>3722</v>
      </c>
      <c r="I2344" t="s">
        <v>4538</v>
      </c>
      <c r="J2344" t="s">
        <v>4522</v>
      </c>
      <c r="K2344" s="2">
        <v>-5</v>
      </c>
      <c r="L2344" t="s">
        <v>44</v>
      </c>
      <c r="M2344" s="2">
        <v>-5</v>
      </c>
      <c r="N2344" t="s">
        <v>4523</v>
      </c>
      <c r="O2344" t="s">
        <v>4524</v>
      </c>
      <c r="P2344" t="s">
        <v>12691</v>
      </c>
      <c r="Q2344" t="s">
        <v>12694</v>
      </c>
      <c r="R2344" t="s">
        <v>44</v>
      </c>
      <c r="S2344" t="s">
        <v>4527</v>
      </c>
      <c r="T2344" s="3">
        <v>45827</v>
      </c>
      <c r="U2344" s="3">
        <v>45828</v>
      </c>
      <c r="V2344" s="2">
        <v>0</v>
      </c>
      <c r="W2344" t="s">
        <v>44</v>
      </c>
      <c r="X2344" t="s">
        <v>44</v>
      </c>
      <c r="Y2344" t="s">
        <v>12695</v>
      </c>
      <c r="Z2344" t="s">
        <v>1259</v>
      </c>
      <c r="AA2344" t="s">
        <v>4529</v>
      </c>
      <c r="AB2344" t="s">
        <v>4530</v>
      </c>
      <c r="AC2344" t="s">
        <v>89</v>
      </c>
      <c r="AD2344" t="str">
        <f t="shared" si="36"/>
        <v>10-60</v>
      </c>
      <c r="AE2344" t="str">
        <f>VLOOKUP(AD2344,'Main_Sub Desc'!C:D,2,)</f>
        <v>LPC from invoicing</v>
      </c>
      <c r="AF2344" t="str">
        <f>VLOOKUP(VALUE(H2344),'Main_Sub Desc'!F:G,2,)</f>
        <v>Wtr Rev Late Payment</v>
      </c>
      <c r="AG2344">
        <f>IFERROR(VLOOKUP(VALUE(I2344),'PC Mapping'!A:F,6,),"")</f>
        <v>10469</v>
      </c>
      <c r="AH2344" s="13" t="str">
        <f>VLOOKUP(AG2344,'PC Mapping'!L:M,2,)</f>
        <v>Bolivar Water</v>
      </c>
    </row>
    <row r="2345" spans="1:34" x14ac:dyDescent="0.2">
      <c r="A2345" t="s">
        <v>12696</v>
      </c>
      <c r="B2345" t="s">
        <v>12681</v>
      </c>
      <c r="C2345" t="s">
        <v>4519</v>
      </c>
      <c r="D2345" t="s">
        <v>4520</v>
      </c>
      <c r="E2345" s="3">
        <v>45827</v>
      </c>
      <c r="F2345" t="s">
        <v>44</v>
      </c>
      <c r="G2345" t="s">
        <v>3742</v>
      </c>
      <c r="H2345" t="s">
        <v>3722</v>
      </c>
      <c r="I2345" t="s">
        <v>3752</v>
      </c>
      <c r="J2345" t="s">
        <v>4522</v>
      </c>
      <c r="K2345" s="2">
        <v>-5</v>
      </c>
      <c r="L2345" t="s">
        <v>44</v>
      </c>
      <c r="M2345" s="2">
        <v>-5</v>
      </c>
      <c r="N2345" t="s">
        <v>4523</v>
      </c>
      <c r="O2345" t="s">
        <v>4524</v>
      </c>
      <c r="P2345" t="s">
        <v>10176</v>
      </c>
      <c r="Q2345" t="s">
        <v>12697</v>
      </c>
      <c r="R2345" t="s">
        <v>44</v>
      </c>
      <c r="S2345" t="s">
        <v>4527</v>
      </c>
      <c r="T2345" s="3">
        <v>45827</v>
      </c>
      <c r="U2345" s="3">
        <v>45828</v>
      </c>
      <c r="V2345" s="2">
        <v>0</v>
      </c>
      <c r="W2345" t="s">
        <v>44</v>
      </c>
      <c r="X2345" t="s">
        <v>44</v>
      </c>
      <c r="Y2345" t="s">
        <v>12698</v>
      </c>
      <c r="Z2345" t="s">
        <v>12699</v>
      </c>
      <c r="AA2345" t="s">
        <v>4529</v>
      </c>
      <c r="AB2345" t="s">
        <v>4530</v>
      </c>
      <c r="AC2345" t="s">
        <v>89</v>
      </c>
      <c r="AD2345" t="str">
        <f t="shared" si="36"/>
        <v>10-60</v>
      </c>
      <c r="AE2345" t="str">
        <f>VLOOKUP(AD2345,'Main_Sub Desc'!C:D,2,)</f>
        <v>LPC from invoicing</v>
      </c>
      <c r="AF2345" t="str">
        <f>VLOOKUP(VALUE(H2345),'Main_Sub Desc'!F:G,2,)</f>
        <v>Wtr Rev Late Payment</v>
      </c>
      <c r="AG2345">
        <f>IFERROR(VLOOKUP(VALUE(I2345),'PC Mapping'!A:F,6,),"")</f>
        <v>10719</v>
      </c>
      <c r="AH2345" s="13" t="str">
        <f>VLOOKUP(AG2345,'PC Mapping'!L:M,2,)</f>
        <v>All Other Water</v>
      </c>
    </row>
    <row r="2346" spans="1:34" x14ac:dyDescent="0.2">
      <c r="A2346" t="s">
        <v>12700</v>
      </c>
      <c r="B2346" t="s">
        <v>12701</v>
      </c>
      <c r="C2346" t="s">
        <v>4519</v>
      </c>
      <c r="D2346" t="s">
        <v>4520</v>
      </c>
      <c r="E2346" s="3">
        <v>45828</v>
      </c>
      <c r="F2346" t="s">
        <v>44</v>
      </c>
      <c r="G2346" t="s">
        <v>3742</v>
      </c>
      <c r="H2346" t="s">
        <v>3722</v>
      </c>
      <c r="I2346" t="s">
        <v>3752</v>
      </c>
      <c r="J2346" t="s">
        <v>4522</v>
      </c>
      <c r="K2346" s="2">
        <v>-5</v>
      </c>
      <c r="L2346" t="s">
        <v>44</v>
      </c>
      <c r="M2346" s="2">
        <v>-5</v>
      </c>
      <c r="N2346" t="s">
        <v>4523</v>
      </c>
      <c r="O2346" t="s">
        <v>4524</v>
      </c>
      <c r="P2346" t="s">
        <v>12702</v>
      </c>
      <c r="Q2346" t="s">
        <v>12703</v>
      </c>
      <c r="R2346" t="s">
        <v>44</v>
      </c>
      <c r="S2346" t="s">
        <v>4527</v>
      </c>
      <c r="T2346" s="3">
        <v>45828</v>
      </c>
      <c r="U2346" s="3">
        <v>45831</v>
      </c>
      <c r="V2346" s="2">
        <v>0</v>
      </c>
      <c r="W2346" t="s">
        <v>44</v>
      </c>
      <c r="X2346" t="s">
        <v>44</v>
      </c>
      <c r="Y2346" t="s">
        <v>12704</v>
      </c>
      <c r="Z2346" t="s">
        <v>12705</v>
      </c>
      <c r="AA2346" t="s">
        <v>4529</v>
      </c>
      <c r="AB2346" t="s">
        <v>4530</v>
      </c>
      <c r="AC2346" t="s">
        <v>89</v>
      </c>
      <c r="AD2346" t="str">
        <f t="shared" si="36"/>
        <v>10-60</v>
      </c>
      <c r="AE2346" t="str">
        <f>VLOOKUP(AD2346,'Main_Sub Desc'!C:D,2,)</f>
        <v>LPC from invoicing</v>
      </c>
      <c r="AF2346" t="str">
        <f>VLOOKUP(VALUE(H2346),'Main_Sub Desc'!F:G,2,)</f>
        <v>Wtr Rev Late Payment</v>
      </c>
      <c r="AG2346">
        <f>IFERROR(VLOOKUP(VALUE(I2346),'PC Mapping'!A:F,6,),"")</f>
        <v>10719</v>
      </c>
      <c r="AH2346" s="13" t="str">
        <f>VLOOKUP(AG2346,'PC Mapping'!L:M,2,)</f>
        <v>All Other Water</v>
      </c>
    </row>
    <row r="2347" spans="1:34" x14ac:dyDescent="0.2">
      <c r="A2347" t="s">
        <v>12706</v>
      </c>
      <c r="B2347" t="s">
        <v>12707</v>
      </c>
      <c r="C2347" t="s">
        <v>4519</v>
      </c>
      <c r="D2347" t="s">
        <v>4520</v>
      </c>
      <c r="E2347" s="3">
        <v>45831</v>
      </c>
      <c r="F2347" t="s">
        <v>44</v>
      </c>
      <c r="G2347" t="s">
        <v>3742</v>
      </c>
      <c r="H2347" t="s">
        <v>3722</v>
      </c>
      <c r="I2347" t="s">
        <v>3752</v>
      </c>
      <c r="J2347" t="s">
        <v>4522</v>
      </c>
      <c r="K2347" s="2">
        <v>-5</v>
      </c>
      <c r="L2347" t="s">
        <v>44</v>
      </c>
      <c r="M2347" s="2">
        <v>-5</v>
      </c>
      <c r="N2347" t="s">
        <v>4523</v>
      </c>
      <c r="O2347" t="s">
        <v>4524</v>
      </c>
      <c r="P2347" t="s">
        <v>12708</v>
      </c>
      <c r="Q2347" t="s">
        <v>12709</v>
      </c>
      <c r="R2347" t="s">
        <v>44</v>
      </c>
      <c r="S2347" t="s">
        <v>4527</v>
      </c>
      <c r="T2347" s="3">
        <v>45831</v>
      </c>
      <c r="U2347" s="3">
        <v>45832</v>
      </c>
      <c r="V2347" s="2">
        <v>0</v>
      </c>
      <c r="W2347" t="s">
        <v>44</v>
      </c>
      <c r="X2347" t="s">
        <v>44</v>
      </c>
      <c r="Y2347" t="s">
        <v>12710</v>
      </c>
      <c r="Z2347" t="s">
        <v>2102</v>
      </c>
      <c r="AA2347" t="s">
        <v>4529</v>
      </c>
      <c r="AB2347" t="s">
        <v>4530</v>
      </c>
      <c r="AC2347" t="s">
        <v>89</v>
      </c>
      <c r="AD2347" t="str">
        <f t="shared" si="36"/>
        <v>10-60</v>
      </c>
      <c r="AE2347" t="str">
        <f>VLOOKUP(AD2347,'Main_Sub Desc'!C:D,2,)</f>
        <v>LPC from invoicing</v>
      </c>
      <c r="AF2347" t="str">
        <f>VLOOKUP(VALUE(H2347),'Main_Sub Desc'!F:G,2,)</f>
        <v>Wtr Rev Late Payment</v>
      </c>
      <c r="AG2347">
        <f>IFERROR(VLOOKUP(VALUE(I2347),'PC Mapping'!A:F,6,),"")</f>
        <v>10719</v>
      </c>
      <c r="AH2347" s="13" t="str">
        <f>VLOOKUP(AG2347,'PC Mapping'!L:M,2,)</f>
        <v>All Other Water</v>
      </c>
    </row>
    <row r="2348" spans="1:34" x14ac:dyDescent="0.2">
      <c r="A2348" t="s">
        <v>12711</v>
      </c>
      <c r="B2348" t="s">
        <v>12707</v>
      </c>
      <c r="C2348" t="s">
        <v>4519</v>
      </c>
      <c r="D2348" t="s">
        <v>4520</v>
      </c>
      <c r="E2348" s="3">
        <v>45831</v>
      </c>
      <c r="F2348" t="s">
        <v>44</v>
      </c>
      <c r="G2348" t="s">
        <v>3742</v>
      </c>
      <c r="H2348" t="s">
        <v>3722</v>
      </c>
      <c r="I2348" t="s">
        <v>4538</v>
      </c>
      <c r="J2348" t="s">
        <v>4522</v>
      </c>
      <c r="K2348" s="2">
        <v>-5</v>
      </c>
      <c r="L2348" t="s">
        <v>44</v>
      </c>
      <c r="M2348" s="2">
        <v>-5</v>
      </c>
      <c r="N2348" t="s">
        <v>4523</v>
      </c>
      <c r="O2348" t="s">
        <v>4524</v>
      </c>
      <c r="P2348" t="s">
        <v>9270</v>
      </c>
      <c r="Q2348" t="s">
        <v>12712</v>
      </c>
      <c r="R2348" t="s">
        <v>44</v>
      </c>
      <c r="S2348" t="s">
        <v>4527</v>
      </c>
      <c r="T2348" s="3">
        <v>45831</v>
      </c>
      <c r="U2348" s="3">
        <v>45832</v>
      </c>
      <c r="V2348" s="2">
        <v>0</v>
      </c>
      <c r="W2348" t="s">
        <v>44</v>
      </c>
      <c r="X2348" t="s">
        <v>44</v>
      </c>
      <c r="Y2348" t="s">
        <v>12713</v>
      </c>
      <c r="Z2348" t="s">
        <v>990</v>
      </c>
      <c r="AA2348" t="s">
        <v>4529</v>
      </c>
      <c r="AB2348" t="s">
        <v>4530</v>
      </c>
      <c r="AC2348" t="s">
        <v>89</v>
      </c>
      <c r="AD2348" t="str">
        <f t="shared" si="36"/>
        <v>10-60</v>
      </c>
      <c r="AE2348" t="str">
        <f>VLOOKUP(AD2348,'Main_Sub Desc'!C:D,2,)</f>
        <v>LPC from invoicing</v>
      </c>
      <c r="AF2348" t="str">
        <f>VLOOKUP(VALUE(H2348),'Main_Sub Desc'!F:G,2,)</f>
        <v>Wtr Rev Late Payment</v>
      </c>
      <c r="AG2348">
        <f>IFERROR(VLOOKUP(VALUE(I2348),'PC Mapping'!A:F,6,),"")</f>
        <v>10469</v>
      </c>
      <c r="AH2348" s="13" t="str">
        <f>VLOOKUP(AG2348,'PC Mapping'!L:M,2,)</f>
        <v>Bolivar Water</v>
      </c>
    </row>
    <row r="2349" spans="1:34" x14ac:dyDescent="0.2">
      <c r="A2349" t="s">
        <v>12711</v>
      </c>
      <c r="B2349" t="s">
        <v>12707</v>
      </c>
      <c r="C2349" t="s">
        <v>4519</v>
      </c>
      <c r="D2349" t="s">
        <v>4520</v>
      </c>
      <c r="E2349" s="3">
        <v>45831</v>
      </c>
      <c r="F2349" t="s">
        <v>44</v>
      </c>
      <c r="G2349" t="s">
        <v>3742</v>
      </c>
      <c r="H2349" t="s">
        <v>3716</v>
      </c>
      <c r="I2349" t="s">
        <v>4534</v>
      </c>
      <c r="J2349" t="s">
        <v>4522</v>
      </c>
      <c r="K2349" s="2">
        <v>-5</v>
      </c>
      <c r="L2349" t="s">
        <v>44</v>
      </c>
      <c r="M2349" s="2">
        <v>-5</v>
      </c>
      <c r="N2349" t="s">
        <v>4523</v>
      </c>
      <c r="O2349" t="s">
        <v>4524</v>
      </c>
      <c r="P2349" t="s">
        <v>9270</v>
      </c>
      <c r="Q2349" t="s">
        <v>12714</v>
      </c>
      <c r="R2349" t="s">
        <v>44</v>
      </c>
      <c r="S2349" t="s">
        <v>4527</v>
      </c>
      <c r="T2349" s="3">
        <v>45831</v>
      </c>
      <c r="U2349" s="3">
        <v>45832</v>
      </c>
      <c r="V2349" s="2">
        <v>0</v>
      </c>
      <c r="W2349" t="s">
        <v>44</v>
      </c>
      <c r="X2349" t="s">
        <v>44</v>
      </c>
      <c r="Y2349" t="s">
        <v>12715</v>
      </c>
      <c r="Z2349" t="s">
        <v>990</v>
      </c>
      <c r="AA2349" t="s">
        <v>4529</v>
      </c>
      <c r="AB2349" t="s">
        <v>4530</v>
      </c>
      <c r="AC2349" t="s">
        <v>89</v>
      </c>
      <c r="AD2349" t="str">
        <f t="shared" si="36"/>
        <v>10-60</v>
      </c>
      <c r="AE2349" t="str">
        <f>VLOOKUP(AD2349,'Main_Sub Desc'!C:D,2,)</f>
        <v>LPC from invoicing</v>
      </c>
      <c r="AF2349" t="str">
        <f>VLOOKUP(VALUE(H2349),'Main_Sub Desc'!F:G,2,)</f>
        <v>Wst Rev Late Payment</v>
      </c>
      <c r="AG2349">
        <f>IFERROR(VLOOKUP(VALUE(I2349),'PC Mapping'!A:F,6,),"")</f>
        <v>10514</v>
      </c>
      <c r="AH2349" s="13" t="str">
        <f>VLOOKUP(AG2349,'PC Mapping'!L:M,2,)</f>
        <v>Bolivar Sewer</v>
      </c>
    </row>
    <row r="2350" spans="1:34" x14ac:dyDescent="0.2">
      <c r="A2350" t="s">
        <v>12716</v>
      </c>
      <c r="B2350" t="s">
        <v>12707</v>
      </c>
      <c r="C2350" t="s">
        <v>4519</v>
      </c>
      <c r="D2350" t="s">
        <v>4520</v>
      </c>
      <c r="E2350" s="3">
        <v>45831</v>
      </c>
      <c r="F2350" t="s">
        <v>44</v>
      </c>
      <c r="G2350" t="s">
        <v>3742</v>
      </c>
      <c r="H2350" t="s">
        <v>3722</v>
      </c>
      <c r="I2350" t="s">
        <v>3752</v>
      </c>
      <c r="J2350" t="s">
        <v>4522</v>
      </c>
      <c r="K2350" s="2">
        <v>-5</v>
      </c>
      <c r="L2350" t="s">
        <v>44</v>
      </c>
      <c r="M2350" s="2">
        <v>-5</v>
      </c>
      <c r="N2350" t="s">
        <v>4523</v>
      </c>
      <c r="O2350" t="s">
        <v>4524</v>
      </c>
      <c r="P2350" t="s">
        <v>12717</v>
      </c>
      <c r="Q2350" t="s">
        <v>12718</v>
      </c>
      <c r="R2350" t="s">
        <v>44</v>
      </c>
      <c r="S2350" t="s">
        <v>4527</v>
      </c>
      <c r="T2350" s="3">
        <v>45831</v>
      </c>
      <c r="U2350" s="3">
        <v>45832</v>
      </c>
      <c r="V2350" s="2">
        <v>0</v>
      </c>
      <c r="W2350" t="s">
        <v>44</v>
      </c>
      <c r="X2350" t="s">
        <v>44</v>
      </c>
      <c r="Y2350" t="s">
        <v>12719</v>
      </c>
      <c r="Z2350" t="s">
        <v>3583</v>
      </c>
      <c r="AA2350" t="s">
        <v>4529</v>
      </c>
      <c r="AB2350" t="s">
        <v>4530</v>
      </c>
      <c r="AC2350" t="s">
        <v>89</v>
      </c>
      <c r="AD2350" t="str">
        <f t="shared" si="36"/>
        <v>10-60</v>
      </c>
      <c r="AE2350" t="str">
        <f>VLOOKUP(AD2350,'Main_Sub Desc'!C:D,2,)</f>
        <v>LPC from invoicing</v>
      </c>
      <c r="AF2350" t="str">
        <f>VLOOKUP(VALUE(H2350),'Main_Sub Desc'!F:G,2,)</f>
        <v>Wtr Rev Late Payment</v>
      </c>
      <c r="AG2350">
        <f>IFERROR(VLOOKUP(VALUE(I2350),'PC Mapping'!A:F,6,),"")</f>
        <v>10719</v>
      </c>
      <c r="AH2350" s="13" t="str">
        <f>VLOOKUP(AG2350,'PC Mapping'!L:M,2,)</f>
        <v>All Other Water</v>
      </c>
    </row>
    <row r="2351" spans="1:34" x14ac:dyDescent="0.2">
      <c r="A2351" t="s">
        <v>12720</v>
      </c>
      <c r="B2351" t="s">
        <v>12721</v>
      </c>
      <c r="C2351" t="s">
        <v>4519</v>
      </c>
      <c r="D2351" t="s">
        <v>4520</v>
      </c>
      <c r="E2351" s="3">
        <v>45838</v>
      </c>
      <c r="F2351" t="s">
        <v>44</v>
      </c>
      <c r="G2351" t="s">
        <v>3742</v>
      </c>
      <c r="H2351" t="s">
        <v>3722</v>
      </c>
      <c r="I2351" t="s">
        <v>3752</v>
      </c>
      <c r="J2351" t="s">
        <v>4522</v>
      </c>
      <c r="K2351" s="2">
        <v>-5</v>
      </c>
      <c r="L2351" t="s">
        <v>44</v>
      </c>
      <c r="M2351" s="2">
        <v>-5</v>
      </c>
      <c r="N2351" t="s">
        <v>4523</v>
      </c>
      <c r="O2351" t="s">
        <v>4524</v>
      </c>
      <c r="P2351" t="s">
        <v>6916</v>
      </c>
      <c r="Q2351" t="s">
        <v>12722</v>
      </c>
      <c r="R2351" t="s">
        <v>44</v>
      </c>
      <c r="S2351" t="s">
        <v>7084</v>
      </c>
      <c r="T2351" s="3">
        <v>45838</v>
      </c>
      <c r="U2351" s="3">
        <v>45845</v>
      </c>
      <c r="V2351" s="2">
        <v>0</v>
      </c>
      <c r="W2351" t="s">
        <v>44</v>
      </c>
      <c r="X2351" t="s">
        <v>44</v>
      </c>
      <c r="Y2351" t="s">
        <v>12723</v>
      </c>
      <c r="Z2351" t="s">
        <v>2585</v>
      </c>
      <c r="AA2351" t="s">
        <v>4529</v>
      </c>
      <c r="AB2351" t="s">
        <v>4530</v>
      </c>
      <c r="AC2351" t="s">
        <v>89</v>
      </c>
      <c r="AD2351" t="str">
        <f t="shared" si="36"/>
        <v>10-60</v>
      </c>
      <c r="AE2351" t="str">
        <f>VLOOKUP(AD2351,'Main_Sub Desc'!C:D,2,)</f>
        <v>LPC from invoicing</v>
      </c>
      <c r="AF2351" t="str">
        <f>VLOOKUP(VALUE(H2351),'Main_Sub Desc'!F:G,2,)</f>
        <v>Wtr Rev Late Payment</v>
      </c>
      <c r="AG2351">
        <f>IFERROR(VLOOKUP(VALUE(I2351),'PC Mapping'!A:F,6,),"")</f>
        <v>10719</v>
      </c>
      <c r="AH2351" s="13" t="str">
        <f>VLOOKUP(AG2351,'PC Mapping'!L:M,2,)</f>
        <v>All Other Water</v>
      </c>
    </row>
    <row r="2352" spans="1:34" x14ac:dyDescent="0.2">
      <c r="A2352" t="s">
        <v>12724</v>
      </c>
      <c r="B2352" t="s">
        <v>12721</v>
      </c>
      <c r="C2352" t="s">
        <v>4519</v>
      </c>
      <c r="D2352" t="s">
        <v>4520</v>
      </c>
      <c r="E2352" s="3">
        <v>45838</v>
      </c>
      <c r="F2352" t="s">
        <v>44</v>
      </c>
      <c r="G2352" t="s">
        <v>3742</v>
      </c>
      <c r="H2352" t="s">
        <v>3722</v>
      </c>
      <c r="I2352" t="s">
        <v>3752</v>
      </c>
      <c r="J2352" t="s">
        <v>4522</v>
      </c>
      <c r="K2352" s="2">
        <v>-8.8800000000000008</v>
      </c>
      <c r="L2352" t="s">
        <v>44</v>
      </c>
      <c r="M2352" s="2">
        <v>-8.8800000000000008</v>
      </c>
      <c r="N2352" t="s">
        <v>4523</v>
      </c>
      <c r="O2352" t="s">
        <v>4524</v>
      </c>
      <c r="P2352" t="s">
        <v>5455</v>
      </c>
      <c r="Q2352" t="s">
        <v>12725</v>
      </c>
      <c r="R2352" t="s">
        <v>44</v>
      </c>
      <c r="S2352" t="s">
        <v>7084</v>
      </c>
      <c r="T2352" s="3">
        <v>45838</v>
      </c>
      <c r="U2352" s="3">
        <v>45845</v>
      </c>
      <c r="V2352" s="2">
        <v>0</v>
      </c>
      <c r="W2352" t="s">
        <v>44</v>
      </c>
      <c r="X2352" t="s">
        <v>44</v>
      </c>
      <c r="Y2352" t="s">
        <v>12726</v>
      </c>
      <c r="Z2352" t="s">
        <v>3512</v>
      </c>
      <c r="AA2352" t="s">
        <v>4529</v>
      </c>
      <c r="AB2352" t="s">
        <v>4530</v>
      </c>
      <c r="AC2352" t="s">
        <v>99</v>
      </c>
      <c r="AD2352" t="str">
        <f t="shared" si="36"/>
        <v>10-60</v>
      </c>
      <c r="AE2352" t="str">
        <f>VLOOKUP(AD2352,'Main_Sub Desc'!C:D,2,)</f>
        <v>LPC from invoicing</v>
      </c>
      <c r="AF2352" t="str">
        <f>VLOOKUP(VALUE(H2352),'Main_Sub Desc'!F:G,2,)</f>
        <v>Wtr Rev Late Payment</v>
      </c>
      <c r="AG2352">
        <f>IFERROR(VLOOKUP(VALUE(I2352),'PC Mapping'!A:F,6,),"")</f>
        <v>10719</v>
      </c>
      <c r="AH2352" s="13" t="str">
        <f>VLOOKUP(AG2352,'PC Mapping'!L:M,2,)</f>
        <v>All Other Water</v>
      </c>
    </row>
    <row r="2353" spans="1:34" x14ac:dyDescent="0.2">
      <c r="A2353" t="s">
        <v>12727</v>
      </c>
      <c r="B2353" t="s">
        <v>12721</v>
      </c>
      <c r="C2353" t="s">
        <v>4519</v>
      </c>
      <c r="D2353" t="s">
        <v>4520</v>
      </c>
      <c r="E2353" s="3">
        <v>45838</v>
      </c>
      <c r="F2353" t="s">
        <v>44</v>
      </c>
      <c r="G2353" t="s">
        <v>3742</v>
      </c>
      <c r="H2353" t="s">
        <v>3722</v>
      </c>
      <c r="I2353" t="s">
        <v>3752</v>
      </c>
      <c r="J2353" t="s">
        <v>4522</v>
      </c>
      <c r="K2353" s="2">
        <v>-5</v>
      </c>
      <c r="L2353" t="s">
        <v>44</v>
      </c>
      <c r="M2353" s="2">
        <v>-5</v>
      </c>
      <c r="N2353" t="s">
        <v>4523</v>
      </c>
      <c r="O2353" t="s">
        <v>4524</v>
      </c>
      <c r="P2353" t="s">
        <v>8528</v>
      </c>
      <c r="Q2353" t="s">
        <v>12728</v>
      </c>
      <c r="R2353" t="s">
        <v>44</v>
      </c>
      <c r="S2353" t="s">
        <v>7084</v>
      </c>
      <c r="T2353" s="3">
        <v>45838</v>
      </c>
      <c r="U2353" s="3">
        <v>45845</v>
      </c>
      <c r="V2353" s="2">
        <v>0</v>
      </c>
      <c r="W2353" t="s">
        <v>44</v>
      </c>
      <c r="X2353" t="s">
        <v>44</v>
      </c>
      <c r="Y2353" t="s">
        <v>12729</v>
      </c>
      <c r="Z2353" t="s">
        <v>3426</v>
      </c>
      <c r="AA2353" t="s">
        <v>4529</v>
      </c>
      <c r="AB2353" t="s">
        <v>4530</v>
      </c>
      <c r="AC2353" t="s">
        <v>99</v>
      </c>
      <c r="AD2353" t="str">
        <f t="shared" si="36"/>
        <v>10-60</v>
      </c>
      <c r="AE2353" t="str">
        <f>VLOOKUP(AD2353,'Main_Sub Desc'!C:D,2,)</f>
        <v>LPC from invoicing</v>
      </c>
      <c r="AF2353" t="str">
        <f>VLOOKUP(VALUE(H2353),'Main_Sub Desc'!F:G,2,)</f>
        <v>Wtr Rev Late Payment</v>
      </c>
      <c r="AG2353">
        <f>IFERROR(VLOOKUP(VALUE(I2353),'PC Mapping'!A:F,6,),"")</f>
        <v>10719</v>
      </c>
      <c r="AH2353" s="13" t="str">
        <f>VLOOKUP(AG2353,'PC Mapping'!L:M,2,)</f>
        <v>All Other Water</v>
      </c>
    </row>
    <row r="2354" spans="1:34" x14ac:dyDescent="0.2">
      <c r="A2354" t="s">
        <v>12730</v>
      </c>
      <c r="B2354" t="s">
        <v>12721</v>
      </c>
      <c r="C2354" t="s">
        <v>4519</v>
      </c>
      <c r="D2354" t="s">
        <v>4520</v>
      </c>
      <c r="E2354" s="3">
        <v>45838</v>
      </c>
      <c r="F2354" t="s">
        <v>44</v>
      </c>
      <c r="G2354" t="s">
        <v>3742</v>
      </c>
      <c r="H2354" t="s">
        <v>3722</v>
      </c>
      <c r="I2354" t="s">
        <v>3752</v>
      </c>
      <c r="J2354" t="s">
        <v>4522</v>
      </c>
      <c r="K2354" s="2">
        <v>-5</v>
      </c>
      <c r="L2354" t="s">
        <v>44</v>
      </c>
      <c r="M2354" s="2">
        <v>-5</v>
      </c>
      <c r="N2354" t="s">
        <v>4523</v>
      </c>
      <c r="O2354" t="s">
        <v>4524</v>
      </c>
      <c r="P2354" t="s">
        <v>8528</v>
      </c>
      <c r="Q2354" t="s">
        <v>12731</v>
      </c>
      <c r="R2354" t="s">
        <v>44</v>
      </c>
      <c r="S2354" t="s">
        <v>7084</v>
      </c>
      <c r="T2354" s="3">
        <v>45838</v>
      </c>
      <c r="U2354" s="3">
        <v>45845</v>
      </c>
      <c r="V2354" s="2">
        <v>0</v>
      </c>
      <c r="W2354" t="s">
        <v>44</v>
      </c>
      <c r="X2354" t="s">
        <v>44</v>
      </c>
      <c r="Y2354" t="s">
        <v>12732</v>
      </c>
      <c r="Z2354" t="s">
        <v>2750</v>
      </c>
      <c r="AA2354" t="s">
        <v>4529</v>
      </c>
      <c r="AB2354" t="s">
        <v>4530</v>
      </c>
      <c r="AC2354" t="s">
        <v>99</v>
      </c>
      <c r="AD2354" t="str">
        <f t="shared" si="36"/>
        <v>10-60</v>
      </c>
      <c r="AE2354" t="str">
        <f>VLOOKUP(AD2354,'Main_Sub Desc'!C:D,2,)</f>
        <v>LPC from invoicing</v>
      </c>
      <c r="AF2354" t="str">
        <f>VLOOKUP(VALUE(H2354),'Main_Sub Desc'!F:G,2,)</f>
        <v>Wtr Rev Late Payment</v>
      </c>
      <c r="AG2354">
        <f>IFERROR(VLOOKUP(VALUE(I2354),'PC Mapping'!A:F,6,),"")</f>
        <v>10719</v>
      </c>
      <c r="AH2354" s="13" t="str">
        <f>VLOOKUP(AG2354,'PC Mapping'!L:M,2,)</f>
        <v>All Other Water</v>
      </c>
    </row>
    <row r="2355" spans="1:34" x14ac:dyDescent="0.2">
      <c r="A2355" t="s">
        <v>12733</v>
      </c>
      <c r="B2355" t="s">
        <v>12721</v>
      </c>
      <c r="C2355" t="s">
        <v>4519</v>
      </c>
      <c r="D2355" t="s">
        <v>4520</v>
      </c>
      <c r="E2355" s="3">
        <v>45838</v>
      </c>
      <c r="F2355" t="s">
        <v>44</v>
      </c>
      <c r="G2355" t="s">
        <v>3742</v>
      </c>
      <c r="H2355" t="s">
        <v>3722</v>
      </c>
      <c r="I2355" t="s">
        <v>3752</v>
      </c>
      <c r="J2355" t="s">
        <v>4522</v>
      </c>
      <c r="K2355" s="2">
        <v>-5</v>
      </c>
      <c r="L2355" t="s">
        <v>44</v>
      </c>
      <c r="M2355" s="2">
        <v>-5</v>
      </c>
      <c r="N2355" t="s">
        <v>4523</v>
      </c>
      <c r="O2355" t="s">
        <v>4524</v>
      </c>
      <c r="P2355" t="s">
        <v>12734</v>
      </c>
      <c r="Q2355" t="s">
        <v>12735</v>
      </c>
      <c r="R2355" t="s">
        <v>44</v>
      </c>
      <c r="S2355" t="s">
        <v>7084</v>
      </c>
      <c r="T2355" s="3">
        <v>45838</v>
      </c>
      <c r="U2355" s="3">
        <v>45845</v>
      </c>
      <c r="V2355" s="2">
        <v>0</v>
      </c>
      <c r="W2355" t="s">
        <v>44</v>
      </c>
      <c r="X2355" t="s">
        <v>44</v>
      </c>
      <c r="Y2355" t="s">
        <v>12736</v>
      </c>
      <c r="Z2355" t="s">
        <v>2043</v>
      </c>
      <c r="AA2355" t="s">
        <v>4529</v>
      </c>
      <c r="AB2355" t="s">
        <v>4530</v>
      </c>
      <c r="AC2355" t="s">
        <v>99</v>
      </c>
      <c r="AD2355" t="str">
        <f t="shared" si="36"/>
        <v>10-60</v>
      </c>
      <c r="AE2355" t="str">
        <f>VLOOKUP(AD2355,'Main_Sub Desc'!C:D,2,)</f>
        <v>LPC from invoicing</v>
      </c>
      <c r="AF2355" t="str">
        <f>VLOOKUP(VALUE(H2355),'Main_Sub Desc'!F:G,2,)</f>
        <v>Wtr Rev Late Payment</v>
      </c>
      <c r="AG2355">
        <f>IFERROR(VLOOKUP(VALUE(I2355),'PC Mapping'!A:F,6,),"")</f>
        <v>10719</v>
      </c>
      <c r="AH2355" s="13" t="str">
        <f>VLOOKUP(AG2355,'PC Mapping'!L:M,2,)</f>
        <v>All Other Water</v>
      </c>
    </row>
    <row r="2356" spans="1:34" x14ac:dyDescent="0.2">
      <c r="A2356" t="s">
        <v>12737</v>
      </c>
      <c r="B2356" t="s">
        <v>12721</v>
      </c>
      <c r="C2356" t="s">
        <v>4519</v>
      </c>
      <c r="D2356" t="s">
        <v>4520</v>
      </c>
      <c r="E2356" s="3">
        <v>45838</v>
      </c>
      <c r="F2356" t="s">
        <v>44</v>
      </c>
      <c r="G2356" t="s">
        <v>3742</v>
      </c>
      <c r="H2356" t="s">
        <v>3722</v>
      </c>
      <c r="I2356" t="s">
        <v>3752</v>
      </c>
      <c r="J2356" t="s">
        <v>4522</v>
      </c>
      <c r="K2356" s="2">
        <v>-14.27</v>
      </c>
      <c r="L2356" t="s">
        <v>44</v>
      </c>
      <c r="M2356" s="2">
        <v>-14.27</v>
      </c>
      <c r="N2356" t="s">
        <v>4523</v>
      </c>
      <c r="O2356" t="s">
        <v>4524</v>
      </c>
      <c r="P2356" t="s">
        <v>12738</v>
      </c>
      <c r="Q2356" t="s">
        <v>12739</v>
      </c>
      <c r="R2356" t="s">
        <v>44</v>
      </c>
      <c r="S2356" t="s">
        <v>7084</v>
      </c>
      <c r="T2356" s="3">
        <v>45838</v>
      </c>
      <c r="U2356" s="3">
        <v>45845</v>
      </c>
      <c r="V2356" s="2">
        <v>0</v>
      </c>
      <c r="W2356" t="s">
        <v>44</v>
      </c>
      <c r="X2356" t="s">
        <v>44</v>
      </c>
      <c r="Y2356" t="s">
        <v>12740</v>
      </c>
      <c r="Z2356" t="s">
        <v>3476</v>
      </c>
      <c r="AA2356" t="s">
        <v>4529</v>
      </c>
      <c r="AB2356" t="s">
        <v>4530</v>
      </c>
      <c r="AC2356" t="s">
        <v>89</v>
      </c>
      <c r="AD2356" t="str">
        <f t="shared" si="36"/>
        <v>10-60</v>
      </c>
      <c r="AE2356" t="str">
        <f>VLOOKUP(AD2356,'Main_Sub Desc'!C:D,2,)</f>
        <v>LPC from invoicing</v>
      </c>
      <c r="AF2356" t="str">
        <f>VLOOKUP(VALUE(H2356),'Main_Sub Desc'!F:G,2,)</f>
        <v>Wtr Rev Late Payment</v>
      </c>
      <c r="AG2356">
        <f>IFERROR(VLOOKUP(VALUE(I2356),'PC Mapping'!A:F,6,),"")</f>
        <v>10719</v>
      </c>
      <c r="AH2356" s="13" t="str">
        <f>VLOOKUP(AG2356,'PC Mapping'!L:M,2,)</f>
        <v>All Other Water</v>
      </c>
    </row>
    <row r="2357" spans="1:34" x14ac:dyDescent="0.2">
      <c r="A2357" t="s">
        <v>12741</v>
      </c>
      <c r="B2357" t="s">
        <v>12721</v>
      </c>
      <c r="C2357" t="s">
        <v>4519</v>
      </c>
      <c r="D2357" t="s">
        <v>4520</v>
      </c>
      <c r="E2357" s="3">
        <v>45838</v>
      </c>
      <c r="F2357" t="s">
        <v>44</v>
      </c>
      <c r="G2357" t="s">
        <v>3742</v>
      </c>
      <c r="H2357" t="s">
        <v>3722</v>
      </c>
      <c r="I2357" t="s">
        <v>3752</v>
      </c>
      <c r="J2357" t="s">
        <v>4522</v>
      </c>
      <c r="K2357" s="2">
        <v>-5</v>
      </c>
      <c r="L2357" t="s">
        <v>44</v>
      </c>
      <c r="M2357" s="2">
        <v>-5</v>
      </c>
      <c r="N2357" t="s">
        <v>4523</v>
      </c>
      <c r="O2357" t="s">
        <v>4524</v>
      </c>
      <c r="P2357" t="s">
        <v>6966</v>
      </c>
      <c r="Q2357" t="s">
        <v>12742</v>
      </c>
      <c r="R2357" t="s">
        <v>44</v>
      </c>
      <c r="S2357" t="s">
        <v>7084</v>
      </c>
      <c r="T2357" s="3">
        <v>45838</v>
      </c>
      <c r="U2357" s="3">
        <v>45845</v>
      </c>
      <c r="V2357" s="2">
        <v>0</v>
      </c>
      <c r="W2357" t="s">
        <v>44</v>
      </c>
      <c r="X2357" t="s">
        <v>44</v>
      </c>
      <c r="Y2357" t="s">
        <v>12743</v>
      </c>
      <c r="Z2357" t="s">
        <v>2052</v>
      </c>
      <c r="AA2357" t="s">
        <v>4529</v>
      </c>
      <c r="AB2357" t="s">
        <v>4530</v>
      </c>
      <c r="AC2357" t="s">
        <v>89</v>
      </c>
      <c r="AD2357" t="str">
        <f t="shared" si="36"/>
        <v>10-60</v>
      </c>
      <c r="AE2357" t="str">
        <f>VLOOKUP(AD2357,'Main_Sub Desc'!C:D,2,)</f>
        <v>LPC from invoicing</v>
      </c>
      <c r="AF2357" t="str">
        <f>VLOOKUP(VALUE(H2357),'Main_Sub Desc'!F:G,2,)</f>
        <v>Wtr Rev Late Payment</v>
      </c>
      <c r="AG2357">
        <f>IFERROR(VLOOKUP(VALUE(I2357),'PC Mapping'!A:F,6,),"")</f>
        <v>10719</v>
      </c>
      <c r="AH2357" s="13" t="str">
        <f>VLOOKUP(AG2357,'PC Mapping'!L:M,2,)</f>
        <v>All Other Water</v>
      </c>
    </row>
    <row r="2358" spans="1:34" x14ac:dyDescent="0.2">
      <c r="A2358" t="s">
        <v>12744</v>
      </c>
      <c r="B2358" t="s">
        <v>12721</v>
      </c>
      <c r="C2358" t="s">
        <v>4519</v>
      </c>
      <c r="D2358" t="s">
        <v>4520</v>
      </c>
      <c r="E2358" s="3">
        <v>45838</v>
      </c>
      <c r="F2358" t="s">
        <v>44</v>
      </c>
      <c r="G2358" t="s">
        <v>3742</v>
      </c>
      <c r="H2358" t="s">
        <v>3722</v>
      </c>
      <c r="I2358" t="s">
        <v>4538</v>
      </c>
      <c r="J2358" t="s">
        <v>4522</v>
      </c>
      <c r="K2358" s="2">
        <v>-5</v>
      </c>
      <c r="L2358" t="s">
        <v>44</v>
      </c>
      <c r="M2358" s="2">
        <v>-5</v>
      </c>
      <c r="N2358" t="s">
        <v>4523</v>
      </c>
      <c r="O2358" t="s">
        <v>4524</v>
      </c>
      <c r="P2358" t="s">
        <v>12745</v>
      </c>
      <c r="Q2358" t="s">
        <v>12746</v>
      </c>
      <c r="R2358" t="s">
        <v>44</v>
      </c>
      <c r="S2358" t="s">
        <v>7084</v>
      </c>
      <c r="T2358" s="3">
        <v>45838</v>
      </c>
      <c r="U2358" s="3">
        <v>45845</v>
      </c>
      <c r="V2358" s="2">
        <v>0</v>
      </c>
      <c r="W2358" t="s">
        <v>44</v>
      </c>
      <c r="X2358" t="s">
        <v>44</v>
      </c>
      <c r="Y2358" t="s">
        <v>12747</v>
      </c>
      <c r="Z2358" t="s">
        <v>12748</v>
      </c>
      <c r="AA2358" t="s">
        <v>4529</v>
      </c>
      <c r="AB2358" t="s">
        <v>4530</v>
      </c>
      <c r="AC2358" t="s">
        <v>89</v>
      </c>
      <c r="AD2358" t="str">
        <f t="shared" si="36"/>
        <v>10-60</v>
      </c>
      <c r="AE2358" t="str">
        <f>VLOOKUP(AD2358,'Main_Sub Desc'!C:D,2,)</f>
        <v>LPC from invoicing</v>
      </c>
      <c r="AF2358" t="str">
        <f>VLOOKUP(VALUE(H2358),'Main_Sub Desc'!F:G,2,)</f>
        <v>Wtr Rev Late Payment</v>
      </c>
      <c r="AG2358">
        <f>IFERROR(VLOOKUP(VALUE(I2358),'PC Mapping'!A:F,6,),"")</f>
        <v>10469</v>
      </c>
      <c r="AH2358" s="13" t="str">
        <f>VLOOKUP(AG2358,'PC Mapping'!L:M,2,)</f>
        <v>Bolivar Water</v>
      </c>
    </row>
    <row r="2359" spans="1:34" x14ac:dyDescent="0.2">
      <c r="A2359" t="s">
        <v>12744</v>
      </c>
      <c r="B2359" t="s">
        <v>12721</v>
      </c>
      <c r="C2359" t="s">
        <v>4519</v>
      </c>
      <c r="D2359" t="s">
        <v>4520</v>
      </c>
      <c r="E2359" s="3">
        <v>45838</v>
      </c>
      <c r="F2359" t="s">
        <v>44</v>
      </c>
      <c r="G2359" t="s">
        <v>3742</v>
      </c>
      <c r="H2359" t="s">
        <v>3716</v>
      </c>
      <c r="I2359" t="s">
        <v>4534</v>
      </c>
      <c r="J2359" t="s">
        <v>4522</v>
      </c>
      <c r="K2359" s="2">
        <v>-5</v>
      </c>
      <c r="L2359" t="s">
        <v>44</v>
      </c>
      <c r="M2359" s="2">
        <v>-5</v>
      </c>
      <c r="N2359" t="s">
        <v>4523</v>
      </c>
      <c r="O2359" t="s">
        <v>4524</v>
      </c>
      <c r="P2359" t="s">
        <v>12745</v>
      </c>
      <c r="Q2359" t="s">
        <v>12749</v>
      </c>
      <c r="R2359" t="s">
        <v>44</v>
      </c>
      <c r="S2359" t="s">
        <v>7084</v>
      </c>
      <c r="T2359" s="3">
        <v>45838</v>
      </c>
      <c r="U2359" s="3">
        <v>45845</v>
      </c>
      <c r="V2359" s="2">
        <v>0</v>
      </c>
      <c r="W2359" t="s">
        <v>44</v>
      </c>
      <c r="X2359" t="s">
        <v>44</v>
      </c>
      <c r="Y2359" t="s">
        <v>12750</v>
      </c>
      <c r="Z2359" t="s">
        <v>12748</v>
      </c>
      <c r="AA2359" t="s">
        <v>4529</v>
      </c>
      <c r="AB2359" t="s">
        <v>4530</v>
      </c>
      <c r="AC2359" t="s">
        <v>89</v>
      </c>
      <c r="AD2359" t="str">
        <f t="shared" si="36"/>
        <v>10-60</v>
      </c>
      <c r="AE2359" t="str">
        <f>VLOOKUP(AD2359,'Main_Sub Desc'!C:D,2,)</f>
        <v>LPC from invoicing</v>
      </c>
      <c r="AF2359" t="str">
        <f>VLOOKUP(VALUE(H2359),'Main_Sub Desc'!F:G,2,)</f>
        <v>Wst Rev Late Payment</v>
      </c>
      <c r="AG2359">
        <f>IFERROR(VLOOKUP(VALUE(I2359),'PC Mapping'!A:F,6,),"")</f>
        <v>10514</v>
      </c>
      <c r="AH2359" s="13" t="str">
        <f>VLOOKUP(AG2359,'PC Mapping'!L:M,2,)</f>
        <v>Bolivar Sewer</v>
      </c>
    </row>
    <row r="2360" spans="1:34" x14ac:dyDescent="0.2">
      <c r="A2360" t="s">
        <v>12751</v>
      </c>
      <c r="B2360" t="s">
        <v>12721</v>
      </c>
      <c r="C2360" t="s">
        <v>4519</v>
      </c>
      <c r="D2360" t="s">
        <v>4520</v>
      </c>
      <c r="E2360" s="3">
        <v>45838</v>
      </c>
      <c r="F2360" t="s">
        <v>44</v>
      </c>
      <c r="G2360" t="s">
        <v>3742</v>
      </c>
      <c r="H2360" t="s">
        <v>3722</v>
      </c>
      <c r="I2360" t="s">
        <v>3752</v>
      </c>
      <c r="J2360" t="s">
        <v>4522</v>
      </c>
      <c r="K2360" s="2">
        <v>-28.97</v>
      </c>
      <c r="L2360" t="s">
        <v>44</v>
      </c>
      <c r="M2360" s="2">
        <v>-28.97</v>
      </c>
      <c r="N2360" t="s">
        <v>4523</v>
      </c>
      <c r="O2360" t="s">
        <v>4524</v>
      </c>
      <c r="P2360" t="s">
        <v>6176</v>
      </c>
      <c r="Q2360" t="s">
        <v>12752</v>
      </c>
      <c r="R2360" t="s">
        <v>44</v>
      </c>
      <c r="S2360" t="s">
        <v>7084</v>
      </c>
      <c r="T2360" s="3">
        <v>45838</v>
      </c>
      <c r="U2360" s="3">
        <v>45845</v>
      </c>
      <c r="V2360" s="2">
        <v>0</v>
      </c>
      <c r="W2360" t="s">
        <v>44</v>
      </c>
      <c r="X2360" t="s">
        <v>44</v>
      </c>
      <c r="Y2360" t="s">
        <v>12753</v>
      </c>
      <c r="Z2360" t="s">
        <v>1571</v>
      </c>
      <c r="AA2360" t="s">
        <v>4529</v>
      </c>
      <c r="AB2360" t="s">
        <v>4530</v>
      </c>
      <c r="AC2360" t="s">
        <v>89</v>
      </c>
      <c r="AD2360" t="str">
        <f t="shared" si="36"/>
        <v>10-60</v>
      </c>
      <c r="AE2360" t="str">
        <f>VLOOKUP(AD2360,'Main_Sub Desc'!C:D,2,)</f>
        <v>LPC from invoicing</v>
      </c>
      <c r="AF2360" t="str">
        <f>VLOOKUP(VALUE(H2360),'Main_Sub Desc'!F:G,2,)</f>
        <v>Wtr Rev Late Payment</v>
      </c>
      <c r="AG2360">
        <f>IFERROR(VLOOKUP(VALUE(I2360),'PC Mapping'!A:F,6,),"")</f>
        <v>10719</v>
      </c>
      <c r="AH2360" s="13" t="str">
        <f>VLOOKUP(AG2360,'PC Mapping'!L:M,2,)</f>
        <v>All Other Water</v>
      </c>
    </row>
    <row r="2361" spans="1:34" x14ac:dyDescent="0.2">
      <c r="A2361" t="s">
        <v>12754</v>
      </c>
      <c r="B2361" t="s">
        <v>12721</v>
      </c>
      <c r="C2361" t="s">
        <v>4519</v>
      </c>
      <c r="D2361" t="s">
        <v>4520</v>
      </c>
      <c r="E2361" s="3">
        <v>45838</v>
      </c>
      <c r="F2361" t="s">
        <v>44</v>
      </c>
      <c r="G2361" t="s">
        <v>3742</v>
      </c>
      <c r="H2361" t="s">
        <v>3722</v>
      </c>
      <c r="I2361" t="s">
        <v>3752</v>
      </c>
      <c r="J2361" t="s">
        <v>4522</v>
      </c>
      <c r="K2361" s="2">
        <v>-5</v>
      </c>
      <c r="L2361" t="s">
        <v>44</v>
      </c>
      <c r="M2361" s="2">
        <v>-5</v>
      </c>
      <c r="N2361" t="s">
        <v>4523</v>
      </c>
      <c r="O2361" t="s">
        <v>4524</v>
      </c>
      <c r="P2361" t="s">
        <v>5918</v>
      </c>
      <c r="Q2361" t="s">
        <v>12755</v>
      </c>
      <c r="R2361" t="s">
        <v>44</v>
      </c>
      <c r="S2361" t="s">
        <v>7084</v>
      </c>
      <c r="T2361" s="3">
        <v>45838</v>
      </c>
      <c r="U2361" s="3">
        <v>45845</v>
      </c>
      <c r="V2361" s="2">
        <v>0</v>
      </c>
      <c r="W2361" t="s">
        <v>44</v>
      </c>
      <c r="X2361" t="s">
        <v>44</v>
      </c>
      <c r="Y2361" t="s">
        <v>12756</v>
      </c>
      <c r="Z2361" t="s">
        <v>12757</v>
      </c>
      <c r="AA2361" t="s">
        <v>4529</v>
      </c>
      <c r="AB2361" t="s">
        <v>4530</v>
      </c>
      <c r="AC2361" t="s">
        <v>89</v>
      </c>
      <c r="AD2361" t="str">
        <f t="shared" si="36"/>
        <v>10-60</v>
      </c>
      <c r="AE2361" t="str">
        <f>VLOOKUP(AD2361,'Main_Sub Desc'!C:D,2,)</f>
        <v>LPC from invoicing</v>
      </c>
      <c r="AF2361" t="str">
        <f>VLOOKUP(VALUE(H2361),'Main_Sub Desc'!F:G,2,)</f>
        <v>Wtr Rev Late Payment</v>
      </c>
      <c r="AG2361">
        <f>IFERROR(VLOOKUP(VALUE(I2361),'PC Mapping'!A:F,6,),"")</f>
        <v>10719</v>
      </c>
      <c r="AH2361" s="13" t="str">
        <f>VLOOKUP(AG2361,'PC Mapping'!L:M,2,)</f>
        <v>All Other Water</v>
      </c>
    </row>
    <row r="2362" spans="1:34" x14ac:dyDescent="0.2">
      <c r="A2362" t="s">
        <v>12758</v>
      </c>
      <c r="B2362" t="s">
        <v>12721</v>
      </c>
      <c r="C2362" t="s">
        <v>4519</v>
      </c>
      <c r="D2362" t="s">
        <v>4520</v>
      </c>
      <c r="E2362" s="3">
        <v>45838</v>
      </c>
      <c r="F2362" t="s">
        <v>44</v>
      </c>
      <c r="G2362" t="s">
        <v>3742</v>
      </c>
      <c r="H2362" t="s">
        <v>3722</v>
      </c>
      <c r="I2362" t="s">
        <v>3752</v>
      </c>
      <c r="J2362" t="s">
        <v>4522</v>
      </c>
      <c r="K2362" s="2">
        <v>-5</v>
      </c>
      <c r="L2362" t="s">
        <v>44</v>
      </c>
      <c r="M2362" s="2">
        <v>-5</v>
      </c>
      <c r="N2362" t="s">
        <v>4523</v>
      </c>
      <c r="O2362" t="s">
        <v>4524</v>
      </c>
      <c r="P2362" t="s">
        <v>5918</v>
      </c>
      <c r="Q2362" t="s">
        <v>12759</v>
      </c>
      <c r="R2362" t="s">
        <v>44</v>
      </c>
      <c r="S2362" t="s">
        <v>7084</v>
      </c>
      <c r="T2362" s="3">
        <v>45838</v>
      </c>
      <c r="U2362" s="3">
        <v>45845</v>
      </c>
      <c r="V2362" s="2">
        <v>0</v>
      </c>
      <c r="W2362" t="s">
        <v>44</v>
      </c>
      <c r="X2362" t="s">
        <v>44</v>
      </c>
      <c r="Y2362" t="s">
        <v>12760</v>
      </c>
      <c r="Z2362" t="s">
        <v>12761</v>
      </c>
      <c r="AA2362" t="s">
        <v>4529</v>
      </c>
      <c r="AB2362" t="s">
        <v>4530</v>
      </c>
      <c r="AC2362" t="s">
        <v>99</v>
      </c>
      <c r="AD2362" t="str">
        <f t="shared" si="36"/>
        <v>10-60</v>
      </c>
      <c r="AE2362" t="str">
        <f>VLOOKUP(AD2362,'Main_Sub Desc'!C:D,2,)</f>
        <v>LPC from invoicing</v>
      </c>
      <c r="AF2362" t="str">
        <f>VLOOKUP(VALUE(H2362),'Main_Sub Desc'!F:G,2,)</f>
        <v>Wtr Rev Late Payment</v>
      </c>
      <c r="AG2362">
        <f>IFERROR(VLOOKUP(VALUE(I2362),'PC Mapping'!A:F,6,),"")</f>
        <v>10719</v>
      </c>
      <c r="AH2362" s="13" t="str">
        <f>VLOOKUP(AG2362,'PC Mapping'!L:M,2,)</f>
        <v>All Other Water</v>
      </c>
    </row>
    <row r="2363" spans="1:34" x14ac:dyDescent="0.2">
      <c r="A2363" t="s">
        <v>12762</v>
      </c>
      <c r="B2363" t="s">
        <v>12721</v>
      </c>
      <c r="C2363" t="s">
        <v>4519</v>
      </c>
      <c r="D2363" t="s">
        <v>4520</v>
      </c>
      <c r="E2363" s="3">
        <v>45838</v>
      </c>
      <c r="F2363" t="s">
        <v>44</v>
      </c>
      <c r="G2363" t="s">
        <v>3742</v>
      </c>
      <c r="H2363" t="s">
        <v>3716</v>
      </c>
      <c r="I2363" t="s">
        <v>4708</v>
      </c>
      <c r="J2363" t="s">
        <v>4522</v>
      </c>
      <c r="K2363" s="2">
        <v>-5</v>
      </c>
      <c r="L2363" t="s">
        <v>44</v>
      </c>
      <c r="M2363" s="2">
        <v>-5</v>
      </c>
      <c r="N2363" t="s">
        <v>4523</v>
      </c>
      <c r="O2363" t="s">
        <v>4524</v>
      </c>
      <c r="P2363" t="s">
        <v>12763</v>
      </c>
      <c r="Q2363" t="s">
        <v>12764</v>
      </c>
      <c r="R2363" t="s">
        <v>44</v>
      </c>
      <c r="S2363" t="s">
        <v>7084</v>
      </c>
      <c r="T2363" s="3">
        <v>45838</v>
      </c>
      <c r="U2363" s="3">
        <v>45845</v>
      </c>
      <c r="V2363" s="2">
        <v>0</v>
      </c>
      <c r="W2363" t="s">
        <v>44</v>
      </c>
      <c r="X2363" t="s">
        <v>44</v>
      </c>
      <c r="Y2363" t="s">
        <v>12765</v>
      </c>
      <c r="Z2363" t="s">
        <v>3705</v>
      </c>
      <c r="AA2363" t="s">
        <v>4529</v>
      </c>
      <c r="AB2363" t="s">
        <v>4530</v>
      </c>
      <c r="AC2363" t="s">
        <v>89</v>
      </c>
      <c r="AD2363" t="str">
        <f t="shared" si="36"/>
        <v>10-60</v>
      </c>
      <c r="AE2363" t="str">
        <f>VLOOKUP(AD2363,'Main_Sub Desc'!C:D,2,)</f>
        <v>LPC from invoicing</v>
      </c>
      <c r="AF2363" t="str">
        <f>VLOOKUP(VALUE(H2363),'Main_Sub Desc'!F:G,2,)</f>
        <v>Wst Rev Late Payment</v>
      </c>
      <c r="AG2363">
        <f>IFERROR(VLOOKUP(VALUE(I2363),'PC Mapping'!A:F,6,),"")</f>
        <v>10720</v>
      </c>
      <c r="AH2363" s="13" t="str">
        <f>VLOOKUP(AG2363,'PC Mapping'!L:M,2,)</f>
        <v>All Other Sewer</v>
      </c>
    </row>
    <row r="2364" spans="1:34" x14ac:dyDescent="0.2">
      <c r="A2364" t="s">
        <v>12766</v>
      </c>
      <c r="B2364" t="s">
        <v>12721</v>
      </c>
      <c r="C2364" t="s">
        <v>4519</v>
      </c>
      <c r="D2364" t="s">
        <v>4520</v>
      </c>
      <c r="E2364" s="3">
        <v>45838</v>
      </c>
      <c r="F2364" t="s">
        <v>44</v>
      </c>
      <c r="G2364" t="s">
        <v>3742</v>
      </c>
      <c r="H2364" t="s">
        <v>3722</v>
      </c>
      <c r="I2364" t="s">
        <v>3752</v>
      </c>
      <c r="J2364" t="s">
        <v>4522</v>
      </c>
      <c r="K2364" s="2">
        <v>-5</v>
      </c>
      <c r="L2364" t="s">
        <v>44</v>
      </c>
      <c r="M2364" s="2">
        <v>-5</v>
      </c>
      <c r="N2364" t="s">
        <v>4523</v>
      </c>
      <c r="O2364" t="s">
        <v>4524</v>
      </c>
      <c r="P2364" t="s">
        <v>12767</v>
      </c>
      <c r="Q2364" t="s">
        <v>12768</v>
      </c>
      <c r="R2364" t="s">
        <v>44</v>
      </c>
      <c r="S2364" t="s">
        <v>7084</v>
      </c>
      <c r="T2364" s="3">
        <v>45838</v>
      </c>
      <c r="U2364" s="3">
        <v>45845</v>
      </c>
      <c r="V2364" s="2">
        <v>0</v>
      </c>
      <c r="W2364" t="s">
        <v>44</v>
      </c>
      <c r="X2364" t="s">
        <v>44</v>
      </c>
      <c r="Y2364" t="s">
        <v>12769</v>
      </c>
      <c r="Z2364" t="s">
        <v>2422</v>
      </c>
      <c r="AA2364" t="s">
        <v>4529</v>
      </c>
      <c r="AB2364" t="s">
        <v>4530</v>
      </c>
      <c r="AC2364" t="s">
        <v>89</v>
      </c>
      <c r="AD2364" t="str">
        <f t="shared" si="36"/>
        <v>10-60</v>
      </c>
      <c r="AE2364" t="str">
        <f>VLOOKUP(AD2364,'Main_Sub Desc'!C:D,2,)</f>
        <v>LPC from invoicing</v>
      </c>
      <c r="AF2364" t="str">
        <f>VLOOKUP(VALUE(H2364),'Main_Sub Desc'!F:G,2,)</f>
        <v>Wtr Rev Late Payment</v>
      </c>
      <c r="AG2364">
        <f>IFERROR(VLOOKUP(VALUE(I2364),'PC Mapping'!A:F,6,),"")</f>
        <v>10719</v>
      </c>
      <c r="AH2364" s="13" t="str">
        <f>VLOOKUP(AG2364,'PC Mapping'!L:M,2,)</f>
        <v>All Other Water</v>
      </c>
    </row>
    <row r="2365" spans="1:34" x14ac:dyDescent="0.2">
      <c r="A2365" t="s">
        <v>12770</v>
      </c>
      <c r="B2365" t="s">
        <v>12721</v>
      </c>
      <c r="C2365" t="s">
        <v>4519</v>
      </c>
      <c r="D2365" t="s">
        <v>4520</v>
      </c>
      <c r="E2365" s="3">
        <v>45838</v>
      </c>
      <c r="F2365" t="s">
        <v>44</v>
      </c>
      <c r="G2365" t="s">
        <v>3742</v>
      </c>
      <c r="H2365" t="s">
        <v>3722</v>
      </c>
      <c r="I2365" t="s">
        <v>3752</v>
      </c>
      <c r="J2365" t="s">
        <v>4522</v>
      </c>
      <c r="K2365" s="2">
        <v>-5</v>
      </c>
      <c r="L2365" t="s">
        <v>44</v>
      </c>
      <c r="M2365" s="2">
        <v>-5</v>
      </c>
      <c r="N2365" t="s">
        <v>4523</v>
      </c>
      <c r="O2365" t="s">
        <v>4524</v>
      </c>
      <c r="P2365" t="s">
        <v>12771</v>
      </c>
      <c r="Q2365" t="s">
        <v>12772</v>
      </c>
      <c r="R2365" t="s">
        <v>44</v>
      </c>
      <c r="S2365" t="s">
        <v>7084</v>
      </c>
      <c r="T2365" s="3">
        <v>45838</v>
      </c>
      <c r="U2365" s="3">
        <v>45845</v>
      </c>
      <c r="V2365" s="2">
        <v>0</v>
      </c>
      <c r="W2365" t="s">
        <v>44</v>
      </c>
      <c r="X2365" t="s">
        <v>44</v>
      </c>
      <c r="Y2365" t="s">
        <v>12773</v>
      </c>
      <c r="Z2365" t="s">
        <v>12774</v>
      </c>
      <c r="AA2365" t="s">
        <v>4529</v>
      </c>
      <c r="AB2365" t="s">
        <v>4530</v>
      </c>
      <c r="AC2365" t="s">
        <v>89</v>
      </c>
      <c r="AD2365" t="str">
        <f t="shared" si="36"/>
        <v>10-60</v>
      </c>
      <c r="AE2365" t="str">
        <f>VLOOKUP(AD2365,'Main_Sub Desc'!C:D,2,)</f>
        <v>LPC from invoicing</v>
      </c>
      <c r="AF2365" t="str">
        <f>VLOOKUP(VALUE(H2365),'Main_Sub Desc'!F:G,2,)</f>
        <v>Wtr Rev Late Payment</v>
      </c>
      <c r="AG2365">
        <f>IFERROR(VLOOKUP(VALUE(I2365),'PC Mapping'!A:F,6,),"")</f>
        <v>10719</v>
      </c>
      <c r="AH2365" s="13" t="str">
        <f>VLOOKUP(AG2365,'PC Mapping'!L:M,2,)</f>
        <v>All Other Water</v>
      </c>
    </row>
    <row r="2366" spans="1:34" x14ac:dyDescent="0.2">
      <c r="A2366" t="s">
        <v>12775</v>
      </c>
      <c r="B2366" t="s">
        <v>12721</v>
      </c>
      <c r="C2366" t="s">
        <v>4519</v>
      </c>
      <c r="D2366" t="s">
        <v>4520</v>
      </c>
      <c r="E2366" s="3">
        <v>45838</v>
      </c>
      <c r="F2366" t="s">
        <v>44</v>
      </c>
      <c r="G2366" t="s">
        <v>3742</v>
      </c>
      <c r="H2366" t="s">
        <v>3722</v>
      </c>
      <c r="I2366" t="s">
        <v>3752</v>
      </c>
      <c r="J2366" t="s">
        <v>4522</v>
      </c>
      <c r="K2366" s="2">
        <v>-5</v>
      </c>
      <c r="L2366" t="s">
        <v>44</v>
      </c>
      <c r="M2366" s="2">
        <v>-5</v>
      </c>
      <c r="N2366" t="s">
        <v>4523</v>
      </c>
      <c r="O2366" t="s">
        <v>4524</v>
      </c>
      <c r="P2366" t="s">
        <v>12771</v>
      </c>
      <c r="Q2366" t="s">
        <v>12776</v>
      </c>
      <c r="R2366" t="s">
        <v>44</v>
      </c>
      <c r="S2366" t="s">
        <v>7084</v>
      </c>
      <c r="T2366" s="3">
        <v>45838</v>
      </c>
      <c r="U2366" s="3">
        <v>45845</v>
      </c>
      <c r="V2366" s="2">
        <v>0</v>
      </c>
      <c r="W2366" t="s">
        <v>44</v>
      </c>
      <c r="X2366" t="s">
        <v>44</v>
      </c>
      <c r="Y2366" t="s">
        <v>12777</v>
      </c>
      <c r="Z2366" t="s">
        <v>2341</v>
      </c>
      <c r="AA2366" t="s">
        <v>4529</v>
      </c>
      <c r="AB2366" t="s">
        <v>4530</v>
      </c>
      <c r="AC2366" t="s">
        <v>89</v>
      </c>
      <c r="AD2366" t="str">
        <f t="shared" si="36"/>
        <v>10-60</v>
      </c>
      <c r="AE2366" t="str">
        <f>VLOOKUP(AD2366,'Main_Sub Desc'!C:D,2,)</f>
        <v>LPC from invoicing</v>
      </c>
      <c r="AF2366" t="str">
        <f>VLOOKUP(VALUE(H2366),'Main_Sub Desc'!F:G,2,)</f>
        <v>Wtr Rev Late Payment</v>
      </c>
      <c r="AG2366">
        <f>IFERROR(VLOOKUP(VALUE(I2366),'PC Mapping'!A:F,6,),"")</f>
        <v>10719</v>
      </c>
      <c r="AH2366" s="13" t="str">
        <f>VLOOKUP(AG2366,'PC Mapping'!L:M,2,)</f>
        <v>All Other Water</v>
      </c>
    </row>
    <row r="2367" spans="1:34" x14ac:dyDescent="0.2">
      <c r="A2367" t="s">
        <v>12778</v>
      </c>
      <c r="B2367" t="s">
        <v>12721</v>
      </c>
      <c r="C2367" t="s">
        <v>4519</v>
      </c>
      <c r="D2367" t="s">
        <v>4520</v>
      </c>
      <c r="E2367" s="3">
        <v>45838</v>
      </c>
      <c r="F2367" t="s">
        <v>44</v>
      </c>
      <c r="G2367" t="s">
        <v>3742</v>
      </c>
      <c r="H2367" t="s">
        <v>3722</v>
      </c>
      <c r="I2367" t="s">
        <v>3752</v>
      </c>
      <c r="J2367" t="s">
        <v>4522</v>
      </c>
      <c r="K2367" s="2">
        <v>-11.59</v>
      </c>
      <c r="L2367" t="s">
        <v>44</v>
      </c>
      <c r="M2367" s="2">
        <v>-11.59</v>
      </c>
      <c r="N2367" t="s">
        <v>4523</v>
      </c>
      <c r="O2367" t="s">
        <v>4524</v>
      </c>
      <c r="P2367" t="s">
        <v>8204</v>
      </c>
      <c r="Q2367" t="s">
        <v>12779</v>
      </c>
      <c r="R2367" t="s">
        <v>44</v>
      </c>
      <c r="S2367" t="s">
        <v>7084</v>
      </c>
      <c r="T2367" s="3">
        <v>45838</v>
      </c>
      <c r="U2367" s="3">
        <v>45845</v>
      </c>
      <c r="V2367" s="2">
        <v>0</v>
      </c>
      <c r="W2367" t="s">
        <v>44</v>
      </c>
      <c r="X2367" t="s">
        <v>44</v>
      </c>
      <c r="Y2367" t="s">
        <v>12780</v>
      </c>
      <c r="Z2367" t="s">
        <v>2200</v>
      </c>
      <c r="AA2367" t="s">
        <v>4529</v>
      </c>
      <c r="AB2367" t="s">
        <v>4530</v>
      </c>
      <c r="AC2367" t="s">
        <v>89</v>
      </c>
      <c r="AD2367" t="str">
        <f t="shared" si="36"/>
        <v>10-60</v>
      </c>
      <c r="AE2367" t="str">
        <f>VLOOKUP(AD2367,'Main_Sub Desc'!C:D,2,)</f>
        <v>LPC from invoicing</v>
      </c>
      <c r="AF2367" t="str">
        <f>VLOOKUP(VALUE(H2367),'Main_Sub Desc'!F:G,2,)</f>
        <v>Wtr Rev Late Payment</v>
      </c>
      <c r="AG2367">
        <f>IFERROR(VLOOKUP(VALUE(I2367),'PC Mapping'!A:F,6,),"")</f>
        <v>10719</v>
      </c>
      <c r="AH2367" s="13" t="str">
        <f>VLOOKUP(AG2367,'PC Mapping'!L:M,2,)</f>
        <v>All Other Water</v>
      </c>
    </row>
    <row r="2368" spans="1:34" x14ac:dyDescent="0.2">
      <c r="A2368" t="s">
        <v>12781</v>
      </c>
      <c r="B2368" t="s">
        <v>12721</v>
      </c>
      <c r="C2368" t="s">
        <v>4519</v>
      </c>
      <c r="D2368" t="s">
        <v>4520</v>
      </c>
      <c r="E2368" s="3">
        <v>45838</v>
      </c>
      <c r="F2368" t="s">
        <v>44</v>
      </c>
      <c r="G2368" t="s">
        <v>3742</v>
      </c>
      <c r="H2368" t="s">
        <v>3722</v>
      </c>
      <c r="I2368" t="s">
        <v>4538</v>
      </c>
      <c r="J2368" t="s">
        <v>4522</v>
      </c>
      <c r="K2368" s="2">
        <v>-5</v>
      </c>
      <c r="L2368" t="s">
        <v>44</v>
      </c>
      <c r="M2368" s="2">
        <v>-5</v>
      </c>
      <c r="N2368" t="s">
        <v>4523</v>
      </c>
      <c r="O2368" t="s">
        <v>4524</v>
      </c>
      <c r="P2368" t="s">
        <v>12782</v>
      </c>
      <c r="Q2368" t="s">
        <v>12783</v>
      </c>
      <c r="R2368" t="s">
        <v>44</v>
      </c>
      <c r="S2368" t="s">
        <v>7084</v>
      </c>
      <c r="T2368" s="3">
        <v>45838</v>
      </c>
      <c r="U2368" s="3">
        <v>45845</v>
      </c>
      <c r="V2368" s="2">
        <v>0</v>
      </c>
      <c r="W2368" t="s">
        <v>44</v>
      </c>
      <c r="X2368" t="s">
        <v>44</v>
      </c>
      <c r="Y2368" t="s">
        <v>12784</v>
      </c>
      <c r="Z2368" t="s">
        <v>811</v>
      </c>
      <c r="AA2368" t="s">
        <v>4529</v>
      </c>
      <c r="AB2368" t="s">
        <v>4530</v>
      </c>
      <c r="AC2368" t="s">
        <v>89</v>
      </c>
      <c r="AD2368" t="str">
        <f t="shared" si="36"/>
        <v>10-60</v>
      </c>
      <c r="AE2368" t="str">
        <f>VLOOKUP(AD2368,'Main_Sub Desc'!C:D,2,)</f>
        <v>LPC from invoicing</v>
      </c>
      <c r="AF2368" t="str">
        <f>VLOOKUP(VALUE(H2368),'Main_Sub Desc'!F:G,2,)</f>
        <v>Wtr Rev Late Payment</v>
      </c>
      <c r="AG2368">
        <f>IFERROR(VLOOKUP(VALUE(I2368),'PC Mapping'!A:F,6,),"")</f>
        <v>10469</v>
      </c>
      <c r="AH2368" s="13" t="str">
        <f>VLOOKUP(AG2368,'PC Mapping'!L:M,2,)</f>
        <v>Bolivar Water</v>
      </c>
    </row>
    <row r="2369" spans="1:34" x14ac:dyDescent="0.2">
      <c r="A2369" t="s">
        <v>12781</v>
      </c>
      <c r="B2369" t="s">
        <v>12721</v>
      </c>
      <c r="C2369" t="s">
        <v>4519</v>
      </c>
      <c r="D2369" t="s">
        <v>4520</v>
      </c>
      <c r="E2369" s="3">
        <v>45838</v>
      </c>
      <c r="F2369" t="s">
        <v>44</v>
      </c>
      <c r="G2369" t="s">
        <v>3742</v>
      </c>
      <c r="H2369" t="s">
        <v>3716</v>
      </c>
      <c r="I2369" t="s">
        <v>4534</v>
      </c>
      <c r="J2369" t="s">
        <v>4522</v>
      </c>
      <c r="K2369" s="2">
        <v>-6.1</v>
      </c>
      <c r="L2369" t="s">
        <v>44</v>
      </c>
      <c r="M2369" s="2">
        <v>-6.1</v>
      </c>
      <c r="N2369" t="s">
        <v>4523</v>
      </c>
      <c r="O2369" t="s">
        <v>4524</v>
      </c>
      <c r="P2369" t="s">
        <v>12782</v>
      </c>
      <c r="Q2369" t="s">
        <v>12785</v>
      </c>
      <c r="R2369" t="s">
        <v>44</v>
      </c>
      <c r="S2369" t="s">
        <v>7084</v>
      </c>
      <c r="T2369" s="3">
        <v>45838</v>
      </c>
      <c r="U2369" s="3">
        <v>45845</v>
      </c>
      <c r="V2369" s="2">
        <v>0</v>
      </c>
      <c r="W2369" t="s">
        <v>44</v>
      </c>
      <c r="X2369" t="s">
        <v>44</v>
      </c>
      <c r="Y2369" t="s">
        <v>12786</v>
      </c>
      <c r="Z2369" t="s">
        <v>811</v>
      </c>
      <c r="AA2369" t="s">
        <v>4529</v>
      </c>
      <c r="AB2369" t="s">
        <v>4530</v>
      </c>
      <c r="AC2369" t="s">
        <v>89</v>
      </c>
      <c r="AD2369" t="str">
        <f t="shared" si="36"/>
        <v>10-60</v>
      </c>
      <c r="AE2369" t="str">
        <f>VLOOKUP(AD2369,'Main_Sub Desc'!C:D,2,)</f>
        <v>LPC from invoicing</v>
      </c>
      <c r="AF2369" t="str">
        <f>VLOOKUP(VALUE(H2369),'Main_Sub Desc'!F:G,2,)</f>
        <v>Wst Rev Late Payment</v>
      </c>
      <c r="AG2369">
        <f>IFERROR(VLOOKUP(VALUE(I2369),'PC Mapping'!A:F,6,),"")</f>
        <v>10514</v>
      </c>
      <c r="AH2369" s="13" t="str">
        <f>VLOOKUP(AG2369,'PC Mapping'!L:M,2,)</f>
        <v>Bolivar Sewer</v>
      </c>
    </row>
    <row r="2370" spans="1:34" x14ac:dyDescent="0.2">
      <c r="A2370" t="s">
        <v>12787</v>
      </c>
      <c r="B2370" t="s">
        <v>12721</v>
      </c>
      <c r="C2370" t="s">
        <v>4519</v>
      </c>
      <c r="D2370" t="s">
        <v>4520</v>
      </c>
      <c r="E2370" s="3">
        <v>45838</v>
      </c>
      <c r="F2370" t="s">
        <v>44</v>
      </c>
      <c r="G2370" t="s">
        <v>3742</v>
      </c>
      <c r="H2370" t="s">
        <v>3722</v>
      </c>
      <c r="I2370" t="s">
        <v>3752</v>
      </c>
      <c r="J2370" t="s">
        <v>4522</v>
      </c>
      <c r="K2370" s="2">
        <v>-10</v>
      </c>
      <c r="L2370" t="s">
        <v>44</v>
      </c>
      <c r="M2370" s="2">
        <v>-10</v>
      </c>
      <c r="N2370" t="s">
        <v>4523</v>
      </c>
      <c r="O2370" t="s">
        <v>4524</v>
      </c>
      <c r="P2370" t="s">
        <v>12788</v>
      </c>
      <c r="Q2370" t="s">
        <v>12789</v>
      </c>
      <c r="R2370" t="s">
        <v>44</v>
      </c>
      <c r="S2370" t="s">
        <v>7084</v>
      </c>
      <c r="T2370" s="3">
        <v>45838</v>
      </c>
      <c r="U2370" s="3">
        <v>45845</v>
      </c>
      <c r="V2370" s="2">
        <v>0</v>
      </c>
      <c r="W2370" t="s">
        <v>44</v>
      </c>
      <c r="X2370" t="s">
        <v>44</v>
      </c>
      <c r="Y2370" t="s">
        <v>12790</v>
      </c>
      <c r="Z2370" t="s">
        <v>12791</v>
      </c>
      <c r="AA2370" t="s">
        <v>4529</v>
      </c>
      <c r="AB2370" t="s">
        <v>4530</v>
      </c>
      <c r="AC2370" t="s">
        <v>1303</v>
      </c>
      <c r="AD2370" t="str">
        <f t="shared" si="36"/>
        <v>10-60</v>
      </c>
      <c r="AE2370" t="str">
        <f>VLOOKUP(AD2370,'Main_Sub Desc'!C:D,2,)</f>
        <v>LPC from invoicing</v>
      </c>
      <c r="AF2370" t="str">
        <f>VLOOKUP(VALUE(H2370),'Main_Sub Desc'!F:G,2,)</f>
        <v>Wtr Rev Late Payment</v>
      </c>
      <c r="AG2370">
        <f>IFERROR(VLOOKUP(VALUE(I2370),'PC Mapping'!A:F,6,),"")</f>
        <v>10719</v>
      </c>
      <c r="AH2370" s="13" t="str">
        <f>VLOOKUP(AG2370,'PC Mapping'!L:M,2,)</f>
        <v>All Other Water</v>
      </c>
    </row>
    <row r="2371" spans="1:34" x14ac:dyDescent="0.2">
      <c r="A2371" t="s">
        <v>12792</v>
      </c>
      <c r="B2371" t="s">
        <v>12721</v>
      </c>
      <c r="C2371" t="s">
        <v>4519</v>
      </c>
      <c r="D2371" t="s">
        <v>4520</v>
      </c>
      <c r="E2371" s="3">
        <v>45838</v>
      </c>
      <c r="F2371" t="s">
        <v>44</v>
      </c>
      <c r="G2371" t="s">
        <v>3742</v>
      </c>
      <c r="H2371" t="s">
        <v>3722</v>
      </c>
      <c r="I2371" t="s">
        <v>4538</v>
      </c>
      <c r="J2371" t="s">
        <v>4522</v>
      </c>
      <c r="K2371" s="2">
        <v>-5</v>
      </c>
      <c r="L2371" t="s">
        <v>44</v>
      </c>
      <c r="M2371" s="2">
        <v>-5</v>
      </c>
      <c r="N2371" t="s">
        <v>4523</v>
      </c>
      <c r="O2371" t="s">
        <v>4524</v>
      </c>
      <c r="P2371" t="s">
        <v>7244</v>
      </c>
      <c r="Q2371" t="s">
        <v>12793</v>
      </c>
      <c r="R2371" t="s">
        <v>44</v>
      </c>
      <c r="S2371" t="s">
        <v>7084</v>
      </c>
      <c r="T2371" s="3">
        <v>45838</v>
      </c>
      <c r="U2371" s="3">
        <v>45845</v>
      </c>
      <c r="V2371" s="2">
        <v>0</v>
      </c>
      <c r="W2371" t="s">
        <v>44</v>
      </c>
      <c r="X2371" t="s">
        <v>44</v>
      </c>
      <c r="Y2371" t="s">
        <v>12794</v>
      </c>
      <c r="Z2371" t="s">
        <v>885</v>
      </c>
      <c r="AA2371" t="s">
        <v>4529</v>
      </c>
      <c r="AB2371" t="s">
        <v>4530</v>
      </c>
      <c r="AC2371" t="s">
        <v>89</v>
      </c>
      <c r="AD2371" t="str">
        <f t="shared" si="36"/>
        <v>10-60</v>
      </c>
      <c r="AE2371" t="str">
        <f>VLOOKUP(AD2371,'Main_Sub Desc'!C:D,2,)</f>
        <v>LPC from invoicing</v>
      </c>
      <c r="AF2371" t="str">
        <f>VLOOKUP(VALUE(H2371),'Main_Sub Desc'!F:G,2,)</f>
        <v>Wtr Rev Late Payment</v>
      </c>
      <c r="AG2371">
        <f>IFERROR(VLOOKUP(VALUE(I2371),'PC Mapping'!A:F,6,),"")</f>
        <v>10469</v>
      </c>
      <c r="AH2371" s="13" t="str">
        <f>VLOOKUP(AG2371,'PC Mapping'!L:M,2,)</f>
        <v>Bolivar Water</v>
      </c>
    </row>
    <row r="2372" spans="1:34" x14ac:dyDescent="0.2">
      <c r="A2372" t="s">
        <v>12792</v>
      </c>
      <c r="B2372" t="s">
        <v>12721</v>
      </c>
      <c r="C2372" t="s">
        <v>4519</v>
      </c>
      <c r="D2372" t="s">
        <v>4520</v>
      </c>
      <c r="E2372" s="3">
        <v>45838</v>
      </c>
      <c r="F2372" t="s">
        <v>44</v>
      </c>
      <c r="G2372" t="s">
        <v>3742</v>
      </c>
      <c r="H2372" t="s">
        <v>3716</v>
      </c>
      <c r="I2372" t="s">
        <v>4534</v>
      </c>
      <c r="J2372" t="s">
        <v>4522</v>
      </c>
      <c r="K2372" s="2">
        <v>-6.3</v>
      </c>
      <c r="L2372" t="s">
        <v>44</v>
      </c>
      <c r="M2372" s="2">
        <v>-6.3</v>
      </c>
      <c r="N2372" t="s">
        <v>4523</v>
      </c>
      <c r="O2372" t="s">
        <v>4524</v>
      </c>
      <c r="P2372" t="s">
        <v>7244</v>
      </c>
      <c r="Q2372" t="s">
        <v>12795</v>
      </c>
      <c r="R2372" t="s">
        <v>44</v>
      </c>
      <c r="S2372" t="s">
        <v>7084</v>
      </c>
      <c r="T2372" s="3">
        <v>45838</v>
      </c>
      <c r="U2372" s="3">
        <v>45845</v>
      </c>
      <c r="V2372" s="2">
        <v>0</v>
      </c>
      <c r="W2372" t="s">
        <v>44</v>
      </c>
      <c r="X2372" t="s">
        <v>44</v>
      </c>
      <c r="Y2372" t="s">
        <v>12796</v>
      </c>
      <c r="Z2372" t="s">
        <v>885</v>
      </c>
      <c r="AA2372" t="s">
        <v>4529</v>
      </c>
      <c r="AB2372" t="s">
        <v>4530</v>
      </c>
      <c r="AC2372" t="s">
        <v>89</v>
      </c>
      <c r="AD2372" t="str">
        <f t="shared" ref="AD2372:AD2435" si="37">CONCATENATE(VALUE(AA2372),"-",VALUE(AB2372))</f>
        <v>10-60</v>
      </c>
      <c r="AE2372" t="str">
        <f>VLOOKUP(AD2372,'Main_Sub Desc'!C:D,2,)</f>
        <v>LPC from invoicing</v>
      </c>
      <c r="AF2372" t="str">
        <f>VLOOKUP(VALUE(H2372),'Main_Sub Desc'!F:G,2,)</f>
        <v>Wst Rev Late Payment</v>
      </c>
      <c r="AG2372">
        <f>IFERROR(VLOOKUP(VALUE(I2372),'PC Mapping'!A:F,6,),"")</f>
        <v>10514</v>
      </c>
      <c r="AH2372" s="13" t="str">
        <f>VLOOKUP(AG2372,'PC Mapping'!L:M,2,)</f>
        <v>Bolivar Sewer</v>
      </c>
    </row>
    <row r="2373" spans="1:34" x14ac:dyDescent="0.2">
      <c r="A2373" t="s">
        <v>12797</v>
      </c>
      <c r="B2373" t="s">
        <v>12721</v>
      </c>
      <c r="C2373" t="s">
        <v>4519</v>
      </c>
      <c r="D2373" t="s">
        <v>4520</v>
      </c>
      <c r="E2373" s="3">
        <v>45838</v>
      </c>
      <c r="F2373" t="s">
        <v>44</v>
      </c>
      <c r="G2373" t="s">
        <v>3742</v>
      </c>
      <c r="H2373" t="s">
        <v>3722</v>
      </c>
      <c r="I2373" t="s">
        <v>3752</v>
      </c>
      <c r="J2373" t="s">
        <v>4522</v>
      </c>
      <c r="K2373" s="2">
        <v>-5</v>
      </c>
      <c r="L2373" t="s">
        <v>44</v>
      </c>
      <c r="M2373" s="2">
        <v>-5</v>
      </c>
      <c r="N2373" t="s">
        <v>4523</v>
      </c>
      <c r="O2373" t="s">
        <v>4524</v>
      </c>
      <c r="P2373" t="s">
        <v>10989</v>
      </c>
      <c r="Q2373" t="s">
        <v>12798</v>
      </c>
      <c r="R2373" t="s">
        <v>44</v>
      </c>
      <c r="S2373" t="s">
        <v>7084</v>
      </c>
      <c r="T2373" s="3">
        <v>45838</v>
      </c>
      <c r="U2373" s="3">
        <v>45845</v>
      </c>
      <c r="V2373" s="2">
        <v>0</v>
      </c>
      <c r="W2373" t="s">
        <v>44</v>
      </c>
      <c r="X2373" t="s">
        <v>44</v>
      </c>
      <c r="Y2373" t="s">
        <v>12799</v>
      </c>
      <c r="Z2373" t="s">
        <v>3266</v>
      </c>
      <c r="AA2373" t="s">
        <v>4529</v>
      </c>
      <c r="AB2373" t="s">
        <v>4530</v>
      </c>
      <c r="AC2373" t="s">
        <v>99</v>
      </c>
      <c r="AD2373" t="str">
        <f t="shared" si="37"/>
        <v>10-60</v>
      </c>
      <c r="AE2373" t="str">
        <f>VLOOKUP(AD2373,'Main_Sub Desc'!C:D,2,)</f>
        <v>LPC from invoicing</v>
      </c>
      <c r="AF2373" t="str">
        <f>VLOOKUP(VALUE(H2373),'Main_Sub Desc'!F:G,2,)</f>
        <v>Wtr Rev Late Payment</v>
      </c>
      <c r="AG2373">
        <f>IFERROR(VLOOKUP(VALUE(I2373),'PC Mapping'!A:F,6,),"")</f>
        <v>10719</v>
      </c>
      <c r="AH2373" s="13" t="str">
        <f>VLOOKUP(AG2373,'PC Mapping'!L:M,2,)</f>
        <v>All Other Water</v>
      </c>
    </row>
    <row r="2374" spans="1:34" x14ac:dyDescent="0.2">
      <c r="A2374" t="s">
        <v>12800</v>
      </c>
      <c r="B2374" t="s">
        <v>12721</v>
      </c>
      <c r="C2374" t="s">
        <v>4519</v>
      </c>
      <c r="D2374" t="s">
        <v>4520</v>
      </c>
      <c r="E2374" s="3">
        <v>45838</v>
      </c>
      <c r="F2374" t="s">
        <v>44</v>
      </c>
      <c r="G2374" t="s">
        <v>3742</v>
      </c>
      <c r="H2374" t="s">
        <v>3722</v>
      </c>
      <c r="I2374" t="s">
        <v>3752</v>
      </c>
      <c r="J2374" t="s">
        <v>4522</v>
      </c>
      <c r="K2374" s="2">
        <v>-5</v>
      </c>
      <c r="L2374" t="s">
        <v>44</v>
      </c>
      <c r="M2374" s="2">
        <v>-5</v>
      </c>
      <c r="N2374" t="s">
        <v>4523</v>
      </c>
      <c r="O2374" t="s">
        <v>4524</v>
      </c>
      <c r="P2374" t="s">
        <v>12801</v>
      </c>
      <c r="Q2374" t="s">
        <v>12802</v>
      </c>
      <c r="R2374" t="s">
        <v>44</v>
      </c>
      <c r="S2374" t="s">
        <v>7084</v>
      </c>
      <c r="T2374" s="3">
        <v>45838</v>
      </c>
      <c r="U2374" s="3">
        <v>45845</v>
      </c>
      <c r="V2374" s="2">
        <v>0</v>
      </c>
      <c r="W2374" t="s">
        <v>44</v>
      </c>
      <c r="X2374" t="s">
        <v>44</v>
      </c>
      <c r="Y2374" t="s">
        <v>12803</v>
      </c>
      <c r="Z2374" t="s">
        <v>2356</v>
      </c>
      <c r="AA2374" t="s">
        <v>4529</v>
      </c>
      <c r="AB2374" t="s">
        <v>4530</v>
      </c>
      <c r="AC2374" t="s">
        <v>89</v>
      </c>
      <c r="AD2374" t="str">
        <f t="shared" si="37"/>
        <v>10-60</v>
      </c>
      <c r="AE2374" t="str">
        <f>VLOOKUP(AD2374,'Main_Sub Desc'!C:D,2,)</f>
        <v>LPC from invoicing</v>
      </c>
      <c r="AF2374" t="str">
        <f>VLOOKUP(VALUE(H2374),'Main_Sub Desc'!F:G,2,)</f>
        <v>Wtr Rev Late Payment</v>
      </c>
      <c r="AG2374">
        <f>IFERROR(VLOOKUP(VALUE(I2374),'PC Mapping'!A:F,6,),"")</f>
        <v>10719</v>
      </c>
      <c r="AH2374" s="13" t="str">
        <f>VLOOKUP(AG2374,'PC Mapping'!L:M,2,)</f>
        <v>All Other Water</v>
      </c>
    </row>
    <row r="2375" spans="1:34" x14ac:dyDescent="0.2">
      <c r="A2375" t="s">
        <v>12804</v>
      </c>
      <c r="B2375" t="s">
        <v>12721</v>
      </c>
      <c r="C2375" t="s">
        <v>4519</v>
      </c>
      <c r="D2375" t="s">
        <v>4520</v>
      </c>
      <c r="E2375" s="3">
        <v>45838</v>
      </c>
      <c r="F2375" t="s">
        <v>44</v>
      </c>
      <c r="G2375" t="s">
        <v>3742</v>
      </c>
      <c r="H2375" t="s">
        <v>3722</v>
      </c>
      <c r="I2375" t="s">
        <v>3752</v>
      </c>
      <c r="J2375" t="s">
        <v>4522</v>
      </c>
      <c r="K2375" s="2">
        <v>-5</v>
      </c>
      <c r="L2375" t="s">
        <v>44</v>
      </c>
      <c r="M2375" s="2">
        <v>-5</v>
      </c>
      <c r="N2375" t="s">
        <v>4523</v>
      </c>
      <c r="O2375" t="s">
        <v>4524</v>
      </c>
      <c r="P2375" t="s">
        <v>8698</v>
      </c>
      <c r="Q2375" t="s">
        <v>12805</v>
      </c>
      <c r="R2375" t="s">
        <v>44</v>
      </c>
      <c r="S2375" t="s">
        <v>7084</v>
      </c>
      <c r="T2375" s="3">
        <v>45838</v>
      </c>
      <c r="U2375" s="3">
        <v>45845</v>
      </c>
      <c r="V2375" s="2">
        <v>0</v>
      </c>
      <c r="W2375" t="s">
        <v>44</v>
      </c>
      <c r="X2375" t="s">
        <v>44</v>
      </c>
      <c r="Y2375" t="s">
        <v>12806</v>
      </c>
      <c r="Z2375" t="s">
        <v>2756</v>
      </c>
      <c r="AA2375" t="s">
        <v>4529</v>
      </c>
      <c r="AB2375" t="s">
        <v>4530</v>
      </c>
      <c r="AC2375" t="s">
        <v>89</v>
      </c>
      <c r="AD2375" t="str">
        <f t="shared" si="37"/>
        <v>10-60</v>
      </c>
      <c r="AE2375" t="str">
        <f>VLOOKUP(AD2375,'Main_Sub Desc'!C:D,2,)</f>
        <v>LPC from invoicing</v>
      </c>
      <c r="AF2375" t="str">
        <f>VLOOKUP(VALUE(H2375),'Main_Sub Desc'!F:G,2,)</f>
        <v>Wtr Rev Late Payment</v>
      </c>
      <c r="AG2375">
        <f>IFERROR(VLOOKUP(VALUE(I2375),'PC Mapping'!A:F,6,),"")</f>
        <v>10719</v>
      </c>
      <c r="AH2375" s="13" t="str">
        <f>VLOOKUP(AG2375,'PC Mapping'!L:M,2,)</f>
        <v>All Other Water</v>
      </c>
    </row>
    <row r="2376" spans="1:34" x14ac:dyDescent="0.2">
      <c r="A2376" t="s">
        <v>12807</v>
      </c>
      <c r="B2376" t="s">
        <v>12721</v>
      </c>
      <c r="C2376" t="s">
        <v>4519</v>
      </c>
      <c r="D2376" t="s">
        <v>4520</v>
      </c>
      <c r="E2376" s="3">
        <v>45838</v>
      </c>
      <c r="F2376" t="s">
        <v>44</v>
      </c>
      <c r="G2376" t="s">
        <v>3742</v>
      </c>
      <c r="H2376" t="s">
        <v>3722</v>
      </c>
      <c r="I2376" t="s">
        <v>3752</v>
      </c>
      <c r="J2376" t="s">
        <v>4522</v>
      </c>
      <c r="K2376" s="2">
        <v>-5</v>
      </c>
      <c r="L2376" t="s">
        <v>44</v>
      </c>
      <c r="M2376" s="2">
        <v>-5</v>
      </c>
      <c r="N2376" t="s">
        <v>4523</v>
      </c>
      <c r="O2376" t="s">
        <v>4524</v>
      </c>
      <c r="P2376" t="s">
        <v>12808</v>
      </c>
      <c r="Q2376" t="s">
        <v>12809</v>
      </c>
      <c r="R2376" t="s">
        <v>44</v>
      </c>
      <c r="S2376" t="s">
        <v>7084</v>
      </c>
      <c r="T2376" s="3">
        <v>45838</v>
      </c>
      <c r="U2376" s="3">
        <v>45845</v>
      </c>
      <c r="V2376" s="2">
        <v>0</v>
      </c>
      <c r="W2376" t="s">
        <v>44</v>
      </c>
      <c r="X2376" t="s">
        <v>44</v>
      </c>
      <c r="Y2376" t="s">
        <v>12810</v>
      </c>
      <c r="Z2376" t="s">
        <v>12811</v>
      </c>
      <c r="AA2376" t="s">
        <v>4529</v>
      </c>
      <c r="AB2376" t="s">
        <v>4530</v>
      </c>
      <c r="AC2376" t="s">
        <v>89</v>
      </c>
      <c r="AD2376" t="str">
        <f t="shared" si="37"/>
        <v>10-60</v>
      </c>
      <c r="AE2376" t="str">
        <f>VLOOKUP(AD2376,'Main_Sub Desc'!C:D,2,)</f>
        <v>LPC from invoicing</v>
      </c>
      <c r="AF2376" t="str">
        <f>VLOOKUP(VALUE(H2376),'Main_Sub Desc'!F:G,2,)</f>
        <v>Wtr Rev Late Payment</v>
      </c>
      <c r="AG2376">
        <f>IFERROR(VLOOKUP(VALUE(I2376),'PC Mapping'!A:F,6,),"")</f>
        <v>10719</v>
      </c>
      <c r="AH2376" s="13" t="str">
        <f>VLOOKUP(AG2376,'PC Mapping'!L:M,2,)</f>
        <v>All Other Water</v>
      </c>
    </row>
    <row r="2377" spans="1:34" x14ac:dyDescent="0.2">
      <c r="A2377" t="s">
        <v>12812</v>
      </c>
      <c r="B2377" t="s">
        <v>12721</v>
      </c>
      <c r="C2377" t="s">
        <v>4519</v>
      </c>
      <c r="D2377" t="s">
        <v>4520</v>
      </c>
      <c r="E2377" s="3">
        <v>45838</v>
      </c>
      <c r="F2377" t="s">
        <v>44</v>
      </c>
      <c r="G2377" t="s">
        <v>3742</v>
      </c>
      <c r="H2377" t="s">
        <v>3722</v>
      </c>
      <c r="I2377" t="s">
        <v>3752</v>
      </c>
      <c r="J2377" t="s">
        <v>4522</v>
      </c>
      <c r="K2377" s="2">
        <v>-5</v>
      </c>
      <c r="L2377" t="s">
        <v>44</v>
      </c>
      <c r="M2377" s="2">
        <v>-5</v>
      </c>
      <c r="N2377" t="s">
        <v>4523</v>
      </c>
      <c r="O2377" t="s">
        <v>4524</v>
      </c>
      <c r="P2377" t="s">
        <v>6583</v>
      </c>
      <c r="Q2377" t="s">
        <v>12813</v>
      </c>
      <c r="R2377" t="s">
        <v>44</v>
      </c>
      <c r="S2377" t="s">
        <v>7084</v>
      </c>
      <c r="T2377" s="3">
        <v>45838</v>
      </c>
      <c r="U2377" s="3">
        <v>45845</v>
      </c>
      <c r="V2377" s="2">
        <v>0</v>
      </c>
      <c r="W2377" t="s">
        <v>44</v>
      </c>
      <c r="X2377" t="s">
        <v>44</v>
      </c>
      <c r="Y2377" t="s">
        <v>12814</v>
      </c>
      <c r="Z2377" t="s">
        <v>12815</v>
      </c>
      <c r="AA2377" t="s">
        <v>4529</v>
      </c>
      <c r="AB2377" t="s">
        <v>4530</v>
      </c>
      <c r="AC2377" t="s">
        <v>89</v>
      </c>
      <c r="AD2377" t="str">
        <f t="shared" si="37"/>
        <v>10-60</v>
      </c>
      <c r="AE2377" t="str">
        <f>VLOOKUP(AD2377,'Main_Sub Desc'!C:D,2,)</f>
        <v>LPC from invoicing</v>
      </c>
      <c r="AF2377" t="str">
        <f>VLOOKUP(VALUE(H2377),'Main_Sub Desc'!F:G,2,)</f>
        <v>Wtr Rev Late Payment</v>
      </c>
      <c r="AG2377">
        <f>IFERROR(VLOOKUP(VALUE(I2377),'PC Mapping'!A:F,6,),"")</f>
        <v>10719</v>
      </c>
      <c r="AH2377" s="13" t="str">
        <f>VLOOKUP(AG2377,'PC Mapping'!L:M,2,)</f>
        <v>All Other Water</v>
      </c>
    </row>
    <row r="2378" spans="1:34" x14ac:dyDescent="0.2">
      <c r="A2378" t="s">
        <v>12816</v>
      </c>
      <c r="B2378" t="s">
        <v>12721</v>
      </c>
      <c r="C2378" t="s">
        <v>4519</v>
      </c>
      <c r="D2378" t="s">
        <v>4520</v>
      </c>
      <c r="E2378" s="3">
        <v>45838</v>
      </c>
      <c r="F2378" t="s">
        <v>44</v>
      </c>
      <c r="G2378" t="s">
        <v>3742</v>
      </c>
      <c r="H2378" t="s">
        <v>3722</v>
      </c>
      <c r="I2378" t="s">
        <v>3752</v>
      </c>
      <c r="J2378" t="s">
        <v>4522</v>
      </c>
      <c r="K2378" s="2">
        <v>-5</v>
      </c>
      <c r="L2378" t="s">
        <v>44</v>
      </c>
      <c r="M2378" s="2">
        <v>-5</v>
      </c>
      <c r="N2378" t="s">
        <v>4523</v>
      </c>
      <c r="O2378" t="s">
        <v>4524</v>
      </c>
      <c r="P2378" t="s">
        <v>11701</v>
      </c>
      <c r="Q2378" t="s">
        <v>12817</v>
      </c>
      <c r="R2378" t="s">
        <v>44</v>
      </c>
      <c r="S2378" t="s">
        <v>7084</v>
      </c>
      <c r="T2378" s="3">
        <v>45838</v>
      </c>
      <c r="U2378" s="3">
        <v>45845</v>
      </c>
      <c r="V2378" s="2">
        <v>0</v>
      </c>
      <c r="W2378" t="s">
        <v>44</v>
      </c>
      <c r="X2378" t="s">
        <v>44</v>
      </c>
      <c r="Y2378" t="s">
        <v>12818</v>
      </c>
      <c r="Z2378" t="s">
        <v>3296</v>
      </c>
      <c r="AA2378" t="s">
        <v>4529</v>
      </c>
      <c r="AB2378" t="s">
        <v>4530</v>
      </c>
      <c r="AC2378" t="s">
        <v>89</v>
      </c>
      <c r="AD2378" t="str">
        <f t="shared" si="37"/>
        <v>10-60</v>
      </c>
      <c r="AE2378" t="str">
        <f>VLOOKUP(AD2378,'Main_Sub Desc'!C:D,2,)</f>
        <v>LPC from invoicing</v>
      </c>
      <c r="AF2378" t="str">
        <f>VLOOKUP(VALUE(H2378),'Main_Sub Desc'!F:G,2,)</f>
        <v>Wtr Rev Late Payment</v>
      </c>
      <c r="AG2378">
        <f>IFERROR(VLOOKUP(VALUE(I2378),'PC Mapping'!A:F,6,),"")</f>
        <v>10719</v>
      </c>
      <c r="AH2378" s="13" t="str">
        <f>VLOOKUP(AG2378,'PC Mapping'!L:M,2,)</f>
        <v>All Other Water</v>
      </c>
    </row>
    <row r="2379" spans="1:34" x14ac:dyDescent="0.2">
      <c r="A2379" t="s">
        <v>12819</v>
      </c>
      <c r="B2379" t="s">
        <v>12721</v>
      </c>
      <c r="C2379" t="s">
        <v>4519</v>
      </c>
      <c r="D2379" t="s">
        <v>4520</v>
      </c>
      <c r="E2379" s="3">
        <v>45838</v>
      </c>
      <c r="F2379" t="s">
        <v>44</v>
      </c>
      <c r="G2379" t="s">
        <v>3742</v>
      </c>
      <c r="H2379" t="s">
        <v>3722</v>
      </c>
      <c r="I2379" t="s">
        <v>3752</v>
      </c>
      <c r="J2379" t="s">
        <v>4522</v>
      </c>
      <c r="K2379" s="2">
        <v>-5</v>
      </c>
      <c r="L2379" t="s">
        <v>44</v>
      </c>
      <c r="M2379" s="2">
        <v>-5</v>
      </c>
      <c r="N2379" t="s">
        <v>4523</v>
      </c>
      <c r="O2379" t="s">
        <v>4524</v>
      </c>
      <c r="P2379" t="s">
        <v>7742</v>
      </c>
      <c r="Q2379" t="s">
        <v>12820</v>
      </c>
      <c r="R2379" t="s">
        <v>44</v>
      </c>
      <c r="S2379" t="s">
        <v>7084</v>
      </c>
      <c r="T2379" s="3">
        <v>45838</v>
      </c>
      <c r="U2379" s="3">
        <v>45845</v>
      </c>
      <c r="V2379" s="2">
        <v>0</v>
      </c>
      <c r="W2379" t="s">
        <v>44</v>
      </c>
      <c r="X2379" t="s">
        <v>44</v>
      </c>
      <c r="Y2379" t="s">
        <v>12821</v>
      </c>
      <c r="Z2379" t="s">
        <v>2570</v>
      </c>
      <c r="AA2379" t="s">
        <v>4529</v>
      </c>
      <c r="AB2379" t="s">
        <v>4530</v>
      </c>
      <c r="AC2379" t="s">
        <v>89</v>
      </c>
      <c r="AD2379" t="str">
        <f t="shared" si="37"/>
        <v>10-60</v>
      </c>
      <c r="AE2379" t="str">
        <f>VLOOKUP(AD2379,'Main_Sub Desc'!C:D,2,)</f>
        <v>LPC from invoicing</v>
      </c>
      <c r="AF2379" t="str">
        <f>VLOOKUP(VALUE(H2379),'Main_Sub Desc'!F:G,2,)</f>
        <v>Wtr Rev Late Payment</v>
      </c>
      <c r="AG2379">
        <f>IFERROR(VLOOKUP(VALUE(I2379),'PC Mapping'!A:F,6,),"")</f>
        <v>10719</v>
      </c>
      <c r="AH2379" s="13" t="str">
        <f>VLOOKUP(AG2379,'PC Mapping'!L:M,2,)</f>
        <v>All Other Water</v>
      </c>
    </row>
    <row r="2380" spans="1:34" x14ac:dyDescent="0.2">
      <c r="A2380" t="s">
        <v>12822</v>
      </c>
      <c r="B2380" t="s">
        <v>12721</v>
      </c>
      <c r="C2380" t="s">
        <v>4519</v>
      </c>
      <c r="D2380" t="s">
        <v>4520</v>
      </c>
      <c r="E2380" s="3">
        <v>45838</v>
      </c>
      <c r="F2380" t="s">
        <v>44</v>
      </c>
      <c r="G2380" t="s">
        <v>3742</v>
      </c>
      <c r="H2380" t="s">
        <v>3722</v>
      </c>
      <c r="I2380" t="s">
        <v>3752</v>
      </c>
      <c r="J2380" t="s">
        <v>4522</v>
      </c>
      <c r="K2380" s="2">
        <v>-5</v>
      </c>
      <c r="L2380" t="s">
        <v>44</v>
      </c>
      <c r="M2380" s="2">
        <v>-5</v>
      </c>
      <c r="N2380" t="s">
        <v>4523</v>
      </c>
      <c r="O2380" t="s">
        <v>4524</v>
      </c>
      <c r="P2380" t="s">
        <v>7742</v>
      </c>
      <c r="Q2380" t="s">
        <v>12823</v>
      </c>
      <c r="R2380" t="s">
        <v>44</v>
      </c>
      <c r="S2380" t="s">
        <v>7084</v>
      </c>
      <c r="T2380" s="3">
        <v>45838</v>
      </c>
      <c r="U2380" s="3">
        <v>45845</v>
      </c>
      <c r="V2380" s="2">
        <v>0</v>
      </c>
      <c r="W2380" t="s">
        <v>44</v>
      </c>
      <c r="X2380" t="s">
        <v>44</v>
      </c>
      <c r="Y2380" t="s">
        <v>12821</v>
      </c>
      <c r="Z2380" t="s">
        <v>2570</v>
      </c>
      <c r="AA2380" t="s">
        <v>4529</v>
      </c>
      <c r="AB2380" t="s">
        <v>4530</v>
      </c>
      <c r="AC2380" t="s">
        <v>89</v>
      </c>
      <c r="AD2380" t="str">
        <f t="shared" si="37"/>
        <v>10-60</v>
      </c>
      <c r="AE2380" t="str">
        <f>VLOOKUP(AD2380,'Main_Sub Desc'!C:D,2,)</f>
        <v>LPC from invoicing</v>
      </c>
      <c r="AF2380" t="str">
        <f>VLOOKUP(VALUE(H2380),'Main_Sub Desc'!F:G,2,)</f>
        <v>Wtr Rev Late Payment</v>
      </c>
      <c r="AG2380">
        <f>IFERROR(VLOOKUP(VALUE(I2380),'PC Mapping'!A:F,6,),"")</f>
        <v>10719</v>
      </c>
      <c r="AH2380" s="13" t="str">
        <f>VLOOKUP(AG2380,'PC Mapping'!L:M,2,)</f>
        <v>All Other Water</v>
      </c>
    </row>
    <row r="2381" spans="1:34" x14ac:dyDescent="0.2">
      <c r="A2381" t="s">
        <v>12824</v>
      </c>
      <c r="B2381" t="s">
        <v>12721</v>
      </c>
      <c r="C2381" t="s">
        <v>4519</v>
      </c>
      <c r="D2381" t="s">
        <v>4520</v>
      </c>
      <c r="E2381" s="3">
        <v>45838</v>
      </c>
      <c r="F2381" t="s">
        <v>44</v>
      </c>
      <c r="G2381" t="s">
        <v>3742</v>
      </c>
      <c r="H2381" t="s">
        <v>3722</v>
      </c>
      <c r="I2381" t="s">
        <v>3752</v>
      </c>
      <c r="J2381" t="s">
        <v>4522</v>
      </c>
      <c r="K2381" s="2">
        <v>-5</v>
      </c>
      <c r="L2381" t="s">
        <v>44</v>
      </c>
      <c r="M2381" s="2">
        <v>-5</v>
      </c>
      <c r="N2381" t="s">
        <v>4523</v>
      </c>
      <c r="O2381" t="s">
        <v>4524</v>
      </c>
      <c r="P2381" t="s">
        <v>7742</v>
      </c>
      <c r="Q2381" t="s">
        <v>12825</v>
      </c>
      <c r="R2381" t="s">
        <v>44</v>
      </c>
      <c r="S2381" t="s">
        <v>7084</v>
      </c>
      <c r="T2381" s="3">
        <v>45838</v>
      </c>
      <c r="U2381" s="3">
        <v>45845</v>
      </c>
      <c r="V2381" s="2">
        <v>0</v>
      </c>
      <c r="W2381" t="s">
        <v>44</v>
      </c>
      <c r="X2381" t="s">
        <v>44</v>
      </c>
      <c r="Y2381" t="s">
        <v>12821</v>
      </c>
      <c r="Z2381" t="s">
        <v>2570</v>
      </c>
      <c r="AA2381" t="s">
        <v>4529</v>
      </c>
      <c r="AB2381" t="s">
        <v>4530</v>
      </c>
      <c r="AC2381" t="s">
        <v>89</v>
      </c>
      <c r="AD2381" t="str">
        <f t="shared" si="37"/>
        <v>10-60</v>
      </c>
      <c r="AE2381" t="str">
        <f>VLOOKUP(AD2381,'Main_Sub Desc'!C:D,2,)</f>
        <v>LPC from invoicing</v>
      </c>
      <c r="AF2381" t="str">
        <f>VLOOKUP(VALUE(H2381),'Main_Sub Desc'!F:G,2,)</f>
        <v>Wtr Rev Late Payment</v>
      </c>
      <c r="AG2381">
        <f>IFERROR(VLOOKUP(VALUE(I2381),'PC Mapping'!A:F,6,),"")</f>
        <v>10719</v>
      </c>
      <c r="AH2381" s="13" t="str">
        <f>VLOOKUP(AG2381,'PC Mapping'!L:M,2,)</f>
        <v>All Other Water</v>
      </c>
    </row>
    <row r="2382" spans="1:34" x14ac:dyDescent="0.2">
      <c r="A2382" t="s">
        <v>12826</v>
      </c>
      <c r="B2382" t="s">
        <v>12721</v>
      </c>
      <c r="C2382" t="s">
        <v>4519</v>
      </c>
      <c r="D2382" t="s">
        <v>4520</v>
      </c>
      <c r="E2382" s="3">
        <v>45838</v>
      </c>
      <c r="F2382" t="s">
        <v>44</v>
      </c>
      <c r="G2382" t="s">
        <v>3742</v>
      </c>
      <c r="H2382" t="s">
        <v>3722</v>
      </c>
      <c r="I2382" t="s">
        <v>3752</v>
      </c>
      <c r="J2382" t="s">
        <v>4522</v>
      </c>
      <c r="K2382" s="2">
        <v>-5</v>
      </c>
      <c r="L2382" t="s">
        <v>44</v>
      </c>
      <c r="M2382" s="2">
        <v>-5</v>
      </c>
      <c r="N2382" t="s">
        <v>4523</v>
      </c>
      <c r="O2382" t="s">
        <v>4524</v>
      </c>
      <c r="P2382" t="s">
        <v>7742</v>
      </c>
      <c r="Q2382" t="s">
        <v>12827</v>
      </c>
      <c r="R2382" t="s">
        <v>44</v>
      </c>
      <c r="S2382" t="s">
        <v>7084</v>
      </c>
      <c r="T2382" s="3">
        <v>45838</v>
      </c>
      <c r="U2382" s="3">
        <v>45845</v>
      </c>
      <c r="V2382" s="2">
        <v>0</v>
      </c>
      <c r="W2382" t="s">
        <v>44</v>
      </c>
      <c r="X2382" t="s">
        <v>44</v>
      </c>
      <c r="Y2382" t="s">
        <v>12821</v>
      </c>
      <c r="Z2382" t="s">
        <v>2570</v>
      </c>
      <c r="AA2382" t="s">
        <v>4529</v>
      </c>
      <c r="AB2382" t="s">
        <v>4530</v>
      </c>
      <c r="AC2382" t="s">
        <v>89</v>
      </c>
      <c r="AD2382" t="str">
        <f t="shared" si="37"/>
        <v>10-60</v>
      </c>
      <c r="AE2382" t="str">
        <f>VLOOKUP(AD2382,'Main_Sub Desc'!C:D,2,)</f>
        <v>LPC from invoicing</v>
      </c>
      <c r="AF2382" t="str">
        <f>VLOOKUP(VALUE(H2382),'Main_Sub Desc'!F:G,2,)</f>
        <v>Wtr Rev Late Payment</v>
      </c>
      <c r="AG2382">
        <f>IFERROR(VLOOKUP(VALUE(I2382),'PC Mapping'!A:F,6,),"")</f>
        <v>10719</v>
      </c>
      <c r="AH2382" s="13" t="str">
        <f>VLOOKUP(AG2382,'PC Mapping'!L:M,2,)</f>
        <v>All Other Water</v>
      </c>
    </row>
    <row r="2383" spans="1:34" x14ac:dyDescent="0.2">
      <c r="A2383" t="s">
        <v>12828</v>
      </c>
      <c r="B2383" t="s">
        <v>12721</v>
      </c>
      <c r="C2383" t="s">
        <v>4519</v>
      </c>
      <c r="D2383" t="s">
        <v>4520</v>
      </c>
      <c r="E2383" s="3">
        <v>45838</v>
      </c>
      <c r="F2383" t="s">
        <v>44</v>
      </c>
      <c r="G2383" t="s">
        <v>3742</v>
      </c>
      <c r="H2383" t="s">
        <v>3722</v>
      </c>
      <c r="I2383" t="s">
        <v>3752</v>
      </c>
      <c r="J2383" t="s">
        <v>4522</v>
      </c>
      <c r="K2383" s="2">
        <v>-5</v>
      </c>
      <c r="L2383" t="s">
        <v>44</v>
      </c>
      <c r="M2383" s="2">
        <v>-5</v>
      </c>
      <c r="N2383" t="s">
        <v>4523</v>
      </c>
      <c r="O2383" t="s">
        <v>4524</v>
      </c>
      <c r="P2383" t="s">
        <v>6126</v>
      </c>
      <c r="Q2383" t="s">
        <v>12829</v>
      </c>
      <c r="R2383" t="s">
        <v>44</v>
      </c>
      <c r="S2383" t="s">
        <v>7084</v>
      </c>
      <c r="T2383" s="3">
        <v>45838</v>
      </c>
      <c r="U2383" s="3">
        <v>45845</v>
      </c>
      <c r="V2383" s="2">
        <v>0</v>
      </c>
      <c r="W2383" t="s">
        <v>44</v>
      </c>
      <c r="X2383" t="s">
        <v>44</v>
      </c>
      <c r="Y2383" t="s">
        <v>12830</v>
      </c>
      <c r="Z2383" t="s">
        <v>12831</v>
      </c>
      <c r="AA2383" t="s">
        <v>4529</v>
      </c>
      <c r="AB2383" t="s">
        <v>4530</v>
      </c>
      <c r="AC2383" t="s">
        <v>89</v>
      </c>
      <c r="AD2383" t="str">
        <f t="shared" si="37"/>
        <v>10-60</v>
      </c>
      <c r="AE2383" t="str">
        <f>VLOOKUP(AD2383,'Main_Sub Desc'!C:D,2,)</f>
        <v>LPC from invoicing</v>
      </c>
      <c r="AF2383" t="str">
        <f>VLOOKUP(VALUE(H2383),'Main_Sub Desc'!F:G,2,)</f>
        <v>Wtr Rev Late Payment</v>
      </c>
      <c r="AG2383">
        <f>IFERROR(VLOOKUP(VALUE(I2383),'PC Mapping'!A:F,6,),"")</f>
        <v>10719</v>
      </c>
      <c r="AH2383" s="13" t="str">
        <f>VLOOKUP(AG2383,'PC Mapping'!L:M,2,)</f>
        <v>All Other Water</v>
      </c>
    </row>
    <row r="2384" spans="1:34" x14ac:dyDescent="0.2">
      <c r="A2384" t="s">
        <v>12832</v>
      </c>
      <c r="B2384" t="s">
        <v>12721</v>
      </c>
      <c r="C2384" t="s">
        <v>4519</v>
      </c>
      <c r="D2384" t="s">
        <v>4520</v>
      </c>
      <c r="E2384" s="3">
        <v>45838</v>
      </c>
      <c r="F2384" t="s">
        <v>44</v>
      </c>
      <c r="G2384" t="s">
        <v>3742</v>
      </c>
      <c r="H2384" t="s">
        <v>3722</v>
      </c>
      <c r="I2384" t="s">
        <v>3752</v>
      </c>
      <c r="J2384" t="s">
        <v>4522</v>
      </c>
      <c r="K2384" s="2">
        <v>-5.23</v>
      </c>
      <c r="L2384" t="s">
        <v>44</v>
      </c>
      <c r="M2384" s="2">
        <v>-5.23</v>
      </c>
      <c r="N2384" t="s">
        <v>4523</v>
      </c>
      <c r="O2384" t="s">
        <v>4524</v>
      </c>
      <c r="P2384" t="s">
        <v>12833</v>
      </c>
      <c r="Q2384" t="s">
        <v>12834</v>
      </c>
      <c r="R2384" t="s">
        <v>44</v>
      </c>
      <c r="S2384" t="s">
        <v>7084</v>
      </c>
      <c r="T2384" s="3">
        <v>45838</v>
      </c>
      <c r="U2384" s="3">
        <v>45845</v>
      </c>
      <c r="V2384" s="2">
        <v>0</v>
      </c>
      <c r="W2384" t="s">
        <v>44</v>
      </c>
      <c r="X2384" t="s">
        <v>44</v>
      </c>
      <c r="Y2384" t="s">
        <v>12835</v>
      </c>
      <c r="Z2384" t="s">
        <v>12836</v>
      </c>
      <c r="AA2384" t="s">
        <v>4529</v>
      </c>
      <c r="AB2384" t="s">
        <v>4530</v>
      </c>
      <c r="AC2384" t="s">
        <v>89</v>
      </c>
      <c r="AD2384" t="str">
        <f t="shared" si="37"/>
        <v>10-60</v>
      </c>
      <c r="AE2384" t="str">
        <f>VLOOKUP(AD2384,'Main_Sub Desc'!C:D,2,)</f>
        <v>LPC from invoicing</v>
      </c>
      <c r="AF2384" t="str">
        <f>VLOOKUP(VALUE(H2384),'Main_Sub Desc'!F:G,2,)</f>
        <v>Wtr Rev Late Payment</v>
      </c>
      <c r="AG2384">
        <f>IFERROR(VLOOKUP(VALUE(I2384),'PC Mapping'!A:F,6,),"")</f>
        <v>10719</v>
      </c>
      <c r="AH2384" s="13" t="str">
        <f>VLOOKUP(AG2384,'PC Mapping'!L:M,2,)</f>
        <v>All Other Water</v>
      </c>
    </row>
    <row r="2385" spans="1:34" x14ac:dyDescent="0.2">
      <c r="A2385" t="s">
        <v>12837</v>
      </c>
      <c r="B2385" t="s">
        <v>12721</v>
      </c>
      <c r="C2385" t="s">
        <v>4519</v>
      </c>
      <c r="D2385" t="s">
        <v>4520</v>
      </c>
      <c r="E2385" s="3">
        <v>45838</v>
      </c>
      <c r="F2385" t="s">
        <v>44</v>
      </c>
      <c r="G2385" t="s">
        <v>3742</v>
      </c>
      <c r="H2385" t="s">
        <v>3722</v>
      </c>
      <c r="I2385" t="s">
        <v>3752</v>
      </c>
      <c r="J2385" t="s">
        <v>4522</v>
      </c>
      <c r="K2385" s="2">
        <v>-5</v>
      </c>
      <c r="L2385" t="s">
        <v>44</v>
      </c>
      <c r="M2385" s="2">
        <v>-5</v>
      </c>
      <c r="N2385" t="s">
        <v>4523</v>
      </c>
      <c r="O2385" t="s">
        <v>4524</v>
      </c>
      <c r="P2385" t="s">
        <v>12838</v>
      </c>
      <c r="Q2385" t="s">
        <v>12839</v>
      </c>
      <c r="R2385" t="s">
        <v>44</v>
      </c>
      <c r="S2385" t="s">
        <v>7084</v>
      </c>
      <c r="T2385" s="3">
        <v>45838</v>
      </c>
      <c r="U2385" s="3">
        <v>45845</v>
      </c>
      <c r="V2385" s="2">
        <v>0</v>
      </c>
      <c r="W2385" t="s">
        <v>44</v>
      </c>
      <c r="X2385" t="s">
        <v>44</v>
      </c>
      <c r="Y2385" t="s">
        <v>12840</v>
      </c>
      <c r="Z2385" t="s">
        <v>12841</v>
      </c>
      <c r="AA2385" t="s">
        <v>4529</v>
      </c>
      <c r="AB2385" t="s">
        <v>4530</v>
      </c>
      <c r="AC2385" t="s">
        <v>89</v>
      </c>
      <c r="AD2385" t="str">
        <f t="shared" si="37"/>
        <v>10-60</v>
      </c>
      <c r="AE2385" t="str">
        <f>VLOOKUP(AD2385,'Main_Sub Desc'!C:D,2,)</f>
        <v>LPC from invoicing</v>
      </c>
      <c r="AF2385" t="str">
        <f>VLOOKUP(VALUE(H2385),'Main_Sub Desc'!F:G,2,)</f>
        <v>Wtr Rev Late Payment</v>
      </c>
      <c r="AG2385">
        <f>IFERROR(VLOOKUP(VALUE(I2385),'PC Mapping'!A:F,6,),"")</f>
        <v>10719</v>
      </c>
      <c r="AH2385" s="13" t="str">
        <f>VLOOKUP(AG2385,'PC Mapping'!L:M,2,)</f>
        <v>All Other Water</v>
      </c>
    </row>
    <row r="2386" spans="1:34" x14ac:dyDescent="0.2">
      <c r="A2386" t="s">
        <v>12842</v>
      </c>
      <c r="B2386" t="s">
        <v>12721</v>
      </c>
      <c r="C2386" t="s">
        <v>4519</v>
      </c>
      <c r="D2386" t="s">
        <v>4520</v>
      </c>
      <c r="E2386" s="3">
        <v>45838</v>
      </c>
      <c r="F2386" t="s">
        <v>44</v>
      </c>
      <c r="G2386" t="s">
        <v>3742</v>
      </c>
      <c r="H2386" t="s">
        <v>3722</v>
      </c>
      <c r="I2386" t="s">
        <v>3752</v>
      </c>
      <c r="J2386" t="s">
        <v>4522</v>
      </c>
      <c r="K2386" s="2">
        <v>-5</v>
      </c>
      <c r="L2386" t="s">
        <v>44</v>
      </c>
      <c r="M2386" s="2">
        <v>-5</v>
      </c>
      <c r="N2386" t="s">
        <v>4523</v>
      </c>
      <c r="O2386" t="s">
        <v>4524</v>
      </c>
      <c r="P2386" t="s">
        <v>12843</v>
      </c>
      <c r="Q2386" t="s">
        <v>12844</v>
      </c>
      <c r="R2386" t="s">
        <v>44</v>
      </c>
      <c r="S2386" t="s">
        <v>7084</v>
      </c>
      <c r="T2386" s="3">
        <v>45838</v>
      </c>
      <c r="U2386" s="3">
        <v>45845</v>
      </c>
      <c r="V2386" s="2">
        <v>0</v>
      </c>
      <c r="W2386" t="s">
        <v>44</v>
      </c>
      <c r="X2386" t="s">
        <v>44</v>
      </c>
      <c r="Y2386" t="s">
        <v>12845</v>
      </c>
      <c r="Z2386" t="s">
        <v>2492</v>
      </c>
      <c r="AA2386" t="s">
        <v>4529</v>
      </c>
      <c r="AB2386" t="s">
        <v>4530</v>
      </c>
      <c r="AC2386" t="s">
        <v>89</v>
      </c>
      <c r="AD2386" t="str">
        <f t="shared" si="37"/>
        <v>10-60</v>
      </c>
      <c r="AE2386" t="str">
        <f>VLOOKUP(AD2386,'Main_Sub Desc'!C:D,2,)</f>
        <v>LPC from invoicing</v>
      </c>
      <c r="AF2386" t="str">
        <f>VLOOKUP(VALUE(H2386),'Main_Sub Desc'!F:G,2,)</f>
        <v>Wtr Rev Late Payment</v>
      </c>
      <c r="AG2386">
        <f>IFERROR(VLOOKUP(VALUE(I2386),'PC Mapping'!A:F,6,),"")</f>
        <v>10719</v>
      </c>
      <c r="AH2386" s="13" t="str">
        <f>VLOOKUP(AG2386,'PC Mapping'!L:M,2,)</f>
        <v>All Other Water</v>
      </c>
    </row>
    <row r="2387" spans="1:34" x14ac:dyDescent="0.2">
      <c r="A2387" t="s">
        <v>12846</v>
      </c>
      <c r="B2387" t="s">
        <v>12721</v>
      </c>
      <c r="C2387" t="s">
        <v>4519</v>
      </c>
      <c r="D2387" t="s">
        <v>4520</v>
      </c>
      <c r="E2387" s="3">
        <v>45838</v>
      </c>
      <c r="F2387" t="s">
        <v>44</v>
      </c>
      <c r="G2387" t="s">
        <v>3742</v>
      </c>
      <c r="H2387" t="s">
        <v>3722</v>
      </c>
      <c r="I2387" t="s">
        <v>3752</v>
      </c>
      <c r="J2387" t="s">
        <v>4522</v>
      </c>
      <c r="K2387" s="2">
        <v>-5</v>
      </c>
      <c r="L2387" t="s">
        <v>44</v>
      </c>
      <c r="M2387" s="2">
        <v>-5</v>
      </c>
      <c r="N2387" t="s">
        <v>4523</v>
      </c>
      <c r="O2387" t="s">
        <v>4524</v>
      </c>
      <c r="P2387" t="s">
        <v>8930</v>
      </c>
      <c r="Q2387" t="s">
        <v>12847</v>
      </c>
      <c r="R2387" t="s">
        <v>44</v>
      </c>
      <c r="S2387" t="s">
        <v>7084</v>
      </c>
      <c r="T2387" s="3">
        <v>45838</v>
      </c>
      <c r="U2387" s="3">
        <v>45845</v>
      </c>
      <c r="V2387" s="2">
        <v>0</v>
      </c>
      <c r="W2387" t="s">
        <v>44</v>
      </c>
      <c r="X2387" t="s">
        <v>44</v>
      </c>
      <c r="Y2387" t="s">
        <v>12848</v>
      </c>
      <c r="Z2387" t="s">
        <v>12849</v>
      </c>
      <c r="AA2387" t="s">
        <v>4529</v>
      </c>
      <c r="AB2387" t="s">
        <v>4530</v>
      </c>
      <c r="AC2387" t="s">
        <v>89</v>
      </c>
      <c r="AD2387" t="str">
        <f t="shared" si="37"/>
        <v>10-60</v>
      </c>
      <c r="AE2387" t="str">
        <f>VLOOKUP(AD2387,'Main_Sub Desc'!C:D,2,)</f>
        <v>LPC from invoicing</v>
      </c>
      <c r="AF2387" t="str">
        <f>VLOOKUP(VALUE(H2387),'Main_Sub Desc'!F:G,2,)</f>
        <v>Wtr Rev Late Payment</v>
      </c>
      <c r="AG2387">
        <f>IFERROR(VLOOKUP(VALUE(I2387),'PC Mapping'!A:F,6,),"")</f>
        <v>10719</v>
      </c>
      <c r="AH2387" s="13" t="str">
        <f>VLOOKUP(AG2387,'PC Mapping'!L:M,2,)</f>
        <v>All Other Water</v>
      </c>
    </row>
    <row r="2388" spans="1:34" x14ac:dyDescent="0.2">
      <c r="A2388" t="s">
        <v>12850</v>
      </c>
      <c r="B2388" t="s">
        <v>12721</v>
      </c>
      <c r="C2388" t="s">
        <v>4519</v>
      </c>
      <c r="D2388" t="s">
        <v>4520</v>
      </c>
      <c r="E2388" s="3">
        <v>45838</v>
      </c>
      <c r="F2388" t="s">
        <v>44</v>
      </c>
      <c r="G2388" t="s">
        <v>3742</v>
      </c>
      <c r="H2388" t="s">
        <v>3722</v>
      </c>
      <c r="I2388" t="s">
        <v>3752</v>
      </c>
      <c r="J2388" t="s">
        <v>4522</v>
      </c>
      <c r="K2388" s="2">
        <v>-9.83</v>
      </c>
      <c r="L2388" t="s">
        <v>44</v>
      </c>
      <c r="M2388" s="2">
        <v>-9.83</v>
      </c>
      <c r="N2388" t="s">
        <v>4523</v>
      </c>
      <c r="O2388" t="s">
        <v>4524</v>
      </c>
      <c r="P2388" t="s">
        <v>9340</v>
      </c>
      <c r="Q2388" t="s">
        <v>12851</v>
      </c>
      <c r="R2388" t="s">
        <v>44</v>
      </c>
      <c r="S2388" t="s">
        <v>7084</v>
      </c>
      <c r="T2388" s="3">
        <v>45838</v>
      </c>
      <c r="U2388" s="3">
        <v>45845</v>
      </c>
      <c r="V2388" s="2">
        <v>0</v>
      </c>
      <c r="W2388" t="s">
        <v>44</v>
      </c>
      <c r="X2388" t="s">
        <v>44</v>
      </c>
      <c r="Y2388" t="s">
        <v>12852</v>
      </c>
      <c r="Z2388" t="s">
        <v>1926</v>
      </c>
      <c r="AA2388" t="s">
        <v>4529</v>
      </c>
      <c r="AB2388" t="s">
        <v>4530</v>
      </c>
      <c r="AC2388" t="s">
        <v>99</v>
      </c>
      <c r="AD2388" t="str">
        <f t="shared" si="37"/>
        <v>10-60</v>
      </c>
      <c r="AE2388" t="str">
        <f>VLOOKUP(AD2388,'Main_Sub Desc'!C:D,2,)</f>
        <v>LPC from invoicing</v>
      </c>
      <c r="AF2388" t="str">
        <f>VLOOKUP(VALUE(H2388),'Main_Sub Desc'!F:G,2,)</f>
        <v>Wtr Rev Late Payment</v>
      </c>
      <c r="AG2388">
        <f>IFERROR(VLOOKUP(VALUE(I2388),'PC Mapping'!A:F,6,),"")</f>
        <v>10719</v>
      </c>
      <c r="AH2388" s="13" t="str">
        <f>VLOOKUP(AG2388,'PC Mapping'!L:M,2,)</f>
        <v>All Other Water</v>
      </c>
    </row>
    <row r="2389" spans="1:34" x14ac:dyDescent="0.2">
      <c r="A2389" t="s">
        <v>12853</v>
      </c>
      <c r="B2389" t="s">
        <v>12721</v>
      </c>
      <c r="C2389" t="s">
        <v>4519</v>
      </c>
      <c r="D2389" t="s">
        <v>4520</v>
      </c>
      <c r="E2389" s="3">
        <v>45838</v>
      </c>
      <c r="F2389" t="s">
        <v>44</v>
      </c>
      <c r="G2389" t="s">
        <v>3742</v>
      </c>
      <c r="H2389" t="s">
        <v>3722</v>
      </c>
      <c r="I2389" t="s">
        <v>3752</v>
      </c>
      <c r="J2389" t="s">
        <v>4522</v>
      </c>
      <c r="K2389" s="2">
        <v>-6.72</v>
      </c>
      <c r="L2389" t="s">
        <v>44</v>
      </c>
      <c r="M2389" s="2">
        <v>-6.72</v>
      </c>
      <c r="N2389" t="s">
        <v>4523</v>
      </c>
      <c r="O2389" t="s">
        <v>4524</v>
      </c>
      <c r="P2389" t="s">
        <v>7287</v>
      </c>
      <c r="Q2389" t="s">
        <v>12854</v>
      </c>
      <c r="R2389" t="s">
        <v>44</v>
      </c>
      <c r="S2389" t="s">
        <v>7084</v>
      </c>
      <c r="T2389" s="3">
        <v>45838</v>
      </c>
      <c r="U2389" s="3">
        <v>45845</v>
      </c>
      <c r="V2389" s="2">
        <v>0</v>
      </c>
      <c r="W2389" t="s">
        <v>44</v>
      </c>
      <c r="X2389" t="s">
        <v>44</v>
      </c>
      <c r="Y2389" t="s">
        <v>12855</v>
      </c>
      <c r="Z2389" t="s">
        <v>2961</v>
      </c>
      <c r="AA2389" t="s">
        <v>4529</v>
      </c>
      <c r="AB2389" t="s">
        <v>4530</v>
      </c>
      <c r="AC2389" t="s">
        <v>89</v>
      </c>
      <c r="AD2389" t="str">
        <f t="shared" si="37"/>
        <v>10-60</v>
      </c>
      <c r="AE2389" t="str">
        <f>VLOOKUP(AD2389,'Main_Sub Desc'!C:D,2,)</f>
        <v>LPC from invoicing</v>
      </c>
      <c r="AF2389" t="str">
        <f>VLOOKUP(VALUE(H2389),'Main_Sub Desc'!F:G,2,)</f>
        <v>Wtr Rev Late Payment</v>
      </c>
      <c r="AG2389">
        <f>IFERROR(VLOOKUP(VALUE(I2389),'PC Mapping'!A:F,6,),"")</f>
        <v>10719</v>
      </c>
      <c r="AH2389" s="13" t="str">
        <f>VLOOKUP(AG2389,'PC Mapping'!L:M,2,)</f>
        <v>All Other Water</v>
      </c>
    </row>
    <row r="2390" spans="1:34" x14ac:dyDescent="0.2">
      <c r="A2390" t="s">
        <v>12856</v>
      </c>
      <c r="B2390" t="s">
        <v>12721</v>
      </c>
      <c r="C2390" t="s">
        <v>4519</v>
      </c>
      <c r="D2390" t="s">
        <v>4520</v>
      </c>
      <c r="E2390" s="3">
        <v>45838</v>
      </c>
      <c r="F2390" t="s">
        <v>44</v>
      </c>
      <c r="G2390" t="s">
        <v>3742</v>
      </c>
      <c r="H2390" t="s">
        <v>3722</v>
      </c>
      <c r="I2390" t="s">
        <v>3752</v>
      </c>
      <c r="J2390" t="s">
        <v>4522</v>
      </c>
      <c r="K2390" s="2">
        <v>-5</v>
      </c>
      <c r="L2390" t="s">
        <v>44</v>
      </c>
      <c r="M2390" s="2">
        <v>-5</v>
      </c>
      <c r="N2390" t="s">
        <v>4523</v>
      </c>
      <c r="O2390" t="s">
        <v>4524</v>
      </c>
      <c r="P2390" t="s">
        <v>12857</v>
      </c>
      <c r="Q2390" t="s">
        <v>12858</v>
      </c>
      <c r="R2390" t="s">
        <v>44</v>
      </c>
      <c r="S2390" t="s">
        <v>7084</v>
      </c>
      <c r="T2390" s="3">
        <v>45838</v>
      </c>
      <c r="U2390" s="3">
        <v>45845</v>
      </c>
      <c r="V2390" s="2">
        <v>0</v>
      </c>
      <c r="W2390" t="s">
        <v>44</v>
      </c>
      <c r="X2390" t="s">
        <v>44</v>
      </c>
      <c r="Y2390" t="s">
        <v>12859</v>
      </c>
      <c r="Z2390" t="s">
        <v>12860</v>
      </c>
      <c r="AA2390" t="s">
        <v>4529</v>
      </c>
      <c r="AB2390" t="s">
        <v>4530</v>
      </c>
      <c r="AC2390" t="s">
        <v>89</v>
      </c>
      <c r="AD2390" t="str">
        <f t="shared" si="37"/>
        <v>10-60</v>
      </c>
      <c r="AE2390" t="str">
        <f>VLOOKUP(AD2390,'Main_Sub Desc'!C:D,2,)</f>
        <v>LPC from invoicing</v>
      </c>
      <c r="AF2390" t="str">
        <f>VLOOKUP(VALUE(H2390),'Main_Sub Desc'!F:G,2,)</f>
        <v>Wtr Rev Late Payment</v>
      </c>
      <c r="AG2390">
        <f>IFERROR(VLOOKUP(VALUE(I2390),'PC Mapping'!A:F,6,),"")</f>
        <v>10719</v>
      </c>
      <c r="AH2390" s="13" t="str">
        <f>VLOOKUP(AG2390,'PC Mapping'!L:M,2,)</f>
        <v>All Other Water</v>
      </c>
    </row>
    <row r="2391" spans="1:34" x14ac:dyDescent="0.2">
      <c r="A2391" t="s">
        <v>12861</v>
      </c>
      <c r="B2391" t="s">
        <v>12721</v>
      </c>
      <c r="C2391" t="s">
        <v>4519</v>
      </c>
      <c r="D2391" t="s">
        <v>4520</v>
      </c>
      <c r="E2391" s="3">
        <v>45838</v>
      </c>
      <c r="F2391" t="s">
        <v>44</v>
      </c>
      <c r="G2391" t="s">
        <v>3742</v>
      </c>
      <c r="H2391" t="s">
        <v>3722</v>
      </c>
      <c r="I2391" t="s">
        <v>4538</v>
      </c>
      <c r="J2391" t="s">
        <v>4522</v>
      </c>
      <c r="K2391" s="2">
        <v>-5</v>
      </c>
      <c r="L2391" t="s">
        <v>44</v>
      </c>
      <c r="M2391" s="2">
        <v>-5</v>
      </c>
      <c r="N2391" t="s">
        <v>4523</v>
      </c>
      <c r="O2391" t="s">
        <v>4524</v>
      </c>
      <c r="P2391" t="s">
        <v>12862</v>
      </c>
      <c r="Q2391" t="s">
        <v>12863</v>
      </c>
      <c r="R2391" t="s">
        <v>44</v>
      </c>
      <c r="S2391" t="s">
        <v>7084</v>
      </c>
      <c r="T2391" s="3">
        <v>45838</v>
      </c>
      <c r="U2391" s="3">
        <v>45845</v>
      </c>
      <c r="V2391" s="2">
        <v>0</v>
      </c>
      <c r="W2391" t="s">
        <v>44</v>
      </c>
      <c r="X2391" t="s">
        <v>44</v>
      </c>
      <c r="Y2391" t="s">
        <v>12864</v>
      </c>
      <c r="Z2391" t="s">
        <v>179</v>
      </c>
      <c r="AA2391" t="s">
        <v>4529</v>
      </c>
      <c r="AB2391" t="s">
        <v>4530</v>
      </c>
      <c r="AC2391" t="s">
        <v>89</v>
      </c>
      <c r="AD2391" t="str">
        <f t="shared" si="37"/>
        <v>10-60</v>
      </c>
      <c r="AE2391" t="str">
        <f>VLOOKUP(AD2391,'Main_Sub Desc'!C:D,2,)</f>
        <v>LPC from invoicing</v>
      </c>
      <c r="AF2391" t="str">
        <f>VLOOKUP(VALUE(H2391),'Main_Sub Desc'!F:G,2,)</f>
        <v>Wtr Rev Late Payment</v>
      </c>
      <c r="AG2391">
        <f>IFERROR(VLOOKUP(VALUE(I2391),'PC Mapping'!A:F,6,),"")</f>
        <v>10469</v>
      </c>
      <c r="AH2391" s="13" t="str">
        <f>VLOOKUP(AG2391,'PC Mapping'!L:M,2,)</f>
        <v>Bolivar Water</v>
      </c>
    </row>
    <row r="2392" spans="1:34" x14ac:dyDescent="0.2">
      <c r="A2392" t="s">
        <v>12861</v>
      </c>
      <c r="B2392" t="s">
        <v>12721</v>
      </c>
      <c r="C2392" t="s">
        <v>4519</v>
      </c>
      <c r="D2392" t="s">
        <v>4520</v>
      </c>
      <c r="E2392" s="3">
        <v>45838</v>
      </c>
      <c r="F2392" t="s">
        <v>44</v>
      </c>
      <c r="G2392" t="s">
        <v>3742</v>
      </c>
      <c r="H2392" t="s">
        <v>3716</v>
      </c>
      <c r="I2392" t="s">
        <v>4534</v>
      </c>
      <c r="J2392" t="s">
        <v>4522</v>
      </c>
      <c r="K2392" s="2">
        <v>-5</v>
      </c>
      <c r="L2392" t="s">
        <v>44</v>
      </c>
      <c r="M2392" s="2">
        <v>-5</v>
      </c>
      <c r="N2392" t="s">
        <v>4523</v>
      </c>
      <c r="O2392" t="s">
        <v>4524</v>
      </c>
      <c r="P2392" t="s">
        <v>12862</v>
      </c>
      <c r="Q2392" t="s">
        <v>12865</v>
      </c>
      <c r="R2392" t="s">
        <v>44</v>
      </c>
      <c r="S2392" t="s">
        <v>7084</v>
      </c>
      <c r="T2392" s="3">
        <v>45838</v>
      </c>
      <c r="U2392" s="3">
        <v>45845</v>
      </c>
      <c r="V2392" s="2">
        <v>0</v>
      </c>
      <c r="W2392" t="s">
        <v>44</v>
      </c>
      <c r="X2392" t="s">
        <v>44</v>
      </c>
      <c r="Y2392" t="s">
        <v>12866</v>
      </c>
      <c r="Z2392" t="s">
        <v>179</v>
      </c>
      <c r="AA2392" t="s">
        <v>4529</v>
      </c>
      <c r="AB2392" t="s">
        <v>4530</v>
      </c>
      <c r="AC2392" t="s">
        <v>89</v>
      </c>
      <c r="AD2392" t="str">
        <f t="shared" si="37"/>
        <v>10-60</v>
      </c>
      <c r="AE2392" t="str">
        <f>VLOOKUP(AD2392,'Main_Sub Desc'!C:D,2,)</f>
        <v>LPC from invoicing</v>
      </c>
      <c r="AF2392" t="str">
        <f>VLOOKUP(VALUE(H2392),'Main_Sub Desc'!F:G,2,)</f>
        <v>Wst Rev Late Payment</v>
      </c>
      <c r="AG2392">
        <f>IFERROR(VLOOKUP(VALUE(I2392),'PC Mapping'!A:F,6,),"")</f>
        <v>10514</v>
      </c>
      <c r="AH2392" s="13" t="str">
        <f>VLOOKUP(AG2392,'PC Mapping'!L:M,2,)</f>
        <v>Bolivar Sewer</v>
      </c>
    </row>
    <row r="2393" spans="1:34" x14ac:dyDescent="0.2">
      <c r="A2393" t="s">
        <v>12867</v>
      </c>
      <c r="B2393" t="s">
        <v>12721</v>
      </c>
      <c r="C2393" t="s">
        <v>4519</v>
      </c>
      <c r="D2393" t="s">
        <v>4520</v>
      </c>
      <c r="E2393" s="3">
        <v>45838</v>
      </c>
      <c r="F2393" t="s">
        <v>44</v>
      </c>
      <c r="G2393" t="s">
        <v>3742</v>
      </c>
      <c r="H2393" t="s">
        <v>3722</v>
      </c>
      <c r="I2393" t="s">
        <v>3752</v>
      </c>
      <c r="J2393" t="s">
        <v>4522</v>
      </c>
      <c r="K2393" s="2">
        <v>-5</v>
      </c>
      <c r="L2393" t="s">
        <v>44</v>
      </c>
      <c r="M2393" s="2">
        <v>-5</v>
      </c>
      <c r="N2393" t="s">
        <v>4523</v>
      </c>
      <c r="O2393" t="s">
        <v>4524</v>
      </c>
      <c r="P2393" t="s">
        <v>12868</v>
      </c>
      <c r="Q2393" t="s">
        <v>12869</v>
      </c>
      <c r="R2393" t="s">
        <v>44</v>
      </c>
      <c r="S2393" t="s">
        <v>7084</v>
      </c>
      <c r="T2393" s="3">
        <v>45838</v>
      </c>
      <c r="U2393" s="3">
        <v>45845</v>
      </c>
      <c r="V2393" s="2">
        <v>0</v>
      </c>
      <c r="W2393" t="s">
        <v>44</v>
      </c>
      <c r="X2393" t="s">
        <v>44</v>
      </c>
      <c r="Y2393" t="s">
        <v>12870</v>
      </c>
      <c r="Z2393" t="s">
        <v>12871</v>
      </c>
      <c r="AA2393" t="s">
        <v>4529</v>
      </c>
      <c r="AB2393" t="s">
        <v>4530</v>
      </c>
      <c r="AC2393" t="s">
        <v>99</v>
      </c>
      <c r="AD2393" t="str">
        <f t="shared" si="37"/>
        <v>10-60</v>
      </c>
      <c r="AE2393" t="str">
        <f>VLOOKUP(AD2393,'Main_Sub Desc'!C:D,2,)</f>
        <v>LPC from invoicing</v>
      </c>
      <c r="AF2393" t="str">
        <f>VLOOKUP(VALUE(H2393),'Main_Sub Desc'!F:G,2,)</f>
        <v>Wtr Rev Late Payment</v>
      </c>
      <c r="AG2393">
        <f>IFERROR(VLOOKUP(VALUE(I2393),'PC Mapping'!A:F,6,),"")</f>
        <v>10719</v>
      </c>
      <c r="AH2393" s="13" t="str">
        <f>VLOOKUP(AG2393,'PC Mapping'!L:M,2,)</f>
        <v>All Other Water</v>
      </c>
    </row>
    <row r="2394" spans="1:34" x14ac:dyDescent="0.2">
      <c r="A2394" t="s">
        <v>12872</v>
      </c>
      <c r="B2394" t="s">
        <v>12721</v>
      </c>
      <c r="C2394" t="s">
        <v>4519</v>
      </c>
      <c r="D2394" t="s">
        <v>4520</v>
      </c>
      <c r="E2394" s="3">
        <v>45838</v>
      </c>
      <c r="F2394" t="s">
        <v>44</v>
      </c>
      <c r="G2394" t="s">
        <v>3742</v>
      </c>
      <c r="H2394" t="s">
        <v>3722</v>
      </c>
      <c r="I2394" t="s">
        <v>3752</v>
      </c>
      <c r="J2394" t="s">
        <v>4522</v>
      </c>
      <c r="K2394" s="2">
        <v>-5</v>
      </c>
      <c r="L2394" t="s">
        <v>44</v>
      </c>
      <c r="M2394" s="2">
        <v>-5</v>
      </c>
      <c r="N2394" t="s">
        <v>4523</v>
      </c>
      <c r="O2394" t="s">
        <v>4524</v>
      </c>
      <c r="P2394" t="s">
        <v>12868</v>
      </c>
      <c r="Q2394" t="s">
        <v>12873</v>
      </c>
      <c r="R2394" t="s">
        <v>44</v>
      </c>
      <c r="S2394" t="s">
        <v>7084</v>
      </c>
      <c r="T2394" s="3">
        <v>45838</v>
      </c>
      <c r="U2394" s="3">
        <v>45845</v>
      </c>
      <c r="V2394" s="2">
        <v>0</v>
      </c>
      <c r="W2394" t="s">
        <v>44</v>
      </c>
      <c r="X2394" t="s">
        <v>44</v>
      </c>
      <c r="Y2394" t="s">
        <v>12874</v>
      </c>
      <c r="Z2394" t="s">
        <v>12875</v>
      </c>
      <c r="AA2394" t="s">
        <v>4529</v>
      </c>
      <c r="AB2394" t="s">
        <v>4530</v>
      </c>
      <c r="AC2394" t="s">
        <v>99</v>
      </c>
      <c r="AD2394" t="str">
        <f t="shared" si="37"/>
        <v>10-60</v>
      </c>
      <c r="AE2394" t="str">
        <f>VLOOKUP(AD2394,'Main_Sub Desc'!C:D,2,)</f>
        <v>LPC from invoicing</v>
      </c>
      <c r="AF2394" t="str">
        <f>VLOOKUP(VALUE(H2394),'Main_Sub Desc'!F:G,2,)</f>
        <v>Wtr Rev Late Payment</v>
      </c>
      <c r="AG2394">
        <f>IFERROR(VLOOKUP(VALUE(I2394),'PC Mapping'!A:F,6,),"")</f>
        <v>10719</v>
      </c>
      <c r="AH2394" s="13" t="str">
        <f>VLOOKUP(AG2394,'PC Mapping'!L:M,2,)</f>
        <v>All Other Water</v>
      </c>
    </row>
    <row r="2395" spans="1:34" x14ac:dyDescent="0.2">
      <c r="A2395" t="s">
        <v>12876</v>
      </c>
      <c r="B2395" t="s">
        <v>12721</v>
      </c>
      <c r="C2395" t="s">
        <v>4519</v>
      </c>
      <c r="D2395" t="s">
        <v>4520</v>
      </c>
      <c r="E2395" s="3">
        <v>45838</v>
      </c>
      <c r="F2395" t="s">
        <v>44</v>
      </c>
      <c r="G2395" t="s">
        <v>3742</v>
      </c>
      <c r="H2395" t="s">
        <v>3722</v>
      </c>
      <c r="I2395" t="s">
        <v>3752</v>
      </c>
      <c r="J2395" t="s">
        <v>4522</v>
      </c>
      <c r="K2395" s="2">
        <v>-5</v>
      </c>
      <c r="L2395" t="s">
        <v>44</v>
      </c>
      <c r="M2395" s="2">
        <v>-5</v>
      </c>
      <c r="N2395" t="s">
        <v>4523</v>
      </c>
      <c r="O2395" t="s">
        <v>4524</v>
      </c>
      <c r="P2395" t="s">
        <v>8858</v>
      </c>
      <c r="Q2395" t="s">
        <v>12877</v>
      </c>
      <c r="R2395" t="s">
        <v>44</v>
      </c>
      <c r="S2395" t="s">
        <v>7084</v>
      </c>
      <c r="T2395" s="3">
        <v>45838</v>
      </c>
      <c r="U2395" s="3">
        <v>45845</v>
      </c>
      <c r="V2395" s="2">
        <v>0</v>
      </c>
      <c r="W2395" t="s">
        <v>44</v>
      </c>
      <c r="X2395" t="s">
        <v>44</v>
      </c>
      <c r="Y2395" t="s">
        <v>12878</v>
      </c>
      <c r="Z2395" t="s">
        <v>2808</v>
      </c>
      <c r="AA2395" t="s">
        <v>4529</v>
      </c>
      <c r="AB2395" t="s">
        <v>4530</v>
      </c>
      <c r="AC2395" t="s">
        <v>89</v>
      </c>
      <c r="AD2395" t="str">
        <f t="shared" si="37"/>
        <v>10-60</v>
      </c>
      <c r="AE2395" t="str">
        <f>VLOOKUP(AD2395,'Main_Sub Desc'!C:D,2,)</f>
        <v>LPC from invoicing</v>
      </c>
      <c r="AF2395" t="str">
        <f>VLOOKUP(VALUE(H2395),'Main_Sub Desc'!F:G,2,)</f>
        <v>Wtr Rev Late Payment</v>
      </c>
      <c r="AG2395">
        <f>IFERROR(VLOOKUP(VALUE(I2395),'PC Mapping'!A:F,6,),"")</f>
        <v>10719</v>
      </c>
      <c r="AH2395" s="13" t="str">
        <f>VLOOKUP(AG2395,'PC Mapping'!L:M,2,)</f>
        <v>All Other Water</v>
      </c>
    </row>
    <row r="2396" spans="1:34" x14ac:dyDescent="0.2">
      <c r="A2396" t="s">
        <v>12879</v>
      </c>
      <c r="B2396" t="s">
        <v>12721</v>
      </c>
      <c r="C2396" t="s">
        <v>4519</v>
      </c>
      <c r="D2396" t="s">
        <v>4520</v>
      </c>
      <c r="E2396" s="3">
        <v>45838</v>
      </c>
      <c r="F2396" t="s">
        <v>44</v>
      </c>
      <c r="G2396" t="s">
        <v>3742</v>
      </c>
      <c r="H2396" t="s">
        <v>3716</v>
      </c>
      <c r="I2396" t="s">
        <v>4534</v>
      </c>
      <c r="J2396" t="s">
        <v>4522</v>
      </c>
      <c r="K2396" s="2">
        <v>-6.46</v>
      </c>
      <c r="L2396" t="s">
        <v>44</v>
      </c>
      <c r="M2396" s="2">
        <v>-6.46</v>
      </c>
      <c r="N2396" t="s">
        <v>4523</v>
      </c>
      <c r="O2396" t="s">
        <v>4524</v>
      </c>
      <c r="P2396" t="s">
        <v>12880</v>
      </c>
      <c r="Q2396" t="s">
        <v>12881</v>
      </c>
      <c r="R2396" t="s">
        <v>44</v>
      </c>
      <c r="S2396" t="s">
        <v>7084</v>
      </c>
      <c r="T2396" s="3">
        <v>45838</v>
      </c>
      <c r="U2396" s="3">
        <v>45845</v>
      </c>
      <c r="V2396" s="2">
        <v>0</v>
      </c>
      <c r="W2396" t="s">
        <v>44</v>
      </c>
      <c r="X2396" t="s">
        <v>44</v>
      </c>
      <c r="Y2396" t="s">
        <v>12882</v>
      </c>
      <c r="Z2396" t="s">
        <v>1171</v>
      </c>
      <c r="AA2396" t="s">
        <v>4529</v>
      </c>
      <c r="AB2396" t="s">
        <v>4530</v>
      </c>
      <c r="AC2396" t="s">
        <v>89</v>
      </c>
      <c r="AD2396" t="str">
        <f t="shared" si="37"/>
        <v>10-60</v>
      </c>
      <c r="AE2396" t="str">
        <f>VLOOKUP(AD2396,'Main_Sub Desc'!C:D,2,)</f>
        <v>LPC from invoicing</v>
      </c>
      <c r="AF2396" t="str">
        <f>VLOOKUP(VALUE(H2396),'Main_Sub Desc'!F:G,2,)</f>
        <v>Wst Rev Late Payment</v>
      </c>
      <c r="AG2396">
        <f>IFERROR(VLOOKUP(VALUE(I2396),'PC Mapping'!A:F,6,),"")</f>
        <v>10514</v>
      </c>
      <c r="AH2396" s="13" t="str">
        <f>VLOOKUP(AG2396,'PC Mapping'!L:M,2,)</f>
        <v>Bolivar Sewer</v>
      </c>
    </row>
    <row r="2397" spans="1:34" x14ac:dyDescent="0.2">
      <c r="A2397" t="s">
        <v>12879</v>
      </c>
      <c r="B2397" t="s">
        <v>12721</v>
      </c>
      <c r="C2397" t="s">
        <v>4519</v>
      </c>
      <c r="D2397" t="s">
        <v>4520</v>
      </c>
      <c r="E2397" s="3">
        <v>45838</v>
      </c>
      <c r="F2397" t="s">
        <v>44</v>
      </c>
      <c r="G2397" t="s">
        <v>3742</v>
      </c>
      <c r="H2397" t="s">
        <v>3722</v>
      </c>
      <c r="I2397" t="s">
        <v>4538</v>
      </c>
      <c r="J2397" t="s">
        <v>4522</v>
      </c>
      <c r="K2397" s="2">
        <v>-6.11</v>
      </c>
      <c r="L2397" t="s">
        <v>44</v>
      </c>
      <c r="M2397" s="2">
        <v>-6.11</v>
      </c>
      <c r="N2397" t="s">
        <v>4523</v>
      </c>
      <c r="O2397" t="s">
        <v>4524</v>
      </c>
      <c r="P2397" t="s">
        <v>12880</v>
      </c>
      <c r="Q2397" t="s">
        <v>12883</v>
      </c>
      <c r="R2397" t="s">
        <v>44</v>
      </c>
      <c r="S2397" t="s">
        <v>7084</v>
      </c>
      <c r="T2397" s="3">
        <v>45838</v>
      </c>
      <c r="U2397" s="3">
        <v>45845</v>
      </c>
      <c r="V2397" s="2">
        <v>0</v>
      </c>
      <c r="W2397" t="s">
        <v>44</v>
      </c>
      <c r="X2397" t="s">
        <v>44</v>
      </c>
      <c r="Y2397" t="s">
        <v>12884</v>
      </c>
      <c r="Z2397" t="s">
        <v>1171</v>
      </c>
      <c r="AA2397" t="s">
        <v>4529</v>
      </c>
      <c r="AB2397" t="s">
        <v>4530</v>
      </c>
      <c r="AC2397" t="s">
        <v>89</v>
      </c>
      <c r="AD2397" t="str">
        <f t="shared" si="37"/>
        <v>10-60</v>
      </c>
      <c r="AE2397" t="str">
        <f>VLOOKUP(AD2397,'Main_Sub Desc'!C:D,2,)</f>
        <v>LPC from invoicing</v>
      </c>
      <c r="AF2397" t="str">
        <f>VLOOKUP(VALUE(H2397),'Main_Sub Desc'!F:G,2,)</f>
        <v>Wtr Rev Late Payment</v>
      </c>
      <c r="AG2397">
        <f>IFERROR(VLOOKUP(VALUE(I2397),'PC Mapping'!A:F,6,),"")</f>
        <v>10469</v>
      </c>
      <c r="AH2397" s="13" t="str">
        <f>VLOOKUP(AG2397,'PC Mapping'!L:M,2,)</f>
        <v>Bolivar Water</v>
      </c>
    </row>
    <row r="2398" spans="1:34" x14ac:dyDescent="0.2">
      <c r="A2398" t="s">
        <v>12885</v>
      </c>
      <c r="B2398" t="s">
        <v>12721</v>
      </c>
      <c r="C2398" t="s">
        <v>4519</v>
      </c>
      <c r="D2398" t="s">
        <v>4520</v>
      </c>
      <c r="E2398" s="3">
        <v>45838</v>
      </c>
      <c r="F2398" t="s">
        <v>44</v>
      </c>
      <c r="G2398" t="s">
        <v>3742</v>
      </c>
      <c r="H2398" t="s">
        <v>3716</v>
      </c>
      <c r="I2398" t="s">
        <v>4534</v>
      </c>
      <c r="J2398" t="s">
        <v>4522</v>
      </c>
      <c r="K2398" s="2">
        <v>-5.1100000000000003</v>
      </c>
      <c r="L2398" t="s">
        <v>44</v>
      </c>
      <c r="M2398" s="2">
        <v>-5.1100000000000003</v>
      </c>
      <c r="N2398" t="s">
        <v>4523</v>
      </c>
      <c r="O2398" t="s">
        <v>4524</v>
      </c>
      <c r="P2398" t="s">
        <v>11186</v>
      </c>
      <c r="Q2398" t="s">
        <v>12886</v>
      </c>
      <c r="R2398" t="s">
        <v>44</v>
      </c>
      <c r="S2398" t="s">
        <v>7084</v>
      </c>
      <c r="T2398" s="3">
        <v>45838</v>
      </c>
      <c r="U2398" s="3">
        <v>45845</v>
      </c>
      <c r="V2398" s="2">
        <v>0</v>
      </c>
      <c r="W2398" t="s">
        <v>44</v>
      </c>
      <c r="X2398" t="s">
        <v>44</v>
      </c>
      <c r="Y2398" t="s">
        <v>12887</v>
      </c>
      <c r="Z2398" t="s">
        <v>614</v>
      </c>
      <c r="AA2398" t="s">
        <v>4529</v>
      </c>
      <c r="AB2398" t="s">
        <v>4530</v>
      </c>
      <c r="AC2398" t="s">
        <v>89</v>
      </c>
      <c r="AD2398" t="str">
        <f t="shared" si="37"/>
        <v>10-60</v>
      </c>
      <c r="AE2398" t="str">
        <f>VLOOKUP(AD2398,'Main_Sub Desc'!C:D,2,)</f>
        <v>LPC from invoicing</v>
      </c>
      <c r="AF2398" t="str">
        <f>VLOOKUP(VALUE(H2398),'Main_Sub Desc'!F:G,2,)</f>
        <v>Wst Rev Late Payment</v>
      </c>
      <c r="AG2398">
        <f>IFERROR(VLOOKUP(VALUE(I2398),'PC Mapping'!A:F,6,),"")</f>
        <v>10514</v>
      </c>
      <c r="AH2398" s="13" t="str">
        <f>VLOOKUP(AG2398,'PC Mapping'!L:M,2,)</f>
        <v>Bolivar Sewer</v>
      </c>
    </row>
    <row r="2399" spans="1:34" x14ac:dyDescent="0.2">
      <c r="A2399" t="s">
        <v>12885</v>
      </c>
      <c r="B2399" t="s">
        <v>12721</v>
      </c>
      <c r="C2399" t="s">
        <v>4519</v>
      </c>
      <c r="D2399" t="s">
        <v>4520</v>
      </c>
      <c r="E2399" s="3">
        <v>45838</v>
      </c>
      <c r="F2399" t="s">
        <v>44</v>
      </c>
      <c r="G2399" t="s">
        <v>3742</v>
      </c>
      <c r="H2399" t="s">
        <v>3722</v>
      </c>
      <c r="I2399" t="s">
        <v>4538</v>
      </c>
      <c r="J2399" t="s">
        <v>4522</v>
      </c>
      <c r="K2399" s="2">
        <v>-5</v>
      </c>
      <c r="L2399" t="s">
        <v>44</v>
      </c>
      <c r="M2399" s="2">
        <v>-5</v>
      </c>
      <c r="N2399" t="s">
        <v>4523</v>
      </c>
      <c r="O2399" t="s">
        <v>4524</v>
      </c>
      <c r="P2399" t="s">
        <v>11186</v>
      </c>
      <c r="Q2399" t="s">
        <v>12888</v>
      </c>
      <c r="R2399" t="s">
        <v>44</v>
      </c>
      <c r="S2399" t="s">
        <v>7084</v>
      </c>
      <c r="T2399" s="3">
        <v>45838</v>
      </c>
      <c r="U2399" s="3">
        <v>45845</v>
      </c>
      <c r="V2399" s="2">
        <v>0</v>
      </c>
      <c r="W2399" t="s">
        <v>44</v>
      </c>
      <c r="X2399" t="s">
        <v>44</v>
      </c>
      <c r="Y2399" t="s">
        <v>12889</v>
      </c>
      <c r="Z2399" t="s">
        <v>614</v>
      </c>
      <c r="AA2399" t="s">
        <v>4529</v>
      </c>
      <c r="AB2399" t="s">
        <v>4530</v>
      </c>
      <c r="AC2399" t="s">
        <v>89</v>
      </c>
      <c r="AD2399" t="str">
        <f t="shared" si="37"/>
        <v>10-60</v>
      </c>
      <c r="AE2399" t="str">
        <f>VLOOKUP(AD2399,'Main_Sub Desc'!C:D,2,)</f>
        <v>LPC from invoicing</v>
      </c>
      <c r="AF2399" t="str">
        <f>VLOOKUP(VALUE(H2399),'Main_Sub Desc'!F:G,2,)</f>
        <v>Wtr Rev Late Payment</v>
      </c>
      <c r="AG2399">
        <f>IFERROR(VLOOKUP(VALUE(I2399),'PC Mapping'!A:F,6,),"")</f>
        <v>10469</v>
      </c>
      <c r="AH2399" s="13" t="str">
        <f>VLOOKUP(AG2399,'PC Mapping'!L:M,2,)</f>
        <v>Bolivar Water</v>
      </c>
    </row>
    <row r="2400" spans="1:34" x14ac:dyDescent="0.2">
      <c r="A2400" t="s">
        <v>12890</v>
      </c>
      <c r="B2400" t="s">
        <v>12721</v>
      </c>
      <c r="C2400" t="s">
        <v>4519</v>
      </c>
      <c r="D2400" t="s">
        <v>4520</v>
      </c>
      <c r="E2400" s="3">
        <v>45838</v>
      </c>
      <c r="F2400" t="s">
        <v>44</v>
      </c>
      <c r="G2400" t="s">
        <v>3742</v>
      </c>
      <c r="H2400" t="s">
        <v>3722</v>
      </c>
      <c r="I2400" t="s">
        <v>3752</v>
      </c>
      <c r="J2400" t="s">
        <v>4522</v>
      </c>
      <c r="K2400" s="2">
        <v>-5</v>
      </c>
      <c r="L2400" t="s">
        <v>44</v>
      </c>
      <c r="M2400" s="2">
        <v>-5</v>
      </c>
      <c r="N2400" t="s">
        <v>4523</v>
      </c>
      <c r="O2400" t="s">
        <v>4524</v>
      </c>
      <c r="P2400" t="s">
        <v>5555</v>
      </c>
      <c r="Q2400" t="s">
        <v>12891</v>
      </c>
      <c r="R2400" t="s">
        <v>44</v>
      </c>
      <c r="S2400" t="s">
        <v>7084</v>
      </c>
      <c r="T2400" s="3">
        <v>45838</v>
      </c>
      <c r="U2400" s="3">
        <v>45845</v>
      </c>
      <c r="V2400" s="2">
        <v>0</v>
      </c>
      <c r="W2400" t="s">
        <v>44</v>
      </c>
      <c r="X2400" t="s">
        <v>44</v>
      </c>
      <c r="Y2400" t="s">
        <v>12892</v>
      </c>
      <c r="Z2400" t="s">
        <v>12893</v>
      </c>
      <c r="AA2400" t="s">
        <v>4529</v>
      </c>
      <c r="AB2400" t="s">
        <v>4530</v>
      </c>
      <c r="AC2400" t="s">
        <v>89</v>
      </c>
      <c r="AD2400" t="str">
        <f t="shared" si="37"/>
        <v>10-60</v>
      </c>
      <c r="AE2400" t="str">
        <f>VLOOKUP(AD2400,'Main_Sub Desc'!C:D,2,)</f>
        <v>LPC from invoicing</v>
      </c>
      <c r="AF2400" t="str">
        <f>VLOOKUP(VALUE(H2400),'Main_Sub Desc'!F:G,2,)</f>
        <v>Wtr Rev Late Payment</v>
      </c>
      <c r="AG2400">
        <f>IFERROR(VLOOKUP(VALUE(I2400),'PC Mapping'!A:F,6,),"")</f>
        <v>10719</v>
      </c>
      <c r="AH2400" s="13" t="str">
        <f>VLOOKUP(AG2400,'PC Mapping'!L:M,2,)</f>
        <v>All Other Water</v>
      </c>
    </row>
    <row r="2401" spans="1:34" x14ac:dyDescent="0.2">
      <c r="A2401" t="s">
        <v>12894</v>
      </c>
      <c r="B2401" t="s">
        <v>12721</v>
      </c>
      <c r="C2401" t="s">
        <v>4519</v>
      </c>
      <c r="D2401" t="s">
        <v>4520</v>
      </c>
      <c r="E2401" s="3">
        <v>45838</v>
      </c>
      <c r="F2401" t="s">
        <v>44</v>
      </c>
      <c r="G2401" t="s">
        <v>3742</v>
      </c>
      <c r="H2401" t="s">
        <v>3722</v>
      </c>
      <c r="I2401" t="s">
        <v>4538</v>
      </c>
      <c r="J2401" t="s">
        <v>4522</v>
      </c>
      <c r="K2401" s="2">
        <v>-5</v>
      </c>
      <c r="L2401" t="s">
        <v>44</v>
      </c>
      <c r="M2401" s="2">
        <v>-5</v>
      </c>
      <c r="N2401" t="s">
        <v>4523</v>
      </c>
      <c r="O2401" t="s">
        <v>4524</v>
      </c>
      <c r="P2401" t="s">
        <v>12895</v>
      </c>
      <c r="Q2401" t="s">
        <v>12896</v>
      </c>
      <c r="R2401" t="s">
        <v>44</v>
      </c>
      <c r="S2401" t="s">
        <v>7084</v>
      </c>
      <c r="T2401" s="3">
        <v>45838</v>
      </c>
      <c r="U2401" s="3">
        <v>45845</v>
      </c>
      <c r="V2401" s="2">
        <v>0</v>
      </c>
      <c r="W2401" t="s">
        <v>44</v>
      </c>
      <c r="X2401" t="s">
        <v>44</v>
      </c>
      <c r="Y2401" t="s">
        <v>12897</v>
      </c>
      <c r="Z2401" t="s">
        <v>553</v>
      </c>
      <c r="AA2401" t="s">
        <v>4529</v>
      </c>
      <c r="AB2401" t="s">
        <v>4530</v>
      </c>
      <c r="AC2401" t="s">
        <v>89</v>
      </c>
      <c r="AD2401" t="str">
        <f t="shared" si="37"/>
        <v>10-60</v>
      </c>
      <c r="AE2401" t="str">
        <f>VLOOKUP(AD2401,'Main_Sub Desc'!C:D,2,)</f>
        <v>LPC from invoicing</v>
      </c>
      <c r="AF2401" t="str">
        <f>VLOOKUP(VALUE(H2401),'Main_Sub Desc'!F:G,2,)</f>
        <v>Wtr Rev Late Payment</v>
      </c>
      <c r="AG2401">
        <f>IFERROR(VLOOKUP(VALUE(I2401),'PC Mapping'!A:F,6,),"")</f>
        <v>10469</v>
      </c>
      <c r="AH2401" s="13" t="str">
        <f>VLOOKUP(AG2401,'PC Mapping'!L:M,2,)</f>
        <v>Bolivar Water</v>
      </c>
    </row>
    <row r="2402" spans="1:34" x14ac:dyDescent="0.2">
      <c r="A2402" t="s">
        <v>12894</v>
      </c>
      <c r="B2402" t="s">
        <v>12721</v>
      </c>
      <c r="C2402" t="s">
        <v>4519</v>
      </c>
      <c r="D2402" t="s">
        <v>4520</v>
      </c>
      <c r="E2402" s="3">
        <v>45838</v>
      </c>
      <c r="F2402" t="s">
        <v>44</v>
      </c>
      <c r="G2402" t="s">
        <v>3742</v>
      </c>
      <c r="H2402" t="s">
        <v>3716</v>
      </c>
      <c r="I2402" t="s">
        <v>4534</v>
      </c>
      <c r="J2402" t="s">
        <v>4522</v>
      </c>
      <c r="K2402" s="2">
        <v>-5</v>
      </c>
      <c r="L2402" t="s">
        <v>44</v>
      </c>
      <c r="M2402" s="2">
        <v>-5</v>
      </c>
      <c r="N2402" t="s">
        <v>4523</v>
      </c>
      <c r="O2402" t="s">
        <v>4524</v>
      </c>
      <c r="P2402" t="s">
        <v>12895</v>
      </c>
      <c r="Q2402" t="s">
        <v>12898</v>
      </c>
      <c r="R2402" t="s">
        <v>44</v>
      </c>
      <c r="S2402" t="s">
        <v>7084</v>
      </c>
      <c r="T2402" s="3">
        <v>45838</v>
      </c>
      <c r="U2402" s="3">
        <v>45845</v>
      </c>
      <c r="V2402" s="2">
        <v>0</v>
      </c>
      <c r="W2402" t="s">
        <v>44</v>
      </c>
      <c r="X2402" t="s">
        <v>44</v>
      </c>
      <c r="Y2402" t="s">
        <v>12899</v>
      </c>
      <c r="Z2402" t="s">
        <v>553</v>
      </c>
      <c r="AA2402" t="s">
        <v>4529</v>
      </c>
      <c r="AB2402" t="s">
        <v>4530</v>
      </c>
      <c r="AC2402" t="s">
        <v>89</v>
      </c>
      <c r="AD2402" t="str">
        <f t="shared" si="37"/>
        <v>10-60</v>
      </c>
      <c r="AE2402" t="str">
        <f>VLOOKUP(AD2402,'Main_Sub Desc'!C:D,2,)</f>
        <v>LPC from invoicing</v>
      </c>
      <c r="AF2402" t="str">
        <f>VLOOKUP(VALUE(H2402),'Main_Sub Desc'!F:G,2,)</f>
        <v>Wst Rev Late Payment</v>
      </c>
      <c r="AG2402">
        <f>IFERROR(VLOOKUP(VALUE(I2402),'PC Mapping'!A:F,6,),"")</f>
        <v>10514</v>
      </c>
      <c r="AH2402" s="13" t="str">
        <f>VLOOKUP(AG2402,'PC Mapping'!L:M,2,)</f>
        <v>Bolivar Sewer</v>
      </c>
    </row>
    <row r="2403" spans="1:34" x14ac:dyDescent="0.2">
      <c r="A2403" t="s">
        <v>12900</v>
      </c>
      <c r="B2403" t="s">
        <v>12721</v>
      </c>
      <c r="C2403" t="s">
        <v>4519</v>
      </c>
      <c r="D2403" t="s">
        <v>4520</v>
      </c>
      <c r="E2403" s="3">
        <v>45838</v>
      </c>
      <c r="F2403" t="s">
        <v>44</v>
      </c>
      <c r="G2403" t="s">
        <v>3742</v>
      </c>
      <c r="H2403" t="s">
        <v>3722</v>
      </c>
      <c r="I2403" t="s">
        <v>3752</v>
      </c>
      <c r="J2403" t="s">
        <v>4522</v>
      </c>
      <c r="K2403" s="2">
        <v>-7.63</v>
      </c>
      <c r="L2403" t="s">
        <v>44</v>
      </c>
      <c r="M2403" s="2">
        <v>-7.63</v>
      </c>
      <c r="N2403" t="s">
        <v>4523</v>
      </c>
      <c r="O2403" t="s">
        <v>4524</v>
      </c>
      <c r="P2403" t="s">
        <v>12901</v>
      </c>
      <c r="Q2403" t="s">
        <v>12902</v>
      </c>
      <c r="R2403" t="s">
        <v>44</v>
      </c>
      <c r="S2403" t="s">
        <v>7084</v>
      </c>
      <c r="T2403" s="3">
        <v>45838</v>
      </c>
      <c r="U2403" s="3">
        <v>45845</v>
      </c>
      <c r="V2403" s="2">
        <v>0</v>
      </c>
      <c r="W2403" t="s">
        <v>44</v>
      </c>
      <c r="X2403" t="s">
        <v>44</v>
      </c>
      <c r="Y2403" t="s">
        <v>12903</v>
      </c>
      <c r="Z2403" t="s">
        <v>3488</v>
      </c>
      <c r="AA2403" t="s">
        <v>4529</v>
      </c>
      <c r="AB2403" t="s">
        <v>4530</v>
      </c>
      <c r="AC2403" t="s">
        <v>89</v>
      </c>
      <c r="AD2403" t="str">
        <f t="shared" si="37"/>
        <v>10-60</v>
      </c>
      <c r="AE2403" t="str">
        <f>VLOOKUP(AD2403,'Main_Sub Desc'!C:D,2,)</f>
        <v>LPC from invoicing</v>
      </c>
      <c r="AF2403" t="str">
        <f>VLOOKUP(VALUE(H2403),'Main_Sub Desc'!F:G,2,)</f>
        <v>Wtr Rev Late Payment</v>
      </c>
      <c r="AG2403">
        <f>IFERROR(VLOOKUP(VALUE(I2403),'PC Mapping'!A:F,6,),"")</f>
        <v>10719</v>
      </c>
      <c r="AH2403" s="13" t="str">
        <f>VLOOKUP(AG2403,'PC Mapping'!L:M,2,)</f>
        <v>All Other Water</v>
      </c>
    </row>
    <row r="2404" spans="1:34" x14ac:dyDescent="0.2">
      <c r="A2404" t="s">
        <v>12904</v>
      </c>
      <c r="B2404" t="s">
        <v>12721</v>
      </c>
      <c r="C2404" t="s">
        <v>4519</v>
      </c>
      <c r="D2404" t="s">
        <v>4520</v>
      </c>
      <c r="E2404" s="3">
        <v>45838</v>
      </c>
      <c r="F2404" t="s">
        <v>44</v>
      </c>
      <c r="G2404" t="s">
        <v>3742</v>
      </c>
      <c r="H2404" t="s">
        <v>3722</v>
      </c>
      <c r="I2404" t="s">
        <v>3752</v>
      </c>
      <c r="J2404" t="s">
        <v>4522</v>
      </c>
      <c r="K2404" s="2">
        <v>-8.9700000000000006</v>
      </c>
      <c r="L2404" t="s">
        <v>44</v>
      </c>
      <c r="M2404" s="2">
        <v>-8.9700000000000006</v>
      </c>
      <c r="N2404" t="s">
        <v>4523</v>
      </c>
      <c r="O2404" t="s">
        <v>4524</v>
      </c>
      <c r="P2404" t="s">
        <v>12905</v>
      </c>
      <c r="Q2404" t="s">
        <v>12906</v>
      </c>
      <c r="R2404" t="s">
        <v>44</v>
      </c>
      <c r="S2404" t="s">
        <v>7084</v>
      </c>
      <c r="T2404" s="3">
        <v>45838</v>
      </c>
      <c r="U2404" s="3">
        <v>45845</v>
      </c>
      <c r="V2404" s="2">
        <v>0</v>
      </c>
      <c r="W2404" t="s">
        <v>44</v>
      </c>
      <c r="X2404" t="s">
        <v>44</v>
      </c>
      <c r="Y2404" t="s">
        <v>12907</v>
      </c>
      <c r="Z2404" t="s">
        <v>3076</v>
      </c>
      <c r="AA2404" t="s">
        <v>4529</v>
      </c>
      <c r="AB2404" t="s">
        <v>4530</v>
      </c>
      <c r="AC2404" t="s">
        <v>89</v>
      </c>
      <c r="AD2404" t="str">
        <f t="shared" si="37"/>
        <v>10-60</v>
      </c>
      <c r="AE2404" t="str">
        <f>VLOOKUP(AD2404,'Main_Sub Desc'!C:D,2,)</f>
        <v>LPC from invoicing</v>
      </c>
      <c r="AF2404" t="str">
        <f>VLOOKUP(VALUE(H2404),'Main_Sub Desc'!F:G,2,)</f>
        <v>Wtr Rev Late Payment</v>
      </c>
      <c r="AG2404">
        <f>IFERROR(VLOOKUP(VALUE(I2404),'PC Mapping'!A:F,6,),"")</f>
        <v>10719</v>
      </c>
      <c r="AH2404" s="13" t="str">
        <f>VLOOKUP(AG2404,'PC Mapping'!L:M,2,)</f>
        <v>All Other Water</v>
      </c>
    </row>
    <row r="2405" spans="1:34" x14ac:dyDescent="0.2">
      <c r="A2405" t="s">
        <v>12908</v>
      </c>
      <c r="B2405" t="s">
        <v>12721</v>
      </c>
      <c r="C2405" t="s">
        <v>4519</v>
      </c>
      <c r="D2405" t="s">
        <v>4520</v>
      </c>
      <c r="E2405" s="3">
        <v>45838</v>
      </c>
      <c r="F2405" t="s">
        <v>44</v>
      </c>
      <c r="G2405" t="s">
        <v>3742</v>
      </c>
      <c r="H2405" t="s">
        <v>3722</v>
      </c>
      <c r="I2405" t="s">
        <v>3752</v>
      </c>
      <c r="J2405" t="s">
        <v>4522</v>
      </c>
      <c r="K2405" s="2">
        <v>-5</v>
      </c>
      <c r="L2405" t="s">
        <v>44</v>
      </c>
      <c r="M2405" s="2">
        <v>-5</v>
      </c>
      <c r="N2405" t="s">
        <v>4523</v>
      </c>
      <c r="O2405" t="s">
        <v>4524</v>
      </c>
      <c r="P2405" t="s">
        <v>10119</v>
      </c>
      <c r="Q2405" t="s">
        <v>12909</v>
      </c>
      <c r="R2405" t="s">
        <v>44</v>
      </c>
      <c r="S2405" t="s">
        <v>7084</v>
      </c>
      <c r="T2405" s="3">
        <v>45838</v>
      </c>
      <c r="U2405" s="3">
        <v>45845</v>
      </c>
      <c r="V2405" s="2">
        <v>0</v>
      </c>
      <c r="W2405" t="s">
        <v>44</v>
      </c>
      <c r="X2405" t="s">
        <v>44</v>
      </c>
      <c r="Y2405" t="s">
        <v>10121</v>
      </c>
      <c r="Z2405" t="s">
        <v>2833</v>
      </c>
      <c r="AA2405" t="s">
        <v>4529</v>
      </c>
      <c r="AB2405" t="s">
        <v>4530</v>
      </c>
      <c r="AC2405" t="s">
        <v>89</v>
      </c>
      <c r="AD2405" t="str">
        <f t="shared" si="37"/>
        <v>10-60</v>
      </c>
      <c r="AE2405" t="str">
        <f>VLOOKUP(AD2405,'Main_Sub Desc'!C:D,2,)</f>
        <v>LPC from invoicing</v>
      </c>
      <c r="AF2405" t="str">
        <f>VLOOKUP(VALUE(H2405),'Main_Sub Desc'!F:G,2,)</f>
        <v>Wtr Rev Late Payment</v>
      </c>
      <c r="AG2405">
        <f>IFERROR(VLOOKUP(VALUE(I2405),'PC Mapping'!A:F,6,),"")</f>
        <v>10719</v>
      </c>
      <c r="AH2405" s="13" t="str">
        <f>VLOOKUP(AG2405,'PC Mapping'!L:M,2,)</f>
        <v>All Other Water</v>
      </c>
    </row>
    <row r="2406" spans="1:34" x14ac:dyDescent="0.2">
      <c r="A2406" t="s">
        <v>12910</v>
      </c>
      <c r="B2406" t="s">
        <v>12721</v>
      </c>
      <c r="C2406" t="s">
        <v>4519</v>
      </c>
      <c r="D2406" t="s">
        <v>4520</v>
      </c>
      <c r="E2406" s="3">
        <v>45838</v>
      </c>
      <c r="F2406" t="s">
        <v>44</v>
      </c>
      <c r="G2406" t="s">
        <v>3742</v>
      </c>
      <c r="H2406" t="s">
        <v>3716</v>
      </c>
      <c r="I2406" t="s">
        <v>4534</v>
      </c>
      <c r="J2406" t="s">
        <v>4522</v>
      </c>
      <c r="K2406" s="2">
        <v>-5</v>
      </c>
      <c r="L2406" t="s">
        <v>44</v>
      </c>
      <c r="M2406" s="2">
        <v>-5</v>
      </c>
      <c r="N2406" t="s">
        <v>4523</v>
      </c>
      <c r="O2406" t="s">
        <v>4524</v>
      </c>
      <c r="P2406" t="s">
        <v>12911</v>
      </c>
      <c r="Q2406" t="s">
        <v>12912</v>
      </c>
      <c r="R2406" t="s">
        <v>44</v>
      </c>
      <c r="S2406" t="s">
        <v>7084</v>
      </c>
      <c r="T2406" s="3">
        <v>45838</v>
      </c>
      <c r="U2406" s="3">
        <v>45845</v>
      </c>
      <c r="V2406" s="2">
        <v>0</v>
      </c>
      <c r="W2406" t="s">
        <v>44</v>
      </c>
      <c r="X2406" t="s">
        <v>44</v>
      </c>
      <c r="Y2406" t="s">
        <v>12913</v>
      </c>
      <c r="Z2406" t="s">
        <v>351</v>
      </c>
      <c r="AA2406" t="s">
        <v>4529</v>
      </c>
      <c r="AB2406" t="s">
        <v>4530</v>
      </c>
      <c r="AC2406" t="s">
        <v>89</v>
      </c>
      <c r="AD2406" t="str">
        <f t="shared" si="37"/>
        <v>10-60</v>
      </c>
      <c r="AE2406" t="str">
        <f>VLOOKUP(AD2406,'Main_Sub Desc'!C:D,2,)</f>
        <v>LPC from invoicing</v>
      </c>
      <c r="AF2406" t="str">
        <f>VLOOKUP(VALUE(H2406),'Main_Sub Desc'!F:G,2,)</f>
        <v>Wst Rev Late Payment</v>
      </c>
      <c r="AG2406">
        <f>IFERROR(VLOOKUP(VALUE(I2406),'PC Mapping'!A:F,6,),"")</f>
        <v>10514</v>
      </c>
      <c r="AH2406" s="13" t="str">
        <f>VLOOKUP(AG2406,'PC Mapping'!L:M,2,)</f>
        <v>Bolivar Sewer</v>
      </c>
    </row>
    <row r="2407" spans="1:34" x14ac:dyDescent="0.2">
      <c r="A2407" t="s">
        <v>12910</v>
      </c>
      <c r="B2407" t="s">
        <v>12721</v>
      </c>
      <c r="C2407" t="s">
        <v>4519</v>
      </c>
      <c r="D2407" t="s">
        <v>4520</v>
      </c>
      <c r="E2407" s="3">
        <v>45838</v>
      </c>
      <c r="F2407" t="s">
        <v>44</v>
      </c>
      <c r="G2407" t="s">
        <v>3742</v>
      </c>
      <c r="H2407" t="s">
        <v>3722</v>
      </c>
      <c r="I2407" t="s">
        <v>4538</v>
      </c>
      <c r="J2407" t="s">
        <v>4522</v>
      </c>
      <c r="K2407" s="2">
        <v>-5</v>
      </c>
      <c r="L2407" t="s">
        <v>44</v>
      </c>
      <c r="M2407" s="2">
        <v>-5</v>
      </c>
      <c r="N2407" t="s">
        <v>4523</v>
      </c>
      <c r="O2407" t="s">
        <v>4524</v>
      </c>
      <c r="P2407" t="s">
        <v>12911</v>
      </c>
      <c r="Q2407" t="s">
        <v>12914</v>
      </c>
      <c r="R2407" t="s">
        <v>44</v>
      </c>
      <c r="S2407" t="s">
        <v>7084</v>
      </c>
      <c r="T2407" s="3">
        <v>45838</v>
      </c>
      <c r="U2407" s="3">
        <v>45845</v>
      </c>
      <c r="V2407" s="2">
        <v>0</v>
      </c>
      <c r="W2407" t="s">
        <v>44</v>
      </c>
      <c r="X2407" t="s">
        <v>44</v>
      </c>
      <c r="Y2407" t="s">
        <v>12915</v>
      </c>
      <c r="Z2407" t="s">
        <v>351</v>
      </c>
      <c r="AA2407" t="s">
        <v>4529</v>
      </c>
      <c r="AB2407" t="s">
        <v>4530</v>
      </c>
      <c r="AC2407" t="s">
        <v>89</v>
      </c>
      <c r="AD2407" t="str">
        <f t="shared" si="37"/>
        <v>10-60</v>
      </c>
      <c r="AE2407" t="str">
        <f>VLOOKUP(AD2407,'Main_Sub Desc'!C:D,2,)</f>
        <v>LPC from invoicing</v>
      </c>
      <c r="AF2407" t="str">
        <f>VLOOKUP(VALUE(H2407),'Main_Sub Desc'!F:G,2,)</f>
        <v>Wtr Rev Late Payment</v>
      </c>
      <c r="AG2407">
        <f>IFERROR(VLOOKUP(VALUE(I2407),'PC Mapping'!A:F,6,),"")</f>
        <v>10469</v>
      </c>
      <c r="AH2407" s="13" t="str">
        <f>VLOOKUP(AG2407,'PC Mapping'!L:M,2,)</f>
        <v>Bolivar Water</v>
      </c>
    </row>
    <row r="2408" spans="1:34" x14ac:dyDescent="0.2">
      <c r="A2408" t="s">
        <v>12916</v>
      </c>
      <c r="B2408" t="s">
        <v>12721</v>
      </c>
      <c r="C2408" t="s">
        <v>4519</v>
      </c>
      <c r="D2408" t="s">
        <v>4520</v>
      </c>
      <c r="E2408" s="3">
        <v>45838</v>
      </c>
      <c r="F2408" t="s">
        <v>44</v>
      </c>
      <c r="G2408" t="s">
        <v>3742</v>
      </c>
      <c r="H2408" t="s">
        <v>3722</v>
      </c>
      <c r="I2408" t="s">
        <v>3752</v>
      </c>
      <c r="J2408" t="s">
        <v>4522</v>
      </c>
      <c r="K2408" s="2">
        <v>-5</v>
      </c>
      <c r="L2408" t="s">
        <v>44</v>
      </c>
      <c r="M2408" s="2">
        <v>-5</v>
      </c>
      <c r="N2408" t="s">
        <v>4523</v>
      </c>
      <c r="O2408" t="s">
        <v>4524</v>
      </c>
      <c r="P2408" t="s">
        <v>12917</v>
      </c>
      <c r="Q2408" t="s">
        <v>12918</v>
      </c>
      <c r="R2408" t="s">
        <v>44</v>
      </c>
      <c r="S2408" t="s">
        <v>7084</v>
      </c>
      <c r="T2408" s="3">
        <v>45838</v>
      </c>
      <c r="U2408" s="3">
        <v>45845</v>
      </c>
      <c r="V2408" s="2">
        <v>0</v>
      </c>
      <c r="W2408" t="s">
        <v>44</v>
      </c>
      <c r="X2408" t="s">
        <v>44</v>
      </c>
      <c r="Y2408" t="s">
        <v>12919</v>
      </c>
      <c r="Z2408" t="s">
        <v>12920</v>
      </c>
      <c r="AA2408" t="s">
        <v>4529</v>
      </c>
      <c r="AB2408" t="s">
        <v>4530</v>
      </c>
      <c r="AC2408" t="s">
        <v>99</v>
      </c>
      <c r="AD2408" t="str">
        <f t="shared" si="37"/>
        <v>10-60</v>
      </c>
      <c r="AE2408" t="str">
        <f>VLOOKUP(AD2408,'Main_Sub Desc'!C:D,2,)</f>
        <v>LPC from invoicing</v>
      </c>
      <c r="AF2408" t="str">
        <f>VLOOKUP(VALUE(H2408),'Main_Sub Desc'!F:G,2,)</f>
        <v>Wtr Rev Late Payment</v>
      </c>
      <c r="AG2408">
        <f>IFERROR(VLOOKUP(VALUE(I2408),'PC Mapping'!A:F,6,),"")</f>
        <v>10719</v>
      </c>
      <c r="AH2408" s="13" t="str">
        <f>VLOOKUP(AG2408,'PC Mapping'!L:M,2,)</f>
        <v>All Other Water</v>
      </c>
    </row>
    <row r="2409" spans="1:34" x14ac:dyDescent="0.2">
      <c r="A2409" t="s">
        <v>12921</v>
      </c>
      <c r="B2409" t="s">
        <v>12721</v>
      </c>
      <c r="C2409" t="s">
        <v>4519</v>
      </c>
      <c r="D2409" t="s">
        <v>4520</v>
      </c>
      <c r="E2409" s="3">
        <v>45838</v>
      </c>
      <c r="F2409" t="s">
        <v>44</v>
      </c>
      <c r="G2409" t="s">
        <v>3742</v>
      </c>
      <c r="H2409" t="s">
        <v>3716</v>
      </c>
      <c r="I2409" t="s">
        <v>4534</v>
      </c>
      <c r="J2409" t="s">
        <v>4522</v>
      </c>
      <c r="K2409" s="2">
        <v>-5</v>
      </c>
      <c r="L2409" t="s">
        <v>44</v>
      </c>
      <c r="M2409" s="2">
        <v>-5</v>
      </c>
      <c r="N2409" t="s">
        <v>4523</v>
      </c>
      <c r="O2409" t="s">
        <v>4524</v>
      </c>
      <c r="P2409" t="s">
        <v>12922</v>
      </c>
      <c r="Q2409" t="s">
        <v>12923</v>
      </c>
      <c r="R2409" t="s">
        <v>44</v>
      </c>
      <c r="S2409" t="s">
        <v>7084</v>
      </c>
      <c r="T2409" s="3">
        <v>45838</v>
      </c>
      <c r="U2409" s="3">
        <v>45845</v>
      </c>
      <c r="V2409" s="2">
        <v>0</v>
      </c>
      <c r="W2409" t="s">
        <v>44</v>
      </c>
      <c r="X2409" t="s">
        <v>44</v>
      </c>
      <c r="Y2409" t="s">
        <v>12924</v>
      </c>
      <c r="Z2409" t="s">
        <v>405</v>
      </c>
      <c r="AA2409" t="s">
        <v>4529</v>
      </c>
      <c r="AB2409" t="s">
        <v>4530</v>
      </c>
      <c r="AC2409" t="s">
        <v>99</v>
      </c>
      <c r="AD2409" t="str">
        <f t="shared" si="37"/>
        <v>10-60</v>
      </c>
      <c r="AE2409" t="str">
        <f>VLOOKUP(AD2409,'Main_Sub Desc'!C:D,2,)</f>
        <v>LPC from invoicing</v>
      </c>
      <c r="AF2409" t="str">
        <f>VLOOKUP(VALUE(H2409),'Main_Sub Desc'!F:G,2,)</f>
        <v>Wst Rev Late Payment</v>
      </c>
      <c r="AG2409">
        <f>IFERROR(VLOOKUP(VALUE(I2409),'PC Mapping'!A:F,6,),"")</f>
        <v>10514</v>
      </c>
      <c r="AH2409" s="13" t="str">
        <f>VLOOKUP(AG2409,'PC Mapping'!L:M,2,)</f>
        <v>Bolivar Sewer</v>
      </c>
    </row>
    <row r="2410" spans="1:34" x14ac:dyDescent="0.2">
      <c r="A2410" t="s">
        <v>12921</v>
      </c>
      <c r="B2410" t="s">
        <v>12721</v>
      </c>
      <c r="C2410" t="s">
        <v>4519</v>
      </c>
      <c r="D2410" t="s">
        <v>4520</v>
      </c>
      <c r="E2410" s="3">
        <v>45838</v>
      </c>
      <c r="F2410" t="s">
        <v>44</v>
      </c>
      <c r="G2410" t="s">
        <v>3742</v>
      </c>
      <c r="H2410" t="s">
        <v>3722</v>
      </c>
      <c r="I2410" t="s">
        <v>4538</v>
      </c>
      <c r="J2410" t="s">
        <v>4522</v>
      </c>
      <c r="K2410" s="2">
        <v>-5</v>
      </c>
      <c r="L2410" t="s">
        <v>44</v>
      </c>
      <c r="M2410" s="2">
        <v>-5</v>
      </c>
      <c r="N2410" t="s">
        <v>4523</v>
      </c>
      <c r="O2410" t="s">
        <v>4524</v>
      </c>
      <c r="P2410" t="s">
        <v>12922</v>
      </c>
      <c r="Q2410" t="s">
        <v>12925</v>
      </c>
      <c r="R2410" t="s">
        <v>44</v>
      </c>
      <c r="S2410" t="s">
        <v>7084</v>
      </c>
      <c r="T2410" s="3">
        <v>45838</v>
      </c>
      <c r="U2410" s="3">
        <v>45845</v>
      </c>
      <c r="V2410" s="2">
        <v>0</v>
      </c>
      <c r="W2410" t="s">
        <v>44</v>
      </c>
      <c r="X2410" t="s">
        <v>44</v>
      </c>
      <c r="Y2410" t="s">
        <v>12926</v>
      </c>
      <c r="Z2410" t="s">
        <v>405</v>
      </c>
      <c r="AA2410" t="s">
        <v>4529</v>
      </c>
      <c r="AB2410" t="s">
        <v>4530</v>
      </c>
      <c r="AC2410" t="s">
        <v>99</v>
      </c>
      <c r="AD2410" t="str">
        <f t="shared" si="37"/>
        <v>10-60</v>
      </c>
      <c r="AE2410" t="str">
        <f>VLOOKUP(AD2410,'Main_Sub Desc'!C:D,2,)</f>
        <v>LPC from invoicing</v>
      </c>
      <c r="AF2410" t="str">
        <f>VLOOKUP(VALUE(H2410),'Main_Sub Desc'!F:G,2,)</f>
        <v>Wtr Rev Late Payment</v>
      </c>
      <c r="AG2410">
        <f>IFERROR(VLOOKUP(VALUE(I2410),'PC Mapping'!A:F,6,),"")</f>
        <v>10469</v>
      </c>
      <c r="AH2410" s="13" t="str">
        <f>VLOOKUP(AG2410,'PC Mapping'!L:M,2,)</f>
        <v>Bolivar Water</v>
      </c>
    </row>
    <row r="2411" spans="1:34" x14ac:dyDescent="0.2">
      <c r="A2411" t="s">
        <v>12927</v>
      </c>
      <c r="B2411" t="s">
        <v>12721</v>
      </c>
      <c r="C2411" t="s">
        <v>4519</v>
      </c>
      <c r="D2411" t="s">
        <v>4520</v>
      </c>
      <c r="E2411" s="3">
        <v>45838</v>
      </c>
      <c r="F2411" t="s">
        <v>44</v>
      </c>
      <c r="G2411" t="s">
        <v>3742</v>
      </c>
      <c r="H2411" t="s">
        <v>3722</v>
      </c>
      <c r="I2411" t="s">
        <v>4538</v>
      </c>
      <c r="J2411" t="s">
        <v>4522</v>
      </c>
      <c r="K2411" s="2">
        <v>-5</v>
      </c>
      <c r="L2411" t="s">
        <v>44</v>
      </c>
      <c r="M2411" s="2">
        <v>-5</v>
      </c>
      <c r="N2411" t="s">
        <v>4523</v>
      </c>
      <c r="O2411" t="s">
        <v>4524</v>
      </c>
      <c r="P2411" t="s">
        <v>12928</v>
      </c>
      <c r="Q2411" t="s">
        <v>12929</v>
      </c>
      <c r="R2411" t="s">
        <v>44</v>
      </c>
      <c r="S2411" t="s">
        <v>7084</v>
      </c>
      <c r="T2411" s="3">
        <v>45838</v>
      </c>
      <c r="U2411" s="3">
        <v>45845</v>
      </c>
      <c r="V2411" s="2">
        <v>0</v>
      </c>
      <c r="W2411" t="s">
        <v>44</v>
      </c>
      <c r="X2411" t="s">
        <v>44</v>
      </c>
      <c r="Y2411" t="s">
        <v>12930</v>
      </c>
      <c r="Z2411" t="s">
        <v>345</v>
      </c>
      <c r="AA2411" t="s">
        <v>4529</v>
      </c>
      <c r="AB2411" t="s">
        <v>4530</v>
      </c>
      <c r="AC2411" t="s">
        <v>99</v>
      </c>
      <c r="AD2411" t="str">
        <f t="shared" si="37"/>
        <v>10-60</v>
      </c>
      <c r="AE2411" t="str">
        <f>VLOOKUP(AD2411,'Main_Sub Desc'!C:D,2,)</f>
        <v>LPC from invoicing</v>
      </c>
      <c r="AF2411" t="str">
        <f>VLOOKUP(VALUE(H2411),'Main_Sub Desc'!F:G,2,)</f>
        <v>Wtr Rev Late Payment</v>
      </c>
      <c r="AG2411">
        <f>IFERROR(VLOOKUP(VALUE(I2411),'PC Mapping'!A:F,6,),"")</f>
        <v>10469</v>
      </c>
      <c r="AH2411" s="13" t="str">
        <f>VLOOKUP(AG2411,'PC Mapping'!L:M,2,)</f>
        <v>Bolivar Water</v>
      </c>
    </row>
    <row r="2412" spans="1:34" x14ac:dyDescent="0.2">
      <c r="A2412" t="s">
        <v>12927</v>
      </c>
      <c r="B2412" t="s">
        <v>12721</v>
      </c>
      <c r="C2412" t="s">
        <v>4519</v>
      </c>
      <c r="D2412" t="s">
        <v>4520</v>
      </c>
      <c r="E2412" s="3">
        <v>45838</v>
      </c>
      <c r="F2412" t="s">
        <v>44</v>
      </c>
      <c r="G2412" t="s">
        <v>3742</v>
      </c>
      <c r="H2412" t="s">
        <v>3716</v>
      </c>
      <c r="I2412" t="s">
        <v>4534</v>
      </c>
      <c r="J2412" t="s">
        <v>4522</v>
      </c>
      <c r="K2412" s="2">
        <v>-6.28</v>
      </c>
      <c r="L2412" t="s">
        <v>44</v>
      </c>
      <c r="M2412" s="2">
        <v>-6.28</v>
      </c>
      <c r="N2412" t="s">
        <v>4523</v>
      </c>
      <c r="O2412" t="s">
        <v>4524</v>
      </c>
      <c r="P2412" t="s">
        <v>12928</v>
      </c>
      <c r="Q2412" t="s">
        <v>12931</v>
      </c>
      <c r="R2412" t="s">
        <v>44</v>
      </c>
      <c r="S2412" t="s">
        <v>7084</v>
      </c>
      <c r="T2412" s="3">
        <v>45838</v>
      </c>
      <c r="U2412" s="3">
        <v>45845</v>
      </c>
      <c r="V2412" s="2">
        <v>0</v>
      </c>
      <c r="W2412" t="s">
        <v>44</v>
      </c>
      <c r="X2412" t="s">
        <v>44</v>
      </c>
      <c r="Y2412" t="s">
        <v>12932</v>
      </c>
      <c r="Z2412" t="s">
        <v>345</v>
      </c>
      <c r="AA2412" t="s">
        <v>4529</v>
      </c>
      <c r="AB2412" t="s">
        <v>4530</v>
      </c>
      <c r="AC2412" t="s">
        <v>99</v>
      </c>
      <c r="AD2412" t="str">
        <f t="shared" si="37"/>
        <v>10-60</v>
      </c>
      <c r="AE2412" t="str">
        <f>VLOOKUP(AD2412,'Main_Sub Desc'!C:D,2,)</f>
        <v>LPC from invoicing</v>
      </c>
      <c r="AF2412" t="str">
        <f>VLOOKUP(VALUE(H2412),'Main_Sub Desc'!F:G,2,)</f>
        <v>Wst Rev Late Payment</v>
      </c>
      <c r="AG2412">
        <f>IFERROR(VLOOKUP(VALUE(I2412),'PC Mapping'!A:F,6,),"")</f>
        <v>10514</v>
      </c>
      <c r="AH2412" s="13" t="str">
        <f>VLOOKUP(AG2412,'PC Mapping'!L:M,2,)</f>
        <v>Bolivar Sewer</v>
      </c>
    </row>
    <row r="2413" spans="1:34" x14ac:dyDescent="0.2">
      <c r="A2413" t="s">
        <v>12933</v>
      </c>
      <c r="B2413" t="s">
        <v>12721</v>
      </c>
      <c r="C2413" t="s">
        <v>4519</v>
      </c>
      <c r="D2413" t="s">
        <v>4520</v>
      </c>
      <c r="E2413" s="3">
        <v>45838</v>
      </c>
      <c r="F2413" t="s">
        <v>44</v>
      </c>
      <c r="G2413" t="s">
        <v>3742</v>
      </c>
      <c r="H2413" t="s">
        <v>3722</v>
      </c>
      <c r="I2413" t="s">
        <v>3752</v>
      </c>
      <c r="J2413" t="s">
        <v>4522</v>
      </c>
      <c r="K2413" s="2">
        <v>-5.59</v>
      </c>
      <c r="L2413" t="s">
        <v>44</v>
      </c>
      <c r="M2413" s="2">
        <v>-5.59</v>
      </c>
      <c r="N2413" t="s">
        <v>4523</v>
      </c>
      <c r="O2413" t="s">
        <v>4524</v>
      </c>
      <c r="P2413" t="s">
        <v>6886</v>
      </c>
      <c r="Q2413" t="s">
        <v>12934</v>
      </c>
      <c r="R2413" t="s">
        <v>44</v>
      </c>
      <c r="S2413" t="s">
        <v>7084</v>
      </c>
      <c r="T2413" s="3">
        <v>45838</v>
      </c>
      <c r="U2413" s="3">
        <v>45845</v>
      </c>
      <c r="V2413" s="2">
        <v>0</v>
      </c>
      <c r="W2413" t="s">
        <v>44</v>
      </c>
      <c r="X2413" t="s">
        <v>44</v>
      </c>
      <c r="Y2413" t="s">
        <v>12935</v>
      </c>
      <c r="Z2413" t="s">
        <v>12936</v>
      </c>
      <c r="AA2413" t="s">
        <v>4529</v>
      </c>
      <c r="AB2413" t="s">
        <v>4530</v>
      </c>
      <c r="AC2413" t="s">
        <v>89</v>
      </c>
      <c r="AD2413" t="str">
        <f t="shared" si="37"/>
        <v>10-60</v>
      </c>
      <c r="AE2413" t="str">
        <f>VLOOKUP(AD2413,'Main_Sub Desc'!C:D,2,)</f>
        <v>LPC from invoicing</v>
      </c>
      <c r="AF2413" t="str">
        <f>VLOOKUP(VALUE(H2413),'Main_Sub Desc'!F:G,2,)</f>
        <v>Wtr Rev Late Payment</v>
      </c>
      <c r="AG2413">
        <f>IFERROR(VLOOKUP(VALUE(I2413),'PC Mapping'!A:F,6,),"")</f>
        <v>10719</v>
      </c>
      <c r="AH2413" s="13" t="str">
        <f>VLOOKUP(AG2413,'PC Mapping'!L:M,2,)</f>
        <v>All Other Water</v>
      </c>
    </row>
    <row r="2414" spans="1:34" x14ac:dyDescent="0.2">
      <c r="A2414" t="s">
        <v>12937</v>
      </c>
      <c r="B2414" t="s">
        <v>12938</v>
      </c>
      <c r="C2414" t="s">
        <v>4519</v>
      </c>
      <c r="D2414" t="s">
        <v>4520</v>
      </c>
      <c r="E2414" s="3">
        <v>45810</v>
      </c>
      <c r="F2414" t="s">
        <v>44</v>
      </c>
      <c r="G2414" t="s">
        <v>3742</v>
      </c>
      <c r="H2414" t="s">
        <v>3716</v>
      </c>
      <c r="I2414" t="s">
        <v>4708</v>
      </c>
      <c r="J2414" t="s">
        <v>4522</v>
      </c>
      <c r="K2414" s="2">
        <v>-5</v>
      </c>
      <c r="L2414" t="s">
        <v>44</v>
      </c>
      <c r="M2414" s="2">
        <v>-5</v>
      </c>
      <c r="N2414" t="s">
        <v>4523</v>
      </c>
      <c r="O2414" t="s">
        <v>4524</v>
      </c>
      <c r="P2414" t="s">
        <v>12939</v>
      </c>
      <c r="Q2414" t="s">
        <v>12940</v>
      </c>
      <c r="R2414" t="s">
        <v>44</v>
      </c>
      <c r="S2414" t="s">
        <v>4527</v>
      </c>
      <c r="T2414" s="3">
        <v>45810</v>
      </c>
      <c r="U2414" s="3">
        <v>45811</v>
      </c>
      <c r="V2414" s="2">
        <v>0</v>
      </c>
      <c r="W2414" t="s">
        <v>44</v>
      </c>
      <c r="X2414" t="s">
        <v>44</v>
      </c>
      <c r="Y2414" t="s">
        <v>12941</v>
      </c>
      <c r="Z2414" t="s">
        <v>3655</v>
      </c>
      <c r="AA2414" t="s">
        <v>4529</v>
      </c>
      <c r="AB2414" t="s">
        <v>4530</v>
      </c>
      <c r="AC2414" t="s">
        <v>89</v>
      </c>
      <c r="AD2414" t="str">
        <f t="shared" si="37"/>
        <v>10-60</v>
      </c>
      <c r="AE2414" t="str">
        <f>VLOOKUP(AD2414,'Main_Sub Desc'!C:D,2,)</f>
        <v>LPC from invoicing</v>
      </c>
      <c r="AF2414" t="str">
        <f>VLOOKUP(VALUE(H2414),'Main_Sub Desc'!F:G,2,)</f>
        <v>Wst Rev Late Payment</v>
      </c>
      <c r="AG2414">
        <f>IFERROR(VLOOKUP(VALUE(I2414),'PC Mapping'!A:F,6,),"")</f>
        <v>10720</v>
      </c>
      <c r="AH2414" s="13" t="str">
        <f>VLOOKUP(AG2414,'PC Mapping'!L:M,2,)</f>
        <v>All Other Sewer</v>
      </c>
    </row>
    <row r="2415" spans="1:34" x14ac:dyDescent="0.2">
      <c r="A2415" t="s">
        <v>12942</v>
      </c>
      <c r="B2415" t="s">
        <v>12938</v>
      </c>
      <c r="C2415" t="s">
        <v>4519</v>
      </c>
      <c r="D2415" t="s">
        <v>4520</v>
      </c>
      <c r="E2415" s="3">
        <v>45810</v>
      </c>
      <c r="F2415" t="s">
        <v>44</v>
      </c>
      <c r="G2415" t="s">
        <v>3742</v>
      </c>
      <c r="H2415" t="s">
        <v>3716</v>
      </c>
      <c r="I2415" t="s">
        <v>4708</v>
      </c>
      <c r="J2415" t="s">
        <v>4522</v>
      </c>
      <c r="K2415" s="2">
        <v>-21.73</v>
      </c>
      <c r="L2415" t="s">
        <v>44</v>
      </c>
      <c r="M2415" s="2">
        <v>-21.73</v>
      </c>
      <c r="N2415" t="s">
        <v>4523</v>
      </c>
      <c r="O2415" t="s">
        <v>4524</v>
      </c>
      <c r="P2415" t="s">
        <v>12943</v>
      </c>
      <c r="Q2415" t="s">
        <v>12944</v>
      </c>
      <c r="R2415" t="s">
        <v>44</v>
      </c>
      <c r="S2415" t="s">
        <v>4527</v>
      </c>
      <c r="T2415" s="3">
        <v>45810</v>
      </c>
      <c r="U2415" s="3">
        <v>45811</v>
      </c>
      <c r="V2415" s="2">
        <v>0</v>
      </c>
      <c r="W2415" t="s">
        <v>44</v>
      </c>
      <c r="X2415" t="s">
        <v>44</v>
      </c>
      <c r="Y2415" t="s">
        <v>12945</v>
      </c>
      <c r="Z2415" t="s">
        <v>3660</v>
      </c>
      <c r="AA2415" t="s">
        <v>4529</v>
      </c>
      <c r="AB2415" t="s">
        <v>4530</v>
      </c>
      <c r="AC2415" t="s">
        <v>89</v>
      </c>
      <c r="AD2415" t="str">
        <f t="shared" si="37"/>
        <v>10-60</v>
      </c>
      <c r="AE2415" t="str">
        <f>VLOOKUP(AD2415,'Main_Sub Desc'!C:D,2,)</f>
        <v>LPC from invoicing</v>
      </c>
      <c r="AF2415" t="str">
        <f>VLOOKUP(VALUE(H2415),'Main_Sub Desc'!F:G,2,)</f>
        <v>Wst Rev Late Payment</v>
      </c>
      <c r="AG2415">
        <f>IFERROR(VLOOKUP(VALUE(I2415),'PC Mapping'!A:F,6,),"")</f>
        <v>10720</v>
      </c>
      <c r="AH2415" s="13" t="str">
        <f>VLOOKUP(AG2415,'PC Mapping'!L:M,2,)</f>
        <v>All Other Sewer</v>
      </c>
    </row>
    <row r="2416" spans="1:34" x14ac:dyDescent="0.2">
      <c r="A2416" t="s">
        <v>12946</v>
      </c>
      <c r="B2416" t="s">
        <v>12938</v>
      </c>
      <c r="C2416" t="s">
        <v>4519</v>
      </c>
      <c r="D2416" t="s">
        <v>4520</v>
      </c>
      <c r="E2416" s="3">
        <v>45810</v>
      </c>
      <c r="F2416" t="s">
        <v>44</v>
      </c>
      <c r="G2416" t="s">
        <v>3742</v>
      </c>
      <c r="H2416" t="s">
        <v>3716</v>
      </c>
      <c r="I2416" t="s">
        <v>4708</v>
      </c>
      <c r="J2416" t="s">
        <v>4522</v>
      </c>
      <c r="K2416" s="2">
        <v>-5</v>
      </c>
      <c r="L2416" t="s">
        <v>44</v>
      </c>
      <c r="M2416" s="2">
        <v>-5</v>
      </c>
      <c r="N2416" t="s">
        <v>4523</v>
      </c>
      <c r="O2416" t="s">
        <v>4524</v>
      </c>
      <c r="P2416" t="s">
        <v>12947</v>
      </c>
      <c r="Q2416" t="s">
        <v>12948</v>
      </c>
      <c r="R2416" t="s">
        <v>44</v>
      </c>
      <c r="S2416" t="s">
        <v>4527</v>
      </c>
      <c r="T2416" s="3">
        <v>45810</v>
      </c>
      <c r="U2416" s="3">
        <v>45811</v>
      </c>
      <c r="V2416" s="2">
        <v>0</v>
      </c>
      <c r="W2416" t="s">
        <v>44</v>
      </c>
      <c r="X2416" t="s">
        <v>44</v>
      </c>
      <c r="Y2416" t="s">
        <v>12949</v>
      </c>
      <c r="Z2416" t="s">
        <v>3649</v>
      </c>
      <c r="AA2416" t="s">
        <v>4529</v>
      </c>
      <c r="AB2416" t="s">
        <v>4530</v>
      </c>
      <c r="AC2416" t="s">
        <v>89</v>
      </c>
      <c r="AD2416" t="str">
        <f t="shared" si="37"/>
        <v>10-60</v>
      </c>
      <c r="AE2416" t="str">
        <f>VLOOKUP(AD2416,'Main_Sub Desc'!C:D,2,)</f>
        <v>LPC from invoicing</v>
      </c>
      <c r="AF2416" t="str">
        <f>VLOOKUP(VALUE(H2416),'Main_Sub Desc'!F:G,2,)</f>
        <v>Wst Rev Late Payment</v>
      </c>
      <c r="AG2416">
        <f>IFERROR(VLOOKUP(VALUE(I2416),'PC Mapping'!A:F,6,),"")</f>
        <v>10720</v>
      </c>
      <c r="AH2416" s="13" t="str">
        <f>VLOOKUP(AG2416,'PC Mapping'!L:M,2,)</f>
        <v>All Other Sewer</v>
      </c>
    </row>
    <row r="2417" spans="1:34" x14ac:dyDescent="0.2">
      <c r="A2417" t="s">
        <v>12950</v>
      </c>
      <c r="B2417" t="s">
        <v>12938</v>
      </c>
      <c r="C2417" t="s">
        <v>4519</v>
      </c>
      <c r="D2417" t="s">
        <v>4520</v>
      </c>
      <c r="E2417" s="3">
        <v>45810</v>
      </c>
      <c r="F2417" t="s">
        <v>44</v>
      </c>
      <c r="G2417" t="s">
        <v>3742</v>
      </c>
      <c r="H2417" t="s">
        <v>3716</v>
      </c>
      <c r="I2417" t="s">
        <v>4708</v>
      </c>
      <c r="J2417" t="s">
        <v>4522</v>
      </c>
      <c r="K2417" s="2">
        <v>-5</v>
      </c>
      <c r="L2417" t="s">
        <v>44</v>
      </c>
      <c r="M2417" s="2">
        <v>-5</v>
      </c>
      <c r="N2417" t="s">
        <v>4523</v>
      </c>
      <c r="O2417" t="s">
        <v>4524</v>
      </c>
      <c r="P2417" t="s">
        <v>12951</v>
      </c>
      <c r="Q2417" t="s">
        <v>12952</v>
      </c>
      <c r="R2417" t="s">
        <v>44</v>
      </c>
      <c r="S2417" t="s">
        <v>4527</v>
      </c>
      <c r="T2417" s="3">
        <v>45810</v>
      </c>
      <c r="U2417" s="3">
        <v>45811</v>
      </c>
      <c r="V2417" s="2">
        <v>0</v>
      </c>
      <c r="W2417" t="s">
        <v>44</v>
      </c>
      <c r="X2417" t="s">
        <v>44</v>
      </c>
      <c r="Y2417" t="s">
        <v>12953</v>
      </c>
      <c r="Z2417" t="s">
        <v>3661</v>
      </c>
      <c r="AA2417" t="s">
        <v>4529</v>
      </c>
      <c r="AB2417" t="s">
        <v>4530</v>
      </c>
      <c r="AC2417" t="s">
        <v>89</v>
      </c>
      <c r="AD2417" t="str">
        <f t="shared" si="37"/>
        <v>10-60</v>
      </c>
      <c r="AE2417" t="str">
        <f>VLOOKUP(AD2417,'Main_Sub Desc'!C:D,2,)</f>
        <v>LPC from invoicing</v>
      </c>
      <c r="AF2417" t="str">
        <f>VLOOKUP(VALUE(H2417),'Main_Sub Desc'!F:G,2,)</f>
        <v>Wst Rev Late Payment</v>
      </c>
      <c r="AG2417">
        <f>IFERROR(VLOOKUP(VALUE(I2417),'PC Mapping'!A:F,6,),"")</f>
        <v>10720</v>
      </c>
      <c r="AH2417" s="13" t="str">
        <f>VLOOKUP(AG2417,'PC Mapping'!L:M,2,)</f>
        <v>All Other Sewer</v>
      </c>
    </row>
    <row r="2418" spans="1:34" x14ac:dyDescent="0.2">
      <c r="A2418" t="s">
        <v>12954</v>
      </c>
      <c r="B2418" t="s">
        <v>12938</v>
      </c>
      <c r="C2418" t="s">
        <v>4519</v>
      </c>
      <c r="D2418" t="s">
        <v>4520</v>
      </c>
      <c r="E2418" s="3">
        <v>45810</v>
      </c>
      <c r="F2418" t="s">
        <v>44</v>
      </c>
      <c r="G2418" t="s">
        <v>3742</v>
      </c>
      <c r="H2418" t="s">
        <v>3716</v>
      </c>
      <c r="I2418" t="s">
        <v>4708</v>
      </c>
      <c r="J2418" t="s">
        <v>4522</v>
      </c>
      <c r="K2418" s="2">
        <v>-7.9</v>
      </c>
      <c r="L2418" t="s">
        <v>44</v>
      </c>
      <c r="M2418" s="2">
        <v>-7.9</v>
      </c>
      <c r="N2418" t="s">
        <v>4523</v>
      </c>
      <c r="O2418" t="s">
        <v>4524</v>
      </c>
      <c r="P2418" t="s">
        <v>4814</v>
      </c>
      <c r="Q2418" t="s">
        <v>12955</v>
      </c>
      <c r="R2418" t="s">
        <v>44</v>
      </c>
      <c r="S2418" t="s">
        <v>4527</v>
      </c>
      <c r="T2418" s="3">
        <v>45810</v>
      </c>
      <c r="U2418" s="3">
        <v>45811</v>
      </c>
      <c r="V2418" s="2">
        <v>0</v>
      </c>
      <c r="W2418" t="s">
        <v>44</v>
      </c>
      <c r="X2418" t="s">
        <v>44</v>
      </c>
      <c r="Y2418" t="s">
        <v>12956</v>
      </c>
      <c r="Z2418" t="s">
        <v>3702</v>
      </c>
      <c r="AA2418" t="s">
        <v>4529</v>
      </c>
      <c r="AB2418" t="s">
        <v>4530</v>
      </c>
      <c r="AC2418" t="s">
        <v>89</v>
      </c>
      <c r="AD2418" t="str">
        <f t="shared" si="37"/>
        <v>10-60</v>
      </c>
      <c r="AE2418" t="str">
        <f>VLOOKUP(AD2418,'Main_Sub Desc'!C:D,2,)</f>
        <v>LPC from invoicing</v>
      </c>
      <c r="AF2418" t="str">
        <f>VLOOKUP(VALUE(H2418),'Main_Sub Desc'!F:G,2,)</f>
        <v>Wst Rev Late Payment</v>
      </c>
      <c r="AG2418">
        <f>IFERROR(VLOOKUP(VALUE(I2418),'PC Mapping'!A:F,6,),"")</f>
        <v>10720</v>
      </c>
      <c r="AH2418" s="13" t="str">
        <f>VLOOKUP(AG2418,'PC Mapping'!L:M,2,)</f>
        <v>All Other Sewer</v>
      </c>
    </row>
    <row r="2419" spans="1:34" x14ac:dyDescent="0.2">
      <c r="A2419" t="s">
        <v>12957</v>
      </c>
      <c r="B2419" t="s">
        <v>12938</v>
      </c>
      <c r="C2419" t="s">
        <v>4519</v>
      </c>
      <c r="D2419" t="s">
        <v>4520</v>
      </c>
      <c r="E2419" s="3">
        <v>45810</v>
      </c>
      <c r="F2419" t="s">
        <v>44</v>
      </c>
      <c r="G2419" t="s">
        <v>3742</v>
      </c>
      <c r="H2419" t="s">
        <v>3716</v>
      </c>
      <c r="I2419" t="s">
        <v>4708</v>
      </c>
      <c r="J2419" t="s">
        <v>4522</v>
      </c>
      <c r="K2419" s="2">
        <v>-5</v>
      </c>
      <c r="L2419" t="s">
        <v>44</v>
      </c>
      <c r="M2419" s="2">
        <v>-5</v>
      </c>
      <c r="N2419" t="s">
        <v>4523</v>
      </c>
      <c r="O2419" t="s">
        <v>4524</v>
      </c>
      <c r="P2419" t="s">
        <v>12958</v>
      </c>
      <c r="Q2419" t="s">
        <v>12959</v>
      </c>
      <c r="R2419" t="s">
        <v>44</v>
      </c>
      <c r="S2419" t="s">
        <v>4527</v>
      </c>
      <c r="T2419" s="3">
        <v>45810</v>
      </c>
      <c r="U2419" s="3">
        <v>45811</v>
      </c>
      <c r="V2419" s="2">
        <v>0</v>
      </c>
      <c r="W2419" t="s">
        <v>44</v>
      </c>
      <c r="X2419" t="s">
        <v>44</v>
      </c>
      <c r="Y2419" t="s">
        <v>12960</v>
      </c>
      <c r="Z2419" t="s">
        <v>3632</v>
      </c>
      <c r="AA2419" t="s">
        <v>4529</v>
      </c>
      <c r="AB2419" t="s">
        <v>4530</v>
      </c>
      <c r="AC2419" t="s">
        <v>89</v>
      </c>
      <c r="AD2419" t="str">
        <f t="shared" si="37"/>
        <v>10-60</v>
      </c>
      <c r="AE2419" t="str">
        <f>VLOOKUP(AD2419,'Main_Sub Desc'!C:D,2,)</f>
        <v>LPC from invoicing</v>
      </c>
      <c r="AF2419" t="str">
        <f>VLOOKUP(VALUE(H2419),'Main_Sub Desc'!F:G,2,)</f>
        <v>Wst Rev Late Payment</v>
      </c>
      <c r="AG2419">
        <f>IFERROR(VLOOKUP(VALUE(I2419),'PC Mapping'!A:F,6,),"")</f>
        <v>10720</v>
      </c>
      <c r="AH2419" s="13" t="str">
        <f>VLOOKUP(AG2419,'PC Mapping'!L:M,2,)</f>
        <v>All Other Sewer</v>
      </c>
    </row>
    <row r="2420" spans="1:34" x14ac:dyDescent="0.2">
      <c r="A2420" t="s">
        <v>12961</v>
      </c>
      <c r="B2420" t="s">
        <v>12938</v>
      </c>
      <c r="C2420" t="s">
        <v>4519</v>
      </c>
      <c r="D2420" t="s">
        <v>4520</v>
      </c>
      <c r="E2420" s="3">
        <v>45810</v>
      </c>
      <c r="F2420" t="s">
        <v>44</v>
      </c>
      <c r="G2420" t="s">
        <v>3742</v>
      </c>
      <c r="H2420" t="s">
        <v>3722</v>
      </c>
      <c r="I2420" t="s">
        <v>3752</v>
      </c>
      <c r="J2420" t="s">
        <v>4522</v>
      </c>
      <c r="K2420" s="2">
        <v>-5</v>
      </c>
      <c r="L2420" t="s">
        <v>44</v>
      </c>
      <c r="M2420" s="2">
        <v>-5</v>
      </c>
      <c r="N2420" t="s">
        <v>4523</v>
      </c>
      <c r="O2420" t="s">
        <v>4524</v>
      </c>
      <c r="P2420" t="s">
        <v>5959</v>
      </c>
      <c r="Q2420" t="s">
        <v>12962</v>
      </c>
      <c r="R2420" t="s">
        <v>44</v>
      </c>
      <c r="S2420" t="s">
        <v>4527</v>
      </c>
      <c r="T2420" s="3">
        <v>45810</v>
      </c>
      <c r="U2420" s="3">
        <v>45811</v>
      </c>
      <c r="V2420" s="2">
        <v>0</v>
      </c>
      <c r="W2420" t="s">
        <v>44</v>
      </c>
      <c r="X2420" t="s">
        <v>44</v>
      </c>
      <c r="Y2420" t="s">
        <v>12963</v>
      </c>
      <c r="Z2420" t="s">
        <v>1588</v>
      </c>
      <c r="AA2420" t="s">
        <v>4529</v>
      </c>
      <c r="AB2420" t="s">
        <v>4530</v>
      </c>
      <c r="AC2420" t="s">
        <v>89</v>
      </c>
      <c r="AD2420" t="str">
        <f t="shared" si="37"/>
        <v>10-60</v>
      </c>
      <c r="AE2420" t="str">
        <f>VLOOKUP(AD2420,'Main_Sub Desc'!C:D,2,)</f>
        <v>LPC from invoicing</v>
      </c>
      <c r="AF2420" t="str">
        <f>VLOOKUP(VALUE(H2420),'Main_Sub Desc'!F:G,2,)</f>
        <v>Wtr Rev Late Payment</v>
      </c>
      <c r="AG2420">
        <f>IFERROR(VLOOKUP(VALUE(I2420),'PC Mapping'!A:F,6,),"")</f>
        <v>10719</v>
      </c>
      <c r="AH2420" s="13" t="str">
        <f>VLOOKUP(AG2420,'PC Mapping'!L:M,2,)</f>
        <v>All Other Water</v>
      </c>
    </row>
    <row r="2421" spans="1:34" x14ac:dyDescent="0.2">
      <c r="A2421" t="s">
        <v>12964</v>
      </c>
      <c r="B2421" t="s">
        <v>12965</v>
      </c>
      <c r="C2421" t="s">
        <v>4519</v>
      </c>
      <c r="D2421" t="s">
        <v>4520</v>
      </c>
      <c r="E2421" s="3">
        <v>45812</v>
      </c>
      <c r="F2421" t="s">
        <v>44</v>
      </c>
      <c r="G2421" t="s">
        <v>3742</v>
      </c>
      <c r="H2421" t="s">
        <v>3722</v>
      </c>
      <c r="I2421" t="s">
        <v>3752</v>
      </c>
      <c r="J2421" t="s">
        <v>4522</v>
      </c>
      <c r="K2421" s="2">
        <v>-5</v>
      </c>
      <c r="L2421" t="s">
        <v>44</v>
      </c>
      <c r="M2421" s="2">
        <v>-5</v>
      </c>
      <c r="N2421" t="s">
        <v>4523</v>
      </c>
      <c r="O2421" t="s">
        <v>4524</v>
      </c>
      <c r="P2421" t="s">
        <v>12966</v>
      </c>
      <c r="Q2421" t="s">
        <v>12967</v>
      </c>
      <c r="R2421" t="s">
        <v>44</v>
      </c>
      <c r="S2421" t="s">
        <v>4527</v>
      </c>
      <c r="T2421" s="3">
        <v>45812</v>
      </c>
      <c r="U2421" s="3">
        <v>45813</v>
      </c>
      <c r="V2421" s="2">
        <v>0</v>
      </c>
      <c r="W2421" t="s">
        <v>44</v>
      </c>
      <c r="X2421" t="s">
        <v>44</v>
      </c>
      <c r="Y2421" t="s">
        <v>12968</v>
      </c>
      <c r="Z2421" t="s">
        <v>3588</v>
      </c>
      <c r="AA2421" t="s">
        <v>4529</v>
      </c>
      <c r="AB2421" t="s">
        <v>4530</v>
      </c>
      <c r="AC2421" t="s">
        <v>89</v>
      </c>
      <c r="AD2421" t="str">
        <f t="shared" si="37"/>
        <v>10-60</v>
      </c>
      <c r="AE2421" t="str">
        <f>VLOOKUP(AD2421,'Main_Sub Desc'!C:D,2,)</f>
        <v>LPC from invoicing</v>
      </c>
      <c r="AF2421" t="str">
        <f>VLOOKUP(VALUE(H2421),'Main_Sub Desc'!F:G,2,)</f>
        <v>Wtr Rev Late Payment</v>
      </c>
      <c r="AG2421">
        <f>IFERROR(VLOOKUP(VALUE(I2421),'PC Mapping'!A:F,6,),"")</f>
        <v>10719</v>
      </c>
      <c r="AH2421" s="13" t="str">
        <f>VLOOKUP(AG2421,'PC Mapping'!L:M,2,)</f>
        <v>All Other Water</v>
      </c>
    </row>
    <row r="2422" spans="1:34" x14ac:dyDescent="0.2">
      <c r="A2422" t="s">
        <v>12969</v>
      </c>
      <c r="B2422" t="s">
        <v>12970</v>
      </c>
      <c r="C2422" t="s">
        <v>4519</v>
      </c>
      <c r="D2422" t="s">
        <v>4520</v>
      </c>
      <c r="E2422" s="3">
        <v>45813</v>
      </c>
      <c r="F2422" t="s">
        <v>44</v>
      </c>
      <c r="G2422" t="s">
        <v>3742</v>
      </c>
      <c r="H2422" t="s">
        <v>3722</v>
      </c>
      <c r="I2422" t="s">
        <v>3752</v>
      </c>
      <c r="J2422" t="s">
        <v>4522</v>
      </c>
      <c r="K2422" s="2">
        <v>-10.39</v>
      </c>
      <c r="L2422" t="s">
        <v>44</v>
      </c>
      <c r="M2422" s="2">
        <v>-10.39</v>
      </c>
      <c r="N2422" t="s">
        <v>4523</v>
      </c>
      <c r="O2422" t="s">
        <v>4524</v>
      </c>
      <c r="P2422" t="s">
        <v>12971</v>
      </c>
      <c r="Q2422" t="s">
        <v>12972</v>
      </c>
      <c r="R2422" t="s">
        <v>44</v>
      </c>
      <c r="S2422" t="s">
        <v>4527</v>
      </c>
      <c r="T2422" s="3">
        <v>45813</v>
      </c>
      <c r="U2422" s="3">
        <v>45814</v>
      </c>
      <c r="V2422" s="2">
        <v>0</v>
      </c>
      <c r="W2422" t="s">
        <v>44</v>
      </c>
      <c r="X2422" t="s">
        <v>44</v>
      </c>
      <c r="Y2422" t="s">
        <v>12973</v>
      </c>
      <c r="Z2422" t="s">
        <v>2469</v>
      </c>
      <c r="AA2422" t="s">
        <v>4529</v>
      </c>
      <c r="AB2422" t="s">
        <v>4530</v>
      </c>
      <c r="AC2422" t="s">
        <v>99</v>
      </c>
      <c r="AD2422" t="str">
        <f t="shared" si="37"/>
        <v>10-60</v>
      </c>
      <c r="AE2422" t="str">
        <f>VLOOKUP(AD2422,'Main_Sub Desc'!C:D,2,)</f>
        <v>LPC from invoicing</v>
      </c>
      <c r="AF2422" t="str">
        <f>VLOOKUP(VALUE(H2422),'Main_Sub Desc'!F:G,2,)</f>
        <v>Wtr Rev Late Payment</v>
      </c>
      <c r="AG2422">
        <f>IFERROR(VLOOKUP(VALUE(I2422),'PC Mapping'!A:F,6,),"")</f>
        <v>10719</v>
      </c>
      <c r="AH2422" s="13" t="str">
        <f>VLOOKUP(AG2422,'PC Mapping'!L:M,2,)</f>
        <v>All Other Water</v>
      </c>
    </row>
    <row r="2423" spans="1:34" x14ac:dyDescent="0.2">
      <c r="A2423" t="s">
        <v>12974</v>
      </c>
      <c r="B2423" t="s">
        <v>12970</v>
      </c>
      <c r="C2423" t="s">
        <v>4519</v>
      </c>
      <c r="D2423" t="s">
        <v>4520</v>
      </c>
      <c r="E2423" s="3">
        <v>45813</v>
      </c>
      <c r="F2423" t="s">
        <v>44</v>
      </c>
      <c r="G2423" t="s">
        <v>3742</v>
      </c>
      <c r="H2423" t="s">
        <v>3722</v>
      </c>
      <c r="I2423" t="s">
        <v>3752</v>
      </c>
      <c r="J2423" t="s">
        <v>4522</v>
      </c>
      <c r="K2423" s="2">
        <v>-5</v>
      </c>
      <c r="L2423" t="s">
        <v>44</v>
      </c>
      <c r="M2423" s="2">
        <v>-5</v>
      </c>
      <c r="N2423" t="s">
        <v>4523</v>
      </c>
      <c r="O2423" t="s">
        <v>4524</v>
      </c>
      <c r="P2423" t="s">
        <v>11147</v>
      </c>
      <c r="Q2423" t="s">
        <v>12975</v>
      </c>
      <c r="R2423" t="s">
        <v>44</v>
      </c>
      <c r="S2423" t="s">
        <v>4527</v>
      </c>
      <c r="T2423" s="3">
        <v>45813</v>
      </c>
      <c r="U2423" s="3">
        <v>45814</v>
      </c>
      <c r="V2423" s="2">
        <v>0</v>
      </c>
      <c r="W2423" t="s">
        <v>44</v>
      </c>
      <c r="X2423" t="s">
        <v>44</v>
      </c>
      <c r="Y2423" t="s">
        <v>12976</v>
      </c>
      <c r="Z2423" t="s">
        <v>12977</v>
      </c>
      <c r="AA2423" t="s">
        <v>4529</v>
      </c>
      <c r="AB2423" t="s">
        <v>4530</v>
      </c>
      <c r="AC2423" t="s">
        <v>89</v>
      </c>
      <c r="AD2423" t="str">
        <f t="shared" si="37"/>
        <v>10-60</v>
      </c>
      <c r="AE2423" t="str">
        <f>VLOOKUP(AD2423,'Main_Sub Desc'!C:D,2,)</f>
        <v>LPC from invoicing</v>
      </c>
      <c r="AF2423" t="str">
        <f>VLOOKUP(VALUE(H2423),'Main_Sub Desc'!F:G,2,)</f>
        <v>Wtr Rev Late Payment</v>
      </c>
      <c r="AG2423">
        <f>IFERROR(VLOOKUP(VALUE(I2423),'PC Mapping'!A:F,6,),"")</f>
        <v>10719</v>
      </c>
      <c r="AH2423" s="13" t="str">
        <f>VLOOKUP(AG2423,'PC Mapping'!L:M,2,)</f>
        <v>All Other Water</v>
      </c>
    </row>
    <row r="2424" spans="1:34" x14ac:dyDescent="0.2">
      <c r="A2424" t="s">
        <v>12978</v>
      </c>
      <c r="B2424" t="s">
        <v>12970</v>
      </c>
      <c r="C2424" t="s">
        <v>4519</v>
      </c>
      <c r="D2424" t="s">
        <v>4520</v>
      </c>
      <c r="E2424" s="3">
        <v>45813</v>
      </c>
      <c r="F2424" t="s">
        <v>44</v>
      </c>
      <c r="G2424" t="s">
        <v>3742</v>
      </c>
      <c r="H2424" t="s">
        <v>3722</v>
      </c>
      <c r="I2424" t="s">
        <v>3752</v>
      </c>
      <c r="J2424" t="s">
        <v>4522</v>
      </c>
      <c r="K2424" s="2">
        <v>-5</v>
      </c>
      <c r="L2424" t="s">
        <v>44</v>
      </c>
      <c r="M2424" s="2">
        <v>-5</v>
      </c>
      <c r="N2424" t="s">
        <v>4523</v>
      </c>
      <c r="O2424" t="s">
        <v>4524</v>
      </c>
      <c r="P2424" t="s">
        <v>12979</v>
      </c>
      <c r="Q2424" t="s">
        <v>12980</v>
      </c>
      <c r="R2424" t="s">
        <v>44</v>
      </c>
      <c r="S2424" t="s">
        <v>4527</v>
      </c>
      <c r="T2424" s="3">
        <v>45813</v>
      </c>
      <c r="U2424" s="3">
        <v>45814</v>
      </c>
      <c r="V2424" s="2">
        <v>0</v>
      </c>
      <c r="W2424" t="s">
        <v>44</v>
      </c>
      <c r="X2424" t="s">
        <v>44</v>
      </c>
      <c r="Y2424" t="s">
        <v>12981</v>
      </c>
      <c r="Z2424" t="s">
        <v>2670</v>
      </c>
      <c r="AA2424" t="s">
        <v>4529</v>
      </c>
      <c r="AB2424" t="s">
        <v>4530</v>
      </c>
      <c r="AC2424" t="s">
        <v>89</v>
      </c>
      <c r="AD2424" t="str">
        <f t="shared" si="37"/>
        <v>10-60</v>
      </c>
      <c r="AE2424" t="str">
        <f>VLOOKUP(AD2424,'Main_Sub Desc'!C:D,2,)</f>
        <v>LPC from invoicing</v>
      </c>
      <c r="AF2424" t="str">
        <f>VLOOKUP(VALUE(H2424),'Main_Sub Desc'!F:G,2,)</f>
        <v>Wtr Rev Late Payment</v>
      </c>
      <c r="AG2424">
        <f>IFERROR(VLOOKUP(VALUE(I2424),'PC Mapping'!A:F,6,),"")</f>
        <v>10719</v>
      </c>
      <c r="AH2424" s="13" t="str">
        <f>VLOOKUP(AG2424,'PC Mapping'!L:M,2,)</f>
        <v>All Other Water</v>
      </c>
    </row>
    <row r="2425" spans="1:34" x14ac:dyDescent="0.2">
      <c r="A2425" t="s">
        <v>12982</v>
      </c>
      <c r="B2425" t="s">
        <v>12970</v>
      </c>
      <c r="C2425" t="s">
        <v>4519</v>
      </c>
      <c r="D2425" t="s">
        <v>4520</v>
      </c>
      <c r="E2425" s="3">
        <v>45813</v>
      </c>
      <c r="F2425" t="s">
        <v>44</v>
      </c>
      <c r="G2425" t="s">
        <v>3742</v>
      </c>
      <c r="H2425" t="s">
        <v>3722</v>
      </c>
      <c r="I2425" t="s">
        <v>3752</v>
      </c>
      <c r="J2425" t="s">
        <v>4522</v>
      </c>
      <c r="K2425" s="2">
        <v>-5</v>
      </c>
      <c r="L2425" t="s">
        <v>44</v>
      </c>
      <c r="M2425" s="2">
        <v>-5</v>
      </c>
      <c r="N2425" t="s">
        <v>4523</v>
      </c>
      <c r="O2425" t="s">
        <v>4524</v>
      </c>
      <c r="P2425" t="s">
        <v>12983</v>
      </c>
      <c r="Q2425" t="s">
        <v>12984</v>
      </c>
      <c r="R2425" t="s">
        <v>44</v>
      </c>
      <c r="S2425" t="s">
        <v>4527</v>
      </c>
      <c r="T2425" s="3">
        <v>45813</v>
      </c>
      <c r="U2425" s="3">
        <v>45814</v>
      </c>
      <c r="V2425" s="2">
        <v>0</v>
      </c>
      <c r="W2425" t="s">
        <v>44</v>
      </c>
      <c r="X2425" t="s">
        <v>44</v>
      </c>
      <c r="Y2425" t="s">
        <v>12985</v>
      </c>
      <c r="Z2425" t="s">
        <v>2694</v>
      </c>
      <c r="AA2425" t="s">
        <v>4529</v>
      </c>
      <c r="AB2425" t="s">
        <v>4530</v>
      </c>
      <c r="AC2425" t="s">
        <v>89</v>
      </c>
      <c r="AD2425" t="str">
        <f t="shared" si="37"/>
        <v>10-60</v>
      </c>
      <c r="AE2425" t="str">
        <f>VLOOKUP(AD2425,'Main_Sub Desc'!C:D,2,)</f>
        <v>LPC from invoicing</v>
      </c>
      <c r="AF2425" t="str">
        <f>VLOOKUP(VALUE(H2425),'Main_Sub Desc'!F:G,2,)</f>
        <v>Wtr Rev Late Payment</v>
      </c>
      <c r="AG2425">
        <f>IFERROR(VLOOKUP(VALUE(I2425),'PC Mapping'!A:F,6,),"")</f>
        <v>10719</v>
      </c>
      <c r="AH2425" s="13" t="str">
        <f>VLOOKUP(AG2425,'PC Mapping'!L:M,2,)</f>
        <v>All Other Water</v>
      </c>
    </row>
    <row r="2426" spans="1:34" x14ac:dyDescent="0.2">
      <c r="A2426" t="s">
        <v>12986</v>
      </c>
      <c r="B2426" t="s">
        <v>12970</v>
      </c>
      <c r="C2426" t="s">
        <v>4519</v>
      </c>
      <c r="D2426" t="s">
        <v>4520</v>
      </c>
      <c r="E2426" s="3">
        <v>45813</v>
      </c>
      <c r="F2426" t="s">
        <v>44</v>
      </c>
      <c r="G2426" t="s">
        <v>3742</v>
      </c>
      <c r="H2426" t="s">
        <v>3722</v>
      </c>
      <c r="I2426" t="s">
        <v>4538</v>
      </c>
      <c r="J2426" t="s">
        <v>4522</v>
      </c>
      <c r="K2426" s="2">
        <v>-14.36</v>
      </c>
      <c r="L2426" t="s">
        <v>44</v>
      </c>
      <c r="M2426" s="2">
        <v>-14.36</v>
      </c>
      <c r="N2426" t="s">
        <v>4523</v>
      </c>
      <c r="O2426" t="s">
        <v>4524</v>
      </c>
      <c r="P2426" t="s">
        <v>4978</v>
      </c>
      <c r="Q2426" t="s">
        <v>12987</v>
      </c>
      <c r="R2426" t="s">
        <v>44</v>
      </c>
      <c r="S2426" t="s">
        <v>4527</v>
      </c>
      <c r="T2426" s="3">
        <v>45813</v>
      </c>
      <c r="U2426" s="3">
        <v>45814</v>
      </c>
      <c r="V2426" s="2">
        <v>0</v>
      </c>
      <c r="W2426" t="s">
        <v>44</v>
      </c>
      <c r="X2426" t="s">
        <v>44</v>
      </c>
      <c r="Y2426" t="s">
        <v>12988</v>
      </c>
      <c r="Z2426" t="s">
        <v>12989</v>
      </c>
      <c r="AA2426" t="s">
        <v>4529</v>
      </c>
      <c r="AB2426" t="s">
        <v>4530</v>
      </c>
      <c r="AC2426" t="s">
        <v>99</v>
      </c>
      <c r="AD2426" t="str">
        <f t="shared" si="37"/>
        <v>10-60</v>
      </c>
      <c r="AE2426" t="str">
        <f>VLOOKUP(AD2426,'Main_Sub Desc'!C:D,2,)</f>
        <v>LPC from invoicing</v>
      </c>
      <c r="AF2426" t="str">
        <f>VLOOKUP(VALUE(H2426),'Main_Sub Desc'!F:G,2,)</f>
        <v>Wtr Rev Late Payment</v>
      </c>
      <c r="AG2426">
        <f>IFERROR(VLOOKUP(VALUE(I2426),'PC Mapping'!A:F,6,),"")</f>
        <v>10469</v>
      </c>
      <c r="AH2426" s="13" t="str">
        <f>VLOOKUP(AG2426,'PC Mapping'!L:M,2,)</f>
        <v>Bolivar Water</v>
      </c>
    </row>
    <row r="2427" spans="1:34" x14ac:dyDescent="0.2">
      <c r="A2427" t="s">
        <v>12990</v>
      </c>
      <c r="B2427" t="s">
        <v>12970</v>
      </c>
      <c r="C2427" t="s">
        <v>4519</v>
      </c>
      <c r="D2427" t="s">
        <v>4520</v>
      </c>
      <c r="E2427" s="3">
        <v>45813</v>
      </c>
      <c r="F2427" t="s">
        <v>44</v>
      </c>
      <c r="G2427" t="s">
        <v>3742</v>
      </c>
      <c r="H2427" t="s">
        <v>3722</v>
      </c>
      <c r="I2427" t="s">
        <v>3752</v>
      </c>
      <c r="J2427" t="s">
        <v>4522</v>
      </c>
      <c r="K2427" s="2">
        <v>-5</v>
      </c>
      <c r="L2427" t="s">
        <v>44</v>
      </c>
      <c r="M2427" s="2">
        <v>-5</v>
      </c>
      <c r="N2427" t="s">
        <v>4523</v>
      </c>
      <c r="O2427" t="s">
        <v>4524</v>
      </c>
      <c r="P2427" t="s">
        <v>12991</v>
      </c>
      <c r="Q2427" t="s">
        <v>12992</v>
      </c>
      <c r="R2427" t="s">
        <v>44</v>
      </c>
      <c r="S2427" t="s">
        <v>4527</v>
      </c>
      <c r="T2427" s="3">
        <v>45813</v>
      </c>
      <c r="U2427" s="3">
        <v>45814</v>
      </c>
      <c r="V2427" s="2">
        <v>0</v>
      </c>
      <c r="W2427" t="s">
        <v>44</v>
      </c>
      <c r="X2427" t="s">
        <v>44</v>
      </c>
      <c r="Y2427" t="s">
        <v>12993</v>
      </c>
      <c r="Z2427" t="s">
        <v>2913</v>
      </c>
      <c r="AA2427" t="s">
        <v>4529</v>
      </c>
      <c r="AB2427" t="s">
        <v>4530</v>
      </c>
      <c r="AC2427" t="s">
        <v>89</v>
      </c>
      <c r="AD2427" t="str">
        <f t="shared" si="37"/>
        <v>10-60</v>
      </c>
      <c r="AE2427" t="str">
        <f>VLOOKUP(AD2427,'Main_Sub Desc'!C:D,2,)</f>
        <v>LPC from invoicing</v>
      </c>
      <c r="AF2427" t="str">
        <f>VLOOKUP(VALUE(H2427),'Main_Sub Desc'!F:G,2,)</f>
        <v>Wtr Rev Late Payment</v>
      </c>
      <c r="AG2427">
        <f>IFERROR(VLOOKUP(VALUE(I2427),'PC Mapping'!A:F,6,),"")</f>
        <v>10719</v>
      </c>
      <c r="AH2427" s="13" t="str">
        <f>VLOOKUP(AG2427,'PC Mapping'!L:M,2,)</f>
        <v>All Other Water</v>
      </c>
    </row>
    <row r="2428" spans="1:34" x14ac:dyDescent="0.2">
      <c r="A2428" t="s">
        <v>12994</v>
      </c>
      <c r="B2428" t="s">
        <v>12995</v>
      </c>
      <c r="C2428" t="s">
        <v>4519</v>
      </c>
      <c r="D2428" t="s">
        <v>4520</v>
      </c>
      <c r="E2428" s="3">
        <v>45814</v>
      </c>
      <c r="F2428" t="s">
        <v>44</v>
      </c>
      <c r="G2428" t="s">
        <v>3742</v>
      </c>
      <c r="H2428" t="s">
        <v>3722</v>
      </c>
      <c r="I2428" t="s">
        <v>3752</v>
      </c>
      <c r="J2428" t="s">
        <v>4522</v>
      </c>
      <c r="K2428" s="2">
        <v>-5</v>
      </c>
      <c r="L2428" t="s">
        <v>44</v>
      </c>
      <c r="M2428" s="2">
        <v>-5</v>
      </c>
      <c r="N2428" t="s">
        <v>4523</v>
      </c>
      <c r="O2428" t="s">
        <v>4524</v>
      </c>
      <c r="P2428" t="s">
        <v>6298</v>
      </c>
      <c r="Q2428" t="s">
        <v>12996</v>
      </c>
      <c r="R2428" t="s">
        <v>44</v>
      </c>
      <c r="S2428" t="s">
        <v>4527</v>
      </c>
      <c r="T2428" s="3">
        <v>45814</v>
      </c>
      <c r="U2428" s="3">
        <v>45817</v>
      </c>
      <c r="V2428" s="2">
        <v>0</v>
      </c>
      <c r="W2428" t="s">
        <v>44</v>
      </c>
      <c r="X2428" t="s">
        <v>44</v>
      </c>
      <c r="Y2428" t="s">
        <v>12997</v>
      </c>
      <c r="Z2428" t="s">
        <v>12998</v>
      </c>
      <c r="AA2428" t="s">
        <v>4529</v>
      </c>
      <c r="AB2428" t="s">
        <v>4530</v>
      </c>
      <c r="AC2428" t="s">
        <v>89</v>
      </c>
      <c r="AD2428" t="str">
        <f t="shared" si="37"/>
        <v>10-60</v>
      </c>
      <c r="AE2428" t="str">
        <f>VLOOKUP(AD2428,'Main_Sub Desc'!C:D,2,)</f>
        <v>LPC from invoicing</v>
      </c>
      <c r="AF2428" t="str">
        <f>VLOOKUP(VALUE(H2428),'Main_Sub Desc'!F:G,2,)</f>
        <v>Wtr Rev Late Payment</v>
      </c>
      <c r="AG2428">
        <f>IFERROR(VLOOKUP(VALUE(I2428),'PC Mapping'!A:F,6,),"")</f>
        <v>10719</v>
      </c>
      <c r="AH2428" s="13" t="str">
        <f>VLOOKUP(AG2428,'PC Mapping'!L:M,2,)</f>
        <v>All Other Water</v>
      </c>
    </row>
    <row r="2429" spans="1:34" x14ac:dyDescent="0.2">
      <c r="A2429" t="s">
        <v>12999</v>
      </c>
      <c r="B2429" t="s">
        <v>13000</v>
      </c>
      <c r="C2429" t="s">
        <v>4519</v>
      </c>
      <c r="D2429" t="s">
        <v>4520</v>
      </c>
      <c r="E2429" s="3">
        <v>45818</v>
      </c>
      <c r="F2429" t="s">
        <v>44</v>
      </c>
      <c r="G2429" t="s">
        <v>3742</v>
      </c>
      <c r="H2429" t="s">
        <v>3716</v>
      </c>
      <c r="I2429" t="s">
        <v>4534</v>
      </c>
      <c r="J2429" t="s">
        <v>4522</v>
      </c>
      <c r="K2429" s="2">
        <v>-5</v>
      </c>
      <c r="L2429" t="s">
        <v>44</v>
      </c>
      <c r="M2429" s="2">
        <v>-5</v>
      </c>
      <c r="N2429" t="s">
        <v>4523</v>
      </c>
      <c r="O2429" t="s">
        <v>4524</v>
      </c>
      <c r="P2429" t="s">
        <v>5010</v>
      </c>
      <c r="Q2429" t="s">
        <v>13001</v>
      </c>
      <c r="R2429" t="s">
        <v>44</v>
      </c>
      <c r="S2429" t="s">
        <v>4527</v>
      </c>
      <c r="T2429" s="3">
        <v>45818</v>
      </c>
      <c r="U2429" s="3">
        <v>45819</v>
      </c>
      <c r="V2429" s="2">
        <v>0</v>
      </c>
      <c r="W2429" t="s">
        <v>44</v>
      </c>
      <c r="X2429" t="s">
        <v>44</v>
      </c>
      <c r="Y2429" t="s">
        <v>13002</v>
      </c>
      <c r="Z2429" t="s">
        <v>269</v>
      </c>
      <c r="AA2429" t="s">
        <v>4529</v>
      </c>
      <c r="AB2429" t="s">
        <v>4530</v>
      </c>
      <c r="AC2429" t="s">
        <v>99</v>
      </c>
      <c r="AD2429" t="str">
        <f t="shared" si="37"/>
        <v>10-60</v>
      </c>
      <c r="AE2429" t="str">
        <f>VLOOKUP(AD2429,'Main_Sub Desc'!C:D,2,)</f>
        <v>LPC from invoicing</v>
      </c>
      <c r="AF2429" t="str">
        <f>VLOOKUP(VALUE(H2429),'Main_Sub Desc'!F:G,2,)</f>
        <v>Wst Rev Late Payment</v>
      </c>
      <c r="AG2429">
        <f>IFERROR(VLOOKUP(VALUE(I2429),'PC Mapping'!A:F,6,),"")</f>
        <v>10514</v>
      </c>
      <c r="AH2429" s="13" t="str">
        <f>VLOOKUP(AG2429,'PC Mapping'!L:M,2,)</f>
        <v>Bolivar Sewer</v>
      </c>
    </row>
    <row r="2430" spans="1:34" x14ac:dyDescent="0.2">
      <c r="A2430" t="s">
        <v>12999</v>
      </c>
      <c r="B2430" t="s">
        <v>13000</v>
      </c>
      <c r="C2430" t="s">
        <v>4519</v>
      </c>
      <c r="D2430" t="s">
        <v>4520</v>
      </c>
      <c r="E2430" s="3">
        <v>45818</v>
      </c>
      <c r="F2430" t="s">
        <v>44</v>
      </c>
      <c r="G2430" t="s">
        <v>3742</v>
      </c>
      <c r="H2430" t="s">
        <v>3722</v>
      </c>
      <c r="I2430" t="s">
        <v>4538</v>
      </c>
      <c r="J2430" t="s">
        <v>4522</v>
      </c>
      <c r="K2430" s="2">
        <v>-5</v>
      </c>
      <c r="L2430" t="s">
        <v>44</v>
      </c>
      <c r="M2430" s="2">
        <v>-5</v>
      </c>
      <c r="N2430" t="s">
        <v>4523</v>
      </c>
      <c r="O2430" t="s">
        <v>4524</v>
      </c>
      <c r="P2430" t="s">
        <v>5010</v>
      </c>
      <c r="Q2430" t="s">
        <v>13003</v>
      </c>
      <c r="R2430" t="s">
        <v>44</v>
      </c>
      <c r="S2430" t="s">
        <v>4527</v>
      </c>
      <c r="T2430" s="3">
        <v>45818</v>
      </c>
      <c r="U2430" s="3">
        <v>45819</v>
      </c>
      <c r="V2430" s="2">
        <v>0</v>
      </c>
      <c r="W2430" t="s">
        <v>44</v>
      </c>
      <c r="X2430" t="s">
        <v>44</v>
      </c>
      <c r="Y2430" t="s">
        <v>13004</v>
      </c>
      <c r="Z2430" t="s">
        <v>269</v>
      </c>
      <c r="AA2430" t="s">
        <v>4529</v>
      </c>
      <c r="AB2430" t="s">
        <v>4530</v>
      </c>
      <c r="AC2430" t="s">
        <v>99</v>
      </c>
      <c r="AD2430" t="str">
        <f t="shared" si="37"/>
        <v>10-60</v>
      </c>
      <c r="AE2430" t="str">
        <f>VLOOKUP(AD2430,'Main_Sub Desc'!C:D,2,)</f>
        <v>LPC from invoicing</v>
      </c>
      <c r="AF2430" t="str">
        <f>VLOOKUP(VALUE(H2430),'Main_Sub Desc'!F:G,2,)</f>
        <v>Wtr Rev Late Payment</v>
      </c>
      <c r="AG2430">
        <f>IFERROR(VLOOKUP(VALUE(I2430),'PC Mapping'!A:F,6,),"")</f>
        <v>10469</v>
      </c>
      <c r="AH2430" s="13" t="str">
        <f>VLOOKUP(AG2430,'PC Mapping'!L:M,2,)</f>
        <v>Bolivar Water</v>
      </c>
    </row>
    <row r="2431" spans="1:34" x14ac:dyDescent="0.2">
      <c r="A2431" t="s">
        <v>13005</v>
      </c>
      <c r="B2431" t="s">
        <v>13000</v>
      </c>
      <c r="C2431" t="s">
        <v>4519</v>
      </c>
      <c r="D2431" t="s">
        <v>4520</v>
      </c>
      <c r="E2431" s="3">
        <v>45818</v>
      </c>
      <c r="F2431" t="s">
        <v>44</v>
      </c>
      <c r="G2431" t="s">
        <v>3742</v>
      </c>
      <c r="H2431" t="s">
        <v>3722</v>
      </c>
      <c r="I2431" t="s">
        <v>4538</v>
      </c>
      <c r="J2431" t="s">
        <v>4522</v>
      </c>
      <c r="K2431" s="2">
        <v>-5</v>
      </c>
      <c r="L2431" t="s">
        <v>44</v>
      </c>
      <c r="M2431" s="2">
        <v>-5</v>
      </c>
      <c r="N2431" t="s">
        <v>4523</v>
      </c>
      <c r="O2431" t="s">
        <v>4524</v>
      </c>
      <c r="P2431" t="s">
        <v>13006</v>
      </c>
      <c r="Q2431" t="s">
        <v>13007</v>
      </c>
      <c r="R2431" t="s">
        <v>44</v>
      </c>
      <c r="S2431" t="s">
        <v>4527</v>
      </c>
      <c r="T2431" s="3">
        <v>45818</v>
      </c>
      <c r="U2431" s="3">
        <v>45819</v>
      </c>
      <c r="V2431" s="2">
        <v>0</v>
      </c>
      <c r="W2431" t="s">
        <v>44</v>
      </c>
      <c r="X2431" t="s">
        <v>44</v>
      </c>
      <c r="Y2431" t="s">
        <v>13008</v>
      </c>
      <c r="Z2431" t="s">
        <v>260</v>
      </c>
      <c r="AA2431" t="s">
        <v>4529</v>
      </c>
      <c r="AB2431" t="s">
        <v>4530</v>
      </c>
      <c r="AC2431" t="s">
        <v>89</v>
      </c>
      <c r="AD2431" t="str">
        <f t="shared" si="37"/>
        <v>10-60</v>
      </c>
      <c r="AE2431" t="str">
        <f>VLOOKUP(AD2431,'Main_Sub Desc'!C:D,2,)</f>
        <v>LPC from invoicing</v>
      </c>
      <c r="AF2431" t="str">
        <f>VLOOKUP(VALUE(H2431),'Main_Sub Desc'!F:G,2,)</f>
        <v>Wtr Rev Late Payment</v>
      </c>
      <c r="AG2431">
        <f>IFERROR(VLOOKUP(VALUE(I2431),'PC Mapping'!A:F,6,),"")</f>
        <v>10469</v>
      </c>
      <c r="AH2431" s="13" t="str">
        <f>VLOOKUP(AG2431,'PC Mapping'!L:M,2,)</f>
        <v>Bolivar Water</v>
      </c>
    </row>
    <row r="2432" spans="1:34" x14ac:dyDescent="0.2">
      <c r="A2432" t="s">
        <v>13005</v>
      </c>
      <c r="B2432" t="s">
        <v>13000</v>
      </c>
      <c r="C2432" t="s">
        <v>4519</v>
      </c>
      <c r="D2432" t="s">
        <v>4520</v>
      </c>
      <c r="E2432" s="3">
        <v>45818</v>
      </c>
      <c r="F2432" t="s">
        <v>44</v>
      </c>
      <c r="G2432" t="s">
        <v>3742</v>
      </c>
      <c r="H2432" t="s">
        <v>3716</v>
      </c>
      <c r="I2432" t="s">
        <v>4534</v>
      </c>
      <c r="J2432" t="s">
        <v>4522</v>
      </c>
      <c r="K2432" s="2">
        <v>-5</v>
      </c>
      <c r="L2432" t="s">
        <v>44</v>
      </c>
      <c r="M2432" s="2">
        <v>-5</v>
      </c>
      <c r="N2432" t="s">
        <v>4523</v>
      </c>
      <c r="O2432" t="s">
        <v>4524</v>
      </c>
      <c r="P2432" t="s">
        <v>13006</v>
      </c>
      <c r="Q2432" t="s">
        <v>13009</v>
      </c>
      <c r="R2432" t="s">
        <v>44</v>
      </c>
      <c r="S2432" t="s">
        <v>4527</v>
      </c>
      <c r="T2432" s="3">
        <v>45818</v>
      </c>
      <c r="U2432" s="3">
        <v>45819</v>
      </c>
      <c r="V2432" s="2">
        <v>0</v>
      </c>
      <c r="W2432" t="s">
        <v>44</v>
      </c>
      <c r="X2432" t="s">
        <v>44</v>
      </c>
      <c r="Y2432" t="s">
        <v>13010</v>
      </c>
      <c r="Z2432" t="s">
        <v>260</v>
      </c>
      <c r="AA2432" t="s">
        <v>4529</v>
      </c>
      <c r="AB2432" t="s">
        <v>4530</v>
      </c>
      <c r="AC2432" t="s">
        <v>89</v>
      </c>
      <c r="AD2432" t="str">
        <f t="shared" si="37"/>
        <v>10-60</v>
      </c>
      <c r="AE2432" t="str">
        <f>VLOOKUP(AD2432,'Main_Sub Desc'!C:D,2,)</f>
        <v>LPC from invoicing</v>
      </c>
      <c r="AF2432" t="str">
        <f>VLOOKUP(VALUE(H2432),'Main_Sub Desc'!F:G,2,)</f>
        <v>Wst Rev Late Payment</v>
      </c>
      <c r="AG2432">
        <f>IFERROR(VLOOKUP(VALUE(I2432),'PC Mapping'!A:F,6,),"")</f>
        <v>10514</v>
      </c>
      <c r="AH2432" s="13" t="str">
        <f>VLOOKUP(AG2432,'PC Mapping'!L:M,2,)</f>
        <v>Bolivar Sewer</v>
      </c>
    </row>
    <row r="2433" spans="1:34" x14ac:dyDescent="0.2">
      <c r="A2433" t="s">
        <v>13011</v>
      </c>
      <c r="B2433" t="s">
        <v>13000</v>
      </c>
      <c r="C2433" t="s">
        <v>4519</v>
      </c>
      <c r="D2433" t="s">
        <v>4520</v>
      </c>
      <c r="E2433" s="3">
        <v>45818</v>
      </c>
      <c r="F2433" t="s">
        <v>44</v>
      </c>
      <c r="G2433" t="s">
        <v>3742</v>
      </c>
      <c r="H2433" t="s">
        <v>3722</v>
      </c>
      <c r="I2433" t="s">
        <v>4538</v>
      </c>
      <c r="J2433" t="s">
        <v>4522</v>
      </c>
      <c r="K2433" s="2">
        <v>-5</v>
      </c>
      <c r="L2433" t="s">
        <v>44</v>
      </c>
      <c r="M2433" s="2">
        <v>-5</v>
      </c>
      <c r="N2433" t="s">
        <v>4523</v>
      </c>
      <c r="O2433" t="s">
        <v>4524</v>
      </c>
      <c r="P2433" t="s">
        <v>13012</v>
      </c>
      <c r="Q2433" t="s">
        <v>13013</v>
      </c>
      <c r="R2433" t="s">
        <v>44</v>
      </c>
      <c r="S2433" t="s">
        <v>4527</v>
      </c>
      <c r="T2433" s="3">
        <v>45818</v>
      </c>
      <c r="U2433" s="3">
        <v>45819</v>
      </c>
      <c r="V2433" s="2">
        <v>0</v>
      </c>
      <c r="W2433" t="s">
        <v>44</v>
      </c>
      <c r="X2433" t="s">
        <v>44</v>
      </c>
      <c r="Y2433" t="s">
        <v>13014</v>
      </c>
      <c r="Z2433" t="s">
        <v>172</v>
      </c>
      <c r="AA2433" t="s">
        <v>4529</v>
      </c>
      <c r="AB2433" t="s">
        <v>4530</v>
      </c>
      <c r="AC2433" t="s">
        <v>89</v>
      </c>
      <c r="AD2433" t="str">
        <f t="shared" si="37"/>
        <v>10-60</v>
      </c>
      <c r="AE2433" t="str">
        <f>VLOOKUP(AD2433,'Main_Sub Desc'!C:D,2,)</f>
        <v>LPC from invoicing</v>
      </c>
      <c r="AF2433" t="str">
        <f>VLOOKUP(VALUE(H2433),'Main_Sub Desc'!F:G,2,)</f>
        <v>Wtr Rev Late Payment</v>
      </c>
      <c r="AG2433">
        <f>IFERROR(VLOOKUP(VALUE(I2433),'PC Mapping'!A:F,6,),"")</f>
        <v>10469</v>
      </c>
      <c r="AH2433" s="13" t="str">
        <f>VLOOKUP(AG2433,'PC Mapping'!L:M,2,)</f>
        <v>Bolivar Water</v>
      </c>
    </row>
    <row r="2434" spans="1:34" x14ac:dyDescent="0.2">
      <c r="A2434" t="s">
        <v>13011</v>
      </c>
      <c r="B2434" t="s">
        <v>13000</v>
      </c>
      <c r="C2434" t="s">
        <v>4519</v>
      </c>
      <c r="D2434" t="s">
        <v>4520</v>
      </c>
      <c r="E2434" s="3">
        <v>45818</v>
      </c>
      <c r="F2434" t="s">
        <v>44</v>
      </c>
      <c r="G2434" t="s">
        <v>3742</v>
      </c>
      <c r="H2434" t="s">
        <v>3716</v>
      </c>
      <c r="I2434" t="s">
        <v>4534</v>
      </c>
      <c r="J2434" t="s">
        <v>4522</v>
      </c>
      <c r="K2434" s="2">
        <v>-5</v>
      </c>
      <c r="L2434" t="s">
        <v>44</v>
      </c>
      <c r="M2434" s="2">
        <v>-5</v>
      </c>
      <c r="N2434" t="s">
        <v>4523</v>
      </c>
      <c r="O2434" t="s">
        <v>4524</v>
      </c>
      <c r="P2434" t="s">
        <v>13012</v>
      </c>
      <c r="Q2434" t="s">
        <v>13015</v>
      </c>
      <c r="R2434" t="s">
        <v>44</v>
      </c>
      <c r="S2434" t="s">
        <v>4527</v>
      </c>
      <c r="T2434" s="3">
        <v>45818</v>
      </c>
      <c r="U2434" s="3">
        <v>45819</v>
      </c>
      <c r="V2434" s="2">
        <v>0</v>
      </c>
      <c r="W2434" t="s">
        <v>44</v>
      </c>
      <c r="X2434" t="s">
        <v>44</v>
      </c>
      <c r="Y2434" t="s">
        <v>13016</v>
      </c>
      <c r="Z2434" t="s">
        <v>172</v>
      </c>
      <c r="AA2434" t="s">
        <v>4529</v>
      </c>
      <c r="AB2434" t="s">
        <v>4530</v>
      </c>
      <c r="AC2434" t="s">
        <v>89</v>
      </c>
      <c r="AD2434" t="str">
        <f t="shared" si="37"/>
        <v>10-60</v>
      </c>
      <c r="AE2434" t="str">
        <f>VLOOKUP(AD2434,'Main_Sub Desc'!C:D,2,)</f>
        <v>LPC from invoicing</v>
      </c>
      <c r="AF2434" t="str">
        <f>VLOOKUP(VALUE(H2434),'Main_Sub Desc'!F:G,2,)</f>
        <v>Wst Rev Late Payment</v>
      </c>
      <c r="AG2434">
        <f>IFERROR(VLOOKUP(VALUE(I2434),'PC Mapping'!A:F,6,),"")</f>
        <v>10514</v>
      </c>
      <c r="AH2434" s="13" t="str">
        <f>VLOOKUP(AG2434,'PC Mapping'!L:M,2,)</f>
        <v>Bolivar Sewer</v>
      </c>
    </row>
    <row r="2435" spans="1:34" x14ac:dyDescent="0.2">
      <c r="A2435" t="s">
        <v>13017</v>
      </c>
      <c r="B2435" t="s">
        <v>13018</v>
      </c>
      <c r="C2435" t="s">
        <v>4519</v>
      </c>
      <c r="D2435" t="s">
        <v>4520</v>
      </c>
      <c r="E2435" s="3">
        <v>45820</v>
      </c>
      <c r="F2435" t="s">
        <v>44</v>
      </c>
      <c r="G2435" t="s">
        <v>3742</v>
      </c>
      <c r="H2435" t="s">
        <v>3722</v>
      </c>
      <c r="I2435" t="s">
        <v>3752</v>
      </c>
      <c r="J2435" t="s">
        <v>4522</v>
      </c>
      <c r="K2435" s="2">
        <v>-5</v>
      </c>
      <c r="L2435" t="s">
        <v>44</v>
      </c>
      <c r="M2435" s="2">
        <v>-5</v>
      </c>
      <c r="N2435" t="s">
        <v>4523</v>
      </c>
      <c r="O2435" t="s">
        <v>4524</v>
      </c>
      <c r="P2435" t="s">
        <v>13019</v>
      </c>
      <c r="Q2435" t="s">
        <v>13020</v>
      </c>
      <c r="R2435" t="s">
        <v>44</v>
      </c>
      <c r="S2435" t="s">
        <v>4527</v>
      </c>
      <c r="T2435" s="3">
        <v>45820</v>
      </c>
      <c r="U2435" s="3">
        <v>45821</v>
      </c>
      <c r="V2435" s="2">
        <v>0</v>
      </c>
      <c r="W2435" t="s">
        <v>44</v>
      </c>
      <c r="X2435" t="s">
        <v>44</v>
      </c>
      <c r="Y2435" t="s">
        <v>13021</v>
      </c>
      <c r="Z2435" t="s">
        <v>3088</v>
      </c>
      <c r="AA2435" t="s">
        <v>4529</v>
      </c>
      <c r="AB2435" t="s">
        <v>4530</v>
      </c>
      <c r="AC2435" t="s">
        <v>99</v>
      </c>
      <c r="AD2435" t="str">
        <f t="shared" si="37"/>
        <v>10-60</v>
      </c>
      <c r="AE2435" t="str">
        <f>VLOOKUP(AD2435,'Main_Sub Desc'!C:D,2,)</f>
        <v>LPC from invoicing</v>
      </c>
      <c r="AF2435" t="str">
        <f>VLOOKUP(VALUE(H2435),'Main_Sub Desc'!F:G,2,)</f>
        <v>Wtr Rev Late Payment</v>
      </c>
      <c r="AG2435">
        <f>IFERROR(VLOOKUP(VALUE(I2435),'PC Mapping'!A:F,6,),"")</f>
        <v>10719</v>
      </c>
      <c r="AH2435" s="13" t="str">
        <f>VLOOKUP(AG2435,'PC Mapping'!L:M,2,)</f>
        <v>All Other Water</v>
      </c>
    </row>
    <row r="2436" spans="1:34" x14ac:dyDescent="0.2">
      <c r="A2436" t="s">
        <v>13022</v>
      </c>
      <c r="B2436" t="s">
        <v>13018</v>
      </c>
      <c r="C2436" t="s">
        <v>4519</v>
      </c>
      <c r="D2436" t="s">
        <v>4520</v>
      </c>
      <c r="E2436" s="3">
        <v>45820</v>
      </c>
      <c r="F2436" t="s">
        <v>44</v>
      </c>
      <c r="G2436" t="s">
        <v>3742</v>
      </c>
      <c r="H2436" t="s">
        <v>3722</v>
      </c>
      <c r="I2436" t="s">
        <v>3752</v>
      </c>
      <c r="J2436" t="s">
        <v>4522</v>
      </c>
      <c r="K2436" s="2">
        <v>-5</v>
      </c>
      <c r="L2436" t="s">
        <v>44</v>
      </c>
      <c r="M2436" s="2">
        <v>-5</v>
      </c>
      <c r="N2436" t="s">
        <v>4523</v>
      </c>
      <c r="O2436" t="s">
        <v>4524</v>
      </c>
      <c r="P2436" t="s">
        <v>7139</v>
      </c>
      <c r="Q2436" t="s">
        <v>13023</v>
      </c>
      <c r="R2436" t="s">
        <v>44</v>
      </c>
      <c r="S2436" t="s">
        <v>4527</v>
      </c>
      <c r="T2436" s="3">
        <v>45820</v>
      </c>
      <c r="U2436" s="3">
        <v>45821</v>
      </c>
      <c r="V2436" s="2">
        <v>0</v>
      </c>
      <c r="W2436" t="s">
        <v>44</v>
      </c>
      <c r="X2436" t="s">
        <v>44</v>
      </c>
      <c r="Y2436" t="s">
        <v>13024</v>
      </c>
      <c r="Z2436" t="s">
        <v>13025</v>
      </c>
      <c r="AA2436" t="s">
        <v>4529</v>
      </c>
      <c r="AB2436" t="s">
        <v>4530</v>
      </c>
      <c r="AC2436" t="s">
        <v>89</v>
      </c>
      <c r="AD2436" t="str">
        <f t="shared" ref="AD2436:AD2499" si="38">CONCATENATE(VALUE(AA2436),"-",VALUE(AB2436))</f>
        <v>10-60</v>
      </c>
      <c r="AE2436" t="str">
        <f>VLOOKUP(AD2436,'Main_Sub Desc'!C:D,2,)</f>
        <v>LPC from invoicing</v>
      </c>
      <c r="AF2436" t="str">
        <f>VLOOKUP(VALUE(H2436),'Main_Sub Desc'!F:G,2,)</f>
        <v>Wtr Rev Late Payment</v>
      </c>
      <c r="AG2436">
        <f>IFERROR(VLOOKUP(VALUE(I2436),'PC Mapping'!A:F,6,),"")</f>
        <v>10719</v>
      </c>
      <c r="AH2436" s="13" t="str">
        <f>VLOOKUP(AG2436,'PC Mapping'!L:M,2,)</f>
        <v>All Other Water</v>
      </c>
    </row>
    <row r="2437" spans="1:34" x14ac:dyDescent="0.2">
      <c r="A2437" t="s">
        <v>13026</v>
      </c>
      <c r="B2437" t="s">
        <v>13027</v>
      </c>
      <c r="C2437" t="s">
        <v>4519</v>
      </c>
      <c r="D2437" t="s">
        <v>4520</v>
      </c>
      <c r="E2437" s="3">
        <v>45821</v>
      </c>
      <c r="F2437" t="s">
        <v>44</v>
      </c>
      <c r="G2437" t="s">
        <v>3742</v>
      </c>
      <c r="H2437" t="s">
        <v>3722</v>
      </c>
      <c r="I2437" t="s">
        <v>4538</v>
      </c>
      <c r="J2437" t="s">
        <v>4522</v>
      </c>
      <c r="K2437" s="2">
        <v>-5</v>
      </c>
      <c r="L2437" t="s">
        <v>44</v>
      </c>
      <c r="M2437" s="2">
        <v>-5</v>
      </c>
      <c r="N2437" t="s">
        <v>4523</v>
      </c>
      <c r="O2437" t="s">
        <v>4524</v>
      </c>
      <c r="P2437" t="s">
        <v>13028</v>
      </c>
      <c r="Q2437" t="s">
        <v>13029</v>
      </c>
      <c r="R2437" t="s">
        <v>44</v>
      </c>
      <c r="S2437" t="s">
        <v>4527</v>
      </c>
      <c r="T2437" s="3">
        <v>45821</v>
      </c>
      <c r="U2437" s="3">
        <v>45824</v>
      </c>
      <c r="V2437" s="2">
        <v>0</v>
      </c>
      <c r="W2437" t="s">
        <v>44</v>
      </c>
      <c r="X2437" t="s">
        <v>44</v>
      </c>
      <c r="Y2437" t="s">
        <v>13030</v>
      </c>
      <c r="Z2437" t="s">
        <v>13031</v>
      </c>
      <c r="AA2437" t="s">
        <v>4529</v>
      </c>
      <c r="AB2437" t="s">
        <v>4530</v>
      </c>
      <c r="AC2437" t="s">
        <v>89</v>
      </c>
      <c r="AD2437" t="str">
        <f t="shared" si="38"/>
        <v>10-60</v>
      </c>
      <c r="AE2437" t="str">
        <f>VLOOKUP(AD2437,'Main_Sub Desc'!C:D,2,)</f>
        <v>LPC from invoicing</v>
      </c>
      <c r="AF2437" t="str">
        <f>VLOOKUP(VALUE(H2437),'Main_Sub Desc'!F:G,2,)</f>
        <v>Wtr Rev Late Payment</v>
      </c>
      <c r="AG2437">
        <f>IFERROR(VLOOKUP(VALUE(I2437),'PC Mapping'!A:F,6,),"")</f>
        <v>10469</v>
      </c>
      <c r="AH2437" s="13" t="str">
        <f>VLOOKUP(AG2437,'PC Mapping'!L:M,2,)</f>
        <v>Bolivar Water</v>
      </c>
    </row>
    <row r="2438" spans="1:34" x14ac:dyDescent="0.2">
      <c r="A2438" t="s">
        <v>13026</v>
      </c>
      <c r="B2438" t="s">
        <v>13027</v>
      </c>
      <c r="C2438" t="s">
        <v>4519</v>
      </c>
      <c r="D2438" t="s">
        <v>4520</v>
      </c>
      <c r="E2438" s="3">
        <v>45821</v>
      </c>
      <c r="F2438" t="s">
        <v>44</v>
      </c>
      <c r="G2438" t="s">
        <v>3742</v>
      </c>
      <c r="H2438" t="s">
        <v>3716</v>
      </c>
      <c r="I2438" t="s">
        <v>4534</v>
      </c>
      <c r="J2438" t="s">
        <v>4522</v>
      </c>
      <c r="K2438" s="2">
        <v>-5</v>
      </c>
      <c r="L2438" t="s">
        <v>44</v>
      </c>
      <c r="M2438" s="2">
        <v>-5</v>
      </c>
      <c r="N2438" t="s">
        <v>4523</v>
      </c>
      <c r="O2438" t="s">
        <v>4524</v>
      </c>
      <c r="P2438" t="s">
        <v>13028</v>
      </c>
      <c r="Q2438" t="s">
        <v>13032</v>
      </c>
      <c r="R2438" t="s">
        <v>44</v>
      </c>
      <c r="S2438" t="s">
        <v>4527</v>
      </c>
      <c r="T2438" s="3">
        <v>45821</v>
      </c>
      <c r="U2438" s="3">
        <v>45824</v>
      </c>
      <c r="V2438" s="2">
        <v>0</v>
      </c>
      <c r="W2438" t="s">
        <v>44</v>
      </c>
      <c r="X2438" t="s">
        <v>44</v>
      </c>
      <c r="Y2438" t="s">
        <v>13033</v>
      </c>
      <c r="Z2438" t="s">
        <v>13031</v>
      </c>
      <c r="AA2438" t="s">
        <v>4529</v>
      </c>
      <c r="AB2438" t="s">
        <v>4530</v>
      </c>
      <c r="AC2438" t="s">
        <v>89</v>
      </c>
      <c r="AD2438" t="str">
        <f t="shared" si="38"/>
        <v>10-60</v>
      </c>
      <c r="AE2438" t="str">
        <f>VLOOKUP(AD2438,'Main_Sub Desc'!C:D,2,)</f>
        <v>LPC from invoicing</v>
      </c>
      <c r="AF2438" t="str">
        <f>VLOOKUP(VALUE(H2438),'Main_Sub Desc'!F:G,2,)</f>
        <v>Wst Rev Late Payment</v>
      </c>
      <c r="AG2438">
        <f>IFERROR(VLOOKUP(VALUE(I2438),'PC Mapping'!A:F,6,),"")</f>
        <v>10514</v>
      </c>
      <c r="AH2438" s="13" t="str">
        <f>VLOOKUP(AG2438,'PC Mapping'!L:M,2,)</f>
        <v>Bolivar Sewer</v>
      </c>
    </row>
    <row r="2439" spans="1:34" x14ac:dyDescent="0.2">
      <c r="A2439" t="s">
        <v>13034</v>
      </c>
      <c r="B2439" t="s">
        <v>13027</v>
      </c>
      <c r="C2439" t="s">
        <v>4519</v>
      </c>
      <c r="D2439" t="s">
        <v>4520</v>
      </c>
      <c r="E2439" s="3">
        <v>45821</v>
      </c>
      <c r="F2439" t="s">
        <v>44</v>
      </c>
      <c r="G2439" t="s">
        <v>3742</v>
      </c>
      <c r="H2439" t="s">
        <v>3716</v>
      </c>
      <c r="I2439" t="s">
        <v>4534</v>
      </c>
      <c r="J2439" t="s">
        <v>4522</v>
      </c>
      <c r="K2439" s="2">
        <v>-5</v>
      </c>
      <c r="L2439" t="s">
        <v>44</v>
      </c>
      <c r="M2439" s="2">
        <v>-5</v>
      </c>
      <c r="N2439" t="s">
        <v>4523</v>
      </c>
      <c r="O2439" t="s">
        <v>4524</v>
      </c>
      <c r="P2439" t="s">
        <v>13035</v>
      </c>
      <c r="Q2439" t="s">
        <v>13036</v>
      </c>
      <c r="R2439" t="s">
        <v>44</v>
      </c>
      <c r="S2439" t="s">
        <v>4527</v>
      </c>
      <c r="T2439" s="3">
        <v>45821</v>
      </c>
      <c r="U2439" s="3">
        <v>45824</v>
      </c>
      <c r="V2439" s="2">
        <v>0</v>
      </c>
      <c r="W2439" t="s">
        <v>44</v>
      </c>
      <c r="X2439" t="s">
        <v>44</v>
      </c>
      <c r="Y2439" t="s">
        <v>13037</v>
      </c>
      <c r="Z2439" t="s">
        <v>1429</v>
      </c>
      <c r="AA2439" t="s">
        <v>4529</v>
      </c>
      <c r="AB2439" t="s">
        <v>4530</v>
      </c>
      <c r="AC2439" t="s">
        <v>89</v>
      </c>
      <c r="AD2439" t="str">
        <f t="shared" si="38"/>
        <v>10-60</v>
      </c>
      <c r="AE2439" t="str">
        <f>VLOOKUP(AD2439,'Main_Sub Desc'!C:D,2,)</f>
        <v>LPC from invoicing</v>
      </c>
      <c r="AF2439" t="str">
        <f>VLOOKUP(VALUE(H2439),'Main_Sub Desc'!F:G,2,)</f>
        <v>Wst Rev Late Payment</v>
      </c>
      <c r="AG2439">
        <f>IFERROR(VLOOKUP(VALUE(I2439),'PC Mapping'!A:F,6,),"")</f>
        <v>10514</v>
      </c>
      <c r="AH2439" s="13" t="str">
        <f>VLOOKUP(AG2439,'PC Mapping'!L:M,2,)</f>
        <v>Bolivar Sewer</v>
      </c>
    </row>
    <row r="2440" spans="1:34" x14ac:dyDescent="0.2">
      <c r="A2440" t="s">
        <v>13034</v>
      </c>
      <c r="B2440" t="s">
        <v>13027</v>
      </c>
      <c r="C2440" t="s">
        <v>4519</v>
      </c>
      <c r="D2440" t="s">
        <v>4520</v>
      </c>
      <c r="E2440" s="3">
        <v>45821</v>
      </c>
      <c r="F2440" t="s">
        <v>44</v>
      </c>
      <c r="G2440" t="s">
        <v>3742</v>
      </c>
      <c r="H2440" t="s">
        <v>3722</v>
      </c>
      <c r="I2440" t="s">
        <v>4538</v>
      </c>
      <c r="J2440" t="s">
        <v>4522</v>
      </c>
      <c r="K2440" s="2">
        <v>-5</v>
      </c>
      <c r="L2440" t="s">
        <v>44</v>
      </c>
      <c r="M2440" s="2">
        <v>-5</v>
      </c>
      <c r="N2440" t="s">
        <v>4523</v>
      </c>
      <c r="O2440" t="s">
        <v>4524</v>
      </c>
      <c r="P2440" t="s">
        <v>13035</v>
      </c>
      <c r="Q2440" t="s">
        <v>13038</v>
      </c>
      <c r="R2440" t="s">
        <v>44</v>
      </c>
      <c r="S2440" t="s">
        <v>4527</v>
      </c>
      <c r="T2440" s="3">
        <v>45821</v>
      </c>
      <c r="U2440" s="3">
        <v>45824</v>
      </c>
      <c r="V2440" s="2">
        <v>0</v>
      </c>
      <c r="W2440" t="s">
        <v>44</v>
      </c>
      <c r="X2440" t="s">
        <v>44</v>
      </c>
      <c r="Y2440" t="s">
        <v>13039</v>
      </c>
      <c r="Z2440" t="s">
        <v>1429</v>
      </c>
      <c r="AA2440" t="s">
        <v>4529</v>
      </c>
      <c r="AB2440" t="s">
        <v>4530</v>
      </c>
      <c r="AC2440" t="s">
        <v>89</v>
      </c>
      <c r="AD2440" t="str">
        <f t="shared" si="38"/>
        <v>10-60</v>
      </c>
      <c r="AE2440" t="str">
        <f>VLOOKUP(AD2440,'Main_Sub Desc'!C:D,2,)</f>
        <v>LPC from invoicing</v>
      </c>
      <c r="AF2440" t="str">
        <f>VLOOKUP(VALUE(H2440),'Main_Sub Desc'!F:G,2,)</f>
        <v>Wtr Rev Late Payment</v>
      </c>
      <c r="AG2440">
        <f>IFERROR(VLOOKUP(VALUE(I2440),'PC Mapping'!A:F,6,),"")</f>
        <v>10469</v>
      </c>
      <c r="AH2440" s="13" t="str">
        <f>VLOOKUP(AG2440,'PC Mapping'!L:M,2,)</f>
        <v>Bolivar Water</v>
      </c>
    </row>
    <row r="2441" spans="1:34" x14ac:dyDescent="0.2">
      <c r="A2441" t="s">
        <v>13040</v>
      </c>
      <c r="B2441" t="s">
        <v>13027</v>
      </c>
      <c r="C2441" t="s">
        <v>4519</v>
      </c>
      <c r="D2441" t="s">
        <v>4520</v>
      </c>
      <c r="E2441" s="3">
        <v>45821</v>
      </c>
      <c r="F2441" t="s">
        <v>44</v>
      </c>
      <c r="G2441" t="s">
        <v>3742</v>
      </c>
      <c r="H2441" t="s">
        <v>3722</v>
      </c>
      <c r="I2441" t="s">
        <v>4538</v>
      </c>
      <c r="J2441" t="s">
        <v>4522</v>
      </c>
      <c r="K2441" s="2">
        <v>-5</v>
      </c>
      <c r="L2441" t="s">
        <v>44</v>
      </c>
      <c r="M2441" s="2">
        <v>-5</v>
      </c>
      <c r="N2441" t="s">
        <v>4523</v>
      </c>
      <c r="O2441" t="s">
        <v>4524</v>
      </c>
      <c r="P2441" t="s">
        <v>13041</v>
      </c>
      <c r="Q2441" t="s">
        <v>13042</v>
      </c>
      <c r="R2441" t="s">
        <v>44</v>
      </c>
      <c r="S2441" t="s">
        <v>4527</v>
      </c>
      <c r="T2441" s="3">
        <v>45821</v>
      </c>
      <c r="U2441" s="3">
        <v>45824</v>
      </c>
      <c r="V2441" s="2">
        <v>0</v>
      </c>
      <c r="W2441" t="s">
        <v>44</v>
      </c>
      <c r="X2441" t="s">
        <v>44</v>
      </c>
      <c r="Y2441" t="s">
        <v>13043</v>
      </c>
      <c r="Z2441" t="s">
        <v>13044</v>
      </c>
      <c r="AA2441" t="s">
        <v>4529</v>
      </c>
      <c r="AB2441" t="s">
        <v>4530</v>
      </c>
      <c r="AC2441" t="s">
        <v>89</v>
      </c>
      <c r="AD2441" t="str">
        <f t="shared" si="38"/>
        <v>10-60</v>
      </c>
      <c r="AE2441" t="str">
        <f>VLOOKUP(AD2441,'Main_Sub Desc'!C:D,2,)</f>
        <v>LPC from invoicing</v>
      </c>
      <c r="AF2441" t="str">
        <f>VLOOKUP(VALUE(H2441),'Main_Sub Desc'!F:G,2,)</f>
        <v>Wtr Rev Late Payment</v>
      </c>
      <c r="AG2441">
        <f>IFERROR(VLOOKUP(VALUE(I2441),'PC Mapping'!A:F,6,),"")</f>
        <v>10469</v>
      </c>
      <c r="AH2441" s="13" t="str">
        <f>VLOOKUP(AG2441,'PC Mapping'!L:M,2,)</f>
        <v>Bolivar Water</v>
      </c>
    </row>
    <row r="2442" spans="1:34" x14ac:dyDescent="0.2">
      <c r="A2442" t="s">
        <v>13040</v>
      </c>
      <c r="B2442" t="s">
        <v>13027</v>
      </c>
      <c r="C2442" t="s">
        <v>4519</v>
      </c>
      <c r="D2442" t="s">
        <v>4520</v>
      </c>
      <c r="E2442" s="3">
        <v>45821</v>
      </c>
      <c r="F2442" t="s">
        <v>44</v>
      </c>
      <c r="G2442" t="s">
        <v>3742</v>
      </c>
      <c r="H2442" t="s">
        <v>3716</v>
      </c>
      <c r="I2442" t="s">
        <v>4534</v>
      </c>
      <c r="J2442" t="s">
        <v>4522</v>
      </c>
      <c r="K2442" s="2">
        <v>-5</v>
      </c>
      <c r="L2442" t="s">
        <v>44</v>
      </c>
      <c r="M2442" s="2">
        <v>-5</v>
      </c>
      <c r="N2442" t="s">
        <v>4523</v>
      </c>
      <c r="O2442" t="s">
        <v>4524</v>
      </c>
      <c r="P2442" t="s">
        <v>13041</v>
      </c>
      <c r="Q2442" t="s">
        <v>13045</v>
      </c>
      <c r="R2442" t="s">
        <v>44</v>
      </c>
      <c r="S2442" t="s">
        <v>4527</v>
      </c>
      <c r="T2442" s="3">
        <v>45821</v>
      </c>
      <c r="U2442" s="3">
        <v>45824</v>
      </c>
      <c r="V2442" s="2">
        <v>0</v>
      </c>
      <c r="W2442" t="s">
        <v>44</v>
      </c>
      <c r="X2442" t="s">
        <v>44</v>
      </c>
      <c r="Y2442" t="s">
        <v>13046</v>
      </c>
      <c r="Z2442" t="s">
        <v>13044</v>
      </c>
      <c r="AA2442" t="s">
        <v>4529</v>
      </c>
      <c r="AB2442" t="s">
        <v>4530</v>
      </c>
      <c r="AC2442" t="s">
        <v>89</v>
      </c>
      <c r="AD2442" t="str">
        <f t="shared" si="38"/>
        <v>10-60</v>
      </c>
      <c r="AE2442" t="str">
        <f>VLOOKUP(AD2442,'Main_Sub Desc'!C:D,2,)</f>
        <v>LPC from invoicing</v>
      </c>
      <c r="AF2442" t="str">
        <f>VLOOKUP(VALUE(H2442),'Main_Sub Desc'!F:G,2,)</f>
        <v>Wst Rev Late Payment</v>
      </c>
      <c r="AG2442">
        <f>IFERROR(VLOOKUP(VALUE(I2442),'PC Mapping'!A:F,6,),"")</f>
        <v>10514</v>
      </c>
      <c r="AH2442" s="13" t="str">
        <f>VLOOKUP(AG2442,'PC Mapping'!L:M,2,)</f>
        <v>Bolivar Sewer</v>
      </c>
    </row>
    <row r="2443" spans="1:34" x14ac:dyDescent="0.2">
      <c r="A2443" t="s">
        <v>13047</v>
      </c>
      <c r="B2443" t="s">
        <v>13027</v>
      </c>
      <c r="C2443" t="s">
        <v>4519</v>
      </c>
      <c r="D2443" t="s">
        <v>4520</v>
      </c>
      <c r="E2443" s="3">
        <v>45821</v>
      </c>
      <c r="F2443" t="s">
        <v>44</v>
      </c>
      <c r="G2443" t="s">
        <v>3742</v>
      </c>
      <c r="H2443" t="s">
        <v>3722</v>
      </c>
      <c r="I2443" t="s">
        <v>4538</v>
      </c>
      <c r="J2443" t="s">
        <v>4522</v>
      </c>
      <c r="K2443" s="2">
        <v>-5</v>
      </c>
      <c r="L2443" t="s">
        <v>44</v>
      </c>
      <c r="M2443" s="2">
        <v>-5</v>
      </c>
      <c r="N2443" t="s">
        <v>4523</v>
      </c>
      <c r="O2443" t="s">
        <v>4524</v>
      </c>
      <c r="P2443" t="s">
        <v>12550</v>
      </c>
      <c r="Q2443" t="s">
        <v>13048</v>
      </c>
      <c r="R2443" t="s">
        <v>44</v>
      </c>
      <c r="S2443" t="s">
        <v>4527</v>
      </c>
      <c r="T2443" s="3">
        <v>45821</v>
      </c>
      <c r="U2443" s="3">
        <v>45824</v>
      </c>
      <c r="V2443" s="2">
        <v>0</v>
      </c>
      <c r="W2443" t="s">
        <v>44</v>
      </c>
      <c r="X2443" t="s">
        <v>44</v>
      </c>
      <c r="Y2443" t="s">
        <v>12552</v>
      </c>
      <c r="Z2443" t="s">
        <v>1063</v>
      </c>
      <c r="AA2443" t="s">
        <v>4529</v>
      </c>
      <c r="AB2443" t="s">
        <v>4530</v>
      </c>
      <c r="AC2443" t="s">
        <v>89</v>
      </c>
      <c r="AD2443" t="str">
        <f t="shared" si="38"/>
        <v>10-60</v>
      </c>
      <c r="AE2443" t="str">
        <f>VLOOKUP(AD2443,'Main_Sub Desc'!C:D,2,)</f>
        <v>LPC from invoicing</v>
      </c>
      <c r="AF2443" t="str">
        <f>VLOOKUP(VALUE(H2443),'Main_Sub Desc'!F:G,2,)</f>
        <v>Wtr Rev Late Payment</v>
      </c>
      <c r="AG2443">
        <f>IFERROR(VLOOKUP(VALUE(I2443),'PC Mapping'!A:F,6,),"")</f>
        <v>10469</v>
      </c>
      <c r="AH2443" s="13" t="str">
        <f>VLOOKUP(AG2443,'PC Mapping'!L:M,2,)</f>
        <v>Bolivar Water</v>
      </c>
    </row>
    <row r="2444" spans="1:34" x14ac:dyDescent="0.2">
      <c r="A2444" t="s">
        <v>13047</v>
      </c>
      <c r="B2444" t="s">
        <v>13027</v>
      </c>
      <c r="C2444" t="s">
        <v>4519</v>
      </c>
      <c r="D2444" t="s">
        <v>4520</v>
      </c>
      <c r="E2444" s="3">
        <v>45821</v>
      </c>
      <c r="F2444" t="s">
        <v>44</v>
      </c>
      <c r="G2444" t="s">
        <v>3742</v>
      </c>
      <c r="H2444" t="s">
        <v>3716</v>
      </c>
      <c r="I2444" t="s">
        <v>4534</v>
      </c>
      <c r="J2444" t="s">
        <v>4522</v>
      </c>
      <c r="K2444" s="2">
        <v>-5</v>
      </c>
      <c r="L2444" t="s">
        <v>44</v>
      </c>
      <c r="M2444" s="2">
        <v>-5</v>
      </c>
      <c r="N2444" t="s">
        <v>4523</v>
      </c>
      <c r="O2444" t="s">
        <v>4524</v>
      </c>
      <c r="P2444" t="s">
        <v>12550</v>
      </c>
      <c r="Q2444" t="s">
        <v>13049</v>
      </c>
      <c r="R2444" t="s">
        <v>44</v>
      </c>
      <c r="S2444" t="s">
        <v>4527</v>
      </c>
      <c r="T2444" s="3">
        <v>45821</v>
      </c>
      <c r="U2444" s="3">
        <v>45824</v>
      </c>
      <c r="V2444" s="2">
        <v>0</v>
      </c>
      <c r="W2444" t="s">
        <v>44</v>
      </c>
      <c r="X2444" t="s">
        <v>44</v>
      </c>
      <c r="Y2444" t="s">
        <v>12554</v>
      </c>
      <c r="Z2444" t="s">
        <v>1063</v>
      </c>
      <c r="AA2444" t="s">
        <v>4529</v>
      </c>
      <c r="AB2444" t="s">
        <v>4530</v>
      </c>
      <c r="AC2444" t="s">
        <v>89</v>
      </c>
      <c r="AD2444" t="str">
        <f t="shared" si="38"/>
        <v>10-60</v>
      </c>
      <c r="AE2444" t="str">
        <f>VLOOKUP(AD2444,'Main_Sub Desc'!C:D,2,)</f>
        <v>LPC from invoicing</v>
      </c>
      <c r="AF2444" t="str">
        <f>VLOOKUP(VALUE(H2444),'Main_Sub Desc'!F:G,2,)</f>
        <v>Wst Rev Late Payment</v>
      </c>
      <c r="AG2444">
        <f>IFERROR(VLOOKUP(VALUE(I2444),'PC Mapping'!A:F,6,),"")</f>
        <v>10514</v>
      </c>
      <c r="AH2444" s="13" t="str">
        <f>VLOOKUP(AG2444,'PC Mapping'!L:M,2,)</f>
        <v>Bolivar Sewer</v>
      </c>
    </row>
    <row r="2445" spans="1:34" x14ac:dyDescent="0.2">
      <c r="A2445" t="s">
        <v>13050</v>
      </c>
      <c r="B2445" t="s">
        <v>13051</v>
      </c>
      <c r="C2445" t="s">
        <v>4519</v>
      </c>
      <c r="D2445" t="s">
        <v>4520</v>
      </c>
      <c r="E2445" s="3">
        <v>45824</v>
      </c>
      <c r="F2445" t="s">
        <v>44</v>
      </c>
      <c r="G2445" t="s">
        <v>3742</v>
      </c>
      <c r="H2445" t="s">
        <v>3716</v>
      </c>
      <c r="I2445" t="s">
        <v>4534</v>
      </c>
      <c r="J2445" t="s">
        <v>4522</v>
      </c>
      <c r="K2445" s="2">
        <v>-5</v>
      </c>
      <c r="L2445" t="s">
        <v>44</v>
      </c>
      <c r="M2445" s="2">
        <v>-5</v>
      </c>
      <c r="N2445" t="s">
        <v>4523</v>
      </c>
      <c r="O2445" t="s">
        <v>4524</v>
      </c>
      <c r="P2445" t="s">
        <v>13052</v>
      </c>
      <c r="Q2445" t="s">
        <v>13053</v>
      </c>
      <c r="R2445" t="s">
        <v>44</v>
      </c>
      <c r="S2445" t="s">
        <v>4527</v>
      </c>
      <c r="T2445" s="3">
        <v>45824</v>
      </c>
      <c r="U2445" s="3">
        <v>45825</v>
      </c>
      <c r="V2445" s="2">
        <v>0</v>
      </c>
      <c r="W2445" t="s">
        <v>44</v>
      </c>
      <c r="X2445" t="s">
        <v>44</v>
      </c>
      <c r="Y2445" t="s">
        <v>13054</v>
      </c>
      <c r="Z2445" t="s">
        <v>769</v>
      </c>
      <c r="AA2445" t="s">
        <v>4529</v>
      </c>
      <c r="AB2445" t="s">
        <v>4530</v>
      </c>
      <c r="AC2445" t="s">
        <v>89</v>
      </c>
      <c r="AD2445" t="str">
        <f t="shared" si="38"/>
        <v>10-60</v>
      </c>
      <c r="AE2445" t="str">
        <f>VLOOKUP(AD2445,'Main_Sub Desc'!C:D,2,)</f>
        <v>LPC from invoicing</v>
      </c>
      <c r="AF2445" t="str">
        <f>VLOOKUP(VALUE(H2445),'Main_Sub Desc'!F:G,2,)</f>
        <v>Wst Rev Late Payment</v>
      </c>
      <c r="AG2445">
        <f>IFERROR(VLOOKUP(VALUE(I2445),'PC Mapping'!A:F,6,),"")</f>
        <v>10514</v>
      </c>
      <c r="AH2445" s="13" t="str">
        <f>VLOOKUP(AG2445,'PC Mapping'!L:M,2,)</f>
        <v>Bolivar Sewer</v>
      </c>
    </row>
    <row r="2446" spans="1:34" x14ac:dyDescent="0.2">
      <c r="A2446" t="s">
        <v>13050</v>
      </c>
      <c r="B2446" t="s">
        <v>13051</v>
      </c>
      <c r="C2446" t="s">
        <v>4519</v>
      </c>
      <c r="D2446" t="s">
        <v>4520</v>
      </c>
      <c r="E2446" s="3">
        <v>45824</v>
      </c>
      <c r="F2446" t="s">
        <v>44</v>
      </c>
      <c r="G2446" t="s">
        <v>3742</v>
      </c>
      <c r="H2446" t="s">
        <v>3722</v>
      </c>
      <c r="I2446" t="s">
        <v>4538</v>
      </c>
      <c r="J2446" t="s">
        <v>4522</v>
      </c>
      <c r="K2446" s="2">
        <v>-5</v>
      </c>
      <c r="L2446" t="s">
        <v>44</v>
      </c>
      <c r="M2446" s="2">
        <v>-5</v>
      </c>
      <c r="N2446" t="s">
        <v>4523</v>
      </c>
      <c r="O2446" t="s">
        <v>4524</v>
      </c>
      <c r="P2446" t="s">
        <v>13052</v>
      </c>
      <c r="Q2446" t="s">
        <v>13055</v>
      </c>
      <c r="R2446" t="s">
        <v>44</v>
      </c>
      <c r="S2446" t="s">
        <v>4527</v>
      </c>
      <c r="T2446" s="3">
        <v>45824</v>
      </c>
      <c r="U2446" s="3">
        <v>45825</v>
      </c>
      <c r="V2446" s="2">
        <v>0</v>
      </c>
      <c r="W2446" t="s">
        <v>44</v>
      </c>
      <c r="X2446" t="s">
        <v>44</v>
      </c>
      <c r="Y2446" t="s">
        <v>13056</v>
      </c>
      <c r="Z2446" t="s">
        <v>769</v>
      </c>
      <c r="AA2446" t="s">
        <v>4529</v>
      </c>
      <c r="AB2446" t="s">
        <v>4530</v>
      </c>
      <c r="AC2446" t="s">
        <v>89</v>
      </c>
      <c r="AD2446" t="str">
        <f t="shared" si="38"/>
        <v>10-60</v>
      </c>
      <c r="AE2446" t="str">
        <f>VLOOKUP(AD2446,'Main_Sub Desc'!C:D,2,)</f>
        <v>LPC from invoicing</v>
      </c>
      <c r="AF2446" t="str">
        <f>VLOOKUP(VALUE(H2446),'Main_Sub Desc'!F:G,2,)</f>
        <v>Wtr Rev Late Payment</v>
      </c>
      <c r="AG2446">
        <f>IFERROR(VLOOKUP(VALUE(I2446),'PC Mapping'!A:F,6,),"")</f>
        <v>10469</v>
      </c>
      <c r="AH2446" s="13" t="str">
        <f>VLOOKUP(AG2446,'PC Mapping'!L:M,2,)</f>
        <v>Bolivar Water</v>
      </c>
    </row>
    <row r="2447" spans="1:34" x14ac:dyDescent="0.2">
      <c r="A2447" t="s">
        <v>13057</v>
      </c>
      <c r="B2447" t="s">
        <v>13058</v>
      </c>
      <c r="C2447" t="s">
        <v>4519</v>
      </c>
      <c r="D2447" t="s">
        <v>4520</v>
      </c>
      <c r="E2447" s="3">
        <v>45824</v>
      </c>
      <c r="F2447" t="s">
        <v>44</v>
      </c>
      <c r="G2447" t="s">
        <v>3742</v>
      </c>
      <c r="H2447" t="s">
        <v>3716</v>
      </c>
      <c r="I2447" t="s">
        <v>4534</v>
      </c>
      <c r="J2447" t="s">
        <v>4522</v>
      </c>
      <c r="K2447" s="2">
        <v>-5</v>
      </c>
      <c r="L2447" t="s">
        <v>44</v>
      </c>
      <c r="M2447" s="2">
        <v>-5</v>
      </c>
      <c r="N2447" t="s">
        <v>4523</v>
      </c>
      <c r="O2447" t="s">
        <v>4524</v>
      </c>
      <c r="P2447" t="s">
        <v>13059</v>
      </c>
      <c r="Q2447" t="s">
        <v>13060</v>
      </c>
      <c r="R2447" t="s">
        <v>44</v>
      </c>
      <c r="S2447" t="s">
        <v>4527</v>
      </c>
      <c r="T2447" s="3">
        <v>45824</v>
      </c>
      <c r="U2447" s="3">
        <v>45825</v>
      </c>
      <c r="V2447" s="2">
        <v>0</v>
      </c>
      <c r="W2447" t="s">
        <v>44</v>
      </c>
      <c r="X2447" t="s">
        <v>44</v>
      </c>
      <c r="Y2447" t="s">
        <v>13061</v>
      </c>
      <c r="Z2447" t="s">
        <v>602</v>
      </c>
      <c r="AA2447" t="s">
        <v>4529</v>
      </c>
      <c r="AB2447" t="s">
        <v>4530</v>
      </c>
      <c r="AC2447" t="s">
        <v>89</v>
      </c>
      <c r="AD2447" t="str">
        <f t="shared" si="38"/>
        <v>10-60</v>
      </c>
      <c r="AE2447" t="str">
        <f>VLOOKUP(AD2447,'Main_Sub Desc'!C:D,2,)</f>
        <v>LPC from invoicing</v>
      </c>
      <c r="AF2447" t="str">
        <f>VLOOKUP(VALUE(H2447),'Main_Sub Desc'!F:G,2,)</f>
        <v>Wst Rev Late Payment</v>
      </c>
      <c r="AG2447">
        <f>IFERROR(VLOOKUP(VALUE(I2447),'PC Mapping'!A:F,6,),"")</f>
        <v>10514</v>
      </c>
      <c r="AH2447" s="13" t="str">
        <f>VLOOKUP(AG2447,'PC Mapping'!L:M,2,)</f>
        <v>Bolivar Sewer</v>
      </c>
    </row>
    <row r="2448" spans="1:34" x14ac:dyDescent="0.2">
      <c r="A2448" t="s">
        <v>13057</v>
      </c>
      <c r="B2448" t="s">
        <v>13058</v>
      </c>
      <c r="C2448" t="s">
        <v>4519</v>
      </c>
      <c r="D2448" t="s">
        <v>4520</v>
      </c>
      <c r="E2448" s="3">
        <v>45824</v>
      </c>
      <c r="F2448" t="s">
        <v>44</v>
      </c>
      <c r="G2448" t="s">
        <v>3742</v>
      </c>
      <c r="H2448" t="s">
        <v>3722</v>
      </c>
      <c r="I2448" t="s">
        <v>4538</v>
      </c>
      <c r="J2448" t="s">
        <v>4522</v>
      </c>
      <c r="K2448" s="2">
        <v>-5</v>
      </c>
      <c r="L2448" t="s">
        <v>44</v>
      </c>
      <c r="M2448" s="2">
        <v>-5</v>
      </c>
      <c r="N2448" t="s">
        <v>4523</v>
      </c>
      <c r="O2448" t="s">
        <v>4524</v>
      </c>
      <c r="P2448" t="s">
        <v>13059</v>
      </c>
      <c r="Q2448" t="s">
        <v>13062</v>
      </c>
      <c r="R2448" t="s">
        <v>44</v>
      </c>
      <c r="S2448" t="s">
        <v>4527</v>
      </c>
      <c r="T2448" s="3">
        <v>45824</v>
      </c>
      <c r="U2448" s="3">
        <v>45825</v>
      </c>
      <c r="V2448" s="2">
        <v>0</v>
      </c>
      <c r="W2448" t="s">
        <v>44</v>
      </c>
      <c r="X2448" t="s">
        <v>44</v>
      </c>
      <c r="Y2448" t="s">
        <v>13063</v>
      </c>
      <c r="Z2448" t="s">
        <v>602</v>
      </c>
      <c r="AA2448" t="s">
        <v>4529</v>
      </c>
      <c r="AB2448" t="s">
        <v>4530</v>
      </c>
      <c r="AC2448" t="s">
        <v>89</v>
      </c>
      <c r="AD2448" t="str">
        <f t="shared" si="38"/>
        <v>10-60</v>
      </c>
      <c r="AE2448" t="str">
        <f>VLOOKUP(AD2448,'Main_Sub Desc'!C:D,2,)</f>
        <v>LPC from invoicing</v>
      </c>
      <c r="AF2448" t="str">
        <f>VLOOKUP(VALUE(H2448),'Main_Sub Desc'!F:G,2,)</f>
        <v>Wtr Rev Late Payment</v>
      </c>
      <c r="AG2448">
        <f>IFERROR(VLOOKUP(VALUE(I2448),'PC Mapping'!A:F,6,),"")</f>
        <v>10469</v>
      </c>
      <c r="AH2448" s="13" t="str">
        <f>VLOOKUP(AG2448,'PC Mapping'!L:M,2,)</f>
        <v>Bolivar Water</v>
      </c>
    </row>
    <row r="2449" spans="1:34" x14ac:dyDescent="0.2">
      <c r="A2449" t="s">
        <v>13064</v>
      </c>
      <c r="B2449" t="s">
        <v>13058</v>
      </c>
      <c r="C2449" t="s">
        <v>4519</v>
      </c>
      <c r="D2449" t="s">
        <v>4520</v>
      </c>
      <c r="E2449" s="3">
        <v>45824</v>
      </c>
      <c r="F2449" t="s">
        <v>44</v>
      </c>
      <c r="G2449" t="s">
        <v>3742</v>
      </c>
      <c r="H2449" t="s">
        <v>3722</v>
      </c>
      <c r="I2449" t="s">
        <v>4538</v>
      </c>
      <c r="J2449" t="s">
        <v>4522</v>
      </c>
      <c r="K2449" s="2">
        <v>-5.01</v>
      </c>
      <c r="L2449" t="s">
        <v>44</v>
      </c>
      <c r="M2449" s="2">
        <v>-5.01</v>
      </c>
      <c r="N2449" t="s">
        <v>4523</v>
      </c>
      <c r="O2449" t="s">
        <v>4524</v>
      </c>
      <c r="P2449" t="s">
        <v>6835</v>
      </c>
      <c r="Q2449" t="s">
        <v>13065</v>
      </c>
      <c r="R2449" t="s">
        <v>44</v>
      </c>
      <c r="S2449" t="s">
        <v>4527</v>
      </c>
      <c r="T2449" s="3">
        <v>45824</v>
      </c>
      <c r="U2449" s="3">
        <v>45825</v>
      </c>
      <c r="V2449" s="2">
        <v>0</v>
      </c>
      <c r="W2449" t="s">
        <v>44</v>
      </c>
      <c r="X2449" t="s">
        <v>44</v>
      </c>
      <c r="Y2449" t="s">
        <v>13066</v>
      </c>
      <c r="Z2449" t="s">
        <v>1236</v>
      </c>
      <c r="AA2449" t="s">
        <v>4529</v>
      </c>
      <c r="AB2449" t="s">
        <v>4530</v>
      </c>
      <c r="AC2449" t="s">
        <v>89</v>
      </c>
      <c r="AD2449" t="str">
        <f t="shared" si="38"/>
        <v>10-60</v>
      </c>
      <c r="AE2449" t="str">
        <f>VLOOKUP(AD2449,'Main_Sub Desc'!C:D,2,)</f>
        <v>LPC from invoicing</v>
      </c>
      <c r="AF2449" t="str">
        <f>VLOOKUP(VALUE(H2449),'Main_Sub Desc'!F:G,2,)</f>
        <v>Wtr Rev Late Payment</v>
      </c>
      <c r="AG2449">
        <f>IFERROR(VLOOKUP(VALUE(I2449),'PC Mapping'!A:F,6,),"")</f>
        <v>10469</v>
      </c>
      <c r="AH2449" s="13" t="str">
        <f>VLOOKUP(AG2449,'PC Mapping'!L:M,2,)</f>
        <v>Bolivar Water</v>
      </c>
    </row>
    <row r="2450" spans="1:34" x14ac:dyDescent="0.2">
      <c r="A2450" t="s">
        <v>13064</v>
      </c>
      <c r="B2450" t="s">
        <v>13058</v>
      </c>
      <c r="C2450" t="s">
        <v>4519</v>
      </c>
      <c r="D2450" t="s">
        <v>4520</v>
      </c>
      <c r="E2450" s="3">
        <v>45824</v>
      </c>
      <c r="F2450" t="s">
        <v>44</v>
      </c>
      <c r="G2450" t="s">
        <v>3742</v>
      </c>
      <c r="H2450" t="s">
        <v>3716</v>
      </c>
      <c r="I2450" t="s">
        <v>4534</v>
      </c>
      <c r="J2450" t="s">
        <v>4522</v>
      </c>
      <c r="K2450" s="2">
        <v>-6.67</v>
      </c>
      <c r="L2450" t="s">
        <v>44</v>
      </c>
      <c r="M2450" s="2">
        <v>-6.67</v>
      </c>
      <c r="N2450" t="s">
        <v>4523</v>
      </c>
      <c r="O2450" t="s">
        <v>4524</v>
      </c>
      <c r="P2450" t="s">
        <v>6835</v>
      </c>
      <c r="Q2450" t="s">
        <v>13067</v>
      </c>
      <c r="R2450" t="s">
        <v>44</v>
      </c>
      <c r="S2450" t="s">
        <v>4527</v>
      </c>
      <c r="T2450" s="3">
        <v>45824</v>
      </c>
      <c r="U2450" s="3">
        <v>45825</v>
      </c>
      <c r="V2450" s="2">
        <v>0</v>
      </c>
      <c r="W2450" t="s">
        <v>44</v>
      </c>
      <c r="X2450" t="s">
        <v>44</v>
      </c>
      <c r="Y2450" t="s">
        <v>13068</v>
      </c>
      <c r="Z2450" t="s">
        <v>1236</v>
      </c>
      <c r="AA2450" t="s">
        <v>4529</v>
      </c>
      <c r="AB2450" t="s">
        <v>4530</v>
      </c>
      <c r="AC2450" t="s">
        <v>89</v>
      </c>
      <c r="AD2450" t="str">
        <f t="shared" si="38"/>
        <v>10-60</v>
      </c>
      <c r="AE2450" t="str">
        <f>VLOOKUP(AD2450,'Main_Sub Desc'!C:D,2,)</f>
        <v>LPC from invoicing</v>
      </c>
      <c r="AF2450" t="str">
        <f>VLOOKUP(VALUE(H2450),'Main_Sub Desc'!F:G,2,)</f>
        <v>Wst Rev Late Payment</v>
      </c>
      <c r="AG2450">
        <f>IFERROR(VLOOKUP(VALUE(I2450),'PC Mapping'!A:F,6,),"")</f>
        <v>10514</v>
      </c>
      <c r="AH2450" s="13" t="str">
        <f>VLOOKUP(AG2450,'PC Mapping'!L:M,2,)</f>
        <v>Bolivar Sewer</v>
      </c>
    </row>
    <row r="2451" spans="1:34" x14ac:dyDescent="0.2">
      <c r="A2451" t="s">
        <v>13069</v>
      </c>
      <c r="B2451" t="s">
        <v>13051</v>
      </c>
      <c r="C2451" t="s">
        <v>4519</v>
      </c>
      <c r="D2451" t="s">
        <v>4520</v>
      </c>
      <c r="E2451" s="3">
        <v>45824</v>
      </c>
      <c r="F2451" t="s">
        <v>44</v>
      </c>
      <c r="G2451" t="s">
        <v>3742</v>
      </c>
      <c r="H2451" t="s">
        <v>3716</v>
      </c>
      <c r="I2451" t="s">
        <v>4534</v>
      </c>
      <c r="J2451" t="s">
        <v>4522</v>
      </c>
      <c r="K2451" s="2">
        <v>-11.17</v>
      </c>
      <c r="L2451" t="s">
        <v>44</v>
      </c>
      <c r="M2451" s="2">
        <v>-11.17</v>
      </c>
      <c r="N2451" t="s">
        <v>4523</v>
      </c>
      <c r="O2451" t="s">
        <v>4524</v>
      </c>
      <c r="P2451" t="s">
        <v>13070</v>
      </c>
      <c r="Q2451" t="s">
        <v>13071</v>
      </c>
      <c r="R2451" t="s">
        <v>44</v>
      </c>
      <c r="S2451" t="s">
        <v>4527</v>
      </c>
      <c r="T2451" s="3">
        <v>45824</v>
      </c>
      <c r="U2451" s="3">
        <v>45825</v>
      </c>
      <c r="V2451" s="2">
        <v>0</v>
      </c>
      <c r="W2451" t="s">
        <v>44</v>
      </c>
      <c r="X2451" t="s">
        <v>44</v>
      </c>
      <c r="Y2451" t="s">
        <v>13072</v>
      </c>
      <c r="Z2451" t="s">
        <v>1194</v>
      </c>
      <c r="AA2451" t="s">
        <v>4529</v>
      </c>
      <c r="AB2451" t="s">
        <v>4530</v>
      </c>
      <c r="AC2451" t="s">
        <v>89</v>
      </c>
      <c r="AD2451" t="str">
        <f t="shared" si="38"/>
        <v>10-60</v>
      </c>
      <c r="AE2451" t="str">
        <f>VLOOKUP(AD2451,'Main_Sub Desc'!C:D,2,)</f>
        <v>LPC from invoicing</v>
      </c>
      <c r="AF2451" t="str">
        <f>VLOOKUP(VALUE(H2451),'Main_Sub Desc'!F:G,2,)</f>
        <v>Wst Rev Late Payment</v>
      </c>
      <c r="AG2451">
        <f>IFERROR(VLOOKUP(VALUE(I2451),'PC Mapping'!A:F,6,),"")</f>
        <v>10514</v>
      </c>
      <c r="AH2451" s="13" t="str">
        <f>VLOOKUP(AG2451,'PC Mapping'!L:M,2,)</f>
        <v>Bolivar Sewer</v>
      </c>
    </row>
    <row r="2452" spans="1:34" x14ac:dyDescent="0.2">
      <c r="A2452" t="s">
        <v>13069</v>
      </c>
      <c r="B2452" t="s">
        <v>13051</v>
      </c>
      <c r="C2452" t="s">
        <v>4519</v>
      </c>
      <c r="D2452" t="s">
        <v>4520</v>
      </c>
      <c r="E2452" s="3">
        <v>45824</v>
      </c>
      <c r="F2452" t="s">
        <v>44</v>
      </c>
      <c r="G2452" t="s">
        <v>3742</v>
      </c>
      <c r="H2452" t="s">
        <v>3722</v>
      </c>
      <c r="I2452" t="s">
        <v>4538</v>
      </c>
      <c r="J2452" t="s">
        <v>4522</v>
      </c>
      <c r="K2452" s="2">
        <v>-7.91</v>
      </c>
      <c r="L2452" t="s">
        <v>44</v>
      </c>
      <c r="M2452" s="2">
        <v>-7.91</v>
      </c>
      <c r="N2452" t="s">
        <v>4523</v>
      </c>
      <c r="O2452" t="s">
        <v>4524</v>
      </c>
      <c r="P2452" t="s">
        <v>13070</v>
      </c>
      <c r="Q2452" t="s">
        <v>13073</v>
      </c>
      <c r="R2452" t="s">
        <v>44</v>
      </c>
      <c r="S2452" t="s">
        <v>4527</v>
      </c>
      <c r="T2452" s="3">
        <v>45824</v>
      </c>
      <c r="U2452" s="3">
        <v>45825</v>
      </c>
      <c r="V2452" s="2">
        <v>0</v>
      </c>
      <c r="W2452" t="s">
        <v>44</v>
      </c>
      <c r="X2452" t="s">
        <v>44</v>
      </c>
      <c r="Y2452" t="s">
        <v>13074</v>
      </c>
      <c r="Z2452" t="s">
        <v>1194</v>
      </c>
      <c r="AA2452" t="s">
        <v>4529</v>
      </c>
      <c r="AB2452" t="s">
        <v>4530</v>
      </c>
      <c r="AC2452" t="s">
        <v>89</v>
      </c>
      <c r="AD2452" t="str">
        <f t="shared" si="38"/>
        <v>10-60</v>
      </c>
      <c r="AE2452" t="str">
        <f>VLOOKUP(AD2452,'Main_Sub Desc'!C:D,2,)</f>
        <v>LPC from invoicing</v>
      </c>
      <c r="AF2452" t="str">
        <f>VLOOKUP(VALUE(H2452),'Main_Sub Desc'!F:G,2,)</f>
        <v>Wtr Rev Late Payment</v>
      </c>
      <c r="AG2452">
        <f>IFERROR(VLOOKUP(VALUE(I2452),'PC Mapping'!A:F,6,),"")</f>
        <v>10469</v>
      </c>
      <c r="AH2452" s="13" t="str">
        <f>VLOOKUP(AG2452,'PC Mapping'!L:M,2,)</f>
        <v>Bolivar Water</v>
      </c>
    </row>
    <row r="2453" spans="1:34" x14ac:dyDescent="0.2">
      <c r="A2453" t="s">
        <v>13075</v>
      </c>
      <c r="B2453" t="s">
        <v>13051</v>
      </c>
      <c r="C2453" t="s">
        <v>4519</v>
      </c>
      <c r="D2453" t="s">
        <v>4520</v>
      </c>
      <c r="E2453" s="3">
        <v>45824</v>
      </c>
      <c r="F2453" t="s">
        <v>44</v>
      </c>
      <c r="G2453" t="s">
        <v>3742</v>
      </c>
      <c r="H2453" t="s">
        <v>3716</v>
      </c>
      <c r="I2453" t="s">
        <v>4534</v>
      </c>
      <c r="J2453" t="s">
        <v>4522</v>
      </c>
      <c r="K2453" s="2">
        <v>-5</v>
      </c>
      <c r="L2453" t="s">
        <v>44</v>
      </c>
      <c r="M2453" s="2">
        <v>-5</v>
      </c>
      <c r="N2453" t="s">
        <v>4523</v>
      </c>
      <c r="O2453" t="s">
        <v>4524</v>
      </c>
      <c r="P2453" t="s">
        <v>13076</v>
      </c>
      <c r="Q2453" t="s">
        <v>13077</v>
      </c>
      <c r="R2453" t="s">
        <v>44</v>
      </c>
      <c r="S2453" t="s">
        <v>4527</v>
      </c>
      <c r="T2453" s="3">
        <v>45824</v>
      </c>
      <c r="U2453" s="3">
        <v>45825</v>
      </c>
      <c r="V2453" s="2">
        <v>0</v>
      </c>
      <c r="W2453" t="s">
        <v>44</v>
      </c>
      <c r="X2453" t="s">
        <v>44</v>
      </c>
      <c r="Y2453" t="s">
        <v>13078</v>
      </c>
      <c r="Z2453" t="s">
        <v>641</v>
      </c>
      <c r="AA2453" t="s">
        <v>4529</v>
      </c>
      <c r="AB2453" t="s">
        <v>4530</v>
      </c>
      <c r="AC2453" t="s">
        <v>89</v>
      </c>
      <c r="AD2453" t="str">
        <f t="shared" si="38"/>
        <v>10-60</v>
      </c>
      <c r="AE2453" t="str">
        <f>VLOOKUP(AD2453,'Main_Sub Desc'!C:D,2,)</f>
        <v>LPC from invoicing</v>
      </c>
      <c r="AF2453" t="str">
        <f>VLOOKUP(VALUE(H2453),'Main_Sub Desc'!F:G,2,)</f>
        <v>Wst Rev Late Payment</v>
      </c>
      <c r="AG2453">
        <f>IFERROR(VLOOKUP(VALUE(I2453),'PC Mapping'!A:F,6,),"")</f>
        <v>10514</v>
      </c>
      <c r="AH2453" s="13" t="str">
        <f>VLOOKUP(AG2453,'PC Mapping'!L:M,2,)</f>
        <v>Bolivar Sewer</v>
      </c>
    </row>
    <row r="2454" spans="1:34" x14ac:dyDescent="0.2">
      <c r="A2454" t="s">
        <v>13075</v>
      </c>
      <c r="B2454" t="s">
        <v>13051</v>
      </c>
      <c r="C2454" t="s">
        <v>4519</v>
      </c>
      <c r="D2454" t="s">
        <v>4520</v>
      </c>
      <c r="E2454" s="3">
        <v>45824</v>
      </c>
      <c r="F2454" t="s">
        <v>44</v>
      </c>
      <c r="G2454" t="s">
        <v>3742</v>
      </c>
      <c r="H2454" t="s">
        <v>3722</v>
      </c>
      <c r="I2454" t="s">
        <v>4538</v>
      </c>
      <c r="J2454" t="s">
        <v>4522</v>
      </c>
      <c r="K2454" s="2">
        <v>-5</v>
      </c>
      <c r="L2454" t="s">
        <v>44</v>
      </c>
      <c r="M2454" s="2">
        <v>-5</v>
      </c>
      <c r="N2454" t="s">
        <v>4523</v>
      </c>
      <c r="O2454" t="s">
        <v>4524</v>
      </c>
      <c r="P2454" t="s">
        <v>13076</v>
      </c>
      <c r="Q2454" t="s">
        <v>13079</v>
      </c>
      <c r="R2454" t="s">
        <v>44</v>
      </c>
      <c r="S2454" t="s">
        <v>4527</v>
      </c>
      <c r="T2454" s="3">
        <v>45824</v>
      </c>
      <c r="U2454" s="3">
        <v>45825</v>
      </c>
      <c r="V2454" s="2">
        <v>0</v>
      </c>
      <c r="W2454" t="s">
        <v>44</v>
      </c>
      <c r="X2454" t="s">
        <v>44</v>
      </c>
      <c r="Y2454" t="s">
        <v>13080</v>
      </c>
      <c r="Z2454" t="s">
        <v>641</v>
      </c>
      <c r="AA2454" t="s">
        <v>4529</v>
      </c>
      <c r="AB2454" t="s">
        <v>4530</v>
      </c>
      <c r="AC2454" t="s">
        <v>89</v>
      </c>
      <c r="AD2454" t="str">
        <f t="shared" si="38"/>
        <v>10-60</v>
      </c>
      <c r="AE2454" t="str">
        <f>VLOOKUP(AD2454,'Main_Sub Desc'!C:D,2,)</f>
        <v>LPC from invoicing</v>
      </c>
      <c r="AF2454" t="str">
        <f>VLOOKUP(VALUE(H2454),'Main_Sub Desc'!F:G,2,)</f>
        <v>Wtr Rev Late Payment</v>
      </c>
      <c r="AG2454">
        <f>IFERROR(VLOOKUP(VALUE(I2454),'PC Mapping'!A:F,6,),"")</f>
        <v>10469</v>
      </c>
      <c r="AH2454" s="13" t="str">
        <f>VLOOKUP(AG2454,'PC Mapping'!L:M,2,)</f>
        <v>Bolivar Water</v>
      </c>
    </row>
    <row r="2455" spans="1:34" x14ac:dyDescent="0.2">
      <c r="A2455" t="s">
        <v>13081</v>
      </c>
      <c r="B2455" t="s">
        <v>13051</v>
      </c>
      <c r="C2455" t="s">
        <v>4519</v>
      </c>
      <c r="D2455" t="s">
        <v>4520</v>
      </c>
      <c r="E2455" s="3">
        <v>45824</v>
      </c>
      <c r="F2455" t="s">
        <v>44</v>
      </c>
      <c r="G2455" t="s">
        <v>3742</v>
      </c>
      <c r="H2455" t="s">
        <v>3716</v>
      </c>
      <c r="I2455" t="s">
        <v>4534</v>
      </c>
      <c r="J2455" t="s">
        <v>4522</v>
      </c>
      <c r="K2455" s="2">
        <v>-5</v>
      </c>
      <c r="L2455" t="s">
        <v>44</v>
      </c>
      <c r="M2455" s="2">
        <v>-5</v>
      </c>
      <c r="N2455" t="s">
        <v>4523</v>
      </c>
      <c r="O2455" t="s">
        <v>4524</v>
      </c>
      <c r="P2455" t="s">
        <v>13082</v>
      </c>
      <c r="Q2455" t="s">
        <v>13083</v>
      </c>
      <c r="R2455" t="s">
        <v>44</v>
      </c>
      <c r="S2455" t="s">
        <v>4527</v>
      </c>
      <c r="T2455" s="3">
        <v>45824</v>
      </c>
      <c r="U2455" s="3">
        <v>45825</v>
      </c>
      <c r="V2455" s="2">
        <v>0</v>
      </c>
      <c r="W2455" t="s">
        <v>44</v>
      </c>
      <c r="X2455" t="s">
        <v>44</v>
      </c>
      <c r="Y2455" t="s">
        <v>13084</v>
      </c>
      <c r="Z2455" t="s">
        <v>757</v>
      </c>
      <c r="AA2455" t="s">
        <v>4529</v>
      </c>
      <c r="AB2455" t="s">
        <v>4530</v>
      </c>
      <c r="AC2455" t="s">
        <v>89</v>
      </c>
      <c r="AD2455" t="str">
        <f t="shared" si="38"/>
        <v>10-60</v>
      </c>
      <c r="AE2455" t="str">
        <f>VLOOKUP(AD2455,'Main_Sub Desc'!C:D,2,)</f>
        <v>LPC from invoicing</v>
      </c>
      <c r="AF2455" t="str">
        <f>VLOOKUP(VALUE(H2455),'Main_Sub Desc'!F:G,2,)</f>
        <v>Wst Rev Late Payment</v>
      </c>
      <c r="AG2455">
        <f>IFERROR(VLOOKUP(VALUE(I2455),'PC Mapping'!A:F,6,),"")</f>
        <v>10514</v>
      </c>
      <c r="AH2455" s="13" t="str">
        <f>VLOOKUP(AG2455,'PC Mapping'!L:M,2,)</f>
        <v>Bolivar Sewer</v>
      </c>
    </row>
    <row r="2456" spans="1:34" x14ac:dyDescent="0.2">
      <c r="A2456" t="s">
        <v>13081</v>
      </c>
      <c r="B2456" t="s">
        <v>13051</v>
      </c>
      <c r="C2456" t="s">
        <v>4519</v>
      </c>
      <c r="D2456" t="s">
        <v>4520</v>
      </c>
      <c r="E2456" s="3">
        <v>45824</v>
      </c>
      <c r="F2456" t="s">
        <v>44</v>
      </c>
      <c r="G2456" t="s">
        <v>3742</v>
      </c>
      <c r="H2456" t="s">
        <v>3722</v>
      </c>
      <c r="I2456" t="s">
        <v>4538</v>
      </c>
      <c r="J2456" t="s">
        <v>4522</v>
      </c>
      <c r="K2456" s="2">
        <v>-5</v>
      </c>
      <c r="L2456" t="s">
        <v>44</v>
      </c>
      <c r="M2456" s="2">
        <v>-5</v>
      </c>
      <c r="N2456" t="s">
        <v>4523</v>
      </c>
      <c r="O2456" t="s">
        <v>4524</v>
      </c>
      <c r="P2456" t="s">
        <v>13082</v>
      </c>
      <c r="Q2456" t="s">
        <v>13085</v>
      </c>
      <c r="R2456" t="s">
        <v>44</v>
      </c>
      <c r="S2456" t="s">
        <v>4527</v>
      </c>
      <c r="T2456" s="3">
        <v>45824</v>
      </c>
      <c r="U2456" s="3">
        <v>45825</v>
      </c>
      <c r="V2456" s="2">
        <v>0</v>
      </c>
      <c r="W2456" t="s">
        <v>44</v>
      </c>
      <c r="X2456" t="s">
        <v>44</v>
      </c>
      <c r="Y2456" t="s">
        <v>13086</v>
      </c>
      <c r="Z2456" t="s">
        <v>757</v>
      </c>
      <c r="AA2456" t="s">
        <v>4529</v>
      </c>
      <c r="AB2456" t="s">
        <v>4530</v>
      </c>
      <c r="AC2456" t="s">
        <v>89</v>
      </c>
      <c r="AD2456" t="str">
        <f t="shared" si="38"/>
        <v>10-60</v>
      </c>
      <c r="AE2456" t="str">
        <f>VLOOKUP(AD2456,'Main_Sub Desc'!C:D,2,)</f>
        <v>LPC from invoicing</v>
      </c>
      <c r="AF2456" t="str">
        <f>VLOOKUP(VALUE(H2456),'Main_Sub Desc'!F:G,2,)</f>
        <v>Wtr Rev Late Payment</v>
      </c>
      <c r="AG2456">
        <f>IFERROR(VLOOKUP(VALUE(I2456),'PC Mapping'!A:F,6,),"")</f>
        <v>10469</v>
      </c>
      <c r="AH2456" s="13" t="str">
        <f>VLOOKUP(AG2456,'PC Mapping'!L:M,2,)</f>
        <v>Bolivar Water</v>
      </c>
    </row>
    <row r="2457" spans="1:34" x14ac:dyDescent="0.2">
      <c r="A2457" t="s">
        <v>13087</v>
      </c>
      <c r="B2457" t="s">
        <v>13058</v>
      </c>
      <c r="C2457" t="s">
        <v>4519</v>
      </c>
      <c r="D2457" t="s">
        <v>4520</v>
      </c>
      <c r="E2457" s="3">
        <v>45824</v>
      </c>
      <c r="F2457" t="s">
        <v>44</v>
      </c>
      <c r="G2457" t="s">
        <v>3742</v>
      </c>
      <c r="H2457" t="s">
        <v>3716</v>
      </c>
      <c r="I2457" t="s">
        <v>4534</v>
      </c>
      <c r="J2457" t="s">
        <v>4522</v>
      </c>
      <c r="K2457" s="2">
        <v>-5</v>
      </c>
      <c r="L2457" t="s">
        <v>44</v>
      </c>
      <c r="M2457" s="2">
        <v>-5</v>
      </c>
      <c r="N2457" t="s">
        <v>4523</v>
      </c>
      <c r="O2457" t="s">
        <v>4524</v>
      </c>
      <c r="P2457" t="s">
        <v>13088</v>
      </c>
      <c r="Q2457" t="s">
        <v>13089</v>
      </c>
      <c r="R2457" t="s">
        <v>44</v>
      </c>
      <c r="S2457" t="s">
        <v>4527</v>
      </c>
      <c r="T2457" s="3">
        <v>45824</v>
      </c>
      <c r="U2457" s="3">
        <v>45825</v>
      </c>
      <c r="V2457" s="2">
        <v>0</v>
      </c>
      <c r="W2457" t="s">
        <v>44</v>
      </c>
      <c r="X2457" t="s">
        <v>44</v>
      </c>
      <c r="Y2457" t="s">
        <v>13090</v>
      </c>
      <c r="Z2457" t="s">
        <v>557</v>
      </c>
      <c r="AA2457" t="s">
        <v>4529</v>
      </c>
      <c r="AB2457" t="s">
        <v>4530</v>
      </c>
      <c r="AC2457" t="s">
        <v>89</v>
      </c>
      <c r="AD2457" t="str">
        <f t="shared" si="38"/>
        <v>10-60</v>
      </c>
      <c r="AE2457" t="str">
        <f>VLOOKUP(AD2457,'Main_Sub Desc'!C:D,2,)</f>
        <v>LPC from invoicing</v>
      </c>
      <c r="AF2457" t="str">
        <f>VLOOKUP(VALUE(H2457),'Main_Sub Desc'!F:G,2,)</f>
        <v>Wst Rev Late Payment</v>
      </c>
      <c r="AG2457">
        <f>IFERROR(VLOOKUP(VALUE(I2457),'PC Mapping'!A:F,6,),"")</f>
        <v>10514</v>
      </c>
      <c r="AH2457" s="13" t="str">
        <f>VLOOKUP(AG2457,'PC Mapping'!L:M,2,)</f>
        <v>Bolivar Sewer</v>
      </c>
    </row>
    <row r="2458" spans="1:34" x14ac:dyDescent="0.2">
      <c r="A2458" t="s">
        <v>13087</v>
      </c>
      <c r="B2458" t="s">
        <v>13058</v>
      </c>
      <c r="C2458" t="s">
        <v>4519</v>
      </c>
      <c r="D2458" t="s">
        <v>4520</v>
      </c>
      <c r="E2458" s="3">
        <v>45824</v>
      </c>
      <c r="F2458" t="s">
        <v>44</v>
      </c>
      <c r="G2458" t="s">
        <v>3742</v>
      </c>
      <c r="H2458" t="s">
        <v>3722</v>
      </c>
      <c r="I2458" t="s">
        <v>4538</v>
      </c>
      <c r="J2458" t="s">
        <v>4522</v>
      </c>
      <c r="K2458" s="2">
        <v>-5</v>
      </c>
      <c r="L2458" t="s">
        <v>44</v>
      </c>
      <c r="M2458" s="2">
        <v>-5</v>
      </c>
      <c r="N2458" t="s">
        <v>4523</v>
      </c>
      <c r="O2458" t="s">
        <v>4524</v>
      </c>
      <c r="P2458" t="s">
        <v>13088</v>
      </c>
      <c r="Q2458" t="s">
        <v>13091</v>
      </c>
      <c r="R2458" t="s">
        <v>44</v>
      </c>
      <c r="S2458" t="s">
        <v>4527</v>
      </c>
      <c r="T2458" s="3">
        <v>45824</v>
      </c>
      <c r="U2458" s="3">
        <v>45825</v>
      </c>
      <c r="V2458" s="2">
        <v>0</v>
      </c>
      <c r="W2458" t="s">
        <v>44</v>
      </c>
      <c r="X2458" t="s">
        <v>44</v>
      </c>
      <c r="Y2458" t="s">
        <v>13092</v>
      </c>
      <c r="Z2458" t="s">
        <v>557</v>
      </c>
      <c r="AA2458" t="s">
        <v>4529</v>
      </c>
      <c r="AB2458" t="s">
        <v>4530</v>
      </c>
      <c r="AC2458" t="s">
        <v>89</v>
      </c>
      <c r="AD2458" t="str">
        <f t="shared" si="38"/>
        <v>10-60</v>
      </c>
      <c r="AE2458" t="str">
        <f>VLOOKUP(AD2458,'Main_Sub Desc'!C:D,2,)</f>
        <v>LPC from invoicing</v>
      </c>
      <c r="AF2458" t="str">
        <f>VLOOKUP(VALUE(H2458),'Main_Sub Desc'!F:G,2,)</f>
        <v>Wtr Rev Late Payment</v>
      </c>
      <c r="AG2458">
        <f>IFERROR(VLOOKUP(VALUE(I2458),'PC Mapping'!A:F,6,),"")</f>
        <v>10469</v>
      </c>
      <c r="AH2458" s="13" t="str">
        <f>VLOOKUP(AG2458,'PC Mapping'!L:M,2,)</f>
        <v>Bolivar Water</v>
      </c>
    </row>
    <row r="2459" spans="1:34" x14ac:dyDescent="0.2">
      <c r="A2459" t="s">
        <v>13093</v>
      </c>
      <c r="B2459" t="s">
        <v>13094</v>
      </c>
      <c r="C2459" t="s">
        <v>4519</v>
      </c>
      <c r="D2459" t="s">
        <v>4520</v>
      </c>
      <c r="E2459" s="3">
        <v>45825</v>
      </c>
      <c r="F2459" t="s">
        <v>44</v>
      </c>
      <c r="G2459" t="s">
        <v>3742</v>
      </c>
      <c r="H2459" t="s">
        <v>3722</v>
      </c>
      <c r="I2459" t="s">
        <v>3752</v>
      </c>
      <c r="J2459" t="s">
        <v>4522</v>
      </c>
      <c r="K2459" s="2">
        <v>-5</v>
      </c>
      <c r="L2459" t="s">
        <v>44</v>
      </c>
      <c r="M2459" s="2">
        <v>-5</v>
      </c>
      <c r="N2459" t="s">
        <v>4523</v>
      </c>
      <c r="O2459" t="s">
        <v>4524</v>
      </c>
      <c r="P2459" t="s">
        <v>13095</v>
      </c>
      <c r="Q2459" t="s">
        <v>13096</v>
      </c>
      <c r="R2459" t="s">
        <v>44</v>
      </c>
      <c r="S2459" t="s">
        <v>4527</v>
      </c>
      <c r="T2459" s="3">
        <v>45825</v>
      </c>
      <c r="U2459" s="3">
        <v>45826</v>
      </c>
      <c r="V2459" s="2">
        <v>0</v>
      </c>
      <c r="W2459" t="s">
        <v>44</v>
      </c>
      <c r="X2459" t="s">
        <v>44</v>
      </c>
      <c r="Y2459" t="s">
        <v>13097</v>
      </c>
      <c r="Z2459" t="s">
        <v>3411</v>
      </c>
      <c r="AA2459" t="s">
        <v>4529</v>
      </c>
      <c r="AB2459" t="s">
        <v>4530</v>
      </c>
      <c r="AC2459" t="s">
        <v>89</v>
      </c>
      <c r="AD2459" t="str">
        <f t="shared" si="38"/>
        <v>10-60</v>
      </c>
      <c r="AE2459" t="str">
        <f>VLOOKUP(AD2459,'Main_Sub Desc'!C:D,2,)</f>
        <v>LPC from invoicing</v>
      </c>
      <c r="AF2459" t="str">
        <f>VLOOKUP(VALUE(H2459),'Main_Sub Desc'!F:G,2,)</f>
        <v>Wtr Rev Late Payment</v>
      </c>
      <c r="AG2459">
        <f>IFERROR(VLOOKUP(VALUE(I2459),'PC Mapping'!A:F,6,),"")</f>
        <v>10719</v>
      </c>
      <c r="AH2459" s="13" t="str">
        <f>VLOOKUP(AG2459,'PC Mapping'!L:M,2,)</f>
        <v>All Other Water</v>
      </c>
    </row>
    <row r="2460" spans="1:34" x14ac:dyDescent="0.2">
      <c r="A2460" t="s">
        <v>13098</v>
      </c>
      <c r="B2460" t="s">
        <v>13094</v>
      </c>
      <c r="C2460" t="s">
        <v>4519</v>
      </c>
      <c r="D2460" t="s">
        <v>4520</v>
      </c>
      <c r="E2460" s="3">
        <v>45825</v>
      </c>
      <c r="F2460" t="s">
        <v>44</v>
      </c>
      <c r="G2460" t="s">
        <v>3742</v>
      </c>
      <c r="H2460" t="s">
        <v>3716</v>
      </c>
      <c r="I2460" t="s">
        <v>4708</v>
      </c>
      <c r="J2460" t="s">
        <v>4522</v>
      </c>
      <c r="K2460" s="2">
        <v>-6.28</v>
      </c>
      <c r="L2460" t="s">
        <v>44</v>
      </c>
      <c r="M2460" s="2">
        <v>-6.28</v>
      </c>
      <c r="N2460" t="s">
        <v>4523</v>
      </c>
      <c r="O2460" t="s">
        <v>4524</v>
      </c>
      <c r="P2460" t="s">
        <v>13099</v>
      </c>
      <c r="Q2460" t="s">
        <v>13100</v>
      </c>
      <c r="R2460" t="s">
        <v>44</v>
      </c>
      <c r="S2460" t="s">
        <v>4527</v>
      </c>
      <c r="T2460" s="3">
        <v>45825</v>
      </c>
      <c r="U2460" s="3">
        <v>45826</v>
      </c>
      <c r="V2460" s="2">
        <v>0</v>
      </c>
      <c r="W2460" t="s">
        <v>44</v>
      </c>
      <c r="X2460" t="s">
        <v>44</v>
      </c>
      <c r="Y2460" t="s">
        <v>13101</v>
      </c>
      <c r="Z2460" t="s">
        <v>3626</v>
      </c>
      <c r="AA2460" t="s">
        <v>4529</v>
      </c>
      <c r="AB2460" t="s">
        <v>4530</v>
      </c>
      <c r="AC2460" t="s">
        <v>89</v>
      </c>
      <c r="AD2460" t="str">
        <f t="shared" si="38"/>
        <v>10-60</v>
      </c>
      <c r="AE2460" t="str">
        <f>VLOOKUP(AD2460,'Main_Sub Desc'!C:D,2,)</f>
        <v>LPC from invoicing</v>
      </c>
      <c r="AF2460" t="str">
        <f>VLOOKUP(VALUE(H2460),'Main_Sub Desc'!F:G,2,)</f>
        <v>Wst Rev Late Payment</v>
      </c>
      <c r="AG2460">
        <f>IFERROR(VLOOKUP(VALUE(I2460),'PC Mapping'!A:F,6,),"")</f>
        <v>10720</v>
      </c>
      <c r="AH2460" s="13" t="str">
        <f>VLOOKUP(AG2460,'PC Mapping'!L:M,2,)</f>
        <v>All Other Sewer</v>
      </c>
    </row>
    <row r="2461" spans="1:34" x14ac:dyDescent="0.2">
      <c r="A2461" t="s">
        <v>13102</v>
      </c>
      <c r="B2461" t="s">
        <v>13103</v>
      </c>
      <c r="C2461" t="s">
        <v>4519</v>
      </c>
      <c r="D2461" t="s">
        <v>4520</v>
      </c>
      <c r="E2461" s="3">
        <v>45825</v>
      </c>
      <c r="F2461" t="s">
        <v>44</v>
      </c>
      <c r="G2461" t="s">
        <v>3742</v>
      </c>
      <c r="H2461" t="s">
        <v>3722</v>
      </c>
      <c r="I2461" t="s">
        <v>3752</v>
      </c>
      <c r="J2461" t="s">
        <v>4522</v>
      </c>
      <c r="K2461" s="2">
        <v>-7.17</v>
      </c>
      <c r="L2461" t="s">
        <v>44</v>
      </c>
      <c r="M2461" s="2">
        <v>-7.17</v>
      </c>
      <c r="N2461" t="s">
        <v>4523</v>
      </c>
      <c r="O2461" t="s">
        <v>4524</v>
      </c>
      <c r="P2461" t="s">
        <v>13104</v>
      </c>
      <c r="Q2461" t="s">
        <v>13105</v>
      </c>
      <c r="R2461" t="s">
        <v>44</v>
      </c>
      <c r="S2461" t="s">
        <v>4527</v>
      </c>
      <c r="T2461" s="3">
        <v>45825</v>
      </c>
      <c r="U2461" s="3">
        <v>45826</v>
      </c>
      <c r="V2461" s="2">
        <v>0</v>
      </c>
      <c r="W2461" t="s">
        <v>44</v>
      </c>
      <c r="X2461" t="s">
        <v>44</v>
      </c>
      <c r="Y2461" t="s">
        <v>13106</v>
      </c>
      <c r="Z2461" t="s">
        <v>3272</v>
      </c>
      <c r="AA2461" t="s">
        <v>4529</v>
      </c>
      <c r="AB2461" t="s">
        <v>4530</v>
      </c>
      <c r="AC2461" t="s">
        <v>89</v>
      </c>
      <c r="AD2461" t="str">
        <f t="shared" si="38"/>
        <v>10-60</v>
      </c>
      <c r="AE2461" t="str">
        <f>VLOOKUP(AD2461,'Main_Sub Desc'!C:D,2,)</f>
        <v>LPC from invoicing</v>
      </c>
      <c r="AF2461" t="str">
        <f>VLOOKUP(VALUE(H2461),'Main_Sub Desc'!F:G,2,)</f>
        <v>Wtr Rev Late Payment</v>
      </c>
      <c r="AG2461">
        <f>IFERROR(VLOOKUP(VALUE(I2461),'PC Mapping'!A:F,6,),"")</f>
        <v>10719</v>
      </c>
      <c r="AH2461" s="13" t="str">
        <f>VLOOKUP(AG2461,'PC Mapping'!L:M,2,)</f>
        <v>All Other Water</v>
      </c>
    </row>
    <row r="2462" spans="1:34" x14ac:dyDescent="0.2">
      <c r="A2462" t="s">
        <v>13107</v>
      </c>
      <c r="B2462" t="s">
        <v>13108</v>
      </c>
      <c r="C2462" t="s">
        <v>4519</v>
      </c>
      <c r="D2462" t="s">
        <v>4520</v>
      </c>
      <c r="E2462" s="3">
        <v>45825</v>
      </c>
      <c r="F2462" t="s">
        <v>44</v>
      </c>
      <c r="G2462" t="s">
        <v>3742</v>
      </c>
      <c r="H2462" t="s">
        <v>3722</v>
      </c>
      <c r="I2462" t="s">
        <v>4538</v>
      </c>
      <c r="J2462" t="s">
        <v>4522</v>
      </c>
      <c r="K2462" s="2">
        <v>-5</v>
      </c>
      <c r="L2462" t="s">
        <v>44</v>
      </c>
      <c r="M2462" s="2">
        <v>-5</v>
      </c>
      <c r="N2462" t="s">
        <v>4523</v>
      </c>
      <c r="O2462" t="s">
        <v>4524</v>
      </c>
      <c r="P2462" t="s">
        <v>13109</v>
      </c>
      <c r="Q2462" t="s">
        <v>13110</v>
      </c>
      <c r="R2462" t="s">
        <v>44</v>
      </c>
      <c r="S2462" t="s">
        <v>4527</v>
      </c>
      <c r="T2462" s="3">
        <v>45825</v>
      </c>
      <c r="U2462" s="3">
        <v>45826</v>
      </c>
      <c r="V2462" s="2">
        <v>0</v>
      </c>
      <c r="W2462" t="s">
        <v>44</v>
      </c>
      <c r="X2462" t="s">
        <v>44</v>
      </c>
      <c r="Y2462" t="s">
        <v>13111</v>
      </c>
      <c r="Z2462" t="s">
        <v>566</v>
      </c>
      <c r="AA2462" t="s">
        <v>4529</v>
      </c>
      <c r="AB2462" t="s">
        <v>4530</v>
      </c>
      <c r="AC2462" t="s">
        <v>89</v>
      </c>
      <c r="AD2462" t="str">
        <f t="shared" si="38"/>
        <v>10-60</v>
      </c>
      <c r="AE2462" t="str">
        <f>VLOOKUP(AD2462,'Main_Sub Desc'!C:D,2,)</f>
        <v>LPC from invoicing</v>
      </c>
      <c r="AF2462" t="str">
        <f>VLOOKUP(VALUE(H2462),'Main_Sub Desc'!F:G,2,)</f>
        <v>Wtr Rev Late Payment</v>
      </c>
      <c r="AG2462">
        <f>IFERROR(VLOOKUP(VALUE(I2462),'PC Mapping'!A:F,6,),"")</f>
        <v>10469</v>
      </c>
      <c r="AH2462" s="13" t="str">
        <f>VLOOKUP(AG2462,'PC Mapping'!L:M,2,)</f>
        <v>Bolivar Water</v>
      </c>
    </row>
    <row r="2463" spans="1:34" x14ac:dyDescent="0.2">
      <c r="A2463" t="s">
        <v>13107</v>
      </c>
      <c r="B2463" t="s">
        <v>13108</v>
      </c>
      <c r="C2463" t="s">
        <v>4519</v>
      </c>
      <c r="D2463" t="s">
        <v>4520</v>
      </c>
      <c r="E2463" s="3">
        <v>45825</v>
      </c>
      <c r="F2463" t="s">
        <v>44</v>
      </c>
      <c r="G2463" t="s">
        <v>3742</v>
      </c>
      <c r="H2463" t="s">
        <v>3716</v>
      </c>
      <c r="I2463" t="s">
        <v>4534</v>
      </c>
      <c r="J2463" t="s">
        <v>4522</v>
      </c>
      <c r="K2463" s="2">
        <v>-5</v>
      </c>
      <c r="L2463" t="s">
        <v>44</v>
      </c>
      <c r="M2463" s="2">
        <v>-5</v>
      </c>
      <c r="N2463" t="s">
        <v>4523</v>
      </c>
      <c r="O2463" t="s">
        <v>4524</v>
      </c>
      <c r="P2463" t="s">
        <v>13109</v>
      </c>
      <c r="Q2463" t="s">
        <v>13112</v>
      </c>
      <c r="R2463" t="s">
        <v>44</v>
      </c>
      <c r="S2463" t="s">
        <v>4527</v>
      </c>
      <c r="T2463" s="3">
        <v>45825</v>
      </c>
      <c r="U2463" s="3">
        <v>45826</v>
      </c>
      <c r="V2463" s="2">
        <v>0</v>
      </c>
      <c r="W2463" t="s">
        <v>44</v>
      </c>
      <c r="X2463" t="s">
        <v>44</v>
      </c>
      <c r="Y2463" t="s">
        <v>13113</v>
      </c>
      <c r="Z2463" t="s">
        <v>566</v>
      </c>
      <c r="AA2463" t="s">
        <v>4529</v>
      </c>
      <c r="AB2463" t="s">
        <v>4530</v>
      </c>
      <c r="AC2463" t="s">
        <v>89</v>
      </c>
      <c r="AD2463" t="str">
        <f t="shared" si="38"/>
        <v>10-60</v>
      </c>
      <c r="AE2463" t="str">
        <f>VLOOKUP(AD2463,'Main_Sub Desc'!C:D,2,)</f>
        <v>LPC from invoicing</v>
      </c>
      <c r="AF2463" t="str">
        <f>VLOOKUP(VALUE(H2463),'Main_Sub Desc'!F:G,2,)</f>
        <v>Wst Rev Late Payment</v>
      </c>
      <c r="AG2463">
        <f>IFERROR(VLOOKUP(VALUE(I2463),'PC Mapping'!A:F,6,),"")</f>
        <v>10514</v>
      </c>
      <c r="AH2463" s="13" t="str">
        <f>VLOOKUP(AG2463,'PC Mapping'!L:M,2,)</f>
        <v>Bolivar Sewer</v>
      </c>
    </row>
    <row r="2464" spans="1:34" x14ac:dyDescent="0.2">
      <c r="A2464" t="s">
        <v>13114</v>
      </c>
      <c r="B2464" t="s">
        <v>13108</v>
      </c>
      <c r="C2464" t="s">
        <v>4519</v>
      </c>
      <c r="D2464" t="s">
        <v>4520</v>
      </c>
      <c r="E2464" s="3">
        <v>45825</v>
      </c>
      <c r="F2464" t="s">
        <v>44</v>
      </c>
      <c r="G2464" t="s">
        <v>3742</v>
      </c>
      <c r="H2464" t="s">
        <v>3716</v>
      </c>
      <c r="I2464" t="s">
        <v>4534</v>
      </c>
      <c r="J2464" t="s">
        <v>4522</v>
      </c>
      <c r="K2464" s="2">
        <v>-5</v>
      </c>
      <c r="L2464" t="s">
        <v>44</v>
      </c>
      <c r="M2464" s="2">
        <v>-5</v>
      </c>
      <c r="N2464" t="s">
        <v>4523</v>
      </c>
      <c r="O2464" t="s">
        <v>4524</v>
      </c>
      <c r="P2464" t="s">
        <v>9814</v>
      </c>
      <c r="Q2464" t="s">
        <v>13115</v>
      </c>
      <c r="R2464" t="s">
        <v>44</v>
      </c>
      <c r="S2464" t="s">
        <v>4527</v>
      </c>
      <c r="T2464" s="3">
        <v>45825</v>
      </c>
      <c r="U2464" s="3">
        <v>45826</v>
      </c>
      <c r="V2464" s="2">
        <v>0</v>
      </c>
      <c r="W2464" t="s">
        <v>44</v>
      </c>
      <c r="X2464" t="s">
        <v>44</v>
      </c>
      <c r="Y2464" t="s">
        <v>13116</v>
      </c>
      <c r="Z2464" t="s">
        <v>1165</v>
      </c>
      <c r="AA2464" t="s">
        <v>4529</v>
      </c>
      <c r="AB2464" t="s">
        <v>4530</v>
      </c>
      <c r="AC2464" t="s">
        <v>89</v>
      </c>
      <c r="AD2464" t="str">
        <f t="shared" si="38"/>
        <v>10-60</v>
      </c>
      <c r="AE2464" t="str">
        <f>VLOOKUP(AD2464,'Main_Sub Desc'!C:D,2,)</f>
        <v>LPC from invoicing</v>
      </c>
      <c r="AF2464" t="str">
        <f>VLOOKUP(VALUE(H2464),'Main_Sub Desc'!F:G,2,)</f>
        <v>Wst Rev Late Payment</v>
      </c>
      <c r="AG2464">
        <f>IFERROR(VLOOKUP(VALUE(I2464),'PC Mapping'!A:F,6,),"")</f>
        <v>10514</v>
      </c>
      <c r="AH2464" s="13" t="str">
        <f>VLOOKUP(AG2464,'PC Mapping'!L:M,2,)</f>
        <v>Bolivar Sewer</v>
      </c>
    </row>
    <row r="2465" spans="1:34" x14ac:dyDescent="0.2">
      <c r="A2465" t="s">
        <v>13114</v>
      </c>
      <c r="B2465" t="s">
        <v>13108</v>
      </c>
      <c r="C2465" t="s">
        <v>4519</v>
      </c>
      <c r="D2465" t="s">
        <v>4520</v>
      </c>
      <c r="E2465" s="3">
        <v>45825</v>
      </c>
      <c r="F2465" t="s">
        <v>44</v>
      </c>
      <c r="G2465" t="s">
        <v>3742</v>
      </c>
      <c r="H2465" t="s">
        <v>3722</v>
      </c>
      <c r="I2465" t="s">
        <v>4538</v>
      </c>
      <c r="J2465" t="s">
        <v>4522</v>
      </c>
      <c r="K2465" s="2">
        <v>-5</v>
      </c>
      <c r="L2465" t="s">
        <v>44</v>
      </c>
      <c r="M2465" s="2">
        <v>-5</v>
      </c>
      <c r="N2465" t="s">
        <v>4523</v>
      </c>
      <c r="O2465" t="s">
        <v>4524</v>
      </c>
      <c r="P2465" t="s">
        <v>9814</v>
      </c>
      <c r="Q2465" t="s">
        <v>13117</v>
      </c>
      <c r="R2465" t="s">
        <v>44</v>
      </c>
      <c r="S2465" t="s">
        <v>4527</v>
      </c>
      <c r="T2465" s="3">
        <v>45825</v>
      </c>
      <c r="U2465" s="3">
        <v>45826</v>
      </c>
      <c r="V2465" s="2">
        <v>0</v>
      </c>
      <c r="W2465" t="s">
        <v>44</v>
      </c>
      <c r="X2465" t="s">
        <v>44</v>
      </c>
      <c r="Y2465" t="s">
        <v>13118</v>
      </c>
      <c r="Z2465" t="s">
        <v>1165</v>
      </c>
      <c r="AA2465" t="s">
        <v>4529</v>
      </c>
      <c r="AB2465" t="s">
        <v>4530</v>
      </c>
      <c r="AC2465" t="s">
        <v>89</v>
      </c>
      <c r="AD2465" t="str">
        <f t="shared" si="38"/>
        <v>10-60</v>
      </c>
      <c r="AE2465" t="str">
        <f>VLOOKUP(AD2465,'Main_Sub Desc'!C:D,2,)</f>
        <v>LPC from invoicing</v>
      </c>
      <c r="AF2465" t="str">
        <f>VLOOKUP(VALUE(H2465),'Main_Sub Desc'!F:G,2,)</f>
        <v>Wtr Rev Late Payment</v>
      </c>
      <c r="AG2465">
        <f>IFERROR(VLOOKUP(VALUE(I2465),'PC Mapping'!A:F,6,),"")</f>
        <v>10469</v>
      </c>
      <c r="AH2465" s="13" t="str">
        <f>VLOOKUP(AG2465,'PC Mapping'!L:M,2,)</f>
        <v>Bolivar Water</v>
      </c>
    </row>
    <row r="2466" spans="1:34" x14ac:dyDescent="0.2">
      <c r="A2466" t="s">
        <v>13119</v>
      </c>
      <c r="B2466" t="s">
        <v>13094</v>
      </c>
      <c r="C2466" t="s">
        <v>4519</v>
      </c>
      <c r="D2466" t="s">
        <v>4520</v>
      </c>
      <c r="E2466" s="3">
        <v>45825</v>
      </c>
      <c r="F2466" t="s">
        <v>44</v>
      </c>
      <c r="G2466" t="s">
        <v>3742</v>
      </c>
      <c r="H2466" t="s">
        <v>3722</v>
      </c>
      <c r="I2466" t="s">
        <v>4538</v>
      </c>
      <c r="J2466" t="s">
        <v>4522</v>
      </c>
      <c r="K2466" s="2">
        <v>-5</v>
      </c>
      <c r="L2466" t="s">
        <v>44</v>
      </c>
      <c r="M2466" s="2">
        <v>-5</v>
      </c>
      <c r="N2466" t="s">
        <v>4523</v>
      </c>
      <c r="O2466" t="s">
        <v>4524</v>
      </c>
      <c r="P2466" t="s">
        <v>13120</v>
      </c>
      <c r="Q2466" t="s">
        <v>13121</v>
      </c>
      <c r="R2466" t="s">
        <v>44</v>
      </c>
      <c r="S2466" t="s">
        <v>4527</v>
      </c>
      <c r="T2466" s="3">
        <v>45825</v>
      </c>
      <c r="U2466" s="3">
        <v>45826</v>
      </c>
      <c r="V2466" s="2">
        <v>0</v>
      </c>
      <c r="W2466" t="s">
        <v>44</v>
      </c>
      <c r="X2466" t="s">
        <v>44</v>
      </c>
      <c r="Y2466" t="s">
        <v>13122</v>
      </c>
      <c r="Z2466" t="s">
        <v>736</v>
      </c>
      <c r="AA2466" t="s">
        <v>4529</v>
      </c>
      <c r="AB2466" t="s">
        <v>4530</v>
      </c>
      <c r="AC2466" t="s">
        <v>89</v>
      </c>
      <c r="AD2466" t="str">
        <f t="shared" si="38"/>
        <v>10-60</v>
      </c>
      <c r="AE2466" t="str">
        <f>VLOOKUP(AD2466,'Main_Sub Desc'!C:D,2,)</f>
        <v>LPC from invoicing</v>
      </c>
      <c r="AF2466" t="str">
        <f>VLOOKUP(VALUE(H2466),'Main_Sub Desc'!F:G,2,)</f>
        <v>Wtr Rev Late Payment</v>
      </c>
      <c r="AG2466">
        <f>IFERROR(VLOOKUP(VALUE(I2466),'PC Mapping'!A:F,6,),"")</f>
        <v>10469</v>
      </c>
      <c r="AH2466" s="13" t="str">
        <f>VLOOKUP(AG2466,'PC Mapping'!L:M,2,)</f>
        <v>Bolivar Water</v>
      </c>
    </row>
    <row r="2467" spans="1:34" x14ac:dyDescent="0.2">
      <c r="A2467" t="s">
        <v>13119</v>
      </c>
      <c r="B2467" t="s">
        <v>13094</v>
      </c>
      <c r="C2467" t="s">
        <v>4519</v>
      </c>
      <c r="D2467" t="s">
        <v>4520</v>
      </c>
      <c r="E2467" s="3">
        <v>45825</v>
      </c>
      <c r="F2467" t="s">
        <v>44</v>
      </c>
      <c r="G2467" t="s">
        <v>3742</v>
      </c>
      <c r="H2467" t="s">
        <v>3716</v>
      </c>
      <c r="I2467" t="s">
        <v>4534</v>
      </c>
      <c r="J2467" t="s">
        <v>4522</v>
      </c>
      <c r="K2467" s="2">
        <v>-5</v>
      </c>
      <c r="L2467" t="s">
        <v>44</v>
      </c>
      <c r="M2467" s="2">
        <v>-5</v>
      </c>
      <c r="N2467" t="s">
        <v>4523</v>
      </c>
      <c r="O2467" t="s">
        <v>4524</v>
      </c>
      <c r="P2467" t="s">
        <v>13120</v>
      </c>
      <c r="Q2467" t="s">
        <v>13123</v>
      </c>
      <c r="R2467" t="s">
        <v>44</v>
      </c>
      <c r="S2467" t="s">
        <v>4527</v>
      </c>
      <c r="T2467" s="3">
        <v>45825</v>
      </c>
      <c r="U2467" s="3">
        <v>45826</v>
      </c>
      <c r="V2467" s="2">
        <v>0</v>
      </c>
      <c r="W2467" t="s">
        <v>44</v>
      </c>
      <c r="X2467" t="s">
        <v>44</v>
      </c>
      <c r="Y2467" t="s">
        <v>13124</v>
      </c>
      <c r="Z2467" t="s">
        <v>736</v>
      </c>
      <c r="AA2467" t="s">
        <v>4529</v>
      </c>
      <c r="AB2467" t="s">
        <v>4530</v>
      </c>
      <c r="AC2467" t="s">
        <v>89</v>
      </c>
      <c r="AD2467" t="str">
        <f t="shared" si="38"/>
        <v>10-60</v>
      </c>
      <c r="AE2467" t="str">
        <f>VLOOKUP(AD2467,'Main_Sub Desc'!C:D,2,)</f>
        <v>LPC from invoicing</v>
      </c>
      <c r="AF2467" t="str">
        <f>VLOOKUP(VALUE(H2467),'Main_Sub Desc'!F:G,2,)</f>
        <v>Wst Rev Late Payment</v>
      </c>
      <c r="AG2467">
        <f>IFERROR(VLOOKUP(VALUE(I2467),'PC Mapping'!A:F,6,),"")</f>
        <v>10514</v>
      </c>
      <c r="AH2467" s="13" t="str">
        <f>VLOOKUP(AG2467,'PC Mapping'!L:M,2,)</f>
        <v>Bolivar Sewer</v>
      </c>
    </row>
    <row r="2468" spans="1:34" x14ac:dyDescent="0.2">
      <c r="A2468" t="s">
        <v>13125</v>
      </c>
      <c r="B2468" t="s">
        <v>13094</v>
      </c>
      <c r="C2468" t="s">
        <v>4519</v>
      </c>
      <c r="D2468" t="s">
        <v>4520</v>
      </c>
      <c r="E2468" s="3">
        <v>45825</v>
      </c>
      <c r="F2468" t="s">
        <v>44</v>
      </c>
      <c r="G2468" t="s">
        <v>3742</v>
      </c>
      <c r="H2468" t="s">
        <v>3722</v>
      </c>
      <c r="I2468" t="s">
        <v>4538</v>
      </c>
      <c r="J2468" t="s">
        <v>4522</v>
      </c>
      <c r="K2468" s="2">
        <v>-5</v>
      </c>
      <c r="L2468" t="s">
        <v>44</v>
      </c>
      <c r="M2468" s="2">
        <v>-5</v>
      </c>
      <c r="N2468" t="s">
        <v>4523</v>
      </c>
      <c r="O2468" t="s">
        <v>4524</v>
      </c>
      <c r="P2468" t="s">
        <v>11501</v>
      </c>
      <c r="Q2468" t="s">
        <v>13126</v>
      </c>
      <c r="R2468" t="s">
        <v>44</v>
      </c>
      <c r="S2468" t="s">
        <v>4527</v>
      </c>
      <c r="T2468" s="3">
        <v>45825</v>
      </c>
      <c r="U2468" s="3">
        <v>45826</v>
      </c>
      <c r="V2468" s="2">
        <v>0</v>
      </c>
      <c r="W2468" t="s">
        <v>44</v>
      </c>
      <c r="X2468" t="s">
        <v>44</v>
      </c>
      <c r="Y2468" t="s">
        <v>13127</v>
      </c>
      <c r="Z2468" t="s">
        <v>747</v>
      </c>
      <c r="AA2468" t="s">
        <v>4529</v>
      </c>
      <c r="AB2468" t="s">
        <v>4530</v>
      </c>
      <c r="AC2468" t="s">
        <v>89</v>
      </c>
      <c r="AD2468" t="str">
        <f t="shared" si="38"/>
        <v>10-60</v>
      </c>
      <c r="AE2468" t="str">
        <f>VLOOKUP(AD2468,'Main_Sub Desc'!C:D,2,)</f>
        <v>LPC from invoicing</v>
      </c>
      <c r="AF2468" t="str">
        <f>VLOOKUP(VALUE(H2468),'Main_Sub Desc'!F:G,2,)</f>
        <v>Wtr Rev Late Payment</v>
      </c>
      <c r="AG2468">
        <f>IFERROR(VLOOKUP(VALUE(I2468),'PC Mapping'!A:F,6,),"")</f>
        <v>10469</v>
      </c>
      <c r="AH2468" s="13" t="str">
        <f>VLOOKUP(AG2468,'PC Mapping'!L:M,2,)</f>
        <v>Bolivar Water</v>
      </c>
    </row>
    <row r="2469" spans="1:34" x14ac:dyDescent="0.2">
      <c r="A2469" t="s">
        <v>13125</v>
      </c>
      <c r="B2469" t="s">
        <v>13094</v>
      </c>
      <c r="C2469" t="s">
        <v>4519</v>
      </c>
      <c r="D2469" t="s">
        <v>4520</v>
      </c>
      <c r="E2469" s="3">
        <v>45825</v>
      </c>
      <c r="F2469" t="s">
        <v>44</v>
      </c>
      <c r="G2469" t="s">
        <v>3742</v>
      </c>
      <c r="H2469" t="s">
        <v>3716</v>
      </c>
      <c r="I2469" t="s">
        <v>4534</v>
      </c>
      <c r="J2469" t="s">
        <v>4522</v>
      </c>
      <c r="K2469" s="2">
        <v>-5</v>
      </c>
      <c r="L2469" t="s">
        <v>44</v>
      </c>
      <c r="M2469" s="2">
        <v>-5</v>
      </c>
      <c r="N2469" t="s">
        <v>4523</v>
      </c>
      <c r="O2469" t="s">
        <v>4524</v>
      </c>
      <c r="P2469" t="s">
        <v>11501</v>
      </c>
      <c r="Q2469" t="s">
        <v>13128</v>
      </c>
      <c r="R2469" t="s">
        <v>44</v>
      </c>
      <c r="S2469" t="s">
        <v>4527</v>
      </c>
      <c r="T2469" s="3">
        <v>45825</v>
      </c>
      <c r="U2469" s="3">
        <v>45826</v>
      </c>
      <c r="V2469" s="2">
        <v>0</v>
      </c>
      <c r="W2469" t="s">
        <v>44</v>
      </c>
      <c r="X2469" t="s">
        <v>44</v>
      </c>
      <c r="Y2469" t="s">
        <v>13129</v>
      </c>
      <c r="Z2469" t="s">
        <v>747</v>
      </c>
      <c r="AA2469" t="s">
        <v>4529</v>
      </c>
      <c r="AB2469" t="s">
        <v>4530</v>
      </c>
      <c r="AC2469" t="s">
        <v>89</v>
      </c>
      <c r="AD2469" t="str">
        <f t="shared" si="38"/>
        <v>10-60</v>
      </c>
      <c r="AE2469" t="str">
        <f>VLOOKUP(AD2469,'Main_Sub Desc'!C:D,2,)</f>
        <v>LPC from invoicing</v>
      </c>
      <c r="AF2469" t="str">
        <f>VLOOKUP(VALUE(H2469),'Main_Sub Desc'!F:G,2,)</f>
        <v>Wst Rev Late Payment</v>
      </c>
      <c r="AG2469">
        <f>IFERROR(VLOOKUP(VALUE(I2469),'PC Mapping'!A:F,6,),"")</f>
        <v>10514</v>
      </c>
      <c r="AH2469" s="13" t="str">
        <f>VLOOKUP(AG2469,'PC Mapping'!L:M,2,)</f>
        <v>Bolivar Sewer</v>
      </c>
    </row>
    <row r="2470" spans="1:34" x14ac:dyDescent="0.2">
      <c r="A2470" t="s">
        <v>13130</v>
      </c>
      <c r="B2470" t="s">
        <v>13103</v>
      </c>
      <c r="C2470" t="s">
        <v>4519</v>
      </c>
      <c r="D2470" t="s">
        <v>4520</v>
      </c>
      <c r="E2470" s="3">
        <v>45825</v>
      </c>
      <c r="F2470" t="s">
        <v>44</v>
      </c>
      <c r="G2470" t="s">
        <v>3742</v>
      </c>
      <c r="H2470" t="s">
        <v>3722</v>
      </c>
      <c r="I2470" t="s">
        <v>3752</v>
      </c>
      <c r="J2470" t="s">
        <v>4522</v>
      </c>
      <c r="K2470" s="2">
        <v>-5</v>
      </c>
      <c r="L2470" t="s">
        <v>44</v>
      </c>
      <c r="M2470" s="2">
        <v>-5</v>
      </c>
      <c r="N2470" t="s">
        <v>4523</v>
      </c>
      <c r="O2470" t="s">
        <v>4524</v>
      </c>
      <c r="P2470" t="s">
        <v>8316</v>
      </c>
      <c r="Q2470" t="s">
        <v>13131</v>
      </c>
      <c r="R2470" t="s">
        <v>44</v>
      </c>
      <c r="S2470" t="s">
        <v>4527</v>
      </c>
      <c r="T2470" s="3">
        <v>45825</v>
      </c>
      <c r="U2470" s="3">
        <v>45826</v>
      </c>
      <c r="V2470" s="2">
        <v>0</v>
      </c>
      <c r="W2470" t="s">
        <v>44</v>
      </c>
      <c r="X2470" t="s">
        <v>44</v>
      </c>
      <c r="Y2470" t="s">
        <v>13132</v>
      </c>
      <c r="Z2470" t="s">
        <v>3574</v>
      </c>
      <c r="AA2470" t="s">
        <v>4529</v>
      </c>
      <c r="AB2470" t="s">
        <v>4530</v>
      </c>
      <c r="AC2470" t="s">
        <v>89</v>
      </c>
      <c r="AD2470" t="str">
        <f t="shared" si="38"/>
        <v>10-60</v>
      </c>
      <c r="AE2470" t="str">
        <f>VLOOKUP(AD2470,'Main_Sub Desc'!C:D,2,)</f>
        <v>LPC from invoicing</v>
      </c>
      <c r="AF2470" t="str">
        <f>VLOOKUP(VALUE(H2470),'Main_Sub Desc'!F:G,2,)</f>
        <v>Wtr Rev Late Payment</v>
      </c>
      <c r="AG2470">
        <f>IFERROR(VLOOKUP(VALUE(I2470),'PC Mapping'!A:F,6,),"")</f>
        <v>10719</v>
      </c>
      <c r="AH2470" s="13" t="str">
        <f>VLOOKUP(AG2470,'PC Mapping'!L:M,2,)</f>
        <v>All Other Water</v>
      </c>
    </row>
    <row r="2471" spans="1:34" x14ac:dyDescent="0.2">
      <c r="A2471" t="s">
        <v>13133</v>
      </c>
      <c r="B2471" t="s">
        <v>13108</v>
      </c>
      <c r="C2471" t="s">
        <v>4519</v>
      </c>
      <c r="D2471" t="s">
        <v>4520</v>
      </c>
      <c r="E2471" s="3">
        <v>45825</v>
      </c>
      <c r="F2471" t="s">
        <v>44</v>
      </c>
      <c r="G2471" t="s">
        <v>3742</v>
      </c>
      <c r="H2471" t="s">
        <v>3716</v>
      </c>
      <c r="I2471" t="s">
        <v>4708</v>
      </c>
      <c r="J2471" t="s">
        <v>4522</v>
      </c>
      <c r="K2471" s="2">
        <v>-5</v>
      </c>
      <c r="L2471" t="s">
        <v>44</v>
      </c>
      <c r="M2471" s="2">
        <v>-5</v>
      </c>
      <c r="N2471" t="s">
        <v>4523</v>
      </c>
      <c r="O2471" t="s">
        <v>4524</v>
      </c>
      <c r="P2471" t="s">
        <v>13134</v>
      </c>
      <c r="Q2471" t="s">
        <v>13135</v>
      </c>
      <c r="R2471" t="s">
        <v>44</v>
      </c>
      <c r="S2471" t="s">
        <v>4527</v>
      </c>
      <c r="T2471" s="3">
        <v>45825</v>
      </c>
      <c r="U2471" s="3">
        <v>45826</v>
      </c>
      <c r="V2471" s="2">
        <v>0</v>
      </c>
      <c r="W2471" t="s">
        <v>44</v>
      </c>
      <c r="X2471" t="s">
        <v>44</v>
      </c>
      <c r="Y2471" t="s">
        <v>13136</v>
      </c>
      <c r="Z2471" t="s">
        <v>3597</v>
      </c>
      <c r="AA2471" t="s">
        <v>4529</v>
      </c>
      <c r="AB2471" t="s">
        <v>4530</v>
      </c>
      <c r="AC2471" t="s">
        <v>89</v>
      </c>
      <c r="AD2471" t="str">
        <f t="shared" si="38"/>
        <v>10-60</v>
      </c>
      <c r="AE2471" t="str">
        <f>VLOOKUP(AD2471,'Main_Sub Desc'!C:D,2,)</f>
        <v>LPC from invoicing</v>
      </c>
      <c r="AF2471" t="str">
        <f>VLOOKUP(VALUE(H2471),'Main_Sub Desc'!F:G,2,)</f>
        <v>Wst Rev Late Payment</v>
      </c>
      <c r="AG2471">
        <f>IFERROR(VLOOKUP(VALUE(I2471),'PC Mapping'!A:F,6,),"")</f>
        <v>10720</v>
      </c>
      <c r="AH2471" s="13" t="str">
        <f>VLOOKUP(AG2471,'PC Mapping'!L:M,2,)</f>
        <v>All Other Sewer</v>
      </c>
    </row>
    <row r="2472" spans="1:34" x14ac:dyDescent="0.2">
      <c r="A2472" t="s">
        <v>13137</v>
      </c>
      <c r="B2472" t="s">
        <v>13108</v>
      </c>
      <c r="C2472" t="s">
        <v>4519</v>
      </c>
      <c r="D2472" t="s">
        <v>4520</v>
      </c>
      <c r="E2472" s="3">
        <v>45825</v>
      </c>
      <c r="F2472" t="s">
        <v>44</v>
      </c>
      <c r="G2472" t="s">
        <v>3742</v>
      </c>
      <c r="H2472" t="s">
        <v>3722</v>
      </c>
      <c r="I2472" t="s">
        <v>3752</v>
      </c>
      <c r="J2472" t="s">
        <v>4522</v>
      </c>
      <c r="K2472" s="2">
        <v>-6.25</v>
      </c>
      <c r="L2472" t="s">
        <v>44</v>
      </c>
      <c r="M2472" s="2">
        <v>-6.25</v>
      </c>
      <c r="N2472" t="s">
        <v>4523</v>
      </c>
      <c r="O2472" t="s">
        <v>4524</v>
      </c>
      <c r="P2472" t="s">
        <v>13138</v>
      </c>
      <c r="Q2472" t="s">
        <v>13139</v>
      </c>
      <c r="R2472" t="s">
        <v>44</v>
      </c>
      <c r="S2472" t="s">
        <v>4527</v>
      </c>
      <c r="T2472" s="3">
        <v>45825</v>
      </c>
      <c r="U2472" s="3">
        <v>45826</v>
      </c>
      <c r="V2472" s="2">
        <v>0</v>
      </c>
      <c r="W2472" t="s">
        <v>44</v>
      </c>
      <c r="X2472" t="s">
        <v>44</v>
      </c>
      <c r="Y2472" t="s">
        <v>13140</v>
      </c>
      <c r="Z2472" t="s">
        <v>2834</v>
      </c>
      <c r="AA2472" t="s">
        <v>4529</v>
      </c>
      <c r="AB2472" t="s">
        <v>4530</v>
      </c>
      <c r="AC2472" t="s">
        <v>99</v>
      </c>
      <c r="AD2472" t="str">
        <f t="shared" si="38"/>
        <v>10-60</v>
      </c>
      <c r="AE2472" t="str">
        <f>VLOOKUP(AD2472,'Main_Sub Desc'!C:D,2,)</f>
        <v>LPC from invoicing</v>
      </c>
      <c r="AF2472" t="str">
        <f>VLOOKUP(VALUE(H2472),'Main_Sub Desc'!F:G,2,)</f>
        <v>Wtr Rev Late Payment</v>
      </c>
      <c r="AG2472">
        <f>IFERROR(VLOOKUP(VALUE(I2472),'PC Mapping'!A:F,6,),"")</f>
        <v>10719</v>
      </c>
      <c r="AH2472" s="13" t="str">
        <f>VLOOKUP(AG2472,'PC Mapping'!L:M,2,)</f>
        <v>All Other Water</v>
      </c>
    </row>
    <row r="2473" spans="1:34" x14ac:dyDescent="0.2">
      <c r="A2473" t="s">
        <v>13141</v>
      </c>
      <c r="B2473" t="s">
        <v>13142</v>
      </c>
      <c r="C2473" t="s">
        <v>4519</v>
      </c>
      <c r="D2473" t="s">
        <v>4520</v>
      </c>
      <c r="E2473" s="3">
        <v>45826</v>
      </c>
      <c r="F2473" t="s">
        <v>44</v>
      </c>
      <c r="G2473" t="s">
        <v>3742</v>
      </c>
      <c r="H2473" t="s">
        <v>3722</v>
      </c>
      <c r="I2473" t="s">
        <v>3752</v>
      </c>
      <c r="J2473" t="s">
        <v>4522</v>
      </c>
      <c r="K2473" s="2">
        <v>-5</v>
      </c>
      <c r="L2473" t="s">
        <v>44</v>
      </c>
      <c r="M2473" s="2">
        <v>-5</v>
      </c>
      <c r="N2473" t="s">
        <v>4523</v>
      </c>
      <c r="O2473" t="s">
        <v>4524</v>
      </c>
      <c r="P2473" t="s">
        <v>13143</v>
      </c>
      <c r="Q2473" t="s">
        <v>13144</v>
      </c>
      <c r="R2473" t="s">
        <v>44</v>
      </c>
      <c r="S2473" t="s">
        <v>4527</v>
      </c>
      <c r="T2473" s="3">
        <v>45826</v>
      </c>
      <c r="U2473" s="3">
        <v>45827</v>
      </c>
      <c r="V2473" s="2">
        <v>0</v>
      </c>
      <c r="W2473" t="s">
        <v>44</v>
      </c>
      <c r="X2473" t="s">
        <v>44</v>
      </c>
      <c r="Y2473" t="s">
        <v>13145</v>
      </c>
      <c r="Z2473" t="s">
        <v>13146</v>
      </c>
      <c r="AA2473" t="s">
        <v>4529</v>
      </c>
      <c r="AB2473" t="s">
        <v>4530</v>
      </c>
      <c r="AC2473" t="s">
        <v>89</v>
      </c>
      <c r="AD2473" t="str">
        <f t="shared" si="38"/>
        <v>10-60</v>
      </c>
      <c r="AE2473" t="str">
        <f>VLOOKUP(AD2473,'Main_Sub Desc'!C:D,2,)</f>
        <v>LPC from invoicing</v>
      </c>
      <c r="AF2473" t="str">
        <f>VLOOKUP(VALUE(H2473),'Main_Sub Desc'!F:G,2,)</f>
        <v>Wtr Rev Late Payment</v>
      </c>
      <c r="AG2473">
        <f>IFERROR(VLOOKUP(VALUE(I2473),'PC Mapping'!A:F,6,),"")</f>
        <v>10719</v>
      </c>
      <c r="AH2473" s="13" t="str">
        <f>VLOOKUP(AG2473,'PC Mapping'!L:M,2,)</f>
        <v>All Other Water</v>
      </c>
    </row>
    <row r="2474" spans="1:34" x14ac:dyDescent="0.2">
      <c r="A2474" t="s">
        <v>13147</v>
      </c>
      <c r="B2474" t="s">
        <v>13148</v>
      </c>
      <c r="C2474" t="s">
        <v>4519</v>
      </c>
      <c r="D2474" t="s">
        <v>4520</v>
      </c>
      <c r="E2474" s="3">
        <v>45826</v>
      </c>
      <c r="F2474" t="s">
        <v>44</v>
      </c>
      <c r="G2474" t="s">
        <v>3742</v>
      </c>
      <c r="H2474" t="s">
        <v>3722</v>
      </c>
      <c r="I2474" t="s">
        <v>3752</v>
      </c>
      <c r="J2474" t="s">
        <v>4522</v>
      </c>
      <c r="K2474" s="2">
        <v>-9.07</v>
      </c>
      <c r="L2474" t="s">
        <v>44</v>
      </c>
      <c r="M2474" s="2">
        <v>-9.07</v>
      </c>
      <c r="N2474" t="s">
        <v>4523</v>
      </c>
      <c r="O2474" t="s">
        <v>4524</v>
      </c>
      <c r="P2474" t="s">
        <v>13149</v>
      </c>
      <c r="Q2474" t="s">
        <v>13150</v>
      </c>
      <c r="R2474" t="s">
        <v>44</v>
      </c>
      <c r="S2474" t="s">
        <v>4527</v>
      </c>
      <c r="T2474" s="3">
        <v>45826</v>
      </c>
      <c r="U2474" s="3">
        <v>45827</v>
      </c>
      <c r="V2474" s="2">
        <v>0</v>
      </c>
      <c r="W2474" t="s">
        <v>44</v>
      </c>
      <c r="X2474" t="s">
        <v>44</v>
      </c>
      <c r="Y2474" t="s">
        <v>13151</v>
      </c>
      <c r="Z2474" t="s">
        <v>2213</v>
      </c>
      <c r="AA2474" t="s">
        <v>4529</v>
      </c>
      <c r="AB2474" t="s">
        <v>4530</v>
      </c>
      <c r="AC2474" t="s">
        <v>89</v>
      </c>
      <c r="AD2474" t="str">
        <f t="shared" si="38"/>
        <v>10-60</v>
      </c>
      <c r="AE2474" t="str">
        <f>VLOOKUP(AD2474,'Main_Sub Desc'!C:D,2,)</f>
        <v>LPC from invoicing</v>
      </c>
      <c r="AF2474" t="str">
        <f>VLOOKUP(VALUE(H2474),'Main_Sub Desc'!F:G,2,)</f>
        <v>Wtr Rev Late Payment</v>
      </c>
      <c r="AG2474">
        <f>IFERROR(VLOOKUP(VALUE(I2474),'PC Mapping'!A:F,6,),"")</f>
        <v>10719</v>
      </c>
      <c r="AH2474" s="13" t="str">
        <f>VLOOKUP(AG2474,'PC Mapping'!L:M,2,)</f>
        <v>All Other Water</v>
      </c>
    </row>
    <row r="2475" spans="1:34" x14ac:dyDescent="0.2">
      <c r="A2475" t="s">
        <v>13152</v>
      </c>
      <c r="B2475" t="s">
        <v>13142</v>
      </c>
      <c r="C2475" t="s">
        <v>4519</v>
      </c>
      <c r="D2475" t="s">
        <v>4520</v>
      </c>
      <c r="E2475" s="3">
        <v>45826</v>
      </c>
      <c r="F2475" t="s">
        <v>44</v>
      </c>
      <c r="G2475" t="s">
        <v>3742</v>
      </c>
      <c r="H2475" t="s">
        <v>3722</v>
      </c>
      <c r="I2475" t="s">
        <v>4538</v>
      </c>
      <c r="J2475" t="s">
        <v>4522</v>
      </c>
      <c r="K2475" s="2">
        <v>-5</v>
      </c>
      <c r="L2475" t="s">
        <v>44</v>
      </c>
      <c r="M2475" s="2">
        <v>-5</v>
      </c>
      <c r="N2475" t="s">
        <v>4523</v>
      </c>
      <c r="O2475" t="s">
        <v>4524</v>
      </c>
      <c r="P2475" t="s">
        <v>5787</v>
      </c>
      <c r="Q2475" t="s">
        <v>13153</v>
      </c>
      <c r="R2475" t="s">
        <v>44</v>
      </c>
      <c r="S2475" t="s">
        <v>4527</v>
      </c>
      <c r="T2475" s="3">
        <v>45826</v>
      </c>
      <c r="U2475" s="3">
        <v>45827</v>
      </c>
      <c r="V2475" s="2">
        <v>0</v>
      </c>
      <c r="W2475" t="s">
        <v>44</v>
      </c>
      <c r="X2475" t="s">
        <v>44</v>
      </c>
      <c r="Y2475" t="s">
        <v>13154</v>
      </c>
      <c r="Z2475" t="s">
        <v>443</v>
      </c>
      <c r="AA2475" t="s">
        <v>4529</v>
      </c>
      <c r="AB2475" t="s">
        <v>4530</v>
      </c>
      <c r="AC2475" t="s">
        <v>89</v>
      </c>
      <c r="AD2475" t="str">
        <f t="shared" si="38"/>
        <v>10-60</v>
      </c>
      <c r="AE2475" t="str">
        <f>VLOOKUP(AD2475,'Main_Sub Desc'!C:D,2,)</f>
        <v>LPC from invoicing</v>
      </c>
      <c r="AF2475" t="str">
        <f>VLOOKUP(VALUE(H2475),'Main_Sub Desc'!F:G,2,)</f>
        <v>Wtr Rev Late Payment</v>
      </c>
      <c r="AG2475">
        <f>IFERROR(VLOOKUP(VALUE(I2475),'PC Mapping'!A:F,6,),"")</f>
        <v>10469</v>
      </c>
      <c r="AH2475" s="13" t="str">
        <f>VLOOKUP(AG2475,'PC Mapping'!L:M,2,)</f>
        <v>Bolivar Water</v>
      </c>
    </row>
    <row r="2476" spans="1:34" x14ac:dyDescent="0.2">
      <c r="A2476" t="s">
        <v>13152</v>
      </c>
      <c r="B2476" t="s">
        <v>13142</v>
      </c>
      <c r="C2476" t="s">
        <v>4519</v>
      </c>
      <c r="D2476" t="s">
        <v>4520</v>
      </c>
      <c r="E2476" s="3">
        <v>45826</v>
      </c>
      <c r="F2476" t="s">
        <v>44</v>
      </c>
      <c r="G2476" t="s">
        <v>3742</v>
      </c>
      <c r="H2476" t="s">
        <v>3716</v>
      </c>
      <c r="I2476" t="s">
        <v>4534</v>
      </c>
      <c r="J2476" t="s">
        <v>4522</v>
      </c>
      <c r="K2476" s="2">
        <v>-5</v>
      </c>
      <c r="L2476" t="s">
        <v>44</v>
      </c>
      <c r="M2476" s="2">
        <v>-5</v>
      </c>
      <c r="N2476" t="s">
        <v>4523</v>
      </c>
      <c r="O2476" t="s">
        <v>4524</v>
      </c>
      <c r="P2476" t="s">
        <v>5787</v>
      </c>
      <c r="Q2476" t="s">
        <v>13155</v>
      </c>
      <c r="R2476" t="s">
        <v>44</v>
      </c>
      <c r="S2476" t="s">
        <v>4527</v>
      </c>
      <c r="T2476" s="3">
        <v>45826</v>
      </c>
      <c r="U2476" s="3">
        <v>45827</v>
      </c>
      <c r="V2476" s="2">
        <v>0</v>
      </c>
      <c r="W2476" t="s">
        <v>44</v>
      </c>
      <c r="X2476" t="s">
        <v>44</v>
      </c>
      <c r="Y2476" t="s">
        <v>13156</v>
      </c>
      <c r="Z2476" t="s">
        <v>443</v>
      </c>
      <c r="AA2476" t="s">
        <v>4529</v>
      </c>
      <c r="AB2476" t="s">
        <v>4530</v>
      </c>
      <c r="AC2476" t="s">
        <v>89</v>
      </c>
      <c r="AD2476" t="str">
        <f t="shared" si="38"/>
        <v>10-60</v>
      </c>
      <c r="AE2476" t="str">
        <f>VLOOKUP(AD2476,'Main_Sub Desc'!C:D,2,)</f>
        <v>LPC from invoicing</v>
      </c>
      <c r="AF2476" t="str">
        <f>VLOOKUP(VALUE(H2476),'Main_Sub Desc'!F:G,2,)</f>
        <v>Wst Rev Late Payment</v>
      </c>
      <c r="AG2476">
        <f>IFERROR(VLOOKUP(VALUE(I2476),'PC Mapping'!A:F,6,),"")</f>
        <v>10514</v>
      </c>
      <c r="AH2476" s="13" t="str">
        <f>VLOOKUP(AG2476,'PC Mapping'!L:M,2,)</f>
        <v>Bolivar Sewer</v>
      </c>
    </row>
    <row r="2477" spans="1:34" x14ac:dyDescent="0.2">
      <c r="A2477" t="s">
        <v>13157</v>
      </c>
      <c r="B2477" t="s">
        <v>13148</v>
      </c>
      <c r="C2477" t="s">
        <v>4519</v>
      </c>
      <c r="D2477" t="s">
        <v>4520</v>
      </c>
      <c r="E2477" s="3">
        <v>45826</v>
      </c>
      <c r="F2477" t="s">
        <v>44</v>
      </c>
      <c r="G2477" t="s">
        <v>3742</v>
      </c>
      <c r="H2477" t="s">
        <v>3722</v>
      </c>
      <c r="I2477" t="s">
        <v>3752</v>
      </c>
      <c r="J2477" t="s">
        <v>4522</v>
      </c>
      <c r="K2477" s="2">
        <v>-5</v>
      </c>
      <c r="L2477" t="s">
        <v>44</v>
      </c>
      <c r="M2477" s="2">
        <v>-5</v>
      </c>
      <c r="N2477" t="s">
        <v>4523</v>
      </c>
      <c r="O2477" t="s">
        <v>4524</v>
      </c>
      <c r="P2477" t="s">
        <v>13158</v>
      </c>
      <c r="Q2477" t="s">
        <v>13159</v>
      </c>
      <c r="R2477" t="s">
        <v>44</v>
      </c>
      <c r="S2477" t="s">
        <v>4527</v>
      </c>
      <c r="T2477" s="3">
        <v>45826</v>
      </c>
      <c r="U2477" s="3">
        <v>45827</v>
      </c>
      <c r="V2477" s="2">
        <v>0</v>
      </c>
      <c r="W2477" t="s">
        <v>44</v>
      </c>
      <c r="X2477" t="s">
        <v>44</v>
      </c>
      <c r="Y2477" t="s">
        <v>13160</v>
      </c>
      <c r="Z2477" t="s">
        <v>2537</v>
      </c>
      <c r="AA2477" t="s">
        <v>4529</v>
      </c>
      <c r="AB2477" t="s">
        <v>4530</v>
      </c>
      <c r="AC2477" t="s">
        <v>89</v>
      </c>
      <c r="AD2477" t="str">
        <f t="shared" si="38"/>
        <v>10-60</v>
      </c>
      <c r="AE2477" t="str">
        <f>VLOOKUP(AD2477,'Main_Sub Desc'!C:D,2,)</f>
        <v>LPC from invoicing</v>
      </c>
      <c r="AF2477" t="str">
        <f>VLOOKUP(VALUE(H2477),'Main_Sub Desc'!F:G,2,)</f>
        <v>Wtr Rev Late Payment</v>
      </c>
      <c r="AG2477">
        <f>IFERROR(VLOOKUP(VALUE(I2477),'PC Mapping'!A:F,6,),"")</f>
        <v>10719</v>
      </c>
      <c r="AH2477" s="13" t="str">
        <f>VLOOKUP(AG2477,'PC Mapping'!L:M,2,)</f>
        <v>All Other Water</v>
      </c>
    </row>
    <row r="2478" spans="1:34" x14ac:dyDescent="0.2">
      <c r="A2478" t="s">
        <v>13161</v>
      </c>
      <c r="B2478" t="s">
        <v>13142</v>
      </c>
      <c r="C2478" t="s">
        <v>4519</v>
      </c>
      <c r="D2478" t="s">
        <v>4520</v>
      </c>
      <c r="E2478" s="3">
        <v>45826</v>
      </c>
      <c r="F2478" t="s">
        <v>44</v>
      </c>
      <c r="G2478" t="s">
        <v>3742</v>
      </c>
      <c r="H2478" t="s">
        <v>3722</v>
      </c>
      <c r="I2478" t="s">
        <v>3752</v>
      </c>
      <c r="J2478" t="s">
        <v>4522</v>
      </c>
      <c r="K2478" s="2">
        <v>-10.58</v>
      </c>
      <c r="L2478" t="s">
        <v>44</v>
      </c>
      <c r="M2478" s="2">
        <v>-10.58</v>
      </c>
      <c r="N2478" t="s">
        <v>4523</v>
      </c>
      <c r="O2478" t="s">
        <v>4524</v>
      </c>
      <c r="P2478" t="s">
        <v>9930</v>
      </c>
      <c r="Q2478" t="s">
        <v>13162</v>
      </c>
      <c r="R2478" t="s">
        <v>44</v>
      </c>
      <c r="S2478" t="s">
        <v>4527</v>
      </c>
      <c r="T2478" s="3">
        <v>45826</v>
      </c>
      <c r="U2478" s="3">
        <v>45827</v>
      </c>
      <c r="V2478" s="2">
        <v>0</v>
      </c>
      <c r="W2478" t="s">
        <v>44</v>
      </c>
      <c r="X2478" t="s">
        <v>44</v>
      </c>
      <c r="Y2478" t="s">
        <v>13163</v>
      </c>
      <c r="Z2478" t="s">
        <v>1987</v>
      </c>
      <c r="AA2478" t="s">
        <v>4529</v>
      </c>
      <c r="AB2478" t="s">
        <v>4530</v>
      </c>
      <c r="AC2478" t="s">
        <v>89</v>
      </c>
      <c r="AD2478" t="str">
        <f t="shared" si="38"/>
        <v>10-60</v>
      </c>
      <c r="AE2478" t="str">
        <f>VLOOKUP(AD2478,'Main_Sub Desc'!C:D,2,)</f>
        <v>LPC from invoicing</v>
      </c>
      <c r="AF2478" t="str">
        <f>VLOOKUP(VALUE(H2478),'Main_Sub Desc'!F:G,2,)</f>
        <v>Wtr Rev Late Payment</v>
      </c>
      <c r="AG2478">
        <f>IFERROR(VLOOKUP(VALUE(I2478),'PC Mapping'!A:F,6,),"")</f>
        <v>10719</v>
      </c>
      <c r="AH2478" s="13" t="str">
        <f>VLOOKUP(AG2478,'PC Mapping'!L:M,2,)</f>
        <v>All Other Water</v>
      </c>
    </row>
    <row r="2479" spans="1:34" x14ac:dyDescent="0.2">
      <c r="A2479" t="s">
        <v>13164</v>
      </c>
      <c r="B2479" t="s">
        <v>13165</v>
      </c>
      <c r="C2479" t="s">
        <v>4519</v>
      </c>
      <c r="D2479" t="s">
        <v>4520</v>
      </c>
      <c r="E2479" s="3">
        <v>45827</v>
      </c>
      <c r="F2479" t="s">
        <v>44</v>
      </c>
      <c r="G2479" t="s">
        <v>3742</v>
      </c>
      <c r="H2479" t="s">
        <v>3716</v>
      </c>
      <c r="I2479" t="s">
        <v>4534</v>
      </c>
      <c r="J2479" t="s">
        <v>4522</v>
      </c>
      <c r="K2479" s="2">
        <v>-5</v>
      </c>
      <c r="L2479" t="s">
        <v>44</v>
      </c>
      <c r="M2479" s="2">
        <v>-5</v>
      </c>
      <c r="N2479" t="s">
        <v>4523</v>
      </c>
      <c r="O2479" t="s">
        <v>4524</v>
      </c>
      <c r="P2479" t="s">
        <v>13166</v>
      </c>
      <c r="Q2479" t="s">
        <v>13167</v>
      </c>
      <c r="R2479" t="s">
        <v>44</v>
      </c>
      <c r="S2479" t="s">
        <v>4527</v>
      </c>
      <c r="T2479" s="3">
        <v>45827</v>
      </c>
      <c r="U2479" s="3">
        <v>45828</v>
      </c>
      <c r="V2479" s="2">
        <v>0</v>
      </c>
      <c r="W2479" t="s">
        <v>44</v>
      </c>
      <c r="X2479" t="s">
        <v>44</v>
      </c>
      <c r="Y2479" t="s">
        <v>13168</v>
      </c>
      <c r="Z2479" t="s">
        <v>13169</v>
      </c>
      <c r="AA2479" t="s">
        <v>4529</v>
      </c>
      <c r="AB2479" t="s">
        <v>4530</v>
      </c>
      <c r="AC2479" t="s">
        <v>89</v>
      </c>
      <c r="AD2479" t="str">
        <f t="shared" si="38"/>
        <v>10-60</v>
      </c>
      <c r="AE2479" t="str">
        <f>VLOOKUP(AD2479,'Main_Sub Desc'!C:D,2,)</f>
        <v>LPC from invoicing</v>
      </c>
      <c r="AF2479" t="str">
        <f>VLOOKUP(VALUE(H2479),'Main_Sub Desc'!F:G,2,)</f>
        <v>Wst Rev Late Payment</v>
      </c>
      <c r="AG2479">
        <f>IFERROR(VLOOKUP(VALUE(I2479),'PC Mapping'!A:F,6,),"")</f>
        <v>10514</v>
      </c>
      <c r="AH2479" s="13" t="str">
        <f>VLOOKUP(AG2479,'PC Mapping'!L:M,2,)</f>
        <v>Bolivar Sewer</v>
      </c>
    </row>
    <row r="2480" spans="1:34" x14ac:dyDescent="0.2">
      <c r="A2480" t="s">
        <v>13164</v>
      </c>
      <c r="B2480" t="s">
        <v>13165</v>
      </c>
      <c r="C2480" t="s">
        <v>4519</v>
      </c>
      <c r="D2480" t="s">
        <v>4520</v>
      </c>
      <c r="E2480" s="3">
        <v>45827</v>
      </c>
      <c r="F2480" t="s">
        <v>44</v>
      </c>
      <c r="G2480" t="s">
        <v>3742</v>
      </c>
      <c r="H2480" t="s">
        <v>3722</v>
      </c>
      <c r="I2480" t="s">
        <v>4538</v>
      </c>
      <c r="J2480" t="s">
        <v>4522</v>
      </c>
      <c r="K2480" s="2">
        <v>-5</v>
      </c>
      <c r="L2480" t="s">
        <v>44</v>
      </c>
      <c r="M2480" s="2">
        <v>-5</v>
      </c>
      <c r="N2480" t="s">
        <v>4523</v>
      </c>
      <c r="O2480" t="s">
        <v>4524</v>
      </c>
      <c r="P2480" t="s">
        <v>13166</v>
      </c>
      <c r="Q2480" t="s">
        <v>13170</v>
      </c>
      <c r="R2480" t="s">
        <v>44</v>
      </c>
      <c r="S2480" t="s">
        <v>4527</v>
      </c>
      <c r="T2480" s="3">
        <v>45827</v>
      </c>
      <c r="U2480" s="3">
        <v>45828</v>
      </c>
      <c r="V2480" s="2">
        <v>0</v>
      </c>
      <c r="W2480" t="s">
        <v>44</v>
      </c>
      <c r="X2480" t="s">
        <v>44</v>
      </c>
      <c r="Y2480" t="s">
        <v>13171</v>
      </c>
      <c r="Z2480" t="s">
        <v>13169</v>
      </c>
      <c r="AA2480" t="s">
        <v>4529</v>
      </c>
      <c r="AB2480" t="s">
        <v>4530</v>
      </c>
      <c r="AC2480" t="s">
        <v>89</v>
      </c>
      <c r="AD2480" t="str">
        <f t="shared" si="38"/>
        <v>10-60</v>
      </c>
      <c r="AE2480" t="str">
        <f>VLOOKUP(AD2480,'Main_Sub Desc'!C:D,2,)</f>
        <v>LPC from invoicing</v>
      </c>
      <c r="AF2480" t="str">
        <f>VLOOKUP(VALUE(H2480),'Main_Sub Desc'!F:G,2,)</f>
        <v>Wtr Rev Late Payment</v>
      </c>
      <c r="AG2480">
        <f>IFERROR(VLOOKUP(VALUE(I2480),'PC Mapping'!A:F,6,),"")</f>
        <v>10469</v>
      </c>
      <c r="AH2480" s="13" t="str">
        <f>VLOOKUP(AG2480,'PC Mapping'!L:M,2,)</f>
        <v>Bolivar Water</v>
      </c>
    </row>
    <row r="2481" spans="1:34" x14ac:dyDescent="0.2">
      <c r="A2481" t="s">
        <v>13172</v>
      </c>
      <c r="B2481" t="s">
        <v>13165</v>
      </c>
      <c r="C2481" t="s">
        <v>4519</v>
      </c>
      <c r="D2481" t="s">
        <v>4520</v>
      </c>
      <c r="E2481" s="3">
        <v>45827</v>
      </c>
      <c r="F2481" t="s">
        <v>44</v>
      </c>
      <c r="G2481" t="s">
        <v>3742</v>
      </c>
      <c r="H2481" t="s">
        <v>3722</v>
      </c>
      <c r="I2481" t="s">
        <v>4538</v>
      </c>
      <c r="J2481" t="s">
        <v>4522</v>
      </c>
      <c r="K2481" s="2">
        <v>-5</v>
      </c>
      <c r="L2481" t="s">
        <v>44</v>
      </c>
      <c r="M2481" s="2">
        <v>-5</v>
      </c>
      <c r="N2481" t="s">
        <v>4523</v>
      </c>
      <c r="O2481" t="s">
        <v>4524</v>
      </c>
      <c r="P2481" t="s">
        <v>13173</v>
      </c>
      <c r="Q2481" t="s">
        <v>13174</v>
      </c>
      <c r="R2481" t="s">
        <v>44</v>
      </c>
      <c r="S2481" t="s">
        <v>4527</v>
      </c>
      <c r="T2481" s="3">
        <v>45827</v>
      </c>
      <c r="U2481" s="3">
        <v>45828</v>
      </c>
      <c r="V2481" s="2">
        <v>0</v>
      </c>
      <c r="W2481" t="s">
        <v>44</v>
      </c>
      <c r="X2481" t="s">
        <v>44</v>
      </c>
      <c r="Y2481" t="s">
        <v>13175</v>
      </c>
      <c r="Z2481" t="s">
        <v>13176</v>
      </c>
      <c r="AA2481" t="s">
        <v>4529</v>
      </c>
      <c r="AB2481" t="s">
        <v>4530</v>
      </c>
      <c r="AC2481" t="s">
        <v>89</v>
      </c>
      <c r="AD2481" t="str">
        <f t="shared" si="38"/>
        <v>10-60</v>
      </c>
      <c r="AE2481" t="str">
        <f>VLOOKUP(AD2481,'Main_Sub Desc'!C:D,2,)</f>
        <v>LPC from invoicing</v>
      </c>
      <c r="AF2481" t="str">
        <f>VLOOKUP(VALUE(H2481),'Main_Sub Desc'!F:G,2,)</f>
        <v>Wtr Rev Late Payment</v>
      </c>
      <c r="AG2481">
        <f>IFERROR(VLOOKUP(VALUE(I2481),'PC Mapping'!A:F,6,),"")</f>
        <v>10469</v>
      </c>
      <c r="AH2481" s="13" t="str">
        <f>VLOOKUP(AG2481,'PC Mapping'!L:M,2,)</f>
        <v>Bolivar Water</v>
      </c>
    </row>
    <row r="2482" spans="1:34" x14ac:dyDescent="0.2">
      <c r="A2482" t="s">
        <v>13172</v>
      </c>
      <c r="B2482" t="s">
        <v>13165</v>
      </c>
      <c r="C2482" t="s">
        <v>4519</v>
      </c>
      <c r="D2482" t="s">
        <v>4520</v>
      </c>
      <c r="E2482" s="3">
        <v>45827</v>
      </c>
      <c r="F2482" t="s">
        <v>44</v>
      </c>
      <c r="G2482" t="s">
        <v>3742</v>
      </c>
      <c r="H2482" t="s">
        <v>3716</v>
      </c>
      <c r="I2482" t="s">
        <v>4534</v>
      </c>
      <c r="J2482" t="s">
        <v>4522</v>
      </c>
      <c r="K2482" s="2">
        <v>-5</v>
      </c>
      <c r="L2482" t="s">
        <v>44</v>
      </c>
      <c r="M2482" s="2">
        <v>-5</v>
      </c>
      <c r="N2482" t="s">
        <v>4523</v>
      </c>
      <c r="O2482" t="s">
        <v>4524</v>
      </c>
      <c r="P2482" t="s">
        <v>13173</v>
      </c>
      <c r="Q2482" t="s">
        <v>13177</v>
      </c>
      <c r="R2482" t="s">
        <v>44</v>
      </c>
      <c r="S2482" t="s">
        <v>4527</v>
      </c>
      <c r="T2482" s="3">
        <v>45827</v>
      </c>
      <c r="U2482" s="3">
        <v>45828</v>
      </c>
      <c r="V2482" s="2">
        <v>0</v>
      </c>
      <c r="W2482" t="s">
        <v>44</v>
      </c>
      <c r="X2482" t="s">
        <v>44</v>
      </c>
      <c r="Y2482" t="s">
        <v>13178</v>
      </c>
      <c r="Z2482" t="s">
        <v>13176</v>
      </c>
      <c r="AA2482" t="s">
        <v>4529</v>
      </c>
      <c r="AB2482" t="s">
        <v>4530</v>
      </c>
      <c r="AC2482" t="s">
        <v>89</v>
      </c>
      <c r="AD2482" t="str">
        <f t="shared" si="38"/>
        <v>10-60</v>
      </c>
      <c r="AE2482" t="str">
        <f>VLOOKUP(AD2482,'Main_Sub Desc'!C:D,2,)</f>
        <v>LPC from invoicing</v>
      </c>
      <c r="AF2482" t="str">
        <f>VLOOKUP(VALUE(H2482),'Main_Sub Desc'!F:G,2,)</f>
        <v>Wst Rev Late Payment</v>
      </c>
      <c r="AG2482">
        <f>IFERROR(VLOOKUP(VALUE(I2482),'PC Mapping'!A:F,6,),"")</f>
        <v>10514</v>
      </c>
      <c r="AH2482" s="13" t="str">
        <f>VLOOKUP(AG2482,'PC Mapping'!L:M,2,)</f>
        <v>Bolivar Sewer</v>
      </c>
    </row>
    <row r="2483" spans="1:34" x14ac:dyDescent="0.2">
      <c r="A2483" t="s">
        <v>13179</v>
      </c>
      <c r="B2483" t="s">
        <v>13165</v>
      </c>
      <c r="C2483" t="s">
        <v>4519</v>
      </c>
      <c r="D2483" t="s">
        <v>4520</v>
      </c>
      <c r="E2483" s="3">
        <v>45827</v>
      </c>
      <c r="F2483" t="s">
        <v>44</v>
      </c>
      <c r="G2483" t="s">
        <v>3742</v>
      </c>
      <c r="H2483" t="s">
        <v>3722</v>
      </c>
      <c r="I2483" t="s">
        <v>3752</v>
      </c>
      <c r="J2483" t="s">
        <v>4522</v>
      </c>
      <c r="K2483" s="2">
        <v>-5</v>
      </c>
      <c r="L2483" t="s">
        <v>44</v>
      </c>
      <c r="M2483" s="2">
        <v>-5</v>
      </c>
      <c r="N2483" t="s">
        <v>4523</v>
      </c>
      <c r="O2483" t="s">
        <v>4524</v>
      </c>
      <c r="P2483" t="s">
        <v>5533</v>
      </c>
      <c r="Q2483" t="s">
        <v>13180</v>
      </c>
      <c r="R2483" t="s">
        <v>44</v>
      </c>
      <c r="S2483" t="s">
        <v>4527</v>
      </c>
      <c r="T2483" s="3">
        <v>45827</v>
      </c>
      <c r="U2483" s="3">
        <v>45828</v>
      </c>
      <c r="V2483" s="2">
        <v>0</v>
      </c>
      <c r="W2483" t="s">
        <v>44</v>
      </c>
      <c r="X2483" t="s">
        <v>44</v>
      </c>
      <c r="Y2483" t="s">
        <v>13181</v>
      </c>
      <c r="Z2483" t="s">
        <v>1527</v>
      </c>
      <c r="AA2483" t="s">
        <v>4529</v>
      </c>
      <c r="AB2483" t="s">
        <v>4530</v>
      </c>
      <c r="AC2483" t="s">
        <v>89</v>
      </c>
      <c r="AD2483" t="str">
        <f t="shared" si="38"/>
        <v>10-60</v>
      </c>
      <c r="AE2483" t="str">
        <f>VLOOKUP(AD2483,'Main_Sub Desc'!C:D,2,)</f>
        <v>LPC from invoicing</v>
      </c>
      <c r="AF2483" t="str">
        <f>VLOOKUP(VALUE(H2483),'Main_Sub Desc'!F:G,2,)</f>
        <v>Wtr Rev Late Payment</v>
      </c>
      <c r="AG2483">
        <f>IFERROR(VLOOKUP(VALUE(I2483),'PC Mapping'!A:F,6,),"")</f>
        <v>10719</v>
      </c>
      <c r="AH2483" s="13" t="str">
        <f>VLOOKUP(AG2483,'PC Mapping'!L:M,2,)</f>
        <v>All Other Water</v>
      </c>
    </row>
    <row r="2484" spans="1:34" x14ac:dyDescent="0.2">
      <c r="A2484" t="s">
        <v>13179</v>
      </c>
      <c r="B2484" t="s">
        <v>13165</v>
      </c>
      <c r="C2484" t="s">
        <v>4519</v>
      </c>
      <c r="D2484" t="s">
        <v>4520</v>
      </c>
      <c r="E2484" s="3">
        <v>45827</v>
      </c>
      <c r="F2484" t="s">
        <v>44</v>
      </c>
      <c r="G2484" t="s">
        <v>3742</v>
      </c>
      <c r="H2484" t="s">
        <v>3716</v>
      </c>
      <c r="I2484" t="s">
        <v>4846</v>
      </c>
      <c r="J2484" t="s">
        <v>4522</v>
      </c>
      <c r="K2484" s="2">
        <v>-5</v>
      </c>
      <c r="L2484" t="s">
        <v>44</v>
      </c>
      <c r="M2484" s="2">
        <v>-5</v>
      </c>
      <c r="N2484" t="s">
        <v>4523</v>
      </c>
      <c r="O2484" t="s">
        <v>4524</v>
      </c>
      <c r="P2484" t="s">
        <v>5533</v>
      </c>
      <c r="Q2484" t="s">
        <v>13182</v>
      </c>
      <c r="R2484" t="s">
        <v>44</v>
      </c>
      <c r="S2484" t="s">
        <v>4527</v>
      </c>
      <c r="T2484" s="3">
        <v>45827</v>
      </c>
      <c r="U2484" s="3">
        <v>45828</v>
      </c>
      <c r="V2484" s="2">
        <v>0</v>
      </c>
      <c r="W2484" t="s">
        <v>44</v>
      </c>
      <c r="X2484" t="s">
        <v>44</v>
      </c>
      <c r="Y2484" t="s">
        <v>13183</v>
      </c>
      <c r="Z2484" t="s">
        <v>1527</v>
      </c>
      <c r="AA2484" t="s">
        <v>4529</v>
      </c>
      <c r="AB2484" t="s">
        <v>4530</v>
      </c>
      <c r="AC2484" t="s">
        <v>89</v>
      </c>
      <c r="AD2484" t="str">
        <f t="shared" si="38"/>
        <v>10-60</v>
      </c>
      <c r="AE2484" t="str">
        <f>VLOOKUP(AD2484,'Main_Sub Desc'!C:D,2,)</f>
        <v>LPC from invoicing</v>
      </c>
      <c r="AF2484" t="str">
        <f>VLOOKUP(VALUE(H2484),'Main_Sub Desc'!F:G,2,)</f>
        <v>Wst Rev Late Payment</v>
      </c>
      <c r="AG2484">
        <f>IFERROR(VLOOKUP(VALUE(I2484),'PC Mapping'!A:F,6,),"")</f>
        <v>10721</v>
      </c>
      <c r="AH2484" s="13" t="str">
        <f>VLOOKUP(AG2484,'PC Mapping'!L:M,2,)</f>
        <v>Silverleaf Sewer</v>
      </c>
    </row>
    <row r="2485" spans="1:34" x14ac:dyDescent="0.2">
      <c r="A2485" t="s">
        <v>13184</v>
      </c>
      <c r="B2485" t="s">
        <v>13185</v>
      </c>
      <c r="C2485" t="s">
        <v>4519</v>
      </c>
      <c r="D2485" t="s">
        <v>4520</v>
      </c>
      <c r="E2485" s="3">
        <v>45828</v>
      </c>
      <c r="F2485" t="s">
        <v>44</v>
      </c>
      <c r="G2485" t="s">
        <v>3742</v>
      </c>
      <c r="H2485" t="s">
        <v>3722</v>
      </c>
      <c r="I2485" t="s">
        <v>3752</v>
      </c>
      <c r="J2485" t="s">
        <v>4522</v>
      </c>
      <c r="K2485" s="2">
        <v>-5</v>
      </c>
      <c r="L2485" t="s">
        <v>44</v>
      </c>
      <c r="M2485" s="2">
        <v>-5</v>
      </c>
      <c r="N2485" t="s">
        <v>4523</v>
      </c>
      <c r="O2485" t="s">
        <v>4524</v>
      </c>
      <c r="P2485" t="s">
        <v>13186</v>
      </c>
      <c r="Q2485" t="s">
        <v>13187</v>
      </c>
      <c r="R2485" t="s">
        <v>44</v>
      </c>
      <c r="S2485" t="s">
        <v>4527</v>
      </c>
      <c r="T2485" s="3">
        <v>45828</v>
      </c>
      <c r="U2485" s="3">
        <v>45831</v>
      </c>
      <c r="V2485" s="2">
        <v>0</v>
      </c>
      <c r="W2485" t="s">
        <v>44</v>
      </c>
      <c r="X2485" t="s">
        <v>44</v>
      </c>
      <c r="Y2485" t="s">
        <v>13188</v>
      </c>
      <c r="Z2485" t="s">
        <v>1812</v>
      </c>
      <c r="AA2485" t="s">
        <v>4529</v>
      </c>
      <c r="AB2485" t="s">
        <v>4530</v>
      </c>
      <c r="AC2485" t="s">
        <v>89</v>
      </c>
      <c r="AD2485" t="str">
        <f t="shared" si="38"/>
        <v>10-60</v>
      </c>
      <c r="AE2485" t="str">
        <f>VLOOKUP(AD2485,'Main_Sub Desc'!C:D,2,)</f>
        <v>LPC from invoicing</v>
      </c>
      <c r="AF2485" t="str">
        <f>VLOOKUP(VALUE(H2485),'Main_Sub Desc'!F:G,2,)</f>
        <v>Wtr Rev Late Payment</v>
      </c>
      <c r="AG2485">
        <f>IFERROR(VLOOKUP(VALUE(I2485),'PC Mapping'!A:F,6,),"")</f>
        <v>10719</v>
      </c>
      <c r="AH2485" s="13" t="str">
        <f>VLOOKUP(AG2485,'PC Mapping'!L:M,2,)</f>
        <v>All Other Water</v>
      </c>
    </row>
    <row r="2486" spans="1:34" x14ac:dyDescent="0.2">
      <c r="A2486" t="s">
        <v>13189</v>
      </c>
      <c r="B2486" t="s">
        <v>13185</v>
      </c>
      <c r="C2486" t="s">
        <v>4519</v>
      </c>
      <c r="D2486" t="s">
        <v>4520</v>
      </c>
      <c r="E2486" s="3">
        <v>45828</v>
      </c>
      <c r="F2486" t="s">
        <v>44</v>
      </c>
      <c r="G2486" t="s">
        <v>3742</v>
      </c>
      <c r="H2486" t="s">
        <v>3722</v>
      </c>
      <c r="I2486" t="s">
        <v>3752</v>
      </c>
      <c r="J2486" t="s">
        <v>4522</v>
      </c>
      <c r="K2486" s="2">
        <v>-12.59</v>
      </c>
      <c r="L2486" t="s">
        <v>44</v>
      </c>
      <c r="M2486" s="2">
        <v>-12.59</v>
      </c>
      <c r="N2486" t="s">
        <v>4523</v>
      </c>
      <c r="O2486" t="s">
        <v>4524</v>
      </c>
      <c r="P2486" t="s">
        <v>13190</v>
      </c>
      <c r="Q2486" t="s">
        <v>13191</v>
      </c>
      <c r="R2486" t="s">
        <v>44</v>
      </c>
      <c r="S2486" t="s">
        <v>4527</v>
      </c>
      <c r="T2486" s="3">
        <v>45828</v>
      </c>
      <c r="U2486" s="3">
        <v>45831</v>
      </c>
      <c r="V2486" s="2">
        <v>0</v>
      </c>
      <c r="W2486" t="s">
        <v>44</v>
      </c>
      <c r="X2486" t="s">
        <v>44</v>
      </c>
      <c r="Y2486" t="s">
        <v>13192</v>
      </c>
      <c r="Z2486" t="s">
        <v>2644</v>
      </c>
      <c r="AA2486" t="s">
        <v>4529</v>
      </c>
      <c r="AB2486" t="s">
        <v>4530</v>
      </c>
      <c r="AC2486" t="s">
        <v>99</v>
      </c>
      <c r="AD2486" t="str">
        <f t="shared" si="38"/>
        <v>10-60</v>
      </c>
      <c r="AE2486" t="str">
        <f>VLOOKUP(AD2486,'Main_Sub Desc'!C:D,2,)</f>
        <v>LPC from invoicing</v>
      </c>
      <c r="AF2486" t="str">
        <f>VLOOKUP(VALUE(H2486),'Main_Sub Desc'!F:G,2,)</f>
        <v>Wtr Rev Late Payment</v>
      </c>
      <c r="AG2486">
        <f>IFERROR(VLOOKUP(VALUE(I2486),'PC Mapping'!A:F,6,),"")</f>
        <v>10719</v>
      </c>
      <c r="AH2486" s="13" t="str">
        <f>VLOOKUP(AG2486,'PC Mapping'!L:M,2,)</f>
        <v>All Other Water</v>
      </c>
    </row>
    <row r="2487" spans="1:34" x14ac:dyDescent="0.2">
      <c r="A2487" t="s">
        <v>13193</v>
      </c>
      <c r="B2487" t="s">
        <v>13185</v>
      </c>
      <c r="C2487" t="s">
        <v>4519</v>
      </c>
      <c r="D2487" t="s">
        <v>4520</v>
      </c>
      <c r="E2487" s="3">
        <v>45828</v>
      </c>
      <c r="F2487" t="s">
        <v>44</v>
      </c>
      <c r="G2487" t="s">
        <v>3742</v>
      </c>
      <c r="H2487" t="s">
        <v>3722</v>
      </c>
      <c r="I2487" t="s">
        <v>3752</v>
      </c>
      <c r="J2487" t="s">
        <v>4522</v>
      </c>
      <c r="K2487" s="2">
        <v>-5</v>
      </c>
      <c r="L2487" t="s">
        <v>44</v>
      </c>
      <c r="M2487" s="2">
        <v>-5</v>
      </c>
      <c r="N2487" t="s">
        <v>4523</v>
      </c>
      <c r="O2487" t="s">
        <v>4524</v>
      </c>
      <c r="P2487" t="s">
        <v>8340</v>
      </c>
      <c r="Q2487" t="s">
        <v>13194</v>
      </c>
      <c r="R2487" t="s">
        <v>44</v>
      </c>
      <c r="S2487" t="s">
        <v>4527</v>
      </c>
      <c r="T2487" s="3">
        <v>45828</v>
      </c>
      <c r="U2487" s="3">
        <v>45831</v>
      </c>
      <c r="V2487" s="2">
        <v>0</v>
      </c>
      <c r="W2487" t="s">
        <v>44</v>
      </c>
      <c r="X2487" t="s">
        <v>44</v>
      </c>
      <c r="Y2487" t="s">
        <v>13195</v>
      </c>
      <c r="Z2487" t="s">
        <v>1583</v>
      </c>
      <c r="AA2487" t="s">
        <v>4529</v>
      </c>
      <c r="AB2487" t="s">
        <v>4530</v>
      </c>
      <c r="AC2487" t="s">
        <v>89</v>
      </c>
      <c r="AD2487" t="str">
        <f t="shared" si="38"/>
        <v>10-60</v>
      </c>
      <c r="AE2487" t="str">
        <f>VLOOKUP(AD2487,'Main_Sub Desc'!C:D,2,)</f>
        <v>LPC from invoicing</v>
      </c>
      <c r="AF2487" t="str">
        <f>VLOOKUP(VALUE(H2487),'Main_Sub Desc'!F:G,2,)</f>
        <v>Wtr Rev Late Payment</v>
      </c>
      <c r="AG2487">
        <f>IFERROR(VLOOKUP(VALUE(I2487),'PC Mapping'!A:F,6,),"")</f>
        <v>10719</v>
      </c>
      <c r="AH2487" s="13" t="str">
        <f>VLOOKUP(AG2487,'PC Mapping'!L:M,2,)</f>
        <v>All Other Water</v>
      </c>
    </row>
    <row r="2488" spans="1:34" x14ac:dyDescent="0.2">
      <c r="A2488" t="s">
        <v>13196</v>
      </c>
      <c r="B2488" t="s">
        <v>13185</v>
      </c>
      <c r="C2488" t="s">
        <v>4519</v>
      </c>
      <c r="D2488" t="s">
        <v>4520</v>
      </c>
      <c r="E2488" s="3">
        <v>45828</v>
      </c>
      <c r="F2488" t="s">
        <v>44</v>
      </c>
      <c r="G2488" t="s">
        <v>3742</v>
      </c>
      <c r="H2488" t="s">
        <v>3722</v>
      </c>
      <c r="I2488" t="s">
        <v>3752</v>
      </c>
      <c r="J2488" t="s">
        <v>4522</v>
      </c>
      <c r="K2488" s="2">
        <v>-5</v>
      </c>
      <c r="L2488" t="s">
        <v>44</v>
      </c>
      <c r="M2488" s="2">
        <v>-5</v>
      </c>
      <c r="N2488" t="s">
        <v>4523</v>
      </c>
      <c r="O2488" t="s">
        <v>4524</v>
      </c>
      <c r="P2488" t="s">
        <v>6578</v>
      </c>
      <c r="Q2488" t="s">
        <v>13197</v>
      </c>
      <c r="R2488" t="s">
        <v>44</v>
      </c>
      <c r="S2488" t="s">
        <v>4527</v>
      </c>
      <c r="T2488" s="3">
        <v>45828</v>
      </c>
      <c r="U2488" s="3">
        <v>45831</v>
      </c>
      <c r="V2488" s="2">
        <v>0</v>
      </c>
      <c r="W2488" t="s">
        <v>44</v>
      </c>
      <c r="X2488" t="s">
        <v>44</v>
      </c>
      <c r="Y2488" t="s">
        <v>13198</v>
      </c>
      <c r="Z2488" t="s">
        <v>3422</v>
      </c>
      <c r="AA2488" t="s">
        <v>4529</v>
      </c>
      <c r="AB2488" t="s">
        <v>4530</v>
      </c>
      <c r="AC2488" t="s">
        <v>89</v>
      </c>
      <c r="AD2488" t="str">
        <f t="shared" si="38"/>
        <v>10-60</v>
      </c>
      <c r="AE2488" t="str">
        <f>VLOOKUP(AD2488,'Main_Sub Desc'!C:D,2,)</f>
        <v>LPC from invoicing</v>
      </c>
      <c r="AF2488" t="str">
        <f>VLOOKUP(VALUE(H2488),'Main_Sub Desc'!F:G,2,)</f>
        <v>Wtr Rev Late Payment</v>
      </c>
      <c r="AG2488">
        <f>IFERROR(VLOOKUP(VALUE(I2488),'PC Mapping'!A:F,6,),"")</f>
        <v>10719</v>
      </c>
      <c r="AH2488" s="13" t="str">
        <f>VLOOKUP(AG2488,'PC Mapping'!L:M,2,)</f>
        <v>All Other Water</v>
      </c>
    </row>
    <row r="2489" spans="1:34" x14ac:dyDescent="0.2">
      <c r="A2489" t="s">
        <v>13199</v>
      </c>
      <c r="B2489" t="s">
        <v>13185</v>
      </c>
      <c r="C2489" t="s">
        <v>4519</v>
      </c>
      <c r="D2489" t="s">
        <v>4520</v>
      </c>
      <c r="E2489" s="3">
        <v>45828</v>
      </c>
      <c r="F2489" t="s">
        <v>44</v>
      </c>
      <c r="G2489" t="s">
        <v>3742</v>
      </c>
      <c r="H2489" t="s">
        <v>3722</v>
      </c>
      <c r="I2489" t="s">
        <v>3752</v>
      </c>
      <c r="J2489" t="s">
        <v>4522</v>
      </c>
      <c r="K2489" s="2">
        <v>-5</v>
      </c>
      <c r="L2489" t="s">
        <v>44</v>
      </c>
      <c r="M2489" s="2">
        <v>-5</v>
      </c>
      <c r="N2489" t="s">
        <v>4523</v>
      </c>
      <c r="O2489" t="s">
        <v>4524</v>
      </c>
      <c r="P2489" t="s">
        <v>13200</v>
      </c>
      <c r="Q2489" t="s">
        <v>13201</v>
      </c>
      <c r="R2489" t="s">
        <v>44</v>
      </c>
      <c r="S2489" t="s">
        <v>4527</v>
      </c>
      <c r="T2489" s="3">
        <v>45828</v>
      </c>
      <c r="U2489" s="3">
        <v>45831</v>
      </c>
      <c r="V2489" s="2">
        <v>0</v>
      </c>
      <c r="W2489" t="s">
        <v>44</v>
      </c>
      <c r="X2489" t="s">
        <v>44</v>
      </c>
      <c r="Y2489" t="s">
        <v>13202</v>
      </c>
      <c r="Z2489" t="s">
        <v>13203</v>
      </c>
      <c r="AA2489" t="s">
        <v>4529</v>
      </c>
      <c r="AB2489" t="s">
        <v>4530</v>
      </c>
      <c r="AC2489" t="s">
        <v>89</v>
      </c>
      <c r="AD2489" t="str">
        <f t="shared" si="38"/>
        <v>10-60</v>
      </c>
      <c r="AE2489" t="str">
        <f>VLOOKUP(AD2489,'Main_Sub Desc'!C:D,2,)</f>
        <v>LPC from invoicing</v>
      </c>
      <c r="AF2489" t="str">
        <f>VLOOKUP(VALUE(H2489),'Main_Sub Desc'!F:G,2,)</f>
        <v>Wtr Rev Late Payment</v>
      </c>
      <c r="AG2489">
        <f>IFERROR(VLOOKUP(VALUE(I2489),'PC Mapping'!A:F,6,),"")</f>
        <v>10719</v>
      </c>
      <c r="AH2489" s="13" t="str">
        <f>VLOOKUP(AG2489,'PC Mapping'!L:M,2,)</f>
        <v>All Other Water</v>
      </c>
    </row>
    <row r="2490" spans="1:34" x14ac:dyDescent="0.2">
      <c r="A2490" t="s">
        <v>13204</v>
      </c>
      <c r="B2490" t="s">
        <v>13185</v>
      </c>
      <c r="C2490" t="s">
        <v>4519</v>
      </c>
      <c r="D2490" t="s">
        <v>4520</v>
      </c>
      <c r="E2490" s="3">
        <v>45828</v>
      </c>
      <c r="F2490" t="s">
        <v>44</v>
      </c>
      <c r="G2490" t="s">
        <v>3742</v>
      </c>
      <c r="H2490" t="s">
        <v>3722</v>
      </c>
      <c r="I2490" t="s">
        <v>3752</v>
      </c>
      <c r="J2490" t="s">
        <v>4522</v>
      </c>
      <c r="K2490" s="2">
        <v>-5</v>
      </c>
      <c r="L2490" t="s">
        <v>44</v>
      </c>
      <c r="M2490" s="2">
        <v>-5</v>
      </c>
      <c r="N2490" t="s">
        <v>4523</v>
      </c>
      <c r="O2490" t="s">
        <v>4524</v>
      </c>
      <c r="P2490" t="s">
        <v>8377</v>
      </c>
      <c r="Q2490" t="s">
        <v>13205</v>
      </c>
      <c r="R2490" t="s">
        <v>44</v>
      </c>
      <c r="S2490" t="s">
        <v>4527</v>
      </c>
      <c r="T2490" s="3">
        <v>45828</v>
      </c>
      <c r="U2490" s="3">
        <v>45831</v>
      </c>
      <c r="V2490" s="2">
        <v>0</v>
      </c>
      <c r="W2490" t="s">
        <v>44</v>
      </c>
      <c r="X2490" t="s">
        <v>44</v>
      </c>
      <c r="Y2490" t="s">
        <v>13206</v>
      </c>
      <c r="Z2490" t="s">
        <v>13207</v>
      </c>
      <c r="AA2490" t="s">
        <v>4529</v>
      </c>
      <c r="AB2490" t="s">
        <v>4530</v>
      </c>
      <c r="AC2490" t="s">
        <v>89</v>
      </c>
      <c r="AD2490" t="str">
        <f t="shared" si="38"/>
        <v>10-60</v>
      </c>
      <c r="AE2490" t="str">
        <f>VLOOKUP(AD2490,'Main_Sub Desc'!C:D,2,)</f>
        <v>LPC from invoicing</v>
      </c>
      <c r="AF2490" t="str">
        <f>VLOOKUP(VALUE(H2490),'Main_Sub Desc'!F:G,2,)</f>
        <v>Wtr Rev Late Payment</v>
      </c>
      <c r="AG2490">
        <f>IFERROR(VLOOKUP(VALUE(I2490),'PC Mapping'!A:F,6,),"")</f>
        <v>10719</v>
      </c>
      <c r="AH2490" s="13" t="str">
        <f>VLOOKUP(AG2490,'PC Mapping'!L:M,2,)</f>
        <v>All Other Water</v>
      </c>
    </row>
    <row r="2491" spans="1:34" x14ac:dyDescent="0.2">
      <c r="A2491" t="s">
        <v>13208</v>
      </c>
      <c r="B2491" t="s">
        <v>13209</v>
      </c>
      <c r="C2491" t="s">
        <v>4519</v>
      </c>
      <c r="D2491" t="s">
        <v>4520</v>
      </c>
      <c r="E2491" s="3">
        <v>45831</v>
      </c>
      <c r="F2491" t="s">
        <v>44</v>
      </c>
      <c r="G2491" t="s">
        <v>3742</v>
      </c>
      <c r="H2491" t="s">
        <v>3722</v>
      </c>
      <c r="I2491" t="s">
        <v>3752</v>
      </c>
      <c r="J2491" t="s">
        <v>4522</v>
      </c>
      <c r="K2491" s="2">
        <v>-5</v>
      </c>
      <c r="L2491" t="s">
        <v>44</v>
      </c>
      <c r="M2491" s="2">
        <v>-5</v>
      </c>
      <c r="N2491" t="s">
        <v>4523</v>
      </c>
      <c r="O2491" t="s">
        <v>4524</v>
      </c>
      <c r="P2491" t="s">
        <v>6074</v>
      </c>
      <c r="Q2491" t="s">
        <v>13210</v>
      </c>
      <c r="R2491" t="s">
        <v>44</v>
      </c>
      <c r="S2491" t="s">
        <v>4527</v>
      </c>
      <c r="T2491" s="3">
        <v>45831</v>
      </c>
      <c r="U2491" s="3">
        <v>45832</v>
      </c>
      <c r="V2491" s="2">
        <v>0</v>
      </c>
      <c r="W2491" t="s">
        <v>44</v>
      </c>
      <c r="X2491" t="s">
        <v>44</v>
      </c>
      <c r="Y2491" t="s">
        <v>13211</v>
      </c>
      <c r="Z2491" t="s">
        <v>13212</v>
      </c>
      <c r="AA2491" t="s">
        <v>4529</v>
      </c>
      <c r="AB2491" t="s">
        <v>4530</v>
      </c>
      <c r="AC2491" t="s">
        <v>89</v>
      </c>
      <c r="AD2491" t="str">
        <f t="shared" si="38"/>
        <v>10-60</v>
      </c>
      <c r="AE2491" t="str">
        <f>VLOOKUP(AD2491,'Main_Sub Desc'!C:D,2,)</f>
        <v>LPC from invoicing</v>
      </c>
      <c r="AF2491" t="str">
        <f>VLOOKUP(VALUE(H2491),'Main_Sub Desc'!F:G,2,)</f>
        <v>Wtr Rev Late Payment</v>
      </c>
      <c r="AG2491">
        <f>IFERROR(VLOOKUP(VALUE(I2491),'PC Mapping'!A:F,6,),"")</f>
        <v>10719</v>
      </c>
      <c r="AH2491" s="13" t="str">
        <f>VLOOKUP(AG2491,'PC Mapping'!L:M,2,)</f>
        <v>All Other Water</v>
      </c>
    </row>
    <row r="2492" spans="1:34" x14ac:dyDescent="0.2">
      <c r="A2492" t="s">
        <v>13213</v>
      </c>
      <c r="B2492" t="s">
        <v>13214</v>
      </c>
      <c r="C2492" t="s">
        <v>4519</v>
      </c>
      <c r="D2492" t="s">
        <v>4520</v>
      </c>
      <c r="E2492" s="3">
        <v>45831</v>
      </c>
      <c r="F2492" t="s">
        <v>44</v>
      </c>
      <c r="G2492" t="s">
        <v>3742</v>
      </c>
      <c r="H2492" t="s">
        <v>3716</v>
      </c>
      <c r="I2492" t="s">
        <v>4534</v>
      </c>
      <c r="J2492" t="s">
        <v>4522</v>
      </c>
      <c r="K2492" s="2">
        <v>-25.28</v>
      </c>
      <c r="L2492" t="s">
        <v>44</v>
      </c>
      <c r="M2492" s="2">
        <v>-25.28</v>
      </c>
      <c r="N2492" t="s">
        <v>4523</v>
      </c>
      <c r="O2492" t="s">
        <v>4524</v>
      </c>
      <c r="P2492" t="s">
        <v>6240</v>
      </c>
      <c r="Q2492" t="s">
        <v>13215</v>
      </c>
      <c r="R2492" t="s">
        <v>44</v>
      </c>
      <c r="S2492" t="s">
        <v>4527</v>
      </c>
      <c r="T2492" s="3">
        <v>45831</v>
      </c>
      <c r="U2492" s="3">
        <v>45832</v>
      </c>
      <c r="V2492" s="2">
        <v>0</v>
      </c>
      <c r="W2492" t="s">
        <v>44</v>
      </c>
      <c r="X2492" t="s">
        <v>44</v>
      </c>
      <c r="Y2492" t="s">
        <v>13216</v>
      </c>
      <c r="Z2492" t="s">
        <v>927</v>
      </c>
      <c r="AA2492" t="s">
        <v>4529</v>
      </c>
      <c r="AB2492" t="s">
        <v>4530</v>
      </c>
      <c r="AC2492" t="s">
        <v>89</v>
      </c>
      <c r="AD2492" t="str">
        <f t="shared" si="38"/>
        <v>10-60</v>
      </c>
      <c r="AE2492" t="str">
        <f>VLOOKUP(AD2492,'Main_Sub Desc'!C:D,2,)</f>
        <v>LPC from invoicing</v>
      </c>
      <c r="AF2492" t="str">
        <f>VLOOKUP(VALUE(H2492),'Main_Sub Desc'!F:G,2,)</f>
        <v>Wst Rev Late Payment</v>
      </c>
      <c r="AG2492">
        <f>IFERROR(VLOOKUP(VALUE(I2492),'PC Mapping'!A:F,6,),"")</f>
        <v>10514</v>
      </c>
      <c r="AH2492" s="13" t="str">
        <f>VLOOKUP(AG2492,'PC Mapping'!L:M,2,)</f>
        <v>Bolivar Sewer</v>
      </c>
    </row>
    <row r="2493" spans="1:34" x14ac:dyDescent="0.2">
      <c r="A2493" t="s">
        <v>13213</v>
      </c>
      <c r="B2493" t="s">
        <v>13214</v>
      </c>
      <c r="C2493" t="s">
        <v>4519</v>
      </c>
      <c r="D2493" t="s">
        <v>4520</v>
      </c>
      <c r="E2493" s="3">
        <v>45831</v>
      </c>
      <c r="F2493" t="s">
        <v>44</v>
      </c>
      <c r="G2493" t="s">
        <v>3742</v>
      </c>
      <c r="H2493" t="s">
        <v>3722</v>
      </c>
      <c r="I2493" t="s">
        <v>4538</v>
      </c>
      <c r="J2493" t="s">
        <v>4522</v>
      </c>
      <c r="K2493" s="2">
        <v>-15.91</v>
      </c>
      <c r="L2493" t="s">
        <v>44</v>
      </c>
      <c r="M2493" s="2">
        <v>-15.91</v>
      </c>
      <c r="N2493" t="s">
        <v>4523</v>
      </c>
      <c r="O2493" t="s">
        <v>4524</v>
      </c>
      <c r="P2493" t="s">
        <v>6240</v>
      </c>
      <c r="Q2493" t="s">
        <v>13217</v>
      </c>
      <c r="R2493" t="s">
        <v>44</v>
      </c>
      <c r="S2493" t="s">
        <v>4527</v>
      </c>
      <c r="T2493" s="3">
        <v>45831</v>
      </c>
      <c r="U2493" s="3">
        <v>45832</v>
      </c>
      <c r="V2493" s="2">
        <v>0</v>
      </c>
      <c r="W2493" t="s">
        <v>44</v>
      </c>
      <c r="X2493" t="s">
        <v>44</v>
      </c>
      <c r="Y2493" t="s">
        <v>13218</v>
      </c>
      <c r="Z2493" t="s">
        <v>927</v>
      </c>
      <c r="AA2493" t="s">
        <v>4529</v>
      </c>
      <c r="AB2493" t="s">
        <v>4530</v>
      </c>
      <c r="AC2493" t="s">
        <v>89</v>
      </c>
      <c r="AD2493" t="str">
        <f t="shared" si="38"/>
        <v>10-60</v>
      </c>
      <c r="AE2493" t="str">
        <f>VLOOKUP(AD2493,'Main_Sub Desc'!C:D,2,)</f>
        <v>LPC from invoicing</v>
      </c>
      <c r="AF2493" t="str">
        <f>VLOOKUP(VALUE(H2493),'Main_Sub Desc'!F:G,2,)</f>
        <v>Wtr Rev Late Payment</v>
      </c>
      <c r="AG2493">
        <f>IFERROR(VLOOKUP(VALUE(I2493),'PC Mapping'!A:F,6,),"")</f>
        <v>10469</v>
      </c>
      <c r="AH2493" s="13" t="str">
        <f>VLOOKUP(AG2493,'PC Mapping'!L:M,2,)</f>
        <v>Bolivar Water</v>
      </c>
    </row>
    <row r="2494" spans="1:34" x14ac:dyDescent="0.2">
      <c r="A2494" t="s">
        <v>13219</v>
      </c>
      <c r="B2494" t="s">
        <v>13214</v>
      </c>
      <c r="C2494" t="s">
        <v>4519</v>
      </c>
      <c r="D2494" t="s">
        <v>4520</v>
      </c>
      <c r="E2494" s="3">
        <v>45831</v>
      </c>
      <c r="F2494" t="s">
        <v>44</v>
      </c>
      <c r="G2494" t="s">
        <v>3742</v>
      </c>
      <c r="H2494" t="s">
        <v>3716</v>
      </c>
      <c r="I2494" t="s">
        <v>4534</v>
      </c>
      <c r="J2494" t="s">
        <v>4522</v>
      </c>
      <c r="K2494" s="2">
        <v>-5</v>
      </c>
      <c r="L2494" t="s">
        <v>44</v>
      </c>
      <c r="M2494" s="2">
        <v>-5</v>
      </c>
      <c r="N2494" t="s">
        <v>4523</v>
      </c>
      <c r="O2494" t="s">
        <v>4524</v>
      </c>
      <c r="P2494" t="s">
        <v>13220</v>
      </c>
      <c r="Q2494" t="s">
        <v>13221</v>
      </c>
      <c r="R2494" t="s">
        <v>44</v>
      </c>
      <c r="S2494" t="s">
        <v>4527</v>
      </c>
      <c r="T2494" s="3">
        <v>45831</v>
      </c>
      <c r="U2494" s="3">
        <v>45832</v>
      </c>
      <c r="V2494" s="2">
        <v>0</v>
      </c>
      <c r="W2494" t="s">
        <v>44</v>
      </c>
      <c r="X2494" t="s">
        <v>44</v>
      </c>
      <c r="Y2494" t="s">
        <v>13222</v>
      </c>
      <c r="Z2494" t="s">
        <v>13223</v>
      </c>
      <c r="AA2494" t="s">
        <v>4529</v>
      </c>
      <c r="AB2494" t="s">
        <v>4530</v>
      </c>
      <c r="AC2494" t="s">
        <v>89</v>
      </c>
      <c r="AD2494" t="str">
        <f t="shared" si="38"/>
        <v>10-60</v>
      </c>
      <c r="AE2494" t="str">
        <f>VLOOKUP(AD2494,'Main_Sub Desc'!C:D,2,)</f>
        <v>LPC from invoicing</v>
      </c>
      <c r="AF2494" t="str">
        <f>VLOOKUP(VALUE(H2494),'Main_Sub Desc'!F:G,2,)</f>
        <v>Wst Rev Late Payment</v>
      </c>
      <c r="AG2494">
        <f>IFERROR(VLOOKUP(VALUE(I2494),'PC Mapping'!A:F,6,),"")</f>
        <v>10514</v>
      </c>
      <c r="AH2494" s="13" t="str">
        <f>VLOOKUP(AG2494,'PC Mapping'!L:M,2,)</f>
        <v>Bolivar Sewer</v>
      </c>
    </row>
    <row r="2495" spans="1:34" x14ac:dyDescent="0.2">
      <c r="A2495" t="s">
        <v>13219</v>
      </c>
      <c r="B2495" t="s">
        <v>13214</v>
      </c>
      <c r="C2495" t="s">
        <v>4519</v>
      </c>
      <c r="D2495" t="s">
        <v>4520</v>
      </c>
      <c r="E2495" s="3">
        <v>45831</v>
      </c>
      <c r="F2495" t="s">
        <v>44</v>
      </c>
      <c r="G2495" t="s">
        <v>3742</v>
      </c>
      <c r="H2495" t="s">
        <v>3722</v>
      </c>
      <c r="I2495" t="s">
        <v>4538</v>
      </c>
      <c r="J2495" t="s">
        <v>4522</v>
      </c>
      <c r="K2495" s="2">
        <v>-5</v>
      </c>
      <c r="L2495" t="s">
        <v>44</v>
      </c>
      <c r="M2495" s="2">
        <v>-5</v>
      </c>
      <c r="N2495" t="s">
        <v>4523</v>
      </c>
      <c r="O2495" t="s">
        <v>4524</v>
      </c>
      <c r="P2495" t="s">
        <v>13220</v>
      </c>
      <c r="Q2495" t="s">
        <v>13224</v>
      </c>
      <c r="R2495" t="s">
        <v>44</v>
      </c>
      <c r="S2495" t="s">
        <v>4527</v>
      </c>
      <c r="T2495" s="3">
        <v>45831</v>
      </c>
      <c r="U2495" s="3">
        <v>45832</v>
      </c>
      <c r="V2495" s="2">
        <v>0</v>
      </c>
      <c r="W2495" t="s">
        <v>44</v>
      </c>
      <c r="X2495" t="s">
        <v>44</v>
      </c>
      <c r="Y2495" t="s">
        <v>13225</v>
      </c>
      <c r="Z2495" t="s">
        <v>13223</v>
      </c>
      <c r="AA2495" t="s">
        <v>4529</v>
      </c>
      <c r="AB2495" t="s">
        <v>4530</v>
      </c>
      <c r="AC2495" t="s">
        <v>89</v>
      </c>
      <c r="AD2495" t="str">
        <f t="shared" si="38"/>
        <v>10-60</v>
      </c>
      <c r="AE2495" t="str">
        <f>VLOOKUP(AD2495,'Main_Sub Desc'!C:D,2,)</f>
        <v>LPC from invoicing</v>
      </c>
      <c r="AF2495" t="str">
        <f>VLOOKUP(VALUE(H2495),'Main_Sub Desc'!F:G,2,)</f>
        <v>Wtr Rev Late Payment</v>
      </c>
      <c r="AG2495">
        <f>IFERROR(VLOOKUP(VALUE(I2495),'PC Mapping'!A:F,6,),"")</f>
        <v>10469</v>
      </c>
      <c r="AH2495" s="13" t="str">
        <f>VLOOKUP(AG2495,'PC Mapping'!L:M,2,)</f>
        <v>Bolivar Water</v>
      </c>
    </row>
    <row r="2496" spans="1:34" x14ac:dyDescent="0.2">
      <c r="A2496" t="s">
        <v>13226</v>
      </c>
      <c r="B2496" t="s">
        <v>13214</v>
      </c>
      <c r="C2496" t="s">
        <v>4519</v>
      </c>
      <c r="D2496" t="s">
        <v>4520</v>
      </c>
      <c r="E2496" s="3">
        <v>45831</v>
      </c>
      <c r="F2496" t="s">
        <v>44</v>
      </c>
      <c r="G2496" t="s">
        <v>3742</v>
      </c>
      <c r="H2496" t="s">
        <v>3716</v>
      </c>
      <c r="I2496" t="s">
        <v>4534</v>
      </c>
      <c r="J2496" t="s">
        <v>4522</v>
      </c>
      <c r="K2496" s="2">
        <v>-12.57</v>
      </c>
      <c r="L2496" t="s">
        <v>44</v>
      </c>
      <c r="M2496" s="2">
        <v>-12.57</v>
      </c>
      <c r="N2496" t="s">
        <v>4523</v>
      </c>
      <c r="O2496" t="s">
        <v>4524</v>
      </c>
      <c r="P2496" t="s">
        <v>13227</v>
      </c>
      <c r="Q2496" t="s">
        <v>13228</v>
      </c>
      <c r="R2496" t="s">
        <v>44</v>
      </c>
      <c r="S2496" t="s">
        <v>4527</v>
      </c>
      <c r="T2496" s="3">
        <v>45831</v>
      </c>
      <c r="U2496" s="3">
        <v>45832</v>
      </c>
      <c r="V2496" s="2">
        <v>0</v>
      </c>
      <c r="W2496" t="s">
        <v>44</v>
      </c>
      <c r="X2496" t="s">
        <v>44</v>
      </c>
      <c r="Y2496" t="s">
        <v>13229</v>
      </c>
      <c r="Z2496" t="s">
        <v>573</v>
      </c>
      <c r="AA2496" t="s">
        <v>4529</v>
      </c>
      <c r="AB2496" t="s">
        <v>4530</v>
      </c>
      <c r="AC2496" t="s">
        <v>89</v>
      </c>
      <c r="AD2496" t="str">
        <f t="shared" si="38"/>
        <v>10-60</v>
      </c>
      <c r="AE2496" t="str">
        <f>VLOOKUP(AD2496,'Main_Sub Desc'!C:D,2,)</f>
        <v>LPC from invoicing</v>
      </c>
      <c r="AF2496" t="str">
        <f>VLOOKUP(VALUE(H2496),'Main_Sub Desc'!F:G,2,)</f>
        <v>Wst Rev Late Payment</v>
      </c>
      <c r="AG2496">
        <f>IFERROR(VLOOKUP(VALUE(I2496),'PC Mapping'!A:F,6,),"")</f>
        <v>10514</v>
      </c>
      <c r="AH2496" s="13" t="str">
        <f>VLOOKUP(AG2496,'PC Mapping'!L:M,2,)</f>
        <v>Bolivar Sewer</v>
      </c>
    </row>
    <row r="2497" spans="1:34" x14ac:dyDescent="0.2">
      <c r="A2497" t="s">
        <v>13226</v>
      </c>
      <c r="B2497" t="s">
        <v>13214</v>
      </c>
      <c r="C2497" t="s">
        <v>4519</v>
      </c>
      <c r="D2497" t="s">
        <v>4520</v>
      </c>
      <c r="E2497" s="3">
        <v>45831</v>
      </c>
      <c r="F2497" t="s">
        <v>44</v>
      </c>
      <c r="G2497" t="s">
        <v>3742</v>
      </c>
      <c r="H2497" t="s">
        <v>3722</v>
      </c>
      <c r="I2497" t="s">
        <v>4538</v>
      </c>
      <c r="J2497" t="s">
        <v>4522</v>
      </c>
      <c r="K2497" s="2">
        <v>-8.77</v>
      </c>
      <c r="L2497" t="s">
        <v>44</v>
      </c>
      <c r="M2497" s="2">
        <v>-8.77</v>
      </c>
      <c r="N2497" t="s">
        <v>4523</v>
      </c>
      <c r="O2497" t="s">
        <v>4524</v>
      </c>
      <c r="P2497" t="s">
        <v>13227</v>
      </c>
      <c r="Q2497" t="s">
        <v>13230</v>
      </c>
      <c r="R2497" t="s">
        <v>44</v>
      </c>
      <c r="S2497" t="s">
        <v>4527</v>
      </c>
      <c r="T2497" s="3">
        <v>45831</v>
      </c>
      <c r="U2497" s="3">
        <v>45832</v>
      </c>
      <c r="V2497" s="2">
        <v>0</v>
      </c>
      <c r="W2497" t="s">
        <v>44</v>
      </c>
      <c r="X2497" t="s">
        <v>44</v>
      </c>
      <c r="Y2497" t="s">
        <v>13231</v>
      </c>
      <c r="Z2497" t="s">
        <v>573</v>
      </c>
      <c r="AA2497" t="s">
        <v>4529</v>
      </c>
      <c r="AB2497" t="s">
        <v>4530</v>
      </c>
      <c r="AC2497" t="s">
        <v>89</v>
      </c>
      <c r="AD2497" t="str">
        <f t="shared" si="38"/>
        <v>10-60</v>
      </c>
      <c r="AE2497" t="str">
        <f>VLOOKUP(AD2497,'Main_Sub Desc'!C:D,2,)</f>
        <v>LPC from invoicing</v>
      </c>
      <c r="AF2497" t="str">
        <f>VLOOKUP(VALUE(H2497),'Main_Sub Desc'!F:G,2,)</f>
        <v>Wtr Rev Late Payment</v>
      </c>
      <c r="AG2497">
        <f>IFERROR(VLOOKUP(VALUE(I2497),'PC Mapping'!A:F,6,),"")</f>
        <v>10469</v>
      </c>
      <c r="AH2497" s="13" t="str">
        <f>VLOOKUP(AG2497,'PC Mapping'!L:M,2,)</f>
        <v>Bolivar Water</v>
      </c>
    </row>
    <row r="2498" spans="1:34" x14ac:dyDescent="0.2">
      <c r="A2498" t="s">
        <v>13232</v>
      </c>
      <c r="B2498" t="s">
        <v>13214</v>
      </c>
      <c r="C2498" t="s">
        <v>4519</v>
      </c>
      <c r="D2498" t="s">
        <v>4520</v>
      </c>
      <c r="E2498" s="3">
        <v>45831</v>
      </c>
      <c r="F2498" t="s">
        <v>44</v>
      </c>
      <c r="G2498" t="s">
        <v>3742</v>
      </c>
      <c r="H2498" t="s">
        <v>3722</v>
      </c>
      <c r="I2498" t="s">
        <v>3752</v>
      </c>
      <c r="J2498" t="s">
        <v>4522</v>
      </c>
      <c r="K2498" s="2">
        <v>-6.52</v>
      </c>
      <c r="L2498" t="s">
        <v>44</v>
      </c>
      <c r="M2498" s="2">
        <v>-6.52</v>
      </c>
      <c r="N2498" t="s">
        <v>4523</v>
      </c>
      <c r="O2498" t="s">
        <v>4524</v>
      </c>
      <c r="P2498" t="s">
        <v>7062</v>
      </c>
      <c r="Q2498" t="s">
        <v>13233</v>
      </c>
      <c r="R2498" t="s">
        <v>44</v>
      </c>
      <c r="S2498" t="s">
        <v>4527</v>
      </c>
      <c r="T2498" s="3">
        <v>45831</v>
      </c>
      <c r="U2498" s="3">
        <v>45832</v>
      </c>
      <c r="V2498" s="2">
        <v>0</v>
      </c>
      <c r="W2498" t="s">
        <v>44</v>
      </c>
      <c r="X2498" t="s">
        <v>44</v>
      </c>
      <c r="Y2498" t="s">
        <v>13234</v>
      </c>
      <c r="Z2498" t="s">
        <v>3313</v>
      </c>
      <c r="AA2498" t="s">
        <v>4529</v>
      </c>
      <c r="AB2498" t="s">
        <v>4530</v>
      </c>
      <c r="AC2498" t="s">
        <v>89</v>
      </c>
      <c r="AD2498" t="str">
        <f t="shared" si="38"/>
        <v>10-60</v>
      </c>
      <c r="AE2498" t="str">
        <f>VLOOKUP(AD2498,'Main_Sub Desc'!C:D,2,)</f>
        <v>LPC from invoicing</v>
      </c>
      <c r="AF2498" t="str">
        <f>VLOOKUP(VALUE(H2498),'Main_Sub Desc'!F:G,2,)</f>
        <v>Wtr Rev Late Payment</v>
      </c>
      <c r="AG2498">
        <f>IFERROR(VLOOKUP(VALUE(I2498),'PC Mapping'!A:F,6,),"")</f>
        <v>10719</v>
      </c>
      <c r="AH2498" s="13" t="str">
        <f>VLOOKUP(AG2498,'PC Mapping'!L:M,2,)</f>
        <v>All Other Water</v>
      </c>
    </row>
    <row r="2499" spans="1:34" x14ac:dyDescent="0.2">
      <c r="A2499" t="s">
        <v>13235</v>
      </c>
      <c r="B2499" t="s">
        <v>13214</v>
      </c>
      <c r="C2499" t="s">
        <v>4519</v>
      </c>
      <c r="D2499" t="s">
        <v>4520</v>
      </c>
      <c r="E2499" s="3">
        <v>45831</v>
      </c>
      <c r="F2499" t="s">
        <v>44</v>
      </c>
      <c r="G2499" t="s">
        <v>3742</v>
      </c>
      <c r="H2499" t="s">
        <v>3722</v>
      </c>
      <c r="I2499" t="s">
        <v>3752</v>
      </c>
      <c r="J2499" t="s">
        <v>4522</v>
      </c>
      <c r="K2499" s="2">
        <v>-12.53</v>
      </c>
      <c r="L2499" t="s">
        <v>44</v>
      </c>
      <c r="M2499" s="2">
        <v>-12.53</v>
      </c>
      <c r="N2499" t="s">
        <v>4523</v>
      </c>
      <c r="O2499" t="s">
        <v>4524</v>
      </c>
      <c r="P2499" t="s">
        <v>13236</v>
      </c>
      <c r="Q2499" t="s">
        <v>13237</v>
      </c>
      <c r="R2499" t="s">
        <v>44</v>
      </c>
      <c r="S2499" t="s">
        <v>4527</v>
      </c>
      <c r="T2499" s="3">
        <v>45831</v>
      </c>
      <c r="U2499" s="3">
        <v>45832</v>
      </c>
      <c r="V2499" s="2">
        <v>0</v>
      </c>
      <c r="W2499" t="s">
        <v>44</v>
      </c>
      <c r="X2499" t="s">
        <v>44</v>
      </c>
      <c r="Y2499" t="s">
        <v>13238</v>
      </c>
      <c r="Z2499" t="s">
        <v>13239</v>
      </c>
      <c r="AA2499" t="s">
        <v>4529</v>
      </c>
      <c r="AB2499" t="s">
        <v>4530</v>
      </c>
      <c r="AC2499" t="s">
        <v>89</v>
      </c>
      <c r="AD2499" t="str">
        <f t="shared" si="38"/>
        <v>10-60</v>
      </c>
      <c r="AE2499" t="str">
        <f>VLOOKUP(AD2499,'Main_Sub Desc'!C:D,2,)</f>
        <v>LPC from invoicing</v>
      </c>
      <c r="AF2499" t="str">
        <f>VLOOKUP(VALUE(H2499),'Main_Sub Desc'!F:G,2,)</f>
        <v>Wtr Rev Late Payment</v>
      </c>
      <c r="AG2499">
        <f>IFERROR(VLOOKUP(VALUE(I2499),'PC Mapping'!A:F,6,),"")</f>
        <v>10719</v>
      </c>
      <c r="AH2499" s="13" t="str">
        <f>VLOOKUP(AG2499,'PC Mapping'!L:M,2,)</f>
        <v>All Other Water</v>
      </c>
    </row>
    <row r="2500" spans="1:34" x14ac:dyDescent="0.2">
      <c r="A2500" t="s">
        <v>13240</v>
      </c>
      <c r="B2500" t="s">
        <v>13214</v>
      </c>
      <c r="C2500" t="s">
        <v>4519</v>
      </c>
      <c r="D2500" t="s">
        <v>4520</v>
      </c>
      <c r="E2500" s="3">
        <v>45831</v>
      </c>
      <c r="F2500" t="s">
        <v>44</v>
      </c>
      <c r="G2500" t="s">
        <v>3742</v>
      </c>
      <c r="H2500" t="s">
        <v>3722</v>
      </c>
      <c r="I2500" t="s">
        <v>3752</v>
      </c>
      <c r="J2500" t="s">
        <v>4522</v>
      </c>
      <c r="K2500" s="2">
        <v>-5</v>
      </c>
      <c r="L2500" t="s">
        <v>44</v>
      </c>
      <c r="M2500" s="2">
        <v>-5</v>
      </c>
      <c r="N2500" t="s">
        <v>4523</v>
      </c>
      <c r="O2500" t="s">
        <v>4524</v>
      </c>
      <c r="P2500" t="s">
        <v>7054</v>
      </c>
      <c r="Q2500" t="s">
        <v>13241</v>
      </c>
      <c r="R2500" t="s">
        <v>44</v>
      </c>
      <c r="S2500" t="s">
        <v>4527</v>
      </c>
      <c r="T2500" s="3">
        <v>45831</v>
      </c>
      <c r="U2500" s="3">
        <v>45832</v>
      </c>
      <c r="V2500" s="2">
        <v>0</v>
      </c>
      <c r="W2500" t="s">
        <v>44</v>
      </c>
      <c r="X2500" t="s">
        <v>44</v>
      </c>
      <c r="Y2500" t="s">
        <v>13242</v>
      </c>
      <c r="Z2500" t="s">
        <v>2272</v>
      </c>
      <c r="AA2500" t="s">
        <v>4529</v>
      </c>
      <c r="AB2500" t="s">
        <v>4530</v>
      </c>
      <c r="AC2500" t="s">
        <v>89</v>
      </c>
      <c r="AD2500" t="str">
        <f t="shared" ref="AD2500:AD2563" si="39">CONCATENATE(VALUE(AA2500),"-",VALUE(AB2500))</f>
        <v>10-60</v>
      </c>
      <c r="AE2500" t="str">
        <f>VLOOKUP(AD2500,'Main_Sub Desc'!C:D,2,)</f>
        <v>LPC from invoicing</v>
      </c>
      <c r="AF2500" t="str">
        <f>VLOOKUP(VALUE(H2500),'Main_Sub Desc'!F:G,2,)</f>
        <v>Wtr Rev Late Payment</v>
      </c>
      <c r="AG2500">
        <f>IFERROR(VLOOKUP(VALUE(I2500),'PC Mapping'!A:F,6,),"")</f>
        <v>10719</v>
      </c>
      <c r="AH2500" s="13" t="str">
        <f>VLOOKUP(AG2500,'PC Mapping'!L:M,2,)</f>
        <v>All Other Water</v>
      </c>
    </row>
    <row r="2501" spans="1:34" x14ac:dyDescent="0.2">
      <c r="A2501" t="s">
        <v>13243</v>
      </c>
      <c r="B2501" t="s">
        <v>13214</v>
      </c>
      <c r="C2501" t="s">
        <v>4519</v>
      </c>
      <c r="D2501" t="s">
        <v>4520</v>
      </c>
      <c r="E2501" s="3">
        <v>45831</v>
      </c>
      <c r="F2501" t="s">
        <v>44</v>
      </c>
      <c r="G2501" t="s">
        <v>3742</v>
      </c>
      <c r="H2501" t="s">
        <v>3716</v>
      </c>
      <c r="I2501" t="s">
        <v>4534</v>
      </c>
      <c r="J2501" t="s">
        <v>4522</v>
      </c>
      <c r="K2501" s="2">
        <v>-5</v>
      </c>
      <c r="L2501" t="s">
        <v>44</v>
      </c>
      <c r="M2501" s="2">
        <v>-5</v>
      </c>
      <c r="N2501" t="s">
        <v>4523</v>
      </c>
      <c r="O2501" t="s">
        <v>4524</v>
      </c>
      <c r="P2501" t="s">
        <v>5319</v>
      </c>
      <c r="Q2501" t="s">
        <v>13244</v>
      </c>
      <c r="R2501" t="s">
        <v>44</v>
      </c>
      <c r="S2501" t="s">
        <v>4527</v>
      </c>
      <c r="T2501" s="3">
        <v>45831</v>
      </c>
      <c r="U2501" s="3">
        <v>45832</v>
      </c>
      <c r="V2501" s="2">
        <v>0</v>
      </c>
      <c r="W2501" t="s">
        <v>44</v>
      </c>
      <c r="X2501" t="s">
        <v>44</v>
      </c>
      <c r="Y2501" t="s">
        <v>13245</v>
      </c>
      <c r="Z2501" t="s">
        <v>353</v>
      </c>
      <c r="AA2501" t="s">
        <v>4529</v>
      </c>
      <c r="AB2501" t="s">
        <v>4530</v>
      </c>
      <c r="AC2501" t="s">
        <v>89</v>
      </c>
      <c r="AD2501" t="str">
        <f t="shared" si="39"/>
        <v>10-60</v>
      </c>
      <c r="AE2501" t="str">
        <f>VLOOKUP(AD2501,'Main_Sub Desc'!C:D,2,)</f>
        <v>LPC from invoicing</v>
      </c>
      <c r="AF2501" t="str">
        <f>VLOOKUP(VALUE(H2501),'Main_Sub Desc'!F:G,2,)</f>
        <v>Wst Rev Late Payment</v>
      </c>
      <c r="AG2501">
        <f>IFERROR(VLOOKUP(VALUE(I2501),'PC Mapping'!A:F,6,),"")</f>
        <v>10514</v>
      </c>
      <c r="AH2501" s="13" t="str">
        <f>VLOOKUP(AG2501,'PC Mapping'!L:M,2,)</f>
        <v>Bolivar Sewer</v>
      </c>
    </row>
    <row r="2502" spans="1:34" x14ac:dyDescent="0.2">
      <c r="A2502" t="s">
        <v>13243</v>
      </c>
      <c r="B2502" t="s">
        <v>13214</v>
      </c>
      <c r="C2502" t="s">
        <v>4519</v>
      </c>
      <c r="D2502" t="s">
        <v>4520</v>
      </c>
      <c r="E2502" s="3">
        <v>45831</v>
      </c>
      <c r="F2502" t="s">
        <v>44</v>
      </c>
      <c r="G2502" t="s">
        <v>3742</v>
      </c>
      <c r="H2502" t="s">
        <v>3722</v>
      </c>
      <c r="I2502" t="s">
        <v>4538</v>
      </c>
      <c r="J2502" t="s">
        <v>4522</v>
      </c>
      <c r="K2502" s="2">
        <v>-5</v>
      </c>
      <c r="L2502" t="s">
        <v>44</v>
      </c>
      <c r="M2502" s="2">
        <v>-5</v>
      </c>
      <c r="N2502" t="s">
        <v>4523</v>
      </c>
      <c r="O2502" t="s">
        <v>4524</v>
      </c>
      <c r="P2502" t="s">
        <v>5319</v>
      </c>
      <c r="Q2502" t="s">
        <v>13246</v>
      </c>
      <c r="R2502" t="s">
        <v>44</v>
      </c>
      <c r="S2502" t="s">
        <v>4527</v>
      </c>
      <c r="T2502" s="3">
        <v>45831</v>
      </c>
      <c r="U2502" s="3">
        <v>45832</v>
      </c>
      <c r="V2502" s="2">
        <v>0</v>
      </c>
      <c r="W2502" t="s">
        <v>44</v>
      </c>
      <c r="X2502" t="s">
        <v>44</v>
      </c>
      <c r="Y2502" t="s">
        <v>13247</v>
      </c>
      <c r="Z2502" t="s">
        <v>353</v>
      </c>
      <c r="AA2502" t="s">
        <v>4529</v>
      </c>
      <c r="AB2502" t="s">
        <v>4530</v>
      </c>
      <c r="AC2502" t="s">
        <v>89</v>
      </c>
      <c r="AD2502" t="str">
        <f t="shared" si="39"/>
        <v>10-60</v>
      </c>
      <c r="AE2502" t="str">
        <f>VLOOKUP(AD2502,'Main_Sub Desc'!C:D,2,)</f>
        <v>LPC from invoicing</v>
      </c>
      <c r="AF2502" t="str">
        <f>VLOOKUP(VALUE(H2502),'Main_Sub Desc'!F:G,2,)</f>
        <v>Wtr Rev Late Payment</v>
      </c>
      <c r="AG2502">
        <f>IFERROR(VLOOKUP(VALUE(I2502),'PC Mapping'!A:F,6,),"")</f>
        <v>10469</v>
      </c>
      <c r="AH2502" s="13" t="str">
        <f>VLOOKUP(AG2502,'PC Mapping'!L:M,2,)</f>
        <v>Bolivar Water</v>
      </c>
    </row>
    <row r="2503" spans="1:34" x14ac:dyDescent="0.2">
      <c r="A2503" t="s">
        <v>13248</v>
      </c>
      <c r="B2503" t="s">
        <v>13214</v>
      </c>
      <c r="C2503" t="s">
        <v>4519</v>
      </c>
      <c r="D2503" t="s">
        <v>4520</v>
      </c>
      <c r="E2503" s="3">
        <v>45831</v>
      </c>
      <c r="F2503" t="s">
        <v>44</v>
      </c>
      <c r="G2503" t="s">
        <v>3742</v>
      </c>
      <c r="H2503" t="s">
        <v>3722</v>
      </c>
      <c r="I2503" t="s">
        <v>4538</v>
      </c>
      <c r="J2503" t="s">
        <v>4522</v>
      </c>
      <c r="K2503" s="2">
        <v>-5</v>
      </c>
      <c r="L2503" t="s">
        <v>44</v>
      </c>
      <c r="M2503" s="2">
        <v>-5</v>
      </c>
      <c r="N2503" t="s">
        <v>4523</v>
      </c>
      <c r="O2503" t="s">
        <v>4524</v>
      </c>
      <c r="P2503" t="s">
        <v>13249</v>
      </c>
      <c r="Q2503" t="s">
        <v>13250</v>
      </c>
      <c r="R2503" t="s">
        <v>44</v>
      </c>
      <c r="S2503" t="s">
        <v>4527</v>
      </c>
      <c r="T2503" s="3">
        <v>45831</v>
      </c>
      <c r="U2503" s="3">
        <v>45832</v>
      </c>
      <c r="V2503" s="2">
        <v>0</v>
      </c>
      <c r="W2503" t="s">
        <v>44</v>
      </c>
      <c r="X2503" t="s">
        <v>44</v>
      </c>
      <c r="Y2503" t="s">
        <v>13251</v>
      </c>
      <c r="Z2503" t="s">
        <v>974</v>
      </c>
      <c r="AA2503" t="s">
        <v>4529</v>
      </c>
      <c r="AB2503" t="s">
        <v>4530</v>
      </c>
      <c r="AC2503" t="s">
        <v>89</v>
      </c>
      <c r="AD2503" t="str">
        <f t="shared" si="39"/>
        <v>10-60</v>
      </c>
      <c r="AE2503" t="str">
        <f>VLOOKUP(AD2503,'Main_Sub Desc'!C:D,2,)</f>
        <v>LPC from invoicing</v>
      </c>
      <c r="AF2503" t="str">
        <f>VLOOKUP(VALUE(H2503),'Main_Sub Desc'!F:G,2,)</f>
        <v>Wtr Rev Late Payment</v>
      </c>
      <c r="AG2503">
        <f>IFERROR(VLOOKUP(VALUE(I2503),'PC Mapping'!A:F,6,),"")</f>
        <v>10469</v>
      </c>
      <c r="AH2503" s="13" t="str">
        <f>VLOOKUP(AG2503,'PC Mapping'!L:M,2,)</f>
        <v>Bolivar Water</v>
      </c>
    </row>
    <row r="2504" spans="1:34" x14ac:dyDescent="0.2">
      <c r="A2504" t="s">
        <v>13248</v>
      </c>
      <c r="B2504" t="s">
        <v>13214</v>
      </c>
      <c r="C2504" t="s">
        <v>4519</v>
      </c>
      <c r="D2504" t="s">
        <v>4520</v>
      </c>
      <c r="E2504" s="3">
        <v>45831</v>
      </c>
      <c r="F2504" t="s">
        <v>44</v>
      </c>
      <c r="G2504" t="s">
        <v>3742</v>
      </c>
      <c r="H2504" t="s">
        <v>3716</v>
      </c>
      <c r="I2504" t="s">
        <v>4534</v>
      </c>
      <c r="J2504" t="s">
        <v>4522</v>
      </c>
      <c r="K2504" s="2">
        <v>-5</v>
      </c>
      <c r="L2504" t="s">
        <v>44</v>
      </c>
      <c r="M2504" s="2">
        <v>-5</v>
      </c>
      <c r="N2504" t="s">
        <v>4523</v>
      </c>
      <c r="O2504" t="s">
        <v>4524</v>
      </c>
      <c r="P2504" t="s">
        <v>13249</v>
      </c>
      <c r="Q2504" t="s">
        <v>13252</v>
      </c>
      <c r="R2504" t="s">
        <v>44</v>
      </c>
      <c r="S2504" t="s">
        <v>4527</v>
      </c>
      <c r="T2504" s="3">
        <v>45831</v>
      </c>
      <c r="U2504" s="3">
        <v>45832</v>
      </c>
      <c r="V2504" s="2">
        <v>0</v>
      </c>
      <c r="W2504" t="s">
        <v>44</v>
      </c>
      <c r="X2504" t="s">
        <v>44</v>
      </c>
      <c r="Y2504" t="s">
        <v>13253</v>
      </c>
      <c r="Z2504" t="s">
        <v>974</v>
      </c>
      <c r="AA2504" t="s">
        <v>4529</v>
      </c>
      <c r="AB2504" t="s">
        <v>4530</v>
      </c>
      <c r="AC2504" t="s">
        <v>89</v>
      </c>
      <c r="AD2504" t="str">
        <f t="shared" si="39"/>
        <v>10-60</v>
      </c>
      <c r="AE2504" t="str">
        <f>VLOOKUP(AD2504,'Main_Sub Desc'!C:D,2,)</f>
        <v>LPC from invoicing</v>
      </c>
      <c r="AF2504" t="str">
        <f>VLOOKUP(VALUE(H2504),'Main_Sub Desc'!F:G,2,)</f>
        <v>Wst Rev Late Payment</v>
      </c>
      <c r="AG2504">
        <f>IFERROR(VLOOKUP(VALUE(I2504),'PC Mapping'!A:F,6,),"")</f>
        <v>10514</v>
      </c>
      <c r="AH2504" s="13" t="str">
        <f>VLOOKUP(AG2504,'PC Mapping'!L:M,2,)</f>
        <v>Bolivar Sewer</v>
      </c>
    </row>
    <row r="2505" spans="1:34" x14ac:dyDescent="0.2">
      <c r="A2505" t="s">
        <v>13254</v>
      </c>
      <c r="B2505" t="s">
        <v>13255</v>
      </c>
      <c r="C2505" t="s">
        <v>4519</v>
      </c>
      <c r="D2505" t="s">
        <v>4520</v>
      </c>
      <c r="E2505" s="3">
        <v>45832</v>
      </c>
      <c r="F2505" t="s">
        <v>44</v>
      </c>
      <c r="G2505" t="s">
        <v>3742</v>
      </c>
      <c r="H2505" t="s">
        <v>3722</v>
      </c>
      <c r="I2505" t="s">
        <v>3752</v>
      </c>
      <c r="J2505" t="s">
        <v>4522</v>
      </c>
      <c r="K2505" s="2">
        <v>-5.33</v>
      </c>
      <c r="L2505" t="s">
        <v>44</v>
      </c>
      <c r="M2505" s="2">
        <v>-5.33</v>
      </c>
      <c r="N2505" t="s">
        <v>4523</v>
      </c>
      <c r="O2505" t="s">
        <v>4524</v>
      </c>
      <c r="P2505" t="s">
        <v>13256</v>
      </c>
      <c r="Q2505" t="s">
        <v>13257</v>
      </c>
      <c r="R2505" t="s">
        <v>44</v>
      </c>
      <c r="S2505" t="s">
        <v>4527</v>
      </c>
      <c r="T2505" s="3">
        <v>45832</v>
      </c>
      <c r="U2505" s="3">
        <v>45833</v>
      </c>
      <c r="V2505" s="2">
        <v>0</v>
      </c>
      <c r="W2505" t="s">
        <v>44</v>
      </c>
      <c r="X2505" t="s">
        <v>44</v>
      </c>
      <c r="Y2505" t="s">
        <v>13258</v>
      </c>
      <c r="Z2505" t="s">
        <v>2614</v>
      </c>
      <c r="AA2505" t="s">
        <v>4529</v>
      </c>
      <c r="AB2505" t="s">
        <v>4530</v>
      </c>
      <c r="AC2505" t="s">
        <v>89</v>
      </c>
      <c r="AD2505" t="str">
        <f t="shared" si="39"/>
        <v>10-60</v>
      </c>
      <c r="AE2505" t="str">
        <f>VLOOKUP(AD2505,'Main_Sub Desc'!C:D,2,)</f>
        <v>LPC from invoicing</v>
      </c>
      <c r="AF2505" t="str">
        <f>VLOOKUP(VALUE(H2505),'Main_Sub Desc'!F:G,2,)</f>
        <v>Wtr Rev Late Payment</v>
      </c>
      <c r="AG2505">
        <f>IFERROR(VLOOKUP(VALUE(I2505),'PC Mapping'!A:F,6,),"")</f>
        <v>10719</v>
      </c>
      <c r="AH2505" s="13" t="str">
        <f>VLOOKUP(AG2505,'PC Mapping'!L:M,2,)</f>
        <v>All Other Water</v>
      </c>
    </row>
    <row r="2506" spans="1:34" x14ac:dyDescent="0.2">
      <c r="A2506" t="s">
        <v>13259</v>
      </c>
      <c r="B2506" t="s">
        <v>13255</v>
      </c>
      <c r="C2506" t="s">
        <v>4519</v>
      </c>
      <c r="D2506" t="s">
        <v>4520</v>
      </c>
      <c r="E2506" s="3">
        <v>45832</v>
      </c>
      <c r="F2506" t="s">
        <v>44</v>
      </c>
      <c r="G2506" t="s">
        <v>3742</v>
      </c>
      <c r="H2506" t="s">
        <v>3722</v>
      </c>
      <c r="I2506" t="s">
        <v>3752</v>
      </c>
      <c r="J2506" t="s">
        <v>4522</v>
      </c>
      <c r="K2506" s="2">
        <v>-5</v>
      </c>
      <c r="L2506" t="s">
        <v>44</v>
      </c>
      <c r="M2506" s="2">
        <v>-5</v>
      </c>
      <c r="N2506" t="s">
        <v>4523</v>
      </c>
      <c r="O2506" t="s">
        <v>4524</v>
      </c>
      <c r="P2506" t="s">
        <v>7101</v>
      </c>
      <c r="Q2506" t="s">
        <v>13260</v>
      </c>
      <c r="R2506" t="s">
        <v>44</v>
      </c>
      <c r="S2506" t="s">
        <v>4527</v>
      </c>
      <c r="T2506" s="3">
        <v>45832</v>
      </c>
      <c r="U2506" s="3">
        <v>45833</v>
      </c>
      <c r="V2506" s="2">
        <v>0</v>
      </c>
      <c r="W2506" t="s">
        <v>44</v>
      </c>
      <c r="X2506" t="s">
        <v>44</v>
      </c>
      <c r="Y2506" t="s">
        <v>13261</v>
      </c>
      <c r="Z2506" t="s">
        <v>13262</v>
      </c>
      <c r="AA2506" t="s">
        <v>4529</v>
      </c>
      <c r="AB2506" t="s">
        <v>4530</v>
      </c>
      <c r="AC2506" t="s">
        <v>89</v>
      </c>
      <c r="AD2506" t="str">
        <f t="shared" si="39"/>
        <v>10-60</v>
      </c>
      <c r="AE2506" t="str">
        <f>VLOOKUP(AD2506,'Main_Sub Desc'!C:D,2,)</f>
        <v>LPC from invoicing</v>
      </c>
      <c r="AF2506" t="str">
        <f>VLOOKUP(VALUE(H2506),'Main_Sub Desc'!F:G,2,)</f>
        <v>Wtr Rev Late Payment</v>
      </c>
      <c r="AG2506">
        <f>IFERROR(VLOOKUP(VALUE(I2506),'PC Mapping'!A:F,6,),"")</f>
        <v>10719</v>
      </c>
      <c r="AH2506" s="13" t="str">
        <f>VLOOKUP(AG2506,'PC Mapping'!L:M,2,)</f>
        <v>All Other Water</v>
      </c>
    </row>
    <row r="2507" spans="1:34" x14ac:dyDescent="0.2">
      <c r="A2507" t="s">
        <v>13263</v>
      </c>
      <c r="B2507" t="s">
        <v>13264</v>
      </c>
      <c r="C2507" t="s">
        <v>4519</v>
      </c>
      <c r="D2507" t="s">
        <v>4520</v>
      </c>
      <c r="E2507" s="3">
        <v>45832</v>
      </c>
      <c r="F2507" t="s">
        <v>44</v>
      </c>
      <c r="G2507" t="s">
        <v>3742</v>
      </c>
      <c r="H2507" t="s">
        <v>3722</v>
      </c>
      <c r="I2507" t="s">
        <v>3752</v>
      </c>
      <c r="J2507" t="s">
        <v>4522</v>
      </c>
      <c r="K2507" s="2">
        <v>-5</v>
      </c>
      <c r="L2507" t="s">
        <v>44</v>
      </c>
      <c r="M2507" s="2">
        <v>-5</v>
      </c>
      <c r="N2507" t="s">
        <v>4523</v>
      </c>
      <c r="O2507" t="s">
        <v>4524</v>
      </c>
      <c r="P2507" t="s">
        <v>13265</v>
      </c>
      <c r="Q2507" t="s">
        <v>13266</v>
      </c>
      <c r="R2507" t="s">
        <v>44</v>
      </c>
      <c r="S2507" t="s">
        <v>4527</v>
      </c>
      <c r="T2507" s="3">
        <v>45832</v>
      </c>
      <c r="U2507" s="3">
        <v>45833</v>
      </c>
      <c r="V2507" s="2">
        <v>0</v>
      </c>
      <c r="W2507" t="s">
        <v>44</v>
      </c>
      <c r="X2507" t="s">
        <v>44</v>
      </c>
      <c r="Y2507" t="s">
        <v>13267</v>
      </c>
      <c r="Z2507" t="s">
        <v>2363</v>
      </c>
      <c r="AA2507" t="s">
        <v>4529</v>
      </c>
      <c r="AB2507" t="s">
        <v>4530</v>
      </c>
      <c r="AC2507" t="s">
        <v>89</v>
      </c>
      <c r="AD2507" t="str">
        <f t="shared" si="39"/>
        <v>10-60</v>
      </c>
      <c r="AE2507" t="str">
        <f>VLOOKUP(AD2507,'Main_Sub Desc'!C:D,2,)</f>
        <v>LPC from invoicing</v>
      </c>
      <c r="AF2507" t="str">
        <f>VLOOKUP(VALUE(H2507),'Main_Sub Desc'!F:G,2,)</f>
        <v>Wtr Rev Late Payment</v>
      </c>
      <c r="AG2507">
        <f>IFERROR(VLOOKUP(VALUE(I2507),'PC Mapping'!A:F,6,),"")</f>
        <v>10719</v>
      </c>
      <c r="AH2507" s="13" t="str">
        <f>VLOOKUP(AG2507,'PC Mapping'!L:M,2,)</f>
        <v>All Other Water</v>
      </c>
    </row>
    <row r="2508" spans="1:34" x14ac:dyDescent="0.2">
      <c r="A2508" t="s">
        <v>13268</v>
      </c>
      <c r="B2508" t="s">
        <v>13255</v>
      </c>
      <c r="C2508" t="s">
        <v>4519</v>
      </c>
      <c r="D2508" t="s">
        <v>4520</v>
      </c>
      <c r="E2508" s="3">
        <v>45832</v>
      </c>
      <c r="F2508" t="s">
        <v>44</v>
      </c>
      <c r="G2508" t="s">
        <v>3742</v>
      </c>
      <c r="H2508" t="s">
        <v>3722</v>
      </c>
      <c r="I2508" t="s">
        <v>3752</v>
      </c>
      <c r="J2508" t="s">
        <v>4522</v>
      </c>
      <c r="K2508" s="2">
        <v>-10.51</v>
      </c>
      <c r="L2508" t="s">
        <v>44</v>
      </c>
      <c r="M2508" s="2">
        <v>-10.51</v>
      </c>
      <c r="N2508" t="s">
        <v>4523</v>
      </c>
      <c r="O2508" t="s">
        <v>4524</v>
      </c>
      <c r="P2508" t="s">
        <v>6611</v>
      </c>
      <c r="Q2508" t="s">
        <v>13269</v>
      </c>
      <c r="R2508" t="s">
        <v>44</v>
      </c>
      <c r="S2508" t="s">
        <v>4527</v>
      </c>
      <c r="T2508" s="3">
        <v>45832</v>
      </c>
      <c r="U2508" s="3">
        <v>45833</v>
      </c>
      <c r="V2508" s="2">
        <v>0</v>
      </c>
      <c r="W2508" t="s">
        <v>44</v>
      </c>
      <c r="X2508" t="s">
        <v>44</v>
      </c>
      <c r="Y2508" t="s">
        <v>13270</v>
      </c>
      <c r="Z2508" t="s">
        <v>3481</v>
      </c>
      <c r="AA2508" t="s">
        <v>4529</v>
      </c>
      <c r="AB2508" t="s">
        <v>4530</v>
      </c>
      <c r="AC2508" t="s">
        <v>89</v>
      </c>
      <c r="AD2508" t="str">
        <f t="shared" si="39"/>
        <v>10-60</v>
      </c>
      <c r="AE2508" t="str">
        <f>VLOOKUP(AD2508,'Main_Sub Desc'!C:D,2,)</f>
        <v>LPC from invoicing</v>
      </c>
      <c r="AF2508" t="str">
        <f>VLOOKUP(VALUE(H2508),'Main_Sub Desc'!F:G,2,)</f>
        <v>Wtr Rev Late Payment</v>
      </c>
      <c r="AG2508">
        <f>IFERROR(VLOOKUP(VALUE(I2508),'PC Mapping'!A:F,6,),"")</f>
        <v>10719</v>
      </c>
      <c r="AH2508" s="13" t="str">
        <f>VLOOKUP(AG2508,'PC Mapping'!L:M,2,)</f>
        <v>All Other Water</v>
      </c>
    </row>
    <row r="2509" spans="1:34" x14ac:dyDescent="0.2">
      <c r="A2509" t="s">
        <v>13271</v>
      </c>
      <c r="B2509" t="s">
        <v>13255</v>
      </c>
      <c r="C2509" t="s">
        <v>4519</v>
      </c>
      <c r="D2509" t="s">
        <v>4520</v>
      </c>
      <c r="E2509" s="3">
        <v>45832</v>
      </c>
      <c r="F2509" t="s">
        <v>44</v>
      </c>
      <c r="G2509" t="s">
        <v>3742</v>
      </c>
      <c r="H2509" t="s">
        <v>3722</v>
      </c>
      <c r="I2509" t="s">
        <v>3752</v>
      </c>
      <c r="J2509" t="s">
        <v>4522</v>
      </c>
      <c r="K2509" s="2">
        <v>-10.54</v>
      </c>
      <c r="L2509" t="s">
        <v>44</v>
      </c>
      <c r="M2509" s="2">
        <v>-10.54</v>
      </c>
      <c r="N2509" t="s">
        <v>4523</v>
      </c>
      <c r="O2509" t="s">
        <v>4524</v>
      </c>
      <c r="P2509" t="s">
        <v>11056</v>
      </c>
      <c r="Q2509" t="s">
        <v>13272</v>
      </c>
      <c r="R2509" t="s">
        <v>44</v>
      </c>
      <c r="S2509" t="s">
        <v>4527</v>
      </c>
      <c r="T2509" s="3">
        <v>45832</v>
      </c>
      <c r="U2509" s="3">
        <v>45833</v>
      </c>
      <c r="V2509" s="2">
        <v>0</v>
      </c>
      <c r="W2509" t="s">
        <v>44</v>
      </c>
      <c r="X2509" t="s">
        <v>44</v>
      </c>
      <c r="Y2509" t="s">
        <v>13273</v>
      </c>
      <c r="Z2509" t="s">
        <v>13274</v>
      </c>
      <c r="AA2509" t="s">
        <v>4529</v>
      </c>
      <c r="AB2509" t="s">
        <v>4530</v>
      </c>
      <c r="AC2509" t="s">
        <v>89</v>
      </c>
      <c r="AD2509" t="str">
        <f t="shared" si="39"/>
        <v>10-60</v>
      </c>
      <c r="AE2509" t="str">
        <f>VLOOKUP(AD2509,'Main_Sub Desc'!C:D,2,)</f>
        <v>LPC from invoicing</v>
      </c>
      <c r="AF2509" t="str">
        <f>VLOOKUP(VALUE(H2509),'Main_Sub Desc'!F:G,2,)</f>
        <v>Wtr Rev Late Payment</v>
      </c>
      <c r="AG2509">
        <f>IFERROR(VLOOKUP(VALUE(I2509),'PC Mapping'!A:F,6,),"")</f>
        <v>10719</v>
      </c>
      <c r="AH2509" s="13" t="str">
        <f>VLOOKUP(AG2509,'PC Mapping'!L:M,2,)</f>
        <v>All Other Water</v>
      </c>
    </row>
    <row r="2510" spans="1:34" x14ac:dyDescent="0.2">
      <c r="A2510" t="s">
        <v>13275</v>
      </c>
      <c r="B2510" t="s">
        <v>13264</v>
      </c>
      <c r="C2510" t="s">
        <v>4519</v>
      </c>
      <c r="D2510" t="s">
        <v>4520</v>
      </c>
      <c r="E2510" s="3">
        <v>45832</v>
      </c>
      <c r="F2510" t="s">
        <v>44</v>
      </c>
      <c r="G2510" t="s">
        <v>3742</v>
      </c>
      <c r="H2510" t="s">
        <v>3722</v>
      </c>
      <c r="I2510" t="s">
        <v>3752</v>
      </c>
      <c r="J2510" t="s">
        <v>4522</v>
      </c>
      <c r="K2510" s="2">
        <v>-5</v>
      </c>
      <c r="L2510" t="s">
        <v>44</v>
      </c>
      <c r="M2510" s="2">
        <v>-5</v>
      </c>
      <c r="N2510" t="s">
        <v>4523</v>
      </c>
      <c r="O2510" t="s">
        <v>4524</v>
      </c>
      <c r="P2510" t="s">
        <v>13276</v>
      </c>
      <c r="Q2510" t="s">
        <v>13277</v>
      </c>
      <c r="R2510" t="s">
        <v>44</v>
      </c>
      <c r="S2510" t="s">
        <v>4527</v>
      </c>
      <c r="T2510" s="3">
        <v>45832</v>
      </c>
      <c r="U2510" s="3">
        <v>45833</v>
      </c>
      <c r="V2510" s="2">
        <v>0</v>
      </c>
      <c r="W2510" t="s">
        <v>44</v>
      </c>
      <c r="X2510" t="s">
        <v>44</v>
      </c>
      <c r="Y2510" t="s">
        <v>13278</v>
      </c>
      <c r="Z2510" t="s">
        <v>13279</v>
      </c>
      <c r="AA2510" t="s">
        <v>4529</v>
      </c>
      <c r="AB2510" t="s">
        <v>4530</v>
      </c>
      <c r="AC2510" t="s">
        <v>89</v>
      </c>
      <c r="AD2510" t="str">
        <f t="shared" si="39"/>
        <v>10-60</v>
      </c>
      <c r="AE2510" t="str">
        <f>VLOOKUP(AD2510,'Main_Sub Desc'!C:D,2,)</f>
        <v>LPC from invoicing</v>
      </c>
      <c r="AF2510" t="str">
        <f>VLOOKUP(VALUE(H2510),'Main_Sub Desc'!F:G,2,)</f>
        <v>Wtr Rev Late Payment</v>
      </c>
      <c r="AG2510">
        <f>IFERROR(VLOOKUP(VALUE(I2510),'PC Mapping'!A:F,6,),"")</f>
        <v>10719</v>
      </c>
      <c r="AH2510" s="13" t="str">
        <f>VLOOKUP(AG2510,'PC Mapping'!L:M,2,)</f>
        <v>All Other Water</v>
      </c>
    </row>
    <row r="2511" spans="1:34" x14ac:dyDescent="0.2">
      <c r="A2511" t="s">
        <v>13280</v>
      </c>
      <c r="B2511" t="s">
        <v>13255</v>
      </c>
      <c r="C2511" t="s">
        <v>4519</v>
      </c>
      <c r="D2511" t="s">
        <v>4520</v>
      </c>
      <c r="E2511" s="3">
        <v>45832</v>
      </c>
      <c r="F2511" t="s">
        <v>44</v>
      </c>
      <c r="G2511" t="s">
        <v>3742</v>
      </c>
      <c r="H2511" t="s">
        <v>3722</v>
      </c>
      <c r="I2511" t="s">
        <v>3752</v>
      </c>
      <c r="J2511" t="s">
        <v>4522</v>
      </c>
      <c r="K2511" s="2">
        <v>-14.56</v>
      </c>
      <c r="L2511" t="s">
        <v>44</v>
      </c>
      <c r="M2511" s="2">
        <v>-14.56</v>
      </c>
      <c r="N2511" t="s">
        <v>4523</v>
      </c>
      <c r="O2511" t="s">
        <v>4524</v>
      </c>
      <c r="P2511" t="s">
        <v>8840</v>
      </c>
      <c r="Q2511" t="s">
        <v>13281</v>
      </c>
      <c r="R2511" t="s">
        <v>44</v>
      </c>
      <c r="S2511" t="s">
        <v>4527</v>
      </c>
      <c r="T2511" s="3">
        <v>45832</v>
      </c>
      <c r="U2511" s="3">
        <v>45833</v>
      </c>
      <c r="V2511" s="2">
        <v>0</v>
      </c>
      <c r="W2511" t="s">
        <v>44</v>
      </c>
      <c r="X2511" t="s">
        <v>44</v>
      </c>
      <c r="Y2511" t="s">
        <v>13282</v>
      </c>
      <c r="Z2511" t="s">
        <v>1969</v>
      </c>
      <c r="AA2511" t="s">
        <v>4529</v>
      </c>
      <c r="AB2511" t="s">
        <v>4530</v>
      </c>
      <c r="AC2511" t="s">
        <v>89</v>
      </c>
      <c r="AD2511" t="str">
        <f t="shared" si="39"/>
        <v>10-60</v>
      </c>
      <c r="AE2511" t="str">
        <f>VLOOKUP(AD2511,'Main_Sub Desc'!C:D,2,)</f>
        <v>LPC from invoicing</v>
      </c>
      <c r="AF2511" t="str">
        <f>VLOOKUP(VALUE(H2511),'Main_Sub Desc'!F:G,2,)</f>
        <v>Wtr Rev Late Payment</v>
      </c>
      <c r="AG2511">
        <f>IFERROR(VLOOKUP(VALUE(I2511),'PC Mapping'!A:F,6,),"")</f>
        <v>10719</v>
      </c>
      <c r="AH2511" s="13" t="str">
        <f>VLOOKUP(AG2511,'PC Mapping'!L:M,2,)</f>
        <v>All Other Water</v>
      </c>
    </row>
    <row r="2512" spans="1:34" x14ac:dyDescent="0.2">
      <c r="A2512" t="s">
        <v>13283</v>
      </c>
      <c r="B2512" t="s">
        <v>13284</v>
      </c>
      <c r="C2512" t="s">
        <v>4519</v>
      </c>
      <c r="D2512" t="s">
        <v>4520</v>
      </c>
      <c r="E2512" s="3">
        <v>45833</v>
      </c>
      <c r="F2512" t="s">
        <v>44</v>
      </c>
      <c r="G2512" t="s">
        <v>3742</v>
      </c>
      <c r="H2512" t="s">
        <v>3722</v>
      </c>
      <c r="I2512" t="s">
        <v>3752</v>
      </c>
      <c r="J2512" t="s">
        <v>4522</v>
      </c>
      <c r="K2512" s="2">
        <v>-5</v>
      </c>
      <c r="L2512" t="s">
        <v>44</v>
      </c>
      <c r="M2512" s="2">
        <v>-5</v>
      </c>
      <c r="N2512" t="s">
        <v>4523</v>
      </c>
      <c r="O2512" t="s">
        <v>4524</v>
      </c>
      <c r="P2512" t="s">
        <v>8828</v>
      </c>
      <c r="Q2512" t="s">
        <v>13285</v>
      </c>
      <c r="R2512" t="s">
        <v>44</v>
      </c>
      <c r="S2512" t="s">
        <v>4527</v>
      </c>
      <c r="T2512" s="3">
        <v>45833</v>
      </c>
      <c r="U2512" s="3">
        <v>45834</v>
      </c>
      <c r="V2512" s="2">
        <v>0</v>
      </c>
      <c r="W2512" t="s">
        <v>44</v>
      </c>
      <c r="X2512" t="s">
        <v>44</v>
      </c>
      <c r="Y2512" t="s">
        <v>13286</v>
      </c>
      <c r="Z2512" t="s">
        <v>2772</v>
      </c>
      <c r="AA2512" t="s">
        <v>4529</v>
      </c>
      <c r="AB2512" t="s">
        <v>4530</v>
      </c>
      <c r="AC2512" t="s">
        <v>89</v>
      </c>
      <c r="AD2512" t="str">
        <f t="shared" si="39"/>
        <v>10-60</v>
      </c>
      <c r="AE2512" t="str">
        <f>VLOOKUP(AD2512,'Main_Sub Desc'!C:D,2,)</f>
        <v>LPC from invoicing</v>
      </c>
      <c r="AF2512" t="str">
        <f>VLOOKUP(VALUE(H2512),'Main_Sub Desc'!F:G,2,)</f>
        <v>Wtr Rev Late Payment</v>
      </c>
      <c r="AG2512">
        <f>IFERROR(VLOOKUP(VALUE(I2512),'PC Mapping'!A:F,6,),"")</f>
        <v>10719</v>
      </c>
      <c r="AH2512" s="13" t="str">
        <f>VLOOKUP(AG2512,'PC Mapping'!L:M,2,)</f>
        <v>All Other Water</v>
      </c>
    </row>
    <row r="2513" spans="1:34" x14ac:dyDescent="0.2">
      <c r="A2513" t="s">
        <v>13287</v>
      </c>
      <c r="B2513" t="s">
        <v>13284</v>
      </c>
      <c r="C2513" t="s">
        <v>4519</v>
      </c>
      <c r="D2513" t="s">
        <v>4520</v>
      </c>
      <c r="E2513" s="3">
        <v>45833</v>
      </c>
      <c r="F2513" t="s">
        <v>44</v>
      </c>
      <c r="G2513" t="s">
        <v>3742</v>
      </c>
      <c r="H2513" t="s">
        <v>3722</v>
      </c>
      <c r="I2513" t="s">
        <v>3752</v>
      </c>
      <c r="J2513" t="s">
        <v>4522</v>
      </c>
      <c r="K2513" s="2">
        <v>-5</v>
      </c>
      <c r="L2513" t="s">
        <v>44</v>
      </c>
      <c r="M2513" s="2">
        <v>-5</v>
      </c>
      <c r="N2513" t="s">
        <v>4523</v>
      </c>
      <c r="O2513" t="s">
        <v>4524</v>
      </c>
      <c r="P2513" t="s">
        <v>10189</v>
      </c>
      <c r="Q2513" t="s">
        <v>13288</v>
      </c>
      <c r="R2513" t="s">
        <v>44</v>
      </c>
      <c r="S2513" t="s">
        <v>4527</v>
      </c>
      <c r="T2513" s="3">
        <v>45833</v>
      </c>
      <c r="U2513" s="3">
        <v>45834</v>
      </c>
      <c r="V2513" s="2">
        <v>0</v>
      </c>
      <c r="W2513" t="s">
        <v>44</v>
      </c>
      <c r="X2513" t="s">
        <v>44</v>
      </c>
      <c r="Y2513" t="s">
        <v>13289</v>
      </c>
      <c r="Z2513" t="s">
        <v>3086</v>
      </c>
      <c r="AA2513" t="s">
        <v>4529</v>
      </c>
      <c r="AB2513" t="s">
        <v>4530</v>
      </c>
      <c r="AC2513" t="s">
        <v>89</v>
      </c>
      <c r="AD2513" t="str">
        <f t="shared" si="39"/>
        <v>10-60</v>
      </c>
      <c r="AE2513" t="str">
        <f>VLOOKUP(AD2513,'Main_Sub Desc'!C:D,2,)</f>
        <v>LPC from invoicing</v>
      </c>
      <c r="AF2513" t="str">
        <f>VLOOKUP(VALUE(H2513),'Main_Sub Desc'!F:G,2,)</f>
        <v>Wtr Rev Late Payment</v>
      </c>
      <c r="AG2513">
        <f>IFERROR(VLOOKUP(VALUE(I2513),'PC Mapping'!A:F,6,),"")</f>
        <v>10719</v>
      </c>
      <c r="AH2513" s="13" t="str">
        <f>VLOOKUP(AG2513,'PC Mapping'!L:M,2,)</f>
        <v>All Other Water</v>
      </c>
    </row>
    <row r="2514" spans="1:34" x14ac:dyDescent="0.2">
      <c r="A2514" t="s">
        <v>13290</v>
      </c>
      <c r="B2514" t="s">
        <v>13284</v>
      </c>
      <c r="C2514" t="s">
        <v>4519</v>
      </c>
      <c r="D2514" t="s">
        <v>4520</v>
      </c>
      <c r="E2514" s="3">
        <v>45833</v>
      </c>
      <c r="F2514" t="s">
        <v>44</v>
      </c>
      <c r="G2514" t="s">
        <v>3742</v>
      </c>
      <c r="H2514" t="s">
        <v>3722</v>
      </c>
      <c r="I2514" t="s">
        <v>3752</v>
      </c>
      <c r="J2514" t="s">
        <v>4522</v>
      </c>
      <c r="K2514" s="2">
        <v>-5</v>
      </c>
      <c r="L2514" t="s">
        <v>44</v>
      </c>
      <c r="M2514" s="2">
        <v>-5</v>
      </c>
      <c r="N2514" t="s">
        <v>4523</v>
      </c>
      <c r="O2514" t="s">
        <v>4524</v>
      </c>
      <c r="P2514" t="s">
        <v>13291</v>
      </c>
      <c r="Q2514" t="s">
        <v>13292</v>
      </c>
      <c r="R2514" t="s">
        <v>44</v>
      </c>
      <c r="S2514" t="s">
        <v>4527</v>
      </c>
      <c r="T2514" s="3">
        <v>45833</v>
      </c>
      <c r="U2514" s="3">
        <v>45834</v>
      </c>
      <c r="V2514" s="2">
        <v>0</v>
      </c>
      <c r="W2514" t="s">
        <v>44</v>
      </c>
      <c r="X2514" t="s">
        <v>44</v>
      </c>
      <c r="Y2514" t="s">
        <v>13293</v>
      </c>
      <c r="Z2514" t="s">
        <v>3436</v>
      </c>
      <c r="AA2514" t="s">
        <v>4529</v>
      </c>
      <c r="AB2514" t="s">
        <v>4530</v>
      </c>
      <c r="AC2514" t="s">
        <v>89</v>
      </c>
      <c r="AD2514" t="str">
        <f t="shared" si="39"/>
        <v>10-60</v>
      </c>
      <c r="AE2514" t="str">
        <f>VLOOKUP(AD2514,'Main_Sub Desc'!C:D,2,)</f>
        <v>LPC from invoicing</v>
      </c>
      <c r="AF2514" t="str">
        <f>VLOOKUP(VALUE(H2514),'Main_Sub Desc'!F:G,2,)</f>
        <v>Wtr Rev Late Payment</v>
      </c>
      <c r="AG2514">
        <f>IFERROR(VLOOKUP(VALUE(I2514),'PC Mapping'!A:F,6,),"")</f>
        <v>10719</v>
      </c>
      <c r="AH2514" s="13" t="str">
        <f>VLOOKUP(AG2514,'PC Mapping'!L:M,2,)</f>
        <v>All Other Water</v>
      </c>
    </row>
    <row r="2515" spans="1:34" x14ac:dyDescent="0.2">
      <c r="A2515" t="s">
        <v>13294</v>
      </c>
      <c r="B2515" t="s">
        <v>13295</v>
      </c>
      <c r="C2515" t="s">
        <v>4519</v>
      </c>
      <c r="D2515" t="s">
        <v>4520</v>
      </c>
      <c r="E2515" s="3">
        <v>45833</v>
      </c>
      <c r="F2515" t="s">
        <v>44</v>
      </c>
      <c r="G2515" t="s">
        <v>3742</v>
      </c>
      <c r="H2515" t="s">
        <v>3722</v>
      </c>
      <c r="I2515" t="s">
        <v>3752</v>
      </c>
      <c r="J2515" t="s">
        <v>4522</v>
      </c>
      <c r="K2515" s="2">
        <v>-6.7</v>
      </c>
      <c r="L2515" t="s">
        <v>44</v>
      </c>
      <c r="M2515" s="2">
        <v>-6.7</v>
      </c>
      <c r="N2515" t="s">
        <v>4523</v>
      </c>
      <c r="O2515" t="s">
        <v>4524</v>
      </c>
      <c r="P2515" t="s">
        <v>8828</v>
      </c>
      <c r="Q2515" t="s">
        <v>13296</v>
      </c>
      <c r="R2515" t="s">
        <v>44</v>
      </c>
      <c r="S2515" t="s">
        <v>4527</v>
      </c>
      <c r="T2515" s="3">
        <v>45833</v>
      </c>
      <c r="U2515" s="3">
        <v>45834</v>
      </c>
      <c r="V2515" s="2">
        <v>0</v>
      </c>
      <c r="W2515" t="s">
        <v>44</v>
      </c>
      <c r="X2515" t="s">
        <v>44</v>
      </c>
      <c r="Y2515" t="s">
        <v>13297</v>
      </c>
      <c r="Z2515" t="s">
        <v>2855</v>
      </c>
      <c r="AA2515" t="s">
        <v>4529</v>
      </c>
      <c r="AB2515" t="s">
        <v>4530</v>
      </c>
      <c r="AC2515" t="s">
        <v>89</v>
      </c>
      <c r="AD2515" t="str">
        <f t="shared" si="39"/>
        <v>10-60</v>
      </c>
      <c r="AE2515" t="str">
        <f>VLOOKUP(AD2515,'Main_Sub Desc'!C:D,2,)</f>
        <v>LPC from invoicing</v>
      </c>
      <c r="AF2515" t="str">
        <f>VLOOKUP(VALUE(H2515),'Main_Sub Desc'!F:G,2,)</f>
        <v>Wtr Rev Late Payment</v>
      </c>
      <c r="AG2515">
        <f>IFERROR(VLOOKUP(VALUE(I2515),'PC Mapping'!A:F,6,),"")</f>
        <v>10719</v>
      </c>
      <c r="AH2515" s="13" t="str">
        <f>VLOOKUP(AG2515,'PC Mapping'!L:M,2,)</f>
        <v>All Other Water</v>
      </c>
    </row>
    <row r="2516" spans="1:34" x14ac:dyDescent="0.2">
      <c r="A2516" t="s">
        <v>13298</v>
      </c>
      <c r="B2516" t="s">
        <v>13284</v>
      </c>
      <c r="C2516" t="s">
        <v>4519</v>
      </c>
      <c r="D2516" t="s">
        <v>4520</v>
      </c>
      <c r="E2516" s="3">
        <v>45833</v>
      </c>
      <c r="F2516" t="s">
        <v>44</v>
      </c>
      <c r="G2516" t="s">
        <v>3742</v>
      </c>
      <c r="H2516" t="s">
        <v>3722</v>
      </c>
      <c r="I2516" t="s">
        <v>4538</v>
      </c>
      <c r="J2516" t="s">
        <v>4522</v>
      </c>
      <c r="K2516" s="2">
        <v>-5</v>
      </c>
      <c r="L2516" t="s">
        <v>44</v>
      </c>
      <c r="M2516" s="2">
        <v>-5</v>
      </c>
      <c r="N2516" t="s">
        <v>4523</v>
      </c>
      <c r="O2516" t="s">
        <v>4524</v>
      </c>
      <c r="P2516" t="s">
        <v>13299</v>
      </c>
      <c r="Q2516" t="s">
        <v>13300</v>
      </c>
      <c r="R2516" t="s">
        <v>44</v>
      </c>
      <c r="S2516" t="s">
        <v>4527</v>
      </c>
      <c r="T2516" s="3">
        <v>45833</v>
      </c>
      <c r="U2516" s="3">
        <v>45834</v>
      </c>
      <c r="V2516" s="2">
        <v>0</v>
      </c>
      <c r="W2516" t="s">
        <v>44</v>
      </c>
      <c r="X2516" t="s">
        <v>44</v>
      </c>
      <c r="Y2516" t="s">
        <v>13301</v>
      </c>
      <c r="Z2516" t="s">
        <v>13302</v>
      </c>
      <c r="AA2516" t="s">
        <v>4529</v>
      </c>
      <c r="AB2516" t="s">
        <v>4530</v>
      </c>
      <c r="AC2516" t="s">
        <v>89</v>
      </c>
      <c r="AD2516" t="str">
        <f t="shared" si="39"/>
        <v>10-60</v>
      </c>
      <c r="AE2516" t="str">
        <f>VLOOKUP(AD2516,'Main_Sub Desc'!C:D,2,)</f>
        <v>LPC from invoicing</v>
      </c>
      <c r="AF2516" t="str">
        <f>VLOOKUP(VALUE(H2516),'Main_Sub Desc'!F:G,2,)</f>
        <v>Wtr Rev Late Payment</v>
      </c>
      <c r="AG2516">
        <f>IFERROR(VLOOKUP(VALUE(I2516),'PC Mapping'!A:F,6,),"")</f>
        <v>10469</v>
      </c>
      <c r="AH2516" s="13" t="str">
        <f>VLOOKUP(AG2516,'PC Mapping'!L:M,2,)</f>
        <v>Bolivar Water</v>
      </c>
    </row>
    <row r="2517" spans="1:34" x14ac:dyDescent="0.2">
      <c r="A2517" t="s">
        <v>13298</v>
      </c>
      <c r="B2517" t="s">
        <v>13284</v>
      </c>
      <c r="C2517" t="s">
        <v>4519</v>
      </c>
      <c r="D2517" t="s">
        <v>4520</v>
      </c>
      <c r="E2517" s="3">
        <v>45833</v>
      </c>
      <c r="F2517" t="s">
        <v>44</v>
      </c>
      <c r="G2517" t="s">
        <v>3742</v>
      </c>
      <c r="H2517" t="s">
        <v>3716</v>
      </c>
      <c r="I2517" t="s">
        <v>4534</v>
      </c>
      <c r="J2517" t="s">
        <v>4522</v>
      </c>
      <c r="K2517" s="2">
        <v>-5</v>
      </c>
      <c r="L2517" t="s">
        <v>44</v>
      </c>
      <c r="M2517" s="2">
        <v>-5</v>
      </c>
      <c r="N2517" t="s">
        <v>4523</v>
      </c>
      <c r="O2517" t="s">
        <v>4524</v>
      </c>
      <c r="P2517" t="s">
        <v>13299</v>
      </c>
      <c r="Q2517" t="s">
        <v>13303</v>
      </c>
      <c r="R2517" t="s">
        <v>44</v>
      </c>
      <c r="S2517" t="s">
        <v>4527</v>
      </c>
      <c r="T2517" s="3">
        <v>45833</v>
      </c>
      <c r="U2517" s="3">
        <v>45834</v>
      </c>
      <c r="V2517" s="2">
        <v>0</v>
      </c>
      <c r="W2517" t="s">
        <v>44</v>
      </c>
      <c r="X2517" t="s">
        <v>44</v>
      </c>
      <c r="Y2517" t="s">
        <v>13304</v>
      </c>
      <c r="Z2517" t="s">
        <v>13302</v>
      </c>
      <c r="AA2517" t="s">
        <v>4529</v>
      </c>
      <c r="AB2517" t="s">
        <v>4530</v>
      </c>
      <c r="AC2517" t="s">
        <v>89</v>
      </c>
      <c r="AD2517" t="str">
        <f t="shared" si="39"/>
        <v>10-60</v>
      </c>
      <c r="AE2517" t="str">
        <f>VLOOKUP(AD2517,'Main_Sub Desc'!C:D,2,)</f>
        <v>LPC from invoicing</v>
      </c>
      <c r="AF2517" t="str">
        <f>VLOOKUP(VALUE(H2517),'Main_Sub Desc'!F:G,2,)</f>
        <v>Wst Rev Late Payment</v>
      </c>
      <c r="AG2517">
        <f>IFERROR(VLOOKUP(VALUE(I2517),'PC Mapping'!A:F,6,),"")</f>
        <v>10514</v>
      </c>
      <c r="AH2517" s="13" t="str">
        <f>VLOOKUP(AG2517,'PC Mapping'!L:M,2,)</f>
        <v>Bolivar Sewer</v>
      </c>
    </row>
    <row r="2518" spans="1:34" x14ac:dyDescent="0.2">
      <c r="A2518" t="s">
        <v>13305</v>
      </c>
      <c r="B2518" t="s">
        <v>13284</v>
      </c>
      <c r="C2518" t="s">
        <v>4519</v>
      </c>
      <c r="D2518" t="s">
        <v>4520</v>
      </c>
      <c r="E2518" s="3">
        <v>45833</v>
      </c>
      <c r="F2518" t="s">
        <v>44</v>
      </c>
      <c r="G2518" t="s">
        <v>3742</v>
      </c>
      <c r="H2518" t="s">
        <v>3722</v>
      </c>
      <c r="I2518" t="s">
        <v>3752</v>
      </c>
      <c r="J2518" t="s">
        <v>4522</v>
      </c>
      <c r="K2518" s="2">
        <v>-6.05</v>
      </c>
      <c r="L2518" t="s">
        <v>44</v>
      </c>
      <c r="M2518" s="2">
        <v>-6.05</v>
      </c>
      <c r="N2518" t="s">
        <v>4523</v>
      </c>
      <c r="O2518" t="s">
        <v>4524</v>
      </c>
      <c r="P2518" t="s">
        <v>13306</v>
      </c>
      <c r="Q2518" t="s">
        <v>13307</v>
      </c>
      <c r="R2518" t="s">
        <v>44</v>
      </c>
      <c r="S2518" t="s">
        <v>4527</v>
      </c>
      <c r="T2518" s="3">
        <v>45833</v>
      </c>
      <c r="U2518" s="3">
        <v>45834</v>
      </c>
      <c r="V2518" s="2">
        <v>0</v>
      </c>
      <c r="W2518" t="s">
        <v>44</v>
      </c>
      <c r="X2518" t="s">
        <v>44</v>
      </c>
      <c r="Y2518" t="s">
        <v>13308</v>
      </c>
      <c r="Z2518" t="s">
        <v>2522</v>
      </c>
      <c r="AA2518" t="s">
        <v>4529</v>
      </c>
      <c r="AB2518" t="s">
        <v>4530</v>
      </c>
      <c r="AC2518" t="s">
        <v>89</v>
      </c>
      <c r="AD2518" t="str">
        <f t="shared" si="39"/>
        <v>10-60</v>
      </c>
      <c r="AE2518" t="str">
        <f>VLOOKUP(AD2518,'Main_Sub Desc'!C:D,2,)</f>
        <v>LPC from invoicing</v>
      </c>
      <c r="AF2518" t="str">
        <f>VLOOKUP(VALUE(H2518),'Main_Sub Desc'!F:G,2,)</f>
        <v>Wtr Rev Late Payment</v>
      </c>
      <c r="AG2518">
        <f>IFERROR(VLOOKUP(VALUE(I2518),'PC Mapping'!A:F,6,),"")</f>
        <v>10719</v>
      </c>
      <c r="AH2518" s="13" t="str">
        <f>VLOOKUP(AG2518,'PC Mapping'!L:M,2,)</f>
        <v>All Other Water</v>
      </c>
    </row>
    <row r="2519" spans="1:34" x14ac:dyDescent="0.2">
      <c r="A2519" t="s">
        <v>13309</v>
      </c>
      <c r="B2519" t="s">
        <v>13284</v>
      </c>
      <c r="C2519" t="s">
        <v>4519</v>
      </c>
      <c r="D2519" t="s">
        <v>4520</v>
      </c>
      <c r="E2519" s="3">
        <v>45833</v>
      </c>
      <c r="F2519" t="s">
        <v>44</v>
      </c>
      <c r="G2519" t="s">
        <v>3742</v>
      </c>
      <c r="H2519" t="s">
        <v>3722</v>
      </c>
      <c r="I2519" t="s">
        <v>3752</v>
      </c>
      <c r="J2519" t="s">
        <v>4522</v>
      </c>
      <c r="K2519" s="2">
        <v>-8.5</v>
      </c>
      <c r="L2519" t="s">
        <v>44</v>
      </c>
      <c r="M2519" s="2">
        <v>-8.5</v>
      </c>
      <c r="N2519" t="s">
        <v>4523</v>
      </c>
      <c r="O2519" t="s">
        <v>4524</v>
      </c>
      <c r="P2519" t="s">
        <v>11064</v>
      </c>
      <c r="Q2519" t="s">
        <v>13310</v>
      </c>
      <c r="R2519" t="s">
        <v>44</v>
      </c>
      <c r="S2519" t="s">
        <v>4527</v>
      </c>
      <c r="T2519" s="3">
        <v>45833</v>
      </c>
      <c r="U2519" s="3">
        <v>45834</v>
      </c>
      <c r="V2519" s="2">
        <v>0</v>
      </c>
      <c r="W2519" t="s">
        <v>44</v>
      </c>
      <c r="X2519" t="s">
        <v>44</v>
      </c>
      <c r="Y2519" t="s">
        <v>13311</v>
      </c>
      <c r="Z2519" t="s">
        <v>3082</v>
      </c>
      <c r="AA2519" t="s">
        <v>4529</v>
      </c>
      <c r="AB2519" t="s">
        <v>4530</v>
      </c>
      <c r="AC2519" t="s">
        <v>89</v>
      </c>
      <c r="AD2519" t="str">
        <f t="shared" si="39"/>
        <v>10-60</v>
      </c>
      <c r="AE2519" t="str">
        <f>VLOOKUP(AD2519,'Main_Sub Desc'!C:D,2,)</f>
        <v>LPC from invoicing</v>
      </c>
      <c r="AF2519" t="str">
        <f>VLOOKUP(VALUE(H2519),'Main_Sub Desc'!F:G,2,)</f>
        <v>Wtr Rev Late Payment</v>
      </c>
      <c r="AG2519">
        <f>IFERROR(VLOOKUP(VALUE(I2519),'PC Mapping'!A:F,6,),"")</f>
        <v>10719</v>
      </c>
      <c r="AH2519" s="13" t="str">
        <f>VLOOKUP(AG2519,'PC Mapping'!L:M,2,)</f>
        <v>All Other Water</v>
      </c>
    </row>
    <row r="2520" spans="1:34" x14ac:dyDescent="0.2">
      <c r="A2520" t="s">
        <v>13312</v>
      </c>
      <c r="B2520" t="s">
        <v>13284</v>
      </c>
      <c r="C2520" t="s">
        <v>4519</v>
      </c>
      <c r="D2520" t="s">
        <v>4520</v>
      </c>
      <c r="E2520" s="3">
        <v>45833</v>
      </c>
      <c r="F2520" t="s">
        <v>44</v>
      </c>
      <c r="G2520" t="s">
        <v>3742</v>
      </c>
      <c r="H2520" t="s">
        <v>3722</v>
      </c>
      <c r="I2520" t="s">
        <v>3752</v>
      </c>
      <c r="J2520" t="s">
        <v>4522</v>
      </c>
      <c r="K2520" s="2">
        <v>-5</v>
      </c>
      <c r="L2520" t="s">
        <v>44</v>
      </c>
      <c r="M2520" s="2">
        <v>-5</v>
      </c>
      <c r="N2520" t="s">
        <v>4523</v>
      </c>
      <c r="O2520" t="s">
        <v>4524</v>
      </c>
      <c r="P2520" t="s">
        <v>9345</v>
      </c>
      <c r="Q2520" t="s">
        <v>13313</v>
      </c>
      <c r="R2520" t="s">
        <v>44</v>
      </c>
      <c r="S2520" t="s">
        <v>4527</v>
      </c>
      <c r="T2520" s="3">
        <v>45833</v>
      </c>
      <c r="U2520" s="3">
        <v>45834</v>
      </c>
      <c r="V2520" s="2">
        <v>0</v>
      </c>
      <c r="W2520" t="s">
        <v>44</v>
      </c>
      <c r="X2520" t="s">
        <v>44</v>
      </c>
      <c r="Y2520" t="s">
        <v>13314</v>
      </c>
      <c r="Z2520" t="s">
        <v>2626</v>
      </c>
      <c r="AA2520" t="s">
        <v>4529</v>
      </c>
      <c r="AB2520" t="s">
        <v>4530</v>
      </c>
      <c r="AC2520" t="s">
        <v>89</v>
      </c>
      <c r="AD2520" t="str">
        <f t="shared" si="39"/>
        <v>10-60</v>
      </c>
      <c r="AE2520" t="str">
        <f>VLOOKUP(AD2520,'Main_Sub Desc'!C:D,2,)</f>
        <v>LPC from invoicing</v>
      </c>
      <c r="AF2520" t="str">
        <f>VLOOKUP(VALUE(H2520),'Main_Sub Desc'!F:G,2,)</f>
        <v>Wtr Rev Late Payment</v>
      </c>
      <c r="AG2520">
        <f>IFERROR(VLOOKUP(VALUE(I2520),'PC Mapping'!A:F,6,),"")</f>
        <v>10719</v>
      </c>
      <c r="AH2520" s="13" t="str">
        <f>VLOOKUP(AG2520,'PC Mapping'!L:M,2,)</f>
        <v>All Other Water</v>
      </c>
    </row>
    <row r="2521" spans="1:34" x14ac:dyDescent="0.2">
      <c r="A2521" t="s">
        <v>13315</v>
      </c>
      <c r="B2521" t="s">
        <v>13295</v>
      </c>
      <c r="C2521" t="s">
        <v>4519</v>
      </c>
      <c r="D2521" t="s">
        <v>4520</v>
      </c>
      <c r="E2521" s="3">
        <v>45833</v>
      </c>
      <c r="F2521" t="s">
        <v>44</v>
      </c>
      <c r="G2521" t="s">
        <v>3742</v>
      </c>
      <c r="H2521" t="s">
        <v>3722</v>
      </c>
      <c r="I2521" t="s">
        <v>3752</v>
      </c>
      <c r="J2521" t="s">
        <v>4522</v>
      </c>
      <c r="K2521" s="2">
        <v>-7.35</v>
      </c>
      <c r="L2521" t="s">
        <v>44</v>
      </c>
      <c r="M2521" s="2">
        <v>-7.35</v>
      </c>
      <c r="N2521" t="s">
        <v>4523</v>
      </c>
      <c r="O2521" t="s">
        <v>4524</v>
      </c>
      <c r="P2521" t="s">
        <v>8828</v>
      </c>
      <c r="Q2521" t="s">
        <v>13316</v>
      </c>
      <c r="R2521" t="s">
        <v>44</v>
      </c>
      <c r="S2521" t="s">
        <v>4527</v>
      </c>
      <c r="T2521" s="3">
        <v>45833</v>
      </c>
      <c r="U2521" s="3">
        <v>45834</v>
      </c>
      <c r="V2521" s="2">
        <v>0</v>
      </c>
      <c r="W2521" t="s">
        <v>44</v>
      </c>
      <c r="X2521" t="s">
        <v>44</v>
      </c>
      <c r="Y2521" t="s">
        <v>13317</v>
      </c>
      <c r="Z2521" t="s">
        <v>3059</v>
      </c>
      <c r="AA2521" t="s">
        <v>4529</v>
      </c>
      <c r="AB2521" t="s">
        <v>4530</v>
      </c>
      <c r="AC2521" t="s">
        <v>89</v>
      </c>
      <c r="AD2521" t="str">
        <f t="shared" si="39"/>
        <v>10-60</v>
      </c>
      <c r="AE2521" t="str">
        <f>VLOOKUP(AD2521,'Main_Sub Desc'!C:D,2,)</f>
        <v>LPC from invoicing</v>
      </c>
      <c r="AF2521" t="str">
        <f>VLOOKUP(VALUE(H2521),'Main_Sub Desc'!F:G,2,)</f>
        <v>Wtr Rev Late Payment</v>
      </c>
      <c r="AG2521">
        <f>IFERROR(VLOOKUP(VALUE(I2521),'PC Mapping'!A:F,6,),"")</f>
        <v>10719</v>
      </c>
      <c r="AH2521" s="13" t="str">
        <f>VLOOKUP(AG2521,'PC Mapping'!L:M,2,)</f>
        <v>All Other Water</v>
      </c>
    </row>
    <row r="2522" spans="1:34" x14ac:dyDescent="0.2">
      <c r="A2522" t="s">
        <v>13318</v>
      </c>
      <c r="B2522" t="s">
        <v>13284</v>
      </c>
      <c r="C2522" t="s">
        <v>4519</v>
      </c>
      <c r="D2522" t="s">
        <v>4520</v>
      </c>
      <c r="E2522" s="3">
        <v>45833</v>
      </c>
      <c r="F2522" t="s">
        <v>44</v>
      </c>
      <c r="G2522" t="s">
        <v>3742</v>
      </c>
      <c r="H2522" t="s">
        <v>3722</v>
      </c>
      <c r="I2522" t="s">
        <v>3752</v>
      </c>
      <c r="J2522" t="s">
        <v>4522</v>
      </c>
      <c r="K2522" s="2">
        <v>-10.17</v>
      </c>
      <c r="L2522" t="s">
        <v>44</v>
      </c>
      <c r="M2522" s="2">
        <v>-10.17</v>
      </c>
      <c r="N2522" t="s">
        <v>4523</v>
      </c>
      <c r="O2522" t="s">
        <v>4524</v>
      </c>
      <c r="P2522" t="s">
        <v>11064</v>
      </c>
      <c r="Q2522" t="s">
        <v>13319</v>
      </c>
      <c r="R2522" t="s">
        <v>44</v>
      </c>
      <c r="S2522" t="s">
        <v>4527</v>
      </c>
      <c r="T2522" s="3">
        <v>45833</v>
      </c>
      <c r="U2522" s="3">
        <v>45834</v>
      </c>
      <c r="V2522" s="2">
        <v>0</v>
      </c>
      <c r="W2522" t="s">
        <v>44</v>
      </c>
      <c r="X2522" t="s">
        <v>44</v>
      </c>
      <c r="Y2522" t="s">
        <v>13320</v>
      </c>
      <c r="Z2522" t="s">
        <v>2231</v>
      </c>
      <c r="AA2522" t="s">
        <v>4529</v>
      </c>
      <c r="AB2522" t="s">
        <v>4530</v>
      </c>
      <c r="AC2522" t="s">
        <v>89</v>
      </c>
      <c r="AD2522" t="str">
        <f t="shared" si="39"/>
        <v>10-60</v>
      </c>
      <c r="AE2522" t="str">
        <f>VLOOKUP(AD2522,'Main_Sub Desc'!C:D,2,)</f>
        <v>LPC from invoicing</v>
      </c>
      <c r="AF2522" t="str">
        <f>VLOOKUP(VALUE(H2522),'Main_Sub Desc'!F:G,2,)</f>
        <v>Wtr Rev Late Payment</v>
      </c>
      <c r="AG2522">
        <f>IFERROR(VLOOKUP(VALUE(I2522),'PC Mapping'!A:F,6,),"")</f>
        <v>10719</v>
      </c>
      <c r="AH2522" s="13" t="str">
        <f>VLOOKUP(AG2522,'PC Mapping'!L:M,2,)</f>
        <v>All Other Water</v>
      </c>
    </row>
    <row r="2523" spans="1:34" x14ac:dyDescent="0.2">
      <c r="A2523" t="s">
        <v>13321</v>
      </c>
      <c r="B2523" t="s">
        <v>13284</v>
      </c>
      <c r="C2523" t="s">
        <v>4519</v>
      </c>
      <c r="D2523" t="s">
        <v>4520</v>
      </c>
      <c r="E2523" s="3">
        <v>45833</v>
      </c>
      <c r="F2523" t="s">
        <v>44</v>
      </c>
      <c r="G2523" t="s">
        <v>3742</v>
      </c>
      <c r="H2523" t="s">
        <v>3722</v>
      </c>
      <c r="I2523" t="s">
        <v>3752</v>
      </c>
      <c r="J2523" t="s">
        <v>4522</v>
      </c>
      <c r="K2523" s="2">
        <v>-6.16</v>
      </c>
      <c r="L2523" t="s">
        <v>44</v>
      </c>
      <c r="M2523" s="2">
        <v>-6.16</v>
      </c>
      <c r="N2523" t="s">
        <v>4523</v>
      </c>
      <c r="O2523" t="s">
        <v>4524</v>
      </c>
      <c r="P2523" t="s">
        <v>13322</v>
      </c>
      <c r="Q2523" t="s">
        <v>13323</v>
      </c>
      <c r="R2523" t="s">
        <v>44</v>
      </c>
      <c r="S2523" t="s">
        <v>4527</v>
      </c>
      <c r="T2523" s="3">
        <v>45833</v>
      </c>
      <c r="U2523" s="3">
        <v>45834</v>
      </c>
      <c r="V2523" s="2">
        <v>0</v>
      </c>
      <c r="W2523" t="s">
        <v>44</v>
      </c>
      <c r="X2523" t="s">
        <v>44</v>
      </c>
      <c r="Y2523" t="s">
        <v>13324</v>
      </c>
      <c r="Z2523" t="s">
        <v>2513</v>
      </c>
      <c r="AA2523" t="s">
        <v>4529</v>
      </c>
      <c r="AB2523" t="s">
        <v>4530</v>
      </c>
      <c r="AC2523" t="s">
        <v>89</v>
      </c>
      <c r="AD2523" t="str">
        <f t="shared" si="39"/>
        <v>10-60</v>
      </c>
      <c r="AE2523" t="str">
        <f>VLOOKUP(AD2523,'Main_Sub Desc'!C:D,2,)</f>
        <v>LPC from invoicing</v>
      </c>
      <c r="AF2523" t="str">
        <f>VLOOKUP(VALUE(H2523),'Main_Sub Desc'!F:G,2,)</f>
        <v>Wtr Rev Late Payment</v>
      </c>
      <c r="AG2523">
        <f>IFERROR(VLOOKUP(VALUE(I2523),'PC Mapping'!A:F,6,),"")</f>
        <v>10719</v>
      </c>
      <c r="AH2523" s="13" t="str">
        <f>VLOOKUP(AG2523,'PC Mapping'!L:M,2,)</f>
        <v>All Other Water</v>
      </c>
    </row>
    <row r="2524" spans="1:34" x14ac:dyDescent="0.2">
      <c r="A2524" t="s">
        <v>13325</v>
      </c>
      <c r="B2524" t="s">
        <v>13295</v>
      </c>
      <c r="C2524" t="s">
        <v>4519</v>
      </c>
      <c r="D2524" t="s">
        <v>4520</v>
      </c>
      <c r="E2524" s="3">
        <v>45833</v>
      </c>
      <c r="F2524" t="s">
        <v>44</v>
      </c>
      <c r="G2524" t="s">
        <v>3742</v>
      </c>
      <c r="H2524" t="s">
        <v>3722</v>
      </c>
      <c r="I2524" t="s">
        <v>3752</v>
      </c>
      <c r="J2524" t="s">
        <v>4522</v>
      </c>
      <c r="K2524" s="2">
        <v>-5</v>
      </c>
      <c r="L2524" t="s">
        <v>44</v>
      </c>
      <c r="M2524" s="2">
        <v>-5</v>
      </c>
      <c r="N2524" t="s">
        <v>4523</v>
      </c>
      <c r="O2524" t="s">
        <v>4524</v>
      </c>
      <c r="P2524" t="s">
        <v>4778</v>
      </c>
      <c r="Q2524" t="s">
        <v>13326</v>
      </c>
      <c r="R2524" t="s">
        <v>44</v>
      </c>
      <c r="S2524" t="s">
        <v>4527</v>
      </c>
      <c r="T2524" s="3">
        <v>45833</v>
      </c>
      <c r="U2524" s="3">
        <v>45834</v>
      </c>
      <c r="V2524" s="2">
        <v>0</v>
      </c>
      <c r="W2524" t="s">
        <v>44</v>
      </c>
      <c r="X2524" t="s">
        <v>44</v>
      </c>
      <c r="Y2524" t="s">
        <v>13327</v>
      </c>
      <c r="Z2524" t="s">
        <v>3245</v>
      </c>
      <c r="AA2524" t="s">
        <v>4529</v>
      </c>
      <c r="AB2524" t="s">
        <v>4530</v>
      </c>
      <c r="AC2524" t="s">
        <v>99</v>
      </c>
      <c r="AD2524" t="str">
        <f t="shared" si="39"/>
        <v>10-60</v>
      </c>
      <c r="AE2524" t="str">
        <f>VLOOKUP(AD2524,'Main_Sub Desc'!C:D,2,)</f>
        <v>LPC from invoicing</v>
      </c>
      <c r="AF2524" t="str">
        <f>VLOOKUP(VALUE(H2524),'Main_Sub Desc'!F:G,2,)</f>
        <v>Wtr Rev Late Payment</v>
      </c>
      <c r="AG2524">
        <f>IFERROR(VLOOKUP(VALUE(I2524),'PC Mapping'!A:F,6,),"")</f>
        <v>10719</v>
      </c>
      <c r="AH2524" s="13" t="str">
        <f>VLOOKUP(AG2524,'PC Mapping'!L:M,2,)</f>
        <v>All Other Water</v>
      </c>
    </row>
    <row r="2525" spans="1:34" x14ac:dyDescent="0.2">
      <c r="A2525" t="s">
        <v>13328</v>
      </c>
      <c r="B2525" t="s">
        <v>13329</v>
      </c>
      <c r="C2525" t="s">
        <v>4519</v>
      </c>
      <c r="D2525" t="s">
        <v>4520</v>
      </c>
      <c r="E2525" s="3">
        <v>45834</v>
      </c>
      <c r="F2525" t="s">
        <v>44</v>
      </c>
      <c r="G2525" t="s">
        <v>3742</v>
      </c>
      <c r="H2525" t="s">
        <v>3716</v>
      </c>
      <c r="I2525" t="s">
        <v>4534</v>
      </c>
      <c r="J2525" t="s">
        <v>4522</v>
      </c>
      <c r="K2525" s="2">
        <v>-5</v>
      </c>
      <c r="L2525" t="s">
        <v>44</v>
      </c>
      <c r="M2525" s="2">
        <v>-5</v>
      </c>
      <c r="N2525" t="s">
        <v>4523</v>
      </c>
      <c r="O2525" t="s">
        <v>4524</v>
      </c>
      <c r="P2525" t="s">
        <v>13330</v>
      </c>
      <c r="Q2525" t="s">
        <v>13331</v>
      </c>
      <c r="R2525" t="s">
        <v>44</v>
      </c>
      <c r="S2525" t="s">
        <v>4527</v>
      </c>
      <c r="T2525" s="3">
        <v>45834</v>
      </c>
      <c r="U2525" s="3">
        <v>45835</v>
      </c>
      <c r="V2525" s="2">
        <v>0</v>
      </c>
      <c r="W2525" t="s">
        <v>44</v>
      </c>
      <c r="X2525" t="s">
        <v>44</v>
      </c>
      <c r="Y2525" t="s">
        <v>13332</v>
      </c>
      <c r="Z2525" t="s">
        <v>534</v>
      </c>
      <c r="AA2525" t="s">
        <v>4529</v>
      </c>
      <c r="AB2525" t="s">
        <v>4530</v>
      </c>
      <c r="AC2525" t="s">
        <v>89</v>
      </c>
      <c r="AD2525" t="str">
        <f t="shared" si="39"/>
        <v>10-60</v>
      </c>
      <c r="AE2525" t="str">
        <f>VLOOKUP(AD2525,'Main_Sub Desc'!C:D,2,)</f>
        <v>LPC from invoicing</v>
      </c>
      <c r="AF2525" t="str">
        <f>VLOOKUP(VALUE(H2525),'Main_Sub Desc'!F:G,2,)</f>
        <v>Wst Rev Late Payment</v>
      </c>
      <c r="AG2525">
        <f>IFERROR(VLOOKUP(VALUE(I2525),'PC Mapping'!A:F,6,),"")</f>
        <v>10514</v>
      </c>
      <c r="AH2525" s="13" t="str">
        <f>VLOOKUP(AG2525,'PC Mapping'!L:M,2,)</f>
        <v>Bolivar Sewer</v>
      </c>
    </row>
    <row r="2526" spans="1:34" x14ac:dyDescent="0.2">
      <c r="A2526" t="s">
        <v>13328</v>
      </c>
      <c r="B2526" t="s">
        <v>13329</v>
      </c>
      <c r="C2526" t="s">
        <v>4519</v>
      </c>
      <c r="D2526" t="s">
        <v>4520</v>
      </c>
      <c r="E2526" s="3">
        <v>45834</v>
      </c>
      <c r="F2526" t="s">
        <v>44</v>
      </c>
      <c r="G2526" t="s">
        <v>3742</v>
      </c>
      <c r="H2526" t="s">
        <v>3722</v>
      </c>
      <c r="I2526" t="s">
        <v>4538</v>
      </c>
      <c r="J2526" t="s">
        <v>4522</v>
      </c>
      <c r="K2526" s="2">
        <v>-5</v>
      </c>
      <c r="L2526" t="s">
        <v>44</v>
      </c>
      <c r="M2526" s="2">
        <v>-5</v>
      </c>
      <c r="N2526" t="s">
        <v>4523</v>
      </c>
      <c r="O2526" t="s">
        <v>4524</v>
      </c>
      <c r="P2526" t="s">
        <v>13330</v>
      </c>
      <c r="Q2526" t="s">
        <v>13333</v>
      </c>
      <c r="R2526" t="s">
        <v>44</v>
      </c>
      <c r="S2526" t="s">
        <v>4527</v>
      </c>
      <c r="T2526" s="3">
        <v>45834</v>
      </c>
      <c r="U2526" s="3">
        <v>45835</v>
      </c>
      <c r="V2526" s="2">
        <v>0</v>
      </c>
      <c r="W2526" t="s">
        <v>44</v>
      </c>
      <c r="X2526" t="s">
        <v>44</v>
      </c>
      <c r="Y2526" t="s">
        <v>13334</v>
      </c>
      <c r="Z2526" t="s">
        <v>534</v>
      </c>
      <c r="AA2526" t="s">
        <v>4529</v>
      </c>
      <c r="AB2526" t="s">
        <v>4530</v>
      </c>
      <c r="AC2526" t="s">
        <v>89</v>
      </c>
      <c r="AD2526" t="str">
        <f t="shared" si="39"/>
        <v>10-60</v>
      </c>
      <c r="AE2526" t="str">
        <f>VLOOKUP(AD2526,'Main_Sub Desc'!C:D,2,)</f>
        <v>LPC from invoicing</v>
      </c>
      <c r="AF2526" t="str">
        <f>VLOOKUP(VALUE(H2526),'Main_Sub Desc'!F:G,2,)</f>
        <v>Wtr Rev Late Payment</v>
      </c>
      <c r="AG2526">
        <f>IFERROR(VLOOKUP(VALUE(I2526),'PC Mapping'!A:F,6,),"")</f>
        <v>10469</v>
      </c>
      <c r="AH2526" s="13" t="str">
        <f>VLOOKUP(AG2526,'PC Mapping'!L:M,2,)</f>
        <v>Bolivar Water</v>
      </c>
    </row>
    <row r="2527" spans="1:34" x14ac:dyDescent="0.2">
      <c r="A2527" t="s">
        <v>13335</v>
      </c>
      <c r="B2527" t="s">
        <v>13329</v>
      </c>
      <c r="C2527" t="s">
        <v>4519</v>
      </c>
      <c r="D2527" t="s">
        <v>4520</v>
      </c>
      <c r="E2527" s="3">
        <v>45834</v>
      </c>
      <c r="F2527" t="s">
        <v>44</v>
      </c>
      <c r="G2527" t="s">
        <v>3742</v>
      </c>
      <c r="H2527" t="s">
        <v>3722</v>
      </c>
      <c r="I2527" t="s">
        <v>3752</v>
      </c>
      <c r="J2527" t="s">
        <v>4522</v>
      </c>
      <c r="K2527" s="2">
        <v>-6.61</v>
      </c>
      <c r="L2527" t="s">
        <v>44</v>
      </c>
      <c r="M2527" s="2">
        <v>-6.61</v>
      </c>
      <c r="N2527" t="s">
        <v>4523</v>
      </c>
      <c r="O2527" t="s">
        <v>4524</v>
      </c>
      <c r="P2527" t="s">
        <v>13336</v>
      </c>
      <c r="Q2527" t="s">
        <v>13337</v>
      </c>
      <c r="R2527" t="s">
        <v>44</v>
      </c>
      <c r="S2527" t="s">
        <v>4527</v>
      </c>
      <c r="T2527" s="3">
        <v>45834</v>
      </c>
      <c r="U2527" s="3">
        <v>45835</v>
      </c>
      <c r="V2527" s="2">
        <v>0</v>
      </c>
      <c r="W2527" t="s">
        <v>44</v>
      </c>
      <c r="X2527" t="s">
        <v>44</v>
      </c>
      <c r="Y2527" t="s">
        <v>13338</v>
      </c>
      <c r="Z2527" t="s">
        <v>3561</v>
      </c>
      <c r="AA2527" t="s">
        <v>4529</v>
      </c>
      <c r="AB2527" t="s">
        <v>4530</v>
      </c>
      <c r="AC2527" t="s">
        <v>89</v>
      </c>
      <c r="AD2527" t="str">
        <f t="shared" si="39"/>
        <v>10-60</v>
      </c>
      <c r="AE2527" t="str">
        <f>VLOOKUP(AD2527,'Main_Sub Desc'!C:D,2,)</f>
        <v>LPC from invoicing</v>
      </c>
      <c r="AF2527" t="str">
        <f>VLOOKUP(VALUE(H2527),'Main_Sub Desc'!F:G,2,)</f>
        <v>Wtr Rev Late Payment</v>
      </c>
      <c r="AG2527">
        <f>IFERROR(VLOOKUP(VALUE(I2527),'PC Mapping'!A:F,6,),"")</f>
        <v>10719</v>
      </c>
      <c r="AH2527" s="13" t="str">
        <f>VLOOKUP(AG2527,'PC Mapping'!L:M,2,)</f>
        <v>All Other Water</v>
      </c>
    </row>
    <row r="2528" spans="1:34" x14ac:dyDescent="0.2">
      <c r="A2528" t="s">
        <v>13339</v>
      </c>
      <c r="B2528" t="s">
        <v>13329</v>
      </c>
      <c r="C2528" t="s">
        <v>4519</v>
      </c>
      <c r="D2528" t="s">
        <v>4520</v>
      </c>
      <c r="E2528" s="3">
        <v>45834</v>
      </c>
      <c r="F2528" t="s">
        <v>44</v>
      </c>
      <c r="G2528" t="s">
        <v>3742</v>
      </c>
      <c r="H2528" t="s">
        <v>3722</v>
      </c>
      <c r="I2528" t="s">
        <v>3752</v>
      </c>
      <c r="J2528" t="s">
        <v>4522</v>
      </c>
      <c r="K2528" s="2">
        <v>-5</v>
      </c>
      <c r="L2528" t="s">
        <v>44</v>
      </c>
      <c r="M2528" s="2">
        <v>-5</v>
      </c>
      <c r="N2528" t="s">
        <v>4523</v>
      </c>
      <c r="O2528" t="s">
        <v>4524</v>
      </c>
      <c r="P2528" t="s">
        <v>11928</v>
      </c>
      <c r="Q2528" t="s">
        <v>13340</v>
      </c>
      <c r="R2528" t="s">
        <v>44</v>
      </c>
      <c r="S2528" t="s">
        <v>4527</v>
      </c>
      <c r="T2528" s="3">
        <v>45834</v>
      </c>
      <c r="U2528" s="3">
        <v>45835</v>
      </c>
      <c r="V2528" s="2">
        <v>0</v>
      </c>
      <c r="W2528" t="s">
        <v>44</v>
      </c>
      <c r="X2528" t="s">
        <v>44</v>
      </c>
      <c r="Y2528" t="s">
        <v>11930</v>
      </c>
      <c r="Z2528" t="s">
        <v>2642</v>
      </c>
      <c r="AA2528" t="s">
        <v>4529</v>
      </c>
      <c r="AB2528" t="s">
        <v>4530</v>
      </c>
      <c r="AC2528" t="s">
        <v>89</v>
      </c>
      <c r="AD2528" t="str">
        <f t="shared" si="39"/>
        <v>10-60</v>
      </c>
      <c r="AE2528" t="str">
        <f>VLOOKUP(AD2528,'Main_Sub Desc'!C:D,2,)</f>
        <v>LPC from invoicing</v>
      </c>
      <c r="AF2528" t="str">
        <f>VLOOKUP(VALUE(H2528),'Main_Sub Desc'!F:G,2,)</f>
        <v>Wtr Rev Late Payment</v>
      </c>
      <c r="AG2528">
        <f>IFERROR(VLOOKUP(VALUE(I2528),'PC Mapping'!A:F,6,),"")</f>
        <v>10719</v>
      </c>
      <c r="AH2528" s="13" t="str">
        <f>VLOOKUP(AG2528,'PC Mapping'!L:M,2,)</f>
        <v>All Other Water</v>
      </c>
    </row>
    <row r="2529" spans="1:34" x14ac:dyDescent="0.2">
      <c r="A2529" t="s">
        <v>13341</v>
      </c>
      <c r="B2529" t="s">
        <v>13329</v>
      </c>
      <c r="C2529" t="s">
        <v>4519</v>
      </c>
      <c r="D2529" t="s">
        <v>4520</v>
      </c>
      <c r="E2529" s="3">
        <v>45834</v>
      </c>
      <c r="F2529" t="s">
        <v>44</v>
      </c>
      <c r="G2529" t="s">
        <v>3742</v>
      </c>
      <c r="H2529" t="s">
        <v>3722</v>
      </c>
      <c r="I2529" t="s">
        <v>3752</v>
      </c>
      <c r="J2529" t="s">
        <v>4522</v>
      </c>
      <c r="K2529" s="2">
        <v>-5</v>
      </c>
      <c r="L2529" t="s">
        <v>44</v>
      </c>
      <c r="M2529" s="2">
        <v>-5</v>
      </c>
      <c r="N2529" t="s">
        <v>4523</v>
      </c>
      <c r="O2529" t="s">
        <v>4524</v>
      </c>
      <c r="P2529" t="s">
        <v>13342</v>
      </c>
      <c r="Q2529" t="s">
        <v>13343</v>
      </c>
      <c r="R2529" t="s">
        <v>44</v>
      </c>
      <c r="S2529" t="s">
        <v>4527</v>
      </c>
      <c r="T2529" s="3">
        <v>45834</v>
      </c>
      <c r="U2529" s="3">
        <v>45835</v>
      </c>
      <c r="V2529" s="2">
        <v>0</v>
      </c>
      <c r="W2529" t="s">
        <v>44</v>
      </c>
      <c r="X2529" t="s">
        <v>44</v>
      </c>
      <c r="Y2529" t="s">
        <v>13344</v>
      </c>
      <c r="Z2529" t="s">
        <v>13345</v>
      </c>
      <c r="AA2529" t="s">
        <v>4529</v>
      </c>
      <c r="AB2529" t="s">
        <v>4530</v>
      </c>
      <c r="AC2529" t="s">
        <v>89</v>
      </c>
      <c r="AD2529" t="str">
        <f t="shared" si="39"/>
        <v>10-60</v>
      </c>
      <c r="AE2529" t="str">
        <f>VLOOKUP(AD2529,'Main_Sub Desc'!C:D,2,)</f>
        <v>LPC from invoicing</v>
      </c>
      <c r="AF2529" t="str">
        <f>VLOOKUP(VALUE(H2529),'Main_Sub Desc'!F:G,2,)</f>
        <v>Wtr Rev Late Payment</v>
      </c>
      <c r="AG2529">
        <f>IFERROR(VLOOKUP(VALUE(I2529),'PC Mapping'!A:F,6,),"")</f>
        <v>10719</v>
      </c>
      <c r="AH2529" s="13" t="str">
        <f>VLOOKUP(AG2529,'PC Mapping'!L:M,2,)</f>
        <v>All Other Water</v>
      </c>
    </row>
    <row r="2530" spans="1:34" x14ac:dyDescent="0.2">
      <c r="A2530" t="s">
        <v>13346</v>
      </c>
      <c r="B2530" t="s">
        <v>13329</v>
      </c>
      <c r="C2530" t="s">
        <v>4519</v>
      </c>
      <c r="D2530" t="s">
        <v>4520</v>
      </c>
      <c r="E2530" s="3">
        <v>45834</v>
      </c>
      <c r="F2530" t="s">
        <v>44</v>
      </c>
      <c r="G2530" t="s">
        <v>3742</v>
      </c>
      <c r="H2530" t="s">
        <v>3722</v>
      </c>
      <c r="I2530" t="s">
        <v>3752</v>
      </c>
      <c r="J2530" t="s">
        <v>4522</v>
      </c>
      <c r="K2530" s="2">
        <v>-29.61</v>
      </c>
      <c r="L2530" t="s">
        <v>44</v>
      </c>
      <c r="M2530" s="2">
        <v>-29.61</v>
      </c>
      <c r="N2530" t="s">
        <v>4523</v>
      </c>
      <c r="O2530" t="s">
        <v>4524</v>
      </c>
      <c r="P2530" t="s">
        <v>8840</v>
      </c>
      <c r="Q2530" t="s">
        <v>13347</v>
      </c>
      <c r="R2530" t="s">
        <v>44</v>
      </c>
      <c r="S2530" t="s">
        <v>4527</v>
      </c>
      <c r="T2530" s="3">
        <v>45834</v>
      </c>
      <c r="U2530" s="3">
        <v>45835</v>
      </c>
      <c r="V2530" s="2">
        <v>0</v>
      </c>
      <c r="W2530" t="s">
        <v>44</v>
      </c>
      <c r="X2530" t="s">
        <v>44</v>
      </c>
      <c r="Y2530" t="s">
        <v>8842</v>
      </c>
      <c r="Z2530" t="s">
        <v>2051</v>
      </c>
      <c r="AA2530" t="s">
        <v>4529</v>
      </c>
      <c r="AB2530" t="s">
        <v>4530</v>
      </c>
      <c r="AC2530" t="s">
        <v>89</v>
      </c>
      <c r="AD2530" t="str">
        <f t="shared" si="39"/>
        <v>10-60</v>
      </c>
      <c r="AE2530" t="str">
        <f>VLOOKUP(AD2530,'Main_Sub Desc'!C:D,2,)</f>
        <v>LPC from invoicing</v>
      </c>
      <c r="AF2530" t="str">
        <f>VLOOKUP(VALUE(H2530),'Main_Sub Desc'!F:G,2,)</f>
        <v>Wtr Rev Late Payment</v>
      </c>
      <c r="AG2530">
        <f>IFERROR(VLOOKUP(VALUE(I2530),'PC Mapping'!A:F,6,),"")</f>
        <v>10719</v>
      </c>
      <c r="AH2530" s="13" t="str">
        <f>VLOOKUP(AG2530,'PC Mapping'!L:M,2,)</f>
        <v>All Other Water</v>
      </c>
    </row>
    <row r="2531" spans="1:34" x14ac:dyDescent="0.2">
      <c r="A2531" t="s">
        <v>13348</v>
      </c>
      <c r="B2531" t="s">
        <v>13329</v>
      </c>
      <c r="C2531" t="s">
        <v>4519</v>
      </c>
      <c r="D2531" t="s">
        <v>4520</v>
      </c>
      <c r="E2531" s="3">
        <v>45834</v>
      </c>
      <c r="F2531" t="s">
        <v>44</v>
      </c>
      <c r="G2531" t="s">
        <v>3742</v>
      </c>
      <c r="H2531" t="s">
        <v>3722</v>
      </c>
      <c r="I2531" t="s">
        <v>3752</v>
      </c>
      <c r="J2531" t="s">
        <v>4522</v>
      </c>
      <c r="K2531" s="2">
        <v>-11.15</v>
      </c>
      <c r="L2531" t="s">
        <v>44</v>
      </c>
      <c r="M2531" s="2">
        <v>-11.15</v>
      </c>
      <c r="N2531" t="s">
        <v>4523</v>
      </c>
      <c r="O2531" t="s">
        <v>4524</v>
      </c>
      <c r="P2531" t="s">
        <v>13342</v>
      </c>
      <c r="Q2531" t="s">
        <v>13349</v>
      </c>
      <c r="R2531" t="s">
        <v>44</v>
      </c>
      <c r="S2531" t="s">
        <v>4527</v>
      </c>
      <c r="T2531" s="3">
        <v>45834</v>
      </c>
      <c r="U2531" s="3">
        <v>45835</v>
      </c>
      <c r="V2531" s="2">
        <v>0</v>
      </c>
      <c r="W2531" t="s">
        <v>44</v>
      </c>
      <c r="X2531" t="s">
        <v>44</v>
      </c>
      <c r="Y2531" t="s">
        <v>13350</v>
      </c>
      <c r="Z2531" t="s">
        <v>1836</v>
      </c>
      <c r="AA2531" t="s">
        <v>4529</v>
      </c>
      <c r="AB2531" t="s">
        <v>4530</v>
      </c>
      <c r="AC2531" t="s">
        <v>89</v>
      </c>
      <c r="AD2531" t="str">
        <f t="shared" si="39"/>
        <v>10-60</v>
      </c>
      <c r="AE2531" t="str">
        <f>VLOOKUP(AD2531,'Main_Sub Desc'!C:D,2,)</f>
        <v>LPC from invoicing</v>
      </c>
      <c r="AF2531" t="str">
        <f>VLOOKUP(VALUE(H2531),'Main_Sub Desc'!F:G,2,)</f>
        <v>Wtr Rev Late Payment</v>
      </c>
      <c r="AG2531">
        <f>IFERROR(VLOOKUP(VALUE(I2531),'PC Mapping'!A:F,6,),"")</f>
        <v>10719</v>
      </c>
      <c r="AH2531" s="13" t="str">
        <f>VLOOKUP(AG2531,'PC Mapping'!L:M,2,)</f>
        <v>All Other Water</v>
      </c>
    </row>
    <row r="2532" spans="1:34" x14ac:dyDescent="0.2">
      <c r="A2532" t="s">
        <v>13351</v>
      </c>
      <c r="B2532" t="s">
        <v>13329</v>
      </c>
      <c r="C2532" t="s">
        <v>4519</v>
      </c>
      <c r="D2532" t="s">
        <v>4520</v>
      </c>
      <c r="E2532" s="3">
        <v>45834</v>
      </c>
      <c r="F2532" t="s">
        <v>44</v>
      </c>
      <c r="G2532" t="s">
        <v>3742</v>
      </c>
      <c r="H2532" t="s">
        <v>3722</v>
      </c>
      <c r="I2532" t="s">
        <v>3752</v>
      </c>
      <c r="J2532" t="s">
        <v>4522</v>
      </c>
      <c r="K2532" s="2">
        <v>-5</v>
      </c>
      <c r="L2532" t="s">
        <v>44</v>
      </c>
      <c r="M2532" s="2">
        <v>-5</v>
      </c>
      <c r="N2532" t="s">
        <v>4523</v>
      </c>
      <c r="O2532" t="s">
        <v>4524</v>
      </c>
      <c r="P2532" t="s">
        <v>12833</v>
      </c>
      <c r="Q2532" t="s">
        <v>13352</v>
      </c>
      <c r="R2532" t="s">
        <v>44</v>
      </c>
      <c r="S2532" t="s">
        <v>4527</v>
      </c>
      <c r="T2532" s="3">
        <v>45834</v>
      </c>
      <c r="U2532" s="3">
        <v>45835</v>
      </c>
      <c r="V2532" s="2">
        <v>0</v>
      </c>
      <c r="W2532" t="s">
        <v>44</v>
      </c>
      <c r="X2532" t="s">
        <v>44</v>
      </c>
      <c r="Y2532" t="s">
        <v>13353</v>
      </c>
      <c r="Z2532" t="s">
        <v>13354</v>
      </c>
      <c r="AA2532" t="s">
        <v>4529</v>
      </c>
      <c r="AB2532" t="s">
        <v>4530</v>
      </c>
      <c r="AC2532" t="s">
        <v>89</v>
      </c>
      <c r="AD2532" t="str">
        <f t="shared" si="39"/>
        <v>10-60</v>
      </c>
      <c r="AE2532" t="str">
        <f>VLOOKUP(AD2532,'Main_Sub Desc'!C:D,2,)</f>
        <v>LPC from invoicing</v>
      </c>
      <c r="AF2532" t="str">
        <f>VLOOKUP(VALUE(H2532),'Main_Sub Desc'!F:G,2,)</f>
        <v>Wtr Rev Late Payment</v>
      </c>
      <c r="AG2532">
        <f>IFERROR(VLOOKUP(VALUE(I2532),'PC Mapping'!A:F,6,),"")</f>
        <v>10719</v>
      </c>
      <c r="AH2532" s="13" t="str">
        <f>VLOOKUP(AG2532,'PC Mapping'!L:M,2,)</f>
        <v>All Other Water</v>
      </c>
    </row>
    <row r="2533" spans="1:34" x14ac:dyDescent="0.2">
      <c r="A2533" t="s">
        <v>13355</v>
      </c>
      <c r="B2533" t="s">
        <v>13356</v>
      </c>
      <c r="C2533" t="s">
        <v>4519</v>
      </c>
      <c r="D2533" t="s">
        <v>4520</v>
      </c>
      <c r="E2533" s="3">
        <v>45835</v>
      </c>
      <c r="F2533" t="s">
        <v>44</v>
      </c>
      <c r="G2533" t="s">
        <v>3742</v>
      </c>
      <c r="H2533" t="s">
        <v>3716</v>
      </c>
      <c r="I2533" t="s">
        <v>4534</v>
      </c>
      <c r="J2533" t="s">
        <v>4522</v>
      </c>
      <c r="K2533" s="2">
        <v>-26.04</v>
      </c>
      <c r="L2533" t="s">
        <v>44</v>
      </c>
      <c r="M2533" s="2">
        <v>-26.04</v>
      </c>
      <c r="N2533" t="s">
        <v>4523</v>
      </c>
      <c r="O2533" t="s">
        <v>4524</v>
      </c>
      <c r="P2533" t="s">
        <v>13357</v>
      </c>
      <c r="Q2533" t="s">
        <v>13358</v>
      </c>
      <c r="R2533" t="s">
        <v>44</v>
      </c>
      <c r="S2533" t="s">
        <v>4527</v>
      </c>
      <c r="T2533" s="3">
        <v>45835</v>
      </c>
      <c r="U2533" s="3">
        <v>45838</v>
      </c>
      <c r="V2533" s="2">
        <v>0</v>
      </c>
      <c r="W2533" t="s">
        <v>44</v>
      </c>
      <c r="X2533" t="s">
        <v>44</v>
      </c>
      <c r="Y2533" t="s">
        <v>13359</v>
      </c>
      <c r="Z2533" t="s">
        <v>601</v>
      </c>
      <c r="AA2533" t="s">
        <v>4529</v>
      </c>
      <c r="AB2533" t="s">
        <v>4530</v>
      </c>
      <c r="AC2533" t="s">
        <v>89</v>
      </c>
      <c r="AD2533" t="str">
        <f t="shared" si="39"/>
        <v>10-60</v>
      </c>
      <c r="AE2533" t="str">
        <f>VLOOKUP(AD2533,'Main_Sub Desc'!C:D,2,)</f>
        <v>LPC from invoicing</v>
      </c>
      <c r="AF2533" t="str">
        <f>VLOOKUP(VALUE(H2533),'Main_Sub Desc'!F:G,2,)</f>
        <v>Wst Rev Late Payment</v>
      </c>
      <c r="AG2533">
        <f>IFERROR(VLOOKUP(VALUE(I2533),'PC Mapping'!A:F,6,),"")</f>
        <v>10514</v>
      </c>
      <c r="AH2533" s="13" t="str">
        <f>VLOOKUP(AG2533,'PC Mapping'!L:M,2,)</f>
        <v>Bolivar Sewer</v>
      </c>
    </row>
    <row r="2534" spans="1:34" x14ac:dyDescent="0.2">
      <c r="A2534" t="s">
        <v>13355</v>
      </c>
      <c r="B2534" t="s">
        <v>13356</v>
      </c>
      <c r="C2534" t="s">
        <v>4519</v>
      </c>
      <c r="D2534" t="s">
        <v>4520</v>
      </c>
      <c r="E2534" s="3">
        <v>45835</v>
      </c>
      <c r="F2534" t="s">
        <v>44</v>
      </c>
      <c r="G2534" t="s">
        <v>3742</v>
      </c>
      <c r="H2534" t="s">
        <v>3722</v>
      </c>
      <c r="I2534" t="s">
        <v>4538</v>
      </c>
      <c r="J2534" t="s">
        <v>4522</v>
      </c>
      <c r="K2534" s="2">
        <v>-16.940000000000001</v>
      </c>
      <c r="L2534" t="s">
        <v>44</v>
      </c>
      <c r="M2534" s="2">
        <v>-16.940000000000001</v>
      </c>
      <c r="N2534" t="s">
        <v>4523</v>
      </c>
      <c r="O2534" t="s">
        <v>4524</v>
      </c>
      <c r="P2534" t="s">
        <v>13357</v>
      </c>
      <c r="Q2534" t="s">
        <v>13360</v>
      </c>
      <c r="R2534" t="s">
        <v>44</v>
      </c>
      <c r="S2534" t="s">
        <v>4527</v>
      </c>
      <c r="T2534" s="3">
        <v>45835</v>
      </c>
      <c r="U2534" s="3">
        <v>45838</v>
      </c>
      <c r="V2534" s="2">
        <v>0</v>
      </c>
      <c r="W2534" t="s">
        <v>44</v>
      </c>
      <c r="X2534" t="s">
        <v>44</v>
      </c>
      <c r="Y2534" t="s">
        <v>13361</v>
      </c>
      <c r="Z2534" t="s">
        <v>601</v>
      </c>
      <c r="AA2534" t="s">
        <v>4529</v>
      </c>
      <c r="AB2534" t="s">
        <v>4530</v>
      </c>
      <c r="AC2534" t="s">
        <v>89</v>
      </c>
      <c r="AD2534" t="str">
        <f t="shared" si="39"/>
        <v>10-60</v>
      </c>
      <c r="AE2534" t="str">
        <f>VLOOKUP(AD2534,'Main_Sub Desc'!C:D,2,)</f>
        <v>LPC from invoicing</v>
      </c>
      <c r="AF2534" t="str">
        <f>VLOOKUP(VALUE(H2534),'Main_Sub Desc'!F:G,2,)</f>
        <v>Wtr Rev Late Payment</v>
      </c>
      <c r="AG2534">
        <f>IFERROR(VLOOKUP(VALUE(I2534),'PC Mapping'!A:F,6,),"")</f>
        <v>10469</v>
      </c>
      <c r="AH2534" s="13" t="str">
        <f>VLOOKUP(AG2534,'PC Mapping'!L:M,2,)</f>
        <v>Bolivar Water</v>
      </c>
    </row>
    <row r="2535" spans="1:34" x14ac:dyDescent="0.2">
      <c r="A2535" t="s">
        <v>13362</v>
      </c>
      <c r="B2535" t="s">
        <v>13356</v>
      </c>
      <c r="C2535" t="s">
        <v>4519</v>
      </c>
      <c r="D2535" t="s">
        <v>4520</v>
      </c>
      <c r="E2535" s="3">
        <v>45835</v>
      </c>
      <c r="F2535" t="s">
        <v>44</v>
      </c>
      <c r="G2535" t="s">
        <v>3742</v>
      </c>
      <c r="H2535" t="s">
        <v>3722</v>
      </c>
      <c r="I2535" t="s">
        <v>3752</v>
      </c>
      <c r="J2535" t="s">
        <v>4522</v>
      </c>
      <c r="K2535" s="2">
        <v>-6.41</v>
      </c>
      <c r="L2535" t="s">
        <v>44</v>
      </c>
      <c r="M2535" s="2">
        <v>-6.41</v>
      </c>
      <c r="N2535" t="s">
        <v>4523</v>
      </c>
      <c r="O2535" t="s">
        <v>4524</v>
      </c>
      <c r="P2535" t="s">
        <v>9961</v>
      </c>
      <c r="Q2535" t="s">
        <v>13363</v>
      </c>
      <c r="R2535" t="s">
        <v>44</v>
      </c>
      <c r="S2535" t="s">
        <v>4527</v>
      </c>
      <c r="T2535" s="3">
        <v>45835</v>
      </c>
      <c r="U2535" s="3">
        <v>45838</v>
      </c>
      <c r="V2535" s="2">
        <v>0</v>
      </c>
      <c r="W2535" t="s">
        <v>44</v>
      </c>
      <c r="X2535" t="s">
        <v>44</v>
      </c>
      <c r="Y2535" t="s">
        <v>13364</v>
      </c>
      <c r="Z2535" t="s">
        <v>1566</v>
      </c>
      <c r="AA2535" t="s">
        <v>4529</v>
      </c>
      <c r="AB2535" t="s">
        <v>4530</v>
      </c>
      <c r="AC2535" t="s">
        <v>89</v>
      </c>
      <c r="AD2535" t="str">
        <f t="shared" si="39"/>
        <v>10-60</v>
      </c>
      <c r="AE2535" t="str">
        <f>VLOOKUP(AD2535,'Main_Sub Desc'!C:D,2,)</f>
        <v>LPC from invoicing</v>
      </c>
      <c r="AF2535" t="str">
        <f>VLOOKUP(VALUE(H2535),'Main_Sub Desc'!F:G,2,)</f>
        <v>Wtr Rev Late Payment</v>
      </c>
      <c r="AG2535">
        <f>IFERROR(VLOOKUP(VALUE(I2535),'PC Mapping'!A:F,6,),"")</f>
        <v>10719</v>
      </c>
      <c r="AH2535" s="13" t="str">
        <f>VLOOKUP(AG2535,'PC Mapping'!L:M,2,)</f>
        <v>All Other Water</v>
      </c>
    </row>
    <row r="2536" spans="1:34" x14ac:dyDescent="0.2">
      <c r="A2536" t="s">
        <v>13365</v>
      </c>
      <c r="B2536" t="s">
        <v>13356</v>
      </c>
      <c r="C2536" t="s">
        <v>4519</v>
      </c>
      <c r="D2536" t="s">
        <v>4520</v>
      </c>
      <c r="E2536" s="3">
        <v>45835</v>
      </c>
      <c r="F2536" t="s">
        <v>44</v>
      </c>
      <c r="G2536" t="s">
        <v>3742</v>
      </c>
      <c r="H2536" t="s">
        <v>3722</v>
      </c>
      <c r="I2536" t="s">
        <v>3752</v>
      </c>
      <c r="J2536" t="s">
        <v>4522</v>
      </c>
      <c r="K2536" s="2">
        <v>-5</v>
      </c>
      <c r="L2536" t="s">
        <v>44</v>
      </c>
      <c r="M2536" s="2">
        <v>-5</v>
      </c>
      <c r="N2536" t="s">
        <v>4523</v>
      </c>
      <c r="O2536" t="s">
        <v>4524</v>
      </c>
      <c r="P2536" t="s">
        <v>5267</v>
      </c>
      <c r="Q2536" t="s">
        <v>13366</v>
      </c>
      <c r="R2536" t="s">
        <v>44</v>
      </c>
      <c r="S2536" t="s">
        <v>4527</v>
      </c>
      <c r="T2536" s="3">
        <v>45835</v>
      </c>
      <c r="U2536" s="3">
        <v>45838</v>
      </c>
      <c r="V2536" s="2">
        <v>0</v>
      </c>
      <c r="W2536" t="s">
        <v>44</v>
      </c>
      <c r="X2536" t="s">
        <v>44</v>
      </c>
      <c r="Y2536" t="s">
        <v>13367</v>
      </c>
      <c r="Z2536" t="s">
        <v>13368</v>
      </c>
      <c r="AA2536" t="s">
        <v>4529</v>
      </c>
      <c r="AB2536" t="s">
        <v>4530</v>
      </c>
      <c r="AC2536" t="s">
        <v>89</v>
      </c>
      <c r="AD2536" t="str">
        <f t="shared" si="39"/>
        <v>10-60</v>
      </c>
      <c r="AE2536" t="str">
        <f>VLOOKUP(AD2536,'Main_Sub Desc'!C:D,2,)</f>
        <v>LPC from invoicing</v>
      </c>
      <c r="AF2536" t="str">
        <f>VLOOKUP(VALUE(H2536),'Main_Sub Desc'!F:G,2,)</f>
        <v>Wtr Rev Late Payment</v>
      </c>
      <c r="AG2536">
        <f>IFERROR(VLOOKUP(VALUE(I2536),'PC Mapping'!A:F,6,),"")</f>
        <v>10719</v>
      </c>
      <c r="AH2536" s="13" t="str">
        <f>VLOOKUP(AG2536,'PC Mapping'!L:M,2,)</f>
        <v>All Other Water</v>
      </c>
    </row>
    <row r="2537" spans="1:34" x14ac:dyDescent="0.2">
      <c r="A2537" t="s">
        <v>13369</v>
      </c>
      <c r="B2537" t="s">
        <v>13356</v>
      </c>
      <c r="C2537" t="s">
        <v>4519</v>
      </c>
      <c r="D2537" t="s">
        <v>4520</v>
      </c>
      <c r="E2537" s="3">
        <v>45835</v>
      </c>
      <c r="F2537" t="s">
        <v>44</v>
      </c>
      <c r="G2537" t="s">
        <v>3742</v>
      </c>
      <c r="H2537" t="s">
        <v>3722</v>
      </c>
      <c r="I2537" t="s">
        <v>3752</v>
      </c>
      <c r="J2537" t="s">
        <v>4522</v>
      </c>
      <c r="K2537" s="2">
        <v>-16.03</v>
      </c>
      <c r="L2537" t="s">
        <v>44</v>
      </c>
      <c r="M2537" s="2">
        <v>-16.03</v>
      </c>
      <c r="N2537" t="s">
        <v>4523</v>
      </c>
      <c r="O2537" t="s">
        <v>4524</v>
      </c>
      <c r="P2537" t="s">
        <v>13370</v>
      </c>
      <c r="Q2537" t="s">
        <v>13371</v>
      </c>
      <c r="R2537" t="s">
        <v>44</v>
      </c>
      <c r="S2537" t="s">
        <v>4527</v>
      </c>
      <c r="T2537" s="3">
        <v>45835</v>
      </c>
      <c r="U2537" s="3">
        <v>45838</v>
      </c>
      <c r="V2537" s="2">
        <v>0</v>
      </c>
      <c r="W2537" t="s">
        <v>44</v>
      </c>
      <c r="X2537" t="s">
        <v>44</v>
      </c>
      <c r="Y2537" t="s">
        <v>13372</v>
      </c>
      <c r="Z2537" t="s">
        <v>2661</v>
      </c>
      <c r="AA2537" t="s">
        <v>4529</v>
      </c>
      <c r="AB2537" t="s">
        <v>4530</v>
      </c>
      <c r="AC2537" t="s">
        <v>89</v>
      </c>
      <c r="AD2537" t="str">
        <f t="shared" si="39"/>
        <v>10-60</v>
      </c>
      <c r="AE2537" t="str">
        <f>VLOOKUP(AD2537,'Main_Sub Desc'!C:D,2,)</f>
        <v>LPC from invoicing</v>
      </c>
      <c r="AF2537" t="str">
        <f>VLOOKUP(VALUE(H2537),'Main_Sub Desc'!F:G,2,)</f>
        <v>Wtr Rev Late Payment</v>
      </c>
      <c r="AG2537">
        <f>IFERROR(VLOOKUP(VALUE(I2537),'PC Mapping'!A:F,6,),"")</f>
        <v>10719</v>
      </c>
      <c r="AH2537" s="13" t="str">
        <f>VLOOKUP(AG2537,'PC Mapping'!L:M,2,)</f>
        <v>All Other Water</v>
      </c>
    </row>
    <row r="2538" spans="1:34" x14ac:dyDescent="0.2">
      <c r="A2538" t="s">
        <v>13373</v>
      </c>
      <c r="B2538" t="s">
        <v>13356</v>
      </c>
      <c r="C2538" t="s">
        <v>4519</v>
      </c>
      <c r="D2538" t="s">
        <v>4520</v>
      </c>
      <c r="E2538" s="3">
        <v>45835</v>
      </c>
      <c r="F2538" t="s">
        <v>44</v>
      </c>
      <c r="G2538" t="s">
        <v>3742</v>
      </c>
      <c r="H2538" t="s">
        <v>3722</v>
      </c>
      <c r="I2538" t="s">
        <v>4538</v>
      </c>
      <c r="J2538" t="s">
        <v>4522</v>
      </c>
      <c r="K2538" s="2">
        <v>-5</v>
      </c>
      <c r="L2538" t="s">
        <v>44</v>
      </c>
      <c r="M2538" s="2">
        <v>-5</v>
      </c>
      <c r="N2538" t="s">
        <v>4523</v>
      </c>
      <c r="O2538" t="s">
        <v>4524</v>
      </c>
      <c r="P2538" t="s">
        <v>13374</v>
      </c>
      <c r="Q2538" t="s">
        <v>13375</v>
      </c>
      <c r="R2538" t="s">
        <v>44</v>
      </c>
      <c r="S2538" t="s">
        <v>4527</v>
      </c>
      <c r="T2538" s="3">
        <v>45835</v>
      </c>
      <c r="U2538" s="3">
        <v>45838</v>
      </c>
      <c r="V2538" s="2">
        <v>0</v>
      </c>
      <c r="W2538" t="s">
        <v>44</v>
      </c>
      <c r="X2538" t="s">
        <v>44</v>
      </c>
      <c r="Y2538" t="s">
        <v>13376</v>
      </c>
      <c r="Z2538" t="s">
        <v>686</v>
      </c>
      <c r="AA2538" t="s">
        <v>4529</v>
      </c>
      <c r="AB2538" t="s">
        <v>4530</v>
      </c>
      <c r="AC2538" t="s">
        <v>89</v>
      </c>
      <c r="AD2538" t="str">
        <f t="shared" si="39"/>
        <v>10-60</v>
      </c>
      <c r="AE2538" t="str">
        <f>VLOOKUP(AD2538,'Main_Sub Desc'!C:D,2,)</f>
        <v>LPC from invoicing</v>
      </c>
      <c r="AF2538" t="str">
        <f>VLOOKUP(VALUE(H2538),'Main_Sub Desc'!F:G,2,)</f>
        <v>Wtr Rev Late Payment</v>
      </c>
      <c r="AG2538">
        <f>IFERROR(VLOOKUP(VALUE(I2538),'PC Mapping'!A:F,6,),"")</f>
        <v>10469</v>
      </c>
      <c r="AH2538" s="13" t="str">
        <f>VLOOKUP(AG2538,'PC Mapping'!L:M,2,)</f>
        <v>Bolivar Water</v>
      </c>
    </row>
    <row r="2539" spans="1:34" x14ac:dyDescent="0.2">
      <c r="A2539" t="s">
        <v>13373</v>
      </c>
      <c r="B2539" t="s">
        <v>13356</v>
      </c>
      <c r="C2539" t="s">
        <v>4519</v>
      </c>
      <c r="D2539" t="s">
        <v>4520</v>
      </c>
      <c r="E2539" s="3">
        <v>45835</v>
      </c>
      <c r="F2539" t="s">
        <v>44</v>
      </c>
      <c r="G2539" t="s">
        <v>3742</v>
      </c>
      <c r="H2539" t="s">
        <v>3716</v>
      </c>
      <c r="I2539" t="s">
        <v>4534</v>
      </c>
      <c r="J2539" t="s">
        <v>4522</v>
      </c>
      <c r="K2539" s="2">
        <v>-5</v>
      </c>
      <c r="L2539" t="s">
        <v>44</v>
      </c>
      <c r="M2539" s="2">
        <v>-5</v>
      </c>
      <c r="N2539" t="s">
        <v>4523</v>
      </c>
      <c r="O2539" t="s">
        <v>4524</v>
      </c>
      <c r="P2539" t="s">
        <v>13374</v>
      </c>
      <c r="Q2539" t="s">
        <v>13377</v>
      </c>
      <c r="R2539" t="s">
        <v>44</v>
      </c>
      <c r="S2539" t="s">
        <v>4527</v>
      </c>
      <c r="T2539" s="3">
        <v>45835</v>
      </c>
      <c r="U2539" s="3">
        <v>45838</v>
      </c>
      <c r="V2539" s="2">
        <v>0</v>
      </c>
      <c r="W2539" t="s">
        <v>44</v>
      </c>
      <c r="X2539" t="s">
        <v>44</v>
      </c>
      <c r="Y2539" t="s">
        <v>13378</v>
      </c>
      <c r="Z2539" t="s">
        <v>686</v>
      </c>
      <c r="AA2539" t="s">
        <v>4529</v>
      </c>
      <c r="AB2539" t="s">
        <v>4530</v>
      </c>
      <c r="AC2539" t="s">
        <v>89</v>
      </c>
      <c r="AD2539" t="str">
        <f t="shared" si="39"/>
        <v>10-60</v>
      </c>
      <c r="AE2539" t="str">
        <f>VLOOKUP(AD2539,'Main_Sub Desc'!C:D,2,)</f>
        <v>LPC from invoicing</v>
      </c>
      <c r="AF2539" t="str">
        <f>VLOOKUP(VALUE(H2539),'Main_Sub Desc'!F:G,2,)</f>
        <v>Wst Rev Late Payment</v>
      </c>
      <c r="AG2539">
        <f>IFERROR(VLOOKUP(VALUE(I2539),'PC Mapping'!A:F,6,),"")</f>
        <v>10514</v>
      </c>
      <c r="AH2539" s="13" t="str">
        <f>VLOOKUP(AG2539,'PC Mapping'!L:M,2,)</f>
        <v>Bolivar Sewer</v>
      </c>
    </row>
    <row r="2540" spans="1:34" x14ac:dyDescent="0.2">
      <c r="A2540" t="s">
        <v>13379</v>
      </c>
      <c r="B2540" t="s">
        <v>13356</v>
      </c>
      <c r="C2540" t="s">
        <v>4519</v>
      </c>
      <c r="D2540" t="s">
        <v>4520</v>
      </c>
      <c r="E2540" s="3">
        <v>45835</v>
      </c>
      <c r="F2540" t="s">
        <v>44</v>
      </c>
      <c r="G2540" t="s">
        <v>3742</v>
      </c>
      <c r="H2540" t="s">
        <v>3722</v>
      </c>
      <c r="I2540" t="s">
        <v>3752</v>
      </c>
      <c r="J2540" t="s">
        <v>4522</v>
      </c>
      <c r="K2540" s="2">
        <v>-5.66</v>
      </c>
      <c r="L2540" t="s">
        <v>44</v>
      </c>
      <c r="M2540" s="2">
        <v>-5.66</v>
      </c>
      <c r="N2540" t="s">
        <v>4523</v>
      </c>
      <c r="O2540" t="s">
        <v>4524</v>
      </c>
      <c r="P2540" t="s">
        <v>5483</v>
      </c>
      <c r="Q2540" t="s">
        <v>13380</v>
      </c>
      <c r="R2540" t="s">
        <v>44</v>
      </c>
      <c r="S2540" t="s">
        <v>4527</v>
      </c>
      <c r="T2540" s="3">
        <v>45835</v>
      </c>
      <c r="U2540" s="3">
        <v>45838</v>
      </c>
      <c r="V2540" s="2">
        <v>0</v>
      </c>
      <c r="W2540" t="s">
        <v>44</v>
      </c>
      <c r="X2540" t="s">
        <v>44</v>
      </c>
      <c r="Y2540" t="s">
        <v>5485</v>
      </c>
      <c r="Z2540" t="s">
        <v>5486</v>
      </c>
      <c r="AA2540" t="s">
        <v>4529</v>
      </c>
      <c r="AB2540" t="s">
        <v>4530</v>
      </c>
      <c r="AC2540" t="s">
        <v>89</v>
      </c>
      <c r="AD2540" t="str">
        <f t="shared" si="39"/>
        <v>10-60</v>
      </c>
      <c r="AE2540" t="str">
        <f>VLOOKUP(AD2540,'Main_Sub Desc'!C:D,2,)</f>
        <v>LPC from invoicing</v>
      </c>
      <c r="AF2540" t="str">
        <f>VLOOKUP(VALUE(H2540),'Main_Sub Desc'!F:G,2,)</f>
        <v>Wtr Rev Late Payment</v>
      </c>
      <c r="AG2540">
        <f>IFERROR(VLOOKUP(VALUE(I2540),'PC Mapping'!A:F,6,),"")</f>
        <v>10719</v>
      </c>
      <c r="AH2540" s="13" t="str">
        <f>VLOOKUP(AG2540,'PC Mapping'!L:M,2,)</f>
        <v>All Other Water</v>
      </c>
    </row>
    <row r="2541" spans="1:34" x14ac:dyDescent="0.2">
      <c r="A2541" t="s">
        <v>13381</v>
      </c>
      <c r="B2541" t="s">
        <v>13382</v>
      </c>
      <c r="C2541" t="s">
        <v>4519</v>
      </c>
      <c r="D2541" t="s">
        <v>4520</v>
      </c>
      <c r="E2541" s="3">
        <v>45838</v>
      </c>
      <c r="F2541" t="s">
        <v>44</v>
      </c>
      <c r="G2541" t="s">
        <v>3742</v>
      </c>
      <c r="H2541" t="s">
        <v>3716</v>
      </c>
      <c r="I2541" t="s">
        <v>4534</v>
      </c>
      <c r="J2541" t="s">
        <v>4522</v>
      </c>
      <c r="K2541" s="2">
        <v>-5</v>
      </c>
      <c r="L2541" t="s">
        <v>44</v>
      </c>
      <c r="M2541" s="2">
        <v>-5</v>
      </c>
      <c r="N2541" t="s">
        <v>4523</v>
      </c>
      <c r="O2541" t="s">
        <v>4524</v>
      </c>
      <c r="P2541" t="s">
        <v>13383</v>
      </c>
      <c r="Q2541" t="s">
        <v>13384</v>
      </c>
      <c r="R2541" t="s">
        <v>44</v>
      </c>
      <c r="S2541" t="s">
        <v>4527</v>
      </c>
      <c r="T2541" s="3">
        <v>45838</v>
      </c>
      <c r="U2541" s="3">
        <v>45839</v>
      </c>
      <c r="V2541" s="2">
        <v>0</v>
      </c>
      <c r="W2541" t="s">
        <v>44</v>
      </c>
      <c r="X2541" t="s">
        <v>44</v>
      </c>
      <c r="Y2541" t="s">
        <v>13385</v>
      </c>
      <c r="Z2541" t="s">
        <v>1271</v>
      </c>
      <c r="AA2541" t="s">
        <v>4529</v>
      </c>
      <c r="AB2541" t="s">
        <v>4530</v>
      </c>
      <c r="AC2541" t="s">
        <v>89</v>
      </c>
      <c r="AD2541" t="str">
        <f t="shared" si="39"/>
        <v>10-60</v>
      </c>
      <c r="AE2541" t="str">
        <f>VLOOKUP(AD2541,'Main_Sub Desc'!C:D,2,)</f>
        <v>LPC from invoicing</v>
      </c>
      <c r="AF2541" t="str">
        <f>VLOOKUP(VALUE(H2541),'Main_Sub Desc'!F:G,2,)</f>
        <v>Wst Rev Late Payment</v>
      </c>
      <c r="AG2541">
        <f>IFERROR(VLOOKUP(VALUE(I2541),'PC Mapping'!A:F,6,),"")</f>
        <v>10514</v>
      </c>
      <c r="AH2541" s="13" t="str">
        <f>VLOOKUP(AG2541,'PC Mapping'!L:M,2,)</f>
        <v>Bolivar Sewer</v>
      </c>
    </row>
    <row r="2542" spans="1:34" x14ac:dyDescent="0.2">
      <c r="A2542" t="s">
        <v>13381</v>
      </c>
      <c r="B2542" t="s">
        <v>13382</v>
      </c>
      <c r="C2542" t="s">
        <v>4519</v>
      </c>
      <c r="D2542" t="s">
        <v>4520</v>
      </c>
      <c r="E2542" s="3">
        <v>45838</v>
      </c>
      <c r="F2542" t="s">
        <v>44</v>
      </c>
      <c r="G2542" t="s">
        <v>3742</v>
      </c>
      <c r="H2542" t="s">
        <v>3722</v>
      </c>
      <c r="I2542" t="s">
        <v>4538</v>
      </c>
      <c r="J2542" t="s">
        <v>4522</v>
      </c>
      <c r="K2542" s="2">
        <v>-5</v>
      </c>
      <c r="L2542" t="s">
        <v>44</v>
      </c>
      <c r="M2542" s="2">
        <v>-5</v>
      </c>
      <c r="N2542" t="s">
        <v>4523</v>
      </c>
      <c r="O2542" t="s">
        <v>4524</v>
      </c>
      <c r="P2542" t="s">
        <v>13383</v>
      </c>
      <c r="Q2542" t="s">
        <v>13386</v>
      </c>
      <c r="R2542" t="s">
        <v>44</v>
      </c>
      <c r="S2542" t="s">
        <v>4527</v>
      </c>
      <c r="T2542" s="3">
        <v>45838</v>
      </c>
      <c r="U2542" s="3">
        <v>45839</v>
      </c>
      <c r="V2542" s="2">
        <v>0</v>
      </c>
      <c r="W2542" t="s">
        <v>44</v>
      </c>
      <c r="X2542" t="s">
        <v>44</v>
      </c>
      <c r="Y2542" t="s">
        <v>13387</v>
      </c>
      <c r="Z2542" t="s">
        <v>1271</v>
      </c>
      <c r="AA2542" t="s">
        <v>4529</v>
      </c>
      <c r="AB2542" t="s">
        <v>4530</v>
      </c>
      <c r="AC2542" t="s">
        <v>89</v>
      </c>
      <c r="AD2542" t="str">
        <f t="shared" si="39"/>
        <v>10-60</v>
      </c>
      <c r="AE2542" t="str">
        <f>VLOOKUP(AD2542,'Main_Sub Desc'!C:D,2,)</f>
        <v>LPC from invoicing</v>
      </c>
      <c r="AF2542" t="str">
        <f>VLOOKUP(VALUE(H2542),'Main_Sub Desc'!F:G,2,)</f>
        <v>Wtr Rev Late Payment</v>
      </c>
      <c r="AG2542">
        <f>IFERROR(VLOOKUP(VALUE(I2542),'PC Mapping'!A:F,6,),"")</f>
        <v>10469</v>
      </c>
      <c r="AH2542" s="13" t="str">
        <f>VLOOKUP(AG2542,'PC Mapping'!L:M,2,)</f>
        <v>Bolivar Water</v>
      </c>
    </row>
    <row r="2543" spans="1:34" x14ac:dyDescent="0.2">
      <c r="A2543" t="s">
        <v>13388</v>
      </c>
      <c r="B2543" t="s">
        <v>13389</v>
      </c>
      <c r="C2543" t="s">
        <v>4519</v>
      </c>
      <c r="D2543" t="s">
        <v>4520</v>
      </c>
      <c r="E2543" s="3">
        <v>45838</v>
      </c>
      <c r="F2543" t="s">
        <v>44</v>
      </c>
      <c r="G2543" t="s">
        <v>3742</v>
      </c>
      <c r="H2543" t="s">
        <v>3716</v>
      </c>
      <c r="I2543" t="s">
        <v>4534</v>
      </c>
      <c r="J2543" t="s">
        <v>4522</v>
      </c>
      <c r="K2543" s="2">
        <v>-5</v>
      </c>
      <c r="L2543" t="s">
        <v>44</v>
      </c>
      <c r="M2543" s="2">
        <v>-5</v>
      </c>
      <c r="N2543" t="s">
        <v>4523</v>
      </c>
      <c r="O2543" t="s">
        <v>4524</v>
      </c>
      <c r="P2543" t="s">
        <v>8438</v>
      </c>
      <c r="Q2543" t="s">
        <v>13390</v>
      </c>
      <c r="R2543" t="s">
        <v>44</v>
      </c>
      <c r="S2543" t="s">
        <v>4527</v>
      </c>
      <c r="T2543" s="3">
        <v>45838</v>
      </c>
      <c r="U2543" s="3">
        <v>45839</v>
      </c>
      <c r="V2543" s="2">
        <v>0</v>
      </c>
      <c r="W2543" t="s">
        <v>44</v>
      </c>
      <c r="X2543" t="s">
        <v>44</v>
      </c>
      <c r="Y2543" t="s">
        <v>13391</v>
      </c>
      <c r="Z2543" t="s">
        <v>13392</v>
      </c>
      <c r="AA2543" t="s">
        <v>4529</v>
      </c>
      <c r="AB2543" t="s">
        <v>4530</v>
      </c>
      <c r="AC2543" t="s">
        <v>89</v>
      </c>
      <c r="AD2543" t="str">
        <f t="shared" si="39"/>
        <v>10-60</v>
      </c>
      <c r="AE2543" t="str">
        <f>VLOOKUP(AD2543,'Main_Sub Desc'!C:D,2,)</f>
        <v>LPC from invoicing</v>
      </c>
      <c r="AF2543" t="str">
        <f>VLOOKUP(VALUE(H2543),'Main_Sub Desc'!F:G,2,)</f>
        <v>Wst Rev Late Payment</v>
      </c>
      <c r="AG2543">
        <f>IFERROR(VLOOKUP(VALUE(I2543),'PC Mapping'!A:F,6,),"")</f>
        <v>10514</v>
      </c>
      <c r="AH2543" s="13" t="str">
        <f>VLOOKUP(AG2543,'PC Mapping'!L:M,2,)</f>
        <v>Bolivar Sewer</v>
      </c>
    </row>
    <row r="2544" spans="1:34" x14ac:dyDescent="0.2">
      <c r="A2544" t="s">
        <v>13388</v>
      </c>
      <c r="B2544" t="s">
        <v>13389</v>
      </c>
      <c r="C2544" t="s">
        <v>4519</v>
      </c>
      <c r="D2544" t="s">
        <v>4520</v>
      </c>
      <c r="E2544" s="3">
        <v>45838</v>
      </c>
      <c r="F2544" t="s">
        <v>44</v>
      </c>
      <c r="G2544" t="s">
        <v>3742</v>
      </c>
      <c r="H2544" t="s">
        <v>3722</v>
      </c>
      <c r="I2544" t="s">
        <v>4538</v>
      </c>
      <c r="J2544" t="s">
        <v>4522</v>
      </c>
      <c r="K2544" s="2">
        <v>-5</v>
      </c>
      <c r="L2544" t="s">
        <v>44</v>
      </c>
      <c r="M2544" s="2">
        <v>-5</v>
      </c>
      <c r="N2544" t="s">
        <v>4523</v>
      </c>
      <c r="O2544" t="s">
        <v>4524</v>
      </c>
      <c r="P2544" t="s">
        <v>8438</v>
      </c>
      <c r="Q2544" t="s">
        <v>13393</v>
      </c>
      <c r="R2544" t="s">
        <v>44</v>
      </c>
      <c r="S2544" t="s">
        <v>4527</v>
      </c>
      <c r="T2544" s="3">
        <v>45838</v>
      </c>
      <c r="U2544" s="3">
        <v>45839</v>
      </c>
      <c r="V2544" s="2">
        <v>0</v>
      </c>
      <c r="W2544" t="s">
        <v>44</v>
      </c>
      <c r="X2544" t="s">
        <v>44</v>
      </c>
      <c r="Y2544" t="s">
        <v>13394</v>
      </c>
      <c r="Z2544" t="s">
        <v>13392</v>
      </c>
      <c r="AA2544" t="s">
        <v>4529</v>
      </c>
      <c r="AB2544" t="s">
        <v>4530</v>
      </c>
      <c r="AC2544" t="s">
        <v>89</v>
      </c>
      <c r="AD2544" t="str">
        <f t="shared" si="39"/>
        <v>10-60</v>
      </c>
      <c r="AE2544" t="str">
        <f>VLOOKUP(AD2544,'Main_Sub Desc'!C:D,2,)</f>
        <v>LPC from invoicing</v>
      </c>
      <c r="AF2544" t="str">
        <f>VLOOKUP(VALUE(H2544),'Main_Sub Desc'!F:G,2,)</f>
        <v>Wtr Rev Late Payment</v>
      </c>
      <c r="AG2544">
        <f>IFERROR(VLOOKUP(VALUE(I2544),'PC Mapping'!A:F,6,),"")</f>
        <v>10469</v>
      </c>
      <c r="AH2544" s="13" t="str">
        <f>VLOOKUP(AG2544,'PC Mapping'!L:M,2,)</f>
        <v>Bolivar Water</v>
      </c>
    </row>
    <row r="2545" spans="1:34" x14ac:dyDescent="0.2">
      <c r="A2545" t="s">
        <v>13395</v>
      </c>
      <c r="B2545" t="s">
        <v>13396</v>
      </c>
      <c r="C2545" t="s">
        <v>4519</v>
      </c>
      <c r="D2545" t="s">
        <v>4520</v>
      </c>
      <c r="E2545" s="3">
        <v>45838</v>
      </c>
      <c r="F2545" t="s">
        <v>44</v>
      </c>
      <c r="G2545" t="s">
        <v>3742</v>
      </c>
      <c r="H2545" t="s">
        <v>3716</v>
      </c>
      <c r="I2545" t="s">
        <v>4534</v>
      </c>
      <c r="J2545" t="s">
        <v>4522</v>
      </c>
      <c r="K2545" s="2">
        <v>-5</v>
      </c>
      <c r="L2545" t="s">
        <v>44</v>
      </c>
      <c r="M2545" s="2">
        <v>-5</v>
      </c>
      <c r="N2545" t="s">
        <v>4523</v>
      </c>
      <c r="O2545" t="s">
        <v>4524</v>
      </c>
      <c r="P2545" t="s">
        <v>4636</v>
      </c>
      <c r="Q2545" t="s">
        <v>13397</v>
      </c>
      <c r="R2545" t="s">
        <v>44</v>
      </c>
      <c r="S2545" t="s">
        <v>4527</v>
      </c>
      <c r="T2545" s="3">
        <v>45838</v>
      </c>
      <c r="U2545" s="3">
        <v>45839</v>
      </c>
      <c r="V2545" s="2">
        <v>0</v>
      </c>
      <c r="W2545" t="s">
        <v>44</v>
      </c>
      <c r="X2545" t="s">
        <v>44</v>
      </c>
      <c r="Y2545" t="s">
        <v>13398</v>
      </c>
      <c r="Z2545" t="s">
        <v>1235</v>
      </c>
      <c r="AA2545" t="s">
        <v>4529</v>
      </c>
      <c r="AB2545" t="s">
        <v>4530</v>
      </c>
      <c r="AC2545" t="s">
        <v>89</v>
      </c>
      <c r="AD2545" t="str">
        <f t="shared" si="39"/>
        <v>10-60</v>
      </c>
      <c r="AE2545" t="str">
        <f>VLOOKUP(AD2545,'Main_Sub Desc'!C:D,2,)</f>
        <v>LPC from invoicing</v>
      </c>
      <c r="AF2545" t="str">
        <f>VLOOKUP(VALUE(H2545),'Main_Sub Desc'!F:G,2,)</f>
        <v>Wst Rev Late Payment</v>
      </c>
      <c r="AG2545">
        <f>IFERROR(VLOOKUP(VALUE(I2545),'PC Mapping'!A:F,6,),"")</f>
        <v>10514</v>
      </c>
      <c r="AH2545" s="13" t="str">
        <f>VLOOKUP(AG2545,'PC Mapping'!L:M,2,)</f>
        <v>Bolivar Sewer</v>
      </c>
    </row>
    <row r="2546" spans="1:34" x14ac:dyDescent="0.2">
      <c r="A2546" t="s">
        <v>13395</v>
      </c>
      <c r="B2546" t="s">
        <v>13396</v>
      </c>
      <c r="C2546" t="s">
        <v>4519</v>
      </c>
      <c r="D2546" t="s">
        <v>4520</v>
      </c>
      <c r="E2546" s="3">
        <v>45838</v>
      </c>
      <c r="F2546" t="s">
        <v>44</v>
      </c>
      <c r="G2546" t="s">
        <v>3742</v>
      </c>
      <c r="H2546" t="s">
        <v>3722</v>
      </c>
      <c r="I2546" t="s">
        <v>4538</v>
      </c>
      <c r="J2546" t="s">
        <v>4522</v>
      </c>
      <c r="K2546" s="2">
        <v>-5</v>
      </c>
      <c r="L2546" t="s">
        <v>44</v>
      </c>
      <c r="M2546" s="2">
        <v>-5</v>
      </c>
      <c r="N2546" t="s">
        <v>4523</v>
      </c>
      <c r="O2546" t="s">
        <v>4524</v>
      </c>
      <c r="P2546" t="s">
        <v>4636</v>
      </c>
      <c r="Q2546" t="s">
        <v>13399</v>
      </c>
      <c r="R2546" t="s">
        <v>44</v>
      </c>
      <c r="S2546" t="s">
        <v>4527</v>
      </c>
      <c r="T2546" s="3">
        <v>45838</v>
      </c>
      <c r="U2546" s="3">
        <v>45839</v>
      </c>
      <c r="V2546" s="2">
        <v>0</v>
      </c>
      <c r="W2546" t="s">
        <v>44</v>
      </c>
      <c r="X2546" t="s">
        <v>44</v>
      </c>
      <c r="Y2546" t="s">
        <v>13400</v>
      </c>
      <c r="Z2546" t="s">
        <v>1235</v>
      </c>
      <c r="AA2546" t="s">
        <v>4529</v>
      </c>
      <c r="AB2546" t="s">
        <v>4530</v>
      </c>
      <c r="AC2546" t="s">
        <v>89</v>
      </c>
      <c r="AD2546" t="str">
        <f t="shared" si="39"/>
        <v>10-60</v>
      </c>
      <c r="AE2546" t="str">
        <f>VLOOKUP(AD2546,'Main_Sub Desc'!C:D,2,)</f>
        <v>LPC from invoicing</v>
      </c>
      <c r="AF2546" t="str">
        <f>VLOOKUP(VALUE(H2546),'Main_Sub Desc'!F:G,2,)</f>
        <v>Wtr Rev Late Payment</v>
      </c>
      <c r="AG2546">
        <f>IFERROR(VLOOKUP(VALUE(I2546),'PC Mapping'!A:F,6,),"")</f>
        <v>10469</v>
      </c>
      <c r="AH2546" s="13" t="str">
        <f>VLOOKUP(AG2546,'PC Mapping'!L:M,2,)</f>
        <v>Bolivar Water</v>
      </c>
    </row>
    <row r="2547" spans="1:34" x14ac:dyDescent="0.2">
      <c r="A2547" t="s">
        <v>13401</v>
      </c>
      <c r="B2547" t="s">
        <v>13396</v>
      </c>
      <c r="C2547" t="s">
        <v>4519</v>
      </c>
      <c r="D2547" t="s">
        <v>4520</v>
      </c>
      <c r="E2547" s="3">
        <v>45838</v>
      </c>
      <c r="F2547" t="s">
        <v>44</v>
      </c>
      <c r="G2547" t="s">
        <v>3742</v>
      </c>
      <c r="H2547" t="s">
        <v>3722</v>
      </c>
      <c r="I2547" t="s">
        <v>4538</v>
      </c>
      <c r="J2547" t="s">
        <v>4522</v>
      </c>
      <c r="K2547" s="2">
        <v>-5</v>
      </c>
      <c r="L2547" t="s">
        <v>44</v>
      </c>
      <c r="M2547" s="2">
        <v>-5</v>
      </c>
      <c r="N2547" t="s">
        <v>4523</v>
      </c>
      <c r="O2547" t="s">
        <v>4524</v>
      </c>
      <c r="P2547" t="s">
        <v>13402</v>
      </c>
      <c r="Q2547" t="s">
        <v>13403</v>
      </c>
      <c r="R2547" t="s">
        <v>44</v>
      </c>
      <c r="S2547" t="s">
        <v>4527</v>
      </c>
      <c r="T2547" s="3">
        <v>45838</v>
      </c>
      <c r="U2547" s="3">
        <v>45839</v>
      </c>
      <c r="V2547" s="2">
        <v>0</v>
      </c>
      <c r="W2547" t="s">
        <v>44</v>
      </c>
      <c r="X2547" t="s">
        <v>44</v>
      </c>
      <c r="Y2547" t="s">
        <v>13404</v>
      </c>
      <c r="Z2547" t="s">
        <v>613</v>
      </c>
      <c r="AA2547" t="s">
        <v>4529</v>
      </c>
      <c r="AB2547" t="s">
        <v>4530</v>
      </c>
      <c r="AC2547" t="s">
        <v>89</v>
      </c>
      <c r="AD2547" t="str">
        <f t="shared" si="39"/>
        <v>10-60</v>
      </c>
      <c r="AE2547" t="str">
        <f>VLOOKUP(AD2547,'Main_Sub Desc'!C:D,2,)</f>
        <v>LPC from invoicing</v>
      </c>
      <c r="AF2547" t="str">
        <f>VLOOKUP(VALUE(H2547),'Main_Sub Desc'!F:G,2,)</f>
        <v>Wtr Rev Late Payment</v>
      </c>
      <c r="AG2547">
        <f>IFERROR(VLOOKUP(VALUE(I2547),'PC Mapping'!A:F,6,),"")</f>
        <v>10469</v>
      </c>
      <c r="AH2547" s="13" t="str">
        <f>VLOOKUP(AG2547,'PC Mapping'!L:M,2,)</f>
        <v>Bolivar Water</v>
      </c>
    </row>
    <row r="2548" spans="1:34" x14ac:dyDescent="0.2">
      <c r="A2548" t="s">
        <v>13401</v>
      </c>
      <c r="B2548" t="s">
        <v>13396</v>
      </c>
      <c r="C2548" t="s">
        <v>4519</v>
      </c>
      <c r="D2548" t="s">
        <v>4520</v>
      </c>
      <c r="E2548" s="3">
        <v>45838</v>
      </c>
      <c r="F2548" t="s">
        <v>44</v>
      </c>
      <c r="G2548" t="s">
        <v>3742</v>
      </c>
      <c r="H2548" t="s">
        <v>3716</v>
      </c>
      <c r="I2548" t="s">
        <v>4534</v>
      </c>
      <c r="J2548" t="s">
        <v>4522</v>
      </c>
      <c r="K2548" s="2">
        <v>-6.51</v>
      </c>
      <c r="L2548" t="s">
        <v>44</v>
      </c>
      <c r="M2548" s="2">
        <v>-6.51</v>
      </c>
      <c r="N2548" t="s">
        <v>4523</v>
      </c>
      <c r="O2548" t="s">
        <v>4524</v>
      </c>
      <c r="P2548" t="s">
        <v>13402</v>
      </c>
      <c r="Q2548" t="s">
        <v>13405</v>
      </c>
      <c r="R2548" t="s">
        <v>44</v>
      </c>
      <c r="S2548" t="s">
        <v>4527</v>
      </c>
      <c r="T2548" s="3">
        <v>45838</v>
      </c>
      <c r="U2548" s="3">
        <v>45839</v>
      </c>
      <c r="V2548" s="2">
        <v>0</v>
      </c>
      <c r="W2548" t="s">
        <v>44</v>
      </c>
      <c r="X2548" t="s">
        <v>44</v>
      </c>
      <c r="Y2548" t="s">
        <v>13406</v>
      </c>
      <c r="Z2548" t="s">
        <v>613</v>
      </c>
      <c r="AA2548" t="s">
        <v>4529</v>
      </c>
      <c r="AB2548" t="s">
        <v>4530</v>
      </c>
      <c r="AC2548" t="s">
        <v>89</v>
      </c>
      <c r="AD2548" t="str">
        <f t="shared" si="39"/>
        <v>10-60</v>
      </c>
      <c r="AE2548" t="str">
        <f>VLOOKUP(AD2548,'Main_Sub Desc'!C:D,2,)</f>
        <v>LPC from invoicing</v>
      </c>
      <c r="AF2548" t="str">
        <f>VLOOKUP(VALUE(H2548),'Main_Sub Desc'!F:G,2,)</f>
        <v>Wst Rev Late Payment</v>
      </c>
      <c r="AG2548">
        <f>IFERROR(VLOOKUP(VALUE(I2548),'PC Mapping'!A:F,6,),"")</f>
        <v>10514</v>
      </c>
      <c r="AH2548" s="13" t="str">
        <f>VLOOKUP(AG2548,'PC Mapping'!L:M,2,)</f>
        <v>Bolivar Sewer</v>
      </c>
    </row>
    <row r="2549" spans="1:34" x14ac:dyDescent="0.2">
      <c r="A2549" t="s">
        <v>13407</v>
      </c>
      <c r="B2549" t="s">
        <v>13389</v>
      </c>
      <c r="C2549" t="s">
        <v>4519</v>
      </c>
      <c r="D2549" t="s">
        <v>4520</v>
      </c>
      <c r="E2549" s="3">
        <v>45838</v>
      </c>
      <c r="F2549" t="s">
        <v>44</v>
      </c>
      <c r="G2549" t="s">
        <v>3742</v>
      </c>
      <c r="H2549" t="s">
        <v>3722</v>
      </c>
      <c r="I2549" t="s">
        <v>4538</v>
      </c>
      <c r="J2549" t="s">
        <v>4522</v>
      </c>
      <c r="K2549" s="2">
        <v>-5</v>
      </c>
      <c r="L2549" t="s">
        <v>44</v>
      </c>
      <c r="M2549" s="2">
        <v>-5</v>
      </c>
      <c r="N2549" t="s">
        <v>4523</v>
      </c>
      <c r="O2549" t="s">
        <v>4524</v>
      </c>
      <c r="P2549" t="s">
        <v>8444</v>
      </c>
      <c r="Q2549" t="s">
        <v>13408</v>
      </c>
      <c r="R2549" t="s">
        <v>44</v>
      </c>
      <c r="S2549" t="s">
        <v>4527</v>
      </c>
      <c r="T2549" s="3">
        <v>45838</v>
      </c>
      <c r="U2549" s="3">
        <v>45839</v>
      </c>
      <c r="V2549" s="2">
        <v>0</v>
      </c>
      <c r="W2549" t="s">
        <v>44</v>
      </c>
      <c r="X2549" t="s">
        <v>44</v>
      </c>
      <c r="Y2549" t="s">
        <v>13409</v>
      </c>
      <c r="Z2549" t="s">
        <v>765</v>
      </c>
      <c r="AA2549" t="s">
        <v>4529</v>
      </c>
      <c r="AB2549" t="s">
        <v>4530</v>
      </c>
      <c r="AC2549" t="s">
        <v>89</v>
      </c>
      <c r="AD2549" t="str">
        <f t="shared" si="39"/>
        <v>10-60</v>
      </c>
      <c r="AE2549" t="str">
        <f>VLOOKUP(AD2549,'Main_Sub Desc'!C:D,2,)</f>
        <v>LPC from invoicing</v>
      </c>
      <c r="AF2549" t="str">
        <f>VLOOKUP(VALUE(H2549),'Main_Sub Desc'!F:G,2,)</f>
        <v>Wtr Rev Late Payment</v>
      </c>
      <c r="AG2549">
        <f>IFERROR(VLOOKUP(VALUE(I2549),'PC Mapping'!A:F,6,),"")</f>
        <v>10469</v>
      </c>
      <c r="AH2549" s="13" t="str">
        <f>VLOOKUP(AG2549,'PC Mapping'!L:M,2,)</f>
        <v>Bolivar Water</v>
      </c>
    </row>
    <row r="2550" spans="1:34" x14ac:dyDescent="0.2">
      <c r="A2550" t="s">
        <v>13407</v>
      </c>
      <c r="B2550" t="s">
        <v>13389</v>
      </c>
      <c r="C2550" t="s">
        <v>4519</v>
      </c>
      <c r="D2550" t="s">
        <v>4520</v>
      </c>
      <c r="E2550" s="3">
        <v>45838</v>
      </c>
      <c r="F2550" t="s">
        <v>44</v>
      </c>
      <c r="G2550" t="s">
        <v>3742</v>
      </c>
      <c r="H2550" t="s">
        <v>3716</v>
      </c>
      <c r="I2550" t="s">
        <v>4534</v>
      </c>
      <c r="J2550" t="s">
        <v>4522</v>
      </c>
      <c r="K2550" s="2">
        <v>-5</v>
      </c>
      <c r="L2550" t="s">
        <v>44</v>
      </c>
      <c r="M2550" s="2">
        <v>-5</v>
      </c>
      <c r="N2550" t="s">
        <v>4523</v>
      </c>
      <c r="O2550" t="s">
        <v>4524</v>
      </c>
      <c r="P2550" t="s">
        <v>8444</v>
      </c>
      <c r="Q2550" t="s">
        <v>13410</v>
      </c>
      <c r="R2550" t="s">
        <v>44</v>
      </c>
      <c r="S2550" t="s">
        <v>4527</v>
      </c>
      <c r="T2550" s="3">
        <v>45838</v>
      </c>
      <c r="U2550" s="3">
        <v>45839</v>
      </c>
      <c r="V2550" s="2">
        <v>0</v>
      </c>
      <c r="W2550" t="s">
        <v>44</v>
      </c>
      <c r="X2550" t="s">
        <v>44</v>
      </c>
      <c r="Y2550" t="s">
        <v>13411</v>
      </c>
      <c r="Z2550" t="s">
        <v>765</v>
      </c>
      <c r="AA2550" t="s">
        <v>4529</v>
      </c>
      <c r="AB2550" t="s">
        <v>4530</v>
      </c>
      <c r="AC2550" t="s">
        <v>89</v>
      </c>
      <c r="AD2550" t="str">
        <f t="shared" si="39"/>
        <v>10-60</v>
      </c>
      <c r="AE2550" t="str">
        <f>VLOOKUP(AD2550,'Main_Sub Desc'!C:D,2,)</f>
        <v>LPC from invoicing</v>
      </c>
      <c r="AF2550" t="str">
        <f>VLOOKUP(VALUE(H2550),'Main_Sub Desc'!F:G,2,)</f>
        <v>Wst Rev Late Payment</v>
      </c>
      <c r="AG2550">
        <f>IFERROR(VLOOKUP(VALUE(I2550),'PC Mapping'!A:F,6,),"")</f>
        <v>10514</v>
      </c>
      <c r="AH2550" s="13" t="str">
        <f>VLOOKUP(AG2550,'PC Mapping'!L:M,2,)</f>
        <v>Bolivar Sewer</v>
      </c>
    </row>
    <row r="2551" spans="1:34" x14ac:dyDescent="0.2">
      <c r="A2551" t="s">
        <v>13412</v>
      </c>
      <c r="B2551" t="s">
        <v>13389</v>
      </c>
      <c r="C2551" t="s">
        <v>4519</v>
      </c>
      <c r="D2551" t="s">
        <v>4520</v>
      </c>
      <c r="E2551" s="3">
        <v>45838</v>
      </c>
      <c r="F2551" t="s">
        <v>44</v>
      </c>
      <c r="G2551" t="s">
        <v>3742</v>
      </c>
      <c r="H2551" t="s">
        <v>3722</v>
      </c>
      <c r="I2551" t="s">
        <v>4538</v>
      </c>
      <c r="J2551" t="s">
        <v>4522</v>
      </c>
      <c r="K2551" s="2">
        <v>-5</v>
      </c>
      <c r="L2551" t="s">
        <v>44</v>
      </c>
      <c r="M2551" s="2">
        <v>-5</v>
      </c>
      <c r="N2551" t="s">
        <v>4523</v>
      </c>
      <c r="O2551" t="s">
        <v>4524</v>
      </c>
      <c r="P2551" t="s">
        <v>5862</v>
      </c>
      <c r="Q2551" t="s">
        <v>13413</v>
      </c>
      <c r="R2551" t="s">
        <v>44</v>
      </c>
      <c r="S2551" t="s">
        <v>4527</v>
      </c>
      <c r="T2551" s="3">
        <v>45838</v>
      </c>
      <c r="U2551" s="3">
        <v>45839</v>
      </c>
      <c r="V2551" s="2">
        <v>0</v>
      </c>
      <c r="W2551" t="s">
        <v>44</v>
      </c>
      <c r="X2551" t="s">
        <v>44</v>
      </c>
      <c r="Y2551" t="s">
        <v>13414</v>
      </c>
      <c r="Z2551" t="s">
        <v>274</v>
      </c>
      <c r="AA2551" t="s">
        <v>4529</v>
      </c>
      <c r="AB2551" t="s">
        <v>4530</v>
      </c>
      <c r="AC2551" t="s">
        <v>89</v>
      </c>
      <c r="AD2551" t="str">
        <f t="shared" si="39"/>
        <v>10-60</v>
      </c>
      <c r="AE2551" t="str">
        <f>VLOOKUP(AD2551,'Main_Sub Desc'!C:D,2,)</f>
        <v>LPC from invoicing</v>
      </c>
      <c r="AF2551" t="str">
        <f>VLOOKUP(VALUE(H2551),'Main_Sub Desc'!F:G,2,)</f>
        <v>Wtr Rev Late Payment</v>
      </c>
      <c r="AG2551">
        <f>IFERROR(VLOOKUP(VALUE(I2551),'PC Mapping'!A:F,6,),"")</f>
        <v>10469</v>
      </c>
      <c r="AH2551" s="13" t="str">
        <f>VLOOKUP(AG2551,'PC Mapping'!L:M,2,)</f>
        <v>Bolivar Water</v>
      </c>
    </row>
    <row r="2552" spans="1:34" x14ac:dyDescent="0.2">
      <c r="A2552" t="s">
        <v>13415</v>
      </c>
      <c r="B2552" t="s">
        <v>13416</v>
      </c>
      <c r="C2552" t="s">
        <v>4519</v>
      </c>
      <c r="D2552" t="s">
        <v>4520</v>
      </c>
      <c r="E2552" s="3">
        <v>45811</v>
      </c>
      <c r="F2552" t="s">
        <v>44</v>
      </c>
      <c r="G2552" t="s">
        <v>3742</v>
      </c>
      <c r="H2552" t="s">
        <v>3722</v>
      </c>
      <c r="I2552" t="s">
        <v>3752</v>
      </c>
      <c r="J2552" t="s">
        <v>4522</v>
      </c>
      <c r="K2552" s="2">
        <v>-8.41</v>
      </c>
      <c r="L2552" t="s">
        <v>44</v>
      </c>
      <c r="M2552" s="2">
        <v>-8.41</v>
      </c>
      <c r="N2552" t="s">
        <v>4523</v>
      </c>
      <c r="O2552" t="s">
        <v>4524</v>
      </c>
      <c r="P2552" t="s">
        <v>13417</v>
      </c>
      <c r="Q2552" t="s">
        <v>13418</v>
      </c>
      <c r="R2552" t="s">
        <v>44</v>
      </c>
      <c r="S2552" t="s">
        <v>4527</v>
      </c>
      <c r="T2552" s="3">
        <v>45811</v>
      </c>
      <c r="U2552" s="3">
        <v>45812</v>
      </c>
      <c r="V2552" s="2">
        <v>0</v>
      </c>
      <c r="W2552" t="s">
        <v>44</v>
      </c>
      <c r="X2552" t="s">
        <v>44</v>
      </c>
      <c r="Y2552" t="s">
        <v>13419</v>
      </c>
      <c r="Z2552" t="s">
        <v>2502</v>
      </c>
      <c r="AA2552" t="s">
        <v>4529</v>
      </c>
      <c r="AB2552" t="s">
        <v>4530</v>
      </c>
      <c r="AC2552" t="s">
        <v>89</v>
      </c>
      <c r="AD2552" t="str">
        <f t="shared" si="39"/>
        <v>10-60</v>
      </c>
      <c r="AE2552" t="str">
        <f>VLOOKUP(AD2552,'Main_Sub Desc'!C:D,2,)</f>
        <v>LPC from invoicing</v>
      </c>
      <c r="AF2552" t="str">
        <f>VLOOKUP(VALUE(H2552),'Main_Sub Desc'!F:G,2,)</f>
        <v>Wtr Rev Late Payment</v>
      </c>
      <c r="AG2552">
        <f>IFERROR(VLOOKUP(VALUE(I2552),'PC Mapping'!A:F,6,),"")</f>
        <v>10719</v>
      </c>
      <c r="AH2552" s="13" t="str">
        <f>VLOOKUP(AG2552,'PC Mapping'!L:M,2,)</f>
        <v>All Other Water</v>
      </c>
    </row>
    <row r="2553" spans="1:34" x14ac:dyDescent="0.2">
      <c r="A2553" t="s">
        <v>13420</v>
      </c>
      <c r="B2553" t="s">
        <v>13416</v>
      </c>
      <c r="C2553" t="s">
        <v>4519</v>
      </c>
      <c r="D2553" t="s">
        <v>4520</v>
      </c>
      <c r="E2553" s="3">
        <v>45811</v>
      </c>
      <c r="F2553" t="s">
        <v>44</v>
      </c>
      <c r="G2553" t="s">
        <v>3742</v>
      </c>
      <c r="H2553" t="s">
        <v>3716</v>
      </c>
      <c r="I2553" t="s">
        <v>4534</v>
      </c>
      <c r="J2553" t="s">
        <v>4522</v>
      </c>
      <c r="K2553" s="2">
        <v>-5</v>
      </c>
      <c r="L2553" t="s">
        <v>44</v>
      </c>
      <c r="M2553" s="2">
        <v>-5</v>
      </c>
      <c r="N2553" t="s">
        <v>4523</v>
      </c>
      <c r="O2553" t="s">
        <v>4524</v>
      </c>
      <c r="P2553" t="s">
        <v>6240</v>
      </c>
      <c r="Q2553" t="s">
        <v>13421</v>
      </c>
      <c r="R2553" t="s">
        <v>44</v>
      </c>
      <c r="S2553" t="s">
        <v>4527</v>
      </c>
      <c r="T2553" s="3">
        <v>45811</v>
      </c>
      <c r="U2553" s="3">
        <v>45812</v>
      </c>
      <c r="V2553" s="2">
        <v>0</v>
      </c>
      <c r="W2553" t="s">
        <v>44</v>
      </c>
      <c r="X2553" t="s">
        <v>44</v>
      </c>
      <c r="Y2553" t="s">
        <v>13422</v>
      </c>
      <c r="Z2553" t="s">
        <v>13423</v>
      </c>
      <c r="AA2553" t="s">
        <v>4529</v>
      </c>
      <c r="AB2553" t="s">
        <v>4530</v>
      </c>
      <c r="AC2553" t="s">
        <v>89</v>
      </c>
      <c r="AD2553" t="str">
        <f t="shared" si="39"/>
        <v>10-60</v>
      </c>
      <c r="AE2553" t="str">
        <f>VLOOKUP(AD2553,'Main_Sub Desc'!C:D,2,)</f>
        <v>LPC from invoicing</v>
      </c>
      <c r="AF2553" t="str">
        <f>VLOOKUP(VALUE(H2553),'Main_Sub Desc'!F:G,2,)</f>
        <v>Wst Rev Late Payment</v>
      </c>
      <c r="AG2553">
        <f>IFERROR(VLOOKUP(VALUE(I2553),'PC Mapping'!A:F,6,),"")</f>
        <v>10514</v>
      </c>
      <c r="AH2553" s="13" t="str">
        <f>VLOOKUP(AG2553,'PC Mapping'!L:M,2,)</f>
        <v>Bolivar Sewer</v>
      </c>
    </row>
    <row r="2554" spans="1:34" x14ac:dyDescent="0.2">
      <c r="A2554" t="s">
        <v>13420</v>
      </c>
      <c r="B2554" t="s">
        <v>13416</v>
      </c>
      <c r="C2554" t="s">
        <v>4519</v>
      </c>
      <c r="D2554" t="s">
        <v>4520</v>
      </c>
      <c r="E2554" s="3">
        <v>45811</v>
      </c>
      <c r="F2554" t="s">
        <v>44</v>
      </c>
      <c r="G2554" t="s">
        <v>3742</v>
      </c>
      <c r="H2554" t="s">
        <v>3722</v>
      </c>
      <c r="I2554" t="s">
        <v>4538</v>
      </c>
      <c r="J2554" t="s">
        <v>4522</v>
      </c>
      <c r="K2554" s="2">
        <v>-5</v>
      </c>
      <c r="L2554" t="s">
        <v>44</v>
      </c>
      <c r="M2554" s="2">
        <v>-5</v>
      </c>
      <c r="N2554" t="s">
        <v>4523</v>
      </c>
      <c r="O2554" t="s">
        <v>4524</v>
      </c>
      <c r="P2554" t="s">
        <v>6240</v>
      </c>
      <c r="Q2554" t="s">
        <v>13424</v>
      </c>
      <c r="R2554" t="s">
        <v>44</v>
      </c>
      <c r="S2554" t="s">
        <v>4527</v>
      </c>
      <c r="T2554" s="3">
        <v>45811</v>
      </c>
      <c r="U2554" s="3">
        <v>45812</v>
      </c>
      <c r="V2554" s="2">
        <v>0</v>
      </c>
      <c r="W2554" t="s">
        <v>44</v>
      </c>
      <c r="X2554" t="s">
        <v>44</v>
      </c>
      <c r="Y2554" t="s">
        <v>13425</v>
      </c>
      <c r="Z2554" t="s">
        <v>13423</v>
      </c>
      <c r="AA2554" t="s">
        <v>4529</v>
      </c>
      <c r="AB2554" t="s">
        <v>4530</v>
      </c>
      <c r="AC2554" t="s">
        <v>89</v>
      </c>
      <c r="AD2554" t="str">
        <f t="shared" si="39"/>
        <v>10-60</v>
      </c>
      <c r="AE2554" t="str">
        <f>VLOOKUP(AD2554,'Main_Sub Desc'!C:D,2,)</f>
        <v>LPC from invoicing</v>
      </c>
      <c r="AF2554" t="str">
        <f>VLOOKUP(VALUE(H2554),'Main_Sub Desc'!F:G,2,)</f>
        <v>Wtr Rev Late Payment</v>
      </c>
      <c r="AG2554">
        <f>IFERROR(VLOOKUP(VALUE(I2554),'PC Mapping'!A:F,6,),"")</f>
        <v>10469</v>
      </c>
      <c r="AH2554" s="13" t="str">
        <f>VLOOKUP(AG2554,'PC Mapping'!L:M,2,)</f>
        <v>Bolivar Water</v>
      </c>
    </row>
    <row r="2555" spans="1:34" x14ac:dyDescent="0.2">
      <c r="A2555" t="s">
        <v>13426</v>
      </c>
      <c r="B2555" t="s">
        <v>13427</v>
      </c>
      <c r="C2555" t="s">
        <v>4519</v>
      </c>
      <c r="D2555" t="s">
        <v>4520</v>
      </c>
      <c r="E2555" s="3">
        <v>45811</v>
      </c>
      <c r="F2555" t="s">
        <v>44</v>
      </c>
      <c r="G2555" t="s">
        <v>3742</v>
      </c>
      <c r="H2555" t="s">
        <v>3722</v>
      </c>
      <c r="I2555" t="s">
        <v>3752</v>
      </c>
      <c r="J2555" t="s">
        <v>4522</v>
      </c>
      <c r="K2555" s="2">
        <v>-5.04</v>
      </c>
      <c r="L2555" t="s">
        <v>44</v>
      </c>
      <c r="M2555" s="2">
        <v>-5.04</v>
      </c>
      <c r="N2555" t="s">
        <v>4523</v>
      </c>
      <c r="O2555" t="s">
        <v>4524</v>
      </c>
      <c r="P2555" t="s">
        <v>5959</v>
      </c>
      <c r="Q2555" t="s">
        <v>13428</v>
      </c>
      <c r="R2555" t="s">
        <v>44</v>
      </c>
      <c r="S2555" t="s">
        <v>4527</v>
      </c>
      <c r="T2555" s="3">
        <v>45811</v>
      </c>
      <c r="U2555" s="3">
        <v>45812</v>
      </c>
      <c r="V2555" s="2">
        <v>0</v>
      </c>
      <c r="W2555" t="s">
        <v>44</v>
      </c>
      <c r="X2555" t="s">
        <v>44</v>
      </c>
      <c r="Y2555" t="s">
        <v>13429</v>
      </c>
      <c r="Z2555" t="s">
        <v>1950</v>
      </c>
      <c r="AA2555" t="s">
        <v>4529</v>
      </c>
      <c r="AB2555" t="s">
        <v>4530</v>
      </c>
      <c r="AC2555" t="s">
        <v>89</v>
      </c>
      <c r="AD2555" t="str">
        <f t="shared" si="39"/>
        <v>10-60</v>
      </c>
      <c r="AE2555" t="str">
        <f>VLOOKUP(AD2555,'Main_Sub Desc'!C:D,2,)</f>
        <v>LPC from invoicing</v>
      </c>
      <c r="AF2555" t="str">
        <f>VLOOKUP(VALUE(H2555),'Main_Sub Desc'!F:G,2,)</f>
        <v>Wtr Rev Late Payment</v>
      </c>
      <c r="AG2555">
        <f>IFERROR(VLOOKUP(VALUE(I2555),'PC Mapping'!A:F,6,),"")</f>
        <v>10719</v>
      </c>
      <c r="AH2555" s="13" t="str">
        <f>VLOOKUP(AG2555,'PC Mapping'!L:M,2,)</f>
        <v>All Other Water</v>
      </c>
    </row>
    <row r="2556" spans="1:34" x14ac:dyDescent="0.2">
      <c r="A2556" t="s">
        <v>13430</v>
      </c>
      <c r="B2556" t="s">
        <v>13427</v>
      </c>
      <c r="C2556" t="s">
        <v>4519</v>
      </c>
      <c r="D2556" t="s">
        <v>4520</v>
      </c>
      <c r="E2556" s="3">
        <v>45811</v>
      </c>
      <c r="F2556" t="s">
        <v>44</v>
      </c>
      <c r="G2556" t="s">
        <v>3742</v>
      </c>
      <c r="H2556" t="s">
        <v>3716</v>
      </c>
      <c r="I2556" t="s">
        <v>4534</v>
      </c>
      <c r="J2556" t="s">
        <v>4522</v>
      </c>
      <c r="K2556" s="2">
        <v>-5</v>
      </c>
      <c r="L2556" t="s">
        <v>44</v>
      </c>
      <c r="M2556" s="2">
        <v>-5</v>
      </c>
      <c r="N2556" t="s">
        <v>4523</v>
      </c>
      <c r="O2556" t="s">
        <v>4524</v>
      </c>
      <c r="P2556" t="s">
        <v>13431</v>
      </c>
      <c r="Q2556" t="s">
        <v>13432</v>
      </c>
      <c r="R2556" t="s">
        <v>44</v>
      </c>
      <c r="S2556" t="s">
        <v>4527</v>
      </c>
      <c r="T2556" s="3">
        <v>45811</v>
      </c>
      <c r="U2556" s="3">
        <v>45812</v>
      </c>
      <c r="V2556" s="2">
        <v>0</v>
      </c>
      <c r="W2556" t="s">
        <v>44</v>
      </c>
      <c r="X2556" t="s">
        <v>44</v>
      </c>
      <c r="Y2556" t="s">
        <v>13433</v>
      </c>
      <c r="Z2556" t="s">
        <v>13434</v>
      </c>
      <c r="AA2556" t="s">
        <v>4529</v>
      </c>
      <c r="AB2556" t="s">
        <v>4530</v>
      </c>
      <c r="AC2556" t="s">
        <v>89</v>
      </c>
      <c r="AD2556" t="str">
        <f t="shared" si="39"/>
        <v>10-60</v>
      </c>
      <c r="AE2556" t="str">
        <f>VLOOKUP(AD2556,'Main_Sub Desc'!C:D,2,)</f>
        <v>LPC from invoicing</v>
      </c>
      <c r="AF2556" t="str">
        <f>VLOOKUP(VALUE(H2556),'Main_Sub Desc'!F:G,2,)</f>
        <v>Wst Rev Late Payment</v>
      </c>
      <c r="AG2556">
        <f>IFERROR(VLOOKUP(VALUE(I2556),'PC Mapping'!A:F,6,),"")</f>
        <v>10514</v>
      </c>
      <c r="AH2556" s="13" t="str">
        <f>VLOOKUP(AG2556,'PC Mapping'!L:M,2,)</f>
        <v>Bolivar Sewer</v>
      </c>
    </row>
    <row r="2557" spans="1:34" x14ac:dyDescent="0.2">
      <c r="A2557" t="s">
        <v>13430</v>
      </c>
      <c r="B2557" t="s">
        <v>13427</v>
      </c>
      <c r="C2557" t="s">
        <v>4519</v>
      </c>
      <c r="D2557" t="s">
        <v>4520</v>
      </c>
      <c r="E2557" s="3">
        <v>45811</v>
      </c>
      <c r="F2557" t="s">
        <v>44</v>
      </c>
      <c r="G2557" t="s">
        <v>3742</v>
      </c>
      <c r="H2557" t="s">
        <v>3722</v>
      </c>
      <c r="I2557" t="s">
        <v>4538</v>
      </c>
      <c r="J2557" t="s">
        <v>4522</v>
      </c>
      <c r="K2557" s="2">
        <v>-5</v>
      </c>
      <c r="L2557" t="s">
        <v>44</v>
      </c>
      <c r="M2557" s="2">
        <v>-5</v>
      </c>
      <c r="N2557" t="s">
        <v>4523</v>
      </c>
      <c r="O2557" t="s">
        <v>4524</v>
      </c>
      <c r="P2557" t="s">
        <v>13431</v>
      </c>
      <c r="Q2557" t="s">
        <v>13435</v>
      </c>
      <c r="R2557" t="s">
        <v>44</v>
      </c>
      <c r="S2557" t="s">
        <v>4527</v>
      </c>
      <c r="T2557" s="3">
        <v>45811</v>
      </c>
      <c r="U2557" s="3">
        <v>45812</v>
      </c>
      <c r="V2557" s="2">
        <v>0</v>
      </c>
      <c r="W2557" t="s">
        <v>44</v>
      </c>
      <c r="X2557" t="s">
        <v>44</v>
      </c>
      <c r="Y2557" t="s">
        <v>13436</v>
      </c>
      <c r="Z2557" t="s">
        <v>13434</v>
      </c>
      <c r="AA2557" t="s">
        <v>4529</v>
      </c>
      <c r="AB2557" t="s">
        <v>4530</v>
      </c>
      <c r="AC2557" t="s">
        <v>89</v>
      </c>
      <c r="AD2557" t="str">
        <f t="shared" si="39"/>
        <v>10-60</v>
      </c>
      <c r="AE2557" t="str">
        <f>VLOOKUP(AD2557,'Main_Sub Desc'!C:D,2,)</f>
        <v>LPC from invoicing</v>
      </c>
      <c r="AF2557" t="str">
        <f>VLOOKUP(VALUE(H2557),'Main_Sub Desc'!F:G,2,)</f>
        <v>Wtr Rev Late Payment</v>
      </c>
      <c r="AG2557">
        <f>IFERROR(VLOOKUP(VALUE(I2557),'PC Mapping'!A:F,6,),"")</f>
        <v>10469</v>
      </c>
      <c r="AH2557" s="13" t="str">
        <f>VLOOKUP(AG2557,'PC Mapping'!L:M,2,)</f>
        <v>Bolivar Water</v>
      </c>
    </row>
    <row r="2558" spans="1:34" x14ac:dyDescent="0.2">
      <c r="A2558" t="s">
        <v>13437</v>
      </c>
      <c r="B2558" t="s">
        <v>13427</v>
      </c>
      <c r="C2558" t="s">
        <v>4519</v>
      </c>
      <c r="D2558" t="s">
        <v>4520</v>
      </c>
      <c r="E2558" s="3">
        <v>45811</v>
      </c>
      <c r="F2558" t="s">
        <v>44</v>
      </c>
      <c r="G2558" t="s">
        <v>3742</v>
      </c>
      <c r="H2558" t="s">
        <v>3722</v>
      </c>
      <c r="I2558" t="s">
        <v>3752</v>
      </c>
      <c r="J2558" t="s">
        <v>4522</v>
      </c>
      <c r="K2558" s="2">
        <v>-5</v>
      </c>
      <c r="L2558" t="s">
        <v>44</v>
      </c>
      <c r="M2558" s="2">
        <v>-5</v>
      </c>
      <c r="N2558" t="s">
        <v>4523</v>
      </c>
      <c r="O2558" t="s">
        <v>4524</v>
      </c>
      <c r="P2558" t="s">
        <v>13438</v>
      </c>
      <c r="Q2558" t="s">
        <v>13439</v>
      </c>
      <c r="R2558" t="s">
        <v>44</v>
      </c>
      <c r="S2558" t="s">
        <v>4527</v>
      </c>
      <c r="T2558" s="3">
        <v>45811</v>
      </c>
      <c r="U2558" s="3">
        <v>45812</v>
      </c>
      <c r="V2558" s="2">
        <v>0</v>
      </c>
      <c r="W2558" t="s">
        <v>44</v>
      </c>
      <c r="X2558" t="s">
        <v>44</v>
      </c>
      <c r="Y2558" t="s">
        <v>13440</v>
      </c>
      <c r="Z2558" t="s">
        <v>3006</v>
      </c>
      <c r="AA2558" t="s">
        <v>4529</v>
      </c>
      <c r="AB2558" t="s">
        <v>4530</v>
      </c>
      <c r="AC2558" t="s">
        <v>89</v>
      </c>
      <c r="AD2558" t="str">
        <f t="shared" si="39"/>
        <v>10-60</v>
      </c>
      <c r="AE2558" t="str">
        <f>VLOOKUP(AD2558,'Main_Sub Desc'!C:D,2,)</f>
        <v>LPC from invoicing</v>
      </c>
      <c r="AF2558" t="str">
        <f>VLOOKUP(VALUE(H2558),'Main_Sub Desc'!F:G,2,)</f>
        <v>Wtr Rev Late Payment</v>
      </c>
      <c r="AG2558">
        <f>IFERROR(VLOOKUP(VALUE(I2558),'PC Mapping'!A:F,6,),"")</f>
        <v>10719</v>
      </c>
      <c r="AH2558" s="13" t="str">
        <f>VLOOKUP(AG2558,'PC Mapping'!L:M,2,)</f>
        <v>All Other Water</v>
      </c>
    </row>
    <row r="2559" spans="1:34" x14ac:dyDescent="0.2">
      <c r="A2559" t="s">
        <v>13441</v>
      </c>
      <c r="B2559" t="s">
        <v>13416</v>
      </c>
      <c r="C2559" t="s">
        <v>4519</v>
      </c>
      <c r="D2559" t="s">
        <v>4520</v>
      </c>
      <c r="E2559" s="3">
        <v>45811</v>
      </c>
      <c r="F2559" t="s">
        <v>44</v>
      </c>
      <c r="G2559" t="s">
        <v>3742</v>
      </c>
      <c r="H2559" t="s">
        <v>3722</v>
      </c>
      <c r="I2559" t="s">
        <v>3752</v>
      </c>
      <c r="J2559" t="s">
        <v>4522</v>
      </c>
      <c r="K2559" s="2">
        <v>-5</v>
      </c>
      <c r="L2559" t="s">
        <v>44</v>
      </c>
      <c r="M2559" s="2">
        <v>-5</v>
      </c>
      <c r="N2559" t="s">
        <v>4523</v>
      </c>
      <c r="O2559" t="s">
        <v>4524</v>
      </c>
      <c r="P2559" t="s">
        <v>8981</v>
      </c>
      <c r="Q2559" t="s">
        <v>13442</v>
      </c>
      <c r="R2559" t="s">
        <v>44</v>
      </c>
      <c r="S2559" t="s">
        <v>4527</v>
      </c>
      <c r="T2559" s="3">
        <v>45811</v>
      </c>
      <c r="U2559" s="3">
        <v>45812</v>
      </c>
      <c r="V2559" s="2">
        <v>0</v>
      </c>
      <c r="W2559" t="s">
        <v>44</v>
      </c>
      <c r="X2559" t="s">
        <v>44</v>
      </c>
      <c r="Y2559" t="s">
        <v>13443</v>
      </c>
      <c r="Z2559" t="s">
        <v>1537</v>
      </c>
      <c r="AA2559" t="s">
        <v>4529</v>
      </c>
      <c r="AB2559" t="s">
        <v>4530</v>
      </c>
      <c r="AC2559" t="s">
        <v>89</v>
      </c>
      <c r="AD2559" t="str">
        <f t="shared" si="39"/>
        <v>10-60</v>
      </c>
      <c r="AE2559" t="str">
        <f>VLOOKUP(AD2559,'Main_Sub Desc'!C:D,2,)</f>
        <v>LPC from invoicing</v>
      </c>
      <c r="AF2559" t="str">
        <f>VLOOKUP(VALUE(H2559),'Main_Sub Desc'!F:G,2,)</f>
        <v>Wtr Rev Late Payment</v>
      </c>
      <c r="AG2559">
        <f>IFERROR(VLOOKUP(VALUE(I2559),'PC Mapping'!A:F,6,),"")</f>
        <v>10719</v>
      </c>
      <c r="AH2559" s="13" t="str">
        <f>VLOOKUP(AG2559,'PC Mapping'!L:M,2,)</f>
        <v>All Other Water</v>
      </c>
    </row>
    <row r="2560" spans="1:34" x14ac:dyDescent="0.2">
      <c r="A2560" t="s">
        <v>13444</v>
      </c>
      <c r="B2560" t="s">
        <v>13416</v>
      </c>
      <c r="C2560" t="s">
        <v>4519</v>
      </c>
      <c r="D2560" t="s">
        <v>4520</v>
      </c>
      <c r="E2560" s="3">
        <v>45811</v>
      </c>
      <c r="F2560" t="s">
        <v>44</v>
      </c>
      <c r="G2560" t="s">
        <v>3742</v>
      </c>
      <c r="H2560" t="s">
        <v>3722</v>
      </c>
      <c r="I2560" t="s">
        <v>3752</v>
      </c>
      <c r="J2560" t="s">
        <v>4522</v>
      </c>
      <c r="K2560" s="2">
        <v>-9.9</v>
      </c>
      <c r="L2560" t="s">
        <v>44</v>
      </c>
      <c r="M2560" s="2">
        <v>-9.9</v>
      </c>
      <c r="N2560" t="s">
        <v>4523</v>
      </c>
      <c r="O2560" t="s">
        <v>4524</v>
      </c>
      <c r="P2560" t="s">
        <v>13445</v>
      </c>
      <c r="Q2560" t="s">
        <v>13446</v>
      </c>
      <c r="R2560" t="s">
        <v>44</v>
      </c>
      <c r="S2560" t="s">
        <v>4527</v>
      </c>
      <c r="T2560" s="3">
        <v>45811</v>
      </c>
      <c r="U2560" s="3">
        <v>45812</v>
      </c>
      <c r="V2560" s="2">
        <v>0</v>
      </c>
      <c r="W2560" t="s">
        <v>44</v>
      </c>
      <c r="X2560" t="s">
        <v>44</v>
      </c>
      <c r="Y2560" t="s">
        <v>13447</v>
      </c>
      <c r="Z2560" t="s">
        <v>2316</v>
      </c>
      <c r="AA2560" t="s">
        <v>4529</v>
      </c>
      <c r="AB2560" t="s">
        <v>4530</v>
      </c>
      <c r="AC2560" t="s">
        <v>89</v>
      </c>
      <c r="AD2560" t="str">
        <f t="shared" si="39"/>
        <v>10-60</v>
      </c>
      <c r="AE2560" t="str">
        <f>VLOOKUP(AD2560,'Main_Sub Desc'!C:D,2,)</f>
        <v>LPC from invoicing</v>
      </c>
      <c r="AF2560" t="str">
        <f>VLOOKUP(VALUE(H2560),'Main_Sub Desc'!F:G,2,)</f>
        <v>Wtr Rev Late Payment</v>
      </c>
      <c r="AG2560">
        <f>IFERROR(VLOOKUP(VALUE(I2560),'PC Mapping'!A:F,6,),"")</f>
        <v>10719</v>
      </c>
      <c r="AH2560" s="13" t="str">
        <f>VLOOKUP(AG2560,'PC Mapping'!L:M,2,)</f>
        <v>All Other Water</v>
      </c>
    </row>
    <row r="2561" spans="1:34" x14ac:dyDescent="0.2">
      <c r="A2561" t="s">
        <v>13448</v>
      </c>
      <c r="B2561" t="s">
        <v>13427</v>
      </c>
      <c r="C2561" t="s">
        <v>4519</v>
      </c>
      <c r="D2561" t="s">
        <v>4520</v>
      </c>
      <c r="E2561" s="3">
        <v>45811</v>
      </c>
      <c r="F2561" t="s">
        <v>44</v>
      </c>
      <c r="G2561" t="s">
        <v>3742</v>
      </c>
      <c r="H2561" t="s">
        <v>3722</v>
      </c>
      <c r="I2561" t="s">
        <v>3752</v>
      </c>
      <c r="J2561" t="s">
        <v>4522</v>
      </c>
      <c r="K2561" s="2">
        <v>-7.61</v>
      </c>
      <c r="L2561" t="s">
        <v>44</v>
      </c>
      <c r="M2561" s="2">
        <v>-7.61</v>
      </c>
      <c r="N2561" t="s">
        <v>4523</v>
      </c>
      <c r="O2561" t="s">
        <v>4524</v>
      </c>
      <c r="P2561" t="s">
        <v>13449</v>
      </c>
      <c r="Q2561" t="s">
        <v>13450</v>
      </c>
      <c r="R2561" t="s">
        <v>44</v>
      </c>
      <c r="S2561" t="s">
        <v>4527</v>
      </c>
      <c r="T2561" s="3">
        <v>45811</v>
      </c>
      <c r="U2561" s="3">
        <v>45812</v>
      </c>
      <c r="V2561" s="2">
        <v>0</v>
      </c>
      <c r="W2561" t="s">
        <v>44</v>
      </c>
      <c r="X2561" t="s">
        <v>44</v>
      </c>
      <c r="Y2561" t="s">
        <v>13451</v>
      </c>
      <c r="Z2561" t="s">
        <v>1552</v>
      </c>
      <c r="AA2561" t="s">
        <v>4529</v>
      </c>
      <c r="AB2561" t="s">
        <v>4530</v>
      </c>
      <c r="AC2561" t="s">
        <v>89</v>
      </c>
      <c r="AD2561" t="str">
        <f t="shared" si="39"/>
        <v>10-60</v>
      </c>
      <c r="AE2561" t="str">
        <f>VLOOKUP(AD2561,'Main_Sub Desc'!C:D,2,)</f>
        <v>LPC from invoicing</v>
      </c>
      <c r="AF2561" t="str">
        <f>VLOOKUP(VALUE(H2561),'Main_Sub Desc'!F:G,2,)</f>
        <v>Wtr Rev Late Payment</v>
      </c>
      <c r="AG2561">
        <f>IFERROR(VLOOKUP(VALUE(I2561),'PC Mapping'!A:F,6,),"")</f>
        <v>10719</v>
      </c>
      <c r="AH2561" s="13" t="str">
        <f>VLOOKUP(AG2561,'PC Mapping'!L:M,2,)</f>
        <v>All Other Water</v>
      </c>
    </row>
    <row r="2562" spans="1:34" x14ac:dyDescent="0.2">
      <c r="A2562" t="s">
        <v>13452</v>
      </c>
      <c r="B2562" t="s">
        <v>13427</v>
      </c>
      <c r="C2562" t="s">
        <v>4519</v>
      </c>
      <c r="D2562" t="s">
        <v>4520</v>
      </c>
      <c r="E2562" s="3">
        <v>45811</v>
      </c>
      <c r="F2562" t="s">
        <v>44</v>
      </c>
      <c r="G2562" t="s">
        <v>3742</v>
      </c>
      <c r="H2562" t="s">
        <v>3722</v>
      </c>
      <c r="I2562" t="s">
        <v>3752</v>
      </c>
      <c r="J2562" t="s">
        <v>4522</v>
      </c>
      <c r="K2562" s="2">
        <v>-5</v>
      </c>
      <c r="L2562" t="s">
        <v>44</v>
      </c>
      <c r="M2562" s="2">
        <v>-5</v>
      </c>
      <c r="N2562" t="s">
        <v>4523</v>
      </c>
      <c r="O2562" t="s">
        <v>4524</v>
      </c>
      <c r="P2562" t="s">
        <v>13449</v>
      </c>
      <c r="Q2562" t="s">
        <v>13453</v>
      </c>
      <c r="R2562" t="s">
        <v>44</v>
      </c>
      <c r="S2562" t="s">
        <v>4527</v>
      </c>
      <c r="T2562" s="3">
        <v>45811</v>
      </c>
      <c r="U2562" s="3">
        <v>45812</v>
      </c>
      <c r="V2562" s="2">
        <v>0</v>
      </c>
      <c r="W2562" t="s">
        <v>44</v>
      </c>
      <c r="X2562" t="s">
        <v>44</v>
      </c>
      <c r="Y2562" t="s">
        <v>13454</v>
      </c>
      <c r="Z2562" t="s">
        <v>37</v>
      </c>
      <c r="AA2562" t="s">
        <v>4529</v>
      </c>
      <c r="AB2562" t="s">
        <v>4530</v>
      </c>
      <c r="AC2562" t="s">
        <v>89</v>
      </c>
      <c r="AD2562" t="str">
        <f t="shared" si="39"/>
        <v>10-60</v>
      </c>
      <c r="AE2562" t="str">
        <f>VLOOKUP(AD2562,'Main_Sub Desc'!C:D,2,)</f>
        <v>LPC from invoicing</v>
      </c>
      <c r="AF2562" t="str">
        <f>VLOOKUP(VALUE(H2562),'Main_Sub Desc'!F:G,2,)</f>
        <v>Wtr Rev Late Payment</v>
      </c>
      <c r="AG2562">
        <f>IFERROR(VLOOKUP(VALUE(I2562),'PC Mapping'!A:F,6,),"")</f>
        <v>10719</v>
      </c>
      <c r="AH2562" s="13" t="str">
        <f>VLOOKUP(AG2562,'PC Mapping'!L:M,2,)</f>
        <v>All Other Water</v>
      </c>
    </row>
    <row r="2563" spans="1:34" x14ac:dyDescent="0.2">
      <c r="A2563" t="s">
        <v>13455</v>
      </c>
      <c r="B2563" t="s">
        <v>13427</v>
      </c>
      <c r="C2563" t="s">
        <v>4519</v>
      </c>
      <c r="D2563" t="s">
        <v>4520</v>
      </c>
      <c r="E2563" s="3">
        <v>45811</v>
      </c>
      <c r="F2563" t="s">
        <v>44</v>
      </c>
      <c r="G2563" t="s">
        <v>3742</v>
      </c>
      <c r="H2563" t="s">
        <v>3722</v>
      </c>
      <c r="I2563" t="s">
        <v>3752</v>
      </c>
      <c r="J2563" t="s">
        <v>4522</v>
      </c>
      <c r="K2563" s="2">
        <v>-11.4</v>
      </c>
      <c r="L2563" t="s">
        <v>44</v>
      </c>
      <c r="M2563" s="2">
        <v>-11.4</v>
      </c>
      <c r="N2563" t="s">
        <v>4523</v>
      </c>
      <c r="O2563" t="s">
        <v>4524</v>
      </c>
      <c r="P2563" t="s">
        <v>13456</v>
      </c>
      <c r="Q2563" t="s">
        <v>13457</v>
      </c>
      <c r="R2563" t="s">
        <v>44</v>
      </c>
      <c r="S2563" t="s">
        <v>4527</v>
      </c>
      <c r="T2563" s="3">
        <v>45811</v>
      </c>
      <c r="U2563" s="3">
        <v>45812</v>
      </c>
      <c r="V2563" s="2">
        <v>0</v>
      </c>
      <c r="W2563" t="s">
        <v>44</v>
      </c>
      <c r="X2563" t="s">
        <v>44</v>
      </c>
      <c r="Y2563" t="s">
        <v>13458</v>
      </c>
      <c r="Z2563" t="s">
        <v>2639</v>
      </c>
      <c r="AA2563" t="s">
        <v>4529</v>
      </c>
      <c r="AB2563" t="s">
        <v>4530</v>
      </c>
      <c r="AC2563" t="s">
        <v>89</v>
      </c>
      <c r="AD2563" t="str">
        <f t="shared" si="39"/>
        <v>10-60</v>
      </c>
      <c r="AE2563" t="str">
        <f>VLOOKUP(AD2563,'Main_Sub Desc'!C:D,2,)</f>
        <v>LPC from invoicing</v>
      </c>
      <c r="AF2563" t="str">
        <f>VLOOKUP(VALUE(H2563),'Main_Sub Desc'!F:G,2,)</f>
        <v>Wtr Rev Late Payment</v>
      </c>
      <c r="AG2563">
        <f>IFERROR(VLOOKUP(VALUE(I2563),'PC Mapping'!A:F,6,),"")</f>
        <v>10719</v>
      </c>
      <c r="AH2563" s="13" t="str">
        <f>VLOOKUP(AG2563,'PC Mapping'!L:M,2,)</f>
        <v>All Other Water</v>
      </c>
    </row>
    <row r="2564" spans="1:34" x14ac:dyDescent="0.2">
      <c r="A2564" t="s">
        <v>13459</v>
      </c>
      <c r="B2564" t="s">
        <v>13427</v>
      </c>
      <c r="C2564" t="s">
        <v>4519</v>
      </c>
      <c r="D2564" t="s">
        <v>4520</v>
      </c>
      <c r="E2564" s="3">
        <v>45811</v>
      </c>
      <c r="F2564" t="s">
        <v>44</v>
      </c>
      <c r="G2564" t="s">
        <v>3742</v>
      </c>
      <c r="H2564" t="s">
        <v>3722</v>
      </c>
      <c r="I2564" t="s">
        <v>3752</v>
      </c>
      <c r="J2564" t="s">
        <v>4522</v>
      </c>
      <c r="K2564" s="2">
        <v>-5</v>
      </c>
      <c r="L2564" t="s">
        <v>44</v>
      </c>
      <c r="M2564" s="2">
        <v>-5</v>
      </c>
      <c r="N2564" t="s">
        <v>4523</v>
      </c>
      <c r="O2564" t="s">
        <v>4524</v>
      </c>
      <c r="P2564" t="s">
        <v>13460</v>
      </c>
      <c r="Q2564" t="s">
        <v>13461</v>
      </c>
      <c r="R2564" t="s">
        <v>44</v>
      </c>
      <c r="S2564" t="s">
        <v>4527</v>
      </c>
      <c r="T2564" s="3">
        <v>45811</v>
      </c>
      <c r="U2564" s="3">
        <v>45812</v>
      </c>
      <c r="V2564" s="2">
        <v>0</v>
      </c>
      <c r="W2564" t="s">
        <v>44</v>
      </c>
      <c r="X2564" t="s">
        <v>44</v>
      </c>
      <c r="Y2564" t="s">
        <v>13462</v>
      </c>
      <c r="Z2564" t="s">
        <v>1795</v>
      </c>
      <c r="AA2564" t="s">
        <v>4529</v>
      </c>
      <c r="AB2564" t="s">
        <v>4530</v>
      </c>
      <c r="AC2564" t="s">
        <v>89</v>
      </c>
      <c r="AD2564" t="str">
        <f t="shared" ref="AD2564:AD2627" si="40">CONCATENATE(VALUE(AA2564),"-",VALUE(AB2564))</f>
        <v>10-60</v>
      </c>
      <c r="AE2564" t="str">
        <f>VLOOKUP(AD2564,'Main_Sub Desc'!C:D,2,)</f>
        <v>LPC from invoicing</v>
      </c>
      <c r="AF2564" t="str">
        <f>VLOOKUP(VALUE(H2564),'Main_Sub Desc'!F:G,2,)</f>
        <v>Wtr Rev Late Payment</v>
      </c>
      <c r="AG2564">
        <f>IFERROR(VLOOKUP(VALUE(I2564),'PC Mapping'!A:F,6,),"")</f>
        <v>10719</v>
      </c>
      <c r="AH2564" s="13" t="str">
        <f>VLOOKUP(AG2564,'PC Mapping'!L:M,2,)</f>
        <v>All Other Water</v>
      </c>
    </row>
    <row r="2565" spans="1:34" x14ac:dyDescent="0.2">
      <c r="A2565" t="s">
        <v>13463</v>
      </c>
      <c r="B2565" t="s">
        <v>13427</v>
      </c>
      <c r="C2565" t="s">
        <v>4519</v>
      </c>
      <c r="D2565" t="s">
        <v>4520</v>
      </c>
      <c r="E2565" s="3">
        <v>45811</v>
      </c>
      <c r="F2565" t="s">
        <v>44</v>
      </c>
      <c r="G2565" t="s">
        <v>3742</v>
      </c>
      <c r="H2565" t="s">
        <v>3722</v>
      </c>
      <c r="I2565" t="s">
        <v>3752</v>
      </c>
      <c r="J2565" t="s">
        <v>4522</v>
      </c>
      <c r="K2565" s="2">
        <v>-5</v>
      </c>
      <c r="L2565" t="s">
        <v>44</v>
      </c>
      <c r="M2565" s="2">
        <v>-5</v>
      </c>
      <c r="N2565" t="s">
        <v>4523</v>
      </c>
      <c r="O2565" t="s">
        <v>4524</v>
      </c>
      <c r="P2565" t="s">
        <v>13464</v>
      </c>
      <c r="Q2565" t="s">
        <v>13465</v>
      </c>
      <c r="R2565" t="s">
        <v>44</v>
      </c>
      <c r="S2565" t="s">
        <v>4527</v>
      </c>
      <c r="T2565" s="3">
        <v>45811</v>
      </c>
      <c r="U2565" s="3">
        <v>45812</v>
      </c>
      <c r="V2565" s="2">
        <v>0</v>
      </c>
      <c r="W2565" t="s">
        <v>44</v>
      </c>
      <c r="X2565" t="s">
        <v>44</v>
      </c>
      <c r="Y2565" t="s">
        <v>13466</v>
      </c>
      <c r="Z2565" t="s">
        <v>13467</v>
      </c>
      <c r="AA2565" t="s">
        <v>4529</v>
      </c>
      <c r="AB2565" t="s">
        <v>4530</v>
      </c>
      <c r="AC2565" t="s">
        <v>89</v>
      </c>
      <c r="AD2565" t="str">
        <f t="shared" si="40"/>
        <v>10-60</v>
      </c>
      <c r="AE2565" t="str">
        <f>VLOOKUP(AD2565,'Main_Sub Desc'!C:D,2,)</f>
        <v>LPC from invoicing</v>
      </c>
      <c r="AF2565" t="str">
        <f>VLOOKUP(VALUE(H2565),'Main_Sub Desc'!F:G,2,)</f>
        <v>Wtr Rev Late Payment</v>
      </c>
      <c r="AG2565">
        <f>IFERROR(VLOOKUP(VALUE(I2565),'PC Mapping'!A:F,6,),"")</f>
        <v>10719</v>
      </c>
      <c r="AH2565" s="13" t="str">
        <f>VLOOKUP(AG2565,'PC Mapping'!L:M,2,)</f>
        <v>All Other Water</v>
      </c>
    </row>
    <row r="2566" spans="1:34" x14ac:dyDescent="0.2">
      <c r="A2566" t="s">
        <v>13468</v>
      </c>
      <c r="B2566" t="s">
        <v>13469</v>
      </c>
      <c r="C2566" t="s">
        <v>4519</v>
      </c>
      <c r="D2566" t="s">
        <v>4520</v>
      </c>
      <c r="E2566" s="3">
        <v>45814</v>
      </c>
      <c r="F2566" t="s">
        <v>44</v>
      </c>
      <c r="G2566" t="s">
        <v>3742</v>
      </c>
      <c r="H2566" t="s">
        <v>3722</v>
      </c>
      <c r="I2566" t="s">
        <v>3752</v>
      </c>
      <c r="J2566" t="s">
        <v>4522</v>
      </c>
      <c r="K2566" s="2">
        <v>-5.65</v>
      </c>
      <c r="L2566" t="s">
        <v>44</v>
      </c>
      <c r="M2566" s="2">
        <v>-5.65</v>
      </c>
      <c r="N2566" t="s">
        <v>4523</v>
      </c>
      <c r="O2566" t="s">
        <v>4524</v>
      </c>
      <c r="P2566" t="s">
        <v>13470</v>
      </c>
      <c r="Q2566" t="s">
        <v>13471</v>
      </c>
      <c r="R2566" t="s">
        <v>44</v>
      </c>
      <c r="S2566" t="s">
        <v>4527</v>
      </c>
      <c r="T2566" s="3">
        <v>45814</v>
      </c>
      <c r="U2566" s="3">
        <v>45817</v>
      </c>
      <c r="V2566" s="2">
        <v>0</v>
      </c>
      <c r="W2566" t="s">
        <v>44</v>
      </c>
      <c r="X2566" t="s">
        <v>44</v>
      </c>
      <c r="Y2566" t="s">
        <v>13472</v>
      </c>
      <c r="Z2566" t="s">
        <v>2322</v>
      </c>
      <c r="AA2566" t="s">
        <v>4529</v>
      </c>
      <c r="AB2566" t="s">
        <v>4530</v>
      </c>
      <c r="AC2566" t="s">
        <v>89</v>
      </c>
      <c r="AD2566" t="str">
        <f t="shared" si="40"/>
        <v>10-60</v>
      </c>
      <c r="AE2566" t="str">
        <f>VLOOKUP(AD2566,'Main_Sub Desc'!C:D,2,)</f>
        <v>LPC from invoicing</v>
      </c>
      <c r="AF2566" t="str">
        <f>VLOOKUP(VALUE(H2566),'Main_Sub Desc'!F:G,2,)</f>
        <v>Wtr Rev Late Payment</v>
      </c>
      <c r="AG2566">
        <f>IFERROR(VLOOKUP(VALUE(I2566),'PC Mapping'!A:F,6,),"")</f>
        <v>10719</v>
      </c>
      <c r="AH2566" s="13" t="str">
        <f>VLOOKUP(AG2566,'PC Mapping'!L:M,2,)</f>
        <v>All Other Water</v>
      </c>
    </row>
    <row r="2567" spans="1:34" x14ac:dyDescent="0.2">
      <c r="A2567" t="s">
        <v>13473</v>
      </c>
      <c r="B2567" t="s">
        <v>13474</v>
      </c>
      <c r="C2567" t="s">
        <v>4519</v>
      </c>
      <c r="D2567" t="s">
        <v>4520</v>
      </c>
      <c r="E2567" s="3">
        <v>45819</v>
      </c>
      <c r="F2567" t="s">
        <v>44</v>
      </c>
      <c r="G2567" t="s">
        <v>3742</v>
      </c>
      <c r="H2567" t="s">
        <v>3716</v>
      </c>
      <c r="I2567" t="s">
        <v>4534</v>
      </c>
      <c r="J2567" t="s">
        <v>4522</v>
      </c>
      <c r="K2567" s="2">
        <v>-5</v>
      </c>
      <c r="L2567" t="s">
        <v>44</v>
      </c>
      <c r="M2567" s="2">
        <v>-5</v>
      </c>
      <c r="N2567" t="s">
        <v>4523</v>
      </c>
      <c r="O2567" t="s">
        <v>4524</v>
      </c>
      <c r="P2567" t="s">
        <v>7229</v>
      </c>
      <c r="Q2567" t="s">
        <v>13475</v>
      </c>
      <c r="R2567" t="s">
        <v>44</v>
      </c>
      <c r="S2567" t="s">
        <v>4527</v>
      </c>
      <c r="T2567" s="3">
        <v>45819</v>
      </c>
      <c r="U2567" s="3">
        <v>45820</v>
      </c>
      <c r="V2567" s="2">
        <v>0</v>
      </c>
      <c r="W2567" t="s">
        <v>44</v>
      </c>
      <c r="X2567" t="s">
        <v>44</v>
      </c>
      <c r="Y2567" t="s">
        <v>13476</v>
      </c>
      <c r="Z2567" t="s">
        <v>186</v>
      </c>
      <c r="AA2567" t="s">
        <v>4529</v>
      </c>
      <c r="AB2567" t="s">
        <v>4530</v>
      </c>
      <c r="AC2567" t="s">
        <v>89</v>
      </c>
      <c r="AD2567" t="str">
        <f t="shared" si="40"/>
        <v>10-60</v>
      </c>
      <c r="AE2567" t="str">
        <f>VLOOKUP(AD2567,'Main_Sub Desc'!C:D,2,)</f>
        <v>LPC from invoicing</v>
      </c>
      <c r="AF2567" t="str">
        <f>VLOOKUP(VALUE(H2567),'Main_Sub Desc'!F:G,2,)</f>
        <v>Wst Rev Late Payment</v>
      </c>
      <c r="AG2567">
        <f>IFERROR(VLOOKUP(VALUE(I2567),'PC Mapping'!A:F,6,),"")</f>
        <v>10514</v>
      </c>
      <c r="AH2567" s="13" t="str">
        <f>VLOOKUP(AG2567,'PC Mapping'!L:M,2,)</f>
        <v>Bolivar Sewer</v>
      </c>
    </row>
    <row r="2568" spans="1:34" x14ac:dyDescent="0.2">
      <c r="A2568" t="s">
        <v>13473</v>
      </c>
      <c r="B2568" t="s">
        <v>13474</v>
      </c>
      <c r="C2568" t="s">
        <v>4519</v>
      </c>
      <c r="D2568" t="s">
        <v>4520</v>
      </c>
      <c r="E2568" s="3">
        <v>45819</v>
      </c>
      <c r="F2568" t="s">
        <v>44</v>
      </c>
      <c r="G2568" t="s">
        <v>3742</v>
      </c>
      <c r="H2568" t="s">
        <v>3722</v>
      </c>
      <c r="I2568" t="s">
        <v>4538</v>
      </c>
      <c r="J2568" t="s">
        <v>4522</v>
      </c>
      <c r="K2568" s="2">
        <v>-5</v>
      </c>
      <c r="L2568" t="s">
        <v>44</v>
      </c>
      <c r="M2568" s="2">
        <v>-5</v>
      </c>
      <c r="N2568" t="s">
        <v>4523</v>
      </c>
      <c r="O2568" t="s">
        <v>4524</v>
      </c>
      <c r="P2568" t="s">
        <v>7229</v>
      </c>
      <c r="Q2568" t="s">
        <v>13477</v>
      </c>
      <c r="R2568" t="s">
        <v>44</v>
      </c>
      <c r="S2568" t="s">
        <v>4527</v>
      </c>
      <c r="T2568" s="3">
        <v>45819</v>
      </c>
      <c r="U2568" s="3">
        <v>45820</v>
      </c>
      <c r="V2568" s="2">
        <v>0</v>
      </c>
      <c r="W2568" t="s">
        <v>44</v>
      </c>
      <c r="X2568" t="s">
        <v>44</v>
      </c>
      <c r="Y2568" t="s">
        <v>13478</v>
      </c>
      <c r="Z2568" t="s">
        <v>186</v>
      </c>
      <c r="AA2568" t="s">
        <v>4529</v>
      </c>
      <c r="AB2568" t="s">
        <v>4530</v>
      </c>
      <c r="AC2568" t="s">
        <v>89</v>
      </c>
      <c r="AD2568" t="str">
        <f t="shared" si="40"/>
        <v>10-60</v>
      </c>
      <c r="AE2568" t="str">
        <f>VLOOKUP(AD2568,'Main_Sub Desc'!C:D,2,)</f>
        <v>LPC from invoicing</v>
      </c>
      <c r="AF2568" t="str">
        <f>VLOOKUP(VALUE(H2568),'Main_Sub Desc'!F:G,2,)</f>
        <v>Wtr Rev Late Payment</v>
      </c>
      <c r="AG2568">
        <f>IFERROR(VLOOKUP(VALUE(I2568),'PC Mapping'!A:F,6,),"")</f>
        <v>10469</v>
      </c>
      <c r="AH2568" s="13" t="str">
        <f>VLOOKUP(AG2568,'PC Mapping'!L:M,2,)</f>
        <v>Bolivar Water</v>
      </c>
    </row>
    <row r="2569" spans="1:34" x14ac:dyDescent="0.2">
      <c r="A2569" t="s">
        <v>13479</v>
      </c>
      <c r="B2569" t="s">
        <v>13474</v>
      </c>
      <c r="C2569" t="s">
        <v>4519</v>
      </c>
      <c r="D2569" t="s">
        <v>4520</v>
      </c>
      <c r="E2569" s="3">
        <v>45819</v>
      </c>
      <c r="F2569" t="s">
        <v>44</v>
      </c>
      <c r="G2569" t="s">
        <v>3742</v>
      </c>
      <c r="H2569" t="s">
        <v>3722</v>
      </c>
      <c r="I2569" t="s">
        <v>3752</v>
      </c>
      <c r="J2569" t="s">
        <v>4522</v>
      </c>
      <c r="K2569" s="2">
        <v>-9.18</v>
      </c>
      <c r="L2569" t="s">
        <v>44</v>
      </c>
      <c r="M2569" s="2">
        <v>-9.18</v>
      </c>
      <c r="N2569" t="s">
        <v>4523</v>
      </c>
      <c r="O2569" t="s">
        <v>4524</v>
      </c>
      <c r="P2569" t="s">
        <v>8242</v>
      </c>
      <c r="Q2569" t="s">
        <v>13480</v>
      </c>
      <c r="R2569" t="s">
        <v>44</v>
      </c>
      <c r="S2569" t="s">
        <v>4527</v>
      </c>
      <c r="T2569" s="3">
        <v>45819</v>
      </c>
      <c r="U2569" s="3">
        <v>45820</v>
      </c>
      <c r="V2569" s="2">
        <v>0</v>
      </c>
      <c r="W2569" t="s">
        <v>44</v>
      </c>
      <c r="X2569" t="s">
        <v>44</v>
      </c>
      <c r="Y2569" t="s">
        <v>13481</v>
      </c>
      <c r="Z2569" t="s">
        <v>3412</v>
      </c>
      <c r="AA2569" t="s">
        <v>4529</v>
      </c>
      <c r="AB2569" t="s">
        <v>4530</v>
      </c>
      <c r="AC2569" t="s">
        <v>89</v>
      </c>
      <c r="AD2569" t="str">
        <f t="shared" si="40"/>
        <v>10-60</v>
      </c>
      <c r="AE2569" t="str">
        <f>VLOOKUP(AD2569,'Main_Sub Desc'!C:D,2,)</f>
        <v>LPC from invoicing</v>
      </c>
      <c r="AF2569" t="str">
        <f>VLOOKUP(VALUE(H2569),'Main_Sub Desc'!F:G,2,)</f>
        <v>Wtr Rev Late Payment</v>
      </c>
      <c r="AG2569">
        <f>IFERROR(VLOOKUP(VALUE(I2569),'PC Mapping'!A:F,6,),"")</f>
        <v>10719</v>
      </c>
      <c r="AH2569" s="13" t="str">
        <f>VLOOKUP(AG2569,'PC Mapping'!L:M,2,)</f>
        <v>All Other Water</v>
      </c>
    </row>
    <row r="2570" spans="1:34" x14ac:dyDescent="0.2">
      <c r="A2570" t="s">
        <v>13482</v>
      </c>
      <c r="B2570" t="s">
        <v>13474</v>
      </c>
      <c r="C2570" t="s">
        <v>4519</v>
      </c>
      <c r="D2570" t="s">
        <v>4520</v>
      </c>
      <c r="E2570" s="3">
        <v>45819</v>
      </c>
      <c r="F2570" t="s">
        <v>44</v>
      </c>
      <c r="G2570" t="s">
        <v>3742</v>
      </c>
      <c r="H2570" t="s">
        <v>3722</v>
      </c>
      <c r="I2570" t="s">
        <v>4538</v>
      </c>
      <c r="J2570" t="s">
        <v>4522</v>
      </c>
      <c r="K2570" s="2">
        <v>-5</v>
      </c>
      <c r="L2570" t="s">
        <v>44</v>
      </c>
      <c r="M2570" s="2">
        <v>-5</v>
      </c>
      <c r="N2570" t="s">
        <v>4523</v>
      </c>
      <c r="O2570" t="s">
        <v>4524</v>
      </c>
      <c r="P2570" t="s">
        <v>8508</v>
      </c>
      <c r="Q2570" t="s">
        <v>13483</v>
      </c>
      <c r="R2570" t="s">
        <v>44</v>
      </c>
      <c r="S2570" t="s">
        <v>4527</v>
      </c>
      <c r="T2570" s="3">
        <v>45819</v>
      </c>
      <c r="U2570" s="3">
        <v>45820</v>
      </c>
      <c r="V2570" s="2">
        <v>0</v>
      </c>
      <c r="W2570" t="s">
        <v>44</v>
      </c>
      <c r="X2570" t="s">
        <v>44</v>
      </c>
      <c r="Y2570" t="s">
        <v>13484</v>
      </c>
      <c r="Z2570" t="s">
        <v>250</v>
      </c>
      <c r="AA2570" t="s">
        <v>4529</v>
      </c>
      <c r="AB2570" t="s">
        <v>4530</v>
      </c>
      <c r="AC2570" t="s">
        <v>99</v>
      </c>
      <c r="AD2570" t="str">
        <f t="shared" si="40"/>
        <v>10-60</v>
      </c>
      <c r="AE2570" t="str">
        <f>VLOOKUP(AD2570,'Main_Sub Desc'!C:D,2,)</f>
        <v>LPC from invoicing</v>
      </c>
      <c r="AF2570" t="str">
        <f>VLOOKUP(VALUE(H2570),'Main_Sub Desc'!F:G,2,)</f>
        <v>Wtr Rev Late Payment</v>
      </c>
      <c r="AG2570">
        <f>IFERROR(VLOOKUP(VALUE(I2570),'PC Mapping'!A:F,6,),"")</f>
        <v>10469</v>
      </c>
      <c r="AH2570" s="13" t="str">
        <f>VLOOKUP(AG2570,'PC Mapping'!L:M,2,)</f>
        <v>Bolivar Water</v>
      </c>
    </row>
    <row r="2571" spans="1:34" x14ac:dyDescent="0.2">
      <c r="A2571" t="s">
        <v>13482</v>
      </c>
      <c r="B2571" t="s">
        <v>13474</v>
      </c>
      <c r="C2571" t="s">
        <v>4519</v>
      </c>
      <c r="D2571" t="s">
        <v>4520</v>
      </c>
      <c r="E2571" s="3">
        <v>45819</v>
      </c>
      <c r="F2571" t="s">
        <v>44</v>
      </c>
      <c r="G2571" t="s">
        <v>3742</v>
      </c>
      <c r="H2571" t="s">
        <v>3716</v>
      </c>
      <c r="I2571" t="s">
        <v>4534</v>
      </c>
      <c r="J2571" t="s">
        <v>4522</v>
      </c>
      <c r="K2571" s="2">
        <v>-5</v>
      </c>
      <c r="L2571" t="s">
        <v>44</v>
      </c>
      <c r="M2571" s="2">
        <v>-5</v>
      </c>
      <c r="N2571" t="s">
        <v>4523</v>
      </c>
      <c r="O2571" t="s">
        <v>4524</v>
      </c>
      <c r="P2571" t="s">
        <v>8508</v>
      </c>
      <c r="Q2571" t="s">
        <v>13485</v>
      </c>
      <c r="R2571" t="s">
        <v>44</v>
      </c>
      <c r="S2571" t="s">
        <v>4527</v>
      </c>
      <c r="T2571" s="3">
        <v>45819</v>
      </c>
      <c r="U2571" s="3">
        <v>45820</v>
      </c>
      <c r="V2571" s="2">
        <v>0</v>
      </c>
      <c r="W2571" t="s">
        <v>44</v>
      </c>
      <c r="X2571" t="s">
        <v>44</v>
      </c>
      <c r="Y2571" t="s">
        <v>13486</v>
      </c>
      <c r="Z2571" t="s">
        <v>250</v>
      </c>
      <c r="AA2571" t="s">
        <v>4529</v>
      </c>
      <c r="AB2571" t="s">
        <v>4530</v>
      </c>
      <c r="AC2571" t="s">
        <v>99</v>
      </c>
      <c r="AD2571" t="str">
        <f t="shared" si="40"/>
        <v>10-60</v>
      </c>
      <c r="AE2571" t="str">
        <f>VLOOKUP(AD2571,'Main_Sub Desc'!C:D,2,)</f>
        <v>LPC from invoicing</v>
      </c>
      <c r="AF2571" t="str">
        <f>VLOOKUP(VALUE(H2571),'Main_Sub Desc'!F:G,2,)</f>
        <v>Wst Rev Late Payment</v>
      </c>
      <c r="AG2571">
        <f>IFERROR(VLOOKUP(VALUE(I2571),'PC Mapping'!A:F,6,),"")</f>
        <v>10514</v>
      </c>
      <c r="AH2571" s="13" t="str">
        <f>VLOOKUP(AG2571,'PC Mapping'!L:M,2,)</f>
        <v>Bolivar Sewer</v>
      </c>
    </row>
    <row r="2572" spans="1:34" x14ac:dyDescent="0.2">
      <c r="A2572" t="s">
        <v>13487</v>
      </c>
      <c r="B2572" t="s">
        <v>13488</v>
      </c>
      <c r="C2572" t="s">
        <v>4519</v>
      </c>
      <c r="D2572" t="s">
        <v>4520</v>
      </c>
      <c r="E2572" s="3">
        <v>45819</v>
      </c>
      <c r="F2572" t="s">
        <v>44</v>
      </c>
      <c r="G2572" t="s">
        <v>3742</v>
      </c>
      <c r="H2572" t="s">
        <v>3722</v>
      </c>
      <c r="I2572" t="s">
        <v>4538</v>
      </c>
      <c r="J2572" t="s">
        <v>4522</v>
      </c>
      <c r="K2572" s="2">
        <v>-5</v>
      </c>
      <c r="L2572" t="s">
        <v>44</v>
      </c>
      <c r="M2572" s="2">
        <v>-5</v>
      </c>
      <c r="N2572" t="s">
        <v>4523</v>
      </c>
      <c r="O2572" t="s">
        <v>4524</v>
      </c>
      <c r="P2572" t="s">
        <v>13489</v>
      </c>
      <c r="Q2572" t="s">
        <v>13490</v>
      </c>
      <c r="R2572" t="s">
        <v>44</v>
      </c>
      <c r="S2572" t="s">
        <v>4527</v>
      </c>
      <c r="T2572" s="3">
        <v>45819</v>
      </c>
      <c r="U2572" s="3">
        <v>45820</v>
      </c>
      <c r="V2572" s="2">
        <v>0</v>
      </c>
      <c r="W2572" t="s">
        <v>44</v>
      </c>
      <c r="X2572" t="s">
        <v>44</v>
      </c>
      <c r="Y2572" t="s">
        <v>13491</v>
      </c>
      <c r="Z2572" t="s">
        <v>381</v>
      </c>
      <c r="AA2572" t="s">
        <v>4529</v>
      </c>
      <c r="AB2572" t="s">
        <v>4530</v>
      </c>
      <c r="AC2572" t="s">
        <v>99</v>
      </c>
      <c r="AD2572" t="str">
        <f t="shared" si="40"/>
        <v>10-60</v>
      </c>
      <c r="AE2572" t="str">
        <f>VLOOKUP(AD2572,'Main_Sub Desc'!C:D,2,)</f>
        <v>LPC from invoicing</v>
      </c>
      <c r="AF2572" t="str">
        <f>VLOOKUP(VALUE(H2572),'Main_Sub Desc'!F:G,2,)</f>
        <v>Wtr Rev Late Payment</v>
      </c>
      <c r="AG2572">
        <f>IFERROR(VLOOKUP(VALUE(I2572),'PC Mapping'!A:F,6,),"")</f>
        <v>10469</v>
      </c>
      <c r="AH2572" s="13" t="str">
        <f>VLOOKUP(AG2572,'PC Mapping'!L:M,2,)</f>
        <v>Bolivar Water</v>
      </c>
    </row>
    <row r="2573" spans="1:34" x14ac:dyDescent="0.2">
      <c r="A2573" t="s">
        <v>13487</v>
      </c>
      <c r="B2573" t="s">
        <v>13488</v>
      </c>
      <c r="C2573" t="s">
        <v>4519</v>
      </c>
      <c r="D2573" t="s">
        <v>4520</v>
      </c>
      <c r="E2573" s="3">
        <v>45819</v>
      </c>
      <c r="F2573" t="s">
        <v>44</v>
      </c>
      <c r="G2573" t="s">
        <v>3742</v>
      </c>
      <c r="H2573" t="s">
        <v>3716</v>
      </c>
      <c r="I2573" t="s">
        <v>4534</v>
      </c>
      <c r="J2573" t="s">
        <v>4522</v>
      </c>
      <c r="K2573" s="2">
        <v>-5</v>
      </c>
      <c r="L2573" t="s">
        <v>44</v>
      </c>
      <c r="M2573" s="2">
        <v>-5</v>
      </c>
      <c r="N2573" t="s">
        <v>4523</v>
      </c>
      <c r="O2573" t="s">
        <v>4524</v>
      </c>
      <c r="P2573" t="s">
        <v>13489</v>
      </c>
      <c r="Q2573" t="s">
        <v>13492</v>
      </c>
      <c r="R2573" t="s">
        <v>44</v>
      </c>
      <c r="S2573" t="s">
        <v>4527</v>
      </c>
      <c r="T2573" s="3">
        <v>45819</v>
      </c>
      <c r="U2573" s="3">
        <v>45820</v>
      </c>
      <c r="V2573" s="2">
        <v>0</v>
      </c>
      <c r="W2573" t="s">
        <v>44</v>
      </c>
      <c r="X2573" t="s">
        <v>44</v>
      </c>
      <c r="Y2573" t="s">
        <v>13493</v>
      </c>
      <c r="Z2573" t="s">
        <v>381</v>
      </c>
      <c r="AA2573" t="s">
        <v>4529</v>
      </c>
      <c r="AB2573" t="s">
        <v>4530</v>
      </c>
      <c r="AC2573" t="s">
        <v>99</v>
      </c>
      <c r="AD2573" t="str">
        <f t="shared" si="40"/>
        <v>10-60</v>
      </c>
      <c r="AE2573" t="str">
        <f>VLOOKUP(AD2573,'Main_Sub Desc'!C:D,2,)</f>
        <v>LPC from invoicing</v>
      </c>
      <c r="AF2573" t="str">
        <f>VLOOKUP(VALUE(H2573),'Main_Sub Desc'!F:G,2,)</f>
        <v>Wst Rev Late Payment</v>
      </c>
      <c r="AG2573">
        <f>IFERROR(VLOOKUP(VALUE(I2573),'PC Mapping'!A:F,6,),"")</f>
        <v>10514</v>
      </c>
      <c r="AH2573" s="13" t="str">
        <f>VLOOKUP(AG2573,'PC Mapping'!L:M,2,)</f>
        <v>Bolivar Sewer</v>
      </c>
    </row>
    <row r="2574" spans="1:34" x14ac:dyDescent="0.2">
      <c r="A2574" t="s">
        <v>13494</v>
      </c>
      <c r="B2574" t="s">
        <v>13488</v>
      </c>
      <c r="C2574" t="s">
        <v>4519</v>
      </c>
      <c r="D2574" t="s">
        <v>4520</v>
      </c>
      <c r="E2574" s="3">
        <v>45819</v>
      </c>
      <c r="F2574" t="s">
        <v>44</v>
      </c>
      <c r="G2574" t="s">
        <v>3742</v>
      </c>
      <c r="H2574" t="s">
        <v>3722</v>
      </c>
      <c r="I2574" t="s">
        <v>4538</v>
      </c>
      <c r="J2574" t="s">
        <v>4522</v>
      </c>
      <c r="K2574" s="2">
        <v>-5</v>
      </c>
      <c r="L2574" t="s">
        <v>44</v>
      </c>
      <c r="M2574" s="2">
        <v>-5</v>
      </c>
      <c r="N2574" t="s">
        <v>4523</v>
      </c>
      <c r="O2574" t="s">
        <v>4524</v>
      </c>
      <c r="P2574" t="s">
        <v>7485</v>
      </c>
      <c r="Q2574" t="s">
        <v>13495</v>
      </c>
      <c r="R2574" t="s">
        <v>44</v>
      </c>
      <c r="S2574" t="s">
        <v>4527</v>
      </c>
      <c r="T2574" s="3">
        <v>45819</v>
      </c>
      <c r="U2574" s="3">
        <v>45820</v>
      </c>
      <c r="V2574" s="2">
        <v>0</v>
      </c>
      <c r="W2574" t="s">
        <v>44</v>
      </c>
      <c r="X2574" t="s">
        <v>44</v>
      </c>
      <c r="Y2574" t="s">
        <v>13496</v>
      </c>
      <c r="Z2574" t="s">
        <v>13497</v>
      </c>
      <c r="AA2574" t="s">
        <v>4529</v>
      </c>
      <c r="AB2574" t="s">
        <v>4530</v>
      </c>
      <c r="AC2574" t="s">
        <v>89</v>
      </c>
      <c r="AD2574" t="str">
        <f t="shared" si="40"/>
        <v>10-60</v>
      </c>
      <c r="AE2574" t="str">
        <f>VLOOKUP(AD2574,'Main_Sub Desc'!C:D,2,)</f>
        <v>LPC from invoicing</v>
      </c>
      <c r="AF2574" t="str">
        <f>VLOOKUP(VALUE(H2574),'Main_Sub Desc'!F:G,2,)</f>
        <v>Wtr Rev Late Payment</v>
      </c>
      <c r="AG2574">
        <f>IFERROR(VLOOKUP(VALUE(I2574),'PC Mapping'!A:F,6,),"")</f>
        <v>10469</v>
      </c>
      <c r="AH2574" s="13" t="str">
        <f>VLOOKUP(AG2574,'PC Mapping'!L:M,2,)</f>
        <v>Bolivar Water</v>
      </c>
    </row>
    <row r="2575" spans="1:34" x14ac:dyDescent="0.2">
      <c r="A2575" t="s">
        <v>13494</v>
      </c>
      <c r="B2575" t="s">
        <v>13488</v>
      </c>
      <c r="C2575" t="s">
        <v>4519</v>
      </c>
      <c r="D2575" t="s">
        <v>4520</v>
      </c>
      <c r="E2575" s="3">
        <v>45819</v>
      </c>
      <c r="F2575" t="s">
        <v>44</v>
      </c>
      <c r="G2575" t="s">
        <v>3742</v>
      </c>
      <c r="H2575" t="s">
        <v>3716</v>
      </c>
      <c r="I2575" t="s">
        <v>4534</v>
      </c>
      <c r="J2575" t="s">
        <v>4522</v>
      </c>
      <c r="K2575" s="2">
        <v>-5</v>
      </c>
      <c r="L2575" t="s">
        <v>44</v>
      </c>
      <c r="M2575" s="2">
        <v>-5</v>
      </c>
      <c r="N2575" t="s">
        <v>4523</v>
      </c>
      <c r="O2575" t="s">
        <v>4524</v>
      </c>
      <c r="P2575" t="s">
        <v>7485</v>
      </c>
      <c r="Q2575" t="s">
        <v>13498</v>
      </c>
      <c r="R2575" t="s">
        <v>44</v>
      </c>
      <c r="S2575" t="s">
        <v>4527</v>
      </c>
      <c r="T2575" s="3">
        <v>45819</v>
      </c>
      <c r="U2575" s="3">
        <v>45820</v>
      </c>
      <c r="V2575" s="2">
        <v>0</v>
      </c>
      <c r="W2575" t="s">
        <v>44</v>
      </c>
      <c r="X2575" t="s">
        <v>44</v>
      </c>
      <c r="Y2575" t="s">
        <v>13499</v>
      </c>
      <c r="Z2575" t="s">
        <v>13497</v>
      </c>
      <c r="AA2575" t="s">
        <v>4529</v>
      </c>
      <c r="AB2575" t="s">
        <v>4530</v>
      </c>
      <c r="AC2575" t="s">
        <v>89</v>
      </c>
      <c r="AD2575" t="str">
        <f t="shared" si="40"/>
        <v>10-60</v>
      </c>
      <c r="AE2575" t="str">
        <f>VLOOKUP(AD2575,'Main_Sub Desc'!C:D,2,)</f>
        <v>LPC from invoicing</v>
      </c>
      <c r="AF2575" t="str">
        <f>VLOOKUP(VALUE(H2575),'Main_Sub Desc'!F:G,2,)</f>
        <v>Wst Rev Late Payment</v>
      </c>
      <c r="AG2575">
        <f>IFERROR(VLOOKUP(VALUE(I2575),'PC Mapping'!A:F,6,),"")</f>
        <v>10514</v>
      </c>
      <c r="AH2575" s="13" t="str">
        <f>VLOOKUP(AG2575,'PC Mapping'!L:M,2,)</f>
        <v>Bolivar Sewer</v>
      </c>
    </row>
    <row r="2576" spans="1:34" x14ac:dyDescent="0.2">
      <c r="A2576" t="s">
        <v>13500</v>
      </c>
      <c r="B2576" t="s">
        <v>13488</v>
      </c>
      <c r="C2576" t="s">
        <v>4519</v>
      </c>
      <c r="D2576" t="s">
        <v>4520</v>
      </c>
      <c r="E2576" s="3">
        <v>45819</v>
      </c>
      <c r="F2576" t="s">
        <v>44</v>
      </c>
      <c r="G2576" t="s">
        <v>3742</v>
      </c>
      <c r="H2576" t="s">
        <v>3722</v>
      </c>
      <c r="I2576" t="s">
        <v>4538</v>
      </c>
      <c r="J2576" t="s">
        <v>4522</v>
      </c>
      <c r="K2576" s="2">
        <v>-11.65</v>
      </c>
      <c r="L2576" t="s">
        <v>44</v>
      </c>
      <c r="M2576" s="2">
        <v>-11.65</v>
      </c>
      <c r="N2576" t="s">
        <v>4523</v>
      </c>
      <c r="O2576" t="s">
        <v>4524</v>
      </c>
      <c r="P2576" t="s">
        <v>13501</v>
      </c>
      <c r="Q2576" t="s">
        <v>13502</v>
      </c>
      <c r="R2576" t="s">
        <v>44</v>
      </c>
      <c r="S2576" t="s">
        <v>4527</v>
      </c>
      <c r="T2576" s="3">
        <v>45819</v>
      </c>
      <c r="U2576" s="3">
        <v>45820</v>
      </c>
      <c r="V2576" s="2">
        <v>0</v>
      </c>
      <c r="W2576" t="s">
        <v>44</v>
      </c>
      <c r="X2576" t="s">
        <v>44</v>
      </c>
      <c r="Y2576" t="s">
        <v>13503</v>
      </c>
      <c r="Z2576" t="s">
        <v>976</v>
      </c>
      <c r="AA2576" t="s">
        <v>4529</v>
      </c>
      <c r="AB2576" t="s">
        <v>4530</v>
      </c>
      <c r="AC2576" t="s">
        <v>89</v>
      </c>
      <c r="AD2576" t="str">
        <f t="shared" si="40"/>
        <v>10-60</v>
      </c>
      <c r="AE2576" t="str">
        <f>VLOOKUP(AD2576,'Main_Sub Desc'!C:D,2,)</f>
        <v>LPC from invoicing</v>
      </c>
      <c r="AF2576" t="str">
        <f>VLOOKUP(VALUE(H2576),'Main_Sub Desc'!F:G,2,)</f>
        <v>Wtr Rev Late Payment</v>
      </c>
      <c r="AG2576">
        <f>IFERROR(VLOOKUP(VALUE(I2576),'PC Mapping'!A:F,6,),"")</f>
        <v>10469</v>
      </c>
      <c r="AH2576" s="13" t="str">
        <f>VLOOKUP(AG2576,'PC Mapping'!L:M,2,)</f>
        <v>Bolivar Water</v>
      </c>
    </row>
    <row r="2577" spans="1:34" x14ac:dyDescent="0.2">
      <c r="A2577" t="s">
        <v>13500</v>
      </c>
      <c r="B2577" t="s">
        <v>13488</v>
      </c>
      <c r="C2577" t="s">
        <v>4519</v>
      </c>
      <c r="D2577" t="s">
        <v>4520</v>
      </c>
      <c r="E2577" s="3">
        <v>45819</v>
      </c>
      <c r="F2577" t="s">
        <v>44</v>
      </c>
      <c r="G2577" t="s">
        <v>3742</v>
      </c>
      <c r="H2577" t="s">
        <v>3716</v>
      </c>
      <c r="I2577" t="s">
        <v>4534</v>
      </c>
      <c r="J2577" t="s">
        <v>4522</v>
      </c>
      <c r="K2577" s="2">
        <v>-15.66</v>
      </c>
      <c r="L2577" t="s">
        <v>44</v>
      </c>
      <c r="M2577" s="2">
        <v>-15.66</v>
      </c>
      <c r="N2577" t="s">
        <v>4523</v>
      </c>
      <c r="O2577" t="s">
        <v>4524</v>
      </c>
      <c r="P2577" t="s">
        <v>13501</v>
      </c>
      <c r="Q2577" t="s">
        <v>13504</v>
      </c>
      <c r="R2577" t="s">
        <v>44</v>
      </c>
      <c r="S2577" t="s">
        <v>4527</v>
      </c>
      <c r="T2577" s="3">
        <v>45819</v>
      </c>
      <c r="U2577" s="3">
        <v>45820</v>
      </c>
      <c r="V2577" s="2">
        <v>0</v>
      </c>
      <c r="W2577" t="s">
        <v>44</v>
      </c>
      <c r="X2577" t="s">
        <v>44</v>
      </c>
      <c r="Y2577" t="s">
        <v>13505</v>
      </c>
      <c r="Z2577" t="s">
        <v>976</v>
      </c>
      <c r="AA2577" t="s">
        <v>4529</v>
      </c>
      <c r="AB2577" t="s">
        <v>4530</v>
      </c>
      <c r="AC2577" t="s">
        <v>89</v>
      </c>
      <c r="AD2577" t="str">
        <f t="shared" si="40"/>
        <v>10-60</v>
      </c>
      <c r="AE2577" t="str">
        <f>VLOOKUP(AD2577,'Main_Sub Desc'!C:D,2,)</f>
        <v>LPC from invoicing</v>
      </c>
      <c r="AF2577" t="str">
        <f>VLOOKUP(VALUE(H2577),'Main_Sub Desc'!F:G,2,)</f>
        <v>Wst Rev Late Payment</v>
      </c>
      <c r="AG2577">
        <f>IFERROR(VLOOKUP(VALUE(I2577),'PC Mapping'!A:F,6,),"")</f>
        <v>10514</v>
      </c>
      <c r="AH2577" s="13" t="str">
        <f>VLOOKUP(AG2577,'PC Mapping'!L:M,2,)</f>
        <v>Bolivar Sewer</v>
      </c>
    </row>
    <row r="2578" spans="1:34" x14ac:dyDescent="0.2">
      <c r="A2578" t="s">
        <v>13506</v>
      </c>
      <c r="B2578" t="s">
        <v>13488</v>
      </c>
      <c r="C2578" t="s">
        <v>4519</v>
      </c>
      <c r="D2578" t="s">
        <v>4520</v>
      </c>
      <c r="E2578" s="3">
        <v>45819</v>
      </c>
      <c r="F2578" t="s">
        <v>44</v>
      </c>
      <c r="G2578" t="s">
        <v>3742</v>
      </c>
      <c r="H2578" t="s">
        <v>3722</v>
      </c>
      <c r="I2578" t="s">
        <v>4538</v>
      </c>
      <c r="J2578" t="s">
        <v>4522</v>
      </c>
      <c r="K2578" s="2">
        <v>-5</v>
      </c>
      <c r="L2578" t="s">
        <v>44</v>
      </c>
      <c r="M2578" s="2">
        <v>-5</v>
      </c>
      <c r="N2578" t="s">
        <v>4523</v>
      </c>
      <c r="O2578" t="s">
        <v>4524</v>
      </c>
      <c r="P2578" t="s">
        <v>9724</v>
      </c>
      <c r="Q2578" t="s">
        <v>13507</v>
      </c>
      <c r="R2578" t="s">
        <v>44</v>
      </c>
      <c r="S2578" t="s">
        <v>4527</v>
      </c>
      <c r="T2578" s="3">
        <v>45819</v>
      </c>
      <c r="U2578" s="3">
        <v>45820</v>
      </c>
      <c r="V2578" s="2">
        <v>0</v>
      </c>
      <c r="W2578" t="s">
        <v>44</v>
      </c>
      <c r="X2578" t="s">
        <v>44</v>
      </c>
      <c r="Y2578" t="s">
        <v>13508</v>
      </c>
      <c r="Z2578" t="s">
        <v>817</v>
      </c>
      <c r="AA2578" t="s">
        <v>4529</v>
      </c>
      <c r="AB2578" t="s">
        <v>4530</v>
      </c>
      <c r="AC2578" t="s">
        <v>89</v>
      </c>
      <c r="AD2578" t="str">
        <f t="shared" si="40"/>
        <v>10-60</v>
      </c>
      <c r="AE2578" t="str">
        <f>VLOOKUP(AD2578,'Main_Sub Desc'!C:D,2,)</f>
        <v>LPC from invoicing</v>
      </c>
      <c r="AF2578" t="str">
        <f>VLOOKUP(VALUE(H2578),'Main_Sub Desc'!F:G,2,)</f>
        <v>Wtr Rev Late Payment</v>
      </c>
      <c r="AG2578">
        <f>IFERROR(VLOOKUP(VALUE(I2578),'PC Mapping'!A:F,6,),"")</f>
        <v>10469</v>
      </c>
      <c r="AH2578" s="13" t="str">
        <f>VLOOKUP(AG2578,'PC Mapping'!L:M,2,)</f>
        <v>Bolivar Water</v>
      </c>
    </row>
    <row r="2579" spans="1:34" x14ac:dyDescent="0.2">
      <c r="A2579" t="s">
        <v>13506</v>
      </c>
      <c r="B2579" t="s">
        <v>13488</v>
      </c>
      <c r="C2579" t="s">
        <v>4519</v>
      </c>
      <c r="D2579" t="s">
        <v>4520</v>
      </c>
      <c r="E2579" s="3">
        <v>45819</v>
      </c>
      <c r="F2579" t="s">
        <v>44</v>
      </c>
      <c r="G2579" t="s">
        <v>3742</v>
      </c>
      <c r="H2579" t="s">
        <v>3716</v>
      </c>
      <c r="I2579" t="s">
        <v>4534</v>
      </c>
      <c r="J2579" t="s">
        <v>4522</v>
      </c>
      <c r="K2579" s="2">
        <v>-5</v>
      </c>
      <c r="L2579" t="s">
        <v>44</v>
      </c>
      <c r="M2579" s="2">
        <v>-5</v>
      </c>
      <c r="N2579" t="s">
        <v>4523</v>
      </c>
      <c r="O2579" t="s">
        <v>4524</v>
      </c>
      <c r="P2579" t="s">
        <v>9724</v>
      </c>
      <c r="Q2579" t="s">
        <v>13509</v>
      </c>
      <c r="R2579" t="s">
        <v>44</v>
      </c>
      <c r="S2579" t="s">
        <v>4527</v>
      </c>
      <c r="T2579" s="3">
        <v>45819</v>
      </c>
      <c r="U2579" s="3">
        <v>45820</v>
      </c>
      <c r="V2579" s="2">
        <v>0</v>
      </c>
      <c r="W2579" t="s">
        <v>44</v>
      </c>
      <c r="X2579" t="s">
        <v>44</v>
      </c>
      <c r="Y2579" t="s">
        <v>13510</v>
      </c>
      <c r="Z2579" t="s">
        <v>817</v>
      </c>
      <c r="AA2579" t="s">
        <v>4529</v>
      </c>
      <c r="AB2579" t="s">
        <v>4530</v>
      </c>
      <c r="AC2579" t="s">
        <v>89</v>
      </c>
      <c r="AD2579" t="str">
        <f t="shared" si="40"/>
        <v>10-60</v>
      </c>
      <c r="AE2579" t="str">
        <f>VLOOKUP(AD2579,'Main_Sub Desc'!C:D,2,)</f>
        <v>LPC from invoicing</v>
      </c>
      <c r="AF2579" t="str">
        <f>VLOOKUP(VALUE(H2579),'Main_Sub Desc'!F:G,2,)</f>
        <v>Wst Rev Late Payment</v>
      </c>
      <c r="AG2579">
        <f>IFERROR(VLOOKUP(VALUE(I2579),'PC Mapping'!A:F,6,),"")</f>
        <v>10514</v>
      </c>
      <c r="AH2579" s="13" t="str">
        <f>VLOOKUP(AG2579,'PC Mapping'!L:M,2,)</f>
        <v>Bolivar Sewer</v>
      </c>
    </row>
    <row r="2580" spans="1:34" x14ac:dyDescent="0.2">
      <c r="A2580" t="s">
        <v>13511</v>
      </c>
      <c r="B2580" t="s">
        <v>13488</v>
      </c>
      <c r="C2580" t="s">
        <v>4519</v>
      </c>
      <c r="D2580" t="s">
        <v>4520</v>
      </c>
      <c r="E2580" s="3">
        <v>45819</v>
      </c>
      <c r="F2580" t="s">
        <v>44</v>
      </c>
      <c r="G2580" t="s">
        <v>3742</v>
      </c>
      <c r="H2580" t="s">
        <v>3722</v>
      </c>
      <c r="I2580" t="s">
        <v>4538</v>
      </c>
      <c r="J2580" t="s">
        <v>4522</v>
      </c>
      <c r="K2580" s="2">
        <v>-5</v>
      </c>
      <c r="L2580" t="s">
        <v>44</v>
      </c>
      <c r="M2580" s="2">
        <v>-5</v>
      </c>
      <c r="N2580" t="s">
        <v>4523</v>
      </c>
      <c r="O2580" t="s">
        <v>4524</v>
      </c>
      <c r="P2580" t="s">
        <v>6240</v>
      </c>
      <c r="Q2580" t="s">
        <v>13512</v>
      </c>
      <c r="R2580" t="s">
        <v>44</v>
      </c>
      <c r="S2580" t="s">
        <v>4527</v>
      </c>
      <c r="T2580" s="3">
        <v>45819</v>
      </c>
      <c r="U2580" s="3">
        <v>45820</v>
      </c>
      <c r="V2580" s="2">
        <v>0</v>
      </c>
      <c r="W2580" t="s">
        <v>44</v>
      </c>
      <c r="X2580" t="s">
        <v>44</v>
      </c>
      <c r="Y2580" t="s">
        <v>13513</v>
      </c>
      <c r="Z2580" t="s">
        <v>928</v>
      </c>
      <c r="AA2580" t="s">
        <v>4529</v>
      </c>
      <c r="AB2580" t="s">
        <v>4530</v>
      </c>
      <c r="AC2580" t="s">
        <v>89</v>
      </c>
      <c r="AD2580" t="str">
        <f t="shared" si="40"/>
        <v>10-60</v>
      </c>
      <c r="AE2580" t="str">
        <f>VLOOKUP(AD2580,'Main_Sub Desc'!C:D,2,)</f>
        <v>LPC from invoicing</v>
      </c>
      <c r="AF2580" t="str">
        <f>VLOOKUP(VALUE(H2580),'Main_Sub Desc'!F:G,2,)</f>
        <v>Wtr Rev Late Payment</v>
      </c>
      <c r="AG2580">
        <f>IFERROR(VLOOKUP(VALUE(I2580),'PC Mapping'!A:F,6,),"")</f>
        <v>10469</v>
      </c>
      <c r="AH2580" s="13" t="str">
        <f>VLOOKUP(AG2580,'PC Mapping'!L:M,2,)</f>
        <v>Bolivar Water</v>
      </c>
    </row>
    <row r="2581" spans="1:34" x14ac:dyDescent="0.2">
      <c r="A2581" t="s">
        <v>13511</v>
      </c>
      <c r="B2581" t="s">
        <v>13488</v>
      </c>
      <c r="C2581" t="s">
        <v>4519</v>
      </c>
      <c r="D2581" t="s">
        <v>4520</v>
      </c>
      <c r="E2581" s="3">
        <v>45819</v>
      </c>
      <c r="F2581" t="s">
        <v>44</v>
      </c>
      <c r="G2581" t="s">
        <v>3742</v>
      </c>
      <c r="H2581" t="s">
        <v>3716</v>
      </c>
      <c r="I2581" t="s">
        <v>4534</v>
      </c>
      <c r="J2581" t="s">
        <v>4522</v>
      </c>
      <c r="K2581" s="2">
        <v>-5</v>
      </c>
      <c r="L2581" t="s">
        <v>44</v>
      </c>
      <c r="M2581" s="2">
        <v>-5</v>
      </c>
      <c r="N2581" t="s">
        <v>4523</v>
      </c>
      <c r="O2581" t="s">
        <v>4524</v>
      </c>
      <c r="P2581" t="s">
        <v>6240</v>
      </c>
      <c r="Q2581" t="s">
        <v>13514</v>
      </c>
      <c r="R2581" t="s">
        <v>44</v>
      </c>
      <c r="S2581" t="s">
        <v>4527</v>
      </c>
      <c r="T2581" s="3">
        <v>45819</v>
      </c>
      <c r="U2581" s="3">
        <v>45820</v>
      </c>
      <c r="V2581" s="2">
        <v>0</v>
      </c>
      <c r="W2581" t="s">
        <v>44</v>
      </c>
      <c r="X2581" t="s">
        <v>44</v>
      </c>
      <c r="Y2581" t="s">
        <v>13515</v>
      </c>
      <c r="Z2581" t="s">
        <v>928</v>
      </c>
      <c r="AA2581" t="s">
        <v>4529</v>
      </c>
      <c r="AB2581" t="s">
        <v>4530</v>
      </c>
      <c r="AC2581" t="s">
        <v>89</v>
      </c>
      <c r="AD2581" t="str">
        <f t="shared" si="40"/>
        <v>10-60</v>
      </c>
      <c r="AE2581" t="str">
        <f>VLOOKUP(AD2581,'Main_Sub Desc'!C:D,2,)</f>
        <v>LPC from invoicing</v>
      </c>
      <c r="AF2581" t="str">
        <f>VLOOKUP(VALUE(H2581),'Main_Sub Desc'!F:G,2,)</f>
        <v>Wst Rev Late Payment</v>
      </c>
      <c r="AG2581">
        <f>IFERROR(VLOOKUP(VALUE(I2581),'PC Mapping'!A:F,6,),"")</f>
        <v>10514</v>
      </c>
      <c r="AH2581" s="13" t="str">
        <f>VLOOKUP(AG2581,'PC Mapping'!L:M,2,)</f>
        <v>Bolivar Sewer</v>
      </c>
    </row>
    <row r="2582" spans="1:34" x14ac:dyDescent="0.2">
      <c r="A2582" t="s">
        <v>13516</v>
      </c>
      <c r="B2582" t="s">
        <v>13474</v>
      </c>
      <c r="C2582" t="s">
        <v>4519</v>
      </c>
      <c r="D2582" t="s">
        <v>4520</v>
      </c>
      <c r="E2582" s="3">
        <v>45819</v>
      </c>
      <c r="F2582" t="s">
        <v>44</v>
      </c>
      <c r="G2582" t="s">
        <v>3742</v>
      </c>
      <c r="H2582" t="s">
        <v>3722</v>
      </c>
      <c r="I2582" t="s">
        <v>4538</v>
      </c>
      <c r="J2582" t="s">
        <v>4522</v>
      </c>
      <c r="K2582" s="2">
        <v>-5</v>
      </c>
      <c r="L2582" t="s">
        <v>44</v>
      </c>
      <c r="M2582" s="2">
        <v>-5</v>
      </c>
      <c r="N2582" t="s">
        <v>4523</v>
      </c>
      <c r="O2582" t="s">
        <v>4524</v>
      </c>
      <c r="P2582" t="s">
        <v>12452</v>
      </c>
      <c r="Q2582" t="s">
        <v>13517</v>
      </c>
      <c r="R2582" t="s">
        <v>44</v>
      </c>
      <c r="S2582" t="s">
        <v>4527</v>
      </c>
      <c r="T2582" s="3">
        <v>45819</v>
      </c>
      <c r="U2582" s="3">
        <v>45820</v>
      </c>
      <c r="V2582" s="2">
        <v>0</v>
      </c>
      <c r="W2582" t="s">
        <v>44</v>
      </c>
      <c r="X2582" t="s">
        <v>44</v>
      </c>
      <c r="Y2582" t="s">
        <v>12456</v>
      </c>
      <c r="Z2582" t="s">
        <v>780</v>
      </c>
      <c r="AA2582" t="s">
        <v>4529</v>
      </c>
      <c r="AB2582" t="s">
        <v>4530</v>
      </c>
      <c r="AC2582" t="s">
        <v>89</v>
      </c>
      <c r="AD2582" t="str">
        <f t="shared" si="40"/>
        <v>10-60</v>
      </c>
      <c r="AE2582" t="str">
        <f>VLOOKUP(AD2582,'Main_Sub Desc'!C:D,2,)</f>
        <v>LPC from invoicing</v>
      </c>
      <c r="AF2582" t="str">
        <f>VLOOKUP(VALUE(H2582),'Main_Sub Desc'!F:G,2,)</f>
        <v>Wtr Rev Late Payment</v>
      </c>
      <c r="AG2582">
        <f>IFERROR(VLOOKUP(VALUE(I2582),'PC Mapping'!A:F,6,),"")</f>
        <v>10469</v>
      </c>
      <c r="AH2582" s="13" t="str">
        <f>VLOOKUP(AG2582,'PC Mapping'!L:M,2,)</f>
        <v>Bolivar Water</v>
      </c>
    </row>
    <row r="2583" spans="1:34" x14ac:dyDescent="0.2">
      <c r="A2583" t="s">
        <v>13516</v>
      </c>
      <c r="B2583" t="s">
        <v>13474</v>
      </c>
      <c r="C2583" t="s">
        <v>4519</v>
      </c>
      <c r="D2583" t="s">
        <v>4520</v>
      </c>
      <c r="E2583" s="3">
        <v>45819</v>
      </c>
      <c r="F2583" t="s">
        <v>44</v>
      </c>
      <c r="G2583" t="s">
        <v>3742</v>
      </c>
      <c r="H2583" t="s">
        <v>3716</v>
      </c>
      <c r="I2583" t="s">
        <v>4534</v>
      </c>
      <c r="J2583" t="s">
        <v>4522</v>
      </c>
      <c r="K2583" s="2">
        <v>-5</v>
      </c>
      <c r="L2583" t="s">
        <v>44</v>
      </c>
      <c r="M2583" s="2">
        <v>-5</v>
      </c>
      <c r="N2583" t="s">
        <v>4523</v>
      </c>
      <c r="O2583" t="s">
        <v>4524</v>
      </c>
      <c r="P2583" t="s">
        <v>12452</v>
      </c>
      <c r="Q2583" t="s">
        <v>13518</v>
      </c>
      <c r="R2583" t="s">
        <v>44</v>
      </c>
      <c r="S2583" t="s">
        <v>4527</v>
      </c>
      <c r="T2583" s="3">
        <v>45819</v>
      </c>
      <c r="U2583" s="3">
        <v>45820</v>
      </c>
      <c r="V2583" s="2">
        <v>0</v>
      </c>
      <c r="W2583" t="s">
        <v>44</v>
      </c>
      <c r="X2583" t="s">
        <v>44</v>
      </c>
      <c r="Y2583" t="s">
        <v>12454</v>
      </c>
      <c r="Z2583" t="s">
        <v>780</v>
      </c>
      <c r="AA2583" t="s">
        <v>4529</v>
      </c>
      <c r="AB2583" t="s">
        <v>4530</v>
      </c>
      <c r="AC2583" t="s">
        <v>89</v>
      </c>
      <c r="AD2583" t="str">
        <f t="shared" si="40"/>
        <v>10-60</v>
      </c>
      <c r="AE2583" t="str">
        <f>VLOOKUP(AD2583,'Main_Sub Desc'!C:D,2,)</f>
        <v>LPC from invoicing</v>
      </c>
      <c r="AF2583" t="str">
        <f>VLOOKUP(VALUE(H2583),'Main_Sub Desc'!F:G,2,)</f>
        <v>Wst Rev Late Payment</v>
      </c>
      <c r="AG2583">
        <f>IFERROR(VLOOKUP(VALUE(I2583),'PC Mapping'!A:F,6,),"")</f>
        <v>10514</v>
      </c>
      <c r="AH2583" s="13" t="str">
        <f>VLOOKUP(AG2583,'PC Mapping'!L:M,2,)</f>
        <v>Bolivar Sewer</v>
      </c>
    </row>
    <row r="2584" spans="1:34" x14ac:dyDescent="0.2">
      <c r="A2584" t="s">
        <v>13519</v>
      </c>
      <c r="B2584" t="s">
        <v>13488</v>
      </c>
      <c r="C2584" t="s">
        <v>4519</v>
      </c>
      <c r="D2584" t="s">
        <v>4520</v>
      </c>
      <c r="E2584" s="3">
        <v>45819</v>
      </c>
      <c r="F2584" t="s">
        <v>44</v>
      </c>
      <c r="G2584" t="s">
        <v>3742</v>
      </c>
      <c r="H2584" t="s">
        <v>3722</v>
      </c>
      <c r="I2584" t="s">
        <v>4538</v>
      </c>
      <c r="J2584" t="s">
        <v>4522</v>
      </c>
      <c r="K2584" s="2">
        <v>-5</v>
      </c>
      <c r="L2584" t="s">
        <v>44</v>
      </c>
      <c r="M2584" s="2">
        <v>-5</v>
      </c>
      <c r="N2584" t="s">
        <v>4523</v>
      </c>
      <c r="O2584" t="s">
        <v>4524</v>
      </c>
      <c r="P2584" t="s">
        <v>6240</v>
      </c>
      <c r="Q2584" t="s">
        <v>13520</v>
      </c>
      <c r="R2584" t="s">
        <v>44</v>
      </c>
      <c r="S2584" t="s">
        <v>4527</v>
      </c>
      <c r="T2584" s="3">
        <v>45819</v>
      </c>
      <c r="U2584" s="3">
        <v>45820</v>
      </c>
      <c r="V2584" s="2">
        <v>0</v>
      </c>
      <c r="W2584" t="s">
        <v>44</v>
      </c>
      <c r="X2584" t="s">
        <v>44</v>
      </c>
      <c r="Y2584" t="s">
        <v>6608</v>
      </c>
      <c r="Z2584" t="s">
        <v>939</v>
      </c>
      <c r="AA2584" t="s">
        <v>4529</v>
      </c>
      <c r="AB2584" t="s">
        <v>4530</v>
      </c>
      <c r="AC2584" t="s">
        <v>89</v>
      </c>
      <c r="AD2584" t="str">
        <f t="shared" si="40"/>
        <v>10-60</v>
      </c>
      <c r="AE2584" t="str">
        <f>VLOOKUP(AD2584,'Main_Sub Desc'!C:D,2,)</f>
        <v>LPC from invoicing</v>
      </c>
      <c r="AF2584" t="str">
        <f>VLOOKUP(VALUE(H2584),'Main_Sub Desc'!F:G,2,)</f>
        <v>Wtr Rev Late Payment</v>
      </c>
      <c r="AG2584">
        <f>IFERROR(VLOOKUP(VALUE(I2584),'PC Mapping'!A:F,6,),"")</f>
        <v>10469</v>
      </c>
      <c r="AH2584" s="13" t="str">
        <f>VLOOKUP(AG2584,'PC Mapping'!L:M,2,)</f>
        <v>Bolivar Water</v>
      </c>
    </row>
    <row r="2585" spans="1:34" x14ac:dyDescent="0.2">
      <c r="A2585" t="s">
        <v>13519</v>
      </c>
      <c r="B2585" t="s">
        <v>13488</v>
      </c>
      <c r="C2585" t="s">
        <v>4519</v>
      </c>
      <c r="D2585" t="s">
        <v>4520</v>
      </c>
      <c r="E2585" s="3">
        <v>45819</v>
      </c>
      <c r="F2585" t="s">
        <v>44</v>
      </c>
      <c r="G2585" t="s">
        <v>3742</v>
      </c>
      <c r="H2585" t="s">
        <v>3716</v>
      </c>
      <c r="I2585" t="s">
        <v>4534</v>
      </c>
      <c r="J2585" t="s">
        <v>4522</v>
      </c>
      <c r="K2585" s="2">
        <v>-5</v>
      </c>
      <c r="L2585" t="s">
        <v>44</v>
      </c>
      <c r="M2585" s="2">
        <v>-5</v>
      </c>
      <c r="N2585" t="s">
        <v>4523</v>
      </c>
      <c r="O2585" t="s">
        <v>4524</v>
      </c>
      <c r="P2585" t="s">
        <v>6240</v>
      </c>
      <c r="Q2585" t="s">
        <v>13521</v>
      </c>
      <c r="R2585" t="s">
        <v>44</v>
      </c>
      <c r="S2585" t="s">
        <v>4527</v>
      </c>
      <c r="T2585" s="3">
        <v>45819</v>
      </c>
      <c r="U2585" s="3">
        <v>45820</v>
      </c>
      <c r="V2585" s="2">
        <v>0</v>
      </c>
      <c r="W2585" t="s">
        <v>44</v>
      </c>
      <c r="X2585" t="s">
        <v>44</v>
      </c>
      <c r="Y2585" t="s">
        <v>6606</v>
      </c>
      <c r="Z2585" t="s">
        <v>939</v>
      </c>
      <c r="AA2585" t="s">
        <v>4529</v>
      </c>
      <c r="AB2585" t="s">
        <v>4530</v>
      </c>
      <c r="AC2585" t="s">
        <v>89</v>
      </c>
      <c r="AD2585" t="str">
        <f t="shared" si="40"/>
        <v>10-60</v>
      </c>
      <c r="AE2585" t="str">
        <f>VLOOKUP(AD2585,'Main_Sub Desc'!C:D,2,)</f>
        <v>LPC from invoicing</v>
      </c>
      <c r="AF2585" t="str">
        <f>VLOOKUP(VALUE(H2585),'Main_Sub Desc'!F:G,2,)</f>
        <v>Wst Rev Late Payment</v>
      </c>
      <c r="AG2585">
        <f>IFERROR(VLOOKUP(VALUE(I2585),'PC Mapping'!A:F,6,),"")</f>
        <v>10514</v>
      </c>
      <c r="AH2585" s="13" t="str">
        <f>VLOOKUP(AG2585,'PC Mapping'!L:M,2,)</f>
        <v>Bolivar Sewer</v>
      </c>
    </row>
    <row r="2586" spans="1:34" x14ac:dyDescent="0.2">
      <c r="A2586" t="s">
        <v>13522</v>
      </c>
      <c r="B2586" t="s">
        <v>13488</v>
      </c>
      <c r="C2586" t="s">
        <v>4519</v>
      </c>
      <c r="D2586" t="s">
        <v>4520</v>
      </c>
      <c r="E2586" s="3">
        <v>45819</v>
      </c>
      <c r="F2586" t="s">
        <v>44</v>
      </c>
      <c r="G2586" t="s">
        <v>3742</v>
      </c>
      <c r="H2586" t="s">
        <v>3716</v>
      </c>
      <c r="I2586" t="s">
        <v>4534</v>
      </c>
      <c r="J2586" t="s">
        <v>4522</v>
      </c>
      <c r="K2586" s="2">
        <v>-5</v>
      </c>
      <c r="L2586" t="s">
        <v>44</v>
      </c>
      <c r="M2586" s="2">
        <v>-5</v>
      </c>
      <c r="N2586" t="s">
        <v>4523</v>
      </c>
      <c r="O2586" t="s">
        <v>4524</v>
      </c>
      <c r="P2586" t="s">
        <v>5004</v>
      </c>
      <c r="Q2586" t="s">
        <v>13523</v>
      </c>
      <c r="R2586" t="s">
        <v>44</v>
      </c>
      <c r="S2586" t="s">
        <v>4527</v>
      </c>
      <c r="T2586" s="3">
        <v>45819</v>
      </c>
      <c r="U2586" s="3">
        <v>45820</v>
      </c>
      <c r="V2586" s="2">
        <v>0</v>
      </c>
      <c r="W2586" t="s">
        <v>44</v>
      </c>
      <c r="X2586" t="s">
        <v>44</v>
      </c>
      <c r="Y2586" t="s">
        <v>13524</v>
      </c>
      <c r="Z2586" t="s">
        <v>254</v>
      </c>
      <c r="AA2586" t="s">
        <v>4529</v>
      </c>
      <c r="AB2586" t="s">
        <v>4530</v>
      </c>
      <c r="AC2586" t="s">
        <v>89</v>
      </c>
      <c r="AD2586" t="str">
        <f t="shared" si="40"/>
        <v>10-60</v>
      </c>
      <c r="AE2586" t="str">
        <f>VLOOKUP(AD2586,'Main_Sub Desc'!C:D,2,)</f>
        <v>LPC from invoicing</v>
      </c>
      <c r="AF2586" t="str">
        <f>VLOOKUP(VALUE(H2586),'Main_Sub Desc'!F:G,2,)</f>
        <v>Wst Rev Late Payment</v>
      </c>
      <c r="AG2586">
        <f>IFERROR(VLOOKUP(VALUE(I2586),'PC Mapping'!A:F,6,),"")</f>
        <v>10514</v>
      </c>
      <c r="AH2586" s="13" t="str">
        <f>VLOOKUP(AG2586,'PC Mapping'!L:M,2,)</f>
        <v>Bolivar Sewer</v>
      </c>
    </row>
    <row r="2587" spans="1:34" x14ac:dyDescent="0.2">
      <c r="A2587" t="s">
        <v>13522</v>
      </c>
      <c r="B2587" t="s">
        <v>13488</v>
      </c>
      <c r="C2587" t="s">
        <v>4519</v>
      </c>
      <c r="D2587" t="s">
        <v>4520</v>
      </c>
      <c r="E2587" s="3">
        <v>45819</v>
      </c>
      <c r="F2587" t="s">
        <v>44</v>
      </c>
      <c r="G2587" t="s">
        <v>3742</v>
      </c>
      <c r="H2587" t="s">
        <v>3722</v>
      </c>
      <c r="I2587" t="s">
        <v>4538</v>
      </c>
      <c r="J2587" t="s">
        <v>4522</v>
      </c>
      <c r="K2587" s="2">
        <v>-5</v>
      </c>
      <c r="L2587" t="s">
        <v>44</v>
      </c>
      <c r="M2587" s="2">
        <v>-5</v>
      </c>
      <c r="N2587" t="s">
        <v>4523</v>
      </c>
      <c r="O2587" t="s">
        <v>4524</v>
      </c>
      <c r="P2587" t="s">
        <v>5004</v>
      </c>
      <c r="Q2587" t="s">
        <v>13525</v>
      </c>
      <c r="R2587" t="s">
        <v>44</v>
      </c>
      <c r="S2587" t="s">
        <v>4527</v>
      </c>
      <c r="T2587" s="3">
        <v>45819</v>
      </c>
      <c r="U2587" s="3">
        <v>45820</v>
      </c>
      <c r="V2587" s="2">
        <v>0</v>
      </c>
      <c r="W2587" t="s">
        <v>44</v>
      </c>
      <c r="X2587" t="s">
        <v>44</v>
      </c>
      <c r="Y2587" t="s">
        <v>13526</v>
      </c>
      <c r="Z2587" t="s">
        <v>254</v>
      </c>
      <c r="AA2587" t="s">
        <v>4529</v>
      </c>
      <c r="AB2587" t="s">
        <v>4530</v>
      </c>
      <c r="AC2587" t="s">
        <v>89</v>
      </c>
      <c r="AD2587" t="str">
        <f t="shared" si="40"/>
        <v>10-60</v>
      </c>
      <c r="AE2587" t="str">
        <f>VLOOKUP(AD2587,'Main_Sub Desc'!C:D,2,)</f>
        <v>LPC from invoicing</v>
      </c>
      <c r="AF2587" t="str">
        <f>VLOOKUP(VALUE(H2587),'Main_Sub Desc'!F:G,2,)</f>
        <v>Wtr Rev Late Payment</v>
      </c>
      <c r="AG2587">
        <f>IFERROR(VLOOKUP(VALUE(I2587),'PC Mapping'!A:F,6,),"")</f>
        <v>10469</v>
      </c>
      <c r="AH2587" s="13" t="str">
        <f>VLOOKUP(AG2587,'PC Mapping'!L:M,2,)</f>
        <v>Bolivar Water</v>
      </c>
    </row>
    <row r="2588" spans="1:34" x14ac:dyDescent="0.2">
      <c r="A2588" t="s">
        <v>13527</v>
      </c>
      <c r="B2588" t="s">
        <v>13474</v>
      </c>
      <c r="C2588" t="s">
        <v>4519</v>
      </c>
      <c r="D2588" t="s">
        <v>4520</v>
      </c>
      <c r="E2588" s="3">
        <v>45819</v>
      </c>
      <c r="F2588" t="s">
        <v>44</v>
      </c>
      <c r="G2588" t="s">
        <v>3742</v>
      </c>
      <c r="H2588" t="s">
        <v>3722</v>
      </c>
      <c r="I2588" t="s">
        <v>3752</v>
      </c>
      <c r="J2588" t="s">
        <v>4522</v>
      </c>
      <c r="K2588" s="2">
        <v>-5</v>
      </c>
      <c r="L2588" t="s">
        <v>44</v>
      </c>
      <c r="M2588" s="2">
        <v>-5</v>
      </c>
      <c r="N2588" t="s">
        <v>4523</v>
      </c>
      <c r="O2588" t="s">
        <v>4524</v>
      </c>
      <c r="P2588" t="s">
        <v>13528</v>
      </c>
      <c r="Q2588" t="s">
        <v>13529</v>
      </c>
      <c r="R2588" t="s">
        <v>44</v>
      </c>
      <c r="S2588" t="s">
        <v>4527</v>
      </c>
      <c r="T2588" s="3">
        <v>45819</v>
      </c>
      <c r="U2588" s="3">
        <v>45820</v>
      </c>
      <c r="V2588" s="2">
        <v>0</v>
      </c>
      <c r="W2588" t="s">
        <v>44</v>
      </c>
      <c r="X2588" t="s">
        <v>44</v>
      </c>
      <c r="Y2588" t="s">
        <v>13530</v>
      </c>
      <c r="Z2588" t="s">
        <v>2882</v>
      </c>
      <c r="AA2588" t="s">
        <v>4529</v>
      </c>
      <c r="AB2588" t="s">
        <v>4530</v>
      </c>
      <c r="AC2588" t="s">
        <v>89</v>
      </c>
      <c r="AD2588" t="str">
        <f t="shared" si="40"/>
        <v>10-60</v>
      </c>
      <c r="AE2588" t="str">
        <f>VLOOKUP(AD2588,'Main_Sub Desc'!C:D,2,)</f>
        <v>LPC from invoicing</v>
      </c>
      <c r="AF2588" t="str">
        <f>VLOOKUP(VALUE(H2588),'Main_Sub Desc'!F:G,2,)</f>
        <v>Wtr Rev Late Payment</v>
      </c>
      <c r="AG2588">
        <f>IFERROR(VLOOKUP(VALUE(I2588),'PC Mapping'!A:F,6,),"")</f>
        <v>10719</v>
      </c>
      <c r="AH2588" s="13" t="str">
        <f>VLOOKUP(AG2588,'PC Mapping'!L:M,2,)</f>
        <v>All Other Water</v>
      </c>
    </row>
    <row r="2589" spans="1:34" x14ac:dyDescent="0.2">
      <c r="A2589" t="s">
        <v>13531</v>
      </c>
      <c r="B2589" t="s">
        <v>13474</v>
      </c>
      <c r="C2589" t="s">
        <v>4519</v>
      </c>
      <c r="D2589" t="s">
        <v>4520</v>
      </c>
      <c r="E2589" s="3">
        <v>45819</v>
      </c>
      <c r="F2589" t="s">
        <v>44</v>
      </c>
      <c r="G2589" t="s">
        <v>3742</v>
      </c>
      <c r="H2589" t="s">
        <v>3722</v>
      </c>
      <c r="I2589" t="s">
        <v>4538</v>
      </c>
      <c r="J2589" t="s">
        <v>4522</v>
      </c>
      <c r="K2589" s="2">
        <v>-5</v>
      </c>
      <c r="L2589" t="s">
        <v>44</v>
      </c>
      <c r="M2589" s="2">
        <v>-5</v>
      </c>
      <c r="N2589" t="s">
        <v>4523</v>
      </c>
      <c r="O2589" t="s">
        <v>4524</v>
      </c>
      <c r="P2589" t="s">
        <v>9294</v>
      </c>
      <c r="Q2589" t="s">
        <v>13532</v>
      </c>
      <c r="R2589" t="s">
        <v>44</v>
      </c>
      <c r="S2589" t="s">
        <v>4527</v>
      </c>
      <c r="T2589" s="3">
        <v>45819</v>
      </c>
      <c r="U2589" s="3">
        <v>45820</v>
      </c>
      <c r="V2589" s="2">
        <v>0</v>
      </c>
      <c r="W2589" t="s">
        <v>44</v>
      </c>
      <c r="X2589" t="s">
        <v>44</v>
      </c>
      <c r="Y2589" t="s">
        <v>13533</v>
      </c>
      <c r="Z2589" t="s">
        <v>856</v>
      </c>
      <c r="AA2589" t="s">
        <v>4529</v>
      </c>
      <c r="AB2589" t="s">
        <v>4530</v>
      </c>
      <c r="AC2589" t="s">
        <v>89</v>
      </c>
      <c r="AD2589" t="str">
        <f t="shared" si="40"/>
        <v>10-60</v>
      </c>
      <c r="AE2589" t="str">
        <f>VLOOKUP(AD2589,'Main_Sub Desc'!C:D,2,)</f>
        <v>LPC from invoicing</v>
      </c>
      <c r="AF2589" t="str">
        <f>VLOOKUP(VALUE(H2589),'Main_Sub Desc'!F:G,2,)</f>
        <v>Wtr Rev Late Payment</v>
      </c>
      <c r="AG2589">
        <f>IFERROR(VLOOKUP(VALUE(I2589),'PC Mapping'!A:F,6,),"")</f>
        <v>10469</v>
      </c>
      <c r="AH2589" s="13" t="str">
        <f>VLOOKUP(AG2589,'PC Mapping'!L:M,2,)</f>
        <v>Bolivar Water</v>
      </c>
    </row>
    <row r="2590" spans="1:34" x14ac:dyDescent="0.2">
      <c r="A2590" t="s">
        <v>13531</v>
      </c>
      <c r="B2590" t="s">
        <v>13474</v>
      </c>
      <c r="C2590" t="s">
        <v>4519</v>
      </c>
      <c r="D2590" t="s">
        <v>4520</v>
      </c>
      <c r="E2590" s="3">
        <v>45819</v>
      </c>
      <c r="F2590" t="s">
        <v>44</v>
      </c>
      <c r="G2590" t="s">
        <v>3742</v>
      </c>
      <c r="H2590" t="s">
        <v>3716</v>
      </c>
      <c r="I2590" t="s">
        <v>4534</v>
      </c>
      <c r="J2590" t="s">
        <v>4522</v>
      </c>
      <c r="K2590" s="2">
        <v>-5</v>
      </c>
      <c r="L2590" t="s">
        <v>44</v>
      </c>
      <c r="M2590" s="2">
        <v>-5</v>
      </c>
      <c r="N2590" t="s">
        <v>4523</v>
      </c>
      <c r="O2590" t="s">
        <v>4524</v>
      </c>
      <c r="P2590" t="s">
        <v>9294</v>
      </c>
      <c r="Q2590" t="s">
        <v>13534</v>
      </c>
      <c r="R2590" t="s">
        <v>44</v>
      </c>
      <c r="S2590" t="s">
        <v>4527</v>
      </c>
      <c r="T2590" s="3">
        <v>45819</v>
      </c>
      <c r="U2590" s="3">
        <v>45820</v>
      </c>
      <c r="V2590" s="2">
        <v>0</v>
      </c>
      <c r="W2590" t="s">
        <v>44</v>
      </c>
      <c r="X2590" t="s">
        <v>44</v>
      </c>
      <c r="Y2590" t="s">
        <v>13535</v>
      </c>
      <c r="Z2590" t="s">
        <v>856</v>
      </c>
      <c r="AA2590" t="s">
        <v>4529</v>
      </c>
      <c r="AB2590" t="s">
        <v>4530</v>
      </c>
      <c r="AC2590" t="s">
        <v>89</v>
      </c>
      <c r="AD2590" t="str">
        <f t="shared" si="40"/>
        <v>10-60</v>
      </c>
      <c r="AE2590" t="str">
        <f>VLOOKUP(AD2590,'Main_Sub Desc'!C:D,2,)</f>
        <v>LPC from invoicing</v>
      </c>
      <c r="AF2590" t="str">
        <f>VLOOKUP(VALUE(H2590),'Main_Sub Desc'!F:G,2,)</f>
        <v>Wst Rev Late Payment</v>
      </c>
      <c r="AG2590">
        <f>IFERROR(VLOOKUP(VALUE(I2590),'PC Mapping'!A:F,6,),"")</f>
        <v>10514</v>
      </c>
      <c r="AH2590" s="13" t="str">
        <f>VLOOKUP(AG2590,'PC Mapping'!L:M,2,)</f>
        <v>Bolivar Sewer</v>
      </c>
    </row>
    <row r="2591" spans="1:34" x14ac:dyDescent="0.2">
      <c r="A2591" t="s">
        <v>13536</v>
      </c>
      <c r="B2591" t="s">
        <v>13537</v>
      </c>
      <c r="C2591" t="s">
        <v>4519</v>
      </c>
      <c r="D2591" t="s">
        <v>4520</v>
      </c>
      <c r="E2591" s="3">
        <v>45820</v>
      </c>
      <c r="F2591" t="s">
        <v>44</v>
      </c>
      <c r="G2591" t="s">
        <v>3742</v>
      </c>
      <c r="H2591" t="s">
        <v>3722</v>
      </c>
      <c r="I2591" t="s">
        <v>3752</v>
      </c>
      <c r="J2591" t="s">
        <v>4522</v>
      </c>
      <c r="K2591" s="2">
        <v>-5.42</v>
      </c>
      <c r="L2591" t="s">
        <v>44</v>
      </c>
      <c r="M2591" s="2">
        <v>-5.42</v>
      </c>
      <c r="N2591" t="s">
        <v>4523</v>
      </c>
      <c r="O2591" t="s">
        <v>4524</v>
      </c>
      <c r="P2591" t="s">
        <v>8052</v>
      </c>
      <c r="Q2591" t="s">
        <v>13538</v>
      </c>
      <c r="R2591" t="s">
        <v>44</v>
      </c>
      <c r="S2591" t="s">
        <v>4527</v>
      </c>
      <c r="T2591" s="3">
        <v>45820</v>
      </c>
      <c r="U2591" s="3">
        <v>45821</v>
      </c>
      <c r="V2591" s="2">
        <v>0</v>
      </c>
      <c r="W2591" t="s">
        <v>44</v>
      </c>
      <c r="X2591" t="s">
        <v>44</v>
      </c>
      <c r="Y2591" t="s">
        <v>13539</v>
      </c>
      <c r="Z2591" t="s">
        <v>1771</v>
      </c>
      <c r="AA2591" t="s">
        <v>4529</v>
      </c>
      <c r="AB2591" t="s">
        <v>4530</v>
      </c>
      <c r="AC2591" t="s">
        <v>89</v>
      </c>
      <c r="AD2591" t="str">
        <f t="shared" si="40"/>
        <v>10-60</v>
      </c>
      <c r="AE2591" t="str">
        <f>VLOOKUP(AD2591,'Main_Sub Desc'!C:D,2,)</f>
        <v>LPC from invoicing</v>
      </c>
      <c r="AF2591" t="str">
        <f>VLOOKUP(VALUE(H2591),'Main_Sub Desc'!F:G,2,)</f>
        <v>Wtr Rev Late Payment</v>
      </c>
      <c r="AG2591">
        <f>IFERROR(VLOOKUP(VALUE(I2591),'PC Mapping'!A:F,6,),"")</f>
        <v>10719</v>
      </c>
      <c r="AH2591" s="13" t="str">
        <f>VLOOKUP(AG2591,'PC Mapping'!L:M,2,)</f>
        <v>All Other Water</v>
      </c>
    </row>
    <row r="2592" spans="1:34" x14ac:dyDescent="0.2">
      <c r="A2592" t="s">
        <v>13540</v>
      </c>
      <c r="B2592" t="s">
        <v>13537</v>
      </c>
      <c r="C2592" t="s">
        <v>4519</v>
      </c>
      <c r="D2592" t="s">
        <v>4520</v>
      </c>
      <c r="E2592" s="3">
        <v>45820</v>
      </c>
      <c r="F2592" t="s">
        <v>44</v>
      </c>
      <c r="G2592" t="s">
        <v>3742</v>
      </c>
      <c r="H2592" t="s">
        <v>3722</v>
      </c>
      <c r="I2592" t="s">
        <v>3752</v>
      </c>
      <c r="J2592" t="s">
        <v>4522</v>
      </c>
      <c r="K2592" s="2">
        <v>-5</v>
      </c>
      <c r="L2592" t="s">
        <v>44</v>
      </c>
      <c r="M2592" s="2">
        <v>-5</v>
      </c>
      <c r="N2592" t="s">
        <v>4523</v>
      </c>
      <c r="O2592" t="s">
        <v>4524</v>
      </c>
      <c r="P2592" t="s">
        <v>11608</v>
      </c>
      <c r="Q2592" t="s">
        <v>13541</v>
      </c>
      <c r="R2592" t="s">
        <v>44</v>
      </c>
      <c r="S2592" t="s">
        <v>4527</v>
      </c>
      <c r="T2592" s="3">
        <v>45820</v>
      </c>
      <c r="U2592" s="3">
        <v>45821</v>
      </c>
      <c r="V2592" s="2">
        <v>0</v>
      </c>
      <c r="W2592" t="s">
        <v>44</v>
      </c>
      <c r="X2592" t="s">
        <v>44</v>
      </c>
      <c r="Y2592" t="s">
        <v>13542</v>
      </c>
      <c r="Z2592" t="s">
        <v>1741</v>
      </c>
      <c r="AA2592" t="s">
        <v>4529</v>
      </c>
      <c r="AB2592" t="s">
        <v>4530</v>
      </c>
      <c r="AC2592" t="s">
        <v>99</v>
      </c>
      <c r="AD2592" t="str">
        <f t="shared" si="40"/>
        <v>10-60</v>
      </c>
      <c r="AE2592" t="str">
        <f>VLOOKUP(AD2592,'Main_Sub Desc'!C:D,2,)</f>
        <v>LPC from invoicing</v>
      </c>
      <c r="AF2592" t="str">
        <f>VLOOKUP(VALUE(H2592),'Main_Sub Desc'!F:G,2,)</f>
        <v>Wtr Rev Late Payment</v>
      </c>
      <c r="AG2592">
        <f>IFERROR(VLOOKUP(VALUE(I2592),'PC Mapping'!A:F,6,),"")</f>
        <v>10719</v>
      </c>
      <c r="AH2592" s="13" t="str">
        <f>VLOOKUP(AG2592,'PC Mapping'!L:M,2,)</f>
        <v>All Other Water</v>
      </c>
    </row>
    <row r="2593" spans="1:34" x14ac:dyDescent="0.2">
      <c r="A2593" t="s">
        <v>13543</v>
      </c>
      <c r="B2593" t="s">
        <v>13537</v>
      </c>
      <c r="C2593" t="s">
        <v>4519</v>
      </c>
      <c r="D2593" t="s">
        <v>4520</v>
      </c>
      <c r="E2593" s="3">
        <v>45820</v>
      </c>
      <c r="F2593" t="s">
        <v>44</v>
      </c>
      <c r="G2593" t="s">
        <v>3742</v>
      </c>
      <c r="H2593" t="s">
        <v>3722</v>
      </c>
      <c r="I2593" t="s">
        <v>3752</v>
      </c>
      <c r="J2593" t="s">
        <v>4522</v>
      </c>
      <c r="K2593" s="2">
        <v>-5</v>
      </c>
      <c r="L2593" t="s">
        <v>44</v>
      </c>
      <c r="M2593" s="2">
        <v>-5</v>
      </c>
      <c r="N2593" t="s">
        <v>4523</v>
      </c>
      <c r="O2593" t="s">
        <v>4524</v>
      </c>
      <c r="P2593" t="s">
        <v>13544</v>
      </c>
      <c r="Q2593" t="s">
        <v>13545</v>
      </c>
      <c r="R2593" t="s">
        <v>44</v>
      </c>
      <c r="S2593" t="s">
        <v>4527</v>
      </c>
      <c r="T2593" s="3">
        <v>45820</v>
      </c>
      <c r="U2593" s="3">
        <v>45821</v>
      </c>
      <c r="V2593" s="2">
        <v>0</v>
      </c>
      <c r="W2593" t="s">
        <v>44</v>
      </c>
      <c r="X2593" t="s">
        <v>44</v>
      </c>
      <c r="Y2593" t="s">
        <v>13546</v>
      </c>
      <c r="Z2593" t="s">
        <v>2453</v>
      </c>
      <c r="AA2593" t="s">
        <v>4529</v>
      </c>
      <c r="AB2593" t="s">
        <v>4530</v>
      </c>
      <c r="AC2593" t="s">
        <v>89</v>
      </c>
      <c r="AD2593" t="str">
        <f t="shared" si="40"/>
        <v>10-60</v>
      </c>
      <c r="AE2593" t="str">
        <f>VLOOKUP(AD2593,'Main_Sub Desc'!C:D,2,)</f>
        <v>LPC from invoicing</v>
      </c>
      <c r="AF2593" t="str">
        <f>VLOOKUP(VALUE(H2593),'Main_Sub Desc'!F:G,2,)</f>
        <v>Wtr Rev Late Payment</v>
      </c>
      <c r="AG2593">
        <f>IFERROR(VLOOKUP(VALUE(I2593),'PC Mapping'!A:F,6,),"")</f>
        <v>10719</v>
      </c>
      <c r="AH2593" s="13" t="str">
        <f>VLOOKUP(AG2593,'PC Mapping'!L:M,2,)</f>
        <v>All Other Water</v>
      </c>
    </row>
    <row r="2594" spans="1:34" x14ac:dyDescent="0.2">
      <c r="A2594" t="s">
        <v>13547</v>
      </c>
      <c r="B2594" t="s">
        <v>13548</v>
      </c>
      <c r="C2594" t="s">
        <v>4519</v>
      </c>
      <c r="D2594" t="s">
        <v>4520</v>
      </c>
      <c r="E2594" s="3">
        <v>45827</v>
      </c>
      <c r="F2594" t="s">
        <v>44</v>
      </c>
      <c r="G2594" t="s">
        <v>3742</v>
      </c>
      <c r="H2594" t="s">
        <v>3716</v>
      </c>
      <c r="I2594" t="s">
        <v>4534</v>
      </c>
      <c r="J2594" t="s">
        <v>4522</v>
      </c>
      <c r="K2594" s="2">
        <v>-5</v>
      </c>
      <c r="L2594" t="s">
        <v>44</v>
      </c>
      <c r="M2594" s="2">
        <v>-5</v>
      </c>
      <c r="N2594" t="s">
        <v>4523</v>
      </c>
      <c r="O2594" t="s">
        <v>4524</v>
      </c>
      <c r="P2594" t="s">
        <v>9661</v>
      </c>
      <c r="Q2594" t="s">
        <v>13549</v>
      </c>
      <c r="R2594" t="s">
        <v>44</v>
      </c>
      <c r="S2594" t="s">
        <v>4527</v>
      </c>
      <c r="T2594" s="3">
        <v>45827</v>
      </c>
      <c r="U2594" s="3">
        <v>45828</v>
      </c>
      <c r="V2594" s="2">
        <v>0</v>
      </c>
      <c r="W2594" t="s">
        <v>44</v>
      </c>
      <c r="X2594" t="s">
        <v>44</v>
      </c>
      <c r="Y2594" t="s">
        <v>13550</v>
      </c>
      <c r="Z2594" t="s">
        <v>785</v>
      </c>
      <c r="AA2594" t="s">
        <v>4529</v>
      </c>
      <c r="AB2594" t="s">
        <v>4530</v>
      </c>
      <c r="AC2594" t="s">
        <v>89</v>
      </c>
      <c r="AD2594" t="str">
        <f t="shared" si="40"/>
        <v>10-60</v>
      </c>
      <c r="AE2594" t="str">
        <f>VLOOKUP(AD2594,'Main_Sub Desc'!C:D,2,)</f>
        <v>LPC from invoicing</v>
      </c>
      <c r="AF2594" t="str">
        <f>VLOOKUP(VALUE(H2594),'Main_Sub Desc'!F:G,2,)</f>
        <v>Wst Rev Late Payment</v>
      </c>
      <c r="AG2594">
        <f>IFERROR(VLOOKUP(VALUE(I2594),'PC Mapping'!A:F,6,),"")</f>
        <v>10514</v>
      </c>
      <c r="AH2594" s="13" t="str">
        <f>VLOOKUP(AG2594,'PC Mapping'!L:M,2,)</f>
        <v>Bolivar Sewer</v>
      </c>
    </row>
    <row r="2595" spans="1:34" x14ac:dyDescent="0.2">
      <c r="A2595" t="s">
        <v>13547</v>
      </c>
      <c r="B2595" t="s">
        <v>13548</v>
      </c>
      <c r="C2595" t="s">
        <v>4519</v>
      </c>
      <c r="D2595" t="s">
        <v>4520</v>
      </c>
      <c r="E2595" s="3">
        <v>45827</v>
      </c>
      <c r="F2595" t="s">
        <v>44</v>
      </c>
      <c r="G2595" t="s">
        <v>3742</v>
      </c>
      <c r="H2595" t="s">
        <v>3722</v>
      </c>
      <c r="I2595" t="s">
        <v>4538</v>
      </c>
      <c r="J2595" t="s">
        <v>4522</v>
      </c>
      <c r="K2595" s="2">
        <v>-5</v>
      </c>
      <c r="L2595" t="s">
        <v>44</v>
      </c>
      <c r="M2595" s="2">
        <v>-5</v>
      </c>
      <c r="N2595" t="s">
        <v>4523</v>
      </c>
      <c r="O2595" t="s">
        <v>4524</v>
      </c>
      <c r="P2595" t="s">
        <v>9661</v>
      </c>
      <c r="Q2595" t="s">
        <v>13551</v>
      </c>
      <c r="R2595" t="s">
        <v>44</v>
      </c>
      <c r="S2595" t="s">
        <v>4527</v>
      </c>
      <c r="T2595" s="3">
        <v>45827</v>
      </c>
      <c r="U2595" s="3">
        <v>45828</v>
      </c>
      <c r="V2595" s="2">
        <v>0</v>
      </c>
      <c r="W2595" t="s">
        <v>44</v>
      </c>
      <c r="X2595" t="s">
        <v>44</v>
      </c>
      <c r="Y2595" t="s">
        <v>13552</v>
      </c>
      <c r="Z2595" t="s">
        <v>785</v>
      </c>
      <c r="AA2595" t="s">
        <v>4529</v>
      </c>
      <c r="AB2595" t="s">
        <v>4530</v>
      </c>
      <c r="AC2595" t="s">
        <v>89</v>
      </c>
      <c r="AD2595" t="str">
        <f t="shared" si="40"/>
        <v>10-60</v>
      </c>
      <c r="AE2595" t="str">
        <f>VLOOKUP(AD2595,'Main_Sub Desc'!C:D,2,)</f>
        <v>LPC from invoicing</v>
      </c>
      <c r="AF2595" t="str">
        <f>VLOOKUP(VALUE(H2595),'Main_Sub Desc'!F:G,2,)</f>
        <v>Wtr Rev Late Payment</v>
      </c>
      <c r="AG2595">
        <f>IFERROR(VLOOKUP(VALUE(I2595),'PC Mapping'!A:F,6,),"")</f>
        <v>10469</v>
      </c>
      <c r="AH2595" s="13" t="str">
        <f>VLOOKUP(AG2595,'PC Mapping'!L:M,2,)</f>
        <v>Bolivar Water</v>
      </c>
    </row>
    <row r="2596" spans="1:34" x14ac:dyDescent="0.2">
      <c r="A2596" t="s">
        <v>13553</v>
      </c>
      <c r="B2596" t="s">
        <v>13548</v>
      </c>
      <c r="C2596" t="s">
        <v>4519</v>
      </c>
      <c r="D2596" t="s">
        <v>4520</v>
      </c>
      <c r="E2596" s="3">
        <v>45827</v>
      </c>
      <c r="F2596" t="s">
        <v>44</v>
      </c>
      <c r="G2596" t="s">
        <v>3742</v>
      </c>
      <c r="H2596" t="s">
        <v>3722</v>
      </c>
      <c r="I2596" t="s">
        <v>3752</v>
      </c>
      <c r="J2596" t="s">
        <v>4522</v>
      </c>
      <c r="K2596" s="2">
        <v>-5</v>
      </c>
      <c r="L2596" t="s">
        <v>44</v>
      </c>
      <c r="M2596" s="2">
        <v>-5</v>
      </c>
      <c r="N2596" t="s">
        <v>4523</v>
      </c>
      <c r="O2596" t="s">
        <v>4524</v>
      </c>
      <c r="P2596" t="s">
        <v>7854</v>
      </c>
      <c r="Q2596" t="s">
        <v>13554</v>
      </c>
      <c r="R2596" t="s">
        <v>44</v>
      </c>
      <c r="S2596" t="s">
        <v>4527</v>
      </c>
      <c r="T2596" s="3">
        <v>45827</v>
      </c>
      <c r="U2596" s="3">
        <v>45828</v>
      </c>
      <c r="V2596" s="2">
        <v>0</v>
      </c>
      <c r="W2596" t="s">
        <v>44</v>
      </c>
      <c r="X2596" t="s">
        <v>44</v>
      </c>
      <c r="Y2596" t="s">
        <v>13555</v>
      </c>
      <c r="Z2596" t="s">
        <v>2780</v>
      </c>
      <c r="AA2596" t="s">
        <v>4529</v>
      </c>
      <c r="AB2596" t="s">
        <v>4530</v>
      </c>
      <c r="AC2596" t="s">
        <v>89</v>
      </c>
      <c r="AD2596" t="str">
        <f t="shared" si="40"/>
        <v>10-60</v>
      </c>
      <c r="AE2596" t="str">
        <f>VLOOKUP(AD2596,'Main_Sub Desc'!C:D,2,)</f>
        <v>LPC from invoicing</v>
      </c>
      <c r="AF2596" t="str">
        <f>VLOOKUP(VALUE(H2596),'Main_Sub Desc'!F:G,2,)</f>
        <v>Wtr Rev Late Payment</v>
      </c>
      <c r="AG2596">
        <f>IFERROR(VLOOKUP(VALUE(I2596),'PC Mapping'!A:F,6,),"")</f>
        <v>10719</v>
      </c>
      <c r="AH2596" s="13" t="str">
        <f>VLOOKUP(AG2596,'PC Mapping'!L:M,2,)</f>
        <v>All Other Water</v>
      </c>
    </row>
    <row r="2597" spans="1:34" x14ac:dyDescent="0.2">
      <c r="A2597" t="s">
        <v>13556</v>
      </c>
      <c r="B2597" t="s">
        <v>13548</v>
      </c>
      <c r="C2597" t="s">
        <v>4519</v>
      </c>
      <c r="D2597" t="s">
        <v>4520</v>
      </c>
      <c r="E2597" s="3">
        <v>45827</v>
      </c>
      <c r="F2597" t="s">
        <v>44</v>
      </c>
      <c r="G2597" t="s">
        <v>3742</v>
      </c>
      <c r="H2597" t="s">
        <v>3716</v>
      </c>
      <c r="I2597" t="s">
        <v>4534</v>
      </c>
      <c r="J2597" t="s">
        <v>4522</v>
      </c>
      <c r="K2597" s="2">
        <v>-5</v>
      </c>
      <c r="L2597" t="s">
        <v>44</v>
      </c>
      <c r="M2597" s="2">
        <v>-5</v>
      </c>
      <c r="N2597" t="s">
        <v>4523</v>
      </c>
      <c r="O2597" t="s">
        <v>4524</v>
      </c>
      <c r="P2597" t="s">
        <v>13557</v>
      </c>
      <c r="Q2597" t="s">
        <v>13558</v>
      </c>
      <c r="R2597" t="s">
        <v>44</v>
      </c>
      <c r="S2597" t="s">
        <v>4527</v>
      </c>
      <c r="T2597" s="3">
        <v>45827</v>
      </c>
      <c r="U2597" s="3">
        <v>45828</v>
      </c>
      <c r="V2597" s="2">
        <v>0</v>
      </c>
      <c r="W2597" t="s">
        <v>44</v>
      </c>
      <c r="X2597" t="s">
        <v>44</v>
      </c>
      <c r="Y2597" t="s">
        <v>13559</v>
      </c>
      <c r="Z2597" t="s">
        <v>804</v>
      </c>
      <c r="AA2597" t="s">
        <v>4529</v>
      </c>
      <c r="AB2597" t="s">
        <v>4530</v>
      </c>
      <c r="AC2597" t="s">
        <v>89</v>
      </c>
      <c r="AD2597" t="str">
        <f t="shared" si="40"/>
        <v>10-60</v>
      </c>
      <c r="AE2597" t="str">
        <f>VLOOKUP(AD2597,'Main_Sub Desc'!C:D,2,)</f>
        <v>LPC from invoicing</v>
      </c>
      <c r="AF2597" t="str">
        <f>VLOOKUP(VALUE(H2597),'Main_Sub Desc'!F:G,2,)</f>
        <v>Wst Rev Late Payment</v>
      </c>
      <c r="AG2597">
        <f>IFERROR(VLOOKUP(VALUE(I2597),'PC Mapping'!A:F,6,),"")</f>
        <v>10514</v>
      </c>
      <c r="AH2597" s="13" t="str">
        <f>VLOOKUP(AG2597,'PC Mapping'!L:M,2,)</f>
        <v>Bolivar Sewer</v>
      </c>
    </row>
    <row r="2598" spans="1:34" x14ac:dyDescent="0.2">
      <c r="A2598" t="s">
        <v>13556</v>
      </c>
      <c r="B2598" t="s">
        <v>13548</v>
      </c>
      <c r="C2598" t="s">
        <v>4519</v>
      </c>
      <c r="D2598" t="s">
        <v>4520</v>
      </c>
      <c r="E2598" s="3">
        <v>45827</v>
      </c>
      <c r="F2598" t="s">
        <v>44</v>
      </c>
      <c r="G2598" t="s">
        <v>3742</v>
      </c>
      <c r="H2598" t="s">
        <v>3722</v>
      </c>
      <c r="I2598" t="s">
        <v>4538</v>
      </c>
      <c r="J2598" t="s">
        <v>4522</v>
      </c>
      <c r="K2598" s="2">
        <v>-5</v>
      </c>
      <c r="L2598" t="s">
        <v>44</v>
      </c>
      <c r="M2598" s="2">
        <v>-5</v>
      </c>
      <c r="N2598" t="s">
        <v>4523</v>
      </c>
      <c r="O2598" t="s">
        <v>4524</v>
      </c>
      <c r="P2598" t="s">
        <v>13557</v>
      </c>
      <c r="Q2598" t="s">
        <v>13560</v>
      </c>
      <c r="R2598" t="s">
        <v>44</v>
      </c>
      <c r="S2598" t="s">
        <v>4527</v>
      </c>
      <c r="T2598" s="3">
        <v>45827</v>
      </c>
      <c r="U2598" s="3">
        <v>45828</v>
      </c>
      <c r="V2598" s="2">
        <v>0</v>
      </c>
      <c r="W2598" t="s">
        <v>44</v>
      </c>
      <c r="X2598" t="s">
        <v>44</v>
      </c>
      <c r="Y2598" t="s">
        <v>13561</v>
      </c>
      <c r="Z2598" t="s">
        <v>804</v>
      </c>
      <c r="AA2598" t="s">
        <v>4529</v>
      </c>
      <c r="AB2598" t="s">
        <v>4530</v>
      </c>
      <c r="AC2598" t="s">
        <v>89</v>
      </c>
      <c r="AD2598" t="str">
        <f t="shared" si="40"/>
        <v>10-60</v>
      </c>
      <c r="AE2598" t="str">
        <f>VLOOKUP(AD2598,'Main_Sub Desc'!C:D,2,)</f>
        <v>LPC from invoicing</v>
      </c>
      <c r="AF2598" t="str">
        <f>VLOOKUP(VALUE(H2598),'Main_Sub Desc'!F:G,2,)</f>
        <v>Wtr Rev Late Payment</v>
      </c>
      <c r="AG2598">
        <f>IFERROR(VLOOKUP(VALUE(I2598),'PC Mapping'!A:F,6,),"")</f>
        <v>10469</v>
      </c>
      <c r="AH2598" s="13" t="str">
        <f>VLOOKUP(AG2598,'PC Mapping'!L:M,2,)</f>
        <v>Bolivar Water</v>
      </c>
    </row>
    <row r="2599" spans="1:34" x14ac:dyDescent="0.2">
      <c r="A2599" t="s">
        <v>13562</v>
      </c>
      <c r="B2599" t="s">
        <v>13563</v>
      </c>
      <c r="C2599" t="s">
        <v>4519</v>
      </c>
      <c r="D2599" t="s">
        <v>4520</v>
      </c>
      <c r="E2599" s="3">
        <v>45831</v>
      </c>
      <c r="F2599" t="s">
        <v>44</v>
      </c>
      <c r="G2599" t="s">
        <v>3742</v>
      </c>
      <c r="H2599" t="s">
        <v>3722</v>
      </c>
      <c r="I2599" t="s">
        <v>4538</v>
      </c>
      <c r="J2599" t="s">
        <v>4522</v>
      </c>
      <c r="K2599" s="2">
        <v>-5</v>
      </c>
      <c r="L2599" t="s">
        <v>44</v>
      </c>
      <c r="M2599" s="2">
        <v>-5</v>
      </c>
      <c r="N2599" t="s">
        <v>4523</v>
      </c>
      <c r="O2599" t="s">
        <v>4524</v>
      </c>
      <c r="P2599" t="s">
        <v>13564</v>
      </c>
      <c r="Q2599" t="s">
        <v>13565</v>
      </c>
      <c r="R2599" t="s">
        <v>44</v>
      </c>
      <c r="S2599" t="s">
        <v>4527</v>
      </c>
      <c r="T2599" s="3">
        <v>45831</v>
      </c>
      <c r="U2599" s="3">
        <v>45832</v>
      </c>
      <c r="V2599" s="2">
        <v>0</v>
      </c>
      <c r="W2599" t="s">
        <v>44</v>
      </c>
      <c r="X2599" t="s">
        <v>44</v>
      </c>
      <c r="Y2599" t="s">
        <v>13566</v>
      </c>
      <c r="Z2599" t="s">
        <v>836</v>
      </c>
      <c r="AA2599" t="s">
        <v>4529</v>
      </c>
      <c r="AB2599" t="s">
        <v>4530</v>
      </c>
      <c r="AC2599" t="s">
        <v>89</v>
      </c>
      <c r="AD2599" t="str">
        <f t="shared" si="40"/>
        <v>10-60</v>
      </c>
      <c r="AE2599" t="str">
        <f>VLOOKUP(AD2599,'Main_Sub Desc'!C:D,2,)</f>
        <v>LPC from invoicing</v>
      </c>
      <c r="AF2599" t="str">
        <f>VLOOKUP(VALUE(H2599),'Main_Sub Desc'!F:G,2,)</f>
        <v>Wtr Rev Late Payment</v>
      </c>
      <c r="AG2599">
        <f>IFERROR(VLOOKUP(VALUE(I2599),'PC Mapping'!A:F,6,),"")</f>
        <v>10469</v>
      </c>
      <c r="AH2599" s="13" t="str">
        <f>VLOOKUP(AG2599,'PC Mapping'!L:M,2,)</f>
        <v>Bolivar Water</v>
      </c>
    </row>
    <row r="2600" spans="1:34" x14ac:dyDescent="0.2">
      <c r="A2600" t="s">
        <v>13562</v>
      </c>
      <c r="B2600" t="s">
        <v>13563</v>
      </c>
      <c r="C2600" t="s">
        <v>4519</v>
      </c>
      <c r="D2600" t="s">
        <v>4520</v>
      </c>
      <c r="E2600" s="3">
        <v>45831</v>
      </c>
      <c r="F2600" t="s">
        <v>44</v>
      </c>
      <c r="G2600" t="s">
        <v>3742</v>
      </c>
      <c r="H2600" t="s">
        <v>3716</v>
      </c>
      <c r="I2600" t="s">
        <v>4534</v>
      </c>
      <c r="J2600" t="s">
        <v>4522</v>
      </c>
      <c r="K2600" s="2">
        <v>-5</v>
      </c>
      <c r="L2600" t="s">
        <v>44</v>
      </c>
      <c r="M2600" s="2">
        <v>-5</v>
      </c>
      <c r="N2600" t="s">
        <v>4523</v>
      </c>
      <c r="O2600" t="s">
        <v>4524</v>
      </c>
      <c r="P2600" t="s">
        <v>13564</v>
      </c>
      <c r="Q2600" t="s">
        <v>13567</v>
      </c>
      <c r="R2600" t="s">
        <v>44</v>
      </c>
      <c r="S2600" t="s">
        <v>4527</v>
      </c>
      <c r="T2600" s="3">
        <v>45831</v>
      </c>
      <c r="U2600" s="3">
        <v>45832</v>
      </c>
      <c r="V2600" s="2">
        <v>0</v>
      </c>
      <c r="W2600" t="s">
        <v>44</v>
      </c>
      <c r="X2600" t="s">
        <v>44</v>
      </c>
      <c r="Y2600" t="s">
        <v>13568</v>
      </c>
      <c r="Z2600" t="s">
        <v>836</v>
      </c>
      <c r="AA2600" t="s">
        <v>4529</v>
      </c>
      <c r="AB2600" t="s">
        <v>4530</v>
      </c>
      <c r="AC2600" t="s">
        <v>89</v>
      </c>
      <c r="AD2600" t="str">
        <f t="shared" si="40"/>
        <v>10-60</v>
      </c>
      <c r="AE2600" t="str">
        <f>VLOOKUP(AD2600,'Main_Sub Desc'!C:D,2,)</f>
        <v>LPC from invoicing</v>
      </c>
      <c r="AF2600" t="str">
        <f>VLOOKUP(VALUE(H2600),'Main_Sub Desc'!F:G,2,)</f>
        <v>Wst Rev Late Payment</v>
      </c>
      <c r="AG2600">
        <f>IFERROR(VLOOKUP(VALUE(I2600),'PC Mapping'!A:F,6,),"")</f>
        <v>10514</v>
      </c>
      <c r="AH2600" s="13" t="str">
        <f>VLOOKUP(AG2600,'PC Mapping'!L:M,2,)</f>
        <v>Bolivar Sewer</v>
      </c>
    </row>
    <row r="2601" spans="1:34" x14ac:dyDescent="0.2">
      <c r="A2601" t="s">
        <v>13569</v>
      </c>
      <c r="B2601" t="s">
        <v>13563</v>
      </c>
      <c r="C2601" t="s">
        <v>4519</v>
      </c>
      <c r="D2601" t="s">
        <v>4520</v>
      </c>
      <c r="E2601" s="3">
        <v>45831</v>
      </c>
      <c r="F2601" t="s">
        <v>44</v>
      </c>
      <c r="G2601" t="s">
        <v>3742</v>
      </c>
      <c r="H2601" t="s">
        <v>3722</v>
      </c>
      <c r="I2601" t="s">
        <v>4538</v>
      </c>
      <c r="J2601" t="s">
        <v>4522</v>
      </c>
      <c r="K2601" s="2">
        <v>-5.96</v>
      </c>
      <c r="L2601" t="s">
        <v>44</v>
      </c>
      <c r="M2601" s="2">
        <v>-5.96</v>
      </c>
      <c r="N2601" t="s">
        <v>4523</v>
      </c>
      <c r="O2601" t="s">
        <v>4524</v>
      </c>
      <c r="P2601" t="s">
        <v>8251</v>
      </c>
      <c r="Q2601" t="s">
        <v>13570</v>
      </c>
      <c r="R2601" t="s">
        <v>44</v>
      </c>
      <c r="S2601" t="s">
        <v>4527</v>
      </c>
      <c r="T2601" s="3">
        <v>45831</v>
      </c>
      <c r="U2601" s="3">
        <v>45832</v>
      </c>
      <c r="V2601" s="2">
        <v>0</v>
      </c>
      <c r="W2601" t="s">
        <v>44</v>
      </c>
      <c r="X2601" t="s">
        <v>44</v>
      </c>
      <c r="Y2601" t="s">
        <v>13571</v>
      </c>
      <c r="Z2601" t="s">
        <v>1112</v>
      </c>
      <c r="AA2601" t="s">
        <v>4529</v>
      </c>
      <c r="AB2601" t="s">
        <v>4530</v>
      </c>
      <c r="AC2601" t="s">
        <v>89</v>
      </c>
      <c r="AD2601" t="str">
        <f t="shared" si="40"/>
        <v>10-60</v>
      </c>
      <c r="AE2601" t="str">
        <f>VLOOKUP(AD2601,'Main_Sub Desc'!C:D,2,)</f>
        <v>LPC from invoicing</v>
      </c>
      <c r="AF2601" t="str">
        <f>VLOOKUP(VALUE(H2601),'Main_Sub Desc'!F:G,2,)</f>
        <v>Wtr Rev Late Payment</v>
      </c>
      <c r="AG2601">
        <f>IFERROR(VLOOKUP(VALUE(I2601),'PC Mapping'!A:F,6,),"")</f>
        <v>10469</v>
      </c>
      <c r="AH2601" s="13" t="str">
        <f>VLOOKUP(AG2601,'PC Mapping'!L:M,2,)</f>
        <v>Bolivar Water</v>
      </c>
    </row>
    <row r="2602" spans="1:34" x14ac:dyDescent="0.2">
      <c r="A2602" t="s">
        <v>13569</v>
      </c>
      <c r="B2602" t="s">
        <v>13563</v>
      </c>
      <c r="C2602" t="s">
        <v>4519</v>
      </c>
      <c r="D2602" t="s">
        <v>4520</v>
      </c>
      <c r="E2602" s="3">
        <v>45831</v>
      </c>
      <c r="F2602" t="s">
        <v>44</v>
      </c>
      <c r="G2602" t="s">
        <v>3742</v>
      </c>
      <c r="H2602" t="s">
        <v>3716</v>
      </c>
      <c r="I2602" t="s">
        <v>4534</v>
      </c>
      <c r="J2602" t="s">
        <v>4522</v>
      </c>
      <c r="K2602" s="2">
        <v>-8.4499999999999993</v>
      </c>
      <c r="L2602" t="s">
        <v>44</v>
      </c>
      <c r="M2602" s="2">
        <v>-8.4499999999999993</v>
      </c>
      <c r="N2602" t="s">
        <v>4523</v>
      </c>
      <c r="O2602" t="s">
        <v>4524</v>
      </c>
      <c r="P2602" t="s">
        <v>8251</v>
      </c>
      <c r="Q2602" t="s">
        <v>13572</v>
      </c>
      <c r="R2602" t="s">
        <v>44</v>
      </c>
      <c r="S2602" t="s">
        <v>4527</v>
      </c>
      <c r="T2602" s="3">
        <v>45831</v>
      </c>
      <c r="U2602" s="3">
        <v>45832</v>
      </c>
      <c r="V2602" s="2">
        <v>0</v>
      </c>
      <c r="W2602" t="s">
        <v>44</v>
      </c>
      <c r="X2602" t="s">
        <v>44</v>
      </c>
      <c r="Y2602" t="s">
        <v>13573</v>
      </c>
      <c r="Z2602" t="s">
        <v>1112</v>
      </c>
      <c r="AA2602" t="s">
        <v>4529</v>
      </c>
      <c r="AB2602" t="s">
        <v>4530</v>
      </c>
      <c r="AC2602" t="s">
        <v>89</v>
      </c>
      <c r="AD2602" t="str">
        <f t="shared" si="40"/>
        <v>10-60</v>
      </c>
      <c r="AE2602" t="str">
        <f>VLOOKUP(AD2602,'Main_Sub Desc'!C:D,2,)</f>
        <v>LPC from invoicing</v>
      </c>
      <c r="AF2602" t="str">
        <f>VLOOKUP(VALUE(H2602),'Main_Sub Desc'!F:G,2,)</f>
        <v>Wst Rev Late Payment</v>
      </c>
      <c r="AG2602">
        <f>IFERROR(VLOOKUP(VALUE(I2602),'PC Mapping'!A:F,6,),"")</f>
        <v>10514</v>
      </c>
      <c r="AH2602" s="13" t="str">
        <f>VLOOKUP(AG2602,'PC Mapping'!L:M,2,)</f>
        <v>Bolivar Sewer</v>
      </c>
    </row>
    <row r="2603" spans="1:34" x14ac:dyDescent="0.2">
      <c r="A2603" t="s">
        <v>13574</v>
      </c>
      <c r="B2603" t="s">
        <v>13563</v>
      </c>
      <c r="C2603" t="s">
        <v>4519</v>
      </c>
      <c r="D2603" t="s">
        <v>4520</v>
      </c>
      <c r="E2603" s="3">
        <v>45831</v>
      </c>
      <c r="F2603" t="s">
        <v>44</v>
      </c>
      <c r="G2603" t="s">
        <v>3742</v>
      </c>
      <c r="H2603" t="s">
        <v>3722</v>
      </c>
      <c r="I2603" t="s">
        <v>4538</v>
      </c>
      <c r="J2603" t="s">
        <v>4522</v>
      </c>
      <c r="K2603" s="2">
        <v>-5</v>
      </c>
      <c r="L2603" t="s">
        <v>44</v>
      </c>
      <c r="M2603" s="2">
        <v>-5</v>
      </c>
      <c r="N2603" t="s">
        <v>4523</v>
      </c>
      <c r="O2603" t="s">
        <v>4524</v>
      </c>
      <c r="P2603" t="s">
        <v>8264</v>
      </c>
      <c r="Q2603" t="s">
        <v>13575</v>
      </c>
      <c r="R2603" t="s">
        <v>44</v>
      </c>
      <c r="S2603" t="s">
        <v>4527</v>
      </c>
      <c r="T2603" s="3">
        <v>45831</v>
      </c>
      <c r="U2603" s="3">
        <v>45832</v>
      </c>
      <c r="V2603" s="2">
        <v>0</v>
      </c>
      <c r="W2603" t="s">
        <v>44</v>
      </c>
      <c r="X2603" t="s">
        <v>44</v>
      </c>
      <c r="Y2603" t="s">
        <v>8268</v>
      </c>
      <c r="Z2603" t="s">
        <v>698</v>
      </c>
      <c r="AA2603" t="s">
        <v>4529</v>
      </c>
      <c r="AB2603" t="s">
        <v>4530</v>
      </c>
      <c r="AC2603" t="s">
        <v>89</v>
      </c>
      <c r="AD2603" t="str">
        <f t="shared" si="40"/>
        <v>10-60</v>
      </c>
      <c r="AE2603" t="str">
        <f>VLOOKUP(AD2603,'Main_Sub Desc'!C:D,2,)</f>
        <v>LPC from invoicing</v>
      </c>
      <c r="AF2603" t="str">
        <f>VLOOKUP(VALUE(H2603),'Main_Sub Desc'!F:G,2,)</f>
        <v>Wtr Rev Late Payment</v>
      </c>
      <c r="AG2603">
        <f>IFERROR(VLOOKUP(VALUE(I2603),'PC Mapping'!A:F,6,),"")</f>
        <v>10469</v>
      </c>
      <c r="AH2603" s="13" t="str">
        <f>VLOOKUP(AG2603,'PC Mapping'!L:M,2,)</f>
        <v>Bolivar Water</v>
      </c>
    </row>
    <row r="2604" spans="1:34" x14ac:dyDescent="0.2">
      <c r="A2604" t="s">
        <v>13574</v>
      </c>
      <c r="B2604" t="s">
        <v>13563</v>
      </c>
      <c r="C2604" t="s">
        <v>4519</v>
      </c>
      <c r="D2604" t="s">
        <v>4520</v>
      </c>
      <c r="E2604" s="3">
        <v>45831</v>
      </c>
      <c r="F2604" t="s">
        <v>44</v>
      </c>
      <c r="G2604" t="s">
        <v>3742</v>
      </c>
      <c r="H2604" t="s">
        <v>3716</v>
      </c>
      <c r="I2604" t="s">
        <v>4534</v>
      </c>
      <c r="J2604" t="s">
        <v>4522</v>
      </c>
      <c r="K2604" s="2">
        <v>-5.01</v>
      </c>
      <c r="L2604" t="s">
        <v>44</v>
      </c>
      <c r="M2604" s="2">
        <v>-5.01</v>
      </c>
      <c r="N2604" t="s">
        <v>4523</v>
      </c>
      <c r="O2604" t="s">
        <v>4524</v>
      </c>
      <c r="P2604" t="s">
        <v>8264</v>
      </c>
      <c r="Q2604" t="s">
        <v>13576</v>
      </c>
      <c r="R2604" t="s">
        <v>44</v>
      </c>
      <c r="S2604" t="s">
        <v>4527</v>
      </c>
      <c r="T2604" s="3">
        <v>45831</v>
      </c>
      <c r="U2604" s="3">
        <v>45832</v>
      </c>
      <c r="V2604" s="2">
        <v>0</v>
      </c>
      <c r="W2604" t="s">
        <v>44</v>
      </c>
      <c r="X2604" t="s">
        <v>44</v>
      </c>
      <c r="Y2604" t="s">
        <v>8266</v>
      </c>
      <c r="Z2604" t="s">
        <v>698</v>
      </c>
      <c r="AA2604" t="s">
        <v>4529</v>
      </c>
      <c r="AB2604" t="s">
        <v>4530</v>
      </c>
      <c r="AC2604" t="s">
        <v>89</v>
      </c>
      <c r="AD2604" t="str">
        <f t="shared" si="40"/>
        <v>10-60</v>
      </c>
      <c r="AE2604" t="str">
        <f>VLOOKUP(AD2604,'Main_Sub Desc'!C:D,2,)</f>
        <v>LPC from invoicing</v>
      </c>
      <c r="AF2604" t="str">
        <f>VLOOKUP(VALUE(H2604),'Main_Sub Desc'!F:G,2,)</f>
        <v>Wst Rev Late Payment</v>
      </c>
      <c r="AG2604">
        <f>IFERROR(VLOOKUP(VALUE(I2604),'PC Mapping'!A:F,6,),"")</f>
        <v>10514</v>
      </c>
      <c r="AH2604" s="13" t="str">
        <f>VLOOKUP(AG2604,'PC Mapping'!L:M,2,)</f>
        <v>Bolivar Sewer</v>
      </c>
    </row>
    <row r="2605" spans="1:34" x14ac:dyDescent="0.2">
      <c r="A2605" t="s">
        <v>13577</v>
      </c>
      <c r="B2605" t="s">
        <v>13578</v>
      </c>
      <c r="C2605" t="s">
        <v>4519</v>
      </c>
      <c r="D2605" t="s">
        <v>4520</v>
      </c>
      <c r="E2605" s="3">
        <v>45833</v>
      </c>
      <c r="F2605" t="s">
        <v>44</v>
      </c>
      <c r="G2605" t="s">
        <v>3742</v>
      </c>
      <c r="H2605" t="s">
        <v>3722</v>
      </c>
      <c r="I2605" t="s">
        <v>3752</v>
      </c>
      <c r="J2605" t="s">
        <v>4522</v>
      </c>
      <c r="K2605" s="2">
        <v>-5</v>
      </c>
      <c r="L2605" t="s">
        <v>44</v>
      </c>
      <c r="M2605" s="2">
        <v>-5</v>
      </c>
      <c r="N2605" t="s">
        <v>4523</v>
      </c>
      <c r="O2605" t="s">
        <v>4524</v>
      </c>
      <c r="P2605" t="s">
        <v>6126</v>
      </c>
      <c r="Q2605" t="s">
        <v>13579</v>
      </c>
      <c r="R2605" t="s">
        <v>44</v>
      </c>
      <c r="S2605" t="s">
        <v>4527</v>
      </c>
      <c r="T2605" s="3">
        <v>45833</v>
      </c>
      <c r="U2605" s="3">
        <v>45834</v>
      </c>
      <c r="V2605" s="2">
        <v>0</v>
      </c>
      <c r="W2605" t="s">
        <v>44</v>
      </c>
      <c r="X2605" t="s">
        <v>44</v>
      </c>
      <c r="Y2605" t="s">
        <v>13580</v>
      </c>
      <c r="Z2605" t="s">
        <v>2366</v>
      </c>
      <c r="AA2605" t="s">
        <v>4529</v>
      </c>
      <c r="AB2605" t="s">
        <v>4530</v>
      </c>
      <c r="AC2605" t="s">
        <v>89</v>
      </c>
      <c r="AD2605" t="str">
        <f t="shared" si="40"/>
        <v>10-60</v>
      </c>
      <c r="AE2605" t="str">
        <f>VLOOKUP(AD2605,'Main_Sub Desc'!C:D,2,)</f>
        <v>LPC from invoicing</v>
      </c>
      <c r="AF2605" t="str">
        <f>VLOOKUP(VALUE(H2605),'Main_Sub Desc'!F:G,2,)</f>
        <v>Wtr Rev Late Payment</v>
      </c>
      <c r="AG2605">
        <f>IFERROR(VLOOKUP(VALUE(I2605),'PC Mapping'!A:F,6,),"")</f>
        <v>10719</v>
      </c>
      <c r="AH2605" s="13" t="str">
        <f>VLOOKUP(AG2605,'PC Mapping'!L:M,2,)</f>
        <v>All Other Water</v>
      </c>
    </row>
    <row r="2606" spans="1:34" x14ac:dyDescent="0.2">
      <c r="A2606" t="s">
        <v>13581</v>
      </c>
      <c r="B2606" t="s">
        <v>13578</v>
      </c>
      <c r="C2606" t="s">
        <v>4519</v>
      </c>
      <c r="D2606" t="s">
        <v>4520</v>
      </c>
      <c r="E2606" s="3">
        <v>45833</v>
      </c>
      <c r="F2606" t="s">
        <v>44</v>
      </c>
      <c r="G2606" t="s">
        <v>3742</v>
      </c>
      <c r="H2606" t="s">
        <v>3722</v>
      </c>
      <c r="I2606" t="s">
        <v>3752</v>
      </c>
      <c r="J2606" t="s">
        <v>4522</v>
      </c>
      <c r="K2606" s="2">
        <v>-5</v>
      </c>
      <c r="L2606" t="s">
        <v>44</v>
      </c>
      <c r="M2606" s="2">
        <v>-5</v>
      </c>
      <c r="N2606" t="s">
        <v>4523</v>
      </c>
      <c r="O2606" t="s">
        <v>4524</v>
      </c>
      <c r="P2606" t="s">
        <v>13582</v>
      </c>
      <c r="Q2606" t="s">
        <v>13583</v>
      </c>
      <c r="R2606" t="s">
        <v>44</v>
      </c>
      <c r="S2606" t="s">
        <v>4527</v>
      </c>
      <c r="T2606" s="3">
        <v>45833</v>
      </c>
      <c r="U2606" s="3">
        <v>45834</v>
      </c>
      <c r="V2606" s="2">
        <v>0</v>
      </c>
      <c r="W2606" t="s">
        <v>44</v>
      </c>
      <c r="X2606" t="s">
        <v>44</v>
      </c>
      <c r="Y2606" t="s">
        <v>13584</v>
      </c>
      <c r="Z2606" t="s">
        <v>1988</v>
      </c>
      <c r="AA2606" t="s">
        <v>4529</v>
      </c>
      <c r="AB2606" t="s">
        <v>4530</v>
      </c>
      <c r="AC2606" t="s">
        <v>89</v>
      </c>
      <c r="AD2606" t="str">
        <f t="shared" si="40"/>
        <v>10-60</v>
      </c>
      <c r="AE2606" t="str">
        <f>VLOOKUP(AD2606,'Main_Sub Desc'!C:D,2,)</f>
        <v>LPC from invoicing</v>
      </c>
      <c r="AF2606" t="str">
        <f>VLOOKUP(VALUE(H2606),'Main_Sub Desc'!F:G,2,)</f>
        <v>Wtr Rev Late Payment</v>
      </c>
      <c r="AG2606">
        <f>IFERROR(VLOOKUP(VALUE(I2606),'PC Mapping'!A:F,6,),"")</f>
        <v>10719</v>
      </c>
      <c r="AH2606" s="13" t="str">
        <f>VLOOKUP(AG2606,'PC Mapping'!L:M,2,)</f>
        <v>All Other Water</v>
      </c>
    </row>
    <row r="2607" spans="1:34" x14ac:dyDescent="0.2">
      <c r="A2607" t="s">
        <v>13585</v>
      </c>
      <c r="B2607" t="s">
        <v>4542</v>
      </c>
      <c r="C2607" t="s">
        <v>4519</v>
      </c>
      <c r="D2607" t="s">
        <v>4520</v>
      </c>
      <c r="E2607" s="3">
        <v>45835</v>
      </c>
      <c r="F2607" t="s">
        <v>44</v>
      </c>
      <c r="G2607" t="s">
        <v>3742</v>
      </c>
      <c r="H2607" t="s">
        <v>3722</v>
      </c>
      <c r="I2607" t="s">
        <v>3752</v>
      </c>
      <c r="J2607" t="s">
        <v>4522</v>
      </c>
      <c r="K2607" s="2">
        <v>-16.93</v>
      </c>
      <c r="L2607" t="s">
        <v>44</v>
      </c>
      <c r="M2607" s="2">
        <v>-16.93</v>
      </c>
      <c r="N2607" t="s">
        <v>4523</v>
      </c>
      <c r="O2607" t="s">
        <v>4524</v>
      </c>
      <c r="P2607" t="s">
        <v>8628</v>
      </c>
      <c r="Q2607" t="s">
        <v>13586</v>
      </c>
      <c r="R2607" t="s">
        <v>44</v>
      </c>
      <c r="S2607" t="s">
        <v>4527</v>
      </c>
      <c r="T2607" s="3">
        <v>45835</v>
      </c>
      <c r="U2607" s="3">
        <v>45838</v>
      </c>
      <c r="V2607" s="2">
        <v>0</v>
      </c>
      <c r="W2607" t="s">
        <v>44</v>
      </c>
      <c r="X2607" t="s">
        <v>44</v>
      </c>
      <c r="Y2607" t="s">
        <v>13587</v>
      </c>
      <c r="Z2607" t="s">
        <v>2007</v>
      </c>
      <c r="AA2607" t="s">
        <v>4529</v>
      </c>
      <c r="AB2607" t="s">
        <v>4530</v>
      </c>
      <c r="AC2607" t="s">
        <v>89</v>
      </c>
      <c r="AD2607" t="str">
        <f t="shared" si="40"/>
        <v>10-60</v>
      </c>
      <c r="AE2607" t="str">
        <f>VLOOKUP(AD2607,'Main_Sub Desc'!C:D,2,)</f>
        <v>LPC from invoicing</v>
      </c>
      <c r="AF2607" t="str">
        <f>VLOOKUP(VALUE(H2607),'Main_Sub Desc'!F:G,2,)</f>
        <v>Wtr Rev Late Payment</v>
      </c>
      <c r="AG2607">
        <f>IFERROR(VLOOKUP(VALUE(I2607),'PC Mapping'!A:F,6,),"")</f>
        <v>10719</v>
      </c>
      <c r="AH2607" s="13" t="str">
        <f>VLOOKUP(AG2607,'PC Mapping'!L:M,2,)</f>
        <v>All Other Water</v>
      </c>
    </row>
    <row r="2608" spans="1:34" x14ac:dyDescent="0.2">
      <c r="A2608" t="s">
        <v>13588</v>
      </c>
      <c r="B2608" t="s">
        <v>4542</v>
      </c>
      <c r="C2608" t="s">
        <v>4519</v>
      </c>
      <c r="D2608" t="s">
        <v>4520</v>
      </c>
      <c r="E2608" s="3">
        <v>45835</v>
      </c>
      <c r="F2608" t="s">
        <v>44</v>
      </c>
      <c r="G2608" t="s">
        <v>3742</v>
      </c>
      <c r="H2608" t="s">
        <v>3722</v>
      </c>
      <c r="I2608" t="s">
        <v>3752</v>
      </c>
      <c r="J2608" t="s">
        <v>4522</v>
      </c>
      <c r="K2608" s="2">
        <v>-5</v>
      </c>
      <c r="L2608" t="s">
        <v>44</v>
      </c>
      <c r="M2608" s="2">
        <v>-5</v>
      </c>
      <c r="N2608" t="s">
        <v>4523</v>
      </c>
      <c r="O2608" t="s">
        <v>4524</v>
      </c>
      <c r="P2608" t="s">
        <v>13589</v>
      </c>
      <c r="Q2608" t="s">
        <v>13590</v>
      </c>
      <c r="R2608" t="s">
        <v>44</v>
      </c>
      <c r="S2608" t="s">
        <v>4527</v>
      </c>
      <c r="T2608" s="3">
        <v>45835</v>
      </c>
      <c r="U2608" s="3">
        <v>45838</v>
      </c>
      <c r="V2608" s="2">
        <v>0</v>
      </c>
      <c r="W2608" t="s">
        <v>44</v>
      </c>
      <c r="X2608" t="s">
        <v>44</v>
      </c>
      <c r="Y2608" t="s">
        <v>13591</v>
      </c>
      <c r="Z2608" t="s">
        <v>13592</v>
      </c>
      <c r="AA2608" t="s">
        <v>4529</v>
      </c>
      <c r="AB2608" t="s">
        <v>4530</v>
      </c>
      <c r="AC2608" t="s">
        <v>89</v>
      </c>
      <c r="AD2608" t="str">
        <f t="shared" si="40"/>
        <v>10-60</v>
      </c>
      <c r="AE2608" t="str">
        <f>VLOOKUP(AD2608,'Main_Sub Desc'!C:D,2,)</f>
        <v>LPC from invoicing</v>
      </c>
      <c r="AF2608" t="str">
        <f>VLOOKUP(VALUE(H2608),'Main_Sub Desc'!F:G,2,)</f>
        <v>Wtr Rev Late Payment</v>
      </c>
      <c r="AG2608">
        <f>IFERROR(VLOOKUP(VALUE(I2608),'PC Mapping'!A:F,6,),"")</f>
        <v>10719</v>
      </c>
      <c r="AH2608" s="13" t="str">
        <f>VLOOKUP(AG2608,'PC Mapping'!L:M,2,)</f>
        <v>All Other Water</v>
      </c>
    </row>
    <row r="2609" spans="1:34" x14ac:dyDescent="0.2">
      <c r="A2609" t="s">
        <v>13593</v>
      </c>
      <c r="B2609" t="s">
        <v>4542</v>
      </c>
      <c r="C2609" t="s">
        <v>4519</v>
      </c>
      <c r="D2609" t="s">
        <v>4520</v>
      </c>
      <c r="E2609" s="3">
        <v>45835</v>
      </c>
      <c r="F2609" t="s">
        <v>44</v>
      </c>
      <c r="G2609" t="s">
        <v>3742</v>
      </c>
      <c r="H2609" t="s">
        <v>3722</v>
      </c>
      <c r="I2609" t="s">
        <v>3752</v>
      </c>
      <c r="J2609" t="s">
        <v>4522</v>
      </c>
      <c r="K2609" s="2">
        <v>-5</v>
      </c>
      <c r="L2609" t="s">
        <v>44</v>
      </c>
      <c r="M2609" s="2">
        <v>-5</v>
      </c>
      <c r="N2609" t="s">
        <v>4523</v>
      </c>
      <c r="O2609" t="s">
        <v>4524</v>
      </c>
      <c r="P2609" t="s">
        <v>13594</v>
      </c>
      <c r="Q2609" t="s">
        <v>13595</v>
      </c>
      <c r="R2609" t="s">
        <v>44</v>
      </c>
      <c r="S2609" t="s">
        <v>4527</v>
      </c>
      <c r="T2609" s="3">
        <v>45835</v>
      </c>
      <c r="U2609" s="3">
        <v>45838</v>
      </c>
      <c r="V2609" s="2">
        <v>0</v>
      </c>
      <c r="W2609" t="s">
        <v>44</v>
      </c>
      <c r="X2609" t="s">
        <v>44</v>
      </c>
      <c r="Y2609" t="s">
        <v>13596</v>
      </c>
      <c r="Z2609" t="s">
        <v>1780</v>
      </c>
      <c r="AA2609" t="s">
        <v>4529</v>
      </c>
      <c r="AB2609" t="s">
        <v>4530</v>
      </c>
      <c r="AC2609" t="s">
        <v>89</v>
      </c>
      <c r="AD2609" t="str">
        <f t="shared" si="40"/>
        <v>10-60</v>
      </c>
      <c r="AE2609" t="str">
        <f>VLOOKUP(AD2609,'Main_Sub Desc'!C:D,2,)</f>
        <v>LPC from invoicing</v>
      </c>
      <c r="AF2609" t="str">
        <f>VLOOKUP(VALUE(H2609),'Main_Sub Desc'!F:G,2,)</f>
        <v>Wtr Rev Late Payment</v>
      </c>
      <c r="AG2609">
        <f>IFERROR(VLOOKUP(VALUE(I2609),'PC Mapping'!A:F,6,),"")</f>
        <v>10719</v>
      </c>
      <c r="AH2609" s="13" t="str">
        <f>VLOOKUP(AG2609,'PC Mapping'!L:M,2,)</f>
        <v>All Other Water</v>
      </c>
    </row>
    <row r="2610" spans="1:34" x14ac:dyDescent="0.2">
      <c r="A2610" t="s">
        <v>13597</v>
      </c>
      <c r="B2610" t="s">
        <v>4542</v>
      </c>
      <c r="C2610" t="s">
        <v>4519</v>
      </c>
      <c r="D2610" t="s">
        <v>4520</v>
      </c>
      <c r="E2610" s="3">
        <v>45835</v>
      </c>
      <c r="F2610" t="s">
        <v>44</v>
      </c>
      <c r="G2610" t="s">
        <v>3742</v>
      </c>
      <c r="H2610" t="s">
        <v>3722</v>
      </c>
      <c r="I2610" t="s">
        <v>3752</v>
      </c>
      <c r="J2610" t="s">
        <v>4522</v>
      </c>
      <c r="K2610" s="2">
        <v>-5</v>
      </c>
      <c r="L2610" t="s">
        <v>44</v>
      </c>
      <c r="M2610" s="2">
        <v>-5</v>
      </c>
      <c r="N2610" t="s">
        <v>4523</v>
      </c>
      <c r="O2610" t="s">
        <v>4524</v>
      </c>
      <c r="P2610" t="s">
        <v>13598</v>
      </c>
      <c r="Q2610" t="s">
        <v>13599</v>
      </c>
      <c r="R2610" t="s">
        <v>44</v>
      </c>
      <c r="S2610" t="s">
        <v>4527</v>
      </c>
      <c r="T2610" s="3">
        <v>45835</v>
      </c>
      <c r="U2610" s="3">
        <v>45838</v>
      </c>
      <c r="V2610" s="2">
        <v>0</v>
      </c>
      <c r="W2610" t="s">
        <v>44</v>
      </c>
      <c r="X2610" t="s">
        <v>44</v>
      </c>
      <c r="Y2610" t="s">
        <v>13600</v>
      </c>
      <c r="Z2610" t="s">
        <v>1511</v>
      </c>
      <c r="AA2610" t="s">
        <v>4529</v>
      </c>
      <c r="AB2610" t="s">
        <v>4530</v>
      </c>
      <c r="AC2610" t="s">
        <v>89</v>
      </c>
      <c r="AD2610" t="str">
        <f t="shared" si="40"/>
        <v>10-60</v>
      </c>
      <c r="AE2610" t="str">
        <f>VLOOKUP(AD2610,'Main_Sub Desc'!C:D,2,)</f>
        <v>LPC from invoicing</v>
      </c>
      <c r="AF2610" t="str">
        <f>VLOOKUP(VALUE(H2610),'Main_Sub Desc'!F:G,2,)</f>
        <v>Wtr Rev Late Payment</v>
      </c>
      <c r="AG2610">
        <f>IFERROR(VLOOKUP(VALUE(I2610),'PC Mapping'!A:F,6,),"")</f>
        <v>10719</v>
      </c>
      <c r="AH2610" s="13" t="str">
        <f>VLOOKUP(AG2610,'PC Mapping'!L:M,2,)</f>
        <v>All Other Water</v>
      </c>
    </row>
    <row r="2611" spans="1:34" x14ac:dyDescent="0.2">
      <c r="A2611" t="s">
        <v>13601</v>
      </c>
      <c r="B2611" t="s">
        <v>4542</v>
      </c>
      <c r="C2611" t="s">
        <v>4519</v>
      </c>
      <c r="D2611" t="s">
        <v>4520</v>
      </c>
      <c r="E2611" s="3">
        <v>45835</v>
      </c>
      <c r="F2611" t="s">
        <v>44</v>
      </c>
      <c r="G2611" t="s">
        <v>3742</v>
      </c>
      <c r="H2611" t="s">
        <v>3722</v>
      </c>
      <c r="I2611" t="s">
        <v>3752</v>
      </c>
      <c r="J2611" t="s">
        <v>4522</v>
      </c>
      <c r="K2611" s="2">
        <v>-5</v>
      </c>
      <c r="L2611" t="s">
        <v>44</v>
      </c>
      <c r="M2611" s="2">
        <v>-5</v>
      </c>
      <c r="N2611" t="s">
        <v>4523</v>
      </c>
      <c r="O2611" t="s">
        <v>4524</v>
      </c>
      <c r="P2611" t="s">
        <v>9369</v>
      </c>
      <c r="Q2611" t="s">
        <v>13602</v>
      </c>
      <c r="R2611" t="s">
        <v>44</v>
      </c>
      <c r="S2611" t="s">
        <v>4527</v>
      </c>
      <c r="T2611" s="3">
        <v>45835</v>
      </c>
      <c r="U2611" s="3">
        <v>45838</v>
      </c>
      <c r="V2611" s="2">
        <v>0</v>
      </c>
      <c r="W2611" t="s">
        <v>44</v>
      </c>
      <c r="X2611" t="s">
        <v>44</v>
      </c>
      <c r="Y2611" t="s">
        <v>13603</v>
      </c>
      <c r="Z2611" t="s">
        <v>13604</v>
      </c>
      <c r="AA2611" t="s">
        <v>4529</v>
      </c>
      <c r="AB2611" t="s">
        <v>4530</v>
      </c>
      <c r="AC2611" t="s">
        <v>89</v>
      </c>
      <c r="AD2611" t="str">
        <f t="shared" si="40"/>
        <v>10-60</v>
      </c>
      <c r="AE2611" t="str">
        <f>VLOOKUP(AD2611,'Main_Sub Desc'!C:D,2,)</f>
        <v>LPC from invoicing</v>
      </c>
      <c r="AF2611" t="str">
        <f>VLOOKUP(VALUE(H2611),'Main_Sub Desc'!F:G,2,)</f>
        <v>Wtr Rev Late Payment</v>
      </c>
      <c r="AG2611">
        <f>IFERROR(VLOOKUP(VALUE(I2611),'PC Mapping'!A:F,6,),"")</f>
        <v>10719</v>
      </c>
      <c r="AH2611" s="13" t="str">
        <f>VLOOKUP(AG2611,'PC Mapping'!L:M,2,)</f>
        <v>All Other Water</v>
      </c>
    </row>
    <row r="2612" spans="1:34" x14ac:dyDescent="0.2">
      <c r="A2612" t="s">
        <v>13605</v>
      </c>
      <c r="B2612" t="s">
        <v>4542</v>
      </c>
      <c r="C2612" t="s">
        <v>4519</v>
      </c>
      <c r="D2612" t="s">
        <v>4520</v>
      </c>
      <c r="E2612" s="3">
        <v>45835</v>
      </c>
      <c r="F2612" t="s">
        <v>44</v>
      </c>
      <c r="G2612" t="s">
        <v>3742</v>
      </c>
      <c r="H2612" t="s">
        <v>3722</v>
      </c>
      <c r="I2612" t="s">
        <v>3752</v>
      </c>
      <c r="J2612" t="s">
        <v>4522</v>
      </c>
      <c r="K2612" s="2">
        <v>-5</v>
      </c>
      <c r="L2612" t="s">
        <v>44</v>
      </c>
      <c r="M2612" s="2">
        <v>-5</v>
      </c>
      <c r="N2612" t="s">
        <v>4523</v>
      </c>
      <c r="O2612" t="s">
        <v>4524</v>
      </c>
      <c r="P2612" t="s">
        <v>13606</v>
      </c>
      <c r="Q2612" t="s">
        <v>13607</v>
      </c>
      <c r="R2612" t="s">
        <v>44</v>
      </c>
      <c r="S2612" t="s">
        <v>4527</v>
      </c>
      <c r="T2612" s="3">
        <v>45835</v>
      </c>
      <c r="U2612" s="3">
        <v>45838</v>
      </c>
      <c r="V2612" s="2">
        <v>0</v>
      </c>
      <c r="W2612" t="s">
        <v>44</v>
      </c>
      <c r="X2612" t="s">
        <v>44</v>
      </c>
      <c r="Y2612" t="s">
        <v>13608</v>
      </c>
      <c r="Z2612" t="s">
        <v>1529</v>
      </c>
      <c r="AA2612" t="s">
        <v>4529</v>
      </c>
      <c r="AB2612" t="s">
        <v>4530</v>
      </c>
      <c r="AC2612" t="s">
        <v>89</v>
      </c>
      <c r="AD2612" t="str">
        <f t="shared" si="40"/>
        <v>10-60</v>
      </c>
      <c r="AE2612" t="str">
        <f>VLOOKUP(AD2612,'Main_Sub Desc'!C:D,2,)</f>
        <v>LPC from invoicing</v>
      </c>
      <c r="AF2612" t="str">
        <f>VLOOKUP(VALUE(H2612),'Main_Sub Desc'!F:G,2,)</f>
        <v>Wtr Rev Late Payment</v>
      </c>
      <c r="AG2612">
        <f>IFERROR(VLOOKUP(VALUE(I2612),'PC Mapping'!A:F,6,),"")</f>
        <v>10719</v>
      </c>
      <c r="AH2612" s="13" t="str">
        <f>VLOOKUP(AG2612,'PC Mapping'!L:M,2,)</f>
        <v>All Other Water</v>
      </c>
    </row>
    <row r="2613" spans="1:34" x14ac:dyDescent="0.2">
      <c r="A2613" t="s">
        <v>13609</v>
      </c>
      <c r="B2613" t="s">
        <v>4542</v>
      </c>
      <c r="C2613" t="s">
        <v>4519</v>
      </c>
      <c r="D2613" t="s">
        <v>4520</v>
      </c>
      <c r="E2613" s="3">
        <v>45835</v>
      </c>
      <c r="F2613" t="s">
        <v>44</v>
      </c>
      <c r="G2613" t="s">
        <v>3742</v>
      </c>
      <c r="H2613" t="s">
        <v>3722</v>
      </c>
      <c r="I2613" t="s">
        <v>3752</v>
      </c>
      <c r="J2613" t="s">
        <v>4522</v>
      </c>
      <c r="K2613" s="2">
        <v>-5</v>
      </c>
      <c r="L2613" t="s">
        <v>44</v>
      </c>
      <c r="M2613" s="2">
        <v>-5</v>
      </c>
      <c r="N2613" t="s">
        <v>4523</v>
      </c>
      <c r="O2613" t="s">
        <v>4524</v>
      </c>
      <c r="P2613" t="s">
        <v>13610</v>
      </c>
      <c r="Q2613" t="s">
        <v>13611</v>
      </c>
      <c r="R2613" t="s">
        <v>44</v>
      </c>
      <c r="S2613" t="s">
        <v>4527</v>
      </c>
      <c r="T2613" s="3">
        <v>45835</v>
      </c>
      <c r="U2613" s="3">
        <v>45838</v>
      </c>
      <c r="V2613" s="2">
        <v>0</v>
      </c>
      <c r="W2613" t="s">
        <v>44</v>
      </c>
      <c r="X2613" t="s">
        <v>44</v>
      </c>
      <c r="Y2613" t="s">
        <v>13612</v>
      </c>
      <c r="Z2613" t="s">
        <v>13613</v>
      </c>
      <c r="AA2613" t="s">
        <v>4529</v>
      </c>
      <c r="AB2613" t="s">
        <v>4530</v>
      </c>
      <c r="AC2613" t="s">
        <v>89</v>
      </c>
      <c r="AD2613" t="str">
        <f t="shared" si="40"/>
        <v>10-60</v>
      </c>
      <c r="AE2613" t="str">
        <f>VLOOKUP(AD2613,'Main_Sub Desc'!C:D,2,)</f>
        <v>LPC from invoicing</v>
      </c>
      <c r="AF2613" t="str">
        <f>VLOOKUP(VALUE(H2613),'Main_Sub Desc'!F:G,2,)</f>
        <v>Wtr Rev Late Payment</v>
      </c>
      <c r="AG2613">
        <f>IFERROR(VLOOKUP(VALUE(I2613),'PC Mapping'!A:F,6,),"")</f>
        <v>10719</v>
      </c>
      <c r="AH2613" s="13" t="str">
        <f>VLOOKUP(AG2613,'PC Mapping'!L:M,2,)</f>
        <v>All Other Water</v>
      </c>
    </row>
    <row r="2614" spans="1:34" x14ac:dyDescent="0.2">
      <c r="A2614" t="s">
        <v>13614</v>
      </c>
      <c r="B2614" t="s">
        <v>13615</v>
      </c>
      <c r="C2614" t="s">
        <v>4519</v>
      </c>
      <c r="D2614" t="s">
        <v>4520</v>
      </c>
      <c r="E2614" s="3">
        <v>45817</v>
      </c>
      <c r="F2614" t="s">
        <v>44</v>
      </c>
      <c r="G2614" t="s">
        <v>3742</v>
      </c>
      <c r="H2614" t="s">
        <v>3722</v>
      </c>
      <c r="I2614" t="s">
        <v>3752</v>
      </c>
      <c r="J2614" t="s">
        <v>4522</v>
      </c>
      <c r="K2614" s="2">
        <v>-5</v>
      </c>
      <c r="L2614" t="s">
        <v>44</v>
      </c>
      <c r="M2614" s="2">
        <v>-5</v>
      </c>
      <c r="N2614" t="s">
        <v>4523</v>
      </c>
      <c r="O2614" t="s">
        <v>4524</v>
      </c>
      <c r="P2614" t="s">
        <v>9361</v>
      </c>
      <c r="Q2614" t="s">
        <v>13616</v>
      </c>
      <c r="R2614" t="s">
        <v>44</v>
      </c>
      <c r="S2614" t="s">
        <v>4527</v>
      </c>
      <c r="T2614" s="3">
        <v>45817</v>
      </c>
      <c r="U2614" s="3">
        <v>45818</v>
      </c>
      <c r="V2614" s="2">
        <v>0</v>
      </c>
      <c r="W2614" t="s">
        <v>44</v>
      </c>
      <c r="X2614" t="s">
        <v>44</v>
      </c>
      <c r="Y2614" t="s">
        <v>9363</v>
      </c>
      <c r="Z2614" t="s">
        <v>3511</v>
      </c>
      <c r="AA2614" t="s">
        <v>4529</v>
      </c>
      <c r="AB2614" t="s">
        <v>4530</v>
      </c>
      <c r="AC2614" t="s">
        <v>89</v>
      </c>
      <c r="AD2614" t="str">
        <f t="shared" si="40"/>
        <v>10-60</v>
      </c>
      <c r="AE2614" t="str">
        <f>VLOOKUP(AD2614,'Main_Sub Desc'!C:D,2,)</f>
        <v>LPC from invoicing</v>
      </c>
      <c r="AF2614" t="str">
        <f>VLOOKUP(VALUE(H2614),'Main_Sub Desc'!F:G,2,)</f>
        <v>Wtr Rev Late Payment</v>
      </c>
      <c r="AG2614">
        <f>IFERROR(VLOOKUP(VALUE(I2614),'PC Mapping'!A:F,6,),"")</f>
        <v>10719</v>
      </c>
      <c r="AH2614" s="13" t="str">
        <f>VLOOKUP(AG2614,'PC Mapping'!L:M,2,)</f>
        <v>All Other Water</v>
      </c>
    </row>
    <row r="2615" spans="1:34" x14ac:dyDescent="0.2">
      <c r="A2615" t="s">
        <v>13617</v>
      </c>
      <c r="B2615" t="s">
        <v>13618</v>
      </c>
      <c r="C2615" t="s">
        <v>4519</v>
      </c>
      <c r="D2615" t="s">
        <v>4520</v>
      </c>
      <c r="E2615" s="3">
        <v>45821</v>
      </c>
      <c r="F2615" t="s">
        <v>44</v>
      </c>
      <c r="G2615" t="s">
        <v>3742</v>
      </c>
      <c r="H2615" t="s">
        <v>3716</v>
      </c>
      <c r="I2615" t="s">
        <v>5595</v>
      </c>
      <c r="J2615" t="s">
        <v>4522</v>
      </c>
      <c r="K2615" s="2">
        <v>-5</v>
      </c>
      <c r="L2615" t="s">
        <v>44</v>
      </c>
      <c r="M2615" s="2">
        <v>-5</v>
      </c>
      <c r="N2615" t="s">
        <v>4523</v>
      </c>
      <c r="O2615" t="s">
        <v>4524</v>
      </c>
      <c r="P2615" t="s">
        <v>13619</v>
      </c>
      <c r="Q2615" t="s">
        <v>13620</v>
      </c>
      <c r="R2615" t="s">
        <v>44</v>
      </c>
      <c r="S2615" t="s">
        <v>4527</v>
      </c>
      <c r="T2615" s="3">
        <v>45821</v>
      </c>
      <c r="U2615" s="3">
        <v>45824</v>
      </c>
      <c r="V2615" s="2">
        <v>0</v>
      </c>
      <c r="W2615" t="s">
        <v>44</v>
      </c>
      <c r="X2615" t="s">
        <v>44</v>
      </c>
      <c r="Y2615" t="s">
        <v>13621</v>
      </c>
      <c r="Z2615" t="s">
        <v>1496</v>
      </c>
      <c r="AA2615" t="s">
        <v>4529</v>
      </c>
      <c r="AB2615" t="s">
        <v>4530</v>
      </c>
      <c r="AC2615" t="s">
        <v>89</v>
      </c>
      <c r="AD2615" t="str">
        <f t="shared" si="40"/>
        <v>10-60</v>
      </c>
      <c r="AE2615" t="str">
        <f>VLOOKUP(AD2615,'Main_Sub Desc'!C:D,2,)</f>
        <v>LPC from invoicing</v>
      </c>
      <c r="AF2615" t="str">
        <f>VLOOKUP(VALUE(H2615),'Main_Sub Desc'!F:G,2,)</f>
        <v>Wst Rev Late Payment</v>
      </c>
      <c r="AG2615">
        <f>IFERROR(VLOOKUP(VALUE(I2615),'PC Mapping'!A:F,6,),"")</f>
        <v>10636</v>
      </c>
      <c r="AH2615" s="13" t="str">
        <f>VLOOKUP(AG2615,'PC Mapping'!L:M,2,)</f>
        <v>Prairie Heights Sewer</v>
      </c>
    </row>
    <row r="2616" spans="1:34" x14ac:dyDescent="0.2">
      <c r="A2616" t="s">
        <v>13622</v>
      </c>
      <c r="B2616" t="s">
        <v>13618</v>
      </c>
      <c r="C2616" t="s">
        <v>4519</v>
      </c>
      <c r="D2616" t="s">
        <v>4520</v>
      </c>
      <c r="E2616" s="3">
        <v>45821</v>
      </c>
      <c r="F2616" t="s">
        <v>44</v>
      </c>
      <c r="G2616" t="s">
        <v>3742</v>
      </c>
      <c r="H2616" t="s">
        <v>3716</v>
      </c>
      <c r="I2616" t="s">
        <v>4534</v>
      </c>
      <c r="J2616" t="s">
        <v>4522</v>
      </c>
      <c r="K2616" s="2">
        <v>-8.09</v>
      </c>
      <c r="L2616" t="s">
        <v>44</v>
      </c>
      <c r="M2616" s="2">
        <v>-8.09</v>
      </c>
      <c r="N2616" t="s">
        <v>4523</v>
      </c>
      <c r="O2616" t="s">
        <v>4524</v>
      </c>
      <c r="P2616" t="s">
        <v>9173</v>
      </c>
      <c r="Q2616" t="s">
        <v>13623</v>
      </c>
      <c r="R2616" t="s">
        <v>44</v>
      </c>
      <c r="S2616" t="s">
        <v>4527</v>
      </c>
      <c r="T2616" s="3">
        <v>45821</v>
      </c>
      <c r="U2616" s="3">
        <v>45824</v>
      </c>
      <c r="V2616" s="2">
        <v>0</v>
      </c>
      <c r="W2616" t="s">
        <v>44</v>
      </c>
      <c r="X2616" t="s">
        <v>44</v>
      </c>
      <c r="Y2616" t="s">
        <v>13624</v>
      </c>
      <c r="Z2616" t="s">
        <v>1188</v>
      </c>
      <c r="AA2616" t="s">
        <v>4529</v>
      </c>
      <c r="AB2616" t="s">
        <v>4530</v>
      </c>
      <c r="AC2616" t="s">
        <v>89</v>
      </c>
      <c r="AD2616" t="str">
        <f t="shared" si="40"/>
        <v>10-60</v>
      </c>
      <c r="AE2616" t="str">
        <f>VLOOKUP(AD2616,'Main_Sub Desc'!C:D,2,)</f>
        <v>LPC from invoicing</v>
      </c>
      <c r="AF2616" t="str">
        <f>VLOOKUP(VALUE(H2616),'Main_Sub Desc'!F:G,2,)</f>
        <v>Wst Rev Late Payment</v>
      </c>
      <c r="AG2616">
        <f>IFERROR(VLOOKUP(VALUE(I2616),'PC Mapping'!A:F,6,),"")</f>
        <v>10514</v>
      </c>
      <c r="AH2616" s="13" t="str">
        <f>VLOOKUP(AG2616,'PC Mapping'!L:M,2,)</f>
        <v>Bolivar Sewer</v>
      </c>
    </row>
    <row r="2617" spans="1:34" x14ac:dyDescent="0.2">
      <c r="A2617" t="s">
        <v>13622</v>
      </c>
      <c r="B2617" t="s">
        <v>13618</v>
      </c>
      <c r="C2617" t="s">
        <v>4519</v>
      </c>
      <c r="D2617" t="s">
        <v>4520</v>
      </c>
      <c r="E2617" s="3">
        <v>45821</v>
      </c>
      <c r="F2617" t="s">
        <v>44</v>
      </c>
      <c r="G2617" t="s">
        <v>3742</v>
      </c>
      <c r="H2617" t="s">
        <v>3722</v>
      </c>
      <c r="I2617" t="s">
        <v>4538</v>
      </c>
      <c r="J2617" t="s">
        <v>4522</v>
      </c>
      <c r="K2617" s="2">
        <v>-6.15</v>
      </c>
      <c r="L2617" t="s">
        <v>44</v>
      </c>
      <c r="M2617" s="2">
        <v>-6.15</v>
      </c>
      <c r="N2617" t="s">
        <v>4523</v>
      </c>
      <c r="O2617" t="s">
        <v>4524</v>
      </c>
      <c r="P2617" t="s">
        <v>9173</v>
      </c>
      <c r="Q2617" t="s">
        <v>13625</v>
      </c>
      <c r="R2617" t="s">
        <v>44</v>
      </c>
      <c r="S2617" t="s">
        <v>4527</v>
      </c>
      <c r="T2617" s="3">
        <v>45821</v>
      </c>
      <c r="U2617" s="3">
        <v>45824</v>
      </c>
      <c r="V2617" s="2">
        <v>0</v>
      </c>
      <c r="W2617" t="s">
        <v>44</v>
      </c>
      <c r="X2617" t="s">
        <v>44</v>
      </c>
      <c r="Y2617" t="s">
        <v>13626</v>
      </c>
      <c r="Z2617" t="s">
        <v>1188</v>
      </c>
      <c r="AA2617" t="s">
        <v>4529</v>
      </c>
      <c r="AB2617" t="s">
        <v>4530</v>
      </c>
      <c r="AC2617" t="s">
        <v>89</v>
      </c>
      <c r="AD2617" t="str">
        <f t="shared" si="40"/>
        <v>10-60</v>
      </c>
      <c r="AE2617" t="str">
        <f>VLOOKUP(AD2617,'Main_Sub Desc'!C:D,2,)</f>
        <v>LPC from invoicing</v>
      </c>
      <c r="AF2617" t="str">
        <f>VLOOKUP(VALUE(H2617),'Main_Sub Desc'!F:G,2,)</f>
        <v>Wtr Rev Late Payment</v>
      </c>
      <c r="AG2617">
        <f>IFERROR(VLOOKUP(VALUE(I2617),'PC Mapping'!A:F,6,),"")</f>
        <v>10469</v>
      </c>
      <c r="AH2617" s="13" t="str">
        <f>VLOOKUP(AG2617,'PC Mapping'!L:M,2,)</f>
        <v>Bolivar Water</v>
      </c>
    </row>
    <row r="2618" spans="1:34" x14ac:dyDescent="0.2">
      <c r="A2618" t="s">
        <v>13627</v>
      </c>
      <c r="B2618" t="s">
        <v>13618</v>
      </c>
      <c r="C2618" t="s">
        <v>4519</v>
      </c>
      <c r="D2618" t="s">
        <v>4520</v>
      </c>
      <c r="E2618" s="3">
        <v>45821</v>
      </c>
      <c r="F2618" t="s">
        <v>44</v>
      </c>
      <c r="G2618" t="s">
        <v>3742</v>
      </c>
      <c r="H2618" t="s">
        <v>3722</v>
      </c>
      <c r="I2618" t="s">
        <v>3752</v>
      </c>
      <c r="J2618" t="s">
        <v>4522</v>
      </c>
      <c r="K2618" s="2">
        <v>-5</v>
      </c>
      <c r="L2618" t="s">
        <v>44</v>
      </c>
      <c r="M2618" s="2">
        <v>-5</v>
      </c>
      <c r="N2618" t="s">
        <v>4523</v>
      </c>
      <c r="O2618" t="s">
        <v>4524</v>
      </c>
      <c r="P2618" t="s">
        <v>13628</v>
      </c>
      <c r="Q2618" t="s">
        <v>13629</v>
      </c>
      <c r="R2618" t="s">
        <v>44</v>
      </c>
      <c r="S2618" t="s">
        <v>4527</v>
      </c>
      <c r="T2618" s="3">
        <v>45821</v>
      </c>
      <c r="U2618" s="3">
        <v>45824</v>
      </c>
      <c r="V2618" s="2">
        <v>0</v>
      </c>
      <c r="W2618" t="s">
        <v>44</v>
      </c>
      <c r="X2618" t="s">
        <v>44</v>
      </c>
      <c r="Y2618" t="s">
        <v>13630</v>
      </c>
      <c r="Z2618" t="s">
        <v>2982</v>
      </c>
      <c r="AA2618" t="s">
        <v>4529</v>
      </c>
      <c r="AB2618" t="s">
        <v>4530</v>
      </c>
      <c r="AC2618" t="s">
        <v>89</v>
      </c>
      <c r="AD2618" t="str">
        <f t="shared" si="40"/>
        <v>10-60</v>
      </c>
      <c r="AE2618" t="str">
        <f>VLOOKUP(AD2618,'Main_Sub Desc'!C:D,2,)</f>
        <v>LPC from invoicing</v>
      </c>
      <c r="AF2618" t="str">
        <f>VLOOKUP(VALUE(H2618),'Main_Sub Desc'!F:G,2,)</f>
        <v>Wtr Rev Late Payment</v>
      </c>
      <c r="AG2618">
        <f>IFERROR(VLOOKUP(VALUE(I2618),'PC Mapping'!A:F,6,),"")</f>
        <v>10719</v>
      </c>
      <c r="AH2618" s="13" t="str">
        <f>VLOOKUP(AG2618,'PC Mapping'!L:M,2,)</f>
        <v>All Other Water</v>
      </c>
    </row>
    <row r="2619" spans="1:34" x14ac:dyDescent="0.2">
      <c r="A2619" t="s">
        <v>13631</v>
      </c>
      <c r="B2619" t="s">
        <v>13632</v>
      </c>
      <c r="C2619" t="s">
        <v>4519</v>
      </c>
      <c r="D2619" t="s">
        <v>4520</v>
      </c>
      <c r="E2619" s="3">
        <v>45821</v>
      </c>
      <c r="F2619" t="s">
        <v>44</v>
      </c>
      <c r="G2619" t="s">
        <v>3742</v>
      </c>
      <c r="H2619" t="s">
        <v>3722</v>
      </c>
      <c r="I2619" t="s">
        <v>4538</v>
      </c>
      <c r="J2619" t="s">
        <v>4522</v>
      </c>
      <c r="K2619" s="2">
        <v>-5</v>
      </c>
      <c r="L2619" t="s">
        <v>44</v>
      </c>
      <c r="M2619" s="2">
        <v>-5</v>
      </c>
      <c r="N2619" t="s">
        <v>4523</v>
      </c>
      <c r="O2619" t="s">
        <v>4524</v>
      </c>
      <c r="P2619" t="s">
        <v>13633</v>
      </c>
      <c r="Q2619" t="s">
        <v>13634</v>
      </c>
      <c r="R2619" t="s">
        <v>44</v>
      </c>
      <c r="S2619" t="s">
        <v>4527</v>
      </c>
      <c r="T2619" s="3">
        <v>45821</v>
      </c>
      <c r="U2619" s="3">
        <v>45824</v>
      </c>
      <c r="V2619" s="2">
        <v>0</v>
      </c>
      <c r="W2619" t="s">
        <v>44</v>
      </c>
      <c r="X2619" t="s">
        <v>44</v>
      </c>
      <c r="Y2619" t="s">
        <v>13635</v>
      </c>
      <c r="Z2619" t="s">
        <v>378</v>
      </c>
      <c r="AA2619" t="s">
        <v>4529</v>
      </c>
      <c r="AB2619" t="s">
        <v>4530</v>
      </c>
      <c r="AC2619" t="s">
        <v>89</v>
      </c>
      <c r="AD2619" t="str">
        <f t="shared" si="40"/>
        <v>10-60</v>
      </c>
      <c r="AE2619" t="str">
        <f>VLOOKUP(AD2619,'Main_Sub Desc'!C:D,2,)</f>
        <v>LPC from invoicing</v>
      </c>
      <c r="AF2619" t="str">
        <f>VLOOKUP(VALUE(H2619),'Main_Sub Desc'!F:G,2,)</f>
        <v>Wtr Rev Late Payment</v>
      </c>
      <c r="AG2619">
        <f>IFERROR(VLOOKUP(VALUE(I2619),'PC Mapping'!A:F,6,),"")</f>
        <v>10469</v>
      </c>
      <c r="AH2619" s="13" t="str">
        <f>VLOOKUP(AG2619,'PC Mapping'!L:M,2,)</f>
        <v>Bolivar Water</v>
      </c>
    </row>
    <row r="2620" spans="1:34" x14ac:dyDescent="0.2">
      <c r="A2620" t="s">
        <v>13631</v>
      </c>
      <c r="B2620" t="s">
        <v>13632</v>
      </c>
      <c r="C2620" t="s">
        <v>4519</v>
      </c>
      <c r="D2620" t="s">
        <v>4520</v>
      </c>
      <c r="E2620" s="3">
        <v>45821</v>
      </c>
      <c r="F2620" t="s">
        <v>44</v>
      </c>
      <c r="G2620" t="s">
        <v>3742</v>
      </c>
      <c r="H2620" t="s">
        <v>3716</v>
      </c>
      <c r="I2620" t="s">
        <v>4534</v>
      </c>
      <c r="J2620" t="s">
        <v>4522</v>
      </c>
      <c r="K2620" s="2">
        <v>-5</v>
      </c>
      <c r="L2620" t="s">
        <v>44</v>
      </c>
      <c r="M2620" s="2">
        <v>-5</v>
      </c>
      <c r="N2620" t="s">
        <v>4523</v>
      </c>
      <c r="O2620" t="s">
        <v>4524</v>
      </c>
      <c r="P2620" t="s">
        <v>13633</v>
      </c>
      <c r="Q2620" t="s">
        <v>13636</v>
      </c>
      <c r="R2620" t="s">
        <v>44</v>
      </c>
      <c r="S2620" t="s">
        <v>4527</v>
      </c>
      <c r="T2620" s="3">
        <v>45821</v>
      </c>
      <c r="U2620" s="3">
        <v>45824</v>
      </c>
      <c r="V2620" s="2">
        <v>0</v>
      </c>
      <c r="W2620" t="s">
        <v>44</v>
      </c>
      <c r="X2620" t="s">
        <v>44</v>
      </c>
      <c r="Y2620" t="s">
        <v>13637</v>
      </c>
      <c r="Z2620" t="s">
        <v>378</v>
      </c>
      <c r="AA2620" t="s">
        <v>4529</v>
      </c>
      <c r="AB2620" t="s">
        <v>4530</v>
      </c>
      <c r="AC2620" t="s">
        <v>89</v>
      </c>
      <c r="AD2620" t="str">
        <f t="shared" si="40"/>
        <v>10-60</v>
      </c>
      <c r="AE2620" t="str">
        <f>VLOOKUP(AD2620,'Main_Sub Desc'!C:D,2,)</f>
        <v>LPC from invoicing</v>
      </c>
      <c r="AF2620" t="str">
        <f>VLOOKUP(VALUE(H2620),'Main_Sub Desc'!F:G,2,)</f>
        <v>Wst Rev Late Payment</v>
      </c>
      <c r="AG2620">
        <f>IFERROR(VLOOKUP(VALUE(I2620),'PC Mapping'!A:F,6,),"")</f>
        <v>10514</v>
      </c>
      <c r="AH2620" s="13" t="str">
        <f>VLOOKUP(AG2620,'PC Mapping'!L:M,2,)</f>
        <v>Bolivar Sewer</v>
      </c>
    </row>
    <row r="2621" spans="1:34" x14ac:dyDescent="0.2">
      <c r="A2621" t="s">
        <v>13638</v>
      </c>
      <c r="B2621" t="s">
        <v>13632</v>
      </c>
      <c r="C2621" t="s">
        <v>4519</v>
      </c>
      <c r="D2621" t="s">
        <v>4520</v>
      </c>
      <c r="E2621" s="3">
        <v>45821</v>
      </c>
      <c r="F2621" t="s">
        <v>44</v>
      </c>
      <c r="G2621" t="s">
        <v>3742</v>
      </c>
      <c r="H2621" t="s">
        <v>3716</v>
      </c>
      <c r="I2621" t="s">
        <v>4534</v>
      </c>
      <c r="J2621" t="s">
        <v>4522</v>
      </c>
      <c r="K2621" s="2">
        <v>-17.649999999999999</v>
      </c>
      <c r="L2621" t="s">
        <v>44</v>
      </c>
      <c r="M2621" s="2">
        <v>-17.649999999999999</v>
      </c>
      <c r="N2621" t="s">
        <v>4523</v>
      </c>
      <c r="O2621" t="s">
        <v>4524</v>
      </c>
      <c r="P2621" t="s">
        <v>13639</v>
      </c>
      <c r="Q2621" t="s">
        <v>13640</v>
      </c>
      <c r="R2621" t="s">
        <v>44</v>
      </c>
      <c r="S2621" t="s">
        <v>4527</v>
      </c>
      <c r="T2621" s="3">
        <v>45821</v>
      </c>
      <c r="U2621" s="3">
        <v>45824</v>
      </c>
      <c r="V2621" s="2">
        <v>0</v>
      </c>
      <c r="W2621" t="s">
        <v>44</v>
      </c>
      <c r="X2621" t="s">
        <v>44</v>
      </c>
      <c r="Y2621" t="s">
        <v>13641</v>
      </c>
      <c r="Z2621" t="s">
        <v>13642</v>
      </c>
      <c r="AA2621" t="s">
        <v>4529</v>
      </c>
      <c r="AB2621" t="s">
        <v>4530</v>
      </c>
      <c r="AC2621" t="s">
        <v>89</v>
      </c>
      <c r="AD2621" t="str">
        <f t="shared" si="40"/>
        <v>10-60</v>
      </c>
      <c r="AE2621" t="str">
        <f>VLOOKUP(AD2621,'Main_Sub Desc'!C:D,2,)</f>
        <v>LPC from invoicing</v>
      </c>
      <c r="AF2621" t="str">
        <f>VLOOKUP(VALUE(H2621),'Main_Sub Desc'!F:G,2,)</f>
        <v>Wst Rev Late Payment</v>
      </c>
      <c r="AG2621">
        <f>IFERROR(VLOOKUP(VALUE(I2621),'PC Mapping'!A:F,6,),"")</f>
        <v>10514</v>
      </c>
      <c r="AH2621" s="13" t="str">
        <f>VLOOKUP(AG2621,'PC Mapping'!L:M,2,)</f>
        <v>Bolivar Sewer</v>
      </c>
    </row>
    <row r="2622" spans="1:34" x14ac:dyDescent="0.2">
      <c r="A2622" t="s">
        <v>13638</v>
      </c>
      <c r="B2622" t="s">
        <v>13632</v>
      </c>
      <c r="C2622" t="s">
        <v>4519</v>
      </c>
      <c r="D2622" t="s">
        <v>4520</v>
      </c>
      <c r="E2622" s="3">
        <v>45821</v>
      </c>
      <c r="F2622" t="s">
        <v>44</v>
      </c>
      <c r="G2622" t="s">
        <v>3742</v>
      </c>
      <c r="H2622" t="s">
        <v>3722</v>
      </c>
      <c r="I2622" t="s">
        <v>4538</v>
      </c>
      <c r="J2622" t="s">
        <v>4522</v>
      </c>
      <c r="K2622" s="2">
        <v>-12.43</v>
      </c>
      <c r="L2622" t="s">
        <v>44</v>
      </c>
      <c r="M2622" s="2">
        <v>-12.43</v>
      </c>
      <c r="N2622" t="s">
        <v>4523</v>
      </c>
      <c r="O2622" t="s">
        <v>4524</v>
      </c>
      <c r="P2622" t="s">
        <v>13639</v>
      </c>
      <c r="Q2622" t="s">
        <v>13643</v>
      </c>
      <c r="R2622" t="s">
        <v>44</v>
      </c>
      <c r="S2622" t="s">
        <v>4527</v>
      </c>
      <c r="T2622" s="3">
        <v>45821</v>
      </c>
      <c r="U2622" s="3">
        <v>45824</v>
      </c>
      <c r="V2622" s="2">
        <v>0</v>
      </c>
      <c r="W2622" t="s">
        <v>44</v>
      </c>
      <c r="X2622" t="s">
        <v>44</v>
      </c>
      <c r="Y2622" t="s">
        <v>13644</v>
      </c>
      <c r="Z2622" t="s">
        <v>13642</v>
      </c>
      <c r="AA2622" t="s">
        <v>4529</v>
      </c>
      <c r="AB2622" t="s">
        <v>4530</v>
      </c>
      <c r="AC2622" t="s">
        <v>89</v>
      </c>
      <c r="AD2622" t="str">
        <f t="shared" si="40"/>
        <v>10-60</v>
      </c>
      <c r="AE2622" t="str">
        <f>VLOOKUP(AD2622,'Main_Sub Desc'!C:D,2,)</f>
        <v>LPC from invoicing</v>
      </c>
      <c r="AF2622" t="str">
        <f>VLOOKUP(VALUE(H2622),'Main_Sub Desc'!F:G,2,)</f>
        <v>Wtr Rev Late Payment</v>
      </c>
      <c r="AG2622">
        <f>IFERROR(VLOOKUP(VALUE(I2622),'PC Mapping'!A:F,6,),"")</f>
        <v>10469</v>
      </c>
      <c r="AH2622" s="13" t="str">
        <f>VLOOKUP(AG2622,'PC Mapping'!L:M,2,)</f>
        <v>Bolivar Water</v>
      </c>
    </row>
    <row r="2623" spans="1:34" x14ac:dyDescent="0.2">
      <c r="A2623" t="s">
        <v>13645</v>
      </c>
      <c r="B2623" t="s">
        <v>13646</v>
      </c>
      <c r="C2623" t="s">
        <v>4519</v>
      </c>
      <c r="D2623" t="s">
        <v>4520</v>
      </c>
      <c r="E2623" s="3">
        <v>45825</v>
      </c>
      <c r="F2623" t="s">
        <v>44</v>
      </c>
      <c r="G2623" t="s">
        <v>3742</v>
      </c>
      <c r="H2623" t="s">
        <v>3722</v>
      </c>
      <c r="I2623" t="s">
        <v>4538</v>
      </c>
      <c r="J2623" t="s">
        <v>4522</v>
      </c>
      <c r="K2623" s="2">
        <v>-16.72</v>
      </c>
      <c r="L2623" t="s">
        <v>44</v>
      </c>
      <c r="M2623" s="2">
        <v>-16.72</v>
      </c>
      <c r="N2623" t="s">
        <v>4523</v>
      </c>
      <c r="O2623" t="s">
        <v>4524</v>
      </c>
      <c r="P2623" t="s">
        <v>13647</v>
      </c>
      <c r="Q2623" t="s">
        <v>13648</v>
      </c>
      <c r="R2623" t="s">
        <v>44</v>
      </c>
      <c r="S2623" t="s">
        <v>4527</v>
      </c>
      <c r="T2623" s="3">
        <v>45825</v>
      </c>
      <c r="U2623" s="3">
        <v>45826</v>
      </c>
      <c r="V2623" s="2">
        <v>0</v>
      </c>
      <c r="W2623" t="s">
        <v>44</v>
      </c>
      <c r="X2623" t="s">
        <v>44</v>
      </c>
      <c r="Y2623" t="s">
        <v>13649</v>
      </c>
      <c r="Z2623" t="s">
        <v>1260</v>
      </c>
      <c r="AA2623" t="s">
        <v>4529</v>
      </c>
      <c r="AB2623" t="s">
        <v>4530</v>
      </c>
      <c r="AC2623" t="s">
        <v>89</v>
      </c>
      <c r="AD2623" t="str">
        <f t="shared" si="40"/>
        <v>10-60</v>
      </c>
      <c r="AE2623" t="str">
        <f>VLOOKUP(AD2623,'Main_Sub Desc'!C:D,2,)</f>
        <v>LPC from invoicing</v>
      </c>
      <c r="AF2623" t="str">
        <f>VLOOKUP(VALUE(H2623),'Main_Sub Desc'!F:G,2,)</f>
        <v>Wtr Rev Late Payment</v>
      </c>
      <c r="AG2623">
        <f>IFERROR(VLOOKUP(VALUE(I2623),'PC Mapping'!A:F,6,),"")</f>
        <v>10469</v>
      </c>
      <c r="AH2623" s="13" t="str">
        <f>VLOOKUP(AG2623,'PC Mapping'!L:M,2,)</f>
        <v>Bolivar Water</v>
      </c>
    </row>
    <row r="2624" spans="1:34" x14ac:dyDescent="0.2">
      <c r="A2624" t="s">
        <v>13650</v>
      </c>
      <c r="B2624" t="s">
        <v>13651</v>
      </c>
      <c r="C2624" t="s">
        <v>4519</v>
      </c>
      <c r="D2624" t="s">
        <v>4520</v>
      </c>
      <c r="E2624" s="3">
        <v>45825</v>
      </c>
      <c r="F2624" t="s">
        <v>44</v>
      </c>
      <c r="G2624" t="s">
        <v>3742</v>
      </c>
      <c r="H2624" t="s">
        <v>3716</v>
      </c>
      <c r="I2624" t="s">
        <v>4708</v>
      </c>
      <c r="J2624" t="s">
        <v>4522</v>
      </c>
      <c r="K2624" s="2">
        <v>-6.39</v>
      </c>
      <c r="L2624" t="s">
        <v>44</v>
      </c>
      <c r="M2624" s="2">
        <v>-6.39</v>
      </c>
      <c r="N2624" t="s">
        <v>4523</v>
      </c>
      <c r="O2624" t="s">
        <v>4524</v>
      </c>
      <c r="P2624" t="s">
        <v>5730</v>
      </c>
      <c r="Q2624" t="s">
        <v>13652</v>
      </c>
      <c r="R2624" t="s">
        <v>44</v>
      </c>
      <c r="S2624" t="s">
        <v>4527</v>
      </c>
      <c r="T2624" s="3">
        <v>45825</v>
      </c>
      <c r="U2624" s="3">
        <v>45826</v>
      </c>
      <c r="V2624" s="2">
        <v>0</v>
      </c>
      <c r="W2624" t="s">
        <v>44</v>
      </c>
      <c r="X2624" t="s">
        <v>44</v>
      </c>
      <c r="Y2624" t="s">
        <v>13653</v>
      </c>
      <c r="Z2624" t="s">
        <v>3611</v>
      </c>
      <c r="AA2624" t="s">
        <v>4529</v>
      </c>
      <c r="AB2624" t="s">
        <v>4530</v>
      </c>
      <c r="AC2624" t="s">
        <v>89</v>
      </c>
      <c r="AD2624" t="str">
        <f t="shared" si="40"/>
        <v>10-60</v>
      </c>
      <c r="AE2624" t="str">
        <f>VLOOKUP(AD2624,'Main_Sub Desc'!C:D,2,)</f>
        <v>LPC from invoicing</v>
      </c>
      <c r="AF2624" t="str">
        <f>VLOOKUP(VALUE(H2624),'Main_Sub Desc'!F:G,2,)</f>
        <v>Wst Rev Late Payment</v>
      </c>
      <c r="AG2624">
        <f>IFERROR(VLOOKUP(VALUE(I2624),'PC Mapping'!A:F,6,),"")</f>
        <v>10720</v>
      </c>
      <c r="AH2624" s="13" t="str">
        <f>VLOOKUP(AG2624,'PC Mapping'!L:M,2,)</f>
        <v>All Other Sewer</v>
      </c>
    </row>
    <row r="2625" spans="1:34" x14ac:dyDescent="0.2">
      <c r="A2625" t="s">
        <v>13654</v>
      </c>
      <c r="B2625" t="s">
        <v>13651</v>
      </c>
      <c r="C2625" t="s">
        <v>4519</v>
      </c>
      <c r="D2625" t="s">
        <v>4520</v>
      </c>
      <c r="E2625" s="3">
        <v>45825</v>
      </c>
      <c r="F2625" t="s">
        <v>44</v>
      </c>
      <c r="G2625" t="s">
        <v>3742</v>
      </c>
      <c r="H2625" t="s">
        <v>3722</v>
      </c>
      <c r="I2625" t="s">
        <v>3752</v>
      </c>
      <c r="J2625" t="s">
        <v>4522</v>
      </c>
      <c r="K2625" s="2">
        <v>-5</v>
      </c>
      <c r="L2625" t="s">
        <v>44</v>
      </c>
      <c r="M2625" s="2">
        <v>-5</v>
      </c>
      <c r="N2625" t="s">
        <v>4523</v>
      </c>
      <c r="O2625" t="s">
        <v>4524</v>
      </c>
      <c r="P2625" t="s">
        <v>13655</v>
      </c>
      <c r="Q2625" t="s">
        <v>13656</v>
      </c>
      <c r="R2625" t="s">
        <v>44</v>
      </c>
      <c r="S2625" t="s">
        <v>4527</v>
      </c>
      <c r="T2625" s="3">
        <v>45825</v>
      </c>
      <c r="U2625" s="3">
        <v>45826</v>
      </c>
      <c r="V2625" s="2">
        <v>0</v>
      </c>
      <c r="W2625" t="s">
        <v>44</v>
      </c>
      <c r="X2625" t="s">
        <v>44</v>
      </c>
      <c r="Y2625" t="s">
        <v>13657</v>
      </c>
      <c r="Z2625" t="s">
        <v>13658</v>
      </c>
      <c r="AA2625" t="s">
        <v>4529</v>
      </c>
      <c r="AB2625" t="s">
        <v>4530</v>
      </c>
      <c r="AC2625" t="s">
        <v>99</v>
      </c>
      <c r="AD2625" t="str">
        <f t="shared" si="40"/>
        <v>10-60</v>
      </c>
      <c r="AE2625" t="str">
        <f>VLOOKUP(AD2625,'Main_Sub Desc'!C:D,2,)</f>
        <v>LPC from invoicing</v>
      </c>
      <c r="AF2625" t="str">
        <f>VLOOKUP(VALUE(H2625),'Main_Sub Desc'!F:G,2,)</f>
        <v>Wtr Rev Late Payment</v>
      </c>
      <c r="AG2625">
        <f>IFERROR(VLOOKUP(VALUE(I2625),'PC Mapping'!A:F,6,),"")</f>
        <v>10719</v>
      </c>
      <c r="AH2625" s="13" t="str">
        <f>VLOOKUP(AG2625,'PC Mapping'!L:M,2,)</f>
        <v>All Other Water</v>
      </c>
    </row>
    <row r="2626" spans="1:34" x14ac:dyDescent="0.2">
      <c r="A2626" t="s">
        <v>13659</v>
      </c>
      <c r="B2626" t="s">
        <v>13646</v>
      </c>
      <c r="C2626" t="s">
        <v>4519</v>
      </c>
      <c r="D2626" t="s">
        <v>4520</v>
      </c>
      <c r="E2626" s="3">
        <v>45825</v>
      </c>
      <c r="F2626" t="s">
        <v>44</v>
      </c>
      <c r="G2626" t="s">
        <v>3742</v>
      </c>
      <c r="H2626" t="s">
        <v>3716</v>
      </c>
      <c r="I2626" t="s">
        <v>4534</v>
      </c>
      <c r="J2626" t="s">
        <v>4522</v>
      </c>
      <c r="K2626" s="2">
        <v>-5</v>
      </c>
      <c r="L2626" t="s">
        <v>44</v>
      </c>
      <c r="M2626" s="2">
        <v>-5</v>
      </c>
      <c r="N2626" t="s">
        <v>4523</v>
      </c>
      <c r="O2626" t="s">
        <v>4524</v>
      </c>
      <c r="P2626" t="s">
        <v>10463</v>
      </c>
      <c r="Q2626" t="s">
        <v>13660</v>
      </c>
      <c r="R2626" t="s">
        <v>44</v>
      </c>
      <c r="S2626" t="s">
        <v>4527</v>
      </c>
      <c r="T2626" s="3">
        <v>45825</v>
      </c>
      <c r="U2626" s="3">
        <v>45826</v>
      </c>
      <c r="V2626" s="2">
        <v>0</v>
      </c>
      <c r="W2626" t="s">
        <v>44</v>
      </c>
      <c r="X2626" t="s">
        <v>44</v>
      </c>
      <c r="Y2626" t="s">
        <v>13661</v>
      </c>
      <c r="Z2626" t="s">
        <v>13662</v>
      </c>
      <c r="AA2626" t="s">
        <v>4529</v>
      </c>
      <c r="AB2626" t="s">
        <v>4530</v>
      </c>
      <c r="AC2626" t="s">
        <v>89</v>
      </c>
      <c r="AD2626" t="str">
        <f t="shared" si="40"/>
        <v>10-60</v>
      </c>
      <c r="AE2626" t="str">
        <f>VLOOKUP(AD2626,'Main_Sub Desc'!C:D,2,)</f>
        <v>LPC from invoicing</v>
      </c>
      <c r="AF2626" t="str">
        <f>VLOOKUP(VALUE(H2626),'Main_Sub Desc'!F:G,2,)</f>
        <v>Wst Rev Late Payment</v>
      </c>
      <c r="AG2626">
        <f>IFERROR(VLOOKUP(VALUE(I2626),'PC Mapping'!A:F,6,),"")</f>
        <v>10514</v>
      </c>
      <c r="AH2626" s="13" t="str">
        <f>VLOOKUP(AG2626,'PC Mapping'!L:M,2,)</f>
        <v>Bolivar Sewer</v>
      </c>
    </row>
    <row r="2627" spans="1:34" x14ac:dyDescent="0.2">
      <c r="A2627" t="s">
        <v>13659</v>
      </c>
      <c r="B2627" t="s">
        <v>13646</v>
      </c>
      <c r="C2627" t="s">
        <v>4519</v>
      </c>
      <c r="D2627" t="s">
        <v>4520</v>
      </c>
      <c r="E2627" s="3">
        <v>45825</v>
      </c>
      <c r="F2627" t="s">
        <v>44</v>
      </c>
      <c r="G2627" t="s">
        <v>3742</v>
      </c>
      <c r="H2627" t="s">
        <v>3722</v>
      </c>
      <c r="I2627" t="s">
        <v>4538</v>
      </c>
      <c r="J2627" t="s">
        <v>4522</v>
      </c>
      <c r="K2627" s="2">
        <v>-5</v>
      </c>
      <c r="L2627" t="s">
        <v>44</v>
      </c>
      <c r="M2627" s="2">
        <v>-5</v>
      </c>
      <c r="N2627" t="s">
        <v>4523</v>
      </c>
      <c r="O2627" t="s">
        <v>4524</v>
      </c>
      <c r="P2627" t="s">
        <v>10463</v>
      </c>
      <c r="Q2627" t="s">
        <v>13663</v>
      </c>
      <c r="R2627" t="s">
        <v>44</v>
      </c>
      <c r="S2627" t="s">
        <v>4527</v>
      </c>
      <c r="T2627" s="3">
        <v>45825</v>
      </c>
      <c r="U2627" s="3">
        <v>45826</v>
      </c>
      <c r="V2627" s="2">
        <v>0</v>
      </c>
      <c r="W2627" t="s">
        <v>44</v>
      </c>
      <c r="X2627" t="s">
        <v>44</v>
      </c>
      <c r="Y2627" t="s">
        <v>13664</v>
      </c>
      <c r="Z2627" t="s">
        <v>13662</v>
      </c>
      <c r="AA2627" t="s">
        <v>4529</v>
      </c>
      <c r="AB2627" t="s">
        <v>4530</v>
      </c>
      <c r="AC2627" t="s">
        <v>89</v>
      </c>
      <c r="AD2627" t="str">
        <f t="shared" si="40"/>
        <v>10-60</v>
      </c>
      <c r="AE2627" t="str">
        <f>VLOOKUP(AD2627,'Main_Sub Desc'!C:D,2,)</f>
        <v>LPC from invoicing</v>
      </c>
      <c r="AF2627" t="str">
        <f>VLOOKUP(VALUE(H2627),'Main_Sub Desc'!F:G,2,)</f>
        <v>Wtr Rev Late Payment</v>
      </c>
      <c r="AG2627">
        <f>IFERROR(VLOOKUP(VALUE(I2627),'PC Mapping'!A:F,6,),"")</f>
        <v>10469</v>
      </c>
      <c r="AH2627" s="13" t="str">
        <f>VLOOKUP(AG2627,'PC Mapping'!L:M,2,)</f>
        <v>Bolivar Water</v>
      </c>
    </row>
    <row r="2628" spans="1:34" x14ac:dyDescent="0.2">
      <c r="A2628" t="s">
        <v>13665</v>
      </c>
      <c r="B2628" t="s">
        <v>13651</v>
      </c>
      <c r="C2628" t="s">
        <v>4519</v>
      </c>
      <c r="D2628" t="s">
        <v>4520</v>
      </c>
      <c r="E2628" s="3">
        <v>45825</v>
      </c>
      <c r="F2628" t="s">
        <v>44</v>
      </c>
      <c r="G2628" t="s">
        <v>3742</v>
      </c>
      <c r="H2628" t="s">
        <v>3722</v>
      </c>
      <c r="I2628" t="s">
        <v>3752</v>
      </c>
      <c r="J2628" t="s">
        <v>4522</v>
      </c>
      <c r="K2628" s="2">
        <v>-5.76</v>
      </c>
      <c r="L2628" t="s">
        <v>44</v>
      </c>
      <c r="M2628" s="2">
        <v>-5.76</v>
      </c>
      <c r="N2628" t="s">
        <v>4523</v>
      </c>
      <c r="O2628" t="s">
        <v>4524</v>
      </c>
      <c r="P2628" t="s">
        <v>13666</v>
      </c>
      <c r="Q2628" t="s">
        <v>13667</v>
      </c>
      <c r="R2628" t="s">
        <v>44</v>
      </c>
      <c r="S2628" t="s">
        <v>4527</v>
      </c>
      <c r="T2628" s="3">
        <v>45825</v>
      </c>
      <c r="U2628" s="3">
        <v>45826</v>
      </c>
      <c r="V2628" s="2">
        <v>0</v>
      </c>
      <c r="W2628" t="s">
        <v>44</v>
      </c>
      <c r="X2628" t="s">
        <v>44</v>
      </c>
      <c r="Y2628" t="s">
        <v>13668</v>
      </c>
      <c r="Z2628" t="s">
        <v>2592</v>
      </c>
      <c r="AA2628" t="s">
        <v>4529</v>
      </c>
      <c r="AB2628" t="s">
        <v>4530</v>
      </c>
      <c r="AC2628" t="s">
        <v>89</v>
      </c>
      <c r="AD2628" t="str">
        <f t="shared" ref="AD2628:AD2691" si="41">CONCATENATE(VALUE(AA2628),"-",VALUE(AB2628))</f>
        <v>10-60</v>
      </c>
      <c r="AE2628" t="str">
        <f>VLOOKUP(AD2628,'Main_Sub Desc'!C:D,2,)</f>
        <v>LPC from invoicing</v>
      </c>
      <c r="AF2628" t="str">
        <f>VLOOKUP(VALUE(H2628),'Main_Sub Desc'!F:G,2,)</f>
        <v>Wtr Rev Late Payment</v>
      </c>
      <c r="AG2628">
        <f>IFERROR(VLOOKUP(VALUE(I2628),'PC Mapping'!A:F,6,),"")</f>
        <v>10719</v>
      </c>
      <c r="AH2628" s="13" t="str">
        <f>VLOOKUP(AG2628,'PC Mapping'!L:M,2,)</f>
        <v>All Other Water</v>
      </c>
    </row>
    <row r="2629" spans="1:34" x14ac:dyDescent="0.2">
      <c r="A2629" t="s">
        <v>13669</v>
      </c>
      <c r="B2629" t="s">
        <v>13651</v>
      </c>
      <c r="C2629" t="s">
        <v>4519</v>
      </c>
      <c r="D2629" t="s">
        <v>4520</v>
      </c>
      <c r="E2629" s="3">
        <v>45825</v>
      </c>
      <c r="F2629" t="s">
        <v>44</v>
      </c>
      <c r="G2629" t="s">
        <v>3742</v>
      </c>
      <c r="H2629" t="s">
        <v>3722</v>
      </c>
      <c r="I2629" t="s">
        <v>4538</v>
      </c>
      <c r="J2629" t="s">
        <v>4522</v>
      </c>
      <c r="K2629" s="2">
        <v>-5</v>
      </c>
      <c r="L2629" t="s">
        <v>44</v>
      </c>
      <c r="M2629" s="2">
        <v>-5</v>
      </c>
      <c r="N2629" t="s">
        <v>4523</v>
      </c>
      <c r="O2629" t="s">
        <v>4524</v>
      </c>
      <c r="P2629" t="s">
        <v>9114</v>
      </c>
      <c r="Q2629" t="s">
        <v>13670</v>
      </c>
      <c r="R2629" t="s">
        <v>44</v>
      </c>
      <c r="S2629" t="s">
        <v>4527</v>
      </c>
      <c r="T2629" s="3">
        <v>45825</v>
      </c>
      <c r="U2629" s="3">
        <v>45826</v>
      </c>
      <c r="V2629" s="2">
        <v>0</v>
      </c>
      <c r="W2629" t="s">
        <v>44</v>
      </c>
      <c r="X2629" t="s">
        <v>44</v>
      </c>
      <c r="Y2629" t="s">
        <v>9116</v>
      </c>
      <c r="Z2629" t="s">
        <v>662</v>
      </c>
      <c r="AA2629" t="s">
        <v>4529</v>
      </c>
      <c r="AB2629" t="s">
        <v>4530</v>
      </c>
      <c r="AC2629" t="s">
        <v>89</v>
      </c>
      <c r="AD2629" t="str">
        <f t="shared" si="41"/>
        <v>10-60</v>
      </c>
      <c r="AE2629" t="str">
        <f>VLOOKUP(AD2629,'Main_Sub Desc'!C:D,2,)</f>
        <v>LPC from invoicing</v>
      </c>
      <c r="AF2629" t="str">
        <f>VLOOKUP(VALUE(H2629),'Main_Sub Desc'!F:G,2,)</f>
        <v>Wtr Rev Late Payment</v>
      </c>
      <c r="AG2629">
        <f>IFERROR(VLOOKUP(VALUE(I2629),'PC Mapping'!A:F,6,),"")</f>
        <v>10469</v>
      </c>
      <c r="AH2629" s="13" t="str">
        <f>VLOOKUP(AG2629,'PC Mapping'!L:M,2,)</f>
        <v>Bolivar Water</v>
      </c>
    </row>
    <row r="2630" spans="1:34" x14ac:dyDescent="0.2">
      <c r="A2630" t="s">
        <v>13671</v>
      </c>
      <c r="B2630" t="s">
        <v>13672</v>
      </c>
      <c r="C2630" t="s">
        <v>4519</v>
      </c>
      <c r="D2630" t="s">
        <v>4520</v>
      </c>
      <c r="E2630" s="3">
        <v>45826</v>
      </c>
      <c r="F2630" t="s">
        <v>44</v>
      </c>
      <c r="G2630" t="s">
        <v>3742</v>
      </c>
      <c r="H2630" t="s">
        <v>3722</v>
      </c>
      <c r="I2630" t="s">
        <v>3752</v>
      </c>
      <c r="J2630" t="s">
        <v>4522</v>
      </c>
      <c r="K2630" s="2">
        <v>-5</v>
      </c>
      <c r="L2630" t="s">
        <v>44</v>
      </c>
      <c r="M2630" s="2">
        <v>-5</v>
      </c>
      <c r="N2630" t="s">
        <v>4523</v>
      </c>
      <c r="O2630" t="s">
        <v>4524</v>
      </c>
      <c r="P2630" t="s">
        <v>8585</v>
      </c>
      <c r="Q2630" t="s">
        <v>13673</v>
      </c>
      <c r="R2630" t="s">
        <v>44</v>
      </c>
      <c r="S2630" t="s">
        <v>4527</v>
      </c>
      <c r="T2630" s="3">
        <v>45826</v>
      </c>
      <c r="U2630" s="3">
        <v>45827</v>
      </c>
      <c r="V2630" s="2">
        <v>0</v>
      </c>
      <c r="W2630" t="s">
        <v>44</v>
      </c>
      <c r="X2630" t="s">
        <v>44</v>
      </c>
      <c r="Y2630" t="s">
        <v>13674</v>
      </c>
      <c r="Z2630" t="s">
        <v>2735</v>
      </c>
      <c r="AA2630" t="s">
        <v>4529</v>
      </c>
      <c r="AB2630" t="s">
        <v>4530</v>
      </c>
      <c r="AC2630" t="s">
        <v>89</v>
      </c>
      <c r="AD2630" t="str">
        <f t="shared" si="41"/>
        <v>10-60</v>
      </c>
      <c r="AE2630" t="str">
        <f>VLOOKUP(AD2630,'Main_Sub Desc'!C:D,2,)</f>
        <v>LPC from invoicing</v>
      </c>
      <c r="AF2630" t="str">
        <f>VLOOKUP(VALUE(H2630),'Main_Sub Desc'!F:G,2,)</f>
        <v>Wtr Rev Late Payment</v>
      </c>
      <c r="AG2630">
        <f>IFERROR(VLOOKUP(VALUE(I2630),'PC Mapping'!A:F,6,),"")</f>
        <v>10719</v>
      </c>
      <c r="AH2630" s="13" t="str">
        <f>VLOOKUP(AG2630,'PC Mapping'!L:M,2,)</f>
        <v>All Other Water</v>
      </c>
    </row>
    <row r="2631" spans="1:34" x14ac:dyDescent="0.2">
      <c r="A2631" t="s">
        <v>13675</v>
      </c>
      <c r="B2631" t="s">
        <v>13672</v>
      </c>
      <c r="C2631" t="s">
        <v>4519</v>
      </c>
      <c r="D2631" t="s">
        <v>4520</v>
      </c>
      <c r="E2631" s="3">
        <v>45826</v>
      </c>
      <c r="F2631" t="s">
        <v>44</v>
      </c>
      <c r="G2631" t="s">
        <v>3742</v>
      </c>
      <c r="H2631" t="s">
        <v>3722</v>
      </c>
      <c r="I2631" t="s">
        <v>3752</v>
      </c>
      <c r="J2631" t="s">
        <v>4522</v>
      </c>
      <c r="K2631" s="2">
        <v>-21.94</v>
      </c>
      <c r="L2631" t="s">
        <v>44</v>
      </c>
      <c r="M2631" s="2">
        <v>-21.94</v>
      </c>
      <c r="N2631" t="s">
        <v>4523</v>
      </c>
      <c r="O2631" t="s">
        <v>4524</v>
      </c>
      <c r="P2631" t="s">
        <v>5253</v>
      </c>
      <c r="Q2631" t="s">
        <v>13676</v>
      </c>
      <c r="R2631" t="s">
        <v>44</v>
      </c>
      <c r="S2631" t="s">
        <v>4527</v>
      </c>
      <c r="T2631" s="3">
        <v>45826</v>
      </c>
      <c r="U2631" s="3">
        <v>45827</v>
      </c>
      <c r="V2631" s="2">
        <v>0</v>
      </c>
      <c r="W2631" t="s">
        <v>44</v>
      </c>
      <c r="X2631" t="s">
        <v>44</v>
      </c>
      <c r="Y2631" t="s">
        <v>13677</v>
      </c>
      <c r="Z2631" t="s">
        <v>2659</v>
      </c>
      <c r="AA2631" t="s">
        <v>4529</v>
      </c>
      <c r="AB2631" t="s">
        <v>4530</v>
      </c>
      <c r="AC2631" t="s">
        <v>89</v>
      </c>
      <c r="AD2631" t="str">
        <f t="shared" si="41"/>
        <v>10-60</v>
      </c>
      <c r="AE2631" t="str">
        <f>VLOOKUP(AD2631,'Main_Sub Desc'!C:D,2,)</f>
        <v>LPC from invoicing</v>
      </c>
      <c r="AF2631" t="str">
        <f>VLOOKUP(VALUE(H2631),'Main_Sub Desc'!F:G,2,)</f>
        <v>Wtr Rev Late Payment</v>
      </c>
      <c r="AG2631">
        <f>IFERROR(VLOOKUP(VALUE(I2631),'PC Mapping'!A:F,6,),"")</f>
        <v>10719</v>
      </c>
      <c r="AH2631" s="13" t="str">
        <f>VLOOKUP(AG2631,'PC Mapping'!L:M,2,)</f>
        <v>All Other Water</v>
      </c>
    </row>
    <row r="2632" spans="1:34" x14ac:dyDescent="0.2">
      <c r="A2632" t="s">
        <v>13678</v>
      </c>
      <c r="B2632" t="s">
        <v>13672</v>
      </c>
      <c r="C2632" t="s">
        <v>4519</v>
      </c>
      <c r="D2632" t="s">
        <v>4520</v>
      </c>
      <c r="E2632" s="3">
        <v>45826</v>
      </c>
      <c r="F2632" t="s">
        <v>44</v>
      </c>
      <c r="G2632" t="s">
        <v>3742</v>
      </c>
      <c r="H2632" t="s">
        <v>3716</v>
      </c>
      <c r="I2632" t="s">
        <v>4534</v>
      </c>
      <c r="J2632" t="s">
        <v>4522</v>
      </c>
      <c r="K2632" s="2">
        <v>-5</v>
      </c>
      <c r="L2632" t="s">
        <v>44</v>
      </c>
      <c r="M2632" s="2">
        <v>-5</v>
      </c>
      <c r="N2632" t="s">
        <v>4523</v>
      </c>
      <c r="O2632" t="s">
        <v>4524</v>
      </c>
      <c r="P2632" t="s">
        <v>5093</v>
      </c>
      <c r="Q2632" t="s">
        <v>13679</v>
      </c>
      <c r="R2632" t="s">
        <v>44</v>
      </c>
      <c r="S2632" t="s">
        <v>4527</v>
      </c>
      <c r="T2632" s="3">
        <v>45826</v>
      </c>
      <c r="U2632" s="3">
        <v>45827</v>
      </c>
      <c r="V2632" s="2">
        <v>0</v>
      </c>
      <c r="W2632" t="s">
        <v>44</v>
      </c>
      <c r="X2632" t="s">
        <v>44</v>
      </c>
      <c r="Y2632" t="s">
        <v>13680</v>
      </c>
      <c r="Z2632" t="s">
        <v>13681</v>
      </c>
      <c r="AA2632" t="s">
        <v>4529</v>
      </c>
      <c r="AB2632" t="s">
        <v>4530</v>
      </c>
      <c r="AC2632" t="s">
        <v>89</v>
      </c>
      <c r="AD2632" t="str">
        <f t="shared" si="41"/>
        <v>10-60</v>
      </c>
      <c r="AE2632" t="str">
        <f>VLOOKUP(AD2632,'Main_Sub Desc'!C:D,2,)</f>
        <v>LPC from invoicing</v>
      </c>
      <c r="AF2632" t="str">
        <f>VLOOKUP(VALUE(H2632),'Main_Sub Desc'!F:G,2,)</f>
        <v>Wst Rev Late Payment</v>
      </c>
      <c r="AG2632">
        <f>IFERROR(VLOOKUP(VALUE(I2632),'PC Mapping'!A:F,6,),"")</f>
        <v>10514</v>
      </c>
      <c r="AH2632" s="13" t="str">
        <f>VLOOKUP(AG2632,'PC Mapping'!L:M,2,)</f>
        <v>Bolivar Sewer</v>
      </c>
    </row>
    <row r="2633" spans="1:34" x14ac:dyDescent="0.2">
      <c r="A2633" t="s">
        <v>13682</v>
      </c>
      <c r="B2633" t="s">
        <v>13672</v>
      </c>
      <c r="C2633" t="s">
        <v>4519</v>
      </c>
      <c r="D2633" t="s">
        <v>4520</v>
      </c>
      <c r="E2633" s="3">
        <v>45826</v>
      </c>
      <c r="F2633" t="s">
        <v>44</v>
      </c>
      <c r="G2633" t="s">
        <v>3742</v>
      </c>
      <c r="H2633" t="s">
        <v>3722</v>
      </c>
      <c r="I2633" t="s">
        <v>3752</v>
      </c>
      <c r="J2633" t="s">
        <v>4522</v>
      </c>
      <c r="K2633" s="2">
        <v>-5</v>
      </c>
      <c r="L2633" t="s">
        <v>44</v>
      </c>
      <c r="M2633" s="2">
        <v>-5</v>
      </c>
      <c r="N2633" t="s">
        <v>4523</v>
      </c>
      <c r="O2633" t="s">
        <v>4524</v>
      </c>
      <c r="P2633" t="s">
        <v>7546</v>
      </c>
      <c r="Q2633" t="s">
        <v>13683</v>
      </c>
      <c r="R2633" t="s">
        <v>44</v>
      </c>
      <c r="S2633" t="s">
        <v>4527</v>
      </c>
      <c r="T2633" s="3">
        <v>45826</v>
      </c>
      <c r="U2633" s="3">
        <v>45827</v>
      </c>
      <c r="V2633" s="2">
        <v>0</v>
      </c>
      <c r="W2633" t="s">
        <v>44</v>
      </c>
      <c r="X2633" t="s">
        <v>44</v>
      </c>
      <c r="Y2633" t="s">
        <v>13684</v>
      </c>
      <c r="Z2633" t="s">
        <v>2866</v>
      </c>
      <c r="AA2633" t="s">
        <v>4529</v>
      </c>
      <c r="AB2633" t="s">
        <v>4530</v>
      </c>
      <c r="AC2633" t="s">
        <v>89</v>
      </c>
      <c r="AD2633" t="str">
        <f t="shared" si="41"/>
        <v>10-60</v>
      </c>
      <c r="AE2633" t="str">
        <f>VLOOKUP(AD2633,'Main_Sub Desc'!C:D,2,)</f>
        <v>LPC from invoicing</v>
      </c>
      <c r="AF2633" t="str">
        <f>VLOOKUP(VALUE(H2633),'Main_Sub Desc'!F:G,2,)</f>
        <v>Wtr Rev Late Payment</v>
      </c>
      <c r="AG2633">
        <f>IFERROR(VLOOKUP(VALUE(I2633),'PC Mapping'!A:F,6,),"")</f>
        <v>10719</v>
      </c>
      <c r="AH2633" s="13" t="str">
        <f>VLOOKUP(AG2633,'PC Mapping'!L:M,2,)</f>
        <v>All Other Water</v>
      </c>
    </row>
    <row r="2634" spans="1:34" x14ac:dyDescent="0.2">
      <c r="A2634" t="s">
        <v>13685</v>
      </c>
      <c r="B2634" t="s">
        <v>13672</v>
      </c>
      <c r="C2634" t="s">
        <v>4519</v>
      </c>
      <c r="D2634" t="s">
        <v>4520</v>
      </c>
      <c r="E2634" s="3">
        <v>45826</v>
      </c>
      <c r="F2634" t="s">
        <v>44</v>
      </c>
      <c r="G2634" t="s">
        <v>3742</v>
      </c>
      <c r="H2634" t="s">
        <v>3722</v>
      </c>
      <c r="I2634" t="s">
        <v>3752</v>
      </c>
      <c r="J2634" t="s">
        <v>4522</v>
      </c>
      <c r="K2634" s="2">
        <v>-5</v>
      </c>
      <c r="L2634" t="s">
        <v>44</v>
      </c>
      <c r="M2634" s="2">
        <v>-5</v>
      </c>
      <c r="N2634" t="s">
        <v>4523</v>
      </c>
      <c r="O2634" t="s">
        <v>4524</v>
      </c>
      <c r="P2634" t="s">
        <v>13686</v>
      </c>
      <c r="Q2634" t="s">
        <v>13687</v>
      </c>
      <c r="R2634" t="s">
        <v>44</v>
      </c>
      <c r="S2634" t="s">
        <v>4527</v>
      </c>
      <c r="T2634" s="3">
        <v>45826</v>
      </c>
      <c r="U2634" s="3">
        <v>45827</v>
      </c>
      <c r="V2634" s="2">
        <v>0</v>
      </c>
      <c r="W2634" t="s">
        <v>44</v>
      </c>
      <c r="X2634" t="s">
        <v>44</v>
      </c>
      <c r="Y2634" t="s">
        <v>13688</v>
      </c>
      <c r="Z2634" t="s">
        <v>2534</v>
      </c>
      <c r="AA2634" t="s">
        <v>4529</v>
      </c>
      <c r="AB2634" t="s">
        <v>4530</v>
      </c>
      <c r="AC2634" t="s">
        <v>89</v>
      </c>
      <c r="AD2634" t="str">
        <f t="shared" si="41"/>
        <v>10-60</v>
      </c>
      <c r="AE2634" t="str">
        <f>VLOOKUP(AD2634,'Main_Sub Desc'!C:D,2,)</f>
        <v>LPC from invoicing</v>
      </c>
      <c r="AF2634" t="str">
        <f>VLOOKUP(VALUE(H2634),'Main_Sub Desc'!F:G,2,)</f>
        <v>Wtr Rev Late Payment</v>
      </c>
      <c r="AG2634">
        <f>IFERROR(VLOOKUP(VALUE(I2634),'PC Mapping'!A:F,6,),"")</f>
        <v>10719</v>
      </c>
      <c r="AH2634" s="13" t="str">
        <f>VLOOKUP(AG2634,'PC Mapping'!L:M,2,)</f>
        <v>All Other Water</v>
      </c>
    </row>
    <row r="2635" spans="1:34" x14ac:dyDescent="0.2">
      <c r="A2635" t="s">
        <v>13689</v>
      </c>
      <c r="B2635" t="s">
        <v>13690</v>
      </c>
      <c r="C2635" t="s">
        <v>4519</v>
      </c>
      <c r="D2635" t="s">
        <v>4520</v>
      </c>
      <c r="E2635" s="3">
        <v>45828</v>
      </c>
      <c r="F2635" t="s">
        <v>44</v>
      </c>
      <c r="G2635" t="s">
        <v>3742</v>
      </c>
      <c r="H2635" t="s">
        <v>3716</v>
      </c>
      <c r="I2635" t="s">
        <v>4534</v>
      </c>
      <c r="J2635" t="s">
        <v>4522</v>
      </c>
      <c r="K2635" s="2">
        <v>-5</v>
      </c>
      <c r="L2635" t="s">
        <v>44</v>
      </c>
      <c r="M2635" s="2">
        <v>-5</v>
      </c>
      <c r="N2635" t="s">
        <v>4523</v>
      </c>
      <c r="O2635" t="s">
        <v>4524</v>
      </c>
      <c r="P2635" t="s">
        <v>5839</v>
      </c>
      <c r="Q2635" t="s">
        <v>13691</v>
      </c>
      <c r="R2635" t="s">
        <v>44</v>
      </c>
      <c r="S2635" t="s">
        <v>4527</v>
      </c>
      <c r="T2635" s="3">
        <v>45828</v>
      </c>
      <c r="U2635" s="3">
        <v>45831</v>
      </c>
      <c r="V2635" s="2">
        <v>0</v>
      </c>
      <c r="W2635" t="s">
        <v>44</v>
      </c>
      <c r="X2635" t="s">
        <v>44</v>
      </c>
      <c r="Y2635" t="s">
        <v>5841</v>
      </c>
      <c r="Z2635" t="s">
        <v>362</v>
      </c>
      <c r="AA2635" t="s">
        <v>4529</v>
      </c>
      <c r="AB2635" t="s">
        <v>4530</v>
      </c>
      <c r="AC2635" t="s">
        <v>99</v>
      </c>
      <c r="AD2635" t="str">
        <f t="shared" si="41"/>
        <v>10-60</v>
      </c>
      <c r="AE2635" t="str">
        <f>VLOOKUP(AD2635,'Main_Sub Desc'!C:D,2,)</f>
        <v>LPC from invoicing</v>
      </c>
      <c r="AF2635" t="str">
        <f>VLOOKUP(VALUE(H2635),'Main_Sub Desc'!F:G,2,)</f>
        <v>Wst Rev Late Payment</v>
      </c>
      <c r="AG2635">
        <f>IFERROR(VLOOKUP(VALUE(I2635),'PC Mapping'!A:F,6,),"")</f>
        <v>10514</v>
      </c>
      <c r="AH2635" s="13" t="str">
        <f>VLOOKUP(AG2635,'PC Mapping'!L:M,2,)</f>
        <v>Bolivar Sewer</v>
      </c>
    </row>
    <row r="2636" spans="1:34" x14ac:dyDescent="0.2">
      <c r="A2636" t="s">
        <v>13689</v>
      </c>
      <c r="B2636" t="s">
        <v>13690</v>
      </c>
      <c r="C2636" t="s">
        <v>4519</v>
      </c>
      <c r="D2636" t="s">
        <v>4520</v>
      </c>
      <c r="E2636" s="3">
        <v>45828</v>
      </c>
      <c r="F2636" t="s">
        <v>44</v>
      </c>
      <c r="G2636" t="s">
        <v>3742</v>
      </c>
      <c r="H2636" t="s">
        <v>3722</v>
      </c>
      <c r="I2636" t="s">
        <v>4538</v>
      </c>
      <c r="J2636" t="s">
        <v>4522</v>
      </c>
      <c r="K2636" s="2">
        <v>-5</v>
      </c>
      <c r="L2636" t="s">
        <v>44</v>
      </c>
      <c r="M2636" s="2">
        <v>-5</v>
      </c>
      <c r="N2636" t="s">
        <v>4523</v>
      </c>
      <c r="O2636" t="s">
        <v>4524</v>
      </c>
      <c r="P2636" t="s">
        <v>5839</v>
      </c>
      <c r="Q2636" t="s">
        <v>13692</v>
      </c>
      <c r="R2636" t="s">
        <v>44</v>
      </c>
      <c r="S2636" t="s">
        <v>4527</v>
      </c>
      <c r="T2636" s="3">
        <v>45828</v>
      </c>
      <c r="U2636" s="3">
        <v>45831</v>
      </c>
      <c r="V2636" s="2">
        <v>0</v>
      </c>
      <c r="W2636" t="s">
        <v>44</v>
      </c>
      <c r="X2636" t="s">
        <v>44</v>
      </c>
      <c r="Y2636" t="s">
        <v>5843</v>
      </c>
      <c r="Z2636" t="s">
        <v>362</v>
      </c>
      <c r="AA2636" t="s">
        <v>4529</v>
      </c>
      <c r="AB2636" t="s">
        <v>4530</v>
      </c>
      <c r="AC2636" t="s">
        <v>99</v>
      </c>
      <c r="AD2636" t="str">
        <f t="shared" si="41"/>
        <v>10-60</v>
      </c>
      <c r="AE2636" t="str">
        <f>VLOOKUP(AD2636,'Main_Sub Desc'!C:D,2,)</f>
        <v>LPC from invoicing</v>
      </c>
      <c r="AF2636" t="str">
        <f>VLOOKUP(VALUE(H2636),'Main_Sub Desc'!F:G,2,)</f>
        <v>Wtr Rev Late Payment</v>
      </c>
      <c r="AG2636">
        <f>IFERROR(VLOOKUP(VALUE(I2636),'PC Mapping'!A:F,6,),"")</f>
        <v>10469</v>
      </c>
      <c r="AH2636" s="13" t="str">
        <f>VLOOKUP(AG2636,'PC Mapping'!L:M,2,)</f>
        <v>Bolivar Water</v>
      </c>
    </row>
    <row r="2637" spans="1:34" x14ac:dyDescent="0.2">
      <c r="A2637" t="s">
        <v>13693</v>
      </c>
      <c r="B2637" t="s">
        <v>13690</v>
      </c>
      <c r="C2637" t="s">
        <v>4519</v>
      </c>
      <c r="D2637" t="s">
        <v>4520</v>
      </c>
      <c r="E2637" s="3">
        <v>45828</v>
      </c>
      <c r="F2637" t="s">
        <v>44</v>
      </c>
      <c r="G2637" t="s">
        <v>3742</v>
      </c>
      <c r="H2637" t="s">
        <v>3722</v>
      </c>
      <c r="I2637" t="s">
        <v>4538</v>
      </c>
      <c r="J2637" t="s">
        <v>4522</v>
      </c>
      <c r="K2637" s="2">
        <v>-11.84</v>
      </c>
      <c r="L2637" t="s">
        <v>44</v>
      </c>
      <c r="M2637" s="2">
        <v>-11.84</v>
      </c>
      <c r="N2637" t="s">
        <v>4523</v>
      </c>
      <c r="O2637" t="s">
        <v>4524</v>
      </c>
      <c r="P2637" t="s">
        <v>13694</v>
      </c>
      <c r="Q2637" t="s">
        <v>13695</v>
      </c>
      <c r="R2637" t="s">
        <v>44</v>
      </c>
      <c r="S2637" t="s">
        <v>4527</v>
      </c>
      <c r="T2637" s="3">
        <v>45828</v>
      </c>
      <c r="U2637" s="3">
        <v>45831</v>
      </c>
      <c r="V2637" s="2">
        <v>0</v>
      </c>
      <c r="W2637" t="s">
        <v>44</v>
      </c>
      <c r="X2637" t="s">
        <v>44</v>
      </c>
      <c r="Y2637" t="s">
        <v>13696</v>
      </c>
      <c r="Z2637" t="s">
        <v>578</v>
      </c>
      <c r="AA2637" t="s">
        <v>4529</v>
      </c>
      <c r="AB2637" t="s">
        <v>4530</v>
      </c>
      <c r="AC2637" t="s">
        <v>89</v>
      </c>
      <c r="AD2637" t="str">
        <f t="shared" si="41"/>
        <v>10-60</v>
      </c>
      <c r="AE2637" t="str">
        <f>VLOOKUP(AD2637,'Main_Sub Desc'!C:D,2,)</f>
        <v>LPC from invoicing</v>
      </c>
      <c r="AF2637" t="str">
        <f>VLOOKUP(VALUE(H2637),'Main_Sub Desc'!F:G,2,)</f>
        <v>Wtr Rev Late Payment</v>
      </c>
      <c r="AG2637">
        <f>IFERROR(VLOOKUP(VALUE(I2637),'PC Mapping'!A:F,6,),"")</f>
        <v>10469</v>
      </c>
      <c r="AH2637" s="13" t="str">
        <f>VLOOKUP(AG2637,'PC Mapping'!L:M,2,)</f>
        <v>Bolivar Water</v>
      </c>
    </row>
    <row r="2638" spans="1:34" x14ac:dyDescent="0.2">
      <c r="A2638" t="s">
        <v>13693</v>
      </c>
      <c r="B2638" t="s">
        <v>13690</v>
      </c>
      <c r="C2638" t="s">
        <v>4519</v>
      </c>
      <c r="D2638" t="s">
        <v>4520</v>
      </c>
      <c r="E2638" s="3">
        <v>45828</v>
      </c>
      <c r="F2638" t="s">
        <v>44</v>
      </c>
      <c r="G2638" t="s">
        <v>3742</v>
      </c>
      <c r="H2638" t="s">
        <v>3716</v>
      </c>
      <c r="I2638" t="s">
        <v>4534</v>
      </c>
      <c r="J2638" t="s">
        <v>4522</v>
      </c>
      <c r="K2638" s="2">
        <v>-17.13</v>
      </c>
      <c r="L2638" t="s">
        <v>44</v>
      </c>
      <c r="M2638" s="2">
        <v>-17.13</v>
      </c>
      <c r="N2638" t="s">
        <v>4523</v>
      </c>
      <c r="O2638" t="s">
        <v>4524</v>
      </c>
      <c r="P2638" t="s">
        <v>13694</v>
      </c>
      <c r="Q2638" t="s">
        <v>13697</v>
      </c>
      <c r="R2638" t="s">
        <v>44</v>
      </c>
      <c r="S2638" t="s">
        <v>4527</v>
      </c>
      <c r="T2638" s="3">
        <v>45828</v>
      </c>
      <c r="U2638" s="3">
        <v>45831</v>
      </c>
      <c r="V2638" s="2">
        <v>0</v>
      </c>
      <c r="W2638" t="s">
        <v>44</v>
      </c>
      <c r="X2638" t="s">
        <v>44</v>
      </c>
      <c r="Y2638" t="s">
        <v>13698</v>
      </c>
      <c r="Z2638" t="s">
        <v>578</v>
      </c>
      <c r="AA2638" t="s">
        <v>4529</v>
      </c>
      <c r="AB2638" t="s">
        <v>4530</v>
      </c>
      <c r="AC2638" t="s">
        <v>89</v>
      </c>
      <c r="AD2638" t="str">
        <f t="shared" si="41"/>
        <v>10-60</v>
      </c>
      <c r="AE2638" t="str">
        <f>VLOOKUP(AD2638,'Main_Sub Desc'!C:D,2,)</f>
        <v>LPC from invoicing</v>
      </c>
      <c r="AF2638" t="str">
        <f>VLOOKUP(VALUE(H2638),'Main_Sub Desc'!F:G,2,)</f>
        <v>Wst Rev Late Payment</v>
      </c>
      <c r="AG2638">
        <f>IFERROR(VLOOKUP(VALUE(I2638),'PC Mapping'!A:F,6,),"")</f>
        <v>10514</v>
      </c>
      <c r="AH2638" s="13" t="str">
        <f>VLOOKUP(AG2638,'PC Mapping'!L:M,2,)</f>
        <v>Bolivar Sewer</v>
      </c>
    </row>
    <row r="2639" spans="1:34" x14ac:dyDescent="0.2">
      <c r="A2639" t="s">
        <v>13699</v>
      </c>
      <c r="B2639" t="s">
        <v>13690</v>
      </c>
      <c r="C2639" t="s">
        <v>4519</v>
      </c>
      <c r="D2639" t="s">
        <v>4520</v>
      </c>
      <c r="E2639" s="3">
        <v>45828</v>
      </c>
      <c r="F2639" t="s">
        <v>44</v>
      </c>
      <c r="G2639" t="s">
        <v>3742</v>
      </c>
      <c r="H2639" t="s">
        <v>3722</v>
      </c>
      <c r="I2639" t="s">
        <v>3752</v>
      </c>
      <c r="J2639" t="s">
        <v>4522</v>
      </c>
      <c r="K2639" s="2">
        <v>-5</v>
      </c>
      <c r="L2639" t="s">
        <v>44</v>
      </c>
      <c r="M2639" s="2">
        <v>-5</v>
      </c>
      <c r="N2639" t="s">
        <v>4523</v>
      </c>
      <c r="O2639" t="s">
        <v>4524</v>
      </c>
      <c r="P2639" t="s">
        <v>13700</v>
      </c>
      <c r="Q2639" t="s">
        <v>13701</v>
      </c>
      <c r="R2639" t="s">
        <v>44</v>
      </c>
      <c r="S2639" t="s">
        <v>4527</v>
      </c>
      <c r="T2639" s="3">
        <v>45828</v>
      </c>
      <c r="U2639" s="3">
        <v>45831</v>
      </c>
      <c r="V2639" s="2">
        <v>0</v>
      </c>
      <c r="W2639" t="s">
        <v>44</v>
      </c>
      <c r="X2639" t="s">
        <v>44</v>
      </c>
      <c r="Y2639" t="s">
        <v>13702</v>
      </c>
      <c r="Z2639" t="s">
        <v>13703</v>
      </c>
      <c r="AA2639" t="s">
        <v>4529</v>
      </c>
      <c r="AB2639" t="s">
        <v>4530</v>
      </c>
      <c r="AC2639" t="s">
        <v>89</v>
      </c>
      <c r="AD2639" t="str">
        <f t="shared" si="41"/>
        <v>10-60</v>
      </c>
      <c r="AE2639" t="str">
        <f>VLOOKUP(AD2639,'Main_Sub Desc'!C:D,2,)</f>
        <v>LPC from invoicing</v>
      </c>
      <c r="AF2639" t="str">
        <f>VLOOKUP(VALUE(H2639),'Main_Sub Desc'!F:G,2,)</f>
        <v>Wtr Rev Late Payment</v>
      </c>
      <c r="AG2639">
        <f>IFERROR(VLOOKUP(VALUE(I2639),'PC Mapping'!A:F,6,),"")</f>
        <v>10719</v>
      </c>
      <c r="AH2639" s="13" t="str">
        <f>VLOOKUP(AG2639,'PC Mapping'!L:M,2,)</f>
        <v>All Other Water</v>
      </c>
    </row>
    <row r="2640" spans="1:34" x14ac:dyDescent="0.2">
      <c r="A2640" t="s">
        <v>13704</v>
      </c>
      <c r="B2640" t="s">
        <v>13690</v>
      </c>
      <c r="C2640" t="s">
        <v>4519</v>
      </c>
      <c r="D2640" t="s">
        <v>4520</v>
      </c>
      <c r="E2640" s="3">
        <v>45828</v>
      </c>
      <c r="F2640" t="s">
        <v>44</v>
      </c>
      <c r="G2640" t="s">
        <v>3742</v>
      </c>
      <c r="H2640" t="s">
        <v>3722</v>
      </c>
      <c r="I2640" t="s">
        <v>3752</v>
      </c>
      <c r="J2640" t="s">
        <v>4522</v>
      </c>
      <c r="K2640" s="2">
        <v>-5</v>
      </c>
      <c r="L2640" t="s">
        <v>44</v>
      </c>
      <c r="M2640" s="2">
        <v>-5</v>
      </c>
      <c r="N2640" t="s">
        <v>4523</v>
      </c>
      <c r="O2640" t="s">
        <v>4524</v>
      </c>
      <c r="P2640" t="s">
        <v>8377</v>
      </c>
      <c r="Q2640" t="s">
        <v>13705</v>
      </c>
      <c r="R2640" t="s">
        <v>44</v>
      </c>
      <c r="S2640" t="s">
        <v>4527</v>
      </c>
      <c r="T2640" s="3">
        <v>45828</v>
      </c>
      <c r="U2640" s="3">
        <v>45831</v>
      </c>
      <c r="V2640" s="2">
        <v>0</v>
      </c>
      <c r="W2640" t="s">
        <v>44</v>
      </c>
      <c r="X2640" t="s">
        <v>44</v>
      </c>
      <c r="Y2640" t="s">
        <v>13706</v>
      </c>
      <c r="Z2640" t="s">
        <v>1764</v>
      </c>
      <c r="AA2640" t="s">
        <v>4529</v>
      </c>
      <c r="AB2640" t="s">
        <v>4530</v>
      </c>
      <c r="AC2640" t="s">
        <v>89</v>
      </c>
      <c r="AD2640" t="str">
        <f t="shared" si="41"/>
        <v>10-60</v>
      </c>
      <c r="AE2640" t="str">
        <f>VLOOKUP(AD2640,'Main_Sub Desc'!C:D,2,)</f>
        <v>LPC from invoicing</v>
      </c>
      <c r="AF2640" t="str">
        <f>VLOOKUP(VALUE(H2640),'Main_Sub Desc'!F:G,2,)</f>
        <v>Wtr Rev Late Payment</v>
      </c>
      <c r="AG2640">
        <f>IFERROR(VLOOKUP(VALUE(I2640),'PC Mapping'!A:F,6,),"")</f>
        <v>10719</v>
      </c>
      <c r="AH2640" s="13" t="str">
        <f>VLOOKUP(AG2640,'PC Mapping'!L:M,2,)</f>
        <v>All Other Water</v>
      </c>
    </row>
    <row r="2641" spans="1:34" x14ac:dyDescent="0.2">
      <c r="A2641" t="s">
        <v>13707</v>
      </c>
      <c r="B2641" t="s">
        <v>13708</v>
      </c>
      <c r="C2641" t="s">
        <v>4519</v>
      </c>
      <c r="D2641" t="s">
        <v>4520</v>
      </c>
      <c r="E2641" s="3">
        <v>45828</v>
      </c>
      <c r="F2641" t="s">
        <v>44</v>
      </c>
      <c r="G2641" t="s">
        <v>3742</v>
      </c>
      <c r="H2641" t="s">
        <v>3716</v>
      </c>
      <c r="I2641" t="s">
        <v>4534</v>
      </c>
      <c r="J2641" t="s">
        <v>4522</v>
      </c>
      <c r="K2641" s="2">
        <v>-5</v>
      </c>
      <c r="L2641" t="s">
        <v>44</v>
      </c>
      <c r="M2641" s="2">
        <v>-5</v>
      </c>
      <c r="N2641" t="s">
        <v>4523</v>
      </c>
      <c r="O2641" t="s">
        <v>4524</v>
      </c>
      <c r="P2641" t="s">
        <v>13709</v>
      </c>
      <c r="Q2641" t="s">
        <v>13710</v>
      </c>
      <c r="R2641" t="s">
        <v>44</v>
      </c>
      <c r="S2641" t="s">
        <v>4527</v>
      </c>
      <c r="T2641" s="3">
        <v>45828</v>
      </c>
      <c r="U2641" s="3">
        <v>45831</v>
      </c>
      <c r="V2641" s="2">
        <v>0</v>
      </c>
      <c r="W2641" t="s">
        <v>44</v>
      </c>
      <c r="X2641" t="s">
        <v>44</v>
      </c>
      <c r="Y2641" t="s">
        <v>13711</v>
      </c>
      <c r="Z2641" t="s">
        <v>599</v>
      </c>
      <c r="AA2641" t="s">
        <v>4529</v>
      </c>
      <c r="AB2641" t="s">
        <v>4530</v>
      </c>
      <c r="AC2641" t="s">
        <v>89</v>
      </c>
      <c r="AD2641" t="str">
        <f t="shared" si="41"/>
        <v>10-60</v>
      </c>
      <c r="AE2641" t="str">
        <f>VLOOKUP(AD2641,'Main_Sub Desc'!C:D,2,)</f>
        <v>LPC from invoicing</v>
      </c>
      <c r="AF2641" t="str">
        <f>VLOOKUP(VALUE(H2641),'Main_Sub Desc'!F:G,2,)</f>
        <v>Wst Rev Late Payment</v>
      </c>
      <c r="AG2641">
        <f>IFERROR(VLOOKUP(VALUE(I2641),'PC Mapping'!A:F,6,),"")</f>
        <v>10514</v>
      </c>
      <c r="AH2641" s="13" t="str">
        <f>VLOOKUP(AG2641,'PC Mapping'!L:M,2,)</f>
        <v>Bolivar Sewer</v>
      </c>
    </row>
    <row r="2642" spans="1:34" x14ac:dyDescent="0.2">
      <c r="A2642" t="s">
        <v>13707</v>
      </c>
      <c r="B2642" t="s">
        <v>13708</v>
      </c>
      <c r="C2642" t="s">
        <v>4519</v>
      </c>
      <c r="D2642" t="s">
        <v>4520</v>
      </c>
      <c r="E2642" s="3">
        <v>45828</v>
      </c>
      <c r="F2642" t="s">
        <v>44</v>
      </c>
      <c r="G2642" t="s">
        <v>3742</v>
      </c>
      <c r="H2642" t="s">
        <v>3722</v>
      </c>
      <c r="I2642" t="s">
        <v>4538</v>
      </c>
      <c r="J2642" t="s">
        <v>4522</v>
      </c>
      <c r="K2642" s="2">
        <v>-5</v>
      </c>
      <c r="L2642" t="s">
        <v>44</v>
      </c>
      <c r="M2642" s="2">
        <v>-5</v>
      </c>
      <c r="N2642" t="s">
        <v>4523</v>
      </c>
      <c r="O2642" t="s">
        <v>4524</v>
      </c>
      <c r="P2642" t="s">
        <v>13709</v>
      </c>
      <c r="Q2642" t="s">
        <v>13712</v>
      </c>
      <c r="R2642" t="s">
        <v>44</v>
      </c>
      <c r="S2642" t="s">
        <v>4527</v>
      </c>
      <c r="T2642" s="3">
        <v>45828</v>
      </c>
      <c r="U2642" s="3">
        <v>45831</v>
      </c>
      <c r="V2642" s="2">
        <v>0</v>
      </c>
      <c r="W2642" t="s">
        <v>44</v>
      </c>
      <c r="X2642" t="s">
        <v>44</v>
      </c>
      <c r="Y2642" t="s">
        <v>13713</v>
      </c>
      <c r="Z2642" t="s">
        <v>599</v>
      </c>
      <c r="AA2642" t="s">
        <v>4529</v>
      </c>
      <c r="AB2642" t="s">
        <v>4530</v>
      </c>
      <c r="AC2642" t="s">
        <v>89</v>
      </c>
      <c r="AD2642" t="str">
        <f t="shared" si="41"/>
        <v>10-60</v>
      </c>
      <c r="AE2642" t="str">
        <f>VLOOKUP(AD2642,'Main_Sub Desc'!C:D,2,)</f>
        <v>LPC from invoicing</v>
      </c>
      <c r="AF2642" t="str">
        <f>VLOOKUP(VALUE(H2642),'Main_Sub Desc'!F:G,2,)</f>
        <v>Wtr Rev Late Payment</v>
      </c>
      <c r="AG2642">
        <f>IFERROR(VLOOKUP(VALUE(I2642),'PC Mapping'!A:F,6,),"")</f>
        <v>10469</v>
      </c>
      <c r="AH2642" s="13" t="str">
        <f>VLOOKUP(AG2642,'PC Mapping'!L:M,2,)</f>
        <v>Bolivar Water</v>
      </c>
    </row>
    <row r="2643" spans="1:34" x14ac:dyDescent="0.2">
      <c r="A2643" t="s">
        <v>13714</v>
      </c>
      <c r="B2643" t="s">
        <v>13708</v>
      </c>
      <c r="C2643" t="s">
        <v>4519</v>
      </c>
      <c r="D2643" t="s">
        <v>4520</v>
      </c>
      <c r="E2643" s="3">
        <v>45828</v>
      </c>
      <c r="F2643" t="s">
        <v>44</v>
      </c>
      <c r="G2643" t="s">
        <v>3742</v>
      </c>
      <c r="H2643" t="s">
        <v>3722</v>
      </c>
      <c r="I2643" t="s">
        <v>3752</v>
      </c>
      <c r="J2643" t="s">
        <v>4522</v>
      </c>
      <c r="K2643" s="2">
        <v>-5</v>
      </c>
      <c r="L2643" t="s">
        <v>44</v>
      </c>
      <c r="M2643" s="2">
        <v>-5</v>
      </c>
      <c r="N2643" t="s">
        <v>4523</v>
      </c>
      <c r="O2643" t="s">
        <v>4524</v>
      </c>
      <c r="P2643" t="s">
        <v>11720</v>
      </c>
      <c r="Q2643" t="s">
        <v>13715</v>
      </c>
      <c r="R2643" t="s">
        <v>44</v>
      </c>
      <c r="S2643" t="s">
        <v>4527</v>
      </c>
      <c r="T2643" s="3">
        <v>45828</v>
      </c>
      <c r="U2643" s="3">
        <v>45831</v>
      </c>
      <c r="V2643" s="2">
        <v>0</v>
      </c>
      <c r="W2643" t="s">
        <v>44</v>
      </c>
      <c r="X2643" t="s">
        <v>44</v>
      </c>
      <c r="Y2643" t="s">
        <v>13716</v>
      </c>
      <c r="Z2643" t="s">
        <v>1512</v>
      </c>
      <c r="AA2643" t="s">
        <v>4529</v>
      </c>
      <c r="AB2643" t="s">
        <v>4530</v>
      </c>
      <c r="AC2643" t="s">
        <v>89</v>
      </c>
      <c r="AD2643" t="str">
        <f t="shared" si="41"/>
        <v>10-60</v>
      </c>
      <c r="AE2643" t="str">
        <f>VLOOKUP(AD2643,'Main_Sub Desc'!C:D,2,)</f>
        <v>LPC from invoicing</v>
      </c>
      <c r="AF2643" t="str">
        <f>VLOOKUP(VALUE(H2643),'Main_Sub Desc'!F:G,2,)</f>
        <v>Wtr Rev Late Payment</v>
      </c>
      <c r="AG2643">
        <f>IFERROR(VLOOKUP(VALUE(I2643),'PC Mapping'!A:F,6,),"")</f>
        <v>10719</v>
      </c>
      <c r="AH2643" s="13" t="str">
        <f>VLOOKUP(AG2643,'PC Mapping'!L:M,2,)</f>
        <v>All Other Water</v>
      </c>
    </row>
    <row r="2644" spans="1:34" x14ac:dyDescent="0.2">
      <c r="A2644" t="s">
        <v>13717</v>
      </c>
      <c r="B2644" t="s">
        <v>13718</v>
      </c>
      <c r="C2644" t="s">
        <v>4519</v>
      </c>
      <c r="D2644" t="s">
        <v>4520</v>
      </c>
      <c r="E2644" s="3">
        <v>45831</v>
      </c>
      <c r="F2644" t="s">
        <v>44</v>
      </c>
      <c r="G2644" t="s">
        <v>3742</v>
      </c>
      <c r="H2644" t="s">
        <v>3722</v>
      </c>
      <c r="I2644" t="s">
        <v>3752</v>
      </c>
      <c r="J2644" t="s">
        <v>4522</v>
      </c>
      <c r="K2644" s="2">
        <v>-5</v>
      </c>
      <c r="L2644" t="s">
        <v>44</v>
      </c>
      <c r="M2644" s="2">
        <v>-5</v>
      </c>
      <c r="N2644" t="s">
        <v>4523</v>
      </c>
      <c r="O2644" t="s">
        <v>4524</v>
      </c>
      <c r="P2644" t="s">
        <v>7682</v>
      </c>
      <c r="Q2644" t="s">
        <v>13719</v>
      </c>
      <c r="R2644" t="s">
        <v>44</v>
      </c>
      <c r="S2644" t="s">
        <v>4527</v>
      </c>
      <c r="T2644" s="3">
        <v>45831</v>
      </c>
      <c r="U2644" s="3">
        <v>45832</v>
      </c>
      <c r="V2644" s="2">
        <v>0</v>
      </c>
      <c r="W2644" t="s">
        <v>44</v>
      </c>
      <c r="X2644" t="s">
        <v>44</v>
      </c>
      <c r="Y2644" t="s">
        <v>13720</v>
      </c>
      <c r="Z2644" t="s">
        <v>2730</v>
      </c>
      <c r="AA2644" t="s">
        <v>4529</v>
      </c>
      <c r="AB2644" t="s">
        <v>4530</v>
      </c>
      <c r="AC2644" t="s">
        <v>89</v>
      </c>
      <c r="AD2644" t="str">
        <f t="shared" si="41"/>
        <v>10-60</v>
      </c>
      <c r="AE2644" t="str">
        <f>VLOOKUP(AD2644,'Main_Sub Desc'!C:D,2,)</f>
        <v>LPC from invoicing</v>
      </c>
      <c r="AF2644" t="str">
        <f>VLOOKUP(VALUE(H2644),'Main_Sub Desc'!F:G,2,)</f>
        <v>Wtr Rev Late Payment</v>
      </c>
      <c r="AG2644">
        <f>IFERROR(VLOOKUP(VALUE(I2644),'PC Mapping'!A:F,6,),"")</f>
        <v>10719</v>
      </c>
      <c r="AH2644" s="13" t="str">
        <f>VLOOKUP(AG2644,'PC Mapping'!L:M,2,)</f>
        <v>All Other Water</v>
      </c>
    </row>
    <row r="2645" spans="1:34" x14ac:dyDescent="0.2">
      <c r="A2645" t="s">
        <v>13721</v>
      </c>
      <c r="B2645" t="s">
        <v>13718</v>
      </c>
      <c r="C2645" t="s">
        <v>4519</v>
      </c>
      <c r="D2645" t="s">
        <v>4520</v>
      </c>
      <c r="E2645" s="3">
        <v>45831</v>
      </c>
      <c r="F2645" t="s">
        <v>44</v>
      </c>
      <c r="G2645" t="s">
        <v>3742</v>
      </c>
      <c r="H2645" t="s">
        <v>3722</v>
      </c>
      <c r="I2645" t="s">
        <v>3752</v>
      </c>
      <c r="J2645" t="s">
        <v>4522</v>
      </c>
      <c r="K2645" s="2">
        <v>-5</v>
      </c>
      <c r="L2645" t="s">
        <v>44</v>
      </c>
      <c r="M2645" s="2">
        <v>-5</v>
      </c>
      <c r="N2645" t="s">
        <v>4523</v>
      </c>
      <c r="O2645" t="s">
        <v>4524</v>
      </c>
      <c r="P2645" t="s">
        <v>13722</v>
      </c>
      <c r="Q2645" t="s">
        <v>13723</v>
      </c>
      <c r="R2645" t="s">
        <v>44</v>
      </c>
      <c r="S2645" t="s">
        <v>4527</v>
      </c>
      <c r="T2645" s="3">
        <v>45831</v>
      </c>
      <c r="U2645" s="3">
        <v>45832</v>
      </c>
      <c r="V2645" s="2">
        <v>0</v>
      </c>
      <c r="W2645" t="s">
        <v>44</v>
      </c>
      <c r="X2645" t="s">
        <v>44</v>
      </c>
      <c r="Y2645" t="s">
        <v>13724</v>
      </c>
      <c r="Z2645" t="s">
        <v>2178</v>
      </c>
      <c r="AA2645" t="s">
        <v>4529</v>
      </c>
      <c r="AB2645" t="s">
        <v>4530</v>
      </c>
      <c r="AC2645" t="s">
        <v>89</v>
      </c>
      <c r="AD2645" t="str">
        <f t="shared" si="41"/>
        <v>10-60</v>
      </c>
      <c r="AE2645" t="str">
        <f>VLOOKUP(AD2645,'Main_Sub Desc'!C:D,2,)</f>
        <v>LPC from invoicing</v>
      </c>
      <c r="AF2645" t="str">
        <f>VLOOKUP(VALUE(H2645),'Main_Sub Desc'!F:G,2,)</f>
        <v>Wtr Rev Late Payment</v>
      </c>
      <c r="AG2645">
        <f>IFERROR(VLOOKUP(VALUE(I2645),'PC Mapping'!A:F,6,),"")</f>
        <v>10719</v>
      </c>
      <c r="AH2645" s="13" t="str">
        <f>VLOOKUP(AG2645,'PC Mapping'!L:M,2,)</f>
        <v>All Other Water</v>
      </c>
    </row>
    <row r="2646" spans="1:34" x14ac:dyDescent="0.2">
      <c r="A2646" t="s">
        <v>13725</v>
      </c>
      <c r="B2646" t="s">
        <v>13718</v>
      </c>
      <c r="C2646" t="s">
        <v>4519</v>
      </c>
      <c r="D2646" t="s">
        <v>4520</v>
      </c>
      <c r="E2646" s="3">
        <v>45831</v>
      </c>
      <c r="F2646" t="s">
        <v>44</v>
      </c>
      <c r="G2646" t="s">
        <v>3742</v>
      </c>
      <c r="H2646" t="s">
        <v>3722</v>
      </c>
      <c r="I2646" t="s">
        <v>3752</v>
      </c>
      <c r="J2646" t="s">
        <v>4522</v>
      </c>
      <c r="K2646" s="2">
        <v>-5</v>
      </c>
      <c r="L2646" t="s">
        <v>44</v>
      </c>
      <c r="M2646" s="2">
        <v>-5</v>
      </c>
      <c r="N2646" t="s">
        <v>4523</v>
      </c>
      <c r="O2646" t="s">
        <v>4524</v>
      </c>
      <c r="P2646" t="s">
        <v>7657</v>
      </c>
      <c r="Q2646" t="s">
        <v>13726</v>
      </c>
      <c r="R2646" t="s">
        <v>44</v>
      </c>
      <c r="S2646" t="s">
        <v>4527</v>
      </c>
      <c r="T2646" s="3">
        <v>45831</v>
      </c>
      <c r="U2646" s="3">
        <v>45832</v>
      </c>
      <c r="V2646" s="2">
        <v>0</v>
      </c>
      <c r="W2646" t="s">
        <v>44</v>
      </c>
      <c r="X2646" t="s">
        <v>44</v>
      </c>
      <c r="Y2646" t="s">
        <v>13727</v>
      </c>
      <c r="Z2646" t="s">
        <v>3315</v>
      </c>
      <c r="AA2646" t="s">
        <v>4529</v>
      </c>
      <c r="AB2646" t="s">
        <v>4530</v>
      </c>
      <c r="AC2646" t="s">
        <v>89</v>
      </c>
      <c r="AD2646" t="str">
        <f t="shared" si="41"/>
        <v>10-60</v>
      </c>
      <c r="AE2646" t="str">
        <f>VLOOKUP(AD2646,'Main_Sub Desc'!C:D,2,)</f>
        <v>LPC from invoicing</v>
      </c>
      <c r="AF2646" t="str">
        <f>VLOOKUP(VALUE(H2646),'Main_Sub Desc'!F:G,2,)</f>
        <v>Wtr Rev Late Payment</v>
      </c>
      <c r="AG2646">
        <f>IFERROR(VLOOKUP(VALUE(I2646),'PC Mapping'!A:F,6,),"")</f>
        <v>10719</v>
      </c>
      <c r="AH2646" s="13" t="str">
        <f>VLOOKUP(AG2646,'PC Mapping'!L:M,2,)</f>
        <v>All Other Water</v>
      </c>
    </row>
    <row r="2647" spans="1:34" x14ac:dyDescent="0.2">
      <c r="A2647" t="s">
        <v>13728</v>
      </c>
      <c r="B2647" t="s">
        <v>13718</v>
      </c>
      <c r="C2647" t="s">
        <v>4519</v>
      </c>
      <c r="D2647" t="s">
        <v>4520</v>
      </c>
      <c r="E2647" s="3">
        <v>45831</v>
      </c>
      <c r="F2647" t="s">
        <v>44</v>
      </c>
      <c r="G2647" t="s">
        <v>3742</v>
      </c>
      <c r="H2647" t="s">
        <v>3722</v>
      </c>
      <c r="I2647" t="s">
        <v>4538</v>
      </c>
      <c r="J2647" t="s">
        <v>4522</v>
      </c>
      <c r="K2647" s="2">
        <v>-5</v>
      </c>
      <c r="L2647" t="s">
        <v>44</v>
      </c>
      <c r="M2647" s="2">
        <v>-5</v>
      </c>
      <c r="N2647" t="s">
        <v>4523</v>
      </c>
      <c r="O2647" t="s">
        <v>4524</v>
      </c>
      <c r="P2647" t="s">
        <v>4978</v>
      </c>
      <c r="Q2647" t="s">
        <v>13729</v>
      </c>
      <c r="R2647" t="s">
        <v>44</v>
      </c>
      <c r="S2647" t="s">
        <v>4527</v>
      </c>
      <c r="T2647" s="3">
        <v>45831</v>
      </c>
      <c r="U2647" s="3">
        <v>45832</v>
      </c>
      <c r="V2647" s="2">
        <v>0</v>
      </c>
      <c r="W2647" t="s">
        <v>44</v>
      </c>
      <c r="X2647" t="s">
        <v>44</v>
      </c>
      <c r="Y2647" t="s">
        <v>13730</v>
      </c>
      <c r="Z2647" t="s">
        <v>890</v>
      </c>
      <c r="AA2647" t="s">
        <v>4529</v>
      </c>
      <c r="AB2647" t="s">
        <v>4530</v>
      </c>
      <c r="AC2647" t="s">
        <v>89</v>
      </c>
      <c r="AD2647" t="str">
        <f t="shared" si="41"/>
        <v>10-60</v>
      </c>
      <c r="AE2647" t="str">
        <f>VLOOKUP(AD2647,'Main_Sub Desc'!C:D,2,)</f>
        <v>LPC from invoicing</v>
      </c>
      <c r="AF2647" t="str">
        <f>VLOOKUP(VALUE(H2647),'Main_Sub Desc'!F:G,2,)</f>
        <v>Wtr Rev Late Payment</v>
      </c>
      <c r="AG2647">
        <f>IFERROR(VLOOKUP(VALUE(I2647),'PC Mapping'!A:F,6,),"")</f>
        <v>10469</v>
      </c>
      <c r="AH2647" s="13" t="str">
        <f>VLOOKUP(AG2647,'PC Mapping'!L:M,2,)</f>
        <v>Bolivar Water</v>
      </c>
    </row>
    <row r="2648" spans="1:34" x14ac:dyDescent="0.2">
      <c r="A2648" t="s">
        <v>13728</v>
      </c>
      <c r="B2648" t="s">
        <v>13718</v>
      </c>
      <c r="C2648" t="s">
        <v>4519</v>
      </c>
      <c r="D2648" t="s">
        <v>4520</v>
      </c>
      <c r="E2648" s="3">
        <v>45831</v>
      </c>
      <c r="F2648" t="s">
        <v>44</v>
      </c>
      <c r="G2648" t="s">
        <v>3742</v>
      </c>
      <c r="H2648" t="s">
        <v>3716</v>
      </c>
      <c r="I2648" t="s">
        <v>4534</v>
      </c>
      <c r="J2648" t="s">
        <v>4522</v>
      </c>
      <c r="K2648" s="2">
        <v>-5</v>
      </c>
      <c r="L2648" t="s">
        <v>44</v>
      </c>
      <c r="M2648" s="2">
        <v>-5</v>
      </c>
      <c r="N2648" t="s">
        <v>4523</v>
      </c>
      <c r="O2648" t="s">
        <v>4524</v>
      </c>
      <c r="P2648" t="s">
        <v>4978</v>
      </c>
      <c r="Q2648" t="s">
        <v>13731</v>
      </c>
      <c r="R2648" t="s">
        <v>44</v>
      </c>
      <c r="S2648" t="s">
        <v>4527</v>
      </c>
      <c r="T2648" s="3">
        <v>45831</v>
      </c>
      <c r="U2648" s="3">
        <v>45832</v>
      </c>
      <c r="V2648" s="2">
        <v>0</v>
      </c>
      <c r="W2648" t="s">
        <v>44</v>
      </c>
      <c r="X2648" t="s">
        <v>44</v>
      </c>
      <c r="Y2648" t="s">
        <v>13732</v>
      </c>
      <c r="Z2648" t="s">
        <v>890</v>
      </c>
      <c r="AA2648" t="s">
        <v>4529</v>
      </c>
      <c r="AB2648" t="s">
        <v>4530</v>
      </c>
      <c r="AC2648" t="s">
        <v>89</v>
      </c>
      <c r="AD2648" t="str">
        <f t="shared" si="41"/>
        <v>10-60</v>
      </c>
      <c r="AE2648" t="str">
        <f>VLOOKUP(AD2648,'Main_Sub Desc'!C:D,2,)</f>
        <v>LPC from invoicing</v>
      </c>
      <c r="AF2648" t="str">
        <f>VLOOKUP(VALUE(H2648),'Main_Sub Desc'!F:G,2,)</f>
        <v>Wst Rev Late Payment</v>
      </c>
      <c r="AG2648">
        <f>IFERROR(VLOOKUP(VALUE(I2648),'PC Mapping'!A:F,6,),"")</f>
        <v>10514</v>
      </c>
      <c r="AH2648" s="13" t="str">
        <f>VLOOKUP(AG2648,'PC Mapping'!L:M,2,)</f>
        <v>Bolivar Sewer</v>
      </c>
    </row>
    <row r="2649" spans="1:34" x14ac:dyDescent="0.2">
      <c r="A2649" t="s">
        <v>13733</v>
      </c>
      <c r="B2649" t="s">
        <v>13734</v>
      </c>
      <c r="C2649" t="s">
        <v>4519</v>
      </c>
      <c r="D2649" t="s">
        <v>4520</v>
      </c>
      <c r="E2649" s="3">
        <v>45833</v>
      </c>
      <c r="F2649" t="s">
        <v>44</v>
      </c>
      <c r="G2649" t="s">
        <v>3742</v>
      </c>
      <c r="H2649" t="s">
        <v>3716</v>
      </c>
      <c r="I2649" t="s">
        <v>4534</v>
      </c>
      <c r="J2649" t="s">
        <v>4522</v>
      </c>
      <c r="K2649" s="2">
        <v>-5</v>
      </c>
      <c r="L2649" t="s">
        <v>44</v>
      </c>
      <c r="M2649" s="2">
        <v>-5</v>
      </c>
      <c r="N2649" t="s">
        <v>4523</v>
      </c>
      <c r="O2649" t="s">
        <v>4524</v>
      </c>
      <c r="P2649" t="s">
        <v>13735</v>
      </c>
      <c r="Q2649" t="s">
        <v>13736</v>
      </c>
      <c r="R2649" t="s">
        <v>44</v>
      </c>
      <c r="S2649" t="s">
        <v>4527</v>
      </c>
      <c r="T2649" s="3">
        <v>45833</v>
      </c>
      <c r="U2649" s="3">
        <v>45834</v>
      </c>
      <c r="V2649" s="2">
        <v>0</v>
      </c>
      <c r="W2649" t="s">
        <v>44</v>
      </c>
      <c r="X2649" t="s">
        <v>44</v>
      </c>
      <c r="Y2649" t="s">
        <v>13737</v>
      </c>
      <c r="Z2649" t="s">
        <v>13738</v>
      </c>
      <c r="AA2649" t="s">
        <v>4529</v>
      </c>
      <c r="AB2649" t="s">
        <v>4530</v>
      </c>
      <c r="AC2649" t="s">
        <v>89</v>
      </c>
      <c r="AD2649" t="str">
        <f t="shared" si="41"/>
        <v>10-60</v>
      </c>
      <c r="AE2649" t="str">
        <f>VLOOKUP(AD2649,'Main_Sub Desc'!C:D,2,)</f>
        <v>LPC from invoicing</v>
      </c>
      <c r="AF2649" t="str">
        <f>VLOOKUP(VALUE(H2649),'Main_Sub Desc'!F:G,2,)</f>
        <v>Wst Rev Late Payment</v>
      </c>
      <c r="AG2649">
        <f>IFERROR(VLOOKUP(VALUE(I2649),'PC Mapping'!A:F,6,),"")</f>
        <v>10514</v>
      </c>
      <c r="AH2649" s="13" t="str">
        <f>VLOOKUP(AG2649,'PC Mapping'!L:M,2,)</f>
        <v>Bolivar Sewer</v>
      </c>
    </row>
    <row r="2650" spans="1:34" x14ac:dyDescent="0.2">
      <c r="A2650" t="s">
        <v>13733</v>
      </c>
      <c r="B2650" t="s">
        <v>13734</v>
      </c>
      <c r="C2650" t="s">
        <v>4519</v>
      </c>
      <c r="D2650" t="s">
        <v>4520</v>
      </c>
      <c r="E2650" s="3">
        <v>45833</v>
      </c>
      <c r="F2650" t="s">
        <v>44</v>
      </c>
      <c r="G2650" t="s">
        <v>3742</v>
      </c>
      <c r="H2650" t="s">
        <v>3722</v>
      </c>
      <c r="I2650" t="s">
        <v>4538</v>
      </c>
      <c r="J2650" t="s">
        <v>4522</v>
      </c>
      <c r="K2650" s="2">
        <v>-5</v>
      </c>
      <c r="L2650" t="s">
        <v>44</v>
      </c>
      <c r="M2650" s="2">
        <v>-5</v>
      </c>
      <c r="N2650" t="s">
        <v>4523</v>
      </c>
      <c r="O2650" t="s">
        <v>4524</v>
      </c>
      <c r="P2650" t="s">
        <v>13735</v>
      </c>
      <c r="Q2650" t="s">
        <v>13739</v>
      </c>
      <c r="R2650" t="s">
        <v>44</v>
      </c>
      <c r="S2650" t="s">
        <v>4527</v>
      </c>
      <c r="T2650" s="3">
        <v>45833</v>
      </c>
      <c r="U2650" s="3">
        <v>45834</v>
      </c>
      <c r="V2650" s="2">
        <v>0</v>
      </c>
      <c r="W2650" t="s">
        <v>44</v>
      </c>
      <c r="X2650" t="s">
        <v>44</v>
      </c>
      <c r="Y2650" t="s">
        <v>13740</v>
      </c>
      <c r="Z2650" t="s">
        <v>13738</v>
      </c>
      <c r="AA2650" t="s">
        <v>4529</v>
      </c>
      <c r="AB2650" t="s">
        <v>4530</v>
      </c>
      <c r="AC2650" t="s">
        <v>89</v>
      </c>
      <c r="AD2650" t="str">
        <f t="shared" si="41"/>
        <v>10-60</v>
      </c>
      <c r="AE2650" t="str">
        <f>VLOOKUP(AD2650,'Main_Sub Desc'!C:D,2,)</f>
        <v>LPC from invoicing</v>
      </c>
      <c r="AF2650" t="str">
        <f>VLOOKUP(VALUE(H2650),'Main_Sub Desc'!F:G,2,)</f>
        <v>Wtr Rev Late Payment</v>
      </c>
      <c r="AG2650">
        <f>IFERROR(VLOOKUP(VALUE(I2650),'PC Mapping'!A:F,6,),"")</f>
        <v>10469</v>
      </c>
      <c r="AH2650" s="13" t="str">
        <f>VLOOKUP(AG2650,'PC Mapping'!L:M,2,)</f>
        <v>Bolivar Water</v>
      </c>
    </row>
    <row r="2651" spans="1:34" x14ac:dyDescent="0.2">
      <c r="A2651" t="s">
        <v>13741</v>
      </c>
      <c r="B2651" t="s">
        <v>13734</v>
      </c>
      <c r="C2651" t="s">
        <v>4519</v>
      </c>
      <c r="D2651" t="s">
        <v>4520</v>
      </c>
      <c r="E2651" s="3">
        <v>45833</v>
      </c>
      <c r="F2651" t="s">
        <v>44</v>
      </c>
      <c r="G2651" t="s">
        <v>3742</v>
      </c>
      <c r="H2651" t="s">
        <v>3722</v>
      </c>
      <c r="I2651" t="s">
        <v>3752</v>
      </c>
      <c r="J2651" t="s">
        <v>4522</v>
      </c>
      <c r="K2651" s="2">
        <v>-5</v>
      </c>
      <c r="L2651" t="s">
        <v>44</v>
      </c>
      <c r="M2651" s="2">
        <v>-5</v>
      </c>
      <c r="N2651" t="s">
        <v>4523</v>
      </c>
      <c r="O2651" t="s">
        <v>4524</v>
      </c>
      <c r="P2651" t="s">
        <v>10189</v>
      </c>
      <c r="Q2651" t="s">
        <v>13742</v>
      </c>
      <c r="R2651" t="s">
        <v>44</v>
      </c>
      <c r="S2651" t="s">
        <v>4527</v>
      </c>
      <c r="T2651" s="3">
        <v>45833</v>
      </c>
      <c r="U2651" s="3">
        <v>45834</v>
      </c>
      <c r="V2651" s="2">
        <v>0</v>
      </c>
      <c r="W2651" t="s">
        <v>44</v>
      </c>
      <c r="X2651" t="s">
        <v>44</v>
      </c>
      <c r="Y2651" t="s">
        <v>13743</v>
      </c>
      <c r="Z2651" t="s">
        <v>2692</v>
      </c>
      <c r="AA2651" t="s">
        <v>4529</v>
      </c>
      <c r="AB2651" t="s">
        <v>4530</v>
      </c>
      <c r="AC2651" t="s">
        <v>89</v>
      </c>
      <c r="AD2651" t="str">
        <f t="shared" si="41"/>
        <v>10-60</v>
      </c>
      <c r="AE2651" t="str">
        <f>VLOOKUP(AD2651,'Main_Sub Desc'!C:D,2,)</f>
        <v>LPC from invoicing</v>
      </c>
      <c r="AF2651" t="str">
        <f>VLOOKUP(VALUE(H2651),'Main_Sub Desc'!F:G,2,)</f>
        <v>Wtr Rev Late Payment</v>
      </c>
      <c r="AG2651">
        <f>IFERROR(VLOOKUP(VALUE(I2651),'PC Mapping'!A:F,6,),"")</f>
        <v>10719</v>
      </c>
      <c r="AH2651" s="13" t="str">
        <f>VLOOKUP(AG2651,'PC Mapping'!L:M,2,)</f>
        <v>All Other Water</v>
      </c>
    </row>
    <row r="2652" spans="1:34" x14ac:dyDescent="0.2">
      <c r="A2652" t="s">
        <v>13744</v>
      </c>
      <c r="B2652" t="s">
        <v>13734</v>
      </c>
      <c r="C2652" t="s">
        <v>4519</v>
      </c>
      <c r="D2652" t="s">
        <v>4520</v>
      </c>
      <c r="E2652" s="3">
        <v>45833</v>
      </c>
      <c r="F2652" t="s">
        <v>44</v>
      </c>
      <c r="G2652" t="s">
        <v>3742</v>
      </c>
      <c r="H2652" t="s">
        <v>3722</v>
      </c>
      <c r="I2652" t="s">
        <v>3752</v>
      </c>
      <c r="J2652" t="s">
        <v>4522</v>
      </c>
      <c r="K2652" s="2">
        <v>-5</v>
      </c>
      <c r="L2652" t="s">
        <v>44</v>
      </c>
      <c r="M2652" s="2">
        <v>-5</v>
      </c>
      <c r="N2652" t="s">
        <v>4523</v>
      </c>
      <c r="O2652" t="s">
        <v>4524</v>
      </c>
      <c r="P2652" t="s">
        <v>9340</v>
      </c>
      <c r="Q2652" t="s">
        <v>13745</v>
      </c>
      <c r="R2652" t="s">
        <v>44</v>
      </c>
      <c r="S2652" t="s">
        <v>4527</v>
      </c>
      <c r="T2652" s="3">
        <v>45833</v>
      </c>
      <c r="U2652" s="3">
        <v>45834</v>
      </c>
      <c r="V2652" s="2">
        <v>0</v>
      </c>
      <c r="W2652" t="s">
        <v>44</v>
      </c>
      <c r="X2652" t="s">
        <v>44</v>
      </c>
      <c r="Y2652" t="s">
        <v>13746</v>
      </c>
      <c r="Z2652" t="s">
        <v>13747</v>
      </c>
      <c r="AA2652" t="s">
        <v>4529</v>
      </c>
      <c r="AB2652" t="s">
        <v>4530</v>
      </c>
      <c r="AC2652" t="s">
        <v>89</v>
      </c>
      <c r="AD2652" t="str">
        <f t="shared" si="41"/>
        <v>10-60</v>
      </c>
      <c r="AE2652" t="str">
        <f>VLOOKUP(AD2652,'Main_Sub Desc'!C:D,2,)</f>
        <v>LPC from invoicing</v>
      </c>
      <c r="AF2652" t="str">
        <f>VLOOKUP(VALUE(H2652),'Main_Sub Desc'!F:G,2,)</f>
        <v>Wtr Rev Late Payment</v>
      </c>
      <c r="AG2652">
        <f>IFERROR(VLOOKUP(VALUE(I2652),'PC Mapping'!A:F,6,),"")</f>
        <v>10719</v>
      </c>
      <c r="AH2652" s="13" t="str">
        <f>VLOOKUP(AG2652,'PC Mapping'!L:M,2,)</f>
        <v>All Other Water</v>
      </c>
    </row>
    <row r="2653" spans="1:34" x14ac:dyDescent="0.2">
      <c r="A2653" t="s">
        <v>13748</v>
      </c>
      <c r="B2653" t="s">
        <v>13734</v>
      </c>
      <c r="C2653" t="s">
        <v>4519</v>
      </c>
      <c r="D2653" t="s">
        <v>4520</v>
      </c>
      <c r="E2653" s="3">
        <v>45833</v>
      </c>
      <c r="F2653" t="s">
        <v>44</v>
      </c>
      <c r="G2653" t="s">
        <v>3742</v>
      </c>
      <c r="H2653" t="s">
        <v>3722</v>
      </c>
      <c r="I2653" t="s">
        <v>3752</v>
      </c>
      <c r="J2653" t="s">
        <v>4522</v>
      </c>
      <c r="K2653" s="2">
        <v>-5</v>
      </c>
      <c r="L2653" t="s">
        <v>44</v>
      </c>
      <c r="M2653" s="2">
        <v>-5</v>
      </c>
      <c r="N2653" t="s">
        <v>4523</v>
      </c>
      <c r="O2653" t="s">
        <v>4524</v>
      </c>
      <c r="P2653" t="s">
        <v>10240</v>
      </c>
      <c r="Q2653" t="s">
        <v>13749</v>
      </c>
      <c r="R2653" t="s">
        <v>44</v>
      </c>
      <c r="S2653" t="s">
        <v>4527</v>
      </c>
      <c r="T2653" s="3">
        <v>45833</v>
      </c>
      <c r="U2653" s="3">
        <v>45834</v>
      </c>
      <c r="V2653" s="2">
        <v>0</v>
      </c>
      <c r="W2653" t="s">
        <v>44</v>
      </c>
      <c r="X2653" t="s">
        <v>44</v>
      </c>
      <c r="Y2653" t="s">
        <v>13750</v>
      </c>
      <c r="Z2653" t="s">
        <v>2398</v>
      </c>
      <c r="AA2653" t="s">
        <v>4529</v>
      </c>
      <c r="AB2653" t="s">
        <v>4530</v>
      </c>
      <c r="AC2653" t="s">
        <v>89</v>
      </c>
      <c r="AD2653" t="str">
        <f t="shared" si="41"/>
        <v>10-60</v>
      </c>
      <c r="AE2653" t="str">
        <f>VLOOKUP(AD2653,'Main_Sub Desc'!C:D,2,)</f>
        <v>LPC from invoicing</v>
      </c>
      <c r="AF2653" t="str">
        <f>VLOOKUP(VALUE(H2653),'Main_Sub Desc'!F:G,2,)</f>
        <v>Wtr Rev Late Payment</v>
      </c>
      <c r="AG2653">
        <f>IFERROR(VLOOKUP(VALUE(I2653),'PC Mapping'!A:F,6,),"")</f>
        <v>10719</v>
      </c>
      <c r="AH2653" s="13" t="str">
        <f>VLOOKUP(AG2653,'PC Mapping'!L:M,2,)</f>
        <v>All Other Water</v>
      </c>
    </row>
    <row r="2654" spans="1:34" x14ac:dyDescent="0.2">
      <c r="A2654" t="s">
        <v>13751</v>
      </c>
      <c r="B2654" t="s">
        <v>13734</v>
      </c>
      <c r="C2654" t="s">
        <v>4519</v>
      </c>
      <c r="D2654" t="s">
        <v>4520</v>
      </c>
      <c r="E2654" s="3">
        <v>45833</v>
      </c>
      <c r="F2654" t="s">
        <v>44</v>
      </c>
      <c r="G2654" t="s">
        <v>3742</v>
      </c>
      <c r="H2654" t="s">
        <v>3722</v>
      </c>
      <c r="I2654" t="s">
        <v>3752</v>
      </c>
      <c r="J2654" t="s">
        <v>4522</v>
      </c>
      <c r="K2654" s="2">
        <v>-7.63</v>
      </c>
      <c r="L2654" t="s">
        <v>44</v>
      </c>
      <c r="M2654" s="2">
        <v>-7.63</v>
      </c>
      <c r="N2654" t="s">
        <v>4523</v>
      </c>
      <c r="O2654" t="s">
        <v>4524</v>
      </c>
      <c r="P2654" t="s">
        <v>13752</v>
      </c>
      <c r="Q2654" t="s">
        <v>13753</v>
      </c>
      <c r="R2654" t="s">
        <v>44</v>
      </c>
      <c r="S2654" t="s">
        <v>4527</v>
      </c>
      <c r="T2654" s="3">
        <v>45833</v>
      </c>
      <c r="U2654" s="3">
        <v>45834</v>
      </c>
      <c r="V2654" s="2">
        <v>0</v>
      </c>
      <c r="W2654" t="s">
        <v>44</v>
      </c>
      <c r="X2654" t="s">
        <v>44</v>
      </c>
      <c r="Y2654" t="s">
        <v>13754</v>
      </c>
      <c r="Z2654" t="s">
        <v>2520</v>
      </c>
      <c r="AA2654" t="s">
        <v>4529</v>
      </c>
      <c r="AB2654" t="s">
        <v>4530</v>
      </c>
      <c r="AC2654" t="s">
        <v>89</v>
      </c>
      <c r="AD2654" t="str">
        <f t="shared" si="41"/>
        <v>10-60</v>
      </c>
      <c r="AE2654" t="str">
        <f>VLOOKUP(AD2654,'Main_Sub Desc'!C:D,2,)</f>
        <v>LPC from invoicing</v>
      </c>
      <c r="AF2654" t="str">
        <f>VLOOKUP(VALUE(H2654),'Main_Sub Desc'!F:G,2,)</f>
        <v>Wtr Rev Late Payment</v>
      </c>
      <c r="AG2654">
        <f>IFERROR(VLOOKUP(VALUE(I2654),'PC Mapping'!A:F,6,),"")</f>
        <v>10719</v>
      </c>
      <c r="AH2654" s="13" t="str">
        <f>VLOOKUP(AG2654,'PC Mapping'!L:M,2,)</f>
        <v>All Other Water</v>
      </c>
    </row>
    <row r="2655" spans="1:34" x14ac:dyDescent="0.2">
      <c r="A2655" t="s">
        <v>13755</v>
      </c>
      <c r="B2655" t="s">
        <v>13734</v>
      </c>
      <c r="C2655" t="s">
        <v>4519</v>
      </c>
      <c r="D2655" t="s">
        <v>4520</v>
      </c>
      <c r="E2655" s="3">
        <v>45833</v>
      </c>
      <c r="F2655" t="s">
        <v>44</v>
      </c>
      <c r="G2655" t="s">
        <v>3742</v>
      </c>
      <c r="H2655" t="s">
        <v>3722</v>
      </c>
      <c r="I2655" t="s">
        <v>3752</v>
      </c>
      <c r="J2655" t="s">
        <v>4522</v>
      </c>
      <c r="K2655" s="2">
        <v>-5</v>
      </c>
      <c r="L2655" t="s">
        <v>44</v>
      </c>
      <c r="M2655" s="2">
        <v>-5</v>
      </c>
      <c r="N2655" t="s">
        <v>4523</v>
      </c>
      <c r="O2655" t="s">
        <v>4524</v>
      </c>
      <c r="P2655" t="s">
        <v>10189</v>
      </c>
      <c r="Q2655" t="s">
        <v>13756</v>
      </c>
      <c r="R2655" t="s">
        <v>44</v>
      </c>
      <c r="S2655" t="s">
        <v>4527</v>
      </c>
      <c r="T2655" s="3">
        <v>45833</v>
      </c>
      <c r="U2655" s="3">
        <v>45834</v>
      </c>
      <c r="V2655" s="2">
        <v>0</v>
      </c>
      <c r="W2655" t="s">
        <v>44</v>
      </c>
      <c r="X2655" t="s">
        <v>44</v>
      </c>
      <c r="Y2655" t="s">
        <v>13757</v>
      </c>
      <c r="Z2655" t="s">
        <v>3325</v>
      </c>
      <c r="AA2655" t="s">
        <v>4529</v>
      </c>
      <c r="AB2655" t="s">
        <v>4530</v>
      </c>
      <c r="AC2655" t="s">
        <v>89</v>
      </c>
      <c r="AD2655" t="str">
        <f t="shared" si="41"/>
        <v>10-60</v>
      </c>
      <c r="AE2655" t="str">
        <f>VLOOKUP(AD2655,'Main_Sub Desc'!C:D,2,)</f>
        <v>LPC from invoicing</v>
      </c>
      <c r="AF2655" t="str">
        <f>VLOOKUP(VALUE(H2655),'Main_Sub Desc'!F:G,2,)</f>
        <v>Wtr Rev Late Payment</v>
      </c>
      <c r="AG2655">
        <f>IFERROR(VLOOKUP(VALUE(I2655),'PC Mapping'!A:F,6,),"")</f>
        <v>10719</v>
      </c>
      <c r="AH2655" s="13" t="str">
        <f>VLOOKUP(AG2655,'PC Mapping'!L:M,2,)</f>
        <v>All Other Water</v>
      </c>
    </row>
    <row r="2656" spans="1:34" x14ac:dyDescent="0.2">
      <c r="A2656" t="s">
        <v>13758</v>
      </c>
      <c r="B2656" t="s">
        <v>13734</v>
      </c>
      <c r="C2656" t="s">
        <v>4519</v>
      </c>
      <c r="D2656" t="s">
        <v>4520</v>
      </c>
      <c r="E2656" s="3">
        <v>45833</v>
      </c>
      <c r="F2656" t="s">
        <v>44</v>
      </c>
      <c r="G2656" t="s">
        <v>3742</v>
      </c>
      <c r="H2656" t="s">
        <v>3722</v>
      </c>
      <c r="I2656" t="s">
        <v>3752</v>
      </c>
      <c r="J2656" t="s">
        <v>4522</v>
      </c>
      <c r="K2656" s="2">
        <v>-5</v>
      </c>
      <c r="L2656" t="s">
        <v>44</v>
      </c>
      <c r="M2656" s="2">
        <v>-5</v>
      </c>
      <c r="N2656" t="s">
        <v>4523</v>
      </c>
      <c r="O2656" t="s">
        <v>4524</v>
      </c>
      <c r="P2656" t="s">
        <v>9322</v>
      </c>
      <c r="Q2656" t="s">
        <v>13759</v>
      </c>
      <c r="R2656" t="s">
        <v>44</v>
      </c>
      <c r="S2656" t="s">
        <v>4527</v>
      </c>
      <c r="T2656" s="3">
        <v>45833</v>
      </c>
      <c r="U2656" s="3">
        <v>45834</v>
      </c>
      <c r="V2656" s="2">
        <v>0</v>
      </c>
      <c r="W2656" t="s">
        <v>44</v>
      </c>
      <c r="X2656" t="s">
        <v>44</v>
      </c>
      <c r="Y2656" t="s">
        <v>13760</v>
      </c>
      <c r="Z2656" t="s">
        <v>13761</v>
      </c>
      <c r="AA2656" t="s">
        <v>4529</v>
      </c>
      <c r="AB2656" t="s">
        <v>4530</v>
      </c>
      <c r="AC2656" t="s">
        <v>89</v>
      </c>
      <c r="AD2656" t="str">
        <f t="shared" si="41"/>
        <v>10-60</v>
      </c>
      <c r="AE2656" t="str">
        <f>VLOOKUP(AD2656,'Main_Sub Desc'!C:D,2,)</f>
        <v>LPC from invoicing</v>
      </c>
      <c r="AF2656" t="str">
        <f>VLOOKUP(VALUE(H2656),'Main_Sub Desc'!F:G,2,)</f>
        <v>Wtr Rev Late Payment</v>
      </c>
      <c r="AG2656">
        <f>IFERROR(VLOOKUP(VALUE(I2656),'PC Mapping'!A:F,6,),"")</f>
        <v>10719</v>
      </c>
      <c r="AH2656" s="13" t="str">
        <f>VLOOKUP(AG2656,'PC Mapping'!L:M,2,)</f>
        <v>All Other Water</v>
      </c>
    </row>
    <row r="2657" spans="1:34" x14ac:dyDescent="0.2">
      <c r="A2657" t="s">
        <v>13762</v>
      </c>
      <c r="B2657" t="s">
        <v>13763</v>
      </c>
      <c r="C2657" t="s">
        <v>4519</v>
      </c>
      <c r="D2657" t="s">
        <v>4520</v>
      </c>
      <c r="E2657" s="3">
        <v>45834</v>
      </c>
      <c r="F2657" t="s">
        <v>44</v>
      </c>
      <c r="G2657" t="s">
        <v>3742</v>
      </c>
      <c r="H2657" t="s">
        <v>3722</v>
      </c>
      <c r="I2657" t="s">
        <v>3752</v>
      </c>
      <c r="J2657" t="s">
        <v>4522</v>
      </c>
      <c r="K2657" s="2">
        <v>-5</v>
      </c>
      <c r="L2657" t="s">
        <v>44</v>
      </c>
      <c r="M2657" s="2">
        <v>-5</v>
      </c>
      <c r="N2657" t="s">
        <v>4523</v>
      </c>
      <c r="O2657" t="s">
        <v>4524</v>
      </c>
      <c r="P2657" t="s">
        <v>8863</v>
      </c>
      <c r="Q2657" t="s">
        <v>13764</v>
      </c>
      <c r="R2657" t="s">
        <v>44</v>
      </c>
      <c r="S2657" t="s">
        <v>4527</v>
      </c>
      <c r="T2657" s="3">
        <v>45834</v>
      </c>
      <c r="U2657" s="3">
        <v>45835</v>
      </c>
      <c r="V2657" s="2">
        <v>0</v>
      </c>
      <c r="W2657" t="s">
        <v>44</v>
      </c>
      <c r="X2657" t="s">
        <v>44</v>
      </c>
      <c r="Y2657" t="s">
        <v>13765</v>
      </c>
      <c r="Z2657" t="s">
        <v>3416</v>
      </c>
      <c r="AA2657" t="s">
        <v>4529</v>
      </c>
      <c r="AB2657" t="s">
        <v>4530</v>
      </c>
      <c r="AC2657" t="s">
        <v>89</v>
      </c>
      <c r="AD2657" t="str">
        <f t="shared" si="41"/>
        <v>10-60</v>
      </c>
      <c r="AE2657" t="str">
        <f>VLOOKUP(AD2657,'Main_Sub Desc'!C:D,2,)</f>
        <v>LPC from invoicing</v>
      </c>
      <c r="AF2657" t="str">
        <f>VLOOKUP(VALUE(H2657),'Main_Sub Desc'!F:G,2,)</f>
        <v>Wtr Rev Late Payment</v>
      </c>
      <c r="AG2657">
        <f>IFERROR(VLOOKUP(VALUE(I2657),'PC Mapping'!A:F,6,),"")</f>
        <v>10719</v>
      </c>
      <c r="AH2657" s="13" t="str">
        <f>VLOOKUP(AG2657,'PC Mapping'!L:M,2,)</f>
        <v>All Other Water</v>
      </c>
    </row>
    <row r="2658" spans="1:34" x14ac:dyDescent="0.2">
      <c r="A2658" t="s">
        <v>13766</v>
      </c>
      <c r="B2658" t="s">
        <v>13763</v>
      </c>
      <c r="C2658" t="s">
        <v>4519</v>
      </c>
      <c r="D2658" t="s">
        <v>4520</v>
      </c>
      <c r="E2658" s="3">
        <v>45834</v>
      </c>
      <c r="F2658" t="s">
        <v>44</v>
      </c>
      <c r="G2658" t="s">
        <v>3742</v>
      </c>
      <c r="H2658" t="s">
        <v>3722</v>
      </c>
      <c r="I2658" t="s">
        <v>3752</v>
      </c>
      <c r="J2658" t="s">
        <v>4522</v>
      </c>
      <c r="K2658" s="2">
        <v>-5</v>
      </c>
      <c r="L2658" t="s">
        <v>44</v>
      </c>
      <c r="M2658" s="2">
        <v>-5</v>
      </c>
      <c r="N2658" t="s">
        <v>4523</v>
      </c>
      <c r="O2658" t="s">
        <v>4524</v>
      </c>
      <c r="P2658" t="s">
        <v>13767</v>
      </c>
      <c r="Q2658" t="s">
        <v>13768</v>
      </c>
      <c r="R2658" t="s">
        <v>44</v>
      </c>
      <c r="S2658" t="s">
        <v>4527</v>
      </c>
      <c r="T2658" s="3">
        <v>45834</v>
      </c>
      <c r="U2658" s="3">
        <v>45835</v>
      </c>
      <c r="V2658" s="2">
        <v>0</v>
      </c>
      <c r="W2658" t="s">
        <v>44</v>
      </c>
      <c r="X2658" t="s">
        <v>44</v>
      </c>
      <c r="Y2658" t="s">
        <v>13769</v>
      </c>
      <c r="Z2658" t="s">
        <v>13770</v>
      </c>
      <c r="AA2658" t="s">
        <v>4529</v>
      </c>
      <c r="AB2658" t="s">
        <v>4530</v>
      </c>
      <c r="AC2658" t="s">
        <v>89</v>
      </c>
      <c r="AD2658" t="str">
        <f t="shared" si="41"/>
        <v>10-60</v>
      </c>
      <c r="AE2658" t="str">
        <f>VLOOKUP(AD2658,'Main_Sub Desc'!C:D,2,)</f>
        <v>LPC from invoicing</v>
      </c>
      <c r="AF2658" t="str">
        <f>VLOOKUP(VALUE(H2658),'Main_Sub Desc'!F:G,2,)</f>
        <v>Wtr Rev Late Payment</v>
      </c>
      <c r="AG2658">
        <f>IFERROR(VLOOKUP(VALUE(I2658),'PC Mapping'!A:F,6,),"")</f>
        <v>10719</v>
      </c>
      <c r="AH2658" s="13" t="str">
        <f>VLOOKUP(AG2658,'PC Mapping'!L:M,2,)</f>
        <v>All Other Water</v>
      </c>
    </row>
    <row r="2659" spans="1:34" x14ac:dyDescent="0.2">
      <c r="A2659" t="s">
        <v>13771</v>
      </c>
      <c r="B2659" t="s">
        <v>13763</v>
      </c>
      <c r="C2659" t="s">
        <v>4519</v>
      </c>
      <c r="D2659" t="s">
        <v>4520</v>
      </c>
      <c r="E2659" s="3">
        <v>45834</v>
      </c>
      <c r="F2659" t="s">
        <v>44</v>
      </c>
      <c r="G2659" t="s">
        <v>3742</v>
      </c>
      <c r="H2659" t="s">
        <v>3722</v>
      </c>
      <c r="I2659" t="s">
        <v>3752</v>
      </c>
      <c r="J2659" t="s">
        <v>4522</v>
      </c>
      <c r="K2659" s="2">
        <v>-5</v>
      </c>
      <c r="L2659" t="s">
        <v>44</v>
      </c>
      <c r="M2659" s="2">
        <v>-5</v>
      </c>
      <c r="N2659" t="s">
        <v>4523</v>
      </c>
      <c r="O2659" t="s">
        <v>4524</v>
      </c>
      <c r="P2659" t="s">
        <v>13772</v>
      </c>
      <c r="Q2659" t="s">
        <v>13773</v>
      </c>
      <c r="R2659" t="s">
        <v>44</v>
      </c>
      <c r="S2659" t="s">
        <v>4527</v>
      </c>
      <c r="T2659" s="3">
        <v>45834</v>
      </c>
      <c r="U2659" s="3">
        <v>45835</v>
      </c>
      <c r="V2659" s="2">
        <v>0</v>
      </c>
      <c r="W2659" t="s">
        <v>44</v>
      </c>
      <c r="X2659" t="s">
        <v>44</v>
      </c>
      <c r="Y2659" t="s">
        <v>13774</v>
      </c>
      <c r="Z2659" t="s">
        <v>13775</v>
      </c>
      <c r="AA2659" t="s">
        <v>4529</v>
      </c>
      <c r="AB2659" t="s">
        <v>4530</v>
      </c>
      <c r="AC2659" t="s">
        <v>89</v>
      </c>
      <c r="AD2659" t="str">
        <f t="shared" si="41"/>
        <v>10-60</v>
      </c>
      <c r="AE2659" t="str">
        <f>VLOOKUP(AD2659,'Main_Sub Desc'!C:D,2,)</f>
        <v>LPC from invoicing</v>
      </c>
      <c r="AF2659" t="str">
        <f>VLOOKUP(VALUE(H2659),'Main_Sub Desc'!F:G,2,)</f>
        <v>Wtr Rev Late Payment</v>
      </c>
      <c r="AG2659">
        <f>IFERROR(VLOOKUP(VALUE(I2659),'PC Mapping'!A:F,6,),"")</f>
        <v>10719</v>
      </c>
      <c r="AH2659" s="13" t="str">
        <f>VLOOKUP(AG2659,'PC Mapping'!L:M,2,)</f>
        <v>All Other Water</v>
      </c>
    </row>
    <row r="2660" spans="1:34" x14ac:dyDescent="0.2">
      <c r="A2660" t="s">
        <v>13776</v>
      </c>
      <c r="B2660" t="s">
        <v>13763</v>
      </c>
      <c r="C2660" t="s">
        <v>4519</v>
      </c>
      <c r="D2660" t="s">
        <v>4520</v>
      </c>
      <c r="E2660" s="3">
        <v>45834</v>
      </c>
      <c r="F2660" t="s">
        <v>44</v>
      </c>
      <c r="G2660" t="s">
        <v>3742</v>
      </c>
      <c r="H2660" t="s">
        <v>3722</v>
      </c>
      <c r="I2660" t="s">
        <v>3752</v>
      </c>
      <c r="J2660" t="s">
        <v>4522</v>
      </c>
      <c r="K2660" s="2">
        <v>-9.89</v>
      </c>
      <c r="L2660" t="s">
        <v>44</v>
      </c>
      <c r="M2660" s="2">
        <v>-9.89</v>
      </c>
      <c r="N2660" t="s">
        <v>4523</v>
      </c>
      <c r="O2660" t="s">
        <v>4524</v>
      </c>
      <c r="P2660" t="s">
        <v>13777</v>
      </c>
      <c r="Q2660" t="s">
        <v>13778</v>
      </c>
      <c r="R2660" t="s">
        <v>44</v>
      </c>
      <c r="S2660" t="s">
        <v>4527</v>
      </c>
      <c r="T2660" s="3">
        <v>45834</v>
      </c>
      <c r="U2660" s="3">
        <v>45835</v>
      </c>
      <c r="V2660" s="2">
        <v>0</v>
      </c>
      <c r="W2660" t="s">
        <v>44</v>
      </c>
      <c r="X2660" t="s">
        <v>44</v>
      </c>
      <c r="Y2660" t="s">
        <v>13779</v>
      </c>
      <c r="Z2660" t="s">
        <v>13780</v>
      </c>
      <c r="AA2660" t="s">
        <v>4529</v>
      </c>
      <c r="AB2660" t="s">
        <v>4530</v>
      </c>
      <c r="AC2660" t="s">
        <v>89</v>
      </c>
      <c r="AD2660" t="str">
        <f t="shared" si="41"/>
        <v>10-60</v>
      </c>
      <c r="AE2660" t="str">
        <f>VLOOKUP(AD2660,'Main_Sub Desc'!C:D,2,)</f>
        <v>LPC from invoicing</v>
      </c>
      <c r="AF2660" t="str">
        <f>VLOOKUP(VALUE(H2660),'Main_Sub Desc'!F:G,2,)</f>
        <v>Wtr Rev Late Payment</v>
      </c>
      <c r="AG2660">
        <f>IFERROR(VLOOKUP(VALUE(I2660),'PC Mapping'!A:F,6,),"")</f>
        <v>10719</v>
      </c>
      <c r="AH2660" s="13" t="str">
        <f>VLOOKUP(AG2660,'PC Mapping'!L:M,2,)</f>
        <v>All Other Water</v>
      </c>
    </row>
    <row r="2661" spans="1:34" x14ac:dyDescent="0.2">
      <c r="A2661" t="s">
        <v>13781</v>
      </c>
      <c r="B2661" t="s">
        <v>13763</v>
      </c>
      <c r="C2661" t="s">
        <v>4519</v>
      </c>
      <c r="D2661" t="s">
        <v>4520</v>
      </c>
      <c r="E2661" s="3">
        <v>45834</v>
      </c>
      <c r="F2661" t="s">
        <v>44</v>
      </c>
      <c r="G2661" t="s">
        <v>3742</v>
      </c>
      <c r="H2661" t="s">
        <v>3722</v>
      </c>
      <c r="I2661" t="s">
        <v>3752</v>
      </c>
      <c r="J2661" t="s">
        <v>4522</v>
      </c>
      <c r="K2661" s="2">
        <v>-5.93</v>
      </c>
      <c r="L2661" t="s">
        <v>44</v>
      </c>
      <c r="M2661" s="2">
        <v>-5.93</v>
      </c>
      <c r="N2661" t="s">
        <v>4523</v>
      </c>
      <c r="O2661" t="s">
        <v>4524</v>
      </c>
      <c r="P2661" t="s">
        <v>6172</v>
      </c>
      <c r="Q2661" t="s">
        <v>13782</v>
      </c>
      <c r="R2661" t="s">
        <v>44</v>
      </c>
      <c r="S2661" t="s">
        <v>4527</v>
      </c>
      <c r="T2661" s="3">
        <v>45834</v>
      </c>
      <c r="U2661" s="3">
        <v>45835</v>
      </c>
      <c r="V2661" s="2">
        <v>0</v>
      </c>
      <c r="W2661" t="s">
        <v>44</v>
      </c>
      <c r="X2661" t="s">
        <v>44</v>
      </c>
      <c r="Y2661" t="s">
        <v>13783</v>
      </c>
      <c r="Z2661" t="s">
        <v>13784</v>
      </c>
      <c r="AA2661" t="s">
        <v>4529</v>
      </c>
      <c r="AB2661" t="s">
        <v>4530</v>
      </c>
      <c r="AC2661" t="s">
        <v>89</v>
      </c>
      <c r="AD2661" t="str">
        <f t="shared" si="41"/>
        <v>10-60</v>
      </c>
      <c r="AE2661" t="str">
        <f>VLOOKUP(AD2661,'Main_Sub Desc'!C:D,2,)</f>
        <v>LPC from invoicing</v>
      </c>
      <c r="AF2661" t="str">
        <f>VLOOKUP(VALUE(H2661),'Main_Sub Desc'!F:G,2,)</f>
        <v>Wtr Rev Late Payment</v>
      </c>
      <c r="AG2661">
        <f>IFERROR(VLOOKUP(VALUE(I2661),'PC Mapping'!A:F,6,),"")</f>
        <v>10719</v>
      </c>
      <c r="AH2661" s="13" t="str">
        <f>VLOOKUP(AG2661,'PC Mapping'!L:M,2,)</f>
        <v>All Other Water</v>
      </c>
    </row>
    <row r="2662" spans="1:34" x14ac:dyDescent="0.2">
      <c r="A2662" t="s">
        <v>13785</v>
      </c>
      <c r="B2662" t="s">
        <v>13763</v>
      </c>
      <c r="C2662" t="s">
        <v>4519</v>
      </c>
      <c r="D2662" t="s">
        <v>4520</v>
      </c>
      <c r="E2662" s="3">
        <v>45834</v>
      </c>
      <c r="F2662" t="s">
        <v>44</v>
      </c>
      <c r="G2662" t="s">
        <v>3742</v>
      </c>
      <c r="H2662" t="s">
        <v>3722</v>
      </c>
      <c r="I2662" t="s">
        <v>3752</v>
      </c>
      <c r="J2662" t="s">
        <v>4522</v>
      </c>
      <c r="K2662" s="2">
        <v>-5</v>
      </c>
      <c r="L2662" t="s">
        <v>44</v>
      </c>
      <c r="M2662" s="2">
        <v>-5</v>
      </c>
      <c r="N2662" t="s">
        <v>4523</v>
      </c>
      <c r="O2662" t="s">
        <v>4524</v>
      </c>
      <c r="P2662" t="s">
        <v>13786</v>
      </c>
      <c r="Q2662" t="s">
        <v>13787</v>
      </c>
      <c r="R2662" t="s">
        <v>44</v>
      </c>
      <c r="S2662" t="s">
        <v>4527</v>
      </c>
      <c r="T2662" s="3">
        <v>45834</v>
      </c>
      <c r="U2662" s="3">
        <v>45835</v>
      </c>
      <c r="V2662" s="2">
        <v>0</v>
      </c>
      <c r="W2662" t="s">
        <v>44</v>
      </c>
      <c r="X2662" t="s">
        <v>44</v>
      </c>
      <c r="Y2662" t="s">
        <v>13788</v>
      </c>
      <c r="Z2662" t="s">
        <v>2590</v>
      </c>
      <c r="AA2662" t="s">
        <v>4529</v>
      </c>
      <c r="AB2662" t="s">
        <v>4530</v>
      </c>
      <c r="AC2662" t="s">
        <v>89</v>
      </c>
      <c r="AD2662" t="str">
        <f t="shared" si="41"/>
        <v>10-60</v>
      </c>
      <c r="AE2662" t="str">
        <f>VLOOKUP(AD2662,'Main_Sub Desc'!C:D,2,)</f>
        <v>LPC from invoicing</v>
      </c>
      <c r="AF2662" t="str">
        <f>VLOOKUP(VALUE(H2662),'Main_Sub Desc'!F:G,2,)</f>
        <v>Wtr Rev Late Payment</v>
      </c>
      <c r="AG2662">
        <f>IFERROR(VLOOKUP(VALUE(I2662),'PC Mapping'!A:F,6,),"")</f>
        <v>10719</v>
      </c>
      <c r="AH2662" s="13" t="str">
        <f>VLOOKUP(AG2662,'PC Mapping'!L:M,2,)</f>
        <v>All Other Water</v>
      </c>
    </row>
    <row r="2663" spans="1:34" x14ac:dyDescent="0.2">
      <c r="A2663" t="s">
        <v>13789</v>
      </c>
      <c r="B2663" t="s">
        <v>13790</v>
      </c>
      <c r="C2663" t="s">
        <v>4519</v>
      </c>
      <c r="D2663" t="s">
        <v>4520</v>
      </c>
      <c r="E2663" s="3">
        <v>45835</v>
      </c>
      <c r="F2663" t="s">
        <v>44</v>
      </c>
      <c r="G2663" t="s">
        <v>3742</v>
      </c>
      <c r="H2663" t="s">
        <v>3722</v>
      </c>
      <c r="I2663" t="s">
        <v>4538</v>
      </c>
      <c r="J2663" t="s">
        <v>4522</v>
      </c>
      <c r="K2663" s="2">
        <v>-5</v>
      </c>
      <c r="L2663" t="s">
        <v>44</v>
      </c>
      <c r="M2663" s="2">
        <v>-5</v>
      </c>
      <c r="N2663" t="s">
        <v>4523</v>
      </c>
      <c r="O2663" t="s">
        <v>4524</v>
      </c>
      <c r="P2663" t="s">
        <v>13791</v>
      </c>
      <c r="Q2663" t="s">
        <v>13792</v>
      </c>
      <c r="R2663" t="s">
        <v>44</v>
      </c>
      <c r="S2663" t="s">
        <v>4527</v>
      </c>
      <c r="T2663" s="3">
        <v>45835</v>
      </c>
      <c r="U2663" s="3">
        <v>45838</v>
      </c>
      <c r="V2663" s="2">
        <v>0</v>
      </c>
      <c r="W2663" t="s">
        <v>44</v>
      </c>
      <c r="X2663" t="s">
        <v>44</v>
      </c>
      <c r="Y2663" t="s">
        <v>13793</v>
      </c>
      <c r="Z2663" t="s">
        <v>1066</v>
      </c>
      <c r="AA2663" t="s">
        <v>4529</v>
      </c>
      <c r="AB2663" t="s">
        <v>4530</v>
      </c>
      <c r="AC2663" t="s">
        <v>89</v>
      </c>
      <c r="AD2663" t="str">
        <f t="shared" si="41"/>
        <v>10-60</v>
      </c>
      <c r="AE2663" t="str">
        <f>VLOOKUP(AD2663,'Main_Sub Desc'!C:D,2,)</f>
        <v>LPC from invoicing</v>
      </c>
      <c r="AF2663" t="str">
        <f>VLOOKUP(VALUE(H2663),'Main_Sub Desc'!F:G,2,)</f>
        <v>Wtr Rev Late Payment</v>
      </c>
      <c r="AG2663">
        <f>IFERROR(VLOOKUP(VALUE(I2663),'PC Mapping'!A:F,6,),"")</f>
        <v>10469</v>
      </c>
      <c r="AH2663" s="13" t="str">
        <f>VLOOKUP(AG2663,'PC Mapping'!L:M,2,)</f>
        <v>Bolivar Water</v>
      </c>
    </row>
    <row r="2664" spans="1:34" x14ac:dyDescent="0.2">
      <c r="A2664" t="s">
        <v>13789</v>
      </c>
      <c r="B2664" t="s">
        <v>13790</v>
      </c>
      <c r="C2664" t="s">
        <v>4519</v>
      </c>
      <c r="D2664" t="s">
        <v>4520</v>
      </c>
      <c r="E2664" s="3">
        <v>45835</v>
      </c>
      <c r="F2664" t="s">
        <v>44</v>
      </c>
      <c r="G2664" t="s">
        <v>3742</v>
      </c>
      <c r="H2664" t="s">
        <v>3716</v>
      </c>
      <c r="I2664" t="s">
        <v>4534</v>
      </c>
      <c r="J2664" t="s">
        <v>4522</v>
      </c>
      <c r="K2664" s="2">
        <v>-5</v>
      </c>
      <c r="L2664" t="s">
        <v>44</v>
      </c>
      <c r="M2664" s="2">
        <v>-5</v>
      </c>
      <c r="N2664" t="s">
        <v>4523</v>
      </c>
      <c r="O2664" t="s">
        <v>4524</v>
      </c>
      <c r="P2664" t="s">
        <v>13791</v>
      </c>
      <c r="Q2664" t="s">
        <v>13794</v>
      </c>
      <c r="R2664" t="s">
        <v>44</v>
      </c>
      <c r="S2664" t="s">
        <v>4527</v>
      </c>
      <c r="T2664" s="3">
        <v>45835</v>
      </c>
      <c r="U2664" s="3">
        <v>45838</v>
      </c>
      <c r="V2664" s="2">
        <v>0</v>
      </c>
      <c r="W2664" t="s">
        <v>44</v>
      </c>
      <c r="X2664" t="s">
        <v>44</v>
      </c>
      <c r="Y2664" t="s">
        <v>13795</v>
      </c>
      <c r="Z2664" t="s">
        <v>1066</v>
      </c>
      <c r="AA2664" t="s">
        <v>4529</v>
      </c>
      <c r="AB2664" t="s">
        <v>4530</v>
      </c>
      <c r="AC2664" t="s">
        <v>89</v>
      </c>
      <c r="AD2664" t="str">
        <f t="shared" si="41"/>
        <v>10-60</v>
      </c>
      <c r="AE2664" t="str">
        <f>VLOOKUP(AD2664,'Main_Sub Desc'!C:D,2,)</f>
        <v>LPC from invoicing</v>
      </c>
      <c r="AF2664" t="str">
        <f>VLOOKUP(VALUE(H2664),'Main_Sub Desc'!F:G,2,)</f>
        <v>Wst Rev Late Payment</v>
      </c>
      <c r="AG2664">
        <f>IFERROR(VLOOKUP(VALUE(I2664),'PC Mapping'!A:F,6,),"")</f>
        <v>10514</v>
      </c>
      <c r="AH2664" s="13" t="str">
        <f>VLOOKUP(AG2664,'PC Mapping'!L:M,2,)</f>
        <v>Bolivar Sewer</v>
      </c>
    </row>
    <row r="2665" spans="1:34" x14ac:dyDescent="0.2">
      <c r="A2665" t="s">
        <v>13796</v>
      </c>
      <c r="B2665" t="s">
        <v>13797</v>
      </c>
      <c r="C2665" t="s">
        <v>4519</v>
      </c>
      <c r="D2665" t="s">
        <v>4520</v>
      </c>
      <c r="E2665" s="3">
        <v>45835</v>
      </c>
      <c r="F2665" t="s">
        <v>44</v>
      </c>
      <c r="G2665" t="s">
        <v>3742</v>
      </c>
      <c r="H2665" t="s">
        <v>3722</v>
      </c>
      <c r="I2665" t="s">
        <v>3752</v>
      </c>
      <c r="J2665" t="s">
        <v>4522</v>
      </c>
      <c r="K2665" s="2">
        <v>-5</v>
      </c>
      <c r="L2665" t="s">
        <v>44</v>
      </c>
      <c r="M2665" s="2">
        <v>-5</v>
      </c>
      <c r="N2665" t="s">
        <v>4523</v>
      </c>
      <c r="O2665" t="s">
        <v>4524</v>
      </c>
      <c r="P2665" t="s">
        <v>11449</v>
      </c>
      <c r="Q2665" t="s">
        <v>13798</v>
      </c>
      <c r="R2665" t="s">
        <v>44</v>
      </c>
      <c r="S2665" t="s">
        <v>4527</v>
      </c>
      <c r="T2665" s="3">
        <v>45835</v>
      </c>
      <c r="U2665" s="3">
        <v>45838</v>
      </c>
      <c r="V2665" s="2">
        <v>0</v>
      </c>
      <c r="W2665" t="s">
        <v>44</v>
      </c>
      <c r="X2665" t="s">
        <v>44</v>
      </c>
      <c r="Y2665" t="s">
        <v>13799</v>
      </c>
      <c r="Z2665" t="s">
        <v>2095</v>
      </c>
      <c r="AA2665" t="s">
        <v>4529</v>
      </c>
      <c r="AB2665" t="s">
        <v>4530</v>
      </c>
      <c r="AC2665" t="s">
        <v>89</v>
      </c>
      <c r="AD2665" t="str">
        <f t="shared" si="41"/>
        <v>10-60</v>
      </c>
      <c r="AE2665" t="str">
        <f>VLOOKUP(AD2665,'Main_Sub Desc'!C:D,2,)</f>
        <v>LPC from invoicing</v>
      </c>
      <c r="AF2665" t="str">
        <f>VLOOKUP(VALUE(H2665),'Main_Sub Desc'!F:G,2,)</f>
        <v>Wtr Rev Late Payment</v>
      </c>
      <c r="AG2665">
        <f>IFERROR(VLOOKUP(VALUE(I2665),'PC Mapping'!A:F,6,),"")</f>
        <v>10719</v>
      </c>
      <c r="AH2665" s="13" t="str">
        <f>VLOOKUP(AG2665,'PC Mapping'!L:M,2,)</f>
        <v>All Other Water</v>
      </c>
    </row>
    <row r="2666" spans="1:34" x14ac:dyDescent="0.2">
      <c r="A2666" t="s">
        <v>13800</v>
      </c>
      <c r="B2666" t="s">
        <v>13797</v>
      </c>
      <c r="C2666" t="s">
        <v>4519</v>
      </c>
      <c r="D2666" t="s">
        <v>4520</v>
      </c>
      <c r="E2666" s="3">
        <v>45835</v>
      </c>
      <c r="F2666" t="s">
        <v>44</v>
      </c>
      <c r="G2666" t="s">
        <v>3742</v>
      </c>
      <c r="H2666" t="s">
        <v>3722</v>
      </c>
      <c r="I2666" t="s">
        <v>3752</v>
      </c>
      <c r="J2666" t="s">
        <v>4522</v>
      </c>
      <c r="K2666" s="2">
        <v>-5</v>
      </c>
      <c r="L2666" t="s">
        <v>44</v>
      </c>
      <c r="M2666" s="2">
        <v>-5</v>
      </c>
      <c r="N2666" t="s">
        <v>4523</v>
      </c>
      <c r="O2666" t="s">
        <v>4524</v>
      </c>
      <c r="P2666" t="s">
        <v>13801</v>
      </c>
      <c r="Q2666" t="s">
        <v>13802</v>
      </c>
      <c r="R2666" t="s">
        <v>44</v>
      </c>
      <c r="S2666" t="s">
        <v>4527</v>
      </c>
      <c r="T2666" s="3">
        <v>45835</v>
      </c>
      <c r="U2666" s="3">
        <v>45838</v>
      </c>
      <c r="V2666" s="2">
        <v>0</v>
      </c>
      <c r="W2666" t="s">
        <v>44</v>
      </c>
      <c r="X2666" t="s">
        <v>44</v>
      </c>
      <c r="Y2666" t="s">
        <v>13803</v>
      </c>
      <c r="Z2666" t="s">
        <v>13804</v>
      </c>
      <c r="AA2666" t="s">
        <v>4529</v>
      </c>
      <c r="AB2666" t="s">
        <v>4530</v>
      </c>
      <c r="AC2666" t="s">
        <v>89</v>
      </c>
      <c r="AD2666" t="str">
        <f t="shared" si="41"/>
        <v>10-60</v>
      </c>
      <c r="AE2666" t="str">
        <f>VLOOKUP(AD2666,'Main_Sub Desc'!C:D,2,)</f>
        <v>LPC from invoicing</v>
      </c>
      <c r="AF2666" t="str">
        <f>VLOOKUP(VALUE(H2666),'Main_Sub Desc'!F:G,2,)</f>
        <v>Wtr Rev Late Payment</v>
      </c>
      <c r="AG2666">
        <f>IFERROR(VLOOKUP(VALUE(I2666),'PC Mapping'!A:F,6,),"")</f>
        <v>10719</v>
      </c>
      <c r="AH2666" s="13" t="str">
        <f>VLOOKUP(AG2666,'PC Mapping'!L:M,2,)</f>
        <v>All Other Water</v>
      </c>
    </row>
    <row r="2667" spans="1:34" x14ac:dyDescent="0.2">
      <c r="A2667" t="s">
        <v>13805</v>
      </c>
      <c r="B2667" t="s">
        <v>13797</v>
      </c>
      <c r="C2667" t="s">
        <v>4519</v>
      </c>
      <c r="D2667" t="s">
        <v>4520</v>
      </c>
      <c r="E2667" s="3">
        <v>45835</v>
      </c>
      <c r="F2667" t="s">
        <v>44</v>
      </c>
      <c r="G2667" t="s">
        <v>3742</v>
      </c>
      <c r="H2667" t="s">
        <v>3722</v>
      </c>
      <c r="I2667" t="s">
        <v>3752</v>
      </c>
      <c r="J2667" t="s">
        <v>4522</v>
      </c>
      <c r="K2667" s="2">
        <v>-7.73</v>
      </c>
      <c r="L2667" t="s">
        <v>44</v>
      </c>
      <c r="M2667" s="2">
        <v>-7.73</v>
      </c>
      <c r="N2667" t="s">
        <v>4523</v>
      </c>
      <c r="O2667" t="s">
        <v>4524</v>
      </c>
      <c r="P2667" t="s">
        <v>7559</v>
      </c>
      <c r="Q2667" t="s">
        <v>13806</v>
      </c>
      <c r="R2667" t="s">
        <v>44</v>
      </c>
      <c r="S2667" t="s">
        <v>4527</v>
      </c>
      <c r="T2667" s="3">
        <v>45835</v>
      </c>
      <c r="U2667" s="3">
        <v>45838</v>
      </c>
      <c r="V2667" s="2">
        <v>0</v>
      </c>
      <c r="W2667" t="s">
        <v>44</v>
      </c>
      <c r="X2667" t="s">
        <v>44</v>
      </c>
      <c r="Y2667" t="s">
        <v>13807</v>
      </c>
      <c r="Z2667" t="s">
        <v>2572</v>
      </c>
      <c r="AA2667" t="s">
        <v>4529</v>
      </c>
      <c r="AB2667" t="s">
        <v>4530</v>
      </c>
      <c r="AC2667" t="s">
        <v>89</v>
      </c>
      <c r="AD2667" t="str">
        <f t="shared" si="41"/>
        <v>10-60</v>
      </c>
      <c r="AE2667" t="str">
        <f>VLOOKUP(AD2667,'Main_Sub Desc'!C:D,2,)</f>
        <v>LPC from invoicing</v>
      </c>
      <c r="AF2667" t="str">
        <f>VLOOKUP(VALUE(H2667),'Main_Sub Desc'!F:G,2,)</f>
        <v>Wtr Rev Late Payment</v>
      </c>
      <c r="AG2667">
        <f>IFERROR(VLOOKUP(VALUE(I2667),'PC Mapping'!A:F,6,),"")</f>
        <v>10719</v>
      </c>
      <c r="AH2667" s="13" t="str">
        <f>VLOOKUP(AG2667,'PC Mapping'!L:M,2,)</f>
        <v>All Other Water</v>
      </c>
    </row>
    <row r="2668" spans="1:34" x14ac:dyDescent="0.2">
      <c r="A2668" t="s">
        <v>13808</v>
      </c>
      <c r="B2668" t="s">
        <v>13797</v>
      </c>
      <c r="C2668" t="s">
        <v>4519</v>
      </c>
      <c r="D2668" t="s">
        <v>4520</v>
      </c>
      <c r="E2668" s="3">
        <v>45835</v>
      </c>
      <c r="F2668" t="s">
        <v>44</v>
      </c>
      <c r="G2668" t="s">
        <v>3742</v>
      </c>
      <c r="H2668" t="s">
        <v>3722</v>
      </c>
      <c r="I2668" t="s">
        <v>4538</v>
      </c>
      <c r="J2668" t="s">
        <v>4522</v>
      </c>
      <c r="K2668" s="2">
        <v>-5</v>
      </c>
      <c r="L2668" t="s">
        <v>44</v>
      </c>
      <c r="M2668" s="2">
        <v>-5</v>
      </c>
      <c r="N2668" t="s">
        <v>4523</v>
      </c>
      <c r="O2668" t="s">
        <v>4524</v>
      </c>
      <c r="P2668" t="s">
        <v>13809</v>
      </c>
      <c r="Q2668" t="s">
        <v>13810</v>
      </c>
      <c r="R2668" t="s">
        <v>44</v>
      </c>
      <c r="S2668" t="s">
        <v>4527</v>
      </c>
      <c r="T2668" s="3">
        <v>45835</v>
      </c>
      <c r="U2668" s="3">
        <v>45838</v>
      </c>
      <c r="V2668" s="2">
        <v>0</v>
      </c>
      <c r="W2668" t="s">
        <v>44</v>
      </c>
      <c r="X2668" t="s">
        <v>44</v>
      </c>
      <c r="Y2668" t="s">
        <v>13811</v>
      </c>
      <c r="Z2668" t="s">
        <v>397</v>
      </c>
      <c r="AA2668" t="s">
        <v>4529</v>
      </c>
      <c r="AB2668" t="s">
        <v>4530</v>
      </c>
      <c r="AC2668" t="s">
        <v>89</v>
      </c>
      <c r="AD2668" t="str">
        <f t="shared" si="41"/>
        <v>10-60</v>
      </c>
      <c r="AE2668" t="str">
        <f>VLOOKUP(AD2668,'Main_Sub Desc'!C:D,2,)</f>
        <v>LPC from invoicing</v>
      </c>
      <c r="AF2668" t="str">
        <f>VLOOKUP(VALUE(H2668),'Main_Sub Desc'!F:G,2,)</f>
        <v>Wtr Rev Late Payment</v>
      </c>
      <c r="AG2668">
        <f>IFERROR(VLOOKUP(VALUE(I2668),'PC Mapping'!A:F,6,),"")</f>
        <v>10469</v>
      </c>
      <c r="AH2668" s="13" t="str">
        <f>VLOOKUP(AG2668,'PC Mapping'!L:M,2,)</f>
        <v>Bolivar Water</v>
      </c>
    </row>
    <row r="2669" spans="1:34" x14ac:dyDescent="0.2">
      <c r="A2669" t="s">
        <v>13808</v>
      </c>
      <c r="B2669" t="s">
        <v>13797</v>
      </c>
      <c r="C2669" t="s">
        <v>4519</v>
      </c>
      <c r="D2669" t="s">
        <v>4520</v>
      </c>
      <c r="E2669" s="3">
        <v>45835</v>
      </c>
      <c r="F2669" t="s">
        <v>44</v>
      </c>
      <c r="G2669" t="s">
        <v>3742</v>
      </c>
      <c r="H2669" t="s">
        <v>3716</v>
      </c>
      <c r="I2669" t="s">
        <v>4534</v>
      </c>
      <c r="J2669" t="s">
        <v>4522</v>
      </c>
      <c r="K2669" s="2">
        <v>-5</v>
      </c>
      <c r="L2669" t="s">
        <v>44</v>
      </c>
      <c r="M2669" s="2">
        <v>-5</v>
      </c>
      <c r="N2669" t="s">
        <v>4523</v>
      </c>
      <c r="O2669" t="s">
        <v>4524</v>
      </c>
      <c r="P2669" t="s">
        <v>13809</v>
      </c>
      <c r="Q2669" t="s">
        <v>13812</v>
      </c>
      <c r="R2669" t="s">
        <v>44</v>
      </c>
      <c r="S2669" t="s">
        <v>4527</v>
      </c>
      <c r="T2669" s="3">
        <v>45835</v>
      </c>
      <c r="U2669" s="3">
        <v>45838</v>
      </c>
      <c r="V2669" s="2">
        <v>0</v>
      </c>
      <c r="W2669" t="s">
        <v>44</v>
      </c>
      <c r="X2669" t="s">
        <v>44</v>
      </c>
      <c r="Y2669" t="s">
        <v>13813</v>
      </c>
      <c r="Z2669" t="s">
        <v>397</v>
      </c>
      <c r="AA2669" t="s">
        <v>4529</v>
      </c>
      <c r="AB2669" t="s">
        <v>4530</v>
      </c>
      <c r="AC2669" t="s">
        <v>89</v>
      </c>
      <c r="AD2669" t="str">
        <f t="shared" si="41"/>
        <v>10-60</v>
      </c>
      <c r="AE2669" t="str">
        <f>VLOOKUP(AD2669,'Main_Sub Desc'!C:D,2,)</f>
        <v>LPC from invoicing</v>
      </c>
      <c r="AF2669" t="str">
        <f>VLOOKUP(VALUE(H2669),'Main_Sub Desc'!F:G,2,)</f>
        <v>Wst Rev Late Payment</v>
      </c>
      <c r="AG2669">
        <f>IFERROR(VLOOKUP(VALUE(I2669),'PC Mapping'!A:F,6,),"")</f>
        <v>10514</v>
      </c>
      <c r="AH2669" s="13" t="str">
        <f>VLOOKUP(AG2669,'PC Mapping'!L:M,2,)</f>
        <v>Bolivar Sewer</v>
      </c>
    </row>
    <row r="2670" spans="1:34" x14ac:dyDescent="0.2">
      <c r="A2670" t="s">
        <v>13814</v>
      </c>
      <c r="B2670" t="s">
        <v>13797</v>
      </c>
      <c r="C2670" t="s">
        <v>4519</v>
      </c>
      <c r="D2670" t="s">
        <v>4520</v>
      </c>
      <c r="E2670" s="3">
        <v>45835</v>
      </c>
      <c r="F2670" t="s">
        <v>44</v>
      </c>
      <c r="G2670" t="s">
        <v>3742</v>
      </c>
      <c r="H2670" t="s">
        <v>3722</v>
      </c>
      <c r="I2670" t="s">
        <v>3752</v>
      </c>
      <c r="J2670" t="s">
        <v>4522</v>
      </c>
      <c r="K2670" s="2">
        <v>-15.42</v>
      </c>
      <c r="L2670" t="s">
        <v>44</v>
      </c>
      <c r="M2670" s="2">
        <v>-15.42</v>
      </c>
      <c r="N2670" t="s">
        <v>4523</v>
      </c>
      <c r="O2670" t="s">
        <v>4524</v>
      </c>
      <c r="P2670" t="s">
        <v>8883</v>
      </c>
      <c r="Q2670" t="s">
        <v>13815</v>
      </c>
      <c r="R2670" t="s">
        <v>44</v>
      </c>
      <c r="S2670" t="s">
        <v>4527</v>
      </c>
      <c r="T2670" s="3">
        <v>45835</v>
      </c>
      <c r="U2670" s="3">
        <v>45838</v>
      </c>
      <c r="V2670" s="2">
        <v>0</v>
      </c>
      <c r="W2670" t="s">
        <v>44</v>
      </c>
      <c r="X2670" t="s">
        <v>44</v>
      </c>
      <c r="Y2670" t="s">
        <v>13816</v>
      </c>
      <c r="Z2670" t="s">
        <v>3543</v>
      </c>
      <c r="AA2670" t="s">
        <v>4529</v>
      </c>
      <c r="AB2670" t="s">
        <v>4530</v>
      </c>
      <c r="AC2670" t="s">
        <v>89</v>
      </c>
      <c r="AD2670" t="str">
        <f t="shared" si="41"/>
        <v>10-60</v>
      </c>
      <c r="AE2670" t="str">
        <f>VLOOKUP(AD2670,'Main_Sub Desc'!C:D,2,)</f>
        <v>LPC from invoicing</v>
      </c>
      <c r="AF2670" t="str">
        <f>VLOOKUP(VALUE(H2670),'Main_Sub Desc'!F:G,2,)</f>
        <v>Wtr Rev Late Payment</v>
      </c>
      <c r="AG2670">
        <f>IFERROR(VLOOKUP(VALUE(I2670),'PC Mapping'!A:F,6,),"")</f>
        <v>10719</v>
      </c>
      <c r="AH2670" s="13" t="str">
        <f>VLOOKUP(AG2670,'PC Mapping'!L:M,2,)</f>
        <v>All Other Water</v>
      </c>
    </row>
    <row r="2671" spans="1:34" x14ac:dyDescent="0.2">
      <c r="A2671" t="s">
        <v>13817</v>
      </c>
      <c r="B2671" t="s">
        <v>13790</v>
      </c>
      <c r="C2671" t="s">
        <v>4519</v>
      </c>
      <c r="D2671" t="s">
        <v>4520</v>
      </c>
      <c r="E2671" s="3">
        <v>45835</v>
      </c>
      <c r="F2671" t="s">
        <v>44</v>
      </c>
      <c r="G2671" t="s">
        <v>3742</v>
      </c>
      <c r="H2671" t="s">
        <v>3716</v>
      </c>
      <c r="I2671" t="s">
        <v>4534</v>
      </c>
      <c r="J2671" t="s">
        <v>4522</v>
      </c>
      <c r="K2671" s="2">
        <v>-5</v>
      </c>
      <c r="L2671" t="s">
        <v>44</v>
      </c>
      <c r="M2671" s="2">
        <v>-5</v>
      </c>
      <c r="N2671" t="s">
        <v>4523</v>
      </c>
      <c r="O2671" t="s">
        <v>4524</v>
      </c>
      <c r="P2671" t="s">
        <v>6224</v>
      </c>
      <c r="Q2671" t="s">
        <v>13818</v>
      </c>
      <c r="R2671" t="s">
        <v>44</v>
      </c>
      <c r="S2671" t="s">
        <v>4527</v>
      </c>
      <c r="T2671" s="3">
        <v>45835</v>
      </c>
      <c r="U2671" s="3">
        <v>45838</v>
      </c>
      <c r="V2671" s="2">
        <v>0</v>
      </c>
      <c r="W2671" t="s">
        <v>44</v>
      </c>
      <c r="X2671" t="s">
        <v>44</v>
      </c>
      <c r="Y2671" t="s">
        <v>13819</v>
      </c>
      <c r="Z2671" t="s">
        <v>295</v>
      </c>
      <c r="AA2671" t="s">
        <v>4529</v>
      </c>
      <c r="AB2671" t="s">
        <v>4530</v>
      </c>
      <c r="AC2671" t="s">
        <v>89</v>
      </c>
      <c r="AD2671" t="str">
        <f t="shared" si="41"/>
        <v>10-60</v>
      </c>
      <c r="AE2671" t="str">
        <f>VLOOKUP(AD2671,'Main_Sub Desc'!C:D,2,)</f>
        <v>LPC from invoicing</v>
      </c>
      <c r="AF2671" t="str">
        <f>VLOOKUP(VALUE(H2671),'Main_Sub Desc'!F:G,2,)</f>
        <v>Wst Rev Late Payment</v>
      </c>
      <c r="AG2671">
        <f>IFERROR(VLOOKUP(VALUE(I2671),'PC Mapping'!A:F,6,),"")</f>
        <v>10514</v>
      </c>
      <c r="AH2671" s="13" t="str">
        <f>VLOOKUP(AG2671,'PC Mapping'!L:M,2,)</f>
        <v>Bolivar Sewer</v>
      </c>
    </row>
    <row r="2672" spans="1:34" x14ac:dyDescent="0.2">
      <c r="A2672" t="s">
        <v>13817</v>
      </c>
      <c r="B2672" t="s">
        <v>13790</v>
      </c>
      <c r="C2672" t="s">
        <v>4519</v>
      </c>
      <c r="D2672" t="s">
        <v>4520</v>
      </c>
      <c r="E2672" s="3">
        <v>45835</v>
      </c>
      <c r="F2672" t="s">
        <v>44</v>
      </c>
      <c r="G2672" t="s">
        <v>3742</v>
      </c>
      <c r="H2672" t="s">
        <v>3722</v>
      </c>
      <c r="I2672" t="s">
        <v>4538</v>
      </c>
      <c r="J2672" t="s">
        <v>4522</v>
      </c>
      <c r="K2672" s="2">
        <v>-5</v>
      </c>
      <c r="L2672" t="s">
        <v>44</v>
      </c>
      <c r="M2672" s="2">
        <v>-5</v>
      </c>
      <c r="N2672" t="s">
        <v>4523</v>
      </c>
      <c r="O2672" t="s">
        <v>4524</v>
      </c>
      <c r="P2672" t="s">
        <v>6224</v>
      </c>
      <c r="Q2672" t="s">
        <v>13820</v>
      </c>
      <c r="R2672" t="s">
        <v>44</v>
      </c>
      <c r="S2672" t="s">
        <v>4527</v>
      </c>
      <c r="T2672" s="3">
        <v>45835</v>
      </c>
      <c r="U2672" s="3">
        <v>45838</v>
      </c>
      <c r="V2672" s="2">
        <v>0</v>
      </c>
      <c r="W2672" t="s">
        <v>44</v>
      </c>
      <c r="X2672" t="s">
        <v>44</v>
      </c>
      <c r="Y2672" t="s">
        <v>13821</v>
      </c>
      <c r="Z2672" t="s">
        <v>295</v>
      </c>
      <c r="AA2672" t="s">
        <v>4529</v>
      </c>
      <c r="AB2672" t="s">
        <v>4530</v>
      </c>
      <c r="AC2672" t="s">
        <v>89</v>
      </c>
      <c r="AD2672" t="str">
        <f t="shared" si="41"/>
        <v>10-60</v>
      </c>
      <c r="AE2672" t="str">
        <f>VLOOKUP(AD2672,'Main_Sub Desc'!C:D,2,)</f>
        <v>LPC from invoicing</v>
      </c>
      <c r="AF2672" t="str">
        <f>VLOOKUP(VALUE(H2672),'Main_Sub Desc'!F:G,2,)</f>
        <v>Wtr Rev Late Payment</v>
      </c>
      <c r="AG2672">
        <f>IFERROR(VLOOKUP(VALUE(I2672),'PC Mapping'!A:F,6,),"")</f>
        <v>10469</v>
      </c>
      <c r="AH2672" s="13" t="str">
        <f>VLOOKUP(AG2672,'PC Mapping'!L:M,2,)</f>
        <v>Bolivar Water</v>
      </c>
    </row>
    <row r="2673" spans="1:34" x14ac:dyDescent="0.2">
      <c r="A2673" t="s">
        <v>13822</v>
      </c>
      <c r="B2673" t="s">
        <v>13790</v>
      </c>
      <c r="C2673" t="s">
        <v>4519</v>
      </c>
      <c r="D2673" t="s">
        <v>4520</v>
      </c>
      <c r="E2673" s="3">
        <v>45835</v>
      </c>
      <c r="F2673" t="s">
        <v>44</v>
      </c>
      <c r="G2673" t="s">
        <v>3742</v>
      </c>
      <c r="H2673" t="s">
        <v>3722</v>
      </c>
      <c r="I2673" t="s">
        <v>3752</v>
      </c>
      <c r="J2673" t="s">
        <v>4522</v>
      </c>
      <c r="K2673" s="2">
        <v>-5</v>
      </c>
      <c r="L2673" t="s">
        <v>44</v>
      </c>
      <c r="M2673" s="2">
        <v>-5</v>
      </c>
      <c r="N2673" t="s">
        <v>4523</v>
      </c>
      <c r="O2673" t="s">
        <v>4524</v>
      </c>
      <c r="P2673" t="s">
        <v>13823</v>
      </c>
      <c r="Q2673" t="s">
        <v>13824</v>
      </c>
      <c r="R2673" t="s">
        <v>44</v>
      </c>
      <c r="S2673" t="s">
        <v>4527</v>
      </c>
      <c r="T2673" s="3">
        <v>45835</v>
      </c>
      <c r="U2673" s="3">
        <v>45838</v>
      </c>
      <c r="V2673" s="2">
        <v>0</v>
      </c>
      <c r="W2673" t="s">
        <v>44</v>
      </c>
      <c r="X2673" t="s">
        <v>44</v>
      </c>
      <c r="Y2673" t="s">
        <v>13825</v>
      </c>
      <c r="Z2673" t="s">
        <v>13826</v>
      </c>
      <c r="AA2673" t="s">
        <v>4529</v>
      </c>
      <c r="AB2673" t="s">
        <v>4530</v>
      </c>
      <c r="AC2673" t="s">
        <v>89</v>
      </c>
      <c r="AD2673" t="str">
        <f t="shared" si="41"/>
        <v>10-60</v>
      </c>
      <c r="AE2673" t="str">
        <f>VLOOKUP(AD2673,'Main_Sub Desc'!C:D,2,)</f>
        <v>LPC from invoicing</v>
      </c>
      <c r="AF2673" t="str">
        <f>VLOOKUP(VALUE(H2673),'Main_Sub Desc'!F:G,2,)</f>
        <v>Wtr Rev Late Payment</v>
      </c>
      <c r="AG2673">
        <f>IFERROR(VLOOKUP(VALUE(I2673),'PC Mapping'!A:F,6,),"")</f>
        <v>10719</v>
      </c>
      <c r="AH2673" s="13" t="str">
        <f>VLOOKUP(AG2673,'PC Mapping'!L:M,2,)</f>
        <v>All Other Water</v>
      </c>
    </row>
    <row r="2674" spans="1:34" x14ac:dyDescent="0.2">
      <c r="A2674" t="s">
        <v>13827</v>
      </c>
      <c r="B2674" t="s">
        <v>13790</v>
      </c>
      <c r="C2674" t="s">
        <v>4519</v>
      </c>
      <c r="D2674" t="s">
        <v>4520</v>
      </c>
      <c r="E2674" s="3">
        <v>45835</v>
      </c>
      <c r="F2674" t="s">
        <v>44</v>
      </c>
      <c r="G2674" t="s">
        <v>3742</v>
      </c>
      <c r="H2674" t="s">
        <v>3722</v>
      </c>
      <c r="I2674" t="s">
        <v>3752</v>
      </c>
      <c r="J2674" t="s">
        <v>4522</v>
      </c>
      <c r="K2674" s="2">
        <v>-5</v>
      </c>
      <c r="L2674" t="s">
        <v>44</v>
      </c>
      <c r="M2674" s="2">
        <v>-5</v>
      </c>
      <c r="N2674" t="s">
        <v>4523</v>
      </c>
      <c r="O2674" t="s">
        <v>4524</v>
      </c>
      <c r="P2674" t="s">
        <v>10590</v>
      </c>
      <c r="Q2674" t="s">
        <v>13828</v>
      </c>
      <c r="R2674" t="s">
        <v>44</v>
      </c>
      <c r="S2674" t="s">
        <v>4527</v>
      </c>
      <c r="T2674" s="3">
        <v>45835</v>
      </c>
      <c r="U2674" s="3">
        <v>45838</v>
      </c>
      <c r="V2674" s="2">
        <v>0</v>
      </c>
      <c r="W2674" t="s">
        <v>44</v>
      </c>
      <c r="X2674" t="s">
        <v>44</v>
      </c>
      <c r="Y2674" t="s">
        <v>13829</v>
      </c>
      <c r="Z2674" t="s">
        <v>13830</v>
      </c>
      <c r="AA2674" t="s">
        <v>4529</v>
      </c>
      <c r="AB2674" t="s">
        <v>4530</v>
      </c>
      <c r="AC2674" t="s">
        <v>89</v>
      </c>
      <c r="AD2674" t="str">
        <f t="shared" si="41"/>
        <v>10-60</v>
      </c>
      <c r="AE2674" t="str">
        <f>VLOOKUP(AD2674,'Main_Sub Desc'!C:D,2,)</f>
        <v>LPC from invoicing</v>
      </c>
      <c r="AF2674" t="str">
        <f>VLOOKUP(VALUE(H2674),'Main_Sub Desc'!F:G,2,)</f>
        <v>Wtr Rev Late Payment</v>
      </c>
      <c r="AG2674">
        <f>IFERROR(VLOOKUP(VALUE(I2674),'PC Mapping'!A:F,6,),"")</f>
        <v>10719</v>
      </c>
      <c r="AH2674" s="13" t="str">
        <f>VLOOKUP(AG2674,'PC Mapping'!L:M,2,)</f>
        <v>All Other Water</v>
      </c>
    </row>
    <row r="2675" spans="1:34" x14ac:dyDescent="0.2">
      <c r="A2675" t="s">
        <v>13831</v>
      </c>
      <c r="B2675" t="s">
        <v>13790</v>
      </c>
      <c r="C2675" t="s">
        <v>4519</v>
      </c>
      <c r="D2675" t="s">
        <v>4520</v>
      </c>
      <c r="E2675" s="3">
        <v>45835</v>
      </c>
      <c r="F2675" t="s">
        <v>44</v>
      </c>
      <c r="G2675" t="s">
        <v>3742</v>
      </c>
      <c r="H2675" t="s">
        <v>3722</v>
      </c>
      <c r="I2675" t="s">
        <v>3752</v>
      </c>
      <c r="J2675" t="s">
        <v>4522</v>
      </c>
      <c r="K2675" s="2">
        <v>-5</v>
      </c>
      <c r="L2675" t="s">
        <v>44</v>
      </c>
      <c r="M2675" s="2">
        <v>-5</v>
      </c>
      <c r="N2675" t="s">
        <v>4523</v>
      </c>
      <c r="O2675" t="s">
        <v>4524</v>
      </c>
      <c r="P2675" t="s">
        <v>13832</v>
      </c>
      <c r="Q2675" t="s">
        <v>13833</v>
      </c>
      <c r="R2675" t="s">
        <v>44</v>
      </c>
      <c r="S2675" t="s">
        <v>4527</v>
      </c>
      <c r="T2675" s="3">
        <v>45835</v>
      </c>
      <c r="U2675" s="3">
        <v>45838</v>
      </c>
      <c r="V2675" s="2">
        <v>0</v>
      </c>
      <c r="W2675" t="s">
        <v>44</v>
      </c>
      <c r="X2675" t="s">
        <v>44</v>
      </c>
      <c r="Y2675" t="s">
        <v>13834</v>
      </c>
      <c r="Z2675" t="s">
        <v>1570</v>
      </c>
      <c r="AA2675" t="s">
        <v>4529</v>
      </c>
      <c r="AB2675" t="s">
        <v>4530</v>
      </c>
      <c r="AC2675" t="s">
        <v>89</v>
      </c>
      <c r="AD2675" t="str">
        <f t="shared" si="41"/>
        <v>10-60</v>
      </c>
      <c r="AE2675" t="str">
        <f>VLOOKUP(AD2675,'Main_Sub Desc'!C:D,2,)</f>
        <v>LPC from invoicing</v>
      </c>
      <c r="AF2675" t="str">
        <f>VLOOKUP(VALUE(H2675),'Main_Sub Desc'!F:G,2,)</f>
        <v>Wtr Rev Late Payment</v>
      </c>
      <c r="AG2675">
        <f>IFERROR(VLOOKUP(VALUE(I2675),'PC Mapping'!A:F,6,),"")</f>
        <v>10719</v>
      </c>
      <c r="AH2675" s="13" t="str">
        <f>VLOOKUP(AG2675,'PC Mapping'!L:M,2,)</f>
        <v>All Other Water</v>
      </c>
    </row>
    <row r="2676" spans="1:34" x14ac:dyDescent="0.2">
      <c r="A2676" t="s">
        <v>13835</v>
      </c>
      <c r="B2676" t="s">
        <v>13790</v>
      </c>
      <c r="C2676" t="s">
        <v>4519</v>
      </c>
      <c r="D2676" t="s">
        <v>4520</v>
      </c>
      <c r="E2676" s="3">
        <v>45835</v>
      </c>
      <c r="F2676" t="s">
        <v>44</v>
      </c>
      <c r="G2676" t="s">
        <v>3742</v>
      </c>
      <c r="H2676" t="s">
        <v>3722</v>
      </c>
      <c r="I2676" t="s">
        <v>3752</v>
      </c>
      <c r="J2676" t="s">
        <v>4522</v>
      </c>
      <c r="K2676" s="2">
        <v>-5</v>
      </c>
      <c r="L2676" t="s">
        <v>44</v>
      </c>
      <c r="M2676" s="2">
        <v>-5</v>
      </c>
      <c r="N2676" t="s">
        <v>4523</v>
      </c>
      <c r="O2676" t="s">
        <v>4524</v>
      </c>
      <c r="P2676" t="s">
        <v>12434</v>
      </c>
      <c r="Q2676" t="s">
        <v>13836</v>
      </c>
      <c r="R2676" t="s">
        <v>44</v>
      </c>
      <c r="S2676" t="s">
        <v>4527</v>
      </c>
      <c r="T2676" s="3">
        <v>45835</v>
      </c>
      <c r="U2676" s="3">
        <v>45838</v>
      </c>
      <c r="V2676" s="2">
        <v>0</v>
      </c>
      <c r="W2676" t="s">
        <v>44</v>
      </c>
      <c r="X2676" t="s">
        <v>44</v>
      </c>
      <c r="Y2676" t="s">
        <v>13837</v>
      </c>
      <c r="Z2676" t="s">
        <v>1837</v>
      </c>
      <c r="AA2676" t="s">
        <v>4529</v>
      </c>
      <c r="AB2676" t="s">
        <v>4530</v>
      </c>
      <c r="AC2676" t="s">
        <v>89</v>
      </c>
      <c r="AD2676" t="str">
        <f t="shared" si="41"/>
        <v>10-60</v>
      </c>
      <c r="AE2676" t="str">
        <f>VLOOKUP(AD2676,'Main_Sub Desc'!C:D,2,)</f>
        <v>LPC from invoicing</v>
      </c>
      <c r="AF2676" t="str">
        <f>VLOOKUP(VALUE(H2676),'Main_Sub Desc'!F:G,2,)</f>
        <v>Wtr Rev Late Payment</v>
      </c>
      <c r="AG2676">
        <f>IFERROR(VLOOKUP(VALUE(I2676),'PC Mapping'!A:F,6,),"")</f>
        <v>10719</v>
      </c>
      <c r="AH2676" s="13" t="str">
        <f>VLOOKUP(AG2676,'PC Mapping'!L:M,2,)</f>
        <v>All Other Water</v>
      </c>
    </row>
    <row r="2677" spans="1:34" x14ac:dyDescent="0.2">
      <c r="A2677" t="s">
        <v>13838</v>
      </c>
      <c r="B2677" t="s">
        <v>13797</v>
      </c>
      <c r="C2677" t="s">
        <v>4519</v>
      </c>
      <c r="D2677" t="s">
        <v>4520</v>
      </c>
      <c r="E2677" s="3">
        <v>45835</v>
      </c>
      <c r="F2677" t="s">
        <v>44</v>
      </c>
      <c r="G2677" t="s">
        <v>3742</v>
      </c>
      <c r="H2677" t="s">
        <v>3722</v>
      </c>
      <c r="I2677" t="s">
        <v>3752</v>
      </c>
      <c r="J2677" t="s">
        <v>4522</v>
      </c>
      <c r="K2677" s="2">
        <v>-10.11</v>
      </c>
      <c r="L2677" t="s">
        <v>44</v>
      </c>
      <c r="M2677" s="2">
        <v>-10.11</v>
      </c>
      <c r="N2677" t="s">
        <v>4523</v>
      </c>
      <c r="O2677" t="s">
        <v>4524</v>
      </c>
      <c r="P2677" t="s">
        <v>12443</v>
      </c>
      <c r="Q2677" t="s">
        <v>13839</v>
      </c>
      <c r="R2677" t="s">
        <v>44</v>
      </c>
      <c r="S2677" t="s">
        <v>4527</v>
      </c>
      <c r="T2677" s="3">
        <v>45835</v>
      </c>
      <c r="U2677" s="3">
        <v>45838</v>
      </c>
      <c r="V2677" s="2">
        <v>0</v>
      </c>
      <c r="W2677" t="s">
        <v>44</v>
      </c>
      <c r="X2677" t="s">
        <v>44</v>
      </c>
      <c r="Y2677" t="s">
        <v>13840</v>
      </c>
      <c r="Z2677" t="s">
        <v>2620</v>
      </c>
      <c r="AA2677" t="s">
        <v>4529</v>
      </c>
      <c r="AB2677" t="s">
        <v>4530</v>
      </c>
      <c r="AC2677" t="s">
        <v>89</v>
      </c>
      <c r="AD2677" t="str">
        <f t="shared" si="41"/>
        <v>10-60</v>
      </c>
      <c r="AE2677" t="str">
        <f>VLOOKUP(AD2677,'Main_Sub Desc'!C:D,2,)</f>
        <v>LPC from invoicing</v>
      </c>
      <c r="AF2677" t="str">
        <f>VLOOKUP(VALUE(H2677),'Main_Sub Desc'!F:G,2,)</f>
        <v>Wtr Rev Late Payment</v>
      </c>
      <c r="AG2677">
        <f>IFERROR(VLOOKUP(VALUE(I2677),'PC Mapping'!A:F,6,),"")</f>
        <v>10719</v>
      </c>
      <c r="AH2677" s="13" t="str">
        <f>VLOOKUP(AG2677,'PC Mapping'!L:M,2,)</f>
        <v>All Other Water</v>
      </c>
    </row>
    <row r="2678" spans="1:34" x14ac:dyDescent="0.2">
      <c r="A2678" t="s">
        <v>13841</v>
      </c>
      <c r="B2678" t="s">
        <v>13790</v>
      </c>
      <c r="C2678" t="s">
        <v>4519</v>
      </c>
      <c r="D2678" t="s">
        <v>4520</v>
      </c>
      <c r="E2678" s="3">
        <v>45835</v>
      </c>
      <c r="F2678" t="s">
        <v>44</v>
      </c>
      <c r="G2678" t="s">
        <v>3742</v>
      </c>
      <c r="H2678" t="s">
        <v>3722</v>
      </c>
      <c r="I2678" t="s">
        <v>3752</v>
      </c>
      <c r="J2678" t="s">
        <v>4522</v>
      </c>
      <c r="K2678" s="2">
        <v>-7.36</v>
      </c>
      <c r="L2678" t="s">
        <v>44</v>
      </c>
      <c r="M2678" s="2">
        <v>-7.36</v>
      </c>
      <c r="N2678" t="s">
        <v>4523</v>
      </c>
      <c r="O2678" t="s">
        <v>4524</v>
      </c>
      <c r="P2678" t="s">
        <v>13842</v>
      </c>
      <c r="Q2678" t="s">
        <v>13843</v>
      </c>
      <c r="R2678" t="s">
        <v>44</v>
      </c>
      <c r="S2678" t="s">
        <v>4527</v>
      </c>
      <c r="T2678" s="3">
        <v>45835</v>
      </c>
      <c r="U2678" s="3">
        <v>45838</v>
      </c>
      <c r="V2678" s="2">
        <v>0</v>
      </c>
      <c r="W2678" t="s">
        <v>44</v>
      </c>
      <c r="X2678" t="s">
        <v>44</v>
      </c>
      <c r="Y2678" t="s">
        <v>13844</v>
      </c>
      <c r="Z2678" t="s">
        <v>1731</v>
      </c>
      <c r="AA2678" t="s">
        <v>4529</v>
      </c>
      <c r="AB2678" t="s">
        <v>4530</v>
      </c>
      <c r="AC2678" t="s">
        <v>89</v>
      </c>
      <c r="AD2678" t="str">
        <f t="shared" si="41"/>
        <v>10-60</v>
      </c>
      <c r="AE2678" t="str">
        <f>VLOOKUP(AD2678,'Main_Sub Desc'!C:D,2,)</f>
        <v>LPC from invoicing</v>
      </c>
      <c r="AF2678" t="str">
        <f>VLOOKUP(VALUE(H2678),'Main_Sub Desc'!F:G,2,)</f>
        <v>Wtr Rev Late Payment</v>
      </c>
      <c r="AG2678">
        <f>IFERROR(VLOOKUP(VALUE(I2678),'PC Mapping'!A:F,6,),"")</f>
        <v>10719</v>
      </c>
      <c r="AH2678" s="13" t="str">
        <f>VLOOKUP(AG2678,'PC Mapping'!L:M,2,)</f>
        <v>All Other Water</v>
      </c>
    </row>
    <row r="2679" spans="1:34" x14ac:dyDescent="0.2">
      <c r="A2679" t="s">
        <v>13845</v>
      </c>
      <c r="B2679" t="s">
        <v>13846</v>
      </c>
      <c r="C2679" t="s">
        <v>4519</v>
      </c>
      <c r="D2679" t="s">
        <v>4520</v>
      </c>
      <c r="E2679" s="3">
        <v>45838</v>
      </c>
      <c r="F2679" t="s">
        <v>44</v>
      </c>
      <c r="G2679" t="s">
        <v>3742</v>
      </c>
      <c r="H2679" t="s">
        <v>3716</v>
      </c>
      <c r="I2679" t="s">
        <v>4534</v>
      </c>
      <c r="J2679" t="s">
        <v>4522</v>
      </c>
      <c r="K2679" s="2">
        <v>-5</v>
      </c>
      <c r="L2679" t="s">
        <v>44</v>
      </c>
      <c r="M2679" s="2">
        <v>-5</v>
      </c>
      <c r="N2679" t="s">
        <v>4523</v>
      </c>
      <c r="O2679" t="s">
        <v>4524</v>
      </c>
      <c r="P2679" t="s">
        <v>11529</v>
      </c>
      <c r="Q2679" t="s">
        <v>13847</v>
      </c>
      <c r="R2679" t="s">
        <v>44</v>
      </c>
      <c r="S2679" t="s">
        <v>4527</v>
      </c>
      <c r="T2679" s="3">
        <v>45838</v>
      </c>
      <c r="U2679" s="3">
        <v>45839</v>
      </c>
      <c r="V2679" s="2">
        <v>0</v>
      </c>
      <c r="W2679" t="s">
        <v>44</v>
      </c>
      <c r="X2679" t="s">
        <v>44</v>
      </c>
      <c r="Y2679" t="s">
        <v>13848</v>
      </c>
      <c r="Z2679" t="s">
        <v>1243</v>
      </c>
      <c r="AA2679" t="s">
        <v>4529</v>
      </c>
      <c r="AB2679" t="s">
        <v>4530</v>
      </c>
      <c r="AC2679" t="s">
        <v>89</v>
      </c>
      <c r="AD2679" t="str">
        <f t="shared" si="41"/>
        <v>10-60</v>
      </c>
      <c r="AE2679" t="str">
        <f>VLOOKUP(AD2679,'Main_Sub Desc'!C:D,2,)</f>
        <v>LPC from invoicing</v>
      </c>
      <c r="AF2679" t="str">
        <f>VLOOKUP(VALUE(H2679),'Main_Sub Desc'!F:G,2,)</f>
        <v>Wst Rev Late Payment</v>
      </c>
      <c r="AG2679">
        <f>IFERROR(VLOOKUP(VALUE(I2679),'PC Mapping'!A:F,6,),"")</f>
        <v>10514</v>
      </c>
      <c r="AH2679" s="13" t="str">
        <f>VLOOKUP(AG2679,'PC Mapping'!L:M,2,)</f>
        <v>Bolivar Sewer</v>
      </c>
    </row>
    <row r="2680" spans="1:34" x14ac:dyDescent="0.2">
      <c r="A2680" t="s">
        <v>13845</v>
      </c>
      <c r="B2680" t="s">
        <v>13846</v>
      </c>
      <c r="C2680" t="s">
        <v>4519</v>
      </c>
      <c r="D2680" t="s">
        <v>4520</v>
      </c>
      <c r="E2680" s="3">
        <v>45838</v>
      </c>
      <c r="F2680" t="s">
        <v>44</v>
      </c>
      <c r="G2680" t="s">
        <v>3742</v>
      </c>
      <c r="H2680" t="s">
        <v>3722</v>
      </c>
      <c r="I2680" t="s">
        <v>4538</v>
      </c>
      <c r="J2680" t="s">
        <v>4522</v>
      </c>
      <c r="K2680" s="2">
        <v>-5</v>
      </c>
      <c r="L2680" t="s">
        <v>44</v>
      </c>
      <c r="M2680" s="2">
        <v>-5</v>
      </c>
      <c r="N2680" t="s">
        <v>4523</v>
      </c>
      <c r="O2680" t="s">
        <v>4524</v>
      </c>
      <c r="P2680" t="s">
        <v>11529</v>
      </c>
      <c r="Q2680" t="s">
        <v>13849</v>
      </c>
      <c r="R2680" t="s">
        <v>44</v>
      </c>
      <c r="S2680" t="s">
        <v>4527</v>
      </c>
      <c r="T2680" s="3">
        <v>45838</v>
      </c>
      <c r="U2680" s="3">
        <v>45839</v>
      </c>
      <c r="V2680" s="2">
        <v>0</v>
      </c>
      <c r="W2680" t="s">
        <v>44</v>
      </c>
      <c r="X2680" t="s">
        <v>44</v>
      </c>
      <c r="Y2680" t="s">
        <v>13850</v>
      </c>
      <c r="Z2680" t="s">
        <v>1243</v>
      </c>
      <c r="AA2680" t="s">
        <v>4529</v>
      </c>
      <c r="AB2680" t="s">
        <v>4530</v>
      </c>
      <c r="AC2680" t="s">
        <v>89</v>
      </c>
      <c r="AD2680" t="str">
        <f t="shared" si="41"/>
        <v>10-60</v>
      </c>
      <c r="AE2680" t="str">
        <f>VLOOKUP(AD2680,'Main_Sub Desc'!C:D,2,)</f>
        <v>LPC from invoicing</v>
      </c>
      <c r="AF2680" t="str">
        <f>VLOOKUP(VALUE(H2680),'Main_Sub Desc'!F:G,2,)</f>
        <v>Wtr Rev Late Payment</v>
      </c>
      <c r="AG2680">
        <f>IFERROR(VLOOKUP(VALUE(I2680),'PC Mapping'!A:F,6,),"")</f>
        <v>10469</v>
      </c>
      <c r="AH2680" s="13" t="str">
        <f>VLOOKUP(AG2680,'PC Mapping'!L:M,2,)</f>
        <v>Bolivar Water</v>
      </c>
    </row>
    <row r="2681" spans="1:34" x14ac:dyDescent="0.2">
      <c r="A2681" t="s">
        <v>13851</v>
      </c>
      <c r="B2681" t="s">
        <v>13852</v>
      </c>
      <c r="C2681" t="s">
        <v>4519</v>
      </c>
      <c r="D2681" t="s">
        <v>4520</v>
      </c>
      <c r="E2681" s="3">
        <v>45810</v>
      </c>
      <c r="F2681" t="s">
        <v>44</v>
      </c>
      <c r="G2681" t="s">
        <v>3742</v>
      </c>
      <c r="H2681" t="s">
        <v>3716</v>
      </c>
      <c r="I2681" t="s">
        <v>4708</v>
      </c>
      <c r="J2681" t="s">
        <v>4522</v>
      </c>
      <c r="K2681" s="2">
        <v>-5</v>
      </c>
      <c r="L2681" t="s">
        <v>44</v>
      </c>
      <c r="M2681" s="2">
        <v>-5</v>
      </c>
      <c r="N2681" t="s">
        <v>4523</v>
      </c>
      <c r="O2681" t="s">
        <v>4524</v>
      </c>
      <c r="P2681" t="s">
        <v>4806</v>
      </c>
      <c r="Q2681" t="s">
        <v>13853</v>
      </c>
      <c r="R2681" t="s">
        <v>44</v>
      </c>
      <c r="S2681" t="s">
        <v>4527</v>
      </c>
      <c r="T2681" s="3">
        <v>45810</v>
      </c>
      <c r="U2681" s="3">
        <v>45811</v>
      </c>
      <c r="V2681" s="2">
        <v>0</v>
      </c>
      <c r="W2681" t="s">
        <v>44</v>
      </c>
      <c r="X2681" t="s">
        <v>44</v>
      </c>
      <c r="Y2681" t="s">
        <v>13854</v>
      </c>
      <c r="Z2681" t="s">
        <v>13855</v>
      </c>
      <c r="AA2681" t="s">
        <v>4529</v>
      </c>
      <c r="AB2681" t="s">
        <v>4530</v>
      </c>
      <c r="AC2681" t="s">
        <v>89</v>
      </c>
      <c r="AD2681" t="str">
        <f t="shared" si="41"/>
        <v>10-60</v>
      </c>
      <c r="AE2681" t="str">
        <f>VLOOKUP(AD2681,'Main_Sub Desc'!C:D,2,)</f>
        <v>LPC from invoicing</v>
      </c>
      <c r="AF2681" t="str">
        <f>VLOOKUP(VALUE(H2681),'Main_Sub Desc'!F:G,2,)</f>
        <v>Wst Rev Late Payment</v>
      </c>
      <c r="AG2681">
        <f>IFERROR(VLOOKUP(VALUE(I2681),'PC Mapping'!A:F,6,),"")</f>
        <v>10720</v>
      </c>
      <c r="AH2681" s="13" t="str">
        <f>VLOOKUP(AG2681,'PC Mapping'!L:M,2,)</f>
        <v>All Other Sewer</v>
      </c>
    </row>
    <row r="2682" spans="1:34" x14ac:dyDescent="0.2">
      <c r="A2682" t="s">
        <v>13856</v>
      </c>
      <c r="B2682" t="s">
        <v>13857</v>
      </c>
      <c r="C2682" t="s">
        <v>4519</v>
      </c>
      <c r="D2682" t="s">
        <v>4520</v>
      </c>
      <c r="E2682" s="3">
        <v>45810</v>
      </c>
      <c r="F2682" t="s">
        <v>44</v>
      </c>
      <c r="G2682" t="s">
        <v>3742</v>
      </c>
      <c r="H2682" t="s">
        <v>3722</v>
      </c>
      <c r="I2682" t="s">
        <v>3752</v>
      </c>
      <c r="J2682" t="s">
        <v>4522</v>
      </c>
      <c r="K2682" s="2">
        <v>-5</v>
      </c>
      <c r="L2682" t="s">
        <v>44</v>
      </c>
      <c r="M2682" s="2">
        <v>-5</v>
      </c>
      <c r="N2682" t="s">
        <v>4523</v>
      </c>
      <c r="O2682" t="s">
        <v>4524</v>
      </c>
      <c r="P2682" t="s">
        <v>11830</v>
      </c>
      <c r="Q2682" t="s">
        <v>13858</v>
      </c>
      <c r="R2682" t="s">
        <v>44</v>
      </c>
      <c r="S2682" t="s">
        <v>4527</v>
      </c>
      <c r="T2682" s="3">
        <v>45810</v>
      </c>
      <c r="U2682" s="3">
        <v>45811</v>
      </c>
      <c r="V2682" s="2">
        <v>0</v>
      </c>
      <c r="W2682" t="s">
        <v>44</v>
      </c>
      <c r="X2682" t="s">
        <v>44</v>
      </c>
      <c r="Y2682" t="s">
        <v>11832</v>
      </c>
      <c r="Z2682" t="s">
        <v>1886</v>
      </c>
      <c r="AA2682" t="s">
        <v>4529</v>
      </c>
      <c r="AB2682" t="s">
        <v>4530</v>
      </c>
      <c r="AC2682" t="s">
        <v>89</v>
      </c>
      <c r="AD2682" t="str">
        <f t="shared" si="41"/>
        <v>10-60</v>
      </c>
      <c r="AE2682" t="str">
        <f>VLOOKUP(AD2682,'Main_Sub Desc'!C:D,2,)</f>
        <v>LPC from invoicing</v>
      </c>
      <c r="AF2682" t="str">
        <f>VLOOKUP(VALUE(H2682),'Main_Sub Desc'!F:G,2,)</f>
        <v>Wtr Rev Late Payment</v>
      </c>
      <c r="AG2682">
        <f>IFERROR(VLOOKUP(VALUE(I2682),'PC Mapping'!A:F,6,),"")</f>
        <v>10719</v>
      </c>
      <c r="AH2682" s="13" t="str">
        <f>VLOOKUP(AG2682,'PC Mapping'!L:M,2,)</f>
        <v>All Other Water</v>
      </c>
    </row>
    <row r="2683" spans="1:34" x14ac:dyDescent="0.2">
      <c r="A2683" t="s">
        <v>13859</v>
      </c>
      <c r="B2683" t="s">
        <v>13860</v>
      </c>
      <c r="C2683" t="s">
        <v>4519</v>
      </c>
      <c r="D2683" t="s">
        <v>4520</v>
      </c>
      <c r="E2683" s="3">
        <v>45811</v>
      </c>
      <c r="F2683" t="s">
        <v>44</v>
      </c>
      <c r="G2683" t="s">
        <v>3742</v>
      </c>
      <c r="H2683" t="s">
        <v>3722</v>
      </c>
      <c r="I2683" t="s">
        <v>3752</v>
      </c>
      <c r="J2683" t="s">
        <v>4522</v>
      </c>
      <c r="K2683" s="2">
        <v>-5</v>
      </c>
      <c r="L2683" t="s">
        <v>44</v>
      </c>
      <c r="M2683" s="2">
        <v>-5</v>
      </c>
      <c r="N2683" t="s">
        <v>4523</v>
      </c>
      <c r="O2683" t="s">
        <v>4524</v>
      </c>
      <c r="P2683" t="s">
        <v>13861</v>
      </c>
      <c r="Q2683" t="s">
        <v>13862</v>
      </c>
      <c r="R2683" t="s">
        <v>44</v>
      </c>
      <c r="S2683" t="s">
        <v>4527</v>
      </c>
      <c r="T2683" s="3">
        <v>45811</v>
      </c>
      <c r="U2683" s="3">
        <v>45812</v>
      </c>
      <c r="V2683" s="2">
        <v>0</v>
      </c>
      <c r="W2683" t="s">
        <v>44</v>
      </c>
      <c r="X2683" t="s">
        <v>44</v>
      </c>
      <c r="Y2683" t="s">
        <v>13863</v>
      </c>
      <c r="Z2683" t="s">
        <v>2631</v>
      </c>
      <c r="AA2683" t="s">
        <v>4529</v>
      </c>
      <c r="AB2683" t="s">
        <v>4530</v>
      </c>
      <c r="AC2683" t="s">
        <v>89</v>
      </c>
      <c r="AD2683" t="str">
        <f t="shared" si="41"/>
        <v>10-60</v>
      </c>
      <c r="AE2683" t="str">
        <f>VLOOKUP(AD2683,'Main_Sub Desc'!C:D,2,)</f>
        <v>LPC from invoicing</v>
      </c>
      <c r="AF2683" t="str">
        <f>VLOOKUP(VALUE(H2683),'Main_Sub Desc'!F:G,2,)</f>
        <v>Wtr Rev Late Payment</v>
      </c>
      <c r="AG2683">
        <f>IFERROR(VLOOKUP(VALUE(I2683),'PC Mapping'!A:F,6,),"")</f>
        <v>10719</v>
      </c>
      <c r="AH2683" s="13" t="str">
        <f>VLOOKUP(AG2683,'PC Mapping'!L:M,2,)</f>
        <v>All Other Water</v>
      </c>
    </row>
    <row r="2684" spans="1:34" x14ac:dyDescent="0.2">
      <c r="A2684" t="s">
        <v>13864</v>
      </c>
      <c r="B2684" t="s">
        <v>13860</v>
      </c>
      <c r="C2684" t="s">
        <v>4519</v>
      </c>
      <c r="D2684" t="s">
        <v>4520</v>
      </c>
      <c r="E2684" s="3">
        <v>45811</v>
      </c>
      <c r="F2684" t="s">
        <v>13865</v>
      </c>
      <c r="G2684" t="s">
        <v>3742</v>
      </c>
      <c r="H2684" t="s">
        <v>3722</v>
      </c>
      <c r="I2684" t="s">
        <v>3752</v>
      </c>
      <c r="J2684" t="s">
        <v>4522</v>
      </c>
      <c r="K2684" s="2">
        <v>-11.31</v>
      </c>
      <c r="L2684" t="s">
        <v>44</v>
      </c>
      <c r="M2684" s="2">
        <v>-11.31</v>
      </c>
      <c r="N2684" t="s">
        <v>4523</v>
      </c>
      <c r="O2684" t="s">
        <v>4524</v>
      </c>
      <c r="P2684" t="s">
        <v>13866</v>
      </c>
      <c r="Q2684" t="s">
        <v>13867</v>
      </c>
      <c r="R2684" t="s">
        <v>44</v>
      </c>
      <c r="S2684" t="s">
        <v>4527</v>
      </c>
      <c r="T2684" s="3">
        <v>45811</v>
      </c>
      <c r="U2684" s="3">
        <v>45812</v>
      </c>
      <c r="V2684" s="2">
        <v>0</v>
      </c>
      <c r="W2684" t="s">
        <v>44</v>
      </c>
      <c r="X2684" t="s">
        <v>44</v>
      </c>
      <c r="Y2684" t="s">
        <v>13868</v>
      </c>
      <c r="Z2684" t="s">
        <v>3025</v>
      </c>
      <c r="AA2684" t="s">
        <v>4529</v>
      </c>
      <c r="AB2684" t="s">
        <v>4530</v>
      </c>
      <c r="AC2684" t="s">
        <v>89</v>
      </c>
      <c r="AD2684" t="str">
        <f t="shared" si="41"/>
        <v>10-60</v>
      </c>
      <c r="AE2684" t="str">
        <f>VLOOKUP(AD2684,'Main_Sub Desc'!C:D,2,)</f>
        <v>LPC from invoicing</v>
      </c>
      <c r="AF2684" t="str">
        <f>VLOOKUP(VALUE(H2684),'Main_Sub Desc'!F:G,2,)</f>
        <v>Wtr Rev Late Payment</v>
      </c>
      <c r="AG2684">
        <f>IFERROR(VLOOKUP(VALUE(I2684),'PC Mapping'!A:F,6,),"")</f>
        <v>10719</v>
      </c>
      <c r="AH2684" s="13" t="str">
        <f>VLOOKUP(AG2684,'PC Mapping'!L:M,2,)</f>
        <v>All Other Water</v>
      </c>
    </row>
    <row r="2685" spans="1:34" x14ac:dyDescent="0.2">
      <c r="A2685" t="s">
        <v>13869</v>
      </c>
      <c r="B2685" t="s">
        <v>13870</v>
      </c>
      <c r="C2685" t="s">
        <v>4519</v>
      </c>
      <c r="D2685" t="s">
        <v>4520</v>
      </c>
      <c r="E2685" s="3">
        <v>45812</v>
      </c>
      <c r="F2685" t="s">
        <v>44</v>
      </c>
      <c r="G2685" t="s">
        <v>3742</v>
      </c>
      <c r="H2685" t="s">
        <v>3722</v>
      </c>
      <c r="I2685" t="s">
        <v>3752</v>
      </c>
      <c r="J2685" t="s">
        <v>4522</v>
      </c>
      <c r="K2685" s="2">
        <v>-5</v>
      </c>
      <c r="L2685" t="s">
        <v>44</v>
      </c>
      <c r="M2685" s="2">
        <v>-5</v>
      </c>
      <c r="N2685" t="s">
        <v>4523</v>
      </c>
      <c r="O2685" t="s">
        <v>4524</v>
      </c>
      <c r="P2685" t="s">
        <v>13871</v>
      </c>
      <c r="Q2685" t="s">
        <v>13872</v>
      </c>
      <c r="R2685" t="s">
        <v>44</v>
      </c>
      <c r="S2685" t="s">
        <v>4527</v>
      </c>
      <c r="T2685" s="3">
        <v>45812</v>
      </c>
      <c r="U2685" s="3">
        <v>45813</v>
      </c>
      <c r="V2685" s="2">
        <v>0</v>
      </c>
      <c r="W2685" t="s">
        <v>44</v>
      </c>
      <c r="X2685" t="s">
        <v>44</v>
      </c>
      <c r="Y2685" t="s">
        <v>13873</v>
      </c>
      <c r="Z2685" t="s">
        <v>2034</v>
      </c>
      <c r="AA2685" t="s">
        <v>4529</v>
      </c>
      <c r="AB2685" t="s">
        <v>4530</v>
      </c>
      <c r="AC2685" t="s">
        <v>89</v>
      </c>
      <c r="AD2685" t="str">
        <f t="shared" si="41"/>
        <v>10-60</v>
      </c>
      <c r="AE2685" t="str">
        <f>VLOOKUP(AD2685,'Main_Sub Desc'!C:D,2,)</f>
        <v>LPC from invoicing</v>
      </c>
      <c r="AF2685" t="str">
        <f>VLOOKUP(VALUE(H2685),'Main_Sub Desc'!F:G,2,)</f>
        <v>Wtr Rev Late Payment</v>
      </c>
      <c r="AG2685">
        <f>IFERROR(VLOOKUP(VALUE(I2685),'PC Mapping'!A:F,6,),"")</f>
        <v>10719</v>
      </c>
      <c r="AH2685" s="13" t="str">
        <f>VLOOKUP(AG2685,'PC Mapping'!L:M,2,)</f>
        <v>All Other Water</v>
      </c>
    </row>
    <row r="2686" spans="1:34" x14ac:dyDescent="0.2">
      <c r="A2686" t="s">
        <v>13874</v>
      </c>
      <c r="B2686" t="s">
        <v>13875</v>
      </c>
      <c r="C2686" t="s">
        <v>4519</v>
      </c>
      <c r="D2686" t="s">
        <v>4520</v>
      </c>
      <c r="E2686" s="3">
        <v>45812</v>
      </c>
      <c r="F2686" t="s">
        <v>44</v>
      </c>
      <c r="G2686" t="s">
        <v>3742</v>
      </c>
      <c r="H2686" t="s">
        <v>3722</v>
      </c>
      <c r="I2686" t="s">
        <v>3752</v>
      </c>
      <c r="J2686" t="s">
        <v>4522</v>
      </c>
      <c r="K2686" s="2">
        <v>-5.59</v>
      </c>
      <c r="L2686" t="s">
        <v>44</v>
      </c>
      <c r="M2686" s="2">
        <v>-5.59</v>
      </c>
      <c r="N2686" t="s">
        <v>4523</v>
      </c>
      <c r="O2686" t="s">
        <v>4524</v>
      </c>
      <c r="P2686" t="s">
        <v>13876</v>
      </c>
      <c r="Q2686" t="s">
        <v>13877</v>
      </c>
      <c r="R2686" t="s">
        <v>44</v>
      </c>
      <c r="S2686" t="s">
        <v>4527</v>
      </c>
      <c r="T2686" s="3">
        <v>45812</v>
      </c>
      <c r="U2686" s="3">
        <v>45813</v>
      </c>
      <c r="V2686" s="2">
        <v>0</v>
      </c>
      <c r="W2686" t="s">
        <v>44</v>
      </c>
      <c r="X2686" t="s">
        <v>44</v>
      </c>
      <c r="Y2686" t="s">
        <v>13878</v>
      </c>
      <c r="Z2686" t="s">
        <v>1860</v>
      </c>
      <c r="AA2686" t="s">
        <v>4529</v>
      </c>
      <c r="AB2686" t="s">
        <v>4530</v>
      </c>
      <c r="AC2686" t="s">
        <v>89</v>
      </c>
      <c r="AD2686" t="str">
        <f t="shared" si="41"/>
        <v>10-60</v>
      </c>
      <c r="AE2686" t="str">
        <f>VLOOKUP(AD2686,'Main_Sub Desc'!C:D,2,)</f>
        <v>LPC from invoicing</v>
      </c>
      <c r="AF2686" t="str">
        <f>VLOOKUP(VALUE(H2686),'Main_Sub Desc'!F:G,2,)</f>
        <v>Wtr Rev Late Payment</v>
      </c>
      <c r="AG2686">
        <f>IFERROR(VLOOKUP(VALUE(I2686),'PC Mapping'!A:F,6,),"")</f>
        <v>10719</v>
      </c>
      <c r="AH2686" s="13" t="str">
        <f>VLOOKUP(AG2686,'PC Mapping'!L:M,2,)</f>
        <v>All Other Water</v>
      </c>
    </row>
    <row r="2687" spans="1:34" x14ac:dyDescent="0.2">
      <c r="A2687" t="s">
        <v>13879</v>
      </c>
      <c r="B2687" t="s">
        <v>13870</v>
      </c>
      <c r="C2687" t="s">
        <v>4519</v>
      </c>
      <c r="D2687" t="s">
        <v>4520</v>
      </c>
      <c r="E2687" s="3">
        <v>45812</v>
      </c>
      <c r="F2687" t="s">
        <v>44</v>
      </c>
      <c r="G2687" t="s">
        <v>3742</v>
      </c>
      <c r="H2687" t="s">
        <v>3722</v>
      </c>
      <c r="I2687" t="s">
        <v>3752</v>
      </c>
      <c r="J2687" t="s">
        <v>4522</v>
      </c>
      <c r="K2687" s="2">
        <v>-6.05</v>
      </c>
      <c r="L2687" t="s">
        <v>44</v>
      </c>
      <c r="M2687" s="2">
        <v>-6.05</v>
      </c>
      <c r="N2687" t="s">
        <v>4523</v>
      </c>
      <c r="O2687" t="s">
        <v>4524</v>
      </c>
      <c r="P2687" t="s">
        <v>7082</v>
      </c>
      <c r="Q2687" t="s">
        <v>13880</v>
      </c>
      <c r="R2687" t="s">
        <v>44</v>
      </c>
      <c r="S2687" t="s">
        <v>4527</v>
      </c>
      <c r="T2687" s="3">
        <v>45812</v>
      </c>
      <c r="U2687" s="3">
        <v>45813</v>
      </c>
      <c r="V2687" s="2">
        <v>0</v>
      </c>
      <c r="W2687" t="s">
        <v>44</v>
      </c>
      <c r="X2687" t="s">
        <v>44</v>
      </c>
      <c r="Y2687" t="s">
        <v>9049</v>
      </c>
      <c r="Z2687" t="s">
        <v>2696</v>
      </c>
      <c r="AA2687" t="s">
        <v>4529</v>
      </c>
      <c r="AB2687" t="s">
        <v>4530</v>
      </c>
      <c r="AC2687" t="s">
        <v>89</v>
      </c>
      <c r="AD2687" t="str">
        <f t="shared" si="41"/>
        <v>10-60</v>
      </c>
      <c r="AE2687" t="str">
        <f>VLOOKUP(AD2687,'Main_Sub Desc'!C:D,2,)</f>
        <v>LPC from invoicing</v>
      </c>
      <c r="AF2687" t="str">
        <f>VLOOKUP(VALUE(H2687),'Main_Sub Desc'!F:G,2,)</f>
        <v>Wtr Rev Late Payment</v>
      </c>
      <c r="AG2687">
        <f>IFERROR(VLOOKUP(VALUE(I2687),'PC Mapping'!A:F,6,),"")</f>
        <v>10719</v>
      </c>
      <c r="AH2687" s="13" t="str">
        <f>VLOOKUP(AG2687,'PC Mapping'!L:M,2,)</f>
        <v>All Other Water</v>
      </c>
    </row>
    <row r="2688" spans="1:34" x14ac:dyDescent="0.2">
      <c r="A2688" t="s">
        <v>13881</v>
      </c>
      <c r="B2688" t="s">
        <v>13882</v>
      </c>
      <c r="C2688" t="s">
        <v>4519</v>
      </c>
      <c r="D2688" t="s">
        <v>4520</v>
      </c>
      <c r="E2688" s="3">
        <v>45813</v>
      </c>
      <c r="F2688" t="s">
        <v>44</v>
      </c>
      <c r="G2688" t="s">
        <v>3742</v>
      </c>
      <c r="H2688" t="s">
        <v>3722</v>
      </c>
      <c r="I2688" t="s">
        <v>3752</v>
      </c>
      <c r="J2688" t="s">
        <v>4522</v>
      </c>
      <c r="K2688" s="2">
        <v>-5</v>
      </c>
      <c r="L2688" t="s">
        <v>44</v>
      </c>
      <c r="M2688" s="2">
        <v>-5</v>
      </c>
      <c r="N2688" t="s">
        <v>4523</v>
      </c>
      <c r="O2688" t="s">
        <v>4524</v>
      </c>
      <c r="P2688" t="s">
        <v>13883</v>
      </c>
      <c r="Q2688" t="s">
        <v>13884</v>
      </c>
      <c r="R2688" t="s">
        <v>44</v>
      </c>
      <c r="S2688" t="s">
        <v>4527</v>
      </c>
      <c r="T2688" s="3">
        <v>45813</v>
      </c>
      <c r="U2688" s="3">
        <v>45814</v>
      </c>
      <c r="V2688" s="2">
        <v>0</v>
      </c>
      <c r="W2688" t="s">
        <v>44</v>
      </c>
      <c r="X2688" t="s">
        <v>44</v>
      </c>
      <c r="Y2688" t="s">
        <v>13885</v>
      </c>
      <c r="Z2688" t="s">
        <v>13886</v>
      </c>
      <c r="AA2688" t="s">
        <v>4529</v>
      </c>
      <c r="AB2688" t="s">
        <v>4530</v>
      </c>
      <c r="AC2688" t="s">
        <v>89</v>
      </c>
      <c r="AD2688" t="str">
        <f t="shared" si="41"/>
        <v>10-60</v>
      </c>
      <c r="AE2688" t="str">
        <f>VLOOKUP(AD2688,'Main_Sub Desc'!C:D,2,)</f>
        <v>LPC from invoicing</v>
      </c>
      <c r="AF2688" t="str">
        <f>VLOOKUP(VALUE(H2688),'Main_Sub Desc'!F:G,2,)</f>
        <v>Wtr Rev Late Payment</v>
      </c>
      <c r="AG2688">
        <f>IFERROR(VLOOKUP(VALUE(I2688),'PC Mapping'!A:F,6,),"")</f>
        <v>10719</v>
      </c>
      <c r="AH2688" s="13" t="str">
        <f>VLOOKUP(AG2688,'PC Mapping'!L:M,2,)</f>
        <v>All Other Water</v>
      </c>
    </row>
    <row r="2689" spans="1:34" x14ac:dyDescent="0.2">
      <c r="A2689" t="s">
        <v>13887</v>
      </c>
      <c r="B2689" t="s">
        <v>13888</v>
      </c>
      <c r="C2689" t="s">
        <v>4519</v>
      </c>
      <c r="D2689" t="s">
        <v>4520</v>
      </c>
      <c r="E2689" s="3">
        <v>45813</v>
      </c>
      <c r="F2689" t="s">
        <v>44</v>
      </c>
      <c r="G2689" t="s">
        <v>3742</v>
      </c>
      <c r="H2689" t="s">
        <v>3722</v>
      </c>
      <c r="I2689" t="s">
        <v>3752</v>
      </c>
      <c r="J2689" t="s">
        <v>4522</v>
      </c>
      <c r="K2689" s="2">
        <v>-5</v>
      </c>
      <c r="L2689" t="s">
        <v>44</v>
      </c>
      <c r="M2689" s="2">
        <v>-5</v>
      </c>
      <c r="N2689" t="s">
        <v>4523</v>
      </c>
      <c r="O2689" t="s">
        <v>4524</v>
      </c>
      <c r="P2689" t="s">
        <v>7120</v>
      </c>
      <c r="Q2689" t="s">
        <v>13889</v>
      </c>
      <c r="R2689" t="s">
        <v>44</v>
      </c>
      <c r="S2689" t="s">
        <v>4527</v>
      </c>
      <c r="T2689" s="3">
        <v>45813</v>
      </c>
      <c r="U2689" s="3">
        <v>45814</v>
      </c>
      <c r="V2689" s="2">
        <v>0</v>
      </c>
      <c r="W2689" t="s">
        <v>44</v>
      </c>
      <c r="X2689" t="s">
        <v>44</v>
      </c>
      <c r="Y2689" t="s">
        <v>13890</v>
      </c>
      <c r="Z2689" t="s">
        <v>2300</v>
      </c>
      <c r="AA2689" t="s">
        <v>4529</v>
      </c>
      <c r="AB2689" t="s">
        <v>4530</v>
      </c>
      <c r="AC2689" t="s">
        <v>89</v>
      </c>
      <c r="AD2689" t="str">
        <f t="shared" si="41"/>
        <v>10-60</v>
      </c>
      <c r="AE2689" t="str">
        <f>VLOOKUP(AD2689,'Main_Sub Desc'!C:D,2,)</f>
        <v>LPC from invoicing</v>
      </c>
      <c r="AF2689" t="str">
        <f>VLOOKUP(VALUE(H2689),'Main_Sub Desc'!F:G,2,)</f>
        <v>Wtr Rev Late Payment</v>
      </c>
      <c r="AG2689">
        <f>IFERROR(VLOOKUP(VALUE(I2689),'PC Mapping'!A:F,6,),"")</f>
        <v>10719</v>
      </c>
      <c r="AH2689" s="13" t="str">
        <f>VLOOKUP(AG2689,'PC Mapping'!L:M,2,)</f>
        <v>All Other Water</v>
      </c>
    </row>
    <row r="2690" spans="1:34" x14ac:dyDescent="0.2">
      <c r="A2690" t="s">
        <v>13891</v>
      </c>
      <c r="B2690" t="s">
        <v>13882</v>
      </c>
      <c r="C2690" t="s">
        <v>4519</v>
      </c>
      <c r="D2690" t="s">
        <v>4520</v>
      </c>
      <c r="E2690" s="3">
        <v>45813</v>
      </c>
      <c r="F2690" t="s">
        <v>44</v>
      </c>
      <c r="G2690" t="s">
        <v>3742</v>
      </c>
      <c r="H2690" t="s">
        <v>3722</v>
      </c>
      <c r="I2690" t="s">
        <v>3752</v>
      </c>
      <c r="J2690" t="s">
        <v>4522</v>
      </c>
      <c r="K2690" s="2">
        <v>-5</v>
      </c>
      <c r="L2690" t="s">
        <v>44</v>
      </c>
      <c r="M2690" s="2">
        <v>-5</v>
      </c>
      <c r="N2690" t="s">
        <v>4523</v>
      </c>
      <c r="O2690" t="s">
        <v>4524</v>
      </c>
      <c r="P2690" t="s">
        <v>13892</v>
      </c>
      <c r="Q2690" t="s">
        <v>13893</v>
      </c>
      <c r="R2690" t="s">
        <v>44</v>
      </c>
      <c r="S2690" t="s">
        <v>4527</v>
      </c>
      <c r="T2690" s="3">
        <v>45813</v>
      </c>
      <c r="U2690" s="3">
        <v>45814</v>
      </c>
      <c r="V2690" s="2">
        <v>0</v>
      </c>
      <c r="W2690" t="s">
        <v>44</v>
      </c>
      <c r="X2690" t="s">
        <v>44</v>
      </c>
      <c r="Y2690" t="s">
        <v>13894</v>
      </c>
      <c r="Z2690" t="s">
        <v>2610</v>
      </c>
      <c r="AA2690" t="s">
        <v>4529</v>
      </c>
      <c r="AB2690" t="s">
        <v>4530</v>
      </c>
      <c r="AC2690" t="s">
        <v>89</v>
      </c>
      <c r="AD2690" t="str">
        <f t="shared" si="41"/>
        <v>10-60</v>
      </c>
      <c r="AE2690" t="str">
        <f>VLOOKUP(AD2690,'Main_Sub Desc'!C:D,2,)</f>
        <v>LPC from invoicing</v>
      </c>
      <c r="AF2690" t="str">
        <f>VLOOKUP(VALUE(H2690),'Main_Sub Desc'!F:G,2,)</f>
        <v>Wtr Rev Late Payment</v>
      </c>
      <c r="AG2690">
        <f>IFERROR(VLOOKUP(VALUE(I2690),'PC Mapping'!A:F,6,),"")</f>
        <v>10719</v>
      </c>
      <c r="AH2690" s="13" t="str">
        <f>VLOOKUP(AG2690,'PC Mapping'!L:M,2,)</f>
        <v>All Other Water</v>
      </c>
    </row>
    <row r="2691" spans="1:34" x14ac:dyDescent="0.2">
      <c r="A2691" t="s">
        <v>13895</v>
      </c>
      <c r="B2691" t="s">
        <v>13888</v>
      </c>
      <c r="C2691" t="s">
        <v>4519</v>
      </c>
      <c r="D2691" t="s">
        <v>4520</v>
      </c>
      <c r="E2691" s="3">
        <v>45813</v>
      </c>
      <c r="F2691" t="s">
        <v>44</v>
      </c>
      <c r="G2691" t="s">
        <v>3742</v>
      </c>
      <c r="H2691" t="s">
        <v>3722</v>
      </c>
      <c r="I2691" t="s">
        <v>3752</v>
      </c>
      <c r="J2691" t="s">
        <v>4522</v>
      </c>
      <c r="K2691" s="2">
        <v>-5</v>
      </c>
      <c r="L2691" t="s">
        <v>44</v>
      </c>
      <c r="M2691" s="2">
        <v>-5</v>
      </c>
      <c r="N2691" t="s">
        <v>4523</v>
      </c>
      <c r="O2691" t="s">
        <v>4524</v>
      </c>
      <c r="P2691" t="s">
        <v>13896</v>
      </c>
      <c r="Q2691" t="s">
        <v>13897</v>
      </c>
      <c r="R2691" t="s">
        <v>44</v>
      </c>
      <c r="S2691" t="s">
        <v>4527</v>
      </c>
      <c r="T2691" s="3">
        <v>45813</v>
      </c>
      <c r="U2691" s="3">
        <v>45814</v>
      </c>
      <c r="V2691" s="2">
        <v>0</v>
      </c>
      <c r="W2691" t="s">
        <v>44</v>
      </c>
      <c r="X2691" t="s">
        <v>44</v>
      </c>
      <c r="Y2691" t="s">
        <v>13898</v>
      </c>
      <c r="Z2691" t="s">
        <v>13899</v>
      </c>
      <c r="AA2691" t="s">
        <v>4529</v>
      </c>
      <c r="AB2691" t="s">
        <v>4530</v>
      </c>
      <c r="AC2691" t="s">
        <v>99</v>
      </c>
      <c r="AD2691" t="str">
        <f t="shared" si="41"/>
        <v>10-60</v>
      </c>
      <c r="AE2691" t="str">
        <f>VLOOKUP(AD2691,'Main_Sub Desc'!C:D,2,)</f>
        <v>LPC from invoicing</v>
      </c>
      <c r="AF2691" t="str">
        <f>VLOOKUP(VALUE(H2691),'Main_Sub Desc'!F:G,2,)</f>
        <v>Wtr Rev Late Payment</v>
      </c>
      <c r="AG2691">
        <f>IFERROR(VLOOKUP(VALUE(I2691),'PC Mapping'!A:F,6,),"")</f>
        <v>10719</v>
      </c>
      <c r="AH2691" s="13" t="str">
        <f>VLOOKUP(AG2691,'PC Mapping'!L:M,2,)</f>
        <v>All Other Water</v>
      </c>
    </row>
    <row r="2692" spans="1:34" x14ac:dyDescent="0.2">
      <c r="A2692" t="s">
        <v>13900</v>
      </c>
      <c r="B2692" t="s">
        <v>13882</v>
      </c>
      <c r="C2692" t="s">
        <v>4519</v>
      </c>
      <c r="D2692" t="s">
        <v>4520</v>
      </c>
      <c r="E2692" s="3">
        <v>45813</v>
      </c>
      <c r="F2692" t="s">
        <v>44</v>
      </c>
      <c r="G2692" t="s">
        <v>3742</v>
      </c>
      <c r="H2692" t="s">
        <v>3722</v>
      </c>
      <c r="I2692" t="s">
        <v>3752</v>
      </c>
      <c r="J2692" t="s">
        <v>4522</v>
      </c>
      <c r="K2692" s="2">
        <v>-6.47</v>
      </c>
      <c r="L2692" t="s">
        <v>44</v>
      </c>
      <c r="M2692" s="2">
        <v>-6.47</v>
      </c>
      <c r="N2692" t="s">
        <v>4523</v>
      </c>
      <c r="O2692" t="s">
        <v>4524</v>
      </c>
      <c r="P2692" t="s">
        <v>9196</v>
      </c>
      <c r="Q2692" t="s">
        <v>13901</v>
      </c>
      <c r="R2692" t="s">
        <v>44</v>
      </c>
      <c r="S2692" t="s">
        <v>4527</v>
      </c>
      <c r="T2692" s="3">
        <v>45813</v>
      </c>
      <c r="U2692" s="3">
        <v>45814</v>
      </c>
      <c r="V2692" s="2">
        <v>0</v>
      </c>
      <c r="W2692" t="s">
        <v>44</v>
      </c>
      <c r="X2692" t="s">
        <v>44</v>
      </c>
      <c r="Y2692" t="s">
        <v>13902</v>
      </c>
      <c r="Z2692" t="s">
        <v>3555</v>
      </c>
      <c r="AA2692" t="s">
        <v>4529</v>
      </c>
      <c r="AB2692" t="s">
        <v>4530</v>
      </c>
      <c r="AC2692" t="s">
        <v>89</v>
      </c>
      <c r="AD2692" t="str">
        <f t="shared" ref="AD2692:AD2755" si="42">CONCATENATE(VALUE(AA2692),"-",VALUE(AB2692))</f>
        <v>10-60</v>
      </c>
      <c r="AE2692" t="str">
        <f>VLOOKUP(AD2692,'Main_Sub Desc'!C:D,2,)</f>
        <v>LPC from invoicing</v>
      </c>
      <c r="AF2692" t="str">
        <f>VLOOKUP(VALUE(H2692),'Main_Sub Desc'!F:G,2,)</f>
        <v>Wtr Rev Late Payment</v>
      </c>
      <c r="AG2692">
        <f>IFERROR(VLOOKUP(VALUE(I2692),'PC Mapping'!A:F,6,),"")</f>
        <v>10719</v>
      </c>
      <c r="AH2692" s="13" t="str">
        <f>VLOOKUP(AG2692,'PC Mapping'!L:M,2,)</f>
        <v>All Other Water</v>
      </c>
    </row>
    <row r="2693" spans="1:34" x14ac:dyDescent="0.2">
      <c r="A2693" t="s">
        <v>13903</v>
      </c>
      <c r="B2693" t="s">
        <v>13882</v>
      </c>
      <c r="C2693" t="s">
        <v>4519</v>
      </c>
      <c r="D2693" t="s">
        <v>4520</v>
      </c>
      <c r="E2693" s="3">
        <v>45813</v>
      </c>
      <c r="F2693" t="s">
        <v>44</v>
      </c>
      <c r="G2693" t="s">
        <v>3742</v>
      </c>
      <c r="H2693" t="s">
        <v>3722</v>
      </c>
      <c r="I2693" t="s">
        <v>3752</v>
      </c>
      <c r="J2693" t="s">
        <v>4522</v>
      </c>
      <c r="K2693" s="2">
        <v>-5</v>
      </c>
      <c r="L2693" t="s">
        <v>44</v>
      </c>
      <c r="M2693" s="2">
        <v>-5</v>
      </c>
      <c r="N2693" t="s">
        <v>4523</v>
      </c>
      <c r="O2693" t="s">
        <v>4524</v>
      </c>
      <c r="P2693" t="s">
        <v>13904</v>
      </c>
      <c r="Q2693" t="s">
        <v>13905</v>
      </c>
      <c r="R2693" t="s">
        <v>44</v>
      </c>
      <c r="S2693" t="s">
        <v>4527</v>
      </c>
      <c r="T2693" s="3">
        <v>45813</v>
      </c>
      <c r="U2693" s="3">
        <v>45814</v>
      </c>
      <c r="V2693" s="2">
        <v>0</v>
      </c>
      <c r="W2693" t="s">
        <v>44</v>
      </c>
      <c r="X2693" t="s">
        <v>44</v>
      </c>
      <c r="Y2693" t="s">
        <v>13906</v>
      </c>
      <c r="Z2693" t="s">
        <v>13907</v>
      </c>
      <c r="AA2693" t="s">
        <v>4529</v>
      </c>
      <c r="AB2693" t="s">
        <v>4530</v>
      </c>
      <c r="AC2693" t="s">
        <v>89</v>
      </c>
      <c r="AD2693" t="str">
        <f t="shared" si="42"/>
        <v>10-60</v>
      </c>
      <c r="AE2693" t="str">
        <f>VLOOKUP(AD2693,'Main_Sub Desc'!C:D,2,)</f>
        <v>LPC from invoicing</v>
      </c>
      <c r="AF2693" t="str">
        <f>VLOOKUP(VALUE(H2693),'Main_Sub Desc'!F:G,2,)</f>
        <v>Wtr Rev Late Payment</v>
      </c>
      <c r="AG2693">
        <f>IFERROR(VLOOKUP(VALUE(I2693),'PC Mapping'!A:F,6,),"")</f>
        <v>10719</v>
      </c>
      <c r="AH2693" s="13" t="str">
        <f>VLOOKUP(AG2693,'PC Mapping'!L:M,2,)</f>
        <v>All Other Water</v>
      </c>
    </row>
    <row r="2694" spans="1:34" x14ac:dyDescent="0.2">
      <c r="A2694" t="s">
        <v>13908</v>
      </c>
      <c r="B2694" t="s">
        <v>13882</v>
      </c>
      <c r="C2694" t="s">
        <v>4519</v>
      </c>
      <c r="D2694" t="s">
        <v>4520</v>
      </c>
      <c r="E2694" s="3">
        <v>45813</v>
      </c>
      <c r="F2694" t="s">
        <v>44</v>
      </c>
      <c r="G2694" t="s">
        <v>3742</v>
      </c>
      <c r="H2694" t="s">
        <v>3722</v>
      </c>
      <c r="I2694" t="s">
        <v>3752</v>
      </c>
      <c r="J2694" t="s">
        <v>4522</v>
      </c>
      <c r="K2694" s="2">
        <v>-6.87</v>
      </c>
      <c r="L2694" t="s">
        <v>44</v>
      </c>
      <c r="M2694" s="2">
        <v>-6.87</v>
      </c>
      <c r="N2694" t="s">
        <v>4523</v>
      </c>
      <c r="O2694" t="s">
        <v>4524</v>
      </c>
      <c r="P2694" t="s">
        <v>13909</v>
      </c>
      <c r="Q2694" t="s">
        <v>13910</v>
      </c>
      <c r="R2694" t="s">
        <v>44</v>
      </c>
      <c r="S2694" t="s">
        <v>4527</v>
      </c>
      <c r="T2694" s="3">
        <v>45813</v>
      </c>
      <c r="U2694" s="3">
        <v>45814</v>
      </c>
      <c r="V2694" s="2">
        <v>0</v>
      </c>
      <c r="W2694" t="s">
        <v>44</v>
      </c>
      <c r="X2694" t="s">
        <v>44</v>
      </c>
      <c r="Y2694" t="s">
        <v>13911</v>
      </c>
      <c r="Z2694" t="s">
        <v>3171</v>
      </c>
      <c r="AA2694" t="s">
        <v>4529</v>
      </c>
      <c r="AB2694" t="s">
        <v>4530</v>
      </c>
      <c r="AC2694" t="s">
        <v>89</v>
      </c>
      <c r="AD2694" t="str">
        <f t="shared" si="42"/>
        <v>10-60</v>
      </c>
      <c r="AE2694" t="str">
        <f>VLOOKUP(AD2694,'Main_Sub Desc'!C:D,2,)</f>
        <v>LPC from invoicing</v>
      </c>
      <c r="AF2694" t="str">
        <f>VLOOKUP(VALUE(H2694),'Main_Sub Desc'!F:G,2,)</f>
        <v>Wtr Rev Late Payment</v>
      </c>
      <c r="AG2694">
        <f>IFERROR(VLOOKUP(VALUE(I2694),'PC Mapping'!A:F,6,),"")</f>
        <v>10719</v>
      </c>
      <c r="AH2694" s="13" t="str">
        <f>VLOOKUP(AG2694,'PC Mapping'!L:M,2,)</f>
        <v>All Other Water</v>
      </c>
    </row>
    <row r="2695" spans="1:34" x14ac:dyDescent="0.2">
      <c r="A2695" t="s">
        <v>13912</v>
      </c>
      <c r="B2695" t="s">
        <v>13882</v>
      </c>
      <c r="C2695" t="s">
        <v>4519</v>
      </c>
      <c r="D2695" t="s">
        <v>4520</v>
      </c>
      <c r="E2695" s="3">
        <v>45813</v>
      </c>
      <c r="F2695" t="s">
        <v>44</v>
      </c>
      <c r="G2695" t="s">
        <v>3742</v>
      </c>
      <c r="H2695" t="s">
        <v>3722</v>
      </c>
      <c r="I2695" t="s">
        <v>3752</v>
      </c>
      <c r="J2695" t="s">
        <v>4522</v>
      </c>
      <c r="K2695" s="2">
        <v>-14.29</v>
      </c>
      <c r="L2695" t="s">
        <v>44</v>
      </c>
      <c r="M2695" s="2">
        <v>-14.29</v>
      </c>
      <c r="N2695" t="s">
        <v>4523</v>
      </c>
      <c r="O2695" t="s">
        <v>4524</v>
      </c>
      <c r="P2695" t="s">
        <v>13913</v>
      </c>
      <c r="Q2695" t="s">
        <v>13914</v>
      </c>
      <c r="R2695" t="s">
        <v>44</v>
      </c>
      <c r="S2695" t="s">
        <v>4527</v>
      </c>
      <c r="T2695" s="3">
        <v>45813</v>
      </c>
      <c r="U2695" s="3">
        <v>45814</v>
      </c>
      <c r="V2695" s="2">
        <v>0</v>
      </c>
      <c r="W2695" t="s">
        <v>44</v>
      </c>
      <c r="X2695" t="s">
        <v>44</v>
      </c>
      <c r="Y2695" t="s">
        <v>13915</v>
      </c>
      <c r="Z2695" t="s">
        <v>13916</v>
      </c>
      <c r="AA2695" t="s">
        <v>4529</v>
      </c>
      <c r="AB2695" t="s">
        <v>4530</v>
      </c>
      <c r="AC2695" t="s">
        <v>89</v>
      </c>
      <c r="AD2695" t="str">
        <f t="shared" si="42"/>
        <v>10-60</v>
      </c>
      <c r="AE2695" t="str">
        <f>VLOOKUP(AD2695,'Main_Sub Desc'!C:D,2,)</f>
        <v>LPC from invoicing</v>
      </c>
      <c r="AF2695" t="str">
        <f>VLOOKUP(VALUE(H2695),'Main_Sub Desc'!F:G,2,)</f>
        <v>Wtr Rev Late Payment</v>
      </c>
      <c r="AG2695">
        <f>IFERROR(VLOOKUP(VALUE(I2695),'PC Mapping'!A:F,6,),"")</f>
        <v>10719</v>
      </c>
      <c r="AH2695" s="13" t="str">
        <f>VLOOKUP(AG2695,'PC Mapping'!L:M,2,)</f>
        <v>All Other Water</v>
      </c>
    </row>
    <row r="2696" spans="1:34" x14ac:dyDescent="0.2">
      <c r="A2696" t="s">
        <v>13917</v>
      </c>
      <c r="B2696" t="s">
        <v>13882</v>
      </c>
      <c r="C2696" t="s">
        <v>4519</v>
      </c>
      <c r="D2696" t="s">
        <v>4520</v>
      </c>
      <c r="E2696" s="3">
        <v>45813</v>
      </c>
      <c r="F2696" t="s">
        <v>44</v>
      </c>
      <c r="G2696" t="s">
        <v>3742</v>
      </c>
      <c r="H2696" t="s">
        <v>3722</v>
      </c>
      <c r="I2696" t="s">
        <v>3752</v>
      </c>
      <c r="J2696" t="s">
        <v>4522</v>
      </c>
      <c r="K2696" s="2">
        <v>-5</v>
      </c>
      <c r="L2696" t="s">
        <v>44</v>
      </c>
      <c r="M2696" s="2">
        <v>-5</v>
      </c>
      <c r="N2696" t="s">
        <v>4523</v>
      </c>
      <c r="O2696" t="s">
        <v>4524</v>
      </c>
      <c r="P2696" t="s">
        <v>13918</v>
      </c>
      <c r="Q2696" t="s">
        <v>13919</v>
      </c>
      <c r="R2696" t="s">
        <v>44</v>
      </c>
      <c r="S2696" t="s">
        <v>4527</v>
      </c>
      <c r="T2696" s="3">
        <v>45813</v>
      </c>
      <c r="U2696" s="3">
        <v>45814</v>
      </c>
      <c r="V2696" s="2">
        <v>0</v>
      </c>
      <c r="W2696" t="s">
        <v>44</v>
      </c>
      <c r="X2696" t="s">
        <v>44</v>
      </c>
      <c r="Y2696" t="s">
        <v>13920</v>
      </c>
      <c r="Z2696" t="s">
        <v>2154</v>
      </c>
      <c r="AA2696" t="s">
        <v>4529</v>
      </c>
      <c r="AB2696" t="s">
        <v>4530</v>
      </c>
      <c r="AC2696" t="s">
        <v>89</v>
      </c>
      <c r="AD2696" t="str">
        <f t="shared" si="42"/>
        <v>10-60</v>
      </c>
      <c r="AE2696" t="str">
        <f>VLOOKUP(AD2696,'Main_Sub Desc'!C:D,2,)</f>
        <v>LPC from invoicing</v>
      </c>
      <c r="AF2696" t="str">
        <f>VLOOKUP(VALUE(H2696),'Main_Sub Desc'!F:G,2,)</f>
        <v>Wtr Rev Late Payment</v>
      </c>
      <c r="AG2696">
        <f>IFERROR(VLOOKUP(VALUE(I2696),'PC Mapping'!A:F,6,),"")</f>
        <v>10719</v>
      </c>
      <c r="AH2696" s="13" t="str">
        <f>VLOOKUP(AG2696,'PC Mapping'!L:M,2,)</f>
        <v>All Other Water</v>
      </c>
    </row>
    <row r="2697" spans="1:34" x14ac:dyDescent="0.2">
      <c r="A2697" t="s">
        <v>13921</v>
      </c>
      <c r="B2697" t="s">
        <v>13888</v>
      </c>
      <c r="C2697" t="s">
        <v>4519</v>
      </c>
      <c r="D2697" t="s">
        <v>4520</v>
      </c>
      <c r="E2697" s="3">
        <v>45813</v>
      </c>
      <c r="F2697" t="s">
        <v>44</v>
      </c>
      <c r="G2697" t="s">
        <v>3742</v>
      </c>
      <c r="H2697" t="s">
        <v>3722</v>
      </c>
      <c r="I2697" t="s">
        <v>3752</v>
      </c>
      <c r="J2697" t="s">
        <v>4522</v>
      </c>
      <c r="K2697" s="2">
        <v>-5</v>
      </c>
      <c r="L2697" t="s">
        <v>44</v>
      </c>
      <c r="M2697" s="2">
        <v>-5</v>
      </c>
      <c r="N2697" t="s">
        <v>4523</v>
      </c>
      <c r="O2697" t="s">
        <v>4524</v>
      </c>
      <c r="P2697" t="s">
        <v>13922</v>
      </c>
      <c r="Q2697" t="s">
        <v>13923</v>
      </c>
      <c r="R2697" t="s">
        <v>44</v>
      </c>
      <c r="S2697" t="s">
        <v>4527</v>
      </c>
      <c r="T2697" s="3">
        <v>45813</v>
      </c>
      <c r="U2697" s="3">
        <v>45814</v>
      </c>
      <c r="V2697" s="2">
        <v>0</v>
      </c>
      <c r="W2697" t="s">
        <v>44</v>
      </c>
      <c r="X2697" t="s">
        <v>44</v>
      </c>
      <c r="Y2697" t="s">
        <v>13924</v>
      </c>
      <c r="Z2697" t="s">
        <v>3437</v>
      </c>
      <c r="AA2697" t="s">
        <v>4529</v>
      </c>
      <c r="AB2697" t="s">
        <v>4530</v>
      </c>
      <c r="AC2697" t="s">
        <v>89</v>
      </c>
      <c r="AD2697" t="str">
        <f t="shared" si="42"/>
        <v>10-60</v>
      </c>
      <c r="AE2697" t="str">
        <f>VLOOKUP(AD2697,'Main_Sub Desc'!C:D,2,)</f>
        <v>LPC from invoicing</v>
      </c>
      <c r="AF2697" t="str">
        <f>VLOOKUP(VALUE(H2697),'Main_Sub Desc'!F:G,2,)</f>
        <v>Wtr Rev Late Payment</v>
      </c>
      <c r="AG2697">
        <f>IFERROR(VLOOKUP(VALUE(I2697),'PC Mapping'!A:F,6,),"")</f>
        <v>10719</v>
      </c>
      <c r="AH2697" s="13" t="str">
        <f>VLOOKUP(AG2697,'PC Mapping'!L:M,2,)</f>
        <v>All Other Water</v>
      </c>
    </row>
    <row r="2698" spans="1:34" x14ac:dyDescent="0.2">
      <c r="A2698" t="s">
        <v>13925</v>
      </c>
      <c r="B2698" t="s">
        <v>13888</v>
      </c>
      <c r="C2698" t="s">
        <v>4519</v>
      </c>
      <c r="D2698" t="s">
        <v>4520</v>
      </c>
      <c r="E2698" s="3">
        <v>45813</v>
      </c>
      <c r="F2698" t="s">
        <v>44</v>
      </c>
      <c r="G2698" t="s">
        <v>3742</v>
      </c>
      <c r="H2698" t="s">
        <v>3722</v>
      </c>
      <c r="I2698" t="s">
        <v>3752</v>
      </c>
      <c r="J2698" t="s">
        <v>4522</v>
      </c>
      <c r="K2698" s="2">
        <v>-5</v>
      </c>
      <c r="L2698" t="s">
        <v>44</v>
      </c>
      <c r="M2698" s="2">
        <v>-5</v>
      </c>
      <c r="N2698" t="s">
        <v>4523</v>
      </c>
      <c r="O2698" t="s">
        <v>4524</v>
      </c>
      <c r="P2698" t="s">
        <v>13926</v>
      </c>
      <c r="Q2698" t="s">
        <v>13927</v>
      </c>
      <c r="R2698" t="s">
        <v>44</v>
      </c>
      <c r="S2698" t="s">
        <v>4527</v>
      </c>
      <c r="T2698" s="3">
        <v>45813</v>
      </c>
      <c r="U2698" s="3">
        <v>45814</v>
      </c>
      <c r="V2698" s="2">
        <v>0</v>
      </c>
      <c r="W2698" t="s">
        <v>44</v>
      </c>
      <c r="X2698" t="s">
        <v>44</v>
      </c>
      <c r="Y2698" t="s">
        <v>13928</v>
      </c>
      <c r="Z2698" t="s">
        <v>2988</v>
      </c>
      <c r="AA2698" t="s">
        <v>4529</v>
      </c>
      <c r="AB2698" t="s">
        <v>4530</v>
      </c>
      <c r="AC2698" t="s">
        <v>89</v>
      </c>
      <c r="AD2698" t="str">
        <f t="shared" si="42"/>
        <v>10-60</v>
      </c>
      <c r="AE2698" t="str">
        <f>VLOOKUP(AD2698,'Main_Sub Desc'!C:D,2,)</f>
        <v>LPC from invoicing</v>
      </c>
      <c r="AF2698" t="str">
        <f>VLOOKUP(VALUE(H2698),'Main_Sub Desc'!F:G,2,)</f>
        <v>Wtr Rev Late Payment</v>
      </c>
      <c r="AG2698">
        <f>IFERROR(VLOOKUP(VALUE(I2698),'PC Mapping'!A:F,6,),"")</f>
        <v>10719</v>
      </c>
      <c r="AH2698" s="13" t="str">
        <f>VLOOKUP(AG2698,'PC Mapping'!L:M,2,)</f>
        <v>All Other Water</v>
      </c>
    </row>
    <row r="2699" spans="1:34" x14ac:dyDescent="0.2">
      <c r="A2699" t="s">
        <v>13929</v>
      </c>
      <c r="B2699" t="s">
        <v>13930</v>
      </c>
      <c r="C2699" t="s">
        <v>4519</v>
      </c>
      <c r="D2699" t="s">
        <v>4520</v>
      </c>
      <c r="E2699" s="3">
        <v>45813</v>
      </c>
      <c r="F2699" t="s">
        <v>44</v>
      </c>
      <c r="G2699" t="s">
        <v>3742</v>
      </c>
      <c r="H2699" t="s">
        <v>3722</v>
      </c>
      <c r="I2699" t="s">
        <v>3752</v>
      </c>
      <c r="J2699" t="s">
        <v>4522</v>
      </c>
      <c r="K2699" s="2">
        <v>-5</v>
      </c>
      <c r="L2699" t="s">
        <v>44</v>
      </c>
      <c r="M2699" s="2">
        <v>-5</v>
      </c>
      <c r="N2699" t="s">
        <v>4523</v>
      </c>
      <c r="O2699" t="s">
        <v>4524</v>
      </c>
      <c r="P2699" t="s">
        <v>13931</v>
      </c>
      <c r="Q2699" t="s">
        <v>13932</v>
      </c>
      <c r="R2699" t="s">
        <v>44</v>
      </c>
      <c r="S2699" t="s">
        <v>4527</v>
      </c>
      <c r="T2699" s="3">
        <v>45813</v>
      </c>
      <c r="U2699" s="3">
        <v>45814</v>
      </c>
      <c r="V2699" s="2">
        <v>0</v>
      </c>
      <c r="W2699" t="s">
        <v>44</v>
      </c>
      <c r="X2699" t="s">
        <v>44</v>
      </c>
      <c r="Y2699" t="s">
        <v>13933</v>
      </c>
      <c r="Z2699" t="s">
        <v>3226</v>
      </c>
      <c r="AA2699" t="s">
        <v>4529</v>
      </c>
      <c r="AB2699" t="s">
        <v>4530</v>
      </c>
      <c r="AC2699" t="s">
        <v>89</v>
      </c>
      <c r="AD2699" t="str">
        <f t="shared" si="42"/>
        <v>10-60</v>
      </c>
      <c r="AE2699" t="str">
        <f>VLOOKUP(AD2699,'Main_Sub Desc'!C:D,2,)</f>
        <v>LPC from invoicing</v>
      </c>
      <c r="AF2699" t="str">
        <f>VLOOKUP(VALUE(H2699),'Main_Sub Desc'!F:G,2,)</f>
        <v>Wtr Rev Late Payment</v>
      </c>
      <c r="AG2699">
        <f>IFERROR(VLOOKUP(VALUE(I2699),'PC Mapping'!A:F,6,),"")</f>
        <v>10719</v>
      </c>
      <c r="AH2699" s="13" t="str">
        <f>VLOOKUP(AG2699,'PC Mapping'!L:M,2,)</f>
        <v>All Other Water</v>
      </c>
    </row>
    <row r="2700" spans="1:34" x14ac:dyDescent="0.2">
      <c r="A2700" t="s">
        <v>13934</v>
      </c>
      <c r="B2700" t="s">
        <v>13930</v>
      </c>
      <c r="C2700" t="s">
        <v>4519</v>
      </c>
      <c r="D2700" t="s">
        <v>4520</v>
      </c>
      <c r="E2700" s="3">
        <v>45813</v>
      </c>
      <c r="F2700" t="s">
        <v>44</v>
      </c>
      <c r="G2700" t="s">
        <v>3742</v>
      </c>
      <c r="H2700" t="s">
        <v>3722</v>
      </c>
      <c r="I2700" t="s">
        <v>3752</v>
      </c>
      <c r="J2700" t="s">
        <v>4522</v>
      </c>
      <c r="K2700" s="2">
        <v>-5.03</v>
      </c>
      <c r="L2700" t="s">
        <v>44</v>
      </c>
      <c r="M2700" s="2">
        <v>-5.03</v>
      </c>
      <c r="N2700" t="s">
        <v>4523</v>
      </c>
      <c r="O2700" t="s">
        <v>4524</v>
      </c>
      <c r="P2700" t="s">
        <v>9470</v>
      </c>
      <c r="Q2700" t="s">
        <v>13935</v>
      </c>
      <c r="R2700" t="s">
        <v>44</v>
      </c>
      <c r="S2700" t="s">
        <v>4527</v>
      </c>
      <c r="T2700" s="3">
        <v>45813</v>
      </c>
      <c r="U2700" s="3">
        <v>45814</v>
      </c>
      <c r="V2700" s="2">
        <v>0</v>
      </c>
      <c r="W2700" t="s">
        <v>44</v>
      </c>
      <c r="X2700" t="s">
        <v>44</v>
      </c>
      <c r="Y2700" t="s">
        <v>13936</v>
      </c>
      <c r="Z2700" t="s">
        <v>13937</v>
      </c>
      <c r="AA2700" t="s">
        <v>4529</v>
      </c>
      <c r="AB2700" t="s">
        <v>4530</v>
      </c>
      <c r="AC2700" t="s">
        <v>89</v>
      </c>
      <c r="AD2700" t="str">
        <f t="shared" si="42"/>
        <v>10-60</v>
      </c>
      <c r="AE2700" t="str">
        <f>VLOOKUP(AD2700,'Main_Sub Desc'!C:D,2,)</f>
        <v>LPC from invoicing</v>
      </c>
      <c r="AF2700" t="str">
        <f>VLOOKUP(VALUE(H2700),'Main_Sub Desc'!F:G,2,)</f>
        <v>Wtr Rev Late Payment</v>
      </c>
      <c r="AG2700">
        <f>IFERROR(VLOOKUP(VALUE(I2700),'PC Mapping'!A:F,6,),"")</f>
        <v>10719</v>
      </c>
      <c r="AH2700" s="13" t="str">
        <f>VLOOKUP(AG2700,'PC Mapping'!L:M,2,)</f>
        <v>All Other Water</v>
      </c>
    </row>
    <row r="2701" spans="1:34" x14ac:dyDescent="0.2">
      <c r="A2701" t="s">
        <v>13938</v>
      </c>
      <c r="B2701" t="s">
        <v>13939</v>
      </c>
      <c r="C2701" t="s">
        <v>4519</v>
      </c>
      <c r="D2701" t="s">
        <v>4520</v>
      </c>
      <c r="E2701" s="3">
        <v>45818</v>
      </c>
      <c r="F2701" t="s">
        <v>44</v>
      </c>
      <c r="G2701" t="s">
        <v>3742</v>
      </c>
      <c r="H2701" t="s">
        <v>3716</v>
      </c>
      <c r="I2701" t="s">
        <v>4534</v>
      </c>
      <c r="J2701" t="s">
        <v>4522</v>
      </c>
      <c r="K2701" s="2">
        <v>-5</v>
      </c>
      <c r="L2701" t="s">
        <v>44</v>
      </c>
      <c r="M2701" s="2">
        <v>-5</v>
      </c>
      <c r="N2701" t="s">
        <v>4523</v>
      </c>
      <c r="O2701" t="s">
        <v>4524</v>
      </c>
      <c r="P2701" t="s">
        <v>9123</v>
      </c>
      <c r="Q2701" t="s">
        <v>13940</v>
      </c>
      <c r="R2701" t="s">
        <v>44</v>
      </c>
      <c r="S2701" t="s">
        <v>4527</v>
      </c>
      <c r="T2701" s="3">
        <v>45818</v>
      </c>
      <c r="U2701" s="3">
        <v>45819</v>
      </c>
      <c r="V2701" s="2">
        <v>0</v>
      </c>
      <c r="W2701" t="s">
        <v>44</v>
      </c>
      <c r="X2701" t="s">
        <v>44</v>
      </c>
      <c r="Y2701" t="s">
        <v>13941</v>
      </c>
      <c r="Z2701" t="s">
        <v>13942</v>
      </c>
      <c r="AA2701" t="s">
        <v>4529</v>
      </c>
      <c r="AB2701" t="s">
        <v>4530</v>
      </c>
      <c r="AC2701" t="s">
        <v>99</v>
      </c>
      <c r="AD2701" t="str">
        <f t="shared" si="42"/>
        <v>10-60</v>
      </c>
      <c r="AE2701" t="str">
        <f>VLOOKUP(AD2701,'Main_Sub Desc'!C:D,2,)</f>
        <v>LPC from invoicing</v>
      </c>
      <c r="AF2701" t="str">
        <f>VLOOKUP(VALUE(H2701),'Main_Sub Desc'!F:G,2,)</f>
        <v>Wst Rev Late Payment</v>
      </c>
      <c r="AG2701">
        <f>IFERROR(VLOOKUP(VALUE(I2701),'PC Mapping'!A:F,6,),"")</f>
        <v>10514</v>
      </c>
      <c r="AH2701" s="13" t="str">
        <f>VLOOKUP(AG2701,'PC Mapping'!L:M,2,)</f>
        <v>Bolivar Sewer</v>
      </c>
    </row>
    <row r="2702" spans="1:34" x14ac:dyDescent="0.2">
      <c r="A2702" t="s">
        <v>13943</v>
      </c>
      <c r="B2702" t="s">
        <v>13939</v>
      </c>
      <c r="C2702" t="s">
        <v>4519</v>
      </c>
      <c r="D2702" t="s">
        <v>4520</v>
      </c>
      <c r="E2702" s="3">
        <v>45818</v>
      </c>
      <c r="F2702" t="s">
        <v>44</v>
      </c>
      <c r="G2702" t="s">
        <v>3742</v>
      </c>
      <c r="H2702" t="s">
        <v>3716</v>
      </c>
      <c r="I2702" t="s">
        <v>4534</v>
      </c>
      <c r="J2702" t="s">
        <v>4522</v>
      </c>
      <c r="K2702" s="2">
        <v>-5</v>
      </c>
      <c r="L2702" t="s">
        <v>44</v>
      </c>
      <c r="M2702" s="2">
        <v>-5</v>
      </c>
      <c r="N2702" t="s">
        <v>4523</v>
      </c>
      <c r="O2702" t="s">
        <v>4524</v>
      </c>
      <c r="P2702" t="s">
        <v>13944</v>
      </c>
      <c r="Q2702" t="s">
        <v>13945</v>
      </c>
      <c r="R2702" t="s">
        <v>44</v>
      </c>
      <c r="S2702" t="s">
        <v>4527</v>
      </c>
      <c r="T2702" s="3">
        <v>45818</v>
      </c>
      <c r="U2702" s="3">
        <v>45819</v>
      </c>
      <c r="V2702" s="2">
        <v>0</v>
      </c>
      <c r="W2702" t="s">
        <v>44</v>
      </c>
      <c r="X2702" t="s">
        <v>44</v>
      </c>
      <c r="Y2702" t="s">
        <v>13946</v>
      </c>
      <c r="Z2702" t="s">
        <v>232</v>
      </c>
      <c r="AA2702" t="s">
        <v>4529</v>
      </c>
      <c r="AB2702" t="s">
        <v>4530</v>
      </c>
      <c r="AC2702" t="s">
        <v>89</v>
      </c>
      <c r="AD2702" t="str">
        <f t="shared" si="42"/>
        <v>10-60</v>
      </c>
      <c r="AE2702" t="str">
        <f>VLOOKUP(AD2702,'Main_Sub Desc'!C:D,2,)</f>
        <v>LPC from invoicing</v>
      </c>
      <c r="AF2702" t="str">
        <f>VLOOKUP(VALUE(H2702),'Main_Sub Desc'!F:G,2,)</f>
        <v>Wst Rev Late Payment</v>
      </c>
      <c r="AG2702">
        <f>IFERROR(VLOOKUP(VALUE(I2702),'PC Mapping'!A:F,6,),"")</f>
        <v>10514</v>
      </c>
      <c r="AH2702" s="13" t="str">
        <f>VLOOKUP(AG2702,'PC Mapping'!L:M,2,)</f>
        <v>Bolivar Sewer</v>
      </c>
    </row>
    <row r="2703" spans="1:34" x14ac:dyDescent="0.2">
      <c r="A2703" t="s">
        <v>13943</v>
      </c>
      <c r="B2703" t="s">
        <v>13939</v>
      </c>
      <c r="C2703" t="s">
        <v>4519</v>
      </c>
      <c r="D2703" t="s">
        <v>4520</v>
      </c>
      <c r="E2703" s="3">
        <v>45818</v>
      </c>
      <c r="F2703" t="s">
        <v>44</v>
      </c>
      <c r="G2703" t="s">
        <v>3742</v>
      </c>
      <c r="H2703" t="s">
        <v>3722</v>
      </c>
      <c r="I2703" t="s">
        <v>4538</v>
      </c>
      <c r="J2703" t="s">
        <v>4522</v>
      </c>
      <c r="K2703" s="2">
        <v>-5</v>
      </c>
      <c r="L2703" t="s">
        <v>44</v>
      </c>
      <c r="M2703" s="2">
        <v>-5</v>
      </c>
      <c r="N2703" t="s">
        <v>4523</v>
      </c>
      <c r="O2703" t="s">
        <v>4524</v>
      </c>
      <c r="P2703" t="s">
        <v>13944</v>
      </c>
      <c r="Q2703" t="s">
        <v>13947</v>
      </c>
      <c r="R2703" t="s">
        <v>44</v>
      </c>
      <c r="S2703" t="s">
        <v>4527</v>
      </c>
      <c r="T2703" s="3">
        <v>45818</v>
      </c>
      <c r="U2703" s="3">
        <v>45819</v>
      </c>
      <c r="V2703" s="2">
        <v>0</v>
      </c>
      <c r="W2703" t="s">
        <v>44</v>
      </c>
      <c r="X2703" t="s">
        <v>44</v>
      </c>
      <c r="Y2703" t="s">
        <v>13948</v>
      </c>
      <c r="Z2703" t="s">
        <v>232</v>
      </c>
      <c r="AA2703" t="s">
        <v>4529</v>
      </c>
      <c r="AB2703" t="s">
        <v>4530</v>
      </c>
      <c r="AC2703" t="s">
        <v>89</v>
      </c>
      <c r="AD2703" t="str">
        <f t="shared" si="42"/>
        <v>10-60</v>
      </c>
      <c r="AE2703" t="str">
        <f>VLOOKUP(AD2703,'Main_Sub Desc'!C:D,2,)</f>
        <v>LPC from invoicing</v>
      </c>
      <c r="AF2703" t="str">
        <f>VLOOKUP(VALUE(H2703),'Main_Sub Desc'!F:G,2,)</f>
        <v>Wtr Rev Late Payment</v>
      </c>
      <c r="AG2703">
        <f>IFERROR(VLOOKUP(VALUE(I2703),'PC Mapping'!A:F,6,),"")</f>
        <v>10469</v>
      </c>
      <c r="AH2703" s="13" t="str">
        <f>VLOOKUP(AG2703,'PC Mapping'!L:M,2,)</f>
        <v>Bolivar Water</v>
      </c>
    </row>
    <row r="2704" spans="1:34" x14ac:dyDescent="0.2">
      <c r="A2704" t="s">
        <v>13949</v>
      </c>
      <c r="B2704" t="s">
        <v>13939</v>
      </c>
      <c r="C2704" t="s">
        <v>4519</v>
      </c>
      <c r="D2704" t="s">
        <v>4520</v>
      </c>
      <c r="E2704" s="3">
        <v>45818</v>
      </c>
      <c r="F2704" t="s">
        <v>44</v>
      </c>
      <c r="G2704" t="s">
        <v>3742</v>
      </c>
      <c r="H2704" t="s">
        <v>3722</v>
      </c>
      <c r="I2704" t="s">
        <v>4538</v>
      </c>
      <c r="J2704" t="s">
        <v>4522</v>
      </c>
      <c r="K2704" s="2">
        <v>-11.78</v>
      </c>
      <c r="L2704" t="s">
        <v>44</v>
      </c>
      <c r="M2704" s="2">
        <v>-11.78</v>
      </c>
      <c r="N2704" t="s">
        <v>4523</v>
      </c>
      <c r="O2704" t="s">
        <v>4524</v>
      </c>
      <c r="P2704" t="s">
        <v>4702</v>
      </c>
      <c r="Q2704" t="s">
        <v>13950</v>
      </c>
      <c r="R2704" t="s">
        <v>44</v>
      </c>
      <c r="S2704" t="s">
        <v>4527</v>
      </c>
      <c r="T2704" s="3">
        <v>45818</v>
      </c>
      <c r="U2704" s="3">
        <v>45819</v>
      </c>
      <c r="V2704" s="2">
        <v>0</v>
      </c>
      <c r="W2704" t="s">
        <v>44</v>
      </c>
      <c r="X2704" t="s">
        <v>44</v>
      </c>
      <c r="Y2704" t="s">
        <v>13951</v>
      </c>
      <c r="Z2704" t="s">
        <v>1148</v>
      </c>
      <c r="AA2704" t="s">
        <v>4529</v>
      </c>
      <c r="AB2704" t="s">
        <v>4530</v>
      </c>
      <c r="AC2704" t="s">
        <v>99</v>
      </c>
      <c r="AD2704" t="str">
        <f t="shared" si="42"/>
        <v>10-60</v>
      </c>
      <c r="AE2704" t="str">
        <f>VLOOKUP(AD2704,'Main_Sub Desc'!C:D,2,)</f>
        <v>LPC from invoicing</v>
      </c>
      <c r="AF2704" t="str">
        <f>VLOOKUP(VALUE(H2704),'Main_Sub Desc'!F:G,2,)</f>
        <v>Wtr Rev Late Payment</v>
      </c>
      <c r="AG2704">
        <f>IFERROR(VLOOKUP(VALUE(I2704),'PC Mapping'!A:F,6,),"")</f>
        <v>10469</v>
      </c>
      <c r="AH2704" s="13" t="str">
        <f>VLOOKUP(AG2704,'PC Mapping'!L:M,2,)</f>
        <v>Bolivar Water</v>
      </c>
    </row>
    <row r="2705" spans="1:34" x14ac:dyDescent="0.2">
      <c r="A2705" t="s">
        <v>13949</v>
      </c>
      <c r="B2705" t="s">
        <v>13939</v>
      </c>
      <c r="C2705" t="s">
        <v>4519</v>
      </c>
      <c r="D2705" t="s">
        <v>4520</v>
      </c>
      <c r="E2705" s="3">
        <v>45818</v>
      </c>
      <c r="F2705" t="s">
        <v>44</v>
      </c>
      <c r="G2705" t="s">
        <v>3742</v>
      </c>
      <c r="H2705" t="s">
        <v>3716</v>
      </c>
      <c r="I2705" t="s">
        <v>4534</v>
      </c>
      <c r="J2705" t="s">
        <v>4522</v>
      </c>
      <c r="K2705" s="2">
        <v>-15.26</v>
      </c>
      <c r="L2705" t="s">
        <v>44</v>
      </c>
      <c r="M2705" s="2">
        <v>-15.26</v>
      </c>
      <c r="N2705" t="s">
        <v>4523</v>
      </c>
      <c r="O2705" t="s">
        <v>4524</v>
      </c>
      <c r="P2705" t="s">
        <v>4702</v>
      </c>
      <c r="Q2705" t="s">
        <v>13952</v>
      </c>
      <c r="R2705" t="s">
        <v>44</v>
      </c>
      <c r="S2705" t="s">
        <v>4527</v>
      </c>
      <c r="T2705" s="3">
        <v>45818</v>
      </c>
      <c r="U2705" s="3">
        <v>45819</v>
      </c>
      <c r="V2705" s="2">
        <v>0</v>
      </c>
      <c r="W2705" t="s">
        <v>44</v>
      </c>
      <c r="X2705" t="s">
        <v>44</v>
      </c>
      <c r="Y2705" t="s">
        <v>13953</v>
      </c>
      <c r="Z2705" t="s">
        <v>1148</v>
      </c>
      <c r="AA2705" t="s">
        <v>4529</v>
      </c>
      <c r="AB2705" t="s">
        <v>4530</v>
      </c>
      <c r="AC2705" t="s">
        <v>99</v>
      </c>
      <c r="AD2705" t="str">
        <f t="shared" si="42"/>
        <v>10-60</v>
      </c>
      <c r="AE2705" t="str">
        <f>VLOOKUP(AD2705,'Main_Sub Desc'!C:D,2,)</f>
        <v>LPC from invoicing</v>
      </c>
      <c r="AF2705" t="str">
        <f>VLOOKUP(VALUE(H2705),'Main_Sub Desc'!F:G,2,)</f>
        <v>Wst Rev Late Payment</v>
      </c>
      <c r="AG2705">
        <f>IFERROR(VLOOKUP(VALUE(I2705),'PC Mapping'!A:F,6,),"")</f>
        <v>10514</v>
      </c>
      <c r="AH2705" s="13" t="str">
        <f>VLOOKUP(AG2705,'PC Mapping'!L:M,2,)</f>
        <v>Bolivar Sewer</v>
      </c>
    </row>
    <row r="2706" spans="1:34" x14ac:dyDescent="0.2">
      <c r="A2706" t="s">
        <v>13954</v>
      </c>
      <c r="B2706" t="s">
        <v>13955</v>
      </c>
      <c r="C2706" t="s">
        <v>4519</v>
      </c>
      <c r="D2706" t="s">
        <v>4520</v>
      </c>
      <c r="E2706" s="3">
        <v>45818</v>
      </c>
      <c r="F2706" t="s">
        <v>44</v>
      </c>
      <c r="G2706" t="s">
        <v>3742</v>
      </c>
      <c r="H2706" t="s">
        <v>3722</v>
      </c>
      <c r="I2706" t="s">
        <v>4538</v>
      </c>
      <c r="J2706" t="s">
        <v>4522</v>
      </c>
      <c r="K2706" s="2">
        <v>-6.91</v>
      </c>
      <c r="L2706" t="s">
        <v>44</v>
      </c>
      <c r="M2706" s="2">
        <v>-6.91</v>
      </c>
      <c r="N2706" t="s">
        <v>4523</v>
      </c>
      <c r="O2706" t="s">
        <v>4524</v>
      </c>
      <c r="P2706" t="s">
        <v>8424</v>
      </c>
      <c r="Q2706" t="s">
        <v>13956</v>
      </c>
      <c r="R2706" t="s">
        <v>44</v>
      </c>
      <c r="S2706" t="s">
        <v>4527</v>
      </c>
      <c r="T2706" s="3">
        <v>45818</v>
      </c>
      <c r="U2706" s="3">
        <v>45819</v>
      </c>
      <c r="V2706" s="2">
        <v>0</v>
      </c>
      <c r="W2706" t="s">
        <v>44</v>
      </c>
      <c r="X2706" t="s">
        <v>44</v>
      </c>
      <c r="Y2706" t="s">
        <v>11230</v>
      </c>
      <c r="Z2706" t="s">
        <v>300</v>
      </c>
      <c r="AA2706" t="s">
        <v>4529</v>
      </c>
      <c r="AB2706" t="s">
        <v>4530</v>
      </c>
      <c r="AC2706" t="s">
        <v>89</v>
      </c>
      <c r="AD2706" t="str">
        <f t="shared" si="42"/>
        <v>10-60</v>
      </c>
      <c r="AE2706" t="str">
        <f>VLOOKUP(AD2706,'Main_Sub Desc'!C:D,2,)</f>
        <v>LPC from invoicing</v>
      </c>
      <c r="AF2706" t="str">
        <f>VLOOKUP(VALUE(H2706),'Main_Sub Desc'!F:G,2,)</f>
        <v>Wtr Rev Late Payment</v>
      </c>
      <c r="AG2706">
        <f>IFERROR(VLOOKUP(VALUE(I2706),'PC Mapping'!A:F,6,),"")</f>
        <v>10469</v>
      </c>
      <c r="AH2706" s="13" t="str">
        <f>VLOOKUP(AG2706,'PC Mapping'!L:M,2,)</f>
        <v>Bolivar Water</v>
      </c>
    </row>
    <row r="2707" spans="1:34" x14ac:dyDescent="0.2">
      <c r="A2707" t="s">
        <v>13954</v>
      </c>
      <c r="B2707" t="s">
        <v>13955</v>
      </c>
      <c r="C2707" t="s">
        <v>4519</v>
      </c>
      <c r="D2707" t="s">
        <v>4520</v>
      </c>
      <c r="E2707" s="3">
        <v>45818</v>
      </c>
      <c r="F2707" t="s">
        <v>44</v>
      </c>
      <c r="G2707" t="s">
        <v>3742</v>
      </c>
      <c r="H2707" t="s">
        <v>3716</v>
      </c>
      <c r="I2707" t="s">
        <v>4534</v>
      </c>
      <c r="J2707" t="s">
        <v>4522</v>
      </c>
      <c r="K2707" s="2">
        <v>-9.5399999999999991</v>
      </c>
      <c r="L2707" t="s">
        <v>44</v>
      </c>
      <c r="M2707" s="2">
        <v>-9.5399999999999991</v>
      </c>
      <c r="N2707" t="s">
        <v>4523</v>
      </c>
      <c r="O2707" t="s">
        <v>4524</v>
      </c>
      <c r="P2707" t="s">
        <v>8424</v>
      </c>
      <c r="Q2707" t="s">
        <v>13957</v>
      </c>
      <c r="R2707" t="s">
        <v>44</v>
      </c>
      <c r="S2707" t="s">
        <v>4527</v>
      </c>
      <c r="T2707" s="3">
        <v>45818</v>
      </c>
      <c r="U2707" s="3">
        <v>45819</v>
      </c>
      <c r="V2707" s="2">
        <v>0</v>
      </c>
      <c r="W2707" t="s">
        <v>44</v>
      </c>
      <c r="X2707" t="s">
        <v>44</v>
      </c>
      <c r="Y2707" t="s">
        <v>11232</v>
      </c>
      <c r="Z2707" t="s">
        <v>300</v>
      </c>
      <c r="AA2707" t="s">
        <v>4529</v>
      </c>
      <c r="AB2707" t="s">
        <v>4530</v>
      </c>
      <c r="AC2707" t="s">
        <v>89</v>
      </c>
      <c r="AD2707" t="str">
        <f t="shared" si="42"/>
        <v>10-60</v>
      </c>
      <c r="AE2707" t="str">
        <f>VLOOKUP(AD2707,'Main_Sub Desc'!C:D,2,)</f>
        <v>LPC from invoicing</v>
      </c>
      <c r="AF2707" t="str">
        <f>VLOOKUP(VALUE(H2707),'Main_Sub Desc'!F:G,2,)</f>
        <v>Wst Rev Late Payment</v>
      </c>
      <c r="AG2707">
        <f>IFERROR(VLOOKUP(VALUE(I2707),'PC Mapping'!A:F,6,),"")</f>
        <v>10514</v>
      </c>
      <c r="AH2707" s="13" t="str">
        <f>VLOOKUP(AG2707,'PC Mapping'!L:M,2,)</f>
        <v>Bolivar Sewer</v>
      </c>
    </row>
    <row r="2708" spans="1:34" x14ac:dyDescent="0.2">
      <c r="A2708" t="s">
        <v>13958</v>
      </c>
      <c r="B2708" t="s">
        <v>13939</v>
      </c>
      <c r="C2708" t="s">
        <v>4519</v>
      </c>
      <c r="D2708" t="s">
        <v>4520</v>
      </c>
      <c r="E2708" s="3">
        <v>45818</v>
      </c>
      <c r="F2708" t="s">
        <v>44</v>
      </c>
      <c r="G2708" t="s">
        <v>3742</v>
      </c>
      <c r="H2708" t="s">
        <v>3716</v>
      </c>
      <c r="I2708" t="s">
        <v>4534</v>
      </c>
      <c r="J2708" t="s">
        <v>4522</v>
      </c>
      <c r="K2708" s="2">
        <v>-5</v>
      </c>
      <c r="L2708" t="s">
        <v>44</v>
      </c>
      <c r="M2708" s="2">
        <v>-5</v>
      </c>
      <c r="N2708" t="s">
        <v>4523</v>
      </c>
      <c r="O2708" t="s">
        <v>4524</v>
      </c>
      <c r="P2708" t="s">
        <v>13959</v>
      </c>
      <c r="Q2708" t="s">
        <v>13960</v>
      </c>
      <c r="R2708" t="s">
        <v>44</v>
      </c>
      <c r="S2708" t="s">
        <v>4527</v>
      </c>
      <c r="T2708" s="3">
        <v>45818</v>
      </c>
      <c r="U2708" s="3">
        <v>45819</v>
      </c>
      <c r="V2708" s="2">
        <v>0</v>
      </c>
      <c r="W2708" t="s">
        <v>44</v>
      </c>
      <c r="X2708" t="s">
        <v>44</v>
      </c>
      <c r="Y2708" t="s">
        <v>13961</v>
      </c>
      <c r="Z2708" t="s">
        <v>211</v>
      </c>
      <c r="AA2708" t="s">
        <v>4529</v>
      </c>
      <c r="AB2708" t="s">
        <v>4530</v>
      </c>
      <c r="AC2708" t="s">
        <v>89</v>
      </c>
      <c r="AD2708" t="str">
        <f t="shared" si="42"/>
        <v>10-60</v>
      </c>
      <c r="AE2708" t="str">
        <f>VLOOKUP(AD2708,'Main_Sub Desc'!C:D,2,)</f>
        <v>LPC from invoicing</v>
      </c>
      <c r="AF2708" t="str">
        <f>VLOOKUP(VALUE(H2708),'Main_Sub Desc'!F:G,2,)</f>
        <v>Wst Rev Late Payment</v>
      </c>
      <c r="AG2708">
        <f>IFERROR(VLOOKUP(VALUE(I2708),'PC Mapping'!A:F,6,),"")</f>
        <v>10514</v>
      </c>
      <c r="AH2708" s="13" t="str">
        <f>VLOOKUP(AG2708,'PC Mapping'!L:M,2,)</f>
        <v>Bolivar Sewer</v>
      </c>
    </row>
    <row r="2709" spans="1:34" x14ac:dyDescent="0.2">
      <c r="A2709" t="s">
        <v>13958</v>
      </c>
      <c r="B2709" t="s">
        <v>13939</v>
      </c>
      <c r="C2709" t="s">
        <v>4519</v>
      </c>
      <c r="D2709" t="s">
        <v>4520</v>
      </c>
      <c r="E2709" s="3">
        <v>45818</v>
      </c>
      <c r="F2709" t="s">
        <v>44</v>
      </c>
      <c r="G2709" t="s">
        <v>3742</v>
      </c>
      <c r="H2709" t="s">
        <v>3722</v>
      </c>
      <c r="I2709" t="s">
        <v>4538</v>
      </c>
      <c r="J2709" t="s">
        <v>4522</v>
      </c>
      <c r="K2709" s="2">
        <v>-5</v>
      </c>
      <c r="L2709" t="s">
        <v>44</v>
      </c>
      <c r="M2709" s="2">
        <v>-5</v>
      </c>
      <c r="N2709" t="s">
        <v>4523</v>
      </c>
      <c r="O2709" t="s">
        <v>4524</v>
      </c>
      <c r="P2709" t="s">
        <v>13959</v>
      </c>
      <c r="Q2709" t="s">
        <v>13962</v>
      </c>
      <c r="R2709" t="s">
        <v>44</v>
      </c>
      <c r="S2709" t="s">
        <v>4527</v>
      </c>
      <c r="T2709" s="3">
        <v>45818</v>
      </c>
      <c r="U2709" s="3">
        <v>45819</v>
      </c>
      <c r="V2709" s="2">
        <v>0</v>
      </c>
      <c r="W2709" t="s">
        <v>44</v>
      </c>
      <c r="X2709" t="s">
        <v>44</v>
      </c>
      <c r="Y2709" t="s">
        <v>13963</v>
      </c>
      <c r="Z2709" t="s">
        <v>211</v>
      </c>
      <c r="AA2709" t="s">
        <v>4529</v>
      </c>
      <c r="AB2709" t="s">
        <v>4530</v>
      </c>
      <c r="AC2709" t="s">
        <v>89</v>
      </c>
      <c r="AD2709" t="str">
        <f t="shared" si="42"/>
        <v>10-60</v>
      </c>
      <c r="AE2709" t="str">
        <f>VLOOKUP(AD2709,'Main_Sub Desc'!C:D,2,)</f>
        <v>LPC from invoicing</v>
      </c>
      <c r="AF2709" t="str">
        <f>VLOOKUP(VALUE(H2709),'Main_Sub Desc'!F:G,2,)</f>
        <v>Wtr Rev Late Payment</v>
      </c>
      <c r="AG2709">
        <f>IFERROR(VLOOKUP(VALUE(I2709),'PC Mapping'!A:F,6,),"")</f>
        <v>10469</v>
      </c>
      <c r="AH2709" s="13" t="str">
        <f>VLOOKUP(AG2709,'PC Mapping'!L:M,2,)</f>
        <v>Bolivar Water</v>
      </c>
    </row>
    <row r="2710" spans="1:34" x14ac:dyDescent="0.2">
      <c r="A2710" t="s">
        <v>13964</v>
      </c>
      <c r="B2710" t="s">
        <v>13939</v>
      </c>
      <c r="C2710" t="s">
        <v>4519</v>
      </c>
      <c r="D2710" t="s">
        <v>4520</v>
      </c>
      <c r="E2710" s="3">
        <v>45818</v>
      </c>
      <c r="F2710" t="s">
        <v>44</v>
      </c>
      <c r="G2710" t="s">
        <v>3742</v>
      </c>
      <c r="H2710" t="s">
        <v>3722</v>
      </c>
      <c r="I2710" t="s">
        <v>4538</v>
      </c>
      <c r="J2710" t="s">
        <v>4522</v>
      </c>
      <c r="K2710" s="2">
        <v>-5</v>
      </c>
      <c r="L2710" t="s">
        <v>44</v>
      </c>
      <c r="M2710" s="2">
        <v>-5</v>
      </c>
      <c r="N2710" t="s">
        <v>4523</v>
      </c>
      <c r="O2710" t="s">
        <v>4524</v>
      </c>
      <c r="P2710" t="s">
        <v>5690</v>
      </c>
      <c r="Q2710" t="s">
        <v>13965</v>
      </c>
      <c r="R2710" t="s">
        <v>44</v>
      </c>
      <c r="S2710" t="s">
        <v>4527</v>
      </c>
      <c r="T2710" s="3">
        <v>45818</v>
      </c>
      <c r="U2710" s="3">
        <v>45819</v>
      </c>
      <c r="V2710" s="2">
        <v>0</v>
      </c>
      <c r="W2710" t="s">
        <v>44</v>
      </c>
      <c r="X2710" t="s">
        <v>44</v>
      </c>
      <c r="Y2710" t="s">
        <v>13966</v>
      </c>
      <c r="Z2710" t="s">
        <v>13967</v>
      </c>
      <c r="AA2710" t="s">
        <v>4529</v>
      </c>
      <c r="AB2710" t="s">
        <v>4530</v>
      </c>
      <c r="AC2710" t="s">
        <v>89</v>
      </c>
      <c r="AD2710" t="str">
        <f t="shared" si="42"/>
        <v>10-60</v>
      </c>
      <c r="AE2710" t="str">
        <f>VLOOKUP(AD2710,'Main_Sub Desc'!C:D,2,)</f>
        <v>LPC from invoicing</v>
      </c>
      <c r="AF2710" t="str">
        <f>VLOOKUP(VALUE(H2710),'Main_Sub Desc'!F:G,2,)</f>
        <v>Wtr Rev Late Payment</v>
      </c>
      <c r="AG2710">
        <f>IFERROR(VLOOKUP(VALUE(I2710),'PC Mapping'!A:F,6,),"")</f>
        <v>10469</v>
      </c>
      <c r="AH2710" s="13" t="str">
        <f>VLOOKUP(AG2710,'PC Mapping'!L:M,2,)</f>
        <v>Bolivar Water</v>
      </c>
    </row>
    <row r="2711" spans="1:34" x14ac:dyDescent="0.2">
      <c r="A2711" t="s">
        <v>13968</v>
      </c>
      <c r="B2711" t="s">
        <v>13939</v>
      </c>
      <c r="C2711" t="s">
        <v>4519</v>
      </c>
      <c r="D2711" t="s">
        <v>4520</v>
      </c>
      <c r="E2711" s="3">
        <v>45818</v>
      </c>
      <c r="F2711" t="s">
        <v>44</v>
      </c>
      <c r="G2711" t="s">
        <v>3742</v>
      </c>
      <c r="H2711" t="s">
        <v>3716</v>
      </c>
      <c r="I2711" t="s">
        <v>4534</v>
      </c>
      <c r="J2711" t="s">
        <v>4522</v>
      </c>
      <c r="K2711" s="2">
        <v>-5</v>
      </c>
      <c r="L2711" t="s">
        <v>44</v>
      </c>
      <c r="M2711" s="2">
        <v>-5</v>
      </c>
      <c r="N2711" t="s">
        <v>4523</v>
      </c>
      <c r="O2711" t="s">
        <v>4524</v>
      </c>
      <c r="P2711" t="s">
        <v>5690</v>
      </c>
      <c r="Q2711" t="s">
        <v>13969</v>
      </c>
      <c r="R2711" t="s">
        <v>44</v>
      </c>
      <c r="S2711" t="s">
        <v>4527</v>
      </c>
      <c r="T2711" s="3">
        <v>45818</v>
      </c>
      <c r="U2711" s="3">
        <v>45819</v>
      </c>
      <c r="V2711" s="2">
        <v>0</v>
      </c>
      <c r="W2711" t="s">
        <v>44</v>
      </c>
      <c r="X2711" t="s">
        <v>44</v>
      </c>
      <c r="Y2711" t="s">
        <v>13970</v>
      </c>
      <c r="Z2711" t="s">
        <v>13971</v>
      </c>
      <c r="AA2711" t="s">
        <v>4529</v>
      </c>
      <c r="AB2711" t="s">
        <v>4530</v>
      </c>
      <c r="AC2711" t="s">
        <v>89</v>
      </c>
      <c r="AD2711" t="str">
        <f t="shared" si="42"/>
        <v>10-60</v>
      </c>
      <c r="AE2711" t="str">
        <f>VLOOKUP(AD2711,'Main_Sub Desc'!C:D,2,)</f>
        <v>LPC from invoicing</v>
      </c>
      <c r="AF2711" t="str">
        <f>VLOOKUP(VALUE(H2711),'Main_Sub Desc'!F:G,2,)</f>
        <v>Wst Rev Late Payment</v>
      </c>
      <c r="AG2711">
        <f>IFERROR(VLOOKUP(VALUE(I2711),'PC Mapping'!A:F,6,),"")</f>
        <v>10514</v>
      </c>
      <c r="AH2711" s="13" t="str">
        <f>VLOOKUP(AG2711,'PC Mapping'!L:M,2,)</f>
        <v>Bolivar Sewer</v>
      </c>
    </row>
    <row r="2712" spans="1:34" x14ac:dyDescent="0.2">
      <c r="A2712" t="s">
        <v>13972</v>
      </c>
      <c r="B2712" t="s">
        <v>13939</v>
      </c>
      <c r="C2712" t="s">
        <v>4519</v>
      </c>
      <c r="D2712" t="s">
        <v>4520</v>
      </c>
      <c r="E2712" s="3">
        <v>45818</v>
      </c>
      <c r="F2712" t="s">
        <v>44</v>
      </c>
      <c r="G2712" t="s">
        <v>3742</v>
      </c>
      <c r="H2712" t="s">
        <v>3716</v>
      </c>
      <c r="I2712" t="s">
        <v>4534</v>
      </c>
      <c r="J2712" t="s">
        <v>4522</v>
      </c>
      <c r="K2712" s="2">
        <v>-10.35</v>
      </c>
      <c r="L2712" t="s">
        <v>44</v>
      </c>
      <c r="M2712" s="2">
        <v>-10.35</v>
      </c>
      <c r="N2712" t="s">
        <v>4523</v>
      </c>
      <c r="O2712" t="s">
        <v>4524</v>
      </c>
      <c r="P2712" t="s">
        <v>10416</v>
      </c>
      <c r="Q2712" t="s">
        <v>13973</v>
      </c>
      <c r="R2712" t="s">
        <v>44</v>
      </c>
      <c r="S2712" t="s">
        <v>4527</v>
      </c>
      <c r="T2712" s="3">
        <v>45818</v>
      </c>
      <c r="U2712" s="3">
        <v>45819</v>
      </c>
      <c r="V2712" s="2">
        <v>0</v>
      </c>
      <c r="W2712" t="s">
        <v>44</v>
      </c>
      <c r="X2712" t="s">
        <v>44</v>
      </c>
      <c r="Y2712" t="s">
        <v>13974</v>
      </c>
      <c r="Z2712" t="s">
        <v>746</v>
      </c>
      <c r="AA2712" t="s">
        <v>4529</v>
      </c>
      <c r="AB2712" t="s">
        <v>4530</v>
      </c>
      <c r="AC2712" t="s">
        <v>89</v>
      </c>
      <c r="AD2712" t="str">
        <f t="shared" si="42"/>
        <v>10-60</v>
      </c>
      <c r="AE2712" t="str">
        <f>VLOOKUP(AD2712,'Main_Sub Desc'!C:D,2,)</f>
        <v>LPC from invoicing</v>
      </c>
      <c r="AF2712" t="str">
        <f>VLOOKUP(VALUE(H2712),'Main_Sub Desc'!F:G,2,)</f>
        <v>Wst Rev Late Payment</v>
      </c>
      <c r="AG2712">
        <f>IFERROR(VLOOKUP(VALUE(I2712),'PC Mapping'!A:F,6,),"")</f>
        <v>10514</v>
      </c>
      <c r="AH2712" s="13" t="str">
        <f>VLOOKUP(AG2712,'PC Mapping'!L:M,2,)</f>
        <v>Bolivar Sewer</v>
      </c>
    </row>
    <row r="2713" spans="1:34" x14ac:dyDescent="0.2">
      <c r="A2713" t="s">
        <v>13972</v>
      </c>
      <c r="B2713" t="s">
        <v>13939</v>
      </c>
      <c r="C2713" t="s">
        <v>4519</v>
      </c>
      <c r="D2713" t="s">
        <v>4520</v>
      </c>
      <c r="E2713" s="3">
        <v>45818</v>
      </c>
      <c r="F2713" t="s">
        <v>44</v>
      </c>
      <c r="G2713" t="s">
        <v>3742</v>
      </c>
      <c r="H2713" t="s">
        <v>3722</v>
      </c>
      <c r="I2713" t="s">
        <v>4538</v>
      </c>
      <c r="J2713" t="s">
        <v>4522</v>
      </c>
      <c r="K2713" s="2">
        <v>-7.78</v>
      </c>
      <c r="L2713" t="s">
        <v>44</v>
      </c>
      <c r="M2713" s="2">
        <v>-7.78</v>
      </c>
      <c r="N2713" t="s">
        <v>4523</v>
      </c>
      <c r="O2713" t="s">
        <v>4524</v>
      </c>
      <c r="P2713" t="s">
        <v>10416</v>
      </c>
      <c r="Q2713" t="s">
        <v>13975</v>
      </c>
      <c r="R2713" t="s">
        <v>44</v>
      </c>
      <c r="S2713" t="s">
        <v>4527</v>
      </c>
      <c r="T2713" s="3">
        <v>45818</v>
      </c>
      <c r="U2713" s="3">
        <v>45819</v>
      </c>
      <c r="V2713" s="2">
        <v>0</v>
      </c>
      <c r="W2713" t="s">
        <v>44</v>
      </c>
      <c r="X2713" t="s">
        <v>44</v>
      </c>
      <c r="Y2713" t="s">
        <v>13976</v>
      </c>
      <c r="Z2713" t="s">
        <v>746</v>
      </c>
      <c r="AA2713" t="s">
        <v>4529</v>
      </c>
      <c r="AB2713" t="s">
        <v>4530</v>
      </c>
      <c r="AC2713" t="s">
        <v>89</v>
      </c>
      <c r="AD2713" t="str">
        <f t="shared" si="42"/>
        <v>10-60</v>
      </c>
      <c r="AE2713" t="str">
        <f>VLOOKUP(AD2713,'Main_Sub Desc'!C:D,2,)</f>
        <v>LPC from invoicing</v>
      </c>
      <c r="AF2713" t="str">
        <f>VLOOKUP(VALUE(H2713),'Main_Sub Desc'!F:G,2,)</f>
        <v>Wtr Rev Late Payment</v>
      </c>
      <c r="AG2713">
        <f>IFERROR(VLOOKUP(VALUE(I2713),'PC Mapping'!A:F,6,),"")</f>
        <v>10469</v>
      </c>
      <c r="AH2713" s="13" t="str">
        <f>VLOOKUP(AG2713,'PC Mapping'!L:M,2,)</f>
        <v>Bolivar Water</v>
      </c>
    </row>
    <row r="2714" spans="1:34" x14ac:dyDescent="0.2">
      <c r="A2714" t="s">
        <v>13977</v>
      </c>
      <c r="B2714" t="s">
        <v>13955</v>
      </c>
      <c r="C2714" t="s">
        <v>4519</v>
      </c>
      <c r="D2714" t="s">
        <v>4520</v>
      </c>
      <c r="E2714" s="3">
        <v>45818</v>
      </c>
      <c r="F2714" t="s">
        <v>44</v>
      </c>
      <c r="G2714" t="s">
        <v>3742</v>
      </c>
      <c r="H2714" t="s">
        <v>3716</v>
      </c>
      <c r="I2714" t="s">
        <v>4534</v>
      </c>
      <c r="J2714" t="s">
        <v>4522</v>
      </c>
      <c r="K2714" s="2">
        <v>-5</v>
      </c>
      <c r="L2714" t="s">
        <v>44</v>
      </c>
      <c r="M2714" s="2">
        <v>-5</v>
      </c>
      <c r="N2714" t="s">
        <v>4523</v>
      </c>
      <c r="O2714" t="s">
        <v>4524</v>
      </c>
      <c r="P2714" t="s">
        <v>13978</v>
      </c>
      <c r="Q2714" t="s">
        <v>13979</v>
      </c>
      <c r="R2714" t="s">
        <v>44</v>
      </c>
      <c r="S2714" t="s">
        <v>4527</v>
      </c>
      <c r="T2714" s="3">
        <v>45818</v>
      </c>
      <c r="U2714" s="3">
        <v>45819</v>
      </c>
      <c r="V2714" s="2">
        <v>0</v>
      </c>
      <c r="W2714" t="s">
        <v>44</v>
      </c>
      <c r="X2714" t="s">
        <v>44</v>
      </c>
      <c r="Y2714" t="s">
        <v>13980</v>
      </c>
      <c r="Z2714" t="s">
        <v>1142</v>
      </c>
      <c r="AA2714" t="s">
        <v>4529</v>
      </c>
      <c r="AB2714" t="s">
        <v>4530</v>
      </c>
      <c r="AC2714" t="s">
        <v>89</v>
      </c>
      <c r="AD2714" t="str">
        <f t="shared" si="42"/>
        <v>10-60</v>
      </c>
      <c r="AE2714" t="str">
        <f>VLOOKUP(AD2714,'Main_Sub Desc'!C:D,2,)</f>
        <v>LPC from invoicing</v>
      </c>
      <c r="AF2714" t="str">
        <f>VLOOKUP(VALUE(H2714),'Main_Sub Desc'!F:G,2,)</f>
        <v>Wst Rev Late Payment</v>
      </c>
      <c r="AG2714">
        <f>IFERROR(VLOOKUP(VALUE(I2714),'PC Mapping'!A:F,6,),"")</f>
        <v>10514</v>
      </c>
      <c r="AH2714" s="13" t="str">
        <f>VLOOKUP(AG2714,'PC Mapping'!L:M,2,)</f>
        <v>Bolivar Sewer</v>
      </c>
    </row>
    <row r="2715" spans="1:34" x14ac:dyDescent="0.2">
      <c r="A2715" t="s">
        <v>13977</v>
      </c>
      <c r="B2715" t="s">
        <v>13955</v>
      </c>
      <c r="C2715" t="s">
        <v>4519</v>
      </c>
      <c r="D2715" t="s">
        <v>4520</v>
      </c>
      <c r="E2715" s="3">
        <v>45818</v>
      </c>
      <c r="F2715" t="s">
        <v>44</v>
      </c>
      <c r="G2715" t="s">
        <v>3742</v>
      </c>
      <c r="H2715" t="s">
        <v>3722</v>
      </c>
      <c r="I2715" t="s">
        <v>4538</v>
      </c>
      <c r="J2715" t="s">
        <v>4522</v>
      </c>
      <c r="K2715" s="2">
        <v>-5</v>
      </c>
      <c r="L2715" t="s">
        <v>44</v>
      </c>
      <c r="M2715" s="2">
        <v>-5</v>
      </c>
      <c r="N2715" t="s">
        <v>4523</v>
      </c>
      <c r="O2715" t="s">
        <v>4524</v>
      </c>
      <c r="P2715" t="s">
        <v>13978</v>
      </c>
      <c r="Q2715" t="s">
        <v>13981</v>
      </c>
      <c r="R2715" t="s">
        <v>44</v>
      </c>
      <c r="S2715" t="s">
        <v>4527</v>
      </c>
      <c r="T2715" s="3">
        <v>45818</v>
      </c>
      <c r="U2715" s="3">
        <v>45819</v>
      </c>
      <c r="V2715" s="2">
        <v>0</v>
      </c>
      <c r="W2715" t="s">
        <v>44</v>
      </c>
      <c r="X2715" t="s">
        <v>44</v>
      </c>
      <c r="Y2715" t="s">
        <v>13982</v>
      </c>
      <c r="Z2715" t="s">
        <v>1142</v>
      </c>
      <c r="AA2715" t="s">
        <v>4529</v>
      </c>
      <c r="AB2715" t="s">
        <v>4530</v>
      </c>
      <c r="AC2715" t="s">
        <v>89</v>
      </c>
      <c r="AD2715" t="str">
        <f t="shared" si="42"/>
        <v>10-60</v>
      </c>
      <c r="AE2715" t="str">
        <f>VLOOKUP(AD2715,'Main_Sub Desc'!C:D,2,)</f>
        <v>LPC from invoicing</v>
      </c>
      <c r="AF2715" t="str">
        <f>VLOOKUP(VALUE(H2715),'Main_Sub Desc'!F:G,2,)</f>
        <v>Wtr Rev Late Payment</v>
      </c>
      <c r="AG2715">
        <f>IFERROR(VLOOKUP(VALUE(I2715),'PC Mapping'!A:F,6,),"")</f>
        <v>10469</v>
      </c>
      <c r="AH2715" s="13" t="str">
        <f>VLOOKUP(AG2715,'PC Mapping'!L:M,2,)</f>
        <v>Bolivar Water</v>
      </c>
    </row>
    <row r="2716" spans="1:34" x14ac:dyDescent="0.2">
      <c r="A2716" t="s">
        <v>13983</v>
      </c>
      <c r="B2716" t="s">
        <v>13939</v>
      </c>
      <c r="C2716" t="s">
        <v>4519</v>
      </c>
      <c r="D2716" t="s">
        <v>4520</v>
      </c>
      <c r="E2716" s="3">
        <v>45818</v>
      </c>
      <c r="F2716" t="s">
        <v>44</v>
      </c>
      <c r="G2716" t="s">
        <v>3742</v>
      </c>
      <c r="H2716" t="s">
        <v>3722</v>
      </c>
      <c r="I2716" t="s">
        <v>4538</v>
      </c>
      <c r="J2716" t="s">
        <v>4522</v>
      </c>
      <c r="K2716" s="2">
        <v>-5</v>
      </c>
      <c r="L2716" t="s">
        <v>44</v>
      </c>
      <c r="M2716" s="2">
        <v>-5</v>
      </c>
      <c r="N2716" t="s">
        <v>4523</v>
      </c>
      <c r="O2716" t="s">
        <v>4524</v>
      </c>
      <c r="P2716" t="s">
        <v>8277</v>
      </c>
      <c r="Q2716" t="s">
        <v>13984</v>
      </c>
      <c r="R2716" t="s">
        <v>44</v>
      </c>
      <c r="S2716" t="s">
        <v>4527</v>
      </c>
      <c r="T2716" s="3">
        <v>45818</v>
      </c>
      <c r="U2716" s="3">
        <v>45819</v>
      </c>
      <c r="V2716" s="2">
        <v>0</v>
      </c>
      <c r="W2716" t="s">
        <v>44</v>
      </c>
      <c r="X2716" t="s">
        <v>44</v>
      </c>
      <c r="Y2716" t="s">
        <v>8281</v>
      </c>
      <c r="Z2716" t="s">
        <v>193</v>
      </c>
      <c r="AA2716" t="s">
        <v>4529</v>
      </c>
      <c r="AB2716" t="s">
        <v>4530</v>
      </c>
      <c r="AC2716" t="s">
        <v>89</v>
      </c>
      <c r="AD2716" t="str">
        <f t="shared" si="42"/>
        <v>10-60</v>
      </c>
      <c r="AE2716" t="str">
        <f>VLOOKUP(AD2716,'Main_Sub Desc'!C:D,2,)</f>
        <v>LPC from invoicing</v>
      </c>
      <c r="AF2716" t="str">
        <f>VLOOKUP(VALUE(H2716),'Main_Sub Desc'!F:G,2,)</f>
        <v>Wtr Rev Late Payment</v>
      </c>
      <c r="AG2716">
        <f>IFERROR(VLOOKUP(VALUE(I2716),'PC Mapping'!A:F,6,),"")</f>
        <v>10469</v>
      </c>
      <c r="AH2716" s="13" t="str">
        <f>VLOOKUP(AG2716,'PC Mapping'!L:M,2,)</f>
        <v>Bolivar Water</v>
      </c>
    </row>
    <row r="2717" spans="1:34" x14ac:dyDescent="0.2">
      <c r="A2717" t="s">
        <v>13983</v>
      </c>
      <c r="B2717" t="s">
        <v>13939</v>
      </c>
      <c r="C2717" t="s">
        <v>4519</v>
      </c>
      <c r="D2717" t="s">
        <v>4520</v>
      </c>
      <c r="E2717" s="3">
        <v>45818</v>
      </c>
      <c r="F2717" t="s">
        <v>44</v>
      </c>
      <c r="G2717" t="s">
        <v>3742</v>
      </c>
      <c r="H2717" t="s">
        <v>3716</v>
      </c>
      <c r="I2717" t="s">
        <v>4534</v>
      </c>
      <c r="J2717" t="s">
        <v>4522</v>
      </c>
      <c r="K2717" s="2">
        <v>-6.96</v>
      </c>
      <c r="L2717" t="s">
        <v>44</v>
      </c>
      <c r="M2717" s="2">
        <v>-6.96</v>
      </c>
      <c r="N2717" t="s">
        <v>4523</v>
      </c>
      <c r="O2717" t="s">
        <v>4524</v>
      </c>
      <c r="P2717" t="s">
        <v>8277</v>
      </c>
      <c r="Q2717" t="s">
        <v>13985</v>
      </c>
      <c r="R2717" t="s">
        <v>44</v>
      </c>
      <c r="S2717" t="s">
        <v>4527</v>
      </c>
      <c r="T2717" s="3">
        <v>45818</v>
      </c>
      <c r="U2717" s="3">
        <v>45819</v>
      </c>
      <c r="V2717" s="2">
        <v>0</v>
      </c>
      <c r="W2717" t="s">
        <v>44</v>
      </c>
      <c r="X2717" t="s">
        <v>44</v>
      </c>
      <c r="Y2717" t="s">
        <v>8279</v>
      </c>
      <c r="Z2717" t="s">
        <v>193</v>
      </c>
      <c r="AA2717" t="s">
        <v>4529</v>
      </c>
      <c r="AB2717" t="s">
        <v>4530</v>
      </c>
      <c r="AC2717" t="s">
        <v>89</v>
      </c>
      <c r="AD2717" t="str">
        <f t="shared" si="42"/>
        <v>10-60</v>
      </c>
      <c r="AE2717" t="str">
        <f>VLOOKUP(AD2717,'Main_Sub Desc'!C:D,2,)</f>
        <v>LPC from invoicing</v>
      </c>
      <c r="AF2717" t="str">
        <f>VLOOKUP(VALUE(H2717),'Main_Sub Desc'!F:G,2,)</f>
        <v>Wst Rev Late Payment</v>
      </c>
      <c r="AG2717">
        <f>IFERROR(VLOOKUP(VALUE(I2717),'PC Mapping'!A:F,6,),"")</f>
        <v>10514</v>
      </c>
      <c r="AH2717" s="13" t="str">
        <f>VLOOKUP(AG2717,'PC Mapping'!L:M,2,)</f>
        <v>Bolivar Sewer</v>
      </c>
    </row>
    <row r="2718" spans="1:34" x14ac:dyDescent="0.2">
      <c r="A2718" t="s">
        <v>13986</v>
      </c>
      <c r="B2718" t="s">
        <v>13987</v>
      </c>
      <c r="C2718" t="s">
        <v>4519</v>
      </c>
      <c r="D2718" t="s">
        <v>4520</v>
      </c>
      <c r="E2718" s="3">
        <v>45819</v>
      </c>
      <c r="F2718" t="s">
        <v>44</v>
      </c>
      <c r="G2718" t="s">
        <v>3742</v>
      </c>
      <c r="H2718" t="s">
        <v>3722</v>
      </c>
      <c r="I2718" t="s">
        <v>3752</v>
      </c>
      <c r="J2718" t="s">
        <v>4522</v>
      </c>
      <c r="K2718" s="2">
        <v>-8.0500000000000007</v>
      </c>
      <c r="L2718" t="s">
        <v>44</v>
      </c>
      <c r="M2718" s="2">
        <v>-8.0500000000000007</v>
      </c>
      <c r="N2718" t="s">
        <v>4523</v>
      </c>
      <c r="O2718" t="s">
        <v>4524</v>
      </c>
      <c r="P2718" t="s">
        <v>13988</v>
      </c>
      <c r="Q2718" t="s">
        <v>13989</v>
      </c>
      <c r="R2718" t="s">
        <v>44</v>
      </c>
      <c r="S2718" t="s">
        <v>4527</v>
      </c>
      <c r="T2718" s="3">
        <v>45819</v>
      </c>
      <c r="U2718" s="3">
        <v>45820</v>
      </c>
      <c r="V2718" s="2">
        <v>0</v>
      </c>
      <c r="W2718" t="s">
        <v>44</v>
      </c>
      <c r="X2718" t="s">
        <v>44</v>
      </c>
      <c r="Y2718" t="s">
        <v>13990</v>
      </c>
      <c r="Z2718" t="s">
        <v>3467</v>
      </c>
      <c r="AA2718" t="s">
        <v>4529</v>
      </c>
      <c r="AB2718" t="s">
        <v>4530</v>
      </c>
      <c r="AC2718" t="s">
        <v>89</v>
      </c>
      <c r="AD2718" t="str">
        <f t="shared" si="42"/>
        <v>10-60</v>
      </c>
      <c r="AE2718" t="str">
        <f>VLOOKUP(AD2718,'Main_Sub Desc'!C:D,2,)</f>
        <v>LPC from invoicing</v>
      </c>
      <c r="AF2718" t="str">
        <f>VLOOKUP(VALUE(H2718),'Main_Sub Desc'!F:G,2,)</f>
        <v>Wtr Rev Late Payment</v>
      </c>
      <c r="AG2718">
        <f>IFERROR(VLOOKUP(VALUE(I2718),'PC Mapping'!A:F,6,),"")</f>
        <v>10719</v>
      </c>
      <c r="AH2718" s="13" t="str">
        <f>VLOOKUP(AG2718,'PC Mapping'!L:M,2,)</f>
        <v>All Other Water</v>
      </c>
    </row>
    <row r="2719" spans="1:34" x14ac:dyDescent="0.2">
      <c r="A2719" t="s">
        <v>13991</v>
      </c>
      <c r="B2719" t="s">
        <v>13987</v>
      </c>
      <c r="C2719" t="s">
        <v>4519</v>
      </c>
      <c r="D2719" t="s">
        <v>4520</v>
      </c>
      <c r="E2719" s="3">
        <v>45819</v>
      </c>
      <c r="F2719" t="s">
        <v>44</v>
      </c>
      <c r="G2719" t="s">
        <v>3742</v>
      </c>
      <c r="H2719" t="s">
        <v>3722</v>
      </c>
      <c r="I2719" t="s">
        <v>4538</v>
      </c>
      <c r="J2719" t="s">
        <v>4522</v>
      </c>
      <c r="K2719" s="2">
        <v>-5</v>
      </c>
      <c r="L2719" t="s">
        <v>44</v>
      </c>
      <c r="M2719" s="2">
        <v>-5</v>
      </c>
      <c r="N2719" t="s">
        <v>4523</v>
      </c>
      <c r="O2719" t="s">
        <v>4524</v>
      </c>
      <c r="P2719" t="s">
        <v>6663</v>
      </c>
      <c r="Q2719" t="s">
        <v>13992</v>
      </c>
      <c r="R2719" t="s">
        <v>44</v>
      </c>
      <c r="S2719" t="s">
        <v>4527</v>
      </c>
      <c r="T2719" s="3">
        <v>45819</v>
      </c>
      <c r="U2719" s="3">
        <v>45820</v>
      </c>
      <c r="V2719" s="2">
        <v>0</v>
      </c>
      <c r="W2719" t="s">
        <v>44</v>
      </c>
      <c r="X2719" t="s">
        <v>44</v>
      </c>
      <c r="Y2719" t="s">
        <v>13993</v>
      </c>
      <c r="Z2719" t="s">
        <v>141</v>
      </c>
      <c r="AA2719" t="s">
        <v>4529</v>
      </c>
      <c r="AB2719" t="s">
        <v>4530</v>
      </c>
      <c r="AC2719" t="s">
        <v>89</v>
      </c>
      <c r="AD2719" t="str">
        <f t="shared" si="42"/>
        <v>10-60</v>
      </c>
      <c r="AE2719" t="str">
        <f>VLOOKUP(AD2719,'Main_Sub Desc'!C:D,2,)</f>
        <v>LPC from invoicing</v>
      </c>
      <c r="AF2719" t="str">
        <f>VLOOKUP(VALUE(H2719),'Main_Sub Desc'!F:G,2,)</f>
        <v>Wtr Rev Late Payment</v>
      </c>
      <c r="AG2719">
        <f>IFERROR(VLOOKUP(VALUE(I2719),'PC Mapping'!A:F,6,),"")</f>
        <v>10469</v>
      </c>
      <c r="AH2719" s="13" t="str">
        <f>VLOOKUP(AG2719,'PC Mapping'!L:M,2,)</f>
        <v>Bolivar Water</v>
      </c>
    </row>
    <row r="2720" spans="1:34" x14ac:dyDescent="0.2">
      <c r="A2720" t="s">
        <v>13991</v>
      </c>
      <c r="B2720" t="s">
        <v>13987</v>
      </c>
      <c r="C2720" t="s">
        <v>4519</v>
      </c>
      <c r="D2720" t="s">
        <v>4520</v>
      </c>
      <c r="E2720" s="3">
        <v>45819</v>
      </c>
      <c r="F2720" t="s">
        <v>44</v>
      </c>
      <c r="G2720" t="s">
        <v>3742</v>
      </c>
      <c r="H2720" t="s">
        <v>3716</v>
      </c>
      <c r="I2720" t="s">
        <v>4534</v>
      </c>
      <c r="J2720" t="s">
        <v>4522</v>
      </c>
      <c r="K2720" s="2">
        <v>-5</v>
      </c>
      <c r="L2720" t="s">
        <v>44</v>
      </c>
      <c r="M2720" s="2">
        <v>-5</v>
      </c>
      <c r="N2720" t="s">
        <v>4523</v>
      </c>
      <c r="O2720" t="s">
        <v>4524</v>
      </c>
      <c r="P2720" t="s">
        <v>6663</v>
      </c>
      <c r="Q2720" t="s">
        <v>13994</v>
      </c>
      <c r="R2720" t="s">
        <v>44</v>
      </c>
      <c r="S2720" t="s">
        <v>4527</v>
      </c>
      <c r="T2720" s="3">
        <v>45819</v>
      </c>
      <c r="U2720" s="3">
        <v>45820</v>
      </c>
      <c r="V2720" s="2">
        <v>0</v>
      </c>
      <c r="W2720" t="s">
        <v>44</v>
      </c>
      <c r="X2720" t="s">
        <v>44</v>
      </c>
      <c r="Y2720" t="s">
        <v>13995</v>
      </c>
      <c r="Z2720" t="s">
        <v>141</v>
      </c>
      <c r="AA2720" t="s">
        <v>4529</v>
      </c>
      <c r="AB2720" t="s">
        <v>4530</v>
      </c>
      <c r="AC2720" t="s">
        <v>89</v>
      </c>
      <c r="AD2720" t="str">
        <f t="shared" si="42"/>
        <v>10-60</v>
      </c>
      <c r="AE2720" t="str">
        <f>VLOOKUP(AD2720,'Main_Sub Desc'!C:D,2,)</f>
        <v>LPC from invoicing</v>
      </c>
      <c r="AF2720" t="str">
        <f>VLOOKUP(VALUE(H2720),'Main_Sub Desc'!F:G,2,)</f>
        <v>Wst Rev Late Payment</v>
      </c>
      <c r="AG2720">
        <f>IFERROR(VLOOKUP(VALUE(I2720),'PC Mapping'!A:F,6,),"")</f>
        <v>10514</v>
      </c>
      <c r="AH2720" s="13" t="str">
        <f>VLOOKUP(AG2720,'PC Mapping'!L:M,2,)</f>
        <v>Bolivar Sewer</v>
      </c>
    </row>
    <row r="2721" spans="1:34" x14ac:dyDescent="0.2">
      <c r="A2721" t="s">
        <v>13996</v>
      </c>
      <c r="B2721" t="s">
        <v>13987</v>
      </c>
      <c r="C2721" t="s">
        <v>4519</v>
      </c>
      <c r="D2721" t="s">
        <v>4520</v>
      </c>
      <c r="E2721" s="3">
        <v>45819</v>
      </c>
      <c r="F2721" t="s">
        <v>44</v>
      </c>
      <c r="G2721" t="s">
        <v>3742</v>
      </c>
      <c r="H2721" t="s">
        <v>3716</v>
      </c>
      <c r="I2721" t="s">
        <v>4534</v>
      </c>
      <c r="J2721" t="s">
        <v>4522</v>
      </c>
      <c r="K2721" s="2">
        <v>-5</v>
      </c>
      <c r="L2721" t="s">
        <v>44</v>
      </c>
      <c r="M2721" s="2">
        <v>-5</v>
      </c>
      <c r="N2721" t="s">
        <v>4523</v>
      </c>
      <c r="O2721" t="s">
        <v>4524</v>
      </c>
      <c r="P2721" t="s">
        <v>13997</v>
      </c>
      <c r="Q2721" t="s">
        <v>13998</v>
      </c>
      <c r="R2721" t="s">
        <v>44</v>
      </c>
      <c r="S2721" t="s">
        <v>4527</v>
      </c>
      <c r="T2721" s="3">
        <v>45819</v>
      </c>
      <c r="U2721" s="3">
        <v>45820</v>
      </c>
      <c r="V2721" s="2">
        <v>0</v>
      </c>
      <c r="W2721" t="s">
        <v>44</v>
      </c>
      <c r="X2721" t="s">
        <v>44</v>
      </c>
      <c r="Y2721" t="s">
        <v>13999</v>
      </c>
      <c r="Z2721" t="s">
        <v>14000</v>
      </c>
      <c r="AA2721" t="s">
        <v>4529</v>
      </c>
      <c r="AB2721" t="s">
        <v>4530</v>
      </c>
      <c r="AC2721" t="s">
        <v>89</v>
      </c>
      <c r="AD2721" t="str">
        <f t="shared" si="42"/>
        <v>10-60</v>
      </c>
      <c r="AE2721" t="str">
        <f>VLOOKUP(AD2721,'Main_Sub Desc'!C:D,2,)</f>
        <v>LPC from invoicing</v>
      </c>
      <c r="AF2721" t="str">
        <f>VLOOKUP(VALUE(H2721),'Main_Sub Desc'!F:G,2,)</f>
        <v>Wst Rev Late Payment</v>
      </c>
      <c r="AG2721">
        <f>IFERROR(VLOOKUP(VALUE(I2721),'PC Mapping'!A:F,6,),"")</f>
        <v>10514</v>
      </c>
      <c r="AH2721" s="13" t="str">
        <f>VLOOKUP(AG2721,'PC Mapping'!L:M,2,)</f>
        <v>Bolivar Sewer</v>
      </c>
    </row>
    <row r="2722" spans="1:34" x14ac:dyDescent="0.2">
      <c r="A2722" t="s">
        <v>13996</v>
      </c>
      <c r="B2722" t="s">
        <v>13987</v>
      </c>
      <c r="C2722" t="s">
        <v>4519</v>
      </c>
      <c r="D2722" t="s">
        <v>4520</v>
      </c>
      <c r="E2722" s="3">
        <v>45819</v>
      </c>
      <c r="F2722" t="s">
        <v>44</v>
      </c>
      <c r="G2722" t="s">
        <v>3742</v>
      </c>
      <c r="H2722" t="s">
        <v>3722</v>
      </c>
      <c r="I2722" t="s">
        <v>4538</v>
      </c>
      <c r="J2722" t="s">
        <v>4522</v>
      </c>
      <c r="K2722" s="2">
        <v>-5</v>
      </c>
      <c r="L2722" t="s">
        <v>44</v>
      </c>
      <c r="M2722" s="2">
        <v>-5</v>
      </c>
      <c r="N2722" t="s">
        <v>4523</v>
      </c>
      <c r="O2722" t="s">
        <v>4524</v>
      </c>
      <c r="P2722" t="s">
        <v>13997</v>
      </c>
      <c r="Q2722" t="s">
        <v>14001</v>
      </c>
      <c r="R2722" t="s">
        <v>44</v>
      </c>
      <c r="S2722" t="s">
        <v>4527</v>
      </c>
      <c r="T2722" s="3">
        <v>45819</v>
      </c>
      <c r="U2722" s="3">
        <v>45820</v>
      </c>
      <c r="V2722" s="2">
        <v>0</v>
      </c>
      <c r="W2722" t="s">
        <v>44</v>
      </c>
      <c r="X2722" t="s">
        <v>44</v>
      </c>
      <c r="Y2722" t="s">
        <v>14002</v>
      </c>
      <c r="Z2722" t="s">
        <v>14000</v>
      </c>
      <c r="AA2722" t="s">
        <v>4529</v>
      </c>
      <c r="AB2722" t="s">
        <v>4530</v>
      </c>
      <c r="AC2722" t="s">
        <v>89</v>
      </c>
      <c r="AD2722" t="str">
        <f t="shared" si="42"/>
        <v>10-60</v>
      </c>
      <c r="AE2722" t="str">
        <f>VLOOKUP(AD2722,'Main_Sub Desc'!C:D,2,)</f>
        <v>LPC from invoicing</v>
      </c>
      <c r="AF2722" t="str">
        <f>VLOOKUP(VALUE(H2722),'Main_Sub Desc'!F:G,2,)</f>
        <v>Wtr Rev Late Payment</v>
      </c>
      <c r="AG2722">
        <f>IFERROR(VLOOKUP(VALUE(I2722),'PC Mapping'!A:F,6,),"")</f>
        <v>10469</v>
      </c>
      <c r="AH2722" s="13" t="str">
        <f>VLOOKUP(AG2722,'PC Mapping'!L:M,2,)</f>
        <v>Bolivar Water</v>
      </c>
    </row>
    <row r="2723" spans="1:34" x14ac:dyDescent="0.2">
      <c r="A2723" t="s">
        <v>14003</v>
      </c>
      <c r="B2723" t="s">
        <v>14004</v>
      </c>
      <c r="C2723" t="s">
        <v>4519</v>
      </c>
      <c r="D2723" t="s">
        <v>4520</v>
      </c>
      <c r="E2723" s="3">
        <v>45819</v>
      </c>
      <c r="F2723" t="s">
        <v>44</v>
      </c>
      <c r="G2723" t="s">
        <v>3742</v>
      </c>
      <c r="H2723" t="s">
        <v>3722</v>
      </c>
      <c r="I2723" t="s">
        <v>4538</v>
      </c>
      <c r="J2723" t="s">
        <v>4522</v>
      </c>
      <c r="K2723" s="2">
        <v>-5</v>
      </c>
      <c r="L2723" t="s">
        <v>44</v>
      </c>
      <c r="M2723" s="2">
        <v>-5</v>
      </c>
      <c r="N2723" t="s">
        <v>4523</v>
      </c>
      <c r="O2723" t="s">
        <v>4524</v>
      </c>
      <c r="P2723" t="s">
        <v>7498</v>
      </c>
      <c r="Q2723" t="s">
        <v>14005</v>
      </c>
      <c r="R2723" t="s">
        <v>44</v>
      </c>
      <c r="S2723" t="s">
        <v>4527</v>
      </c>
      <c r="T2723" s="3">
        <v>45819</v>
      </c>
      <c r="U2723" s="3">
        <v>45820</v>
      </c>
      <c r="V2723" s="2">
        <v>0</v>
      </c>
      <c r="W2723" t="s">
        <v>44</v>
      </c>
      <c r="X2723" t="s">
        <v>44</v>
      </c>
      <c r="Y2723" t="s">
        <v>14006</v>
      </c>
      <c r="Z2723" t="s">
        <v>640</v>
      </c>
      <c r="AA2723" t="s">
        <v>4529</v>
      </c>
      <c r="AB2723" t="s">
        <v>4530</v>
      </c>
      <c r="AC2723" t="s">
        <v>89</v>
      </c>
      <c r="AD2723" t="str">
        <f t="shared" si="42"/>
        <v>10-60</v>
      </c>
      <c r="AE2723" t="str">
        <f>VLOOKUP(AD2723,'Main_Sub Desc'!C:D,2,)</f>
        <v>LPC from invoicing</v>
      </c>
      <c r="AF2723" t="str">
        <f>VLOOKUP(VALUE(H2723),'Main_Sub Desc'!F:G,2,)</f>
        <v>Wtr Rev Late Payment</v>
      </c>
      <c r="AG2723">
        <f>IFERROR(VLOOKUP(VALUE(I2723),'PC Mapping'!A:F,6,),"")</f>
        <v>10469</v>
      </c>
      <c r="AH2723" s="13" t="str">
        <f>VLOOKUP(AG2723,'PC Mapping'!L:M,2,)</f>
        <v>Bolivar Water</v>
      </c>
    </row>
    <row r="2724" spans="1:34" x14ac:dyDescent="0.2">
      <c r="A2724" t="s">
        <v>14003</v>
      </c>
      <c r="B2724" t="s">
        <v>14004</v>
      </c>
      <c r="C2724" t="s">
        <v>4519</v>
      </c>
      <c r="D2724" t="s">
        <v>4520</v>
      </c>
      <c r="E2724" s="3">
        <v>45819</v>
      </c>
      <c r="F2724" t="s">
        <v>44</v>
      </c>
      <c r="G2724" t="s">
        <v>3742</v>
      </c>
      <c r="H2724" t="s">
        <v>3716</v>
      </c>
      <c r="I2724" t="s">
        <v>4534</v>
      </c>
      <c r="J2724" t="s">
        <v>4522</v>
      </c>
      <c r="K2724" s="2">
        <v>-5</v>
      </c>
      <c r="L2724" t="s">
        <v>44</v>
      </c>
      <c r="M2724" s="2">
        <v>-5</v>
      </c>
      <c r="N2724" t="s">
        <v>4523</v>
      </c>
      <c r="O2724" t="s">
        <v>4524</v>
      </c>
      <c r="P2724" t="s">
        <v>7498</v>
      </c>
      <c r="Q2724" t="s">
        <v>14007</v>
      </c>
      <c r="R2724" t="s">
        <v>44</v>
      </c>
      <c r="S2724" t="s">
        <v>4527</v>
      </c>
      <c r="T2724" s="3">
        <v>45819</v>
      </c>
      <c r="U2724" s="3">
        <v>45820</v>
      </c>
      <c r="V2724" s="2">
        <v>0</v>
      </c>
      <c r="W2724" t="s">
        <v>44</v>
      </c>
      <c r="X2724" t="s">
        <v>44</v>
      </c>
      <c r="Y2724" t="s">
        <v>14008</v>
      </c>
      <c r="Z2724" t="s">
        <v>640</v>
      </c>
      <c r="AA2724" t="s">
        <v>4529</v>
      </c>
      <c r="AB2724" t="s">
        <v>4530</v>
      </c>
      <c r="AC2724" t="s">
        <v>89</v>
      </c>
      <c r="AD2724" t="str">
        <f t="shared" si="42"/>
        <v>10-60</v>
      </c>
      <c r="AE2724" t="str">
        <f>VLOOKUP(AD2724,'Main_Sub Desc'!C:D,2,)</f>
        <v>LPC from invoicing</v>
      </c>
      <c r="AF2724" t="str">
        <f>VLOOKUP(VALUE(H2724),'Main_Sub Desc'!F:G,2,)</f>
        <v>Wst Rev Late Payment</v>
      </c>
      <c r="AG2724">
        <f>IFERROR(VLOOKUP(VALUE(I2724),'PC Mapping'!A:F,6,),"")</f>
        <v>10514</v>
      </c>
      <c r="AH2724" s="13" t="str">
        <f>VLOOKUP(AG2724,'PC Mapping'!L:M,2,)</f>
        <v>Bolivar Sewer</v>
      </c>
    </row>
    <row r="2725" spans="1:34" x14ac:dyDescent="0.2">
      <c r="A2725" t="s">
        <v>14009</v>
      </c>
      <c r="B2725" t="s">
        <v>14004</v>
      </c>
      <c r="C2725" t="s">
        <v>4519</v>
      </c>
      <c r="D2725" t="s">
        <v>4520</v>
      </c>
      <c r="E2725" s="3">
        <v>45819</v>
      </c>
      <c r="F2725" t="s">
        <v>44</v>
      </c>
      <c r="G2725" t="s">
        <v>3742</v>
      </c>
      <c r="H2725" t="s">
        <v>3722</v>
      </c>
      <c r="I2725" t="s">
        <v>4538</v>
      </c>
      <c r="J2725" t="s">
        <v>4522</v>
      </c>
      <c r="K2725" s="2">
        <v>-5</v>
      </c>
      <c r="L2725" t="s">
        <v>44</v>
      </c>
      <c r="M2725" s="2">
        <v>-5</v>
      </c>
      <c r="N2725" t="s">
        <v>4523</v>
      </c>
      <c r="O2725" t="s">
        <v>4524</v>
      </c>
      <c r="P2725" t="s">
        <v>7881</v>
      </c>
      <c r="Q2725" t="s">
        <v>14010</v>
      </c>
      <c r="R2725" t="s">
        <v>44</v>
      </c>
      <c r="S2725" t="s">
        <v>4527</v>
      </c>
      <c r="T2725" s="3">
        <v>45819</v>
      </c>
      <c r="U2725" s="3">
        <v>45820</v>
      </c>
      <c r="V2725" s="2">
        <v>0</v>
      </c>
      <c r="W2725" t="s">
        <v>44</v>
      </c>
      <c r="X2725" t="s">
        <v>44</v>
      </c>
      <c r="Y2725" t="s">
        <v>14011</v>
      </c>
      <c r="Z2725" t="s">
        <v>1107</v>
      </c>
      <c r="AA2725" t="s">
        <v>4529</v>
      </c>
      <c r="AB2725" t="s">
        <v>4530</v>
      </c>
      <c r="AC2725" t="s">
        <v>89</v>
      </c>
      <c r="AD2725" t="str">
        <f t="shared" si="42"/>
        <v>10-60</v>
      </c>
      <c r="AE2725" t="str">
        <f>VLOOKUP(AD2725,'Main_Sub Desc'!C:D,2,)</f>
        <v>LPC from invoicing</v>
      </c>
      <c r="AF2725" t="str">
        <f>VLOOKUP(VALUE(H2725),'Main_Sub Desc'!F:G,2,)</f>
        <v>Wtr Rev Late Payment</v>
      </c>
      <c r="AG2725">
        <f>IFERROR(VLOOKUP(VALUE(I2725),'PC Mapping'!A:F,6,),"")</f>
        <v>10469</v>
      </c>
      <c r="AH2725" s="13" t="str">
        <f>VLOOKUP(AG2725,'PC Mapping'!L:M,2,)</f>
        <v>Bolivar Water</v>
      </c>
    </row>
    <row r="2726" spans="1:34" x14ac:dyDescent="0.2">
      <c r="A2726" t="s">
        <v>14009</v>
      </c>
      <c r="B2726" t="s">
        <v>14004</v>
      </c>
      <c r="C2726" t="s">
        <v>4519</v>
      </c>
      <c r="D2726" t="s">
        <v>4520</v>
      </c>
      <c r="E2726" s="3">
        <v>45819</v>
      </c>
      <c r="F2726" t="s">
        <v>44</v>
      </c>
      <c r="G2726" t="s">
        <v>3742</v>
      </c>
      <c r="H2726" t="s">
        <v>3716</v>
      </c>
      <c r="I2726" t="s">
        <v>4534</v>
      </c>
      <c r="J2726" t="s">
        <v>4522</v>
      </c>
      <c r="K2726" s="2">
        <v>-6.11</v>
      </c>
      <c r="L2726" t="s">
        <v>44</v>
      </c>
      <c r="M2726" s="2">
        <v>-6.11</v>
      </c>
      <c r="N2726" t="s">
        <v>4523</v>
      </c>
      <c r="O2726" t="s">
        <v>4524</v>
      </c>
      <c r="P2726" t="s">
        <v>7881</v>
      </c>
      <c r="Q2726" t="s">
        <v>14012</v>
      </c>
      <c r="R2726" t="s">
        <v>44</v>
      </c>
      <c r="S2726" t="s">
        <v>4527</v>
      </c>
      <c r="T2726" s="3">
        <v>45819</v>
      </c>
      <c r="U2726" s="3">
        <v>45820</v>
      </c>
      <c r="V2726" s="2">
        <v>0</v>
      </c>
      <c r="W2726" t="s">
        <v>44</v>
      </c>
      <c r="X2726" t="s">
        <v>44</v>
      </c>
      <c r="Y2726" t="s">
        <v>14013</v>
      </c>
      <c r="Z2726" t="s">
        <v>1107</v>
      </c>
      <c r="AA2726" t="s">
        <v>4529</v>
      </c>
      <c r="AB2726" t="s">
        <v>4530</v>
      </c>
      <c r="AC2726" t="s">
        <v>89</v>
      </c>
      <c r="AD2726" t="str">
        <f t="shared" si="42"/>
        <v>10-60</v>
      </c>
      <c r="AE2726" t="str">
        <f>VLOOKUP(AD2726,'Main_Sub Desc'!C:D,2,)</f>
        <v>LPC from invoicing</v>
      </c>
      <c r="AF2726" t="str">
        <f>VLOOKUP(VALUE(H2726),'Main_Sub Desc'!F:G,2,)</f>
        <v>Wst Rev Late Payment</v>
      </c>
      <c r="AG2726">
        <f>IFERROR(VLOOKUP(VALUE(I2726),'PC Mapping'!A:F,6,),"")</f>
        <v>10514</v>
      </c>
      <c r="AH2726" s="13" t="str">
        <f>VLOOKUP(AG2726,'PC Mapping'!L:M,2,)</f>
        <v>Bolivar Sewer</v>
      </c>
    </row>
    <row r="2727" spans="1:34" x14ac:dyDescent="0.2">
      <c r="A2727" t="s">
        <v>14014</v>
      </c>
      <c r="B2727" t="s">
        <v>13987</v>
      </c>
      <c r="C2727" t="s">
        <v>4519</v>
      </c>
      <c r="D2727" t="s">
        <v>4520</v>
      </c>
      <c r="E2727" s="3">
        <v>45819</v>
      </c>
      <c r="F2727" t="s">
        <v>44</v>
      </c>
      <c r="G2727" t="s">
        <v>3742</v>
      </c>
      <c r="H2727" t="s">
        <v>3722</v>
      </c>
      <c r="I2727" t="s">
        <v>4538</v>
      </c>
      <c r="J2727" t="s">
        <v>4522</v>
      </c>
      <c r="K2727" s="2">
        <v>-5</v>
      </c>
      <c r="L2727" t="s">
        <v>44</v>
      </c>
      <c r="M2727" s="2">
        <v>-5</v>
      </c>
      <c r="N2727" t="s">
        <v>4523</v>
      </c>
      <c r="O2727" t="s">
        <v>4524</v>
      </c>
      <c r="P2727" t="s">
        <v>4966</v>
      </c>
      <c r="Q2727" t="s">
        <v>14015</v>
      </c>
      <c r="R2727" t="s">
        <v>44</v>
      </c>
      <c r="S2727" t="s">
        <v>4527</v>
      </c>
      <c r="T2727" s="3">
        <v>45819</v>
      </c>
      <c r="U2727" s="3">
        <v>45820</v>
      </c>
      <c r="V2727" s="2">
        <v>0</v>
      </c>
      <c r="W2727" t="s">
        <v>44</v>
      </c>
      <c r="X2727" t="s">
        <v>44</v>
      </c>
      <c r="Y2727" t="s">
        <v>14016</v>
      </c>
      <c r="Z2727" t="s">
        <v>1304</v>
      </c>
      <c r="AA2727" t="s">
        <v>4529</v>
      </c>
      <c r="AB2727" t="s">
        <v>4530</v>
      </c>
      <c r="AC2727" t="s">
        <v>89</v>
      </c>
      <c r="AD2727" t="str">
        <f t="shared" si="42"/>
        <v>10-60</v>
      </c>
      <c r="AE2727" t="str">
        <f>VLOOKUP(AD2727,'Main_Sub Desc'!C:D,2,)</f>
        <v>LPC from invoicing</v>
      </c>
      <c r="AF2727" t="str">
        <f>VLOOKUP(VALUE(H2727),'Main_Sub Desc'!F:G,2,)</f>
        <v>Wtr Rev Late Payment</v>
      </c>
      <c r="AG2727">
        <f>IFERROR(VLOOKUP(VALUE(I2727),'PC Mapping'!A:F,6,),"")</f>
        <v>10469</v>
      </c>
      <c r="AH2727" s="13" t="str">
        <f>VLOOKUP(AG2727,'PC Mapping'!L:M,2,)</f>
        <v>Bolivar Water</v>
      </c>
    </row>
    <row r="2728" spans="1:34" x14ac:dyDescent="0.2">
      <c r="A2728" t="s">
        <v>14017</v>
      </c>
      <c r="B2728" t="s">
        <v>14018</v>
      </c>
      <c r="C2728" t="s">
        <v>4519</v>
      </c>
      <c r="D2728" t="s">
        <v>4520</v>
      </c>
      <c r="E2728" s="3">
        <v>45820</v>
      </c>
      <c r="F2728" t="s">
        <v>44</v>
      </c>
      <c r="G2728" t="s">
        <v>3742</v>
      </c>
      <c r="H2728" t="s">
        <v>3722</v>
      </c>
      <c r="I2728" t="s">
        <v>3752</v>
      </c>
      <c r="J2728" t="s">
        <v>4522</v>
      </c>
      <c r="K2728" s="2">
        <v>-5</v>
      </c>
      <c r="L2728" t="s">
        <v>44</v>
      </c>
      <c r="M2728" s="2">
        <v>-5</v>
      </c>
      <c r="N2728" t="s">
        <v>4523</v>
      </c>
      <c r="O2728" t="s">
        <v>4524</v>
      </c>
      <c r="P2728" t="s">
        <v>6249</v>
      </c>
      <c r="Q2728" t="s">
        <v>14019</v>
      </c>
      <c r="R2728" t="s">
        <v>44</v>
      </c>
      <c r="S2728" t="s">
        <v>14020</v>
      </c>
      <c r="T2728" s="3">
        <v>45820</v>
      </c>
      <c r="U2728" s="3">
        <v>45821</v>
      </c>
      <c r="V2728" s="2">
        <v>0</v>
      </c>
      <c r="W2728" t="s">
        <v>44</v>
      </c>
      <c r="X2728" t="s">
        <v>44</v>
      </c>
      <c r="Y2728" t="s">
        <v>6251</v>
      </c>
      <c r="Z2728" t="s">
        <v>1573</v>
      </c>
      <c r="AA2728" t="s">
        <v>4529</v>
      </c>
      <c r="AB2728" t="s">
        <v>4530</v>
      </c>
      <c r="AC2728" t="s">
        <v>89</v>
      </c>
      <c r="AD2728" t="str">
        <f t="shared" si="42"/>
        <v>10-60</v>
      </c>
      <c r="AE2728" t="str">
        <f>VLOOKUP(AD2728,'Main_Sub Desc'!C:D,2,)</f>
        <v>LPC from invoicing</v>
      </c>
      <c r="AF2728" t="str">
        <f>VLOOKUP(VALUE(H2728),'Main_Sub Desc'!F:G,2,)</f>
        <v>Wtr Rev Late Payment</v>
      </c>
      <c r="AG2728">
        <f>IFERROR(VLOOKUP(VALUE(I2728),'PC Mapping'!A:F,6,),"")</f>
        <v>10719</v>
      </c>
      <c r="AH2728" s="13" t="str">
        <f>VLOOKUP(AG2728,'PC Mapping'!L:M,2,)</f>
        <v>All Other Water</v>
      </c>
    </row>
    <row r="2729" spans="1:34" x14ac:dyDescent="0.2">
      <c r="A2729" t="s">
        <v>14021</v>
      </c>
      <c r="B2729" t="s">
        <v>14018</v>
      </c>
      <c r="C2729" t="s">
        <v>4519</v>
      </c>
      <c r="D2729" t="s">
        <v>4520</v>
      </c>
      <c r="E2729" s="3">
        <v>45820</v>
      </c>
      <c r="F2729" t="s">
        <v>44</v>
      </c>
      <c r="G2729" t="s">
        <v>3742</v>
      </c>
      <c r="H2729" t="s">
        <v>3722</v>
      </c>
      <c r="I2729" t="s">
        <v>3752</v>
      </c>
      <c r="J2729" t="s">
        <v>4522</v>
      </c>
      <c r="K2729" s="2">
        <v>-5</v>
      </c>
      <c r="L2729" t="s">
        <v>44</v>
      </c>
      <c r="M2729" s="2">
        <v>-5</v>
      </c>
      <c r="N2729" t="s">
        <v>4523</v>
      </c>
      <c r="O2729" t="s">
        <v>4524</v>
      </c>
      <c r="P2729" t="s">
        <v>10189</v>
      </c>
      <c r="Q2729" t="s">
        <v>14022</v>
      </c>
      <c r="R2729" t="s">
        <v>44</v>
      </c>
      <c r="S2729" t="s">
        <v>14020</v>
      </c>
      <c r="T2729" s="3">
        <v>45820</v>
      </c>
      <c r="U2729" s="3">
        <v>45821</v>
      </c>
      <c r="V2729" s="2">
        <v>0</v>
      </c>
      <c r="W2729" t="s">
        <v>44</v>
      </c>
      <c r="X2729" t="s">
        <v>44</v>
      </c>
      <c r="Y2729" t="s">
        <v>11415</v>
      </c>
      <c r="Z2729" t="s">
        <v>11416</v>
      </c>
      <c r="AA2729" t="s">
        <v>4529</v>
      </c>
      <c r="AB2729" t="s">
        <v>4530</v>
      </c>
      <c r="AC2729" t="s">
        <v>89</v>
      </c>
      <c r="AD2729" t="str">
        <f t="shared" si="42"/>
        <v>10-60</v>
      </c>
      <c r="AE2729" t="str">
        <f>VLOOKUP(AD2729,'Main_Sub Desc'!C:D,2,)</f>
        <v>LPC from invoicing</v>
      </c>
      <c r="AF2729" t="str">
        <f>VLOOKUP(VALUE(H2729),'Main_Sub Desc'!F:G,2,)</f>
        <v>Wtr Rev Late Payment</v>
      </c>
      <c r="AG2729">
        <f>IFERROR(VLOOKUP(VALUE(I2729),'PC Mapping'!A:F,6,),"")</f>
        <v>10719</v>
      </c>
      <c r="AH2729" s="13" t="str">
        <f>VLOOKUP(AG2729,'PC Mapping'!L:M,2,)</f>
        <v>All Other Water</v>
      </c>
    </row>
    <row r="2730" spans="1:34" x14ac:dyDescent="0.2">
      <c r="A2730" t="s">
        <v>14023</v>
      </c>
      <c r="B2730" t="s">
        <v>14018</v>
      </c>
      <c r="C2730" t="s">
        <v>4519</v>
      </c>
      <c r="D2730" t="s">
        <v>4520</v>
      </c>
      <c r="E2730" s="3">
        <v>45820</v>
      </c>
      <c r="F2730" t="s">
        <v>44</v>
      </c>
      <c r="G2730" t="s">
        <v>3742</v>
      </c>
      <c r="H2730" t="s">
        <v>3722</v>
      </c>
      <c r="I2730" t="s">
        <v>3752</v>
      </c>
      <c r="J2730" t="s">
        <v>4522</v>
      </c>
      <c r="K2730" s="2">
        <v>-5</v>
      </c>
      <c r="L2730" t="s">
        <v>44</v>
      </c>
      <c r="M2730" s="2">
        <v>-5</v>
      </c>
      <c r="N2730" t="s">
        <v>4523</v>
      </c>
      <c r="O2730" t="s">
        <v>4524</v>
      </c>
      <c r="P2730" t="s">
        <v>5521</v>
      </c>
      <c r="Q2730" t="s">
        <v>14024</v>
      </c>
      <c r="R2730" t="s">
        <v>44</v>
      </c>
      <c r="S2730" t="s">
        <v>14020</v>
      </c>
      <c r="T2730" s="3">
        <v>45820</v>
      </c>
      <c r="U2730" s="3">
        <v>45821</v>
      </c>
      <c r="V2730" s="2">
        <v>0</v>
      </c>
      <c r="W2730" t="s">
        <v>44</v>
      </c>
      <c r="X2730" t="s">
        <v>44</v>
      </c>
      <c r="Y2730" t="s">
        <v>11420</v>
      </c>
      <c r="Z2730" t="s">
        <v>11421</v>
      </c>
      <c r="AA2730" t="s">
        <v>4529</v>
      </c>
      <c r="AB2730" t="s">
        <v>4530</v>
      </c>
      <c r="AC2730" t="s">
        <v>89</v>
      </c>
      <c r="AD2730" t="str">
        <f t="shared" si="42"/>
        <v>10-60</v>
      </c>
      <c r="AE2730" t="str">
        <f>VLOOKUP(AD2730,'Main_Sub Desc'!C:D,2,)</f>
        <v>LPC from invoicing</v>
      </c>
      <c r="AF2730" t="str">
        <f>VLOOKUP(VALUE(H2730),'Main_Sub Desc'!F:G,2,)</f>
        <v>Wtr Rev Late Payment</v>
      </c>
      <c r="AG2730">
        <f>IFERROR(VLOOKUP(VALUE(I2730),'PC Mapping'!A:F,6,),"")</f>
        <v>10719</v>
      </c>
      <c r="AH2730" s="13" t="str">
        <f>VLOOKUP(AG2730,'PC Mapping'!L:M,2,)</f>
        <v>All Other Water</v>
      </c>
    </row>
    <row r="2731" spans="1:34" x14ac:dyDescent="0.2">
      <c r="A2731" t="s">
        <v>14025</v>
      </c>
      <c r="B2731" t="s">
        <v>14018</v>
      </c>
      <c r="C2731" t="s">
        <v>4519</v>
      </c>
      <c r="D2731" t="s">
        <v>4520</v>
      </c>
      <c r="E2731" s="3">
        <v>45820</v>
      </c>
      <c r="F2731" t="s">
        <v>44</v>
      </c>
      <c r="G2731" t="s">
        <v>3742</v>
      </c>
      <c r="H2731" t="s">
        <v>3722</v>
      </c>
      <c r="I2731" t="s">
        <v>3752</v>
      </c>
      <c r="J2731" t="s">
        <v>4522</v>
      </c>
      <c r="K2731" s="2">
        <v>-5</v>
      </c>
      <c r="L2731" t="s">
        <v>44</v>
      </c>
      <c r="M2731" s="2">
        <v>-5</v>
      </c>
      <c r="N2731" t="s">
        <v>4523</v>
      </c>
      <c r="O2731" t="s">
        <v>4524</v>
      </c>
      <c r="P2731" t="s">
        <v>11336</v>
      </c>
      <c r="Q2731" t="s">
        <v>14026</v>
      </c>
      <c r="R2731" t="s">
        <v>44</v>
      </c>
      <c r="S2731" t="s">
        <v>14020</v>
      </c>
      <c r="T2731" s="3">
        <v>45820</v>
      </c>
      <c r="U2731" s="3">
        <v>45821</v>
      </c>
      <c r="V2731" s="2">
        <v>0</v>
      </c>
      <c r="W2731" t="s">
        <v>44</v>
      </c>
      <c r="X2731" t="s">
        <v>44</v>
      </c>
      <c r="Y2731" t="s">
        <v>11425</v>
      </c>
      <c r="Z2731" t="s">
        <v>11426</v>
      </c>
      <c r="AA2731" t="s">
        <v>4529</v>
      </c>
      <c r="AB2731" t="s">
        <v>4530</v>
      </c>
      <c r="AC2731" t="s">
        <v>89</v>
      </c>
      <c r="AD2731" t="str">
        <f t="shared" si="42"/>
        <v>10-60</v>
      </c>
      <c r="AE2731" t="str">
        <f>VLOOKUP(AD2731,'Main_Sub Desc'!C:D,2,)</f>
        <v>LPC from invoicing</v>
      </c>
      <c r="AF2731" t="str">
        <f>VLOOKUP(VALUE(H2731),'Main_Sub Desc'!F:G,2,)</f>
        <v>Wtr Rev Late Payment</v>
      </c>
      <c r="AG2731">
        <f>IFERROR(VLOOKUP(VALUE(I2731),'PC Mapping'!A:F,6,),"")</f>
        <v>10719</v>
      </c>
      <c r="AH2731" s="13" t="str">
        <f>VLOOKUP(AG2731,'PC Mapping'!L:M,2,)</f>
        <v>All Other Water</v>
      </c>
    </row>
    <row r="2732" spans="1:34" x14ac:dyDescent="0.2">
      <c r="A2732" t="s">
        <v>14027</v>
      </c>
      <c r="B2732" t="s">
        <v>14018</v>
      </c>
      <c r="C2732" t="s">
        <v>4519</v>
      </c>
      <c r="D2732" t="s">
        <v>4520</v>
      </c>
      <c r="E2732" s="3">
        <v>45820</v>
      </c>
      <c r="F2732" t="s">
        <v>44</v>
      </c>
      <c r="G2732" t="s">
        <v>3742</v>
      </c>
      <c r="H2732" t="s">
        <v>3722</v>
      </c>
      <c r="I2732" t="s">
        <v>3752</v>
      </c>
      <c r="J2732" t="s">
        <v>4522</v>
      </c>
      <c r="K2732" s="2">
        <v>-5</v>
      </c>
      <c r="L2732" t="s">
        <v>44</v>
      </c>
      <c r="M2732" s="2">
        <v>-5</v>
      </c>
      <c r="N2732" t="s">
        <v>4523</v>
      </c>
      <c r="O2732" t="s">
        <v>4524</v>
      </c>
      <c r="P2732" t="s">
        <v>11429</v>
      </c>
      <c r="Q2732" t="s">
        <v>14028</v>
      </c>
      <c r="R2732" t="s">
        <v>44</v>
      </c>
      <c r="S2732" t="s">
        <v>14020</v>
      </c>
      <c r="T2732" s="3">
        <v>45820</v>
      </c>
      <c r="U2732" s="3">
        <v>45821</v>
      </c>
      <c r="V2732" s="2">
        <v>0</v>
      </c>
      <c r="W2732" t="s">
        <v>44</v>
      </c>
      <c r="X2732" t="s">
        <v>44</v>
      </c>
      <c r="Y2732" t="s">
        <v>11431</v>
      </c>
      <c r="Z2732" t="s">
        <v>11432</v>
      </c>
      <c r="AA2732" t="s">
        <v>4529</v>
      </c>
      <c r="AB2732" t="s">
        <v>4530</v>
      </c>
      <c r="AC2732" t="s">
        <v>89</v>
      </c>
      <c r="AD2732" t="str">
        <f t="shared" si="42"/>
        <v>10-60</v>
      </c>
      <c r="AE2732" t="str">
        <f>VLOOKUP(AD2732,'Main_Sub Desc'!C:D,2,)</f>
        <v>LPC from invoicing</v>
      </c>
      <c r="AF2732" t="str">
        <f>VLOOKUP(VALUE(H2732),'Main_Sub Desc'!F:G,2,)</f>
        <v>Wtr Rev Late Payment</v>
      </c>
      <c r="AG2732">
        <f>IFERROR(VLOOKUP(VALUE(I2732),'PC Mapping'!A:F,6,),"")</f>
        <v>10719</v>
      </c>
      <c r="AH2732" s="13" t="str">
        <f>VLOOKUP(AG2732,'PC Mapping'!L:M,2,)</f>
        <v>All Other Water</v>
      </c>
    </row>
    <row r="2733" spans="1:34" x14ac:dyDescent="0.2">
      <c r="A2733" t="s">
        <v>14029</v>
      </c>
      <c r="B2733" t="s">
        <v>14018</v>
      </c>
      <c r="C2733" t="s">
        <v>4519</v>
      </c>
      <c r="D2733" t="s">
        <v>4520</v>
      </c>
      <c r="E2733" s="3">
        <v>45820</v>
      </c>
      <c r="F2733" t="s">
        <v>44</v>
      </c>
      <c r="G2733" t="s">
        <v>3742</v>
      </c>
      <c r="H2733" t="s">
        <v>3722</v>
      </c>
      <c r="I2733" t="s">
        <v>3752</v>
      </c>
      <c r="J2733" t="s">
        <v>4522</v>
      </c>
      <c r="K2733" s="2">
        <v>-5</v>
      </c>
      <c r="L2733" t="s">
        <v>44</v>
      </c>
      <c r="M2733" s="2">
        <v>-5</v>
      </c>
      <c r="N2733" t="s">
        <v>4523</v>
      </c>
      <c r="O2733" t="s">
        <v>4524</v>
      </c>
      <c r="P2733" t="s">
        <v>11336</v>
      </c>
      <c r="Q2733" t="s">
        <v>14030</v>
      </c>
      <c r="R2733" t="s">
        <v>44</v>
      </c>
      <c r="S2733" t="s">
        <v>14020</v>
      </c>
      <c r="T2733" s="3">
        <v>45820</v>
      </c>
      <c r="U2733" s="3">
        <v>45821</v>
      </c>
      <c r="V2733" s="2">
        <v>0</v>
      </c>
      <c r="W2733" t="s">
        <v>44</v>
      </c>
      <c r="X2733" t="s">
        <v>44</v>
      </c>
      <c r="Y2733" t="s">
        <v>11436</v>
      </c>
      <c r="Z2733" t="s">
        <v>11437</v>
      </c>
      <c r="AA2733" t="s">
        <v>4529</v>
      </c>
      <c r="AB2733" t="s">
        <v>4530</v>
      </c>
      <c r="AC2733" t="s">
        <v>89</v>
      </c>
      <c r="AD2733" t="str">
        <f t="shared" si="42"/>
        <v>10-60</v>
      </c>
      <c r="AE2733" t="str">
        <f>VLOOKUP(AD2733,'Main_Sub Desc'!C:D,2,)</f>
        <v>LPC from invoicing</v>
      </c>
      <c r="AF2733" t="str">
        <f>VLOOKUP(VALUE(H2733),'Main_Sub Desc'!F:G,2,)</f>
        <v>Wtr Rev Late Payment</v>
      </c>
      <c r="AG2733">
        <f>IFERROR(VLOOKUP(VALUE(I2733),'PC Mapping'!A:F,6,),"")</f>
        <v>10719</v>
      </c>
      <c r="AH2733" s="13" t="str">
        <f>VLOOKUP(AG2733,'PC Mapping'!L:M,2,)</f>
        <v>All Other Water</v>
      </c>
    </row>
    <row r="2734" spans="1:34" x14ac:dyDescent="0.2">
      <c r="A2734" t="s">
        <v>14031</v>
      </c>
      <c r="B2734" t="s">
        <v>14018</v>
      </c>
      <c r="C2734" t="s">
        <v>4519</v>
      </c>
      <c r="D2734" t="s">
        <v>4520</v>
      </c>
      <c r="E2734" s="3">
        <v>45820</v>
      </c>
      <c r="F2734" t="s">
        <v>44</v>
      </c>
      <c r="G2734" t="s">
        <v>3742</v>
      </c>
      <c r="H2734" t="s">
        <v>3722</v>
      </c>
      <c r="I2734" t="s">
        <v>3752</v>
      </c>
      <c r="J2734" t="s">
        <v>4522</v>
      </c>
      <c r="K2734" s="2">
        <v>-5</v>
      </c>
      <c r="L2734" t="s">
        <v>44</v>
      </c>
      <c r="M2734" s="2">
        <v>-5</v>
      </c>
      <c r="N2734" t="s">
        <v>4523</v>
      </c>
      <c r="O2734" t="s">
        <v>4524</v>
      </c>
      <c r="P2734" t="s">
        <v>10189</v>
      </c>
      <c r="Q2734" t="s">
        <v>14032</v>
      </c>
      <c r="R2734" t="s">
        <v>44</v>
      </c>
      <c r="S2734" t="s">
        <v>14020</v>
      </c>
      <c r="T2734" s="3">
        <v>45820</v>
      </c>
      <c r="U2734" s="3">
        <v>45821</v>
      </c>
      <c r="V2734" s="2">
        <v>0</v>
      </c>
      <c r="W2734" t="s">
        <v>44</v>
      </c>
      <c r="X2734" t="s">
        <v>44</v>
      </c>
      <c r="Y2734" t="s">
        <v>11441</v>
      </c>
      <c r="Z2734" t="s">
        <v>11442</v>
      </c>
      <c r="AA2734" t="s">
        <v>4529</v>
      </c>
      <c r="AB2734" t="s">
        <v>4530</v>
      </c>
      <c r="AC2734" t="s">
        <v>89</v>
      </c>
      <c r="AD2734" t="str">
        <f t="shared" si="42"/>
        <v>10-60</v>
      </c>
      <c r="AE2734" t="str">
        <f>VLOOKUP(AD2734,'Main_Sub Desc'!C:D,2,)</f>
        <v>LPC from invoicing</v>
      </c>
      <c r="AF2734" t="str">
        <f>VLOOKUP(VALUE(H2734),'Main_Sub Desc'!F:G,2,)</f>
        <v>Wtr Rev Late Payment</v>
      </c>
      <c r="AG2734">
        <f>IFERROR(VLOOKUP(VALUE(I2734),'PC Mapping'!A:F,6,),"")</f>
        <v>10719</v>
      </c>
      <c r="AH2734" s="13" t="str">
        <f>VLOOKUP(AG2734,'PC Mapping'!L:M,2,)</f>
        <v>All Other Water</v>
      </c>
    </row>
    <row r="2735" spans="1:34" x14ac:dyDescent="0.2">
      <c r="A2735" t="s">
        <v>14033</v>
      </c>
      <c r="B2735" t="s">
        <v>14018</v>
      </c>
      <c r="C2735" t="s">
        <v>4519</v>
      </c>
      <c r="D2735" t="s">
        <v>4520</v>
      </c>
      <c r="E2735" s="3">
        <v>45820</v>
      </c>
      <c r="F2735" t="s">
        <v>44</v>
      </c>
      <c r="G2735" t="s">
        <v>3742</v>
      </c>
      <c r="H2735" t="s">
        <v>3722</v>
      </c>
      <c r="I2735" t="s">
        <v>3752</v>
      </c>
      <c r="J2735" t="s">
        <v>4522</v>
      </c>
      <c r="K2735" s="2">
        <v>-5</v>
      </c>
      <c r="L2735" t="s">
        <v>44</v>
      </c>
      <c r="M2735" s="2">
        <v>-5</v>
      </c>
      <c r="N2735" t="s">
        <v>4523</v>
      </c>
      <c r="O2735" t="s">
        <v>4524</v>
      </c>
      <c r="P2735" t="s">
        <v>8828</v>
      </c>
      <c r="Q2735" t="s">
        <v>14034</v>
      </c>
      <c r="R2735" t="s">
        <v>44</v>
      </c>
      <c r="S2735" t="s">
        <v>14020</v>
      </c>
      <c r="T2735" s="3">
        <v>45820</v>
      </c>
      <c r="U2735" s="3">
        <v>45821</v>
      </c>
      <c r="V2735" s="2">
        <v>0</v>
      </c>
      <c r="W2735" t="s">
        <v>44</v>
      </c>
      <c r="X2735" t="s">
        <v>44</v>
      </c>
      <c r="Y2735" t="s">
        <v>11446</v>
      </c>
      <c r="Z2735" t="s">
        <v>11447</v>
      </c>
      <c r="AA2735" t="s">
        <v>4529</v>
      </c>
      <c r="AB2735" t="s">
        <v>4530</v>
      </c>
      <c r="AC2735" t="s">
        <v>89</v>
      </c>
      <c r="AD2735" t="str">
        <f t="shared" si="42"/>
        <v>10-60</v>
      </c>
      <c r="AE2735" t="str">
        <f>VLOOKUP(AD2735,'Main_Sub Desc'!C:D,2,)</f>
        <v>LPC from invoicing</v>
      </c>
      <c r="AF2735" t="str">
        <f>VLOOKUP(VALUE(H2735),'Main_Sub Desc'!F:G,2,)</f>
        <v>Wtr Rev Late Payment</v>
      </c>
      <c r="AG2735">
        <f>IFERROR(VLOOKUP(VALUE(I2735),'PC Mapping'!A:F,6,),"")</f>
        <v>10719</v>
      </c>
      <c r="AH2735" s="13" t="str">
        <f>VLOOKUP(AG2735,'PC Mapping'!L:M,2,)</f>
        <v>All Other Water</v>
      </c>
    </row>
    <row r="2736" spans="1:34" x14ac:dyDescent="0.2">
      <c r="A2736" t="s">
        <v>14035</v>
      </c>
      <c r="B2736" t="s">
        <v>14018</v>
      </c>
      <c r="C2736" t="s">
        <v>4519</v>
      </c>
      <c r="D2736" t="s">
        <v>4520</v>
      </c>
      <c r="E2736" s="3">
        <v>45820</v>
      </c>
      <c r="F2736" t="s">
        <v>44</v>
      </c>
      <c r="G2736" t="s">
        <v>3742</v>
      </c>
      <c r="H2736" t="s">
        <v>3722</v>
      </c>
      <c r="I2736" t="s">
        <v>3752</v>
      </c>
      <c r="J2736" t="s">
        <v>4522</v>
      </c>
      <c r="K2736" s="2">
        <v>-5</v>
      </c>
      <c r="L2736" t="s">
        <v>44</v>
      </c>
      <c r="M2736" s="2">
        <v>-5</v>
      </c>
      <c r="N2736" t="s">
        <v>4523</v>
      </c>
      <c r="O2736" t="s">
        <v>4524</v>
      </c>
      <c r="P2736" t="s">
        <v>11454</v>
      </c>
      <c r="Q2736" t="s">
        <v>14036</v>
      </c>
      <c r="R2736" t="s">
        <v>44</v>
      </c>
      <c r="S2736" t="s">
        <v>14020</v>
      </c>
      <c r="T2736" s="3">
        <v>45820</v>
      </c>
      <c r="U2736" s="3">
        <v>45821</v>
      </c>
      <c r="V2736" s="2">
        <v>0</v>
      </c>
      <c r="W2736" t="s">
        <v>44</v>
      </c>
      <c r="X2736" t="s">
        <v>44</v>
      </c>
      <c r="Y2736" t="s">
        <v>11456</v>
      </c>
      <c r="Z2736" t="s">
        <v>11457</v>
      </c>
      <c r="AA2736" t="s">
        <v>4529</v>
      </c>
      <c r="AB2736" t="s">
        <v>4530</v>
      </c>
      <c r="AC2736" t="s">
        <v>89</v>
      </c>
      <c r="AD2736" t="str">
        <f t="shared" si="42"/>
        <v>10-60</v>
      </c>
      <c r="AE2736" t="str">
        <f>VLOOKUP(AD2736,'Main_Sub Desc'!C:D,2,)</f>
        <v>LPC from invoicing</v>
      </c>
      <c r="AF2736" t="str">
        <f>VLOOKUP(VALUE(H2736),'Main_Sub Desc'!F:G,2,)</f>
        <v>Wtr Rev Late Payment</v>
      </c>
      <c r="AG2736">
        <f>IFERROR(VLOOKUP(VALUE(I2736),'PC Mapping'!A:F,6,),"")</f>
        <v>10719</v>
      </c>
      <c r="AH2736" s="13" t="str">
        <f>VLOOKUP(AG2736,'PC Mapping'!L:M,2,)</f>
        <v>All Other Water</v>
      </c>
    </row>
    <row r="2737" spans="1:34" x14ac:dyDescent="0.2">
      <c r="A2737" t="s">
        <v>14037</v>
      </c>
      <c r="B2737" t="s">
        <v>14018</v>
      </c>
      <c r="C2737" t="s">
        <v>4519</v>
      </c>
      <c r="D2737" t="s">
        <v>4520</v>
      </c>
      <c r="E2737" s="3">
        <v>45820</v>
      </c>
      <c r="F2737" t="s">
        <v>44</v>
      </c>
      <c r="G2737" t="s">
        <v>3742</v>
      </c>
      <c r="H2737" t="s">
        <v>3722</v>
      </c>
      <c r="I2737" t="s">
        <v>3752</v>
      </c>
      <c r="J2737" t="s">
        <v>4522</v>
      </c>
      <c r="K2737" s="2">
        <v>-5</v>
      </c>
      <c r="L2737" t="s">
        <v>44</v>
      </c>
      <c r="M2737" s="2">
        <v>-5</v>
      </c>
      <c r="N2737" t="s">
        <v>4523</v>
      </c>
      <c r="O2737" t="s">
        <v>4524</v>
      </c>
      <c r="P2737" t="s">
        <v>10119</v>
      </c>
      <c r="Q2737" t="s">
        <v>14038</v>
      </c>
      <c r="R2737" t="s">
        <v>44</v>
      </c>
      <c r="S2737" t="s">
        <v>14020</v>
      </c>
      <c r="T2737" s="3">
        <v>45820</v>
      </c>
      <c r="U2737" s="3">
        <v>45821</v>
      </c>
      <c r="V2737" s="2">
        <v>0</v>
      </c>
      <c r="W2737" t="s">
        <v>44</v>
      </c>
      <c r="X2737" t="s">
        <v>44</v>
      </c>
      <c r="Y2737" t="s">
        <v>10121</v>
      </c>
      <c r="Z2737" t="s">
        <v>2833</v>
      </c>
      <c r="AA2737" t="s">
        <v>4529</v>
      </c>
      <c r="AB2737" t="s">
        <v>4530</v>
      </c>
      <c r="AC2737" t="s">
        <v>89</v>
      </c>
      <c r="AD2737" t="str">
        <f t="shared" si="42"/>
        <v>10-60</v>
      </c>
      <c r="AE2737" t="str">
        <f>VLOOKUP(AD2737,'Main_Sub Desc'!C:D,2,)</f>
        <v>LPC from invoicing</v>
      </c>
      <c r="AF2737" t="str">
        <f>VLOOKUP(VALUE(H2737),'Main_Sub Desc'!F:G,2,)</f>
        <v>Wtr Rev Late Payment</v>
      </c>
      <c r="AG2737">
        <f>IFERROR(VLOOKUP(VALUE(I2737),'PC Mapping'!A:F,6,),"")</f>
        <v>10719</v>
      </c>
      <c r="AH2737" s="13" t="str">
        <f>VLOOKUP(AG2737,'PC Mapping'!L:M,2,)</f>
        <v>All Other Water</v>
      </c>
    </row>
    <row r="2738" spans="1:34" x14ac:dyDescent="0.2">
      <c r="A2738" t="s">
        <v>14039</v>
      </c>
      <c r="B2738" t="s">
        <v>14018</v>
      </c>
      <c r="C2738" t="s">
        <v>4519</v>
      </c>
      <c r="D2738" t="s">
        <v>4520</v>
      </c>
      <c r="E2738" s="3">
        <v>45820</v>
      </c>
      <c r="F2738" t="s">
        <v>44</v>
      </c>
      <c r="G2738" t="s">
        <v>3742</v>
      </c>
      <c r="H2738" t="s">
        <v>3722</v>
      </c>
      <c r="I2738" t="s">
        <v>3752</v>
      </c>
      <c r="J2738" t="s">
        <v>4522</v>
      </c>
      <c r="K2738" s="2">
        <v>-5</v>
      </c>
      <c r="L2738" t="s">
        <v>44</v>
      </c>
      <c r="M2738" s="2">
        <v>-5</v>
      </c>
      <c r="N2738" t="s">
        <v>4523</v>
      </c>
      <c r="O2738" t="s">
        <v>4524</v>
      </c>
      <c r="P2738" t="s">
        <v>14040</v>
      </c>
      <c r="Q2738" t="s">
        <v>14041</v>
      </c>
      <c r="R2738" t="s">
        <v>44</v>
      </c>
      <c r="S2738" t="s">
        <v>14020</v>
      </c>
      <c r="T2738" s="3">
        <v>45820</v>
      </c>
      <c r="U2738" s="3">
        <v>45821</v>
      </c>
      <c r="V2738" s="2">
        <v>0</v>
      </c>
      <c r="W2738" t="s">
        <v>44</v>
      </c>
      <c r="X2738" t="s">
        <v>44</v>
      </c>
      <c r="Y2738" t="s">
        <v>14042</v>
      </c>
      <c r="Z2738" t="s">
        <v>3401</v>
      </c>
      <c r="AA2738" t="s">
        <v>4529</v>
      </c>
      <c r="AB2738" t="s">
        <v>4530</v>
      </c>
      <c r="AC2738" t="s">
        <v>89</v>
      </c>
      <c r="AD2738" t="str">
        <f t="shared" si="42"/>
        <v>10-60</v>
      </c>
      <c r="AE2738" t="str">
        <f>VLOOKUP(AD2738,'Main_Sub Desc'!C:D,2,)</f>
        <v>LPC from invoicing</v>
      </c>
      <c r="AF2738" t="str">
        <f>VLOOKUP(VALUE(H2738),'Main_Sub Desc'!F:G,2,)</f>
        <v>Wtr Rev Late Payment</v>
      </c>
      <c r="AG2738">
        <f>IFERROR(VLOOKUP(VALUE(I2738),'PC Mapping'!A:F,6,),"")</f>
        <v>10719</v>
      </c>
      <c r="AH2738" s="13" t="str">
        <f>VLOOKUP(AG2738,'PC Mapping'!L:M,2,)</f>
        <v>All Other Water</v>
      </c>
    </row>
    <row r="2739" spans="1:34" x14ac:dyDescent="0.2">
      <c r="A2739" t="s">
        <v>14043</v>
      </c>
      <c r="B2739" t="s">
        <v>14044</v>
      </c>
      <c r="C2739" t="s">
        <v>4519</v>
      </c>
      <c r="D2739" t="s">
        <v>4520</v>
      </c>
      <c r="E2739" s="3">
        <v>45827</v>
      </c>
      <c r="F2739" t="s">
        <v>44</v>
      </c>
      <c r="G2739" t="s">
        <v>3742</v>
      </c>
      <c r="H2739" t="s">
        <v>3716</v>
      </c>
      <c r="I2739" t="s">
        <v>4534</v>
      </c>
      <c r="J2739" t="s">
        <v>4522</v>
      </c>
      <c r="K2739" s="2">
        <v>-7.13</v>
      </c>
      <c r="L2739" t="s">
        <v>44</v>
      </c>
      <c r="M2739" s="2">
        <v>-7.13</v>
      </c>
      <c r="N2739" t="s">
        <v>4523</v>
      </c>
      <c r="O2739" t="s">
        <v>4524</v>
      </c>
      <c r="P2739" t="s">
        <v>9075</v>
      </c>
      <c r="Q2739" t="s">
        <v>14045</v>
      </c>
      <c r="R2739" t="s">
        <v>44</v>
      </c>
      <c r="S2739" t="s">
        <v>4527</v>
      </c>
      <c r="T2739" s="3">
        <v>45827</v>
      </c>
      <c r="U2739" s="3">
        <v>45828</v>
      </c>
      <c r="V2739" s="2">
        <v>0</v>
      </c>
      <c r="W2739" t="s">
        <v>44</v>
      </c>
      <c r="X2739" t="s">
        <v>44</v>
      </c>
      <c r="Y2739" t="s">
        <v>9079</v>
      </c>
      <c r="Z2739" t="s">
        <v>390</v>
      </c>
      <c r="AA2739" t="s">
        <v>4529</v>
      </c>
      <c r="AB2739" t="s">
        <v>4530</v>
      </c>
      <c r="AC2739" t="s">
        <v>89</v>
      </c>
      <c r="AD2739" t="str">
        <f t="shared" si="42"/>
        <v>10-60</v>
      </c>
      <c r="AE2739" t="str">
        <f>VLOOKUP(AD2739,'Main_Sub Desc'!C:D,2,)</f>
        <v>LPC from invoicing</v>
      </c>
      <c r="AF2739" t="str">
        <f>VLOOKUP(VALUE(H2739),'Main_Sub Desc'!F:G,2,)</f>
        <v>Wst Rev Late Payment</v>
      </c>
      <c r="AG2739">
        <f>IFERROR(VLOOKUP(VALUE(I2739),'PC Mapping'!A:F,6,),"")</f>
        <v>10514</v>
      </c>
      <c r="AH2739" s="13" t="str">
        <f>VLOOKUP(AG2739,'PC Mapping'!L:M,2,)</f>
        <v>Bolivar Sewer</v>
      </c>
    </row>
    <row r="2740" spans="1:34" x14ac:dyDescent="0.2">
      <c r="A2740" t="s">
        <v>14043</v>
      </c>
      <c r="B2740" t="s">
        <v>14044</v>
      </c>
      <c r="C2740" t="s">
        <v>4519</v>
      </c>
      <c r="D2740" t="s">
        <v>4520</v>
      </c>
      <c r="E2740" s="3">
        <v>45827</v>
      </c>
      <c r="F2740" t="s">
        <v>44</v>
      </c>
      <c r="G2740" t="s">
        <v>3742</v>
      </c>
      <c r="H2740" t="s">
        <v>3722</v>
      </c>
      <c r="I2740" t="s">
        <v>4538</v>
      </c>
      <c r="J2740" t="s">
        <v>4522</v>
      </c>
      <c r="K2740" s="2">
        <v>-5.4</v>
      </c>
      <c r="L2740" t="s">
        <v>44</v>
      </c>
      <c r="M2740" s="2">
        <v>-5.4</v>
      </c>
      <c r="N2740" t="s">
        <v>4523</v>
      </c>
      <c r="O2740" t="s">
        <v>4524</v>
      </c>
      <c r="P2740" t="s">
        <v>9075</v>
      </c>
      <c r="Q2740" t="s">
        <v>14046</v>
      </c>
      <c r="R2740" t="s">
        <v>44</v>
      </c>
      <c r="S2740" t="s">
        <v>4527</v>
      </c>
      <c r="T2740" s="3">
        <v>45827</v>
      </c>
      <c r="U2740" s="3">
        <v>45828</v>
      </c>
      <c r="V2740" s="2">
        <v>0</v>
      </c>
      <c r="W2740" t="s">
        <v>44</v>
      </c>
      <c r="X2740" t="s">
        <v>44</v>
      </c>
      <c r="Y2740" t="s">
        <v>9077</v>
      </c>
      <c r="Z2740" t="s">
        <v>390</v>
      </c>
      <c r="AA2740" t="s">
        <v>4529</v>
      </c>
      <c r="AB2740" t="s">
        <v>4530</v>
      </c>
      <c r="AC2740" t="s">
        <v>89</v>
      </c>
      <c r="AD2740" t="str">
        <f t="shared" si="42"/>
        <v>10-60</v>
      </c>
      <c r="AE2740" t="str">
        <f>VLOOKUP(AD2740,'Main_Sub Desc'!C:D,2,)</f>
        <v>LPC from invoicing</v>
      </c>
      <c r="AF2740" t="str">
        <f>VLOOKUP(VALUE(H2740),'Main_Sub Desc'!F:G,2,)</f>
        <v>Wtr Rev Late Payment</v>
      </c>
      <c r="AG2740">
        <f>IFERROR(VLOOKUP(VALUE(I2740),'PC Mapping'!A:F,6,),"")</f>
        <v>10469</v>
      </c>
      <c r="AH2740" s="13" t="str">
        <f>VLOOKUP(AG2740,'PC Mapping'!L:M,2,)</f>
        <v>Bolivar Water</v>
      </c>
    </row>
    <row r="2741" spans="1:34" x14ac:dyDescent="0.2">
      <c r="A2741" t="s">
        <v>14047</v>
      </c>
      <c r="B2741" t="s">
        <v>14044</v>
      </c>
      <c r="C2741" t="s">
        <v>4519</v>
      </c>
      <c r="D2741" t="s">
        <v>4520</v>
      </c>
      <c r="E2741" s="3">
        <v>45827</v>
      </c>
      <c r="F2741" t="s">
        <v>44</v>
      </c>
      <c r="G2741" t="s">
        <v>3742</v>
      </c>
      <c r="H2741" t="s">
        <v>3722</v>
      </c>
      <c r="I2741" t="s">
        <v>3752</v>
      </c>
      <c r="J2741" t="s">
        <v>4522</v>
      </c>
      <c r="K2741" s="2">
        <v>-5</v>
      </c>
      <c r="L2741" t="s">
        <v>44</v>
      </c>
      <c r="M2741" s="2">
        <v>-5</v>
      </c>
      <c r="N2741" t="s">
        <v>4523</v>
      </c>
      <c r="O2741" t="s">
        <v>4524</v>
      </c>
      <c r="P2741" t="s">
        <v>7854</v>
      </c>
      <c r="Q2741" t="s">
        <v>14048</v>
      </c>
      <c r="R2741" t="s">
        <v>44</v>
      </c>
      <c r="S2741" t="s">
        <v>4527</v>
      </c>
      <c r="T2741" s="3">
        <v>45827</v>
      </c>
      <c r="U2741" s="3">
        <v>45828</v>
      </c>
      <c r="V2741" s="2">
        <v>0</v>
      </c>
      <c r="W2741" t="s">
        <v>44</v>
      </c>
      <c r="X2741" t="s">
        <v>44</v>
      </c>
      <c r="Y2741" t="s">
        <v>14049</v>
      </c>
      <c r="Z2741" t="s">
        <v>3360</v>
      </c>
      <c r="AA2741" t="s">
        <v>4529</v>
      </c>
      <c r="AB2741" t="s">
        <v>4530</v>
      </c>
      <c r="AC2741" t="s">
        <v>89</v>
      </c>
      <c r="AD2741" t="str">
        <f t="shared" si="42"/>
        <v>10-60</v>
      </c>
      <c r="AE2741" t="str">
        <f>VLOOKUP(AD2741,'Main_Sub Desc'!C:D,2,)</f>
        <v>LPC from invoicing</v>
      </c>
      <c r="AF2741" t="str">
        <f>VLOOKUP(VALUE(H2741),'Main_Sub Desc'!F:G,2,)</f>
        <v>Wtr Rev Late Payment</v>
      </c>
      <c r="AG2741">
        <f>IFERROR(VLOOKUP(VALUE(I2741),'PC Mapping'!A:F,6,),"")</f>
        <v>10719</v>
      </c>
      <c r="AH2741" s="13" t="str">
        <f>VLOOKUP(AG2741,'PC Mapping'!L:M,2,)</f>
        <v>All Other Water</v>
      </c>
    </row>
    <row r="2742" spans="1:34" x14ac:dyDescent="0.2">
      <c r="A2742" t="s">
        <v>14050</v>
      </c>
      <c r="B2742" t="s">
        <v>14044</v>
      </c>
      <c r="C2742" t="s">
        <v>4519</v>
      </c>
      <c r="D2742" t="s">
        <v>4520</v>
      </c>
      <c r="E2742" s="3">
        <v>45827</v>
      </c>
      <c r="F2742" t="s">
        <v>44</v>
      </c>
      <c r="G2742" t="s">
        <v>3742</v>
      </c>
      <c r="H2742" t="s">
        <v>3722</v>
      </c>
      <c r="I2742" t="s">
        <v>3752</v>
      </c>
      <c r="J2742" t="s">
        <v>4522</v>
      </c>
      <c r="K2742" s="2">
        <v>-11.1</v>
      </c>
      <c r="L2742" t="s">
        <v>44</v>
      </c>
      <c r="M2742" s="2">
        <v>-11.1</v>
      </c>
      <c r="N2742" t="s">
        <v>4523</v>
      </c>
      <c r="O2742" t="s">
        <v>4524</v>
      </c>
      <c r="P2742" t="s">
        <v>5918</v>
      </c>
      <c r="Q2742" t="s">
        <v>14051</v>
      </c>
      <c r="R2742" t="s">
        <v>44</v>
      </c>
      <c r="S2742" t="s">
        <v>4527</v>
      </c>
      <c r="T2742" s="3">
        <v>45827</v>
      </c>
      <c r="U2742" s="3">
        <v>45828</v>
      </c>
      <c r="V2742" s="2">
        <v>0</v>
      </c>
      <c r="W2742" t="s">
        <v>44</v>
      </c>
      <c r="X2742" t="s">
        <v>44</v>
      </c>
      <c r="Y2742" t="s">
        <v>14052</v>
      </c>
      <c r="Z2742" t="s">
        <v>1508</v>
      </c>
      <c r="AA2742" t="s">
        <v>4529</v>
      </c>
      <c r="AB2742" t="s">
        <v>4530</v>
      </c>
      <c r="AC2742" t="s">
        <v>89</v>
      </c>
      <c r="AD2742" t="str">
        <f t="shared" si="42"/>
        <v>10-60</v>
      </c>
      <c r="AE2742" t="str">
        <f>VLOOKUP(AD2742,'Main_Sub Desc'!C:D,2,)</f>
        <v>LPC from invoicing</v>
      </c>
      <c r="AF2742" t="str">
        <f>VLOOKUP(VALUE(H2742),'Main_Sub Desc'!F:G,2,)</f>
        <v>Wtr Rev Late Payment</v>
      </c>
      <c r="AG2742">
        <f>IFERROR(VLOOKUP(VALUE(I2742),'PC Mapping'!A:F,6,),"")</f>
        <v>10719</v>
      </c>
      <c r="AH2742" s="13" t="str">
        <f>VLOOKUP(AG2742,'PC Mapping'!L:M,2,)</f>
        <v>All Other Water</v>
      </c>
    </row>
    <row r="2743" spans="1:34" x14ac:dyDescent="0.2">
      <c r="A2743" t="s">
        <v>14053</v>
      </c>
      <c r="B2743" t="s">
        <v>14044</v>
      </c>
      <c r="C2743" t="s">
        <v>4519</v>
      </c>
      <c r="D2743" t="s">
        <v>4520</v>
      </c>
      <c r="E2743" s="3">
        <v>45827</v>
      </c>
      <c r="F2743" t="s">
        <v>44</v>
      </c>
      <c r="G2743" t="s">
        <v>3742</v>
      </c>
      <c r="H2743" t="s">
        <v>3722</v>
      </c>
      <c r="I2743" t="s">
        <v>3752</v>
      </c>
      <c r="J2743" t="s">
        <v>4522</v>
      </c>
      <c r="K2743" s="2">
        <v>-5</v>
      </c>
      <c r="L2743" t="s">
        <v>44</v>
      </c>
      <c r="M2743" s="2">
        <v>-5</v>
      </c>
      <c r="N2743" t="s">
        <v>4523</v>
      </c>
      <c r="O2743" t="s">
        <v>4524</v>
      </c>
      <c r="P2743" t="s">
        <v>5285</v>
      </c>
      <c r="Q2743" t="s">
        <v>14054</v>
      </c>
      <c r="R2743" t="s">
        <v>44</v>
      </c>
      <c r="S2743" t="s">
        <v>4527</v>
      </c>
      <c r="T2743" s="3">
        <v>45827</v>
      </c>
      <c r="U2743" s="3">
        <v>45828</v>
      </c>
      <c r="V2743" s="2">
        <v>0</v>
      </c>
      <c r="W2743" t="s">
        <v>44</v>
      </c>
      <c r="X2743" t="s">
        <v>44</v>
      </c>
      <c r="Y2743" t="s">
        <v>14055</v>
      </c>
      <c r="Z2743" t="s">
        <v>3549</v>
      </c>
      <c r="AA2743" t="s">
        <v>4529</v>
      </c>
      <c r="AB2743" t="s">
        <v>4530</v>
      </c>
      <c r="AC2743" t="s">
        <v>89</v>
      </c>
      <c r="AD2743" t="str">
        <f t="shared" si="42"/>
        <v>10-60</v>
      </c>
      <c r="AE2743" t="str">
        <f>VLOOKUP(AD2743,'Main_Sub Desc'!C:D,2,)</f>
        <v>LPC from invoicing</v>
      </c>
      <c r="AF2743" t="str">
        <f>VLOOKUP(VALUE(H2743),'Main_Sub Desc'!F:G,2,)</f>
        <v>Wtr Rev Late Payment</v>
      </c>
      <c r="AG2743">
        <f>IFERROR(VLOOKUP(VALUE(I2743),'PC Mapping'!A:F,6,),"")</f>
        <v>10719</v>
      </c>
      <c r="AH2743" s="13" t="str">
        <f>VLOOKUP(AG2743,'PC Mapping'!L:M,2,)</f>
        <v>All Other Water</v>
      </c>
    </row>
    <row r="2744" spans="1:34" x14ac:dyDescent="0.2">
      <c r="A2744" t="s">
        <v>14056</v>
      </c>
      <c r="B2744" t="s">
        <v>14057</v>
      </c>
      <c r="C2744" t="s">
        <v>4519</v>
      </c>
      <c r="D2744" t="s">
        <v>4520</v>
      </c>
      <c r="E2744" s="3">
        <v>45831</v>
      </c>
      <c r="F2744" t="s">
        <v>44</v>
      </c>
      <c r="G2744" t="s">
        <v>3742</v>
      </c>
      <c r="H2744" t="s">
        <v>3722</v>
      </c>
      <c r="I2744" t="s">
        <v>3752</v>
      </c>
      <c r="J2744" t="s">
        <v>4522</v>
      </c>
      <c r="K2744" s="2">
        <v>-5.47</v>
      </c>
      <c r="L2744" t="s">
        <v>44</v>
      </c>
      <c r="M2744" s="2">
        <v>-5.47</v>
      </c>
      <c r="N2744" t="s">
        <v>4523</v>
      </c>
      <c r="O2744" t="s">
        <v>4524</v>
      </c>
      <c r="P2744" t="s">
        <v>11780</v>
      </c>
      <c r="Q2744" t="s">
        <v>14058</v>
      </c>
      <c r="R2744" t="s">
        <v>44</v>
      </c>
      <c r="S2744" t="s">
        <v>4527</v>
      </c>
      <c r="T2744" s="3">
        <v>45831</v>
      </c>
      <c r="U2744" s="3">
        <v>45832</v>
      </c>
      <c r="V2744" s="2">
        <v>0</v>
      </c>
      <c r="W2744" t="s">
        <v>44</v>
      </c>
      <c r="X2744" t="s">
        <v>44</v>
      </c>
      <c r="Y2744" t="s">
        <v>14059</v>
      </c>
      <c r="Z2744" t="s">
        <v>2267</v>
      </c>
      <c r="AA2744" t="s">
        <v>4529</v>
      </c>
      <c r="AB2744" t="s">
        <v>4530</v>
      </c>
      <c r="AC2744" t="s">
        <v>89</v>
      </c>
      <c r="AD2744" t="str">
        <f t="shared" si="42"/>
        <v>10-60</v>
      </c>
      <c r="AE2744" t="str">
        <f>VLOOKUP(AD2744,'Main_Sub Desc'!C:D,2,)</f>
        <v>LPC from invoicing</v>
      </c>
      <c r="AF2744" t="str">
        <f>VLOOKUP(VALUE(H2744),'Main_Sub Desc'!F:G,2,)</f>
        <v>Wtr Rev Late Payment</v>
      </c>
      <c r="AG2744">
        <f>IFERROR(VLOOKUP(VALUE(I2744),'PC Mapping'!A:F,6,),"")</f>
        <v>10719</v>
      </c>
      <c r="AH2744" s="13" t="str">
        <f>VLOOKUP(AG2744,'PC Mapping'!L:M,2,)</f>
        <v>All Other Water</v>
      </c>
    </row>
    <row r="2745" spans="1:34" x14ac:dyDescent="0.2">
      <c r="A2745" t="s">
        <v>14060</v>
      </c>
      <c r="B2745" t="s">
        <v>14061</v>
      </c>
      <c r="C2745" t="s">
        <v>4519</v>
      </c>
      <c r="D2745" t="s">
        <v>4520</v>
      </c>
      <c r="E2745" s="3">
        <v>45831</v>
      </c>
      <c r="F2745" t="s">
        <v>44</v>
      </c>
      <c r="G2745" t="s">
        <v>3742</v>
      </c>
      <c r="H2745" t="s">
        <v>3722</v>
      </c>
      <c r="I2745" t="s">
        <v>3752</v>
      </c>
      <c r="J2745" t="s">
        <v>4522</v>
      </c>
      <c r="K2745" s="2">
        <v>-5</v>
      </c>
      <c r="L2745" t="s">
        <v>44</v>
      </c>
      <c r="M2745" s="2">
        <v>-5</v>
      </c>
      <c r="N2745" t="s">
        <v>4523</v>
      </c>
      <c r="O2745" t="s">
        <v>4524</v>
      </c>
      <c r="P2745" t="s">
        <v>7720</v>
      </c>
      <c r="Q2745" t="s">
        <v>14062</v>
      </c>
      <c r="R2745" t="s">
        <v>44</v>
      </c>
      <c r="S2745" t="s">
        <v>4527</v>
      </c>
      <c r="T2745" s="3">
        <v>45831</v>
      </c>
      <c r="U2745" s="3">
        <v>45832</v>
      </c>
      <c r="V2745" s="2">
        <v>0</v>
      </c>
      <c r="W2745" t="s">
        <v>44</v>
      </c>
      <c r="X2745" t="s">
        <v>44</v>
      </c>
      <c r="Y2745" t="s">
        <v>14063</v>
      </c>
      <c r="Z2745" t="s">
        <v>2930</v>
      </c>
      <c r="AA2745" t="s">
        <v>4529</v>
      </c>
      <c r="AB2745" t="s">
        <v>4530</v>
      </c>
      <c r="AC2745" t="s">
        <v>89</v>
      </c>
      <c r="AD2745" t="str">
        <f t="shared" si="42"/>
        <v>10-60</v>
      </c>
      <c r="AE2745" t="str">
        <f>VLOOKUP(AD2745,'Main_Sub Desc'!C:D,2,)</f>
        <v>LPC from invoicing</v>
      </c>
      <c r="AF2745" t="str">
        <f>VLOOKUP(VALUE(H2745),'Main_Sub Desc'!F:G,2,)</f>
        <v>Wtr Rev Late Payment</v>
      </c>
      <c r="AG2745">
        <f>IFERROR(VLOOKUP(VALUE(I2745),'PC Mapping'!A:F,6,),"")</f>
        <v>10719</v>
      </c>
      <c r="AH2745" s="13" t="str">
        <f>VLOOKUP(AG2745,'PC Mapping'!L:M,2,)</f>
        <v>All Other Water</v>
      </c>
    </row>
    <row r="2746" spans="1:34" x14ac:dyDescent="0.2">
      <c r="A2746" t="s">
        <v>14064</v>
      </c>
      <c r="B2746" t="s">
        <v>14061</v>
      </c>
      <c r="C2746" t="s">
        <v>4519</v>
      </c>
      <c r="D2746" t="s">
        <v>4520</v>
      </c>
      <c r="E2746" s="3">
        <v>45831</v>
      </c>
      <c r="F2746" t="s">
        <v>44</v>
      </c>
      <c r="G2746" t="s">
        <v>3742</v>
      </c>
      <c r="H2746" t="s">
        <v>3722</v>
      </c>
      <c r="I2746" t="s">
        <v>3752</v>
      </c>
      <c r="J2746" t="s">
        <v>4522</v>
      </c>
      <c r="K2746" s="2">
        <v>-5</v>
      </c>
      <c r="L2746" t="s">
        <v>44</v>
      </c>
      <c r="M2746" s="2">
        <v>-5</v>
      </c>
      <c r="N2746" t="s">
        <v>4523</v>
      </c>
      <c r="O2746" t="s">
        <v>4524</v>
      </c>
      <c r="P2746" t="s">
        <v>8737</v>
      </c>
      <c r="Q2746" t="s">
        <v>14065</v>
      </c>
      <c r="R2746" t="s">
        <v>44</v>
      </c>
      <c r="S2746" t="s">
        <v>4527</v>
      </c>
      <c r="T2746" s="3">
        <v>45831</v>
      </c>
      <c r="U2746" s="3">
        <v>45832</v>
      </c>
      <c r="V2746" s="2">
        <v>0</v>
      </c>
      <c r="W2746" t="s">
        <v>44</v>
      </c>
      <c r="X2746" t="s">
        <v>44</v>
      </c>
      <c r="Y2746" t="s">
        <v>14066</v>
      </c>
      <c r="Z2746" t="s">
        <v>3333</v>
      </c>
      <c r="AA2746" t="s">
        <v>4529</v>
      </c>
      <c r="AB2746" t="s">
        <v>4530</v>
      </c>
      <c r="AC2746" t="s">
        <v>89</v>
      </c>
      <c r="AD2746" t="str">
        <f t="shared" si="42"/>
        <v>10-60</v>
      </c>
      <c r="AE2746" t="str">
        <f>VLOOKUP(AD2746,'Main_Sub Desc'!C:D,2,)</f>
        <v>LPC from invoicing</v>
      </c>
      <c r="AF2746" t="str">
        <f>VLOOKUP(VALUE(H2746),'Main_Sub Desc'!F:G,2,)</f>
        <v>Wtr Rev Late Payment</v>
      </c>
      <c r="AG2746">
        <f>IFERROR(VLOOKUP(VALUE(I2746),'PC Mapping'!A:F,6,),"")</f>
        <v>10719</v>
      </c>
      <c r="AH2746" s="13" t="str">
        <f>VLOOKUP(AG2746,'PC Mapping'!L:M,2,)</f>
        <v>All Other Water</v>
      </c>
    </row>
    <row r="2747" spans="1:34" x14ac:dyDescent="0.2">
      <c r="A2747" t="s">
        <v>14067</v>
      </c>
      <c r="B2747" t="s">
        <v>14057</v>
      </c>
      <c r="C2747" t="s">
        <v>4519</v>
      </c>
      <c r="D2747" t="s">
        <v>4520</v>
      </c>
      <c r="E2747" s="3">
        <v>45831</v>
      </c>
      <c r="F2747" t="s">
        <v>44</v>
      </c>
      <c r="G2747" t="s">
        <v>3742</v>
      </c>
      <c r="H2747" t="s">
        <v>3722</v>
      </c>
      <c r="I2747" t="s">
        <v>4538</v>
      </c>
      <c r="J2747" t="s">
        <v>4522</v>
      </c>
      <c r="K2747" s="2">
        <v>-5</v>
      </c>
      <c r="L2747" t="s">
        <v>44</v>
      </c>
      <c r="M2747" s="2">
        <v>-5</v>
      </c>
      <c r="N2747" t="s">
        <v>4523</v>
      </c>
      <c r="O2747" t="s">
        <v>4524</v>
      </c>
      <c r="P2747" t="s">
        <v>4978</v>
      </c>
      <c r="Q2747" t="s">
        <v>14068</v>
      </c>
      <c r="R2747" t="s">
        <v>44</v>
      </c>
      <c r="S2747" t="s">
        <v>4527</v>
      </c>
      <c r="T2747" s="3">
        <v>45831</v>
      </c>
      <c r="U2747" s="3">
        <v>45832</v>
      </c>
      <c r="V2747" s="2">
        <v>0</v>
      </c>
      <c r="W2747" t="s">
        <v>44</v>
      </c>
      <c r="X2747" t="s">
        <v>44</v>
      </c>
      <c r="Y2747" t="s">
        <v>9150</v>
      </c>
      <c r="Z2747" t="s">
        <v>680</v>
      </c>
      <c r="AA2747" t="s">
        <v>4529</v>
      </c>
      <c r="AB2747" t="s">
        <v>4530</v>
      </c>
      <c r="AC2747" t="s">
        <v>89</v>
      </c>
      <c r="AD2747" t="str">
        <f t="shared" si="42"/>
        <v>10-60</v>
      </c>
      <c r="AE2747" t="str">
        <f>VLOOKUP(AD2747,'Main_Sub Desc'!C:D,2,)</f>
        <v>LPC from invoicing</v>
      </c>
      <c r="AF2747" t="str">
        <f>VLOOKUP(VALUE(H2747),'Main_Sub Desc'!F:G,2,)</f>
        <v>Wtr Rev Late Payment</v>
      </c>
      <c r="AG2747">
        <f>IFERROR(VLOOKUP(VALUE(I2747),'PC Mapping'!A:F,6,),"")</f>
        <v>10469</v>
      </c>
      <c r="AH2747" s="13" t="str">
        <f>VLOOKUP(AG2747,'PC Mapping'!L:M,2,)</f>
        <v>Bolivar Water</v>
      </c>
    </row>
    <row r="2748" spans="1:34" x14ac:dyDescent="0.2">
      <c r="A2748" t="s">
        <v>14067</v>
      </c>
      <c r="B2748" t="s">
        <v>14057</v>
      </c>
      <c r="C2748" t="s">
        <v>4519</v>
      </c>
      <c r="D2748" t="s">
        <v>4520</v>
      </c>
      <c r="E2748" s="3">
        <v>45831</v>
      </c>
      <c r="F2748" t="s">
        <v>44</v>
      </c>
      <c r="G2748" t="s">
        <v>3742</v>
      </c>
      <c r="H2748" t="s">
        <v>3716</v>
      </c>
      <c r="I2748" t="s">
        <v>4534</v>
      </c>
      <c r="J2748" t="s">
        <v>4522</v>
      </c>
      <c r="K2748" s="2">
        <v>-5</v>
      </c>
      <c r="L2748" t="s">
        <v>44</v>
      </c>
      <c r="M2748" s="2">
        <v>-5</v>
      </c>
      <c r="N2748" t="s">
        <v>4523</v>
      </c>
      <c r="O2748" t="s">
        <v>4524</v>
      </c>
      <c r="P2748" t="s">
        <v>4978</v>
      </c>
      <c r="Q2748" t="s">
        <v>14069</v>
      </c>
      <c r="R2748" t="s">
        <v>44</v>
      </c>
      <c r="S2748" t="s">
        <v>4527</v>
      </c>
      <c r="T2748" s="3">
        <v>45831</v>
      </c>
      <c r="U2748" s="3">
        <v>45832</v>
      </c>
      <c r="V2748" s="2">
        <v>0</v>
      </c>
      <c r="W2748" t="s">
        <v>44</v>
      </c>
      <c r="X2748" t="s">
        <v>44</v>
      </c>
      <c r="Y2748" t="s">
        <v>9148</v>
      </c>
      <c r="Z2748" t="s">
        <v>680</v>
      </c>
      <c r="AA2748" t="s">
        <v>4529</v>
      </c>
      <c r="AB2748" t="s">
        <v>4530</v>
      </c>
      <c r="AC2748" t="s">
        <v>89</v>
      </c>
      <c r="AD2748" t="str">
        <f t="shared" si="42"/>
        <v>10-60</v>
      </c>
      <c r="AE2748" t="str">
        <f>VLOOKUP(AD2748,'Main_Sub Desc'!C:D,2,)</f>
        <v>LPC from invoicing</v>
      </c>
      <c r="AF2748" t="str">
        <f>VLOOKUP(VALUE(H2748),'Main_Sub Desc'!F:G,2,)</f>
        <v>Wst Rev Late Payment</v>
      </c>
      <c r="AG2748">
        <f>IFERROR(VLOOKUP(VALUE(I2748),'PC Mapping'!A:F,6,),"")</f>
        <v>10514</v>
      </c>
      <c r="AH2748" s="13" t="str">
        <f>VLOOKUP(AG2748,'PC Mapping'!L:M,2,)</f>
        <v>Bolivar Sewer</v>
      </c>
    </row>
    <row r="2749" spans="1:34" x14ac:dyDescent="0.2">
      <c r="A2749" t="s">
        <v>14070</v>
      </c>
      <c r="B2749" t="s">
        <v>14057</v>
      </c>
      <c r="C2749" t="s">
        <v>4519</v>
      </c>
      <c r="D2749" t="s">
        <v>4520</v>
      </c>
      <c r="E2749" s="3">
        <v>45831</v>
      </c>
      <c r="F2749" t="s">
        <v>44</v>
      </c>
      <c r="G2749" t="s">
        <v>3742</v>
      </c>
      <c r="H2749" t="s">
        <v>3722</v>
      </c>
      <c r="I2749" t="s">
        <v>3752</v>
      </c>
      <c r="J2749" t="s">
        <v>4522</v>
      </c>
      <c r="K2749" s="2">
        <v>-5</v>
      </c>
      <c r="L2749" t="s">
        <v>44</v>
      </c>
      <c r="M2749" s="2">
        <v>-5</v>
      </c>
      <c r="N2749" t="s">
        <v>4523</v>
      </c>
      <c r="O2749" t="s">
        <v>4524</v>
      </c>
      <c r="P2749" t="s">
        <v>14071</v>
      </c>
      <c r="Q2749" t="s">
        <v>14072</v>
      </c>
      <c r="R2749" t="s">
        <v>44</v>
      </c>
      <c r="S2749" t="s">
        <v>4527</v>
      </c>
      <c r="T2749" s="3">
        <v>45831</v>
      </c>
      <c r="U2749" s="3">
        <v>45832</v>
      </c>
      <c r="V2749" s="2">
        <v>0</v>
      </c>
      <c r="W2749" t="s">
        <v>44</v>
      </c>
      <c r="X2749" t="s">
        <v>44</v>
      </c>
      <c r="Y2749" t="s">
        <v>14073</v>
      </c>
      <c r="Z2749" t="s">
        <v>14074</v>
      </c>
      <c r="AA2749" t="s">
        <v>4529</v>
      </c>
      <c r="AB2749" t="s">
        <v>4530</v>
      </c>
      <c r="AC2749" t="s">
        <v>89</v>
      </c>
      <c r="AD2749" t="str">
        <f t="shared" si="42"/>
        <v>10-60</v>
      </c>
      <c r="AE2749" t="str">
        <f>VLOOKUP(AD2749,'Main_Sub Desc'!C:D,2,)</f>
        <v>LPC from invoicing</v>
      </c>
      <c r="AF2749" t="str">
        <f>VLOOKUP(VALUE(H2749),'Main_Sub Desc'!F:G,2,)</f>
        <v>Wtr Rev Late Payment</v>
      </c>
      <c r="AG2749">
        <f>IFERROR(VLOOKUP(VALUE(I2749),'PC Mapping'!A:F,6,),"")</f>
        <v>10719</v>
      </c>
      <c r="AH2749" s="13" t="str">
        <f>VLOOKUP(AG2749,'PC Mapping'!L:M,2,)</f>
        <v>All Other Water</v>
      </c>
    </row>
    <row r="2750" spans="1:34" x14ac:dyDescent="0.2">
      <c r="A2750" t="s">
        <v>14075</v>
      </c>
      <c r="B2750" t="s">
        <v>14076</v>
      </c>
      <c r="C2750" t="s">
        <v>4519</v>
      </c>
      <c r="D2750" t="s">
        <v>4520</v>
      </c>
      <c r="E2750" s="3">
        <v>45832</v>
      </c>
      <c r="F2750" t="s">
        <v>44</v>
      </c>
      <c r="G2750" t="s">
        <v>3742</v>
      </c>
      <c r="H2750" t="s">
        <v>3722</v>
      </c>
      <c r="I2750" t="s">
        <v>3752</v>
      </c>
      <c r="J2750" t="s">
        <v>4522</v>
      </c>
      <c r="K2750" s="2">
        <v>-5.26</v>
      </c>
      <c r="L2750" t="s">
        <v>44</v>
      </c>
      <c r="M2750" s="2">
        <v>-5.26</v>
      </c>
      <c r="N2750" t="s">
        <v>4523</v>
      </c>
      <c r="O2750" t="s">
        <v>4524</v>
      </c>
      <c r="P2750" t="s">
        <v>14077</v>
      </c>
      <c r="Q2750" t="s">
        <v>14078</v>
      </c>
      <c r="R2750" t="s">
        <v>44</v>
      </c>
      <c r="S2750" t="s">
        <v>4527</v>
      </c>
      <c r="T2750" s="3">
        <v>45832</v>
      </c>
      <c r="U2750" s="3">
        <v>45833</v>
      </c>
      <c r="V2750" s="2">
        <v>0</v>
      </c>
      <c r="W2750" t="s">
        <v>44</v>
      </c>
      <c r="X2750" t="s">
        <v>44</v>
      </c>
      <c r="Y2750" t="s">
        <v>14079</v>
      </c>
      <c r="Z2750" t="s">
        <v>2695</v>
      </c>
      <c r="AA2750" t="s">
        <v>4529</v>
      </c>
      <c r="AB2750" t="s">
        <v>4530</v>
      </c>
      <c r="AC2750" t="s">
        <v>89</v>
      </c>
      <c r="AD2750" t="str">
        <f t="shared" si="42"/>
        <v>10-60</v>
      </c>
      <c r="AE2750" t="str">
        <f>VLOOKUP(AD2750,'Main_Sub Desc'!C:D,2,)</f>
        <v>LPC from invoicing</v>
      </c>
      <c r="AF2750" t="str">
        <f>VLOOKUP(VALUE(H2750),'Main_Sub Desc'!F:G,2,)</f>
        <v>Wtr Rev Late Payment</v>
      </c>
      <c r="AG2750">
        <f>IFERROR(VLOOKUP(VALUE(I2750),'PC Mapping'!A:F,6,),"")</f>
        <v>10719</v>
      </c>
      <c r="AH2750" s="13" t="str">
        <f>VLOOKUP(AG2750,'PC Mapping'!L:M,2,)</f>
        <v>All Other Water</v>
      </c>
    </row>
    <row r="2751" spans="1:34" x14ac:dyDescent="0.2">
      <c r="A2751" t="s">
        <v>14080</v>
      </c>
      <c r="B2751" t="s">
        <v>14076</v>
      </c>
      <c r="C2751" t="s">
        <v>4519</v>
      </c>
      <c r="D2751" t="s">
        <v>4520</v>
      </c>
      <c r="E2751" s="3">
        <v>45832</v>
      </c>
      <c r="F2751" t="s">
        <v>44</v>
      </c>
      <c r="G2751" t="s">
        <v>3742</v>
      </c>
      <c r="H2751" t="s">
        <v>3722</v>
      </c>
      <c r="I2751" t="s">
        <v>3752</v>
      </c>
      <c r="J2751" t="s">
        <v>4522</v>
      </c>
      <c r="K2751" s="2">
        <v>-5</v>
      </c>
      <c r="L2751" t="s">
        <v>44</v>
      </c>
      <c r="M2751" s="2">
        <v>-5</v>
      </c>
      <c r="N2751" t="s">
        <v>4523</v>
      </c>
      <c r="O2751" t="s">
        <v>4524</v>
      </c>
      <c r="P2751" t="s">
        <v>8810</v>
      </c>
      <c r="Q2751" t="s">
        <v>14081</v>
      </c>
      <c r="R2751" t="s">
        <v>44</v>
      </c>
      <c r="S2751" t="s">
        <v>4527</v>
      </c>
      <c r="T2751" s="3">
        <v>45832</v>
      </c>
      <c r="U2751" s="3">
        <v>45833</v>
      </c>
      <c r="V2751" s="2">
        <v>0</v>
      </c>
      <c r="W2751" t="s">
        <v>44</v>
      </c>
      <c r="X2751" t="s">
        <v>44</v>
      </c>
      <c r="Y2751" t="s">
        <v>14082</v>
      </c>
      <c r="Z2751" t="s">
        <v>2158</v>
      </c>
      <c r="AA2751" t="s">
        <v>4529</v>
      </c>
      <c r="AB2751" t="s">
        <v>4530</v>
      </c>
      <c r="AC2751" t="s">
        <v>89</v>
      </c>
      <c r="AD2751" t="str">
        <f t="shared" si="42"/>
        <v>10-60</v>
      </c>
      <c r="AE2751" t="str">
        <f>VLOOKUP(AD2751,'Main_Sub Desc'!C:D,2,)</f>
        <v>LPC from invoicing</v>
      </c>
      <c r="AF2751" t="str">
        <f>VLOOKUP(VALUE(H2751),'Main_Sub Desc'!F:G,2,)</f>
        <v>Wtr Rev Late Payment</v>
      </c>
      <c r="AG2751">
        <f>IFERROR(VLOOKUP(VALUE(I2751),'PC Mapping'!A:F,6,),"")</f>
        <v>10719</v>
      </c>
      <c r="AH2751" s="13" t="str">
        <f>VLOOKUP(AG2751,'PC Mapping'!L:M,2,)</f>
        <v>All Other Water</v>
      </c>
    </row>
    <row r="2752" spans="1:34" x14ac:dyDescent="0.2">
      <c r="A2752" t="s">
        <v>14083</v>
      </c>
      <c r="B2752" t="s">
        <v>14076</v>
      </c>
      <c r="C2752" t="s">
        <v>4519</v>
      </c>
      <c r="D2752" t="s">
        <v>4520</v>
      </c>
      <c r="E2752" s="3">
        <v>45832</v>
      </c>
      <c r="F2752" t="s">
        <v>44</v>
      </c>
      <c r="G2752" t="s">
        <v>3742</v>
      </c>
      <c r="H2752" t="s">
        <v>3722</v>
      </c>
      <c r="I2752" t="s">
        <v>3752</v>
      </c>
      <c r="J2752" t="s">
        <v>4522</v>
      </c>
      <c r="K2752" s="2">
        <v>-7.27</v>
      </c>
      <c r="L2752" t="s">
        <v>44</v>
      </c>
      <c r="M2752" s="2">
        <v>-7.27</v>
      </c>
      <c r="N2752" t="s">
        <v>4523</v>
      </c>
      <c r="O2752" t="s">
        <v>4524</v>
      </c>
      <c r="P2752" t="s">
        <v>7854</v>
      </c>
      <c r="Q2752" t="s">
        <v>14084</v>
      </c>
      <c r="R2752" t="s">
        <v>44</v>
      </c>
      <c r="S2752" t="s">
        <v>4527</v>
      </c>
      <c r="T2752" s="3">
        <v>45832</v>
      </c>
      <c r="U2752" s="3">
        <v>45833</v>
      </c>
      <c r="V2752" s="2">
        <v>0</v>
      </c>
      <c r="W2752" t="s">
        <v>44</v>
      </c>
      <c r="X2752" t="s">
        <v>44</v>
      </c>
      <c r="Y2752" t="s">
        <v>14085</v>
      </c>
      <c r="Z2752" t="s">
        <v>2896</v>
      </c>
      <c r="AA2752" t="s">
        <v>4529</v>
      </c>
      <c r="AB2752" t="s">
        <v>4530</v>
      </c>
      <c r="AC2752" t="s">
        <v>89</v>
      </c>
      <c r="AD2752" t="str">
        <f t="shared" si="42"/>
        <v>10-60</v>
      </c>
      <c r="AE2752" t="str">
        <f>VLOOKUP(AD2752,'Main_Sub Desc'!C:D,2,)</f>
        <v>LPC from invoicing</v>
      </c>
      <c r="AF2752" t="str">
        <f>VLOOKUP(VALUE(H2752),'Main_Sub Desc'!F:G,2,)</f>
        <v>Wtr Rev Late Payment</v>
      </c>
      <c r="AG2752">
        <f>IFERROR(VLOOKUP(VALUE(I2752),'PC Mapping'!A:F,6,),"")</f>
        <v>10719</v>
      </c>
      <c r="AH2752" s="13" t="str">
        <f>VLOOKUP(AG2752,'PC Mapping'!L:M,2,)</f>
        <v>All Other Water</v>
      </c>
    </row>
    <row r="2753" spans="1:34" x14ac:dyDescent="0.2">
      <c r="A2753" t="s">
        <v>14086</v>
      </c>
      <c r="B2753" t="s">
        <v>14087</v>
      </c>
      <c r="C2753" t="s">
        <v>4519</v>
      </c>
      <c r="D2753" t="s">
        <v>4520</v>
      </c>
      <c r="E2753" s="3">
        <v>45834</v>
      </c>
      <c r="F2753" t="s">
        <v>44</v>
      </c>
      <c r="G2753" t="s">
        <v>3742</v>
      </c>
      <c r="H2753" t="s">
        <v>3722</v>
      </c>
      <c r="I2753" t="s">
        <v>3752</v>
      </c>
      <c r="J2753" t="s">
        <v>4522</v>
      </c>
      <c r="K2753" s="2">
        <v>-14.56</v>
      </c>
      <c r="L2753" t="s">
        <v>44</v>
      </c>
      <c r="M2753" s="2">
        <v>-14.56</v>
      </c>
      <c r="N2753" t="s">
        <v>4523</v>
      </c>
      <c r="O2753" t="s">
        <v>4524</v>
      </c>
      <c r="P2753" t="s">
        <v>8840</v>
      </c>
      <c r="Q2753" t="s">
        <v>14088</v>
      </c>
      <c r="R2753" t="s">
        <v>44</v>
      </c>
      <c r="S2753" t="s">
        <v>4527</v>
      </c>
      <c r="T2753" s="3">
        <v>45834</v>
      </c>
      <c r="U2753" s="3">
        <v>45835</v>
      </c>
      <c r="V2753" s="2">
        <v>0</v>
      </c>
      <c r="W2753" t="s">
        <v>44</v>
      </c>
      <c r="X2753" t="s">
        <v>44</v>
      </c>
      <c r="Y2753" t="s">
        <v>13282</v>
      </c>
      <c r="Z2753" t="s">
        <v>1969</v>
      </c>
      <c r="AA2753" t="s">
        <v>4529</v>
      </c>
      <c r="AB2753" t="s">
        <v>4530</v>
      </c>
      <c r="AC2753" t="s">
        <v>89</v>
      </c>
      <c r="AD2753" t="str">
        <f t="shared" si="42"/>
        <v>10-60</v>
      </c>
      <c r="AE2753" t="str">
        <f>VLOOKUP(AD2753,'Main_Sub Desc'!C:D,2,)</f>
        <v>LPC from invoicing</v>
      </c>
      <c r="AF2753" t="str">
        <f>VLOOKUP(VALUE(H2753),'Main_Sub Desc'!F:G,2,)</f>
        <v>Wtr Rev Late Payment</v>
      </c>
      <c r="AG2753">
        <f>IFERROR(VLOOKUP(VALUE(I2753),'PC Mapping'!A:F,6,),"")</f>
        <v>10719</v>
      </c>
      <c r="AH2753" s="13" t="str">
        <f>VLOOKUP(AG2753,'PC Mapping'!L:M,2,)</f>
        <v>All Other Water</v>
      </c>
    </row>
    <row r="2754" spans="1:34" x14ac:dyDescent="0.2">
      <c r="A2754" t="s">
        <v>14089</v>
      </c>
      <c r="B2754" t="s">
        <v>14090</v>
      </c>
      <c r="C2754" t="s">
        <v>4519</v>
      </c>
      <c r="D2754" t="s">
        <v>4520</v>
      </c>
      <c r="E2754" s="3">
        <v>45838</v>
      </c>
      <c r="F2754" t="s">
        <v>44</v>
      </c>
      <c r="G2754" t="s">
        <v>3742</v>
      </c>
      <c r="H2754" t="s">
        <v>3722</v>
      </c>
      <c r="I2754" t="s">
        <v>3752</v>
      </c>
      <c r="J2754" t="s">
        <v>4522</v>
      </c>
      <c r="K2754" s="2">
        <v>-39.17</v>
      </c>
      <c r="L2754" t="s">
        <v>44</v>
      </c>
      <c r="M2754" s="2">
        <v>-39.17</v>
      </c>
      <c r="N2754" t="s">
        <v>4523</v>
      </c>
      <c r="O2754" t="s">
        <v>4524</v>
      </c>
      <c r="P2754" t="s">
        <v>14091</v>
      </c>
      <c r="Q2754" t="s">
        <v>14092</v>
      </c>
      <c r="R2754" t="s">
        <v>44</v>
      </c>
      <c r="S2754" t="s">
        <v>7084</v>
      </c>
      <c r="T2754" s="3">
        <v>45838</v>
      </c>
      <c r="U2754" s="3">
        <v>45845</v>
      </c>
      <c r="V2754" s="2">
        <v>0</v>
      </c>
      <c r="W2754" t="s">
        <v>44</v>
      </c>
      <c r="X2754" t="s">
        <v>44</v>
      </c>
      <c r="Y2754" t="s">
        <v>14093</v>
      </c>
      <c r="Z2754" t="s">
        <v>3250</v>
      </c>
      <c r="AA2754" t="s">
        <v>4529</v>
      </c>
      <c r="AB2754" t="s">
        <v>4530</v>
      </c>
      <c r="AC2754" t="s">
        <v>89</v>
      </c>
      <c r="AD2754" t="str">
        <f t="shared" si="42"/>
        <v>10-60</v>
      </c>
      <c r="AE2754" t="str">
        <f>VLOOKUP(AD2754,'Main_Sub Desc'!C:D,2,)</f>
        <v>LPC from invoicing</v>
      </c>
      <c r="AF2754" t="str">
        <f>VLOOKUP(VALUE(H2754),'Main_Sub Desc'!F:G,2,)</f>
        <v>Wtr Rev Late Payment</v>
      </c>
      <c r="AG2754">
        <f>IFERROR(VLOOKUP(VALUE(I2754),'PC Mapping'!A:F,6,),"")</f>
        <v>10719</v>
      </c>
      <c r="AH2754" s="13" t="str">
        <f>VLOOKUP(AG2754,'PC Mapping'!L:M,2,)</f>
        <v>All Other Water</v>
      </c>
    </row>
    <row r="2755" spans="1:34" x14ac:dyDescent="0.2">
      <c r="A2755" t="s">
        <v>14094</v>
      </c>
      <c r="B2755" t="s">
        <v>14090</v>
      </c>
      <c r="C2755" t="s">
        <v>4519</v>
      </c>
      <c r="D2755" t="s">
        <v>4520</v>
      </c>
      <c r="E2755" s="3">
        <v>45838</v>
      </c>
      <c r="F2755" t="s">
        <v>44</v>
      </c>
      <c r="G2755" t="s">
        <v>3742</v>
      </c>
      <c r="H2755" t="s">
        <v>3722</v>
      </c>
      <c r="I2755" t="s">
        <v>3752</v>
      </c>
      <c r="J2755" t="s">
        <v>4522</v>
      </c>
      <c r="K2755" s="2">
        <v>-5</v>
      </c>
      <c r="L2755" t="s">
        <v>44</v>
      </c>
      <c r="M2755" s="2">
        <v>-5</v>
      </c>
      <c r="N2755" t="s">
        <v>4523</v>
      </c>
      <c r="O2755" t="s">
        <v>4524</v>
      </c>
      <c r="P2755" t="s">
        <v>5200</v>
      </c>
      <c r="Q2755" t="s">
        <v>14095</v>
      </c>
      <c r="R2755" t="s">
        <v>44</v>
      </c>
      <c r="S2755" t="s">
        <v>7084</v>
      </c>
      <c r="T2755" s="3">
        <v>45838</v>
      </c>
      <c r="U2755" s="3">
        <v>45845</v>
      </c>
      <c r="V2755" s="2">
        <v>0</v>
      </c>
      <c r="W2755" t="s">
        <v>44</v>
      </c>
      <c r="X2755" t="s">
        <v>44</v>
      </c>
      <c r="Y2755" t="s">
        <v>14096</v>
      </c>
      <c r="Z2755" t="s">
        <v>14097</v>
      </c>
      <c r="AA2755" t="s">
        <v>4529</v>
      </c>
      <c r="AB2755" t="s">
        <v>4530</v>
      </c>
      <c r="AC2755" t="s">
        <v>89</v>
      </c>
      <c r="AD2755" t="str">
        <f t="shared" si="42"/>
        <v>10-60</v>
      </c>
      <c r="AE2755" t="str">
        <f>VLOOKUP(AD2755,'Main_Sub Desc'!C:D,2,)</f>
        <v>LPC from invoicing</v>
      </c>
      <c r="AF2755" t="str">
        <f>VLOOKUP(VALUE(H2755),'Main_Sub Desc'!F:G,2,)</f>
        <v>Wtr Rev Late Payment</v>
      </c>
      <c r="AG2755">
        <f>IFERROR(VLOOKUP(VALUE(I2755),'PC Mapping'!A:F,6,),"")</f>
        <v>10719</v>
      </c>
      <c r="AH2755" s="13" t="str">
        <f>VLOOKUP(AG2755,'PC Mapping'!L:M,2,)</f>
        <v>All Other Water</v>
      </c>
    </row>
    <row r="2756" spans="1:34" x14ac:dyDescent="0.2">
      <c r="A2756" t="s">
        <v>14098</v>
      </c>
      <c r="B2756" t="s">
        <v>14090</v>
      </c>
      <c r="C2756" t="s">
        <v>4519</v>
      </c>
      <c r="D2756" t="s">
        <v>4520</v>
      </c>
      <c r="E2756" s="3">
        <v>45838</v>
      </c>
      <c r="F2756" t="s">
        <v>44</v>
      </c>
      <c r="G2756" t="s">
        <v>3742</v>
      </c>
      <c r="H2756" t="s">
        <v>3722</v>
      </c>
      <c r="I2756" t="s">
        <v>4538</v>
      </c>
      <c r="J2756" t="s">
        <v>4522</v>
      </c>
      <c r="K2756" s="2">
        <v>-6.39</v>
      </c>
      <c r="L2756" t="s">
        <v>44</v>
      </c>
      <c r="M2756" s="2">
        <v>-6.39</v>
      </c>
      <c r="N2756" t="s">
        <v>4523</v>
      </c>
      <c r="O2756" t="s">
        <v>4524</v>
      </c>
      <c r="P2756" t="s">
        <v>14099</v>
      </c>
      <c r="Q2756" t="s">
        <v>14100</v>
      </c>
      <c r="R2756" t="s">
        <v>44</v>
      </c>
      <c r="S2756" t="s">
        <v>7084</v>
      </c>
      <c r="T2756" s="3">
        <v>45838</v>
      </c>
      <c r="U2756" s="3">
        <v>45845</v>
      </c>
      <c r="V2756" s="2">
        <v>0</v>
      </c>
      <c r="W2756" t="s">
        <v>44</v>
      </c>
      <c r="X2756" t="s">
        <v>44</v>
      </c>
      <c r="Y2756" t="s">
        <v>14101</v>
      </c>
      <c r="Z2756" t="s">
        <v>14102</v>
      </c>
      <c r="AA2756" t="s">
        <v>4529</v>
      </c>
      <c r="AB2756" t="s">
        <v>4530</v>
      </c>
      <c r="AC2756" t="s">
        <v>99</v>
      </c>
      <c r="AD2756" t="str">
        <f t="shared" ref="AD2756:AD2819" si="43">CONCATENATE(VALUE(AA2756),"-",VALUE(AB2756))</f>
        <v>10-60</v>
      </c>
      <c r="AE2756" t="str">
        <f>VLOOKUP(AD2756,'Main_Sub Desc'!C:D,2,)</f>
        <v>LPC from invoicing</v>
      </c>
      <c r="AF2756" t="str">
        <f>VLOOKUP(VALUE(H2756),'Main_Sub Desc'!F:G,2,)</f>
        <v>Wtr Rev Late Payment</v>
      </c>
      <c r="AG2756">
        <f>IFERROR(VLOOKUP(VALUE(I2756),'PC Mapping'!A:F,6,),"")</f>
        <v>10469</v>
      </c>
      <c r="AH2756" s="13" t="str">
        <f>VLOOKUP(AG2756,'PC Mapping'!L:M,2,)</f>
        <v>Bolivar Water</v>
      </c>
    </row>
    <row r="2757" spans="1:34" x14ac:dyDescent="0.2">
      <c r="A2757" t="s">
        <v>14098</v>
      </c>
      <c r="B2757" t="s">
        <v>14090</v>
      </c>
      <c r="C2757" t="s">
        <v>4519</v>
      </c>
      <c r="D2757" t="s">
        <v>4520</v>
      </c>
      <c r="E2757" s="3">
        <v>45838</v>
      </c>
      <c r="F2757" t="s">
        <v>44</v>
      </c>
      <c r="G2757" t="s">
        <v>3742</v>
      </c>
      <c r="H2757" t="s">
        <v>3716</v>
      </c>
      <c r="I2757" t="s">
        <v>4534</v>
      </c>
      <c r="J2757" t="s">
        <v>4522</v>
      </c>
      <c r="K2757" s="2">
        <v>-7.53</v>
      </c>
      <c r="L2757" t="s">
        <v>44</v>
      </c>
      <c r="M2757" s="2">
        <v>-7.53</v>
      </c>
      <c r="N2757" t="s">
        <v>4523</v>
      </c>
      <c r="O2757" t="s">
        <v>4524</v>
      </c>
      <c r="P2757" t="s">
        <v>14099</v>
      </c>
      <c r="Q2757" t="s">
        <v>14103</v>
      </c>
      <c r="R2757" t="s">
        <v>44</v>
      </c>
      <c r="S2757" t="s">
        <v>7084</v>
      </c>
      <c r="T2757" s="3">
        <v>45838</v>
      </c>
      <c r="U2757" s="3">
        <v>45845</v>
      </c>
      <c r="V2757" s="2">
        <v>0</v>
      </c>
      <c r="W2757" t="s">
        <v>44</v>
      </c>
      <c r="X2757" t="s">
        <v>44</v>
      </c>
      <c r="Y2757" t="s">
        <v>14104</v>
      </c>
      <c r="Z2757" t="s">
        <v>14102</v>
      </c>
      <c r="AA2757" t="s">
        <v>4529</v>
      </c>
      <c r="AB2757" t="s">
        <v>4530</v>
      </c>
      <c r="AC2757" t="s">
        <v>99</v>
      </c>
      <c r="AD2757" t="str">
        <f t="shared" si="43"/>
        <v>10-60</v>
      </c>
      <c r="AE2757" t="str">
        <f>VLOOKUP(AD2757,'Main_Sub Desc'!C:D,2,)</f>
        <v>LPC from invoicing</v>
      </c>
      <c r="AF2757" t="str">
        <f>VLOOKUP(VALUE(H2757),'Main_Sub Desc'!F:G,2,)</f>
        <v>Wst Rev Late Payment</v>
      </c>
      <c r="AG2757">
        <f>IFERROR(VLOOKUP(VALUE(I2757),'PC Mapping'!A:F,6,),"")</f>
        <v>10514</v>
      </c>
      <c r="AH2757" s="13" t="str">
        <f>VLOOKUP(AG2757,'PC Mapping'!L:M,2,)</f>
        <v>Bolivar Sewer</v>
      </c>
    </row>
    <row r="2758" spans="1:34" x14ac:dyDescent="0.2">
      <c r="A2758" t="s">
        <v>14105</v>
      </c>
      <c r="B2758" t="s">
        <v>14090</v>
      </c>
      <c r="C2758" t="s">
        <v>4519</v>
      </c>
      <c r="D2758" t="s">
        <v>4520</v>
      </c>
      <c r="E2758" s="3">
        <v>45838</v>
      </c>
      <c r="F2758" t="s">
        <v>44</v>
      </c>
      <c r="G2758" t="s">
        <v>3742</v>
      </c>
      <c r="H2758" t="s">
        <v>3722</v>
      </c>
      <c r="I2758" t="s">
        <v>4538</v>
      </c>
      <c r="J2758" t="s">
        <v>4522</v>
      </c>
      <c r="K2758" s="2">
        <v>-5</v>
      </c>
      <c r="L2758" t="s">
        <v>44</v>
      </c>
      <c r="M2758" s="2">
        <v>-5</v>
      </c>
      <c r="N2758" t="s">
        <v>4523</v>
      </c>
      <c r="O2758" t="s">
        <v>4524</v>
      </c>
      <c r="P2758" t="s">
        <v>14099</v>
      </c>
      <c r="Q2758" t="s">
        <v>14106</v>
      </c>
      <c r="R2758" t="s">
        <v>44</v>
      </c>
      <c r="S2758" t="s">
        <v>7084</v>
      </c>
      <c r="T2758" s="3">
        <v>45838</v>
      </c>
      <c r="U2758" s="3">
        <v>45845</v>
      </c>
      <c r="V2758" s="2">
        <v>0</v>
      </c>
      <c r="W2758" t="s">
        <v>44</v>
      </c>
      <c r="X2758" t="s">
        <v>44</v>
      </c>
      <c r="Y2758" t="s">
        <v>14107</v>
      </c>
      <c r="Z2758" t="s">
        <v>14108</v>
      </c>
      <c r="AA2758" t="s">
        <v>4529</v>
      </c>
      <c r="AB2758" t="s">
        <v>4530</v>
      </c>
      <c r="AC2758" t="s">
        <v>99</v>
      </c>
      <c r="AD2758" t="str">
        <f t="shared" si="43"/>
        <v>10-60</v>
      </c>
      <c r="AE2758" t="str">
        <f>VLOOKUP(AD2758,'Main_Sub Desc'!C:D,2,)</f>
        <v>LPC from invoicing</v>
      </c>
      <c r="AF2758" t="str">
        <f>VLOOKUP(VALUE(H2758),'Main_Sub Desc'!F:G,2,)</f>
        <v>Wtr Rev Late Payment</v>
      </c>
      <c r="AG2758">
        <f>IFERROR(VLOOKUP(VALUE(I2758),'PC Mapping'!A:F,6,),"")</f>
        <v>10469</v>
      </c>
      <c r="AH2758" s="13" t="str">
        <f>VLOOKUP(AG2758,'PC Mapping'!L:M,2,)</f>
        <v>Bolivar Water</v>
      </c>
    </row>
    <row r="2759" spans="1:34" x14ac:dyDescent="0.2">
      <c r="A2759" t="s">
        <v>14109</v>
      </c>
      <c r="B2759" t="s">
        <v>14090</v>
      </c>
      <c r="C2759" t="s">
        <v>4519</v>
      </c>
      <c r="D2759" t="s">
        <v>4520</v>
      </c>
      <c r="E2759" s="3">
        <v>45838</v>
      </c>
      <c r="F2759" t="s">
        <v>44</v>
      </c>
      <c r="G2759" t="s">
        <v>3742</v>
      </c>
      <c r="H2759" t="s">
        <v>3722</v>
      </c>
      <c r="I2759" t="s">
        <v>3752</v>
      </c>
      <c r="J2759" t="s">
        <v>4522</v>
      </c>
      <c r="K2759" s="2">
        <v>-8.17</v>
      </c>
      <c r="L2759" t="s">
        <v>44</v>
      </c>
      <c r="M2759" s="2">
        <v>-8.17</v>
      </c>
      <c r="N2759" t="s">
        <v>4523</v>
      </c>
      <c r="O2759" t="s">
        <v>4524</v>
      </c>
      <c r="P2759" t="s">
        <v>14110</v>
      </c>
      <c r="Q2759" t="s">
        <v>14111</v>
      </c>
      <c r="R2759" t="s">
        <v>44</v>
      </c>
      <c r="S2759" t="s">
        <v>7084</v>
      </c>
      <c r="T2759" s="3">
        <v>45838</v>
      </c>
      <c r="U2759" s="3">
        <v>45845</v>
      </c>
      <c r="V2759" s="2">
        <v>0</v>
      </c>
      <c r="W2759" t="s">
        <v>44</v>
      </c>
      <c r="X2759" t="s">
        <v>44</v>
      </c>
      <c r="Y2759" t="s">
        <v>14112</v>
      </c>
      <c r="Z2759" t="s">
        <v>14113</v>
      </c>
      <c r="AA2759" t="s">
        <v>4529</v>
      </c>
      <c r="AB2759" t="s">
        <v>4530</v>
      </c>
      <c r="AC2759" t="s">
        <v>89</v>
      </c>
      <c r="AD2759" t="str">
        <f t="shared" si="43"/>
        <v>10-60</v>
      </c>
      <c r="AE2759" t="str">
        <f>VLOOKUP(AD2759,'Main_Sub Desc'!C:D,2,)</f>
        <v>LPC from invoicing</v>
      </c>
      <c r="AF2759" t="str">
        <f>VLOOKUP(VALUE(H2759),'Main_Sub Desc'!F:G,2,)</f>
        <v>Wtr Rev Late Payment</v>
      </c>
      <c r="AG2759">
        <f>IFERROR(VLOOKUP(VALUE(I2759),'PC Mapping'!A:F,6,),"")</f>
        <v>10719</v>
      </c>
      <c r="AH2759" s="13" t="str">
        <f>VLOOKUP(AG2759,'PC Mapping'!L:M,2,)</f>
        <v>All Other Water</v>
      </c>
    </row>
    <row r="2760" spans="1:34" x14ac:dyDescent="0.2">
      <c r="A2760" t="s">
        <v>14114</v>
      </c>
      <c r="B2760" t="s">
        <v>14090</v>
      </c>
      <c r="C2760" t="s">
        <v>4519</v>
      </c>
      <c r="D2760" t="s">
        <v>4520</v>
      </c>
      <c r="E2760" s="3">
        <v>45838</v>
      </c>
      <c r="F2760" t="s">
        <v>44</v>
      </c>
      <c r="G2760" t="s">
        <v>3742</v>
      </c>
      <c r="H2760" t="s">
        <v>3722</v>
      </c>
      <c r="I2760" t="s">
        <v>3752</v>
      </c>
      <c r="J2760" t="s">
        <v>4522</v>
      </c>
      <c r="K2760" s="2">
        <v>-8.67</v>
      </c>
      <c r="L2760" t="s">
        <v>44</v>
      </c>
      <c r="M2760" s="2">
        <v>-8.67</v>
      </c>
      <c r="N2760" t="s">
        <v>4523</v>
      </c>
      <c r="O2760" t="s">
        <v>4524</v>
      </c>
      <c r="P2760" t="s">
        <v>14110</v>
      </c>
      <c r="Q2760" t="s">
        <v>14115</v>
      </c>
      <c r="R2760" t="s">
        <v>44</v>
      </c>
      <c r="S2760" t="s">
        <v>7084</v>
      </c>
      <c r="T2760" s="3">
        <v>45838</v>
      </c>
      <c r="U2760" s="3">
        <v>45845</v>
      </c>
      <c r="V2760" s="2">
        <v>0</v>
      </c>
      <c r="W2760" t="s">
        <v>44</v>
      </c>
      <c r="X2760" t="s">
        <v>44</v>
      </c>
      <c r="Y2760" t="s">
        <v>14116</v>
      </c>
      <c r="Z2760" t="s">
        <v>14117</v>
      </c>
      <c r="AA2760" t="s">
        <v>4529</v>
      </c>
      <c r="AB2760" t="s">
        <v>4530</v>
      </c>
      <c r="AC2760" t="s">
        <v>89</v>
      </c>
      <c r="AD2760" t="str">
        <f t="shared" si="43"/>
        <v>10-60</v>
      </c>
      <c r="AE2760" t="str">
        <f>VLOOKUP(AD2760,'Main_Sub Desc'!C:D,2,)</f>
        <v>LPC from invoicing</v>
      </c>
      <c r="AF2760" t="str">
        <f>VLOOKUP(VALUE(H2760),'Main_Sub Desc'!F:G,2,)</f>
        <v>Wtr Rev Late Payment</v>
      </c>
      <c r="AG2760">
        <f>IFERROR(VLOOKUP(VALUE(I2760),'PC Mapping'!A:F,6,),"")</f>
        <v>10719</v>
      </c>
      <c r="AH2760" s="13" t="str">
        <f>VLOOKUP(AG2760,'PC Mapping'!L:M,2,)</f>
        <v>All Other Water</v>
      </c>
    </row>
    <row r="2761" spans="1:34" x14ac:dyDescent="0.2">
      <c r="A2761" t="s">
        <v>14118</v>
      </c>
      <c r="B2761" t="s">
        <v>14090</v>
      </c>
      <c r="C2761" t="s">
        <v>4519</v>
      </c>
      <c r="D2761" t="s">
        <v>4520</v>
      </c>
      <c r="E2761" s="3">
        <v>45838</v>
      </c>
      <c r="F2761" t="s">
        <v>44</v>
      </c>
      <c r="G2761" t="s">
        <v>3742</v>
      </c>
      <c r="H2761" t="s">
        <v>3722</v>
      </c>
      <c r="I2761" t="s">
        <v>3752</v>
      </c>
      <c r="J2761" t="s">
        <v>4522</v>
      </c>
      <c r="K2761" s="2">
        <v>-8.67</v>
      </c>
      <c r="L2761" t="s">
        <v>44</v>
      </c>
      <c r="M2761" s="2">
        <v>-8.67</v>
      </c>
      <c r="N2761" t="s">
        <v>4523</v>
      </c>
      <c r="O2761" t="s">
        <v>4524</v>
      </c>
      <c r="P2761" t="s">
        <v>14110</v>
      </c>
      <c r="Q2761" t="s">
        <v>14119</v>
      </c>
      <c r="R2761" t="s">
        <v>44</v>
      </c>
      <c r="S2761" t="s">
        <v>7084</v>
      </c>
      <c r="T2761" s="3">
        <v>45838</v>
      </c>
      <c r="U2761" s="3">
        <v>45845</v>
      </c>
      <c r="V2761" s="2">
        <v>0</v>
      </c>
      <c r="W2761" t="s">
        <v>44</v>
      </c>
      <c r="X2761" t="s">
        <v>44</v>
      </c>
      <c r="Y2761" t="s">
        <v>14116</v>
      </c>
      <c r="Z2761" t="s">
        <v>14117</v>
      </c>
      <c r="AA2761" t="s">
        <v>4529</v>
      </c>
      <c r="AB2761" t="s">
        <v>4530</v>
      </c>
      <c r="AC2761" t="s">
        <v>89</v>
      </c>
      <c r="AD2761" t="str">
        <f t="shared" si="43"/>
        <v>10-60</v>
      </c>
      <c r="AE2761" t="str">
        <f>VLOOKUP(AD2761,'Main_Sub Desc'!C:D,2,)</f>
        <v>LPC from invoicing</v>
      </c>
      <c r="AF2761" t="str">
        <f>VLOOKUP(VALUE(H2761),'Main_Sub Desc'!F:G,2,)</f>
        <v>Wtr Rev Late Payment</v>
      </c>
      <c r="AG2761">
        <f>IFERROR(VLOOKUP(VALUE(I2761),'PC Mapping'!A:F,6,),"")</f>
        <v>10719</v>
      </c>
      <c r="AH2761" s="13" t="str">
        <f>VLOOKUP(AG2761,'PC Mapping'!L:M,2,)</f>
        <v>All Other Water</v>
      </c>
    </row>
    <row r="2762" spans="1:34" x14ac:dyDescent="0.2">
      <c r="A2762" t="s">
        <v>14120</v>
      </c>
      <c r="B2762" t="s">
        <v>14090</v>
      </c>
      <c r="C2762" t="s">
        <v>4519</v>
      </c>
      <c r="D2762" t="s">
        <v>4520</v>
      </c>
      <c r="E2762" s="3">
        <v>45838</v>
      </c>
      <c r="F2762" t="s">
        <v>44</v>
      </c>
      <c r="G2762" t="s">
        <v>3742</v>
      </c>
      <c r="H2762" t="s">
        <v>3722</v>
      </c>
      <c r="I2762" t="s">
        <v>3752</v>
      </c>
      <c r="J2762" t="s">
        <v>4522</v>
      </c>
      <c r="K2762" s="2">
        <v>-17.739999999999998</v>
      </c>
      <c r="L2762" t="s">
        <v>44</v>
      </c>
      <c r="M2762" s="2">
        <v>-17.739999999999998</v>
      </c>
      <c r="N2762" t="s">
        <v>4523</v>
      </c>
      <c r="O2762" t="s">
        <v>4524</v>
      </c>
      <c r="P2762" t="s">
        <v>6293</v>
      </c>
      <c r="Q2762" t="s">
        <v>14121</v>
      </c>
      <c r="R2762" t="s">
        <v>44</v>
      </c>
      <c r="S2762" t="s">
        <v>7084</v>
      </c>
      <c r="T2762" s="3">
        <v>45838</v>
      </c>
      <c r="U2762" s="3">
        <v>45845</v>
      </c>
      <c r="V2762" s="2">
        <v>0</v>
      </c>
      <c r="W2762" t="s">
        <v>44</v>
      </c>
      <c r="X2762" t="s">
        <v>44</v>
      </c>
      <c r="Y2762" t="s">
        <v>14122</v>
      </c>
      <c r="Z2762" t="s">
        <v>97</v>
      </c>
      <c r="AA2762" t="s">
        <v>4529</v>
      </c>
      <c r="AB2762" t="s">
        <v>4530</v>
      </c>
      <c r="AC2762" t="s">
        <v>89</v>
      </c>
      <c r="AD2762" t="str">
        <f t="shared" si="43"/>
        <v>10-60</v>
      </c>
      <c r="AE2762" t="str">
        <f>VLOOKUP(AD2762,'Main_Sub Desc'!C:D,2,)</f>
        <v>LPC from invoicing</v>
      </c>
      <c r="AF2762" t="str">
        <f>VLOOKUP(VALUE(H2762),'Main_Sub Desc'!F:G,2,)</f>
        <v>Wtr Rev Late Payment</v>
      </c>
      <c r="AG2762">
        <f>IFERROR(VLOOKUP(VALUE(I2762),'PC Mapping'!A:F,6,),"")</f>
        <v>10719</v>
      </c>
      <c r="AH2762" s="13" t="str">
        <f>VLOOKUP(AG2762,'PC Mapping'!L:M,2,)</f>
        <v>All Other Water</v>
      </c>
    </row>
    <row r="2763" spans="1:34" x14ac:dyDescent="0.2">
      <c r="A2763" t="s">
        <v>14123</v>
      </c>
      <c r="B2763" t="s">
        <v>14090</v>
      </c>
      <c r="C2763" t="s">
        <v>4519</v>
      </c>
      <c r="D2763" t="s">
        <v>4520</v>
      </c>
      <c r="E2763" s="3">
        <v>45838</v>
      </c>
      <c r="F2763" t="s">
        <v>44</v>
      </c>
      <c r="G2763" t="s">
        <v>3742</v>
      </c>
      <c r="H2763" t="s">
        <v>3722</v>
      </c>
      <c r="I2763" t="s">
        <v>3752</v>
      </c>
      <c r="J2763" t="s">
        <v>4522</v>
      </c>
      <c r="K2763" s="2">
        <v>-5.41</v>
      </c>
      <c r="L2763" t="s">
        <v>44</v>
      </c>
      <c r="M2763" s="2">
        <v>-5.41</v>
      </c>
      <c r="N2763" t="s">
        <v>4523</v>
      </c>
      <c r="O2763" t="s">
        <v>4524</v>
      </c>
      <c r="P2763" t="s">
        <v>11132</v>
      </c>
      <c r="Q2763" t="s">
        <v>14124</v>
      </c>
      <c r="R2763" t="s">
        <v>44</v>
      </c>
      <c r="S2763" t="s">
        <v>7084</v>
      </c>
      <c r="T2763" s="3">
        <v>45838</v>
      </c>
      <c r="U2763" s="3">
        <v>45845</v>
      </c>
      <c r="V2763" s="2">
        <v>0</v>
      </c>
      <c r="W2763" t="s">
        <v>44</v>
      </c>
      <c r="X2763" t="s">
        <v>44</v>
      </c>
      <c r="Y2763" t="s">
        <v>14125</v>
      </c>
      <c r="Z2763" t="s">
        <v>2246</v>
      </c>
      <c r="AA2763" t="s">
        <v>4529</v>
      </c>
      <c r="AB2763" t="s">
        <v>4530</v>
      </c>
      <c r="AC2763" t="s">
        <v>89</v>
      </c>
      <c r="AD2763" t="str">
        <f t="shared" si="43"/>
        <v>10-60</v>
      </c>
      <c r="AE2763" t="str">
        <f>VLOOKUP(AD2763,'Main_Sub Desc'!C:D,2,)</f>
        <v>LPC from invoicing</v>
      </c>
      <c r="AF2763" t="str">
        <f>VLOOKUP(VALUE(H2763),'Main_Sub Desc'!F:G,2,)</f>
        <v>Wtr Rev Late Payment</v>
      </c>
      <c r="AG2763">
        <f>IFERROR(VLOOKUP(VALUE(I2763),'PC Mapping'!A:F,6,),"")</f>
        <v>10719</v>
      </c>
      <c r="AH2763" s="13" t="str">
        <f>VLOOKUP(AG2763,'PC Mapping'!L:M,2,)</f>
        <v>All Other Water</v>
      </c>
    </row>
    <row r="2764" spans="1:34" x14ac:dyDescent="0.2">
      <c r="A2764" t="s">
        <v>14126</v>
      </c>
      <c r="B2764" t="s">
        <v>14090</v>
      </c>
      <c r="C2764" t="s">
        <v>4519</v>
      </c>
      <c r="D2764" t="s">
        <v>4520</v>
      </c>
      <c r="E2764" s="3">
        <v>45838</v>
      </c>
      <c r="F2764" t="s">
        <v>44</v>
      </c>
      <c r="G2764" t="s">
        <v>3742</v>
      </c>
      <c r="H2764" t="s">
        <v>3722</v>
      </c>
      <c r="I2764" t="s">
        <v>3752</v>
      </c>
      <c r="J2764" t="s">
        <v>4522</v>
      </c>
      <c r="K2764" s="2">
        <v>-5</v>
      </c>
      <c r="L2764" t="s">
        <v>44</v>
      </c>
      <c r="M2764" s="2">
        <v>-5</v>
      </c>
      <c r="N2764" t="s">
        <v>4523</v>
      </c>
      <c r="O2764" t="s">
        <v>4524</v>
      </c>
      <c r="P2764" t="s">
        <v>14127</v>
      </c>
      <c r="Q2764" t="s">
        <v>14128</v>
      </c>
      <c r="R2764" t="s">
        <v>44</v>
      </c>
      <c r="S2764" t="s">
        <v>7084</v>
      </c>
      <c r="T2764" s="3">
        <v>45838</v>
      </c>
      <c r="U2764" s="3">
        <v>45845</v>
      </c>
      <c r="V2764" s="2">
        <v>0</v>
      </c>
      <c r="W2764" t="s">
        <v>44</v>
      </c>
      <c r="X2764" t="s">
        <v>44</v>
      </c>
      <c r="Y2764" t="s">
        <v>14129</v>
      </c>
      <c r="Z2764" t="s">
        <v>2093</v>
      </c>
      <c r="AA2764" t="s">
        <v>4529</v>
      </c>
      <c r="AB2764" t="s">
        <v>4530</v>
      </c>
      <c r="AC2764" t="s">
        <v>89</v>
      </c>
      <c r="AD2764" t="str">
        <f t="shared" si="43"/>
        <v>10-60</v>
      </c>
      <c r="AE2764" t="str">
        <f>VLOOKUP(AD2764,'Main_Sub Desc'!C:D,2,)</f>
        <v>LPC from invoicing</v>
      </c>
      <c r="AF2764" t="str">
        <f>VLOOKUP(VALUE(H2764),'Main_Sub Desc'!F:G,2,)</f>
        <v>Wtr Rev Late Payment</v>
      </c>
      <c r="AG2764">
        <f>IFERROR(VLOOKUP(VALUE(I2764),'PC Mapping'!A:F,6,),"")</f>
        <v>10719</v>
      </c>
      <c r="AH2764" s="13" t="str">
        <f>VLOOKUP(AG2764,'PC Mapping'!L:M,2,)</f>
        <v>All Other Water</v>
      </c>
    </row>
    <row r="2765" spans="1:34" x14ac:dyDescent="0.2">
      <c r="A2765" t="s">
        <v>14130</v>
      </c>
      <c r="B2765" t="s">
        <v>14090</v>
      </c>
      <c r="C2765" t="s">
        <v>4519</v>
      </c>
      <c r="D2765" t="s">
        <v>4520</v>
      </c>
      <c r="E2765" s="3">
        <v>45838</v>
      </c>
      <c r="F2765" t="s">
        <v>44</v>
      </c>
      <c r="G2765" t="s">
        <v>3742</v>
      </c>
      <c r="H2765" t="s">
        <v>3722</v>
      </c>
      <c r="I2765" t="s">
        <v>3752</v>
      </c>
      <c r="J2765" t="s">
        <v>4522</v>
      </c>
      <c r="K2765" s="2">
        <v>-17.920000000000002</v>
      </c>
      <c r="L2765" t="s">
        <v>44</v>
      </c>
      <c r="M2765" s="2">
        <v>-17.920000000000002</v>
      </c>
      <c r="N2765" t="s">
        <v>4523</v>
      </c>
      <c r="O2765" t="s">
        <v>4524</v>
      </c>
      <c r="P2765" t="s">
        <v>8930</v>
      </c>
      <c r="Q2765" t="s">
        <v>14131</v>
      </c>
      <c r="R2765" t="s">
        <v>44</v>
      </c>
      <c r="S2765" t="s">
        <v>7084</v>
      </c>
      <c r="T2765" s="3">
        <v>45838</v>
      </c>
      <c r="U2765" s="3">
        <v>45845</v>
      </c>
      <c r="V2765" s="2">
        <v>0</v>
      </c>
      <c r="W2765" t="s">
        <v>44</v>
      </c>
      <c r="X2765" t="s">
        <v>44</v>
      </c>
      <c r="Y2765" t="s">
        <v>14132</v>
      </c>
      <c r="Z2765" t="s">
        <v>2865</v>
      </c>
      <c r="AA2765" t="s">
        <v>4529</v>
      </c>
      <c r="AB2765" t="s">
        <v>4530</v>
      </c>
      <c r="AC2765" t="s">
        <v>89</v>
      </c>
      <c r="AD2765" t="str">
        <f t="shared" si="43"/>
        <v>10-60</v>
      </c>
      <c r="AE2765" t="str">
        <f>VLOOKUP(AD2765,'Main_Sub Desc'!C:D,2,)</f>
        <v>LPC from invoicing</v>
      </c>
      <c r="AF2765" t="str">
        <f>VLOOKUP(VALUE(H2765),'Main_Sub Desc'!F:G,2,)</f>
        <v>Wtr Rev Late Payment</v>
      </c>
      <c r="AG2765">
        <f>IFERROR(VLOOKUP(VALUE(I2765),'PC Mapping'!A:F,6,),"")</f>
        <v>10719</v>
      </c>
      <c r="AH2765" s="13" t="str">
        <f>VLOOKUP(AG2765,'PC Mapping'!L:M,2,)</f>
        <v>All Other Water</v>
      </c>
    </row>
    <row r="2766" spans="1:34" x14ac:dyDescent="0.2">
      <c r="A2766" t="s">
        <v>14133</v>
      </c>
      <c r="B2766" t="s">
        <v>14090</v>
      </c>
      <c r="C2766" t="s">
        <v>4519</v>
      </c>
      <c r="D2766" t="s">
        <v>4520</v>
      </c>
      <c r="E2766" s="3">
        <v>45838</v>
      </c>
      <c r="F2766" t="s">
        <v>44</v>
      </c>
      <c r="G2766" t="s">
        <v>3742</v>
      </c>
      <c r="H2766" t="s">
        <v>3722</v>
      </c>
      <c r="I2766" t="s">
        <v>3752</v>
      </c>
      <c r="J2766" t="s">
        <v>4522</v>
      </c>
      <c r="K2766" s="2">
        <v>-27.99</v>
      </c>
      <c r="L2766" t="s">
        <v>44</v>
      </c>
      <c r="M2766" s="2">
        <v>-27.99</v>
      </c>
      <c r="N2766" t="s">
        <v>4523</v>
      </c>
      <c r="O2766" t="s">
        <v>4524</v>
      </c>
      <c r="P2766" t="s">
        <v>7854</v>
      </c>
      <c r="Q2766" t="s">
        <v>14134</v>
      </c>
      <c r="R2766" t="s">
        <v>44</v>
      </c>
      <c r="S2766" t="s">
        <v>7084</v>
      </c>
      <c r="T2766" s="3">
        <v>45838</v>
      </c>
      <c r="U2766" s="3">
        <v>45845</v>
      </c>
      <c r="V2766" s="2">
        <v>0</v>
      </c>
      <c r="W2766" t="s">
        <v>44</v>
      </c>
      <c r="X2766" t="s">
        <v>44</v>
      </c>
      <c r="Y2766" t="s">
        <v>14135</v>
      </c>
      <c r="Z2766" t="s">
        <v>3552</v>
      </c>
      <c r="AA2766" t="s">
        <v>4529</v>
      </c>
      <c r="AB2766" t="s">
        <v>4530</v>
      </c>
      <c r="AC2766" t="s">
        <v>99</v>
      </c>
      <c r="AD2766" t="str">
        <f t="shared" si="43"/>
        <v>10-60</v>
      </c>
      <c r="AE2766" t="str">
        <f>VLOOKUP(AD2766,'Main_Sub Desc'!C:D,2,)</f>
        <v>LPC from invoicing</v>
      </c>
      <c r="AF2766" t="str">
        <f>VLOOKUP(VALUE(H2766),'Main_Sub Desc'!F:G,2,)</f>
        <v>Wtr Rev Late Payment</v>
      </c>
      <c r="AG2766">
        <f>IFERROR(VLOOKUP(VALUE(I2766),'PC Mapping'!A:F,6,),"")</f>
        <v>10719</v>
      </c>
      <c r="AH2766" s="13" t="str">
        <f>VLOOKUP(AG2766,'PC Mapping'!L:M,2,)</f>
        <v>All Other Water</v>
      </c>
    </row>
    <row r="2767" spans="1:34" x14ac:dyDescent="0.2">
      <c r="A2767" t="s">
        <v>14136</v>
      </c>
      <c r="B2767" t="s">
        <v>14090</v>
      </c>
      <c r="C2767" t="s">
        <v>4519</v>
      </c>
      <c r="D2767" t="s">
        <v>4520</v>
      </c>
      <c r="E2767" s="3">
        <v>45838</v>
      </c>
      <c r="F2767" t="s">
        <v>44</v>
      </c>
      <c r="G2767" t="s">
        <v>3742</v>
      </c>
      <c r="H2767" t="s">
        <v>3722</v>
      </c>
      <c r="I2767" t="s">
        <v>3752</v>
      </c>
      <c r="J2767" t="s">
        <v>4522</v>
      </c>
      <c r="K2767" s="2">
        <v>-5</v>
      </c>
      <c r="L2767" t="s">
        <v>44</v>
      </c>
      <c r="M2767" s="2">
        <v>-5</v>
      </c>
      <c r="N2767" t="s">
        <v>4523</v>
      </c>
      <c r="O2767" t="s">
        <v>4524</v>
      </c>
      <c r="P2767" t="s">
        <v>14137</v>
      </c>
      <c r="Q2767" t="s">
        <v>14138</v>
      </c>
      <c r="R2767" t="s">
        <v>44</v>
      </c>
      <c r="S2767" t="s">
        <v>7084</v>
      </c>
      <c r="T2767" s="3">
        <v>45838</v>
      </c>
      <c r="U2767" s="3">
        <v>45845</v>
      </c>
      <c r="V2767" s="2">
        <v>0</v>
      </c>
      <c r="W2767" t="s">
        <v>44</v>
      </c>
      <c r="X2767" t="s">
        <v>44</v>
      </c>
      <c r="Y2767" t="s">
        <v>14139</v>
      </c>
      <c r="Z2767" t="s">
        <v>2330</v>
      </c>
      <c r="AA2767" t="s">
        <v>4529</v>
      </c>
      <c r="AB2767" t="s">
        <v>4530</v>
      </c>
      <c r="AC2767" t="s">
        <v>89</v>
      </c>
      <c r="AD2767" t="str">
        <f t="shared" si="43"/>
        <v>10-60</v>
      </c>
      <c r="AE2767" t="str">
        <f>VLOOKUP(AD2767,'Main_Sub Desc'!C:D,2,)</f>
        <v>LPC from invoicing</v>
      </c>
      <c r="AF2767" t="str">
        <f>VLOOKUP(VALUE(H2767),'Main_Sub Desc'!F:G,2,)</f>
        <v>Wtr Rev Late Payment</v>
      </c>
      <c r="AG2767">
        <f>IFERROR(VLOOKUP(VALUE(I2767),'PC Mapping'!A:F,6,),"")</f>
        <v>10719</v>
      </c>
      <c r="AH2767" s="13" t="str">
        <f>VLOOKUP(AG2767,'PC Mapping'!L:M,2,)</f>
        <v>All Other Water</v>
      </c>
    </row>
    <row r="2768" spans="1:34" x14ac:dyDescent="0.2">
      <c r="A2768" t="s">
        <v>14140</v>
      </c>
      <c r="B2768" t="s">
        <v>14090</v>
      </c>
      <c r="C2768" t="s">
        <v>4519</v>
      </c>
      <c r="D2768" t="s">
        <v>4520</v>
      </c>
      <c r="E2768" s="3">
        <v>45838</v>
      </c>
      <c r="F2768" t="s">
        <v>44</v>
      </c>
      <c r="G2768" t="s">
        <v>3742</v>
      </c>
      <c r="H2768" t="s">
        <v>3722</v>
      </c>
      <c r="I2768" t="s">
        <v>3752</v>
      </c>
      <c r="J2768" t="s">
        <v>4522</v>
      </c>
      <c r="K2768" s="2">
        <v>-35.79</v>
      </c>
      <c r="L2768" t="s">
        <v>44</v>
      </c>
      <c r="M2768" s="2">
        <v>-35.79</v>
      </c>
      <c r="N2768" t="s">
        <v>4523</v>
      </c>
      <c r="O2768" t="s">
        <v>4524</v>
      </c>
      <c r="P2768" t="s">
        <v>6126</v>
      </c>
      <c r="Q2768" t="s">
        <v>14141</v>
      </c>
      <c r="R2768" t="s">
        <v>44</v>
      </c>
      <c r="S2768" t="s">
        <v>7084</v>
      </c>
      <c r="T2768" s="3">
        <v>45838</v>
      </c>
      <c r="U2768" s="3">
        <v>45845</v>
      </c>
      <c r="V2768" s="2">
        <v>0</v>
      </c>
      <c r="W2768" t="s">
        <v>44</v>
      </c>
      <c r="X2768" t="s">
        <v>44</v>
      </c>
      <c r="Y2768" t="s">
        <v>14142</v>
      </c>
      <c r="Z2768" t="s">
        <v>2674</v>
      </c>
      <c r="AA2768" t="s">
        <v>4529</v>
      </c>
      <c r="AB2768" t="s">
        <v>4530</v>
      </c>
      <c r="AC2768" t="s">
        <v>99</v>
      </c>
      <c r="AD2768" t="str">
        <f t="shared" si="43"/>
        <v>10-60</v>
      </c>
      <c r="AE2768" t="str">
        <f>VLOOKUP(AD2768,'Main_Sub Desc'!C:D,2,)</f>
        <v>LPC from invoicing</v>
      </c>
      <c r="AF2768" t="str">
        <f>VLOOKUP(VALUE(H2768),'Main_Sub Desc'!F:G,2,)</f>
        <v>Wtr Rev Late Payment</v>
      </c>
      <c r="AG2768">
        <f>IFERROR(VLOOKUP(VALUE(I2768),'PC Mapping'!A:F,6,),"")</f>
        <v>10719</v>
      </c>
      <c r="AH2768" s="13" t="str">
        <f>VLOOKUP(AG2768,'PC Mapping'!L:M,2,)</f>
        <v>All Other Water</v>
      </c>
    </row>
    <row r="2769" spans="1:34" x14ac:dyDescent="0.2">
      <c r="A2769" t="s">
        <v>14143</v>
      </c>
      <c r="B2769" t="s">
        <v>14090</v>
      </c>
      <c r="C2769" t="s">
        <v>4519</v>
      </c>
      <c r="D2769" t="s">
        <v>4520</v>
      </c>
      <c r="E2769" s="3">
        <v>45838</v>
      </c>
      <c r="F2769" t="s">
        <v>44</v>
      </c>
      <c r="G2769" t="s">
        <v>3742</v>
      </c>
      <c r="H2769" t="s">
        <v>3722</v>
      </c>
      <c r="I2769" t="s">
        <v>3752</v>
      </c>
      <c r="J2769" t="s">
        <v>4522</v>
      </c>
      <c r="K2769" s="2">
        <v>-5.34</v>
      </c>
      <c r="L2769" t="s">
        <v>44</v>
      </c>
      <c r="M2769" s="2">
        <v>-5.34</v>
      </c>
      <c r="N2769" t="s">
        <v>4523</v>
      </c>
      <c r="O2769" t="s">
        <v>4524</v>
      </c>
      <c r="P2769" t="s">
        <v>6126</v>
      </c>
      <c r="Q2769" t="s">
        <v>14144</v>
      </c>
      <c r="R2769" t="s">
        <v>44</v>
      </c>
      <c r="S2769" t="s">
        <v>7084</v>
      </c>
      <c r="T2769" s="3">
        <v>45838</v>
      </c>
      <c r="U2769" s="3">
        <v>45845</v>
      </c>
      <c r="V2769" s="2">
        <v>0</v>
      </c>
      <c r="W2769" t="s">
        <v>44</v>
      </c>
      <c r="X2769" t="s">
        <v>44</v>
      </c>
      <c r="Y2769" t="s">
        <v>14145</v>
      </c>
      <c r="Z2769" t="s">
        <v>3043</v>
      </c>
      <c r="AA2769" t="s">
        <v>4529</v>
      </c>
      <c r="AB2769" t="s">
        <v>4530</v>
      </c>
      <c r="AC2769" t="s">
        <v>89</v>
      </c>
      <c r="AD2769" t="str">
        <f t="shared" si="43"/>
        <v>10-60</v>
      </c>
      <c r="AE2769" t="str">
        <f>VLOOKUP(AD2769,'Main_Sub Desc'!C:D,2,)</f>
        <v>LPC from invoicing</v>
      </c>
      <c r="AF2769" t="str">
        <f>VLOOKUP(VALUE(H2769),'Main_Sub Desc'!F:G,2,)</f>
        <v>Wtr Rev Late Payment</v>
      </c>
      <c r="AG2769">
        <f>IFERROR(VLOOKUP(VALUE(I2769),'PC Mapping'!A:F,6,),"")</f>
        <v>10719</v>
      </c>
      <c r="AH2769" s="13" t="str">
        <f>VLOOKUP(AG2769,'PC Mapping'!L:M,2,)</f>
        <v>All Other Water</v>
      </c>
    </row>
    <row r="2770" spans="1:34" x14ac:dyDescent="0.2">
      <c r="A2770" t="s">
        <v>14146</v>
      </c>
      <c r="B2770" t="s">
        <v>14090</v>
      </c>
      <c r="C2770" t="s">
        <v>4519</v>
      </c>
      <c r="D2770" t="s">
        <v>4520</v>
      </c>
      <c r="E2770" s="3">
        <v>45838</v>
      </c>
      <c r="F2770" t="s">
        <v>44</v>
      </c>
      <c r="G2770" t="s">
        <v>3742</v>
      </c>
      <c r="H2770" t="s">
        <v>3722</v>
      </c>
      <c r="I2770" t="s">
        <v>3752</v>
      </c>
      <c r="J2770" t="s">
        <v>4522</v>
      </c>
      <c r="K2770" s="2">
        <v>-6.76</v>
      </c>
      <c r="L2770" t="s">
        <v>44</v>
      </c>
      <c r="M2770" s="2">
        <v>-6.76</v>
      </c>
      <c r="N2770" t="s">
        <v>4523</v>
      </c>
      <c r="O2770" t="s">
        <v>4524</v>
      </c>
      <c r="P2770" t="s">
        <v>9559</v>
      </c>
      <c r="Q2770" t="s">
        <v>14147</v>
      </c>
      <c r="R2770" t="s">
        <v>44</v>
      </c>
      <c r="S2770" t="s">
        <v>7084</v>
      </c>
      <c r="T2770" s="3">
        <v>45838</v>
      </c>
      <c r="U2770" s="3">
        <v>45845</v>
      </c>
      <c r="V2770" s="2">
        <v>0</v>
      </c>
      <c r="W2770" t="s">
        <v>44</v>
      </c>
      <c r="X2770" t="s">
        <v>44</v>
      </c>
      <c r="Y2770" t="s">
        <v>14148</v>
      </c>
      <c r="Z2770" t="s">
        <v>2333</v>
      </c>
      <c r="AA2770" t="s">
        <v>4529</v>
      </c>
      <c r="AB2770" t="s">
        <v>4530</v>
      </c>
      <c r="AC2770" t="s">
        <v>99</v>
      </c>
      <c r="AD2770" t="str">
        <f t="shared" si="43"/>
        <v>10-60</v>
      </c>
      <c r="AE2770" t="str">
        <f>VLOOKUP(AD2770,'Main_Sub Desc'!C:D,2,)</f>
        <v>LPC from invoicing</v>
      </c>
      <c r="AF2770" t="str">
        <f>VLOOKUP(VALUE(H2770),'Main_Sub Desc'!F:G,2,)</f>
        <v>Wtr Rev Late Payment</v>
      </c>
      <c r="AG2770">
        <f>IFERROR(VLOOKUP(VALUE(I2770),'PC Mapping'!A:F,6,),"")</f>
        <v>10719</v>
      </c>
      <c r="AH2770" s="13" t="str">
        <f>VLOOKUP(AG2770,'PC Mapping'!L:M,2,)</f>
        <v>All Other Water</v>
      </c>
    </row>
    <row r="2771" spans="1:34" x14ac:dyDescent="0.2">
      <c r="A2771" t="s">
        <v>14149</v>
      </c>
      <c r="B2771" t="s">
        <v>14090</v>
      </c>
      <c r="C2771" t="s">
        <v>4519</v>
      </c>
      <c r="D2771" t="s">
        <v>4520</v>
      </c>
      <c r="E2771" s="3">
        <v>45838</v>
      </c>
      <c r="F2771" t="s">
        <v>44</v>
      </c>
      <c r="G2771" t="s">
        <v>3742</v>
      </c>
      <c r="H2771" t="s">
        <v>3722</v>
      </c>
      <c r="I2771" t="s">
        <v>3752</v>
      </c>
      <c r="J2771" t="s">
        <v>4522</v>
      </c>
      <c r="K2771" s="2">
        <v>-41.5</v>
      </c>
      <c r="L2771" t="s">
        <v>44</v>
      </c>
      <c r="M2771" s="2">
        <v>-41.5</v>
      </c>
      <c r="N2771" t="s">
        <v>4523</v>
      </c>
      <c r="O2771" t="s">
        <v>4524</v>
      </c>
      <c r="P2771" t="s">
        <v>11849</v>
      </c>
      <c r="Q2771" t="s">
        <v>14150</v>
      </c>
      <c r="R2771" t="s">
        <v>44</v>
      </c>
      <c r="S2771" t="s">
        <v>7084</v>
      </c>
      <c r="T2771" s="3">
        <v>45838</v>
      </c>
      <c r="U2771" s="3">
        <v>45845</v>
      </c>
      <c r="V2771" s="2">
        <v>0</v>
      </c>
      <c r="W2771" t="s">
        <v>44</v>
      </c>
      <c r="X2771" t="s">
        <v>44</v>
      </c>
      <c r="Y2771" t="s">
        <v>11851</v>
      </c>
      <c r="Z2771" t="s">
        <v>3345</v>
      </c>
      <c r="AA2771" t="s">
        <v>4529</v>
      </c>
      <c r="AB2771" t="s">
        <v>4530</v>
      </c>
      <c r="AC2771" t="s">
        <v>99</v>
      </c>
      <c r="AD2771" t="str">
        <f t="shared" si="43"/>
        <v>10-60</v>
      </c>
      <c r="AE2771" t="str">
        <f>VLOOKUP(AD2771,'Main_Sub Desc'!C:D,2,)</f>
        <v>LPC from invoicing</v>
      </c>
      <c r="AF2771" t="str">
        <f>VLOOKUP(VALUE(H2771),'Main_Sub Desc'!F:G,2,)</f>
        <v>Wtr Rev Late Payment</v>
      </c>
      <c r="AG2771">
        <f>IFERROR(VLOOKUP(VALUE(I2771),'PC Mapping'!A:F,6,),"")</f>
        <v>10719</v>
      </c>
      <c r="AH2771" s="13" t="str">
        <f>VLOOKUP(AG2771,'PC Mapping'!L:M,2,)</f>
        <v>All Other Water</v>
      </c>
    </row>
    <row r="2772" spans="1:34" x14ac:dyDescent="0.2">
      <c r="A2772" t="s">
        <v>14151</v>
      </c>
      <c r="B2772" t="s">
        <v>14090</v>
      </c>
      <c r="C2772" t="s">
        <v>4519</v>
      </c>
      <c r="D2772" t="s">
        <v>4520</v>
      </c>
      <c r="E2772" s="3">
        <v>45838</v>
      </c>
      <c r="F2772" t="s">
        <v>44</v>
      </c>
      <c r="G2772" t="s">
        <v>3742</v>
      </c>
      <c r="H2772" t="s">
        <v>3722</v>
      </c>
      <c r="I2772" t="s">
        <v>3752</v>
      </c>
      <c r="J2772" t="s">
        <v>4522</v>
      </c>
      <c r="K2772" s="2">
        <v>-8.6300000000000008</v>
      </c>
      <c r="L2772" t="s">
        <v>44</v>
      </c>
      <c r="M2772" s="2">
        <v>-8.6300000000000008</v>
      </c>
      <c r="N2772" t="s">
        <v>4523</v>
      </c>
      <c r="O2772" t="s">
        <v>4524</v>
      </c>
      <c r="P2772" t="s">
        <v>6037</v>
      </c>
      <c r="Q2772" t="s">
        <v>14152</v>
      </c>
      <c r="R2772" t="s">
        <v>44</v>
      </c>
      <c r="S2772" t="s">
        <v>7084</v>
      </c>
      <c r="T2772" s="3">
        <v>45838</v>
      </c>
      <c r="U2772" s="3">
        <v>45845</v>
      </c>
      <c r="V2772" s="2">
        <v>0</v>
      </c>
      <c r="W2772" t="s">
        <v>44</v>
      </c>
      <c r="X2772" t="s">
        <v>44</v>
      </c>
      <c r="Y2772" t="s">
        <v>11858</v>
      </c>
      <c r="Z2772" t="s">
        <v>2822</v>
      </c>
      <c r="AA2772" t="s">
        <v>4529</v>
      </c>
      <c r="AB2772" t="s">
        <v>4530</v>
      </c>
      <c r="AC2772" t="s">
        <v>99</v>
      </c>
      <c r="AD2772" t="str">
        <f t="shared" si="43"/>
        <v>10-60</v>
      </c>
      <c r="AE2772" t="str">
        <f>VLOOKUP(AD2772,'Main_Sub Desc'!C:D,2,)</f>
        <v>LPC from invoicing</v>
      </c>
      <c r="AF2772" t="str">
        <f>VLOOKUP(VALUE(H2772),'Main_Sub Desc'!F:G,2,)</f>
        <v>Wtr Rev Late Payment</v>
      </c>
      <c r="AG2772">
        <f>IFERROR(VLOOKUP(VALUE(I2772),'PC Mapping'!A:F,6,),"")</f>
        <v>10719</v>
      </c>
      <c r="AH2772" s="13" t="str">
        <f>VLOOKUP(AG2772,'PC Mapping'!L:M,2,)</f>
        <v>All Other Water</v>
      </c>
    </row>
    <row r="2773" spans="1:34" x14ac:dyDescent="0.2">
      <c r="A2773" t="s">
        <v>14153</v>
      </c>
      <c r="B2773" t="s">
        <v>14090</v>
      </c>
      <c r="C2773" t="s">
        <v>4519</v>
      </c>
      <c r="D2773" t="s">
        <v>4520</v>
      </c>
      <c r="E2773" s="3">
        <v>45838</v>
      </c>
      <c r="F2773" t="s">
        <v>44</v>
      </c>
      <c r="G2773" t="s">
        <v>3742</v>
      </c>
      <c r="H2773" t="s">
        <v>3722</v>
      </c>
      <c r="I2773" t="s">
        <v>3752</v>
      </c>
      <c r="J2773" t="s">
        <v>4522</v>
      </c>
      <c r="K2773" s="2">
        <v>-5</v>
      </c>
      <c r="L2773" t="s">
        <v>44</v>
      </c>
      <c r="M2773" s="2">
        <v>-5</v>
      </c>
      <c r="N2773" t="s">
        <v>4523</v>
      </c>
      <c r="O2773" t="s">
        <v>4524</v>
      </c>
      <c r="P2773" t="s">
        <v>9533</v>
      </c>
      <c r="Q2773" t="s">
        <v>14154</v>
      </c>
      <c r="R2773" t="s">
        <v>44</v>
      </c>
      <c r="S2773" t="s">
        <v>7084</v>
      </c>
      <c r="T2773" s="3">
        <v>45838</v>
      </c>
      <c r="U2773" s="3">
        <v>45845</v>
      </c>
      <c r="V2773" s="2">
        <v>0</v>
      </c>
      <c r="W2773" t="s">
        <v>44</v>
      </c>
      <c r="X2773" t="s">
        <v>44</v>
      </c>
      <c r="Y2773" t="s">
        <v>14155</v>
      </c>
      <c r="Z2773" t="s">
        <v>3432</v>
      </c>
      <c r="AA2773" t="s">
        <v>4529</v>
      </c>
      <c r="AB2773" t="s">
        <v>4530</v>
      </c>
      <c r="AC2773" t="s">
        <v>89</v>
      </c>
      <c r="AD2773" t="str">
        <f t="shared" si="43"/>
        <v>10-60</v>
      </c>
      <c r="AE2773" t="str">
        <f>VLOOKUP(AD2773,'Main_Sub Desc'!C:D,2,)</f>
        <v>LPC from invoicing</v>
      </c>
      <c r="AF2773" t="str">
        <f>VLOOKUP(VALUE(H2773),'Main_Sub Desc'!F:G,2,)</f>
        <v>Wtr Rev Late Payment</v>
      </c>
      <c r="AG2773">
        <f>IFERROR(VLOOKUP(VALUE(I2773),'PC Mapping'!A:F,6,),"")</f>
        <v>10719</v>
      </c>
      <c r="AH2773" s="13" t="str">
        <f>VLOOKUP(AG2773,'PC Mapping'!L:M,2,)</f>
        <v>All Other Water</v>
      </c>
    </row>
    <row r="2774" spans="1:34" x14ac:dyDescent="0.2">
      <c r="A2774" t="s">
        <v>14156</v>
      </c>
      <c r="B2774" t="s">
        <v>14090</v>
      </c>
      <c r="C2774" t="s">
        <v>4519</v>
      </c>
      <c r="D2774" t="s">
        <v>4520</v>
      </c>
      <c r="E2774" s="3">
        <v>45838</v>
      </c>
      <c r="F2774" t="s">
        <v>44</v>
      </c>
      <c r="G2774" t="s">
        <v>3742</v>
      </c>
      <c r="H2774" t="s">
        <v>3716</v>
      </c>
      <c r="I2774" t="s">
        <v>4534</v>
      </c>
      <c r="J2774" t="s">
        <v>4522</v>
      </c>
      <c r="K2774" s="2">
        <v>-5</v>
      </c>
      <c r="L2774" t="s">
        <v>44</v>
      </c>
      <c r="M2774" s="2">
        <v>-5</v>
      </c>
      <c r="N2774" t="s">
        <v>4523</v>
      </c>
      <c r="O2774" t="s">
        <v>4524</v>
      </c>
      <c r="P2774" t="s">
        <v>14157</v>
      </c>
      <c r="Q2774" t="s">
        <v>14158</v>
      </c>
      <c r="R2774" t="s">
        <v>44</v>
      </c>
      <c r="S2774" t="s">
        <v>7084</v>
      </c>
      <c r="T2774" s="3">
        <v>45838</v>
      </c>
      <c r="U2774" s="3">
        <v>45845</v>
      </c>
      <c r="V2774" s="2">
        <v>0</v>
      </c>
      <c r="W2774" t="s">
        <v>44</v>
      </c>
      <c r="X2774" t="s">
        <v>44</v>
      </c>
      <c r="Y2774" t="s">
        <v>14159</v>
      </c>
      <c r="Z2774" t="s">
        <v>284</v>
      </c>
      <c r="AA2774" t="s">
        <v>4529</v>
      </c>
      <c r="AB2774" t="s">
        <v>4530</v>
      </c>
      <c r="AC2774" t="s">
        <v>89</v>
      </c>
      <c r="AD2774" t="str">
        <f t="shared" si="43"/>
        <v>10-60</v>
      </c>
      <c r="AE2774" t="str">
        <f>VLOOKUP(AD2774,'Main_Sub Desc'!C:D,2,)</f>
        <v>LPC from invoicing</v>
      </c>
      <c r="AF2774" t="str">
        <f>VLOOKUP(VALUE(H2774),'Main_Sub Desc'!F:G,2,)</f>
        <v>Wst Rev Late Payment</v>
      </c>
      <c r="AG2774">
        <f>IFERROR(VLOOKUP(VALUE(I2774),'PC Mapping'!A:F,6,),"")</f>
        <v>10514</v>
      </c>
      <c r="AH2774" s="13" t="str">
        <f>VLOOKUP(AG2774,'PC Mapping'!L:M,2,)</f>
        <v>Bolivar Sewer</v>
      </c>
    </row>
    <row r="2775" spans="1:34" x14ac:dyDescent="0.2">
      <c r="A2775" t="s">
        <v>14156</v>
      </c>
      <c r="B2775" t="s">
        <v>14090</v>
      </c>
      <c r="C2775" t="s">
        <v>4519</v>
      </c>
      <c r="D2775" t="s">
        <v>4520</v>
      </c>
      <c r="E2775" s="3">
        <v>45838</v>
      </c>
      <c r="F2775" t="s">
        <v>44</v>
      </c>
      <c r="G2775" t="s">
        <v>3742</v>
      </c>
      <c r="H2775" t="s">
        <v>3722</v>
      </c>
      <c r="I2775" t="s">
        <v>4538</v>
      </c>
      <c r="J2775" t="s">
        <v>4522</v>
      </c>
      <c r="K2775" s="2">
        <v>-5</v>
      </c>
      <c r="L2775" t="s">
        <v>44</v>
      </c>
      <c r="M2775" s="2">
        <v>-5</v>
      </c>
      <c r="N2775" t="s">
        <v>4523</v>
      </c>
      <c r="O2775" t="s">
        <v>4524</v>
      </c>
      <c r="P2775" t="s">
        <v>14157</v>
      </c>
      <c r="Q2775" t="s">
        <v>14160</v>
      </c>
      <c r="R2775" t="s">
        <v>44</v>
      </c>
      <c r="S2775" t="s">
        <v>7084</v>
      </c>
      <c r="T2775" s="3">
        <v>45838</v>
      </c>
      <c r="U2775" s="3">
        <v>45845</v>
      </c>
      <c r="V2775" s="2">
        <v>0</v>
      </c>
      <c r="W2775" t="s">
        <v>44</v>
      </c>
      <c r="X2775" t="s">
        <v>44</v>
      </c>
      <c r="Y2775" t="s">
        <v>14161</v>
      </c>
      <c r="Z2775" t="s">
        <v>284</v>
      </c>
      <c r="AA2775" t="s">
        <v>4529</v>
      </c>
      <c r="AB2775" t="s">
        <v>4530</v>
      </c>
      <c r="AC2775" t="s">
        <v>89</v>
      </c>
      <c r="AD2775" t="str">
        <f t="shared" si="43"/>
        <v>10-60</v>
      </c>
      <c r="AE2775" t="str">
        <f>VLOOKUP(AD2775,'Main_Sub Desc'!C:D,2,)</f>
        <v>LPC from invoicing</v>
      </c>
      <c r="AF2775" t="str">
        <f>VLOOKUP(VALUE(H2775),'Main_Sub Desc'!F:G,2,)</f>
        <v>Wtr Rev Late Payment</v>
      </c>
      <c r="AG2775">
        <f>IFERROR(VLOOKUP(VALUE(I2775),'PC Mapping'!A:F,6,),"")</f>
        <v>10469</v>
      </c>
      <c r="AH2775" s="13" t="str">
        <f>VLOOKUP(AG2775,'PC Mapping'!L:M,2,)</f>
        <v>Bolivar Water</v>
      </c>
    </row>
    <row r="2776" spans="1:34" x14ac:dyDescent="0.2">
      <c r="A2776" t="s">
        <v>14162</v>
      </c>
      <c r="B2776" t="s">
        <v>14090</v>
      </c>
      <c r="C2776" t="s">
        <v>4519</v>
      </c>
      <c r="D2776" t="s">
        <v>4520</v>
      </c>
      <c r="E2776" s="3">
        <v>45838</v>
      </c>
      <c r="F2776" t="s">
        <v>44</v>
      </c>
      <c r="G2776" t="s">
        <v>3742</v>
      </c>
      <c r="H2776" t="s">
        <v>3722</v>
      </c>
      <c r="I2776" t="s">
        <v>4538</v>
      </c>
      <c r="J2776" t="s">
        <v>4522</v>
      </c>
      <c r="K2776" s="2">
        <v>-5</v>
      </c>
      <c r="L2776" t="s">
        <v>44</v>
      </c>
      <c r="M2776" s="2">
        <v>-5</v>
      </c>
      <c r="N2776" t="s">
        <v>4523</v>
      </c>
      <c r="O2776" t="s">
        <v>4524</v>
      </c>
      <c r="P2776" t="s">
        <v>4978</v>
      </c>
      <c r="Q2776" t="s">
        <v>14163</v>
      </c>
      <c r="R2776" t="s">
        <v>44</v>
      </c>
      <c r="S2776" t="s">
        <v>7084</v>
      </c>
      <c r="T2776" s="3">
        <v>45838</v>
      </c>
      <c r="U2776" s="3">
        <v>45845</v>
      </c>
      <c r="V2776" s="2">
        <v>0</v>
      </c>
      <c r="W2776" t="s">
        <v>44</v>
      </c>
      <c r="X2776" t="s">
        <v>44</v>
      </c>
      <c r="Y2776" t="s">
        <v>14164</v>
      </c>
      <c r="Z2776" t="s">
        <v>294</v>
      </c>
      <c r="AA2776" t="s">
        <v>4529</v>
      </c>
      <c r="AB2776" t="s">
        <v>4530</v>
      </c>
      <c r="AC2776" t="s">
        <v>89</v>
      </c>
      <c r="AD2776" t="str">
        <f t="shared" si="43"/>
        <v>10-60</v>
      </c>
      <c r="AE2776" t="str">
        <f>VLOOKUP(AD2776,'Main_Sub Desc'!C:D,2,)</f>
        <v>LPC from invoicing</v>
      </c>
      <c r="AF2776" t="str">
        <f>VLOOKUP(VALUE(H2776),'Main_Sub Desc'!F:G,2,)</f>
        <v>Wtr Rev Late Payment</v>
      </c>
      <c r="AG2776">
        <f>IFERROR(VLOOKUP(VALUE(I2776),'PC Mapping'!A:F,6,),"")</f>
        <v>10469</v>
      </c>
      <c r="AH2776" s="13" t="str">
        <f>VLOOKUP(AG2776,'PC Mapping'!L:M,2,)</f>
        <v>Bolivar Water</v>
      </c>
    </row>
    <row r="2777" spans="1:34" x14ac:dyDescent="0.2">
      <c r="A2777" t="s">
        <v>14162</v>
      </c>
      <c r="B2777" t="s">
        <v>14090</v>
      </c>
      <c r="C2777" t="s">
        <v>4519</v>
      </c>
      <c r="D2777" t="s">
        <v>4520</v>
      </c>
      <c r="E2777" s="3">
        <v>45838</v>
      </c>
      <c r="F2777" t="s">
        <v>44</v>
      </c>
      <c r="G2777" t="s">
        <v>3742</v>
      </c>
      <c r="H2777" t="s">
        <v>3716</v>
      </c>
      <c r="I2777" t="s">
        <v>4534</v>
      </c>
      <c r="J2777" t="s">
        <v>4522</v>
      </c>
      <c r="K2777" s="2">
        <v>-5.67</v>
      </c>
      <c r="L2777" t="s">
        <v>44</v>
      </c>
      <c r="M2777" s="2">
        <v>-5.67</v>
      </c>
      <c r="N2777" t="s">
        <v>4523</v>
      </c>
      <c r="O2777" t="s">
        <v>4524</v>
      </c>
      <c r="P2777" t="s">
        <v>4978</v>
      </c>
      <c r="Q2777" t="s">
        <v>14165</v>
      </c>
      <c r="R2777" t="s">
        <v>44</v>
      </c>
      <c r="S2777" t="s">
        <v>7084</v>
      </c>
      <c r="T2777" s="3">
        <v>45838</v>
      </c>
      <c r="U2777" s="3">
        <v>45845</v>
      </c>
      <c r="V2777" s="2">
        <v>0</v>
      </c>
      <c r="W2777" t="s">
        <v>44</v>
      </c>
      <c r="X2777" t="s">
        <v>44</v>
      </c>
      <c r="Y2777" t="s">
        <v>14166</v>
      </c>
      <c r="Z2777" t="s">
        <v>294</v>
      </c>
      <c r="AA2777" t="s">
        <v>4529</v>
      </c>
      <c r="AB2777" t="s">
        <v>4530</v>
      </c>
      <c r="AC2777" t="s">
        <v>89</v>
      </c>
      <c r="AD2777" t="str">
        <f t="shared" si="43"/>
        <v>10-60</v>
      </c>
      <c r="AE2777" t="str">
        <f>VLOOKUP(AD2777,'Main_Sub Desc'!C:D,2,)</f>
        <v>LPC from invoicing</v>
      </c>
      <c r="AF2777" t="str">
        <f>VLOOKUP(VALUE(H2777),'Main_Sub Desc'!F:G,2,)</f>
        <v>Wst Rev Late Payment</v>
      </c>
      <c r="AG2777">
        <f>IFERROR(VLOOKUP(VALUE(I2777),'PC Mapping'!A:F,6,),"")</f>
        <v>10514</v>
      </c>
      <c r="AH2777" s="13" t="str">
        <f>VLOOKUP(AG2777,'PC Mapping'!L:M,2,)</f>
        <v>Bolivar Sewer</v>
      </c>
    </row>
    <row r="2778" spans="1:34" x14ac:dyDescent="0.2">
      <c r="A2778" t="s">
        <v>14167</v>
      </c>
      <c r="B2778" t="s">
        <v>14090</v>
      </c>
      <c r="C2778" t="s">
        <v>4519</v>
      </c>
      <c r="D2778" t="s">
        <v>4520</v>
      </c>
      <c r="E2778" s="3">
        <v>45838</v>
      </c>
      <c r="F2778" t="s">
        <v>44</v>
      </c>
      <c r="G2778" t="s">
        <v>3742</v>
      </c>
      <c r="H2778" t="s">
        <v>3716</v>
      </c>
      <c r="I2778" t="s">
        <v>4534</v>
      </c>
      <c r="J2778" t="s">
        <v>4522</v>
      </c>
      <c r="K2778" s="2">
        <v>-5</v>
      </c>
      <c r="L2778" t="s">
        <v>44</v>
      </c>
      <c r="M2778" s="2">
        <v>-5</v>
      </c>
      <c r="N2778" t="s">
        <v>4523</v>
      </c>
      <c r="O2778" t="s">
        <v>4524</v>
      </c>
      <c r="P2778" t="s">
        <v>14168</v>
      </c>
      <c r="Q2778" t="s">
        <v>14169</v>
      </c>
      <c r="R2778" t="s">
        <v>44</v>
      </c>
      <c r="S2778" t="s">
        <v>7084</v>
      </c>
      <c r="T2778" s="3">
        <v>45838</v>
      </c>
      <c r="U2778" s="3">
        <v>45845</v>
      </c>
      <c r="V2778" s="2">
        <v>0</v>
      </c>
      <c r="W2778" t="s">
        <v>44</v>
      </c>
      <c r="X2778" t="s">
        <v>44</v>
      </c>
      <c r="Y2778" t="s">
        <v>14170</v>
      </c>
      <c r="Z2778" t="s">
        <v>297</v>
      </c>
      <c r="AA2778" t="s">
        <v>4529</v>
      </c>
      <c r="AB2778" t="s">
        <v>4530</v>
      </c>
      <c r="AC2778" t="s">
        <v>89</v>
      </c>
      <c r="AD2778" t="str">
        <f t="shared" si="43"/>
        <v>10-60</v>
      </c>
      <c r="AE2778" t="str">
        <f>VLOOKUP(AD2778,'Main_Sub Desc'!C:D,2,)</f>
        <v>LPC from invoicing</v>
      </c>
      <c r="AF2778" t="str">
        <f>VLOOKUP(VALUE(H2778),'Main_Sub Desc'!F:G,2,)</f>
        <v>Wst Rev Late Payment</v>
      </c>
      <c r="AG2778">
        <f>IFERROR(VLOOKUP(VALUE(I2778),'PC Mapping'!A:F,6,),"")</f>
        <v>10514</v>
      </c>
      <c r="AH2778" s="13" t="str">
        <f>VLOOKUP(AG2778,'PC Mapping'!L:M,2,)</f>
        <v>Bolivar Sewer</v>
      </c>
    </row>
    <row r="2779" spans="1:34" x14ac:dyDescent="0.2">
      <c r="A2779" t="s">
        <v>14167</v>
      </c>
      <c r="B2779" t="s">
        <v>14090</v>
      </c>
      <c r="C2779" t="s">
        <v>4519</v>
      </c>
      <c r="D2779" t="s">
        <v>4520</v>
      </c>
      <c r="E2779" s="3">
        <v>45838</v>
      </c>
      <c r="F2779" t="s">
        <v>44</v>
      </c>
      <c r="G2779" t="s">
        <v>3742</v>
      </c>
      <c r="H2779" t="s">
        <v>3722</v>
      </c>
      <c r="I2779" t="s">
        <v>4538</v>
      </c>
      <c r="J2779" t="s">
        <v>4522</v>
      </c>
      <c r="K2779" s="2">
        <v>-5</v>
      </c>
      <c r="L2779" t="s">
        <v>44</v>
      </c>
      <c r="M2779" s="2">
        <v>-5</v>
      </c>
      <c r="N2779" t="s">
        <v>4523</v>
      </c>
      <c r="O2779" t="s">
        <v>4524</v>
      </c>
      <c r="P2779" t="s">
        <v>14168</v>
      </c>
      <c r="Q2779" t="s">
        <v>14171</v>
      </c>
      <c r="R2779" t="s">
        <v>44</v>
      </c>
      <c r="S2779" t="s">
        <v>7084</v>
      </c>
      <c r="T2779" s="3">
        <v>45838</v>
      </c>
      <c r="U2779" s="3">
        <v>45845</v>
      </c>
      <c r="V2779" s="2">
        <v>0</v>
      </c>
      <c r="W2779" t="s">
        <v>44</v>
      </c>
      <c r="X2779" t="s">
        <v>44</v>
      </c>
      <c r="Y2779" t="s">
        <v>14172</v>
      </c>
      <c r="Z2779" t="s">
        <v>297</v>
      </c>
      <c r="AA2779" t="s">
        <v>4529</v>
      </c>
      <c r="AB2779" t="s">
        <v>4530</v>
      </c>
      <c r="AC2779" t="s">
        <v>89</v>
      </c>
      <c r="AD2779" t="str">
        <f t="shared" si="43"/>
        <v>10-60</v>
      </c>
      <c r="AE2779" t="str">
        <f>VLOOKUP(AD2779,'Main_Sub Desc'!C:D,2,)</f>
        <v>LPC from invoicing</v>
      </c>
      <c r="AF2779" t="str">
        <f>VLOOKUP(VALUE(H2779),'Main_Sub Desc'!F:G,2,)</f>
        <v>Wtr Rev Late Payment</v>
      </c>
      <c r="AG2779">
        <f>IFERROR(VLOOKUP(VALUE(I2779),'PC Mapping'!A:F,6,),"")</f>
        <v>10469</v>
      </c>
      <c r="AH2779" s="13" t="str">
        <f>VLOOKUP(AG2779,'PC Mapping'!L:M,2,)</f>
        <v>Bolivar Water</v>
      </c>
    </row>
    <row r="2780" spans="1:34" x14ac:dyDescent="0.2">
      <c r="A2780" t="s">
        <v>14173</v>
      </c>
      <c r="B2780" t="s">
        <v>14090</v>
      </c>
      <c r="C2780" t="s">
        <v>4519</v>
      </c>
      <c r="D2780" t="s">
        <v>4520</v>
      </c>
      <c r="E2780" s="3">
        <v>45838</v>
      </c>
      <c r="F2780" t="s">
        <v>44</v>
      </c>
      <c r="G2780" t="s">
        <v>3742</v>
      </c>
      <c r="H2780" t="s">
        <v>3722</v>
      </c>
      <c r="I2780" t="s">
        <v>4538</v>
      </c>
      <c r="J2780" t="s">
        <v>4522</v>
      </c>
      <c r="K2780" s="2">
        <v>-5</v>
      </c>
      <c r="L2780" t="s">
        <v>44</v>
      </c>
      <c r="M2780" s="2">
        <v>-5</v>
      </c>
      <c r="N2780" t="s">
        <v>4523</v>
      </c>
      <c r="O2780" t="s">
        <v>4524</v>
      </c>
      <c r="P2780" t="s">
        <v>14168</v>
      </c>
      <c r="Q2780" t="s">
        <v>14174</v>
      </c>
      <c r="R2780" t="s">
        <v>44</v>
      </c>
      <c r="S2780" t="s">
        <v>7084</v>
      </c>
      <c r="T2780" s="3">
        <v>45838</v>
      </c>
      <c r="U2780" s="3">
        <v>45845</v>
      </c>
      <c r="V2780" s="2">
        <v>0</v>
      </c>
      <c r="W2780" t="s">
        <v>44</v>
      </c>
      <c r="X2780" t="s">
        <v>44</v>
      </c>
      <c r="Y2780" t="s">
        <v>14175</v>
      </c>
      <c r="Z2780" t="s">
        <v>298</v>
      </c>
      <c r="AA2780" t="s">
        <v>4529</v>
      </c>
      <c r="AB2780" t="s">
        <v>4530</v>
      </c>
      <c r="AC2780" t="s">
        <v>89</v>
      </c>
      <c r="AD2780" t="str">
        <f t="shared" si="43"/>
        <v>10-60</v>
      </c>
      <c r="AE2780" t="str">
        <f>VLOOKUP(AD2780,'Main_Sub Desc'!C:D,2,)</f>
        <v>LPC from invoicing</v>
      </c>
      <c r="AF2780" t="str">
        <f>VLOOKUP(VALUE(H2780),'Main_Sub Desc'!F:G,2,)</f>
        <v>Wtr Rev Late Payment</v>
      </c>
      <c r="AG2780">
        <f>IFERROR(VLOOKUP(VALUE(I2780),'PC Mapping'!A:F,6,),"")</f>
        <v>10469</v>
      </c>
      <c r="AH2780" s="13" t="str">
        <f>VLOOKUP(AG2780,'PC Mapping'!L:M,2,)</f>
        <v>Bolivar Water</v>
      </c>
    </row>
    <row r="2781" spans="1:34" x14ac:dyDescent="0.2">
      <c r="A2781" t="s">
        <v>14173</v>
      </c>
      <c r="B2781" t="s">
        <v>14090</v>
      </c>
      <c r="C2781" t="s">
        <v>4519</v>
      </c>
      <c r="D2781" t="s">
        <v>4520</v>
      </c>
      <c r="E2781" s="3">
        <v>45838</v>
      </c>
      <c r="F2781" t="s">
        <v>44</v>
      </c>
      <c r="G2781" t="s">
        <v>3742</v>
      </c>
      <c r="H2781" t="s">
        <v>3716</v>
      </c>
      <c r="I2781" t="s">
        <v>4534</v>
      </c>
      <c r="J2781" t="s">
        <v>4522</v>
      </c>
      <c r="K2781" s="2">
        <v>-5</v>
      </c>
      <c r="L2781" t="s">
        <v>44</v>
      </c>
      <c r="M2781" s="2">
        <v>-5</v>
      </c>
      <c r="N2781" t="s">
        <v>4523</v>
      </c>
      <c r="O2781" t="s">
        <v>4524</v>
      </c>
      <c r="P2781" t="s">
        <v>14168</v>
      </c>
      <c r="Q2781" t="s">
        <v>14176</v>
      </c>
      <c r="R2781" t="s">
        <v>44</v>
      </c>
      <c r="S2781" t="s">
        <v>7084</v>
      </c>
      <c r="T2781" s="3">
        <v>45838</v>
      </c>
      <c r="U2781" s="3">
        <v>45845</v>
      </c>
      <c r="V2781" s="2">
        <v>0</v>
      </c>
      <c r="W2781" t="s">
        <v>44</v>
      </c>
      <c r="X2781" t="s">
        <v>44</v>
      </c>
      <c r="Y2781" t="s">
        <v>14177</v>
      </c>
      <c r="Z2781" t="s">
        <v>298</v>
      </c>
      <c r="AA2781" t="s">
        <v>4529</v>
      </c>
      <c r="AB2781" t="s">
        <v>4530</v>
      </c>
      <c r="AC2781" t="s">
        <v>89</v>
      </c>
      <c r="AD2781" t="str">
        <f t="shared" si="43"/>
        <v>10-60</v>
      </c>
      <c r="AE2781" t="str">
        <f>VLOOKUP(AD2781,'Main_Sub Desc'!C:D,2,)</f>
        <v>LPC from invoicing</v>
      </c>
      <c r="AF2781" t="str">
        <f>VLOOKUP(VALUE(H2781),'Main_Sub Desc'!F:G,2,)</f>
        <v>Wst Rev Late Payment</v>
      </c>
      <c r="AG2781">
        <f>IFERROR(VLOOKUP(VALUE(I2781),'PC Mapping'!A:F,6,),"")</f>
        <v>10514</v>
      </c>
      <c r="AH2781" s="13" t="str">
        <f>VLOOKUP(AG2781,'PC Mapping'!L:M,2,)</f>
        <v>Bolivar Sewer</v>
      </c>
    </row>
    <row r="2782" spans="1:34" x14ac:dyDescent="0.2">
      <c r="A2782" t="s">
        <v>14178</v>
      </c>
      <c r="B2782" t="s">
        <v>14090</v>
      </c>
      <c r="C2782" t="s">
        <v>4519</v>
      </c>
      <c r="D2782" t="s">
        <v>4520</v>
      </c>
      <c r="E2782" s="3">
        <v>45838</v>
      </c>
      <c r="F2782" t="s">
        <v>44</v>
      </c>
      <c r="G2782" t="s">
        <v>3742</v>
      </c>
      <c r="H2782" t="s">
        <v>3722</v>
      </c>
      <c r="I2782" t="s">
        <v>4538</v>
      </c>
      <c r="J2782" t="s">
        <v>4522</v>
      </c>
      <c r="K2782" s="2">
        <v>-5</v>
      </c>
      <c r="L2782" t="s">
        <v>44</v>
      </c>
      <c r="M2782" s="2">
        <v>-5</v>
      </c>
      <c r="N2782" t="s">
        <v>4523</v>
      </c>
      <c r="O2782" t="s">
        <v>4524</v>
      </c>
      <c r="P2782" t="s">
        <v>14179</v>
      </c>
      <c r="Q2782" t="s">
        <v>14180</v>
      </c>
      <c r="R2782" t="s">
        <v>44</v>
      </c>
      <c r="S2782" t="s">
        <v>7084</v>
      </c>
      <c r="T2782" s="3">
        <v>45838</v>
      </c>
      <c r="U2782" s="3">
        <v>45845</v>
      </c>
      <c r="V2782" s="2">
        <v>0</v>
      </c>
      <c r="W2782" t="s">
        <v>44</v>
      </c>
      <c r="X2782" t="s">
        <v>44</v>
      </c>
      <c r="Y2782" t="s">
        <v>14181</v>
      </c>
      <c r="Z2782" t="s">
        <v>293</v>
      </c>
      <c r="AA2782" t="s">
        <v>4529</v>
      </c>
      <c r="AB2782" t="s">
        <v>4530</v>
      </c>
      <c r="AC2782" t="s">
        <v>89</v>
      </c>
      <c r="AD2782" t="str">
        <f t="shared" si="43"/>
        <v>10-60</v>
      </c>
      <c r="AE2782" t="str">
        <f>VLOOKUP(AD2782,'Main_Sub Desc'!C:D,2,)</f>
        <v>LPC from invoicing</v>
      </c>
      <c r="AF2782" t="str">
        <f>VLOOKUP(VALUE(H2782),'Main_Sub Desc'!F:G,2,)</f>
        <v>Wtr Rev Late Payment</v>
      </c>
      <c r="AG2782">
        <f>IFERROR(VLOOKUP(VALUE(I2782),'PC Mapping'!A:F,6,),"")</f>
        <v>10469</v>
      </c>
      <c r="AH2782" s="13" t="str">
        <f>VLOOKUP(AG2782,'PC Mapping'!L:M,2,)</f>
        <v>Bolivar Water</v>
      </c>
    </row>
    <row r="2783" spans="1:34" x14ac:dyDescent="0.2">
      <c r="A2783" t="s">
        <v>14178</v>
      </c>
      <c r="B2783" t="s">
        <v>14090</v>
      </c>
      <c r="C2783" t="s">
        <v>4519</v>
      </c>
      <c r="D2783" t="s">
        <v>4520</v>
      </c>
      <c r="E2783" s="3">
        <v>45838</v>
      </c>
      <c r="F2783" t="s">
        <v>44</v>
      </c>
      <c r="G2783" t="s">
        <v>3742</v>
      </c>
      <c r="H2783" t="s">
        <v>3716</v>
      </c>
      <c r="I2783" t="s">
        <v>4534</v>
      </c>
      <c r="J2783" t="s">
        <v>4522</v>
      </c>
      <c r="K2783" s="2">
        <v>-5</v>
      </c>
      <c r="L2783" t="s">
        <v>44</v>
      </c>
      <c r="M2783" s="2">
        <v>-5</v>
      </c>
      <c r="N2783" t="s">
        <v>4523</v>
      </c>
      <c r="O2783" t="s">
        <v>4524</v>
      </c>
      <c r="P2783" t="s">
        <v>14179</v>
      </c>
      <c r="Q2783" t="s">
        <v>14182</v>
      </c>
      <c r="R2783" t="s">
        <v>44</v>
      </c>
      <c r="S2783" t="s">
        <v>7084</v>
      </c>
      <c r="T2783" s="3">
        <v>45838</v>
      </c>
      <c r="U2783" s="3">
        <v>45845</v>
      </c>
      <c r="V2783" s="2">
        <v>0</v>
      </c>
      <c r="W2783" t="s">
        <v>44</v>
      </c>
      <c r="X2783" t="s">
        <v>44</v>
      </c>
      <c r="Y2783" t="s">
        <v>14183</v>
      </c>
      <c r="Z2783" t="s">
        <v>293</v>
      </c>
      <c r="AA2783" t="s">
        <v>4529</v>
      </c>
      <c r="AB2783" t="s">
        <v>4530</v>
      </c>
      <c r="AC2783" t="s">
        <v>89</v>
      </c>
      <c r="AD2783" t="str">
        <f t="shared" si="43"/>
        <v>10-60</v>
      </c>
      <c r="AE2783" t="str">
        <f>VLOOKUP(AD2783,'Main_Sub Desc'!C:D,2,)</f>
        <v>LPC from invoicing</v>
      </c>
      <c r="AF2783" t="str">
        <f>VLOOKUP(VALUE(H2783),'Main_Sub Desc'!F:G,2,)</f>
        <v>Wst Rev Late Payment</v>
      </c>
      <c r="AG2783">
        <f>IFERROR(VLOOKUP(VALUE(I2783),'PC Mapping'!A:F,6,),"")</f>
        <v>10514</v>
      </c>
      <c r="AH2783" s="13" t="str">
        <f>VLOOKUP(AG2783,'PC Mapping'!L:M,2,)</f>
        <v>Bolivar Sewer</v>
      </c>
    </row>
    <row r="2784" spans="1:34" x14ac:dyDescent="0.2">
      <c r="A2784" t="s">
        <v>14184</v>
      </c>
      <c r="B2784" t="s">
        <v>14090</v>
      </c>
      <c r="C2784" t="s">
        <v>4519</v>
      </c>
      <c r="D2784" t="s">
        <v>4520</v>
      </c>
      <c r="E2784" s="3">
        <v>45838</v>
      </c>
      <c r="F2784" t="s">
        <v>44</v>
      </c>
      <c r="G2784" t="s">
        <v>3742</v>
      </c>
      <c r="H2784" t="s">
        <v>3716</v>
      </c>
      <c r="I2784" t="s">
        <v>4534</v>
      </c>
      <c r="J2784" t="s">
        <v>4522</v>
      </c>
      <c r="K2784" s="2">
        <v>-5</v>
      </c>
      <c r="L2784" t="s">
        <v>44</v>
      </c>
      <c r="M2784" s="2">
        <v>-5</v>
      </c>
      <c r="N2784" t="s">
        <v>4523</v>
      </c>
      <c r="O2784" t="s">
        <v>4524</v>
      </c>
      <c r="P2784" t="s">
        <v>14185</v>
      </c>
      <c r="Q2784" t="s">
        <v>14186</v>
      </c>
      <c r="R2784" t="s">
        <v>44</v>
      </c>
      <c r="S2784" t="s">
        <v>7084</v>
      </c>
      <c r="T2784" s="3">
        <v>45838</v>
      </c>
      <c r="U2784" s="3">
        <v>45845</v>
      </c>
      <c r="V2784" s="2">
        <v>0</v>
      </c>
      <c r="W2784" t="s">
        <v>44</v>
      </c>
      <c r="X2784" t="s">
        <v>44</v>
      </c>
      <c r="Y2784" t="s">
        <v>14187</v>
      </c>
      <c r="Z2784" t="s">
        <v>304</v>
      </c>
      <c r="AA2784" t="s">
        <v>4529</v>
      </c>
      <c r="AB2784" t="s">
        <v>4530</v>
      </c>
      <c r="AC2784" t="s">
        <v>89</v>
      </c>
      <c r="AD2784" t="str">
        <f t="shared" si="43"/>
        <v>10-60</v>
      </c>
      <c r="AE2784" t="str">
        <f>VLOOKUP(AD2784,'Main_Sub Desc'!C:D,2,)</f>
        <v>LPC from invoicing</v>
      </c>
      <c r="AF2784" t="str">
        <f>VLOOKUP(VALUE(H2784),'Main_Sub Desc'!F:G,2,)</f>
        <v>Wst Rev Late Payment</v>
      </c>
      <c r="AG2784">
        <f>IFERROR(VLOOKUP(VALUE(I2784),'PC Mapping'!A:F,6,),"")</f>
        <v>10514</v>
      </c>
      <c r="AH2784" s="13" t="str">
        <f>VLOOKUP(AG2784,'PC Mapping'!L:M,2,)</f>
        <v>Bolivar Sewer</v>
      </c>
    </row>
    <row r="2785" spans="1:34" x14ac:dyDescent="0.2">
      <c r="A2785" t="s">
        <v>14184</v>
      </c>
      <c r="B2785" t="s">
        <v>14090</v>
      </c>
      <c r="C2785" t="s">
        <v>4519</v>
      </c>
      <c r="D2785" t="s">
        <v>4520</v>
      </c>
      <c r="E2785" s="3">
        <v>45838</v>
      </c>
      <c r="F2785" t="s">
        <v>44</v>
      </c>
      <c r="G2785" t="s">
        <v>3742</v>
      </c>
      <c r="H2785" t="s">
        <v>3722</v>
      </c>
      <c r="I2785" t="s">
        <v>4538</v>
      </c>
      <c r="J2785" t="s">
        <v>4522</v>
      </c>
      <c r="K2785" s="2">
        <v>-5</v>
      </c>
      <c r="L2785" t="s">
        <v>44</v>
      </c>
      <c r="M2785" s="2">
        <v>-5</v>
      </c>
      <c r="N2785" t="s">
        <v>4523</v>
      </c>
      <c r="O2785" t="s">
        <v>4524</v>
      </c>
      <c r="P2785" t="s">
        <v>14185</v>
      </c>
      <c r="Q2785" t="s">
        <v>14188</v>
      </c>
      <c r="R2785" t="s">
        <v>44</v>
      </c>
      <c r="S2785" t="s">
        <v>7084</v>
      </c>
      <c r="T2785" s="3">
        <v>45838</v>
      </c>
      <c r="U2785" s="3">
        <v>45845</v>
      </c>
      <c r="V2785" s="2">
        <v>0</v>
      </c>
      <c r="W2785" t="s">
        <v>44</v>
      </c>
      <c r="X2785" t="s">
        <v>44</v>
      </c>
      <c r="Y2785" t="s">
        <v>14189</v>
      </c>
      <c r="Z2785" t="s">
        <v>304</v>
      </c>
      <c r="AA2785" t="s">
        <v>4529</v>
      </c>
      <c r="AB2785" t="s">
        <v>4530</v>
      </c>
      <c r="AC2785" t="s">
        <v>89</v>
      </c>
      <c r="AD2785" t="str">
        <f t="shared" si="43"/>
        <v>10-60</v>
      </c>
      <c r="AE2785" t="str">
        <f>VLOOKUP(AD2785,'Main_Sub Desc'!C:D,2,)</f>
        <v>LPC from invoicing</v>
      </c>
      <c r="AF2785" t="str">
        <f>VLOOKUP(VALUE(H2785),'Main_Sub Desc'!F:G,2,)</f>
        <v>Wtr Rev Late Payment</v>
      </c>
      <c r="AG2785">
        <f>IFERROR(VLOOKUP(VALUE(I2785),'PC Mapping'!A:F,6,),"")</f>
        <v>10469</v>
      </c>
      <c r="AH2785" s="13" t="str">
        <f>VLOOKUP(AG2785,'PC Mapping'!L:M,2,)</f>
        <v>Bolivar Water</v>
      </c>
    </row>
    <row r="2786" spans="1:34" x14ac:dyDescent="0.2">
      <c r="A2786" t="s">
        <v>14190</v>
      </c>
      <c r="B2786" t="s">
        <v>14090</v>
      </c>
      <c r="C2786" t="s">
        <v>4519</v>
      </c>
      <c r="D2786" t="s">
        <v>4520</v>
      </c>
      <c r="E2786" s="3">
        <v>45838</v>
      </c>
      <c r="F2786" t="s">
        <v>44</v>
      </c>
      <c r="G2786" t="s">
        <v>3742</v>
      </c>
      <c r="H2786" t="s">
        <v>3716</v>
      </c>
      <c r="I2786" t="s">
        <v>4534</v>
      </c>
      <c r="J2786" t="s">
        <v>4522</v>
      </c>
      <c r="K2786" s="2">
        <v>-5</v>
      </c>
      <c r="L2786" t="s">
        <v>44</v>
      </c>
      <c r="M2786" s="2">
        <v>-5</v>
      </c>
      <c r="N2786" t="s">
        <v>4523</v>
      </c>
      <c r="O2786" t="s">
        <v>4524</v>
      </c>
      <c r="P2786" t="s">
        <v>14191</v>
      </c>
      <c r="Q2786" t="s">
        <v>14192</v>
      </c>
      <c r="R2786" t="s">
        <v>44</v>
      </c>
      <c r="S2786" t="s">
        <v>7084</v>
      </c>
      <c r="T2786" s="3">
        <v>45838</v>
      </c>
      <c r="U2786" s="3">
        <v>45845</v>
      </c>
      <c r="V2786" s="2">
        <v>0</v>
      </c>
      <c r="W2786" t="s">
        <v>44</v>
      </c>
      <c r="X2786" t="s">
        <v>44</v>
      </c>
      <c r="Y2786" t="s">
        <v>14193</v>
      </c>
      <c r="Z2786" t="s">
        <v>320</v>
      </c>
      <c r="AA2786" t="s">
        <v>4529</v>
      </c>
      <c r="AB2786" t="s">
        <v>4530</v>
      </c>
      <c r="AC2786" t="s">
        <v>99</v>
      </c>
      <c r="AD2786" t="str">
        <f t="shared" si="43"/>
        <v>10-60</v>
      </c>
      <c r="AE2786" t="str">
        <f>VLOOKUP(AD2786,'Main_Sub Desc'!C:D,2,)</f>
        <v>LPC from invoicing</v>
      </c>
      <c r="AF2786" t="str">
        <f>VLOOKUP(VALUE(H2786),'Main_Sub Desc'!F:G,2,)</f>
        <v>Wst Rev Late Payment</v>
      </c>
      <c r="AG2786">
        <f>IFERROR(VLOOKUP(VALUE(I2786),'PC Mapping'!A:F,6,),"")</f>
        <v>10514</v>
      </c>
      <c r="AH2786" s="13" t="str">
        <f>VLOOKUP(AG2786,'PC Mapping'!L:M,2,)</f>
        <v>Bolivar Sewer</v>
      </c>
    </row>
    <row r="2787" spans="1:34" x14ac:dyDescent="0.2">
      <c r="A2787" t="s">
        <v>14190</v>
      </c>
      <c r="B2787" t="s">
        <v>14090</v>
      </c>
      <c r="C2787" t="s">
        <v>4519</v>
      </c>
      <c r="D2787" t="s">
        <v>4520</v>
      </c>
      <c r="E2787" s="3">
        <v>45838</v>
      </c>
      <c r="F2787" t="s">
        <v>44</v>
      </c>
      <c r="G2787" t="s">
        <v>3742</v>
      </c>
      <c r="H2787" t="s">
        <v>3722</v>
      </c>
      <c r="I2787" t="s">
        <v>4538</v>
      </c>
      <c r="J2787" t="s">
        <v>4522</v>
      </c>
      <c r="K2787" s="2">
        <v>-5</v>
      </c>
      <c r="L2787" t="s">
        <v>44</v>
      </c>
      <c r="M2787" s="2">
        <v>-5</v>
      </c>
      <c r="N2787" t="s">
        <v>4523</v>
      </c>
      <c r="O2787" t="s">
        <v>4524</v>
      </c>
      <c r="P2787" t="s">
        <v>14191</v>
      </c>
      <c r="Q2787" t="s">
        <v>14194</v>
      </c>
      <c r="R2787" t="s">
        <v>44</v>
      </c>
      <c r="S2787" t="s">
        <v>7084</v>
      </c>
      <c r="T2787" s="3">
        <v>45838</v>
      </c>
      <c r="U2787" s="3">
        <v>45845</v>
      </c>
      <c r="V2787" s="2">
        <v>0</v>
      </c>
      <c r="W2787" t="s">
        <v>44</v>
      </c>
      <c r="X2787" t="s">
        <v>44</v>
      </c>
      <c r="Y2787" t="s">
        <v>14195</v>
      </c>
      <c r="Z2787" t="s">
        <v>320</v>
      </c>
      <c r="AA2787" t="s">
        <v>4529</v>
      </c>
      <c r="AB2787" t="s">
        <v>4530</v>
      </c>
      <c r="AC2787" t="s">
        <v>99</v>
      </c>
      <c r="AD2787" t="str">
        <f t="shared" si="43"/>
        <v>10-60</v>
      </c>
      <c r="AE2787" t="str">
        <f>VLOOKUP(AD2787,'Main_Sub Desc'!C:D,2,)</f>
        <v>LPC from invoicing</v>
      </c>
      <c r="AF2787" t="str">
        <f>VLOOKUP(VALUE(H2787),'Main_Sub Desc'!F:G,2,)</f>
        <v>Wtr Rev Late Payment</v>
      </c>
      <c r="AG2787">
        <f>IFERROR(VLOOKUP(VALUE(I2787),'PC Mapping'!A:F,6,),"")</f>
        <v>10469</v>
      </c>
      <c r="AH2787" s="13" t="str">
        <f>VLOOKUP(AG2787,'PC Mapping'!L:M,2,)</f>
        <v>Bolivar Water</v>
      </c>
    </row>
    <row r="2788" spans="1:34" x14ac:dyDescent="0.2">
      <c r="A2788" t="s">
        <v>14196</v>
      </c>
      <c r="B2788" t="s">
        <v>14090</v>
      </c>
      <c r="C2788" t="s">
        <v>4519</v>
      </c>
      <c r="D2788" t="s">
        <v>4520</v>
      </c>
      <c r="E2788" s="3">
        <v>45838</v>
      </c>
      <c r="F2788" t="s">
        <v>44</v>
      </c>
      <c r="G2788" t="s">
        <v>3742</v>
      </c>
      <c r="H2788" t="s">
        <v>3722</v>
      </c>
      <c r="I2788" t="s">
        <v>4538</v>
      </c>
      <c r="J2788" t="s">
        <v>4522</v>
      </c>
      <c r="K2788" s="2">
        <v>-5</v>
      </c>
      <c r="L2788" t="s">
        <v>44</v>
      </c>
      <c r="M2788" s="2">
        <v>-5</v>
      </c>
      <c r="N2788" t="s">
        <v>4523</v>
      </c>
      <c r="O2788" t="s">
        <v>4524</v>
      </c>
      <c r="P2788" t="s">
        <v>14197</v>
      </c>
      <c r="Q2788" t="s">
        <v>14198</v>
      </c>
      <c r="R2788" t="s">
        <v>44</v>
      </c>
      <c r="S2788" t="s">
        <v>7084</v>
      </c>
      <c r="T2788" s="3">
        <v>45838</v>
      </c>
      <c r="U2788" s="3">
        <v>45845</v>
      </c>
      <c r="V2788" s="2">
        <v>0</v>
      </c>
      <c r="W2788" t="s">
        <v>44</v>
      </c>
      <c r="X2788" t="s">
        <v>44</v>
      </c>
      <c r="Y2788" t="s">
        <v>14199</v>
      </c>
      <c r="Z2788" t="s">
        <v>319</v>
      </c>
      <c r="AA2788" t="s">
        <v>4529</v>
      </c>
      <c r="AB2788" t="s">
        <v>4530</v>
      </c>
      <c r="AC2788" t="s">
        <v>89</v>
      </c>
      <c r="AD2788" t="str">
        <f t="shared" si="43"/>
        <v>10-60</v>
      </c>
      <c r="AE2788" t="str">
        <f>VLOOKUP(AD2788,'Main_Sub Desc'!C:D,2,)</f>
        <v>LPC from invoicing</v>
      </c>
      <c r="AF2788" t="str">
        <f>VLOOKUP(VALUE(H2788),'Main_Sub Desc'!F:G,2,)</f>
        <v>Wtr Rev Late Payment</v>
      </c>
      <c r="AG2788">
        <f>IFERROR(VLOOKUP(VALUE(I2788),'PC Mapping'!A:F,6,),"")</f>
        <v>10469</v>
      </c>
      <c r="AH2788" s="13" t="str">
        <f>VLOOKUP(AG2788,'PC Mapping'!L:M,2,)</f>
        <v>Bolivar Water</v>
      </c>
    </row>
    <row r="2789" spans="1:34" x14ac:dyDescent="0.2">
      <c r="A2789" t="s">
        <v>14196</v>
      </c>
      <c r="B2789" t="s">
        <v>14090</v>
      </c>
      <c r="C2789" t="s">
        <v>4519</v>
      </c>
      <c r="D2789" t="s">
        <v>4520</v>
      </c>
      <c r="E2789" s="3">
        <v>45838</v>
      </c>
      <c r="F2789" t="s">
        <v>44</v>
      </c>
      <c r="G2789" t="s">
        <v>3742</v>
      </c>
      <c r="H2789" t="s">
        <v>3716</v>
      </c>
      <c r="I2789" t="s">
        <v>4534</v>
      </c>
      <c r="J2789" t="s">
        <v>4522</v>
      </c>
      <c r="K2789" s="2">
        <v>-5</v>
      </c>
      <c r="L2789" t="s">
        <v>44</v>
      </c>
      <c r="M2789" s="2">
        <v>-5</v>
      </c>
      <c r="N2789" t="s">
        <v>4523</v>
      </c>
      <c r="O2789" t="s">
        <v>4524</v>
      </c>
      <c r="P2789" t="s">
        <v>14197</v>
      </c>
      <c r="Q2789" t="s">
        <v>14200</v>
      </c>
      <c r="R2789" t="s">
        <v>44</v>
      </c>
      <c r="S2789" t="s">
        <v>7084</v>
      </c>
      <c r="T2789" s="3">
        <v>45838</v>
      </c>
      <c r="U2789" s="3">
        <v>45845</v>
      </c>
      <c r="V2789" s="2">
        <v>0</v>
      </c>
      <c r="W2789" t="s">
        <v>44</v>
      </c>
      <c r="X2789" t="s">
        <v>44</v>
      </c>
      <c r="Y2789" t="s">
        <v>14201</v>
      </c>
      <c r="Z2789" t="s">
        <v>319</v>
      </c>
      <c r="AA2789" t="s">
        <v>4529</v>
      </c>
      <c r="AB2789" t="s">
        <v>4530</v>
      </c>
      <c r="AC2789" t="s">
        <v>89</v>
      </c>
      <c r="AD2789" t="str">
        <f t="shared" si="43"/>
        <v>10-60</v>
      </c>
      <c r="AE2789" t="str">
        <f>VLOOKUP(AD2789,'Main_Sub Desc'!C:D,2,)</f>
        <v>LPC from invoicing</v>
      </c>
      <c r="AF2789" t="str">
        <f>VLOOKUP(VALUE(H2789),'Main_Sub Desc'!F:G,2,)</f>
        <v>Wst Rev Late Payment</v>
      </c>
      <c r="AG2789">
        <f>IFERROR(VLOOKUP(VALUE(I2789),'PC Mapping'!A:F,6,),"")</f>
        <v>10514</v>
      </c>
      <c r="AH2789" s="13" t="str">
        <f>VLOOKUP(AG2789,'PC Mapping'!L:M,2,)</f>
        <v>Bolivar Sewer</v>
      </c>
    </row>
    <row r="2790" spans="1:34" x14ac:dyDescent="0.2">
      <c r="A2790" t="s">
        <v>14202</v>
      </c>
      <c r="B2790" t="s">
        <v>14090</v>
      </c>
      <c r="C2790" t="s">
        <v>4519</v>
      </c>
      <c r="D2790" t="s">
        <v>4520</v>
      </c>
      <c r="E2790" s="3">
        <v>45838</v>
      </c>
      <c r="F2790" t="s">
        <v>44</v>
      </c>
      <c r="G2790" t="s">
        <v>3742</v>
      </c>
      <c r="H2790" t="s">
        <v>3722</v>
      </c>
      <c r="I2790" t="s">
        <v>3752</v>
      </c>
      <c r="J2790" t="s">
        <v>4522</v>
      </c>
      <c r="K2790" s="2">
        <v>-5</v>
      </c>
      <c r="L2790" t="s">
        <v>44</v>
      </c>
      <c r="M2790" s="2">
        <v>-5</v>
      </c>
      <c r="N2790" t="s">
        <v>4523</v>
      </c>
      <c r="O2790" t="s">
        <v>4524</v>
      </c>
      <c r="P2790" t="s">
        <v>7854</v>
      </c>
      <c r="Q2790" t="s">
        <v>14203</v>
      </c>
      <c r="R2790" t="s">
        <v>44</v>
      </c>
      <c r="S2790" t="s">
        <v>7084</v>
      </c>
      <c r="T2790" s="3">
        <v>45838</v>
      </c>
      <c r="U2790" s="3">
        <v>45845</v>
      </c>
      <c r="V2790" s="2">
        <v>0</v>
      </c>
      <c r="W2790" t="s">
        <v>44</v>
      </c>
      <c r="X2790" t="s">
        <v>44</v>
      </c>
      <c r="Y2790" t="s">
        <v>14204</v>
      </c>
      <c r="Z2790" t="s">
        <v>1913</v>
      </c>
      <c r="AA2790" t="s">
        <v>4529</v>
      </c>
      <c r="AB2790" t="s">
        <v>4530</v>
      </c>
      <c r="AC2790" t="s">
        <v>89</v>
      </c>
      <c r="AD2790" t="str">
        <f t="shared" si="43"/>
        <v>10-60</v>
      </c>
      <c r="AE2790" t="str">
        <f>VLOOKUP(AD2790,'Main_Sub Desc'!C:D,2,)</f>
        <v>LPC from invoicing</v>
      </c>
      <c r="AF2790" t="str">
        <f>VLOOKUP(VALUE(H2790),'Main_Sub Desc'!F:G,2,)</f>
        <v>Wtr Rev Late Payment</v>
      </c>
      <c r="AG2790">
        <f>IFERROR(VLOOKUP(VALUE(I2790),'PC Mapping'!A:F,6,),"")</f>
        <v>10719</v>
      </c>
      <c r="AH2790" s="13" t="str">
        <f>VLOOKUP(AG2790,'PC Mapping'!L:M,2,)</f>
        <v>All Other Water</v>
      </c>
    </row>
    <row r="2791" spans="1:34" x14ac:dyDescent="0.2">
      <c r="A2791" t="s">
        <v>14205</v>
      </c>
      <c r="B2791" t="s">
        <v>14090</v>
      </c>
      <c r="C2791" t="s">
        <v>4519</v>
      </c>
      <c r="D2791" t="s">
        <v>4520</v>
      </c>
      <c r="E2791" s="3">
        <v>45838</v>
      </c>
      <c r="F2791" t="s">
        <v>44</v>
      </c>
      <c r="G2791" t="s">
        <v>3742</v>
      </c>
      <c r="H2791" t="s">
        <v>3722</v>
      </c>
      <c r="I2791" t="s">
        <v>3752</v>
      </c>
      <c r="J2791" t="s">
        <v>4522</v>
      </c>
      <c r="K2791" s="2">
        <v>-5</v>
      </c>
      <c r="L2791" t="s">
        <v>44</v>
      </c>
      <c r="M2791" s="2">
        <v>-5</v>
      </c>
      <c r="N2791" t="s">
        <v>4523</v>
      </c>
      <c r="O2791" t="s">
        <v>4524</v>
      </c>
      <c r="P2791" t="s">
        <v>14206</v>
      </c>
      <c r="Q2791" t="s">
        <v>14207</v>
      </c>
      <c r="R2791" t="s">
        <v>44</v>
      </c>
      <c r="S2791" t="s">
        <v>7084</v>
      </c>
      <c r="T2791" s="3">
        <v>45838</v>
      </c>
      <c r="U2791" s="3">
        <v>45845</v>
      </c>
      <c r="V2791" s="2">
        <v>0</v>
      </c>
      <c r="W2791" t="s">
        <v>44</v>
      </c>
      <c r="X2791" t="s">
        <v>44</v>
      </c>
      <c r="Y2791" t="s">
        <v>14208</v>
      </c>
      <c r="Z2791" t="s">
        <v>2744</v>
      </c>
      <c r="AA2791" t="s">
        <v>4529</v>
      </c>
      <c r="AB2791" t="s">
        <v>4530</v>
      </c>
      <c r="AC2791" t="s">
        <v>89</v>
      </c>
      <c r="AD2791" t="str">
        <f t="shared" si="43"/>
        <v>10-60</v>
      </c>
      <c r="AE2791" t="str">
        <f>VLOOKUP(AD2791,'Main_Sub Desc'!C:D,2,)</f>
        <v>LPC from invoicing</v>
      </c>
      <c r="AF2791" t="str">
        <f>VLOOKUP(VALUE(H2791),'Main_Sub Desc'!F:G,2,)</f>
        <v>Wtr Rev Late Payment</v>
      </c>
      <c r="AG2791">
        <f>IFERROR(VLOOKUP(VALUE(I2791),'PC Mapping'!A:F,6,),"")</f>
        <v>10719</v>
      </c>
      <c r="AH2791" s="13" t="str">
        <f>VLOOKUP(AG2791,'PC Mapping'!L:M,2,)</f>
        <v>All Other Water</v>
      </c>
    </row>
    <row r="2792" spans="1:34" x14ac:dyDescent="0.2">
      <c r="A2792" t="s">
        <v>14209</v>
      </c>
      <c r="B2792" t="s">
        <v>14090</v>
      </c>
      <c r="C2792" t="s">
        <v>4519</v>
      </c>
      <c r="D2792" t="s">
        <v>4520</v>
      </c>
      <c r="E2792" s="3">
        <v>45838</v>
      </c>
      <c r="F2792" t="s">
        <v>44</v>
      </c>
      <c r="G2792" t="s">
        <v>3742</v>
      </c>
      <c r="H2792" t="s">
        <v>3722</v>
      </c>
      <c r="I2792" t="s">
        <v>3752</v>
      </c>
      <c r="J2792" t="s">
        <v>4522</v>
      </c>
      <c r="K2792" s="2">
        <v>-6.22</v>
      </c>
      <c r="L2792" t="s">
        <v>44</v>
      </c>
      <c r="M2792" s="2">
        <v>-6.22</v>
      </c>
      <c r="N2792" t="s">
        <v>4523</v>
      </c>
      <c r="O2792" t="s">
        <v>4524</v>
      </c>
      <c r="P2792" t="s">
        <v>6025</v>
      </c>
      <c r="Q2792" t="s">
        <v>14210</v>
      </c>
      <c r="R2792" t="s">
        <v>44</v>
      </c>
      <c r="S2792" t="s">
        <v>7084</v>
      </c>
      <c r="T2792" s="3">
        <v>45838</v>
      </c>
      <c r="U2792" s="3">
        <v>45845</v>
      </c>
      <c r="V2792" s="2">
        <v>0</v>
      </c>
      <c r="W2792" t="s">
        <v>44</v>
      </c>
      <c r="X2792" t="s">
        <v>44</v>
      </c>
      <c r="Y2792" t="s">
        <v>14211</v>
      </c>
      <c r="Z2792" t="s">
        <v>3094</v>
      </c>
      <c r="AA2792" t="s">
        <v>4529</v>
      </c>
      <c r="AB2792" t="s">
        <v>4530</v>
      </c>
      <c r="AC2792" t="s">
        <v>89</v>
      </c>
      <c r="AD2792" t="str">
        <f t="shared" si="43"/>
        <v>10-60</v>
      </c>
      <c r="AE2792" t="str">
        <f>VLOOKUP(AD2792,'Main_Sub Desc'!C:D,2,)</f>
        <v>LPC from invoicing</v>
      </c>
      <c r="AF2792" t="str">
        <f>VLOOKUP(VALUE(H2792),'Main_Sub Desc'!F:G,2,)</f>
        <v>Wtr Rev Late Payment</v>
      </c>
      <c r="AG2792">
        <f>IFERROR(VLOOKUP(VALUE(I2792),'PC Mapping'!A:F,6,),"")</f>
        <v>10719</v>
      </c>
      <c r="AH2792" s="13" t="str">
        <f>VLOOKUP(AG2792,'PC Mapping'!L:M,2,)</f>
        <v>All Other Water</v>
      </c>
    </row>
    <row r="2793" spans="1:34" x14ac:dyDescent="0.2">
      <c r="A2793" t="s">
        <v>14212</v>
      </c>
      <c r="B2793" t="s">
        <v>14090</v>
      </c>
      <c r="C2793" t="s">
        <v>4519</v>
      </c>
      <c r="D2793" t="s">
        <v>4520</v>
      </c>
      <c r="E2793" s="3">
        <v>45838</v>
      </c>
      <c r="F2793" t="s">
        <v>44</v>
      </c>
      <c r="G2793" t="s">
        <v>3742</v>
      </c>
      <c r="H2793" t="s">
        <v>3722</v>
      </c>
      <c r="I2793" t="s">
        <v>3752</v>
      </c>
      <c r="J2793" t="s">
        <v>4522</v>
      </c>
      <c r="K2793" s="2">
        <v>-5</v>
      </c>
      <c r="L2793" t="s">
        <v>44</v>
      </c>
      <c r="M2793" s="2">
        <v>-5</v>
      </c>
      <c r="N2793" t="s">
        <v>4523</v>
      </c>
      <c r="O2793" t="s">
        <v>4524</v>
      </c>
      <c r="P2793" t="s">
        <v>4847</v>
      </c>
      <c r="Q2793" t="s">
        <v>14213</v>
      </c>
      <c r="R2793" t="s">
        <v>44</v>
      </c>
      <c r="S2793" t="s">
        <v>7084</v>
      </c>
      <c r="T2793" s="3">
        <v>45838</v>
      </c>
      <c r="U2793" s="3">
        <v>45845</v>
      </c>
      <c r="V2793" s="2">
        <v>0</v>
      </c>
      <c r="W2793" t="s">
        <v>44</v>
      </c>
      <c r="X2793" t="s">
        <v>44</v>
      </c>
      <c r="Y2793" t="s">
        <v>14214</v>
      </c>
      <c r="Z2793" t="s">
        <v>1921</v>
      </c>
      <c r="AA2793" t="s">
        <v>4529</v>
      </c>
      <c r="AB2793" t="s">
        <v>4530</v>
      </c>
      <c r="AC2793" t="s">
        <v>89</v>
      </c>
      <c r="AD2793" t="str">
        <f t="shared" si="43"/>
        <v>10-60</v>
      </c>
      <c r="AE2793" t="str">
        <f>VLOOKUP(AD2793,'Main_Sub Desc'!C:D,2,)</f>
        <v>LPC from invoicing</v>
      </c>
      <c r="AF2793" t="str">
        <f>VLOOKUP(VALUE(H2793),'Main_Sub Desc'!F:G,2,)</f>
        <v>Wtr Rev Late Payment</v>
      </c>
      <c r="AG2793">
        <f>IFERROR(VLOOKUP(VALUE(I2793),'PC Mapping'!A:F,6,),"")</f>
        <v>10719</v>
      </c>
      <c r="AH2793" s="13" t="str">
        <f>VLOOKUP(AG2793,'PC Mapping'!L:M,2,)</f>
        <v>All Other Water</v>
      </c>
    </row>
    <row r="2794" spans="1:34" x14ac:dyDescent="0.2">
      <c r="A2794" t="s">
        <v>14215</v>
      </c>
      <c r="B2794" t="s">
        <v>14090</v>
      </c>
      <c r="C2794" t="s">
        <v>4519</v>
      </c>
      <c r="D2794" t="s">
        <v>4520</v>
      </c>
      <c r="E2794" s="3">
        <v>45838</v>
      </c>
      <c r="F2794" t="s">
        <v>44</v>
      </c>
      <c r="G2794" t="s">
        <v>3742</v>
      </c>
      <c r="H2794" t="s">
        <v>3722</v>
      </c>
      <c r="I2794" t="s">
        <v>3752</v>
      </c>
      <c r="J2794" t="s">
        <v>4522</v>
      </c>
      <c r="K2794" s="2">
        <v>-5</v>
      </c>
      <c r="L2794" t="s">
        <v>44</v>
      </c>
      <c r="M2794" s="2">
        <v>-5</v>
      </c>
      <c r="N2794" t="s">
        <v>4523</v>
      </c>
      <c r="O2794" t="s">
        <v>4524</v>
      </c>
      <c r="P2794" t="s">
        <v>4847</v>
      </c>
      <c r="Q2794" t="s">
        <v>14216</v>
      </c>
      <c r="R2794" t="s">
        <v>44</v>
      </c>
      <c r="S2794" t="s">
        <v>7084</v>
      </c>
      <c r="T2794" s="3">
        <v>45838</v>
      </c>
      <c r="U2794" s="3">
        <v>45845</v>
      </c>
      <c r="V2794" s="2">
        <v>0</v>
      </c>
      <c r="W2794" t="s">
        <v>44</v>
      </c>
      <c r="X2794" t="s">
        <v>44</v>
      </c>
      <c r="Y2794" t="s">
        <v>14217</v>
      </c>
      <c r="Z2794" t="s">
        <v>2915</v>
      </c>
      <c r="AA2794" t="s">
        <v>4529</v>
      </c>
      <c r="AB2794" t="s">
        <v>4530</v>
      </c>
      <c r="AC2794" t="s">
        <v>89</v>
      </c>
      <c r="AD2794" t="str">
        <f t="shared" si="43"/>
        <v>10-60</v>
      </c>
      <c r="AE2794" t="str">
        <f>VLOOKUP(AD2794,'Main_Sub Desc'!C:D,2,)</f>
        <v>LPC from invoicing</v>
      </c>
      <c r="AF2794" t="str">
        <f>VLOOKUP(VALUE(H2794),'Main_Sub Desc'!F:G,2,)</f>
        <v>Wtr Rev Late Payment</v>
      </c>
      <c r="AG2794">
        <f>IFERROR(VLOOKUP(VALUE(I2794),'PC Mapping'!A:F,6,),"")</f>
        <v>10719</v>
      </c>
      <c r="AH2794" s="13" t="str">
        <f>VLOOKUP(AG2794,'PC Mapping'!L:M,2,)</f>
        <v>All Other Water</v>
      </c>
    </row>
    <row r="2795" spans="1:34" x14ac:dyDescent="0.2">
      <c r="A2795" t="s">
        <v>14215</v>
      </c>
      <c r="B2795" t="s">
        <v>14090</v>
      </c>
      <c r="C2795" t="s">
        <v>4519</v>
      </c>
      <c r="D2795" t="s">
        <v>4520</v>
      </c>
      <c r="E2795" s="3">
        <v>45838</v>
      </c>
      <c r="F2795" t="s">
        <v>44</v>
      </c>
      <c r="G2795" t="s">
        <v>3742</v>
      </c>
      <c r="H2795" t="s">
        <v>3716</v>
      </c>
      <c r="I2795" t="s">
        <v>4846</v>
      </c>
      <c r="J2795" t="s">
        <v>4522</v>
      </c>
      <c r="K2795" s="2">
        <v>-9.32</v>
      </c>
      <c r="L2795" t="s">
        <v>44</v>
      </c>
      <c r="M2795" s="2">
        <v>-9.32</v>
      </c>
      <c r="N2795" t="s">
        <v>4523</v>
      </c>
      <c r="O2795" t="s">
        <v>4524</v>
      </c>
      <c r="P2795" t="s">
        <v>4847</v>
      </c>
      <c r="Q2795" t="s">
        <v>14218</v>
      </c>
      <c r="R2795" t="s">
        <v>44</v>
      </c>
      <c r="S2795" t="s">
        <v>7084</v>
      </c>
      <c r="T2795" s="3">
        <v>45838</v>
      </c>
      <c r="U2795" s="3">
        <v>45845</v>
      </c>
      <c r="V2795" s="2">
        <v>0</v>
      </c>
      <c r="W2795" t="s">
        <v>44</v>
      </c>
      <c r="X2795" t="s">
        <v>44</v>
      </c>
      <c r="Y2795" t="s">
        <v>14219</v>
      </c>
      <c r="Z2795" t="s">
        <v>2915</v>
      </c>
      <c r="AA2795" t="s">
        <v>4529</v>
      </c>
      <c r="AB2795" t="s">
        <v>4530</v>
      </c>
      <c r="AC2795" t="s">
        <v>89</v>
      </c>
      <c r="AD2795" t="str">
        <f t="shared" si="43"/>
        <v>10-60</v>
      </c>
      <c r="AE2795" t="str">
        <f>VLOOKUP(AD2795,'Main_Sub Desc'!C:D,2,)</f>
        <v>LPC from invoicing</v>
      </c>
      <c r="AF2795" t="str">
        <f>VLOOKUP(VALUE(H2795),'Main_Sub Desc'!F:G,2,)</f>
        <v>Wst Rev Late Payment</v>
      </c>
      <c r="AG2795">
        <f>IFERROR(VLOOKUP(VALUE(I2795),'PC Mapping'!A:F,6,),"")</f>
        <v>10721</v>
      </c>
      <c r="AH2795" s="13" t="str">
        <f>VLOOKUP(AG2795,'PC Mapping'!L:M,2,)</f>
        <v>Silverleaf Sewer</v>
      </c>
    </row>
    <row r="2796" spans="1:34" x14ac:dyDescent="0.2">
      <c r="A2796" t="s">
        <v>14220</v>
      </c>
      <c r="B2796" t="s">
        <v>14090</v>
      </c>
      <c r="C2796" t="s">
        <v>4519</v>
      </c>
      <c r="D2796" t="s">
        <v>4520</v>
      </c>
      <c r="E2796" s="3">
        <v>45838</v>
      </c>
      <c r="F2796" t="s">
        <v>44</v>
      </c>
      <c r="G2796" t="s">
        <v>3742</v>
      </c>
      <c r="H2796" t="s">
        <v>3716</v>
      </c>
      <c r="I2796" t="s">
        <v>4846</v>
      </c>
      <c r="J2796" t="s">
        <v>4522</v>
      </c>
      <c r="K2796" s="2">
        <v>-9.32</v>
      </c>
      <c r="L2796" t="s">
        <v>44</v>
      </c>
      <c r="M2796" s="2">
        <v>-9.32</v>
      </c>
      <c r="N2796" t="s">
        <v>4523</v>
      </c>
      <c r="O2796" t="s">
        <v>4524</v>
      </c>
      <c r="P2796" t="s">
        <v>4847</v>
      </c>
      <c r="Q2796" t="s">
        <v>14221</v>
      </c>
      <c r="R2796" t="s">
        <v>44</v>
      </c>
      <c r="S2796" t="s">
        <v>7084</v>
      </c>
      <c r="T2796" s="3">
        <v>45838</v>
      </c>
      <c r="U2796" s="3">
        <v>45845</v>
      </c>
      <c r="V2796" s="2">
        <v>0</v>
      </c>
      <c r="W2796" t="s">
        <v>44</v>
      </c>
      <c r="X2796" t="s">
        <v>44</v>
      </c>
      <c r="Y2796" t="s">
        <v>14222</v>
      </c>
      <c r="Z2796" t="s">
        <v>3238</v>
      </c>
      <c r="AA2796" t="s">
        <v>4529</v>
      </c>
      <c r="AB2796" t="s">
        <v>4530</v>
      </c>
      <c r="AC2796" t="s">
        <v>89</v>
      </c>
      <c r="AD2796" t="str">
        <f t="shared" si="43"/>
        <v>10-60</v>
      </c>
      <c r="AE2796" t="str">
        <f>VLOOKUP(AD2796,'Main_Sub Desc'!C:D,2,)</f>
        <v>LPC from invoicing</v>
      </c>
      <c r="AF2796" t="str">
        <f>VLOOKUP(VALUE(H2796),'Main_Sub Desc'!F:G,2,)</f>
        <v>Wst Rev Late Payment</v>
      </c>
      <c r="AG2796">
        <f>IFERROR(VLOOKUP(VALUE(I2796),'PC Mapping'!A:F,6,),"")</f>
        <v>10721</v>
      </c>
      <c r="AH2796" s="13" t="str">
        <f>VLOOKUP(AG2796,'PC Mapping'!L:M,2,)</f>
        <v>Silverleaf Sewer</v>
      </c>
    </row>
    <row r="2797" spans="1:34" x14ac:dyDescent="0.2">
      <c r="A2797" t="s">
        <v>14220</v>
      </c>
      <c r="B2797" t="s">
        <v>14090</v>
      </c>
      <c r="C2797" t="s">
        <v>4519</v>
      </c>
      <c r="D2797" t="s">
        <v>4520</v>
      </c>
      <c r="E2797" s="3">
        <v>45838</v>
      </c>
      <c r="F2797" t="s">
        <v>44</v>
      </c>
      <c r="G2797" t="s">
        <v>3742</v>
      </c>
      <c r="H2797" t="s">
        <v>3722</v>
      </c>
      <c r="I2797" t="s">
        <v>3752</v>
      </c>
      <c r="J2797" t="s">
        <v>4522</v>
      </c>
      <c r="K2797" s="2">
        <v>-5</v>
      </c>
      <c r="L2797" t="s">
        <v>44</v>
      </c>
      <c r="M2797" s="2">
        <v>-5</v>
      </c>
      <c r="N2797" t="s">
        <v>4523</v>
      </c>
      <c r="O2797" t="s">
        <v>4524</v>
      </c>
      <c r="P2797" t="s">
        <v>4847</v>
      </c>
      <c r="Q2797" t="s">
        <v>14223</v>
      </c>
      <c r="R2797" t="s">
        <v>44</v>
      </c>
      <c r="S2797" t="s">
        <v>7084</v>
      </c>
      <c r="T2797" s="3">
        <v>45838</v>
      </c>
      <c r="U2797" s="3">
        <v>45845</v>
      </c>
      <c r="V2797" s="2">
        <v>0</v>
      </c>
      <c r="W2797" t="s">
        <v>44</v>
      </c>
      <c r="X2797" t="s">
        <v>44</v>
      </c>
      <c r="Y2797" t="s">
        <v>14224</v>
      </c>
      <c r="Z2797" t="s">
        <v>3238</v>
      </c>
      <c r="AA2797" t="s">
        <v>4529</v>
      </c>
      <c r="AB2797" t="s">
        <v>4530</v>
      </c>
      <c r="AC2797" t="s">
        <v>89</v>
      </c>
      <c r="AD2797" t="str">
        <f t="shared" si="43"/>
        <v>10-60</v>
      </c>
      <c r="AE2797" t="str">
        <f>VLOOKUP(AD2797,'Main_Sub Desc'!C:D,2,)</f>
        <v>LPC from invoicing</v>
      </c>
      <c r="AF2797" t="str">
        <f>VLOOKUP(VALUE(H2797),'Main_Sub Desc'!F:G,2,)</f>
        <v>Wtr Rev Late Payment</v>
      </c>
      <c r="AG2797">
        <f>IFERROR(VLOOKUP(VALUE(I2797),'PC Mapping'!A:F,6,),"")</f>
        <v>10719</v>
      </c>
      <c r="AH2797" s="13" t="str">
        <f>VLOOKUP(AG2797,'PC Mapping'!L:M,2,)</f>
        <v>All Other Water</v>
      </c>
    </row>
    <row r="2798" spans="1:34" x14ac:dyDescent="0.2">
      <c r="A2798" t="s">
        <v>14225</v>
      </c>
      <c r="B2798" t="s">
        <v>14090</v>
      </c>
      <c r="C2798" t="s">
        <v>4519</v>
      </c>
      <c r="D2798" t="s">
        <v>4520</v>
      </c>
      <c r="E2798" s="3">
        <v>45838</v>
      </c>
      <c r="F2798" t="s">
        <v>44</v>
      </c>
      <c r="G2798" t="s">
        <v>3742</v>
      </c>
      <c r="H2798" t="s">
        <v>3716</v>
      </c>
      <c r="I2798" t="s">
        <v>4534</v>
      </c>
      <c r="J2798" t="s">
        <v>4522</v>
      </c>
      <c r="K2798" s="2">
        <v>-5</v>
      </c>
      <c r="L2798" t="s">
        <v>44</v>
      </c>
      <c r="M2798" s="2">
        <v>-5</v>
      </c>
      <c r="N2798" t="s">
        <v>4523</v>
      </c>
      <c r="O2798" t="s">
        <v>4524</v>
      </c>
      <c r="P2798" t="s">
        <v>14226</v>
      </c>
      <c r="Q2798" t="s">
        <v>14227</v>
      </c>
      <c r="R2798" t="s">
        <v>44</v>
      </c>
      <c r="S2798" t="s">
        <v>7084</v>
      </c>
      <c r="T2798" s="3">
        <v>45838</v>
      </c>
      <c r="U2798" s="3">
        <v>45845</v>
      </c>
      <c r="V2798" s="2">
        <v>0</v>
      </c>
      <c r="W2798" t="s">
        <v>44</v>
      </c>
      <c r="X2798" t="s">
        <v>44</v>
      </c>
      <c r="Y2798" t="s">
        <v>14228</v>
      </c>
      <c r="Z2798" t="s">
        <v>1262</v>
      </c>
      <c r="AA2798" t="s">
        <v>4529</v>
      </c>
      <c r="AB2798" t="s">
        <v>4530</v>
      </c>
      <c r="AC2798" t="s">
        <v>89</v>
      </c>
      <c r="AD2798" t="str">
        <f t="shared" si="43"/>
        <v>10-60</v>
      </c>
      <c r="AE2798" t="str">
        <f>VLOOKUP(AD2798,'Main_Sub Desc'!C:D,2,)</f>
        <v>LPC from invoicing</v>
      </c>
      <c r="AF2798" t="str">
        <f>VLOOKUP(VALUE(H2798),'Main_Sub Desc'!F:G,2,)</f>
        <v>Wst Rev Late Payment</v>
      </c>
      <c r="AG2798">
        <f>IFERROR(VLOOKUP(VALUE(I2798),'PC Mapping'!A:F,6,),"")</f>
        <v>10514</v>
      </c>
      <c r="AH2798" s="13" t="str">
        <f>VLOOKUP(AG2798,'PC Mapping'!L:M,2,)</f>
        <v>Bolivar Sewer</v>
      </c>
    </row>
    <row r="2799" spans="1:34" x14ac:dyDescent="0.2">
      <c r="A2799" t="s">
        <v>14225</v>
      </c>
      <c r="B2799" t="s">
        <v>14090</v>
      </c>
      <c r="C2799" t="s">
        <v>4519</v>
      </c>
      <c r="D2799" t="s">
        <v>4520</v>
      </c>
      <c r="E2799" s="3">
        <v>45838</v>
      </c>
      <c r="F2799" t="s">
        <v>44</v>
      </c>
      <c r="G2799" t="s">
        <v>3742</v>
      </c>
      <c r="H2799" t="s">
        <v>3722</v>
      </c>
      <c r="I2799" t="s">
        <v>4538</v>
      </c>
      <c r="J2799" t="s">
        <v>4522</v>
      </c>
      <c r="K2799" s="2">
        <v>-5</v>
      </c>
      <c r="L2799" t="s">
        <v>44</v>
      </c>
      <c r="M2799" s="2">
        <v>-5</v>
      </c>
      <c r="N2799" t="s">
        <v>4523</v>
      </c>
      <c r="O2799" t="s">
        <v>4524</v>
      </c>
      <c r="P2799" t="s">
        <v>14226</v>
      </c>
      <c r="Q2799" t="s">
        <v>14229</v>
      </c>
      <c r="R2799" t="s">
        <v>44</v>
      </c>
      <c r="S2799" t="s">
        <v>7084</v>
      </c>
      <c r="T2799" s="3">
        <v>45838</v>
      </c>
      <c r="U2799" s="3">
        <v>45845</v>
      </c>
      <c r="V2799" s="2">
        <v>0</v>
      </c>
      <c r="W2799" t="s">
        <v>44</v>
      </c>
      <c r="X2799" t="s">
        <v>44</v>
      </c>
      <c r="Y2799" t="s">
        <v>14230</v>
      </c>
      <c r="Z2799" t="s">
        <v>1262</v>
      </c>
      <c r="AA2799" t="s">
        <v>4529</v>
      </c>
      <c r="AB2799" t="s">
        <v>4530</v>
      </c>
      <c r="AC2799" t="s">
        <v>89</v>
      </c>
      <c r="AD2799" t="str">
        <f t="shared" si="43"/>
        <v>10-60</v>
      </c>
      <c r="AE2799" t="str">
        <f>VLOOKUP(AD2799,'Main_Sub Desc'!C:D,2,)</f>
        <v>LPC from invoicing</v>
      </c>
      <c r="AF2799" t="str">
        <f>VLOOKUP(VALUE(H2799),'Main_Sub Desc'!F:G,2,)</f>
        <v>Wtr Rev Late Payment</v>
      </c>
      <c r="AG2799">
        <f>IFERROR(VLOOKUP(VALUE(I2799),'PC Mapping'!A:F,6,),"")</f>
        <v>10469</v>
      </c>
      <c r="AH2799" s="13" t="str">
        <f>VLOOKUP(AG2799,'PC Mapping'!L:M,2,)</f>
        <v>Bolivar Water</v>
      </c>
    </row>
    <row r="2800" spans="1:34" x14ac:dyDescent="0.2">
      <c r="A2800" t="s">
        <v>14231</v>
      </c>
      <c r="B2800" t="s">
        <v>14090</v>
      </c>
      <c r="C2800" t="s">
        <v>4519</v>
      </c>
      <c r="D2800" t="s">
        <v>4520</v>
      </c>
      <c r="E2800" s="3">
        <v>45838</v>
      </c>
      <c r="F2800" t="s">
        <v>44</v>
      </c>
      <c r="G2800" t="s">
        <v>3742</v>
      </c>
      <c r="H2800" t="s">
        <v>3722</v>
      </c>
      <c r="I2800" t="s">
        <v>4538</v>
      </c>
      <c r="J2800" t="s">
        <v>4522</v>
      </c>
      <c r="K2800" s="2">
        <v>-5</v>
      </c>
      <c r="L2800" t="s">
        <v>44</v>
      </c>
      <c r="M2800" s="2">
        <v>-5</v>
      </c>
      <c r="N2800" t="s">
        <v>4523</v>
      </c>
      <c r="O2800" t="s">
        <v>4524</v>
      </c>
      <c r="P2800" t="s">
        <v>6353</v>
      </c>
      <c r="Q2800" t="s">
        <v>14232</v>
      </c>
      <c r="R2800" t="s">
        <v>44</v>
      </c>
      <c r="S2800" t="s">
        <v>7084</v>
      </c>
      <c r="T2800" s="3">
        <v>45838</v>
      </c>
      <c r="U2800" s="3">
        <v>45845</v>
      </c>
      <c r="V2800" s="2">
        <v>0</v>
      </c>
      <c r="W2800" t="s">
        <v>44</v>
      </c>
      <c r="X2800" t="s">
        <v>44</v>
      </c>
      <c r="Y2800" t="s">
        <v>14233</v>
      </c>
      <c r="Z2800" t="s">
        <v>551</v>
      </c>
      <c r="AA2800" t="s">
        <v>4529</v>
      </c>
      <c r="AB2800" t="s">
        <v>4530</v>
      </c>
      <c r="AC2800" t="s">
        <v>89</v>
      </c>
      <c r="AD2800" t="str">
        <f t="shared" si="43"/>
        <v>10-60</v>
      </c>
      <c r="AE2800" t="str">
        <f>VLOOKUP(AD2800,'Main_Sub Desc'!C:D,2,)</f>
        <v>LPC from invoicing</v>
      </c>
      <c r="AF2800" t="str">
        <f>VLOOKUP(VALUE(H2800),'Main_Sub Desc'!F:G,2,)</f>
        <v>Wtr Rev Late Payment</v>
      </c>
      <c r="AG2800">
        <f>IFERROR(VLOOKUP(VALUE(I2800),'PC Mapping'!A:F,6,),"")</f>
        <v>10469</v>
      </c>
      <c r="AH2800" s="13" t="str">
        <f>VLOOKUP(AG2800,'PC Mapping'!L:M,2,)</f>
        <v>Bolivar Water</v>
      </c>
    </row>
    <row r="2801" spans="1:34" x14ac:dyDescent="0.2">
      <c r="A2801" t="s">
        <v>14231</v>
      </c>
      <c r="B2801" t="s">
        <v>14090</v>
      </c>
      <c r="C2801" t="s">
        <v>4519</v>
      </c>
      <c r="D2801" t="s">
        <v>4520</v>
      </c>
      <c r="E2801" s="3">
        <v>45838</v>
      </c>
      <c r="F2801" t="s">
        <v>44</v>
      </c>
      <c r="G2801" t="s">
        <v>3742</v>
      </c>
      <c r="H2801" t="s">
        <v>3716</v>
      </c>
      <c r="I2801" t="s">
        <v>4534</v>
      </c>
      <c r="J2801" t="s">
        <v>4522</v>
      </c>
      <c r="K2801" s="2">
        <v>-5</v>
      </c>
      <c r="L2801" t="s">
        <v>44</v>
      </c>
      <c r="M2801" s="2">
        <v>-5</v>
      </c>
      <c r="N2801" t="s">
        <v>4523</v>
      </c>
      <c r="O2801" t="s">
        <v>4524</v>
      </c>
      <c r="P2801" t="s">
        <v>6353</v>
      </c>
      <c r="Q2801" t="s">
        <v>14234</v>
      </c>
      <c r="R2801" t="s">
        <v>44</v>
      </c>
      <c r="S2801" t="s">
        <v>7084</v>
      </c>
      <c r="T2801" s="3">
        <v>45838</v>
      </c>
      <c r="U2801" s="3">
        <v>45845</v>
      </c>
      <c r="V2801" s="2">
        <v>0</v>
      </c>
      <c r="W2801" t="s">
        <v>44</v>
      </c>
      <c r="X2801" t="s">
        <v>44</v>
      </c>
      <c r="Y2801" t="s">
        <v>14235</v>
      </c>
      <c r="Z2801" t="s">
        <v>551</v>
      </c>
      <c r="AA2801" t="s">
        <v>4529</v>
      </c>
      <c r="AB2801" t="s">
        <v>4530</v>
      </c>
      <c r="AC2801" t="s">
        <v>89</v>
      </c>
      <c r="AD2801" t="str">
        <f t="shared" si="43"/>
        <v>10-60</v>
      </c>
      <c r="AE2801" t="str">
        <f>VLOOKUP(AD2801,'Main_Sub Desc'!C:D,2,)</f>
        <v>LPC from invoicing</v>
      </c>
      <c r="AF2801" t="str">
        <f>VLOOKUP(VALUE(H2801),'Main_Sub Desc'!F:G,2,)</f>
        <v>Wst Rev Late Payment</v>
      </c>
      <c r="AG2801">
        <f>IFERROR(VLOOKUP(VALUE(I2801),'PC Mapping'!A:F,6,),"")</f>
        <v>10514</v>
      </c>
      <c r="AH2801" s="13" t="str">
        <f>VLOOKUP(AG2801,'PC Mapping'!L:M,2,)</f>
        <v>Bolivar Sewer</v>
      </c>
    </row>
    <row r="2802" spans="1:34" x14ac:dyDescent="0.2">
      <c r="A2802" t="s">
        <v>14236</v>
      </c>
      <c r="B2802" t="s">
        <v>14090</v>
      </c>
      <c r="C2802" t="s">
        <v>4519</v>
      </c>
      <c r="D2802" t="s">
        <v>4520</v>
      </c>
      <c r="E2802" s="3">
        <v>45838</v>
      </c>
      <c r="F2802" t="s">
        <v>44</v>
      </c>
      <c r="G2802" t="s">
        <v>3742</v>
      </c>
      <c r="H2802" t="s">
        <v>3722</v>
      </c>
      <c r="I2802" t="s">
        <v>3752</v>
      </c>
      <c r="J2802" t="s">
        <v>4522</v>
      </c>
      <c r="K2802" s="2">
        <v>-5</v>
      </c>
      <c r="L2802" t="s">
        <v>44</v>
      </c>
      <c r="M2802" s="2">
        <v>-5</v>
      </c>
      <c r="N2802" t="s">
        <v>4523</v>
      </c>
      <c r="O2802" t="s">
        <v>4524</v>
      </c>
      <c r="P2802" t="s">
        <v>8883</v>
      </c>
      <c r="Q2802" t="s">
        <v>14237</v>
      </c>
      <c r="R2802" t="s">
        <v>44</v>
      </c>
      <c r="S2802" t="s">
        <v>7084</v>
      </c>
      <c r="T2802" s="3">
        <v>45838</v>
      </c>
      <c r="U2802" s="3">
        <v>45845</v>
      </c>
      <c r="V2802" s="2">
        <v>0</v>
      </c>
      <c r="W2802" t="s">
        <v>44</v>
      </c>
      <c r="X2802" t="s">
        <v>44</v>
      </c>
      <c r="Y2802" t="s">
        <v>14238</v>
      </c>
      <c r="Z2802" t="s">
        <v>14239</v>
      </c>
      <c r="AA2802" t="s">
        <v>4529</v>
      </c>
      <c r="AB2802" t="s">
        <v>4530</v>
      </c>
      <c r="AC2802" t="s">
        <v>89</v>
      </c>
      <c r="AD2802" t="str">
        <f t="shared" si="43"/>
        <v>10-60</v>
      </c>
      <c r="AE2802" t="str">
        <f>VLOOKUP(AD2802,'Main_Sub Desc'!C:D,2,)</f>
        <v>LPC from invoicing</v>
      </c>
      <c r="AF2802" t="str">
        <f>VLOOKUP(VALUE(H2802),'Main_Sub Desc'!F:G,2,)</f>
        <v>Wtr Rev Late Payment</v>
      </c>
      <c r="AG2802">
        <f>IFERROR(VLOOKUP(VALUE(I2802),'PC Mapping'!A:F,6,),"")</f>
        <v>10719</v>
      </c>
      <c r="AH2802" s="13" t="str">
        <f>VLOOKUP(AG2802,'PC Mapping'!L:M,2,)</f>
        <v>All Other Water</v>
      </c>
    </row>
    <row r="2803" spans="1:34" x14ac:dyDescent="0.2">
      <c r="A2803" t="s">
        <v>14240</v>
      </c>
      <c r="B2803" t="s">
        <v>14090</v>
      </c>
      <c r="C2803" t="s">
        <v>4519</v>
      </c>
      <c r="D2803" t="s">
        <v>4520</v>
      </c>
      <c r="E2803" s="3">
        <v>45838</v>
      </c>
      <c r="F2803" t="s">
        <v>44</v>
      </c>
      <c r="G2803" t="s">
        <v>3742</v>
      </c>
      <c r="H2803" t="s">
        <v>3716</v>
      </c>
      <c r="I2803" t="s">
        <v>4534</v>
      </c>
      <c r="J2803" t="s">
        <v>4522</v>
      </c>
      <c r="K2803" s="2">
        <v>-10.98</v>
      </c>
      <c r="L2803" t="s">
        <v>44</v>
      </c>
      <c r="M2803" s="2">
        <v>-10.98</v>
      </c>
      <c r="N2803" t="s">
        <v>4523</v>
      </c>
      <c r="O2803" t="s">
        <v>4524</v>
      </c>
      <c r="P2803" t="s">
        <v>14241</v>
      </c>
      <c r="Q2803" t="s">
        <v>14242</v>
      </c>
      <c r="R2803" t="s">
        <v>44</v>
      </c>
      <c r="S2803" t="s">
        <v>7084</v>
      </c>
      <c r="T2803" s="3">
        <v>45838</v>
      </c>
      <c r="U2803" s="3">
        <v>45845</v>
      </c>
      <c r="V2803" s="2">
        <v>0</v>
      </c>
      <c r="W2803" t="s">
        <v>44</v>
      </c>
      <c r="X2803" t="s">
        <v>44</v>
      </c>
      <c r="Y2803" t="s">
        <v>14243</v>
      </c>
      <c r="Z2803" t="s">
        <v>1196</v>
      </c>
      <c r="AA2803" t="s">
        <v>4529</v>
      </c>
      <c r="AB2803" t="s">
        <v>4530</v>
      </c>
      <c r="AC2803" t="s">
        <v>89</v>
      </c>
      <c r="AD2803" t="str">
        <f t="shared" si="43"/>
        <v>10-60</v>
      </c>
      <c r="AE2803" t="str">
        <f>VLOOKUP(AD2803,'Main_Sub Desc'!C:D,2,)</f>
        <v>LPC from invoicing</v>
      </c>
      <c r="AF2803" t="str">
        <f>VLOOKUP(VALUE(H2803),'Main_Sub Desc'!F:G,2,)</f>
        <v>Wst Rev Late Payment</v>
      </c>
      <c r="AG2803">
        <f>IFERROR(VLOOKUP(VALUE(I2803),'PC Mapping'!A:F,6,),"")</f>
        <v>10514</v>
      </c>
      <c r="AH2803" s="13" t="str">
        <f>VLOOKUP(AG2803,'PC Mapping'!L:M,2,)</f>
        <v>Bolivar Sewer</v>
      </c>
    </row>
    <row r="2804" spans="1:34" x14ac:dyDescent="0.2">
      <c r="A2804" t="s">
        <v>14240</v>
      </c>
      <c r="B2804" t="s">
        <v>14090</v>
      </c>
      <c r="C2804" t="s">
        <v>4519</v>
      </c>
      <c r="D2804" t="s">
        <v>4520</v>
      </c>
      <c r="E2804" s="3">
        <v>45838</v>
      </c>
      <c r="F2804" t="s">
        <v>44</v>
      </c>
      <c r="G2804" t="s">
        <v>3742</v>
      </c>
      <c r="H2804" t="s">
        <v>3722</v>
      </c>
      <c r="I2804" t="s">
        <v>4538</v>
      </c>
      <c r="J2804" t="s">
        <v>4522</v>
      </c>
      <c r="K2804" s="2">
        <v>-7.91</v>
      </c>
      <c r="L2804" t="s">
        <v>44</v>
      </c>
      <c r="M2804" s="2">
        <v>-7.91</v>
      </c>
      <c r="N2804" t="s">
        <v>4523</v>
      </c>
      <c r="O2804" t="s">
        <v>4524</v>
      </c>
      <c r="P2804" t="s">
        <v>14241</v>
      </c>
      <c r="Q2804" t="s">
        <v>14244</v>
      </c>
      <c r="R2804" t="s">
        <v>44</v>
      </c>
      <c r="S2804" t="s">
        <v>7084</v>
      </c>
      <c r="T2804" s="3">
        <v>45838</v>
      </c>
      <c r="U2804" s="3">
        <v>45845</v>
      </c>
      <c r="V2804" s="2">
        <v>0</v>
      </c>
      <c r="W2804" t="s">
        <v>44</v>
      </c>
      <c r="X2804" t="s">
        <v>44</v>
      </c>
      <c r="Y2804" t="s">
        <v>14245</v>
      </c>
      <c r="Z2804" t="s">
        <v>1196</v>
      </c>
      <c r="AA2804" t="s">
        <v>4529</v>
      </c>
      <c r="AB2804" t="s">
        <v>4530</v>
      </c>
      <c r="AC2804" t="s">
        <v>89</v>
      </c>
      <c r="AD2804" t="str">
        <f t="shared" si="43"/>
        <v>10-60</v>
      </c>
      <c r="AE2804" t="str">
        <f>VLOOKUP(AD2804,'Main_Sub Desc'!C:D,2,)</f>
        <v>LPC from invoicing</v>
      </c>
      <c r="AF2804" t="str">
        <f>VLOOKUP(VALUE(H2804),'Main_Sub Desc'!F:G,2,)</f>
        <v>Wtr Rev Late Payment</v>
      </c>
      <c r="AG2804">
        <f>IFERROR(VLOOKUP(VALUE(I2804),'PC Mapping'!A:F,6,),"")</f>
        <v>10469</v>
      </c>
      <c r="AH2804" s="13" t="str">
        <f>VLOOKUP(AG2804,'PC Mapping'!L:M,2,)</f>
        <v>Bolivar Water</v>
      </c>
    </row>
    <row r="2805" spans="1:34" x14ac:dyDescent="0.2">
      <c r="A2805" t="s">
        <v>14246</v>
      </c>
      <c r="B2805" t="s">
        <v>14090</v>
      </c>
      <c r="C2805" t="s">
        <v>4519</v>
      </c>
      <c r="D2805" t="s">
        <v>4520</v>
      </c>
      <c r="E2805" s="3">
        <v>45838</v>
      </c>
      <c r="F2805" t="s">
        <v>44</v>
      </c>
      <c r="G2805" t="s">
        <v>3742</v>
      </c>
      <c r="H2805" t="s">
        <v>3722</v>
      </c>
      <c r="I2805" t="s">
        <v>3752</v>
      </c>
      <c r="J2805" t="s">
        <v>4522</v>
      </c>
      <c r="K2805" s="2">
        <v>-5</v>
      </c>
      <c r="L2805" t="s">
        <v>44</v>
      </c>
      <c r="M2805" s="2">
        <v>-5</v>
      </c>
      <c r="N2805" t="s">
        <v>4523</v>
      </c>
      <c r="O2805" t="s">
        <v>4524</v>
      </c>
      <c r="P2805" t="s">
        <v>7387</v>
      </c>
      <c r="Q2805" t="s">
        <v>14247</v>
      </c>
      <c r="R2805" t="s">
        <v>44</v>
      </c>
      <c r="S2805" t="s">
        <v>7084</v>
      </c>
      <c r="T2805" s="3">
        <v>45838</v>
      </c>
      <c r="U2805" s="3">
        <v>45845</v>
      </c>
      <c r="V2805" s="2">
        <v>0</v>
      </c>
      <c r="W2805" t="s">
        <v>44</v>
      </c>
      <c r="X2805" t="s">
        <v>44</v>
      </c>
      <c r="Y2805" t="s">
        <v>14248</v>
      </c>
      <c r="Z2805" t="s">
        <v>2472</v>
      </c>
      <c r="AA2805" t="s">
        <v>4529</v>
      </c>
      <c r="AB2805" t="s">
        <v>4530</v>
      </c>
      <c r="AC2805" t="s">
        <v>89</v>
      </c>
      <c r="AD2805" t="str">
        <f t="shared" si="43"/>
        <v>10-60</v>
      </c>
      <c r="AE2805" t="str">
        <f>VLOOKUP(AD2805,'Main_Sub Desc'!C:D,2,)</f>
        <v>LPC from invoicing</v>
      </c>
      <c r="AF2805" t="str">
        <f>VLOOKUP(VALUE(H2805),'Main_Sub Desc'!F:G,2,)</f>
        <v>Wtr Rev Late Payment</v>
      </c>
      <c r="AG2805">
        <f>IFERROR(VLOOKUP(VALUE(I2805),'PC Mapping'!A:F,6,),"")</f>
        <v>10719</v>
      </c>
      <c r="AH2805" s="13" t="str">
        <f>VLOOKUP(AG2805,'PC Mapping'!L:M,2,)</f>
        <v>All Other Water</v>
      </c>
    </row>
    <row r="2806" spans="1:34" x14ac:dyDescent="0.2">
      <c r="A2806" t="s">
        <v>14249</v>
      </c>
      <c r="B2806" t="s">
        <v>14090</v>
      </c>
      <c r="C2806" t="s">
        <v>4519</v>
      </c>
      <c r="D2806" t="s">
        <v>4520</v>
      </c>
      <c r="E2806" s="3">
        <v>45838</v>
      </c>
      <c r="F2806" t="s">
        <v>44</v>
      </c>
      <c r="G2806" t="s">
        <v>3742</v>
      </c>
      <c r="H2806" t="s">
        <v>3722</v>
      </c>
      <c r="I2806" t="s">
        <v>3752</v>
      </c>
      <c r="J2806" t="s">
        <v>4522</v>
      </c>
      <c r="K2806" s="2">
        <v>-5</v>
      </c>
      <c r="L2806" t="s">
        <v>44</v>
      </c>
      <c r="M2806" s="2">
        <v>-5</v>
      </c>
      <c r="N2806" t="s">
        <v>4523</v>
      </c>
      <c r="O2806" t="s">
        <v>4524</v>
      </c>
      <c r="P2806" t="s">
        <v>10109</v>
      </c>
      <c r="Q2806" t="s">
        <v>14250</v>
      </c>
      <c r="R2806" t="s">
        <v>44</v>
      </c>
      <c r="S2806" t="s">
        <v>7084</v>
      </c>
      <c r="T2806" s="3">
        <v>45838</v>
      </c>
      <c r="U2806" s="3">
        <v>45845</v>
      </c>
      <c r="V2806" s="2">
        <v>0</v>
      </c>
      <c r="W2806" t="s">
        <v>44</v>
      </c>
      <c r="X2806" t="s">
        <v>44</v>
      </c>
      <c r="Y2806" t="s">
        <v>10112</v>
      </c>
      <c r="Z2806" t="s">
        <v>3577</v>
      </c>
      <c r="AA2806" t="s">
        <v>4529</v>
      </c>
      <c r="AB2806" t="s">
        <v>4530</v>
      </c>
      <c r="AC2806" t="s">
        <v>89</v>
      </c>
      <c r="AD2806" t="str">
        <f t="shared" si="43"/>
        <v>10-60</v>
      </c>
      <c r="AE2806" t="str">
        <f>VLOOKUP(AD2806,'Main_Sub Desc'!C:D,2,)</f>
        <v>LPC from invoicing</v>
      </c>
      <c r="AF2806" t="str">
        <f>VLOOKUP(VALUE(H2806),'Main_Sub Desc'!F:G,2,)</f>
        <v>Wtr Rev Late Payment</v>
      </c>
      <c r="AG2806">
        <f>IFERROR(VLOOKUP(VALUE(I2806),'PC Mapping'!A:F,6,),"")</f>
        <v>10719</v>
      </c>
      <c r="AH2806" s="13" t="str">
        <f>VLOOKUP(AG2806,'PC Mapping'!L:M,2,)</f>
        <v>All Other Water</v>
      </c>
    </row>
    <row r="2807" spans="1:34" x14ac:dyDescent="0.2">
      <c r="A2807" t="s">
        <v>14251</v>
      </c>
      <c r="B2807" t="s">
        <v>14090</v>
      </c>
      <c r="C2807" t="s">
        <v>4519</v>
      </c>
      <c r="D2807" t="s">
        <v>4520</v>
      </c>
      <c r="E2807" s="3">
        <v>45838</v>
      </c>
      <c r="F2807" t="s">
        <v>44</v>
      </c>
      <c r="G2807" t="s">
        <v>3742</v>
      </c>
      <c r="H2807" t="s">
        <v>3722</v>
      </c>
      <c r="I2807" t="s">
        <v>3752</v>
      </c>
      <c r="J2807" t="s">
        <v>4522</v>
      </c>
      <c r="K2807" s="2">
        <v>-5</v>
      </c>
      <c r="L2807" t="s">
        <v>44</v>
      </c>
      <c r="M2807" s="2">
        <v>-5</v>
      </c>
      <c r="N2807" t="s">
        <v>4523</v>
      </c>
      <c r="O2807" t="s">
        <v>4524</v>
      </c>
      <c r="P2807" t="s">
        <v>14252</v>
      </c>
      <c r="Q2807" t="s">
        <v>14253</v>
      </c>
      <c r="R2807" t="s">
        <v>44</v>
      </c>
      <c r="S2807" t="s">
        <v>7084</v>
      </c>
      <c r="T2807" s="3">
        <v>45838</v>
      </c>
      <c r="U2807" s="3">
        <v>45845</v>
      </c>
      <c r="V2807" s="2">
        <v>0</v>
      </c>
      <c r="W2807" t="s">
        <v>44</v>
      </c>
      <c r="X2807" t="s">
        <v>44</v>
      </c>
      <c r="Y2807" t="s">
        <v>14254</v>
      </c>
      <c r="Z2807" t="s">
        <v>14255</v>
      </c>
      <c r="AA2807" t="s">
        <v>4529</v>
      </c>
      <c r="AB2807" t="s">
        <v>4530</v>
      </c>
      <c r="AC2807" t="s">
        <v>89</v>
      </c>
      <c r="AD2807" t="str">
        <f t="shared" si="43"/>
        <v>10-60</v>
      </c>
      <c r="AE2807" t="str">
        <f>VLOOKUP(AD2807,'Main_Sub Desc'!C:D,2,)</f>
        <v>LPC from invoicing</v>
      </c>
      <c r="AF2807" t="str">
        <f>VLOOKUP(VALUE(H2807),'Main_Sub Desc'!F:G,2,)</f>
        <v>Wtr Rev Late Payment</v>
      </c>
      <c r="AG2807">
        <f>IFERROR(VLOOKUP(VALUE(I2807),'PC Mapping'!A:F,6,),"")</f>
        <v>10719</v>
      </c>
      <c r="AH2807" s="13" t="str">
        <f>VLOOKUP(AG2807,'PC Mapping'!L:M,2,)</f>
        <v>All Other Water</v>
      </c>
    </row>
    <row r="2808" spans="1:34" x14ac:dyDescent="0.2">
      <c r="A2808" t="s">
        <v>14256</v>
      </c>
      <c r="B2808" t="s">
        <v>14090</v>
      </c>
      <c r="C2808" t="s">
        <v>4519</v>
      </c>
      <c r="D2808" t="s">
        <v>4520</v>
      </c>
      <c r="E2808" s="3">
        <v>45838</v>
      </c>
      <c r="F2808" t="s">
        <v>44</v>
      </c>
      <c r="G2808" t="s">
        <v>3742</v>
      </c>
      <c r="H2808" t="s">
        <v>3722</v>
      </c>
      <c r="I2808" t="s">
        <v>3752</v>
      </c>
      <c r="J2808" t="s">
        <v>4522</v>
      </c>
      <c r="K2808" s="2">
        <v>-5.98</v>
      </c>
      <c r="L2808" t="s">
        <v>44</v>
      </c>
      <c r="M2808" s="2">
        <v>-5.98</v>
      </c>
      <c r="N2808" t="s">
        <v>4523</v>
      </c>
      <c r="O2808" t="s">
        <v>4524</v>
      </c>
      <c r="P2808" t="s">
        <v>6288</v>
      </c>
      <c r="Q2808" t="s">
        <v>14257</v>
      </c>
      <c r="R2808" t="s">
        <v>44</v>
      </c>
      <c r="S2808" t="s">
        <v>7084</v>
      </c>
      <c r="T2808" s="3">
        <v>45838</v>
      </c>
      <c r="U2808" s="3">
        <v>45845</v>
      </c>
      <c r="V2808" s="2">
        <v>0</v>
      </c>
      <c r="W2808" t="s">
        <v>44</v>
      </c>
      <c r="X2808" t="s">
        <v>44</v>
      </c>
      <c r="Y2808" t="s">
        <v>14258</v>
      </c>
      <c r="Z2808" t="s">
        <v>2922</v>
      </c>
      <c r="AA2808" t="s">
        <v>4529</v>
      </c>
      <c r="AB2808" t="s">
        <v>4530</v>
      </c>
      <c r="AC2808" t="s">
        <v>89</v>
      </c>
      <c r="AD2808" t="str">
        <f t="shared" si="43"/>
        <v>10-60</v>
      </c>
      <c r="AE2808" t="str">
        <f>VLOOKUP(AD2808,'Main_Sub Desc'!C:D,2,)</f>
        <v>LPC from invoicing</v>
      </c>
      <c r="AF2808" t="str">
        <f>VLOOKUP(VALUE(H2808),'Main_Sub Desc'!F:G,2,)</f>
        <v>Wtr Rev Late Payment</v>
      </c>
      <c r="AG2808">
        <f>IFERROR(VLOOKUP(VALUE(I2808),'PC Mapping'!A:F,6,),"")</f>
        <v>10719</v>
      </c>
      <c r="AH2808" s="13" t="str">
        <f>VLOOKUP(AG2808,'PC Mapping'!L:M,2,)</f>
        <v>All Other Water</v>
      </c>
    </row>
    <row r="2809" spans="1:34" x14ac:dyDescent="0.2">
      <c r="A2809" t="s">
        <v>14259</v>
      </c>
      <c r="B2809" t="s">
        <v>14090</v>
      </c>
      <c r="C2809" t="s">
        <v>4519</v>
      </c>
      <c r="D2809" t="s">
        <v>4520</v>
      </c>
      <c r="E2809" s="3">
        <v>45838</v>
      </c>
      <c r="F2809" t="s">
        <v>44</v>
      </c>
      <c r="G2809" t="s">
        <v>3742</v>
      </c>
      <c r="H2809" t="s">
        <v>3722</v>
      </c>
      <c r="I2809" t="s">
        <v>3752</v>
      </c>
      <c r="J2809" t="s">
        <v>4522</v>
      </c>
      <c r="K2809" s="2">
        <v>-5</v>
      </c>
      <c r="L2809" t="s">
        <v>44</v>
      </c>
      <c r="M2809" s="2">
        <v>-5</v>
      </c>
      <c r="N2809" t="s">
        <v>4523</v>
      </c>
      <c r="O2809" t="s">
        <v>4524</v>
      </c>
      <c r="P2809" t="s">
        <v>7087</v>
      </c>
      <c r="Q2809" t="s">
        <v>14260</v>
      </c>
      <c r="R2809" t="s">
        <v>44</v>
      </c>
      <c r="S2809" t="s">
        <v>7084</v>
      </c>
      <c r="T2809" s="3">
        <v>45838</v>
      </c>
      <c r="U2809" s="3">
        <v>45845</v>
      </c>
      <c r="V2809" s="2">
        <v>0</v>
      </c>
      <c r="W2809" t="s">
        <v>44</v>
      </c>
      <c r="X2809" t="s">
        <v>44</v>
      </c>
      <c r="Y2809" t="s">
        <v>14261</v>
      </c>
      <c r="Z2809" t="s">
        <v>1549</v>
      </c>
      <c r="AA2809" t="s">
        <v>4529</v>
      </c>
      <c r="AB2809" t="s">
        <v>4530</v>
      </c>
      <c r="AC2809" t="s">
        <v>89</v>
      </c>
      <c r="AD2809" t="str">
        <f t="shared" si="43"/>
        <v>10-60</v>
      </c>
      <c r="AE2809" t="str">
        <f>VLOOKUP(AD2809,'Main_Sub Desc'!C:D,2,)</f>
        <v>LPC from invoicing</v>
      </c>
      <c r="AF2809" t="str">
        <f>VLOOKUP(VALUE(H2809),'Main_Sub Desc'!F:G,2,)</f>
        <v>Wtr Rev Late Payment</v>
      </c>
      <c r="AG2809">
        <f>IFERROR(VLOOKUP(VALUE(I2809),'PC Mapping'!A:F,6,),"")</f>
        <v>10719</v>
      </c>
      <c r="AH2809" s="13" t="str">
        <f>VLOOKUP(AG2809,'PC Mapping'!L:M,2,)</f>
        <v>All Other Water</v>
      </c>
    </row>
    <row r="2810" spans="1:34" x14ac:dyDescent="0.2">
      <c r="A2810" t="s">
        <v>14262</v>
      </c>
      <c r="B2810" t="s">
        <v>14090</v>
      </c>
      <c r="C2810" t="s">
        <v>4519</v>
      </c>
      <c r="D2810" t="s">
        <v>4520</v>
      </c>
      <c r="E2810" s="3">
        <v>45838</v>
      </c>
      <c r="F2810" t="s">
        <v>44</v>
      </c>
      <c r="G2810" t="s">
        <v>3742</v>
      </c>
      <c r="H2810" t="s">
        <v>3722</v>
      </c>
      <c r="I2810" t="s">
        <v>3752</v>
      </c>
      <c r="J2810" t="s">
        <v>4522</v>
      </c>
      <c r="K2810" s="2">
        <v>-5</v>
      </c>
      <c r="L2810" t="s">
        <v>44</v>
      </c>
      <c r="M2810" s="2">
        <v>-5</v>
      </c>
      <c r="N2810" t="s">
        <v>4523</v>
      </c>
      <c r="O2810" t="s">
        <v>4524</v>
      </c>
      <c r="P2810" t="s">
        <v>14263</v>
      </c>
      <c r="Q2810" t="s">
        <v>14264</v>
      </c>
      <c r="R2810" t="s">
        <v>44</v>
      </c>
      <c r="S2810" t="s">
        <v>7084</v>
      </c>
      <c r="T2810" s="3">
        <v>45838</v>
      </c>
      <c r="U2810" s="3">
        <v>45845</v>
      </c>
      <c r="V2810" s="2">
        <v>0</v>
      </c>
      <c r="W2810" t="s">
        <v>44</v>
      </c>
      <c r="X2810" t="s">
        <v>44</v>
      </c>
      <c r="Y2810" t="s">
        <v>14265</v>
      </c>
      <c r="Z2810" t="s">
        <v>3546</v>
      </c>
      <c r="AA2810" t="s">
        <v>4529</v>
      </c>
      <c r="AB2810" t="s">
        <v>4530</v>
      </c>
      <c r="AC2810" t="s">
        <v>99</v>
      </c>
      <c r="AD2810" t="str">
        <f t="shared" si="43"/>
        <v>10-60</v>
      </c>
      <c r="AE2810" t="str">
        <f>VLOOKUP(AD2810,'Main_Sub Desc'!C:D,2,)</f>
        <v>LPC from invoicing</v>
      </c>
      <c r="AF2810" t="str">
        <f>VLOOKUP(VALUE(H2810),'Main_Sub Desc'!F:G,2,)</f>
        <v>Wtr Rev Late Payment</v>
      </c>
      <c r="AG2810">
        <f>IFERROR(VLOOKUP(VALUE(I2810),'PC Mapping'!A:F,6,),"")</f>
        <v>10719</v>
      </c>
      <c r="AH2810" s="13" t="str">
        <f>VLOOKUP(AG2810,'PC Mapping'!L:M,2,)</f>
        <v>All Other Water</v>
      </c>
    </row>
    <row r="2811" spans="1:34" x14ac:dyDescent="0.2">
      <c r="A2811" t="s">
        <v>14266</v>
      </c>
      <c r="B2811" t="s">
        <v>14090</v>
      </c>
      <c r="C2811" t="s">
        <v>4519</v>
      </c>
      <c r="D2811" t="s">
        <v>4520</v>
      </c>
      <c r="E2811" s="3">
        <v>45838</v>
      </c>
      <c r="F2811" t="s">
        <v>44</v>
      </c>
      <c r="G2811" t="s">
        <v>3742</v>
      </c>
      <c r="H2811" t="s">
        <v>3722</v>
      </c>
      <c r="I2811" t="s">
        <v>3752</v>
      </c>
      <c r="J2811" t="s">
        <v>4522</v>
      </c>
      <c r="K2811" s="2">
        <v>-67.73</v>
      </c>
      <c r="L2811" t="s">
        <v>44</v>
      </c>
      <c r="M2811" s="2">
        <v>-67.73</v>
      </c>
      <c r="N2811" t="s">
        <v>4523</v>
      </c>
      <c r="O2811" t="s">
        <v>4524</v>
      </c>
      <c r="P2811" t="s">
        <v>10841</v>
      </c>
      <c r="Q2811" t="s">
        <v>14267</v>
      </c>
      <c r="R2811" t="s">
        <v>44</v>
      </c>
      <c r="S2811" t="s">
        <v>7084</v>
      </c>
      <c r="T2811" s="3">
        <v>45838</v>
      </c>
      <c r="U2811" s="3">
        <v>45845</v>
      </c>
      <c r="V2811" s="2">
        <v>0</v>
      </c>
      <c r="W2811" t="s">
        <v>44</v>
      </c>
      <c r="X2811" t="s">
        <v>44</v>
      </c>
      <c r="Y2811" t="s">
        <v>14268</v>
      </c>
      <c r="Z2811" t="s">
        <v>14269</v>
      </c>
      <c r="AA2811" t="s">
        <v>4529</v>
      </c>
      <c r="AB2811" t="s">
        <v>4530</v>
      </c>
      <c r="AC2811" t="s">
        <v>99</v>
      </c>
      <c r="AD2811" t="str">
        <f t="shared" si="43"/>
        <v>10-60</v>
      </c>
      <c r="AE2811" t="str">
        <f>VLOOKUP(AD2811,'Main_Sub Desc'!C:D,2,)</f>
        <v>LPC from invoicing</v>
      </c>
      <c r="AF2811" t="str">
        <f>VLOOKUP(VALUE(H2811),'Main_Sub Desc'!F:G,2,)</f>
        <v>Wtr Rev Late Payment</v>
      </c>
      <c r="AG2811">
        <f>IFERROR(VLOOKUP(VALUE(I2811),'PC Mapping'!A:F,6,),"")</f>
        <v>10719</v>
      </c>
      <c r="AH2811" s="13" t="str">
        <f>VLOOKUP(AG2811,'PC Mapping'!L:M,2,)</f>
        <v>All Other Water</v>
      </c>
    </row>
    <row r="2812" spans="1:34" x14ac:dyDescent="0.2">
      <c r="A2812" t="s">
        <v>14270</v>
      </c>
      <c r="B2812" t="s">
        <v>14090</v>
      </c>
      <c r="C2812" t="s">
        <v>4519</v>
      </c>
      <c r="D2812" t="s">
        <v>4520</v>
      </c>
      <c r="E2812" s="3">
        <v>45838</v>
      </c>
      <c r="F2812" t="s">
        <v>44</v>
      </c>
      <c r="G2812" t="s">
        <v>3742</v>
      </c>
      <c r="H2812" t="s">
        <v>3716</v>
      </c>
      <c r="I2812" t="s">
        <v>4534</v>
      </c>
      <c r="J2812" t="s">
        <v>4522</v>
      </c>
      <c r="K2812" s="2">
        <v>-5</v>
      </c>
      <c r="L2812" t="s">
        <v>44</v>
      </c>
      <c r="M2812" s="2">
        <v>-5</v>
      </c>
      <c r="N2812" t="s">
        <v>4523</v>
      </c>
      <c r="O2812" t="s">
        <v>4524</v>
      </c>
      <c r="P2812" t="s">
        <v>14271</v>
      </c>
      <c r="Q2812" t="s">
        <v>14272</v>
      </c>
      <c r="R2812" t="s">
        <v>44</v>
      </c>
      <c r="S2812" t="s">
        <v>7084</v>
      </c>
      <c r="T2812" s="3">
        <v>45838</v>
      </c>
      <c r="U2812" s="3">
        <v>45845</v>
      </c>
      <c r="V2812" s="2">
        <v>0</v>
      </c>
      <c r="W2812" t="s">
        <v>44</v>
      </c>
      <c r="X2812" t="s">
        <v>44</v>
      </c>
      <c r="Y2812" t="s">
        <v>14273</v>
      </c>
      <c r="Z2812" t="s">
        <v>14274</v>
      </c>
      <c r="AA2812" t="s">
        <v>4529</v>
      </c>
      <c r="AB2812" t="s">
        <v>4530</v>
      </c>
      <c r="AC2812" t="s">
        <v>99</v>
      </c>
      <c r="AD2812" t="str">
        <f t="shared" si="43"/>
        <v>10-60</v>
      </c>
      <c r="AE2812" t="str">
        <f>VLOOKUP(AD2812,'Main_Sub Desc'!C:D,2,)</f>
        <v>LPC from invoicing</v>
      </c>
      <c r="AF2812" t="str">
        <f>VLOOKUP(VALUE(H2812),'Main_Sub Desc'!F:G,2,)</f>
        <v>Wst Rev Late Payment</v>
      </c>
      <c r="AG2812">
        <f>IFERROR(VLOOKUP(VALUE(I2812),'PC Mapping'!A:F,6,),"")</f>
        <v>10514</v>
      </c>
      <c r="AH2812" s="13" t="str">
        <f>VLOOKUP(AG2812,'PC Mapping'!L:M,2,)</f>
        <v>Bolivar Sewer</v>
      </c>
    </row>
    <row r="2813" spans="1:34" x14ac:dyDescent="0.2">
      <c r="A2813" t="s">
        <v>14270</v>
      </c>
      <c r="B2813" t="s">
        <v>14090</v>
      </c>
      <c r="C2813" t="s">
        <v>4519</v>
      </c>
      <c r="D2813" t="s">
        <v>4520</v>
      </c>
      <c r="E2813" s="3">
        <v>45838</v>
      </c>
      <c r="F2813" t="s">
        <v>44</v>
      </c>
      <c r="G2813" t="s">
        <v>3742</v>
      </c>
      <c r="H2813" t="s">
        <v>3722</v>
      </c>
      <c r="I2813" t="s">
        <v>4538</v>
      </c>
      <c r="J2813" t="s">
        <v>4522</v>
      </c>
      <c r="K2813" s="2">
        <v>-5</v>
      </c>
      <c r="L2813" t="s">
        <v>44</v>
      </c>
      <c r="M2813" s="2">
        <v>-5</v>
      </c>
      <c r="N2813" t="s">
        <v>4523</v>
      </c>
      <c r="O2813" t="s">
        <v>4524</v>
      </c>
      <c r="P2813" t="s">
        <v>14271</v>
      </c>
      <c r="Q2813" t="s">
        <v>14275</v>
      </c>
      <c r="R2813" t="s">
        <v>44</v>
      </c>
      <c r="S2813" t="s">
        <v>7084</v>
      </c>
      <c r="T2813" s="3">
        <v>45838</v>
      </c>
      <c r="U2813" s="3">
        <v>45845</v>
      </c>
      <c r="V2813" s="2">
        <v>0</v>
      </c>
      <c r="W2813" t="s">
        <v>44</v>
      </c>
      <c r="X2813" t="s">
        <v>44</v>
      </c>
      <c r="Y2813" t="s">
        <v>14276</v>
      </c>
      <c r="Z2813" t="s">
        <v>14274</v>
      </c>
      <c r="AA2813" t="s">
        <v>4529</v>
      </c>
      <c r="AB2813" t="s">
        <v>4530</v>
      </c>
      <c r="AC2813" t="s">
        <v>99</v>
      </c>
      <c r="AD2813" t="str">
        <f t="shared" si="43"/>
        <v>10-60</v>
      </c>
      <c r="AE2813" t="str">
        <f>VLOOKUP(AD2813,'Main_Sub Desc'!C:D,2,)</f>
        <v>LPC from invoicing</v>
      </c>
      <c r="AF2813" t="str">
        <f>VLOOKUP(VALUE(H2813),'Main_Sub Desc'!F:G,2,)</f>
        <v>Wtr Rev Late Payment</v>
      </c>
      <c r="AG2813">
        <f>IFERROR(VLOOKUP(VALUE(I2813),'PC Mapping'!A:F,6,),"")</f>
        <v>10469</v>
      </c>
      <c r="AH2813" s="13" t="str">
        <f>VLOOKUP(AG2813,'PC Mapping'!L:M,2,)</f>
        <v>Bolivar Water</v>
      </c>
    </row>
    <row r="2814" spans="1:34" x14ac:dyDescent="0.2">
      <c r="A2814" t="s">
        <v>14277</v>
      </c>
      <c r="B2814" t="s">
        <v>14090</v>
      </c>
      <c r="C2814" t="s">
        <v>4519</v>
      </c>
      <c r="D2814" t="s">
        <v>4520</v>
      </c>
      <c r="E2814" s="3">
        <v>45838</v>
      </c>
      <c r="F2814" t="s">
        <v>44</v>
      </c>
      <c r="G2814" t="s">
        <v>3742</v>
      </c>
      <c r="H2814" t="s">
        <v>3722</v>
      </c>
      <c r="I2814" t="s">
        <v>4538</v>
      </c>
      <c r="J2814" t="s">
        <v>4522</v>
      </c>
      <c r="K2814" s="2">
        <v>-5</v>
      </c>
      <c r="L2814" t="s">
        <v>44</v>
      </c>
      <c r="M2814" s="2">
        <v>-5</v>
      </c>
      <c r="N2814" t="s">
        <v>4523</v>
      </c>
      <c r="O2814" t="s">
        <v>4524</v>
      </c>
      <c r="P2814" t="s">
        <v>14278</v>
      </c>
      <c r="Q2814" t="s">
        <v>14279</v>
      </c>
      <c r="R2814" t="s">
        <v>44</v>
      </c>
      <c r="S2814" t="s">
        <v>7084</v>
      </c>
      <c r="T2814" s="3">
        <v>45838</v>
      </c>
      <c r="U2814" s="3">
        <v>45845</v>
      </c>
      <c r="V2814" s="2">
        <v>0</v>
      </c>
      <c r="W2814" t="s">
        <v>44</v>
      </c>
      <c r="X2814" t="s">
        <v>44</v>
      </c>
      <c r="Y2814" t="s">
        <v>14280</v>
      </c>
      <c r="Z2814" t="s">
        <v>163</v>
      </c>
      <c r="AA2814" t="s">
        <v>4529</v>
      </c>
      <c r="AB2814" t="s">
        <v>4530</v>
      </c>
      <c r="AC2814" t="s">
        <v>89</v>
      </c>
      <c r="AD2814" t="str">
        <f t="shared" si="43"/>
        <v>10-60</v>
      </c>
      <c r="AE2814" t="str">
        <f>VLOOKUP(AD2814,'Main_Sub Desc'!C:D,2,)</f>
        <v>LPC from invoicing</v>
      </c>
      <c r="AF2814" t="str">
        <f>VLOOKUP(VALUE(H2814),'Main_Sub Desc'!F:G,2,)</f>
        <v>Wtr Rev Late Payment</v>
      </c>
      <c r="AG2814">
        <f>IFERROR(VLOOKUP(VALUE(I2814),'PC Mapping'!A:F,6,),"")</f>
        <v>10469</v>
      </c>
      <c r="AH2814" s="13" t="str">
        <f>VLOOKUP(AG2814,'PC Mapping'!L:M,2,)</f>
        <v>Bolivar Water</v>
      </c>
    </row>
    <row r="2815" spans="1:34" x14ac:dyDescent="0.2">
      <c r="A2815" t="s">
        <v>14277</v>
      </c>
      <c r="B2815" t="s">
        <v>14090</v>
      </c>
      <c r="C2815" t="s">
        <v>4519</v>
      </c>
      <c r="D2815" t="s">
        <v>4520</v>
      </c>
      <c r="E2815" s="3">
        <v>45838</v>
      </c>
      <c r="F2815" t="s">
        <v>44</v>
      </c>
      <c r="G2815" t="s">
        <v>3742</v>
      </c>
      <c r="H2815" t="s">
        <v>3716</v>
      </c>
      <c r="I2815" t="s">
        <v>4534</v>
      </c>
      <c r="J2815" t="s">
        <v>4522</v>
      </c>
      <c r="K2815" s="2">
        <v>-5</v>
      </c>
      <c r="L2815" t="s">
        <v>44</v>
      </c>
      <c r="M2815" s="2">
        <v>-5</v>
      </c>
      <c r="N2815" t="s">
        <v>4523</v>
      </c>
      <c r="O2815" t="s">
        <v>4524</v>
      </c>
      <c r="P2815" t="s">
        <v>14278</v>
      </c>
      <c r="Q2815" t="s">
        <v>14281</v>
      </c>
      <c r="R2815" t="s">
        <v>44</v>
      </c>
      <c r="S2815" t="s">
        <v>7084</v>
      </c>
      <c r="T2815" s="3">
        <v>45838</v>
      </c>
      <c r="U2815" s="3">
        <v>45845</v>
      </c>
      <c r="V2815" s="2">
        <v>0</v>
      </c>
      <c r="W2815" t="s">
        <v>44</v>
      </c>
      <c r="X2815" t="s">
        <v>44</v>
      </c>
      <c r="Y2815" t="s">
        <v>14282</v>
      </c>
      <c r="Z2815" t="s">
        <v>163</v>
      </c>
      <c r="AA2815" t="s">
        <v>4529</v>
      </c>
      <c r="AB2815" t="s">
        <v>4530</v>
      </c>
      <c r="AC2815" t="s">
        <v>89</v>
      </c>
      <c r="AD2815" t="str">
        <f t="shared" si="43"/>
        <v>10-60</v>
      </c>
      <c r="AE2815" t="str">
        <f>VLOOKUP(AD2815,'Main_Sub Desc'!C:D,2,)</f>
        <v>LPC from invoicing</v>
      </c>
      <c r="AF2815" t="str">
        <f>VLOOKUP(VALUE(H2815),'Main_Sub Desc'!F:G,2,)</f>
        <v>Wst Rev Late Payment</v>
      </c>
      <c r="AG2815">
        <f>IFERROR(VLOOKUP(VALUE(I2815),'PC Mapping'!A:F,6,),"")</f>
        <v>10514</v>
      </c>
      <c r="AH2815" s="13" t="str">
        <f>VLOOKUP(AG2815,'PC Mapping'!L:M,2,)</f>
        <v>Bolivar Sewer</v>
      </c>
    </row>
    <row r="2816" spans="1:34" x14ac:dyDescent="0.2">
      <c r="A2816" t="s">
        <v>14283</v>
      </c>
      <c r="B2816" t="s">
        <v>14090</v>
      </c>
      <c r="C2816" t="s">
        <v>4519</v>
      </c>
      <c r="D2816" t="s">
        <v>4520</v>
      </c>
      <c r="E2816" s="3">
        <v>45838</v>
      </c>
      <c r="F2816" t="s">
        <v>44</v>
      </c>
      <c r="G2816" t="s">
        <v>3742</v>
      </c>
      <c r="H2816" t="s">
        <v>3722</v>
      </c>
      <c r="I2816" t="s">
        <v>3752</v>
      </c>
      <c r="J2816" t="s">
        <v>4522</v>
      </c>
      <c r="K2816" s="2">
        <v>-13.72</v>
      </c>
      <c r="L2816" t="s">
        <v>44</v>
      </c>
      <c r="M2816" s="2">
        <v>-13.72</v>
      </c>
      <c r="N2816" t="s">
        <v>4523</v>
      </c>
      <c r="O2816" t="s">
        <v>4524</v>
      </c>
      <c r="P2816" t="s">
        <v>6126</v>
      </c>
      <c r="Q2816" t="s">
        <v>14284</v>
      </c>
      <c r="R2816" t="s">
        <v>44</v>
      </c>
      <c r="S2816" t="s">
        <v>7084</v>
      </c>
      <c r="T2816" s="3">
        <v>45838</v>
      </c>
      <c r="U2816" s="3">
        <v>45845</v>
      </c>
      <c r="V2816" s="2">
        <v>0</v>
      </c>
      <c r="W2816" t="s">
        <v>44</v>
      </c>
      <c r="X2816" t="s">
        <v>44</v>
      </c>
      <c r="Y2816" t="s">
        <v>14285</v>
      </c>
      <c r="Z2816" t="s">
        <v>1936</v>
      </c>
      <c r="AA2816" t="s">
        <v>4529</v>
      </c>
      <c r="AB2816" t="s">
        <v>4530</v>
      </c>
      <c r="AC2816" t="s">
        <v>99</v>
      </c>
      <c r="AD2816" t="str">
        <f t="shared" si="43"/>
        <v>10-60</v>
      </c>
      <c r="AE2816" t="str">
        <f>VLOOKUP(AD2816,'Main_Sub Desc'!C:D,2,)</f>
        <v>LPC from invoicing</v>
      </c>
      <c r="AF2816" t="str">
        <f>VLOOKUP(VALUE(H2816),'Main_Sub Desc'!F:G,2,)</f>
        <v>Wtr Rev Late Payment</v>
      </c>
      <c r="AG2816">
        <f>IFERROR(VLOOKUP(VALUE(I2816),'PC Mapping'!A:F,6,),"")</f>
        <v>10719</v>
      </c>
      <c r="AH2816" s="13" t="str">
        <f>VLOOKUP(AG2816,'PC Mapping'!L:M,2,)</f>
        <v>All Other Water</v>
      </c>
    </row>
    <row r="2817" spans="1:34" x14ac:dyDescent="0.2">
      <c r="A2817" t="s">
        <v>14286</v>
      </c>
      <c r="B2817" t="s">
        <v>14090</v>
      </c>
      <c r="C2817" t="s">
        <v>4519</v>
      </c>
      <c r="D2817" t="s">
        <v>4520</v>
      </c>
      <c r="E2817" s="3">
        <v>45838</v>
      </c>
      <c r="F2817" t="s">
        <v>44</v>
      </c>
      <c r="G2817" t="s">
        <v>3742</v>
      </c>
      <c r="H2817" t="s">
        <v>3722</v>
      </c>
      <c r="I2817" t="s">
        <v>3752</v>
      </c>
      <c r="J2817" t="s">
        <v>4522</v>
      </c>
      <c r="K2817" s="2">
        <v>-8.98</v>
      </c>
      <c r="L2817" t="s">
        <v>44</v>
      </c>
      <c r="M2817" s="2">
        <v>-8.98</v>
      </c>
      <c r="N2817" t="s">
        <v>4523</v>
      </c>
      <c r="O2817" t="s">
        <v>4524</v>
      </c>
      <c r="P2817" t="s">
        <v>8877</v>
      </c>
      <c r="Q2817" t="s">
        <v>14287</v>
      </c>
      <c r="R2817" t="s">
        <v>44</v>
      </c>
      <c r="S2817" t="s">
        <v>7084</v>
      </c>
      <c r="T2817" s="3">
        <v>45838</v>
      </c>
      <c r="U2817" s="3">
        <v>45845</v>
      </c>
      <c r="V2817" s="2">
        <v>0</v>
      </c>
      <c r="W2817" t="s">
        <v>44</v>
      </c>
      <c r="X2817" t="s">
        <v>44</v>
      </c>
      <c r="Y2817" t="s">
        <v>14288</v>
      </c>
      <c r="Z2817" t="s">
        <v>14289</v>
      </c>
      <c r="AA2817" t="s">
        <v>4529</v>
      </c>
      <c r="AB2817" t="s">
        <v>4530</v>
      </c>
      <c r="AC2817" t="s">
        <v>99</v>
      </c>
      <c r="AD2817" t="str">
        <f t="shared" si="43"/>
        <v>10-60</v>
      </c>
      <c r="AE2817" t="str">
        <f>VLOOKUP(AD2817,'Main_Sub Desc'!C:D,2,)</f>
        <v>LPC from invoicing</v>
      </c>
      <c r="AF2817" t="str">
        <f>VLOOKUP(VALUE(H2817),'Main_Sub Desc'!F:G,2,)</f>
        <v>Wtr Rev Late Payment</v>
      </c>
      <c r="AG2817">
        <f>IFERROR(VLOOKUP(VALUE(I2817),'PC Mapping'!A:F,6,),"")</f>
        <v>10719</v>
      </c>
      <c r="AH2817" s="13" t="str">
        <f>VLOOKUP(AG2817,'PC Mapping'!L:M,2,)</f>
        <v>All Other Water</v>
      </c>
    </row>
    <row r="2818" spans="1:34" x14ac:dyDescent="0.2">
      <c r="A2818" t="s">
        <v>14290</v>
      </c>
      <c r="B2818" t="s">
        <v>14090</v>
      </c>
      <c r="C2818" t="s">
        <v>4519</v>
      </c>
      <c r="D2818" t="s">
        <v>4520</v>
      </c>
      <c r="E2818" s="3">
        <v>45838</v>
      </c>
      <c r="F2818" t="s">
        <v>44</v>
      </c>
      <c r="G2818" t="s">
        <v>3742</v>
      </c>
      <c r="H2818" t="s">
        <v>3722</v>
      </c>
      <c r="I2818" t="s">
        <v>3752</v>
      </c>
      <c r="J2818" t="s">
        <v>4522</v>
      </c>
      <c r="K2818" s="2">
        <v>-5</v>
      </c>
      <c r="L2818" t="s">
        <v>44</v>
      </c>
      <c r="M2818" s="2">
        <v>-5</v>
      </c>
      <c r="N2818" t="s">
        <v>4523</v>
      </c>
      <c r="O2818" t="s">
        <v>4524</v>
      </c>
      <c r="P2818" t="s">
        <v>4730</v>
      </c>
      <c r="Q2818" t="s">
        <v>14291</v>
      </c>
      <c r="R2818" t="s">
        <v>44</v>
      </c>
      <c r="S2818" t="s">
        <v>7084</v>
      </c>
      <c r="T2818" s="3">
        <v>45838</v>
      </c>
      <c r="U2818" s="3">
        <v>45845</v>
      </c>
      <c r="V2818" s="2">
        <v>0</v>
      </c>
      <c r="W2818" t="s">
        <v>44</v>
      </c>
      <c r="X2818" t="s">
        <v>44</v>
      </c>
      <c r="Y2818" t="s">
        <v>14292</v>
      </c>
      <c r="Z2818" t="s">
        <v>1902</v>
      </c>
      <c r="AA2818" t="s">
        <v>4529</v>
      </c>
      <c r="AB2818" t="s">
        <v>4530</v>
      </c>
      <c r="AC2818" t="s">
        <v>99</v>
      </c>
      <c r="AD2818" t="str">
        <f t="shared" si="43"/>
        <v>10-60</v>
      </c>
      <c r="AE2818" t="str">
        <f>VLOOKUP(AD2818,'Main_Sub Desc'!C:D,2,)</f>
        <v>LPC from invoicing</v>
      </c>
      <c r="AF2818" t="str">
        <f>VLOOKUP(VALUE(H2818),'Main_Sub Desc'!F:G,2,)</f>
        <v>Wtr Rev Late Payment</v>
      </c>
      <c r="AG2818">
        <f>IFERROR(VLOOKUP(VALUE(I2818),'PC Mapping'!A:F,6,),"")</f>
        <v>10719</v>
      </c>
      <c r="AH2818" s="13" t="str">
        <f>VLOOKUP(AG2818,'PC Mapping'!L:M,2,)</f>
        <v>All Other Water</v>
      </c>
    </row>
    <row r="2819" spans="1:34" x14ac:dyDescent="0.2">
      <c r="A2819" t="s">
        <v>14293</v>
      </c>
      <c r="B2819" t="s">
        <v>14090</v>
      </c>
      <c r="C2819" t="s">
        <v>4519</v>
      </c>
      <c r="D2819" t="s">
        <v>4520</v>
      </c>
      <c r="E2819" s="3">
        <v>45838</v>
      </c>
      <c r="F2819" t="s">
        <v>44</v>
      </c>
      <c r="G2819" t="s">
        <v>3742</v>
      </c>
      <c r="H2819" t="s">
        <v>3722</v>
      </c>
      <c r="I2819" t="s">
        <v>4538</v>
      </c>
      <c r="J2819" t="s">
        <v>4522</v>
      </c>
      <c r="K2819" s="2">
        <v>-5</v>
      </c>
      <c r="L2819" t="s">
        <v>44</v>
      </c>
      <c r="M2819" s="2">
        <v>-5</v>
      </c>
      <c r="N2819" t="s">
        <v>4523</v>
      </c>
      <c r="O2819" t="s">
        <v>4524</v>
      </c>
      <c r="P2819" t="s">
        <v>14294</v>
      </c>
      <c r="Q2819" t="s">
        <v>14295</v>
      </c>
      <c r="R2819" t="s">
        <v>44</v>
      </c>
      <c r="S2819" t="s">
        <v>7084</v>
      </c>
      <c r="T2819" s="3">
        <v>45838</v>
      </c>
      <c r="U2819" s="3">
        <v>45845</v>
      </c>
      <c r="V2819" s="2">
        <v>0</v>
      </c>
      <c r="W2819" t="s">
        <v>44</v>
      </c>
      <c r="X2819" t="s">
        <v>44</v>
      </c>
      <c r="Y2819" t="s">
        <v>14296</v>
      </c>
      <c r="Z2819" t="s">
        <v>14297</v>
      </c>
      <c r="AA2819" t="s">
        <v>4529</v>
      </c>
      <c r="AB2819" t="s">
        <v>4530</v>
      </c>
      <c r="AC2819" t="s">
        <v>89</v>
      </c>
      <c r="AD2819" t="str">
        <f t="shared" si="43"/>
        <v>10-60</v>
      </c>
      <c r="AE2819" t="str">
        <f>VLOOKUP(AD2819,'Main_Sub Desc'!C:D,2,)</f>
        <v>LPC from invoicing</v>
      </c>
      <c r="AF2819" t="str">
        <f>VLOOKUP(VALUE(H2819),'Main_Sub Desc'!F:G,2,)</f>
        <v>Wtr Rev Late Payment</v>
      </c>
      <c r="AG2819">
        <f>IFERROR(VLOOKUP(VALUE(I2819),'PC Mapping'!A:F,6,),"")</f>
        <v>10469</v>
      </c>
      <c r="AH2819" s="13" t="str">
        <f>VLOOKUP(AG2819,'PC Mapping'!L:M,2,)</f>
        <v>Bolivar Water</v>
      </c>
    </row>
    <row r="2820" spans="1:34" x14ac:dyDescent="0.2">
      <c r="A2820" t="s">
        <v>14293</v>
      </c>
      <c r="B2820" t="s">
        <v>14090</v>
      </c>
      <c r="C2820" t="s">
        <v>4519</v>
      </c>
      <c r="D2820" t="s">
        <v>4520</v>
      </c>
      <c r="E2820" s="3">
        <v>45838</v>
      </c>
      <c r="F2820" t="s">
        <v>44</v>
      </c>
      <c r="G2820" t="s">
        <v>3742</v>
      </c>
      <c r="H2820" t="s">
        <v>3716</v>
      </c>
      <c r="I2820" t="s">
        <v>4534</v>
      </c>
      <c r="J2820" t="s">
        <v>4522</v>
      </c>
      <c r="K2820" s="2">
        <v>-5</v>
      </c>
      <c r="L2820" t="s">
        <v>44</v>
      </c>
      <c r="M2820" s="2">
        <v>-5</v>
      </c>
      <c r="N2820" t="s">
        <v>4523</v>
      </c>
      <c r="O2820" t="s">
        <v>4524</v>
      </c>
      <c r="P2820" t="s">
        <v>14294</v>
      </c>
      <c r="Q2820" t="s">
        <v>14298</v>
      </c>
      <c r="R2820" t="s">
        <v>44</v>
      </c>
      <c r="S2820" t="s">
        <v>7084</v>
      </c>
      <c r="T2820" s="3">
        <v>45838</v>
      </c>
      <c r="U2820" s="3">
        <v>45845</v>
      </c>
      <c r="V2820" s="2">
        <v>0</v>
      </c>
      <c r="W2820" t="s">
        <v>44</v>
      </c>
      <c r="X2820" t="s">
        <v>44</v>
      </c>
      <c r="Y2820" t="s">
        <v>14299</v>
      </c>
      <c r="Z2820" t="s">
        <v>14297</v>
      </c>
      <c r="AA2820" t="s">
        <v>4529</v>
      </c>
      <c r="AB2820" t="s">
        <v>4530</v>
      </c>
      <c r="AC2820" t="s">
        <v>89</v>
      </c>
      <c r="AD2820" t="str">
        <f t="shared" ref="AD2820:AD2883" si="44">CONCATENATE(VALUE(AA2820),"-",VALUE(AB2820))</f>
        <v>10-60</v>
      </c>
      <c r="AE2820" t="str">
        <f>VLOOKUP(AD2820,'Main_Sub Desc'!C:D,2,)</f>
        <v>LPC from invoicing</v>
      </c>
      <c r="AF2820" t="str">
        <f>VLOOKUP(VALUE(H2820),'Main_Sub Desc'!F:G,2,)</f>
        <v>Wst Rev Late Payment</v>
      </c>
      <c r="AG2820">
        <f>IFERROR(VLOOKUP(VALUE(I2820),'PC Mapping'!A:F,6,),"")</f>
        <v>10514</v>
      </c>
      <c r="AH2820" s="13" t="str">
        <f>VLOOKUP(AG2820,'PC Mapping'!L:M,2,)</f>
        <v>Bolivar Sewer</v>
      </c>
    </row>
    <row r="2821" spans="1:34" x14ac:dyDescent="0.2">
      <c r="A2821" t="s">
        <v>14300</v>
      </c>
      <c r="B2821" t="s">
        <v>14090</v>
      </c>
      <c r="C2821" t="s">
        <v>4519</v>
      </c>
      <c r="D2821" t="s">
        <v>4520</v>
      </c>
      <c r="E2821" s="3">
        <v>45838</v>
      </c>
      <c r="F2821" t="s">
        <v>44</v>
      </c>
      <c r="G2821" t="s">
        <v>3742</v>
      </c>
      <c r="H2821" t="s">
        <v>3722</v>
      </c>
      <c r="I2821" t="s">
        <v>3752</v>
      </c>
      <c r="J2821" t="s">
        <v>4522</v>
      </c>
      <c r="K2821" s="2">
        <v>-15.99</v>
      </c>
      <c r="L2821" t="s">
        <v>44</v>
      </c>
      <c r="M2821" s="2">
        <v>-15.99</v>
      </c>
      <c r="N2821" t="s">
        <v>4523</v>
      </c>
      <c r="O2821" t="s">
        <v>4524</v>
      </c>
      <c r="P2821" t="s">
        <v>9567</v>
      </c>
      <c r="Q2821" t="s">
        <v>14301</v>
      </c>
      <c r="R2821" t="s">
        <v>44</v>
      </c>
      <c r="S2821" t="s">
        <v>7084</v>
      </c>
      <c r="T2821" s="3">
        <v>45838</v>
      </c>
      <c r="U2821" s="3">
        <v>45845</v>
      </c>
      <c r="V2821" s="2">
        <v>0</v>
      </c>
      <c r="W2821" t="s">
        <v>44</v>
      </c>
      <c r="X2821" t="s">
        <v>44</v>
      </c>
      <c r="Y2821" t="s">
        <v>14302</v>
      </c>
      <c r="Z2821" t="s">
        <v>14303</v>
      </c>
      <c r="AA2821" t="s">
        <v>4529</v>
      </c>
      <c r="AB2821" t="s">
        <v>4530</v>
      </c>
      <c r="AC2821" t="s">
        <v>89</v>
      </c>
      <c r="AD2821" t="str">
        <f t="shared" si="44"/>
        <v>10-60</v>
      </c>
      <c r="AE2821" t="str">
        <f>VLOOKUP(AD2821,'Main_Sub Desc'!C:D,2,)</f>
        <v>LPC from invoicing</v>
      </c>
      <c r="AF2821" t="str">
        <f>VLOOKUP(VALUE(H2821),'Main_Sub Desc'!F:G,2,)</f>
        <v>Wtr Rev Late Payment</v>
      </c>
      <c r="AG2821">
        <f>IFERROR(VLOOKUP(VALUE(I2821),'PC Mapping'!A:F,6,),"")</f>
        <v>10719</v>
      </c>
      <c r="AH2821" s="13" t="str">
        <f>VLOOKUP(AG2821,'PC Mapping'!L:M,2,)</f>
        <v>All Other Water</v>
      </c>
    </row>
    <row r="2822" spans="1:34" x14ac:dyDescent="0.2">
      <c r="A2822" t="s">
        <v>14304</v>
      </c>
      <c r="B2822" t="s">
        <v>14305</v>
      </c>
      <c r="C2822" t="s">
        <v>4519</v>
      </c>
      <c r="D2822" t="s">
        <v>4520</v>
      </c>
      <c r="E2822" s="3">
        <v>45812</v>
      </c>
      <c r="F2822" t="s">
        <v>44</v>
      </c>
      <c r="G2822" t="s">
        <v>3742</v>
      </c>
      <c r="H2822" t="s">
        <v>3722</v>
      </c>
      <c r="I2822" t="s">
        <v>3752</v>
      </c>
      <c r="J2822" t="s">
        <v>4522</v>
      </c>
      <c r="K2822" s="2">
        <v>-5</v>
      </c>
      <c r="L2822" t="s">
        <v>44</v>
      </c>
      <c r="M2822" s="2">
        <v>-5</v>
      </c>
      <c r="N2822" t="s">
        <v>4523</v>
      </c>
      <c r="O2822" t="s">
        <v>4524</v>
      </c>
      <c r="P2822" t="s">
        <v>4754</v>
      </c>
      <c r="Q2822" t="s">
        <v>14306</v>
      </c>
      <c r="R2822" t="s">
        <v>44</v>
      </c>
      <c r="S2822" t="s">
        <v>6234</v>
      </c>
      <c r="T2822" s="3">
        <v>45812</v>
      </c>
      <c r="U2822" s="3">
        <v>45813</v>
      </c>
      <c r="V2822" s="2">
        <v>0</v>
      </c>
      <c r="W2822" t="s">
        <v>44</v>
      </c>
      <c r="X2822" t="s">
        <v>44</v>
      </c>
      <c r="Y2822" t="s">
        <v>14307</v>
      </c>
      <c r="Z2822" t="s">
        <v>14308</v>
      </c>
      <c r="AA2822" t="s">
        <v>4529</v>
      </c>
      <c r="AB2822" t="s">
        <v>4530</v>
      </c>
      <c r="AC2822" t="s">
        <v>1643</v>
      </c>
      <c r="AD2822" t="str">
        <f t="shared" si="44"/>
        <v>10-60</v>
      </c>
      <c r="AE2822" t="str">
        <f>VLOOKUP(AD2822,'Main_Sub Desc'!C:D,2,)</f>
        <v>LPC from invoicing</v>
      </c>
      <c r="AF2822" t="str">
        <f>VLOOKUP(VALUE(H2822),'Main_Sub Desc'!F:G,2,)</f>
        <v>Wtr Rev Late Payment</v>
      </c>
      <c r="AG2822">
        <f>IFERROR(VLOOKUP(VALUE(I2822),'PC Mapping'!A:F,6,),"")</f>
        <v>10719</v>
      </c>
      <c r="AH2822" s="13" t="str">
        <f>VLOOKUP(AG2822,'PC Mapping'!L:M,2,)</f>
        <v>All Other Water</v>
      </c>
    </row>
    <row r="2823" spans="1:34" x14ac:dyDescent="0.2">
      <c r="A2823" t="s">
        <v>14309</v>
      </c>
      <c r="B2823" t="s">
        <v>14310</v>
      </c>
      <c r="C2823" t="s">
        <v>4519</v>
      </c>
      <c r="D2823" t="s">
        <v>4520</v>
      </c>
      <c r="E2823" s="3">
        <v>45812</v>
      </c>
      <c r="F2823" t="s">
        <v>44</v>
      </c>
      <c r="G2823" t="s">
        <v>3742</v>
      </c>
      <c r="H2823" t="s">
        <v>3722</v>
      </c>
      <c r="I2823" t="s">
        <v>3752</v>
      </c>
      <c r="J2823" t="s">
        <v>4522</v>
      </c>
      <c r="K2823" s="2">
        <v>-5</v>
      </c>
      <c r="L2823" t="s">
        <v>44</v>
      </c>
      <c r="M2823" s="2">
        <v>-5</v>
      </c>
      <c r="N2823" t="s">
        <v>4523</v>
      </c>
      <c r="O2823" t="s">
        <v>4524</v>
      </c>
      <c r="P2823" t="s">
        <v>14311</v>
      </c>
      <c r="Q2823" t="s">
        <v>14312</v>
      </c>
      <c r="R2823" t="s">
        <v>44</v>
      </c>
      <c r="S2823" t="s">
        <v>4527</v>
      </c>
      <c r="T2823" s="3">
        <v>45812</v>
      </c>
      <c r="U2823" s="3">
        <v>45813</v>
      </c>
      <c r="V2823" s="2">
        <v>0</v>
      </c>
      <c r="W2823" t="s">
        <v>44</v>
      </c>
      <c r="X2823" t="s">
        <v>44</v>
      </c>
      <c r="Y2823" t="s">
        <v>14313</v>
      </c>
      <c r="Z2823" t="s">
        <v>1862</v>
      </c>
      <c r="AA2823" t="s">
        <v>4529</v>
      </c>
      <c r="AB2823" t="s">
        <v>4530</v>
      </c>
      <c r="AC2823" t="s">
        <v>89</v>
      </c>
      <c r="AD2823" t="str">
        <f t="shared" si="44"/>
        <v>10-60</v>
      </c>
      <c r="AE2823" t="str">
        <f>VLOOKUP(AD2823,'Main_Sub Desc'!C:D,2,)</f>
        <v>LPC from invoicing</v>
      </c>
      <c r="AF2823" t="str">
        <f>VLOOKUP(VALUE(H2823),'Main_Sub Desc'!F:G,2,)</f>
        <v>Wtr Rev Late Payment</v>
      </c>
      <c r="AG2823">
        <f>IFERROR(VLOOKUP(VALUE(I2823),'PC Mapping'!A:F,6,),"")</f>
        <v>10719</v>
      </c>
      <c r="AH2823" s="13" t="str">
        <f>VLOOKUP(AG2823,'PC Mapping'!L:M,2,)</f>
        <v>All Other Water</v>
      </c>
    </row>
    <row r="2824" spans="1:34" x14ac:dyDescent="0.2">
      <c r="A2824" t="s">
        <v>14314</v>
      </c>
      <c r="B2824" t="s">
        <v>14315</v>
      </c>
      <c r="C2824" t="s">
        <v>4519</v>
      </c>
      <c r="D2824" t="s">
        <v>4520</v>
      </c>
      <c r="E2824" s="3">
        <v>45813</v>
      </c>
      <c r="F2824" t="s">
        <v>44</v>
      </c>
      <c r="G2824" t="s">
        <v>3742</v>
      </c>
      <c r="H2824" t="s">
        <v>3722</v>
      </c>
      <c r="I2824" t="s">
        <v>3752</v>
      </c>
      <c r="J2824" t="s">
        <v>4522</v>
      </c>
      <c r="K2824" s="2">
        <v>-5</v>
      </c>
      <c r="L2824" t="s">
        <v>44</v>
      </c>
      <c r="M2824" s="2">
        <v>-5</v>
      </c>
      <c r="N2824" t="s">
        <v>4523</v>
      </c>
      <c r="O2824" t="s">
        <v>4524</v>
      </c>
      <c r="P2824" t="s">
        <v>11128</v>
      </c>
      <c r="Q2824" t="s">
        <v>14316</v>
      </c>
      <c r="R2824" t="s">
        <v>44</v>
      </c>
      <c r="S2824" t="s">
        <v>4527</v>
      </c>
      <c r="T2824" s="3">
        <v>45813</v>
      </c>
      <c r="U2824" s="3">
        <v>45814</v>
      </c>
      <c r="V2824" s="2">
        <v>0</v>
      </c>
      <c r="W2824" t="s">
        <v>44</v>
      </c>
      <c r="X2824" t="s">
        <v>44</v>
      </c>
      <c r="Y2824" t="s">
        <v>14317</v>
      </c>
      <c r="Z2824" t="s">
        <v>14318</v>
      </c>
      <c r="AA2824" t="s">
        <v>4529</v>
      </c>
      <c r="AB2824" t="s">
        <v>4530</v>
      </c>
      <c r="AC2824" t="s">
        <v>89</v>
      </c>
      <c r="AD2824" t="str">
        <f t="shared" si="44"/>
        <v>10-60</v>
      </c>
      <c r="AE2824" t="str">
        <f>VLOOKUP(AD2824,'Main_Sub Desc'!C:D,2,)</f>
        <v>LPC from invoicing</v>
      </c>
      <c r="AF2824" t="str">
        <f>VLOOKUP(VALUE(H2824),'Main_Sub Desc'!F:G,2,)</f>
        <v>Wtr Rev Late Payment</v>
      </c>
      <c r="AG2824">
        <f>IFERROR(VLOOKUP(VALUE(I2824),'PC Mapping'!A:F,6,),"")</f>
        <v>10719</v>
      </c>
      <c r="AH2824" s="13" t="str">
        <f>VLOOKUP(AG2824,'PC Mapping'!L:M,2,)</f>
        <v>All Other Water</v>
      </c>
    </row>
    <row r="2825" spans="1:34" x14ac:dyDescent="0.2">
      <c r="A2825" t="s">
        <v>14319</v>
      </c>
      <c r="B2825" t="s">
        <v>14315</v>
      </c>
      <c r="C2825" t="s">
        <v>4519</v>
      </c>
      <c r="D2825" t="s">
        <v>4520</v>
      </c>
      <c r="E2825" s="3">
        <v>45813</v>
      </c>
      <c r="F2825" t="s">
        <v>44</v>
      </c>
      <c r="G2825" t="s">
        <v>3742</v>
      </c>
      <c r="H2825" t="s">
        <v>3722</v>
      </c>
      <c r="I2825" t="s">
        <v>3752</v>
      </c>
      <c r="J2825" t="s">
        <v>4522</v>
      </c>
      <c r="K2825" s="2">
        <v>-5</v>
      </c>
      <c r="L2825" t="s">
        <v>44</v>
      </c>
      <c r="M2825" s="2">
        <v>-5</v>
      </c>
      <c r="N2825" t="s">
        <v>4523</v>
      </c>
      <c r="O2825" t="s">
        <v>4524</v>
      </c>
      <c r="P2825" t="s">
        <v>13876</v>
      </c>
      <c r="Q2825" t="s">
        <v>14320</v>
      </c>
      <c r="R2825" t="s">
        <v>44</v>
      </c>
      <c r="S2825" t="s">
        <v>4527</v>
      </c>
      <c r="T2825" s="3">
        <v>45813</v>
      </c>
      <c r="U2825" s="3">
        <v>45814</v>
      </c>
      <c r="V2825" s="2">
        <v>0</v>
      </c>
      <c r="W2825" t="s">
        <v>44</v>
      </c>
      <c r="X2825" t="s">
        <v>44</v>
      </c>
      <c r="Y2825" t="s">
        <v>14321</v>
      </c>
      <c r="Z2825" t="s">
        <v>3545</v>
      </c>
      <c r="AA2825" t="s">
        <v>4529</v>
      </c>
      <c r="AB2825" t="s">
        <v>4530</v>
      </c>
      <c r="AC2825" t="s">
        <v>89</v>
      </c>
      <c r="AD2825" t="str">
        <f t="shared" si="44"/>
        <v>10-60</v>
      </c>
      <c r="AE2825" t="str">
        <f>VLOOKUP(AD2825,'Main_Sub Desc'!C:D,2,)</f>
        <v>LPC from invoicing</v>
      </c>
      <c r="AF2825" t="str">
        <f>VLOOKUP(VALUE(H2825),'Main_Sub Desc'!F:G,2,)</f>
        <v>Wtr Rev Late Payment</v>
      </c>
      <c r="AG2825">
        <f>IFERROR(VLOOKUP(VALUE(I2825),'PC Mapping'!A:F,6,),"")</f>
        <v>10719</v>
      </c>
      <c r="AH2825" s="13" t="str">
        <f>VLOOKUP(AG2825,'PC Mapping'!L:M,2,)</f>
        <v>All Other Water</v>
      </c>
    </row>
    <row r="2826" spans="1:34" x14ac:dyDescent="0.2">
      <c r="A2826" t="s">
        <v>14322</v>
      </c>
      <c r="B2826" t="s">
        <v>14315</v>
      </c>
      <c r="C2826" t="s">
        <v>4519</v>
      </c>
      <c r="D2826" t="s">
        <v>4520</v>
      </c>
      <c r="E2826" s="3">
        <v>45813</v>
      </c>
      <c r="F2826" t="s">
        <v>44</v>
      </c>
      <c r="G2826" t="s">
        <v>3742</v>
      </c>
      <c r="H2826" t="s">
        <v>3722</v>
      </c>
      <c r="I2826" t="s">
        <v>3752</v>
      </c>
      <c r="J2826" t="s">
        <v>4522</v>
      </c>
      <c r="K2826" s="2">
        <v>-5</v>
      </c>
      <c r="L2826" t="s">
        <v>44</v>
      </c>
      <c r="M2826" s="2">
        <v>-5</v>
      </c>
      <c r="N2826" t="s">
        <v>4523</v>
      </c>
      <c r="O2826" t="s">
        <v>4524</v>
      </c>
      <c r="P2826" t="s">
        <v>14323</v>
      </c>
      <c r="Q2826" t="s">
        <v>14324</v>
      </c>
      <c r="R2826" t="s">
        <v>44</v>
      </c>
      <c r="S2826" t="s">
        <v>4527</v>
      </c>
      <c r="T2826" s="3">
        <v>45813</v>
      </c>
      <c r="U2826" s="3">
        <v>45814</v>
      </c>
      <c r="V2826" s="2">
        <v>0</v>
      </c>
      <c r="W2826" t="s">
        <v>44</v>
      </c>
      <c r="X2826" t="s">
        <v>44</v>
      </c>
      <c r="Y2826" t="s">
        <v>14325</v>
      </c>
      <c r="Z2826" t="s">
        <v>3021</v>
      </c>
      <c r="AA2826" t="s">
        <v>4529</v>
      </c>
      <c r="AB2826" t="s">
        <v>4530</v>
      </c>
      <c r="AC2826" t="s">
        <v>89</v>
      </c>
      <c r="AD2826" t="str">
        <f t="shared" si="44"/>
        <v>10-60</v>
      </c>
      <c r="AE2826" t="str">
        <f>VLOOKUP(AD2826,'Main_Sub Desc'!C:D,2,)</f>
        <v>LPC from invoicing</v>
      </c>
      <c r="AF2826" t="str">
        <f>VLOOKUP(VALUE(H2826),'Main_Sub Desc'!F:G,2,)</f>
        <v>Wtr Rev Late Payment</v>
      </c>
      <c r="AG2826">
        <f>IFERROR(VLOOKUP(VALUE(I2826),'PC Mapping'!A:F,6,),"")</f>
        <v>10719</v>
      </c>
      <c r="AH2826" s="13" t="str">
        <f>VLOOKUP(AG2826,'PC Mapping'!L:M,2,)</f>
        <v>All Other Water</v>
      </c>
    </row>
    <row r="2827" spans="1:34" x14ac:dyDescent="0.2">
      <c r="A2827" t="s">
        <v>14326</v>
      </c>
      <c r="B2827" t="s">
        <v>14315</v>
      </c>
      <c r="C2827" t="s">
        <v>4519</v>
      </c>
      <c r="D2827" t="s">
        <v>4520</v>
      </c>
      <c r="E2827" s="3">
        <v>45813</v>
      </c>
      <c r="F2827" t="s">
        <v>44</v>
      </c>
      <c r="G2827" t="s">
        <v>3742</v>
      </c>
      <c r="H2827" t="s">
        <v>3722</v>
      </c>
      <c r="I2827" t="s">
        <v>3752</v>
      </c>
      <c r="J2827" t="s">
        <v>4522</v>
      </c>
      <c r="K2827" s="2">
        <v>-5</v>
      </c>
      <c r="L2827" t="s">
        <v>44</v>
      </c>
      <c r="M2827" s="2">
        <v>-5</v>
      </c>
      <c r="N2827" t="s">
        <v>4523</v>
      </c>
      <c r="O2827" t="s">
        <v>4524</v>
      </c>
      <c r="P2827" t="s">
        <v>14327</v>
      </c>
      <c r="Q2827" t="s">
        <v>14328</v>
      </c>
      <c r="R2827" t="s">
        <v>44</v>
      </c>
      <c r="S2827" t="s">
        <v>4527</v>
      </c>
      <c r="T2827" s="3">
        <v>45813</v>
      </c>
      <c r="U2827" s="3">
        <v>45814</v>
      </c>
      <c r="V2827" s="2">
        <v>0</v>
      </c>
      <c r="W2827" t="s">
        <v>44</v>
      </c>
      <c r="X2827" t="s">
        <v>44</v>
      </c>
      <c r="Y2827" t="s">
        <v>14329</v>
      </c>
      <c r="Z2827" t="s">
        <v>2956</v>
      </c>
      <c r="AA2827" t="s">
        <v>4529</v>
      </c>
      <c r="AB2827" t="s">
        <v>4530</v>
      </c>
      <c r="AC2827" t="s">
        <v>89</v>
      </c>
      <c r="AD2827" t="str">
        <f t="shared" si="44"/>
        <v>10-60</v>
      </c>
      <c r="AE2827" t="str">
        <f>VLOOKUP(AD2827,'Main_Sub Desc'!C:D,2,)</f>
        <v>LPC from invoicing</v>
      </c>
      <c r="AF2827" t="str">
        <f>VLOOKUP(VALUE(H2827),'Main_Sub Desc'!F:G,2,)</f>
        <v>Wtr Rev Late Payment</v>
      </c>
      <c r="AG2827">
        <f>IFERROR(VLOOKUP(VALUE(I2827),'PC Mapping'!A:F,6,),"")</f>
        <v>10719</v>
      </c>
      <c r="AH2827" s="13" t="str">
        <f>VLOOKUP(AG2827,'PC Mapping'!L:M,2,)</f>
        <v>All Other Water</v>
      </c>
    </row>
    <row r="2828" spans="1:34" x14ac:dyDescent="0.2">
      <c r="A2828" t="s">
        <v>14330</v>
      </c>
      <c r="B2828" t="s">
        <v>14315</v>
      </c>
      <c r="C2828" t="s">
        <v>4519</v>
      </c>
      <c r="D2828" t="s">
        <v>4520</v>
      </c>
      <c r="E2828" s="3">
        <v>45813</v>
      </c>
      <c r="F2828" t="s">
        <v>44</v>
      </c>
      <c r="G2828" t="s">
        <v>3742</v>
      </c>
      <c r="H2828" t="s">
        <v>3722</v>
      </c>
      <c r="I2828" t="s">
        <v>3752</v>
      </c>
      <c r="J2828" t="s">
        <v>4522</v>
      </c>
      <c r="K2828" s="2">
        <v>-6.07</v>
      </c>
      <c r="L2828" t="s">
        <v>44</v>
      </c>
      <c r="M2828" s="2">
        <v>-6.07</v>
      </c>
      <c r="N2828" t="s">
        <v>4523</v>
      </c>
      <c r="O2828" t="s">
        <v>4524</v>
      </c>
      <c r="P2828" t="s">
        <v>14331</v>
      </c>
      <c r="Q2828" t="s">
        <v>14332</v>
      </c>
      <c r="R2828" t="s">
        <v>44</v>
      </c>
      <c r="S2828" t="s">
        <v>4527</v>
      </c>
      <c r="T2828" s="3">
        <v>45813</v>
      </c>
      <c r="U2828" s="3">
        <v>45814</v>
      </c>
      <c r="V2828" s="2">
        <v>0</v>
      </c>
      <c r="W2828" t="s">
        <v>44</v>
      </c>
      <c r="X2828" t="s">
        <v>44</v>
      </c>
      <c r="Y2828" t="s">
        <v>14333</v>
      </c>
      <c r="Z2828" t="s">
        <v>3265</v>
      </c>
      <c r="AA2828" t="s">
        <v>4529</v>
      </c>
      <c r="AB2828" t="s">
        <v>4530</v>
      </c>
      <c r="AC2828" t="s">
        <v>89</v>
      </c>
      <c r="AD2828" t="str">
        <f t="shared" si="44"/>
        <v>10-60</v>
      </c>
      <c r="AE2828" t="str">
        <f>VLOOKUP(AD2828,'Main_Sub Desc'!C:D,2,)</f>
        <v>LPC from invoicing</v>
      </c>
      <c r="AF2828" t="str">
        <f>VLOOKUP(VALUE(H2828),'Main_Sub Desc'!F:G,2,)</f>
        <v>Wtr Rev Late Payment</v>
      </c>
      <c r="AG2828">
        <f>IFERROR(VLOOKUP(VALUE(I2828),'PC Mapping'!A:F,6,),"")</f>
        <v>10719</v>
      </c>
      <c r="AH2828" s="13" t="str">
        <f>VLOOKUP(AG2828,'PC Mapping'!L:M,2,)</f>
        <v>All Other Water</v>
      </c>
    </row>
    <row r="2829" spans="1:34" x14ac:dyDescent="0.2">
      <c r="A2829" t="s">
        <v>14334</v>
      </c>
      <c r="B2829" t="s">
        <v>14315</v>
      </c>
      <c r="C2829" t="s">
        <v>4519</v>
      </c>
      <c r="D2829" t="s">
        <v>4520</v>
      </c>
      <c r="E2829" s="3">
        <v>45813</v>
      </c>
      <c r="F2829" t="s">
        <v>44</v>
      </c>
      <c r="G2829" t="s">
        <v>3742</v>
      </c>
      <c r="H2829" t="s">
        <v>3722</v>
      </c>
      <c r="I2829" t="s">
        <v>3752</v>
      </c>
      <c r="J2829" t="s">
        <v>4522</v>
      </c>
      <c r="K2829" s="2">
        <v>-5</v>
      </c>
      <c r="L2829" t="s">
        <v>44</v>
      </c>
      <c r="M2829" s="2">
        <v>-5</v>
      </c>
      <c r="N2829" t="s">
        <v>4523</v>
      </c>
      <c r="O2829" t="s">
        <v>4524</v>
      </c>
      <c r="P2829" t="s">
        <v>9018</v>
      </c>
      <c r="Q2829" t="s">
        <v>14335</v>
      </c>
      <c r="R2829" t="s">
        <v>44</v>
      </c>
      <c r="S2829" t="s">
        <v>4527</v>
      </c>
      <c r="T2829" s="3">
        <v>45813</v>
      </c>
      <c r="U2829" s="3">
        <v>45814</v>
      </c>
      <c r="V2829" s="2">
        <v>0</v>
      </c>
      <c r="W2829" t="s">
        <v>44</v>
      </c>
      <c r="X2829" t="s">
        <v>44</v>
      </c>
      <c r="Y2829" t="s">
        <v>9020</v>
      </c>
      <c r="Z2829" t="s">
        <v>3032</v>
      </c>
      <c r="AA2829" t="s">
        <v>4529</v>
      </c>
      <c r="AB2829" t="s">
        <v>4530</v>
      </c>
      <c r="AC2829" t="s">
        <v>89</v>
      </c>
      <c r="AD2829" t="str">
        <f t="shared" si="44"/>
        <v>10-60</v>
      </c>
      <c r="AE2829" t="str">
        <f>VLOOKUP(AD2829,'Main_Sub Desc'!C:D,2,)</f>
        <v>LPC from invoicing</v>
      </c>
      <c r="AF2829" t="str">
        <f>VLOOKUP(VALUE(H2829),'Main_Sub Desc'!F:G,2,)</f>
        <v>Wtr Rev Late Payment</v>
      </c>
      <c r="AG2829">
        <f>IFERROR(VLOOKUP(VALUE(I2829),'PC Mapping'!A:F,6,),"")</f>
        <v>10719</v>
      </c>
      <c r="AH2829" s="13" t="str">
        <f>VLOOKUP(AG2829,'PC Mapping'!L:M,2,)</f>
        <v>All Other Water</v>
      </c>
    </row>
    <row r="2830" spans="1:34" x14ac:dyDescent="0.2">
      <c r="A2830" t="s">
        <v>14336</v>
      </c>
      <c r="B2830" t="s">
        <v>14315</v>
      </c>
      <c r="C2830" t="s">
        <v>4519</v>
      </c>
      <c r="D2830" t="s">
        <v>4520</v>
      </c>
      <c r="E2830" s="3">
        <v>45813</v>
      </c>
      <c r="F2830" t="s">
        <v>44</v>
      </c>
      <c r="G2830" t="s">
        <v>3742</v>
      </c>
      <c r="H2830" t="s">
        <v>3722</v>
      </c>
      <c r="I2830" t="s">
        <v>3752</v>
      </c>
      <c r="J2830" t="s">
        <v>4522</v>
      </c>
      <c r="K2830" s="2">
        <v>-5</v>
      </c>
      <c r="L2830" t="s">
        <v>44</v>
      </c>
      <c r="M2830" s="2">
        <v>-5</v>
      </c>
      <c r="N2830" t="s">
        <v>4523</v>
      </c>
      <c r="O2830" t="s">
        <v>4524</v>
      </c>
      <c r="P2830" t="s">
        <v>11118</v>
      </c>
      <c r="Q2830" t="s">
        <v>14337</v>
      </c>
      <c r="R2830" t="s">
        <v>44</v>
      </c>
      <c r="S2830" t="s">
        <v>4527</v>
      </c>
      <c r="T2830" s="3">
        <v>45813</v>
      </c>
      <c r="U2830" s="3">
        <v>45814</v>
      </c>
      <c r="V2830" s="2">
        <v>0</v>
      </c>
      <c r="W2830" t="s">
        <v>44</v>
      </c>
      <c r="X2830" t="s">
        <v>44</v>
      </c>
      <c r="Y2830" t="s">
        <v>14338</v>
      </c>
      <c r="Z2830" t="s">
        <v>14339</v>
      </c>
      <c r="AA2830" t="s">
        <v>4529</v>
      </c>
      <c r="AB2830" t="s">
        <v>4530</v>
      </c>
      <c r="AC2830" t="s">
        <v>89</v>
      </c>
      <c r="AD2830" t="str">
        <f t="shared" si="44"/>
        <v>10-60</v>
      </c>
      <c r="AE2830" t="str">
        <f>VLOOKUP(AD2830,'Main_Sub Desc'!C:D,2,)</f>
        <v>LPC from invoicing</v>
      </c>
      <c r="AF2830" t="str">
        <f>VLOOKUP(VALUE(H2830),'Main_Sub Desc'!F:G,2,)</f>
        <v>Wtr Rev Late Payment</v>
      </c>
      <c r="AG2830">
        <f>IFERROR(VLOOKUP(VALUE(I2830),'PC Mapping'!A:F,6,),"")</f>
        <v>10719</v>
      </c>
      <c r="AH2830" s="13" t="str">
        <f>VLOOKUP(AG2830,'PC Mapping'!L:M,2,)</f>
        <v>All Other Water</v>
      </c>
    </row>
    <row r="2831" spans="1:34" x14ac:dyDescent="0.2">
      <c r="A2831" t="s">
        <v>14340</v>
      </c>
      <c r="B2831" t="s">
        <v>14315</v>
      </c>
      <c r="C2831" t="s">
        <v>4519</v>
      </c>
      <c r="D2831" t="s">
        <v>4520</v>
      </c>
      <c r="E2831" s="3">
        <v>45813</v>
      </c>
      <c r="F2831" t="s">
        <v>44</v>
      </c>
      <c r="G2831" t="s">
        <v>3742</v>
      </c>
      <c r="H2831" t="s">
        <v>3722</v>
      </c>
      <c r="I2831" t="s">
        <v>3752</v>
      </c>
      <c r="J2831" t="s">
        <v>4522</v>
      </c>
      <c r="K2831" s="2">
        <v>-9.92</v>
      </c>
      <c r="L2831" t="s">
        <v>44</v>
      </c>
      <c r="M2831" s="2">
        <v>-9.92</v>
      </c>
      <c r="N2831" t="s">
        <v>4523</v>
      </c>
      <c r="O2831" t="s">
        <v>4524</v>
      </c>
      <c r="P2831" t="s">
        <v>12498</v>
      </c>
      <c r="Q2831" t="s">
        <v>14341</v>
      </c>
      <c r="R2831" t="s">
        <v>44</v>
      </c>
      <c r="S2831" t="s">
        <v>4527</v>
      </c>
      <c r="T2831" s="3">
        <v>45813</v>
      </c>
      <c r="U2831" s="3">
        <v>45814</v>
      </c>
      <c r="V2831" s="2">
        <v>0</v>
      </c>
      <c r="W2831" t="s">
        <v>44</v>
      </c>
      <c r="X2831" t="s">
        <v>44</v>
      </c>
      <c r="Y2831" t="s">
        <v>12500</v>
      </c>
      <c r="Z2831" t="s">
        <v>3174</v>
      </c>
      <c r="AA2831" t="s">
        <v>4529</v>
      </c>
      <c r="AB2831" t="s">
        <v>4530</v>
      </c>
      <c r="AC2831" t="s">
        <v>89</v>
      </c>
      <c r="AD2831" t="str">
        <f t="shared" si="44"/>
        <v>10-60</v>
      </c>
      <c r="AE2831" t="str">
        <f>VLOOKUP(AD2831,'Main_Sub Desc'!C:D,2,)</f>
        <v>LPC from invoicing</v>
      </c>
      <c r="AF2831" t="str">
        <f>VLOOKUP(VALUE(H2831),'Main_Sub Desc'!F:G,2,)</f>
        <v>Wtr Rev Late Payment</v>
      </c>
      <c r="AG2831">
        <f>IFERROR(VLOOKUP(VALUE(I2831),'PC Mapping'!A:F,6,),"")</f>
        <v>10719</v>
      </c>
      <c r="AH2831" s="13" t="str">
        <f>VLOOKUP(AG2831,'PC Mapping'!L:M,2,)</f>
        <v>All Other Water</v>
      </c>
    </row>
    <row r="2832" spans="1:34" x14ac:dyDescent="0.2">
      <c r="A2832" t="s">
        <v>14342</v>
      </c>
      <c r="B2832" t="s">
        <v>14343</v>
      </c>
      <c r="C2832" t="s">
        <v>4519</v>
      </c>
      <c r="D2832" t="s">
        <v>4520</v>
      </c>
      <c r="E2832" s="3">
        <v>45814</v>
      </c>
      <c r="F2832" t="s">
        <v>44</v>
      </c>
      <c r="G2832" t="s">
        <v>3742</v>
      </c>
      <c r="H2832" t="s">
        <v>3722</v>
      </c>
      <c r="I2832" t="s">
        <v>3752</v>
      </c>
      <c r="J2832" t="s">
        <v>4522</v>
      </c>
      <c r="K2832" s="2">
        <v>-5</v>
      </c>
      <c r="L2832" t="s">
        <v>44</v>
      </c>
      <c r="M2832" s="2">
        <v>-5</v>
      </c>
      <c r="N2832" t="s">
        <v>4523</v>
      </c>
      <c r="O2832" t="s">
        <v>4524</v>
      </c>
      <c r="P2832" t="s">
        <v>14344</v>
      </c>
      <c r="Q2832" t="s">
        <v>14345</v>
      </c>
      <c r="R2832" t="s">
        <v>44</v>
      </c>
      <c r="S2832" t="s">
        <v>4527</v>
      </c>
      <c r="T2832" s="3">
        <v>45814</v>
      </c>
      <c r="U2832" s="3">
        <v>45817</v>
      </c>
      <c r="V2832" s="2">
        <v>0</v>
      </c>
      <c r="W2832" t="s">
        <v>44</v>
      </c>
      <c r="X2832" t="s">
        <v>44</v>
      </c>
      <c r="Y2832" t="s">
        <v>14346</v>
      </c>
      <c r="Z2832" t="s">
        <v>14347</v>
      </c>
      <c r="AA2832" t="s">
        <v>4529</v>
      </c>
      <c r="AB2832" t="s">
        <v>4530</v>
      </c>
      <c r="AC2832" t="s">
        <v>89</v>
      </c>
      <c r="AD2832" t="str">
        <f t="shared" si="44"/>
        <v>10-60</v>
      </c>
      <c r="AE2832" t="str">
        <f>VLOOKUP(AD2832,'Main_Sub Desc'!C:D,2,)</f>
        <v>LPC from invoicing</v>
      </c>
      <c r="AF2832" t="str">
        <f>VLOOKUP(VALUE(H2832),'Main_Sub Desc'!F:G,2,)</f>
        <v>Wtr Rev Late Payment</v>
      </c>
      <c r="AG2832">
        <f>IFERROR(VLOOKUP(VALUE(I2832),'PC Mapping'!A:F,6,),"")</f>
        <v>10719</v>
      </c>
      <c r="AH2832" s="13" t="str">
        <f>VLOOKUP(AG2832,'PC Mapping'!L:M,2,)</f>
        <v>All Other Water</v>
      </c>
    </row>
    <row r="2833" spans="1:34" x14ac:dyDescent="0.2">
      <c r="A2833" t="s">
        <v>14348</v>
      </c>
      <c r="B2833" t="s">
        <v>14343</v>
      </c>
      <c r="C2833" t="s">
        <v>4519</v>
      </c>
      <c r="D2833" t="s">
        <v>4520</v>
      </c>
      <c r="E2833" s="3">
        <v>45814</v>
      </c>
      <c r="F2833" t="s">
        <v>44</v>
      </c>
      <c r="G2833" t="s">
        <v>3742</v>
      </c>
      <c r="H2833" t="s">
        <v>3722</v>
      </c>
      <c r="I2833" t="s">
        <v>3752</v>
      </c>
      <c r="J2833" t="s">
        <v>4522</v>
      </c>
      <c r="K2833" s="2">
        <v>-5</v>
      </c>
      <c r="L2833" t="s">
        <v>44</v>
      </c>
      <c r="M2833" s="2">
        <v>-5</v>
      </c>
      <c r="N2833" t="s">
        <v>4523</v>
      </c>
      <c r="O2833" t="s">
        <v>4524</v>
      </c>
      <c r="P2833" t="s">
        <v>6104</v>
      </c>
      <c r="Q2833" t="s">
        <v>14349</v>
      </c>
      <c r="R2833" t="s">
        <v>44</v>
      </c>
      <c r="S2833" t="s">
        <v>4527</v>
      </c>
      <c r="T2833" s="3">
        <v>45814</v>
      </c>
      <c r="U2833" s="3">
        <v>45817</v>
      </c>
      <c r="V2833" s="2">
        <v>0</v>
      </c>
      <c r="W2833" t="s">
        <v>44</v>
      </c>
      <c r="X2833" t="s">
        <v>44</v>
      </c>
      <c r="Y2833" t="s">
        <v>14350</v>
      </c>
      <c r="Z2833" t="s">
        <v>14351</v>
      </c>
      <c r="AA2833" t="s">
        <v>4529</v>
      </c>
      <c r="AB2833" t="s">
        <v>4530</v>
      </c>
      <c r="AC2833" t="s">
        <v>89</v>
      </c>
      <c r="AD2833" t="str">
        <f t="shared" si="44"/>
        <v>10-60</v>
      </c>
      <c r="AE2833" t="str">
        <f>VLOOKUP(AD2833,'Main_Sub Desc'!C:D,2,)</f>
        <v>LPC from invoicing</v>
      </c>
      <c r="AF2833" t="str">
        <f>VLOOKUP(VALUE(H2833),'Main_Sub Desc'!F:G,2,)</f>
        <v>Wtr Rev Late Payment</v>
      </c>
      <c r="AG2833">
        <f>IFERROR(VLOOKUP(VALUE(I2833),'PC Mapping'!A:F,6,),"")</f>
        <v>10719</v>
      </c>
      <c r="AH2833" s="13" t="str">
        <f>VLOOKUP(AG2833,'PC Mapping'!L:M,2,)</f>
        <v>All Other Water</v>
      </c>
    </row>
    <row r="2834" spans="1:34" x14ac:dyDescent="0.2">
      <c r="A2834" t="s">
        <v>14352</v>
      </c>
      <c r="B2834" t="s">
        <v>14343</v>
      </c>
      <c r="C2834" t="s">
        <v>4519</v>
      </c>
      <c r="D2834" t="s">
        <v>4520</v>
      </c>
      <c r="E2834" s="3">
        <v>45814</v>
      </c>
      <c r="F2834" t="s">
        <v>44</v>
      </c>
      <c r="G2834" t="s">
        <v>3742</v>
      </c>
      <c r="H2834" t="s">
        <v>3722</v>
      </c>
      <c r="I2834" t="s">
        <v>3752</v>
      </c>
      <c r="J2834" t="s">
        <v>4522</v>
      </c>
      <c r="K2834" s="2">
        <v>-5</v>
      </c>
      <c r="L2834" t="s">
        <v>44</v>
      </c>
      <c r="M2834" s="2">
        <v>-5</v>
      </c>
      <c r="N2834" t="s">
        <v>4523</v>
      </c>
      <c r="O2834" t="s">
        <v>4524</v>
      </c>
      <c r="P2834" t="s">
        <v>14353</v>
      </c>
      <c r="Q2834" t="s">
        <v>14354</v>
      </c>
      <c r="R2834" t="s">
        <v>44</v>
      </c>
      <c r="S2834" t="s">
        <v>4527</v>
      </c>
      <c r="T2834" s="3">
        <v>45814</v>
      </c>
      <c r="U2834" s="3">
        <v>45817</v>
      </c>
      <c r="V2834" s="2">
        <v>0</v>
      </c>
      <c r="W2834" t="s">
        <v>44</v>
      </c>
      <c r="X2834" t="s">
        <v>44</v>
      </c>
      <c r="Y2834" t="s">
        <v>14355</v>
      </c>
      <c r="Z2834" t="s">
        <v>2029</v>
      </c>
      <c r="AA2834" t="s">
        <v>4529</v>
      </c>
      <c r="AB2834" t="s">
        <v>4530</v>
      </c>
      <c r="AC2834" t="s">
        <v>89</v>
      </c>
      <c r="AD2834" t="str">
        <f t="shared" si="44"/>
        <v>10-60</v>
      </c>
      <c r="AE2834" t="str">
        <f>VLOOKUP(AD2834,'Main_Sub Desc'!C:D,2,)</f>
        <v>LPC from invoicing</v>
      </c>
      <c r="AF2834" t="str">
        <f>VLOOKUP(VALUE(H2834),'Main_Sub Desc'!F:G,2,)</f>
        <v>Wtr Rev Late Payment</v>
      </c>
      <c r="AG2834">
        <f>IFERROR(VLOOKUP(VALUE(I2834),'PC Mapping'!A:F,6,),"")</f>
        <v>10719</v>
      </c>
      <c r="AH2834" s="13" t="str">
        <f>VLOOKUP(AG2834,'PC Mapping'!L:M,2,)</f>
        <v>All Other Water</v>
      </c>
    </row>
    <row r="2835" spans="1:34" x14ac:dyDescent="0.2">
      <c r="A2835" t="s">
        <v>14356</v>
      </c>
      <c r="B2835" t="s">
        <v>14343</v>
      </c>
      <c r="C2835" t="s">
        <v>4519</v>
      </c>
      <c r="D2835" t="s">
        <v>4520</v>
      </c>
      <c r="E2835" s="3">
        <v>45814</v>
      </c>
      <c r="F2835" t="s">
        <v>44</v>
      </c>
      <c r="G2835" t="s">
        <v>3742</v>
      </c>
      <c r="H2835" t="s">
        <v>3722</v>
      </c>
      <c r="I2835" t="s">
        <v>3752</v>
      </c>
      <c r="J2835" t="s">
        <v>4522</v>
      </c>
      <c r="K2835" s="2">
        <v>-5</v>
      </c>
      <c r="L2835" t="s">
        <v>44</v>
      </c>
      <c r="M2835" s="2">
        <v>-5</v>
      </c>
      <c r="N2835" t="s">
        <v>4523</v>
      </c>
      <c r="O2835" t="s">
        <v>4524</v>
      </c>
      <c r="P2835" t="s">
        <v>14357</v>
      </c>
      <c r="Q2835" t="s">
        <v>14358</v>
      </c>
      <c r="R2835" t="s">
        <v>44</v>
      </c>
      <c r="S2835" t="s">
        <v>4527</v>
      </c>
      <c r="T2835" s="3">
        <v>45814</v>
      </c>
      <c r="U2835" s="3">
        <v>45817</v>
      </c>
      <c r="V2835" s="2">
        <v>0</v>
      </c>
      <c r="W2835" t="s">
        <v>44</v>
      </c>
      <c r="X2835" t="s">
        <v>44</v>
      </c>
      <c r="Y2835" t="s">
        <v>14359</v>
      </c>
      <c r="Z2835" t="s">
        <v>14360</v>
      </c>
      <c r="AA2835" t="s">
        <v>4529</v>
      </c>
      <c r="AB2835" t="s">
        <v>4530</v>
      </c>
      <c r="AC2835" t="s">
        <v>89</v>
      </c>
      <c r="AD2835" t="str">
        <f t="shared" si="44"/>
        <v>10-60</v>
      </c>
      <c r="AE2835" t="str">
        <f>VLOOKUP(AD2835,'Main_Sub Desc'!C:D,2,)</f>
        <v>LPC from invoicing</v>
      </c>
      <c r="AF2835" t="str">
        <f>VLOOKUP(VALUE(H2835),'Main_Sub Desc'!F:G,2,)</f>
        <v>Wtr Rev Late Payment</v>
      </c>
      <c r="AG2835">
        <f>IFERROR(VLOOKUP(VALUE(I2835),'PC Mapping'!A:F,6,),"")</f>
        <v>10719</v>
      </c>
      <c r="AH2835" s="13" t="str">
        <f>VLOOKUP(AG2835,'PC Mapping'!L:M,2,)</f>
        <v>All Other Water</v>
      </c>
    </row>
    <row r="2836" spans="1:34" x14ac:dyDescent="0.2">
      <c r="A2836" t="s">
        <v>14361</v>
      </c>
      <c r="B2836" t="s">
        <v>14362</v>
      </c>
      <c r="C2836" t="s">
        <v>4519</v>
      </c>
      <c r="D2836" t="s">
        <v>4520</v>
      </c>
      <c r="E2836" s="3">
        <v>45817</v>
      </c>
      <c r="F2836" t="s">
        <v>44</v>
      </c>
      <c r="G2836" t="s">
        <v>3742</v>
      </c>
      <c r="H2836" t="s">
        <v>3722</v>
      </c>
      <c r="I2836" t="s">
        <v>3752</v>
      </c>
      <c r="J2836" t="s">
        <v>4522</v>
      </c>
      <c r="K2836" s="2">
        <v>-6.71</v>
      </c>
      <c r="L2836" t="s">
        <v>44</v>
      </c>
      <c r="M2836" s="2">
        <v>-6.71</v>
      </c>
      <c r="N2836" t="s">
        <v>4523</v>
      </c>
      <c r="O2836" t="s">
        <v>4524</v>
      </c>
      <c r="P2836" t="s">
        <v>13892</v>
      </c>
      <c r="Q2836" t="s">
        <v>14363</v>
      </c>
      <c r="R2836" t="s">
        <v>44</v>
      </c>
      <c r="S2836" t="s">
        <v>4527</v>
      </c>
      <c r="T2836" s="3">
        <v>45817</v>
      </c>
      <c r="U2836" s="3">
        <v>45818</v>
      </c>
      <c r="V2836" s="2">
        <v>0</v>
      </c>
      <c r="W2836" t="s">
        <v>44</v>
      </c>
      <c r="X2836" t="s">
        <v>44</v>
      </c>
      <c r="Y2836" t="s">
        <v>14364</v>
      </c>
      <c r="Z2836" t="s">
        <v>2358</v>
      </c>
      <c r="AA2836" t="s">
        <v>4529</v>
      </c>
      <c r="AB2836" t="s">
        <v>4530</v>
      </c>
      <c r="AC2836" t="s">
        <v>89</v>
      </c>
      <c r="AD2836" t="str">
        <f t="shared" si="44"/>
        <v>10-60</v>
      </c>
      <c r="AE2836" t="str">
        <f>VLOOKUP(AD2836,'Main_Sub Desc'!C:D,2,)</f>
        <v>LPC from invoicing</v>
      </c>
      <c r="AF2836" t="str">
        <f>VLOOKUP(VALUE(H2836),'Main_Sub Desc'!F:G,2,)</f>
        <v>Wtr Rev Late Payment</v>
      </c>
      <c r="AG2836">
        <f>IFERROR(VLOOKUP(VALUE(I2836),'PC Mapping'!A:F,6,),"")</f>
        <v>10719</v>
      </c>
      <c r="AH2836" s="13" t="str">
        <f>VLOOKUP(AG2836,'PC Mapping'!L:M,2,)</f>
        <v>All Other Water</v>
      </c>
    </row>
    <row r="2837" spans="1:34" x14ac:dyDescent="0.2">
      <c r="A2837" t="s">
        <v>14365</v>
      </c>
      <c r="B2837" t="s">
        <v>14366</v>
      </c>
      <c r="C2837" t="s">
        <v>4519</v>
      </c>
      <c r="D2837" t="s">
        <v>4520</v>
      </c>
      <c r="E2837" s="3">
        <v>45817</v>
      </c>
      <c r="F2837" t="s">
        <v>44</v>
      </c>
      <c r="G2837" t="s">
        <v>3742</v>
      </c>
      <c r="H2837" t="s">
        <v>3722</v>
      </c>
      <c r="I2837" t="s">
        <v>3752</v>
      </c>
      <c r="J2837" t="s">
        <v>4522</v>
      </c>
      <c r="K2837" s="2">
        <v>-5</v>
      </c>
      <c r="L2837" t="s">
        <v>44</v>
      </c>
      <c r="M2837" s="2">
        <v>-5</v>
      </c>
      <c r="N2837" t="s">
        <v>4523</v>
      </c>
      <c r="O2837" t="s">
        <v>4524</v>
      </c>
      <c r="P2837" t="s">
        <v>7910</v>
      </c>
      <c r="Q2837" t="s">
        <v>14367</v>
      </c>
      <c r="R2837" t="s">
        <v>44</v>
      </c>
      <c r="S2837" t="s">
        <v>4527</v>
      </c>
      <c r="T2837" s="3">
        <v>45817</v>
      </c>
      <c r="U2837" s="3">
        <v>45818</v>
      </c>
      <c r="V2837" s="2">
        <v>0</v>
      </c>
      <c r="W2837" t="s">
        <v>44</v>
      </c>
      <c r="X2837" t="s">
        <v>44</v>
      </c>
      <c r="Y2837" t="s">
        <v>14368</v>
      </c>
      <c r="Z2837" t="s">
        <v>2298</v>
      </c>
      <c r="AA2837" t="s">
        <v>4529</v>
      </c>
      <c r="AB2837" t="s">
        <v>4530</v>
      </c>
      <c r="AC2837" t="s">
        <v>89</v>
      </c>
      <c r="AD2837" t="str">
        <f t="shared" si="44"/>
        <v>10-60</v>
      </c>
      <c r="AE2837" t="str">
        <f>VLOOKUP(AD2837,'Main_Sub Desc'!C:D,2,)</f>
        <v>LPC from invoicing</v>
      </c>
      <c r="AF2837" t="str">
        <f>VLOOKUP(VALUE(H2837),'Main_Sub Desc'!F:G,2,)</f>
        <v>Wtr Rev Late Payment</v>
      </c>
      <c r="AG2837">
        <f>IFERROR(VLOOKUP(VALUE(I2837),'PC Mapping'!A:F,6,),"")</f>
        <v>10719</v>
      </c>
      <c r="AH2837" s="13" t="str">
        <f>VLOOKUP(AG2837,'PC Mapping'!L:M,2,)</f>
        <v>All Other Water</v>
      </c>
    </row>
    <row r="2838" spans="1:34" x14ac:dyDescent="0.2">
      <c r="A2838" t="s">
        <v>14369</v>
      </c>
      <c r="B2838" t="s">
        <v>14362</v>
      </c>
      <c r="C2838" t="s">
        <v>4519</v>
      </c>
      <c r="D2838" t="s">
        <v>4520</v>
      </c>
      <c r="E2838" s="3">
        <v>45817</v>
      </c>
      <c r="F2838" t="s">
        <v>44</v>
      </c>
      <c r="G2838" t="s">
        <v>3742</v>
      </c>
      <c r="H2838" t="s">
        <v>3722</v>
      </c>
      <c r="I2838" t="s">
        <v>3752</v>
      </c>
      <c r="J2838" t="s">
        <v>4522</v>
      </c>
      <c r="K2838" s="2">
        <v>-5.82</v>
      </c>
      <c r="L2838" t="s">
        <v>44</v>
      </c>
      <c r="M2838" s="2">
        <v>-5.82</v>
      </c>
      <c r="N2838" t="s">
        <v>4523</v>
      </c>
      <c r="O2838" t="s">
        <v>4524</v>
      </c>
      <c r="P2838" t="s">
        <v>14370</v>
      </c>
      <c r="Q2838" t="s">
        <v>14371</v>
      </c>
      <c r="R2838" t="s">
        <v>44</v>
      </c>
      <c r="S2838" t="s">
        <v>4527</v>
      </c>
      <c r="T2838" s="3">
        <v>45817</v>
      </c>
      <c r="U2838" s="3">
        <v>45818</v>
      </c>
      <c r="V2838" s="2">
        <v>0</v>
      </c>
      <c r="W2838" t="s">
        <v>44</v>
      </c>
      <c r="X2838" t="s">
        <v>44</v>
      </c>
      <c r="Y2838" t="s">
        <v>14372</v>
      </c>
      <c r="Z2838" t="s">
        <v>3144</v>
      </c>
      <c r="AA2838" t="s">
        <v>4529</v>
      </c>
      <c r="AB2838" t="s">
        <v>4530</v>
      </c>
      <c r="AC2838" t="s">
        <v>89</v>
      </c>
      <c r="AD2838" t="str">
        <f t="shared" si="44"/>
        <v>10-60</v>
      </c>
      <c r="AE2838" t="str">
        <f>VLOOKUP(AD2838,'Main_Sub Desc'!C:D,2,)</f>
        <v>LPC from invoicing</v>
      </c>
      <c r="AF2838" t="str">
        <f>VLOOKUP(VALUE(H2838),'Main_Sub Desc'!F:G,2,)</f>
        <v>Wtr Rev Late Payment</v>
      </c>
      <c r="AG2838">
        <f>IFERROR(VLOOKUP(VALUE(I2838),'PC Mapping'!A:F,6,),"")</f>
        <v>10719</v>
      </c>
      <c r="AH2838" s="13" t="str">
        <f>VLOOKUP(AG2838,'PC Mapping'!L:M,2,)</f>
        <v>All Other Water</v>
      </c>
    </row>
    <row r="2839" spans="1:34" x14ac:dyDescent="0.2">
      <c r="A2839" t="s">
        <v>14373</v>
      </c>
      <c r="B2839" t="s">
        <v>14362</v>
      </c>
      <c r="C2839" t="s">
        <v>4519</v>
      </c>
      <c r="D2839" t="s">
        <v>4520</v>
      </c>
      <c r="E2839" s="3">
        <v>45817</v>
      </c>
      <c r="F2839" t="s">
        <v>44</v>
      </c>
      <c r="G2839" t="s">
        <v>3742</v>
      </c>
      <c r="H2839" t="s">
        <v>3722</v>
      </c>
      <c r="I2839" t="s">
        <v>3752</v>
      </c>
      <c r="J2839" t="s">
        <v>4522</v>
      </c>
      <c r="K2839" s="2">
        <v>-5</v>
      </c>
      <c r="L2839" t="s">
        <v>44</v>
      </c>
      <c r="M2839" s="2">
        <v>-5</v>
      </c>
      <c r="N2839" t="s">
        <v>4523</v>
      </c>
      <c r="O2839" t="s">
        <v>4524</v>
      </c>
      <c r="P2839" t="s">
        <v>14374</v>
      </c>
      <c r="Q2839" t="s">
        <v>14375</v>
      </c>
      <c r="R2839" t="s">
        <v>44</v>
      </c>
      <c r="S2839" t="s">
        <v>4527</v>
      </c>
      <c r="T2839" s="3">
        <v>45817</v>
      </c>
      <c r="U2839" s="3">
        <v>45818</v>
      </c>
      <c r="V2839" s="2">
        <v>0</v>
      </c>
      <c r="W2839" t="s">
        <v>44</v>
      </c>
      <c r="X2839" t="s">
        <v>44</v>
      </c>
      <c r="Y2839" t="s">
        <v>14376</v>
      </c>
      <c r="Z2839" t="s">
        <v>14377</v>
      </c>
      <c r="AA2839" t="s">
        <v>4529</v>
      </c>
      <c r="AB2839" t="s">
        <v>4530</v>
      </c>
      <c r="AC2839" t="s">
        <v>89</v>
      </c>
      <c r="AD2839" t="str">
        <f t="shared" si="44"/>
        <v>10-60</v>
      </c>
      <c r="AE2839" t="str">
        <f>VLOOKUP(AD2839,'Main_Sub Desc'!C:D,2,)</f>
        <v>LPC from invoicing</v>
      </c>
      <c r="AF2839" t="str">
        <f>VLOOKUP(VALUE(H2839),'Main_Sub Desc'!F:G,2,)</f>
        <v>Wtr Rev Late Payment</v>
      </c>
      <c r="AG2839">
        <f>IFERROR(VLOOKUP(VALUE(I2839),'PC Mapping'!A:F,6,),"")</f>
        <v>10719</v>
      </c>
      <c r="AH2839" s="13" t="str">
        <f>VLOOKUP(AG2839,'PC Mapping'!L:M,2,)</f>
        <v>All Other Water</v>
      </c>
    </row>
    <row r="2840" spans="1:34" x14ac:dyDescent="0.2">
      <c r="A2840" t="s">
        <v>14378</v>
      </c>
      <c r="B2840" t="s">
        <v>14379</v>
      </c>
      <c r="C2840" t="s">
        <v>4519</v>
      </c>
      <c r="D2840" t="s">
        <v>4520</v>
      </c>
      <c r="E2840" s="3">
        <v>45817</v>
      </c>
      <c r="F2840" t="s">
        <v>44</v>
      </c>
      <c r="G2840" t="s">
        <v>3742</v>
      </c>
      <c r="H2840" t="s">
        <v>3722</v>
      </c>
      <c r="I2840" t="s">
        <v>3752</v>
      </c>
      <c r="J2840" t="s">
        <v>4522</v>
      </c>
      <c r="K2840" s="2">
        <v>-5</v>
      </c>
      <c r="L2840" t="s">
        <v>44</v>
      </c>
      <c r="M2840" s="2">
        <v>-5</v>
      </c>
      <c r="N2840" t="s">
        <v>4523</v>
      </c>
      <c r="O2840" t="s">
        <v>4524</v>
      </c>
      <c r="P2840" t="s">
        <v>13892</v>
      </c>
      <c r="Q2840" t="s">
        <v>14380</v>
      </c>
      <c r="R2840" t="s">
        <v>44</v>
      </c>
      <c r="S2840" t="s">
        <v>4527</v>
      </c>
      <c r="T2840" s="3">
        <v>45817</v>
      </c>
      <c r="U2840" s="3">
        <v>45818</v>
      </c>
      <c r="V2840" s="2">
        <v>0</v>
      </c>
      <c r="W2840" t="s">
        <v>44</v>
      </c>
      <c r="X2840" t="s">
        <v>44</v>
      </c>
      <c r="Y2840" t="s">
        <v>14381</v>
      </c>
      <c r="Z2840" t="s">
        <v>2608</v>
      </c>
      <c r="AA2840" t="s">
        <v>4529</v>
      </c>
      <c r="AB2840" t="s">
        <v>4530</v>
      </c>
      <c r="AC2840" t="s">
        <v>89</v>
      </c>
      <c r="AD2840" t="str">
        <f t="shared" si="44"/>
        <v>10-60</v>
      </c>
      <c r="AE2840" t="str">
        <f>VLOOKUP(AD2840,'Main_Sub Desc'!C:D,2,)</f>
        <v>LPC from invoicing</v>
      </c>
      <c r="AF2840" t="str">
        <f>VLOOKUP(VALUE(H2840),'Main_Sub Desc'!F:G,2,)</f>
        <v>Wtr Rev Late Payment</v>
      </c>
      <c r="AG2840">
        <f>IFERROR(VLOOKUP(VALUE(I2840),'PC Mapping'!A:F,6,),"")</f>
        <v>10719</v>
      </c>
      <c r="AH2840" s="13" t="str">
        <f>VLOOKUP(AG2840,'PC Mapping'!L:M,2,)</f>
        <v>All Other Water</v>
      </c>
    </row>
    <row r="2841" spans="1:34" x14ac:dyDescent="0.2">
      <c r="A2841" t="s">
        <v>14382</v>
      </c>
      <c r="B2841" t="s">
        <v>14383</v>
      </c>
      <c r="C2841" t="s">
        <v>4519</v>
      </c>
      <c r="D2841" t="s">
        <v>4520</v>
      </c>
      <c r="E2841" s="3">
        <v>45820</v>
      </c>
      <c r="F2841" t="s">
        <v>44</v>
      </c>
      <c r="G2841" t="s">
        <v>3742</v>
      </c>
      <c r="H2841" t="s">
        <v>3722</v>
      </c>
      <c r="I2841" t="s">
        <v>3752</v>
      </c>
      <c r="J2841" t="s">
        <v>4522</v>
      </c>
      <c r="K2841" s="2">
        <v>-5</v>
      </c>
      <c r="L2841" t="s">
        <v>44</v>
      </c>
      <c r="M2841" s="2">
        <v>-5</v>
      </c>
      <c r="N2841" t="s">
        <v>4523</v>
      </c>
      <c r="O2841" t="s">
        <v>4524</v>
      </c>
      <c r="P2841" t="s">
        <v>14384</v>
      </c>
      <c r="Q2841" t="s">
        <v>14385</v>
      </c>
      <c r="R2841" t="s">
        <v>44</v>
      </c>
      <c r="S2841" t="s">
        <v>4527</v>
      </c>
      <c r="T2841" s="3">
        <v>45820</v>
      </c>
      <c r="U2841" s="3">
        <v>45821</v>
      </c>
      <c r="V2841" s="2">
        <v>0</v>
      </c>
      <c r="W2841" t="s">
        <v>44</v>
      </c>
      <c r="X2841" t="s">
        <v>44</v>
      </c>
      <c r="Y2841" t="s">
        <v>14386</v>
      </c>
      <c r="Z2841" t="s">
        <v>14387</v>
      </c>
      <c r="AA2841" t="s">
        <v>4529</v>
      </c>
      <c r="AB2841" t="s">
        <v>4530</v>
      </c>
      <c r="AC2841" t="s">
        <v>89</v>
      </c>
      <c r="AD2841" t="str">
        <f t="shared" si="44"/>
        <v>10-60</v>
      </c>
      <c r="AE2841" t="str">
        <f>VLOOKUP(AD2841,'Main_Sub Desc'!C:D,2,)</f>
        <v>LPC from invoicing</v>
      </c>
      <c r="AF2841" t="str">
        <f>VLOOKUP(VALUE(H2841),'Main_Sub Desc'!F:G,2,)</f>
        <v>Wtr Rev Late Payment</v>
      </c>
      <c r="AG2841">
        <f>IFERROR(VLOOKUP(VALUE(I2841),'PC Mapping'!A:F,6,),"")</f>
        <v>10719</v>
      </c>
      <c r="AH2841" s="13" t="str">
        <f>VLOOKUP(AG2841,'PC Mapping'!L:M,2,)</f>
        <v>All Other Water</v>
      </c>
    </row>
    <row r="2842" spans="1:34" x14ac:dyDescent="0.2">
      <c r="A2842" t="s">
        <v>14388</v>
      </c>
      <c r="B2842" t="s">
        <v>14383</v>
      </c>
      <c r="C2842" t="s">
        <v>4519</v>
      </c>
      <c r="D2842" t="s">
        <v>4520</v>
      </c>
      <c r="E2842" s="3">
        <v>45820</v>
      </c>
      <c r="F2842" t="s">
        <v>44</v>
      </c>
      <c r="G2842" t="s">
        <v>3742</v>
      </c>
      <c r="H2842" t="s">
        <v>3722</v>
      </c>
      <c r="I2842" t="s">
        <v>4538</v>
      </c>
      <c r="J2842" t="s">
        <v>4522</v>
      </c>
      <c r="K2842" s="2">
        <v>-5</v>
      </c>
      <c r="L2842" t="s">
        <v>44</v>
      </c>
      <c r="M2842" s="2">
        <v>-5</v>
      </c>
      <c r="N2842" t="s">
        <v>4523</v>
      </c>
      <c r="O2842" t="s">
        <v>4524</v>
      </c>
      <c r="P2842" t="s">
        <v>11213</v>
      </c>
      <c r="Q2842" t="s">
        <v>14389</v>
      </c>
      <c r="R2842" t="s">
        <v>44</v>
      </c>
      <c r="S2842" t="s">
        <v>4527</v>
      </c>
      <c r="T2842" s="3">
        <v>45820</v>
      </c>
      <c r="U2842" s="3">
        <v>45821</v>
      </c>
      <c r="V2842" s="2">
        <v>0</v>
      </c>
      <c r="W2842" t="s">
        <v>44</v>
      </c>
      <c r="X2842" t="s">
        <v>44</v>
      </c>
      <c r="Y2842" t="s">
        <v>14390</v>
      </c>
      <c r="Z2842" t="s">
        <v>434</v>
      </c>
      <c r="AA2842" t="s">
        <v>4529</v>
      </c>
      <c r="AB2842" t="s">
        <v>4530</v>
      </c>
      <c r="AC2842" t="s">
        <v>89</v>
      </c>
      <c r="AD2842" t="str">
        <f t="shared" si="44"/>
        <v>10-60</v>
      </c>
      <c r="AE2842" t="str">
        <f>VLOOKUP(AD2842,'Main_Sub Desc'!C:D,2,)</f>
        <v>LPC from invoicing</v>
      </c>
      <c r="AF2842" t="str">
        <f>VLOOKUP(VALUE(H2842),'Main_Sub Desc'!F:G,2,)</f>
        <v>Wtr Rev Late Payment</v>
      </c>
      <c r="AG2842">
        <f>IFERROR(VLOOKUP(VALUE(I2842),'PC Mapping'!A:F,6,),"")</f>
        <v>10469</v>
      </c>
      <c r="AH2842" s="13" t="str">
        <f>VLOOKUP(AG2842,'PC Mapping'!L:M,2,)</f>
        <v>Bolivar Water</v>
      </c>
    </row>
    <row r="2843" spans="1:34" x14ac:dyDescent="0.2">
      <c r="A2843" t="s">
        <v>14388</v>
      </c>
      <c r="B2843" t="s">
        <v>14383</v>
      </c>
      <c r="C2843" t="s">
        <v>4519</v>
      </c>
      <c r="D2843" t="s">
        <v>4520</v>
      </c>
      <c r="E2843" s="3">
        <v>45820</v>
      </c>
      <c r="F2843" t="s">
        <v>44</v>
      </c>
      <c r="G2843" t="s">
        <v>3742</v>
      </c>
      <c r="H2843" t="s">
        <v>3716</v>
      </c>
      <c r="I2843" t="s">
        <v>4534</v>
      </c>
      <c r="J2843" t="s">
        <v>4522</v>
      </c>
      <c r="K2843" s="2">
        <v>-5</v>
      </c>
      <c r="L2843" t="s">
        <v>44</v>
      </c>
      <c r="M2843" s="2">
        <v>-5</v>
      </c>
      <c r="N2843" t="s">
        <v>4523</v>
      </c>
      <c r="O2843" t="s">
        <v>4524</v>
      </c>
      <c r="P2843" t="s">
        <v>11213</v>
      </c>
      <c r="Q2843" t="s">
        <v>14391</v>
      </c>
      <c r="R2843" t="s">
        <v>44</v>
      </c>
      <c r="S2843" t="s">
        <v>4527</v>
      </c>
      <c r="T2843" s="3">
        <v>45820</v>
      </c>
      <c r="U2843" s="3">
        <v>45821</v>
      </c>
      <c r="V2843" s="2">
        <v>0</v>
      </c>
      <c r="W2843" t="s">
        <v>44</v>
      </c>
      <c r="X2843" t="s">
        <v>44</v>
      </c>
      <c r="Y2843" t="s">
        <v>14392</v>
      </c>
      <c r="Z2843" t="s">
        <v>434</v>
      </c>
      <c r="AA2843" t="s">
        <v>4529</v>
      </c>
      <c r="AB2843" t="s">
        <v>4530</v>
      </c>
      <c r="AC2843" t="s">
        <v>89</v>
      </c>
      <c r="AD2843" t="str">
        <f t="shared" si="44"/>
        <v>10-60</v>
      </c>
      <c r="AE2843" t="str">
        <f>VLOOKUP(AD2843,'Main_Sub Desc'!C:D,2,)</f>
        <v>LPC from invoicing</v>
      </c>
      <c r="AF2843" t="str">
        <f>VLOOKUP(VALUE(H2843),'Main_Sub Desc'!F:G,2,)</f>
        <v>Wst Rev Late Payment</v>
      </c>
      <c r="AG2843">
        <f>IFERROR(VLOOKUP(VALUE(I2843),'PC Mapping'!A:F,6,),"")</f>
        <v>10514</v>
      </c>
      <c r="AH2843" s="13" t="str">
        <f>VLOOKUP(AG2843,'PC Mapping'!L:M,2,)</f>
        <v>Bolivar Sewer</v>
      </c>
    </row>
    <row r="2844" spans="1:34" x14ac:dyDescent="0.2">
      <c r="A2844" t="s">
        <v>14393</v>
      </c>
      <c r="B2844" t="s">
        <v>14383</v>
      </c>
      <c r="C2844" t="s">
        <v>4519</v>
      </c>
      <c r="D2844" t="s">
        <v>4520</v>
      </c>
      <c r="E2844" s="3">
        <v>45820</v>
      </c>
      <c r="F2844" t="s">
        <v>44</v>
      </c>
      <c r="G2844" t="s">
        <v>3742</v>
      </c>
      <c r="H2844" t="s">
        <v>3722</v>
      </c>
      <c r="I2844" t="s">
        <v>4538</v>
      </c>
      <c r="J2844" t="s">
        <v>4522</v>
      </c>
      <c r="K2844" s="2">
        <v>-5</v>
      </c>
      <c r="L2844" t="s">
        <v>44</v>
      </c>
      <c r="M2844" s="2">
        <v>-5</v>
      </c>
      <c r="N2844" t="s">
        <v>4523</v>
      </c>
      <c r="O2844" t="s">
        <v>4524</v>
      </c>
      <c r="P2844" t="s">
        <v>14394</v>
      </c>
      <c r="Q2844" t="s">
        <v>14395</v>
      </c>
      <c r="R2844" t="s">
        <v>44</v>
      </c>
      <c r="S2844" t="s">
        <v>4527</v>
      </c>
      <c r="T2844" s="3">
        <v>45820</v>
      </c>
      <c r="U2844" s="3">
        <v>45821</v>
      </c>
      <c r="V2844" s="2">
        <v>0</v>
      </c>
      <c r="W2844" t="s">
        <v>44</v>
      </c>
      <c r="X2844" t="s">
        <v>44</v>
      </c>
      <c r="Y2844" t="s">
        <v>14396</v>
      </c>
      <c r="Z2844" t="s">
        <v>771</v>
      </c>
      <c r="AA2844" t="s">
        <v>4529</v>
      </c>
      <c r="AB2844" t="s">
        <v>4530</v>
      </c>
      <c r="AC2844" t="s">
        <v>89</v>
      </c>
      <c r="AD2844" t="str">
        <f t="shared" si="44"/>
        <v>10-60</v>
      </c>
      <c r="AE2844" t="str">
        <f>VLOOKUP(AD2844,'Main_Sub Desc'!C:D,2,)</f>
        <v>LPC from invoicing</v>
      </c>
      <c r="AF2844" t="str">
        <f>VLOOKUP(VALUE(H2844),'Main_Sub Desc'!F:G,2,)</f>
        <v>Wtr Rev Late Payment</v>
      </c>
      <c r="AG2844">
        <f>IFERROR(VLOOKUP(VALUE(I2844),'PC Mapping'!A:F,6,),"")</f>
        <v>10469</v>
      </c>
      <c r="AH2844" s="13" t="str">
        <f>VLOOKUP(AG2844,'PC Mapping'!L:M,2,)</f>
        <v>Bolivar Water</v>
      </c>
    </row>
    <row r="2845" spans="1:34" x14ac:dyDescent="0.2">
      <c r="A2845" t="s">
        <v>14393</v>
      </c>
      <c r="B2845" t="s">
        <v>14383</v>
      </c>
      <c r="C2845" t="s">
        <v>4519</v>
      </c>
      <c r="D2845" t="s">
        <v>4520</v>
      </c>
      <c r="E2845" s="3">
        <v>45820</v>
      </c>
      <c r="F2845" t="s">
        <v>44</v>
      </c>
      <c r="G2845" t="s">
        <v>3742</v>
      </c>
      <c r="H2845" t="s">
        <v>3716</v>
      </c>
      <c r="I2845" t="s">
        <v>4534</v>
      </c>
      <c r="J2845" t="s">
        <v>4522</v>
      </c>
      <c r="K2845" s="2">
        <v>-5</v>
      </c>
      <c r="L2845" t="s">
        <v>44</v>
      </c>
      <c r="M2845" s="2">
        <v>-5</v>
      </c>
      <c r="N2845" t="s">
        <v>4523</v>
      </c>
      <c r="O2845" t="s">
        <v>4524</v>
      </c>
      <c r="P2845" t="s">
        <v>14394</v>
      </c>
      <c r="Q2845" t="s">
        <v>14397</v>
      </c>
      <c r="R2845" t="s">
        <v>44</v>
      </c>
      <c r="S2845" t="s">
        <v>4527</v>
      </c>
      <c r="T2845" s="3">
        <v>45820</v>
      </c>
      <c r="U2845" s="3">
        <v>45821</v>
      </c>
      <c r="V2845" s="2">
        <v>0</v>
      </c>
      <c r="W2845" t="s">
        <v>44</v>
      </c>
      <c r="X2845" t="s">
        <v>44</v>
      </c>
      <c r="Y2845" t="s">
        <v>14398</v>
      </c>
      <c r="Z2845" t="s">
        <v>771</v>
      </c>
      <c r="AA2845" t="s">
        <v>4529</v>
      </c>
      <c r="AB2845" t="s">
        <v>4530</v>
      </c>
      <c r="AC2845" t="s">
        <v>89</v>
      </c>
      <c r="AD2845" t="str">
        <f t="shared" si="44"/>
        <v>10-60</v>
      </c>
      <c r="AE2845" t="str">
        <f>VLOOKUP(AD2845,'Main_Sub Desc'!C:D,2,)</f>
        <v>LPC from invoicing</v>
      </c>
      <c r="AF2845" t="str">
        <f>VLOOKUP(VALUE(H2845),'Main_Sub Desc'!F:G,2,)</f>
        <v>Wst Rev Late Payment</v>
      </c>
      <c r="AG2845">
        <f>IFERROR(VLOOKUP(VALUE(I2845),'PC Mapping'!A:F,6,),"")</f>
        <v>10514</v>
      </c>
      <c r="AH2845" s="13" t="str">
        <f>VLOOKUP(AG2845,'PC Mapping'!L:M,2,)</f>
        <v>Bolivar Sewer</v>
      </c>
    </row>
    <row r="2846" spans="1:34" x14ac:dyDescent="0.2">
      <c r="A2846" t="s">
        <v>14399</v>
      </c>
      <c r="B2846" t="s">
        <v>14383</v>
      </c>
      <c r="C2846" t="s">
        <v>4519</v>
      </c>
      <c r="D2846" t="s">
        <v>4520</v>
      </c>
      <c r="E2846" s="3">
        <v>45820</v>
      </c>
      <c r="F2846" t="s">
        <v>44</v>
      </c>
      <c r="G2846" t="s">
        <v>3742</v>
      </c>
      <c r="H2846" t="s">
        <v>3722</v>
      </c>
      <c r="I2846" t="s">
        <v>4538</v>
      </c>
      <c r="J2846" t="s">
        <v>4522</v>
      </c>
      <c r="K2846" s="2">
        <v>-5</v>
      </c>
      <c r="L2846" t="s">
        <v>44</v>
      </c>
      <c r="M2846" s="2">
        <v>-5</v>
      </c>
      <c r="N2846" t="s">
        <v>4523</v>
      </c>
      <c r="O2846" t="s">
        <v>4524</v>
      </c>
      <c r="P2846" t="s">
        <v>14400</v>
      </c>
      <c r="Q2846" t="s">
        <v>14401</v>
      </c>
      <c r="R2846" t="s">
        <v>44</v>
      </c>
      <c r="S2846" t="s">
        <v>4527</v>
      </c>
      <c r="T2846" s="3">
        <v>45820</v>
      </c>
      <c r="U2846" s="3">
        <v>45821</v>
      </c>
      <c r="V2846" s="2">
        <v>0</v>
      </c>
      <c r="W2846" t="s">
        <v>44</v>
      </c>
      <c r="X2846" t="s">
        <v>44</v>
      </c>
      <c r="Y2846" t="s">
        <v>14402</v>
      </c>
      <c r="Z2846" t="s">
        <v>830</v>
      </c>
      <c r="AA2846" t="s">
        <v>4529</v>
      </c>
      <c r="AB2846" t="s">
        <v>4530</v>
      </c>
      <c r="AC2846" t="s">
        <v>89</v>
      </c>
      <c r="AD2846" t="str">
        <f t="shared" si="44"/>
        <v>10-60</v>
      </c>
      <c r="AE2846" t="str">
        <f>VLOOKUP(AD2846,'Main_Sub Desc'!C:D,2,)</f>
        <v>LPC from invoicing</v>
      </c>
      <c r="AF2846" t="str">
        <f>VLOOKUP(VALUE(H2846),'Main_Sub Desc'!F:G,2,)</f>
        <v>Wtr Rev Late Payment</v>
      </c>
      <c r="AG2846">
        <f>IFERROR(VLOOKUP(VALUE(I2846),'PC Mapping'!A:F,6,),"")</f>
        <v>10469</v>
      </c>
      <c r="AH2846" s="13" t="str">
        <f>VLOOKUP(AG2846,'PC Mapping'!L:M,2,)</f>
        <v>Bolivar Water</v>
      </c>
    </row>
    <row r="2847" spans="1:34" x14ac:dyDescent="0.2">
      <c r="A2847" t="s">
        <v>14399</v>
      </c>
      <c r="B2847" t="s">
        <v>14383</v>
      </c>
      <c r="C2847" t="s">
        <v>4519</v>
      </c>
      <c r="D2847" t="s">
        <v>4520</v>
      </c>
      <c r="E2847" s="3">
        <v>45820</v>
      </c>
      <c r="F2847" t="s">
        <v>44</v>
      </c>
      <c r="G2847" t="s">
        <v>3742</v>
      </c>
      <c r="H2847" t="s">
        <v>3716</v>
      </c>
      <c r="I2847" t="s">
        <v>4534</v>
      </c>
      <c r="J2847" t="s">
        <v>4522</v>
      </c>
      <c r="K2847" s="2">
        <v>-5</v>
      </c>
      <c r="L2847" t="s">
        <v>44</v>
      </c>
      <c r="M2847" s="2">
        <v>-5</v>
      </c>
      <c r="N2847" t="s">
        <v>4523</v>
      </c>
      <c r="O2847" t="s">
        <v>4524</v>
      </c>
      <c r="P2847" t="s">
        <v>14400</v>
      </c>
      <c r="Q2847" t="s">
        <v>14403</v>
      </c>
      <c r="R2847" t="s">
        <v>44</v>
      </c>
      <c r="S2847" t="s">
        <v>4527</v>
      </c>
      <c r="T2847" s="3">
        <v>45820</v>
      </c>
      <c r="U2847" s="3">
        <v>45821</v>
      </c>
      <c r="V2847" s="2">
        <v>0</v>
      </c>
      <c r="W2847" t="s">
        <v>44</v>
      </c>
      <c r="X2847" t="s">
        <v>44</v>
      </c>
      <c r="Y2847" t="s">
        <v>14404</v>
      </c>
      <c r="Z2847" t="s">
        <v>830</v>
      </c>
      <c r="AA2847" t="s">
        <v>4529</v>
      </c>
      <c r="AB2847" t="s">
        <v>4530</v>
      </c>
      <c r="AC2847" t="s">
        <v>89</v>
      </c>
      <c r="AD2847" t="str">
        <f t="shared" si="44"/>
        <v>10-60</v>
      </c>
      <c r="AE2847" t="str">
        <f>VLOOKUP(AD2847,'Main_Sub Desc'!C:D,2,)</f>
        <v>LPC from invoicing</v>
      </c>
      <c r="AF2847" t="str">
        <f>VLOOKUP(VALUE(H2847),'Main_Sub Desc'!F:G,2,)</f>
        <v>Wst Rev Late Payment</v>
      </c>
      <c r="AG2847">
        <f>IFERROR(VLOOKUP(VALUE(I2847),'PC Mapping'!A:F,6,),"")</f>
        <v>10514</v>
      </c>
      <c r="AH2847" s="13" t="str">
        <f>VLOOKUP(AG2847,'PC Mapping'!L:M,2,)</f>
        <v>Bolivar Sewer</v>
      </c>
    </row>
    <row r="2848" spans="1:34" x14ac:dyDescent="0.2">
      <c r="A2848" t="s">
        <v>14405</v>
      </c>
      <c r="B2848" t="s">
        <v>14406</v>
      </c>
      <c r="C2848" t="s">
        <v>4519</v>
      </c>
      <c r="D2848" t="s">
        <v>4520</v>
      </c>
      <c r="E2848" s="3">
        <v>45820</v>
      </c>
      <c r="F2848" t="s">
        <v>44</v>
      </c>
      <c r="G2848" t="s">
        <v>3742</v>
      </c>
      <c r="H2848" t="s">
        <v>3722</v>
      </c>
      <c r="I2848" t="s">
        <v>3752</v>
      </c>
      <c r="J2848" t="s">
        <v>4522</v>
      </c>
      <c r="K2848" s="2">
        <v>-5.44</v>
      </c>
      <c r="L2848" t="s">
        <v>44</v>
      </c>
      <c r="M2848" s="2">
        <v>-5.44</v>
      </c>
      <c r="N2848" t="s">
        <v>4523</v>
      </c>
      <c r="O2848" t="s">
        <v>4524</v>
      </c>
      <c r="P2848" t="s">
        <v>14407</v>
      </c>
      <c r="Q2848" t="s">
        <v>14408</v>
      </c>
      <c r="R2848" t="s">
        <v>44</v>
      </c>
      <c r="S2848" t="s">
        <v>4527</v>
      </c>
      <c r="T2848" s="3">
        <v>45820</v>
      </c>
      <c r="U2848" s="3">
        <v>45821</v>
      </c>
      <c r="V2848" s="2">
        <v>0</v>
      </c>
      <c r="W2848" t="s">
        <v>44</v>
      </c>
      <c r="X2848" t="s">
        <v>44</v>
      </c>
      <c r="Y2848" t="s">
        <v>14409</v>
      </c>
      <c r="Z2848" t="s">
        <v>3287</v>
      </c>
      <c r="AA2848" t="s">
        <v>4529</v>
      </c>
      <c r="AB2848" t="s">
        <v>4530</v>
      </c>
      <c r="AC2848" t="s">
        <v>89</v>
      </c>
      <c r="AD2848" t="str">
        <f t="shared" si="44"/>
        <v>10-60</v>
      </c>
      <c r="AE2848" t="str">
        <f>VLOOKUP(AD2848,'Main_Sub Desc'!C:D,2,)</f>
        <v>LPC from invoicing</v>
      </c>
      <c r="AF2848" t="str">
        <f>VLOOKUP(VALUE(H2848),'Main_Sub Desc'!F:G,2,)</f>
        <v>Wtr Rev Late Payment</v>
      </c>
      <c r="AG2848">
        <f>IFERROR(VLOOKUP(VALUE(I2848),'PC Mapping'!A:F,6,),"")</f>
        <v>10719</v>
      </c>
      <c r="AH2848" s="13" t="str">
        <f>VLOOKUP(AG2848,'PC Mapping'!L:M,2,)</f>
        <v>All Other Water</v>
      </c>
    </row>
    <row r="2849" spans="1:34" x14ac:dyDescent="0.2">
      <c r="A2849" t="s">
        <v>14410</v>
      </c>
      <c r="B2849" t="s">
        <v>14406</v>
      </c>
      <c r="C2849" t="s">
        <v>4519</v>
      </c>
      <c r="D2849" t="s">
        <v>4520</v>
      </c>
      <c r="E2849" s="3">
        <v>45820</v>
      </c>
      <c r="F2849" t="s">
        <v>44</v>
      </c>
      <c r="G2849" t="s">
        <v>3742</v>
      </c>
      <c r="H2849" t="s">
        <v>3716</v>
      </c>
      <c r="I2849" t="s">
        <v>4534</v>
      </c>
      <c r="J2849" t="s">
        <v>4522</v>
      </c>
      <c r="K2849" s="2">
        <v>-7.03</v>
      </c>
      <c r="L2849" t="s">
        <v>44</v>
      </c>
      <c r="M2849" s="2">
        <v>-7.03</v>
      </c>
      <c r="N2849" t="s">
        <v>4523</v>
      </c>
      <c r="O2849" t="s">
        <v>4524</v>
      </c>
      <c r="P2849" t="s">
        <v>12594</v>
      </c>
      <c r="Q2849" t="s">
        <v>14411</v>
      </c>
      <c r="R2849" t="s">
        <v>44</v>
      </c>
      <c r="S2849" t="s">
        <v>4527</v>
      </c>
      <c r="T2849" s="3">
        <v>45820</v>
      </c>
      <c r="U2849" s="3">
        <v>45821</v>
      </c>
      <c r="V2849" s="2">
        <v>0</v>
      </c>
      <c r="W2849" t="s">
        <v>44</v>
      </c>
      <c r="X2849" t="s">
        <v>44</v>
      </c>
      <c r="Y2849" t="s">
        <v>12596</v>
      </c>
      <c r="Z2849" t="s">
        <v>12597</v>
      </c>
      <c r="AA2849" t="s">
        <v>4529</v>
      </c>
      <c r="AB2849" t="s">
        <v>4530</v>
      </c>
      <c r="AC2849" t="s">
        <v>89</v>
      </c>
      <c r="AD2849" t="str">
        <f t="shared" si="44"/>
        <v>10-60</v>
      </c>
      <c r="AE2849" t="str">
        <f>VLOOKUP(AD2849,'Main_Sub Desc'!C:D,2,)</f>
        <v>LPC from invoicing</v>
      </c>
      <c r="AF2849" t="str">
        <f>VLOOKUP(VALUE(H2849),'Main_Sub Desc'!F:G,2,)</f>
        <v>Wst Rev Late Payment</v>
      </c>
      <c r="AG2849">
        <f>IFERROR(VLOOKUP(VALUE(I2849),'PC Mapping'!A:F,6,),"")</f>
        <v>10514</v>
      </c>
      <c r="AH2849" s="13" t="str">
        <f>VLOOKUP(AG2849,'PC Mapping'!L:M,2,)</f>
        <v>Bolivar Sewer</v>
      </c>
    </row>
    <row r="2850" spans="1:34" x14ac:dyDescent="0.2">
      <c r="A2850" t="s">
        <v>14410</v>
      </c>
      <c r="B2850" t="s">
        <v>14406</v>
      </c>
      <c r="C2850" t="s">
        <v>4519</v>
      </c>
      <c r="D2850" t="s">
        <v>4520</v>
      </c>
      <c r="E2850" s="3">
        <v>45820</v>
      </c>
      <c r="F2850" t="s">
        <v>44</v>
      </c>
      <c r="G2850" t="s">
        <v>3742</v>
      </c>
      <c r="H2850" t="s">
        <v>3722</v>
      </c>
      <c r="I2850" t="s">
        <v>4538</v>
      </c>
      <c r="J2850" t="s">
        <v>4522</v>
      </c>
      <c r="K2850" s="2">
        <v>-5</v>
      </c>
      <c r="L2850" t="s">
        <v>44</v>
      </c>
      <c r="M2850" s="2">
        <v>-5</v>
      </c>
      <c r="N2850" t="s">
        <v>4523</v>
      </c>
      <c r="O2850" t="s">
        <v>4524</v>
      </c>
      <c r="P2850" t="s">
        <v>12594</v>
      </c>
      <c r="Q2850" t="s">
        <v>14412</v>
      </c>
      <c r="R2850" t="s">
        <v>44</v>
      </c>
      <c r="S2850" t="s">
        <v>4527</v>
      </c>
      <c r="T2850" s="3">
        <v>45820</v>
      </c>
      <c r="U2850" s="3">
        <v>45821</v>
      </c>
      <c r="V2850" s="2">
        <v>0</v>
      </c>
      <c r="W2850" t="s">
        <v>44</v>
      </c>
      <c r="X2850" t="s">
        <v>44</v>
      </c>
      <c r="Y2850" t="s">
        <v>12599</v>
      </c>
      <c r="Z2850" t="s">
        <v>12597</v>
      </c>
      <c r="AA2850" t="s">
        <v>4529</v>
      </c>
      <c r="AB2850" t="s">
        <v>4530</v>
      </c>
      <c r="AC2850" t="s">
        <v>89</v>
      </c>
      <c r="AD2850" t="str">
        <f t="shared" si="44"/>
        <v>10-60</v>
      </c>
      <c r="AE2850" t="str">
        <f>VLOOKUP(AD2850,'Main_Sub Desc'!C:D,2,)</f>
        <v>LPC from invoicing</v>
      </c>
      <c r="AF2850" t="str">
        <f>VLOOKUP(VALUE(H2850),'Main_Sub Desc'!F:G,2,)</f>
        <v>Wtr Rev Late Payment</v>
      </c>
      <c r="AG2850">
        <f>IFERROR(VLOOKUP(VALUE(I2850),'PC Mapping'!A:F,6,),"")</f>
        <v>10469</v>
      </c>
      <c r="AH2850" s="13" t="str">
        <f>VLOOKUP(AG2850,'PC Mapping'!L:M,2,)</f>
        <v>Bolivar Water</v>
      </c>
    </row>
    <row r="2851" spans="1:34" x14ac:dyDescent="0.2">
      <c r="A2851" t="s">
        <v>14413</v>
      </c>
      <c r="B2851" t="s">
        <v>14383</v>
      </c>
      <c r="C2851" t="s">
        <v>4519</v>
      </c>
      <c r="D2851" t="s">
        <v>4520</v>
      </c>
      <c r="E2851" s="3">
        <v>45820</v>
      </c>
      <c r="F2851" t="s">
        <v>44</v>
      </c>
      <c r="G2851" t="s">
        <v>3742</v>
      </c>
      <c r="H2851" t="s">
        <v>3722</v>
      </c>
      <c r="I2851" t="s">
        <v>4538</v>
      </c>
      <c r="J2851" t="s">
        <v>4522</v>
      </c>
      <c r="K2851" s="2">
        <v>-5</v>
      </c>
      <c r="L2851" t="s">
        <v>44</v>
      </c>
      <c r="M2851" s="2">
        <v>-5</v>
      </c>
      <c r="N2851" t="s">
        <v>4523</v>
      </c>
      <c r="O2851" t="s">
        <v>4524</v>
      </c>
      <c r="P2851" t="s">
        <v>9095</v>
      </c>
      <c r="Q2851" t="s">
        <v>14414</v>
      </c>
      <c r="R2851" t="s">
        <v>44</v>
      </c>
      <c r="S2851" t="s">
        <v>4527</v>
      </c>
      <c r="T2851" s="3">
        <v>45820</v>
      </c>
      <c r="U2851" s="3">
        <v>45821</v>
      </c>
      <c r="V2851" s="2">
        <v>0</v>
      </c>
      <c r="W2851" t="s">
        <v>44</v>
      </c>
      <c r="X2851" t="s">
        <v>44</v>
      </c>
      <c r="Y2851" t="s">
        <v>10091</v>
      </c>
      <c r="Z2851" t="s">
        <v>821</v>
      </c>
      <c r="AA2851" t="s">
        <v>4529</v>
      </c>
      <c r="AB2851" t="s">
        <v>4530</v>
      </c>
      <c r="AC2851" t="s">
        <v>89</v>
      </c>
      <c r="AD2851" t="str">
        <f t="shared" si="44"/>
        <v>10-60</v>
      </c>
      <c r="AE2851" t="str">
        <f>VLOOKUP(AD2851,'Main_Sub Desc'!C:D,2,)</f>
        <v>LPC from invoicing</v>
      </c>
      <c r="AF2851" t="str">
        <f>VLOOKUP(VALUE(H2851),'Main_Sub Desc'!F:G,2,)</f>
        <v>Wtr Rev Late Payment</v>
      </c>
      <c r="AG2851">
        <f>IFERROR(VLOOKUP(VALUE(I2851),'PC Mapping'!A:F,6,),"")</f>
        <v>10469</v>
      </c>
      <c r="AH2851" s="13" t="str">
        <f>VLOOKUP(AG2851,'PC Mapping'!L:M,2,)</f>
        <v>Bolivar Water</v>
      </c>
    </row>
    <row r="2852" spans="1:34" x14ac:dyDescent="0.2">
      <c r="A2852" t="s">
        <v>14413</v>
      </c>
      <c r="B2852" t="s">
        <v>14383</v>
      </c>
      <c r="C2852" t="s">
        <v>4519</v>
      </c>
      <c r="D2852" t="s">
        <v>4520</v>
      </c>
      <c r="E2852" s="3">
        <v>45820</v>
      </c>
      <c r="F2852" t="s">
        <v>44</v>
      </c>
      <c r="G2852" t="s">
        <v>3742</v>
      </c>
      <c r="H2852" t="s">
        <v>3716</v>
      </c>
      <c r="I2852" t="s">
        <v>4534</v>
      </c>
      <c r="J2852" t="s">
        <v>4522</v>
      </c>
      <c r="K2852" s="2">
        <v>-5</v>
      </c>
      <c r="L2852" t="s">
        <v>44</v>
      </c>
      <c r="M2852" s="2">
        <v>-5</v>
      </c>
      <c r="N2852" t="s">
        <v>4523</v>
      </c>
      <c r="O2852" t="s">
        <v>4524</v>
      </c>
      <c r="P2852" t="s">
        <v>9095</v>
      </c>
      <c r="Q2852" t="s">
        <v>14415</v>
      </c>
      <c r="R2852" t="s">
        <v>44</v>
      </c>
      <c r="S2852" t="s">
        <v>4527</v>
      </c>
      <c r="T2852" s="3">
        <v>45820</v>
      </c>
      <c r="U2852" s="3">
        <v>45821</v>
      </c>
      <c r="V2852" s="2">
        <v>0</v>
      </c>
      <c r="W2852" t="s">
        <v>44</v>
      </c>
      <c r="X2852" t="s">
        <v>44</v>
      </c>
      <c r="Y2852" t="s">
        <v>10093</v>
      </c>
      <c r="Z2852" t="s">
        <v>821</v>
      </c>
      <c r="AA2852" t="s">
        <v>4529</v>
      </c>
      <c r="AB2852" t="s">
        <v>4530</v>
      </c>
      <c r="AC2852" t="s">
        <v>89</v>
      </c>
      <c r="AD2852" t="str">
        <f t="shared" si="44"/>
        <v>10-60</v>
      </c>
      <c r="AE2852" t="str">
        <f>VLOOKUP(AD2852,'Main_Sub Desc'!C:D,2,)</f>
        <v>LPC from invoicing</v>
      </c>
      <c r="AF2852" t="str">
        <f>VLOOKUP(VALUE(H2852),'Main_Sub Desc'!F:G,2,)</f>
        <v>Wst Rev Late Payment</v>
      </c>
      <c r="AG2852">
        <f>IFERROR(VLOOKUP(VALUE(I2852),'PC Mapping'!A:F,6,),"")</f>
        <v>10514</v>
      </c>
      <c r="AH2852" s="13" t="str">
        <f>VLOOKUP(AG2852,'PC Mapping'!L:M,2,)</f>
        <v>Bolivar Sewer</v>
      </c>
    </row>
    <row r="2853" spans="1:34" x14ac:dyDescent="0.2">
      <c r="A2853" t="s">
        <v>14416</v>
      </c>
      <c r="B2853" t="s">
        <v>14417</v>
      </c>
      <c r="C2853" t="s">
        <v>4519</v>
      </c>
      <c r="D2853" t="s">
        <v>4520</v>
      </c>
      <c r="E2853" s="3">
        <v>45824</v>
      </c>
      <c r="F2853" t="s">
        <v>44</v>
      </c>
      <c r="G2853" t="s">
        <v>3742</v>
      </c>
      <c r="H2853" t="s">
        <v>3722</v>
      </c>
      <c r="I2853" t="s">
        <v>3752</v>
      </c>
      <c r="J2853" t="s">
        <v>4522</v>
      </c>
      <c r="K2853" s="2">
        <v>-5</v>
      </c>
      <c r="L2853" t="s">
        <v>44</v>
      </c>
      <c r="M2853" s="2">
        <v>-5</v>
      </c>
      <c r="N2853" t="s">
        <v>4523</v>
      </c>
      <c r="O2853" t="s">
        <v>4524</v>
      </c>
      <c r="P2853" t="s">
        <v>6134</v>
      </c>
      <c r="Q2853" t="s">
        <v>14418</v>
      </c>
      <c r="R2853" t="s">
        <v>44</v>
      </c>
      <c r="S2853" t="s">
        <v>10111</v>
      </c>
      <c r="T2853" s="3">
        <v>45824</v>
      </c>
      <c r="U2853" s="3">
        <v>45826</v>
      </c>
      <c r="V2853" s="2">
        <v>0</v>
      </c>
      <c r="W2853" t="s">
        <v>44</v>
      </c>
      <c r="X2853" t="s">
        <v>44</v>
      </c>
      <c r="Y2853" t="s">
        <v>7781</v>
      </c>
      <c r="Z2853" t="s">
        <v>2912</v>
      </c>
      <c r="AA2853" t="s">
        <v>4529</v>
      </c>
      <c r="AB2853" t="s">
        <v>4530</v>
      </c>
      <c r="AC2853" t="s">
        <v>89</v>
      </c>
      <c r="AD2853" t="str">
        <f t="shared" si="44"/>
        <v>10-60</v>
      </c>
      <c r="AE2853" t="str">
        <f>VLOOKUP(AD2853,'Main_Sub Desc'!C:D,2,)</f>
        <v>LPC from invoicing</v>
      </c>
      <c r="AF2853" t="str">
        <f>VLOOKUP(VALUE(H2853),'Main_Sub Desc'!F:G,2,)</f>
        <v>Wtr Rev Late Payment</v>
      </c>
      <c r="AG2853">
        <f>IFERROR(VLOOKUP(VALUE(I2853),'PC Mapping'!A:F,6,),"")</f>
        <v>10719</v>
      </c>
      <c r="AH2853" s="13" t="str">
        <f>VLOOKUP(AG2853,'PC Mapping'!L:M,2,)</f>
        <v>All Other Water</v>
      </c>
    </row>
    <row r="2854" spans="1:34" x14ac:dyDescent="0.2">
      <c r="A2854" t="s">
        <v>14419</v>
      </c>
      <c r="B2854" t="s">
        <v>14420</v>
      </c>
      <c r="C2854" t="s">
        <v>4519</v>
      </c>
      <c r="D2854" t="s">
        <v>4520</v>
      </c>
      <c r="E2854" s="3">
        <v>45824</v>
      </c>
      <c r="F2854" t="s">
        <v>44</v>
      </c>
      <c r="G2854" t="s">
        <v>3742</v>
      </c>
      <c r="H2854" t="s">
        <v>3716</v>
      </c>
      <c r="I2854" t="s">
        <v>4534</v>
      </c>
      <c r="J2854" t="s">
        <v>4522</v>
      </c>
      <c r="K2854" s="2">
        <v>-5</v>
      </c>
      <c r="L2854" t="s">
        <v>44</v>
      </c>
      <c r="M2854" s="2">
        <v>-5</v>
      </c>
      <c r="N2854" t="s">
        <v>4523</v>
      </c>
      <c r="O2854" t="s">
        <v>4524</v>
      </c>
      <c r="P2854" t="s">
        <v>14421</v>
      </c>
      <c r="Q2854" t="s">
        <v>14422</v>
      </c>
      <c r="R2854" t="s">
        <v>44</v>
      </c>
      <c r="S2854" t="s">
        <v>4527</v>
      </c>
      <c r="T2854" s="3">
        <v>45824</v>
      </c>
      <c r="U2854" s="3">
        <v>45825</v>
      </c>
      <c r="V2854" s="2">
        <v>0</v>
      </c>
      <c r="W2854" t="s">
        <v>44</v>
      </c>
      <c r="X2854" t="s">
        <v>44</v>
      </c>
      <c r="Y2854" t="s">
        <v>14423</v>
      </c>
      <c r="Z2854" t="s">
        <v>920</v>
      </c>
      <c r="AA2854" t="s">
        <v>4529</v>
      </c>
      <c r="AB2854" t="s">
        <v>4530</v>
      </c>
      <c r="AC2854" t="s">
        <v>89</v>
      </c>
      <c r="AD2854" t="str">
        <f t="shared" si="44"/>
        <v>10-60</v>
      </c>
      <c r="AE2854" t="str">
        <f>VLOOKUP(AD2854,'Main_Sub Desc'!C:D,2,)</f>
        <v>LPC from invoicing</v>
      </c>
      <c r="AF2854" t="str">
        <f>VLOOKUP(VALUE(H2854),'Main_Sub Desc'!F:G,2,)</f>
        <v>Wst Rev Late Payment</v>
      </c>
      <c r="AG2854">
        <f>IFERROR(VLOOKUP(VALUE(I2854),'PC Mapping'!A:F,6,),"")</f>
        <v>10514</v>
      </c>
      <c r="AH2854" s="13" t="str">
        <f>VLOOKUP(AG2854,'PC Mapping'!L:M,2,)</f>
        <v>Bolivar Sewer</v>
      </c>
    </row>
    <row r="2855" spans="1:34" x14ac:dyDescent="0.2">
      <c r="A2855" t="s">
        <v>14419</v>
      </c>
      <c r="B2855" t="s">
        <v>14420</v>
      </c>
      <c r="C2855" t="s">
        <v>4519</v>
      </c>
      <c r="D2855" t="s">
        <v>4520</v>
      </c>
      <c r="E2855" s="3">
        <v>45824</v>
      </c>
      <c r="F2855" t="s">
        <v>44</v>
      </c>
      <c r="G2855" t="s">
        <v>3742</v>
      </c>
      <c r="H2855" t="s">
        <v>3722</v>
      </c>
      <c r="I2855" t="s">
        <v>4538</v>
      </c>
      <c r="J2855" t="s">
        <v>4522</v>
      </c>
      <c r="K2855" s="2">
        <v>-5</v>
      </c>
      <c r="L2855" t="s">
        <v>44</v>
      </c>
      <c r="M2855" s="2">
        <v>-5</v>
      </c>
      <c r="N2855" t="s">
        <v>4523</v>
      </c>
      <c r="O2855" t="s">
        <v>4524</v>
      </c>
      <c r="P2855" t="s">
        <v>14421</v>
      </c>
      <c r="Q2855" t="s">
        <v>14424</v>
      </c>
      <c r="R2855" t="s">
        <v>44</v>
      </c>
      <c r="S2855" t="s">
        <v>4527</v>
      </c>
      <c r="T2855" s="3">
        <v>45824</v>
      </c>
      <c r="U2855" s="3">
        <v>45825</v>
      </c>
      <c r="V2855" s="2">
        <v>0</v>
      </c>
      <c r="W2855" t="s">
        <v>44</v>
      </c>
      <c r="X2855" t="s">
        <v>44</v>
      </c>
      <c r="Y2855" t="s">
        <v>14425</v>
      </c>
      <c r="Z2855" t="s">
        <v>920</v>
      </c>
      <c r="AA2855" t="s">
        <v>4529</v>
      </c>
      <c r="AB2855" t="s">
        <v>4530</v>
      </c>
      <c r="AC2855" t="s">
        <v>89</v>
      </c>
      <c r="AD2855" t="str">
        <f t="shared" si="44"/>
        <v>10-60</v>
      </c>
      <c r="AE2855" t="str">
        <f>VLOOKUP(AD2855,'Main_Sub Desc'!C:D,2,)</f>
        <v>LPC from invoicing</v>
      </c>
      <c r="AF2855" t="str">
        <f>VLOOKUP(VALUE(H2855),'Main_Sub Desc'!F:G,2,)</f>
        <v>Wtr Rev Late Payment</v>
      </c>
      <c r="AG2855">
        <f>IFERROR(VLOOKUP(VALUE(I2855),'PC Mapping'!A:F,6,),"")</f>
        <v>10469</v>
      </c>
      <c r="AH2855" s="13" t="str">
        <f>VLOOKUP(AG2855,'PC Mapping'!L:M,2,)</f>
        <v>Bolivar Water</v>
      </c>
    </row>
    <row r="2856" spans="1:34" x14ac:dyDescent="0.2">
      <c r="A2856" t="s">
        <v>14426</v>
      </c>
      <c r="B2856" t="s">
        <v>14420</v>
      </c>
      <c r="C2856" t="s">
        <v>4519</v>
      </c>
      <c r="D2856" t="s">
        <v>4520</v>
      </c>
      <c r="E2856" s="3">
        <v>45824</v>
      </c>
      <c r="F2856" t="s">
        <v>44</v>
      </c>
      <c r="G2856" t="s">
        <v>3742</v>
      </c>
      <c r="H2856" t="s">
        <v>3716</v>
      </c>
      <c r="I2856" t="s">
        <v>4534</v>
      </c>
      <c r="J2856" t="s">
        <v>4522</v>
      </c>
      <c r="K2856" s="2">
        <v>-5.77</v>
      </c>
      <c r="L2856" t="s">
        <v>44</v>
      </c>
      <c r="M2856" s="2">
        <v>-5.77</v>
      </c>
      <c r="N2856" t="s">
        <v>4523</v>
      </c>
      <c r="O2856" t="s">
        <v>4524</v>
      </c>
      <c r="P2856" t="s">
        <v>6384</v>
      </c>
      <c r="Q2856" t="s">
        <v>14427</v>
      </c>
      <c r="R2856" t="s">
        <v>44</v>
      </c>
      <c r="S2856" t="s">
        <v>4527</v>
      </c>
      <c r="T2856" s="3">
        <v>45824</v>
      </c>
      <c r="U2856" s="3">
        <v>45825</v>
      </c>
      <c r="V2856" s="2">
        <v>0</v>
      </c>
      <c r="W2856" t="s">
        <v>44</v>
      </c>
      <c r="X2856" t="s">
        <v>44</v>
      </c>
      <c r="Y2856" t="s">
        <v>14428</v>
      </c>
      <c r="Z2856" t="s">
        <v>654</v>
      </c>
      <c r="AA2856" t="s">
        <v>4529</v>
      </c>
      <c r="AB2856" t="s">
        <v>4530</v>
      </c>
      <c r="AC2856" t="s">
        <v>89</v>
      </c>
      <c r="AD2856" t="str">
        <f t="shared" si="44"/>
        <v>10-60</v>
      </c>
      <c r="AE2856" t="str">
        <f>VLOOKUP(AD2856,'Main_Sub Desc'!C:D,2,)</f>
        <v>LPC from invoicing</v>
      </c>
      <c r="AF2856" t="str">
        <f>VLOOKUP(VALUE(H2856),'Main_Sub Desc'!F:G,2,)</f>
        <v>Wst Rev Late Payment</v>
      </c>
      <c r="AG2856">
        <f>IFERROR(VLOOKUP(VALUE(I2856),'PC Mapping'!A:F,6,),"")</f>
        <v>10514</v>
      </c>
      <c r="AH2856" s="13" t="str">
        <f>VLOOKUP(AG2856,'PC Mapping'!L:M,2,)</f>
        <v>Bolivar Sewer</v>
      </c>
    </row>
    <row r="2857" spans="1:34" x14ac:dyDescent="0.2">
      <c r="A2857" t="s">
        <v>14426</v>
      </c>
      <c r="B2857" t="s">
        <v>14420</v>
      </c>
      <c r="C2857" t="s">
        <v>4519</v>
      </c>
      <c r="D2857" t="s">
        <v>4520</v>
      </c>
      <c r="E2857" s="3">
        <v>45824</v>
      </c>
      <c r="F2857" t="s">
        <v>44</v>
      </c>
      <c r="G2857" t="s">
        <v>3742</v>
      </c>
      <c r="H2857" t="s">
        <v>3722</v>
      </c>
      <c r="I2857" t="s">
        <v>4538</v>
      </c>
      <c r="J2857" t="s">
        <v>4522</v>
      </c>
      <c r="K2857" s="2">
        <v>-5</v>
      </c>
      <c r="L2857" t="s">
        <v>44</v>
      </c>
      <c r="M2857" s="2">
        <v>-5</v>
      </c>
      <c r="N2857" t="s">
        <v>4523</v>
      </c>
      <c r="O2857" t="s">
        <v>4524</v>
      </c>
      <c r="P2857" t="s">
        <v>6384</v>
      </c>
      <c r="Q2857" t="s">
        <v>14429</v>
      </c>
      <c r="R2857" t="s">
        <v>44</v>
      </c>
      <c r="S2857" t="s">
        <v>4527</v>
      </c>
      <c r="T2857" s="3">
        <v>45824</v>
      </c>
      <c r="U2857" s="3">
        <v>45825</v>
      </c>
      <c r="V2857" s="2">
        <v>0</v>
      </c>
      <c r="W2857" t="s">
        <v>44</v>
      </c>
      <c r="X2857" t="s">
        <v>44</v>
      </c>
      <c r="Y2857" t="s">
        <v>14430</v>
      </c>
      <c r="Z2857" t="s">
        <v>654</v>
      </c>
      <c r="AA2857" t="s">
        <v>4529</v>
      </c>
      <c r="AB2857" t="s">
        <v>4530</v>
      </c>
      <c r="AC2857" t="s">
        <v>89</v>
      </c>
      <c r="AD2857" t="str">
        <f t="shared" si="44"/>
        <v>10-60</v>
      </c>
      <c r="AE2857" t="str">
        <f>VLOOKUP(AD2857,'Main_Sub Desc'!C:D,2,)</f>
        <v>LPC from invoicing</v>
      </c>
      <c r="AF2857" t="str">
        <f>VLOOKUP(VALUE(H2857),'Main_Sub Desc'!F:G,2,)</f>
        <v>Wtr Rev Late Payment</v>
      </c>
      <c r="AG2857">
        <f>IFERROR(VLOOKUP(VALUE(I2857),'PC Mapping'!A:F,6,),"")</f>
        <v>10469</v>
      </c>
      <c r="AH2857" s="13" t="str">
        <f>VLOOKUP(AG2857,'PC Mapping'!L:M,2,)</f>
        <v>Bolivar Water</v>
      </c>
    </row>
    <row r="2858" spans="1:34" x14ac:dyDescent="0.2">
      <c r="A2858" t="s">
        <v>14431</v>
      </c>
      <c r="B2858" t="s">
        <v>14432</v>
      </c>
      <c r="C2858" t="s">
        <v>4519</v>
      </c>
      <c r="D2858" t="s">
        <v>4520</v>
      </c>
      <c r="E2858" s="3">
        <v>45827</v>
      </c>
      <c r="F2858" t="s">
        <v>44</v>
      </c>
      <c r="G2858" t="s">
        <v>3742</v>
      </c>
      <c r="H2858" t="s">
        <v>3722</v>
      </c>
      <c r="I2858" t="s">
        <v>3752</v>
      </c>
      <c r="J2858" t="s">
        <v>4522</v>
      </c>
      <c r="K2858" s="2">
        <v>-6.46</v>
      </c>
      <c r="L2858" t="s">
        <v>44</v>
      </c>
      <c r="M2858" s="2">
        <v>-6.46</v>
      </c>
      <c r="N2858" t="s">
        <v>4523</v>
      </c>
      <c r="O2858" t="s">
        <v>4524</v>
      </c>
      <c r="P2858" t="s">
        <v>10151</v>
      </c>
      <c r="Q2858" t="s">
        <v>14433</v>
      </c>
      <c r="R2858" t="s">
        <v>44</v>
      </c>
      <c r="S2858" t="s">
        <v>4527</v>
      </c>
      <c r="T2858" s="3">
        <v>45827</v>
      </c>
      <c r="U2858" s="3">
        <v>45828</v>
      </c>
      <c r="V2858" s="2">
        <v>0</v>
      </c>
      <c r="W2858" t="s">
        <v>44</v>
      </c>
      <c r="X2858" t="s">
        <v>44</v>
      </c>
      <c r="Y2858" t="s">
        <v>14434</v>
      </c>
      <c r="Z2858" t="s">
        <v>2276</v>
      </c>
      <c r="AA2858" t="s">
        <v>4529</v>
      </c>
      <c r="AB2858" t="s">
        <v>4530</v>
      </c>
      <c r="AC2858" t="s">
        <v>89</v>
      </c>
      <c r="AD2858" t="str">
        <f t="shared" si="44"/>
        <v>10-60</v>
      </c>
      <c r="AE2858" t="str">
        <f>VLOOKUP(AD2858,'Main_Sub Desc'!C:D,2,)</f>
        <v>LPC from invoicing</v>
      </c>
      <c r="AF2858" t="str">
        <f>VLOOKUP(VALUE(H2858),'Main_Sub Desc'!F:G,2,)</f>
        <v>Wtr Rev Late Payment</v>
      </c>
      <c r="AG2858">
        <f>IFERROR(VLOOKUP(VALUE(I2858),'PC Mapping'!A:F,6,),"")</f>
        <v>10719</v>
      </c>
      <c r="AH2858" s="13" t="str">
        <f>VLOOKUP(AG2858,'PC Mapping'!L:M,2,)</f>
        <v>All Other Water</v>
      </c>
    </row>
    <row r="2859" spans="1:34" x14ac:dyDescent="0.2">
      <c r="A2859" t="s">
        <v>14435</v>
      </c>
      <c r="B2859" t="s">
        <v>14432</v>
      </c>
      <c r="C2859" t="s">
        <v>4519</v>
      </c>
      <c r="D2859" t="s">
        <v>4520</v>
      </c>
      <c r="E2859" s="3">
        <v>45827</v>
      </c>
      <c r="F2859" t="s">
        <v>44</v>
      </c>
      <c r="G2859" t="s">
        <v>3742</v>
      </c>
      <c r="H2859" t="s">
        <v>3722</v>
      </c>
      <c r="I2859" t="s">
        <v>4538</v>
      </c>
      <c r="J2859" t="s">
        <v>4522</v>
      </c>
      <c r="K2859" s="2">
        <v>-5</v>
      </c>
      <c r="L2859" t="s">
        <v>44</v>
      </c>
      <c r="M2859" s="2">
        <v>-5</v>
      </c>
      <c r="N2859" t="s">
        <v>4523</v>
      </c>
      <c r="O2859" t="s">
        <v>4524</v>
      </c>
      <c r="P2859" t="s">
        <v>14436</v>
      </c>
      <c r="Q2859" t="s">
        <v>14437</v>
      </c>
      <c r="R2859" t="s">
        <v>44</v>
      </c>
      <c r="S2859" t="s">
        <v>4527</v>
      </c>
      <c r="T2859" s="3">
        <v>45827</v>
      </c>
      <c r="U2859" s="3">
        <v>45828</v>
      </c>
      <c r="V2859" s="2">
        <v>0</v>
      </c>
      <c r="W2859" t="s">
        <v>44</v>
      </c>
      <c r="X2859" t="s">
        <v>44</v>
      </c>
      <c r="Y2859" t="s">
        <v>14438</v>
      </c>
      <c r="Z2859" t="s">
        <v>583</v>
      </c>
      <c r="AA2859" t="s">
        <v>4529</v>
      </c>
      <c r="AB2859" t="s">
        <v>4530</v>
      </c>
      <c r="AC2859" t="s">
        <v>89</v>
      </c>
      <c r="AD2859" t="str">
        <f t="shared" si="44"/>
        <v>10-60</v>
      </c>
      <c r="AE2859" t="str">
        <f>VLOOKUP(AD2859,'Main_Sub Desc'!C:D,2,)</f>
        <v>LPC from invoicing</v>
      </c>
      <c r="AF2859" t="str">
        <f>VLOOKUP(VALUE(H2859),'Main_Sub Desc'!F:G,2,)</f>
        <v>Wtr Rev Late Payment</v>
      </c>
      <c r="AG2859">
        <f>IFERROR(VLOOKUP(VALUE(I2859),'PC Mapping'!A:F,6,),"")</f>
        <v>10469</v>
      </c>
      <c r="AH2859" s="13" t="str">
        <f>VLOOKUP(AG2859,'PC Mapping'!L:M,2,)</f>
        <v>Bolivar Water</v>
      </c>
    </row>
    <row r="2860" spans="1:34" x14ac:dyDescent="0.2">
      <c r="A2860" t="s">
        <v>14435</v>
      </c>
      <c r="B2860" t="s">
        <v>14432</v>
      </c>
      <c r="C2860" t="s">
        <v>4519</v>
      </c>
      <c r="D2860" t="s">
        <v>4520</v>
      </c>
      <c r="E2860" s="3">
        <v>45827</v>
      </c>
      <c r="F2860" t="s">
        <v>44</v>
      </c>
      <c r="G2860" t="s">
        <v>3742</v>
      </c>
      <c r="H2860" t="s">
        <v>3716</v>
      </c>
      <c r="I2860" t="s">
        <v>4534</v>
      </c>
      <c r="J2860" t="s">
        <v>4522</v>
      </c>
      <c r="K2860" s="2">
        <v>-5</v>
      </c>
      <c r="L2860" t="s">
        <v>44</v>
      </c>
      <c r="M2860" s="2">
        <v>-5</v>
      </c>
      <c r="N2860" t="s">
        <v>4523</v>
      </c>
      <c r="O2860" t="s">
        <v>4524</v>
      </c>
      <c r="P2860" t="s">
        <v>14436</v>
      </c>
      <c r="Q2860" t="s">
        <v>14439</v>
      </c>
      <c r="R2860" t="s">
        <v>44</v>
      </c>
      <c r="S2860" t="s">
        <v>4527</v>
      </c>
      <c r="T2860" s="3">
        <v>45827</v>
      </c>
      <c r="U2860" s="3">
        <v>45828</v>
      </c>
      <c r="V2860" s="2">
        <v>0</v>
      </c>
      <c r="W2860" t="s">
        <v>44</v>
      </c>
      <c r="X2860" t="s">
        <v>44</v>
      </c>
      <c r="Y2860" t="s">
        <v>14440</v>
      </c>
      <c r="Z2860" t="s">
        <v>583</v>
      </c>
      <c r="AA2860" t="s">
        <v>4529</v>
      </c>
      <c r="AB2860" t="s">
        <v>4530</v>
      </c>
      <c r="AC2860" t="s">
        <v>89</v>
      </c>
      <c r="AD2860" t="str">
        <f t="shared" si="44"/>
        <v>10-60</v>
      </c>
      <c r="AE2860" t="str">
        <f>VLOOKUP(AD2860,'Main_Sub Desc'!C:D,2,)</f>
        <v>LPC from invoicing</v>
      </c>
      <c r="AF2860" t="str">
        <f>VLOOKUP(VALUE(H2860),'Main_Sub Desc'!F:G,2,)</f>
        <v>Wst Rev Late Payment</v>
      </c>
      <c r="AG2860">
        <f>IFERROR(VLOOKUP(VALUE(I2860),'PC Mapping'!A:F,6,),"")</f>
        <v>10514</v>
      </c>
      <c r="AH2860" s="13" t="str">
        <f>VLOOKUP(AG2860,'PC Mapping'!L:M,2,)</f>
        <v>Bolivar Sewer</v>
      </c>
    </row>
    <row r="2861" spans="1:34" x14ac:dyDescent="0.2">
      <c r="A2861" t="s">
        <v>14441</v>
      </c>
      <c r="B2861" t="s">
        <v>14432</v>
      </c>
      <c r="C2861" t="s">
        <v>4519</v>
      </c>
      <c r="D2861" t="s">
        <v>4520</v>
      </c>
      <c r="E2861" s="3">
        <v>45827</v>
      </c>
      <c r="F2861" t="s">
        <v>44</v>
      </c>
      <c r="G2861" t="s">
        <v>3742</v>
      </c>
      <c r="H2861" t="s">
        <v>3722</v>
      </c>
      <c r="I2861" t="s">
        <v>4538</v>
      </c>
      <c r="J2861" t="s">
        <v>4522</v>
      </c>
      <c r="K2861" s="2">
        <v>-5</v>
      </c>
      <c r="L2861" t="s">
        <v>44</v>
      </c>
      <c r="M2861" s="2">
        <v>-5</v>
      </c>
      <c r="N2861" t="s">
        <v>4523</v>
      </c>
      <c r="O2861" t="s">
        <v>4524</v>
      </c>
      <c r="P2861" t="s">
        <v>14442</v>
      </c>
      <c r="Q2861" t="s">
        <v>14443</v>
      </c>
      <c r="R2861" t="s">
        <v>44</v>
      </c>
      <c r="S2861" t="s">
        <v>4527</v>
      </c>
      <c r="T2861" s="3">
        <v>45827</v>
      </c>
      <c r="U2861" s="3">
        <v>45828</v>
      </c>
      <c r="V2861" s="2">
        <v>0</v>
      </c>
      <c r="W2861" t="s">
        <v>44</v>
      </c>
      <c r="X2861" t="s">
        <v>44</v>
      </c>
      <c r="Y2861" t="s">
        <v>14444</v>
      </c>
      <c r="Z2861" t="s">
        <v>263</v>
      </c>
      <c r="AA2861" t="s">
        <v>4529</v>
      </c>
      <c r="AB2861" t="s">
        <v>4530</v>
      </c>
      <c r="AC2861" t="s">
        <v>89</v>
      </c>
      <c r="AD2861" t="str">
        <f t="shared" si="44"/>
        <v>10-60</v>
      </c>
      <c r="AE2861" t="str">
        <f>VLOOKUP(AD2861,'Main_Sub Desc'!C:D,2,)</f>
        <v>LPC from invoicing</v>
      </c>
      <c r="AF2861" t="str">
        <f>VLOOKUP(VALUE(H2861),'Main_Sub Desc'!F:G,2,)</f>
        <v>Wtr Rev Late Payment</v>
      </c>
      <c r="AG2861">
        <f>IFERROR(VLOOKUP(VALUE(I2861),'PC Mapping'!A:F,6,),"")</f>
        <v>10469</v>
      </c>
      <c r="AH2861" s="13" t="str">
        <f>VLOOKUP(AG2861,'PC Mapping'!L:M,2,)</f>
        <v>Bolivar Water</v>
      </c>
    </row>
    <row r="2862" spans="1:34" x14ac:dyDescent="0.2">
      <c r="A2862" t="s">
        <v>14445</v>
      </c>
      <c r="B2862" t="s">
        <v>14446</v>
      </c>
      <c r="C2862" t="s">
        <v>4519</v>
      </c>
      <c r="D2862" t="s">
        <v>4520</v>
      </c>
      <c r="E2862" s="3">
        <v>45831</v>
      </c>
      <c r="F2862" t="s">
        <v>44</v>
      </c>
      <c r="G2862" t="s">
        <v>3742</v>
      </c>
      <c r="H2862" t="s">
        <v>3722</v>
      </c>
      <c r="I2862" t="s">
        <v>3752</v>
      </c>
      <c r="J2862" t="s">
        <v>4522</v>
      </c>
      <c r="K2862" s="2">
        <v>-5</v>
      </c>
      <c r="L2862" t="s">
        <v>44</v>
      </c>
      <c r="M2862" s="2">
        <v>-5</v>
      </c>
      <c r="N2862" t="s">
        <v>4523</v>
      </c>
      <c r="O2862" t="s">
        <v>4524</v>
      </c>
      <c r="P2862" t="s">
        <v>12901</v>
      </c>
      <c r="Q2862" t="s">
        <v>14447</v>
      </c>
      <c r="R2862" t="s">
        <v>44</v>
      </c>
      <c r="S2862" t="s">
        <v>4527</v>
      </c>
      <c r="T2862" s="3">
        <v>45831</v>
      </c>
      <c r="U2862" s="3">
        <v>45832</v>
      </c>
      <c r="V2862" s="2">
        <v>0</v>
      </c>
      <c r="W2862" t="s">
        <v>44</v>
      </c>
      <c r="X2862" t="s">
        <v>44</v>
      </c>
      <c r="Y2862" t="s">
        <v>14448</v>
      </c>
      <c r="Z2862" t="s">
        <v>3532</v>
      </c>
      <c r="AA2862" t="s">
        <v>4529</v>
      </c>
      <c r="AB2862" t="s">
        <v>4530</v>
      </c>
      <c r="AC2862" t="s">
        <v>89</v>
      </c>
      <c r="AD2862" t="str">
        <f t="shared" si="44"/>
        <v>10-60</v>
      </c>
      <c r="AE2862" t="str">
        <f>VLOOKUP(AD2862,'Main_Sub Desc'!C:D,2,)</f>
        <v>LPC from invoicing</v>
      </c>
      <c r="AF2862" t="str">
        <f>VLOOKUP(VALUE(H2862),'Main_Sub Desc'!F:G,2,)</f>
        <v>Wtr Rev Late Payment</v>
      </c>
      <c r="AG2862">
        <f>IFERROR(VLOOKUP(VALUE(I2862),'PC Mapping'!A:F,6,),"")</f>
        <v>10719</v>
      </c>
      <c r="AH2862" s="13" t="str">
        <f>VLOOKUP(AG2862,'PC Mapping'!L:M,2,)</f>
        <v>All Other Water</v>
      </c>
    </row>
    <row r="2863" spans="1:34" x14ac:dyDescent="0.2">
      <c r="A2863" t="s">
        <v>14449</v>
      </c>
      <c r="B2863" t="s">
        <v>14446</v>
      </c>
      <c r="C2863" t="s">
        <v>4519</v>
      </c>
      <c r="D2863" t="s">
        <v>4520</v>
      </c>
      <c r="E2863" s="3">
        <v>45831</v>
      </c>
      <c r="F2863" t="s">
        <v>44</v>
      </c>
      <c r="G2863" t="s">
        <v>3742</v>
      </c>
      <c r="H2863" t="s">
        <v>3722</v>
      </c>
      <c r="I2863" t="s">
        <v>3752</v>
      </c>
      <c r="J2863" t="s">
        <v>4522</v>
      </c>
      <c r="K2863" s="2">
        <v>-5</v>
      </c>
      <c r="L2863" t="s">
        <v>44</v>
      </c>
      <c r="M2863" s="2">
        <v>-5</v>
      </c>
      <c r="N2863" t="s">
        <v>4523</v>
      </c>
      <c r="O2863" t="s">
        <v>4524</v>
      </c>
      <c r="P2863" t="s">
        <v>7054</v>
      </c>
      <c r="Q2863" t="s">
        <v>14450</v>
      </c>
      <c r="R2863" t="s">
        <v>44</v>
      </c>
      <c r="S2863" t="s">
        <v>4527</v>
      </c>
      <c r="T2863" s="3">
        <v>45831</v>
      </c>
      <c r="U2863" s="3">
        <v>45832</v>
      </c>
      <c r="V2863" s="2">
        <v>0</v>
      </c>
      <c r="W2863" t="s">
        <v>44</v>
      </c>
      <c r="X2863" t="s">
        <v>44</v>
      </c>
      <c r="Y2863" t="s">
        <v>14451</v>
      </c>
      <c r="Z2863" t="s">
        <v>2409</v>
      </c>
      <c r="AA2863" t="s">
        <v>4529</v>
      </c>
      <c r="AB2863" t="s">
        <v>4530</v>
      </c>
      <c r="AC2863" t="s">
        <v>89</v>
      </c>
      <c r="AD2863" t="str">
        <f t="shared" si="44"/>
        <v>10-60</v>
      </c>
      <c r="AE2863" t="str">
        <f>VLOOKUP(AD2863,'Main_Sub Desc'!C:D,2,)</f>
        <v>LPC from invoicing</v>
      </c>
      <c r="AF2863" t="str">
        <f>VLOOKUP(VALUE(H2863),'Main_Sub Desc'!F:G,2,)</f>
        <v>Wtr Rev Late Payment</v>
      </c>
      <c r="AG2863">
        <f>IFERROR(VLOOKUP(VALUE(I2863),'PC Mapping'!A:F,6,),"")</f>
        <v>10719</v>
      </c>
      <c r="AH2863" s="13" t="str">
        <f>VLOOKUP(AG2863,'PC Mapping'!L:M,2,)</f>
        <v>All Other Water</v>
      </c>
    </row>
    <row r="2864" spans="1:34" x14ac:dyDescent="0.2">
      <c r="A2864" t="s">
        <v>14452</v>
      </c>
      <c r="B2864" t="s">
        <v>14446</v>
      </c>
      <c r="C2864" t="s">
        <v>4519</v>
      </c>
      <c r="D2864" t="s">
        <v>4520</v>
      </c>
      <c r="E2864" s="3">
        <v>45831</v>
      </c>
      <c r="F2864" t="s">
        <v>44</v>
      </c>
      <c r="G2864" t="s">
        <v>3742</v>
      </c>
      <c r="H2864" t="s">
        <v>3722</v>
      </c>
      <c r="I2864" t="s">
        <v>4538</v>
      </c>
      <c r="J2864" t="s">
        <v>4522</v>
      </c>
      <c r="K2864" s="2">
        <v>-5</v>
      </c>
      <c r="L2864" t="s">
        <v>44</v>
      </c>
      <c r="M2864" s="2">
        <v>-5</v>
      </c>
      <c r="N2864" t="s">
        <v>4523</v>
      </c>
      <c r="O2864" t="s">
        <v>4524</v>
      </c>
      <c r="P2864" t="s">
        <v>6240</v>
      </c>
      <c r="Q2864" t="s">
        <v>14453</v>
      </c>
      <c r="R2864" t="s">
        <v>44</v>
      </c>
      <c r="S2864" t="s">
        <v>4527</v>
      </c>
      <c r="T2864" s="3">
        <v>45831</v>
      </c>
      <c r="U2864" s="3">
        <v>45832</v>
      </c>
      <c r="V2864" s="2">
        <v>0</v>
      </c>
      <c r="W2864" t="s">
        <v>44</v>
      </c>
      <c r="X2864" t="s">
        <v>44</v>
      </c>
      <c r="Y2864" t="s">
        <v>14454</v>
      </c>
      <c r="Z2864" t="s">
        <v>911</v>
      </c>
      <c r="AA2864" t="s">
        <v>4529</v>
      </c>
      <c r="AB2864" t="s">
        <v>4530</v>
      </c>
      <c r="AC2864" t="s">
        <v>89</v>
      </c>
      <c r="AD2864" t="str">
        <f t="shared" si="44"/>
        <v>10-60</v>
      </c>
      <c r="AE2864" t="str">
        <f>VLOOKUP(AD2864,'Main_Sub Desc'!C:D,2,)</f>
        <v>LPC from invoicing</v>
      </c>
      <c r="AF2864" t="str">
        <f>VLOOKUP(VALUE(H2864),'Main_Sub Desc'!F:G,2,)</f>
        <v>Wtr Rev Late Payment</v>
      </c>
      <c r="AG2864">
        <f>IFERROR(VLOOKUP(VALUE(I2864),'PC Mapping'!A:F,6,),"")</f>
        <v>10469</v>
      </c>
      <c r="AH2864" s="13" t="str">
        <f>VLOOKUP(AG2864,'PC Mapping'!L:M,2,)</f>
        <v>Bolivar Water</v>
      </c>
    </row>
    <row r="2865" spans="1:34" x14ac:dyDescent="0.2">
      <c r="A2865" t="s">
        <v>14452</v>
      </c>
      <c r="B2865" t="s">
        <v>14446</v>
      </c>
      <c r="C2865" t="s">
        <v>4519</v>
      </c>
      <c r="D2865" t="s">
        <v>4520</v>
      </c>
      <c r="E2865" s="3">
        <v>45831</v>
      </c>
      <c r="F2865" t="s">
        <v>44</v>
      </c>
      <c r="G2865" t="s">
        <v>3742</v>
      </c>
      <c r="H2865" t="s">
        <v>3716</v>
      </c>
      <c r="I2865" t="s">
        <v>4534</v>
      </c>
      <c r="J2865" t="s">
        <v>4522</v>
      </c>
      <c r="K2865" s="2">
        <v>-5</v>
      </c>
      <c r="L2865" t="s">
        <v>44</v>
      </c>
      <c r="M2865" s="2">
        <v>-5</v>
      </c>
      <c r="N2865" t="s">
        <v>4523</v>
      </c>
      <c r="O2865" t="s">
        <v>4524</v>
      </c>
      <c r="P2865" t="s">
        <v>6240</v>
      </c>
      <c r="Q2865" t="s">
        <v>14455</v>
      </c>
      <c r="R2865" t="s">
        <v>44</v>
      </c>
      <c r="S2865" t="s">
        <v>4527</v>
      </c>
      <c r="T2865" s="3">
        <v>45831</v>
      </c>
      <c r="U2865" s="3">
        <v>45832</v>
      </c>
      <c r="V2865" s="2">
        <v>0</v>
      </c>
      <c r="W2865" t="s">
        <v>44</v>
      </c>
      <c r="X2865" t="s">
        <v>44</v>
      </c>
      <c r="Y2865" t="s">
        <v>14456</v>
      </c>
      <c r="Z2865" t="s">
        <v>911</v>
      </c>
      <c r="AA2865" t="s">
        <v>4529</v>
      </c>
      <c r="AB2865" t="s">
        <v>4530</v>
      </c>
      <c r="AC2865" t="s">
        <v>89</v>
      </c>
      <c r="AD2865" t="str">
        <f t="shared" si="44"/>
        <v>10-60</v>
      </c>
      <c r="AE2865" t="str">
        <f>VLOOKUP(AD2865,'Main_Sub Desc'!C:D,2,)</f>
        <v>LPC from invoicing</v>
      </c>
      <c r="AF2865" t="str">
        <f>VLOOKUP(VALUE(H2865),'Main_Sub Desc'!F:G,2,)</f>
        <v>Wst Rev Late Payment</v>
      </c>
      <c r="AG2865">
        <f>IFERROR(VLOOKUP(VALUE(I2865),'PC Mapping'!A:F,6,),"")</f>
        <v>10514</v>
      </c>
      <c r="AH2865" s="13" t="str">
        <f>VLOOKUP(AG2865,'PC Mapping'!L:M,2,)</f>
        <v>Bolivar Sewer</v>
      </c>
    </row>
    <row r="2866" spans="1:34" x14ac:dyDescent="0.2">
      <c r="A2866" t="s">
        <v>14457</v>
      </c>
      <c r="B2866" t="s">
        <v>14446</v>
      </c>
      <c r="C2866" t="s">
        <v>4519</v>
      </c>
      <c r="D2866" t="s">
        <v>4520</v>
      </c>
      <c r="E2866" s="3">
        <v>45831</v>
      </c>
      <c r="F2866" t="s">
        <v>44</v>
      </c>
      <c r="G2866" t="s">
        <v>3742</v>
      </c>
      <c r="H2866" t="s">
        <v>3722</v>
      </c>
      <c r="I2866" t="s">
        <v>4538</v>
      </c>
      <c r="J2866" t="s">
        <v>4522</v>
      </c>
      <c r="K2866" s="2">
        <v>-5</v>
      </c>
      <c r="L2866" t="s">
        <v>44</v>
      </c>
      <c r="M2866" s="2">
        <v>-5</v>
      </c>
      <c r="N2866" t="s">
        <v>4523</v>
      </c>
      <c r="O2866" t="s">
        <v>4524</v>
      </c>
      <c r="P2866" t="s">
        <v>8712</v>
      </c>
      <c r="Q2866" t="s">
        <v>14458</v>
      </c>
      <c r="R2866" t="s">
        <v>44</v>
      </c>
      <c r="S2866" t="s">
        <v>4527</v>
      </c>
      <c r="T2866" s="3">
        <v>45831</v>
      </c>
      <c r="U2866" s="3">
        <v>45832</v>
      </c>
      <c r="V2866" s="2">
        <v>0</v>
      </c>
      <c r="W2866" t="s">
        <v>44</v>
      </c>
      <c r="X2866" t="s">
        <v>44</v>
      </c>
      <c r="Y2866" t="s">
        <v>14459</v>
      </c>
      <c r="Z2866" t="s">
        <v>14460</v>
      </c>
      <c r="AA2866" t="s">
        <v>4529</v>
      </c>
      <c r="AB2866" t="s">
        <v>4530</v>
      </c>
      <c r="AC2866" t="s">
        <v>89</v>
      </c>
      <c r="AD2866" t="str">
        <f t="shared" si="44"/>
        <v>10-60</v>
      </c>
      <c r="AE2866" t="str">
        <f>VLOOKUP(AD2866,'Main_Sub Desc'!C:D,2,)</f>
        <v>LPC from invoicing</v>
      </c>
      <c r="AF2866" t="str">
        <f>VLOOKUP(VALUE(H2866),'Main_Sub Desc'!F:G,2,)</f>
        <v>Wtr Rev Late Payment</v>
      </c>
      <c r="AG2866">
        <f>IFERROR(VLOOKUP(VALUE(I2866),'PC Mapping'!A:F,6,),"")</f>
        <v>10469</v>
      </c>
      <c r="AH2866" s="13" t="str">
        <f>VLOOKUP(AG2866,'PC Mapping'!L:M,2,)</f>
        <v>Bolivar Water</v>
      </c>
    </row>
    <row r="2867" spans="1:34" x14ac:dyDescent="0.2">
      <c r="A2867" t="s">
        <v>14457</v>
      </c>
      <c r="B2867" t="s">
        <v>14446</v>
      </c>
      <c r="C2867" t="s">
        <v>4519</v>
      </c>
      <c r="D2867" t="s">
        <v>4520</v>
      </c>
      <c r="E2867" s="3">
        <v>45831</v>
      </c>
      <c r="F2867" t="s">
        <v>44</v>
      </c>
      <c r="G2867" t="s">
        <v>3742</v>
      </c>
      <c r="H2867" t="s">
        <v>3716</v>
      </c>
      <c r="I2867" t="s">
        <v>4534</v>
      </c>
      <c r="J2867" t="s">
        <v>4522</v>
      </c>
      <c r="K2867" s="2">
        <v>-5</v>
      </c>
      <c r="L2867" t="s">
        <v>44</v>
      </c>
      <c r="M2867" s="2">
        <v>-5</v>
      </c>
      <c r="N2867" t="s">
        <v>4523</v>
      </c>
      <c r="O2867" t="s">
        <v>4524</v>
      </c>
      <c r="P2867" t="s">
        <v>8712</v>
      </c>
      <c r="Q2867" t="s">
        <v>14461</v>
      </c>
      <c r="R2867" t="s">
        <v>44</v>
      </c>
      <c r="S2867" t="s">
        <v>4527</v>
      </c>
      <c r="T2867" s="3">
        <v>45831</v>
      </c>
      <c r="U2867" s="3">
        <v>45832</v>
      </c>
      <c r="V2867" s="2">
        <v>0</v>
      </c>
      <c r="W2867" t="s">
        <v>44</v>
      </c>
      <c r="X2867" t="s">
        <v>44</v>
      </c>
      <c r="Y2867" t="s">
        <v>14462</v>
      </c>
      <c r="Z2867" t="s">
        <v>14460</v>
      </c>
      <c r="AA2867" t="s">
        <v>4529</v>
      </c>
      <c r="AB2867" t="s">
        <v>4530</v>
      </c>
      <c r="AC2867" t="s">
        <v>89</v>
      </c>
      <c r="AD2867" t="str">
        <f t="shared" si="44"/>
        <v>10-60</v>
      </c>
      <c r="AE2867" t="str">
        <f>VLOOKUP(AD2867,'Main_Sub Desc'!C:D,2,)</f>
        <v>LPC from invoicing</v>
      </c>
      <c r="AF2867" t="str">
        <f>VLOOKUP(VALUE(H2867),'Main_Sub Desc'!F:G,2,)</f>
        <v>Wst Rev Late Payment</v>
      </c>
      <c r="AG2867">
        <f>IFERROR(VLOOKUP(VALUE(I2867),'PC Mapping'!A:F,6,),"")</f>
        <v>10514</v>
      </c>
      <c r="AH2867" s="13" t="str">
        <f>VLOOKUP(AG2867,'PC Mapping'!L:M,2,)</f>
        <v>Bolivar Sewer</v>
      </c>
    </row>
    <row r="2868" spans="1:34" x14ac:dyDescent="0.2">
      <c r="A2868" t="s">
        <v>14463</v>
      </c>
      <c r="B2868" t="s">
        <v>14464</v>
      </c>
      <c r="C2868" t="s">
        <v>4519</v>
      </c>
      <c r="D2868" t="s">
        <v>4520</v>
      </c>
      <c r="E2868" s="3">
        <v>45834</v>
      </c>
      <c r="F2868" t="s">
        <v>44</v>
      </c>
      <c r="G2868" t="s">
        <v>3742</v>
      </c>
      <c r="H2868" t="s">
        <v>3722</v>
      </c>
      <c r="I2868" t="s">
        <v>3752</v>
      </c>
      <c r="J2868" t="s">
        <v>4522</v>
      </c>
      <c r="K2868" s="2">
        <v>-5</v>
      </c>
      <c r="L2868" t="s">
        <v>44</v>
      </c>
      <c r="M2868" s="2">
        <v>-5</v>
      </c>
      <c r="N2868" t="s">
        <v>4523</v>
      </c>
      <c r="O2868" t="s">
        <v>4524</v>
      </c>
      <c r="P2868" t="s">
        <v>14465</v>
      </c>
      <c r="Q2868" t="s">
        <v>14466</v>
      </c>
      <c r="R2868" t="s">
        <v>44</v>
      </c>
      <c r="S2868" t="s">
        <v>4527</v>
      </c>
      <c r="T2868" s="3">
        <v>45834</v>
      </c>
      <c r="U2868" s="3">
        <v>45835</v>
      </c>
      <c r="V2868" s="2">
        <v>0</v>
      </c>
      <c r="W2868" t="s">
        <v>44</v>
      </c>
      <c r="X2868" t="s">
        <v>44</v>
      </c>
      <c r="Y2868" t="s">
        <v>14467</v>
      </c>
      <c r="Z2868" t="s">
        <v>2975</v>
      </c>
      <c r="AA2868" t="s">
        <v>4529</v>
      </c>
      <c r="AB2868" t="s">
        <v>4530</v>
      </c>
      <c r="AC2868" t="s">
        <v>89</v>
      </c>
      <c r="AD2868" t="str">
        <f t="shared" si="44"/>
        <v>10-60</v>
      </c>
      <c r="AE2868" t="str">
        <f>VLOOKUP(AD2868,'Main_Sub Desc'!C:D,2,)</f>
        <v>LPC from invoicing</v>
      </c>
      <c r="AF2868" t="str">
        <f>VLOOKUP(VALUE(H2868),'Main_Sub Desc'!F:G,2,)</f>
        <v>Wtr Rev Late Payment</v>
      </c>
      <c r="AG2868">
        <f>IFERROR(VLOOKUP(VALUE(I2868),'PC Mapping'!A:F,6,),"")</f>
        <v>10719</v>
      </c>
      <c r="AH2868" s="13" t="str">
        <f>VLOOKUP(AG2868,'PC Mapping'!L:M,2,)</f>
        <v>All Other Water</v>
      </c>
    </row>
    <row r="2869" spans="1:34" x14ac:dyDescent="0.2">
      <c r="A2869" t="s">
        <v>14468</v>
      </c>
      <c r="B2869" t="s">
        <v>14464</v>
      </c>
      <c r="C2869" t="s">
        <v>4519</v>
      </c>
      <c r="D2869" t="s">
        <v>4520</v>
      </c>
      <c r="E2869" s="3">
        <v>45834</v>
      </c>
      <c r="F2869" t="s">
        <v>44</v>
      </c>
      <c r="G2869" t="s">
        <v>3742</v>
      </c>
      <c r="H2869" t="s">
        <v>3722</v>
      </c>
      <c r="I2869" t="s">
        <v>3752</v>
      </c>
      <c r="J2869" t="s">
        <v>4522</v>
      </c>
      <c r="K2869" s="2">
        <v>-5</v>
      </c>
      <c r="L2869" t="s">
        <v>44</v>
      </c>
      <c r="M2869" s="2">
        <v>-5</v>
      </c>
      <c r="N2869" t="s">
        <v>4523</v>
      </c>
      <c r="O2869" t="s">
        <v>4524</v>
      </c>
      <c r="P2869" t="s">
        <v>14469</v>
      </c>
      <c r="Q2869" t="s">
        <v>14470</v>
      </c>
      <c r="R2869" t="s">
        <v>44</v>
      </c>
      <c r="S2869" t="s">
        <v>4527</v>
      </c>
      <c r="T2869" s="3">
        <v>45834</v>
      </c>
      <c r="U2869" s="3">
        <v>45835</v>
      </c>
      <c r="V2869" s="2">
        <v>0</v>
      </c>
      <c r="W2869" t="s">
        <v>44</v>
      </c>
      <c r="X2869" t="s">
        <v>44</v>
      </c>
      <c r="Y2869" t="s">
        <v>14471</v>
      </c>
      <c r="Z2869" t="s">
        <v>2381</v>
      </c>
      <c r="AA2869" t="s">
        <v>4529</v>
      </c>
      <c r="AB2869" t="s">
        <v>4530</v>
      </c>
      <c r="AC2869" t="s">
        <v>89</v>
      </c>
      <c r="AD2869" t="str">
        <f t="shared" si="44"/>
        <v>10-60</v>
      </c>
      <c r="AE2869" t="str">
        <f>VLOOKUP(AD2869,'Main_Sub Desc'!C:D,2,)</f>
        <v>LPC from invoicing</v>
      </c>
      <c r="AF2869" t="str">
        <f>VLOOKUP(VALUE(H2869),'Main_Sub Desc'!F:G,2,)</f>
        <v>Wtr Rev Late Payment</v>
      </c>
      <c r="AG2869">
        <f>IFERROR(VLOOKUP(VALUE(I2869),'PC Mapping'!A:F,6,),"")</f>
        <v>10719</v>
      </c>
      <c r="AH2869" s="13" t="str">
        <f>VLOOKUP(AG2869,'PC Mapping'!L:M,2,)</f>
        <v>All Other Water</v>
      </c>
    </row>
    <row r="2870" spans="1:34" x14ac:dyDescent="0.2">
      <c r="A2870" t="s">
        <v>14472</v>
      </c>
      <c r="B2870" t="s">
        <v>14473</v>
      </c>
      <c r="C2870" t="s">
        <v>4519</v>
      </c>
      <c r="D2870" t="s">
        <v>4520</v>
      </c>
      <c r="E2870" s="3">
        <v>45834</v>
      </c>
      <c r="F2870" t="s">
        <v>44</v>
      </c>
      <c r="G2870" t="s">
        <v>3742</v>
      </c>
      <c r="H2870" t="s">
        <v>3722</v>
      </c>
      <c r="I2870" t="s">
        <v>3752</v>
      </c>
      <c r="J2870" t="s">
        <v>4522</v>
      </c>
      <c r="K2870" s="2">
        <v>-5</v>
      </c>
      <c r="L2870" t="s">
        <v>44</v>
      </c>
      <c r="M2870" s="2">
        <v>-5</v>
      </c>
      <c r="N2870" t="s">
        <v>4523</v>
      </c>
      <c r="O2870" t="s">
        <v>4524</v>
      </c>
      <c r="P2870" t="s">
        <v>14474</v>
      </c>
      <c r="Q2870" t="s">
        <v>14475</v>
      </c>
      <c r="R2870" t="s">
        <v>44</v>
      </c>
      <c r="S2870" t="s">
        <v>4527</v>
      </c>
      <c r="T2870" s="3">
        <v>45834</v>
      </c>
      <c r="U2870" s="3">
        <v>45835</v>
      </c>
      <c r="V2870" s="2">
        <v>0</v>
      </c>
      <c r="W2870" t="s">
        <v>44</v>
      </c>
      <c r="X2870" t="s">
        <v>44</v>
      </c>
      <c r="Y2870" t="s">
        <v>14476</v>
      </c>
      <c r="Z2870" t="s">
        <v>14477</v>
      </c>
      <c r="AA2870" t="s">
        <v>4529</v>
      </c>
      <c r="AB2870" t="s">
        <v>4530</v>
      </c>
      <c r="AC2870" t="s">
        <v>89</v>
      </c>
      <c r="AD2870" t="str">
        <f t="shared" si="44"/>
        <v>10-60</v>
      </c>
      <c r="AE2870" t="str">
        <f>VLOOKUP(AD2870,'Main_Sub Desc'!C:D,2,)</f>
        <v>LPC from invoicing</v>
      </c>
      <c r="AF2870" t="str">
        <f>VLOOKUP(VALUE(H2870),'Main_Sub Desc'!F:G,2,)</f>
        <v>Wtr Rev Late Payment</v>
      </c>
      <c r="AG2870">
        <f>IFERROR(VLOOKUP(VALUE(I2870),'PC Mapping'!A:F,6,),"")</f>
        <v>10719</v>
      </c>
      <c r="AH2870" s="13" t="str">
        <f>VLOOKUP(AG2870,'PC Mapping'!L:M,2,)</f>
        <v>All Other Water</v>
      </c>
    </row>
    <row r="2871" spans="1:34" x14ac:dyDescent="0.2">
      <c r="A2871" t="s">
        <v>14478</v>
      </c>
      <c r="B2871" t="s">
        <v>14464</v>
      </c>
      <c r="C2871" t="s">
        <v>4519</v>
      </c>
      <c r="D2871" t="s">
        <v>4520</v>
      </c>
      <c r="E2871" s="3">
        <v>45834</v>
      </c>
      <c r="F2871" t="s">
        <v>44</v>
      </c>
      <c r="G2871" t="s">
        <v>3742</v>
      </c>
      <c r="H2871" t="s">
        <v>3722</v>
      </c>
      <c r="I2871" t="s">
        <v>3752</v>
      </c>
      <c r="J2871" t="s">
        <v>4522</v>
      </c>
      <c r="K2871" s="2">
        <v>-5.68</v>
      </c>
      <c r="L2871" t="s">
        <v>44</v>
      </c>
      <c r="M2871" s="2">
        <v>-5.68</v>
      </c>
      <c r="N2871" t="s">
        <v>4523</v>
      </c>
      <c r="O2871" t="s">
        <v>4524</v>
      </c>
      <c r="P2871" t="s">
        <v>8832</v>
      </c>
      <c r="Q2871" t="s">
        <v>14479</v>
      </c>
      <c r="R2871" t="s">
        <v>44</v>
      </c>
      <c r="S2871" t="s">
        <v>4527</v>
      </c>
      <c r="T2871" s="3">
        <v>45834</v>
      </c>
      <c r="U2871" s="3">
        <v>45835</v>
      </c>
      <c r="V2871" s="2">
        <v>0</v>
      </c>
      <c r="W2871" t="s">
        <v>44</v>
      </c>
      <c r="X2871" t="s">
        <v>44</v>
      </c>
      <c r="Y2871" t="s">
        <v>14480</v>
      </c>
      <c r="Z2871" t="s">
        <v>2247</v>
      </c>
      <c r="AA2871" t="s">
        <v>4529</v>
      </c>
      <c r="AB2871" t="s">
        <v>4530</v>
      </c>
      <c r="AC2871" t="s">
        <v>89</v>
      </c>
      <c r="AD2871" t="str">
        <f t="shared" si="44"/>
        <v>10-60</v>
      </c>
      <c r="AE2871" t="str">
        <f>VLOOKUP(AD2871,'Main_Sub Desc'!C:D,2,)</f>
        <v>LPC from invoicing</v>
      </c>
      <c r="AF2871" t="str">
        <f>VLOOKUP(VALUE(H2871),'Main_Sub Desc'!F:G,2,)</f>
        <v>Wtr Rev Late Payment</v>
      </c>
      <c r="AG2871">
        <f>IFERROR(VLOOKUP(VALUE(I2871),'PC Mapping'!A:F,6,),"")</f>
        <v>10719</v>
      </c>
      <c r="AH2871" s="13" t="str">
        <f>VLOOKUP(AG2871,'PC Mapping'!L:M,2,)</f>
        <v>All Other Water</v>
      </c>
    </row>
    <row r="2872" spans="1:34" x14ac:dyDescent="0.2">
      <c r="A2872" t="s">
        <v>14481</v>
      </c>
      <c r="B2872" t="s">
        <v>14464</v>
      </c>
      <c r="C2872" t="s">
        <v>4519</v>
      </c>
      <c r="D2872" t="s">
        <v>4520</v>
      </c>
      <c r="E2872" s="3">
        <v>45834</v>
      </c>
      <c r="F2872" t="s">
        <v>44</v>
      </c>
      <c r="G2872" t="s">
        <v>3742</v>
      </c>
      <c r="H2872" t="s">
        <v>3722</v>
      </c>
      <c r="I2872" t="s">
        <v>3752</v>
      </c>
      <c r="J2872" t="s">
        <v>4522</v>
      </c>
      <c r="K2872" s="2">
        <v>-5</v>
      </c>
      <c r="L2872" t="s">
        <v>44</v>
      </c>
      <c r="M2872" s="2">
        <v>-5</v>
      </c>
      <c r="N2872" t="s">
        <v>4523</v>
      </c>
      <c r="O2872" t="s">
        <v>4524</v>
      </c>
      <c r="P2872" t="s">
        <v>14482</v>
      </c>
      <c r="Q2872" t="s">
        <v>14483</v>
      </c>
      <c r="R2872" t="s">
        <v>44</v>
      </c>
      <c r="S2872" t="s">
        <v>4527</v>
      </c>
      <c r="T2872" s="3">
        <v>45834</v>
      </c>
      <c r="U2872" s="3">
        <v>45835</v>
      </c>
      <c r="V2872" s="2">
        <v>0</v>
      </c>
      <c r="W2872" t="s">
        <v>44</v>
      </c>
      <c r="X2872" t="s">
        <v>44</v>
      </c>
      <c r="Y2872" t="s">
        <v>14484</v>
      </c>
      <c r="Z2872" t="s">
        <v>2254</v>
      </c>
      <c r="AA2872" t="s">
        <v>4529</v>
      </c>
      <c r="AB2872" t="s">
        <v>4530</v>
      </c>
      <c r="AC2872" t="s">
        <v>89</v>
      </c>
      <c r="AD2872" t="str">
        <f t="shared" si="44"/>
        <v>10-60</v>
      </c>
      <c r="AE2872" t="str">
        <f>VLOOKUP(AD2872,'Main_Sub Desc'!C:D,2,)</f>
        <v>LPC from invoicing</v>
      </c>
      <c r="AF2872" t="str">
        <f>VLOOKUP(VALUE(H2872),'Main_Sub Desc'!F:G,2,)</f>
        <v>Wtr Rev Late Payment</v>
      </c>
      <c r="AG2872">
        <f>IFERROR(VLOOKUP(VALUE(I2872),'PC Mapping'!A:F,6,),"")</f>
        <v>10719</v>
      </c>
      <c r="AH2872" s="13" t="str">
        <f>VLOOKUP(AG2872,'PC Mapping'!L:M,2,)</f>
        <v>All Other Water</v>
      </c>
    </row>
    <row r="2873" spans="1:34" x14ac:dyDescent="0.2">
      <c r="A2873" t="s">
        <v>14485</v>
      </c>
      <c r="B2873" t="s">
        <v>14464</v>
      </c>
      <c r="C2873" t="s">
        <v>4519</v>
      </c>
      <c r="D2873" t="s">
        <v>4520</v>
      </c>
      <c r="E2873" s="3">
        <v>45834</v>
      </c>
      <c r="F2873" t="s">
        <v>44</v>
      </c>
      <c r="G2873" t="s">
        <v>3742</v>
      </c>
      <c r="H2873" t="s">
        <v>3722</v>
      </c>
      <c r="I2873" t="s">
        <v>3752</v>
      </c>
      <c r="J2873" t="s">
        <v>4522</v>
      </c>
      <c r="K2873" s="2">
        <v>-5</v>
      </c>
      <c r="L2873" t="s">
        <v>44</v>
      </c>
      <c r="M2873" s="2">
        <v>-5</v>
      </c>
      <c r="N2873" t="s">
        <v>4523</v>
      </c>
      <c r="O2873" t="s">
        <v>4524</v>
      </c>
      <c r="P2873" t="s">
        <v>9002</v>
      </c>
      <c r="Q2873" t="s">
        <v>14486</v>
      </c>
      <c r="R2873" t="s">
        <v>44</v>
      </c>
      <c r="S2873" t="s">
        <v>4527</v>
      </c>
      <c r="T2873" s="3">
        <v>45834</v>
      </c>
      <c r="U2873" s="3">
        <v>45835</v>
      </c>
      <c r="V2873" s="2">
        <v>0</v>
      </c>
      <c r="W2873" t="s">
        <v>44</v>
      </c>
      <c r="X2873" t="s">
        <v>44</v>
      </c>
      <c r="Y2873" t="s">
        <v>14487</v>
      </c>
      <c r="Z2873" t="s">
        <v>2933</v>
      </c>
      <c r="AA2873" t="s">
        <v>4529</v>
      </c>
      <c r="AB2873" t="s">
        <v>4530</v>
      </c>
      <c r="AC2873" t="s">
        <v>89</v>
      </c>
      <c r="AD2873" t="str">
        <f t="shared" si="44"/>
        <v>10-60</v>
      </c>
      <c r="AE2873" t="str">
        <f>VLOOKUP(AD2873,'Main_Sub Desc'!C:D,2,)</f>
        <v>LPC from invoicing</v>
      </c>
      <c r="AF2873" t="str">
        <f>VLOOKUP(VALUE(H2873),'Main_Sub Desc'!F:G,2,)</f>
        <v>Wtr Rev Late Payment</v>
      </c>
      <c r="AG2873">
        <f>IFERROR(VLOOKUP(VALUE(I2873),'PC Mapping'!A:F,6,),"")</f>
        <v>10719</v>
      </c>
      <c r="AH2873" s="13" t="str">
        <f>VLOOKUP(AG2873,'PC Mapping'!L:M,2,)</f>
        <v>All Other Water</v>
      </c>
    </row>
    <row r="2874" spans="1:34" x14ac:dyDescent="0.2">
      <c r="A2874" t="s">
        <v>14488</v>
      </c>
      <c r="B2874" t="s">
        <v>14464</v>
      </c>
      <c r="C2874" t="s">
        <v>4519</v>
      </c>
      <c r="D2874" t="s">
        <v>4520</v>
      </c>
      <c r="E2874" s="3">
        <v>45834</v>
      </c>
      <c r="F2874" t="s">
        <v>44</v>
      </c>
      <c r="G2874" t="s">
        <v>3742</v>
      </c>
      <c r="H2874" t="s">
        <v>3722</v>
      </c>
      <c r="I2874" t="s">
        <v>3752</v>
      </c>
      <c r="J2874" t="s">
        <v>4522</v>
      </c>
      <c r="K2874" s="2">
        <v>-36.51</v>
      </c>
      <c r="L2874" t="s">
        <v>44</v>
      </c>
      <c r="M2874" s="2">
        <v>-36.51</v>
      </c>
      <c r="N2874" t="s">
        <v>4523</v>
      </c>
      <c r="O2874" t="s">
        <v>4524</v>
      </c>
      <c r="P2874" t="s">
        <v>9625</v>
      </c>
      <c r="Q2874" t="s">
        <v>14489</v>
      </c>
      <c r="R2874" t="s">
        <v>44</v>
      </c>
      <c r="S2874" t="s">
        <v>4527</v>
      </c>
      <c r="T2874" s="3">
        <v>45834</v>
      </c>
      <c r="U2874" s="3">
        <v>45835</v>
      </c>
      <c r="V2874" s="2">
        <v>0</v>
      </c>
      <c r="W2874" t="s">
        <v>44</v>
      </c>
      <c r="X2874" t="s">
        <v>44</v>
      </c>
      <c r="Y2874" t="s">
        <v>14490</v>
      </c>
      <c r="Z2874" t="s">
        <v>14491</v>
      </c>
      <c r="AA2874" t="s">
        <v>4529</v>
      </c>
      <c r="AB2874" t="s">
        <v>4530</v>
      </c>
      <c r="AC2874" t="s">
        <v>89</v>
      </c>
      <c r="AD2874" t="str">
        <f t="shared" si="44"/>
        <v>10-60</v>
      </c>
      <c r="AE2874" t="str">
        <f>VLOOKUP(AD2874,'Main_Sub Desc'!C:D,2,)</f>
        <v>LPC from invoicing</v>
      </c>
      <c r="AF2874" t="str">
        <f>VLOOKUP(VALUE(H2874),'Main_Sub Desc'!F:G,2,)</f>
        <v>Wtr Rev Late Payment</v>
      </c>
      <c r="AG2874">
        <f>IFERROR(VLOOKUP(VALUE(I2874),'PC Mapping'!A:F,6,),"")</f>
        <v>10719</v>
      </c>
      <c r="AH2874" s="13" t="str">
        <f>VLOOKUP(AG2874,'PC Mapping'!L:M,2,)</f>
        <v>All Other Water</v>
      </c>
    </row>
    <row r="2875" spans="1:34" x14ac:dyDescent="0.2">
      <c r="A2875" t="s">
        <v>14492</v>
      </c>
      <c r="B2875" t="s">
        <v>14493</v>
      </c>
      <c r="C2875" t="s">
        <v>4519</v>
      </c>
      <c r="D2875" t="s">
        <v>4520</v>
      </c>
      <c r="E2875" s="3">
        <v>45838</v>
      </c>
      <c r="F2875" t="s">
        <v>44</v>
      </c>
      <c r="G2875" t="s">
        <v>3742</v>
      </c>
      <c r="H2875" t="s">
        <v>3722</v>
      </c>
      <c r="I2875" t="s">
        <v>3752</v>
      </c>
      <c r="J2875" t="s">
        <v>4522</v>
      </c>
      <c r="K2875" s="2">
        <v>-5</v>
      </c>
      <c r="L2875" t="s">
        <v>44</v>
      </c>
      <c r="M2875" s="2">
        <v>-5</v>
      </c>
      <c r="N2875" t="s">
        <v>4523</v>
      </c>
      <c r="O2875" t="s">
        <v>4524</v>
      </c>
      <c r="P2875" t="s">
        <v>14494</v>
      </c>
      <c r="Q2875" t="s">
        <v>14495</v>
      </c>
      <c r="R2875" t="s">
        <v>44</v>
      </c>
      <c r="S2875" t="s">
        <v>4527</v>
      </c>
      <c r="T2875" s="3">
        <v>45838</v>
      </c>
      <c r="U2875" s="3">
        <v>45839</v>
      </c>
      <c r="V2875" s="2">
        <v>0</v>
      </c>
      <c r="W2875" t="s">
        <v>44</v>
      </c>
      <c r="X2875" t="s">
        <v>44</v>
      </c>
      <c r="Y2875" t="s">
        <v>14496</v>
      </c>
      <c r="Z2875" t="s">
        <v>14497</v>
      </c>
      <c r="AA2875" t="s">
        <v>4529</v>
      </c>
      <c r="AB2875" t="s">
        <v>4530</v>
      </c>
      <c r="AC2875" t="s">
        <v>89</v>
      </c>
      <c r="AD2875" t="str">
        <f t="shared" si="44"/>
        <v>10-60</v>
      </c>
      <c r="AE2875" t="str">
        <f>VLOOKUP(AD2875,'Main_Sub Desc'!C:D,2,)</f>
        <v>LPC from invoicing</v>
      </c>
      <c r="AF2875" t="str">
        <f>VLOOKUP(VALUE(H2875),'Main_Sub Desc'!F:G,2,)</f>
        <v>Wtr Rev Late Payment</v>
      </c>
      <c r="AG2875">
        <f>IFERROR(VLOOKUP(VALUE(I2875),'PC Mapping'!A:F,6,),"")</f>
        <v>10719</v>
      </c>
      <c r="AH2875" s="13" t="str">
        <f>VLOOKUP(AG2875,'PC Mapping'!L:M,2,)</f>
        <v>All Other Water</v>
      </c>
    </row>
    <row r="2876" spans="1:34" x14ac:dyDescent="0.2">
      <c r="A2876" t="s">
        <v>14498</v>
      </c>
      <c r="B2876" t="s">
        <v>14499</v>
      </c>
      <c r="C2876" t="s">
        <v>4519</v>
      </c>
      <c r="D2876" t="s">
        <v>4520</v>
      </c>
      <c r="E2876" s="3">
        <v>45810</v>
      </c>
      <c r="F2876" t="s">
        <v>44</v>
      </c>
      <c r="G2876" t="s">
        <v>3742</v>
      </c>
      <c r="H2876" t="s">
        <v>3722</v>
      </c>
      <c r="I2876" t="s">
        <v>3752</v>
      </c>
      <c r="J2876" t="s">
        <v>4522</v>
      </c>
      <c r="K2876" s="2">
        <v>-5</v>
      </c>
      <c r="L2876" t="s">
        <v>44</v>
      </c>
      <c r="M2876" s="2">
        <v>-5</v>
      </c>
      <c r="N2876" t="s">
        <v>4523</v>
      </c>
      <c r="O2876" t="s">
        <v>4524</v>
      </c>
      <c r="P2876" t="s">
        <v>5659</v>
      </c>
      <c r="Q2876" t="s">
        <v>14500</v>
      </c>
      <c r="R2876" t="s">
        <v>44</v>
      </c>
      <c r="S2876" t="s">
        <v>6234</v>
      </c>
      <c r="T2876" s="3">
        <v>45810</v>
      </c>
      <c r="U2876" s="3">
        <v>45813</v>
      </c>
      <c r="V2876" s="2">
        <v>0</v>
      </c>
      <c r="W2876" t="s">
        <v>44</v>
      </c>
      <c r="X2876" t="s">
        <v>44</v>
      </c>
      <c r="Y2876" t="s">
        <v>5667</v>
      </c>
      <c r="Z2876" t="s">
        <v>5668</v>
      </c>
      <c r="AA2876" t="s">
        <v>4529</v>
      </c>
      <c r="AB2876" t="s">
        <v>4530</v>
      </c>
      <c r="AC2876" t="s">
        <v>99</v>
      </c>
      <c r="AD2876" t="str">
        <f t="shared" si="44"/>
        <v>10-60</v>
      </c>
      <c r="AE2876" t="str">
        <f>VLOOKUP(AD2876,'Main_Sub Desc'!C:D,2,)</f>
        <v>LPC from invoicing</v>
      </c>
      <c r="AF2876" t="str">
        <f>VLOOKUP(VALUE(H2876),'Main_Sub Desc'!F:G,2,)</f>
        <v>Wtr Rev Late Payment</v>
      </c>
      <c r="AG2876">
        <f>IFERROR(VLOOKUP(VALUE(I2876),'PC Mapping'!A:F,6,),"")</f>
        <v>10719</v>
      </c>
      <c r="AH2876" s="13" t="str">
        <f>VLOOKUP(AG2876,'PC Mapping'!L:M,2,)</f>
        <v>All Other Water</v>
      </c>
    </row>
    <row r="2877" spans="1:34" x14ac:dyDescent="0.2">
      <c r="A2877" t="s">
        <v>14501</v>
      </c>
      <c r="B2877" t="s">
        <v>14499</v>
      </c>
      <c r="C2877" t="s">
        <v>4519</v>
      </c>
      <c r="D2877" t="s">
        <v>4520</v>
      </c>
      <c r="E2877" s="3">
        <v>45810</v>
      </c>
      <c r="F2877" t="s">
        <v>44</v>
      </c>
      <c r="G2877" t="s">
        <v>3742</v>
      </c>
      <c r="H2877" t="s">
        <v>3722</v>
      </c>
      <c r="I2877" t="s">
        <v>3752</v>
      </c>
      <c r="J2877" t="s">
        <v>4522</v>
      </c>
      <c r="K2877" s="2">
        <v>-5.98</v>
      </c>
      <c r="L2877" t="s">
        <v>44</v>
      </c>
      <c r="M2877" s="2">
        <v>-5.98</v>
      </c>
      <c r="N2877" t="s">
        <v>4523</v>
      </c>
      <c r="O2877" t="s">
        <v>4524</v>
      </c>
      <c r="P2877" t="s">
        <v>14502</v>
      </c>
      <c r="Q2877" t="s">
        <v>14503</v>
      </c>
      <c r="R2877" t="s">
        <v>44</v>
      </c>
      <c r="S2877" t="s">
        <v>6234</v>
      </c>
      <c r="T2877" s="3">
        <v>45810</v>
      </c>
      <c r="U2877" s="3">
        <v>45813</v>
      </c>
      <c r="V2877" s="2">
        <v>0</v>
      </c>
      <c r="W2877" t="s">
        <v>44</v>
      </c>
      <c r="X2877" t="s">
        <v>44</v>
      </c>
      <c r="Y2877" t="s">
        <v>14504</v>
      </c>
      <c r="Z2877" t="s">
        <v>14505</v>
      </c>
      <c r="AA2877" t="s">
        <v>4529</v>
      </c>
      <c r="AB2877" t="s">
        <v>4530</v>
      </c>
      <c r="AC2877" t="s">
        <v>99</v>
      </c>
      <c r="AD2877" t="str">
        <f t="shared" si="44"/>
        <v>10-60</v>
      </c>
      <c r="AE2877" t="str">
        <f>VLOOKUP(AD2877,'Main_Sub Desc'!C:D,2,)</f>
        <v>LPC from invoicing</v>
      </c>
      <c r="AF2877" t="str">
        <f>VLOOKUP(VALUE(H2877),'Main_Sub Desc'!F:G,2,)</f>
        <v>Wtr Rev Late Payment</v>
      </c>
      <c r="AG2877">
        <f>IFERROR(VLOOKUP(VALUE(I2877),'PC Mapping'!A:F,6,),"")</f>
        <v>10719</v>
      </c>
      <c r="AH2877" s="13" t="str">
        <f>VLOOKUP(AG2877,'PC Mapping'!L:M,2,)</f>
        <v>All Other Water</v>
      </c>
    </row>
    <row r="2878" spans="1:34" x14ac:dyDescent="0.2">
      <c r="A2878" t="s">
        <v>14506</v>
      </c>
      <c r="B2878" t="s">
        <v>14507</v>
      </c>
      <c r="C2878" t="s">
        <v>4519</v>
      </c>
      <c r="D2878" t="s">
        <v>4520</v>
      </c>
      <c r="E2878" s="3">
        <v>45810</v>
      </c>
      <c r="F2878" t="s">
        <v>44</v>
      </c>
      <c r="G2878" t="s">
        <v>3742</v>
      </c>
      <c r="H2878" t="s">
        <v>3722</v>
      </c>
      <c r="I2878" t="s">
        <v>3752</v>
      </c>
      <c r="J2878" t="s">
        <v>4522</v>
      </c>
      <c r="K2878" s="2">
        <v>-7.71</v>
      </c>
      <c r="L2878" t="s">
        <v>44</v>
      </c>
      <c r="M2878" s="2">
        <v>-7.71</v>
      </c>
      <c r="N2878" t="s">
        <v>4523</v>
      </c>
      <c r="O2878" t="s">
        <v>4524</v>
      </c>
      <c r="P2878" t="s">
        <v>14508</v>
      </c>
      <c r="Q2878" t="s">
        <v>14509</v>
      </c>
      <c r="R2878" t="s">
        <v>44</v>
      </c>
      <c r="S2878" t="s">
        <v>4527</v>
      </c>
      <c r="T2878" s="3">
        <v>45810</v>
      </c>
      <c r="U2878" s="3">
        <v>45811</v>
      </c>
      <c r="V2878" s="2">
        <v>0</v>
      </c>
      <c r="W2878" t="s">
        <v>44</v>
      </c>
      <c r="X2878" t="s">
        <v>44</v>
      </c>
      <c r="Y2878" t="s">
        <v>14510</v>
      </c>
      <c r="Z2878" t="s">
        <v>14511</v>
      </c>
      <c r="AA2878" t="s">
        <v>4529</v>
      </c>
      <c r="AB2878" t="s">
        <v>4530</v>
      </c>
      <c r="AC2878" t="s">
        <v>89</v>
      </c>
      <c r="AD2878" t="str">
        <f t="shared" si="44"/>
        <v>10-60</v>
      </c>
      <c r="AE2878" t="str">
        <f>VLOOKUP(AD2878,'Main_Sub Desc'!C:D,2,)</f>
        <v>LPC from invoicing</v>
      </c>
      <c r="AF2878" t="str">
        <f>VLOOKUP(VALUE(H2878),'Main_Sub Desc'!F:G,2,)</f>
        <v>Wtr Rev Late Payment</v>
      </c>
      <c r="AG2878">
        <f>IFERROR(VLOOKUP(VALUE(I2878),'PC Mapping'!A:F,6,),"")</f>
        <v>10719</v>
      </c>
      <c r="AH2878" s="13" t="str">
        <f>VLOOKUP(AG2878,'PC Mapping'!L:M,2,)</f>
        <v>All Other Water</v>
      </c>
    </row>
    <row r="2879" spans="1:34" x14ac:dyDescent="0.2">
      <c r="A2879" t="s">
        <v>14512</v>
      </c>
      <c r="B2879" t="s">
        <v>14513</v>
      </c>
      <c r="C2879" t="s">
        <v>4519</v>
      </c>
      <c r="D2879" t="s">
        <v>4520</v>
      </c>
      <c r="E2879" s="3">
        <v>45813</v>
      </c>
      <c r="F2879" t="s">
        <v>44</v>
      </c>
      <c r="G2879" t="s">
        <v>3742</v>
      </c>
      <c r="H2879" t="s">
        <v>3722</v>
      </c>
      <c r="I2879" t="s">
        <v>3752</v>
      </c>
      <c r="J2879" t="s">
        <v>4522</v>
      </c>
      <c r="K2879" s="2">
        <v>-5</v>
      </c>
      <c r="L2879" t="s">
        <v>44</v>
      </c>
      <c r="M2879" s="2">
        <v>-5</v>
      </c>
      <c r="N2879" t="s">
        <v>4523</v>
      </c>
      <c r="O2879" t="s">
        <v>4524</v>
      </c>
      <c r="P2879" t="s">
        <v>13871</v>
      </c>
      <c r="Q2879" t="s">
        <v>14514</v>
      </c>
      <c r="R2879" t="s">
        <v>44</v>
      </c>
      <c r="S2879" t="s">
        <v>4527</v>
      </c>
      <c r="T2879" s="3">
        <v>45813</v>
      </c>
      <c r="U2879" s="3">
        <v>45814</v>
      </c>
      <c r="V2879" s="2">
        <v>0</v>
      </c>
      <c r="W2879" t="s">
        <v>44</v>
      </c>
      <c r="X2879" t="s">
        <v>44</v>
      </c>
      <c r="Y2879" t="s">
        <v>13873</v>
      </c>
      <c r="Z2879" t="s">
        <v>2034</v>
      </c>
      <c r="AA2879" t="s">
        <v>4529</v>
      </c>
      <c r="AB2879" t="s">
        <v>4530</v>
      </c>
      <c r="AC2879" t="s">
        <v>89</v>
      </c>
      <c r="AD2879" t="str">
        <f t="shared" si="44"/>
        <v>10-60</v>
      </c>
      <c r="AE2879" t="str">
        <f>VLOOKUP(AD2879,'Main_Sub Desc'!C:D,2,)</f>
        <v>LPC from invoicing</v>
      </c>
      <c r="AF2879" t="str">
        <f>VLOOKUP(VALUE(H2879),'Main_Sub Desc'!F:G,2,)</f>
        <v>Wtr Rev Late Payment</v>
      </c>
      <c r="AG2879">
        <f>IFERROR(VLOOKUP(VALUE(I2879),'PC Mapping'!A:F,6,),"")</f>
        <v>10719</v>
      </c>
      <c r="AH2879" s="13" t="str">
        <f>VLOOKUP(AG2879,'PC Mapping'!L:M,2,)</f>
        <v>All Other Water</v>
      </c>
    </row>
    <row r="2880" spans="1:34" x14ac:dyDescent="0.2">
      <c r="A2880" t="s">
        <v>14515</v>
      </c>
      <c r="B2880" t="s">
        <v>14513</v>
      </c>
      <c r="C2880" t="s">
        <v>4519</v>
      </c>
      <c r="D2880" t="s">
        <v>4520</v>
      </c>
      <c r="E2880" s="3">
        <v>45813</v>
      </c>
      <c r="F2880" t="s">
        <v>44</v>
      </c>
      <c r="G2880" t="s">
        <v>3742</v>
      </c>
      <c r="H2880" t="s">
        <v>3722</v>
      </c>
      <c r="I2880" t="s">
        <v>3752</v>
      </c>
      <c r="J2880" t="s">
        <v>4522</v>
      </c>
      <c r="K2880" s="2">
        <v>-5</v>
      </c>
      <c r="L2880" t="s">
        <v>44</v>
      </c>
      <c r="M2880" s="2">
        <v>-5</v>
      </c>
      <c r="N2880" t="s">
        <v>4523</v>
      </c>
      <c r="O2880" t="s">
        <v>4524</v>
      </c>
      <c r="P2880" t="s">
        <v>11118</v>
      </c>
      <c r="Q2880" t="s">
        <v>14516</v>
      </c>
      <c r="R2880" t="s">
        <v>44</v>
      </c>
      <c r="S2880" t="s">
        <v>4527</v>
      </c>
      <c r="T2880" s="3">
        <v>45813</v>
      </c>
      <c r="U2880" s="3">
        <v>45814</v>
      </c>
      <c r="V2880" s="2">
        <v>0</v>
      </c>
      <c r="W2880" t="s">
        <v>44</v>
      </c>
      <c r="X2880" t="s">
        <v>44</v>
      </c>
      <c r="Y2880" t="s">
        <v>14517</v>
      </c>
      <c r="Z2880" t="s">
        <v>3162</v>
      </c>
      <c r="AA2880" t="s">
        <v>4529</v>
      </c>
      <c r="AB2880" t="s">
        <v>4530</v>
      </c>
      <c r="AC2880" t="s">
        <v>89</v>
      </c>
      <c r="AD2880" t="str">
        <f t="shared" si="44"/>
        <v>10-60</v>
      </c>
      <c r="AE2880" t="str">
        <f>VLOOKUP(AD2880,'Main_Sub Desc'!C:D,2,)</f>
        <v>LPC from invoicing</v>
      </c>
      <c r="AF2880" t="str">
        <f>VLOOKUP(VALUE(H2880),'Main_Sub Desc'!F:G,2,)</f>
        <v>Wtr Rev Late Payment</v>
      </c>
      <c r="AG2880">
        <f>IFERROR(VLOOKUP(VALUE(I2880),'PC Mapping'!A:F,6,),"")</f>
        <v>10719</v>
      </c>
      <c r="AH2880" s="13" t="str">
        <f>VLOOKUP(AG2880,'PC Mapping'!L:M,2,)</f>
        <v>All Other Water</v>
      </c>
    </row>
    <row r="2881" spans="1:34" x14ac:dyDescent="0.2">
      <c r="A2881" t="s">
        <v>14518</v>
      </c>
      <c r="B2881" t="s">
        <v>14513</v>
      </c>
      <c r="C2881" t="s">
        <v>4519</v>
      </c>
      <c r="D2881" t="s">
        <v>4520</v>
      </c>
      <c r="E2881" s="3">
        <v>45813</v>
      </c>
      <c r="F2881" t="s">
        <v>44</v>
      </c>
      <c r="G2881" t="s">
        <v>3742</v>
      </c>
      <c r="H2881" t="s">
        <v>3722</v>
      </c>
      <c r="I2881" t="s">
        <v>3752</v>
      </c>
      <c r="J2881" t="s">
        <v>4522</v>
      </c>
      <c r="K2881" s="2">
        <v>-5</v>
      </c>
      <c r="L2881" t="s">
        <v>44</v>
      </c>
      <c r="M2881" s="2">
        <v>-5</v>
      </c>
      <c r="N2881" t="s">
        <v>4523</v>
      </c>
      <c r="O2881" t="s">
        <v>4524</v>
      </c>
      <c r="P2881" t="s">
        <v>14519</v>
      </c>
      <c r="Q2881" t="s">
        <v>14520</v>
      </c>
      <c r="R2881" t="s">
        <v>44</v>
      </c>
      <c r="S2881" t="s">
        <v>4527</v>
      </c>
      <c r="T2881" s="3">
        <v>45813</v>
      </c>
      <c r="U2881" s="3">
        <v>45814</v>
      </c>
      <c r="V2881" s="2">
        <v>0</v>
      </c>
      <c r="W2881" t="s">
        <v>44</v>
      </c>
      <c r="X2881" t="s">
        <v>44</v>
      </c>
      <c r="Y2881" t="s">
        <v>14521</v>
      </c>
      <c r="Z2881" t="s">
        <v>3114</v>
      </c>
      <c r="AA2881" t="s">
        <v>4529</v>
      </c>
      <c r="AB2881" t="s">
        <v>4530</v>
      </c>
      <c r="AC2881" t="s">
        <v>89</v>
      </c>
      <c r="AD2881" t="str">
        <f t="shared" si="44"/>
        <v>10-60</v>
      </c>
      <c r="AE2881" t="str">
        <f>VLOOKUP(AD2881,'Main_Sub Desc'!C:D,2,)</f>
        <v>LPC from invoicing</v>
      </c>
      <c r="AF2881" t="str">
        <f>VLOOKUP(VALUE(H2881),'Main_Sub Desc'!F:G,2,)</f>
        <v>Wtr Rev Late Payment</v>
      </c>
      <c r="AG2881">
        <f>IFERROR(VLOOKUP(VALUE(I2881),'PC Mapping'!A:F,6,),"")</f>
        <v>10719</v>
      </c>
      <c r="AH2881" s="13" t="str">
        <f>VLOOKUP(AG2881,'PC Mapping'!L:M,2,)</f>
        <v>All Other Water</v>
      </c>
    </row>
    <row r="2882" spans="1:34" x14ac:dyDescent="0.2">
      <c r="A2882" t="s">
        <v>14522</v>
      </c>
      <c r="B2882" t="s">
        <v>14513</v>
      </c>
      <c r="C2882" t="s">
        <v>4519</v>
      </c>
      <c r="D2882" t="s">
        <v>4520</v>
      </c>
      <c r="E2882" s="3">
        <v>45813</v>
      </c>
      <c r="F2882" t="s">
        <v>44</v>
      </c>
      <c r="G2882" t="s">
        <v>3742</v>
      </c>
      <c r="H2882" t="s">
        <v>3722</v>
      </c>
      <c r="I2882" t="s">
        <v>3752</v>
      </c>
      <c r="J2882" t="s">
        <v>4522</v>
      </c>
      <c r="K2882" s="2">
        <v>-8.89</v>
      </c>
      <c r="L2882" t="s">
        <v>44</v>
      </c>
      <c r="M2882" s="2">
        <v>-8.89</v>
      </c>
      <c r="N2882" t="s">
        <v>4523</v>
      </c>
      <c r="O2882" t="s">
        <v>4524</v>
      </c>
      <c r="P2882" t="s">
        <v>7806</v>
      </c>
      <c r="Q2882" t="s">
        <v>14523</v>
      </c>
      <c r="R2882" t="s">
        <v>44</v>
      </c>
      <c r="S2882" t="s">
        <v>4527</v>
      </c>
      <c r="T2882" s="3">
        <v>45813</v>
      </c>
      <c r="U2882" s="3">
        <v>45814</v>
      </c>
      <c r="V2882" s="2">
        <v>0</v>
      </c>
      <c r="W2882" t="s">
        <v>44</v>
      </c>
      <c r="X2882" t="s">
        <v>44</v>
      </c>
      <c r="Y2882" t="s">
        <v>14524</v>
      </c>
      <c r="Z2882" t="s">
        <v>3057</v>
      </c>
      <c r="AA2882" t="s">
        <v>4529</v>
      </c>
      <c r="AB2882" t="s">
        <v>4530</v>
      </c>
      <c r="AC2882" t="s">
        <v>89</v>
      </c>
      <c r="AD2882" t="str">
        <f t="shared" si="44"/>
        <v>10-60</v>
      </c>
      <c r="AE2882" t="str">
        <f>VLOOKUP(AD2882,'Main_Sub Desc'!C:D,2,)</f>
        <v>LPC from invoicing</v>
      </c>
      <c r="AF2882" t="str">
        <f>VLOOKUP(VALUE(H2882),'Main_Sub Desc'!F:G,2,)</f>
        <v>Wtr Rev Late Payment</v>
      </c>
      <c r="AG2882">
        <f>IFERROR(VLOOKUP(VALUE(I2882),'PC Mapping'!A:F,6,),"")</f>
        <v>10719</v>
      </c>
      <c r="AH2882" s="13" t="str">
        <f>VLOOKUP(AG2882,'PC Mapping'!L:M,2,)</f>
        <v>All Other Water</v>
      </c>
    </row>
    <row r="2883" spans="1:34" x14ac:dyDescent="0.2">
      <c r="A2883" t="s">
        <v>14525</v>
      </c>
      <c r="B2883" t="s">
        <v>14513</v>
      </c>
      <c r="C2883" t="s">
        <v>4519</v>
      </c>
      <c r="D2883" t="s">
        <v>4520</v>
      </c>
      <c r="E2883" s="3">
        <v>45813</v>
      </c>
      <c r="F2883" t="s">
        <v>44</v>
      </c>
      <c r="G2883" t="s">
        <v>3742</v>
      </c>
      <c r="H2883" t="s">
        <v>3722</v>
      </c>
      <c r="I2883" t="s">
        <v>3752</v>
      </c>
      <c r="J2883" t="s">
        <v>4522</v>
      </c>
      <c r="K2883" s="2">
        <v>-5</v>
      </c>
      <c r="L2883" t="s">
        <v>44</v>
      </c>
      <c r="M2883" s="2">
        <v>-5</v>
      </c>
      <c r="N2883" t="s">
        <v>4523</v>
      </c>
      <c r="O2883" t="s">
        <v>4524</v>
      </c>
      <c r="P2883" t="s">
        <v>14526</v>
      </c>
      <c r="Q2883" t="s">
        <v>14527</v>
      </c>
      <c r="R2883" t="s">
        <v>44</v>
      </c>
      <c r="S2883" t="s">
        <v>4527</v>
      </c>
      <c r="T2883" s="3">
        <v>45813</v>
      </c>
      <c r="U2883" s="3">
        <v>45814</v>
      </c>
      <c r="V2883" s="2">
        <v>0</v>
      </c>
      <c r="W2883" t="s">
        <v>44</v>
      </c>
      <c r="X2883" t="s">
        <v>44</v>
      </c>
      <c r="Y2883" t="s">
        <v>14528</v>
      </c>
      <c r="Z2883" t="s">
        <v>1875</v>
      </c>
      <c r="AA2883" t="s">
        <v>4529</v>
      </c>
      <c r="AB2883" t="s">
        <v>4530</v>
      </c>
      <c r="AC2883" t="s">
        <v>89</v>
      </c>
      <c r="AD2883" t="str">
        <f t="shared" si="44"/>
        <v>10-60</v>
      </c>
      <c r="AE2883" t="str">
        <f>VLOOKUP(AD2883,'Main_Sub Desc'!C:D,2,)</f>
        <v>LPC from invoicing</v>
      </c>
      <c r="AF2883" t="str">
        <f>VLOOKUP(VALUE(H2883),'Main_Sub Desc'!F:G,2,)</f>
        <v>Wtr Rev Late Payment</v>
      </c>
      <c r="AG2883">
        <f>IFERROR(VLOOKUP(VALUE(I2883),'PC Mapping'!A:F,6,),"")</f>
        <v>10719</v>
      </c>
      <c r="AH2883" s="13" t="str">
        <f>VLOOKUP(AG2883,'PC Mapping'!L:M,2,)</f>
        <v>All Other Water</v>
      </c>
    </row>
    <row r="2884" spans="1:34" x14ac:dyDescent="0.2">
      <c r="A2884" t="s">
        <v>14529</v>
      </c>
      <c r="B2884" t="s">
        <v>14530</v>
      </c>
      <c r="C2884" t="s">
        <v>4519</v>
      </c>
      <c r="D2884" t="s">
        <v>4520</v>
      </c>
      <c r="E2884" s="3">
        <v>45814</v>
      </c>
      <c r="F2884" t="s">
        <v>44</v>
      </c>
      <c r="G2884" t="s">
        <v>3742</v>
      </c>
      <c r="H2884" t="s">
        <v>3722</v>
      </c>
      <c r="I2884" t="s">
        <v>3752</v>
      </c>
      <c r="J2884" t="s">
        <v>4522</v>
      </c>
      <c r="K2884" s="2">
        <v>-6.34</v>
      </c>
      <c r="L2884" t="s">
        <v>44</v>
      </c>
      <c r="M2884" s="2">
        <v>-6.34</v>
      </c>
      <c r="N2884" t="s">
        <v>4523</v>
      </c>
      <c r="O2884" t="s">
        <v>4524</v>
      </c>
      <c r="P2884" t="s">
        <v>14531</v>
      </c>
      <c r="Q2884" t="s">
        <v>14532</v>
      </c>
      <c r="R2884" t="s">
        <v>44</v>
      </c>
      <c r="S2884" t="s">
        <v>4527</v>
      </c>
      <c r="T2884" s="3">
        <v>45814</v>
      </c>
      <c r="U2884" s="3">
        <v>45817</v>
      </c>
      <c r="V2884" s="2">
        <v>0</v>
      </c>
      <c r="W2884" t="s">
        <v>44</v>
      </c>
      <c r="X2884" t="s">
        <v>44</v>
      </c>
      <c r="Y2884" t="s">
        <v>14533</v>
      </c>
      <c r="Z2884" t="s">
        <v>3022</v>
      </c>
      <c r="AA2884" t="s">
        <v>4529</v>
      </c>
      <c r="AB2884" t="s">
        <v>4530</v>
      </c>
      <c r="AC2884" t="s">
        <v>89</v>
      </c>
      <c r="AD2884" t="str">
        <f t="shared" ref="AD2884:AD2947" si="45">CONCATENATE(VALUE(AA2884),"-",VALUE(AB2884))</f>
        <v>10-60</v>
      </c>
      <c r="AE2884" t="str">
        <f>VLOOKUP(AD2884,'Main_Sub Desc'!C:D,2,)</f>
        <v>LPC from invoicing</v>
      </c>
      <c r="AF2884" t="str">
        <f>VLOOKUP(VALUE(H2884),'Main_Sub Desc'!F:G,2,)</f>
        <v>Wtr Rev Late Payment</v>
      </c>
      <c r="AG2884">
        <f>IFERROR(VLOOKUP(VALUE(I2884),'PC Mapping'!A:F,6,),"")</f>
        <v>10719</v>
      </c>
      <c r="AH2884" s="13" t="str">
        <f>VLOOKUP(AG2884,'PC Mapping'!L:M,2,)</f>
        <v>All Other Water</v>
      </c>
    </row>
    <row r="2885" spans="1:34" x14ac:dyDescent="0.2">
      <c r="A2885" t="s">
        <v>14534</v>
      </c>
      <c r="B2885" t="s">
        <v>14535</v>
      </c>
      <c r="C2885" t="s">
        <v>4519</v>
      </c>
      <c r="D2885" t="s">
        <v>4520</v>
      </c>
      <c r="E2885" s="3">
        <v>45818</v>
      </c>
      <c r="F2885" t="s">
        <v>44</v>
      </c>
      <c r="G2885" t="s">
        <v>3742</v>
      </c>
      <c r="H2885" t="s">
        <v>3722</v>
      </c>
      <c r="I2885" t="s">
        <v>4538</v>
      </c>
      <c r="J2885" t="s">
        <v>4522</v>
      </c>
      <c r="K2885" s="2">
        <v>-5</v>
      </c>
      <c r="L2885" t="s">
        <v>44</v>
      </c>
      <c r="M2885" s="2">
        <v>-5</v>
      </c>
      <c r="N2885" t="s">
        <v>4523</v>
      </c>
      <c r="O2885" t="s">
        <v>4524</v>
      </c>
      <c r="P2885" t="s">
        <v>7585</v>
      </c>
      <c r="Q2885" t="s">
        <v>14536</v>
      </c>
      <c r="R2885" t="s">
        <v>44</v>
      </c>
      <c r="S2885" t="s">
        <v>4527</v>
      </c>
      <c r="T2885" s="3">
        <v>45818</v>
      </c>
      <c r="U2885" s="3">
        <v>45819</v>
      </c>
      <c r="V2885" s="2">
        <v>0</v>
      </c>
      <c r="W2885" t="s">
        <v>44</v>
      </c>
      <c r="X2885" t="s">
        <v>44</v>
      </c>
      <c r="Y2885" t="s">
        <v>7589</v>
      </c>
      <c r="Z2885" t="s">
        <v>540</v>
      </c>
      <c r="AA2885" t="s">
        <v>4529</v>
      </c>
      <c r="AB2885" t="s">
        <v>4530</v>
      </c>
      <c r="AC2885" t="s">
        <v>89</v>
      </c>
      <c r="AD2885" t="str">
        <f t="shared" si="45"/>
        <v>10-60</v>
      </c>
      <c r="AE2885" t="str">
        <f>VLOOKUP(AD2885,'Main_Sub Desc'!C:D,2,)</f>
        <v>LPC from invoicing</v>
      </c>
      <c r="AF2885" t="str">
        <f>VLOOKUP(VALUE(H2885),'Main_Sub Desc'!F:G,2,)</f>
        <v>Wtr Rev Late Payment</v>
      </c>
      <c r="AG2885">
        <f>IFERROR(VLOOKUP(VALUE(I2885),'PC Mapping'!A:F,6,),"")</f>
        <v>10469</v>
      </c>
      <c r="AH2885" s="13" t="str">
        <f>VLOOKUP(AG2885,'PC Mapping'!L:M,2,)</f>
        <v>Bolivar Water</v>
      </c>
    </row>
    <row r="2886" spans="1:34" x14ac:dyDescent="0.2">
      <c r="A2886" t="s">
        <v>14534</v>
      </c>
      <c r="B2886" t="s">
        <v>14535</v>
      </c>
      <c r="C2886" t="s">
        <v>4519</v>
      </c>
      <c r="D2886" t="s">
        <v>4520</v>
      </c>
      <c r="E2886" s="3">
        <v>45818</v>
      </c>
      <c r="F2886" t="s">
        <v>44</v>
      </c>
      <c r="G2886" t="s">
        <v>3742</v>
      </c>
      <c r="H2886" t="s">
        <v>3716</v>
      </c>
      <c r="I2886" t="s">
        <v>4534</v>
      </c>
      <c r="J2886" t="s">
        <v>4522</v>
      </c>
      <c r="K2886" s="2">
        <v>-5</v>
      </c>
      <c r="L2886" t="s">
        <v>44</v>
      </c>
      <c r="M2886" s="2">
        <v>-5</v>
      </c>
      <c r="N2886" t="s">
        <v>4523</v>
      </c>
      <c r="O2886" t="s">
        <v>4524</v>
      </c>
      <c r="P2886" t="s">
        <v>7585</v>
      </c>
      <c r="Q2886" t="s">
        <v>14537</v>
      </c>
      <c r="R2886" t="s">
        <v>44</v>
      </c>
      <c r="S2886" t="s">
        <v>4527</v>
      </c>
      <c r="T2886" s="3">
        <v>45818</v>
      </c>
      <c r="U2886" s="3">
        <v>45819</v>
      </c>
      <c r="V2886" s="2">
        <v>0</v>
      </c>
      <c r="W2886" t="s">
        <v>44</v>
      </c>
      <c r="X2886" t="s">
        <v>44</v>
      </c>
      <c r="Y2886" t="s">
        <v>7587</v>
      </c>
      <c r="Z2886" t="s">
        <v>540</v>
      </c>
      <c r="AA2886" t="s">
        <v>4529</v>
      </c>
      <c r="AB2886" t="s">
        <v>4530</v>
      </c>
      <c r="AC2886" t="s">
        <v>89</v>
      </c>
      <c r="AD2886" t="str">
        <f t="shared" si="45"/>
        <v>10-60</v>
      </c>
      <c r="AE2886" t="str">
        <f>VLOOKUP(AD2886,'Main_Sub Desc'!C:D,2,)</f>
        <v>LPC from invoicing</v>
      </c>
      <c r="AF2886" t="str">
        <f>VLOOKUP(VALUE(H2886),'Main_Sub Desc'!F:G,2,)</f>
        <v>Wst Rev Late Payment</v>
      </c>
      <c r="AG2886">
        <f>IFERROR(VLOOKUP(VALUE(I2886),'PC Mapping'!A:F,6,),"")</f>
        <v>10514</v>
      </c>
      <c r="AH2886" s="13" t="str">
        <f>VLOOKUP(AG2886,'PC Mapping'!L:M,2,)</f>
        <v>Bolivar Sewer</v>
      </c>
    </row>
    <row r="2887" spans="1:34" x14ac:dyDescent="0.2">
      <c r="A2887" t="s">
        <v>14538</v>
      </c>
      <c r="B2887" t="s">
        <v>14539</v>
      </c>
      <c r="C2887" t="s">
        <v>4519</v>
      </c>
      <c r="D2887" t="s">
        <v>4520</v>
      </c>
      <c r="E2887" s="3">
        <v>45818</v>
      </c>
      <c r="F2887" t="s">
        <v>44</v>
      </c>
      <c r="G2887" t="s">
        <v>3742</v>
      </c>
      <c r="H2887" t="s">
        <v>3722</v>
      </c>
      <c r="I2887" t="s">
        <v>3752</v>
      </c>
      <c r="J2887" t="s">
        <v>4522</v>
      </c>
      <c r="K2887" s="2">
        <v>-5</v>
      </c>
      <c r="L2887" t="s">
        <v>44</v>
      </c>
      <c r="M2887" s="2">
        <v>-5</v>
      </c>
      <c r="N2887" t="s">
        <v>4523</v>
      </c>
      <c r="O2887" t="s">
        <v>4524</v>
      </c>
      <c r="P2887" t="s">
        <v>7840</v>
      </c>
      <c r="Q2887" t="s">
        <v>14540</v>
      </c>
      <c r="R2887" t="s">
        <v>44</v>
      </c>
      <c r="S2887" t="s">
        <v>4527</v>
      </c>
      <c r="T2887" s="3">
        <v>45818</v>
      </c>
      <c r="U2887" s="3">
        <v>45819</v>
      </c>
      <c r="V2887" s="2">
        <v>0</v>
      </c>
      <c r="W2887" t="s">
        <v>44</v>
      </c>
      <c r="X2887" t="s">
        <v>44</v>
      </c>
      <c r="Y2887" t="s">
        <v>14541</v>
      </c>
      <c r="Z2887" t="s">
        <v>3050</v>
      </c>
      <c r="AA2887" t="s">
        <v>4529</v>
      </c>
      <c r="AB2887" t="s">
        <v>4530</v>
      </c>
      <c r="AC2887" t="s">
        <v>89</v>
      </c>
      <c r="AD2887" t="str">
        <f t="shared" si="45"/>
        <v>10-60</v>
      </c>
      <c r="AE2887" t="str">
        <f>VLOOKUP(AD2887,'Main_Sub Desc'!C:D,2,)</f>
        <v>LPC from invoicing</v>
      </c>
      <c r="AF2887" t="str">
        <f>VLOOKUP(VALUE(H2887),'Main_Sub Desc'!F:G,2,)</f>
        <v>Wtr Rev Late Payment</v>
      </c>
      <c r="AG2887">
        <f>IFERROR(VLOOKUP(VALUE(I2887),'PC Mapping'!A:F,6,),"")</f>
        <v>10719</v>
      </c>
      <c r="AH2887" s="13" t="str">
        <f>VLOOKUP(AG2887,'PC Mapping'!L:M,2,)</f>
        <v>All Other Water</v>
      </c>
    </row>
    <row r="2888" spans="1:34" x14ac:dyDescent="0.2">
      <c r="A2888" t="s">
        <v>14542</v>
      </c>
      <c r="B2888" t="s">
        <v>14539</v>
      </c>
      <c r="C2888" t="s">
        <v>4519</v>
      </c>
      <c r="D2888" t="s">
        <v>4520</v>
      </c>
      <c r="E2888" s="3">
        <v>45818</v>
      </c>
      <c r="F2888" t="s">
        <v>44</v>
      </c>
      <c r="G2888" t="s">
        <v>3742</v>
      </c>
      <c r="H2888" t="s">
        <v>3722</v>
      </c>
      <c r="I2888" t="s">
        <v>3752</v>
      </c>
      <c r="J2888" t="s">
        <v>4522</v>
      </c>
      <c r="K2888" s="2">
        <v>-6.62</v>
      </c>
      <c r="L2888" t="s">
        <v>44</v>
      </c>
      <c r="M2888" s="2">
        <v>-6.62</v>
      </c>
      <c r="N2888" t="s">
        <v>4523</v>
      </c>
      <c r="O2888" t="s">
        <v>4524</v>
      </c>
      <c r="P2888" t="s">
        <v>12578</v>
      </c>
      <c r="Q2888" t="s">
        <v>14543</v>
      </c>
      <c r="R2888" t="s">
        <v>44</v>
      </c>
      <c r="S2888" t="s">
        <v>4527</v>
      </c>
      <c r="T2888" s="3">
        <v>45818</v>
      </c>
      <c r="U2888" s="3">
        <v>45819</v>
      </c>
      <c r="V2888" s="2">
        <v>0</v>
      </c>
      <c r="W2888" t="s">
        <v>44</v>
      </c>
      <c r="X2888" t="s">
        <v>44</v>
      </c>
      <c r="Y2888" t="s">
        <v>14544</v>
      </c>
      <c r="Z2888" t="s">
        <v>2134</v>
      </c>
      <c r="AA2888" t="s">
        <v>4529</v>
      </c>
      <c r="AB2888" t="s">
        <v>4530</v>
      </c>
      <c r="AC2888" t="s">
        <v>89</v>
      </c>
      <c r="AD2888" t="str">
        <f t="shared" si="45"/>
        <v>10-60</v>
      </c>
      <c r="AE2888" t="str">
        <f>VLOOKUP(AD2888,'Main_Sub Desc'!C:D,2,)</f>
        <v>LPC from invoicing</v>
      </c>
      <c r="AF2888" t="str">
        <f>VLOOKUP(VALUE(H2888),'Main_Sub Desc'!F:G,2,)</f>
        <v>Wtr Rev Late Payment</v>
      </c>
      <c r="AG2888">
        <f>IFERROR(VLOOKUP(VALUE(I2888),'PC Mapping'!A:F,6,),"")</f>
        <v>10719</v>
      </c>
      <c r="AH2888" s="13" t="str">
        <f>VLOOKUP(AG2888,'PC Mapping'!L:M,2,)</f>
        <v>All Other Water</v>
      </c>
    </row>
    <row r="2889" spans="1:34" x14ac:dyDescent="0.2">
      <c r="A2889" t="s">
        <v>14545</v>
      </c>
      <c r="B2889" t="s">
        <v>14539</v>
      </c>
      <c r="C2889" t="s">
        <v>4519</v>
      </c>
      <c r="D2889" t="s">
        <v>4520</v>
      </c>
      <c r="E2889" s="3">
        <v>45818</v>
      </c>
      <c r="F2889" t="s">
        <v>44</v>
      </c>
      <c r="G2889" t="s">
        <v>3742</v>
      </c>
      <c r="H2889" t="s">
        <v>3722</v>
      </c>
      <c r="I2889" t="s">
        <v>4538</v>
      </c>
      <c r="J2889" t="s">
        <v>4522</v>
      </c>
      <c r="K2889" s="2">
        <v>-5</v>
      </c>
      <c r="L2889" t="s">
        <v>44</v>
      </c>
      <c r="M2889" s="2">
        <v>-5</v>
      </c>
      <c r="N2889" t="s">
        <v>4523</v>
      </c>
      <c r="O2889" t="s">
        <v>4524</v>
      </c>
      <c r="P2889" t="s">
        <v>14546</v>
      </c>
      <c r="Q2889" t="s">
        <v>14547</v>
      </c>
      <c r="R2889" t="s">
        <v>44</v>
      </c>
      <c r="S2889" t="s">
        <v>4527</v>
      </c>
      <c r="T2889" s="3">
        <v>45818</v>
      </c>
      <c r="U2889" s="3">
        <v>45819</v>
      </c>
      <c r="V2889" s="2">
        <v>0</v>
      </c>
      <c r="W2889" t="s">
        <v>44</v>
      </c>
      <c r="X2889" t="s">
        <v>44</v>
      </c>
      <c r="Y2889" t="s">
        <v>14548</v>
      </c>
      <c r="Z2889" t="s">
        <v>682</v>
      </c>
      <c r="AA2889" t="s">
        <v>4529</v>
      </c>
      <c r="AB2889" t="s">
        <v>4530</v>
      </c>
      <c r="AC2889" t="s">
        <v>89</v>
      </c>
      <c r="AD2889" t="str">
        <f t="shared" si="45"/>
        <v>10-60</v>
      </c>
      <c r="AE2889" t="str">
        <f>VLOOKUP(AD2889,'Main_Sub Desc'!C:D,2,)</f>
        <v>LPC from invoicing</v>
      </c>
      <c r="AF2889" t="str">
        <f>VLOOKUP(VALUE(H2889),'Main_Sub Desc'!F:G,2,)</f>
        <v>Wtr Rev Late Payment</v>
      </c>
      <c r="AG2889">
        <f>IFERROR(VLOOKUP(VALUE(I2889),'PC Mapping'!A:F,6,),"")</f>
        <v>10469</v>
      </c>
      <c r="AH2889" s="13" t="str">
        <f>VLOOKUP(AG2889,'PC Mapping'!L:M,2,)</f>
        <v>Bolivar Water</v>
      </c>
    </row>
    <row r="2890" spans="1:34" x14ac:dyDescent="0.2">
      <c r="A2890" t="s">
        <v>14545</v>
      </c>
      <c r="B2890" t="s">
        <v>14539</v>
      </c>
      <c r="C2890" t="s">
        <v>4519</v>
      </c>
      <c r="D2890" t="s">
        <v>4520</v>
      </c>
      <c r="E2890" s="3">
        <v>45818</v>
      </c>
      <c r="F2890" t="s">
        <v>44</v>
      </c>
      <c r="G2890" t="s">
        <v>3742</v>
      </c>
      <c r="H2890" t="s">
        <v>3716</v>
      </c>
      <c r="I2890" t="s">
        <v>4534</v>
      </c>
      <c r="J2890" t="s">
        <v>4522</v>
      </c>
      <c r="K2890" s="2">
        <v>-5</v>
      </c>
      <c r="L2890" t="s">
        <v>44</v>
      </c>
      <c r="M2890" s="2">
        <v>-5</v>
      </c>
      <c r="N2890" t="s">
        <v>4523</v>
      </c>
      <c r="O2890" t="s">
        <v>4524</v>
      </c>
      <c r="P2890" t="s">
        <v>14546</v>
      </c>
      <c r="Q2890" t="s">
        <v>14549</v>
      </c>
      <c r="R2890" t="s">
        <v>44</v>
      </c>
      <c r="S2890" t="s">
        <v>4527</v>
      </c>
      <c r="T2890" s="3">
        <v>45818</v>
      </c>
      <c r="U2890" s="3">
        <v>45819</v>
      </c>
      <c r="V2890" s="2">
        <v>0</v>
      </c>
      <c r="W2890" t="s">
        <v>44</v>
      </c>
      <c r="X2890" t="s">
        <v>44</v>
      </c>
      <c r="Y2890" t="s">
        <v>14550</v>
      </c>
      <c r="Z2890" t="s">
        <v>682</v>
      </c>
      <c r="AA2890" t="s">
        <v>4529</v>
      </c>
      <c r="AB2890" t="s">
        <v>4530</v>
      </c>
      <c r="AC2890" t="s">
        <v>89</v>
      </c>
      <c r="AD2890" t="str">
        <f t="shared" si="45"/>
        <v>10-60</v>
      </c>
      <c r="AE2890" t="str">
        <f>VLOOKUP(AD2890,'Main_Sub Desc'!C:D,2,)</f>
        <v>LPC from invoicing</v>
      </c>
      <c r="AF2890" t="str">
        <f>VLOOKUP(VALUE(H2890),'Main_Sub Desc'!F:G,2,)</f>
        <v>Wst Rev Late Payment</v>
      </c>
      <c r="AG2890">
        <f>IFERROR(VLOOKUP(VALUE(I2890),'PC Mapping'!A:F,6,),"")</f>
        <v>10514</v>
      </c>
      <c r="AH2890" s="13" t="str">
        <f>VLOOKUP(AG2890,'PC Mapping'!L:M,2,)</f>
        <v>Bolivar Sewer</v>
      </c>
    </row>
    <row r="2891" spans="1:34" x14ac:dyDescent="0.2">
      <c r="A2891" t="s">
        <v>14551</v>
      </c>
      <c r="B2891" t="s">
        <v>14539</v>
      </c>
      <c r="C2891" t="s">
        <v>4519</v>
      </c>
      <c r="D2891" t="s">
        <v>4520</v>
      </c>
      <c r="E2891" s="3">
        <v>45818</v>
      </c>
      <c r="F2891" t="s">
        <v>44</v>
      </c>
      <c r="G2891" t="s">
        <v>3742</v>
      </c>
      <c r="H2891" t="s">
        <v>3722</v>
      </c>
      <c r="I2891" t="s">
        <v>4538</v>
      </c>
      <c r="J2891" t="s">
        <v>4522</v>
      </c>
      <c r="K2891" s="2">
        <v>-26.62</v>
      </c>
      <c r="L2891" t="s">
        <v>44</v>
      </c>
      <c r="M2891" s="2">
        <v>-26.62</v>
      </c>
      <c r="N2891" t="s">
        <v>4523</v>
      </c>
      <c r="O2891" t="s">
        <v>4524</v>
      </c>
      <c r="P2891" t="s">
        <v>14552</v>
      </c>
      <c r="Q2891" t="s">
        <v>14553</v>
      </c>
      <c r="R2891" t="s">
        <v>44</v>
      </c>
      <c r="S2891" t="s">
        <v>4527</v>
      </c>
      <c r="T2891" s="3">
        <v>45818</v>
      </c>
      <c r="U2891" s="3">
        <v>45819</v>
      </c>
      <c r="V2891" s="2">
        <v>0</v>
      </c>
      <c r="W2891" t="s">
        <v>44</v>
      </c>
      <c r="X2891" t="s">
        <v>44</v>
      </c>
      <c r="Y2891" t="s">
        <v>14554</v>
      </c>
      <c r="Z2891" t="s">
        <v>1199</v>
      </c>
      <c r="AA2891" t="s">
        <v>4529</v>
      </c>
      <c r="AB2891" t="s">
        <v>4530</v>
      </c>
      <c r="AC2891" t="s">
        <v>89</v>
      </c>
      <c r="AD2891" t="str">
        <f t="shared" si="45"/>
        <v>10-60</v>
      </c>
      <c r="AE2891" t="str">
        <f>VLOOKUP(AD2891,'Main_Sub Desc'!C:D,2,)</f>
        <v>LPC from invoicing</v>
      </c>
      <c r="AF2891" t="str">
        <f>VLOOKUP(VALUE(H2891),'Main_Sub Desc'!F:G,2,)</f>
        <v>Wtr Rev Late Payment</v>
      </c>
      <c r="AG2891">
        <f>IFERROR(VLOOKUP(VALUE(I2891),'PC Mapping'!A:F,6,),"")</f>
        <v>10469</v>
      </c>
      <c r="AH2891" s="13" t="str">
        <f>VLOOKUP(AG2891,'PC Mapping'!L:M,2,)</f>
        <v>Bolivar Water</v>
      </c>
    </row>
    <row r="2892" spans="1:34" x14ac:dyDescent="0.2">
      <c r="A2892" t="s">
        <v>14551</v>
      </c>
      <c r="B2892" t="s">
        <v>14539</v>
      </c>
      <c r="C2892" t="s">
        <v>4519</v>
      </c>
      <c r="D2892" t="s">
        <v>4520</v>
      </c>
      <c r="E2892" s="3">
        <v>45818</v>
      </c>
      <c r="F2892" t="s">
        <v>44</v>
      </c>
      <c r="G2892" t="s">
        <v>3742</v>
      </c>
      <c r="H2892" t="s">
        <v>3716</v>
      </c>
      <c r="I2892" t="s">
        <v>4534</v>
      </c>
      <c r="J2892" t="s">
        <v>4522</v>
      </c>
      <c r="K2892" s="2">
        <v>-5</v>
      </c>
      <c r="L2892" t="s">
        <v>44</v>
      </c>
      <c r="M2892" s="2">
        <v>-5</v>
      </c>
      <c r="N2892" t="s">
        <v>4523</v>
      </c>
      <c r="O2892" t="s">
        <v>4524</v>
      </c>
      <c r="P2892" t="s">
        <v>14552</v>
      </c>
      <c r="Q2892" t="s">
        <v>14555</v>
      </c>
      <c r="R2892" t="s">
        <v>44</v>
      </c>
      <c r="S2892" t="s">
        <v>4527</v>
      </c>
      <c r="T2892" s="3">
        <v>45818</v>
      </c>
      <c r="U2892" s="3">
        <v>45819</v>
      </c>
      <c r="V2892" s="2">
        <v>0</v>
      </c>
      <c r="W2892" t="s">
        <v>44</v>
      </c>
      <c r="X2892" t="s">
        <v>44</v>
      </c>
      <c r="Y2892" t="s">
        <v>14556</v>
      </c>
      <c r="Z2892" t="s">
        <v>1199</v>
      </c>
      <c r="AA2892" t="s">
        <v>4529</v>
      </c>
      <c r="AB2892" t="s">
        <v>4530</v>
      </c>
      <c r="AC2892" t="s">
        <v>89</v>
      </c>
      <c r="AD2892" t="str">
        <f t="shared" si="45"/>
        <v>10-60</v>
      </c>
      <c r="AE2892" t="str">
        <f>VLOOKUP(AD2892,'Main_Sub Desc'!C:D,2,)</f>
        <v>LPC from invoicing</v>
      </c>
      <c r="AF2892" t="str">
        <f>VLOOKUP(VALUE(H2892),'Main_Sub Desc'!F:G,2,)</f>
        <v>Wst Rev Late Payment</v>
      </c>
      <c r="AG2892">
        <f>IFERROR(VLOOKUP(VALUE(I2892),'PC Mapping'!A:F,6,),"")</f>
        <v>10514</v>
      </c>
      <c r="AH2892" s="13" t="str">
        <f>VLOOKUP(AG2892,'PC Mapping'!L:M,2,)</f>
        <v>Bolivar Sewer</v>
      </c>
    </row>
    <row r="2893" spans="1:34" x14ac:dyDescent="0.2">
      <c r="A2893" t="s">
        <v>14557</v>
      </c>
      <c r="B2893" t="s">
        <v>14539</v>
      </c>
      <c r="C2893" t="s">
        <v>4519</v>
      </c>
      <c r="D2893" t="s">
        <v>4520</v>
      </c>
      <c r="E2893" s="3">
        <v>45818</v>
      </c>
      <c r="F2893" t="s">
        <v>44</v>
      </c>
      <c r="G2893" t="s">
        <v>3742</v>
      </c>
      <c r="H2893" t="s">
        <v>3722</v>
      </c>
      <c r="I2893" t="s">
        <v>4538</v>
      </c>
      <c r="J2893" t="s">
        <v>4522</v>
      </c>
      <c r="K2893" s="2">
        <v>-5</v>
      </c>
      <c r="L2893" t="s">
        <v>44</v>
      </c>
      <c r="M2893" s="2">
        <v>-5</v>
      </c>
      <c r="N2893" t="s">
        <v>4523</v>
      </c>
      <c r="O2893" t="s">
        <v>4524</v>
      </c>
      <c r="P2893" t="s">
        <v>14558</v>
      </c>
      <c r="Q2893" t="s">
        <v>14559</v>
      </c>
      <c r="R2893" t="s">
        <v>44</v>
      </c>
      <c r="S2893" t="s">
        <v>4527</v>
      </c>
      <c r="T2893" s="3">
        <v>45818</v>
      </c>
      <c r="U2893" s="3">
        <v>45819</v>
      </c>
      <c r="V2893" s="2">
        <v>0</v>
      </c>
      <c r="W2893" t="s">
        <v>44</v>
      </c>
      <c r="X2893" t="s">
        <v>44</v>
      </c>
      <c r="Y2893" t="s">
        <v>14560</v>
      </c>
      <c r="Z2893" t="s">
        <v>850</v>
      </c>
      <c r="AA2893" t="s">
        <v>4529</v>
      </c>
      <c r="AB2893" t="s">
        <v>4530</v>
      </c>
      <c r="AC2893" t="s">
        <v>99</v>
      </c>
      <c r="AD2893" t="str">
        <f t="shared" si="45"/>
        <v>10-60</v>
      </c>
      <c r="AE2893" t="str">
        <f>VLOOKUP(AD2893,'Main_Sub Desc'!C:D,2,)</f>
        <v>LPC from invoicing</v>
      </c>
      <c r="AF2893" t="str">
        <f>VLOOKUP(VALUE(H2893),'Main_Sub Desc'!F:G,2,)</f>
        <v>Wtr Rev Late Payment</v>
      </c>
      <c r="AG2893">
        <f>IFERROR(VLOOKUP(VALUE(I2893),'PC Mapping'!A:F,6,),"")</f>
        <v>10469</v>
      </c>
      <c r="AH2893" s="13" t="str">
        <f>VLOOKUP(AG2893,'PC Mapping'!L:M,2,)</f>
        <v>Bolivar Water</v>
      </c>
    </row>
    <row r="2894" spans="1:34" x14ac:dyDescent="0.2">
      <c r="A2894" t="s">
        <v>14557</v>
      </c>
      <c r="B2894" t="s">
        <v>14539</v>
      </c>
      <c r="C2894" t="s">
        <v>4519</v>
      </c>
      <c r="D2894" t="s">
        <v>4520</v>
      </c>
      <c r="E2894" s="3">
        <v>45818</v>
      </c>
      <c r="F2894" t="s">
        <v>44</v>
      </c>
      <c r="G2894" t="s">
        <v>3742</v>
      </c>
      <c r="H2894" t="s">
        <v>3716</v>
      </c>
      <c r="I2894" t="s">
        <v>4534</v>
      </c>
      <c r="J2894" t="s">
        <v>4522</v>
      </c>
      <c r="K2894" s="2">
        <v>-5</v>
      </c>
      <c r="L2894" t="s">
        <v>44</v>
      </c>
      <c r="M2894" s="2">
        <v>-5</v>
      </c>
      <c r="N2894" t="s">
        <v>4523</v>
      </c>
      <c r="O2894" t="s">
        <v>4524</v>
      </c>
      <c r="P2894" t="s">
        <v>14558</v>
      </c>
      <c r="Q2894" t="s">
        <v>14561</v>
      </c>
      <c r="R2894" t="s">
        <v>44</v>
      </c>
      <c r="S2894" t="s">
        <v>4527</v>
      </c>
      <c r="T2894" s="3">
        <v>45818</v>
      </c>
      <c r="U2894" s="3">
        <v>45819</v>
      </c>
      <c r="V2894" s="2">
        <v>0</v>
      </c>
      <c r="W2894" t="s">
        <v>44</v>
      </c>
      <c r="X2894" t="s">
        <v>44</v>
      </c>
      <c r="Y2894" t="s">
        <v>14562</v>
      </c>
      <c r="Z2894" t="s">
        <v>850</v>
      </c>
      <c r="AA2894" t="s">
        <v>4529</v>
      </c>
      <c r="AB2894" t="s">
        <v>4530</v>
      </c>
      <c r="AC2894" t="s">
        <v>99</v>
      </c>
      <c r="AD2894" t="str">
        <f t="shared" si="45"/>
        <v>10-60</v>
      </c>
      <c r="AE2894" t="str">
        <f>VLOOKUP(AD2894,'Main_Sub Desc'!C:D,2,)</f>
        <v>LPC from invoicing</v>
      </c>
      <c r="AF2894" t="str">
        <f>VLOOKUP(VALUE(H2894),'Main_Sub Desc'!F:G,2,)</f>
        <v>Wst Rev Late Payment</v>
      </c>
      <c r="AG2894">
        <f>IFERROR(VLOOKUP(VALUE(I2894),'PC Mapping'!A:F,6,),"")</f>
        <v>10514</v>
      </c>
      <c r="AH2894" s="13" t="str">
        <f>VLOOKUP(AG2894,'PC Mapping'!L:M,2,)</f>
        <v>Bolivar Sewer</v>
      </c>
    </row>
    <row r="2895" spans="1:34" x14ac:dyDescent="0.2">
      <c r="A2895" t="s">
        <v>14563</v>
      </c>
      <c r="B2895" t="s">
        <v>14539</v>
      </c>
      <c r="C2895" t="s">
        <v>4519</v>
      </c>
      <c r="D2895" t="s">
        <v>4520</v>
      </c>
      <c r="E2895" s="3">
        <v>45818</v>
      </c>
      <c r="F2895" t="s">
        <v>44</v>
      </c>
      <c r="G2895" t="s">
        <v>3742</v>
      </c>
      <c r="H2895" t="s">
        <v>3722</v>
      </c>
      <c r="I2895" t="s">
        <v>4538</v>
      </c>
      <c r="J2895" t="s">
        <v>4522</v>
      </c>
      <c r="K2895" s="2">
        <v>-5</v>
      </c>
      <c r="L2895" t="s">
        <v>44</v>
      </c>
      <c r="M2895" s="2">
        <v>-5</v>
      </c>
      <c r="N2895" t="s">
        <v>4523</v>
      </c>
      <c r="O2895" t="s">
        <v>4524</v>
      </c>
      <c r="P2895" t="s">
        <v>13088</v>
      </c>
      <c r="Q2895" t="s">
        <v>14564</v>
      </c>
      <c r="R2895" t="s">
        <v>44</v>
      </c>
      <c r="S2895" t="s">
        <v>4527</v>
      </c>
      <c r="T2895" s="3">
        <v>45818</v>
      </c>
      <c r="U2895" s="3">
        <v>45819</v>
      </c>
      <c r="V2895" s="2">
        <v>0</v>
      </c>
      <c r="W2895" t="s">
        <v>44</v>
      </c>
      <c r="X2895" t="s">
        <v>44</v>
      </c>
      <c r="Y2895" t="s">
        <v>13092</v>
      </c>
      <c r="Z2895" t="s">
        <v>557</v>
      </c>
      <c r="AA2895" t="s">
        <v>4529</v>
      </c>
      <c r="AB2895" t="s">
        <v>4530</v>
      </c>
      <c r="AC2895" t="s">
        <v>89</v>
      </c>
      <c r="AD2895" t="str">
        <f t="shared" si="45"/>
        <v>10-60</v>
      </c>
      <c r="AE2895" t="str">
        <f>VLOOKUP(AD2895,'Main_Sub Desc'!C:D,2,)</f>
        <v>LPC from invoicing</v>
      </c>
      <c r="AF2895" t="str">
        <f>VLOOKUP(VALUE(H2895),'Main_Sub Desc'!F:G,2,)</f>
        <v>Wtr Rev Late Payment</v>
      </c>
      <c r="AG2895">
        <f>IFERROR(VLOOKUP(VALUE(I2895),'PC Mapping'!A:F,6,),"")</f>
        <v>10469</v>
      </c>
      <c r="AH2895" s="13" t="str">
        <f>VLOOKUP(AG2895,'PC Mapping'!L:M,2,)</f>
        <v>Bolivar Water</v>
      </c>
    </row>
    <row r="2896" spans="1:34" x14ac:dyDescent="0.2">
      <c r="A2896" t="s">
        <v>14563</v>
      </c>
      <c r="B2896" t="s">
        <v>14539</v>
      </c>
      <c r="C2896" t="s">
        <v>4519</v>
      </c>
      <c r="D2896" t="s">
        <v>4520</v>
      </c>
      <c r="E2896" s="3">
        <v>45818</v>
      </c>
      <c r="F2896" t="s">
        <v>44</v>
      </c>
      <c r="G2896" t="s">
        <v>3742</v>
      </c>
      <c r="H2896" t="s">
        <v>3716</v>
      </c>
      <c r="I2896" t="s">
        <v>4534</v>
      </c>
      <c r="J2896" t="s">
        <v>4522</v>
      </c>
      <c r="K2896" s="2">
        <v>-5</v>
      </c>
      <c r="L2896" t="s">
        <v>44</v>
      </c>
      <c r="M2896" s="2">
        <v>-5</v>
      </c>
      <c r="N2896" t="s">
        <v>4523</v>
      </c>
      <c r="O2896" t="s">
        <v>4524</v>
      </c>
      <c r="P2896" t="s">
        <v>13088</v>
      </c>
      <c r="Q2896" t="s">
        <v>14565</v>
      </c>
      <c r="R2896" t="s">
        <v>44</v>
      </c>
      <c r="S2896" t="s">
        <v>4527</v>
      </c>
      <c r="T2896" s="3">
        <v>45818</v>
      </c>
      <c r="U2896" s="3">
        <v>45819</v>
      </c>
      <c r="V2896" s="2">
        <v>0</v>
      </c>
      <c r="W2896" t="s">
        <v>44</v>
      </c>
      <c r="X2896" t="s">
        <v>44</v>
      </c>
      <c r="Y2896" t="s">
        <v>13090</v>
      </c>
      <c r="Z2896" t="s">
        <v>557</v>
      </c>
      <c r="AA2896" t="s">
        <v>4529</v>
      </c>
      <c r="AB2896" t="s">
        <v>4530</v>
      </c>
      <c r="AC2896" t="s">
        <v>89</v>
      </c>
      <c r="AD2896" t="str">
        <f t="shared" si="45"/>
        <v>10-60</v>
      </c>
      <c r="AE2896" t="str">
        <f>VLOOKUP(AD2896,'Main_Sub Desc'!C:D,2,)</f>
        <v>LPC from invoicing</v>
      </c>
      <c r="AF2896" t="str">
        <f>VLOOKUP(VALUE(H2896),'Main_Sub Desc'!F:G,2,)</f>
        <v>Wst Rev Late Payment</v>
      </c>
      <c r="AG2896">
        <f>IFERROR(VLOOKUP(VALUE(I2896),'PC Mapping'!A:F,6,),"")</f>
        <v>10514</v>
      </c>
      <c r="AH2896" s="13" t="str">
        <f>VLOOKUP(AG2896,'PC Mapping'!L:M,2,)</f>
        <v>Bolivar Sewer</v>
      </c>
    </row>
    <row r="2897" spans="1:34" x14ac:dyDescent="0.2">
      <c r="A2897" t="s">
        <v>14566</v>
      </c>
      <c r="B2897" t="s">
        <v>14539</v>
      </c>
      <c r="C2897" t="s">
        <v>4519</v>
      </c>
      <c r="D2897" t="s">
        <v>4520</v>
      </c>
      <c r="E2897" s="3">
        <v>45818</v>
      </c>
      <c r="F2897" t="s">
        <v>44</v>
      </c>
      <c r="G2897" t="s">
        <v>3742</v>
      </c>
      <c r="H2897" t="s">
        <v>3722</v>
      </c>
      <c r="I2897" t="s">
        <v>4538</v>
      </c>
      <c r="J2897" t="s">
        <v>4522</v>
      </c>
      <c r="K2897" s="2">
        <v>-5</v>
      </c>
      <c r="L2897" t="s">
        <v>44</v>
      </c>
      <c r="M2897" s="2">
        <v>-5</v>
      </c>
      <c r="N2897" t="s">
        <v>4523</v>
      </c>
      <c r="O2897" t="s">
        <v>4524</v>
      </c>
      <c r="P2897" t="s">
        <v>6904</v>
      </c>
      <c r="Q2897" t="s">
        <v>14567</v>
      </c>
      <c r="R2897" t="s">
        <v>44</v>
      </c>
      <c r="S2897" t="s">
        <v>4527</v>
      </c>
      <c r="T2897" s="3">
        <v>45818</v>
      </c>
      <c r="U2897" s="3">
        <v>45819</v>
      </c>
      <c r="V2897" s="2">
        <v>0</v>
      </c>
      <c r="W2897" t="s">
        <v>44</v>
      </c>
      <c r="X2897" t="s">
        <v>44</v>
      </c>
      <c r="Y2897" t="s">
        <v>14568</v>
      </c>
      <c r="Z2897" t="s">
        <v>590</v>
      </c>
      <c r="AA2897" t="s">
        <v>4529</v>
      </c>
      <c r="AB2897" t="s">
        <v>4530</v>
      </c>
      <c r="AC2897" t="s">
        <v>89</v>
      </c>
      <c r="AD2897" t="str">
        <f t="shared" si="45"/>
        <v>10-60</v>
      </c>
      <c r="AE2897" t="str">
        <f>VLOOKUP(AD2897,'Main_Sub Desc'!C:D,2,)</f>
        <v>LPC from invoicing</v>
      </c>
      <c r="AF2897" t="str">
        <f>VLOOKUP(VALUE(H2897),'Main_Sub Desc'!F:G,2,)</f>
        <v>Wtr Rev Late Payment</v>
      </c>
      <c r="AG2897">
        <f>IFERROR(VLOOKUP(VALUE(I2897),'PC Mapping'!A:F,6,),"")</f>
        <v>10469</v>
      </c>
      <c r="AH2897" s="13" t="str">
        <f>VLOOKUP(AG2897,'PC Mapping'!L:M,2,)</f>
        <v>Bolivar Water</v>
      </c>
    </row>
    <row r="2898" spans="1:34" x14ac:dyDescent="0.2">
      <c r="A2898" t="s">
        <v>14566</v>
      </c>
      <c r="B2898" t="s">
        <v>14539</v>
      </c>
      <c r="C2898" t="s">
        <v>4519</v>
      </c>
      <c r="D2898" t="s">
        <v>4520</v>
      </c>
      <c r="E2898" s="3">
        <v>45818</v>
      </c>
      <c r="F2898" t="s">
        <v>44</v>
      </c>
      <c r="G2898" t="s">
        <v>3742</v>
      </c>
      <c r="H2898" t="s">
        <v>3716</v>
      </c>
      <c r="I2898" t="s">
        <v>4534</v>
      </c>
      <c r="J2898" t="s">
        <v>4522</v>
      </c>
      <c r="K2898" s="2">
        <v>-5</v>
      </c>
      <c r="L2898" t="s">
        <v>44</v>
      </c>
      <c r="M2898" s="2">
        <v>-5</v>
      </c>
      <c r="N2898" t="s">
        <v>4523</v>
      </c>
      <c r="O2898" t="s">
        <v>4524</v>
      </c>
      <c r="P2898" t="s">
        <v>6904</v>
      </c>
      <c r="Q2898" t="s">
        <v>14569</v>
      </c>
      <c r="R2898" t="s">
        <v>44</v>
      </c>
      <c r="S2898" t="s">
        <v>4527</v>
      </c>
      <c r="T2898" s="3">
        <v>45818</v>
      </c>
      <c r="U2898" s="3">
        <v>45819</v>
      </c>
      <c r="V2898" s="2">
        <v>0</v>
      </c>
      <c r="W2898" t="s">
        <v>44</v>
      </c>
      <c r="X2898" t="s">
        <v>44</v>
      </c>
      <c r="Y2898" t="s">
        <v>14570</v>
      </c>
      <c r="Z2898" t="s">
        <v>590</v>
      </c>
      <c r="AA2898" t="s">
        <v>4529</v>
      </c>
      <c r="AB2898" t="s">
        <v>4530</v>
      </c>
      <c r="AC2898" t="s">
        <v>89</v>
      </c>
      <c r="AD2898" t="str">
        <f t="shared" si="45"/>
        <v>10-60</v>
      </c>
      <c r="AE2898" t="str">
        <f>VLOOKUP(AD2898,'Main_Sub Desc'!C:D,2,)</f>
        <v>LPC from invoicing</v>
      </c>
      <c r="AF2898" t="str">
        <f>VLOOKUP(VALUE(H2898),'Main_Sub Desc'!F:G,2,)</f>
        <v>Wst Rev Late Payment</v>
      </c>
      <c r="AG2898">
        <f>IFERROR(VLOOKUP(VALUE(I2898),'PC Mapping'!A:F,6,),"")</f>
        <v>10514</v>
      </c>
      <c r="AH2898" s="13" t="str">
        <f>VLOOKUP(AG2898,'PC Mapping'!L:M,2,)</f>
        <v>Bolivar Sewer</v>
      </c>
    </row>
    <row r="2899" spans="1:34" x14ac:dyDescent="0.2">
      <c r="A2899" t="s">
        <v>14571</v>
      </c>
      <c r="B2899" t="s">
        <v>14535</v>
      </c>
      <c r="C2899" t="s">
        <v>4519</v>
      </c>
      <c r="D2899" t="s">
        <v>4520</v>
      </c>
      <c r="E2899" s="3">
        <v>45818</v>
      </c>
      <c r="F2899" t="s">
        <v>44</v>
      </c>
      <c r="G2899" t="s">
        <v>3742</v>
      </c>
      <c r="H2899" t="s">
        <v>3722</v>
      </c>
      <c r="I2899" t="s">
        <v>4538</v>
      </c>
      <c r="J2899" t="s">
        <v>4522</v>
      </c>
      <c r="K2899" s="2">
        <v>-5</v>
      </c>
      <c r="L2899" t="s">
        <v>44</v>
      </c>
      <c r="M2899" s="2">
        <v>-5</v>
      </c>
      <c r="N2899" t="s">
        <v>4523</v>
      </c>
      <c r="O2899" t="s">
        <v>4524</v>
      </c>
      <c r="P2899" t="s">
        <v>6867</v>
      </c>
      <c r="Q2899" t="s">
        <v>14572</v>
      </c>
      <c r="R2899" t="s">
        <v>44</v>
      </c>
      <c r="S2899" t="s">
        <v>4527</v>
      </c>
      <c r="T2899" s="3">
        <v>45818</v>
      </c>
      <c r="U2899" s="3">
        <v>45819</v>
      </c>
      <c r="V2899" s="2">
        <v>0</v>
      </c>
      <c r="W2899" t="s">
        <v>44</v>
      </c>
      <c r="X2899" t="s">
        <v>44</v>
      </c>
      <c r="Y2899" t="s">
        <v>14573</v>
      </c>
      <c r="Z2899" t="s">
        <v>14574</v>
      </c>
      <c r="AA2899" t="s">
        <v>4529</v>
      </c>
      <c r="AB2899" t="s">
        <v>4530</v>
      </c>
      <c r="AC2899" t="s">
        <v>89</v>
      </c>
      <c r="AD2899" t="str">
        <f t="shared" si="45"/>
        <v>10-60</v>
      </c>
      <c r="AE2899" t="str">
        <f>VLOOKUP(AD2899,'Main_Sub Desc'!C:D,2,)</f>
        <v>LPC from invoicing</v>
      </c>
      <c r="AF2899" t="str">
        <f>VLOOKUP(VALUE(H2899),'Main_Sub Desc'!F:G,2,)</f>
        <v>Wtr Rev Late Payment</v>
      </c>
      <c r="AG2899">
        <f>IFERROR(VLOOKUP(VALUE(I2899),'PC Mapping'!A:F,6,),"")</f>
        <v>10469</v>
      </c>
      <c r="AH2899" s="13" t="str">
        <f>VLOOKUP(AG2899,'PC Mapping'!L:M,2,)</f>
        <v>Bolivar Water</v>
      </c>
    </row>
    <row r="2900" spans="1:34" x14ac:dyDescent="0.2">
      <c r="A2900" t="s">
        <v>14571</v>
      </c>
      <c r="B2900" t="s">
        <v>14535</v>
      </c>
      <c r="C2900" t="s">
        <v>4519</v>
      </c>
      <c r="D2900" t="s">
        <v>4520</v>
      </c>
      <c r="E2900" s="3">
        <v>45818</v>
      </c>
      <c r="F2900" t="s">
        <v>44</v>
      </c>
      <c r="G2900" t="s">
        <v>3742</v>
      </c>
      <c r="H2900" t="s">
        <v>3716</v>
      </c>
      <c r="I2900" t="s">
        <v>4534</v>
      </c>
      <c r="J2900" t="s">
        <v>4522</v>
      </c>
      <c r="K2900" s="2">
        <v>-5</v>
      </c>
      <c r="L2900" t="s">
        <v>44</v>
      </c>
      <c r="M2900" s="2">
        <v>-5</v>
      </c>
      <c r="N2900" t="s">
        <v>4523</v>
      </c>
      <c r="O2900" t="s">
        <v>4524</v>
      </c>
      <c r="P2900" t="s">
        <v>6867</v>
      </c>
      <c r="Q2900" t="s">
        <v>14575</v>
      </c>
      <c r="R2900" t="s">
        <v>44</v>
      </c>
      <c r="S2900" t="s">
        <v>4527</v>
      </c>
      <c r="T2900" s="3">
        <v>45818</v>
      </c>
      <c r="U2900" s="3">
        <v>45819</v>
      </c>
      <c r="V2900" s="2">
        <v>0</v>
      </c>
      <c r="W2900" t="s">
        <v>44</v>
      </c>
      <c r="X2900" t="s">
        <v>44</v>
      </c>
      <c r="Y2900" t="s">
        <v>14576</v>
      </c>
      <c r="Z2900" t="s">
        <v>14574</v>
      </c>
      <c r="AA2900" t="s">
        <v>4529</v>
      </c>
      <c r="AB2900" t="s">
        <v>4530</v>
      </c>
      <c r="AC2900" t="s">
        <v>89</v>
      </c>
      <c r="AD2900" t="str">
        <f t="shared" si="45"/>
        <v>10-60</v>
      </c>
      <c r="AE2900" t="str">
        <f>VLOOKUP(AD2900,'Main_Sub Desc'!C:D,2,)</f>
        <v>LPC from invoicing</v>
      </c>
      <c r="AF2900" t="str">
        <f>VLOOKUP(VALUE(H2900),'Main_Sub Desc'!F:G,2,)</f>
        <v>Wst Rev Late Payment</v>
      </c>
      <c r="AG2900">
        <f>IFERROR(VLOOKUP(VALUE(I2900),'PC Mapping'!A:F,6,),"")</f>
        <v>10514</v>
      </c>
      <c r="AH2900" s="13" t="str">
        <f>VLOOKUP(AG2900,'PC Mapping'!L:M,2,)</f>
        <v>Bolivar Sewer</v>
      </c>
    </row>
    <row r="2901" spans="1:34" x14ac:dyDescent="0.2">
      <c r="A2901" t="s">
        <v>14577</v>
      </c>
      <c r="B2901" t="s">
        <v>14539</v>
      </c>
      <c r="C2901" t="s">
        <v>4519</v>
      </c>
      <c r="D2901" t="s">
        <v>4520</v>
      </c>
      <c r="E2901" s="3">
        <v>45818</v>
      </c>
      <c r="F2901" t="s">
        <v>44</v>
      </c>
      <c r="G2901" t="s">
        <v>3742</v>
      </c>
      <c r="H2901" t="s">
        <v>3716</v>
      </c>
      <c r="I2901" t="s">
        <v>4534</v>
      </c>
      <c r="J2901" t="s">
        <v>4522</v>
      </c>
      <c r="K2901" s="2">
        <v>-5</v>
      </c>
      <c r="L2901" t="s">
        <v>44</v>
      </c>
      <c r="M2901" s="2">
        <v>-5</v>
      </c>
      <c r="N2901" t="s">
        <v>4523</v>
      </c>
      <c r="O2901" t="s">
        <v>4524</v>
      </c>
      <c r="P2901" t="s">
        <v>9214</v>
      </c>
      <c r="Q2901" t="s">
        <v>14578</v>
      </c>
      <c r="R2901" t="s">
        <v>44</v>
      </c>
      <c r="S2901" t="s">
        <v>4527</v>
      </c>
      <c r="T2901" s="3">
        <v>45818</v>
      </c>
      <c r="U2901" s="3">
        <v>45819</v>
      </c>
      <c r="V2901" s="2">
        <v>0</v>
      </c>
      <c r="W2901" t="s">
        <v>44</v>
      </c>
      <c r="X2901" t="s">
        <v>44</v>
      </c>
      <c r="Y2901" t="s">
        <v>9219</v>
      </c>
      <c r="Z2901" t="s">
        <v>9217</v>
      </c>
      <c r="AA2901" t="s">
        <v>4529</v>
      </c>
      <c r="AB2901" t="s">
        <v>4530</v>
      </c>
      <c r="AC2901" t="s">
        <v>89</v>
      </c>
      <c r="AD2901" t="str">
        <f t="shared" si="45"/>
        <v>10-60</v>
      </c>
      <c r="AE2901" t="str">
        <f>VLOOKUP(AD2901,'Main_Sub Desc'!C:D,2,)</f>
        <v>LPC from invoicing</v>
      </c>
      <c r="AF2901" t="str">
        <f>VLOOKUP(VALUE(H2901),'Main_Sub Desc'!F:G,2,)</f>
        <v>Wst Rev Late Payment</v>
      </c>
      <c r="AG2901">
        <f>IFERROR(VLOOKUP(VALUE(I2901),'PC Mapping'!A:F,6,),"")</f>
        <v>10514</v>
      </c>
      <c r="AH2901" s="13" t="str">
        <f>VLOOKUP(AG2901,'PC Mapping'!L:M,2,)</f>
        <v>Bolivar Sewer</v>
      </c>
    </row>
    <row r="2902" spans="1:34" x14ac:dyDescent="0.2">
      <c r="A2902" t="s">
        <v>14577</v>
      </c>
      <c r="B2902" t="s">
        <v>14539</v>
      </c>
      <c r="C2902" t="s">
        <v>4519</v>
      </c>
      <c r="D2902" t="s">
        <v>4520</v>
      </c>
      <c r="E2902" s="3">
        <v>45818</v>
      </c>
      <c r="F2902" t="s">
        <v>44</v>
      </c>
      <c r="G2902" t="s">
        <v>3742</v>
      </c>
      <c r="H2902" t="s">
        <v>3722</v>
      </c>
      <c r="I2902" t="s">
        <v>4538</v>
      </c>
      <c r="J2902" t="s">
        <v>4522</v>
      </c>
      <c r="K2902" s="2">
        <v>-5</v>
      </c>
      <c r="L2902" t="s">
        <v>44</v>
      </c>
      <c r="M2902" s="2">
        <v>-5</v>
      </c>
      <c r="N2902" t="s">
        <v>4523</v>
      </c>
      <c r="O2902" t="s">
        <v>4524</v>
      </c>
      <c r="P2902" t="s">
        <v>9214</v>
      </c>
      <c r="Q2902" t="s">
        <v>14579</v>
      </c>
      <c r="R2902" t="s">
        <v>44</v>
      </c>
      <c r="S2902" t="s">
        <v>4527</v>
      </c>
      <c r="T2902" s="3">
        <v>45818</v>
      </c>
      <c r="U2902" s="3">
        <v>45819</v>
      </c>
      <c r="V2902" s="2">
        <v>0</v>
      </c>
      <c r="W2902" t="s">
        <v>44</v>
      </c>
      <c r="X2902" t="s">
        <v>44</v>
      </c>
      <c r="Y2902" t="s">
        <v>9216</v>
      </c>
      <c r="Z2902" t="s">
        <v>9217</v>
      </c>
      <c r="AA2902" t="s">
        <v>4529</v>
      </c>
      <c r="AB2902" t="s">
        <v>4530</v>
      </c>
      <c r="AC2902" t="s">
        <v>89</v>
      </c>
      <c r="AD2902" t="str">
        <f t="shared" si="45"/>
        <v>10-60</v>
      </c>
      <c r="AE2902" t="str">
        <f>VLOOKUP(AD2902,'Main_Sub Desc'!C:D,2,)</f>
        <v>LPC from invoicing</v>
      </c>
      <c r="AF2902" t="str">
        <f>VLOOKUP(VALUE(H2902),'Main_Sub Desc'!F:G,2,)</f>
        <v>Wtr Rev Late Payment</v>
      </c>
      <c r="AG2902">
        <f>IFERROR(VLOOKUP(VALUE(I2902),'PC Mapping'!A:F,6,),"")</f>
        <v>10469</v>
      </c>
      <c r="AH2902" s="13" t="str">
        <f>VLOOKUP(AG2902,'PC Mapping'!L:M,2,)</f>
        <v>Bolivar Water</v>
      </c>
    </row>
    <row r="2903" spans="1:34" x14ac:dyDescent="0.2">
      <c r="A2903" t="s">
        <v>14580</v>
      </c>
      <c r="B2903" t="s">
        <v>14581</v>
      </c>
      <c r="C2903" t="s">
        <v>4519</v>
      </c>
      <c r="D2903" t="s">
        <v>4520</v>
      </c>
      <c r="E2903" s="3">
        <v>45820</v>
      </c>
      <c r="F2903" t="s">
        <v>44</v>
      </c>
      <c r="G2903" t="s">
        <v>3742</v>
      </c>
      <c r="H2903" t="s">
        <v>3722</v>
      </c>
      <c r="I2903" t="s">
        <v>3752</v>
      </c>
      <c r="J2903" t="s">
        <v>4522</v>
      </c>
      <c r="K2903" s="2">
        <v>-5.39</v>
      </c>
      <c r="L2903" t="s">
        <v>44</v>
      </c>
      <c r="M2903" s="2">
        <v>-5.39</v>
      </c>
      <c r="N2903" t="s">
        <v>4523</v>
      </c>
      <c r="O2903" t="s">
        <v>4524</v>
      </c>
      <c r="P2903" t="s">
        <v>11316</v>
      </c>
      <c r="Q2903" t="s">
        <v>14582</v>
      </c>
      <c r="R2903" t="s">
        <v>44</v>
      </c>
      <c r="S2903" t="s">
        <v>4527</v>
      </c>
      <c r="T2903" s="3">
        <v>45820</v>
      </c>
      <c r="U2903" s="3">
        <v>45821</v>
      </c>
      <c r="V2903" s="2">
        <v>0</v>
      </c>
      <c r="W2903" t="s">
        <v>44</v>
      </c>
      <c r="X2903" t="s">
        <v>44</v>
      </c>
      <c r="Y2903" t="s">
        <v>14583</v>
      </c>
      <c r="Z2903" t="s">
        <v>2903</v>
      </c>
      <c r="AA2903" t="s">
        <v>4529</v>
      </c>
      <c r="AB2903" t="s">
        <v>4530</v>
      </c>
      <c r="AC2903" t="s">
        <v>89</v>
      </c>
      <c r="AD2903" t="str">
        <f t="shared" si="45"/>
        <v>10-60</v>
      </c>
      <c r="AE2903" t="str">
        <f>VLOOKUP(AD2903,'Main_Sub Desc'!C:D,2,)</f>
        <v>LPC from invoicing</v>
      </c>
      <c r="AF2903" t="str">
        <f>VLOOKUP(VALUE(H2903),'Main_Sub Desc'!F:G,2,)</f>
        <v>Wtr Rev Late Payment</v>
      </c>
      <c r="AG2903">
        <f>IFERROR(VLOOKUP(VALUE(I2903),'PC Mapping'!A:F,6,),"")</f>
        <v>10719</v>
      </c>
      <c r="AH2903" s="13" t="str">
        <f>VLOOKUP(AG2903,'PC Mapping'!L:M,2,)</f>
        <v>All Other Water</v>
      </c>
    </row>
    <row r="2904" spans="1:34" x14ac:dyDescent="0.2">
      <c r="A2904" t="s">
        <v>14584</v>
      </c>
      <c r="B2904" t="s">
        <v>14581</v>
      </c>
      <c r="C2904" t="s">
        <v>4519</v>
      </c>
      <c r="D2904" t="s">
        <v>4520</v>
      </c>
      <c r="E2904" s="3">
        <v>45820</v>
      </c>
      <c r="F2904" t="s">
        <v>44</v>
      </c>
      <c r="G2904" t="s">
        <v>3742</v>
      </c>
      <c r="H2904" t="s">
        <v>3722</v>
      </c>
      <c r="I2904" t="s">
        <v>3752</v>
      </c>
      <c r="J2904" t="s">
        <v>4522</v>
      </c>
      <c r="K2904" s="2">
        <v>-5</v>
      </c>
      <c r="L2904" t="s">
        <v>44</v>
      </c>
      <c r="M2904" s="2">
        <v>-5</v>
      </c>
      <c r="N2904" t="s">
        <v>4523</v>
      </c>
      <c r="O2904" t="s">
        <v>4524</v>
      </c>
      <c r="P2904" t="s">
        <v>14585</v>
      </c>
      <c r="Q2904" t="s">
        <v>14586</v>
      </c>
      <c r="R2904" t="s">
        <v>44</v>
      </c>
      <c r="S2904" t="s">
        <v>4527</v>
      </c>
      <c r="T2904" s="3">
        <v>45820</v>
      </c>
      <c r="U2904" s="3">
        <v>45821</v>
      </c>
      <c r="V2904" s="2">
        <v>0</v>
      </c>
      <c r="W2904" t="s">
        <v>44</v>
      </c>
      <c r="X2904" t="s">
        <v>44</v>
      </c>
      <c r="Y2904" t="s">
        <v>14587</v>
      </c>
      <c r="Z2904" t="s">
        <v>3268</v>
      </c>
      <c r="AA2904" t="s">
        <v>4529</v>
      </c>
      <c r="AB2904" t="s">
        <v>4530</v>
      </c>
      <c r="AC2904" t="s">
        <v>89</v>
      </c>
      <c r="AD2904" t="str">
        <f t="shared" si="45"/>
        <v>10-60</v>
      </c>
      <c r="AE2904" t="str">
        <f>VLOOKUP(AD2904,'Main_Sub Desc'!C:D,2,)</f>
        <v>LPC from invoicing</v>
      </c>
      <c r="AF2904" t="str">
        <f>VLOOKUP(VALUE(H2904),'Main_Sub Desc'!F:G,2,)</f>
        <v>Wtr Rev Late Payment</v>
      </c>
      <c r="AG2904">
        <f>IFERROR(VLOOKUP(VALUE(I2904),'PC Mapping'!A:F,6,),"")</f>
        <v>10719</v>
      </c>
      <c r="AH2904" s="13" t="str">
        <f>VLOOKUP(AG2904,'PC Mapping'!L:M,2,)</f>
        <v>All Other Water</v>
      </c>
    </row>
    <row r="2905" spans="1:34" x14ac:dyDescent="0.2">
      <c r="A2905" t="s">
        <v>14588</v>
      </c>
      <c r="B2905" t="s">
        <v>14581</v>
      </c>
      <c r="C2905" t="s">
        <v>4519</v>
      </c>
      <c r="D2905" t="s">
        <v>4520</v>
      </c>
      <c r="E2905" s="3">
        <v>45820</v>
      </c>
      <c r="F2905" t="s">
        <v>44</v>
      </c>
      <c r="G2905" t="s">
        <v>3742</v>
      </c>
      <c r="H2905" t="s">
        <v>3722</v>
      </c>
      <c r="I2905" t="s">
        <v>3752</v>
      </c>
      <c r="J2905" t="s">
        <v>4522</v>
      </c>
      <c r="K2905" s="2">
        <v>-19.28</v>
      </c>
      <c r="L2905" t="s">
        <v>44</v>
      </c>
      <c r="M2905" s="2">
        <v>-19.28</v>
      </c>
      <c r="N2905" t="s">
        <v>4523</v>
      </c>
      <c r="O2905" t="s">
        <v>4524</v>
      </c>
      <c r="P2905" t="s">
        <v>14589</v>
      </c>
      <c r="Q2905" t="s">
        <v>14590</v>
      </c>
      <c r="R2905" t="s">
        <v>44</v>
      </c>
      <c r="S2905" t="s">
        <v>4527</v>
      </c>
      <c r="T2905" s="3">
        <v>45820</v>
      </c>
      <c r="U2905" s="3">
        <v>45821</v>
      </c>
      <c r="V2905" s="2">
        <v>0</v>
      </c>
      <c r="W2905" t="s">
        <v>44</v>
      </c>
      <c r="X2905" t="s">
        <v>44</v>
      </c>
      <c r="Y2905" t="s">
        <v>14591</v>
      </c>
      <c r="Z2905" t="s">
        <v>2270</v>
      </c>
      <c r="AA2905" t="s">
        <v>4529</v>
      </c>
      <c r="AB2905" t="s">
        <v>4530</v>
      </c>
      <c r="AC2905" t="s">
        <v>89</v>
      </c>
      <c r="AD2905" t="str">
        <f t="shared" si="45"/>
        <v>10-60</v>
      </c>
      <c r="AE2905" t="str">
        <f>VLOOKUP(AD2905,'Main_Sub Desc'!C:D,2,)</f>
        <v>LPC from invoicing</v>
      </c>
      <c r="AF2905" t="str">
        <f>VLOOKUP(VALUE(H2905),'Main_Sub Desc'!F:G,2,)</f>
        <v>Wtr Rev Late Payment</v>
      </c>
      <c r="AG2905">
        <f>IFERROR(VLOOKUP(VALUE(I2905),'PC Mapping'!A:F,6,),"")</f>
        <v>10719</v>
      </c>
      <c r="AH2905" s="13" t="str">
        <f>VLOOKUP(AG2905,'PC Mapping'!L:M,2,)</f>
        <v>All Other Water</v>
      </c>
    </row>
    <row r="2906" spans="1:34" x14ac:dyDescent="0.2">
      <c r="A2906" t="s">
        <v>14592</v>
      </c>
      <c r="B2906" t="s">
        <v>14593</v>
      </c>
      <c r="C2906" t="s">
        <v>4519</v>
      </c>
      <c r="D2906" t="s">
        <v>4520</v>
      </c>
      <c r="E2906" s="3">
        <v>45821</v>
      </c>
      <c r="F2906" t="s">
        <v>44</v>
      </c>
      <c r="G2906" t="s">
        <v>3742</v>
      </c>
      <c r="H2906" t="s">
        <v>3716</v>
      </c>
      <c r="I2906" t="s">
        <v>4534</v>
      </c>
      <c r="J2906" t="s">
        <v>4522</v>
      </c>
      <c r="K2906" s="2">
        <v>-5</v>
      </c>
      <c r="L2906" t="s">
        <v>44</v>
      </c>
      <c r="M2906" s="2">
        <v>-5</v>
      </c>
      <c r="N2906" t="s">
        <v>4523</v>
      </c>
      <c r="O2906" t="s">
        <v>4524</v>
      </c>
      <c r="P2906" t="s">
        <v>14594</v>
      </c>
      <c r="Q2906" t="s">
        <v>14595</v>
      </c>
      <c r="R2906" t="s">
        <v>44</v>
      </c>
      <c r="S2906" t="s">
        <v>4527</v>
      </c>
      <c r="T2906" s="3">
        <v>45821</v>
      </c>
      <c r="U2906" s="3">
        <v>45824</v>
      </c>
      <c r="V2906" s="2">
        <v>0</v>
      </c>
      <c r="W2906" t="s">
        <v>44</v>
      </c>
      <c r="X2906" t="s">
        <v>44</v>
      </c>
      <c r="Y2906" t="s">
        <v>14596</v>
      </c>
      <c r="Z2906" t="s">
        <v>14597</v>
      </c>
      <c r="AA2906" t="s">
        <v>4529</v>
      </c>
      <c r="AB2906" t="s">
        <v>4530</v>
      </c>
      <c r="AC2906" t="s">
        <v>89</v>
      </c>
      <c r="AD2906" t="str">
        <f t="shared" si="45"/>
        <v>10-60</v>
      </c>
      <c r="AE2906" t="str">
        <f>VLOOKUP(AD2906,'Main_Sub Desc'!C:D,2,)</f>
        <v>LPC from invoicing</v>
      </c>
      <c r="AF2906" t="str">
        <f>VLOOKUP(VALUE(H2906),'Main_Sub Desc'!F:G,2,)</f>
        <v>Wst Rev Late Payment</v>
      </c>
      <c r="AG2906">
        <f>IFERROR(VLOOKUP(VALUE(I2906),'PC Mapping'!A:F,6,),"")</f>
        <v>10514</v>
      </c>
      <c r="AH2906" s="13" t="str">
        <f>VLOOKUP(AG2906,'PC Mapping'!L:M,2,)</f>
        <v>Bolivar Sewer</v>
      </c>
    </row>
    <row r="2907" spans="1:34" x14ac:dyDescent="0.2">
      <c r="A2907" t="s">
        <v>14592</v>
      </c>
      <c r="B2907" t="s">
        <v>14593</v>
      </c>
      <c r="C2907" t="s">
        <v>4519</v>
      </c>
      <c r="D2907" t="s">
        <v>4520</v>
      </c>
      <c r="E2907" s="3">
        <v>45821</v>
      </c>
      <c r="F2907" t="s">
        <v>44</v>
      </c>
      <c r="G2907" t="s">
        <v>3742</v>
      </c>
      <c r="H2907" t="s">
        <v>3722</v>
      </c>
      <c r="I2907" t="s">
        <v>4538</v>
      </c>
      <c r="J2907" t="s">
        <v>4522</v>
      </c>
      <c r="K2907" s="2">
        <v>-5</v>
      </c>
      <c r="L2907" t="s">
        <v>44</v>
      </c>
      <c r="M2907" s="2">
        <v>-5</v>
      </c>
      <c r="N2907" t="s">
        <v>4523</v>
      </c>
      <c r="O2907" t="s">
        <v>4524</v>
      </c>
      <c r="P2907" t="s">
        <v>14594</v>
      </c>
      <c r="Q2907" t="s">
        <v>14598</v>
      </c>
      <c r="R2907" t="s">
        <v>44</v>
      </c>
      <c r="S2907" t="s">
        <v>4527</v>
      </c>
      <c r="T2907" s="3">
        <v>45821</v>
      </c>
      <c r="U2907" s="3">
        <v>45824</v>
      </c>
      <c r="V2907" s="2">
        <v>0</v>
      </c>
      <c r="W2907" t="s">
        <v>44</v>
      </c>
      <c r="X2907" t="s">
        <v>44</v>
      </c>
      <c r="Y2907" t="s">
        <v>14599</v>
      </c>
      <c r="Z2907" t="s">
        <v>14597</v>
      </c>
      <c r="AA2907" t="s">
        <v>4529</v>
      </c>
      <c r="AB2907" t="s">
        <v>4530</v>
      </c>
      <c r="AC2907" t="s">
        <v>89</v>
      </c>
      <c r="AD2907" t="str">
        <f t="shared" si="45"/>
        <v>10-60</v>
      </c>
      <c r="AE2907" t="str">
        <f>VLOOKUP(AD2907,'Main_Sub Desc'!C:D,2,)</f>
        <v>LPC from invoicing</v>
      </c>
      <c r="AF2907" t="str">
        <f>VLOOKUP(VALUE(H2907),'Main_Sub Desc'!F:G,2,)</f>
        <v>Wtr Rev Late Payment</v>
      </c>
      <c r="AG2907">
        <f>IFERROR(VLOOKUP(VALUE(I2907),'PC Mapping'!A:F,6,),"")</f>
        <v>10469</v>
      </c>
      <c r="AH2907" s="13" t="str">
        <f>VLOOKUP(AG2907,'PC Mapping'!L:M,2,)</f>
        <v>Bolivar Water</v>
      </c>
    </row>
    <row r="2908" spans="1:34" x14ac:dyDescent="0.2">
      <c r="A2908" t="s">
        <v>14600</v>
      </c>
      <c r="B2908" t="s">
        <v>14601</v>
      </c>
      <c r="C2908" t="s">
        <v>4519</v>
      </c>
      <c r="D2908" t="s">
        <v>4520</v>
      </c>
      <c r="E2908" s="3">
        <v>45821</v>
      </c>
      <c r="F2908" t="s">
        <v>44</v>
      </c>
      <c r="G2908" t="s">
        <v>3742</v>
      </c>
      <c r="H2908" t="s">
        <v>3716</v>
      </c>
      <c r="I2908" t="s">
        <v>4534</v>
      </c>
      <c r="J2908" t="s">
        <v>4522</v>
      </c>
      <c r="K2908" s="2">
        <v>-5</v>
      </c>
      <c r="L2908" t="s">
        <v>44</v>
      </c>
      <c r="M2908" s="2">
        <v>-5</v>
      </c>
      <c r="N2908" t="s">
        <v>4523</v>
      </c>
      <c r="O2908" t="s">
        <v>4524</v>
      </c>
      <c r="P2908" t="s">
        <v>4590</v>
      </c>
      <c r="Q2908" t="s">
        <v>14602</v>
      </c>
      <c r="R2908" t="s">
        <v>44</v>
      </c>
      <c r="S2908" t="s">
        <v>4527</v>
      </c>
      <c r="T2908" s="3">
        <v>45821</v>
      </c>
      <c r="U2908" s="3">
        <v>45824</v>
      </c>
      <c r="V2908" s="2">
        <v>0</v>
      </c>
      <c r="W2908" t="s">
        <v>44</v>
      </c>
      <c r="X2908" t="s">
        <v>44</v>
      </c>
      <c r="Y2908" t="s">
        <v>6783</v>
      </c>
      <c r="Z2908" t="s">
        <v>287</v>
      </c>
      <c r="AA2908" t="s">
        <v>4529</v>
      </c>
      <c r="AB2908" t="s">
        <v>4530</v>
      </c>
      <c r="AC2908" t="s">
        <v>89</v>
      </c>
      <c r="AD2908" t="str">
        <f t="shared" si="45"/>
        <v>10-60</v>
      </c>
      <c r="AE2908" t="str">
        <f>VLOOKUP(AD2908,'Main_Sub Desc'!C:D,2,)</f>
        <v>LPC from invoicing</v>
      </c>
      <c r="AF2908" t="str">
        <f>VLOOKUP(VALUE(H2908),'Main_Sub Desc'!F:G,2,)</f>
        <v>Wst Rev Late Payment</v>
      </c>
      <c r="AG2908">
        <f>IFERROR(VLOOKUP(VALUE(I2908),'PC Mapping'!A:F,6,),"")</f>
        <v>10514</v>
      </c>
      <c r="AH2908" s="13" t="str">
        <f>VLOOKUP(AG2908,'PC Mapping'!L:M,2,)</f>
        <v>Bolivar Sewer</v>
      </c>
    </row>
    <row r="2909" spans="1:34" x14ac:dyDescent="0.2">
      <c r="A2909" t="s">
        <v>14600</v>
      </c>
      <c r="B2909" t="s">
        <v>14601</v>
      </c>
      <c r="C2909" t="s">
        <v>4519</v>
      </c>
      <c r="D2909" t="s">
        <v>4520</v>
      </c>
      <c r="E2909" s="3">
        <v>45821</v>
      </c>
      <c r="F2909" t="s">
        <v>44</v>
      </c>
      <c r="G2909" t="s">
        <v>3742</v>
      </c>
      <c r="H2909" t="s">
        <v>3722</v>
      </c>
      <c r="I2909" t="s">
        <v>4538</v>
      </c>
      <c r="J2909" t="s">
        <v>4522</v>
      </c>
      <c r="K2909" s="2">
        <v>-5</v>
      </c>
      <c r="L2909" t="s">
        <v>44</v>
      </c>
      <c r="M2909" s="2">
        <v>-5</v>
      </c>
      <c r="N2909" t="s">
        <v>4523</v>
      </c>
      <c r="O2909" t="s">
        <v>4524</v>
      </c>
      <c r="P2909" t="s">
        <v>4590</v>
      </c>
      <c r="Q2909" t="s">
        <v>14603</v>
      </c>
      <c r="R2909" t="s">
        <v>44</v>
      </c>
      <c r="S2909" t="s">
        <v>4527</v>
      </c>
      <c r="T2909" s="3">
        <v>45821</v>
      </c>
      <c r="U2909" s="3">
        <v>45824</v>
      </c>
      <c r="V2909" s="2">
        <v>0</v>
      </c>
      <c r="W2909" t="s">
        <v>44</v>
      </c>
      <c r="X2909" t="s">
        <v>44</v>
      </c>
      <c r="Y2909" t="s">
        <v>6781</v>
      </c>
      <c r="Z2909" t="s">
        <v>287</v>
      </c>
      <c r="AA2909" t="s">
        <v>4529</v>
      </c>
      <c r="AB2909" t="s">
        <v>4530</v>
      </c>
      <c r="AC2909" t="s">
        <v>89</v>
      </c>
      <c r="AD2909" t="str">
        <f t="shared" si="45"/>
        <v>10-60</v>
      </c>
      <c r="AE2909" t="str">
        <f>VLOOKUP(AD2909,'Main_Sub Desc'!C:D,2,)</f>
        <v>LPC from invoicing</v>
      </c>
      <c r="AF2909" t="str">
        <f>VLOOKUP(VALUE(H2909),'Main_Sub Desc'!F:G,2,)</f>
        <v>Wtr Rev Late Payment</v>
      </c>
      <c r="AG2909">
        <f>IFERROR(VLOOKUP(VALUE(I2909),'PC Mapping'!A:F,6,),"")</f>
        <v>10469</v>
      </c>
      <c r="AH2909" s="13" t="str">
        <f>VLOOKUP(AG2909,'PC Mapping'!L:M,2,)</f>
        <v>Bolivar Water</v>
      </c>
    </row>
    <row r="2910" spans="1:34" x14ac:dyDescent="0.2">
      <c r="A2910" t="s">
        <v>14604</v>
      </c>
      <c r="B2910" t="s">
        <v>14593</v>
      </c>
      <c r="C2910" t="s">
        <v>4519</v>
      </c>
      <c r="D2910" t="s">
        <v>4520</v>
      </c>
      <c r="E2910" s="3">
        <v>45821</v>
      </c>
      <c r="F2910" t="s">
        <v>44</v>
      </c>
      <c r="G2910" t="s">
        <v>3742</v>
      </c>
      <c r="H2910" t="s">
        <v>3722</v>
      </c>
      <c r="I2910" t="s">
        <v>4538</v>
      </c>
      <c r="J2910" t="s">
        <v>4522</v>
      </c>
      <c r="K2910" s="2">
        <v>-5</v>
      </c>
      <c r="L2910" t="s">
        <v>44</v>
      </c>
      <c r="M2910" s="2">
        <v>-5</v>
      </c>
      <c r="N2910" t="s">
        <v>4523</v>
      </c>
      <c r="O2910" t="s">
        <v>4524</v>
      </c>
      <c r="P2910" t="s">
        <v>12212</v>
      </c>
      <c r="Q2910" t="s">
        <v>14605</v>
      </c>
      <c r="R2910" t="s">
        <v>44</v>
      </c>
      <c r="S2910" t="s">
        <v>4527</v>
      </c>
      <c r="T2910" s="3">
        <v>45821</v>
      </c>
      <c r="U2910" s="3">
        <v>45824</v>
      </c>
      <c r="V2910" s="2">
        <v>0</v>
      </c>
      <c r="W2910" t="s">
        <v>44</v>
      </c>
      <c r="X2910" t="s">
        <v>44</v>
      </c>
      <c r="Y2910" t="s">
        <v>14606</v>
      </c>
      <c r="Z2910" t="s">
        <v>756</v>
      </c>
      <c r="AA2910" t="s">
        <v>4529</v>
      </c>
      <c r="AB2910" t="s">
        <v>4530</v>
      </c>
      <c r="AC2910" t="s">
        <v>89</v>
      </c>
      <c r="AD2910" t="str">
        <f t="shared" si="45"/>
        <v>10-60</v>
      </c>
      <c r="AE2910" t="str">
        <f>VLOOKUP(AD2910,'Main_Sub Desc'!C:D,2,)</f>
        <v>LPC from invoicing</v>
      </c>
      <c r="AF2910" t="str">
        <f>VLOOKUP(VALUE(H2910),'Main_Sub Desc'!F:G,2,)</f>
        <v>Wtr Rev Late Payment</v>
      </c>
      <c r="AG2910">
        <f>IFERROR(VLOOKUP(VALUE(I2910),'PC Mapping'!A:F,6,),"")</f>
        <v>10469</v>
      </c>
      <c r="AH2910" s="13" t="str">
        <f>VLOOKUP(AG2910,'PC Mapping'!L:M,2,)</f>
        <v>Bolivar Water</v>
      </c>
    </row>
    <row r="2911" spans="1:34" x14ac:dyDescent="0.2">
      <c r="A2911" t="s">
        <v>14604</v>
      </c>
      <c r="B2911" t="s">
        <v>14593</v>
      </c>
      <c r="C2911" t="s">
        <v>4519</v>
      </c>
      <c r="D2911" t="s">
        <v>4520</v>
      </c>
      <c r="E2911" s="3">
        <v>45821</v>
      </c>
      <c r="F2911" t="s">
        <v>44</v>
      </c>
      <c r="G2911" t="s">
        <v>3742</v>
      </c>
      <c r="H2911" t="s">
        <v>3716</v>
      </c>
      <c r="I2911" t="s">
        <v>4534</v>
      </c>
      <c r="J2911" t="s">
        <v>4522</v>
      </c>
      <c r="K2911" s="2">
        <v>-5</v>
      </c>
      <c r="L2911" t="s">
        <v>44</v>
      </c>
      <c r="M2911" s="2">
        <v>-5</v>
      </c>
      <c r="N2911" t="s">
        <v>4523</v>
      </c>
      <c r="O2911" t="s">
        <v>4524</v>
      </c>
      <c r="P2911" t="s">
        <v>12212</v>
      </c>
      <c r="Q2911" t="s">
        <v>14607</v>
      </c>
      <c r="R2911" t="s">
        <v>44</v>
      </c>
      <c r="S2911" t="s">
        <v>4527</v>
      </c>
      <c r="T2911" s="3">
        <v>45821</v>
      </c>
      <c r="U2911" s="3">
        <v>45824</v>
      </c>
      <c r="V2911" s="2">
        <v>0</v>
      </c>
      <c r="W2911" t="s">
        <v>44</v>
      </c>
      <c r="X2911" t="s">
        <v>44</v>
      </c>
      <c r="Y2911" t="s">
        <v>14608</v>
      </c>
      <c r="Z2911" t="s">
        <v>756</v>
      </c>
      <c r="AA2911" t="s">
        <v>4529</v>
      </c>
      <c r="AB2911" t="s">
        <v>4530</v>
      </c>
      <c r="AC2911" t="s">
        <v>89</v>
      </c>
      <c r="AD2911" t="str">
        <f t="shared" si="45"/>
        <v>10-60</v>
      </c>
      <c r="AE2911" t="str">
        <f>VLOOKUP(AD2911,'Main_Sub Desc'!C:D,2,)</f>
        <v>LPC from invoicing</v>
      </c>
      <c r="AF2911" t="str">
        <f>VLOOKUP(VALUE(H2911),'Main_Sub Desc'!F:G,2,)</f>
        <v>Wst Rev Late Payment</v>
      </c>
      <c r="AG2911">
        <f>IFERROR(VLOOKUP(VALUE(I2911),'PC Mapping'!A:F,6,),"")</f>
        <v>10514</v>
      </c>
      <c r="AH2911" s="13" t="str">
        <f>VLOOKUP(AG2911,'PC Mapping'!L:M,2,)</f>
        <v>Bolivar Sewer</v>
      </c>
    </row>
    <row r="2912" spans="1:34" x14ac:dyDescent="0.2">
      <c r="A2912" t="s">
        <v>14609</v>
      </c>
      <c r="B2912" t="s">
        <v>14610</v>
      </c>
      <c r="C2912" t="s">
        <v>4519</v>
      </c>
      <c r="D2912" t="s">
        <v>4520</v>
      </c>
      <c r="E2912" s="3">
        <v>45821</v>
      </c>
      <c r="F2912" t="s">
        <v>44</v>
      </c>
      <c r="G2912" t="s">
        <v>3742</v>
      </c>
      <c r="H2912" t="s">
        <v>3722</v>
      </c>
      <c r="I2912" t="s">
        <v>4538</v>
      </c>
      <c r="J2912" t="s">
        <v>4522</v>
      </c>
      <c r="K2912" s="2">
        <v>-5</v>
      </c>
      <c r="L2912" t="s">
        <v>44</v>
      </c>
      <c r="M2912" s="2">
        <v>-5</v>
      </c>
      <c r="N2912" t="s">
        <v>4523</v>
      </c>
      <c r="O2912" t="s">
        <v>4524</v>
      </c>
      <c r="P2912" t="s">
        <v>14611</v>
      </c>
      <c r="Q2912" t="s">
        <v>14612</v>
      </c>
      <c r="R2912" t="s">
        <v>44</v>
      </c>
      <c r="S2912" t="s">
        <v>4527</v>
      </c>
      <c r="T2912" s="3">
        <v>45821</v>
      </c>
      <c r="U2912" s="3">
        <v>45824</v>
      </c>
      <c r="V2912" s="2">
        <v>0</v>
      </c>
      <c r="W2912" t="s">
        <v>44</v>
      </c>
      <c r="X2912" t="s">
        <v>44</v>
      </c>
      <c r="Y2912" t="s">
        <v>14613</v>
      </c>
      <c r="Z2912" t="s">
        <v>1129</v>
      </c>
      <c r="AA2912" t="s">
        <v>4529</v>
      </c>
      <c r="AB2912" t="s">
        <v>4530</v>
      </c>
      <c r="AC2912" t="s">
        <v>89</v>
      </c>
      <c r="AD2912" t="str">
        <f t="shared" si="45"/>
        <v>10-60</v>
      </c>
      <c r="AE2912" t="str">
        <f>VLOOKUP(AD2912,'Main_Sub Desc'!C:D,2,)</f>
        <v>LPC from invoicing</v>
      </c>
      <c r="AF2912" t="str">
        <f>VLOOKUP(VALUE(H2912),'Main_Sub Desc'!F:G,2,)</f>
        <v>Wtr Rev Late Payment</v>
      </c>
      <c r="AG2912">
        <f>IFERROR(VLOOKUP(VALUE(I2912),'PC Mapping'!A:F,6,),"")</f>
        <v>10469</v>
      </c>
      <c r="AH2912" s="13" t="str">
        <f>VLOOKUP(AG2912,'PC Mapping'!L:M,2,)</f>
        <v>Bolivar Water</v>
      </c>
    </row>
    <row r="2913" spans="1:34" x14ac:dyDescent="0.2">
      <c r="A2913" t="s">
        <v>14609</v>
      </c>
      <c r="B2913" t="s">
        <v>14610</v>
      </c>
      <c r="C2913" t="s">
        <v>4519</v>
      </c>
      <c r="D2913" t="s">
        <v>4520</v>
      </c>
      <c r="E2913" s="3">
        <v>45821</v>
      </c>
      <c r="F2913" t="s">
        <v>44</v>
      </c>
      <c r="G2913" t="s">
        <v>3742</v>
      </c>
      <c r="H2913" t="s">
        <v>3716</v>
      </c>
      <c r="I2913" t="s">
        <v>4534</v>
      </c>
      <c r="J2913" t="s">
        <v>4522</v>
      </c>
      <c r="K2913" s="2">
        <v>-5</v>
      </c>
      <c r="L2913" t="s">
        <v>44</v>
      </c>
      <c r="M2913" s="2">
        <v>-5</v>
      </c>
      <c r="N2913" t="s">
        <v>4523</v>
      </c>
      <c r="O2913" t="s">
        <v>4524</v>
      </c>
      <c r="P2913" t="s">
        <v>14611</v>
      </c>
      <c r="Q2913" t="s">
        <v>14614</v>
      </c>
      <c r="R2913" t="s">
        <v>44</v>
      </c>
      <c r="S2913" t="s">
        <v>4527</v>
      </c>
      <c r="T2913" s="3">
        <v>45821</v>
      </c>
      <c r="U2913" s="3">
        <v>45824</v>
      </c>
      <c r="V2913" s="2">
        <v>0</v>
      </c>
      <c r="W2913" t="s">
        <v>44</v>
      </c>
      <c r="X2913" t="s">
        <v>44</v>
      </c>
      <c r="Y2913" t="s">
        <v>14615</v>
      </c>
      <c r="Z2913" t="s">
        <v>1129</v>
      </c>
      <c r="AA2913" t="s">
        <v>4529</v>
      </c>
      <c r="AB2913" t="s">
        <v>4530</v>
      </c>
      <c r="AC2913" t="s">
        <v>89</v>
      </c>
      <c r="AD2913" t="str">
        <f t="shared" si="45"/>
        <v>10-60</v>
      </c>
      <c r="AE2913" t="str">
        <f>VLOOKUP(AD2913,'Main_Sub Desc'!C:D,2,)</f>
        <v>LPC from invoicing</v>
      </c>
      <c r="AF2913" t="str">
        <f>VLOOKUP(VALUE(H2913),'Main_Sub Desc'!F:G,2,)</f>
        <v>Wst Rev Late Payment</v>
      </c>
      <c r="AG2913">
        <f>IFERROR(VLOOKUP(VALUE(I2913),'PC Mapping'!A:F,6,),"")</f>
        <v>10514</v>
      </c>
      <c r="AH2913" s="13" t="str">
        <f>VLOOKUP(AG2913,'PC Mapping'!L:M,2,)</f>
        <v>Bolivar Sewer</v>
      </c>
    </row>
    <row r="2914" spans="1:34" x14ac:dyDescent="0.2">
      <c r="A2914" t="s">
        <v>14616</v>
      </c>
      <c r="B2914" t="s">
        <v>14610</v>
      </c>
      <c r="C2914" t="s">
        <v>4519</v>
      </c>
      <c r="D2914" t="s">
        <v>4520</v>
      </c>
      <c r="E2914" s="3">
        <v>45821</v>
      </c>
      <c r="F2914" t="s">
        <v>44</v>
      </c>
      <c r="G2914" t="s">
        <v>3742</v>
      </c>
      <c r="H2914" t="s">
        <v>3722</v>
      </c>
      <c r="I2914" t="s">
        <v>3752</v>
      </c>
      <c r="J2914" t="s">
        <v>4522</v>
      </c>
      <c r="K2914" s="2">
        <v>-5</v>
      </c>
      <c r="L2914" t="s">
        <v>44</v>
      </c>
      <c r="M2914" s="2">
        <v>-5</v>
      </c>
      <c r="N2914" t="s">
        <v>4523</v>
      </c>
      <c r="O2914" t="s">
        <v>4524</v>
      </c>
      <c r="P2914" t="s">
        <v>5525</v>
      </c>
      <c r="Q2914" t="s">
        <v>14617</v>
      </c>
      <c r="R2914" t="s">
        <v>44</v>
      </c>
      <c r="S2914" t="s">
        <v>4527</v>
      </c>
      <c r="T2914" s="3">
        <v>45821</v>
      </c>
      <c r="U2914" s="3">
        <v>45824</v>
      </c>
      <c r="V2914" s="2">
        <v>0</v>
      </c>
      <c r="W2914" t="s">
        <v>44</v>
      </c>
      <c r="X2914" t="s">
        <v>44</v>
      </c>
      <c r="Y2914" t="s">
        <v>14618</v>
      </c>
      <c r="Z2914" t="s">
        <v>2575</v>
      </c>
      <c r="AA2914" t="s">
        <v>4529</v>
      </c>
      <c r="AB2914" t="s">
        <v>4530</v>
      </c>
      <c r="AC2914" t="s">
        <v>89</v>
      </c>
      <c r="AD2914" t="str">
        <f t="shared" si="45"/>
        <v>10-60</v>
      </c>
      <c r="AE2914" t="str">
        <f>VLOOKUP(AD2914,'Main_Sub Desc'!C:D,2,)</f>
        <v>LPC from invoicing</v>
      </c>
      <c r="AF2914" t="str">
        <f>VLOOKUP(VALUE(H2914),'Main_Sub Desc'!F:G,2,)</f>
        <v>Wtr Rev Late Payment</v>
      </c>
      <c r="AG2914">
        <f>IFERROR(VLOOKUP(VALUE(I2914),'PC Mapping'!A:F,6,),"")</f>
        <v>10719</v>
      </c>
      <c r="AH2914" s="13" t="str">
        <f>VLOOKUP(AG2914,'PC Mapping'!L:M,2,)</f>
        <v>All Other Water</v>
      </c>
    </row>
    <row r="2915" spans="1:34" x14ac:dyDescent="0.2">
      <c r="A2915" t="s">
        <v>14619</v>
      </c>
      <c r="B2915" t="s">
        <v>14601</v>
      </c>
      <c r="C2915" t="s">
        <v>4519</v>
      </c>
      <c r="D2915" t="s">
        <v>4520</v>
      </c>
      <c r="E2915" s="3">
        <v>45821</v>
      </c>
      <c r="F2915" t="s">
        <v>44</v>
      </c>
      <c r="G2915" t="s">
        <v>3742</v>
      </c>
      <c r="H2915" t="s">
        <v>3716</v>
      </c>
      <c r="I2915" t="s">
        <v>4534</v>
      </c>
      <c r="J2915" t="s">
        <v>4522</v>
      </c>
      <c r="K2915" s="2">
        <v>-5</v>
      </c>
      <c r="L2915" t="s">
        <v>44</v>
      </c>
      <c r="M2915" s="2">
        <v>-5</v>
      </c>
      <c r="N2915" t="s">
        <v>4523</v>
      </c>
      <c r="O2915" t="s">
        <v>4524</v>
      </c>
      <c r="P2915" t="s">
        <v>5583</v>
      </c>
      <c r="Q2915" t="s">
        <v>14620</v>
      </c>
      <c r="R2915" t="s">
        <v>44</v>
      </c>
      <c r="S2915" t="s">
        <v>4527</v>
      </c>
      <c r="T2915" s="3">
        <v>45821</v>
      </c>
      <c r="U2915" s="3">
        <v>45824</v>
      </c>
      <c r="V2915" s="2">
        <v>0</v>
      </c>
      <c r="W2915" t="s">
        <v>44</v>
      </c>
      <c r="X2915" t="s">
        <v>44</v>
      </c>
      <c r="Y2915" t="s">
        <v>14621</v>
      </c>
      <c r="Z2915" t="s">
        <v>996</v>
      </c>
      <c r="AA2915" t="s">
        <v>4529</v>
      </c>
      <c r="AB2915" t="s">
        <v>4530</v>
      </c>
      <c r="AC2915" t="s">
        <v>89</v>
      </c>
      <c r="AD2915" t="str">
        <f t="shared" si="45"/>
        <v>10-60</v>
      </c>
      <c r="AE2915" t="str">
        <f>VLOOKUP(AD2915,'Main_Sub Desc'!C:D,2,)</f>
        <v>LPC from invoicing</v>
      </c>
      <c r="AF2915" t="str">
        <f>VLOOKUP(VALUE(H2915),'Main_Sub Desc'!F:G,2,)</f>
        <v>Wst Rev Late Payment</v>
      </c>
      <c r="AG2915">
        <f>IFERROR(VLOOKUP(VALUE(I2915),'PC Mapping'!A:F,6,),"")</f>
        <v>10514</v>
      </c>
      <c r="AH2915" s="13" t="str">
        <f>VLOOKUP(AG2915,'PC Mapping'!L:M,2,)</f>
        <v>Bolivar Sewer</v>
      </c>
    </row>
    <row r="2916" spans="1:34" x14ac:dyDescent="0.2">
      <c r="A2916" t="s">
        <v>14619</v>
      </c>
      <c r="B2916" t="s">
        <v>14601</v>
      </c>
      <c r="C2916" t="s">
        <v>4519</v>
      </c>
      <c r="D2916" t="s">
        <v>4520</v>
      </c>
      <c r="E2916" s="3">
        <v>45821</v>
      </c>
      <c r="F2916" t="s">
        <v>44</v>
      </c>
      <c r="G2916" t="s">
        <v>3742</v>
      </c>
      <c r="H2916" t="s">
        <v>3722</v>
      </c>
      <c r="I2916" t="s">
        <v>4538</v>
      </c>
      <c r="J2916" t="s">
        <v>4522</v>
      </c>
      <c r="K2916" s="2">
        <v>-5</v>
      </c>
      <c r="L2916" t="s">
        <v>44</v>
      </c>
      <c r="M2916" s="2">
        <v>-5</v>
      </c>
      <c r="N2916" t="s">
        <v>4523</v>
      </c>
      <c r="O2916" t="s">
        <v>4524</v>
      </c>
      <c r="P2916" t="s">
        <v>5583</v>
      </c>
      <c r="Q2916" t="s">
        <v>14622</v>
      </c>
      <c r="R2916" t="s">
        <v>44</v>
      </c>
      <c r="S2916" t="s">
        <v>4527</v>
      </c>
      <c r="T2916" s="3">
        <v>45821</v>
      </c>
      <c r="U2916" s="3">
        <v>45824</v>
      </c>
      <c r="V2916" s="2">
        <v>0</v>
      </c>
      <c r="W2916" t="s">
        <v>44</v>
      </c>
      <c r="X2916" t="s">
        <v>44</v>
      </c>
      <c r="Y2916" t="s">
        <v>14623</v>
      </c>
      <c r="Z2916" t="s">
        <v>996</v>
      </c>
      <c r="AA2916" t="s">
        <v>4529</v>
      </c>
      <c r="AB2916" t="s">
        <v>4530</v>
      </c>
      <c r="AC2916" t="s">
        <v>89</v>
      </c>
      <c r="AD2916" t="str">
        <f t="shared" si="45"/>
        <v>10-60</v>
      </c>
      <c r="AE2916" t="str">
        <f>VLOOKUP(AD2916,'Main_Sub Desc'!C:D,2,)</f>
        <v>LPC from invoicing</v>
      </c>
      <c r="AF2916" t="str">
        <f>VLOOKUP(VALUE(H2916),'Main_Sub Desc'!F:G,2,)</f>
        <v>Wtr Rev Late Payment</v>
      </c>
      <c r="AG2916">
        <f>IFERROR(VLOOKUP(VALUE(I2916),'PC Mapping'!A:F,6,),"")</f>
        <v>10469</v>
      </c>
      <c r="AH2916" s="13" t="str">
        <f>VLOOKUP(AG2916,'PC Mapping'!L:M,2,)</f>
        <v>Bolivar Water</v>
      </c>
    </row>
    <row r="2917" spans="1:34" x14ac:dyDescent="0.2">
      <c r="A2917" t="s">
        <v>14624</v>
      </c>
      <c r="B2917" t="s">
        <v>14625</v>
      </c>
      <c r="C2917" t="s">
        <v>4519</v>
      </c>
      <c r="D2917" t="s">
        <v>4520</v>
      </c>
      <c r="E2917" s="3">
        <v>45824</v>
      </c>
      <c r="F2917" t="s">
        <v>44</v>
      </c>
      <c r="G2917" t="s">
        <v>3742</v>
      </c>
      <c r="H2917" t="s">
        <v>3722</v>
      </c>
      <c r="I2917" t="s">
        <v>4538</v>
      </c>
      <c r="J2917" t="s">
        <v>4522</v>
      </c>
      <c r="K2917" s="2">
        <v>-5</v>
      </c>
      <c r="L2917" t="s">
        <v>44</v>
      </c>
      <c r="M2917" s="2">
        <v>-5</v>
      </c>
      <c r="N2917" t="s">
        <v>4523</v>
      </c>
      <c r="O2917" t="s">
        <v>4524</v>
      </c>
      <c r="P2917" t="s">
        <v>14626</v>
      </c>
      <c r="Q2917" t="s">
        <v>14627</v>
      </c>
      <c r="R2917" t="s">
        <v>44</v>
      </c>
      <c r="S2917" t="s">
        <v>4527</v>
      </c>
      <c r="T2917" s="3">
        <v>45824</v>
      </c>
      <c r="U2917" s="3">
        <v>45825</v>
      </c>
      <c r="V2917" s="2">
        <v>0</v>
      </c>
      <c r="W2917" t="s">
        <v>44</v>
      </c>
      <c r="X2917" t="s">
        <v>44</v>
      </c>
      <c r="Y2917" t="s">
        <v>14628</v>
      </c>
      <c r="Z2917" t="s">
        <v>14629</v>
      </c>
      <c r="AA2917" t="s">
        <v>4529</v>
      </c>
      <c r="AB2917" t="s">
        <v>4530</v>
      </c>
      <c r="AC2917" t="s">
        <v>89</v>
      </c>
      <c r="AD2917" t="str">
        <f t="shared" si="45"/>
        <v>10-60</v>
      </c>
      <c r="AE2917" t="str">
        <f>VLOOKUP(AD2917,'Main_Sub Desc'!C:D,2,)</f>
        <v>LPC from invoicing</v>
      </c>
      <c r="AF2917" t="str">
        <f>VLOOKUP(VALUE(H2917),'Main_Sub Desc'!F:G,2,)</f>
        <v>Wtr Rev Late Payment</v>
      </c>
      <c r="AG2917">
        <f>IFERROR(VLOOKUP(VALUE(I2917),'PC Mapping'!A:F,6,),"")</f>
        <v>10469</v>
      </c>
      <c r="AH2917" s="13" t="str">
        <f>VLOOKUP(AG2917,'PC Mapping'!L:M,2,)</f>
        <v>Bolivar Water</v>
      </c>
    </row>
    <row r="2918" spans="1:34" x14ac:dyDescent="0.2">
      <c r="A2918" t="s">
        <v>14624</v>
      </c>
      <c r="B2918" t="s">
        <v>14625</v>
      </c>
      <c r="C2918" t="s">
        <v>4519</v>
      </c>
      <c r="D2918" t="s">
        <v>4520</v>
      </c>
      <c r="E2918" s="3">
        <v>45824</v>
      </c>
      <c r="F2918" t="s">
        <v>44</v>
      </c>
      <c r="G2918" t="s">
        <v>3742</v>
      </c>
      <c r="H2918" t="s">
        <v>3716</v>
      </c>
      <c r="I2918" t="s">
        <v>4534</v>
      </c>
      <c r="J2918" t="s">
        <v>4522</v>
      </c>
      <c r="K2918" s="2">
        <v>-5</v>
      </c>
      <c r="L2918" t="s">
        <v>44</v>
      </c>
      <c r="M2918" s="2">
        <v>-5</v>
      </c>
      <c r="N2918" t="s">
        <v>4523</v>
      </c>
      <c r="O2918" t="s">
        <v>4524</v>
      </c>
      <c r="P2918" t="s">
        <v>14626</v>
      </c>
      <c r="Q2918" t="s">
        <v>14630</v>
      </c>
      <c r="R2918" t="s">
        <v>44</v>
      </c>
      <c r="S2918" t="s">
        <v>4527</v>
      </c>
      <c r="T2918" s="3">
        <v>45824</v>
      </c>
      <c r="U2918" s="3">
        <v>45825</v>
      </c>
      <c r="V2918" s="2">
        <v>0</v>
      </c>
      <c r="W2918" t="s">
        <v>44</v>
      </c>
      <c r="X2918" t="s">
        <v>44</v>
      </c>
      <c r="Y2918" t="s">
        <v>14631</v>
      </c>
      <c r="Z2918" t="s">
        <v>14629</v>
      </c>
      <c r="AA2918" t="s">
        <v>4529</v>
      </c>
      <c r="AB2918" t="s">
        <v>4530</v>
      </c>
      <c r="AC2918" t="s">
        <v>89</v>
      </c>
      <c r="AD2918" t="str">
        <f t="shared" si="45"/>
        <v>10-60</v>
      </c>
      <c r="AE2918" t="str">
        <f>VLOOKUP(AD2918,'Main_Sub Desc'!C:D,2,)</f>
        <v>LPC from invoicing</v>
      </c>
      <c r="AF2918" t="str">
        <f>VLOOKUP(VALUE(H2918),'Main_Sub Desc'!F:G,2,)</f>
        <v>Wst Rev Late Payment</v>
      </c>
      <c r="AG2918">
        <f>IFERROR(VLOOKUP(VALUE(I2918),'PC Mapping'!A:F,6,),"")</f>
        <v>10514</v>
      </c>
      <c r="AH2918" s="13" t="str">
        <f>VLOOKUP(AG2918,'PC Mapping'!L:M,2,)</f>
        <v>Bolivar Sewer</v>
      </c>
    </row>
    <row r="2919" spans="1:34" x14ac:dyDescent="0.2">
      <c r="A2919" t="s">
        <v>14632</v>
      </c>
      <c r="B2919" t="s">
        <v>14633</v>
      </c>
      <c r="C2919" t="s">
        <v>4519</v>
      </c>
      <c r="D2919" t="s">
        <v>4520</v>
      </c>
      <c r="E2919" s="3">
        <v>45824</v>
      </c>
      <c r="F2919" t="s">
        <v>44</v>
      </c>
      <c r="G2919" t="s">
        <v>3742</v>
      </c>
      <c r="H2919" t="s">
        <v>3716</v>
      </c>
      <c r="I2919" t="s">
        <v>4534</v>
      </c>
      <c r="J2919" t="s">
        <v>4522</v>
      </c>
      <c r="K2919" s="2">
        <v>-25.72</v>
      </c>
      <c r="L2919" t="s">
        <v>44</v>
      </c>
      <c r="M2919" s="2">
        <v>-25.72</v>
      </c>
      <c r="N2919" t="s">
        <v>4523</v>
      </c>
      <c r="O2919" t="s">
        <v>4524</v>
      </c>
      <c r="P2919" t="s">
        <v>14634</v>
      </c>
      <c r="Q2919" t="s">
        <v>14635</v>
      </c>
      <c r="R2919" t="s">
        <v>44</v>
      </c>
      <c r="S2919" t="s">
        <v>4527</v>
      </c>
      <c r="T2919" s="3">
        <v>45824</v>
      </c>
      <c r="U2919" s="3">
        <v>45825</v>
      </c>
      <c r="V2919" s="2">
        <v>0</v>
      </c>
      <c r="W2919" t="s">
        <v>44</v>
      </c>
      <c r="X2919" t="s">
        <v>44</v>
      </c>
      <c r="Y2919" t="s">
        <v>14636</v>
      </c>
      <c r="Z2919" t="s">
        <v>14637</v>
      </c>
      <c r="AA2919" t="s">
        <v>4529</v>
      </c>
      <c r="AB2919" t="s">
        <v>4530</v>
      </c>
      <c r="AC2919" t="s">
        <v>89</v>
      </c>
      <c r="AD2919" t="str">
        <f t="shared" si="45"/>
        <v>10-60</v>
      </c>
      <c r="AE2919" t="str">
        <f>VLOOKUP(AD2919,'Main_Sub Desc'!C:D,2,)</f>
        <v>LPC from invoicing</v>
      </c>
      <c r="AF2919" t="str">
        <f>VLOOKUP(VALUE(H2919),'Main_Sub Desc'!F:G,2,)</f>
        <v>Wst Rev Late Payment</v>
      </c>
      <c r="AG2919">
        <f>IFERROR(VLOOKUP(VALUE(I2919),'PC Mapping'!A:F,6,),"")</f>
        <v>10514</v>
      </c>
      <c r="AH2919" s="13" t="str">
        <f>VLOOKUP(AG2919,'PC Mapping'!L:M,2,)</f>
        <v>Bolivar Sewer</v>
      </c>
    </row>
    <row r="2920" spans="1:34" x14ac:dyDescent="0.2">
      <c r="A2920" t="s">
        <v>14632</v>
      </c>
      <c r="B2920" t="s">
        <v>14633</v>
      </c>
      <c r="C2920" t="s">
        <v>4519</v>
      </c>
      <c r="D2920" t="s">
        <v>4520</v>
      </c>
      <c r="E2920" s="3">
        <v>45824</v>
      </c>
      <c r="F2920" t="s">
        <v>44</v>
      </c>
      <c r="G2920" t="s">
        <v>3742</v>
      </c>
      <c r="H2920" t="s">
        <v>3722</v>
      </c>
      <c r="I2920" t="s">
        <v>4538</v>
      </c>
      <c r="J2920" t="s">
        <v>4522</v>
      </c>
      <c r="K2920" s="2">
        <v>-17.38</v>
      </c>
      <c r="L2920" t="s">
        <v>44</v>
      </c>
      <c r="M2920" s="2">
        <v>-17.38</v>
      </c>
      <c r="N2920" t="s">
        <v>4523</v>
      </c>
      <c r="O2920" t="s">
        <v>4524</v>
      </c>
      <c r="P2920" t="s">
        <v>14634</v>
      </c>
      <c r="Q2920" t="s">
        <v>14638</v>
      </c>
      <c r="R2920" t="s">
        <v>44</v>
      </c>
      <c r="S2920" t="s">
        <v>4527</v>
      </c>
      <c r="T2920" s="3">
        <v>45824</v>
      </c>
      <c r="U2920" s="3">
        <v>45825</v>
      </c>
      <c r="V2920" s="2">
        <v>0</v>
      </c>
      <c r="W2920" t="s">
        <v>44</v>
      </c>
      <c r="X2920" t="s">
        <v>44</v>
      </c>
      <c r="Y2920" t="s">
        <v>14639</v>
      </c>
      <c r="Z2920" t="s">
        <v>14637</v>
      </c>
      <c r="AA2920" t="s">
        <v>4529</v>
      </c>
      <c r="AB2920" t="s">
        <v>4530</v>
      </c>
      <c r="AC2920" t="s">
        <v>89</v>
      </c>
      <c r="AD2920" t="str">
        <f t="shared" si="45"/>
        <v>10-60</v>
      </c>
      <c r="AE2920" t="str">
        <f>VLOOKUP(AD2920,'Main_Sub Desc'!C:D,2,)</f>
        <v>LPC from invoicing</v>
      </c>
      <c r="AF2920" t="str">
        <f>VLOOKUP(VALUE(H2920),'Main_Sub Desc'!F:G,2,)</f>
        <v>Wtr Rev Late Payment</v>
      </c>
      <c r="AG2920">
        <f>IFERROR(VLOOKUP(VALUE(I2920),'PC Mapping'!A:F,6,),"")</f>
        <v>10469</v>
      </c>
      <c r="AH2920" s="13" t="str">
        <f>VLOOKUP(AG2920,'PC Mapping'!L:M,2,)</f>
        <v>Bolivar Water</v>
      </c>
    </row>
    <row r="2921" spans="1:34" x14ac:dyDescent="0.2">
      <c r="A2921" t="s">
        <v>14640</v>
      </c>
      <c r="B2921" t="s">
        <v>14633</v>
      </c>
      <c r="C2921" t="s">
        <v>4519</v>
      </c>
      <c r="D2921" t="s">
        <v>4520</v>
      </c>
      <c r="E2921" s="3">
        <v>45824</v>
      </c>
      <c r="F2921" t="s">
        <v>44</v>
      </c>
      <c r="G2921" t="s">
        <v>3742</v>
      </c>
      <c r="H2921" t="s">
        <v>3722</v>
      </c>
      <c r="I2921" t="s">
        <v>4538</v>
      </c>
      <c r="J2921" t="s">
        <v>4522</v>
      </c>
      <c r="K2921" s="2">
        <v>-7.87</v>
      </c>
      <c r="L2921" t="s">
        <v>44</v>
      </c>
      <c r="M2921" s="2">
        <v>-7.87</v>
      </c>
      <c r="N2921" t="s">
        <v>4523</v>
      </c>
      <c r="O2921" t="s">
        <v>4524</v>
      </c>
      <c r="P2921" t="s">
        <v>12117</v>
      </c>
      <c r="Q2921" t="s">
        <v>14641</v>
      </c>
      <c r="R2921" t="s">
        <v>44</v>
      </c>
      <c r="S2921" t="s">
        <v>4527</v>
      </c>
      <c r="T2921" s="3">
        <v>45824</v>
      </c>
      <c r="U2921" s="3">
        <v>45825</v>
      </c>
      <c r="V2921" s="2">
        <v>0</v>
      </c>
      <c r="W2921" t="s">
        <v>44</v>
      </c>
      <c r="X2921" t="s">
        <v>44</v>
      </c>
      <c r="Y2921" t="s">
        <v>12119</v>
      </c>
      <c r="Z2921" t="s">
        <v>464</v>
      </c>
      <c r="AA2921" t="s">
        <v>4529</v>
      </c>
      <c r="AB2921" t="s">
        <v>4530</v>
      </c>
      <c r="AC2921" t="s">
        <v>89</v>
      </c>
      <c r="AD2921" t="str">
        <f t="shared" si="45"/>
        <v>10-60</v>
      </c>
      <c r="AE2921" t="str">
        <f>VLOOKUP(AD2921,'Main_Sub Desc'!C:D,2,)</f>
        <v>LPC from invoicing</v>
      </c>
      <c r="AF2921" t="str">
        <f>VLOOKUP(VALUE(H2921),'Main_Sub Desc'!F:G,2,)</f>
        <v>Wtr Rev Late Payment</v>
      </c>
      <c r="AG2921">
        <f>IFERROR(VLOOKUP(VALUE(I2921),'PC Mapping'!A:F,6,),"")</f>
        <v>10469</v>
      </c>
      <c r="AH2921" s="13" t="str">
        <f>VLOOKUP(AG2921,'PC Mapping'!L:M,2,)</f>
        <v>Bolivar Water</v>
      </c>
    </row>
    <row r="2922" spans="1:34" x14ac:dyDescent="0.2">
      <c r="A2922" t="s">
        <v>14640</v>
      </c>
      <c r="B2922" t="s">
        <v>14633</v>
      </c>
      <c r="C2922" t="s">
        <v>4519</v>
      </c>
      <c r="D2922" t="s">
        <v>4520</v>
      </c>
      <c r="E2922" s="3">
        <v>45824</v>
      </c>
      <c r="F2922" t="s">
        <v>44</v>
      </c>
      <c r="G2922" t="s">
        <v>3742</v>
      </c>
      <c r="H2922" t="s">
        <v>3716</v>
      </c>
      <c r="I2922" t="s">
        <v>4534</v>
      </c>
      <c r="J2922" t="s">
        <v>4522</v>
      </c>
      <c r="K2922" s="2">
        <v>-11.41</v>
      </c>
      <c r="L2922" t="s">
        <v>44</v>
      </c>
      <c r="M2922" s="2">
        <v>-11.41</v>
      </c>
      <c r="N2922" t="s">
        <v>4523</v>
      </c>
      <c r="O2922" t="s">
        <v>4524</v>
      </c>
      <c r="P2922" t="s">
        <v>12117</v>
      </c>
      <c r="Q2922" t="s">
        <v>14642</v>
      </c>
      <c r="R2922" t="s">
        <v>44</v>
      </c>
      <c r="S2922" t="s">
        <v>4527</v>
      </c>
      <c r="T2922" s="3">
        <v>45824</v>
      </c>
      <c r="U2922" s="3">
        <v>45825</v>
      </c>
      <c r="V2922" s="2">
        <v>0</v>
      </c>
      <c r="W2922" t="s">
        <v>44</v>
      </c>
      <c r="X2922" t="s">
        <v>44</v>
      </c>
      <c r="Y2922" t="s">
        <v>12121</v>
      </c>
      <c r="Z2922" t="s">
        <v>464</v>
      </c>
      <c r="AA2922" t="s">
        <v>4529</v>
      </c>
      <c r="AB2922" t="s">
        <v>4530</v>
      </c>
      <c r="AC2922" t="s">
        <v>89</v>
      </c>
      <c r="AD2922" t="str">
        <f t="shared" si="45"/>
        <v>10-60</v>
      </c>
      <c r="AE2922" t="str">
        <f>VLOOKUP(AD2922,'Main_Sub Desc'!C:D,2,)</f>
        <v>LPC from invoicing</v>
      </c>
      <c r="AF2922" t="str">
        <f>VLOOKUP(VALUE(H2922),'Main_Sub Desc'!F:G,2,)</f>
        <v>Wst Rev Late Payment</v>
      </c>
      <c r="AG2922">
        <f>IFERROR(VLOOKUP(VALUE(I2922),'PC Mapping'!A:F,6,),"")</f>
        <v>10514</v>
      </c>
      <c r="AH2922" s="13" t="str">
        <f>VLOOKUP(AG2922,'PC Mapping'!L:M,2,)</f>
        <v>Bolivar Sewer</v>
      </c>
    </row>
    <row r="2923" spans="1:34" x14ac:dyDescent="0.2">
      <c r="A2923" t="s">
        <v>14643</v>
      </c>
      <c r="B2923" t="s">
        <v>14633</v>
      </c>
      <c r="C2923" t="s">
        <v>4519</v>
      </c>
      <c r="D2923" t="s">
        <v>4520</v>
      </c>
      <c r="E2923" s="3">
        <v>45824</v>
      </c>
      <c r="F2923" t="s">
        <v>44</v>
      </c>
      <c r="G2923" t="s">
        <v>3742</v>
      </c>
      <c r="H2923" t="s">
        <v>3722</v>
      </c>
      <c r="I2923" t="s">
        <v>4538</v>
      </c>
      <c r="J2923" t="s">
        <v>4522</v>
      </c>
      <c r="K2923" s="2">
        <v>-5</v>
      </c>
      <c r="L2923" t="s">
        <v>44</v>
      </c>
      <c r="M2923" s="2">
        <v>-5</v>
      </c>
      <c r="N2923" t="s">
        <v>4523</v>
      </c>
      <c r="O2923" t="s">
        <v>4524</v>
      </c>
      <c r="P2923" t="s">
        <v>8544</v>
      </c>
      <c r="Q2923" t="s">
        <v>14644</v>
      </c>
      <c r="R2923" t="s">
        <v>44</v>
      </c>
      <c r="S2923" t="s">
        <v>4527</v>
      </c>
      <c r="T2923" s="3">
        <v>45824</v>
      </c>
      <c r="U2923" s="3">
        <v>45825</v>
      </c>
      <c r="V2923" s="2">
        <v>0</v>
      </c>
      <c r="W2923" t="s">
        <v>44</v>
      </c>
      <c r="X2923" t="s">
        <v>44</v>
      </c>
      <c r="Y2923" t="s">
        <v>14645</v>
      </c>
      <c r="Z2923" t="s">
        <v>456</v>
      </c>
      <c r="AA2923" t="s">
        <v>4529</v>
      </c>
      <c r="AB2923" t="s">
        <v>4530</v>
      </c>
      <c r="AC2923" t="s">
        <v>89</v>
      </c>
      <c r="AD2923" t="str">
        <f t="shared" si="45"/>
        <v>10-60</v>
      </c>
      <c r="AE2923" t="str">
        <f>VLOOKUP(AD2923,'Main_Sub Desc'!C:D,2,)</f>
        <v>LPC from invoicing</v>
      </c>
      <c r="AF2923" t="str">
        <f>VLOOKUP(VALUE(H2923),'Main_Sub Desc'!F:G,2,)</f>
        <v>Wtr Rev Late Payment</v>
      </c>
      <c r="AG2923">
        <f>IFERROR(VLOOKUP(VALUE(I2923),'PC Mapping'!A:F,6,),"")</f>
        <v>10469</v>
      </c>
      <c r="AH2923" s="13" t="str">
        <f>VLOOKUP(AG2923,'PC Mapping'!L:M,2,)</f>
        <v>Bolivar Water</v>
      </c>
    </row>
    <row r="2924" spans="1:34" x14ac:dyDescent="0.2">
      <c r="A2924" t="s">
        <v>14643</v>
      </c>
      <c r="B2924" t="s">
        <v>14633</v>
      </c>
      <c r="C2924" t="s">
        <v>4519</v>
      </c>
      <c r="D2924" t="s">
        <v>4520</v>
      </c>
      <c r="E2924" s="3">
        <v>45824</v>
      </c>
      <c r="F2924" t="s">
        <v>44</v>
      </c>
      <c r="G2924" t="s">
        <v>3742</v>
      </c>
      <c r="H2924" t="s">
        <v>3716</v>
      </c>
      <c r="I2924" t="s">
        <v>4534</v>
      </c>
      <c r="J2924" t="s">
        <v>4522</v>
      </c>
      <c r="K2924" s="2">
        <v>-5</v>
      </c>
      <c r="L2924" t="s">
        <v>44</v>
      </c>
      <c r="M2924" s="2">
        <v>-5</v>
      </c>
      <c r="N2924" t="s">
        <v>4523</v>
      </c>
      <c r="O2924" t="s">
        <v>4524</v>
      </c>
      <c r="P2924" t="s">
        <v>8544</v>
      </c>
      <c r="Q2924" t="s">
        <v>14646</v>
      </c>
      <c r="R2924" t="s">
        <v>44</v>
      </c>
      <c r="S2924" t="s">
        <v>4527</v>
      </c>
      <c r="T2924" s="3">
        <v>45824</v>
      </c>
      <c r="U2924" s="3">
        <v>45825</v>
      </c>
      <c r="V2924" s="2">
        <v>0</v>
      </c>
      <c r="W2924" t="s">
        <v>44</v>
      </c>
      <c r="X2924" t="s">
        <v>44</v>
      </c>
      <c r="Y2924" t="s">
        <v>14647</v>
      </c>
      <c r="Z2924" t="s">
        <v>456</v>
      </c>
      <c r="AA2924" t="s">
        <v>4529</v>
      </c>
      <c r="AB2924" t="s">
        <v>4530</v>
      </c>
      <c r="AC2924" t="s">
        <v>89</v>
      </c>
      <c r="AD2924" t="str">
        <f t="shared" si="45"/>
        <v>10-60</v>
      </c>
      <c r="AE2924" t="str">
        <f>VLOOKUP(AD2924,'Main_Sub Desc'!C:D,2,)</f>
        <v>LPC from invoicing</v>
      </c>
      <c r="AF2924" t="str">
        <f>VLOOKUP(VALUE(H2924),'Main_Sub Desc'!F:G,2,)</f>
        <v>Wst Rev Late Payment</v>
      </c>
      <c r="AG2924">
        <f>IFERROR(VLOOKUP(VALUE(I2924),'PC Mapping'!A:F,6,),"")</f>
        <v>10514</v>
      </c>
      <c r="AH2924" s="13" t="str">
        <f>VLOOKUP(AG2924,'PC Mapping'!L:M,2,)</f>
        <v>Bolivar Sewer</v>
      </c>
    </row>
    <row r="2925" spans="1:34" x14ac:dyDescent="0.2">
      <c r="A2925" t="s">
        <v>14648</v>
      </c>
      <c r="B2925" t="s">
        <v>14625</v>
      </c>
      <c r="C2925" t="s">
        <v>4519</v>
      </c>
      <c r="D2925" t="s">
        <v>4520</v>
      </c>
      <c r="E2925" s="3">
        <v>45824</v>
      </c>
      <c r="F2925" t="s">
        <v>44</v>
      </c>
      <c r="G2925" t="s">
        <v>3742</v>
      </c>
      <c r="H2925" t="s">
        <v>3722</v>
      </c>
      <c r="I2925" t="s">
        <v>4538</v>
      </c>
      <c r="J2925" t="s">
        <v>4522</v>
      </c>
      <c r="K2925" s="2">
        <v>-7.62</v>
      </c>
      <c r="L2925" t="s">
        <v>44</v>
      </c>
      <c r="M2925" s="2">
        <v>-7.62</v>
      </c>
      <c r="N2925" t="s">
        <v>4523</v>
      </c>
      <c r="O2925" t="s">
        <v>4524</v>
      </c>
      <c r="P2925" t="s">
        <v>14649</v>
      </c>
      <c r="Q2925" t="s">
        <v>14650</v>
      </c>
      <c r="R2925" t="s">
        <v>44</v>
      </c>
      <c r="S2925" t="s">
        <v>4527</v>
      </c>
      <c r="T2925" s="3">
        <v>45824</v>
      </c>
      <c r="U2925" s="3">
        <v>45825</v>
      </c>
      <c r="V2925" s="2">
        <v>0</v>
      </c>
      <c r="W2925" t="s">
        <v>44</v>
      </c>
      <c r="X2925" t="s">
        <v>44</v>
      </c>
      <c r="Y2925" t="s">
        <v>14651</v>
      </c>
      <c r="Z2925" t="s">
        <v>791</v>
      </c>
      <c r="AA2925" t="s">
        <v>4529</v>
      </c>
      <c r="AB2925" t="s">
        <v>4530</v>
      </c>
      <c r="AC2925" t="s">
        <v>99</v>
      </c>
      <c r="AD2925" t="str">
        <f t="shared" si="45"/>
        <v>10-60</v>
      </c>
      <c r="AE2925" t="str">
        <f>VLOOKUP(AD2925,'Main_Sub Desc'!C:D,2,)</f>
        <v>LPC from invoicing</v>
      </c>
      <c r="AF2925" t="str">
        <f>VLOOKUP(VALUE(H2925),'Main_Sub Desc'!F:G,2,)</f>
        <v>Wtr Rev Late Payment</v>
      </c>
      <c r="AG2925">
        <f>IFERROR(VLOOKUP(VALUE(I2925),'PC Mapping'!A:F,6,),"")</f>
        <v>10469</v>
      </c>
      <c r="AH2925" s="13" t="str">
        <f>VLOOKUP(AG2925,'PC Mapping'!L:M,2,)</f>
        <v>Bolivar Water</v>
      </c>
    </row>
    <row r="2926" spans="1:34" x14ac:dyDescent="0.2">
      <c r="A2926" t="s">
        <v>14648</v>
      </c>
      <c r="B2926" t="s">
        <v>14625</v>
      </c>
      <c r="C2926" t="s">
        <v>4519</v>
      </c>
      <c r="D2926" t="s">
        <v>4520</v>
      </c>
      <c r="E2926" s="3">
        <v>45824</v>
      </c>
      <c r="F2926" t="s">
        <v>44</v>
      </c>
      <c r="G2926" t="s">
        <v>3742</v>
      </c>
      <c r="H2926" t="s">
        <v>3716</v>
      </c>
      <c r="I2926" t="s">
        <v>4534</v>
      </c>
      <c r="J2926" t="s">
        <v>4522</v>
      </c>
      <c r="K2926" s="2">
        <v>-18.13</v>
      </c>
      <c r="L2926" t="s">
        <v>44</v>
      </c>
      <c r="M2926" s="2">
        <v>-18.13</v>
      </c>
      <c r="N2926" t="s">
        <v>4523</v>
      </c>
      <c r="O2926" t="s">
        <v>4524</v>
      </c>
      <c r="P2926" t="s">
        <v>14649</v>
      </c>
      <c r="Q2926" t="s">
        <v>14652</v>
      </c>
      <c r="R2926" t="s">
        <v>44</v>
      </c>
      <c r="S2926" t="s">
        <v>4527</v>
      </c>
      <c r="T2926" s="3">
        <v>45824</v>
      </c>
      <c r="U2926" s="3">
        <v>45825</v>
      </c>
      <c r="V2926" s="2">
        <v>0</v>
      </c>
      <c r="W2926" t="s">
        <v>44</v>
      </c>
      <c r="X2926" t="s">
        <v>44</v>
      </c>
      <c r="Y2926" t="s">
        <v>14653</v>
      </c>
      <c r="Z2926" t="s">
        <v>791</v>
      </c>
      <c r="AA2926" t="s">
        <v>4529</v>
      </c>
      <c r="AB2926" t="s">
        <v>4530</v>
      </c>
      <c r="AC2926" t="s">
        <v>99</v>
      </c>
      <c r="AD2926" t="str">
        <f t="shared" si="45"/>
        <v>10-60</v>
      </c>
      <c r="AE2926" t="str">
        <f>VLOOKUP(AD2926,'Main_Sub Desc'!C:D,2,)</f>
        <v>LPC from invoicing</v>
      </c>
      <c r="AF2926" t="str">
        <f>VLOOKUP(VALUE(H2926),'Main_Sub Desc'!F:G,2,)</f>
        <v>Wst Rev Late Payment</v>
      </c>
      <c r="AG2926">
        <f>IFERROR(VLOOKUP(VALUE(I2926),'PC Mapping'!A:F,6,),"")</f>
        <v>10514</v>
      </c>
      <c r="AH2926" s="13" t="str">
        <f>VLOOKUP(AG2926,'PC Mapping'!L:M,2,)</f>
        <v>Bolivar Sewer</v>
      </c>
    </row>
    <row r="2927" spans="1:34" x14ac:dyDescent="0.2">
      <c r="A2927" t="s">
        <v>14654</v>
      </c>
      <c r="B2927" t="s">
        <v>14625</v>
      </c>
      <c r="C2927" t="s">
        <v>4519</v>
      </c>
      <c r="D2927" t="s">
        <v>4520</v>
      </c>
      <c r="E2927" s="3">
        <v>45824</v>
      </c>
      <c r="F2927" t="s">
        <v>44</v>
      </c>
      <c r="G2927" t="s">
        <v>3742</v>
      </c>
      <c r="H2927" t="s">
        <v>3722</v>
      </c>
      <c r="I2927" t="s">
        <v>4538</v>
      </c>
      <c r="J2927" t="s">
        <v>4522</v>
      </c>
      <c r="K2927" s="2">
        <v>-5</v>
      </c>
      <c r="L2927" t="s">
        <v>44</v>
      </c>
      <c r="M2927" s="2">
        <v>-5</v>
      </c>
      <c r="N2927" t="s">
        <v>4523</v>
      </c>
      <c r="O2927" t="s">
        <v>4524</v>
      </c>
      <c r="P2927" t="s">
        <v>14655</v>
      </c>
      <c r="Q2927" t="s">
        <v>14656</v>
      </c>
      <c r="R2927" t="s">
        <v>44</v>
      </c>
      <c r="S2927" t="s">
        <v>4527</v>
      </c>
      <c r="T2927" s="3">
        <v>45824</v>
      </c>
      <c r="U2927" s="3">
        <v>45825</v>
      </c>
      <c r="V2927" s="2">
        <v>0</v>
      </c>
      <c r="W2927" t="s">
        <v>44</v>
      </c>
      <c r="X2927" t="s">
        <v>44</v>
      </c>
      <c r="Y2927" t="s">
        <v>14657</v>
      </c>
      <c r="Z2927" t="s">
        <v>509</v>
      </c>
      <c r="AA2927" t="s">
        <v>4529</v>
      </c>
      <c r="AB2927" t="s">
        <v>4530</v>
      </c>
      <c r="AC2927" t="s">
        <v>89</v>
      </c>
      <c r="AD2927" t="str">
        <f t="shared" si="45"/>
        <v>10-60</v>
      </c>
      <c r="AE2927" t="str">
        <f>VLOOKUP(AD2927,'Main_Sub Desc'!C:D,2,)</f>
        <v>LPC from invoicing</v>
      </c>
      <c r="AF2927" t="str">
        <f>VLOOKUP(VALUE(H2927),'Main_Sub Desc'!F:G,2,)</f>
        <v>Wtr Rev Late Payment</v>
      </c>
      <c r="AG2927">
        <f>IFERROR(VLOOKUP(VALUE(I2927),'PC Mapping'!A:F,6,),"")</f>
        <v>10469</v>
      </c>
      <c r="AH2927" s="13" t="str">
        <f>VLOOKUP(AG2927,'PC Mapping'!L:M,2,)</f>
        <v>Bolivar Water</v>
      </c>
    </row>
    <row r="2928" spans="1:34" x14ac:dyDescent="0.2">
      <c r="A2928" t="s">
        <v>14654</v>
      </c>
      <c r="B2928" t="s">
        <v>14625</v>
      </c>
      <c r="C2928" t="s">
        <v>4519</v>
      </c>
      <c r="D2928" t="s">
        <v>4520</v>
      </c>
      <c r="E2928" s="3">
        <v>45824</v>
      </c>
      <c r="F2928" t="s">
        <v>44</v>
      </c>
      <c r="G2928" t="s">
        <v>3742</v>
      </c>
      <c r="H2928" t="s">
        <v>3716</v>
      </c>
      <c r="I2928" t="s">
        <v>4534</v>
      </c>
      <c r="J2928" t="s">
        <v>4522</v>
      </c>
      <c r="K2928" s="2">
        <v>-5</v>
      </c>
      <c r="L2928" t="s">
        <v>44</v>
      </c>
      <c r="M2928" s="2">
        <v>-5</v>
      </c>
      <c r="N2928" t="s">
        <v>4523</v>
      </c>
      <c r="O2928" t="s">
        <v>4524</v>
      </c>
      <c r="P2928" t="s">
        <v>14655</v>
      </c>
      <c r="Q2928" t="s">
        <v>14658</v>
      </c>
      <c r="R2928" t="s">
        <v>44</v>
      </c>
      <c r="S2928" t="s">
        <v>4527</v>
      </c>
      <c r="T2928" s="3">
        <v>45824</v>
      </c>
      <c r="U2928" s="3">
        <v>45825</v>
      </c>
      <c r="V2928" s="2">
        <v>0</v>
      </c>
      <c r="W2928" t="s">
        <v>44</v>
      </c>
      <c r="X2928" t="s">
        <v>44</v>
      </c>
      <c r="Y2928" t="s">
        <v>14659</v>
      </c>
      <c r="Z2928" t="s">
        <v>509</v>
      </c>
      <c r="AA2928" t="s">
        <v>4529</v>
      </c>
      <c r="AB2928" t="s">
        <v>4530</v>
      </c>
      <c r="AC2928" t="s">
        <v>89</v>
      </c>
      <c r="AD2928" t="str">
        <f t="shared" si="45"/>
        <v>10-60</v>
      </c>
      <c r="AE2928" t="str">
        <f>VLOOKUP(AD2928,'Main_Sub Desc'!C:D,2,)</f>
        <v>LPC from invoicing</v>
      </c>
      <c r="AF2928" t="str">
        <f>VLOOKUP(VALUE(H2928),'Main_Sub Desc'!F:G,2,)</f>
        <v>Wst Rev Late Payment</v>
      </c>
      <c r="AG2928">
        <f>IFERROR(VLOOKUP(VALUE(I2928),'PC Mapping'!A:F,6,),"")</f>
        <v>10514</v>
      </c>
      <c r="AH2928" s="13" t="str">
        <f>VLOOKUP(AG2928,'PC Mapping'!L:M,2,)</f>
        <v>Bolivar Sewer</v>
      </c>
    </row>
    <row r="2929" spans="1:34" x14ac:dyDescent="0.2">
      <c r="A2929" t="s">
        <v>14660</v>
      </c>
      <c r="B2929" t="s">
        <v>14661</v>
      </c>
      <c r="C2929" t="s">
        <v>4519</v>
      </c>
      <c r="D2929" t="s">
        <v>4520</v>
      </c>
      <c r="E2929" s="3">
        <v>45826</v>
      </c>
      <c r="F2929" t="s">
        <v>44</v>
      </c>
      <c r="G2929" t="s">
        <v>3742</v>
      </c>
      <c r="H2929" t="s">
        <v>3722</v>
      </c>
      <c r="I2929" t="s">
        <v>3752</v>
      </c>
      <c r="J2929" t="s">
        <v>4522</v>
      </c>
      <c r="K2929" s="2">
        <v>-5</v>
      </c>
      <c r="L2929" t="s">
        <v>44</v>
      </c>
      <c r="M2929" s="2">
        <v>-5</v>
      </c>
      <c r="N2929" t="s">
        <v>4523</v>
      </c>
      <c r="O2929" t="s">
        <v>4524</v>
      </c>
      <c r="P2929" t="s">
        <v>14662</v>
      </c>
      <c r="Q2929" t="s">
        <v>14663</v>
      </c>
      <c r="R2929" t="s">
        <v>44</v>
      </c>
      <c r="S2929" t="s">
        <v>4527</v>
      </c>
      <c r="T2929" s="3">
        <v>45826</v>
      </c>
      <c r="U2929" s="3">
        <v>45827</v>
      </c>
      <c r="V2929" s="2">
        <v>0</v>
      </c>
      <c r="W2929" t="s">
        <v>44</v>
      </c>
      <c r="X2929" t="s">
        <v>44</v>
      </c>
      <c r="Y2929" t="s">
        <v>14664</v>
      </c>
      <c r="Z2929" t="s">
        <v>2710</v>
      </c>
      <c r="AA2929" t="s">
        <v>4529</v>
      </c>
      <c r="AB2929" t="s">
        <v>4530</v>
      </c>
      <c r="AC2929" t="s">
        <v>89</v>
      </c>
      <c r="AD2929" t="str">
        <f t="shared" si="45"/>
        <v>10-60</v>
      </c>
      <c r="AE2929" t="str">
        <f>VLOOKUP(AD2929,'Main_Sub Desc'!C:D,2,)</f>
        <v>LPC from invoicing</v>
      </c>
      <c r="AF2929" t="str">
        <f>VLOOKUP(VALUE(H2929),'Main_Sub Desc'!F:G,2,)</f>
        <v>Wtr Rev Late Payment</v>
      </c>
      <c r="AG2929">
        <f>IFERROR(VLOOKUP(VALUE(I2929),'PC Mapping'!A:F,6,),"")</f>
        <v>10719</v>
      </c>
      <c r="AH2929" s="13" t="str">
        <f>VLOOKUP(AG2929,'PC Mapping'!L:M,2,)</f>
        <v>All Other Water</v>
      </c>
    </row>
    <row r="2930" spans="1:34" x14ac:dyDescent="0.2">
      <c r="A2930" t="s">
        <v>14665</v>
      </c>
      <c r="B2930" t="s">
        <v>14661</v>
      </c>
      <c r="C2930" t="s">
        <v>4519</v>
      </c>
      <c r="D2930" t="s">
        <v>4520</v>
      </c>
      <c r="E2930" s="3">
        <v>45826</v>
      </c>
      <c r="F2930" t="s">
        <v>44</v>
      </c>
      <c r="G2930" t="s">
        <v>3742</v>
      </c>
      <c r="H2930" t="s">
        <v>3722</v>
      </c>
      <c r="I2930" t="s">
        <v>3752</v>
      </c>
      <c r="J2930" t="s">
        <v>4522</v>
      </c>
      <c r="K2930" s="2">
        <v>-5</v>
      </c>
      <c r="L2930" t="s">
        <v>44</v>
      </c>
      <c r="M2930" s="2">
        <v>-5</v>
      </c>
      <c r="N2930" t="s">
        <v>4523</v>
      </c>
      <c r="O2930" t="s">
        <v>4524</v>
      </c>
      <c r="P2930" t="s">
        <v>14666</v>
      </c>
      <c r="Q2930" t="s">
        <v>14667</v>
      </c>
      <c r="R2930" t="s">
        <v>44</v>
      </c>
      <c r="S2930" t="s">
        <v>4527</v>
      </c>
      <c r="T2930" s="3">
        <v>45826</v>
      </c>
      <c r="U2930" s="3">
        <v>45827</v>
      </c>
      <c r="V2930" s="2">
        <v>0</v>
      </c>
      <c r="W2930" t="s">
        <v>44</v>
      </c>
      <c r="X2930" t="s">
        <v>44</v>
      </c>
      <c r="Y2930" t="s">
        <v>14668</v>
      </c>
      <c r="Z2930" t="s">
        <v>14669</v>
      </c>
      <c r="AA2930" t="s">
        <v>4529</v>
      </c>
      <c r="AB2930" t="s">
        <v>4530</v>
      </c>
      <c r="AC2930" t="s">
        <v>89</v>
      </c>
      <c r="AD2930" t="str">
        <f t="shared" si="45"/>
        <v>10-60</v>
      </c>
      <c r="AE2930" t="str">
        <f>VLOOKUP(AD2930,'Main_Sub Desc'!C:D,2,)</f>
        <v>LPC from invoicing</v>
      </c>
      <c r="AF2930" t="str">
        <f>VLOOKUP(VALUE(H2930),'Main_Sub Desc'!F:G,2,)</f>
        <v>Wtr Rev Late Payment</v>
      </c>
      <c r="AG2930">
        <f>IFERROR(VLOOKUP(VALUE(I2930),'PC Mapping'!A:F,6,),"")</f>
        <v>10719</v>
      </c>
      <c r="AH2930" s="13" t="str">
        <f>VLOOKUP(AG2930,'PC Mapping'!L:M,2,)</f>
        <v>All Other Water</v>
      </c>
    </row>
    <row r="2931" spans="1:34" x14ac:dyDescent="0.2">
      <c r="A2931" t="s">
        <v>14670</v>
      </c>
      <c r="B2931" t="s">
        <v>14661</v>
      </c>
      <c r="C2931" t="s">
        <v>4519</v>
      </c>
      <c r="D2931" t="s">
        <v>4520</v>
      </c>
      <c r="E2931" s="3">
        <v>45826</v>
      </c>
      <c r="F2931" t="s">
        <v>44</v>
      </c>
      <c r="G2931" t="s">
        <v>3742</v>
      </c>
      <c r="H2931" t="s">
        <v>3722</v>
      </c>
      <c r="I2931" t="s">
        <v>4538</v>
      </c>
      <c r="J2931" t="s">
        <v>4522</v>
      </c>
      <c r="K2931" s="2">
        <v>-5</v>
      </c>
      <c r="L2931" t="s">
        <v>44</v>
      </c>
      <c r="M2931" s="2">
        <v>-5</v>
      </c>
      <c r="N2931" t="s">
        <v>4523</v>
      </c>
      <c r="O2931" t="s">
        <v>4524</v>
      </c>
      <c r="P2931" t="s">
        <v>14671</v>
      </c>
      <c r="Q2931" t="s">
        <v>14672</v>
      </c>
      <c r="R2931" t="s">
        <v>44</v>
      </c>
      <c r="S2931" t="s">
        <v>4527</v>
      </c>
      <c r="T2931" s="3">
        <v>45826</v>
      </c>
      <c r="U2931" s="3">
        <v>45827</v>
      </c>
      <c r="V2931" s="2">
        <v>0</v>
      </c>
      <c r="W2931" t="s">
        <v>44</v>
      </c>
      <c r="X2931" t="s">
        <v>44</v>
      </c>
      <c r="Y2931" t="s">
        <v>14673</v>
      </c>
      <c r="Z2931" t="s">
        <v>14674</v>
      </c>
      <c r="AA2931" t="s">
        <v>4529</v>
      </c>
      <c r="AB2931" t="s">
        <v>4530</v>
      </c>
      <c r="AC2931" t="s">
        <v>89</v>
      </c>
      <c r="AD2931" t="str">
        <f t="shared" si="45"/>
        <v>10-60</v>
      </c>
      <c r="AE2931" t="str">
        <f>VLOOKUP(AD2931,'Main_Sub Desc'!C:D,2,)</f>
        <v>LPC from invoicing</v>
      </c>
      <c r="AF2931" t="str">
        <f>VLOOKUP(VALUE(H2931),'Main_Sub Desc'!F:G,2,)</f>
        <v>Wtr Rev Late Payment</v>
      </c>
      <c r="AG2931">
        <f>IFERROR(VLOOKUP(VALUE(I2931),'PC Mapping'!A:F,6,),"")</f>
        <v>10469</v>
      </c>
      <c r="AH2931" s="13" t="str">
        <f>VLOOKUP(AG2931,'PC Mapping'!L:M,2,)</f>
        <v>Bolivar Water</v>
      </c>
    </row>
    <row r="2932" spans="1:34" x14ac:dyDescent="0.2">
      <c r="A2932" t="s">
        <v>14670</v>
      </c>
      <c r="B2932" t="s">
        <v>14661</v>
      </c>
      <c r="C2932" t="s">
        <v>4519</v>
      </c>
      <c r="D2932" t="s">
        <v>4520</v>
      </c>
      <c r="E2932" s="3">
        <v>45826</v>
      </c>
      <c r="F2932" t="s">
        <v>44</v>
      </c>
      <c r="G2932" t="s">
        <v>3742</v>
      </c>
      <c r="H2932" t="s">
        <v>3716</v>
      </c>
      <c r="I2932" t="s">
        <v>4534</v>
      </c>
      <c r="J2932" t="s">
        <v>4522</v>
      </c>
      <c r="K2932" s="2">
        <v>-5</v>
      </c>
      <c r="L2932" t="s">
        <v>44</v>
      </c>
      <c r="M2932" s="2">
        <v>-5</v>
      </c>
      <c r="N2932" t="s">
        <v>4523</v>
      </c>
      <c r="O2932" t="s">
        <v>4524</v>
      </c>
      <c r="P2932" t="s">
        <v>14671</v>
      </c>
      <c r="Q2932" t="s">
        <v>14675</v>
      </c>
      <c r="R2932" t="s">
        <v>44</v>
      </c>
      <c r="S2932" t="s">
        <v>4527</v>
      </c>
      <c r="T2932" s="3">
        <v>45826</v>
      </c>
      <c r="U2932" s="3">
        <v>45827</v>
      </c>
      <c r="V2932" s="2">
        <v>0</v>
      </c>
      <c r="W2932" t="s">
        <v>44</v>
      </c>
      <c r="X2932" t="s">
        <v>44</v>
      </c>
      <c r="Y2932" t="s">
        <v>14676</v>
      </c>
      <c r="Z2932" t="s">
        <v>14674</v>
      </c>
      <c r="AA2932" t="s">
        <v>4529</v>
      </c>
      <c r="AB2932" t="s">
        <v>4530</v>
      </c>
      <c r="AC2932" t="s">
        <v>89</v>
      </c>
      <c r="AD2932" t="str">
        <f t="shared" si="45"/>
        <v>10-60</v>
      </c>
      <c r="AE2932" t="str">
        <f>VLOOKUP(AD2932,'Main_Sub Desc'!C:D,2,)</f>
        <v>LPC from invoicing</v>
      </c>
      <c r="AF2932" t="str">
        <f>VLOOKUP(VALUE(H2932),'Main_Sub Desc'!F:G,2,)</f>
        <v>Wst Rev Late Payment</v>
      </c>
      <c r="AG2932">
        <f>IFERROR(VLOOKUP(VALUE(I2932),'PC Mapping'!A:F,6,),"")</f>
        <v>10514</v>
      </c>
      <c r="AH2932" s="13" t="str">
        <f>VLOOKUP(AG2932,'PC Mapping'!L:M,2,)</f>
        <v>Bolivar Sewer</v>
      </c>
    </row>
    <row r="2933" spans="1:34" x14ac:dyDescent="0.2">
      <c r="A2933" t="s">
        <v>14677</v>
      </c>
      <c r="B2933" t="s">
        <v>14678</v>
      </c>
      <c r="C2933" t="s">
        <v>4519</v>
      </c>
      <c r="D2933" t="s">
        <v>4520</v>
      </c>
      <c r="E2933" s="3">
        <v>45826</v>
      </c>
      <c r="F2933" t="s">
        <v>44</v>
      </c>
      <c r="G2933" t="s">
        <v>3742</v>
      </c>
      <c r="H2933" t="s">
        <v>3722</v>
      </c>
      <c r="I2933" t="s">
        <v>3752</v>
      </c>
      <c r="J2933" t="s">
        <v>4522</v>
      </c>
      <c r="K2933" s="2">
        <v>-5</v>
      </c>
      <c r="L2933" t="s">
        <v>44</v>
      </c>
      <c r="M2933" s="2">
        <v>-5</v>
      </c>
      <c r="N2933" t="s">
        <v>4523</v>
      </c>
      <c r="O2933" t="s">
        <v>4524</v>
      </c>
      <c r="P2933" t="s">
        <v>14679</v>
      </c>
      <c r="Q2933" t="s">
        <v>14680</v>
      </c>
      <c r="R2933" t="s">
        <v>44</v>
      </c>
      <c r="S2933" t="s">
        <v>4527</v>
      </c>
      <c r="T2933" s="3">
        <v>45826</v>
      </c>
      <c r="U2933" s="3">
        <v>45827</v>
      </c>
      <c r="V2933" s="2">
        <v>0</v>
      </c>
      <c r="W2933" t="s">
        <v>44</v>
      </c>
      <c r="X2933" t="s">
        <v>44</v>
      </c>
      <c r="Y2933" t="s">
        <v>14681</v>
      </c>
      <c r="Z2933" t="s">
        <v>2240</v>
      </c>
      <c r="AA2933" t="s">
        <v>4529</v>
      </c>
      <c r="AB2933" t="s">
        <v>4530</v>
      </c>
      <c r="AC2933" t="s">
        <v>89</v>
      </c>
      <c r="AD2933" t="str">
        <f t="shared" si="45"/>
        <v>10-60</v>
      </c>
      <c r="AE2933" t="str">
        <f>VLOOKUP(AD2933,'Main_Sub Desc'!C:D,2,)</f>
        <v>LPC from invoicing</v>
      </c>
      <c r="AF2933" t="str">
        <f>VLOOKUP(VALUE(H2933),'Main_Sub Desc'!F:G,2,)</f>
        <v>Wtr Rev Late Payment</v>
      </c>
      <c r="AG2933">
        <f>IFERROR(VLOOKUP(VALUE(I2933),'PC Mapping'!A:F,6,),"")</f>
        <v>10719</v>
      </c>
      <c r="AH2933" s="13" t="str">
        <f>VLOOKUP(AG2933,'PC Mapping'!L:M,2,)</f>
        <v>All Other Water</v>
      </c>
    </row>
    <row r="2934" spans="1:34" x14ac:dyDescent="0.2">
      <c r="A2934" t="s">
        <v>14682</v>
      </c>
      <c r="B2934" t="s">
        <v>14678</v>
      </c>
      <c r="C2934" t="s">
        <v>4519</v>
      </c>
      <c r="D2934" t="s">
        <v>4520</v>
      </c>
      <c r="E2934" s="3">
        <v>45826</v>
      </c>
      <c r="F2934" t="s">
        <v>44</v>
      </c>
      <c r="G2934" t="s">
        <v>3742</v>
      </c>
      <c r="H2934" t="s">
        <v>3722</v>
      </c>
      <c r="I2934" t="s">
        <v>3752</v>
      </c>
      <c r="J2934" t="s">
        <v>4522</v>
      </c>
      <c r="K2934" s="2">
        <v>-5</v>
      </c>
      <c r="L2934" t="s">
        <v>44</v>
      </c>
      <c r="M2934" s="2">
        <v>-5</v>
      </c>
      <c r="N2934" t="s">
        <v>4523</v>
      </c>
      <c r="O2934" t="s">
        <v>4524</v>
      </c>
      <c r="P2934" t="s">
        <v>14683</v>
      </c>
      <c r="Q2934" t="s">
        <v>14684</v>
      </c>
      <c r="R2934" t="s">
        <v>44</v>
      </c>
      <c r="S2934" t="s">
        <v>4527</v>
      </c>
      <c r="T2934" s="3">
        <v>45826</v>
      </c>
      <c r="U2934" s="3">
        <v>45827</v>
      </c>
      <c r="V2934" s="2">
        <v>0</v>
      </c>
      <c r="W2934" t="s">
        <v>44</v>
      </c>
      <c r="X2934" t="s">
        <v>44</v>
      </c>
      <c r="Y2934" t="s">
        <v>14685</v>
      </c>
      <c r="Z2934" t="s">
        <v>14686</v>
      </c>
      <c r="AA2934" t="s">
        <v>4529</v>
      </c>
      <c r="AB2934" t="s">
        <v>4530</v>
      </c>
      <c r="AC2934" t="s">
        <v>89</v>
      </c>
      <c r="AD2934" t="str">
        <f t="shared" si="45"/>
        <v>10-60</v>
      </c>
      <c r="AE2934" t="str">
        <f>VLOOKUP(AD2934,'Main_Sub Desc'!C:D,2,)</f>
        <v>LPC from invoicing</v>
      </c>
      <c r="AF2934" t="str">
        <f>VLOOKUP(VALUE(H2934),'Main_Sub Desc'!F:G,2,)</f>
        <v>Wtr Rev Late Payment</v>
      </c>
      <c r="AG2934">
        <f>IFERROR(VLOOKUP(VALUE(I2934),'PC Mapping'!A:F,6,),"")</f>
        <v>10719</v>
      </c>
      <c r="AH2934" s="13" t="str">
        <f>VLOOKUP(AG2934,'PC Mapping'!L:M,2,)</f>
        <v>All Other Water</v>
      </c>
    </row>
    <row r="2935" spans="1:34" x14ac:dyDescent="0.2">
      <c r="A2935" t="s">
        <v>14687</v>
      </c>
      <c r="B2935" t="s">
        <v>14661</v>
      </c>
      <c r="C2935" t="s">
        <v>4519</v>
      </c>
      <c r="D2935" t="s">
        <v>4520</v>
      </c>
      <c r="E2935" s="3">
        <v>45826</v>
      </c>
      <c r="F2935" t="s">
        <v>44</v>
      </c>
      <c r="G2935" t="s">
        <v>3742</v>
      </c>
      <c r="H2935" t="s">
        <v>3722</v>
      </c>
      <c r="I2935" t="s">
        <v>4538</v>
      </c>
      <c r="J2935" t="s">
        <v>4522</v>
      </c>
      <c r="K2935" s="2">
        <v>-5</v>
      </c>
      <c r="L2935" t="s">
        <v>44</v>
      </c>
      <c r="M2935" s="2">
        <v>-5</v>
      </c>
      <c r="N2935" t="s">
        <v>4523</v>
      </c>
      <c r="O2935" t="s">
        <v>4524</v>
      </c>
      <c r="P2935" t="s">
        <v>6867</v>
      </c>
      <c r="Q2935" t="s">
        <v>14688</v>
      </c>
      <c r="R2935" t="s">
        <v>44</v>
      </c>
      <c r="S2935" t="s">
        <v>4527</v>
      </c>
      <c r="T2935" s="3">
        <v>45826</v>
      </c>
      <c r="U2935" s="3">
        <v>45827</v>
      </c>
      <c r="V2935" s="2">
        <v>0</v>
      </c>
      <c r="W2935" t="s">
        <v>44</v>
      </c>
      <c r="X2935" t="s">
        <v>44</v>
      </c>
      <c r="Y2935" t="s">
        <v>14689</v>
      </c>
      <c r="Z2935" t="s">
        <v>1265</v>
      </c>
      <c r="AA2935" t="s">
        <v>4529</v>
      </c>
      <c r="AB2935" t="s">
        <v>4530</v>
      </c>
      <c r="AC2935" t="s">
        <v>89</v>
      </c>
      <c r="AD2935" t="str">
        <f t="shared" si="45"/>
        <v>10-60</v>
      </c>
      <c r="AE2935" t="str">
        <f>VLOOKUP(AD2935,'Main_Sub Desc'!C:D,2,)</f>
        <v>LPC from invoicing</v>
      </c>
      <c r="AF2935" t="str">
        <f>VLOOKUP(VALUE(H2935),'Main_Sub Desc'!F:G,2,)</f>
        <v>Wtr Rev Late Payment</v>
      </c>
      <c r="AG2935">
        <f>IFERROR(VLOOKUP(VALUE(I2935),'PC Mapping'!A:F,6,),"")</f>
        <v>10469</v>
      </c>
      <c r="AH2935" s="13" t="str">
        <f>VLOOKUP(AG2935,'PC Mapping'!L:M,2,)</f>
        <v>Bolivar Water</v>
      </c>
    </row>
    <row r="2936" spans="1:34" x14ac:dyDescent="0.2">
      <c r="A2936" t="s">
        <v>14687</v>
      </c>
      <c r="B2936" t="s">
        <v>14661</v>
      </c>
      <c r="C2936" t="s">
        <v>4519</v>
      </c>
      <c r="D2936" t="s">
        <v>4520</v>
      </c>
      <c r="E2936" s="3">
        <v>45826</v>
      </c>
      <c r="F2936" t="s">
        <v>44</v>
      </c>
      <c r="G2936" t="s">
        <v>3742</v>
      </c>
      <c r="H2936" t="s">
        <v>3716</v>
      </c>
      <c r="I2936" t="s">
        <v>4534</v>
      </c>
      <c r="J2936" t="s">
        <v>4522</v>
      </c>
      <c r="K2936" s="2">
        <v>-7.34</v>
      </c>
      <c r="L2936" t="s">
        <v>44</v>
      </c>
      <c r="M2936" s="2">
        <v>-7.34</v>
      </c>
      <c r="N2936" t="s">
        <v>4523</v>
      </c>
      <c r="O2936" t="s">
        <v>4524</v>
      </c>
      <c r="P2936" t="s">
        <v>6867</v>
      </c>
      <c r="Q2936" t="s">
        <v>14690</v>
      </c>
      <c r="R2936" t="s">
        <v>44</v>
      </c>
      <c r="S2936" t="s">
        <v>4527</v>
      </c>
      <c r="T2936" s="3">
        <v>45826</v>
      </c>
      <c r="U2936" s="3">
        <v>45827</v>
      </c>
      <c r="V2936" s="2">
        <v>0</v>
      </c>
      <c r="W2936" t="s">
        <v>44</v>
      </c>
      <c r="X2936" t="s">
        <v>44</v>
      </c>
      <c r="Y2936" t="s">
        <v>14691</v>
      </c>
      <c r="Z2936" t="s">
        <v>1265</v>
      </c>
      <c r="AA2936" t="s">
        <v>4529</v>
      </c>
      <c r="AB2936" t="s">
        <v>4530</v>
      </c>
      <c r="AC2936" t="s">
        <v>89</v>
      </c>
      <c r="AD2936" t="str">
        <f t="shared" si="45"/>
        <v>10-60</v>
      </c>
      <c r="AE2936" t="str">
        <f>VLOOKUP(AD2936,'Main_Sub Desc'!C:D,2,)</f>
        <v>LPC from invoicing</v>
      </c>
      <c r="AF2936" t="str">
        <f>VLOOKUP(VALUE(H2936),'Main_Sub Desc'!F:G,2,)</f>
        <v>Wst Rev Late Payment</v>
      </c>
      <c r="AG2936">
        <f>IFERROR(VLOOKUP(VALUE(I2936),'PC Mapping'!A:F,6,),"")</f>
        <v>10514</v>
      </c>
      <c r="AH2936" s="13" t="str">
        <f>VLOOKUP(AG2936,'PC Mapping'!L:M,2,)</f>
        <v>Bolivar Sewer</v>
      </c>
    </row>
    <row r="2937" spans="1:34" x14ac:dyDescent="0.2">
      <c r="A2937" t="s">
        <v>14692</v>
      </c>
      <c r="B2937" t="s">
        <v>14678</v>
      </c>
      <c r="C2937" t="s">
        <v>4519</v>
      </c>
      <c r="D2937" t="s">
        <v>4520</v>
      </c>
      <c r="E2937" s="3">
        <v>45826</v>
      </c>
      <c r="F2937" t="s">
        <v>44</v>
      </c>
      <c r="G2937" t="s">
        <v>3742</v>
      </c>
      <c r="H2937" t="s">
        <v>3722</v>
      </c>
      <c r="I2937" t="s">
        <v>3752</v>
      </c>
      <c r="J2937" t="s">
        <v>4522</v>
      </c>
      <c r="K2937" s="2">
        <v>-5</v>
      </c>
      <c r="L2937" t="s">
        <v>44</v>
      </c>
      <c r="M2937" s="2">
        <v>-5</v>
      </c>
      <c r="N2937" t="s">
        <v>4523</v>
      </c>
      <c r="O2937" t="s">
        <v>4524</v>
      </c>
      <c r="P2937" t="s">
        <v>13149</v>
      </c>
      <c r="Q2937" t="s">
        <v>14693</v>
      </c>
      <c r="R2937" t="s">
        <v>44</v>
      </c>
      <c r="S2937" t="s">
        <v>4527</v>
      </c>
      <c r="T2937" s="3">
        <v>45826</v>
      </c>
      <c r="U2937" s="3">
        <v>45827</v>
      </c>
      <c r="V2937" s="2">
        <v>0</v>
      </c>
      <c r="W2937" t="s">
        <v>44</v>
      </c>
      <c r="X2937" t="s">
        <v>44</v>
      </c>
      <c r="Y2937" t="s">
        <v>14694</v>
      </c>
      <c r="Z2937" t="s">
        <v>3535</v>
      </c>
      <c r="AA2937" t="s">
        <v>4529</v>
      </c>
      <c r="AB2937" t="s">
        <v>4530</v>
      </c>
      <c r="AC2937" t="s">
        <v>89</v>
      </c>
      <c r="AD2937" t="str">
        <f t="shared" si="45"/>
        <v>10-60</v>
      </c>
      <c r="AE2937" t="str">
        <f>VLOOKUP(AD2937,'Main_Sub Desc'!C:D,2,)</f>
        <v>LPC from invoicing</v>
      </c>
      <c r="AF2937" t="str">
        <f>VLOOKUP(VALUE(H2937),'Main_Sub Desc'!F:G,2,)</f>
        <v>Wtr Rev Late Payment</v>
      </c>
      <c r="AG2937">
        <f>IFERROR(VLOOKUP(VALUE(I2937),'PC Mapping'!A:F,6,),"")</f>
        <v>10719</v>
      </c>
      <c r="AH2937" s="13" t="str">
        <f>VLOOKUP(AG2937,'PC Mapping'!L:M,2,)</f>
        <v>All Other Water</v>
      </c>
    </row>
    <row r="2938" spans="1:34" x14ac:dyDescent="0.2">
      <c r="A2938" t="s">
        <v>14695</v>
      </c>
      <c r="B2938" t="s">
        <v>14678</v>
      </c>
      <c r="C2938" t="s">
        <v>4519</v>
      </c>
      <c r="D2938" t="s">
        <v>4520</v>
      </c>
      <c r="E2938" s="3">
        <v>45826</v>
      </c>
      <c r="F2938" t="s">
        <v>44</v>
      </c>
      <c r="G2938" t="s">
        <v>3742</v>
      </c>
      <c r="H2938" t="s">
        <v>3716</v>
      </c>
      <c r="I2938" t="s">
        <v>4534</v>
      </c>
      <c r="J2938" t="s">
        <v>4522</v>
      </c>
      <c r="K2938" s="2">
        <v>-5</v>
      </c>
      <c r="L2938" t="s">
        <v>44</v>
      </c>
      <c r="M2938" s="2">
        <v>-5</v>
      </c>
      <c r="N2938" t="s">
        <v>4523</v>
      </c>
      <c r="O2938" t="s">
        <v>4524</v>
      </c>
      <c r="P2938" t="s">
        <v>14696</v>
      </c>
      <c r="Q2938" t="s">
        <v>14697</v>
      </c>
      <c r="R2938" t="s">
        <v>44</v>
      </c>
      <c r="S2938" t="s">
        <v>4527</v>
      </c>
      <c r="T2938" s="3">
        <v>45826</v>
      </c>
      <c r="U2938" s="3">
        <v>45827</v>
      </c>
      <c r="V2938" s="2">
        <v>0</v>
      </c>
      <c r="W2938" t="s">
        <v>44</v>
      </c>
      <c r="X2938" t="s">
        <v>44</v>
      </c>
      <c r="Y2938" t="s">
        <v>14698</v>
      </c>
      <c r="Z2938" t="s">
        <v>14699</v>
      </c>
      <c r="AA2938" t="s">
        <v>4529</v>
      </c>
      <c r="AB2938" t="s">
        <v>4530</v>
      </c>
      <c r="AC2938" t="s">
        <v>89</v>
      </c>
      <c r="AD2938" t="str">
        <f t="shared" si="45"/>
        <v>10-60</v>
      </c>
      <c r="AE2938" t="str">
        <f>VLOOKUP(AD2938,'Main_Sub Desc'!C:D,2,)</f>
        <v>LPC from invoicing</v>
      </c>
      <c r="AF2938" t="str">
        <f>VLOOKUP(VALUE(H2938),'Main_Sub Desc'!F:G,2,)</f>
        <v>Wst Rev Late Payment</v>
      </c>
      <c r="AG2938">
        <f>IFERROR(VLOOKUP(VALUE(I2938),'PC Mapping'!A:F,6,),"")</f>
        <v>10514</v>
      </c>
      <c r="AH2938" s="13" t="str">
        <f>VLOOKUP(AG2938,'PC Mapping'!L:M,2,)</f>
        <v>Bolivar Sewer</v>
      </c>
    </row>
    <row r="2939" spans="1:34" x14ac:dyDescent="0.2">
      <c r="A2939" t="s">
        <v>14695</v>
      </c>
      <c r="B2939" t="s">
        <v>14678</v>
      </c>
      <c r="C2939" t="s">
        <v>4519</v>
      </c>
      <c r="D2939" t="s">
        <v>4520</v>
      </c>
      <c r="E2939" s="3">
        <v>45826</v>
      </c>
      <c r="F2939" t="s">
        <v>44</v>
      </c>
      <c r="G2939" t="s">
        <v>3742</v>
      </c>
      <c r="H2939" t="s">
        <v>3722</v>
      </c>
      <c r="I2939" t="s">
        <v>4538</v>
      </c>
      <c r="J2939" t="s">
        <v>4522</v>
      </c>
      <c r="K2939" s="2">
        <v>-5</v>
      </c>
      <c r="L2939" t="s">
        <v>44</v>
      </c>
      <c r="M2939" s="2">
        <v>-5</v>
      </c>
      <c r="N2939" t="s">
        <v>4523</v>
      </c>
      <c r="O2939" t="s">
        <v>4524</v>
      </c>
      <c r="P2939" t="s">
        <v>14696</v>
      </c>
      <c r="Q2939" t="s">
        <v>14700</v>
      </c>
      <c r="R2939" t="s">
        <v>44</v>
      </c>
      <c r="S2939" t="s">
        <v>4527</v>
      </c>
      <c r="T2939" s="3">
        <v>45826</v>
      </c>
      <c r="U2939" s="3">
        <v>45827</v>
      </c>
      <c r="V2939" s="2">
        <v>0</v>
      </c>
      <c r="W2939" t="s">
        <v>44</v>
      </c>
      <c r="X2939" t="s">
        <v>44</v>
      </c>
      <c r="Y2939" t="s">
        <v>14701</v>
      </c>
      <c r="Z2939" t="s">
        <v>14699</v>
      </c>
      <c r="AA2939" t="s">
        <v>4529</v>
      </c>
      <c r="AB2939" t="s">
        <v>4530</v>
      </c>
      <c r="AC2939" t="s">
        <v>89</v>
      </c>
      <c r="AD2939" t="str">
        <f t="shared" si="45"/>
        <v>10-60</v>
      </c>
      <c r="AE2939" t="str">
        <f>VLOOKUP(AD2939,'Main_Sub Desc'!C:D,2,)</f>
        <v>LPC from invoicing</v>
      </c>
      <c r="AF2939" t="str">
        <f>VLOOKUP(VALUE(H2939),'Main_Sub Desc'!F:G,2,)</f>
        <v>Wtr Rev Late Payment</v>
      </c>
      <c r="AG2939">
        <f>IFERROR(VLOOKUP(VALUE(I2939),'PC Mapping'!A:F,6,),"")</f>
        <v>10469</v>
      </c>
      <c r="AH2939" s="13" t="str">
        <f>VLOOKUP(AG2939,'PC Mapping'!L:M,2,)</f>
        <v>Bolivar Water</v>
      </c>
    </row>
    <row r="2940" spans="1:34" x14ac:dyDescent="0.2">
      <c r="A2940" t="s">
        <v>14702</v>
      </c>
      <c r="B2940" t="s">
        <v>14661</v>
      </c>
      <c r="C2940" t="s">
        <v>4519</v>
      </c>
      <c r="D2940" t="s">
        <v>4520</v>
      </c>
      <c r="E2940" s="3">
        <v>45826</v>
      </c>
      <c r="F2940" t="s">
        <v>44</v>
      </c>
      <c r="G2940" t="s">
        <v>3742</v>
      </c>
      <c r="H2940" t="s">
        <v>3722</v>
      </c>
      <c r="I2940" t="s">
        <v>3752</v>
      </c>
      <c r="J2940" t="s">
        <v>4522</v>
      </c>
      <c r="K2940" s="2">
        <v>-5</v>
      </c>
      <c r="L2940" t="s">
        <v>44</v>
      </c>
      <c r="M2940" s="2">
        <v>-5</v>
      </c>
      <c r="N2940" t="s">
        <v>4523</v>
      </c>
      <c r="O2940" t="s">
        <v>4524</v>
      </c>
      <c r="P2940" t="s">
        <v>8755</v>
      </c>
      <c r="Q2940" t="s">
        <v>14703</v>
      </c>
      <c r="R2940" t="s">
        <v>44</v>
      </c>
      <c r="S2940" t="s">
        <v>4527</v>
      </c>
      <c r="T2940" s="3">
        <v>45826</v>
      </c>
      <c r="U2940" s="3">
        <v>45827</v>
      </c>
      <c r="V2940" s="2">
        <v>0</v>
      </c>
      <c r="W2940" t="s">
        <v>44</v>
      </c>
      <c r="X2940" t="s">
        <v>44</v>
      </c>
      <c r="Y2940" t="s">
        <v>14704</v>
      </c>
      <c r="Z2940" t="s">
        <v>14705</v>
      </c>
      <c r="AA2940" t="s">
        <v>4529</v>
      </c>
      <c r="AB2940" t="s">
        <v>4530</v>
      </c>
      <c r="AC2940" t="s">
        <v>89</v>
      </c>
      <c r="AD2940" t="str">
        <f t="shared" si="45"/>
        <v>10-60</v>
      </c>
      <c r="AE2940" t="str">
        <f>VLOOKUP(AD2940,'Main_Sub Desc'!C:D,2,)</f>
        <v>LPC from invoicing</v>
      </c>
      <c r="AF2940" t="str">
        <f>VLOOKUP(VALUE(H2940),'Main_Sub Desc'!F:G,2,)</f>
        <v>Wtr Rev Late Payment</v>
      </c>
      <c r="AG2940">
        <f>IFERROR(VLOOKUP(VALUE(I2940),'PC Mapping'!A:F,6,),"")</f>
        <v>10719</v>
      </c>
      <c r="AH2940" s="13" t="str">
        <f>VLOOKUP(AG2940,'PC Mapping'!L:M,2,)</f>
        <v>All Other Water</v>
      </c>
    </row>
    <row r="2941" spans="1:34" x14ac:dyDescent="0.2">
      <c r="A2941" t="s">
        <v>14706</v>
      </c>
      <c r="B2941" t="s">
        <v>14661</v>
      </c>
      <c r="C2941" t="s">
        <v>4519</v>
      </c>
      <c r="D2941" t="s">
        <v>4520</v>
      </c>
      <c r="E2941" s="3">
        <v>45826</v>
      </c>
      <c r="F2941" t="s">
        <v>44</v>
      </c>
      <c r="G2941" t="s">
        <v>3742</v>
      </c>
      <c r="H2941" t="s">
        <v>3722</v>
      </c>
      <c r="I2941" t="s">
        <v>3752</v>
      </c>
      <c r="J2941" t="s">
        <v>4522</v>
      </c>
      <c r="K2941" s="2">
        <v>-8.48</v>
      </c>
      <c r="L2941" t="s">
        <v>44</v>
      </c>
      <c r="M2941" s="2">
        <v>-8.48</v>
      </c>
      <c r="N2941" t="s">
        <v>4523</v>
      </c>
      <c r="O2941" t="s">
        <v>4524</v>
      </c>
      <c r="P2941" t="s">
        <v>14707</v>
      </c>
      <c r="Q2941" t="s">
        <v>14708</v>
      </c>
      <c r="R2941" t="s">
        <v>44</v>
      </c>
      <c r="S2941" t="s">
        <v>4527</v>
      </c>
      <c r="T2941" s="3">
        <v>45826</v>
      </c>
      <c r="U2941" s="3">
        <v>45827</v>
      </c>
      <c r="V2941" s="2">
        <v>0</v>
      </c>
      <c r="W2941" t="s">
        <v>44</v>
      </c>
      <c r="X2941" t="s">
        <v>44</v>
      </c>
      <c r="Y2941" t="s">
        <v>14709</v>
      </c>
      <c r="Z2941" t="s">
        <v>3108</v>
      </c>
      <c r="AA2941" t="s">
        <v>4529</v>
      </c>
      <c r="AB2941" t="s">
        <v>4530</v>
      </c>
      <c r="AC2941" t="s">
        <v>89</v>
      </c>
      <c r="AD2941" t="str">
        <f t="shared" si="45"/>
        <v>10-60</v>
      </c>
      <c r="AE2941" t="str">
        <f>VLOOKUP(AD2941,'Main_Sub Desc'!C:D,2,)</f>
        <v>LPC from invoicing</v>
      </c>
      <c r="AF2941" t="str">
        <f>VLOOKUP(VALUE(H2941),'Main_Sub Desc'!F:G,2,)</f>
        <v>Wtr Rev Late Payment</v>
      </c>
      <c r="AG2941">
        <f>IFERROR(VLOOKUP(VALUE(I2941),'PC Mapping'!A:F,6,),"")</f>
        <v>10719</v>
      </c>
      <c r="AH2941" s="13" t="str">
        <f>VLOOKUP(AG2941,'PC Mapping'!L:M,2,)</f>
        <v>All Other Water</v>
      </c>
    </row>
    <row r="2942" spans="1:34" x14ac:dyDescent="0.2">
      <c r="A2942" t="s">
        <v>14710</v>
      </c>
      <c r="B2942" t="s">
        <v>14661</v>
      </c>
      <c r="C2942" t="s">
        <v>4519</v>
      </c>
      <c r="D2942" t="s">
        <v>4520</v>
      </c>
      <c r="E2942" s="3">
        <v>45826</v>
      </c>
      <c r="F2942" t="s">
        <v>44</v>
      </c>
      <c r="G2942" t="s">
        <v>3742</v>
      </c>
      <c r="H2942" t="s">
        <v>3722</v>
      </c>
      <c r="I2942" t="s">
        <v>4538</v>
      </c>
      <c r="J2942" t="s">
        <v>4522</v>
      </c>
      <c r="K2942" s="2">
        <v>-5</v>
      </c>
      <c r="L2942" t="s">
        <v>44</v>
      </c>
      <c r="M2942" s="2">
        <v>-5</v>
      </c>
      <c r="N2942" t="s">
        <v>4523</v>
      </c>
      <c r="O2942" t="s">
        <v>4524</v>
      </c>
      <c r="P2942" t="s">
        <v>6823</v>
      </c>
      <c r="Q2942" t="s">
        <v>14711</v>
      </c>
      <c r="R2942" t="s">
        <v>44</v>
      </c>
      <c r="S2942" t="s">
        <v>4527</v>
      </c>
      <c r="T2942" s="3">
        <v>45826</v>
      </c>
      <c r="U2942" s="3">
        <v>45827</v>
      </c>
      <c r="V2942" s="2">
        <v>0</v>
      </c>
      <c r="W2942" t="s">
        <v>44</v>
      </c>
      <c r="X2942" t="s">
        <v>44</v>
      </c>
      <c r="Y2942" t="s">
        <v>14712</v>
      </c>
      <c r="Z2942" t="s">
        <v>692</v>
      </c>
      <c r="AA2942" t="s">
        <v>4529</v>
      </c>
      <c r="AB2942" t="s">
        <v>4530</v>
      </c>
      <c r="AC2942" t="s">
        <v>89</v>
      </c>
      <c r="AD2942" t="str">
        <f t="shared" si="45"/>
        <v>10-60</v>
      </c>
      <c r="AE2942" t="str">
        <f>VLOOKUP(AD2942,'Main_Sub Desc'!C:D,2,)</f>
        <v>LPC from invoicing</v>
      </c>
      <c r="AF2942" t="str">
        <f>VLOOKUP(VALUE(H2942),'Main_Sub Desc'!F:G,2,)</f>
        <v>Wtr Rev Late Payment</v>
      </c>
      <c r="AG2942">
        <f>IFERROR(VLOOKUP(VALUE(I2942),'PC Mapping'!A:F,6,),"")</f>
        <v>10469</v>
      </c>
      <c r="AH2942" s="13" t="str">
        <f>VLOOKUP(AG2942,'PC Mapping'!L:M,2,)</f>
        <v>Bolivar Water</v>
      </c>
    </row>
    <row r="2943" spans="1:34" x14ac:dyDescent="0.2">
      <c r="A2943" t="s">
        <v>14710</v>
      </c>
      <c r="B2943" t="s">
        <v>14661</v>
      </c>
      <c r="C2943" t="s">
        <v>4519</v>
      </c>
      <c r="D2943" t="s">
        <v>4520</v>
      </c>
      <c r="E2943" s="3">
        <v>45826</v>
      </c>
      <c r="F2943" t="s">
        <v>44</v>
      </c>
      <c r="G2943" t="s">
        <v>3742</v>
      </c>
      <c r="H2943" t="s">
        <v>3716</v>
      </c>
      <c r="I2943" t="s">
        <v>4534</v>
      </c>
      <c r="J2943" t="s">
        <v>4522</v>
      </c>
      <c r="K2943" s="2">
        <v>-7.46</v>
      </c>
      <c r="L2943" t="s">
        <v>44</v>
      </c>
      <c r="M2943" s="2">
        <v>-7.46</v>
      </c>
      <c r="N2943" t="s">
        <v>4523</v>
      </c>
      <c r="O2943" t="s">
        <v>4524</v>
      </c>
      <c r="P2943" t="s">
        <v>6823</v>
      </c>
      <c r="Q2943" t="s">
        <v>14713</v>
      </c>
      <c r="R2943" t="s">
        <v>44</v>
      </c>
      <c r="S2943" t="s">
        <v>4527</v>
      </c>
      <c r="T2943" s="3">
        <v>45826</v>
      </c>
      <c r="U2943" s="3">
        <v>45827</v>
      </c>
      <c r="V2943" s="2">
        <v>0</v>
      </c>
      <c r="W2943" t="s">
        <v>44</v>
      </c>
      <c r="X2943" t="s">
        <v>44</v>
      </c>
      <c r="Y2943" t="s">
        <v>14714</v>
      </c>
      <c r="Z2943" t="s">
        <v>692</v>
      </c>
      <c r="AA2943" t="s">
        <v>4529</v>
      </c>
      <c r="AB2943" t="s">
        <v>4530</v>
      </c>
      <c r="AC2943" t="s">
        <v>89</v>
      </c>
      <c r="AD2943" t="str">
        <f t="shared" si="45"/>
        <v>10-60</v>
      </c>
      <c r="AE2943" t="str">
        <f>VLOOKUP(AD2943,'Main_Sub Desc'!C:D,2,)</f>
        <v>LPC from invoicing</v>
      </c>
      <c r="AF2943" t="str">
        <f>VLOOKUP(VALUE(H2943),'Main_Sub Desc'!F:G,2,)</f>
        <v>Wst Rev Late Payment</v>
      </c>
      <c r="AG2943">
        <f>IFERROR(VLOOKUP(VALUE(I2943),'PC Mapping'!A:F,6,),"")</f>
        <v>10514</v>
      </c>
      <c r="AH2943" s="13" t="str">
        <f>VLOOKUP(AG2943,'PC Mapping'!L:M,2,)</f>
        <v>Bolivar Sewer</v>
      </c>
    </row>
    <row r="2944" spans="1:34" x14ac:dyDescent="0.2">
      <c r="A2944" t="s">
        <v>14715</v>
      </c>
      <c r="B2944" t="s">
        <v>14716</v>
      </c>
      <c r="C2944" t="s">
        <v>4519</v>
      </c>
      <c r="D2944" t="s">
        <v>4520</v>
      </c>
      <c r="E2944" s="3">
        <v>45827</v>
      </c>
      <c r="F2944" t="s">
        <v>44</v>
      </c>
      <c r="G2944" t="s">
        <v>3742</v>
      </c>
      <c r="H2944" t="s">
        <v>3722</v>
      </c>
      <c r="I2944" t="s">
        <v>3752</v>
      </c>
      <c r="J2944" t="s">
        <v>4522</v>
      </c>
      <c r="K2944" s="2">
        <v>-5</v>
      </c>
      <c r="L2944" t="s">
        <v>44</v>
      </c>
      <c r="M2944" s="2">
        <v>-5</v>
      </c>
      <c r="N2944" t="s">
        <v>4523</v>
      </c>
      <c r="O2944" t="s">
        <v>4524</v>
      </c>
      <c r="P2944" t="s">
        <v>14717</v>
      </c>
      <c r="Q2944" t="s">
        <v>14718</v>
      </c>
      <c r="R2944" t="s">
        <v>44</v>
      </c>
      <c r="S2944" t="s">
        <v>4527</v>
      </c>
      <c r="T2944" s="3">
        <v>45827</v>
      </c>
      <c r="U2944" s="3">
        <v>45828</v>
      </c>
      <c r="V2944" s="2">
        <v>0</v>
      </c>
      <c r="W2944" t="s">
        <v>44</v>
      </c>
      <c r="X2944" t="s">
        <v>44</v>
      </c>
      <c r="Y2944" t="s">
        <v>14719</v>
      </c>
      <c r="Z2944" t="s">
        <v>2223</v>
      </c>
      <c r="AA2944" t="s">
        <v>4529</v>
      </c>
      <c r="AB2944" t="s">
        <v>4530</v>
      </c>
      <c r="AC2944" t="s">
        <v>99</v>
      </c>
      <c r="AD2944" t="str">
        <f t="shared" si="45"/>
        <v>10-60</v>
      </c>
      <c r="AE2944" t="str">
        <f>VLOOKUP(AD2944,'Main_Sub Desc'!C:D,2,)</f>
        <v>LPC from invoicing</v>
      </c>
      <c r="AF2944" t="str">
        <f>VLOOKUP(VALUE(H2944),'Main_Sub Desc'!F:G,2,)</f>
        <v>Wtr Rev Late Payment</v>
      </c>
      <c r="AG2944">
        <f>IFERROR(VLOOKUP(VALUE(I2944),'PC Mapping'!A:F,6,),"")</f>
        <v>10719</v>
      </c>
      <c r="AH2944" s="13" t="str">
        <f>VLOOKUP(AG2944,'PC Mapping'!L:M,2,)</f>
        <v>All Other Water</v>
      </c>
    </row>
    <row r="2945" spans="1:34" x14ac:dyDescent="0.2">
      <c r="A2945" t="s">
        <v>14720</v>
      </c>
      <c r="B2945" t="s">
        <v>14716</v>
      </c>
      <c r="C2945" t="s">
        <v>4519</v>
      </c>
      <c r="D2945" t="s">
        <v>4520</v>
      </c>
      <c r="E2945" s="3">
        <v>45827</v>
      </c>
      <c r="F2945" t="s">
        <v>44</v>
      </c>
      <c r="G2945" t="s">
        <v>3742</v>
      </c>
      <c r="H2945" t="s">
        <v>3722</v>
      </c>
      <c r="I2945" t="s">
        <v>3752</v>
      </c>
      <c r="J2945" t="s">
        <v>4522</v>
      </c>
      <c r="K2945" s="2">
        <v>-5.23</v>
      </c>
      <c r="L2945" t="s">
        <v>44</v>
      </c>
      <c r="M2945" s="2">
        <v>-5.23</v>
      </c>
      <c r="N2945" t="s">
        <v>4523</v>
      </c>
      <c r="O2945" t="s">
        <v>4524</v>
      </c>
      <c r="P2945" t="s">
        <v>5918</v>
      </c>
      <c r="Q2945" t="s">
        <v>14721</v>
      </c>
      <c r="R2945" t="s">
        <v>44</v>
      </c>
      <c r="S2945" t="s">
        <v>4527</v>
      </c>
      <c r="T2945" s="3">
        <v>45827</v>
      </c>
      <c r="U2945" s="3">
        <v>45828</v>
      </c>
      <c r="V2945" s="2">
        <v>0</v>
      </c>
      <c r="W2945" t="s">
        <v>44</v>
      </c>
      <c r="X2945" t="s">
        <v>44</v>
      </c>
      <c r="Y2945" t="s">
        <v>14722</v>
      </c>
      <c r="Z2945" t="s">
        <v>3406</v>
      </c>
      <c r="AA2945" t="s">
        <v>4529</v>
      </c>
      <c r="AB2945" t="s">
        <v>4530</v>
      </c>
      <c r="AC2945" t="s">
        <v>89</v>
      </c>
      <c r="AD2945" t="str">
        <f t="shared" si="45"/>
        <v>10-60</v>
      </c>
      <c r="AE2945" t="str">
        <f>VLOOKUP(AD2945,'Main_Sub Desc'!C:D,2,)</f>
        <v>LPC from invoicing</v>
      </c>
      <c r="AF2945" t="str">
        <f>VLOOKUP(VALUE(H2945),'Main_Sub Desc'!F:G,2,)</f>
        <v>Wtr Rev Late Payment</v>
      </c>
      <c r="AG2945">
        <f>IFERROR(VLOOKUP(VALUE(I2945),'PC Mapping'!A:F,6,),"")</f>
        <v>10719</v>
      </c>
      <c r="AH2945" s="13" t="str">
        <f>VLOOKUP(AG2945,'PC Mapping'!L:M,2,)</f>
        <v>All Other Water</v>
      </c>
    </row>
    <row r="2946" spans="1:34" x14ac:dyDescent="0.2">
      <c r="A2946" t="s">
        <v>14723</v>
      </c>
      <c r="B2946" t="s">
        <v>14716</v>
      </c>
      <c r="C2946" t="s">
        <v>4519</v>
      </c>
      <c r="D2946" t="s">
        <v>4520</v>
      </c>
      <c r="E2946" s="3">
        <v>45827</v>
      </c>
      <c r="F2946" t="s">
        <v>44</v>
      </c>
      <c r="G2946" t="s">
        <v>3742</v>
      </c>
      <c r="H2946" t="s">
        <v>3722</v>
      </c>
      <c r="I2946" t="s">
        <v>4538</v>
      </c>
      <c r="J2946" t="s">
        <v>4522</v>
      </c>
      <c r="K2946" s="2">
        <v>-5</v>
      </c>
      <c r="L2946" t="s">
        <v>44</v>
      </c>
      <c r="M2946" s="2">
        <v>-5</v>
      </c>
      <c r="N2946" t="s">
        <v>4523</v>
      </c>
      <c r="O2946" t="s">
        <v>4524</v>
      </c>
      <c r="P2946" t="s">
        <v>5604</v>
      </c>
      <c r="Q2946" t="s">
        <v>14724</v>
      </c>
      <c r="R2946" t="s">
        <v>44</v>
      </c>
      <c r="S2946" t="s">
        <v>4527</v>
      </c>
      <c r="T2946" s="3">
        <v>45827</v>
      </c>
      <c r="U2946" s="3">
        <v>45828</v>
      </c>
      <c r="V2946" s="2">
        <v>0</v>
      </c>
      <c r="W2946" t="s">
        <v>44</v>
      </c>
      <c r="X2946" t="s">
        <v>44</v>
      </c>
      <c r="Y2946" t="s">
        <v>14725</v>
      </c>
      <c r="Z2946" t="s">
        <v>1301</v>
      </c>
      <c r="AA2946" t="s">
        <v>4529</v>
      </c>
      <c r="AB2946" t="s">
        <v>4530</v>
      </c>
      <c r="AC2946" t="s">
        <v>89</v>
      </c>
      <c r="AD2946" t="str">
        <f t="shared" si="45"/>
        <v>10-60</v>
      </c>
      <c r="AE2946" t="str">
        <f>VLOOKUP(AD2946,'Main_Sub Desc'!C:D,2,)</f>
        <v>LPC from invoicing</v>
      </c>
      <c r="AF2946" t="str">
        <f>VLOOKUP(VALUE(H2946),'Main_Sub Desc'!F:G,2,)</f>
        <v>Wtr Rev Late Payment</v>
      </c>
      <c r="AG2946">
        <f>IFERROR(VLOOKUP(VALUE(I2946),'PC Mapping'!A:F,6,),"")</f>
        <v>10469</v>
      </c>
      <c r="AH2946" s="13" t="str">
        <f>VLOOKUP(AG2946,'PC Mapping'!L:M,2,)</f>
        <v>Bolivar Water</v>
      </c>
    </row>
    <row r="2947" spans="1:34" x14ac:dyDescent="0.2">
      <c r="A2947" t="s">
        <v>14723</v>
      </c>
      <c r="B2947" t="s">
        <v>14716</v>
      </c>
      <c r="C2947" t="s">
        <v>4519</v>
      </c>
      <c r="D2947" t="s">
        <v>4520</v>
      </c>
      <c r="E2947" s="3">
        <v>45827</v>
      </c>
      <c r="F2947" t="s">
        <v>44</v>
      </c>
      <c r="G2947" t="s">
        <v>3742</v>
      </c>
      <c r="H2947" t="s">
        <v>3716</v>
      </c>
      <c r="I2947" t="s">
        <v>4534</v>
      </c>
      <c r="J2947" t="s">
        <v>4522</v>
      </c>
      <c r="K2947" s="2">
        <v>-5</v>
      </c>
      <c r="L2947" t="s">
        <v>44</v>
      </c>
      <c r="M2947" s="2">
        <v>-5</v>
      </c>
      <c r="N2947" t="s">
        <v>4523</v>
      </c>
      <c r="O2947" t="s">
        <v>4524</v>
      </c>
      <c r="P2947" t="s">
        <v>5604</v>
      </c>
      <c r="Q2947" t="s">
        <v>14726</v>
      </c>
      <c r="R2947" t="s">
        <v>44</v>
      </c>
      <c r="S2947" t="s">
        <v>4527</v>
      </c>
      <c r="T2947" s="3">
        <v>45827</v>
      </c>
      <c r="U2947" s="3">
        <v>45828</v>
      </c>
      <c r="V2947" s="2">
        <v>0</v>
      </c>
      <c r="W2947" t="s">
        <v>44</v>
      </c>
      <c r="X2947" t="s">
        <v>44</v>
      </c>
      <c r="Y2947" t="s">
        <v>14727</v>
      </c>
      <c r="Z2947" t="s">
        <v>1301</v>
      </c>
      <c r="AA2947" t="s">
        <v>4529</v>
      </c>
      <c r="AB2947" t="s">
        <v>4530</v>
      </c>
      <c r="AC2947" t="s">
        <v>89</v>
      </c>
      <c r="AD2947" t="str">
        <f t="shared" si="45"/>
        <v>10-60</v>
      </c>
      <c r="AE2947" t="str">
        <f>VLOOKUP(AD2947,'Main_Sub Desc'!C:D,2,)</f>
        <v>LPC from invoicing</v>
      </c>
      <c r="AF2947" t="str">
        <f>VLOOKUP(VALUE(H2947),'Main_Sub Desc'!F:G,2,)</f>
        <v>Wst Rev Late Payment</v>
      </c>
      <c r="AG2947">
        <f>IFERROR(VLOOKUP(VALUE(I2947),'PC Mapping'!A:F,6,),"")</f>
        <v>10514</v>
      </c>
      <c r="AH2947" s="13" t="str">
        <f>VLOOKUP(AG2947,'PC Mapping'!L:M,2,)</f>
        <v>Bolivar Sewer</v>
      </c>
    </row>
    <row r="2948" spans="1:34" x14ac:dyDescent="0.2">
      <c r="A2948" t="s">
        <v>14728</v>
      </c>
      <c r="B2948" t="s">
        <v>14729</v>
      </c>
      <c r="C2948" t="s">
        <v>4519</v>
      </c>
      <c r="D2948" t="s">
        <v>4520</v>
      </c>
      <c r="E2948" s="3">
        <v>45828</v>
      </c>
      <c r="F2948" t="s">
        <v>44</v>
      </c>
      <c r="G2948" t="s">
        <v>3742</v>
      </c>
      <c r="H2948" t="s">
        <v>3722</v>
      </c>
      <c r="I2948" t="s">
        <v>3752</v>
      </c>
      <c r="J2948" t="s">
        <v>4522</v>
      </c>
      <c r="K2948" s="2">
        <v>-11.1</v>
      </c>
      <c r="L2948" t="s">
        <v>44</v>
      </c>
      <c r="M2948" s="2">
        <v>-11.1</v>
      </c>
      <c r="N2948" t="s">
        <v>4523</v>
      </c>
      <c r="O2948" t="s">
        <v>4524</v>
      </c>
      <c r="P2948" t="s">
        <v>14730</v>
      </c>
      <c r="Q2948" t="s">
        <v>14731</v>
      </c>
      <c r="R2948" t="s">
        <v>44</v>
      </c>
      <c r="S2948" t="s">
        <v>4527</v>
      </c>
      <c r="T2948" s="3">
        <v>45828</v>
      </c>
      <c r="U2948" s="3">
        <v>45831</v>
      </c>
      <c r="V2948" s="2">
        <v>0</v>
      </c>
      <c r="W2948" t="s">
        <v>44</v>
      </c>
      <c r="X2948" t="s">
        <v>44</v>
      </c>
      <c r="Y2948" t="s">
        <v>14732</v>
      </c>
      <c r="Z2948" t="s">
        <v>2821</v>
      </c>
      <c r="AA2948" t="s">
        <v>4529</v>
      </c>
      <c r="AB2948" t="s">
        <v>4530</v>
      </c>
      <c r="AC2948" t="s">
        <v>89</v>
      </c>
      <c r="AD2948" t="str">
        <f t="shared" ref="AD2948:AD3011" si="46">CONCATENATE(VALUE(AA2948),"-",VALUE(AB2948))</f>
        <v>10-60</v>
      </c>
      <c r="AE2948" t="str">
        <f>VLOOKUP(AD2948,'Main_Sub Desc'!C:D,2,)</f>
        <v>LPC from invoicing</v>
      </c>
      <c r="AF2948" t="str">
        <f>VLOOKUP(VALUE(H2948),'Main_Sub Desc'!F:G,2,)</f>
        <v>Wtr Rev Late Payment</v>
      </c>
      <c r="AG2948">
        <f>IFERROR(VLOOKUP(VALUE(I2948),'PC Mapping'!A:F,6,),"")</f>
        <v>10719</v>
      </c>
      <c r="AH2948" s="13" t="str">
        <f>VLOOKUP(AG2948,'PC Mapping'!L:M,2,)</f>
        <v>All Other Water</v>
      </c>
    </row>
    <row r="2949" spans="1:34" x14ac:dyDescent="0.2">
      <c r="A2949" t="s">
        <v>14733</v>
      </c>
      <c r="B2949" t="s">
        <v>14729</v>
      </c>
      <c r="C2949" t="s">
        <v>4519</v>
      </c>
      <c r="D2949" t="s">
        <v>4520</v>
      </c>
      <c r="E2949" s="3">
        <v>45828</v>
      </c>
      <c r="F2949" t="s">
        <v>44</v>
      </c>
      <c r="G2949" t="s">
        <v>3742</v>
      </c>
      <c r="H2949" t="s">
        <v>3722</v>
      </c>
      <c r="I2949" t="s">
        <v>3752</v>
      </c>
      <c r="J2949" t="s">
        <v>4522</v>
      </c>
      <c r="K2949" s="2">
        <v>-5</v>
      </c>
      <c r="L2949" t="s">
        <v>44</v>
      </c>
      <c r="M2949" s="2">
        <v>-5</v>
      </c>
      <c r="N2949" t="s">
        <v>4523</v>
      </c>
      <c r="O2949" t="s">
        <v>4524</v>
      </c>
      <c r="P2949" t="s">
        <v>14730</v>
      </c>
      <c r="Q2949" t="s">
        <v>14734</v>
      </c>
      <c r="R2949" t="s">
        <v>44</v>
      </c>
      <c r="S2949" t="s">
        <v>4527</v>
      </c>
      <c r="T2949" s="3">
        <v>45828</v>
      </c>
      <c r="U2949" s="3">
        <v>45831</v>
      </c>
      <c r="V2949" s="2">
        <v>0</v>
      </c>
      <c r="W2949" t="s">
        <v>44</v>
      </c>
      <c r="X2949" t="s">
        <v>44</v>
      </c>
      <c r="Y2949" t="s">
        <v>14735</v>
      </c>
      <c r="Z2949" t="s">
        <v>3040</v>
      </c>
      <c r="AA2949" t="s">
        <v>4529</v>
      </c>
      <c r="AB2949" t="s">
        <v>4530</v>
      </c>
      <c r="AC2949" t="s">
        <v>89</v>
      </c>
      <c r="AD2949" t="str">
        <f t="shared" si="46"/>
        <v>10-60</v>
      </c>
      <c r="AE2949" t="str">
        <f>VLOOKUP(AD2949,'Main_Sub Desc'!C:D,2,)</f>
        <v>LPC from invoicing</v>
      </c>
      <c r="AF2949" t="str">
        <f>VLOOKUP(VALUE(H2949),'Main_Sub Desc'!F:G,2,)</f>
        <v>Wtr Rev Late Payment</v>
      </c>
      <c r="AG2949">
        <f>IFERROR(VLOOKUP(VALUE(I2949),'PC Mapping'!A:F,6,),"")</f>
        <v>10719</v>
      </c>
      <c r="AH2949" s="13" t="str">
        <f>VLOOKUP(AG2949,'PC Mapping'!L:M,2,)</f>
        <v>All Other Water</v>
      </c>
    </row>
    <row r="2950" spans="1:34" x14ac:dyDescent="0.2">
      <c r="A2950" t="s">
        <v>14736</v>
      </c>
      <c r="B2950" t="s">
        <v>14729</v>
      </c>
      <c r="C2950" t="s">
        <v>4519</v>
      </c>
      <c r="D2950" t="s">
        <v>4520</v>
      </c>
      <c r="E2950" s="3">
        <v>45828</v>
      </c>
      <c r="F2950" t="s">
        <v>44</v>
      </c>
      <c r="G2950" t="s">
        <v>3742</v>
      </c>
      <c r="H2950" t="s">
        <v>3722</v>
      </c>
      <c r="I2950" t="s">
        <v>4538</v>
      </c>
      <c r="J2950" t="s">
        <v>4522</v>
      </c>
      <c r="K2950" s="2">
        <v>-5</v>
      </c>
      <c r="L2950" t="s">
        <v>44</v>
      </c>
      <c r="M2950" s="2">
        <v>-5</v>
      </c>
      <c r="N2950" t="s">
        <v>4523</v>
      </c>
      <c r="O2950" t="s">
        <v>4524</v>
      </c>
      <c r="P2950" t="s">
        <v>5993</v>
      </c>
      <c r="Q2950" t="s">
        <v>14737</v>
      </c>
      <c r="R2950" t="s">
        <v>44</v>
      </c>
      <c r="S2950" t="s">
        <v>4527</v>
      </c>
      <c r="T2950" s="3">
        <v>45828</v>
      </c>
      <c r="U2950" s="3">
        <v>45831</v>
      </c>
      <c r="V2950" s="2">
        <v>0</v>
      </c>
      <c r="W2950" t="s">
        <v>44</v>
      </c>
      <c r="X2950" t="s">
        <v>44</v>
      </c>
      <c r="Y2950" t="s">
        <v>14738</v>
      </c>
      <c r="Z2950" t="s">
        <v>978</v>
      </c>
      <c r="AA2950" t="s">
        <v>4529</v>
      </c>
      <c r="AB2950" t="s">
        <v>4530</v>
      </c>
      <c r="AC2950" t="s">
        <v>89</v>
      </c>
      <c r="AD2950" t="str">
        <f t="shared" si="46"/>
        <v>10-60</v>
      </c>
      <c r="AE2950" t="str">
        <f>VLOOKUP(AD2950,'Main_Sub Desc'!C:D,2,)</f>
        <v>LPC from invoicing</v>
      </c>
      <c r="AF2950" t="str">
        <f>VLOOKUP(VALUE(H2950),'Main_Sub Desc'!F:G,2,)</f>
        <v>Wtr Rev Late Payment</v>
      </c>
      <c r="AG2950">
        <f>IFERROR(VLOOKUP(VALUE(I2950),'PC Mapping'!A:F,6,),"")</f>
        <v>10469</v>
      </c>
      <c r="AH2950" s="13" t="str">
        <f>VLOOKUP(AG2950,'PC Mapping'!L:M,2,)</f>
        <v>Bolivar Water</v>
      </c>
    </row>
    <row r="2951" spans="1:34" x14ac:dyDescent="0.2">
      <c r="A2951" t="s">
        <v>14736</v>
      </c>
      <c r="B2951" t="s">
        <v>14729</v>
      </c>
      <c r="C2951" t="s">
        <v>4519</v>
      </c>
      <c r="D2951" t="s">
        <v>4520</v>
      </c>
      <c r="E2951" s="3">
        <v>45828</v>
      </c>
      <c r="F2951" t="s">
        <v>44</v>
      </c>
      <c r="G2951" t="s">
        <v>3742</v>
      </c>
      <c r="H2951" t="s">
        <v>3716</v>
      </c>
      <c r="I2951" t="s">
        <v>4534</v>
      </c>
      <c r="J2951" t="s">
        <v>4522</v>
      </c>
      <c r="K2951" s="2">
        <v>-5</v>
      </c>
      <c r="L2951" t="s">
        <v>44</v>
      </c>
      <c r="M2951" s="2">
        <v>-5</v>
      </c>
      <c r="N2951" t="s">
        <v>4523</v>
      </c>
      <c r="O2951" t="s">
        <v>4524</v>
      </c>
      <c r="P2951" t="s">
        <v>5993</v>
      </c>
      <c r="Q2951" t="s">
        <v>14739</v>
      </c>
      <c r="R2951" t="s">
        <v>44</v>
      </c>
      <c r="S2951" t="s">
        <v>4527</v>
      </c>
      <c r="T2951" s="3">
        <v>45828</v>
      </c>
      <c r="U2951" s="3">
        <v>45831</v>
      </c>
      <c r="V2951" s="2">
        <v>0</v>
      </c>
      <c r="W2951" t="s">
        <v>44</v>
      </c>
      <c r="X2951" t="s">
        <v>44</v>
      </c>
      <c r="Y2951" t="s">
        <v>14740</v>
      </c>
      <c r="Z2951" t="s">
        <v>978</v>
      </c>
      <c r="AA2951" t="s">
        <v>4529</v>
      </c>
      <c r="AB2951" t="s">
        <v>4530</v>
      </c>
      <c r="AC2951" t="s">
        <v>89</v>
      </c>
      <c r="AD2951" t="str">
        <f t="shared" si="46"/>
        <v>10-60</v>
      </c>
      <c r="AE2951" t="str">
        <f>VLOOKUP(AD2951,'Main_Sub Desc'!C:D,2,)</f>
        <v>LPC from invoicing</v>
      </c>
      <c r="AF2951" t="str">
        <f>VLOOKUP(VALUE(H2951),'Main_Sub Desc'!F:G,2,)</f>
        <v>Wst Rev Late Payment</v>
      </c>
      <c r="AG2951">
        <f>IFERROR(VLOOKUP(VALUE(I2951),'PC Mapping'!A:F,6,),"")</f>
        <v>10514</v>
      </c>
      <c r="AH2951" s="13" t="str">
        <f>VLOOKUP(AG2951,'PC Mapping'!L:M,2,)</f>
        <v>Bolivar Sewer</v>
      </c>
    </row>
    <row r="2952" spans="1:34" x14ac:dyDescent="0.2">
      <c r="A2952" t="s">
        <v>14741</v>
      </c>
      <c r="B2952" t="s">
        <v>14729</v>
      </c>
      <c r="C2952" t="s">
        <v>4519</v>
      </c>
      <c r="D2952" t="s">
        <v>4520</v>
      </c>
      <c r="E2952" s="3">
        <v>45828</v>
      </c>
      <c r="F2952" t="s">
        <v>44</v>
      </c>
      <c r="G2952" t="s">
        <v>3742</v>
      </c>
      <c r="H2952" t="s">
        <v>3722</v>
      </c>
      <c r="I2952" t="s">
        <v>4538</v>
      </c>
      <c r="J2952" t="s">
        <v>4522</v>
      </c>
      <c r="K2952" s="2">
        <v>-5</v>
      </c>
      <c r="L2952" t="s">
        <v>44</v>
      </c>
      <c r="M2952" s="2">
        <v>-5</v>
      </c>
      <c r="N2952" t="s">
        <v>4523</v>
      </c>
      <c r="O2952" t="s">
        <v>4524</v>
      </c>
      <c r="P2952" t="s">
        <v>5010</v>
      </c>
      <c r="Q2952" t="s">
        <v>14742</v>
      </c>
      <c r="R2952" t="s">
        <v>44</v>
      </c>
      <c r="S2952" t="s">
        <v>4527</v>
      </c>
      <c r="T2952" s="3">
        <v>45828</v>
      </c>
      <c r="U2952" s="3">
        <v>45831</v>
      </c>
      <c r="V2952" s="2">
        <v>0</v>
      </c>
      <c r="W2952" t="s">
        <v>44</v>
      </c>
      <c r="X2952" t="s">
        <v>44</v>
      </c>
      <c r="Y2952" t="s">
        <v>14743</v>
      </c>
      <c r="Z2952" t="s">
        <v>14744</v>
      </c>
      <c r="AA2952" t="s">
        <v>4529</v>
      </c>
      <c r="AB2952" t="s">
        <v>4530</v>
      </c>
      <c r="AC2952" t="s">
        <v>99</v>
      </c>
      <c r="AD2952" t="str">
        <f t="shared" si="46"/>
        <v>10-60</v>
      </c>
      <c r="AE2952" t="str">
        <f>VLOOKUP(AD2952,'Main_Sub Desc'!C:D,2,)</f>
        <v>LPC from invoicing</v>
      </c>
      <c r="AF2952" t="str">
        <f>VLOOKUP(VALUE(H2952),'Main_Sub Desc'!F:G,2,)</f>
        <v>Wtr Rev Late Payment</v>
      </c>
      <c r="AG2952">
        <f>IFERROR(VLOOKUP(VALUE(I2952),'PC Mapping'!A:F,6,),"")</f>
        <v>10469</v>
      </c>
      <c r="AH2952" s="13" t="str">
        <f>VLOOKUP(AG2952,'PC Mapping'!L:M,2,)</f>
        <v>Bolivar Water</v>
      </c>
    </row>
    <row r="2953" spans="1:34" x14ac:dyDescent="0.2">
      <c r="A2953" t="s">
        <v>14741</v>
      </c>
      <c r="B2953" t="s">
        <v>14729</v>
      </c>
      <c r="C2953" t="s">
        <v>4519</v>
      </c>
      <c r="D2953" t="s">
        <v>4520</v>
      </c>
      <c r="E2953" s="3">
        <v>45828</v>
      </c>
      <c r="F2953" t="s">
        <v>44</v>
      </c>
      <c r="G2953" t="s">
        <v>3742</v>
      </c>
      <c r="H2953" t="s">
        <v>3716</v>
      </c>
      <c r="I2953" t="s">
        <v>4534</v>
      </c>
      <c r="J2953" t="s">
        <v>4522</v>
      </c>
      <c r="K2953" s="2">
        <v>-5</v>
      </c>
      <c r="L2953" t="s">
        <v>44</v>
      </c>
      <c r="M2953" s="2">
        <v>-5</v>
      </c>
      <c r="N2953" t="s">
        <v>4523</v>
      </c>
      <c r="O2953" t="s">
        <v>4524</v>
      </c>
      <c r="P2953" t="s">
        <v>5010</v>
      </c>
      <c r="Q2953" t="s">
        <v>14745</v>
      </c>
      <c r="R2953" t="s">
        <v>44</v>
      </c>
      <c r="S2953" t="s">
        <v>4527</v>
      </c>
      <c r="T2953" s="3">
        <v>45828</v>
      </c>
      <c r="U2953" s="3">
        <v>45831</v>
      </c>
      <c r="V2953" s="2">
        <v>0</v>
      </c>
      <c r="W2953" t="s">
        <v>44</v>
      </c>
      <c r="X2953" t="s">
        <v>44</v>
      </c>
      <c r="Y2953" t="s">
        <v>14746</v>
      </c>
      <c r="Z2953" t="s">
        <v>14744</v>
      </c>
      <c r="AA2953" t="s">
        <v>4529</v>
      </c>
      <c r="AB2953" t="s">
        <v>4530</v>
      </c>
      <c r="AC2953" t="s">
        <v>99</v>
      </c>
      <c r="AD2953" t="str">
        <f t="shared" si="46"/>
        <v>10-60</v>
      </c>
      <c r="AE2953" t="str">
        <f>VLOOKUP(AD2953,'Main_Sub Desc'!C:D,2,)</f>
        <v>LPC from invoicing</v>
      </c>
      <c r="AF2953" t="str">
        <f>VLOOKUP(VALUE(H2953),'Main_Sub Desc'!F:G,2,)</f>
        <v>Wst Rev Late Payment</v>
      </c>
      <c r="AG2953">
        <f>IFERROR(VLOOKUP(VALUE(I2953),'PC Mapping'!A:F,6,),"")</f>
        <v>10514</v>
      </c>
      <c r="AH2953" s="13" t="str">
        <f>VLOOKUP(AG2953,'PC Mapping'!L:M,2,)</f>
        <v>Bolivar Sewer</v>
      </c>
    </row>
    <row r="2954" spans="1:34" x14ac:dyDescent="0.2">
      <c r="A2954" t="s">
        <v>14747</v>
      </c>
      <c r="B2954" t="s">
        <v>14729</v>
      </c>
      <c r="C2954" t="s">
        <v>4519</v>
      </c>
      <c r="D2954" t="s">
        <v>4520</v>
      </c>
      <c r="E2954" s="3">
        <v>45828</v>
      </c>
      <c r="F2954" t="s">
        <v>44</v>
      </c>
      <c r="G2954" t="s">
        <v>3742</v>
      </c>
      <c r="H2954" t="s">
        <v>3722</v>
      </c>
      <c r="I2954" t="s">
        <v>3752</v>
      </c>
      <c r="J2954" t="s">
        <v>4522</v>
      </c>
      <c r="K2954" s="2">
        <v>-5.0199999999999996</v>
      </c>
      <c r="L2954" t="s">
        <v>44</v>
      </c>
      <c r="M2954" s="2">
        <v>-5.0199999999999996</v>
      </c>
      <c r="N2954" t="s">
        <v>4523</v>
      </c>
      <c r="O2954" t="s">
        <v>4524</v>
      </c>
      <c r="P2954" t="s">
        <v>7021</v>
      </c>
      <c r="Q2954" t="s">
        <v>14748</v>
      </c>
      <c r="R2954" t="s">
        <v>44</v>
      </c>
      <c r="S2954" t="s">
        <v>4527</v>
      </c>
      <c r="T2954" s="3">
        <v>45828</v>
      </c>
      <c r="U2954" s="3">
        <v>45831</v>
      </c>
      <c r="V2954" s="2">
        <v>0</v>
      </c>
      <c r="W2954" t="s">
        <v>44</v>
      </c>
      <c r="X2954" t="s">
        <v>44</v>
      </c>
      <c r="Y2954" t="s">
        <v>14749</v>
      </c>
      <c r="Z2954" t="s">
        <v>1784</v>
      </c>
      <c r="AA2954" t="s">
        <v>4529</v>
      </c>
      <c r="AB2954" t="s">
        <v>4530</v>
      </c>
      <c r="AC2954" t="s">
        <v>89</v>
      </c>
      <c r="AD2954" t="str">
        <f t="shared" si="46"/>
        <v>10-60</v>
      </c>
      <c r="AE2954" t="str">
        <f>VLOOKUP(AD2954,'Main_Sub Desc'!C:D,2,)</f>
        <v>LPC from invoicing</v>
      </c>
      <c r="AF2954" t="str">
        <f>VLOOKUP(VALUE(H2954),'Main_Sub Desc'!F:G,2,)</f>
        <v>Wtr Rev Late Payment</v>
      </c>
      <c r="AG2954">
        <f>IFERROR(VLOOKUP(VALUE(I2954),'PC Mapping'!A:F,6,),"")</f>
        <v>10719</v>
      </c>
      <c r="AH2954" s="13" t="str">
        <f>VLOOKUP(AG2954,'PC Mapping'!L:M,2,)</f>
        <v>All Other Water</v>
      </c>
    </row>
    <row r="2955" spans="1:34" x14ac:dyDescent="0.2">
      <c r="A2955" t="s">
        <v>14750</v>
      </c>
      <c r="B2955" t="s">
        <v>14729</v>
      </c>
      <c r="C2955" t="s">
        <v>4519</v>
      </c>
      <c r="D2955" t="s">
        <v>4520</v>
      </c>
      <c r="E2955" s="3">
        <v>45828</v>
      </c>
      <c r="F2955" t="s">
        <v>44</v>
      </c>
      <c r="G2955" t="s">
        <v>3742</v>
      </c>
      <c r="H2955" t="s">
        <v>3722</v>
      </c>
      <c r="I2955" t="s">
        <v>3752</v>
      </c>
      <c r="J2955" t="s">
        <v>4522</v>
      </c>
      <c r="K2955" s="2">
        <v>-5</v>
      </c>
      <c r="L2955" t="s">
        <v>44</v>
      </c>
      <c r="M2955" s="2">
        <v>-5</v>
      </c>
      <c r="N2955" t="s">
        <v>4523</v>
      </c>
      <c r="O2955" t="s">
        <v>4524</v>
      </c>
      <c r="P2955" t="s">
        <v>8067</v>
      </c>
      <c r="Q2955" t="s">
        <v>14751</v>
      </c>
      <c r="R2955" t="s">
        <v>44</v>
      </c>
      <c r="S2955" t="s">
        <v>4527</v>
      </c>
      <c r="T2955" s="3">
        <v>45828</v>
      </c>
      <c r="U2955" s="3">
        <v>45831</v>
      </c>
      <c r="V2955" s="2">
        <v>0</v>
      </c>
      <c r="W2955" t="s">
        <v>44</v>
      </c>
      <c r="X2955" t="s">
        <v>44</v>
      </c>
      <c r="Y2955" t="s">
        <v>14752</v>
      </c>
      <c r="Z2955" t="s">
        <v>2328</v>
      </c>
      <c r="AA2955" t="s">
        <v>4529</v>
      </c>
      <c r="AB2955" t="s">
        <v>4530</v>
      </c>
      <c r="AC2955" t="s">
        <v>89</v>
      </c>
      <c r="AD2955" t="str">
        <f t="shared" si="46"/>
        <v>10-60</v>
      </c>
      <c r="AE2955" t="str">
        <f>VLOOKUP(AD2955,'Main_Sub Desc'!C:D,2,)</f>
        <v>LPC from invoicing</v>
      </c>
      <c r="AF2955" t="str">
        <f>VLOOKUP(VALUE(H2955),'Main_Sub Desc'!F:G,2,)</f>
        <v>Wtr Rev Late Payment</v>
      </c>
      <c r="AG2955">
        <f>IFERROR(VLOOKUP(VALUE(I2955),'PC Mapping'!A:F,6,),"")</f>
        <v>10719</v>
      </c>
      <c r="AH2955" s="13" t="str">
        <f>VLOOKUP(AG2955,'PC Mapping'!L:M,2,)</f>
        <v>All Other Water</v>
      </c>
    </row>
    <row r="2956" spans="1:34" x14ac:dyDescent="0.2">
      <c r="A2956" t="s">
        <v>14753</v>
      </c>
      <c r="B2956" t="s">
        <v>14729</v>
      </c>
      <c r="C2956" t="s">
        <v>4519</v>
      </c>
      <c r="D2956" t="s">
        <v>4520</v>
      </c>
      <c r="E2956" s="3">
        <v>45828</v>
      </c>
      <c r="F2956" t="s">
        <v>44</v>
      </c>
      <c r="G2956" t="s">
        <v>3742</v>
      </c>
      <c r="H2956" t="s">
        <v>3722</v>
      </c>
      <c r="I2956" t="s">
        <v>3752</v>
      </c>
      <c r="J2956" t="s">
        <v>4522</v>
      </c>
      <c r="K2956" s="2">
        <v>-5</v>
      </c>
      <c r="L2956" t="s">
        <v>44</v>
      </c>
      <c r="M2956" s="2">
        <v>-5</v>
      </c>
      <c r="N2956" t="s">
        <v>4523</v>
      </c>
      <c r="O2956" t="s">
        <v>4524</v>
      </c>
      <c r="P2956" t="s">
        <v>14754</v>
      </c>
      <c r="Q2956" t="s">
        <v>14755</v>
      </c>
      <c r="R2956" t="s">
        <v>44</v>
      </c>
      <c r="S2956" t="s">
        <v>4527</v>
      </c>
      <c r="T2956" s="3">
        <v>45828</v>
      </c>
      <c r="U2956" s="3">
        <v>45831</v>
      </c>
      <c r="V2956" s="2">
        <v>0</v>
      </c>
      <c r="W2956" t="s">
        <v>44</v>
      </c>
      <c r="X2956" t="s">
        <v>44</v>
      </c>
      <c r="Y2956" t="s">
        <v>14756</v>
      </c>
      <c r="Z2956" t="s">
        <v>14757</v>
      </c>
      <c r="AA2956" t="s">
        <v>4529</v>
      </c>
      <c r="AB2956" t="s">
        <v>4530</v>
      </c>
      <c r="AC2956" t="s">
        <v>89</v>
      </c>
      <c r="AD2956" t="str">
        <f t="shared" si="46"/>
        <v>10-60</v>
      </c>
      <c r="AE2956" t="str">
        <f>VLOOKUP(AD2956,'Main_Sub Desc'!C:D,2,)</f>
        <v>LPC from invoicing</v>
      </c>
      <c r="AF2956" t="str">
        <f>VLOOKUP(VALUE(H2956),'Main_Sub Desc'!F:G,2,)</f>
        <v>Wtr Rev Late Payment</v>
      </c>
      <c r="AG2956">
        <f>IFERROR(VLOOKUP(VALUE(I2956),'PC Mapping'!A:F,6,),"")</f>
        <v>10719</v>
      </c>
      <c r="AH2956" s="13" t="str">
        <f>VLOOKUP(AG2956,'PC Mapping'!L:M,2,)</f>
        <v>All Other Water</v>
      </c>
    </row>
    <row r="2957" spans="1:34" x14ac:dyDescent="0.2">
      <c r="A2957" t="s">
        <v>14758</v>
      </c>
      <c r="B2957" t="s">
        <v>14729</v>
      </c>
      <c r="C2957" t="s">
        <v>4519</v>
      </c>
      <c r="D2957" t="s">
        <v>4520</v>
      </c>
      <c r="E2957" s="3">
        <v>45828</v>
      </c>
      <c r="F2957" t="s">
        <v>44</v>
      </c>
      <c r="G2957" t="s">
        <v>3742</v>
      </c>
      <c r="H2957" t="s">
        <v>3722</v>
      </c>
      <c r="I2957" t="s">
        <v>3752</v>
      </c>
      <c r="J2957" t="s">
        <v>4522</v>
      </c>
      <c r="K2957" s="2">
        <v>-5</v>
      </c>
      <c r="L2957" t="s">
        <v>44</v>
      </c>
      <c r="M2957" s="2">
        <v>-5</v>
      </c>
      <c r="N2957" t="s">
        <v>4523</v>
      </c>
      <c r="O2957" t="s">
        <v>4524</v>
      </c>
      <c r="P2957" t="s">
        <v>14730</v>
      </c>
      <c r="Q2957" t="s">
        <v>14759</v>
      </c>
      <c r="R2957" t="s">
        <v>44</v>
      </c>
      <c r="S2957" t="s">
        <v>4527</v>
      </c>
      <c r="T2957" s="3">
        <v>45828</v>
      </c>
      <c r="U2957" s="3">
        <v>45831</v>
      </c>
      <c r="V2957" s="2">
        <v>0</v>
      </c>
      <c r="W2957" t="s">
        <v>44</v>
      </c>
      <c r="X2957" t="s">
        <v>44</v>
      </c>
      <c r="Y2957" t="s">
        <v>14760</v>
      </c>
      <c r="Z2957" t="s">
        <v>3317</v>
      </c>
      <c r="AA2957" t="s">
        <v>4529</v>
      </c>
      <c r="AB2957" t="s">
        <v>4530</v>
      </c>
      <c r="AC2957" t="s">
        <v>89</v>
      </c>
      <c r="AD2957" t="str">
        <f t="shared" si="46"/>
        <v>10-60</v>
      </c>
      <c r="AE2957" t="str">
        <f>VLOOKUP(AD2957,'Main_Sub Desc'!C:D,2,)</f>
        <v>LPC from invoicing</v>
      </c>
      <c r="AF2957" t="str">
        <f>VLOOKUP(VALUE(H2957),'Main_Sub Desc'!F:G,2,)</f>
        <v>Wtr Rev Late Payment</v>
      </c>
      <c r="AG2957">
        <f>IFERROR(VLOOKUP(VALUE(I2957),'PC Mapping'!A:F,6,),"")</f>
        <v>10719</v>
      </c>
      <c r="AH2957" s="13" t="str">
        <f>VLOOKUP(AG2957,'PC Mapping'!L:M,2,)</f>
        <v>All Other Water</v>
      </c>
    </row>
    <row r="2958" spans="1:34" x14ac:dyDescent="0.2">
      <c r="A2958" t="s">
        <v>14761</v>
      </c>
      <c r="B2958" t="s">
        <v>14729</v>
      </c>
      <c r="C2958" t="s">
        <v>4519</v>
      </c>
      <c r="D2958" t="s">
        <v>4520</v>
      </c>
      <c r="E2958" s="3">
        <v>45828</v>
      </c>
      <c r="F2958" t="s">
        <v>44</v>
      </c>
      <c r="G2958" t="s">
        <v>3742</v>
      </c>
      <c r="H2958" t="s">
        <v>3722</v>
      </c>
      <c r="I2958" t="s">
        <v>3752</v>
      </c>
      <c r="J2958" t="s">
        <v>4522</v>
      </c>
      <c r="K2958" s="2">
        <v>-15.25</v>
      </c>
      <c r="L2958" t="s">
        <v>44</v>
      </c>
      <c r="M2958" s="2">
        <v>-15.25</v>
      </c>
      <c r="N2958" t="s">
        <v>4523</v>
      </c>
      <c r="O2958" t="s">
        <v>4524</v>
      </c>
      <c r="P2958" t="s">
        <v>14762</v>
      </c>
      <c r="Q2958" t="s">
        <v>14763</v>
      </c>
      <c r="R2958" t="s">
        <v>44</v>
      </c>
      <c r="S2958" t="s">
        <v>4527</v>
      </c>
      <c r="T2958" s="3">
        <v>45828</v>
      </c>
      <c r="U2958" s="3">
        <v>45831</v>
      </c>
      <c r="V2958" s="2">
        <v>0</v>
      </c>
      <c r="W2958" t="s">
        <v>44</v>
      </c>
      <c r="X2958" t="s">
        <v>44</v>
      </c>
      <c r="Y2958" t="s">
        <v>14764</v>
      </c>
      <c r="Z2958" t="s">
        <v>2895</v>
      </c>
      <c r="AA2958" t="s">
        <v>4529</v>
      </c>
      <c r="AB2958" t="s">
        <v>4530</v>
      </c>
      <c r="AC2958" t="s">
        <v>89</v>
      </c>
      <c r="AD2958" t="str">
        <f t="shared" si="46"/>
        <v>10-60</v>
      </c>
      <c r="AE2958" t="str">
        <f>VLOOKUP(AD2958,'Main_Sub Desc'!C:D,2,)</f>
        <v>LPC from invoicing</v>
      </c>
      <c r="AF2958" t="str">
        <f>VLOOKUP(VALUE(H2958),'Main_Sub Desc'!F:G,2,)</f>
        <v>Wtr Rev Late Payment</v>
      </c>
      <c r="AG2958">
        <f>IFERROR(VLOOKUP(VALUE(I2958),'PC Mapping'!A:F,6,),"")</f>
        <v>10719</v>
      </c>
      <c r="AH2958" s="13" t="str">
        <f>VLOOKUP(AG2958,'PC Mapping'!L:M,2,)</f>
        <v>All Other Water</v>
      </c>
    </row>
    <row r="2959" spans="1:34" x14ac:dyDescent="0.2">
      <c r="A2959" t="s">
        <v>14765</v>
      </c>
      <c r="B2959" t="s">
        <v>14766</v>
      </c>
      <c r="C2959" t="s">
        <v>4519</v>
      </c>
      <c r="D2959" t="s">
        <v>4520</v>
      </c>
      <c r="E2959" s="3">
        <v>45832</v>
      </c>
      <c r="F2959" t="s">
        <v>44</v>
      </c>
      <c r="G2959" t="s">
        <v>3742</v>
      </c>
      <c r="H2959" t="s">
        <v>3722</v>
      </c>
      <c r="I2959" t="s">
        <v>3752</v>
      </c>
      <c r="J2959" t="s">
        <v>4522</v>
      </c>
      <c r="K2959" s="2">
        <v>-5</v>
      </c>
      <c r="L2959" t="s">
        <v>44</v>
      </c>
      <c r="M2959" s="2">
        <v>-5</v>
      </c>
      <c r="N2959" t="s">
        <v>4523</v>
      </c>
      <c r="O2959" t="s">
        <v>4524</v>
      </c>
      <c r="P2959" t="s">
        <v>14767</v>
      </c>
      <c r="Q2959" t="s">
        <v>14768</v>
      </c>
      <c r="R2959" t="s">
        <v>44</v>
      </c>
      <c r="S2959" t="s">
        <v>4527</v>
      </c>
      <c r="T2959" s="3">
        <v>45832</v>
      </c>
      <c r="U2959" s="3">
        <v>45833</v>
      </c>
      <c r="V2959" s="2">
        <v>0</v>
      </c>
      <c r="W2959" t="s">
        <v>44</v>
      </c>
      <c r="X2959" t="s">
        <v>44</v>
      </c>
      <c r="Y2959" t="s">
        <v>14769</v>
      </c>
      <c r="Z2959" t="s">
        <v>14770</v>
      </c>
      <c r="AA2959" t="s">
        <v>4529</v>
      </c>
      <c r="AB2959" t="s">
        <v>4530</v>
      </c>
      <c r="AC2959" t="s">
        <v>89</v>
      </c>
      <c r="AD2959" t="str">
        <f t="shared" si="46"/>
        <v>10-60</v>
      </c>
      <c r="AE2959" t="str">
        <f>VLOOKUP(AD2959,'Main_Sub Desc'!C:D,2,)</f>
        <v>LPC from invoicing</v>
      </c>
      <c r="AF2959" t="str">
        <f>VLOOKUP(VALUE(H2959),'Main_Sub Desc'!F:G,2,)</f>
        <v>Wtr Rev Late Payment</v>
      </c>
      <c r="AG2959">
        <f>IFERROR(VLOOKUP(VALUE(I2959),'PC Mapping'!A:F,6,),"")</f>
        <v>10719</v>
      </c>
      <c r="AH2959" s="13" t="str">
        <f>VLOOKUP(AG2959,'PC Mapping'!L:M,2,)</f>
        <v>All Other Water</v>
      </c>
    </row>
    <row r="2960" spans="1:34" x14ac:dyDescent="0.2">
      <c r="A2960" t="s">
        <v>14771</v>
      </c>
      <c r="B2960" t="s">
        <v>14772</v>
      </c>
      <c r="C2960" t="s">
        <v>4519</v>
      </c>
      <c r="D2960" t="s">
        <v>4520</v>
      </c>
      <c r="E2960" s="3">
        <v>45833</v>
      </c>
      <c r="F2960" t="s">
        <v>44</v>
      </c>
      <c r="G2960" t="s">
        <v>3742</v>
      </c>
      <c r="H2960" t="s">
        <v>3722</v>
      </c>
      <c r="I2960" t="s">
        <v>3752</v>
      </c>
      <c r="J2960" t="s">
        <v>4522</v>
      </c>
      <c r="K2960" s="2">
        <v>-5</v>
      </c>
      <c r="L2960" t="s">
        <v>44</v>
      </c>
      <c r="M2960" s="2">
        <v>-5</v>
      </c>
      <c r="N2960" t="s">
        <v>4523</v>
      </c>
      <c r="O2960" t="s">
        <v>4524</v>
      </c>
      <c r="P2960" t="s">
        <v>14773</v>
      </c>
      <c r="Q2960" t="s">
        <v>14774</v>
      </c>
      <c r="R2960" t="s">
        <v>44</v>
      </c>
      <c r="S2960" t="s">
        <v>4527</v>
      </c>
      <c r="T2960" s="3">
        <v>45833</v>
      </c>
      <c r="U2960" s="3">
        <v>45834</v>
      </c>
      <c r="V2960" s="2">
        <v>0</v>
      </c>
      <c r="W2960" t="s">
        <v>44</v>
      </c>
      <c r="X2960" t="s">
        <v>44</v>
      </c>
      <c r="Y2960" t="s">
        <v>14775</v>
      </c>
      <c r="Z2960" t="s">
        <v>14776</v>
      </c>
      <c r="AA2960" t="s">
        <v>4529</v>
      </c>
      <c r="AB2960" t="s">
        <v>4530</v>
      </c>
      <c r="AC2960" t="s">
        <v>89</v>
      </c>
      <c r="AD2960" t="str">
        <f t="shared" si="46"/>
        <v>10-60</v>
      </c>
      <c r="AE2960" t="str">
        <f>VLOOKUP(AD2960,'Main_Sub Desc'!C:D,2,)</f>
        <v>LPC from invoicing</v>
      </c>
      <c r="AF2960" t="str">
        <f>VLOOKUP(VALUE(H2960),'Main_Sub Desc'!F:G,2,)</f>
        <v>Wtr Rev Late Payment</v>
      </c>
      <c r="AG2960">
        <f>IFERROR(VLOOKUP(VALUE(I2960),'PC Mapping'!A:F,6,),"")</f>
        <v>10719</v>
      </c>
      <c r="AH2960" s="13" t="str">
        <f>VLOOKUP(AG2960,'PC Mapping'!L:M,2,)</f>
        <v>All Other Water</v>
      </c>
    </row>
    <row r="2961" spans="1:34" x14ac:dyDescent="0.2">
      <c r="A2961" t="s">
        <v>14777</v>
      </c>
      <c r="B2961" t="s">
        <v>14772</v>
      </c>
      <c r="C2961" t="s">
        <v>4519</v>
      </c>
      <c r="D2961" t="s">
        <v>4520</v>
      </c>
      <c r="E2961" s="3">
        <v>45833</v>
      </c>
      <c r="F2961" t="s">
        <v>44</v>
      </c>
      <c r="G2961" t="s">
        <v>3742</v>
      </c>
      <c r="H2961" t="s">
        <v>3722</v>
      </c>
      <c r="I2961" t="s">
        <v>3752</v>
      </c>
      <c r="J2961" t="s">
        <v>4522</v>
      </c>
      <c r="K2961" s="2">
        <v>-6.12</v>
      </c>
      <c r="L2961" t="s">
        <v>44</v>
      </c>
      <c r="M2961" s="2">
        <v>-6.12</v>
      </c>
      <c r="N2961" t="s">
        <v>4523</v>
      </c>
      <c r="O2961" t="s">
        <v>4524</v>
      </c>
      <c r="P2961" t="s">
        <v>9322</v>
      </c>
      <c r="Q2961" t="s">
        <v>14778</v>
      </c>
      <c r="R2961" t="s">
        <v>44</v>
      </c>
      <c r="S2961" t="s">
        <v>4527</v>
      </c>
      <c r="T2961" s="3">
        <v>45833</v>
      </c>
      <c r="U2961" s="3">
        <v>45834</v>
      </c>
      <c r="V2961" s="2">
        <v>0</v>
      </c>
      <c r="W2961" t="s">
        <v>44</v>
      </c>
      <c r="X2961" t="s">
        <v>44</v>
      </c>
      <c r="Y2961" t="s">
        <v>14779</v>
      </c>
      <c r="Z2961" t="s">
        <v>2204</v>
      </c>
      <c r="AA2961" t="s">
        <v>4529</v>
      </c>
      <c r="AB2961" t="s">
        <v>4530</v>
      </c>
      <c r="AC2961" t="s">
        <v>89</v>
      </c>
      <c r="AD2961" t="str">
        <f t="shared" si="46"/>
        <v>10-60</v>
      </c>
      <c r="AE2961" t="str">
        <f>VLOOKUP(AD2961,'Main_Sub Desc'!C:D,2,)</f>
        <v>LPC from invoicing</v>
      </c>
      <c r="AF2961" t="str">
        <f>VLOOKUP(VALUE(H2961),'Main_Sub Desc'!F:G,2,)</f>
        <v>Wtr Rev Late Payment</v>
      </c>
      <c r="AG2961">
        <f>IFERROR(VLOOKUP(VALUE(I2961),'PC Mapping'!A:F,6,),"")</f>
        <v>10719</v>
      </c>
      <c r="AH2961" s="13" t="str">
        <f>VLOOKUP(AG2961,'PC Mapping'!L:M,2,)</f>
        <v>All Other Water</v>
      </c>
    </row>
    <row r="2962" spans="1:34" x14ac:dyDescent="0.2">
      <c r="A2962" t="s">
        <v>14780</v>
      </c>
      <c r="B2962" t="s">
        <v>14772</v>
      </c>
      <c r="C2962" t="s">
        <v>4519</v>
      </c>
      <c r="D2962" t="s">
        <v>4520</v>
      </c>
      <c r="E2962" s="3">
        <v>45833</v>
      </c>
      <c r="F2962" t="s">
        <v>44</v>
      </c>
      <c r="G2962" t="s">
        <v>3742</v>
      </c>
      <c r="H2962" t="s">
        <v>3722</v>
      </c>
      <c r="I2962" t="s">
        <v>3752</v>
      </c>
      <c r="J2962" t="s">
        <v>4522</v>
      </c>
      <c r="K2962" s="2">
        <v>-5.58</v>
      </c>
      <c r="L2962" t="s">
        <v>44</v>
      </c>
      <c r="M2962" s="2">
        <v>-5.58</v>
      </c>
      <c r="N2962" t="s">
        <v>4523</v>
      </c>
      <c r="O2962" t="s">
        <v>4524</v>
      </c>
      <c r="P2962" t="s">
        <v>7067</v>
      </c>
      <c r="Q2962" t="s">
        <v>14781</v>
      </c>
      <c r="R2962" t="s">
        <v>44</v>
      </c>
      <c r="S2962" t="s">
        <v>4527</v>
      </c>
      <c r="T2962" s="3">
        <v>45833</v>
      </c>
      <c r="U2962" s="3">
        <v>45834</v>
      </c>
      <c r="V2962" s="2">
        <v>0</v>
      </c>
      <c r="W2962" t="s">
        <v>44</v>
      </c>
      <c r="X2962" t="s">
        <v>44</v>
      </c>
      <c r="Y2962" t="s">
        <v>14782</v>
      </c>
      <c r="Z2962" t="s">
        <v>1855</v>
      </c>
      <c r="AA2962" t="s">
        <v>4529</v>
      </c>
      <c r="AB2962" t="s">
        <v>4530</v>
      </c>
      <c r="AC2962" t="s">
        <v>89</v>
      </c>
      <c r="AD2962" t="str">
        <f t="shared" si="46"/>
        <v>10-60</v>
      </c>
      <c r="AE2962" t="str">
        <f>VLOOKUP(AD2962,'Main_Sub Desc'!C:D,2,)</f>
        <v>LPC from invoicing</v>
      </c>
      <c r="AF2962" t="str">
        <f>VLOOKUP(VALUE(H2962),'Main_Sub Desc'!F:G,2,)</f>
        <v>Wtr Rev Late Payment</v>
      </c>
      <c r="AG2962">
        <f>IFERROR(VLOOKUP(VALUE(I2962),'PC Mapping'!A:F,6,),"")</f>
        <v>10719</v>
      </c>
      <c r="AH2962" s="13" t="str">
        <f>VLOOKUP(AG2962,'PC Mapping'!L:M,2,)</f>
        <v>All Other Water</v>
      </c>
    </row>
    <row r="2963" spans="1:34" x14ac:dyDescent="0.2">
      <c r="A2963" t="s">
        <v>14783</v>
      </c>
      <c r="B2963" t="s">
        <v>14772</v>
      </c>
      <c r="C2963" t="s">
        <v>4519</v>
      </c>
      <c r="D2963" t="s">
        <v>4520</v>
      </c>
      <c r="E2963" s="3">
        <v>45833</v>
      </c>
      <c r="F2963" t="s">
        <v>44</v>
      </c>
      <c r="G2963" t="s">
        <v>3742</v>
      </c>
      <c r="H2963" t="s">
        <v>3722</v>
      </c>
      <c r="I2963" t="s">
        <v>3752</v>
      </c>
      <c r="J2963" t="s">
        <v>4522</v>
      </c>
      <c r="K2963" s="2">
        <v>-9.86</v>
      </c>
      <c r="L2963" t="s">
        <v>44</v>
      </c>
      <c r="M2963" s="2">
        <v>-9.86</v>
      </c>
      <c r="N2963" t="s">
        <v>4523</v>
      </c>
      <c r="O2963" t="s">
        <v>4524</v>
      </c>
      <c r="P2963" t="s">
        <v>14784</v>
      </c>
      <c r="Q2963" t="s">
        <v>14785</v>
      </c>
      <c r="R2963" t="s">
        <v>44</v>
      </c>
      <c r="S2963" t="s">
        <v>4527</v>
      </c>
      <c r="T2963" s="3">
        <v>45833</v>
      </c>
      <c r="U2963" s="3">
        <v>45834</v>
      </c>
      <c r="V2963" s="2">
        <v>0</v>
      </c>
      <c r="W2963" t="s">
        <v>44</v>
      </c>
      <c r="X2963" t="s">
        <v>44</v>
      </c>
      <c r="Y2963" t="s">
        <v>14786</v>
      </c>
      <c r="Z2963" t="s">
        <v>1505</v>
      </c>
      <c r="AA2963" t="s">
        <v>4529</v>
      </c>
      <c r="AB2963" t="s">
        <v>4530</v>
      </c>
      <c r="AC2963" t="s">
        <v>89</v>
      </c>
      <c r="AD2963" t="str">
        <f t="shared" si="46"/>
        <v>10-60</v>
      </c>
      <c r="AE2963" t="str">
        <f>VLOOKUP(AD2963,'Main_Sub Desc'!C:D,2,)</f>
        <v>LPC from invoicing</v>
      </c>
      <c r="AF2963" t="str">
        <f>VLOOKUP(VALUE(H2963),'Main_Sub Desc'!F:G,2,)</f>
        <v>Wtr Rev Late Payment</v>
      </c>
      <c r="AG2963">
        <f>IFERROR(VLOOKUP(VALUE(I2963),'PC Mapping'!A:F,6,),"")</f>
        <v>10719</v>
      </c>
      <c r="AH2963" s="13" t="str">
        <f>VLOOKUP(AG2963,'PC Mapping'!L:M,2,)</f>
        <v>All Other Water</v>
      </c>
    </row>
    <row r="2964" spans="1:34" x14ac:dyDescent="0.2">
      <c r="A2964" t="s">
        <v>14787</v>
      </c>
      <c r="B2964" t="s">
        <v>14788</v>
      </c>
      <c r="C2964" t="s">
        <v>4519</v>
      </c>
      <c r="D2964" t="s">
        <v>4520</v>
      </c>
      <c r="E2964" s="3">
        <v>45834</v>
      </c>
      <c r="F2964" t="s">
        <v>44</v>
      </c>
      <c r="G2964" t="s">
        <v>3742</v>
      </c>
      <c r="H2964" t="s">
        <v>3722</v>
      </c>
      <c r="I2964" t="s">
        <v>4538</v>
      </c>
      <c r="J2964" t="s">
        <v>4522</v>
      </c>
      <c r="K2964" s="2">
        <v>-5</v>
      </c>
      <c r="L2964" t="s">
        <v>44</v>
      </c>
      <c r="M2964" s="2">
        <v>-5</v>
      </c>
      <c r="N2964" t="s">
        <v>4523</v>
      </c>
      <c r="O2964" t="s">
        <v>4524</v>
      </c>
      <c r="P2964" t="s">
        <v>4642</v>
      </c>
      <c r="Q2964" t="s">
        <v>14789</v>
      </c>
      <c r="R2964" t="s">
        <v>44</v>
      </c>
      <c r="S2964" t="s">
        <v>4527</v>
      </c>
      <c r="T2964" s="3">
        <v>45834</v>
      </c>
      <c r="U2964" s="3">
        <v>45835</v>
      </c>
      <c r="V2964" s="2">
        <v>0</v>
      </c>
      <c r="W2964" t="s">
        <v>44</v>
      </c>
      <c r="X2964" t="s">
        <v>44</v>
      </c>
      <c r="Y2964" t="s">
        <v>12134</v>
      </c>
      <c r="Z2964" t="s">
        <v>1193</v>
      </c>
      <c r="AA2964" t="s">
        <v>4529</v>
      </c>
      <c r="AB2964" t="s">
        <v>4530</v>
      </c>
      <c r="AC2964" t="s">
        <v>89</v>
      </c>
      <c r="AD2964" t="str">
        <f t="shared" si="46"/>
        <v>10-60</v>
      </c>
      <c r="AE2964" t="str">
        <f>VLOOKUP(AD2964,'Main_Sub Desc'!C:D,2,)</f>
        <v>LPC from invoicing</v>
      </c>
      <c r="AF2964" t="str">
        <f>VLOOKUP(VALUE(H2964),'Main_Sub Desc'!F:G,2,)</f>
        <v>Wtr Rev Late Payment</v>
      </c>
      <c r="AG2964">
        <f>IFERROR(VLOOKUP(VALUE(I2964),'PC Mapping'!A:F,6,),"")</f>
        <v>10469</v>
      </c>
      <c r="AH2964" s="13" t="str">
        <f>VLOOKUP(AG2964,'PC Mapping'!L:M,2,)</f>
        <v>Bolivar Water</v>
      </c>
    </row>
    <row r="2965" spans="1:34" x14ac:dyDescent="0.2">
      <c r="A2965" t="s">
        <v>14787</v>
      </c>
      <c r="B2965" t="s">
        <v>14788</v>
      </c>
      <c r="C2965" t="s">
        <v>4519</v>
      </c>
      <c r="D2965" t="s">
        <v>4520</v>
      </c>
      <c r="E2965" s="3">
        <v>45834</v>
      </c>
      <c r="F2965" t="s">
        <v>44</v>
      </c>
      <c r="G2965" t="s">
        <v>3742</v>
      </c>
      <c r="H2965" t="s">
        <v>3716</v>
      </c>
      <c r="I2965" t="s">
        <v>4534</v>
      </c>
      <c r="J2965" t="s">
        <v>4522</v>
      </c>
      <c r="K2965" s="2">
        <v>-5.97</v>
      </c>
      <c r="L2965" t="s">
        <v>44</v>
      </c>
      <c r="M2965" s="2">
        <v>-5.97</v>
      </c>
      <c r="N2965" t="s">
        <v>4523</v>
      </c>
      <c r="O2965" t="s">
        <v>4524</v>
      </c>
      <c r="P2965" t="s">
        <v>4642</v>
      </c>
      <c r="Q2965" t="s">
        <v>14790</v>
      </c>
      <c r="R2965" t="s">
        <v>44</v>
      </c>
      <c r="S2965" t="s">
        <v>4527</v>
      </c>
      <c r="T2965" s="3">
        <v>45834</v>
      </c>
      <c r="U2965" s="3">
        <v>45835</v>
      </c>
      <c r="V2965" s="2">
        <v>0</v>
      </c>
      <c r="W2965" t="s">
        <v>44</v>
      </c>
      <c r="X2965" t="s">
        <v>44</v>
      </c>
      <c r="Y2965" t="s">
        <v>12136</v>
      </c>
      <c r="Z2965" t="s">
        <v>1193</v>
      </c>
      <c r="AA2965" t="s">
        <v>4529</v>
      </c>
      <c r="AB2965" t="s">
        <v>4530</v>
      </c>
      <c r="AC2965" t="s">
        <v>89</v>
      </c>
      <c r="AD2965" t="str">
        <f t="shared" si="46"/>
        <v>10-60</v>
      </c>
      <c r="AE2965" t="str">
        <f>VLOOKUP(AD2965,'Main_Sub Desc'!C:D,2,)</f>
        <v>LPC from invoicing</v>
      </c>
      <c r="AF2965" t="str">
        <f>VLOOKUP(VALUE(H2965),'Main_Sub Desc'!F:G,2,)</f>
        <v>Wst Rev Late Payment</v>
      </c>
      <c r="AG2965">
        <f>IFERROR(VLOOKUP(VALUE(I2965),'PC Mapping'!A:F,6,),"")</f>
        <v>10514</v>
      </c>
      <c r="AH2965" s="13" t="str">
        <f>VLOOKUP(AG2965,'PC Mapping'!L:M,2,)</f>
        <v>Bolivar Sewer</v>
      </c>
    </row>
    <row r="2966" spans="1:34" x14ac:dyDescent="0.2">
      <c r="A2966" t="s">
        <v>14791</v>
      </c>
      <c r="B2966" t="s">
        <v>14788</v>
      </c>
      <c r="C2966" t="s">
        <v>4519</v>
      </c>
      <c r="D2966" t="s">
        <v>4520</v>
      </c>
      <c r="E2966" s="3">
        <v>45834</v>
      </c>
      <c r="F2966" t="s">
        <v>44</v>
      </c>
      <c r="G2966" t="s">
        <v>3742</v>
      </c>
      <c r="H2966" t="s">
        <v>3722</v>
      </c>
      <c r="I2966" t="s">
        <v>3752</v>
      </c>
      <c r="J2966" t="s">
        <v>4522</v>
      </c>
      <c r="K2966" s="2">
        <v>-5</v>
      </c>
      <c r="L2966" t="s">
        <v>44</v>
      </c>
      <c r="M2966" s="2">
        <v>-5</v>
      </c>
      <c r="N2966" t="s">
        <v>4523</v>
      </c>
      <c r="O2966" t="s">
        <v>4524</v>
      </c>
      <c r="P2966" t="s">
        <v>14792</v>
      </c>
      <c r="Q2966" t="s">
        <v>14793</v>
      </c>
      <c r="R2966" t="s">
        <v>44</v>
      </c>
      <c r="S2966" t="s">
        <v>4527</v>
      </c>
      <c r="T2966" s="3">
        <v>45834</v>
      </c>
      <c r="U2966" s="3">
        <v>45835</v>
      </c>
      <c r="V2966" s="2">
        <v>0</v>
      </c>
      <c r="W2966" t="s">
        <v>44</v>
      </c>
      <c r="X2966" t="s">
        <v>44</v>
      </c>
      <c r="Y2966" t="s">
        <v>14794</v>
      </c>
      <c r="Z2966" t="s">
        <v>2569</v>
      </c>
      <c r="AA2966" t="s">
        <v>4529</v>
      </c>
      <c r="AB2966" t="s">
        <v>4530</v>
      </c>
      <c r="AC2966" t="s">
        <v>89</v>
      </c>
      <c r="AD2966" t="str">
        <f t="shared" si="46"/>
        <v>10-60</v>
      </c>
      <c r="AE2966" t="str">
        <f>VLOOKUP(AD2966,'Main_Sub Desc'!C:D,2,)</f>
        <v>LPC from invoicing</v>
      </c>
      <c r="AF2966" t="str">
        <f>VLOOKUP(VALUE(H2966),'Main_Sub Desc'!F:G,2,)</f>
        <v>Wtr Rev Late Payment</v>
      </c>
      <c r="AG2966">
        <f>IFERROR(VLOOKUP(VALUE(I2966),'PC Mapping'!A:F,6,),"")</f>
        <v>10719</v>
      </c>
      <c r="AH2966" s="13" t="str">
        <f>VLOOKUP(AG2966,'PC Mapping'!L:M,2,)</f>
        <v>All Other Water</v>
      </c>
    </row>
    <row r="2967" spans="1:34" x14ac:dyDescent="0.2">
      <c r="A2967" t="s">
        <v>14795</v>
      </c>
      <c r="B2967" t="s">
        <v>14796</v>
      </c>
      <c r="C2967" t="s">
        <v>4519</v>
      </c>
      <c r="D2967" t="s">
        <v>4520</v>
      </c>
      <c r="E2967" s="3">
        <v>45835</v>
      </c>
      <c r="F2967" t="s">
        <v>44</v>
      </c>
      <c r="G2967" t="s">
        <v>3742</v>
      </c>
      <c r="H2967" t="s">
        <v>3722</v>
      </c>
      <c r="I2967" t="s">
        <v>3752</v>
      </c>
      <c r="J2967" t="s">
        <v>4522</v>
      </c>
      <c r="K2967" s="2">
        <v>-5</v>
      </c>
      <c r="L2967" t="s">
        <v>44</v>
      </c>
      <c r="M2967" s="2">
        <v>-5</v>
      </c>
      <c r="N2967" t="s">
        <v>4523</v>
      </c>
      <c r="O2967" t="s">
        <v>4524</v>
      </c>
      <c r="P2967" t="s">
        <v>14797</v>
      </c>
      <c r="Q2967" t="s">
        <v>14798</v>
      </c>
      <c r="R2967" t="s">
        <v>44</v>
      </c>
      <c r="S2967" t="s">
        <v>4527</v>
      </c>
      <c r="T2967" s="3">
        <v>45835</v>
      </c>
      <c r="U2967" s="3">
        <v>45838</v>
      </c>
      <c r="V2967" s="2">
        <v>0</v>
      </c>
      <c r="W2967" t="s">
        <v>44</v>
      </c>
      <c r="X2967" t="s">
        <v>44</v>
      </c>
      <c r="Y2967" t="s">
        <v>14799</v>
      </c>
      <c r="Z2967" t="s">
        <v>1703</v>
      </c>
      <c r="AA2967" t="s">
        <v>4529</v>
      </c>
      <c r="AB2967" t="s">
        <v>4530</v>
      </c>
      <c r="AC2967" t="s">
        <v>89</v>
      </c>
      <c r="AD2967" t="str">
        <f t="shared" si="46"/>
        <v>10-60</v>
      </c>
      <c r="AE2967" t="str">
        <f>VLOOKUP(AD2967,'Main_Sub Desc'!C:D,2,)</f>
        <v>LPC from invoicing</v>
      </c>
      <c r="AF2967" t="str">
        <f>VLOOKUP(VALUE(H2967),'Main_Sub Desc'!F:G,2,)</f>
        <v>Wtr Rev Late Payment</v>
      </c>
      <c r="AG2967">
        <f>IFERROR(VLOOKUP(VALUE(I2967),'PC Mapping'!A:F,6,),"")</f>
        <v>10719</v>
      </c>
      <c r="AH2967" s="13" t="str">
        <f>VLOOKUP(AG2967,'PC Mapping'!L:M,2,)</f>
        <v>All Other Water</v>
      </c>
    </row>
    <row r="2968" spans="1:34" x14ac:dyDescent="0.2">
      <c r="A2968" t="s">
        <v>14800</v>
      </c>
      <c r="B2968" t="s">
        <v>14801</v>
      </c>
      <c r="C2968" t="s">
        <v>4519</v>
      </c>
      <c r="D2968" t="s">
        <v>4520</v>
      </c>
      <c r="E2968" s="3">
        <v>45835</v>
      </c>
      <c r="F2968" t="s">
        <v>44</v>
      </c>
      <c r="G2968" t="s">
        <v>3742</v>
      </c>
      <c r="H2968" t="s">
        <v>3722</v>
      </c>
      <c r="I2968" t="s">
        <v>3752</v>
      </c>
      <c r="J2968" t="s">
        <v>4522</v>
      </c>
      <c r="K2968" s="2">
        <v>-6.17</v>
      </c>
      <c r="L2968" t="s">
        <v>44</v>
      </c>
      <c r="M2968" s="2">
        <v>-6.17</v>
      </c>
      <c r="N2968" t="s">
        <v>4523</v>
      </c>
      <c r="O2968" t="s">
        <v>4524</v>
      </c>
      <c r="P2968" t="s">
        <v>9411</v>
      </c>
      <c r="Q2968" t="s">
        <v>14802</v>
      </c>
      <c r="R2968" t="s">
        <v>44</v>
      </c>
      <c r="S2968" t="s">
        <v>4527</v>
      </c>
      <c r="T2968" s="3">
        <v>45835</v>
      </c>
      <c r="U2968" s="3">
        <v>45838</v>
      </c>
      <c r="V2968" s="2">
        <v>0</v>
      </c>
      <c r="W2968" t="s">
        <v>44</v>
      </c>
      <c r="X2968" t="s">
        <v>44</v>
      </c>
      <c r="Y2968" t="s">
        <v>9970</v>
      </c>
      <c r="Z2968" t="s">
        <v>1559</v>
      </c>
      <c r="AA2968" t="s">
        <v>4529</v>
      </c>
      <c r="AB2968" t="s">
        <v>4530</v>
      </c>
      <c r="AC2968" t="s">
        <v>89</v>
      </c>
      <c r="AD2968" t="str">
        <f t="shared" si="46"/>
        <v>10-60</v>
      </c>
      <c r="AE2968" t="str">
        <f>VLOOKUP(AD2968,'Main_Sub Desc'!C:D,2,)</f>
        <v>LPC from invoicing</v>
      </c>
      <c r="AF2968" t="str">
        <f>VLOOKUP(VALUE(H2968),'Main_Sub Desc'!F:G,2,)</f>
        <v>Wtr Rev Late Payment</v>
      </c>
      <c r="AG2968">
        <f>IFERROR(VLOOKUP(VALUE(I2968),'PC Mapping'!A:F,6,),"")</f>
        <v>10719</v>
      </c>
      <c r="AH2968" s="13" t="str">
        <f>VLOOKUP(AG2968,'PC Mapping'!L:M,2,)</f>
        <v>All Other Water</v>
      </c>
    </row>
    <row r="2969" spans="1:34" x14ac:dyDescent="0.2">
      <c r="A2969" t="s">
        <v>14803</v>
      </c>
      <c r="B2969" t="s">
        <v>14801</v>
      </c>
      <c r="C2969" t="s">
        <v>4519</v>
      </c>
      <c r="D2969" t="s">
        <v>4520</v>
      </c>
      <c r="E2969" s="3">
        <v>45835</v>
      </c>
      <c r="F2969" t="s">
        <v>44</v>
      </c>
      <c r="G2969" t="s">
        <v>3742</v>
      </c>
      <c r="H2969" t="s">
        <v>3722</v>
      </c>
      <c r="I2969" t="s">
        <v>3752</v>
      </c>
      <c r="J2969" t="s">
        <v>4522</v>
      </c>
      <c r="K2969" s="2">
        <v>-5</v>
      </c>
      <c r="L2969" t="s">
        <v>44</v>
      </c>
      <c r="M2969" s="2">
        <v>-5</v>
      </c>
      <c r="N2969" t="s">
        <v>4523</v>
      </c>
      <c r="O2969" t="s">
        <v>4524</v>
      </c>
      <c r="P2969" t="s">
        <v>14804</v>
      </c>
      <c r="Q2969" t="s">
        <v>14805</v>
      </c>
      <c r="R2969" t="s">
        <v>44</v>
      </c>
      <c r="S2969" t="s">
        <v>4527</v>
      </c>
      <c r="T2969" s="3">
        <v>45835</v>
      </c>
      <c r="U2969" s="3">
        <v>45838</v>
      </c>
      <c r="V2969" s="2">
        <v>0</v>
      </c>
      <c r="W2969" t="s">
        <v>44</v>
      </c>
      <c r="X2969" t="s">
        <v>44</v>
      </c>
      <c r="Y2969" t="s">
        <v>14806</v>
      </c>
      <c r="Z2969" t="s">
        <v>14807</v>
      </c>
      <c r="AA2969" t="s">
        <v>4529</v>
      </c>
      <c r="AB2969" t="s">
        <v>4530</v>
      </c>
      <c r="AC2969" t="s">
        <v>89</v>
      </c>
      <c r="AD2969" t="str">
        <f t="shared" si="46"/>
        <v>10-60</v>
      </c>
      <c r="AE2969" t="str">
        <f>VLOOKUP(AD2969,'Main_Sub Desc'!C:D,2,)</f>
        <v>LPC from invoicing</v>
      </c>
      <c r="AF2969" t="str">
        <f>VLOOKUP(VALUE(H2969),'Main_Sub Desc'!F:G,2,)</f>
        <v>Wtr Rev Late Payment</v>
      </c>
      <c r="AG2969">
        <f>IFERROR(VLOOKUP(VALUE(I2969),'PC Mapping'!A:F,6,),"")</f>
        <v>10719</v>
      </c>
      <c r="AH2969" s="13" t="str">
        <f>VLOOKUP(AG2969,'PC Mapping'!L:M,2,)</f>
        <v>All Other Water</v>
      </c>
    </row>
    <row r="2970" spans="1:34" x14ac:dyDescent="0.2">
      <c r="A2970" t="s">
        <v>14808</v>
      </c>
      <c r="B2970" t="s">
        <v>14801</v>
      </c>
      <c r="C2970" t="s">
        <v>4519</v>
      </c>
      <c r="D2970" t="s">
        <v>4520</v>
      </c>
      <c r="E2970" s="3">
        <v>45835</v>
      </c>
      <c r="F2970" t="s">
        <v>44</v>
      </c>
      <c r="G2970" t="s">
        <v>3742</v>
      </c>
      <c r="H2970" t="s">
        <v>3722</v>
      </c>
      <c r="I2970" t="s">
        <v>3752</v>
      </c>
      <c r="J2970" t="s">
        <v>4522</v>
      </c>
      <c r="K2970" s="2">
        <v>-5</v>
      </c>
      <c r="L2970" t="s">
        <v>44</v>
      </c>
      <c r="M2970" s="2">
        <v>-5</v>
      </c>
      <c r="N2970" t="s">
        <v>4523</v>
      </c>
      <c r="O2970" t="s">
        <v>4524</v>
      </c>
      <c r="P2970" t="s">
        <v>12426</v>
      </c>
      <c r="Q2970" t="s">
        <v>14809</v>
      </c>
      <c r="R2970" t="s">
        <v>44</v>
      </c>
      <c r="S2970" t="s">
        <v>4527</v>
      </c>
      <c r="T2970" s="3">
        <v>45835</v>
      </c>
      <c r="U2970" s="3">
        <v>45838</v>
      </c>
      <c r="V2970" s="2">
        <v>0</v>
      </c>
      <c r="W2970" t="s">
        <v>44</v>
      </c>
      <c r="X2970" t="s">
        <v>44</v>
      </c>
      <c r="Y2970" t="s">
        <v>14810</v>
      </c>
      <c r="Z2970" t="s">
        <v>2419</v>
      </c>
      <c r="AA2970" t="s">
        <v>4529</v>
      </c>
      <c r="AB2970" t="s">
        <v>4530</v>
      </c>
      <c r="AC2970" t="s">
        <v>89</v>
      </c>
      <c r="AD2970" t="str">
        <f t="shared" si="46"/>
        <v>10-60</v>
      </c>
      <c r="AE2970" t="str">
        <f>VLOOKUP(AD2970,'Main_Sub Desc'!C:D,2,)</f>
        <v>LPC from invoicing</v>
      </c>
      <c r="AF2970" t="str">
        <f>VLOOKUP(VALUE(H2970),'Main_Sub Desc'!F:G,2,)</f>
        <v>Wtr Rev Late Payment</v>
      </c>
      <c r="AG2970">
        <f>IFERROR(VLOOKUP(VALUE(I2970),'PC Mapping'!A:F,6,),"")</f>
        <v>10719</v>
      </c>
      <c r="AH2970" s="13" t="str">
        <f>VLOOKUP(AG2970,'PC Mapping'!L:M,2,)</f>
        <v>All Other Water</v>
      </c>
    </row>
    <row r="2971" spans="1:34" x14ac:dyDescent="0.2">
      <c r="A2971" t="s">
        <v>14811</v>
      </c>
      <c r="B2971" t="s">
        <v>14796</v>
      </c>
      <c r="C2971" t="s">
        <v>4519</v>
      </c>
      <c r="D2971" t="s">
        <v>4520</v>
      </c>
      <c r="E2971" s="3">
        <v>45835</v>
      </c>
      <c r="F2971" t="s">
        <v>44</v>
      </c>
      <c r="G2971" t="s">
        <v>3742</v>
      </c>
      <c r="H2971" t="s">
        <v>3722</v>
      </c>
      <c r="I2971" t="s">
        <v>3752</v>
      </c>
      <c r="J2971" t="s">
        <v>4522</v>
      </c>
      <c r="K2971" s="2">
        <v>-5</v>
      </c>
      <c r="L2971" t="s">
        <v>44</v>
      </c>
      <c r="M2971" s="2">
        <v>-5</v>
      </c>
      <c r="N2971" t="s">
        <v>4523</v>
      </c>
      <c r="O2971" t="s">
        <v>4524</v>
      </c>
      <c r="P2971" t="s">
        <v>14812</v>
      </c>
      <c r="Q2971" t="s">
        <v>14813</v>
      </c>
      <c r="R2971" t="s">
        <v>44</v>
      </c>
      <c r="S2971" t="s">
        <v>4527</v>
      </c>
      <c r="T2971" s="3">
        <v>45835</v>
      </c>
      <c r="U2971" s="3">
        <v>45838</v>
      </c>
      <c r="V2971" s="2">
        <v>0</v>
      </c>
      <c r="W2971" t="s">
        <v>44</v>
      </c>
      <c r="X2971" t="s">
        <v>44</v>
      </c>
      <c r="Y2971" t="s">
        <v>14814</v>
      </c>
      <c r="Z2971" t="s">
        <v>1603</v>
      </c>
      <c r="AA2971" t="s">
        <v>4529</v>
      </c>
      <c r="AB2971" t="s">
        <v>4530</v>
      </c>
      <c r="AC2971" t="s">
        <v>89</v>
      </c>
      <c r="AD2971" t="str">
        <f t="shared" si="46"/>
        <v>10-60</v>
      </c>
      <c r="AE2971" t="str">
        <f>VLOOKUP(AD2971,'Main_Sub Desc'!C:D,2,)</f>
        <v>LPC from invoicing</v>
      </c>
      <c r="AF2971" t="str">
        <f>VLOOKUP(VALUE(H2971),'Main_Sub Desc'!F:G,2,)</f>
        <v>Wtr Rev Late Payment</v>
      </c>
      <c r="AG2971">
        <f>IFERROR(VLOOKUP(VALUE(I2971),'PC Mapping'!A:F,6,),"")</f>
        <v>10719</v>
      </c>
      <c r="AH2971" s="13" t="str">
        <f>VLOOKUP(AG2971,'PC Mapping'!L:M,2,)</f>
        <v>All Other Water</v>
      </c>
    </row>
    <row r="2972" spans="1:34" x14ac:dyDescent="0.2">
      <c r="A2972" t="s">
        <v>14815</v>
      </c>
      <c r="B2972" t="s">
        <v>14796</v>
      </c>
      <c r="C2972" t="s">
        <v>4519</v>
      </c>
      <c r="D2972" t="s">
        <v>4520</v>
      </c>
      <c r="E2972" s="3">
        <v>45835</v>
      </c>
      <c r="F2972" t="s">
        <v>44</v>
      </c>
      <c r="G2972" t="s">
        <v>3742</v>
      </c>
      <c r="H2972" t="s">
        <v>3716</v>
      </c>
      <c r="I2972" t="s">
        <v>4534</v>
      </c>
      <c r="J2972" t="s">
        <v>4522</v>
      </c>
      <c r="K2972" s="2">
        <v>-5</v>
      </c>
      <c r="L2972" t="s">
        <v>44</v>
      </c>
      <c r="M2972" s="2">
        <v>-5</v>
      </c>
      <c r="N2972" t="s">
        <v>4523</v>
      </c>
      <c r="O2972" t="s">
        <v>4524</v>
      </c>
      <c r="P2972" t="s">
        <v>4652</v>
      </c>
      <c r="Q2972" t="s">
        <v>14816</v>
      </c>
      <c r="R2972" t="s">
        <v>44</v>
      </c>
      <c r="S2972" t="s">
        <v>4527</v>
      </c>
      <c r="T2972" s="3">
        <v>45835</v>
      </c>
      <c r="U2972" s="3">
        <v>45838</v>
      </c>
      <c r="V2972" s="2">
        <v>0</v>
      </c>
      <c r="W2972" t="s">
        <v>44</v>
      </c>
      <c r="X2972" t="s">
        <v>44</v>
      </c>
      <c r="Y2972" t="s">
        <v>14817</v>
      </c>
      <c r="Z2972" t="s">
        <v>1215</v>
      </c>
      <c r="AA2972" t="s">
        <v>4529</v>
      </c>
      <c r="AB2972" t="s">
        <v>4530</v>
      </c>
      <c r="AC2972" t="s">
        <v>89</v>
      </c>
      <c r="AD2972" t="str">
        <f t="shared" si="46"/>
        <v>10-60</v>
      </c>
      <c r="AE2972" t="str">
        <f>VLOOKUP(AD2972,'Main_Sub Desc'!C:D,2,)</f>
        <v>LPC from invoicing</v>
      </c>
      <c r="AF2972" t="str">
        <f>VLOOKUP(VALUE(H2972),'Main_Sub Desc'!F:G,2,)</f>
        <v>Wst Rev Late Payment</v>
      </c>
      <c r="AG2972">
        <f>IFERROR(VLOOKUP(VALUE(I2972),'PC Mapping'!A:F,6,),"")</f>
        <v>10514</v>
      </c>
      <c r="AH2972" s="13" t="str">
        <f>VLOOKUP(AG2972,'PC Mapping'!L:M,2,)</f>
        <v>Bolivar Sewer</v>
      </c>
    </row>
    <row r="2973" spans="1:34" x14ac:dyDescent="0.2">
      <c r="A2973" t="s">
        <v>14815</v>
      </c>
      <c r="B2973" t="s">
        <v>14796</v>
      </c>
      <c r="C2973" t="s">
        <v>4519</v>
      </c>
      <c r="D2973" t="s">
        <v>4520</v>
      </c>
      <c r="E2973" s="3">
        <v>45835</v>
      </c>
      <c r="F2973" t="s">
        <v>44</v>
      </c>
      <c r="G2973" t="s">
        <v>3742</v>
      </c>
      <c r="H2973" t="s">
        <v>3722</v>
      </c>
      <c r="I2973" t="s">
        <v>4538</v>
      </c>
      <c r="J2973" t="s">
        <v>4522</v>
      </c>
      <c r="K2973" s="2">
        <v>-5</v>
      </c>
      <c r="L2973" t="s">
        <v>44</v>
      </c>
      <c r="M2973" s="2">
        <v>-5</v>
      </c>
      <c r="N2973" t="s">
        <v>4523</v>
      </c>
      <c r="O2973" t="s">
        <v>4524</v>
      </c>
      <c r="P2973" t="s">
        <v>4652</v>
      </c>
      <c r="Q2973" t="s">
        <v>14818</v>
      </c>
      <c r="R2973" t="s">
        <v>44</v>
      </c>
      <c r="S2973" t="s">
        <v>4527</v>
      </c>
      <c r="T2973" s="3">
        <v>45835</v>
      </c>
      <c r="U2973" s="3">
        <v>45838</v>
      </c>
      <c r="V2973" s="2">
        <v>0</v>
      </c>
      <c r="W2973" t="s">
        <v>44</v>
      </c>
      <c r="X2973" t="s">
        <v>44</v>
      </c>
      <c r="Y2973" t="s">
        <v>14819</v>
      </c>
      <c r="Z2973" t="s">
        <v>1215</v>
      </c>
      <c r="AA2973" t="s">
        <v>4529</v>
      </c>
      <c r="AB2973" t="s">
        <v>4530</v>
      </c>
      <c r="AC2973" t="s">
        <v>89</v>
      </c>
      <c r="AD2973" t="str">
        <f t="shared" si="46"/>
        <v>10-60</v>
      </c>
      <c r="AE2973" t="str">
        <f>VLOOKUP(AD2973,'Main_Sub Desc'!C:D,2,)</f>
        <v>LPC from invoicing</v>
      </c>
      <c r="AF2973" t="str">
        <f>VLOOKUP(VALUE(H2973),'Main_Sub Desc'!F:G,2,)</f>
        <v>Wtr Rev Late Payment</v>
      </c>
      <c r="AG2973">
        <f>IFERROR(VLOOKUP(VALUE(I2973),'PC Mapping'!A:F,6,),"")</f>
        <v>10469</v>
      </c>
      <c r="AH2973" s="13" t="str">
        <f>VLOOKUP(AG2973,'PC Mapping'!L:M,2,)</f>
        <v>Bolivar Water</v>
      </c>
    </row>
    <row r="2974" spans="1:34" x14ac:dyDescent="0.2">
      <c r="A2974" t="s">
        <v>14820</v>
      </c>
      <c r="B2974" t="s">
        <v>14796</v>
      </c>
      <c r="C2974" t="s">
        <v>4519</v>
      </c>
      <c r="D2974" t="s">
        <v>4520</v>
      </c>
      <c r="E2974" s="3">
        <v>45835</v>
      </c>
      <c r="F2974" t="s">
        <v>44</v>
      </c>
      <c r="G2974" t="s">
        <v>3742</v>
      </c>
      <c r="H2974" t="s">
        <v>3722</v>
      </c>
      <c r="I2974" t="s">
        <v>3752</v>
      </c>
      <c r="J2974" t="s">
        <v>4522</v>
      </c>
      <c r="K2974" s="2">
        <v>-5</v>
      </c>
      <c r="L2974" t="s">
        <v>44</v>
      </c>
      <c r="M2974" s="2">
        <v>-5</v>
      </c>
      <c r="N2974" t="s">
        <v>4523</v>
      </c>
      <c r="O2974" t="s">
        <v>4524</v>
      </c>
      <c r="P2974" t="s">
        <v>14821</v>
      </c>
      <c r="Q2974" t="s">
        <v>14822</v>
      </c>
      <c r="R2974" t="s">
        <v>44</v>
      </c>
      <c r="S2974" t="s">
        <v>4527</v>
      </c>
      <c r="T2974" s="3">
        <v>45835</v>
      </c>
      <c r="U2974" s="3">
        <v>45838</v>
      </c>
      <c r="V2974" s="2">
        <v>0</v>
      </c>
      <c r="W2974" t="s">
        <v>44</v>
      </c>
      <c r="X2974" t="s">
        <v>44</v>
      </c>
      <c r="Y2974" t="s">
        <v>14823</v>
      </c>
      <c r="Z2974" t="s">
        <v>14824</v>
      </c>
      <c r="AA2974" t="s">
        <v>4529</v>
      </c>
      <c r="AB2974" t="s">
        <v>4530</v>
      </c>
      <c r="AC2974" t="s">
        <v>89</v>
      </c>
      <c r="AD2974" t="str">
        <f t="shared" si="46"/>
        <v>10-60</v>
      </c>
      <c r="AE2974" t="str">
        <f>VLOOKUP(AD2974,'Main_Sub Desc'!C:D,2,)</f>
        <v>LPC from invoicing</v>
      </c>
      <c r="AF2974" t="str">
        <f>VLOOKUP(VALUE(H2974),'Main_Sub Desc'!F:G,2,)</f>
        <v>Wtr Rev Late Payment</v>
      </c>
      <c r="AG2974">
        <f>IFERROR(VLOOKUP(VALUE(I2974),'PC Mapping'!A:F,6,),"")</f>
        <v>10719</v>
      </c>
      <c r="AH2974" s="13" t="str">
        <f>VLOOKUP(AG2974,'PC Mapping'!L:M,2,)</f>
        <v>All Other Water</v>
      </c>
    </row>
    <row r="2975" spans="1:34" x14ac:dyDescent="0.2">
      <c r="A2975" t="s">
        <v>14825</v>
      </c>
      <c r="B2975" t="s">
        <v>14796</v>
      </c>
      <c r="C2975" t="s">
        <v>4519</v>
      </c>
      <c r="D2975" t="s">
        <v>4520</v>
      </c>
      <c r="E2975" s="3">
        <v>45835</v>
      </c>
      <c r="F2975" t="s">
        <v>44</v>
      </c>
      <c r="G2975" t="s">
        <v>3742</v>
      </c>
      <c r="H2975" t="s">
        <v>3722</v>
      </c>
      <c r="I2975" t="s">
        <v>3752</v>
      </c>
      <c r="J2975" t="s">
        <v>4522</v>
      </c>
      <c r="K2975" s="2">
        <v>-5</v>
      </c>
      <c r="L2975" t="s">
        <v>44</v>
      </c>
      <c r="M2975" s="2">
        <v>-5</v>
      </c>
      <c r="N2975" t="s">
        <v>4523</v>
      </c>
      <c r="O2975" t="s">
        <v>4524</v>
      </c>
      <c r="P2975" t="s">
        <v>14826</v>
      </c>
      <c r="Q2975" t="s">
        <v>14827</v>
      </c>
      <c r="R2975" t="s">
        <v>44</v>
      </c>
      <c r="S2975" t="s">
        <v>4527</v>
      </c>
      <c r="T2975" s="3">
        <v>45835</v>
      </c>
      <c r="U2975" s="3">
        <v>45838</v>
      </c>
      <c r="V2975" s="2">
        <v>0</v>
      </c>
      <c r="W2975" t="s">
        <v>44</v>
      </c>
      <c r="X2975" t="s">
        <v>44</v>
      </c>
      <c r="Y2975" t="s">
        <v>14828</v>
      </c>
      <c r="Z2975" t="s">
        <v>3212</v>
      </c>
      <c r="AA2975" t="s">
        <v>4529</v>
      </c>
      <c r="AB2975" t="s">
        <v>4530</v>
      </c>
      <c r="AC2975" t="s">
        <v>89</v>
      </c>
      <c r="AD2975" t="str">
        <f t="shared" si="46"/>
        <v>10-60</v>
      </c>
      <c r="AE2975" t="str">
        <f>VLOOKUP(AD2975,'Main_Sub Desc'!C:D,2,)</f>
        <v>LPC from invoicing</v>
      </c>
      <c r="AF2975" t="str">
        <f>VLOOKUP(VALUE(H2975),'Main_Sub Desc'!F:G,2,)</f>
        <v>Wtr Rev Late Payment</v>
      </c>
      <c r="AG2975">
        <f>IFERROR(VLOOKUP(VALUE(I2975),'PC Mapping'!A:F,6,),"")</f>
        <v>10719</v>
      </c>
      <c r="AH2975" s="13" t="str">
        <f>VLOOKUP(AG2975,'PC Mapping'!L:M,2,)</f>
        <v>All Other Water</v>
      </c>
    </row>
    <row r="2976" spans="1:34" x14ac:dyDescent="0.2">
      <c r="A2976" t="s">
        <v>14829</v>
      </c>
      <c r="B2976" t="s">
        <v>14830</v>
      </c>
      <c r="C2976" t="s">
        <v>4519</v>
      </c>
      <c r="D2976" t="s">
        <v>4520</v>
      </c>
      <c r="E2976" s="3">
        <v>45838</v>
      </c>
      <c r="F2976" t="s">
        <v>44</v>
      </c>
      <c r="G2976" t="s">
        <v>3742</v>
      </c>
      <c r="H2976" t="s">
        <v>3722</v>
      </c>
      <c r="I2976" t="s">
        <v>4538</v>
      </c>
      <c r="J2976" t="s">
        <v>4522</v>
      </c>
      <c r="K2976" s="2">
        <v>-5</v>
      </c>
      <c r="L2976" t="s">
        <v>44</v>
      </c>
      <c r="M2976" s="2">
        <v>-5</v>
      </c>
      <c r="N2976" t="s">
        <v>4523</v>
      </c>
      <c r="O2976" t="s">
        <v>4524</v>
      </c>
      <c r="P2976" t="s">
        <v>14831</v>
      </c>
      <c r="Q2976" t="s">
        <v>14832</v>
      </c>
      <c r="R2976" t="s">
        <v>44</v>
      </c>
      <c r="S2976" t="s">
        <v>4527</v>
      </c>
      <c r="T2976" s="3">
        <v>45838</v>
      </c>
      <c r="U2976" s="3">
        <v>45839</v>
      </c>
      <c r="V2976" s="2">
        <v>0</v>
      </c>
      <c r="W2976" t="s">
        <v>44</v>
      </c>
      <c r="X2976" t="s">
        <v>44</v>
      </c>
      <c r="Y2976" t="s">
        <v>14833</v>
      </c>
      <c r="Z2976" t="s">
        <v>696</v>
      </c>
      <c r="AA2976" t="s">
        <v>4529</v>
      </c>
      <c r="AB2976" t="s">
        <v>4530</v>
      </c>
      <c r="AC2976" t="s">
        <v>89</v>
      </c>
      <c r="AD2976" t="str">
        <f t="shared" si="46"/>
        <v>10-60</v>
      </c>
      <c r="AE2976" t="str">
        <f>VLOOKUP(AD2976,'Main_Sub Desc'!C:D,2,)</f>
        <v>LPC from invoicing</v>
      </c>
      <c r="AF2976" t="str">
        <f>VLOOKUP(VALUE(H2976),'Main_Sub Desc'!F:G,2,)</f>
        <v>Wtr Rev Late Payment</v>
      </c>
      <c r="AG2976">
        <f>IFERROR(VLOOKUP(VALUE(I2976),'PC Mapping'!A:F,6,),"")</f>
        <v>10469</v>
      </c>
      <c r="AH2976" s="13" t="str">
        <f>VLOOKUP(AG2976,'PC Mapping'!L:M,2,)</f>
        <v>Bolivar Water</v>
      </c>
    </row>
    <row r="2977" spans="1:34" x14ac:dyDescent="0.2">
      <c r="A2977" t="s">
        <v>14829</v>
      </c>
      <c r="B2977" t="s">
        <v>14830</v>
      </c>
      <c r="C2977" t="s">
        <v>4519</v>
      </c>
      <c r="D2977" t="s">
        <v>4520</v>
      </c>
      <c r="E2977" s="3">
        <v>45838</v>
      </c>
      <c r="F2977" t="s">
        <v>44</v>
      </c>
      <c r="G2977" t="s">
        <v>3742</v>
      </c>
      <c r="H2977" t="s">
        <v>3716</v>
      </c>
      <c r="I2977" t="s">
        <v>4534</v>
      </c>
      <c r="J2977" t="s">
        <v>4522</v>
      </c>
      <c r="K2977" s="2">
        <v>-5</v>
      </c>
      <c r="L2977" t="s">
        <v>44</v>
      </c>
      <c r="M2977" s="2">
        <v>-5</v>
      </c>
      <c r="N2977" t="s">
        <v>4523</v>
      </c>
      <c r="O2977" t="s">
        <v>4524</v>
      </c>
      <c r="P2977" t="s">
        <v>14831</v>
      </c>
      <c r="Q2977" t="s">
        <v>14834</v>
      </c>
      <c r="R2977" t="s">
        <v>44</v>
      </c>
      <c r="S2977" t="s">
        <v>4527</v>
      </c>
      <c r="T2977" s="3">
        <v>45838</v>
      </c>
      <c r="U2977" s="3">
        <v>45839</v>
      </c>
      <c r="V2977" s="2">
        <v>0</v>
      </c>
      <c r="W2977" t="s">
        <v>44</v>
      </c>
      <c r="X2977" t="s">
        <v>44</v>
      </c>
      <c r="Y2977" t="s">
        <v>14835</v>
      </c>
      <c r="Z2977" t="s">
        <v>696</v>
      </c>
      <c r="AA2977" t="s">
        <v>4529</v>
      </c>
      <c r="AB2977" t="s">
        <v>4530</v>
      </c>
      <c r="AC2977" t="s">
        <v>89</v>
      </c>
      <c r="AD2977" t="str">
        <f t="shared" si="46"/>
        <v>10-60</v>
      </c>
      <c r="AE2977" t="str">
        <f>VLOOKUP(AD2977,'Main_Sub Desc'!C:D,2,)</f>
        <v>LPC from invoicing</v>
      </c>
      <c r="AF2977" t="str">
        <f>VLOOKUP(VALUE(H2977),'Main_Sub Desc'!F:G,2,)</f>
        <v>Wst Rev Late Payment</v>
      </c>
      <c r="AG2977">
        <f>IFERROR(VLOOKUP(VALUE(I2977),'PC Mapping'!A:F,6,),"")</f>
        <v>10514</v>
      </c>
      <c r="AH2977" s="13" t="str">
        <f>VLOOKUP(AG2977,'PC Mapping'!L:M,2,)</f>
        <v>Bolivar Sewer</v>
      </c>
    </row>
    <row r="2978" spans="1:34" x14ac:dyDescent="0.2">
      <c r="A2978" t="s">
        <v>14836</v>
      </c>
      <c r="B2978" t="s">
        <v>14837</v>
      </c>
      <c r="C2978" t="s">
        <v>4519</v>
      </c>
      <c r="D2978" t="s">
        <v>4520</v>
      </c>
      <c r="E2978" s="3">
        <v>45838</v>
      </c>
      <c r="F2978" t="s">
        <v>44</v>
      </c>
      <c r="G2978" t="s">
        <v>3742</v>
      </c>
      <c r="H2978" t="s">
        <v>3722</v>
      </c>
      <c r="I2978" t="s">
        <v>4538</v>
      </c>
      <c r="J2978" t="s">
        <v>4522</v>
      </c>
      <c r="K2978" s="2">
        <v>-5</v>
      </c>
      <c r="L2978" t="s">
        <v>44</v>
      </c>
      <c r="M2978" s="2">
        <v>-5</v>
      </c>
      <c r="N2978" t="s">
        <v>4523</v>
      </c>
      <c r="O2978" t="s">
        <v>4524</v>
      </c>
      <c r="P2978" t="s">
        <v>5028</v>
      </c>
      <c r="Q2978" t="s">
        <v>14838</v>
      </c>
      <c r="R2978" t="s">
        <v>44</v>
      </c>
      <c r="S2978" t="s">
        <v>4527</v>
      </c>
      <c r="T2978" s="3">
        <v>45838</v>
      </c>
      <c r="U2978" s="3">
        <v>45839</v>
      </c>
      <c r="V2978" s="2">
        <v>0</v>
      </c>
      <c r="W2978" t="s">
        <v>44</v>
      </c>
      <c r="X2978" t="s">
        <v>44</v>
      </c>
      <c r="Y2978" t="s">
        <v>14839</v>
      </c>
      <c r="Z2978" t="s">
        <v>650</v>
      </c>
      <c r="AA2978" t="s">
        <v>4529</v>
      </c>
      <c r="AB2978" t="s">
        <v>4530</v>
      </c>
      <c r="AC2978" t="s">
        <v>89</v>
      </c>
      <c r="AD2978" t="str">
        <f t="shared" si="46"/>
        <v>10-60</v>
      </c>
      <c r="AE2978" t="str">
        <f>VLOOKUP(AD2978,'Main_Sub Desc'!C:D,2,)</f>
        <v>LPC from invoicing</v>
      </c>
      <c r="AF2978" t="str">
        <f>VLOOKUP(VALUE(H2978),'Main_Sub Desc'!F:G,2,)</f>
        <v>Wtr Rev Late Payment</v>
      </c>
      <c r="AG2978">
        <f>IFERROR(VLOOKUP(VALUE(I2978),'PC Mapping'!A:F,6,),"")</f>
        <v>10469</v>
      </c>
      <c r="AH2978" s="13" t="str">
        <f>VLOOKUP(AG2978,'PC Mapping'!L:M,2,)</f>
        <v>Bolivar Water</v>
      </c>
    </row>
    <row r="2979" spans="1:34" x14ac:dyDescent="0.2">
      <c r="A2979" t="s">
        <v>14836</v>
      </c>
      <c r="B2979" t="s">
        <v>14837</v>
      </c>
      <c r="C2979" t="s">
        <v>4519</v>
      </c>
      <c r="D2979" t="s">
        <v>4520</v>
      </c>
      <c r="E2979" s="3">
        <v>45838</v>
      </c>
      <c r="F2979" t="s">
        <v>44</v>
      </c>
      <c r="G2979" t="s">
        <v>3742</v>
      </c>
      <c r="H2979" t="s">
        <v>3716</v>
      </c>
      <c r="I2979" t="s">
        <v>4534</v>
      </c>
      <c r="J2979" t="s">
        <v>4522</v>
      </c>
      <c r="K2979" s="2">
        <v>-5</v>
      </c>
      <c r="L2979" t="s">
        <v>44</v>
      </c>
      <c r="M2979" s="2">
        <v>-5</v>
      </c>
      <c r="N2979" t="s">
        <v>4523</v>
      </c>
      <c r="O2979" t="s">
        <v>4524</v>
      </c>
      <c r="P2979" t="s">
        <v>5028</v>
      </c>
      <c r="Q2979" t="s">
        <v>14840</v>
      </c>
      <c r="R2979" t="s">
        <v>44</v>
      </c>
      <c r="S2979" t="s">
        <v>4527</v>
      </c>
      <c r="T2979" s="3">
        <v>45838</v>
      </c>
      <c r="U2979" s="3">
        <v>45839</v>
      </c>
      <c r="V2979" s="2">
        <v>0</v>
      </c>
      <c r="W2979" t="s">
        <v>44</v>
      </c>
      <c r="X2979" t="s">
        <v>44</v>
      </c>
      <c r="Y2979" t="s">
        <v>14841</v>
      </c>
      <c r="Z2979" t="s">
        <v>650</v>
      </c>
      <c r="AA2979" t="s">
        <v>4529</v>
      </c>
      <c r="AB2979" t="s">
        <v>4530</v>
      </c>
      <c r="AC2979" t="s">
        <v>89</v>
      </c>
      <c r="AD2979" t="str">
        <f t="shared" si="46"/>
        <v>10-60</v>
      </c>
      <c r="AE2979" t="str">
        <f>VLOOKUP(AD2979,'Main_Sub Desc'!C:D,2,)</f>
        <v>LPC from invoicing</v>
      </c>
      <c r="AF2979" t="str">
        <f>VLOOKUP(VALUE(H2979),'Main_Sub Desc'!F:G,2,)</f>
        <v>Wst Rev Late Payment</v>
      </c>
      <c r="AG2979">
        <f>IFERROR(VLOOKUP(VALUE(I2979),'PC Mapping'!A:F,6,),"")</f>
        <v>10514</v>
      </c>
      <c r="AH2979" s="13" t="str">
        <f>VLOOKUP(AG2979,'PC Mapping'!L:M,2,)</f>
        <v>Bolivar Sewer</v>
      </c>
    </row>
    <row r="2980" spans="1:34" x14ac:dyDescent="0.2">
      <c r="A2980" t="s">
        <v>14842</v>
      </c>
      <c r="B2980" t="s">
        <v>14830</v>
      </c>
      <c r="C2980" t="s">
        <v>4519</v>
      </c>
      <c r="D2980" t="s">
        <v>4520</v>
      </c>
      <c r="E2980" s="3">
        <v>45838</v>
      </c>
      <c r="F2980" t="s">
        <v>44</v>
      </c>
      <c r="G2980" t="s">
        <v>3742</v>
      </c>
      <c r="H2980" t="s">
        <v>3722</v>
      </c>
      <c r="I2980" t="s">
        <v>4538</v>
      </c>
      <c r="J2980" t="s">
        <v>4522</v>
      </c>
      <c r="K2980" s="2">
        <v>-5</v>
      </c>
      <c r="L2980" t="s">
        <v>44</v>
      </c>
      <c r="M2980" s="2">
        <v>-5</v>
      </c>
      <c r="N2980" t="s">
        <v>4523</v>
      </c>
      <c r="O2980" t="s">
        <v>4524</v>
      </c>
      <c r="P2980" t="s">
        <v>10802</v>
      </c>
      <c r="Q2980" t="s">
        <v>14843</v>
      </c>
      <c r="R2980" t="s">
        <v>44</v>
      </c>
      <c r="S2980" t="s">
        <v>4527</v>
      </c>
      <c r="T2980" s="3">
        <v>45838</v>
      </c>
      <c r="U2980" s="3">
        <v>45839</v>
      </c>
      <c r="V2980" s="2">
        <v>0</v>
      </c>
      <c r="W2980" t="s">
        <v>44</v>
      </c>
      <c r="X2980" t="s">
        <v>44</v>
      </c>
      <c r="Y2980" t="s">
        <v>14844</v>
      </c>
      <c r="Z2980" t="s">
        <v>649</v>
      </c>
      <c r="AA2980" t="s">
        <v>4529</v>
      </c>
      <c r="AB2980" t="s">
        <v>4530</v>
      </c>
      <c r="AC2980" t="s">
        <v>89</v>
      </c>
      <c r="AD2980" t="str">
        <f t="shared" si="46"/>
        <v>10-60</v>
      </c>
      <c r="AE2980" t="str">
        <f>VLOOKUP(AD2980,'Main_Sub Desc'!C:D,2,)</f>
        <v>LPC from invoicing</v>
      </c>
      <c r="AF2980" t="str">
        <f>VLOOKUP(VALUE(H2980),'Main_Sub Desc'!F:G,2,)</f>
        <v>Wtr Rev Late Payment</v>
      </c>
      <c r="AG2980">
        <f>IFERROR(VLOOKUP(VALUE(I2980),'PC Mapping'!A:F,6,),"")</f>
        <v>10469</v>
      </c>
      <c r="AH2980" s="13" t="str">
        <f>VLOOKUP(AG2980,'PC Mapping'!L:M,2,)</f>
        <v>Bolivar Water</v>
      </c>
    </row>
    <row r="2981" spans="1:34" x14ac:dyDescent="0.2">
      <c r="A2981" t="s">
        <v>14842</v>
      </c>
      <c r="B2981" t="s">
        <v>14830</v>
      </c>
      <c r="C2981" t="s">
        <v>4519</v>
      </c>
      <c r="D2981" t="s">
        <v>4520</v>
      </c>
      <c r="E2981" s="3">
        <v>45838</v>
      </c>
      <c r="F2981" t="s">
        <v>44</v>
      </c>
      <c r="G2981" t="s">
        <v>3742</v>
      </c>
      <c r="H2981" t="s">
        <v>3716</v>
      </c>
      <c r="I2981" t="s">
        <v>4534</v>
      </c>
      <c r="J2981" t="s">
        <v>4522</v>
      </c>
      <c r="K2981" s="2">
        <v>-5.44</v>
      </c>
      <c r="L2981" t="s">
        <v>44</v>
      </c>
      <c r="M2981" s="2">
        <v>-5.44</v>
      </c>
      <c r="N2981" t="s">
        <v>4523</v>
      </c>
      <c r="O2981" t="s">
        <v>4524</v>
      </c>
      <c r="P2981" t="s">
        <v>10802</v>
      </c>
      <c r="Q2981" t="s">
        <v>14845</v>
      </c>
      <c r="R2981" t="s">
        <v>44</v>
      </c>
      <c r="S2981" t="s">
        <v>4527</v>
      </c>
      <c r="T2981" s="3">
        <v>45838</v>
      </c>
      <c r="U2981" s="3">
        <v>45839</v>
      </c>
      <c r="V2981" s="2">
        <v>0</v>
      </c>
      <c r="W2981" t="s">
        <v>44</v>
      </c>
      <c r="X2981" t="s">
        <v>44</v>
      </c>
      <c r="Y2981" t="s">
        <v>14846</v>
      </c>
      <c r="Z2981" t="s">
        <v>649</v>
      </c>
      <c r="AA2981" t="s">
        <v>4529</v>
      </c>
      <c r="AB2981" t="s">
        <v>4530</v>
      </c>
      <c r="AC2981" t="s">
        <v>89</v>
      </c>
      <c r="AD2981" t="str">
        <f t="shared" si="46"/>
        <v>10-60</v>
      </c>
      <c r="AE2981" t="str">
        <f>VLOOKUP(AD2981,'Main_Sub Desc'!C:D,2,)</f>
        <v>LPC from invoicing</v>
      </c>
      <c r="AF2981" t="str">
        <f>VLOOKUP(VALUE(H2981),'Main_Sub Desc'!F:G,2,)</f>
        <v>Wst Rev Late Payment</v>
      </c>
      <c r="AG2981">
        <f>IFERROR(VLOOKUP(VALUE(I2981),'PC Mapping'!A:F,6,),"")</f>
        <v>10514</v>
      </c>
      <c r="AH2981" s="13" t="str">
        <f>VLOOKUP(AG2981,'PC Mapping'!L:M,2,)</f>
        <v>Bolivar Sewer</v>
      </c>
    </row>
    <row r="2982" spans="1:34" x14ac:dyDescent="0.2">
      <c r="A2982" t="s">
        <v>14847</v>
      </c>
      <c r="B2982" t="s">
        <v>14848</v>
      </c>
      <c r="C2982" t="s">
        <v>4519</v>
      </c>
      <c r="D2982" t="s">
        <v>4520</v>
      </c>
      <c r="E2982" s="3">
        <v>45838</v>
      </c>
      <c r="F2982" t="s">
        <v>44</v>
      </c>
      <c r="G2982" t="s">
        <v>3742</v>
      </c>
      <c r="H2982" t="s">
        <v>3716</v>
      </c>
      <c r="I2982" t="s">
        <v>4534</v>
      </c>
      <c r="J2982" t="s">
        <v>4522</v>
      </c>
      <c r="K2982" s="2">
        <v>-5</v>
      </c>
      <c r="L2982" t="s">
        <v>44</v>
      </c>
      <c r="M2982" s="2">
        <v>-5</v>
      </c>
      <c r="N2982" t="s">
        <v>4523</v>
      </c>
      <c r="O2982" t="s">
        <v>4524</v>
      </c>
      <c r="P2982" t="s">
        <v>11088</v>
      </c>
      <c r="Q2982" t="s">
        <v>14849</v>
      </c>
      <c r="R2982" t="s">
        <v>44</v>
      </c>
      <c r="S2982" t="s">
        <v>4527</v>
      </c>
      <c r="T2982" s="3">
        <v>45838</v>
      </c>
      <c r="U2982" s="3">
        <v>45839</v>
      </c>
      <c r="V2982" s="2">
        <v>0</v>
      </c>
      <c r="W2982" t="s">
        <v>44</v>
      </c>
      <c r="X2982" t="s">
        <v>44</v>
      </c>
      <c r="Y2982" t="s">
        <v>14850</v>
      </c>
      <c r="Z2982" t="s">
        <v>935</v>
      </c>
      <c r="AA2982" t="s">
        <v>4529</v>
      </c>
      <c r="AB2982" t="s">
        <v>4530</v>
      </c>
      <c r="AC2982" t="s">
        <v>89</v>
      </c>
      <c r="AD2982" t="str">
        <f t="shared" si="46"/>
        <v>10-60</v>
      </c>
      <c r="AE2982" t="str">
        <f>VLOOKUP(AD2982,'Main_Sub Desc'!C:D,2,)</f>
        <v>LPC from invoicing</v>
      </c>
      <c r="AF2982" t="str">
        <f>VLOOKUP(VALUE(H2982),'Main_Sub Desc'!F:G,2,)</f>
        <v>Wst Rev Late Payment</v>
      </c>
      <c r="AG2982">
        <f>IFERROR(VLOOKUP(VALUE(I2982),'PC Mapping'!A:F,6,),"")</f>
        <v>10514</v>
      </c>
      <c r="AH2982" s="13" t="str">
        <f>VLOOKUP(AG2982,'PC Mapping'!L:M,2,)</f>
        <v>Bolivar Sewer</v>
      </c>
    </row>
    <row r="2983" spans="1:34" x14ac:dyDescent="0.2">
      <c r="A2983" t="s">
        <v>14847</v>
      </c>
      <c r="B2983" t="s">
        <v>14848</v>
      </c>
      <c r="C2983" t="s">
        <v>4519</v>
      </c>
      <c r="D2983" t="s">
        <v>4520</v>
      </c>
      <c r="E2983" s="3">
        <v>45838</v>
      </c>
      <c r="F2983" t="s">
        <v>44</v>
      </c>
      <c r="G2983" t="s">
        <v>3742</v>
      </c>
      <c r="H2983" t="s">
        <v>3722</v>
      </c>
      <c r="I2983" t="s">
        <v>4538</v>
      </c>
      <c r="J2983" t="s">
        <v>4522</v>
      </c>
      <c r="K2983" s="2">
        <v>-5</v>
      </c>
      <c r="L2983" t="s">
        <v>44</v>
      </c>
      <c r="M2983" s="2">
        <v>-5</v>
      </c>
      <c r="N2983" t="s">
        <v>4523</v>
      </c>
      <c r="O2983" t="s">
        <v>4524</v>
      </c>
      <c r="P2983" t="s">
        <v>11088</v>
      </c>
      <c r="Q2983" t="s">
        <v>14851</v>
      </c>
      <c r="R2983" t="s">
        <v>44</v>
      </c>
      <c r="S2983" t="s">
        <v>4527</v>
      </c>
      <c r="T2983" s="3">
        <v>45838</v>
      </c>
      <c r="U2983" s="3">
        <v>45839</v>
      </c>
      <c r="V2983" s="2">
        <v>0</v>
      </c>
      <c r="W2983" t="s">
        <v>44</v>
      </c>
      <c r="X2983" t="s">
        <v>44</v>
      </c>
      <c r="Y2983" t="s">
        <v>14852</v>
      </c>
      <c r="Z2983" t="s">
        <v>935</v>
      </c>
      <c r="AA2983" t="s">
        <v>4529</v>
      </c>
      <c r="AB2983" t="s">
        <v>4530</v>
      </c>
      <c r="AC2983" t="s">
        <v>89</v>
      </c>
      <c r="AD2983" t="str">
        <f t="shared" si="46"/>
        <v>10-60</v>
      </c>
      <c r="AE2983" t="str">
        <f>VLOOKUP(AD2983,'Main_Sub Desc'!C:D,2,)</f>
        <v>LPC from invoicing</v>
      </c>
      <c r="AF2983" t="str">
        <f>VLOOKUP(VALUE(H2983),'Main_Sub Desc'!F:G,2,)</f>
        <v>Wtr Rev Late Payment</v>
      </c>
      <c r="AG2983">
        <f>IFERROR(VLOOKUP(VALUE(I2983),'PC Mapping'!A:F,6,),"")</f>
        <v>10469</v>
      </c>
      <c r="AH2983" s="13" t="str">
        <f>VLOOKUP(AG2983,'PC Mapping'!L:M,2,)</f>
        <v>Bolivar Water</v>
      </c>
    </row>
    <row r="2984" spans="1:34" x14ac:dyDescent="0.2">
      <c r="A2984" t="s">
        <v>14853</v>
      </c>
      <c r="B2984" t="s">
        <v>14837</v>
      </c>
      <c r="C2984" t="s">
        <v>4519</v>
      </c>
      <c r="D2984" t="s">
        <v>4520</v>
      </c>
      <c r="E2984" s="3">
        <v>45838</v>
      </c>
      <c r="F2984" t="s">
        <v>44</v>
      </c>
      <c r="G2984" t="s">
        <v>3742</v>
      </c>
      <c r="H2984" t="s">
        <v>3722</v>
      </c>
      <c r="I2984" t="s">
        <v>4538</v>
      </c>
      <c r="J2984" t="s">
        <v>4522</v>
      </c>
      <c r="K2984" s="2">
        <v>-5</v>
      </c>
      <c r="L2984" t="s">
        <v>44</v>
      </c>
      <c r="M2984" s="2">
        <v>-5</v>
      </c>
      <c r="N2984" t="s">
        <v>4523</v>
      </c>
      <c r="O2984" t="s">
        <v>4524</v>
      </c>
      <c r="P2984" t="s">
        <v>10350</v>
      </c>
      <c r="Q2984" t="s">
        <v>14854</v>
      </c>
      <c r="R2984" t="s">
        <v>44</v>
      </c>
      <c r="S2984" t="s">
        <v>4527</v>
      </c>
      <c r="T2984" s="3">
        <v>45838</v>
      </c>
      <c r="U2984" s="3">
        <v>45839</v>
      </c>
      <c r="V2984" s="2">
        <v>0</v>
      </c>
      <c r="W2984" t="s">
        <v>44</v>
      </c>
      <c r="X2984" t="s">
        <v>44</v>
      </c>
      <c r="Y2984" t="s">
        <v>14855</v>
      </c>
      <c r="Z2984" t="s">
        <v>14856</v>
      </c>
      <c r="AA2984" t="s">
        <v>4529</v>
      </c>
      <c r="AB2984" t="s">
        <v>4530</v>
      </c>
      <c r="AC2984" t="s">
        <v>89</v>
      </c>
      <c r="AD2984" t="str">
        <f t="shared" si="46"/>
        <v>10-60</v>
      </c>
      <c r="AE2984" t="str">
        <f>VLOOKUP(AD2984,'Main_Sub Desc'!C:D,2,)</f>
        <v>LPC from invoicing</v>
      </c>
      <c r="AF2984" t="str">
        <f>VLOOKUP(VALUE(H2984),'Main_Sub Desc'!F:G,2,)</f>
        <v>Wtr Rev Late Payment</v>
      </c>
      <c r="AG2984">
        <f>IFERROR(VLOOKUP(VALUE(I2984),'PC Mapping'!A:F,6,),"")</f>
        <v>10469</v>
      </c>
      <c r="AH2984" s="13" t="str">
        <f>VLOOKUP(AG2984,'PC Mapping'!L:M,2,)</f>
        <v>Bolivar Water</v>
      </c>
    </row>
    <row r="2985" spans="1:34" x14ac:dyDescent="0.2">
      <c r="A2985" t="s">
        <v>14853</v>
      </c>
      <c r="B2985" t="s">
        <v>14837</v>
      </c>
      <c r="C2985" t="s">
        <v>4519</v>
      </c>
      <c r="D2985" t="s">
        <v>4520</v>
      </c>
      <c r="E2985" s="3">
        <v>45838</v>
      </c>
      <c r="F2985" t="s">
        <v>44</v>
      </c>
      <c r="G2985" t="s">
        <v>3742</v>
      </c>
      <c r="H2985" t="s">
        <v>3716</v>
      </c>
      <c r="I2985" t="s">
        <v>4534</v>
      </c>
      <c r="J2985" t="s">
        <v>4522</v>
      </c>
      <c r="K2985" s="2">
        <v>-5</v>
      </c>
      <c r="L2985" t="s">
        <v>44</v>
      </c>
      <c r="M2985" s="2">
        <v>-5</v>
      </c>
      <c r="N2985" t="s">
        <v>4523</v>
      </c>
      <c r="O2985" t="s">
        <v>4524</v>
      </c>
      <c r="P2985" t="s">
        <v>10350</v>
      </c>
      <c r="Q2985" t="s">
        <v>14857</v>
      </c>
      <c r="R2985" t="s">
        <v>44</v>
      </c>
      <c r="S2985" t="s">
        <v>4527</v>
      </c>
      <c r="T2985" s="3">
        <v>45838</v>
      </c>
      <c r="U2985" s="3">
        <v>45839</v>
      </c>
      <c r="V2985" s="2">
        <v>0</v>
      </c>
      <c r="W2985" t="s">
        <v>44</v>
      </c>
      <c r="X2985" t="s">
        <v>44</v>
      </c>
      <c r="Y2985" t="s">
        <v>14858</v>
      </c>
      <c r="Z2985" t="s">
        <v>14856</v>
      </c>
      <c r="AA2985" t="s">
        <v>4529</v>
      </c>
      <c r="AB2985" t="s">
        <v>4530</v>
      </c>
      <c r="AC2985" t="s">
        <v>89</v>
      </c>
      <c r="AD2985" t="str">
        <f t="shared" si="46"/>
        <v>10-60</v>
      </c>
      <c r="AE2985" t="str">
        <f>VLOOKUP(AD2985,'Main_Sub Desc'!C:D,2,)</f>
        <v>LPC from invoicing</v>
      </c>
      <c r="AF2985" t="str">
        <f>VLOOKUP(VALUE(H2985),'Main_Sub Desc'!F:G,2,)</f>
        <v>Wst Rev Late Payment</v>
      </c>
      <c r="AG2985">
        <f>IFERROR(VLOOKUP(VALUE(I2985),'PC Mapping'!A:F,6,),"")</f>
        <v>10514</v>
      </c>
      <c r="AH2985" s="13" t="str">
        <f>VLOOKUP(AG2985,'PC Mapping'!L:M,2,)</f>
        <v>Bolivar Sewer</v>
      </c>
    </row>
    <row r="2986" spans="1:34" x14ac:dyDescent="0.2">
      <c r="A2986" t="s">
        <v>14859</v>
      </c>
      <c r="B2986" t="s">
        <v>14837</v>
      </c>
      <c r="C2986" t="s">
        <v>4519</v>
      </c>
      <c r="D2986" t="s">
        <v>4520</v>
      </c>
      <c r="E2986" s="3">
        <v>45838</v>
      </c>
      <c r="F2986" t="s">
        <v>44</v>
      </c>
      <c r="G2986" t="s">
        <v>3742</v>
      </c>
      <c r="H2986" t="s">
        <v>3722</v>
      </c>
      <c r="I2986" t="s">
        <v>4538</v>
      </c>
      <c r="J2986" t="s">
        <v>4522</v>
      </c>
      <c r="K2986" s="2">
        <v>-10.210000000000001</v>
      </c>
      <c r="L2986" t="s">
        <v>44</v>
      </c>
      <c r="M2986" s="2">
        <v>-10.210000000000001</v>
      </c>
      <c r="N2986" t="s">
        <v>4523</v>
      </c>
      <c r="O2986" t="s">
        <v>4524</v>
      </c>
      <c r="P2986" t="s">
        <v>14860</v>
      </c>
      <c r="Q2986" t="s">
        <v>14861</v>
      </c>
      <c r="R2986" t="s">
        <v>44</v>
      </c>
      <c r="S2986" t="s">
        <v>4527</v>
      </c>
      <c r="T2986" s="3">
        <v>45838</v>
      </c>
      <c r="U2986" s="3">
        <v>45839</v>
      </c>
      <c r="V2986" s="2">
        <v>0</v>
      </c>
      <c r="W2986" t="s">
        <v>44</v>
      </c>
      <c r="X2986" t="s">
        <v>44</v>
      </c>
      <c r="Y2986" t="s">
        <v>14862</v>
      </c>
      <c r="Z2986" t="s">
        <v>382</v>
      </c>
      <c r="AA2986" t="s">
        <v>4529</v>
      </c>
      <c r="AB2986" t="s">
        <v>4530</v>
      </c>
      <c r="AC2986" t="s">
        <v>89</v>
      </c>
      <c r="AD2986" t="str">
        <f t="shared" si="46"/>
        <v>10-60</v>
      </c>
      <c r="AE2986" t="str">
        <f>VLOOKUP(AD2986,'Main_Sub Desc'!C:D,2,)</f>
        <v>LPC from invoicing</v>
      </c>
      <c r="AF2986" t="str">
        <f>VLOOKUP(VALUE(H2986),'Main_Sub Desc'!F:G,2,)</f>
        <v>Wtr Rev Late Payment</v>
      </c>
      <c r="AG2986">
        <f>IFERROR(VLOOKUP(VALUE(I2986),'PC Mapping'!A:F,6,),"")</f>
        <v>10469</v>
      </c>
      <c r="AH2986" s="13" t="str">
        <f>VLOOKUP(AG2986,'PC Mapping'!L:M,2,)</f>
        <v>Bolivar Water</v>
      </c>
    </row>
    <row r="2987" spans="1:34" x14ac:dyDescent="0.2">
      <c r="A2987" t="s">
        <v>14859</v>
      </c>
      <c r="B2987" t="s">
        <v>14837</v>
      </c>
      <c r="C2987" t="s">
        <v>4519</v>
      </c>
      <c r="D2987" t="s">
        <v>4520</v>
      </c>
      <c r="E2987" s="3">
        <v>45838</v>
      </c>
      <c r="F2987" t="s">
        <v>44</v>
      </c>
      <c r="G2987" t="s">
        <v>3742</v>
      </c>
      <c r="H2987" t="s">
        <v>3716</v>
      </c>
      <c r="I2987" t="s">
        <v>4534</v>
      </c>
      <c r="J2987" t="s">
        <v>4522</v>
      </c>
      <c r="K2987" s="2">
        <v>-15.8</v>
      </c>
      <c r="L2987" t="s">
        <v>44</v>
      </c>
      <c r="M2987" s="2">
        <v>-15.8</v>
      </c>
      <c r="N2987" t="s">
        <v>4523</v>
      </c>
      <c r="O2987" t="s">
        <v>4524</v>
      </c>
      <c r="P2987" t="s">
        <v>14860</v>
      </c>
      <c r="Q2987" t="s">
        <v>14863</v>
      </c>
      <c r="R2987" t="s">
        <v>44</v>
      </c>
      <c r="S2987" t="s">
        <v>4527</v>
      </c>
      <c r="T2987" s="3">
        <v>45838</v>
      </c>
      <c r="U2987" s="3">
        <v>45839</v>
      </c>
      <c r="V2987" s="2">
        <v>0</v>
      </c>
      <c r="W2987" t="s">
        <v>44</v>
      </c>
      <c r="X2987" t="s">
        <v>44</v>
      </c>
      <c r="Y2987" t="s">
        <v>14864</v>
      </c>
      <c r="Z2987" t="s">
        <v>382</v>
      </c>
      <c r="AA2987" t="s">
        <v>4529</v>
      </c>
      <c r="AB2987" t="s">
        <v>4530</v>
      </c>
      <c r="AC2987" t="s">
        <v>89</v>
      </c>
      <c r="AD2987" t="str">
        <f t="shared" si="46"/>
        <v>10-60</v>
      </c>
      <c r="AE2987" t="str">
        <f>VLOOKUP(AD2987,'Main_Sub Desc'!C:D,2,)</f>
        <v>LPC from invoicing</v>
      </c>
      <c r="AF2987" t="str">
        <f>VLOOKUP(VALUE(H2987),'Main_Sub Desc'!F:G,2,)</f>
        <v>Wst Rev Late Payment</v>
      </c>
      <c r="AG2987">
        <f>IFERROR(VLOOKUP(VALUE(I2987),'PC Mapping'!A:F,6,),"")</f>
        <v>10514</v>
      </c>
      <c r="AH2987" s="13" t="str">
        <f>VLOOKUP(AG2987,'PC Mapping'!L:M,2,)</f>
        <v>Bolivar Sewer</v>
      </c>
    </row>
    <row r="2988" spans="1:34" x14ac:dyDescent="0.2">
      <c r="A2988" t="s">
        <v>14865</v>
      </c>
      <c r="B2988" t="s">
        <v>14830</v>
      </c>
      <c r="C2988" t="s">
        <v>4519</v>
      </c>
      <c r="D2988" t="s">
        <v>4520</v>
      </c>
      <c r="E2988" s="3">
        <v>45838</v>
      </c>
      <c r="F2988" t="s">
        <v>44</v>
      </c>
      <c r="G2988" t="s">
        <v>3742</v>
      </c>
      <c r="H2988" t="s">
        <v>3722</v>
      </c>
      <c r="I2988" t="s">
        <v>3752</v>
      </c>
      <c r="J2988" t="s">
        <v>4522</v>
      </c>
      <c r="K2988" s="2">
        <v>-5</v>
      </c>
      <c r="L2988" t="s">
        <v>44</v>
      </c>
      <c r="M2988" s="2">
        <v>-5</v>
      </c>
      <c r="N2988" t="s">
        <v>4523</v>
      </c>
      <c r="O2988" t="s">
        <v>4524</v>
      </c>
      <c r="P2988" t="s">
        <v>5074</v>
      </c>
      <c r="Q2988" t="s">
        <v>14866</v>
      </c>
      <c r="R2988" t="s">
        <v>44</v>
      </c>
      <c r="S2988" t="s">
        <v>4527</v>
      </c>
      <c r="T2988" s="3">
        <v>45838</v>
      </c>
      <c r="U2988" s="3">
        <v>45839</v>
      </c>
      <c r="V2988" s="2">
        <v>0</v>
      </c>
      <c r="W2988" t="s">
        <v>44</v>
      </c>
      <c r="X2988" t="s">
        <v>44</v>
      </c>
      <c r="Y2988" t="s">
        <v>14867</v>
      </c>
      <c r="Z2988" t="s">
        <v>2894</v>
      </c>
      <c r="AA2988" t="s">
        <v>4529</v>
      </c>
      <c r="AB2988" t="s">
        <v>4530</v>
      </c>
      <c r="AC2988" t="s">
        <v>99</v>
      </c>
      <c r="AD2988" t="str">
        <f t="shared" si="46"/>
        <v>10-60</v>
      </c>
      <c r="AE2988" t="str">
        <f>VLOOKUP(AD2988,'Main_Sub Desc'!C:D,2,)</f>
        <v>LPC from invoicing</v>
      </c>
      <c r="AF2988" t="str">
        <f>VLOOKUP(VALUE(H2988),'Main_Sub Desc'!F:G,2,)</f>
        <v>Wtr Rev Late Payment</v>
      </c>
      <c r="AG2988">
        <f>IFERROR(VLOOKUP(VALUE(I2988),'PC Mapping'!A:F,6,),"")</f>
        <v>10719</v>
      </c>
      <c r="AH2988" s="13" t="str">
        <f>VLOOKUP(AG2988,'PC Mapping'!L:M,2,)</f>
        <v>All Other Water</v>
      </c>
    </row>
    <row r="2989" spans="1:34" x14ac:dyDescent="0.2">
      <c r="A2989" t="s">
        <v>14868</v>
      </c>
      <c r="B2989" t="s">
        <v>14848</v>
      </c>
      <c r="C2989" t="s">
        <v>4519</v>
      </c>
      <c r="D2989" t="s">
        <v>4520</v>
      </c>
      <c r="E2989" s="3">
        <v>45838</v>
      </c>
      <c r="F2989" t="s">
        <v>44</v>
      </c>
      <c r="G2989" t="s">
        <v>3742</v>
      </c>
      <c r="H2989" t="s">
        <v>3716</v>
      </c>
      <c r="I2989" t="s">
        <v>4534</v>
      </c>
      <c r="J2989" t="s">
        <v>4522</v>
      </c>
      <c r="K2989" s="2">
        <v>-10.18</v>
      </c>
      <c r="L2989" t="s">
        <v>44</v>
      </c>
      <c r="M2989" s="2">
        <v>-10.18</v>
      </c>
      <c r="N2989" t="s">
        <v>4523</v>
      </c>
      <c r="O2989" t="s">
        <v>4524</v>
      </c>
      <c r="P2989" t="s">
        <v>7498</v>
      </c>
      <c r="Q2989" t="s">
        <v>14869</v>
      </c>
      <c r="R2989" t="s">
        <v>44</v>
      </c>
      <c r="S2989" t="s">
        <v>4527</v>
      </c>
      <c r="T2989" s="3">
        <v>45838</v>
      </c>
      <c r="U2989" s="3">
        <v>45839</v>
      </c>
      <c r="V2989" s="2">
        <v>0</v>
      </c>
      <c r="W2989" t="s">
        <v>44</v>
      </c>
      <c r="X2989" t="s">
        <v>44</v>
      </c>
      <c r="Y2989" t="s">
        <v>7500</v>
      </c>
      <c r="Z2989" t="s">
        <v>501</v>
      </c>
      <c r="AA2989" t="s">
        <v>4529</v>
      </c>
      <c r="AB2989" t="s">
        <v>4530</v>
      </c>
      <c r="AC2989" t="s">
        <v>89</v>
      </c>
      <c r="AD2989" t="str">
        <f t="shared" si="46"/>
        <v>10-60</v>
      </c>
      <c r="AE2989" t="str">
        <f>VLOOKUP(AD2989,'Main_Sub Desc'!C:D,2,)</f>
        <v>LPC from invoicing</v>
      </c>
      <c r="AF2989" t="str">
        <f>VLOOKUP(VALUE(H2989),'Main_Sub Desc'!F:G,2,)</f>
        <v>Wst Rev Late Payment</v>
      </c>
      <c r="AG2989">
        <f>IFERROR(VLOOKUP(VALUE(I2989),'PC Mapping'!A:F,6,),"")</f>
        <v>10514</v>
      </c>
      <c r="AH2989" s="13" t="str">
        <f>VLOOKUP(AG2989,'PC Mapping'!L:M,2,)</f>
        <v>Bolivar Sewer</v>
      </c>
    </row>
    <row r="2990" spans="1:34" x14ac:dyDescent="0.2">
      <c r="A2990" t="s">
        <v>14868</v>
      </c>
      <c r="B2990" t="s">
        <v>14848</v>
      </c>
      <c r="C2990" t="s">
        <v>4519</v>
      </c>
      <c r="D2990" t="s">
        <v>4520</v>
      </c>
      <c r="E2990" s="3">
        <v>45838</v>
      </c>
      <c r="F2990" t="s">
        <v>44</v>
      </c>
      <c r="G2990" t="s">
        <v>3742</v>
      </c>
      <c r="H2990" t="s">
        <v>3722</v>
      </c>
      <c r="I2990" t="s">
        <v>4538</v>
      </c>
      <c r="J2990" t="s">
        <v>4522</v>
      </c>
      <c r="K2990" s="2">
        <v>-6.78</v>
      </c>
      <c r="L2990" t="s">
        <v>44</v>
      </c>
      <c r="M2990" s="2">
        <v>-6.78</v>
      </c>
      <c r="N2990" t="s">
        <v>4523</v>
      </c>
      <c r="O2990" t="s">
        <v>4524</v>
      </c>
      <c r="P2990" t="s">
        <v>7498</v>
      </c>
      <c r="Q2990" t="s">
        <v>14870</v>
      </c>
      <c r="R2990" t="s">
        <v>44</v>
      </c>
      <c r="S2990" t="s">
        <v>4527</v>
      </c>
      <c r="T2990" s="3">
        <v>45838</v>
      </c>
      <c r="U2990" s="3">
        <v>45839</v>
      </c>
      <c r="V2990" s="2">
        <v>0</v>
      </c>
      <c r="W2990" t="s">
        <v>44</v>
      </c>
      <c r="X2990" t="s">
        <v>44</v>
      </c>
      <c r="Y2990" t="s">
        <v>7502</v>
      </c>
      <c r="Z2990" t="s">
        <v>501</v>
      </c>
      <c r="AA2990" t="s">
        <v>4529</v>
      </c>
      <c r="AB2990" t="s">
        <v>4530</v>
      </c>
      <c r="AC2990" t="s">
        <v>89</v>
      </c>
      <c r="AD2990" t="str">
        <f t="shared" si="46"/>
        <v>10-60</v>
      </c>
      <c r="AE2990" t="str">
        <f>VLOOKUP(AD2990,'Main_Sub Desc'!C:D,2,)</f>
        <v>LPC from invoicing</v>
      </c>
      <c r="AF2990" t="str">
        <f>VLOOKUP(VALUE(H2990),'Main_Sub Desc'!F:G,2,)</f>
        <v>Wtr Rev Late Payment</v>
      </c>
      <c r="AG2990">
        <f>IFERROR(VLOOKUP(VALUE(I2990),'PC Mapping'!A:F,6,),"")</f>
        <v>10469</v>
      </c>
      <c r="AH2990" s="13" t="str">
        <f>VLOOKUP(AG2990,'PC Mapping'!L:M,2,)</f>
        <v>Bolivar Water</v>
      </c>
    </row>
    <row r="2991" spans="1:34" x14ac:dyDescent="0.2">
      <c r="A2991" t="s">
        <v>14871</v>
      </c>
      <c r="B2991" t="s">
        <v>14872</v>
      </c>
      <c r="C2991" t="s">
        <v>4519</v>
      </c>
      <c r="D2991" t="s">
        <v>4520</v>
      </c>
      <c r="E2991" s="3">
        <v>45810</v>
      </c>
      <c r="F2991" t="s">
        <v>14873</v>
      </c>
      <c r="G2991" t="s">
        <v>3742</v>
      </c>
      <c r="H2991" t="s">
        <v>3722</v>
      </c>
      <c r="I2991" t="s">
        <v>3752</v>
      </c>
      <c r="J2991" t="s">
        <v>4522</v>
      </c>
      <c r="K2991" s="2">
        <v>-5</v>
      </c>
      <c r="L2991" t="s">
        <v>44</v>
      </c>
      <c r="M2991" s="2">
        <v>-5</v>
      </c>
      <c r="N2991" t="s">
        <v>4523</v>
      </c>
      <c r="O2991" t="s">
        <v>4524</v>
      </c>
      <c r="P2991" t="s">
        <v>14874</v>
      </c>
      <c r="Q2991" t="s">
        <v>14875</v>
      </c>
      <c r="R2991" t="s">
        <v>44</v>
      </c>
      <c r="S2991" t="s">
        <v>4527</v>
      </c>
      <c r="T2991" s="3">
        <v>45810</v>
      </c>
      <c r="U2991" s="3">
        <v>45811</v>
      </c>
      <c r="V2991" s="2">
        <v>0</v>
      </c>
      <c r="W2991" t="s">
        <v>44</v>
      </c>
      <c r="X2991" t="s">
        <v>44</v>
      </c>
      <c r="Y2991" t="s">
        <v>14876</v>
      </c>
      <c r="Z2991" t="s">
        <v>14877</v>
      </c>
      <c r="AA2991" t="s">
        <v>4529</v>
      </c>
      <c r="AB2991" t="s">
        <v>4530</v>
      </c>
      <c r="AC2991" t="s">
        <v>89</v>
      </c>
      <c r="AD2991" t="str">
        <f t="shared" si="46"/>
        <v>10-60</v>
      </c>
      <c r="AE2991" t="str">
        <f>VLOOKUP(AD2991,'Main_Sub Desc'!C:D,2,)</f>
        <v>LPC from invoicing</v>
      </c>
      <c r="AF2991" t="str">
        <f>VLOOKUP(VALUE(H2991),'Main_Sub Desc'!F:G,2,)</f>
        <v>Wtr Rev Late Payment</v>
      </c>
      <c r="AG2991">
        <f>IFERROR(VLOOKUP(VALUE(I2991),'PC Mapping'!A:F,6,),"")</f>
        <v>10719</v>
      </c>
      <c r="AH2991" s="13" t="str">
        <f>VLOOKUP(AG2991,'PC Mapping'!L:M,2,)</f>
        <v>All Other Water</v>
      </c>
    </row>
    <row r="2992" spans="1:34" x14ac:dyDescent="0.2">
      <c r="A2992" t="s">
        <v>14878</v>
      </c>
      <c r="B2992" t="s">
        <v>14879</v>
      </c>
      <c r="C2992" t="s">
        <v>4519</v>
      </c>
      <c r="D2992" t="s">
        <v>4520</v>
      </c>
      <c r="E2992" s="3">
        <v>45813</v>
      </c>
      <c r="F2992" t="s">
        <v>44</v>
      </c>
      <c r="G2992" t="s">
        <v>3742</v>
      </c>
      <c r="H2992" t="s">
        <v>3722</v>
      </c>
      <c r="I2992" t="s">
        <v>3752</v>
      </c>
      <c r="J2992" t="s">
        <v>4522</v>
      </c>
      <c r="K2992" s="2">
        <v>-5</v>
      </c>
      <c r="L2992" t="s">
        <v>44</v>
      </c>
      <c r="M2992" s="2">
        <v>-5</v>
      </c>
      <c r="N2992" t="s">
        <v>4523</v>
      </c>
      <c r="O2992" t="s">
        <v>4524</v>
      </c>
      <c r="P2992" t="s">
        <v>14880</v>
      </c>
      <c r="Q2992" t="s">
        <v>14881</v>
      </c>
      <c r="R2992" t="s">
        <v>44</v>
      </c>
      <c r="S2992" t="s">
        <v>4527</v>
      </c>
      <c r="T2992" s="3">
        <v>45813</v>
      </c>
      <c r="U2992" s="3">
        <v>45814</v>
      </c>
      <c r="V2992" s="2">
        <v>0</v>
      </c>
      <c r="W2992" t="s">
        <v>44</v>
      </c>
      <c r="X2992" t="s">
        <v>44</v>
      </c>
      <c r="Y2992" t="s">
        <v>14882</v>
      </c>
      <c r="Z2992" t="s">
        <v>2607</v>
      </c>
      <c r="AA2992" t="s">
        <v>4529</v>
      </c>
      <c r="AB2992" t="s">
        <v>4530</v>
      </c>
      <c r="AC2992" t="s">
        <v>89</v>
      </c>
      <c r="AD2992" t="str">
        <f t="shared" si="46"/>
        <v>10-60</v>
      </c>
      <c r="AE2992" t="str">
        <f>VLOOKUP(AD2992,'Main_Sub Desc'!C:D,2,)</f>
        <v>LPC from invoicing</v>
      </c>
      <c r="AF2992" t="str">
        <f>VLOOKUP(VALUE(H2992),'Main_Sub Desc'!F:G,2,)</f>
        <v>Wtr Rev Late Payment</v>
      </c>
      <c r="AG2992">
        <f>IFERROR(VLOOKUP(VALUE(I2992),'PC Mapping'!A:F,6,),"")</f>
        <v>10719</v>
      </c>
      <c r="AH2992" s="13" t="str">
        <f>VLOOKUP(AG2992,'PC Mapping'!L:M,2,)</f>
        <v>All Other Water</v>
      </c>
    </row>
    <row r="2993" spans="1:34" x14ac:dyDescent="0.2">
      <c r="A2993" t="s">
        <v>14883</v>
      </c>
      <c r="B2993" t="s">
        <v>14884</v>
      </c>
      <c r="C2993" t="s">
        <v>4519</v>
      </c>
      <c r="D2993" t="s">
        <v>4520</v>
      </c>
      <c r="E2993" s="3">
        <v>45813</v>
      </c>
      <c r="F2993" t="s">
        <v>44</v>
      </c>
      <c r="G2993" t="s">
        <v>3742</v>
      </c>
      <c r="H2993" t="s">
        <v>3722</v>
      </c>
      <c r="I2993" t="s">
        <v>3752</v>
      </c>
      <c r="J2993" t="s">
        <v>4522</v>
      </c>
      <c r="K2993" s="2">
        <v>-5</v>
      </c>
      <c r="L2993" t="s">
        <v>44</v>
      </c>
      <c r="M2993" s="2">
        <v>-5</v>
      </c>
      <c r="N2993" t="s">
        <v>4523</v>
      </c>
      <c r="O2993" t="s">
        <v>4524</v>
      </c>
      <c r="P2993" t="s">
        <v>14885</v>
      </c>
      <c r="Q2993" t="s">
        <v>14886</v>
      </c>
      <c r="R2993" t="s">
        <v>44</v>
      </c>
      <c r="S2993" t="s">
        <v>4527</v>
      </c>
      <c r="T2993" s="3">
        <v>45813</v>
      </c>
      <c r="U2993" s="3">
        <v>45814</v>
      </c>
      <c r="V2993" s="2">
        <v>0</v>
      </c>
      <c r="W2993" t="s">
        <v>44</v>
      </c>
      <c r="X2993" t="s">
        <v>44</v>
      </c>
      <c r="Y2993" t="s">
        <v>14887</v>
      </c>
      <c r="Z2993" t="s">
        <v>2880</v>
      </c>
      <c r="AA2993" t="s">
        <v>4529</v>
      </c>
      <c r="AB2993" t="s">
        <v>4530</v>
      </c>
      <c r="AC2993" t="s">
        <v>89</v>
      </c>
      <c r="AD2993" t="str">
        <f t="shared" si="46"/>
        <v>10-60</v>
      </c>
      <c r="AE2993" t="str">
        <f>VLOOKUP(AD2993,'Main_Sub Desc'!C:D,2,)</f>
        <v>LPC from invoicing</v>
      </c>
      <c r="AF2993" t="str">
        <f>VLOOKUP(VALUE(H2993),'Main_Sub Desc'!F:G,2,)</f>
        <v>Wtr Rev Late Payment</v>
      </c>
      <c r="AG2993">
        <f>IFERROR(VLOOKUP(VALUE(I2993),'PC Mapping'!A:F,6,),"")</f>
        <v>10719</v>
      </c>
      <c r="AH2993" s="13" t="str">
        <f>VLOOKUP(AG2993,'PC Mapping'!L:M,2,)</f>
        <v>All Other Water</v>
      </c>
    </row>
    <row r="2994" spans="1:34" x14ac:dyDescent="0.2">
      <c r="A2994" t="s">
        <v>14888</v>
      </c>
      <c r="B2994" t="s">
        <v>14884</v>
      </c>
      <c r="C2994" t="s">
        <v>4519</v>
      </c>
      <c r="D2994" t="s">
        <v>4520</v>
      </c>
      <c r="E2994" s="3">
        <v>45813</v>
      </c>
      <c r="F2994" t="s">
        <v>44</v>
      </c>
      <c r="G2994" t="s">
        <v>3742</v>
      </c>
      <c r="H2994" t="s">
        <v>3722</v>
      </c>
      <c r="I2994" t="s">
        <v>3752</v>
      </c>
      <c r="J2994" t="s">
        <v>4522</v>
      </c>
      <c r="K2994" s="2">
        <v>-5</v>
      </c>
      <c r="L2994" t="s">
        <v>44</v>
      </c>
      <c r="M2994" s="2">
        <v>-5</v>
      </c>
      <c r="N2994" t="s">
        <v>4523</v>
      </c>
      <c r="O2994" t="s">
        <v>4524</v>
      </c>
      <c r="P2994" t="s">
        <v>9730</v>
      </c>
      <c r="Q2994" t="s">
        <v>14889</v>
      </c>
      <c r="R2994" t="s">
        <v>44</v>
      </c>
      <c r="S2994" t="s">
        <v>4527</v>
      </c>
      <c r="T2994" s="3">
        <v>45813</v>
      </c>
      <c r="U2994" s="3">
        <v>45814</v>
      </c>
      <c r="V2994" s="2">
        <v>0</v>
      </c>
      <c r="W2994" t="s">
        <v>44</v>
      </c>
      <c r="X2994" t="s">
        <v>44</v>
      </c>
      <c r="Y2994" t="s">
        <v>14890</v>
      </c>
      <c r="Z2994" t="s">
        <v>2668</v>
      </c>
      <c r="AA2994" t="s">
        <v>4529</v>
      </c>
      <c r="AB2994" t="s">
        <v>4530</v>
      </c>
      <c r="AC2994" t="s">
        <v>89</v>
      </c>
      <c r="AD2994" t="str">
        <f t="shared" si="46"/>
        <v>10-60</v>
      </c>
      <c r="AE2994" t="str">
        <f>VLOOKUP(AD2994,'Main_Sub Desc'!C:D,2,)</f>
        <v>LPC from invoicing</v>
      </c>
      <c r="AF2994" t="str">
        <f>VLOOKUP(VALUE(H2994),'Main_Sub Desc'!F:G,2,)</f>
        <v>Wtr Rev Late Payment</v>
      </c>
      <c r="AG2994">
        <f>IFERROR(VLOOKUP(VALUE(I2994),'PC Mapping'!A:F,6,),"")</f>
        <v>10719</v>
      </c>
      <c r="AH2994" s="13" t="str">
        <f>VLOOKUP(AG2994,'PC Mapping'!L:M,2,)</f>
        <v>All Other Water</v>
      </c>
    </row>
    <row r="2995" spans="1:34" x14ac:dyDescent="0.2">
      <c r="A2995" t="s">
        <v>14891</v>
      </c>
      <c r="B2995" t="s">
        <v>14884</v>
      </c>
      <c r="C2995" t="s">
        <v>4519</v>
      </c>
      <c r="D2995" t="s">
        <v>4520</v>
      </c>
      <c r="E2995" s="3">
        <v>45813</v>
      </c>
      <c r="F2995" t="s">
        <v>44</v>
      </c>
      <c r="G2995" t="s">
        <v>3742</v>
      </c>
      <c r="H2995" t="s">
        <v>3722</v>
      </c>
      <c r="I2995" t="s">
        <v>3752</v>
      </c>
      <c r="J2995" t="s">
        <v>4522</v>
      </c>
      <c r="K2995" s="2">
        <v>-14.87</v>
      </c>
      <c r="L2995" t="s">
        <v>44</v>
      </c>
      <c r="M2995" s="2">
        <v>-14.87</v>
      </c>
      <c r="N2995" t="s">
        <v>4523</v>
      </c>
      <c r="O2995" t="s">
        <v>4524</v>
      </c>
      <c r="P2995" t="s">
        <v>14892</v>
      </c>
      <c r="Q2995" t="s">
        <v>14893</v>
      </c>
      <c r="R2995" t="s">
        <v>44</v>
      </c>
      <c r="S2995" t="s">
        <v>4527</v>
      </c>
      <c r="T2995" s="3">
        <v>45813</v>
      </c>
      <c r="U2995" s="3">
        <v>45814</v>
      </c>
      <c r="V2995" s="2">
        <v>0</v>
      </c>
      <c r="W2995" t="s">
        <v>44</v>
      </c>
      <c r="X2995" t="s">
        <v>44</v>
      </c>
      <c r="Y2995" t="s">
        <v>14894</v>
      </c>
      <c r="Z2995" t="s">
        <v>3539</v>
      </c>
      <c r="AA2995" t="s">
        <v>4529</v>
      </c>
      <c r="AB2995" t="s">
        <v>4530</v>
      </c>
      <c r="AC2995" t="s">
        <v>89</v>
      </c>
      <c r="AD2995" t="str">
        <f t="shared" si="46"/>
        <v>10-60</v>
      </c>
      <c r="AE2995" t="str">
        <f>VLOOKUP(AD2995,'Main_Sub Desc'!C:D,2,)</f>
        <v>LPC from invoicing</v>
      </c>
      <c r="AF2995" t="str">
        <f>VLOOKUP(VALUE(H2995),'Main_Sub Desc'!F:G,2,)</f>
        <v>Wtr Rev Late Payment</v>
      </c>
      <c r="AG2995">
        <f>IFERROR(VLOOKUP(VALUE(I2995),'PC Mapping'!A:F,6,),"")</f>
        <v>10719</v>
      </c>
      <c r="AH2995" s="13" t="str">
        <f>VLOOKUP(AG2995,'PC Mapping'!L:M,2,)</f>
        <v>All Other Water</v>
      </c>
    </row>
    <row r="2996" spans="1:34" x14ac:dyDescent="0.2">
      <c r="A2996" t="s">
        <v>14895</v>
      </c>
      <c r="B2996" t="s">
        <v>14896</v>
      </c>
      <c r="C2996" t="s">
        <v>4519</v>
      </c>
      <c r="D2996" t="s">
        <v>4520</v>
      </c>
      <c r="E2996" s="3">
        <v>45814</v>
      </c>
      <c r="F2996" t="s">
        <v>44</v>
      </c>
      <c r="G2996" t="s">
        <v>3742</v>
      </c>
      <c r="H2996" t="s">
        <v>3722</v>
      </c>
      <c r="I2996" t="s">
        <v>3752</v>
      </c>
      <c r="J2996" t="s">
        <v>4522</v>
      </c>
      <c r="K2996" s="2">
        <v>-5</v>
      </c>
      <c r="L2996" t="s">
        <v>44</v>
      </c>
      <c r="M2996" s="2">
        <v>-5</v>
      </c>
      <c r="N2996" t="s">
        <v>4523</v>
      </c>
      <c r="O2996" t="s">
        <v>4524</v>
      </c>
      <c r="P2996" t="s">
        <v>14897</v>
      </c>
      <c r="Q2996" t="s">
        <v>14898</v>
      </c>
      <c r="R2996" t="s">
        <v>44</v>
      </c>
      <c r="S2996" t="s">
        <v>4527</v>
      </c>
      <c r="T2996" s="3">
        <v>45814</v>
      </c>
      <c r="U2996" s="3">
        <v>45817</v>
      </c>
      <c r="V2996" s="2">
        <v>0</v>
      </c>
      <c r="W2996" t="s">
        <v>44</v>
      </c>
      <c r="X2996" t="s">
        <v>44</v>
      </c>
      <c r="Y2996" t="s">
        <v>14899</v>
      </c>
      <c r="Z2996" t="s">
        <v>3113</v>
      </c>
      <c r="AA2996" t="s">
        <v>4529</v>
      </c>
      <c r="AB2996" t="s">
        <v>4530</v>
      </c>
      <c r="AC2996" t="s">
        <v>89</v>
      </c>
      <c r="AD2996" t="str">
        <f t="shared" si="46"/>
        <v>10-60</v>
      </c>
      <c r="AE2996" t="str">
        <f>VLOOKUP(AD2996,'Main_Sub Desc'!C:D,2,)</f>
        <v>LPC from invoicing</v>
      </c>
      <c r="AF2996" t="str">
        <f>VLOOKUP(VALUE(H2996),'Main_Sub Desc'!F:G,2,)</f>
        <v>Wtr Rev Late Payment</v>
      </c>
      <c r="AG2996">
        <f>IFERROR(VLOOKUP(VALUE(I2996),'PC Mapping'!A:F,6,),"")</f>
        <v>10719</v>
      </c>
      <c r="AH2996" s="13" t="str">
        <f>VLOOKUP(AG2996,'PC Mapping'!L:M,2,)</f>
        <v>All Other Water</v>
      </c>
    </row>
    <row r="2997" spans="1:34" x14ac:dyDescent="0.2">
      <c r="A2997" t="s">
        <v>14900</v>
      </c>
      <c r="B2997" t="s">
        <v>14901</v>
      </c>
      <c r="C2997" t="s">
        <v>4519</v>
      </c>
      <c r="D2997" t="s">
        <v>4520</v>
      </c>
      <c r="E2997" s="3">
        <v>45819</v>
      </c>
      <c r="F2997" t="s">
        <v>44</v>
      </c>
      <c r="G2997" t="s">
        <v>3742</v>
      </c>
      <c r="H2997" t="s">
        <v>3722</v>
      </c>
      <c r="I2997" t="s">
        <v>3752</v>
      </c>
      <c r="J2997" t="s">
        <v>4522</v>
      </c>
      <c r="K2997" s="2">
        <v>-7.53</v>
      </c>
      <c r="L2997" t="s">
        <v>44</v>
      </c>
      <c r="M2997" s="2">
        <v>-7.53</v>
      </c>
      <c r="N2997" t="s">
        <v>4523</v>
      </c>
      <c r="O2997" t="s">
        <v>4524</v>
      </c>
      <c r="P2997" t="s">
        <v>4984</v>
      </c>
      <c r="Q2997" t="s">
        <v>14902</v>
      </c>
      <c r="R2997" t="s">
        <v>44</v>
      </c>
      <c r="S2997" t="s">
        <v>4527</v>
      </c>
      <c r="T2997" s="3">
        <v>45819</v>
      </c>
      <c r="U2997" s="3">
        <v>45820</v>
      </c>
      <c r="V2997" s="2">
        <v>0</v>
      </c>
      <c r="W2997" t="s">
        <v>44</v>
      </c>
      <c r="X2997" t="s">
        <v>44</v>
      </c>
      <c r="Y2997" t="s">
        <v>14903</v>
      </c>
      <c r="Z2997" t="s">
        <v>3344</v>
      </c>
      <c r="AA2997" t="s">
        <v>4529</v>
      </c>
      <c r="AB2997" t="s">
        <v>4530</v>
      </c>
      <c r="AC2997" t="s">
        <v>89</v>
      </c>
      <c r="AD2997" t="str">
        <f t="shared" si="46"/>
        <v>10-60</v>
      </c>
      <c r="AE2997" t="str">
        <f>VLOOKUP(AD2997,'Main_Sub Desc'!C:D,2,)</f>
        <v>LPC from invoicing</v>
      </c>
      <c r="AF2997" t="str">
        <f>VLOOKUP(VALUE(H2997),'Main_Sub Desc'!F:G,2,)</f>
        <v>Wtr Rev Late Payment</v>
      </c>
      <c r="AG2997">
        <f>IFERROR(VLOOKUP(VALUE(I2997),'PC Mapping'!A:F,6,),"")</f>
        <v>10719</v>
      </c>
      <c r="AH2997" s="13" t="str">
        <f>VLOOKUP(AG2997,'PC Mapping'!L:M,2,)</f>
        <v>All Other Water</v>
      </c>
    </row>
    <row r="2998" spans="1:34" x14ac:dyDescent="0.2">
      <c r="A2998" t="s">
        <v>14904</v>
      </c>
      <c r="B2998" t="s">
        <v>14901</v>
      </c>
      <c r="C2998" t="s">
        <v>4519</v>
      </c>
      <c r="D2998" t="s">
        <v>4520</v>
      </c>
      <c r="E2998" s="3">
        <v>45819</v>
      </c>
      <c r="F2998" t="s">
        <v>44</v>
      </c>
      <c r="G2998" t="s">
        <v>3742</v>
      </c>
      <c r="H2998" t="s">
        <v>3716</v>
      </c>
      <c r="I2998" t="s">
        <v>4534</v>
      </c>
      <c r="J2998" t="s">
        <v>4522</v>
      </c>
      <c r="K2998" s="2">
        <v>-5</v>
      </c>
      <c r="L2998" t="s">
        <v>44</v>
      </c>
      <c r="M2998" s="2">
        <v>-5</v>
      </c>
      <c r="N2998" t="s">
        <v>4523</v>
      </c>
      <c r="O2998" t="s">
        <v>4524</v>
      </c>
      <c r="P2998" t="s">
        <v>9138</v>
      </c>
      <c r="Q2998" t="s">
        <v>14905</v>
      </c>
      <c r="R2998" t="s">
        <v>44</v>
      </c>
      <c r="S2998" t="s">
        <v>4527</v>
      </c>
      <c r="T2998" s="3">
        <v>45819</v>
      </c>
      <c r="U2998" s="3">
        <v>45820</v>
      </c>
      <c r="V2998" s="2">
        <v>0</v>
      </c>
      <c r="W2998" t="s">
        <v>44</v>
      </c>
      <c r="X2998" t="s">
        <v>44</v>
      </c>
      <c r="Y2998" t="s">
        <v>14906</v>
      </c>
      <c r="Z2998" t="s">
        <v>196</v>
      </c>
      <c r="AA2998" t="s">
        <v>4529</v>
      </c>
      <c r="AB2998" t="s">
        <v>4530</v>
      </c>
      <c r="AC2998" t="s">
        <v>89</v>
      </c>
      <c r="AD2998" t="str">
        <f t="shared" si="46"/>
        <v>10-60</v>
      </c>
      <c r="AE2998" t="str">
        <f>VLOOKUP(AD2998,'Main_Sub Desc'!C:D,2,)</f>
        <v>LPC from invoicing</v>
      </c>
      <c r="AF2998" t="str">
        <f>VLOOKUP(VALUE(H2998),'Main_Sub Desc'!F:G,2,)</f>
        <v>Wst Rev Late Payment</v>
      </c>
      <c r="AG2998">
        <f>IFERROR(VLOOKUP(VALUE(I2998),'PC Mapping'!A:F,6,),"")</f>
        <v>10514</v>
      </c>
      <c r="AH2998" s="13" t="str">
        <f>VLOOKUP(AG2998,'PC Mapping'!L:M,2,)</f>
        <v>Bolivar Sewer</v>
      </c>
    </row>
    <row r="2999" spans="1:34" x14ac:dyDescent="0.2">
      <c r="A2999" t="s">
        <v>14904</v>
      </c>
      <c r="B2999" t="s">
        <v>14901</v>
      </c>
      <c r="C2999" t="s">
        <v>4519</v>
      </c>
      <c r="D2999" t="s">
        <v>4520</v>
      </c>
      <c r="E2999" s="3">
        <v>45819</v>
      </c>
      <c r="F2999" t="s">
        <v>44</v>
      </c>
      <c r="G2999" t="s">
        <v>3742</v>
      </c>
      <c r="H2999" t="s">
        <v>3722</v>
      </c>
      <c r="I2999" t="s">
        <v>4538</v>
      </c>
      <c r="J2999" t="s">
        <v>4522</v>
      </c>
      <c r="K2999" s="2">
        <v>-5</v>
      </c>
      <c r="L2999" t="s">
        <v>44</v>
      </c>
      <c r="M2999" s="2">
        <v>-5</v>
      </c>
      <c r="N2999" t="s">
        <v>4523</v>
      </c>
      <c r="O2999" t="s">
        <v>4524</v>
      </c>
      <c r="P2999" t="s">
        <v>9138</v>
      </c>
      <c r="Q2999" t="s">
        <v>14907</v>
      </c>
      <c r="R2999" t="s">
        <v>44</v>
      </c>
      <c r="S2999" t="s">
        <v>4527</v>
      </c>
      <c r="T2999" s="3">
        <v>45819</v>
      </c>
      <c r="U2999" s="3">
        <v>45820</v>
      </c>
      <c r="V2999" s="2">
        <v>0</v>
      </c>
      <c r="W2999" t="s">
        <v>44</v>
      </c>
      <c r="X2999" t="s">
        <v>44</v>
      </c>
      <c r="Y2999" t="s">
        <v>14908</v>
      </c>
      <c r="Z2999" t="s">
        <v>196</v>
      </c>
      <c r="AA2999" t="s">
        <v>4529</v>
      </c>
      <c r="AB2999" t="s">
        <v>4530</v>
      </c>
      <c r="AC2999" t="s">
        <v>89</v>
      </c>
      <c r="AD2999" t="str">
        <f t="shared" si="46"/>
        <v>10-60</v>
      </c>
      <c r="AE2999" t="str">
        <f>VLOOKUP(AD2999,'Main_Sub Desc'!C:D,2,)</f>
        <v>LPC from invoicing</v>
      </c>
      <c r="AF2999" t="str">
        <f>VLOOKUP(VALUE(H2999),'Main_Sub Desc'!F:G,2,)</f>
        <v>Wtr Rev Late Payment</v>
      </c>
      <c r="AG2999">
        <f>IFERROR(VLOOKUP(VALUE(I2999),'PC Mapping'!A:F,6,),"")</f>
        <v>10469</v>
      </c>
      <c r="AH2999" s="13" t="str">
        <f>VLOOKUP(AG2999,'PC Mapping'!L:M,2,)</f>
        <v>Bolivar Water</v>
      </c>
    </row>
    <row r="3000" spans="1:34" x14ac:dyDescent="0.2">
      <c r="A3000" t="s">
        <v>14909</v>
      </c>
      <c r="B3000" t="s">
        <v>14901</v>
      </c>
      <c r="C3000" t="s">
        <v>4519</v>
      </c>
      <c r="D3000" t="s">
        <v>4520</v>
      </c>
      <c r="E3000" s="3">
        <v>45819</v>
      </c>
      <c r="F3000" t="s">
        <v>44</v>
      </c>
      <c r="G3000" t="s">
        <v>3742</v>
      </c>
      <c r="H3000" t="s">
        <v>3716</v>
      </c>
      <c r="I3000" t="s">
        <v>4534</v>
      </c>
      <c r="J3000" t="s">
        <v>4522</v>
      </c>
      <c r="K3000" s="2">
        <v>-5</v>
      </c>
      <c r="L3000" t="s">
        <v>44</v>
      </c>
      <c r="M3000" s="2">
        <v>-5</v>
      </c>
      <c r="N3000" t="s">
        <v>4523</v>
      </c>
      <c r="O3000" t="s">
        <v>4524</v>
      </c>
      <c r="P3000" t="s">
        <v>14910</v>
      </c>
      <c r="Q3000" t="s">
        <v>14911</v>
      </c>
      <c r="R3000" t="s">
        <v>44</v>
      </c>
      <c r="S3000" t="s">
        <v>4527</v>
      </c>
      <c r="T3000" s="3">
        <v>45819</v>
      </c>
      <c r="U3000" s="3">
        <v>45820</v>
      </c>
      <c r="V3000" s="2">
        <v>0</v>
      </c>
      <c r="W3000" t="s">
        <v>44</v>
      </c>
      <c r="X3000" t="s">
        <v>44</v>
      </c>
      <c r="Y3000" t="s">
        <v>14912</v>
      </c>
      <c r="Z3000" t="s">
        <v>548</v>
      </c>
      <c r="AA3000" t="s">
        <v>4529</v>
      </c>
      <c r="AB3000" t="s">
        <v>4530</v>
      </c>
      <c r="AC3000" t="s">
        <v>89</v>
      </c>
      <c r="AD3000" t="str">
        <f t="shared" si="46"/>
        <v>10-60</v>
      </c>
      <c r="AE3000" t="str">
        <f>VLOOKUP(AD3000,'Main_Sub Desc'!C:D,2,)</f>
        <v>LPC from invoicing</v>
      </c>
      <c r="AF3000" t="str">
        <f>VLOOKUP(VALUE(H3000),'Main_Sub Desc'!F:G,2,)</f>
        <v>Wst Rev Late Payment</v>
      </c>
      <c r="AG3000">
        <f>IFERROR(VLOOKUP(VALUE(I3000),'PC Mapping'!A:F,6,),"")</f>
        <v>10514</v>
      </c>
      <c r="AH3000" s="13" t="str">
        <f>VLOOKUP(AG3000,'PC Mapping'!L:M,2,)</f>
        <v>Bolivar Sewer</v>
      </c>
    </row>
    <row r="3001" spans="1:34" x14ac:dyDescent="0.2">
      <c r="A3001" t="s">
        <v>14909</v>
      </c>
      <c r="B3001" t="s">
        <v>14901</v>
      </c>
      <c r="C3001" t="s">
        <v>4519</v>
      </c>
      <c r="D3001" t="s">
        <v>4520</v>
      </c>
      <c r="E3001" s="3">
        <v>45819</v>
      </c>
      <c r="F3001" t="s">
        <v>44</v>
      </c>
      <c r="G3001" t="s">
        <v>3742</v>
      </c>
      <c r="H3001" t="s">
        <v>3722</v>
      </c>
      <c r="I3001" t="s">
        <v>4538</v>
      </c>
      <c r="J3001" t="s">
        <v>4522</v>
      </c>
      <c r="K3001" s="2">
        <v>-5</v>
      </c>
      <c r="L3001" t="s">
        <v>44</v>
      </c>
      <c r="M3001" s="2">
        <v>-5</v>
      </c>
      <c r="N3001" t="s">
        <v>4523</v>
      </c>
      <c r="O3001" t="s">
        <v>4524</v>
      </c>
      <c r="P3001" t="s">
        <v>14910</v>
      </c>
      <c r="Q3001" t="s">
        <v>14913</v>
      </c>
      <c r="R3001" t="s">
        <v>44</v>
      </c>
      <c r="S3001" t="s">
        <v>4527</v>
      </c>
      <c r="T3001" s="3">
        <v>45819</v>
      </c>
      <c r="U3001" s="3">
        <v>45820</v>
      </c>
      <c r="V3001" s="2">
        <v>0</v>
      </c>
      <c r="W3001" t="s">
        <v>44</v>
      </c>
      <c r="X3001" t="s">
        <v>44</v>
      </c>
      <c r="Y3001" t="s">
        <v>14914</v>
      </c>
      <c r="Z3001" t="s">
        <v>548</v>
      </c>
      <c r="AA3001" t="s">
        <v>4529</v>
      </c>
      <c r="AB3001" t="s">
        <v>4530</v>
      </c>
      <c r="AC3001" t="s">
        <v>89</v>
      </c>
      <c r="AD3001" t="str">
        <f t="shared" si="46"/>
        <v>10-60</v>
      </c>
      <c r="AE3001" t="str">
        <f>VLOOKUP(AD3001,'Main_Sub Desc'!C:D,2,)</f>
        <v>LPC from invoicing</v>
      </c>
      <c r="AF3001" t="str">
        <f>VLOOKUP(VALUE(H3001),'Main_Sub Desc'!F:G,2,)</f>
        <v>Wtr Rev Late Payment</v>
      </c>
      <c r="AG3001">
        <f>IFERROR(VLOOKUP(VALUE(I3001),'PC Mapping'!A:F,6,),"")</f>
        <v>10469</v>
      </c>
      <c r="AH3001" s="13" t="str">
        <f>VLOOKUP(AG3001,'PC Mapping'!L:M,2,)</f>
        <v>Bolivar Water</v>
      </c>
    </row>
    <row r="3002" spans="1:34" x14ac:dyDescent="0.2">
      <c r="A3002" t="s">
        <v>14915</v>
      </c>
      <c r="B3002" t="s">
        <v>14901</v>
      </c>
      <c r="C3002" t="s">
        <v>4519</v>
      </c>
      <c r="D3002" t="s">
        <v>4520</v>
      </c>
      <c r="E3002" s="3">
        <v>45819</v>
      </c>
      <c r="F3002" t="s">
        <v>44</v>
      </c>
      <c r="G3002" t="s">
        <v>3742</v>
      </c>
      <c r="H3002" t="s">
        <v>3722</v>
      </c>
      <c r="I3002" t="s">
        <v>4538</v>
      </c>
      <c r="J3002" t="s">
        <v>4522</v>
      </c>
      <c r="K3002" s="2">
        <v>-5</v>
      </c>
      <c r="L3002" t="s">
        <v>44</v>
      </c>
      <c r="M3002" s="2">
        <v>-5</v>
      </c>
      <c r="N3002" t="s">
        <v>4523</v>
      </c>
      <c r="O3002" t="s">
        <v>4524</v>
      </c>
      <c r="P3002" t="s">
        <v>14916</v>
      </c>
      <c r="Q3002" t="s">
        <v>14917</v>
      </c>
      <c r="R3002" t="s">
        <v>44</v>
      </c>
      <c r="S3002" t="s">
        <v>4527</v>
      </c>
      <c r="T3002" s="3">
        <v>45819</v>
      </c>
      <c r="U3002" s="3">
        <v>45820</v>
      </c>
      <c r="V3002" s="2">
        <v>0</v>
      </c>
      <c r="W3002" t="s">
        <v>44</v>
      </c>
      <c r="X3002" t="s">
        <v>44</v>
      </c>
      <c r="Y3002" t="s">
        <v>14918</v>
      </c>
      <c r="Z3002" t="s">
        <v>14919</v>
      </c>
      <c r="AA3002" t="s">
        <v>4529</v>
      </c>
      <c r="AB3002" t="s">
        <v>4530</v>
      </c>
      <c r="AC3002" t="s">
        <v>89</v>
      </c>
      <c r="AD3002" t="str">
        <f t="shared" si="46"/>
        <v>10-60</v>
      </c>
      <c r="AE3002" t="str">
        <f>VLOOKUP(AD3002,'Main_Sub Desc'!C:D,2,)</f>
        <v>LPC from invoicing</v>
      </c>
      <c r="AF3002" t="str">
        <f>VLOOKUP(VALUE(H3002),'Main_Sub Desc'!F:G,2,)</f>
        <v>Wtr Rev Late Payment</v>
      </c>
      <c r="AG3002">
        <f>IFERROR(VLOOKUP(VALUE(I3002),'PC Mapping'!A:F,6,),"")</f>
        <v>10469</v>
      </c>
      <c r="AH3002" s="13" t="str">
        <f>VLOOKUP(AG3002,'PC Mapping'!L:M,2,)</f>
        <v>Bolivar Water</v>
      </c>
    </row>
    <row r="3003" spans="1:34" x14ac:dyDescent="0.2">
      <c r="A3003" t="s">
        <v>14915</v>
      </c>
      <c r="B3003" t="s">
        <v>14901</v>
      </c>
      <c r="C3003" t="s">
        <v>4519</v>
      </c>
      <c r="D3003" t="s">
        <v>4520</v>
      </c>
      <c r="E3003" s="3">
        <v>45819</v>
      </c>
      <c r="F3003" t="s">
        <v>44</v>
      </c>
      <c r="G3003" t="s">
        <v>3742</v>
      </c>
      <c r="H3003" t="s">
        <v>3716</v>
      </c>
      <c r="I3003" t="s">
        <v>4534</v>
      </c>
      <c r="J3003" t="s">
        <v>4522</v>
      </c>
      <c r="K3003" s="2">
        <v>-5</v>
      </c>
      <c r="L3003" t="s">
        <v>44</v>
      </c>
      <c r="M3003" s="2">
        <v>-5</v>
      </c>
      <c r="N3003" t="s">
        <v>4523</v>
      </c>
      <c r="O3003" t="s">
        <v>4524</v>
      </c>
      <c r="P3003" t="s">
        <v>14916</v>
      </c>
      <c r="Q3003" t="s">
        <v>14920</v>
      </c>
      <c r="R3003" t="s">
        <v>44</v>
      </c>
      <c r="S3003" t="s">
        <v>4527</v>
      </c>
      <c r="T3003" s="3">
        <v>45819</v>
      </c>
      <c r="U3003" s="3">
        <v>45820</v>
      </c>
      <c r="V3003" s="2">
        <v>0</v>
      </c>
      <c r="W3003" t="s">
        <v>44</v>
      </c>
      <c r="X3003" t="s">
        <v>44</v>
      </c>
      <c r="Y3003" t="s">
        <v>14921</v>
      </c>
      <c r="Z3003" t="s">
        <v>14919</v>
      </c>
      <c r="AA3003" t="s">
        <v>4529</v>
      </c>
      <c r="AB3003" t="s">
        <v>4530</v>
      </c>
      <c r="AC3003" t="s">
        <v>89</v>
      </c>
      <c r="AD3003" t="str">
        <f t="shared" si="46"/>
        <v>10-60</v>
      </c>
      <c r="AE3003" t="str">
        <f>VLOOKUP(AD3003,'Main_Sub Desc'!C:D,2,)</f>
        <v>LPC from invoicing</v>
      </c>
      <c r="AF3003" t="str">
        <f>VLOOKUP(VALUE(H3003),'Main_Sub Desc'!F:G,2,)</f>
        <v>Wst Rev Late Payment</v>
      </c>
      <c r="AG3003">
        <f>IFERROR(VLOOKUP(VALUE(I3003),'PC Mapping'!A:F,6,),"")</f>
        <v>10514</v>
      </c>
      <c r="AH3003" s="13" t="str">
        <f>VLOOKUP(AG3003,'PC Mapping'!L:M,2,)</f>
        <v>Bolivar Sewer</v>
      </c>
    </row>
    <row r="3004" spans="1:34" x14ac:dyDescent="0.2">
      <c r="A3004" t="s">
        <v>14922</v>
      </c>
      <c r="B3004" t="s">
        <v>14901</v>
      </c>
      <c r="C3004" t="s">
        <v>4519</v>
      </c>
      <c r="D3004" t="s">
        <v>4520</v>
      </c>
      <c r="E3004" s="3">
        <v>45819</v>
      </c>
      <c r="F3004" t="s">
        <v>44</v>
      </c>
      <c r="G3004" t="s">
        <v>3742</v>
      </c>
      <c r="H3004" t="s">
        <v>3722</v>
      </c>
      <c r="I3004" t="s">
        <v>3752</v>
      </c>
      <c r="J3004" t="s">
        <v>4522</v>
      </c>
      <c r="K3004" s="2">
        <v>-5</v>
      </c>
      <c r="L3004" t="s">
        <v>44</v>
      </c>
      <c r="M3004" s="2">
        <v>-5</v>
      </c>
      <c r="N3004" t="s">
        <v>4523</v>
      </c>
      <c r="O3004" t="s">
        <v>4524</v>
      </c>
      <c r="P3004" t="s">
        <v>14923</v>
      </c>
      <c r="Q3004" t="s">
        <v>14924</v>
      </c>
      <c r="R3004" t="s">
        <v>44</v>
      </c>
      <c r="S3004" t="s">
        <v>4527</v>
      </c>
      <c r="T3004" s="3">
        <v>45819</v>
      </c>
      <c r="U3004" s="3">
        <v>45820</v>
      </c>
      <c r="V3004" s="2">
        <v>0</v>
      </c>
      <c r="W3004" t="s">
        <v>44</v>
      </c>
      <c r="X3004" t="s">
        <v>44</v>
      </c>
      <c r="Y3004" t="s">
        <v>14925</v>
      </c>
      <c r="Z3004" t="s">
        <v>3468</v>
      </c>
      <c r="AA3004" t="s">
        <v>4529</v>
      </c>
      <c r="AB3004" t="s">
        <v>4530</v>
      </c>
      <c r="AC3004" t="s">
        <v>99</v>
      </c>
      <c r="AD3004" t="str">
        <f t="shared" si="46"/>
        <v>10-60</v>
      </c>
      <c r="AE3004" t="str">
        <f>VLOOKUP(AD3004,'Main_Sub Desc'!C:D,2,)</f>
        <v>LPC from invoicing</v>
      </c>
      <c r="AF3004" t="str">
        <f>VLOOKUP(VALUE(H3004),'Main_Sub Desc'!F:G,2,)</f>
        <v>Wtr Rev Late Payment</v>
      </c>
      <c r="AG3004">
        <f>IFERROR(VLOOKUP(VALUE(I3004),'PC Mapping'!A:F,6,),"")</f>
        <v>10719</v>
      </c>
      <c r="AH3004" s="13" t="str">
        <f>VLOOKUP(AG3004,'PC Mapping'!L:M,2,)</f>
        <v>All Other Water</v>
      </c>
    </row>
    <row r="3005" spans="1:34" x14ac:dyDescent="0.2">
      <c r="A3005" t="s">
        <v>14926</v>
      </c>
      <c r="B3005" t="s">
        <v>14927</v>
      </c>
      <c r="C3005" t="s">
        <v>4519</v>
      </c>
      <c r="D3005" t="s">
        <v>4520</v>
      </c>
      <c r="E3005" s="3">
        <v>45819</v>
      </c>
      <c r="F3005" t="s">
        <v>44</v>
      </c>
      <c r="G3005" t="s">
        <v>3742</v>
      </c>
      <c r="H3005" t="s">
        <v>3722</v>
      </c>
      <c r="I3005" t="s">
        <v>3752</v>
      </c>
      <c r="J3005" t="s">
        <v>4522</v>
      </c>
      <c r="K3005" s="2">
        <v>-5</v>
      </c>
      <c r="L3005" t="s">
        <v>44</v>
      </c>
      <c r="M3005" s="2">
        <v>-5</v>
      </c>
      <c r="N3005" t="s">
        <v>4523</v>
      </c>
      <c r="O3005" t="s">
        <v>4524</v>
      </c>
      <c r="P3005" t="s">
        <v>5423</v>
      </c>
      <c r="Q3005" t="s">
        <v>14928</v>
      </c>
      <c r="R3005" t="s">
        <v>44</v>
      </c>
      <c r="S3005" t="s">
        <v>4527</v>
      </c>
      <c r="T3005" s="3">
        <v>45819</v>
      </c>
      <c r="U3005" s="3">
        <v>45820</v>
      </c>
      <c r="V3005" s="2">
        <v>0</v>
      </c>
      <c r="W3005" t="s">
        <v>44</v>
      </c>
      <c r="X3005" t="s">
        <v>44</v>
      </c>
      <c r="Y3005" t="s">
        <v>14929</v>
      </c>
      <c r="Z3005" t="s">
        <v>14930</v>
      </c>
      <c r="AA3005" t="s">
        <v>4529</v>
      </c>
      <c r="AB3005" t="s">
        <v>4530</v>
      </c>
      <c r="AC3005" t="s">
        <v>99</v>
      </c>
      <c r="AD3005" t="str">
        <f t="shared" si="46"/>
        <v>10-60</v>
      </c>
      <c r="AE3005" t="str">
        <f>VLOOKUP(AD3005,'Main_Sub Desc'!C:D,2,)</f>
        <v>LPC from invoicing</v>
      </c>
      <c r="AF3005" t="str">
        <f>VLOOKUP(VALUE(H3005),'Main_Sub Desc'!F:G,2,)</f>
        <v>Wtr Rev Late Payment</v>
      </c>
      <c r="AG3005">
        <f>IFERROR(VLOOKUP(VALUE(I3005),'PC Mapping'!A:F,6,),"")</f>
        <v>10719</v>
      </c>
      <c r="AH3005" s="13" t="str">
        <f>VLOOKUP(AG3005,'PC Mapping'!L:M,2,)</f>
        <v>All Other Water</v>
      </c>
    </row>
    <row r="3006" spans="1:34" x14ac:dyDescent="0.2">
      <c r="A3006" t="s">
        <v>14931</v>
      </c>
      <c r="B3006" t="s">
        <v>14927</v>
      </c>
      <c r="C3006" t="s">
        <v>4519</v>
      </c>
      <c r="D3006" t="s">
        <v>4520</v>
      </c>
      <c r="E3006" s="3">
        <v>45819</v>
      </c>
      <c r="F3006" t="s">
        <v>44</v>
      </c>
      <c r="G3006" t="s">
        <v>3742</v>
      </c>
      <c r="H3006" t="s">
        <v>3722</v>
      </c>
      <c r="I3006" t="s">
        <v>3752</v>
      </c>
      <c r="J3006" t="s">
        <v>4522</v>
      </c>
      <c r="K3006" s="2">
        <v>-5</v>
      </c>
      <c r="L3006" t="s">
        <v>44</v>
      </c>
      <c r="M3006" s="2">
        <v>-5</v>
      </c>
      <c r="N3006" t="s">
        <v>4523</v>
      </c>
      <c r="O3006" t="s">
        <v>4524</v>
      </c>
      <c r="P3006" t="s">
        <v>9635</v>
      </c>
      <c r="Q3006" t="s">
        <v>14932</v>
      </c>
      <c r="R3006" t="s">
        <v>44</v>
      </c>
      <c r="S3006" t="s">
        <v>4527</v>
      </c>
      <c r="T3006" s="3">
        <v>45819</v>
      </c>
      <c r="U3006" s="3">
        <v>45820</v>
      </c>
      <c r="V3006" s="2">
        <v>0</v>
      </c>
      <c r="W3006" t="s">
        <v>44</v>
      </c>
      <c r="X3006" t="s">
        <v>44</v>
      </c>
      <c r="Y3006" t="s">
        <v>14933</v>
      </c>
      <c r="Z3006" t="s">
        <v>14934</v>
      </c>
      <c r="AA3006" t="s">
        <v>4529</v>
      </c>
      <c r="AB3006" t="s">
        <v>4530</v>
      </c>
      <c r="AC3006" t="s">
        <v>99</v>
      </c>
      <c r="AD3006" t="str">
        <f t="shared" si="46"/>
        <v>10-60</v>
      </c>
      <c r="AE3006" t="str">
        <f>VLOOKUP(AD3006,'Main_Sub Desc'!C:D,2,)</f>
        <v>LPC from invoicing</v>
      </c>
      <c r="AF3006" t="str">
        <f>VLOOKUP(VALUE(H3006),'Main_Sub Desc'!F:G,2,)</f>
        <v>Wtr Rev Late Payment</v>
      </c>
      <c r="AG3006">
        <f>IFERROR(VLOOKUP(VALUE(I3006),'PC Mapping'!A:F,6,),"")</f>
        <v>10719</v>
      </c>
      <c r="AH3006" s="13" t="str">
        <f>VLOOKUP(AG3006,'PC Mapping'!L:M,2,)</f>
        <v>All Other Water</v>
      </c>
    </row>
    <row r="3007" spans="1:34" x14ac:dyDescent="0.2">
      <c r="A3007" t="s">
        <v>14935</v>
      </c>
      <c r="B3007" t="s">
        <v>14901</v>
      </c>
      <c r="C3007" t="s">
        <v>4519</v>
      </c>
      <c r="D3007" t="s">
        <v>4520</v>
      </c>
      <c r="E3007" s="3">
        <v>45819</v>
      </c>
      <c r="F3007" t="s">
        <v>44</v>
      </c>
      <c r="G3007" t="s">
        <v>3742</v>
      </c>
      <c r="H3007" t="s">
        <v>3722</v>
      </c>
      <c r="I3007" t="s">
        <v>4538</v>
      </c>
      <c r="J3007" t="s">
        <v>4522</v>
      </c>
      <c r="K3007" s="2">
        <v>-12.51</v>
      </c>
      <c r="L3007" t="s">
        <v>44</v>
      </c>
      <c r="M3007" s="2">
        <v>-12.51</v>
      </c>
      <c r="N3007" t="s">
        <v>4523</v>
      </c>
      <c r="O3007" t="s">
        <v>4524</v>
      </c>
      <c r="P3007" t="s">
        <v>11666</v>
      </c>
      <c r="Q3007" t="s">
        <v>14936</v>
      </c>
      <c r="R3007" t="s">
        <v>44</v>
      </c>
      <c r="S3007" t="s">
        <v>4527</v>
      </c>
      <c r="T3007" s="3">
        <v>45819</v>
      </c>
      <c r="U3007" s="3">
        <v>45820</v>
      </c>
      <c r="V3007" s="2">
        <v>0</v>
      </c>
      <c r="W3007" t="s">
        <v>44</v>
      </c>
      <c r="X3007" t="s">
        <v>44</v>
      </c>
      <c r="Y3007" t="s">
        <v>14937</v>
      </c>
      <c r="Z3007" t="s">
        <v>958</v>
      </c>
      <c r="AA3007" t="s">
        <v>4529</v>
      </c>
      <c r="AB3007" t="s">
        <v>4530</v>
      </c>
      <c r="AC3007" t="s">
        <v>89</v>
      </c>
      <c r="AD3007" t="str">
        <f t="shared" si="46"/>
        <v>10-60</v>
      </c>
      <c r="AE3007" t="str">
        <f>VLOOKUP(AD3007,'Main_Sub Desc'!C:D,2,)</f>
        <v>LPC from invoicing</v>
      </c>
      <c r="AF3007" t="str">
        <f>VLOOKUP(VALUE(H3007),'Main_Sub Desc'!F:G,2,)</f>
        <v>Wtr Rev Late Payment</v>
      </c>
      <c r="AG3007">
        <f>IFERROR(VLOOKUP(VALUE(I3007),'PC Mapping'!A:F,6,),"")</f>
        <v>10469</v>
      </c>
      <c r="AH3007" s="13" t="str">
        <f>VLOOKUP(AG3007,'PC Mapping'!L:M,2,)</f>
        <v>Bolivar Water</v>
      </c>
    </row>
    <row r="3008" spans="1:34" x14ac:dyDescent="0.2">
      <c r="A3008" t="s">
        <v>14938</v>
      </c>
      <c r="B3008" t="s">
        <v>14927</v>
      </c>
      <c r="C3008" t="s">
        <v>4519</v>
      </c>
      <c r="D3008" t="s">
        <v>4520</v>
      </c>
      <c r="E3008" s="3">
        <v>45819</v>
      </c>
      <c r="F3008" t="s">
        <v>44</v>
      </c>
      <c r="G3008" t="s">
        <v>3742</v>
      </c>
      <c r="H3008" t="s">
        <v>3722</v>
      </c>
      <c r="I3008" t="s">
        <v>3752</v>
      </c>
      <c r="J3008" t="s">
        <v>4522</v>
      </c>
      <c r="K3008" s="2">
        <v>-5.03</v>
      </c>
      <c r="L3008" t="s">
        <v>44</v>
      </c>
      <c r="M3008" s="2">
        <v>-5.03</v>
      </c>
      <c r="N3008" t="s">
        <v>4523</v>
      </c>
      <c r="O3008" t="s">
        <v>4524</v>
      </c>
      <c r="P3008" t="s">
        <v>9470</v>
      </c>
      <c r="Q3008" t="s">
        <v>14939</v>
      </c>
      <c r="R3008" t="s">
        <v>44</v>
      </c>
      <c r="S3008" t="s">
        <v>4527</v>
      </c>
      <c r="T3008" s="3">
        <v>45819</v>
      </c>
      <c r="U3008" s="3">
        <v>45820</v>
      </c>
      <c r="V3008" s="2">
        <v>0</v>
      </c>
      <c r="W3008" t="s">
        <v>44</v>
      </c>
      <c r="X3008" t="s">
        <v>44</v>
      </c>
      <c r="Y3008" t="s">
        <v>13936</v>
      </c>
      <c r="Z3008" t="s">
        <v>13937</v>
      </c>
      <c r="AA3008" t="s">
        <v>4529</v>
      </c>
      <c r="AB3008" t="s">
        <v>4530</v>
      </c>
      <c r="AC3008" t="s">
        <v>89</v>
      </c>
      <c r="AD3008" t="str">
        <f t="shared" si="46"/>
        <v>10-60</v>
      </c>
      <c r="AE3008" t="str">
        <f>VLOOKUP(AD3008,'Main_Sub Desc'!C:D,2,)</f>
        <v>LPC from invoicing</v>
      </c>
      <c r="AF3008" t="str">
        <f>VLOOKUP(VALUE(H3008),'Main_Sub Desc'!F:G,2,)</f>
        <v>Wtr Rev Late Payment</v>
      </c>
      <c r="AG3008">
        <f>IFERROR(VLOOKUP(VALUE(I3008),'PC Mapping'!A:F,6,),"")</f>
        <v>10719</v>
      </c>
      <c r="AH3008" s="13" t="str">
        <f>VLOOKUP(AG3008,'PC Mapping'!L:M,2,)</f>
        <v>All Other Water</v>
      </c>
    </row>
    <row r="3009" spans="1:34" x14ac:dyDescent="0.2">
      <c r="A3009" t="s">
        <v>14940</v>
      </c>
      <c r="B3009" t="s">
        <v>14901</v>
      </c>
      <c r="C3009" t="s">
        <v>4519</v>
      </c>
      <c r="D3009" t="s">
        <v>4520</v>
      </c>
      <c r="E3009" s="3">
        <v>45819</v>
      </c>
      <c r="F3009" t="s">
        <v>44</v>
      </c>
      <c r="G3009" t="s">
        <v>3742</v>
      </c>
      <c r="H3009" t="s">
        <v>3722</v>
      </c>
      <c r="I3009" t="s">
        <v>4538</v>
      </c>
      <c r="J3009" t="s">
        <v>4522</v>
      </c>
      <c r="K3009" s="2">
        <v>-5</v>
      </c>
      <c r="L3009" t="s">
        <v>44</v>
      </c>
      <c r="M3009" s="2">
        <v>-5</v>
      </c>
      <c r="N3009" t="s">
        <v>4523</v>
      </c>
      <c r="O3009" t="s">
        <v>4524</v>
      </c>
      <c r="P3009" t="s">
        <v>6240</v>
      </c>
      <c r="Q3009" t="s">
        <v>14941</v>
      </c>
      <c r="R3009" t="s">
        <v>44</v>
      </c>
      <c r="S3009" t="s">
        <v>4527</v>
      </c>
      <c r="T3009" s="3">
        <v>45819</v>
      </c>
      <c r="U3009" s="3">
        <v>45820</v>
      </c>
      <c r="V3009" s="2">
        <v>0</v>
      </c>
      <c r="W3009" t="s">
        <v>44</v>
      </c>
      <c r="X3009" t="s">
        <v>44</v>
      </c>
      <c r="Y3009" t="s">
        <v>9301</v>
      </c>
      <c r="Z3009" t="s">
        <v>1041</v>
      </c>
      <c r="AA3009" t="s">
        <v>4529</v>
      </c>
      <c r="AB3009" t="s">
        <v>4530</v>
      </c>
      <c r="AC3009" t="s">
        <v>89</v>
      </c>
      <c r="AD3009" t="str">
        <f t="shared" si="46"/>
        <v>10-60</v>
      </c>
      <c r="AE3009" t="str">
        <f>VLOOKUP(AD3009,'Main_Sub Desc'!C:D,2,)</f>
        <v>LPC from invoicing</v>
      </c>
      <c r="AF3009" t="str">
        <f>VLOOKUP(VALUE(H3009),'Main_Sub Desc'!F:G,2,)</f>
        <v>Wtr Rev Late Payment</v>
      </c>
      <c r="AG3009">
        <f>IFERROR(VLOOKUP(VALUE(I3009),'PC Mapping'!A:F,6,),"")</f>
        <v>10469</v>
      </c>
      <c r="AH3009" s="13" t="str">
        <f>VLOOKUP(AG3009,'PC Mapping'!L:M,2,)</f>
        <v>Bolivar Water</v>
      </c>
    </row>
    <row r="3010" spans="1:34" x14ac:dyDescent="0.2">
      <c r="A3010" t="s">
        <v>14940</v>
      </c>
      <c r="B3010" t="s">
        <v>14901</v>
      </c>
      <c r="C3010" t="s">
        <v>4519</v>
      </c>
      <c r="D3010" t="s">
        <v>4520</v>
      </c>
      <c r="E3010" s="3">
        <v>45819</v>
      </c>
      <c r="F3010" t="s">
        <v>44</v>
      </c>
      <c r="G3010" t="s">
        <v>3742</v>
      </c>
      <c r="H3010" t="s">
        <v>3716</v>
      </c>
      <c r="I3010" t="s">
        <v>4534</v>
      </c>
      <c r="J3010" t="s">
        <v>4522</v>
      </c>
      <c r="K3010" s="2">
        <v>-5</v>
      </c>
      <c r="L3010" t="s">
        <v>44</v>
      </c>
      <c r="M3010" s="2">
        <v>-5</v>
      </c>
      <c r="N3010" t="s">
        <v>4523</v>
      </c>
      <c r="O3010" t="s">
        <v>4524</v>
      </c>
      <c r="P3010" t="s">
        <v>6240</v>
      </c>
      <c r="Q3010" t="s">
        <v>14942</v>
      </c>
      <c r="R3010" t="s">
        <v>44</v>
      </c>
      <c r="S3010" t="s">
        <v>4527</v>
      </c>
      <c r="T3010" s="3">
        <v>45819</v>
      </c>
      <c r="U3010" s="3">
        <v>45820</v>
      </c>
      <c r="V3010" s="2">
        <v>0</v>
      </c>
      <c r="W3010" t="s">
        <v>44</v>
      </c>
      <c r="X3010" t="s">
        <v>44</v>
      </c>
      <c r="Y3010" t="s">
        <v>9303</v>
      </c>
      <c r="Z3010" t="s">
        <v>1041</v>
      </c>
      <c r="AA3010" t="s">
        <v>4529</v>
      </c>
      <c r="AB3010" t="s">
        <v>4530</v>
      </c>
      <c r="AC3010" t="s">
        <v>89</v>
      </c>
      <c r="AD3010" t="str">
        <f t="shared" si="46"/>
        <v>10-60</v>
      </c>
      <c r="AE3010" t="str">
        <f>VLOOKUP(AD3010,'Main_Sub Desc'!C:D,2,)</f>
        <v>LPC from invoicing</v>
      </c>
      <c r="AF3010" t="str">
        <f>VLOOKUP(VALUE(H3010),'Main_Sub Desc'!F:G,2,)</f>
        <v>Wst Rev Late Payment</v>
      </c>
      <c r="AG3010">
        <f>IFERROR(VLOOKUP(VALUE(I3010),'PC Mapping'!A:F,6,),"")</f>
        <v>10514</v>
      </c>
      <c r="AH3010" s="13" t="str">
        <f>VLOOKUP(AG3010,'PC Mapping'!L:M,2,)</f>
        <v>Bolivar Sewer</v>
      </c>
    </row>
    <row r="3011" spans="1:34" x14ac:dyDescent="0.2">
      <c r="A3011" t="s">
        <v>14943</v>
      </c>
      <c r="B3011" t="s">
        <v>14901</v>
      </c>
      <c r="C3011" t="s">
        <v>4519</v>
      </c>
      <c r="D3011" t="s">
        <v>4520</v>
      </c>
      <c r="E3011" s="3">
        <v>45819</v>
      </c>
      <c r="F3011" t="s">
        <v>44</v>
      </c>
      <c r="G3011" t="s">
        <v>3742</v>
      </c>
      <c r="H3011" t="s">
        <v>3716</v>
      </c>
      <c r="I3011" t="s">
        <v>4534</v>
      </c>
      <c r="J3011" t="s">
        <v>4522</v>
      </c>
      <c r="K3011" s="2">
        <v>-5</v>
      </c>
      <c r="L3011" t="s">
        <v>44</v>
      </c>
      <c r="M3011" s="2">
        <v>-5</v>
      </c>
      <c r="N3011" t="s">
        <v>4523</v>
      </c>
      <c r="O3011" t="s">
        <v>4524</v>
      </c>
      <c r="P3011" t="s">
        <v>6240</v>
      </c>
      <c r="Q3011" t="s">
        <v>14944</v>
      </c>
      <c r="R3011" t="s">
        <v>44</v>
      </c>
      <c r="S3011" t="s">
        <v>4527</v>
      </c>
      <c r="T3011" s="3">
        <v>45819</v>
      </c>
      <c r="U3011" s="3">
        <v>45820</v>
      </c>
      <c r="V3011" s="2">
        <v>0</v>
      </c>
      <c r="W3011" t="s">
        <v>44</v>
      </c>
      <c r="X3011" t="s">
        <v>44</v>
      </c>
      <c r="Y3011" t="s">
        <v>14945</v>
      </c>
      <c r="Z3011" t="s">
        <v>14946</v>
      </c>
      <c r="AA3011" t="s">
        <v>4529</v>
      </c>
      <c r="AB3011" t="s">
        <v>4530</v>
      </c>
      <c r="AC3011" t="s">
        <v>89</v>
      </c>
      <c r="AD3011" t="str">
        <f t="shared" si="46"/>
        <v>10-60</v>
      </c>
      <c r="AE3011" t="str">
        <f>VLOOKUP(AD3011,'Main_Sub Desc'!C:D,2,)</f>
        <v>LPC from invoicing</v>
      </c>
      <c r="AF3011" t="str">
        <f>VLOOKUP(VALUE(H3011),'Main_Sub Desc'!F:G,2,)</f>
        <v>Wst Rev Late Payment</v>
      </c>
      <c r="AG3011">
        <f>IFERROR(VLOOKUP(VALUE(I3011),'PC Mapping'!A:F,6,),"")</f>
        <v>10514</v>
      </c>
      <c r="AH3011" s="13" t="str">
        <f>VLOOKUP(AG3011,'PC Mapping'!L:M,2,)</f>
        <v>Bolivar Sewer</v>
      </c>
    </row>
    <row r="3012" spans="1:34" x14ac:dyDescent="0.2">
      <c r="A3012" t="s">
        <v>14947</v>
      </c>
      <c r="B3012" t="s">
        <v>14927</v>
      </c>
      <c r="C3012" t="s">
        <v>4519</v>
      </c>
      <c r="D3012" t="s">
        <v>4520</v>
      </c>
      <c r="E3012" s="3">
        <v>45819</v>
      </c>
      <c r="F3012" t="s">
        <v>44</v>
      </c>
      <c r="G3012" t="s">
        <v>3742</v>
      </c>
      <c r="H3012" t="s">
        <v>3716</v>
      </c>
      <c r="I3012" t="s">
        <v>4534</v>
      </c>
      <c r="J3012" t="s">
        <v>4522</v>
      </c>
      <c r="K3012" s="2">
        <v>-5.51</v>
      </c>
      <c r="L3012" t="s">
        <v>44</v>
      </c>
      <c r="M3012" s="2">
        <v>-5.51</v>
      </c>
      <c r="N3012" t="s">
        <v>4523</v>
      </c>
      <c r="O3012" t="s">
        <v>4524</v>
      </c>
      <c r="P3012" t="s">
        <v>11589</v>
      </c>
      <c r="Q3012" t="s">
        <v>14948</v>
      </c>
      <c r="R3012" t="s">
        <v>44</v>
      </c>
      <c r="S3012" t="s">
        <v>4527</v>
      </c>
      <c r="T3012" s="3">
        <v>45819</v>
      </c>
      <c r="U3012" s="3">
        <v>45820</v>
      </c>
      <c r="V3012" s="2">
        <v>0</v>
      </c>
      <c r="W3012" t="s">
        <v>44</v>
      </c>
      <c r="X3012" t="s">
        <v>44</v>
      </c>
      <c r="Y3012" t="s">
        <v>14949</v>
      </c>
      <c r="Z3012" t="s">
        <v>470</v>
      </c>
      <c r="AA3012" t="s">
        <v>4529</v>
      </c>
      <c r="AB3012" t="s">
        <v>4530</v>
      </c>
      <c r="AC3012" t="s">
        <v>89</v>
      </c>
      <c r="AD3012" t="str">
        <f t="shared" ref="AD3012:AD3075" si="47">CONCATENATE(VALUE(AA3012),"-",VALUE(AB3012))</f>
        <v>10-60</v>
      </c>
      <c r="AE3012" t="str">
        <f>VLOOKUP(AD3012,'Main_Sub Desc'!C:D,2,)</f>
        <v>LPC from invoicing</v>
      </c>
      <c r="AF3012" t="str">
        <f>VLOOKUP(VALUE(H3012),'Main_Sub Desc'!F:G,2,)</f>
        <v>Wst Rev Late Payment</v>
      </c>
      <c r="AG3012">
        <f>IFERROR(VLOOKUP(VALUE(I3012),'PC Mapping'!A:F,6,),"")</f>
        <v>10514</v>
      </c>
      <c r="AH3012" s="13" t="str">
        <f>VLOOKUP(AG3012,'PC Mapping'!L:M,2,)</f>
        <v>Bolivar Sewer</v>
      </c>
    </row>
    <row r="3013" spans="1:34" x14ac:dyDescent="0.2">
      <c r="A3013" t="s">
        <v>14947</v>
      </c>
      <c r="B3013" t="s">
        <v>14927</v>
      </c>
      <c r="C3013" t="s">
        <v>4519</v>
      </c>
      <c r="D3013" t="s">
        <v>4520</v>
      </c>
      <c r="E3013" s="3">
        <v>45819</v>
      </c>
      <c r="F3013" t="s">
        <v>44</v>
      </c>
      <c r="G3013" t="s">
        <v>3742</v>
      </c>
      <c r="H3013" t="s">
        <v>3722</v>
      </c>
      <c r="I3013" t="s">
        <v>4538</v>
      </c>
      <c r="J3013" t="s">
        <v>4522</v>
      </c>
      <c r="K3013" s="2">
        <v>-5</v>
      </c>
      <c r="L3013" t="s">
        <v>44</v>
      </c>
      <c r="M3013" s="2">
        <v>-5</v>
      </c>
      <c r="N3013" t="s">
        <v>4523</v>
      </c>
      <c r="O3013" t="s">
        <v>4524</v>
      </c>
      <c r="P3013" t="s">
        <v>11589</v>
      </c>
      <c r="Q3013" t="s">
        <v>14950</v>
      </c>
      <c r="R3013" t="s">
        <v>44</v>
      </c>
      <c r="S3013" t="s">
        <v>4527</v>
      </c>
      <c r="T3013" s="3">
        <v>45819</v>
      </c>
      <c r="U3013" s="3">
        <v>45820</v>
      </c>
      <c r="V3013" s="2">
        <v>0</v>
      </c>
      <c r="W3013" t="s">
        <v>44</v>
      </c>
      <c r="X3013" t="s">
        <v>44</v>
      </c>
      <c r="Y3013" t="s">
        <v>14951</v>
      </c>
      <c r="Z3013" t="s">
        <v>470</v>
      </c>
      <c r="AA3013" t="s">
        <v>4529</v>
      </c>
      <c r="AB3013" t="s">
        <v>4530</v>
      </c>
      <c r="AC3013" t="s">
        <v>89</v>
      </c>
      <c r="AD3013" t="str">
        <f t="shared" si="47"/>
        <v>10-60</v>
      </c>
      <c r="AE3013" t="str">
        <f>VLOOKUP(AD3013,'Main_Sub Desc'!C:D,2,)</f>
        <v>LPC from invoicing</v>
      </c>
      <c r="AF3013" t="str">
        <f>VLOOKUP(VALUE(H3013),'Main_Sub Desc'!F:G,2,)</f>
        <v>Wtr Rev Late Payment</v>
      </c>
      <c r="AG3013">
        <f>IFERROR(VLOOKUP(VALUE(I3013),'PC Mapping'!A:F,6,),"")</f>
        <v>10469</v>
      </c>
      <c r="AH3013" s="13" t="str">
        <f>VLOOKUP(AG3013,'PC Mapping'!L:M,2,)</f>
        <v>Bolivar Water</v>
      </c>
    </row>
    <row r="3014" spans="1:34" x14ac:dyDescent="0.2">
      <c r="A3014" t="s">
        <v>14952</v>
      </c>
      <c r="B3014" t="s">
        <v>14927</v>
      </c>
      <c r="C3014" t="s">
        <v>4519</v>
      </c>
      <c r="D3014" t="s">
        <v>4520</v>
      </c>
      <c r="E3014" s="3">
        <v>45819</v>
      </c>
      <c r="F3014" t="s">
        <v>44</v>
      </c>
      <c r="G3014" t="s">
        <v>3742</v>
      </c>
      <c r="H3014" t="s">
        <v>3722</v>
      </c>
      <c r="I3014" t="s">
        <v>4538</v>
      </c>
      <c r="J3014" t="s">
        <v>4522</v>
      </c>
      <c r="K3014" s="2">
        <v>-7.08</v>
      </c>
      <c r="L3014" t="s">
        <v>44</v>
      </c>
      <c r="M3014" s="2">
        <v>-7.08</v>
      </c>
      <c r="N3014" t="s">
        <v>4523</v>
      </c>
      <c r="O3014" t="s">
        <v>4524</v>
      </c>
      <c r="P3014" t="s">
        <v>6240</v>
      </c>
      <c r="Q3014" t="s">
        <v>14953</v>
      </c>
      <c r="R3014" t="s">
        <v>44</v>
      </c>
      <c r="S3014" t="s">
        <v>4527</v>
      </c>
      <c r="T3014" s="3">
        <v>45819</v>
      </c>
      <c r="U3014" s="3">
        <v>45820</v>
      </c>
      <c r="V3014" s="2">
        <v>0</v>
      </c>
      <c r="W3014" t="s">
        <v>44</v>
      </c>
      <c r="X3014" t="s">
        <v>44</v>
      </c>
      <c r="Y3014" t="s">
        <v>14954</v>
      </c>
      <c r="Z3014" t="s">
        <v>1000</v>
      </c>
      <c r="AA3014" t="s">
        <v>4529</v>
      </c>
      <c r="AB3014" t="s">
        <v>4530</v>
      </c>
      <c r="AC3014" t="s">
        <v>89</v>
      </c>
      <c r="AD3014" t="str">
        <f t="shared" si="47"/>
        <v>10-60</v>
      </c>
      <c r="AE3014" t="str">
        <f>VLOOKUP(AD3014,'Main_Sub Desc'!C:D,2,)</f>
        <v>LPC from invoicing</v>
      </c>
      <c r="AF3014" t="str">
        <f>VLOOKUP(VALUE(H3014),'Main_Sub Desc'!F:G,2,)</f>
        <v>Wtr Rev Late Payment</v>
      </c>
      <c r="AG3014">
        <f>IFERROR(VLOOKUP(VALUE(I3014),'PC Mapping'!A:F,6,),"")</f>
        <v>10469</v>
      </c>
      <c r="AH3014" s="13" t="str">
        <f>VLOOKUP(AG3014,'PC Mapping'!L:M,2,)</f>
        <v>Bolivar Water</v>
      </c>
    </row>
    <row r="3015" spans="1:34" x14ac:dyDescent="0.2">
      <c r="A3015" t="s">
        <v>14952</v>
      </c>
      <c r="B3015" t="s">
        <v>14927</v>
      </c>
      <c r="C3015" t="s">
        <v>4519</v>
      </c>
      <c r="D3015" t="s">
        <v>4520</v>
      </c>
      <c r="E3015" s="3">
        <v>45819</v>
      </c>
      <c r="F3015" t="s">
        <v>44</v>
      </c>
      <c r="G3015" t="s">
        <v>3742</v>
      </c>
      <c r="H3015" t="s">
        <v>3716</v>
      </c>
      <c r="I3015" t="s">
        <v>4534</v>
      </c>
      <c r="J3015" t="s">
        <v>4522</v>
      </c>
      <c r="K3015" s="2">
        <v>-10.66</v>
      </c>
      <c r="L3015" t="s">
        <v>44</v>
      </c>
      <c r="M3015" s="2">
        <v>-10.66</v>
      </c>
      <c r="N3015" t="s">
        <v>4523</v>
      </c>
      <c r="O3015" t="s">
        <v>4524</v>
      </c>
      <c r="P3015" t="s">
        <v>6240</v>
      </c>
      <c r="Q3015" t="s">
        <v>14955</v>
      </c>
      <c r="R3015" t="s">
        <v>44</v>
      </c>
      <c r="S3015" t="s">
        <v>4527</v>
      </c>
      <c r="T3015" s="3">
        <v>45819</v>
      </c>
      <c r="U3015" s="3">
        <v>45820</v>
      </c>
      <c r="V3015" s="2">
        <v>0</v>
      </c>
      <c r="W3015" t="s">
        <v>44</v>
      </c>
      <c r="X3015" t="s">
        <v>44</v>
      </c>
      <c r="Y3015" t="s">
        <v>14956</v>
      </c>
      <c r="Z3015" t="s">
        <v>1000</v>
      </c>
      <c r="AA3015" t="s">
        <v>4529</v>
      </c>
      <c r="AB3015" t="s">
        <v>4530</v>
      </c>
      <c r="AC3015" t="s">
        <v>89</v>
      </c>
      <c r="AD3015" t="str">
        <f t="shared" si="47"/>
        <v>10-60</v>
      </c>
      <c r="AE3015" t="str">
        <f>VLOOKUP(AD3015,'Main_Sub Desc'!C:D,2,)</f>
        <v>LPC from invoicing</v>
      </c>
      <c r="AF3015" t="str">
        <f>VLOOKUP(VALUE(H3015),'Main_Sub Desc'!F:G,2,)</f>
        <v>Wst Rev Late Payment</v>
      </c>
      <c r="AG3015">
        <f>IFERROR(VLOOKUP(VALUE(I3015),'PC Mapping'!A:F,6,),"")</f>
        <v>10514</v>
      </c>
      <c r="AH3015" s="13" t="str">
        <f>VLOOKUP(AG3015,'PC Mapping'!L:M,2,)</f>
        <v>Bolivar Sewer</v>
      </c>
    </row>
    <row r="3016" spans="1:34" x14ac:dyDescent="0.2">
      <c r="A3016" t="s">
        <v>14957</v>
      </c>
      <c r="B3016" t="s">
        <v>14958</v>
      </c>
      <c r="C3016" t="s">
        <v>4519</v>
      </c>
      <c r="D3016" t="s">
        <v>4520</v>
      </c>
      <c r="E3016" s="3">
        <v>45819</v>
      </c>
      <c r="F3016" t="s">
        <v>44</v>
      </c>
      <c r="G3016" t="s">
        <v>3742</v>
      </c>
      <c r="H3016" t="s">
        <v>3722</v>
      </c>
      <c r="I3016" t="s">
        <v>4538</v>
      </c>
      <c r="J3016" t="s">
        <v>4522</v>
      </c>
      <c r="K3016" s="2">
        <v>-5</v>
      </c>
      <c r="L3016" t="s">
        <v>44</v>
      </c>
      <c r="M3016" s="2">
        <v>-5</v>
      </c>
      <c r="N3016" t="s">
        <v>4523</v>
      </c>
      <c r="O3016" t="s">
        <v>4524</v>
      </c>
      <c r="P3016" t="s">
        <v>8712</v>
      </c>
      <c r="Q3016" t="s">
        <v>14959</v>
      </c>
      <c r="R3016" t="s">
        <v>44</v>
      </c>
      <c r="S3016" t="s">
        <v>4527</v>
      </c>
      <c r="T3016" s="3">
        <v>45819</v>
      </c>
      <c r="U3016" s="3">
        <v>45820</v>
      </c>
      <c r="V3016" s="2">
        <v>0</v>
      </c>
      <c r="W3016" t="s">
        <v>44</v>
      </c>
      <c r="X3016" t="s">
        <v>44</v>
      </c>
      <c r="Y3016" t="s">
        <v>14459</v>
      </c>
      <c r="Z3016" t="s">
        <v>14460</v>
      </c>
      <c r="AA3016" t="s">
        <v>4529</v>
      </c>
      <c r="AB3016" t="s">
        <v>4530</v>
      </c>
      <c r="AC3016" t="s">
        <v>89</v>
      </c>
      <c r="AD3016" t="str">
        <f t="shared" si="47"/>
        <v>10-60</v>
      </c>
      <c r="AE3016" t="str">
        <f>VLOOKUP(AD3016,'Main_Sub Desc'!C:D,2,)</f>
        <v>LPC from invoicing</v>
      </c>
      <c r="AF3016" t="str">
        <f>VLOOKUP(VALUE(H3016),'Main_Sub Desc'!F:G,2,)</f>
        <v>Wtr Rev Late Payment</v>
      </c>
      <c r="AG3016">
        <f>IFERROR(VLOOKUP(VALUE(I3016),'PC Mapping'!A:F,6,),"")</f>
        <v>10469</v>
      </c>
      <c r="AH3016" s="13" t="str">
        <f>VLOOKUP(AG3016,'PC Mapping'!L:M,2,)</f>
        <v>Bolivar Water</v>
      </c>
    </row>
    <row r="3017" spans="1:34" x14ac:dyDescent="0.2">
      <c r="A3017" t="s">
        <v>14957</v>
      </c>
      <c r="B3017" t="s">
        <v>14958</v>
      </c>
      <c r="C3017" t="s">
        <v>4519</v>
      </c>
      <c r="D3017" t="s">
        <v>4520</v>
      </c>
      <c r="E3017" s="3">
        <v>45819</v>
      </c>
      <c r="F3017" t="s">
        <v>44</v>
      </c>
      <c r="G3017" t="s">
        <v>3742</v>
      </c>
      <c r="H3017" t="s">
        <v>3716</v>
      </c>
      <c r="I3017" t="s">
        <v>4534</v>
      </c>
      <c r="J3017" t="s">
        <v>4522</v>
      </c>
      <c r="K3017" s="2">
        <v>-5</v>
      </c>
      <c r="L3017" t="s">
        <v>44</v>
      </c>
      <c r="M3017" s="2">
        <v>-5</v>
      </c>
      <c r="N3017" t="s">
        <v>4523</v>
      </c>
      <c r="O3017" t="s">
        <v>4524</v>
      </c>
      <c r="P3017" t="s">
        <v>8712</v>
      </c>
      <c r="Q3017" t="s">
        <v>14960</v>
      </c>
      <c r="R3017" t="s">
        <v>44</v>
      </c>
      <c r="S3017" t="s">
        <v>4527</v>
      </c>
      <c r="T3017" s="3">
        <v>45819</v>
      </c>
      <c r="U3017" s="3">
        <v>45820</v>
      </c>
      <c r="V3017" s="2">
        <v>0</v>
      </c>
      <c r="W3017" t="s">
        <v>44</v>
      </c>
      <c r="X3017" t="s">
        <v>44</v>
      </c>
      <c r="Y3017" t="s">
        <v>14462</v>
      </c>
      <c r="Z3017" t="s">
        <v>14460</v>
      </c>
      <c r="AA3017" t="s">
        <v>4529</v>
      </c>
      <c r="AB3017" t="s">
        <v>4530</v>
      </c>
      <c r="AC3017" t="s">
        <v>89</v>
      </c>
      <c r="AD3017" t="str">
        <f t="shared" si="47"/>
        <v>10-60</v>
      </c>
      <c r="AE3017" t="str">
        <f>VLOOKUP(AD3017,'Main_Sub Desc'!C:D,2,)</f>
        <v>LPC from invoicing</v>
      </c>
      <c r="AF3017" t="str">
        <f>VLOOKUP(VALUE(H3017),'Main_Sub Desc'!F:G,2,)</f>
        <v>Wst Rev Late Payment</v>
      </c>
      <c r="AG3017">
        <f>IFERROR(VLOOKUP(VALUE(I3017),'PC Mapping'!A:F,6,),"")</f>
        <v>10514</v>
      </c>
      <c r="AH3017" s="13" t="str">
        <f>VLOOKUP(AG3017,'PC Mapping'!L:M,2,)</f>
        <v>Bolivar Sewer</v>
      </c>
    </row>
    <row r="3018" spans="1:34" x14ac:dyDescent="0.2">
      <c r="A3018" t="s">
        <v>14961</v>
      </c>
      <c r="B3018" t="s">
        <v>14958</v>
      </c>
      <c r="C3018" t="s">
        <v>4519</v>
      </c>
      <c r="D3018" t="s">
        <v>4520</v>
      </c>
      <c r="E3018" s="3">
        <v>45819</v>
      </c>
      <c r="F3018" t="s">
        <v>44</v>
      </c>
      <c r="G3018" t="s">
        <v>3742</v>
      </c>
      <c r="H3018" t="s">
        <v>3722</v>
      </c>
      <c r="I3018" t="s">
        <v>4538</v>
      </c>
      <c r="J3018" t="s">
        <v>4522</v>
      </c>
      <c r="K3018" s="2">
        <v>-5</v>
      </c>
      <c r="L3018" t="s">
        <v>44</v>
      </c>
      <c r="M3018" s="2">
        <v>-5</v>
      </c>
      <c r="N3018" t="s">
        <v>4523</v>
      </c>
      <c r="O3018" t="s">
        <v>4524</v>
      </c>
      <c r="P3018" t="s">
        <v>8712</v>
      </c>
      <c r="Q3018" t="s">
        <v>14962</v>
      </c>
      <c r="R3018" t="s">
        <v>44</v>
      </c>
      <c r="S3018" t="s">
        <v>4527</v>
      </c>
      <c r="T3018" s="3">
        <v>45819</v>
      </c>
      <c r="U3018" s="3">
        <v>45820</v>
      </c>
      <c r="V3018" s="2">
        <v>0</v>
      </c>
      <c r="W3018" t="s">
        <v>44</v>
      </c>
      <c r="X3018" t="s">
        <v>44</v>
      </c>
      <c r="Y3018" t="s">
        <v>14963</v>
      </c>
      <c r="Z3018" t="s">
        <v>14964</v>
      </c>
      <c r="AA3018" t="s">
        <v>4529</v>
      </c>
      <c r="AB3018" t="s">
        <v>4530</v>
      </c>
      <c r="AC3018" t="s">
        <v>89</v>
      </c>
      <c r="AD3018" t="str">
        <f t="shared" si="47"/>
        <v>10-60</v>
      </c>
      <c r="AE3018" t="str">
        <f>VLOOKUP(AD3018,'Main_Sub Desc'!C:D,2,)</f>
        <v>LPC from invoicing</v>
      </c>
      <c r="AF3018" t="str">
        <f>VLOOKUP(VALUE(H3018),'Main_Sub Desc'!F:G,2,)</f>
        <v>Wtr Rev Late Payment</v>
      </c>
      <c r="AG3018">
        <f>IFERROR(VLOOKUP(VALUE(I3018),'PC Mapping'!A:F,6,),"")</f>
        <v>10469</v>
      </c>
      <c r="AH3018" s="13" t="str">
        <f>VLOOKUP(AG3018,'PC Mapping'!L:M,2,)</f>
        <v>Bolivar Water</v>
      </c>
    </row>
    <row r="3019" spans="1:34" x14ac:dyDescent="0.2">
      <c r="A3019" t="s">
        <v>14961</v>
      </c>
      <c r="B3019" t="s">
        <v>14958</v>
      </c>
      <c r="C3019" t="s">
        <v>4519</v>
      </c>
      <c r="D3019" t="s">
        <v>4520</v>
      </c>
      <c r="E3019" s="3">
        <v>45819</v>
      </c>
      <c r="F3019" t="s">
        <v>44</v>
      </c>
      <c r="G3019" t="s">
        <v>3742</v>
      </c>
      <c r="H3019" t="s">
        <v>3716</v>
      </c>
      <c r="I3019" t="s">
        <v>4534</v>
      </c>
      <c r="J3019" t="s">
        <v>4522</v>
      </c>
      <c r="K3019" s="2">
        <v>-5</v>
      </c>
      <c r="L3019" t="s">
        <v>44</v>
      </c>
      <c r="M3019" s="2">
        <v>-5</v>
      </c>
      <c r="N3019" t="s">
        <v>4523</v>
      </c>
      <c r="O3019" t="s">
        <v>4524</v>
      </c>
      <c r="P3019" t="s">
        <v>8712</v>
      </c>
      <c r="Q3019" t="s">
        <v>14965</v>
      </c>
      <c r="R3019" t="s">
        <v>44</v>
      </c>
      <c r="S3019" t="s">
        <v>4527</v>
      </c>
      <c r="T3019" s="3">
        <v>45819</v>
      </c>
      <c r="U3019" s="3">
        <v>45820</v>
      </c>
      <c r="V3019" s="2">
        <v>0</v>
      </c>
      <c r="W3019" t="s">
        <v>44</v>
      </c>
      <c r="X3019" t="s">
        <v>44</v>
      </c>
      <c r="Y3019" t="s">
        <v>14966</v>
      </c>
      <c r="Z3019" t="s">
        <v>14964</v>
      </c>
      <c r="AA3019" t="s">
        <v>4529</v>
      </c>
      <c r="AB3019" t="s">
        <v>4530</v>
      </c>
      <c r="AC3019" t="s">
        <v>89</v>
      </c>
      <c r="AD3019" t="str">
        <f t="shared" si="47"/>
        <v>10-60</v>
      </c>
      <c r="AE3019" t="str">
        <f>VLOOKUP(AD3019,'Main_Sub Desc'!C:D,2,)</f>
        <v>LPC from invoicing</v>
      </c>
      <c r="AF3019" t="str">
        <f>VLOOKUP(VALUE(H3019),'Main_Sub Desc'!F:G,2,)</f>
        <v>Wst Rev Late Payment</v>
      </c>
      <c r="AG3019">
        <f>IFERROR(VLOOKUP(VALUE(I3019),'PC Mapping'!A:F,6,),"")</f>
        <v>10514</v>
      </c>
      <c r="AH3019" s="13" t="str">
        <f>VLOOKUP(AG3019,'PC Mapping'!L:M,2,)</f>
        <v>Bolivar Sewer</v>
      </c>
    </row>
    <row r="3020" spans="1:34" x14ac:dyDescent="0.2">
      <c r="A3020" t="s">
        <v>14967</v>
      </c>
      <c r="B3020" t="s">
        <v>14958</v>
      </c>
      <c r="C3020" t="s">
        <v>4519</v>
      </c>
      <c r="D3020" t="s">
        <v>4520</v>
      </c>
      <c r="E3020" s="3">
        <v>45819</v>
      </c>
      <c r="F3020" t="s">
        <v>14968</v>
      </c>
      <c r="G3020" t="s">
        <v>3742</v>
      </c>
      <c r="H3020" t="s">
        <v>3722</v>
      </c>
      <c r="I3020" t="s">
        <v>4538</v>
      </c>
      <c r="J3020" t="s">
        <v>4522</v>
      </c>
      <c r="K3020" s="2">
        <v>-5</v>
      </c>
      <c r="L3020" t="s">
        <v>44</v>
      </c>
      <c r="M3020" s="2">
        <v>-5</v>
      </c>
      <c r="N3020" t="s">
        <v>4523</v>
      </c>
      <c r="O3020" t="s">
        <v>4524</v>
      </c>
      <c r="P3020" t="s">
        <v>4573</v>
      </c>
      <c r="Q3020" t="s">
        <v>14969</v>
      </c>
      <c r="R3020" t="s">
        <v>44</v>
      </c>
      <c r="S3020" t="s">
        <v>4527</v>
      </c>
      <c r="T3020" s="3">
        <v>45819</v>
      </c>
      <c r="U3020" s="3">
        <v>45820</v>
      </c>
      <c r="V3020" s="2">
        <v>0</v>
      </c>
      <c r="W3020" t="s">
        <v>44</v>
      </c>
      <c r="X3020" t="s">
        <v>44</v>
      </c>
      <c r="Y3020" t="s">
        <v>14970</v>
      </c>
      <c r="Z3020" t="s">
        <v>14971</v>
      </c>
      <c r="AA3020" t="s">
        <v>4529</v>
      </c>
      <c r="AB3020" t="s">
        <v>4530</v>
      </c>
      <c r="AC3020" t="s">
        <v>89</v>
      </c>
      <c r="AD3020" t="str">
        <f t="shared" si="47"/>
        <v>10-60</v>
      </c>
      <c r="AE3020" t="str">
        <f>VLOOKUP(AD3020,'Main_Sub Desc'!C:D,2,)</f>
        <v>LPC from invoicing</v>
      </c>
      <c r="AF3020" t="str">
        <f>VLOOKUP(VALUE(H3020),'Main_Sub Desc'!F:G,2,)</f>
        <v>Wtr Rev Late Payment</v>
      </c>
      <c r="AG3020">
        <f>IFERROR(VLOOKUP(VALUE(I3020),'PC Mapping'!A:F,6,),"")</f>
        <v>10469</v>
      </c>
      <c r="AH3020" s="13" t="str">
        <f>VLOOKUP(AG3020,'PC Mapping'!L:M,2,)</f>
        <v>Bolivar Water</v>
      </c>
    </row>
    <row r="3021" spans="1:34" x14ac:dyDescent="0.2">
      <c r="A3021" t="s">
        <v>14967</v>
      </c>
      <c r="B3021" t="s">
        <v>14958</v>
      </c>
      <c r="C3021" t="s">
        <v>4519</v>
      </c>
      <c r="D3021" t="s">
        <v>4520</v>
      </c>
      <c r="E3021" s="3">
        <v>45819</v>
      </c>
      <c r="F3021" t="s">
        <v>14968</v>
      </c>
      <c r="G3021" t="s">
        <v>3742</v>
      </c>
      <c r="H3021" t="s">
        <v>3716</v>
      </c>
      <c r="I3021" t="s">
        <v>4534</v>
      </c>
      <c r="J3021" t="s">
        <v>4522</v>
      </c>
      <c r="K3021" s="2">
        <v>-5</v>
      </c>
      <c r="L3021" t="s">
        <v>44</v>
      </c>
      <c r="M3021" s="2">
        <v>-5</v>
      </c>
      <c r="N3021" t="s">
        <v>4523</v>
      </c>
      <c r="O3021" t="s">
        <v>4524</v>
      </c>
      <c r="P3021" t="s">
        <v>4573</v>
      </c>
      <c r="Q3021" t="s">
        <v>14972</v>
      </c>
      <c r="R3021" t="s">
        <v>44</v>
      </c>
      <c r="S3021" t="s">
        <v>4527</v>
      </c>
      <c r="T3021" s="3">
        <v>45819</v>
      </c>
      <c r="U3021" s="3">
        <v>45820</v>
      </c>
      <c r="V3021" s="2">
        <v>0</v>
      </c>
      <c r="W3021" t="s">
        <v>44</v>
      </c>
      <c r="X3021" t="s">
        <v>44</v>
      </c>
      <c r="Y3021" t="s">
        <v>14973</v>
      </c>
      <c r="Z3021" t="s">
        <v>14971</v>
      </c>
      <c r="AA3021" t="s">
        <v>4529</v>
      </c>
      <c r="AB3021" t="s">
        <v>4530</v>
      </c>
      <c r="AC3021" t="s">
        <v>89</v>
      </c>
      <c r="AD3021" t="str">
        <f t="shared" si="47"/>
        <v>10-60</v>
      </c>
      <c r="AE3021" t="str">
        <f>VLOOKUP(AD3021,'Main_Sub Desc'!C:D,2,)</f>
        <v>LPC from invoicing</v>
      </c>
      <c r="AF3021" t="str">
        <f>VLOOKUP(VALUE(H3021),'Main_Sub Desc'!F:G,2,)</f>
        <v>Wst Rev Late Payment</v>
      </c>
      <c r="AG3021">
        <f>IFERROR(VLOOKUP(VALUE(I3021),'PC Mapping'!A:F,6,),"")</f>
        <v>10514</v>
      </c>
      <c r="AH3021" s="13" t="str">
        <f>VLOOKUP(AG3021,'PC Mapping'!L:M,2,)</f>
        <v>Bolivar Sewer</v>
      </c>
    </row>
    <row r="3022" spans="1:34" x14ac:dyDescent="0.2">
      <c r="A3022" t="s">
        <v>14974</v>
      </c>
      <c r="B3022" t="s">
        <v>14927</v>
      </c>
      <c r="C3022" t="s">
        <v>4519</v>
      </c>
      <c r="D3022" t="s">
        <v>4520</v>
      </c>
      <c r="E3022" s="3">
        <v>45819</v>
      </c>
      <c r="F3022" t="s">
        <v>44</v>
      </c>
      <c r="G3022" t="s">
        <v>3742</v>
      </c>
      <c r="H3022" t="s">
        <v>3716</v>
      </c>
      <c r="I3022" t="s">
        <v>4534</v>
      </c>
      <c r="J3022" t="s">
        <v>4522</v>
      </c>
      <c r="K3022" s="2">
        <v>-5</v>
      </c>
      <c r="L3022" t="s">
        <v>44</v>
      </c>
      <c r="M3022" s="2">
        <v>-5</v>
      </c>
      <c r="N3022" t="s">
        <v>4523</v>
      </c>
      <c r="O3022" t="s">
        <v>4524</v>
      </c>
      <c r="P3022" t="s">
        <v>4686</v>
      </c>
      <c r="Q3022" t="s">
        <v>14975</v>
      </c>
      <c r="R3022" t="s">
        <v>44</v>
      </c>
      <c r="S3022" t="s">
        <v>4527</v>
      </c>
      <c r="T3022" s="3">
        <v>45819</v>
      </c>
      <c r="U3022" s="3">
        <v>45820</v>
      </c>
      <c r="V3022" s="2">
        <v>0</v>
      </c>
      <c r="W3022" t="s">
        <v>44</v>
      </c>
      <c r="X3022" t="s">
        <v>44</v>
      </c>
      <c r="Y3022" t="s">
        <v>4689</v>
      </c>
      <c r="Z3022" t="s">
        <v>4690</v>
      </c>
      <c r="AA3022" t="s">
        <v>4529</v>
      </c>
      <c r="AB3022" t="s">
        <v>4530</v>
      </c>
      <c r="AC3022" t="s">
        <v>89</v>
      </c>
      <c r="AD3022" t="str">
        <f t="shared" si="47"/>
        <v>10-60</v>
      </c>
      <c r="AE3022" t="str">
        <f>VLOOKUP(AD3022,'Main_Sub Desc'!C:D,2,)</f>
        <v>LPC from invoicing</v>
      </c>
      <c r="AF3022" t="str">
        <f>VLOOKUP(VALUE(H3022),'Main_Sub Desc'!F:G,2,)</f>
        <v>Wst Rev Late Payment</v>
      </c>
      <c r="AG3022">
        <f>IFERROR(VLOOKUP(VALUE(I3022),'PC Mapping'!A:F,6,),"")</f>
        <v>10514</v>
      </c>
      <c r="AH3022" s="13" t="str">
        <f>VLOOKUP(AG3022,'PC Mapping'!L:M,2,)</f>
        <v>Bolivar Sewer</v>
      </c>
    </row>
    <row r="3023" spans="1:34" x14ac:dyDescent="0.2">
      <c r="A3023" t="s">
        <v>14974</v>
      </c>
      <c r="B3023" t="s">
        <v>14927</v>
      </c>
      <c r="C3023" t="s">
        <v>4519</v>
      </c>
      <c r="D3023" t="s">
        <v>4520</v>
      </c>
      <c r="E3023" s="3">
        <v>45819</v>
      </c>
      <c r="F3023" t="s">
        <v>44</v>
      </c>
      <c r="G3023" t="s">
        <v>3742</v>
      </c>
      <c r="H3023" t="s">
        <v>3722</v>
      </c>
      <c r="I3023" t="s">
        <v>4538</v>
      </c>
      <c r="J3023" t="s">
        <v>4522</v>
      </c>
      <c r="K3023" s="2">
        <v>-5</v>
      </c>
      <c r="L3023" t="s">
        <v>44</v>
      </c>
      <c r="M3023" s="2">
        <v>-5</v>
      </c>
      <c r="N3023" t="s">
        <v>4523</v>
      </c>
      <c r="O3023" t="s">
        <v>4524</v>
      </c>
      <c r="P3023" t="s">
        <v>4686</v>
      </c>
      <c r="Q3023" t="s">
        <v>14976</v>
      </c>
      <c r="R3023" t="s">
        <v>44</v>
      </c>
      <c r="S3023" t="s">
        <v>4527</v>
      </c>
      <c r="T3023" s="3">
        <v>45819</v>
      </c>
      <c r="U3023" s="3">
        <v>45820</v>
      </c>
      <c r="V3023" s="2">
        <v>0</v>
      </c>
      <c r="W3023" t="s">
        <v>44</v>
      </c>
      <c r="X3023" t="s">
        <v>44</v>
      </c>
      <c r="Y3023" t="s">
        <v>4692</v>
      </c>
      <c r="Z3023" t="s">
        <v>4690</v>
      </c>
      <c r="AA3023" t="s">
        <v>4529</v>
      </c>
      <c r="AB3023" t="s">
        <v>4530</v>
      </c>
      <c r="AC3023" t="s">
        <v>89</v>
      </c>
      <c r="AD3023" t="str">
        <f t="shared" si="47"/>
        <v>10-60</v>
      </c>
      <c r="AE3023" t="str">
        <f>VLOOKUP(AD3023,'Main_Sub Desc'!C:D,2,)</f>
        <v>LPC from invoicing</v>
      </c>
      <c r="AF3023" t="str">
        <f>VLOOKUP(VALUE(H3023),'Main_Sub Desc'!F:G,2,)</f>
        <v>Wtr Rev Late Payment</v>
      </c>
      <c r="AG3023">
        <f>IFERROR(VLOOKUP(VALUE(I3023),'PC Mapping'!A:F,6,),"")</f>
        <v>10469</v>
      </c>
      <c r="AH3023" s="13" t="str">
        <f>VLOOKUP(AG3023,'PC Mapping'!L:M,2,)</f>
        <v>Bolivar Water</v>
      </c>
    </row>
    <row r="3024" spans="1:34" x14ac:dyDescent="0.2">
      <c r="A3024" t="s">
        <v>14977</v>
      </c>
      <c r="B3024" t="s">
        <v>14958</v>
      </c>
      <c r="C3024" t="s">
        <v>4519</v>
      </c>
      <c r="D3024" t="s">
        <v>4520</v>
      </c>
      <c r="E3024" s="3">
        <v>45819</v>
      </c>
      <c r="F3024" t="s">
        <v>44</v>
      </c>
      <c r="G3024" t="s">
        <v>3742</v>
      </c>
      <c r="H3024" t="s">
        <v>3716</v>
      </c>
      <c r="I3024" t="s">
        <v>4534</v>
      </c>
      <c r="J3024" t="s">
        <v>4522</v>
      </c>
      <c r="K3024" s="2">
        <v>-5</v>
      </c>
      <c r="L3024" t="s">
        <v>44</v>
      </c>
      <c r="M3024" s="2">
        <v>-5</v>
      </c>
      <c r="N3024" t="s">
        <v>4523</v>
      </c>
      <c r="O3024" t="s">
        <v>4524</v>
      </c>
      <c r="P3024" t="s">
        <v>14978</v>
      </c>
      <c r="Q3024" t="s">
        <v>14979</v>
      </c>
      <c r="R3024" t="s">
        <v>44</v>
      </c>
      <c r="S3024" t="s">
        <v>4527</v>
      </c>
      <c r="T3024" s="3">
        <v>45819</v>
      </c>
      <c r="U3024" s="3">
        <v>45820</v>
      </c>
      <c r="V3024" s="2">
        <v>0</v>
      </c>
      <c r="W3024" t="s">
        <v>44</v>
      </c>
      <c r="X3024" t="s">
        <v>44</v>
      </c>
      <c r="Y3024" t="s">
        <v>14980</v>
      </c>
      <c r="Z3024" t="s">
        <v>620</v>
      </c>
      <c r="AA3024" t="s">
        <v>4529</v>
      </c>
      <c r="AB3024" t="s">
        <v>4530</v>
      </c>
      <c r="AC3024" t="s">
        <v>99</v>
      </c>
      <c r="AD3024" t="str">
        <f t="shared" si="47"/>
        <v>10-60</v>
      </c>
      <c r="AE3024" t="str">
        <f>VLOOKUP(AD3024,'Main_Sub Desc'!C:D,2,)</f>
        <v>LPC from invoicing</v>
      </c>
      <c r="AF3024" t="str">
        <f>VLOOKUP(VALUE(H3024),'Main_Sub Desc'!F:G,2,)</f>
        <v>Wst Rev Late Payment</v>
      </c>
      <c r="AG3024">
        <f>IFERROR(VLOOKUP(VALUE(I3024),'PC Mapping'!A:F,6,),"")</f>
        <v>10514</v>
      </c>
      <c r="AH3024" s="13" t="str">
        <f>VLOOKUP(AG3024,'PC Mapping'!L:M,2,)</f>
        <v>Bolivar Sewer</v>
      </c>
    </row>
    <row r="3025" spans="1:34" x14ac:dyDescent="0.2">
      <c r="A3025" t="s">
        <v>14977</v>
      </c>
      <c r="B3025" t="s">
        <v>14958</v>
      </c>
      <c r="C3025" t="s">
        <v>4519</v>
      </c>
      <c r="D3025" t="s">
        <v>4520</v>
      </c>
      <c r="E3025" s="3">
        <v>45819</v>
      </c>
      <c r="F3025" t="s">
        <v>44</v>
      </c>
      <c r="G3025" t="s">
        <v>3742</v>
      </c>
      <c r="H3025" t="s">
        <v>3722</v>
      </c>
      <c r="I3025" t="s">
        <v>4538</v>
      </c>
      <c r="J3025" t="s">
        <v>4522</v>
      </c>
      <c r="K3025" s="2">
        <v>-5</v>
      </c>
      <c r="L3025" t="s">
        <v>44</v>
      </c>
      <c r="M3025" s="2">
        <v>-5</v>
      </c>
      <c r="N3025" t="s">
        <v>4523</v>
      </c>
      <c r="O3025" t="s">
        <v>4524</v>
      </c>
      <c r="P3025" t="s">
        <v>14978</v>
      </c>
      <c r="Q3025" t="s">
        <v>14981</v>
      </c>
      <c r="R3025" t="s">
        <v>44</v>
      </c>
      <c r="S3025" t="s">
        <v>4527</v>
      </c>
      <c r="T3025" s="3">
        <v>45819</v>
      </c>
      <c r="U3025" s="3">
        <v>45820</v>
      </c>
      <c r="V3025" s="2">
        <v>0</v>
      </c>
      <c r="W3025" t="s">
        <v>44</v>
      </c>
      <c r="X3025" t="s">
        <v>44</v>
      </c>
      <c r="Y3025" t="s">
        <v>14982</v>
      </c>
      <c r="Z3025" t="s">
        <v>620</v>
      </c>
      <c r="AA3025" t="s">
        <v>4529</v>
      </c>
      <c r="AB3025" t="s">
        <v>4530</v>
      </c>
      <c r="AC3025" t="s">
        <v>99</v>
      </c>
      <c r="AD3025" t="str">
        <f t="shared" si="47"/>
        <v>10-60</v>
      </c>
      <c r="AE3025" t="str">
        <f>VLOOKUP(AD3025,'Main_Sub Desc'!C:D,2,)</f>
        <v>LPC from invoicing</v>
      </c>
      <c r="AF3025" t="str">
        <f>VLOOKUP(VALUE(H3025),'Main_Sub Desc'!F:G,2,)</f>
        <v>Wtr Rev Late Payment</v>
      </c>
      <c r="AG3025">
        <f>IFERROR(VLOOKUP(VALUE(I3025),'PC Mapping'!A:F,6,),"")</f>
        <v>10469</v>
      </c>
      <c r="AH3025" s="13" t="str">
        <f>VLOOKUP(AG3025,'PC Mapping'!L:M,2,)</f>
        <v>Bolivar Water</v>
      </c>
    </row>
    <row r="3026" spans="1:34" x14ac:dyDescent="0.2">
      <c r="A3026" t="s">
        <v>14983</v>
      </c>
      <c r="B3026" t="s">
        <v>14958</v>
      </c>
      <c r="C3026" t="s">
        <v>4519</v>
      </c>
      <c r="D3026" t="s">
        <v>4520</v>
      </c>
      <c r="E3026" s="3">
        <v>45819</v>
      </c>
      <c r="F3026" t="s">
        <v>44</v>
      </c>
      <c r="G3026" t="s">
        <v>3742</v>
      </c>
      <c r="H3026" t="s">
        <v>3716</v>
      </c>
      <c r="I3026" t="s">
        <v>4534</v>
      </c>
      <c r="J3026" t="s">
        <v>4522</v>
      </c>
      <c r="K3026" s="2">
        <v>-5</v>
      </c>
      <c r="L3026" t="s">
        <v>44</v>
      </c>
      <c r="M3026" s="2">
        <v>-5</v>
      </c>
      <c r="N3026" t="s">
        <v>4523</v>
      </c>
      <c r="O3026" t="s">
        <v>4524</v>
      </c>
      <c r="P3026" t="s">
        <v>12401</v>
      </c>
      <c r="Q3026" t="s">
        <v>14984</v>
      </c>
      <c r="R3026" t="s">
        <v>44</v>
      </c>
      <c r="S3026" t="s">
        <v>4527</v>
      </c>
      <c r="T3026" s="3">
        <v>45819</v>
      </c>
      <c r="U3026" s="3">
        <v>45820</v>
      </c>
      <c r="V3026" s="2">
        <v>0</v>
      </c>
      <c r="W3026" t="s">
        <v>44</v>
      </c>
      <c r="X3026" t="s">
        <v>44</v>
      </c>
      <c r="Y3026" t="s">
        <v>14985</v>
      </c>
      <c r="Z3026" t="s">
        <v>151</v>
      </c>
      <c r="AA3026" t="s">
        <v>4529</v>
      </c>
      <c r="AB3026" t="s">
        <v>4530</v>
      </c>
      <c r="AC3026" t="s">
        <v>89</v>
      </c>
      <c r="AD3026" t="str">
        <f t="shared" si="47"/>
        <v>10-60</v>
      </c>
      <c r="AE3026" t="str">
        <f>VLOOKUP(AD3026,'Main_Sub Desc'!C:D,2,)</f>
        <v>LPC from invoicing</v>
      </c>
      <c r="AF3026" t="str">
        <f>VLOOKUP(VALUE(H3026),'Main_Sub Desc'!F:G,2,)</f>
        <v>Wst Rev Late Payment</v>
      </c>
      <c r="AG3026">
        <f>IFERROR(VLOOKUP(VALUE(I3026),'PC Mapping'!A:F,6,),"")</f>
        <v>10514</v>
      </c>
      <c r="AH3026" s="13" t="str">
        <f>VLOOKUP(AG3026,'PC Mapping'!L:M,2,)</f>
        <v>Bolivar Sewer</v>
      </c>
    </row>
    <row r="3027" spans="1:34" x14ac:dyDescent="0.2">
      <c r="A3027" t="s">
        <v>14983</v>
      </c>
      <c r="B3027" t="s">
        <v>14958</v>
      </c>
      <c r="C3027" t="s">
        <v>4519</v>
      </c>
      <c r="D3027" t="s">
        <v>4520</v>
      </c>
      <c r="E3027" s="3">
        <v>45819</v>
      </c>
      <c r="F3027" t="s">
        <v>44</v>
      </c>
      <c r="G3027" t="s">
        <v>3742</v>
      </c>
      <c r="H3027" t="s">
        <v>3722</v>
      </c>
      <c r="I3027" t="s">
        <v>4538</v>
      </c>
      <c r="J3027" t="s">
        <v>4522</v>
      </c>
      <c r="K3027" s="2">
        <v>-5</v>
      </c>
      <c r="L3027" t="s">
        <v>44</v>
      </c>
      <c r="M3027" s="2">
        <v>-5</v>
      </c>
      <c r="N3027" t="s">
        <v>4523</v>
      </c>
      <c r="O3027" t="s">
        <v>4524</v>
      </c>
      <c r="P3027" t="s">
        <v>12401</v>
      </c>
      <c r="Q3027" t="s">
        <v>14986</v>
      </c>
      <c r="R3027" t="s">
        <v>44</v>
      </c>
      <c r="S3027" t="s">
        <v>4527</v>
      </c>
      <c r="T3027" s="3">
        <v>45819</v>
      </c>
      <c r="U3027" s="3">
        <v>45820</v>
      </c>
      <c r="V3027" s="2">
        <v>0</v>
      </c>
      <c r="W3027" t="s">
        <v>44</v>
      </c>
      <c r="X3027" t="s">
        <v>44</v>
      </c>
      <c r="Y3027" t="s">
        <v>14987</v>
      </c>
      <c r="Z3027" t="s">
        <v>151</v>
      </c>
      <c r="AA3027" t="s">
        <v>4529</v>
      </c>
      <c r="AB3027" t="s">
        <v>4530</v>
      </c>
      <c r="AC3027" t="s">
        <v>89</v>
      </c>
      <c r="AD3027" t="str">
        <f t="shared" si="47"/>
        <v>10-60</v>
      </c>
      <c r="AE3027" t="str">
        <f>VLOOKUP(AD3027,'Main_Sub Desc'!C:D,2,)</f>
        <v>LPC from invoicing</v>
      </c>
      <c r="AF3027" t="str">
        <f>VLOOKUP(VALUE(H3027),'Main_Sub Desc'!F:G,2,)</f>
        <v>Wtr Rev Late Payment</v>
      </c>
      <c r="AG3027">
        <f>IFERROR(VLOOKUP(VALUE(I3027),'PC Mapping'!A:F,6,),"")</f>
        <v>10469</v>
      </c>
      <c r="AH3027" s="13" t="str">
        <f>VLOOKUP(AG3027,'PC Mapping'!L:M,2,)</f>
        <v>Bolivar Water</v>
      </c>
    </row>
    <row r="3028" spans="1:34" x14ac:dyDescent="0.2">
      <c r="A3028" t="s">
        <v>14988</v>
      </c>
      <c r="B3028" t="s">
        <v>14927</v>
      </c>
      <c r="C3028" t="s">
        <v>4519</v>
      </c>
      <c r="D3028" t="s">
        <v>4520</v>
      </c>
      <c r="E3028" s="3">
        <v>45819</v>
      </c>
      <c r="F3028" t="s">
        <v>44</v>
      </c>
      <c r="G3028" t="s">
        <v>3742</v>
      </c>
      <c r="H3028" t="s">
        <v>3722</v>
      </c>
      <c r="I3028" t="s">
        <v>4538</v>
      </c>
      <c r="J3028" t="s">
        <v>4522</v>
      </c>
      <c r="K3028" s="2">
        <v>-5</v>
      </c>
      <c r="L3028" t="s">
        <v>44</v>
      </c>
      <c r="M3028" s="2">
        <v>-5</v>
      </c>
      <c r="N3028" t="s">
        <v>4523</v>
      </c>
      <c r="O3028" t="s">
        <v>4524</v>
      </c>
      <c r="P3028" t="s">
        <v>7881</v>
      </c>
      <c r="Q3028" t="s">
        <v>14989</v>
      </c>
      <c r="R3028" t="s">
        <v>44</v>
      </c>
      <c r="S3028" t="s">
        <v>4527</v>
      </c>
      <c r="T3028" s="3">
        <v>45819</v>
      </c>
      <c r="U3028" s="3">
        <v>45820</v>
      </c>
      <c r="V3028" s="2">
        <v>0</v>
      </c>
      <c r="W3028" t="s">
        <v>44</v>
      </c>
      <c r="X3028" t="s">
        <v>44</v>
      </c>
      <c r="Y3028" t="s">
        <v>14990</v>
      </c>
      <c r="Z3028" t="s">
        <v>212</v>
      </c>
      <c r="AA3028" t="s">
        <v>4529</v>
      </c>
      <c r="AB3028" t="s">
        <v>4530</v>
      </c>
      <c r="AC3028" t="s">
        <v>89</v>
      </c>
      <c r="AD3028" t="str">
        <f t="shared" si="47"/>
        <v>10-60</v>
      </c>
      <c r="AE3028" t="str">
        <f>VLOOKUP(AD3028,'Main_Sub Desc'!C:D,2,)</f>
        <v>LPC from invoicing</v>
      </c>
      <c r="AF3028" t="str">
        <f>VLOOKUP(VALUE(H3028),'Main_Sub Desc'!F:G,2,)</f>
        <v>Wtr Rev Late Payment</v>
      </c>
      <c r="AG3028">
        <f>IFERROR(VLOOKUP(VALUE(I3028),'PC Mapping'!A:F,6,),"")</f>
        <v>10469</v>
      </c>
      <c r="AH3028" s="13" t="str">
        <f>VLOOKUP(AG3028,'PC Mapping'!L:M,2,)</f>
        <v>Bolivar Water</v>
      </c>
    </row>
    <row r="3029" spans="1:34" x14ac:dyDescent="0.2">
      <c r="A3029" t="s">
        <v>14988</v>
      </c>
      <c r="B3029" t="s">
        <v>14927</v>
      </c>
      <c r="C3029" t="s">
        <v>4519</v>
      </c>
      <c r="D3029" t="s">
        <v>4520</v>
      </c>
      <c r="E3029" s="3">
        <v>45819</v>
      </c>
      <c r="F3029" t="s">
        <v>44</v>
      </c>
      <c r="G3029" t="s">
        <v>3742</v>
      </c>
      <c r="H3029" t="s">
        <v>3716</v>
      </c>
      <c r="I3029" t="s">
        <v>4534</v>
      </c>
      <c r="J3029" t="s">
        <v>4522</v>
      </c>
      <c r="K3029" s="2">
        <v>-5</v>
      </c>
      <c r="L3029" t="s">
        <v>44</v>
      </c>
      <c r="M3029" s="2">
        <v>-5</v>
      </c>
      <c r="N3029" t="s">
        <v>4523</v>
      </c>
      <c r="O3029" t="s">
        <v>4524</v>
      </c>
      <c r="P3029" t="s">
        <v>7881</v>
      </c>
      <c r="Q3029" t="s">
        <v>14991</v>
      </c>
      <c r="R3029" t="s">
        <v>44</v>
      </c>
      <c r="S3029" t="s">
        <v>4527</v>
      </c>
      <c r="T3029" s="3">
        <v>45819</v>
      </c>
      <c r="U3029" s="3">
        <v>45820</v>
      </c>
      <c r="V3029" s="2">
        <v>0</v>
      </c>
      <c r="W3029" t="s">
        <v>44</v>
      </c>
      <c r="X3029" t="s">
        <v>44</v>
      </c>
      <c r="Y3029" t="s">
        <v>14992</v>
      </c>
      <c r="Z3029" t="s">
        <v>212</v>
      </c>
      <c r="AA3029" t="s">
        <v>4529</v>
      </c>
      <c r="AB3029" t="s">
        <v>4530</v>
      </c>
      <c r="AC3029" t="s">
        <v>89</v>
      </c>
      <c r="AD3029" t="str">
        <f t="shared" si="47"/>
        <v>10-60</v>
      </c>
      <c r="AE3029" t="str">
        <f>VLOOKUP(AD3029,'Main_Sub Desc'!C:D,2,)</f>
        <v>LPC from invoicing</v>
      </c>
      <c r="AF3029" t="str">
        <f>VLOOKUP(VALUE(H3029),'Main_Sub Desc'!F:G,2,)</f>
        <v>Wst Rev Late Payment</v>
      </c>
      <c r="AG3029">
        <f>IFERROR(VLOOKUP(VALUE(I3029),'PC Mapping'!A:F,6,),"")</f>
        <v>10514</v>
      </c>
      <c r="AH3029" s="13" t="str">
        <f>VLOOKUP(AG3029,'PC Mapping'!L:M,2,)</f>
        <v>Bolivar Sewer</v>
      </c>
    </row>
    <row r="3030" spans="1:34" x14ac:dyDescent="0.2">
      <c r="A3030" t="s">
        <v>14993</v>
      </c>
      <c r="B3030" t="s">
        <v>14901</v>
      </c>
      <c r="C3030" t="s">
        <v>4519</v>
      </c>
      <c r="D3030" t="s">
        <v>4520</v>
      </c>
      <c r="E3030" s="3">
        <v>45819</v>
      </c>
      <c r="F3030" t="s">
        <v>44</v>
      </c>
      <c r="G3030" t="s">
        <v>3742</v>
      </c>
      <c r="H3030" t="s">
        <v>3722</v>
      </c>
      <c r="I3030" t="s">
        <v>3752</v>
      </c>
      <c r="J3030" t="s">
        <v>4522</v>
      </c>
      <c r="K3030" s="2">
        <v>-5.99</v>
      </c>
      <c r="L3030" t="s">
        <v>44</v>
      </c>
      <c r="M3030" s="2">
        <v>-5.99</v>
      </c>
      <c r="N3030" t="s">
        <v>4523</v>
      </c>
      <c r="O3030" t="s">
        <v>4524</v>
      </c>
      <c r="P3030" t="s">
        <v>13528</v>
      </c>
      <c r="Q3030" t="s">
        <v>14994</v>
      </c>
      <c r="R3030" t="s">
        <v>44</v>
      </c>
      <c r="S3030" t="s">
        <v>4527</v>
      </c>
      <c r="T3030" s="3">
        <v>45819</v>
      </c>
      <c r="U3030" s="3">
        <v>45820</v>
      </c>
      <c r="V3030" s="2">
        <v>0</v>
      </c>
      <c r="W3030" t="s">
        <v>44</v>
      </c>
      <c r="X3030" t="s">
        <v>44</v>
      </c>
      <c r="Y3030" t="s">
        <v>14995</v>
      </c>
      <c r="Z3030" t="s">
        <v>2303</v>
      </c>
      <c r="AA3030" t="s">
        <v>4529</v>
      </c>
      <c r="AB3030" t="s">
        <v>4530</v>
      </c>
      <c r="AC3030" t="s">
        <v>89</v>
      </c>
      <c r="AD3030" t="str">
        <f t="shared" si="47"/>
        <v>10-60</v>
      </c>
      <c r="AE3030" t="str">
        <f>VLOOKUP(AD3030,'Main_Sub Desc'!C:D,2,)</f>
        <v>LPC from invoicing</v>
      </c>
      <c r="AF3030" t="str">
        <f>VLOOKUP(VALUE(H3030),'Main_Sub Desc'!F:G,2,)</f>
        <v>Wtr Rev Late Payment</v>
      </c>
      <c r="AG3030">
        <f>IFERROR(VLOOKUP(VALUE(I3030),'PC Mapping'!A:F,6,),"")</f>
        <v>10719</v>
      </c>
      <c r="AH3030" s="13" t="str">
        <f>VLOOKUP(AG3030,'PC Mapping'!L:M,2,)</f>
        <v>All Other Water</v>
      </c>
    </row>
    <row r="3031" spans="1:34" x14ac:dyDescent="0.2">
      <c r="A3031" t="s">
        <v>14996</v>
      </c>
      <c r="B3031" t="s">
        <v>14901</v>
      </c>
      <c r="C3031" t="s">
        <v>4519</v>
      </c>
      <c r="D3031" t="s">
        <v>4520</v>
      </c>
      <c r="E3031" s="3">
        <v>45819</v>
      </c>
      <c r="F3031" t="s">
        <v>44</v>
      </c>
      <c r="G3031" t="s">
        <v>3742</v>
      </c>
      <c r="H3031" t="s">
        <v>3722</v>
      </c>
      <c r="I3031" t="s">
        <v>4538</v>
      </c>
      <c r="J3031" t="s">
        <v>4522</v>
      </c>
      <c r="K3031" s="2">
        <v>-5</v>
      </c>
      <c r="L3031" t="s">
        <v>44</v>
      </c>
      <c r="M3031" s="2">
        <v>-5</v>
      </c>
      <c r="N3031" t="s">
        <v>4523</v>
      </c>
      <c r="O3031" t="s">
        <v>4524</v>
      </c>
      <c r="P3031" t="s">
        <v>7485</v>
      </c>
      <c r="Q3031" t="s">
        <v>14997</v>
      </c>
      <c r="R3031" t="s">
        <v>44</v>
      </c>
      <c r="S3031" t="s">
        <v>4527</v>
      </c>
      <c r="T3031" s="3">
        <v>45819</v>
      </c>
      <c r="U3031" s="3">
        <v>45820</v>
      </c>
      <c r="V3031" s="2">
        <v>0</v>
      </c>
      <c r="W3031" t="s">
        <v>44</v>
      </c>
      <c r="X3031" t="s">
        <v>44</v>
      </c>
      <c r="Y3031" t="s">
        <v>14998</v>
      </c>
      <c r="Z3031" t="s">
        <v>1423</v>
      </c>
      <c r="AA3031" t="s">
        <v>4529</v>
      </c>
      <c r="AB3031" t="s">
        <v>4530</v>
      </c>
      <c r="AC3031" t="s">
        <v>89</v>
      </c>
      <c r="AD3031" t="str">
        <f t="shared" si="47"/>
        <v>10-60</v>
      </c>
      <c r="AE3031" t="str">
        <f>VLOOKUP(AD3031,'Main_Sub Desc'!C:D,2,)</f>
        <v>LPC from invoicing</v>
      </c>
      <c r="AF3031" t="str">
        <f>VLOOKUP(VALUE(H3031),'Main_Sub Desc'!F:G,2,)</f>
        <v>Wtr Rev Late Payment</v>
      </c>
      <c r="AG3031">
        <f>IFERROR(VLOOKUP(VALUE(I3031),'PC Mapping'!A:F,6,),"")</f>
        <v>10469</v>
      </c>
      <c r="AH3031" s="13" t="str">
        <f>VLOOKUP(AG3031,'PC Mapping'!L:M,2,)</f>
        <v>Bolivar Water</v>
      </c>
    </row>
    <row r="3032" spans="1:34" x14ac:dyDescent="0.2">
      <c r="A3032" t="s">
        <v>14996</v>
      </c>
      <c r="B3032" t="s">
        <v>14901</v>
      </c>
      <c r="C3032" t="s">
        <v>4519</v>
      </c>
      <c r="D3032" t="s">
        <v>4520</v>
      </c>
      <c r="E3032" s="3">
        <v>45819</v>
      </c>
      <c r="F3032" t="s">
        <v>44</v>
      </c>
      <c r="G3032" t="s">
        <v>3742</v>
      </c>
      <c r="H3032" t="s">
        <v>3716</v>
      </c>
      <c r="I3032" t="s">
        <v>4534</v>
      </c>
      <c r="J3032" t="s">
        <v>4522</v>
      </c>
      <c r="K3032" s="2">
        <v>-5</v>
      </c>
      <c r="L3032" t="s">
        <v>44</v>
      </c>
      <c r="M3032" s="2">
        <v>-5</v>
      </c>
      <c r="N3032" t="s">
        <v>4523</v>
      </c>
      <c r="O3032" t="s">
        <v>4524</v>
      </c>
      <c r="P3032" t="s">
        <v>7485</v>
      </c>
      <c r="Q3032" t="s">
        <v>14999</v>
      </c>
      <c r="R3032" t="s">
        <v>44</v>
      </c>
      <c r="S3032" t="s">
        <v>4527</v>
      </c>
      <c r="T3032" s="3">
        <v>45819</v>
      </c>
      <c r="U3032" s="3">
        <v>45820</v>
      </c>
      <c r="V3032" s="2">
        <v>0</v>
      </c>
      <c r="W3032" t="s">
        <v>44</v>
      </c>
      <c r="X3032" t="s">
        <v>44</v>
      </c>
      <c r="Y3032" t="s">
        <v>15000</v>
      </c>
      <c r="Z3032" t="s">
        <v>1423</v>
      </c>
      <c r="AA3032" t="s">
        <v>4529</v>
      </c>
      <c r="AB3032" t="s">
        <v>4530</v>
      </c>
      <c r="AC3032" t="s">
        <v>89</v>
      </c>
      <c r="AD3032" t="str">
        <f t="shared" si="47"/>
        <v>10-60</v>
      </c>
      <c r="AE3032" t="str">
        <f>VLOOKUP(AD3032,'Main_Sub Desc'!C:D,2,)</f>
        <v>LPC from invoicing</v>
      </c>
      <c r="AF3032" t="str">
        <f>VLOOKUP(VALUE(H3032),'Main_Sub Desc'!F:G,2,)</f>
        <v>Wst Rev Late Payment</v>
      </c>
      <c r="AG3032">
        <f>IFERROR(VLOOKUP(VALUE(I3032),'PC Mapping'!A:F,6,),"")</f>
        <v>10514</v>
      </c>
      <c r="AH3032" s="13" t="str">
        <f>VLOOKUP(AG3032,'PC Mapping'!L:M,2,)</f>
        <v>Bolivar Sewer</v>
      </c>
    </row>
    <row r="3033" spans="1:34" x14ac:dyDescent="0.2">
      <c r="A3033" t="s">
        <v>15001</v>
      </c>
      <c r="B3033" t="s">
        <v>15002</v>
      </c>
      <c r="C3033" t="s">
        <v>4519</v>
      </c>
      <c r="D3033" t="s">
        <v>4520</v>
      </c>
      <c r="E3033" s="3">
        <v>45821</v>
      </c>
      <c r="F3033" t="s">
        <v>44</v>
      </c>
      <c r="G3033" t="s">
        <v>3742</v>
      </c>
      <c r="H3033" t="s">
        <v>3722</v>
      </c>
      <c r="I3033" t="s">
        <v>3752</v>
      </c>
      <c r="J3033" t="s">
        <v>4522</v>
      </c>
      <c r="K3033" s="2">
        <v>-5</v>
      </c>
      <c r="L3033" t="s">
        <v>44</v>
      </c>
      <c r="M3033" s="2">
        <v>-5</v>
      </c>
      <c r="N3033" t="s">
        <v>4523</v>
      </c>
      <c r="O3033" t="s">
        <v>4524</v>
      </c>
      <c r="P3033" t="s">
        <v>13544</v>
      </c>
      <c r="Q3033" t="s">
        <v>15003</v>
      </c>
      <c r="R3033" t="s">
        <v>44</v>
      </c>
      <c r="S3033" t="s">
        <v>4527</v>
      </c>
      <c r="T3033" s="3">
        <v>45821</v>
      </c>
      <c r="U3033" s="3">
        <v>45824</v>
      </c>
      <c r="V3033" s="2">
        <v>0</v>
      </c>
      <c r="W3033" t="s">
        <v>44</v>
      </c>
      <c r="X3033" t="s">
        <v>44</v>
      </c>
      <c r="Y3033" t="s">
        <v>13546</v>
      </c>
      <c r="Z3033" t="s">
        <v>2453</v>
      </c>
      <c r="AA3033" t="s">
        <v>4529</v>
      </c>
      <c r="AB3033" t="s">
        <v>4530</v>
      </c>
      <c r="AC3033" t="s">
        <v>89</v>
      </c>
      <c r="AD3033" t="str">
        <f t="shared" si="47"/>
        <v>10-60</v>
      </c>
      <c r="AE3033" t="str">
        <f>VLOOKUP(AD3033,'Main_Sub Desc'!C:D,2,)</f>
        <v>LPC from invoicing</v>
      </c>
      <c r="AF3033" t="str">
        <f>VLOOKUP(VALUE(H3033),'Main_Sub Desc'!F:G,2,)</f>
        <v>Wtr Rev Late Payment</v>
      </c>
      <c r="AG3033">
        <f>IFERROR(VLOOKUP(VALUE(I3033),'PC Mapping'!A:F,6,),"")</f>
        <v>10719</v>
      </c>
      <c r="AH3033" s="13" t="str">
        <f>VLOOKUP(AG3033,'PC Mapping'!L:M,2,)</f>
        <v>All Other Water</v>
      </c>
    </row>
    <row r="3034" spans="1:34" x14ac:dyDescent="0.2">
      <c r="A3034" t="s">
        <v>15004</v>
      </c>
      <c r="B3034" t="s">
        <v>15005</v>
      </c>
      <c r="C3034" t="s">
        <v>4519</v>
      </c>
      <c r="D3034" t="s">
        <v>4520</v>
      </c>
      <c r="E3034" s="3">
        <v>45824</v>
      </c>
      <c r="F3034" t="s">
        <v>44</v>
      </c>
      <c r="G3034" t="s">
        <v>3742</v>
      </c>
      <c r="H3034" t="s">
        <v>3716</v>
      </c>
      <c r="I3034" t="s">
        <v>4534</v>
      </c>
      <c r="J3034" t="s">
        <v>4522</v>
      </c>
      <c r="K3034" s="2">
        <v>-5</v>
      </c>
      <c r="L3034" t="s">
        <v>44</v>
      </c>
      <c r="M3034" s="2">
        <v>-5</v>
      </c>
      <c r="N3034" t="s">
        <v>4523</v>
      </c>
      <c r="O3034" t="s">
        <v>4524</v>
      </c>
      <c r="P3034" t="s">
        <v>6829</v>
      </c>
      <c r="Q3034" t="s">
        <v>15006</v>
      </c>
      <c r="R3034" t="s">
        <v>44</v>
      </c>
      <c r="S3034" t="s">
        <v>4527</v>
      </c>
      <c r="T3034" s="3">
        <v>45824</v>
      </c>
      <c r="U3034" s="3">
        <v>45825</v>
      </c>
      <c r="V3034" s="2">
        <v>0</v>
      </c>
      <c r="W3034" t="s">
        <v>44</v>
      </c>
      <c r="X3034" t="s">
        <v>44</v>
      </c>
      <c r="Y3034" t="s">
        <v>6833</v>
      </c>
      <c r="Z3034" t="s">
        <v>1037</v>
      </c>
      <c r="AA3034" t="s">
        <v>4529</v>
      </c>
      <c r="AB3034" t="s">
        <v>4530</v>
      </c>
      <c r="AC3034" t="s">
        <v>89</v>
      </c>
      <c r="AD3034" t="str">
        <f t="shared" si="47"/>
        <v>10-60</v>
      </c>
      <c r="AE3034" t="str">
        <f>VLOOKUP(AD3034,'Main_Sub Desc'!C:D,2,)</f>
        <v>LPC from invoicing</v>
      </c>
      <c r="AF3034" t="str">
        <f>VLOOKUP(VALUE(H3034),'Main_Sub Desc'!F:G,2,)</f>
        <v>Wst Rev Late Payment</v>
      </c>
      <c r="AG3034">
        <f>IFERROR(VLOOKUP(VALUE(I3034),'PC Mapping'!A:F,6,),"")</f>
        <v>10514</v>
      </c>
      <c r="AH3034" s="13" t="str">
        <f>VLOOKUP(AG3034,'PC Mapping'!L:M,2,)</f>
        <v>Bolivar Sewer</v>
      </c>
    </row>
    <row r="3035" spans="1:34" x14ac:dyDescent="0.2">
      <c r="A3035" t="s">
        <v>15004</v>
      </c>
      <c r="B3035" t="s">
        <v>15005</v>
      </c>
      <c r="C3035" t="s">
        <v>4519</v>
      </c>
      <c r="D3035" t="s">
        <v>4520</v>
      </c>
      <c r="E3035" s="3">
        <v>45824</v>
      </c>
      <c r="F3035" t="s">
        <v>44</v>
      </c>
      <c r="G3035" t="s">
        <v>3742</v>
      </c>
      <c r="H3035" t="s">
        <v>3722</v>
      </c>
      <c r="I3035" t="s">
        <v>4538</v>
      </c>
      <c r="J3035" t="s">
        <v>4522</v>
      </c>
      <c r="K3035" s="2">
        <v>-5</v>
      </c>
      <c r="L3035" t="s">
        <v>44</v>
      </c>
      <c r="M3035" s="2">
        <v>-5</v>
      </c>
      <c r="N3035" t="s">
        <v>4523</v>
      </c>
      <c r="O3035" t="s">
        <v>4524</v>
      </c>
      <c r="P3035" t="s">
        <v>6829</v>
      </c>
      <c r="Q3035" t="s">
        <v>15007</v>
      </c>
      <c r="R3035" t="s">
        <v>44</v>
      </c>
      <c r="S3035" t="s">
        <v>4527</v>
      </c>
      <c r="T3035" s="3">
        <v>45824</v>
      </c>
      <c r="U3035" s="3">
        <v>45825</v>
      </c>
      <c r="V3035" s="2">
        <v>0</v>
      </c>
      <c r="W3035" t="s">
        <v>44</v>
      </c>
      <c r="X3035" t="s">
        <v>44</v>
      </c>
      <c r="Y3035" t="s">
        <v>6831</v>
      </c>
      <c r="Z3035" t="s">
        <v>1037</v>
      </c>
      <c r="AA3035" t="s">
        <v>4529</v>
      </c>
      <c r="AB3035" t="s">
        <v>4530</v>
      </c>
      <c r="AC3035" t="s">
        <v>89</v>
      </c>
      <c r="AD3035" t="str">
        <f t="shared" si="47"/>
        <v>10-60</v>
      </c>
      <c r="AE3035" t="str">
        <f>VLOOKUP(AD3035,'Main_Sub Desc'!C:D,2,)</f>
        <v>LPC from invoicing</v>
      </c>
      <c r="AF3035" t="str">
        <f>VLOOKUP(VALUE(H3035),'Main_Sub Desc'!F:G,2,)</f>
        <v>Wtr Rev Late Payment</v>
      </c>
      <c r="AG3035">
        <f>IFERROR(VLOOKUP(VALUE(I3035),'PC Mapping'!A:F,6,),"")</f>
        <v>10469</v>
      </c>
      <c r="AH3035" s="13" t="str">
        <f>VLOOKUP(AG3035,'PC Mapping'!L:M,2,)</f>
        <v>Bolivar Water</v>
      </c>
    </row>
    <row r="3036" spans="1:34" x14ac:dyDescent="0.2">
      <c r="A3036" t="s">
        <v>15008</v>
      </c>
      <c r="B3036" t="s">
        <v>15009</v>
      </c>
      <c r="C3036" t="s">
        <v>4519</v>
      </c>
      <c r="D3036" t="s">
        <v>4520</v>
      </c>
      <c r="E3036" s="3">
        <v>45826</v>
      </c>
      <c r="F3036" t="s">
        <v>44</v>
      </c>
      <c r="G3036" t="s">
        <v>3742</v>
      </c>
      <c r="H3036" t="s">
        <v>3716</v>
      </c>
      <c r="I3036" t="s">
        <v>4534</v>
      </c>
      <c r="J3036" t="s">
        <v>4522</v>
      </c>
      <c r="K3036" s="2">
        <v>-5</v>
      </c>
      <c r="L3036" t="s">
        <v>44</v>
      </c>
      <c r="M3036" s="2">
        <v>-5</v>
      </c>
      <c r="N3036" t="s">
        <v>4523</v>
      </c>
      <c r="O3036" t="s">
        <v>4524</v>
      </c>
      <c r="P3036" t="s">
        <v>15010</v>
      </c>
      <c r="Q3036" t="s">
        <v>15011</v>
      </c>
      <c r="R3036" t="s">
        <v>44</v>
      </c>
      <c r="S3036" t="s">
        <v>4527</v>
      </c>
      <c r="T3036" s="3">
        <v>45826</v>
      </c>
      <c r="U3036" s="3">
        <v>45827</v>
      </c>
      <c r="V3036" s="2">
        <v>0</v>
      </c>
      <c r="W3036" t="s">
        <v>44</v>
      </c>
      <c r="X3036" t="s">
        <v>44</v>
      </c>
      <c r="Y3036" t="s">
        <v>15012</v>
      </c>
      <c r="Z3036" t="s">
        <v>523</v>
      </c>
      <c r="AA3036" t="s">
        <v>4529</v>
      </c>
      <c r="AB3036" t="s">
        <v>4530</v>
      </c>
      <c r="AC3036" t="s">
        <v>89</v>
      </c>
      <c r="AD3036" t="str">
        <f t="shared" si="47"/>
        <v>10-60</v>
      </c>
      <c r="AE3036" t="str">
        <f>VLOOKUP(AD3036,'Main_Sub Desc'!C:D,2,)</f>
        <v>LPC from invoicing</v>
      </c>
      <c r="AF3036" t="str">
        <f>VLOOKUP(VALUE(H3036),'Main_Sub Desc'!F:G,2,)</f>
        <v>Wst Rev Late Payment</v>
      </c>
      <c r="AG3036">
        <f>IFERROR(VLOOKUP(VALUE(I3036),'PC Mapping'!A:F,6,),"")</f>
        <v>10514</v>
      </c>
      <c r="AH3036" s="13" t="str">
        <f>VLOOKUP(AG3036,'PC Mapping'!L:M,2,)</f>
        <v>Bolivar Sewer</v>
      </c>
    </row>
    <row r="3037" spans="1:34" x14ac:dyDescent="0.2">
      <c r="A3037" t="s">
        <v>15008</v>
      </c>
      <c r="B3037" t="s">
        <v>15009</v>
      </c>
      <c r="C3037" t="s">
        <v>4519</v>
      </c>
      <c r="D3037" t="s">
        <v>4520</v>
      </c>
      <c r="E3037" s="3">
        <v>45826</v>
      </c>
      <c r="F3037" t="s">
        <v>44</v>
      </c>
      <c r="G3037" t="s">
        <v>3742</v>
      </c>
      <c r="H3037" t="s">
        <v>3722</v>
      </c>
      <c r="I3037" t="s">
        <v>4538</v>
      </c>
      <c r="J3037" t="s">
        <v>4522</v>
      </c>
      <c r="K3037" s="2">
        <v>-5</v>
      </c>
      <c r="L3037" t="s">
        <v>44</v>
      </c>
      <c r="M3037" s="2">
        <v>-5</v>
      </c>
      <c r="N3037" t="s">
        <v>4523</v>
      </c>
      <c r="O3037" t="s">
        <v>4524</v>
      </c>
      <c r="P3037" t="s">
        <v>15010</v>
      </c>
      <c r="Q3037" t="s">
        <v>15013</v>
      </c>
      <c r="R3037" t="s">
        <v>44</v>
      </c>
      <c r="S3037" t="s">
        <v>4527</v>
      </c>
      <c r="T3037" s="3">
        <v>45826</v>
      </c>
      <c r="U3037" s="3">
        <v>45827</v>
      </c>
      <c r="V3037" s="2">
        <v>0</v>
      </c>
      <c r="W3037" t="s">
        <v>44</v>
      </c>
      <c r="X3037" t="s">
        <v>44</v>
      </c>
      <c r="Y3037" t="s">
        <v>15014</v>
      </c>
      <c r="Z3037" t="s">
        <v>523</v>
      </c>
      <c r="AA3037" t="s">
        <v>4529</v>
      </c>
      <c r="AB3037" t="s">
        <v>4530</v>
      </c>
      <c r="AC3037" t="s">
        <v>89</v>
      </c>
      <c r="AD3037" t="str">
        <f t="shared" si="47"/>
        <v>10-60</v>
      </c>
      <c r="AE3037" t="str">
        <f>VLOOKUP(AD3037,'Main_Sub Desc'!C:D,2,)</f>
        <v>LPC from invoicing</v>
      </c>
      <c r="AF3037" t="str">
        <f>VLOOKUP(VALUE(H3037),'Main_Sub Desc'!F:G,2,)</f>
        <v>Wtr Rev Late Payment</v>
      </c>
      <c r="AG3037">
        <f>IFERROR(VLOOKUP(VALUE(I3037),'PC Mapping'!A:F,6,),"")</f>
        <v>10469</v>
      </c>
      <c r="AH3037" s="13" t="str">
        <f>VLOOKUP(AG3037,'PC Mapping'!L:M,2,)</f>
        <v>Bolivar Water</v>
      </c>
    </row>
    <row r="3038" spans="1:34" x14ac:dyDescent="0.2">
      <c r="A3038" t="s">
        <v>15015</v>
      </c>
      <c r="B3038" t="s">
        <v>15016</v>
      </c>
      <c r="C3038" t="s">
        <v>4519</v>
      </c>
      <c r="D3038" t="s">
        <v>4520</v>
      </c>
      <c r="E3038" s="3">
        <v>45826</v>
      </c>
      <c r="F3038" t="s">
        <v>44</v>
      </c>
      <c r="G3038" t="s">
        <v>3742</v>
      </c>
      <c r="H3038" t="s">
        <v>3722</v>
      </c>
      <c r="I3038" t="s">
        <v>3752</v>
      </c>
      <c r="J3038" t="s">
        <v>4522</v>
      </c>
      <c r="K3038" s="2">
        <v>-7.08</v>
      </c>
      <c r="L3038" t="s">
        <v>44</v>
      </c>
      <c r="M3038" s="2">
        <v>-7.08</v>
      </c>
      <c r="N3038" t="s">
        <v>4523</v>
      </c>
      <c r="O3038" t="s">
        <v>4524</v>
      </c>
      <c r="P3038" t="s">
        <v>15017</v>
      </c>
      <c r="Q3038" t="s">
        <v>15018</v>
      </c>
      <c r="R3038" t="s">
        <v>44</v>
      </c>
      <c r="S3038" t="s">
        <v>4527</v>
      </c>
      <c r="T3038" s="3">
        <v>45826</v>
      </c>
      <c r="U3038" s="3">
        <v>45827</v>
      </c>
      <c r="V3038" s="2">
        <v>0</v>
      </c>
      <c r="W3038" t="s">
        <v>44</v>
      </c>
      <c r="X3038" t="s">
        <v>44</v>
      </c>
      <c r="Y3038" t="s">
        <v>15019</v>
      </c>
      <c r="Z3038" t="s">
        <v>3524</v>
      </c>
      <c r="AA3038" t="s">
        <v>4529</v>
      </c>
      <c r="AB3038" t="s">
        <v>4530</v>
      </c>
      <c r="AC3038" t="s">
        <v>89</v>
      </c>
      <c r="AD3038" t="str">
        <f t="shared" si="47"/>
        <v>10-60</v>
      </c>
      <c r="AE3038" t="str">
        <f>VLOOKUP(AD3038,'Main_Sub Desc'!C:D,2,)</f>
        <v>LPC from invoicing</v>
      </c>
      <c r="AF3038" t="str">
        <f>VLOOKUP(VALUE(H3038),'Main_Sub Desc'!F:G,2,)</f>
        <v>Wtr Rev Late Payment</v>
      </c>
      <c r="AG3038">
        <f>IFERROR(VLOOKUP(VALUE(I3038),'PC Mapping'!A:F,6,),"")</f>
        <v>10719</v>
      </c>
      <c r="AH3038" s="13" t="str">
        <f>VLOOKUP(AG3038,'PC Mapping'!L:M,2,)</f>
        <v>All Other Water</v>
      </c>
    </row>
    <row r="3039" spans="1:34" x14ac:dyDescent="0.2">
      <c r="A3039" t="s">
        <v>15020</v>
      </c>
      <c r="B3039" t="s">
        <v>15021</v>
      </c>
      <c r="C3039" t="s">
        <v>4519</v>
      </c>
      <c r="D3039" t="s">
        <v>4520</v>
      </c>
      <c r="E3039" s="3">
        <v>45826</v>
      </c>
      <c r="F3039" t="s">
        <v>44</v>
      </c>
      <c r="G3039" t="s">
        <v>3742</v>
      </c>
      <c r="H3039" t="s">
        <v>3722</v>
      </c>
      <c r="I3039" t="s">
        <v>3752</v>
      </c>
      <c r="J3039" t="s">
        <v>4522</v>
      </c>
      <c r="K3039" s="2">
        <v>-5</v>
      </c>
      <c r="L3039" t="s">
        <v>44</v>
      </c>
      <c r="M3039" s="2">
        <v>-5</v>
      </c>
      <c r="N3039" t="s">
        <v>4523</v>
      </c>
      <c r="O3039" t="s">
        <v>4524</v>
      </c>
      <c r="P3039" t="s">
        <v>15022</v>
      </c>
      <c r="Q3039" t="s">
        <v>15023</v>
      </c>
      <c r="R3039" t="s">
        <v>44</v>
      </c>
      <c r="S3039" t="s">
        <v>4527</v>
      </c>
      <c r="T3039" s="3">
        <v>45826</v>
      </c>
      <c r="U3039" s="3">
        <v>45827</v>
      </c>
      <c r="V3039" s="2">
        <v>0</v>
      </c>
      <c r="W3039" t="s">
        <v>44</v>
      </c>
      <c r="X3039" t="s">
        <v>44</v>
      </c>
      <c r="Y3039" t="s">
        <v>15024</v>
      </c>
      <c r="Z3039" t="s">
        <v>3071</v>
      </c>
      <c r="AA3039" t="s">
        <v>4529</v>
      </c>
      <c r="AB3039" t="s">
        <v>4530</v>
      </c>
      <c r="AC3039" t="s">
        <v>89</v>
      </c>
      <c r="AD3039" t="str">
        <f t="shared" si="47"/>
        <v>10-60</v>
      </c>
      <c r="AE3039" t="str">
        <f>VLOOKUP(AD3039,'Main_Sub Desc'!C:D,2,)</f>
        <v>LPC from invoicing</v>
      </c>
      <c r="AF3039" t="str">
        <f>VLOOKUP(VALUE(H3039),'Main_Sub Desc'!F:G,2,)</f>
        <v>Wtr Rev Late Payment</v>
      </c>
      <c r="AG3039">
        <f>IFERROR(VLOOKUP(VALUE(I3039),'PC Mapping'!A:F,6,),"")</f>
        <v>10719</v>
      </c>
      <c r="AH3039" s="13" t="str">
        <f>VLOOKUP(AG3039,'PC Mapping'!L:M,2,)</f>
        <v>All Other Water</v>
      </c>
    </row>
    <row r="3040" spans="1:34" x14ac:dyDescent="0.2">
      <c r="A3040" t="s">
        <v>15025</v>
      </c>
      <c r="B3040" t="s">
        <v>15009</v>
      </c>
      <c r="C3040" t="s">
        <v>4519</v>
      </c>
      <c r="D3040" t="s">
        <v>4520</v>
      </c>
      <c r="E3040" s="3">
        <v>45826</v>
      </c>
      <c r="F3040" t="s">
        <v>44</v>
      </c>
      <c r="G3040" t="s">
        <v>3742</v>
      </c>
      <c r="H3040" t="s">
        <v>3722</v>
      </c>
      <c r="I3040" t="s">
        <v>4538</v>
      </c>
      <c r="J3040" t="s">
        <v>4522</v>
      </c>
      <c r="K3040" s="2">
        <v>-5</v>
      </c>
      <c r="L3040" t="s">
        <v>44</v>
      </c>
      <c r="M3040" s="2">
        <v>-5</v>
      </c>
      <c r="N3040" t="s">
        <v>4523</v>
      </c>
      <c r="O3040" t="s">
        <v>4524</v>
      </c>
      <c r="P3040" t="s">
        <v>10959</v>
      </c>
      <c r="Q3040" t="s">
        <v>15026</v>
      </c>
      <c r="R3040" t="s">
        <v>44</v>
      </c>
      <c r="S3040" t="s">
        <v>4527</v>
      </c>
      <c r="T3040" s="3">
        <v>45826</v>
      </c>
      <c r="U3040" s="3">
        <v>45827</v>
      </c>
      <c r="V3040" s="2">
        <v>0</v>
      </c>
      <c r="W3040" t="s">
        <v>44</v>
      </c>
      <c r="X3040" t="s">
        <v>44</v>
      </c>
      <c r="Y3040" t="s">
        <v>15027</v>
      </c>
      <c r="Z3040" t="s">
        <v>1106</v>
      </c>
      <c r="AA3040" t="s">
        <v>4529</v>
      </c>
      <c r="AB3040" t="s">
        <v>4530</v>
      </c>
      <c r="AC3040" t="s">
        <v>89</v>
      </c>
      <c r="AD3040" t="str">
        <f t="shared" si="47"/>
        <v>10-60</v>
      </c>
      <c r="AE3040" t="str">
        <f>VLOOKUP(AD3040,'Main_Sub Desc'!C:D,2,)</f>
        <v>LPC from invoicing</v>
      </c>
      <c r="AF3040" t="str">
        <f>VLOOKUP(VALUE(H3040),'Main_Sub Desc'!F:G,2,)</f>
        <v>Wtr Rev Late Payment</v>
      </c>
      <c r="AG3040">
        <f>IFERROR(VLOOKUP(VALUE(I3040),'PC Mapping'!A:F,6,),"")</f>
        <v>10469</v>
      </c>
      <c r="AH3040" s="13" t="str">
        <f>VLOOKUP(AG3040,'PC Mapping'!L:M,2,)</f>
        <v>Bolivar Water</v>
      </c>
    </row>
    <row r="3041" spans="1:34" x14ac:dyDescent="0.2">
      <c r="A3041" t="s">
        <v>15025</v>
      </c>
      <c r="B3041" t="s">
        <v>15009</v>
      </c>
      <c r="C3041" t="s">
        <v>4519</v>
      </c>
      <c r="D3041" t="s">
        <v>4520</v>
      </c>
      <c r="E3041" s="3">
        <v>45826</v>
      </c>
      <c r="F3041" t="s">
        <v>44</v>
      </c>
      <c r="G3041" t="s">
        <v>3742</v>
      </c>
      <c r="H3041" t="s">
        <v>3716</v>
      </c>
      <c r="I3041" t="s">
        <v>4534</v>
      </c>
      <c r="J3041" t="s">
        <v>4522</v>
      </c>
      <c r="K3041" s="2">
        <v>-5</v>
      </c>
      <c r="L3041" t="s">
        <v>44</v>
      </c>
      <c r="M3041" s="2">
        <v>-5</v>
      </c>
      <c r="N3041" t="s">
        <v>4523</v>
      </c>
      <c r="O3041" t="s">
        <v>4524</v>
      </c>
      <c r="P3041" t="s">
        <v>10959</v>
      </c>
      <c r="Q3041" t="s">
        <v>15028</v>
      </c>
      <c r="R3041" t="s">
        <v>44</v>
      </c>
      <c r="S3041" t="s">
        <v>4527</v>
      </c>
      <c r="T3041" s="3">
        <v>45826</v>
      </c>
      <c r="U3041" s="3">
        <v>45827</v>
      </c>
      <c r="V3041" s="2">
        <v>0</v>
      </c>
      <c r="W3041" t="s">
        <v>44</v>
      </c>
      <c r="X3041" t="s">
        <v>44</v>
      </c>
      <c r="Y3041" t="s">
        <v>15029</v>
      </c>
      <c r="Z3041" t="s">
        <v>1106</v>
      </c>
      <c r="AA3041" t="s">
        <v>4529</v>
      </c>
      <c r="AB3041" t="s">
        <v>4530</v>
      </c>
      <c r="AC3041" t="s">
        <v>89</v>
      </c>
      <c r="AD3041" t="str">
        <f t="shared" si="47"/>
        <v>10-60</v>
      </c>
      <c r="AE3041" t="str">
        <f>VLOOKUP(AD3041,'Main_Sub Desc'!C:D,2,)</f>
        <v>LPC from invoicing</v>
      </c>
      <c r="AF3041" t="str">
        <f>VLOOKUP(VALUE(H3041),'Main_Sub Desc'!F:G,2,)</f>
        <v>Wst Rev Late Payment</v>
      </c>
      <c r="AG3041">
        <f>IFERROR(VLOOKUP(VALUE(I3041),'PC Mapping'!A:F,6,),"")</f>
        <v>10514</v>
      </c>
      <c r="AH3041" s="13" t="str">
        <f>VLOOKUP(AG3041,'PC Mapping'!L:M,2,)</f>
        <v>Bolivar Sewer</v>
      </c>
    </row>
    <row r="3042" spans="1:34" x14ac:dyDescent="0.2">
      <c r="A3042" t="s">
        <v>15030</v>
      </c>
      <c r="B3042" t="s">
        <v>15021</v>
      </c>
      <c r="C3042" t="s">
        <v>4519</v>
      </c>
      <c r="D3042" t="s">
        <v>4520</v>
      </c>
      <c r="E3042" s="3">
        <v>45826</v>
      </c>
      <c r="F3042" t="s">
        <v>44</v>
      </c>
      <c r="G3042" t="s">
        <v>3742</v>
      </c>
      <c r="H3042" t="s">
        <v>3722</v>
      </c>
      <c r="I3042" t="s">
        <v>3752</v>
      </c>
      <c r="J3042" t="s">
        <v>4522</v>
      </c>
      <c r="K3042" s="2">
        <v>-5</v>
      </c>
      <c r="L3042" t="s">
        <v>44</v>
      </c>
      <c r="M3042" s="2">
        <v>-5</v>
      </c>
      <c r="N3042" t="s">
        <v>4523</v>
      </c>
      <c r="O3042" t="s">
        <v>4524</v>
      </c>
      <c r="P3042" t="s">
        <v>10523</v>
      </c>
      <c r="Q3042" t="s">
        <v>15031</v>
      </c>
      <c r="R3042" t="s">
        <v>44</v>
      </c>
      <c r="S3042" t="s">
        <v>4527</v>
      </c>
      <c r="T3042" s="3">
        <v>45826</v>
      </c>
      <c r="U3042" s="3">
        <v>45827</v>
      </c>
      <c r="V3042" s="2">
        <v>0</v>
      </c>
      <c r="W3042" t="s">
        <v>44</v>
      </c>
      <c r="X3042" t="s">
        <v>44</v>
      </c>
      <c r="Y3042" t="s">
        <v>15032</v>
      </c>
      <c r="Z3042" t="s">
        <v>2290</v>
      </c>
      <c r="AA3042" t="s">
        <v>4529</v>
      </c>
      <c r="AB3042" t="s">
        <v>4530</v>
      </c>
      <c r="AC3042" t="s">
        <v>89</v>
      </c>
      <c r="AD3042" t="str">
        <f t="shared" si="47"/>
        <v>10-60</v>
      </c>
      <c r="AE3042" t="str">
        <f>VLOOKUP(AD3042,'Main_Sub Desc'!C:D,2,)</f>
        <v>LPC from invoicing</v>
      </c>
      <c r="AF3042" t="str">
        <f>VLOOKUP(VALUE(H3042),'Main_Sub Desc'!F:G,2,)</f>
        <v>Wtr Rev Late Payment</v>
      </c>
      <c r="AG3042">
        <f>IFERROR(VLOOKUP(VALUE(I3042),'PC Mapping'!A:F,6,),"")</f>
        <v>10719</v>
      </c>
      <c r="AH3042" s="13" t="str">
        <f>VLOOKUP(AG3042,'PC Mapping'!L:M,2,)</f>
        <v>All Other Water</v>
      </c>
    </row>
    <row r="3043" spans="1:34" x14ac:dyDescent="0.2">
      <c r="A3043" t="s">
        <v>15033</v>
      </c>
      <c r="B3043" t="s">
        <v>15016</v>
      </c>
      <c r="C3043" t="s">
        <v>4519</v>
      </c>
      <c r="D3043" t="s">
        <v>4520</v>
      </c>
      <c r="E3043" s="3">
        <v>45826</v>
      </c>
      <c r="F3043" t="s">
        <v>44</v>
      </c>
      <c r="G3043" t="s">
        <v>3742</v>
      </c>
      <c r="H3043" t="s">
        <v>3722</v>
      </c>
      <c r="I3043" t="s">
        <v>3752</v>
      </c>
      <c r="J3043" t="s">
        <v>4522</v>
      </c>
      <c r="K3043" s="2">
        <v>-35.57</v>
      </c>
      <c r="L3043" t="s">
        <v>44</v>
      </c>
      <c r="M3043" s="2">
        <v>-35.57</v>
      </c>
      <c r="N3043" t="s">
        <v>4523</v>
      </c>
      <c r="O3043" t="s">
        <v>4524</v>
      </c>
      <c r="P3043" t="s">
        <v>9511</v>
      </c>
      <c r="Q3043" t="s">
        <v>15034</v>
      </c>
      <c r="R3043" t="s">
        <v>44</v>
      </c>
      <c r="S3043" t="s">
        <v>4527</v>
      </c>
      <c r="T3043" s="3">
        <v>45826</v>
      </c>
      <c r="U3043" s="3">
        <v>45827</v>
      </c>
      <c r="V3043" s="2">
        <v>0</v>
      </c>
      <c r="W3043" t="s">
        <v>44</v>
      </c>
      <c r="X3043" t="s">
        <v>44</v>
      </c>
      <c r="Y3043" t="s">
        <v>15035</v>
      </c>
      <c r="Z3043" t="s">
        <v>2849</v>
      </c>
      <c r="AA3043" t="s">
        <v>4529</v>
      </c>
      <c r="AB3043" t="s">
        <v>4530</v>
      </c>
      <c r="AC3043" t="s">
        <v>89</v>
      </c>
      <c r="AD3043" t="str">
        <f t="shared" si="47"/>
        <v>10-60</v>
      </c>
      <c r="AE3043" t="str">
        <f>VLOOKUP(AD3043,'Main_Sub Desc'!C:D,2,)</f>
        <v>LPC from invoicing</v>
      </c>
      <c r="AF3043" t="str">
        <f>VLOOKUP(VALUE(H3043),'Main_Sub Desc'!F:G,2,)</f>
        <v>Wtr Rev Late Payment</v>
      </c>
      <c r="AG3043">
        <f>IFERROR(VLOOKUP(VALUE(I3043),'PC Mapping'!A:F,6,),"")</f>
        <v>10719</v>
      </c>
      <c r="AH3043" s="13" t="str">
        <f>VLOOKUP(AG3043,'PC Mapping'!L:M,2,)</f>
        <v>All Other Water</v>
      </c>
    </row>
    <row r="3044" spans="1:34" x14ac:dyDescent="0.2">
      <c r="A3044" t="s">
        <v>15036</v>
      </c>
      <c r="B3044" t="s">
        <v>15009</v>
      </c>
      <c r="C3044" t="s">
        <v>4519</v>
      </c>
      <c r="D3044" t="s">
        <v>4520</v>
      </c>
      <c r="E3044" s="3">
        <v>45826</v>
      </c>
      <c r="F3044" t="s">
        <v>44</v>
      </c>
      <c r="G3044" t="s">
        <v>3742</v>
      </c>
      <c r="H3044" t="s">
        <v>3722</v>
      </c>
      <c r="I3044" t="s">
        <v>3752</v>
      </c>
      <c r="J3044" t="s">
        <v>4522</v>
      </c>
      <c r="K3044" s="2">
        <v>-5</v>
      </c>
      <c r="L3044" t="s">
        <v>44</v>
      </c>
      <c r="M3044" s="2">
        <v>-5</v>
      </c>
      <c r="N3044" t="s">
        <v>4523</v>
      </c>
      <c r="O3044" t="s">
        <v>4524</v>
      </c>
      <c r="P3044" t="s">
        <v>15037</v>
      </c>
      <c r="Q3044" t="s">
        <v>15038</v>
      </c>
      <c r="R3044" t="s">
        <v>44</v>
      </c>
      <c r="S3044" t="s">
        <v>4527</v>
      </c>
      <c r="T3044" s="3">
        <v>45826</v>
      </c>
      <c r="U3044" s="3">
        <v>45827</v>
      </c>
      <c r="V3044" s="2">
        <v>0</v>
      </c>
      <c r="W3044" t="s">
        <v>44</v>
      </c>
      <c r="X3044" t="s">
        <v>44</v>
      </c>
      <c r="Y3044" t="s">
        <v>15039</v>
      </c>
      <c r="Z3044" t="s">
        <v>3447</v>
      </c>
      <c r="AA3044" t="s">
        <v>4529</v>
      </c>
      <c r="AB3044" t="s">
        <v>4530</v>
      </c>
      <c r="AC3044" t="s">
        <v>89</v>
      </c>
      <c r="AD3044" t="str">
        <f t="shared" si="47"/>
        <v>10-60</v>
      </c>
      <c r="AE3044" t="str">
        <f>VLOOKUP(AD3044,'Main_Sub Desc'!C:D,2,)</f>
        <v>LPC from invoicing</v>
      </c>
      <c r="AF3044" t="str">
        <f>VLOOKUP(VALUE(H3044),'Main_Sub Desc'!F:G,2,)</f>
        <v>Wtr Rev Late Payment</v>
      </c>
      <c r="AG3044">
        <f>IFERROR(VLOOKUP(VALUE(I3044),'PC Mapping'!A:F,6,),"")</f>
        <v>10719</v>
      </c>
      <c r="AH3044" s="13" t="str">
        <f>VLOOKUP(AG3044,'PC Mapping'!L:M,2,)</f>
        <v>All Other Water</v>
      </c>
    </row>
    <row r="3045" spans="1:34" x14ac:dyDescent="0.2">
      <c r="A3045" t="s">
        <v>15040</v>
      </c>
      <c r="B3045" t="s">
        <v>15016</v>
      </c>
      <c r="C3045" t="s">
        <v>4519</v>
      </c>
      <c r="D3045" t="s">
        <v>4520</v>
      </c>
      <c r="E3045" s="3">
        <v>45826</v>
      </c>
      <c r="F3045" t="s">
        <v>44</v>
      </c>
      <c r="G3045" t="s">
        <v>3742</v>
      </c>
      <c r="H3045" t="s">
        <v>3716</v>
      </c>
      <c r="I3045" t="s">
        <v>4534</v>
      </c>
      <c r="J3045" t="s">
        <v>4522</v>
      </c>
      <c r="K3045" s="2">
        <v>-5</v>
      </c>
      <c r="L3045" t="s">
        <v>44</v>
      </c>
      <c r="M3045" s="2">
        <v>-5</v>
      </c>
      <c r="N3045" t="s">
        <v>4523</v>
      </c>
      <c r="O3045" t="s">
        <v>4524</v>
      </c>
      <c r="P3045" t="s">
        <v>7797</v>
      </c>
      <c r="Q3045" t="s">
        <v>15041</v>
      </c>
      <c r="R3045" t="s">
        <v>44</v>
      </c>
      <c r="S3045" t="s">
        <v>4527</v>
      </c>
      <c r="T3045" s="3">
        <v>45826</v>
      </c>
      <c r="U3045" s="3">
        <v>45827</v>
      </c>
      <c r="V3045" s="2">
        <v>0</v>
      </c>
      <c r="W3045" t="s">
        <v>44</v>
      </c>
      <c r="X3045" t="s">
        <v>44</v>
      </c>
      <c r="Y3045" t="s">
        <v>15042</v>
      </c>
      <c r="Z3045" t="s">
        <v>480</v>
      </c>
      <c r="AA3045" t="s">
        <v>4529</v>
      </c>
      <c r="AB3045" t="s">
        <v>4530</v>
      </c>
      <c r="AC3045" t="s">
        <v>89</v>
      </c>
      <c r="AD3045" t="str">
        <f t="shared" si="47"/>
        <v>10-60</v>
      </c>
      <c r="AE3045" t="str">
        <f>VLOOKUP(AD3045,'Main_Sub Desc'!C:D,2,)</f>
        <v>LPC from invoicing</v>
      </c>
      <c r="AF3045" t="str">
        <f>VLOOKUP(VALUE(H3045),'Main_Sub Desc'!F:G,2,)</f>
        <v>Wst Rev Late Payment</v>
      </c>
      <c r="AG3045">
        <f>IFERROR(VLOOKUP(VALUE(I3045),'PC Mapping'!A:F,6,),"")</f>
        <v>10514</v>
      </c>
      <c r="AH3045" s="13" t="str">
        <f>VLOOKUP(AG3045,'PC Mapping'!L:M,2,)</f>
        <v>Bolivar Sewer</v>
      </c>
    </row>
    <row r="3046" spans="1:34" x14ac:dyDescent="0.2">
      <c r="A3046" t="s">
        <v>15040</v>
      </c>
      <c r="B3046" t="s">
        <v>15016</v>
      </c>
      <c r="C3046" t="s">
        <v>4519</v>
      </c>
      <c r="D3046" t="s">
        <v>4520</v>
      </c>
      <c r="E3046" s="3">
        <v>45826</v>
      </c>
      <c r="F3046" t="s">
        <v>44</v>
      </c>
      <c r="G3046" t="s">
        <v>3742</v>
      </c>
      <c r="H3046" t="s">
        <v>3722</v>
      </c>
      <c r="I3046" t="s">
        <v>4538</v>
      </c>
      <c r="J3046" t="s">
        <v>4522</v>
      </c>
      <c r="K3046" s="2">
        <v>-5</v>
      </c>
      <c r="L3046" t="s">
        <v>44</v>
      </c>
      <c r="M3046" s="2">
        <v>-5</v>
      </c>
      <c r="N3046" t="s">
        <v>4523</v>
      </c>
      <c r="O3046" t="s">
        <v>4524</v>
      </c>
      <c r="P3046" t="s">
        <v>7797</v>
      </c>
      <c r="Q3046" t="s">
        <v>15043</v>
      </c>
      <c r="R3046" t="s">
        <v>44</v>
      </c>
      <c r="S3046" t="s">
        <v>4527</v>
      </c>
      <c r="T3046" s="3">
        <v>45826</v>
      </c>
      <c r="U3046" s="3">
        <v>45827</v>
      </c>
      <c r="V3046" s="2">
        <v>0</v>
      </c>
      <c r="W3046" t="s">
        <v>44</v>
      </c>
      <c r="X3046" t="s">
        <v>44</v>
      </c>
      <c r="Y3046" t="s">
        <v>15044</v>
      </c>
      <c r="Z3046" t="s">
        <v>480</v>
      </c>
      <c r="AA3046" t="s">
        <v>4529</v>
      </c>
      <c r="AB3046" t="s">
        <v>4530</v>
      </c>
      <c r="AC3046" t="s">
        <v>89</v>
      </c>
      <c r="AD3046" t="str">
        <f t="shared" si="47"/>
        <v>10-60</v>
      </c>
      <c r="AE3046" t="str">
        <f>VLOOKUP(AD3046,'Main_Sub Desc'!C:D,2,)</f>
        <v>LPC from invoicing</v>
      </c>
      <c r="AF3046" t="str">
        <f>VLOOKUP(VALUE(H3046),'Main_Sub Desc'!F:G,2,)</f>
        <v>Wtr Rev Late Payment</v>
      </c>
      <c r="AG3046">
        <f>IFERROR(VLOOKUP(VALUE(I3046),'PC Mapping'!A:F,6,),"")</f>
        <v>10469</v>
      </c>
      <c r="AH3046" s="13" t="str">
        <f>VLOOKUP(AG3046,'PC Mapping'!L:M,2,)</f>
        <v>Bolivar Water</v>
      </c>
    </row>
    <row r="3047" spans="1:34" x14ac:dyDescent="0.2">
      <c r="A3047" t="s">
        <v>15045</v>
      </c>
      <c r="B3047" t="s">
        <v>15016</v>
      </c>
      <c r="C3047" t="s">
        <v>4519</v>
      </c>
      <c r="D3047" t="s">
        <v>4520</v>
      </c>
      <c r="E3047" s="3">
        <v>45826</v>
      </c>
      <c r="F3047" t="s">
        <v>44</v>
      </c>
      <c r="G3047" t="s">
        <v>3742</v>
      </c>
      <c r="H3047" t="s">
        <v>3722</v>
      </c>
      <c r="I3047" t="s">
        <v>4538</v>
      </c>
      <c r="J3047" t="s">
        <v>4522</v>
      </c>
      <c r="K3047" s="2">
        <v>-5</v>
      </c>
      <c r="L3047" t="s">
        <v>44</v>
      </c>
      <c r="M3047" s="2">
        <v>-5</v>
      </c>
      <c r="N3047" t="s">
        <v>4523</v>
      </c>
      <c r="O3047" t="s">
        <v>4524</v>
      </c>
      <c r="P3047" t="s">
        <v>15046</v>
      </c>
      <c r="Q3047" t="s">
        <v>15047</v>
      </c>
      <c r="R3047" t="s">
        <v>44</v>
      </c>
      <c r="S3047" t="s">
        <v>4527</v>
      </c>
      <c r="T3047" s="3">
        <v>45826</v>
      </c>
      <c r="U3047" s="3">
        <v>45827</v>
      </c>
      <c r="V3047" s="2">
        <v>0</v>
      </c>
      <c r="W3047" t="s">
        <v>44</v>
      </c>
      <c r="X3047" t="s">
        <v>44</v>
      </c>
      <c r="Y3047" t="s">
        <v>15048</v>
      </c>
      <c r="Z3047" t="s">
        <v>581</v>
      </c>
      <c r="AA3047" t="s">
        <v>4529</v>
      </c>
      <c r="AB3047" t="s">
        <v>4530</v>
      </c>
      <c r="AC3047" t="s">
        <v>89</v>
      </c>
      <c r="AD3047" t="str">
        <f t="shared" si="47"/>
        <v>10-60</v>
      </c>
      <c r="AE3047" t="str">
        <f>VLOOKUP(AD3047,'Main_Sub Desc'!C:D,2,)</f>
        <v>LPC from invoicing</v>
      </c>
      <c r="AF3047" t="str">
        <f>VLOOKUP(VALUE(H3047),'Main_Sub Desc'!F:G,2,)</f>
        <v>Wtr Rev Late Payment</v>
      </c>
      <c r="AG3047">
        <f>IFERROR(VLOOKUP(VALUE(I3047),'PC Mapping'!A:F,6,),"")</f>
        <v>10469</v>
      </c>
      <c r="AH3047" s="13" t="str">
        <f>VLOOKUP(AG3047,'PC Mapping'!L:M,2,)</f>
        <v>Bolivar Water</v>
      </c>
    </row>
    <row r="3048" spans="1:34" x14ac:dyDescent="0.2">
      <c r="A3048" t="s">
        <v>15045</v>
      </c>
      <c r="B3048" t="s">
        <v>15016</v>
      </c>
      <c r="C3048" t="s">
        <v>4519</v>
      </c>
      <c r="D3048" t="s">
        <v>4520</v>
      </c>
      <c r="E3048" s="3">
        <v>45826</v>
      </c>
      <c r="F3048" t="s">
        <v>44</v>
      </c>
      <c r="G3048" t="s">
        <v>3742</v>
      </c>
      <c r="H3048" t="s">
        <v>3716</v>
      </c>
      <c r="I3048" t="s">
        <v>4534</v>
      </c>
      <c r="J3048" t="s">
        <v>4522</v>
      </c>
      <c r="K3048" s="2">
        <v>-5</v>
      </c>
      <c r="L3048" t="s">
        <v>44</v>
      </c>
      <c r="M3048" s="2">
        <v>-5</v>
      </c>
      <c r="N3048" t="s">
        <v>4523</v>
      </c>
      <c r="O3048" t="s">
        <v>4524</v>
      </c>
      <c r="P3048" t="s">
        <v>15046</v>
      </c>
      <c r="Q3048" t="s">
        <v>15049</v>
      </c>
      <c r="R3048" t="s">
        <v>44</v>
      </c>
      <c r="S3048" t="s">
        <v>4527</v>
      </c>
      <c r="T3048" s="3">
        <v>45826</v>
      </c>
      <c r="U3048" s="3">
        <v>45827</v>
      </c>
      <c r="V3048" s="2">
        <v>0</v>
      </c>
      <c r="W3048" t="s">
        <v>44</v>
      </c>
      <c r="X3048" t="s">
        <v>44</v>
      </c>
      <c r="Y3048" t="s">
        <v>15050</v>
      </c>
      <c r="Z3048" t="s">
        <v>581</v>
      </c>
      <c r="AA3048" t="s">
        <v>4529</v>
      </c>
      <c r="AB3048" t="s">
        <v>4530</v>
      </c>
      <c r="AC3048" t="s">
        <v>89</v>
      </c>
      <c r="AD3048" t="str">
        <f t="shared" si="47"/>
        <v>10-60</v>
      </c>
      <c r="AE3048" t="str">
        <f>VLOOKUP(AD3048,'Main_Sub Desc'!C:D,2,)</f>
        <v>LPC from invoicing</v>
      </c>
      <c r="AF3048" t="str">
        <f>VLOOKUP(VALUE(H3048),'Main_Sub Desc'!F:G,2,)</f>
        <v>Wst Rev Late Payment</v>
      </c>
      <c r="AG3048">
        <f>IFERROR(VLOOKUP(VALUE(I3048),'PC Mapping'!A:F,6,),"")</f>
        <v>10514</v>
      </c>
      <c r="AH3048" s="13" t="str">
        <f>VLOOKUP(AG3048,'PC Mapping'!L:M,2,)</f>
        <v>Bolivar Sewer</v>
      </c>
    </row>
    <row r="3049" spans="1:34" x14ac:dyDescent="0.2">
      <c r="A3049" t="s">
        <v>15051</v>
      </c>
      <c r="B3049" t="s">
        <v>15009</v>
      </c>
      <c r="C3049" t="s">
        <v>4519</v>
      </c>
      <c r="D3049" t="s">
        <v>4520</v>
      </c>
      <c r="E3049" s="3">
        <v>45826</v>
      </c>
      <c r="F3049" t="s">
        <v>44</v>
      </c>
      <c r="G3049" t="s">
        <v>3742</v>
      </c>
      <c r="H3049" t="s">
        <v>3722</v>
      </c>
      <c r="I3049" t="s">
        <v>3752</v>
      </c>
      <c r="J3049" t="s">
        <v>4522</v>
      </c>
      <c r="K3049" s="2">
        <v>-5</v>
      </c>
      <c r="L3049" t="s">
        <v>44</v>
      </c>
      <c r="M3049" s="2">
        <v>-5</v>
      </c>
      <c r="N3049" t="s">
        <v>4523</v>
      </c>
      <c r="O3049" t="s">
        <v>4524</v>
      </c>
      <c r="P3049" t="s">
        <v>11686</v>
      </c>
      <c r="Q3049" t="s">
        <v>15052</v>
      </c>
      <c r="R3049" t="s">
        <v>44</v>
      </c>
      <c r="S3049" t="s">
        <v>4527</v>
      </c>
      <c r="T3049" s="3">
        <v>45826</v>
      </c>
      <c r="U3049" s="3">
        <v>45827</v>
      </c>
      <c r="V3049" s="2">
        <v>0</v>
      </c>
      <c r="W3049" t="s">
        <v>44</v>
      </c>
      <c r="X3049" t="s">
        <v>44</v>
      </c>
      <c r="Y3049" t="s">
        <v>15053</v>
      </c>
      <c r="Z3049" t="s">
        <v>3310</v>
      </c>
      <c r="AA3049" t="s">
        <v>4529</v>
      </c>
      <c r="AB3049" t="s">
        <v>4530</v>
      </c>
      <c r="AC3049" t="s">
        <v>89</v>
      </c>
      <c r="AD3049" t="str">
        <f t="shared" si="47"/>
        <v>10-60</v>
      </c>
      <c r="AE3049" t="str">
        <f>VLOOKUP(AD3049,'Main_Sub Desc'!C:D,2,)</f>
        <v>LPC from invoicing</v>
      </c>
      <c r="AF3049" t="str">
        <f>VLOOKUP(VALUE(H3049),'Main_Sub Desc'!F:G,2,)</f>
        <v>Wtr Rev Late Payment</v>
      </c>
      <c r="AG3049">
        <f>IFERROR(VLOOKUP(VALUE(I3049),'PC Mapping'!A:F,6,),"")</f>
        <v>10719</v>
      </c>
      <c r="AH3049" s="13" t="str">
        <f>VLOOKUP(AG3049,'PC Mapping'!L:M,2,)</f>
        <v>All Other Water</v>
      </c>
    </row>
    <row r="3050" spans="1:34" x14ac:dyDescent="0.2">
      <c r="A3050" t="s">
        <v>15054</v>
      </c>
      <c r="B3050" t="s">
        <v>15016</v>
      </c>
      <c r="C3050" t="s">
        <v>4519</v>
      </c>
      <c r="D3050" t="s">
        <v>4520</v>
      </c>
      <c r="E3050" s="3">
        <v>45826</v>
      </c>
      <c r="F3050" t="s">
        <v>44</v>
      </c>
      <c r="G3050" t="s">
        <v>3742</v>
      </c>
      <c r="H3050" t="s">
        <v>3722</v>
      </c>
      <c r="I3050" t="s">
        <v>3752</v>
      </c>
      <c r="J3050" t="s">
        <v>4522</v>
      </c>
      <c r="K3050" s="2">
        <v>-5</v>
      </c>
      <c r="L3050" t="s">
        <v>44</v>
      </c>
      <c r="M3050" s="2">
        <v>-5</v>
      </c>
      <c r="N3050" t="s">
        <v>4523</v>
      </c>
      <c r="O3050" t="s">
        <v>4524</v>
      </c>
      <c r="P3050" t="s">
        <v>15055</v>
      </c>
      <c r="Q3050" t="s">
        <v>15056</v>
      </c>
      <c r="R3050" t="s">
        <v>44</v>
      </c>
      <c r="S3050" t="s">
        <v>4527</v>
      </c>
      <c r="T3050" s="3">
        <v>45826</v>
      </c>
      <c r="U3050" s="3">
        <v>45827</v>
      </c>
      <c r="V3050" s="2">
        <v>0</v>
      </c>
      <c r="W3050" t="s">
        <v>44</v>
      </c>
      <c r="X3050" t="s">
        <v>44</v>
      </c>
      <c r="Y3050" t="s">
        <v>15057</v>
      </c>
      <c r="Z3050" t="s">
        <v>1964</v>
      </c>
      <c r="AA3050" t="s">
        <v>4529</v>
      </c>
      <c r="AB3050" t="s">
        <v>4530</v>
      </c>
      <c r="AC3050" t="s">
        <v>89</v>
      </c>
      <c r="AD3050" t="str">
        <f t="shared" si="47"/>
        <v>10-60</v>
      </c>
      <c r="AE3050" t="str">
        <f>VLOOKUP(AD3050,'Main_Sub Desc'!C:D,2,)</f>
        <v>LPC from invoicing</v>
      </c>
      <c r="AF3050" t="str">
        <f>VLOOKUP(VALUE(H3050),'Main_Sub Desc'!F:G,2,)</f>
        <v>Wtr Rev Late Payment</v>
      </c>
      <c r="AG3050">
        <f>IFERROR(VLOOKUP(VALUE(I3050),'PC Mapping'!A:F,6,),"")</f>
        <v>10719</v>
      </c>
      <c r="AH3050" s="13" t="str">
        <f>VLOOKUP(AG3050,'PC Mapping'!L:M,2,)</f>
        <v>All Other Water</v>
      </c>
    </row>
    <row r="3051" spans="1:34" x14ac:dyDescent="0.2">
      <c r="A3051" t="s">
        <v>15058</v>
      </c>
      <c r="B3051" t="s">
        <v>15009</v>
      </c>
      <c r="C3051" t="s">
        <v>4519</v>
      </c>
      <c r="D3051" t="s">
        <v>4520</v>
      </c>
      <c r="E3051" s="3">
        <v>45826</v>
      </c>
      <c r="F3051" t="s">
        <v>44</v>
      </c>
      <c r="G3051" t="s">
        <v>3742</v>
      </c>
      <c r="H3051" t="s">
        <v>3722</v>
      </c>
      <c r="I3051" t="s">
        <v>3752</v>
      </c>
      <c r="J3051" t="s">
        <v>4522</v>
      </c>
      <c r="K3051" s="2">
        <v>-5</v>
      </c>
      <c r="L3051" t="s">
        <v>44</v>
      </c>
      <c r="M3051" s="2">
        <v>-5</v>
      </c>
      <c r="N3051" t="s">
        <v>4523</v>
      </c>
      <c r="O3051" t="s">
        <v>4524</v>
      </c>
      <c r="P3051" t="s">
        <v>15059</v>
      </c>
      <c r="Q3051" t="s">
        <v>15060</v>
      </c>
      <c r="R3051" t="s">
        <v>44</v>
      </c>
      <c r="S3051" t="s">
        <v>4527</v>
      </c>
      <c r="T3051" s="3">
        <v>45826</v>
      </c>
      <c r="U3051" s="3">
        <v>45827</v>
      </c>
      <c r="V3051" s="2">
        <v>0</v>
      </c>
      <c r="W3051" t="s">
        <v>44</v>
      </c>
      <c r="X3051" t="s">
        <v>44</v>
      </c>
      <c r="Y3051" t="s">
        <v>15061</v>
      </c>
      <c r="Z3051" t="s">
        <v>15062</v>
      </c>
      <c r="AA3051" t="s">
        <v>4529</v>
      </c>
      <c r="AB3051" t="s">
        <v>4530</v>
      </c>
      <c r="AC3051" t="s">
        <v>89</v>
      </c>
      <c r="AD3051" t="str">
        <f t="shared" si="47"/>
        <v>10-60</v>
      </c>
      <c r="AE3051" t="str">
        <f>VLOOKUP(AD3051,'Main_Sub Desc'!C:D,2,)</f>
        <v>LPC from invoicing</v>
      </c>
      <c r="AF3051" t="str">
        <f>VLOOKUP(VALUE(H3051),'Main_Sub Desc'!F:G,2,)</f>
        <v>Wtr Rev Late Payment</v>
      </c>
      <c r="AG3051">
        <f>IFERROR(VLOOKUP(VALUE(I3051),'PC Mapping'!A:F,6,),"")</f>
        <v>10719</v>
      </c>
      <c r="AH3051" s="13" t="str">
        <f>VLOOKUP(AG3051,'PC Mapping'!L:M,2,)</f>
        <v>All Other Water</v>
      </c>
    </row>
    <row r="3052" spans="1:34" x14ac:dyDescent="0.2">
      <c r="A3052" t="s">
        <v>15063</v>
      </c>
      <c r="B3052" t="s">
        <v>15016</v>
      </c>
      <c r="C3052" t="s">
        <v>4519</v>
      </c>
      <c r="D3052" t="s">
        <v>4520</v>
      </c>
      <c r="E3052" s="3">
        <v>45826</v>
      </c>
      <c r="F3052" t="s">
        <v>44</v>
      </c>
      <c r="G3052" t="s">
        <v>3742</v>
      </c>
      <c r="H3052" t="s">
        <v>3722</v>
      </c>
      <c r="I3052" t="s">
        <v>3752</v>
      </c>
      <c r="J3052" t="s">
        <v>4522</v>
      </c>
      <c r="K3052" s="2">
        <v>-21.3</v>
      </c>
      <c r="L3052" t="s">
        <v>44</v>
      </c>
      <c r="M3052" s="2">
        <v>-21.3</v>
      </c>
      <c r="N3052" t="s">
        <v>4523</v>
      </c>
      <c r="O3052" t="s">
        <v>4524</v>
      </c>
      <c r="P3052" t="s">
        <v>12271</v>
      </c>
      <c r="Q3052" t="s">
        <v>15064</v>
      </c>
      <c r="R3052" t="s">
        <v>44</v>
      </c>
      <c r="S3052" t="s">
        <v>4527</v>
      </c>
      <c r="T3052" s="3">
        <v>45826</v>
      </c>
      <c r="U3052" s="3">
        <v>45827</v>
      </c>
      <c r="V3052" s="2">
        <v>0</v>
      </c>
      <c r="W3052" t="s">
        <v>44</v>
      </c>
      <c r="X3052" t="s">
        <v>44</v>
      </c>
      <c r="Y3052" t="s">
        <v>12273</v>
      </c>
      <c r="Z3052" t="s">
        <v>2138</v>
      </c>
      <c r="AA3052" t="s">
        <v>4529</v>
      </c>
      <c r="AB3052" t="s">
        <v>4530</v>
      </c>
      <c r="AC3052" t="s">
        <v>89</v>
      </c>
      <c r="AD3052" t="str">
        <f t="shared" si="47"/>
        <v>10-60</v>
      </c>
      <c r="AE3052" t="str">
        <f>VLOOKUP(AD3052,'Main_Sub Desc'!C:D,2,)</f>
        <v>LPC from invoicing</v>
      </c>
      <c r="AF3052" t="str">
        <f>VLOOKUP(VALUE(H3052),'Main_Sub Desc'!F:G,2,)</f>
        <v>Wtr Rev Late Payment</v>
      </c>
      <c r="AG3052">
        <f>IFERROR(VLOOKUP(VALUE(I3052),'PC Mapping'!A:F,6,),"")</f>
        <v>10719</v>
      </c>
      <c r="AH3052" s="13" t="str">
        <f>VLOOKUP(AG3052,'PC Mapping'!L:M,2,)</f>
        <v>All Other Water</v>
      </c>
    </row>
    <row r="3053" spans="1:34" x14ac:dyDescent="0.2">
      <c r="A3053" t="s">
        <v>15065</v>
      </c>
      <c r="B3053" t="s">
        <v>15009</v>
      </c>
      <c r="C3053" t="s">
        <v>4519</v>
      </c>
      <c r="D3053" t="s">
        <v>4520</v>
      </c>
      <c r="E3053" s="3">
        <v>45826</v>
      </c>
      <c r="F3053" t="s">
        <v>44</v>
      </c>
      <c r="G3053" t="s">
        <v>3742</v>
      </c>
      <c r="H3053" t="s">
        <v>3722</v>
      </c>
      <c r="I3053" t="s">
        <v>3752</v>
      </c>
      <c r="J3053" t="s">
        <v>4522</v>
      </c>
      <c r="K3053" s="2">
        <v>-5</v>
      </c>
      <c r="L3053" t="s">
        <v>44</v>
      </c>
      <c r="M3053" s="2">
        <v>-5</v>
      </c>
      <c r="N3053" t="s">
        <v>4523</v>
      </c>
      <c r="O3053" t="s">
        <v>4524</v>
      </c>
      <c r="P3053" t="s">
        <v>10527</v>
      </c>
      <c r="Q3053" t="s">
        <v>15066</v>
      </c>
      <c r="R3053" t="s">
        <v>44</v>
      </c>
      <c r="S3053" t="s">
        <v>4527</v>
      </c>
      <c r="T3053" s="3">
        <v>45826</v>
      </c>
      <c r="U3053" s="3">
        <v>45827</v>
      </c>
      <c r="V3053" s="2">
        <v>0</v>
      </c>
      <c r="W3053" t="s">
        <v>44</v>
      </c>
      <c r="X3053" t="s">
        <v>44</v>
      </c>
      <c r="Y3053" t="s">
        <v>15067</v>
      </c>
      <c r="Z3053" t="s">
        <v>2131</v>
      </c>
      <c r="AA3053" t="s">
        <v>4529</v>
      </c>
      <c r="AB3053" t="s">
        <v>4530</v>
      </c>
      <c r="AC3053" t="s">
        <v>89</v>
      </c>
      <c r="AD3053" t="str">
        <f t="shared" si="47"/>
        <v>10-60</v>
      </c>
      <c r="AE3053" t="str">
        <f>VLOOKUP(AD3053,'Main_Sub Desc'!C:D,2,)</f>
        <v>LPC from invoicing</v>
      </c>
      <c r="AF3053" t="str">
        <f>VLOOKUP(VALUE(H3053),'Main_Sub Desc'!F:G,2,)</f>
        <v>Wtr Rev Late Payment</v>
      </c>
      <c r="AG3053">
        <f>IFERROR(VLOOKUP(VALUE(I3053),'PC Mapping'!A:F,6,),"")</f>
        <v>10719</v>
      </c>
      <c r="AH3053" s="13" t="str">
        <f>VLOOKUP(AG3053,'PC Mapping'!L:M,2,)</f>
        <v>All Other Water</v>
      </c>
    </row>
    <row r="3054" spans="1:34" x14ac:dyDescent="0.2">
      <c r="A3054" t="s">
        <v>15068</v>
      </c>
      <c r="B3054" t="s">
        <v>15016</v>
      </c>
      <c r="C3054" t="s">
        <v>4519</v>
      </c>
      <c r="D3054" t="s">
        <v>4520</v>
      </c>
      <c r="E3054" s="3">
        <v>45826</v>
      </c>
      <c r="F3054" t="s">
        <v>44</v>
      </c>
      <c r="G3054" t="s">
        <v>3742</v>
      </c>
      <c r="H3054" t="s">
        <v>3722</v>
      </c>
      <c r="I3054" t="s">
        <v>3752</v>
      </c>
      <c r="J3054" t="s">
        <v>4522</v>
      </c>
      <c r="K3054" s="2">
        <v>-5</v>
      </c>
      <c r="L3054" t="s">
        <v>44</v>
      </c>
      <c r="M3054" s="2">
        <v>-5</v>
      </c>
      <c r="N3054" t="s">
        <v>4523</v>
      </c>
      <c r="O3054" t="s">
        <v>4524</v>
      </c>
      <c r="P3054" t="s">
        <v>6005</v>
      </c>
      <c r="Q3054" t="s">
        <v>15069</v>
      </c>
      <c r="R3054" t="s">
        <v>44</v>
      </c>
      <c r="S3054" t="s">
        <v>4527</v>
      </c>
      <c r="T3054" s="3">
        <v>45826</v>
      </c>
      <c r="U3054" s="3">
        <v>45827</v>
      </c>
      <c r="V3054" s="2">
        <v>0</v>
      </c>
      <c r="W3054" t="s">
        <v>44</v>
      </c>
      <c r="X3054" t="s">
        <v>44</v>
      </c>
      <c r="Y3054" t="s">
        <v>15070</v>
      </c>
      <c r="Z3054" t="s">
        <v>2389</v>
      </c>
      <c r="AA3054" t="s">
        <v>4529</v>
      </c>
      <c r="AB3054" t="s">
        <v>4530</v>
      </c>
      <c r="AC3054" t="s">
        <v>89</v>
      </c>
      <c r="AD3054" t="str">
        <f t="shared" si="47"/>
        <v>10-60</v>
      </c>
      <c r="AE3054" t="str">
        <f>VLOOKUP(AD3054,'Main_Sub Desc'!C:D,2,)</f>
        <v>LPC from invoicing</v>
      </c>
      <c r="AF3054" t="str">
        <f>VLOOKUP(VALUE(H3054),'Main_Sub Desc'!F:G,2,)</f>
        <v>Wtr Rev Late Payment</v>
      </c>
      <c r="AG3054">
        <f>IFERROR(VLOOKUP(VALUE(I3054),'PC Mapping'!A:F,6,),"")</f>
        <v>10719</v>
      </c>
      <c r="AH3054" s="13" t="str">
        <f>VLOOKUP(AG3054,'PC Mapping'!L:M,2,)</f>
        <v>All Other Water</v>
      </c>
    </row>
    <row r="3055" spans="1:34" x14ac:dyDescent="0.2">
      <c r="A3055" t="s">
        <v>15071</v>
      </c>
      <c r="B3055" t="s">
        <v>15072</v>
      </c>
      <c r="C3055" t="s">
        <v>4519</v>
      </c>
      <c r="D3055" t="s">
        <v>4520</v>
      </c>
      <c r="E3055" s="3">
        <v>45828</v>
      </c>
      <c r="F3055" t="s">
        <v>44</v>
      </c>
      <c r="G3055" t="s">
        <v>3742</v>
      </c>
      <c r="H3055" t="s">
        <v>3722</v>
      </c>
      <c r="I3055" t="s">
        <v>4538</v>
      </c>
      <c r="J3055" t="s">
        <v>4522</v>
      </c>
      <c r="K3055" s="2">
        <v>-5</v>
      </c>
      <c r="L3055" t="s">
        <v>44</v>
      </c>
      <c r="M3055" s="2">
        <v>-5</v>
      </c>
      <c r="N3055" t="s">
        <v>4523</v>
      </c>
      <c r="O3055" t="s">
        <v>4524</v>
      </c>
      <c r="P3055" t="s">
        <v>5115</v>
      </c>
      <c r="Q3055" t="s">
        <v>15073</v>
      </c>
      <c r="R3055" t="s">
        <v>44</v>
      </c>
      <c r="S3055" t="s">
        <v>4527</v>
      </c>
      <c r="T3055" s="3">
        <v>45828</v>
      </c>
      <c r="U3055" s="3">
        <v>45831</v>
      </c>
      <c r="V3055" s="2">
        <v>0</v>
      </c>
      <c r="W3055" t="s">
        <v>44</v>
      </c>
      <c r="X3055" t="s">
        <v>44</v>
      </c>
      <c r="Y3055" t="s">
        <v>15074</v>
      </c>
      <c r="Z3055" t="s">
        <v>539</v>
      </c>
      <c r="AA3055" t="s">
        <v>4529</v>
      </c>
      <c r="AB3055" t="s">
        <v>4530</v>
      </c>
      <c r="AC3055" t="s">
        <v>89</v>
      </c>
      <c r="AD3055" t="str">
        <f t="shared" si="47"/>
        <v>10-60</v>
      </c>
      <c r="AE3055" t="str">
        <f>VLOOKUP(AD3055,'Main_Sub Desc'!C:D,2,)</f>
        <v>LPC from invoicing</v>
      </c>
      <c r="AF3055" t="str">
        <f>VLOOKUP(VALUE(H3055),'Main_Sub Desc'!F:G,2,)</f>
        <v>Wtr Rev Late Payment</v>
      </c>
      <c r="AG3055">
        <f>IFERROR(VLOOKUP(VALUE(I3055),'PC Mapping'!A:F,6,),"")</f>
        <v>10469</v>
      </c>
      <c r="AH3055" s="13" t="str">
        <f>VLOOKUP(AG3055,'PC Mapping'!L:M,2,)</f>
        <v>Bolivar Water</v>
      </c>
    </row>
    <row r="3056" spans="1:34" x14ac:dyDescent="0.2">
      <c r="A3056" t="s">
        <v>15071</v>
      </c>
      <c r="B3056" t="s">
        <v>15072</v>
      </c>
      <c r="C3056" t="s">
        <v>4519</v>
      </c>
      <c r="D3056" t="s">
        <v>4520</v>
      </c>
      <c r="E3056" s="3">
        <v>45828</v>
      </c>
      <c r="F3056" t="s">
        <v>44</v>
      </c>
      <c r="G3056" t="s">
        <v>3742</v>
      </c>
      <c r="H3056" t="s">
        <v>3716</v>
      </c>
      <c r="I3056" t="s">
        <v>4534</v>
      </c>
      <c r="J3056" t="s">
        <v>4522</v>
      </c>
      <c r="K3056" s="2">
        <v>-5</v>
      </c>
      <c r="L3056" t="s">
        <v>44</v>
      </c>
      <c r="M3056" s="2">
        <v>-5</v>
      </c>
      <c r="N3056" t="s">
        <v>4523</v>
      </c>
      <c r="O3056" t="s">
        <v>4524</v>
      </c>
      <c r="P3056" t="s">
        <v>5115</v>
      </c>
      <c r="Q3056" t="s">
        <v>15075</v>
      </c>
      <c r="R3056" t="s">
        <v>44</v>
      </c>
      <c r="S3056" t="s">
        <v>4527</v>
      </c>
      <c r="T3056" s="3">
        <v>45828</v>
      </c>
      <c r="U3056" s="3">
        <v>45831</v>
      </c>
      <c r="V3056" s="2">
        <v>0</v>
      </c>
      <c r="W3056" t="s">
        <v>44</v>
      </c>
      <c r="X3056" t="s">
        <v>44</v>
      </c>
      <c r="Y3056" t="s">
        <v>15076</v>
      </c>
      <c r="Z3056" t="s">
        <v>539</v>
      </c>
      <c r="AA3056" t="s">
        <v>4529</v>
      </c>
      <c r="AB3056" t="s">
        <v>4530</v>
      </c>
      <c r="AC3056" t="s">
        <v>89</v>
      </c>
      <c r="AD3056" t="str">
        <f t="shared" si="47"/>
        <v>10-60</v>
      </c>
      <c r="AE3056" t="str">
        <f>VLOOKUP(AD3056,'Main_Sub Desc'!C:D,2,)</f>
        <v>LPC from invoicing</v>
      </c>
      <c r="AF3056" t="str">
        <f>VLOOKUP(VALUE(H3056),'Main_Sub Desc'!F:G,2,)</f>
        <v>Wst Rev Late Payment</v>
      </c>
      <c r="AG3056">
        <f>IFERROR(VLOOKUP(VALUE(I3056),'PC Mapping'!A:F,6,),"")</f>
        <v>10514</v>
      </c>
      <c r="AH3056" s="13" t="str">
        <f>VLOOKUP(AG3056,'PC Mapping'!L:M,2,)</f>
        <v>Bolivar Sewer</v>
      </c>
    </row>
    <row r="3057" spans="1:34" x14ac:dyDescent="0.2">
      <c r="A3057" t="s">
        <v>15077</v>
      </c>
      <c r="B3057" t="s">
        <v>15072</v>
      </c>
      <c r="C3057" t="s">
        <v>4519</v>
      </c>
      <c r="D3057" t="s">
        <v>4520</v>
      </c>
      <c r="E3057" s="3">
        <v>45828</v>
      </c>
      <c r="F3057" t="s">
        <v>44</v>
      </c>
      <c r="G3057" t="s">
        <v>3742</v>
      </c>
      <c r="H3057" t="s">
        <v>3722</v>
      </c>
      <c r="I3057" t="s">
        <v>3752</v>
      </c>
      <c r="J3057" t="s">
        <v>4522</v>
      </c>
      <c r="K3057" s="2">
        <v>-5</v>
      </c>
      <c r="L3057" t="s">
        <v>44</v>
      </c>
      <c r="M3057" s="2">
        <v>-5</v>
      </c>
      <c r="N3057" t="s">
        <v>4523</v>
      </c>
      <c r="O3057" t="s">
        <v>4524</v>
      </c>
      <c r="P3057" t="s">
        <v>8377</v>
      </c>
      <c r="Q3057" t="s">
        <v>15078</v>
      </c>
      <c r="R3057" t="s">
        <v>44</v>
      </c>
      <c r="S3057" t="s">
        <v>4527</v>
      </c>
      <c r="T3057" s="3">
        <v>45828</v>
      </c>
      <c r="U3057" s="3">
        <v>45831</v>
      </c>
      <c r="V3057" s="2">
        <v>0</v>
      </c>
      <c r="W3057" t="s">
        <v>44</v>
      </c>
      <c r="X3057" t="s">
        <v>44</v>
      </c>
      <c r="Y3057" t="s">
        <v>15079</v>
      </c>
      <c r="Z3057" t="s">
        <v>1786</v>
      </c>
      <c r="AA3057" t="s">
        <v>4529</v>
      </c>
      <c r="AB3057" t="s">
        <v>4530</v>
      </c>
      <c r="AC3057" t="s">
        <v>89</v>
      </c>
      <c r="AD3057" t="str">
        <f t="shared" si="47"/>
        <v>10-60</v>
      </c>
      <c r="AE3057" t="str">
        <f>VLOOKUP(AD3057,'Main_Sub Desc'!C:D,2,)</f>
        <v>LPC from invoicing</v>
      </c>
      <c r="AF3057" t="str">
        <f>VLOOKUP(VALUE(H3057),'Main_Sub Desc'!F:G,2,)</f>
        <v>Wtr Rev Late Payment</v>
      </c>
      <c r="AG3057">
        <f>IFERROR(VLOOKUP(VALUE(I3057),'PC Mapping'!A:F,6,),"")</f>
        <v>10719</v>
      </c>
      <c r="AH3057" s="13" t="str">
        <f>VLOOKUP(AG3057,'PC Mapping'!L:M,2,)</f>
        <v>All Other Water</v>
      </c>
    </row>
    <row r="3058" spans="1:34" x14ac:dyDescent="0.2">
      <c r="A3058" t="s">
        <v>15080</v>
      </c>
      <c r="B3058" t="s">
        <v>15072</v>
      </c>
      <c r="C3058" t="s">
        <v>4519</v>
      </c>
      <c r="D3058" t="s">
        <v>4520</v>
      </c>
      <c r="E3058" s="3">
        <v>45828</v>
      </c>
      <c r="F3058" t="s">
        <v>44</v>
      </c>
      <c r="G3058" t="s">
        <v>3742</v>
      </c>
      <c r="H3058" t="s">
        <v>3722</v>
      </c>
      <c r="I3058" t="s">
        <v>3752</v>
      </c>
      <c r="J3058" t="s">
        <v>4522</v>
      </c>
      <c r="K3058" s="2">
        <v>-5</v>
      </c>
      <c r="L3058" t="s">
        <v>44</v>
      </c>
      <c r="M3058" s="2">
        <v>-5</v>
      </c>
      <c r="N3058" t="s">
        <v>4523</v>
      </c>
      <c r="O3058" t="s">
        <v>4524</v>
      </c>
      <c r="P3058" t="s">
        <v>6021</v>
      </c>
      <c r="Q3058" t="s">
        <v>15081</v>
      </c>
      <c r="R3058" t="s">
        <v>44</v>
      </c>
      <c r="S3058" t="s">
        <v>4527</v>
      </c>
      <c r="T3058" s="3">
        <v>45828</v>
      </c>
      <c r="U3058" s="3">
        <v>45831</v>
      </c>
      <c r="V3058" s="2">
        <v>0</v>
      </c>
      <c r="W3058" t="s">
        <v>44</v>
      </c>
      <c r="X3058" t="s">
        <v>44</v>
      </c>
      <c r="Y3058" t="s">
        <v>15082</v>
      </c>
      <c r="Z3058" t="s">
        <v>3053</v>
      </c>
      <c r="AA3058" t="s">
        <v>4529</v>
      </c>
      <c r="AB3058" t="s">
        <v>4530</v>
      </c>
      <c r="AC3058" t="s">
        <v>89</v>
      </c>
      <c r="AD3058" t="str">
        <f t="shared" si="47"/>
        <v>10-60</v>
      </c>
      <c r="AE3058" t="str">
        <f>VLOOKUP(AD3058,'Main_Sub Desc'!C:D,2,)</f>
        <v>LPC from invoicing</v>
      </c>
      <c r="AF3058" t="str">
        <f>VLOOKUP(VALUE(H3058),'Main_Sub Desc'!F:G,2,)</f>
        <v>Wtr Rev Late Payment</v>
      </c>
      <c r="AG3058">
        <f>IFERROR(VLOOKUP(VALUE(I3058),'PC Mapping'!A:F,6,),"")</f>
        <v>10719</v>
      </c>
      <c r="AH3058" s="13" t="str">
        <f>VLOOKUP(AG3058,'PC Mapping'!L:M,2,)</f>
        <v>All Other Water</v>
      </c>
    </row>
    <row r="3059" spans="1:34" x14ac:dyDescent="0.2">
      <c r="A3059" t="s">
        <v>15083</v>
      </c>
      <c r="B3059" t="s">
        <v>15072</v>
      </c>
      <c r="C3059" t="s">
        <v>4519</v>
      </c>
      <c r="D3059" t="s">
        <v>4520</v>
      </c>
      <c r="E3059" s="3">
        <v>45828</v>
      </c>
      <c r="F3059" t="s">
        <v>44</v>
      </c>
      <c r="G3059" t="s">
        <v>3742</v>
      </c>
      <c r="H3059" t="s">
        <v>3722</v>
      </c>
      <c r="I3059" t="s">
        <v>3752</v>
      </c>
      <c r="J3059" t="s">
        <v>4522</v>
      </c>
      <c r="K3059" s="2">
        <v>-5</v>
      </c>
      <c r="L3059" t="s">
        <v>44</v>
      </c>
      <c r="M3059" s="2">
        <v>-5</v>
      </c>
      <c r="N3059" t="s">
        <v>4523</v>
      </c>
      <c r="O3059" t="s">
        <v>4524</v>
      </c>
      <c r="P3059" t="s">
        <v>9934</v>
      </c>
      <c r="Q3059" t="s">
        <v>15084</v>
      </c>
      <c r="R3059" t="s">
        <v>44</v>
      </c>
      <c r="S3059" t="s">
        <v>4527</v>
      </c>
      <c r="T3059" s="3">
        <v>45828</v>
      </c>
      <c r="U3059" s="3">
        <v>45831</v>
      </c>
      <c r="V3059" s="2">
        <v>0</v>
      </c>
      <c r="W3059" t="s">
        <v>44</v>
      </c>
      <c r="X3059" t="s">
        <v>44</v>
      </c>
      <c r="Y3059" t="s">
        <v>15085</v>
      </c>
      <c r="Z3059" t="s">
        <v>15086</v>
      </c>
      <c r="AA3059" t="s">
        <v>4529</v>
      </c>
      <c r="AB3059" t="s">
        <v>4530</v>
      </c>
      <c r="AC3059" t="s">
        <v>89</v>
      </c>
      <c r="AD3059" t="str">
        <f t="shared" si="47"/>
        <v>10-60</v>
      </c>
      <c r="AE3059" t="str">
        <f>VLOOKUP(AD3059,'Main_Sub Desc'!C:D,2,)</f>
        <v>LPC from invoicing</v>
      </c>
      <c r="AF3059" t="str">
        <f>VLOOKUP(VALUE(H3059),'Main_Sub Desc'!F:G,2,)</f>
        <v>Wtr Rev Late Payment</v>
      </c>
      <c r="AG3059">
        <f>IFERROR(VLOOKUP(VALUE(I3059),'PC Mapping'!A:F,6,),"")</f>
        <v>10719</v>
      </c>
      <c r="AH3059" s="13" t="str">
        <f>VLOOKUP(AG3059,'PC Mapping'!L:M,2,)</f>
        <v>All Other Water</v>
      </c>
    </row>
    <row r="3060" spans="1:34" x14ac:dyDescent="0.2">
      <c r="A3060" t="s">
        <v>15087</v>
      </c>
      <c r="B3060" t="s">
        <v>15072</v>
      </c>
      <c r="C3060" t="s">
        <v>4519</v>
      </c>
      <c r="D3060" t="s">
        <v>4520</v>
      </c>
      <c r="E3060" s="3">
        <v>45828</v>
      </c>
      <c r="F3060" t="s">
        <v>44</v>
      </c>
      <c r="G3060" t="s">
        <v>3742</v>
      </c>
      <c r="H3060" t="s">
        <v>3722</v>
      </c>
      <c r="I3060" t="s">
        <v>3752</v>
      </c>
      <c r="J3060" t="s">
        <v>4522</v>
      </c>
      <c r="K3060" s="2">
        <v>-5</v>
      </c>
      <c r="L3060" t="s">
        <v>44</v>
      </c>
      <c r="M3060" s="2">
        <v>-5</v>
      </c>
      <c r="N3060" t="s">
        <v>4523</v>
      </c>
      <c r="O3060" t="s">
        <v>4524</v>
      </c>
      <c r="P3060" t="s">
        <v>8340</v>
      </c>
      <c r="Q3060" t="s">
        <v>15088</v>
      </c>
      <c r="R3060" t="s">
        <v>44</v>
      </c>
      <c r="S3060" t="s">
        <v>4527</v>
      </c>
      <c r="T3060" s="3">
        <v>45828</v>
      </c>
      <c r="U3060" s="3">
        <v>45831</v>
      </c>
      <c r="V3060" s="2">
        <v>0</v>
      </c>
      <c r="W3060" t="s">
        <v>44</v>
      </c>
      <c r="X3060" t="s">
        <v>44</v>
      </c>
      <c r="Y3060" t="s">
        <v>15089</v>
      </c>
      <c r="Z3060" t="s">
        <v>1770</v>
      </c>
      <c r="AA3060" t="s">
        <v>4529</v>
      </c>
      <c r="AB3060" t="s">
        <v>4530</v>
      </c>
      <c r="AC3060" t="s">
        <v>89</v>
      </c>
      <c r="AD3060" t="str">
        <f t="shared" si="47"/>
        <v>10-60</v>
      </c>
      <c r="AE3060" t="str">
        <f>VLOOKUP(AD3060,'Main_Sub Desc'!C:D,2,)</f>
        <v>LPC from invoicing</v>
      </c>
      <c r="AF3060" t="str">
        <f>VLOOKUP(VALUE(H3060),'Main_Sub Desc'!F:G,2,)</f>
        <v>Wtr Rev Late Payment</v>
      </c>
      <c r="AG3060">
        <f>IFERROR(VLOOKUP(VALUE(I3060),'PC Mapping'!A:F,6,),"")</f>
        <v>10719</v>
      </c>
      <c r="AH3060" s="13" t="str">
        <f>VLOOKUP(AG3060,'PC Mapping'!L:M,2,)</f>
        <v>All Other Water</v>
      </c>
    </row>
    <row r="3061" spans="1:34" x14ac:dyDescent="0.2">
      <c r="A3061" t="s">
        <v>15090</v>
      </c>
      <c r="B3061" t="s">
        <v>15072</v>
      </c>
      <c r="C3061" t="s">
        <v>4519</v>
      </c>
      <c r="D3061" t="s">
        <v>4520</v>
      </c>
      <c r="E3061" s="3">
        <v>45828</v>
      </c>
      <c r="F3061" t="s">
        <v>44</v>
      </c>
      <c r="G3061" t="s">
        <v>3742</v>
      </c>
      <c r="H3061" t="s">
        <v>3722</v>
      </c>
      <c r="I3061" t="s">
        <v>3752</v>
      </c>
      <c r="J3061" t="s">
        <v>4522</v>
      </c>
      <c r="K3061" s="2">
        <v>-5</v>
      </c>
      <c r="L3061" t="s">
        <v>44</v>
      </c>
      <c r="M3061" s="2">
        <v>-5</v>
      </c>
      <c r="N3061" t="s">
        <v>4523</v>
      </c>
      <c r="O3061" t="s">
        <v>4524</v>
      </c>
      <c r="P3061" t="s">
        <v>15091</v>
      </c>
      <c r="Q3061" t="s">
        <v>15092</v>
      </c>
      <c r="R3061" t="s">
        <v>44</v>
      </c>
      <c r="S3061" t="s">
        <v>4527</v>
      </c>
      <c r="T3061" s="3">
        <v>45828</v>
      </c>
      <c r="U3061" s="3">
        <v>45831</v>
      </c>
      <c r="V3061" s="2">
        <v>0</v>
      </c>
      <c r="W3061" t="s">
        <v>44</v>
      </c>
      <c r="X3061" t="s">
        <v>44</v>
      </c>
      <c r="Y3061" t="s">
        <v>15093</v>
      </c>
      <c r="Z3061" t="s">
        <v>15094</v>
      </c>
      <c r="AA3061" t="s">
        <v>4529</v>
      </c>
      <c r="AB3061" t="s">
        <v>4530</v>
      </c>
      <c r="AC3061" t="s">
        <v>89</v>
      </c>
      <c r="AD3061" t="str">
        <f t="shared" si="47"/>
        <v>10-60</v>
      </c>
      <c r="AE3061" t="str">
        <f>VLOOKUP(AD3061,'Main_Sub Desc'!C:D,2,)</f>
        <v>LPC from invoicing</v>
      </c>
      <c r="AF3061" t="str">
        <f>VLOOKUP(VALUE(H3061),'Main_Sub Desc'!F:G,2,)</f>
        <v>Wtr Rev Late Payment</v>
      </c>
      <c r="AG3061">
        <f>IFERROR(VLOOKUP(VALUE(I3061),'PC Mapping'!A:F,6,),"")</f>
        <v>10719</v>
      </c>
      <c r="AH3061" s="13" t="str">
        <f>VLOOKUP(AG3061,'PC Mapping'!L:M,2,)</f>
        <v>All Other Water</v>
      </c>
    </row>
    <row r="3062" spans="1:34" x14ac:dyDescent="0.2">
      <c r="A3062" t="s">
        <v>15095</v>
      </c>
      <c r="B3062" t="s">
        <v>15072</v>
      </c>
      <c r="C3062" t="s">
        <v>4519</v>
      </c>
      <c r="D3062" t="s">
        <v>4520</v>
      </c>
      <c r="E3062" s="3">
        <v>45828</v>
      </c>
      <c r="F3062" t="s">
        <v>44</v>
      </c>
      <c r="G3062" t="s">
        <v>3742</v>
      </c>
      <c r="H3062" t="s">
        <v>3716</v>
      </c>
      <c r="I3062" t="s">
        <v>4534</v>
      </c>
      <c r="J3062" t="s">
        <v>4522</v>
      </c>
      <c r="K3062" s="2">
        <v>-5</v>
      </c>
      <c r="L3062" t="s">
        <v>44</v>
      </c>
      <c r="M3062" s="2">
        <v>-5</v>
      </c>
      <c r="N3062" t="s">
        <v>4523</v>
      </c>
      <c r="O3062" t="s">
        <v>4524</v>
      </c>
      <c r="P3062" t="s">
        <v>7075</v>
      </c>
      <c r="Q3062" t="s">
        <v>15096</v>
      </c>
      <c r="R3062" t="s">
        <v>44</v>
      </c>
      <c r="S3062" t="s">
        <v>4527</v>
      </c>
      <c r="T3062" s="3">
        <v>45828</v>
      </c>
      <c r="U3062" s="3">
        <v>45831</v>
      </c>
      <c r="V3062" s="2">
        <v>0</v>
      </c>
      <c r="W3062" t="s">
        <v>44</v>
      </c>
      <c r="X3062" t="s">
        <v>44</v>
      </c>
      <c r="Y3062" t="s">
        <v>7079</v>
      </c>
      <c r="Z3062" t="s">
        <v>1203</v>
      </c>
      <c r="AA3062" t="s">
        <v>4529</v>
      </c>
      <c r="AB3062" t="s">
        <v>4530</v>
      </c>
      <c r="AC3062" t="s">
        <v>89</v>
      </c>
      <c r="AD3062" t="str">
        <f t="shared" si="47"/>
        <v>10-60</v>
      </c>
      <c r="AE3062" t="str">
        <f>VLOOKUP(AD3062,'Main_Sub Desc'!C:D,2,)</f>
        <v>LPC from invoicing</v>
      </c>
      <c r="AF3062" t="str">
        <f>VLOOKUP(VALUE(H3062),'Main_Sub Desc'!F:G,2,)</f>
        <v>Wst Rev Late Payment</v>
      </c>
      <c r="AG3062">
        <f>IFERROR(VLOOKUP(VALUE(I3062),'PC Mapping'!A:F,6,),"")</f>
        <v>10514</v>
      </c>
      <c r="AH3062" s="13" t="str">
        <f>VLOOKUP(AG3062,'PC Mapping'!L:M,2,)</f>
        <v>Bolivar Sewer</v>
      </c>
    </row>
    <row r="3063" spans="1:34" x14ac:dyDescent="0.2">
      <c r="A3063" t="s">
        <v>15095</v>
      </c>
      <c r="B3063" t="s">
        <v>15072</v>
      </c>
      <c r="C3063" t="s">
        <v>4519</v>
      </c>
      <c r="D3063" t="s">
        <v>4520</v>
      </c>
      <c r="E3063" s="3">
        <v>45828</v>
      </c>
      <c r="F3063" t="s">
        <v>44</v>
      </c>
      <c r="G3063" t="s">
        <v>3742</v>
      </c>
      <c r="H3063" t="s">
        <v>3722</v>
      </c>
      <c r="I3063" t="s">
        <v>4538</v>
      </c>
      <c r="J3063" t="s">
        <v>4522</v>
      </c>
      <c r="K3063" s="2">
        <v>-5</v>
      </c>
      <c r="L3063" t="s">
        <v>44</v>
      </c>
      <c r="M3063" s="2">
        <v>-5</v>
      </c>
      <c r="N3063" t="s">
        <v>4523</v>
      </c>
      <c r="O3063" t="s">
        <v>4524</v>
      </c>
      <c r="P3063" t="s">
        <v>7075</v>
      </c>
      <c r="Q3063" t="s">
        <v>15097</v>
      </c>
      <c r="R3063" t="s">
        <v>44</v>
      </c>
      <c r="S3063" t="s">
        <v>4527</v>
      </c>
      <c r="T3063" s="3">
        <v>45828</v>
      </c>
      <c r="U3063" s="3">
        <v>45831</v>
      </c>
      <c r="V3063" s="2">
        <v>0</v>
      </c>
      <c r="W3063" t="s">
        <v>44</v>
      </c>
      <c r="X3063" t="s">
        <v>44</v>
      </c>
      <c r="Y3063" t="s">
        <v>7077</v>
      </c>
      <c r="Z3063" t="s">
        <v>1203</v>
      </c>
      <c r="AA3063" t="s">
        <v>4529</v>
      </c>
      <c r="AB3063" t="s">
        <v>4530</v>
      </c>
      <c r="AC3063" t="s">
        <v>89</v>
      </c>
      <c r="AD3063" t="str">
        <f t="shared" si="47"/>
        <v>10-60</v>
      </c>
      <c r="AE3063" t="str">
        <f>VLOOKUP(AD3063,'Main_Sub Desc'!C:D,2,)</f>
        <v>LPC from invoicing</v>
      </c>
      <c r="AF3063" t="str">
        <f>VLOOKUP(VALUE(H3063),'Main_Sub Desc'!F:G,2,)</f>
        <v>Wtr Rev Late Payment</v>
      </c>
      <c r="AG3063">
        <f>IFERROR(VLOOKUP(VALUE(I3063),'PC Mapping'!A:F,6,),"")</f>
        <v>10469</v>
      </c>
      <c r="AH3063" s="13" t="str">
        <f>VLOOKUP(AG3063,'PC Mapping'!L:M,2,)</f>
        <v>Bolivar Water</v>
      </c>
    </row>
    <row r="3064" spans="1:34" x14ac:dyDescent="0.2">
      <c r="A3064" t="s">
        <v>15098</v>
      </c>
      <c r="B3064" t="s">
        <v>15099</v>
      </c>
      <c r="C3064" t="s">
        <v>4519</v>
      </c>
      <c r="D3064" t="s">
        <v>4520</v>
      </c>
      <c r="E3064" s="3">
        <v>45833</v>
      </c>
      <c r="F3064" t="s">
        <v>44</v>
      </c>
      <c r="G3064" t="s">
        <v>3742</v>
      </c>
      <c r="H3064" t="s">
        <v>3722</v>
      </c>
      <c r="I3064" t="s">
        <v>3752</v>
      </c>
      <c r="J3064" t="s">
        <v>4522</v>
      </c>
      <c r="K3064" s="2">
        <v>-5</v>
      </c>
      <c r="L3064" t="s">
        <v>44</v>
      </c>
      <c r="M3064" s="2">
        <v>-5</v>
      </c>
      <c r="N3064" t="s">
        <v>4523</v>
      </c>
      <c r="O3064" t="s">
        <v>4524</v>
      </c>
      <c r="P3064" t="s">
        <v>9322</v>
      </c>
      <c r="Q3064" t="s">
        <v>15100</v>
      </c>
      <c r="R3064" t="s">
        <v>44</v>
      </c>
      <c r="S3064" t="s">
        <v>4527</v>
      </c>
      <c r="T3064" s="3">
        <v>45833</v>
      </c>
      <c r="U3064" s="3">
        <v>45834</v>
      </c>
      <c r="V3064" s="2">
        <v>0</v>
      </c>
      <c r="W3064" t="s">
        <v>44</v>
      </c>
      <c r="X3064" t="s">
        <v>44</v>
      </c>
      <c r="Y3064" t="s">
        <v>15101</v>
      </c>
      <c r="Z3064" t="s">
        <v>15102</v>
      </c>
      <c r="AA3064" t="s">
        <v>4529</v>
      </c>
      <c r="AB3064" t="s">
        <v>4530</v>
      </c>
      <c r="AC3064" t="s">
        <v>89</v>
      </c>
      <c r="AD3064" t="str">
        <f t="shared" si="47"/>
        <v>10-60</v>
      </c>
      <c r="AE3064" t="str">
        <f>VLOOKUP(AD3064,'Main_Sub Desc'!C:D,2,)</f>
        <v>LPC from invoicing</v>
      </c>
      <c r="AF3064" t="str">
        <f>VLOOKUP(VALUE(H3064),'Main_Sub Desc'!F:G,2,)</f>
        <v>Wtr Rev Late Payment</v>
      </c>
      <c r="AG3064">
        <f>IFERROR(VLOOKUP(VALUE(I3064),'PC Mapping'!A:F,6,),"")</f>
        <v>10719</v>
      </c>
      <c r="AH3064" s="13" t="str">
        <f>VLOOKUP(AG3064,'PC Mapping'!L:M,2,)</f>
        <v>All Other Water</v>
      </c>
    </row>
    <row r="3065" spans="1:34" x14ac:dyDescent="0.2">
      <c r="A3065" t="s">
        <v>15103</v>
      </c>
      <c r="B3065" t="s">
        <v>15099</v>
      </c>
      <c r="C3065" t="s">
        <v>4519</v>
      </c>
      <c r="D3065" t="s">
        <v>4520</v>
      </c>
      <c r="E3065" s="3">
        <v>45833</v>
      </c>
      <c r="F3065" t="s">
        <v>44</v>
      </c>
      <c r="G3065" t="s">
        <v>3742</v>
      </c>
      <c r="H3065" t="s">
        <v>3722</v>
      </c>
      <c r="I3065" t="s">
        <v>3752</v>
      </c>
      <c r="J3065" t="s">
        <v>4522</v>
      </c>
      <c r="K3065" s="2">
        <v>-5.17</v>
      </c>
      <c r="L3065" t="s">
        <v>44</v>
      </c>
      <c r="M3065" s="2">
        <v>-5.17</v>
      </c>
      <c r="N3065" t="s">
        <v>4523</v>
      </c>
      <c r="O3065" t="s">
        <v>4524</v>
      </c>
      <c r="P3065" t="s">
        <v>15104</v>
      </c>
      <c r="Q3065" t="s">
        <v>15105</v>
      </c>
      <c r="R3065" t="s">
        <v>44</v>
      </c>
      <c r="S3065" t="s">
        <v>4527</v>
      </c>
      <c r="T3065" s="3">
        <v>45833</v>
      </c>
      <c r="U3065" s="3">
        <v>45834</v>
      </c>
      <c r="V3065" s="2">
        <v>0</v>
      </c>
      <c r="W3065" t="s">
        <v>44</v>
      </c>
      <c r="X3065" t="s">
        <v>44</v>
      </c>
      <c r="Y3065" t="s">
        <v>15106</v>
      </c>
      <c r="Z3065" t="s">
        <v>3188</v>
      </c>
      <c r="AA3065" t="s">
        <v>4529</v>
      </c>
      <c r="AB3065" t="s">
        <v>4530</v>
      </c>
      <c r="AC3065" t="s">
        <v>99</v>
      </c>
      <c r="AD3065" t="str">
        <f t="shared" si="47"/>
        <v>10-60</v>
      </c>
      <c r="AE3065" t="str">
        <f>VLOOKUP(AD3065,'Main_Sub Desc'!C:D,2,)</f>
        <v>LPC from invoicing</v>
      </c>
      <c r="AF3065" t="str">
        <f>VLOOKUP(VALUE(H3065),'Main_Sub Desc'!F:G,2,)</f>
        <v>Wtr Rev Late Payment</v>
      </c>
      <c r="AG3065">
        <f>IFERROR(VLOOKUP(VALUE(I3065),'PC Mapping'!A:F,6,),"")</f>
        <v>10719</v>
      </c>
      <c r="AH3065" s="13" t="str">
        <f>VLOOKUP(AG3065,'PC Mapping'!L:M,2,)</f>
        <v>All Other Water</v>
      </c>
    </row>
    <row r="3066" spans="1:34" x14ac:dyDescent="0.2">
      <c r="A3066" t="s">
        <v>15107</v>
      </c>
      <c r="B3066" t="s">
        <v>15099</v>
      </c>
      <c r="C3066" t="s">
        <v>4519</v>
      </c>
      <c r="D3066" t="s">
        <v>4520</v>
      </c>
      <c r="E3066" s="3">
        <v>45833</v>
      </c>
      <c r="F3066" t="s">
        <v>44</v>
      </c>
      <c r="G3066" t="s">
        <v>3742</v>
      </c>
      <c r="H3066" t="s">
        <v>3722</v>
      </c>
      <c r="I3066" t="s">
        <v>3752</v>
      </c>
      <c r="J3066" t="s">
        <v>4522</v>
      </c>
      <c r="K3066" s="2">
        <v>-5</v>
      </c>
      <c r="L3066" t="s">
        <v>44</v>
      </c>
      <c r="M3066" s="2">
        <v>-5</v>
      </c>
      <c r="N3066" t="s">
        <v>4523</v>
      </c>
      <c r="O3066" t="s">
        <v>4524</v>
      </c>
      <c r="P3066" t="s">
        <v>15108</v>
      </c>
      <c r="Q3066" t="s">
        <v>15109</v>
      </c>
      <c r="R3066" t="s">
        <v>44</v>
      </c>
      <c r="S3066" t="s">
        <v>4527</v>
      </c>
      <c r="T3066" s="3">
        <v>45833</v>
      </c>
      <c r="U3066" s="3">
        <v>45834</v>
      </c>
      <c r="V3066" s="2">
        <v>0</v>
      </c>
      <c r="W3066" t="s">
        <v>44</v>
      </c>
      <c r="X3066" t="s">
        <v>44</v>
      </c>
      <c r="Y3066" t="s">
        <v>15110</v>
      </c>
      <c r="Z3066" t="s">
        <v>2391</v>
      </c>
      <c r="AA3066" t="s">
        <v>4529</v>
      </c>
      <c r="AB3066" t="s">
        <v>4530</v>
      </c>
      <c r="AC3066" t="s">
        <v>89</v>
      </c>
      <c r="AD3066" t="str">
        <f t="shared" si="47"/>
        <v>10-60</v>
      </c>
      <c r="AE3066" t="str">
        <f>VLOOKUP(AD3066,'Main_Sub Desc'!C:D,2,)</f>
        <v>LPC from invoicing</v>
      </c>
      <c r="AF3066" t="str">
        <f>VLOOKUP(VALUE(H3066),'Main_Sub Desc'!F:G,2,)</f>
        <v>Wtr Rev Late Payment</v>
      </c>
      <c r="AG3066">
        <f>IFERROR(VLOOKUP(VALUE(I3066),'PC Mapping'!A:F,6,),"")</f>
        <v>10719</v>
      </c>
      <c r="AH3066" s="13" t="str">
        <f>VLOOKUP(AG3066,'PC Mapping'!L:M,2,)</f>
        <v>All Other Water</v>
      </c>
    </row>
    <row r="3067" spans="1:34" x14ac:dyDescent="0.2">
      <c r="A3067" t="s">
        <v>15111</v>
      </c>
      <c r="B3067" t="s">
        <v>15099</v>
      </c>
      <c r="C3067" t="s">
        <v>4519</v>
      </c>
      <c r="D3067" t="s">
        <v>4520</v>
      </c>
      <c r="E3067" s="3">
        <v>45833</v>
      </c>
      <c r="F3067" t="s">
        <v>44</v>
      </c>
      <c r="G3067" t="s">
        <v>3742</v>
      </c>
      <c r="H3067" t="s">
        <v>3722</v>
      </c>
      <c r="I3067" t="s">
        <v>3752</v>
      </c>
      <c r="J3067" t="s">
        <v>4522</v>
      </c>
      <c r="K3067" s="2">
        <v>-5.05</v>
      </c>
      <c r="L3067" t="s">
        <v>44</v>
      </c>
      <c r="M3067" s="2">
        <v>-5.05</v>
      </c>
      <c r="N3067" t="s">
        <v>4523</v>
      </c>
      <c r="O3067" t="s">
        <v>4524</v>
      </c>
      <c r="P3067" t="s">
        <v>10248</v>
      </c>
      <c r="Q3067" t="s">
        <v>15112</v>
      </c>
      <c r="R3067" t="s">
        <v>44</v>
      </c>
      <c r="S3067" t="s">
        <v>4527</v>
      </c>
      <c r="T3067" s="3">
        <v>45833</v>
      </c>
      <c r="U3067" s="3">
        <v>45834</v>
      </c>
      <c r="V3067" s="2">
        <v>0</v>
      </c>
      <c r="W3067" t="s">
        <v>44</v>
      </c>
      <c r="X3067" t="s">
        <v>44</v>
      </c>
      <c r="Y3067" t="s">
        <v>15113</v>
      </c>
      <c r="Z3067" t="s">
        <v>3339</v>
      </c>
      <c r="AA3067" t="s">
        <v>4529</v>
      </c>
      <c r="AB3067" t="s">
        <v>4530</v>
      </c>
      <c r="AC3067" t="s">
        <v>89</v>
      </c>
      <c r="AD3067" t="str">
        <f t="shared" si="47"/>
        <v>10-60</v>
      </c>
      <c r="AE3067" t="str">
        <f>VLOOKUP(AD3067,'Main_Sub Desc'!C:D,2,)</f>
        <v>LPC from invoicing</v>
      </c>
      <c r="AF3067" t="str">
        <f>VLOOKUP(VALUE(H3067),'Main_Sub Desc'!F:G,2,)</f>
        <v>Wtr Rev Late Payment</v>
      </c>
      <c r="AG3067">
        <f>IFERROR(VLOOKUP(VALUE(I3067),'PC Mapping'!A:F,6,),"")</f>
        <v>10719</v>
      </c>
      <c r="AH3067" s="13" t="str">
        <f>VLOOKUP(AG3067,'PC Mapping'!L:M,2,)</f>
        <v>All Other Water</v>
      </c>
    </row>
    <row r="3068" spans="1:34" x14ac:dyDescent="0.2">
      <c r="A3068" t="s">
        <v>15114</v>
      </c>
      <c r="B3068" t="s">
        <v>15099</v>
      </c>
      <c r="C3068" t="s">
        <v>4519</v>
      </c>
      <c r="D3068" t="s">
        <v>4520</v>
      </c>
      <c r="E3068" s="3">
        <v>45833</v>
      </c>
      <c r="F3068" t="s">
        <v>44</v>
      </c>
      <c r="G3068" t="s">
        <v>3742</v>
      </c>
      <c r="H3068" t="s">
        <v>3722</v>
      </c>
      <c r="I3068" t="s">
        <v>3752</v>
      </c>
      <c r="J3068" t="s">
        <v>4522</v>
      </c>
      <c r="K3068" s="2">
        <v>-5</v>
      </c>
      <c r="L3068" t="s">
        <v>44</v>
      </c>
      <c r="M3068" s="2">
        <v>-5</v>
      </c>
      <c r="N3068" t="s">
        <v>4523</v>
      </c>
      <c r="O3068" t="s">
        <v>4524</v>
      </c>
      <c r="P3068" t="s">
        <v>10189</v>
      </c>
      <c r="Q3068" t="s">
        <v>15115</v>
      </c>
      <c r="R3068" t="s">
        <v>44</v>
      </c>
      <c r="S3068" t="s">
        <v>4527</v>
      </c>
      <c r="T3068" s="3">
        <v>45833</v>
      </c>
      <c r="U3068" s="3">
        <v>45834</v>
      </c>
      <c r="V3068" s="2">
        <v>0</v>
      </c>
      <c r="W3068" t="s">
        <v>44</v>
      </c>
      <c r="X3068" t="s">
        <v>44</v>
      </c>
      <c r="Y3068" t="s">
        <v>15116</v>
      </c>
      <c r="Z3068" t="s">
        <v>3201</v>
      </c>
      <c r="AA3068" t="s">
        <v>4529</v>
      </c>
      <c r="AB3068" t="s">
        <v>4530</v>
      </c>
      <c r="AC3068" t="s">
        <v>89</v>
      </c>
      <c r="AD3068" t="str">
        <f t="shared" si="47"/>
        <v>10-60</v>
      </c>
      <c r="AE3068" t="str">
        <f>VLOOKUP(AD3068,'Main_Sub Desc'!C:D,2,)</f>
        <v>LPC from invoicing</v>
      </c>
      <c r="AF3068" t="str">
        <f>VLOOKUP(VALUE(H3068),'Main_Sub Desc'!F:G,2,)</f>
        <v>Wtr Rev Late Payment</v>
      </c>
      <c r="AG3068">
        <f>IFERROR(VLOOKUP(VALUE(I3068),'PC Mapping'!A:F,6,),"")</f>
        <v>10719</v>
      </c>
      <c r="AH3068" s="13" t="str">
        <f>VLOOKUP(AG3068,'PC Mapping'!L:M,2,)</f>
        <v>All Other Water</v>
      </c>
    </row>
    <row r="3069" spans="1:34" x14ac:dyDescent="0.2">
      <c r="A3069" t="s">
        <v>15117</v>
      </c>
      <c r="B3069" t="s">
        <v>15099</v>
      </c>
      <c r="C3069" t="s">
        <v>4519</v>
      </c>
      <c r="D3069" t="s">
        <v>4520</v>
      </c>
      <c r="E3069" s="3">
        <v>45833</v>
      </c>
      <c r="F3069" t="s">
        <v>44</v>
      </c>
      <c r="G3069" t="s">
        <v>3742</v>
      </c>
      <c r="H3069" t="s">
        <v>3722</v>
      </c>
      <c r="I3069" t="s">
        <v>3752</v>
      </c>
      <c r="J3069" t="s">
        <v>4522</v>
      </c>
      <c r="K3069" s="2">
        <v>-5</v>
      </c>
      <c r="L3069" t="s">
        <v>44</v>
      </c>
      <c r="M3069" s="2">
        <v>-5</v>
      </c>
      <c r="N3069" t="s">
        <v>4523</v>
      </c>
      <c r="O3069" t="s">
        <v>4524</v>
      </c>
      <c r="P3069" t="s">
        <v>8828</v>
      </c>
      <c r="Q3069" t="s">
        <v>15118</v>
      </c>
      <c r="R3069" t="s">
        <v>44</v>
      </c>
      <c r="S3069" t="s">
        <v>4527</v>
      </c>
      <c r="T3069" s="3">
        <v>45833</v>
      </c>
      <c r="U3069" s="3">
        <v>45834</v>
      </c>
      <c r="V3069" s="2">
        <v>0</v>
      </c>
      <c r="W3069" t="s">
        <v>44</v>
      </c>
      <c r="X3069" t="s">
        <v>44</v>
      </c>
      <c r="Y3069" t="s">
        <v>15119</v>
      </c>
      <c r="Z3069" t="s">
        <v>3461</v>
      </c>
      <c r="AA3069" t="s">
        <v>4529</v>
      </c>
      <c r="AB3069" t="s">
        <v>4530</v>
      </c>
      <c r="AC3069" t="s">
        <v>89</v>
      </c>
      <c r="AD3069" t="str">
        <f t="shared" si="47"/>
        <v>10-60</v>
      </c>
      <c r="AE3069" t="str">
        <f>VLOOKUP(AD3069,'Main_Sub Desc'!C:D,2,)</f>
        <v>LPC from invoicing</v>
      </c>
      <c r="AF3069" t="str">
        <f>VLOOKUP(VALUE(H3069),'Main_Sub Desc'!F:G,2,)</f>
        <v>Wtr Rev Late Payment</v>
      </c>
      <c r="AG3069">
        <f>IFERROR(VLOOKUP(VALUE(I3069),'PC Mapping'!A:F,6,),"")</f>
        <v>10719</v>
      </c>
      <c r="AH3069" s="13" t="str">
        <f>VLOOKUP(AG3069,'PC Mapping'!L:M,2,)</f>
        <v>All Other Water</v>
      </c>
    </row>
    <row r="3070" spans="1:34" x14ac:dyDescent="0.2">
      <c r="A3070" t="s">
        <v>15120</v>
      </c>
      <c r="B3070" t="s">
        <v>15121</v>
      </c>
      <c r="C3070" t="s">
        <v>4519</v>
      </c>
      <c r="D3070" t="s">
        <v>4520</v>
      </c>
      <c r="E3070" s="3">
        <v>45834</v>
      </c>
      <c r="F3070" t="s">
        <v>44</v>
      </c>
      <c r="G3070" t="s">
        <v>3742</v>
      </c>
      <c r="H3070" t="s">
        <v>3722</v>
      </c>
      <c r="I3070" t="s">
        <v>3752</v>
      </c>
      <c r="J3070" t="s">
        <v>4522</v>
      </c>
      <c r="K3070" s="2">
        <v>-5</v>
      </c>
      <c r="L3070" t="s">
        <v>44</v>
      </c>
      <c r="M3070" s="2">
        <v>-5</v>
      </c>
      <c r="N3070" t="s">
        <v>4523</v>
      </c>
      <c r="O3070" t="s">
        <v>4524</v>
      </c>
      <c r="P3070" t="s">
        <v>15122</v>
      </c>
      <c r="Q3070" t="s">
        <v>15123</v>
      </c>
      <c r="R3070" t="s">
        <v>44</v>
      </c>
      <c r="S3070" t="s">
        <v>4527</v>
      </c>
      <c r="T3070" s="3">
        <v>45834</v>
      </c>
      <c r="U3070" s="3">
        <v>45835</v>
      </c>
      <c r="V3070" s="2">
        <v>0</v>
      </c>
      <c r="W3070" t="s">
        <v>44</v>
      </c>
      <c r="X3070" t="s">
        <v>44</v>
      </c>
      <c r="Y3070" t="s">
        <v>15124</v>
      </c>
      <c r="Z3070" t="s">
        <v>2260</v>
      </c>
      <c r="AA3070" t="s">
        <v>4529</v>
      </c>
      <c r="AB3070" t="s">
        <v>4530</v>
      </c>
      <c r="AC3070" t="s">
        <v>89</v>
      </c>
      <c r="AD3070" t="str">
        <f t="shared" si="47"/>
        <v>10-60</v>
      </c>
      <c r="AE3070" t="str">
        <f>VLOOKUP(AD3070,'Main_Sub Desc'!C:D,2,)</f>
        <v>LPC from invoicing</v>
      </c>
      <c r="AF3070" t="str">
        <f>VLOOKUP(VALUE(H3070),'Main_Sub Desc'!F:G,2,)</f>
        <v>Wtr Rev Late Payment</v>
      </c>
      <c r="AG3070">
        <f>IFERROR(VLOOKUP(VALUE(I3070),'PC Mapping'!A:F,6,),"")</f>
        <v>10719</v>
      </c>
      <c r="AH3070" s="13" t="str">
        <f>VLOOKUP(AG3070,'PC Mapping'!L:M,2,)</f>
        <v>All Other Water</v>
      </c>
    </row>
    <row r="3071" spans="1:34" x14ac:dyDescent="0.2">
      <c r="A3071" t="s">
        <v>15125</v>
      </c>
      <c r="B3071" t="s">
        <v>15121</v>
      </c>
      <c r="C3071" t="s">
        <v>4519</v>
      </c>
      <c r="D3071" t="s">
        <v>4520</v>
      </c>
      <c r="E3071" s="3">
        <v>45834</v>
      </c>
      <c r="F3071" t="s">
        <v>44</v>
      </c>
      <c r="G3071" t="s">
        <v>3742</v>
      </c>
      <c r="H3071" t="s">
        <v>3722</v>
      </c>
      <c r="I3071" t="s">
        <v>3752</v>
      </c>
      <c r="J3071" t="s">
        <v>4522</v>
      </c>
      <c r="K3071" s="2">
        <v>-5</v>
      </c>
      <c r="L3071" t="s">
        <v>44</v>
      </c>
      <c r="M3071" s="2">
        <v>-5</v>
      </c>
      <c r="N3071" t="s">
        <v>4523</v>
      </c>
      <c r="O3071" t="s">
        <v>4524</v>
      </c>
      <c r="P3071" t="s">
        <v>15126</v>
      </c>
      <c r="Q3071" t="s">
        <v>15127</v>
      </c>
      <c r="R3071" t="s">
        <v>44</v>
      </c>
      <c r="S3071" t="s">
        <v>4527</v>
      </c>
      <c r="T3071" s="3">
        <v>45834</v>
      </c>
      <c r="U3071" s="3">
        <v>45835</v>
      </c>
      <c r="V3071" s="2">
        <v>0</v>
      </c>
      <c r="W3071" t="s">
        <v>44</v>
      </c>
      <c r="X3071" t="s">
        <v>44</v>
      </c>
      <c r="Y3071" t="s">
        <v>15128</v>
      </c>
      <c r="Z3071" t="s">
        <v>15129</v>
      </c>
      <c r="AA3071" t="s">
        <v>4529</v>
      </c>
      <c r="AB3071" t="s">
        <v>4530</v>
      </c>
      <c r="AC3071" t="s">
        <v>89</v>
      </c>
      <c r="AD3071" t="str">
        <f t="shared" si="47"/>
        <v>10-60</v>
      </c>
      <c r="AE3071" t="str">
        <f>VLOOKUP(AD3071,'Main_Sub Desc'!C:D,2,)</f>
        <v>LPC from invoicing</v>
      </c>
      <c r="AF3071" t="str">
        <f>VLOOKUP(VALUE(H3071),'Main_Sub Desc'!F:G,2,)</f>
        <v>Wtr Rev Late Payment</v>
      </c>
      <c r="AG3071">
        <f>IFERROR(VLOOKUP(VALUE(I3071),'PC Mapping'!A:F,6,),"")</f>
        <v>10719</v>
      </c>
      <c r="AH3071" s="13" t="str">
        <f>VLOOKUP(AG3071,'PC Mapping'!L:M,2,)</f>
        <v>All Other Water</v>
      </c>
    </row>
    <row r="3072" spans="1:34" x14ac:dyDescent="0.2">
      <c r="A3072" t="s">
        <v>15130</v>
      </c>
      <c r="B3072" t="s">
        <v>15131</v>
      </c>
      <c r="C3072" t="s">
        <v>4519</v>
      </c>
      <c r="D3072" t="s">
        <v>4520</v>
      </c>
      <c r="E3072" s="3">
        <v>45834</v>
      </c>
      <c r="F3072" t="s">
        <v>44</v>
      </c>
      <c r="G3072" t="s">
        <v>3742</v>
      </c>
      <c r="H3072" t="s">
        <v>3722</v>
      </c>
      <c r="I3072" t="s">
        <v>3752</v>
      </c>
      <c r="J3072" t="s">
        <v>4522</v>
      </c>
      <c r="K3072" s="2">
        <v>-5</v>
      </c>
      <c r="L3072" t="s">
        <v>44</v>
      </c>
      <c r="M3072" s="2">
        <v>-5</v>
      </c>
      <c r="N3072" t="s">
        <v>4523</v>
      </c>
      <c r="O3072" t="s">
        <v>4524</v>
      </c>
      <c r="P3072" t="s">
        <v>15132</v>
      </c>
      <c r="Q3072" t="s">
        <v>15133</v>
      </c>
      <c r="R3072" t="s">
        <v>44</v>
      </c>
      <c r="S3072" t="s">
        <v>4527</v>
      </c>
      <c r="T3072" s="3">
        <v>45834</v>
      </c>
      <c r="U3072" s="3">
        <v>45835</v>
      </c>
      <c r="V3072" s="2">
        <v>0</v>
      </c>
      <c r="W3072" t="s">
        <v>44</v>
      </c>
      <c r="X3072" t="s">
        <v>44</v>
      </c>
      <c r="Y3072" t="s">
        <v>15134</v>
      </c>
      <c r="Z3072" t="s">
        <v>15135</v>
      </c>
      <c r="AA3072" t="s">
        <v>4529</v>
      </c>
      <c r="AB3072" t="s">
        <v>4530</v>
      </c>
      <c r="AC3072" t="s">
        <v>89</v>
      </c>
      <c r="AD3072" t="str">
        <f t="shared" si="47"/>
        <v>10-60</v>
      </c>
      <c r="AE3072" t="str">
        <f>VLOOKUP(AD3072,'Main_Sub Desc'!C:D,2,)</f>
        <v>LPC from invoicing</v>
      </c>
      <c r="AF3072" t="str">
        <f>VLOOKUP(VALUE(H3072),'Main_Sub Desc'!F:G,2,)</f>
        <v>Wtr Rev Late Payment</v>
      </c>
      <c r="AG3072">
        <f>IFERROR(VLOOKUP(VALUE(I3072),'PC Mapping'!A:F,6,),"")</f>
        <v>10719</v>
      </c>
      <c r="AH3072" s="13" t="str">
        <f>VLOOKUP(AG3072,'PC Mapping'!L:M,2,)</f>
        <v>All Other Water</v>
      </c>
    </row>
    <row r="3073" spans="1:34" x14ac:dyDescent="0.2">
      <c r="A3073" t="s">
        <v>15136</v>
      </c>
      <c r="B3073" t="s">
        <v>15137</v>
      </c>
      <c r="C3073" t="s">
        <v>4519</v>
      </c>
      <c r="D3073" t="s">
        <v>4520</v>
      </c>
      <c r="E3073" s="3">
        <v>45834</v>
      </c>
      <c r="F3073" t="s">
        <v>44</v>
      </c>
      <c r="G3073" t="s">
        <v>3742</v>
      </c>
      <c r="H3073" t="s">
        <v>3722</v>
      </c>
      <c r="I3073" t="s">
        <v>3752</v>
      </c>
      <c r="J3073" t="s">
        <v>4522</v>
      </c>
      <c r="K3073" s="2">
        <v>-6.14</v>
      </c>
      <c r="L3073" t="s">
        <v>44</v>
      </c>
      <c r="M3073" s="2">
        <v>-6.14</v>
      </c>
      <c r="N3073" t="s">
        <v>4523</v>
      </c>
      <c r="O3073" t="s">
        <v>4524</v>
      </c>
      <c r="P3073" t="s">
        <v>13336</v>
      </c>
      <c r="Q3073" t="s">
        <v>15138</v>
      </c>
      <c r="R3073" t="s">
        <v>44</v>
      </c>
      <c r="S3073" t="s">
        <v>4527</v>
      </c>
      <c r="T3073" s="3">
        <v>45834</v>
      </c>
      <c r="U3073" s="3">
        <v>45835</v>
      </c>
      <c r="V3073" s="2">
        <v>0</v>
      </c>
      <c r="W3073" t="s">
        <v>44</v>
      </c>
      <c r="X3073" t="s">
        <v>44</v>
      </c>
      <c r="Y3073" t="s">
        <v>15139</v>
      </c>
      <c r="Z3073" t="s">
        <v>3365</v>
      </c>
      <c r="AA3073" t="s">
        <v>4529</v>
      </c>
      <c r="AB3073" t="s">
        <v>4530</v>
      </c>
      <c r="AC3073" t="s">
        <v>89</v>
      </c>
      <c r="AD3073" t="str">
        <f t="shared" si="47"/>
        <v>10-60</v>
      </c>
      <c r="AE3073" t="str">
        <f>VLOOKUP(AD3073,'Main_Sub Desc'!C:D,2,)</f>
        <v>LPC from invoicing</v>
      </c>
      <c r="AF3073" t="str">
        <f>VLOOKUP(VALUE(H3073),'Main_Sub Desc'!F:G,2,)</f>
        <v>Wtr Rev Late Payment</v>
      </c>
      <c r="AG3073">
        <f>IFERROR(VLOOKUP(VALUE(I3073),'PC Mapping'!A:F,6,),"")</f>
        <v>10719</v>
      </c>
      <c r="AH3073" s="13" t="str">
        <f>VLOOKUP(AG3073,'PC Mapping'!L:M,2,)</f>
        <v>All Other Water</v>
      </c>
    </row>
    <row r="3074" spans="1:34" x14ac:dyDescent="0.2">
      <c r="A3074" t="s">
        <v>15140</v>
      </c>
      <c r="B3074" t="s">
        <v>15137</v>
      </c>
      <c r="C3074" t="s">
        <v>4519</v>
      </c>
      <c r="D3074" t="s">
        <v>4520</v>
      </c>
      <c r="E3074" s="3">
        <v>45834</v>
      </c>
      <c r="F3074" t="s">
        <v>44</v>
      </c>
      <c r="G3074" t="s">
        <v>3742</v>
      </c>
      <c r="H3074" t="s">
        <v>3722</v>
      </c>
      <c r="I3074" t="s">
        <v>3752</v>
      </c>
      <c r="J3074" t="s">
        <v>4522</v>
      </c>
      <c r="K3074" s="2">
        <v>-7.84</v>
      </c>
      <c r="L3074" t="s">
        <v>44</v>
      </c>
      <c r="M3074" s="2">
        <v>-7.84</v>
      </c>
      <c r="N3074" t="s">
        <v>4523</v>
      </c>
      <c r="O3074" t="s">
        <v>4524</v>
      </c>
      <c r="P3074" t="s">
        <v>6147</v>
      </c>
      <c r="Q3074" t="s">
        <v>15141</v>
      </c>
      <c r="R3074" t="s">
        <v>44</v>
      </c>
      <c r="S3074" t="s">
        <v>4527</v>
      </c>
      <c r="T3074" s="3">
        <v>45834</v>
      </c>
      <c r="U3074" s="3">
        <v>45835</v>
      </c>
      <c r="V3074" s="2">
        <v>0</v>
      </c>
      <c r="W3074" t="s">
        <v>44</v>
      </c>
      <c r="X3074" t="s">
        <v>44</v>
      </c>
      <c r="Y3074" t="s">
        <v>15142</v>
      </c>
      <c r="Z3074" t="s">
        <v>3191</v>
      </c>
      <c r="AA3074" t="s">
        <v>4529</v>
      </c>
      <c r="AB3074" t="s">
        <v>4530</v>
      </c>
      <c r="AC3074" t="s">
        <v>89</v>
      </c>
      <c r="AD3074" t="str">
        <f t="shared" si="47"/>
        <v>10-60</v>
      </c>
      <c r="AE3074" t="str">
        <f>VLOOKUP(AD3074,'Main_Sub Desc'!C:D,2,)</f>
        <v>LPC from invoicing</v>
      </c>
      <c r="AF3074" t="str">
        <f>VLOOKUP(VALUE(H3074),'Main_Sub Desc'!F:G,2,)</f>
        <v>Wtr Rev Late Payment</v>
      </c>
      <c r="AG3074">
        <f>IFERROR(VLOOKUP(VALUE(I3074),'PC Mapping'!A:F,6,),"")</f>
        <v>10719</v>
      </c>
      <c r="AH3074" s="13" t="str">
        <f>VLOOKUP(AG3074,'PC Mapping'!L:M,2,)</f>
        <v>All Other Water</v>
      </c>
    </row>
    <row r="3075" spans="1:34" x14ac:dyDescent="0.2">
      <c r="A3075" t="s">
        <v>15143</v>
      </c>
      <c r="B3075" t="s">
        <v>15121</v>
      </c>
      <c r="C3075" t="s">
        <v>4519</v>
      </c>
      <c r="D3075" t="s">
        <v>4520</v>
      </c>
      <c r="E3075" s="3">
        <v>45834</v>
      </c>
      <c r="F3075" t="s">
        <v>44</v>
      </c>
      <c r="G3075" t="s">
        <v>3742</v>
      </c>
      <c r="H3075" t="s">
        <v>3722</v>
      </c>
      <c r="I3075" t="s">
        <v>3752</v>
      </c>
      <c r="J3075" t="s">
        <v>4522</v>
      </c>
      <c r="K3075" s="2">
        <v>-5</v>
      </c>
      <c r="L3075" t="s">
        <v>44</v>
      </c>
      <c r="M3075" s="2">
        <v>-5</v>
      </c>
      <c r="N3075" t="s">
        <v>4523</v>
      </c>
      <c r="O3075" t="s">
        <v>4524</v>
      </c>
      <c r="P3075" t="s">
        <v>15144</v>
      </c>
      <c r="Q3075" t="s">
        <v>15145</v>
      </c>
      <c r="R3075" t="s">
        <v>44</v>
      </c>
      <c r="S3075" t="s">
        <v>4527</v>
      </c>
      <c r="T3075" s="3">
        <v>45834</v>
      </c>
      <c r="U3075" s="3">
        <v>45835</v>
      </c>
      <c r="V3075" s="2">
        <v>0</v>
      </c>
      <c r="W3075" t="s">
        <v>44</v>
      </c>
      <c r="X3075" t="s">
        <v>44</v>
      </c>
      <c r="Y3075" t="s">
        <v>15146</v>
      </c>
      <c r="Z3075" t="s">
        <v>2379</v>
      </c>
      <c r="AA3075" t="s">
        <v>4529</v>
      </c>
      <c r="AB3075" t="s">
        <v>4530</v>
      </c>
      <c r="AC3075" t="s">
        <v>89</v>
      </c>
      <c r="AD3075" t="str">
        <f t="shared" si="47"/>
        <v>10-60</v>
      </c>
      <c r="AE3075" t="str">
        <f>VLOOKUP(AD3075,'Main_Sub Desc'!C:D,2,)</f>
        <v>LPC from invoicing</v>
      </c>
      <c r="AF3075" t="str">
        <f>VLOOKUP(VALUE(H3075),'Main_Sub Desc'!F:G,2,)</f>
        <v>Wtr Rev Late Payment</v>
      </c>
      <c r="AG3075">
        <f>IFERROR(VLOOKUP(VALUE(I3075),'PC Mapping'!A:F,6,),"")</f>
        <v>10719</v>
      </c>
      <c r="AH3075" s="13" t="str">
        <f>VLOOKUP(AG3075,'PC Mapping'!L:M,2,)</f>
        <v>All Other Water</v>
      </c>
    </row>
    <row r="3076" spans="1:34" x14ac:dyDescent="0.2">
      <c r="A3076" t="s">
        <v>15147</v>
      </c>
      <c r="B3076" t="s">
        <v>15121</v>
      </c>
      <c r="C3076" t="s">
        <v>4519</v>
      </c>
      <c r="D3076" t="s">
        <v>4520</v>
      </c>
      <c r="E3076" s="3">
        <v>45834</v>
      </c>
      <c r="F3076" t="s">
        <v>44</v>
      </c>
      <c r="G3076" t="s">
        <v>3742</v>
      </c>
      <c r="H3076" t="s">
        <v>3722</v>
      </c>
      <c r="I3076" t="s">
        <v>3752</v>
      </c>
      <c r="J3076" t="s">
        <v>4522</v>
      </c>
      <c r="K3076" s="2">
        <v>-5</v>
      </c>
      <c r="L3076" t="s">
        <v>44</v>
      </c>
      <c r="M3076" s="2">
        <v>-5</v>
      </c>
      <c r="N3076" t="s">
        <v>4523</v>
      </c>
      <c r="O3076" t="s">
        <v>4524</v>
      </c>
      <c r="P3076" t="s">
        <v>15148</v>
      </c>
      <c r="Q3076" t="s">
        <v>15149</v>
      </c>
      <c r="R3076" t="s">
        <v>44</v>
      </c>
      <c r="S3076" t="s">
        <v>4527</v>
      </c>
      <c r="T3076" s="3">
        <v>45834</v>
      </c>
      <c r="U3076" s="3">
        <v>45835</v>
      </c>
      <c r="V3076" s="2">
        <v>0</v>
      </c>
      <c r="W3076" t="s">
        <v>44</v>
      </c>
      <c r="X3076" t="s">
        <v>44</v>
      </c>
      <c r="Y3076" t="s">
        <v>15150</v>
      </c>
      <c r="Z3076" t="s">
        <v>2860</v>
      </c>
      <c r="AA3076" t="s">
        <v>4529</v>
      </c>
      <c r="AB3076" t="s">
        <v>4530</v>
      </c>
      <c r="AC3076" t="s">
        <v>89</v>
      </c>
      <c r="AD3076" t="str">
        <f t="shared" ref="AD3076:AD3139" si="48">CONCATENATE(VALUE(AA3076),"-",VALUE(AB3076))</f>
        <v>10-60</v>
      </c>
      <c r="AE3076" t="str">
        <f>VLOOKUP(AD3076,'Main_Sub Desc'!C:D,2,)</f>
        <v>LPC from invoicing</v>
      </c>
      <c r="AF3076" t="str">
        <f>VLOOKUP(VALUE(H3076),'Main_Sub Desc'!F:G,2,)</f>
        <v>Wtr Rev Late Payment</v>
      </c>
      <c r="AG3076">
        <f>IFERROR(VLOOKUP(VALUE(I3076),'PC Mapping'!A:F,6,),"")</f>
        <v>10719</v>
      </c>
      <c r="AH3076" s="13" t="str">
        <f>VLOOKUP(AG3076,'PC Mapping'!L:M,2,)</f>
        <v>All Other Water</v>
      </c>
    </row>
    <row r="3077" spans="1:34" x14ac:dyDescent="0.2">
      <c r="A3077" t="s">
        <v>15151</v>
      </c>
      <c r="B3077" t="s">
        <v>15137</v>
      </c>
      <c r="C3077" t="s">
        <v>4519</v>
      </c>
      <c r="D3077" t="s">
        <v>4520</v>
      </c>
      <c r="E3077" s="3">
        <v>45834</v>
      </c>
      <c r="F3077" t="s">
        <v>44</v>
      </c>
      <c r="G3077" t="s">
        <v>3742</v>
      </c>
      <c r="H3077" t="s">
        <v>3722</v>
      </c>
      <c r="I3077" t="s">
        <v>3752</v>
      </c>
      <c r="J3077" t="s">
        <v>4522</v>
      </c>
      <c r="K3077" s="2">
        <v>-5</v>
      </c>
      <c r="L3077" t="s">
        <v>44</v>
      </c>
      <c r="M3077" s="2">
        <v>-5</v>
      </c>
      <c r="N3077" t="s">
        <v>4523</v>
      </c>
      <c r="O3077" t="s">
        <v>4524</v>
      </c>
      <c r="P3077" t="s">
        <v>15152</v>
      </c>
      <c r="Q3077" t="s">
        <v>15153</v>
      </c>
      <c r="R3077" t="s">
        <v>44</v>
      </c>
      <c r="S3077" t="s">
        <v>4527</v>
      </c>
      <c r="T3077" s="3">
        <v>45834</v>
      </c>
      <c r="U3077" s="3">
        <v>45835</v>
      </c>
      <c r="V3077" s="2">
        <v>0</v>
      </c>
      <c r="W3077" t="s">
        <v>44</v>
      </c>
      <c r="X3077" t="s">
        <v>44</v>
      </c>
      <c r="Y3077" t="s">
        <v>15154</v>
      </c>
      <c r="Z3077" t="s">
        <v>2388</v>
      </c>
      <c r="AA3077" t="s">
        <v>4529</v>
      </c>
      <c r="AB3077" t="s">
        <v>4530</v>
      </c>
      <c r="AC3077" t="s">
        <v>89</v>
      </c>
      <c r="AD3077" t="str">
        <f t="shared" si="48"/>
        <v>10-60</v>
      </c>
      <c r="AE3077" t="str">
        <f>VLOOKUP(AD3077,'Main_Sub Desc'!C:D,2,)</f>
        <v>LPC from invoicing</v>
      </c>
      <c r="AF3077" t="str">
        <f>VLOOKUP(VALUE(H3077),'Main_Sub Desc'!F:G,2,)</f>
        <v>Wtr Rev Late Payment</v>
      </c>
      <c r="AG3077">
        <f>IFERROR(VLOOKUP(VALUE(I3077),'PC Mapping'!A:F,6,),"")</f>
        <v>10719</v>
      </c>
      <c r="AH3077" s="13" t="str">
        <f>VLOOKUP(AG3077,'PC Mapping'!L:M,2,)</f>
        <v>All Other Water</v>
      </c>
    </row>
    <row r="3078" spans="1:34" x14ac:dyDescent="0.2">
      <c r="A3078" t="s">
        <v>15155</v>
      </c>
      <c r="B3078" t="s">
        <v>15156</v>
      </c>
      <c r="C3078" t="s">
        <v>4519</v>
      </c>
      <c r="D3078" t="s">
        <v>4520</v>
      </c>
      <c r="E3078" s="3">
        <v>45834</v>
      </c>
      <c r="F3078" t="s">
        <v>44</v>
      </c>
      <c r="G3078" t="s">
        <v>3742</v>
      </c>
      <c r="H3078" t="s">
        <v>3722</v>
      </c>
      <c r="I3078" t="s">
        <v>3752</v>
      </c>
      <c r="J3078" t="s">
        <v>4522</v>
      </c>
      <c r="K3078" s="2">
        <v>-5</v>
      </c>
      <c r="L3078" t="s">
        <v>44</v>
      </c>
      <c r="M3078" s="2">
        <v>-5</v>
      </c>
      <c r="N3078" t="s">
        <v>4523</v>
      </c>
      <c r="O3078" t="s">
        <v>4524</v>
      </c>
      <c r="P3078" t="s">
        <v>15157</v>
      </c>
      <c r="Q3078" t="s">
        <v>15158</v>
      </c>
      <c r="R3078" t="s">
        <v>44</v>
      </c>
      <c r="S3078" t="s">
        <v>4527</v>
      </c>
      <c r="T3078" s="3">
        <v>45834</v>
      </c>
      <c r="U3078" s="3">
        <v>45835</v>
      </c>
      <c r="V3078" s="2">
        <v>0</v>
      </c>
      <c r="W3078" t="s">
        <v>44</v>
      </c>
      <c r="X3078" t="s">
        <v>44</v>
      </c>
      <c r="Y3078" t="s">
        <v>15159</v>
      </c>
      <c r="Z3078" t="s">
        <v>3279</v>
      </c>
      <c r="AA3078" t="s">
        <v>4529</v>
      </c>
      <c r="AB3078" t="s">
        <v>4530</v>
      </c>
      <c r="AC3078" t="s">
        <v>89</v>
      </c>
      <c r="AD3078" t="str">
        <f t="shared" si="48"/>
        <v>10-60</v>
      </c>
      <c r="AE3078" t="str">
        <f>VLOOKUP(AD3078,'Main_Sub Desc'!C:D,2,)</f>
        <v>LPC from invoicing</v>
      </c>
      <c r="AF3078" t="str">
        <f>VLOOKUP(VALUE(H3078),'Main_Sub Desc'!F:G,2,)</f>
        <v>Wtr Rev Late Payment</v>
      </c>
      <c r="AG3078">
        <f>IFERROR(VLOOKUP(VALUE(I3078),'PC Mapping'!A:F,6,),"")</f>
        <v>10719</v>
      </c>
      <c r="AH3078" s="13" t="str">
        <f>VLOOKUP(AG3078,'PC Mapping'!L:M,2,)</f>
        <v>All Other Water</v>
      </c>
    </row>
    <row r="3079" spans="1:34" x14ac:dyDescent="0.2">
      <c r="A3079" t="s">
        <v>15160</v>
      </c>
      <c r="B3079" t="s">
        <v>15156</v>
      </c>
      <c r="C3079" t="s">
        <v>4519</v>
      </c>
      <c r="D3079" t="s">
        <v>4520</v>
      </c>
      <c r="E3079" s="3">
        <v>45834</v>
      </c>
      <c r="F3079" t="s">
        <v>44</v>
      </c>
      <c r="G3079" t="s">
        <v>3742</v>
      </c>
      <c r="H3079" t="s">
        <v>3722</v>
      </c>
      <c r="I3079" t="s">
        <v>3752</v>
      </c>
      <c r="J3079" t="s">
        <v>4522</v>
      </c>
      <c r="K3079" s="2">
        <v>-47</v>
      </c>
      <c r="L3079" t="s">
        <v>44</v>
      </c>
      <c r="M3079" s="2">
        <v>-47</v>
      </c>
      <c r="N3079" t="s">
        <v>4523</v>
      </c>
      <c r="O3079" t="s">
        <v>4524</v>
      </c>
      <c r="P3079" t="s">
        <v>5541</v>
      </c>
      <c r="Q3079" t="s">
        <v>15161</v>
      </c>
      <c r="R3079" t="s">
        <v>44</v>
      </c>
      <c r="S3079" t="s">
        <v>4527</v>
      </c>
      <c r="T3079" s="3">
        <v>45834</v>
      </c>
      <c r="U3079" s="3">
        <v>45835</v>
      </c>
      <c r="V3079" s="2">
        <v>0</v>
      </c>
      <c r="W3079" t="s">
        <v>44</v>
      </c>
      <c r="X3079" t="s">
        <v>44</v>
      </c>
      <c r="Y3079" t="s">
        <v>5543</v>
      </c>
      <c r="Z3079" t="s">
        <v>2317</v>
      </c>
      <c r="AA3079" t="s">
        <v>4529</v>
      </c>
      <c r="AB3079" t="s">
        <v>4530</v>
      </c>
      <c r="AC3079" t="s">
        <v>89</v>
      </c>
      <c r="AD3079" t="str">
        <f t="shared" si="48"/>
        <v>10-60</v>
      </c>
      <c r="AE3079" t="str">
        <f>VLOOKUP(AD3079,'Main_Sub Desc'!C:D,2,)</f>
        <v>LPC from invoicing</v>
      </c>
      <c r="AF3079" t="str">
        <f>VLOOKUP(VALUE(H3079),'Main_Sub Desc'!F:G,2,)</f>
        <v>Wtr Rev Late Payment</v>
      </c>
      <c r="AG3079">
        <f>IFERROR(VLOOKUP(VALUE(I3079),'PC Mapping'!A:F,6,),"")</f>
        <v>10719</v>
      </c>
      <c r="AH3079" s="13" t="str">
        <f>VLOOKUP(AG3079,'PC Mapping'!L:M,2,)</f>
        <v>All Other Water</v>
      </c>
    </row>
    <row r="3080" spans="1:34" x14ac:dyDescent="0.2">
      <c r="A3080" t="s">
        <v>15162</v>
      </c>
      <c r="B3080" t="s">
        <v>15137</v>
      </c>
      <c r="C3080" t="s">
        <v>4519</v>
      </c>
      <c r="D3080" t="s">
        <v>4520</v>
      </c>
      <c r="E3080" s="3">
        <v>45834</v>
      </c>
      <c r="F3080" t="s">
        <v>44</v>
      </c>
      <c r="G3080" t="s">
        <v>3742</v>
      </c>
      <c r="H3080" t="s">
        <v>3722</v>
      </c>
      <c r="I3080" t="s">
        <v>4538</v>
      </c>
      <c r="J3080" t="s">
        <v>4522</v>
      </c>
      <c r="K3080" s="2">
        <v>-5</v>
      </c>
      <c r="L3080" t="s">
        <v>44</v>
      </c>
      <c r="M3080" s="2">
        <v>-5</v>
      </c>
      <c r="N3080" t="s">
        <v>4523</v>
      </c>
      <c r="O3080" t="s">
        <v>4524</v>
      </c>
      <c r="P3080" t="s">
        <v>10069</v>
      </c>
      <c r="Q3080" t="s">
        <v>15163</v>
      </c>
      <c r="R3080" t="s">
        <v>44</v>
      </c>
      <c r="S3080" t="s">
        <v>4527</v>
      </c>
      <c r="T3080" s="3">
        <v>45834</v>
      </c>
      <c r="U3080" s="3">
        <v>45835</v>
      </c>
      <c r="V3080" s="2">
        <v>0</v>
      </c>
      <c r="W3080" t="s">
        <v>44</v>
      </c>
      <c r="X3080" t="s">
        <v>44</v>
      </c>
      <c r="Y3080" t="s">
        <v>10073</v>
      </c>
      <c r="Z3080" t="s">
        <v>519</v>
      </c>
      <c r="AA3080" t="s">
        <v>4529</v>
      </c>
      <c r="AB3080" t="s">
        <v>4530</v>
      </c>
      <c r="AC3080" t="s">
        <v>89</v>
      </c>
      <c r="AD3080" t="str">
        <f t="shared" si="48"/>
        <v>10-60</v>
      </c>
      <c r="AE3080" t="str">
        <f>VLOOKUP(AD3080,'Main_Sub Desc'!C:D,2,)</f>
        <v>LPC from invoicing</v>
      </c>
      <c r="AF3080" t="str">
        <f>VLOOKUP(VALUE(H3080),'Main_Sub Desc'!F:G,2,)</f>
        <v>Wtr Rev Late Payment</v>
      </c>
      <c r="AG3080">
        <f>IFERROR(VLOOKUP(VALUE(I3080),'PC Mapping'!A:F,6,),"")</f>
        <v>10469</v>
      </c>
      <c r="AH3080" s="13" t="str">
        <f>VLOOKUP(AG3080,'PC Mapping'!L:M,2,)</f>
        <v>Bolivar Water</v>
      </c>
    </row>
    <row r="3081" spans="1:34" x14ac:dyDescent="0.2">
      <c r="A3081" t="s">
        <v>15162</v>
      </c>
      <c r="B3081" t="s">
        <v>15137</v>
      </c>
      <c r="C3081" t="s">
        <v>4519</v>
      </c>
      <c r="D3081" t="s">
        <v>4520</v>
      </c>
      <c r="E3081" s="3">
        <v>45834</v>
      </c>
      <c r="F3081" t="s">
        <v>44</v>
      </c>
      <c r="G3081" t="s">
        <v>3742</v>
      </c>
      <c r="H3081" t="s">
        <v>3716</v>
      </c>
      <c r="I3081" t="s">
        <v>4534</v>
      </c>
      <c r="J3081" t="s">
        <v>4522</v>
      </c>
      <c r="K3081" s="2">
        <v>-5</v>
      </c>
      <c r="L3081" t="s">
        <v>44</v>
      </c>
      <c r="M3081" s="2">
        <v>-5</v>
      </c>
      <c r="N3081" t="s">
        <v>4523</v>
      </c>
      <c r="O3081" t="s">
        <v>4524</v>
      </c>
      <c r="P3081" t="s">
        <v>10069</v>
      </c>
      <c r="Q3081" t="s">
        <v>15164</v>
      </c>
      <c r="R3081" t="s">
        <v>44</v>
      </c>
      <c r="S3081" t="s">
        <v>4527</v>
      </c>
      <c r="T3081" s="3">
        <v>45834</v>
      </c>
      <c r="U3081" s="3">
        <v>45835</v>
      </c>
      <c r="V3081" s="2">
        <v>0</v>
      </c>
      <c r="W3081" t="s">
        <v>44</v>
      </c>
      <c r="X3081" t="s">
        <v>44</v>
      </c>
      <c r="Y3081" t="s">
        <v>10071</v>
      </c>
      <c r="Z3081" t="s">
        <v>519</v>
      </c>
      <c r="AA3081" t="s">
        <v>4529</v>
      </c>
      <c r="AB3081" t="s">
        <v>4530</v>
      </c>
      <c r="AC3081" t="s">
        <v>89</v>
      </c>
      <c r="AD3081" t="str">
        <f t="shared" si="48"/>
        <v>10-60</v>
      </c>
      <c r="AE3081" t="str">
        <f>VLOOKUP(AD3081,'Main_Sub Desc'!C:D,2,)</f>
        <v>LPC from invoicing</v>
      </c>
      <c r="AF3081" t="str">
        <f>VLOOKUP(VALUE(H3081),'Main_Sub Desc'!F:G,2,)</f>
        <v>Wst Rev Late Payment</v>
      </c>
      <c r="AG3081">
        <f>IFERROR(VLOOKUP(VALUE(I3081),'PC Mapping'!A:F,6,),"")</f>
        <v>10514</v>
      </c>
      <c r="AH3081" s="13" t="str">
        <f>VLOOKUP(AG3081,'PC Mapping'!L:M,2,)</f>
        <v>Bolivar Sewer</v>
      </c>
    </row>
    <row r="3082" spans="1:34" x14ac:dyDescent="0.2">
      <c r="A3082" t="s">
        <v>15165</v>
      </c>
      <c r="B3082" t="s">
        <v>15137</v>
      </c>
      <c r="C3082" t="s">
        <v>4519</v>
      </c>
      <c r="D3082" t="s">
        <v>4520</v>
      </c>
      <c r="E3082" s="3">
        <v>45834</v>
      </c>
      <c r="F3082" t="s">
        <v>44</v>
      </c>
      <c r="G3082" t="s">
        <v>3742</v>
      </c>
      <c r="H3082" t="s">
        <v>3722</v>
      </c>
      <c r="I3082" t="s">
        <v>4538</v>
      </c>
      <c r="J3082" t="s">
        <v>4522</v>
      </c>
      <c r="K3082" s="2">
        <v>-5</v>
      </c>
      <c r="L3082" t="s">
        <v>44</v>
      </c>
      <c r="M3082" s="2">
        <v>-5</v>
      </c>
      <c r="N3082" t="s">
        <v>4523</v>
      </c>
      <c r="O3082" t="s">
        <v>4524</v>
      </c>
      <c r="P3082" t="s">
        <v>15166</v>
      </c>
      <c r="Q3082" t="s">
        <v>15167</v>
      </c>
      <c r="R3082" t="s">
        <v>44</v>
      </c>
      <c r="S3082" t="s">
        <v>4527</v>
      </c>
      <c r="T3082" s="3">
        <v>45834</v>
      </c>
      <c r="U3082" s="3">
        <v>45835</v>
      </c>
      <c r="V3082" s="2">
        <v>0</v>
      </c>
      <c r="W3082" t="s">
        <v>44</v>
      </c>
      <c r="X3082" t="s">
        <v>44</v>
      </c>
      <c r="Y3082" t="s">
        <v>15168</v>
      </c>
      <c r="Z3082" t="s">
        <v>743</v>
      </c>
      <c r="AA3082" t="s">
        <v>4529</v>
      </c>
      <c r="AB3082" t="s">
        <v>4530</v>
      </c>
      <c r="AC3082" t="s">
        <v>89</v>
      </c>
      <c r="AD3082" t="str">
        <f t="shared" si="48"/>
        <v>10-60</v>
      </c>
      <c r="AE3082" t="str">
        <f>VLOOKUP(AD3082,'Main_Sub Desc'!C:D,2,)</f>
        <v>LPC from invoicing</v>
      </c>
      <c r="AF3082" t="str">
        <f>VLOOKUP(VALUE(H3082),'Main_Sub Desc'!F:G,2,)</f>
        <v>Wtr Rev Late Payment</v>
      </c>
      <c r="AG3082">
        <f>IFERROR(VLOOKUP(VALUE(I3082),'PC Mapping'!A:F,6,),"")</f>
        <v>10469</v>
      </c>
      <c r="AH3082" s="13" t="str">
        <f>VLOOKUP(AG3082,'PC Mapping'!L:M,2,)</f>
        <v>Bolivar Water</v>
      </c>
    </row>
    <row r="3083" spans="1:34" x14ac:dyDescent="0.2">
      <c r="A3083" t="s">
        <v>15165</v>
      </c>
      <c r="B3083" t="s">
        <v>15137</v>
      </c>
      <c r="C3083" t="s">
        <v>4519</v>
      </c>
      <c r="D3083" t="s">
        <v>4520</v>
      </c>
      <c r="E3083" s="3">
        <v>45834</v>
      </c>
      <c r="F3083" t="s">
        <v>44</v>
      </c>
      <c r="G3083" t="s">
        <v>3742</v>
      </c>
      <c r="H3083" t="s">
        <v>3716</v>
      </c>
      <c r="I3083" t="s">
        <v>4534</v>
      </c>
      <c r="J3083" t="s">
        <v>4522</v>
      </c>
      <c r="K3083" s="2">
        <v>-5</v>
      </c>
      <c r="L3083" t="s">
        <v>44</v>
      </c>
      <c r="M3083" s="2">
        <v>-5</v>
      </c>
      <c r="N3083" t="s">
        <v>4523</v>
      </c>
      <c r="O3083" t="s">
        <v>4524</v>
      </c>
      <c r="P3083" t="s">
        <v>15166</v>
      </c>
      <c r="Q3083" t="s">
        <v>15169</v>
      </c>
      <c r="R3083" t="s">
        <v>44</v>
      </c>
      <c r="S3083" t="s">
        <v>4527</v>
      </c>
      <c r="T3083" s="3">
        <v>45834</v>
      </c>
      <c r="U3083" s="3">
        <v>45835</v>
      </c>
      <c r="V3083" s="2">
        <v>0</v>
      </c>
      <c r="W3083" t="s">
        <v>44</v>
      </c>
      <c r="X3083" t="s">
        <v>44</v>
      </c>
      <c r="Y3083" t="s">
        <v>15170</v>
      </c>
      <c r="Z3083" t="s">
        <v>743</v>
      </c>
      <c r="AA3083" t="s">
        <v>4529</v>
      </c>
      <c r="AB3083" t="s">
        <v>4530</v>
      </c>
      <c r="AC3083" t="s">
        <v>89</v>
      </c>
      <c r="AD3083" t="str">
        <f t="shared" si="48"/>
        <v>10-60</v>
      </c>
      <c r="AE3083" t="str">
        <f>VLOOKUP(AD3083,'Main_Sub Desc'!C:D,2,)</f>
        <v>LPC from invoicing</v>
      </c>
      <c r="AF3083" t="str">
        <f>VLOOKUP(VALUE(H3083),'Main_Sub Desc'!F:G,2,)</f>
        <v>Wst Rev Late Payment</v>
      </c>
      <c r="AG3083">
        <f>IFERROR(VLOOKUP(VALUE(I3083),'PC Mapping'!A:F,6,),"")</f>
        <v>10514</v>
      </c>
      <c r="AH3083" s="13" t="str">
        <f>VLOOKUP(AG3083,'PC Mapping'!L:M,2,)</f>
        <v>Bolivar Sewer</v>
      </c>
    </row>
    <row r="3084" spans="1:34" x14ac:dyDescent="0.2">
      <c r="A3084" t="s">
        <v>15171</v>
      </c>
      <c r="B3084" t="s">
        <v>15137</v>
      </c>
      <c r="C3084" t="s">
        <v>4519</v>
      </c>
      <c r="D3084" t="s">
        <v>4520</v>
      </c>
      <c r="E3084" s="3">
        <v>45834</v>
      </c>
      <c r="F3084" t="s">
        <v>44</v>
      </c>
      <c r="G3084" t="s">
        <v>3742</v>
      </c>
      <c r="H3084" t="s">
        <v>3722</v>
      </c>
      <c r="I3084" t="s">
        <v>3752</v>
      </c>
      <c r="J3084" t="s">
        <v>4522</v>
      </c>
      <c r="K3084" s="2">
        <v>-5</v>
      </c>
      <c r="L3084" t="s">
        <v>44</v>
      </c>
      <c r="M3084" s="2">
        <v>-5</v>
      </c>
      <c r="N3084" t="s">
        <v>4523</v>
      </c>
      <c r="O3084" t="s">
        <v>4524</v>
      </c>
      <c r="P3084" t="s">
        <v>15172</v>
      </c>
      <c r="Q3084" t="s">
        <v>15173</v>
      </c>
      <c r="R3084" t="s">
        <v>44</v>
      </c>
      <c r="S3084" t="s">
        <v>4527</v>
      </c>
      <c r="T3084" s="3">
        <v>45834</v>
      </c>
      <c r="U3084" s="3">
        <v>45835</v>
      </c>
      <c r="V3084" s="2">
        <v>0</v>
      </c>
      <c r="W3084" t="s">
        <v>44</v>
      </c>
      <c r="X3084" t="s">
        <v>44</v>
      </c>
      <c r="Y3084" t="s">
        <v>15174</v>
      </c>
      <c r="Z3084" t="s">
        <v>1673</v>
      </c>
      <c r="AA3084" t="s">
        <v>4529</v>
      </c>
      <c r="AB3084" t="s">
        <v>4530</v>
      </c>
      <c r="AC3084" t="s">
        <v>89</v>
      </c>
      <c r="AD3084" t="str">
        <f t="shared" si="48"/>
        <v>10-60</v>
      </c>
      <c r="AE3084" t="str">
        <f>VLOOKUP(AD3084,'Main_Sub Desc'!C:D,2,)</f>
        <v>LPC from invoicing</v>
      </c>
      <c r="AF3084" t="str">
        <f>VLOOKUP(VALUE(H3084),'Main_Sub Desc'!F:G,2,)</f>
        <v>Wtr Rev Late Payment</v>
      </c>
      <c r="AG3084">
        <f>IFERROR(VLOOKUP(VALUE(I3084),'PC Mapping'!A:F,6,),"")</f>
        <v>10719</v>
      </c>
      <c r="AH3084" s="13" t="str">
        <f>VLOOKUP(AG3084,'PC Mapping'!L:M,2,)</f>
        <v>All Other Water</v>
      </c>
    </row>
    <row r="3085" spans="1:34" x14ac:dyDescent="0.2">
      <c r="A3085" t="s">
        <v>15175</v>
      </c>
      <c r="B3085" t="s">
        <v>15131</v>
      </c>
      <c r="C3085" t="s">
        <v>4519</v>
      </c>
      <c r="D3085" t="s">
        <v>4520</v>
      </c>
      <c r="E3085" s="3">
        <v>45834</v>
      </c>
      <c r="F3085" t="s">
        <v>44</v>
      </c>
      <c r="G3085" t="s">
        <v>3742</v>
      </c>
      <c r="H3085" t="s">
        <v>3716</v>
      </c>
      <c r="I3085" t="s">
        <v>4534</v>
      </c>
      <c r="J3085" t="s">
        <v>4522</v>
      </c>
      <c r="K3085" s="2">
        <v>-5</v>
      </c>
      <c r="L3085" t="s">
        <v>44</v>
      </c>
      <c r="M3085" s="2">
        <v>-5</v>
      </c>
      <c r="N3085" t="s">
        <v>4523</v>
      </c>
      <c r="O3085" t="s">
        <v>4524</v>
      </c>
      <c r="P3085" t="s">
        <v>13978</v>
      </c>
      <c r="Q3085" t="s">
        <v>15176</v>
      </c>
      <c r="R3085" t="s">
        <v>44</v>
      </c>
      <c r="S3085" t="s">
        <v>4527</v>
      </c>
      <c r="T3085" s="3">
        <v>45834</v>
      </c>
      <c r="U3085" s="3">
        <v>45835</v>
      </c>
      <c r="V3085" s="2">
        <v>0</v>
      </c>
      <c r="W3085" t="s">
        <v>44</v>
      </c>
      <c r="X3085" t="s">
        <v>44</v>
      </c>
      <c r="Y3085" t="s">
        <v>13980</v>
      </c>
      <c r="Z3085" t="s">
        <v>1142</v>
      </c>
      <c r="AA3085" t="s">
        <v>4529</v>
      </c>
      <c r="AB3085" t="s">
        <v>4530</v>
      </c>
      <c r="AC3085" t="s">
        <v>89</v>
      </c>
      <c r="AD3085" t="str">
        <f t="shared" si="48"/>
        <v>10-60</v>
      </c>
      <c r="AE3085" t="str">
        <f>VLOOKUP(AD3085,'Main_Sub Desc'!C:D,2,)</f>
        <v>LPC from invoicing</v>
      </c>
      <c r="AF3085" t="str">
        <f>VLOOKUP(VALUE(H3085),'Main_Sub Desc'!F:G,2,)</f>
        <v>Wst Rev Late Payment</v>
      </c>
      <c r="AG3085">
        <f>IFERROR(VLOOKUP(VALUE(I3085),'PC Mapping'!A:F,6,),"")</f>
        <v>10514</v>
      </c>
      <c r="AH3085" s="13" t="str">
        <f>VLOOKUP(AG3085,'PC Mapping'!L:M,2,)</f>
        <v>Bolivar Sewer</v>
      </c>
    </row>
    <row r="3086" spans="1:34" x14ac:dyDescent="0.2">
      <c r="A3086" t="s">
        <v>15177</v>
      </c>
      <c r="B3086" t="s">
        <v>15178</v>
      </c>
      <c r="C3086" t="s">
        <v>4519</v>
      </c>
      <c r="D3086" t="s">
        <v>4520</v>
      </c>
      <c r="E3086" s="3">
        <v>45835</v>
      </c>
      <c r="F3086" t="s">
        <v>44</v>
      </c>
      <c r="G3086" t="s">
        <v>3742</v>
      </c>
      <c r="H3086" t="s">
        <v>3722</v>
      </c>
      <c r="I3086" t="s">
        <v>3752</v>
      </c>
      <c r="J3086" t="s">
        <v>4522</v>
      </c>
      <c r="K3086" s="2">
        <v>-5</v>
      </c>
      <c r="L3086" t="s">
        <v>44</v>
      </c>
      <c r="M3086" s="2">
        <v>-5</v>
      </c>
      <c r="N3086" t="s">
        <v>4523</v>
      </c>
      <c r="O3086" t="s">
        <v>4524</v>
      </c>
      <c r="P3086" t="s">
        <v>15179</v>
      </c>
      <c r="Q3086" t="s">
        <v>15180</v>
      </c>
      <c r="R3086" t="s">
        <v>44</v>
      </c>
      <c r="S3086" t="s">
        <v>4527</v>
      </c>
      <c r="T3086" s="3">
        <v>45835</v>
      </c>
      <c r="U3086" s="3">
        <v>45838</v>
      </c>
      <c r="V3086" s="2">
        <v>0</v>
      </c>
      <c r="W3086" t="s">
        <v>44</v>
      </c>
      <c r="X3086" t="s">
        <v>44</v>
      </c>
      <c r="Y3086" t="s">
        <v>15181</v>
      </c>
      <c r="Z3086" t="s">
        <v>1800</v>
      </c>
      <c r="AA3086" t="s">
        <v>4529</v>
      </c>
      <c r="AB3086" t="s">
        <v>4530</v>
      </c>
      <c r="AC3086" t="s">
        <v>89</v>
      </c>
      <c r="AD3086" t="str">
        <f t="shared" si="48"/>
        <v>10-60</v>
      </c>
      <c r="AE3086" t="str">
        <f>VLOOKUP(AD3086,'Main_Sub Desc'!C:D,2,)</f>
        <v>LPC from invoicing</v>
      </c>
      <c r="AF3086" t="str">
        <f>VLOOKUP(VALUE(H3086),'Main_Sub Desc'!F:G,2,)</f>
        <v>Wtr Rev Late Payment</v>
      </c>
      <c r="AG3086">
        <f>IFERROR(VLOOKUP(VALUE(I3086),'PC Mapping'!A:F,6,),"")</f>
        <v>10719</v>
      </c>
      <c r="AH3086" s="13" t="str">
        <f>VLOOKUP(AG3086,'PC Mapping'!L:M,2,)</f>
        <v>All Other Water</v>
      </c>
    </row>
    <row r="3087" spans="1:34" x14ac:dyDescent="0.2">
      <c r="A3087" t="s">
        <v>15182</v>
      </c>
      <c r="B3087" t="s">
        <v>15183</v>
      </c>
      <c r="C3087" t="s">
        <v>4519</v>
      </c>
      <c r="D3087" t="s">
        <v>4520</v>
      </c>
      <c r="E3087" s="3">
        <v>45835</v>
      </c>
      <c r="F3087" t="s">
        <v>44</v>
      </c>
      <c r="G3087" t="s">
        <v>3742</v>
      </c>
      <c r="H3087" t="s">
        <v>3722</v>
      </c>
      <c r="I3087" t="s">
        <v>3752</v>
      </c>
      <c r="J3087" t="s">
        <v>4522</v>
      </c>
      <c r="K3087" s="2">
        <v>-5.29</v>
      </c>
      <c r="L3087" t="s">
        <v>44</v>
      </c>
      <c r="M3087" s="2">
        <v>-5.29</v>
      </c>
      <c r="N3087" t="s">
        <v>4523</v>
      </c>
      <c r="O3087" t="s">
        <v>4524</v>
      </c>
      <c r="P3087" t="s">
        <v>11897</v>
      </c>
      <c r="Q3087" t="s">
        <v>15184</v>
      </c>
      <c r="R3087" t="s">
        <v>44</v>
      </c>
      <c r="S3087" t="s">
        <v>4527</v>
      </c>
      <c r="T3087" s="3">
        <v>45835</v>
      </c>
      <c r="U3087" s="3">
        <v>45838</v>
      </c>
      <c r="V3087" s="2">
        <v>0</v>
      </c>
      <c r="W3087" t="s">
        <v>44</v>
      </c>
      <c r="X3087" t="s">
        <v>44</v>
      </c>
      <c r="Y3087" t="s">
        <v>15185</v>
      </c>
      <c r="Z3087" t="s">
        <v>1718</v>
      </c>
      <c r="AA3087" t="s">
        <v>4529</v>
      </c>
      <c r="AB3087" t="s">
        <v>4530</v>
      </c>
      <c r="AC3087" t="s">
        <v>89</v>
      </c>
      <c r="AD3087" t="str">
        <f t="shared" si="48"/>
        <v>10-60</v>
      </c>
      <c r="AE3087" t="str">
        <f>VLOOKUP(AD3087,'Main_Sub Desc'!C:D,2,)</f>
        <v>LPC from invoicing</v>
      </c>
      <c r="AF3087" t="str">
        <f>VLOOKUP(VALUE(H3087),'Main_Sub Desc'!F:G,2,)</f>
        <v>Wtr Rev Late Payment</v>
      </c>
      <c r="AG3087">
        <f>IFERROR(VLOOKUP(VALUE(I3087),'PC Mapping'!A:F,6,),"")</f>
        <v>10719</v>
      </c>
      <c r="AH3087" s="13" t="str">
        <f>VLOOKUP(AG3087,'PC Mapping'!L:M,2,)</f>
        <v>All Other Water</v>
      </c>
    </row>
    <row r="3088" spans="1:34" x14ac:dyDescent="0.2">
      <c r="A3088" t="s">
        <v>15186</v>
      </c>
      <c r="B3088" t="s">
        <v>15178</v>
      </c>
      <c r="C3088" t="s">
        <v>4519</v>
      </c>
      <c r="D3088" t="s">
        <v>4520</v>
      </c>
      <c r="E3088" s="3">
        <v>45835</v>
      </c>
      <c r="F3088" t="s">
        <v>44</v>
      </c>
      <c r="G3088" t="s">
        <v>3742</v>
      </c>
      <c r="H3088" t="s">
        <v>3722</v>
      </c>
      <c r="I3088" t="s">
        <v>3752</v>
      </c>
      <c r="J3088" t="s">
        <v>4522</v>
      </c>
      <c r="K3088" s="2">
        <v>-6.79</v>
      </c>
      <c r="L3088" t="s">
        <v>44</v>
      </c>
      <c r="M3088" s="2">
        <v>-6.79</v>
      </c>
      <c r="N3088" t="s">
        <v>4523</v>
      </c>
      <c r="O3088" t="s">
        <v>4524</v>
      </c>
      <c r="P3088" t="s">
        <v>15187</v>
      </c>
      <c r="Q3088" t="s">
        <v>15188</v>
      </c>
      <c r="R3088" t="s">
        <v>44</v>
      </c>
      <c r="S3088" t="s">
        <v>4527</v>
      </c>
      <c r="T3088" s="3">
        <v>45835</v>
      </c>
      <c r="U3088" s="3">
        <v>45838</v>
      </c>
      <c r="V3088" s="2">
        <v>0</v>
      </c>
      <c r="W3088" t="s">
        <v>44</v>
      </c>
      <c r="X3088" t="s">
        <v>44</v>
      </c>
      <c r="Y3088" t="s">
        <v>15189</v>
      </c>
      <c r="Z3088" t="s">
        <v>3270</v>
      </c>
      <c r="AA3088" t="s">
        <v>4529</v>
      </c>
      <c r="AB3088" t="s">
        <v>4530</v>
      </c>
      <c r="AC3088" t="s">
        <v>89</v>
      </c>
      <c r="AD3088" t="str">
        <f t="shared" si="48"/>
        <v>10-60</v>
      </c>
      <c r="AE3088" t="str">
        <f>VLOOKUP(AD3088,'Main_Sub Desc'!C:D,2,)</f>
        <v>LPC from invoicing</v>
      </c>
      <c r="AF3088" t="str">
        <f>VLOOKUP(VALUE(H3088),'Main_Sub Desc'!F:G,2,)</f>
        <v>Wtr Rev Late Payment</v>
      </c>
      <c r="AG3088">
        <f>IFERROR(VLOOKUP(VALUE(I3088),'PC Mapping'!A:F,6,),"")</f>
        <v>10719</v>
      </c>
      <c r="AH3088" s="13" t="str">
        <f>VLOOKUP(AG3088,'PC Mapping'!L:M,2,)</f>
        <v>All Other Water</v>
      </c>
    </row>
    <row r="3089" spans="1:34" x14ac:dyDescent="0.2">
      <c r="A3089" t="s">
        <v>15190</v>
      </c>
      <c r="B3089" t="s">
        <v>15183</v>
      </c>
      <c r="C3089" t="s">
        <v>4519</v>
      </c>
      <c r="D3089" t="s">
        <v>4520</v>
      </c>
      <c r="E3089" s="3">
        <v>45835</v>
      </c>
      <c r="F3089" t="s">
        <v>44</v>
      </c>
      <c r="G3089" t="s">
        <v>3742</v>
      </c>
      <c r="H3089" t="s">
        <v>3722</v>
      </c>
      <c r="I3089" t="s">
        <v>3752</v>
      </c>
      <c r="J3089" t="s">
        <v>4522</v>
      </c>
      <c r="K3089" s="2">
        <v>-5</v>
      </c>
      <c r="L3089" t="s">
        <v>44</v>
      </c>
      <c r="M3089" s="2">
        <v>-5</v>
      </c>
      <c r="N3089" t="s">
        <v>4523</v>
      </c>
      <c r="O3089" t="s">
        <v>4524</v>
      </c>
      <c r="P3089" t="s">
        <v>15191</v>
      </c>
      <c r="Q3089" t="s">
        <v>15192</v>
      </c>
      <c r="R3089" t="s">
        <v>44</v>
      </c>
      <c r="S3089" t="s">
        <v>4527</v>
      </c>
      <c r="T3089" s="3">
        <v>45835</v>
      </c>
      <c r="U3089" s="3">
        <v>45838</v>
      </c>
      <c r="V3089" s="2">
        <v>0</v>
      </c>
      <c r="W3089" t="s">
        <v>44</v>
      </c>
      <c r="X3089" t="s">
        <v>44</v>
      </c>
      <c r="Y3089" t="s">
        <v>15193</v>
      </c>
      <c r="Z3089" t="s">
        <v>1514</v>
      </c>
      <c r="AA3089" t="s">
        <v>4529</v>
      </c>
      <c r="AB3089" t="s">
        <v>4530</v>
      </c>
      <c r="AC3089" t="s">
        <v>89</v>
      </c>
      <c r="AD3089" t="str">
        <f t="shared" si="48"/>
        <v>10-60</v>
      </c>
      <c r="AE3089" t="str">
        <f>VLOOKUP(AD3089,'Main_Sub Desc'!C:D,2,)</f>
        <v>LPC from invoicing</v>
      </c>
      <c r="AF3089" t="str">
        <f>VLOOKUP(VALUE(H3089),'Main_Sub Desc'!F:G,2,)</f>
        <v>Wtr Rev Late Payment</v>
      </c>
      <c r="AG3089">
        <f>IFERROR(VLOOKUP(VALUE(I3089),'PC Mapping'!A:F,6,),"")</f>
        <v>10719</v>
      </c>
      <c r="AH3089" s="13" t="str">
        <f>VLOOKUP(AG3089,'PC Mapping'!L:M,2,)</f>
        <v>All Other Water</v>
      </c>
    </row>
    <row r="3090" spans="1:34" x14ac:dyDescent="0.2">
      <c r="A3090" t="s">
        <v>15194</v>
      </c>
      <c r="B3090" t="s">
        <v>15178</v>
      </c>
      <c r="C3090" t="s">
        <v>4519</v>
      </c>
      <c r="D3090" t="s">
        <v>4520</v>
      </c>
      <c r="E3090" s="3">
        <v>45835</v>
      </c>
      <c r="F3090" t="s">
        <v>44</v>
      </c>
      <c r="G3090" t="s">
        <v>3742</v>
      </c>
      <c r="H3090" t="s">
        <v>3722</v>
      </c>
      <c r="I3090" t="s">
        <v>3752</v>
      </c>
      <c r="J3090" t="s">
        <v>4522</v>
      </c>
      <c r="K3090" s="2">
        <v>-6.91</v>
      </c>
      <c r="L3090" t="s">
        <v>44</v>
      </c>
      <c r="M3090" s="2">
        <v>-6.91</v>
      </c>
      <c r="N3090" t="s">
        <v>4523</v>
      </c>
      <c r="O3090" t="s">
        <v>4524</v>
      </c>
      <c r="P3090" t="s">
        <v>15195</v>
      </c>
      <c r="Q3090" t="s">
        <v>15196</v>
      </c>
      <c r="R3090" t="s">
        <v>44</v>
      </c>
      <c r="S3090" t="s">
        <v>4527</v>
      </c>
      <c r="T3090" s="3">
        <v>45835</v>
      </c>
      <c r="U3090" s="3">
        <v>45838</v>
      </c>
      <c r="V3090" s="2">
        <v>0</v>
      </c>
      <c r="W3090" t="s">
        <v>44</v>
      </c>
      <c r="X3090" t="s">
        <v>44</v>
      </c>
      <c r="Y3090" t="s">
        <v>15197</v>
      </c>
      <c r="Z3090" t="s">
        <v>1724</v>
      </c>
      <c r="AA3090" t="s">
        <v>4529</v>
      </c>
      <c r="AB3090" t="s">
        <v>4530</v>
      </c>
      <c r="AC3090" t="s">
        <v>89</v>
      </c>
      <c r="AD3090" t="str">
        <f t="shared" si="48"/>
        <v>10-60</v>
      </c>
      <c r="AE3090" t="str">
        <f>VLOOKUP(AD3090,'Main_Sub Desc'!C:D,2,)</f>
        <v>LPC from invoicing</v>
      </c>
      <c r="AF3090" t="str">
        <f>VLOOKUP(VALUE(H3090),'Main_Sub Desc'!F:G,2,)</f>
        <v>Wtr Rev Late Payment</v>
      </c>
      <c r="AG3090">
        <f>IFERROR(VLOOKUP(VALUE(I3090),'PC Mapping'!A:F,6,),"")</f>
        <v>10719</v>
      </c>
      <c r="AH3090" s="13" t="str">
        <f>VLOOKUP(AG3090,'PC Mapping'!L:M,2,)</f>
        <v>All Other Water</v>
      </c>
    </row>
    <row r="3091" spans="1:34" x14ac:dyDescent="0.2">
      <c r="A3091" t="s">
        <v>15198</v>
      </c>
      <c r="B3091" t="s">
        <v>15183</v>
      </c>
      <c r="C3091" t="s">
        <v>4519</v>
      </c>
      <c r="D3091" t="s">
        <v>4520</v>
      </c>
      <c r="E3091" s="3">
        <v>45835</v>
      </c>
      <c r="F3091" t="s">
        <v>44</v>
      </c>
      <c r="G3091" t="s">
        <v>3742</v>
      </c>
      <c r="H3091" t="s">
        <v>3722</v>
      </c>
      <c r="I3091" t="s">
        <v>3752</v>
      </c>
      <c r="J3091" t="s">
        <v>4522</v>
      </c>
      <c r="K3091" s="2">
        <v>-8.4700000000000006</v>
      </c>
      <c r="L3091" t="s">
        <v>44</v>
      </c>
      <c r="M3091" s="2">
        <v>-8.4700000000000006</v>
      </c>
      <c r="N3091" t="s">
        <v>4523</v>
      </c>
      <c r="O3091" t="s">
        <v>4524</v>
      </c>
      <c r="P3091" t="s">
        <v>15199</v>
      </c>
      <c r="Q3091" t="s">
        <v>15200</v>
      </c>
      <c r="R3091" t="s">
        <v>44</v>
      </c>
      <c r="S3091" t="s">
        <v>4527</v>
      </c>
      <c r="T3091" s="3">
        <v>45835</v>
      </c>
      <c r="U3091" s="3">
        <v>45838</v>
      </c>
      <c r="V3091" s="2">
        <v>0</v>
      </c>
      <c r="W3091" t="s">
        <v>44</v>
      </c>
      <c r="X3091" t="s">
        <v>44</v>
      </c>
      <c r="Y3091" t="s">
        <v>15201</v>
      </c>
      <c r="Z3091" t="s">
        <v>1705</v>
      </c>
      <c r="AA3091" t="s">
        <v>4529</v>
      </c>
      <c r="AB3091" t="s">
        <v>4530</v>
      </c>
      <c r="AC3091" t="s">
        <v>89</v>
      </c>
      <c r="AD3091" t="str">
        <f t="shared" si="48"/>
        <v>10-60</v>
      </c>
      <c r="AE3091" t="str">
        <f>VLOOKUP(AD3091,'Main_Sub Desc'!C:D,2,)</f>
        <v>LPC from invoicing</v>
      </c>
      <c r="AF3091" t="str">
        <f>VLOOKUP(VALUE(H3091),'Main_Sub Desc'!F:G,2,)</f>
        <v>Wtr Rev Late Payment</v>
      </c>
      <c r="AG3091">
        <f>IFERROR(VLOOKUP(VALUE(I3091),'PC Mapping'!A:F,6,),"")</f>
        <v>10719</v>
      </c>
      <c r="AH3091" s="13" t="str">
        <f>VLOOKUP(AG3091,'PC Mapping'!L:M,2,)</f>
        <v>All Other Water</v>
      </c>
    </row>
    <row r="3092" spans="1:34" x14ac:dyDescent="0.2">
      <c r="A3092" t="s">
        <v>15202</v>
      </c>
      <c r="B3092" t="s">
        <v>15178</v>
      </c>
      <c r="C3092" t="s">
        <v>4519</v>
      </c>
      <c r="D3092" t="s">
        <v>4520</v>
      </c>
      <c r="E3092" s="3">
        <v>45835</v>
      </c>
      <c r="F3092" t="s">
        <v>44</v>
      </c>
      <c r="G3092" t="s">
        <v>3742</v>
      </c>
      <c r="H3092" t="s">
        <v>3722</v>
      </c>
      <c r="I3092" t="s">
        <v>4538</v>
      </c>
      <c r="J3092" t="s">
        <v>4522</v>
      </c>
      <c r="K3092" s="2">
        <v>-5</v>
      </c>
      <c r="L3092" t="s">
        <v>44</v>
      </c>
      <c r="M3092" s="2">
        <v>-5</v>
      </c>
      <c r="N3092" t="s">
        <v>4523</v>
      </c>
      <c r="O3092" t="s">
        <v>4524</v>
      </c>
      <c r="P3092" t="s">
        <v>11359</v>
      </c>
      <c r="Q3092" t="s">
        <v>15203</v>
      </c>
      <c r="R3092" t="s">
        <v>44</v>
      </c>
      <c r="S3092" t="s">
        <v>4527</v>
      </c>
      <c r="T3092" s="3">
        <v>45835</v>
      </c>
      <c r="U3092" s="3">
        <v>45838</v>
      </c>
      <c r="V3092" s="2">
        <v>0</v>
      </c>
      <c r="W3092" t="s">
        <v>44</v>
      </c>
      <c r="X3092" t="s">
        <v>44</v>
      </c>
      <c r="Y3092" t="s">
        <v>15204</v>
      </c>
      <c r="Z3092" t="s">
        <v>685</v>
      </c>
      <c r="AA3092" t="s">
        <v>4529</v>
      </c>
      <c r="AB3092" t="s">
        <v>4530</v>
      </c>
      <c r="AC3092" t="s">
        <v>89</v>
      </c>
      <c r="AD3092" t="str">
        <f t="shared" si="48"/>
        <v>10-60</v>
      </c>
      <c r="AE3092" t="str">
        <f>VLOOKUP(AD3092,'Main_Sub Desc'!C:D,2,)</f>
        <v>LPC from invoicing</v>
      </c>
      <c r="AF3092" t="str">
        <f>VLOOKUP(VALUE(H3092),'Main_Sub Desc'!F:G,2,)</f>
        <v>Wtr Rev Late Payment</v>
      </c>
      <c r="AG3092">
        <f>IFERROR(VLOOKUP(VALUE(I3092),'PC Mapping'!A:F,6,),"")</f>
        <v>10469</v>
      </c>
      <c r="AH3092" s="13" t="str">
        <f>VLOOKUP(AG3092,'PC Mapping'!L:M,2,)</f>
        <v>Bolivar Water</v>
      </c>
    </row>
    <row r="3093" spans="1:34" x14ac:dyDescent="0.2">
      <c r="A3093" t="s">
        <v>15202</v>
      </c>
      <c r="B3093" t="s">
        <v>15178</v>
      </c>
      <c r="C3093" t="s">
        <v>4519</v>
      </c>
      <c r="D3093" t="s">
        <v>4520</v>
      </c>
      <c r="E3093" s="3">
        <v>45835</v>
      </c>
      <c r="F3093" t="s">
        <v>44</v>
      </c>
      <c r="G3093" t="s">
        <v>3742</v>
      </c>
      <c r="H3093" t="s">
        <v>3716</v>
      </c>
      <c r="I3093" t="s">
        <v>4534</v>
      </c>
      <c r="J3093" t="s">
        <v>4522</v>
      </c>
      <c r="K3093" s="2">
        <v>-5</v>
      </c>
      <c r="L3093" t="s">
        <v>44</v>
      </c>
      <c r="M3093" s="2">
        <v>-5</v>
      </c>
      <c r="N3093" t="s">
        <v>4523</v>
      </c>
      <c r="O3093" t="s">
        <v>4524</v>
      </c>
      <c r="P3093" t="s">
        <v>11359</v>
      </c>
      <c r="Q3093" t="s">
        <v>15205</v>
      </c>
      <c r="R3093" t="s">
        <v>44</v>
      </c>
      <c r="S3093" t="s">
        <v>4527</v>
      </c>
      <c r="T3093" s="3">
        <v>45835</v>
      </c>
      <c r="U3093" s="3">
        <v>45838</v>
      </c>
      <c r="V3093" s="2">
        <v>0</v>
      </c>
      <c r="W3093" t="s">
        <v>44</v>
      </c>
      <c r="X3093" t="s">
        <v>44</v>
      </c>
      <c r="Y3093" t="s">
        <v>15206</v>
      </c>
      <c r="Z3093" t="s">
        <v>685</v>
      </c>
      <c r="AA3093" t="s">
        <v>4529</v>
      </c>
      <c r="AB3093" t="s">
        <v>4530</v>
      </c>
      <c r="AC3093" t="s">
        <v>89</v>
      </c>
      <c r="AD3093" t="str">
        <f t="shared" si="48"/>
        <v>10-60</v>
      </c>
      <c r="AE3093" t="str">
        <f>VLOOKUP(AD3093,'Main_Sub Desc'!C:D,2,)</f>
        <v>LPC from invoicing</v>
      </c>
      <c r="AF3093" t="str">
        <f>VLOOKUP(VALUE(H3093),'Main_Sub Desc'!F:G,2,)</f>
        <v>Wst Rev Late Payment</v>
      </c>
      <c r="AG3093">
        <f>IFERROR(VLOOKUP(VALUE(I3093),'PC Mapping'!A:F,6,),"")</f>
        <v>10514</v>
      </c>
      <c r="AH3093" s="13" t="str">
        <f>VLOOKUP(AG3093,'PC Mapping'!L:M,2,)</f>
        <v>Bolivar Sewer</v>
      </c>
    </row>
    <row r="3094" spans="1:34" x14ac:dyDescent="0.2">
      <c r="A3094" t="s">
        <v>15207</v>
      </c>
      <c r="B3094" t="s">
        <v>15183</v>
      </c>
      <c r="C3094" t="s">
        <v>4519</v>
      </c>
      <c r="D3094" t="s">
        <v>4520</v>
      </c>
      <c r="E3094" s="3">
        <v>45835</v>
      </c>
      <c r="F3094" t="s">
        <v>44</v>
      </c>
      <c r="G3094" t="s">
        <v>3742</v>
      </c>
      <c r="H3094" t="s">
        <v>3722</v>
      </c>
      <c r="I3094" t="s">
        <v>3752</v>
      </c>
      <c r="J3094" t="s">
        <v>4522</v>
      </c>
      <c r="K3094" s="2">
        <v>-5</v>
      </c>
      <c r="L3094" t="s">
        <v>44</v>
      </c>
      <c r="M3094" s="2">
        <v>-5</v>
      </c>
      <c r="N3094" t="s">
        <v>4523</v>
      </c>
      <c r="O3094" t="s">
        <v>4524</v>
      </c>
      <c r="P3094" t="s">
        <v>9056</v>
      </c>
      <c r="Q3094" t="s">
        <v>15208</v>
      </c>
      <c r="R3094" t="s">
        <v>44</v>
      </c>
      <c r="S3094" t="s">
        <v>4527</v>
      </c>
      <c r="T3094" s="3">
        <v>45835</v>
      </c>
      <c r="U3094" s="3">
        <v>45838</v>
      </c>
      <c r="V3094" s="2">
        <v>0</v>
      </c>
      <c r="W3094" t="s">
        <v>44</v>
      </c>
      <c r="X3094" t="s">
        <v>44</v>
      </c>
      <c r="Y3094" t="s">
        <v>15209</v>
      </c>
      <c r="Z3094" t="s">
        <v>1685</v>
      </c>
      <c r="AA3094" t="s">
        <v>4529</v>
      </c>
      <c r="AB3094" t="s">
        <v>4530</v>
      </c>
      <c r="AC3094" t="s">
        <v>89</v>
      </c>
      <c r="AD3094" t="str">
        <f t="shared" si="48"/>
        <v>10-60</v>
      </c>
      <c r="AE3094" t="str">
        <f>VLOOKUP(AD3094,'Main_Sub Desc'!C:D,2,)</f>
        <v>LPC from invoicing</v>
      </c>
      <c r="AF3094" t="str">
        <f>VLOOKUP(VALUE(H3094),'Main_Sub Desc'!F:G,2,)</f>
        <v>Wtr Rev Late Payment</v>
      </c>
      <c r="AG3094">
        <f>IFERROR(VLOOKUP(VALUE(I3094),'PC Mapping'!A:F,6,),"")</f>
        <v>10719</v>
      </c>
      <c r="AH3094" s="13" t="str">
        <f>VLOOKUP(AG3094,'PC Mapping'!L:M,2,)</f>
        <v>All Other Water</v>
      </c>
    </row>
    <row r="3095" spans="1:34" x14ac:dyDescent="0.2">
      <c r="A3095" t="s">
        <v>15210</v>
      </c>
      <c r="B3095" t="s">
        <v>15178</v>
      </c>
      <c r="C3095" t="s">
        <v>4519</v>
      </c>
      <c r="D3095" t="s">
        <v>4520</v>
      </c>
      <c r="E3095" s="3">
        <v>45835</v>
      </c>
      <c r="F3095" t="s">
        <v>44</v>
      </c>
      <c r="G3095" t="s">
        <v>3742</v>
      </c>
      <c r="H3095" t="s">
        <v>3722</v>
      </c>
      <c r="I3095" t="s">
        <v>3752</v>
      </c>
      <c r="J3095" t="s">
        <v>4522</v>
      </c>
      <c r="K3095" s="2">
        <v>-5</v>
      </c>
      <c r="L3095" t="s">
        <v>44</v>
      </c>
      <c r="M3095" s="2">
        <v>-5</v>
      </c>
      <c r="N3095" t="s">
        <v>4523</v>
      </c>
      <c r="O3095" t="s">
        <v>4524</v>
      </c>
      <c r="P3095" t="s">
        <v>15211</v>
      </c>
      <c r="Q3095" t="s">
        <v>15212</v>
      </c>
      <c r="R3095" t="s">
        <v>44</v>
      </c>
      <c r="S3095" t="s">
        <v>4527</v>
      </c>
      <c r="T3095" s="3">
        <v>45835</v>
      </c>
      <c r="U3095" s="3">
        <v>45838</v>
      </c>
      <c r="V3095" s="2">
        <v>0</v>
      </c>
      <c r="W3095" t="s">
        <v>44</v>
      </c>
      <c r="X3095" t="s">
        <v>44</v>
      </c>
      <c r="Y3095" t="s">
        <v>15213</v>
      </c>
      <c r="Z3095" t="s">
        <v>15214</v>
      </c>
      <c r="AA3095" t="s">
        <v>4529</v>
      </c>
      <c r="AB3095" t="s">
        <v>4530</v>
      </c>
      <c r="AC3095" t="s">
        <v>89</v>
      </c>
      <c r="AD3095" t="str">
        <f t="shared" si="48"/>
        <v>10-60</v>
      </c>
      <c r="AE3095" t="str">
        <f>VLOOKUP(AD3095,'Main_Sub Desc'!C:D,2,)</f>
        <v>LPC from invoicing</v>
      </c>
      <c r="AF3095" t="str">
        <f>VLOOKUP(VALUE(H3095),'Main_Sub Desc'!F:G,2,)</f>
        <v>Wtr Rev Late Payment</v>
      </c>
      <c r="AG3095">
        <f>IFERROR(VLOOKUP(VALUE(I3095),'PC Mapping'!A:F,6,),"")</f>
        <v>10719</v>
      </c>
      <c r="AH3095" s="13" t="str">
        <f>VLOOKUP(AG3095,'PC Mapping'!L:M,2,)</f>
        <v>All Other Water</v>
      </c>
    </row>
    <row r="3096" spans="1:34" x14ac:dyDescent="0.2">
      <c r="A3096" t="s">
        <v>15215</v>
      </c>
      <c r="B3096" t="s">
        <v>15183</v>
      </c>
      <c r="C3096" t="s">
        <v>4519</v>
      </c>
      <c r="D3096" t="s">
        <v>4520</v>
      </c>
      <c r="E3096" s="3">
        <v>45835</v>
      </c>
      <c r="F3096" t="s">
        <v>44</v>
      </c>
      <c r="G3096" t="s">
        <v>3742</v>
      </c>
      <c r="H3096" t="s">
        <v>3722</v>
      </c>
      <c r="I3096" t="s">
        <v>3752</v>
      </c>
      <c r="J3096" t="s">
        <v>4522</v>
      </c>
      <c r="K3096" s="2">
        <v>-5</v>
      </c>
      <c r="L3096" t="s">
        <v>44</v>
      </c>
      <c r="M3096" s="2">
        <v>-5</v>
      </c>
      <c r="N3096" t="s">
        <v>4523</v>
      </c>
      <c r="O3096" t="s">
        <v>4524</v>
      </c>
      <c r="P3096" t="s">
        <v>6199</v>
      </c>
      <c r="Q3096" t="s">
        <v>15216</v>
      </c>
      <c r="R3096" t="s">
        <v>44</v>
      </c>
      <c r="S3096" t="s">
        <v>4527</v>
      </c>
      <c r="T3096" s="3">
        <v>45835</v>
      </c>
      <c r="U3096" s="3">
        <v>45838</v>
      </c>
      <c r="V3096" s="2">
        <v>0</v>
      </c>
      <c r="W3096" t="s">
        <v>44</v>
      </c>
      <c r="X3096" t="s">
        <v>44</v>
      </c>
      <c r="Y3096" t="s">
        <v>15217</v>
      </c>
      <c r="Z3096" t="s">
        <v>3224</v>
      </c>
      <c r="AA3096" t="s">
        <v>4529</v>
      </c>
      <c r="AB3096" t="s">
        <v>4530</v>
      </c>
      <c r="AC3096" t="s">
        <v>89</v>
      </c>
      <c r="AD3096" t="str">
        <f t="shared" si="48"/>
        <v>10-60</v>
      </c>
      <c r="AE3096" t="str">
        <f>VLOOKUP(AD3096,'Main_Sub Desc'!C:D,2,)</f>
        <v>LPC from invoicing</v>
      </c>
      <c r="AF3096" t="str">
        <f>VLOOKUP(VALUE(H3096),'Main_Sub Desc'!F:G,2,)</f>
        <v>Wtr Rev Late Payment</v>
      </c>
      <c r="AG3096">
        <f>IFERROR(VLOOKUP(VALUE(I3096),'PC Mapping'!A:F,6,),"")</f>
        <v>10719</v>
      </c>
      <c r="AH3096" s="13" t="str">
        <f>VLOOKUP(AG3096,'PC Mapping'!L:M,2,)</f>
        <v>All Other Water</v>
      </c>
    </row>
    <row r="3097" spans="1:34" x14ac:dyDescent="0.2">
      <c r="A3097" t="s">
        <v>15218</v>
      </c>
      <c r="B3097" t="s">
        <v>15183</v>
      </c>
      <c r="C3097" t="s">
        <v>4519</v>
      </c>
      <c r="D3097" t="s">
        <v>4520</v>
      </c>
      <c r="E3097" s="3">
        <v>45835</v>
      </c>
      <c r="F3097" t="s">
        <v>44</v>
      </c>
      <c r="G3097" t="s">
        <v>3742</v>
      </c>
      <c r="H3097" t="s">
        <v>3716</v>
      </c>
      <c r="I3097" t="s">
        <v>4534</v>
      </c>
      <c r="J3097" t="s">
        <v>4522</v>
      </c>
      <c r="K3097" s="2">
        <v>-5</v>
      </c>
      <c r="L3097" t="s">
        <v>44</v>
      </c>
      <c r="M3097" s="2">
        <v>-5</v>
      </c>
      <c r="N3097" t="s">
        <v>4523</v>
      </c>
      <c r="O3097" t="s">
        <v>4524</v>
      </c>
      <c r="P3097" t="s">
        <v>4912</v>
      </c>
      <c r="Q3097" t="s">
        <v>15219</v>
      </c>
      <c r="R3097" t="s">
        <v>44</v>
      </c>
      <c r="S3097" t="s">
        <v>4527</v>
      </c>
      <c r="T3097" s="3">
        <v>45835</v>
      </c>
      <c r="U3097" s="3">
        <v>45838</v>
      </c>
      <c r="V3097" s="2">
        <v>0</v>
      </c>
      <c r="W3097" t="s">
        <v>44</v>
      </c>
      <c r="X3097" t="s">
        <v>44</v>
      </c>
      <c r="Y3097" t="s">
        <v>15220</v>
      </c>
      <c r="Z3097" t="s">
        <v>892</v>
      </c>
      <c r="AA3097" t="s">
        <v>4529</v>
      </c>
      <c r="AB3097" t="s">
        <v>4530</v>
      </c>
      <c r="AC3097" t="s">
        <v>89</v>
      </c>
      <c r="AD3097" t="str">
        <f t="shared" si="48"/>
        <v>10-60</v>
      </c>
      <c r="AE3097" t="str">
        <f>VLOOKUP(AD3097,'Main_Sub Desc'!C:D,2,)</f>
        <v>LPC from invoicing</v>
      </c>
      <c r="AF3097" t="str">
        <f>VLOOKUP(VALUE(H3097),'Main_Sub Desc'!F:G,2,)</f>
        <v>Wst Rev Late Payment</v>
      </c>
      <c r="AG3097">
        <f>IFERROR(VLOOKUP(VALUE(I3097),'PC Mapping'!A:F,6,),"")</f>
        <v>10514</v>
      </c>
      <c r="AH3097" s="13" t="str">
        <f>VLOOKUP(AG3097,'PC Mapping'!L:M,2,)</f>
        <v>Bolivar Sewer</v>
      </c>
    </row>
    <row r="3098" spans="1:34" x14ac:dyDescent="0.2">
      <c r="A3098" t="s">
        <v>15218</v>
      </c>
      <c r="B3098" t="s">
        <v>15183</v>
      </c>
      <c r="C3098" t="s">
        <v>4519</v>
      </c>
      <c r="D3098" t="s">
        <v>4520</v>
      </c>
      <c r="E3098" s="3">
        <v>45835</v>
      </c>
      <c r="F3098" t="s">
        <v>44</v>
      </c>
      <c r="G3098" t="s">
        <v>3742</v>
      </c>
      <c r="H3098" t="s">
        <v>3722</v>
      </c>
      <c r="I3098" t="s">
        <v>4538</v>
      </c>
      <c r="J3098" t="s">
        <v>4522</v>
      </c>
      <c r="K3098" s="2">
        <v>-5</v>
      </c>
      <c r="L3098" t="s">
        <v>44</v>
      </c>
      <c r="M3098" s="2">
        <v>-5</v>
      </c>
      <c r="N3098" t="s">
        <v>4523</v>
      </c>
      <c r="O3098" t="s">
        <v>4524</v>
      </c>
      <c r="P3098" t="s">
        <v>4912</v>
      </c>
      <c r="Q3098" t="s">
        <v>15221</v>
      </c>
      <c r="R3098" t="s">
        <v>44</v>
      </c>
      <c r="S3098" t="s">
        <v>4527</v>
      </c>
      <c r="T3098" s="3">
        <v>45835</v>
      </c>
      <c r="U3098" s="3">
        <v>45838</v>
      </c>
      <c r="V3098" s="2">
        <v>0</v>
      </c>
      <c r="W3098" t="s">
        <v>44</v>
      </c>
      <c r="X3098" t="s">
        <v>44</v>
      </c>
      <c r="Y3098" t="s">
        <v>15222</v>
      </c>
      <c r="Z3098" t="s">
        <v>892</v>
      </c>
      <c r="AA3098" t="s">
        <v>4529</v>
      </c>
      <c r="AB3098" t="s">
        <v>4530</v>
      </c>
      <c r="AC3098" t="s">
        <v>89</v>
      </c>
      <c r="AD3098" t="str">
        <f t="shared" si="48"/>
        <v>10-60</v>
      </c>
      <c r="AE3098" t="str">
        <f>VLOOKUP(AD3098,'Main_Sub Desc'!C:D,2,)</f>
        <v>LPC from invoicing</v>
      </c>
      <c r="AF3098" t="str">
        <f>VLOOKUP(VALUE(H3098),'Main_Sub Desc'!F:G,2,)</f>
        <v>Wtr Rev Late Payment</v>
      </c>
      <c r="AG3098">
        <f>IFERROR(VLOOKUP(VALUE(I3098),'PC Mapping'!A:F,6,),"")</f>
        <v>10469</v>
      </c>
      <c r="AH3098" s="13" t="str">
        <f>VLOOKUP(AG3098,'PC Mapping'!L:M,2,)</f>
        <v>Bolivar Water</v>
      </c>
    </row>
    <row r="3099" spans="1:34" x14ac:dyDescent="0.2">
      <c r="A3099" t="s">
        <v>15223</v>
      </c>
      <c r="B3099" t="s">
        <v>15178</v>
      </c>
      <c r="C3099" t="s">
        <v>4519</v>
      </c>
      <c r="D3099" t="s">
        <v>4520</v>
      </c>
      <c r="E3099" s="3">
        <v>45835</v>
      </c>
      <c r="F3099" t="s">
        <v>44</v>
      </c>
      <c r="G3099" t="s">
        <v>3742</v>
      </c>
      <c r="H3099" t="s">
        <v>3722</v>
      </c>
      <c r="I3099" t="s">
        <v>4538</v>
      </c>
      <c r="J3099" t="s">
        <v>4522</v>
      </c>
      <c r="K3099" s="2">
        <v>-5</v>
      </c>
      <c r="L3099" t="s">
        <v>44</v>
      </c>
      <c r="M3099" s="2">
        <v>-5</v>
      </c>
      <c r="N3099" t="s">
        <v>4523</v>
      </c>
      <c r="O3099" t="s">
        <v>4524</v>
      </c>
      <c r="P3099" t="s">
        <v>11377</v>
      </c>
      <c r="Q3099" t="s">
        <v>15224</v>
      </c>
      <c r="R3099" t="s">
        <v>44</v>
      </c>
      <c r="S3099" t="s">
        <v>4527</v>
      </c>
      <c r="T3099" s="3">
        <v>45835</v>
      </c>
      <c r="U3099" s="3">
        <v>45838</v>
      </c>
      <c r="V3099" s="2">
        <v>0</v>
      </c>
      <c r="W3099" t="s">
        <v>44</v>
      </c>
      <c r="X3099" t="s">
        <v>44</v>
      </c>
      <c r="Y3099" t="s">
        <v>15225</v>
      </c>
      <c r="Z3099" t="s">
        <v>15226</v>
      </c>
      <c r="AA3099" t="s">
        <v>4529</v>
      </c>
      <c r="AB3099" t="s">
        <v>4530</v>
      </c>
      <c r="AC3099" t="s">
        <v>89</v>
      </c>
      <c r="AD3099" t="str">
        <f t="shared" si="48"/>
        <v>10-60</v>
      </c>
      <c r="AE3099" t="str">
        <f>VLOOKUP(AD3099,'Main_Sub Desc'!C:D,2,)</f>
        <v>LPC from invoicing</v>
      </c>
      <c r="AF3099" t="str">
        <f>VLOOKUP(VALUE(H3099),'Main_Sub Desc'!F:G,2,)</f>
        <v>Wtr Rev Late Payment</v>
      </c>
      <c r="AG3099">
        <f>IFERROR(VLOOKUP(VALUE(I3099),'PC Mapping'!A:F,6,),"")</f>
        <v>10469</v>
      </c>
      <c r="AH3099" s="13" t="str">
        <f>VLOOKUP(AG3099,'PC Mapping'!L:M,2,)</f>
        <v>Bolivar Water</v>
      </c>
    </row>
    <row r="3100" spans="1:34" x14ac:dyDescent="0.2">
      <c r="A3100" t="s">
        <v>15223</v>
      </c>
      <c r="B3100" t="s">
        <v>15178</v>
      </c>
      <c r="C3100" t="s">
        <v>4519</v>
      </c>
      <c r="D3100" t="s">
        <v>4520</v>
      </c>
      <c r="E3100" s="3">
        <v>45835</v>
      </c>
      <c r="F3100" t="s">
        <v>44</v>
      </c>
      <c r="G3100" t="s">
        <v>3742</v>
      </c>
      <c r="H3100" t="s">
        <v>3716</v>
      </c>
      <c r="I3100" t="s">
        <v>4534</v>
      </c>
      <c r="J3100" t="s">
        <v>4522</v>
      </c>
      <c r="K3100" s="2">
        <v>-5</v>
      </c>
      <c r="L3100" t="s">
        <v>44</v>
      </c>
      <c r="M3100" s="2">
        <v>-5</v>
      </c>
      <c r="N3100" t="s">
        <v>4523</v>
      </c>
      <c r="O3100" t="s">
        <v>4524</v>
      </c>
      <c r="P3100" t="s">
        <v>11377</v>
      </c>
      <c r="Q3100" t="s">
        <v>15227</v>
      </c>
      <c r="R3100" t="s">
        <v>44</v>
      </c>
      <c r="S3100" t="s">
        <v>4527</v>
      </c>
      <c r="T3100" s="3">
        <v>45835</v>
      </c>
      <c r="U3100" s="3">
        <v>45838</v>
      </c>
      <c r="V3100" s="2">
        <v>0</v>
      </c>
      <c r="W3100" t="s">
        <v>44</v>
      </c>
      <c r="X3100" t="s">
        <v>44</v>
      </c>
      <c r="Y3100" t="s">
        <v>15228</v>
      </c>
      <c r="Z3100" t="s">
        <v>15226</v>
      </c>
      <c r="AA3100" t="s">
        <v>4529</v>
      </c>
      <c r="AB3100" t="s">
        <v>4530</v>
      </c>
      <c r="AC3100" t="s">
        <v>89</v>
      </c>
      <c r="AD3100" t="str">
        <f t="shared" si="48"/>
        <v>10-60</v>
      </c>
      <c r="AE3100" t="str">
        <f>VLOOKUP(AD3100,'Main_Sub Desc'!C:D,2,)</f>
        <v>LPC from invoicing</v>
      </c>
      <c r="AF3100" t="str">
        <f>VLOOKUP(VALUE(H3100),'Main_Sub Desc'!F:G,2,)</f>
        <v>Wst Rev Late Payment</v>
      </c>
      <c r="AG3100">
        <f>IFERROR(VLOOKUP(VALUE(I3100),'PC Mapping'!A:F,6,),"")</f>
        <v>10514</v>
      </c>
      <c r="AH3100" s="13" t="str">
        <f>VLOOKUP(AG3100,'PC Mapping'!L:M,2,)</f>
        <v>Bolivar Sewer</v>
      </c>
    </row>
    <row r="3101" spans="1:34" x14ac:dyDescent="0.2">
      <c r="A3101" t="s">
        <v>15229</v>
      </c>
      <c r="B3101" t="s">
        <v>15230</v>
      </c>
      <c r="C3101" t="s">
        <v>4519</v>
      </c>
      <c r="D3101" t="s">
        <v>4520</v>
      </c>
      <c r="E3101" s="3">
        <v>45838</v>
      </c>
      <c r="F3101" t="s">
        <v>44</v>
      </c>
      <c r="G3101" t="s">
        <v>3742</v>
      </c>
      <c r="H3101" t="s">
        <v>3722</v>
      </c>
      <c r="I3101" t="s">
        <v>3752</v>
      </c>
      <c r="J3101" t="s">
        <v>4522</v>
      </c>
      <c r="K3101" s="2">
        <v>-5</v>
      </c>
      <c r="L3101" t="s">
        <v>44</v>
      </c>
      <c r="M3101" s="2">
        <v>-5</v>
      </c>
      <c r="N3101" t="s">
        <v>4523</v>
      </c>
      <c r="O3101" t="s">
        <v>4524</v>
      </c>
      <c r="P3101" t="s">
        <v>12485</v>
      </c>
      <c r="Q3101" t="s">
        <v>15231</v>
      </c>
      <c r="R3101" t="s">
        <v>44</v>
      </c>
      <c r="S3101" t="s">
        <v>4527</v>
      </c>
      <c r="T3101" s="3">
        <v>45838</v>
      </c>
      <c r="U3101" s="3">
        <v>45839</v>
      </c>
      <c r="V3101" s="2">
        <v>0</v>
      </c>
      <c r="W3101" t="s">
        <v>44</v>
      </c>
      <c r="X3101" t="s">
        <v>44</v>
      </c>
      <c r="Y3101" t="s">
        <v>12487</v>
      </c>
      <c r="Z3101" t="s">
        <v>2058</v>
      </c>
      <c r="AA3101" t="s">
        <v>4529</v>
      </c>
      <c r="AB3101" t="s">
        <v>4530</v>
      </c>
      <c r="AC3101" t="s">
        <v>89</v>
      </c>
      <c r="AD3101" t="str">
        <f t="shared" si="48"/>
        <v>10-60</v>
      </c>
      <c r="AE3101" t="str">
        <f>VLOOKUP(AD3101,'Main_Sub Desc'!C:D,2,)</f>
        <v>LPC from invoicing</v>
      </c>
      <c r="AF3101" t="str">
        <f>VLOOKUP(VALUE(H3101),'Main_Sub Desc'!F:G,2,)</f>
        <v>Wtr Rev Late Payment</v>
      </c>
      <c r="AG3101">
        <f>IFERROR(VLOOKUP(VALUE(I3101),'PC Mapping'!A:F,6,),"")</f>
        <v>10719</v>
      </c>
      <c r="AH3101" s="13" t="str">
        <f>VLOOKUP(AG3101,'PC Mapping'!L:M,2,)</f>
        <v>All Other Water</v>
      </c>
    </row>
    <row r="3102" spans="1:34" x14ac:dyDescent="0.2">
      <c r="A3102" t="s">
        <v>15232</v>
      </c>
      <c r="B3102" t="s">
        <v>15230</v>
      </c>
      <c r="C3102" t="s">
        <v>4519</v>
      </c>
      <c r="D3102" t="s">
        <v>4520</v>
      </c>
      <c r="E3102" s="3">
        <v>45838</v>
      </c>
      <c r="F3102" t="s">
        <v>44</v>
      </c>
      <c r="G3102" t="s">
        <v>3742</v>
      </c>
      <c r="H3102" t="s">
        <v>3722</v>
      </c>
      <c r="I3102" t="s">
        <v>4538</v>
      </c>
      <c r="J3102" t="s">
        <v>4522</v>
      </c>
      <c r="K3102" s="2">
        <v>-5</v>
      </c>
      <c r="L3102" t="s">
        <v>44</v>
      </c>
      <c r="M3102" s="2">
        <v>-5</v>
      </c>
      <c r="N3102" t="s">
        <v>4523</v>
      </c>
      <c r="O3102" t="s">
        <v>4524</v>
      </c>
      <c r="P3102" t="s">
        <v>7881</v>
      </c>
      <c r="Q3102" t="s">
        <v>15233</v>
      </c>
      <c r="R3102" t="s">
        <v>44</v>
      </c>
      <c r="S3102" t="s">
        <v>4527</v>
      </c>
      <c r="T3102" s="3">
        <v>45838</v>
      </c>
      <c r="U3102" s="3">
        <v>45839</v>
      </c>
      <c r="V3102" s="2">
        <v>0</v>
      </c>
      <c r="W3102" t="s">
        <v>44</v>
      </c>
      <c r="X3102" t="s">
        <v>44</v>
      </c>
      <c r="Y3102" t="s">
        <v>14011</v>
      </c>
      <c r="Z3102" t="s">
        <v>1107</v>
      </c>
      <c r="AA3102" t="s">
        <v>4529</v>
      </c>
      <c r="AB3102" t="s">
        <v>4530</v>
      </c>
      <c r="AC3102" t="s">
        <v>89</v>
      </c>
      <c r="AD3102" t="str">
        <f t="shared" si="48"/>
        <v>10-60</v>
      </c>
      <c r="AE3102" t="str">
        <f>VLOOKUP(AD3102,'Main_Sub Desc'!C:D,2,)</f>
        <v>LPC from invoicing</v>
      </c>
      <c r="AF3102" t="str">
        <f>VLOOKUP(VALUE(H3102),'Main_Sub Desc'!F:G,2,)</f>
        <v>Wtr Rev Late Payment</v>
      </c>
      <c r="AG3102">
        <f>IFERROR(VLOOKUP(VALUE(I3102),'PC Mapping'!A:F,6,),"")</f>
        <v>10469</v>
      </c>
      <c r="AH3102" s="13" t="str">
        <f>VLOOKUP(AG3102,'PC Mapping'!L:M,2,)</f>
        <v>Bolivar Water</v>
      </c>
    </row>
    <row r="3103" spans="1:34" x14ac:dyDescent="0.2">
      <c r="A3103" t="s">
        <v>15232</v>
      </c>
      <c r="B3103" t="s">
        <v>15230</v>
      </c>
      <c r="C3103" t="s">
        <v>4519</v>
      </c>
      <c r="D3103" t="s">
        <v>4520</v>
      </c>
      <c r="E3103" s="3">
        <v>45838</v>
      </c>
      <c r="F3103" t="s">
        <v>44</v>
      </c>
      <c r="G3103" t="s">
        <v>3742</v>
      </c>
      <c r="H3103" t="s">
        <v>3716</v>
      </c>
      <c r="I3103" t="s">
        <v>4534</v>
      </c>
      <c r="J3103" t="s">
        <v>4522</v>
      </c>
      <c r="K3103" s="2">
        <v>-6.26</v>
      </c>
      <c r="L3103" t="s">
        <v>44</v>
      </c>
      <c r="M3103" s="2">
        <v>-6.26</v>
      </c>
      <c r="N3103" t="s">
        <v>4523</v>
      </c>
      <c r="O3103" t="s">
        <v>4524</v>
      </c>
      <c r="P3103" t="s">
        <v>7881</v>
      </c>
      <c r="Q3103" t="s">
        <v>15234</v>
      </c>
      <c r="R3103" t="s">
        <v>44</v>
      </c>
      <c r="S3103" t="s">
        <v>4527</v>
      </c>
      <c r="T3103" s="3">
        <v>45838</v>
      </c>
      <c r="U3103" s="3">
        <v>45839</v>
      </c>
      <c r="V3103" s="2">
        <v>0</v>
      </c>
      <c r="W3103" t="s">
        <v>44</v>
      </c>
      <c r="X3103" t="s">
        <v>44</v>
      </c>
      <c r="Y3103" t="s">
        <v>14013</v>
      </c>
      <c r="Z3103" t="s">
        <v>1107</v>
      </c>
      <c r="AA3103" t="s">
        <v>4529</v>
      </c>
      <c r="AB3103" t="s">
        <v>4530</v>
      </c>
      <c r="AC3103" t="s">
        <v>89</v>
      </c>
      <c r="AD3103" t="str">
        <f t="shared" si="48"/>
        <v>10-60</v>
      </c>
      <c r="AE3103" t="str">
        <f>VLOOKUP(AD3103,'Main_Sub Desc'!C:D,2,)</f>
        <v>LPC from invoicing</v>
      </c>
      <c r="AF3103" t="str">
        <f>VLOOKUP(VALUE(H3103),'Main_Sub Desc'!F:G,2,)</f>
        <v>Wst Rev Late Payment</v>
      </c>
      <c r="AG3103">
        <f>IFERROR(VLOOKUP(VALUE(I3103),'PC Mapping'!A:F,6,),"")</f>
        <v>10514</v>
      </c>
      <c r="AH3103" s="13" t="str">
        <f>VLOOKUP(AG3103,'PC Mapping'!L:M,2,)</f>
        <v>Bolivar Sewer</v>
      </c>
    </row>
    <row r="3104" spans="1:34" x14ac:dyDescent="0.2">
      <c r="A3104" t="s">
        <v>15235</v>
      </c>
      <c r="B3104" t="s">
        <v>15236</v>
      </c>
      <c r="C3104" t="s">
        <v>4519</v>
      </c>
      <c r="D3104" t="s">
        <v>4520</v>
      </c>
      <c r="E3104" s="3">
        <v>45810</v>
      </c>
      <c r="F3104" t="s">
        <v>44</v>
      </c>
      <c r="G3104" t="s">
        <v>3742</v>
      </c>
      <c r="H3104" t="s">
        <v>3716</v>
      </c>
      <c r="I3104" t="s">
        <v>4708</v>
      </c>
      <c r="J3104" t="s">
        <v>4522</v>
      </c>
      <c r="K3104" s="2">
        <v>-5</v>
      </c>
      <c r="L3104" t="s">
        <v>44</v>
      </c>
      <c r="M3104" s="2">
        <v>-5</v>
      </c>
      <c r="N3104" t="s">
        <v>4523</v>
      </c>
      <c r="O3104" t="s">
        <v>4524</v>
      </c>
      <c r="P3104" t="s">
        <v>6676</v>
      </c>
      <c r="Q3104" t="s">
        <v>15237</v>
      </c>
      <c r="R3104" t="s">
        <v>44</v>
      </c>
      <c r="S3104" t="s">
        <v>4527</v>
      </c>
      <c r="T3104" s="3">
        <v>45810</v>
      </c>
      <c r="U3104" s="3">
        <v>45811</v>
      </c>
      <c r="V3104" s="2">
        <v>0</v>
      </c>
      <c r="W3104" t="s">
        <v>44</v>
      </c>
      <c r="X3104" t="s">
        <v>44</v>
      </c>
      <c r="Y3104" t="s">
        <v>15238</v>
      </c>
      <c r="Z3104" t="s">
        <v>15239</v>
      </c>
      <c r="AA3104" t="s">
        <v>4529</v>
      </c>
      <c r="AB3104" t="s">
        <v>4530</v>
      </c>
      <c r="AC3104" t="s">
        <v>89</v>
      </c>
      <c r="AD3104" t="str">
        <f t="shared" si="48"/>
        <v>10-60</v>
      </c>
      <c r="AE3104" t="str">
        <f>VLOOKUP(AD3104,'Main_Sub Desc'!C:D,2,)</f>
        <v>LPC from invoicing</v>
      </c>
      <c r="AF3104" t="str">
        <f>VLOOKUP(VALUE(H3104),'Main_Sub Desc'!F:G,2,)</f>
        <v>Wst Rev Late Payment</v>
      </c>
      <c r="AG3104">
        <f>IFERROR(VLOOKUP(VALUE(I3104),'PC Mapping'!A:F,6,),"")</f>
        <v>10720</v>
      </c>
      <c r="AH3104" s="13" t="str">
        <f>VLOOKUP(AG3104,'PC Mapping'!L:M,2,)</f>
        <v>All Other Sewer</v>
      </c>
    </row>
    <row r="3105" spans="1:34" x14ac:dyDescent="0.2">
      <c r="A3105" t="s">
        <v>15240</v>
      </c>
      <c r="B3105" t="s">
        <v>15236</v>
      </c>
      <c r="C3105" t="s">
        <v>4519</v>
      </c>
      <c r="D3105" t="s">
        <v>4520</v>
      </c>
      <c r="E3105" s="3">
        <v>45810</v>
      </c>
      <c r="F3105" t="s">
        <v>44</v>
      </c>
      <c r="G3105" t="s">
        <v>3742</v>
      </c>
      <c r="H3105" t="s">
        <v>3722</v>
      </c>
      <c r="I3105" t="s">
        <v>3752</v>
      </c>
      <c r="J3105" t="s">
        <v>4522</v>
      </c>
      <c r="K3105" s="2">
        <v>-5</v>
      </c>
      <c r="L3105" t="s">
        <v>44</v>
      </c>
      <c r="M3105" s="2">
        <v>-5</v>
      </c>
      <c r="N3105" t="s">
        <v>4523</v>
      </c>
      <c r="O3105" t="s">
        <v>4524</v>
      </c>
      <c r="P3105" t="s">
        <v>5959</v>
      </c>
      <c r="Q3105" t="s">
        <v>15241</v>
      </c>
      <c r="R3105" t="s">
        <v>44</v>
      </c>
      <c r="S3105" t="s">
        <v>4527</v>
      </c>
      <c r="T3105" s="3">
        <v>45810</v>
      </c>
      <c r="U3105" s="3">
        <v>45811</v>
      </c>
      <c r="V3105" s="2">
        <v>0</v>
      </c>
      <c r="W3105" t="s">
        <v>44</v>
      </c>
      <c r="X3105" t="s">
        <v>44</v>
      </c>
      <c r="Y3105" t="s">
        <v>15242</v>
      </c>
      <c r="Z3105" t="s">
        <v>15243</v>
      </c>
      <c r="AA3105" t="s">
        <v>4529</v>
      </c>
      <c r="AB3105" t="s">
        <v>4530</v>
      </c>
      <c r="AC3105" t="s">
        <v>89</v>
      </c>
      <c r="AD3105" t="str">
        <f t="shared" si="48"/>
        <v>10-60</v>
      </c>
      <c r="AE3105" t="str">
        <f>VLOOKUP(AD3105,'Main_Sub Desc'!C:D,2,)</f>
        <v>LPC from invoicing</v>
      </c>
      <c r="AF3105" t="str">
        <f>VLOOKUP(VALUE(H3105),'Main_Sub Desc'!F:G,2,)</f>
        <v>Wtr Rev Late Payment</v>
      </c>
      <c r="AG3105">
        <f>IFERROR(VLOOKUP(VALUE(I3105),'PC Mapping'!A:F,6,),"")</f>
        <v>10719</v>
      </c>
      <c r="AH3105" s="13" t="str">
        <f>VLOOKUP(AG3105,'PC Mapping'!L:M,2,)</f>
        <v>All Other Water</v>
      </c>
    </row>
    <row r="3106" spans="1:34" x14ac:dyDescent="0.2">
      <c r="A3106" t="s">
        <v>15244</v>
      </c>
      <c r="B3106" t="s">
        <v>15236</v>
      </c>
      <c r="C3106" t="s">
        <v>4519</v>
      </c>
      <c r="D3106" t="s">
        <v>4520</v>
      </c>
      <c r="E3106" s="3">
        <v>45810</v>
      </c>
      <c r="F3106" t="s">
        <v>44</v>
      </c>
      <c r="G3106" t="s">
        <v>3742</v>
      </c>
      <c r="H3106" t="s">
        <v>3716</v>
      </c>
      <c r="I3106" t="s">
        <v>4708</v>
      </c>
      <c r="J3106" t="s">
        <v>4522</v>
      </c>
      <c r="K3106" s="2">
        <v>-5</v>
      </c>
      <c r="L3106" t="s">
        <v>44</v>
      </c>
      <c r="M3106" s="2">
        <v>-5</v>
      </c>
      <c r="N3106" t="s">
        <v>4523</v>
      </c>
      <c r="O3106" t="s">
        <v>4524</v>
      </c>
      <c r="P3106" t="s">
        <v>15245</v>
      </c>
      <c r="Q3106" t="s">
        <v>15246</v>
      </c>
      <c r="R3106" t="s">
        <v>44</v>
      </c>
      <c r="S3106" t="s">
        <v>4527</v>
      </c>
      <c r="T3106" s="3">
        <v>45810</v>
      </c>
      <c r="U3106" s="3">
        <v>45811</v>
      </c>
      <c r="V3106" s="2">
        <v>0</v>
      </c>
      <c r="W3106" t="s">
        <v>44</v>
      </c>
      <c r="X3106" t="s">
        <v>44</v>
      </c>
      <c r="Y3106" t="s">
        <v>15247</v>
      </c>
      <c r="Z3106" t="s">
        <v>3610</v>
      </c>
      <c r="AA3106" t="s">
        <v>4529</v>
      </c>
      <c r="AB3106" t="s">
        <v>4530</v>
      </c>
      <c r="AC3106" t="s">
        <v>89</v>
      </c>
      <c r="AD3106" t="str">
        <f t="shared" si="48"/>
        <v>10-60</v>
      </c>
      <c r="AE3106" t="str">
        <f>VLOOKUP(AD3106,'Main_Sub Desc'!C:D,2,)</f>
        <v>LPC from invoicing</v>
      </c>
      <c r="AF3106" t="str">
        <f>VLOOKUP(VALUE(H3106),'Main_Sub Desc'!F:G,2,)</f>
        <v>Wst Rev Late Payment</v>
      </c>
      <c r="AG3106">
        <f>IFERROR(VLOOKUP(VALUE(I3106),'PC Mapping'!A:F,6,),"")</f>
        <v>10720</v>
      </c>
      <c r="AH3106" s="13" t="str">
        <f>VLOOKUP(AG3106,'PC Mapping'!L:M,2,)</f>
        <v>All Other Sewer</v>
      </c>
    </row>
    <row r="3107" spans="1:34" x14ac:dyDescent="0.2">
      <c r="A3107" t="s">
        <v>15248</v>
      </c>
      <c r="B3107" t="s">
        <v>15236</v>
      </c>
      <c r="C3107" t="s">
        <v>4519</v>
      </c>
      <c r="D3107" t="s">
        <v>4520</v>
      </c>
      <c r="E3107" s="3">
        <v>45810</v>
      </c>
      <c r="F3107" t="s">
        <v>44</v>
      </c>
      <c r="G3107" t="s">
        <v>3742</v>
      </c>
      <c r="H3107" t="s">
        <v>3716</v>
      </c>
      <c r="I3107" t="s">
        <v>4708</v>
      </c>
      <c r="J3107" t="s">
        <v>4522</v>
      </c>
      <c r="K3107" s="2">
        <v>-5</v>
      </c>
      <c r="L3107" t="s">
        <v>44</v>
      </c>
      <c r="M3107" s="2">
        <v>-5</v>
      </c>
      <c r="N3107" t="s">
        <v>4523</v>
      </c>
      <c r="O3107" t="s">
        <v>4524</v>
      </c>
      <c r="P3107" t="s">
        <v>4806</v>
      </c>
      <c r="Q3107" t="s">
        <v>15249</v>
      </c>
      <c r="R3107" t="s">
        <v>44</v>
      </c>
      <c r="S3107" t="s">
        <v>4527</v>
      </c>
      <c r="T3107" s="3">
        <v>45810</v>
      </c>
      <c r="U3107" s="3">
        <v>45811</v>
      </c>
      <c r="V3107" s="2">
        <v>0</v>
      </c>
      <c r="W3107" t="s">
        <v>44</v>
      </c>
      <c r="X3107" t="s">
        <v>44</v>
      </c>
      <c r="Y3107" t="s">
        <v>15250</v>
      </c>
      <c r="Z3107" t="s">
        <v>3674</v>
      </c>
      <c r="AA3107" t="s">
        <v>4529</v>
      </c>
      <c r="AB3107" t="s">
        <v>4530</v>
      </c>
      <c r="AC3107" t="s">
        <v>89</v>
      </c>
      <c r="AD3107" t="str">
        <f t="shared" si="48"/>
        <v>10-60</v>
      </c>
      <c r="AE3107" t="str">
        <f>VLOOKUP(AD3107,'Main_Sub Desc'!C:D,2,)</f>
        <v>LPC from invoicing</v>
      </c>
      <c r="AF3107" t="str">
        <f>VLOOKUP(VALUE(H3107),'Main_Sub Desc'!F:G,2,)</f>
        <v>Wst Rev Late Payment</v>
      </c>
      <c r="AG3107">
        <f>IFERROR(VLOOKUP(VALUE(I3107),'PC Mapping'!A:F,6,),"")</f>
        <v>10720</v>
      </c>
      <c r="AH3107" s="13" t="str">
        <f>VLOOKUP(AG3107,'PC Mapping'!L:M,2,)</f>
        <v>All Other Sewer</v>
      </c>
    </row>
    <row r="3108" spans="1:34" x14ac:dyDescent="0.2">
      <c r="A3108" t="s">
        <v>15251</v>
      </c>
      <c r="B3108" t="s">
        <v>15236</v>
      </c>
      <c r="C3108" t="s">
        <v>4519</v>
      </c>
      <c r="D3108" t="s">
        <v>4520</v>
      </c>
      <c r="E3108" s="3">
        <v>45810</v>
      </c>
      <c r="F3108" t="s">
        <v>44</v>
      </c>
      <c r="G3108" t="s">
        <v>3742</v>
      </c>
      <c r="H3108" t="s">
        <v>3722</v>
      </c>
      <c r="I3108" t="s">
        <v>3752</v>
      </c>
      <c r="J3108" t="s">
        <v>4522</v>
      </c>
      <c r="K3108" s="2">
        <v>-5</v>
      </c>
      <c r="L3108" t="s">
        <v>44</v>
      </c>
      <c r="M3108" s="2">
        <v>-5</v>
      </c>
      <c r="N3108" t="s">
        <v>4523</v>
      </c>
      <c r="O3108" t="s">
        <v>4524</v>
      </c>
      <c r="P3108" t="s">
        <v>11876</v>
      </c>
      <c r="Q3108" t="s">
        <v>15252</v>
      </c>
      <c r="R3108" t="s">
        <v>44</v>
      </c>
      <c r="S3108" t="s">
        <v>4527</v>
      </c>
      <c r="T3108" s="3">
        <v>45810</v>
      </c>
      <c r="U3108" s="3">
        <v>45811</v>
      </c>
      <c r="V3108" s="2">
        <v>0</v>
      </c>
      <c r="W3108" t="s">
        <v>44</v>
      </c>
      <c r="X3108" t="s">
        <v>44</v>
      </c>
      <c r="Y3108" t="s">
        <v>15253</v>
      </c>
      <c r="Z3108" t="s">
        <v>2017</v>
      </c>
      <c r="AA3108" t="s">
        <v>4529</v>
      </c>
      <c r="AB3108" t="s">
        <v>4530</v>
      </c>
      <c r="AC3108" t="s">
        <v>89</v>
      </c>
      <c r="AD3108" t="str">
        <f t="shared" si="48"/>
        <v>10-60</v>
      </c>
      <c r="AE3108" t="str">
        <f>VLOOKUP(AD3108,'Main_Sub Desc'!C:D,2,)</f>
        <v>LPC from invoicing</v>
      </c>
      <c r="AF3108" t="str">
        <f>VLOOKUP(VALUE(H3108),'Main_Sub Desc'!F:G,2,)</f>
        <v>Wtr Rev Late Payment</v>
      </c>
      <c r="AG3108">
        <f>IFERROR(VLOOKUP(VALUE(I3108),'PC Mapping'!A:F,6,),"")</f>
        <v>10719</v>
      </c>
      <c r="AH3108" s="13" t="str">
        <f>VLOOKUP(AG3108,'PC Mapping'!L:M,2,)</f>
        <v>All Other Water</v>
      </c>
    </row>
    <row r="3109" spans="1:34" x14ac:dyDescent="0.2">
      <c r="A3109" t="s">
        <v>15254</v>
      </c>
      <c r="B3109" t="s">
        <v>15255</v>
      </c>
      <c r="C3109" t="s">
        <v>4519</v>
      </c>
      <c r="D3109" t="s">
        <v>4520</v>
      </c>
      <c r="E3109" s="3">
        <v>45811</v>
      </c>
      <c r="F3109" t="s">
        <v>44</v>
      </c>
      <c r="G3109" t="s">
        <v>3742</v>
      </c>
      <c r="H3109" t="s">
        <v>3722</v>
      </c>
      <c r="I3109" t="s">
        <v>3752</v>
      </c>
      <c r="J3109" t="s">
        <v>4522</v>
      </c>
      <c r="K3109" s="2">
        <v>-6.37</v>
      </c>
      <c r="L3109" t="s">
        <v>44</v>
      </c>
      <c r="M3109" s="2">
        <v>-6.37</v>
      </c>
      <c r="N3109" t="s">
        <v>4523</v>
      </c>
      <c r="O3109" t="s">
        <v>4524</v>
      </c>
      <c r="P3109" t="s">
        <v>15256</v>
      </c>
      <c r="Q3109" t="s">
        <v>15257</v>
      </c>
      <c r="R3109" t="s">
        <v>44</v>
      </c>
      <c r="S3109" t="s">
        <v>4527</v>
      </c>
      <c r="T3109" s="3">
        <v>45811</v>
      </c>
      <c r="U3109" s="3">
        <v>45812</v>
      </c>
      <c r="V3109" s="2">
        <v>0</v>
      </c>
      <c r="W3109" t="s">
        <v>44</v>
      </c>
      <c r="X3109" t="s">
        <v>44</v>
      </c>
      <c r="Y3109" t="s">
        <v>15258</v>
      </c>
      <c r="Z3109" t="s">
        <v>1792</v>
      </c>
      <c r="AA3109" t="s">
        <v>4529</v>
      </c>
      <c r="AB3109" t="s">
        <v>4530</v>
      </c>
      <c r="AC3109" t="s">
        <v>89</v>
      </c>
      <c r="AD3109" t="str">
        <f t="shared" si="48"/>
        <v>10-60</v>
      </c>
      <c r="AE3109" t="str">
        <f>VLOOKUP(AD3109,'Main_Sub Desc'!C:D,2,)</f>
        <v>LPC from invoicing</v>
      </c>
      <c r="AF3109" t="str">
        <f>VLOOKUP(VALUE(H3109),'Main_Sub Desc'!F:G,2,)</f>
        <v>Wtr Rev Late Payment</v>
      </c>
      <c r="AG3109">
        <f>IFERROR(VLOOKUP(VALUE(I3109),'PC Mapping'!A:F,6,),"")</f>
        <v>10719</v>
      </c>
      <c r="AH3109" s="13" t="str">
        <f>VLOOKUP(AG3109,'PC Mapping'!L:M,2,)</f>
        <v>All Other Water</v>
      </c>
    </row>
    <row r="3110" spans="1:34" x14ac:dyDescent="0.2">
      <c r="A3110" t="s">
        <v>15259</v>
      </c>
      <c r="B3110" t="s">
        <v>15255</v>
      </c>
      <c r="C3110" t="s">
        <v>4519</v>
      </c>
      <c r="D3110" t="s">
        <v>4520</v>
      </c>
      <c r="E3110" s="3">
        <v>45811</v>
      </c>
      <c r="F3110" t="s">
        <v>44</v>
      </c>
      <c r="G3110" t="s">
        <v>3742</v>
      </c>
      <c r="H3110" t="s">
        <v>3722</v>
      </c>
      <c r="I3110" t="s">
        <v>3752</v>
      </c>
      <c r="J3110" t="s">
        <v>4522</v>
      </c>
      <c r="K3110" s="2">
        <v>-26.55</v>
      </c>
      <c r="L3110" t="s">
        <v>44</v>
      </c>
      <c r="M3110" s="2">
        <v>-26.55</v>
      </c>
      <c r="N3110" t="s">
        <v>4523</v>
      </c>
      <c r="O3110" t="s">
        <v>4524</v>
      </c>
      <c r="P3110" t="s">
        <v>7403</v>
      </c>
      <c r="Q3110" t="s">
        <v>15260</v>
      </c>
      <c r="R3110" t="s">
        <v>44</v>
      </c>
      <c r="S3110" t="s">
        <v>4527</v>
      </c>
      <c r="T3110" s="3">
        <v>45811</v>
      </c>
      <c r="U3110" s="3">
        <v>45812</v>
      </c>
      <c r="V3110" s="2">
        <v>0</v>
      </c>
      <c r="W3110" t="s">
        <v>44</v>
      </c>
      <c r="X3110" t="s">
        <v>44</v>
      </c>
      <c r="Y3110" t="s">
        <v>15261</v>
      </c>
      <c r="Z3110" t="s">
        <v>3148</v>
      </c>
      <c r="AA3110" t="s">
        <v>4529</v>
      </c>
      <c r="AB3110" t="s">
        <v>4530</v>
      </c>
      <c r="AC3110" t="s">
        <v>89</v>
      </c>
      <c r="AD3110" t="str">
        <f t="shared" si="48"/>
        <v>10-60</v>
      </c>
      <c r="AE3110" t="str">
        <f>VLOOKUP(AD3110,'Main_Sub Desc'!C:D,2,)</f>
        <v>LPC from invoicing</v>
      </c>
      <c r="AF3110" t="str">
        <f>VLOOKUP(VALUE(H3110),'Main_Sub Desc'!F:G,2,)</f>
        <v>Wtr Rev Late Payment</v>
      </c>
      <c r="AG3110">
        <f>IFERROR(VLOOKUP(VALUE(I3110),'PC Mapping'!A:F,6,),"")</f>
        <v>10719</v>
      </c>
      <c r="AH3110" s="13" t="str">
        <f>VLOOKUP(AG3110,'PC Mapping'!L:M,2,)</f>
        <v>All Other Water</v>
      </c>
    </row>
    <row r="3111" spans="1:34" x14ac:dyDescent="0.2">
      <c r="A3111" t="s">
        <v>15262</v>
      </c>
      <c r="B3111" t="s">
        <v>15255</v>
      </c>
      <c r="C3111" t="s">
        <v>4519</v>
      </c>
      <c r="D3111" t="s">
        <v>4520</v>
      </c>
      <c r="E3111" s="3">
        <v>45811</v>
      </c>
      <c r="F3111" t="s">
        <v>44</v>
      </c>
      <c r="G3111" t="s">
        <v>3742</v>
      </c>
      <c r="H3111" t="s">
        <v>3722</v>
      </c>
      <c r="I3111" t="s">
        <v>3752</v>
      </c>
      <c r="J3111" t="s">
        <v>4522</v>
      </c>
      <c r="K3111" s="2">
        <v>-5</v>
      </c>
      <c r="L3111" t="s">
        <v>44</v>
      </c>
      <c r="M3111" s="2">
        <v>-5</v>
      </c>
      <c r="N3111" t="s">
        <v>4523</v>
      </c>
      <c r="O3111" t="s">
        <v>4524</v>
      </c>
      <c r="P3111" t="s">
        <v>15263</v>
      </c>
      <c r="Q3111" t="s">
        <v>15264</v>
      </c>
      <c r="R3111" t="s">
        <v>44</v>
      </c>
      <c r="S3111" t="s">
        <v>4527</v>
      </c>
      <c r="T3111" s="3">
        <v>45811</v>
      </c>
      <c r="U3111" s="3">
        <v>45812</v>
      </c>
      <c r="V3111" s="2">
        <v>0</v>
      </c>
      <c r="W3111" t="s">
        <v>44</v>
      </c>
      <c r="X3111" t="s">
        <v>44</v>
      </c>
      <c r="Y3111" t="s">
        <v>15265</v>
      </c>
      <c r="Z3111" t="s">
        <v>2320</v>
      </c>
      <c r="AA3111" t="s">
        <v>4529</v>
      </c>
      <c r="AB3111" t="s">
        <v>4530</v>
      </c>
      <c r="AC3111" t="s">
        <v>89</v>
      </c>
      <c r="AD3111" t="str">
        <f t="shared" si="48"/>
        <v>10-60</v>
      </c>
      <c r="AE3111" t="str">
        <f>VLOOKUP(AD3111,'Main_Sub Desc'!C:D,2,)</f>
        <v>LPC from invoicing</v>
      </c>
      <c r="AF3111" t="str">
        <f>VLOOKUP(VALUE(H3111),'Main_Sub Desc'!F:G,2,)</f>
        <v>Wtr Rev Late Payment</v>
      </c>
      <c r="AG3111">
        <f>IFERROR(VLOOKUP(VALUE(I3111),'PC Mapping'!A:F,6,),"")</f>
        <v>10719</v>
      </c>
      <c r="AH3111" s="13" t="str">
        <f>VLOOKUP(AG3111,'PC Mapping'!L:M,2,)</f>
        <v>All Other Water</v>
      </c>
    </row>
    <row r="3112" spans="1:34" x14ac:dyDescent="0.2">
      <c r="A3112" t="s">
        <v>15266</v>
      </c>
      <c r="B3112" t="s">
        <v>15255</v>
      </c>
      <c r="C3112" t="s">
        <v>4519</v>
      </c>
      <c r="D3112" t="s">
        <v>4520</v>
      </c>
      <c r="E3112" s="3">
        <v>45811</v>
      </c>
      <c r="F3112" t="s">
        <v>44</v>
      </c>
      <c r="G3112" t="s">
        <v>3742</v>
      </c>
      <c r="H3112" t="s">
        <v>3722</v>
      </c>
      <c r="I3112" t="s">
        <v>3752</v>
      </c>
      <c r="J3112" t="s">
        <v>4522</v>
      </c>
      <c r="K3112" s="2">
        <v>-5</v>
      </c>
      <c r="L3112" t="s">
        <v>44</v>
      </c>
      <c r="M3112" s="2">
        <v>-5</v>
      </c>
      <c r="N3112" t="s">
        <v>4523</v>
      </c>
      <c r="O3112" t="s">
        <v>4524</v>
      </c>
      <c r="P3112" t="s">
        <v>11932</v>
      </c>
      <c r="Q3112" t="s">
        <v>15267</v>
      </c>
      <c r="R3112" t="s">
        <v>44</v>
      </c>
      <c r="S3112" t="s">
        <v>4527</v>
      </c>
      <c r="T3112" s="3">
        <v>45811</v>
      </c>
      <c r="U3112" s="3">
        <v>45812</v>
      </c>
      <c r="V3112" s="2">
        <v>0</v>
      </c>
      <c r="W3112" t="s">
        <v>44</v>
      </c>
      <c r="X3112" t="s">
        <v>44</v>
      </c>
      <c r="Y3112" t="s">
        <v>15268</v>
      </c>
      <c r="Z3112" t="s">
        <v>1683</v>
      </c>
      <c r="AA3112" t="s">
        <v>4529</v>
      </c>
      <c r="AB3112" t="s">
        <v>4530</v>
      </c>
      <c r="AC3112" t="s">
        <v>89</v>
      </c>
      <c r="AD3112" t="str">
        <f t="shared" si="48"/>
        <v>10-60</v>
      </c>
      <c r="AE3112" t="str">
        <f>VLOOKUP(AD3112,'Main_Sub Desc'!C:D,2,)</f>
        <v>LPC from invoicing</v>
      </c>
      <c r="AF3112" t="str">
        <f>VLOOKUP(VALUE(H3112),'Main_Sub Desc'!F:G,2,)</f>
        <v>Wtr Rev Late Payment</v>
      </c>
      <c r="AG3112">
        <f>IFERROR(VLOOKUP(VALUE(I3112),'PC Mapping'!A:F,6,),"")</f>
        <v>10719</v>
      </c>
      <c r="AH3112" s="13" t="str">
        <f>VLOOKUP(AG3112,'PC Mapping'!L:M,2,)</f>
        <v>All Other Water</v>
      </c>
    </row>
    <row r="3113" spans="1:34" x14ac:dyDescent="0.2">
      <c r="A3113" t="s">
        <v>15269</v>
      </c>
      <c r="B3113" t="s">
        <v>15255</v>
      </c>
      <c r="C3113" t="s">
        <v>4519</v>
      </c>
      <c r="D3113" t="s">
        <v>4520</v>
      </c>
      <c r="E3113" s="3">
        <v>45811</v>
      </c>
      <c r="F3113" t="s">
        <v>44</v>
      </c>
      <c r="G3113" t="s">
        <v>3742</v>
      </c>
      <c r="H3113" t="s">
        <v>3722</v>
      </c>
      <c r="I3113" t="s">
        <v>3752</v>
      </c>
      <c r="J3113" t="s">
        <v>4522</v>
      </c>
      <c r="K3113" s="2">
        <v>-12.91</v>
      </c>
      <c r="L3113" t="s">
        <v>44</v>
      </c>
      <c r="M3113" s="2">
        <v>-12.91</v>
      </c>
      <c r="N3113" t="s">
        <v>4523</v>
      </c>
      <c r="O3113" t="s">
        <v>4524</v>
      </c>
      <c r="P3113" t="s">
        <v>8628</v>
      </c>
      <c r="Q3113" t="s">
        <v>15270</v>
      </c>
      <c r="R3113" t="s">
        <v>44</v>
      </c>
      <c r="S3113" t="s">
        <v>4527</v>
      </c>
      <c r="T3113" s="3">
        <v>45811</v>
      </c>
      <c r="U3113" s="3">
        <v>45812</v>
      </c>
      <c r="V3113" s="2">
        <v>0</v>
      </c>
      <c r="W3113" t="s">
        <v>44</v>
      </c>
      <c r="X3113" t="s">
        <v>44</v>
      </c>
      <c r="Y3113" t="s">
        <v>15271</v>
      </c>
      <c r="Z3113" t="s">
        <v>1824</v>
      </c>
      <c r="AA3113" t="s">
        <v>4529</v>
      </c>
      <c r="AB3113" t="s">
        <v>4530</v>
      </c>
      <c r="AC3113" t="s">
        <v>89</v>
      </c>
      <c r="AD3113" t="str">
        <f t="shared" si="48"/>
        <v>10-60</v>
      </c>
      <c r="AE3113" t="str">
        <f>VLOOKUP(AD3113,'Main_Sub Desc'!C:D,2,)</f>
        <v>LPC from invoicing</v>
      </c>
      <c r="AF3113" t="str">
        <f>VLOOKUP(VALUE(H3113),'Main_Sub Desc'!F:G,2,)</f>
        <v>Wtr Rev Late Payment</v>
      </c>
      <c r="AG3113">
        <f>IFERROR(VLOOKUP(VALUE(I3113),'PC Mapping'!A:F,6,),"")</f>
        <v>10719</v>
      </c>
      <c r="AH3113" s="13" t="str">
        <f>VLOOKUP(AG3113,'PC Mapping'!L:M,2,)</f>
        <v>All Other Water</v>
      </c>
    </row>
    <row r="3114" spans="1:34" x14ac:dyDescent="0.2">
      <c r="A3114" t="s">
        <v>15272</v>
      </c>
      <c r="B3114" t="s">
        <v>15255</v>
      </c>
      <c r="C3114" t="s">
        <v>4519</v>
      </c>
      <c r="D3114" t="s">
        <v>4520</v>
      </c>
      <c r="E3114" s="3">
        <v>45811</v>
      </c>
      <c r="F3114" t="s">
        <v>44</v>
      </c>
      <c r="G3114" t="s">
        <v>3742</v>
      </c>
      <c r="H3114" t="s">
        <v>3722</v>
      </c>
      <c r="I3114" t="s">
        <v>3752</v>
      </c>
      <c r="J3114" t="s">
        <v>4522</v>
      </c>
      <c r="K3114" s="2">
        <v>-10.85</v>
      </c>
      <c r="L3114" t="s">
        <v>44</v>
      </c>
      <c r="M3114" s="2">
        <v>-10.85</v>
      </c>
      <c r="N3114" t="s">
        <v>4523</v>
      </c>
      <c r="O3114" t="s">
        <v>4524</v>
      </c>
      <c r="P3114" t="s">
        <v>11876</v>
      </c>
      <c r="Q3114" t="s">
        <v>15273</v>
      </c>
      <c r="R3114" t="s">
        <v>44</v>
      </c>
      <c r="S3114" t="s">
        <v>4527</v>
      </c>
      <c r="T3114" s="3">
        <v>45811</v>
      </c>
      <c r="U3114" s="3">
        <v>45812</v>
      </c>
      <c r="V3114" s="2">
        <v>0</v>
      </c>
      <c r="W3114" t="s">
        <v>44</v>
      </c>
      <c r="X3114" t="s">
        <v>44</v>
      </c>
      <c r="Y3114" t="s">
        <v>15274</v>
      </c>
      <c r="Z3114" t="s">
        <v>1952</v>
      </c>
      <c r="AA3114" t="s">
        <v>4529</v>
      </c>
      <c r="AB3114" t="s">
        <v>4530</v>
      </c>
      <c r="AC3114" t="s">
        <v>89</v>
      </c>
      <c r="AD3114" t="str">
        <f t="shared" si="48"/>
        <v>10-60</v>
      </c>
      <c r="AE3114" t="str">
        <f>VLOOKUP(AD3114,'Main_Sub Desc'!C:D,2,)</f>
        <v>LPC from invoicing</v>
      </c>
      <c r="AF3114" t="str">
        <f>VLOOKUP(VALUE(H3114),'Main_Sub Desc'!F:G,2,)</f>
        <v>Wtr Rev Late Payment</v>
      </c>
      <c r="AG3114">
        <f>IFERROR(VLOOKUP(VALUE(I3114),'PC Mapping'!A:F,6,),"")</f>
        <v>10719</v>
      </c>
      <c r="AH3114" s="13" t="str">
        <f>VLOOKUP(AG3114,'PC Mapping'!L:M,2,)</f>
        <v>All Other Water</v>
      </c>
    </row>
    <row r="3115" spans="1:34" x14ac:dyDescent="0.2">
      <c r="A3115" t="s">
        <v>15275</v>
      </c>
      <c r="B3115" t="s">
        <v>15255</v>
      </c>
      <c r="C3115" t="s">
        <v>4519</v>
      </c>
      <c r="D3115" t="s">
        <v>4520</v>
      </c>
      <c r="E3115" s="3">
        <v>45811</v>
      </c>
      <c r="F3115" t="s">
        <v>44</v>
      </c>
      <c r="G3115" t="s">
        <v>3742</v>
      </c>
      <c r="H3115" t="s">
        <v>3722</v>
      </c>
      <c r="I3115" t="s">
        <v>3752</v>
      </c>
      <c r="J3115" t="s">
        <v>4522</v>
      </c>
      <c r="K3115" s="2">
        <v>-5</v>
      </c>
      <c r="L3115" t="s">
        <v>44</v>
      </c>
      <c r="M3115" s="2">
        <v>-5</v>
      </c>
      <c r="N3115" t="s">
        <v>4523</v>
      </c>
      <c r="O3115" t="s">
        <v>4524</v>
      </c>
      <c r="P3115" t="s">
        <v>9411</v>
      </c>
      <c r="Q3115" t="s">
        <v>15276</v>
      </c>
      <c r="R3115" t="s">
        <v>44</v>
      </c>
      <c r="S3115" t="s">
        <v>4527</v>
      </c>
      <c r="T3115" s="3">
        <v>45811</v>
      </c>
      <c r="U3115" s="3">
        <v>45812</v>
      </c>
      <c r="V3115" s="2">
        <v>0</v>
      </c>
      <c r="W3115" t="s">
        <v>44</v>
      </c>
      <c r="X3115" t="s">
        <v>44</v>
      </c>
      <c r="Y3115" t="s">
        <v>9413</v>
      </c>
      <c r="Z3115" t="s">
        <v>1638</v>
      </c>
      <c r="AA3115" t="s">
        <v>4529</v>
      </c>
      <c r="AB3115" t="s">
        <v>4530</v>
      </c>
      <c r="AC3115" t="s">
        <v>89</v>
      </c>
      <c r="AD3115" t="str">
        <f t="shared" si="48"/>
        <v>10-60</v>
      </c>
      <c r="AE3115" t="str">
        <f>VLOOKUP(AD3115,'Main_Sub Desc'!C:D,2,)</f>
        <v>LPC from invoicing</v>
      </c>
      <c r="AF3115" t="str">
        <f>VLOOKUP(VALUE(H3115),'Main_Sub Desc'!F:G,2,)</f>
        <v>Wtr Rev Late Payment</v>
      </c>
      <c r="AG3115">
        <f>IFERROR(VLOOKUP(VALUE(I3115),'PC Mapping'!A:F,6,),"")</f>
        <v>10719</v>
      </c>
      <c r="AH3115" s="13" t="str">
        <f>VLOOKUP(AG3115,'PC Mapping'!L:M,2,)</f>
        <v>All Other Water</v>
      </c>
    </row>
    <row r="3116" spans="1:34" x14ac:dyDescent="0.2">
      <c r="A3116" t="s">
        <v>15277</v>
      </c>
      <c r="B3116" t="s">
        <v>15278</v>
      </c>
      <c r="C3116" t="s">
        <v>4519</v>
      </c>
      <c r="D3116" t="s">
        <v>4520</v>
      </c>
      <c r="E3116" s="3">
        <v>45812</v>
      </c>
      <c r="F3116" t="s">
        <v>44</v>
      </c>
      <c r="G3116" t="s">
        <v>3742</v>
      </c>
      <c r="H3116" t="s">
        <v>3722</v>
      </c>
      <c r="I3116" t="s">
        <v>3752</v>
      </c>
      <c r="J3116" t="s">
        <v>4522</v>
      </c>
      <c r="K3116" s="2">
        <v>-5</v>
      </c>
      <c r="L3116" t="s">
        <v>44</v>
      </c>
      <c r="M3116" s="2">
        <v>-5</v>
      </c>
      <c r="N3116" t="s">
        <v>4523</v>
      </c>
      <c r="O3116" t="s">
        <v>4524</v>
      </c>
      <c r="P3116" t="s">
        <v>14127</v>
      </c>
      <c r="Q3116" t="s">
        <v>15279</v>
      </c>
      <c r="R3116" t="s">
        <v>44</v>
      </c>
      <c r="S3116" t="s">
        <v>4527</v>
      </c>
      <c r="T3116" s="3">
        <v>45812</v>
      </c>
      <c r="U3116" s="3">
        <v>45813</v>
      </c>
      <c r="V3116" s="2">
        <v>0</v>
      </c>
      <c r="W3116" t="s">
        <v>44</v>
      </c>
      <c r="X3116" t="s">
        <v>44</v>
      </c>
      <c r="Y3116" t="s">
        <v>15280</v>
      </c>
      <c r="Z3116" t="s">
        <v>2864</v>
      </c>
      <c r="AA3116" t="s">
        <v>4529</v>
      </c>
      <c r="AB3116" t="s">
        <v>4530</v>
      </c>
      <c r="AC3116" t="s">
        <v>89</v>
      </c>
      <c r="AD3116" t="str">
        <f t="shared" si="48"/>
        <v>10-60</v>
      </c>
      <c r="AE3116" t="str">
        <f>VLOOKUP(AD3116,'Main_Sub Desc'!C:D,2,)</f>
        <v>LPC from invoicing</v>
      </c>
      <c r="AF3116" t="str">
        <f>VLOOKUP(VALUE(H3116),'Main_Sub Desc'!F:G,2,)</f>
        <v>Wtr Rev Late Payment</v>
      </c>
      <c r="AG3116">
        <f>IFERROR(VLOOKUP(VALUE(I3116),'PC Mapping'!A:F,6,),"")</f>
        <v>10719</v>
      </c>
      <c r="AH3116" s="13" t="str">
        <f>VLOOKUP(AG3116,'PC Mapping'!L:M,2,)</f>
        <v>All Other Water</v>
      </c>
    </row>
    <row r="3117" spans="1:34" x14ac:dyDescent="0.2">
      <c r="A3117" t="s">
        <v>15281</v>
      </c>
      <c r="B3117" t="s">
        <v>15282</v>
      </c>
      <c r="C3117" t="s">
        <v>4519</v>
      </c>
      <c r="D3117" t="s">
        <v>4520</v>
      </c>
      <c r="E3117" s="3">
        <v>45817</v>
      </c>
      <c r="F3117" t="s">
        <v>44</v>
      </c>
      <c r="G3117" t="s">
        <v>3742</v>
      </c>
      <c r="H3117" t="s">
        <v>3722</v>
      </c>
      <c r="I3117" t="s">
        <v>3752</v>
      </c>
      <c r="J3117" t="s">
        <v>4522</v>
      </c>
      <c r="K3117" s="2">
        <v>-5</v>
      </c>
      <c r="L3117" t="s">
        <v>44</v>
      </c>
      <c r="M3117" s="2">
        <v>-5</v>
      </c>
      <c r="N3117" t="s">
        <v>4523</v>
      </c>
      <c r="O3117" t="s">
        <v>4524</v>
      </c>
      <c r="P3117" t="s">
        <v>15283</v>
      </c>
      <c r="Q3117" t="s">
        <v>15284</v>
      </c>
      <c r="R3117" t="s">
        <v>44</v>
      </c>
      <c r="S3117" t="s">
        <v>4527</v>
      </c>
      <c r="T3117" s="3">
        <v>45817</v>
      </c>
      <c r="U3117" s="3">
        <v>45818</v>
      </c>
      <c r="V3117" s="2">
        <v>0</v>
      </c>
      <c r="W3117" t="s">
        <v>44</v>
      </c>
      <c r="X3117" t="s">
        <v>44</v>
      </c>
      <c r="Y3117" t="s">
        <v>15285</v>
      </c>
      <c r="Z3117" t="s">
        <v>3015</v>
      </c>
      <c r="AA3117" t="s">
        <v>4529</v>
      </c>
      <c r="AB3117" t="s">
        <v>4530</v>
      </c>
      <c r="AC3117" t="s">
        <v>89</v>
      </c>
      <c r="AD3117" t="str">
        <f t="shared" si="48"/>
        <v>10-60</v>
      </c>
      <c r="AE3117" t="str">
        <f>VLOOKUP(AD3117,'Main_Sub Desc'!C:D,2,)</f>
        <v>LPC from invoicing</v>
      </c>
      <c r="AF3117" t="str">
        <f>VLOOKUP(VALUE(H3117),'Main_Sub Desc'!F:G,2,)</f>
        <v>Wtr Rev Late Payment</v>
      </c>
      <c r="AG3117">
        <f>IFERROR(VLOOKUP(VALUE(I3117),'PC Mapping'!A:F,6,),"")</f>
        <v>10719</v>
      </c>
      <c r="AH3117" s="13" t="str">
        <f>VLOOKUP(AG3117,'PC Mapping'!L:M,2,)</f>
        <v>All Other Water</v>
      </c>
    </row>
    <row r="3118" spans="1:34" x14ac:dyDescent="0.2">
      <c r="A3118" t="s">
        <v>15286</v>
      </c>
      <c r="B3118" t="s">
        <v>15287</v>
      </c>
      <c r="C3118" t="s">
        <v>4519</v>
      </c>
      <c r="D3118" t="s">
        <v>4520</v>
      </c>
      <c r="E3118" s="3">
        <v>45818</v>
      </c>
      <c r="F3118" t="s">
        <v>44</v>
      </c>
      <c r="G3118" t="s">
        <v>3742</v>
      </c>
      <c r="H3118" t="s">
        <v>3722</v>
      </c>
      <c r="I3118" t="s">
        <v>4538</v>
      </c>
      <c r="J3118" t="s">
        <v>4522</v>
      </c>
      <c r="K3118" s="2">
        <v>-5</v>
      </c>
      <c r="L3118" t="s">
        <v>44</v>
      </c>
      <c r="M3118" s="2">
        <v>-5</v>
      </c>
      <c r="N3118" t="s">
        <v>4523</v>
      </c>
      <c r="O3118" t="s">
        <v>4524</v>
      </c>
      <c r="P3118" t="s">
        <v>15288</v>
      </c>
      <c r="Q3118" t="s">
        <v>15289</v>
      </c>
      <c r="R3118" t="s">
        <v>44</v>
      </c>
      <c r="S3118" t="s">
        <v>4527</v>
      </c>
      <c r="T3118" s="3">
        <v>45818</v>
      </c>
      <c r="U3118" s="3">
        <v>45819</v>
      </c>
      <c r="V3118" s="2">
        <v>0</v>
      </c>
      <c r="W3118" t="s">
        <v>44</v>
      </c>
      <c r="X3118" t="s">
        <v>44</v>
      </c>
      <c r="Y3118" t="s">
        <v>15290</v>
      </c>
      <c r="Z3118" t="s">
        <v>202</v>
      </c>
      <c r="AA3118" t="s">
        <v>4529</v>
      </c>
      <c r="AB3118" t="s">
        <v>4530</v>
      </c>
      <c r="AC3118" t="s">
        <v>99</v>
      </c>
      <c r="AD3118" t="str">
        <f t="shared" si="48"/>
        <v>10-60</v>
      </c>
      <c r="AE3118" t="str">
        <f>VLOOKUP(AD3118,'Main_Sub Desc'!C:D,2,)</f>
        <v>LPC from invoicing</v>
      </c>
      <c r="AF3118" t="str">
        <f>VLOOKUP(VALUE(H3118),'Main_Sub Desc'!F:G,2,)</f>
        <v>Wtr Rev Late Payment</v>
      </c>
      <c r="AG3118">
        <f>IFERROR(VLOOKUP(VALUE(I3118),'PC Mapping'!A:F,6,),"")</f>
        <v>10469</v>
      </c>
      <c r="AH3118" s="13" t="str">
        <f>VLOOKUP(AG3118,'PC Mapping'!L:M,2,)</f>
        <v>Bolivar Water</v>
      </c>
    </row>
    <row r="3119" spans="1:34" x14ac:dyDescent="0.2">
      <c r="A3119" t="s">
        <v>15286</v>
      </c>
      <c r="B3119" t="s">
        <v>15287</v>
      </c>
      <c r="C3119" t="s">
        <v>4519</v>
      </c>
      <c r="D3119" t="s">
        <v>4520</v>
      </c>
      <c r="E3119" s="3">
        <v>45818</v>
      </c>
      <c r="F3119" t="s">
        <v>44</v>
      </c>
      <c r="G3119" t="s">
        <v>3742</v>
      </c>
      <c r="H3119" t="s">
        <v>3716</v>
      </c>
      <c r="I3119" t="s">
        <v>4534</v>
      </c>
      <c r="J3119" t="s">
        <v>4522</v>
      </c>
      <c r="K3119" s="2">
        <v>-5</v>
      </c>
      <c r="L3119" t="s">
        <v>44</v>
      </c>
      <c r="M3119" s="2">
        <v>-5</v>
      </c>
      <c r="N3119" t="s">
        <v>4523</v>
      </c>
      <c r="O3119" t="s">
        <v>4524</v>
      </c>
      <c r="P3119" t="s">
        <v>15288</v>
      </c>
      <c r="Q3119" t="s">
        <v>15291</v>
      </c>
      <c r="R3119" t="s">
        <v>44</v>
      </c>
      <c r="S3119" t="s">
        <v>4527</v>
      </c>
      <c r="T3119" s="3">
        <v>45818</v>
      </c>
      <c r="U3119" s="3">
        <v>45819</v>
      </c>
      <c r="V3119" s="2">
        <v>0</v>
      </c>
      <c r="W3119" t="s">
        <v>44</v>
      </c>
      <c r="X3119" t="s">
        <v>44</v>
      </c>
      <c r="Y3119" t="s">
        <v>15292</v>
      </c>
      <c r="Z3119" t="s">
        <v>202</v>
      </c>
      <c r="AA3119" t="s">
        <v>4529</v>
      </c>
      <c r="AB3119" t="s">
        <v>4530</v>
      </c>
      <c r="AC3119" t="s">
        <v>99</v>
      </c>
      <c r="AD3119" t="str">
        <f t="shared" si="48"/>
        <v>10-60</v>
      </c>
      <c r="AE3119" t="str">
        <f>VLOOKUP(AD3119,'Main_Sub Desc'!C:D,2,)</f>
        <v>LPC from invoicing</v>
      </c>
      <c r="AF3119" t="str">
        <f>VLOOKUP(VALUE(H3119),'Main_Sub Desc'!F:G,2,)</f>
        <v>Wst Rev Late Payment</v>
      </c>
      <c r="AG3119">
        <f>IFERROR(VLOOKUP(VALUE(I3119),'PC Mapping'!A:F,6,),"")</f>
        <v>10514</v>
      </c>
      <c r="AH3119" s="13" t="str">
        <f>VLOOKUP(AG3119,'PC Mapping'!L:M,2,)</f>
        <v>Bolivar Sewer</v>
      </c>
    </row>
    <row r="3120" spans="1:34" x14ac:dyDescent="0.2">
      <c r="A3120" t="s">
        <v>15293</v>
      </c>
      <c r="B3120" t="s">
        <v>15294</v>
      </c>
      <c r="C3120" t="s">
        <v>4519</v>
      </c>
      <c r="D3120" t="s">
        <v>4520</v>
      </c>
      <c r="E3120" s="3">
        <v>45818</v>
      </c>
      <c r="F3120" t="s">
        <v>44</v>
      </c>
      <c r="G3120" t="s">
        <v>3742</v>
      </c>
      <c r="H3120" t="s">
        <v>3716</v>
      </c>
      <c r="I3120" t="s">
        <v>4534</v>
      </c>
      <c r="J3120" t="s">
        <v>4522</v>
      </c>
      <c r="K3120" s="2">
        <v>-5</v>
      </c>
      <c r="L3120" t="s">
        <v>44</v>
      </c>
      <c r="M3120" s="2">
        <v>-5</v>
      </c>
      <c r="N3120" t="s">
        <v>4523</v>
      </c>
      <c r="O3120" t="s">
        <v>4524</v>
      </c>
      <c r="P3120" t="s">
        <v>7302</v>
      </c>
      <c r="Q3120" t="s">
        <v>15295</v>
      </c>
      <c r="R3120" t="s">
        <v>44</v>
      </c>
      <c r="S3120" t="s">
        <v>4527</v>
      </c>
      <c r="T3120" s="3">
        <v>45818</v>
      </c>
      <c r="U3120" s="3">
        <v>45819</v>
      </c>
      <c r="V3120" s="2">
        <v>0</v>
      </c>
      <c r="W3120" t="s">
        <v>44</v>
      </c>
      <c r="X3120" t="s">
        <v>44</v>
      </c>
      <c r="Y3120" t="s">
        <v>15296</v>
      </c>
      <c r="Z3120" t="s">
        <v>299</v>
      </c>
      <c r="AA3120" t="s">
        <v>4529</v>
      </c>
      <c r="AB3120" t="s">
        <v>4530</v>
      </c>
      <c r="AC3120" t="s">
        <v>99</v>
      </c>
      <c r="AD3120" t="str">
        <f t="shared" si="48"/>
        <v>10-60</v>
      </c>
      <c r="AE3120" t="str">
        <f>VLOOKUP(AD3120,'Main_Sub Desc'!C:D,2,)</f>
        <v>LPC from invoicing</v>
      </c>
      <c r="AF3120" t="str">
        <f>VLOOKUP(VALUE(H3120),'Main_Sub Desc'!F:G,2,)</f>
        <v>Wst Rev Late Payment</v>
      </c>
      <c r="AG3120">
        <f>IFERROR(VLOOKUP(VALUE(I3120),'PC Mapping'!A:F,6,),"")</f>
        <v>10514</v>
      </c>
      <c r="AH3120" s="13" t="str">
        <f>VLOOKUP(AG3120,'PC Mapping'!L:M,2,)</f>
        <v>Bolivar Sewer</v>
      </c>
    </row>
    <row r="3121" spans="1:34" x14ac:dyDescent="0.2">
      <c r="A3121" t="s">
        <v>15293</v>
      </c>
      <c r="B3121" t="s">
        <v>15294</v>
      </c>
      <c r="C3121" t="s">
        <v>4519</v>
      </c>
      <c r="D3121" t="s">
        <v>4520</v>
      </c>
      <c r="E3121" s="3">
        <v>45818</v>
      </c>
      <c r="F3121" t="s">
        <v>44</v>
      </c>
      <c r="G3121" t="s">
        <v>3742</v>
      </c>
      <c r="H3121" t="s">
        <v>3722</v>
      </c>
      <c r="I3121" t="s">
        <v>4538</v>
      </c>
      <c r="J3121" t="s">
        <v>4522</v>
      </c>
      <c r="K3121" s="2">
        <v>-5</v>
      </c>
      <c r="L3121" t="s">
        <v>44</v>
      </c>
      <c r="M3121" s="2">
        <v>-5</v>
      </c>
      <c r="N3121" t="s">
        <v>4523</v>
      </c>
      <c r="O3121" t="s">
        <v>4524</v>
      </c>
      <c r="P3121" t="s">
        <v>7302</v>
      </c>
      <c r="Q3121" t="s">
        <v>15297</v>
      </c>
      <c r="R3121" t="s">
        <v>44</v>
      </c>
      <c r="S3121" t="s">
        <v>4527</v>
      </c>
      <c r="T3121" s="3">
        <v>45818</v>
      </c>
      <c r="U3121" s="3">
        <v>45819</v>
      </c>
      <c r="V3121" s="2">
        <v>0</v>
      </c>
      <c r="W3121" t="s">
        <v>44</v>
      </c>
      <c r="X3121" t="s">
        <v>44</v>
      </c>
      <c r="Y3121" t="s">
        <v>15298</v>
      </c>
      <c r="Z3121" t="s">
        <v>299</v>
      </c>
      <c r="AA3121" t="s">
        <v>4529</v>
      </c>
      <c r="AB3121" t="s">
        <v>4530</v>
      </c>
      <c r="AC3121" t="s">
        <v>99</v>
      </c>
      <c r="AD3121" t="str">
        <f t="shared" si="48"/>
        <v>10-60</v>
      </c>
      <c r="AE3121" t="str">
        <f>VLOOKUP(AD3121,'Main_Sub Desc'!C:D,2,)</f>
        <v>LPC from invoicing</v>
      </c>
      <c r="AF3121" t="str">
        <f>VLOOKUP(VALUE(H3121),'Main_Sub Desc'!F:G,2,)</f>
        <v>Wtr Rev Late Payment</v>
      </c>
      <c r="AG3121">
        <f>IFERROR(VLOOKUP(VALUE(I3121),'PC Mapping'!A:F,6,),"")</f>
        <v>10469</v>
      </c>
      <c r="AH3121" s="13" t="str">
        <f>VLOOKUP(AG3121,'PC Mapping'!L:M,2,)</f>
        <v>Bolivar Water</v>
      </c>
    </row>
    <row r="3122" spans="1:34" x14ac:dyDescent="0.2">
      <c r="A3122" t="s">
        <v>15299</v>
      </c>
      <c r="B3122" t="s">
        <v>15287</v>
      </c>
      <c r="C3122" t="s">
        <v>4519</v>
      </c>
      <c r="D3122" t="s">
        <v>4520</v>
      </c>
      <c r="E3122" s="3">
        <v>45818</v>
      </c>
      <c r="F3122" t="s">
        <v>44</v>
      </c>
      <c r="G3122" t="s">
        <v>3742</v>
      </c>
      <c r="H3122" t="s">
        <v>3722</v>
      </c>
      <c r="I3122" t="s">
        <v>4538</v>
      </c>
      <c r="J3122" t="s">
        <v>4522</v>
      </c>
      <c r="K3122" s="2">
        <v>-5</v>
      </c>
      <c r="L3122" t="s">
        <v>44</v>
      </c>
      <c r="M3122" s="2">
        <v>-5</v>
      </c>
      <c r="N3122" t="s">
        <v>4523</v>
      </c>
      <c r="O3122" t="s">
        <v>4524</v>
      </c>
      <c r="P3122" t="s">
        <v>15300</v>
      </c>
      <c r="Q3122" t="s">
        <v>15301</v>
      </c>
      <c r="R3122" t="s">
        <v>44</v>
      </c>
      <c r="S3122" t="s">
        <v>4527</v>
      </c>
      <c r="T3122" s="3">
        <v>45818</v>
      </c>
      <c r="U3122" s="3">
        <v>45819</v>
      </c>
      <c r="V3122" s="2">
        <v>0</v>
      </c>
      <c r="W3122" t="s">
        <v>44</v>
      </c>
      <c r="X3122" t="s">
        <v>44</v>
      </c>
      <c r="Y3122" t="s">
        <v>15302</v>
      </c>
      <c r="Z3122" t="s">
        <v>15303</v>
      </c>
      <c r="AA3122" t="s">
        <v>4529</v>
      </c>
      <c r="AB3122" t="s">
        <v>4530</v>
      </c>
      <c r="AC3122" t="s">
        <v>99</v>
      </c>
      <c r="AD3122" t="str">
        <f t="shared" si="48"/>
        <v>10-60</v>
      </c>
      <c r="AE3122" t="str">
        <f>VLOOKUP(AD3122,'Main_Sub Desc'!C:D,2,)</f>
        <v>LPC from invoicing</v>
      </c>
      <c r="AF3122" t="str">
        <f>VLOOKUP(VALUE(H3122),'Main_Sub Desc'!F:G,2,)</f>
        <v>Wtr Rev Late Payment</v>
      </c>
      <c r="AG3122">
        <f>IFERROR(VLOOKUP(VALUE(I3122),'PC Mapping'!A:F,6,),"")</f>
        <v>10469</v>
      </c>
      <c r="AH3122" s="13" t="str">
        <f>VLOOKUP(AG3122,'PC Mapping'!L:M,2,)</f>
        <v>Bolivar Water</v>
      </c>
    </row>
    <row r="3123" spans="1:34" x14ac:dyDescent="0.2">
      <c r="A3123" t="s">
        <v>15299</v>
      </c>
      <c r="B3123" t="s">
        <v>15287</v>
      </c>
      <c r="C3123" t="s">
        <v>4519</v>
      </c>
      <c r="D3123" t="s">
        <v>4520</v>
      </c>
      <c r="E3123" s="3">
        <v>45818</v>
      </c>
      <c r="F3123" t="s">
        <v>44</v>
      </c>
      <c r="G3123" t="s">
        <v>3742</v>
      </c>
      <c r="H3123" t="s">
        <v>3716</v>
      </c>
      <c r="I3123" t="s">
        <v>4534</v>
      </c>
      <c r="J3123" t="s">
        <v>4522</v>
      </c>
      <c r="K3123" s="2">
        <v>-5</v>
      </c>
      <c r="L3123" t="s">
        <v>44</v>
      </c>
      <c r="M3123" s="2">
        <v>-5</v>
      </c>
      <c r="N3123" t="s">
        <v>4523</v>
      </c>
      <c r="O3123" t="s">
        <v>4524</v>
      </c>
      <c r="P3123" t="s">
        <v>15300</v>
      </c>
      <c r="Q3123" t="s">
        <v>15304</v>
      </c>
      <c r="R3123" t="s">
        <v>44</v>
      </c>
      <c r="S3123" t="s">
        <v>4527</v>
      </c>
      <c r="T3123" s="3">
        <v>45818</v>
      </c>
      <c r="U3123" s="3">
        <v>45819</v>
      </c>
      <c r="V3123" s="2">
        <v>0</v>
      </c>
      <c r="W3123" t="s">
        <v>44</v>
      </c>
      <c r="X3123" t="s">
        <v>44</v>
      </c>
      <c r="Y3123" t="s">
        <v>15305</v>
      </c>
      <c r="Z3123" t="s">
        <v>15303</v>
      </c>
      <c r="AA3123" t="s">
        <v>4529</v>
      </c>
      <c r="AB3123" t="s">
        <v>4530</v>
      </c>
      <c r="AC3123" t="s">
        <v>99</v>
      </c>
      <c r="AD3123" t="str">
        <f t="shared" si="48"/>
        <v>10-60</v>
      </c>
      <c r="AE3123" t="str">
        <f>VLOOKUP(AD3123,'Main_Sub Desc'!C:D,2,)</f>
        <v>LPC from invoicing</v>
      </c>
      <c r="AF3123" t="str">
        <f>VLOOKUP(VALUE(H3123),'Main_Sub Desc'!F:G,2,)</f>
        <v>Wst Rev Late Payment</v>
      </c>
      <c r="AG3123">
        <f>IFERROR(VLOOKUP(VALUE(I3123),'PC Mapping'!A:F,6,),"")</f>
        <v>10514</v>
      </c>
      <c r="AH3123" s="13" t="str">
        <f>VLOOKUP(AG3123,'PC Mapping'!L:M,2,)</f>
        <v>Bolivar Sewer</v>
      </c>
    </row>
    <row r="3124" spans="1:34" x14ac:dyDescent="0.2">
      <c r="A3124" t="s">
        <v>15306</v>
      </c>
      <c r="B3124" t="s">
        <v>15294</v>
      </c>
      <c r="C3124" t="s">
        <v>4519</v>
      </c>
      <c r="D3124" t="s">
        <v>4520</v>
      </c>
      <c r="E3124" s="3">
        <v>45818</v>
      </c>
      <c r="F3124" t="s">
        <v>44</v>
      </c>
      <c r="G3124" t="s">
        <v>3742</v>
      </c>
      <c r="H3124" t="s">
        <v>3716</v>
      </c>
      <c r="I3124" t="s">
        <v>4534</v>
      </c>
      <c r="J3124" t="s">
        <v>4522</v>
      </c>
      <c r="K3124" s="2">
        <v>-5</v>
      </c>
      <c r="L3124" t="s">
        <v>44</v>
      </c>
      <c r="M3124" s="2">
        <v>-5</v>
      </c>
      <c r="N3124" t="s">
        <v>4523</v>
      </c>
      <c r="O3124" t="s">
        <v>4524</v>
      </c>
      <c r="P3124" t="s">
        <v>15307</v>
      </c>
      <c r="Q3124" t="s">
        <v>15308</v>
      </c>
      <c r="R3124" t="s">
        <v>44</v>
      </c>
      <c r="S3124" t="s">
        <v>4527</v>
      </c>
      <c r="T3124" s="3">
        <v>45818</v>
      </c>
      <c r="U3124" s="3">
        <v>45819</v>
      </c>
      <c r="V3124" s="2">
        <v>0</v>
      </c>
      <c r="W3124" t="s">
        <v>44</v>
      </c>
      <c r="X3124" t="s">
        <v>44</v>
      </c>
      <c r="Y3124" t="s">
        <v>15309</v>
      </c>
      <c r="Z3124" t="s">
        <v>241</v>
      </c>
      <c r="AA3124" t="s">
        <v>4529</v>
      </c>
      <c r="AB3124" t="s">
        <v>4530</v>
      </c>
      <c r="AC3124" t="s">
        <v>89</v>
      </c>
      <c r="AD3124" t="str">
        <f t="shared" si="48"/>
        <v>10-60</v>
      </c>
      <c r="AE3124" t="str">
        <f>VLOOKUP(AD3124,'Main_Sub Desc'!C:D,2,)</f>
        <v>LPC from invoicing</v>
      </c>
      <c r="AF3124" t="str">
        <f>VLOOKUP(VALUE(H3124),'Main_Sub Desc'!F:G,2,)</f>
        <v>Wst Rev Late Payment</v>
      </c>
      <c r="AG3124">
        <f>IFERROR(VLOOKUP(VALUE(I3124),'PC Mapping'!A:F,6,),"")</f>
        <v>10514</v>
      </c>
      <c r="AH3124" s="13" t="str">
        <f>VLOOKUP(AG3124,'PC Mapping'!L:M,2,)</f>
        <v>Bolivar Sewer</v>
      </c>
    </row>
    <row r="3125" spans="1:34" x14ac:dyDescent="0.2">
      <c r="A3125" t="s">
        <v>15306</v>
      </c>
      <c r="B3125" t="s">
        <v>15294</v>
      </c>
      <c r="C3125" t="s">
        <v>4519</v>
      </c>
      <c r="D3125" t="s">
        <v>4520</v>
      </c>
      <c r="E3125" s="3">
        <v>45818</v>
      </c>
      <c r="F3125" t="s">
        <v>44</v>
      </c>
      <c r="G3125" t="s">
        <v>3742</v>
      </c>
      <c r="H3125" t="s">
        <v>3722</v>
      </c>
      <c r="I3125" t="s">
        <v>4538</v>
      </c>
      <c r="J3125" t="s">
        <v>4522</v>
      </c>
      <c r="K3125" s="2">
        <v>-5</v>
      </c>
      <c r="L3125" t="s">
        <v>44</v>
      </c>
      <c r="M3125" s="2">
        <v>-5</v>
      </c>
      <c r="N3125" t="s">
        <v>4523</v>
      </c>
      <c r="O3125" t="s">
        <v>4524</v>
      </c>
      <c r="P3125" t="s">
        <v>15307</v>
      </c>
      <c r="Q3125" t="s">
        <v>15310</v>
      </c>
      <c r="R3125" t="s">
        <v>44</v>
      </c>
      <c r="S3125" t="s">
        <v>4527</v>
      </c>
      <c r="T3125" s="3">
        <v>45818</v>
      </c>
      <c r="U3125" s="3">
        <v>45819</v>
      </c>
      <c r="V3125" s="2">
        <v>0</v>
      </c>
      <c r="W3125" t="s">
        <v>44</v>
      </c>
      <c r="X3125" t="s">
        <v>44</v>
      </c>
      <c r="Y3125" t="s">
        <v>15311</v>
      </c>
      <c r="Z3125" t="s">
        <v>241</v>
      </c>
      <c r="AA3125" t="s">
        <v>4529</v>
      </c>
      <c r="AB3125" t="s">
        <v>4530</v>
      </c>
      <c r="AC3125" t="s">
        <v>89</v>
      </c>
      <c r="AD3125" t="str">
        <f t="shared" si="48"/>
        <v>10-60</v>
      </c>
      <c r="AE3125" t="str">
        <f>VLOOKUP(AD3125,'Main_Sub Desc'!C:D,2,)</f>
        <v>LPC from invoicing</v>
      </c>
      <c r="AF3125" t="str">
        <f>VLOOKUP(VALUE(H3125),'Main_Sub Desc'!F:G,2,)</f>
        <v>Wtr Rev Late Payment</v>
      </c>
      <c r="AG3125">
        <f>IFERROR(VLOOKUP(VALUE(I3125),'PC Mapping'!A:F,6,),"")</f>
        <v>10469</v>
      </c>
      <c r="AH3125" s="13" t="str">
        <f>VLOOKUP(AG3125,'PC Mapping'!L:M,2,)</f>
        <v>Bolivar Water</v>
      </c>
    </row>
    <row r="3126" spans="1:34" x14ac:dyDescent="0.2">
      <c r="A3126" t="s">
        <v>15312</v>
      </c>
      <c r="B3126" t="s">
        <v>15294</v>
      </c>
      <c r="C3126" t="s">
        <v>4519</v>
      </c>
      <c r="D3126" t="s">
        <v>4520</v>
      </c>
      <c r="E3126" s="3">
        <v>45818</v>
      </c>
      <c r="F3126" t="s">
        <v>44</v>
      </c>
      <c r="G3126" t="s">
        <v>3742</v>
      </c>
      <c r="H3126" t="s">
        <v>3722</v>
      </c>
      <c r="I3126" t="s">
        <v>4538</v>
      </c>
      <c r="J3126" t="s">
        <v>4522</v>
      </c>
      <c r="K3126" s="2">
        <v>-13.25</v>
      </c>
      <c r="L3126" t="s">
        <v>44</v>
      </c>
      <c r="M3126" s="2">
        <v>-13.25</v>
      </c>
      <c r="N3126" t="s">
        <v>4523</v>
      </c>
      <c r="O3126" t="s">
        <v>4524</v>
      </c>
      <c r="P3126" t="s">
        <v>10316</v>
      </c>
      <c r="Q3126" t="s">
        <v>15313</v>
      </c>
      <c r="R3126" t="s">
        <v>44</v>
      </c>
      <c r="S3126" t="s">
        <v>4527</v>
      </c>
      <c r="T3126" s="3">
        <v>45818</v>
      </c>
      <c r="U3126" s="3">
        <v>45819</v>
      </c>
      <c r="V3126" s="2">
        <v>0</v>
      </c>
      <c r="W3126" t="s">
        <v>44</v>
      </c>
      <c r="X3126" t="s">
        <v>44</v>
      </c>
      <c r="Y3126" t="s">
        <v>10318</v>
      </c>
      <c r="Z3126" t="s">
        <v>401</v>
      </c>
      <c r="AA3126" t="s">
        <v>4529</v>
      </c>
      <c r="AB3126" t="s">
        <v>4530</v>
      </c>
      <c r="AC3126" t="s">
        <v>89</v>
      </c>
      <c r="AD3126" t="str">
        <f t="shared" si="48"/>
        <v>10-60</v>
      </c>
      <c r="AE3126" t="str">
        <f>VLOOKUP(AD3126,'Main_Sub Desc'!C:D,2,)</f>
        <v>LPC from invoicing</v>
      </c>
      <c r="AF3126" t="str">
        <f>VLOOKUP(VALUE(H3126),'Main_Sub Desc'!F:G,2,)</f>
        <v>Wtr Rev Late Payment</v>
      </c>
      <c r="AG3126">
        <f>IFERROR(VLOOKUP(VALUE(I3126),'PC Mapping'!A:F,6,),"")</f>
        <v>10469</v>
      </c>
      <c r="AH3126" s="13" t="str">
        <f>VLOOKUP(AG3126,'PC Mapping'!L:M,2,)</f>
        <v>Bolivar Water</v>
      </c>
    </row>
    <row r="3127" spans="1:34" x14ac:dyDescent="0.2">
      <c r="A3127" t="s">
        <v>15312</v>
      </c>
      <c r="B3127" t="s">
        <v>15294</v>
      </c>
      <c r="C3127" t="s">
        <v>4519</v>
      </c>
      <c r="D3127" t="s">
        <v>4520</v>
      </c>
      <c r="E3127" s="3">
        <v>45818</v>
      </c>
      <c r="F3127" t="s">
        <v>44</v>
      </c>
      <c r="G3127" t="s">
        <v>3742</v>
      </c>
      <c r="H3127" t="s">
        <v>3716</v>
      </c>
      <c r="I3127" t="s">
        <v>4534</v>
      </c>
      <c r="J3127" t="s">
        <v>4522</v>
      </c>
      <c r="K3127" s="2">
        <v>-18.61</v>
      </c>
      <c r="L3127" t="s">
        <v>44</v>
      </c>
      <c r="M3127" s="2">
        <v>-18.61</v>
      </c>
      <c r="N3127" t="s">
        <v>4523</v>
      </c>
      <c r="O3127" t="s">
        <v>4524</v>
      </c>
      <c r="P3127" t="s">
        <v>10316</v>
      </c>
      <c r="Q3127" t="s">
        <v>15314</v>
      </c>
      <c r="R3127" t="s">
        <v>44</v>
      </c>
      <c r="S3127" t="s">
        <v>4527</v>
      </c>
      <c r="T3127" s="3">
        <v>45818</v>
      </c>
      <c r="U3127" s="3">
        <v>45819</v>
      </c>
      <c r="V3127" s="2">
        <v>0</v>
      </c>
      <c r="W3127" t="s">
        <v>44</v>
      </c>
      <c r="X3127" t="s">
        <v>44</v>
      </c>
      <c r="Y3127" t="s">
        <v>10320</v>
      </c>
      <c r="Z3127" t="s">
        <v>401</v>
      </c>
      <c r="AA3127" t="s">
        <v>4529</v>
      </c>
      <c r="AB3127" t="s">
        <v>4530</v>
      </c>
      <c r="AC3127" t="s">
        <v>89</v>
      </c>
      <c r="AD3127" t="str">
        <f t="shared" si="48"/>
        <v>10-60</v>
      </c>
      <c r="AE3127" t="str">
        <f>VLOOKUP(AD3127,'Main_Sub Desc'!C:D,2,)</f>
        <v>LPC from invoicing</v>
      </c>
      <c r="AF3127" t="str">
        <f>VLOOKUP(VALUE(H3127),'Main_Sub Desc'!F:G,2,)</f>
        <v>Wst Rev Late Payment</v>
      </c>
      <c r="AG3127">
        <f>IFERROR(VLOOKUP(VALUE(I3127),'PC Mapping'!A:F,6,),"")</f>
        <v>10514</v>
      </c>
      <c r="AH3127" s="13" t="str">
        <f>VLOOKUP(AG3127,'PC Mapping'!L:M,2,)</f>
        <v>Bolivar Sewer</v>
      </c>
    </row>
    <row r="3128" spans="1:34" x14ac:dyDescent="0.2">
      <c r="A3128" t="s">
        <v>15315</v>
      </c>
      <c r="B3128" t="s">
        <v>15294</v>
      </c>
      <c r="C3128" t="s">
        <v>4519</v>
      </c>
      <c r="D3128" t="s">
        <v>4520</v>
      </c>
      <c r="E3128" s="3">
        <v>45818</v>
      </c>
      <c r="F3128" t="s">
        <v>44</v>
      </c>
      <c r="G3128" t="s">
        <v>3742</v>
      </c>
      <c r="H3128" t="s">
        <v>3722</v>
      </c>
      <c r="I3128" t="s">
        <v>3752</v>
      </c>
      <c r="J3128" t="s">
        <v>4522</v>
      </c>
      <c r="K3128" s="2">
        <v>-5</v>
      </c>
      <c r="L3128" t="s">
        <v>44</v>
      </c>
      <c r="M3128" s="2">
        <v>-5</v>
      </c>
      <c r="N3128" t="s">
        <v>4523</v>
      </c>
      <c r="O3128" t="s">
        <v>4524</v>
      </c>
      <c r="P3128" t="s">
        <v>7840</v>
      </c>
      <c r="Q3128" t="s">
        <v>15316</v>
      </c>
      <c r="R3128" t="s">
        <v>44</v>
      </c>
      <c r="S3128" t="s">
        <v>4527</v>
      </c>
      <c r="T3128" s="3">
        <v>45818</v>
      </c>
      <c r="U3128" s="3">
        <v>45819</v>
      </c>
      <c r="V3128" s="2">
        <v>0</v>
      </c>
      <c r="W3128" t="s">
        <v>44</v>
      </c>
      <c r="X3128" t="s">
        <v>44</v>
      </c>
      <c r="Y3128" t="s">
        <v>15317</v>
      </c>
      <c r="Z3128" t="s">
        <v>15318</v>
      </c>
      <c r="AA3128" t="s">
        <v>4529</v>
      </c>
      <c r="AB3128" t="s">
        <v>4530</v>
      </c>
      <c r="AC3128" t="s">
        <v>89</v>
      </c>
      <c r="AD3128" t="str">
        <f t="shared" si="48"/>
        <v>10-60</v>
      </c>
      <c r="AE3128" t="str">
        <f>VLOOKUP(AD3128,'Main_Sub Desc'!C:D,2,)</f>
        <v>LPC from invoicing</v>
      </c>
      <c r="AF3128" t="str">
        <f>VLOOKUP(VALUE(H3128),'Main_Sub Desc'!F:G,2,)</f>
        <v>Wtr Rev Late Payment</v>
      </c>
      <c r="AG3128">
        <f>IFERROR(VLOOKUP(VALUE(I3128),'PC Mapping'!A:F,6,),"")</f>
        <v>10719</v>
      </c>
      <c r="AH3128" s="13" t="str">
        <f>VLOOKUP(AG3128,'PC Mapping'!L:M,2,)</f>
        <v>All Other Water</v>
      </c>
    </row>
    <row r="3129" spans="1:34" x14ac:dyDescent="0.2">
      <c r="A3129" t="s">
        <v>15319</v>
      </c>
      <c r="B3129" t="s">
        <v>15287</v>
      </c>
      <c r="C3129" t="s">
        <v>4519</v>
      </c>
      <c r="D3129" t="s">
        <v>4520</v>
      </c>
      <c r="E3129" s="3">
        <v>45818</v>
      </c>
      <c r="F3129" t="s">
        <v>44</v>
      </c>
      <c r="G3129" t="s">
        <v>3742</v>
      </c>
      <c r="H3129" t="s">
        <v>3722</v>
      </c>
      <c r="I3129" t="s">
        <v>4538</v>
      </c>
      <c r="J3129" t="s">
        <v>4522</v>
      </c>
      <c r="K3129" s="2">
        <v>-5</v>
      </c>
      <c r="L3129" t="s">
        <v>44</v>
      </c>
      <c r="M3129" s="2">
        <v>-5</v>
      </c>
      <c r="N3129" t="s">
        <v>4523</v>
      </c>
      <c r="O3129" t="s">
        <v>4524</v>
      </c>
      <c r="P3129" t="s">
        <v>15320</v>
      </c>
      <c r="Q3129" t="s">
        <v>15321</v>
      </c>
      <c r="R3129" t="s">
        <v>44</v>
      </c>
      <c r="S3129" t="s">
        <v>4527</v>
      </c>
      <c r="T3129" s="3">
        <v>45818</v>
      </c>
      <c r="U3129" s="3">
        <v>45819</v>
      </c>
      <c r="V3129" s="2">
        <v>0</v>
      </c>
      <c r="W3129" t="s">
        <v>44</v>
      </c>
      <c r="X3129" t="s">
        <v>44</v>
      </c>
      <c r="Y3129" t="s">
        <v>15322</v>
      </c>
      <c r="Z3129" t="s">
        <v>248</v>
      </c>
      <c r="AA3129" t="s">
        <v>4529</v>
      </c>
      <c r="AB3129" t="s">
        <v>4530</v>
      </c>
      <c r="AC3129" t="s">
        <v>89</v>
      </c>
      <c r="AD3129" t="str">
        <f t="shared" si="48"/>
        <v>10-60</v>
      </c>
      <c r="AE3129" t="str">
        <f>VLOOKUP(AD3129,'Main_Sub Desc'!C:D,2,)</f>
        <v>LPC from invoicing</v>
      </c>
      <c r="AF3129" t="str">
        <f>VLOOKUP(VALUE(H3129),'Main_Sub Desc'!F:G,2,)</f>
        <v>Wtr Rev Late Payment</v>
      </c>
      <c r="AG3129">
        <f>IFERROR(VLOOKUP(VALUE(I3129),'PC Mapping'!A:F,6,),"")</f>
        <v>10469</v>
      </c>
      <c r="AH3129" s="13" t="str">
        <f>VLOOKUP(AG3129,'PC Mapping'!L:M,2,)</f>
        <v>Bolivar Water</v>
      </c>
    </row>
    <row r="3130" spans="1:34" x14ac:dyDescent="0.2">
      <c r="A3130" t="s">
        <v>15319</v>
      </c>
      <c r="B3130" t="s">
        <v>15287</v>
      </c>
      <c r="C3130" t="s">
        <v>4519</v>
      </c>
      <c r="D3130" t="s">
        <v>4520</v>
      </c>
      <c r="E3130" s="3">
        <v>45818</v>
      </c>
      <c r="F3130" t="s">
        <v>44</v>
      </c>
      <c r="G3130" t="s">
        <v>3742</v>
      </c>
      <c r="H3130" t="s">
        <v>3716</v>
      </c>
      <c r="I3130" t="s">
        <v>4534</v>
      </c>
      <c r="J3130" t="s">
        <v>4522</v>
      </c>
      <c r="K3130" s="2">
        <v>-5</v>
      </c>
      <c r="L3130" t="s">
        <v>44</v>
      </c>
      <c r="M3130" s="2">
        <v>-5</v>
      </c>
      <c r="N3130" t="s">
        <v>4523</v>
      </c>
      <c r="O3130" t="s">
        <v>4524</v>
      </c>
      <c r="P3130" t="s">
        <v>15320</v>
      </c>
      <c r="Q3130" t="s">
        <v>15323</v>
      </c>
      <c r="R3130" t="s">
        <v>44</v>
      </c>
      <c r="S3130" t="s">
        <v>4527</v>
      </c>
      <c r="T3130" s="3">
        <v>45818</v>
      </c>
      <c r="U3130" s="3">
        <v>45819</v>
      </c>
      <c r="V3130" s="2">
        <v>0</v>
      </c>
      <c r="W3130" t="s">
        <v>44</v>
      </c>
      <c r="X3130" t="s">
        <v>44</v>
      </c>
      <c r="Y3130" t="s">
        <v>15324</v>
      </c>
      <c r="Z3130" t="s">
        <v>248</v>
      </c>
      <c r="AA3130" t="s">
        <v>4529</v>
      </c>
      <c r="AB3130" t="s">
        <v>4530</v>
      </c>
      <c r="AC3130" t="s">
        <v>89</v>
      </c>
      <c r="AD3130" t="str">
        <f t="shared" si="48"/>
        <v>10-60</v>
      </c>
      <c r="AE3130" t="str">
        <f>VLOOKUP(AD3130,'Main_Sub Desc'!C:D,2,)</f>
        <v>LPC from invoicing</v>
      </c>
      <c r="AF3130" t="str">
        <f>VLOOKUP(VALUE(H3130),'Main_Sub Desc'!F:G,2,)</f>
        <v>Wst Rev Late Payment</v>
      </c>
      <c r="AG3130">
        <f>IFERROR(VLOOKUP(VALUE(I3130),'PC Mapping'!A:F,6,),"")</f>
        <v>10514</v>
      </c>
      <c r="AH3130" s="13" t="str">
        <f>VLOOKUP(AG3130,'PC Mapping'!L:M,2,)</f>
        <v>Bolivar Sewer</v>
      </c>
    </row>
    <row r="3131" spans="1:34" x14ac:dyDescent="0.2">
      <c r="A3131" t="s">
        <v>15325</v>
      </c>
      <c r="B3131" t="s">
        <v>15294</v>
      </c>
      <c r="C3131" t="s">
        <v>4519</v>
      </c>
      <c r="D3131" t="s">
        <v>4520</v>
      </c>
      <c r="E3131" s="3">
        <v>45818</v>
      </c>
      <c r="F3131" t="s">
        <v>44</v>
      </c>
      <c r="G3131" t="s">
        <v>3742</v>
      </c>
      <c r="H3131" t="s">
        <v>3722</v>
      </c>
      <c r="I3131" t="s">
        <v>4538</v>
      </c>
      <c r="J3131" t="s">
        <v>4522</v>
      </c>
      <c r="K3131" s="2">
        <v>-5</v>
      </c>
      <c r="L3131" t="s">
        <v>44</v>
      </c>
      <c r="M3131" s="2">
        <v>-5</v>
      </c>
      <c r="N3131" t="s">
        <v>4523</v>
      </c>
      <c r="O3131" t="s">
        <v>4524</v>
      </c>
      <c r="P3131" t="s">
        <v>15326</v>
      </c>
      <c r="Q3131" t="s">
        <v>15327</v>
      </c>
      <c r="R3131" t="s">
        <v>44</v>
      </c>
      <c r="S3131" t="s">
        <v>4527</v>
      </c>
      <c r="T3131" s="3">
        <v>45818</v>
      </c>
      <c r="U3131" s="3">
        <v>45819</v>
      </c>
      <c r="V3131" s="2">
        <v>0</v>
      </c>
      <c r="W3131" t="s">
        <v>44</v>
      </c>
      <c r="X3131" t="s">
        <v>44</v>
      </c>
      <c r="Y3131" t="s">
        <v>15328</v>
      </c>
      <c r="Z3131" t="s">
        <v>463</v>
      </c>
      <c r="AA3131" t="s">
        <v>4529</v>
      </c>
      <c r="AB3131" t="s">
        <v>4530</v>
      </c>
      <c r="AC3131" t="s">
        <v>89</v>
      </c>
      <c r="AD3131" t="str">
        <f t="shared" si="48"/>
        <v>10-60</v>
      </c>
      <c r="AE3131" t="str">
        <f>VLOOKUP(AD3131,'Main_Sub Desc'!C:D,2,)</f>
        <v>LPC from invoicing</v>
      </c>
      <c r="AF3131" t="str">
        <f>VLOOKUP(VALUE(H3131),'Main_Sub Desc'!F:G,2,)</f>
        <v>Wtr Rev Late Payment</v>
      </c>
      <c r="AG3131">
        <f>IFERROR(VLOOKUP(VALUE(I3131),'PC Mapping'!A:F,6,),"")</f>
        <v>10469</v>
      </c>
      <c r="AH3131" s="13" t="str">
        <f>VLOOKUP(AG3131,'PC Mapping'!L:M,2,)</f>
        <v>Bolivar Water</v>
      </c>
    </row>
    <row r="3132" spans="1:34" x14ac:dyDescent="0.2">
      <c r="A3132" t="s">
        <v>15329</v>
      </c>
      <c r="B3132" t="s">
        <v>15330</v>
      </c>
      <c r="C3132" t="s">
        <v>4519</v>
      </c>
      <c r="D3132" t="s">
        <v>4520</v>
      </c>
      <c r="E3132" s="3">
        <v>45820</v>
      </c>
      <c r="F3132" t="s">
        <v>44</v>
      </c>
      <c r="G3132" t="s">
        <v>3742</v>
      </c>
      <c r="H3132" t="s">
        <v>3722</v>
      </c>
      <c r="I3132" t="s">
        <v>3752</v>
      </c>
      <c r="J3132" t="s">
        <v>4522</v>
      </c>
      <c r="K3132" s="2">
        <v>-35.590000000000003</v>
      </c>
      <c r="L3132" t="s">
        <v>44</v>
      </c>
      <c r="M3132" s="2">
        <v>-35.590000000000003</v>
      </c>
      <c r="N3132" t="s">
        <v>4523</v>
      </c>
      <c r="O3132" t="s">
        <v>4524</v>
      </c>
      <c r="P3132" t="s">
        <v>7776</v>
      </c>
      <c r="Q3132" t="s">
        <v>15331</v>
      </c>
      <c r="R3132" t="s">
        <v>44</v>
      </c>
      <c r="S3132" t="s">
        <v>4527</v>
      </c>
      <c r="T3132" s="3">
        <v>45820</v>
      </c>
      <c r="U3132" s="3">
        <v>45821</v>
      </c>
      <c r="V3132" s="2">
        <v>0</v>
      </c>
      <c r="W3132" t="s">
        <v>44</v>
      </c>
      <c r="X3132" t="s">
        <v>44</v>
      </c>
      <c r="Y3132" t="s">
        <v>15332</v>
      </c>
      <c r="Z3132" t="s">
        <v>3098</v>
      </c>
      <c r="AA3132" t="s">
        <v>4529</v>
      </c>
      <c r="AB3132" t="s">
        <v>4530</v>
      </c>
      <c r="AC3132" t="s">
        <v>89</v>
      </c>
      <c r="AD3132" t="str">
        <f t="shared" si="48"/>
        <v>10-60</v>
      </c>
      <c r="AE3132" t="str">
        <f>VLOOKUP(AD3132,'Main_Sub Desc'!C:D,2,)</f>
        <v>LPC from invoicing</v>
      </c>
      <c r="AF3132" t="str">
        <f>VLOOKUP(VALUE(H3132),'Main_Sub Desc'!F:G,2,)</f>
        <v>Wtr Rev Late Payment</v>
      </c>
      <c r="AG3132">
        <f>IFERROR(VLOOKUP(VALUE(I3132),'PC Mapping'!A:F,6,),"")</f>
        <v>10719</v>
      </c>
      <c r="AH3132" s="13" t="str">
        <f>VLOOKUP(AG3132,'PC Mapping'!L:M,2,)</f>
        <v>All Other Water</v>
      </c>
    </row>
    <row r="3133" spans="1:34" x14ac:dyDescent="0.2">
      <c r="A3133" t="s">
        <v>15333</v>
      </c>
      <c r="B3133" t="s">
        <v>15334</v>
      </c>
      <c r="C3133" t="s">
        <v>4519</v>
      </c>
      <c r="D3133" t="s">
        <v>4520</v>
      </c>
      <c r="E3133" s="3">
        <v>45824</v>
      </c>
      <c r="F3133" t="s">
        <v>44</v>
      </c>
      <c r="G3133" t="s">
        <v>3742</v>
      </c>
      <c r="H3133" t="s">
        <v>3722</v>
      </c>
      <c r="I3133" t="s">
        <v>4538</v>
      </c>
      <c r="J3133" t="s">
        <v>4522</v>
      </c>
      <c r="K3133" s="2">
        <v>-16.440000000000001</v>
      </c>
      <c r="L3133" t="s">
        <v>44</v>
      </c>
      <c r="M3133" s="2">
        <v>-16.440000000000001</v>
      </c>
      <c r="N3133" t="s">
        <v>4523</v>
      </c>
      <c r="O3133" t="s">
        <v>4524</v>
      </c>
      <c r="P3133" t="s">
        <v>10031</v>
      </c>
      <c r="Q3133" t="s">
        <v>15335</v>
      </c>
      <c r="R3133" t="s">
        <v>44</v>
      </c>
      <c r="S3133" t="s">
        <v>4527</v>
      </c>
      <c r="T3133" s="3">
        <v>45824</v>
      </c>
      <c r="U3133" s="3">
        <v>45825</v>
      </c>
      <c r="V3133" s="2">
        <v>0</v>
      </c>
      <c r="W3133" t="s">
        <v>44</v>
      </c>
      <c r="X3133" t="s">
        <v>44</v>
      </c>
      <c r="Y3133" t="s">
        <v>10035</v>
      </c>
      <c r="Z3133" t="s">
        <v>451</v>
      </c>
      <c r="AA3133" t="s">
        <v>4529</v>
      </c>
      <c r="AB3133" t="s">
        <v>4530</v>
      </c>
      <c r="AC3133" t="s">
        <v>89</v>
      </c>
      <c r="AD3133" t="str">
        <f t="shared" si="48"/>
        <v>10-60</v>
      </c>
      <c r="AE3133" t="str">
        <f>VLOOKUP(AD3133,'Main_Sub Desc'!C:D,2,)</f>
        <v>LPC from invoicing</v>
      </c>
      <c r="AF3133" t="str">
        <f>VLOOKUP(VALUE(H3133),'Main_Sub Desc'!F:G,2,)</f>
        <v>Wtr Rev Late Payment</v>
      </c>
      <c r="AG3133">
        <f>IFERROR(VLOOKUP(VALUE(I3133),'PC Mapping'!A:F,6,),"")</f>
        <v>10469</v>
      </c>
      <c r="AH3133" s="13" t="str">
        <f>VLOOKUP(AG3133,'PC Mapping'!L:M,2,)</f>
        <v>Bolivar Water</v>
      </c>
    </row>
    <row r="3134" spans="1:34" x14ac:dyDescent="0.2">
      <c r="A3134" t="s">
        <v>15333</v>
      </c>
      <c r="B3134" t="s">
        <v>15334</v>
      </c>
      <c r="C3134" t="s">
        <v>4519</v>
      </c>
      <c r="D3134" t="s">
        <v>4520</v>
      </c>
      <c r="E3134" s="3">
        <v>45824</v>
      </c>
      <c r="F3134" t="s">
        <v>44</v>
      </c>
      <c r="G3134" t="s">
        <v>3742</v>
      </c>
      <c r="H3134" t="s">
        <v>3716</v>
      </c>
      <c r="I3134" t="s">
        <v>4534</v>
      </c>
      <c r="J3134" t="s">
        <v>4522</v>
      </c>
      <c r="K3134" s="2">
        <v>-23.59</v>
      </c>
      <c r="L3134" t="s">
        <v>44</v>
      </c>
      <c r="M3134" s="2">
        <v>-23.59</v>
      </c>
      <c r="N3134" t="s">
        <v>4523</v>
      </c>
      <c r="O3134" t="s">
        <v>4524</v>
      </c>
      <c r="P3134" t="s">
        <v>10031</v>
      </c>
      <c r="Q3134" t="s">
        <v>15336</v>
      </c>
      <c r="R3134" t="s">
        <v>44</v>
      </c>
      <c r="S3134" t="s">
        <v>4527</v>
      </c>
      <c r="T3134" s="3">
        <v>45824</v>
      </c>
      <c r="U3134" s="3">
        <v>45825</v>
      </c>
      <c r="V3134" s="2">
        <v>0</v>
      </c>
      <c r="W3134" t="s">
        <v>44</v>
      </c>
      <c r="X3134" t="s">
        <v>44</v>
      </c>
      <c r="Y3134" t="s">
        <v>10033</v>
      </c>
      <c r="Z3134" t="s">
        <v>451</v>
      </c>
      <c r="AA3134" t="s">
        <v>4529</v>
      </c>
      <c r="AB3134" t="s">
        <v>4530</v>
      </c>
      <c r="AC3134" t="s">
        <v>89</v>
      </c>
      <c r="AD3134" t="str">
        <f t="shared" si="48"/>
        <v>10-60</v>
      </c>
      <c r="AE3134" t="str">
        <f>VLOOKUP(AD3134,'Main_Sub Desc'!C:D,2,)</f>
        <v>LPC from invoicing</v>
      </c>
      <c r="AF3134" t="str">
        <f>VLOOKUP(VALUE(H3134),'Main_Sub Desc'!F:G,2,)</f>
        <v>Wst Rev Late Payment</v>
      </c>
      <c r="AG3134">
        <f>IFERROR(VLOOKUP(VALUE(I3134),'PC Mapping'!A:F,6,),"")</f>
        <v>10514</v>
      </c>
      <c r="AH3134" s="13" t="str">
        <f>VLOOKUP(AG3134,'PC Mapping'!L:M,2,)</f>
        <v>Bolivar Sewer</v>
      </c>
    </row>
    <row r="3135" spans="1:34" x14ac:dyDescent="0.2">
      <c r="A3135" t="s">
        <v>15337</v>
      </c>
      <c r="B3135" t="s">
        <v>15338</v>
      </c>
      <c r="C3135" t="s">
        <v>4519</v>
      </c>
      <c r="D3135" t="s">
        <v>4520</v>
      </c>
      <c r="E3135" s="3">
        <v>45825</v>
      </c>
      <c r="F3135" t="s">
        <v>44</v>
      </c>
      <c r="G3135" t="s">
        <v>3742</v>
      </c>
      <c r="H3135" t="s">
        <v>3722</v>
      </c>
      <c r="I3135" t="s">
        <v>3752</v>
      </c>
      <c r="J3135" t="s">
        <v>4522</v>
      </c>
      <c r="K3135" s="2">
        <v>-14.05</v>
      </c>
      <c r="L3135" t="s">
        <v>44</v>
      </c>
      <c r="M3135" s="2">
        <v>-14.05</v>
      </c>
      <c r="N3135" t="s">
        <v>4523</v>
      </c>
      <c r="O3135" t="s">
        <v>4524</v>
      </c>
      <c r="P3135" t="s">
        <v>6088</v>
      </c>
      <c r="Q3135" t="s">
        <v>15339</v>
      </c>
      <c r="R3135" t="s">
        <v>44</v>
      </c>
      <c r="S3135" t="s">
        <v>4527</v>
      </c>
      <c r="T3135" s="3">
        <v>45825</v>
      </c>
      <c r="U3135" s="3">
        <v>45826</v>
      </c>
      <c r="V3135" s="2">
        <v>0</v>
      </c>
      <c r="W3135" t="s">
        <v>44</v>
      </c>
      <c r="X3135" t="s">
        <v>44</v>
      </c>
      <c r="Y3135" t="s">
        <v>15340</v>
      </c>
      <c r="Z3135" t="s">
        <v>2105</v>
      </c>
      <c r="AA3135" t="s">
        <v>4529</v>
      </c>
      <c r="AB3135" t="s">
        <v>4530</v>
      </c>
      <c r="AC3135" t="s">
        <v>89</v>
      </c>
      <c r="AD3135" t="str">
        <f t="shared" si="48"/>
        <v>10-60</v>
      </c>
      <c r="AE3135" t="str">
        <f>VLOOKUP(AD3135,'Main_Sub Desc'!C:D,2,)</f>
        <v>LPC from invoicing</v>
      </c>
      <c r="AF3135" t="str">
        <f>VLOOKUP(VALUE(H3135),'Main_Sub Desc'!F:G,2,)</f>
        <v>Wtr Rev Late Payment</v>
      </c>
      <c r="AG3135">
        <f>IFERROR(VLOOKUP(VALUE(I3135),'PC Mapping'!A:F,6,),"")</f>
        <v>10719</v>
      </c>
      <c r="AH3135" s="13" t="str">
        <f>VLOOKUP(AG3135,'PC Mapping'!L:M,2,)</f>
        <v>All Other Water</v>
      </c>
    </row>
    <row r="3136" spans="1:34" x14ac:dyDescent="0.2">
      <c r="A3136" t="s">
        <v>15341</v>
      </c>
      <c r="B3136" t="s">
        <v>15338</v>
      </c>
      <c r="C3136" t="s">
        <v>4519</v>
      </c>
      <c r="D3136" t="s">
        <v>4520</v>
      </c>
      <c r="E3136" s="3">
        <v>45825</v>
      </c>
      <c r="F3136" t="s">
        <v>44</v>
      </c>
      <c r="G3136" t="s">
        <v>3742</v>
      </c>
      <c r="H3136" t="s">
        <v>3716</v>
      </c>
      <c r="I3136" t="s">
        <v>4708</v>
      </c>
      <c r="J3136" t="s">
        <v>4522</v>
      </c>
      <c r="K3136" s="2">
        <v>-5</v>
      </c>
      <c r="L3136" t="s">
        <v>44</v>
      </c>
      <c r="M3136" s="2">
        <v>-5</v>
      </c>
      <c r="N3136" t="s">
        <v>4523</v>
      </c>
      <c r="O3136" t="s">
        <v>4524</v>
      </c>
      <c r="P3136" t="s">
        <v>13099</v>
      </c>
      <c r="Q3136" t="s">
        <v>15342</v>
      </c>
      <c r="R3136" t="s">
        <v>44</v>
      </c>
      <c r="S3136" t="s">
        <v>4527</v>
      </c>
      <c r="T3136" s="3">
        <v>45825</v>
      </c>
      <c r="U3136" s="3">
        <v>45826</v>
      </c>
      <c r="V3136" s="2">
        <v>0</v>
      </c>
      <c r="W3136" t="s">
        <v>44</v>
      </c>
      <c r="X3136" t="s">
        <v>44</v>
      </c>
      <c r="Y3136" t="s">
        <v>15343</v>
      </c>
      <c r="Z3136" t="s">
        <v>15344</v>
      </c>
      <c r="AA3136" t="s">
        <v>4529</v>
      </c>
      <c r="AB3136" t="s">
        <v>4530</v>
      </c>
      <c r="AC3136" t="s">
        <v>89</v>
      </c>
      <c r="AD3136" t="str">
        <f t="shared" si="48"/>
        <v>10-60</v>
      </c>
      <c r="AE3136" t="str">
        <f>VLOOKUP(AD3136,'Main_Sub Desc'!C:D,2,)</f>
        <v>LPC from invoicing</v>
      </c>
      <c r="AF3136" t="str">
        <f>VLOOKUP(VALUE(H3136),'Main_Sub Desc'!F:G,2,)</f>
        <v>Wst Rev Late Payment</v>
      </c>
      <c r="AG3136">
        <f>IFERROR(VLOOKUP(VALUE(I3136),'PC Mapping'!A:F,6,),"")</f>
        <v>10720</v>
      </c>
      <c r="AH3136" s="13" t="str">
        <f>VLOOKUP(AG3136,'PC Mapping'!L:M,2,)</f>
        <v>All Other Sewer</v>
      </c>
    </row>
    <row r="3137" spans="1:34" x14ac:dyDescent="0.2">
      <c r="A3137" t="s">
        <v>15345</v>
      </c>
      <c r="B3137" t="s">
        <v>15346</v>
      </c>
      <c r="C3137" t="s">
        <v>4519</v>
      </c>
      <c r="D3137" t="s">
        <v>4520</v>
      </c>
      <c r="E3137" s="3">
        <v>45827</v>
      </c>
      <c r="F3137" t="s">
        <v>44</v>
      </c>
      <c r="G3137" t="s">
        <v>3742</v>
      </c>
      <c r="H3137" t="s">
        <v>3716</v>
      </c>
      <c r="I3137" t="s">
        <v>4534</v>
      </c>
      <c r="J3137" t="s">
        <v>4522</v>
      </c>
      <c r="K3137" s="2">
        <v>-5</v>
      </c>
      <c r="L3137" t="s">
        <v>44</v>
      </c>
      <c r="M3137" s="2">
        <v>-5</v>
      </c>
      <c r="N3137" t="s">
        <v>4523</v>
      </c>
      <c r="O3137" t="s">
        <v>4524</v>
      </c>
      <c r="P3137" t="s">
        <v>15347</v>
      </c>
      <c r="Q3137" t="s">
        <v>15348</v>
      </c>
      <c r="R3137" t="s">
        <v>44</v>
      </c>
      <c r="S3137" t="s">
        <v>4527</v>
      </c>
      <c r="T3137" s="3">
        <v>45827</v>
      </c>
      <c r="U3137" s="3">
        <v>45828</v>
      </c>
      <c r="V3137" s="2">
        <v>0</v>
      </c>
      <c r="W3137" t="s">
        <v>44</v>
      </c>
      <c r="X3137" t="s">
        <v>44</v>
      </c>
      <c r="Y3137" t="s">
        <v>15349</v>
      </c>
      <c r="Z3137" t="s">
        <v>368</v>
      </c>
      <c r="AA3137" t="s">
        <v>4529</v>
      </c>
      <c r="AB3137" t="s">
        <v>4530</v>
      </c>
      <c r="AC3137" t="s">
        <v>89</v>
      </c>
      <c r="AD3137" t="str">
        <f t="shared" si="48"/>
        <v>10-60</v>
      </c>
      <c r="AE3137" t="str">
        <f>VLOOKUP(AD3137,'Main_Sub Desc'!C:D,2,)</f>
        <v>LPC from invoicing</v>
      </c>
      <c r="AF3137" t="str">
        <f>VLOOKUP(VALUE(H3137),'Main_Sub Desc'!F:G,2,)</f>
        <v>Wst Rev Late Payment</v>
      </c>
      <c r="AG3137">
        <f>IFERROR(VLOOKUP(VALUE(I3137),'PC Mapping'!A:F,6,),"")</f>
        <v>10514</v>
      </c>
      <c r="AH3137" s="13" t="str">
        <f>VLOOKUP(AG3137,'PC Mapping'!L:M,2,)</f>
        <v>Bolivar Sewer</v>
      </c>
    </row>
    <row r="3138" spans="1:34" x14ac:dyDescent="0.2">
      <c r="A3138" t="s">
        <v>15345</v>
      </c>
      <c r="B3138" t="s">
        <v>15346</v>
      </c>
      <c r="C3138" t="s">
        <v>4519</v>
      </c>
      <c r="D3138" t="s">
        <v>4520</v>
      </c>
      <c r="E3138" s="3">
        <v>45827</v>
      </c>
      <c r="F3138" t="s">
        <v>44</v>
      </c>
      <c r="G3138" t="s">
        <v>3742</v>
      </c>
      <c r="H3138" t="s">
        <v>3722</v>
      </c>
      <c r="I3138" t="s">
        <v>4538</v>
      </c>
      <c r="J3138" t="s">
        <v>4522</v>
      </c>
      <c r="K3138" s="2">
        <v>-5</v>
      </c>
      <c r="L3138" t="s">
        <v>44</v>
      </c>
      <c r="M3138" s="2">
        <v>-5</v>
      </c>
      <c r="N3138" t="s">
        <v>4523</v>
      </c>
      <c r="O3138" t="s">
        <v>4524</v>
      </c>
      <c r="P3138" t="s">
        <v>15347</v>
      </c>
      <c r="Q3138" t="s">
        <v>15350</v>
      </c>
      <c r="R3138" t="s">
        <v>44</v>
      </c>
      <c r="S3138" t="s">
        <v>4527</v>
      </c>
      <c r="T3138" s="3">
        <v>45827</v>
      </c>
      <c r="U3138" s="3">
        <v>45828</v>
      </c>
      <c r="V3138" s="2">
        <v>0</v>
      </c>
      <c r="W3138" t="s">
        <v>44</v>
      </c>
      <c r="X3138" t="s">
        <v>44</v>
      </c>
      <c r="Y3138" t="s">
        <v>15351</v>
      </c>
      <c r="Z3138" t="s">
        <v>368</v>
      </c>
      <c r="AA3138" t="s">
        <v>4529</v>
      </c>
      <c r="AB3138" t="s">
        <v>4530</v>
      </c>
      <c r="AC3138" t="s">
        <v>89</v>
      </c>
      <c r="AD3138" t="str">
        <f t="shared" si="48"/>
        <v>10-60</v>
      </c>
      <c r="AE3138" t="str">
        <f>VLOOKUP(AD3138,'Main_Sub Desc'!C:D,2,)</f>
        <v>LPC from invoicing</v>
      </c>
      <c r="AF3138" t="str">
        <f>VLOOKUP(VALUE(H3138),'Main_Sub Desc'!F:G,2,)</f>
        <v>Wtr Rev Late Payment</v>
      </c>
      <c r="AG3138">
        <f>IFERROR(VLOOKUP(VALUE(I3138),'PC Mapping'!A:F,6,),"")</f>
        <v>10469</v>
      </c>
      <c r="AH3138" s="13" t="str">
        <f>VLOOKUP(AG3138,'PC Mapping'!L:M,2,)</f>
        <v>Bolivar Water</v>
      </c>
    </row>
    <row r="3139" spans="1:34" x14ac:dyDescent="0.2">
      <c r="A3139" t="s">
        <v>15352</v>
      </c>
      <c r="B3139" t="s">
        <v>15346</v>
      </c>
      <c r="C3139" t="s">
        <v>4519</v>
      </c>
      <c r="D3139" t="s">
        <v>4520</v>
      </c>
      <c r="E3139" s="3">
        <v>45827</v>
      </c>
      <c r="F3139" t="s">
        <v>44</v>
      </c>
      <c r="G3139" t="s">
        <v>3742</v>
      </c>
      <c r="H3139" t="s">
        <v>3722</v>
      </c>
      <c r="I3139" t="s">
        <v>3752</v>
      </c>
      <c r="J3139" t="s">
        <v>4522</v>
      </c>
      <c r="K3139" s="2">
        <v>-5</v>
      </c>
      <c r="L3139" t="s">
        <v>44</v>
      </c>
      <c r="M3139" s="2">
        <v>-5</v>
      </c>
      <c r="N3139" t="s">
        <v>4523</v>
      </c>
      <c r="O3139" t="s">
        <v>4524</v>
      </c>
      <c r="P3139" t="s">
        <v>7854</v>
      </c>
      <c r="Q3139" t="s">
        <v>15353</v>
      </c>
      <c r="R3139" t="s">
        <v>44</v>
      </c>
      <c r="S3139" t="s">
        <v>4527</v>
      </c>
      <c r="T3139" s="3">
        <v>45827</v>
      </c>
      <c r="U3139" s="3">
        <v>45828</v>
      </c>
      <c r="V3139" s="2">
        <v>0</v>
      </c>
      <c r="W3139" t="s">
        <v>44</v>
      </c>
      <c r="X3139" t="s">
        <v>44</v>
      </c>
      <c r="Y3139" t="s">
        <v>15354</v>
      </c>
      <c r="Z3139" t="s">
        <v>2496</v>
      </c>
      <c r="AA3139" t="s">
        <v>4529</v>
      </c>
      <c r="AB3139" t="s">
        <v>4530</v>
      </c>
      <c r="AC3139" t="s">
        <v>89</v>
      </c>
      <c r="AD3139" t="str">
        <f t="shared" si="48"/>
        <v>10-60</v>
      </c>
      <c r="AE3139" t="str">
        <f>VLOOKUP(AD3139,'Main_Sub Desc'!C:D,2,)</f>
        <v>LPC from invoicing</v>
      </c>
      <c r="AF3139" t="str">
        <f>VLOOKUP(VALUE(H3139),'Main_Sub Desc'!F:G,2,)</f>
        <v>Wtr Rev Late Payment</v>
      </c>
      <c r="AG3139">
        <f>IFERROR(VLOOKUP(VALUE(I3139),'PC Mapping'!A:F,6,),"")</f>
        <v>10719</v>
      </c>
      <c r="AH3139" s="13" t="str">
        <f>VLOOKUP(AG3139,'PC Mapping'!L:M,2,)</f>
        <v>All Other Water</v>
      </c>
    </row>
    <row r="3140" spans="1:34" x14ac:dyDescent="0.2">
      <c r="A3140" t="s">
        <v>15355</v>
      </c>
      <c r="B3140" t="s">
        <v>15346</v>
      </c>
      <c r="C3140" t="s">
        <v>4519</v>
      </c>
      <c r="D3140" t="s">
        <v>4520</v>
      </c>
      <c r="E3140" s="3">
        <v>45827</v>
      </c>
      <c r="F3140" t="s">
        <v>44</v>
      </c>
      <c r="G3140" t="s">
        <v>3742</v>
      </c>
      <c r="H3140" t="s">
        <v>3722</v>
      </c>
      <c r="I3140" t="s">
        <v>4538</v>
      </c>
      <c r="J3140" t="s">
        <v>4522</v>
      </c>
      <c r="K3140" s="2">
        <v>-5</v>
      </c>
      <c r="L3140" t="s">
        <v>44</v>
      </c>
      <c r="M3140" s="2">
        <v>-5</v>
      </c>
      <c r="N3140" t="s">
        <v>4523</v>
      </c>
      <c r="O3140" t="s">
        <v>4524</v>
      </c>
      <c r="P3140" t="s">
        <v>15356</v>
      </c>
      <c r="Q3140" t="s">
        <v>15357</v>
      </c>
      <c r="R3140" t="s">
        <v>44</v>
      </c>
      <c r="S3140" t="s">
        <v>4527</v>
      </c>
      <c r="T3140" s="3">
        <v>45827</v>
      </c>
      <c r="U3140" s="3">
        <v>45828</v>
      </c>
      <c r="V3140" s="2">
        <v>0</v>
      </c>
      <c r="W3140" t="s">
        <v>44</v>
      </c>
      <c r="X3140" t="s">
        <v>44</v>
      </c>
      <c r="Y3140" t="s">
        <v>15358</v>
      </c>
      <c r="Z3140" t="s">
        <v>544</v>
      </c>
      <c r="AA3140" t="s">
        <v>4529</v>
      </c>
      <c r="AB3140" t="s">
        <v>4530</v>
      </c>
      <c r="AC3140" t="s">
        <v>89</v>
      </c>
      <c r="AD3140" t="str">
        <f t="shared" ref="AD3140:AD3203" si="49">CONCATENATE(VALUE(AA3140),"-",VALUE(AB3140))</f>
        <v>10-60</v>
      </c>
      <c r="AE3140" t="str">
        <f>VLOOKUP(AD3140,'Main_Sub Desc'!C:D,2,)</f>
        <v>LPC from invoicing</v>
      </c>
      <c r="AF3140" t="str">
        <f>VLOOKUP(VALUE(H3140),'Main_Sub Desc'!F:G,2,)</f>
        <v>Wtr Rev Late Payment</v>
      </c>
      <c r="AG3140">
        <f>IFERROR(VLOOKUP(VALUE(I3140),'PC Mapping'!A:F,6,),"")</f>
        <v>10469</v>
      </c>
      <c r="AH3140" s="13" t="str">
        <f>VLOOKUP(AG3140,'PC Mapping'!L:M,2,)</f>
        <v>Bolivar Water</v>
      </c>
    </row>
    <row r="3141" spans="1:34" x14ac:dyDescent="0.2">
      <c r="A3141" t="s">
        <v>15355</v>
      </c>
      <c r="B3141" t="s">
        <v>15346</v>
      </c>
      <c r="C3141" t="s">
        <v>4519</v>
      </c>
      <c r="D3141" t="s">
        <v>4520</v>
      </c>
      <c r="E3141" s="3">
        <v>45827</v>
      </c>
      <c r="F3141" t="s">
        <v>44</v>
      </c>
      <c r="G3141" t="s">
        <v>3742</v>
      </c>
      <c r="H3141" t="s">
        <v>3716</v>
      </c>
      <c r="I3141" t="s">
        <v>4534</v>
      </c>
      <c r="J3141" t="s">
        <v>4522</v>
      </c>
      <c r="K3141" s="2">
        <v>-5</v>
      </c>
      <c r="L3141" t="s">
        <v>44</v>
      </c>
      <c r="M3141" s="2">
        <v>-5</v>
      </c>
      <c r="N3141" t="s">
        <v>4523</v>
      </c>
      <c r="O3141" t="s">
        <v>4524</v>
      </c>
      <c r="P3141" t="s">
        <v>15356</v>
      </c>
      <c r="Q3141" t="s">
        <v>15359</v>
      </c>
      <c r="R3141" t="s">
        <v>44</v>
      </c>
      <c r="S3141" t="s">
        <v>4527</v>
      </c>
      <c r="T3141" s="3">
        <v>45827</v>
      </c>
      <c r="U3141" s="3">
        <v>45828</v>
      </c>
      <c r="V3141" s="2">
        <v>0</v>
      </c>
      <c r="W3141" t="s">
        <v>44</v>
      </c>
      <c r="X3141" t="s">
        <v>44</v>
      </c>
      <c r="Y3141" t="s">
        <v>15360</v>
      </c>
      <c r="Z3141" t="s">
        <v>544</v>
      </c>
      <c r="AA3141" t="s">
        <v>4529</v>
      </c>
      <c r="AB3141" t="s">
        <v>4530</v>
      </c>
      <c r="AC3141" t="s">
        <v>89</v>
      </c>
      <c r="AD3141" t="str">
        <f t="shared" si="49"/>
        <v>10-60</v>
      </c>
      <c r="AE3141" t="str">
        <f>VLOOKUP(AD3141,'Main_Sub Desc'!C:D,2,)</f>
        <v>LPC from invoicing</v>
      </c>
      <c r="AF3141" t="str">
        <f>VLOOKUP(VALUE(H3141),'Main_Sub Desc'!F:G,2,)</f>
        <v>Wst Rev Late Payment</v>
      </c>
      <c r="AG3141">
        <f>IFERROR(VLOOKUP(VALUE(I3141),'PC Mapping'!A:F,6,),"")</f>
        <v>10514</v>
      </c>
      <c r="AH3141" s="13" t="str">
        <f>VLOOKUP(AG3141,'PC Mapping'!L:M,2,)</f>
        <v>Bolivar Sewer</v>
      </c>
    </row>
    <row r="3142" spans="1:34" x14ac:dyDescent="0.2">
      <c r="A3142" t="s">
        <v>15361</v>
      </c>
      <c r="B3142" t="s">
        <v>15346</v>
      </c>
      <c r="C3142" t="s">
        <v>4519</v>
      </c>
      <c r="D3142" t="s">
        <v>4520</v>
      </c>
      <c r="E3142" s="3">
        <v>45827</v>
      </c>
      <c r="F3142" t="s">
        <v>44</v>
      </c>
      <c r="G3142" t="s">
        <v>3742</v>
      </c>
      <c r="H3142" t="s">
        <v>3722</v>
      </c>
      <c r="I3142" t="s">
        <v>3752</v>
      </c>
      <c r="J3142" t="s">
        <v>4522</v>
      </c>
      <c r="K3142" s="2">
        <v>-5</v>
      </c>
      <c r="L3142" t="s">
        <v>44</v>
      </c>
      <c r="M3142" s="2">
        <v>-5</v>
      </c>
      <c r="N3142" t="s">
        <v>4523</v>
      </c>
      <c r="O3142" t="s">
        <v>4524</v>
      </c>
      <c r="P3142" t="s">
        <v>6498</v>
      </c>
      <c r="Q3142" t="s">
        <v>15362</v>
      </c>
      <c r="R3142" t="s">
        <v>44</v>
      </c>
      <c r="S3142" t="s">
        <v>4527</v>
      </c>
      <c r="T3142" s="3">
        <v>45827</v>
      </c>
      <c r="U3142" s="3">
        <v>45828</v>
      </c>
      <c r="V3142" s="2">
        <v>0</v>
      </c>
      <c r="W3142" t="s">
        <v>44</v>
      </c>
      <c r="X3142" t="s">
        <v>44</v>
      </c>
      <c r="Y3142" t="s">
        <v>15363</v>
      </c>
      <c r="Z3142" t="s">
        <v>3031</v>
      </c>
      <c r="AA3142" t="s">
        <v>4529</v>
      </c>
      <c r="AB3142" t="s">
        <v>4530</v>
      </c>
      <c r="AC3142" t="s">
        <v>89</v>
      </c>
      <c r="AD3142" t="str">
        <f t="shared" si="49"/>
        <v>10-60</v>
      </c>
      <c r="AE3142" t="str">
        <f>VLOOKUP(AD3142,'Main_Sub Desc'!C:D,2,)</f>
        <v>LPC from invoicing</v>
      </c>
      <c r="AF3142" t="str">
        <f>VLOOKUP(VALUE(H3142),'Main_Sub Desc'!F:G,2,)</f>
        <v>Wtr Rev Late Payment</v>
      </c>
      <c r="AG3142">
        <f>IFERROR(VLOOKUP(VALUE(I3142),'PC Mapping'!A:F,6,),"")</f>
        <v>10719</v>
      </c>
      <c r="AH3142" s="13" t="str">
        <f>VLOOKUP(AG3142,'PC Mapping'!L:M,2,)</f>
        <v>All Other Water</v>
      </c>
    </row>
    <row r="3143" spans="1:34" x14ac:dyDescent="0.2">
      <c r="A3143" t="s">
        <v>15364</v>
      </c>
      <c r="B3143" t="s">
        <v>15346</v>
      </c>
      <c r="C3143" t="s">
        <v>4519</v>
      </c>
      <c r="D3143" t="s">
        <v>4520</v>
      </c>
      <c r="E3143" s="3">
        <v>45827</v>
      </c>
      <c r="F3143" t="s">
        <v>44</v>
      </c>
      <c r="G3143" t="s">
        <v>3742</v>
      </c>
      <c r="H3143" t="s">
        <v>3722</v>
      </c>
      <c r="I3143" t="s">
        <v>3752</v>
      </c>
      <c r="J3143" t="s">
        <v>4522</v>
      </c>
      <c r="K3143" s="2">
        <v>-5</v>
      </c>
      <c r="L3143" t="s">
        <v>44</v>
      </c>
      <c r="M3143" s="2">
        <v>-5</v>
      </c>
      <c r="N3143" t="s">
        <v>4523</v>
      </c>
      <c r="O3143" t="s">
        <v>4524</v>
      </c>
      <c r="P3143" t="s">
        <v>5285</v>
      </c>
      <c r="Q3143" t="s">
        <v>15365</v>
      </c>
      <c r="R3143" t="s">
        <v>44</v>
      </c>
      <c r="S3143" t="s">
        <v>4527</v>
      </c>
      <c r="T3143" s="3">
        <v>45827</v>
      </c>
      <c r="U3143" s="3">
        <v>45828</v>
      </c>
      <c r="V3143" s="2">
        <v>0</v>
      </c>
      <c r="W3143" t="s">
        <v>44</v>
      </c>
      <c r="X3143" t="s">
        <v>44</v>
      </c>
      <c r="Y3143" t="s">
        <v>15366</v>
      </c>
      <c r="Z3143" t="s">
        <v>3056</v>
      </c>
      <c r="AA3143" t="s">
        <v>4529</v>
      </c>
      <c r="AB3143" t="s">
        <v>4530</v>
      </c>
      <c r="AC3143" t="s">
        <v>89</v>
      </c>
      <c r="AD3143" t="str">
        <f t="shared" si="49"/>
        <v>10-60</v>
      </c>
      <c r="AE3143" t="str">
        <f>VLOOKUP(AD3143,'Main_Sub Desc'!C:D,2,)</f>
        <v>LPC from invoicing</v>
      </c>
      <c r="AF3143" t="str">
        <f>VLOOKUP(VALUE(H3143),'Main_Sub Desc'!F:G,2,)</f>
        <v>Wtr Rev Late Payment</v>
      </c>
      <c r="AG3143">
        <f>IFERROR(VLOOKUP(VALUE(I3143),'PC Mapping'!A:F,6,),"")</f>
        <v>10719</v>
      </c>
      <c r="AH3143" s="13" t="str">
        <f>VLOOKUP(AG3143,'PC Mapping'!L:M,2,)</f>
        <v>All Other Water</v>
      </c>
    </row>
    <row r="3144" spans="1:34" x14ac:dyDescent="0.2">
      <c r="A3144" t="s">
        <v>15367</v>
      </c>
      <c r="B3144" t="s">
        <v>15346</v>
      </c>
      <c r="C3144" t="s">
        <v>4519</v>
      </c>
      <c r="D3144" t="s">
        <v>4520</v>
      </c>
      <c r="E3144" s="3">
        <v>45827</v>
      </c>
      <c r="F3144" t="s">
        <v>44</v>
      </c>
      <c r="G3144" t="s">
        <v>3742</v>
      </c>
      <c r="H3144" t="s">
        <v>3722</v>
      </c>
      <c r="I3144" t="s">
        <v>3752</v>
      </c>
      <c r="J3144" t="s">
        <v>4522</v>
      </c>
      <c r="K3144" s="2">
        <v>-5</v>
      </c>
      <c r="L3144" t="s">
        <v>44</v>
      </c>
      <c r="M3144" s="2">
        <v>-5</v>
      </c>
      <c r="N3144" t="s">
        <v>4523</v>
      </c>
      <c r="O3144" t="s">
        <v>4524</v>
      </c>
      <c r="P3144" t="s">
        <v>5923</v>
      </c>
      <c r="Q3144" t="s">
        <v>15368</v>
      </c>
      <c r="R3144" t="s">
        <v>44</v>
      </c>
      <c r="S3144" t="s">
        <v>4527</v>
      </c>
      <c r="T3144" s="3">
        <v>45827</v>
      </c>
      <c r="U3144" s="3">
        <v>45828</v>
      </c>
      <c r="V3144" s="2">
        <v>0</v>
      </c>
      <c r="W3144" t="s">
        <v>44</v>
      </c>
      <c r="X3144" t="s">
        <v>44</v>
      </c>
      <c r="Y3144" t="s">
        <v>15369</v>
      </c>
      <c r="Z3144" t="s">
        <v>1632</v>
      </c>
      <c r="AA3144" t="s">
        <v>4529</v>
      </c>
      <c r="AB3144" t="s">
        <v>4530</v>
      </c>
      <c r="AC3144" t="s">
        <v>89</v>
      </c>
      <c r="AD3144" t="str">
        <f t="shared" si="49"/>
        <v>10-60</v>
      </c>
      <c r="AE3144" t="str">
        <f>VLOOKUP(AD3144,'Main_Sub Desc'!C:D,2,)</f>
        <v>LPC from invoicing</v>
      </c>
      <c r="AF3144" t="str">
        <f>VLOOKUP(VALUE(H3144),'Main_Sub Desc'!F:G,2,)</f>
        <v>Wtr Rev Late Payment</v>
      </c>
      <c r="AG3144">
        <f>IFERROR(VLOOKUP(VALUE(I3144),'PC Mapping'!A:F,6,),"")</f>
        <v>10719</v>
      </c>
      <c r="AH3144" s="13" t="str">
        <f>VLOOKUP(AG3144,'PC Mapping'!L:M,2,)</f>
        <v>All Other Water</v>
      </c>
    </row>
    <row r="3145" spans="1:34" x14ac:dyDescent="0.2">
      <c r="A3145" t="s">
        <v>15367</v>
      </c>
      <c r="B3145" t="s">
        <v>15346</v>
      </c>
      <c r="C3145" t="s">
        <v>4519</v>
      </c>
      <c r="D3145" t="s">
        <v>4520</v>
      </c>
      <c r="E3145" s="3">
        <v>45827</v>
      </c>
      <c r="F3145" t="s">
        <v>44</v>
      </c>
      <c r="G3145" t="s">
        <v>3742</v>
      </c>
      <c r="H3145" t="s">
        <v>3716</v>
      </c>
      <c r="I3145" t="s">
        <v>4846</v>
      </c>
      <c r="J3145" t="s">
        <v>4522</v>
      </c>
      <c r="K3145" s="2">
        <v>-7.42</v>
      </c>
      <c r="L3145" t="s">
        <v>44</v>
      </c>
      <c r="M3145" s="2">
        <v>-7.42</v>
      </c>
      <c r="N3145" t="s">
        <v>4523</v>
      </c>
      <c r="O3145" t="s">
        <v>4524</v>
      </c>
      <c r="P3145" t="s">
        <v>5923</v>
      </c>
      <c r="Q3145" t="s">
        <v>15370</v>
      </c>
      <c r="R3145" t="s">
        <v>44</v>
      </c>
      <c r="S3145" t="s">
        <v>4527</v>
      </c>
      <c r="T3145" s="3">
        <v>45827</v>
      </c>
      <c r="U3145" s="3">
        <v>45828</v>
      </c>
      <c r="V3145" s="2">
        <v>0</v>
      </c>
      <c r="W3145" t="s">
        <v>44</v>
      </c>
      <c r="X3145" t="s">
        <v>44</v>
      </c>
      <c r="Y3145" t="s">
        <v>15371</v>
      </c>
      <c r="Z3145" t="s">
        <v>1632</v>
      </c>
      <c r="AA3145" t="s">
        <v>4529</v>
      </c>
      <c r="AB3145" t="s">
        <v>4530</v>
      </c>
      <c r="AC3145" t="s">
        <v>89</v>
      </c>
      <c r="AD3145" t="str">
        <f t="shared" si="49"/>
        <v>10-60</v>
      </c>
      <c r="AE3145" t="str">
        <f>VLOOKUP(AD3145,'Main_Sub Desc'!C:D,2,)</f>
        <v>LPC from invoicing</v>
      </c>
      <c r="AF3145" t="str">
        <f>VLOOKUP(VALUE(H3145),'Main_Sub Desc'!F:G,2,)</f>
        <v>Wst Rev Late Payment</v>
      </c>
      <c r="AG3145">
        <f>IFERROR(VLOOKUP(VALUE(I3145),'PC Mapping'!A:F,6,),"")</f>
        <v>10721</v>
      </c>
      <c r="AH3145" s="13" t="str">
        <f>VLOOKUP(AG3145,'PC Mapping'!L:M,2,)</f>
        <v>Silverleaf Sewer</v>
      </c>
    </row>
    <row r="3146" spans="1:34" x14ac:dyDescent="0.2">
      <c r="A3146" t="s">
        <v>15372</v>
      </c>
      <c r="B3146" t="s">
        <v>15373</v>
      </c>
      <c r="C3146" t="s">
        <v>4519</v>
      </c>
      <c r="D3146" t="s">
        <v>4520</v>
      </c>
      <c r="E3146" s="3">
        <v>45828</v>
      </c>
      <c r="F3146" t="s">
        <v>44</v>
      </c>
      <c r="G3146" t="s">
        <v>3742</v>
      </c>
      <c r="H3146" t="s">
        <v>3722</v>
      </c>
      <c r="I3146" t="s">
        <v>3752</v>
      </c>
      <c r="J3146" t="s">
        <v>4522</v>
      </c>
      <c r="K3146" s="2">
        <v>-5.95</v>
      </c>
      <c r="L3146" t="s">
        <v>44</v>
      </c>
      <c r="M3146" s="2">
        <v>-5.95</v>
      </c>
      <c r="N3146" t="s">
        <v>4523</v>
      </c>
      <c r="O3146" t="s">
        <v>4524</v>
      </c>
      <c r="P3146" t="s">
        <v>4855</v>
      </c>
      <c r="Q3146" t="s">
        <v>15374</v>
      </c>
      <c r="R3146" t="s">
        <v>44</v>
      </c>
      <c r="S3146" t="s">
        <v>4527</v>
      </c>
      <c r="T3146" s="3">
        <v>45828</v>
      </c>
      <c r="U3146" s="3">
        <v>45831</v>
      </c>
      <c r="V3146" s="2">
        <v>0</v>
      </c>
      <c r="W3146" t="s">
        <v>44</v>
      </c>
      <c r="X3146" t="s">
        <v>44</v>
      </c>
      <c r="Y3146" t="s">
        <v>15375</v>
      </c>
      <c r="Z3146" t="s">
        <v>2755</v>
      </c>
      <c r="AA3146" t="s">
        <v>4529</v>
      </c>
      <c r="AB3146" t="s">
        <v>4530</v>
      </c>
      <c r="AC3146" t="s">
        <v>89</v>
      </c>
      <c r="AD3146" t="str">
        <f t="shared" si="49"/>
        <v>10-60</v>
      </c>
      <c r="AE3146" t="str">
        <f>VLOOKUP(AD3146,'Main_Sub Desc'!C:D,2,)</f>
        <v>LPC from invoicing</v>
      </c>
      <c r="AF3146" t="str">
        <f>VLOOKUP(VALUE(H3146),'Main_Sub Desc'!F:G,2,)</f>
        <v>Wtr Rev Late Payment</v>
      </c>
      <c r="AG3146">
        <f>IFERROR(VLOOKUP(VALUE(I3146),'PC Mapping'!A:F,6,),"")</f>
        <v>10719</v>
      </c>
      <c r="AH3146" s="13" t="str">
        <f>VLOOKUP(AG3146,'PC Mapping'!L:M,2,)</f>
        <v>All Other Water</v>
      </c>
    </row>
    <row r="3147" spans="1:34" x14ac:dyDescent="0.2">
      <c r="A3147" t="s">
        <v>15376</v>
      </c>
      <c r="B3147" t="s">
        <v>15377</v>
      </c>
      <c r="C3147" t="s">
        <v>4519</v>
      </c>
      <c r="D3147" t="s">
        <v>4520</v>
      </c>
      <c r="E3147" s="3">
        <v>45828</v>
      </c>
      <c r="F3147" t="s">
        <v>44</v>
      </c>
      <c r="G3147" t="s">
        <v>3742</v>
      </c>
      <c r="H3147" t="s">
        <v>3722</v>
      </c>
      <c r="I3147" t="s">
        <v>3752</v>
      </c>
      <c r="J3147" t="s">
        <v>4522</v>
      </c>
      <c r="K3147" s="2">
        <v>-5</v>
      </c>
      <c r="L3147" t="s">
        <v>44</v>
      </c>
      <c r="M3147" s="2">
        <v>-5</v>
      </c>
      <c r="N3147" t="s">
        <v>4523</v>
      </c>
      <c r="O3147" t="s">
        <v>4524</v>
      </c>
      <c r="P3147" t="s">
        <v>15378</v>
      </c>
      <c r="Q3147" t="s">
        <v>15379</v>
      </c>
      <c r="R3147" t="s">
        <v>44</v>
      </c>
      <c r="S3147" t="s">
        <v>4527</v>
      </c>
      <c r="T3147" s="3">
        <v>45828</v>
      </c>
      <c r="U3147" s="3">
        <v>45831</v>
      </c>
      <c r="V3147" s="2">
        <v>0</v>
      </c>
      <c r="W3147" t="s">
        <v>44</v>
      </c>
      <c r="X3147" t="s">
        <v>44</v>
      </c>
      <c r="Y3147" t="s">
        <v>15380</v>
      </c>
      <c r="Z3147" t="s">
        <v>2065</v>
      </c>
      <c r="AA3147" t="s">
        <v>4529</v>
      </c>
      <c r="AB3147" t="s">
        <v>4530</v>
      </c>
      <c r="AC3147" t="s">
        <v>89</v>
      </c>
      <c r="AD3147" t="str">
        <f t="shared" si="49"/>
        <v>10-60</v>
      </c>
      <c r="AE3147" t="str">
        <f>VLOOKUP(AD3147,'Main_Sub Desc'!C:D,2,)</f>
        <v>LPC from invoicing</v>
      </c>
      <c r="AF3147" t="str">
        <f>VLOOKUP(VALUE(H3147),'Main_Sub Desc'!F:G,2,)</f>
        <v>Wtr Rev Late Payment</v>
      </c>
      <c r="AG3147">
        <f>IFERROR(VLOOKUP(VALUE(I3147),'PC Mapping'!A:F,6,),"")</f>
        <v>10719</v>
      </c>
      <c r="AH3147" s="13" t="str">
        <f>VLOOKUP(AG3147,'PC Mapping'!L:M,2,)</f>
        <v>All Other Water</v>
      </c>
    </row>
    <row r="3148" spans="1:34" x14ac:dyDescent="0.2">
      <c r="A3148" t="s">
        <v>15381</v>
      </c>
      <c r="B3148" t="s">
        <v>15377</v>
      </c>
      <c r="C3148" t="s">
        <v>4519</v>
      </c>
      <c r="D3148" t="s">
        <v>4520</v>
      </c>
      <c r="E3148" s="3">
        <v>45828</v>
      </c>
      <c r="F3148" t="s">
        <v>44</v>
      </c>
      <c r="G3148" t="s">
        <v>3742</v>
      </c>
      <c r="H3148" t="s">
        <v>3722</v>
      </c>
      <c r="I3148" t="s">
        <v>3752</v>
      </c>
      <c r="J3148" t="s">
        <v>4522</v>
      </c>
      <c r="K3148" s="2">
        <v>-13.55</v>
      </c>
      <c r="L3148" t="s">
        <v>44</v>
      </c>
      <c r="M3148" s="2">
        <v>-13.55</v>
      </c>
      <c r="N3148" t="s">
        <v>4523</v>
      </c>
      <c r="O3148" t="s">
        <v>4524</v>
      </c>
      <c r="P3148" t="s">
        <v>15382</v>
      </c>
      <c r="Q3148" t="s">
        <v>15383</v>
      </c>
      <c r="R3148" t="s">
        <v>44</v>
      </c>
      <c r="S3148" t="s">
        <v>4527</v>
      </c>
      <c r="T3148" s="3">
        <v>45828</v>
      </c>
      <c r="U3148" s="3">
        <v>45831</v>
      </c>
      <c r="V3148" s="2">
        <v>0</v>
      </c>
      <c r="W3148" t="s">
        <v>44</v>
      </c>
      <c r="X3148" t="s">
        <v>44</v>
      </c>
      <c r="Y3148" t="s">
        <v>15384</v>
      </c>
      <c r="Z3148" t="s">
        <v>3258</v>
      </c>
      <c r="AA3148" t="s">
        <v>4529</v>
      </c>
      <c r="AB3148" t="s">
        <v>4530</v>
      </c>
      <c r="AC3148" t="s">
        <v>89</v>
      </c>
      <c r="AD3148" t="str">
        <f t="shared" si="49"/>
        <v>10-60</v>
      </c>
      <c r="AE3148" t="str">
        <f>VLOOKUP(AD3148,'Main_Sub Desc'!C:D,2,)</f>
        <v>LPC from invoicing</v>
      </c>
      <c r="AF3148" t="str">
        <f>VLOOKUP(VALUE(H3148),'Main_Sub Desc'!F:G,2,)</f>
        <v>Wtr Rev Late Payment</v>
      </c>
      <c r="AG3148">
        <f>IFERROR(VLOOKUP(VALUE(I3148),'PC Mapping'!A:F,6,),"")</f>
        <v>10719</v>
      </c>
      <c r="AH3148" s="13" t="str">
        <f>VLOOKUP(AG3148,'PC Mapping'!L:M,2,)</f>
        <v>All Other Water</v>
      </c>
    </row>
    <row r="3149" spans="1:34" x14ac:dyDescent="0.2">
      <c r="A3149" t="s">
        <v>15385</v>
      </c>
      <c r="B3149" t="s">
        <v>15373</v>
      </c>
      <c r="C3149" t="s">
        <v>4519</v>
      </c>
      <c r="D3149" t="s">
        <v>4520</v>
      </c>
      <c r="E3149" s="3">
        <v>45828</v>
      </c>
      <c r="F3149" t="s">
        <v>44</v>
      </c>
      <c r="G3149" t="s">
        <v>3742</v>
      </c>
      <c r="H3149" t="s">
        <v>3722</v>
      </c>
      <c r="I3149" t="s">
        <v>4538</v>
      </c>
      <c r="J3149" t="s">
        <v>4522</v>
      </c>
      <c r="K3149" s="2">
        <v>-25.84</v>
      </c>
      <c r="L3149" t="s">
        <v>44</v>
      </c>
      <c r="M3149" s="2">
        <v>-25.84</v>
      </c>
      <c r="N3149" t="s">
        <v>4523</v>
      </c>
      <c r="O3149" t="s">
        <v>4524</v>
      </c>
      <c r="P3149" t="s">
        <v>15386</v>
      </c>
      <c r="Q3149" t="s">
        <v>15387</v>
      </c>
      <c r="R3149" t="s">
        <v>44</v>
      </c>
      <c r="S3149" t="s">
        <v>4527</v>
      </c>
      <c r="T3149" s="3">
        <v>45828</v>
      </c>
      <c r="U3149" s="3">
        <v>45831</v>
      </c>
      <c r="V3149" s="2">
        <v>0</v>
      </c>
      <c r="W3149" t="s">
        <v>44</v>
      </c>
      <c r="X3149" t="s">
        <v>44</v>
      </c>
      <c r="Y3149" t="s">
        <v>15388</v>
      </c>
      <c r="Z3149" t="s">
        <v>852</v>
      </c>
      <c r="AA3149" t="s">
        <v>4529</v>
      </c>
      <c r="AB3149" t="s">
        <v>4530</v>
      </c>
      <c r="AC3149" t="s">
        <v>99</v>
      </c>
      <c r="AD3149" t="str">
        <f t="shared" si="49"/>
        <v>10-60</v>
      </c>
      <c r="AE3149" t="str">
        <f>VLOOKUP(AD3149,'Main_Sub Desc'!C:D,2,)</f>
        <v>LPC from invoicing</v>
      </c>
      <c r="AF3149" t="str">
        <f>VLOOKUP(VALUE(H3149),'Main_Sub Desc'!F:G,2,)</f>
        <v>Wtr Rev Late Payment</v>
      </c>
      <c r="AG3149">
        <f>IFERROR(VLOOKUP(VALUE(I3149),'PC Mapping'!A:F,6,),"")</f>
        <v>10469</v>
      </c>
      <c r="AH3149" s="13" t="str">
        <f>VLOOKUP(AG3149,'PC Mapping'!L:M,2,)</f>
        <v>Bolivar Water</v>
      </c>
    </row>
    <row r="3150" spans="1:34" x14ac:dyDescent="0.2">
      <c r="A3150" t="s">
        <v>15385</v>
      </c>
      <c r="B3150" t="s">
        <v>15373</v>
      </c>
      <c r="C3150" t="s">
        <v>4519</v>
      </c>
      <c r="D3150" t="s">
        <v>4520</v>
      </c>
      <c r="E3150" s="3">
        <v>45828</v>
      </c>
      <c r="F3150" t="s">
        <v>44</v>
      </c>
      <c r="G3150" t="s">
        <v>3742</v>
      </c>
      <c r="H3150" t="s">
        <v>3716</v>
      </c>
      <c r="I3150" t="s">
        <v>4534</v>
      </c>
      <c r="J3150" t="s">
        <v>4522</v>
      </c>
      <c r="K3150" s="2">
        <v>-33.450000000000003</v>
      </c>
      <c r="L3150" t="s">
        <v>44</v>
      </c>
      <c r="M3150" s="2">
        <v>-33.450000000000003</v>
      </c>
      <c r="N3150" t="s">
        <v>4523</v>
      </c>
      <c r="O3150" t="s">
        <v>4524</v>
      </c>
      <c r="P3150" t="s">
        <v>15386</v>
      </c>
      <c r="Q3150" t="s">
        <v>15389</v>
      </c>
      <c r="R3150" t="s">
        <v>44</v>
      </c>
      <c r="S3150" t="s">
        <v>4527</v>
      </c>
      <c r="T3150" s="3">
        <v>45828</v>
      </c>
      <c r="U3150" s="3">
        <v>45831</v>
      </c>
      <c r="V3150" s="2">
        <v>0</v>
      </c>
      <c r="W3150" t="s">
        <v>44</v>
      </c>
      <c r="X3150" t="s">
        <v>44</v>
      </c>
      <c r="Y3150" t="s">
        <v>15390</v>
      </c>
      <c r="Z3150" t="s">
        <v>852</v>
      </c>
      <c r="AA3150" t="s">
        <v>4529</v>
      </c>
      <c r="AB3150" t="s">
        <v>4530</v>
      </c>
      <c r="AC3150" t="s">
        <v>99</v>
      </c>
      <c r="AD3150" t="str">
        <f t="shared" si="49"/>
        <v>10-60</v>
      </c>
      <c r="AE3150" t="str">
        <f>VLOOKUP(AD3150,'Main_Sub Desc'!C:D,2,)</f>
        <v>LPC from invoicing</v>
      </c>
      <c r="AF3150" t="str">
        <f>VLOOKUP(VALUE(H3150),'Main_Sub Desc'!F:G,2,)</f>
        <v>Wst Rev Late Payment</v>
      </c>
      <c r="AG3150">
        <f>IFERROR(VLOOKUP(VALUE(I3150),'PC Mapping'!A:F,6,),"")</f>
        <v>10514</v>
      </c>
      <c r="AH3150" s="13" t="str">
        <f>VLOOKUP(AG3150,'PC Mapping'!L:M,2,)</f>
        <v>Bolivar Sewer</v>
      </c>
    </row>
    <row r="3151" spans="1:34" x14ac:dyDescent="0.2">
      <c r="A3151" t="s">
        <v>15391</v>
      </c>
      <c r="B3151" t="s">
        <v>15377</v>
      </c>
      <c r="C3151" t="s">
        <v>4519</v>
      </c>
      <c r="D3151" t="s">
        <v>4520</v>
      </c>
      <c r="E3151" s="3">
        <v>45828</v>
      </c>
      <c r="F3151" t="s">
        <v>44</v>
      </c>
      <c r="G3151" t="s">
        <v>3742</v>
      </c>
      <c r="H3151" t="s">
        <v>3722</v>
      </c>
      <c r="I3151" t="s">
        <v>3752</v>
      </c>
      <c r="J3151" t="s">
        <v>4522</v>
      </c>
      <c r="K3151" s="2">
        <v>-9.48</v>
      </c>
      <c r="L3151" t="s">
        <v>44</v>
      </c>
      <c r="M3151" s="2">
        <v>-9.48</v>
      </c>
      <c r="N3151" t="s">
        <v>4523</v>
      </c>
      <c r="O3151" t="s">
        <v>4524</v>
      </c>
      <c r="P3151" t="s">
        <v>6547</v>
      </c>
      <c r="Q3151" t="s">
        <v>15392</v>
      </c>
      <c r="R3151" t="s">
        <v>44</v>
      </c>
      <c r="S3151" t="s">
        <v>4527</v>
      </c>
      <c r="T3151" s="3">
        <v>45828</v>
      </c>
      <c r="U3151" s="3">
        <v>45831</v>
      </c>
      <c r="V3151" s="2">
        <v>0</v>
      </c>
      <c r="W3151" t="s">
        <v>44</v>
      </c>
      <c r="X3151" t="s">
        <v>44</v>
      </c>
      <c r="Y3151" t="s">
        <v>15393</v>
      </c>
      <c r="Z3151" t="s">
        <v>2957</v>
      </c>
      <c r="AA3151" t="s">
        <v>4529</v>
      </c>
      <c r="AB3151" t="s">
        <v>4530</v>
      </c>
      <c r="AC3151" t="s">
        <v>89</v>
      </c>
      <c r="AD3151" t="str">
        <f t="shared" si="49"/>
        <v>10-60</v>
      </c>
      <c r="AE3151" t="str">
        <f>VLOOKUP(AD3151,'Main_Sub Desc'!C:D,2,)</f>
        <v>LPC from invoicing</v>
      </c>
      <c r="AF3151" t="str">
        <f>VLOOKUP(VALUE(H3151),'Main_Sub Desc'!F:G,2,)</f>
        <v>Wtr Rev Late Payment</v>
      </c>
      <c r="AG3151">
        <f>IFERROR(VLOOKUP(VALUE(I3151),'PC Mapping'!A:F,6,),"")</f>
        <v>10719</v>
      </c>
      <c r="AH3151" s="13" t="str">
        <f>VLOOKUP(AG3151,'PC Mapping'!L:M,2,)</f>
        <v>All Other Water</v>
      </c>
    </row>
    <row r="3152" spans="1:34" x14ac:dyDescent="0.2">
      <c r="A3152" t="s">
        <v>15394</v>
      </c>
      <c r="B3152" t="s">
        <v>15377</v>
      </c>
      <c r="C3152" t="s">
        <v>4519</v>
      </c>
      <c r="D3152" t="s">
        <v>4520</v>
      </c>
      <c r="E3152" s="3">
        <v>45828</v>
      </c>
      <c r="F3152" t="s">
        <v>44</v>
      </c>
      <c r="G3152" t="s">
        <v>3742</v>
      </c>
      <c r="H3152" t="s">
        <v>3722</v>
      </c>
      <c r="I3152" t="s">
        <v>3752</v>
      </c>
      <c r="J3152" t="s">
        <v>4522</v>
      </c>
      <c r="K3152" s="2">
        <v>-5</v>
      </c>
      <c r="L3152" t="s">
        <v>44</v>
      </c>
      <c r="M3152" s="2">
        <v>-5</v>
      </c>
      <c r="N3152" t="s">
        <v>4523</v>
      </c>
      <c r="O3152" t="s">
        <v>4524</v>
      </c>
      <c r="P3152" t="s">
        <v>13700</v>
      </c>
      <c r="Q3152" t="s">
        <v>15395</v>
      </c>
      <c r="R3152" t="s">
        <v>44</v>
      </c>
      <c r="S3152" t="s">
        <v>4527</v>
      </c>
      <c r="T3152" s="3">
        <v>45828</v>
      </c>
      <c r="U3152" s="3">
        <v>45831</v>
      </c>
      <c r="V3152" s="2">
        <v>0</v>
      </c>
      <c r="W3152" t="s">
        <v>44</v>
      </c>
      <c r="X3152" t="s">
        <v>44</v>
      </c>
      <c r="Y3152" t="s">
        <v>15396</v>
      </c>
      <c r="Z3152" t="s">
        <v>3303</v>
      </c>
      <c r="AA3152" t="s">
        <v>4529</v>
      </c>
      <c r="AB3152" t="s">
        <v>4530</v>
      </c>
      <c r="AC3152" t="s">
        <v>89</v>
      </c>
      <c r="AD3152" t="str">
        <f t="shared" si="49"/>
        <v>10-60</v>
      </c>
      <c r="AE3152" t="str">
        <f>VLOOKUP(AD3152,'Main_Sub Desc'!C:D,2,)</f>
        <v>LPC from invoicing</v>
      </c>
      <c r="AF3152" t="str">
        <f>VLOOKUP(VALUE(H3152),'Main_Sub Desc'!F:G,2,)</f>
        <v>Wtr Rev Late Payment</v>
      </c>
      <c r="AG3152">
        <f>IFERROR(VLOOKUP(VALUE(I3152),'PC Mapping'!A:F,6,),"")</f>
        <v>10719</v>
      </c>
      <c r="AH3152" s="13" t="str">
        <f>VLOOKUP(AG3152,'PC Mapping'!L:M,2,)</f>
        <v>All Other Water</v>
      </c>
    </row>
    <row r="3153" spans="1:34" x14ac:dyDescent="0.2">
      <c r="A3153" t="s">
        <v>15397</v>
      </c>
      <c r="B3153" t="s">
        <v>15377</v>
      </c>
      <c r="C3153" t="s">
        <v>4519</v>
      </c>
      <c r="D3153" t="s">
        <v>4520</v>
      </c>
      <c r="E3153" s="3">
        <v>45828</v>
      </c>
      <c r="F3153" t="s">
        <v>44</v>
      </c>
      <c r="G3153" t="s">
        <v>3742</v>
      </c>
      <c r="H3153" t="s">
        <v>3722</v>
      </c>
      <c r="I3153" t="s">
        <v>3752</v>
      </c>
      <c r="J3153" t="s">
        <v>4522</v>
      </c>
      <c r="K3153" s="2">
        <v>-5</v>
      </c>
      <c r="L3153" t="s">
        <v>44</v>
      </c>
      <c r="M3153" s="2">
        <v>-5</v>
      </c>
      <c r="N3153" t="s">
        <v>4523</v>
      </c>
      <c r="O3153" t="s">
        <v>4524</v>
      </c>
      <c r="P3153" t="s">
        <v>8377</v>
      </c>
      <c r="Q3153" t="s">
        <v>15398</v>
      </c>
      <c r="R3153" t="s">
        <v>44</v>
      </c>
      <c r="S3153" t="s">
        <v>4527</v>
      </c>
      <c r="T3153" s="3">
        <v>45828</v>
      </c>
      <c r="U3153" s="3">
        <v>45831</v>
      </c>
      <c r="V3153" s="2">
        <v>0</v>
      </c>
      <c r="W3153" t="s">
        <v>44</v>
      </c>
      <c r="X3153" t="s">
        <v>44</v>
      </c>
      <c r="Y3153" t="s">
        <v>15399</v>
      </c>
      <c r="Z3153" t="s">
        <v>1614</v>
      </c>
      <c r="AA3153" t="s">
        <v>4529</v>
      </c>
      <c r="AB3153" t="s">
        <v>4530</v>
      </c>
      <c r="AC3153" t="s">
        <v>89</v>
      </c>
      <c r="AD3153" t="str">
        <f t="shared" si="49"/>
        <v>10-60</v>
      </c>
      <c r="AE3153" t="str">
        <f>VLOOKUP(AD3153,'Main_Sub Desc'!C:D,2,)</f>
        <v>LPC from invoicing</v>
      </c>
      <c r="AF3153" t="str">
        <f>VLOOKUP(VALUE(H3153),'Main_Sub Desc'!F:G,2,)</f>
        <v>Wtr Rev Late Payment</v>
      </c>
      <c r="AG3153">
        <f>IFERROR(VLOOKUP(VALUE(I3153),'PC Mapping'!A:F,6,),"")</f>
        <v>10719</v>
      </c>
      <c r="AH3153" s="13" t="str">
        <f>VLOOKUP(AG3153,'PC Mapping'!L:M,2,)</f>
        <v>All Other Water</v>
      </c>
    </row>
    <row r="3154" spans="1:34" x14ac:dyDescent="0.2">
      <c r="A3154" t="s">
        <v>15400</v>
      </c>
      <c r="B3154" t="s">
        <v>15377</v>
      </c>
      <c r="C3154" t="s">
        <v>4519</v>
      </c>
      <c r="D3154" t="s">
        <v>4520</v>
      </c>
      <c r="E3154" s="3">
        <v>45828</v>
      </c>
      <c r="F3154" t="s">
        <v>44</v>
      </c>
      <c r="G3154" t="s">
        <v>3742</v>
      </c>
      <c r="H3154" t="s">
        <v>3722</v>
      </c>
      <c r="I3154" t="s">
        <v>3752</v>
      </c>
      <c r="J3154" t="s">
        <v>4522</v>
      </c>
      <c r="K3154" s="2">
        <v>-8.0299999999999994</v>
      </c>
      <c r="L3154" t="s">
        <v>44</v>
      </c>
      <c r="M3154" s="2">
        <v>-8.0299999999999994</v>
      </c>
      <c r="N3154" t="s">
        <v>4523</v>
      </c>
      <c r="O3154" t="s">
        <v>4524</v>
      </c>
      <c r="P3154" t="s">
        <v>15401</v>
      </c>
      <c r="Q3154" t="s">
        <v>15402</v>
      </c>
      <c r="R3154" t="s">
        <v>44</v>
      </c>
      <c r="S3154" t="s">
        <v>4527</v>
      </c>
      <c r="T3154" s="3">
        <v>45828</v>
      </c>
      <c r="U3154" s="3">
        <v>45831</v>
      </c>
      <c r="V3154" s="2">
        <v>0</v>
      </c>
      <c r="W3154" t="s">
        <v>44</v>
      </c>
      <c r="X3154" t="s">
        <v>44</v>
      </c>
      <c r="Y3154" t="s">
        <v>15403</v>
      </c>
      <c r="Z3154" t="s">
        <v>15404</v>
      </c>
      <c r="AA3154" t="s">
        <v>4529</v>
      </c>
      <c r="AB3154" t="s">
        <v>4530</v>
      </c>
      <c r="AC3154" t="s">
        <v>99</v>
      </c>
      <c r="AD3154" t="str">
        <f t="shared" si="49"/>
        <v>10-60</v>
      </c>
      <c r="AE3154" t="str">
        <f>VLOOKUP(AD3154,'Main_Sub Desc'!C:D,2,)</f>
        <v>LPC from invoicing</v>
      </c>
      <c r="AF3154" t="str">
        <f>VLOOKUP(VALUE(H3154),'Main_Sub Desc'!F:G,2,)</f>
        <v>Wtr Rev Late Payment</v>
      </c>
      <c r="AG3154">
        <f>IFERROR(VLOOKUP(VALUE(I3154),'PC Mapping'!A:F,6,),"")</f>
        <v>10719</v>
      </c>
      <c r="AH3154" s="13" t="str">
        <f>VLOOKUP(AG3154,'PC Mapping'!L:M,2,)</f>
        <v>All Other Water</v>
      </c>
    </row>
    <row r="3155" spans="1:34" x14ac:dyDescent="0.2">
      <c r="A3155" t="s">
        <v>15405</v>
      </c>
      <c r="B3155" t="s">
        <v>15377</v>
      </c>
      <c r="C3155" t="s">
        <v>4519</v>
      </c>
      <c r="D3155" t="s">
        <v>4520</v>
      </c>
      <c r="E3155" s="3">
        <v>45828</v>
      </c>
      <c r="F3155" t="s">
        <v>44</v>
      </c>
      <c r="G3155" t="s">
        <v>3742</v>
      </c>
      <c r="H3155" t="s">
        <v>3716</v>
      </c>
      <c r="I3155" t="s">
        <v>4534</v>
      </c>
      <c r="J3155" t="s">
        <v>4522</v>
      </c>
      <c r="K3155" s="2">
        <v>-5</v>
      </c>
      <c r="L3155" t="s">
        <v>44</v>
      </c>
      <c r="M3155" s="2">
        <v>-5</v>
      </c>
      <c r="N3155" t="s">
        <v>4523</v>
      </c>
      <c r="O3155" t="s">
        <v>4524</v>
      </c>
      <c r="P3155" t="s">
        <v>5237</v>
      </c>
      <c r="Q3155" t="s">
        <v>15406</v>
      </c>
      <c r="R3155" t="s">
        <v>44</v>
      </c>
      <c r="S3155" t="s">
        <v>4527</v>
      </c>
      <c r="T3155" s="3">
        <v>45828</v>
      </c>
      <c r="U3155" s="3">
        <v>45831</v>
      </c>
      <c r="V3155" s="2">
        <v>0</v>
      </c>
      <c r="W3155" t="s">
        <v>44</v>
      </c>
      <c r="X3155" t="s">
        <v>44</v>
      </c>
      <c r="Y3155" t="s">
        <v>15407</v>
      </c>
      <c r="Z3155" t="s">
        <v>855</v>
      </c>
      <c r="AA3155" t="s">
        <v>4529</v>
      </c>
      <c r="AB3155" t="s">
        <v>4530</v>
      </c>
      <c r="AC3155" t="s">
        <v>99</v>
      </c>
      <c r="AD3155" t="str">
        <f t="shared" si="49"/>
        <v>10-60</v>
      </c>
      <c r="AE3155" t="str">
        <f>VLOOKUP(AD3155,'Main_Sub Desc'!C:D,2,)</f>
        <v>LPC from invoicing</v>
      </c>
      <c r="AF3155" t="str">
        <f>VLOOKUP(VALUE(H3155),'Main_Sub Desc'!F:G,2,)</f>
        <v>Wst Rev Late Payment</v>
      </c>
      <c r="AG3155">
        <f>IFERROR(VLOOKUP(VALUE(I3155),'PC Mapping'!A:F,6,),"")</f>
        <v>10514</v>
      </c>
      <c r="AH3155" s="13" t="str">
        <f>VLOOKUP(AG3155,'PC Mapping'!L:M,2,)</f>
        <v>Bolivar Sewer</v>
      </c>
    </row>
    <row r="3156" spans="1:34" x14ac:dyDescent="0.2">
      <c r="A3156" t="s">
        <v>15405</v>
      </c>
      <c r="B3156" t="s">
        <v>15377</v>
      </c>
      <c r="C3156" t="s">
        <v>4519</v>
      </c>
      <c r="D3156" t="s">
        <v>4520</v>
      </c>
      <c r="E3156" s="3">
        <v>45828</v>
      </c>
      <c r="F3156" t="s">
        <v>44</v>
      </c>
      <c r="G3156" t="s">
        <v>3742</v>
      </c>
      <c r="H3156" t="s">
        <v>3722</v>
      </c>
      <c r="I3156" t="s">
        <v>4538</v>
      </c>
      <c r="J3156" t="s">
        <v>4522</v>
      </c>
      <c r="K3156" s="2">
        <v>-5</v>
      </c>
      <c r="L3156" t="s">
        <v>44</v>
      </c>
      <c r="M3156" s="2">
        <v>-5</v>
      </c>
      <c r="N3156" t="s">
        <v>4523</v>
      </c>
      <c r="O3156" t="s">
        <v>4524</v>
      </c>
      <c r="P3156" t="s">
        <v>5237</v>
      </c>
      <c r="Q3156" t="s">
        <v>15408</v>
      </c>
      <c r="R3156" t="s">
        <v>44</v>
      </c>
      <c r="S3156" t="s">
        <v>4527</v>
      </c>
      <c r="T3156" s="3">
        <v>45828</v>
      </c>
      <c r="U3156" s="3">
        <v>45831</v>
      </c>
      <c r="V3156" s="2">
        <v>0</v>
      </c>
      <c r="W3156" t="s">
        <v>44</v>
      </c>
      <c r="X3156" t="s">
        <v>44</v>
      </c>
      <c r="Y3156" t="s">
        <v>15409</v>
      </c>
      <c r="Z3156" t="s">
        <v>855</v>
      </c>
      <c r="AA3156" t="s">
        <v>4529</v>
      </c>
      <c r="AB3156" t="s">
        <v>4530</v>
      </c>
      <c r="AC3156" t="s">
        <v>99</v>
      </c>
      <c r="AD3156" t="str">
        <f t="shared" si="49"/>
        <v>10-60</v>
      </c>
      <c r="AE3156" t="str">
        <f>VLOOKUP(AD3156,'Main_Sub Desc'!C:D,2,)</f>
        <v>LPC from invoicing</v>
      </c>
      <c r="AF3156" t="str">
        <f>VLOOKUP(VALUE(H3156),'Main_Sub Desc'!F:G,2,)</f>
        <v>Wtr Rev Late Payment</v>
      </c>
      <c r="AG3156">
        <f>IFERROR(VLOOKUP(VALUE(I3156),'PC Mapping'!A:F,6,),"")</f>
        <v>10469</v>
      </c>
      <c r="AH3156" s="13" t="str">
        <f>VLOOKUP(AG3156,'PC Mapping'!L:M,2,)</f>
        <v>Bolivar Water</v>
      </c>
    </row>
    <row r="3157" spans="1:34" x14ac:dyDescent="0.2">
      <c r="A3157" t="s">
        <v>15410</v>
      </c>
      <c r="B3157" t="s">
        <v>15373</v>
      </c>
      <c r="C3157" t="s">
        <v>4519</v>
      </c>
      <c r="D3157" t="s">
        <v>4520</v>
      </c>
      <c r="E3157" s="3">
        <v>45828</v>
      </c>
      <c r="F3157" t="s">
        <v>44</v>
      </c>
      <c r="G3157" t="s">
        <v>3742</v>
      </c>
      <c r="H3157" t="s">
        <v>3722</v>
      </c>
      <c r="I3157" t="s">
        <v>3752</v>
      </c>
      <c r="J3157" t="s">
        <v>4522</v>
      </c>
      <c r="K3157" s="2">
        <v>-5</v>
      </c>
      <c r="L3157" t="s">
        <v>44</v>
      </c>
      <c r="M3157" s="2">
        <v>-5</v>
      </c>
      <c r="N3157" t="s">
        <v>4523</v>
      </c>
      <c r="O3157" t="s">
        <v>4524</v>
      </c>
      <c r="P3157" t="s">
        <v>15411</v>
      </c>
      <c r="Q3157" t="s">
        <v>15412</v>
      </c>
      <c r="R3157" t="s">
        <v>44</v>
      </c>
      <c r="S3157" t="s">
        <v>4527</v>
      </c>
      <c r="T3157" s="3">
        <v>45828</v>
      </c>
      <c r="U3157" s="3">
        <v>45831</v>
      </c>
      <c r="V3157" s="2">
        <v>0</v>
      </c>
      <c r="W3157" t="s">
        <v>44</v>
      </c>
      <c r="X3157" t="s">
        <v>44</v>
      </c>
      <c r="Y3157" t="s">
        <v>15413</v>
      </c>
      <c r="Z3157" t="s">
        <v>1574</v>
      </c>
      <c r="AA3157" t="s">
        <v>4529</v>
      </c>
      <c r="AB3157" t="s">
        <v>4530</v>
      </c>
      <c r="AC3157" t="s">
        <v>89</v>
      </c>
      <c r="AD3157" t="str">
        <f t="shared" si="49"/>
        <v>10-60</v>
      </c>
      <c r="AE3157" t="str">
        <f>VLOOKUP(AD3157,'Main_Sub Desc'!C:D,2,)</f>
        <v>LPC from invoicing</v>
      </c>
      <c r="AF3157" t="str">
        <f>VLOOKUP(VALUE(H3157),'Main_Sub Desc'!F:G,2,)</f>
        <v>Wtr Rev Late Payment</v>
      </c>
      <c r="AG3157">
        <f>IFERROR(VLOOKUP(VALUE(I3157),'PC Mapping'!A:F,6,),"")</f>
        <v>10719</v>
      </c>
      <c r="AH3157" s="13" t="str">
        <f>VLOOKUP(AG3157,'PC Mapping'!L:M,2,)</f>
        <v>All Other Water</v>
      </c>
    </row>
    <row r="3158" spans="1:34" x14ac:dyDescent="0.2">
      <c r="A3158" t="s">
        <v>15414</v>
      </c>
      <c r="B3158" t="s">
        <v>15373</v>
      </c>
      <c r="C3158" t="s">
        <v>4519</v>
      </c>
      <c r="D3158" t="s">
        <v>4520</v>
      </c>
      <c r="E3158" s="3">
        <v>45828</v>
      </c>
      <c r="F3158" t="s">
        <v>44</v>
      </c>
      <c r="G3158" t="s">
        <v>3742</v>
      </c>
      <c r="H3158" t="s">
        <v>3722</v>
      </c>
      <c r="I3158" t="s">
        <v>3752</v>
      </c>
      <c r="J3158" t="s">
        <v>4522</v>
      </c>
      <c r="K3158" s="2">
        <v>-5.39</v>
      </c>
      <c r="L3158" t="s">
        <v>44</v>
      </c>
      <c r="M3158" s="2">
        <v>-5.39</v>
      </c>
      <c r="N3158" t="s">
        <v>4523</v>
      </c>
      <c r="O3158" t="s">
        <v>4524</v>
      </c>
      <c r="P3158" t="s">
        <v>15415</v>
      </c>
      <c r="Q3158" t="s">
        <v>15416</v>
      </c>
      <c r="R3158" t="s">
        <v>44</v>
      </c>
      <c r="S3158" t="s">
        <v>4527</v>
      </c>
      <c r="T3158" s="3">
        <v>45828</v>
      </c>
      <c r="U3158" s="3">
        <v>45831</v>
      </c>
      <c r="V3158" s="2">
        <v>0</v>
      </c>
      <c r="W3158" t="s">
        <v>44</v>
      </c>
      <c r="X3158" t="s">
        <v>44</v>
      </c>
      <c r="Y3158" t="s">
        <v>15417</v>
      </c>
      <c r="Z3158" t="s">
        <v>1845</v>
      </c>
      <c r="AA3158" t="s">
        <v>4529</v>
      </c>
      <c r="AB3158" t="s">
        <v>4530</v>
      </c>
      <c r="AC3158" t="s">
        <v>89</v>
      </c>
      <c r="AD3158" t="str">
        <f t="shared" si="49"/>
        <v>10-60</v>
      </c>
      <c r="AE3158" t="str">
        <f>VLOOKUP(AD3158,'Main_Sub Desc'!C:D,2,)</f>
        <v>LPC from invoicing</v>
      </c>
      <c r="AF3158" t="str">
        <f>VLOOKUP(VALUE(H3158),'Main_Sub Desc'!F:G,2,)</f>
        <v>Wtr Rev Late Payment</v>
      </c>
      <c r="AG3158">
        <f>IFERROR(VLOOKUP(VALUE(I3158),'PC Mapping'!A:F,6,),"")</f>
        <v>10719</v>
      </c>
      <c r="AH3158" s="13" t="str">
        <f>VLOOKUP(AG3158,'PC Mapping'!L:M,2,)</f>
        <v>All Other Water</v>
      </c>
    </row>
    <row r="3159" spans="1:34" x14ac:dyDescent="0.2">
      <c r="A3159" t="s">
        <v>15418</v>
      </c>
      <c r="B3159" t="s">
        <v>15373</v>
      </c>
      <c r="C3159" t="s">
        <v>4519</v>
      </c>
      <c r="D3159" t="s">
        <v>4520</v>
      </c>
      <c r="E3159" s="3">
        <v>45828</v>
      </c>
      <c r="F3159" t="s">
        <v>44</v>
      </c>
      <c r="G3159" t="s">
        <v>3742</v>
      </c>
      <c r="H3159" t="s">
        <v>3722</v>
      </c>
      <c r="I3159" t="s">
        <v>3752</v>
      </c>
      <c r="J3159" t="s">
        <v>4522</v>
      </c>
      <c r="K3159" s="2">
        <v>-5</v>
      </c>
      <c r="L3159" t="s">
        <v>44</v>
      </c>
      <c r="M3159" s="2">
        <v>-5</v>
      </c>
      <c r="N3159" t="s">
        <v>4523</v>
      </c>
      <c r="O3159" t="s">
        <v>4524</v>
      </c>
      <c r="P3159" t="s">
        <v>9651</v>
      </c>
      <c r="Q3159" t="s">
        <v>15419</v>
      </c>
      <c r="R3159" t="s">
        <v>44</v>
      </c>
      <c r="S3159" t="s">
        <v>4527</v>
      </c>
      <c r="T3159" s="3">
        <v>45828</v>
      </c>
      <c r="U3159" s="3">
        <v>45831</v>
      </c>
      <c r="V3159" s="2">
        <v>0</v>
      </c>
      <c r="W3159" t="s">
        <v>44</v>
      </c>
      <c r="X3159" t="s">
        <v>44</v>
      </c>
      <c r="Y3159" t="s">
        <v>15420</v>
      </c>
      <c r="Z3159" t="s">
        <v>3520</v>
      </c>
      <c r="AA3159" t="s">
        <v>4529</v>
      </c>
      <c r="AB3159" t="s">
        <v>4530</v>
      </c>
      <c r="AC3159" t="s">
        <v>89</v>
      </c>
      <c r="AD3159" t="str">
        <f t="shared" si="49"/>
        <v>10-60</v>
      </c>
      <c r="AE3159" t="str">
        <f>VLOOKUP(AD3159,'Main_Sub Desc'!C:D,2,)</f>
        <v>LPC from invoicing</v>
      </c>
      <c r="AF3159" t="str">
        <f>VLOOKUP(VALUE(H3159),'Main_Sub Desc'!F:G,2,)</f>
        <v>Wtr Rev Late Payment</v>
      </c>
      <c r="AG3159">
        <f>IFERROR(VLOOKUP(VALUE(I3159),'PC Mapping'!A:F,6,),"")</f>
        <v>10719</v>
      </c>
      <c r="AH3159" s="13" t="str">
        <f>VLOOKUP(AG3159,'PC Mapping'!L:M,2,)</f>
        <v>All Other Water</v>
      </c>
    </row>
    <row r="3160" spans="1:34" x14ac:dyDescent="0.2">
      <c r="A3160" t="s">
        <v>15421</v>
      </c>
      <c r="B3160" t="s">
        <v>15373</v>
      </c>
      <c r="C3160" t="s">
        <v>4519</v>
      </c>
      <c r="D3160" t="s">
        <v>4520</v>
      </c>
      <c r="E3160" s="3">
        <v>45828</v>
      </c>
      <c r="F3160" t="s">
        <v>44</v>
      </c>
      <c r="G3160" t="s">
        <v>3742</v>
      </c>
      <c r="H3160" t="s">
        <v>3722</v>
      </c>
      <c r="I3160" t="s">
        <v>3752</v>
      </c>
      <c r="J3160" t="s">
        <v>4522</v>
      </c>
      <c r="K3160" s="2">
        <v>-5</v>
      </c>
      <c r="L3160" t="s">
        <v>44</v>
      </c>
      <c r="M3160" s="2">
        <v>-5</v>
      </c>
      <c r="N3160" t="s">
        <v>4523</v>
      </c>
      <c r="O3160" t="s">
        <v>4524</v>
      </c>
      <c r="P3160" t="s">
        <v>15422</v>
      </c>
      <c r="Q3160" t="s">
        <v>15423</v>
      </c>
      <c r="R3160" t="s">
        <v>44</v>
      </c>
      <c r="S3160" t="s">
        <v>4527</v>
      </c>
      <c r="T3160" s="3">
        <v>45828</v>
      </c>
      <c r="U3160" s="3">
        <v>45831</v>
      </c>
      <c r="V3160" s="2">
        <v>0</v>
      </c>
      <c r="W3160" t="s">
        <v>44</v>
      </c>
      <c r="X3160" t="s">
        <v>44</v>
      </c>
      <c r="Y3160" t="s">
        <v>15424</v>
      </c>
      <c r="Z3160" t="s">
        <v>2353</v>
      </c>
      <c r="AA3160" t="s">
        <v>4529</v>
      </c>
      <c r="AB3160" t="s">
        <v>4530</v>
      </c>
      <c r="AC3160" t="s">
        <v>99</v>
      </c>
      <c r="AD3160" t="str">
        <f t="shared" si="49"/>
        <v>10-60</v>
      </c>
      <c r="AE3160" t="str">
        <f>VLOOKUP(AD3160,'Main_Sub Desc'!C:D,2,)</f>
        <v>LPC from invoicing</v>
      </c>
      <c r="AF3160" t="str">
        <f>VLOOKUP(VALUE(H3160),'Main_Sub Desc'!F:G,2,)</f>
        <v>Wtr Rev Late Payment</v>
      </c>
      <c r="AG3160">
        <f>IFERROR(VLOOKUP(VALUE(I3160),'PC Mapping'!A:F,6,),"")</f>
        <v>10719</v>
      </c>
      <c r="AH3160" s="13" t="str">
        <f>VLOOKUP(AG3160,'PC Mapping'!L:M,2,)</f>
        <v>All Other Water</v>
      </c>
    </row>
    <row r="3161" spans="1:34" x14ac:dyDescent="0.2">
      <c r="A3161" t="s">
        <v>15425</v>
      </c>
      <c r="B3161" t="s">
        <v>15377</v>
      </c>
      <c r="C3161" t="s">
        <v>4519</v>
      </c>
      <c r="D3161" t="s">
        <v>4520</v>
      </c>
      <c r="E3161" s="3">
        <v>45828</v>
      </c>
      <c r="F3161" t="s">
        <v>44</v>
      </c>
      <c r="G3161" t="s">
        <v>3742</v>
      </c>
      <c r="H3161" t="s">
        <v>3722</v>
      </c>
      <c r="I3161" t="s">
        <v>3752</v>
      </c>
      <c r="J3161" t="s">
        <v>4522</v>
      </c>
      <c r="K3161" s="2">
        <v>-6.08</v>
      </c>
      <c r="L3161" t="s">
        <v>44</v>
      </c>
      <c r="M3161" s="2">
        <v>-6.08</v>
      </c>
      <c r="N3161" t="s">
        <v>4523</v>
      </c>
      <c r="O3161" t="s">
        <v>4524</v>
      </c>
      <c r="P3161" t="s">
        <v>8067</v>
      </c>
      <c r="Q3161" t="s">
        <v>15426</v>
      </c>
      <c r="R3161" t="s">
        <v>44</v>
      </c>
      <c r="S3161" t="s">
        <v>4527</v>
      </c>
      <c r="T3161" s="3">
        <v>45828</v>
      </c>
      <c r="U3161" s="3">
        <v>45831</v>
      </c>
      <c r="V3161" s="2">
        <v>0</v>
      </c>
      <c r="W3161" t="s">
        <v>44</v>
      </c>
      <c r="X3161" t="s">
        <v>44</v>
      </c>
      <c r="Y3161" t="s">
        <v>15427</v>
      </c>
      <c r="Z3161" t="s">
        <v>3085</v>
      </c>
      <c r="AA3161" t="s">
        <v>4529</v>
      </c>
      <c r="AB3161" t="s">
        <v>4530</v>
      </c>
      <c r="AC3161" t="s">
        <v>89</v>
      </c>
      <c r="AD3161" t="str">
        <f t="shared" si="49"/>
        <v>10-60</v>
      </c>
      <c r="AE3161" t="str">
        <f>VLOOKUP(AD3161,'Main_Sub Desc'!C:D,2,)</f>
        <v>LPC from invoicing</v>
      </c>
      <c r="AF3161" t="str">
        <f>VLOOKUP(VALUE(H3161),'Main_Sub Desc'!F:G,2,)</f>
        <v>Wtr Rev Late Payment</v>
      </c>
      <c r="AG3161">
        <f>IFERROR(VLOOKUP(VALUE(I3161),'PC Mapping'!A:F,6,),"")</f>
        <v>10719</v>
      </c>
      <c r="AH3161" s="13" t="str">
        <f>VLOOKUP(AG3161,'PC Mapping'!L:M,2,)</f>
        <v>All Other Water</v>
      </c>
    </row>
    <row r="3162" spans="1:34" x14ac:dyDescent="0.2">
      <c r="A3162" t="s">
        <v>15428</v>
      </c>
      <c r="B3162" t="s">
        <v>15429</v>
      </c>
      <c r="C3162" t="s">
        <v>4519</v>
      </c>
      <c r="D3162" t="s">
        <v>4520</v>
      </c>
      <c r="E3162" s="3">
        <v>45831</v>
      </c>
      <c r="F3162" t="s">
        <v>44</v>
      </c>
      <c r="G3162" t="s">
        <v>3742</v>
      </c>
      <c r="H3162" t="s">
        <v>3716</v>
      </c>
      <c r="I3162" t="s">
        <v>4534</v>
      </c>
      <c r="J3162" t="s">
        <v>4522</v>
      </c>
      <c r="K3162" s="2">
        <v>-5</v>
      </c>
      <c r="L3162" t="s">
        <v>44</v>
      </c>
      <c r="M3162" s="2">
        <v>-5</v>
      </c>
      <c r="N3162" t="s">
        <v>4523</v>
      </c>
      <c r="O3162" t="s">
        <v>4524</v>
      </c>
      <c r="P3162" t="s">
        <v>7810</v>
      </c>
      <c r="Q3162" t="s">
        <v>15430</v>
      </c>
      <c r="R3162" t="s">
        <v>44</v>
      </c>
      <c r="S3162" t="s">
        <v>4527</v>
      </c>
      <c r="T3162" s="3">
        <v>45831</v>
      </c>
      <c r="U3162" s="3">
        <v>45832</v>
      </c>
      <c r="V3162" s="2">
        <v>0</v>
      </c>
      <c r="W3162" t="s">
        <v>44</v>
      </c>
      <c r="X3162" t="s">
        <v>44</v>
      </c>
      <c r="Y3162" t="s">
        <v>15431</v>
      </c>
      <c r="Z3162" t="s">
        <v>1180</v>
      </c>
      <c r="AA3162" t="s">
        <v>4529</v>
      </c>
      <c r="AB3162" t="s">
        <v>4530</v>
      </c>
      <c r="AC3162" t="s">
        <v>89</v>
      </c>
      <c r="AD3162" t="str">
        <f t="shared" si="49"/>
        <v>10-60</v>
      </c>
      <c r="AE3162" t="str">
        <f>VLOOKUP(AD3162,'Main_Sub Desc'!C:D,2,)</f>
        <v>LPC from invoicing</v>
      </c>
      <c r="AF3162" t="str">
        <f>VLOOKUP(VALUE(H3162),'Main_Sub Desc'!F:G,2,)</f>
        <v>Wst Rev Late Payment</v>
      </c>
      <c r="AG3162">
        <f>IFERROR(VLOOKUP(VALUE(I3162),'PC Mapping'!A:F,6,),"")</f>
        <v>10514</v>
      </c>
      <c r="AH3162" s="13" t="str">
        <f>VLOOKUP(AG3162,'PC Mapping'!L:M,2,)</f>
        <v>Bolivar Sewer</v>
      </c>
    </row>
    <row r="3163" spans="1:34" x14ac:dyDescent="0.2">
      <c r="A3163" t="s">
        <v>15428</v>
      </c>
      <c r="B3163" t="s">
        <v>15429</v>
      </c>
      <c r="C3163" t="s">
        <v>4519</v>
      </c>
      <c r="D3163" t="s">
        <v>4520</v>
      </c>
      <c r="E3163" s="3">
        <v>45831</v>
      </c>
      <c r="F3163" t="s">
        <v>44</v>
      </c>
      <c r="G3163" t="s">
        <v>3742</v>
      </c>
      <c r="H3163" t="s">
        <v>3722</v>
      </c>
      <c r="I3163" t="s">
        <v>4538</v>
      </c>
      <c r="J3163" t="s">
        <v>4522</v>
      </c>
      <c r="K3163" s="2">
        <v>-5</v>
      </c>
      <c r="L3163" t="s">
        <v>44</v>
      </c>
      <c r="M3163" s="2">
        <v>-5</v>
      </c>
      <c r="N3163" t="s">
        <v>4523</v>
      </c>
      <c r="O3163" t="s">
        <v>4524</v>
      </c>
      <c r="P3163" t="s">
        <v>7810</v>
      </c>
      <c r="Q3163" t="s">
        <v>15432</v>
      </c>
      <c r="R3163" t="s">
        <v>44</v>
      </c>
      <c r="S3163" t="s">
        <v>4527</v>
      </c>
      <c r="T3163" s="3">
        <v>45831</v>
      </c>
      <c r="U3163" s="3">
        <v>45832</v>
      </c>
      <c r="V3163" s="2">
        <v>0</v>
      </c>
      <c r="W3163" t="s">
        <v>44</v>
      </c>
      <c r="X3163" t="s">
        <v>44</v>
      </c>
      <c r="Y3163" t="s">
        <v>15433</v>
      </c>
      <c r="Z3163" t="s">
        <v>1180</v>
      </c>
      <c r="AA3163" t="s">
        <v>4529</v>
      </c>
      <c r="AB3163" t="s">
        <v>4530</v>
      </c>
      <c r="AC3163" t="s">
        <v>89</v>
      </c>
      <c r="AD3163" t="str">
        <f t="shared" si="49"/>
        <v>10-60</v>
      </c>
      <c r="AE3163" t="str">
        <f>VLOOKUP(AD3163,'Main_Sub Desc'!C:D,2,)</f>
        <v>LPC from invoicing</v>
      </c>
      <c r="AF3163" t="str">
        <f>VLOOKUP(VALUE(H3163),'Main_Sub Desc'!F:G,2,)</f>
        <v>Wtr Rev Late Payment</v>
      </c>
      <c r="AG3163">
        <f>IFERROR(VLOOKUP(VALUE(I3163),'PC Mapping'!A:F,6,),"")</f>
        <v>10469</v>
      </c>
      <c r="AH3163" s="13" t="str">
        <f>VLOOKUP(AG3163,'PC Mapping'!L:M,2,)</f>
        <v>Bolivar Water</v>
      </c>
    </row>
    <row r="3164" spans="1:34" x14ac:dyDescent="0.2">
      <c r="A3164" t="s">
        <v>15434</v>
      </c>
      <c r="B3164" t="s">
        <v>15429</v>
      </c>
      <c r="C3164" t="s">
        <v>4519</v>
      </c>
      <c r="D3164" t="s">
        <v>4520</v>
      </c>
      <c r="E3164" s="3">
        <v>45831</v>
      </c>
      <c r="F3164" t="s">
        <v>44</v>
      </c>
      <c r="G3164" t="s">
        <v>3742</v>
      </c>
      <c r="H3164" t="s">
        <v>3722</v>
      </c>
      <c r="I3164" t="s">
        <v>3752</v>
      </c>
      <c r="J3164" t="s">
        <v>4522</v>
      </c>
      <c r="K3164" s="2">
        <v>-16.11</v>
      </c>
      <c r="L3164" t="s">
        <v>44</v>
      </c>
      <c r="M3164" s="2">
        <v>-16.11</v>
      </c>
      <c r="N3164" t="s">
        <v>4523</v>
      </c>
      <c r="O3164" t="s">
        <v>4524</v>
      </c>
      <c r="P3164" t="s">
        <v>15435</v>
      </c>
      <c r="Q3164" t="s">
        <v>15436</v>
      </c>
      <c r="R3164" t="s">
        <v>44</v>
      </c>
      <c r="S3164" t="s">
        <v>4527</v>
      </c>
      <c r="T3164" s="3">
        <v>45831</v>
      </c>
      <c r="U3164" s="3">
        <v>45832</v>
      </c>
      <c r="V3164" s="2">
        <v>0</v>
      </c>
      <c r="W3164" t="s">
        <v>44</v>
      </c>
      <c r="X3164" t="s">
        <v>44</v>
      </c>
      <c r="Y3164" t="s">
        <v>15437</v>
      </c>
      <c r="Z3164" t="s">
        <v>2905</v>
      </c>
      <c r="AA3164" t="s">
        <v>4529</v>
      </c>
      <c r="AB3164" t="s">
        <v>4530</v>
      </c>
      <c r="AC3164" t="s">
        <v>89</v>
      </c>
      <c r="AD3164" t="str">
        <f t="shared" si="49"/>
        <v>10-60</v>
      </c>
      <c r="AE3164" t="str">
        <f>VLOOKUP(AD3164,'Main_Sub Desc'!C:D,2,)</f>
        <v>LPC from invoicing</v>
      </c>
      <c r="AF3164" t="str">
        <f>VLOOKUP(VALUE(H3164),'Main_Sub Desc'!F:G,2,)</f>
        <v>Wtr Rev Late Payment</v>
      </c>
      <c r="AG3164">
        <f>IFERROR(VLOOKUP(VALUE(I3164),'PC Mapping'!A:F,6,),"")</f>
        <v>10719</v>
      </c>
      <c r="AH3164" s="13" t="str">
        <f>VLOOKUP(AG3164,'PC Mapping'!L:M,2,)</f>
        <v>All Other Water</v>
      </c>
    </row>
    <row r="3165" spans="1:34" x14ac:dyDescent="0.2">
      <c r="A3165" t="s">
        <v>15438</v>
      </c>
      <c r="B3165" t="s">
        <v>15429</v>
      </c>
      <c r="C3165" t="s">
        <v>4519</v>
      </c>
      <c r="D3165" t="s">
        <v>4520</v>
      </c>
      <c r="E3165" s="3">
        <v>45831</v>
      </c>
      <c r="F3165" t="s">
        <v>44</v>
      </c>
      <c r="G3165" t="s">
        <v>3742</v>
      </c>
      <c r="H3165" t="s">
        <v>3716</v>
      </c>
      <c r="I3165" t="s">
        <v>4534</v>
      </c>
      <c r="J3165" t="s">
        <v>4522</v>
      </c>
      <c r="K3165" s="2">
        <v>-5</v>
      </c>
      <c r="L3165" t="s">
        <v>44</v>
      </c>
      <c r="M3165" s="2">
        <v>-5</v>
      </c>
      <c r="N3165" t="s">
        <v>4523</v>
      </c>
      <c r="O3165" t="s">
        <v>4524</v>
      </c>
      <c r="P3165" t="s">
        <v>6240</v>
      </c>
      <c r="Q3165" t="s">
        <v>15439</v>
      </c>
      <c r="R3165" t="s">
        <v>44</v>
      </c>
      <c r="S3165" t="s">
        <v>4527</v>
      </c>
      <c r="T3165" s="3">
        <v>45831</v>
      </c>
      <c r="U3165" s="3">
        <v>45832</v>
      </c>
      <c r="V3165" s="2">
        <v>0</v>
      </c>
      <c r="W3165" t="s">
        <v>44</v>
      </c>
      <c r="X3165" t="s">
        <v>44</v>
      </c>
      <c r="Y3165" t="s">
        <v>15440</v>
      </c>
      <c r="Z3165" t="s">
        <v>912</v>
      </c>
      <c r="AA3165" t="s">
        <v>4529</v>
      </c>
      <c r="AB3165" t="s">
        <v>4530</v>
      </c>
      <c r="AC3165" t="s">
        <v>89</v>
      </c>
      <c r="AD3165" t="str">
        <f t="shared" si="49"/>
        <v>10-60</v>
      </c>
      <c r="AE3165" t="str">
        <f>VLOOKUP(AD3165,'Main_Sub Desc'!C:D,2,)</f>
        <v>LPC from invoicing</v>
      </c>
      <c r="AF3165" t="str">
        <f>VLOOKUP(VALUE(H3165),'Main_Sub Desc'!F:G,2,)</f>
        <v>Wst Rev Late Payment</v>
      </c>
      <c r="AG3165">
        <f>IFERROR(VLOOKUP(VALUE(I3165),'PC Mapping'!A:F,6,),"")</f>
        <v>10514</v>
      </c>
      <c r="AH3165" s="13" t="str">
        <f>VLOOKUP(AG3165,'PC Mapping'!L:M,2,)</f>
        <v>Bolivar Sewer</v>
      </c>
    </row>
    <row r="3166" spans="1:34" x14ac:dyDescent="0.2">
      <c r="A3166" t="s">
        <v>15438</v>
      </c>
      <c r="B3166" t="s">
        <v>15429</v>
      </c>
      <c r="C3166" t="s">
        <v>4519</v>
      </c>
      <c r="D3166" t="s">
        <v>4520</v>
      </c>
      <c r="E3166" s="3">
        <v>45831</v>
      </c>
      <c r="F3166" t="s">
        <v>44</v>
      </c>
      <c r="G3166" t="s">
        <v>3742</v>
      </c>
      <c r="H3166" t="s">
        <v>3722</v>
      </c>
      <c r="I3166" t="s">
        <v>4538</v>
      </c>
      <c r="J3166" t="s">
        <v>4522</v>
      </c>
      <c r="K3166" s="2">
        <v>-5</v>
      </c>
      <c r="L3166" t="s">
        <v>44</v>
      </c>
      <c r="M3166" s="2">
        <v>-5</v>
      </c>
      <c r="N3166" t="s">
        <v>4523</v>
      </c>
      <c r="O3166" t="s">
        <v>4524</v>
      </c>
      <c r="P3166" t="s">
        <v>6240</v>
      </c>
      <c r="Q3166" t="s">
        <v>15441</v>
      </c>
      <c r="R3166" t="s">
        <v>44</v>
      </c>
      <c r="S3166" t="s">
        <v>4527</v>
      </c>
      <c r="T3166" s="3">
        <v>45831</v>
      </c>
      <c r="U3166" s="3">
        <v>45832</v>
      </c>
      <c r="V3166" s="2">
        <v>0</v>
      </c>
      <c r="W3166" t="s">
        <v>44</v>
      </c>
      <c r="X3166" t="s">
        <v>44</v>
      </c>
      <c r="Y3166" t="s">
        <v>15442</v>
      </c>
      <c r="Z3166" t="s">
        <v>912</v>
      </c>
      <c r="AA3166" t="s">
        <v>4529</v>
      </c>
      <c r="AB3166" t="s">
        <v>4530</v>
      </c>
      <c r="AC3166" t="s">
        <v>89</v>
      </c>
      <c r="AD3166" t="str">
        <f t="shared" si="49"/>
        <v>10-60</v>
      </c>
      <c r="AE3166" t="str">
        <f>VLOOKUP(AD3166,'Main_Sub Desc'!C:D,2,)</f>
        <v>LPC from invoicing</v>
      </c>
      <c r="AF3166" t="str">
        <f>VLOOKUP(VALUE(H3166),'Main_Sub Desc'!F:G,2,)</f>
        <v>Wtr Rev Late Payment</v>
      </c>
      <c r="AG3166">
        <f>IFERROR(VLOOKUP(VALUE(I3166),'PC Mapping'!A:F,6,),"")</f>
        <v>10469</v>
      </c>
      <c r="AH3166" s="13" t="str">
        <f>VLOOKUP(AG3166,'PC Mapping'!L:M,2,)</f>
        <v>Bolivar Water</v>
      </c>
    </row>
    <row r="3167" spans="1:34" x14ac:dyDescent="0.2">
      <c r="A3167" t="s">
        <v>15443</v>
      </c>
      <c r="B3167" t="s">
        <v>15429</v>
      </c>
      <c r="C3167" t="s">
        <v>4519</v>
      </c>
      <c r="D3167" t="s">
        <v>4520</v>
      </c>
      <c r="E3167" s="3">
        <v>45831</v>
      </c>
      <c r="F3167" t="s">
        <v>44</v>
      </c>
      <c r="G3167" t="s">
        <v>3742</v>
      </c>
      <c r="H3167" t="s">
        <v>3716</v>
      </c>
      <c r="I3167" t="s">
        <v>4534</v>
      </c>
      <c r="J3167" t="s">
        <v>4522</v>
      </c>
      <c r="K3167" s="2">
        <v>-5</v>
      </c>
      <c r="L3167" t="s">
        <v>44</v>
      </c>
      <c r="M3167" s="2">
        <v>-5</v>
      </c>
      <c r="N3167" t="s">
        <v>4523</v>
      </c>
      <c r="O3167" t="s">
        <v>4524</v>
      </c>
      <c r="P3167" t="s">
        <v>6240</v>
      </c>
      <c r="Q3167" t="s">
        <v>15444</v>
      </c>
      <c r="R3167" t="s">
        <v>44</v>
      </c>
      <c r="S3167" t="s">
        <v>4527</v>
      </c>
      <c r="T3167" s="3">
        <v>45831</v>
      </c>
      <c r="U3167" s="3">
        <v>45832</v>
      </c>
      <c r="V3167" s="2">
        <v>0</v>
      </c>
      <c r="W3167" t="s">
        <v>44</v>
      </c>
      <c r="X3167" t="s">
        <v>44</v>
      </c>
      <c r="Y3167" t="s">
        <v>15445</v>
      </c>
      <c r="Z3167" t="s">
        <v>1003</v>
      </c>
      <c r="AA3167" t="s">
        <v>4529</v>
      </c>
      <c r="AB3167" t="s">
        <v>4530</v>
      </c>
      <c r="AC3167" t="s">
        <v>89</v>
      </c>
      <c r="AD3167" t="str">
        <f t="shared" si="49"/>
        <v>10-60</v>
      </c>
      <c r="AE3167" t="str">
        <f>VLOOKUP(AD3167,'Main_Sub Desc'!C:D,2,)</f>
        <v>LPC from invoicing</v>
      </c>
      <c r="AF3167" t="str">
        <f>VLOOKUP(VALUE(H3167),'Main_Sub Desc'!F:G,2,)</f>
        <v>Wst Rev Late Payment</v>
      </c>
      <c r="AG3167">
        <f>IFERROR(VLOOKUP(VALUE(I3167),'PC Mapping'!A:F,6,),"")</f>
        <v>10514</v>
      </c>
      <c r="AH3167" s="13" t="str">
        <f>VLOOKUP(AG3167,'PC Mapping'!L:M,2,)</f>
        <v>Bolivar Sewer</v>
      </c>
    </row>
    <row r="3168" spans="1:34" x14ac:dyDescent="0.2">
      <c r="A3168" t="s">
        <v>15443</v>
      </c>
      <c r="B3168" t="s">
        <v>15429</v>
      </c>
      <c r="C3168" t="s">
        <v>4519</v>
      </c>
      <c r="D3168" t="s">
        <v>4520</v>
      </c>
      <c r="E3168" s="3">
        <v>45831</v>
      </c>
      <c r="F3168" t="s">
        <v>44</v>
      </c>
      <c r="G3168" t="s">
        <v>3742</v>
      </c>
      <c r="H3168" t="s">
        <v>3722</v>
      </c>
      <c r="I3168" t="s">
        <v>4538</v>
      </c>
      <c r="J3168" t="s">
        <v>4522</v>
      </c>
      <c r="K3168" s="2">
        <v>-5</v>
      </c>
      <c r="L3168" t="s">
        <v>44</v>
      </c>
      <c r="M3168" s="2">
        <v>-5</v>
      </c>
      <c r="N3168" t="s">
        <v>4523</v>
      </c>
      <c r="O3168" t="s">
        <v>4524</v>
      </c>
      <c r="P3168" t="s">
        <v>6240</v>
      </c>
      <c r="Q3168" t="s">
        <v>15446</v>
      </c>
      <c r="R3168" t="s">
        <v>44</v>
      </c>
      <c r="S3168" t="s">
        <v>4527</v>
      </c>
      <c r="T3168" s="3">
        <v>45831</v>
      </c>
      <c r="U3168" s="3">
        <v>45832</v>
      </c>
      <c r="V3168" s="2">
        <v>0</v>
      </c>
      <c r="W3168" t="s">
        <v>44</v>
      </c>
      <c r="X3168" t="s">
        <v>44</v>
      </c>
      <c r="Y3168" t="s">
        <v>15447</v>
      </c>
      <c r="Z3168" t="s">
        <v>1003</v>
      </c>
      <c r="AA3168" t="s">
        <v>4529</v>
      </c>
      <c r="AB3168" t="s">
        <v>4530</v>
      </c>
      <c r="AC3168" t="s">
        <v>89</v>
      </c>
      <c r="AD3168" t="str">
        <f t="shared" si="49"/>
        <v>10-60</v>
      </c>
      <c r="AE3168" t="str">
        <f>VLOOKUP(AD3168,'Main_Sub Desc'!C:D,2,)</f>
        <v>LPC from invoicing</v>
      </c>
      <c r="AF3168" t="str">
        <f>VLOOKUP(VALUE(H3168),'Main_Sub Desc'!F:G,2,)</f>
        <v>Wtr Rev Late Payment</v>
      </c>
      <c r="AG3168">
        <f>IFERROR(VLOOKUP(VALUE(I3168),'PC Mapping'!A:F,6,),"")</f>
        <v>10469</v>
      </c>
      <c r="AH3168" s="13" t="str">
        <f>VLOOKUP(AG3168,'PC Mapping'!L:M,2,)</f>
        <v>Bolivar Water</v>
      </c>
    </row>
    <row r="3169" spans="1:34" x14ac:dyDescent="0.2">
      <c r="A3169" t="s">
        <v>15448</v>
      </c>
      <c r="B3169" t="s">
        <v>15429</v>
      </c>
      <c r="C3169" t="s">
        <v>4519</v>
      </c>
      <c r="D3169" t="s">
        <v>4520</v>
      </c>
      <c r="E3169" s="3">
        <v>45831</v>
      </c>
      <c r="F3169" t="s">
        <v>44</v>
      </c>
      <c r="G3169" t="s">
        <v>3742</v>
      </c>
      <c r="H3169" t="s">
        <v>3722</v>
      </c>
      <c r="I3169" t="s">
        <v>3752</v>
      </c>
      <c r="J3169" t="s">
        <v>4522</v>
      </c>
      <c r="K3169" s="2">
        <v>-5</v>
      </c>
      <c r="L3169" t="s">
        <v>44</v>
      </c>
      <c r="M3169" s="2">
        <v>-5</v>
      </c>
      <c r="N3169" t="s">
        <v>4523</v>
      </c>
      <c r="O3169" t="s">
        <v>4524</v>
      </c>
      <c r="P3169" t="s">
        <v>5533</v>
      </c>
      <c r="Q3169" t="s">
        <v>15449</v>
      </c>
      <c r="R3169" t="s">
        <v>44</v>
      </c>
      <c r="S3169" t="s">
        <v>4527</v>
      </c>
      <c r="T3169" s="3">
        <v>45831</v>
      </c>
      <c r="U3169" s="3">
        <v>45832</v>
      </c>
      <c r="V3169" s="2">
        <v>0</v>
      </c>
      <c r="W3169" t="s">
        <v>44</v>
      </c>
      <c r="X3169" t="s">
        <v>44</v>
      </c>
      <c r="Y3169" t="s">
        <v>15450</v>
      </c>
      <c r="Z3169" t="s">
        <v>101</v>
      </c>
      <c r="AA3169" t="s">
        <v>4529</v>
      </c>
      <c r="AB3169" t="s">
        <v>4530</v>
      </c>
      <c r="AC3169" t="s">
        <v>89</v>
      </c>
      <c r="AD3169" t="str">
        <f t="shared" si="49"/>
        <v>10-60</v>
      </c>
      <c r="AE3169" t="str">
        <f>VLOOKUP(AD3169,'Main_Sub Desc'!C:D,2,)</f>
        <v>LPC from invoicing</v>
      </c>
      <c r="AF3169" t="str">
        <f>VLOOKUP(VALUE(H3169),'Main_Sub Desc'!F:G,2,)</f>
        <v>Wtr Rev Late Payment</v>
      </c>
      <c r="AG3169">
        <f>IFERROR(VLOOKUP(VALUE(I3169),'PC Mapping'!A:F,6,),"")</f>
        <v>10719</v>
      </c>
      <c r="AH3169" s="13" t="str">
        <f>VLOOKUP(AG3169,'PC Mapping'!L:M,2,)</f>
        <v>All Other Water</v>
      </c>
    </row>
    <row r="3170" spans="1:34" x14ac:dyDescent="0.2">
      <c r="A3170" t="s">
        <v>15451</v>
      </c>
      <c r="B3170" t="s">
        <v>15429</v>
      </c>
      <c r="C3170" t="s">
        <v>4519</v>
      </c>
      <c r="D3170" t="s">
        <v>4520</v>
      </c>
      <c r="E3170" s="3">
        <v>45831</v>
      </c>
      <c r="F3170" t="s">
        <v>44</v>
      </c>
      <c r="G3170" t="s">
        <v>3742</v>
      </c>
      <c r="H3170" t="s">
        <v>3722</v>
      </c>
      <c r="I3170" t="s">
        <v>3752</v>
      </c>
      <c r="J3170" t="s">
        <v>4522</v>
      </c>
      <c r="K3170" s="2">
        <v>-5</v>
      </c>
      <c r="L3170" t="s">
        <v>44</v>
      </c>
      <c r="M3170" s="2">
        <v>-5</v>
      </c>
      <c r="N3170" t="s">
        <v>4523</v>
      </c>
      <c r="O3170" t="s">
        <v>4524</v>
      </c>
      <c r="P3170" t="s">
        <v>5533</v>
      </c>
      <c r="Q3170" t="s">
        <v>15452</v>
      </c>
      <c r="R3170" t="s">
        <v>44</v>
      </c>
      <c r="S3170" t="s">
        <v>4527</v>
      </c>
      <c r="T3170" s="3">
        <v>45831</v>
      </c>
      <c r="U3170" s="3">
        <v>45832</v>
      </c>
      <c r="V3170" s="2">
        <v>0</v>
      </c>
      <c r="W3170" t="s">
        <v>44</v>
      </c>
      <c r="X3170" t="s">
        <v>44</v>
      </c>
      <c r="Y3170" t="s">
        <v>15450</v>
      </c>
      <c r="Z3170" t="s">
        <v>101</v>
      </c>
      <c r="AA3170" t="s">
        <v>4529</v>
      </c>
      <c r="AB3170" t="s">
        <v>4530</v>
      </c>
      <c r="AC3170" t="s">
        <v>89</v>
      </c>
      <c r="AD3170" t="str">
        <f t="shared" si="49"/>
        <v>10-60</v>
      </c>
      <c r="AE3170" t="str">
        <f>VLOOKUP(AD3170,'Main_Sub Desc'!C:D,2,)</f>
        <v>LPC from invoicing</v>
      </c>
      <c r="AF3170" t="str">
        <f>VLOOKUP(VALUE(H3170),'Main_Sub Desc'!F:G,2,)</f>
        <v>Wtr Rev Late Payment</v>
      </c>
      <c r="AG3170">
        <f>IFERROR(VLOOKUP(VALUE(I3170),'PC Mapping'!A:F,6,),"")</f>
        <v>10719</v>
      </c>
      <c r="AH3170" s="13" t="str">
        <f>VLOOKUP(AG3170,'PC Mapping'!L:M,2,)</f>
        <v>All Other Water</v>
      </c>
    </row>
    <row r="3171" spans="1:34" x14ac:dyDescent="0.2">
      <c r="A3171" t="s">
        <v>15453</v>
      </c>
      <c r="B3171" t="s">
        <v>15429</v>
      </c>
      <c r="C3171" t="s">
        <v>4519</v>
      </c>
      <c r="D3171" t="s">
        <v>4520</v>
      </c>
      <c r="E3171" s="3">
        <v>45831</v>
      </c>
      <c r="F3171" t="s">
        <v>44</v>
      </c>
      <c r="G3171" t="s">
        <v>3742</v>
      </c>
      <c r="H3171" t="s">
        <v>3722</v>
      </c>
      <c r="I3171" t="s">
        <v>3752</v>
      </c>
      <c r="J3171" t="s">
        <v>4522</v>
      </c>
      <c r="K3171" s="2">
        <v>-5</v>
      </c>
      <c r="L3171" t="s">
        <v>44</v>
      </c>
      <c r="M3171" s="2">
        <v>-5</v>
      </c>
      <c r="N3171" t="s">
        <v>4523</v>
      </c>
      <c r="O3171" t="s">
        <v>4524</v>
      </c>
      <c r="P3171" t="s">
        <v>5533</v>
      </c>
      <c r="Q3171" t="s">
        <v>15454</v>
      </c>
      <c r="R3171" t="s">
        <v>44</v>
      </c>
      <c r="S3171" t="s">
        <v>4527</v>
      </c>
      <c r="T3171" s="3">
        <v>45831</v>
      </c>
      <c r="U3171" s="3">
        <v>45832</v>
      </c>
      <c r="V3171" s="2">
        <v>0</v>
      </c>
      <c r="W3171" t="s">
        <v>44</v>
      </c>
      <c r="X3171" t="s">
        <v>44</v>
      </c>
      <c r="Y3171" t="s">
        <v>15450</v>
      </c>
      <c r="Z3171" t="s">
        <v>101</v>
      </c>
      <c r="AA3171" t="s">
        <v>4529</v>
      </c>
      <c r="AB3171" t="s">
        <v>4530</v>
      </c>
      <c r="AC3171" t="s">
        <v>89</v>
      </c>
      <c r="AD3171" t="str">
        <f t="shared" si="49"/>
        <v>10-60</v>
      </c>
      <c r="AE3171" t="str">
        <f>VLOOKUP(AD3171,'Main_Sub Desc'!C:D,2,)</f>
        <v>LPC from invoicing</v>
      </c>
      <c r="AF3171" t="str">
        <f>VLOOKUP(VALUE(H3171),'Main_Sub Desc'!F:G,2,)</f>
        <v>Wtr Rev Late Payment</v>
      </c>
      <c r="AG3171">
        <f>IFERROR(VLOOKUP(VALUE(I3171),'PC Mapping'!A:F,6,),"")</f>
        <v>10719</v>
      </c>
      <c r="AH3171" s="13" t="str">
        <f>VLOOKUP(AG3171,'PC Mapping'!L:M,2,)</f>
        <v>All Other Water</v>
      </c>
    </row>
    <row r="3172" spans="1:34" x14ac:dyDescent="0.2">
      <c r="A3172" t="s">
        <v>15455</v>
      </c>
      <c r="B3172" t="s">
        <v>15456</v>
      </c>
      <c r="C3172" t="s">
        <v>4519</v>
      </c>
      <c r="D3172" t="s">
        <v>4520</v>
      </c>
      <c r="E3172" s="3">
        <v>45835</v>
      </c>
      <c r="F3172" t="s">
        <v>44</v>
      </c>
      <c r="G3172" t="s">
        <v>3742</v>
      </c>
      <c r="H3172" t="s">
        <v>3722</v>
      </c>
      <c r="I3172" t="s">
        <v>3752</v>
      </c>
      <c r="J3172" t="s">
        <v>4522</v>
      </c>
      <c r="K3172" s="2">
        <v>-5</v>
      </c>
      <c r="L3172" t="s">
        <v>44</v>
      </c>
      <c r="M3172" s="2">
        <v>-5</v>
      </c>
      <c r="N3172" t="s">
        <v>4523</v>
      </c>
      <c r="O3172" t="s">
        <v>4524</v>
      </c>
      <c r="P3172" t="s">
        <v>15457</v>
      </c>
      <c r="Q3172" t="s">
        <v>15458</v>
      </c>
      <c r="R3172" t="s">
        <v>44</v>
      </c>
      <c r="S3172" t="s">
        <v>4527</v>
      </c>
      <c r="T3172" s="3">
        <v>45835</v>
      </c>
      <c r="U3172" s="3">
        <v>45838</v>
      </c>
      <c r="V3172" s="2">
        <v>0</v>
      </c>
      <c r="W3172" t="s">
        <v>44</v>
      </c>
      <c r="X3172" t="s">
        <v>44</v>
      </c>
      <c r="Y3172" t="s">
        <v>15459</v>
      </c>
      <c r="Z3172" t="s">
        <v>2734</v>
      </c>
      <c r="AA3172" t="s">
        <v>4529</v>
      </c>
      <c r="AB3172" t="s">
        <v>4530</v>
      </c>
      <c r="AC3172" t="s">
        <v>89</v>
      </c>
      <c r="AD3172" t="str">
        <f t="shared" si="49"/>
        <v>10-60</v>
      </c>
      <c r="AE3172" t="str">
        <f>VLOOKUP(AD3172,'Main_Sub Desc'!C:D,2,)</f>
        <v>LPC from invoicing</v>
      </c>
      <c r="AF3172" t="str">
        <f>VLOOKUP(VALUE(H3172),'Main_Sub Desc'!F:G,2,)</f>
        <v>Wtr Rev Late Payment</v>
      </c>
      <c r="AG3172">
        <f>IFERROR(VLOOKUP(VALUE(I3172),'PC Mapping'!A:F,6,),"")</f>
        <v>10719</v>
      </c>
      <c r="AH3172" s="13" t="str">
        <f>VLOOKUP(AG3172,'PC Mapping'!L:M,2,)</f>
        <v>All Other Water</v>
      </c>
    </row>
    <row r="3173" spans="1:34" x14ac:dyDescent="0.2">
      <c r="A3173" t="s">
        <v>15460</v>
      </c>
      <c r="B3173" t="s">
        <v>15456</v>
      </c>
      <c r="C3173" t="s">
        <v>4519</v>
      </c>
      <c r="D3173" t="s">
        <v>4520</v>
      </c>
      <c r="E3173" s="3">
        <v>45835</v>
      </c>
      <c r="F3173" t="s">
        <v>44</v>
      </c>
      <c r="G3173" t="s">
        <v>3742</v>
      </c>
      <c r="H3173" t="s">
        <v>3722</v>
      </c>
      <c r="I3173" t="s">
        <v>3752</v>
      </c>
      <c r="J3173" t="s">
        <v>4522</v>
      </c>
      <c r="K3173" s="2">
        <v>-5</v>
      </c>
      <c r="L3173" t="s">
        <v>44</v>
      </c>
      <c r="M3173" s="2">
        <v>-5</v>
      </c>
      <c r="N3173" t="s">
        <v>4523</v>
      </c>
      <c r="O3173" t="s">
        <v>4524</v>
      </c>
      <c r="P3173" t="s">
        <v>6189</v>
      </c>
      <c r="Q3173" t="s">
        <v>15461</v>
      </c>
      <c r="R3173" t="s">
        <v>44</v>
      </c>
      <c r="S3173" t="s">
        <v>4527</v>
      </c>
      <c r="T3173" s="3">
        <v>45835</v>
      </c>
      <c r="U3173" s="3">
        <v>45838</v>
      </c>
      <c r="V3173" s="2">
        <v>0</v>
      </c>
      <c r="W3173" t="s">
        <v>44</v>
      </c>
      <c r="X3173" t="s">
        <v>44</v>
      </c>
      <c r="Y3173" t="s">
        <v>15462</v>
      </c>
      <c r="Z3173" t="s">
        <v>1575</v>
      </c>
      <c r="AA3173" t="s">
        <v>4529</v>
      </c>
      <c r="AB3173" t="s">
        <v>4530</v>
      </c>
      <c r="AC3173" t="s">
        <v>89</v>
      </c>
      <c r="AD3173" t="str">
        <f t="shared" si="49"/>
        <v>10-60</v>
      </c>
      <c r="AE3173" t="str">
        <f>VLOOKUP(AD3173,'Main_Sub Desc'!C:D,2,)</f>
        <v>LPC from invoicing</v>
      </c>
      <c r="AF3173" t="str">
        <f>VLOOKUP(VALUE(H3173),'Main_Sub Desc'!F:G,2,)</f>
        <v>Wtr Rev Late Payment</v>
      </c>
      <c r="AG3173">
        <f>IFERROR(VLOOKUP(VALUE(I3173),'PC Mapping'!A:F,6,),"")</f>
        <v>10719</v>
      </c>
      <c r="AH3173" s="13" t="str">
        <f>VLOOKUP(AG3173,'PC Mapping'!L:M,2,)</f>
        <v>All Other Water</v>
      </c>
    </row>
    <row r="3174" spans="1:34" x14ac:dyDescent="0.2">
      <c r="A3174" t="s">
        <v>15463</v>
      </c>
      <c r="B3174" t="s">
        <v>15464</v>
      </c>
      <c r="C3174" t="s">
        <v>4519</v>
      </c>
      <c r="D3174" t="s">
        <v>4520</v>
      </c>
      <c r="E3174" s="3">
        <v>45835</v>
      </c>
      <c r="F3174" t="s">
        <v>44</v>
      </c>
      <c r="G3174" t="s">
        <v>3742</v>
      </c>
      <c r="H3174" t="s">
        <v>3722</v>
      </c>
      <c r="I3174" t="s">
        <v>3752</v>
      </c>
      <c r="J3174" t="s">
        <v>4522</v>
      </c>
      <c r="K3174" s="2">
        <v>-12.93</v>
      </c>
      <c r="L3174" t="s">
        <v>44</v>
      </c>
      <c r="M3174" s="2">
        <v>-12.93</v>
      </c>
      <c r="N3174" t="s">
        <v>4523</v>
      </c>
      <c r="O3174" t="s">
        <v>4524</v>
      </c>
      <c r="P3174" t="s">
        <v>15465</v>
      </c>
      <c r="Q3174" t="s">
        <v>15466</v>
      </c>
      <c r="R3174" t="s">
        <v>44</v>
      </c>
      <c r="S3174" t="s">
        <v>4527</v>
      </c>
      <c r="T3174" s="3">
        <v>45835</v>
      </c>
      <c r="U3174" s="3">
        <v>45838</v>
      </c>
      <c r="V3174" s="2">
        <v>0</v>
      </c>
      <c r="W3174" t="s">
        <v>44</v>
      </c>
      <c r="X3174" t="s">
        <v>44</v>
      </c>
      <c r="Y3174" t="s">
        <v>15467</v>
      </c>
      <c r="Z3174" t="s">
        <v>2182</v>
      </c>
      <c r="AA3174" t="s">
        <v>4529</v>
      </c>
      <c r="AB3174" t="s">
        <v>4530</v>
      </c>
      <c r="AC3174" t="s">
        <v>89</v>
      </c>
      <c r="AD3174" t="str">
        <f t="shared" si="49"/>
        <v>10-60</v>
      </c>
      <c r="AE3174" t="str">
        <f>VLOOKUP(AD3174,'Main_Sub Desc'!C:D,2,)</f>
        <v>LPC from invoicing</v>
      </c>
      <c r="AF3174" t="str">
        <f>VLOOKUP(VALUE(H3174),'Main_Sub Desc'!F:G,2,)</f>
        <v>Wtr Rev Late Payment</v>
      </c>
      <c r="AG3174">
        <f>IFERROR(VLOOKUP(VALUE(I3174),'PC Mapping'!A:F,6,),"")</f>
        <v>10719</v>
      </c>
      <c r="AH3174" s="13" t="str">
        <f>VLOOKUP(AG3174,'PC Mapping'!L:M,2,)</f>
        <v>All Other Water</v>
      </c>
    </row>
    <row r="3175" spans="1:34" x14ac:dyDescent="0.2">
      <c r="A3175" t="s">
        <v>15468</v>
      </c>
      <c r="B3175" t="s">
        <v>15464</v>
      </c>
      <c r="C3175" t="s">
        <v>4519</v>
      </c>
      <c r="D3175" t="s">
        <v>4520</v>
      </c>
      <c r="E3175" s="3">
        <v>45835</v>
      </c>
      <c r="F3175" t="s">
        <v>44</v>
      </c>
      <c r="G3175" t="s">
        <v>3742</v>
      </c>
      <c r="H3175" t="s">
        <v>3722</v>
      </c>
      <c r="I3175" t="s">
        <v>3752</v>
      </c>
      <c r="J3175" t="s">
        <v>4522</v>
      </c>
      <c r="K3175" s="2">
        <v>-12.14</v>
      </c>
      <c r="L3175" t="s">
        <v>44</v>
      </c>
      <c r="M3175" s="2">
        <v>-12.14</v>
      </c>
      <c r="N3175" t="s">
        <v>4523</v>
      </c>
      <c r="O3175" t="s">
        <v>4524</v>
      </c>
      <c r="P3175" t="s">
        <v>4758</v>
      </c>
      <c r="Q3175" t="s">
        <v>15469</v>
      </c>
      <c r="R3175" t="s">
        <v>44</v>
      </c>
      <c r="S3175" t="s">
        <v>4527</v>
      </c>
      <c r="T3175" s="3">
        <v>45835</v>
      </c>
      <c r="U3175" s="3">
        <v>45838</v>
      </c>
      <c r="V3175" s="2">
        <v>0</v>
      </c>
      <c r="W3175" t="s">
        <v>44</v>
      </c>
      <c r="X3175" t="s">
        <v>44</v>
      </c>
      <c r="Y3175" t="s">
        <v>15470</v>
      </c>
      <c r="Z3175" t="s">
        <v>2871</v>
      </c>
      <c r="AA3175" t="s">
        <v>4529</v>
      </c>
      <c r="AB3175" t="s">
        <v>4530</v>
      </c>
      <c r="AC3175" t="s">
        <v>89</v>
      </c>
      <c r="AD3175" t="str">
        <f t="shared" si="49"/>
        <v>10-60</v>
      </c>
      <c r="AE3175" t="str">
        <f>VLOOKUP(AD3175,'Main_Sub Desc'!C:D,2,)</f>
        <v>LPC from invoicing</v>
      </c>
      <c r="AF3175" t="str">
        <f>VLOOKUP(VALUE(H3175),'Main_Sub Desc'!F:G,2,)</f>
        <v>Wtr Rev Late Payment</v>
      </c>
      <c r="AG3175">
        <f>IFERROR(VLOOKUP(VALUE(I3175),'PC Mapping'!A:F,6,),"")</f>
        <v>10719</v>
      </c>
      <c r="AH3175" s="13" t="str">
        <f>VLOOKUP(AG3175,'PC Mapping'!L:M,2,)</f>
        <v>All Other Water</v>
      </c>
    </row>
    <row r="3176" spans="1:34" x14ac:dyDescent="0.2">
      <c r="A3176" t="s">
        <v>15471</v>
      </c>
      <c r="B3176" t="s">
        <v>15456</v>
      </c>
      <c r="C3176" t="s">
        <v>4519</v>
      </c>
      <c r="D3176" t="s">
        <v>4520</v>
      </c>
      <c r="E3176" s="3">
        <v>45835</v>
      </c>
      <c r="F3176" t="s">
        <v>44</v>
      </c>
      <c r="G3176" t="s">
        <v>3742</v>
      </c>
      <c r="H3176" t="s">
        <v>3722</v>
      </c>
      <c r="I3176" t="s">
        <v>3752</v>
      </c>
      <c r="J3176" t="s">
        <v>4522</v>
      </c>
      <c r="K3176" s="2">
        <v>-5</v>
      </c>
      <c r="L3176" t="s">
        <v>44</v>
      </c>
      <c r="M3176" s="2">
        <v>-5</v>
      </c>
      <c r="N3176" t="s">
        <v>4523</v>
      </c>
      <c r="O3176" t="s">
        <v>4524</v>
      </c>
      <c r="P3176" t="s">
        <v>5488</v>
      </c>
      <c r="Q3176" t="s">
        <v>15472</v>
      </c>
      <c r="R3176" t="s">
        <v>44</v>
      </c>
      <c r="S3176" t="s">
        <v>4527</v>
      </c>
      <c r="T3176" s="3">
        <v>45835</v>
      </c>
      <c r="U3176" s="3">
        <v>45838</v>
      </c>
      <c r="V3176" s="2">
        <v>0</v>
      </c>
      <c r="W3176" t="s">
        <v>44</v>
      </c>
      <c r="X3176" t="s">
        <v>44</v>
      </c>
      <c r="Y3176" t="s">
        <v>15473</v>
      </c>
      <c r="Z3176" t="s">
        <v>1637</v>
      </c>
      <c r="AA3176" t="s">
        <v>4529</v>
      </c>
      <c r="AB3176" t="s">
        <v>4530</v>
      </c>
      <c r="AC3176" t="s">
        <v>89</v>
      </c>
      <c r="AD3176" t="str">
        <f t="shared" si="49"/>
        <v>10-60</v>
      </c>
      <c r="AE3176" t="str">
        <f>VLOOKUP(AD3176,'Main_Sub Desc'!C:D,2,)</f>
        <v>LPC from invoicing</v>
      </c>
      <c r="AF3176" t="str">
        <f>VLOOKUP(VALUE(H3176),'Main_Sub Desc'!F:G,2,)</f>
        <v>Wtr Rev Late Payment</v>
      </c>
      <c r="AG3176">
        <f>IFERROR(VLOOKUP(VALUE(I3176),'PC Mapping'!A:F,6,),"")</f>
        <v>10719</v>
      </c>
      <c r="AH3176" s="13" t="str">
        <f>VLOOKUP(AG3176,'PC Mapping'!L:M,2,)</f>
        <v>All Other Water</v>
      </c>
    </row>
    <row r="3177" spans="1:34" x14ac:dyDescent="0.2">
      <c r="A3177" t="s">
        <v>15474</v>
      </c>
      <c r="B3177" t="s">
        <v>15464</v>
      </c>
      <c r="C3177" t="s">
        <v>4519</v>
      </c>
      <c r="D3177" t="s">
        <v>4520</v>
      </c>
      <c r="E3177" s="3">
        <v>45835</v>
      </c>
      <c r="F3177" t="s">
        <v>44</v>
      </c>
      <c r="G3177" t="s">
        <v>3742</v>
      </c>
      <c r="H3177" t="s">
        <v>3716</v>
      </c>
      <c r="I3177" t="s">
        <v>4534</v>
      </c>
      <c r="J3177" t="s">
        <v>4522</v>
      </c>
      <c r="K3177" s="2">
        <v>-5</v>
      </c>
      <c r="L3177" t="s">
        <v>44</v>
      </c>
      <c r="M3177" s="2">
        <v>-5</v>
      </c>
      <c r="N3177" t="s">
        <v>4523</v>
      </c>
      <c r="O3177" t="s">
        <v>4524</v>
      </c>
      <c r="P3177" t="s">
        <v>15475</v>
      </c>
      <c r="Q3177" t="s">
        <v>15476</v>
      </c>
      <c r="R3177" t="s">
        <v>44</v>
      </c>
      <c r="S3177" t="s">
        <v>4527</v>
      </c>
      <c r="T3177" s="3">
        <v>45835</v>
      </c>
      <c r="U3177" s="3">
        <v>45838</v>
      </c>
      <c r="V3177" s="2">
        <v>0</v>
      </c>
      <c r="W3177" t="s">
        <v>44</v>
      </c>
      <c r="X3177" t="s">
        <v>44</v>
      </c>
      <c r="Y3177" t="s">
        <v>15477</v>
      </c>
      <c r="Z3177" t="s">
        <v>1190</v>
      </c>
      <c r="AA3177" t="s">
        <v>4529</v>
      </c>
      <c r="AB3177" t="s">
        <v>4530</v>
      </c>
      <c r="AC3177" t="s">
        <v>89</v>
      </c>
      <c r="AD3177" t="str">
        <f t="shared" si="49"/>
        <v>10-60</v>
      </c>
      <c r="AE3177" t="str">
        <f>VLOOKUP(AD3177,'Main_Sub Desc'!C:D,2,)</f>
        <v>LPC from invoicing</v>
      </c>
      <c r="AF3177" t="str">
        <f>VLOOKUP(VALUE(H3177),'Main_Sub Desc'!F:G,2,)</f>
        <v>Wst Rev Late Payment</v>
      </c>
      <c r="AG3177">
        <f>IFERROR(VLOOKUP(VALUE(I3177),'PC Mapping'!A:F,6,),"")</f>
        <v>10514</v>
      </c>
      <c r="AH3177" s="13" t="str">
        <f>VLOOKUP(AG3177,'PC Mapping'!L:M,2,)</f>
        <v>Bolivar Sewer</v>
      </c>
    </row>
    <row r="3178" spans="1:34" x14ac:dyDescent="0.2">
      <c r="A3178" t="s">
        <v>15474</v>
      </c>
      <c r="B3178" t="s">
        <v>15464</v>
      </c>
      <c r="C3178" t="s">
        <v>4519</v>
      </c>
      <c r="D3178" t="s">
        <v>4520</v>
      </c>
      <c r="E3178" s="3">
        <v>45835</v>
      </c>
      <c r="F3178" t="s">
        <v>44</v>
      </c>
      <c r="G3178" t="s">
        <v>3742</v>
      </c>
      <c r="H3178" t="s">
        <v>3722</v>
      </c>
      <c r="I3178" t="s">
        <v>4538</v>
      </c>
      <c r="J3178" t="s">
        <v>4522</v>
      </c>
      <c r="K3178" s="2">
        <v>-5</v>
      </c>
      <c r="L3178" t="s">
        <v>44</v>
      </c>
      <c r="M3178" s="2">
        <v>-5</v>
      </c>
      <c r="N3178" t="s">
        <v>4523</v>
      </c>
      <c r="O3178" t="s">
        <v>4524</v>
      </c>
      <c r="P3178" t="s">
        <v>15475</v>
      </c>
      <c r="Q3178" t="s">
        <v>15478</v>
      </c>
      <c r="R3178" t="s">
        <v>44</v>
      </c>
      <c r="S3178" t="s">
        <v>4527</v>
      </c>
      <c r="T3178" s="3">
        <v>45835</v>
      </c>
      <c r="U3178" s="3">
        <v>45838</v>
      </c>
      <c r="V3178" s="2">
        <v>0</v>
      </c>
      <c r="W3178" t="s">
        <v>44</v>
      </c>
      <c r="X3178" t="s">
        <v>44</v>
      </c>
      <c r="Y3178" t="s">
        <v>15479</v>
      </c>
      <c r="Z3178" t="s">
        <v>1190</v>
      </c>
      <c r="AA3178" t="s">
        <v>4529</v>
      </c>
      <c r="AB3178" t="s">
        <v>4530</v>
      </c>
      <c r="AC3178" t="s">
        <v>89</v>
      </c>
      <c r="AD3178" t="str">
        <f t="shared" si="49"/>
        <v>10-60</v>
      </c>
      <c r="AE3178" t="str">
        <f>VLOOKUP(AD3178,'Main_Sub Desc'!C:D,2,)</f>
        <v>LPC from invoicing</v>
      </c>
      <c r="AF3178" t="str">
        <f>VLOOKUP(VALUE(H3178),'Main_Sub Desc'!F:G,2,)</f>
        <v>Wtr Rev Late Payment</v>
      </c>
      <c r="AG3178">
        <f>IFERROR(VLOOKUP(VALUE(I3178),'PC Mapping'!A:F,6,),"")</f>
        <v>10469</v>
      </c>
      <c r="AH3178" s="13" t="str">
        <f>VLOOKUP(AG3178,'PC Mapping'!L:M,2,)</f>
        <v>Bolivar Water</v>
      </c>
    </row>
    <row r="3179" spans="1:34" x14ac:dyDescent="0.2">
      <c r="A3179" t="s">
        <v>15480</v>
      </c>
      <c r="B3179" t="s">
        <v>15456</v>
      </c>
      <c r="C3179" t="s">
        <v>4519</v>
      </c>
      <c r="D3179" t="s">
        <v>4520</v>
      </c>
      <c r="E3179" s="3">
        <v>45835</v>
      </c>
      <c r="F3179" t="s">
        <v>44</v>
      </c>
      <c r="G3179" t="s">
        <v>3742</v>
      </c>
      <c r="H3179" t="s">
        <v>3722</v>
      </c>
      <c r="I3179" t="s">
        <v>3752</v>
      </c>
      <c r="J3179" t="s">
        <v>4522</v>
      </c>
      <c r="K3179" s="2">
        <v>-5</v>
      </c>
      <c r="L3179" t="s">
        <v>44</v>
      </c>
      <c r="M3179" s="2">
        <v>-5</v>
      </c>
      <c r="N3179" t="s">
        <v>4523</v>
      </c>
      <c r="O3179" t="s">
        <v>4524</v>
      </c>
      <c r="P3179" t="s">
        <v>15481</v>
      </c>
      <c r="Q3179" t="s">
        <v>15482</v>
      </c>
      <c r="R3179" t="s">
        <v>44</v>
      </c>
      <c r="S3179" t="s">
        <v>4527</v>
      </c>
      <c r="T3179" s="3">
        <v>45835</v>
      </c>
      <c r="U3179" s="3">
        <v>45838</v>
      </c>
      <c r="V3179" s="2">
        <v>0</v>
      </c>
      <c r="W3179" t="s">
        <v>44</v>
      </c>
      <c r="X3179" t="s">
        <v>44</v>
      </c>
      <c r="Y3179" t="s">
        <v>15483</v>
      </c>
      <c r="Z3179" t="s">
        <v>1516</v>
      </c>
      <c r="AA3179" t="s">
        <v>4529</v>
      </c>
      <c r="AB3179" t="s">
        <v>4530</v>
      </c>
      <c r="AC3179" t="s">
        <v>89</v>
      </c>
      <c r="AD3179" t="str">
        <f t="shared" si="49"/>
        <v>10-60</v>
      </c>
      <c r="AE3179" t="str">
        <f>VLOOKUP(AD3179,'Main_Sub Desc'!C:D,2,)</f>
        <v>LPC from invoicing</v>
      </c>
      <c r="AF3179" t="str">
        <f>VLOOKUP(VALUE(H3179),'Main_Sub Desc'!F:G,2,)</f>
        <v>Wtr Rev Late Payment</v>
      </c>
      <c r="AG3179">
        <f>IFERROR(VLOOKUP(VALUE(I3179),'PC Mapping'!A:F,6,),"")</f>
        <v>10719</v>
      </c>
      <c r="AH3179" s="13" t="str">
        <f>VLOOKUP(AG3179,'PC Mapping'!L:M,2,)</f>
        <v>All Other Water</v>
      </c>
    </row>
    <row r="3180" spans="1:34" x14ac:dyDescent="0.2">
      <c r="A3180" t="s">
        <v>15484</v>
      </c>
      <c r="B3180" t="s">
        <v>15456</v>
      </c>
      <c r="C3180" t="s">
        <v>4519</v>
      </c>
      <c r="D3180" t="s">
        <v>4520</v>
      </c>
      <c r="E3180" s="3">
        <v>45835</v>
      </c>
      <c r="F3180" t="s">
        <v>44</v>
      </c>
      <c r="G3180" t="s">
        <v>3742</v>
      </c>
      <c r="H3180" t="s">
        <v>3722</v>
      </c>
      <c r="I3180" t="s">
        <v>3752</v>
      </c>
      <c r="J3180" t="s">
        <v>4522</v>
      </c>
      <c r="K3180" s="2">
        <v>-9.1999999999999993</v>
      </c>
      <c r="L3180" t="s">
        <v>44</v>
      </c>
      <c r="M3180" s="2">
        <v>-9.1999999999999993</v>
      </c>
      <c r="N3180" t="s">
        <v>4523</v>
      </c>
      <c r="O3180" t="s">
        <v>4524</v>
      </c>
      <c r="P3180" t="s">
        <v>15485</v>
      </c>
      <c r="Q3180" t="s">
        <v>15486</v>
      </c>
      <c r="R3180" t="s">
        <v>44</v>
      </c>
      <c r="S3180" t="s">
        <v>4527</v>
      </c>
      <c r="T3180" s="3">
        <v>45835</v>
      </c>
      <c r="U3180" s="3">
        <v>45838</v>
      </c>
      <c r="V3180" s="2">
        <v>0</v>
      </c>
      <c r="W3180" t="s">
        <v>44</v>
      </c>
      <c r="X3180" t="s">
        <v>44</v>
      </c>
      <c r="Y3180" t="s">
        <v>15487</v>
      </c>
      <c r="Z3180" t="s">
        <v>2251</v>
      </c>
      <c r="AA3180" t="s">
        <v>4529</v>
      </c>
      <c r="AB3180" t="s">
        <v>4530</v>
      </c>
      <c r="AC3180" t="s">
        <v>89</v>
      </c>
      <c r="AD3180" t="str">
        <f t="shared" si="49"/>
        <v>10-60</v>
      </c>
      <c r="AE3180" t="str">
        <f>VLOOKUP(AD3180,'Main_Sub Desc'!C:D,2,)</f>
        <v>LPC from invoicing</v>
      </c>
      <c r="AF3180" t="str">
        <f>VLOOKUP(VALUE(H3180),'Main_Sub Desc'!F:G,2,)</f>
        <v>Wtr Rev Late Payment</v>
      </c>
      <c r="AG3180">
        <f>IFERROR(VLOOKUP(VALUE(I3180),'PC Mapping'!A:F,6,),"")</f>
        <v>10719</v>
      </c>
      <c r="AH3180" s="13" t="str">
        <f>VLOOKUP(AG3180,'PC Mapping'!L:M,2,)</f>
        <v>All Other Water</v>
      </c>
    </row>
    <row r="3181" spans="1:34" x14ac:dyDescent="0.2">
      <c r="A3181" t="s">
        <v>15488</v>
      </c>
      <c r="B3181" t="s">
        <v>15464</v>
      </c>
      <c r="C3181" t="s">
        <v>4519</v>
      </c>
      <c r="D3181" t="s">
        <v>4520</v>
      </c>
      <c r="E3181" s="3">
        <v>45835</v>
      </c>
      <c r="F3181" t="s">
        <v>44</v>
      </c>
      <c r="G3181" t="s">
        <v>3742</v>
      </c>
      <c r="H3181" t="s">
        <v>3722</v>
      </c>
      <c r="I3181" t="s">
        <v>3752</v>
      </c>
      <c r="J3181" t="s">
        <v>4522</v>
      </c>
      <c r="K3181" s="2">
        <v>-5</v>
      </c>
      <c r="L3181" t="s">
        <v>44</v>
      </c>
      <c r="M3181" s="2">
        <v>-5</v>
      </c>
      <c r="N3181" t="s">
        <v>4523</v>
      </c>
      <c r="O3181" t="s">
        <v>4524</v>
      </c>
      <c r="P3181" t="s">
        <v>15489</v>
      </c>
      <c r="Q3181" t="s">
        <v>15490</v>
      </c>
      <c r="R3181" t="s">
        <v>44</v>
      </c>
      <c r="S3181" t="s">
        <v>4527</v>
      </c>
      <c r="T3181" s="3">
        <v>45835</v>
      </c>
      <c r="U3181" s="3">
        <v>45838</v>
      </c>
      <c r="V3181" s="2">
        <v>0</v>
      </c>
      <c r="W3181" t="s">
        <v>44</v>
      </c>
      <c r="X3181" t="s">
        <v>44</v>
      </c>
      <c r="Y3181" t="s">
        <v>15491</v>
      </c>
      <c r="Z3181" t="s">
        <v>2770</v>
      </c>
      <c r="AA3181" t="s">
        <v>4529</v>
      </c>
      <c r="AB3181" t="s">
        <v>4530</v>
      </c>
      <c r="AC3181" t="s">
        <v>89</v>
      </c>
      <c r="AD3181" t="str">
        <f t="shared" si="49"/>
        <v>10-60</v>
      </c>
      <c r="AE3181" t="str">
        <f>VLOOKUP(AD3181,'Main_Sub Desc'!C:D,2,)</f>
        <v>LPC from invoicing</v>
      </c>
      <c r="AF3181" t="str">
        <f>VLOOKUP(VALUE(H3181),'Main_Sub Desc'!F:G,2,)</f>
        <v>Wtr Rev Late Payment</v>
      </c>
      <c r="AG3181">
        <f>IFERROR(VLOOKUP(VALUE(I3181),'PC Mapping'!A:F,6,),"")</f>
        <v>10719</v>
      </c>
      <c r="AH3181" s="13" t="str">
        <f>VLOOKUP(AG3181,'PC Mapping'!L:M,2,)</f>
        <v>All Other Water</v>
      </c>
    </row>
    <row r="3182" spans="1:34" x14ac:dyDescent="0.2">
      <c r="A3182" t="s">
        <v>15492</v>
      </c>
      <c r="B3182" t="s">
        <v>15493</v>
      </c>
      <c r="C3182" t="s">
        <v>4519</v>
      </c>
      <c r="D3182" t="s">
        <v>4520</v>
      </c>
      <c r="E3182" s="3">
        <v>45812</v>
      </c>
      <c r="F3182" t="s">
        <v>44</v>
      </c>
      <c r="G3182" t="s">
        <v>3742</v>
      </c>
      <c r="H3182" t="s">
        <v>3722</v>
      </c>
      <c r="I3182" t="s">
        <v>3752</v>
      </c>
      <c r="J3182" t="s">
        <v>4522</v>
      </c>
      <c r="K3182" s="2">
        <v>-7</v>
      </c>
      <c r="L3182" t="s">
        <v>44</v>
      </c>
      <c r="M3182" s="2">
        <v>-7</v>
      </c>
      <c r="N3182" t="s">
        <v>4523</v>
      </c>
      <c r="O3182" t="s">
        <v>4524</v>
      </c>
      <c r="P3182" t="s">
        <v>15494</v>
      </c>
      <c r="Q3182" t="s">
        <v>15495</v>
      </c>
      <c r="R3182" t="s">
        <v>44</v>
      </c>
      <c r="S3182" t="s">
        <v>4527</v>
      </c>
      <c r="T3182" s="3">
        <v>45812</v>
      </c>
      <c r="U3182" s="3">
        <v>45813</v>
      </c>
      <c r="V3182" s="2">
        <v>0</v>
      </c>
      <c r="W3182" t="s">
        <v>44</v>
      </c>
      <c r="X3182" t="s">
        <v>44</v>
      </c>
      <c r="Y3182" t="s">
        <v>15496</v>
      </c>
      <c r="Z3182" t="s">
        <v>1856</v>
      </c>
      <c r="AA3182" t="s">
        <v>4529</v>
      </c>
      <c r="AB3182" t="s">
        <v>4530</v>
      </c>
      <c r="AC3182" t="s">
        <v>99</v>
      </c>
      <c r="AD3182" t="str">
        <f t="shared" si="49"/>
        <v>10-60</v>
      </c>
      <c r="AE3182" t="str">
        <f>VLOOKUP(AD3182,'Main_Sub Desc'!C:D,2,)</f>
        <v>LPC from invoicing</v>
      </c>
      <c r="AF3182" t="str">
        <f>VLOOKUP(VALUE(H3182),'Main_Sub Desc'!F:G,2,)</f>
        <v>Wtr Rev Late Payment</v>
      </c>
      <c r="AG3182">
        <f>IFERROR(VLOOKUP(VALUE(I3182),'PC Mapping'!A:F,6,),"")</f>
        <v>10719</v>
      </c>
      <c r="AH3182" s="13" t="str">
        <f>VLOOKUP(AG3182,'PC Mapping'!L:M,2,)</f>
        <v>All Other Water</v>
      </c>
    </row>
    <row r="3183" spans="1:34" x14ac:dyDescent="0.2">
      <c r="A3183" t="s">
        <v>15497</v>
      </c>
      <c r="B3183" t="s">
        <v>15498</v>
      </c>
      <c r="C3183" t="s">
        <v>4519</v>
      </c>
      <c r="D3183" t="s">
        <v>4520</v>
      </c>
      <c r="E3183" s="3">
        <v>45813</v>
      </c>
      <c r="F3183" t="s">
        <v>44</v>
      </c>
      <c r="G3183" t="s">
        <v>3742</v>
      </c>
      <c r="H3183" t="s">
        <v>3722</v>
      </c>
      <c r="I3183" t="s">
        <v>3752</v>
      </c>
      <c r="J3183" t="s">
        <v>4522</v>
      </c>
      <c r="K3183" s="2">
        <v>-5</v>
      </c>
      <c r="L3183" t="s">
        <v>44</v>
      </c>
      <c r="M3183" s="2">
        <v>-5</v>
      </c>
      <c r="N3183" t="s">
        <v>4523</v>
      </c>
      <c r="O3183" t="s">
        <v>4524</v>
      </c>
      <c r="P3183" t="s">
        <v>15499</v>
      </c>
      <c r="Q3183" t="s">
        <v>15500</v>
      </c>
      <c r="R3183" t="s">
        <v>44</v>
      </c>
      <c r="S3183" t="s">
        <v>4527</v>
      </c>
      <c r="T3183" s="3">
        <v>45813</v>
      </c>
      <c r="U3183" s="3">
        <v>45814</v>
      </c>
      <c r="V3183" s="2">
        <v>0</v>
      </c>
      <c r="W3183" t="s">
        <v>44</v>
      </c>
      <c r="X3183" t="s">
        <v>44</v>
      </c>
      <c r="Y3183" t="s">
        <v>15501</v>
      </c>
      <c r="Z3183" t="s">
        <v>3510</v>
      </c>
      <c r="AA3183" t="s">
        <v>4529</v>
      </c>
      <c r="AB3183" t="s">
        <v>4530</v>
      </c>
      <c r="AC3183" t="s">
        <v>89</v>
      </c>
      <c r="AD3183" t="str">
        <f t="shared" si="49"/>
        <v>10-60</v>
      </c>
      <c r="AE3183" t="str">
        <f>VLOOKUP(AD3183,'Main_Sub Desc'!C:D,2,)</f>
        <v>LPC from invoicing</v>
      </c>
      <c r="AF3183" t="str">
        <f>VLOOKUP(VALUE(H3183),'Main_Sub Desc'!F:G,2,)</f>
        <v>Wtr Rev Late Payment</v>
      </c>
      <c r="AG3183">
        <f>IFERROR(VLOOKUP(VALUE(I3183),'PC Mapping'!A:F,6,),"")</f>
        <v>10719</v>
      </c>
      <c r="AH3183" s="13" t="str">
        <f>VLOOKUP(AG3183,'PC Mapping'!L:M,2,)</f>
        <v>All Other Water</v>
      </c>
    </row>
    <row r="3184" spans="1:34" x14ac:dyDescent="0.2">
      <c r="A3184" t="s">
        <v>15502</v>
      </c>
      <c r="B3184" t="s">
        <v>15498</v>
      </c>
      <c r="C3184" t="s">
        <v>4519</v>
      </c>
      <c r="D3184" t="s">
        <v>4520</v>
      </c>
      <c r="E3184" s="3">
        <v>45813</v>
      </c>
      <c r="F3184" t="s">
        <v>44</v>
      </c>
      <c r="G3184" t="s">
        <v>3742</v>
      </c>
      <c r="H3184" t="s">
        <v>3722</v>
      </c>
      <c r="I3184" t="s">
        <v>3752</v>
      </c>
      <c r="J3184" t="s">
        <v>4522</v>
      </c>
      <c r="K3184" s="2">
        <v>-20.28</v>
      </c>
      <c r="L3184" t="s">
        <v>44</v>
      </c>
      <c r="M3184" s="2">
        <v>-20.28</v>
      </c>
      <c r="N3184" t="s">
        <v>4523</v>
      </c>
      <c r="O3184" t="s">
        <v>4524</v>
      </c>
      <c r="P3184" t="s">
        <v>15503</v>
      </c>
      <c r="Q3184" t="s">
        <v>15504</v>
      </c>
      <c r="R3184" t="s">
        <v>44</v>
      </c>
      <c r="S3184" t="s">
        <v>4527</v>
      </c>
      <c r="T3184" s="3">
        <v>45813</v>
      </c>
      <c r="U3184" s="3">
        <v>45814</v>
      </c>
      <c r="V3184" s="2">
        <v>0</v>
      </c>
      <c r="W3184" t="s">
        <v>44</v>
      </c>
      <c r="X3184" t="s">
        <v>44</v>
      </c>
      <c r="Y3184" t="s">
        <v>15505</v>
      </c>
      <c r="Z3184" t="s">
        <v>3356</v>
      </c>
      <c r="AA3184" t="s">
        <v>4529</v>
      </c>
      <c r="AB3184" t="s">
        <v>4530</v>
      </c>
      <c r="AC3184" t="s">
        <v>89</v>
      </c>
      <c r="AD3184" t="str">
        <f t="shared" si="49"/>
        <v>10-60</v>
      </c>
      <c r="AE3184" t="str">
        <f>VLOOKUP(AD3184,'Main_Sub Desc'!C:D,2,)</f>
        <v>LPC from invoicing</v>
      </c>
      <c r="AF3184" t="str">
        <f>VLOOKUP(VALUE(H3184),'Main_Sub Desc'!F:G,2,)</f>
        <v>Wtr Rev Late Payment</v>
      </c>
      <c r="AG3184">
        <f>IFERROR(VLOOKUP(VALUE(I3184),'PC Mapping'!A:F,6,),"")</f>
        <v>10719</v>
      </c>
      <c r="AH3184" s="13" t="str">
        <f>VLOOKUP(AG3184,'PC Mapping'!L:M,2,)</f>
        <v>All Other Water</v>
      </c>
    </row>
    <row r="3185" spans="1:34" x14ac:dyDescent="0.2">
      <c r="A3185" t="s">
        <v>15506</v>
      </c>
      <c r="B3185" t="s">
        <v>15498</v>
      </c>
      <c r="C3185" t="s">
        <v>4519</v>
      </c>
      <c r="D3185" t="s">
        <v>4520</v>
      </c>
      <c r="E3185" s="3">
        <v>45813</v>
      </c>
      <c r="F3185" t="s">
        <v>44</v>
      </c>
      <c r="G3185" t="s">
        <v>3742</v>
      </c>
      <c r="H3185" t="s">
        <v>3722</v>
      </c>
      <c r="I3185" t="s">
        <v>3752</v>
      </c>
      <c r="J3185" t="s">
        <v>4522</v>
      </c>
      <c r="K3185" s="2">
        <v>-10.17</v>
      </c>
      <c r="L3185" t="s">
        <v>44</v>
      </c>
      <c r="M3185" s="2">
        <v>-10.17</v>
      </c>
      <c r="N3185" t="s">
        <v>4523</v>
      </c>
      <c r="O3185" t="s">
        <v>4524</v>
      </c>
      <c r="P3185" t="s">
        <v>13871</v>
      </c>
      <c r="Q3185" t="s">
        <v>15507</v>
      </c>
      <c r="R3185" t="s">
        <v>44</v>
      </c>
      <c r="S3185" t="s">
        <v>4527</v>
      </c>
      <c r="T3185" s="3">
        <v>45813</v>
      </c>
      <c r="U3185" s="3">
        <v>45814</v>
      </c>
      <c r="V3185" s="2">
        <v>0</v>
      </c>
      <c r="W3185" t="s">
        <v>44</v>
      </c>
      <c r="X3185" t="s">
        <v>44</v>
      </c>
      <c r="Y3185" t="s">
        <v>15508</v>
      </c>
      <c r="Z3185" t="s">
        <v>15509</v>
      </c>
      <c r="AA3185" t="s">
        <v>4529</v>
      </c>
      <c r="AB3185" t="s">
        <v>4530</v>
      </c>
      <c r="AC3185" t="s">
        <v>89</v>
      </c>
      <c r="AD3185" t="str">
        <f t="shared" si="49"/>
        <v>10-60</v>
      </c>
      <c r="AE3185" t="str">
        <f>VLOOKUP(AD3185,'Main_Sub Desc'!C:D,2,)</f>
        <v>LPC from invoicing</v>
      </c>
      <c r="AF3185" t="str">
        <f>VLOOKUP(VALUE(H3185),'Main_Sub Desc'!F:G,2,)</f>
        <v>Wtr Rev Late Payment</v>
      </c>
      <c r="AG3185">
        <f>IFERROR(VLOOKUP(VALUE(I3185),'PC Mapping'!A:F,6,),"")</f>
        <v>10719</v>
      </c>
      <c r="AH3185" s="13" t="str">
        <f>VLOOKUP(AG3185,'PC Mapping'!L:M,2,)</f>
        <v>All Other Water</v>
      </c>
    </row>
    <row r="3186" spans="1:34" x14ac:dyDescent="0.2">
      <c r="A3186" t="s">
        <v>15510</v>
      </c>
      <c r="B3186" t="s">
        <v>15498</v>
      </c>
      <c r="C3186" t="s">
        <v>4519</v>
      </c>
      <c r="D3186" t="s">
        <v>4520</v>
      </c>
      <c r="E3186" s="3">
        <v>45813</v>
      </c>
      <c r="F3186" t="s">
        <v>44</v>
      </c>
      <c r="G3186" t="s">
        <v>3742</v>
      </c>
      <c r="H3186" t="s">
        <v>3722</v>
      </c>
      <c r="I3186" t="s">
        <v>3752</v>
      </c>
      <c r="J3186" t="s">
        <v>4522</v>
      </c>
      <c r="K3186" s="2">
        <v>-5</v>
      </c>
      <c r="L3186" t="s">
        <v>44</v>
      </c>
      <c r="M3186" s="2">
        <v>-5</v>
      </c>
      <c r="N3186" t="s">
        <v>4523</v>
      </c>
      <c r="O3186" t="s">
        <v>4524</v>
      </c>
      <c r="P3186" t="s">
        <v>15511</v>
      </c>
      <c r="Q3186" t="s">
        <v>15512</v>
      </c>
      <c r="R3186" t="s">
        <v>44</v>
      </c>
      <c r="S3186" t="s">
        <v>4527</v>
      </c>
      <c r="T3186" s="3">
        <v>45813</v>
      </c>
      <c r="U3186" s="3">
        <v>45814</v>
      </c>
      <c r="V3186" s="2">
        <v>0</v>
      </c>
      <c r="W3186" t="s">
        <v>44</v>
      </c>
      <c r="X3186" t="s">
        <v>44</v>
      </c>
      <c r="Y3186" t="s">
        <v>15513</v>
      </c>
      <c r="Z3186" t="s">
        <v>2680</v>
      </c>
      <c r="AA3186" t="s">
        <v>4529</v>
      </c>
      <c r="AB3186" t="s">
        <v>4530</v>
      </c>
      <c r="AC3186" t="s">
        <v>89</v>
      </c>
      <c r="AD3186" t="str">
        <f t="shared" si="49"/>
        <v>10-60</v>
      </c>
      <c r="AE3186" t="str">
        <f>VLOOKUP(AD3186,'Main_Sub Desc'!C:D,2,)</f>
        <v>LPC from invoicing</v>
      </c>
      <c r="AF3186" t="str">
        <f>VLOOKUP(VALUE(H3186),'Main_Sub Desc'!F:G,2,)</f>
        <v>Wtr Rev Late Payment</v>
      </c>
      <c r="AG3186">
        <f>IFERROR(VLOOKUP(VALUE(I3186),'PC Mapping'!A:F,6,),"")</f>
        <v>10719</v>
      </c>
      <c r="AH3186" s="13" t="str">
        <f>VLOOKUP(AG3186,'PC Mapping'!L:M,2,)</f>
        <v>All Other Water</v>
      </c>
    </row>
    <row r="3187" spans="1:34" x14ac:dyDescent="0.2">
      <c r="A3187" t="s">
        <v>15514</v>
      </c>
      <c r="B3187" t="s">
        <v>15515</v>
      </c>
      <c r="C3187" t="s">
        <v>4519</v>
      </c>
      <c r="D3187" t="s">
        <v>4520</v>
      </c>
      <c r="E3187" s="3">
        <v>45814</v>
      </c>
      <c r="F3187" t="s">
        <v>44</v>
      </c>
      <c r="G3187" t="s">
        <v>3742</v>
      </c>
      <c r="H3187" t="s">
        <v>3722</v>
      </c>
      <c r="I3187" t="s">
        <v>3752</v>
      </c>
      <c r="J3187" t="s">
        <v>4522</v>
      </c>
      <c r="K3187" s="2">
        <v>-5</v>
      </c>
      <c r="L3187" t="s">
        <v>44</v>
      </c>
      <c r="M3187" s="2">
        <v>-5</v>
      </c>
      <c r="N3187" t="s">
        <v>4523</v>
      </c>
      <c r="O3187" t="s">
        <v>4524</v>
      </c>
      <c r="P3187" t="s">
        <v>15516</v>
      </c>
      <c r="Q3187" t="s">
        <v>15517</v>
      </c>
      <c r="R3187" t="s">
        <v>44</v>
      </c>
      <c r="S3187" t="s">
        <v>4527</v>
      </c>
      <c r="T3187" s="3">
        <v>45814</v>
      </c>
      <c r="U3187" s="3">
        <v>45817</v>
      </c>
      <c r="V3187" s="2">
        <v>0</v>
      </c>
      <c r="W3187" t="s">
        <v>44</v>
      </c>
      <c r="X3187" t="s">
        <v>44</v>
      </c>
      <c r="Y3187" t="s">
        <v>15518</v>
      </c>
      <c r="Z3187" t="s">
        <v>2515</v>
      </c>
      <c r="AA3187" t="s">
        <v>4529</v>
      </c>
      <c r="AB3187" t="s">
        <v>4530</v>
      </c>
      <c r="AC3187" t="s">
        <v>89</v>
      </c>
      <c r="AD3187" t="str">
        <f t="shared" si="49"/>
        <v>10-60</v>
      </c>
      <c r="AE3187" t="str">
        <f>VLOOKUP(AD3187,'Main_Sub Desc'!C:D,2,)</f>
        <v>LPC from invoicing</v>
      </c>
      <c r="AF3187" t="str">
        <f>VLOOKUP(VALUE(H3187),'Main_Sub Desc'!F:G,2,)</f>
        <v>Wtr Rev Late Payment</v>
      </c>
      <c r="AG3187">
        <f>IFERROR(VLOOKUP(VALUE(I3187),'PC Mapping'!A:F,6,),"")</f>
        <v>10719</v>
      </c>
      <c r="AH3187" s="13" t="str">
        <f>VLOOKUP(AG3187,'PC Mapping'!L:M,2,)</f>
        <v>All Other Water</v>
      </c>
    </row>
    <row r="3188" spans="1:34" x14ac:dyDescent="0.2">
      <c r="A3188" t="s">
        <v>15519</v>
      </c>
      <c r="B3188" t="s">
        <v>15520</v>
      </c>
      <c r="C3188" t="s">
        <v>4519</v>
      </c>
      <c r="D3188" t="s">
        <v>4520</v>
      </c>
      <c r="E3188" s="3">
        <v>45817</v>
      </c>
      <c r="F3188" t="s">
        <v>44</v>
      </c>
      <c r="G3188" t="s">
        <v>3742</v>
      </c>
      <c r="H3188" t="s">
        <v>3722</v>
      </c>
      <c r="I3188" t="s">
        <v>3752</v>
      </c>
      <c r="J3188" t="s">
        <v>4522</v>
      </c>
      <c r="K3188" s="2">
        <v>-5</v>
      </c>
      <c r="L3188" t="s">
        <v>44</v>
      </c>
      <c r="M3188" s="2">
        <v>-5</v>
      </c>
      <c r="N3188" t="s">
        <v>4523</v>
      </c>
      <c r="O3188" t="s">
        <v>4524</v>
      </c>
      <c r="P3188" t="s">
        <v>15521</v>
      </c>
      <c r="Q3188" t="s">
        <v>15522</v>
      </c>
      <c r="R3188" t="s">
        <v>44</v>
      </c>
      <c r="S3188" t="s">
        <v>4527</v>
      </c>
      <c r="T3188" s="3">
        <v>45817</v>
      </c>
      <c r="U3188" s="3">
        <v>45818</v>
      </c>
      <c r="V3188" s="2">
        <v>0</v>
      </c>
      <c r="W3188" t="s">
        <v>44</v>
      </c>
      <c r="X3188" t="s">
        <v>44</v>
      </c>
      <c r="Y3188" t="s">
        <v>15523</v>
      </c>
      <c r="Z3188" t="s">
        <v>3269</v>
      </c>
      <c r="AA3188" t="s">
        <v>4529</v>
      </c>
      <c r="AB3188" t="s">
        <v>4530</v>
      </c>
      <c r="AC3188" t="s">
        <v>89</v>
      </c>
      <c r="AD3188" t="str">
        <f t="shared" si="49"/>
        <v>10-60</v>
      </c>
      <c r="AE3188" t="str">
        <f>VLOOKUP(AD3188,'Main_Sub Desc'!C:D,2,)</f>
        <v>LPC from invoicing</v>
      </c>
      <c r="AF3188" t="str">
        <f>VLOOKUP(VALUE(H3188),'Main_Sub Desc'!F:G,2,)</f>
        <v>Wtr Rev Late Payment</v>
      </c>
      <c r="AG3188">
        <f>IFERROR(VLOOKUP(VALUE(I3188),'PC Mapping'!A:F,6,),"")</f>
        <v>10719</v>
      </c>
      <c r="AH3188" s="13" t="str">
        <f>VLOOKUP(AG3188,'PC Mapping'!L:M,2,)</f>
        <v>All Other Water</v>
      </c>
    </row>
    <row r="3189" spans="1:34" x14ac:dyDescent="0.2">
      <c r="A3189" t="s">
        <v>15524</v>
      </c>
      <c r="B3189" t="s">
        <v>15525</v>
      </c>
      <c r="C3189" t="s">
        <v>4519</v>
      </c>
      <c r="D3189" t="s">
        <v>4520</v>
      </c>
      <c r="E3189" s="3">
        <v>45818</v>
      </c>
      <c r="F3189" t="s">
        <v>44</v>
      </c>
      <c r="G3189" t="s">
        <v>3742</v>
      </c>
      <c r="H3189" t="s">
        <v>3716</v>
      </c>
      <c r="I3189" t="s">
        <v>4534</v>
      </c>
      <c r="J3189" t="s">
        <v>4522</v>
      </c>
      <c r="K3189" s="2">
        <v>-5</v>
      </c>
      <c r="L3189" t="s">
        <v>44</v>
      </c>
      <c r="M3189" s="2">
        <v>-5</v>
      </c>
      <c r="N3189" t="s">
        <v>4523</v>
      </c>
      <c r="O3189" t="s">
        <v>4524</v>
      </c>
      <c r="P3189" t="s">
        <v>15526</v>
      </c>
      <c r="Q3189" t="s">
        <v>15527</v>
      </c>
      <c r="R3189" t="s">
        <v>44</v>
      </c>
      <c r="S3189" t="s">
        <v>4527</v>
      </c>
      <c r="T3189" s="3">
        <v>45818</v>
      </c>
      <c r="U3189" s="3">
        <v>45819</v>
      </c>
      <c r="V3189" s="2">
        <v>0</v>
      </c>
      <c r="W3189" t="s">
        <v>44</v>
      </c>
      <c r="X3189" t="s">
        <v>44</v>
      </c>
      <c r="Y3189" t="s">
        <v>15528</v>
      </c>
      <c r="Z3189" t="s">
        <v>332</v>
      </c>
      <c r="AA3189" t="s">
        <v>4529</v>
      </c>
      <c r="AB3189" t="s">
        <v>4530</v>
      </c>
      <c r="AC3189" t="s">
        <v>89</v>
      </c>
      <c r="AD3189" t="str">
        <f t="shared" si="49"/>
        <v>10-60</v>
      </c>
      <c r="AE3189" t="str">
        <f>VLOOKUP(AD3189,'Main_Sub Desc'!C:D,2,)</f>
        <v>LPC from invoicing</v>
      </c>
      <c r="AF3189" t="str">
        <f>VLOOKUP(VALUE(H3189),'Main_Sub Desc'!F:G,2,)</f>
        <v>Wst Rev Late Payment</v>
      </c>
      <c r="AG3189">
        <f>IFERROR(VLOOKUP(VALUE(I3189),'PC Mapping'!A:F,6,),"")</f>
        <v>10514</v>
      </c>
      <c r="AH3189" s="13" t="str">
        <f>VLOOKUP(AG3189,'PC Mapping'!L:M,2,)</f>
        <v>Bolivar Sewer</v>
      </c>
    </row>
    <row r="3190" spans="1:34" x14ac:dyDescent="0.2">
      <c r="A3190" t="s">
        <v>15524</v>
      </c>
      <c r="B3190" t="s">
        <v>15525</v>
      </c>
      <c r="C3190" t="s">
        <v>4519</v>
      </c>
      <c r="D3190" t="s">
        <v>4520</v>
      </c>
      <c r="E3190" s="3">
        <v>45818</v>
      </c>
      <c r="F3190" t="s">
        <v>44</v>
      </c>
      <c r="G3190" t="s">
        <v>3742</v>
      </c>
      <c r="H3190" t="s">
        <v>3722</v>
      </c>
      <c r="I3190" t="s">
        <v>4538</v>
      </c>
      <c r="J3190" t="s">
        <v>4522</v>
      </c>
      <c r="K3190" s="2">
        <v>-5</v>
      </c>
      <c r="L3190" t="s">
        <v>44</v>
      </c>
      <c r="M3190" s="2">
        <v>-5</v>
      </c>
      <c r="N3190" t="s">
        <v>4523</v>
      </c>
      <c r="O3190" t="s">
        <v>4524</v>
      </c>
      <c r="P3190" t="s">
        <v>15526</v>
      </c>
      <c r="Q3190" t="s">
        <v>15529</v>
      </c>
      <c r="R3190" t="s">
        <v>44</v>
      </c>
      <c r="S3190" t="s">
        <v>4527</v>
      </c>
      <c r="T3190" s="3">
        <v>45818</v>
      </c>
      <c r="U3190" s="3">
        <v>45819</v>
      </c>
      <c r="V3190" s="2">
        <v>0</v>
      </c>
      <c r="W3190" t="s">
        <v>44</v>
      </c>
      <c r="X3190" t="s">
        <v>44</v>
      </c>
      <c r="Y3190" t="s">
        <v>15530</v>
      </c>
      <c r="Z3190" t="s">
        <v>332</v>
      </c>
      <c r="AA3190" t="s">
        <v>4529</v>
      </c>
      <c r="AB3190" t="s">
        <v>4530</v>
      </c>
      <c r="AC3190" t="s">
        <v>89</v>
      </c>
      <c r="AD3190" t="str">
        <f t="shared" si="49"/>
        <v>10-60</v>
      </c>
      <c r="AE3190" t="str">
        <f>VLOOKUP(AD3190,'Main_Sub Desc'!C:D,2,)</f>
        <v>LPC from invoicing</v>
      </c>
      <c r="AF3190" t="str">
        <f>VLOOKUP(VALUE(H3190),'Main_Sub Desc'!F:G,2,)</f>
        <v>Wtr Rev Late Payment</v>
      </c>
      <c r="AG3190">
        <f>IFERROR(VLOOKUP(VALUE(I3190),'PC Mapping'!A:F,6,),"")</f>
        <v>10469</v>
      </c>
      <c r="AH3190" s="13" t="str">
        <f>VLOOKUP(AG3190,'PC Mapping'!L:M,2,)</f>
        <v>Bolivar Water</v>
      </c>
    </row>
    <row r="3191" spans="1:34" x14ac:dyDescent="0.2">
      <c r="A3191" t="s">
        <v>15531</v>
      </c>
      <c r="B3191" t="s">
        <v>15525</v>
      </c>
      <c r="C3191" t="s">
        <v>4519</v>
      </c>
      <c r="D3191" t="s">
        <v>4520</v>
      </c>
      <c r="E3191" s="3">
        <v>45818</v>
      </c>
      <c r="F3191" t="s">
        <v>44</v>
      </c>
      <c r="G3191" t="s">
        <v>3742</v>
      </c>
      <c r="H3191" t="s">
        <v>3716</v>
      </c>
      <c r="I3191" t="s">
        <v>4534</v>
      </c>
      <c r="J3191" t="s">
        <v>4522</v>
      </c>
      <c r="K3191" s="2">
        <v>-5</v>
      </c>
      <c r="L3191" t="s">
        <v>44</v>
      </c>
      <c r="M3191" s="2">
        <v>-5</v>
      </c>
      <c r="N3191" t="s">
        <v>4523</v>
      </c>
      <c r="O3191" t="s">
        <v>4524</v>
      </c>
      <c r="P3191" t="s">
        <v>10399</v>
      </c>
      <c r="Q3191" t="s">
        <v>15532</v>
      </c>
      <c r="R3191" t="s">
        <v>44</v>
      </c>
      <c r="S3191" t="s">
        <v>4527</v>
      </c>
      <c r="T3191" s="3">
        <v>45818</v>
      </c>
      <c r="U3191" s="3">
        <v>45819</v>
      </c>
      <c r="V3191" s="2">
        <v>0</v>
      </c>
      <c r="W3191" t="s">
        <v>44</v>
      </c>
      <c r="X3191" t="s">
        <v>44</v>
      </c>
      <c r="Y3191" t="s">
        <v>10403</v>
      </c>
      <c r="Z3191" t="s">
        <v>762</v>
      </c>
      <c r="AA3191" t="s">
        <v>4529</v>
      </c>
      <c r="AB3191" t="s">
        <v>4530</v>
      </c>
      <c r="AC3191" t="s">
        <v>89</v>
      </c>
      <c r="AD3191" t="str">
        <f t="shared" si="49"/>
        <v>10-60</v>
      </c>
      <c r="AE3191" t="str">
        <f>VLOOKUP(AD3191,'Main_Sub Desc'!C:D,2,)</f>
        <v>LPC from invoicing</v>
      </c>
      <c r="AF3191" t="str">
        <f>VLOOKUP(VALUE(H3191),'Main_Sub Desc'!F:G,2,)</f>
        <v>Wst Rev Late Payment</v>
      </c>
      <c r="AG3191">
        <f>IFERROR(VLOOKUP(VALUE(I3191),'PC Mapping'!A:F,6,),"")</f>
        <v>10514</v>
      </c>
      <c r="AH3191" s="13" t="str">
        <f>VLOOKUP(AG3191,'PC Mapping'!L:M,2,)</f>
        <v>Bolivar Sewer</v>
      </c>
    </row>
    <row r="3192" spans="1:34" x14ac:dyDescent="0.2">
      <c r="A3192" t="s">
        <v>15531</v>
      </c>
      <c r="B3192" t="s">
        <v>15525</v>
      </c>
      <c r="C3192" t="s">
        <v>4519</v>
      </c>
      <c r="D3192" t="s">
        <v>4520</v>
      </c>
      <c r="E3192" s="3">
        <v>45818</v>
      </c>
      <c r="F3192" t="s">
        <v>44</v>
      </c>
      <c r="G3192" t="s">
        <v>3742</v>
      </c>
      <c r="H3192" t="s">
        <v>3722</v>
      </c>
      <c r="I3192" t="s">
        <v>4538</v>
      </c>
      <c r="J3192" t="s">
        <v>4522</v>
      </c>
      <c r="K3192" s="2">
        <v>-5</v>
      </c>
      <c r="L3192" t="s">
        <v>44</v>
      </c>
      <c r="M3192" s="2">
        <v>-5</v>
      </c>
      <c r="N3192" t="s">
        <v>4523</v>
      </c>
      <c r="O3192" t="s">
        <v>4524</v>
      </c>
      <c r="P3192" t="s">
        <v>10399</v>
      </c>
      <c r="Q3192" t="s">
        <v>15533</v>
      </c>
      <c r="R3192" t="s">
        <v>44</v>
      </c>
      <c r="S3192" t="s">
        <v>4527</v>
      </c>
      <c r="T3192" s="3">
        <v>45818</v>
      </c>
      <c r="U3192" s="3">
        <v>45819</v>
      </c>
      <c r="V3192" s="2">
        <v>0</v>
      </c>
      <c r="W3192" t="s">
        <v>44</v>
      </c>
      <c r="X3192" t="s">
        <v>44</v>
      </c>
      <c r="Y3192" t="s">
        <v>10401</v>
      </c>
      <c r="Z3192" t="s">
        <v>762</v>
      </c>
      <c r="AA3192" t="s">
        <v>4529</v>
      </c>
      <c r="AB3192" t="s">
        <v>4530</v>
      </c>
      <c r="AC3192" t="s">
        <v>89</v>
      </c>
      <c r="AD3192" t="str">
        <f t="shared" si="49"/>
        <v>10-60</v>
      </c>
      <c r="AE3192" t="str">
        <f>VLOOKUP(AD3192,'Main_Sub Desc'!C:D,2,)</f>
        <v>LPC from invoicing</v>
      </c>
      <c r="AF3192" t="str">
        <f>VLOOKUP(VALUE(H3192),'Main_Sub Desc'!F:G,2,)</f>
        <v>Wtr Rev Late Payment</v>
      </c>
      <c r="AG3192">
        <f>IFERROR(VLOOKUP(VALUE(I3192),'PC Mapping'!A:F,6,),"")</f>
        <v>10469</v>
      </c>
      <c r="AH3192" s="13" t="str">
        <f>VLOOKUP(AG3192,'PC Mapping'!L:M,2,)</f>
        <v>Bolivar Water</v>
      </c>
    </row>
    <row r="3193" spans="1:34" x14ac:dyDescent="0.2">
      <c r="A3193" t="s">
        <v>15534</v>
      </c>
      <c r="B3193" t="s">
        <v>15525</v>
      </c>
      <c r="C3193" t="s">
        <v>4519</v>
      </c>
      <c r="D3193" t="s">
        <v>4520</v>
      </c>
      <c r="E3193" s="3">
        <v>45818</v>
      </c>
      <c r="F3193" t="s">
        <v>44</v>
      </c>
      <c r="G3193" t="s">
        <v>3742</v>
      </c>
      <c r="H3193" t="s">
        <v>3722</v>
      </c>
      <c r="I3193" t="s">
        <v>4538</v>
      </c>
      <c r="J3193" t="s">
        <v>4522</v>
      </c>
      <c r="K3193" s="2">
        <v>-5</v>
      </c>
      <c r="L3193" t="s">
        <v>44</v>
      </c>
      <c r="M3193" s="2">
        <v>-5</v>
      </c>
      <c r="N3193" t="s">
        <v>4523</v>
      </c>
      <c r="O3193" t="s">
        <v>4524</v>
      </c>
      <c r="P3193" t="s">
        <v>15535</v>
      </c>
      <c r="Q3193" t="s">
        <v>15536</v>
      </c>
      <c r="R3193" t="s">
        <v>44</v>
      </c>
      <c r="S3193" t="s">
        <v>4527</v>
      </c>
      <c r="T3193" s="3">
        <v>45818</v>
      </c>
      <c r="U3193" s="3">
        <v>45819</v>
      </c>
      <c r="V3193" s="2">
        <v>0</v>
      </c>
      <c r="W3193" t="s">
        <v>44</v>
      </c>
      <c r="X3193" t="s">
        <v>44</v>
      </c>
      <c r="Y3193" t="s">
        <v>15537</v>
      </c>
      <c r="Z3193" t="s">
        <v>15538</v>
      </c>
      <c r="AA3193" t="s">
        <v>4529</v>
      </c>
      <c r="AB3193" t="s">
        <v>4530</v>
      </c>
      <c r="AC3193" t="s">
        <v>89</v>
      </c>
      <c r="AD3193" t="str">
        <f t="shared" si="49"/>
        <v>10-60</v>
      </c>
      <c r="AE3193" t="str">
        <f>VLOOKUP(AD3193,'Main_Sub Desc'!C:D,2,)</f>
        <v>LPC from invoicing</v>
      </c>
      <c r="AF3193" t="str">
        <f>VLOOKUP(VALUE(H3193),'Main_Sub Desc'!F:G,2,)</f>
        <v>Wtr Rev Late Payment</v>
      </c>
      <c r="AG3193">
        <f>IFERROR(VLOOKUP(VALUE(I3193),'PC Mapping'!A:F,6,),"")</f>
        <v>10469</v>
      </c>
      <c r="AH3193" s="13" t="str">
        <f>VLOOKUP(AG3193,'PC Mapping'!L:M,2,)</f>
        <v>Bolivar Water</v>
      </c>
    </row>
    <row r="3194" spans="1:34" x14ac:dyDescent="0.2">
      <c r="A3194" t="s">
        <v>15534</v>
      </c>
      <c r="B3194" t="s">
        <v>15525</v>
      </c>
      <c r="C3194" t="s">
        <v>4519</v>
      </c>
      <c r="D3194" t="s">
        <v>4520</v>
      </c>
      <c r="E3194" s="3">
        <v>45818</v>
      </c>
      <c r="F3194" t="s">
        <v>44</v>
      </c>
      <c r="G3194" t="s">
        <v>3742</v>
      </c>
      <c r="H3194" t="s">
        <v>3716</v>
      </c>
      <c r="I3194" t="s">
        <v>4534</v>
      </c>
      <c r="J3194" t="s">
        <v>4522</v>
      </c>
      <c r="K3194" s="2">
        <v>-5</v>
      </c>
      <c r="L3194" t="s">
        <v>44</v>
      </c>
      <c r="M3194" s="2">
        <v>-5</v>
      </c>
      <c r="N3194" t="s">
        <v>4523</v>
      </c>
      <c r="O3194" t="s">
        <v>4524</v>
      </c>
      <c r="P3194" t="s">
        <v>15535</v>
      </c>
      <c r="Q3194" t="s">
        <v>15539</v>
      </c>
      <c r="R3194" t="s">
        <v>44</v>
      </c>
      <c r="S3194" t="s">
        <v>4527</v>
      </c>
      <c r="T3194" s="3">
        <v>45818</v>
      </c>
      <c r="U3194" s="3">
        <v>45819</v>
      </c>
      <c r="V3194" s="2">
        <v>0</v>
      </c>
      <c r="W3194" t="s">
        <v>44</v>
      </c>
      <c r="X3194" t="s">
        <v>44</v>
      </c>
      <c r="Y3194" t="s">
        <v>15540</v>
      </c>
      <c r="Z3194" t="s">
        <v>15538</v>
      </c>
      <c r="AA3194" t="s">
        <v>4529</v>
      </c>
      <c r="AB3194" t="s">
        <v>4530</v>
      </c>
      <c r="AC3194" t="s">
        <v>89</v>
      </c>
      <c r="AD3194" t="str">
        <f t="shared" si="49"/>
        <v>10-60</v>
      </c>
      <c r="AE3194" t="str">
        <f>VLOOKUP(AD3194,'Main_Sub Desc'!C:D,2,)</f>
        <v>LPC from invoicing</v>
      </c>
      <c r="AF3194" t="str">
        <f>VLOOKUP(VALUE(H3194),'Main_Sub Desc'!F:G,2,)</f>
        <v>Wst Rev Late Payment</v>
      </c>
      <c r="AG3194">
        <f>IFERROR(VLOOKUP(VALUE(I3194),'PC Mapping'!A:F,6,),"")</f>
        <v>10514</v>
      </c>
      <c r="AH3194" s="13" t="str">
        <f>VLOOKUP(AG3194,'PC Mapping'!L:M,2,)</f>
        <v>Bolivar Sewer</v>
      </c>
    </row>
    <row r="3195" spans="1:34" x14ac:dyDescent="0.2">
      <c r="A3195" t="s">
        <v>15541</v>
      </c>
      <c r="B3195" t="s">
        <v>15525</v>
      </c>
      <c r="C3195" t="s">
        <v>4519</v>
      </c>
      <c r="D3195" t="s">
        <v>4520</v>
      </c>
      <c r="E3195" s="3">
        <v>45818</v>
      </c>
      <c r="F3195" t="s">
        <v>44</v>
      </c>
      <c r="G3195" t="s">
        <v>3742</v>
      </c>
      <c r="H3195" t="s">
        <v>3716</v>
      </c>
      <c r="I3195" t="s">
        <v>4534</v>
      </c>
      <c r="J3195" t="s">
        <v>4522</v>
      </c>
      <c r="K3195" s="2">
        <v>-5</v>
      </c>
      <c r="L3195" t="s">
        <v>44</v>
      </c>
      <c r="M3195" s="2">
        <v>-5</v>
      </c>
      <c r="N3195" t="s">
        <v>4523</v>
      </c>
      <c r="O3195" t="s">
        <v>4524</v>
      </c>
      <c r="P3195" t="s">
        <v>5179</v>
      </c>
      <c r="Q3195" t="s">
        <v>15542</v>
      </c>
      <c r="R3195" t="s">
        <v>44</v>
      </c>
      <c r="S3195" t="s">
        <v>4527</v>
      </c>
      <c r="T3195" s="3">
        <v>45818</v>
      </c>
      <c r="U3195" s="3">
        <v>45819</v>
      </c>
      <c r="V3195" s="2">
        <v>0</v>
      </c>
      <c r="W3195" t="s">
        <v>44</v>
      </c>
      <c r="X3195" t="s">
        <v>44</v>
      </c>
      <c r="Y3195" t="s">
        <v>5183</v>
      </c>
      <c r="Z3195" t="s">
        <v>554</v>
      </c>
      <c r="AA3195" t="s">
        <v>4529</v>
      </c>
      <c r="AB3195" t="s">
        <v>4530</v>
      </c>
      <c r="AC3195" t="s">
        <v>89</v>
      </c>
      <c r="AD3195" t="str">
        <f t="shared" si="49"/>
        <v>10-60</v>
      </c>
      <c r="AE3195" t="str">
        <f>VLOOKUP(AD3195,'Main_Sub Desc'!C:D,2,)</f>
        <v>LPC from invoicing</v>
      </c>
      <c r="AF3195" t="str">
        <f>VLOOKUP(VALUE(H3195),'Main_Sub Desc'!F:G,2,)</f>
        <v>Wst Rev Late Payment</v>
      </c>
      <c r="AG3195">
        <f>IFERROR(VLOOKUP(VALUE(I3195),'PC Mapping'!A:F,6,),"")</f>
        <v>10514</v>
      </c>
      <c r="AH3195" s="13" t="str">
        <f>VLOOKUP(AG3195,'PC Mapping'!L:M,2,)</f>
        <v>Bolivar Sewer</v>
      </c>
    </row>
    <row r="3196" spans="1:34" x14ac:dyDescent="0.2">
      <c r="A3196" t="s">
        <v>15541</v>
      </c>
      <c r="B3196" t="s">
        <v>15525</v>
      </c>
      <c r="C3196" t="s">
        <v>4519</v>
      </c>
      <c r="D3196" t="s">
        <v>4520</v>
      </c>
      <c r="E3196" s="3">
        <v>45818</v>
      </c>
      <c r="F3196" t="s">
        <v>44</v>
      </c>
      <c r="G3196" t="s">
        <v>3742</v>
      </c>
      <c r="H3196" t="s">
        <v>3722</v>
      </c>
      <c r="I3196" t="s">
        <v>4538</v>
      </c>
      <c r="J3196" t="s">
        <v>4522</v>
      </c>
      <c r="K3196" s="2">
        <v>-5</v>
      </c>
      <c r="L3196" t="s">
        <v>44</v>
      </c>
      <c r="M3196" s="2">
        <v>-5</v>
      </c>
      <c r="N3196" t="s">
        <v>4523</v>
      </c>
      <c r="O3196" t="s">
        <v>4524</v>
      </c>
      <c r="P3196" t="s">
        <v>5179</v>
      </c>
      <c r="Q3196" t="s">
        <v>15543</v>
      </c>
      <c r="R3196" t="s">
        <v>44</v>
      </c>
      <c r="S3196" t="s">
        <v>4527</v>
      </c>
      <c r="T3196" s="3">
        <v>45818</v>
      </c>
      <c r="U3196" s="3">
        <v>45819</v>
      </c>
      <c r="V3196" s="2">
        <v>0</v>
      </c>
      <c r="W3196" t="s">
        <v>44</v>
      </c>
      <c r="X3196" t="s">
        <v>44</v>
      </c>
      <c r="Y3196" t="s">
        <v>5181</v>
      </c>
      <c r="Z3196" t="s">
        <v>554</v>
      </c>
      <c r="AA3196" t="s">
        <v>4529</v>
      </c>
      <c r="AB3196" t="s">
        <v>4530</v>
      </c>
      <c r="AC3196" t="s">
        <v>89</v>
      </c>
      <c r="AD3196" t="str">
        <f t="shared" si="49"/>
        <v>10-60</v>
      </c>
      <c r="AE3196" t="str">
        <f>VLOOKUP(AD3196,'Main_Sub Desc'!C:D,2,)</f>
        <v>LPC from invoicing</v>
      </c>
      <c r="AF3196" t="str">
        <f>VLOOKUP(VALUE(H3196),'Main_Sub Desc'!F:G,2,)</f>
        <v>Wtr Rev Late Payment</v>
      </c>
      <c r="AG3196">
        <f>IFERROR(VLOOKUP(VALUE(I3196),'PC Mapping'!A:F,6,),"")</f>
        <v>10469</v>
      </c>
      <c r="AH3196" s="13" t="str">
        <f>VLOOKUP(AG3196,'PC Mapping'!L:M,2,)</f>
        <v>Bolivar Water</v>
      </c>
    </row>
    <row r="3197" spans="1:34" x14ac:dyDescent="0.2">
      <c r="A3197" t="s">
        <v>15544</v>
      </c>
      <c r="B3197" t="s">
        <v>15545</v>
      </c>
      <c r="C3197" t="s">
        <v>4519</v>
      </c>
      <c r="D3197" t="s">
        <v>4520</v>
      </c>
      <c r="E3197" s="3">
        <v>45818</v>
      </c>
      <c r="F3197" t="s">
        <v>44</v>
      </c>
      <c r="G3197" t="s">
        <v>3742</v>
      </c>
      <c r="H3197" t="s">
        <v>3716</v>
      </c>
      <c r="I3197" t="s">
        <v>4534</v>
      </c>
      <c r="J3197" t="s">
        <v>4522</v>
      </c>
      <c r="K3197" s="2">
        <v>-5</v>
      </c>
      <c r="L3197" t="s">
        <v>44</v>
      </c>
      <c r="M3197" s="2">
        <v>-5</v>
      </c>
      <c r="N3197" t="s">
        <v>4523</v>
      </c>
      <c r="O3197" t="s">
        <v>4524</v>
      </c>
      <c r="P3197" t="s">
        <v>15546</v>
      </c>
      <c r="Q3197" t="s">
        <v>15547</v>
      </c>
      <c r="R3197" t="s">
        <v>44</v>
      </c>
      <c r="S3197" t="s">
        <v>4527</v>
      </c>
      <c r="T3197" s="3">
        <v>45818</v>
      </c>
      <c r="U3197" s="3">
        <v>45819</v>
      </c>
      <c r="V3197" s="2">
        <v>0</v>
      </c>
      <c r="W3197" t="s">
        <v>44</v>
      </c>
      <c r="X3197" t="s">
        <v>44</v>
      </c>
      <c r="Y3197" t="s">
        <v>15548</v>
      </c>
      <c r="Z3197" t="s">
        <v>313</v>
      </c>
      <c r="AA3197" t="s">
        <v>4529</v>
      </c>
      <c r="AB3197" t="s">
        <v>4530</v>
      </c>
      <c r="AC3197" t="s">
        <v>99</v>
      </c>
      <c r="AD3197" t="str">
        <f t="shared" si="49"/>
        <v>10-60</v>
      </c>
      <c r="AE3197" t="str">
        <f>VLOOKUP(AD3197,'Main_Sub Desc'!C:D,2,)</f>
        <v>LPC from invoicing</v>
      </c>
      <c r="AF3197" t="str">
        <f>VLOOKUP(VALUE(H3197),'Main_Sub Desc'!F:G,2,)</f>
        <v>Wst Rev Late Payment</v>
      </c>
      <c r="AG3197">
        <f>IFERROR(VLOOKUP(VALUE(I3197),'PC Mapping'!A:F,6,),"")</f>
        <v>10514</v>
      </c>
      <c r="AH3197" s="13" t="str">
        <f>VLOOKUP(AG3197,'PC Mapping'!L:M,2,)</f>
        <v>Bolivar Sewer</v>
      </c>
    </row>
    <row r="3198" spans="1:34" x14ac:dyDescent="0.2">
      <c r="A3198" t="s">
        <v>15544</v>
      </c>
      <c r="B3198" t="s">
        <v>15545</v>
      </c>
      <c r="C3198" t="s">
        <v>4519</v>
      </c>
      <c r="D3198" t="s">
        <v>4520</v>
      </c>
      <c r="E3198" s="3">
        <v>45818</v>
      </c>
      <c r="F3198" t="s">
        <v>44</v>
      </c>
      <c r="G3198" t="s">
        <v>3742</v>
      </c>
      <c r="H3198" t="s">
        <v>3722</v>
      </c>
      <c r="I3198" t="s">
        <v>4538</v>
      </c>
      <c r="J3198" t="s">
        <v>4522</v>
      </c>
      <c r="K3198" s="2">
        <v>-5</v>
      </c>
      <c r="L3198" t="s">
        <v>44</v>
      </c>
      <c r="M3198" s="2">
        <v>-5</v>
      </c>
      <c r="N3198" t="s">
        <v>4523</v>
      </c>
      <c r="O3198" t="s">
        <v>4524</v>
      </c>
      <c r="P3198" t="s">
        <v>15546</v>
      </c>
      <c r="Q3198" t="s">
        <v>15549</v>
      </c>
      <c r="R3198" t="s">
        <v>44</v>
      </c>
      <c r="S3198" t="s">
        <v>4527</v>
      </c>
      <c r="T3198" s="3">
        <v>45818</v>
      </c>
      <c r="U3198" s="3">
        <v>45819</v>
      </c>
      <c r="V3198" s="2">
        <v>0</v>
      </c>
      <c r="W3198" t="s">
        <v>44</v>
      </c>
      <c r="X3198" t="s">
        <v>44</v>
      </c>
      <c r="Y3198" t="s">
        <v>15550</v>
      </c>
      <c r="Z3198" t="s">
        <v>313</v>
      </c>
      <c r="AA3198" t="s">
        <v>4529</v>
      </c>
      <c r="AB3198" t="s">
        <v>4530</v>
      </c>
      <c r="AC3198" t="s">
        <v>99</v>
      </c>
      <c r="AD3198" t="str">
        <f t="shared" si="49"/>
        <v>10-60</v>
      </c>
      <c r="AE3198" t="str">
        <f>VLOOKUP(AD3198,'Main_Sub Desc'!C:D,2,)</f>
        <v>LPC from invoicing</v>
      </c>
      <c r="AF3198" t="str">
        <f>VLOOKUP(VALUE(H3198),'Main_Sub Desc'!F:G,2,)</f>
        <v>Wtr Rev Late Payment</v>
      </c>
      <c r="AG3198">
        <f>IFERROR(VLOOKUP(VALUE(I3198),'PC Mapping'!A:F,6,),"")</f>
        <v>10469</v>
      </c>
      <c r="AH3198" s="13" t="str">
        <f>VLOOKUP(AG3198,'PC Mapping'!L:M,2,)</f>
        <v>Bolivar Water</v>
      </c>
    </row>
    <row r="3199" spans="1:34" x14ac:dyDescent="0.2">
      <c r="A3199" t="s">
        <v>15551</v>
      </c>
      <c r="B3199" t="s">
        <v>15525</v>
      </c>
      <c r="C3199" t="s">
        <v>4519</v>
      </c>
      <c r="D3199" t="s">
        <v>4520</v>
      </c>
      <c r="E3199" s="3">
        <v>45818</v>
      </c>
      <c r="F3199" t="s">
        <v>44</v>
      </c>
      <c r="G3199" t="s">
        <v>3742</v>
      </c>
      <c r="H3199" t="s">
        <v>3722</v>
      </c>
      <c r="I3199" t="s">
        <v>4538</v>
      </c>
      <c r="J3199" t="s">
        <v>4522</v>
      </c>
      <c r="K3199" s="2">
        <v>-5</v>
      </c>
      <c r="L3199" t="s">
        <v>44</v>
      </c>
      <c r="M3199" s="2">
        <v>-5</v>
      </c>
      <c r="N3199" t="s">
        <v>4523</v>
      </c>
      <c r="O3199" t="s">
        <v>4524</v>
      </c>
      <c r="P3199" t="s">
        <v>15552</v>
      </c>
      <c r="Q3199" t="s">
        <v>15553</v>
      </c>
      <c r="R3199" t="s">
        <v>44</v>
      </c>
      <c r="S3199" t="s">
        <v>4527</v>
      </c>
      <c r="T3199" s="3">
        <v>45818</v>
      </c>
      <c r="U3199" s="3">
        <v>45819</v>
      </c>
      <c r="V3199" s="2">
        <v>0</v>
      </c>
      <c r="W3199" t="s">
        <v>44</v>
      </c>
      <c r="X3199" t="s">
        <v>44</v>
      </c>
      <c r="Y3199" t="s">
        <v>15554</v>
      </c>
      <c r="Z3199" t="s">
        <v>15555</v>
      </c>
      <c r="AA3199" t="s">
        <v>4529</v>
      </c>
      <c r="AB3199" t="s">
        <v>4530</v>
      </c>
      <c r="AC3199" t="s">
        <v>99</v>
      </c>
      <c r="AD3199" t="str">
        <f t="shared" si="49"/>
        <v>10-60</v>
      </c>
      <c r="AE3199" t="str">
        <f>VLOOKUP(AD3199,'Main_Sub Desc'!C:D,2,)</f>
        <v>LPC from invoicing</v>
      </c>
      <c r="AF3199" t="str">
        <f>VLOOKUP(VALUE(H3199),'Main_Sub Desc'!F:G,2,)</f>
        <v>Wtr Rev Late Payment</v>
      </c>
      <c r="AG3199">
        <f>IFERROR(VLOOKUP(VALUE(I3199),'PC Mapping'!A:F,6,),"")</f>
        <v>10469</v>
      </c>
      <c r="AH3199" s="13" t="str">
        <f>VLOOKUP(AG3199,'PC Mapping'!L:M,2,)</f>
        <v>Bolivar Water</v>
      </c>
    </row>
    <row r="3200" spans="1:34" x14ac:dyDescent="0.2">
      <c r="A3200" t="s">
        <v>15551</v>
      </c>
      <c r="B3200" t="s">
        <v>15525</v>
      </c>
      <c r="C3200" t="s">
        <v>4519</v>
      </c>
      <c r="D3200" t="s">
        <v>4520</v>
      </c>
      <c r="E3200" s="3">
        <v>45818</v>
      </c>
      <c r="F3200" t="s">
        <v>44</v>
      </c>
      <c r="G3200" t="s">
        <v>3742</v>
      </c>
      <c r="H3200" t="s">
        <v>3716</v>
      </c>
      <c r="I3200" t="s">
        <v>4534</v>
      </c>
      <c r="J3200" t="s">
        <v>4522</v>
      </c>
      <c r="K3200" s="2">
        <v>-5</v>
      </c>
      <c r="L3200" t="s">
        <v>44</v>
      </c>
      <c r="M3200" s="2">
        <v>-5</v>
      </c>
      <c r="N3200" t="s">
        <v>4523</v>
      </c>
      <c r="O3200" t="s">
        <v>4524</v>
      </c>
      <c r="P3200" t="s">
        <v>15552</v>
      </c>
      <c r="Q3200" t="s">
        <v>15556</v>
      </c>
      <c r="R3200" t="s">
        <v>44</v>
      </c>
      <c r="S3200" t="s">
        <v>4527</v>
      </c>
      <c r="T3200" s="3">
        <v>45818</v>
      </c>
      <c r="U3200" s="3">
        <v>45819</v>
      </c>
      <c r="V3200" s="2">
        <v>0</v>
      </c>
      <c r="W3200" t="s">
        <v>44</v>
      </c>
      <c r="X3200" t="s">
        <v>44</v>
      </c>
      <c r="Y3200" t="s">
        <v>15557</v>
      </c>
      <c r="Z3200" t="s">
        <v>15555</v>
      </c>
      <c r="AA3200" t="s">
        <v>4529</v>
      </c>
      <c r="AB3200" t="s">
        <v>4530</v>
      </c>
      <c r="AC3200" t="s">
        <v>99</v>
      </c>
      <c r="AD3200" t="str">
        <f t="shared" si="49"/>
        <v>10-60</v>
      </c>
      <c r="AE3200" t="str">
        <f>VLOOKUP(AD3200,'Main_Sub Desc'!C:D,2,)</f>
        <v>LPC from invoicing</v>
      </c>
      <c r="AF3200" t="str">
        <f>VLOOKUP(VALUE(H3200),'Main_Sub Desc'!F:G,2,)</f>
        <v>Wst Rev Late Payment</v>
      </c>
      <c r="AG3200">
        <f>IFERROR(VLOOKUP(VALUE(I3200),'PC Mapping'!A:F,6,),"")</f>
        <v>10514</v>
      </c>
      <c r="AH3200" s="13" t="str">
        <f>VLOOKUP(AG3200,'PC Mapping'!L:M,2,)</f>
        <v>Bolivar Sewer</v>
      </c>
    </row>
    <row r="3201" spans="1:34" x14ac:dyDescent="0.2">
      <c r="A3201" t="s">
        <v>15558</v>
      </c>
      <c r="B3201" t="s">
        <v>15545</v>
      </c>
      <c r="C3201" t="s">
        <v>4519</v>
      </c>
      <c r="D3201" t="s">
        <v>4520</v>
      </c>
      <c r="E3201" s="3">
        <v>45818</v>
      </c>
      <c r="F3201" t="s">
        <v>44</v>
      </c>
      <c r="G3201" t="s">
        <v>3742</v>
      </c>
      <c r="H3201" t="s">
        <v>3716</v>
      </c>
      <c r="I3201" t="s">
        <v>4534</v>
      </c>
      <c r="J3201" t="s">
        <v>4522</v>
      </c>
      <c r="K3201" s="2">
        <v>-38.54</v>
      </c>
      <c r="L3201" t="s">
        <v>44</v>
      </c>
      <c r="M3201" s="2">
        <v>-38.54</v>
      </c>
      <c r="N3201" t="s">
        <v>4523</v>
      </c>
      <c r="O3201" t="s">
        <v>4524</v>
      </c>
      <c r="P3201" t="s">
        <v>15559</v>
      </c>
      <c r="Q3201" t="s">
        <v>15560</v>
      </c>
      <c r="R3201" t="s">
        <v>44</v>
      </c>
      <c r="S3201" t="s">
        <v>4527</v>
      </c>
      <c r="T3201" s="3">
        <v>45818</v>
      </c>
      <c r="U3201" s="3">
        <v>45819</v>
      </c>
      <c r="V3201" s="2">
        <v>0</v>
      </c>
      <c r="W3201" t="s">
        <v>44</v>
      </c>
      <c r="X3201" t="s">
        <v>44</v>
      </c>
      <c r="Y3201" t="s">
        <v>15561</v>
      </c>
      <c r="Z3201" t="s">
        <v>712</v>
      </c>
      <c r="AA3201" t="s">
        <v>4529</v>
      </c>
      <c r="AB3201" t="s">
        <v>4530</v>
      </c>
      <c r="AC3201" t="s">
        <v>99</v>
      </c>
      <c r="AD3201" t="str">
        <f t="shared" si="49"/>
        <v>10-60</v>
      </c>
      <c r="AE3201" t="str">
        <f>VLOOKUP(AD3201,'Main_Sub Desc'!C:D,2,)</f>
        <v>LPC from invoicing</v>
      </c>
      <c r="AF3201" t="str">
        <f>VLOOKUP(VALUE(H3201),'Main_Sub Desc'!F:G,2,)</f>
        <v>Wst Rev Late Payment</v>
      </c>
      <c r="AG3201">
        <f>IFERROR(VLOOKUP(VALUE(I3201),'PC Mapping'!A:F,6,),"")</f>
        <v>10514</v>
      </c>
      <c r="AH3201" s="13" t="str">
        <f>VLOOKUP(AG3201,'PC Mapping'!L:M,2,)</f>
        <v>Bolivar Sewer</v>
      </c>
    </row>
    <row r="3202" spans="1:34" x14ac:dyDescent="0.2">
      <c r="A3202" t="s">
        <v>15558</v>
      </c>
      <c r="B3202" t="s">
        <v>15545</v>
      </c>
      <c r="C3202" t="s">
        <v>4519</v>
      </c>
      <c r="D3202" t="s">
        <v>4520</v>
      </c>
      <c r="E3202" s="3">
        <v>45818</v>
      </c>
      <c r="F3202" t="s">
        <v>44</v>
      </c>
      <c r="G3202" t="s">
        <v>3742</v>
      </c>
      <c r="H3202" t="s">
        <v>3722</v>
      </c>
      <c r="I3202" t="s">
        <v>4538</v>
      </c>
      <c r="J3202" t="s">
        <v>4522</v>
      </c>
      <c r="K3202" s="2">
        <v>-26.17</v>
      </c>
      <c r="L3202" t="s">
        <v>44</v>
      </c>
      <c r="M3202" s="2">
        <v>-26.17</v>
      </c>
      <c r="N3202" t="s">
        <v>4523</v>
      </c>
      <c r="O3202" t="s">
        <v>4524</v>
      </c>
      <c r="P3202" t="s">
        <v>15559</v>
      </c>
      <c r="Q3202" t="s">
        <v>15562</v>
      </c>
      <c r="R3202" t="s">
        <v>44</v>
      </c>
      <c r="S3202" t="s">
        <v>4527</v>
      </c>
      <c r="T3202" s="3">
        <v>45818</v>
      </c>
      <c r="U3202" s="3">
        <v>45819</v>
      </c>
      <c r="V3202" s="2">
        <v>0</v>
      </c>
      <c r="W3202" t="s">
        <v>44</v>
      </c>
      <c r="X3202" t="s">
        <v>44</v>
      </c>
      <c r="Y3202" t="s">
        <v>15563</v>
      </c>
      <c r="Z3202" t="s">
        <v>712</v>
      </c>
      <c r="AA3202" t="s">
        <v>4529</v>
      </c>
      <c r="AB3202" t="s">
        <v>4530</v>
      </c>
      <c r="AC3202" t="s">
        <v>99</v>
      </c>
      <c r="AD3202" t="str">
        <f t="shared" si="49"/>
        <v>10-60</v>
      </c>
      <c r="AE3202" t="str">
        <f>VLOOKUP(AD3202,'Main_Sub Desc'!C:D,2,)</f>
        <v>LPC from invoicing</v>
      </c>
      <c r="AF3202" t="str">
        <f>VLOOKUP(VALUE(H3202),'Main_Sub Desc'!F:G,2,)</f>
        <v>Wtr Rev Late Payment</v>
      </c>
      <c r="AG3202">
        <f>IFERROR(VLOOKUP(VALUE(I3202),'PC Mapping'!A:F,6,),"")</f>
        <v>10469</v>
      </c>
      <c r="AH3202" s="13" t="str">
        <f>VLOOKUP(AG3202,'PC Mapping'!L:M,2,)</f>
        <v>Bolivar Water</v>
      </c>
    </row>
    <row r="3203" spans="1:34" x14ac:dyDescent="0.2">
      <c r="A3203" t="s">
        <v>15564</v>
      </c>
      <c r="B3203" t="s">
        <v>15545</v>
      </c>
      <c r="C3203" t="s">
        <v>4519</v>
      </c>
      <c r="D3203" t="s">
        <v>4520</v>
      </c>
      <c r="E3203" s="3">
        <v>45818</v>
      </c>
      <c r="F3203" t="s">
        <v>44</v>
      </c>
      <c r="G3203" t="s">
        <v>3742</v>
      </c>
      <c r="H3203" t="s">
        <v>3716</v>
      </c>
      <c r="I3203" t="s">
        <v>4534</v>
      </c>
      <c r="J3203" t="s">
        <v>4522</v>
      </c>
      <c r="K3203" s="2">
        <v>-5</v>
      </c>
      <c r="L3203" t="s">
        <v>44</v>
      </c>
      <c r="M3203" s="2">
        <v>-5</v>
      </c>
      <c r="N3203" t="s">
        <v>4523</v>
      </c>
      <c r="O3203" t="s">
        <v>4524</v>
      </c>
      <c r="P3203" t="s">
        <v>15565</v>
      </c>
      <c r="Q3203" t="s">
        <v>15566</v>
      </c>
      <c r="R3203" t="s">
        <v>44</v>
      </c>
      <c r="S3203" t="s">
        <v>4527</v>
      </c>
      <c r="T3203" s="3">
        <v>45818</v>
      </c>
      <c r="U3203" s="3">
        <v>45819</v>
      </c>
      <c r="V3203" s="2">
        <v>0</v>
      </c>
      <c r="W3203" t="s">
        <v>44</v>
      </c>
      <c r="X3203" t="s">
        <v>44</v>
      </c>
      <c r="Y3203" t="s">
        <v>15567</v>
      </c>
      <c r="Z3203" t="s">
        <v>143</v>
      </c>
      <c r="AA3203" t="s">
        <v>4529</v>
      </c>
      <c r="AB3203" t="s">
        <v>4530</v>
      </c>
      <c r="AC3203" t="s">
        <v>89</v>
      </c>
      <c r="AD3203" t="str">
        <f t="shared" si="49"/>
        <v>10-60</v>
      </c>
      <c r="AE3203" t="str">
        <f>VLOOKUP(AD3203,'Main_Sub Desc'!C:D,2,)</f>
        <v>LPC from invoicing</v>
      </c>
      <c r="AF3203" t="str">
        <f>VLOOKUP(VALUE(H3203),'Main_Sub Desc'!F:G,2,)</f>
        <v>Wst Rev Late Payment</v>
      </c>
      <c r="AG3203">
        <f>IFERROR(VLOOKUP(VALUE(I3203),'PC Mapping'!A:F,6,),"")</f>
        <v>10514</v>
      </c>
      <c r="AH3203" s="13" t="str">
        <f>VLOOKUP(AG3203,'PC Mapping'!L:M,2,)</f>
        <v>Bolivar Sewer</v>
      </c>
    </row>
    <row r="3204" spans="1:34" x14ac:dyDescent="0.2">
      <c r="A3204" t="s">
        <v>15564</v>
      </c>
      <c r="B3204" t="s">
        <v>15545</v>
      </c>
      <c r="C3204" t="s">
        <v>4519</v>
      </c>
      <c r="D3204" t="s">
        <v>4520</v>
      </c>
      <c r="E3204" s="3">
        <v>45818</v>
      </c>
      <c r="F3204" t="s">
        <v>44</v>
      </c>
      <c r="G3204" t="s">
        <v>3742</v>
      </c>
      <c r="H3204" t="s">
        <v>3722</v>
      </c>
      <c r="I3204" t="s">
        <v>4538</v>
      </c>
      <c r="J3204" t="s">
        <v>4522</v>
      </c>
      <c r="K3204" s="2">
        <v>-5</v>
      </c>
      <c r="L3204" t="s">
        <v>44</v>
      </c>
      <c r="M3204" s="2">
        <v>-5</v>
      </c>
      <c r="N3204" t="s">
        <v>4523</v>
      </c>
      <c r="O3204" t="s">
        <v>4524</v>
      </c>
      <c r="P3204" t="s">
        <v>15565</v>
      </c>
      <c r="Q3204" t="s">
        <v>15568</v>
      </c>
      <c r="R3204" t="s">
        <v>44</v>
      </c>
      <c r="S3204" t="s">
        <v>4527</v>
      </c>
      <c r="T3204" s="3">
        <v>45818</v>
      </c>
      <c r="U3204" s="3">
        <v>45819</v>
      </c>
      <c r="V3204" s="2">
        <v>0</v>
      </c>
      <c r="W3204" t="s">
        <v>44</v>
      </c>
      <c r="X3204" t="s">
        <v>44</v>
      </c>
      <c r="Y3204" t="s">
        <v>15569</v>
      </c>
      <c r="Z3204" t="s">
        <v>143</v>
      </c>
      <c r="AA3204" t="s">
        <v>4529</v>
      </c>
      <c r="AB3204" t="s">
        <v>4530</v>
      </c>
      <c r="AC3204" t="s">
        <v>89</v>
      </c>
      <c r="AD3204" t="str">
        <f t="shared" ref="AD3204:AD3267" si="50">CONCATENATE(VALUE(AA3204),"-",VALUE(AB3204))</f>
        <v>10-60</v>
      </c>
      <c r="AE3204" t="str">
        <f>VLOOKUP(AD3204,'Main_Sub Desc'!C:D,2,)</f>
        <v>LPC from invoicing</v>
      </c>
      <c r="AF3204" t="str">
        <f>VLOOKUP(VALUE(H3204),'Main_Sub Desc'!F:G,2,)</f>
        <v>Wtr Rev Late Payment</v>
      </c>
      <c r="AG3204">
        <f>IFERROR(VLOOKUP(VALUE(I3204),'PC Mapping'!A:F,6,),"")</f>
        <v>10469</v>
      </c>
      <c r="AH3204" s="13" t="str">
        <f>VLOOKUP(AG3204,'PC Mapping'!L:M,2,)</f>
        <v>Bolivar Water</v>
      </c>
    </row>
    <row r="3205" spans="1:34" x14ac:dyDescent="0.2">
      <c r="A3205" t="s">
        <v>15570</v>
      </c>
      <c r="B3205" t="s">
        <v>15525</v>
      </c>
      <c r="C3205" t="s">
        <v>4519</v>
      </c>
      <c r="D3205" t="s">
        <v>4520</v>
      </c>
      <c r="E3205" s="3">
        <v>45818</v>
      </c>
      <c r="F3205" t="s">
        <v>44</v>
      </c>
      <c r="G3205" t="s">
        <v>3742</v>
      </c>
      <c r="H3205" t="s">
        <v>3722</v>
      </c>
      <c r="I3205" t="s">
        <v>3752</v>
      </c>
      <c r="J3205" t="s">
        <v>4522</v>
      </c>
      <c r="K3205" s="2">
        <v>-5</v>
      </c>
      <c r="L3205" t="s">
        <v>44</v>
      </c>
      <c r="M3205" s="2">
        <v>-5</v>
      </c>
      <c r="N3205" t="s">
        <v>4523</v>
      </c>
      <c r="O3205" t="s">
        <v>4524</v>
      </c>
      <c r="P3205" t="s">
        <v>11507</v>
      </c>
      <c r="Q3205" t="s">
        <v>15571</v>
      </c>
      <c r="R3205" t="s">
        <v>44</v>
      </c>
      <c r="S3205" t="s">
        <v>4527</v>
      </c>
      <c r="T3205" s="3">
        <v>45818</v>
      </c>
      <c r="U3205" s="3">
        <v>45819</v>
      </c>
      <c r="V3205" s="2">
        <v>0</v>
      </c>
      <c r="W3205" t="s">
        <v>44</v>
      </c>
      <c r="X3205" t="s">
        <v>44</v>
      </c>
      <c r="Y3205" t="s">
        <v>15572</v>
      </c>
      <c r="Z3205" t="s">
        <v>15573</v>
      </c>
      <c r="AA3205" t="s">
        <v>4529</v>
      </c>
      <c r="AB3205" t="s">
        <v>4530</v>
      </c>
      <c r="AC3205" t="s">
        <v>89</v>
      </c>
      <c r="AD3205" t="str">
        <f t="shared" si="50"/>
        <v>10-60</v>
      </c>
      <c r="AE3205" t="str">
        <f>VLOOKUP(AD3205,'Main_Sub Desc'!C:D,2,)</f>
        <v>LPC from invoicing</v>
      </c>
      <c r="AF3205" t="str">
        <f>VLOOKUP(VALUE(H3205),'Main_Sub Desc'!F:G,2,)</f>
        <v>Wtr Rev Late Payment</v>
      </c>
      <c r="AG3205">
        <f>IFERROR(VLOOKUP(VALUE(I3205),'PC Mapping'!A:F,6,),"")</f>
        <v>10719</v>
      </c>
      <c r="AH3205" s="13" t="str">
        <f>VLOOKUP(AG3205,'PC Mapping'!L:M,2,)</f>
        <v>All Other Water</v>
      </c>
    </row>
    <row r="3206" spans="1:34" x14ac:dyDescent="0.2">
      <c r="A3206" t="s">
        <v>15574</v>
      </c>
      <c r="B3206" t="s">
        <v>15545</v>
      </c>
      <c r="C3206" t="s">
        <v>4519</v>
      </c>
      <c r="D3206" t="s">
        <v>4520</v>
      </c>
      <c r="E3206" s="3">
        <v>45818</v>
      </c>
      <c r="F3206" t="s">
        <v>44</v>
      </c>
      <c r="G3206" t="s">
        <v>3742</v>
      </c>
      <c r="H3206" t="s">
        <v>3716</v>
      </c>
      <c r="I3206" t="s">
        <v>4534</v>
      </c>
      <c r="J3206" t="s">
        <v>4522</v>
      </c>
      <c r="K3206" s="2">
        <v>-5</v>
      </c>
      <c r="L3206" t="s">
        <v>44</v>
      </c>
      <c r="M3206" s="2">
        <v>-5</v>
      </c>
      <c r="N3206" t="s">
        <v>4523</v>
      </c>
      <c r="O3206" t="s">
        <v>4524</v>
      </c>
      <c r="P3206" t="s">
        <v>5115</v>
      </c>
      <c r="Q3206" t="s">
        <v>15575</v>
      </c>
      <c r="R3206" t="s">
        <v>44</v>
      </c>
      <c r="S3206" t="s">
        <v>4527</v>
      </c>
      <c r="T3206" s="3">
        <v>45818</v>
      </c>
      <c r="U3206" s="3">
        <v>45819</v>
      </c>
      <c r="V3206" s="2">
        <v>0</v>
      </c>
      <c r="W3206" t="s">
        <v>44</v>
      </c>
      <c r="X3206" t="s">
        <v>44</v>
      </c>
      <c r="Y3206" t="s">
        <v>15576</v>
      </c>
      <c r="Z3206" t="s">
        <v>240</v>
      </c>
      <c r="AA3206" t="s">
        <v>4529</v>
      </c>
      <c r="AB3206" t="s">
        <v>4530</v>
      </c>
      <c r="AC3206" t="s">
        <v>89</v>
      </c>
      <c r="AD3206" t="str">
        <f t="shared" si="50"/>
        <v>10-60</v>
      </c>
      <c r="AE3206" t="str">
        <f>VLOOKUP(AD3206,'Main_Sub Desc'!C:D,2,)</f>
        <v>LPC from invoicing</v>
      </c>
      <c r="AF3206" t="str">
        <f>VLOOKUP(VALUE(H3206),'Main_Sub Desc'!F:G,2,)</f>
        <v>Wst Rev Late Payment</v>
      </c>
      <c r="AG3206">
        <f>IFERROR(VLOOKUP(VALUE(I3206),'PC Mapping'!A:F,6,),"")</f>
        <v>10514</v>
      </c>
      <c r="AH3206" s="13" t="str">
        <f>VLOOKUP(AG3206,'PC Mapping'!L:M,2,)</f>
        <v>Bolivar Sewer</v>
      </c>
    </row>
    <row r="3207" spans="1:34" x14ac:dyDescent="0.2">
      <c r="A3207" t="s">
        <v>15574</v>
      </c>
      <c r="B3207" t="s">
        <v>15545</v>
      </c>
      <c r="C3207" t="s">
        <v>4519</v>
      </c>
      <c r="D3207" t="s">
        <v>4520</v>
      </c>
      <c r="E3207" s="3">
        <v>45818</v>
      </c>
      <c r="F3207" t="s">
        <v>44</v>
      </c>
      <c r="G3207" t="s">
        <v>3742</v>
      </c>
      <c r="H3207" t="s">
        <v>3722</v>
      </c>
      <c r="I3207" t="s">
        <v>4538</v>
      </c>
      <c r="J3207" t="s">
        <v>4522</v>
      </c>
      <c r="K3207" s="2">
        <v>-5</v>
      </c>
      <c r="L3207" t="s">
        <v>44</v>
      </c>
      <c r="M3207" s="2">
        <v>-5</v>
      </c>
      <c r="N3207" t="s">
        <v>4523</v>
      </c>
      <c r="O3207" t="s">
        <v>4524</v>
      </c>
      <c r="P3207" t="s">
        <v>5115</v>
      </c>
      <c r="Q3207" t="s">
        <v>15577</v>
      </c>
      <c r="R3207" t="s">
        <v>44</v>
      </c>
      <c r="S3207" t="s">
        <v>4527</v>
      </c>
      <c r="T3207" s="3">
        <v>45818</v>
      </c>
      <c r="U3207" s="3">
        <v>45819</v>
      </c>
      <c r="V3207" s="2">
        <v>0</v>
      </c>
      <c r="W3207" t="s">
        <v>44</v>
      </c>
      <c r="X3207" t="s">
        <v>44</v>
      </c>
      <c r="Y3207" t="s">
        <v>15578</v>
      </c>
      <c r="Z3207" t="s">
        <v>240</v>
      </c>
      <c r="AA3207" t="s">
        <v>4529</v>
      </c>
      <c r="AB3207" t="s">
        <v>4530</v>
      </c>
      <c r="AC3207" t="s">
        <v>89</v>
      </c>
      <c r="AD3207" t="str">
        <f t="shared" si="50"/>
        <v>10-60</v>
      </c>
      <c r="AE3207" t="str">
        <f>VLOOKUP(AD3207,'Main_Sub Desc'!C:D,2,)</f>
        <v>LPC from invoicing</v>
      </c>
      <c r="AF3207" t="str">
        <f>VLOOKUP(VALUE(H3207),'Main_Sub Desc'!F:G,2,)</f>
        <v>Wtr Rev Late Payment</v>
      </c>
      <c r="AG3207">
        <f>IFERROR(VLOOKUP(VALUE(I3207),'PC Mapping'!A:F,6,),"")</f>
        <v>10469</v>
      </c>
      <c r="AH3207" s="13" t="str">
        <f>VLOOKUP(AG3207,'PC Mapping'!L:M,2,)</f>
        <v>Bolivar Water</v>
      </c>
    </row>
    <row r="3208" spans="1:34" x14ac:dyDescent="0.2">
      <c r="A3208" t="s">
        <v>15579</v>
      </c>
      <c r="B3208" t="s">
        <v>15545</v>
      </c>
      <c r="C3208" t="s">
        <v>4519</v>
      </c>
      <c r="D3208" t="s">
        <v>4520</v>
      </c>
      <c r="E3208" s="3">
        <v>45818</v>
      </c>
      <c r="F3208" t="s">
        <v>44</v>
      </c>
      <c r="G3208" t="s">
        <v>3742</v>
      </c>
      <c r="H3208" t="s">
        <v>3722</v>
      </c>
      <c r="I3208" t="s">
        <v>4538</v>
      </c>
      <c r="J3208" t="s">
        <v>4522</v>
      </c>
      <c r="K3208" s="2">
        <v>-5</v>
      </c>
      <c r="L3208" t="s">
        <v>44</v>
      </c>
      <c r="M3208" s="2">
        <v>-5</v>
      </c>
      <c r="N3208" t="s">
        <v>4523</v>
      </c>
      <c r="O3208" t="s">
        <v>4524</v>
      </c>
      <c r="P3208" t="s">
        <v>13959</v>
      </c>
      <c r="Q3208" t="s">
        <v>15580</v>
      </c>
      <c r="R3208" t="s">
        <v>44</v>
      </c>
      <c r="S3208" t="s">
        <v>4527</v>
      </c>
      <c r="T3208" s="3">
        <v>45818</v>
      </c>
      <c r="U3208" s="3">
        <v>45819</v>
      </c>
      <c r="V3208" s="2">
        <v>0</v>
      </c>
      <c r="W3208" t="s">
        <v>44</v>
      </c>
      <c r="X3208" t="s">
        <v>44</v>
      </c>
      <c r="Y3208" t="s">
        <v>15581</v>
      </c>
      <c r="Z3208" t="s">
        <v>1398</v>
      </c>
      <c r="AA3208" t="s">
        <v>4529</v>
      </c>
      <c r="AB3208" t="s">
        <v>4530</v>
      </c>
      <c r="AC3208" t="s">
        <v>89</v>
      </c>
      <c r="AD3208" t="str">
        <f t="shared" si="50"/>
        <v>10-60</v>
      </c>
      <c r="AE3208" t="str">
        <f>VLOOKUP(AD3208,'Main_Sub Desc'!C:D,2,)</f>
        <v>LPC from invoicing</v>
      </c>
      <c r="AF3208" t="str">
        <f>VLOOKUP(VALUE(H3208),'Main_Sub Desc'!F:G,2,)</f>
        <v>Wtr Rev Late Payment</v>
      </c>
      <c r="AG3208">
        <f>IFERROR(VLOOKUP(VALUE(I3208),'PC Mapping'!A:F,6,),"")</f>
        <v>10469</v>
      </c>
      <c r="AH3208" s="13" t="str">
        <f>VLOOKUP(AG3208,'PC Mapping'!L:M,2,)</f>
        <v>Bolivar Water</v>
      </c>
    </row>
    <row r="3209" spans="1:34" x14ac:dyDescent="0.2">
      <c r="A3209" t="s">
        <v>15579</v>
      </c>
      <c r="B3209" t="s">
        <v>15545</v>
      </c>
      <c r="C3209" t="s">
        <v>4519</v>
      </c>
      <c r="D3209" t="s">
        <v>4520</v>
      </c>
      <c r="E3209" s="3">
        <v>45818</v>
      </c>
      <c r="F3209" t="s">
        <v>44</v>
      </c>
      <c r="G3209" t="s">
        <v>3742</v>
      </c>
      <c r="H3209" t="s">
        <v>3716</v>
      </c>
      <c r="I3209" t="s">
        <v>4534</v>
      </c>
      <c r="J3209" t="s">
        <v>4522</v>
      </c>
      <c r="K3209" s="2">
        <v>-5</v>
      </c>
      <c r="L3209" t="s">
        <v>44</v>
      </c>
      <c r="M3209" s="2">
        <v>-5</v>
      </c>
      <c r="N3209" t="s">
        <v>4523</v>
      </c>
      <c r="O3209" t="s">
        <v>4524</v>
      </c>
      <c r="P3209" t="s">
        <v>13959</v>
      </c>
      <c r="Q3209" t="s">
        <v>15582</v>
      </c>
      <c r="R3209" t="s">
        <v>44</v>
      </c>
      <c r="S3209" t="s">
        <v>4527</v>
      </c>
      <c r="T3209" s="3">
        <v>45818</v>
      </c>
      <c r="U3209" s="3">
        <v>45819</v>
      </c>
      <c r="V3209" s="2">
        <v>0</v>
      </c>
      <c r="W3209" t="s">
        <v>44</v>
      </c>
      <c r="X3209" t="s">
        <v>44</v>
      </c>
      <c r="Y3209" t="s">
        <v>15583</v>
      </c>
      <c r="Z3209" t="s">
        <v>1398</v>
      </c>
      <c r="AA3209" t="s">
        <v>4529</v>
      </c>
      <c r="AB3209" t="s">
        <v>4530</v>
      </c>
      <c r="AC3209" t="s">
        <v>89</v>
      </c>
      <c r="AD3209" t="str">
        <f t="shared" si="50"/>
        <v>10-60</v>
      </c>
      <c r="AE3209" t="str">
        <f>VLOOKUP(AD3209,'Main_Sub Desc'!C:D,2,)</f>
        <v>LPC from invoicing</v>
      </c>
      <c r="AF3209" t="str">
        <f>VLOOKUP(VALUE(H3209),'Main_Sub Desc'!F:G,2,)</f>
        <v>Wst Rev Late Payment</v>
      </c>
      <c r="AG3209">
        <f>IFERROR(VLOOKUP(VALUE(I3209),'PC Mapping'!A:F,6,),"")</f>
        <v>10514</v>
      </c>
      <c r="AH3209" s="13" t="str">
        <f>VLOOKUP(AG3209,'PC Mapping'!L:M,2,)</f>
        <v>Bolivar Sewer</v>
      </c>
    </row>
    <row r="3210" spans="1:34" x14ac:dyDescent="0.2">
      <c r="A3210" t="s">
        <v>15584</v>
      </c>
      <c r="B3210" t="s">
        <v>15545</v>
      </c>
      <c r="C3210" t="s">
        <v>4519</v>
      </c>
      <c r="D3210" t="s">
        <v>4520</v>
      </c>
      <c r="E3210" s="3">
        <v>45818</v>
      </c>
      <c r="F3210" t="s">
        <v>44</v>
      </c>
      <c r="G3210" t="s">
        <v>3742</v>
      </c>
      <c r="H3210" t="s">
        <v>3722</v>
      </c>
      <c r="I3210" t="s">
        <v>4538</v>
      </c>
      <c r="J3210" t="s">
        <v>4522</v>
      </c>
      <c r="K3210" s="2">
        <v>-5</v>
      </c>
      <c r="L3210" t="s">
        <v>44</v>
      </c>
      <c r="M3210" s="2">
        <v>-5</v>
      </c>
      <c r="N3210" t="s">
        <v>4523</v>
      </c>
      <c r="O3210" t="s">
        <v>4524</v>
      </c>
      <c r="P3210" t="s">
        <v>15585</v>
      </c>
      <c r="Q3210" t="s">
        <v>15586</v>
      </c>
      <c r="R3210" t="s">
        <v>44</v>
      </c>
      <c r="S3210" t="s">
        <v>4527</v>
      </c>
      <c r="T3210" s="3">
        <v>45818</v>
      </c>
      <c r="U3210" s="3">
        <v>45819</v>
      </c>
      <c r="V3210" s="2">
        <v>0</v>
      </c>
      <c r="W3210" t="s">
        <v>44</v>
      </c>
      <c r="X3210" t="s">
        <v>44</v>
      </c>
      <c r="Y3210" t="s">
        <v>15587</v>
      </c>
      <c r="Z3210" t="s">
        <v>779</v>
      </c>
      <c r="AA3210" t="s">
        <v>4529</v>
      </c>
      <c r="AB3210" t="s">
        <v>4530</v>
      </c>
      <c r="AC3210" t="s">
        <v>89</v>
      </c>
      <c r="AD3210" t="str">
        <f t="shared" si="50"/>
        <v>10-60</v>
      </c>
      <c r="AE3210" t="str">
        <f>VLOOKUP(AD3210,'Main_Sub Desc'!C:D,2,)</f>
        <v>LPC from invoicing</v>
      </c>
      <c r="AF3210" t="str">
        <f>VLOOKUP(VALUE(H3210),'Main_Sub Desc'!F:G,2,)</f>
        <v>Wtr Rev Late Payment</v>
      </c>
      <c r="AG3210">
        <f>IFERROR(VLOOKUP(VALUE(I3210),'PC Mapping'!A:F,6,),"")</f>
        <v>10469</v>
      </c>
      <c r="AH3210" s="13" t="str">
        <f>VLOOKUP(AG3210,'PC Mapping'!L:M,2,)</f>
        <v>Bolivar Water</v>
      </c>
    </row>
    <row r="3211" spans="1:34" x14ac:dyDescent="0.2">
      <c r="A3211" t="s">
        <v>15584</v>
      </c>
      <c r="B3211" t="s">
        <v>15545</v>
      </c>
      <c r="C3211" t="s">
        <v>4519</v>
      </c>
      <c r="D3211" t="s">
        <v>4520</v>
      </c>
      <c r="E3211" s="3">
        <v>45818</v>
      </c>
      <c r="F3211" t="s">
        <v>44</v>
      </c>
      <c r="G3211" t="s">
        <v>3742</v>
      </c>
      <c r="H3211" t="s">
        <v>3716</v>
      </c>
      <c r="I3211" t="s">
        <v>4534</v>
      </c>
      <c r="J3211" t="s">
        <v>4522</v>
      </c>
      <c r="K3211" s="2">
        <v>-5</v>
      </c>
      <c r="L3211" t="s">
        <v>44</v>
      </c>
      <c r="M3211" s="2">
        <v>-5</v>
      </c>
      <c r="N3211" t="s">
        <v>4523</v>
      </c>
      <c r="O3211" t="s">
        <v>4524</v>
      </c>
      <c r="P3211" t="s">
        <v>15585</v>
      </c>
      <c r="Q3211" t="s">
        <v>15588</v>
      </c>
      <c r="R3211" t="s">
        <v>44</v>
      </c>
      <c r="S3211" t="s">
        <v>4527</v>
      </c>
      <c r="T3211" s="3">
        <v>45818</v>
      </c>
      <c r="U3211" s="3">
        <v>45819</v>
      </c>
      <c r="V3211" s="2">
        <v>0</v>
      </c>
      <c r="W3211" t="s">
        <v>44</v>
      </c>
      <c r="X3211" t="s">
        <v>44</v>
      </c>
      <c r="Y3211" t="s">
        <v>15589</v>
      </c>
      <c r="Z3211" t="s">
        <v>779</v>
      </c>
      <c r="AA3211" t="s">
        <v>4529</v>
      </c>
      <c r="AB3211" t="s">
        <v>4530</v>
      </c>
      <c r="AC3211" t="s">
        <v>89</v>
      </c>
      <c r="AD3211" t="str">
        <f t="shared" si="50"/>
        <v>10-60</v>
      </c>
      <c r="AE3211" t="str">
        <f>VLOOKUP(AD3211,'Main_Sub Desc'!C:D,2,)</f>
        <v>LPC from invoicing</v>
      </c>
      <c r="AF3211" t="str">
        <f>VLOOKUP(VALUE(H3211),'Main_Sub Desc'!F:G,2,)</f>
        <v>Wst Rev Late Payment</v>
      </c>
      <c r="AG3211">
        <f>IFERROR(VLOOKUP(VALUE(I3211),'PC Mapping'!A:F,6,),"")</f>
        <v>10514</v>
      </c>
      <c r="AH3211" s="13" t="str">
        <f>VLOOKUP(AG3211,'PC Mapping'!L:M,2,)</f>
        <v>Bolivar Sewer</v>
      </c>
    </row>
    <row r="3212" spans="1:34" x14ac:dyDescent="0.2">
      <c r="A3212" t="s">
        <v>15590</v>
      </c>
      <c r="B3212" t="s">
        <v>15545</v>
      </c>
      <c r="C3212" t="s">
        <v>4519</v>
      </c>
      <c r="D3212" t="s">
        <v>4520</v>
      </c>
      <c r="E3212" s="3">
        <v>45818</v>
      </c>
      <c r="F3212" t="s">
        <v>44</v>
      </c>
      <c r="G3212" t="s">
        <v>3742</v>
      </c>
      <c r="H3212" t="s">
        <v>3716</v>
      </c>
      <c r="I3212" t="s">
        <v>4534</v>
      </c>
      <c r="J3212" t="s">
        <v>4522</v>
      </c>
      <c r="K3212" s="2">
        <v>-6.73</v>
      </c>
      <c r="L3212" t="s">
        <v>44</v>
      </c>
      <c r="M3212" s="2">
        <v>-6.73</v>
      </c>
      <c r="N3212" t="s">
        <v>4523</v>
      </c>
      <c r="O3212" t="s">
        <v>4524</v>
      </c>
      <c r="P3212" t="s">
        <v>15591</v>
      </c>
      <c r="Q3212" t="s">
        <v>15592</v>
      </c>
      <c r="R3212" t="s">
        <v>44</v>
      </c>
      <c r="S3212" t="s">
        <v>4527</v>
      </c>
      <c r="T3212" s="3">
        <v>45818</v>
      </c>
      <c r="U3212" s="3">
        <v>45819</v>
      </c>
      <c r="V3212" s="2">
        <v>0</v>
      </c>
      <c r="W3212" t="s">
        <v>44</v>
      </c>
      <c r="X3212" t="s">
        <v>44</v>
      </c>
      <c r="Y3212" t="s">
        <v>15593</v>
      </c>
      <c r="Z3212" t="s">
        <v>959</v>
      </c>
      <c r="AA3212" t="s">
        <v>4529</v>
      </c>
      <c r="AB3212" t="s">
        <v>4530</v>
      </c>
      <c r="AC3212" t="s">
        <v>89</v>
      </c>
      <c r="AD3212" t="str">
        <f t="shared" si="50"/>
        <v>10-60</v>
      </c>
      <c r="AE3212" t="str">
        <f>VLOOKUP(AD3212,'Main_Sub Desc'!C:D,2,)</f>
        <v>LPC from invoicing</v>
      </c>
      <c r="AF3212" t="str">
        <f>VLOOKUP(VALUE(H3212),'Main_Sub Desc'!F:G,2,)</f>
        <v>Wst Rev Late Payment</v>
      </c>
      <c r="AG3212">
        <f>IFERROR(VLOOKUP(VALUE(I3212),'PC Mapping'!A:F,6,),"")</f>
        <v>10514</v>
      </c>
      <c r="AH3212" s="13" t="str">
        <f>VLOOKUP(AG3212,'PC Mapping'!L:M,2,)</f>
        <v>Bolivar Sewer</v>
      </c>
    </row>
    <row r="3213" spans="1:34" x14ac:dyDescent="0.2">
      <c r="A3213" t="s">
        <v>15590</v>
      </c>
      <c r="B3213" t="s">
        <v>15545</v>
      </c>
      <c r="C3213" t="s">
        <v>4519</v>
      </c>
      <c r="D3213" t="s">
        <v>4520</v>
      </c>
      <c r="E3213" s="3">
        <v>45818</v>
      </c>
      <c r="F3213" t="s">
        <v>44</v>
      </c>
      <c r="G3213" t="s">
        <v>3742</v>
      </c>
      <c r="H3213" t="s">
        <v>3722</v>
      </c>
      <c r="I3213" t="s">
        <v>4538</v>
      </c>
      <c r="J3213" t="s">
        <v>4522</v>
      </c>
      <c r="K3213" s="2">
        <v>-5</v>
      </c>
      <c r="L3213" t="s">
        <v>44</v>
      </c>
      <c r="M3213" s="2">
        <v>-5</v>
      </c>
      <c r="N3213" t="s">
        <v>4523</v>
      </c>
      <c r="O3213" t="s">
        <v>4524</v>
      </c>
      <c r="P3213" t="s">
        <v>15591</v>
      </c>
      <c r="Q3213" t="s">
        <v>15594</v>
      </c>
      <c r="R3213" t="s">
        <v>44</v>
      </c>
      <c r="S3213" t="s">
        <v>4527</v>
      </c>
      <c r="T3213" s="3">
        <v>45818</v>
      </c>
      <c r="U3213" s="3">
        <v>45819</v>
      </c>
      <c r="V3213" s="2">
        <v>0</v>
      </c>
      <c r="W3213" t="s">
        <v>44</v>
      </c>
      <c r="X3213" t="s">
        <v>44</v>
      </c>
      <c r="Y3213" t="s">
        <v>15595</v>
      </c>
      <c r="Z3213" t="s">
        <v>959</v>
      </c>
      <c r="AA3213" t="s">
        <v>4529</v>
      </c>
      <c r="AB3213" t="s">
        <v>4530</v>
      </c>
      <c r="AC3213" t="s">
        <v>89</v>
      </c>
      <c r="AD3213" t="str">
        <f t="shared" si="50"/>
        <v>10-60</v>
      </c>
      <c r="AE3213" t="str">
        <f>VLOOKUP(AD3213,'Main_Sub Desc'!C:D,2,)</f>
        <v>LPC from invoicing</v>
      </c>
      <c r="AF3213" t="str">
        <f>VLOOKUP(VALUE(H3213),'Main_Sub Desc'!F:G,2,)</f>
        <v>Wtr Rev Late Payment</v>
      </c>
      <c r="AG3213">
        <f>IFERROR(VLOOKUP(VALUE(I3213),'PC Mapping'!A:F,6,),"")</f>
        <v>10469</v>
      </c>
      <c r="AH3213" s="13" t="str">
        <f>VLOOKUP(AG3213,'PC Mapping'!L:M,2,)</f>
        <v>Bolivar Water</v>
      </c>
    </row>
    <row r="3214" spans="1:34" x14ac:dyDescent="0.2">
      <c r="A3214" t="s">
        <v>15596</v>
      </c>
      <c r="B3214" t="s">
        <v>15525</v>
      </c>
      <c r="C3214" t="s">
        <v>4519</v>
      </c>
      <c r="D3214" t="s">
        <v>4520</v>
      </c>
      <c r="E3214" s="3">
        <v>45818</v>
      </c>
      <c r="F3214" t="s">
        <v>44</v>
      </c>
      <c r="G3214" t="s">
        <v>3742</v>
      </c>
      <c r="H3214" t="s">
        <v>3716</v>
      </c>
      <c r="I3214" t="s">
        <v>4534</v>
      </c>
      <c r="J3214" t="s">
        <v>4522</v>
      </c>
      <c r="K3214" s="2">
        <v>-5</v>
      </c>
      <c r="L3214" t="s">
        <v>44</v>
      </c>
      <c r="M3214" s="2">
        <v>-5</v>
      </c>
      <c r="N3214" t="s">
        <v>4523</v>
      </c>
      <c r="O3214" t="s">
        <v>4524</v>
      </c>
      <c r="P3214" t="s">
        <v>15597</v>
      </c>
      <c r="Q3214" t="s">
        <v>15598</v>
      </c>
      <c r="R3214" t="s">
        <v>44</v>
      </c>
      <c r="S3214" t="s">
        <v>4527</v>
      </c>
      <c r="T3214" s="3">
        <v>45818</v>
      </c>
      <c r="U3214" s="3">
        <v>45819</v>
      </c>
      <c r="V3214" s="2">
        <v>0</v>
      </c>
      <c r="W3214" t="s">
        <v>44</v>
      </c>
      <c r="X3214" t="s">
        <v>44</v>
      </c>
      <c r="Y3214" t="s">
        <v>15599</v>
      </c>
      <c r="Z3214" t="s">
        <v>615</v>
      </c>
      <c r="AA3214" t="s">
        <v>4529</v>
      </c>
      <c r="AB3214" t="s">
        <v>4530</v>
      </c>
      <c r="AC3214" t="s">
        <v>89</v>
      </c>
      <c r="AD3214" t="str">
        <f t="shared" si="50"/>
        <v>10-60</v>
      </c>
      <c r="AE3214" t="str">
        <f>VLOOKUP(AD3214,'Main_Sub Desc'!C:D,2,)</f>
        <v>LPC from invoicing</v>
      </c>
      <c r="AF3214" t="str">
        <f>VLOOKUP(VALUE(H3214),'Main_Sub Desc'!F:G,2,)</f>
        <v>Wst Rev Late Payment</v>
      </c>
      <c r="AG3214">
        <f>IFERROR(VLOOKUP(VALUE(I3214),'PC Mapping'!A:F,6,),"")</f>
        <v>10514</v>
      </c>
      <c r="AH3214" s="13" t="str">
        <f>VLOOKUP(AG3214,'PC Mapping'!L:M,2,)</f>
        <v>Bolivar Sewer</v>
      </c>
    </row>
    <row r="3215" spans="1:34" x14ac:dyDescent="0.2">
      <c r="A3215" t="s">
        <v>15596</v>
      </c>
      <c r="B3215" t="s">
        <v>15525</v>
      </c>
      <c r="C3215" t="s">
        <v>4519</v>
      </c>
      <c r="D3215" t="s">
        <v>4520</v>
      </c>
      <c r="E3215" s="3">
        <v>45818</v>
      </c>
      <c r="F3215" t="s">
        <v>44</v>
      </c>
      <c r="G3215" t="s">
        <v>3742</v>
      </c>
      <c r="H3215" t="s">
        <v>3722</v>
      </c>
      <c r="I3215" t="s">
        <v>4538</v>
      </c>
      <c r="J3215" t="s">
        <v>4522</v>
      </c>
      <c r="K3215" s="2">
        <v>-5</v>
      </c>
      <c r="L3215" t="s">
        <v>44</v>
      </c>
      <c r="M3215" s="2">
        <v>-5</v>
      </c>
      <c r="N3215" t="s">
        <v>4523</v>
      </c>
      <c r="O3215" t="s">
        <v>4524</v>
      </c>
      <c r="P3215" t="s">
        <v>15597</v>
      </c>
      <c r="Q3215" t="s">
        <v>15600</v>
      </c>
      <c r="R3215" t="s">
        <v>44</v>
      </c>
      <c r="S3215" t="s">
        <v>4527</v>
      </c>
      <c r="T3215" s="3">
        <v>45818</v>
      </c>
      <c r="U3215" s="3">
        <v>45819</v>
      </c>
      <c r="V3215" s="2">
        <v>0</v>
      </c>
      <c r="W3215" t="s">
        <v>44</v>
      </c>
      <c r="X3215" t="s">
        <v>44</v>
      </c>
      <c r="Y3215" t="s">
        <v>15601</v>
      </c>
      <c r="Z3215" t="s">
        <v>615</v>
      </c>
      <c r="AA3215" t="s">
        <v>4529</v>
      </c>
      <c r="AB3215" t="s">
        <v>4530</v>
      </c>
      <c r="AC3215" t="s">
        <v>89</v>
      </c>
      <c r="AD3215" t="str">
        <f t="shared" si="50"/>
        <v>10-60</v>
      </c>
      <c r="AE3215" t="str">
        <f>VLOOKUP(AD3215,'Main_Sub Desc'!C:D,2,)</f>
        <v>LPC from invoicing</v>
      </c>
      <c r="AF3215" t="str">
        <f>VLOOKUP(VALUE(H3215),'Main_Sub Desc'!F:G,2,)</f>
        <v>Wtr Rev Late Payment</v>
      </c>
      <c r="AG3215">
        <f>IFERROR(VLOOKUP(VALUE(I3215),'PC Mapping'!A:F,6,),"")</f>
        <v>10469</v>
      </c>
      <c r="AH3215" s="13" t="str">
        <f>VLOOKUP(AG3215,'PC Mapping'!L:M,2,)</f>
        <v>Bolivar Water</v>
      </c>
    </row>
    <row r="3216" spans="1:34" x14ac:dyDescent="0.2">
      <c r="A3216" t="s">
        <v>15602</v>
      </c>
      <c r="B3216" t="s">
        <v>15525</v>
      </c>
      <c r="C3216" t="s">
        <v>4519</v>
      </c>
      <c r="D3216" t="s">
        <v>4520</v>
      </c>
      <c r="E3216" s="3">
        <v>45818</v>
      </c>
      <c r="F3216" t="s">
        <v>44</v>
      </c>
      <c r="G3216" t="s">
        <v>3742</v>
      </c>
      <c r="H3216" t="s">
        <v>3722</v>
      </c>
      <c r="I3216" t="s">
        <v>3752</v>
      </c>
      <c r="J3216" t="s">
        <v>4522</v>
      </c>
      <c r="K3216" s="2">
        <v>-5.92</v>
      </c>
      <c r="L3216" t="s">
        <v>44</v>
      </c>
      <c r="M3216" s="2">
        <v>-5.92</v>
      </c>
      <c r="N3216" t="s">
        <v>4523</v>
      </c>
      <c r="O3216" t="s">
        <v>4524</v>
      </c>
      <c r="P3216" t="s">
        <v>15603</v>
      </c>
      <c r="Q3216" t="s">
        <v>15604</v>
      </c>
      <c r="R3216" t="s">
        <v>44</v>
      </c>
      <c r="S3216" t="s">
        <v>4527</v>
      </c>
      <c r="T3216" s="3">
        <v>45818</v>
      </c>
      <c r="U3216" s="3">
        <v>45819</v>
      </c>
      <c r="V3216" s="2">
        <v>0</v>
      </c>
      <c r="W3216" t="s">
        <v>44</v>
      </c>
      <c r="X3216" t="s">
        <v>44</v>
      </c>
      <c r="Y3216" t="s">
        <v>15605</v>
      </c>
      <c r="Z3216" t="s">
        <v>2205</v>
      </c>
      <c r="AA3216" t="s">
        <v>4529</v>
      </c>
      <c r="AB3216" t="s">
        <v>4530</v>
      </c>
      <c r="AC3216" t="s">
        <v>89</v>
      </c>
      <c r="AD3216" t="str">
        <f t="shared" si="50"/>
        <v>10-60</v>
      </c>
      <c r="AE3216" t="str">
        <f>VLOOKUP(AD3216,'Main_Sub Desc'!C:D,2,)</f>
        <v>LPC from invoicing</v>
      </c>
      <c r="AF3216" t="str">
        <f>VLOOKUP(VALUE(H3216),'Main_Sub Desc'!F:G,2,)</f>
        <v>Wtr Rev Late Payment</v>
      </c>
      <c r="AG3216">
        <f>IFERROR(VLOOKUP(VALUE(I3216),'PC Mapping'!A:F,6,),"")</f>
        <v>10719</v>
      </c>
      <c r="AH3216" s="13" t="str">
        <f>VLOOKUP(AG3216,'PC Mapping'!L:M,2,)</f>
        <v>All Other Water</v>
      </c>
    </row>
    <row r="3217" spans="1:34" x14ac:dyDescent="0.2">
      <c r="A3217" t="s">
        <v>15606</v>
      </c>
      <c r="B3217" t="s">
        <v>15545</v>
      </c>
      <c r="C3217" t="s">
        <v>4519</v>
      </c>
      <c r="D3217" t="s">
        <v>4520</v>
      </c>
      <c r="E3217" s="3">
        <v>45818</v>
      </c>
      <c r="F3217" t="s">
        <v>44</v>
      </c>
      <c r="G3217" t="s">
        <v>3742</v>
      </c>
      <c r="H3217" t="s">
        <v>3722</v>
      </c>
      <c r="I3217" t="s">
        <v>4538</v>
      </c>
      <c r="J3217" t="s">
        <v>4522</v>
      </c>
      <c r="K3217" s="2">
        <v>-5</v>
      </c>
      <c r="L3217" t="s">
        <v>44</v>
      </c>
      <c r="M3217" s="2">
        <v>-5</v>
      </c>
      <c r="N3217" t="s">
        <v>4523</v>
      </c>
      <c r="O3217" t="s">
        <v>4524</v>
      </c>
      <c r="P3217" t="s">
        <v>15607</v>
      </c>
      <c r="Q3217" t="s">
        <v>15608</v>
      </c>
      <c r="R3217" t="s">
        <v>44</v>
      </c>
      <c r="S3217" t="s">
        <v>4527</v>
      </c>
      <c r="T3217" s="3">
        <v>45818</v>
      </c>
      <c r="U3217" s="3">
        <v>45819</v>
      </c>
      <c r="V3217" s="2">
        <v>0</v>
      </c>
      <c r="W3217" t="s">
        <v>44</v>
      </c>
      <c r="X3217" t="s">
        <v>44</v>
      </c>
      <c r="Y3217" t="s">
        <v>15609</v>
      </c>
      <c r="Z3217" t="s">
        <v>183</v>
      </c>
      <c r="AA3217" t="s">
        <v>4529</v>
      </c>
      <c r="AB3217" t="s">
        <v>4530</v>
      </c>
      <c r="AC3217" t="s">
        <v>89</v>
      </c>
      <c r="AD3217" t="str">
        <f t="shared" si="50"/>
        <v>10-60</v>
      </c>
      <c r="AE3217" t="str">
        <f>VLOOKUP(AD3217,'Main_Sub Desc'!C:D,2,)</f>
        <v>LPC from invoicing</v>
      </c>
      <c r="AF3217" t="str">
        <f>VLOOKUP(VALUE(H3217),'Main_Sub Desc'!F:G,2,)</f>
        <v>Wtr Rev Late Payment</v>
      </c>
      <c r="AG3217">
        <f>IFERROR(VLOOKUP(VALUE(I3217),'PC Mapping'!A:F,6,),"")</f>
        <v>10469</v>
      </c>
      <c r="AH3217" s="13" t="str">
        <f>VLOOKUP(AG3217,'PC Mapping'!L:M,2,)</f>
        <v>Bolivar Water</v>
      </c>
    </row>
    <row r="3218" spans="1:34" x14ac:dyDescent="0.2">
      <c r="A3218" t="s">
        <v>15606</v>
      </c>
      <c r="B3218" t="s">
        <v>15545</v>
      </c>
      <c r="C3218" t="s">
        <v>4519</v>
      </c>
      <c r="D3218" t="s">
        <v>4520</v>
      </c>
      <c r="E3218" s="3">
        <v>45818</v>
      </c>
      <c r="F3218" t="s">
        <v>44</v>
      </c>
      <c r="G3218" t="s">
        <v>3742</v>
      </c>
      <c r="H3218" t="s">
        <v>3716</v>
      </c>
      <c r="I3218" t="s">
        <v>4534</v>
      </c>
      <c r="J3218" t="s">
        <v>4522</v>
      </c>
      <c r="K3218" s="2">
        <v>-5</v>
      </c>
      <c r="L3218" t="s">
        <v>44</v>
      </c>
      <c r="M3218" s="2">
        <v>-5</v>
      </c>
      <c r="N3218" t="s">
        <v>4523</v>
      </c>
      <c r="O3218" t="s">
        <v>4524</v>
      </c>
      <c r="P3218" t="s">
        <v>15607</v>
      </c>
      <c r="Q3218" t="s">
        <v>15610</v>
      </c>
      <c r="R3218" t="s">
        <v>44</v>
      </c>
      <c r="S3218" t="s">
        <v>4527</v>
      </c>
      <c r="T3218" s="3">
        <v>45818</v>
      </c>
      <c r="U3218" s="3">
        <v>45819</v>
      </c>
      <c r="V3218" s="2">
        <v>0</v>
      </c>
      <c r="W3218" t="s">
        <v>44</v>
      </c>
      <c r="X3218" t="s">
        <v>44</v>
      </c>
      <c r="Y3218" t="s">
        <v>15611</v>
      </c>
      <c r="Z3218" t="s">
        <v>183</v>
      </c>
      <c r="AA3218" t="s">
        <v>4529</v>
      </c>
      <c r="AB3218" t="s">
        <v>4530</v>
      </c>
      <c r="AC3218" t="s">
        <v>89</v>
      </c>
      <c r="AD3218" t="str">
        <f t="shared" si="50"/>
        <v>10-60</v>
      </c>
      <c r="AE3218" t="str">
        <f>VLOOKUP(AD3218,'Main_Sub Desc'!C:D,2,)</f>
        <v>LPC from invoicing</v>
      </c>
      <c r="AF3218" t="str">
        <f>VLOOKUP(VALUE(H3218),'Main_Sub Desc'!F:G,2,)</f>
        <v>Wst Rev Late Payment</v>
      </c>
      <c r="AG3218">
        <f>IFERROR(VLOOKUP(VALUE(I3218),'PC Mapping'!A:F,6,),"")</f>
        <v>10514</v>
      </c>
      <c r="AH3218" s="13" t="str">
        <f>VLOOKUP(AG3218,'PC Mapping'!L:M,2,)</f>
        <v>Bolivar Sewer</v>
      </c>
    </row>
    <row r="3219" spans="1:34" x14ac:dyDescent="0.2">
      <c r="A3219" t="s">
        <v>15612</v>
      </c>
      <c r="B3219" t="s">
        <v>15525</v>
      </c>
      <c r="C3219" t="s">
        <v>4519</v>
      </c>
      <c r="D3219" t="s">
        <v>4520</v>
      </c>
      <c r="E3219" s="3">
        <v>45818</v>
      </c>
      <c r="F3219" t="s">
        <v>44</v>
      </c>
      <c r="G3219" t="s">
        <v>3742</v>
      </c>
      <c r="H3219" t="s">
        <v>3722</v>
      </c>
      <c r="I3219" t="s">
        <v>4538</v>
      </c>
      <c r="J3219" t="s">
        <v>4522</v>
      </c>
      <c r="K3219" s="2">
        <v>-5</v>
      </c>
      <c r="L3219" t="s">
        <v>44</v>
      </c>
      <c r="M3219" s="2">
        <v>-5</v>
      </c>
      <c r="N3219" t="s">
        <v>4523</v>
      </c>
      <c r="O3219" t="s">
        <v>4524</v>
      </c>
      <c r="P3219" t="s">
        <v>12138</v>
      </c>
      <c r="Q3219" t="s">
        <v>15613</v>
      </c>
      <c r="R3219" t="s">
        <v>44</v>
      </c>
      <c r="S3219" t="s">
        <v>4527</v>
      </c>
      <c r="T3219" s="3">
        <v>45818</v>
      </c>
      <c r="U3219" s="3">
        <v>45819</v>
      </c>
      <c r="V3219" s="2">
        <v>0</v>
      </c>
      <c r="W3219" t="s">
        <v>44</v>
      </c>
      <c r="X3219" t="s">
        <v>44</v>
      </c>
      <c r="Y3219" t="s">
        <v>15614</v>
      </c>
      <c r="Z3219" t="s">
        <v>955</v>
      </c>
      <c r="AA3219" t="s">
        <v>4529</v>
      </c>
      <c r="AB3219" t="s">
        <v>4530</v>
      </c>
      <c r="AC3219" t="s">
        <v>89</v>
      </c>
      <c r="AD3219" t="str">
        <f t="shared" si="50"/>
        <v>10-60</v>
      </c>
      <c r="AE3219" t="str">
        <f>VLOOKUP(AD3219,'Main_Sub Desc'!C:D,2,)</f>
        <v>LPC from invoicing</v>
      </c>
      <c r="AF3219" t="str">
        <f>VLOOKUP(VALUE(H3219),'Main_Sub Desc'!F:G,2,)</f>
        <v>Wtr Rev Late Payment</v>
      </c>
      <c r="AG3219">
        <f>IFERROR(VLOOKUP(VALUE(I3219),'PC Mapping'!A:F,6,),"")</f>
        <v>10469</v>
      </c>
      <c r="AH3219" s="13" t="str">
        <f>VLOOKUP(AG3219,'PC Mapping'!L:M,2,)</f>
        <v>Bolivar Water</v>
      </c>
    </row>
    <row r="3220" spans="1:34" x14ac:dyDescent="0.2">
      <c r="A3220" t="s">
        <v>15612</v>
      </c>
      <c r="B3220" t="s">
        <v>15525</v>
      </c>
      <c r="C3220" t="s">
        <v>4519</v>
      </c>
      <c r="D3220" t="s">
        <v>4520</v>
      </c>
      <c r="E3220" s="3">
        <v>45818</v>
      </c>
      <c r="F3220" t="s">
        <v>44</v>
      </c>
      <c r="G3220" t="s">
        <v>3742</v>
      </c>
      <c r="H3220" t="s">
        <v>3716</v>
      </c>
      <c r="I3220" t="s">
        <v>4534</v>
      </c>
      <c r="J3220" t="s">
        <v>4522</v>
      </c>
      <c r="K3220" s="2">
        <v>-5</v>
      </c>
      <c r="L3220" t="s">
        <v>44</v>
      </c>
      <c r="M3220" s="2">
        <v>-5</v>
      </c>
      <c r="N3220" t="s">
        <v>4523</v>
      </c>
      <c r="O3220" t="s">
        <v>4524</v>
      </c>
      <c r="P3220" t="s">
        <v>12138</v>
      </c>
      <c r="Q3220" t="s">
        <v>15615</v>
      </c>
      <c r="R3220" t="s">
        <v>44</v>
      </c>
      <c r="S3220" t="s">
        <v>4527</v>
      </c>
      <c r="T3220" s="3">
        <v>45818</v>
      </c>
      <c r="U3220" s="3">
        <v>45819</v>
      </c>
      <c r="V3220" s="2">
        <v>0</v>
      </c>
      <c r="W3220" t="s">
        <v>44</v>
      </c>
      <c r="X3220" t="s">
        <v>44</v>
      </c>
      <c r="Y3220" t="s">
        <v>15616</v>
      </c>
      <c r="Z3220" t="s">
        <v>955</v>
      </c>
      <c r="AA3220" t="s">
        <v>4529</v>
      </c>
      <c r="AB3220" t="s">
        <v>4530</v>
      </c>
      <c r="AC3220" t="s">
        <v>89</v>
      </c>
      <c r="AD3220" t="str">
        <f t="shared" si="50"/>
        <v>10-60</v>
      </c>
      <c r="AE3220" t="str">
        <f>VLOOKUP(AD3220,'Main_Sub Desc'!C:D,2,)</f>
        <v>LPC from invoicing</v>
      </c>
      <c r="AF3220" t="str">
        <f>VLOOKUP(VALUE(H3220),'Main_Sub Desc'!F:G,2,)</f>
        <v>Wst Rev Late Payment</v>
      </c>
      <c r="AG3220">
        <f>IFERROR(VLOOKUP(VALUE(I3220),'PC Mapping'!A:F,6,),"")</f>
        <v>10514</v>
      </c>
      <c r="AH3220" s="13" t="str">
        <f>VLOOKUP(AG3220,'PC Mapping'!L:M,2,)</f>
        <v>Bolivar Sewer</v>
      </c>
    </row>
    <row r="3221" spans="1:34" x14ac:dyDescent="0.2">
      <c r="A3221" t="s">
        <v>15617</v>
      </c>
      <c r="B3221" t="s">
        <v>15618</v>
      </c>
      <c r="C3221" t="s">
        <v>4519</v>
      </c>
      <c r="D3221" t="s">
        <v>4520</v>
      </c>
      <c r="E3221" s="3">
        <v>45819</v>
      </c>
      <c r="F3221" t="s">
        <v>44</v>
      </c>
      <c r="G3221" t="s">
        <v>3742</v>
      </c>
      <c r="H3221" t="s">
        <v>3722</v>
      </c>
      <c r="I3221" t="s">
        <v>3752</v>
      </c>
      <c r="J3221" t="s">
        <v>4522</v>
      </c>
      <c r="K3221" s="2">
        <v>-8.99</v>
      </c>
      <c r="L3221" t="s">
        <v>44</v>
      </c>
      <c r="M3221" s="2">
        <v>-8.99</v>
      </c>
      <c r="N3221" t="s">
        <v>4523</v>
      </c>
      <c r="O3221" t="s">
        <v>4524</v>
      </c>
      <c r="P3221" t="s">
        <v>15619</v>
      </c>
      <c r="Q3221" t="s">
        <v>15620</v>
      </c>
      <c r="R3221" t="s">
        <v>44</v>
      </c>
      <c r="S3221" t="s">
        <v>4527</v>
      </c>
      <c r="T3221" s="3">
        <v>45819</v>
      </c>
      <c r="U3221" s="3">
        <v>45820</v>
      </c>
      <c r="V3221" s="2">
        <v>0</v>
      </c>
      <c r="W3221" t="s">
        <v>44</v>
      </c>
      <c r="X3221" t="s">
        <v>44</v>
      </c>
      <c r="Y3221" t="s">
        <v>15621</v>
      </c>
      <c r="Z3221" t="s">
        <v>2733</v>
      </c>
      <c r="AA3221" t="s">
        <v>4529</v>
      </c>
      <c r="AB3221" t="s">
        <v>4530</v>
      </c>
      <c r="AC3221" t="s">
        <v>89</v>
      </c>
      <c r="AD3221" t="str">
        <f t="shared" si="50"/>
        <v>10-60</v>
      </c>
      <c r="AE3221" t="str">
        <f>VLOOKUP(AD3221,'Main_Sub Desc'!C:D,2,)</f>
        <v>LPC from invoicing</v>
      </c>
      <c r="AF3221" t="str">
        <f>VLOOKUP(VALUE(H3221),'Main_Sub Desc'!F:G,2,)</f>
        <v>Wtr Rev Late Payment</v>
      </c>
      <c r="AG3221">
        <f>IFERROR(VLOOKUP(VALUE(I3221),'PC Mapping'!A:F,6,),"")</f>
        <v>10719</v>
      </c>
      <c r="AH3221" s="13" t="str">
        <f>VLOOKUP(AG3221,'PC Mapping'!L:M,2,)</f>
        <v>All Other Water</v>
      </c>
    </row>
    <row r="3222" spans="1:34" x14ac:dyDescent="0.2">
      <c r="A3222" t="s">
        <v>15622</v>
      </c>
      <c r="B3222" t="s">
        <v>15618</v>
      </c>
      <c r="C3222" t="s">
        <v>4519</v>
      </c>
      <c r="D3222" t="s">
        <v>4520</v>
      </c>
      <c r="E3222" s="3">
        <v>45819</v>
      </c>
      <c r="F3222" t="s">
        <v>44</v>
      </c>
      <c r="G3222" t="s">
        <v>3742</v>
      </c>
      <c r="H3222" t="s">
        <v>3722</v>
      </c>
      <c r="I3222" t="s">
        <v>4538</v>
      </c>
      <c r="J3222" t="s">
        <v>4522</v>
      </c>
      <c r="K3222" s="2">
        <v>-5</v>
      </c>
      <c r="L3222" t="s">
        <v>44</v>
      </c>
      <c r="M3222" s="2">
        <v>-5</v>
      </c>
      <c r="N3222" t="s">
        <v>4523</v>
      </c>
      <c r="O3222" t="s">
        <v>4524</v>
      </c>
      <c r="P3222" t="s">
        <v>10386</v>
      </c>
      <c r="Q3222" t="s">
        <v>15623</v>
      </c>
      <c r="R3222" t="s">
        <v>44</v>
      </c>
      <c r="S3222" t="s">
        <v>4527</v>
      </c>
      <c r="T3222" s="3">
        <v>45819</v>
      </c>
      <c r="U3222" s="3">
        <v>45820</v>
      </c>
      <c r="V3222" s="2">
        <v>0</v>
      </c>
      <c r="W3222" t="s">
        <v>44</v>
      </c>
      <c r="X3222" t="s">
        <v>44</v>
      </c>
      <c r="Y3222" t="s">
        <v>15624</v>
      </c>
      <c r="Z3222" t="s">
        <v>120</v>
      </c>
      <c r="AA3222" t="s">
        <v>4529</v>
      </c>
      <c r="AB3222" t="s">
        <v>4530</v>
      </c>
      <c r="AC3222" t="s">
        <v>89</v>
      </c>
      <c r="AD3222" t="str">
        <f t="shared" si="50"/>
        <v>10-60</v>
      </c>
      <c r="AE3222" t="str">
        <f>VLOOKUP(AD3222,'Main_Sub Desc'!C:D,2,)</f>
        <v>LPC from invoicing</v>
      </c>
      <c r="AF3222" t="str">
        <f>VLOOKUP(VALUE(H3222),'Main_Sub Desc'!F:G,2,)</f>
        <v>Wtr Rev Late Payment</v>
      </c>
      <c r="AG3222">
        <f>IFERROR(VLOOKUP(VALUE(I3222),'PC Mapping'!A:F,6,),"")</f>
        <v>10469</v>
      </c>
      <c r="AH3222" s="13" t="str">
        <f>VLOOKUP(AG3222,'PC Mapping'!L:M,2,)</f>
        <v>Bolivar Water</v>
      </c>
    </row>
    <row r="3223" spans="1:34" x14ac:dyDescent="0.2">
      <c r="A3223" t="s">
        <v>15622</v>
      </c>
      <c r="B3223" t="s">
        <v>15618</v>
      </c>
      <c r="C3223" t="s">
        <v>4519</v>
      </c>
      <c r="D3223" t="s">
        <v>4520</v>
      </c>
      <c r="E3223" s="3">
        <v>45819</v>
      </c>
      <c r="F3223" t="s">
        <v>44</v>
      </c>
      <c r="G3223" t="s">
        <v>3742</v>
      </c>
      <c r="H3223" t="s">
        <v>3716</v>
      </c>
      <c r="I3223" t="s">
        <v>4534</v>
      </c>
      <c r="J3223" t="s">
        <v>4522</v>
      </c>
      <c r="K3223" s="2">
        <v>-5</v>
      </c>
      <c r="L3223" t="s">
        <v>44</v>
      </c>
      <c r="M3223" s="2">
        <v>-5</v>
      </c>
      <c r="N3223" t="s">
        <v>4523</v>
      </c>
      <c r="O3223" t="s">
        <v>4524</v>
      </c>
      <c r="P3223" t="s">
        <v>10386</v>
      </c>
      <c r="Q3223" t="s">
        <v>15625</v>
      </c>
      <c r="R3223" t="s">
        <v>44</v>
      </c>
      <c r="S3223" t="s">
        <v>4527</v>
      </c>
      <c r="T3223" s="3">
        <v>45819</v>
      </c>
      <c r="U3223" s="3">
        <v>45820</v>
      </c>
      <c r="V3223" s="2">
        <v>0</v>
      </c>
      <c r="W3223" t="s">
        <v>44</v>
      </c>
      <c r="X3223" t="s">
        <v>44</v>
      </c>
      <c r="Y3223" t="s">
        <v>15626</v>
      </c>
      <c r="Z3223" t="s">
        <v>120</v>
      </c>
      <c r="AA3223" t="s">
        <v>4529</v>
      </c>
      <c r="AB3223" t="s">
        <v>4530</v>
      </c>
      <c r="AC3223" t="s">
        <v>89</v>
      </c>
      <c r="AD3223" t="str">
        <f t="shared" si="50"/>
        <v>10-60</v>
      </c>
      <c r="AE3223" t="str">
        <f>VLOOKUP(AD3223,'Main_Sub Desc'!C:D,2,)</f>
        <v>LPC from invoicing</v>
      </c>
      <c r="AF3223" t="str">
        <f>VLOOKUP(VALUE(H3223),'Main_Sub Desc'!F:G,2,)</f>
        <v>Wst Rev Late Payment</v>
      </c>
      <c r="AG3223">
        <f>IFERROR(VLOOKUP(VALUE(I3223),'PC Mapping'!A:F,6,),"")</f>
        <v>10514</v>
      </c>
      <c r="AH3223" s="13" t="str">
        <f>VLOOKUP(AG3223,'PC Mapping'!L:M,2,)</f>
        <v>Bolivar Sewer</v>
      </c>
    </row>
    <row r="3224" spans="1:34" x14ac:dyDescent="0.2">
      <c r="A3224" t="s">
        <v>15627</v>
      </c>
      <c r="B3224" t="s">
        <v>15618</v>
      </c>
      <c r="C3224" t="s">
        <v>4519</v>
      </c>
      <c r="D3224" t="s">
        <v>4520</v>
      </c>
      <c r="E3224" s="3">
        <v>45819</v>
      </c>
      <c r="F3224" t="s">
        <v>44</v>
      </c>
      <c r="G3224" t="s">
        <v>3742</v>
      </c>
      <c r="H3224" t="s">
        <v>3722</v>
      </c>
      <c r="I3224" t="s">
        <v>4538</v>
      </c>
      <c r="J3224" t="s">
        <v>4522</v>
      </c>
      <c r="K3224" s="2">
        <v>-5</v>
      </c>
      <c r="L3224" t="s">
        <v>44</v>
      </c>
      <c r="M3224" s="2">
        <v>-5</v>
      </c>
      <c r="N3224" t="s">
        <v>4523</v>
      </c>
      <c r="O3224" t="s">
        <v>4524</v>
      </c>
      <c r="P3224" t="s">
        <v>4899</v>
      </c>
      <c r="Q3224" t="s">
        <v>15628</v>
      </c>
      <c r="R3224" t="s">
        <v>44</v>
      </c>
      <c r="S3224" t="s">
        <v>4527</v>
      </c>
      <c r="T3224" s="3">
        <v>45819</v>
      </c>
      <c r="U3224" s="3">
        <v>45820</v>
      </c>
      <c r="V3224" s="2">
        <v>0</v>
      </c>
      <c r="W3224" t="s">
        <v>44</v>
      </c>
      <c r="X3224" t="s">
        <v>44</v>
      </c>
      <c r="Y3224" t="s">
        <v>15629</v>
      </c>
      <c r="Z3224" t="s">
        <v>157</v>
      </c>
      <c r="AA3224" t="s">
        <v>4529</v>
      </c>
      <c r="AB3224" t="s">
        <v>4530</v>
      </c>
      <c r="AC3224" t="s">
        <v>89</v>
      </c>
      <c r="AD3224" t="str">
        <f t="shared" si="50"/>
        <v>10-60</v>
      </c>
      <c r="AE3224" t="str">
        <f>VLOOKUP(AD3224,'Main_Sub Desc'!C:D,2,)</f>
        <v>LPC from invoicing</v>
      </c>
      <c r="AF3224" t="str">
        <f>VLOOKUP(VALUE(H3224),'Main_Sub Desc'!F:G,2,)</f>
        <v>Wtr Rev Late Payment</v>
      </c>
      <c r="AG3224">
        <f>IFERROR(VLOOKUP(VALUE(I3224),'PC Mapping'!A:F,6,),"")</f>
        <v>10469</v>
      </c>
      <c r="AH3224" s="13" t="str">
        <f>VLOOKUP(AG3224,'PC Mapping'!L:M,2,)</f>
        <v>Bolivar Water</v>
      </c>
    </row>
    <row r="3225" spans="1:34" x14ac:dyDescent="0.2">
      <c r="A3225" t="s">
        <v>15627</v>
      </c>
      <c r="B3225" t="s">
        <v>15618</v>
      </c>
      <c r="C3225" t="s">
        <v>4519</v>
      </c>
      <c r="D3225" t="s">
        <v>4520</v>
      </c>
      <c r="E3225" s="3">
        <v>45819</v>
      </c>
      <c r="F3225" t="s">
        <v>44</v>
      </c>
      <c r="G3225" t="s">
        <v>3742</v>
      </c>
      <c r="H3225" t="s">
        <v>3716</v>
      </c>
      <c r="I3225" t="s">
        <v>4534</v>
      </c>
      <c r="J3225" t="s">
        <v>4522</v>
      </c>
      <c r="K3225" s="2">
        <v>-5</v>
      </c>
      <c r="L3225" t="s">
        <v>44</v>
      </c>
      <c r="M3225" s="2">
        <v>-5</v>
      </c>
      <c r="N3225" t="s">
        <v>4523</v>
      </c>
      <c r="O3225" t="s">
        <v>4524</v>
      </c>
      <c r="P3225" t="s">
        <v>4899</v>
      </c>
      <c r="Q3225" t="s">
        <v>15630</v>
      </c>
      <c r="R3225" t="s">
        <v>44</v>
      </c>
      <c r="S3225" t="s">
        <v>4527</v>
      </c>
      <c r="T3225" s="3">
        <v>45819</v>
      </c>
      <c r="U3225" s="3">
        <v>45820</v>
      </c>
      <c r="V3225" s="2">
        <v>0</v>
      </c>
      <c r="W3225" t="s">
        <v>44</v>
      </c>
      <c r="X3225" t="s">
        <v>44</v>
      </c>
      <c r="Y3225" t="s">
        <v>15631</v>
      </c>
      <c r="Z3225" t="s">
        <v>157</v>
      </c>
      <c r="AA3225" t="s">
        <v>4529</v>
      </c>
      <c r="AB3225" t="s">
        <v>4530</v>
      </c>
      <c r="AC3225" t="s">
        <v>89</v>
      </c>
      <c r="AD3225" t="str">
        <f t="shared" si="50"/>
        <v>10-60</v>
      </c>
      <c r="AE3225" t="str">
        <f>VLOOKUP(AD3225,'Main_Sub Desc'!C:D,2,)</f>
        <v>LPC from invoicing</v>
      </c>
      <c r="AF3225" t="str">
        <f>VLOOKUP(VALUE(H3225),'Main_Sub Desc'!F:G,2,)</f>
        <v>Wst Rev Late Payment</v>
      </c>
      <c r="AG3225">
        <f>IFERROR(VLOOKUP(VALUE(I3225),'PC Mapping'!A:F,6,),"")</f>
        <v>10514</v>
      </c>
      <c r="AH3225" s="13" t="str">
        <f>VLOOKUP(AG3225,'PC Mapping'!L:M,2,)</f>
        <v>Bolivar Sewer</v>
      </c>
    </row>
    <row r="3226" spans="1:34" x14ac:dyDescent="0.2">
      <c r="A3226" t="s">
        <v>15632</v>
      </c>
      <c r="B3226" t="s">
        <v>15618</v>
      </c>
      <c r="C3226" t="s">
        <v>4519</v>
      </c>
      <c r="D3226" t="s">
        <v>4520</v>
      </c>
      <c r="E3226" s="3">
        <v>45819</v>
      </c>
      <c r="F3226" t="s">
        <v>44</v>
      </c>
      <c r="G3226" t="s">
        <v>3742</v>
      </c>
      <c r="H3226" t="s">
        <v>3722</v>
      </c>
      <c r="I3226" t="s">
        <v>4538</v>
      </c>
      <c r="J3226" t="s">
        <v>4522</v>
      </c>
      <c r="K3226" s="2">
        <v>-5</v>
      </c>
      <c r="L3226" t="s">
        <v>44</v>
      </c>
      <c r="M3226" s="2">
        <v>-5</v>
      </c>
      <c r="N3226" t="s">
        <v>4523</v>
      </c>
      <c r="O3226" t="s">
        <v>4524</v>
      </c>
      <c r="P3226" t="s">
        <v>9294</v>
      </c>
      <c r="Q3226" t="s">
        <v>15633</v>
      </c>
      <c r="R3226" t="s">
        <v>44</v>
      </c>
      <c r="S3226" t="s">
        <v>4527</v>
      </c>
      <c r="T3226" s="3">
        <v>45819</v>
      </c>
      <c r="U3226" s="3">
        <v>45820</v>
      </c>
      <c r="V3226" s="2">
        <v>0</v>
      </c>
      <c r="W3226" t="s">
        <v>44</v>
      </c>
      <c r="X3226" t="s">
        <v>44</v>
      </c>
      <c r="Y3226" t="s">
        <v>9296</v>
      </c>
      <c r="Z3226" t="s">
        <v>330</v>
      </c>
      <c r="AA3226" t="s">
        <v>4529</v>
      </c>
      <c r="AB3226" t="s">
        <v>4530</v>
      </c>
      <c r="AC3226" t="s">
        <v>89</v>
      </c>
      <c r="AD3226" t="str">
        <f t="shared" si="50"/>
        <v>10-60</v>
      </c>
      <c r="AE3226" t="str">
        <f>VLOOKUP(AD3226,'Main_Sub Desc'!C:D,2,)</f>
        <v>LPC from invoicing</v>
      </c>
      <c r="AF3226" t="str">
        <f>VLOOKUP(VALUE(H3226),'Main_Sub Desc'!F:G,2,)</f>
        <v>Wtr Rev Late Payment</v>
      </c>
      <c r="AG3226">
        <f>IFERROR(VLOOKUP(VALUE(I3226),'PC Mapping'!A:F,6,),"")</f>
        <v>10469</v>
      </c>
      <c r="AH3226" s="13" t="str">
        <f>VLOOKUP(AG3226,'PC Mapping'!L:M,2,)</f>
        <v>Bolivar Water</v>
      </c>
    </row>
    <row r="3227" spans="1:34" x14ac:dyDescent="0.2">
      <c r="A3227" t="s">
        <v>15632</v>
      </c>
      <c r="B3227" t="s">
        <v>15618</v>
      </c>
      <c r="C3227" t="s">
        <v>4519</v>
      </c>
      <c r="D3227" t="s">
        <v>4520</v>
      </c>
      <c r="E3227" s="3">
        <v>45819</v>
      </c>
      <c r="F3227" t="s">
        <v>44</v>
      </c>
      <c r="G3227" t="s">
        <v>3742</v>
      </c>
      <c r="H3227" t="s">
        <v>3716</v>
      </c>
      <c r="I3227" t="s">
        <v>4534</v>
      </c>
      <c r="J3227" t="s">
        <v>4522</v>
      </c>
      <c r="K3227" s="2">
        <v>-5</v>
      </c>
      <c r="L3227" t="s">
        <v>44</v>
      </c>
      <c r="M3227" s="2">
        <v>-5</v>
      </c>
      <c r="N3227" t="s">
        <v>4523</v>
      </c>
      <c r="O3227" t="s">
        <v>4524</v>
      </c>
      <c r="P3227" t="s">
        <v>9294</v>
      </c>
      <c r="Q3227" t="s">
        <v>15634</v>
      </c>
      <c r="R3227" t="s">
        <v>44</v>
      </c>
      <c r="S3227" t="s">
        <v>4527</v>
      </c>
      <c r="T3227" s="3">
        <v>45819</v>
      </c>
      <c r="U3227" s="3">
        <v>45820</v>
      </c>
      <c r="V3227" s="2">
        <v>0</v>
      </c>
      <c r="W3227" t="s">
        <v>44</v>
      </c>
      <c r="X3227" t="s">
        <v>44</v>
      </c>
      <c r="Y3227" t="s">
        <v>9298</v>
      </c>
      <c r="Z3227" t="s">
        <v>330</v>
      </c>
      <c r="AA3227" t="s">
        <v>4529</v>
      </c>
      <c r="AB3227" t="s">
        <v>4530</v>
      </c>
      <c r="AC3227" t="s">
        <v>89</v>
      </c>
      <c r="AD3227" t="str">
        <f t="shared" si="50"/>
        <v>10-60</v>
      </c>
      <c r="AE3227" t="str">
        <f>VLOOKUP(AD3227,'Main_Sub Desc'!C:D,2,)</f>
        <v>LPC from invoicing</v>
      </c>
      <c r="AF3227" t="str">
        <f>VLOOKUP(VALUE(H3227),'Main_Sub Desc'!F:G,2,)</f>
        <v>Wst Rev Late Payment</v>
      </c>
      <c r="AG3227">
        <f>IFERROR(VLOOKUP(VALUE(I3227),'PC Mapping'!A:F,6,),"")</f>
        <v>10514</v>
      </c>
      <c r="AH3227" s="13" t="str">
        <f>VLOOKUP(AG3227,'PC Mapping'!L:M,2,)</f>
        <v>Bolivar Sewer</v>
      </c>
    </row>
    <row r="3228" spans="1:34" x14ac:dyDescent="0.2">
      <c r="A3228" t="s">
        <v>15635</v>
      </c>
      <c r="B3228" t="s">
        <v>15618</v>
      </c>
      <c r="C3228" t="s">
        <v>4519</v>
      </c>
      <c r="D3228" t="s">
        <v>4520</v>
      </c>
      <c r="E3228" s="3">
        <v>45819</v>
      </c>
      <c r="F3228" t="s">
        <v>44</v>
      </c>
      <c r="G3228" t="s">
        <v>3742</v>
      </c>
      <c r="H3228" t="s">
        <v>3722</v>
      </c>
      <c r="I3228" t="s">
        <v>4538</v>
      </c>
      <c r="J3228" t="s">
        <v>4522</v>
      </c>
      <c r="K3228" s="2">
        <v>-5</v>
      </c>
      <c r="L3228" t="s">
        <v>44</v>
      </c>
      <c r="M3228" s="2">
        <v>-5</v>
      </c>
      <c r="N3228" t="s">
        <v>4523</v>
      </c>
      <c r="O3228" t="s">
        <v>4524</v>
      </c>
      <c r="P3228" t="s">
        <v>4978</v>
      </c>
      <c r="Q3228" t="s">
        <v>15636</v>
      </c>
      <c r="R3228" t="s">
        <v>44</v>
      </c>
      <c r="S3228" t="s">
        <v>4527</v>
      </c>
      <c r="T3228" s="3">
        <v>45819</v>
      </c>
      <c r="U3228" s="3">
        <v>45820</v>
      </c>
      <c r="V3228" s="2">
        <v>0</v>
      </c>
      <c r="W3228" t="s">
        <v>44</v>
      </c>
      <c r="X3228" t="s">
        <v>44</v>
      </c>
      <c r="Y3228" t="s">
        <v>15637</v>
      </c>
      <c r="Z3228" t="s">
        <v>683</v>
      </c>
      <c r="AA3228" t="s">
        <v>4529</v>
      </c>
      <c r="AB3228" t="s">
        <v>4530</v>
      </c>
      <c r="AC3228" t="s">
        <v>89</v>
      </c>
      <c r="AD3228" t="str">
        <f t="shared" si="50"/>
        <v>10-60</v>
      </c>
      <c r="AE3228" t="str">
        <f>VLOOKUP(AD3228,'Main_Sub Desc'!C:D,2,)</f>
        <v>LPC from invoicing</v>
      </c>
      <c r="AF3228" t="str">
        <f>VLOOKUP(VALUE(H3228),'Main_Sub Desc'!F:G,2,)</f>
        <v>Wtr Rev Late Payment</v>
      </c>
      <c r="AG3228">
        <f>IFERROR(VLOOKUP(VALUE(I3228),'PC Mapping'!A:F,6,),"")</f>
        <v>10469</v>
      </c>
      <c r="AH3228" s="13" t="str">
        <f>VLOOKUP(AG3228,'PC Mapping'!L:M,2,)</f>
        <v>Bolivar Water</v>
      </c>
    </row>
    <row r="3229" spans="1:34" x14ac:dyDescent="0.2">
      <c r="A3229" t="s">
        <v>15635</v>
      </c>
      <c r="B3229" t="s">
        <v>15618</v>
      </c>
      <c r="C3229" t="s">
        <v>4519</v>
      </c>
      <c r="D3229" t="s">
        <v>4520</v>
      </c>
      <c r="E3229" s="3">
        <v>45819</v>
      </c>
      <c r="F3229" t="s">
        <v>44</v>
      </c>
      <c r="G3229" t="s">
        <v>3742</v>
      </c>
      <c r="H3229" t="s">
        <v>3716</v>
      </c>
      <c r="I3229" t="s">
        <v>4534</v>
      </c>
      <c r="J3229" t="s">
        <v>4522</v>
      </c>
      <c r="K3229" s="2">
        <v>-6.07</v>
      </c>
      <c r="L3229" t="s">
        <v>44</v>
      </c>
      <c r="M3229" s="2">
        <v>-6.07</v>
      </c>
      <c r="N3229" t="s">
        <v>4523</v>
      </c>
      <c r="O3229" t="s">
        <v>4524</v>
      </c>
      <c r="P3229" t="s">
        <v>4978</v>
      </c>
      <c r="Q3229" t="s">
        <v>15638</v>
      </c>
      <c r="R3229" t="s">
        <v>44</v>
      </c>
      <c r="S3229" t="s">
        <v>4527</v>
      </c>
      <c r="T3229" s="3">
        <v>45819</v>
      </c>
      <c r="U3229" s="3">
        <v>45820</v>
      </c>
      <c r="V3229" s="2">
        <v>0</v>
      </c>
      <c r="W3229" t="s">
        <v>44</v>
      </c>
      <c r="X3229" t="s">
        <v>44</v>
      </c>
      <c r="Y3229" t="s">
        <v>15639</v>
      </c>
      <c r="Z3229" t="s">
        <v>683</v>
      </c>
      <c r="AA3229" t="s">
        <v>4529</v>
      </c>
      <c r="AB3229" t="s">
        <v>4530</v>
      </c>
      <c r="AC3229" t="s">
        <v>89</v>
      </c>
      <c r="AD3229" t="str">
        <f t="shared" si="50"/>
        <v>10-60</v>
      </c>
      <c r="AE3229" t="str">
        <f>VLOOKUP(AD3229,'Main_Sub Desc'!C:D,2,)</f>
        <v>LPC from invoicing</v>
      </c>
      <c r="AF3229" t="str">
        <f>VLOOKUP(VALUE(H3229),'Main_Sub Desc'!F:G,2,)</f>
        <v>Wst Rev Late Payment</v>
      </c>
      <c r="AG3229">
        <f>IFERROR(VLOOKUP(VALUE(I3229),'PC Mapping'!A:F,6,),"")</f>
        <v>10514</v>
      </c>
      <c r="AH3229" s="13" t="str">
        <f>VLOOKUP(AG3229,'PC Mapping'!L:M,2,)</f>
        <v>Bolivar Sewer</v>
      </c>
    </row>
    <row r="3230" spans="1:34" x14ac:dyDescent="0.2">
      <c r="A3230" t="s">
        <v>15640</v>
      </c>
      <c r="B3230" t="s">
        <v>15618</v>
      </c>
      <c r="C3230" t="s">
        <v>4519</v>
      </c>
      <c r="D3230" t="s">
        <v>4520</v>
      </c>
      <c r="E3230" s="3">
        <v>45819</v>
      </c>
      <c r="F3230" t="s">
        <v>44</v>
      </c>
      <c r="G3230" t="s">
        <v>3742</v>
      </c>
      <c r="H3230" t="s">
        <v>3722</v>
      </c>
      <c r="I3230" t="s">
        <v>4538</v>
      </c>
      <c r="J3230" t="s">
        <v>4522</v>
      </c>
      <c r="K3230" s="2">
        <v>-5</v>
      </c>
      <c r="L3230" t="s">
        <v>44</v>
      </c>
      <c r="M3230" s="2">
        <v>-5</v>
      </c>
      <c r="N3230" t="s">
        <v>4523</v>
      </c>
      <c r="O3230" t="s">
        <v>4524</v>
      </c>
      <c r="P3230" t="s">
        <v>11564</v>
      </c>
      <c r="Q3230" t="s">
        <v>15641</v>
      </c>
      <c r="R3230" t="s">
        <v>44</v>
      </c>
      <c r="S3230" t="s">
        <v>4527</v>
      </c>
      <c r="T3230" s="3">
        <v>45819</v>
      </c>
      <c r="U3230" s="3">
        <v>45820</v>
      </c>
      <c r="V3230" s="2">
        <v>0</v>
      </c>
      <c r="W3230" t="s">
        <v>44</v>
      </c>
      <c r="X3230" t="s">
        <v>44</v>
      </c>
      <c r="Y3230" t="s">
        <v>15642</v>
      </c>
      <c r="Z3230" t="s">
        <v>15643</v>
      </c>
      <c r="AA3230" t="s">
        <v>4529</v>
      </c>
      <c r="AB3230" t="s">
        <v>4530</v>
      </c>
      <c r="AC3230" t="s">
        <v>89</v>
      </c>
      <c r="AD3230" t="str">
        <f t="shared" si="50"/>
        <v>10-60</v>
      </c>
      <c r="AE3230" t="str">
        <f>VLOOKUP(AD3230,'Main_Sub Desc'!C:D,2,)</f>
        <v>LPC from invoicing</v>
      </c>
      <c r="AF3230" t="str">
        <f>VLOOKUP(VALUE(H3230),'Main_Sub Desc'!F:G,2,)</f>
        <v>Wtr Rev Late Payment</v>
      </c>
      <c r="AG3230">
        <f>IFERROR(VLOOKUP(VALUE(I3230),'PC Mapping'!A:F,6,),"")</f>
        <v>10469</v>
      </c>
      <c r="AH3230" s="13" t="str">
        <f>VLOOKUP(AG3230,'PC Mapping'!L:M,2,)</f>
        <v>Bolivar Water</v>
      </c>
    </row>
    <row r="3231" spans="1:34" x14ac:dyDescent="0.2">
      <c r="A3231" t="s">
        <v>15640</v>
      </c>
      <c r="B3231" t="s">
        <v>15618</v>
      </c>
      <c r="C3231" t="s">
        <v>4519</v>
      </c>
      <c r="D3231" t="s">
        <v>4520</v>
      </c>
      <c r="E3231" s="3">
        <v>45819</v>
      </c>
      <c r="F3231" t="s">
        <v>44</v>
      </c>
      <c r="G3231" t="s">
        <v>3742</v>
      </c>
      <c r="H3231" t="s">
        <v>3716</v>
      </c>
      <c r="I3231" t="s">
        <v>4534</v>
      </c>
      <c r="J3231" t="s">
        <v>4522</v>
      </c>
      <c r="K3231" s="2">
        <v>-5</v>
      </c>
      <c r="L3231" t="s">
        <v>44</v>
      </c>
      <c r="M3231" s="2">
        <v>-5</v>
      </c>
      <c r="N3231" t="s">
        <v>4523</v>
      </c>
      <c r="O3231" t="s">
        <v>4524</v>
      </c>
      <c r="P3231" t="s">
        <v>11564</v>
      </c>
      <c r="Q3231" t="s">
        <v>15644</v>
      </c>
      <c r="R3231" t="s">
        <v>44</v>
      </c>
      <c r="S3231" t="s">
        <v>4527</v>
      </c>
      <c r="T3231" s="3">
        <v>45819</v>
      </c>
      <c r="U3231" s="3">
        <v>45820</v>
      </c>
      <c r="V3231" s="2">
        <v>0</v>
      </c>
      <c r="W3231" t="s">
        <v>44</v>
      </c>
      <c r="X3231" t="s">
        <v>44</v>
      </c>
      <c r="Y3231" t="s">
        <v>15645</v>
      </c>
      <c r="Z3231" t="s">
        <v>15643</v>
      </c>
      <c r="AA3231" t="s">
        <v>4529</v>
      </c>
      <c r="AB3231" t="s">
        <v>4530</v>
      </c>
      <c r="AC3231" t="s">
        <v>89</v>
      </c>
      <c r="AD3231" t="str">
        <f t="shared" si="50"/>
        <v>10-60</v>
      </c>
      <c r="AE3231" t="str">
        <f>VLOOKUP(AD3231,'Main_Sub Desc'!C:D,2,)</f>
        <v>LPC from invoicing</v>
      </c>
      <c r="AF3231" t="str">
        <f>VLOOKUP(VALUE(H3231),'Main_Sub Desc'!F:G,2,)</f>
        <v>Wst Rev Late Payment</v>
      </c>
      <c r="AG3231">
        <f>IFERROR(VLOOKUP(VALUE(I3231),'PC Mapping'!A:F,6,),"")</f>
        <v>10514</v>
      </c>
      <c r="AH3231" s="13" t="str">
        <f>VLOOKUP(AG3231,'PC Mapping'!L:M,2,)</f>
        <v>Bolivar Sewer</v>
      </c>
    </row>
    <row r="3232" spans="1:34" x14ac:dyDescent="0.2">
      <c r="A3232" t="s">
        <v>15646</v>
      </c>
      <c r="B3232" t="s">
        <v>15618</v>
      </c>
      <c r="C3232" t="s">
        <v>4519</v>
      </c>
      <c r="D3232" t="s">
        <v>4520</v>
      </c>
      <c r="E3232" s="3">
        <v>45819</v>
      </c>
      <c r="F3232" t="s">
        <v>44</v>
      </c>
      <c r="G3232" t="s">
        <v>3742</v>
      </c>
      <c r="H3232" t="s">
        <v>3722</v>
      </c>
      <c r="I3232" t="s">
        <v>4538</v>
      </c>
      <c r="J3232" t="s">
        <v>4522</v>
      </c>
      <c r="K3232" s="2">
        <v>-5</v>
      </c>
      <c r="L3232" t="s">
        <v>44</v>
      </c>
      <c r="M3232" s="2">
        <v>-5</v>
      </c>
      <c r="N3232" t="s">
        <v>4523</v>
      </c>
      <c r="O3232" t="s">
        <v>4524</v>
      </c>
      <c r="P3232" t="s">
        <v>6240</v>
      </c>
      <c r="Q3232" t="s">
        <v>15647</v>
      </c>
      <c r="R3232" t="s">
        <v>44</v>
      </c>
      <c r="S3232" t="s">
        <v>4527</v>
      </c>
      <c r="T3232" s="3">
        <v>45819</v>
      </c>
      <c r="U3232" s="3">
        <v>45820</v>
      </c>
      <c r="V3232" s="2">
        <v>0</v>
      </c>
      <c r="W3232" t="s">
        <v>44</v>
      </c>
      <c r="X3232" t="s">
        <v>44</v>
      </c>
      <c r="Y3232" t="s">
        <v>15648</v>
      </c>
      <c r="Z3232" t="s">
        <v>889</v>
      </c>
      <c r="AA3232" t="s">
        <v>4529</v>
      </c>
      <c r="AB3232" t="s">
        <v>4530</v>
      </c>
      <c r="AC3232" t="s">
        <v>89</v>
      </c>
      <c r="AD3232" t="str">
        <f t="shared" si="50"/>
        <v>10-60</v>
      </c>
      <c r="AE3232" t="str">
        <f>VLOOKUP(AD3232,'Main_Sub Desc'!C:D,2,)</f>
        <v>LPC from invoicing</v>
      </c>
      <c r="AF3232" t="str">
        <f>VLOOKUP(VALUE(H3232),'Main_Sub Desc'!F:G,2,)</f>
        <v>Wtr Rev Late Payment</v>
      </c>
      <c r="AG3232">
        <f>IFERROR(VLOOKUP(VALUE(I3232),'PC Mapping'!A:F,6,),"")</f>
        <v>10469</v>
      </c>
      <c r="AH3232" s="13" t="str">
        <f>VLOOKUP(AG3232,'PC Mapping'!L:M,2,)</f>
        <v>Bolivar Water</v>
      </c>
    </row>
    <row r="3233" spans="1:34" x14ac:dyDescent="0.2">
      <c r="A3233" t="s">
        <v>15646</v>
      </c>
      <c r="B3233" t="s">
        <v>15618</v>
      </c>
      <c r="C3233" t="s">
        <v>4519</v>
      </c>
      <c r="D3233" t="s">
        <v>4520</v>
      </c>
      <c r="E3233" s="3">
        <v>45819</v>
      </c>
      <c r="F3233" t="s">
        <v>44</v>
      </c>
      <c r="G3233" t="s">
        <v>3742</v>
      </c>
      <c r="H3233" t="s">
        <v>3716</v>
      </c>
      <c r="I3233" t="s">
        <v>4534</v>
      </c>
      <c r="J3233" t="s">
        <v>4522</v>
      </c>
      <c r="K3233" s="2">
        <v>-5</v>
      </c>
      <c r="L3233" t="s">
        <v>44</v>
      </c>
      <c r="M3233" s="2">
        <v>-5</v>
      </c>
      <c r="N3233" t="s">
        <v>4523</v>
      </c>
      <c r="O3233" t="s">
        <v>4524</v>
      </c>
      <c r="P3233" t="s">
        <v>6240</v>
      </c>
      <c r="Q3233" t="s">
        <v>15649</v>
      </c>
      <c r="R3233" t="s">
        <v>44</v>
      </c>
      <c r="S3233" t="s">
        <v>4527</v>
      </c>
      <c r="T3233" s="3">
        <v>45819</v>
      </c>
      <c r="U3233" s="3">
        <v>45820</v>
      </c>
      <c r="V3233" s="2">
        <v>0</v>
      </c>
      <c r="W3233" t="s">
        <v>44</v>
      </c>
      <c r="X3233" t="s">
        <v>44</v>
      </c>
      <c r="Y3233" t="s">
        <v>15650</v>
      </c>
      <c r="Z3233" t="s">
        <v>889</v>
      </c>
      <c r="AA3233" t="s">
        <v>4529</v>
      </c>
      <c r="AB3233" t="s">
        <v>4530</v>
      </c>
      <c r="AC3233" t="s">
        <v>89</v>
      </c>
      <c r="AD3233" t="str">
        <f t="shared" si="50"/>
        <v>10-60</v>
      </c>
      <c r="AE3233" t="str">
        <f>VLOOKUP(AD3233,'Main_Sub Desc'!C:D,2,)</f>
        <v>LPC from invoicing</v>
      </c>
      <c r="AF3233" t="str">
        <f>VLOOKUP(VALUE(H3233),'Main_Sub Desc'!F:G,2,)</f>
        <v>Wst Rev Late Payment</v>
      </c>
      <c r="AG3233">
        <f>IFERROR(VLOOKUP(VALUE(I3233),'PC Mapping'!A:F,6,),"")</f>
        <v>10514</v>
      </c>
      <c r="AH3233" s="13" t="str">
        <f>VLOOKUP(AG3233,'PC Mapping'!L:M,2,)</f>
        <v>Bolivar Sewer</v>
      </c>
    </row>
    <row r="3234" spans="1:34" x14ac:dyDescent="0.2">
      <c r="A3234" t="s">
        <v>15651</v>
      </c>
      <c r="B3234" t="s">
        <v>15618</v>
      </c>
      <c r="C3234" t="s">
        <v>4519</v>
      </c>
      <c r="D3234" t="s">
        <v>4520</v>
      </c>
      <c r="E3234" s="3">
        <v>45819</v>
      </c>
      <c r="F3234" t="s">
        <v>44</v>
      </c>
      <c r="G3234" t="s">
        <v>3742</v>
      </c>
      <c r="H3234" t="s">
        <v>3722</v>
      </c>
      <c r="I3234" t="s">
        <v>4538</v>
      </c>
      <c r="J3234" t="s">
        <v>4522</v>
      </c>
      <c r="K3234" s="2">
        <v>-5</v>
      </c>
      <c r="L3234" t="s">
        <v>44</v>
      </c>
      <c r="M3234" s="2">
        <v>-5</v>
      </c>
      <c r="N3234" t="s">
        <v>4523</v>
      </c>
      <c r="O3234" t="s">
        <v>4524</v>
      </c>
      <c r="P3234" t="s">
        <v>15652</v>
      </c>
      <c r="Q3234" t="s">
        <v>15653</v>
      </c>
      <c r="R3234" t="s">
        <v>44</v>
      </c>
      <c r="S3234" t="s">
        <v>4527</v>
      </c>
      <c r="T3234" s="3">
        <v>45819</v>
      </c>
      <c r="U3234" s="3">
        <v>45820</v>
      </c>
      <c r="V3234" s="2">
        <v>0</v>
      </c>
      <c r="W3234" t="s">
        <v>44</v>
      </c>
      <c r="X3234" t="s">
        <v>44</v>
      </c>
      <c r="Y3234" t="s">
        <v>15654</v>
      </c>
      <c r="Z3234" t="s">
        <v>491</v>
      </c>
      <c r="AA3234" t="s">
        <v>4529</v>
      </c>
      <c r="AB3234" t="s">
        <v>4530</v>
      </c>
      <c r="AC3234" t="s">
        <v>89</v>
      </c>
      <c r="AD3234" t="str">
        <f t="shared" si="50"/>
        <v>10-60</v>
      </c>
      <c r="AE3234" t="str">
        <f>VLOOKUP(AD3234,'Main_Sub Desc'!C:D,2,)</f>
        <v>LPC from invoicing</v>
      </c>
      <c r="AF3234" t="str">
        <f>VLOOKUP(VALUE(H3234),'Main_Sub Desc'!F:G,2,)</f>
        <v>Wtr Rev Late Payment</v>
      </c>
      <c r="AG3234">
        <f>IFERROR(VLOOKUP(VALUE(I3234),'PC Mapping'!A:F,6,),"")</f>
        <v>10469</v>
      </c>
      <c r="AH3234" s="13" t="str">
        <f>VLOOKUP(AG3234,'PC Mapping'!L:M,2,)</f>
        <v>Bolivar Water</v>
      </c>
    </row>
    <row r="3235" spans="1:34" x14ac:dyDescent="0.2">
      <c r="A3235" t="s">
        <v>15651</v>
      </c>
      <c r="B3235" t="s">
        <v>15618</v>
      </c>
      <c r="C3235" t="s">
        <v>4519</v>
      </c>
      <c r="D3235" t="s">
        <v>4520</v>
      </c>
      <c r="E3235" s="3">
        <v>45819</v>
      </c>
      <c r="F3235" t="s">
        <v>44</v>
      </c>
      <c r="G3235" t="s">
        <v>3742</v>
      </c>
      <c r="H3235" t="s">
        <v>3716</v>
      </c>
      <c r="I3235" t="s">
        <v>4534</v>
      </c>
      <c r="J3235" t="s">
        <v>4522</v>
      </c>
      <c r="K3235" s="2">
        <v>-5</v>
      </c>
      <c r="L3235" t="s">
        <v>44</v>
      </c>
      <c r="M3235" s="2">
        <v>-5</v>
      </c>
      <c r="N3235" t="s">
        <v>4523</v>
      </c>
      <c r="O3235" t="s">
        <v>4524</v>
      </c>
      <c r="P3235" t="s">
        <v>15652</v>
      </c>
      <c r="Q3235" t="s">
        <v>15655</v>
      </c>
      <c r="R3235" t="s">
        <v>44</v>
      </c>
      <c r="S3235" t="s">
        <v>4527</v>
      </c>
      <c r="T3235" s="3">
        <v>45819</v>
      </c>
      <c r="U3235" s="3">
        <v>45820</v>
      </c>
      <c r="V3235" s="2">
        <v>0</v>
      </c>
      <c r="W3235" t="s">
        <v>44</v>
      </c>
      <c r="X3235" t="s">
        <v>44</v>
      </c>
      <c r="Y3235" t="s">
        <v>15656</v>
      </c>
      <c r="Z3235" t="s">
        <v>491</v>
      </c>
      <c r="AA3235" t="s">
        <v>4529</v>
      </c>
      <c r="AB3235" t="s">
        <v>4530</v>
      </c>
      <c r="AC3235" t="s">
        <v>89</v>
      </c>
      <c r="AD3235" t="str">
        <f t="shared" si="50"/>
        <v>10-60</v>
      </c>
      <c r="AE3235" t="str">
        <f>VLOOKUP(AD3235,'Main_Sub Desc'!C:D,2,)</f>
        <v>LPC from invoicing</v>
      </c>
      <c r="AF3235" t="str">
        <f>VLOOKUP(VALUE(H3235),'Main_Sub Desc'!F:G,2,)</f>
        <v>Wst Rev Late Payment</v>
      </c>
      <c r="AG3235">
        <f>IFERROR(VLOOKUP(VALUE(I3235),'PC Mapping'!A:F,6,),"")</f>
        <v>10514</v>
      </c>
      <c r="AH3235" s="13" t="str">
        <f>VLOOKUP(AG3235,'PC Mapping'!L:M,2,)</f>
        <v>Bolivar Sewer</v>
      </c>
    </row>
    <row r="3236" spans="1:34" x14ac:dyDescent="0.2">
      <c r="A3236" t="s">
        <v>15657</v>
      </c>
      <c r="B3236" t="s">
        <v>15618</v>
      </c>
      <c r="C3236" t="s">
        <v>4519</v>
      </c>
      <c r="D3236" t="s">
        <v>4520</v>
      </c>
      <c r="E3236" s="3">
        <v>45819</v>
      </c>
      <c r="F3236" t="s">
        <v>44</v>
      </c>
      <c r="G3236" t="s">
        <v>3742</v>
      </c>
      <c r="H3236" t="s">
        <v>3722</v>
      </c>
      <c r="I3236" t="s">
        <v>4538</v>
      </c>
      <c r="J3236" t="s">
        <v>4522</v>
      </c>
      <c r="K3236" s="2">
        <v>-5</v>
      </c>
      <c r="L3236" t="s">
        <v>44</v>
      </c>
      <c r="M3236" s="2">
        <v>-5</v>
      </c>
      <c r="N3236" t="s">
        <v>4523</v>
      </c>
      <c r="O3236" t="s">
        <v>4524</v>
      </c>
      <c r="P3236" t="s">
        <v>15658</v>
      </c>
      <c r="Q3236" t="s">
        <v>15659</v>
      </c>
      <c r="R3236" t="s">
        <v>44</v>
      </c>
      <c r="S3236" t="s">
        <v>4527</v>
      </c>
      <c r="T3236" s="3">
        <v>45819</v>
      </c>
      <c r="U3236" s="3">
        <v>45820</v>
      </c>
      <c r="V3236" s="2">
        <v>0</v>
      </c>
      <c r="W3236" t="s">
        <v>44</v>
      </c>
      <c r="X3236" t="s">
        <v>44</v>
      </c>
      <c r="Y3236" t="s">
        <v>15660</v>
      </c>
      <c r="Z3236" t="s">
        <v>15661</v>
      </c>
      <c r="AA3236" t="s">
        <v>4529</v>
      </c>
      <c r="AB3236" t="s">
        <v>4530</v>
      </c>
      <c r="AC3236" t="s">
        <v>89</v>
      </c>
      <c r="AD3236" t="str">
        <f t="shared" si="50"/>
        <v>10-60</v>
      </c>
      <c r="AE3236" t="str">
        <f>VLOOKUP(AD3236,'Main_Sub Desc'!C:D,2,)</f>
        <v>LPC from invoicing</v>
      </c>
      <c r="AF3236" t="str">
        <f>VLOOKUP(VALUE(H3236),'Main_Sub Desc'!F:G,2,)</f>
        <v>Wtr Rev Late Payment</v>
      </c>
      <c r="AG3236">
        <f>IFERROR(VLOOKUP(VALUE(I3236),'PC Mapping'!A:F,6,),"")</f>
        <v>10469</v>
      </c>
      <c r="AH3236" s="13" t="str">
        <f>VLOOKUP(AG3236,'PC Mapping'!L:M,2,)</f>
        <v>Bolivar Water</v>
      </c>
    </row>
    <row r="3237" spans="1:34" x14ac:dyDescent="0.2">
      <c r="A3237" t="s">
        <v>15657</v>
      </c>
      <c r="B3237" t="s">
        <v>15618</v>
      </c>
      <c r="C3237" t="s">
        <v>4519</v>
      </c>
      <c r="D3237" t="s">
        <v>4520</v>
      </c>
      <c r="E3237" s="3">
        <v>45819</v>
      </c>
      <c r="F3237" t="s">
        <v>44</v>
      </c>
      <c r="G3237" t="s">
        <v>3742</v>
      </c>
      <c r="H3237" t="s">
        <v>3716</v>
      </c>
      <c r="I3237" t="s">
        <v>4534</v>
      </c>
      <c r="J3237" t="s">
        <v>4522</v>
      </c>
      <c r="K3237" s="2">
        <v>-5</v>
      </c>
      <c r="L3237" t="s">
        <v>44</v>
      </c>
      <c r="M3237" s="2">
        <v>-5</v>
      </c>
      <c r="N3237" t="s">
        <v>4523</v>
      </c>
      <c r="O3237" t="s">
        <v>4524</v>
      </c>
      <c r="P3237" t="s">
        <v>15658</v>
      </c>
      <c r="Q3237" t="s">
        <v>15662</v>
      </c>
      <c r="R3237" t="s">
        <v>44</v>
      </c>
      <c r="S3237" t="s">
        <v>4527</v>
      </c>
      <c r="T3237" s="3">
        <v>45819</v>
      </c>
      <c r="U3237" s="3">
        <v>45820</v>
      </c>
      <c r="V3237" s="2">
        <v>0</v>
      </c>
      <c r="W3237" t="s">
        <v>44</v>
      </c>
      <c r="X3237" t="s">
        <v>44</v>
      </c>
      <c r="Y3237" t="s">
        <v>15663</v>
      </c>
      <c r="Z3237" t="s">
        <v>15661</v>
      </c>
      <c r="AA3237" t="s">
        <v>4529</v>
      </c>
      <c r="AB3237" t="s">
        <v>4530</v>
      </c>
      <c r="AC3237" t="s">
        <v>89</v>
      </c>
      <c r="AD3237" t="str">
        <f t="shared" si="50"/>
        <v>10-60</v>
      </c>
      <c r="AE3237" t="str">
        <f>VLOOKUP(AD3237,'Main_Sub Desc'!C:D,2,)</f>
        <v>LPC from invoicing</v>
      </c>
      <c r="AF3237" t="str">
        <f>VLOOKUP(VALUE(H3237),'Main_Sub Desc'!F:G,2,)</f>
        <v>Wst Rev Late Payment</v>
      </c>
      <c r="AG3237">
        <f>IFERROR(VLOOKUP(VALUE(I3237),'PC Mapping'!A:F,6,),"")</f>
        <v>10514</v>
      </c>
      <c r="AH3237" s="13" t="str">
        <f>VLOOKUP(AG3237,'PC Mapping'!L:M,2,)</f>
        <v>Bolivar Sewer</v>
      </c>
    </row>
    <row r="3238" spans="1:34" x14ac:dyDescent="0.2">
      <c r="A3238" t="s">
        <v>15664</v>
      </c>
      <c r="B3238" t="s">
        <v>15618</v>
      </c>
      <c r="C3238" t="s">
        <v>4519</v>
      </c>
      <c r="D3238" t="s">
        <v>4520</v>
      </c>
      <c r="E3238" s="3">
        <v>45819</v>
      </c>
      <c r="F3238" t="s">
        <v>44</v>
      </c>
      <c r="G3238" t="s">
        <v>3742</v>
      </c>
      <c r="H3238" t="s">
        <v>3716</v>
      </c>
      <c r="I3238" t="s">
        <v>4534</v>
      </c>
      <c r="J3238" t="s">
        <v>4522</v>
      </c>
      <c r="K3238" s="2">
        <v>-5</v>
      </c>
      <c r="L3238" t="s">
        <v>44</v>
      </c>
      <c r="M3238" s="2">
        <v>-5</v>
      </c>
      <c r="N3238" t="s">
        <v>4523</v>
      </c>
      <c r="O3238" t="s">
        <v>4524</v>
      </c>
      <c r="P3238" t="s">
        <v>13402</v>
      </c>
      <c r="Q3238" t="s">
        <v>15665</v>
      </c>
      <c r="R3238" t="s">
        <v>44</v>
      </c>
      <c r="S3238" t="s">
        <v>4527</v>
      </c>
      <c r="T3238" s="3">
        <v>45819</v>
      </c>
      <c r="U3238" s="3">
        <v>45820</v>
      </c>
      <c r="V3238" s="2">
        <v>0</v>
      </c>
      <c r="W3238" t="s">
        <v>44</v>
      </c>
      <c r="X3238" t="s">
        <v>44</v>
      </c>
      <c r="Y3238" t="s">
        <v>15666</v>
      </c>
      <c r="Z3238" t="s">
        <v>1297</v>
      </c>
      <c r="AA3238" t="s">
        <v>4529</v>
      </c>
      <c r="AB3238" t="s">
        <v>4530</v>
      </c>
      <c r="AC3238" t="s">
        <v>89</v>
      </c>
      <c r="AD3238" t="str">
        <f t="shared" si="50"/>
        <v>10-60</v>
      </c>
      <c r="AE3238" t="str">
        <f>VLOOKUP(AD3238,'Main_Sub Desc'!C:D,2,)</f>
        <v>LPC from invoicing</v>
      </c>
      <c r="AF3238" t="str">
        <f>VLOOKUP(VALUE(H3238),'Main_Sub Desc'!F:G,2,)</f>
        <v>Wst Rev Late Payment</v>
      </c>
      <c r="AG3238">
        <f>IFERROR(VLOOKUP(VALUE(I3238),'PC Mapping'!A:F,6,),"")</f>
        <v>10514</v>
      </c>
      <c r="AH3238" s="13" t="str">
        <f>VLOOKUP(AG3238,'PC Mapping'!L:M,2,)</f>
        <v>Bolivar Sewer</v>
      </c>
    </row>
    <row r="3239" spans="1:34" x14ac:dyDescent="0.2">
      <c r="A3239" t="s">
        <v>15664</v>
      </c>
      <c r="B3239" t="s">
        <v>15618</v>
      </c>
      <c r="C3239" t="s">
        <v>4519</v>
      </c>
      <c r="D3239" t="s">
        <v>4520</v>
      </c>
      <c r="E3239" s="3">
        <v>45819</v>
      </c>
      <c r="F3239" t="s">
        <v>44</v>
      </c>
      <c r="G3239" t="s">
        <v>3742</v>
      </c>
      <c r="H3239" t="s">
        <v>3722</v>
      </c>
      <c r="I3239" t="s">
        <v>4538</v>
      </c>
      <c r="J3239" t="s">
        <v>4522</v>
      </c>
      <c r="K3239" s="2">
        <v>-5</v>
      </c>
      <c r="L3239" t="s">
        <v>44</v>
      </c>
      <c r="M3239" s="2">
        <v>-5</v>
      </c>
      <c r="N3239" t="s">
        <v>4523</v>
      </c>
      <c r="O3239" t="s">
        <v>4524</v>
      </c>
      <c r="P3239" t="s">
        <v>13402</v>
      </c>
      <c r="Q3239" t="s">
        <v>15667</v>
      </c>
      <c r="R3239" t="s">
        <v>44</v>
      </c>
      <c r="S3239" t="s">
        <v>4527</v>
      </c>
      <c r="T3239" s="3">
        <v>45819</v>
      </c>
      <c r="U3239" s="3">
        <v>45820</v>
      </c>
      <c r="V3239" s="2">
        <v>0</v>
      </c>
      <c r="W3239" t="s">
        <v>44</v>
      </c>
      <c r="X3239" t="s">
        <v>44</v>
      </c>
      <c r="Y3239" t="s">
        <v>15668</v>
      </c>
      <c r="Z3239" t="s">
        <v>1297</v>
      </c>
      <c r="AA3239" t="s">
        <v>4529</v>
      </c>
      <c r="AB3239" t="s">
        <v>4530</v>
      </c>
      <c r="AC3239" t="s">
        <v>89</v>
      </c>
      <c r="AD3239" t="str">
        <f t="shared" si="50"/>
        <v>10-60</v>
      </c>
      <c r="AE3239" t="str">
        <f>VLOOKUP(AD3239,'Main_Sub Desc'!C:D,2,)</f>
        <v>LPC from invoicing</v>
      </c>
      <c r="AF3239" t="str">
        <f>VLOOKUP(VALUE(H3239),'Main_Sub Desc'!F:G,2,)</f>
        <v>Wtr Rev Late Payment</v>
      </c>
      <c r="AG3239">
        <f>IFERROR(VLOOKUP(VALUE(I3239),'PC Mapping'!A:F,6,),"")</f>
        <v>10469</v>
      </c>
      <c r="AH3239" s="13" t="str">
        <f>VLOOKUP(AG3239,'PC Mapping'!L:M,2,)</f>
        <v>Bolivar Water</v>
      </c>
    </row>
    <row r="3240" spans="1:34" x14ac:dyDescent="0.2">
      <c r="A3240" t="s">
        <v>15669</v>
      </c>
      <c r="B3240" t="s">
        <v>15618</v>
      </c>
      <c r="C3240" t="s">
        <v>4519</v>
      </c>
      <c r="D3240" t="s">
        <v>4520</v>
      </c>
      <c r="E3240" s="3">
        <v>45819</v>
      </c>
      <c r="F3240" t="s">
        <v>44</v>
      </c>
      <c r="G3240" t="s">
        <v>3742</v>
      </c>
      <c r="H3240" t="s">
        <v>3716</v>
      </c>
      <c r="I3240" t="s">
        <v>4534</v>
      </c>
      <c r="J3240" t="s">
        <v>4522</v>
      </c>
      <c r="K3240" s="2">
        <v>-5</v>
      </c>
      <c r="L3240" t="s">
        <v>44</v>
      </c>
      <c r="M3240" s="2">
        <v>-5</v>
      </c>
      <c r="N3240" t="s">
        <v>4523</v>
      </c>
      <c r="O3240" t="s">
        <v>4524</v>
      </c>
      <c r="P3240" t="s">
        <v>15670</v>
      </c>
      <c r="Q3240" t="s">
        <v>15671</v>
      </c>
      <c r="R3240" t="s">
        <v>44</v>
      </c>
      <c r="S3240" t="s">
        <v>4527</v>
      </c>
      <c r="T3240" s="3">
        <v>45819</v>
      </c>
      <c r="U3240" s="3">
        <v>45820</v>
      </c>
      <c r="V3240" s="2">
        <v>0</v>
      </c>
      <c r="W3240" t="s">
        <v>44</v>
      </c>
      <c r="X3240" t="s">
        <v>44</v>
      </c>
      <c r="Y3240" t="s">
        <v>15672</v>
      </c>
      <c r="Z3240" t="s">
        <v>227</v>
      </c>
      <c r="AA3240" t="s">
        <v>4529</v>
      </c>
      <c r="AB3240" t="s">
        <v>4530</v>
      </c>
      <c r="AC3240" t="s">
        <v>89</v>
      </c>
      <c r="AD3240" t="str">
        <f t="shared" si="50"/>
        <v>10-60</v>
      </c>
      <c r="AE3240" t="str">
        <f>VLOOKUP(AD3240,'Main_Sub Desc'!C:D,2,)</f>
        <v>LPC from invoicing</v>
      </c>
      <c r="AF3240" t="str">
        <f>VLOOKUP(VALUE(H3240),'Main_Sub Desc'!F:G,2,)</f>
        <v>Wst Rev Late Payment</v>
      </c>
      <c r="AG3240">
        <f>IFERROR(VLOOKUP(VALUE(I3240),'PC Mapping'!A:F,6,),"")</f>
        <v>10514</v>
      </c>
      <c r="AH3240" s="13" t="str">
        <f>VLOOKUP(AG3240,'PC Mapping'!L:M,2,)</f>
        <v>Bolivar Sewer</v>
      </c>
    </row>
    <row r="3241" spans="1:34" x14ac:dyDescent="0.2">
      <c r="A3241" t="s">
        <v>15669</v>
      </c>
      <c r="B3241" t="s">
        <v>15618</v>
      </c>
      <c r="C3241" t="s">
        <v>4519</v>
      </c>
      <c r="D3241" t="s">
        <v>4520</v>
      </c>
      <c r="E3241" s="3">
        <v>45819</v>
      </c>
      <c r="F3241" t="s">
        <v>44</v>
      </c>
      <c r="G3241" t="s">
        <v>3742</v>
      </c>
      <c r="H3241" t="s">
        <v>3722</v>
      </c>
      <c r="I3241" t="s">
        <v>4538</v>
      </c>
      <c r="J3241" t="s">
        <v>4522</v>
      </c>
      <c r="K3241" s="2">
        <v>-5</v>
      </c>
      <c r="L3241" t="s">
        <v>44</v>
      </c>
      <c r="M3241" s="2">
        <v>-5</v>
      </c>
      <c r="N3241" t="s">
        <v>4523</v>
      </c>
      <c r="O3241" t="s">
        <v>4524</v>
      </c>
      <c r="P3241" t="s">
        <v>15670</v>
      </c>
      <c r="Q3241" t="s">
        <v>15673</v>
      </c>
      <c r="R3241" t="s">
        <v>44</v>
      </c>
      <c r="S3241" t="s">
        <v>4527</v>
      </c>
      <c r="T3241" s="3">
        <v>45819</v>
      </c>
      <c r="U3241" s="3">
        <v>45820</v>
      </c>
      <c r="V3241" s="2">
        <v>0</v>
      </c>
      <c r="W3241" t="s">
        <v>44</v>
      </c>
      <c r="X3241" t="s">
        <v>44</v>
      </c>
      <c r="Y3241" t="s">
        <v>15674</v>
      </c>
      <c r="Z3241" t="s">
        <v>227</v>
      </c>
      <c r="AA3241" t="s">
        <v>4529</v>
      </c>
      <c r="AB3241" t="s">
        <v>4530</v>
      </c>
      <c r="AC3241" t="s">
        <v>89</v>
      </c>
      <c r="AD3241" t="str">
        <f t="shared" si="50"/>
        <v>10-60</v>
      </c>
      <c r="AE3241" t="str">
        <f>VLOOKUP(AD3241,'Main_Sub Desc'!C:D,2,)</f>
        <v>LPC from invoicing</v>
      </c>
      <c r="AF3241" t="str">
        <f>VLOOKUP(VALUE(H3241),'Main_Sub Desc'!F:G,2,)</f>
        <v>Wtr Rev Late Payment</v>
      </c>
      <c r="AG3241">
        <f>IFERROR(VLOOKUP(VALUE(I3241),'PC Mapping'!A:F,6,),"")</f>
        <v>10469</v>
      </c>
      <c r="AH3241" s="13" t="str">
        <f>VLOOKUP(AG3241,'PC Mapping'!L:M,2,)</f>
        <v>Bolivar Water</v>
      </c>
    </row>
    <row r="3242" spans="1:34" x14ac:dyDescent="0.2">
      <c r="A3242" t="s">
        <v>15675</v>
      </c>
      <c r="B3242" t="s">
        <v>15618</v>
      </c>
      <c r="C3242" t="s">
        <v>4519</v>
      </c>
      <c r="D3242" t="s">
        <v>4520</v>
      </c>
      <c r="E3242" s="3">
        <v>45819</v>
      </c>
      <c r="F3242" t="s">
        <v>44</v>
      </c>
      <c r="G3242" t="s">
        <v>3742</v>
      </c>
      <c r="H3242" t="s">
        <v>3716</v>
      </c>
      <c r="I3242" t="s">
        <v>4534</v>
      </c>
      <c r="J3242" t="s">
        <v>4522</v>
      </c>
      <c r="K3242" s="2">
        <v>-5</v>
      </c>
      <c r="L3242" t="s">
        <v>44</v>
      </c>
      <c r="M3242" s="2">
        <v>-5</v>
      </c>
      <c r="N3242" t="s">
        <v>4523</v>
      </c>
      <c r="O3242" t="s">
        <v>4524</v>
      </c>
      <c r="P3242" t="s">
        <v>15676</v>
      </c>
      <c r="Q3242" t="s">
        <v>15677</v>
      </c>
      <c r="R3242" t="s">
        <v>44</v>
      </c>
      <c r="S3242" t="s">
        <v>4527</v>
      </c>
      <c r="T3242" s="3">
        <v>45819</v>
      </c>
      <c r="U3242" s="3">
        <v>45820</v>
      </c>
      <c r="V3242" s="2">
        <v>0</v>
      </c>
      <c r="W3242" t="s">
        <v>44</v>
      </c>
      <c r="X3242" t="s">
        <v>44</v>
      </c>
      <c r="Y3242" t="s">
        <v>15678</v>
      </c>
      <c r="Z3242" t="s">
        <v>1314</v>
      </c>
      <c r="AA3242" t="s">
        <v>4529</v>
      </c>
      <c r="AB3242" t="s">
        <v>4530</v>
      </c>
      <c r="AC3242" t="s">
        <v>89</v>
      </c>
      <c r="AD3242" t="str">
        <f t="shared" si="50"/>
        <v>10-60</v>
      </c>
      <c r="AE3242" t="str">
        <f>VLOOKUP(AD3242,'Main_Sub Desc'!C:D,2,)</f>
        <v>LPC from invoicing</v>
      </c>
      <c r="AF3242" t="str">
        <f>VLOOKUP(VALUE(H3242),'Main_Sub Desc'!F:G,2,)</f>
        <v>Wst Rev Late Payment</v>
      </c>
      <c r="AG3242">
        <f>IFERROR(VLOOKUP(VALUE(I3242),'PC Mapping'!A:F,6,),"")</f>
        <v>10514</v>
      </c>
      <c r="AH3242" s="13" t="str">
        <f>VLOOKUP(AG3242,'PC Mapping'!L:M,2,)</f>
        <v>Bolivar Sewer</v>
      </c>
    </row>
    <row r="3243" spans="1:34" x14ac:dyDescent="0.2">
      <c r="A3243" t="s">
        <v>15679</v>
      </c>
      <c r="B3243" t="s">
        <v>15680</v>
      </c>
      <c r="C3243" t="s">
        <v>4519</v>
      </c>
      <c r="D3243" t="s">
        <v>4520</v>
      </c>
      <c r="E3243" s="3">
        <v>45820</v>
      </c>
      <c r="F3243" t="s">
        <v>44</v>
      </c>
      <c r="G3243" t="s">
        <v>3742</v>
      </c>
      <c r="H3243" t="s">
        <v>3722</v>
      </c>
      <c r="I3243" t="s">
        <v>3752</v>
      </c>
      <c r="J3243" t="s">
        <v>4522</v>
      </c>
      <c r="K3243" s="2">
        <v>-5</v>
      </c>
      <c r="L3243" t="s">
        <v>44</v>
      </c>
      <c r="M3243" s="2">
        <v>-5</v>
      </c>
      <c r="N3243" t="s">
        <v>4523</v>
      </c>
      <c r="O3243" t="s">
        <v>4524</v>
      </c>
      <c r="P3243" t="s">
        <v>15681</v>
      </c>
      <c r="Q3243" t="s">
        <v>15682</v>
      </c>
      <c r="R3243" t="s">
        <v>44</v>
      </c>
      <c r="S3243" t="s">
        <v>4527</v>
      </c>
      <c r="T3243" s="3">
        <v>45820</v>
      </c>
      <c r="U3243" s="3">
        <v>45821</v>
      </c>
      <c r="V3243" s="2">
        <v>0</v>
      </c>
      <c r="W3243" t="s">
        <v>44</v>
      </c>
      <c r="X3243" t="s">
        <v>44</v>
      </c>
      <c r="Y3243" t="s">
        <v>15683</v>
      </c>
      <c r="Z3243" t="s">
        <v>1669</v>
      </c>
      <c r="AA3243" t="s">
        <v>4529</v>
      </c>
      <c r="AB3243" t="s">
        <v>4530</v>
      </c>
      <c r="AC3243" t="s">
        <v>89</v>
      </c>
      <c r="AD3243" t="str">
        <f t="shared" si="50"/>
        <v>10-60</v>
      </c>
      <c r="AE3243" t="str">
        <f>VLOOKUP(AD3243,'Main_Sub Desc'!C:D,2,)</f>
        <v>LPC from invoicing</v>
      </c>
      <c r="AF3243" t="str">
        <f>VLOOKUP(VALUE(H3243),'Main_Sub Desc'!F:G,2,)</f>
        <v>Wtr Rev Late Payment</v>
      </c>
      <c r="AG3243">
        <f>IFERROR(VLOOKUP(VALUE(I3243),'PC Mapping'!A:F,6,),"")</f>
        <v>10719</v>
      </c>
      <c r="AH3243" s="13" t="str">
        <f>VLOOKUP(AG3243,'PC Mapping'!L:M,2,)</f>
        <v>All Other Water</v>
      </c>
    </row>
    <row r="3244" spans="1:34" x14ac:dyDescent="0.2">
      <c r="A3244" t="s">
        <v>15684</v>
      </c>
      <c r="B3244" t="s">
        <v>15685</v>
      </c>
      <c r="C3244" t="s">
        <v>4519</v>
      </c>
      <c r="D3244" t="s">
        <v>4520</v>
      </c>
      <c r="E3244" s="3">
        <v>45820</v>
      </c>
      <c r="F3244" t="s">
        <v>44</v>
      </c>
      <c r="G3244" t="s">
        <v>3742</v>
      </c>
      <c r="H3244" t="s">
        <v>3722</v>
      </c>
      <c r="I3244" t="s">
        <v>4538</v>
      </c>
      <c r="J3244" t="s">
        <v>4522</v>
      </c>
      <c r="K3244" s="2">
        <v>-10.35</v>
      </c>
      <c r="L3244" t="s">
        <v>44</v>
      </c>
      <c r="M3244" s="2">
        <v>-10.35</v>
      </c>
      <c r="N3244" t="s">
        <v>4523</v>
      </c>
      <c r="O3244" t="s">
        <v>4524</v>
      </c>
      <c r="P3244" t="s">
        <v>6959</v>
      </c>
      <c r="Q3244" t="s">
        <v>15686</v>
      </c>
      <c r="R3244" t="s">
        <v>44</v>
      </c>
      <c r="S3244" t="s">
        <v>4527</v>
      </c>
      <c r="T3244" s="3">
        <v>45820</v>
      </c>
      <c r="U3244" s="3">
        <v>45821</v>
      </c>
      <c r="V3244" s="2">
        <v>0</v>
      </c>
      <c r="W3244" t="s">
        <v>44</v>
      </c>
      <c r="X3244" t="s">
        <v>44</v>
      </c>
      <c r="Y3244" t="s">
        <v>6964</v>
      </c>
      <c r="Z3244" t="s">
        <v>6962</v>
      </c>
      <c r="AA3244" t="s">
        <v>4529</v>
      </c>
      <c r="AB3244" t="s">
        <v>4530</v>
      </c>
      <c r="AC3244" t="s">
        <v>89</v>
      </c>
      <c r="AD3244" t="str">
        <f t="shared" si="50"/>
        <v>10-60</v>
      </c>
      <c r="AE3244" t="str">
        <f>VLOOKUP(AD3244,'Main_Sub Desc'!C:D,2,)</f>
        <v>LPC from invoicing</v>
      </c>
      <c r="AF3244" t="str">
        <f>VLOOKUP(VALUE(H3244),'Main_Sub Desc'!F:G,2,)</f>
        <v>Wtr Rev Late Payment</v>
      </c>
      <c r="AG3244">
        <f>IFERROR(VLOOKUP(VALUE(I3244),'PC Mapping'!A:F,6,),"")</f>
        <v>10469</v>
      </c>
      <c r="AH3244" s="13" t="str">
        <f>VLOOKUP(AG3244,'PC Mapping'!L:M,2,)</f>
        <v>Bolivar Water</v>
      </c>
    </row>
    <row r="3245" spans="1:34" x14ac:dyDescent="0.2">
      <c r="A3245" t="s">
        <v>15684</v>
      </c>
      <c r="B3245" t="s">
        <v>15685</v>
      </c>
      <c r="C3245" t="s">
        <v>4519</v>
      </c>
      <c r="D3245" t="s">
        <v>4520</v>
      </c>
      <c r="E3245" s="3">
        <v>45820</v>
      </c>
      <c r="F3245" t="s">
        <v>44</v>
      </c>
      <c r="G3245" t="s">
        <v>3742</v>
      </c>
      <c r="H3245" t="s">
        <v>3716</v>
      </c>
      <c r="I3245" t="s">
        <v>4534</v>
      </c>
      <c r="J3245" t="s">
        <v>4522</v>
      </c>
      <c r="K3245" s="2">
        <v>-15.73</v>
      </c>
      <c r="L3245" t="s">
        <v>44</v>
      </c>
      <c r="M3245" s="2">
        <v>-15.73</v>
      </c>
      <c r="N3245" t="s">
        <v>4523</v>
      </c>
      <c r="O3245" t="s">
        <v>4524</v>
      </c>
      <c r="P3245" t="s">
        <v>6959</v>
      </c>
      <c r="Q3245" t="s">
        <v>15687</v>
      </c>
      <c r="R3245" t="s">
        <v>44</v>
      </c>
      <c r="S3245" t="s">
        <v>4527</v>
      </c>
      <c r="T3245" s="3">
        <v>45820</v>
      </c>
      <c r="U3245" s="3">
        <v>45821</v>
      </c>
      <c r="V3245" s="2">
        <v>0</v>
      </c>
      <c r="W3245" t="s">
        <v>44</v>
      </c>
      <c r="X3245" t="s">
        <v>44</v>
      </c>
      <c r="Y3245" t="s">
        <v>6961</v>
      </c>
      <c r="Z3245" t="s">
        <v>6962</v>
      </c>
      <c r="AA3245" t="s">
        <v>4529</v>
      </c>
      <c r="AB3245" t="s">
        <v>4530</v>
      </c>
      <c r="AC3245" t="s">
        <v>89</v>
      </c>
      <c r="AD3245" t="str">
        <f t="shared" si="50"/>
        <v>10-60</v>
      </c>
      <c r="AE3245" t="str">
        <f>VLOOKUP(AD3245,'Main_Sub Desc'!C:D,2,)</f>
        <v>LPC from invoicing</v>
      </c>
      <c r="AF3245" t="str">
        <f>VLOOKUP(VALUE(H3245),'Main_Sub Desc'!F:G,2,)</f>
        <v>Wst Rev Late Payment</v>
      </c>
      <c r="AG3245">
        <f>IFERROR(VLOOKUP(VALUE(I3245),'PC Mapping'!A:F,6,),"")</f>
        <v>10514</v>
      </c>
      <c r="AH3245" s="13" t="str">
        <f>VLOOKUP(AG3245,'PC Mapping'!L:M,2,)</f>
        <v>Bolivar Sewer</v>
      </c>
    </row>
    <row r="3246" spans="1:34" x14ac:dyDescent="0.2">
      <c r="A3246" t="s">
        <v>15688</v>
      </c>
      <c r="B3246" t="s">
        <v>15680</v>
      </c>
      <c r="C3246" t="s">
        <v>4519</v>
      </c>
      <c r="D3246" t="s">
        <v>4520</v>
      </c>
      <c r="E3246" s="3">
        <v>45820</v>
      </c>
      <c r="F3246" t="s">
        <v>44</v>
      </c>
      <c r="G3246" t="s">
        <v>3742</v>
      </c>
      <c r="H3246" t="s">
        <v>3722</v>
      </c>
      <c r="I3246" t="s">
        <v>4538</v>
      </c>
      <c r="J3246" t="s">
        <v>4522</v>
      </c>
      <c r="K3246" s="2">
        <v>-5.07</v>
      </c>
      <c r="L3246" t="s">
        <v>44</v>
      </c>
      <c r="M3246" s="2">
        <v>-5.07</v>
      </c>
      <c r="N3246" t="s">
        <v>4523</v>
      </c>
      <c r="O3246" t="s">
        <v>4524</v>
      </c>
      <c r="P3246" t="s">
        <v>15689</v>
      </c>
      <c r="Q3246" t="s">
        <v>15690</v>
      </c>
      <c r="R3246" t="s">
        <v>44</v>
      </c>
      <c r="S3246" t="s">
        <v>4527</v>
      </c>
      <c r="T3246" s="3">
        <v>45820</v>
      </c>
      <c r="U3246" s="3">
        <v>45821</v>
      </c>
      <c r="V3246" s="2">
        <v>0</v>
      </c>
      <c r="W3246" t="s">
        <v>44</v>
      </c>
      <c r="X3246" t="s">
        <v>44</v>
      </c>
      <c r="Y3246" t="s">
        <v>15691</v>
      </c>
      <c r="Z3246" t="s">
        <v>1110</v>
      </c>
      <c r="AA3246" t="s">
        <v>4529</v>
      </c>
      <c r="AB3246" t="s">
        <v>4530</v>
      </c>
      <c r="AC3246" t="s">
        <v>89</v>
      </c>
      <c r="AD3246" t="str">
        <f t="shared" si="50"/>
        <v>10-60</v>
      </c>
      <c r="AE3246" t="str">
        <f>VLOOKUP(AD3246,'Main_Sub Desc'!C:D,2,)</f>
        <v>LPC from invoicing</v>
      </c>
      <c r="AF3246" t="str">
        <f>VLOOKUP(VALUE(H3246),'Main_Sub Desc'!F:G,2,)</f>
        <v>Wtr Rev Late Payment</v>
      </c>
      <c r="AG3246">
        <f>IFERROR(VLOOKUP(VALUE(I3246),'PC Mapping'!A:F,6,),"")</f>
        <v>10469</v>
      </c>
      <c r="AH3246" s="13" t="str">
        <f>VLOOKUP(AG3246,'PC Mapping'!L:M,2,)</f>
        <v>Bolivar Water</v>
      </c>
    </row>
    <row r="3247" spans="1:34" x14ac:dyDescent="0.2">
      <c r="A3247" t="s">
        <v>15688</v>
      </c>
      <c r="B3247" t="s">
        <v>15680</v>
      </c>
      <c r="C3247" t="s">
        <v>4519</v>
      </c>
      <c r="D3247" t="s">
        <v>4520</v>
      </c>
      <c r="E3247" s="3">
        <v>45820</v>
      </c>
      <c r="F3247" t="s">
        <v>44</v>
      </c>
      <c r="G3247" t="s">
        <v>3742</v>
      </c>
      <c r="H3247" t="s">
        <v>3716</v>
      </c>
      <c r="I3247" t="s">
        <v>4534</v>
      </c>
      <c r="J3247" t="s">
        <v>4522</v>
      </c>
      <c r="K3247" s="2">
        <v>-8.14</v>
      </c>
      <c r="L3247" t="s">
        <v>44</v>
      </c>
      <c r="M3247" s="2">
        <v>-8.14</v>
      </c>
      <c r="N3247" t="s">
        <v>4523</v>
      </c>
      <c r="O3247" t="s">
        <v>4524</v>
      </c>
      <c r="P3247" t="s">
        <v>15689</v>
      </c>
      <c r="Q3247" t="s">
        <v>15692</v>
      </c>
      <c r="R3247" t="s">
        <v>44</v>
      </c>
      <c r="S3247" t="s">
        <v>4527</v>
      </c>
      <c r="T3247" s="3">
        <v>45820</v>
      </c>
      <c r="U3247" s="3">
        <v>45821</v>
      </c>
      <c r="V3247" s="2">
        <v>0</v>
      </c>
      <c r="W3247" t="s">
        <v>44</v>
      </c>
      <c r="X3247" t="s">
        <v>44</v>
      </c>
      <c r="Y3247" t="s">
        <v>15693</v>
      </c>
      <c r="Z3247" t="s">
        <v>1110</v>
      </c>
      <c r="AA3247" t="s">
        <v>4529</v>
      </c>
      <c r="AB3247" t="s">
        <v>4530</v>
      </c>
      <c r="AC3247" t="s">
        <v>89</v>
      </c>
      <c r="AD3247" t="str">
        <f t="shared" si="50"/>
        <v>10-60</v>
      </c>
      <c r="AE3247" t="str">
        <f>VLOOKUP(AD3247,'Main_Sub Desc'!C:D,2,)</f>
        <v>LPC from invoicing</v>
      </c>
      <c r="AF3247" t="str">
        <f>VLOOKUP(VALUE(H3247),'Main_Sub Desc'!F:G,2,)</f>
        <v>Wst Rev Late Payment</v>
      </c>
      <c r="AG3247">
        <f>IFERROR(VLOOKUP(VALUE(I3247),'PC Mapping'!A:F,6,),"")</f>
        <v>10514</v>
      </c>
      <c r="AH3247" s="13" t="str">
        <f>VLOOKUP(AG3247,'PC Mapping'!L:M,2,)</f>
        <v>Bolivar Sewer</v>
      </c>
    </row>
    <row r="3248" spans="1:34" x14ac:dyDescent="0.2">
      <c r="A3248" t="s">
        <v>15694</v>
      </c>
      <c r="B3248" t="s">
        <v>15680</v>
      </c>
      <c r="C3248" t="s">
        <v>4519</v>
      </c>
      <c r="D3248" t="s">
        <v>4520</v>
      </c>
      <c r="E3248" s="3">
        <v>45820</v>
      </c>
      <c r="F3248" t="s">
        <v>44</v>
      </c>
      <c r="G3248" t="s">
        <v>3742</v>
      </c>
      <c r="H3248" t="s">
        <v>3722</v>
      </c>
      <c r="I3248" t="s">
        <v>3752</v>
      </c>
      <c r="J3248" t="s">
        <v>4522</v>
      </c>
      <c r="K3248" s="2">
        <v>-5</v>
      </c>
      <c r="L3248" t="s">
        <v>44</v>
      </c>
      <c r="M3248" s="2">
        <v>-5</v>
      </c>
      <c r="N3248" t="s">
        <v>4523</v>
      </c>
      <c r="O3248" t="s">
        <v>4524</v>
      </c>
      <c r="P3248" t="s">
        <v>15695</v>
      </c>
      <c r="Q3248" t="s">
        <v>15696</v>
      </c>
      <c r="R3248" t="s">
        <v>44</v>
      </c>
      <c r="S3248" t="s">
        <v>4527</v>
      </c>
      <c r="T3248" s="3">
        <v>45820</v>
      </c>
      <c r="U3248" s="3">
        <v>45821</v>
      </c>
      <c r="V3248" s="2">
        <v>0</v>
      </c>
      <c r="W3248" t="s">
        <v>44</v>
      </c>
      <c r="X3248" t="s">
        <v>44</v>
      </c>
      <c r="Y3248" t="s">
        <v>15697</v>
      </c>
      <c r="Z3248" t="s">
        <v>3491</v>
      </c>
      <c r="AA3248" t="s">
        <v>4529</v>
      </c>
      <c r="AB3248" t="s">
        <v>4530</v>
      </c>
      <c r="AC3248" t="s">
        <v>89</v>
      </c>
      <c r="AD3248" t="str">
        <f t="shared" si="50"/>
        <v>10-60</v>
      </c>
      <c r="AE3248" t="str">
        <f>VLOOKUP(AD3248,'Main_Sub Desc'!C:D,2,)</f>
        <v>LPC from invoicing</v>
      </c>
      <c r="AF3248" t="str">
        <f>VLOOKUP(VALUE(H3248),'Main_Sub Desc'!F:G,2,)</f>
        <v>Wtr Rev Late Payment</v>
      </c>
      <c r="AG3248">
        <f>IFERROR(VLOOKUP(VALUE(I3248),'PC Mapping'!A:F,6,),"")</f>
        <v>10719</v>
      </c>
      <c r="AH3248" s="13" t="str">
        <f>VLOOKUP(AG3248,'PC Mapping'!L:M,2,)</f>
        <v>All Other Water</v>
      </c>
    </row>
    <row r="3249" spans="1:34" x14ac:dyDescent="0.2">
      <c r="A3249" t="s">
        <v>15698</v>
      </c>
      <c r="B3249" t="s">
        <v>15680</v>
      </c>
      <c r="C3249" t="s">
        <v>4519</v>
      </c>
      <c r="D3249" t="s">
        <v>4520</v>
      </c>
      <c r="E3249" s="3">
        <v>45820</v>
      </c>
      <c r="F3249" t="s">
        <v>44</v>
      </c>
      <c r="G3249" t="s">
        <v>3742</v>
      </c>
      <c r="H3249" t="s">
        <v>3716</v>
      </c>
      <c r="I3249" t="s">
        <v>4534</v>
      </c>
      <c r="J3249" t="s">
        <v>4522</v>
      </c>
      <c r="K3249" s="2">
        <v>-11.54</v>
      </c>
      <c r="L3249" t="s">
        <v>44</v>
      </c>
      <c r="M3249" s="2">
        <v>-11.54</v>
      </c>
      <c r="N3249" t="s">
        <v>4523</v>
      </c>
      <c r="O3249" t="s">
        <v>4524</v>
      </c>
      <c r="P3249" t="s">
        <v>15699</v>
      </c>
      <c r="Q3249" t="s">
        <v>15700</v>
      </c>
      <c r="R3249" t="s">
        <v>44</v>
      </c>
      <c r="S3249" t="s">
        <v>4527</v>
      </c>
      <c r="T3249" s="3">
        <v>45820</v>
      </c>
      <c r="U3249" s="3">
        <v>45821</v>
      </c>
      <c r="V3249" s="2">
        <v>0</v>
      </c>
      <c r="W3249" t="s">
        <v>44</v>
      </c>
      <c r="X3249" t="s">
        <v>44</v>
      </c>
      <c r="Y3249" t="s">
        <v>15701</v>
      </c>
      <c r="Z3249" t="s">
        <v>15702</v>
      </c>
      <c r="AA3249" t="s">
        <v>4529</v>
      </c>
      <c r="AB3249" t="s">
        <v>4530</v>
      </c>
      <c r="AC3249" t="s">
        <v>89</v>
      </c>
      <c r="AD3249" t="str">
        <f t="shared" si="50"/>
        <v>10-60</v>
      </c>
      <c r="AE3249" t="str">
        <f>VLOOKUP(AD3249,'Main_Sub Desc'!C:D,2,)</f>
        <v>LPC from invoicing</v>
      </c>
      <c r="AF3249" t="str">
        <f>VLOOKUP(VALUE(H3249),'Main_Sub Desc'!F:G,2,)</f>
        <v>Wst Rev Late Payment</v>
      </c>
      <c r="AG3249">
        <f>IFERROR(VLOOKUP(VALUE(I3249),'PC Mapping'!A:F,6,),"")</f>
        <v>10514</v>
      </c>
      <c r="AH3249" s="13" t="str">
        <f>VLOOKUP(AG3249,'PC Mapping'!L:M,2,)</f>
        <v>Bolivar Sewer</v>
      </c>
    </row>
    <row r="3250" spans="1:34" x14ac:dyDescent="0.2">
      <c r="A3250" t="s">
        <v>15698</v>
      </c>
      <c r="B3250" t="s">
        <v>15680</v>
      </c>
      <c r="C3250" t="s">
        <v>4519</v>
      </c>
      <c r="D3250" t="s">
        <v>4520</v>
      </c>
      <c r="E3250" s="3">
        <v>45820</v>
      </c>
      <c r="F3250" t="s">
        <v>44</v>
      </c>
      <c r="G3250" t="s">
        <v>3742</v>
      </c>
      <c r="H3250" t="s">
        <v>3722</v>
      </c>
      <c r="I3250" t="s">
        <v>4538</v>
      </c>
      <c r="J3250" t="s">
        <v>4522</v>
      </c>
      <c r="K3250" s="2">
        <v>-7.58</v>
      </c>
      <c r="L3250" t="s">
        <v>44</v>
      </c>
      <c r="M3250" s="2">
        <v>-7.58</v>
      </c>
      <c r="N3250" t="s">
        <v>4523</v>
      </c>
      <c r="O3250" t="s">
        <v>4524</v>
      </c>
      <c r="P3250" t="s">
        <v>15699</v>
      </c>
      <c r="Q3250" t="s">
        <v>15703</v>
      </c>
      <c r="R3250" t="s">
        <v>44</v>
      </c>
      <c r="S3250" t="s">
        <v>4527</v>
      </c>
      <c r="T3250" s="3">
        <v>45820</v>
      </c>
      <c r="U3250" s="3">
        <v>45821</v>
      </c>
      <c r="V3250" s="2">
        <v>0</v>
      </c>
      <c r="W3250" t="s">
        <v>44</v>
      </c>
      <c r="X3250" t="s">
        <v>44</v>
      </c>
      <c r="Y3250" t="s">
        <v>15704</v>
      </c>
      <c r="Z3250" t="s">
        <v>15702</v>
      </c>
      <c r="AA3250" t="s">
        <v>4529</v>
      </c>
      <c r="AB3250" t="s">
        <v>4530</v>
      </c>
      <c r="AC3250" t="s">
        <v>89</v>
      </c>
      <c r="AD3250" t="str">
        <f t="shared" si="50"/>
        <v>10-60</v>
      </c>
      <c r="AE3250" t="str">
        <f>VLOOKUP(AD3250,'Main_Sub Desc'!C:D,2,)</f>
        <v>LPC from invoicing</v>
      </c>
      <c r="AF3250" t="str">
        <f>VLOOKUP(VALUE(H3250),'Main_Sub Desc'!F:G,2,)</f>
        <v>Wtr Rev Late Payment</v>
      </c>
      <c r="AG3250">
        <f>IFERROR(VLOOKUP(VALUE(I3250),'PC Mapping'!A:F,6,),"")</f>
        <v>10469</v>
      </c>
      <c r="AH3250" s="13" t="str">
        <f>VLOOKUP(AG3250,'PC Mapping'!L:M,2,)</f>
        <v>Bolivar Water</v>
      </c>
    </row>
    <row r="3251" spans="1:34" x14ac:dyDescent="0.2">
      <c r="A3251" t="s">
        <v>15705</v>
      </c>
      <c r="B3251" t="s">
        <v>15680</v>
      </c>
      <c r="C3251" t="s">
        <v>4519</v>
      </c>
      <c r="D3251" t="s">
        <v>4520</v>
      </c>
      <c r="E3251" s="3">
        <v>45820</v>
      </c>
      <c r="F3251" t="s">
        <v>44</v>
      </c>
      <c r="G3251" t="s">
        <v>3742</v>
      </c>
      <c r="H3251" t="s">
        <v>3722</v>
      </c>
      <c r="I3251" t="s">
        <v>4538</v>
      </c>
      <c r="J3251" t="s">
        <v>4522</v>
      </c>
      <c r="K3251" s="2">
        <v>-5</v>
      </c>
      <c r="L3251" t="s">
        <v>44</v>
      </c>
      <c r="M3251" s="2">
        <v>-5</v>
      </c>
      <c r="N3251" t="s">
        <v>4523</v>
      </c>
      <c r="O3251" t="s">
        <v>4524</v>
      </c>
      <c r="P3251" t="s">
        <v>15706</v>
      </c>
      <c r="Q3251" t="s">
        <v>15707</v>
      </c>
      <c r="R3251" t="s">
        <v>44</v>
      </c>
      <c r="S3251" t="s">
        <v>4527</v>
      </c>
      <c r="T3251" s="3">
        <v>45820</v>
      </c>
      <c r="U3251" s="3">
        <v>45821</v>
      </c>
      <c r="V3251" s="2">
        <v>0</v>
      </c>
      <c r="W3251" t="s">
        <v>44</v>
      </c>
      <c r="X3251" t="s">
        <v>44</v>
      </c>
      <c r="Y3251" t="s">
        <v>15708</v>
      </c>
      <c r="Z3251" t="s">
        <v>15709</v>
      </c>
      <c r="AA3251" t="s">
        <v>4529</v>
      </c>
      <c r="AB3251" t="s">
        <v>4530</v>
      </c>
      <c r="AC3251" t="s">
        <v>89</v>
      </c>
      <c r="AD3251" t="str">
        <f t="shared" si="50"/>
        <v>10-60</v>
      </c>
      <c r="AE3251" t="str">
        <f>VLOOKUP(AD3251,'Main_Sub Desc'!C:D,2,)</f>
        <v>LPC from invoicing</v>
      </c>
      <c r="AF3251" t="str">
        <f>VLOOKUP(VALUE(H3251),'Main_Sub Desc'!F:G,2,)</f>
        <v>Wtr Rev Late Payment</v>
      </c>
      <c r="AG3251">
        <f>IFERROR(VLOOKUP(VALUE(I3251),'PC Mapping'!A:F,6,),"")</f>
        <v>10469</v>
      </c>
      <c r="AH3251" s="13" t="str">
        <f>VLOOKUP(AG3251,'PC Mapping'!L:M,2,)</f>
        <v>Bolivar Water</v>
      </c>
    </row>
    <row r="3252" spans="1:34" x14ac:dyDescent="0.2">
      <c r="A3252" t="s">
        <v>15705</v>
      </c>
      <c r="B3252" t="s">
        <v>15680</v>
      </c>
      <c r="C3252" t="s">
        <v>4519</v>
      </c>
      <c r="D3252" t="s">
        <v>4520</v>
      </c>
      <c r="E3252" s="3">
        <v>45820</v>
      </c>
      <c r="F3252" t="s">
        <v>44</v>
      </c>
      <c r="G3252" t="s">
        <v>3742</v>
      </c>
      <c r="H3252" t="s">
        <v>3716</v>
      </c>
      <c r="I3252" t="s">
        <v>4534</v>
      </c>
      <c r="J3252" t="s">
        <v>4522</v>
      </c>
      <c r="K3252" s="2">
        <v>-5</v>
      </c>
      <c r="L3252" t="s">
        <v>44</v>
      </c>
      <c r="M3252" s="2">
        <v>-5</v>
      </c>
      <c r="N3252" t="s">
        <v>4523</v>
      </c>
      <c r="O3252" t="s">
        <v>4524</v>
      </c>
      <c r="P3252" t="s">
        <v>15706</v>
      </c>
      <c r="Q3252" t="s">
        <v>15710</v>
      </c>
      <c r="R3252" t="s">
        <v>44</v>
      </c>
      <c r="S3252" t="s">
        <v>4527</v>
      </c>
      <c r="T3252" s="3">
        <v>45820</v>
      </c>
      <c r="U3252" s="3">
        <v>45821</v>
      </c>
      <c r="V3252" s="2">
        <v>0</v>
      </c>
      <c r="W3252" t="s">
        <v>44</v>
      </c>
      <c r="X3252" t="s">
        <v>44</v>
      </c>
      <c r="Y3252" t="s">
        <v>15711</v>
      </c>
      <c r="Z3252" t="s">
        <v>15709</v>
      </c>
      <c r="AA3252" t="s">
        <v>4529</v>
      </c>
      <c r="AB3252" t="s">
        <v>4530</v>
      </c>
      <c r="AC3252" t="s">
        <v>89</v>
      </c>
      <c r="AD3252" t="str">
        <f t="shared" si="50"/>
        <v>10-60</v>
      </c>
      <c r="AE3252" t="str">
        <f>VLOOKUP(AD3252,'Main_Sub Desc'!C:D,2,)</f>
        <v>LPC from invoicing</v>
      </c>
      <c r="AF3252" t="str">
        <f>VLOOKUP(VALUE(H3252),'Main_Sub Desc'!F:G,2,)</f>
        <v>Wst Rev Late Payment</v>
      </c>
      <c r="AG3252">
        <f>IFERROR(VLOOKUP(VALUE(I3252),'PC Mapping'!A:F,6,),"")</f>
        <v>10514</v>
      </c>
      <c r="AH3252" s="13" t="str">
        <f>VLOOKUP(AG3252,'PC Mapping'!L:M,2,)</f>
        <v>Bolivar Sewer</v>
      </c>
    </row>
    <row r="3253" spans="1:34" x14ac:dyDescent="0.2">
      <c r="A3253" t="s">
        <v>15712</v>
      </c>
      <c r="B3253" t="s">
        <v>15680</v>
      </c>
      <c r="C3253" t="s">
        <v>4519</v>
      </c>
      <c r="D3253" t="s">
        <v>4520</v>
      </c>
      <c r="E3253" s="3">
        <v>45820</v>
      </c>
      <c r="F3253" t="s">
        <v>44</v>
      </c>
      <c r="G3253" t="s">
        <v>3742</v>
      </c>
      <c r="H3253" t="s">
        <v>3722</v>
      </c>
      <c r="I3253" t="s">
        <v>4538</v>
      </c>
      <c r="J3253" t="s">
        <v>4522</v>
      </c>
      <c r="K3253" s="2">
        <v>-5</v>
      </c>
      <c r="L3253" t="s">
        <v>44</v>
      </c>
      <c r="M3253" s="2">
        <v>-5</v>
      </c>
      <c r="N3253" t="s">
        <v>4523</v>
      </c>
      <c r="O3253" t="s">
        <v>4524</v>
      </c>
      <c r="P3253" t="s">
        <v>9095</v>
      </c>
      <c r="Q3253" t="s">
        <v>15713</v>
      </c>
      <c r="R3253" t="s">
        <v>44</v>
      </c>
      <c r="S3253" t="s">
        <v>4527</v>
      </c>
      <c r="T3253" s="3">
        <v>45820</v>
      </c>
      <c r="U3253" s="3">
        <v>45821</v>
      </c>
      <c r="V3253" s="2">
        <v>0</v>
      </c>
      <c r="W3253" t="s">
        <v>44</v>
      </c>
      <c r="X3253" t="s">
        <v>44</v>
      </c>
      <c r="Y3253" t="s">
        <v>9097</v>
      </c>
      <c r="Z3253" t="s">
        <v>9098</v>
      </c>
      <c r="AA3253" t="s">
        <v>4529</v>
      </c>
      <c r="AB3253" t="s">
        <v>4530</v>
      </c>
      <c r="AC3253" t="s">
        <v>89</v>
      </c>
      <c r="AD3253" t="str">
        <f t="shared" si="50"/>
        <v>10-60</v>
      </c>
      <c r="AE3253" t="str">
        <f>VLOOKUP(AD3253,'Main_Sub Desc'!C:D,2,)</f>
        <v>LPC from invoicing</v>
      </c>
      <c r="AF3253" t="str">
        <f>VLOOKUP(VALUE(H3253),'Main_Sub Desc'!F:G,2,)</f>
        <v>Wtr Rev Late Payment</v>
      </c>
      <c r="AG3253">
        <f>IFERROR(VLOOKUP(VALUE(I3253),'PC Mapping'!A:F,6,),"")</f>
        <v>10469</v>
      </c>
      <c r="AH3253" s="13" t="str">
        <f>VLOOKUP(AG3253,'PC Mapping'!L:M,2,)</f>
        <v>Bolivar Water</v>
      </c>
    </row>
    <row r="3254" spans="1:34" x14ac:dyDescent="0.2">
      <c r="A3254" t="s">
        <v>15712</v>
      </c>
      <c r="B3254" t="s">
        <v>15680</v>
      </c>
      <c r="C3254" t="s">
        <v>4519</v>
      </c>
      <c r="D3254" t="s">
        <v>4520</v>
      </c>
      <c r="E3254" s="3">
        <v>45820</v>
      </c>
      <c r="F3254" t="s">
        <v>44</v>
      </c>
      <c r="G3254" t="s">
        <v>3742</v>
      </c>
      <c r="H3254" t="s">
        <v>3716</v>
      </c>
      <c r="I3254" t="s">
        <v>4534</v>
      </c>
      <c r="J3254" t="s">
        <v>4522</v>
      </c>
      <c r="K3254" s="2">
        <v>-5</v>
      </c>
      <c r="L3254" t="s">
        <v>44</v>
      </c>
      <c r="M3254" s="2">
        <v>-5</v>
      </c>
      <c r="N3254" t="s">
        <v>4523</v>
      </c>
      <c r="O3254" t="s">
        <v>4524</v>
      </c>
      <c r="P3254" t="s">
        <v>9095</v>
      </c>
      <c r="Q3254" t="s">
        <v>15714</v>
      </c>
      <c r="R3254" t="s">
        <v>44</v>
      </c>
      <c r="S3254" t="s">
        <v>4527</v>
      </c>
      <c r="T3254" s="3">
        <v>45820</v>
      </c>
      <c r="U3254" s="3">
        <v>45821</v>
      </c>
      <c r="V3254" s="2">
        <v>0</v>
      </c>
      <c r="W3254" t="s">
        <v>44</v>
      </c>
      <c r="X3254" t="s">
        <v>44</v>
      </c>
      <c r="Y3254" t="s">
        <v>9100</v>
      </c>
      <c r="Z3254" t="s">
        <v>9098</v>
      </c>
      <c r="AA3254" t="s">
        <v>4529</v>
      </c>
      <c r="AB3254" t="s">
        <v>4530</v>
      </c>
      <c r="AC3254" t="s">
        <v>89</v>
      </c>
      <c r="AD3254" t="str">
        <f t="shared" si="50"/>
        <v>10-60</v>
      </c>
      <c r="AE3254" t="str">
        <f>VLOOKUP(AD3254,'Main_Sub Desc'!C:D,2,)</f>
        <v>LPC from invoicing</v>
      </c>
      <c r="AF3254" t="str">
        <f>VLOOKUP(VALUE(H3254),'Main_Sub Desc'!F:G,2,)</f>
        <v>Wst Rev Late Payment</v>
      </c>
      <c r="AG3254">
        <f>IFERROR(VLOOKUP(VALUE(I3254),'PC Mapping'!A:F,6,),"")</f>
        <v>10514</v>
      </c>
      <c r="AH3254" s="13" t="str">
        <f>VLOOKUP(AG3254,'PC Mapping'!L:M,2,)</f>
        <v>Bolivar Sewer</v>
      </c>
    </row>
    <row r="3255" spans="1:34" x14ac:dyDescent="0.2">
      <c r="A3255" t="s">
        <v>15715</v>
      </c>
      <c r="B3255" t="s">
        <v>15716</v>
      </c>
      <c r="C3255" t="s">
        <v>4519</v>
      </c>
      <c r="D3255" t="s">
        <v>4520</v>
      </c>
      <c r="E3255" s="3">
        <v>45827</v>
      </c>
      <c r="F3255" t="s">
        <v>44</v>
      </c>
      <c r="G3255" t="s">
        <v>3742</v>
      </c>
      <c r="H3255" t="s">
        <v>3722</v>
      </c>
      <c r="I3255" t="s">
        <v>4538</v>
      </c>
      <c r="J3255" t="s">
        <v>4522</v>
      </c>
      <c r="K3255" s="2">
        <v>-7.97</v>
      </c>
      <c r="L3255" t="s">
        <v>44</v>
      </c>
      <c r="M3255" s="2">
        <v>-7.97</v>
      </c>
      <c r="N3255" t="s">
        <v>4523</v>
      </c>
      <c r="O3255" t="s">
        <v>4524</v>
      </c>
      <c r="P3255" t="s">
        <v>10078</v>
      </c>
      <c r="Q3255" t="s">
        <v>15717</v>
      </c>
      <c r="R3255" t="s">
        <v>44</v>
      </c>
      <c r="S3255" t="s">
        <v>4527</v>
      </c>
      <c r="T3255" s="3">
        <v>45827</v>
      </c>
      <c r="U3255" s="3">
        <v>45828</v>
      </c>
      <c r="V3255" s="2">
        <v>0</v>
      </c>
      <c r="W3255" t="s">
        <v>44</v>
      </c>
      <c r="X3255" t="s">
        <v>44</v>
      </c>
      <c r="Y3255" t="s">
        <v>15718</v>
      </c>
      <c r="Z3255" t="s">
        <v>360</v>
      </c>
      <c r="AA3255" t="s">
        <v>4529</v>
      </c>
      <c r="AB3255" t="s">
        <v>4530</v>
      </c>
      <c r="AC3255" t="s">
        <v>89</v>
      </c>
      <c r="AD3255" t="str">
        <f t="shared" si="50"/>
        <v>10-60</v>
      </c>
      <c r="AE3255" t="str">
        <f>VLOOKUP(AD3255,'Main_Sub Desc'!C:D,2,)</f>
        <v>LPC from invoicing</v>
      </c>
      <c r="AF3255" t="str">
        <f>VLOOKUP(VALUE(H3255),'Main_Sub Desc'!F:G,2,)</f>
        <v>Wtr Rev Late Payment</v>
      </c>
      <c r="AG3255">
        <f>IFERROR(VLOOKUP(VALUE(I3255),'PC Mapping'!A:F,6,),"")</f>
        <v>10469</v>
      </c>
      <c r="AH3255" s="13" t="str">
        <f>VLOOKUP(AG3255,'PC Mapping'!L:M,2,)</f>
        <v>Bolivar Water</v>
      </c>
    </row>
    <row r="3256" spans="1:34" x14ac:dyDescent="0.2">
      <c r="A3256" t="s">
        <v>15715</v>
      </c>
      <c r="B3256" t="s">
        <v>15716</v>
      </c>
      <c r="C3256" t="s">
        <v>4519</v>
      </c>
      <c r="D3256" t="s">
        <v>4520</v>
      </c>
      <c r="E3256" s="3">
        <v>45827</v>
      </c>
      <c r="F3256" t="s">
        <v>44</v>
      </c>
      <c r="G3256" t="s">
        <v>3742</v>
      </c>
      <c r="H3256" t="s">
        <v>3716</v>
      </c>
      <c r="I3256" t="s">
        <v>4534</v>
      </c>
      <c r="J3256" t="s">
        <v>4522</v>
      </c>
      <c r="K3256" s="2">
        <v>-10.69</v>
      </c>
      <c r="L3256" t="s">
        <v>44</v>
      </c>
      <c r="M3256" s="2">
        <v>-10.69</v>
      </c>
      <c r="N3256" t="s">
        <v>4523</v>
      </c>
      <c r="O3256" t="s">
        <v>4524</v>
      </c>
      <c r="P3256" t="s">
        <v>10078</v>
      </c>
      <c r="Q3256" t="s">
        <v>15719</v>
      </c>
      <c r="R3256" t="s">
        <v>44</v>
      </c>
      <c r="S3256" t="s">
        <v>4527</v>
      </c>
      <c r="T3256" s="3">
        <v>45827</v>
      </c>
      <c r="U3256" s="3">
        <v>45828</v>
      </c>
      <c r="V3256" s="2">
        <v>0</v>
      </c>
      <c r="W3256" t="s">
        <v>44</v>
      </c>
      <c r="X3256" t="s">
        <v>44</v>
      </c>
      <c r="Y3256" t="s">
        <v>15720</v>
      </c>
      <c r="Z3256" t="s">
        <v>360</v>
      </c>
      <c r="AA3256" t="s">
        <v>4529</v>
      </c>
      <c r="AB3256" t="s">
        <v>4530</v>
      </c>
      <c r="AC3256" t="s">
        <v>89</v>
      </c>
      <c r="AD3256" t="str">
        <f t="shared" si="50"/>
        <v>10-60</v>
      </c>
      <c r="AE3256" t="str">
        <f>VLOOKUP(AD3256,'Main_Sub Desc'!C:D,2,)</f>
        <v>LPC from invoicing</v>
      </c>
      <c r="AF3256" t="str">
        <f>VLOOKUP(VALUE(H3256),'Main_Sub Desc'!F:G,2,)</f>
        <v>Wst Rev Late Payment</v>
      </c>
      <c r="AG3256">
        <f>IFERROR(VLOOKUP(VALUE(I3256),'PC Mapping'!A:F,6,),"")</f>
        <v>10514</v>
      </c>
      <c r="AH3256" s="13" t="str">
        <f>VLOOKUP(AG3256,'PC Mapping'!L:M,2,)</f>
        <v>Bolivar Sewer</v>
      </c>
    </row>
    <row r="3257" spans="1:34" x14ac:dyDescent="0.2">
      <c r="A3257" t="s">
        <v>15721</v>
      </c>
      <c r="B3257" t="s">
        <v>15722</v>
      </c>
      <c r="C3257" t="s">
        <v>4519</v>
      </c>
      <c r="D3257" t="s">
        <v>4520</v>
      </c>
      <c r="E3257" s="3">
        <v>45827</v>
      </c>
      <c r="F3257" t="s">
        <v>44</v>
      </c>
      <c r="G3257" t="s">
        <v>3742</v>
      </c>
      <c r="H3257" t="s">
        <v>3722</v>
      </c>
      <c r="I3257" t="s">
        <v>4538</v>
      </c>
      <c r="J3257" t="s">
        <v>4522</v>
      </c>
      <c r="K3257" s="2">
        <v>-5</v>
      </c>
      <c r="L3257" t="s">
        <v>44</v>
      </c>
      <c r="M3257" s="2">
        <v>-5</v>
      </c>
      <c r="N3257" t="s">
        <v>4523</v>
      </c>
      <c r="O3257" t="s">
        <v>4524</v>
      </c>
      <c r="P3257" t="s">
        <v>15723</v>
      </c>
      <c r="Q3257" t="s">
        <v>15724</v>
      </c>
      <c r="R3257" t="s">
        <v>44</v>
      </c>
      <c r="S3257" t="s">
        <v>4527</v>
      </c>
      <c r="T3257" s="3">
        <v>45827</v>
      </c>
      <c r="U3257" s="3">
        <v>45828</v>
      </c>
      <c r="V3257" s="2">
        <v>0</v>
      </c>
      <c r="W3257" t="s">
        <v>44</v>
      </c>
      <c r="X3257" t="s">
        <v>44</v>
      </c>
      <c r="Y3257" t="s">
        <v>15725</v>
      </c>
      <c r="Z3257" t="s">
        <v>713</v>
      </c>
      <c r="AA3257" t="s">
        <v>4529</v>
      </c>
      <c r="AB3257" t="s">
        <v>4530</v>
      </c>
      <c r="AC3257" t="s">
        <v>89</v>
      </c>
      <c r="AD3257" t="str">
        <f t="shared" si="50"/>
        <v>10-60</v>
      </c>
      <c r="AE3257" t="str">
        <f>VLOOKUP(AD3257,'Main_Sub Desc'!C:D,2,)</f>
        <v>LPC from invoicing</v>
      </c>
      <c r="AF3257" t="str">
        <f>VLOOKUP(VALUE(H3257),'Main_Sub Desc'!F:G,2,)</f>
        <v>Wtr Rev Late Payment</v>
      </c>
      <c r="AG3257">
        <f>IFERROR(VLOOKUP(VALUE(I3257),'PC Mapping'!A:F,6,),"")</f>
        <v>10469</v>
      </c>
      <c r="AH3257" s="13" t="str">
        <f>VLOOKUP(AG3257,'PC Mapping'!L:M,2,)</f>
        <v>Bolivar Water</v>
      </c>
    </row>
    <row r="3258" spans="1:34" x14ac:dyDescent="0.2">
      <c r="A3258" t="s">
        <v>15721</v>
      </c>
      <c r="B3258" t="s">
        <v>15722</v>
      </c>
      <c r="C3258" t="s">
        <v>4519</v>
      </c>
      <c r="D3258" t="s">
        <v>4520</v>
      </c>
      <c r="E3258" s="3">
        <v>45827</v>
      </c>
      <c r="F3258" t="s">
        <v>44</v>
      </c>
      <c r="G3258" t="s">
        <v>3742</v>
      </c>
      <c r="H3258" t="s">
        <v>3716</v>
      </c>
      <c r="I3258" t="s">
        <v>4534</v>
      </c>
      <c r="J3258" t="s">
        <v>4522</v>
      </c>
      <c r="K3258" s="2">
        <v>-5</v>
      </c>
      <c r="L3258" t="s">
        <v>44</v>
      </c>
      <c r="M3258" s="2">
        <v>-5</v>
      </c>
      <c r="N3258" t="s">
        <v>4523</v>
      </c>
      <c r="O3258" t="s">
        <v>4524</v>
      </c>
      <c r="P3258" t="s">
        <v>15723</v>
      </c>
      <c r="Q3258" t="s">
        <v>15726</v>
      </c>
      <c r="R3258" t="s">
        <v>44</v>
      </c>
      <c r="S3258" t="s">
        <v>4527</v>
      </c>
      <c r="T3258" s="3">
        <v>45827</v>
      </c>
      <c r="U3258" s="3">
        <v>45828</v>
      </c>
      <c r="V3258" s="2">
        <v>0</v>
      </c>
      <c r="W3258" t="s">
        <v>44</v>
      </c>
      <c r="X3258" t="s">
        <v>44</v>
      </c>
      <c r="Y3258" t="s">
        <v>15727</v>
      </c>
      <c r="Z3258" t="s">
        <v>713</v>
      </c>
      <c r="AA3258" t="s">
        <v>4529</v>
      </c>
      <c r="AB3258" t="s">
        <v>4530</v>
      </c>
      <c r="AC3258" t="s">
        <v>89</v>
      </c>
      <c r="AD3258" t="str">
        <f t="shared" si="50"/>
        <v>10-60</v>
      </c>
      <c r="AE3258" t="str">
        <f>VLOOKUP(AD3258,'Main_Sub Desc'!C:D,2,)</f>
        <v>LPC from invoicing</v>
      </c>
      <c r="AF3258" t="str">
        <f>VLOOKUP(VALUE(H3258),'Main_Sub Desc'!F:G,2,)</f>
        <v>Wst Rev Late Payment</v>
      </c>
      <c r="AG3258">
        <f>IFERROR(VLOOKUP(VALUE(I3258),'PC Mapping'!A:F,6,),"")</f>
        <v>10514</v>
      </c>
      <c r="AH3258" s="13" t="str">
        <f>VLOOKUP(AG3258,'PC Mapping'!L:M,2,)</f>
        <v>Bolivar Sewer</v>
      </c>
    </row>
    <row r="3259" spans="1:34" x14ac:dyDescent="0.2">
      <c r="A3259" t="s">
        <v>15728</v>
      </c>
      <c r="B3259" t="s">
        <v>15716</v>
      </c>
      <c r="C3259" t="s">
        <v>4519</v>
      </c>
      <c r="D3259" t="s">
        <v>4520</v>
      </c>
      <c r="E3259" s="3">
        <v>45827</v>
      </c>
      <c r="F3259" t="s">
        <v>44</v>
      </c>
      <c r="G3259" t="s">
        <v>3742</v>
      </c>
      <c r="H3259" t="s">
        <v>3722</v>
      </c>
      <c r="I3259" t="s">
        <v>4538</v>
      </c>
      <c r="J3259" t="s">
        <v>4522</v>
      </c>
      <c r="K3259" s="2">
        <v>-12.53</v>
      </c>
      <c r="L3259" t="s">
        <v>44</v>
      </c>
      <c r="M3259" s="2">
        <v>-12.53</v>
      </c>
      <c r="N3259" t="s">
        <v>4523</v>
      </c>
      <c r="O3259" t="s">
        <v>4524</v>
      </c>
      <c r="P3259" t="s">
        <v>15729</v>
      </c>
      <c r="Q3259" t="s">
        <v>15730</v>
      </c>
      <c r="R3259" t="s">
        <v>44</v>
      </c>
      <c r="S3259" t="s">
        <v>4527</v>
      </c>
      <c r="T3259" s="3">
        <v>45827</v>
      </c>
      <c r="U3259" s="3">
        <v>45828</v>
      </c>
      <c r="V3259" s="2">
        <v>0</v>
      </c>
      <c r="W3259" t="s">
        <v>44</v>
      </c>
      <c r="X3259" t="s">
        <v>44</v>
      </c>
      <c r="Y3259" t="s">
        <v>15731</v>
      </c>
      <c r="Z3259" t="s">
        <v>1138</v>
      </c>
      <c r="AA3259" t="s">
        <v>4529</v>
      </c>
      <c r="AB3259" t="s">
        <v>4530</v>
      </c>
      <c r="AC3259" t="s">
        <v>89</v>
      </c>
      <c r="AD3259" t="str">
        <f t="shared" si="50"/>
        <v>10-60</v>
      </c>
      <c r="AE3259" t="str">
        <f>VLOOKUP(AD3259,'Main_Sub Desc'!C:D,2,)</f>
        <v>LPC from invoicing</v>
      </c>
      <c r="AF3259" t="str">
        <f>VLOOKUP(VALUE(H3259),'Main_Sub Desc'!F:G,2,)</f>
        <v>Wtr Rev Late Payment</v>
      </c>
      <c r="AG3259">
        <f>IFERROR(VLOOKUP(VALUE(I3259),'PC Mapping'!A:F,6,),"")</f>
        <v>10469</v>
      </c>
      <c r="AH3259" s="13" t="str">
        <f>VLOOKUP(AG3259,'PC Mapping'!L:M,2,)</f>
        <v>Bolivar Water</v>
      </c>
    </row>
    <row r="3260" spans="1:34" x14ac:dyDescent="0.2">
      <c r="A3260" t="s">
        <v>15728</v>
      </c>
      <c r="B3260" t="s">
        <v>15716</v>
      </c>
      <c r="C3260" t="s">
        <v>4519</v>
      </c>
      <c r="D3260" t="s">
        <v>4520</v>
      </c>
      <c r="E3260" s="3">
        <v>45827</v>
      </c>
      <c r="F3260" t="s">
        <v>44</v>
      </c>
      <c r="G3260" t="s">
        <v>3742</v>
      </c>
      <c r="H3260" t="s">
        <v>3716</v>
      </c>
      <c r="I3260" t="s">
        <v>4534</v>
      </c>
      <c r="J3260" t="s">
        <v>4522</v>
      </c>
      <c r="K3260" s="2">
        <v>-19.8</v>
      </c>
      <c r="L3260" t="s">
        <v>44</v>
      </c>
      <c r="M3260" s="2">
        <v>-19.8</v>
      </c>
      <c r="N3260" t="s">
        <v>4523</v>
      </c>
      <c r="O3260" t="s">
        <v>4524</v>
      </c>
      <c r="P3260" t="s">
        <v>15729</v>
      </c>
      <c r="Q3260" t="s">
        <v>15732</v>
      </c>
      <c r="R3260" t="s">
        <v>44</v>
      </c>
      <c r="S3260" t="s">
        <v>4527</v>
      </c>
      <c r="T3260" s="3">
        <v>45827</v>
      </c>
      <c r="U3260" s="3">
        <v>45828</v>
      </c>
      <c r="V3260" s="2">
        <v>0</v>
      </c>
      <c r="W3260" t="s">
        <v>44</v>
      </c>
      <c r="X3260" t="s">
        <v>44</v>
      </c>
      <c r="Y3260" t="s">
        <v>15733</v>
      </c>
      <c r="Z3260" t="s">
        <v>1138</v>
      </c>
      <c r="AA3260" t="s">
        <v>4529</v>
      </c>
      <c r="AB3260" t="s">
        <v>4530</v>
      </c>
      <c r="AC3260" t="s">
        <v>89</v>
      </c>
      <c r="AD3260" t="str">
        <f t="shared" si="50"/>
        <v>10-60</v>
      </c>
      <c r="AE3260" t="str">
        <f>VLOOKUP(AD3260,'Main_Sub Desc'!C:D,2,)</f>
        <v>LPC from invoicing</v>
      </c>
      <c r="AF3260" t="str">
        <f>VLOOKUP(VALUE(H3260),'Main_Sub Desc'!F:G,2,)</f>
        <v>Wst Rev Late Payment</v>
      </c>
      <c r="AG3260">
        <f>IFERROR(VLOOKUP(VALUE(I3260),'PC Mapping'!A:F,6,),"")</f>
        <v>10514</v>
      </c>
      <c r="AH3260" s="13" t="str">
        <f>VLOOKUP(AG3260,'PC Mapping'!L:M,2,)</f>
        <v>Bolivar Sewer</v>
      </c>
    </row>
    <row r="3261" spans="1:34" x14ac:dyDescent="0.2">
      <c r="A3261" t="s">
        <v>15734</v>
      </c>
      <c r="B3261" t="s">
        <v>15722</v>
      </c>
      <c r="C3261" t="s">
        <v>4519</v>
      </c>
      <c r="D3261" t="s">
        <v>4520</v>
      </c>
      <c r="E3261" s="3">
        <v>45827</v>
      </c>
      <c r="F3261" t="s">
        <v>44</v>
      </c>
      <c r="G3261" t="s">
        <v>3742</v>
      </c>
      <c r="H3261" t="s">
        <v>3722</v>
      </c>
      <c r="I3261" t="s">
        <v>3752</v>
      </c>
      <c r="J3261" t="s">
        <v>4522</v>
      </c>
      <c r="K3261" s="2">
        <v>-5</v>
      </c>
      <c r="L3261" t="s">
        <v>44</v>
      </c>
      <c r="M3261" s="2">
        <v>-5</v>
      </c>
      <c r="N3261" t="s">
        <v>4523</v>
      </c>
      <c r="O3261" t="s">
        <v>4524</v>
      </c>
      <c r="P3261" t="s">
        <v>15735</v>
      </c>
      <c r="Q3261" t="s">
        <v>15736</v>
      </c>
      <c r="R3261" t="s">
        <v>44</v>
      </c>
      <c r="S3261" t="s">
        <v>4527</v>
      </c>
      <c r="T3261" s="3">
        <v>45827</v>
      </c>
      <c r="U3261" s="3">
        <v>45828</v>
      </c>
      <c r="V3261" s="2">
        <v>0</v>
      </c>
      <c r="W3261" t="s">
        <v>44</v>
      </c>
      <c r="X3261" t="s">
        <v>44</v>
      </c>
      <c r="Y3261" t="s">
        <v>15737</v>
      </c>
      <c r="Z3261" t="s">
        <v>2150</v>
      </c>
      <c r="AA3261" t="s">
        <v>4529</v>
      </c>
      <c r="AB3261" t="s">
        <v>4530</v>
      </c>
      <c r="AC3261" t="s">
        <v>89</v>
      </c>
      <c r="AD3261" t="str">
        <f t="shared" si="50"/>
        <v>10-60</v>
      </c>
      <c r="AE3261" t="str">
        <f>VLOOKUP(AD3261,'Main_Sub Desc'!C:D,2,)</f>
        <v>LPC from invoicing</v>
      </c>
      <c r="AF3261" t="str">
        <f>VLOOKUP(VALUE(H3261),'Main_Sub Desc'!F:G,2,)</f>
        <v>Wtr Rev Late Payment</v>
      </c>
      <c r="AG3261">
        <f>IFERROR(VLOOKUP(VALUE(I3261),'PC Mapping'!A:F,6,),"")</f>
        <v>10719</v>
      </c>
      <c r="AH3261" s="13" t="str">
        <f>VLOOKUP(AG3261,'PC Mapping'!L:M,2,)</f>
        <v>All Other Water</v>
      </c>
    </row>
    <row r="3262" spans="1:34" x14ac:dyDescent="0.2">
      <c r="A3262" t="s">
        <v>15738</v>
      </c>
      <c r="B3262" t="s">
        <v>15739</v>
      </c>
      <c r="C3262" t="s">
        <v>4519</v>
      </c>
      <c r="D3262" t="s">
        <v>4520</v>
      </c>
      <c r="E3262" s="3">
        <v>45833</v>
      </c>
      <c r="F3262" t="s">
        <v>44</v>
      </c>
      <c r="G3262" t="s">
        <v>3742</v>
      </c>
      <c r="H3262" t="s">
        <v>3722</v>
      </c>
      <c r="I3262" t="s">
        <v>3752</v>
      </c>
      <c r="J3262" t="s">
        <v>4522</v>
      </c>
      <c r="K3262" s="2">
        <v>-5</v>
      </c>
      <c r="L3262" t="s">
        <v>44</v>
      </c>
      <c r="M3262" s="2">
        <v>-5</v>
      </c>
      <c r="N3262" t="s">
        <v>4523</v>
      </c>
      <c r="O3262" t="s">
        <v>4524</v>
      </c>
      <c r="P3262" t="s">
        <v>15740</v>
      </c>
      <c r="Q3262" t="s">
        <v>15741</v>
      </c>
      <c r="R3262" t="s">
        <v>44</v>
      </c>
      <c r="S3262" t="s">
        <v>4527</v>
      </c>
      <c r="T3262" s="3">
        <v>45833</v>
      </c>
      <c r="U3262" s="3">
        <v>45834</v>
      </c>
      <c r="V3262" s="2">
        <v>0</v>
      </c>
      <c r="W3262" t="s">
        <v>44</v>
      </c>
      <c r="X3262" t="s">
        <v>44</v>
      </c>
      <c r="Y3262" t="s">
        <v>15742</v>
      </c>
      <c r="Z3262" t="s">
        <v>1990</v>
      </c>
      <c r="AA3262" t="s">
        <v>4529</v>
      </c>
      <c r="AB3262" t="s">
        <v>4530</v>
      </c>
      <c r="AC3262" t="s">
        <v>89</v>
      </c>
      <c r="AD3262" t="str">
        <f t="shared" si="50"/>
        <v>10-60</v>
      </c>
      <c r="AE3262" t="str">
        <f>VLOOKUP(AD3262,'Main_Sub Desc'!C:D,2,)</f>
        <v>LPC from invoicing</v>
      </c>
      <c r="AF3262" t="str">
        <f>VLOOKUP(VALUE(H3262),'Main_Sub Desc'!F:G,2,)</f>
        <v>Wtr Rev Late Payment</v>
      </c>
      <c r="AG3262">
        <f>IFERROR(VLOOKUP(VALUE(I3262),'PC Mapping'!A:F,6,),"")</f>
        <v>10719</v>
      </c>
      <c r="AH3262" s="13" t="str">
        <f>VLOOKUP(AG3262,'PC Mapping'!L:M,2,)</f>
        <v>All Other Water</v>
      </c>
    </row>
    <row r="3263" spans="1:34" x14ac:dyDescent="0.2">
      <c r="A3263" t="s">
        <v>15743</v>
      </c>
      <c r="B3263" t="s">
        <v>15739</v>
      </c>
      <c r="C3263" t="s">
        <v>4519</v>
      </c>
      <c r="D3263" t="s">
        <v>4520</v>
      </c>
      <c r="E3263" s="3">
        <v>45833</v>
      </c>
      <c r="F3263" t="s">
        <v>44</v>
      </c>
      <c r="G3263" t="s">
        <v>3742</v>
      </c>
      <c r="H3263" t="s">
        <v>3722</v>
      </c>
      <c r="I3263" t="s">
        <v>3752</v>
      </c>
      <c r="J3263" t="s">
        <v>4522</v>
      </c>
      <c r="K3263" s="2">
        <v>-5</v>
      </c>
      <c r="L3263" t="s">
        <v>44</v>
      </c>
      <c r="M3263" s="2">
        <v>-5</v>
      </c>
      <c r="N3263" t="s">
        <v>4523</v>
      </c>
      <c r="O3263" t="s">
        <v>4524</v>
      </c>
      <c r="P3263" t="s">
        <v>15744</v>
      </c>
      <c r="Q3263" t="s">
        <v>15745</v>
      </c>
      <c r="R3263" t="s">
        <v>44</v>
      </c>
      <c r="S3263" t="s">
        <v>4527</v>
      </c>
      <c r="T3263" s="3">
        <v>45833</v>
      </c>
      <c r="U3263" s="3">
        <v>45834</v>
      </c>
      <c r="V3263" s="2">
        <v>0</v>
      </c>
      <c r="W3263" t="s">
        <v>44</v>
      </c>
      <c r="X3263" t="s">
        <v>44</v>
      </c>
      <c r="Y3263" t="s">
        <v>15746</v>
      </c>
      <c r="Z3263" t="s">
        <v>2403</v>
      </c>
      <c r="AA3263" t="s">
        <v>4529</v>
      </c>
      <c r="AB3263" t="s">
        <v>4530</v>
      </c>
      <c r="AC3263" t="s">
        <v>89</v>
      </c>
      <c r="AD3263" t="str">
        <f t="shared" si="50"/>
        <v>10-60</v>
      </c>
      <c r="AE3263" t="str">
        <f>VLOOKUP(AD3263,'Main_Sub Desc'!C:D,2,)</f>
        <v>LPC from invoicing</v>
      </c>
      <c r="AF3263" t="str">
        <f>VLOOKUP(VALUE(H3263),'Main_Sub Desc'!F:G,2,)</f>
        <v>Wtr Rev Late Payment</v>
      </c>
      <c r="AG3263">
        <f>IFERROR(VLOOKUP(VALUE(I3263),'PC Mapping'!A:F,6,),"")</f>
        <v>10719</v>
      </c>
      <c r="AH3263" s="13" t="str">
        <f>VLOOKUP(AG3263,'PC Mapping'!L:M,2,)</f>
        <v>All Other Water</v>
      </c>
    </row>
    <row r="3264" spans="1:34" x14ac:dyDescent="0.2">
      <c r="A3264" t="s">
        <v>15747</v>
      </c>
      <c r="B3264" t="s">
        <v>15748</v>
      </c>
      <c r="C3264" t="s">
        <v>4519</v>
      </c>
      <c r="D3264" t="s">
        <v>4520</v>
      </c>
      <c r="E3264" s="3">
        <v>45833</v>
      </c>
      <c r="F3264" t="s">
        <v>44</v>
      </c>
      <c r="G3264" t="s">
        <v>3742</v>
      </c>
      <c r="H3264" t="s">
        <v>3722</v>
      </c>
      <c r="I3264" t="s">
        <v>3752</v>
      </c>
      <c r="J3264" t="s">
        <v>4522</v>
      </c>
      <c r="K3264" s="2">
        <v>-5</v>
      </c>
      <c r="L3264" t="s">
        <v>44</v>
      </c>
      <c r="M3264" s="2">
        <v>-5</v>
      </c>
      <c r="N3264" t="s">
        <v>4523</v>
      </c>
      <c r="O3264" t="s">
        <v>4524</v>
      </c>
      <c r="P3264" t="s">
        <v>9322</v>
      </c>
      <c r="Q3264" t="s">
        <v>15749</v>
      </c>
      <c r="R3264" t="s">
        <v>44</v>
      </c>
      <c r="S3264" t="s">
        <v>4527</v>
      </c>
      <c r="T3264" s="3">
        <v>45833</v>
      </c>
      <c r="U3264" s="3">
        <v>45834</v>
      </c>
      <c r="V3264" s="2">
        <v>0</v>
      </c>
      <c r="W3264" t="s">
        <v>44</v>
      </c>
      <c r="X3264" t="s">
        <v>44</v>
      </c>
      <c r="Y3264" t="s">
        <v>15750</v>
      </c>
      <c r="Z3264" t="s">
        <v>15751</v>
      </c>
      <c r="AA3264" t="s">
        <v>4529</v>
      </c>
      <c r="AB3264" t="s">
        <v>4530</v>
      </c>
      <c r="AC3264" t="s">
        <v>89</v>
      </c>
      <c r="AD3264" t="str">
        <f t="shared" si="50"/>
        <v>10-60</v>
      </c>
      <c r="AE3264" t="str">
        <f>VLOOKUP(AD3264,'Main_Sub Desc'!C:D,2,)</f>
        <v>LPC from invoicing</v>
      </c>
      <c r="AF3264" t="str">
        <f>VLOOKUP(VALUE(H3264),'Main_Sub Desc'!F:G,2,)</f>
        <v>Wtr Rev Late Payment</v>
      </c>
      <c r="AG3264">
        <f>IFERROR(VLOOKUP(VALUE(I3264),'PC Mapping'!A:F,6,),"")</f>
        <v>10719</v>
      </c>
      <c r="AH3264" s="13" t="str">
        <f>VLOOKUP(AG3264,'PC Mapping'!L:M,2,)</f>
        <v>All Other Water</v>
      </c>
    </row>
    <row r="3265" spans="1:34" x14ac:dyDescent="0.2">
      <c r="A3265" t="s">
        <v>15752</v>
      </c>
      <c r="B3265" t="s">
        <v>15739</v>
      </c>
      <c r="C3265" t="s">
        <v>4519</v>
      </c>
      <c r="D3265" t="s">
        <v>4520</v>
      </c>
      <c r="E3265" s="3">
        <v>45833</v>
      </c>
      <c r="F3265" t="s">
        <v>44</v>
      </c>
      <c r="G3265" t="s">
        <v>3742</v>
      </c>
      <c r="H3265" t="s">
        <v>3722</v>
      </c>
      <c r="I3265" t="s">
        <v>3752</v>
      </c>
      <c r="J3265" t="s">
        <v>4522</v>
      </c>
      <c r="K3265" s="2">
        <v>-5</v>
      </c>
      <c r="L3265" t="s">
        <v>44</v>
      </c>
      <c r="M3265" s="2">
        <v>-5</v>
      </c>
      <c r="N3265" t="s">
        <v>4523</v>
      </c>
      <c r="O3265" t="s">
        <v>4524</v>
      </c>
      <c r="P3265" t="s">
        <v>6288</v>
      </c>
      <c r="Q3265" t="s">
        <v>15753</v>
      </c>
      <c r="R3265" t="s">
        <v>44</v>
      </c>
      <c r="S3265" t="s">
        <v>4527</v>
      </c>
      <c r="T3265" s="3">
        <v>45833</v>
      </c>
      <c r="U3265" s="3">
        <v>45834</v>
      </c>
      <c r="V3265" s="2">
        <v>0</v>
      </c>
      <c r="W3265" t="s">
        <v>44</v>
      </c>
      <c r="X3265" t="s">
        <v>44</v>
      </c>
      <c r="Y3265" t="s">
        <v>15754</v>
      </c>
      <c r="Z3265" t="s">
        <v>15755</v>
      </c>
      <c r="AA3265" t="s">
        <v>4529</v>
      </c>
      <c r="AB3265" t="s">
        <v>4530</v>
      </c>
      <c r="AC3265" t="s">
        <v>89</v>
      </c>
      <c r="AD3265" t="str">
        <f t="shared" si="50"/>
        <v>10-60</v>
      </c>
      <c r="AE3265" t="str">
        <f>VLOOKUP(AD3265,'Main_Sub Desc'!C:D,2,)</f>
        <v>LPC from invoicing</v>
      </c>
      <c r="AF3265" t="str">
        <f>VLOOKUP(VALUE(H3265),'Main_Sub Desc'!F:G,2,)</f>
        <v>Wtr Rev Late Payment</v>
      </c>
      <c r="AG3265">
        <f>IFERROR(VLOOKUP(VALUE(I3265),'PC Mapping'!A:F,6,),"")</f>
        <v>10719</v>
      </c>
      <c r="AH3265" s="13" t="str">
        <f>VLOOKUP(AG3265,'PC Mapping'!L:M,2,)</f>
        <v>All Other Water</v>
      </c>
    </row>
    <row r="3266" spans="1:34" x14ac:dyDescent="0.2">
      <c r="A3266" t="s">
        <v>15756</v>
      </c>
      <c r="B3266" t="s">
        <v>15739</v>
      </c>
      <c r="C3266" t="s">
        <v>4519</v>
      </c>
      <c r="D3266" t="s">
        <v>4520</v>
      </c>
      <c r="E3266" s="3">
        <v>45833</v>
      </c>
      <c r="F3266" t="s">
        <v>44</v>
      </c>
      <c r="G3266" t="s">
        <v>3742</v>
      </c>
      <c r="H3266" t="s">
        <v>3722</v>
      </c>
      <c r="I3266" t="s">
        <v>3752</v>
      </c>
      <c r="J3266" t="s">
        <v>4522</v>
      </c>
      <c r="K3266" s="2">
        <v>-5</v>
      </c>
      <c r="L3266" t="s">
        <v>44</v>
      </c>
      <c r="M3266" s="2">
        <v>-5</v>
      </c>
      <c r="N3266" t="s">
        <v>4523</v>
      </c>
      <c r="O3266" t="s">
        <v>4524</v>
      </c>
      <c r="P3266" t="s">
        <v>11830</v>
      </c>
      <c r="Q3266" t="s">
        <v>15757</v>
      </c>
      <c r="R3266" t="s">
        <v>44</v>
      </c>
      <c r="S3266" t="s">
        <v>4527</v>
      </c>
      <c r="T3266" s="3">
        <v>45833</v>
      </c>
      <c r="U3266" s="3">
        <v>45834</v>
      </c>
      <c r="V3266" s="2">
        <v>0</v>
      </c>
      <c r="W3266" t="s">
        <v>44</v>
      </c>
      <c r="X3266" t="s">
        <v>44</v>
      </c>
      <c r="Y3266" t="s">
        <v>15758</v>
      </c>
      <c r="Z3266" t="s">
        <v>2418</v>
      </c>
      <c r="AA3266" t="s">
        <v>4529</v>
      </c>
      <c r="AB3266" t="s">
        <v>4530</v>
      </c>
      <c r="AC3266" t="s">
        <v>89</v>
      </c>
      <c r="AD3266" t="str">
        <f t="shared" si="50"/>
        <v>10-60</v>
      </c>
      <c r="AE3266" t="str">
        <f>VLOOKUP(AD3266,'Main_Sub Desc'!C:D,2,)</f>
        <v>LPC from invoicing</v>
      </c>
      <c r="AF3266" t="str">
        <f>VLOOKUP(VALUE(H3266),'Main_Sub Desc'!F:G,2,)</f>
        <v>Wtr Rev Late Payment</v>
      </c>
      <c r="AG3266">
        <f>IFERROR(VLOOKUP(VALUE(I3266),'PC Mapping'!A:F,6,),"")</f>
        <v>10719</v>
      </c>
      <c r="AH3266" s="13" t="str">
        <f>VLOOKUP(AG3266,'PC Mapping'!L:M,2,)</f>
        <v>All Other Water</v>
      </c>
    </row>
    <row r="3267" spans="1:34" x14ac:dyDescent="0.2">
      <c r="A3267" t="s">
        <v>15759</v>
      </c>
      <c r="B3267" t="s">
        <v>15739</v>
      </c>
      <c r="C3267" t="s">
        <v>4519</v>
      </c>
      <c r="D3267" t="s">
        <v>4520</v>
      </c>
      <c r="E3267" s="3">
        <v>45833</v>
      </c>
      <c r="F3267" t="s">
        <v>44</v>
      </c>
      <c r="G3267" t="s">
        <v>3742</v>
      </c>
      <c r="H3267" t="s">
        <v>3722</v>
      </c>
      <c r="I3267" t="s">
        <v>3752</v>
      </c>
      <c r="J3267" t="s">
        <v>4522</v>
      </c>
      <c r="K3267" s="2">
        <v>-10.93</v>
      </c>
      <c r="L3267" t="s">
        <v>44</v>
      </c>
      <c r="M3267" s="2">
        <v>-10.93</v>
      </c>
      <c r="N3267" t="s">
        <v>4523</v>
      </c>
      <c r="O3267" t="s">
        <v>4524</v>
      </c>
      <c r="P3267" t="s">
        <v>9336</v>
      </c>
      <c r="Q3267" t="s">
        <v>15760</v>
      </c>
      <c r="R3267" t="s">
        <v>44</v>
      </c>
      <c r="S3267" t="s">
        <v>4527</v>
      </c>
      <c r="T3267" s="3">
        <v>45833</v>
      </c>
      <c r="U3267" s="3">
        <v>45834</v>
      </c>
      <c r="V3267" s="2">
        <v>0</v>
      </c>
      <c r="W3267" t="s">
        <v>44</v>
      </c>
      <c r="X3267" t="s">
        <v>44</v>
      </c>
      <c r="Y3267" t="s">
        <v>15761</v>
      </c>
      <c r="Z3267" t="s">
        <v>1955</v>
      </c>
      <c r="AA3267" t="s">
        <v>4529</v>
      </c>
      <c r="AB3267" t="s">
        <v>4530</v>
      </c>
      <c r="AC3267" t="s">
        <v>89</v>
      </c>
      <c r="AD3267" t="str">
        <f t="shared" si="50"/>
        <v>10-60</v>
      </c>
      <c r="AE3267" t="str">
        <f>VLOOKUP(AD3267,'Main_Sub Desc'!C:D,2,)</f>
        <v>LPC from invoicing</v>
      </c>
      <c r="AF3267" t="str">
        <f>VLOOKUP(VALUE(H3267),'Main_Sub Desc'!F:G,2,)</f>
        <v>Wtr Rev Late Payment</v>
      </c>
      <c r="AG3267">
        <f>IFERROR(VLOOKUP(VALUE(I3267),'PC Mapping'!A:F,6,),"")</f>
        <v>10719</v>
      </c>
      <c r="AH3267" s="13" t="str">
        <f>VLOOKUP(AG3267,'PC Mapping'!L:M,2,)</f>
        <v>All Other Water</v>
      </c>
    </row>
    <row r="3268" spans="1:34" x14ac:dyDescent="0.2">
      <c r="A3268" t="s">
        <v>15762</v>
      </c>
      <c r="B3268" t="s">
        <v>15739</v>
      </c>
      <c r="C3268" t="s">
        <v>4519</v>
      </c>
      <c r="D3268" t="s">
        <v>4520</v>
      </c>
      <c r="E3268" s="3">
        <v>45833</v>
      </c>
      <c r="F3268" t="s">
        <v>44</v>
      </c>
      <c r="G3268" t="s">
        <v>3742</v>
      </c>
      <c r="H3268" t="s">
        <v>3722</v>
      </c>
      <c r="I3268" t="s">
        <v>3752</v>
      </c>
      <c r="J3268" t="s">
        <v>4522</v>
      </c>
      <c r="K3268" s="2">
        <v>-5</v>
      </c>
      <c r="L3268" t="s">
        <v>44</v>
      </c>
      <c r="M3268" s="2">
        <v>-5</v>
      </c>
      <c r="N3268" t="s">
        <v>4523</v>
      </c>
      <c r="O3268" t="s">
        <v>4524</v>
      </c>
      <c r="P3268" t="s">
        <v>15108</v>
      </c>
      <c r="Q3268" t="s">
        <v>15763</v>
      </c>
      <c r="R3268" t="s">
        <v>44</v>
      </c>
      <c r="S3268" t="s">
        <v>4527</v>
      </c>
      <c r="T3268" s="3">
        <v>45833</v>
      </c>
      <c r="U3268" s="3">
        <v>45834</v>
      </c>
      <c r="V3268" s="2">
        <v>0</v>
      </c>
      <c r="W3268" t="s">
        <v>44</v>
      </c>
      <c r="X3268" t="s">
        <v>44</v>
      </c>
      <c r="Y3268" t="s">
        <v>15764</v>
      </c>
      <c r="Z3268" t="s">
        <v>15765</v>
      </c>
      <c r="AA3268" t="s">
        <v>4529</v>
      </c>
      <c r="AB3268" t="s">
        <v>4530</v>
      </c>
      <c r="AC3268" t="s">
        <v>89</v>
      </c>
      <c r="AD3268" t="str">
        <f t="shared" ref="AD3268:AD3331" si="51">CONCATENATE(VALUE(AA3268),"-",VALUE(AB3268))</f>
        <v>10-60</v>
      </c>
      <c r="AE3268" t="str">
        <f>VLOOKUP(AD3268,'Main_Sub Desc'!C:D,2,)</f>
        <v>LPC from invoicing</v>
      </c>
      <c r="AF3268" t="str">
        <f>VLOOKUP(VALUE(H3268),'Main_Sub Desc'!F:G,2,)</f>
        <v>Wtr Rev Late Payment</v>
      </c>
      <c r="AG3268">
        <f>IFERROR(VLOOKUP(VALUE(I3268),'PC Mapping'!A:F,6,),"")</f>
        <v>10719</v>
      </c>
      <c r="AH3268" s="13" t="str">
        <f>VLOOKUP(AG3268,'PC Mapping'!L:M,2,)</f>
        <v>All Other Water</v>
      </c>
    </row>
    <row r="3269" spans="1:34" x14ac:dyDescent="0.2">
      <c r="A3269" t="s">
        <v>15766</v>
      </c>
      <c r="B3269" t="s">
        <v>15748</v>
      </c>
      <c r="C3269" t="s">
        <v>4519</v>
      </c>
      <c r="D3269" t="s">
        <v>4520</v>
      </c>
      <c r="E3269" s="3">
        <v>45833</v>
      </c>
      <c r="F3269" t="s">
        <v>44</v>
      </c>
      <c r="G3269" t="s">
        <v>3742</v>
      </c>
      <c r="H3269" t="s">
        <v>3722</v>
      </c>
      <c r="I3269" t="s">
        <v>3752</v>
      </c>
      <c r="J3269" t="s">
        <v>4522</v>
      </c>
      <c r="K3269" s="2">
        <v>-6.83</v>
      </c>
      <c r="L3269" t="s">
        <v>44</v>
      </c>
      <c r="M3269" s="2">
        <v>-6.83</v>
      </c>
      <c r="N3269" t="s">
        <v>4523</v>
      </c>
      <c r="O3269" t="s">
        <v>4524</v>
      </c>
      <c r="P3269" t="s">
        <v>15767</v>
      </c>
      <c r="Q3269" t="s">
        <v>15768</v>
      </c>
      <c r="R3269" t="s">
        <v>44</v>
      </c>
      <c r="S3269" t="s">
        <v>4527</v>
      </c>
      <c r="T3269" s="3">
        <v>45833</v>
      </c>
      <c r="U3269" s="3">
        <v>45834</v>
      </c>
      <c r="V3269" s="2">
        <v>0</v>
      </c>
      <c r="W3269" t="s">
        <v>44</v>
      </c>
      <c r="X3269" t="s">
        <v>44</v>
      </c>
      <c r="Y3269" t="s">
        <v>15769</v>
      </c>
      <c r="Z3269" t="s">
        <v>3361</v>
      </c>
      <c r="AA3269" t="s">
        <v>4529</v>
      </c>
      <c r="AB3269" t="s">
        <v>4530</v>
      </c>
      <c r="AC3269" t="s">
        <v>89</v>
      </c>
      <c r="AD3269" t="str">
        <f t="shared" si="51"/>
        <v>10-60</v>
      </c>
      <c r="AE3269" t="str">
        <f>VLOOKUP(AD3269,'Main_Sub Desc'!C:D,2,)</f>
        <v>LPC from invoicing</v>
      </c>
      <c r="AF3269" t="str">
        <f>VLOOKUP(VALUE(H3269),'Main_Sub Desc'!F:G,2,)</f>
        <v>Wtr Rev Late Payment</v>
      </c>
      <c r="AG3269">
        <f>IFERROR(VLOOKUP(VALUE(I3269),'PC Mapping'!A:F,6,),"")</f>
        <v>10719</v>
      </c>
      <c r="AH3269" s="13" t="str">
        <f>VLOOKUP(AG3269,'PC Mapping'!L:M,2,)</f>
        <v>All Other Water</v>
      </c>
    </row>
    <row r="3270" spans="1:34" x14ac:dyDescent="0.2">
      <c r="A3270" t="s">
        <v>15770</v>
      </c>
      <c r="B3270" t="s">
        <v>15748</v>
      </c>
      <c r="C3270" t="s">
        <v>4519</v>
      </c>
      <c r="D3270" t="s">
        <v>4520</v>
      </c>
      <c r="E3270" s="3">
        <v>45833</v>
      </c>
      <c r="F3270" t="s">
        <v>44</v>
      </c>
      <c r="G3270" t="s">
        <v>3742</v>
      </c>
      <c r="H3270" t="s">
        <v>3722</v>
      </c>
      <c r="I3270" t="s">
        <v>3752</v>
      </c>
      <c r="J3270" t="s">
        <v>4522</v>
      </c>
      <c r="K3270" s="2">
        <v>-5</v>
      </c>
      <c r="L3270" t="s">
        <v>44</v>
      </c>
      <c r="M3270" s="2">
        <v>-5</v>
      </c>
      <c r="N3270" t="s">
        <v>4523</v>
      </c>
      <c r="O3270" t="s">
        <v>4524</v>
      </c>
      <c r="P3270" t="s">
        <v>6927</v>
      </c>
      <c r="Q3270" t="s">
        <v>15771</v>
      </c>
      <c r="R3270" t="s">
        <v>44</v>
      </c>
      <c r="S3270" t="s">
        <v>4527</v>
      </c>
      <c r="T3270" s="3">
        <v>45833</v>
      </c>
      <c r="U3270" s="3">
        <v>45834</v>
      </c>
      <c r="V3270" s="2">
        <v>0</v>
      </c>
      <c r="W3270" t="s">
        <v>44</v>
      </c>
      <c r="X3270" t="s">
        <v>44</v>
      </c>
      <c r="Y3270" t="s">
        <v>6929</v>
      </c>
      <c r="Z3270" t="s">
        <v>6930</v>
      </c>
      <c r="AA3270" t="s">
        <v>4529</v>
      </c>
      <c r="AB3270" t="s">
        <v>4530</v>
      </c>
      <c r="AC3270" t="s">
        <v>89</v>
      </c>
      <c r="AD3270" t="str">
        <f t="shared" si="51"/>
        <v>10-60</v>
      </c>
      <c r="AE3270" t="str">
        <f>VLOOKUP(AD3270,'Main_Sub Desc'!C:D,2,)</f>
        <v>LPC from invoicing</v>
      </c>
      <c r="AF3270" t="str">
        <f>VLOOKUP(VALUE(H3270),'Main_Sub Desc'!F:G,2,)</f>
        <v>Wtr Rev Late Payment</v>
      </c>
      <c r="AG3270">
        <f>IFERROR(VLOOKUP(VALUE(I3270),'PC Mapping'!A:F,6,),"")</f>
        <v>10719</v>
      </c>
      <c r="AH3270" s="13" t="str">
        <f>VLOOKUP(AG3270,'PC Mapping'!L:M,2,)</f>
        <v>All Other Water</v>
      </c>
    </row>
    <row r="3271" spans="1:34" x14ac:dyDescent="0.2">
      <c r="A3271" t="s">
        <v>15772</v>
      </c>
      <c r="B3271" t="s">
        <v>15748</v>
      </c>
      <c r="C3271" t="s">
        <v>4519</v>
      </c>
      <c r="D3271" t="s">
        <v>4520</v>
      </c>
      <c r="E3271" s="3">
        <v>45833</v>
      </c>
      <c r="F3271" t="s">
        <v>44</v>
      </c>
      <c r="G3271" t="s">
        <v>3742</v>
      </c>
      <c r="H3271" t="s">
        <v>3722</v>
      </c>
      <c r="I3271" t="s">
        <v>3752</v>
      </c>
      <c r="J3271" t="s">
        <v>4522</v>
      </c>
      <c r="K3271" s="2">
        <v>-5</v>
      </c>
      <c r="L3271" t="s">
        <v>44</v>
      </c>
      <c r="M3271" s="2">
        <v>-5</v>
      </c>
      <c r="N3271" t="s">
        <v>4523</v>
      </c>
      <c r="O3271" t="s">
        <v>4524</v>
      </c>
      <c r="P3271" t="s">
        <v>6944</v>
      </c>
      <c r="Q3271" t="s">
        <v>15773</v>
      </c>
      <c r="R3271" t="s">
        <v>44</v>
      </c>
      <c r="S3271" t="s">
        <v>4527</v>
      </c>
      <c r="T3271" s="3">
        <v>45833</v>
      </c>
      <c r="U3271" s="3">
        <v>45834</v>
      </c>
      <c r="V3271" s="2">
        <v>0</v>
      </c>
      <c r="W3271" t="s">
        <v>44</v>
      </c>
      <c r="X3271" t="s">
        <v>44</v>
      </c>
      <c r="Y3271" t="s">
        <v>6946</v>
      </c>
      <c r="Z3271" t="s">
        <v>6947</v>
      </c>
      <c r="AA3271" t="s">
        <v>4529</v>
      </c>
      <c r="AB3271" t="s">
        <v>4530</v>
      </c>
      <c r="AC3271" t="s">
        <v>89</v>
      </c>
      <c r="AD3271" t="str">
        <f t="shared" si="51"/>
        <v>10-60</v>
      </c>
      <c r="AE3271" t="str">
        <f>VLOOKUP(AD3271,'Main_Sub Desc'!C:D,2,)</f>
        <v>LPC from invoicing</v>
      </c>
      <c r="AF3271" t="str">
        <f>VLOOKUP(VALUE(H3271),'Main_Sub Desc'!F:G,2,)</f>
        <v>Wtr Rev Late Payment</v>
      </c>
      <c r="AG3271">
        <f>IFERROR(VLOOKUP(VALUE(I3271),'PC Mapping'!A:F,6,),"")</f>
        <v>10719</v>
      </c>
      <c r="AH3271" s="13" t="str">
        <f>VLOOKUP(AG3271,'PC Mapping'!L:M,2,)</f>
        <v>All Other Water</v>
      </c>
    </row>
    <row r="3272" spans="1:34" x14ac:dyDescent="0.2">
      <c r="A3272" t="s">
        <v>15774</v>
      </c>
      <c r="B3272" t="s">
        <v>15739</v>
      </c>
      <c r="C3272" t="s">
        <v>4519</v>
      </c>
      <c r="D3272" t="s">
        <v>4520</v>
      </c>
      <c r="E3272" s="3">
        <v>45833</v>
      </c>
      <c r="F3272" t="s">
        <v>44</v>
      </c>
      <c r="G3272" t="s">
        <v>3742</v>
      </c>
      <c r="H3272" t="s">
        <v>3722</v>
      </c>
      <c r="I3272" t="s">
        <v>3752</v>
      </c>
      <c r="J3272" t="s">
        <v>4522</v>
      </c>
      <c r="K3272" s="2">
        <v>-5</v>
      </c>
      <c r="L3272" t="s">
        <v>44</v>
      </c>
      <c r="M3272" s="2">
        <v>-5</v>
      </c>
      <c r="N3272" t="s">
        <v>4523</v>
      </c>
      <c r="O3272" t="s">
        <v>4524</v>
      </c>
      <c r="P3272" t="s">
        <v>14792</v>
      </c>
      <c r="Q3272" t="s">
        <v>15775</v>
      </c>
      <c r="R3272" t="s">
        <v>44</v>
      </c>
      <c r="S3272" t="s">
        <v>4527</v>
      </c>
      <c r="T3272" s="3">
        <v>45833</v>
      </c>
      <c r="U3272" s="3">
        <v>45834</v>
      </c>
      <c r="V3272" s="2">
        <v>0</v>
      </c>
      <c r="W3272" t="s">
        <v>44</v>
      </c>
      <c r="X3272" t="s">
        <v>44</v>
      </c>
      <c r="Y3272" t="s">
        <v>15776</v>
      </c>
      <c r="Z3272" t="s">
        <v>15777</v>
      </c>
      <c r="AA3272" t="s">
        <v>4529</v>
      </c>
      <c r="AB3272" t="s">
        <v>4530</v>
      </c>
      <c r="AC3272" t="s">
        <v>89</v>
      </c>
      <c r="AD3272" t="str">
        <f t="shared" si="51"/>
        <v>10-60</v>
      </c>
      <c r="AE3272" t="str">
        <f>VLOOKUP(AD3272,'Main_Sub Desc'!C:D,2,)</f>
        <v>LPC from invoicing</v>
      </c>
      <c r="AF3272" t="str">
        <f>VLOOKUP(VALUE(H3272),'Main_Sub Desc'!F:G,2,)</f>
        <v>Wtr Rev Late Payment</v>
      </c>
      <c r="AG3272">
        <f>IFERROR(VLOOKUP(VALUE(I3272),'PC Mapping'!A:F,6,),"")</f>
        <v>10719</v>
      </c>
      <c r="AH3272" s="13" t="str">
        <f>VLOOKUP(AG3272,'PC Mapping'!L:M,2,)</f>
        <v>All Other Water</v>
      </c>
    </row>
    <row r="3273" spans="1:34" x14ac:dyDescent="0.2">
      <c r="A3273" t="s">
        <v>15778</v>
      </c>
      <c r="B3273" t="s">
        <v>15739</v>
      </c>
      <c r="C3273" t="s">
        <v>4519</v>
      </c>
      <c r="D3273" t="s">
        <v>4520</v>
      </c>
      <c r="E3273" s="3">
        <v>45833</v>
      </c>
      <c r="F3273" t="s">
        <v>44</v>
      </c>
      <c r="G3273" t="s">
        <v>3742</v>
      </c>
      <c r="H3273" t="s">
        <v>3722</v>
      </c>
      <c r="I3273" t="s">
        <v>3752</v>
      </c>
      <c r="J3273" t="s">
        <v>4522</v>
      </c>
      <c r="K3273" s="2">
        <v>-13.4</v>
      </c>
      <c r="L3273" t="s">
        <v>44</v>
      </c>
      <c r="M3273" s="2">
        <v>-13.4</v>
      </c>
      <c r="N3273" t="s">
        <v>4523</v>
      </c>
      <c r="O3273" t="s">
        <v>4524</v>
      </c>
      <c r="P3273" t="s">
        <v>15779</v>
      </c>
      <c r="Q3273" t="s">
        <v>15780</v>
      </c>
      <c r="R3273" t="s">
        <v>44</v>
      </c>
      <c r="S3273" t="s">
        <v>4527</v>
      </c>
      <c r="T3273" s="3">
        <v>45833</v>
      </c>
      <c r="U3273" s="3">
        <v>45834</v>
      </c>
      <c r="V3273" s="2">
        <v>0</v>
      </c>
      <c r="W3273" t="s">
        <v>44</v>
      </c>
      <c r="X3273" t="s">
        <v>44</v>
      </c>
      <c r="Y3273" t="s">
        <v>15781</v>
      </c>
      <c r="Z3273" t="s">
        <v>2189</v>
      </c>
      <c r="AA3273" t="s">
        <v>4529</v>
      </c>
      <c r="AB3273" t="s">
        <v>4530</v>
      </c>
      <c r="AC3273" t="s">
        <v>89</v>
      </c>
      <c r="AD3273" t="str">
        <f t="shared" si="51"/>
        <v>10-60</v>
      </c>
      <c r="AE3273" t="str">
        <f>VLOOKUP(AD3273,'Main_Sub Desc'!C:D,2,)</f>
        <v>LPC from invoicing</v>
      </c>
      <c r="AF3273" t="str">
        <f>VLOOKUP(VALUE(H3273),'Main_Sub Desc'!F:G,2,)</f>
        <v>Wtr Rev Late Payment</v>
      </c>
      <c r="AG3273">
        <f>IFERROR(VLOOKUP(VALUE(I3273),'PC Mapping'!A:F,6,),"")</f>
        <v>10719</v>
      </c>
      <c r="AH3273" s="13" t="str">
        <f>VLOOKUP(AG3273,'PC Mapping'!L:M,2,)</f>
        <v>All Other Water</v>
      </c>
    </row>
    <row r="3274" spans="1:34" x14ac:dyDescent="0.2">
      <c r="A3274" t="s">
        <v>15782</v>
      </c>
      <c r="B3274" t="s">
        <v>15739</v>
      </c>
      <c r="C3274" t="s">
        <v>4519</v>
      </c>
      <c r="D3274" t="s">
        <v>4520</v>
      </c>
      <c r="E3274" s="3">
        <v>45833</v>
      </c>
      <c r="F3274" t="s">
        <v>44</v>
      </c>
      <c r="G3274" t="s">
        <v>3742</v>
      </c>
      <c r="H3274" t="s">
        <v>3722</v>
      </c>
      <c r="I3274" t="s">
        <v>3752</v>
      </c>
      <c r="J3274" t="s">
        <v>4522</v>
      </c>
      <c r="K3274" s="2">
        <v>-11.41</v>
      </c>
      <c r="L3274" t="s">
        <v>44</v>
      </c>
      <c r="M3274" s="2">
        <v>-11.41</v>
      </c>
      <c r="N3274" t="s">
        <v>4523</v>
      </c>
      <c r="O3274" t="s">
        <v>4524</v>
      </c>
      <c r="P3274" t="s">
        <v>15783</v>
      </c>
      <c r="Q3274" t="s">
        <v>15784</v>
      </c>
      <c r="R3274" t="s">
        <v>44</v>
      </c>
      <c r="S3274" t="s">
        <v>4527</v>
      </c>
      <c r="T3274" s="3">
        <v>45833</v>
      </c>
      <c r="U3274" s="3">
        <v>45834</v>
      </c>
      <c r="V3274" s="2">
        <v>0</v>
      </c>
      <c r="W3274" t="s">
        <v>44</v>
      </c>
      <c r="X3274" t="s">
        <v>44</v>
      </c>
      <c r="Y3274" t="s">
        <v>15785</v>
      </c>
      <c r="Z3274" t="s">
        <v>2311</v>
      </c>
      <c r="AA3274" t="s">
        <v>4529</v>
      </c>
      <c r="AB3274" t="s">
        <v>4530</v>
      </c>
      <c r="AC3274" t="s">
        <v>89</v>
      </c>
      <c r="AD3274" t="str">
        <f t="shared" si="51"/>
        <v>10-60</v>
      </c>
      <c r="AE3274" t="str">
        <f>VLOOKUP(AD3274,'Main_Sub Desc'!C:D,2,)</f>
        <v>LPC from invoicing</v>
      </c>
      <c r="AF3274" t="str">
        <f>VLOOKUP(VALUE(H3274),'Main_Sub Desc'!F:G,2,)</f>
        <v>Wtr Rev Late Payment</v>
      </c>
      <c r="AG3274">
        <f>IFERROR(VLOOKUP(VALUE(I3274),'PC Mapping'!A:F,6,),"")</f>
        <v>10719</v>
      </c>
      <c r="AH3274" s="13" t="str">
        <f>VLOOKUP(AG3274,'PC Mapping'!L:M,2,)</f>
        <v>All Other Water</v>
      </c>
    </row>
    <row r="3275" spans="1:34" x14ac:dyDescent="0.2">
      <c r="A3275" t="s">
        <v>15786</v>
      </c>
      <c r="B3275" t="s">
        <v>15787</v>
      </c>
      <c r="C3275" t="s">
        <v>4519</v>
      </c>
      <c r="D3275" t="s">
        <v>4520</v>
      </c>
      <c r="E3275" s="3">
        <v>45834</v>
      </c>
      <c r="F3275" t="s">
        <v>44</v>
      </c>
      <c r="G3275" t="s">
        <v>3742</v>
      </c>
      <c r="H3275" t="s">
        <v>3722</v>
      </c>
      <c r="I3275" t="s">
        <v>3752</v>
      </c>
      <c r="J3275" t="s">
        <v>4522</v>
      </c>
      <c r="K3275" s="2">
        <v>-5</v>
      </c>
      <c r="L3275" t="s">
        <v>44</v>
      </c>
      <c r="M3275" s="2">
        <v>-5</v>
      </c>
      <c r="N3275" t="s">
        <v>4523</v>
      </c>
      <c r="O3275" t="s">
        <v>4524</v>
      </c>
      <c r="P3275" t="s">
        <v>15788</v>
      </c>
      <c r="Q3275" t="s">
        <v>15789</v>
      </c>
      <c r="R3275" t="s">
        <v>44</v>
      </c>
      <c r="S3275" t="s">
        <v>4527</v>
      </c>
      <c r="T3275" s="3">
        <v>45834</v>
      </c>
      <c r="U3275" s="3">
        <v>45835</v>
      </c>
      <c r="V3275" s="2">
        <v>0</v>
      </c>
      <c r="W3275" t="s">
        <v>44</v>
      </c>
      <c r="X3275" t="s">
        <v>44</v>
      </c>
      <c r="Y3275" t="s">
        <v>15790</v>
      </c>
      <c r="Z3275" t="s">
        <v>15791</v>
      </c>
      <c r="AA3275" t="s">
        <v>4529</v>
      </c>
      <c r="AB3275" t="s">
        <v>4530</v>
      </c>
      <c r="AC3275" t="s">
        <v>89</v>
      </c>
      <c r="AD3275" t="str">
        <f t="shared" si="51"/>
        <v>10-60</v>
      </c>
      <c r="AE3275" t="str">
        <f>VLOOKUP(AD3275,'Main_Sub Desc'!C:D,2,)</f>
        <v>LPC from invoicing</v>
      </c>
      <c r="AF3275" t="str">
        <f>VLOOKUP(VALUE(H3275),'Main_Sub Desc'!F:G,2,)</f>
        <v>Wtr Rev Late Payment</v>
      </c>
      <c r="AG3275">
        <f>IFERROR(VLOOKUP(VALUE(I3275),'PC Mapping'!A:F,6,),"")</f>
        <v>10719</v>
      </c>
      <c r="AH3275" s="13" t="str">
        <f>VLOOKUP(AG3275,'PC Mapping'!L:M,2,)</f>
        <v>All Other Water</v>
      </c>
    </row>
    <row r="3276" spans="1:34" x14ac:dyDescent="0.2">
      <c r="A3276" t="s">
        <v>15792</v>
      </c>
      <c r="B3276" t="s">
        <v>15787</v>
      </c>
      <c r="C3276" t="s">
        <v>4519</v>
      </c>
      <c r="D3276" t="s">
        <v>4520</v>
      </c>
      <c r="E3276" s="3">
        <v>45834</v>
      </c>
      <c r="F3276" t="s">
        <v>44</v>
      </c>
      <c r="G3276" t="s">
        <v>3742</v>
      </c>
      <c r="H3276" t="s">
        <v>3716</v>
      </c>
      <c r="I3276" t="s">
        <v>4534</v>
      </c>
      <c r="J3276" t="s">
        <v>4522</v>
      </c>
      <c r="K3276" s="2">
        <v>-5</v>
      </c>
      <c r="L3276" t="s">
        <v>44</v>
      </c>
      <c r="M3276" s="2">
        <v>-5</v>
      </c>
      <c r="N3276" t="s">
        <v>4523</v>
      </c>
      <c r="O3276" t="s">
        <v>4524</v>
      </c>
      <c r="P3276" t="s">
        <v>15793</v>
      </c>
      <c r="Q3276" t="s">
        <v>15794</v>
      </c>
      <c r="R3276" t="s">
        <v>44</v>
      </c>
      <c r="S3276" t="s">
        <v>4527</v>
      </c>
      <c r="T3276" s="3">
        <v>45834</v>
      </c>
      <c r="U3276" s="3">
        <v>45835</v>
      </c>
      <c r="V3276" s="2">
        <v>0</v>
      </c>
      <c r="W3276" t="s">
        <v>44</v>
      </c>
      <c r="X3276" t="s">
        <v>44</v>
      </c>
      <c r="Y3276" t="s">
        <v>15795</v>
      </c>
      <c r="Z3276" t="s">
        <v>15796</v>
      </c>
      <c r="AA3276" t="s">
        <v>4529</v>
      </c>
      <c r="AB3276" t="s">
        <v>4530</v>
      </c>
      <c r="AC3276" t="s">
        <v>89</v>
      </c>
      <c r="AD3276" t="str">
        <f t="shared" si="51"/>
        <v>10-60</v>
      </c>
      <c r="AE3276" t="str">
        <f>VLOOKUP(AD3276,'Main_Sub Desc'!C:D,2,)</f>
        <v>LPC from invoicing</v>
      </c>
      <c r="AF3276" t="str">
        <f>VLOOKUP(VALUE(H3276),'Main_Sub Desc'!F:G,2,)</f>
        <v>Wst Rev Late Payment</v>
      </c>
      <c r="AG3276">
        <f>IFERROR(VLOOKUP(VALUE(I3276),'PC Mapping'!A:F,6,),"")</f>
        <v>10514</v>
      </c>
      <c r="AH3276" s="13" t="str">
        <f>VLOOKUP(AG3276,'PC Mapping'!L:M,2,)</f>
        <v>Bolivar Sewer</v>
      </c>
    </row>
    <row r="3277" spans="1:34" x14ac:dyDescent="0.2">
      <c r="A3277" t="s">
        <v>15792</v>
      </c>
      <c r="B3277" t="s">
        <v>15787</v>
      </c>
      <c r="C3277" t="s">
        <v>4519</v>
      </c>
      <c r="D3277" t="s">
        <v>4520</v>
      </c>
      <c r="E3277" s="3">
        <v>45834</v>
      </c>
      <c r="F3277" t="s">
        <v>44</v>
      </c>
      <c r="G3277" t="s">
        <v>3742</v>
      </c>
      <c r="H3277" t="s">
        <v>3722</v>
      </c>
      <c r="I3277" t="s">
        <v>4538</v>
      </c>
      <c r="J3277" t="s">
        <v>4522</v>
      </c>
      <c r="K3277" s="2">
        <v>-5</v>
      </c>
      <c r="L3277" t="s">
        <v>44</v>
      </c>
      <c r="M3277" s="2">
        <v>-5</v>
      </c>
      <c r="N3277" t="s">
        <v>4523</v>
      </c>
      <c r="O3277" t="s">
        <v>4524</v>
      </c>
      <c r="P3277" t="s">
        <v>15793</v>
      </c>
      <c r="Q3277" t="s">
        <v>15797</v>
      </c>
      <c r="R3277" t="s">
        <v>44</v>
      </c>
      <c r="S3277" t="s">
        <v>4527</v>
      </c>
      <c r="T3277" s="3">
        <v>45834</v>
      </c>
      <c r="U3277" s="3">
        <v>45835</v>
      </c>
      <c r="V3277" s="2">
        <v>0</v>
      </c>
      <c r="W3277" t="s">
        <v>44</v>
      </c>
      <c r="X3277" t="s">
        <v>44</v>
      </c>
      <c r="Y3277" t="s">
        <v>15798</v>
      </c>
      <c r="Z3277" t="s">
        <v>15796</v>
      </c>
      <c r="AA3277" t="s">
        <v>4529</v>
      </c>
      <c r="AB3277" t="s">
        <v>4530</v>
      </c>
      <c r="AC3277" t="s">
        <v>89</v>
      </c>
      <c r="AD3277" t="str">
        <f t="shared" si="51"/>
        <v>10-60</v>
      </c>
      <c r="AE3277" t="str">
        <f>VLOOKUP(AD3277,'Main_Sub Desc'!C:D,2,)</f>
        <v>LPC from invoicing</v>
      </c>
      <c r="AF3277" t="str">
        <f>VLOOKUP(VALUE(H3277),'Main_Sub Desc'!F:G,2,)</f>
        <v>Wtr Rev Late Payment</v>
      </c>
      <c r="AG3277">
        <f>IFERROR(VLOOKUP(VALUE(I3277),'PC Mapping'!A:F,6,),"")</f>
        <v>10469</v>
      </c>
      <c r="AH3277" s="13" t="str">
        <f>VLOOKUP(AG3277,'PC Mapping'!L:M,2,)</f>
        <v>Bolivar Water</v>
      </c>
    </row>
    <row r="3278" spans="1:34" x14ac:dyDescent="0.2">
      <c r="A3278" t="s">
        <v>15799</v>
      </c>
      <c r="B3278" t="s">
        <v>15800</v>
      </c>
      <c r="C3278" t="s">
        <v>4519</v>
      </c>
      <c r="D3278" t="s">
        <v>4520</v>
      </c>
      <c r="E3278" s="3">
        <v>45835</v>
      </c>
      <c r="F3278" t="s">
        <v>44</v>
      </c>
      <c r="G3278" t="s">
        <v>3742</v>
      </c>
      <c r="H3278" t="s">
        <v>3722</v>
      </c>
      <c r="I3278" t="s">
        <v>3752</v>
      </c>
      <c r="J3278" t="s">
        <v>4522</v>
      </c>
      <c r="K3278" s="2">
        <v>-5</v>
      </c>
      <c r="L3278" t="s">
        <v>44</v>
      </c>
      <c r="M3278" s="2">
        <v>-5</v>
      </c>
      <c r="N3278" t="s">
        <v>4523</v>
      </c>
      <c r="O3278" t="s">
        <v>4524</v>
      </c>
      <c r="P3278" t="s">
        <v>15801</v>
      </c>
      <c r="Q3278" t="s">
        <v>15802</v>
      </c>
      <c r="R3278" t="s">
        <v>44</v>
      </c>
      <c r="S3278" t="s">
        <v>4527</v>
      </c>
      <c r="T3278" s="3">
        <v>45835</v>
      </c>
      <c r="U3278" s="3">
        <v>45838</v>
      </c>
      <c r="V3278" s="2">
        <v>0</v>
      </c>
      <c r="W3278" t="s">
        <v>44</v>
      </c>
      <c r="X3278" t="s">
        <v>44</v>
      </c>
      <c r="Y3278" t="s">
        <v>15803</v>
      </c>
      <c r="Z3278" t="s">
        <v>1564</v>
      </c>
      <c r="AA3278" t="s">
        <v>4529</v>
      </c>
      <c r="AB3278" t="s">
        <v>4530</v>
      </c>
      <c r="AC3278" t="s">
        <v>89</v>
      </c>
      <c r="AD3278" t="str">
        <f t="shared" si="51"/>
        <v>10-60</v>
      </c>
      <c r="AE3278" t="str">
        <f>VLOOKUP(AD3278,'Main_Sub Desc'!C:D,2,)</f>
        <v>LPC from invoicing</v>
      </c>
      <c r="AF3278" t="str">
        <f>VLOOKUP(VALUE(H3278),'Main_Sub Desc'!F:G,2,)</f>
        <v>Wtr Rev Late Payment</v>
      </c>
      <c r="AG3278">
        <f>IFERROR(VLOOKUP(VALUE(I3278),'PC Mapping'!A:F,6,),"")</f>
        <v>10719</v>
      </c>
      <c r="AH3278" s="13" t="str">
        <f>VLOOKUP(AG3278,'PC Mapping'!L:M,2,)</f>
        <v>All Other Water</v>
      </c>
    </row>
    <row r="3279" spans="1:34" x14ac:dyDescent="0.2">
      <c r="A3279" t="s">
        <v>15804</v>
      </c>
      <c r="B3279" t="s">
        <v>15800</v>
      </c>
      <c r="C3279" t="s">
        <v>4519</v>
      </c>
      <c r="D3279" t="s">
        <v>4520</v>
      </c>
      <c r="E3279" s="3">
        <v>45835</v>
      </c>
      <c r="F3279" t="s">
        <v>44</v>
      </c>
      <c r="G3279" t="s">
        <v>3742</v>
      </c>
      <c r="H3279" t="s">
        <v>3722</v>
      </c>
      <c r="I3279" t="s">
        <v>3752</v>
      </c>
      <c r="J3279" t="s">
        <v>4522</v>
      </c>
      <c r="K3279" s="2">
        <v>-16.36</v>
      </c>
      <c r="L3279" t="s">
        <v>44</v>
      </c>
      <c r="M3279" s="2">
        <v>-16.36</v>
      </c>
      <c r="N3279" t="s">
        <v>4523</v>
      </c>
      <c r="O3279" t="s">
        <v>4524</v>
      </c>
      <c r="P3279" t="s">
        <v>12475</v>
      </c>
      <c r="Q3279" t="s">
        <v>15805</v>
      </c>
      <c r="R3279" t="s">
        <v>44</v>
      </c>
      <c r="S3279" t="s">
        <v>4527</v>
      </c>
      <c r="T3279" s="3">
        <v>45835</v>
      </c>
      <c r="U3279" s="3">
        <v>45838</v>
      </c>
      <c r="V3279" s="2">
        <v>0</v>
      </c>
      <c r="W3279" t="s">
        <v>44</v>
      </c>
      <c r="X3279" t="s">
        <v>44</v>
      </c>
      <c r="Y3279" t="s">
        <v>15806</v>
      </c>
      <c r="Z3279" t="s">
        <v>1983</v>
      </c>
      <c r="AA3279" t="s">
        <v>4529</v>
      </c>
      <c r="AB3279" t="s">
        <v>4530</v>
      </c>
      <c r="AC3279" t="s">
        <v>89</v>
      </c>
      <c r="AD3279" t="str">
        <f t="shared" si="51"/>
        <v>10-60</v>
      </c>
      <c r="AE3279" t="str">
        <f>VLOOKUP(AD3279,'Main_Sub Desc'!C:D,2,)</f>
        <v>LPC from invoicing</v>
      </c>
      <c r="AF3279" t="str">
        <f>VLOOKUP(VALUE(H3279),'Main_Sub Desc'!F:G,2,)</f>
        <v>Wtr Rev Late Payment</v>
      </c>
      <c r="AG3279">
        <f>IFERROR(VLOOKUP(VALUE(I3279),'PC Mapping'!A:F,6,),"")</f>
        <v>10719</v>
      </c>
      <c r="AH3279" s="13" t="str">
        <f>VLOOKUP(AG3279,'PC Mapping'!L:M,2,)</f>
        <v>All Other Water</v>
      </c>
    </row>
    <row r="3280" spans="1:34" x14ac:dyDescent="0.2">
      <c r="A3280" t="s">
        <v>15807</v>
      </c>
      <c r="B3280" t="s">
        <v>15800</v>
      </c>
      <c r="C3280" t="s">
        <v>4519</v>
      </c>
      <c r="D3280" t="s">
        <v>4520</v>
      </c>
      <c r="E3280" s="3">
        <v>45835</v>
      </c>
      <c r="F3280" t="s">
        <v>44</v>
      </c>
      <c r="G3280" t="s">
        <v>3742</v>
      </c>
      <c r="H3280" t="s">
        <v>3716</v>
      </c>
      <c r="I3280" t="s">
        <v>4534</v>
      </c>
      <c r="J3280" t="s">
        <v>4522</v>
      </c>
      <c r="K3280" s="2">
        <v>-5</v>
      </c>
      <c r="L3280" t="s">
        <v>44</v>
      </c>
      <c r="M3280" s="2">
        <v>-5</v>
      </c>
      <c r="N3280" t="s">
        <v>4523</v>
      </c>
      <c r="O3280" t="s">
        <v>4524</v>
      </c>
      <c r="P3280" t="s">
        <v>15808</v>
      </c>
      <c r="Q3280" t="s">
        <v>15809</v>
      </c>
      <c r="R3280" t="s">
        <v>44</v>
      </c>
      <c r="S3280" t="s">
        <v>4527</v>
      </c>
      <c r="T3280" s="3">
        <v>45835</v>
      </c>
      <c r="U3280" s="3">
        <v>45838</v>
      </c>
      <c r="V3280" s="2">
        <v>0</v>
      </c>
      <c r="W3280" t="s">
        <v>44</v>
      </c>
      <c r="X3280" t="s">
        <v>44</v>
      </c>
      <c r="Y3280" t="s">
        <v>15810</v>
      </c>
      <c r="Z3280" t="s">
        <v>612</v>
      </c>
      <c r="AA3280" t="s">
        <v>4529</v>
      </c>
      <c r="AB3280" t="s">
        <v>4530</v>
      </c>
      <c r="AC3280" t="s">
        <v>89</v>
      </c>
      <c r="AD3280" t="str">
        <f t="shared" si="51"/>
        <v>10-60</v>
      </c>
      <c r="AE3280" t="str">
        <f>VLOOKUP(AD3280,'Main_Sub Desc'!C:D,2,)</f>
        <v>LPC from invoicing</v>
      </c>
      <c r="AF3280" t="str">
        <f>VLOOKUP(VALUE(H3280),'Main_Sub Desc'!F:G,2,)</f>
        <v>Wst Rev Late Payment</v>
      </c>
      <c r="AG3280">
        <f>IFERROR(VLOOKUP(VALUE(I3280),'PC Mapping'!A:F,6,),"")</f>
        <v>10514</v>
      </c>
      <c r="AH3280" s="13" t="str">
        <f>VLOOKUP(AG3280,'PC Mapping'!L:M,2,)</f>
        <v>Bolivar Sewer</v>
      </c>
    </row>
    <row r="3281" spans="1:34" x14ac:dyDescent="0.2">
      <c r="A3281" t="s">
        <v>15807</v>
      </c>
      <c r="B3281" t="s">
        <v>15800</v>
      </c>
      <c r="C3281" t="s">
        <v>4519</v>
      </c>
      <c r="D3281" t="s">
        <v>4520</v>
      </c>
      <c r="E3281" s="3">
        <v>45835</v>
      </c>
      <c r="F3281" t="s">
        <v>44</v>
      </c>
      <c r="G3281" t="s">
        <v>3742</v>
      </c>
      <c r="H3281" t="s">
        <v>3722</v>
      </c>
      <c r="I3281" t="s">
        <v>4538</v>
      </c>
      <c r="J3281" t="s">
        <v>4522</v>
      </c>
      <c r="K3281" s="2">
        <v>-5</v>
      </c>
      <c r="L3281" t="s">
        <v>44</v>
      </c>
      <c r="M3281" s="2">
        <v>-5</v>
      </c>
      <c r="N3281" t="s">
        <v>4523</v>
      </c>
      <c r="O3281" t="s">
        <v>4524</v>
      </c>
      <c r="P3281" t="s">
        <v>15808</v>
      </c>
      <c r="Q3281" t="s">
        <v>15811</v>
      </c>
      <c r="R3281" t="s">
        <v>44</v>
      </c>
      <c r="S3281" t="s">
        <v>4527</v>
      </c>
      <c r="T3281" s="3">
        <v>45835</v>
      </c>
      <c r="U3281" s="3">
        <v>45838</v>
      </c>
      <c r="V3281" s="2">
        <v>0</v>
      </c>
      <c r="W3281" t="s">
        <v>44</v>
      </c>
      <c r="X3281" t="s">
        <v>44</v>
      </c>
      <c r="Y3281" t="s">
        <v>15812</v>
      </c>
      <c r="Z3281" t="s">
        <v>612</v>
      </c>
      <c r="AA3281" t="s">
        <v>4529</v>
      </c>
      <c r="AB3281" t="s">
        <v>4530</v>
      </c>
      <c r="AC3281" t="s">
        <v>89</v>
      </c>
      <c r="AD3281" t="str">
        <f t="shared" si="51"/>
        <v>10-60</v>
      </c>
      <c r="AE3281" t="str">
        <f>VLOOKUP(AD3281,'Main_Sub Desc'!C:D,2,)</f>
        <v>LPC from invoicing</v>
      </c>
      <c r="AF3281" t="str">
        <f>VLOOKUP(VALUE(H3281),'Main_Sub Desc'!F:G,2,)</f>
        <v>Wtr Rev Late Payment</v>
      </c>
      <c r="AG3281">
        <f>IFERROR(VLOOKUP(VALUE(I3281),'PC Mapping'!A:F,6,),"")</f>
        <v>10469</v>
      </c>
      <c r="AH3281" s="13" t="str">
        <f>VLOOKUP(AG3281,'PC Mapping'!L:M,2,)</f>
        <v>Bolivar Water</v>
      </c>
    </row>
    <row r="3282" spans="1:34" x14ac:dyDescent="0.2">
      <c r="A3282" t="s">
        <v>15813</v>
      </c>
      <c r="B3282" t="s">
        <v>15800</v>
      </c>
      <c r="C3282" t="s">
        <v>4519</v>
      </c>
      <c r="D3282" t="s">
        <v>4520</v>
      </c>
      <c r="E3282" s="3">
        <v>45835</v>
      </c>
      <c r="F3282" t="s">
        <v>44</v>
      </c>
      <c r="G3282" t="s">
        <v>3742</v>
      </c>
      <c r="H3282" t="s">
        <v>3722</v>
      </c>
      <c r="I3282" t="s">
        <v>3752</v>
      </c>
      <c r="J3282" t="s">
        <v>4522</v>
      </c>
      <c r="K3282" s="2">
        <v>-5</v>
      </c>
      <c r="L3282" t="s">
        <v>44</v>
      </c>
      <c r="M3282" s="2">
        <v>-5</v>
      </c>
      <c r="N3282" t="s">
        <v>4523</v>
      </c>
      <c r="O3282" t="s">
        <v>4524</v>
      </c>
      <c r="P3282" t="s">
        <v>12420</v>
      </c>
      <c r="Q3282" t="s">
        <v>15814</v>
      </c>
      <c r="R3282" t="s">
        <v>44</v>
      </c>
      <c r="S3282" t="s">
        <v>4527</v>
      </c>
      <c r="T3282" s="3">
        <v>45835</v>
      </c>
      <c r="U3282" s="3">
        <v>45838</v>
      </c>
      <c r="V3282" s="2">
        <v>0</v>
      </c>
      <c r="W3282" t="s">
        <v>44</v>
      </c>
      <c r="X3282" t="s">
        <v>44</v>
      </c>
      <c r="Y3282" t="s">
        <v>15815</v>
      </c>
      <c r="Z3282" t="s">
        <v>1608</v>
      </c>
      <c r="AA3282" t="s">
        <v>4529</v>
      </c>
      <c r="AB3282" t="s">
        <v>4530</v>
      </c>
      <c r="AC3282" t="s">
        <v>89</v>
      </c>
      <c r="AD3282" t="str">
        <f t="shared" si="51"/>
        <v>10-60</v>
      </c>
      <c r="AE3282" t="str">
        <f>VLOOKUP(AD3282,'Main_Sub Desc'!C:D,2,)</f>
        <v>LPC from invoicing</v>
      </c>
      <c r="AF3282" t="str">
        <f>VLOOKUP(VALUE(H3282),'Main_Sub Desc'!F:G,2,)</f>
        <v>Wtr Rev Late Payment</v>
      </c>
      <c r="AG3282">
        <f>IFERROR(VLOOKUP(VALUE(I3282),'PC Mapping'!A:F,6,),"")</f>
        <v>10719</v>
      </c>
      <c r="AH3282" s="13" t="str">
        <f>VLOOKUP(AG3282,'PC Mapping'!L:M,2,)</f>
        <v>All Other Water</v>
      </c>
    </row>
    <row r="3283" spans="1:34" x14ac:dyDescent="0.2">
      <c r="A3283" t="s">
        <v>15813</v>
      </c>
      <c r="B3283" t="s">
        <v>15800</v>
      </c>
      <c r="C3283" t="s">
        <v>4519</v>
      </c>
      <c r="D3283" t="s">
        <v>4520</v>
      </c>
      <c r="E3283" s="3">
        <v>45835</v>
      </c>
      <c r="F3283" t="s">
        <v>44</v>
      </c>
      <c r="G3283" t="s">
        <v>3742</v>
      </c>
      <c r="H3283" t="s">
        <v>3716</v>
      </c>
      <c r="I3283" t="s">
        <v>4708</v>
      </c>
      <c r="J3283" t="s">
        <v>4522</v>
      </c>
      <c r="K3283" s="2">
        <v>-5</v>
      </c>
      <c r="L3283" t="s">
        <v>44</v>
      </c>
      <c r="M3283" s="2">
        <v>-5</v>
      </c>
      <c r="N3283" t="s">
        <v>4523</v>
      </c>
      <c r="O3283" t="s">
        <v>4524</v>
      </c>
      <c r="P3283" t="s">
        <v>12420</v>
      </c>
      <c r="Q3283" t="s">
        <v>15816</v>
      </c>
      <c r="R3283" t="s">
        <v>44</v>
      </c>
      <c r="S3283" t="s">
        <v>4527</v>
      </c>
      <c r="T3283" s="3">
        <v>45835</v>
      </c>
      <c r="U3283" s="3">
        <v>45838</v>
      </c>
      <c r="V3283" s="2">
        <v>0</v>
      </c>
      <c r="W3283" t="s">
        <v>44</v>
      </c>
      <c r="X3283" t="s">
        <v>44</v>
      </c>
      <c r="Y3283" t="s">
        <v>15817</v>
      </c>
      <c r="Z3283" t="s">
        <v>1608</v>
      </c>
      <c r="AA3283" t="s">
        <v>4529</v>
      </c>
      <c r="AB3283" t="s">
        <v>4530</v>
      </c>
      <c r="AC3283" t="s">
        <v>89</v>
      </c>
      <c r="AD3283" t="str">
        <f t="shared" si="51"/>
        <v>10-60</v>
      </c>
      <c r="AE3283" t="str">
        <f>VLOOKUP(AD3283,'Main_Sub Desc'!C:D,2,)</f>
        <v>LPC from invoicing</v>
      </c>
      <c r="AF3283" t="str">
        <f>VLOOKUP(VALUE(H3283),'Main_Sub Desc'!F:G,2,)</f>
        <v>Wst Rev Late Payment</v>
      </c>
      <c r="AG3283">
        <f>IFERROR(VLOOKUP(VALUE(I3283),'PC Mapping'!A:F,6,),"")</f>
        <v>10720</v>
      </c>
      <c r="AH3283" s="13" t="str">
        <f>VLOOKUP(AG3283,'PC Mapping'!L:M,2,)</f>
        <v>All Other Sewer</v>
      </c>
    </row>
    <row r="3284" spans="1:34" x14ac:dyDescent="0.2">
      <c r="A3284" t="s">
        <v>15818</v>
      </c>
      <c r="B3284" t="s">
        <v>15819</v>
      </c>
      <c r="C3284" t="s">
        <v>4519</v>
      </c>
      <c r="D3284" t="s">
        <v>4520</v>
      </c>
      <c r="E3284" s="3">
        <v>45810</v>
      </c>
      <c r="F3284" t="s">
        <v>44</v>
      </c>
      <c r="G3284" t="s">
        <v>3742</v>
      </c>
      <c r="H3284" t="s">
        <v>3722</v>
      </c>
      <c r="I3284" t="s">
        <v>3752</v>
      </c>
      <c r="J3284" t="s">
        <v>4522</v>
      </c>
      <c r="K3284" s="2">
        <v>-5</v>
      </c>
      <c r="L3284" t="s">
        <v>44</v>
      </c>
      <c r="M3284" s="2">
        <v>-5</v>
      </c>
      <c r="N3284" t="s">
        <v>4523</v>
      </c>
      <c r="O3284" t="s">
        <v>4524</v>
      </c>
      <c r="P3284" t="s">
        <v>5959</v>
      </c>
      <c r="Q3284" t="s">
        <v>15820</v>
      </c>
      <c r="R3284" t="s">
        <v>44</v>
      </c>
      <c r="S3284" t="s">
        <v>4527</v>
      </c>
      <c r="T3284" s="3">
        <v>45810</v>
      </c>
      <c r="U3284" s="3">
        <v>45811</v>
      </c>
      <c r="V3284" s="2">
        <v>0</v>
      </c>
      <c r="W3284" t="s">
        <v>44</v>
      </c>
      <c r="X3284" t="s">
        <v>44</v>
      </c>
      <c r="Y3284" t="s">
        <v>15821</v>
      </c>
      <c r="Z3284" t="s">
        <v>1635</v>
      </c>
      <c r="AA3284" t="s">
        <v>4529</v>
      </c>
      <c r="AB3284" t="s">
        <v>4530</v>
      </c>
      <c r="AC3284" t="s">
        <v>89</v>
      </c>
      <c r="AD3284" t="str">
        <f t="shared" si="51"/>
        <v>10-60</v>
      </c>
      <c r="AE3284" t="str">
        <f>VLOOKUP(AD3284,'Main_Sub Desc'!C:D,2,)</f>
        <v>LPC from invoicing</v>
      </c>
      <c r="AF3284" t="str">
        <f>VLOOKUP(VALUE(H3284),'Main_Sub Desc'!F:G,2,)</f>
        <v>Wtr Rev Late Payment</v>
      </c>
      <c r="AG3284">
        <f>IFERROR(VLOOKUP(VALUE(I3284),'PC Mapping'!A:F,6,),"")</f>
        <v>10719</v>
      </c>
      <c r="AH3284" s="13" t="str">
        <f>VLOOKUP(AG3284,'PC Mapping'!L:M,2,)</f>
        <v>All Other Water</v>
      </c>
    </row>
    <row r="3285" spans="1:34" x14ac:dyDescent="0.2">
      <c r="A3285" t="s">
        <v>15822</v>
      </c>
      <c r="B3285" t="s">
        <v>15819</v>
      </c>
      <c r="C3285" t="s">
        <v>4519</v>
      </c>
      <c r="D3285" t="s">
        <v>4520</v>
      </c>
      <c r="E3285" s="3">
        <v>45810</v>
      </c>
      <c r="F3285" t="s">
        <v>44</v>
      </c>
      <c r="G3285" t="s">
        <v>3742</v>
      </c>
      <c r="H3285" t="s">
        <v>3716</v>
      </c>
      <c r="I3285" t="s">
        <v>4708</v>
      </c>
      <c r="J3285" t="s">
        <v>4522</v>
      </c>
      <c r="K3285" s="2">
        <v>-8.3000000000000007</v>
      </c>
      <c r="L3285" t="s">
        <v>44</v>
      </c>
      <c r="M3285" s="2">
        <v>-8.3000000000000007</v>
      </c>
      <c r="N3285" t="s">
        <v>4523</v>
      </c>
      <c r="O3285" t="s">
        <v>4524</v>
      </c>
      <c r="P3285" t="s">
        <v>4798</v>
      </c>
      <c r="Q3285" t="s">
        <v>15823</v>
      </c>
      <c r="R3285" t="s">
        <v>44</v>
      </c>
      <c r="S3285" t="s">
        <v>4527</v>
      </c>
      <c r="T3285" s="3">
        <v>45810</v>
      </c>
      <c r="U3285" s="3">
        <v>45811</v>
      </c>
      <c r="V3285" s="2">
        <v>0</v>
      </c>
      <c r="W3285" t="s">
        <v>44</v>
      </c>
      <c r="X3285" t="s">
        <v>44</v>
      </c>
      <c r="Y3285" t="s">
        <v>15824</v>
      </c>
      <c r="Z3285" t="s">
        <v>3697</v>
      </c>
      <c r="AA3285" t="s">
        <v>4529</v>
      </c>
      <c r="AB3285" t="s">
        <v>4530</v>
      </c>
      <c r="AC3285" t="s">
        <v>89</v>
      </c>
      <c r="AD3285" t="str">
        <f t="shared" si="51"/>
        <v>10-60</v>
      </c>
      <c r="AE3285" t="str">
        <f>VLOOKUP(AD3285,'Main_Sub Desc'!C:D,2,)</f>
        <v>LPC from invoicing</v>
      </c>
      <c r="AF3285" t="str">
        <f>VLOOKUP(VALUE(H3285),'Main_Sub Desc'!F:G,2,)</f>
        <v>Wst Rev Late Payment</v>
      </c>
      <c r="AG3285">
        <f>IFERROR(VLOOKUP(VALUE(I3285),'PC Mapping'!A:F,6,),"")</f>
        <v>10720</v>
      </c>
      <c r="AH3285" s="13" t="str">
        <f>VLOOKUP(AG3285,'PC Mapping'!L:M,2,)</f>
        <v>All Other Sewer</v>
      </c>
    </row>
    <row r="3286" spans="1:34" x14ac:dyDescent="0.2">
      <c r="A3286" t="s">
        <v>15825</v>
      </c>
      <c r="B3286" t="s">
        <v>15819</v>
      </c>
      <c r="C3286" t="s">
        <v>4519</v>
      </c>
      <c r="D3286" t="s">
        <v>4520</v>
      </c>
      <c r="E3286" s="3">
        <v>45810</v>
      </c>
      <c r="F3286" t="s">
        <v>44</v>
      </c>
      <c r="G3286" t="s">
        <v>3742</v>
      </c>
      <c r="H3286" t="s">
        <v>3722</v>
      </c>
      <c r="I3286" t="s">
        <v>4538</v>
      </c>
      <c r="J3286" t="s">
        <v>4522</v>
      </c>
      <c r="K3286" s="2">
        <v>-6.02</v>
      </c>
      <c r="L3286" t="s">
        <v>44</v>
      </c>
      <c r="M3286" s="2">
        <v>-6.02</v>
      </c>
      <c r="N3286" t="s">
        <v>4523</v>
      </c>
      <c r="O3286" t="s">
        <v>4524</v>
      </c>
      <c r="P3286" t="s">
        <v>13299</v>
      </c>
      <c r="Q3286" t="s">
        <v>15826</v>
      </c>
      <c r="R3286" t="s">
        <v>44</v>
      </c>
      <c r="S3286" t="s">
        <v>4527</v>
      </c>
      <c r="T3286" s="3">
        <v>45810</v>
      </c>
      <c r="U3286" s="3">
        <v>45811</v>
      </c>
      <c r="V3286" s="2">
        <v>0</v>
      </c>
      <c r="W3286" t="s">
        <v>44</v>
      </c>
      <c r="X3286" t="s">
        <v>44</v>
      </c>
      <c r="Y3286" t="s">
        <v>15827</v>
      </c>
      <c r="Z3286" t="s">
        <v>15828</v>
      </c>
      <c r="AA3286" t="s">
        <v>4529</v>
      </c>
      <c r="AB3286" t="s">
        <v>4530</v>
      </c>
      <c r="AC3286" t="s">
        <v>89</v>
      </c>
      <c r="AD3286" t="str">
        <f t="shared" si="51"/>
        <v>10-60</v>
      </c>
      <c r="AE3286" t="str">
        <f>VLOOKUP(AD3286,'Main_Sub Desc'!C:D,2,)</f>
        <v>LPC from invoicing</v>
      </c>
      <c r="AF3286" t="str">
        <f>VLOOKUP(VALUE(H3286),'Main_Sub Desc'!F:G,2,)</f>
        <v>Wtr Rev Late Payment</v>
      </c>
      <c r="AG3286">
        <f>IFERROR(VLOOKUP(VALUE(I3286),'PC Mapping'!A:F,6,),"")</f>
        <v>10469</v>
      </c>
      <c r="AH3286" s="13" t="str">
        <f>VLOOKUP(AG3286,'PC Mapping'!L:M,2,)</f>
        <v>Bolivar Water</v>
      </c>
    </row>
    <row r="3287" spans="1:34" x14ac:dyDescent="0.2">
      <c r="A3287" t="s">
        <v>15825</v>
      </c>
      <c r="B3287" t="s">
        <v>15819</v>
      </c>
      <c r="C3287" t="s">
        <v>4519</v>
      </c>
      <c r="D3287" t="s">
        <v>4520</v>
      </c>
      <c r="E3287" s="3">
        <v>45810</v>
      </c>
      <c r="F3287" t="s">
        <v>44</v>
      </c>
      <c r="G3287" t="s">
        <v>3742</v>
      </c>
      <c r="H3287" t="s">
        <v>3716</v>
      </c>
      <c r="I3287" t="s">
        <v>4534</v>
      </c>
      <c r="J3287" t="s">
        <v>4522</v>
      </c>
      <c r="K3287" s="2">
        <v>-8.74</v>
      </c>
      <c r="L3287" t="s">
        <v>44</v>
      </c>
      <c r="M3287" s="2">
        <v>-8.74</v>
      </c>
      <c r="N3287" t="s">
        <v>4523</v>
      </c>
      <c r="O3287" t="s">
        <v>4524</v>
      </c>
      <c r="P3287" t="s">
        <v>13299</v>
      </c>
      <c r="Q3287" t="s">
        <v>15829</v>
      </c>
      <c r="R3287" t="s">
        <v>44</v>
      </c>
      <c r="S3287" t="s">
        <v>4527</v>
      </c>
      <c r="T3287" s="3">
        <v>45810</v>
      </c>
      <c r="U3287" s="3">
        <v>45811</v>
      </c>
      <c r="V3287" s="2">
        <v>0</v>
      </c>
      <c r="W3287" t="s">
        <v>44</v>
      </c>
      <c r="X3287" t="s">
        <v>44</v>
      </c>
      <c r="Y3287" t="s">
        <v>15830</v>
      </c>
      <c r="Z3287" t="s">
        <v>15828</v>
      </c>
      <c r="AA3287" t="s">
        <v>4529</v>
      </c>
      <c r="AB3287" t="s">
        <v>4530</v>
      </c>
      <c r="AC3287" t="s">
        <v>89</v>
      </c>
      <c r="AD3287" t="str">
        <f t="shared" si="51"/>
        <v>10-60</v>
      </c>
      <c r="AE3287" t="str">
        <f>VLOOKUP(AD3287,'Main_Sub Desc'!C:D,2,)</f>
        <v>LPC from invoicing</v>
      </c>
      <c r="AF3287" t="str">
        <f>VLOOKUP(VALUE(H3287),'Main_Sub Desc'!F:G,2,)</f>
        <v>Wst Rev Late Payment</v>
      </c>
      <c r="AG3287">
        <f>IFERROR(VLOOKUP(VALUE(I3287),'PC Mapping'!A:F,6,),"")</f>
        <v>10514</v>
      </c>
      <c r="AH3287" s="13" t="str">
        <f>VLOOKUP(AG3287,'PC Mapping'!L:M,2,)</f>
        <v>Bolivar Sewer</v>
      </c>
    </row>
    <row r="3288" spans="1:34" x14ac:dyDescent="0.2">
      <c r="A3288" t="s">
        <v>15831</v>
      </c>
      <c r="B3288" t="s">
        <v>15819</v>
      </c>
      <c r="C3288" t="s">
        <v>4519</v>
      </c>
      <c r="D3288" t="s">
        <v>4520</v>
      </c>
      <c r="E3288" s="3">
        <v>45810</v>
      </c>
      <c r="F3288" t="s">
        <v>44</v>
      </c>
      <c r="G3288" t="s">
        <v>3742</v>
      </c>
      <c r="H3288" t="s">
        <v>3716</v>
      </c>
      <c r="I3288" t="s">
        <v>4708</v>
      </c>
      <c r="J3288" t="s">
        <v>4522</v>
      </c>
      <c r="K3288" s="2">
        <v>-5</v>
      </c>
      <c r="L3288" t="s">
        <v>44</v>
      </c>
      <c r="M3288" s="2">
        <v>-5</v>
      </c>
      <c r="N3288" t="s">
        <v>4523</v>
      </c>
      <c r="O3288" t="s">
        <v>4524</v>
      </c>
      <c r="P3288" t="s">
        <v>15832</v>
      </c>
      <c r="Q3288" t="s">
        <v>15833</v>
      </c>
      <c r="R3288" t="s">
        <v>44</v>
      </c>
      <c r="S3288" t="s">
        <v>4527</v>
      </c>
      <c r="T3288" s="3">
        <v>45810</v>
      </c>
      <c r="U3288" s="3">
        <v>45811</v>
      </c>
      <c r="V3288" s="2">
        <v>0</v>
      </c>
      <c r="W3288" t="s">
        <v>44</v>
      </c>
      <c r="X3288" t="s">
        <v>44</v>
      </c>
      <c r="Y3288" t="s">
        <v>15834</v>
      </c>
      <c r="Z3288" t="s">
        <v>3642</v>
      </c>
      <c r="AA3288" t="s">
        <v>4529</v>
      </c>
      <c r="AB3288" t="s">
        <v>4530</v>
      </c>
      <c r="AC3288" t="s">
        <v>89</v>
      </c>
      <c r="AD3288" t="str">
        <f t="shared" si="51"/>
        <v>10-60</v>
      </c>
      <c r="AE3288" t="str">
        <f>VLOOKUP(AD3288,'Main_Sub Desc'!C:D,2,)</f>
        <v>LPC from invoicing</v>
      </c>
      <c r="AF3288" t="str">
        <f>VLOOKUP(VALUE(H3288),'Main_Sub Desc'!F:G,2,)</f>
        <v>Wst Rev Late Payment</v>
      </c>
      <c r="AG3288">
        <f>IFERROR(VLOOKUP(VALUE(I3288),'PC Mapping'!A:F,6,),"")</f>
        <v>10720</v>
      </c>
      <c r="AH3288" s="13" t="str">
        <f>VLOOKUP(AG3288,'PC Mapping'!L:M,2,)</f>
        <v>All Other Sewer</v>
      </c>
    </row>
    <row r="3289" spans="1:34" x14ac:dyDescent="0.2">
      <c r="A3289" t="s">
        <v>15835</v>
      </c>
      <c r="B3289" t="s">
        <v>15819</v>
      </c>
      <c r="C3289" t="s">
        <v>4519</v>
      </c>
      <c r="D3289" t="s">
        <v>4520</v>
      </c>
      <c r="E3289" s="3">
        <v>45810</v>
      </c>
      <c r="F3289" t="s">
        <v>44</v>
      </c>
      <c r="G3289" t="s">
        <v>3742</v>
      </c>
      <c r="H3289" t="s">
        <v>3722</v>
      </c>
      <c r="I3289" t="s">
        <v>3752</v>
      </c>
      <c r="J3289" t="s">
        <v>4522</v>
      </c>
      <c r="K3289" s="2">
        <v>-5</v>
      </c>
      <c r="L3289" t="s">
        <v>44</v>
      </c>
      <c r="M3289" s="2">
        <v>-5</v>
      </c>
      <c r="N3289" t="s">
        <v>4523</v>
      </c>
      <c r="O3289" t="s">
        <v>4524</v>
      </c>
      <c r="P3289" t="s">
        <v>5959</v>
      </c>
      <c r="Q3289" t="s">
        <v>15836</v>
      </c>
      <c r="R3289" t="s">
        <v>44</v>
      </c>
      <c r="S3289" t="s">
        <v>4527</v>
      </c>
      <c r="T3289" s="3">
        <v>45810</v>
      </c>
      <c r="U3289" s="3">
        <v>45811</v>
      </c>
      <c r="V3289" s="2">
        <v>0</v>
      </c>
      <c r="W3289" t="s">
        <v>44</v>
      </c>
      <c r="X3289" t="s">
        <v>44</v>
      </c>
      <c r="Y3289" t="s">
        <v>15837</v>
      </c>
      <c r="Z3289" t="s">
        <v>15838</v>
      </c>
      <c r="AA3289" t="s">
        <v>4529</v>
      </c>
      <c r="AB3289" t="s">
        <v>4530</v>
      </c>
      <c r="AC3289" t="s">
        <v>89</v>
      </c>
      <c r="AD3289" t="str">
        <f t="shared" si="51"/>
        <v>10-60</v>
      </c>
      <c r="AE3289" t="str">
        <f>VLOOKUP(AD3289,'Main_Sub Desc'!C:D,2,)</f>
        <v>LPC from invoicing</v>
      </c>
      <c r="AF3289" t="str">
        <f>VLOOKUP(VALUE(H3289),'Main_Sub Desc'!F:G,2,)</f>
        <v>Wtr Rev Late Payment</v>
      </c>
      <c r="AG3289">
        <f>IFERROR(VLOOKUP(VALUE(I3289),'PC Mapping'!A:F,6,),"")</f>
        <v>10719</v>
      </c>
      <c r="AH3289" s="13" t="str">
        <f>VLOOKUP(AG3289,'PC Mapping'!L:M,2,)</f>
        <v>All Other Water</v>
      </c>
    </row>
    <row r="3290" spans="1:34" x14ac:dyDescent="0.2">
      <c r="A3290" t="s">
        <v>15839</v>
      </c>
      <c r="B3290" t="s">
        <v>15840</v>
      </c>
      <c r="C3290" t="s">
        <v>4519</v>
      </c>
      <c r="D3290" t="s">
        <v>4520</v>
      </c>
      <c r="E3290" s="3">
        <v>45811</v>
      </c>
      <c r="F3290" t="s">
        <v>15841</v>
      </c>
      <c r="G3290" t="s">
        <v>3742</v>
      </c>
      <c r="H3290" t="s">
        <v>3722</v>
      </c>
      <c r="I3290" t="s">
        <v>3752</v>
      </c>
      <c r="J3290" t="s">
        <v>4522</v>
      </c>
      <c r="K3290" s="2">
        <v>-5</v>
      </c>
      <c r="L3290" t="s">
        <v>44</v>
      </c>
      <c r="M3290" s="2">
        <v>-5</v>
      </c>
      <c r="N3290" t="s">
        <v>4523</v>
      </c>
      <c r="O3290" t="s">
        <v>4524</v>
      </c>
      <c r="P3290" t="s">
        <v>8840</v>
      </c>
      <c r="Q3290" t="s">
        <v>15842</v>
      </c>
      <c r="R3290" t="s">
        <v>44</v>
      </c>
      <c r="S3290" t="s">
        <v>6234</v>
      </c>
      <c r="T3290" s="3">
        <v>45811</v>
      </c>
      <c r="U3290" s="3">
        <v>45813</v>
      </c>
      <c r="V3290" s="2">
        <v>0</v>
      </c>
      <c r="W3290" t="s">
        <v>44</v>
      </c>
      <c r="X3290" t="s">
        <v>44</v>
      </c>
      <c r="Y3290" t="s">
        <v>15843</v>
      </c>
      <c r="Z3290" t="s">
        <v>3029</v>
      </c>
      <c r="AA3290" t="s">
        <v>4529</v>
      </c>
      <c r="AB3290" t="s">
        <v>4530</v>
      </c>
      <c r="AC3290" t="s">
        <v>99</v>
      </c>
      <c r="AD3290" t="str">
        <f t="shared" si="51"/>
        <v>10-60</v>
      </c>
      <c r="AE3290" t="str">
        <f>VLOOKUP(AD3290,'Main_Sub Desc'!C:D,2,)</f>
        <v>LPC from invoicing</v>
      </c>
      <c r="AF3290" t="str">
        <f>VLOOKUP(VALUE(H3290),'Main_Sub Desc'!F:G,2,)</f>
        <v>Wtr Rev Late Payment</v>
      </c>
      <c r="AG3290">
        <f>IFERROR(VLOOKUP(VALUE(I3290),'PC Mapping'!A:F,6,),"")</f>
        <v>10719</v>
      </c>
      <c r="AH3290" s="13" t="str">
        <f>VLOOKUP(AG3290,'PC Mapping'!L:M,2,)</f>
        <v>All Other Water</v>
      </c>
    </row>
    <row r="3291" spans="1:34" x14ac:dyDescent="0.2">
      <c r="A3291" t="s">
        <v>15844</v>
      </c>
      <c r="B3291" t="s">
        <v>15840</v>
      </c>
      <c r="C3291" t="s">
        <v>4519</v>
      </c>
      <c r="D3291" t="s">
        <v>4520</v>
      </c>
      <c r="E3291" s="3">
        <v>45811</v>
      </c>
      <c r="F3291" t="s">
        <v>15845</v>
      </c>
      <c r="G3291" t="s">
        <v>3742</v>
      </c>
      <c r="H3291" t="s">
        <v>3722</v>
      </c>
      <c r="I3291" t="s">
        <v>3752</v>
      </c>
      <c r="J3291" t="s">
        <v>4522</v>
      </c>
      <c r="K3291" s="2">
        <v>-5</v>
      </c>
      <c r="L3291" t="s">
        <v>44</v>
      </c>
      <c r="M3291" s="2">
        <v>-5</v>
      </c>
      <c r="N3291" t="s">
        <v>4523</v>
      </c>
      <c r="O3291" t="s">
        <v>4524</v>
      </c>
      <c r="P3291" t="s">
        <v>12808</v>
      </c>
      <c r="Q3291" t="s">
        <v>15846</v>
      </c>
      <c r="R3291" t="s">
        <v>44</v>
      </c>
      <c r="S3291" t="s">
        <v>6234</v>
      </c>
      <c r="T3291" s="3">
        <v>45811</v>
      </c>
      <c r="U3291" s="3">
        <v>45813</v>
      </c>
      <c r="V3291" s="2">
        <v>0</v>
      </c>
      <c r="W3291" t="s">
        <v>44</v>
      </c>
      <c r="X3291" t="s">
        <v>44</v>
      </c>
      <c r="Y3291" t="s">
        <v>12810</v>
      </c>
      <c r="Z3291" t="s">
        <v>12811</v>
      </c>
      <c r="AA3291" t="s">
        <v>4529</v>
      </c>
      <c r="AB3291" t="s">
        <v>4530</v>
      </c>
      <c r="AC3291" t="s">
        <v>89</v>
      </c>
      <c r="AD3291" t="str">
        <f t="shared" si="51"/>
        <v>10-60</v>
      </c>
      <c r="AE3291" t="str">
        <f>VLOOKUP(AD3291,'Main_Sub Desc'!C:D,2,)</f>
        <v>LPC from invoicing</v>
      </c>
      <c r="AF3291" t="str">
        <f>VLOOKUP(VALUE(H3291),'Main_Sub Desc'!F:G,2,)</f>
        <v>Wtr Rev Late Payment</v>
      </c>
      <c r="AG3291">
        <f>IFERROR(VLOOKUP(VALUE(I3291),'PC Mapping'!A:F,6,),"")</f>
        <v>10719</v>
      </c>
      <c r="AH3291" s="13" t="str">
        <f>VLOOKUP(AG3291,'PC Mapping'!L:M,2,)</f>
        <v>All Other Water</v>
      </c>
    </row>
    <row r="3292" spans="1:34" x14ac:dyDescent="0.2">
      <c r="A3292" t="s">
        <v>15847</v>
      </c>
      <c r="B3292" t="s">
        <v>15840</v>
      </c>
      <c r="C3292" t="s">
        <v>4519</v>
      </c>
      <c r="D3292" t="s">
        <v>4520</v>
      </c>
      <c r="E3292" s="3">
        <v>45811</v>
      </c>
      <c r="F3292" t="s">
        <v>44</v>
      </c>
      <c r="G3292" t="s">
        <v>3742</v>
      </c>
      <c r="H3292" t="s">
        <v>3722</v>
      </c>
      <c r="I3292" t="s">
        <v>4538</v>
      </c>
      <c r="J3292" t="s">
        <v>4522</v>
      </c>
      <c r="K3292" s="2">
        <v>-5</v>
      </c>
      <c r="L3292" t="s">
        <v>44</v>
      </c>
      <c r="M3292" s="2">
        <v>-5</v>
      </c>
      <c r="N3292" t="s">
        <v>4523</v>
      </c>
      <c r="O3292" t="s">
        <v>4524</v>
      </c>
      <c r="P3292" t="s">
        <v>5040</v>
      </c>
      <c r="Q3292" t="s">
        <v>15848</v>
      </c>
      <c r="R3292" t="s">
        <v>44</v>
      </c>
      <c r="S3292" t="s">
        <v>6234</v>
      </c>
      <c r="T3292" s="3">
        <v>45811</v>
      </c>
      <c r="U3292" s="3">
        <v>45813</v>
      </c>
      <c r="V3292" s="2">
        <v>0</v>
      </c>
      <c r="W3292" t="s">
        <v>44</v>
      </c>
      <c r="X3292" t="s">
        <v>44</v>
      </c>
      <c r="Y3292" t="s">
        <v>7214</v>
      </c>
      <c r="Z3292" t="s">
        <v>799</v>
      </c>
      <c r="AA3292" t="s">
        <v>4529</v>
      </c>
      <c r="AB3292" t="s">
        <v>4530</v>
      </c>
      <c r="AC3292" t="s">
        <v>89</v>
      </c>
      <c r="AD3292" t="str">
        <f t="shared" si="51"/>
        <v>10-60</v>
      </c>
      <c r="AE3292" t="str">
        <f>VLOOKUP(AD3292,'Main_Sub Desc'!C:D,2,)</f>
        <v>LPC from invoicing</v>
      </c>
      <c r="AF3292" t="str">
        <f>VLOOKUP(VALUE(H3292),'Main_Sub Desc'!F:G,2,)</f>
        <v>Wtr Rev Late Payment</v>
      </c>
      <c r="AG3292">
        <f>IFERROR(VLOOKUP(VALUE(I3292),'PC Mapping'!A:F,6,),"")</f>
        <v>10469</v>
      </c>
      <c r="AH3292" s="13" t="str">
        <f>VLOOKUP(AG3292,'PC Mapping'!L:M,2,)</f>
        <v>Bolivar Water</v>
      </c>
    </row>
    <row r="3293" spans="1:34" x14ac:dyDescent="0.2">
      <c r="A3293" t="s">
        <v>15849</v>
      </c>
      <c r="B3293" t="s">
        <v>15850</v>
      </c>
      <c r="C3293" t="s">
        <v>4519</v>
      </c>
      <c r="D3293" t="s">
        <v>4520</v>
      </c>
      <c r="E3293" s="3">
        <v>45813</v>
      </c>
      <c r="F3293" t="s">
        <v>44</v>
      </c>
      <c r="G3293" t="s">
        <v>3742</v>
      </c>
      <c r="H3293" t="s">
        <v>3722</v>
      </c>
      <c r="I3293" t="s">
        <v>3752</v>
      </c>
      <c r="J3293" t="s">
        <v>4522</v>
      </c>
      <c r="K3293" s="2">
        <v>-5</v>
      </c>
      <c r="L3293" t="s">
        <v>44</v>
      </c>
      <c r="M3293" s="2">
        <v>-5</v>
      </c>
      <c r="N3293" t="s">
        <v>4523</v>
      </c>
      <c r="O3293" t="s">
        <v>4524</v>
      </c>
      <c r="P3293" t="s">
        <v>15851</v>
      </c>
      <c r="Q3293" t="s">
        <v>15852</v>
      </c>
      <c r="R3293" t="s">
        <v>44</v>
      </c>
      <c r="S3293" t="s">
        <v>4527</v>
      </c>
      <c r="T3293" s="3">
        <v>45813</v>
      </c>
      <c r="U3293" s="3">
        <v>45814</v>
      </c>
      <c r="V3293" s="2">
        <v>0</v>
      </c>
      <c r="W3293" t="s">
        <v>44</v>
      </c>
      <c r="X3293" t="s">
        <v>44</v>
      </c>
      <c r="Y3293" t="s">
        <v>15853</v>
      </c>
      <c r="Z3293" t="s">
        <v>2643</v>
      </c>
      <c r="AA3293" t="s">
        <v>4529</v>
      </c>
      <c r="AB3293" t="s">
        <v>4530</v>
      </c>
      <c r="AC3293" t="s">
        <v>89</v>
      </c>
      <c r="AD3293" t="str">
        <f t="shared" si="51"/>
        <v>10-60</v>
      </c>
      <c r="AE3293" t="str">
        <f>VLOOKUP(AD3293,'Main_Sub Desc'!C:D,2,)</f>
        <v>LPC from invoicing</v>
      </c>
      <c r="AF3293" t="str">
        <f>VLOOKUP(VALUE(H3293),'Main_Sub Desc'!F:G,2,)</f>
        <v>Wtr Rev Late Payment</v>
      </c>
      <c r="AG3293">
        <f>IFERROR(VLOOKUP(VALUE(I3293),'PC Mapping'!A:F,6,),"")</f>
        <v>10719</v>
      </c>
      <c r="AH3293" s="13" t="str">
        <f>VLOOKUP(AG3293,'PC Mapping'!L:M,2,)</f>
        <v>All Other Water</v>
      </c>
    </row>
    <row r="3294" spans="1:34" x14ac:dyDescent="0.2">
      <c r="A3294" t="s">
        <v>15854</v>
      </c>
      <c r="B3294" t="s">
        <v>15850</v>
      </c>
      <c r="C3294" t="s">
        <v>4519</v>
      </c>
      <c r="D3294" t="s">
        <v>4520</v>
      </c>
      <c r="E3294" s="3">
        <v>45813</v>
      </c>
      <c r="F3294" t="s">
        <v>44</v>
      </c>
      <c r="G3294" t="s">
        <v>3742</v>
      </c>
      <c r="H3294" t="s">
        <v>3722</v>
      </c>
      <c r="I3294" t="s">
        <v>3752</v>
      </c>
      <c r="J3294" t="s">
        <v>4522</v>
      </c>
      <c r="K3294" s="2">
        <v>-5</v>
      </c>
      <c r="L3294" t="s">
        <v>44</v>
      </c>
      <c r="M3294" s="2">
        <v>-5</v>
      </c>
      <c r="N3294" t="s">
        <v>4523</v>
      </c>
      <c r="O3294" t="s">
        <v>4524</v>
      </c>
      <c r="P3294" t="s">
        <v>15855</v>
      </c>
      <c r="Q3294" t="s">
        <v>15856</v>
      </c>
      <c r="R3294" t="s">
        <v>44</v>
      </c>
      <c r="S3294" t="s">
        <v>4527</v>
      </c>
      <c r="T3294" s="3">
        <v>45813</v>
      </c>
      <c r="U3294" s="3">
        <v>45814</v>
      </c>
      <c r="V3294" s="2">
        <v>0</v>
      </c>
      <c r="W3294" t="s">
        <v>44</v>
      </c>
      <c r="X3294" t="s">
        <v>44</v>
      </c>
      <c r="Y3294" t="s">
        <v>15857</v>
      </c>
      <c r="Z3294" t="s">
        <v>15858</v>
      </c>
      <c r="AA3294" t="s">
        <v>4529</v>
      </c>
      <c r="AB3294" t="s">
        <v>4530</v>
      </c>
      <c r="AC3294" t="s">
        <v>89</v>
      </c>
      <c r="AD3294" t="str">
        <f t="shared" si="51"/>
        <v>10-60</v>
      </c>
      <c r="AE3294" t="str">
        <f>VLOOKUP(AD3294,'Main_Sub Desc'!C:D,2,)</f>
        <v>LPC from invoicing</v>
      </c>
      <c r="AF3294" t="str">
        <f>VLOOKUP(VALUE(H3294),'Main_Sub Desc'!F:G,2,)</f>
        <v>Wtr Rev Late Payment</v>
      </c>
      <c r="AG3294">
        <f>IFERROR(VLOOKUP(VALUE(I3294),'PC Mapping'!A:F,6,),"")</f>
        <v>10719</v>
      </c>
      <c r="AH3294" s="13" t="str">
        <f>VLOOKUP(AG3294,'PC Mapping'!L:M,2,)</f>
        <v>All Other Water</v>
      </c>
    </row>
    <row r="3295" spans="1:34" x14ac:dyDescent="0.2">
      <c r="A3295" t="s">
        <v>15859</v>
      </c>
      <c r="B3295" t="s">
        <v>15850</v>
      </c>
      <c r="C3295" t="s">
        <v>4519</v>
      </c>
      <c r="D3295" t="s">
        <v>4520</v>
      </c>
      <c r="E3295" s="3">
        <v>45813</v>
      </c>
      <c r="F3295" t="s">
        <v>44</v>
      </c>
      <c r="G3295" t="s">
        <v>3742</v>
      </c>
      <c r="H3295" t="s">
        <v>3722</v>
      </c>
      <c r="I3295" t="s">
        <v>3752</v>
      </c>
      <c r="J3295" t="s">
        <v>4522</v>
      </c>
      <c r="K3295" s="2">
        <v>-10.050000000000001</v>
      </c>
      <c r="L3295" t="s">
        <v>44</v>
      </c>
      <c r="M3295" s="2">
        <v>-10.050000000000001</v>
      </c>
      <c r="N3295" t="s">
        <v>4523</v>
      </c>
      <c r="O3295" t="s">
        <v>4524</v>
      </c>
      <c r="P3295" t="s">
        <v>4754</v>
      </c>
      <c r="Q3295" t="s">
        <v>15860</v>
      </c>
      <c r="R3295" t="s">
        <v>44</v>
      </c>
      <c r="S3295" t="s">
        <v>4527</v>
      </c>
      <c r="T3295" s="3">
        <v>45813</v>
      </c>
      <c r="U3295" s="3">
        <v>45814</v>
      </c>
      <c r="V3295" s="2">
        <v>0</v>
      </c>
      <c r="W3295" t="s">
        <v>44</v>
      </c>
      <c r="X3295" t="s">
        <v>44</v>
      </c>
      <c r="Y3295" t="s">
        <v>15861</v>
      </c>
      <c r="Z3295" t="s">
        <v>2928</v>
      </c>
      <c r="AA3295" t="s">
        <v>4529</v>
      </c>
      <c r="AB3295" t="s">
        <v>4530</v>
      </c>
      <c r="AC3295" t="s">
        <v>89</v>
      </c>
      <c r="AD3295" t="str">
        <f t="shared" si="51"/>
        <v>10-60</v>
      </c>
      <c r="AE3295" t="str">
        <f>VLOOKUP(AD3295,'Main_Sub Desc'!C:D,2,)</f>
        <v>LPC from invoicing</v>
      </c>
      <c r="AF3295" t="str">
        <f>VLOOKUP(VALUE(H3295),'Main_Sub Desc'!F:G,2,)</f>
        <v>Wtr Rev Late Payment</v>
      </c>
      <c r="AG3295">
        <f>IFERROR(VLOOKUP(VALUE(I3295),'PC Mapping'!A:F,6,),"")</f>
        <v>10719</v>
      </c>
      <c r="AH3295" s="13" t="str">
        <f>VLOOKUP(AG3295,'PC Mapping'!L:M,2,)</f>
        <v>All Other Water</v>
      </c>
    </row>
    <row r="3296" spans="1:34" x14ac:dyDescent="0.2">
      <c r="A3296" t="s">
        <v>15862</v>
      </c>
      <c r="B3296" t="s">
        <v>15863</v>
      </c>
      <c r="C3296" t="s">
        <v>4519</v>
      </c>
      <c r="D3296" t="s">
        <v>4520</v>
      </c>
      <c r="E3296" s="3">
        <v>45820</v>
      </c>
      <c r="F3296" t="s">
        <v>44</v>
      </c>
      <c r="G3296" t="s">
        <v>3742</v>
      </c>
      <c r="H3296" t="s">
        <v>3722</v>
      </c>
      <c r="I3296" t="s">
        <v>3752</v>
      </c>
      <c r="J3296" t="s">
        <v>4522</v>
      </c>
      <c r="K3296" s="2">
        <v>-7.01</v>
      </c>
      <c r="L3296" t="s">
        <v>44</v>
      </c>
      <c r="M3296" s="2">
        <v>-7.01</v>
      </c>
      <c r="N3296" t="s">
        <v>4523</v>
      </c>
      <c r="O3296" t="s">
        <v>4524</v>
      </c>
      <c r="P3296" t="s">
        <v>7139</v>
      </c>
      <c r="Q3296" t="s">
        <v>15864</v>
      </c>
      <c r="R3296" t="s">
        <v>44</v>
      </c>
      <c r="S3296" t="s">
        <v>4527</v>
      </c>
      <c r="T3296" s="3">
        <v>45820</v>
      </c>
      <c r="U3296" s="3">
        <v>45821</v>
      </c>
      <c r="V3296" s="2">
        <v>0</v>
      </c>
      <c r="W3296" t="s">
        <v>44</v>
      </c>
      <c r="X3296" t="s">
        <v>44</v>
      </c>
      <c r="Y3296" t="s">
        <v>15865</v>
      </c>
      <c r="Z3296" t="s">
        <v>2425</v>
      </c>
      <c r="AA3296" t="s">
        <v>4529</v>
      </c>
      <c r="AB3296" t="s">
        <v>4530</v>
      </c>
      <c r="AC3296" t="s">
        <v>89</v>
      </c>
      <c r="AD3296" t="str">
        <f t="shared" si="51"/>
        <v>10-60</v>
      </c>
      <c r="AE3296" t="str">
        <f>VLOOKUP(AD3296,'Main_Sub Desc'!C:D,2,)</f>
        <v>LPC from invoicing</v>
      </c>
      <c r="AF3296" t="str">
        <f>VLOOKUP(VALUE(H3296),'Main_Sub Desc'!F:G,2,)</f>
        <v>Wtr Rev Late Payment</v>
      </c>
      <c r="AG3296">
        <f>IFERROR(VLOOKUP(VALUE(I3296),'PC Mapping'!A:F,6,),"")</f>
        <v>10719</v>
      </c>
      <c r="AH3296" s="13" t="str">
        <f>VLOOKUP(AG3296,'PC Mapping'!L:M,2,)</f>
        <v>All Other Water</v>
      </c>
    </row>
    <row r="3297" spans="1:34" x14ac:dyDescent="0.2">
      <c r="A3297" t="s">
        <v>15866</v>
      </c>
      <c r="B3297" t="s">
        <v>15863</v>
      </c>
      <c r="C3297" t="s">
        <v>4519</v>
      </c>
      <c r="D3297" t="s">
        <v>4520</v>
      </c>
      <c r="E3297" s="3">
        <v>45820</v>
      </c>
      <c r="F3297" t="s">
        <v>44</v>
      </c>
      <c r="G3297" t="s">
        <v>3742</v>
      </c>
      <c r="H3297" t="s">
        <v>3722</v>
      </c>
      <c r="I3297" t="s">
        <v>3752</v>
      </c>
      <c r="J3297" t="s">
        <v>4522</v>
      </c>
      <c r="K3297" s="2">
        <v>-5</v>
      </c>
      <c r="L3297" t="s">
        <v>44</v>
      </c>
      <c r="M3297" s="2">
        <v>-5</v>
      </c>
      <c r="N3297" t="s">
        <v>4523</v>
      </c>
      <c r="O3297" t="s">
        <v>4524</v>
      </c>
      <c r="P3297" t="s">
        <v>15695</v>
      </c>
      <c r="Q3297" t="s">
        <v>15867</v>
      </c>
      <c r="R3297" t="s">
        <v>44</v>
      </c>
      <c r="S3297" t="s">
        <v>4527</v>
      </c>
      <c r="T3297" s="3">
        <v>45820</v>
      </c>
      <c r="U3297" s="3">
        <v>45821</v>
      </c>
      <c r="V3297" s="2">
        <v>0</v>
      </c>
      <c r="W3297" t="s">
        <v>44</v>
      </c>
      <c r="X3297" t="s">
        <v>44</v>
      </c>
      <c r="Y3297" t="s">
        <v>15868</v>
      </c>
      <c r="Z3297" t="s">
        <v>2657</v>
      </c>
      <c r="AA3297" t="s">
        <v>4529</v>
      </c>
      <c r="AB3297" t="s">
        <v>4530</v>
      </c>
      <c r="AC3297" t="s">
        <v>89</v>
      </c>
      <c r="AD3297" t="str">
        <f t="shared" si="51"/>
        <v>10-60</v>
      </c>
      <c r="AE3297" t="str">
        <f>VLOOKUP(AD3297,'Main_Sub Desc'!C:D,2,)</f>
        <v>LPC from invoicing</v>
      </c>
      <c r="AF3297" t="str">
        <f>VLOOKUP(VALUE(H3297),'Main_Sub Desc'!F:G,2,)</f>
        <v>Wtr Rev Late Payment</v>
      </c>
      <c r="AG3297">
        <f>IFERROR(VLOOKUP(VALUE(I3297),'PC Mapping'!A:F,6,),"")</f>
        <v>10719</v>
      </c>
      <c r="AH3297" s="13" t="str">
        <f>VLOOKUP(AG3297,'PC Mapping'!L:M,2,)</f>
        <v>All Other Water</v>
      </c>
    </row>
    <row r="3298" spans="1:34" x14ac:dyDescent="0.2">
      <c r="A3298" t="s">
        <v>15869</v>
      </c>
      <c r="B3298" t="s">
        <v>15863</v>
      </c>
      <c r="C3298" t="s">
        <v>4519</v>
      </c>
      <c r="D3298" t="s">
        <v>4520</v>
      </c>
      <c r="E3298" s="3">
        <v>45820</v>
      </c>
      <c r="F3298" t="s">
        <v>44</v>
      </c>
      <c r="G3298" t="s">
        <v>3742</v>
      </c>
      <c r="H3298" t="s">
        <v>3716</v>
      </c>
      <c r="I3298" t="s">
        <v>4534</v>
      </c>
      <c r="J3298" t="s">
        <v>4522</v>
      </c>
      <c r="K3298" s="2">
        <v>-18.61</v>
      </c>
      <c r="L3298" t="s">
        <v>44</v>
      </c>
      <c r="M3298" s="2">
        <v>-18.61</v>
      </c>
      <c r="N3298" t="s">
        <v>4523</v>
      </c>
      <c r="O3298" t="s">
        <v>4524</v>
      </c>
      <c r="P3298" t="s">
        <v>10316</v>
      </c>
      <c r="Q3298" t="s">
        <v>15870</v>
      </c>
      <c r="R3298" t="s">
        <v>44</v>
      </c>
      <c r="S3298" t="s">
        <v>4527</v>
      </c>
      <c r="T3298" s="3">
        <v>45820</v>
      </c>
      <c r="U3298" s="3">
        <v>45821</v>
      </c>
      <c r="V3298" s="2">
        <v>0</v>
      </c>
      <c r="W3298" t="s">
        <v>44</v>
      </c>
      <c r="X3298" t="s">
        <v>44</v>
      </c>
      <c r="Y3298" t="s">
        <v>10320</v>
      </c>
      <c r="Z3298" t="s">
        <v>401</v>
      </c>
      <c r="AA3298" t="s">
        <v>4529</v>
      </c>
      <c r="AB3298" t="s">
        <v>4530</v>
      </c>
      <c r="AC3298" t="s">
        <v>89</v>
      </c>
      <c r="AD3298" t="str">
        <f t="shared" si="51"/>
        <v>10-60</v>
      </c>
      <c r="AE3298" t="str">
        <f>VLOOKUP(AD3298,'Main_Sub Desc'!C:D,2,)</f>
        <v>LPC from invoicing</v>
      </c>
      <c r="AF3298" t="str">
        <f>VLOOKUP(VALUE(H3298),'Main_Sub Desc'!F:G,2,)</f>
        <v>Wst Rev Late Payment</v>
      </c>
      <c r="AG3298">
        <f>IFERROR(VLOOKUP(VALUE(I3298),'PC Mapping'!A:F,6,),"")</f>
        <v>10514</v>
      </c>
      <c r="AH3298" s="13" t="str">
        <f>VLOOKUP(AG3298,'PC Mapping'!L:M,2,)</f>
        <v>Bolivar Sewer</v>
      </c>
    </row>
    <row r="3299" spans="1:34" x14ac:dyDescent="0.2">
      <c r="A3299" t="s">
        <v>15869</v>
      </c>
      <c r="B3299" t="s">
        <v>15863</v>
      </c>
      <c r="C3299" t="s">
        <v>4519</v>
      </c>
      <c r="D3299" t="s">
        <v>4520</v>
      </c>
      <c r="E3299" s="3">
        <v>45820</v>
      </c>
      <c r="F3299" t="s">
        <v>44</v>
      </c>
      <c r="G3299" t="s">
        <v>3742</v>
      </c>
      <c r="H3299" t="s">
        <v>3722</v>
      </c>
      <c r="I3299" t="s">
        <v>4538</v>
      </c>
      <c r="J3299" t="s">
        <v>4522</v>
      </c>
      <c r="K3299" s="2">
        <v>-13.25</v>
      </c>
      <c r="L3299" t="s">
        <v>44</v>
      </c>
      <c r="M3299" s="2">
        <v>-13.25</v>
      </c>
      <c r="N3299" t="s">
        <v>4523</v>
      </c>
      <c r="O3299" t="s">
        <v>4524</v>
      </c>
      <c r="P3299" t="s">
        <v>10316</v>
      </c>
      <c r="Q3299" t="s">
        <v>15871</v>
      </c>
      <c r="R3299" t="s">
        <v>44</v>
      </c>
      <c r="S3299" t="s">
        <v>4527</v>
      </c>
      <c r="T3299" s="3">
        <v>45820</v>
      </c>
      <c r="U3299" s="3">
        <v>45821</v>
      </c>
      <c r="V3299" s="2">
        <v>0</v>
      </c>
      <c r="W3299" t="s">
        <v>44</v>
      </c>
      <c r="X3299" t="s">
        <v>44</v>
      </c>
      <c r="Y3299" t="s">
        <v>10318</v>
      </c>
      <c r="Z3299" t="s">
        <v>401</v>
      </c>
      <c r="AA3299" t="s">
        <v>4529</v>
      </c>
      <c r="AB3299" t="s">
        <v>4530</v>
      </c>
      <c r="AC3299" t="s">
        <v>89</v>
      </c>
      <c r="AD3299" t="str">
        <f t="shared" si="51"/>
        <v>10-60</v>
      </c>
      <c r="AE3299" t="str">
        <f>VLOOKUP(AD3299,'Main_Sub Desc'!C:D,2,)</f>
        <v>LPC from invoicing</v>
      </c>
      <c r="AF3299" t="str">
        <f>VLOOKUP(VALUE(H3299),'Main_Sub Desc'!F:G,2,)</f>
        <v>Wtr Rev Late Payment</v>
      </c>
      <c r="AG3299">
        <f>IFERROR(VLOOKUP(VALUE(I3299),'PC Mapping'!A:F,6,),"")</f>
        <v>10469</v>
      </c>
      <c r="AH3299" s="13" t="str">
        <f>VLOOKUP(AG3299,'PC Mapping'!L:M,2,)</f>
        <v>Bolivar Water</v>
      </c>
    </row>
    <row r="3300" spans="1:34" x14ac:dyDescent="0.2">
      <c r="A3300" t="s">
        <v>15872</v>
      </c>
      <c r="B3300" t="s">
        <v>15863</v>
      </c>
      <c r="C3300" t="s">
        <v>4519</v>
      </c>
      <c r="D3300" t="s">
        <v>4520</v>
      </c>
      <c r="E3300" s="3">
        <v>45820</v>
      </c>
      <c r="F3300" t="s">
        <v>44</v>
      </c>
      <c r="G3300" t="s">
        <v>3742</v>
      </c>
      <c r="H3300" t="s">
        <v>3716</v>
      </c>
      <c r="I3300" t="s">
        <v>4534</v>
      </c>
      <c r="J3300" t="s">
        <v>4522</v>
      </c>
      <c r="K3300" s="2">
        <v>-5</v>
      </c>
      <c r="L3300" t="s">
        <v>44</v>
      </c>
      <c r="M3300" s="2">
        <v>-5</v>
      </c>
      <c r="N3300" t="s">
        <v>4523</v>
      </c>
      <c r="O3300" t="s">
        <v>4524</v>
      </c>
      <c r="P3300" t="s">
        <v>15873</v>
      </c>
      <c r="Q3300" t="s">
        <v>15874</v>
      </c>
      <c r="R3300" t="s">
        <v>44</v>
      </c>
      <c r="S3300" t="s">
        <v>4527</v>
      </c>
      <c r="T3300" s="3">
        <v>45820</v>
      </c>
      <c r="U3300" s="3">
        <v>45821</v>
      </c>
      <c r="V3300" s="2">
        <v>0</v>
      </c>
      <c r="W3300" t="s">
        <v>44</v>
      </c>
      <c r="X3300" t="s">
        <v>44</v>
      </c>
      <c r="Y3300" t="s">
        <v>15875</v>
      </c>
      <c r="Z3300" t="s">
        <v>1031</v>
      </c>
      <c r="AA3300" t="s">
        <v>4529</v>
      </c>
      <c r="AB3300" t="s">
        <v>4530</v>
      </c>
      <c r="AC3300" t="s">
        <v>89</v>
      </c>
      <c r="AD3300" t="str">
        <f t="shared" si="51"/>
        <v>10-60</v>
      </c>
      <c r="AE3300" t="str">
        <f>VLOOKUP(AD3300,'Main_Sub Desc'!C:D,2,)</f>
        <v>LPC from invoicing</v>
      </c>
      <c r="AF3300" t="str">
        <f>VLOOKUP(VALUE(H3300),'Main_Sub Desc'!F:G,2,)</f>
        <v>Wst Rev Late Payment</v>
      </c>
      <c r="AG3300">
        <f>IFERROR(VLOOKUP(VALUE(I3300),'PC Mapping'!A:F,6,),"")</f>
        <v>10514</v>
      </c>
      <c r="AH3300" s="13" t="str">
        <f>VLOOKUP(AG3300,'PC Mapping'!L:M,2,)</f>
        <v>Bolivar Sewer</v>
      </c>
    </row>
    <row r="3301" spans="1:34" x14ac:dyDescent="0.2">
      <c r="A3301" t="s">
        <v>15872</v>
      </c>
      <c r="B3301" t="s">
        <v>15863</v>
      </c>
      <c r="C3301" t="s">
        <v>4519</v>
      </c>
      <c r="D3301" t="s">
        <v>4520</v>
      </c>
      <c r="E3301" s="3">
        <v>45820</v>
      </c>
      <c r="F3301" t="s">
        <v>44</v>
      </c>
      <c r="G3301" t="s">
        <v>3742</v>
      </c>
      <c r="H3301" t="s">
        <v>3722</v>
      </c>
      <c r="I3301" t="s">
        <v>4538</v>
      </c>
      <c r="J3301" t="s">
        <v>4522</v>
      </c>
      <c r="K3301" s="2">
        <v>-5</v>
      </c>
      <c r="L3301" t="s">
        <v>44</v>
      </c>
      <c r="M3301" s="2">
        <v>-5</v>
      </c>
      <c r="N3301" t="s">
        <v>4523</v>
      </c>
      <c r="O3301" t="s">
        <v>4524</v>
      </c>
      <c r="P3301" t="s">
        <v>15873</v>
      </c>
      <c r="Q3301" t="s">
        <v>15876</v>
      </c>
      <c r="R3301" t="s">
        <v>44</v>
      </c>
      <c r="S3301" t="s">
        <v>4527</v>
      </c>
      <c r="T3301" s="3">
        <v>45820</v>
      </c>
      <c r="U3301" s="3">
        <v>45821</v>
      </c>
      <c r="V3301" s="2">
        <v>0</v>
      </c>
      <c r="W3301" t="s">
        <v>44</v>
      </c>
      <c r="X3301" t="s">
        <v>44</v>
      </c>
      <c r="Y3301" t="s">
        <v>15877</v>
      </c>
      <c r="Z3301" t="s">
        <v>1031</v>
      </c>
      <c r="AA3301" t="s">
        <v>4529</v>
      </c>
      <c r="AB3301" t="s">
        <v>4530</v>
      </c>
      <c r="AC3301" t="s">
        <v>89</v>
      </c>
      <c r="AD3301" t="str">
        <f t="shared" si="51"/>
        <v>10-60</v>
      </c>
      <c r="AE3301" t="str">
        <f>VLOOKUP(AD3301,'Main_Sub Desc'!C:D,2,)</f>
        <v>LPC from invoicing</v>
      </c>
      <c r="AF3301" t="str">
        <f>VLOOKUP(VALUE(H3301),'Main_Sub Desc'!F:G,2,)</f>
        <v>Wtr Rev Late Payment</v>
      </c>
      <c r="AG3301">
        <f>IFERROR(VLOOKUP(VALUE(I3301),'PC Mapping'!A:F,6,),"")</f>
        <v>10469</v>
      </c>
      <c r="AH3301" s="13" t="str">
        <f>VLOOKUP(AG3301,'PC Mapping'!L:M,2,)</f>
        <v>Bolivar Water</v>
      </c>
    </row>
    <row r="3302" spans="1:34" x14ac:dyDescent="0.2">
      <c r="A3302" t="s">
        <v>15878</v>
      </c>
      <c r="B3302" t="s">
        <v>15879</v>
      </c>
      <c r="C3302" t="s">
        <v>4519</v>
      </c>
      <c r="D3302" t="s">
        <v>4520</v>
      </c>
      <c r="E3302" s="3">
        <v>45821</v>
      </c>
      <c r="F3302" t="s">
        <v>44</v>
      </c>
      <c r="G3302" t="s">
        <v>3742</v>
      </c>
      <c r="H3302" t="s">
        <v>3722</v>
      </c>
      <c r="I3302" t="s">
        <v>4538</v>
      </c>
      <c r="J3302" t="s">
        <v>4522</v>
      </c>
      <c r="K3302" s="2">
        <v>-5</v>
      </c>
      <c r="L3302" t="s">
        <v>44</v>
      </c>
      <c r="M3302" s="2">
        <v>-5</v>
      </c>
      <c r="N3302" t="s">
        <v>4523</v>
      </c>
      <c r="O3302" t="s">
        <v>4524</v>
      </c>
      <c r="P3302" t="s">
        <v>6904</v>
      </c>
      <c r="Q3302" t="s">
        <v>15880</v>
      </c>
      <c r="R3302" t="s">
        <v>44</v>
      </c>
      <c r="S3302" t="s">
        <v>4527</v>
      </c>
      <c r="T3302" s="3">
        <v>45821</v>
      </c>
      <c r="U3302" s="3">
        <v>45824</v>
      </c>
      <c r="V3302" s="2">
        <v>0</v>
      </c>
      <c r="W3302" t="s">
        <v>44</v>
      </c>
      <c r="X3302" t="s">
        <v>44</v>
      </c>
      <c r="Y3302" t="s">
        <v>15881</v>
      </c>
      <c r="Z3302" t="s">
        <v>15882</v>
      </c>
      <c r="AA3302" t="s">
        <v>4529</v>
      </c>
      <c r="AB3302" t="s">
        <v>4530</v>
      </c>
      <c r="AC3302" t="s">
        <v>89</v>
      </c>
      <c r="AD3302" t="str">
        <f t="shared" si="51"/>
        <v>10-60</v>
      </c>
      <c r="AE3302" t="str">
        <f>VLOOKUP(AD3302,'Main_Sub Desc'!C:D,2,)</f>
        <v>LPC from invoicing</v>
      </c>
      <c r="AF3302" t="str">
        <f>VLOOKUP(VALUE(H3302),'Main_Sub Desc'!F:G,2,)</f>
        <v>Wtr Rev Late Payment</v>
      </c>
      <c r="AG3302">
        <f>IFERROR(VLOOKUP(VALUE(I3302),'PC Mapping'!A:F,6,),"")</f>
        <v>10469</v>
      </c>
      <c r="AH3302" s="13" t="str">
        <f>VLOOKUP(AG3302,'PC Mapping'!L:M,2,)</f>
        <v>Bolivar Water</v>
      </c>
    </row>
    <row r="3303" spans="1:34" x14ac:dyDescent="0.2">
      <c r="A3303" t="s">
        <v>15878</v>
      </c>
      <c r="B3303" t="s">
        <v>15879</v>
      </c>
      <c r="C3303" t="s">
        <v>4519</v>
      </c>
      <c r="D3303" t="s">
        <v>4520</v>
      </c>
      <c r="E3303" s="3">
        <v>45821</v>
      </c>
      <c r="F3303" t="s">
        <v>44</v>
      </c>
      <c r="G3303" t="s">
        <v>3742</v>
      </c>
      <c r="H3303" t="s">
        <v>3716</v>
      </c>
      <c r="I3303" t="s">
        <v>4534</v>
      </c>
      <c r="J3303" t="s">
        <v>4522</v>
      </c>
      <c r="K3303" s="2">
        <v>-5</v>
      </c>
      <c r="L3303" t="s">
        <v>44</v>
      </c>
      <c r="M3303" s="2">
        <v>-5</v>
      </c>
      <c r="N3303" t="s">
        <v>4523</v>
      </c>
      <c r="O3303" t="s">
        <v>4524</v>
      </c>
      <c r="P3303" t="s">
        <v>6904</v>
      </c>
      <c r="Q3303" t="s">
        <v>15883</v>
      </c>
      <c r="R3303" t="s">
        <v>44</v>
      </c>
      <c r="S3303" t="s">
        <v>4527</v>
      </c>
      <c r="T3303" s="3">
        <v>45821</v>
      </c>
      <c r="U3303" s="3">
        <v>45824</v>
      </c>
      <c r="V3303" s="2">
        <v>0</v>
      </c>
      <c r="W3303" t="s">
        <v>44</v>
      </c>
      <c r="X3303" t="s">
        <v>44</v>
      </c>
      <c r="Y3303" t="s">
        <v>15884</v>
      </c>
      <c r="Z3303" t="s">
        <v>15882</v>
      </c>
      <c r="AA3303" t="s">
        <v>4529</v>
      </c>
      <c r="AB3303" t="s">
        <v>4530</v>
      </c>
      <c r="AC3303" t="s">
        <v>89</v>
      </c>
      <c r="AD3303" t="str">
        <f t="shared" si="51"/>
        <v>10-60</v>
      </c>
      <c r="AE3303" t="str">
        <f>VLOOKUP(AD3303,'Main_Sub Desc'!C:D,2,)</f>
        <v>LPC from invoicing</v>
      </c>
      <c r="AF3303" t="str">
        <f>VLOOKUP(VALUE(H3303),'Main_Sub Desc'!F:G,2,)</f>
        <v>Wst Rev Late Payment</v>
      </c>
      <c r="AG3303">
        <f>IFERROR(VLOOKUP(VALUE(I3303),'PC Mapping'!A:F,6,),"")</f>
        <v>10514</v>
      </c>
      <c r="AH3303" s="13" t="str">
        <f>VLOOKUP(AG3303,'PC Mapping'!L:M,2,)</f>
        <v>Bolivar Sewer</v>
      </c>
    </row>
    <row r="3304" spans="1:34" x14ac:dyDescent="0.2">
      <c r="A3304" t="s">
        <v>15885</v>
      </c>
      <c r="B3304" t="s">
        <v>15886</v>
      </c>
      <c r="C3304" t="s">
        <v>4519</v>
      </c>
      <c r="D3304" t="s">
        <v>4520</v>
      </c>
      <c r="E3304" s="3">
        <v>45824</v>
      </c>
      <c r="F3304" t="s">
        <v>44</v>
      </c>
      <c r="G3304" t="s">
        <v>3742</v>
      </c>
      <c r="H3304" t="s">
        <v>3722</v>
      </c>
      <c r="I3304" t="s">
        <v>4538</v>
      </c>
      <c r="J3304" t="s">
        <v>4522</v>
      </c>
      <c r="K3304" s="2">
        <v>-5</v>
      </c>
      <c r="L3304" t="s">
        <v>44</v>
      </c>
      <c r="M3304" s="2">
        <v>-5</v>
      </c>
      <c r="N3304" t="s">
        <v>4523</v>
      </c>
      <c r="O3304" t="s">
        <v>4524</v>
      </c>
      <c r="P3304" t="s">
        <v>8544</v>
      </c>
      <c r="Q3304" t="s">
        <v>15887</v>
      </c>
      <c r="R3304" t="s">
        <v>44</v>
      </c>
      <c r="S3304" t="s">
        <v>4527</v>
      </c>
      <c r="T3304" s="3">
        <v>45824</v>
      </c>
      <c r="U3304" s="3">
        <v>45825</v>
      </c>
      <c r="V3304" s="2">
        <v>0</v>
      </c>
      <c r="W3304" t="s">
        <v>44</v>
      </c>
      <c r="X3304" t="s">
        <v>44</v>
      </c>
      <c r="Y3304" t="s">
        <v>15888</v>
      </c>
      <c r="Z3304" t="s">
        <v>15889</v>
      </c>
      <c r="AA3304" t="s">
        <v>4529</v>
      </c>
      <c r="AB3304" t="s">
        <v>4530</v>
      </c>
      <c r="AC3304" t="s">
        <v>89</v>
      </c>
      <c r="AD3304" t="str">
        <f t="shared" si="51"/>
        <v>10-60</v>
      </c>
      <c r="AE3304" t="str">
        <f>VLOOKUP(AD3304,'Main_Sub Desc'!C:D,2,)</f>
        <v>LPC from invoicing</v>
      </c>
      <c r="AF3304" t="str">
        <f>VLOOKUP(VALUE(H3304),'Main_Sub Desc'!F:G,2,)</f>
        <v>Wtr Rev Late Payment</v>
      </c>
      <c r="AG3304">
        <f>IFERROR(VLOOKUP(VALUE(I3304),'PC Mapping'!A:F,6,),"")</f>
        <v>10469</v>
      </c>
      <c r="AH3304" s="13" t="str">
        <f>VLOOKUP(AG3304,'PC Mapping'!L:M,2,)</f>
        <v>Bolivar Water</v>
      </c>
    </row>
    <row r="3305" spans="1:34" x14ac:dyDescent="0.2">
      <c r="A3305" t="s">
        <v>15885</v>
      </c>
      <c r="B3305" t="s">
        <v>15886</v>
      </c>
      <c r="C3305" t="s">
        <v>4519</v>
      </c>
      <c r="D3305" t="s">
        <v>4520</v>
      </c>
      <c r="E3305" s="3">
        <v>45824</v>
      </c>
      <c r="F3305" t="s">
        <v>44</v>
      </c>
      <c r="G3305" t="s">
        <v>3742</v>
      </c>
      <c r="H3305" t="s">
        <v>3716</v>
      </c>
      <c r="I3305" t="s">
        <v>4534</v>
      </c>
      <c r="J3305" t="s">
        <v>4522</v>
      </c>
      <c r="K3305" s="2">
        <v>-5</v>
      </c>
      <c r="L3305" t="s">
        <v>44</v>
      </c>
      <c r="M3305" s="2">
        <v>-5</v>
      </c>
      <c r="N3305" t="s">
        <v>4523</v>
      </c>
      <c r="O3305" t="s">
        <v>4524</v>
      </c>
      <c r="P3305" t="s">
        <v>8544</v>
      </c>
      <c r="Q3305" t="s">
        <v>15890</v>
      </c>
      <c r="R3305" t="s">
        <v>44</v>
      </c>
      <c r="S3305" t="s">
        <v>4527</v>
      </c>
      <c r="T3305" s="3">
        <v>45824</v>
      </c>
      <c r="U3305" s="3">
        <v>45825</v>
      </c>
      <c r="V3305" s="2">
        <v>0</v>
      </c>
      <c r="W3305" t="s">
        <v>44</v>
      </c>
      <c r="X3305" t="s">
        <v>44</v>
      </c>
      <c r="Y3305" t="s">
        <v>15891</v>
      </c>
      <c r="Z3305" t="s">
        <v>15889</v>
      </c>
      <c r="AA3305" t="s">
        <v>4529</v>
      </c>
      <c r="AB3305" t="s">
        <v>4530</v>
      </c>
      <c r="AC3305" t="s">
        <v>89</v>
      </c>
      <c r="AD3305" t="str">
        <f t="shared" si="51"/>
        <v>10-60</v>
      </c>
      <c r="AE3305" t="str">
        <f>VLOOKUP(AD3305,'Main_Sub Desc'!C:D,2,)</f>
        <v>LPC from invoicing</v>
      </c>
      <c r="AF3305" t="str">
        <f>VLOOKUP(VALUE(H3305),'Main_Sub Desc'!F:G,2,)</f>
        <v>Wst Rev Late Payment</v>
      </c>
      <c r="AG3305">
        <f>IFERROR(VLOOKUP(VALUE(I3305),'PC Mapping'!A:F,6,),"")</f>
        <v>10514</v>
      </c>
      <c r="AH3305" s="13" t="str">
        <f>VLOOKUP(AG3305,'PC Mapping'!L:M,2,)</f>
        <v>Bolivar Sewer</v>
      </c>
    </row>
    <row r="3306" spans="1:34" x14ac:dyDescent="0.2">
      <c r="A3306" t="s">
        <v>15892</v>
      </c>
      <c r="B3306" t="s">
        <v>15893</v>
      </c>
      <c r="C3306" t="s">
        <v>4519</v>
      </c>
      <c r="D3306" t="s">
        <v>4520</v>
      </c>
      <c r="E3306" s="3">
        <v>45824</v>
      </c>
      <c r="F3306" t="s">
        <v>44</v>
      </c>
      <c r="G3306" t="s">
        <v>3742</v>
      </c>
      <c r="H3306" t="s">
        <v>3722</v>
      </c>
      <c r="I3306" t="s">
        <v>4538</v>
      </c>
      <c r="J3306" t="s">
        <v>4522</v>
      </c>
      <c r="K3306" s="2">
        <v>-5</v>
      </c>
      <c r="L3306" t="s">
        <v>44</v>
      </c>
      <c r="M3306" s="2">
        <v>-5</v>
      </c>
      <c r="N3306" t="s">
        <v>4523</v>
      </c>
      <c r="O3306" t="s">
        <v>4524</v>
      </c>
      <c r="P3306" t="s">
        <v>15894</v>
      </c>
      <c r="Q3306" t="s">
        <v>15895</v>
      </c>
      <c r="R3306" t="s">
        <v>44</v>
      </c>
      <c r="S3306" t="s">
        <v>4527</v>
      </c>
      <c r="T3306" s="3">
        <v>45824</v>
      </c>
      <c r="U3306" s="3">
        <v>45825</v>
      </c>
      <c r="V3306" s="2">
        <v>0</v>
      </c>
      <c r="W3306" t="s">
        <v>44</v>
      </c>
      <c r="X3306" t="s">
        <v>44</v>
      </c>
      <c r="Y3306" t="s">
        <v>15896</v>
      </c>
      <c r="Z3306" t="s">
        <v>15897</v>
      </c>
      <c r="AA3306" t="s">
        <v>4529</v>
      </c>
      <c r="AB3306" t="s">
        <v>4530</v>
      </c>
      <c r="AC3306" t="s">
        <v>89</v>
      </c>
      <c r="AD3306" t="str">
        <f t="shared" si="51"/>
        <v>10-60</v>
      </c>
      <c r="AE3306" t="str">
        <f>VLOOKUP(AD3306,'Main_Sub Desc'!C:D,2,)</f>
        <v>LPC from invoicing</v>
      </c>
      <c r="AF3306" t="str">
        <f>VLOOKUP(VALUE(H3306),'Main_Sub Desc'!F:G,2,)</f>
        <v>Wtr Rev Late Payment</v>
      </c>
      <c r="AG3306">
        <f>IFERROR(VLOOKUP(VALUE(I3306),'PC Mapping'!A:F,6,),"")</f>
        <v>10469</v>
      </c>
      <c r="AH3306" s="13" t="str">
        <f>VLOOKUP(AG3306,'PC Mapping'!L:M,2,)</f>
        <v>Bolivar Water</v>
      </c>
    </row>
    <row r="3307" spans="1:34" x14ac:dyDescent="0.2">
      <c r="A3307" t="s">
        <v>15892</v>
      </c>
      <c r="B3307" t="s">
        <v>15893</v>
      </c>
      <c r="C3307" t="s">
        <v>4519</v>
      </c>
      <c r="D3307" t="s">
        <v>4520</v>
      </c>
      <c r="E3307" s="3">
        <v>45824</v>
      </c>
      <c r="F3307" t="s">
        <v>44</v>
      </c>
      <c r="G3307" t="s">
        <v>3742</v>
      </c>
      <c r="H3307" t="s">
        <v>3716</v>
      </c>
      <c r="I3307" t="s">
        <v>4534</v>
      </c>
      <c r="J3307" t="s">
        <v>4522</v>
      </c>
      <c r="K3307" s="2">
        <v>-5</v>
      </c>
      <c r="L3307" t="s">
        <v>44</v>
      </c>
      <c r="M3307" s="2">
        <v>-5</v>
      </c>
      <c r="N3307" t="s">
        <v>4523</v>
      </c>
      <c r="O3307" t="s">
        <v>4524</v>
      </c>
      <c r="P3307" t="s">
        <v>15894</v>
      </c>
      <c r="Q3307" t="s">
        <v>15898</v>
      </c>
      <c r="R3307" t="s">
        <v>44</v>
      </c>
      <c r="S3307" t="s">
        <v>4527</v>
      </c>
      <c r="T3307" s="3">
        <v>45824</v>
      </c>
      <c r="U3307" s="3">
        <v>45825</v>
      </c>
      <c r="V3307" s="2">
        <v>0</v>
      </c>
      <c r="W3307" t="s">
        <v>44</v>
      </c>
      <c r="X3307" t="s">
        <v>44</v>
      </c>
      <c r="Y3307" t="s">
        <v>15899</v>
      </c>
      <c r="Z3307" t="s">
        <v>15897</v>
      </c>
      <c r="AA3307" t="s">
        <v>4529</v>
      </c>
      <c r="AB3307" t="s">
        <v>4530</v>
      </c>
      <c r="AC3307" t="s">
        <v>89</v>
      </c>
      <c r="AD3307" t="str">
        <f t="shared" si="51"/>
        <v>10-60</v>
      </c>
      <c r="AE3307" t="str">
        <f>VLOOKUP(AD3307,'Main_Sub Desc'!C:D,2,)</f>
        <v>LPC from invoicing</v>
      </c>
      <c r="AF3307" t="str">
        <f>VLOOKUP(VALUE(H3307),'Main_Sub Desc'!F:G,2,)</f>
        <v>Wst Rev Late Payment</v>
      </c>
      <c r="AG3307">
        <f>IFERROR(VLOOKUP(VALUE(I3307),'PC Mapping'!A:F,6,),"")</f>
        <v>10514</v>
      </c>
      <c r="AH3307" s="13" t="str">
        <f>VLOOKUP(AG3307,'PC Mapping'!L:M,2,)</f>
        <v>Bolivar Sewer</v>
      </c>
    </row>
    <row r="3308" spans="1:34" x14ac:dyDescent="0.2">
      <c r="A3308" t="s">
        <v>15900</v>
      </c>
      <c r="B3308" t="s">
        <v>15893</v>
      </c>
      <c r="C3308" t="s">
        <v>4519</v>
      </c>
      <c r="D3308" t="s">
        <v>4520</v>
      </c>
      <c r="E3308" s="3">
        <v>45824</v>
      </c>
      <c r="F3308" t="s">
        <v>44</v>
      </c>
      <c r="G3308" t="s">
        <v>3742</v>
      </c>
      <c r="H3308" t="s">
        <v>3722</v>
      </c>
      <c r="I3308" t="s">
        <v>4538</v>
      </c>
      <c r="J3308" t="s">
        <v>4522</v>
      </c>
      <c r="K3308" s="2">
        <v>-5</v>
      </c>
      <c r="L3308" t="s">
        <v>44</v>
      </c>
      <c r="M3308" s="2">
        <v>-5</v>
      </c>
      <c r="N3308" t="s">
        <v>4523</v>
      </c>
      <c r="O3308" t="s">
        <v>4524</v>
      </c>
      <c r="P3308" t="s">
        <v>4937</v>
      </c>
      <c r="Q3308" t="s">
        <v>15901</v>
      </c>
      <c r="R3308" t="s">
        <v>44</v>
      </c>
      <c r="S3308" t="s">
        <v>4527</v>
      </c>
      <c r="T3308" s="3">
        <v>45824</v>
      </c>
      <c r="U3308" s="3">
        <v>45825</v>
      </c>
      <c r="V3308" s="2">
        <v>0</v>
      </c>
      <c r="W3308" t="s">
        <v>44</v>
      </c>
      <c r="X3308" t="s">
        <v>44</v>
      </c>
      <c r="Y3308" t="s">
        <v>15902</v>
      </c>
      <c r="Z3308" t="s">
        <v>558</v>
      </c>
      <c r="AA3308" t="s">
        <v>4529</v>
      </c>
      <c r="AB3308" t="s">
        <v>4530</v>
      </c>
      <c r="AC3308" t="s">
        <v>89</v>
      </c>
      <c r="AD3308" t="str">
        <f t="shared" si="51"/>
        <v>10-60</v>
      </c>
      <c r="AE3308" t="str">
        <f>VLOOKUP(AD3308,'Main_Sub Desc'!C:D,2,)</f>
        <v>LPC from invoicing</v>
      </c>
      <c r="AF3308" t="str">
        <f>VLOOKUP(VALUE(H3308),'Main_Sub Desc'!F:G,2,)</f>
        <v>Wtr Rev Late Payment</v>
      </c>
      <c r="AG3308">
        <f>IFERROR(VLOOKUP(VALUE(I3308),'PC Mapping'!A:F,6,),"")</f>
        <v>10469</v>
      </c>
      <c r="AH3308" s="13" t="str">
        <f>VLOOKUP(AG3308,'PC Mapping'!L:M,2,)</f>
        <v>Bolivar Water</v>
      </c>
    </row>
    <row r="3309" spans="1:34" x14ac:dyDescent="0.2">
      <c r="A3309" t="s">
        <v>15900</v>
      </c>
      <c r="B3309" t="s">
        <v>15893</v>
      </c>
      <c r="C3309" t="s">
        <v>4519</v>
      </c>
      <c r="D3309" t="s">
        <v>4520</v>
      </c>
      <c r="E3309" s="3">
        <v>45824</v>
      </c>
      <c r="F3309" t="s">
        <v>44</v>
      </c>
      <c r="G3309" t="s">
        <v>3742</v>
      </c>
      <c r="H3309" t="s">
        <v>3716</v>
      </c>
      <c r="I3309" t="s">
        <v>4534</v>
      </c>
      <c r="J3309" t="s">
        <v>4522</v>
      </c>
      <c r="K3309" s="2">
        <v>-5</v>
      </c>
      <c r="L3309" t="s">
        <v>44</v>
      </c>
      <c r="M3309" s="2">
        <v>-5</v>
      </c>
      <c r="N3309" t="s">
        <v>4523</v>
      </c>
      <c r="O3309" t="s">
        <v>4524</v>
      </c>
      <c r="P3309" t="s">
        <v>4937</v>
      </c>
      <c r="Q3309" t="s">
        <v>15903</v>
      </c>
      <c r="R3309" t="s">
        <v>44</v>
      </c>
      <c r="S3309" t="s">
        <v>4527</v>
      </c>
      <c r="T3309" s="3">
        <v>45824</v>
      </c>
      <c r="U3309" s="3">
        <v>45825</v>
      </c>
      <c r="V3309" s="2">
        <v>0</v>
      </c>
      <c r="W3309" t="s">
        <v>44</v>
      </c>
      <c r="X3309" t="s">
        <v>44</v>
      </c>
      <c r="Y3309" t="s">
        <v>15904</v>
      </c>
      <c r="Z3309" t="s">
        <v>558</v>
      </c>
      <c r="AA3309" t="s">
        <v>4529</v>
      </c>
      <c r="AB3309" t="s">
        <v>4530</v>
      </c>
      <c r="AC3309" t="s">
        <v>89</v>
      </c>
      <c r="AD3309" t="str">
        <f t="shared" si="51"/>
        <v>10-60</v>
      </c>
      <c r="AE3309" t="str">
        <f>VLOOKUP(AD3309,'Main_Sub Desc'!C:D,2,)</f>
        <v>LPC from invoicing</v>
      </c>
      <c r="AF3309" t="str">
        <f>VLOOKUP(VALUE(H3309),'Main_Sub Desc'!F:G,2,)</f>
        <v>Wst Rev Late Payment</v>
      </c>
      <c r="AG3309">
        <f>IFERROR(VLOOKUP(VALUE(I3309),'PC Mapping'!A:F,6,),"")</f>
        <v>10514</v>
      </c>
      <c r="AH3309" s="13" t="str">
        <f>VLOOKUP(AG3309,'PC Mapping'!L:M,2,)</f>
        <v>Bolivar Sewer</v>
      </c>
    </row>
    <row r="3310" spans="1:34" x14ac:dyDescent="0.2">
      <c r="A3310" t="s">
        <v>15905</v>
      </c>
      <c r="B3310" t="s">
        <v>15906</v>
      </c>
      <c r="C3310" t="s">
        <v>4519</v>
      </c>
      <c r="D3310" t="s">
        <v>4520</v>
      </c>
      <c r="E3310" s="3">
        <v>45825</v>
      </c>
      <c r="F3310" t="s">
        <v>44</v>
      </c>
      <c r="G3310" t="s">
        <v>3742</v>
      </c>
      <c r="H3310" t="s">
        <v>3716</v>
      </c>
      <c r="I3310" t="s">
        <v>4708</v>
      </c>
      <c r="J3310" t="s">
        <v>4522</v>
      </c>
      <c r="K3310" s="2">
        <v>-5</v>
      </c>
      <c r="L3310" t="s">
        <v>44</v>
      </c>
      <c r="M3310" s="2">
        <v>-5</v>
      </c>
      <c r="N3310" t="s">
        <v>4523</v>
      </c>
      <c r="O3310" t="s">
        <v>4524</v>
      </c>
      <c r="P3310" t="s">
        <v>4818</v>
      </c>
      <c r="Q3310" t="s">
        <v>15907</v>
      </c>
      <c r="R3310" t="s">
        <v>44</v>
      </c>
      <c r="S3310" t="s">
        <v>4527</v>
      </c>
      <c r="T3310" s="3">
        <v>45825</v>
      </c>
      <c r="U3310" s="3">
        <v>45826</v>
      </c>
      <c r="V3310" s="2">
        <v>0</v>
      </c>
      <c r="W3310" t="s">
        <v>44</v>
      </c>
      <c r="X3310" t="s">
        <v>44</v>
      </c>
      <c r="Y3310" t="s">
        <v>15908</v>
      </c>
      <c r="Z3310" t="s">
        <v>3694</v>
      </c>
      <c r="AA3310" t="s">
        <v>4529</v>
      </c>
      <c r="AB3310" t="s">
        <v>4530</v>
      </c>
      <c r="AC3310" t="s">
        <v>89</v>
      </c>
      <c r="AD3310" t="str">
        <f t="shared" si="51"/>
        <v>10-60</v>
      </c>
      <c r="AE3310" t="str">
        <f>VLOOKUP(AD3310,'Main_Sub Desc'!C:D,2,)</f>
        <v>LPC from invoicing</v>
      </c>
      <c r="AF3310" t="str">
        <f>VLOOKUP(VALUE(H3310),'Main_Sub Desc'!F:G,2,)</f>
        <v>Wst Rev Late Payment</v>
      </c>
      <c r="AG3310">
        <f>IFERROR(VLOOKUP(VALUE(I3310),'PC Mapping'!A:F,6,),"")</f>
        <v>10720</v>
      </c>
      <c r="AH3310" s="13" t="str">
        <f>VLOOKUP(AG3310,'PC Mapping'!L:M,2,)</f>
        <v>All Other Sewer</v>
      </c>
    </row>
    <row r="3311" spans="1:34" x14ac:dyDescent="0.2">
      <c r="A3311" t="s">
        <v>15909</v>
      </c>
      <c r="B3311" t="s">
        <v>15910</v>
      </c>
      <c r="C3311" t="s">
        <v>4519</v>
      </c>
      <c r="D3311" t="s">
        <v>4520</v>
      </c>
      <c r="E3311" s="3">
        <v>45825</v>
      </c>
      <c r="F3311" t="s">
        <v>44</v>
      </c>
      <c r="G3311" t="s">
        <v>3742</v>
      </c>
      <c r="H3311" t="s">
        <v>3716</v>
      </c>
      <c r="I3311" t="s">
        <v>4534</v>
      </c>
      <c r="J3311" t="s">
        <v>4522</v>
      </c>
      <c r="K3311" s="2">
        <v>-5</v>
      </c>
      <c r="L3311" t="s">
        <v>44</v>
      </c>
      <c r="M3311" s="2">
        <v>-5</v>
      </c>
      <c r="N3311" t="s">
        <v>4523</v>
      </c>
      <c r="O3311" t="s">
        <v>4524</v>
      </c>
      <c r="P3311" t="s">
        <v>15911</v>
      </c>
      <c r="Q3311" t="s">
        <v>15912</v>
      </c>
      <c r="R3311" t="s">
        <v>44</v>
      </c>
      <c r="S3311" t="s">
        <v>4527</v>
      </c>
      <c r="T3311" s="3">
        <v>45825</v>
      </c>
      <c r="U3311" s="3">
        <v>45826</v>
      </c>
      <c r="V3311" s="2">
        <v>0</v>
      </c>
      <c r="W3311" t="s">
        <v>44</v>
      </c>
      <c r="X3311" t="s">
        <v>44</v>
      </c>
      <c r="Y3311" t="s">
        <v>15913</v>
      </c>
      <c r="Z3311" t="s">
        <v>858</v>
      </c>
      <c r="AA3311" t="s">
        <v>4529</v>
      </c>
      <c r="AB3311" t="s">
        <v>4530</v>
      </c>
      <c r="AC3311" t="s">
        <v>89</v>
      </c>
      <c r="AD3311" t="str">
        <f t="shared" si="51"/>
        <v>10-60</v>
      </c>
      <c r="AE3311" t="str">
        <f>VLOOKUP(AD3311,'Main_Sub Desc'!C:D,2,)</f>
        <v>LPC from invoicing</v>
      </c>
      <c r="AF3311" t="str">
        <f>VLOOKUP(VALUE(H3311),'Main_Sub Desc'!F:G,2,)</f>
        <v>Wst Rev Late Payment</v>
      </c>
      <c r="AG3311">
        <f>IFERROR(VLOOKUP(VALUE(I3311),'PC Mapping'!A:F,6,),"")</f>
        <v>10514</v>
      </c>
      <c r="AH3311" s="13" t="str">
        <f>VLOOKUP(AG3311,'PC Mapping'!L:M,2,)</f>
        <v>Bolivar Sewer</v>
      </c>
    </row>
    <row r="3312" spans="1:34" x14ac:dyDescent="0.2">
      <c r="A3312" t="s">
        <v>15909</v>
      </c>
      <c r="B3312" t="s">
        <v>15910</v>
      </c>
      <c r="C3312" t="s">
        <v>4519</v>
      </c>
      <c r="D3312" t="s">
        <v>4520</v>
      </c>
      <c r="E3312" s="3">
        <v>45825</v>
      </c>
      <c r="F3312" t="s">
        <v>44</v>
      </c>
      <c r="G3312" t="s">
        <v>3742</v>
      </c>
      <c r="H3312" t="s">
        <v>3722</v>
      </c>
      <c r="I3312" t="s">
        <v>4538</v>
      </c>
      <c r="J3312" t="s">
        <v>4522</v>
      </c>
      <c r="K3312" s="2">
        <v>-5</v>
      </c>
      <c r="L3312" t="s">
        <v>44</v>
      </c>
      <c r="M3312" s="2">
        <v>-5</v>
      </c>
      <c r="N3312" t="s">
        <v>4523</v>
      </c>
      <c r="O3312" t="s">
        <v>4524</v>
      </c>
      <c r="P3312" t="s">
        <v>15911</v>
      </c>
      <c r="Q3312" t="s">
        <v>15914</v>
      </c>
      <c r="R3312" t="s">
        <v>44</v>
      </c>
      <c r="S3312" t="s">
        <v>4527</v>
      </c>
      <c r="T3312" s="3">
        <v>45825</v>
      </c>
      <c r="U3312" s="3">
        <v>45826</v>
      </c>
      <c r="V3312" s="2">
        <v>0</v>
      </c>
      <c r="W3312" t="s">
        <v>44</v>
      </c>
      <c r="X3312" t="s">
        <v>44</v>
      </c>
      <c r="Y3312" t="s">
        <v>15915</v>
      </c>
      <c r="Z3312" t="s">
        <v>858</v>
      </c>
      <c r="AA3312" t="s">
        <v>4529</v>
      </c>
      <c r="AB3312" t="s">
        <v>4530</v>
      </c>
      <c r="AC3312" t="s">
        <v>89</v>
      </c>
      <c r="AD3312" t="str">
        <f t="shared" si="51"/>
        <v>10-60</v>
      </c>
      <c r="AE3312" t="str">
        <f>VLOOKUP(AD3312,'Main_Sub Desc'!C:D,2,)</f>
        <v>LPC from invoicing</v>
      </c>
      <c r="AF3312" t="str">
        <f>VLOOKUP(VALUE(H3312),'Main_Sub Desc'!F:G,2,)</f>
        <v>Wtr Rev Late Payment</v>
      </c>
      <c r="AG3312">
        <f>IFERROR(VLOOKUP(VALUE(I3312),'PC Mapping'!A:F,6,),"")</f>
        <v>10469</v>
      </c>
      <c r="AH3312" s="13" t="str">
        <f>VLOOKUP(AG3312,'PC Mapping'!L:M,2,)</f>
        <v>Bolivar Water</v>
      </c>
    </row>
    <row r="3313" spans="1:34" x14ac:dyDescent="0.2">
      <c r="A3313" t="s">
        <v>15916</v>
      </c>
      <c r="B3313" t="s">
        <v>15906</v>
      </c>
      <c r="C3313" t="s">
        <v>4519</v>
      </c>
      <c r="D3313" t="s">
        <v>4520</v>
      </c>
      <c r="E3313" s="3">
        <v>45825</v>
      </c>
      <c r="F3313" t="s">
        <v>44</v>
      </c>
      <c r="G3313" t="s">
        <v>3742</v>
      </c>
      <c r="H3313" t="s">
        <v>3722</v>
      </c>
      <c r="I3313" t="s">
        <v>3752</v>
      </c>
      <c r="J3313" t="s">
        <v>4522</v>
      </c>
      <c r="K3313" s="2">
        <v>-5</v>
      </c>
      <c r="L3313" t="s">
        <v>44</v>
      </c>
      <c r="M3313" s="2">
        <v>-5</v>
      </c>
      <c r="N3313" t="s">
        <v>4523</v>
      </c>
      <c r="O3313" t="s">
        <v>4524</v>
      </c>
      <c r="P3313" t="s">
        <v>12253</v>
      </c>
      <c r="Q3313" t="s">
        <v>15917</v>
      </c>
      <c r="R3313" t="s">
        <v>44</v>
      </c>
      <c r="S3313" t="s">
        <v>4527</v>
      </c>
      <c r="T3313" s="3">
        <v>45825</v>
      </c>
      <c r="U3313" s="3">
        <v>45826</v>
      </c>
      <c r="V3313" s="2">
        <v>0</v>
      </c>
      <c r="W3313" t="s">
        <v>44</v>
      </c>
      <c r="X3313" t="s">
        <v>44</v>
      </c>
      <c r="Y3313" t="s">
        <v>15918</v>
      </c>
      <c r="Z3313" t="s">
        <v>15919</v>
      </c>
      <c r="AA3313" t="s">
        <v>4529</v>
      </c>
      <c r="AB3313" t="s">
        <v>4530</v>
      </c>
      <c r="AC3313" t="s">
        <v>89</v>
      </c>
      <c r="AD3313" t="str">
        <f t="shared" si="51"/>
        <v>10-60</v>
      </c>
      <c r="AE3313" t="str">
        <f>VLOOKUP(AD3313,'Main_Sub Desc'!C:D,2,)</f>
        <v>LPC from invoicing</v>
      </c>
      <c r="AF3313" t="str">
        <f>VLOOKUP(VALUE(H3313),'Main_Sub Desc'!F:G,2,)</f>
        <v>Wtr Rev Late Payment</v>
      </c>
      <c r="AG3313">
        <f>IFERROR(VLOOKUP(VALUE(I3313),'PC Mapping'!A:F,6,),"")</f>
        <v>10719</v>
      </c>
      <c r="AH3313" s="13" t="str">
        <f>VLOOKUP(AG3313,'PC Mapping'!L:M,2,)</f>
        <v>All Other Water</v>
      </c>
    </row>
    <row r="3314" spans="1:34" x14ac:dyDescent="0.2">
      <c r="A3314" t="s">
        <v>15920</v>
      </c>
      <c r="B3314" t="s">
        <v>15906</v>
      </c>
      <c r="C3314" t="s">
        <v>4519</v>
      </c>
      <c r="D3314" t="s">
        <v>4520</v>
      </c>
      <c r="E3314" s="3">
        <v>45825</v>
      </c>
      <c r="F3314" t="s">
        <v>44</v>
      </c>
      <c r="G3314" t="s">
        <v>3742</v>
      </c>
      <c r="H3314" t="s">
        <v>3722</v>
      </c>
      <c r="I3314" t="s">
        <v>3752</v>
      </c>
      <c r="J3314" t="s">
        <v>4522</v>
      </c>
      <c r="K3314" s="2">
        <v>-6.18</v>
      </c>
      <c r="L3314" t="s">
        <v>44</v>
      </c>
      <c r="M3314" s="2">
        <v>-6.18</v>
      </c>
      <c r="N3314" t="s">
        <v>4523</v>
      </c>
      <c r="O3314" t="s">
        <v>4524</v>
      </c>
      <c r="P3314" t="s">
        <v>13322</v>
      </c>
      <c r="Q3314" t="s">
        <v>15921</v>
      </c>
      <c r="R3314" t="s">
        <v>44</v>
      </c>
      <c r="S3314" t="s">
        <v>4527</v>
      </c>
      <c r="T3314" s="3">
        <v>45825</v>
      </c>
      <c r="U3314" s="3">
        <v>45826</v>
      </c>
      <c r="V3314" s="2">
        <v>0</v>
      </c>
      <c r="W3314" t="s">
        <v>44</v>
      </c>
      <c r="X3314" t="s">
        <v>44</v>
      </c>
      <c r="Y3314" t="s">
        <v>13324</v>
      </c>
      <c r="Z3314" t="s">
        <v>2513</v>
      </c>
      <c r="AA3314" t="s">
        <v>4529</v>
      </c>
      <c r="AB3314" t="s">
        <v>4530</v>
      </c>
      <c r="AC3314" t="s">
        <v>89</v>
      </c>
      <c r="AD3314" t="str">
        <f t="shared" si="51"/>
        <v>10-60</v>
      </c>
      <c r="AE3314" t="str">
        <f>VLOOKUP(AD3314,'Main_Sub Desc'!C:D,2,)</f>
        <v>LPC from invoicing</v>
      </c>
      <c r="AF3314" t="str">
        <f>VLOOKUP(VALUE(H3314),'Main_Sub Desc'!F:G,2,)</f>
        <v>Wtr Rev Late Payment</v>
      </c>
      <c r="AG3314">
        <f>IFERROR(VLOOKUP(VALUE(I3314),'PC Mapping'!A:F,6,),"")</f>
        <v>10719</v>
      </c>
      <c r="AH3314" s="13" t="str">
        <f>VLOOKUP(AG3314,'PC Mapping'!L:M,2,)</f>
        <v>All Other Water</v>
      </c>
    </row>
    <row r="3315" spans="1:34" x14ac:dyDescent="0.2">
      <c r="A3315" t="s">
        <v>15922</v>
      </c>
      <c r="B3315" t="s">
        <v>15910</v>
      </c>
      <c r="C3315" t="s">
        <v>4519</v>
      </c>
      <c r="D3315" t="s">
        <v>4520</v>
      </c>
      <c r="E3315" s="3">
        <v>45825</v>
      </c>
      <c r="F3315" t="s">
        <v>44</v>
      </c>
      <c r="G3315" t="s">
        <v>3742</v>
      </c>
      <c r="H3315" t="s">
        <v>3722</v>
      </c>
      <c r="I3315" t="s">
        <v>3752</v>
      </c>
      <c r="J3315" t="s">
        <v>4522</v>
      </c>
      <c r="K3315" s="2">
        <v>-8.48</v>
      </c>
      <c r="L3315" t="s">
        <v>44</v>
      </c>
      <c r="M3315" s="2">
        <v>-8.48</v>
      </c>
      <c r="N3315" t="s">
        <v>4523</v>
      </c>
      <c r="O3315" t="s">
        <v>4524</v>
      </c>
      <c r="P3315" t="s">
        <v>9511</v>
      </c>
      <c r="Q3315" t="s">
        <v>15923</v>
      </c>
      <c r="R3315" t="s">
        <v>44</v>
      </c>
      <c r="S3315" t="s">
        <v>4527</v>
      </c>
      <c r="T3315" s="3">
        <v>45825</v>
      </c>
      <c r="U3315" s="3">
        <v>45826</v>
      </c>
      <c r="V3315" s="2">
        <v>0</v>
      </c>
      <c r="W3315" t="s">
        <v>44</v>
      </c>
      <c r="X3315" t="s">
        <v>44</v>
      </c>
      <c r="Y3315" t="s">
        <v>15924</v>
      </c>
      <c r="Z3315" t="s">
        <v>3579</v>
      </c>
      <c r="AA3315" t="s">
        <v>4529</v>
      </c>
      <c r="AB3315" t="s">
        <v>4530</v>
      </c>
      <c r="AC3315" t="s">
        <v>89</v>
      </c>
      <c r="AD3315" t="str">
        <f t="shared" si="51"/>
        <v>10-60</v>
      </c>
      <c r="AE3315" t="str">
        <f>VLOOKUP(AD3315,'Main_Sub Desc'!C:D,2,)</f>
        <v>LPC from invoicing</v>
      </c>
      <c r="AF3315" t="str">
        <f>VLOOKUP(VALUE(H3315),'Main_Sub Desc'!F:G,2,)</f>
        <v>Wtr Rev Late Payment</v>
      </c>
      <c r="AG3315">
        <f>IFERROR(VLOOKUP(VALUE(I3315),'PC Mapping'!A:F,6,),"")</f>
        <v>10719</v>
      </c>
      <c r="AH3315" s="13" t="str">
        <f>VLOOKUP(AG3315,'PC Mapping'!L:M,2,)</f>
        <v>All Other Water</v>
      </c>
    </row>
    <row r="3316" spans="1:34" x14ac:dyDescent="0.2">
      <c r="A3316" t="s">
        <v>15925</v>
      </c>
      <c r="B3316" t="s">
        <v>15906</v>
      </c>
      <c r="C3316" t="s">
        <v>4519</v>
      </c>
      <c r="D3316" t="s">
        <v>4520</v>
      </c>
      <c r="E3316" s="3">
        <v>45825</v>
      </c>
      <c r="F3316" t="s">
        <v>44</v>
      </c>
      <c r="G3316" t="s">
        <v>3742</v>
      </c>
      <c r="H3316" t="s">
        <v>3722</v>
      </c>
      <c r="I3316" t="s">
        <v>3752</v>
      </c>
      <c r="J3316" t="s">
        <v>4522</v>
      </c>
      <c r="K3316" s="2">
        <v>-5.45</v>
      </c>
      <c r="L3316" t="s">
        <v>44</v>
      </c>
      <c r="M3316" s="2">
        <v>-5.45</v>
      </c>
      <c r="N3316" t="s">
        <v>4523</v>
      </c>
      <c r="O3316" t="s">
        <v>4524</v>
      </c>
      <c r="P3316" t="s">
        <v>13104</v>
      </c>
      <c r="Q3316" t="s">
        <v>15926</v>
      </c>
      <c r="R3316" t="s">
        <v>44</v>
      </c>
      <c r="S3316" t="s">
        <v>4527</v>
      </c>
      <c r="T3316" s="3">
        <v>45825</v>
      </c>
      <c r="U3316" s="3">
        <v>45826</v>
      </c>
      <c r="V3316" s="2">
        <v>0</v>
      </c>
      <c r="W3316" t="s">
        <v>44</v>
      </c>
      <c r="X3316" t="s">
        <v>44</v>
      </c>
      <c r="Y3316" t="s">
        <v>15927</v>
      </c>
      <c r="Z3316" t="s">
        <v>3227</v>
      </c>
      <c r="AA3316" t="s">
        <v>4529</v>
      </c>
      <c r="AB3316" t="s">
        <v>4530</v>
      </c>
      <c r="AC3316" t="s">
        <v>89</v>
      </c>
      <c r="AD3316" t="str">
        <f t="shared" si="51"/>
        <v>10-60</v>
      </c>
      <c r="AE3316" t="str">
        <f>VLOOKUP(AD3316,'Main_Sub Desc'!C:D,2,)</f>
        <v>LPC from invoicing</v>
      </c>
      <c r="AF3316" t="str">
        <f>VLOOKUP(VALUE(H3316),'Main_Sub Desc'!F:G,2,)</f>
        <v>Wtr Rev Late Payment</v>
      </c>
      <c r="AG3316">
        <f>IFERROR(VLOOKUP(VALUE(I3316),'PC Mapping'!A:F,6,),"")</f>
        <v>10719</v>
      </c>
      <c r="AH3316" s="13" t="str">
        <f>VLOOKUP(AG3316,'PC Mapping'!L:M,2,)</f>
        <v>All Other Water</v>
      </c>
    </row>
    <row r="3317" spans="1:34" x14ac:dyDescent="0.2">
      <c r="A3317" t="s">
        <v>15928</v>
      </c>
      <c r="B3317" t="s">
        <v>15929</v>
      </c>
      <c r="C3317" t="s">
        <v>4519</v>
      </c>
      <c r="D3317" t="s">
        <v>4520</v>
      </c>
      <c r="E3317" s="3">
        <v>45827</v>
      </c>
      <c r="F3317" t="s">
        <v>44</v>
      </c>
      <c r="G3317" t="s">
        <v>3742</v>
      </c>
      <c r="H3317" t="s">
        <v>3722</v>
      </c>
      <c r="I3317" t="s">
        <v>4538</v>
      </c>
      <c r="J3317" t="s">
        <v>4522</v>
      </c>
      <c r="K3317" s="2">
        <v>-5</v>
      </c>
      <c r="L3317" t="s">
        <v>44</v>
      </c>
      <c r="M3317" s="2">
        <v>-5</v>
      </c>
      <c r="N3317" t="s">
        <v>4523</v>
      </c>
      <c r="O3317" t="s">
        <v>4524</v>
      </c>
      <c r="P3317" t="s">
        <v>15930</v>
      </c>
      <c r="Q3317" t="s">
        <v>15931</v>
      </c>
      <c r="R3317" t="s">
        <v>44</v>
      </c>
      <c r="S3317" t="s">
        <v>4527</v>
      </c>
      <c r="T3317" s="3">
        <v>45827</v>
      </c>
      <c r="U3317" s="3">
        <v>45828</v>
      </c>
      <c r="V3317" s="2">
        <v>0</v>
      </c>
      <c r="W3317" t="s">
        <v>44</v>
      </c>
      <c r="X3317" t="s">
        <v>44</v>
      </c>
      <c r="Y3317" t="s">
        <v>15932</v>
      </c>
      <c r="Z3317" t="s">
        <v>364</v>
      </c>
      <c r="AA3317" t="s">
        <v>4529</v>
      </c>
      <c r="AB3317" t="s">
        <v>4530</v>
      </c>
      <c r="AC3317" t="s">
        <v>89</v>
      </c>
      <c r="AD3317" t="str">
        <f t="shared" si="51"/>
        <v>10-60</v>
      </c>
      <c r="AE3317" t="str">
        <f>VLOOKUP(AD3317,'Main_Sub Desc'!C:D,2,)</f>
        <v>LPC from invoicing</v>
      </c>
      <c r="AF3317" t="str">
        <f>VLOOKUP(VALUE(H3317),'Main_Sub Desc'!F:G,2,)</f>
        <v>Wtr Rev Late Payment</v>
      </c>
      <c r="AG3317">
        <f>IFERROR(VLOOKUP(VALUE(I3317),'PC Mapping'!A:F,6,),"")</f>
        <v>10469</v>
      </c>
      <c r="AH3317" s="13" t="str">
        <f>VLOOKUP(AG3317,'PC Mapping'!L:M,2,)</f>
        <v>Bolivar Water</v>
      </c>
    </row>
    <row r="3318" spans="1:34" x14ac:dyDescent="0.2">
      <c r="A3318" t="s">
        <v>15928</v>
      </c>
      <c r="B3318" t="s">
        <v>15929</v>
      </c>
      <c r="C3318" t="s">
        <v>4519</v>
      </c>
      <c r="D3318" t="s">
        <v>4520</v>
      </c>
      <c r="E3318" s="3">
        <v>45827</v>
      </c>
      <c r="F3318" t="s">
        <v>44</v>
      </c>
      <c r="G3318" t="s">
        <v>3742</v>
      </c>
      <c r="H3318" t="s">
        <v>3716</v>
      </c>
      <c r="I3318" t="s">
        <v>4534</v>
      </c>
      <c r="J3318" t="s">
        <v>4522</v>
      </c>
      <c r="K3318" s="2">
        <v>-5</v>
      </c>
      <c r="L3318" t="s">
        <v>44</v>
      </c>
      <c r="M3318" s="2">
        <v>-5</v>
      </c>
      <c r="N3318" t="s">
        <v>4523</v>
      </c>
      <c r="O3318" t="s">
        <v>4524</v>
      </c>
      <c r="P3318" t="s">
        <v>15930</v>
      </c>
      <c r="Q3318" t="s">
        <v>15933</v>
      </c>
      <c r="R3318" t="s">
        <v>44</v>
      </c>
      <c r="S3318" t="s">
        <v>4527</v>
      </c>
      <c r="T3318" s="3">
        <v>45827</v>
      </c>
      <c r="U3318" s="3">
        <v>45828</v>
      </c>
      <c r="V3318" s="2">
        <v>0</v>
      </c>
      <c r="W3318" t="s">
        <v>44</v>
      </c>
      <c r="X3318" t="s">
        <v>44</v>
      </c>
      <c r="Y3318" t="s">
        <v>15934</v>
      </c>
      <c r="Z3318" t="s">
        <v>364</v>
      </c>
      <c r="AA3318" t="s">
        <v>4529</v>
      </c>
      <c r="AB3318" t="s">
        <v>4530</v>
      </c>
      <c r="AC3318" t="s">
        <v>89</v>
      </c>
      <c r="AD3318" t="str">
        <f t="shared" si="51"/>
        <v>10-60</v>
      </c>
      <c r="AE3318" t="str">
        <f>VLOOKUP(AD3318,'Main_Sub Desc'!C:D,2,)</f>
        <v>LPC from invoicing</v>
      </c>
      <c r="AF3318" t="str">
        <f>VLOOKUP(VALUE(H3318),'Main_Sub Desc'!F:G,2,)</f>
        <v>Wst Rev Late Payment</v>
      </c>
      <c r="AG3318">
        <f>IFERROR(VLOOKUP(VALUE(I3318),'PC Mapping'!A:F,6,),"")</f>
        <v>10514</v>
      </c>
      <c r="AH3318" s="13" t="str">
        <f>VLOOKUP(AG3318,'PC Mapping'!L:M,2,)</f>
        <v>Bolivar Sewer</v>
      </c>
    </row>
    <row r="3319" spans="1:34" x14ac:dyDescent="0.2">
      <c r="A3319" t="s">
        <v>15935</v>
      </c>
      <c r="B3319" t="s">
        <v>15929</v>
      </c>
      <c r="C3319" t="s">
        <v>4519</v>
      </c>
      <c r="D3319" t="s">
        <v>4520</v>
      </c>
      <c r="E3319" s="3">
        <v>45827</v>
      </c>
      <c r="F3319" t="s">
        <v>44</v>
      </c>
      <c r="G3319" t="s">
        <v>3742</v>
      </c>
      <c r="H3319" t="s">
        <v>3722</v>
      </c>
      <c r="I3319" t="s">
        <v>4538</v>
      </c>
      <c r="J3319" t="s">
        <v>4522</v>
      </c>
      <c r="K3319" s="2">
        <v>-5</v>
      </c>
      <c r="L3319" t="s">
        <v>44</v>
      </c>
      <c r="M3319" s="2">
        <v>-5</v>
      </c>
      <c r="N3319" t="s">
        <v>4523</v>
      </c>
      <c r="O3319" t="s">
        <v>4524</v>
      </c>
      <c r="P3319" t="s">
        <v>15936</v>
      </c>
      <c r="Q3319" t="s">
        <v>15937</v>
      </c>
      <c r="R3319" t="s">
        <v>44</v>
      </c>
      <c r="S3319" t="s">
        <v>4527</v>
      </c>
      <c r="T3319" s="3">
        <v>45827</v>
      </c>
      <c r="U3319" s="3">
        <v>45828</v>
      </c>
      <c r="V3319" s="2">
        <v>0</v>
      </c>
      <c r="W3319" t="s">
        <v>44</v>
      </c>
      <c r="X3319" t="s">
        <v>44</v>
      </c>
      <c r="Y3319" t="s">
        <v>15938</v>
      </c>
      <c r="Z3319" t="s">
        <v>15939</v>
      </c>
      <c r="AA3319" t="s">
        <v>4529</v>
      </c>
      <c r="AB3319" t="s">
        <v>4530</v>
      </c>
      <c r="AC3319" t="s">
        <v>89</v>
      </c>
      <c r="AD3319" t="str">
        <f t="shared" si="51"/>
        <v>10-60</v>
      </c>
      <c r="AE3319" t="str">
        <f>VLOOKUP(AD3319,'Main_Sub Desc'!C:D,2,)</f>
        <v>LPC from invoicing</v>
      </c>
      <c r="AF3319" t="str">
        <f>VLOOKUP(VALUE(H3319),'Main_Sub Desc'!F:G,2,)</f>
        <v>Wtr Rev Late Payment</v>
      </c>
      <c r="AG3319">
        <f>IFERROR(VLOOKUP(VALUE(I3319),'PC Mapping'!A:F,6,),"")</f>
        <v>10469</v>
      </c>
      <c r="AH3319" s="13" t="str">
        <f>VLOOKUP(AG3319,'PC Mapping'!L:M,2,)</f>
        <v>Bolivar Water</v>
      </c>
    </row>
    <row r="3320" spans="1:34" x14ac:dyDescent="0.2">
      <c r="A3320" t="s">
        <v>15935</v>
      </c>
      <c r="B3320" t="s">
        <v>15929</v>
      </c>
      <c r="C3320" t="s">
        <v>4519</v>
      </c>
      <c r="D3320" t="s">
        <v>4520</v>
      </c>
      <c r="E3320" s="3">
        <v>45827</v>
      </c>
      <c r="F3320" t="s">
        <v>44</v>
      </c>
      <c r="G3320" t="s">
        <v>3742</v>
      </c>
      <c r="H3320" t="s">
        <v>3716</v>
      </c>
      <c r="I3320" t="s">
        <v>4534</v>
      </c>
      <c r="J3320" t="s">
        <v>4522</v>
      </c>
      <c r="K3320" s="2">
        <v>-5</v>
      </c>
      <c r="L3320" t="s">
        <v>44</v>
      </c>
      <c r="M3320" s="2">
        <v>-5</v>
      </c>
      <c r="N3320" t="s">
        <v>4523</v>
      </c>
      <c r="O3320" t="s">
        <v>4524</v>
      </c>
      <c r="P3320" t="s">
        <v>15936</v>
      </c>
      <c r="Q3320" t="s">
        <v>15940</v>
      </c>
      <c r="R3320" t="s">
        <v>44</v>
      </c>
      <c r="S3320" t="s">
        <v>4527</v>
      </c>
      <c r="T3320" s="3">
        <v>45827</v>
      </c>
      <c r="U3320" s="3">
        <v>45828</v>
      </c>
      <c r="V3320" s="2">
        <v>0</v>
      </c>
      <c r="W3320" t="s">
        <v>44</v>
      </c>
      <c r="X3320" t="s">
        <v>44</v>
      </c>
      <c r="Y3320" t="s">
        <v>15941</v>
      </c>
      <c r="Z3320" t="s">
        <v>15939</v>
      </c>
      <c r="AA3320" t="s">
        <v>4529</v>
      </c>
      <c r="AB3320" t="s">
        <v>4530</v>
      </c>
      <c r="AC3320" t="s">
        <v>89</v>
      </c>
      <c r="AD3320" t="str">
        <f t="shared" si="51"/>
        <v>10-60</v>
      </c>
      <c r="AE3320" t="str">
        <f>VLOOKUP(AD3320,'Main_Sub Desc'!C:D,2,)</f>
        <v>LPC from invoicing</v>
      </c>
      <c r="AF3320" t="str">
        <f>VLOOKUP(VALUE(H3320),'Main_Sub Desc'!F:G,2,)</f>
        <v>Wst Rev Late Payment</v>
      </c>
      <c r="AG3320">
        <f>IFERROR(VLOOKUP(VALUE(I3320),'PC Mapping'!A:F,6,),"")</f>
        <v>10514</v>
      </c>
      <c r="AH3320" s="13" t="str">
        <f>VLOOKUP(AG3320,'PC Mapping'!L:M,2,)</f>
        <v>Bolivar Sewer</v>
      </c>
    </row>
    <row r="3321" spans="1:34" x14ac:dyDescent="0.2">
      <c r="A3321" t="s">
        <v>15942</v>
      </c>
      <c r="B3321" t="s">
        <v>15943</v>
      </c>
      <c r="C3321" t="s">
        <v>4519</v>
      </c>
      <c r="D3321" t="s">
        <v>4520</v>
      </c>
      <c r="E3321" s="3">
        <v>45827</v>
      </c>
      <c r="F3321" t="s">
        <v>44</v>
      </c>
      <c r="G3321" t="s">
        <v>3742</v>
      </c>
      <c r="H3321" t="s">
        <v>3722</v>
      </c>
      <c r="I3321" t="s">
        <v>4538</v>
      </c>
      <c r="J3321" t="s">
        <v>4522</v>
      </c>
      <c r="K3321" s="2">
        <v>-5</v>
      </c>
      <c r="L3321" t="s">
        <v>44</v>
      </c>
      <c r="M3321" s="2">
        <v>-5</v>
      </c>
      <c r="N3321" t="s">
        <v>4523</v>
      </c>
      <c r="O3321" t="s">
        <v>4524</v>
      </c>
      <c r="P3321" t="s">
        <v>12305</v>
      </c>
      <c r="Q3321" t="s">
        <v>15944</v>
      </c>
      <c r="R3321" t="s">
        <v>44</v>
      </c>
      <c r="S3321" t="s">
        <v>4527</v>
      </c>
      <c r="T3321" s="3">
        <v>45827</v>
      </c>
      <c r="U3321" s="3">
        <v>45828</v>
      </c>
      <c r="V3321" s="2">
        <v>0</v>
      </c>
      <c r="W3321" t="s">
        <v>44</v>
      </c>
      <c r="X3321" t="s">
        <v>44</v>
      </c>
      <c r="Y3321" t="s">
        <v>15945</v>
      </c>
      <c r="Z3321" t="s">
        <v>15946</v>
      </c>
      <c r="AA3321" t="s">
        <v>4529</v>
      </c>
      <c r="AB3321" t="s">
        <v>4530</v>
      </c>
      <c r="AC3321" t="s">
        <v>89</v>
      </c>
      <c r="AD3321" t="str">
        <f t="shared" si="51"/>
        <v>10-60</v>
      </c>
      <c r="AE3321" t="str">
        <f>VLOOKUP(AD3321,'Main_Sub Desc'!C:D,2,)</f>
        <v>LPC from invoicing</v>
      </c>
      <c r="AF3321" t="str">
        <f>VLOOKUP(VALUE(H3321),'Main_Sub Desc'!F:G,2,)</f>
        <v>Wtr Rev Late Payment</v>
      </c>
      <c r="AG3321">
        <f>IFERROR(VLOOKUP(VALUE(I3321),'PC Mapping'!A:F,6,),"")</f>
        <v>10469</v>
      </c>
      <c r="AH3321" s="13" t="str">
        <f>VLOOKUP(AG3321,'PC Mapping'!L:M,2,)</f>
        <v>Bolivar Water</v>
      </c>
    </row>
    <row r="3322" spans="1:34" x14ac:dyDescent="0.2">
      <c r="A3322" t="s">
        <v>15942</v>
      </c>
      <c r="B3322" t="s">
        <v>15943</v>
      </c>
      <c r="C3322" t="s">
        <v>4519</v>
      </c>
      <c r="D3322" t="s">
        <v>4520</v>
      </c>
      <c r="E3322" s="3">
        <v>45827</v>
      </c>
      <c r="F3322" t="s">
        <v>44</v>
      </c>
      <c r="G3322" t="s">
        <v>3742</v>
      </c>
      <c r="H3322" t="s">
        <v>3716</v>
      </c>
      <c r="I3322" t="s">
        <v>4534</v>
      </c>
      <c r="J3322" t="s">
        <v>4522</v>
      </c>
      <c r="K3322" s="2">
        <v>-5</v>
      </c>
      <c r="L3322" t="s">
        <v>44</v>
      </c>
      <c r="M3322" s="2">
        <v>-5</v>
      </c>
      <c r="N3322" t="s">
        <v>4523</v>
      </c>
      <c r="O3322" t="s">
        <v>4524</v>
      </c>
      <c r="P3322" t="s">
        <v>12305</v>
      </c>
      <c r="Q3322" t="s">
        <v>15947</v>
      </c>
      <c r="R3322" t="s">
        <v>44</v>
      </c>
      <c r="S3322" t="s">
        <v>4527</v>
      </c>
      <c r="T3322" s="3">
        <v>45827</v>
      </c>
      <c r="U3322" s="3">
        <v>45828</v>
      </c>
      <c r="V3322" s="2">
        <v>0</v>
      </c>
      <c r="W3322" t="s">
        <v>44</v>
      </c>
      <c r="X3322" t="s">
        <v>44</v>
      </c>
      <c r="Y3322" t="s">
        <v>15948</v>
      </c>
      <c r="Z3322" t="s">
        <v>15946</v>
      </c>
      <c r="AA3322" t="s">
        <v>4529</v>
      </c>
      <c r="AB3322" t="s">
        <v>4530</v>
      </c>
      <c r="AC3322" t="s">
        <v>89</v>
      </c>
      <c r="AD3322" t="str">
        <f t="shared" si="51"/>
        <v>10-60</v>
      </c>
      <c r="AE3322" t="str">
        <f>VLOOKUP(AD3322,'Main_Sub Desc'!C:D,2,)</f>
        <v>LPC from invoicing</v>
      </c>
      <c r="AF3322" t="str">
        <f>VLOOKUP(VALUE(H3322),'Main_Sub Desc'!F:G,2,)</f>
        <v>Wst Rev Late Payment</v>
      </c>
      <c r="AG3322">
        <f>IFERROR(VLOOKUP(VALUE(I3322),'PC Mapping'!A:F,6,),"")</f>
        <v>10514</v>
      </c>
      <c r="AH3322" s="13" t="str">
        <f>VLOOKUP(AG3322,'PC Mapping'!L:M,2,)</f>
        <v>Bolivar Sewer</v>
      </c>
    </row>
    <row r="3323" spans="1:34" x14ac:dyDescent="0.2">
      <c r="A3323" t="s">
        <v>15949</v>
      </c>
      <c r="B3323" t="s">
        <v>15929</v>
      </c>
      <c r="C3323" t="s">
        <v>4519</v>
      </c>
      <c r="D3323" t="s">
        <v>4520</v>
      </c>
      <c r="E3323" s="3">
        <v>45827</v>
      </c>
      <c r="F3323" t="s">
        <v>44</v>
      </c>
      <c r="G3323" t="s">
        <v>3742</v>
      </c>
      <c r="H3323" t="s">
        <v>3722</v>
      </c>
      <c r="I3323" t="s">
        <v>3752</v>
      </c>
      <c r="J3323" t="s">
        <v>4522</v>
      </c>
      <c r="K3323" s="2">
        <v>-5</v>
      </c>
      <c r="L3323" t="s">
        <v>44</v>
      </c>
      <c r="M3323" s="2">
        <v>-5</v>
      </c>
      <c r="N3323" t="s">
        <v>4523</v>
      </c>
      <c r="O3323" t="s">
        <v>4524</v>
      </c>
      <c r="P3323" t="s">
        <v>5285</v>
      </c>
      <c r="Q3323" t="s">
        <v>15950</v>
      </c>
      <c r="R3323" t="s">
        <v>44</v>
      </c>
      <c r="S3323" t="s">
        <v>4527</v>
      </c>
      <c r="T3323" s="3">
        <v>45827</v>
      </c>
      <c r="U3323" s="3">
        <v>45828</v>
      </c>
      <c r="V3323" s="2">
        <v>0</v>
      </c>
      <c r="W3323" t="s">
        <v>44</v>
      </c>
      <c r="X3323" t="s">
        <v>44</v>
      </c>
      <c r="Y3323" t="s">
        <v>15951</v>
      </c>
      <c r="Z3323" t="s">
        <v>15952</v>
      </c>
      <c r="AA3323" t="s">
        <v>4529</v>
      </c>
      <c r="AB3323" t="s">
        <v>4530</v>
      </c>
      <c r="AC3323" t="s">
        <v>89</v>
      </c>
      <c r="AD3323" t="str">
        <f t="shared" si="51"/>
        <v>10-60</v>
      </c>
      <c r="AE3323" t="str">
        <f>VLOOKUP(AD3323,'Main_Sub Desc'!C:D,2,)</f>
        <v>LPC from invoicing</v>
      </c>
      <c r="AF3323" t="str">
        <f>VLOOKUP(VALUE(H3323),'Main_Sub Desc'!F:G,2,)</f>
        <v>Wtr Rev Late Payment</v>
      </c>
      <c r="AG3323">
        <f>IFERROR(VLOOKUP(VALUE(I3323),'PC Mapping'!A:F,6,),"")</f>
        <v>10719</v>
      </c>
      <c r="AH3323" s="13" t="str">
        <f>VLOOKUP(AG3323,'PC Mapping'!L:M,2,)</f>
        <v>All Other Water</v>
      </c>
    </row>
    <row r="3324" spans="1:34" x14ac:dyDescent="0.2">
      <c r="A3324" t="s">
        <v>15953</v>
      </c>
      <c r="B3324" t="s">
        <v>15943</v>
      </c>
      <c r="C3324" t="s">
        <v>4519</v>
      </c>
      <c r="D3324" t="s">
        <v>4520</v>
      </c>
      <c r="E3324" s="3">
        <v>45827</v>
      </c>
      <c r="F3324" t="s">
        <v>44</v>
      </c>
      <c r="G3324" t="s">
        <v>3742</v>
      </c>
      <c r="H3324" t="s">
        <v>3722</v>
      </c>
      <c r="I3324" t="s">
        <v>3752</v>
      </c>
      <c r="J3324" t="s">
        <v>4522</v>
      </c>
      <c r="K3324" s="2">
        <v>-5</v>
      </c>
      <c r="L3324" t="s">
        <v>44</v>
      </c>
      <c r="M3324" s="2">
        <v>-5</v>
      </c>
      <c r="N3324" t="s">
        <v>4523</v>
      </c>
      <c r="O3324" t="s">
        <v>4524</v>
      </c>
      <c r="P3324" t="s">
        <v>5475</v>
      </c>
      <c r="Q3324" t="s">
        <v>15954</v>
      </c>
      <c r="R3324" t="s">
        <v>44</v>
      </c>
      <c r="S3324" t="s">
        <v>4527</v>
      </c>
      <c r="T3324" s="3">
        <v>45827</v>
      </c>
      <c r="U3324" s="3">
        <v>45828</v>
      </c>
      <c r="V3324" s="2">
        <v>0</v>
      </c>
      <c r="W3324" t="s">
        <v>44</v>
      </c>
      <c r="X3324" t="s">
        <v>44</v>
      </c>
      <c r="Y3324" t="s">
        <v>5477</v>
      </c>
      <c r="Z3324" t="s">
        <v>3058</v>
      </c>
      <c r="AA3324" t="s">
        <v>4529</v>
      </c>
      <c r="AB3324" t="s">
        <v>4530</v>
      </c>
      <c r="AC3324" t="s">
        <v>89</v>
      </c>
      <c r="AD3324" t="str">
        <f t="shared" si="51"/>
        <v>10-60</v>
      </c>
      <c r="AE3324" t="str">
        <f>VLOOKUP(AD3324,'Main_Sub Desc'!C:D,2,)</f>
        <v>LPC from invoicing</v>
      </c>
      <c r="AF3324" t="str">
        <f>VLOOKUP(VALUE(H3324),'Main_Sub Desc'!F:G,2,)</f>
        <v>Wtr Rev Late Payment</v>
      </c>
      <c r="AG3324">
        <f>IFERROR(VLOOKUP(VALUE(I3324),'PC Mapping'!A:F,6,),"")</f>
        <v>10719</v>
      </c>
      <c r="AH3324" s="13" t="str">
        <f>VLOOKUP(AG3324,'PC Mapping'!L:M,2,)</f>
        <v>All Other Water</v>
      </c>
    </row>
    <row r="3325" spans="1:34" x14ac:dyDescent="0.2">
      <c r="A3325" t="s">
        <v>15955</v>
      </c>
      <c r="B3325" t="s">
        <v>15943</v>
      </c>
      <c r="C3325" t="s">
        <v>4519</v>
      </c>
      <c r="D3325" t="s">
        <v>4520</v>
      </c>
      <c r="E3325" s="3">
        <v>45827</v>
      </c>
      <c r="F3325" t="s">
        <v>44</v>
      </c>
      <c r="G3325" t="s">
        <v>3742</v>
      </c>
      <c r="H3325" t="s">
        <v>3722</v>
      </c>
      <c r="I3325" t="s">
        <v>3752</v>
      </c>
      <c r="J3325" t="s">
        <v>4522</v>
      </c>
      <c r="K3325" s="2">
        <v>-5</v>
      </c>
      <c r="L3325" t="s">
        <v>44</v>
      </c>
      <c r="M3325" s="2">
        <v>-5</v>
      </c>
      <c r="N3325" t="s">
        <v>4523</v>
      </c>
      <c r="O3325" t="s">
        <v>4524</v>
      </c>
      <c r="P3325" t="s">
        <v>6498</v>
      </c>
      <c r="Q3325" t="s">
        <v>15956</v>
      </c>
      <c r="R3325" t="s">
        <v>44</v>
      </c>
      <c r="S3325" t="s">
        <v>4527</v>
      </c>
      <c r="T3325" s="3">
        <v>45827</v>
      </c>
      <c r="U3325" s="3">
        <v>45828</v>
      </c>
      <c r="V3325" s="2">
        <v>0</v>
      </c>
      <c r="W3325" t="s">
        <v>44</v>
      </c>
      <c r="X3325" t="s">
        <v>44</v>
      </c>
      <c r="Y3325" t="s">
        <v>15957</v>
      </c>
      <c r="Z3325" t="s">
        <v>106</v>
      </c>
      <c r="AA3325" t="s">
        <v>4529</v>
      </c>
      <c r="AB3325" t="s">
        <v>4530</v>
      </c>
      <c r="AC3325" t="s">
        <v>89</v>
      </c>
      <c r="AD3325" t="str">
        <f t="shared" si="51"/>
        <v>10-60</v>
      </c>
      <c r="AE3325" t="str">
        <f>VLOOKUP(AD3325,'Main_Sub Desc'!C:D,2,)</f>
        <v>LPC from invoicing</v>
      </c>
      <c r="AF3325" t="str">
        <f>VLOOKUP(VALUE(H3325),'Main_Sub Desc'!F:G,2,)</f>
        <v>Wtr Rev Late Payment</v>
      </c>
      <c r="AG3325">
        <f>IFERROR(VLOOKUP(VALUE(I3325),'PC Mapping'!A:F,6,),"")</f>
        <v>10719</v>
      </c>
      <c r="AH3325" s="13" t="str">
        <f>VLOOKUP(AG3325,'PC Mapping'!L:M,2,)</f>
        <v>All Other Water</v>
      </c>
    </row>
    <row r="3326" spans="1:34" x14ac:dyDescent="0.2">
      <c r="A3326" t="s">
        <v>15958</v>
      </c>
      <c r="B3326" t="s">
        <v>15943</v>
      </c>
      <c r="C3326" t="s">
        <v>4519</v>
      </c>
      <c r="D3326" t="s">
        <v>4520</v>
      </c>
      <c r="E3326" s="3">
        <v>45827</v>
      </c>
      <c r="F3326" t="s">
        <v>44</v>
      </c>
      <c r="G3326" t="s">
        <v>3742</v>
      </c>
      <c r="H3326" t="s">
        <v>3722</v>
      </c>
      <c r="I3326" t="s">
        <v>3752</v>
      </c>
      <c r="J3326" t="s">
        <v>4522</v>
      </c>
      <c r="K3326" s="2">
        <v>-5</v>
      </c>
      <c r="L3326" t="s">
        <v>44</v>
      </c>
      <c r="M3326" s="2">
        <v>-5</v>
      </c>
      <c r="N3326" t="s">
        <v>4523</v>
      </c>
      <c r="O3326" t="s">
        <v>4524</v>
      </c>
      <c r="P3326" t="s">
        <v>6498</v>
      </c>
      <c r="Q3326" t="s">
        <v>15959</v>
      </c>
      <c r="R3326" t="s">
        <v>44</v>
      </c>
      <c r="S3326" t="s">
        <v>4527</v>
      </c>
      <c r="T3326" s="3">
        <v>45827</v>
      </c>
      <c r="U3326" s="3">
        <v>45828</v>
      </c>
      <c r="V3326" s="2">
        <v>0</v>
      </c>
      <c r="W3326" t="s">
        <v>44</v>
      </c>
      <c r="X3326" t="s">
        <v>44</v>
      </c>
      <c r="Y3326" t="s">
        <v>15957</v>
      </c>
      <c r="Z3326" t="s">
        <v>106</v>
      </c>
      <c r="AA3326" t="s">
        <v>4529</v>
      </c>
      <c r="AB3326" t="s">
        <v>4530</v>
      </c>
      <c r="AC3326" t="s">
        <v>89</v>
      </c>
      <c r="AD3326" t="str">
        <f t="shared" si="51"/>
        <v>10-60</v>
      </c>
      <c r="AE3326" t="str">
        <f>VLOOKUP(AD3326,'Main_Sub Desc'!C:D,2,)</f>
        <v>LPC from invoicing</v>
      </c>
      <c r="AF3326" t="str">
        <f>VLOOKUP(VALUE(H3326),'Main_Sub Desc'!F:G,2,)</f>
        <v>Wtr Rev Late Payment</v>
      </c>
      <c r="AG3326">
        <f>IFERROR(VLOOKUP(VALUE(I3326),'PC Mapping'!A:F,6,),"")</f>
        <v>10719</v>
      </c>
      <c r="AH3326" s="13" t="str">
        <f>VLOOKUP(AG3326,'PC Mapping'!L:M,2,)</f>
        <v>All Other Water</v>
      </c>
    </row>
    <row r="3327" spans="1:34" x14ac:dyDescent="0.2">
      <c r="A3327" t="s">
        <v>15960</v>
      </c>
      <c r="B3327" t="s">
        <v>15943</v>
      </c>
      <c r="C3327" t="s">
        <v>4519</v>
      </c>
      <c r="D3327" t="s">
        <v>4520</v>
      </c>
      <c r="E3327" s="3">
        <v>45827</v>
      </c>
      <c r="F3327" t="s">
        <v>44</v>
      </c>
      <c r="G3327" t="s">
        <v>3742</v>
      </c>
      <c r="H3327" t="s">
        <v>3722</v>
      </c>
      <c r="I3327" t="s">
        <v>3752</v>
      </c>
      <c r="J3327" t="s">
        <v>4522</v>
      </c>
      <c r="K3327" s="2">
        <v>-5</v>
      </c>
      <c r="L3327" t="s">
        <v>44</v>
      </c>
      <c r="M3327" s="2">
        <v>-5</v>
      </c>
      <c r="N3327" t="s">
        <v>4523</v>
      </c>
      <c r="O3327" t="s">
        <v>4524</v>
      </c>
      <c r="P3327" t="s">
        <v>6498</v>
      </c>
      <c r="Q3327" t="s">
        <v>15961</v>
      </c>
      <c r="R3327" t="s">
        <v>44</v>
      </c>
      <c r="S3327" t="s">
        <v>4527</v>
      </c>
      <c r="T3327" s="3">
        <v>45827</v>
      </c>
      <c r="U3327" s="3">
        <v>45828</v>
      </c>
      <c r="V3327" s="2">
        <v>0</v>
      </c>
      <c r="W3327" t="s">
        <v>44</v>
      </c>
      <c r="X3327" t="s">
        <v>44</v>
      </c>
      <c r="Y3327" t="s">
        <v>15957</v>
      </c>
      <c r="Z3327" t="s">
        <v>106</v>
      </c>
      <c r="AA3327" t="s">
        <v>4529</v>
      </c>
      <c r="AB3327" t="s">
        <v>4530</v>
      </c>
      <c r="AC3327" t="s">
        <v>89</v>
      </c>
      <c r="AD3327" t="str">
        <f t="shared" si="51"/>
        <v>10-60</v>
      </c>
      <c r="AE3327" t="str">
        <f>VLOOKUP(AD3327,'Main_Sub Desc'!C:D,2,)</f>
        <v>LPC from invoicing</v>
      </c>
      <c r="AF3327" t="str">
        <f>VLOOKUP(VALUE(H3327),'Main_Sub Desc'!F:G,2,)</f>
        <v>Wtr Rev Late Payment</v>
      </c>
      <c r="AG3327">
        <f>IFERROR(VLOOKUP(VALUE(I3327),'PC Mapping'!A:F,6,),"")</f>
        <v>10719</v>
      </c>
      <c r="AH3327" s="13" t="str">
        <f>VLOOKUP(AG3327,'PC Mapping'!L:M,2,)</f>
        <v>All Other Water</v>
      </c>
    </row>
    <row r="3328" spans="1:34" x14ac:dyDescent="0.2">
      <c r="A3328" t="s">
        <v>15962</v>
      </c>
      <c r="B3328" t="s">
        <v>15943</v>
      </c>
      <c r="C3328" t="s">
        <v>4519</v>
      </c>
      <c r="D3328" t="s">
        <v>4520</v>
      </c>
      <c r="E3328" s="3">
        <v>45827</v>
      </c>
      <c r="F3328" t="s">
        <v>44</v>
      </c>
      <c r="G3328" t="s">
        <v>3742</v>
      </c>
      <c r="H3328" t="s">
        <v>3722</v>
      </c>
      <c r="I3328" t="s">
        <v>3752</v>
      </c>
      <c r="J3328" t="s">
        <v>4522</v>
      </c>
      <c r="K3328" s="2">
        <v>-5</v>
      </c>
      <c r="L3328" t="s">
        <v>44</v>
      </c>
      <c r="M3328" s="2">
        <v>-5</v>
      </c>
      <c r="N3328" t="s">
        <v>4523</v>
      </c>
      <c r="O3328" t="s">
        <v>4524</v>
      </c>
      <c r="P3328" t="s">
        <v>6498</v>
      </c>
      <c r="Q3328" t="s">
        <v>15963</v>
      </c>
      <c r="R3328" t="s">
        <v>44</v>
      </c>
      <c r="S3328" t="s">
        <v>4527</v>
      </c>
      <c r="T3328" s="3">
        <v>45827</v>
      </c>
      <c r="U3328" s="3">
        <v>45828</v>
      </c>
      <c r="V3328" s="2">
        <v>0</v>
      </c>
      <c r="W3328" t="s">
        <v>44</v>
      </c>
      <c r="X3328" t="s">
        <v>44</v>
      </c>
      <c r="Y3328" t="s">
        <v>15957</v>
      </c>
      <c r="Z3328" t="s">
        <v>106</v>
      </c>
      <c r="AA3328" t="s">
        <v>4529</v>
      </c>
      <c r="AB3328" t="s">
        <v>4530</v>
      </c>
      <c r="AC3328" t="s">
        <v>89</v>
      </c>
      <c r="AD3328" t="str">
        <f t="shared" si="51"/>
        <v>10-60</v>
      </c>
      <c r="AE3328" t="str">
        <f>VLOOKUP(AD3328,'Main_Sub Desc'!C:D,2,)</f>
        <v>LPC from invoicing</v>
      </c>
      <c r="AF3328" t="str">
        <f>VLOOKUP(VALUE(H3328),'Main_Sub Desc'!F:G,2,)</f>
        <v>Wtr Rev Late Payment</v>
      </c>
      <c r="AG3328">
        <f>IFERROR(VLOOKUP(VALUE(I3328),'PC Mapping'!A:F,6,),"")</f>
        <v>10719</v>
      </c>
      <c r="AH3328" s="13" t="str">
        <f>VLOOKUP(AG3328,'PC Mapping'!L:M,2,)</f>
        <v>All Other Water</v>
      </c>
    </row>
    <row r="3329" spans="1:34" x14ac:dyDescent="0.2">
      <c r="A3329" t="s">
        <v>15964</v>
      </c>
      <c r="B3329" t="s">
        <v>15943</v>
      </c>
      <c r="C3329" t="s">
        <v>4519</v>
      </c>
      <c r="D3329" t="s">
        <v>4520</v>
      </c>
      <c r="E3329" s="3">
        <v>45827</v>
      </c>
      <c r="F3329" t="s">
        <v>44</v>
      </c>
      <c r="G3329" t="s">
        <v>3742</v>
      </c>
      <c r="H3329" t="s">
        <v>3716</v>
      </c>
      <c r="I3329" t="s">
        <v>4846</v>
      </c>
      <c r="J3329" t="s">
        <v>4522</v>
      </c>
      <c r="K3329" s="2">
        <v>-5.32</v>
      </c>
      <c r="L3329" t="s">
        <v>44</v>
      </c>
      <c r="M3329" s="2">
        <v>-5.32</v>
      </c>
      <c r="N3329" t="s">
        <v>4523</v>
      </c>
      <c r="O3329" t="s">
        <v>4524</v>
      </c>
      <c r="P3329" t="s">
        <v>15965</v>
      </c>
      <c r="Q3329" t="s">
        <v>15966</v>
      </c>
      <c r="R3329" t="s">
        <v>44</v>
      </c>
      <c r="S3329" t="s">
        <v>4527</v>
      </c>
      <c r="T3329" s="3">
        <v>45827</v>
      </c>
      <c r="U3329" s="3">
        <v>45828</v>
      </c>
      <c r="V3329" s="2">
        <v>0</v>
      </c>
      <c r="W3329" t="s">
        <v>44</v>
      </c>
      <c r="X3329" t="s">
        <v>44</v>
      </c>
      <c r="Y3329" t="s">
        <v>15967</v>
      </c>
      <c r="Z3329" t="s">
        <v>1620</v>
      </c>
      <c r="AA3329" t="s">
        <v>4529</v>
      </c>
      <c r="AB3329" t="s">
        <v>4530</v>
      </c>
      <c r="AC3329" t="s">
        <v>89</v>
      </c>
      <c r="AD3329" t="str">
        <f t="shared" si="51"/>
        <v>10-60</v>
      </c>
      <c r="AE3329" t="str">
        <f>VLOOKUP(AD3329,'Main_Sub Desc'!C:D,2,)</f>
        <v>LPC from invoicing</v>
      </c>
      <c r="AF3329" t="str">
        <f>VLOOKUP(VALUE(H3329),'Main_Sub Desc'!F:G,2,)</f>
        <v>Wst Rev Late Payment</v>
      </c>
      <c r="AG3329">
        <f>IFERROR(VLOOKUP(VALUE(I3329),'PC Mapping'!A:F,6,),"")</f>
        <v>10721</v>
      </c>
      <c r="AH3329" s="13" t="str">
        <f>VLOOKUP(AG3329,'PC Mapping'!L:M,2,)</f>
        <v>Silverleaf Sewer</v>
      </c>
    </row>
    <row r="3330" spans="1:34" x14ac:dyDescent="0.2">
      <c r="A3330" t="s">
        <v>15964</v>
      </c>
      <c r="B3330" t="s">
        <v>15943</v>
      </c>
      <c r="C3330" t="s">
        <v>4519</v>
      </c>
      <c r="D3330" t="s">
        <v>4520</v>
      </c>
      <c r="E3330" s="3">
        <v>45827</v>
      </c>
      <c r="F3330" t="s">
        <v>44</v>
      </c>
      <c r="G3330" t="s">
        <v>3742</v>
      </c>
      <c r="H3330" t="s">
        <v>3722</v>
      </c>
      <c r="I3330" t="s">
        <v>3752</v>
      </c>
      <c r="J3330" t="s">
        <v>4522</v>
      </c>
      <c r="K3330" s="2">
        <v>-5</v>
      </c>
      <c r="L3330" t="s">
        <v>44</v>
      </c>
      <c r="M3330" s="2">
        <v>-5</v>
      </c>
      <c r="N3330" t="s">
        <v>4523</v>
      </c>
      <c r="O3330" t="s">
        <v>4524</v>
      </c>
      <c r="P3330" t="s">
        <v>15965</v>
      </c>
      <c r="Q3330" t="s">
        <v>15968</v>
      </c>
      <c r="R3330" t="s">
        <v>44</v>
      </c>
      <c r="S3330" t="s">
        <v>4527</v>
      </c>
      <c r="T3330" s="3">
        <v>45827</v>
      </c>
      <c r="U3330" s="3">
        <v>45828</v>
      </c>
      <c r="V3330" s="2">
        <v>0</v>
      </c>
      <c r="W3330" t="s">
        <v>44</v>
      </c>
      <c r="X3330" t="s">
        <v>44</v>
      </c>
      <c r="Y3330" t="s">
        <v>15969</v>
      </c>
      <c r="Z3330" t="s">
        <v>1620</v>
      </c>
      <c r="AA3330" t="s">
        <v>4529</v>
      </c>
      <c r="AB3330" t="s">
        <v>4530</v>
      </c>
      <c r="AC3330" t="s">
        <v>89</v>
      </c>
      <c r="AD3330" t="str">
        <f t="shared" si="51"/>
        <v>10-60</v>
      </c>
      <c r="AE3330" t="str">
        <f>VLOOKUP(AD3330,'Main_Sub Desc'!C:D,2,)</f>
        <v>LPC from invoicing</v>
      </c>
      <c r="AF3330" t="str">
        <f>VLOOKUP(VALUE(H3330),'Main_Sub Desc'!F:G,2,)</f>
        <v>Wtr Rev Late Payment</v>
      </c>
      <c r="AG3330">
        <f>IFERROR(VLOOKUP(VALUE(I3330),'PC Mapping'!A:F,6,),"")</f>
        <v>10719</v>
      </c>
      <c r="AH3330" s="13" t="str">
        <f>VLOOKUP(AG3330,'PC Mapping'!L:M,2,)</f>
        <v>All Other Water</v>
      </c>
    </row>
    <row r="3331" spans="1:34" x14ac:dyDescent="0.2">
      <c r="A3331" t="s">
        <v>15970</v>
      </c>
      <c r="B3331" t="s">
        <v>15971</v>
      </c>
      <c r="C3331" t="s">
        <v>4519</v>
      </c>
      <c r="D3331" t="s">
        <v>4520</v>
      </c>
      <c r="E3331" s="3">
        <v>45828</v>
      </c>
      <c r="F3331" t="s">
        <v>44</v>
      </c>
      <c r="G3331" t="s">
        <v>3742</v>
      </c>
      <c r="H3331" t="s">
        <v>3722</v>
      </c>
      <c r="I3331" t="s">
        <v>4538</v>
      </c>
      <c r="J3331" t="s">
        <v>4522</v>
      </c>
      <c r="K3331" s="2">
        <v>-5</v>
      </c>
      <c r="L3331" t="s">
        <v>44</v>
      </c>
      <c r="M3331" s="2">
        <v>-5</v>
      </c>
      <c r="N3331" t="s">
        <v>4523</v>
      </c>
      <c r="O3331" t="s">
        <v>4524</v>
      </c>
      <c r="P3331" t="s">
        <v>4594</v>
      </c>
      <c r="Q3331" t="s">
        <v>15972</v>
      </c>
      <c r="R3331" t="s">
        <v>44</v>
      </c>
      <c r="S3331" t="s">
        <v>4527</v>
      </c>
      <c r="T3331" s="3">
        <v>45828</v>
      </c>
      <c r="U3331" s="3">
        <v>45831</v>
      </c>
      <c r="V3331" s="2">
        <v>0</v>
      </c>
      <c r="W3331" t="s">
        <v>44</v>
      </c>
      <c r="X3331" t="s">
        <v>44</v>
      </c>
      <c r="Y3331" t="s">
        <v>15973</v>
      </c>
      <c r="Z3331" t="s">
        <v>414</v>
      </c>
      <c r="AA3331" t="s">
        <v>4529</v>
      </c>
      <c r="AB3331" t="s">
        <v>4530</v>
      </c>
      <c r="AC3331" t="s">
        <v>89</v>
      </c>
      <c r="AD3331" t="str">
        <f t="shared" si="51"/>
        <v>10-60</v>
      </c>
      <c r="AE3331" t="str">
        <f>VLOOKUP(AD3331,'Main_Sub Desc'!C:D,2,)</f>
        <v>LPC from invoicing</v>
      </c>
      <c r="AF3331" t="str">
        <f>VLOOKUP(VALUE(H3331),'Main_Sub Desc'!F:G,2,)</f>
        <v>Wtr Rev Late Payment</v>
      </c>
      <c r="AG3331">
        <f>IFERROR(VLOOKUP(VALUE(I3331),'PC Mapping'!A:F,6,),"")</f>
        <v>10469</v>
      </c>
      <c r="AH3331" s="13" t="str">
        <f>VLOOKUP(AG3331,'PC Mapping'!L:M,2,)</f>
        <v>Bolivar Water</v>
      </c>
    </row>
    <row r="3332" spans="1:34" x14ac:dyDescent="0.2">
      <c r="A3332" t="s">
        <v>15970</v>
      </c>
      <c r="B3332" t="s">
        <v>15971</v>
      </c>
      <c r="C3332" t="s">
        <v>4519</v>
      </c>
      <c r="D3332" t="s">
        <v>4520</v>
      </c>
      <c r="E3332" s="3">
        <v>45828</v>
      </c>
      <c r="F3332" t="s">
        <v>44</v>
      </c>
      <c r="G3332" t="s">
        <v>3742</v>
      </c>
      <c r="H3332" t="s">
        <v>3716</v>
      </c>
      <c r="I3332" t="s">
        <v>4534</v>
      </c>
      <c r="J3332" t="s">
        <v>4522</v>
      </c>
      <c r="K3332" s="2">
        <v>-5</v>
      </c>
      <c r="L3332" t="s">
        <v>44</v>
      </c>
      <c r="M3332" s="2">
        <v>-5</v>
      </c>
      <c r="N3332" t="s">
        <v>4523</v>
      </c>
      <c r="O3332" t="s">
        <v>4524</v>
      </c>
      <c r="P3332" t="s">
        <v>4594</v>
      </c>
      <c r="Q3332" t="s">
        <v>15974</v>
      </c>
      <c r="R3332" t="s">
        <v>44</v>
      </c>
      <c r="S3332" t="s">
        <v>4527</v>
      </c>
      <c r="T3332" s="3">
        <v>45828</v>
      </c>
      <c r="U3332" s="3">
        <v>45831</v>
      </c>
      <c r="V3332" s="2">
        <v>0</v>
      </c>
      <c r="W3332" t="s">
        <v>44</v>
      </c>
      <c r="X3332" t="s">
        <v>44</v>
      </c>
      <c r="Y3332" t="s">
        <v>15975</v>
      </c>
      <c r="Z3332" t="s">
        <v>414</v>
      </c>
      <c r="AA3332" t="s">
        <v>4529</v>
      </c>
      <c r="AB3332" t="s">
        <v>4530</v>
      </c>
      <c r="AC3332" t="s">
        <v>89</v>
      </c>
      <c r="AD3332" t="str">
        <f t="shared" ref="AD3332:AD3395" si="52">CONCATENATE(VALUE(AA3332),"-",VALUE(AB3332))</f>
        <v>10-60</v>
      </c>
      <c r="AE3332" t="str">
        <f>VLOOKUP(AD3332,'Main_Sub Desc'!C:D,2,)</f>
        <v>LPC from invoicing</v>
      </c>
      <c r="AF3332" t="str">
        <f>VLOOKUP(VALUE(H3332),'Main_Sub Desc'!F:G,2,)</f>
        <v>Wst Rev Late Payment</v>
      </c>
      <c r="AG3332">
        <f>IFERROR(VLOOKUP(VALUE(I3332),'PC Mapping'!A:F,6,),"")</f>
        <v>10514</v>
      </c>
      <c r="AH3332" s="13" t="str">
        <f>VLOOKUP(AG3332,'PC Mapping'!L:M,2,)</f>
        <v>Bolivar Sewer</v>
      </c>
    </row>
    <row r="3333" spans="1:34" x14ac:dyDescent="0.2">
      <c r="A3333" t="s">
        <v>15976</v>
      </c>
      <c r="B3333" t="s">
        <v>15971</v>
      </c>
      <c r="C3333" t="s">
        <v>4519</v>
      </c>
      <c r="D3333" t="s">
        <v>4520</v>
      </c>
      <c r="E3333" s="3">
        <v>45828</v>
      </c>
      <c r="F3333" t="s">
        <v>44</v>
      </c>
      <c r="G3333" t="s">
        <v>3742</v>
      </c>
      <c r="H3333" t="s">
        <v>3716</v>
      </c>
      <c r="I3333" t="s">
        <v>4534</v>
      </c>
      <c r="J3333" t="s">
        <v>4522</v>
      </c>
      <c r="K3333" s="2">
        <v>-5</v>
      </c>
      <c r="L3333" t="s">
        <v>44</v>
      </c>
      <c r="M3333" s="2">
        <v>-5</v>
      </c>
      <c r="N3333" t="s">
        <v>4523</v>
      </c>
      <c r="O3333" t="s">
        <v>4524</v>
      </c>
      <c r="P3333" t="s">
        <v>15977</v>
      </c>
      <c r="Q3333" t="s">
        <v>15978</v>
      </c>
      <c r="R3333" t="s">
        <v>44</v>
      </c>
      <c r="S3333" t="s">
        <v>4527</v>
      </c>
      <c r="T3333" s="3">
        <v>45828</v>
      </c>
      <c r="U3333" s="3">
        <v>45831</v>
      </c>
      <c r="V3333" s="2">
        <v>0</v>
      </c>
      <c r="W3333" t="s">
        <v>44</v>
      </c>
      <c r="X3333" t="s">
        <v>44</v>
      </c>
      <c r="Y3333" t="s">
        <v>15979</v>
      </c>
      <c r="Z3333" t="s">
        <v>1437</v>
      </c>
      <c r="AA3333" t="s">
        <v>4529</v>
      </c>
      <c r="AB3333" t="s">
        <v>4530</v>
      </c>
      <c r="AC3333" t="s">
        <v>99</v>
      </c>
      <c r="AD3333" t="str">
        <f t="shared" si="52"/>
        <v>10-60</v>
      </c>
      <c r="AE3333" t="str">
        <f>VLOOKUP(AD3333,'Main_Sub Desc'!C:D,2,)</f>
        <v>LPC from invoicing</v>
      </c>
      <c r="AF3333" t="str">
        <f>VLOOKUP(VALUE(H3333),'Main_Sub Desc'!F:G,2,)</f>
        <v>Wst Rev Late Payment</v>
      </c>
      <c r="AG3333">
        <f>IFERROR(VLOOKUP(VALUE(I3333),'PC Mapping'!A:F,6,),"")</f>
        <v>10514</v>
      </c>
      <c r="AH3333" s="13" t="str">
        <f>VLOOKUP(AG3333,'PC Mapping'!L:M,2,)</f>
        <v>Bolivar Sewer</v>
      </c>
    </row>
    <row r="3334" spans="1:34" x14ac:dyDescent="0.2">
      <c r="A3334" t="s">
        <v>15980</v>
      </c>
      <c r="B3334" t="s">
        <v>15971</v>
      </c>
      <c r="C3334" t="s">
        <v>4519</v>
      </c>
      <c r="D3334" t="s">
        <v>4520</v>
      </c>
      <c r="E3334" s="3">
        <v>45828</v>
      </c>
      <c r="F3334" t="s">
        <v>44</v>
      </c>
      <c r="G3334" t="s">
        <v>3742</v>
      </c>
      <c r="H3334" t="s">
        <v>3722</v>
      </c>
      <c r="I3334" t="s">
        <v>4538</v>
      </c>
      <c r="J3334" t="s">
        <v>4522</v>
      </c>
      <c r="K3334" s="2">
        <v>-5</v>
      </c>
      <c r="L3334" t="s">
        <v>44</v>
      </c>
      <c r="M3334" s="2">
        <v>-5</v>
      </c>
      <c r="N3334" t="s">
        <v>4523</v>
      </c>
      <c r="O3334" t="s">
        <v>4524</v>
      </c>
      <c r="P3334" t="s">
        <v>15977</v>
      </c>
      <c r="Q3334" t="s">
        <v>15981</v>
      </c>
      <c r="R3334" t="s">
        <v>44</v>
      </c>
      <c r="S3334" t="s">
        <v>4527</v>
      </c>
      <c r="T3334" s="3">
        <v>45828</v>
      </c>
      <c r="U3334" s="3">
        <v>45831</v>
      </c>
      <c r="V3334" s="2">
        <v>0</v>
      </c>
      <c r="W3334" t="s">
        <v>44</v>
      </c>
      <c r="X3334" t="s">
        <v>44</v>
      </c>
      <c r="Y3334" t="s">
        <v>15982</v>
      </c>
      <c r="Z3334" t="s">
        <v>1030</v>
      </c>
      <c r="AA3334" t="s">
        <v>4529</v>
      </c>
      <c r="AB3334" t="s">
        <v>4530</v>
      </c>
      <c r="AC3334" t="s">
        <v>99</v>
      </c>
      <c r="AD3334" t="str">
        <f t="shared" si="52"/>
        <v>10-60</v>
      </c>
      <c r="AE3334" t="str">
        <f>VLOOKUP(AD3334,'Main_Sub Desc'!C:D,2,)</f>
        <v>LPC from invoicing</v>
      </c>
      <c r="AF3334" t="str">
        <f>VLOOKUP(VALUE(H3334),'Main_Sub Desc'!F:G,2,)</f>
        <v>Wtr Rev Late Payment</v>
      </c>
      <c r="AG3334">
        <f>IFERROR(VLOOKUP(VALUE(I3334),'PC Mapping'!A:F,6,),"")</f>
        <v>10469</v>
      </c>
      <c r="AH3334" s="13" t="str">
        <f>VLOOKUP(AG3334,'PC Mapping'!L:M,2,)</f>
        <v>Bolivar Water</v>
      </c>
    </row>
    <row r="3335" spans="1:34" x14ac:dyDescent="0.2">
      <c r="A3335" t="s">
        <v>15980</v>
      </c>
      <c r="B3335" t="s">
        <v>15971</v>
      </c>
      <c r="C3335" t="s">
        <v>4519</v>
      </c>
      <c r="D3335" t="s">
        <v>4520</v>
      </c>
      <c r="E3335" s="3">
        <v>45828</v>
      </c>
      <c r="F3335" t="s">
        <v>44</v>
      </c>
      <c r="G3335" t="s">
        <v>3742</v>
      </c>
      <c r="H3335" t="s">
        <v>3716</v>
      </c>
      <c r="I3335" t="s">
        <v>4534</v>
      </c>
      <c r="J3335" t="s">
        <v>4522</v>
      </c>
      <c r="K3335" s="2">
        <v>-5</v>
      </c>
      <c r="L3335" t="s">
        <v>44</v>
      </c>
      <c r="M3335" s="2">
        <v>-5</v>
      </c>
      <c r="N3335" t="s">
        <v>4523</v>
      </c>
      <c r="O3335" t="s">
        <v>4524</v>
      </c>
      <c r="P3335" t="s">
        <v>15977</v>
      </c>
      <c r="Q3335" t="s">
        <v>15983</v>
      </c>
      <c r="R3335" t="s">
        <v>44</v>
      </c>
      <c r="S3335" t="s">
        <v>4527</v>
      </c>
      <c r="T3335" s="3">
        <v>45828</v>
      </c>
      <c r="U3335" s="3">
        <v>45831</v>
      </c>
      <c r="V3335" s="2">
        <v>0</v>
      </c>
      <c r="W3335" t="s">
        <v>44</v>
      </c>
      <c r="X3335" t="s">
        <v>44</v>
      </c>
      <c r="Y3335" t="s">
        <v>15984</v>
      </c>
      <c r="Z3335" t="s">
        <v>1030</v>
      </c>
      <c r="AA3335" t="s">
        <v>4529</v>
      </c>
      <c r="AB3335" t="s">
        <v>4530</v>
      </c>
      <c r="AC3335" t="s">
        <v>99</v>
      </c>
      <c r="AD3335" t="str">
        <f t="shared" si="52"/>
        <v>10-60</v>
      </c>
      <c r="AE3335" t="str">
        <f>VLOOKUP(AD3335,'Main_Sub Desc'!C:D,2,)</f>
        <v>LPC from invoicing</v>
      </c>
      <c r="AF3335" t="str">
        <f>VLOOKUP(VALUE(H3335),'Main_Sub Desc'!F:G,2,)</f>
        <v>Wst Rev Late Payment</v>
      </c>
      <c r="AG3335">
        <f>IFERROR(VLOOKUP(VALUE(I3335),'PC Mapping'!A:F,6,),"")</f>
        <v>10514</v>
      </c>
      <c r="AH3335" s="13" t="str">
        <f>VLOOKUP(AG3335,'PC Mapping'!L:M,2,)</f>
        <v>Bolivar Sewer</v>
      </c>
    </row>
    <row r="3336" spans="1:34" x14ac:dyDescent="0.2">
      <c r="A3336" t="s">
        <v>15985</v>
      </c>
      <c r="B3336" t="s">
        <v>15971</v>
      </c>
      <c r="C3336" t="s">
        <v>4519</v>
      </c>
      <c r="D3336" t="s">
        <v>4520</v>
      </c>
      <c r="E3336" s="3">
        <v>45828</v>
      </c>
      <c r="F3336" t="s">
        <v>44</v>
      </c>
      <c r="G3336" t="s">
        <v>3742</v>
      </c>
      <c r="H3336" t="s">
        <v>3722</v>
      </c>
      <c r="I3336" t="s">
        <v>3752</v>
      </c>
      <c r="J3336" t="s">
        <v>4522</v>
      </c>
      <c r="K3336" s="2">
        <v>-5</v>
      </c>
      <c r="L3336" t="s">
        <v>44</v>
      </c>
      <c r="M3336" s="2">
        <v>-5</v>
      </c>
      <c r="N3336" t="s">
        <v>4523</v>
      </c>
      <c r="O3336" t="s">
        <v>4524</v>
      </c>
      <c r="P3336" t="s">
        <v>8377</v>
      </c>
      <c r="Q3336" t="s">
        <v>15986</v>
      </c>
      <c r="R3336" t="s">
        <v>44</v>
      </c>
      <c r="S3336" t="s">
        <v>4527</v>
      </c>
      <c r="T3336" s="3">
        <v>45828</v>
      </c>
      <c r="U3336" s="3">
        <v>45831</v>
      </c>
      <c r="V3336" s="2">
        <v>0</v>
      </c>
      <c r="W3336" t="s">
        <v>44</v>
      </c>
      <c r="X3336" t="s">
        <v>44</v>
      </c>
      <c r="Y3336" t="s">
        <v>15987</v>
      </c>
      <c r="Z3336" t="s">
        <v>1658</v>
      </c>
      <c r="AA3336" t="s">
        <v>4529</v>
      </c>
      <c r="AB3336" t="s">
        <v>4530</v>
      </c>
      <c r="AC3336" t="s">
        <v>89</v>
      </c>
      <c r="AD3336" t="str">
        <f t="shared" si="52"/>
        <v>10-60</v>
      </c>
      <c r="AE3336" t="str">
        <f>VLOOKUP(AD3336,'Main_Sub Desc'!C:D,2,)</f>
        <v>LPC from invoicing</v>
      </c>
      <c r="AF3336" t="str">
        <f>VLOOKUP(VALUE(H3336),'Main_Sub Desc'!F:G,2,)</f>
        <v>Wtr Rev Late Payment</v>
      </c>
      <c r="AG3336">
        <f>IFERROR(VLOOKUP(VALUE(I3336),'PC Mapping'!A:F,6,),"")</f>
        <v>10719</v>
      </c>
      <c r="AH3336" s="13" t="str">
        <f>VLOOKUP(AG3336,'PC Mapping'!L:M,2,)</f>
        <v>All Other Water</v>
      </c>
    </row>
    <row r="3337" spans="1:34" x14ac:dyDescent="0.2">
      <c r="A3337" t="s">
        <v>15988</v>
      </c>
      <c r="B3337" t="s">
        <v>15971</v>
      </c>
      <c r="C3337" t="s">
        <v>4519</v>
      </c>
      <c r="D3337" t="s">
        <v>4520</v>
      </c>
      <c r="E3337" s="3">
        <v>45828</v>
      </c>
      <c r="F3337" t="s">
        <v>44</v>
      </c>
      <c r="G3337" t="s">
        <v>3742</v>
      </c>
      <c r="H3337" t="s">
        <v>3722</v>
      </c>
      <c r="I3337" t="s">
        <v>3752</v>
      </c>
      <c r="J3337" t="s">
        <v>4522</v>
      </c>
      <c r="K3337" s="2">
        <v>-5</v>
      </c>
      <c r="L3337" t="s">
        <v>44</v>
      </c>
      <c r="M3337" s="2">
        <v>-5</v>
      </c>
      <c r="N3337" t="s">
        <v>4523</v>
      </c>
      <c r="O3337" t="s">
        <v>4524</v>
      </c>
      <c r="P3337" t="s">
        <v>15989</v>
      </c>
      <c r="Q3337" t="s">
        <v>15990</v>
      </c>
      <c r="R3337" t="s">
        <v>44</v>
      </c>
      <c r="S3337" t="s">
        <v>4527</v>
      </c>
      <c r="T3337" s="3">
        <v>45828</v>
      </c>
      <c r="U3337" s="3">
        <v>45831</v>
      </c>
      <c r="V3337" s="2">
        <v>0</v>
      </c>
      <c r="W3337" t="s">
        <v>44</v>
      </c>
      <c r="X3337" t="s">
        <v>44</v>
      </c>
      <c r="Y3337" t="s">
        <v>15991</v>
      </c>
      <c r="Z3337" t="s">
        <v>1528</v>
      </c>
      <c r="AA3337" t="s">
        <v>4529</v>
      </c>
      <c r="AB3337" t="s">
        <v>4530</v>
      </c>
      <c r="AC3337" t="s">
        <v>89</v>
      </c>
      <c r="AD3337" t="str">
        <f t="shared" si="52"/>
        <v>10-60</v>
      </c>
      <c r="AE3337" t="str">
        <f>VLOOKUP(AD3337,'Main_Sub Desc'!C:D,2,)</f>
        <v>LPC from invoicing</v>
      </c>
      <c r="AF3337" t="str">
        <f>VLOOKUP(VALUE(H3337),'Main_Sub Desc'!F:G,2,)</f>
        <v>Wtr Rev Late Payment</v>
      </c>
      <c r="AG3337">
        <f>IFERROR(VLOOKUP(VALUE(I3337),'PC Mapping'!A:F,6,),"")</f>
        <v>10719</v>
      </c>
      <c r="AH3337" s="13" t="str">
        <f>VLOOKUP(AG3337,'PC Mapping'!L:M,2,)</f>
        <v>All Other Water</v>
      </c>
    </row>
    <row r="3338" spans="1:34" x14ac:dyDescent="0.2">
      <c r="A3338" t="s">
        <v>15992</v>
      </c>
      <c r="B3338" t="s">
        <v>15993</v>
      </c>
      <c r="C3338" t="s">
        <v>4519</v>
      </c>
      <c r="D3338" t="s">
        <v>4520</v>
      </c>
      <c r="E3338" s="3">
        <v>45828</v>
      </c>
      <c r="F3338" t="s">
        <v>44</v>
      </c>
      <c r="G3338" t="s">
        <v>3742</v>
      </c>
      <c r="H3338" t="s">
        <v>3722</v>
      </c>
      <c r="I3338" t="s">
        <v>3752</v>
      </c>
      <c r="J3338" t="s">
        <v>4522</v>
      </c>
      <c r="K3338" s="2">
        <v>-8.6300000000000008</v>
      </c>
      <c r="L3338" t="s">
        <v>44</v>
      </c>
      <c r="M3338" s="2">
        <v>-8.6300000000000008</v>
      </c>
      <c r="N3338" t="s">
        <v>4523</v>
      </c>
      <c r="O3338" t="s">
        <v>4524</v>
      </c>
      <c r="P3338" t="s">
        <v>6563</v>
      </c>
      <c r="Q3338" t="s">
        <v>15994</v>
      </c>
      <c r="R3338" t="s">
        <v>44</v>
      </c>
      <c r="S3338" t="s">
        <v>4527</v>
      </c>
      <c r="T3338" s="3">
        <v>45828</v>
      </c>
      <c r="U3338" s="3">
        <v>45831</v>
      </c>
      <c r="V3338" s="2">
        <v>0</v>
      </c>
      <c r="W3338" t="s">
        <v>44</v>
      </c>
      <c r="X3338" t="s">
        <v>44</v>
      </c>
      <c r="Y3338" t="s">
        <v>15995</v>
      </c>
      <c r="Z3338" t="s">
        <v>1656</v>
      </c>
      <c r="AA3338" t="s">
        <v>4529</v>
      </c>
      <c r="AB3338" t="s">
        <v>4530</v>
      </c>
      <c r="AC3338" t="s">
        <v>89</v>
      </c>
      <c r="AD3338" t="str">
        <f t="shared" si="52"/>
        <v>10-60</v>
      </c>
      <c r="AE3338" t="str">
        <f>VLOOKUP(AD3338,'Main_Sub Desc'!C:D,2,)</f>
        <v>LPC from invoicing</v>
      </c>
      <c r="AF3338" t="str">
        <f>VLOOKUP(VALUE(H3338),'Main_Sub Desc'!F:G,2,)</f>
        <v>Wtr Rev Late Payment</v>
      </c>
      <c r="AG3338">
        <f>IFERROR(VLOOKUP(VALUE(I3338),'PC Mapping'!A:F,6,),"")</f>
        <v>10719</v>
      </c>
      <c r="AH3338" s="13" t="str">
        <f>VLOOKUP(AG3338,'PC Mapping'!L:M,2,)</f>
        <v>All Other Water</v>
      </c>
    </row>
    <row r="3339" spans="1:34" x14ac:dyDescent="0.2">
      <c r="A3339" t="s">
        <v>15996</v>
      </c>
      <c r="B3339" t="s">
        <v>15971</v>
      </c>
      <c r="C3339" t="s">
        <v>4519</v>
      </c>
      <c r="D3339" t="s">
        <v>4520</v>
      </c>
      <c r="E3339" s="3">
        <v>45828</v>
      </c>
      <c r="F3339" t="s">
        <v>44</v>
      </c>
      <c r="G3339" t="s">
        <v>3742</v>
      </c>
      <c r="H3339" t="s">
        <v>3722</v>
      </c>
      <c r="I3339" t="s">
        <v>3752</v>
      </c>
      <c r="J3339" t="s">
        <v>4522</v>
      </c>
      <c r="K3339" s="2">
        <v>-5</v>
      </c>
      <c r="L3339" t="s">
        <v>44</v>
      </c>
      <c r="M3339" s="2">
        <v>-5</v>
      </c>
      <c r="N3339" t="s">
        <v>4523</v>
      </c>
      <c r="O3339" t="s">
        <v>4524</v>
      </c>
      <c r="P3339" t="s">
        <v>15997</v>
      </c>
      <c r="Q3339" t="s">
        <v>15998</v>
      </c>
      <c r="R3339" t="s">
        <v>44</v>
      </c>
      <c r="S3339" t="s">
        <v>4527</v>
      </c>
      <c r="T3339" s="3">
        <v>45828</v>
      </c>
      <c r="U3339" s="3">
        <v>45831</v>
      </c>
      <c r="V3339" s="2">
        <v>0</v>
      </c>
      <c r="W3339" t="s">
        <v>44</v>
      </c>
      <c r="X3339" t="s">
        <v>44</v>
      </c>
      <c r="Y3339" t="s">
        <v>15999</v>
      </c>
      <c r="Z3339" t="s">
        <v>16000</v>
      </c>
      <c r="AA3339" t="s">
        <v>4529</v>
      </c>
      <c r="AB3339" t="s">
        <v>4530</v>
      </c>
      <c r="AC3339" t="s">
        <v>89</v>
      </c>
      <c r="AD3339" t="str">
        <f t="shared" si="52"/>
        <v>10-60</v>
      </c>
      <c r="AE3339" t="str">
        <f>VLOOKUP(AD3339,'Main_Sub Desc'!C:D,2,)</f>
        <v>LPC from invoicing</v>
      </c>
      <c r="AF3339" t="str">
        <f>VLOOKUP(VALUE(H3339),'Main_Sub Desc'!F:G,2,)</f>
        <v>Wtr Rev Late Payment</v>
      </c>
      <c r="AG3339">
        <f>IFERROR(VLOOKUP(VALUE(I3339),'PC Mapping'!A:F,6,),"")</f>
        <v>10719</v>
      </c>
      <c r="AH3339" s="13" t="str">
        <f>VLOOKUP(AG3339,'PC Mapping'!L:M,2,)</f>
        <v>All Other Water</v>
      </c>
    </row>
    <row r="3340" spans="1:34" x14ac:dyDescent="0.2">
      <c r="A3340" t="s">
        <v>16001</v>
      </c>
      <c r="B3340" t="s">
        <v>15993</v>
      </c>
      <c r="C3340" t="s">
        <v>4519</v>
      </c>
      <c r="D3340" t="s">
        <v>4520</v>
      </c>
      <c r="E3340" s="3">
        <v>45828</v>
      </c>
      <c r="F3340" t="s">
        <v>44</v>
      </c>
      <c r="G3340" t="s">
        <v>3742</v>
      </c>
      <c r="H3340" t="s">
        <v>3722</v>
      </c>
      <c r="I3340" t="s">
        <v>3752</v>
      </c>
      <c r="J3340" t="s">
        <v>4522</v>
      </c>
      <c r="K3340" s="2">
        <v>-5</v>
      </c>
      <c r="L3340" t="s">
        <v>44</v>
      </c>
      <c r="M3340" s="2">
        <v>-5</v>
      </c>
      <c r="N3340" t="s">
        <v>4523</v>
      </c>
      <c r="O3340" t="s">
        <v>4524</v>
      </c>
      <c r="P3340" t="s">
        <v>11754</v>
      </c>
      <c r="Q3340" t="s">
        <v>16002</v>
      </c>
      <c r="R3340" t="s">
        <v>44</v>
      </c>
      <c r="S3340" t="s">
        <v>4527</v>
      </c>
      <c r="T3340" s="3">
        <v>45828</v>
      </c>
      <c r="U3340" s="3">
        <v>45831</v>
      </c>
      <c r="V3340" s="2">
        <v>0</v>
      </c>
      <c r="W3340" t="s">
        <v>44</v>
      </c>
      <c r="X3340" t="s">
        <v>44</v>
      </c>
      <c r="Y3340" t="s">
        <v>16003</v>
      </c>
      <c r="Z3340" t="s">
        <v>3274</v>
      </c>
      <c r="AA3340" t="s">
        <v>4529</v>
      </c>
      <c r="AB3340" t="s">
        <v>4530</v>
      </c>
      <c r="AC3340" t="s">
        <v>89</v>
      </c>
      <c r="AD3340" t="str">
        <f t="shared" si="52"/>
        <v>10-60</v>
      </c>
      <c r="AE3340" t="str">
        <f>VLOOKUP(AD3340,'Main_Sub Desc'!C:D,2,)</f>
        <v>LPC from invoicing</v>
      </c>
      <c r="AF3340" t="str">
        <f>VLOOKUP(VALUE(H3340),'Main_Sub Desc'!F:G,2,)</f>
        <v>Wtr Rev Late Payment</v>
      </c>
      <c r="AG3340">
        <f>IFERROR(VLOOKUP(VALUE(I3340),'PC Mapping'!A:F,6,),"")</f>
        <v>10719</v>
      </c>
      <c r="AH3340" s="13" t="str">
        <f>VLOOKUP(AG3340,'PC Mapping'!L:M,2,)</f>
        <v>All Other Water</v>
      </c>
    </row>
    <row r="3341" spans="1:34" x14ac:dyDescent="0.2">
      <c r="A3341" t="s">
        <v>16004</v>
      </c>
      <c r="B3341" t="s">
        <v>15993</v>
      </c>
      <c r="C3341" t="s">
        <v>4519</v>
      </c>
      <c r="D3341" t="s">
        <v>4520</v>
      </c>
      <c r="E3341" s="3">
        <v>45828</v>
      </c>
      <c r="F3341" t="s">
        <v>44</v>
      </c>
      <c r="G3341" t="s">
        <v>3742</v>
      </c>
      <c r="H3341" t="s">
        <v>3722</v>
      </c>
      <c r="I3341" t="s">
        <v>3752</v>
      </c>
      <c r="J3341" t="s">
        <v>4522</v>
      </c>
      <c r="K3341" s="2">
        <v>-5</v>
      </c>
      <c r="L3341" t="s">
        <v>44</v>
      </c>
      <c r="M3341" s="2">
        <v>-5</v>
      </c>
      <c r="N3341" t="s">
        <v>4523</v>
      </c>
      <c r="O3341" t="s">
        <v>4524</v>
      </c>
      <c r="P3341" t="s">
        <v>16005</v>
      </c>
      <c r="Q3341" t="s">
        <v>16006</v>
      </c>
      <c r="R3341" t="s">
        <v>44</v>
      </c>
      <c r="S3341" t="s">
        <v>4527</v>
      </c>
      <c r="T3341" s="3">
        <v>45828</v>
      </c>
      <c r="U3341" s="3">
        <v>45831</v>
      </c>
      <c r="V3341" s="2">
        <v>0</v>
      </c>
      <c r="W3341" t="s">
        <v>44</v>
      </c>
      <c r="X3341" t="s">
        <v>44</v>
      </c>
      <c r="Y3341" t="s">
        <v>16007</v>
      </c>
      <c r="Z3341" t="s">
        <v>1560</v>
      </c>
      <c r="AA3341" t="s">
        <v>4529</v>
      </c>
      <c r="AB3341" t="s">
        <v>4530</v>
      </c>
      <c r="AC3341" t="s">
        <v>89</v>
      </c>
      <c r="AD3341" t="str">
        <f t="shared" si="52"/>
        <v>10-60</v>
      </c>
      <c r="AE3341" t="str">
        <f>VLOOKUP(AD3341,'Main_Sub Desc'!C:D,2,)</f>
        <v>LPC from invoicing</v>
      </c>
      <c r="AF3341" t="str">
        <f>VLOOKUP(VALUE(H3341),'Main_Sub Desc'!F:G,2,)</f>
        <v>Wtr Rev Late Payment</v>
      </c>
      <c r="AG3341">
        <f>IFERROR(VLOOKUP(VALUE(I3341),'PC Mapping'!A:F,6,),"")</f>
        <v>10719</v>
      </c>
      <c r="AH3341" s="13" t="str">
        <f>VLOOKUP(AG3341,'PC Mapping'!L:M,2,)</f>
        <v>All Other Water</v>
      </c>
    </row>
    <row r="3342" spans="1:34" x14ac:dyDescent="0.2">
      <c r="A3342" t="s">
        <v>16008</v>
      </c>
      <c r="B3342" t="s">
        <v>15993</v>
      </c>
      <c r="C3342" t="s">
        <v>4519</v>
      </c>
      <c r="D3342" t="s">
        <v>4520</v>
      </c>
      <c r="E3342" s="3">
        <v>45828</v>
      </c>
      <c r="F3342" t="s">
        <v>44</v>
      </c>
      <c r="G3342" t="s">
        <v>3742</v>
      </c>
      <c r="H3342" t="s">
        <v>3722</v>
      </c>
      <c r="I3342" t="s">
        <v>3752</v>
      </c>
      <c r="J3342" t="s">
        <v>4522</v>
      </c>
      <c r="K3342" s="2">
        <v>-5</v>
      </c>
      <c r="L3342" t="s">
        <v>44</v>
      </c>
      <c r="M3342" s="2">
        <v>-5</v>
      </c>
      <c r="N3342" t="s">
        <v>4523</v>
      </c>
      <c r="O3342" t="s">
        <v>4524</v>
      </c>
      <c r="P3342" t="s">
        <v>16009</v>
      </c>
      <c r="Q3342" t="s">
        <v>16010</v>
      </c>
      <c r="R3342" t="s">
        <v>44</v>
      </c>
      <c r="S3342" t="s">
        <v>4527</v>
      </c>
      <c r="T3342" s="3">
        <v>45828</v>
      </c>
      <c r="U3342" s="3">
        <v>45831</v>
      </c>
      <c r="V3342" s="2">
        <v>0</v>
      </c>
      <c r="W3342" t="s">
        <v>44</v>
      </c>
      <c r="X3342" t="s">
        <v>44</v>
      </c>
      <c r="Y3342" t="s">
        <v>16011</v>
      </c>
      <c r="Z3342" t="s">
        <v>2239</v>
      </c>
      <c r="AA3342" t="s">
        <v>4529</v>
      </c>
      <c r="AB3342" t="s">
        <v>4530</v>
      </c>
      <c r="AC3342" t="s">
        <v>89</v>
      </c>
      <c r="AD3342" t="str">
        <f t="shared" si="52"/>
        <v>10-60</v>
      </c>
      <c r="AE3342" t="str">
        <f>VLOOKUP(AD3342,'Main_Sub Desc'!C:D,2,)</f>
        <v>LPC from invoicing</v>
      </c>
      <c r="AF3342" t="str">
        <f>VLOOKUP(VALUE(H3342),'Main_Sub Desc'!F:G,2,)</f>
        <v>Wtr Rev Late Payment</v>
      </c>
      <c r="AG3342">
        <f>IFERROR(VLOOKUP(VALUE(I3342),'PC Mapping'!A:F,6,),"")</f>
        <v>10719</v>
      </c>
      <c r="AH3342" s="13" t="str">
        <f>VLOOKUP(AG3342,'PC Mapping'!L:M,2,)</f>
        <v>All Other Water</v>
      </c>
    </row>
    <row r="3343" spans="1:34" x14ac:dyDescent="0.2">
      <c r="A3343" t="s">
        <v>16012</v>
      </c>
      <c r="B3343" t="s">
        <v>15993</v>
      </c>
      <c r="C3343" t="s">
        <v>4519</v>
      </c>
      <c r="D3343" t="s">
        <v>4520</v>
      </c>
      <c r="E3343" s="3">
        <v>45828</v>
      </c>
      <c r="F3343" t="s">
        <v>44</v>
      </c>
      <c r="G3343" t="s">
        <v>3742</v>
      </c>
      <c r="H3343" t="s">
        <v>3722</v>
      </c>
      <c r="I3343" t="s">
        <v>3752</v>
      </c>
      <c r="J3343" t="s">
        <v>4522</v>
      </c>
      <c r="K3343" s="2">
        <v>-5</v>
      </c>
      <c r="L3343" t="s">
        <v>44</v>
      </c>
      <c r="M3343" s="2">
        <v>-5</v>
      </c>
      <c r="N3343" t="s">
        <v>4523</v>
      </c>
      <c r="O3343" t="s">
        <v>4524</v>
      </c>
      <c r="P3343" t="s">
        <v>16013</v>
      </c>
      <c r="Q3343" t="s">
        <v>16014</v>
      </c>
      <c r="R3343" t="s">
        <v>44</v>
      </c>
      <c r="S3343" t="s">
        <v>4527</v>
      </c>
      <c r="T3343" s="3">
        <v>45828</v>
      </c>
      <c r="U3343" s="3">
        <v>45831</v>
      </c>
      <c r="V3343" s="2">
        <v>0</v>
      </c>
      <c r="W3343" t="s">
        <v>44</v>
      </c>
      <c r="X3343" t="s">
        <v>44</v>
      </c>
      <c r="Y3343" t="s">
        <v>16015</v>
      </c>
      <c r="Z3343" t="s">
        <v>1675</v>
      </c>
      <c r="AA3343" t="s">
        <v>4529</v>
      </c>
      <c r="AB3343" t="s">
        <v>4530</v>
      </c>
      <c r="AC3343" t="s">
        <v>89</v>
      </c>
      <c r="AD3343" t="str">
        <f t="shared" si="52"/>
        <v>10-60</v>
      </c>
      <c r="AE3343" t="str">
        <f>VLOOKUP(AD3343,'Main_Sub Desc'!C:D,2,)</f>
        <v>LPC from invoicing</v>
      </c>
      <c r="AF3343" t="str">
        <f>VLOOKUP(VALUE(H3343),'Main_Sub Desc'!F:G,2,)</f>
        <v>Wtr Rev Late Payment</v>
      </c>
      <c r="AG3343">
        <f>IFERROR(VLOOKUP(VALUE(I3343),'PC Mapping'!A:F,6,),"")</f>
        <v>10719</v>
      </c>
      <c r="AH3343" s="13" t="str">
        <f>VLOOKUP(AG3343,'PC Mapping'!L:M,2,)</f>
        <v>All Other Water</v>
      </c>
    </row>
    <row r="3344" spans="1:34" x14ac:dyDescent="0.2">
      <c r="A3344" t="s">
        <v>16016</v>
      </c>
      <c r="B3344" t="s">
        <v>15971</v>
      </c>
      <c r="C3344" t="s">
        <v>4519</v>
      </c>
      <c r="D3344" t="s">
        <v>4520</v>
      </c>
      <c r="E3344" s="3">
        <v>45828</v>
      </c>
      <c r="F3344" t="s">
        <v>44</v>
      </c>
      <c r="G3344" t="s">
        <v>3742</v>
      </c>
      <c r="H3344" t="s">
        <v>3722</v>
      </c>
      <c r="I3344" t="s">
        <v>3752</v>
      </c>
      <c r="J3344" t="s">
        <v>4522</v>
      </c>
      <c r="K3344" s="2">
        <v>-8.02</v>
      </c>
      <c r="L3344" t="s">
        <v>44</v>
      </c>
      <c r="M3344" s="2">
        <v>-8.02</v>
      </c>
      <c r="N3344" t="s">
        <v>4523</v>
      </c>
      <c r="O3344" t="s">
        <v>4524</v>
      </c>
      <c r="P3344" t="s">
        <v>16017</v>
      </c>
      <c r="Q3344" t="s">
        <v>16018</v>
      </c>
      <c r="R3344" t="s">
        <v>44</v>
      </c>
      <c r="S3344" t="s">
        <v>4527</v>
      </c>
      <c r="T3344" s="3">
        <v>45828</v>
      </c>
      <c r="U3344" s="3">
        <v>45831</v>
      </c>
      <c r="V3344" s="2">
        <v>0</v>
      </c>
      <c r="W3344" t="s">
        <v>44</v>
      </c>
      <c r="X3344" t="s">
        <v>44</v>
      </c>
      <c r="Y3344" t="s">
        <v>16019</v>
      </c>
      <c r="Z3344" t="s">
        <v>3441</v>
      </c>
      <c r="AA3344" t="s">
        <v>4529</v>
      </c>
      <c r="AB3344" t="s">
        <v>4530</v>
      </c>
      <c r="AC3344" t="s">
        <v>89</v>
      </c>
      <c r="AD3344" t="str">
        <f t="shared" si="52"/>
        <v>10-60</v>
      </c>
      <c r="AE3344" t="str">
        <f>VLOOKUP(AD3344,'Main_Sub Desc'!C:D,2,)</f>
        <v>LPC from invoicing</v>
      </c>
      <c r="AF3344" t="str">
        <f>VLOOKUP(VALUE(H3344),'Main_Sub Desc'!F:G,2,)</f>
        <v>Wtr Rev Late Payment</v>
      </c>
      <c r="AG3344">
        <f>IFERROR(VLOOKUP(VALUE(I3344),'PC Mapping'!A:F,6,),"")</f>
        <v>10719</v>
      </c>
      <c r="AH3344" s="13" t="str">
        <f>VLOOKUP(AG3344,'PC Mapping'!L:M,2,)</f>
        <v>All Other Water</v>
      </c>
    </row>
    <row r="3345" spans="1:34" x14ac:dyDescent="0.2">
      <c r="A3345" t="s">
        <v>16020</v>
      </c>
      <c r="B3345" t="s">
        <v>15971</v>
      </c>
      <c r="C3345" t="s">
        <v>4519</v>
      </c>
      <c r="D3345" t="s">
        <v>4520</v>
      </c>
      <c r="E3345" s="3">
        <v>45828</v>
      </c>
      <c r="F3345" t="s">
        <v>44</v>
      </c>
      <c r="G3345" t="s">
        <v>3742</v>
      </c>
      <c r="H3345" t="s">
        <v>3716</v>
      </c>
      <c r="I3345" t="s">
        <v>4534</v>
      </c>
      <c r="J3345" t="s">
        <v>4522</v>
      </c>
      <c r="K3345" s="2">
        <v>-9.0500000000000007</v>
      </c>
      <c r="L3345" t="s">
        <v>44</v>
      </c>
      <c r="M3345" s="2">
        <v>-9.0500000000000007</v>
      </c>
      <c r="N3345" t="s">
        <v>4523</v>
      </c>
      <c r="O3345" t="s">
        <v>4524</v>
      </c>
      <c r="P3345" t="s">
        <v>6760</v>
      </c>
      <c r="Q3345" t="s">
        <v>16021</v>
      </c>
      <c r="R3345" t="s">
        <v>44</v>
      </c>
      <c r="S3345" t="s">
        <v>4527</v>
      </c>
      <c r="T3345" s="3">
        <v>45828</v>
      </c>
      <c r="U3345" s="3">
        <v>45831</v>
      </c>
      <c r="V3345" s="2">
        <v>0</v>
      </c>
      <c r="W3345" t="s">
        <v>44</v>
      </c>
      <c r="X3345" t="s">
        <v>44</v>
      </c>
      <c r="Y3345" t="s">
        <v>9092</v>
      </c>
      <c r="Z3345" t="s">
        <v>310</v>
      </c>
      <c r="AA3345" t="s">
        <v>4529</v>
      </c>
      <c r="AB3345" t="s">
        <v>4530</v>
      </c>
      <c r="AC3345" t="s">
        <v>89</v>
      </c>
      <c r="AD3345" t="str">
        <f t="shared" si="52"/>
        <v>10-60</v>
      </c>
      <c r="AE3345" t="str">
        <f>VLOOKUP(AD3345,'Main_Sub Desc'!C:D,2,)</f>
        <v>LPC from invoicing</v>
      </c>
      <c r="AF3345" t="str">
        <f>VLOOKUP(VALUE(H3345),'Main_Sub Desc'!F:G,2,)</f>
        <v>Wst Rev Late Payment</v>
      </c>
      <c r="AG3345">
        <f>IFERROR(VLOOKUP(VALUE(I3345),'PC Mapping'!A:F,6,),"")</f>
        <v>10514</v>
      </c>
      <c r="AH3345" s="13" t="str">
        <f>VLOOKUP(AG3345,'PC Mapping'!L:M,2,)</f>
        <v>Bolivar Sewer</v>
      </c>
    </row>
    <row r="3346" spans="1:34" x14ac:dyDescent="0.2">
      <c r="A3346" t="s">
        <v>16020</v>
      </c>
      <c r="B3346" t="s">
        <v>15971</v>
      </c>
      <c r="C3346" t="s">
        <v>4519</v>
      </c>
      <c r="D3346" t="s">
        <v>4520</v>
      </c>
      <c r="E3346" s="3">
        <v>45828</v>
      </c>
      <c r="F3346" t="s">
        <v>44</v>
      </c>
      <c r="G3346" t="s">
        <v>3742</v>
      </c>
      <c r="H3346" t="s">
        <v>3722</v>
      </c>
      <c r="I3346" t="s">
        <v>4538</v>
      </c>
      <c r="J3346" t="s">
        <v>4522</v>
      </c>
      <c r="K3346" s="2">
        <v>-5.97</v>
      </c>
      <c r="L3346" t="s">
        <v>44</v>
      </c>
      <c r="M3346" s="2">
        <v>-5.97</v>
      </c>
      <c r="N3346" t="s">
        <v>4523</v>
      </c>
      <c r="O3346" t="s">
        <v>4524</v>
      </c>
      <c r="P3346" t="s">
        <v>6760</v>
      </c>
      <c r="Q3346" t="s">
        <v>16022</v>
      </c>
      <c r="R3346" t="s">
        <v>44</v>
      </c>
      <c r="S3346" t="s">
        <v>4527</v>
      </c>
      <c r="T3346" s="3">
        <v>45828</v>
      </c>
      <c r="U3346" s="3">
        <v>45831</v>
      </c>
      <c r="V3346" s="2">
        <v>0</v>
      </c>
      <c r="W3346" t="s">
        <v>44</v>
      </c>
      <c r="X3346" t="s">
        <v>44</v>
      </c>
      <c r="Y3346" t="s">
        <v>9090</v>
      </c>
      <c r="Z3346" t="s">
        <v>310</v>
      </c>
      <c r="AA3346" t="s">
        <v>4529</v>
      </c>
      <c r="AB3346" t="s">
        <v>4530</v>
      </c>
      <c r="AC3346" t="s">
        <v>89</v>
      </c>
      <c r="AD3346" t="str">
        <f t="shared" si="52"/>
        <v>10-60</v>
      </c>
      <c r="AE3346" t="str">
        <f>VLOOKUP(AD3346,'Main_Sub Desc'!C:D,2,)</f>
        <v>LPC from invoicing</v>
      </c>
      <c r="AF3346" t="str">
        <f>VLOOKUP(VALUE(H3346),'Main_Sub Desc'!F:G,2,)</f>
        <v>Wtr Rev Late Payment</v>
      </c>
      <c r="AG3346">
        <f>IFERROR(VLOOKUP(VALUE(I3346),'PC Mapping'!A:F,6,),"")</f>
        <v>10469</v>
      </c>
      <c r="AH3346" s="13" t="str">
        <f>VLOOKUP(AG3346,'PC Mapping'!L:M,2,)</f>
        <v>Bolivar Water</v>
      </c>
    </row>
    <row r="3347" spans="1:34" x14ac:dyDescent="0.2">
      <c r="A3347" t="s">
        <v>16023</v>
      </c>
      <c r="B3347" t="s">
        <v>15971</v>
      </c>
      <c r="C3347" t="s">
        <v>4519</v>
      </c>
      <c r="D3347" t="s">
        <v>4520</v>
      </c>
      <c r="E3347" s="3">
        <v>45828</v>
      </c>
      <c r="F3347" t="s">
        <v>44</v>
      </c>
      <c r="G3347" t="s">
        <v>3742</v>
      </c>
      <c r="H3347" t="s">
        <v>3722</v>
      </c>
      <c r="I3347" t="s">
        <v>3752</v>
      </c>
      <c r="J3347" t="s">
        <v>4522</v>
      </c>
      <c r="K3347" s="2">
        <v>-5</v>
      </c>
      <c r="L3347" t="s">
        <v>44</v>
      </c>
      <c r="M3347" s="2">
        <v>-5</v>
      </c>
      <c r="N3347" t="s">
        <v>4523</v>
      </c>
      <c r="O3347" t="s">
        <v>4524</v>
      </c>
      <c r="P3347" t="s">
        <v>16024</v>
      </c>
      <c r="Q3347" t="s">
        <v>16025</v>
      </c>
      <c r="R3347" t="s">
        <v>44</v>
      </c>
      <c r="S3347" t="s">
        <v>4527</v>
      </c>
      <c r="T3347" s="3">
        <v>45828</v>
      </c>
      <c r="U3347" s="3">
        <v>45831</v>
      </c>
      <c r="V3347" s="2">
        <v>0</v>
      </c>
      <c r="W3347" t="s">
        <v>44</v>
      </c>
      <c r="X3347" t="s">
        <v>44</v>
      </c>
      <c r="Y3347" t="s">
        <v>16026</v>
      </c>
      <c r="Z3347" t="s">
        <v>16027</v>
      </c>
      <c r="AA3347" t="s">
        <v>4529</v>
      </c>
      <c r="AB3347" t="s">
        <v>4530</v>
      </c>
      <c r="AC3347" t="s">
        <v>89</v>
      </c>
      <c r="AD3347" t="str">
        <f t="shared" si="52"/>
        <v>10-60</v>
      </c>
      <c r="AE3347" t="str">
        <f>VLOOKUP(AD3347,'Main_Sub Desc'!C:D,2,)</f>
        <v>LPC from invoicing</v>
      </c>
      <c r="AF3347" t="str">
        <f>VLOOKUP(VALUE(H3347),'Main_Sub Desc'!F:G,2,)</f>
        <v>Wtr Rev Late Payment</v>
      </c>
      <c r="AG3347">
        <f>IFERROR(VLOOKUP(VALUE(I3347),'PC Mapping'!A:F,6,),"")</f>
        <v>10719</v>
      </c>
      <c r="AH3347" s="13" t="str">
        <f>VLOOKUP(AG3347,'PC Mapping'!L:M,2,)</f>
        <v>All Other Water</v>
      </c>
    </row>
    <row r="3348" spans="1:34" x14ac:dyDescent="0.2">
      <c r="A3348" t="s">
        <v>16028</v>
      </c>
      <c r="B3348" t="s">
        <v>15993</v>
      </c>
      <c r="C3348" t="s">
        <v>4519</v>
      </c>
      <c r="D3348" t="s">
        <v>4520</v>
      </c>
      <c r="E3348" s="3">
        <v>45828</v>
      </c>
      <c r="F3348" t="s">
        <v>44</v>
      </c>
      <c r="G3348" t="s">
        <v>3742</v>
      </c>
      <c r="H3348" t="s">
        <v>3722</v>
      </c>
      <c r="I3348" t="s">
        <v>3752</v>
      </c>
      <c r="J3348" t="s">
        <v>4522</v>
      </c>
      <c r="K3348" s="2">
        <v>-5</v>
      </c>
      <c r="L3348" t="s">
        <v>44</v>
      </c>
      <c r="M3348" s="2">
        <v>-5</v>
      </c>
      <c r="N3348" t="s">
        <v>4523</v>
      </c>
      <c r="O3348" t="s">
        <v>4524</v>
      </c>
      <c r="P3348" t="s">
        <v>6998</v>
      </c>
      <c r="Q3348" t="s">
        <v>16029</v>
      </c>
      <c r="R3348" t="s">
        <v>44</v>
      </c>
      <c r="S3348" t="s">
        <v>4527</v>
      </c>
      <c r="T3348" s="3">
        <v>45828</v>
      </c>
      <c r="U3348" s="3">
        <v>45831</v>
      </c>
      <c r="V3348" s="2">
        <v>0</v>
      </c>
      <c r="W3348" t="s">
        <v>44</v>
      </c>
      <c r="X3348" t="s">
        <v>44</v>
      </c>
      <c r="Y3348" t="s">
        <v>16030</v>
      </c>
      <c r="Z3348" t="s">
        <v>3455</v>
      </c>
      <c r="AA3348" t="s">
        <v>4529</v>
      </c>
      <c r="AB3348" t="s">
        <v>4530</v>
      </c>
      <c r="AC3348" t="s">
        <v>89</v>
      </c>
      <c r="AD3348" t="str">
        <f t="shared" si="52"/>
        <v>10-60</v>
      </c>
      <c r="AE3348" t="str">
        <f>VLOOKUP(AD3348,'Main_Sub Desc'!C:D,2,)</f>
        <v>LPC from invoicing</v>
      </c>
      <c r="AF3348" t="str">
        <f>VLOOKUP(VALUE(H3348),'Main_Sub Desc'!F:G,2,)</f>
        <v>Wtr Rev Late Payment</v>
      </c>
      <c r="AG3348">
        <f>IFERROR(VLOOKUP(VALUE(I3348),'PC Mapping'!A:F,6,),"")</f>
        <v>10719</v>
      </c>
      <c r="AH3348" s="13" t="str">
        <f>VLOOKUP(AG3348,'PC Mapping'!L:M,2,)</f>
        <v>All Other Water</v>
      </c>
    </row>
    <row r="3349" spans="1:34" x14ac:dyDescent="0.2">
      <c r="A3349" t="s">
        <v>16031</v>
      </c>
      <c r="B3349" t="s">
        <v>15971</v>
      </c>
      <c r="C3349" t="s">
        <v>4519</v>
      </c>
      <c r="D3349" t="s">
        <v>4520</v>
      </c>
      <c r="E3349" s="3">
        <v>45828</v>
      </c>
      <c r="F3349" t="s">
        <v>44</v>
      </c>
      <c r="G3349" t="s">
        <v>3742</v>
      </c>
      <c r="H3349" t="s">
        <v>3722</v>
      </c>
      <c r="I3349" t="s">
        <v>3752</v>
      </c>
      <c r="J3349" t="s">
        <v>4522</v>
      </c>
      <c r="K3349" s="2">
        <v>-5</v>
      </c>
      <c r="L3349" t="s">
        <v>44</v>
      </c>
      <c r="M3349" s="2">
        <v>-5</v>
      </c>
      <c r="N3349" t="s">
        <v>4523</v>
      </c>
      <c r="O3349" t="s">
        <v>4524</v>
      </c>
      <c r="P3349" t="s">
        <v>16032</v>
      </c>
      <c r="Q3349" t="s">
        <v>16033</v>
      </c>
      <c r="R3349" t="s">
        <v>44</v>
      </c>
      <c r="S3349" t="s">
        <v>4527</v>
      </c>
      <c r="T3349" s="3">
        <v>45828</v>
      </c>
      <c r="U3349" s="3">
        <v>45831</v>
      </c>
      <c r="V3349" s="2">
        <v>0</v>
      </c>
      <c r="W3349" t="s">
        <v>44</v>
      </c>
      <c r="X3349" t="s">
        <v>44</v>
      </c>
      <c r="Y3349" t="s">
        <v>16034</v>
      </c>
      <c r="Z3349" t="s">
        <v>16035</v>
      </c>
      <c r="AA3349" t="s">
        <v>4529</v>
      </c>
      <c r="AB3349" t="s">
        <v>4530</v>
      </c>
      <c r="AC3349" t="s">
        <v>89</v>
      </c>
      <c r="AD3349" t="str">
        <f t="shared" si="52"/>
        <v>10-60</v>
      </c>
      <c r="AE3349" t="str">
        <f>VLOOKUP(AD3349,'Main_Sub Desc'!C:D,2,)</f>
        <v>LPC from invoicing</v>
      </c>
      <c r="AF3349" t="str">
        <f>VLOOKUP(VALUE(H3349),'Main_Sub Desc'!F:G,2,)</f>
        <v>Wtr Rev Late Payment</v>
      </c>
      <c r="AG3349">
        <f>IFERROR(VLOOKUP(VALUE(I3349),'PC Mapping'!A:F,6,),"")</f>
        <v>10719</v>
      </c>
      <c r="AH3349" s="13" t="str">
        <f>VLOOKUP(AG3349,'PC Mapping'!L:M,2,)</f>
        <v>All Other Water</v>
      </c>
    </row>
    <row r="3350" spans="1:34" x14ac:dyDescent="0.2">
      <c r="A3350" t="s">
        <v>16036</v>
      </c>
      <c r="B3350" t="s">
        <v>16037</v>
      </c>
      <c r="C3350" t="s">
        <v>4519</v>
      </c>
      <c r="D3350" t="s">
        <v>4520</v>
      </c>
      <c r="E3350" s="3">
        <v>45832</v>
      </c>
      <c r="F3350" t="s">
        <v>44</v>
      </c>
      <c r="G3350" t="s">
        <v>3742</v>
      </c>
      <c r="H3350" t="s">
        <v>3722</v>
      </c>
      <c r="I3350" t="s">
        <v>3752</v>
      </c>
      <c r="J3350" t="s">
        <v>4522</v>
      </c>
      <c r="K3350" s="2">
        <v>-5</v>
      </c>
      <c r="L3350" t="s">
        <v>44</v>
      </c>
      <c r="M3350" s="2">
        <v>-5</v>
      </c>
      <c r="N3350" t="s">
        <v>4523</v>
      </c>
      <c r="O3350" t="s">
        <v>4524</v>
      </c>
      <c r="P3350" t="s">
        <v>10585</v>
      </c>
      <c r="Q3350" t="s">
        <v>16038</v>
      </c>
      <c r="R3350" t="s">
        <v>44</v>
      </c>
      <c r="S3350" t="s">
        <v>4527</v>
      </c>
      <c r="T3350" s="3">
        <v>45832</v>
      </c>
      <c r="U3350" s="3">
        <v>45833</v>
      </c>
      <c r="V3350" s="2">
        <v>0</v>
      </c>
      <c r="W3350" t="s">
        <v>44</v>
      </c>
      <c r="X3350" t="s">
        <v>44</v>
      </c>
      <c r="Y3350" t="s">
        <v>16039</v>
      </c>
      <c r="Z3350" t="s">
        <v>2892</v>
      </c>
      <c r="AA3350" t="s">
        <v>4529</v>
      </c>
      <c r="AB3350" t="s">
        <v>4530</v>
      </c>
      <c r="AC3350" t="s">
        <v>89</v>
      </c>
      <c r="AD3350" t="str">
        <f t="shared" si="52"/>
        <v>10-60</v>
      </c>
      <c r="AE3350" t="str">
        <f>VLOOKUP(AD3350,'Main_Sub Desc'!C:D,2,)</f>
        <v>LPC from invoicing</v>
      </c>
      <c r="AF3350" t="str">
        <f>VLOOKUP(VALUE(H3350),'Main_Sub Desc'!F:G,2,)</f>
        <v>Wtr Rev Late Payment</v>
      </c>
      <c r="AG3350">
        <f>IFERROR(VLOOKUP(VALUE(I3350),'PC Mapping'!A:F,6,),"")</f>
        <v>10719</v>
      </c>
      <c r="AH3350" s="13" t="str">
        <f>VLOOKUP(AG3350,'PC Mapping'!L:M,2,)</f>
        <v>All Other Water</v>
      </c>
    </row>
    <row r="3351" spans="1:34" x14ac:dyDescent="0.2">
      <c r="A3351" t="s">
        <v>16040</v>
      </c>
      <c r="B3351" t="s">
        <v>16041</v>
      </c>
      <c r="C3351" t="s">
        <v>4519</v>
      </c>
      <c r="D3351" t="s">
        <v>4520</v>
      </c>
      <c r="E3351" s="3">
        <v>45832</v>
      </c>
      <c r="F3351" t="s">
        <v>44</v>
      </c>
      <c r="G3351" t="s">
        <v>3742</v>
      </c>
      <c r="H3351" t="s">
        <v>3722</v>
      </c>
      <c r="I3351" t="s">
        <v>3752</v>
      </c>
      <c r="J3351" t="s">
        <v>4522</v>
      </c>
      <c r="K3351" s="2">
        <v>-10.29</v>
      </c>
      <c r="L3351" t="s">
        <v>44</v>
      </c>
      <c r="M3351" s="2">
        <v>-10.29</v>
      </c>
      <c r="N3351" t="s">
        <v>4523</v>
      </c>
      <c r="O3351" t="s">
        <v>4524</v>
      </c>
      <c r="P3351" t="s">
        <v>5415</v>
      </c>
      <c r="Q3351" t="s">
        <v>16042</v>
      </c>
      <c r="R3351" t="s">
        <v>44</v>
      </c>
      <c r="S3351" t="s">
        <v>4527</v>
      </c>
      <c r="T3351" s="3">
        <v>45832</v>
      </c>
      <c r="U3351" s="3">
        <v>45833</v>
      </c>
      <c r="V3351" s="2">
        <v>0</v>
      </c>
      <c r="W3351" t="s">
        <v>44</v>
      </c>
      <c r="X3351" t="s">
        <v>44</v>
      </c>
      <c r="Y3351" t="s">
        <v>16043</v>
      </c>
      <c r="Z3351" t="s">
        <v>2458</v>
      </c>
      <c r="AA3351" t="s">
        <v>4529</v>
      </c>
      <c r="AB3351" t="s">
        <v>4530</v>
      </c>
      <c r="AC3351" t="s">
        <v>89</v>
      </c>
      <c r="AD3351" t="str">
        <f t="shared" si="52"/>
        <v>10-60</v>
      </c>
      <c r="AE3351" t="str">
        <f>VLOOKUP(AD3351,'Main_Sub Desc'!C:D,2,)</f>
        <v>LPC from invoicing</v>
      </c>
      <c r="AF3351" t="str">
        <f>VLOOKUP(VALUE(H3351),'Main_Sub Desc'!F:G,2,)</f>
        <v>Wtr Rev Late Payment</v>
      </c>
      <c r="AG3351">
        <f>IFERROR(VLOOKUP(VALUE(I3351),'PC Mapping'!A:F,6,),"")</f>
        <v>10719</v>
      </c>
      <c r="AH3351" s="13" t="str">
        <f>VLOOKUP(AG3351,'PC Mapping'!L:M,2,)</f>
        <v>All Other Water</v>
      </c>
    </row>
    <row r="3352" spans="1:34" x14ac:dyDescent="0.2">
      <c r="A3352" t="s">
        <v>16044</v>
      </c>
      <c r="B3352" t="s">
        <v>16041</v>
      </c>
      <c r="C3352" t="s">
        <v>4519</v>
      </c>
      <c r="D3352" t="s">
        <v>4520</v>
      </c>
      <c r="E3352" s="3">
        <v>45832</v>
      </c>
      <c r="F3352" t="s">
        <v>44</v>
      </c>
      <c r="G3352" t="s">
        <v>3742</v>
      </c>
      <c r="H3352" t="s">
        <v>3722</v>
      </c>
      <c r="I3352" t="s">
        <v>3752</v>
      </c>
      <c r="J3352" t="s">
        <v>4522</v>
      </c>
      <c r="K3352" s="2">
        <v>-5.08</v>
      </c>
      <c r="L3352" t="s">
        <v>44</v>
      </c>
      <c r="M3352" s="2">
        <v>-5.08</v>
      </c>
      <c r="N3352" t="s">
        <v>4523</v>
      </c>
      <c r="O3352" t="s">
        <v>4524</v>
      </c>
      <c r="P3352" t="s">
        <v>16045</v>
      </c>
      <c r="Q3352" t="s">
        <v>16046</v>
      </c>
      <c r="R3352" t="s">
        <v>44</v>
      </c>
      <c r="S3352" t="s">
        <v>4527</v>
      </c>
      <c r="T3352" s="3">
        <v>45832</v>
      </c>
      <c r="U3352" s="3">
        <v>45833</v>
      </c>
      <c r="V3352" s="2">
        <v>0</v>
      </c>
      <c r="W3352" t="s">
        <v>44</v>
      </c>
      <c r="X3352" t="s">
        <v>44</v>
      </c>
      <c r="Y3352" t="s">
        <v>16047</v>
      </c>
      <c r="Z3352" t="s">
        <v>2715</v>
      </c>
      <c r="AA3352" t="s">
        <v>4529</v>
      </c>
      <c r="AB3352" t="s">
        <v>4530</v>
      </c>
      <c r="AC3352" t="s">
        <v>89</v>
      </c>
      <c r="AD3352" t="str">
        <f t="shared" si="52"/>
        <v>10-60</v>
      </c>
      <c r="AE3352" t="str">
        <f>VLOOKUP(AD3352,'Main_Sub Desc'!C:D,2,)</f>
        <v>LPC from invoicing</v>
      </c>
      <c r="AF3352" t="str">
        <f>VLOOKUP(VALUE(H3352),'Main_Sub Desc'!F:G,2,)</f>
        <v>Wtr Rev Late Payment</v>
      </c>
      <c r="AG3352">
        <f>IFERROR(VLOOKUP(VALUE(I3352),'PC Mapping'!A:F,6,),"")</f>
        <v>10719</v>
      </c>
      <c r="AH3352" s="13" t="str">
        <f>VLOOKUP(AG3352,'PC Mapping'!L:M,2,)</f>
        <v>All Other Water</v>
      </c>
    </row>
    <row r="3353" spans="1:34" x14ac:dyDescent="0.2">
      <c r="A3353" t="s">
        <v>16048</v>
      </c>
      <c r="B3353" t="s">
        <v>16049</v>
      </c>
      <c r="C3353" t="s">
        <v>4519</v>
      </c>
      <c r="D3353" t="s">
        <v>4520</v>
      </c>
      <c r="E3353" s="3">
        <v>45832</v>
      </c>
      <c r="F3353" t="s">
        <v>44</v>
      </c>
      <c r="G3353" t="s">
        <v>3742</v>
      </c>
      <c r="H3353" t="s">
        <v>3722</v>
      </c>
      <c r="I3353" t="s">
        <v>3752</v>
      </c>
      <c r="J3353" t="s">
        <v>4522</v>
      </c>
      <c r="K3353" s="2">
        <v>-7.09</v>
      </c>
      <c r="L3353" t="s">
        <v>44</v>
      </c>
      <c r="M3353" s="2">
        <v>-7.09</v>
      </c>
      <c r="N3353" t="s">
        <v>4523</v>
      </c>
      <c r="O3353" t="s">
        <v>4524</v>
      </c>
      <c r="P3353" t="s">
        <v>13256</v>
      </c>
      <c r="Q3353" t="s">
        <v>16050</v>
      </c>
      <c r="R3353" t="s">
        <v>44</v>
      </c>
      <c r="S3353" t="s">
        <v>4527</v>
      </c>
      <c r="T3353" s="3">
        <v>45832</v>
      </c>
      <c r="U3353" s="3">
        <v>45833</v>
      </c>
      <c r="V3353" s="2">
        <v>0</v>
      </c>
      <c r="W3353" t="s">
        <v>44</v>
      </c>
      <c r="X3353" t="s">
        <v>44</v>
      </c>
      <c r="Y3353" t="s">
        <v>16051</v>
      </c>
      <c r="Z3353" t="s">
        <v>3036</v>
      </c>
      <c r="AA3353" t="s">
        <v>4529</v>
      </c>
      <c r="AB3353" t="s">
        <v>4530</v>
      </c>
      <c r="AC3353" t="s">
        <v>89</v>
      </c>
      <c r="AD3353" t="str">
        <f t="shared" si="52"/>
        <v>10-60</v>
      </c>
      <c r="AE3353" t="str">
        <f>VLOOKUP(AD3353,'Main_Sub Desc'!C:D,2,)</f>
        <v>LPC from invoicing</v>
      </c>
      <c r="AF3353" t="str">
        <f>VLOOKUP(VALUE(H3353),'Main_Sub Desc'!F:G,2,)</f>
        <v>Wtr Rev Late Payment</v>
      </c>
      <c r="AG3353">
        <f>IFERROR(VLOOKUP(VALUE(I3353),'PC Mapping'!A:F,6,),"")</f>
        <v>10719</v>
      </c>
      <c r="AH3353" s="13" t="str">
        <f>VLOOKUP(AG3353,'PC Mapping'!L:M,2,)</f>
        <v>All Other Water</v>
      </c>
    </row>
    <row r="3354" spans="1:34" x14ac:dyDescent="0.2">
      <c r="A3354" t="s">
        <v>16052</v>
      </c>
      <c r="B3354" t="s">
        <v>16037</v>
      </c>
      <c r="C3354" t="s">
        <v>4519</v>
      </c>
      <c r="D3354" t="s">
        <v>4520</v>
      </c>
      <c r="E3354" s="3">
        <v>45832</v>
      </c>
      <c r="F3354" t="s">
        <v>44</v>
      </c>
      <c r="G3354" t="s">
        <v>3742</v>
      </c>
      <c r="H3354" t="s">
        <v>3722</v>
      </c>
      <c r="I3354" t="s">
        <v>3752</v>
      </c>
      <c r="J3354" t="s">
        <v>4522</v>
      </c>
      <c r="K3354" s="2">
        <v>-5</v>
      </c>
      <c r="L3354" t="s">
        <v>44</v>
      </c>
      <c r="M3354" s="2">
        <v>-5</v>
      </c>
      <c r="N3354" t="s">
        <v>4523</v>
      </c>
      <c r="O3354" t="s">
        <v>4524</v>
      </c>
      <c r="P3354" t="s">
        <v>16053</v>
      </c>
      <c r="Q3354" t="s">
        <v>16054</v>
      </c>
      <c r="R3354" t="s">
        <v>44</v>
      </c>
      <c r="S3354" t="s">
        <v>4527</v>
      </c>
      <c r="T3354" s="3">
        <v>45832</v>
      </c>
      <c r="U3354" s="3">
        <v>45833</v>
      </c>
      <c r="V3354" s="2">
        <v>0</v>
      </c>
      <c r="W3354" t="s">
        <v>44</v>
      </c>
      <c r="X3354" t="s">
        <v>44</v>
      </c>
      <c r="Y3354" t="s">
        <v>16055</v>
      </c>
      <c r="Z3354" t="s">
        <v>2481</v>
      </c>
      <c r="AA3354" t="s">
        <v>4529</v>
      </c>
      <c r="AB3354" t="s">
        <v>4530</v>
      </c>
      <c r="AC3354" t="s">
        <v>89</v>
      </c>
      <c r="AD3354" t="str">
        <f t="shared" si="52"/>
        <v>10-60</v>
      </c>
      <c r="AE3354" t="str">
        <f>VLOOKUP(AD3354,'Main_Sub Desc'!C:D,2,)</f>
        <v>LPC from invoicing</v>
      </c>
      <c r="AF3354" t="str">
        <f>VLOOKUP(VALUE(H3354),'Main_Sub Desc'!F:G,2,)</f>
        <v>Wtr Rev Late Payment</v>
      </c>
      <c r="AG3354">
        <f>IFERROR(VLOOKUP(VALUE(I3354),'PC Mapping'!A:F,6,),"")</f>
        <v>10719</v>
      </c>
      <c r="AH3354" s="13" t="str">
        <f>VLOOKUP(AG3354,'PC Mapping'!L:M,2,)</f>
        <v>All Other Water</v>
      </c>
    </row>
    <row r="3355" spans="1:34" x14ac:dyDescent="0.2">
      <c r="A3355" t="s">
        <v>16056</v>
      </c>
      <c r="B3355" t="s">
        <v>16041</v>
      </c>
      <c r="C3355" t="s">
        <v>4519</v>
      </c>
      <c r="D3355" t="s">
        <v>4520</v>
      </c>
      <c r="E3355" s="3">
        <v>45832</v>
      </c>
      <c r="F3355" t="s">
        <v>44</v>
      </c>
      <c r="G3355" t="s">
        <v>3742</v>
      </c>
      <c r="H3355" t="s">
        <v>3722</v>
      </c>
      <c r="I3355" t="s">
        <v>3752</v>
      </c>
      <c r="J3355" t="s">
        <v>4522</v>
      </c>
      <c r="K3355" s="2">
        <v>-14.14</v>
      </c>
      <c r="L3355" t="s">
        <v>44</v>
      </c>
      <c r="M3355" s="2">
        <v>-14.14</v>
      </c>
      <c r="N3355" t="s">
        <v>4523</v>
      </c>
      <c r="O3355" t="s">
        <v>4524</v>
      </c>
      <c r="P3355" t="s">
        <v>16057</v>
      </c>
      <c r="Q3355" t="s">
        <v>16058</v>
      </c>
      <c r="R3355" t="s">
        <v>44</v>
      </c>
      <c r="S3355" t="s">
        <v>4527</v>
      </c>
      <c r="T3355" s="3">
        <v>45832</v>
      </c>
      <c r="U3355" s="3">
        <v>45833</v>
      </c>
      <c r="V3355" s="2">
        <v>0</v>
      </c>
      <c r="W3355" t="s">
        <v>44</v>
      </c>
      <c r="X3355" t="s">
        <v>44</v>
      </c>
      <c r="Y3355" t="s">
        <v>16059</v>
      </c>
      <c r="Z3355" t="s">
        <v>2919</v>
      </c>
      <c r="AA3355" t="s">
        <v>4529</v>
      </c>
      <c r="AB3355" t="s">
        <v>4530</v>
      </c>
      <c r="AC3355" t="s">
        <v>89</v>
      </c>
      <c r="AD3355" t="str">
        <f t="shared" si="52"/>
        <v>10-60</v>
      </c>
      <c r="AE3355" t="str">
        <f>VLOOKUP(AD3355,'Main_Sub Desc'!C:D,2,)</f>
        <v>LPC from invoicing</v>
      </c>
      <c r="AF3355" t="str">
        <f>VLOOKUP(VALUE(H3355),'Main_Sub Desc'!F:G,2,)</f>
        <v>Wtr Rev Late Payment</v>
      </c>
      <c r="AG3355">
        <f>IFERROR(VLOOKUP(VALUE(I3355),'PC Mapping'!A:F,6,),"")</f>
        <v>10719</v>
      </c>
      <c r="AH3355" s="13" t="str">
        <f>VLOOKUP(AG3355,'PC Mapping'!L:M,2,)</f>
        <v>All Other Water</v>
      </c>
    </row>
    <row r="3356" spans="1:34" x14ac:dyDescent="0.2">
      <c r="A3356" t="s">
        <v>16060</v>
      </c>
      <c r="B3356" t="s">
        <v>16041</v>
      </c>
      <c r="C3356" t="s">
        <v>4519</v>
      </c>
      <c r="D3356" t="s">
        <v>4520</v>
      </c>
      <c r="E3356" s="3">
        <v>45832</v>
      </c>
      <c r="F3356" t="s">
        <v>44</v>
      </c>
      <c r="G3356" t="s">
        <v>3742</v>
      </c>
      <c r="H3356" t="s">
        <v>3722</v>
      </c>
      <c r="I3356" t="s">
        <v>3752</v>
      </c>
      <c r="J3356" t="s">
        <v>4522</v>
      </c>
      <c r="K3356" s="2">
        <v>-14.72</v>
      </c>
      <c r="L3356" t="s">
        <v>44</v>
      </c>
      <c r="M3356" s="2">
        <v>-14.72</v>
      </c>
      <c r="N3356" t="s">
        <v>4523</v>
      </c>
      <c r="O3356" t="s">
        <v>4524</v>
      </c>
      <c r="P3356" t="s">
        <v>16057</v>
      </c>
      <c r="Q3356" t="s">
        <v>16061</v>
      </c>
      <c r="R3356" t="s">
        <v>44</v>
      </c>
      <c r="S3356" t="s">
        <v>4527</v>
      </c>
      <c r="T3356" s="3">
        <v>45832</v>
      </c>
      <c r="U3356" s="3">
        <v>45833</v>
      </c>
      <c r="V3356" s="2">
        <v>0</v>
      </c>
      <c r="W3356" t="s">
        <v>44</v>
      </c>
      <c r="X3356" t="s">
        <v>44</v>
      </c>
      <c r="Y3356" t="s">
        <v>16062</v>
      </c>
      <c r="Z3356" t="s">
        <v>2920</v>
      </c>
      <c r="AA3356" t="s">
        <v>4529</v>
      </c>
      <c r="AB3356" t="s">
        <v>4530</v>
      </c>
      <c r="AC3356" t="s">
        <v>89</v>
      </c>
      <c r="AD3356" t="str">
        <f t="shared" si="52"/>
        <v>10-60</v>
      </c>
      <c r="AE3356" t="str">
        <f>VLOOKUP(AD3356,'Main_Sub Desc'!C:D,2,)</f>
        <v>LPC from invoicing</v>
      </c>
      <c r="AF3356" t="str">
        <f>VLOOKUP(VALUE(H3356),'Main_Sub Desc'!F:G,2,)</f>
        <v>Wtr Rev Late Payment</v>
      </c>
      <c r="AG3356">
        <f>IFERROR(VLOOKUP(VALUE(I3356),'PC Mapping'!A:F,6,),"")</f>
        <v>10719</v>
      </c>
      <c r="AH3356" s="13" t="str">
        <f>VLOOKUP(AG3356,'PC Mapping'!L:M,2,)</f>
        <v>All Other Water</v>
      </c>
    </row>
    <row r="3357" spans="1:34" x14ac:dyDescent="0.2">
      <c r="A3357" t="s">
        <v>16063</v>
      </c>
      <c r="B3357" t="s">
        <v>16041</v>
      </c>
      <c r="C3357" t="s">
        <v>4519</v>
      </c>
      <c r="D3357" t="s">
        <v>4520</v>
      </c>
      <c r="E3357" s="3">
        <v>45832</v>
      </c>
      <c r="F3357" t="s">
        <v>44</v>
      </c>
      <c r="G3357" t="s">
        <v>3742</v>
      </c>
      <c r="H3357" t="s">
        <v>3722</v>
      </c>
      <c r="I3357" t="s">
        <v>3752</v>
      </c>
      <c r="J3357" t="s">
        <v>4522</v>
      </c>
      <c r="K3357" s="2">
        <v>-5</v>
      </c>
      <c r="L3357" t="s">
        <v>44</v>
      </c>
      <c r="M3357" s="2">
        <v>-5</v>
      </c>
      <c r="N3357" t="s">
        <v>4523</v>
      </c>
      <c r="O3357" t="s">
        <v>4524</v>
      </c>
      <c r="P3357" t="s">
        <v>5653</v>
      </c>
      <c r="Q3357" t="s">
        <v>16064</v>
      </c>
      <c r="R3357" t="s">
        <v>44</v>
      </c>
      <c r="S3357" t="s">
        <v>4527</v>
      </c>
      <c r="T3357" s="3">
        <v>45832</v>
      </c>
      <c r="U3357" s="3">
        <v>45833</v>
      </c>
      <c r="V3357" s="2">
        <v>0</v>
      </c>
      <c r="W3357" t="s">
        <v>44</v>
      </c>
      <c r="X3357" t="s">
        <v>44</v>
      </c>
      <c r="Y3357" t="s">
        <v>5655</v>
      </c>
      <c r="Z3357" t="s">
        <v>2898</v>
      </c>
      <c r="AA3357" t="s">
        <v>4529</v>
      </c>
      <c r="AB3357" t="s">
        <v>4530</v>
      </c>
      <c r="AC3357" t="s">
        <v>89</v>
      </c>
      <c r="AD3357" t="str">
        <f t="shared" si="52"/>
        <v>10-60</v>
      </c>
      <c r="AE3357" t="str">
        <f>VLOOKUP(AD3357,'Main_Sub Desc'!C:D,2,)</f>
        <v>LPC from invoicing</v>
      </c>
      <c r="AF3357" t="str">
        <f>VLOOKUP(VALUE(H3357),'Main_Sub Desc'!F:G,2,)</f>
        <v>Wtr Rev Late Payment</v>
      </c>
      <c r="AG3357">
        <f>IFERROR(VLOOKUP(VALUE(I3357),'PC Mapping'!A:F,6,),"")</f>
        <v>10719</v>
      </c>
      <c r="AH3357" s="13" t="str">
        <f>VLOOKUP(AG3357,'PC Mapping'!L:M,2,)</f>
        <v>All Other Water</v>
      </c>
    </row>
    <row r="3358" spans="1:34" x14ac:dyDescent="0.2">
      <c r="A3358" t="s">
        <v>16065</v>
      </c>
      <c r="B3358" t="s">
        <v>16037</v>
      </c>
      <c r="C3358" t="s">
        <v>4519</v>
      </c>
      <c r="D3358" t="s">
        <v>4520</v>
      </c>
      <c r="E3358" s="3">
        <v>45832</v>
      </c>
      <c r="F3358" t="s">
        <v>44</v>
      </c>
      <c r="G3358" t="s">
        <v>3742</v>
      </c>
      <c r="H3358" t="s">
        <v>3722</v>
      </c>
      <c r="I3358" t="s">
        <v>3752</v>
      </c>
      <c r="J3358" t="s">
        <v>4522</v>
      </c>
      <c r="K3358" s="2">
        <v>-5</v>
      </c>
      <c r="L3358" t="s">
        <v>44</v>
      </c>
      <c r="M3358" s="2">
        <v>-5</v>
      </c>
      <c r="N3358" t="s">
        <v>4523</v>
      </c>
      <c r="O3358" t="s">
        <v>4524</v>
      </c>
      <c r="P3358" t="s">
        <v>5415</v>
      </c>
      <c r="Q3358" t="s">
        <v>16066</v>
      </c>
      <c r="R3358" t="s">
        <v>44</v>
      </c>
      <c r="S3358" t="s">
        <v>4527</v>
      </c>
      <c r="T3358" s="3">
        <v>45832</v>
      </c>
      <c r="U3358" s="3">
        <v>45833</v>
      </c>
      <c r="V3358" s="2">
        <v>0</v>
      </c>
      <c r="W3358" t="s">
        <v>44</v>
      </c>
      <c r="X3358" t="s">
        <v>44</v>
      </c>
      <c r="Y3358" t="s">
        <v>16067</v>
      </c>
      <c r="Z3358" t="s">
        <v>3505</v>
      </c>
      <c r="AA3358" t="s">
        <v>4529</v>
      </c>
      <c r="AB3358" t="s">
        <v>4530</v>
      </c>
      <c r="AC3358" t="s">
        <v>89</v>
      </c>
      <c r="AD3358" t="str">
        <f t="shared" si="52"/>
        <v>10-60</v>
      </c>
      <c r="AE3358" t="str">
        <f>VLOOKUP(AD3358,'Main_Sub Desc'!C:D,2,)</f>
        <v>LPC from invoicing</v>
      </c>
      <c r="AF3358" t="str">
        <f>VLOOKUP(VALUE(H3358),'Main_Sub Desc'!F:G,2,)</f>
        <v>Wtr Rev Late Payment</v>
      </c>
      <c r="AG3358">
        <f>IFERROR(VLOOKUP(VALUE(I3358),'PC Mapping'!A:F,6,),"")</f>
        <v>10719</v>
      </c>
      <c r="AH3358" s="13" t="str">
        <f>VLOOKUP(AG3358,'PC Mapping'!L:M,2,)</f>
        <v>All Other Water</v>
      </c>
    </row>
    <row r="3359" spans="1:34" x14ac:dyDescent="0.2">
      <c r="A3359" t="s">
        <v>16068</v>
      </c>
      <c r="B3359" t="s">
        <v>16049</v>
      </c>
      <c r="C3359" t="s">
        <v>4519</v>
      </c>
      <c r="D3359" t="s">
        <v>4520</v>
      </c>
      <c r="E3359" s="3">
        <v>45832</v>
      </c>
      <c r="F3359" t="s">
        <v>44</v>
      </c>
      <c r="G3359" t="s">
        <v>3742</v>
      </c>
      <c r="H3359" t="s">
        <v>3722</v>
      </c>
      <c r="I3359" t="s">
        <v>3752</v>
      </c>
      <c r="J3359" t="s">
        <v>4522</v>
      </c>
      <c r="K3359" s="2">
        <v>-8.66</v>
      </c>
      <c r="L3359" t="s">
        <v>44</v>
      </c>
      <c r="M3359" s="2">
        <v>-8.66</v>
      </c>
      <c r="N3359" t="s">
        <v>4523</v>
      </c>
      <c r="O3359" t="s">
        <v>4524</v>
      </c>
      <c r="P3359" t="s">
        <v>16069</v>
      </c>
      <c r="Q3359" t="s">
        <v>16070</v>
      </c>
      <c r="R3359" t="s">
        <v>44</v>
      </c>
      <c r="S3359" t="s">
        <v>4527</v>
      </c>
      <c r="T3359" s="3">
        <v>45832</v>
      </c>
      <c r="U3359" s="3">
        <v>45833</v>
      </c>
      <c r="V3359" s="2">
        <v>0</v>
      </c>
      <c r="W3359" t="s">
        <v>44</v>
      </c>
      <c r="X3359" t="s">
        <v>44</v>
      </c>
      <c r="Y3359" t="s">
        <v>16071</v>
      </c>
      <c r="Z3359" t="s">
        <v>2489</v>
      </c>
      <c r="AA3359" t="s">
        <v>4529</v>
      </c>
      <c r="AB3359" t="s">
        <v>4530</v>
      </c>
      <c r="AC3359" t="s">
        <v>89</v>
      </c>
      <c r="AD3359" t="str">
        <f t="shared" si="52"/>
        <v>10-60</v>
      </c>
      <c r="AE3359" t="str">
        <f>VLOOKUP(AD3359,'Main_Sub Desc'!C:D,2,)</f>
        <v>LPC from invoicing</v>
      </c>
      <c r="AF3359" t="str">
        <f>VLOOKUP(VALUE(H3359),'Main_Sub Desc'!F:G,2,)</f>
        <v>Wtr Rev Late Payment</v>
      </c>
      <c r="AG3359">
        <f>IFERROR(VLOOKUP(VALUE(I3359),'PC Mapping'!A:F,6,),"")</f>
        <v>10719</v>
      </c>
      <c r="AH3359" s="13" t="str">
        <f>VLOOKUP(AG3359,'PC Mapping'!L:M,2,)</f>
        <v>All Other Water</v>
      </c>
    </row>
    <row r="3360" spans="1:34" x14ac:dyDescent="0.2">
      <c r="A3360" t="s">
        <v>16072</v>
      </c>
      <c r="B3360" t="s">
        <v>16073</v>
      </c>
      <c r="C3360" t="s">
        <v>4519</v>
      </c>
      <c r="D3360" t="s">
        <v>4520</v>
      </c>
      <c r="E3360" s="3">
        <v>45832</v>
      </c>
      <c r="F3360" t="s">
        <v>44</v>
      </c>
      <c r="G3360" t="s">
        <v>3742</v>
      </c>
      <c r="H3360" t="s">
        <v>3722</v>
      </c>
      <c r="I3360" t="s">
        <v>3752</v>
      </c>
      <c r="J3360" t="s">
        <v>4522</v>
      </c>
      <c r="K3360" s="2">
        <v>-10.26</v>
      </c>
      <c r="L3360" t="s">
        <v>44</v>
      </c>
      <c r="M3360" s="2">
        <v>-10.26</v>
      </c>
      <c r="N3360" t="s">
        <v>4523</v>
      </c>
      <c r="O3360" t="s">
        <v>4524</v>
      </c>
      <c r="P3360" t="s">
        <v>16074</v>
      </c>
      <c r="Q3360" t="s">
        <v>16075</v>
      </c>
      <c r="R3360" t="s">
        <v>44</v>
      </c>
      <c r="S3360" t="s">
        <v>4527</v>
      </c>
      <c r="T3360" s="3">
        <v>45832</v>
      </c>
      <c r="U3360" s="3">
        <v>45833</v>
      </c>
      <c r="V3360" s="2">
        <v>0</v>
      </c>
      <c r="W3360" t="s">
        <v>44</v>
      </c>
      <c r="X3360" t="s">
        <v>44</v>
      </c>
      <c r="Y3360" t="s">
        <v>16076</v>
      </c>
      <c r="Z3360" t="s">
        <v>2583</v>
      </c>
      <c r="AA3360" t="s">
        <v>4529</v>
      </c>
      <c r="AB3360" t="s">
        <v>4530</v>
      </c>
      <c r="AC3360" t="s">
        <v>89</v>
      </c>
      <c r="AD3360" t="str">
        <f t="shared" si="52"/>
        <v>10-60</v>
      </c>
      <c r="AE3360" t="str">
        <f>VLOOKUP(AD3360,'Main_Sub Desc'!C:D,2,)</f>
        <v>LPC from invoicing</v>
      </c>
      <c r="AF3360" t="str">
        <f>VLOOKUP(VALUE(H3360),'Main_Sub Desc'!F:G,2,)</f>
        <v>Wtr Rev Late Payment</v>
      </c>
      <c r="AG3360">
        <f>IFERROR(VLOOKUP(VALUE(I3360),'PC Mapping'!A:F,6,),"")</f>
        <v>10719</v>
      </c>
      <c r="AH3360" s="13" t="str">
        <f>VLOOKUP(AG3360,'PC Mapping'!L:M,2,)</f>
        <v>All Other Water</v>
      </c>
    </row>
    <row r="3361" spans="1:34" x14ac:dyDescent="0.2">
      <c r="A3361" t="s">
        <v>16077</v>
      </c>
      <c r="B3361" t="s">
        <v>16049</v>
      </c>
      <c r="C3361" t="s">
        <v>4519</v>
      </c>
      <c r="D3361" t="s">
        <v>4520</v>
      </c>
      <c r="E3361" s="3">
        <v>45832</v>
      </c>
      <c r="F3361" t="s">
        <v>44</v>
      </c>
      <c r="G3361" t="s">
        <v>3742</v>
      </c>
      <c r="H3361" t="s">
        <v>3722</v>
      </c>
      <c r="I3361" t="s">
        <v>3752</v>
      </c>
      <c r="J3361" t="s">
        <v>4522</v>
      </c>
      <c r="K3361" s="2">
        <v>-12.17</v>
      </c>
      <c r="L3361" t="s">
        <v>44</v>
      </c>
      <c r="M3361" s="2">
        <v>-12.17</v>
      </c>
      <c r="N3361" t="s">
        <v>4523</v>
      </c>
      <c r="O3361" t="s">
        <v>4524</v>
      </c>
      <c r="P3361" t="s">
        <v>9704</v>
      </c>
      <c r="Q3361" t="s">
        <v>16078</v>
      </c>
      <c r="R3361" t="s">
        <v>44</v>
      </c>
      <c r="S3361" t="s">
        <v>4527</v>
      </c>
      <c r="T3361" s="3">
        <v>45832</v>
      </c>
      <c r="U3361" s="3">
        <v>45833</v>
      </c>
      <c r="V3361" s="2">
        <v>0</v>
      </c>
      <c r="W3361" t="s">
        <v>44</v>
      </c>
      <c r="X3361" t="s">
        <v>44</v>
      </c>
      <c r="Y3361" t="s">
        <v>16079</v>
      </c>
      <c r="Z3361" t="s">
        <v>2717</v>
      </c>
      <c r="AA3361" t="s">
        <v>4529</v>
      </c>
      <c r="AB3361" t="s">
        <v>4530</v>
      </c>
      <c r="AC3361" t="s">
        <v>89</v>
      </c>
      <c r="AD3361" t="str">
        <f t="shared" si="52"/>
        <v>10-60</v>
      </c>
      <c r="AE3361" t="str">
        <f>VLOOKUP(AD3361,'Main_Sub Desc'!C:D,2,)</f>
        <v>LPC from invoicing</v>
      </c>
      <c r="AF3361" t="str">
        <f>VLOOKUP(VALUE(H3361),'Main_Sub Desc'!F:G,2,)</f>
        <v>Wtr Rev Late Payment</v>
      </c>
      <c r="AG3361">
        <f>IFERROR(VLOOKUP(VALUE(I3361),'PC Mapping'!A:F,6,),"")</f>
        <v>10719</v>
      </c>
      <c r="AH3361" s="13" t="str">
        <f>VLOOKUP(AG3361,'PC Mapping'!L:M,2,)</f>
        <v>All Other Water</v>
      </c>
    </row>
    <row r="3362" spans="1:34" x14ac:dyDescent="0.2">
      <c r="A3362" t="s">
        <v>16080</v>
      </c>
      <c r="B3362" t="s">
        <v>16049</v>
      </c>
      <c r="C3362" t="s">
        <v>4519</v>
      </c>
      <c r="D3362" t="s">
        <v>4520</v>
      </c>
      <c r="E3362" s="3">
        <v>45832</v>
      </c>
      <c r="F3362" t="s">
        <v>44</v>
      </c>
      <c r="G3362" t="s">
        <v>3742</v>
      </c>
      <c r="H3362" t="s">
        <v>3722</v>
      </c>
      <c r="I3362" t="s">
        <v>3752</v>
      </c>
      <c r="J3362" t="s">
        <v>4522</v>
      </c>
      <c r="K3362" s="2">
        <v>-5</v>
      </c>
      <c r="L3362" t="s">
        <v>44</v>
      </c>
      <c r="M3362" s="2">
        <v>-5</v>
      </c>
      <c r="N3362" t="s">
        <v>4523</v>
      </c>
      <c r="O3362" t="s">
        <v>4524</v>
      </c>
      <c r="P3362" t="s">
        <v>6611</v>
      </c>
      <c r="Q3362" t="s">
        <v>16081</v>
      </c>
      <c r="R3362" t="s">
        <v>44</v>
      </c>
      <c r="S3362" t="s">
        <v>4527</v>
      </c>
      <c r="T3362" s="3">
        <v>45832</v>
      </c>
      <c r="U3362" s="3">
        <v>45833</v>
      </c>
      <c r="V3362" s="2">
        <v>0</v>
      </c>
      <c r="W3362" t="s">
        <v>44</v>
      </c>
      <c r="X3362" t="s">
        <v>44</v>
      </c>
      <c r="Y3362" t="s">
        <v>16082</v>
      </c>
      <c r="Z3362" t="s">
        <v>2906</v>
      </c>
      <c r="AA3362" t="s">
        <v>4529</v>
      </c>
      <c r="AB3362" t="s">
        <v>4530</v>
      </c>
      <c r="AC3362" t="s">
        <v>89</v>
      </c>
      <c r="AD3362" t="str">
        <f t="shared" si="52"/>
        <v>10-60</v>
      </c>
      <c r="AE3362" t="str">
        <f>VLOOKUP(AD3362,'Main_Sub Desc'!C:D,2,)</f>
        <v>LPC from invoicing</v>
      </c>
      <c r="AF3362" t="str">
        <f>VLOOKUP(VALUE(H3362),'Main_Sub Desc'!F:G,2,)</f>
        <v>Wtr Rev Late Payment</v>
      </c>
      <c r="AG3362">
        <f>IFERROR(VLOOKUP(VALUE(I3362),'PC Mapping'!A:F,6,),"")</f>
        <v>10719</v>
      </c>
      <c r="AH3362" s="13" t="str">
        <f>VLOOKUP(AG3362,'PC Mapping'!L:M,2,)</f>
        <v>All Other Water</v>
      </c>
    </row>
    <row r="3363" spans="1:34" x14ac:dyDescent="0.2">
      <c r="A3363" t="s">
        <v>16083</v>
      </c>
      <c r="B3363" t="s">
        <v>16041</v>
      </c>
      <c r="C3363" t="s">
        <v>4519</v>
      </c>
      <c r="D3363" t="s">
        <v>4520</v>
      </c>
      <c r="E3363" s="3">
        <v>45832</v>
      </c>
      <c r="F3363" t="s">
        <v>44</v>
      </c>
      <c r="G3363" t="s">
        <v>3742</v>
      </c>
      <c r="H3363" t="s">
        <v>3722</v>
      </c>
      <c r="I3363" t="s">
        <v>3752</v>
      </c>
      <c r="J3363" t="s">
        <v>4522</v>
      </c>
      <c r="K3363" s="2">
        <v>-8.4499999999999993</v>
      </c>
      <c r="L3363" t="s">
        <v>44</v>
      </c>
      <c r="M3363" s="2">
        <v>-8.4499999999999993</v>
      </c>
      <c r="N3363" t="s">
        <v>4523</v>
      </c>
      <c r="O3363" t="s">
        <v>4524</v>
      </c>
      <c r="P3363" t="s">
        <v>13306</v>
      </c>
      <c r="Q3363" t="s">
        <v>16084</v>
      </c>
      <c r="R3363" t="s">
        <v>44</v>
      </c>
      <c r="S3363" t="s">
        <v>4527</v>
      </c>
      <c r="T3363" s="3">
        <v>45832</v>
      </c>
      <c r="U3363" s="3">
        <v>45833</v>
      </c>
      <c r="V3363" s="2">
        <v>0</v>
      </c>
      <c r="W3363" t="s">
        <v>44</v>
      </c>
      <c r="X3363" t="s">
        <v>44</v>
      </c>
      <c r="Y3363" t="s">
        <v>16085</v>
      </c>
      <c r="Z3363" t="s">
        <v>16086</v>
      </c>
      <c r="AA3363" t="s">
        <v>4529</v>
      </c>
      <c r="AB3363" t="s">
        <v>4530</v>
      </c>
      <c r="AC3363" t="s">
        <v>89</v>
      </c>
      <c r="AD3363" t="str">
        <f t="shared" si="52"/>
        <v>10-60</v>
      </c>
      <c r="AE3363" t="str">
        <f>VLOOKUP(AD3363,'Main_Sub Desc'!C:D,2,)</f>
        <v>LPC from invoicing</v>
      </c>
      <c r="AF3363" t="str">
        <f>VLOOKUP(VALUE(H3363),'Main_Sub Desc'!F:G,2,)</f>
        <v>Wtr Rev Late Payment</v>
      </c>
      <c r="AG3363">
        <f>IFERROR(VLOOKUP(VALUE(I3363),'PC Mapping'!A:F,6,),"")</f>
        <v>10719</v>
      </c>
      <c r="AH3363" s="13" t="str">
        <f>VLOOKUP(AG3363,'PC Mapping'!L:M,2,)</f>
        <v>All Other Water</v>
      </c>
    </row>
    <row r="3364" spans="1:34" x14ac:dyDescent="0.2">
      <c r="A3364" t="s">
        <v>16087</v>
      </c>
      <c r="B3364" t="s">
        <v>16041</v>
      </c>
      <c r="C3364" t="s">
        <v>4519</v>
      </c>
      <c r="D3364" t="s">
        <v>4520</v>
      </c>
      <c r="E3364" s="3">
        <v>45832</v>
      </c>
      <c r="F3364" t="s">
        <v>44</v>
      </c>
      <c r="G3364" t="s">
        <v>3742</v>
      </c>
      <c r="H3364" t="s">
        <v>3722</v>
      </c>
      <c r="I3364" t="s">
        <v>3752</v>
      </c>
      <c r="J3364" t="s">
        <v>4522</v>
      </c>
      <c r="K3364" s="2">
        <v>-5</v>
      </c>
      <c r="L3364" t="s">
        <v>44</v>
      </c>
      <c r="M3364" s="2">
        <v>-5</v>
      </c>
      <c r="N3364" t="s">
        <v>4523</v>
      </c>
      <c r="O3364" t="s">
        <v>4524</v>
      </c>
      <c r="P3364" t="s">
        <v>6138</v>
      </c>
      <c r="Q3364" t="s">
        <v>16088</v>
      </c>
      <c r="R3364" t="s">
        <v>44</v>
      </c>
      <c r="S3364" t="s">
        <v>4527</v>
      </c>
      <c r="T3364" s="3">
        <v>45832</v>
      </c>
      <c r="U3364" s="3">
        <v>45833</v>
      </c>
      <c r="V3364" s="2">
        <v>0</v>
      </c>
      <c r="W3364" t="s">
        <v>44</v>
      </c>
      <c r="X3364" t="s">
        <v>44</v>
      </c>
      <c r="Y3364" t="s">
        <v>16089</v>
      </c>
      <c r="Z3364" t="s">
        <v>3123</v>
      </c>
      <c r="AA3364" t="s">
        <v>4529</v>
      </c>
      <c r="AB3364" t="s">
        <v>4530</v>
      </c>
      <c r="AC3364" t="s">
        <v>89</v>
      </c>
      <c r="AD3364" t="str">
        <f t="shared" si="52"/>
        <v>10-60</v>
      </c>
      <c r="AE3364" t="str">
        <f>VLOOKUP(AD3364,'Main_Sub Desc'!C:D,2,)</f>
        <v>LPC from invoicing</v>
      </c>
      <c r="AF3364" t="str">
        <f>VLOOKUP(VALUE(H3364),'Main_Sub Desc'!F:G,2,)</f>
        <v>Wtr Rev Late Payment</v>
      </c>
      <c r="AG3364">
        <f>IFERROR(VLOOKUP(VALUE(I3364),'PC Mapping'!A:F,6,),"")</f>
        <v>10719</v>
      </c>
      <c r="AH3364" s="13" t="str">
        <f>VLOOKUP(AG3364,'PC Mapping'!L:M,2,)</f>
        <v>All Other Water</v>
      </c>
    </row>
    <row r="3365" spans="1:34" x14ac:dyDescent="0.2">
      <c r="A3365" t="s">
        <v>16090</v>
      </c>
      <c r="B3365" t="s">
        <v>16041</v>
      </c>
      <c r="C3365" t="s">
        <v>4519</v>
      </c>
      <c r="D3365" t="s">
        <v>4520</v>
      </c>
      <c r="E3365" s="3">
        <v>45832</v>
      </c>
      <c r="F3365" t="s">
        <v>44</v>
      </c>
      <c r="G3365" t="s">
        <v>3742</v>
      </c>
      <c r="H3365" t="s">
        <v>3722</v>
      </c>
      <c r="I3365" t="s">
        <v>3752</v>
      </c>
      <c r="J3365" t="s">
        <v>4522</v>
      </c>
      <c r="K3365" s="2">
        <v>-6.75</v>
      </c>
      <c r="L3365" t="s">
        <v>44</v>
      </c>
      <c r="M3365" s="2">
        <v>-6.75</v>
      </c>
      <c r="N3365" t="s">
        <v>4523</v>
      </c>
      <c r="O3365" t="s">
        <v>4524</v>
      </c>
      <c r="P3365" t="s">
        <v>6104</v>
      </c>
      <c r="Q3365" t="s">
        <v>16091</v>
      </c>
      <c r="R3365" t="s">
        <v>44</v>
      </c>
      <c r="S3365" t="s">
        <v>4527</v>
      </c>
      <c r="T3365" s="3">
        <v>45832</v>
      </c>
      <c r="U3365" s="3">
        <v>45833</v>
      </c>
      <c r="V3365" s="2">
        <v>0</v>
      </c>
      <c r="W3365" t="s">
        <v>44</v>
      </c>
      <c r="X3365" t="s">
        <v>44</v>
      </c>
      <c r="Y3365" t="s">
        <v>16092</v>
      </c>
      <c r="Z3365" t="s">
        <v>2858</v>
      </c>
      <c r="AA3365" t="s">
        <v>4529</v>
      </c>
      <c r="AB3365" t="s">
        <v>4530</v>
      </c>
      <c r="AC3365" t="s">
        <v>89</v>
      </c>
      <c r="AD3365" t="str">
        <f t="shared" si="52"/>
        <v>10-60</v>
      </c>
      <c r="AE3365" t="str">
        <f>VLOOKUP(AD3365,'Main_Sub Desc'!C:D,2,)</f>
        <v>LPC from invoicing</v>
      </c>
      <c r="AF3365" t="str">
        <f>VLOOKUP(VALUE(H3365),'Main_Sub Desc'!F:G,2,)</f>
        <v>Wtr Rev Late Payment</v>
      </c>
      <c r="AG3365">
        <f>IFERROR(VLOOKUP(VALUE(I3365),'PC Mapping'!A:F,6,),"")</f>
        <v>10719</v>
      </c>
      <c r="AH3365" s="13" t="str">
        <f>VLOOKUP(AG3365,'PC Mapping'!L:M,2,)</f>
        <v>All Other Water</v>
      </c>
    </row>
    <row r="3366" spans="1:34" x14ac:dyDescent="0.2">
      <c r="A3366" t="s">
        <v>16093</v>
      </c>
      <c r="B3366" t="s">
        <v>16041</v>
      </c>
      <c r="C3366" t="s">
        <v>4519</v>
      </c>
      <c r="D3366" t="s">
        <v>4520</v>
      </c>
      <c r="E3366" s="3">
        <v>45832</v>
      </c>
      <c r="F3366" t="s">
        <v>44</v>
      </c>
      <c r="G3366" t="s">
        <v>3742</v>
      </c>
      <c r="H3366" t="s">
        <v>3722</v>
      </c>
      <c r="I3366" t="s">
        <v>3752</v>
      </c>
      <c r="J3366" t="s">
        <v>4522</v>
      </c>
      <c r="K3366" s="2">
        <v>-5</v>
      </c>
      <c r="L3366" t="s">
        <v>44</v>
      </c>
      <c r="M3366" s="2">
        <v>-5</v>
      </c>
      <c r="N3366" t="s">
        <v>4523</v>
      </c>
      <c r="O3366" t="s">
        <v>4524</v>
      </c>
      <c r="P3366" t="s">
        <v>11044</v>
      </c>
      <c r="Q3366" t="s">
        <v>16094</v>
      </c>
      <c r="R3366" t="s">
        <v>44</v>
      </c>
      <c r="S3366" t="s">
        <v>4527</v>
      </c>
      <c r="T3366" s="3">
        <v>45832</v>
      </c>
      <c r="U3366" s="3">
        <v>45833</v>
      </c>
      <c r="V3366" s="2">
        <v>0</v>
      </c>
      <c r="W3366" t="s">
        <v>44</v>
      </c>
      <c r="X3366" t="s">
        <v>44</v>
      </c>
      <c r="Y3366" t="s">
        <v>16095</v>
      </c>
      <c r="Z3366" t="s">
        <v>2057</v>
      </c>
      <c r="AA3366" t="s">
        <v>4529</v>
      </c>
      <c r="AB3366" t="s">
        <v>4530</v>
      </c>
      <c r="AC3366" t="s">
        <v>89</v>
      </c>
      <c r="AD3366" t="str">
        <f t="shared" si="52"/>
        <v>10-60</v>
      </c>
      <c r="AE3366" t="str">
        <f>VLOOKUP(AD3366,'Main_Sub Desc'!C:D,2,)</f>
        <v>LPC from invoicing</v>
      </c>
      <c r="AF3366" t="str">
        <f>VLOOKUP(VALUE(H3366),'Main_Sub Desc'!F:G,2,)</f>
        <v>Wtr Rev Late Payment</v>
      </c>
      <c r="AG3366">
        <f>IFERROR(VLOOKUP(VALUE(I3366),'PC Mapping'!A:F,6,),"")</f>
        <v>10719</v>
      </c>
      <c r="AH3366" s="13" t="str">
        <f>VLOOKUP(AG3366,'PC Mapping'!L:M,2,)</f>
        <v>All Other Water</v>
      </c>
    </row>
    <row r="3367" spans="1:34" x14ac:dyDescent="0.2">
      <c r="A3367" t="s">
        <v>16096</v>
      </c>
      <c r="B3367" t="s">
        <v>16037</v>
      </c>
      <c r="C3367" t="s">
        <v>4519</v>
      </c>
      <c r="D3367" t="s">
        <v>4520</v>
      </c>
      <c r="E3367" s="3">
        <v>45832</v>
      </c>
      <c r="F3367" t="s">
        <v>44</v>
      </c>
      <c r="G3367" t="s">
        <v>3742</v>
      </c>
      <c r="H3367" t="s">
        <v>3722</v>
      </c>
      <c r="I3367" t="s">
        <v>3752</v>
      </c>
      <c r="J3367" t="s">
        <v>4522</v>
      </c>
      <c r="K3367" s="2">
        <v>-5</v>
      </c>
      <c r="L3367" t="s">
        <v>44</v>
      </c>
      <c r="M3367" s="2">
        <v>-5</v>
      </c>
      <c r="N3367" t="s">
        <v>4523</v>
      </c>
      <c r="O3367" t="s">
        <v>4524</v>
      </c>
      <c r="P3367" t="s">
        <v>16097</v>
      </c>
      <c r="Q3367" t="s">
        <v>16098</v>
      </c>
      <c r="R3367" t="s">
        <v>44</v>
      </c>
      <c r="S3367" t="s">
        <v>4527</v>
      </c>
      <c r="T3367" s="3">
        <v>45832</v>
      </c>
      <c r="U3367" s="3">
        <v>45833</v>
      </c>
      <c r="V3367" s="2">
        <v>0</v>
      </c>
      <c r="W3367" t="s">
        <v>44</v>
      </c>
      <c r="X3367" t="s">
        <v>44</v>
      </c>
      <c r="Y3367" t="s">
        <v>16099</v>
      </c>
      <c r="Z3367" t="s">
        <v>3196</v>
      </c>
      <c r="AA3367" t="s">
        <v>4529</v>
      </c>
      <c r="AB3367" t="s">
        <v>4530</v>
      </c>
      <c r="AC3367" t="s">
        <v>89</v>
      </c>
      <c r="AD3367" t="str">
        <f t="shared" si="52"/>
        <v>10-60</v>
      </c>
      <c r="AE3367" t="str">
        <f>VLOOKUP(AD3367,'Main_Sub Desc'!C:D,2,)</f>
        <v>LPC from invoicing</v>
      </c>
      <c r="AF3367" t="str">
        <f>VLOOKUP(VALUE(H3367),'Main_Sub Desc'!F:G,2,)</f>
        <v>Wtr Rev Late Payment</v>
      </c>
      <c r="AG3367">
        <f>IFERROR(VLOOKUP(VALUE(I3367),'PC Mapping'!A:F,6,),"")</f>
        <v>10719</v>
      </c>
      <c r="AH3367" s="13" t="str">
        <f>VLOOKUP(AG3367,'PC Mapping'!L:M,2,)</f>
        <v>All Other Water</v>
      </c>
    </row>
    <row r="3368" spans="1:34" x14ac:dyDescent="0.2">
      <c r="A3368" t="s">
        <v>16100</v>
      </c>
      <c r="B3368" t="s">
        <v>16101</v>
      </c>
      <c r="C3368" t="s">
        <v>4519</v>
      </c>
      <c r="D3368" t="s">
        <v>4520</v>
      </c>
      <c r="E3368" s="3">
        <v>45833</v>
      </c>
      <c r="F3368" t="s">
        <v>44</v>
      </c>
      <c r="G3368" t="s">
        <v>3742</v>
      </c>
      <c r="H3368" t="s">
        <v>3722</v>
      </c>
      <c r="I3368" t="s">
        <v>3752</v>
      </c>
      <c r="J3368" t="s">
        <v>4522</v>
      </c>
      <c r="K3368" s="2">
        <v>-5</v>
      </c>
      <c r="L3368" t="s">
        <v>44</v>
      </c>
      <c r="M3368" s="2">
        <v>-5</v>
      </c>
      <c r="N3368" t="s">
        <v>4523</v>
      </c>
      <c r="O3368" t="s">
        <v>4524</v>
      </c>
      <c r="P3368" t="s">
        <v>10240</v>
      </c>
      <c r="Q3368" t="s">
        <v>16102</v>
      </c>
      <c r="R3368" t="s">
        <v>44</v>
      </c>
      <c r="S3368" t="s">
        <v>4527</v>
      </c>
      <c r="T3368" s="3">
        <v>45833</v>
      </c>
      <c r="U3368" s="3">
        <v>45834</v>
      </c>
      <c r="V3368" s="2">
        <v>0</v>
      </c>
      <c r="W3368" t="s">
        <v>44</v>
      </c>
      <c r="X3368" t="s">
        <v>44</v>
      </c>
      <c r="Y3368" t="s">
        <v>16103</v>
      </c>
      <c r="Z3368" t="s">
        <v>16104</v>
      </c>
      <c r="AA3368" t="s">
        <v>4529</v>
      </c>
      <c r="AB3368" t="s">
        <v>4530</v>
      </c>
      <c r="AC3368" t="s">
        <v>89</v>
      </c>
      <c r="AD3368" t="str">
        <f t="shared" si="52"/>
        <v>10-60</v>
      </c>
      <c r="AE3368" t="str">
        <f>VLOOKUP(AD3368,'Main_Sub Desc'!C:D,2,)</f>
        <v>LPC from invoicing</v>
      </c>
      <c r="AF3368" t="str">
        <f>VLOOKUP(VALUE(H3368),'Main_Sub Desc'!F:G,2,)</f>
        <v>Wtr Rev Late Payment</v>
      </c>
      <c r="AG3368">
        <f>IFERROR(VLOOKUP(VALUE(I3368),'PC Mapping'!A:F,6,),"")</f>
        <v>10719</v>
      </c>
      <c r="AH3368" s="13" t="str">
        <f>VLOOKUP(AG3368,'PC Mapping'!L:M,2,)</f>
        <v>All Other Water</v>
      </c>
    </row>
    <row r="3369" spans="1:34" x14ac:dyDescent="0.2">
      <c r="A3369" t="s">
        <v>16105</v>
      </c>
      <c r="B3369" t="s">
        <v>16106</v>
      </c>
      <c r="C3369" t="s">
        <v>4519</v>
      </c>
      <c r="D3369" t="s">
        <v>4520</v>
      </c>
      <c r="E3369" s="3">
        <v>45833</v>
      </c>
      <c r="F3369" t="s">
        <v>44</v>
      </c>
      <c r="G3369" t="s">
        <v>3742</v>
      </c>
      <c r="H3369" t="s">
        <v>3722</v>
      </c>
      <c r="I3369" t="s">
        <v>3752</v>
      </c>
      <c r="J3369" t="s">
        <v>4522</v>
      </c>
      <c r="K3369" s="2">
        <v>-5</v>
      </c>
      <c r="L3369" t="s">
        <v>44</v>
      </c>
      <c r="M3369" s="2">
        <v>-5</v>
      </c>
      <c r="N3369" t="s">
        <v>4523</v>
      </c>
      <c r="O3369" t="s">
        <v>4524</v>
      </c>
      <c r="P3369" t="s">
        <v>7309</v>
      </c>
      <c r="Q3369" t="s">
        <v>16107</v>
      </c>
      <c r="R3369" t="s">
        <v>44</v>
      </c>
      <c r="S3369" t="s">
        <v>4527</v>
      </c>
      <c r="T3369" s="3">
        <v>45833</v>
      </c>
      <c r="U3369" s="3">
        <v>45834</v>
      </c>
      <c r="V3369" s="2">
        <v>0</v>
      </c>
      <c r="W3369" t="s">
        <v>44</v>
      </c>
      <c r="X3369" t="s">
        <v>44</v>
      </c>
      <c r="Y3369" t="s">
        <v>16108</v>
      </c>
      <c r="Z3369" t="s">
        <v>16109</v>
      </c>
      <c r="AA3369" t="s">
        <v>4529</v>
      </c>
      <c r="AB3369" t="s">
        <v>4530</v>
      </c>
      <c r="AC3369" t="s">
        <v>89</v>
      </c>
      <c r="AD3369" t="str">
        <f t="shared" si="52"/>
        <v>10-60</v>
      </c>
      <c r="AE3369" t="str">
        <f>VLOOKUP(AD3369,'Main_Sub Desc'!C:D,2,)</f>
        <v>LPC from invoicing</v>
      </c>
      <c r="AF3369" t="str">
        <f>VLOOKUP(VALUE(H3369),'Main_Sub Desc'!F:G,2,)</f>
        <v>Wtr Rev Late Payment</v>
      </c>
      <c r="AG3369">
        <f>IFERROR(VLOOKUP(VALUE(I3369),'PC Mapping'!A:F,6,),"")</f>
        <v>10719</v>
      </c>
      <c r="AH3369" s="13" t="str">
        <f>VLOOKUP(AG3369,'PC Mapping'!L:M,2,)</f>
        <v>All Other Water</v>
      </c>
    </row>
    <row r="3370" spans="1:34" x14ac:dyDescent="0.2">
      <c r="A3370" t="s">
        <v>16110</v>
      </c>
      <c r="B3370" t="s">
        <v>16106</v>
      </c>
      <c r="C3370" t="s">
        <v>4519</v>
      </c>
      <c r="D3370" t="s">
        <v>4520</v>
      </c>
      <c r="E3370" s="3">
        <v>45833</v>
      </c>
      <c r="F3370" t="s">
        <v>44</v>
      </c>
      <c r="G3370" t="s">
        <v>3742</v>
      </c>
      <c r="H3370" t="s">
        <v>3722</v>
      </c>
      <c r="I3370" t="s">
        <v>3752</v>
      </c>
      <c r="J3370" t="s">
        <v>4522</v>
      </c>
      <c r="K3370" s="2">
        <v>-6.28</v>
      </c>
      <c r="L3370" t="s">
        <v>44</v>
      </c>
      <c r="M3370" s="2">
        <v>-6.28</v>
      </c>
      <c r="N3370" t="s">
        <v>4523</v>
      </c>
      <c r="O3370" t="s">
        <v>4524</v>
      </c>
      <c r="P3370" t="s">
        <v>16111</v>
      </c>
      <c r="Q3370" t="s">
        <v>16112</v>
      </c>
      <c r="R3370" t="s">
        <v>44</v>
      </c>
      <c r="S3370" t="s">
        <v>4527</v>
      </c>
      <c r="T3370" s="3">
        <v>45833</v>
      </c>
      <c r="U3370" s="3">
        <v>45834</v>
      </c>
      <c r="V3370" s="2">
        <v>0</v>
      </c>
      <c r="W3370" t="s">
        <v>44</v>
      </c>
      <c r="X3370" t="s">
        <v>44</v>
      </c>
      <c r="Y3370" t="s">
        <v>16113</v>
      </c>
      <c r="Z3370" t="s">
        <v>16114</v>
      </c>
      <c r="AA3370" t="s">
        <v>4529</v>
      </c>
      <c r="AB3370" t="s">
        <v>4530</v>
      </c>
      <c r="AC3370" t="s">
        <v>89</v>
      </c>
      <c r="AD3370" t="str">
        <f t="shared" si="52"/>
        <v>10-60</v>
      </c>
      <c r="AE3370" t="str">
        <f>VLOOKUP(AD3370,'Main_Sub Desc'!C:D,2,)</f>
        <v>LPC from invoicing</v>
      </c>
      <c r="AF3370" t="str">
        <f>VLOOKUP(VALUE(H3370),'Main_Sub Desc'!F:G,2,)</f>
        <v>Wtr Rev Late Payment</v>
      </c>
      <c r="AG3370">
        <f>IFERROR(VLOOKUP(VALUE(I3370),'PC Mapping'!A:F,6,),"")</f>
        <v>10719</v>
      </c>
      <c r="AH3370" s="13" t="str">
        <f>VLOOKUP(AG3370,'PC Mapping'!L:M,2,)</f>
        <v>All Other Water</v>
      </c>
    </row>
    <row r="3371" spans="1:34" x14ac:dyDescent="0.2">
      <c r="A3371" t="s">
        <v>16115</v>
      </c>
      <c r="B3371" t="s">
        <v>16101</v>
      </c>
      <c r="C3371" t="s">
        <v>4519</v>
      </c>
      <c r="D3371" t="s">
        <v>4520</v>
      </c>
      <c r="E3371" s="3">
        <v>45833</v>
      </c>
      <c r="F3371" t="s">
        <v>44</v>
      </c>
      <c r="G3371" t="s">
        <v>3742</v>
      </c>
      <c r="H3371" t="s">
        <v>3722</v>
      </c>
      <c r="I3371" t="s">
        <v>3752</v>
      </c>
      <c r="J3371" t="s">
        <v>4522</v>
      </c>
      <c r="K3371" s="2">
        <v>-9.3699999999999992</v>
      </c>
      <c r="L3371" t="s">
        <v>44</v>
      </c>
      <c r="M3371" s="2">
        <v>-9.3699999999999992</v>
      </c>
      <c r="N3371" t="s">
        <v>4523</v>
      </c>
      <c r="O3371" t="s">
        <v>4524</v>
      </c>
      <c r="P3371" t="s">
        <v>8828</v>
      </c>
      <c r="Q3371" t="s">
        <v>16116</v>
      </c>
      <c r="R3371" t="s">
        <v>44</v>
      </c>
      <c r="S3371" t="s">
        <v>4527</v>
      </c>
      <c r="T3371" s="3">
        <v>45833</v>
      </c>
      <c r="U3371" s="3">
        <v>45834</v>
      </c>
      <c r="V3371" s="2">
        <v>0</v>
      </c>
      <c r="W3371" t="s">
        <v>44</v>
      </c>
      <c r="X3371" t="s">
        <v>44</v>
      </c>
      <c r="Y3371" t="s">
        <v>16117</v>
      </c>
      <c r="Z3371" t="s">
        <v>2580</v>
      </c>
      <c r="AA3371" t="s">
        <v>4529</v>
      </c>
      <c r="AB3371" t="s">
        <v>4530</v>
      </c>
      <c r="AC3371" t="s">
        <v>89</v>
      </c>
      <c r="AD3371" t="str">
        <f t="shared" si="52"/>
        <v>10-60</v>
      </c>
      <c r="AE3371" t="str">
        <f>VLOOKUP(AD3371,'Main_Sub Desc'!C:D,2,)</f>
        <v>LPC from invoicing</v>
      </c>
      <c r="AF3371" t="str">
        <f>VLOOKUP(VALUE(H3371),'Main_Sub Desc'!F:G,2,)</f>
        <v>Wtr Rev Late Payment</v>
      </c>
      <c r="AG3371">
        <f>IFERROR(VLOOKUP(VALUE(I3371),'PC Mapping'!A:F,6,),"")</f>
        <v>10719</v>
      </c>
      <c r="AH3371" s="13" t="str">
        <f>VLOOKUP(AG3371,'PC Mapping'!L:M,2,)</f>
        <v>All Other Water</v>
      </c>
    </row>
    <row r="3372" spans="1:34" x14ac:dyDescent="0.2">
      <c r="A3372" t="s">
        <v>16118</v>
      </c>
      <c r="B3372" t="s">
        <v>16106</v>
      </c>
      <c r="C3372" t="s">
        <v>4519</v>
      </c>
      <c r="D3372" t="s">
        <v>4520</v>
      </c>
      <c r="E3372" s="3">
        <v>45833</v>
      </c>
      <c r="F3372" t="s">
        <v>44</v>
      </c>
      <c r="G3372" t="s">
        <v>3742</v>
      </c>
      <c r="H3372" t="s">
        <v>3722</v>
      </c>
      <c r="I3372" t="s">
        <v>3752</v>
      </c>
      <c r="J3372" t="s">
        <v>4522</v>
      </c>
      <c r="K3372" s="2">
        <v>-5</v>
      </c>
      <c r="L3372" t="s">
        <v>44</v>
      </c>
      <c r="M3372" s="2">
        <v>-5</v>
      </c>
      <c r="N3372" t="s">
        <v>4523</v>
      </c>
      <c r="O3372" t="s">
        <v>4524</v>
      </c>
      <c r="P3372" t="s">
        <v>16119</v>
      </c>
      <c r="Q3372" t="s">
        <v>16120</v>
      </c>
      <c r="R3372" t="s">
        <v>44</v>
      </c>
      <c r="S3372" t="s">
        <v>4527</v>
      </c>
      <c r="T3372" s="3">
        <v>45833</v>
      </c>
      <c r="U3372" s="3">
        <v>45834</v>
      </c>
      <c r="V3372" s="2">
        <v>0</v>
      </c>
      <c r="W3372" t="s">
        <v>44</v>
      </c>
      <c r="X3372" t="s">
        <v>44</v>
      </c>
      <c r="Y3372" t="s">
        <v>16121</v>
      </c>
      <c r="Z3372" t="s">
        <v>2064</v>
      </c>
      <c r="AA3372" t="s">
        <v>4529</v>
      </c>
      <c r="AB3372" t="s">
        <v>4530</v>
      </c>
      <c r="AC3372" t="s">
        <v>89</v>
      </c>
      <c r="AD3372" t="str">
        <f t="shared" si="52"/>
        <v>10-60</v>
      </c>
      <c r="AE3372" t="str">
        <f>VLOOKUP(AD3372,'Main_Sub Desc'!C:D,2,)</f>
        <v>LPC from invoicing</v>
      </c>
      <c r="AF3372" t="str">
        <f>VLOOKUP(VALUE(H3372),'Main_Sub Desc'!F:G,2,)</f>
        <v>Wtr Rev Late Payment</v>
      </c>
      <c r="AG3372">
        <f>IFERROR(VLOOKUP(VALUE(I3372),'PC Mapping'!A:F,6,),"")</f>
        <v>10719</v>
      </c>
      <c r="AH3372" s="13" t="str">
        <f>VLOOKUP(AG3372,'PC Mapping'!L:M,2,)</f>
        <v>All Other Water</v>
      </c>
    </row>
    <row r="3373" spans="1:34" x14ac:dyDescent="0.2">
      <c r="A3373" t="s">
        <v>16122</v>
      </c>
      <c r="B3373" t="s">
        <v>16106</v>
      </c>
      <c r="C3373" t="s">
        <v>4519</v>
      </c>
      <c r="D3373" t="s">
        <v>4520</v>
      </c>
      <c r="E3373" s="3">
        <v>45833</v>
      </c>
      <c r="F3373" t="s">
        <v>44</v>
      </c>
      <c r="G3373" t="s">
        <v>3742</v>
      </c>
      <c r="H3373" t="s">
        <v>3722</v>
      </c>
      <c r="I3373" t="s">
        <v>3752</v>
      </c>
      <c r="J3373" t="s">
        <v>4522</v>
      </c>
      <c r="K3373" s="2">
        <v>-5</v>
      </c>
      <c r="L3373" t="s">
        <v>44</v>
      </c>
      <c r="M3373" s="2">
        <v>-5</v>
      </c>
      <c r="N3373" t="s">
        <v>4523</v>
      </c>
      <c r="O3373" t="s">
        <v>4524</v>
      </c>
      <c r="P3373" t="s">
        <v>8815</v>
      </c>
      <c r="Q3373" t="s">
        <v>16123</v>
      </c>
      <c r="R3373" t="s">
        <v>44</v>
      </c>
      <c r="S3373" t="s">
        <v>4527</v>
      </c>
      <c r="T3373" s="3">
        <v>45833</v>
      </c>
      <c r="U3373" s="3">
        <v>45834</v>
      </c>
      <c r="V3373" s="2">
        <v>0</v>
      </c>
      <c r="W3373" t="s">
        <v>44</v>
      </c>
      <c r="X3373" t="s">
        <v>44</v>
      </c>
      <c r="Y3373" t="s">
        <v>16124</v>
      </c>
      <c r="Z3373" t="s">
        <v>2401</v>
      </c>
      <c r="AA3373" t="s">
        <v>4529</v>
      </c>
      <c r="AB3373" t="s">
        <v>4530</v>
      </c>
      <c r="AC3373" t="s">
        <v>89</v>
      </c>
      <c r="AD3373" t="str">
        <f t="shared" si="52"/>
        <v>10-60</v>
      </c>
      <c r="AE3373" t="str">
        <f>VLOOKUP(AD3373,'Main_Sub Desc'!C:D,2,)</f>
        <v>LPC from invoicing</v>
      </c>
      <c r="AF3373" t="str">
        <f>VLOOKUP(VALUE(H3373),'Main_Sub Desc'!F:G,2,)</f>
        <v>Wtr Rev Late Payment</v>
      </c>
      <c r="AG3373">
        <f>IFERROR(VLOOKUP(VALUE(I3373),'PC Mapping'!A:F,6,),"")</f>
        <v>10719</v>
      </c>
      <c r="AH3373" s="13" t="str">
        <f>VLOOKUP(AG3373,'PC Mapping'!L:M,2,)</f>
        <v>All Other Water</v>
      </c>
    </row>
    <row r="3374" spans="1:34" x14ac:dyDescent="0.2">
      <c r="A3374" t="s">
        <v>16125</v>
      </c>
      <c r="B3374" t="s">
        <v>16101</v>
      </c>
      <c r="C3374" t="s">
        <v>4519</v>
      </c>
      <c r="D3374" t="s">
        <v>4520</v>
      </c>
      <c r="E3374" s="3">
        <v>45833</v>
      </c>
      <c r="F3374" t="s">
        <v>44</v>
      </c>
      <c r="G3374" t="s">
        <v>3742</v>
      </c>
      <c r="H3374" t="s">
        <v>3722</v>
      </c>
      <c r="I3374" t="s">
        <v>3752</v>
      </c>
      <c r="J3374" t="s">
        <v>4522</v>
      </c>
      <c r="K3374" s="2">
        <v>-5</v>
      </c>
      <c r="L3374" t="s">
        <v>44</v>
      </c>
      <c r="M3374" s="2">
        <v>-5</v>
      </c>
      <c r="N3374" t="s">
        <v>4523</v>
      </c>
      <c r="O3374" t="s">
        <v>4524</v>
      </c>
      <c r="P3374" t="s">
        <v>4778</v>
      </c>
      <c r="Q3374" t="s">
        <v>16126</v>
      </c>
      <c r="R3374" t="s">
        <v>44</v>
      </c>
      <c r="S3374" t="s">
        <v>4527</v>
      </c>
      <c r="T3374" s="3">
        <v>45833</v>
      </c>
      <c r="U3374" s="3">
        <v>45834</v>
      </c>
      <c r="V3374" s="2">
        <v>0</v>
      </c>
      <c r="W3374" t="s">
        <v>44</v>
      </c>
      <c r="X3374" t="s">
        <v>44</v>
      </c>
      <c r="Y3374" t="s">
        <v>16127</v>
      </c>
      <c r="Z3374" t="s">
        <v>2758</v>
      </c>
      <c r="AA3374" t="s">
        <v>4529</v>
      </c>
      <c r="AB3374" t="s">
        <v>4530</v>
      </c>
      <c r="AC3374" t="s">
        <v>99</v>
      </c>
      <c r="AD3374" t="str">
        <f t="shared" si="52"/>
        <v>10-60</v>
      </c>
      <c r="AE3374" t="str">
        <f>VLOOKUP(AD3374,'Main_Sub Desc'!C:D,2,)</f>
        <v>LPC from invoicing</v>
      </c>
      <c r="AF3374" t="str">
        <f>VLOOKUP(VALUE(H3374),'Main_Sub Desc'!F:G,2,)</f>
        <v>Wtr Rev Late Payment</v>
      </c>
      <c r="AG3374">
        <f>IFERROR(VLOOKUP(VALUE(I3374),'PC Mapping'!A:F,6,),"")</f>
        <v>10719</v>
      </c>
      <c r="AH3374" s="13" t="str">
        <f>VLOOKUP(AG3374,'PC Mapping'!L:M,2,)</f>
        <v>All Other Water</v>
      </c>
    </row>
    <row r="3375" spans="1:34" x14ac:dyDescent="0.2">
      <c r="A3375" t="s">
        <v>16128</v>
      </c>
      <c r="B3375" t="s">
        <v>16106</v>
      </c>
      <c r="C3375" t="s">
        <v>4519</v>
      </c>
      <c r="D3375" t="s">
        <v>4520</v>
      </c>
      <c r="E3375" s="3">
        <v>45833</v>
      </c>
      <c r="F3375" t="s">
        <v>44</v>
      </c>
      <c r="G3375" t="s">
        <v>3742</v>
      </c>
      <c r="H3375" t="s">
        <v>3722</v>
      </c>
      <c r="I3375" t="s">
        <v>3752</v>
      </c>
      <c r="J3375" t="s">
        <v>4522</v>
      </c>
      <c r="K3375" s="2">
        <v>-9.89</v>
      </c>
      <c r="L3375" t="s">
        <v>44</v>
      </c>
      <c r="M3375" s="2">
        <v>-9.89</v>
      </c>
      <c r="N3375" t="s">
        <v>4523</v>
      </c>
      <c r="O3375" t="s">
        <v>4524</v>
      </c>
      <c r="P3375" t="s">
        <v>11830</v>
      </c>
      <c r="Q3375" t="s">
        <v>16129</v>
      </c>
      <c r="R3375" t="s">
        <v>44</v>
      </c>
      <c r="S3375" t="s">
        <v>4527</v>
      </c>
      <c r="T3375" s="3">
        <v>45833</v>
      </c>
      <c r="U3375" s="3">
        <v>45834</v>
      </c>
      <c r="V3375" s="2">
        <v>0</v>
      </c>
      <c r="W3375" t="s">
        <v>44</v>
      </c>
      <c r="X3375" t="s">
        <v>44</v>
      </c>
      <c r="Y3375" t="s">
        <v>16130</v>
      </c>
      <c r="Z3375" t="s">
        <v>2869</v>
      </c>
      <c r="AA3375" t="s">
        <v>4529</v>
      </c>
      <c r="AB3375" t="s">
        <v>4530</v>
      </c>
      <c r="AC3375" t="s">
        <v>89</v>
      </c>
      <c r="AD3375" t="str">
        <f t="shared" si="52"/>
        <v>10-60</v>
      </c>
      <c r="AE3375" t="str">
        <f>VLOOKUP(AD3375,'Main_Sub Desc'!C:D,2,)</f>
        <v>LPC from invoicing</v>
      </c>
      <c r="AF3375" t="str">
        <f>VLOOKUP(VALUE(H3375),'Main_Sub Desc'!F:G,2,)</f>
        <v>Wtr Rev Late Payment</v>
      </c>
      <c r="AG3375">
        <f>IFERROR(VLOOKUP(VALUE(I3375),'PC Mapping'!A:F,6,),"")</f>
        <v>10719</v>
      </c>
      <c r="AH3375" s="13" t="str">
        <f>VLOOKUP(AG3375,'PC Mapping'!L:M,2,)</f>
        <v>All Other Water</v>
      </c>
    </row>
    <row r="3376" spans="1:34" x14ac:dyDescent="0.2">
      <c r="A3376" t="s">
        <v>16131</v>
      </c>
      <c r="B3376" t="s">
        <v>16101</v>
      </c>
      <c r="C3376" t="s">
        <v>4519</v>
      </c>
      <c r="D3376" t="s">
        <v>4520</v>
      </c>
      <c r="E3376" s="3">
        <v>45833</v>
      </c>
      <c r="F3376" t="s">
        <v>44</v>
      </c>
      <c r="G3376" t="s">
        <v>3742</v>
      </c>
      <c r="H3376" t="s">
        <v>3722</v>
      </c>
      <c r="I3376" t="s">
        <v>3752</v>
      </c>
      <c r="J3376" t="s">
        <v>4522</v>
      </c>
      <c r="K3376" s="2">
        <v>-5</v>
      </c>
      <c r="L3376" t="s">
        <v>44</v>
      </c>
      <c r="M3376" s="2">
        <v>-5</v>
      </c>
      <c r="N3376" t="s">
        <v>4523</v>
      </c>
      <c r="O3376" t="s">
        <v>4524</v>
      </c>
      <c r="P3376" t="s">
        <v>10189</v>
      </c>
      <c r="Q3376" t="s">
        <v>16132</v>
      </c>
      <c r="R3376" t="s">
        <v>44</v>
      </c>
      <c r="S3376" t="s">
        <v>4527</v>
      </c>
      <c r="T3376" s="3">
        <v>45833</v>
      </c>
      <c r="U3376" s="3">
        <v>45834</v>
      </c>
      <c r="V3376" s="2">
        <v>0</v>
      </c>
      <c r="W3376" t="s">
        <v>44</v>
      </c>
      <c r="X3376" t="s">
        <v>44</v>
      </c>
      <c r="Y3376" t="s">
        <v>16133</v>
      </c>
      <c r="Z3376" t="s">
        <v>3363</v>
      </c>
      <c r="AA3376" t="s">
        <v>4529</v>
      </c>
      <c r="AB3376" t="s">
        <v>4530</v>
      </c>
      <c r="AC3376" t="s">
        <v>89</v>
      </c>
      <c r="AD3376" t="str">
        <f t="shared" si="52"/>
        <v>10-60</v>
      </c>
      <c r="AE3376" t="str">
        <f>VLOOKUP(AD3376,'Main_Sub Desc'!C:D,2,)</f>
        <v>LPC from invoicing</v>
      </c>
      <c r="AF3376" t="str">
        <f>VLOOKUP(VALUE(H3376),'Main_Sub Desc'!F:G,2,)</f>
        <v>Wtr Rev Late Payment</v>
      </c>
      <c r="AG3376">
        <f>IFERROR(VLOOKUP(VALUE(I3376),'PC Mapping'!A:F,6,),"")</f>
        <v>10719</v>
      </c>
      <c r="AH3376" s="13" t="str">
        <f>VLOOKUP(AG3376,'PC Mapping'!L:M,2,)</f>
        <v>All Other Water</v>
      </c>
    </row>
    <row r="3377" spans="1:34" x14ac:dyDescent="0.2">
      <c r="A3377" t="s">
        <v>16134</v>
      </c>
      <c r="B3377" t="s">
        <v>16101</v>
      </c>
      <c r="C3377" t="s">
        <v>4519</v>
      </c>
      <c r="D3377" t="s">
        <v>4520</v>
      </c>
      <c r="E3377" s="3">
        <v>45833</v>
      </c>
      <c r="F3377" t="s">
        <v>44</v>
      </c>
      <c r="G3377" t="s">
        <v>3742</v>
      </c>
      <c r="H3377" t="s">
        <v>3722</v>
      </c>
      <c r="I3377" t="s">
        <v>3752</v>
      </c>
      <c r="J3377" t="s">
        <v>4522</v>
      </c>
      <c r="K3377" s="2">
        <v>-5</v>
      </c>
      <c r="L3377" t="s">
        <v>44</v>
      </c>
      <c r="M3377" s="2">
        <v>-5</v>
      </c>
      <c r="N3377" t="s">
        <v>4523</v>
      </c>
      <c r="O3377" t="s">
        <v>4524</v>
      </c>
      <c r="P3377" t="s">
        <v>6134</v>
      </c>
      <c r="Q3377" t="s">
        <v>16135</v>
      </c>
      <c r="R3377" t="s">
        <v>44</v>
      </c>
      <c r="S3377" t="s">
        <v>4527</v>
      </c>
      <c r="T3377" s="3">
        <v>45833</v>
      </c>
      <c r="U3377" s="3">
        <v>45834</v>
      </c>
      <c r="V3377" s="2">
        <v>0</v>
      </c>
      <c r="W3377" t="s">
        <v>44</v>
      </c>
      <c r="X3377" t="s">
        <v>44</v>
      </c>
      <c r="Y3377" t="s">
        <v>16136</v>
      </c>
      <c r="Z3377" t="s">
        <v>3038</v>
      </c>
      <c r="AA3377" t="s">
        <v>4529</v>
      </c>
      <c r="AB3377" t="s">
        <v>4530</v>
      </c>
      <c r="AC3377" t="s">
        <v>89</v>
      </c>
      <c r="AD3377" t="str">
        <f t="shared" si="52"/>
        <v>10-60</v>
      </c>
      <c r="AE3377" t="str">
        <f>VLOOKUP(AD3377,'Main_Sub Desc'!C:D,2,)</f>
        <v>LPC from invoicing</v>
      </c>
      <c r="AF3377" t="str">
        <f>VLOOKUP(VALUE(H3377),'Main_Sub Desc'!F:G,2,)</f>
        <v>Wtr Rev Late Payment</v>
      </c>
      <c r="AG3377">
        <f>IFERROR(VLOOKUP(VALUE(I3377),'PC Mapping'!A:F,6,),"")</f>
        <v>10719</v>
      </c>
      <c r="AH3377" s="13" t="str">
        <f>VLOOKUP(AG3377,'PC Mapping'!L:M,2,)</f>
        <v>All Other Water</v>
      </c>
    </row>
    <row r="3378" spans="1:34" x14ac:dyDescent="0.2">
      <c r="A3378" t="s">
        <v>16137</v>
      </c>
      <c r="B3378" t="s">
        <v>16101</v>
      </c>
      <c r="C3378" t="s">
        <v>4519</v>
      </c>
      <c r="D3378" t="s">
        <v>4520</v>
      </c>
      <c r="E3378" s="3">
        <v>45833</v>
      </c>
      <c r="F3378" t="s">
        <v>44</v>
      </c>
      <c r="G3378" t="s">
        <v>3742</v>
      </c>
      <c r="H3378" t="s">
        <v>3722</v>
      </c>
      <c r="I3378" t="s">
        <v>4538</v>
      </c>
      <c r="J3378" t="s">
        <v>4522</v>
      </c>
      <c r="K3378" s="2">
        <v>-5</v>
      </c>
      <c r="L3378" t="s">
        <v>44</v>
      </c>
      <c r="M3378" s="2">
        <v>-5</v>
      </c>
      <c r="N3378" t="s">
        <v>4523</v>
      </c>
      <c r="O3378" t="s">
        <v>4524</v>
      </c>
      <c r="P3378" t="s">
        <v>5604</v>
      </c>
      <c r="Q3378" t="s">
        <v>16138</v>
      </c>
      <c r="R3378" t="s">
        <v>44</v>
      </c>
      <c r="S3378" t="s">
        <v>4527</v>
      </c>
      <c r="T3378" s="3">
        <v>45833</v>
      </c>
      <c r="U3378" s="3">
        <v>45834</v>
      </c>
      <c r="V3378" s="2">
        <v>0</v>
      </c>
      <c r="W3378" t="s">
        <v>44</v>
      </c>
      <c r="X3378" t="s">
        <v>44</v>
      </c>
      <c r="Y3378" t="s">
        <v>16139</v>
      </c>
      <c r="Z3378" t="s">
        <v>16140</v>
      </c>
      <c r="AA3378" t="s">
        <v>4529</v>
      </c>
      <c r="AB3378" t="s">
        <v>4530</v>
      </c>
      <c r="AC3378" t="s">
        <v>89</v>
      </c>
      <c r="AD3378" t="str">
        <f t="shared" si="52"/>
        <v>10-60</v>
      </c>
      <c r="AE3378" t="str">
        <f>VLOOKUP(AD3378,'Main_Sub Desc'!C:D,2,)</f>
        <v>LPC from invoicing</v>
      </c>
      <c r="AF3378" t="str">
        <f>VLOOKUP(VALUE(H3378),'Main_Sub Desc'!F:G,2,)</f>
        <v>Wtr Rev Late Payment</v>
      </c>
      <c r="AG3378">
        <f>IFERROR(VLOOKUP(VALUE(I3378),'PC Mapping'!A:F,6,),"")</f>
        <v>10469</v>
      </c>
      <c r="AH3378" s="13" t="str">
        <f>VLOOKUP(AG3378,'PC Mapping'!L:M,2,)</f>
        <v>Bolivar Water</v>
      </c>
    </row>
    <row r="3379" spans="1:34" x14ac:dyDescent="0.2">
      <c r="A3379" t="s">
        <v>16137</v>
      </c>
      <c r="B3379" t="s">
        <v>16101</v>
      </c>
      <c r="C3379" t="s">
        <v>4519</v>
      </c>
      <c r="D3379" t="s">
        <v>4520</v>
      </c>
      <c r="E3379" s="3">
        <v>45833</v>
      </c>
      <c r="F3379" t="s">
        <v>44</v>
      </c>
      <c r="G3379" t="s">
        <v>3742</v>
      </c>
      <c r="H3379" t="s">
        <v>3716</v>
      </c>
      <c r="I3379" t="s">
        <v>4534</v>
      </c>
      <c r="J3379" t="s">
        <v>4522</v>
      </c>
      <c r="K3379" s="2">
        <v>-5</v>
      </c>
      <c r="L3379" t="s">
        <v>44</v>
      </c>
      <c r="M3379" s="2">
        <v>-5</v>
      </c>
      <c r="N3379" t="s">
        <v>4523</v>
      </c>
      <c r="O3379" t="s">
        <v>4524</v>
      </c>
      <c r="P3379" t="s">
        <v>5604</v>
      </c>
      <c r="Q3379" t="s">
        <v>16141</v>
      </c>
      <c r="R3379" t="s">
        <v>44</v>
      </c>
      <c r="S3379" t="s">
        <v>4527</v>
      </c>
      <c r="T3379" s="3">
        <v>45833</v>
      </c>
      <c r="U3379" s="3">
        <v>45834</v>
      </c>
      <c r="V3379" s="2">
        <v>0</v>
      </c>
      <c r="W3379" t="s">
        <v>44</v>
      </c>
      <c r="X3379" t="s">
        <v>44</v>
      </c>
      <c r="Y3379" t="s">
        <v>16142</v>
      </c>
      <c r="Z3379" t="s">
        <v>16140</v>
      </c>
      <c r="AA3379" t="s">
        <v>4529</v>
      </c>
      <c r="AB3379" t="s">
        <v>4530</v>
      </c>
      <c r="AC3379" t="s">
        <v>89</v>
      </c>
      <c r="AD3379" t="str">
        <f t="shared" si="52"/>
        <v>10-60</v>
      </c>
      <c r="AE3379" t="str">
        <f>VLOOKUP(AD3379,'Main_Sub Desc'!C:D,2,)</f>
        <v>LPC from invoicing</v>
      </c>
      <c r="AF3379" t="str">
        <f>VLOOKUP(VALUE(H3379),'Main_Sub Desc'!F:G,2,)</f>
        <v>Wst Rev Late Payment</v>
      </c>
      <c r="AG3379">
        <f>IFERROR(VLOOKUP(VALUE(I3379),'PC Mapping'!A:F,6,),"")</f>
        <v>10514</v>
      </c>
      <c r="AH3379" s="13" t="str">
        <f>VLOOKUP(AG3379,'PC Mapping'!L:M,2,)</f>
        <v>Bolivar Sewer</v>
      </c>
    </row>
    <row r="3380" spans="1:34" x14ac:dyDescent="0.2">
      <c r="A3380" t="s">
        <v>16143</v>
      </c>
      <c r="B3380" t="s">
        <v>16101</v>
      </c>
      <c r="C3380" t="s">
        <v>4519</v>
      </c>
      <c r="D3380" t="s">
        <v>4520</v>
      </c>
      <c r="E3380" s="3">
        <v>45833</v>
      </c>
      <c r="F3380" t="s">
        <v>44</v>
      </c>
      <c r="G3380" t="s">
        <v>3742</v>
      </c>
      <c r="H3380" t="s">
        <v>3722</v>
      </c>
      <c r="I3380" t="s">
        <v>4538</v>
      </c>
      <c r="J3380" t="s">
        <v>4522</v>
      </c>
      <c r="K3380" s="2">
        <v>-5</v>
      </c>
      <c r="L3380" t="s">
        <v>44</v>
      </c>
      <c r="M3380" s="2">
        <v>-5</v>
      </c>
      <c r="N3380" t="s">
        <v>4523</v>
      </c>
      <c r="O3380" t="s">
        <v>4524</v>
      </c>
      <c r="P3380" t="s">
        <v>5604</v>
      </c>
      <c r="Q3380" t="s">
        <v>16144</v>
      </c>
      <c r="R3380" t="s">
        <v>44</v>
      </c>
      <c r="S3380" t="s">
        <v>4527</v>
      </c>
      <c r="T3380" s="3">
        <v>45833</v>
      </c>
      <c r="U3380" s="3">
        <v>45834</v>
      </c>
      <c r="V3380" s="2">
        <v>0</v>
      </c>
      <c r="W3380" t="s">
        <v>44</v>
      </c>
      <c r="X3380" t="s">
        <v>44</v>
      </c>
      <c r="Y3380" t="s">
        <v>16145</v>
      </c>
      <c r="Z3380" t="s">
        <v>16146</v>
      </c>
      <c r="AA3380" t="s">
        <v>4529</v>
      </c>
      <c r="AB3380" t="s">
        <v>4530</v>
      </c>
      <c r="AC3380" t="s">
        <v>89</v>
      </c>
      <c r="AD3380" t="str">
        <f t="shared" si="52"/>
        <v>10-60</v>
      </c>
      <c r="AE3380" t="str">
        <f>VLOOKUP(AD3380,'Main_Sub Desc'!C:D,2,)</f>
        <v>LPC from invoicing</v>
      </c>
      <c r="AF3380" t="str">
        <f>VLOOKUP(VALUE(H3380),'Main_Sub Desc'!F:G,2,)</f>
        <v>Wtr Rev Late Payment</v>
      </c>
      <c r="AG3380">
        <f>IFERROR(VLOOKUP(VALUE(I3380),'PC Mapping'!A:F,6,),"")</f>
        <v>10469</v>
      </c>
      <c r="AH3380" s="13" t="str">
        <f>VLOOKUP(AG3380,'PC Mapping'!L:M,2,)</f>
        <v>Bolivar Water</v>
      </c>
    </row>
    <row r="3381" spans="1:34" x14ac:dyDescent="0.2">
      <c r="A3381" t="s">
        <v>16143</v>
      </c>
      <c r="B3381" t="s">
        <v>16101</v>
      </c>
      <c r="C3381" t="s">
        <v>4519</v>
      </c>
      <c r="D3381" t="s">
        <v>4520</v>
      </c>
      <c r="E3381" s="3">
        <v>45833</v>
      </c>
      <c r="F3381" t="s">
        <v>44</v>
      </c>
      <c r="G3381" t="s">
        <v>3742</v>
      </c>
      <c r="H3381" t="s">
        <v>3716</v>
      </c>
      <c r="I3381" t="s">
        <v>4534</v>
      </c>
      <c r="J3381" t="s">
        <v>4522</v>
      </c>
      <c r="K3381" s="2">
        <v>-5</v>
      </c>
      <c r="L3381" t="s">
        <v>44</v>
      </c>
      <c r="M3381" s="2">
        <v>-5</v>
      </c>
      <c r="N3381" t="s">
        <v>4523</v>
      </c>
      <c r="O3381" t="s">
        <v>4524</v>
      </c>
      <c r="P3381" t="s">
        <v>5604</v>
      </c>
      <c r="Q3381" t="s">
        <v>16147</v>
      </c>
      <c r="R3381" t="s">
        <v>44</v>
      </c>
      <c r="S3381" t="s">
        <v>4527</v>
      </c>
      <c r="T3381" s="3">
        <v>45833</v>
      </c>
      <c r="U3381" s="3">
        <v>45834</v>
      </c>
      <c r="V3381" s="2">
        <v>0</v>
      </c>
      <c r="W3381" t="s">
        <v>44</v>
      </c>
      <c r="X3381" t="s">
        <v>44</v>
      </c>
      <c r="Y3381" t="s">
        <v>16148</v>
      </c>
      <c r="Z3381" t="s">
        <v>16146</v>
      </c>
      <c r="AA3381" t="s">
        <v>4529</v>
      </c>
      <c r="AB3381" t="s">
        <v>4530</v>
      </c>
      <c r="AC3381" t="s">
        <v>89</v>
      </c>
      <c r="AD3381" t="str">
        <f t="shared" si="52"/>
        <v>10-60</v>
      </c>
      <c r="AE3381" t="str">
        <f>VLOOKUP(AD3381,'Main_Sub Desc'!C:D,2,)</f>
        <v>LPC from invoicing</v>
      </c>
      <c r="AF3381" t="str">
        <f>VLOOKUP(VALUE(H3381),'Main_Sub Desc'!F:G,2,)</f>
        <v>Wst Rev Late Payment</v>
      </c>
      <c r="AG3381">
        <f>IFERROR(VLOOKUP(VALUE(I3381),'PC Mapping'!A:F,6,),"")</f>
        <v>10514</v>
      </c>
      <c r="AH3381" s="13" t="str">
        <f>VLOOKUP(AG3381,'PC Mapping'!L:M,2,)</f>
        <v>Bolivar Sewer</v>
      </c>
    </row>
    <row r="3382" spans="1:34" x14ac:dyDescent="0.2">
      <c r="A3382" t="s">
        <v>16149</v>
      </c>
      <c r="B3382" t="s">
        <v>16150</v>
      </c>
      <c r="C3382" t="s">
        <v>4519</v>
      </c>
      <c r="D3382" t="s">
        <v>4520</v>
      </c>
      <c r="E3382" s="3">
        <v>45834</v>
      </c>
      <c r="F3382" t="s">
        <v>44</v>
      </c>
      <c r="G3382" t="s">
        <v>3742</v>
      </c>
      <c r="H3382" t="s">
        <v>3722</v>
      </c>
      <c r="I3382" t="s">
        <v>3752</v>
      </c>
      <c r="J3382" t="s">
        <v>4522</v>
      </c>
      <c r="K3382" s="2">
        <v>-5</v>
      </c>
      <c r="L3382" t="s">
        <v>44</v>
      </c>
      <c r="M3382" s="2">
        <v>-5</v>
      </c>
      <c r="N3382" t="s">
        <v>4523</v>
      </c>
      <c r="O3382" t="s">
        <v>4524</v>
      </c>
      <c r="P3382" t="s">
        <v>11928</v>
      </c>
      <c r="Q3382" t="s">
        <v>16151</v>
      </c>
      <c r="R3382" t="s">
        <v>44</v>
      </c>
      <c r="S3382" t="s">
        <v>4527</v>
      </c>
      <c r="T3382" s="3">
        <v>45834</v>
      </c>
      <c r="U3382" s="3">
        <v>45835</v>
      </c>
      <c r="V3382" s="2">
        <v>0</v>
      </c>
      <c r="W3382" t="s">
        <v>44</v>
      </c>
      <c r="X3382" t="s">
        <v>44</v>
      </c>
      <c r="Y3382" t="s">
        <v>16152</v>
      </c>
      <c r="Z3382" t="s">
        <v>2937</v>
      </c>
      <c r="AA3382" t="s">
        <v>4529</v>
      </c>
      <c r="AB3382" t="s">
        <v>4530</v>
      </c>
      <c r="AC3382" t="s">
        <v>89</v>
      </c>
      <c r="AD3382" t="str">
        <f t="shared" si="52"/>
        <v>10-60</v>
      </c>
      <c r="AE3382" t="str">
        <f>VLOOKUP(AD3382,'Main_Sub Desc'!C:D,2,)</f>
        <v>LPC from invoicing</v>
      </c>
      <c r="AF3382" t="str">
        <f>VLOOKUP(VALUE(H3382),'Main_Sub Desc'!F:G,2,)</f>
        <v>Wtr Rev Late Payment</v>
      </c>
      <c r="AG3382">
        <f>IFERROR(VLOOKUP(VALUE(I3382),'PC Mapping'!A:F,6,),"")</f>
        <v>10719</v>
      </c>
      <c r="AH3382" s="13" t="str">
        <f>VLOOKUP(AG3382,'PC Mapping'!L:M,2,)</f>
        <v>All Other Water</v>
      </c>
    </row>
    <row r="3383" spans="1:34" x14ac:dyDescent="0.2">
      <c r="A3383" t="s">
        <v>16153</v>
      </c>
      <c r="B3383" t="s">
        <v>16150</v>
      </c>
      <c r="C3383" t="s">
        <v>4519</v>
      </c>
      <c r="D3383" t="s">
        <v>4520</v>
      </c>
      <c r="E3383" s="3">
        <v>45834</v>
      </c>
      <c r="F3383" t="s">
        <v>44</v>
      </c>
      <c r="G3383" t="s">
        <v>3742</v>
      </c>
      <c r="H3383" t="s">
        <v>3716</v>
      </c>
      <c r="I3383" t="s">
        <v>4534</v>
      </c>
      <c r="J3383" t="s">
        <v>4522</v>
      </c>
      <c r="K3383" s="2">
        <v>-21.95</v>
      </c>
      <c r="L3383" t="s">
        <v>44</v>
      </c>
      <c r="M3383" s="2">
        <v>-21.95</v>
      </c>
      <c r="N3383" t="s">
        <v>4523</v>
      </c>
      <c r="O3383" t="s">
        <v>4524</v>
      </c>
      <c r="P3383" t="s">
        <v>16154</v>
      </c>
      <c r="Q3383" t="s">
        <v>16155</v>
      </c>
      <c r="R3383" t="s">
        <v>44</v>
      </c>
      <c r="S3383" t="s">
        <v>4527</v>
      </c>
      <c r="T3383" s="3">
        <v>45834</v>
      </c>
      <c r="U3383" s="3">
        <v>45835</v>
      </c>
      <c r="V3383" s="2">
        <v>0</v>
      </c>
      <c r="W3383" t="s">
        <v>44</v>
      </c>
      <c r="X3383" t="s">
        <v>44</v>
      </c>
      <c r="Y3383" t="s">
        <v>16156</v>
      </c>
      <c r="Z3383" t="s">
        <v>1114</v>
      </c>
      <c r="AA3383" t="s">
        <v>4529</v>
      </c>
      <c r="AB3383" t="s">
        <v>4530</v>
      </c>
      <c r="AC3383" t="s">
        <v>89</v>
      </c>
      <c r="AD3383" t="str">
        <f t="shared" si="52"/>
        <v>10-60</v>
      </c>
      <c r="AE3383" t="str">
        <f>VLOOKUP(AD3383,'Main_Sub Desc'!C:D,2,)</f>
        <v>LPC from invoicing</v>
      </c>
      <c r="AF3383" t="str">
        <f>VLOOKUP(VALUE(H3383),'Main_Sub Desc'!F:G,2,)</f>
        <v>Wst Rev Late Payment</v>
      </c>
      <c r="AG3383">
        <f>IFERROR(VLOOKUP(VALUE(I3383),'PC Mapping'!A:F,6,),"")</f>
        <v>10514</v>
      </c>
      <c r="AH3383" s="13" t="str">
        <f>VLOOKUP(AG3383,'PC Mapping'!L:M,2,)</f>
        <v>Bolivar Sewer</v>
      </c>
    </row>
    <row r="3384" spans="1:34" x14ac:dyDescent="0.2">
      <c r="A3384" t="s">
        <v>16153</v>
      </c>
      <c r="B3384" t="s">
        <v>16150</v>
      </c>
      <c r="C3384" t="s">
        <v>4519</v>
      </c>
      <c r="D3384" t="s">
        <v>4520</v>
      </c>
      <c r="E3384" s="3">
        <v>45834</v>
      </c>
      <c r="F3384" t="s">
        <v>44</v>
      </c>
      <c r="G3384" t="s">
        <v>3742</v>
      </c>
      <c r="H3384" t="s">
        <v>3722</v>
      </c>
      <c r="I3384" t="s">
        <v>4538</v>
      </c>
      <c r="J3384" t="s">
        <v>4522</v>
      </c>
      <c r="K3384" s="2">
        <v>-13.68</v>
      </c>
      <c r="L3384" t="s">
        <v>44</v>
      </c>
      <c r="M3384" s="2">
        <v>-13.68</v>
      </c>
      <c r="N3384" t="s">
        <v>4523</v>
      </c>
      <c r="O3384" t="s">
        <v>4524</v>
      </c>
      <c r="P3384" t="s">
        <v>16154</v>
      </c>
      <c r="Q3384" t="s">
        <v>16157</v>
      </c>
      <c r="R3384" t="s">
        <v>44</v>
      </c>
      <c r="S3384" t="s">
        <v>4527</v>
      </c>
      <c r="T3384" s="3">
        <v>45834</v>
      </c>
      <c r="U3384" s="3">
        <v>45835</v>
      </c>
      <c r="V3384" s="2">
        <v>0</v>
      </c>
      <c r="W3384" t="s">
        <v>44</v>
      </c>
      <c r="X3384" t="s">
        <v>44</v>
      </c>
      <c r="Y3384" t="s">
        <v>16158</v>
      </c>
      <c r="Z3384" t="s">
        <v>1114</v>
      </c>
      <c r="AA3384" t="s">
        <v>4529</v>
      </c>
      <c r="AB3384" t="s">
        <v>4530</v>
      </c>
      <c r="AC3384" t="s">
        <v>89</v>
      </c>
      <c r="AD3384" t="str">
        <f t="shared" si="52"/>
        <v>10-60</v>
      </c>
      <c r="AE3384" t="str">
        <f>VLOOKUP(AD3384,'Main_Sub Desc'!C:D,2,)</f>
        <v>LPC from invoicing</v>
      </c>
      <c r="AF3384" t="str">
        <f>VLOOKUP(VALUE(H3384),'Main_Sub Desc'!F:G,2,)</f>
        <v>Wtr Rev Late Payment</v>
      </c>
      <c r="AG3384">
        <f>IFERROR(VLOOKUP(VALUE(I3384),'PC Mapping'!A:F,6,),"")</f>
        <v>10469</v>
      </c>
      <c r="AH3384" s="13" t="str">
        <f>VLOOKUP(AG3384,'PC Mapping'!L:M,2,)</f>
        <v>Bolivar Water</v>
      </c>
    </row>
    <row r="3385" spans="1:34" x14ac:dyDescent="0.2">
      <c r="A3385" t="s">
        <v>16159</v>
      </c>
      <c r="B3385" t="s">
        <v>16160</v>
      </c>
      <c r="C3385" t="s">
        <v>4519</v>
      </c>
      <c r="D3385" t="s">
        <v>4520</v>
      </c>
      <c r="E3385" s="3">
        <v>45834</v>
      </c>
      <c r="F3385" t="s">
        <v>44</v>
      </c>
      <c r="G3385" t="s">
        <v>3742</v>
      </c>
      <c r="H3385" t="s">
        <v>3722</v>
      </c>
      <c r="I3385" t="s">
        <v>3752</v>
      </c>
      <c r="J3385" t="s">
        <v>4522</v>
      </c>
      <c r="K3385" s="2">
        <v>-5</v>
      </c>
      <c r="L3385" t="s">
        <v>44</v>
      </c>
      <c r="M3385" s="2">
        <v>-5</v>
      </c>
      <c r="N3385" t="s">
        <v>4523</v>
      </c>
      <c r="O3385" t="s">
        <v>4524</v>
      </c>
      <c r="P3385" t="s">
        <v>4730</v>
      </c>
      <c r="Q3385" t="s">
        <v>16161</v>
      </c>
      <c r="R3385" t="s">
        <v>44</v>
      </c>
      <c r="S3385" t="s">
        <v>4527</v>
      </c>
      <c r="T3385" s="3">
        <v>45834</v>
      </c>
      <c r="U3385" s="3">
        <v>45835</v>
      </c>
      <c r="V3385" s="2">
        <v>0</v>
      </c>
      <c r="W3385" t="s">
        <v>44</v>
      </c>
      <c r="X3385" t="s">
        <v>44</v>
      </c>
      <c r="Y3385" t="s">
        <v>16162</v>
      </c>
      <c r="Z3385" t="s">
        <v>3067</v>
      </c>
      <c r="AA3385" t="s">
        <v>4529</v>
      </c>
      <c r="AB3385" t="s">
        <v>4530</v>
      </c>
      <c r="AC3385" t="s">
        <v>89</v>
      </c>
      <c r="AD3385" t="str">
        <f t="shared" si="52"/>
        <v>10-60</v>
      </c>
      <c r="AE3385" t="str">
        <f>VLOOKUP(AD3385,'Main_Sub Desc'!C:D,2,)</f>
        <v>LPC from invoicing</v>
      </c>
      <c r="AF3385" t="str">
        <f>VLOOKUP(VALUE(H3385),'Main_Sub Desc'!F:G,2,)</f>
        <v>Wtr Rev Late Payment</v>
      </c>
      <c r="AG3385">
        <f>IFERROR(VLOOKUP(VALUE(I3385),'PC Mapping'!A:F,6,),"")</f>
        <v>10719</v>
      </c>
      <c r="AH3385" s="13" t="str">
        <f>VLOOKUP(AG3385,'PC Mapping'!L:M,2,)</f>
        <v>All Other Water</v>
      </c>
    </row>
    <row r="3386" spans="1:34" x14ac:dyDescent="0.2">
      <c r="A3386" t="s">
        <v>16163</v>
      </c>
      <c r="B3386" t="s">
        <v>16160</v>
      </c>
      <c r="C3386" t="s">
        <v>4519</v>
      </c>
      <c r="D3386" t="s">
        <v>4520</v>
      </c>
      <c r="E3386" s="3">
        <v>45834</v>
      </c>
      <c r="F3386" t="s">
        <v>44</v>
      </c>
      <c r="G3386" t="s">
        <v>3742</v>
      </c>
      <c r="H3386" t="s">
        <v>3722</v>
      </c>
      <c r="I3386" t="s">
        <v>3752</v>
      </c>
      <c r="J3386" t="s">
        <v>4522</v>
      </c>
      <c r="K3386" s="2">
        <v>-5</v>
      </c>
      <c r="L3386" t="s">
        <v>44</v>
      </c>
      <c r="M3386" s="2">
        <v>-5</v>
      </c>
      <c r="N3386" t="s">
        <v>4523</v>
      </c>
      <c r="O3386" t="s">
        <v>4524</v>
      </c>
      <c r="P3386" t="s">
        <v>8877</v>
      </c>
      <c r="Q3386" t="s">
        <v>16164</v>
      </c>
      <c r="R3386" t="s">
        <v>44</v>
      </c>
      <c r="S3386" t="s">
        <v>4527</v>
      </c>
      <c r="T3386" s="3">
        <v>45834</v>
      </c>
      <c r="U3386" s="3">
        <v>45835</v>
      </c>
      <c r="V3386" s="2">
        <v>0</v>
      </c>
      <c r="W3386" t="s">
        <v>44</v>
      </c>
      <c r="X3386" t="s">
        <v>44</v>
      </c>
      <c r="Y3386" t="s">
        <v>16165</v>
      </c>
      <c r="Z3386" t="s">
        <v>2461</v>
      </c>
      <c r="AA3386" t="s">
        <v>4529</v>
      </c>
      <c r="AB3386" t="s">
        <v>4530</v>
      </c>
      <c r="AC3386" t="s">
        <v>89</v>
      </c>
      <c r="AD3386" t="str">
        <f t="shared" si="52"/>
        <v>10-60</v>
      </c>
      <c r="AE3386" t="str">
        <f>VLOOKUP(AD3386,'Main_Sub Desc'!C:D,2,)</f>
        <v>LPC from invoicing</v>
      </c>
      <c r="AF3386" t="str">
        <f>VLOOKUP(VALUE(H3386),'Main_Sub Desc'!F:G,2,)</f>
        <v>Wtr Rev Late Payment</v>
      </c>
      <c r="AG3386">
        <f>IFERROR(VLOOKUP(VALUE(I3386),'PC Mapping'!A:F,6,),"")</f>
        <v>10719</v>
      </c>
      <c r="AH3386" s="13" t="str">
        <f>VLOOKUP(AG3386,'PC Mapping'!L:M,2,)</f>
        <v>All Other Water</v>
      </c>
    </row>
    <row r="3387" spans="1:34" x14ac:dyDescent="0.2">
      <c r="A3387" t="s">
        <v>16166</v>
      </c>
      <c r="B3387" t="s">
        <v>16150</v>
      </c>
      <c r="C3387" t="s">
        <v>4519</v>
      </c>
      <c r="D3387" t="s">
        <v>4520</v>
      </c>
      <c r="E3387" s="3">
        <v>45834</v>
      </c>
      <c r="F3387" t="s">
        <v>44</v>
      </c>
      <c r="G3387" t="s">
        <v>3742</v>
      </c>
      <c r="H3387" t="s">
        <v>3722</v>
      </c>
      <c r="I3387" t="s">
        <v>4538</v>
      </c>
      <c r="J3387" t="s">
        <v>4522</v>
      </c>
      <c r="K3387" s="2">
        <v>-5</v>
      </c>
      <c r="L3387" t="s">
        <v>44</v>
      </c>
      <c r="M3387" s="2">
        <v>-5</v>
      </c>
      <c r="N3387" t="s">
        <v>4523</v>
      </c>
      <c r="O3387" t="s">
        <v>4524</v>
      </c>
      <c r="P3387" t="s">
        <v>16167</v>
      </c>
      <c r="Q3387" t="s">
        <v>16168</v>
      </c>
      <c r="R3387" t="s">
        <v>44</v>
      </c>
      <c r="S3387" t="s">
        <v>4527</v>
      </c>
      <c r="T3387" s="3">
        <v>45834</v>
      </c>
      <c r="U3387" s="3">
        <v>45835</v>
      </c>
      <c r="V3387" s="2">
        <v>0</v>
      </c>
      <c r="W3387" t="s">
        <v>44</v>
      </c>
      <c r="X3387" t="s">
        <v>44</v>
      </c>
      <c r="Y3387" t="s">
        <v>16169</v>
      </c>
      <c r="Z3387" t="s">
        <v>488</v>
      </c>
      <c r="AA3387" t="s">
        <v>4529</v>
      </c>
      <c r="AB3387" t="s">
        <v>4530</v>
      </c>
      <c r="AC3387" t="s">
        <v>89</v>
      </c>
      <c r="AD3387" t="str">
        <f t="shared" si="52"/>
        <v>10-60</v>
      </c>
      <c r="AE3387" t="str">
        <f>VLOOKUP(AD3387,'Main_Sub Desc'!C:D,2,)</f>
        <v>LPC from invoicing</v>
      </c>
      <c r="AF3387" t="str">
        <f>VLOOKUP(VALUE(H3387),'Main_Sub Desc'!F:G,2,)</f>
        <v>Wtr Rev Late Payment</v>
      </c>
      <c r="AG3387">
        <f>IFERROR(VLOOKUP(VALUE(I3387),'PC Mapping'!A:F,6,),"")</f>
        <v>10469</v>
      </c>
      <c r="AH3387" s="13" t="str">
        <f>VLOOKUP(AG3387,'PC Mapping'!L:M,2,)</f>
        <v>Bolivar Water</v>
      </c>
    </row>
    <row r="3388" spans="1:34" x14ac:dyDescent="0.2">
      <c r="A3388" t="s">
        <v>16166</v>
      </c>
      <c r="B3388" t="s">
        <v>16150</v>
      </c>
      <c r="C3388" t="s">
        <v>4519</v>
      </c>
      <c r="D3388" t="s">
        <v>4520</v>
      </c>
      <c r="E3388" s="3">
        <v>45834</v>
      </c>
      <c r="F3388" t="s">
        <v>44</v>
      </c>
      <c r="G3388" t="s">
        <v>3742</v>
      </c>
      <c r="H3388" t="s">
        <v>3716</v>
      </c>
      <c r="I3388" t="s">
        <v>4534</v>
      </c>
      <c r="J3388" t="s">
        <v>4522</v>
      </c>
      <c r="K3388" s="2">
        <v>-6.68</v>
      </c>
      <c r="L3388" t="s">
        <v>44</v>
      </c>
      <c r="M3388" s="2">
        <v>-6.68</v>
      </c>
      <c r="N3388" t="s">
        <v>4523</v>
      </c>
      <c r="O3388" t="s">
        <v>4524</v>
      </c>
      <c r="P3388" t="s">
        <v>16167</v>
      </c>
      <c r="Q3388" t="s">
        <v>16170</v>
      </c>
      <c r="R3388" t="s">
        <v>44</v>
      </c>
      <c r="S3388" t="s">
        <v>4527</v>
      </c>
      <c r="T3388" s="3">
        <v>45834</v>
      </c>
      <c r="U3388" s="3">
        <v>45835</v>
      </c>
      <c r="V3388" s="2">
        <v>0</v>
      </c>
      <c r="W3388" t="s">
        <v>44</v>
      </c>
      <c r="X3388" t="s">
        <v>44</v>
      </c>
      <c r="Y3388" t="s">
        <v>16171</v>
      </c>
      <c r="Z3388" t="s">
        <v>488</v>
      </c>
      <c r="AA3388" t="s">
        <v>4529</v>
      </c>
      <c r="AB3388" t="s">
        <v>4530</v>
      </c>
      <c r="AC3388" t="s">
        <v>89</v>
      </c>
      <c r="AD3388" t="str">
        <f t="shared" si="52"/>
        <v>10-60</v>
      </c>
      <c r="AE3388" t="str">
        <f>VLOOKUP(AD3388,'Main_Sub Desc'!C:D,2,)</f>
        <v>LPC from invoicing</v>
      </c>
      <c r="AF3388" t="str">
        <f>VLOOKUP(VALUE(H3388),'Main_Sub Desc'!F:G,2,)</f>
        <v>Wst Rev Late Payment</v>
      </c>
      <c r="AG3388">
        <f>IFERROR(VLOOKUP(VALUE(I3388),'PC Mapping'!A:F,6,),"")</f>
        <v>10514</v>
      </c>
      <c r="AH3388" s="13" t="str">
        <f>VLOOKUP(AG3388,'PC Mapping'!L:M,2,)</f>
        <v>Bolivar Sewer</v>
      </c>
    </row>
    <row r="3389" spans="1:34" x14ac:dyDescent="0.2">
      <c r="A3389" t="s">
        <v>16172</v>
      </c>
      <c r="B3389" t="s">
        <v>16173</v>
      </c>
      <c r="C3389" t="s">
        <v>4519</v>
      </c>
      <c r="D3389" t="s">
        <v>4520</v>
      </c>
      <c r="E3389" s="3">
        <v>45834</v>
      </c>
      <c r="F3389" t="s">
        <v>44</v>
      </c>
      <c r="G3389" t="s">
        <v>3742</v>
      </c>
      <c r="H3389" t="s">
        <v>3722</v>
      </c>
      <c r="I3389" t="s">
        <v>3752</v>
      </c>
      <c r="J3389" t="s">
        <v>4522</v>
      </c>
      <c r="K3389" s="2">
        <v>-5</v>
      </c>
      <c r="L3389" t="s">
        <v>44</v>
      </c>
      <c r="M3389" s="2">
        <v>-5</v>
      </c>
      <c r="N3389" t="s">
        <v>4523</v>
      </c>
      <c r="O3389" t="s">
        <v>4524</v>
      </c>
      <c r="P3389" t="s">
        <v>16174</v>
      </c>
      <c r="Q3389" t="s">
        <v>16175</v>
      </c>
      <c r="R3389" t="s">
        <v>44</v>
      </c>
      <c r="S3389" t="s">
        <v>4527</v>
      </c>
      <c r="T3389" s="3">
        <v>45834</v>
      </c>
      <c r="U3389" s="3">
        <v>45835</v>
      </c>
      <c r="V3389" s="2">
        <v>0</v>
      </c>
      <c r="W3389" t="s">
        <v>44</v>
      </c>
      <c r="X3389" t="s">
        <v>44</v>
      </c>
      <c r="Y3389" t="s">
        <v>16176</v>
      </c>
      <c r="Z3389" t="s">
        <v>16177</v>
      </c>
      <c r="AA3389" t="s">
        <v>4529</v>
      </c>
      <c r="AB3389" t="s">
        <v>4530</v>
      </c>
      <c r="AC3389" t="s">
        <v>89</v>
      </c>
      <c r="AD3389" t="str">
        <f t="shared" si="52"/>
        <v>10-60</v>
      </c>
      <c r="AE3389" t="str">
        <f>VLOOKUP(AD3389,'Main_Sub Desc'!C:D,2,)</f>
        <v>LPC from invoicing</v>
      </c>
      <c r="AF3389" t="str">
        <f>VLOOKUP(VALUE(H3389),'Main_Sub Desc'!F:G,2,)</f>
        <v>Wtr Rev Late Payment</v>
      </c>
      <c r="AG3389">
        <f>IFERROR(VLOOKUP(VALUE(I3389),'PC Mapping'!A:F,6,),"")</f>
        <v>10719</v>
      </c>
      <c r="AH3389" s="13" t="str">
        <f>VLOOKUP(AG3389,'PC Mapping'!L:M,2,)</f>
        <v>All Other Water</v>
      </c>
    </row>
    <row r="3390" spans="1:34" x14ac:dyDescent="0.2">
      <c r="A3390" t="s">
        <v>16178</v>
      </c>
      <c r="B3390" t="s">
        <v>16173</v>
      </c>
      <c r="C3390" t="s">
        <v>4519</v>
      </c>
      <c r="D3390" t="s">
        <v>4520</v>
      </c>
      <c r="E3390" s="3">
        <v>45834</v>
      </c>
      <c r="F3390" t="s">
        <v>44</v>
      </c>
      <c r="G3390" t="s">
        <v>3742</v>
      </c>
      <c r="H3390" t="s">
        <v>3722</v>
      </c>
      <c r="I3390" t="s">
        <v>3752</v>
      </c>
      <c r="J3390" t="s">
        <v>4522</v>
      </c>
      <c r="K3390" s="2">
        <v>-5</v>
      </c>
      <c r="L3390" t="s">
        <v>44</v>
      </c>
      <c r="M3390" s="2">
        <v>-5</v>
      </c>
      <c r="N3390" t="s">
        <v>4523</v>
      </c>
      <c r="O3390" t="s">
        <v>4524</v>
      </c>
      <c r="P3390" t="s">
        <v>13777</v>
      </c>
      <c r="Q3390" t="s">
        <v>16179</v>
      </c>
      <c r="R3390" t="s">
        <v>44</v>
      </c>
      <c r="S3390" t="s">
        <v>4527</v>
      </c>
      <c r="T3390" s="3">
        <v>45834</v>
      </c>
      <c r="U3390" s="3">
        <v>45835</v>
      </c>
      <c r="V3390" s="2">
        <v>0</v>
      </c>
      <c r="W3390" t="s">
        <v>44</v>
      </c>
      <c r="X3390" t="s">
        <v>44</v>
      </c>
      <c r="Y3390" t="s">
        <v>16180</v>
      </c>
      <c r="Z3390" t="s">
        <v>2967</v>
      </c>
      <c r="AA3390" t="s">
        <v>4529</v>
      </c>
      <c r="AB3390" t="s">
        <v>4530</v>
      </c>
      <c r="AC3390" t="s">
        <v>89</v>
      </c>
      <c r="AD3390" t="str">
        <f t="shared" si="52"/>
        <v>10-60</v>
      </c>
      <c r="AE3390" t="str">
        <f>VLOOKUP(AD3390,'Main_Sub Desc'!C:D,2,)</f>
        <v>LPC from invoicing</v>
      </c>
      <c r="AF3390" t="str">
        <f>VLOOKUP(VALUE(H3390),'Main_Sub Desc'!F:G,2,)</f>
        <v>Wtr Rev Late Payment</v>
      </c>
      <c r="AG3390">
        <f>IFERROR(VLOOKUP(VALUE(I3390),'PC Mapping'!A:F,6,),"")</f>
        <v>10719</v>
      </c>
      <c r="AH3390" s="13" t="str">
        <f>VLOOKUP(AG3390,'PC Mapping'!L:M,2,)</f>
        <v>All Other Water</v>
      </c>
    </row>
    <row r="3391" spans="1:34" x14ac:dyDescent="0.2">
      <c r="A3391" t="s">
        <v>16181</v>
      </c>
      <c r="B3391" t="s">
        <v>16182</v>
      </c>
      <c r="C3391" t="s">
        <v>4519</v>
      </c>
      <c r="D3391" t="s">
        <v>4520</v>
      </c>
      <c r="E3391" s="3">
        <v>45810</v>
      </c>
      <c r="F3391" t="s">
        <v>44</v>
      </c>
      <c r="G3391" t="s">
        <v>3742</v>
      </c>
      <c r="H3391" t="s">
        <v>3722</v>
      </c>
      <c r="I3391" t="s">
        <v>3752</v>
      </c>
      <c r="J3391" t="s">
        <v>4522</v>
      </c>
      <c r="K3391" s="2">
        <v>-5</v>
      </c>
      <c r="L3391" t="s">
        <v>44</v>
      </c>
      <c r="M3391" s="2">
        <v>-5</v>
      </c>
      <c r="N3391" t="s">
        <v>4523</v>
      </c>
      <c r="O3391" t="s">
        <v>4524</v>
      </c>
      <c r="P3391" t="s">
        <v>6172</v>
      </c>
      <c r="Q3391" t="s">
        <v>16183</v>
      </c>
      <c r="R3391" t="s">
        <v>44</v>
      </c>
      <c r="S3391" t="s">
        <v>4527</v>
      </c>
      <c r="T3391" s="3">
        <v>45810</v>
      </c>
      <c r="U3391" s="3">
        <v>45811</v>
      </c>
      <c r="V3391" s="2">
        <v>0</v>
      </c>
      <c r="W3391" t="s">
        <v>44</v>
      </c>
      <c r="X3391" t="s">
        <v>44</v>
      </c>
      <c r="Y3391" t="s">
        <v>16184</v>
      </c>
      <c r="Z3391" t="s">
        <v>2802</v>
      </c>
      <c r="AA3391" t="s">
        <v>4529</v>
      </c>
      <c r="AB3391" t="s">
        <v>4530</v>
      </c>
      <c r="AC3391" t="s">
        <v>89</v>
      </c>
      <c r="AD3391" t="str">
        <f t="shared" si="52"/>
        <v>10-60</v>
      </c>
      <c r="AE3391" t="str">
        <f>VLOOKUP(AD3391,'Main_Sub Desc'!C:D,2,)</f>
        <v>LPC from invoicing</v>
      </c>
      <c r="AF3391" t="str">
        <f>VLOOKUP(VALUE(H3391),'Main_Sub Desc'!F:G,2,)</f>
        <v>Wtr Rev Late Payment</v>
      </c>
      <c r="AG3391">
        <f>IFERROR(VLOOKUP(VALUE(I3391),'PC Mapping'!A:F,6,),"")</f>
        <v>10719</v>
      </c>
      <c r="AH3391" s="13" t="str">
        <f>VLOOKUP(AG3391,'PC Mapping'!L:M,2,)</f>
        <v>All Other Water</v>
      </c>
    </row>
    <row r="3392" spans="1:34" x14ac:dyDescent="0.2">
      <c r="A3392" t="s">
        <v>16185</v>
      </c>
      <c r="B3392" t="s">
        <v>16186</v>
      </c>
      <c r="C3392" t="s">
        <v>4519</v>
      </c>
      <c r="D3392" t="s">
        <v>4520</v>
      </c>
      <c r="E3392" s="3">
        <v>45811</v>
      </c>
      <c r="F3392" t="s">
        <v>44</v>
      </c>
      <c r="G3392" t="s">
        <v>3742</v>
      </c>
      <c r="H3392" t="s">
        <v>3722</v>
      </c>
      <c r="I3392" t="s">
        <v>3752</v>
      </c>
      <c r="J3392" t="s">
        <v>4522</v>
      </c>
      <c r="K3392" s="2">
        <v>-5</v>
      </c>
      <c r="L3392" t="s">
        <v>44</v>
      </c>
      <c r="M3392" s="2">
        <v>-5</v>
      </c>
      <c r="N3392" t="s">
        <v>4523</v>
      </c>
      <c r="O3392" t="s">
        <v>4524</v>
      </c>
      <c r="P3392" t="s">
        <v>11906</v>
      </c>
      <c r="Q3392" t="s">
        <v>16187</v>
      </c>
      <c r="R3392" t="s">
        <v>44</v>
      </c>
      <c r="S3392" t="s">
        <v>4527</v>
      </c>
      <c r="T3392" s="3">
        <v>45811</v>
      </c>
      <c r="U3392" s="3">
        <v>45812</v>
      </c>
      <c r="V3392" s="2">
        <v>0</v>
      </c>
      <c r="W3392" t="s">
        <v>44</v>
      </c>
      <c r="X3392" t="s">
        <v>44</v>
      </c>
      <c r="Y3392" t="s">
        <v>16188</v>
      </c>
      <c r="Z3392" t="s">
        <v>2387</v>
      </c>
      <c r="AA3392" t="s">
        <v>4529</v>
      </c>
      <c r="AB3392" t="s">
        <v>4530</v>
      </c>
      <c r="AC3392" t="s">
        <v>89</v>
      </c>
      <c r="AD3392" t="str">
        <f t="shared" si="52"/>
        <v>10-60</v>
      </c>
      <c r="AE3392" t="str">
        <f>VLOOKUP(AD3392,'Main_Sub Desc'!C:D,2,)</f>
        <v>LPC from invoicing</v>
      </c>
      <c r="AF3392" t="str">
        <f>VLOOKUP(VALUE(H3392),'Main_Sub Desc'!F:G,2,)</f>
        <v>Wtr Rev Late Payment</v>
      </c>
      <c r="AG3392">
        <f>IFERROR(VLOOKUP(VALUE(I3392),'PC Mapping'!A:F,6,),"")</f>
        <v>10719</v>
      </c>
      <c r="AH3392" s="13" t="str">
        <f>VLOOKUP(AG3392,'PC Mapping'!L:M,2,)</f>
        <v>All Other Water</v>
      </c>
    </row>
    <row r="3393" spans="1:34" x14ac:dyDescent="0.2">
      <c r="A3393" t="s">
        <v>16189</v>
      </c>
      <c r="B3393" t="s">
        <v>16186</v>
      </c>
      <c r="C3393" t="s">
        <v>4519</v>
      </c>
      <c r="D3393" t="s">
        <v>4520</v>
      </c>
      <c r="E3393" s="3">
        <v>45811</v>
      </c>
      <c r="F3393" t="s">
        <v>44</v>
      </c>
      <c r="G3393" t="s">
        <v>3742</v>
      </c>
      <c r="H3393" t="s">
        <v>3722</v>
      </c>
      <c r="I3393" t="s">
        <v>3752</v>
      </c>
      <c r="J3393" t="s">
        <v>4522</v>
      </c>
      <c r="K3393" s="2">
        <v>-5</v>
      </c>
      <c r="L3393" t="s">
        <v>44</v>
      </c>
      <c r="M3393" s="2">
        <v>-5</v>
      </c>
      <c r="N3393" t="s">
        <v>4523</v>
      </c>
      <c r="O3393" t="s">
        <v>4524</v>
      </c>
      <c r="P3393" t="s">
        <v>5492</v>
      </c>
      <c r="Q3393" t="s">
        <v>16190</v>
      </c>
      <c r="R3393" t="s">
        <v>44</v>
      </c>
      <c r="S3393" t="s">
        <v>4527</v>
      </c>
      <c r="T3393" s="3">
        <v>45811</v>
      </c>
      <c r="U3393" s="3">
        <v>45812</v>
      </c>
      <c r="V3393" s="2">
        <v>0</v>
      </c>
      <c r="W3393" t="s">
        <v>44</v>
      </c>
      <c r="X3393" t="s">
        <v>44</v>
      </c>
      <c r="Y3393" t="s">
        <v>16191</v>
      </c>
      <c r="Z3393" t="s">
        <v>2667</v>
      </c>
      <c r="AA3393" t="s">
        <v>4529</v>
      </c>
      <c r="AB3393" t="s">
        <v>4530</v>
      </c>
      <c r="AC3393" t="s">
        <v>89</v>
      </c>
      <c r="AD3393" t="str">
        <f t="shared" si="52"/>
        <v>10-60</v>
      </c>
      <c r="AE3393" t="str">
        <f>VLOOKUP(AD3393,'Main_Sub Desc'!C:D,2,)</f>
        <v>LPC from invoicing</v>
      </c>
      <c r="AF3393" t="str">
        <f>VLOOKUP(VALUE(H3393),'Main_Sub Desc'!F:G,2,)</f>
        <v>Wtr Rev Late Payment</v>
      </c>
      <c r="AG3393">
        <f>IFERROR(VLOOKUP(VALUE(I3393),'PC Mapping'!A:F,6,),"")</f>
        <v>10719</v>
      </c>
      <c r="AH3393" s="13" t="str">
        <f>VLOOKUP(AG3393,'PC Mapping'!L:M,2,)</f>
        <v>All Other Water</v>
      </c>
    </row>
    <row r="3394" spans="1:34" x14ac:dyDescent="0.2">
      <c r="A3394" t="s">
        <v>16192</v>
      </c>
      <c r="B3394" t="s">
        <v>16186</v>
      </c>
      <c r="C3394" t="s">
        <v>4519</v>
      </c>
      <c r="D3394" t="s">
        <v>4520</v>
      </c>
      <c r="E3394" s="3">
        <v>45811</v>
      </c>
      <c r="F3394" t="s">
        <v>44</v>
      </c>
      <c r="G3394" t="s">
        <v>3742</v>
      </c>
      <c r="H3394" t="s">
        <v>3722</v>
      </c>
      <c r="I3394" t="s">
        <v>3752</v>
      </c>
      <c r="J3394" t="s">
        <v>4522</v>
      </c>
      <c r="K3394" s="2">
        <v>-13.95</v>
      </c>
      <c r="L3394" t="s">
        <v>44</v>
      </c>
      <c r="M3394" s="2">
        <v>-13.95</v>
      </c>
      <c r="N3394" t="s">
        <v>4523</v>
      </c>
      <c r="O3394" t="s">
        <v>4524</v>
      </c>
      <c r="P3394" t="s">
        <v>8628</v>
      </c>
      <c r="Q3394" t="s">
        <v>16193</v>
      </c>
      <c r="R3394" t="s">
        <v>44</v>
      </c>
      <c r="S3394" t="s">
        <v>4527</v>
      </c>
      <c r="T3394" s="3">
        <v>45811</v>
      </c>
      <c r="U3394" s="3">
        <v>45812</v>
      </c>
      <c r="V3394" s="2">
        <v>0</v>
      </c>
      <c r="W3394" t="s">
        <v>44</v>
      </c>
      <c r="X3394" t="s">
        <v>44</v>
      </c>
      <c r="Y3394" t="s">
        <v>13587</v>
      </c>
      <c r="Z3394" t="s">
        <v>2007</v>
      </c>
      <c r="AA3394" t="s">
        <v>4529</v>
      </c>
      <c r="AB3394" t="s">
        <v>4530</v>
      </c>
      <c r="AC3394" t="s">
        <v>89</v>
      </c>
      <c r="AD3394" t="str">
        <f t="shared" si="52"/>
        <v>10-60</v>
      </c>
      <c r="AE3394" t="str">
        <f>VLOOKUP(AD3394,'Main_Sub Desc'!C:D,2,)</f>
        <v>LPC from invoicing</v>
      </c>
      <c r="AF3394" t="str">
        <f>VLOOKUP(VALUE(H3394),'Main_Sub Desc'!F:G,2,)</f>
        <v>Wtr Rev Late Payment</v>
      </c>
      <c r="AG3394">
        <f>IFERROR(VLOOKUP(VALUE(I3394),'PC Mapping'!A:F,6,),"")</f>
        <v>10719</v>
      </c>
      <c r="AH3394" s="13" t="str">
        <f>VLOOKUP(AG3394,'PC Mapping'!L:M,2,)</f>
        <v>All Other Water</v>
      </c>
    </row>
    <row r="3395" spans="1:34" x14ac:dyDescent="0.2">
      <c r="A3395" t="s">
        <v>16194</v>
      </c>
      <c r="B3395" t="s">
        <v>16195</v>
      </c>
      <c r="C3395" t="s">
        <v>4519</v>
      </c>
      <c r="D3395" t="s">
        <v>4520</v>
      </c>
      <c r="E3395" s="3">
        <v>45811</v>
      </c>
      <c r="F3395" t="s">
        <v>44</v>
      </c>
      <c r="G3395" t="s">
        <v>3742</v>
      </c>
      <c r="H3395" t="s">
        <v>3722</v>
      </c>
      <c r="I3395" t="s">
        <v>3752</v>
      </c>
      <c r="J3395" t="s">
        <v>4522</v>
      </c>
      <c r="K3395" s="2">
        <v>-5</v>
      </c>
      <c r="L3395" t="s">
        <v>44</v>
      </c>
      <c r="M3395" s="2">
        <v>-5</v>
      </c>
      <c r="N3395" t="s">
        <v>4523</v>
      </c>
      <c r="O3395" t="s">
        <v>4524</v>
      </c>
      <c r="P3395" t="s">
        <v>11911</v>
      </c>
      <c r="Q3395" t="s">
        <v>16196</v>
      </c>
      <c r="R3395" t="s">
        <v>44</v>
      </c>
      <c r="S3395" t="s">
        <v>4527</v>
      </c>
      <c r="T3395" s="3">
        <v>45811</v>
      </c>
      <c r="U3395" s="3">
        <v>45812</v>
      </c>
      <c r="V3395" s="2">
        <v>0</v>
      </c>
      <c r="W3395" t="s">
        <v>44</v>
      </c>
      <c r="X3395" t="s">
        <v>44</v>
      </c>
      <c r="Y3395" t="s">
        <v>16197</v>
      </c>
      <c r="Z3395" t="s">
        <v>2579</v>
      </c>
      <c r="AA3395" t="s">
        <v>4529</v>
      </c>
      <c r="AB3395" t="s">
        <v>4530</v>
      </c>
      <c r="AC3395" t="s">
        <v>89</v>
      </c>
      <c r="AD3395" t="str">
        <f t="shared" si="52"/>
        <v>10-60</v>
      </c>
      <c r="AE3395" t="str">
        <f>VLOOKUP(AD3395,'Main_Sub Desc'!C:D,2,)</f>
        <v>LPC from invoicing</v>
      </c>
      <c r="AF3395" t="str">
        <f>VLOOKUP(VALUE(H3395),'Main_Sub Desc'!F:G,2,)</f>
        <v>Wtr Rev Late Payment</v>
      </c>
      <c r="AG3395">
        <f>IFERROR(VLOOKUP(VALUE(I3395),'PC Mapping'!A:F,6,),"")</f>
        <v>10719</v>
      </c>
      <c r="AH3395" s="13" t="str">
        <f>VLOOKUP(AG3395,'PC Mapping'!L:M,2,)</f>
        <v>All Other Water</v>
      </c>
    </row>
    <row r="3396" spans="1:34" x14ac:dyDescent="0.2">
      <c r="A3396" t="s">
        <v>16198</v>
      </c>
      <c r="B3396" t="s">
        <v>16195</v>
      </c>
      <c r="C3396" t="s">
        <v>4519</v>
      </c>
      <c r="D3396" t="s">
        <v>4520</v>
      </c>
      <c r="E3396" s="3">
        <v>45811</v>
      </c>
      <c r="F3396" t="s">
        <v>44</v>
      </c>
      <c r="G3396" t="s">
        <v>3742</v>
      </c>
      <c r="H3396" t="s">
        <v>3722</v>
      </c>
      <c r="I3396" t="s">
        <v>3752</v>
      </c>
      <c r="J3396" t="s">
        <v>4522</v>
      </c>
      <c r="K3396" s="2">
        <v>-5</v>
      </c>
      <c r="L3396" t="s">
        <v>44</v>
      </c>
      <c r="M3396" s="2">
        <v>-5</v>
      </c>
      <c r="N3396" t="s">
        <v>4523</v>
      </c>
      <c r="O3396" t="s">
        <v>4524</v>
      </c>
      <c r="P3396" t="s">
        <v>6719</v>
      </c>
      <c r="Q3396" t="s">
        <v>16199</v>
      </c>
      <c r="R3396" t="s">
        <v>44</v>
      </c>
      <c r="S3396" t="s">
        <v>4527</v>
      </c>
      <c r="T3396" s="3">
        <v>45811</v>
      </c>
      <c r="U3396" s="3">
        <v>45812</v>
      </c>
      <c r="V3396" s="2">
        <v>0</v>
      </c>
      <c r="W3396" t="s">
        <v>44</v>
      </c>
      <c r="X3396" t="s">
        <v>44</v>
      </c>
      <c r="Y3396" t="s">
        <v>16200</v>
      </c>
      <c r="Z3396" t="s">
        <v>1660</v>
      </c>
      <c r="AA3396" t="s">
        <v>4529</v>
      </c>
      <c r="AB3396" t="s">
        <v>4530</v>
      </c>
      <c r="AC3396" t="s">
        <v>89</v>
      </c>
      <c r="AD3396" t="str">
        <f t="shared" ref="AD3396:AD3459" si="53">CONCATENATE(VALUE(AA3396),"-",VALUE(AB3396))</f>
        <v>10-60</v>
      </c>
      <c r="AE3396" t="str">
        <f>VLOOKUP(AD3396,'Main_Sub Desc'!C:D,2,)</f>
        <v>LPC from invoicing</v>
      </c>
      <c r="AF3396" t="str">
        <f>VLOOKUP(VALUE(H3396),'Main_Sub Desc'!F:G,2,)</f>
        <v>Wtr Rev Late Payment</v>
      </c>
      <c r="AG3396">
        <f>IFERROR(VLOOKUP(VALUE(I3396),'PC Mapping'!A:F,6,),"")</f>
        <v>10719</v>
      </c>
      <c r="AH3396" s="13" t="str">
        <f>VLOOKUP(AG3396,'PC Mapping'!L:M,2,)</f>
        <v>All Other Water</v>
      </c>
    </row>
    <row r="3397" spans="1:34" x14ac:dyDescent="0.2">
      <c r="A3397" t="s">
        <v>16201</v>
      </c>
      <c r="B3397" t="s">
        <v>16195</v>
      </c>
      <c r="C3397" t="s">
        <v>4519</v>
      </c>
      <c r="D3397" t="s">
        <v>4520</v>
      </c>
      <c r="E3397" s="3">
        <v>45811</v>
      </c>
      <c r="F3397" t="s">
        <v>44</v>
      </c>
      <c r="G3397" t="s">
        <v>3742</v>
      </c>
      <c r="H3397" t="s">
        <v>3722</v>
      </c>
      <c r="I3397" t="s">
        <v>3752</v>
      </c>
      <c r="J3397" t="s">
        <v>4522</v>
      </c>
      <c r="K3397" s="2">
        <v>-5</v>
      </c>
      <c r="L3397" t="s">
        <v>44</v>
      </c>
      <c r="M3397" s="2">
        <v>-5</v>
      </c>
      <c r="N3397" t="s">
        <v>4523</v>
      </c>
      <c r="O3397" t="s">
        <v>4524</v>
      </c>
      <c r="P3397" t="s">
        <v>5074</v>
      </c>
      <c r="Q3397" t="s">
        <v>16202</v>
      </c>
      <c r="R3397" t="s">
        <v>44</v>
      </c>
      <c r="S3397" t="s">
        <v>4527</v>
      </c>
      <c r="T3397" s="3">
        <v>45811</v>
      </c>
      <c r="U3397" s="3">
        <v>45812</v>
      </c>
      <c r="V3397" s="2">
        <v>0</v>
      </c>
      <c r="W3397" t="s">
        <v>44</v>
      </c>
      <c r="X3397" t="s">
        <v>44</v>
      </c>
      <c r="Y3397" t="s">
        <v>14867</v>
      </c>
      <c r="Z3397" t="s">
        <v>2894</v>
      </c>
      <c r="AA3397" t="s">
        <v>4529</v>
      </c>
      <c r="AB3397" t="s">
        <v>4530</v>
      </c>
      <c r="AC3397" t="s">
        <v>99</v>
      </c>
      <c r="AD3397" t="str">
        <f t="shared" si="53"/>
        <v>10-60</v>
      </c>
      <c r="AE3397" t="str">
        <f>VLOOKUP(AD3397,'Main_Sub Desc'!C:D,2,)</f>
        <v>LPC from invoicing</v>
      </c>
      <c r="AF3397" t="str">
        <f>VLOOKUP(VALUE(H3397),'Main_Sub Desc'!F:G,2,)</f>
        <v>Wtr Rev Late Payment</v>
      </c>
      <c r="AG3397">
        <f>IFERROR(VLOOKUP(VALUE(I3397),'PC Mapping'!A:F,6,),"")</f>
        <v>10719</v>
      </c>
      <c r="AH3397" s="13" t="str">
        <f>VLOOKUP(AG3397,'PC Mapping'!L:M,2,)</f>
        <v>All Other Water</v>
      </c>
    </row>
    <row r="3398" spans="1:34" x14ac:dyDescent="0.2">
      <c r="A3398" t="s">
        <v>16203</v>
      </c>
      <c r="B3398" t="s">
        <v>16186</v>
      </c>
      <c r="C3398" t="s">
        <v>4519</v>
      </c>
      <c r="D3398" t="s">
        <v>4520</v>
      </c>
      <c r="E3398" s="3">
        <v>45811</v>
      </c>
      <c r="F3398" t="s">
        <v>44</v>
      </c>
      <c r="G3398" t="s">
        <v>3742</v>
      </c>
      <c r="H3398" t="s">
        <v>3722</v>
      </c>
      <c r="I3398" t="s">
        <v>3752</v>
      </c>
      <c r="J3398" t="s">
        <v>4522</v>
      </c>
      <c r="K3398" s="2">
        <v>-5</v>
      </c>
      <c r="L3398" t="s">
        <v>44</v>
      </c>
      <c r="M3398" s="2">
        <v>-5</v>
      </c>
      <c r="N3398" t="s">
        <v>4523</v>
      </c>
      <c r="O3398" t="s">
        <v>4524</v>
      </c>
      <c r="P3398" t="s">
        <v>16204</v>
      </c>
      <c r="Q3398" t="s">
        <v>16205</v>
      </c>
      <c r="R3398" t="s">
        <v>44</v>
      </c>
      <c r="S3398" t="s">
        <v>4527</v>
      </c>
      <c r="T3398" s="3">
        <v>45811</v>
      </c>
      <c r="U3398" s="3">
        <v>45812</v>
      </c>
      <c r="V3398" s="2">
        <v>0</v>
      </c>
      <c r="W3398" t="s">
        <v>44</v>
      </c>
      <c r="X3398" t="s">
        <v>44</v>
      </c>
      <c r="Y3398" t="s">
        <v>16206</v>
      </c>
      <c r="Z3398" t="s">
        <v>1829</v>
      </c>
      <c r="AA3398" t="s">
        <v>4529</v>
      </c>
      <c r="AB3398" t="s">
        <v>4530</v>
      </c>
      <c r="AC3398" t="s">
        <v>89</v>
      </c>
      <c r="AD3398" t="str">
        <f t="shared" si="53"/>
        <v>10-60</v>
      </c>
      <c r="AE3398" t="str">
        <f>VLOOKUP(AD3398,'Main_Sub Desc'!C:D,2,)</f>
        <v>LPC from invoicing</v>
      </c>
      <c r="AF3398" t="str">
        <f>VLOOKUP(VALUE(H3398),'Main_Sub Desc'!F:G,2,)</f>
        <v>Wtr Rev Late Payment</v>
      </c>
      <c r="AG3398">
        <f>IFERROR(VLOOKUP(VALUE(I3398),'PC Mapping'!A:F,6,),"")</f>
        <v>10719</v>
      </c>
      <c r="AH3398" s="13" t="str">
        <f>VLOOKUP(AG3398,'PC Mapping'!L:M,2,)</f>
        <v>All Other Water</v>
      </c>
    </row>
    <row r="3399" spans="1:34" x14ac:dyDescent="0.2">
      <c r="A3399" t="s">
        <v>16207</v>
      </c>
      <c r="B3399" t="s">
        <v>16208</v>
      </c>
      <c r="C3399" t="s">
        <v>4519</v>
      </c>
      <c r="D3399" t="s">
        <v>4520</v>
      </c>
      <c r="E3399" s="3">
        <v>45813</v>
      </c>
      <c r="F3399" t="s">
        <v>44</v>
      </c>
      <c r="G3399" t="s">
        <v>3742</v>
      </c>
      <c r="H3399" t="s">
        <v>3722</v>
      </c>
      <c r="I3399" t="s">
        <v>3752</v>
      </c>
      <c r="J3399" t="s">
        <v>4522</v>
      </c>
      <c r="K3399" s="2">
        <v>-5</v>
      </c>
      <c r="L3399" t="s">
        <v>44</v>
      </c>
      <c r="M3399" s="2">
        <v>-5</v>
      </c>
      <c r="N3399" t="s">
        <v>4523</v>
      </c>
      <c r="O3399" t="s">
        <v>4524</v>
      </c>
      <c r="P3399" t="s">
        <v>12983</v>
      </c>
      <c r="Q3399" t="s">
        <v>16209</v>
      </c>
      <c r="R3399" t="s">
        <v>44</v>
      </c>
      <c r="S3399" t="s">
        <v>4527</v>
      </c>
      <c r="T3399" s="3">
        <v>45813</v>
      </c>
      <c r="U3399" s="3">
        <v>45814</v>
      </c>
      <c r="V3399" s="2">
        <v>0</v>
      </c>
      <c r="W3399" t="s">
        <v>44</v>
      </c>
      <c r="X3399" t="s">
        <v>44</v>
      </c>
      <c r="Y3399" t="s">
        <v>16210</v>
      </c>
      <c r="Z3399" t="s">
        <v>3460</v>
      </c>
      <c r="AA3399" t="s">
        <v>4529</v>
      </c>
      <c r="AB3399" t="s">
        <v>4530</v>
      </c>
      <c r="AC3399" t="s">
        <v>89</v>
      </c>
      <c r="AD3399" t="str">
        <f t="shared" si="53"/>
        <v>10-60</v>
      </c>
      <c r="AE3399" t="str">
        <f>VLOOKUP(AD3399,'Main_Sub Desc'!C:D,2,)</f>
        <v>LPC from invoicing</v>
      </c>
      <c r="AF3399" t="str">
        <f>VLOOKUP(VALUE(H3399),'Main_Sub Desc'!F:G,2,)</f>
        <v>Wtr Rev Late Payment</v>
      </c>
      <c r="AG3399">
        <f>IFERROR(VLOOKUP(VALUE(I3399),'PC Mapping'!A:F,6,),"")</f>
        <v>10719</v>
      </c>
      <c r="AH3399" s="13" t="str">
        <f>VLOOKUP(AG3399,'PC Mapping'!L:M,2,)</f>
        <v>All Other Water</v>
      </c>
    </row>
    <row r="3400" spans="1:34" x14ac:dyDescent="0.2">
      <c r="A3400" t="s">
        <v>16211</v>
      </c>
      <c r="B3400" t="s">
        <v>16212</v>
      </c>
      <c r="C3400" t="s">
        <v>4519</v>
      </c>
      <c r="D3400" t="s">
        <v>4520</v>
      </c>
      <c r="E3400" s="3">
        <v>45814</v>
      </c>
      <c r="F3400" t="s">
        <v>44</v>
      </c>
      <c r="G3400" t="s">
        <v>3742</v>
      </c>
      <c r="H3400" t="s">
        <v>3722</v>
      </c>
      <c r="I3400" t="s">
        <v>3752</v>
      </c>
      <c r="J3400" t="s">
        <v>4522</v>
      </c>
      <c r="K3400" s="2">
        <v>-5</v>
      </c>
      <c r="L3400" t="s">
        <v>44</v>
      </c>
      <c r="M3400" s="2">
        <v>-5</v>
      </c>
      <c r="N3400" t="s">
        <v>4523</v>
      </c>
      <c r="O3400" t="s">
        <v>4524</v>
      </c>
      <c r="P3400" t="s">
        <v>16213</v>
      </c>
      <c r="Q3400" t="s">
        <v>16214</v>
      </c>
      <c r="R3400" t="s">
        <v>44</v>
      </c>
      <c r="S3400" t="s">
        <v>4527</v>
      </c>
      <c r="T3400" s="3">
        <v>45814</v>
      </c>
      <c r="U3400" s="3">
        <v>45817</v>
      </c>
      <c r="V3400" s="2">
        <v>0</v>
      </c>
      <c r="W3400" t="s">
        <v>44</v>
      </c>
      <c r="X3400" t="s">
        <v>44</v>
      </c>
      <c r="Y3400" t="s">
        <v>16215</v>
      </c>
      <c r="Z3400" t="s">
        <v>16216</v>
      </c>
      <c r="AA3400" t="s">
        <v>4529</v>
      </c>
      <c r="AB3400" t="s">
        <v>4530</v>
      </c>
      <c r="AC3400" t="s">
        <v>89</v>
      </c>
      <c r="AD3400" t="str">
        <f t="shared" si="53"/>
        <v>10-60</v>
      </c>
      <c r="AE3400" t="str">
        <f>VLOOKUP(AD3400,'Main_Sub Desc'!C:D,2,)</f>
        <v>LPC from invoicing</v>
      </c>
      <c r="AF3400" t="str">
        <f>VLOOKUP(VALUE(H3400),'Main_Sub Desc'!F:G,2,)</f>
        <v>Wtr Rev Late Payment</v>
      </c>
      <c r="AG3400">
        <f>IFERROR(VLOOKUP(VALUE(I3400),'PC Mapping'!A:F,6,),"")</f>
        <v>10719</v>
      </c>
      <c r="AH3400" s="13" t="str">
        <f>VLOOKUP(AG3400,'PC Mapping'!L:M,2,)</f>
        <v>All Other Water</v>
      </c>
    </row>
    <row r="3401" spans="1:34" x14ac:dyDescent="0.2">
      <c r="A3401" t="s">
        <v>16217</v>
      </c>
      <c r="B3401" t="s">
        <v>16212</v>
      </c>
      <c r="C3401" t="s">
        <v>4519</v>
      </c>
      <c r="D3401" t="s">
        <v>4520</v>
      </c>
      <c r="E3401" s="3">
        <v>45814</v>
      </c>
      <c r="F3401" t="s">
        <v>44</v>
      </c>
      <c r="G3401" t="s">
        <v>3742</v>
      </c>
      <c r="H3401" t="s">
        <v>3722</v>
      </c>
      <c r="I3401" t="s">
        <v>3752</v>
      </c>
      <c r="J3401" t="s">
        <v>4522</v>
      </c>
      <c r="K3401" s="2">
        <v>-5</v>
      </c>
      <c r="L3401" t="s">
        <v>44</v>
      </c>
      <c r="M3401" s="2">
        <v>-5</v>
      </c>
      <c r="N3401" t="s">
        <v>4523</v>
      </c>
      <c r="O3401" t="s">
        <v>4524</v>
      </c>
      <c r="P3401" t="s">
        <v>16218</v>
      </c>
      <c r="Q3401" t="s">
        <v>16219</v>
      </c>
      <c r="R3401" t="s">
        <v>44</v>
      </c>
      <c r="S3401" t="s">
        <v>4527</v>
      </c>
      <c r="T3401" s="3">
        <v>45814</v>
      </c>
      <c r="U3401" s="3">
        <v>45817</v>
      </c>
      <c r="V3401" s="2">
        <v>0</v>
      </c>
      <c r="W3401" t="s">
        <v>44</v>
      </c>
      <c r="X3401" t="s">
        <v>44</v>
      </c>
      <c r="Y3401" t="s">
        <v>16220</v>
      </c>
      <c r="Z3401" t="s">
        <v>16221</v>
      </c>
      <c r="AA3401" t="s">
        <v>4529</v>
      </c>
      <c r="AB3401" t="s">
        <v>4530</v>
      </c>
      <c r="AC3401" t="s">
        <v>89</v>
      </c>
      <c r="AD3401" t="str">
        <f t="shared" si="53"/>
        <v>10-60</v>
      </c>
      <c r="AE3401" t="str">
        <f>VLOOKUP(AD3401,'Main_Sub Desc'!C:D,2,)</f>
        <v>LPC from invoicing</v>
      </c>
      <c r="AF3401" t="str">
        <f>VLOOKUP(VALUE(H3401),'Main_Sub Desc'!F:G,2,)</f>
        <v>Wtr Rev Late Payment</v>
      </c>
      <c r="AG3401">
        <f>IFERROR(VLOOKUP(VALUE(I3401),'PC Mapping'!A:F,6,),"")</f>
        <v>10719</v>
      </c>
      <c r="AH3401" s="13" t="str">
        <f>VLOOKUP(AG3401,'PC Mapping'!L:M,2,)</f>
        <v>All Other Water</v>
      </c>
    </row>
    <row r="3402" spans="1:34" x14ac:dyDescent="0.2">
      <c r="A3402" t="s">
        <v>16222</v>
      </c>
      <c r="B3402" t="s">
        <v>16212</v>
      </c>
      <c r="C3402" t="s">
        <v>4519</v>
      </c>
      <c r="D3402" t="s">
        <v>4520</v>
      </c>
      <c r="E3402" s="3">
        <v>45814</v>
      </c>
      <c r="F3402" t="s">
        <v>44</v>
      </c>
      <c r="G3402" t="s">
        <v>3742</v>
      </c>
      <c r="H3402" t="s">
        <v>3722</v>
      </c>
      <c r="I3402" t="s">
        <v>3752</v>
      </c>
      <c r="J3402" t="s">
        <v>4522</v>
      </c>
      <c r="K3402" s="2">
        <v>-5</v>
      </c>
      <c r="L3402" t="s">
        <v>44</v>
      </c>
      <c r="M3402" s="2">
        <v>-5</v>
      </c>
      <c r="N3402" t="s">
        <v>4523</v>
      </c>
      <c r="O3402" t="s">
        <v>4524</v>
      </c>
      <c r="P3402" t="s">
        <v>11383</v>
      </c>
      <c r="Q3402" t="s">
        <v>16223</v>
      </c>
      <c r="R3402" t="s">
        <v>44</v>
      </c>
      <c r="S3402" t="s">
        <v>4527</v>
      </c>
      <c r="T3402" s="3">
        <v>45814</v>
      </c>
      <c r="U3402" s="3">
        <v>45817</v>
      </c>
      <c r="V3402" s="2">
        <v>0</v>
      </c>
      <c r="W3402" t="s">
        <v>44</v>
      </c>
      <c r="X3402" t="s">
        <v>44</v>
      </c>
      <c r="Y3402" t="s">
        <v>16224</v>
      </c>
      <c r="Z3402" t="s">
        <v>1587</v>
      </c>
      <c r="AA3402" t="s">
        <v>4529</v>
      </c>
      <c r="AB3402" t="s">
        <v>4530</v>
      </c>
      <c r="AC3402" t="s">
        <v>89</v>
      </c>
      <c r="AD3402" t="str">
        <f t="shared" si="53"/>
        <v>10-60</v>
      </c>
      <c r="AE3402" t="str">
        <f>VLOOKUP(AD3402,'Main_Sub Desc'!C:D,2,)</f>
        <v>LPC from invoicing</v>
      </c>
      <c r="AF3402" t="str">
        <f>VLOOKUP(VALUE(H3402),'Main_Sub Desc'!F:G,2,)</f>
        <v>Wtr Rev Late Payment</v>
      </c>
      <c r="AG3402">
        <f>IFERROR(VLOOKUP(VALUE(I3402),'PC Mapping'!A:F,6,),"")</f>
        <v>10719</v>
      </c>
      <c r="AH3402" s="13" t="str">
        <f>VLOOKUP(AG3402,'PC Mapping'!L:M,2,)</f>
        <v>All Other Water</v>
      </c>
    </row>
    <row r="3403" spans="1:34" x14ac:dyDescent="0.2">
      <c r="A3403" t="s">
        <v>16225</v>
      </c>
      <c r="B3403" t="s">
        <v>16226</v>
      </c>
      <c r="C3403" t="s">
        <v>4519</v>
      </c>
      <c r="D3403" t="s">
        <v>4520</v>
      </c>
      <c r="E3403" s="3">
        <v>45819</v>
      </c>
      <c r="F3403" t="s">
        <v>44</v>
      </c>
      <c r="G3403" t="s">
        <v>3742</v>
      </c>
      <c r="H3403" t="s">
        <v>3722</v>
      </c>
      <c r="I3403" t="s">
        <v>4538</v>
      </c>
      <c r="J3403" t="s">
        <v>4522</v>
      </c>
      <c r="K3403" s="2">
        <v>-5</v>
      </c>
      <c r="L3403" t="s">
        <v>44</v>
      </c>
      <c r="M3403" s="2">
        <v>-5</v>
      </c>
      <c r="N3403" t="s">
        <v>4523</v>
      </c>
      <c r="O3403" t="s">
        <v>4524</v>
      </c>
      <c r="P3403" t="s">
        <v>5028</v>
      </c>
      <c r="Q3403" t="s">
        <v>16227</v>
      </c>
      <c r="R3403" t="s">
        <v>44</v>
      </c>
      <c r="S3403" t="s">
        <v>4527</v>
      </c>
      <c r="T3403" s="3">
        <v>45819</v>
      </c>
      <c r="U3403" s="3">
        <v>45820</v>
      </c>
      <c r="V3403" s="2">
        <v>0</v>
      </c>
      <c r="W3403" t="s">
        <v>44</v>
      </c>
      <c r="X3403" t="s">
        <v>44</v>
      </c>
      <c r="Y3403" t="s">
        <v>16228</v>
      </c>
      <c r="Z3403" t="s">
        <v>201</v>
      </c>
      <c r="AA3403" t="s">
        <v>4529</v>
      </c>
      <c r="AB3403" t="s">
        <v>4530</v>
      </c>
      <c r="AC3403" t="s">
        <v>89</v>
      </c>
      <c r="AD3403" t="str">
        <f t="shared" si="53"/>
        <v>10-60</v>
      </c>
      <c r="AE3403" t="str">
        <f>VLOOKUP(AD3403,'Main_Sub Desc'!C:D,2,)</f>
        <v>LPC from invoicing</v>
      </c>
      <c r="AF3403" t="str">
        <f>VLOOKUP(VALUE(H3403),'Main_Sub Desc'!F:G,2,)</f>
        <v>Wtr Rev Late Payment</v>
      </c>
      <c r="AG3403">
        <f>IFERROR(VLOOKUP(VALUE(I3403),'PC Mapping'!A:F,6,),"")</f>
        <v>10469</v>
      </c>
      <c r="AH3403" s="13" t="str">
        <f>VLOOKUP(AG3403,'PC Mapping'!L:M,2,)</f>
        <v>Bolivar Water</v>
      </c>
    </row>
    <row r="3404" spans="1:34" x14ac:dyDescent="0.2">
      <c r="A3404" t="s">
        <v>16225</v>
      </c>
      <c r="B3404" t="s">
        <v>16226</v>
      </c>
      <c r="C3404" t="s">
        <v>4519</v>
      </c>
      <c r="D3404" t="s">
        <v>4520</v>
      </c>
      <c r="E3404" s="3">
        <v>45819</v>
      </c>
      <c r="F3404" t="s">
        <v>44</v>
      </c>
      <c r="G3404" t="s">
        <v>3742</v>
      </c>
      <c r="H3404" t="s">
        <v>3716</v>
      </c>
      <c r="I3404" t="s">
        <v>4534</v>
      </c>
      <c r="J3404" t="s">
        <v>4522</v>
      </c>
      <c r="K3404" s="2">
        <v>-5</v>
      </c>
      <c r="L3404" t="s">
        <v>44</v>
      </c>
      <c r="M3404" s="2">
        <v>-5</v>
      </c>
      <c r="N3404" t="s">
        <v>4523</v>
      </c>
      <c r="O3404" t="s">
        <v>4524</v>
      </c>
      <c r="P3404" t="s">
        <v>5028</v>
      </c>
      <c r="Q3404" t="s">
        <v>16229</v>
      </c>
      <c r="R3404" t="s">
        <v>44</v>
      </c>
      <c r="S3404" t="s">
        <v>4527</v>
      </c>
      <c r="T3404" s="3">
        <v>45819</v>
      </c>
      <c r="U3404" s="3">
        <v>45820</v>
      </c>
      <c r="V3404" s="2">
        <v>0</v>
      </c>
      <c r="W3404" t="s">
        <v>44</v>
      </c>
      <c r="X3404" t="s">
        <v>44</v>
      </c>
      <c r="Y3404" t="s">
        <v>16230</v>
      </c>
      <c r="Z3404" t="s">
        <v>201</v>
      </c>
      <c r="AA3404" t="s">
        <v>4529</v>
      </c>
      <c r="AB3404" t="s">
        <v>4530</v>
      </c>
      <c r="AC3404" t="s">
        <v>89</v>
      </c>
      <c r="AD3404" t="str">
        <f t="shared" si="53"/>
        <v>10-60</v>
      </c>
      <c r="AE3404" t="str">
        <f>VLOOKUP(AD3404,'Main_Sub Desc'!C:D,2,)</f>
        <v>LPC from invoicing</v>
      </c>
      <c r="AF3404" t="str">
        <f>VLOOKUP(VALUE(H3404),'Main_Sub Desc'!F:G,2,)</f>
        <v>Wst Rev Late Payment</v>
      </c>
      <c r="AG3404">
        <f>IFERROR(VLOOKUP(VALUE(I3404),'PC Mapping'!A:F,6,),"")</f>
        <v>10514</v>
      </c>
      <c r="AH3404" s="13" t="str">
        <f>VLOOKUP(AG3404,'PC Mapping'!L:M,2,)</f>
        <v>Bolivar Sewer</v>
      </c>
    </row>
    <row r="3405" spans="1:34" x14ac:dyDescent="0.2">
      <c r="A3405" t="s">
        <v>16231</v>
      </c>
      <c r="B3405" t="s">
        <v>16226</v>
      </c>
      <c r="C3405" t="s">
        <v>4519</v>
      </c>
      <c r="D3405" t="s">
        <v>4520</v>
      </c>
      <c r="E3405" s="3">
        <v>45819</v>
      </c>
      <c r="F3405" t="s">
        <v>44</v>
      </c>
      <c r="G3405" t="s">
        <v>3742</v>
      </c>
      <c r="H3405" t="s">
        <v>3722</v>
      </c>
      <c r="I3405" t="s">
        <v>4538</v>
      </c>
      <c r="J3405" t="s">
        <v>4522</v>
      </c>
      <c r="K3405" s="2">
        <v>-5</v>
      </c>
      <c r="L3405" t="s">
        <v>44</v>
      </c>
      <c r="M3405" s="2">
        <v>-5</v>
      </c>
      <c r="N3405" t="s">
        <v>4523</v>
      </c>
      <c r="O3405" t="s">
        <v>4524</v>
      </c>
      <c r="P3405" t="s">
        <v>6312</v>
      </c>
      <c r="Q3405" t="s">
        <v>16232</v>
      </c>
      <c r="R3405" t="s">
        <v>44</v>
      </c>
      <c r="S3405" t="s">
        <v>4527</v>
      </c>
      <c r="T3405" s="3">
        <v>45819</v>
      </c>
      <c r="U3405" s="3">
        <v>45820</v>
      </c>
      <c r="V3405" s="2">
        <v>0</v>
      </c>
      <c r="W3405" t="s">
        <v>44</v>
      </c>
      <c r="X3405" t="s">
        <v>44</v>
      </c>
      <c r="Y3405" t="s">
        <v>16233</v>
      </c>
      <c r="Z3405" t="s">
        <v>125</v>
      </c>
      <c r="AA3405" t="s">
        <v>4529</v>
      </c>
      <c r="AB3405" t="s">
        <v>4530</v>
      </c>
      <c r="AC3405" t="s">
        <v>89</v>
      </c>
      <c r="AD3405" t="str">
        <f t="shared" si="53"/>
        <v>10-60</v>
      </c>
      <c r="AE3405" t="str">
        <f>VLOOKUP(AD3405,'Main_Sub Desc'!C:D,2,)</f>
        <v>LPC from invoicing</v>
      </c>
      <c r="AF3405" t="str">
        <f>VLOOKUP(VALUE(H3405),'Main_Sub Desc'!F:G,2,)</f>
        <v>Wtr Rev Late Payment</v>
      </c>
      <c r="AG3405">
        <f>IFERROR(VLOOKUP(VALUE(I3405),'PC Mapping'!A:F,6,),"")</f>
        <v>10469</v>
      </c>
      <c r="AH3405" s="13" t="str">
        <f>VLOOKUP(AG3405,'PC Mapping'!L:M,2,)</f>
        <v>Bolivar Water</v>
      </c>
    </row>
    <row r="3406" spans="1:34" x14ac:dyDescent="0.2">
      <c r="A3406" t="s">
        <v>16231</v>
      </c>
      <c r="B3406" t="s">
        <v>16226</v>
      </c>
      <c r="C3406" t="s">
        <v>4519</v>
      </c>
      <c r="D3406" t="s">
        <v>4520</v>
      </c>
      <c r="E3406" s="3">
        <v>45819</v>
      </c>
      <c r="F3406" t="s">
        <v>44</v>
      </c>
      <c r="G3406" t="s">
        <v>3742</v>
      </c>
      <c r="H3406" t="s">
        <v>3716</v>
      </c>
      <c r="I3406" t="s">
        <v>4534</v>
      </c>
      <c r="J3406" t="s">
        <v>4522</v>
      </c>
      <c r="K3406" s="2">
        <v>-5</v>
      </c>
      <c r="L3406" t="s">
        <v>44</v>
      </c>
      <c r="M3406" s="2">
        <v>-5</v>
      </c>
      <c r="N3406" t="s">
        <v>4523</v>
      </c>
      <c r="O3406" t="s">
        <v>4524</v>
      </c>
      <c r="P3406" t="s">
        <v>6312</v>
      </c>
      <c r="Q3406" t="s">
        <v>16234</v>
      </c>
      <c r="R3406" t="s">
        <v>44</v>
      </c>
      <c r="S3406" t="s">
        <v>4527</v>
      </c>
      <c r="T3406" s="3">
        <v>45819</v>
      </c>
      <c r="U3406" s="3">
        <v>45820</v>
      </c>
      <c r="V3406" s="2">
        <v>0</v>
      </c>
      <c r="W3406" t="s">
        <v>44</v>
      </c>
      <c r="X3406" t="s">
        <v>44</v>
      </c>
      <c r="Y3406" t="s">
        <v>16235</v>
      </c>
      <c r="Z3406" t="s">
        <v>125</v>
      </c>
      <c r="AA3406" t="s">
        <v>4529</v>
      </c>
      <c r="AB3406" t="s">
        <v>4530</v>
      </c>
      <c r="AC3406" t="s">
        <v>89</v>
      </c>
      <c r="AD3406" t="str">
        <f t="shared" si="53"/>
        <v>10-60</v>
      </c>
      <c r="AE3406" t="str">
        <f>VLOOKUP(AD3406,'Main_Sub Desc'!C:D,2,)</f>
        <v>LPC from invoicing</v>
      </c>
      <c r="AF3406" t="str">
        <f>VLOOKUP(VALUE(H3406),'Main_Sub Desc'!F:G,2,)</f>
        <v>Wst Rev Late Payment</v>
      </c>
      <c r="AG3406">
        <f>IFERROR(VLOOKUP(VALUE(I3406),'PC Mapping'!A:F,6,),"")</f>
        <v>10514</v>
      </c>
      <c r="AH3406" s="13" t="str">
        <f>VLOOKUP(AG3406,'PC Mapping'!L:M,2,)</f>
        <v>Bolivar Sewer</v>
      </c>
    </row>
    <row r="3407" spans="1:34" x14ac:dyDescent="0.2">
      <c r="A3407" t="s">
        <v>16236</v>
      </c>
      <c r="B3407" t="s">
        <v>16226</v>
      </c>
      <c r="C3407" t="s">
        <v>4519</v>
      </c>
      <c r="D3407" t="s">
        <v>4520</v>
      </c>
      <c r="E3407" s="3">
        <v>45819</v>
      </c>
      <c r="F3407" t="s">
        <v>44</v>
      </c>
      <c r="G3407" t="s">
        <v>3742</v>
      </c>
      <c r="H3407" t="s">
        <v>3722</v>
      </c>
      <c r="I3407" t="s">
        <v>4538</v>
      </c>
      <c r="J3407" t="s">
        <v>4522</v>
      </c>
      <c r="K3407" s="2">
        <v>-5</v>
      </c>
      <c r="L3407" t="s">
        <v>44</v>
      </c>
      <c r="M3407" s="2">
        <v>-5</v>
      </c>
      <c r="N3407" t="s">
        <v>4523</v>
      </c>
      <c r="O3407" t="s">
        <v>4524</v>
      </c>
      <c r="P3407" t="s">
        <v>16237</v>
      </c>
      <c r="Q3407" t="s">
        <v>16238</v>
      </c>
      <c r="R3407" t="s">
        <v>44</v>
      </c>
      <c r="S3407" t="s">
        <v>4527</v>
      </c>
      <c r="T3407" s="3">
        <v>45819</v>
      </c>
      <c r="U3407" s="3">
        <v>45820</v>
      </c>
      <c r="V3407" s="2">
        <v>0</v>
      </c>
      <c r="W3407" t="s">
        <v>44</v>
      </c>
      <c r="X3407" t="s">
        <v>44</v>
      </c>
      <c r="Y3407" t="s">
        <v>16239</v>
      </c>
      <c r="Z3407" t="s">
        <v>220</v>
      </c>
      <c r="AA3407" t="s">
        <v>4529</v>
      </c>
      <c r="AB3407" t="s">
        <v>4530</v>
      </c>
      <c r="AC3407" t="s">
        <v>89</v>
      </c>
      <c r="AD3407" t="str">
        <f t="shared" si="53"/>
        <v>10-60</v>
      </c>
      <c r="AE3407" t="str">
        <f>VLOOKUP(AD3407,'Main_Sub Desc'!C:D,2,)</f>
        <v>LPC from invoicing</v>
      </c>
      <c r="AF3407" t="str">
        <f>VLOOKUP(VALUE(H3407),'Main_Sub Desc'!F:G,2,)</f>
        <v>Wtr Rev Late Payment</v>
      </c>
      <c r="AG3407">
        <f>IFERROR(VLOOKUP(VALUE(I3407),'PC Mapping'!A:F,6,),"")</f>
        <v>10469</v>
      </c>
      <c r="AH3407" s="13" t="str">
        <f>VLOOKUP(AG3407,'PC Mapping'!L:M,2,)</f>
        <v>Bolivar Water</v>
      </c>
    </row>
    <row r="3408" spans="1:34" x14ac:dyDescent="0.2">
      <c r="A3408" t="s">
        <v>16236</v>
      </c>
      <c r="B3408" t="s">
        <v>16226</v>
      </c>
      <c r="C3408" t="s">
        <v>4519</v>
      </c>
      <c r="D3408" t="s">
        <v>4520</v>
      </c>
      <c r="E3408" s="3">
        <v>45819</v>
      </c>
      <c r="F3408" t="s">
        <v>44</v>
      </c>
      <c r="G3408" t="s">
        <v>3742</v>
      </c>
      <c r="H3408" t="s">
        <v>3716</v>
      </c>
      <c r="I3408" t="s">
        <v>4534</v>
      </c>
      <c r="J3408" t="s">
        <v>4522</v>
      </c>
      <c r="K3408" s="2">
        <v>-5</v>
      </c>
      <c r="L3408" t="s">
        <v>44</v>
      </c>
      <c r="M3408" s="2">
        <v>-5</v>
      </c>
      <c r="N3408" t="s">
        <v>4523</v>
      </c>
      <c r="O3408" t="s">
        <v>4524</v>
      </c>
      <c r="P3408" t="s">
        <v>16237</v>
      </c>
      <c r="Q3408" t="s">
        <v>16240</v>
      </c>
      <c r="R3408" t="s">
        <v>44</v>
      </c>
      <c r="S3408" t="s">
        <v>4527</v>
      </c>
      <c r="T3408" s="3">
        <v>45819</v>
      </c>
      <c r="U3408" s="3">
        <v>45820</v>
      </c>
      <c r="V3408" s="2">
        <v>0</v>
      </c>
      <c r="W3408" t="s">
        <v>44</v>
      </c>
      <c r="X3408" t="s">
        <v>44</v>
      </c>
      <c r="Y3408" t="s">
        <v>16241</v>
      </c>
      <c r="Z3408" t="s">
        <v>220</v>
      </c>
      <c r="AA3408" t="s">
        <v>4529</v>
      </c>
      <c r="AB3408" t="s">
        <v>4530</v>
      </c>
      <c r="AC3408" t="s">
        <v>89</v>
      </c>
      <c r="AD3408" t="str">
        <f t="shared" si="53"/>
        <v>10-60</v>
      </c>
      <c r="AE3408" t="str">
        <f>VLOOKUP(AD3408,'Main_Sub Desc'!C:D,2,)</f>
        <v>LPC from invoicing</v>
      </c>
      <c r="AF3408" t="str">
        <f>VLOOKUP(VALUE(H3408),'Main_Sub Desc'!F:G,2,)</f>
        <v>Wst Rev Late Payment</v>
      </c>
      <c r="AG3408">
        <f>IFERROR(VLOOKUP(VALUE(I3408),'PC Mapping'!A:F,6,),"")</f>
        <v>10514</v>
      </c>
      <c r="AH3408" s="13" t="str">
        <f>VLOOKUP(AG3408,'PC Mapping'!L:M,2,)</f>
        <v>Bolivar Sewer</v>
      </c>
    </row>
    <row r="3409" spans="1:34" x14ac:dyDescent="0.2">
      <c r="A3409" t="s">
        <v>16242</v>
      </c>
      <c r="B3409" t="s">
        <v>16226</v>
      </c>
      <c r="C3409" t="s">
        <v>4519</v>
      </c>
      <c r="D3409" t="s">
        <v>4520</v>
      </c>
      <c r="E3409" s="3">
        <v>45819</v>
      </c>
      <c r="F3409" t="s">
        <v>44</v>
      </c>
      <c r="G3409" t="s">
        <v>3742</v>
      </c>
      <c r="H3409" t="s">
        <v>3722</v>
      </c>
      <c r="I3409" t="s">
        <v>3752</v>
      </c>
      <c r="J3409" t="s">
        <v>4522</v>
      </c>
      <c r="K3409" s="2">
        <v>-9.64</v>
      </c>
      <c r="L3409" t="s">
        <v>44</v>
      </c>
      <c r="M3409" s="2">
        <v>-9.64</v>
      </c>
      <c r="N3409" t="s">
        <v>4523</v>
      </c>
      <c r="O3409" t="s">
        <v>4524</v>
      </c>
      <c r="P3409" t="s">
        <v>4984</v>
      </c>
      <c r="Q3409" t="s">
        <v>16243</v>
      </c>
      <c r="R3409" t="s">
        <v>44</v>
      </c>
      <c r="S3409" t="s">
        <v>4527</v>
      </c>
      <c r="T3409" s="3">
        <v>45819</v>
      </c>
      <c r="U3409" s="3">
        <v>45820</v>
      </c>
      <c r="V3409" s="2">
        <v>0</v>
      </c>
      <c r="W3409" t="s">
        <v>44</v>
      </c>
      <c r="X3409" t="s">
        <v>44</v>
      </c>
      <c r="Y3409" t="s">
        <v>16244</v>
      </c>
      <c r="Z3409" t="s">
        <v>3370</v>
      </c>
      <c r="AA3409" t="s">
        <v>4529</v>
      </c>
      <c r="AB3409" t="s">
        <v>4530</v>
      </c>
      <c r="AC3409" t="s">
        <v>89</v>
      </c>
      <c r="AD3409" t="str">
        <f t="shared" si="53"/>
        <v>10-60</v>
      </c>
      <c r="AE3409" t="str">
        <f>VLOOKUP(AD3409,'Main_Sub Desc'!C:D,2,)</f>
        <v>LPC from invoicing</v>
      </c>
      <c r="AF3409" t="str">
        <f>VLOOKUP(VALUE(H3409),'Main_Sub Desc'!F:G,2,)</f>
        <v>Wtr Rev Late Payment</v>
      </c>
      <c r="AG3409">
        <f>IFERROR(VLOOKUP(VALUE(I3409),'PC Mapping'!A:F,6,),"")</f>
        <v>10719</v>
      </c>
      <c r="AH3409" s="13" t="str">
        <f>VLOOKUP(AG3409,'PC Mapping'!L:M,2,)</f>
        <v>All Other Water</v>
      </c>
    </row>
    <row r="3410" spans="1:34" x14ac:dyDescent="0.2">
      <c r="A3410" t="s">
        <v>16245</v>
      </c>
      <c r="B3410" t="s">
        <v>16226</v>
      </c>
      <c r="C3410" t="s">
        <v>4519</v>
      </c>
      <c r="D3410" t="s">
        <v>4520</v>
      </c>
      <c r="E3410" s="3">
        <v>45819</v>
      </c>
      <c r="F3410" t="s">
        <v>44</v>
      </c>
      <c r="G3410" t="s">
        <v>3742</v>
      </c>
      <c r="H3410" t="s">
        <v>3722</v>
      </c>
      <c r="I3410" t="s">
        <v>3752</v>
      </c>
      <c r="J3410" t="s">
        <v>4522</v>
      </c>
      <c r="K3410" s="2">
        <v>-5</v>
      </c>
      <c r="L3410" t="s">
        <v>44</v>
      </c>
      <c r="M3410" s="2">
        <v>-5</v>
      </c>
      <c r="N3410" t="s">
        <v>4523</v>
      </c>
      <c r="O3410" t="s">
        <v>4524</v>
      </c>
      <c r="P3410" t="s">
        <v>6886</v>
      </c>
      <c r="Q3410" t="s">
        <v>16246</v>
      </c>
      <c r="R3410" t="s">
        <v>44</v>
      </c>
      <c r="S3410" t="s">
        <v>4527</v>
      </c>
      <c r="T3410" s="3">
        <v>45819</v>
      </c>
      <c r="U3410" s="3">
        <v>45820</v>
      </c>
      <c r="V3410" s="2">
        <v>0</v>
      </c>
      <c r="W3410" t="s">
        <v>44</v>
      </c>
      <c r="X3410" t="s">
        <v>44</v>
      </c>
      <c r="Y3410" t="s">
        <v>10814</v>
      </c>
      <c r="Z3410" t="s">
        <v>2282</v>
      </c>
      <c r="AA3410" t="s">
        <v>4529</v>
      </c>
      <c r="AB3410" t="s">
        <v>4530</v>
      </c>
      <c r="AC3410" t="s">
        <v>89</v>
      </c>
      <c r="AD3410" t="str">
        <f t="shared" si="53"/>
        <v>10-60</v>
      </c>
      <c r="AE3410" t="str">
        <f>VLOOKUP(AD3410,'Main_Sub Desc'!C:D,2,)</f>
        <v>LPC from invoicing</v>
      </c>
      <c r="AF3410" t="str">
        <f>VLOOKUP(VALUE(H3410),'Main_Sub Desc'!F:G,2,)</f>
        <v>Wtr Rev Late Payment</v>
      </c>
      <c r="AG3410">
        <f>IFERROR(VLOOKUP(VALUE(I3410),'PC Mapping'!A:F,6,),"")</f>
        <v>10719</v>
      </c>
      <c r="AH3410" s="13" t="str">
        <f>VLOOKUP(AG3410,'PC Mapping'!L:M,2,)</f>
        <v>All Other Water</v>
      </c>
    </row>
    <row r="3411" spans="1:34" x14ac:dyDescent="0.2">
      <c r="A3411" t="s">
        <v>16247</v>
      </c>
      <c r="B3411" t="s">
        <v>16226</v>
      </c>
      <c r="C3411" t="s">
        <v>4519</v>
      </c>
      <c r="D3411" t="s">
        <v>4520</v>
      </c>
      <c r="E3411" s="3">
        <v>45819</v>
      </c>
      <c r="F3411" t="s">
        <v>44</v>
      </c>
      <c r="G3411" t="s">
        <v>3742</v>
      </c>
      <c r="H3411" t="s">
        <v>3716</v>
      </c>
      <c r="I3411" t="s">
        <v>4534</v>
      </c>
      <c r="J3411" t="s">
        <v>4522</v>
      </c>
      <c r="K3411" s="2">
        <v>-5</v>
      </c>
      <c r="L3411" t="s">
        <v>44</v>
      </c>
      <c r="M3411" s="2">
        <v>-5</v>
      </c>
      <c r="N3411" t="s">
        <v>4523</v>
      </c>
      <c r="O3411" t="s">
        <v>4524</v>
      </c>
      <c r="P3411" t="s">
        <v>10394</v>
      </c>
      <c r="Q3411" t="s">
        <v>16248</v>
      </c>
      <c r="R3411" t="s">
        <v>44</v>
      </c>
      <c r="S3411" t="s">
        <v>4527</v>
      </c>
      <c r="T3411" s="3">
        <v>45819</v>
      </c>
      <c r="U3411" s="3">
        <v>45820</v>
      </c>
      <c r="V3411" s="2">
        <v>0</v>
      </c>
      <c r="W3411" t="s">
        <v>44</v>
      </c>
      <c r="X3411" t="s">
        <v>44</v>
      </c>
      <c r="Y3411" t="s">
        <v>16249</v>
      </c>
      <c r="Z3411" t="s">
        <v>1393</v>
      </c>
      <c r="AA3411" t="s">
        <v>4529</v>
      </c>
      <c r="AB3411" t="s">
        <v>4530</v>
      </c>
      <c r="AC3411" t="s">
        <v>89</v>
      </c>
      <c r="AD3411" t="str">
        <f t="shared" si="53"/>
        <v>10-60</v>
      </c>
      <c r="AE3411" t="str">
        <f>VLOOKUP(AD3411,'Main_Sub Desc'!C:D,2,)</f>
        <v>LPC from invoicing</v>
      </c>
      <c r="AF3411" t="str">
        <f>VLOOKUP(VALUE(H3411),'Main_Sub Desc'!F:G,2,)</f>
        <v>Wst Rev Late Payment</v>
      </c>
      <c r="AG3411">
        <f>IFERROR(VLOOKUP(VALUE(I3411),'PC Mapping'!A:F,6,),"")</f>
        <v>10514</v>
      </c>
      <c r="AH3411" s="13" t="str">
        <f>VLOOKUP(AG3411,'PC Mapping'!L:M,2,)</f>
        <v>Bolivar Sewer</v>
      </c>
    </row>
    <row r="3412" spans="1:34" x14ac:dyDescent="0.2">
      <c r="A3412" t="s">
        <v>16250</v>
      </c>
      <c r="B3412" t="s">
        <v>16251</v>
      </c>
      <c r="C3412" t="s">
        <v>4519</v>
      </c>
      <c r="D3412" t="s">
        <v>4520</v>
      </c>
      <c r="E3412" s="3">
        <v>45820</v>
      </c>
      <c r="F3412" t="s">
        <v>44</v>
      </c>
      <c r="G3412" t="s">
        <v>3742</v>
      </c>
      <c r="H3412" t="s">
        <v>3722</v>
      </c>
      <c r="I3412" t="s">
        <v>3752</v>
      </c>
      <c r="J3412" t="s">
        <v>4522</v>
      </c>
      <c r="K3412" s="2">
        <v>-5</v>
      </c>
      <c r="L3412" t="s">
        <v>44</v>
      </c>
      <c r="M3412" s="2">
        <v>-5</v>
      </c>
      <c r="N3412" t="s">
        <v>4523</v>
      </c>
      <c r="O3412" t="s">
        <v>4524</v>
      </c>
      <c r="P3412" t="s">
        <v>7240</v>
      </c>
      <c r="Q3412" t="s">
        <v>16252</v>
      </c>
      <c r="R3412" t="s">
        <v>44</v>
      </c>
      <c r="S3412" t="s">
        <v>4527</v>
      </c>
      <c r="T3412" s="3">
        <v>45820</v>
      </c>
      <c r="U3412" s="3">
        <v>45821</v>
      </c>
      <c r="V3412" s="2">
        <v>0</v>
      </c>
      <c r="W3412" t="s">
        <v>44</v>
      </c>
      <c r="X3412" t="s">
        <v>44</v>
      </c>
      <c r="Y3412" t="s">
        <v>16253</v>
      </c>
      <c r="Z3412" t="s">
        <v>2417</v>
      </c>
      <c r="AA3412" t="s">
        <v>4529</v>
      </c>
      <c r="AB3412" t="s">
        <v>4530</v>
      </c>
      <c r="AC3412" t="s">
        <v>99</v>
      </c>
      <c r="AD3412" t="str">
        <f t="shared" si="53"/>
        <v>10-60</v>
      </c>
      <c r="AE3412" t="str">
        <f>VLOOKUP(AD3412,'Main_Sub Desc'!C:D,2,)</f>
        <v>LPC from invoicing</v>
      </c>
      <c r="AF3412" t="str">
        <f>VLOOKUP(VALUE(H3412),'Main_Sub Desc'!F:G,2,)</f>
        <v>Wtr Rev Late Payment</v>
      </c>
      <c r="AG3412">
        <f>IFERROR(VLOOKUP(VALUE(I3412),'PC Mapping'!A:F,6,),"")</f>
        <v>10719</v>
      </c>
      <c r="AH3412" s="13" t="str">
        <f>VLOOKUP(AG3412,'PC Mapping'!L:M,2,)</f>
        <v>All Other Water</v>
      </c>
    </row>
    <row r="3413" spans="1:34" x14ac:dyDescent="0.2">
      <c r="A3413" t="s">
        <v>16254</v>
      </c>
      <c r="B3413" t="s">
        <v>16255</v>
      </c>
      <c r="C3413" t="s">
        <v>4519</v>
      </c>
      <c r="D3413" t="s">
        <v>4520</v>
      </c>
      <c r="E3413" s="3">
        <v>45820</v>
      </c>
      <c r="F3413" t="s">
        <v>44</v>
      </c>
      <c r="G3413" t="s">
        <v>3742</v>
      </c>
      <c r="H3413" t="s">
        <v>3716</v>
      </c>
      <c r="I3413" t="s">
        <v>4534</v>
      </c>
      <c r="J3413" t="s">
        <v>4522</v>
      </c>
      <c r="K3413" s="2">
        <v>-5</v>
      </c>
      <c r="L3413" t="s">
        <v>44</v>
      </c>
      <c r="M3413" s="2">
        <v>-5</v>
      </c>
      <c r="N3413" t="s">
        <v>4523</v>
      </c>
      <c r="O3413" t="s">
        <v>4524</v>
      </c>
      <c r="P3413" t="s">
        <v>16256</v>
      </c>
      <c r="Q3413" t="s">
        <v>16257</v>
      </c>
      <c r="R3413" t="s">
        <v>44</v>
      </c>
      <c r="S3413" t="s">
        <v>4527</v>
      </c>
      <c r="T3413" s="3">
        <v>45820</v>
      </c>
      <c r="U3413" s="3">
        <v>45821</v>
      </c>
      <c r="V3413" s="2">
        <v>0</v>
      </c>
      <c r="W3413" t="s">
        <v>44</v>
      </c>
      <c r="X3413" t="s">
        <v>44</v>
      </c>
      <c r="Y3413" t="s">
        <v>16258</v>
      </c>
      <c r="Z3413" t="s">
        <v>1025</v>
      </c>
      <c r="AA3413" t="s">
        <v>4529</v>
      </c>
      <c r="AB3413" t="s">
        <v>4530</v>
      </c>
      <c r="AC3413" t="s">
        <v>89</v>
      </c>
      <c r="AD3413" t="str">
        <f t="shared" si="53"/>
        <v>10-60</v>
      </c>
      <c r="AE3413" t="str">
        <f>VLOOKUP(AD3413,'Main_Sub Desc'!C:D,2,)</f>
        <v>LPC from invoicing</v>
      </c>
      <c r="AF3413" t="str">
        <f>VLOOKUP(VALUE(H3413),'Main_Sub Desc'!F:G,2,)</f>
        <v>Wst Rev Late Payment</v>
      </c>
      <c r="AG3413">
        <f>IFERROR(VLOOKUP(VALUE(I3413),'PC Mapping'!A:F,6,),"")</f>
        <v>10514</v>
      </c>
      <c r="AH3413" s="13" t="str">
        <f>VLOOKUP(AG3413,'PC Mapping'!L:M,2,)</f>
        <v>Bolivar Sewer</v>
      </c>
    </row>
    <row r="3414" spans="1:34" x14ac:dyDescent="0.2">
      <c r="A3414" t="s">
        <v>16254</v>
      </c>
      <c r="B3414" t="s">
        <v>16255</v>
      </c>
      <c r="C3414" t="s">
        <v>4519</v>
      </c>
      <c r="D3414" t="s">
        <v>4520</v>
      </c>
      <c r="E3414" s="3">
        <v>45820</v>
      </c>
      <c r="F3414" t="s">
        <v>44</v>
      </c>
      <c r="G3414" t="s">
        <v>3742</v>
      </c>
      <c r="H3414" t="s">
        <v>3722</v>
      </c>
      <c r="I3414" t="s">
        <v>4538</v>
      </c>
      <c r="J3414" t="s">
        <v>4522</v>
      </c>
      <c r="K3414" s="2">
        <v>-5</v>
      </c>
      <c r="L3414" t="s">
        <v>44</v>
      </c>
      <c r="M3414" s="2">
        <v>-5</v>
      </c>
      <c r="N3414" t="s">
        <v>4523</v>
      </c>
      <c r="O3414" t="s">
        <v>4524</v>
      </c>
      <c r="P3414" t="s">
        <v>16256</v>
      </c>
      <c r="Q3414" t="s">
        <v>16259</v>
      </c>
      <c r="R3414" t="s">
        <v>44</v>
      </c>
      <c r="S3414" t="s">
        <v>4527</v>
      </c>
      <c r="T3414" s="3">
        <v>45820</v>
      </c>
      <c r="U3414" s="3">
        <v>45821</v>
      </c>
      <c r="V3414" s="2">
        <v>0</v>
      </c>
      <c r="W3414" t="s">
        <v>44</v>
      </c>
      <c r="X3414" t="s">
        <v>44</v>
      </c>
      <c r="Y3414" t="s">
        <v>16260</v>
      </c>
      <c r="Z3414" t="s">
        <v>1025</v>
      </c>
      <c r="AA3414" t="s">
        <v>4529</v>
      </c>
      <c r="AB3414" t="s">
        <v>4530</v>
      </c>
      <c r="AC3414" t="s">
        <v>89</v>
      </c>
      <c r="AD3414" t="str">
        <f t="shared" si="53"/>
        <v>10-60</v>
      </c>
      <c r="AE3414" t="str">
        <f>VLOOKUP(AD3414,'Main_Sub Desc'!C:D,2,)</f>
        <v>LPC from invoicing</v>
      </c>
      <c r="AF3414" t="str">
        <f>VLOOKUP(VALUE(H3414),'Main_Sub Desc'!F:G,2,)</f>
        <v>Wtr Rev Late Payment</v>
      </c>
      <c r="AG3414">
        <f>IFERROR(VLOOKUP(VALUE(I3414),'PC Mapping'!A:F,6,),"")</f>
        <v>10469</v>
      </c>
      <c r="AH3414" s="13" t="str">
        <f>VLOOKUP(AG3414,'PC Mapping'!L:M,2,)</f>
        <v>Bolivar Water</v>
      </c>
    </row>
    <row r="3415" spans="1:34" x14ac:dyDescent="0.2">
      <c r="A3415" t="s">
        <v>16261</v>
      </c>
      <c r="B3415" t="s">
        <v>16262</v>
      </c>
      <c r="C3415" t="s">
        <v>4519</v>
      </c>
      <c r="D3415" t="s">
        <v>4520</v>
      </c>
      <c r="E3415" s="3">
        <v>45820</v>
      </c>
      <c r="F3415" t="s">
        <v>44</v>
      </c>
      <c r="G3415" t="s">
        <v>3742</v>
      </c>
      <c r="H3415" t="s">
        <v>3722</v>
      </c>
      <c r="I3415" t="s">
        <v>3752</v>
      </c>
      <c r="J3415" t="s">
        <v>4522</v>
      </c>
      <c r="K3415" s="2">
        <v>-9.85</v>
      </c>
      <c r="L3415" t="s">
        <v>44</v>
      </c>
      <c r="M3415" s="2">
        <v>-9.85</v>
      </c>
      <c r="N3415" t="s">
        <v>4523</v>
      </c>
      <c r="O3415" t="s">
        <v>4524</v>
      </c>
      <c r="P3415" t="s">
        <v>16263</v>
      </c>
      <c r="Q3415" t="s">
        <v>16264</v>
      </c>
      <c r="R3415" t="s">
        <v>44</v>
      </c>
      <c r="S3415" t="s">
        <v>4527</v>
      </c>
      <c r="T3415" s="3">
        <v>45820</v>
      </c>
      <c r="U3415" s="3">
        <v>45821</v>
      </c>
      <c r="V3415" s="2">
        <v>0</v>
      </c>
      <c r="W3415" t="s">
        <v>44</v>
      </c>
      <c r="X3415" t="s">
        <v>44</v>
      </c>
      <c r="Y3415" t="s">
        <v>16265</v>
      </c>
      <c r="Z3415" t="s">
        <v>16266</v>
      </c>
      <c r="AA3415" t="s">
        <v>4529</v>
      </c>
      <c r="AB3415" t="s">
        <v>4530</v>
      </c>
      <c r="AC3415" t="s">
        <v>89</v>
      </c>
      <c r="AD3415" t="str">
        <f t="shared" si="53"/>
        <v>10-60</v>
      </c>
      <c r="AE3415" t="str">
        <f>VLOOKUP(AD3415,'Main_Sub Desc'!C:D,2,)</f>
        <v>LPC from invoicing</v>
      </c>
      <c r="AF3415" t="str">
        <f>VLOOKUP(VALUE(H3415),'Main_Sub Desc'!F:G,2,)</f>
        <v>Wtr Rev Late Payment</v>
      </c>
      <c r="AG3415">
        <f>IFERROR(VLOOKUP(VALUE(I3415),'PC Mapping'!A:F,6,),"")</f>
        <v>10719</v>
      </c>
      <c r="AH3415" s="13" t="str">
        <f>VLOOKUP(AG3415,'PC Mapping'!L:M,2,)</f>
        <v>All Other Water</v>
      </c>
    </row>
    <row r="3416" spans="1:34" x14ac:dyDescent="0.2">
      <c r="A3416" t="s">
        <v>16267</v>
      </c>
      <c r="B3416" t="s">
        <v>16251</v>
      </c>
      <c r="C3416" t="s">
        <v>4519</v>
      </c>
      <c r="D3416" t="s">
        <v>4520</v>
      </c>
      <c r="E3416" s="3">
        <v>45820</v>
      </c>
      <c r="F3416" t="s">
        <v>44</v>
      </c>
      <c r="G3416" t="s">
        <v>3742</v>
      </c>
      <c r="H3416" t="s">
        <v>3722</v>
      </c>
      <c r="I3416" t="s">
        <v>4538</v>
      </c>
      <c r="J3416" t="s">
        <v>4522</v>
      </c>
      <c r="K3416" s="2">
        <v>-6.53</v>
      </c>
      <c r="L3416" t="s">
        <v>44</v>
      </c>
      <c r="M3416" s="2">
        <v>-6.53</v>
      </c>
      <c r="N3416" t="s">
        <v>4523</v>
      </c>
      <c r="O3416" t="s">
        <v>4524</v>
      </c>
      <c r="P3416" t="s">
        <v>16268</v>
      </c>
      <c r="Q3416" t="s">
        <v>16269</v>
      </c>
      <c r="R3416" t="s">
        <v>44</v>
      </c>
      <c r="S3416" t="s">
        <v>4527</v>
      </c>
      <c r="T3416" s="3">
        <v>45820</v>
      </c>
      <c r="U3416" s="3">
        <v>45821</v>
      </c>
      <c r="V3416" s="2">
        <v>0</v>
      </c>
      <c r="W3416" t="s">
        <v>44</v>
      </c>
      <c r="X3416" t="s">
        <v>44</v>
      </c>
      <c r="Y3416" t="s">
        <v>16270</v>
      </c>
      <c r="Z3416" t="s">
        <v>561</v>
      </c>
      <c r="AA3416" t="s">
        <v>4529</v>
      </c>
      <c r="AB3416" t="s">
        <v>4530</v>
      </c>
      <c r="AC3416" t="s">
        <v>89</v>
      </c>
      <c r="AD3416" t="str">
        <f t="shared" si="53"/>
        <v>10-60</v>
      </c>
      <c r="AE3416" t="str">
        <f>VLOOKUP(AD3416,'Main_Sub Desc'!C:D,2,)</f>
        <v>LPC from invoicing</v>
      </c>
      <c r="AF3416" t="str">
        <f>VLOOKUP(VALUE(H3416),'Main_Sub Desc'!F:G,2,)</f>
        <v>Wtr Rev Late Payment</v>
      </c>
      <c r="AG3416">
        <f>IFERROR(VLOOKUP(VALUE(I3416),'PC Mapping'!A:F,6,),"")</f>
        <v>10469</v>
      </c>
      <c r="AH3416" s="13" t="str">
        <f>VLOOKUP(AG3416,'PC Mapping'!L:M,2,)</f>
        <v>Bolivar Water</v>
      </c>
    </row>
    <row r="3417" spans="1:34" x14ac:dyDescent="0.2">
      <c r="A3417" t="s">
        <v>16267</v>
      </c>
      <c r="B3417" t="s">
        <v>16251</v>
      </c>
      <c r="C3417" t="s">
        <v>4519</v>
      </c>
      <c r="D3417" t="s">
        <v>4520</v>
      </c>
      <c r="E3417" s="3">
        <v>45820</v>
      </c>
      <c r="F3417" t="s">
        <v>44</v>
      </c>
      <c r="G3417" t="s">
        <v>3742</v>
      </c>
      <c r="H3417" t="s">
        <v>3716</v>
      </c>
      <c r="I3417" t="s">
        <v>4534</v>
      </c>
      <c r="J3417" t="s">
        <v>4522</v>
      </c>
      <c r="K3417" s="2">
        <v>-10.31</v>
      </c>
      <c r="L3417" t="s">
        <v>44</v>
      </c>
      <c r="M3417" s="2">
        <v>-10.31</v>
      </c>
      <c r="N3417" t="s">
        <v>4523</v>
      </c>
      <c r="O3417" t="s">
        <v>4524</v>
      </c>
      <c r="P3417" t="s">
        <v>16268</v>
      </c>
      <c r="Q3417" t="s">
        <v>16271</v>
      </c>
      <c r="R3417" t="s">
        <v>44</v>
      </c>
      <c r="S3417" t="s">
        <v>4527</v>
      </c>
      <c r="T3417" s="3">
        <v>45820</v>
      </c>
      <c r="U3417" s="3">
        <v>45821</v>
      </c>
      <c r="V3417" s="2">
        <v>0</v>
      </c>
      <c r="W3417" t="s">
        <v>44</v>
      </c>
      <c r="X3417" t="s">
        <v>44</v>
      </c>
      <c r="Y3417" t="s">
        <v>16272</v>
      </c>
      <c r="Z3417" t="s">
        <v>561</v>
      </c>
      <c r="AA3417" t="s">
        <v>4529</v>
      </c>
      <c r="AB3417" t="s">
        <v>4530</v>
      </c>
      <c r="AC3417" t="s">
        <v>89</v>
      </c>
      <c r="AD3417" t="str">
        <f t="shared" si="53"/>
        <v>10-60</v>
      </c>
      <c r="AE3417" t="str">
        <f>VLOOKUP(AD3417,'Main_Sub Desc'!C:D,2,)</f>
        <v>LPC from invoicing</v>
      </c>
      <c r="AF3417" t="str">
        <f>VLOOKUP(VALUE(H3417),'Main_Sub Desc'!F:G,2,)</f>
        <v>Wst Rev Late Payment</v>
      </c>
      <c r="AG3417">
        <f>IFERROR(VLOOKUP(VALUE(I3417),'PC Mapping'!A:F,6,),"")</f>
        <v>10514</v>
      </c>
      <c r="AH3417" s="13" t="str">
        <f>VLOOKUP(AG3417,'PC Mapping'!L:M,2,)</f>
        <v>Bolivar Sewer</v>
      </c>
    </row>
    <row r="3418" spans="1:34" x14ac:dyDescent="0.2">
      <c r="A3418" t="s">
        <v>16273</v>
      </c>
      <c r="B3418" t="s">
        <v>16262</v>
      </c>
      <c r="C3418" t="s">
        <v>4519</v>
      </c>
      <c r="D3418" t="s">
        <v>4520</v>
      </c>
      <c r="E3418" s="3">
        <v>45820</v>
      </c>
      <c r="F3418" t="s">
        <v>44</v>
      </c>
      <c r="G3418" t="s">
        <v>3742</v>
      </c>
      <c r="H3418" t="s">
        <v>3716</v>
      </c>
      <c r="I3418" t="s">
        <v>4534</v>
      </c>
      <c r="J3418" t="s">
        <v>4522</v>
      </c>
      <c r="K3418" s="2">
        <v>-5.9</v>
      </c>
      <c r="L3418" t="s">
        <v>44</v>
      </c>
      <c r="M3418" s="2">
        <v>-5.9</v>
      </c>
      <c r="N3418" t="s">
        <v>4523</v>
      </c>
      <c r="O3418" t="s">
        <v>4524</v>
      </c>
      <c r="P3418" t="s">
        <v>16274</v>
      </c>
      <c r="Q3418" t="s">
        <v>16275</v>
      </c>
      <c r="R3418" t="s">
        <v>44</v>
      </c>
      <c r="S3418" t="s">
        <v>4527</v>
      </c>
      <c r="T3418" s="3">
        <v>45820</v>
      </c>
      <c r="U3418" s="3">
        <v>45821</v>
      </c>
      <c r="V3418" s="2">
        <v>0</v>
      </c>
      <c r="W3418" t="s">
        <v>44</v>
      </c>
      <c r="X3418" t="s">
        <v>44</v>
      </c>
      <c r="Y3418" t="s">
        <v>16276</v>
      </c>
      <c r="Z3418" t="s">
        <v>848</v>
      </c>
      <c r="AA3418" t="s">
        <v>4529</v>
      </c>
      <c r="AB3418" t="s">
        <v>4530</v>
      </c>
      <c r="AC3418" t="s">
        <v>89</v>
      </c>
      <c r="AD3418" t="str">
        <f t="shared" si="53"/>
        <v>10-60</v>
      </c>
      <c r="AE3418" t="str">
        <f>VLOOKUP(AD3418,'Main_Sub Desc'!C:D,2,)</f>
        <v>LPC from invoicing</v>
      </c>
      <c r="AF3418" t="str">
        <f>VLOOKUP(VALUE(H3418),'Main_Sub Desc'!F:G,2,)</f>
        <v>Wst Rev Late Payment</v>
      </c>
      <c r="AG3418">
        <f>IFERROR(VLOOKUP(VALUE(I3418),'PC Mapping'!A:F,6,),"")</f>
        <v>10514</v>
      </c>
      <c r="AH3418" s="13" t="str">
        <f>VLOOKUP(AG3418,'PC Mapping'!L:M,2,)</f>
        <v>Bolivar Sewer</v>
      </c>
    </row>
    <row r="3419" spans="1:34" x14ac:dyDescent="0.2">
      <c r="A3419" t="s">
        <v>16273</v>
      </c>
      <c r="B3419" t="s">
        <v>16262</v>
      </c>
      <c r="C3419" t="s">
        <v>4519</v>
      </c>
      <c r="D3419" t="s">
        <v>4520</v>
      </c>
      <c r="E3419" s="3">
        <v>45820</v>
      </c>
      <c r="F3419" t="s">
        <v>44</v>
      </c>
      <c r="G3419" t="s">
        <v>3742</v>
      </c>
      <c r="H3419" t="s">
        <v>3722</v>
      </c>
      <c r="I3419" t="s">
        <v>4538</v>
      </c>
      <c r="J3419" t="s">
        <v>4522</v>
      </c>
      <c r="K3419" s="2">
        <v>-5</v>
      </c>
      <c r="L3419" t="s">
        <v>44</v>
      </c>
      <c r="M3419" s="2">
        <v>-5</v>
      </c>
      <c r="N3419" t="s">
        <v>4523</v>
      </c>
      <c r="O3419" t="s">
        <v>4524</v>
      </c>
      <c r="P3419" t="s">
        <v>16274</v>
      </c>
      <c r="Q3419" t="s">
        <v>16277</v>
      </c>
      <c r="R3419" t="s">
        <v>44</v>
      </c>
      <c r="S3419" t="s">
        <v>4527</v>
      </c>
      <c r="T3419" s="3">
        <v>45820</v>
      </c>
      <c r="U3419" s="3">
        <v>45821</v>
      </c>
      <c r="V3419" s="2">
        <v>0</v>
      </c>
      <c r="W3419" t="s">
        <v>44</v>
      </c>
      <c r="X3419" t="s">
        <v>44</v>
      </c>
      <c r="Y3419" t="s">
        <v>16278</v>
      </c>
      <c r="Z3419" t="s">
        <v>848</v>
      </c>
      <c r="AA3419" t="s">
        <v>4529</v>
      </c>
      <c r="AB3419" t="s">
        <v>4530</v>
      </c>
      <c r="AC3419" t="s">
        <v>89</v>
      </c>
      <c r="AD3419" t="str">
        <f t="shared" si="53"/>
        <v>10-60</v>
      </c>
      <c r="AE3419" t="str">
        <f>VLOOKUP(AD3419,'Main_Sub Desc'!C:D,2,)</f>
        <v>LPC from invoicing</v>
      </c>
      <c r="AF3419" t="str">
        <f>VLOOKUP(VALUE(H3419),'Main_Sub Desc'!F:G,2,)</f>
        <v>Wtr Rev Late Payment</v>
      </c>
      <c r="AG3419">
        <f>IFERROR(VLOOKUP(VALUE(I3419),'PC Mapping'!A:F,6,),"")</f>
        <v>10469</v>
      </c>
      <c r="AH3419" s="13" t="str">
        <f>VLOOKUP(AG3419,'PC Mapping'!L:M,2,)</f>
        <v>Bolivar Water</v>
      </c>
    </row>
    <row r="3420" spans="1:34" x14ac:dyDescent="0.2">
      <c r="A3420" t="s">
        <v>16279</v>
      </c>
      <c r="B3420" t="s">
        <v>16280</v>
      </c>
      <c r="C3420" t="s">
        <v>4519</v>
      </c>
      <c r="D3420" t="s">
        <v>4520</v>
      </c>
      <c r="E3420" s="3">
        <v>45821</v>
      </c>
      <c r="F3420" t="s">
        <v>44</v>
      </c>
      <c r="G3420" t="s">
        <v>3742</v>
      </c>
      <c r="H3420" t="s">
        <v>3716</v>
      </c>
      <c r="I3420" t="s">
        <v>4534</v>
      </c>
      <c r="J3420" t="s">
        <v>4522</v>
      </c>
      <c r="K3420" s="2">
        <v>-11.59</v>
      </c>
      <c r="L3420" t="s">
        <v>44</v>
      </c>
      <c r="M3420" s="2">
        <v>-11.59</v>
      </c>
      <c r="N3420" t="s">
        <v>4523</v>
      </c>
      <c r="O3420" t="s">
        <v>4524</v>
      </c>
      <c r="P3420" t="s">
        <v>8722</v>
      </c>
      <c r="Q3420" t="s">
        <v>16281</v>
      </c>
      <c r="R3420" t="s">
        <v>44</v>
      </c>
      <c r="S3420" t="s">
        <v>4527</v>
      </c>
      <c r="T3420" s="3">
        <v>45821</v>
      </c>
      <c r="U3420" s="3">
        <v>45824</v>
      </c>
      <c r="V3420" s="2">
        <v>0</v>
      </c>
      <c r="W3420" t="s">
        <v>44</v>
      </c>
      <c r="X3420" t="s">
        <v>44</v>
      </c>
      <c r="Y3420" t="s">
        <v>16282</v>
      </c>
      <c r="Z3420" t="s">
        <v>231</v>
      </c>
      <c r="AA3420" t="s">
        <v>4529</v>
      </c>
      <c r="AB3420" t="s">
        <v>4530</v>
      </c>
      <c r="AC3420" t="s">
        <v>89</v>
      </c>
      <c r="AD3420" t="str">
        <f t="shared" si="53"/>
        <v>10-60</v>
      </c>
      <c r="AE3420" t="str">
        <f>VLOOKUP(AD3420,'Main_Sub Desc'!C:D,2,)</f>
        <v>LPC from invoicing</v>
      </c>
      <c r="AF3420" t="str">
        <f>VLOOKUP(VALUE(H3420),'Main_Sub Desc'!F:G,2,)</f>
        <v>Wst Rev Late Payment</v>
      </c>
      <c r="AG3420">
        <f>IFERROR(VLOOKUP(VALUE(I3420),'PC Mapping'!A:F,6,),"")</f>
        <v>10514</v>
      </c>
      <c r="AH3420" s="13" t="str">
        <f>VLOOKUP(AG3420,'PC Mapping'!L:M,2,)</f>
        <v>Bolivar Sewer</v>
      </c>
    </row>
    <row r="3421" spans="1:34" x14ac:dyDescent="0.2">
      <c r="A3421" t="s">
        <v>16279</v>
      </c>
      <c r="B3421" t="s">
        <v>16280</v>
      </c>
      <c r="C3421" t="s">
        <v>4519</v>
      </c>
      <c r="D3421" t="s">
        <v>4520</v>
      </c>
      <c r="E3421" s="3">
        <v>45821</v>
      </c>
      <c r="F3421" t="s">
        <v>44</v>
      </c>
      <c r="G3421" t="s">
        <v>3742</v>
      </c>
      <c r="H3421" t="s">
        <v>3722</v>
      </c>
      <c r="I3421" t="s">
        <v>4538</v>
      </c>
      <c r="J3421" t="s">
        <v>4522</v>
      </c>
      <c r="K3421" s="2">
        <v>-8.73</v>
      </c>
      <c r="L3421" t="s">
        <v>44</v>
      </c>
      <c r="M3421" s="2">
        <v>-8.73</v>
      </c>
      <c r="N3421" t="s">
        <v>4523</v>
      </c>
      <c r="O3421" t="s">
        <v>4524</v>
      </c>
      <c r="P3421" t="s">
        <v>8722</v>
      </c>
      <c r="Q3421" t="s">
        <v>16283</v>
      </c>
      <c r="R3421" t="s">
        <v>44</v>
      </c>
      <c r="S3421" t="s">
        <v>4527</v>
      </c>
      <c r="T3421" s="3">
        <v>45821</v>
      </c>
      <c r="U3421" s="3">
        <v>45824</v>
      </c>
      <c r="V3421" s="2">
        <v>0</v>
      </c>
      <c r="W3421" t="s">
        <v>44</v>
      </c>
      <c r="X3421" t="s">
        <v>44</v>
      </c>
      <c r="Y3421" t="s">
        <v>16284</v>
      </c>
      <c r="Z3421" t="s">
        <v>231</v>
      </c>
      <c r="AA3421" t="s">
        <v>4529</v>
      </c>
      <c r="AB3421" t="s">
        <v>4530</v>
      </c>
      <c r="AC3421" t="s">
        <v>89</v>
      </c>
      <c r="AD3421" t="str">
        <f t="shared" si="53"/>
        <v>10-60</v>
      </c>
      <c r="AE3421" t="str">
        <f>VLOOKUP(AD3421,'Main_Sub Desc'!C:D,2,)</f>
        <v>LPC from invoicing</v>
      </c>
      <c r="AF3421" t="str">
        <f>VLOOKUP(VALUE(H3421),'Main_Sub Desc'!F:G,2,)</f>
        <v>Wtr Rev Late Payment</v>
      </c>
      <c r="AG3421">
        <f>IFERROR(VLOOKUP(VALUE(I3421),'PC Mapping'!A:F,6,),"")</f>
        <v>10469</v>
      </c>
      <c r="AH3421" s="13" t="str">
        <f>VLOOKUP(AG3421,'PC Mapping'!L:M,2,)</f>
        <v>Bolivar Water</v>
      </c>
    </row>
    <row r="3422" spans="1:34" x14ac:dyDescent="0.2">
      <c r="A3422" t="s">
        <v>16285</v>
      </c>
      <c r="B3422" t="s">
        <v>16280</v>
      </c>
      <c r="C3422" t="s">
        <v>4519</v>
      </c>
      <c r="D3422" t="s">
        <v>4520</v>
      </c>
      <c r="E3422" s="3">
        <v>45821</v>
      </c>
      <c r="F3422" t="s">
        <v>44</v>
      </c>
      <c r="G3422" t="s">
        <v>3742</v>
      </c>
      <c r="H3422" t="s">
        <v>3716</v>
      </c>
      <c r="I3422" t="s">
        <v>5595</v>
      </c>
      <c r="J3422" t="s">
        <v>4522</v>
      </c>
      <c r="K3422" s="2">
        <v>-5</v>
      </c>
      <c r="L3422" t="s">
        <v>44</v>
      </c>
      <c r="M3422" s="2">
        <v>-5</v>
      </c>
      <c r="N3422" t="s">
        <v>4523</v>
      </c>
      <c r="O3422" t="s">
        <v>4524</v>
      </c>
      <c r="P3422" t="s">
        <v>9179</v>
      </c>
      <c r="Q3422" t="s">
        <v>16286</v>
      </c>
      <c r="R3422" t="s">
        <v>44</v>
      </c>
      <c r="S3422" t="s">
        <v>4527</v>
      </c>
      <c r="T3422" s="3">
        <v>45821</v>
      </c>
      <c r="U3422" s="3">
        <v>45824</v>
      </c>
      <c r="V3422" s="2">
        <v>0</v>
      </c>
      <c r="W3422" t="s">
        <v>44</v>
      </c>
      <c r="X3422" t="s">
        <v>44</v>
      </c>
      <c r="Y3422" t="s">
        <v>16287</v>
      </c>
      <c r="Z3422" t="s">
        <v>1486</v>
      </c>
      <c r="AA3422" t="s">
        <v>4529</v>
      </c>
      <c r="AB3422" t="s">
        <v>4530</v>
      </c>
      <c r="AC3422" t="s">
        <v>89</v>
      </c>
      <c r="AD3422" t="str">
        <f t="shared" si="53"/>
        <v>10-60</v>
      </c>
      <c r="AE3422" t="str">
        <f>VLOOKUP(AD3422,'Main_Sub Desc'!C:D,2,)</f>
        <v>LPC from invoicing</v>
      </c>
      <c r="AF3422" t="str">
        <f>VLOOKUP(VALUE(H3422),'Main_Sub Desc'!F:G,2,)</f>
        <v>Wst Rev Late Payment</v>
      </c>
      <c r="AG3422">
        <f>IFERROR(VLOOKUP(VALUE(I3422),'PC Mapping'!A:F,6,),"")</f>
        <v>10636</v>
      </c>
      <c r="AH3422" s="13" t="str">
        <f>VLOOKUP(AG3422,'PC Mapping'!L:M,2,)</f>
        <v>Prairie Heights Sewer</v>
      </c>
    </row>
    <row r="3423" spans="1:34" x14ac:dyDescent="0.2">
      <c r="A3423" t="s">
        <v>16288</v>
      </c>
      <c r="B3423" t="s">
        <v>16280</v>
      </c>
      <c r="C3423" t="s">
        <v>4519</v>
      </c>
      <c r="D3423" t="s">
        <v>4520</v>
      </c>
      <c r="E3423" s="3">
        <v>45821</v>
      </c>
      <c r="F3423" t="s">
        <v>44</v>
      </c>
      <c r="G3423" t="s">
        <v>3742</v>
      </c>
      <c r="H3423" t="s">
        <v>3716</v>
      </c>
      <c r="I3423" t="s">
        <v>4534</v>
      </c>
      <c r="J3423" t="s">
        <v>4522</v>
      </c>
      <c r="K3423" s="2">
        <v>-5</v>
      </c>
      <c r="L3423" t="s">
        <v>44</v>
      </c>
      <c r="M3423" s="2">
        <v>-5</v>
      </c>
      <c r="N3423" t="s">
        <v>4523</v>
      </c>
      <c r="O3423" t="s">
        <v>4524</v>
      </c>
      <c r="P3423" t="s">
        <v>5583</v>
      </c>
      <c r="Q3423" t="s">
        <v>16289</v>
      </c>
      <c r="R3423" t="s">
        <v>44</v>
      </c>
      <c r="S3423" t="s">
        <v>4527</v>
      </c>
      <c r="T3423" s="3">
        <v>45821</v>
      </c>
      <c r="U3423" s="3">
        <v>45824</v>
      </c>
      <c r="V3423" s="2">
        <v>0</v>
      </c>
      <c r="W3423" t="s">
        <v>44</v>
      </c>
      <c r="X3423" t="s">
        <v>44</v>
      </c>
      <c r="Y3423" t="s">
        <v>16290</v>
      </c>
      <c r="Z3423" t="s">
        <v>1274</v>
      </c>
      <c r="AA3423" t="s">
        <v>4529</v>
      </c>
      <c r="AB3423" t="s">
        <v>4530</v>
      </c>
      <c r="AC3423" t="s">
        <v>89</v>
      </c>
      <c r="AD3423" t="str">
        <f t="shared" si="53"/>
        <v>10-60</v>
      </c>
      <c r="AE3423" t="str">
        <f>VLOOKUP(AD3423,'Main_Sub Desc'!C:D,2,)</f>
        <v>LPC from invoicing</v>
      </c>
      <c r="AF3423" t="str">
        <f>VLOOKUP(VALUE(H3423),'Main_Sub Desc'!F:G,2,)</f>
        <v>Wst Rev Late Payment</v>
      </c>
      <c r="AG3423">
        <f>IFERROR(VLOOKUP(VALUE(I3423),'PC Mapping'!A:F,6,),"")</f>
        <v>10514</v>
      </c>
      <c r="AH3423" s="13" t="str">
        <f>VLOOKUP(AG3423,'PC Mapping'!L:M,2,)</f>
        <v>Bolivar Sewer</v>
      </c>
    </row>
    <row r="3424" spans="1:34" x14ac:dyDescent="0.2">
      <c r="A3424" t="s">
        <v>16288</v>
      </c>
      <c r="B3424" t="s">
        <v>16280</v>
      </c>
      <c r="C3424" t="s">
        <v>4519</v>
      </c>
      <c r="D3424" t="s">
        <v>4520</v>
      </c>
      <c r="E3424" s="3">
        <v>45821</v>
      </c>
      <c r="F3424" t="s">
        <v>44</v>
      </c>
      <c r="G3424" t="s">
        <v>3742</v>
      </c>
      <c r="H3424" t="s">
        <v>3722</v>
      </c>
      <c r="I3424" t="s">
        <v>4538</v>
      </c>
      <c r="J3424" t="s">
        <v>4522</v>
      </c>
      <c r="K3424" s="2">
        <v>-5</v>
      </c>
      <c r="L3424" t="s">
        <v>44</v>
      </c>
      <c r="M3424" s="2">
        <v>-5</v>
      </c>
      <c r="N3424" t="s">
        <v>4523</v>
      </c>
      <c r="O3424" t="s">
        <v>4524</v>
      </c>
      <c r="P3424" t="s">
        <v>5583</v>
      </c>
      <c r="Q3424" t="s">
        <v>16291</v>
      </c>
      <c r="R3424" t="s">
        <v>44</v>
      </c>
      <c r="S3424" t="s">
        <v>4527</v>
      </c>
      <c r="T3424" s="3">
        <v>45821</v>
      </c>
      <c r="U3424" s="3">
        <v>45824</v>
      </c>
      <c r="V3424" s="2">
        <v>0</v>
      </c>
      <c r="W3424" t="s">
        <v>44</v>
      </c>
      <c r="X3424" t="s">
        <v>44</v>
      </c>
      <c r="Y3424" t="s">
        <v>16292</v>
      </c>
      <c r="Z3424" t="s">
        <v>1274</v>
      </c>
      <c r="AA3424" t="s">
        <v>4529</v>
      </c>
      <c r="AB3424" t="s">
        <v>4530</v>
      </c>
      <c r="AC3424" t="s">
        <v>89</v>
      </c>
      <c r="AD3424" t="str">
        <f t="shared" si="53"/>
        <v>10-60</v>
      </c>
      <c r="AE3424" t="str">
        <f>VLOOKUP(AD3424,'Main_Sub Desc'!C:D,2,)</f>
        <v>LPC from invoicing</v>
      </c>
      <c r="AF3424" t="str">
        <f>VLOOKUP(VALUE(H3424),'Main_Sub Desc'!F:G,2,)</f>
        <v>Wtr Rev Late Payment</v>
      </c>
      <c r="AG3424">
        <f>IFERROR(VLOOKUP(VALUE(I3424),'PC Mapping'!A:F,6,),"")</f>
        <v>10469</v>
      </c>
      <c r="AH3424" s="13" t="str">
        <f>VLOOKUP(AG3424,'PC Mapping'!L:M,2,)</f>
        <v>Bolivar Water</v>
      </c>
    </row>
    <row r="3425" spans="1:34" x14ac:dyDescent="0.2">
      <c r="A3425" t="s">
        <v>16293</v>
      </c>
      <c r="B3425" t="s">
        <v>16280</v>
      </c>
      <c r="C3425" t="s">
        <v>4519</v>
      </c>
      <c r="D3425" t="s">
        <v>4520</v>
      </c>
      <c r="E3425" s="3">
        <v>45821</v>
      </c>
      <c r="F3425" t="s">
        <v>44</v>
      </c>
      <c r="G3425" t="s">
        <v>3742</v>
      </c>
      <c r="H3425" t="s">
        <v>3722</v>
      </c>
      <c r="I3425" t="s">
        <v>4538</v>
      </c>
      <c r="J3425" t="s">
        <v>4522</v>
      </c>
      <c r="K3425" s="2">
        <v>-5</v>
      </c>
      <c r="L3425" t="s">
        <v>44</v>
      </c>
      <c r="M3425" s="2">
        <v>-5</v>
      </c>
      <c r="N3425" t="s">
        <v>4523</v>
      </c>
      <c r="O3425" t="s">
        <v>4524</v>
      </c>
      <c r="P3425" t="s">
        <v>8792</v>
      </c>
      <c r="Q3425" t="s">
        <v>16294</v>
      </c>
      <c r="R3425" t="s">
        <v>44</v>
      </c>
      <c r="S3425" t="s">
        <v>4527</v>
      </c>
      <c r="T3425" s="3">
        <v>45821</v>
      </c>
      <c r="U3425" s="3">
        <v>45824</v>
      </c>
      <c r="V3425" s="2">
        <v>0</v>
      </c>
      <c r="W3425" t="s">
        <v>44</v>
      </c>
      <c r="X3425" t="s">
        <v>44</v>
      </c>
      <c r="Y3425" t="s">
        <v>16295</v>
      </c>
      <c r="Z3425" t="s">
        <v>16296</v>
      </c>
      <c r="AA3425" t="s">
        <v>4529</v>
      </c>
      <c r="AB3425" t="s">
        <v>4530</v>
      </c>
      <c r="AC3425" t="s">
        <v>89</v>
      </c>
      <c r="AD3425" t="str">
        <f t="shared" si="53"/>
        <v>10-60</v>
      </c>
      <c r="AE3425" t="str">
        <f>VLOOKUP(AD3425,'Main_Sub Desc'!C:D,2,)</f>
        <v>LPC from invoicing</v>
      </c>
      <c r="AF3425" t="str">
        <f>VLOOKUP(VALUE(H3425),'Main_Sub Desc'!F:G,2,)</f>
        <v>Wtr Rev Late Payment</v>
      </c>
      <c r="AG3425">
        <f>IFERROR(VLOOKUP(VALUE(I3425),'PC Mapping'!A:F,6,),"")</f>
        <v>10469</v>
      </c>
      <c r="AH3425" s="13" t="str">
        <f>VLOOKUP(AG3425,'PC Mapping'!L:M,2,)</f>
        <v>Bolivar Water</v>
      </c>
    </row>
    <row r="3426" spans="1:34" x14ac:dyDescent="0.2">
      <c r="A3426" t="s">
        <v>16293</v>
      </c>
      <c r="B3426" t="s">
        <v>16280</v>
      </c>
      <c r="C3426" t="s">
        <v>4519</v>
      </c>
      <c r="D3426" t="s">
        <v>4520</v>
      </c>
      <c r="E3426" s="3">
        <v>45821</v>
      </c>
      <c r="F3426" t="s">
        <v>44</v>
      </c>
      <c r="G3426" t="s">
        <v>3742</v>
      </c>
      <c r="H3426" t="s">
        <v>3716</v>
      </c>
      <c r="I3426" t="s">
        <v>4534</v>
      </c>
      <c r="J3426" t="s">
        <v>4522</v>
      </c>
      <c r="K3426" s="2">
        <v>-5</v>
      </c>
      <c r="L3426" t="s">
        <v>44</v>
      </c>
      <c r="M3426" s="2">
        <v>-5</v>
      </c>
      <c r="N3426" t="s">
        <v>4523</v>
      </c>
      <c r="O3426" t="s">
        <v>4524</v>
      </c>
      <c r="P3426" t="s">
        <v>8792</v>
      </c>
      <c r="Q3426" t="s">
        <v>16297</v>
      </c>
      <c r="R3426" t="s">
        <v>44</v>
      </c>
      <c r="S3426" t="s">
        <v>4527</v>
      </c>
      <c r="T3426" s="3">
        <v>45821</v>
      </c>
      <c r="U3426" s="3">
        <v>45824</v>
      </c>
      <c r="V3426" s="2">
        <v>0</v>
      </c>
      <c r="W3426" t="s">
        <v>44</v>
      </c>
      <c r="X3426" t="s">
        <v>44</v>
      </c>
      <c r="Y3426" t="s">
        <v>16298</v>
      </c>
      <c r="Z3426" t="s">
        <v>16296</v>
      </c>
      <c r="AA3426" t="s">
        <v>4529</v>
      </c>
      <c r="AB3426" t="s">
        <v>4530</v>
      </c>
      <c r="AC3426" t="s">
        <v>89</v>
      </c>
      <c r="AD3426" t="str">
        <f t="shared" si="53"/>
        <v>10-60</v>
      </c>
      <c r="AE3426" t="str">
        <f>VLOOKUP(AD3426,'Main_Sub Desc'!C:D,2,)</f>
        <v>LPC from invoicing</v>
      </c>
      <c r="AF3426" t="str">
        <f>VLOOKUP(VALUE(H3426),'Main_Sub Desc'!F:G,2,)</f>
        <v>Wst Rev Late Payment</v>
      </c>
      <c r="AG3426">
        <f>IFERROR(VLOOKUP(VALUE(I3426),'PC Mapping'!A:F,6,),"")</f>
        <v>10514</v>
      </c>
      <c r="AH3426" s="13" t="str">
        <f>VLOOKUP(AG3426,'PC Mapping'!L:M,2,)</f>
        <v>Bolivar Sewer</v>
      </c>
    </row>
    <row r="3427" spans="1:34" x14ac:dyDescent="0.2">
      <c r="A3427" t="s">
        <v>16299</v>
      </c>
      <c r="B3427" t="s">
        <v>16280</v>
      </c>
      <c r="C3427" t="s">
        <v>4519</v>
      </c>
      <c r="D3427" t="s">
        <v>4520</v>
      </c>
      <c r="E3427" s="3">
        <v>45821</v>
      </c>
      <c r="F3427" t="s">
        <v>44</v>
      </c>
      <c r="G3427" t="s">
        <v>3742</v>
      </c>
      <c r="H3427" t="s">
        <v>3722</v>
      </c>
      <c r="I3427" t="s">
        <v>4538</v>
      </c>
      <c r="J3427" t="s">
        <v>4522</v>
      </c>
      <c r="K3427" s="2">
        <v>-5</v>
      </c>
      <c r="L3427" t="s">
        <v>44</v>
      </c>
      <c r="M3427" s="2">
        <v>-5</v>
      </c>
      <c r="N3427" t="s">
        <v>4523</v>
      </c>
      <c r="O3427" t="s">
        <v>4524</v>
      </c>
      <c r="P3427" t="s">
        <v>8792</v>
      </c>
      <c r="Q3427" t="s">
        <v>16300</v>
      </c>
      <c r="R3427" t="s">
        <v>44</v>
      </c>
      <c r="S3427" t="s">
        <v>4527</v>
      </c>
      <c r="T3427" s="3">
        <v>45821</v>
      </c>
      <c r="U3427" s="3">
        <v>45824</v>
      </c>
      <c r="V3427" s="2">
        <v>0</v>
      </c>
      <c r="W3427" t="s">
        <v>44</v>
      </c>
      <c r="X3427" t="s">
        <v>44</v>
      </c>
      <c r="Y3427" t="s">
        <v>16295</v>
      </c>
      <c r="Z3427" t="s">
        <v>16296</v>
      </c>
      <c r="AA3427" t="s">
        <v>4529</v>
      </c>
      <c r="AB3427" t="s">
        <v>4530</v>
      </c>
      <c r="AC3427" t="s">
        <v>89</v>
      </c>
      <c r="AD3427" t="str">
        <f t="shared" si="53"/>
        <v>10-60</v>
      </c>
      <c r="AE3427" t="str">
        <f>VLOOKUP(AD3427,'Main_Sub Desc'!C:D,2,)</f>
        <v>LPC from invoicing</v>
      </c>
      <c r="AF3427" t="str">
        <f>VLOOKUP(VALUE(H3427),'Main_Sub Desc'!F:G,2,)</f>
        <v>Wtr Rev Late Payment</v>
      </c>
      <c r="AG3427">
        <f>IFERROR(VLOOKUP(VALUE(I3427),'PC Mapping'!A:F,6,),"")</f>
        <v>10469</v>
      </c>
      <c r="AH3427" s="13" t="str">
        <f>VLOOKUP(AG3427,'PC Mapping'!L:M,2,)</f>
        <v>Bolivar Water</v>
      </c>
    </row>
    <row r="3428" spans="1:34" x14ac:dyDescent="0.2">
      <c r="A3428" t="s">
        <v>16299</v>
      </c>
      <c r="B3428" t="s">
        <v>16280</v>
      </c>
      <c r="C3428" t="s">
        <v>4519</v>
      </c>
      <c r="D3428" t="s">
        <v>4520</v>
      </c>
      <c r="E3428" s="3">
        <v>45821</v>
      </c>
      <c r="F3428" t="s">
        <v>44</v>
      </c>
      <c r="G3428" t="s">
        <v>3742</v>
      </c>
      <c r="H3428" t="s">
        <v>3716</v>
      </c>
      <c r="I3428" t="s">
        <v>4534</v>
      </c>
      <c r="J3428" t="s">
        <v>4522</v>
      </c>
      <c r="K3428" s="2">
        <v>-5</v>
      </c>
      <c r="L3428" t="s">
        <v>44</v>
      </c>
      <c r="M3428" s="2">
        <v>-5</v>
      </c>
      <c r="N3428" t="s">
        <v>4523</v>
      </c>
      <c r="O3428" t="s">
        <v>4524</v>
      </c>
      <c r="P3428" t="s">
        <v>8792</v>
      </c>
      <c r="Q3428" t="s">
        <v>16301</v>
      </c>
      <c r="R3428" t="s">
        <v>44</v>
      </c>
      <c r="S3428" t="s">
        <v>4527</v>
      </c>
      <c r="T3428" s="3">
        <v>45821</v>
      </c>
      <c r="U3428" s="3">
        <v>45824</v>
      </c>
      <c r="V3428" s="2">
        <v>0</v>
      </c>
      <c r="W3428" t="s">
        <v>44</v>
      </c>
      <c r="X3428" t="s">
        <v>44</v>
      </c>
      <c r="Y3428" t="s">
        <v>16298</v>
      </c>
      <c r="Z3428" t="s">
        <v>16296</v>
      </c>
      <c r="AA3428" t="s">
        <v>4529</v>
      </c>
      <c r="AB3428" t="s">
        <v>4530</v>
      </c>
      <c r="AC3428" t="s">
        <v>89</v>
      </c>
      <c r="AD3428" t="str">
        <f t="shared" si="53"/>
        <v>10-60</v>
      </c>
      <c r="AE3428" t="str">
        <f>VLOOKUP(AD3428,'Main_Sub Desc'!C:D,2,)</f>
        <v>LPC from invoicing</v>
      </c>
      <c r="AF3428" t="str">
        <f>VLOOKUP(VALUE(H3428),'Main_Sub Desc'!F:G,2,)</f>
        <v>Wst Rev Late Payment</v>
      </c>
      <c r="AG3428">
        <f>IFERROR(VLOOKUP(VALUE(I3428),'PC Mapping'!A:F,6,),"")</f>
        <v>10514</v>
      </c>
      <c r="AH3428" s="13" t="str">
        <f>VLOOKUP(AG3428,'PC Mapping'!L:M,2,)</f>
        <v>Bolivar Sewer</v>
      </c>
    </row>
    <row r="3429" spans="1:34" x14ac:dyDescent="0.2">
      <c r="A3429" t="s">
        <v>16302</v>
      </c>
      <c r="B3429" t="s">
        <v>16280</v>
      </c>
      <c r="C3429" t="s">
        <v>4519</v>
      </c>
      <c r="D3429" t="s">
        <v>4520</v>
      </c>
      <c r="E3429" s="3">
        <v>45821</v>
      </c>
      <c r="F3429" t="s">
        <v>44</v>
      </c>
      <c r="G3429" t="s">
        <v>3742</v>
      </c>
      <c r="H3429" t="s">
        <v>3722</v>
      </c>
      <c r="I3429" t="s">
        <v>4538</v>
      </c>
      <c r="J3429" t="s">
        <v>4522</v>
      </c>
      <c r="K3429" s="2">
        <v>-5</v>
      </c>
      <c r="L3429" t="s">
        <v>44</v>
      </c>
      <c r="M3429" s="2">
        <v>-5</v>
      </c>
      <c r="N3429" t="s">
        <v>4523</v>
      </c>
      <c r="O3429" t="s">
        <v>4524</v>
      </c>
      <c r="P3429" t="s">
        <v>12588</v>
      </c>
      <c r="Q3429" t="s">
        <v>16303</v>
      </c>
      <c r="R3429" t="s">
        <v>44</v>
      </c>
      <c r="S3429" t="s">
        <v>4527</v>
      </c>
      <c r="T3429" s="3">
        <v>45821</v>
      </c>
      <c r="U3429" s="3">
        <v>45824</v>
      </c>
      <c r="V3429" s="2">
        <v>0</v>
      </c>
      <c r="W3429" t="s">
        <v>44</v>
      </c>
      <c r="X3429" t="s">
        <v>44</v>
      </c>
      <c r="Y3429" t="s">
        <v>12592</v>
      </c>
      <c r="Z3429" t="s">
        <v>973</v>
      </c>
      <c r="AA3429" t="s">
        <v>4529</v>
      </c>
      <c r="AB3429" t="s">
        <v>4530</v>
      </c>
      <c r="AC3429" t="s">
        <v>89</v>
      </c>
      <c r="AD3429" t="str">
        <f t="shared" si="53"/>
        <v>10-60</v>
      </c>
      <c r="AE3429" t="str">
        <f>VLOOKUP(AD3429,'Main_Sub Desc'!C:D,2,)</f>
        <v>LPC from invoicing</v>
      </c>
      <c r="AF3429" t="str">
        <f>VLOOKUP(VALUE(H3429),'Main_Sub Desc'!F:G,2,)</f>
        <v>Wtr Rev Late Payment</v>
      </c>
      <c r="AG3429">
        <f>IFERROR(VLOOKUP(VALUE(I3429),'PC Mapping'!A:F,6,),"")</f>
        <v>10469</v>
      </c>
      <c r="AH3429" s="13" t="str">
        <f>VLOOKUP(AG3429,'PC Mapping'!L:M,2,)</f>
        <v>Bolivar Water</v>
      </c>
    </row>
    <row r="3430" spans="1:34" x14ac:dyDescent="0.2">
      <c r="A3430" t="s">
        <v>16302</v>
      </c>
      <c r="B3430" t="s">
        <v>16280</v>
      </c>
      <c r="C3430" t="s">
        <v>4519</v>
      </c>
      <c r="D3430" t="s">
        <v>4520</v>
      </c>
      <c r="E3430" s="3">
        <v>45821</v>
      </c>
      <c r="F3430" t="s">
        <v>44</v>
      </c>
      <c r="G3430" t="s">
        <v>3742</v>
      </c>
      <c r="H3430" t="s">
        <v>3716</v>
      </c>
      <c r="I3430" t="s">
        <v>4534</v>
      </c>
      <c r="J3430" t="s">
        <v>4522</v>
      </c>
      <c r="K3430" s="2">
        <v>-5</v>
      </c>
      <c r="L3430" t="s">
        <v>44</v>
      </c>
      <c r="M3430" s="2">
        <v>-5</v>
      </c>
      <c r="N3430" t="s">
        <v>4523</v>
      </c>
      <c r="O3430" t="s">
        <v>4524</v>
      </c>
      <c r="P3430" t="s">
        <v>12588</v>
      </c>
      <c r="Q3430" t="s">
        <v>16304</v>
      </c>
      <c r="R3430" t="s">
        <v>44</v>
      </c>
      <c r="S3430" t="s">
        <v>4527</v>
      </c>
      <c r="T3430" s="3">
        <v>45821</v>
      </c>
      <c r="U3430" s="3">
        <v>45824</v>
      </c>
      <c r="V3430" s="2">
        <v>0</v>
      </c>
      <c r="W3430" t="s">
        <v>44</v>
      </c>
      <c r="X3430" t="s">
        <v>44</v>
      </c>
      <c r="Y3430" t="s">
        <v>12590</v>
      </c>
      <c r="Z3430" t="s">
        <v>973</v>
      </c>
      <c r="AA3430" t="s">
        <v>4529</v>
      </c>
      <c r="AB3430" t="s">
        <v>4530</v>
      </c>
      <c r="AC3430" t="s">
        <v>89</v>
      </c>
      <c r="AD3430" t="str">
        <f t="shared" si="53"/>
        <v>10-60</v>
      </c>
      <c r="AE3430" t="str">
        <f>VLOOKUP(AD3430,'Main_Sub Desc'!C:D,2,)</f>
        <v>LPC from invoicing</v>
      </c>
      <c r="AF3430" t="str">
        <f>VLOOKUP(VALUE(H3430),'Main_Sub Desc'!F:G,2,)</f>
        <v>Wst Rev Late Payment</v>
      </c>
      <c r="AG3430">
        <f>IFERROR(VLOOKUP(VALUE(I3430),'PC Mapping'!A:F,6,),"")</f>
        <v>10514</v>
      </c>
      <c r="AH3430" s="13" t="str">
        <f>VLOOKUP(AG3430,'PC Mapping'!L:M,2,)</f>
        <v>Bolivar Sewer</v>
      </c>
    </row>
    <row r="3431" spans="1:34" x14ac:dyDescent="0.2">
      <c r="A3431" t="s">
        <v>16305</v>
      </c>
      <c r="B3431" t="s">
        <v>16306</v>
      </c>
      <c r="C3431" t="s">
        <v>4519</v>
      </c>
      <c r="D3431" t="s">
        <v>4520</v>
      </c>
      <c r="E3431" s="3">
        <v>45824</v>
      </c>
      <c r="F3431" t="s">
        <v>44</v>
      </c>
      <c r="G3431" t="s">
        <v>3742</v>
      </c>
      <c r="H3431" t="s">
        <v>3716</v>
      </c>
      <c r="I3431" t="s">
        <v>4534</v>
      </c>
      <c r="J3431" t="s">
        <v>4522</v>
      </c>
      <c r="K3431" s="2">
        <v>-5</v>
      </c>
      <c r="L3431" t="s">
        <v>44</v>
      </c>
      <c r="M3431" s="2">
        <v>-5</v>
      </c>
      <c r="N3431" t="s">
        <v>4523</v>
      </c>
      <c r="O3431" t="s">
        <v>4524</v>
      </c>
      <c r="P3431" t="s">
        <v>16307</v>
      </c>
      <c r="Q3431" t="s">
        <v>16308</v>
      </c>
      <c r="R3431" t="s">
        <v>44</v>
      </c>
      <c r="S3431" t="s">
        <v>4527</v>
      </c>
      <c r="T3431" s="3">
        <v>45824</v>
      </c>
      <c r="U3431" s="3">
        <v>45825</v>
      </c>
      <c r="V3431" s="2">
        <v>0</v>
      </c>
      <c r="W3431" t="s">
        <v>44</v>
      </c>
      <c r="X3431" t="s">
        <v>44</v>
      </c>
      <c r="Y3431" t="s">
        <v>16309</v>
      </c>
      <c r="Z3431" t="s">
        <v>16310</v>
      </c>
      <c r="AA3431" t="s">
        <v>4529</v>
      </c>
      <c r="AB3431" t="s">
        <v>4530</v>
      </c>
      <c r="AC3431" t="s">
        <v>89</v>
      </c>
      <c r="AD3431" t="str">
        <f t="shared" si="53"/>
        <v>10-60</v>
      </c>
      <c r="AE3431" t="str">
        <f>VLOOKUP(AD3431,'Main_Sub Desc'!C:D,2,)</f>
        <v>LPC from invoicing</v>
      </c>
      <c r="AF3431" t="str">
        <f>VLOOKUP(VALUE(H3431),'Main_Sub Desc'!F:G,2,)</f>
        <v>Wst Rev Late Payment</v>
      </c>
      <c r="AG3431">
        <f>IFERROR(VLOOKUP(VALUE(I3431),'PC Mapping'!A:F,6,),"")</f>
        <v>10514</v>
      </c>
      <c r="AH3431" s="13" t="str">
        <f>VLOOKUP(AG3431,'PC Mapping'!L:M,2,)</f>
        <v>Bolivar Sewer</v>
      </c>
    </row>
    <row r="3432" spans="1:34" x14ac:dyDescent="0.2">
      <c r="A3432" t="s">
        <v>16305</v>
      </c>
      <c r="B3432" t="s">
        <v>16306</v>
      </c>
      <c r="C3432" t="s">
        <v>4519</v>
      </c>
      <c r="D3432" t="s">
        <v>4520</v>
      </c>
      <c r="E3432" s="3">
        <v>45824</v>
      </c>
      <c r="F3432" t="s">
        <v>44</v>
      </c>
      <c r="G3432" t="s">
        <v>3742</v>
      </c>
      <c r="H3432" t="s">
        <v>3722</v>
      </c>
      <c r="I3432" t="s">
        <v>4538</v>
      </c>
      <c r="J3432" t="s">
        <v>4522</v>
      </c>
      <c r="K3432" s="2">
        <v>-5</v>
      </c>
      <c r="L3432" t="s">
        <v>44</v>
      </c>
      <c r="M3432" s="2">
        <v>-5</v>
      </c>
      <c r="N3432" t="s">
        <v>4523</v>
      </c>
      <c r="O3432" t="s">
        <v>4524</v>
      </c>
      <c r="P3432" t="s">
        <v>16307</v>
      </c>
      <c r="Q3432" t="s">
        <v>16311</v>
      </c>
      <c r="R3432" t="s">
        <v>44</v>
      </c>
      <c r="S3432" t="s">
        <v>4527</v>
      </c>
      <c r="T3432" s="3">
        <v>45824</v>
      </c>
      <c r="U3432" s="3">
        <v>45825</v>
      </c>
      <c r="V3432" s="2">
        <v>0</v>
      </c>
      <c r="W3432" t="s">
        <v>44</v>
      </c>
      <c r="X3432" t="s">
        <v>44</v>
      </c>
      <c r="Y3432" t="s">
        <v>16312</v>
      </c>
      <c r="Z3432" t="s">
        <v>16310</v>
      </c>
      <c r="AA3432" t="s">
        <v>4529</v>
      </c>
      <c r="AB3432" t="s">
        <v>4530</v>
      </c>
      <c r="AC3432" t="s">
        <v>89</v>
      </c>
      <c r="AD3432" t="str">
        <f t="shared" si="53"/>
        <v>10-60</v>
      </c>
      <c r="AE3432" t="str">
        <f>VLOOKUP(AD3432,'Main_Sub Desc'!C:D,2,)</f>
        <v>LPC from invoicing</v>
      </c>
      <c r="AF3432" t="str">
        <f>VLOOKUP(VALUE(H3432),'Main_Sub Desc'!F:G,2,)</f>
        <v>Wtr Rev Late Payment</v>
      </c>
      <c r="AG3432">
        <f>IFERROR(VLOOKUP(VALUE(I3432),'PC Mapping'!A:F,6,),"")</f>
        <v>10469</v>
      </c>
      <c r="AH3432" s="13" t="str">
        <f>VLOOKUP(AG3432,'PC Mapping'!L:M,2,)</f>
        <v>Bolivar Water</v>
      </c>
    </row>
    <row r="3433" spans="1:34" x14ac:dyDescent="0.2">
      <c r="A3433" t="s">
        <v>16313</v>
      </c>
      <c r="B3433" t="s">
        <v>16314</v>
      </c>
      <c r="C3433" t="s">
        <v>4519</v>
      </c>
      <c r="D3433" t="s">
        <v>4520</v>
      </c>
      <c r="E3433" s="3">
        <v>45825</v>
      </c>
      <c r="F3433" t="s">
        <v>44</v>
      </c>
      <c r="G3433" t="s">
        <v>3742</v>
      </c>
      <c r="H3433" t="s">
        <v>3722</v>
      </c>
      <c r="I3433" t="s">
        <v>3752</v>
      </c>
      <c r="J3433" t="s">
        <v>4522</v>
      </c>
      <c r="K3433" s="2">
        <v>-12.15</v>
      </c>
      <c r="L3433" t="s">
        <v>44</v>
      </c>
      <c r="M3433" s="2">
        <v>-12.15</v>
      </c>
      <c r="N3433" t="s">
        <v>4523</v>
      </c>
      <c r="O3433" t="s">
        <v>4524</v>
      </c>
      <c r="P3433" t="s">
        <v>10484</v>
      </c>
      <c r="Q3433" t="s">
        <v>16315</v>
      </c>
      <c r="R3433" t="s">
        <v>44</v>
      </c>
      <c r="S3433" t="s">
        <v>4527</v>
      </c>
      <c r="T3433" s="3">
        <v>45825</v>
      </c>
      <c r="U3433" s="3">
        <v>45826</v>
      </c>
      <c r="V3433" s="2">
        <v>0</v>
      </c>
      <c r="W3433" t="s">
        <v>44</v>
      </c>
      <c r="X3433" t="s">
        <v>44</v>
      </c>
      <c r="Y3433" t="s">
        <v>16316</v>
      </c>
      <c r="Z3433" t="s">
        <v>2940</v>
      </c>
      <c r="AA3433" t="s">
        <v>4529</v>
      </c>
      <c r="AB3433" t="s">
        <v>4530</v>
      </c>
      <c r="AC3433" t="s">
        <v>89</v>
      </c>
      <c r="AD3433" t="str">
        <f t="shared" si="53"/>
        <v>10-60</v>
      </c>
      <c r="AE3433" t="str">
        <f>VLOOKUP(AD3433,'Main_Sub Desc'!C:D,2,)</f>
        <v>LPC from invoicing</v>
      </c>
      <c r="AF3433" t="str">
        <f>VLOOKUP(VALUE(H3433),'Main_Sub Desc'!F:G,2,)</f>
        <v>Wtr Rev Late Payment</v>
      </c>
      <c r="AG3433">
        <f>IFERROR(VLOOKUP(VALUE(I3433),'PC Mapping'!A:F,6,),"")</f>
        <v>10719</v>
      </c>
      <c r="AH3433" s="13" t="str">
        <f>VLOOKUP(AG3433,'PC Mapping'!L:M,2,)</f>
        <v>All Other Water</v>
      </c>
    </row>
    <row r="3434" spans="1:34" x14ac:dyDescent="0.2">
      <c r="A3434" t="s">
        <v>16317</v>
      </c>
      <c r="B3434" t="s">
        <v>16314</v>
      </c>
      <c r="C3434" t="s">
        <v>4519</v>
      </c>
      <c r="D3434" t="s">
        <v>4520</v>
      </c>
      <c r="E3434" s="3">
        <v>45825</v>
      </c>
      <c r="F3434" t="s">
        <v>44</v>
      </c>
      <c r="G3434" t="s">
        <v>3742</v>
      </c>
      <c r="H3434" t="s">
        <v>3716</v>
      </c>
      <c r="I3434" t="s">
        <v>4708</v>
      </c>
      <c r="J3434" t="s">
        <v>4522</v>
      </c>
      <c r="K3434" s="2">
        <v>-5</v>
      </c>
      <c r="L3434" t="s">
        <v>44</v>
      </c>
      <c r="M3434" s="2">
        <v>-5</v>
      </c>
      <c r="N3434" t="s">
        <v>4523</v>
      </c>
      <c r="O3434" t="s">
        <v>4524</v>
      </c>
      <c r="P3434" t="s">
        <v>16318</v>
      </c>
      <c r="Q3434" t="s">
        <v>16319</v>
      </c>
      <c r="R3434" t="s">
        <v>44</v>
      </c>
      <c r="S3434" t="s">
        <v>4527</v>
      </c>
      <c r="T3434" s="3">
        <v>45825</v>
      </c>
      <c r="U3434" s="3">
        <v>45826</v>
      </c>
      <c r="V3434" s="2">
        <v>0</v>
      </c>
      <c r="W3434" t="s">
        <v>44</v>
      </c>
      <c r="X3434" t="s">
        <v>44</v>
      </c>
      <c r="Y3434" t="s">
        <v>16320</v>
      </c>
      <c r="Z3434" t="s">
        <v>3606</v>
      </c>
      <c r="AA3434" t="s">
        <v>4529</v>
      </c>
      <c r="AB3434" t="s">
        <v>4530</v>
      </c>
      <c r="AC3434" t="s">
        <v>89</v>
      </c>
      <c r="AD3434" t="str">
        <f t="shared" si="53"/>
        <v>10-60</v>
      </c>
      <c r="AE3434" t="str">
        <f>VLOOKUP(AD3434,'Main_Sub Desc'!C:D,2,)</f>
        <v>LPC from invoicing</v>
      </c>
      <c r="AF3434" t="str">
        <f>VLOOKUP(VALUE(H3434),'Main_Sub Desc'!F:G,2,)</f>
        <v>Wst Rev Late Payment</v>
      </c>
      <c r="AG3434">
        <f>IFERROR(VLOOKUP(VALUE(I3434),'PC Mapping'!A:F,6,),"")</f>
        <v>10720</v>
      </c>
      <c r="AH3434" s="13" t="str">
        <f>VLOOKUP(AG3434,'PC Mapping'!L:M,2,)</f>
        <v>All Other Sewer</v>
      </c>
    </row>
    <row r="3435" spans="1:34" x14ac:dyDescent="0.2">
      <c r="A3435" t="s">
        <v>16321</v>
      </c>
      <c r="B3435" t="s">
        <v>16314</v>
      </c>
      <c r="C3435" t="s">
        <v>4519</v>
      </c>
      <c r="D3435" t="s">
        <v>4520</v>
      </c>
      <c r="E3435" s="3">
        <v>45825</v>
      </c>
      <c r="F3435" t="s">
        <v>44</v>
      </c>
      <c r="G3435" t="s">
        <v>3742</v>
      </c>
      <c r="H3435" t="s">
        <v>3716</v>
      </c>
      <c r="I3435" t="s">
        <v>4708</v>
      </c>
      <c r="J3435" t="s">
        <v>4522</v>
      </c>
      <c r="K3435" s="2">
        <v>-5</v>
      </c>
      <c r="L3435" t="s">
        <v>44</v>
      </c>
      <c r="M3435" s="2">
        <v>-5</v>
      </c>
      <c r="N3435" t="s">
        <v>4523</v>
      </c>
      <c r="O3435" t="s">
        <v>4524</v>
      </c>
      <c r="P3435" t="s">
        <v>11659</v>
      </c>
      <c r="Q3435" t="s">
        <v>16322</v>
      </c>
      <c r="R3435" t="s">
        <v>44</v>
      </c>
      <c r="S3435" t="s">
        <v>4527</v>
      </c>
      <c r="T3435" s="3">
        <v>45825</v>
      </c>
      <c r="U3435" s="3">
        <v>45826</v>
      </c>
      <c r="V3435" s="2">
        <v>0</v>
      </c>
      <c r="W3435" t="s">
        <v>44</v>
      </c>
      <c r="X3435" t="s">
        <v>44</v>
      </c>
      <c r="Y3435" t="s">
        <v>16323</v>
      </c>
      <c r="Z3435" t="s">
        <v>3613</v>
      </c>
      <c r="AA3435" t="s">
        <v>4529</v>
      </c>
      <c r="AB3435" t="s">
        <v>4530</v>
      </c>
      <c r="AC3435" t="s">
        <v>89</v>
      </c>
      <c r="AD3435" t="str">
        <f t="shared" si="53"/>
        <v>10-60</v>
      </c>
      <c r="AE3435" t="str">
        <f>VLOOKUP(AD3435,'Main_Sub Desc'!C:D,2,)</f>
        <v>LPC from invoicing</v>
      </c>
      <c r="AF3435" t="str">
        <f>VLOOKUP(VALUE(H3435),'Main_Sub Desc'!F:G,2,)</f>
        <v>Wst Rev Late Payment</v>
      </c>
      <c r="AG3435">
        <f>IFERROR(VLOOKUP(VALUE(I3435),'PC Mapping'!A:F,6,),"")</f>
        <v>10720</v>
      </c>
      <c r="AH3435" s="13" t="str">
        <f>VLOOKUP(AG3435,'PC Mapping'!L:M,2,)</f>
        <v>All Other Sewer</v>
      </c>
    </row>
    <row r="3436" spans="1:34" x14ac:dyDescent="0.2">
      <c r="A3436" t="s">
        <v>16324</v>
      </c>
      <c r="B3436" t="s">
        <v>16325</v>
      </c>
      <c r="C3436" t="s">
        <v>4519</v>
      </c>
      <c r="D3436" t="s">
        <v>4520</v>
      </c>
      <c r="E3436" s="3">
        <v>45826</v>
      </c>
      <c r="F3436" t="s">
        <v>44</v>
      </c>
      <c r="G3436" t="s">
        <v>3742</v>
      </c>
      <c r="H3436" t="s">
        <v>3722</v>
      </c>
      <c r="I3436" t="s">
        <v>3752</v>
      </c>
      <c r="J3436" t="s">
        <v>4522</v>
      </c>
      <c r="K3436" s="2">
        <v>-6.03</v>
      </c>
      <c r="L3436" t="s">
        <v>44</v>
      </c>
      <c r="M3436" s="2">
        <v>-6.03</v>
      </c>
      <c r="N3436" t="s">
        <v>4523</v>
      </c>
      <c r="O3436" t="s">
        <v>4524</v>
      </c>
      <c r="P3436" t="s">
        <v>16326</v>
      </c>
      <c r="Q3436" t="s">
        <v>16327</v>
      </c>
      <c r="R3436" t="s">
        <v>44</v>
      </c>
      <c r="S3436" t="s">
        <v>4527</v>
      </c>
      <c r="T3436" s="3">
        <v>45826</v>
      </c>
      <c r="U3436" s="3">
        <v>45827</v>
      </c>
      <c r="V3436" s="2">
        <v>0</v>
      </c>
      <c r="W3436" t="s">
        <v>44</v>
      </c>
      <c r="X3436" t="s">
        <v>44</v>
      </c>
      <c r="Y3436" t="s">
        <v>16328</v>
      </c>
      <c r="Z3436" t="s">
        <v>3471</v>
      </c>
      <c r="AA3436" t="s">
        <v>4529</v>
      </c>
      <c r="AB3436" t="s">
        <v>4530</v>
      </c>
      <c r="AC3436" t="s">
        <v>89</v>
      </c>
      <c r="AD3436" t="str">
        <f t="shared" si="53"/>
        <v>10-60</v>
      </c>
      <c r="AE3436" t="str">
        <f>VLOOKUP(AD3436,'Main_Sub Desc'!C:D,2,)</f>
        <v>LPC from invoicing</v>
      </c>
      <c r="AF3436" t="str">
        <f>VLOOKUP(VALUE(H3436),'Main_Sub Desc'!F:G,2,)</f>
        <v>Wtr Rev Late Payment</v>
      </c>
      <c r="AG3436">
        <f>IFERROR(VLOOKUP(VALUE(I3436),'PC Mapping'!A:F,6,),"")</f>
        <v>10719</v>
      </c>
      <c r="AH3436" s="13" t="str">
        <f>VLOOKUP(AG3436,'PC Mapping'!L:M,2,)</f>
        <v>All Other Water</v>
      </c>
    </row>
    <row r="3437" spans="1:34" x14ac:dyDescent="0.2">
      <c r="A3437" t="s">
        <v>16329</v>
      </c>
      <c r="B3437" t="s">
        <v>16325</v>
      </c>
      <c r="C3437" t="s">
        <v>4519</v>
      </c>
      <c r="D3437" t="s">
        <v>4520</v>
      </c>
      <c r="E3437" s="3">
        <v>45826</v>
      </c>
      <c r="F3437" t="s">
        <v>44</v>
      </c>
      <c r="G3437" t="s">
        <v>3742</v>
      </c>
      <c r="H3437" t="s">
        <v>3716</v>
      </c>
      <c r="I3437" t="s">
        <v>4534</v>
      </c>
      <c r="J3437" t="s">
        <v>4522</v>
      </c>
      <c r="K3437" s="2">
        <v>-7.46</v>
      </c>
      <c r="L3437" t="s">
        <v>44</v>
      </c>
      <c r="M3437" s="2">
        <v>-7.46</v>
      </c>
      <c r="N3437" t="s">
        <v>4523</v>
      </c>
      <c r="O3437" t="s">
        <v>4524</v>
      </c>
      <c r="P3437" t="s">
        <v>16330</v>
      </c>
      <c r="Q3437" t="s">
        <v>16331</v>
      </c>
      <c r="R3437" t="s">
        <v>44</v>
      </c>
      <c r="S3437" t="s">
        <v>4527</v>
      </c>
      <c r="T3437" s="3">
        <v>45826</v>
      </c>
      <c r="U3437" s="3">
        <v>45827</v>
      </c>
      <c r="V3437" s="2">
        <v>0</v>
      </c>
      <c r="W3437" t="s">
        <v>44</v>
      </c>
      <c r="X3437" t="s">
        <v>44</v>
      </c>
      <c r="Y3437" t="s">
        <v>16332</v>
      </c>
      <c r="Z3437" t="s">
        <v>588</v>
      </c>
      <c r="AA3437" t="s">
        <v>4529</v>
      </c>
      <c r="AB3437" t="s">
        <v>4530</v>
      </c>
      <c r="AC3437" t="s">
        <v>89</v>
      </c>
      <c r="AD3437" t="str">
        <f t="shared" si="53"/>
        <v>10-60</v>
      </c>
      <c r="AE3437" t="str">
        <f>VLOOKUP(AD3437,'Main_Sub Desc'!C:D,2,)</f>
        <v>LPC from invoicing</v>
      </c>
      <c r="AF3437" t="str">
        <f>VLOOKUP(VALUE(H3437),'Main_Sub Desc'!F:G,2,)</f>
        <v>Wst Rev Late Payment</v>
      </c>
      <c r="AG3437">
        <f>IFERROR(VLOOKUP(VALUE(I3437),'PC Mapping'!A:F,6,),"")</f>
        <v>10514</v>
      </c>
      <c r="AH3437" s="13" t="str">
        <f>VLOOKUP(AG3437,'PC Mapping'!L:M,2,)</f>
        <v>Bolivar Sewer</v>
      </c>
    </row>
    <row r="3438" spans="1:34" x14ac:dyDescent="0.2">
      <c r="A3438" t="s">
        <v>16329</v>
      </c>
      <c r="B3438" t="s">
        <v>16325</v>
      </c>
      <c r="C3438" t="s">
        <v>4519</v>
      </c>
      <c r="D3438" t="s">
        <v>4520</v>
      </c>
      <c r="E3438" s="3">
        <v>45826</v>
      </c>
      <c r="F3438" t="s">
        <v>44</v>
      </c>
      <c r="G3438" t="s">
        <v>3742</v>
      </c>
      <c r="H3438" t="s">
        <v>3722</v>
      </c>
      <c r="I3438" t="s">
        <v>4538</v>
      </c>
      <c r="J3438" t="s">
        <v>4522</v>
      </c>
      <c r="K3438" s="2">
        <v>-5.39</v>
      </c>
      <c r="L3438" t="s">
        <v>44</v>
      </c>
      <c r="M3438" s="2">
        <v>-5.39</v>
      </c>
      <c r="N3438" t="s">
        <v>4523</v>
      </c>
      <c r="O3438" t="s">
        <v>4524</v>
      </c>
      <c r="P3438" t="s">
        <v>16330</v>
      </c>
      <c r="Q3438" t="s">
        <v>16333</v>
      </c>
      <c r="R3438" t="s">
        <v>44</v>
      </c>
      <c r="S3438" t="s">
        <v>4527</v>
      </c>
      <c r="T3438" s="3">
        <v>45826</v>
      </c>
      <c r="U3438" s="3">
        <v>45827</v>
      </c>
      <c r="V3438" s="2">
        <v>0</v>
      </c>
      <c r="W3438" t="s">
        <v>44</v>
      </c>
      <c r="X3438" t="s">
        <v>44</v>
      </c>
      <c r="Y3438" t="s">
        <v>16334</v>
      </c>
      <c r="Z3438" t="s">
        <v>588</v>
      </c>
      <c r="AA3438" t="s">
        <v>4529</v>
      </c>
      <c r="AB3438" t="s">
        <v>4530</v>
      </c>
      <c r="AC3438" t="s">
        <v>89</v>
      </c>
      <c r="AD3438" t="str">
        <f t="shared" si="53"/>
        <v>10-60</v>
      </c>
      <c r="AE3438" t="str">
        <f>VLOOKUP(AD3438,'Main_Sub Desc'!C:D,2,)</f>
        <v>LPC from invoicing</v>
      </c>
      <c r="AF3438" t="str">
        <f>VLOOKUP(VALUE(H3438),'Main_Sub Desc'!F:G,2,)</f>
        <v>Wtr Rev Late Payment</v>
      </c>
      <c r="AG3438">
        <f>IFERROR(VLOOKUP(VALUE(I3438),'PC Mapping'!A:F,6,),"")</f>
        <v>10469</v>
      </c>
      <c r="AH3438" s="13" t="str">
        <f>VLOOKUP(AG3438,'PC Mapping'!L:M,2,)</f>
        <v>Bolivar Water</v>
      </c>
    </row>
    <row r="3439" spans="1:34" x14ac:dyDescent="0.2">
      <c r="A3439" t="s">
        <v>16335</v>
      </c>
      <c r="B3439" t="s">
        <v>16325</v>
      </c>
      <c r="C3439" t="s">
        <v>4519</v>
      </c>
      <c r="D3439" t="s">
        <v>4520</v>
      </c>
      <c r="E3439" s="3">
        <v>45826</v>
      </c>
      <c r="F3439" t="s">
        <v>44</v>
      </c>
      <c r="G3439" t="s">
        <v>3742</v>
      </c>
      <c r="H3439" t="s">
        <v>3722</v>
      </c>
      <c r="I3439" t="s">
        <v>3752</v>
      </c>
      <c r="J3439" t="s">
        <v>4522</v>
      </c>
      <c r="K3439" s="2">
        <v>-5</v>
      </c>
      <c r="L3439" t="s">
        <v>44</v>
      </c>
      <c r="M3439" s="2">
        <v>-5</v>
      </c>
      <c r="N3439" t="s">
        <v>4523</v>
      </c>
      <c r="O3439" t="s">
        <v>4524</v>
      </c>
      <c r="P3439" t="s">
        <v>13158</v>
      </c>
      <c r="Q3439" t="s">
        <v>16336</v>
      </c>
      <c r="R3439" t="s">
        <v>44</v>
      </c>
      <c r="S3439" t="s">
        <v>4527</v>
      </c>
      <c r="T3439" s="3">
        <v>45826</v>
      </c>
      <c r="U3439" s="3">
        <v>45827</v>
      </c>
      <c r="V3439" s="2">
        <v>0</v>
      </c>
      <c r="W3439" t="s">
        <v>44</v>
      </c>
      <c r="X3439" t="s">
        <v>44</v>
      </c>
      <c r="Y3439" t="s">
        <v>16337</v>
      </c>
      <c r="Z3439" t="s">
        <v>16338</v>
      </c>
      <c r="AA3439" t="s">
        <v>4529</v>
      </c>
      <c r="AB3439" t="s">
        <v>4530</v>
      </c>
      <c r="AC3439" t="s">
        <v>89</v>
      </c>
      <c r="AD3439" t="str">
        <f t="shared" si="53"/>
        <v>10-60</v>
      </c>
      <c r="AE3439" t="str">
        <f>VLOOKUP(AD3439,'Main_Sub Desc'!C:D,2,)</f>
        <v>LPC from invoicing</v>
      </c>
      <c r="AF3439" t="str">
        <f>VLOOKUP(VALUE(H3439),'Main_Sub Desc'!F:G,2,)</f>
        <v>Wtr Rev Late Payment</v>
      </c>
      <c r="AG3439">
        <f>IFERROR(VLOOKUP(VALUE(I3439),'PC Mapping'!A:F,6,),"")</f>
        <v>10719</v>
      </c>
      <c r="AH3439" s="13" t="str">
        <f>VLOOKUP(AG3439,'PC Mapping'!L:M,2,)</f>
        <v>All Other Water</v>
      </c>
    </row>
    <row r="3440" spans="1:34" x14ac:dyDescent="0.2">
      <c r="A3440" t="s">
        <v>16339</v>
      </c>
      <c r="B3440" t="s">
        <v>16340</v>
      </c>
      <c r="C3440" t="s">
        <v>4519</v>
      </c>
      <c r="D3440" t="s">
        <v>4520</v>
      </c>
      <c r="E3440" s="3">
        <v>45826</v>
      </c>
      <c r="F3440" t="s">
        <v>44</v>
      </c>
      <c r="G3440" t="s">
        <v>3742</v>
      </c>
      <c r="H3440" t="s">
        <v>3716</v>
      </c>
      <c r="I3440" t="s">
        <v>4534</v>
      </c>
      <c r="J3440" t="s">
        <v>4522</v>
      </c>
      <c r="K3440" s="2">
        <v>-5</v>
      </c>
      <c r="L3440" t="s">
        <v>44</v>
      </c>
      <c r="M3440" s="2">
        <v>-5</v>
      </c>
      <c r="N3440" t="s">
        <v>4523</v>
      </c>
      <c r="O3440" t="s">
        <v>4524</v>
      </c>
      <c r="P3440" t="s">
        <v>16330</v>
      </c>
      <c r="Q3440" t="s">
        <v>16341</v>
      </c>
      <c r="R3440" t="s">
        <v>44</v>
      </c>
      <c r="S3440" t="s">
        <v>4527</v>
      </c>
      <c r="T3440" s="3">
        <v>45826</v>
      </c>
      <c r="U3440" s="3">
        <v>45827</v>
      </c>
      <c r="V3440" s="2">
        <v>0</v>
      </c>
      <c r="W3440" t="s">
        <v>44</v>
      </c>
      <c r="X3440" t="s">
        <v>44</v>
      </c>
      <c r="Y3440" t="s">
        <v>16342</v>
      </c>
      <c r="Z3440" t="s">
        <v>16343</v>
      </c>
      <c r="AA3440" t="s">
        <v>4529</v>
      </c>
      <c r="AB3440" t="s">
        <v>4530</v>
      </c>
      <c r="AC3440" t="s">
        <v>89</v>
      </c>
      <c r="AD3440" t="str">
        <f t="shared" si="53"/>
        <v>10-60</v>
      </c>
      <c r="AE3440" t="str">
        <f>VLOOKUP(AD3440,'Main_Sub Desc'!C:D,2,)</f>
        <v>LPC from invoicing</v>
      </c>
      <c r="AF3440" t="str">
        <f>VLOOKUP(VALUE(H3440),'Main_Sub Desc'!F:G,2,)</f>
        <v>Wst Rev Late Payment</v>
      </c>
      <c r="AG3440">
        <f>IFERROR(VLOOKUP(VALUE(I3440),'PC Mapping'!A:F,6,),"")</f>
        <v>10514</v>
      </c>
      <c r="AH3440" s="13" t="str">
        <f>VLOOKUP(AG3440,'PC Mapping'!L:M,2,)</f>
        <v>Bolivar Sewer</v>
      </c>
    </row>
    <row r="3441" spans="1:34" x14ac:dyDescent="0.2">
      <c r="A3441" t="s">
        <v>16339</v>
      </c>
      <c r="B3441" t="s">
        <v>16340</v>
      </c>
      <c r="C3441" t="s">
        <v>4519</v>
      </c>
      <c r="D3441" t="s">
        <v>4520</v>
      </c>
      <c r="E3441" s="3">
        <v>45826</v>
      </c>
      <c r="F3441" t="s">
        <v>44</v>
      </c>
      <c r="G3441" t="s">
        <v>3742</v>
      </c>
      <c r="H3441" t="s">
        <v>3722</v>
      </c>
      <c r="I3441" t="s">
        <v>4538</v>
      </c>
      <c r="J3441" t="s">
        <v>4522</v>
      </c>
      <c r="K3441" s="2">
        <v>-5</v>
      </c>
      <c r="L3441" t="s">
        <v>44</v>
      </c>
      <c r="M3441" s="2">
        <v>-5</v>
      </c>
      <c r="N3441" t="s">
        <v>4523</v>
      </c>
      <c r="O3441" t="s">
        <v>4524</v>
      </c>
      <c r="P3441" t="s">
        <v>16330</v>
      </c>
      <c r="Q3441" t="s">
        <v>16344</v>
      </c>
      <c r="R3441" t="s">
        <v>44</v>
      </c>
      <c r="S3441" t="s">
        <v>4527</v>
      </c>
      <c r="T3441" s="3">
        <v>45826</v>
      </c>
      <c r="U3441" s="3">
        <v>45827</v>
      </c>
      <c r="V3441" s="2">
        <v>0</v>
      </c>
      <c r="W3441" t="s">
        <v>44</v>
      </c>
      <c r="X3441" t="s">
        <v>44</v>
      </c>
      <c r="Y3441" t="s">
        <v>16345</v>
      </c>
      <c r="Z3441" t="s">
        <v>16343</v>
      </c>
      <c r="AA3441" t="s">
        <v>4529</v>
      </c>
      <c r="AB3441" t="s">
        <v>4530</v>
      </c>
      <c r="AC3441" t="s">
        <v>89</v>
      </c>
      <c r="AD3441" t="str">
        <f t="shared" si="53"/>
        <v>10-60</v>
      </c>
      <c r="AE3441" t="str">
        <f>VLOOKUP(AD3441,'Main_Sub Desc'!C:D,2,)</f>
        <v>LPC from invoicing</v>
      </c>
      <c r="AF3441" t="str">
        <f>VLOOKUP(VALUE(H3441),'Main_Sub Desc'!F:G,2,)</f>
        <v>Wtr Rev Late Payment</v>
      </c>
      <c r="AG3441">
        <f>IFERROR(VLOOKUP(VALUE(I3441),'PC Mapping'!A:F,6,),"")</f>
        <v>10469</v>
      </c>
      <c r="AH3441" s="13" t="str">
        <f>VLOOKUP(AG3441,'PC Mapping'!L:M,2,)</f>
        <v>Bolivar Water</v>
      </c>
    </row>
    <row r="3442" spans="1:34" x14ac:dyDescent="0.2">
      <c r="A3442" t="s">
        <v>16346</v>
      </c>
      <c r="B3442" t="s">
        <v>16340</v>
      </c>
      <c r="C3442" t="s">
        <v>4519</v>
      </c>
      <c r="D3442" t="s">
        <v>4520</v>
      </c>
      <c r="E3442" s="3">
        <v>45826</v>
      </c>
      <c r="F3442" t="s">
        <v>44</v>
      </c>
      <c r="G3442" t="s">
        <v>3742</v>
      </c>
      <c r="H3442" t="s">
        <v>3722</v>
      </c>
      <c r="I3442" t="s">
        <v>3752</v>
      </c>
      <c r="J3442" t="s">
        <v>4522</v>
      </c>
      <c r="K3442" s="2">
        <v>-5</v>
      </c>
      <c r="L3442" t="s">
        <v>44</v>
      </c>
      <c r="M3442" s="2">
        <v>-5</v>
      </c>
      <c r="N3442" t="s">
        <v>4523</v>
      </c>
      <c r="O3442" t="s">
        <v>4524</v>
      </c>
      <c r="P3442" t="s">
        <v>16347</v>
      </c>
      <c r="Q3442" t="s">
        <v>16348</v>
      </c>
      <c r="R3442" t="s">
        <v>44</v>
      </c>
      <c r="S3442" t="s">
        <v>4527</v>
      </c>
      <c r="T3442" s="3">
        <v>45826</v>
      </c>
      <c r="U3442" s="3">
        <v>45827</v>
      </c>
      <c r="V3442" s="2">
        <v>0</v>
      </c>
      <c r="W3442" t="s">
        <v>44</v>
      </c>
      <c r="X3442" t="s">
        <v>44</v>
      </c>
      <c r="Y3442" t="s">
        <v>16349</v>
      </c>
      <c r="Z3442" t="s">
        <v>16350</v>
      </c>
      <c r="AA3442" t="s">
        <v>4529</v>
      </c>
      <c r="AB3442" t="s">
        <v>4530</v>
      </c>
      <c r="AC3442" t="s">
        <v>89</v>
      </c>
      <c r="AD3442" t="str">
        <f t="shared" si="53"/>
        <v>10-60</v>
      </c>
      <c r="AE3442" t="str">
        <f>VLOOKUP(AD3442,'Main_Sub Desc'!C:D,2,)</f>
        <v>LPC from invoicing</v>
      </c>
      <c r="AF3442" t="str">
        <f>VLOOKUP(VALUE(H3442),'Main_Sub Desc'!F:G,2,)</f>
        <v>Wtr Rev Late Payment</v>
      </c>
      <c r="AG3442">
        <f>IFERROR(VLOOKUP(VALUE(I3442),'PC Mapping'!A:F,6,),"")</f>
        <v>10719</v>
      </c>
      <c r="AH3442" s="13" t="str">
        <f>VLOOKUP(AG3442,'PC Mapping'!L:M,2,)</f>
        <v>All Other Water</v>
      </c>
    </row>
    <row r="3443" spans="1:34" x14ac:dyDescent="0.2">
      <c r="A3443" t="s">
        <v>16351</v>
      </c>
      <c r="B3443" t="s">
        <v>16325</v>
      </c>
      <c r="C3443" t="s">
        <v>4519</v>
      </c>
      <c r="D3443" t="s">
        <v>4520</v>
      </c>
      <c r="E3443" s="3">
        <v>45826</v>
      </c>
      <c r="F3443" t="s">
        <v>44</v>
      </c>
      <c r="G3443" t="s">
        <v>3742</v>
      </c>
      <c r="H3443" t="s">
        <v>3722</v>
      </c>
      <c r="I3443" t="s">
        <v>3752</v>
      </c>
      <c r="J3443" t="s">
        <v>4522</v>
      </c>
      <c r="K3443" s="2">
        <v>-5</v>
      </c>
      <c r="L3443" t="s">
        <v>44</v>
      </c>
      <c r="M3443" s="2">
        <v>-5</v>
      </c>
      <c r="N3443" t="s">
        <v>4523</v>
      </c>
      <c r="O3443" t="s">
        <v>4524</v>
      </c>
      <c r="P3443" t="s">
        <v>14662</v>
      </c>
      <c r="Q3443" t="s">
        <v>16352</v>
      </c>
      <c r="R3443" t="s">
        <v>44</v>
      </c>
      <c r="S3443" t="s">
        <v>4527</v>
      </c>
      <c r="T3443" s="3">
        <v>45826</v>
      </c>
      <c r="U3443" s="3">
        <v>45827</v>
      </c>
      <c r="V3443" s="2">
        <v>0</v>
      </c>
      <c r="W3443" t="s">
        <v>44</v>
      </c>
      <c r="X3443" t="s">
        <v>44</v>
      </c>
      <c r="Y3443" t="s">
        <v>16353</v>
      </c>
      <c r="Z3443" t="s">
        <v>2576</v>
      </c>
      <c r="AA3443" t="s">
        <v>4529</v>
      </c>
      <c r="AB3443" t="s">
        <v>4530</v>
      </c>
      <c r="AC3443" t="s">
        <v>89</v>
      </c>
      <c r="AD3443" t="str">
        <f t="shared" si="53"/>
        <v>10-60</v>
      </c>
      <c r="AE3443" t="str">
        <f>VLOOKUP(AD3443,'Main_Sub Desc'!C:D,2,)</f>
        <v>LPC from invoicing</v>
      </c>
      <c r="AF3443" t="str">
        <f>VLOOKUP(VALUE(H3443),'Main_Sub Desc'!F:G,2,)</f>
        <v>Wtr Rev Late Payment</v>
      </c>
      <c r="AG3443">
        <f>IFERROR(VLOOKUP(VALUE(I3443),'PC Mapping'!A:F,6,),"")</f>
        <v>10719</v>
      </c>
      <c r="AH3443" s="13" t="str">
        <f>VLOOKUP(AG3443,'PC Mapping'!L:M,2,)</f>
        <v>All Other Water</v>
      </c>
    </row>
    <row r="3444" spans="1:34" x14ac:dyDescent="0.2">
      <c r="A3444" t="s">
        <v>16354</v>
      </c>
      <c r="B3444" t="s">
        <v>16355</v>
      </c>
      <c r="C3444" t="s">
        <v>4519</v>
      </c>
      <c r="D3444" t="s">
        <v>4520</v>
      </c>
      <c r="E3444" s="3">
        <v>45826</v>
      </c>
      <c r="F3444" t="s">
        <v>44</v>
      </c>
      <c r="G3444" t="s">
        <v>3742</v>
      </c>
      <c r="H3444" t="s">
        <v>3722</v>
      </c>
      <c r="I3444" t="s">
        <v>3752</v>
      </c>
      <c r="J3444" t="s">
        <v>4522</v>
      </c>
      <c r="K3444" s="2">
        <v>-5</v>
      </c>
      <c r="L3444" t="s">
        <v>44</v>
      </c>
      <c r="M3444" s="2">
        <v>-5</v>
      </c>
      <c r="N3444" t="s">
        <v>4523</v>
      </c>
      <c r="O3444" t="s">
        <v>4524</v>
      </c>
      <c r="P3444" t="s">
        <v>16356</v>
      </c>
      <c r="Q3444" t="s">
        <v>16357</v>
      </c>
      <c r="R3444" t="s">
        <v>44</v>
      </c>
      <c r="S3444" t="s">
        <v>4527</v>
      </c>
      <c r="T3444" s="3">
        <v>45826</v>
      </c>
      <c r="U3444" s="3">
        <v>45827</v>
      </c>
      <c r="V3444" s="2">
        <v>0</v>
      </c>
      <c r="W3444" t="s">
        <v>44</v>
      </c>
      <c r="X3444" t="s">
        <v>44</v>
      </c>
      <c r="Y3444" t="s">
        <v>16358</v>
      </c>
      <c r="Z3444" t="s">
        <v>2529</v>
      </c>
      <c r="AA3444" t="s">
        <v>4529</v>
      </c>
      <c r="AB3444" t="s">
        <v>4530</v>
      </c>
      <c r="AC3444" t="s">
        <v>89</v>
      </c>
      <c r="AD3444" t="str">
        <f t="shared" si="53"/>
        <v>10-60</v>
      </c>
      <c r="AE3444" t="str">
        <f>VLOOKUP(AD3444,'Main_Sub Desc'!C:D,2,)</f>
        <v>LPC from invoicing</v>
      </c>
      <c r="AF3444" t="str">
        <f>VLOOKUP(VALUE(H3444),'Main_Sub Desc'!F:G,2,)</f>
        <v>Wtr Rev Late Payment</v>
      </c>
      <c r="AG3444">
        <f>IFERROR(VLOOKUP(VALUE(I3444),'PC Mapping'!A:F,6,),"")</f>
        <v>10719</v>
      </c>
      <c r="AH3444" s="13" t="str">
        <f>VLOOKUP(AG3444,'PC Mapping'!L:M,2,)</f>
        <v>All Other Water</v>
      </c>
    </row>
    <row r="3445" spans="1:34" x14ac:dyDescent="0.2">
      <c r="A3445" t="s">
        <v>16359</v>
      </c>
      <c r="B3445" t="s">
        <v>16340</v>
      </c>
      <c r="C3445" t="s">
        <v>4519</v>
      </c>
      <c r="D3445" t="s">
        <v>4520</v>
      </c>
      <c r="E3445" s="3">
        <v>45826</v>
      </c>
      <c r="F3445" t="s">
        <v>44</v>
      </c>
      <c r="G3445" t="s">
        <v>3742</v>
      </c>
      <c r="H3445" t="s">
        <v>3722</v>
      </c>
      <c r="I3445" t="s">
        <v>3752</v>
      </c>
      <c r="J3445" t="s">
        <v>4522</v>
      </c>
      <c r="K3445" s="2">
        <v>-7.72</v>
      </c>
      <c r="L3445" t="s">
        <v>44</v>
      </c>
      <c r="M3445" s="2">
        <v>-7.72</v>
      </c>
      <c r="N3445" t="s">
        <v>4523</v>
      </c>
      <c r="O3445" t="s">
        <v>4524</v>
      </c>
      <c r="P3445" t="s">
        <v>16360</v>
      </c>
      <c r="Q3445" t="s">
        <v>16361</v>
      </c>
      <c r="R3445" t="s">
        <v>44</v>
      </c>
      <c r="S3445" t="s">
        <v>4527</v>
      </c>
      <c r="T3445" s="3">
        <v>45826</v>
      </c>
      <c r="U3445" s="3">
        <v>45827</v>
      </c>
      <c r="V3445" s="2">
        <v>0</v>
      </c>
      <c r="W3445" t="s">
        <v>44</v>
      </c>
      <c r="X3445" t="s">
        <v>44</v>
      </c>
      <c r="Y3445" t="s">
        <v>16362</v>
      </c>
      <c r="Z3445" t="s">
        <v>2545</v>
      </c>
      <c r="AA3445" t="s">
        <v>4529</v>
      </c>
      <c r="AB3445" t="s">
        <v>4530</v>
      </c>
      <c r="AC3445" t="s">
        <v>89</v>
      </c>
      <c r="AD3445" t="str">
        <f t="shared" si="53"/>
        <v>10-60</v>
      </c>
      <c r="AE3445" t="str">
        <f>VLOOKUP(AD3445,'Main_Sub Desc'!C:D,2,)</f>
        <v>LPC from invoicing</v>
      </c>
      <c r="AF3445" t="str">
        <f>VLOOKUP(VALUE(H3445),'Main_Sub Desc'!F:G,2,)</f>
        <v>Wtr Rev Late Payment</v>
      </c>
      <c r="AG3445">
        <f>IFERROR(VLOOKUP(VALUE(I3445),'PC Mapping'!A:F,6,),"")</f>
        <v>10719</v>
      </c>
      <c r="AH3445" s="13" t="str">
        <f>VLOOKUP(AG3445,'PC Mapping'!L:M,2,)</f>
        <v>All Other Water</v>
      </c>
    </row>
    <row r="3446" spans="1:34" x14ac:dyDescent="0.2">
      <c r="A3446" t="s">
        <v>16363</v>
      </c>
      <c r="B3446" t="s">
        <v>16355</v>
      </c>
      <c r="C3446" t="s">
        <v>4519</v>
      </c>
      <c r="D3446" t="s">
        <v>4520</v>
      </c>
      <c r="E3446" s="3">
        <v>45826</v>
      </c>
      <c r="F3446" t="s">
        <v>44</v>
      </c>
      <c r="G3446" t="s">
        <v>3742</v>
      </c>
      <c r="H3446" t="s">
        <v>3722</v>
      </c>
      <c r="I3446" t="s">
        <v>4538</v>
      </c>
      <c r="J3446" t="s">
        <v>4522</v>
      </c>
      <c r="K3446" s="2">
        <v>-7.13</v>
      </c>
      <c r="L3446" t="s">
        <v>44</v>
      </c>
      <c r="M3446" s="2">
        <v>-7.13</v>
      </c>
      <c r="N3446" t="s">
        <v>4523</v>
      </c>
      <c r="O3446" t="s">
        <v>4524</v>
      </c>
      <c r="P3446" t="s">
        <v>5303</v>
      </c>
      <c r="Q3446" t="s">
        <v>16364</v>
      </c>
      <c r="R3446" t="s">
        <v>44</v>
      </c>
      <c r="S3446" t="s">
        <v>4527</v>
      </c>
      <c r="T3446" s="3">
        <v>45826</v>
      </c>
      <c r="U3446" s="3">
        <v>45827</v>
      </c>
      <c r="V3446" s="2">
        <v>0</v>
      </c>
      <c r="W3446" t="s">
        <v>44</v>
      </c>
      <c r="X3446" t="s">
        <v>44</v>
      </c>
      <c r="Y3446" t="s">
        <v>5305</v>
      </c>
      <c r="Z3446" t="s">
        <v>900</v>
      </c>
      <c r="AA3446" t="s">
        <v>4529</v>
      </c>
      <c r="AB3446" t="s">
        <v>4530</v>
      </c>
      <c r="AC3446" t="s">
        <v>89</v>
      </c>
      <c r="AD3446" t="str">
        <f t="shared" si="53"/>
        <v>10-60</v>
      </c>
      <c r="AE3446" t="str">
        <f>VLOOKUP(AD3446,'Main_Sub Desc'!C:D,2,)</f>
        <v>LPC from invoicing</v>
      </c>
      <c r="AF3446" t="str">
        <f>VLOOKUP(VALUE(H3446),'Main_Sub Desc'!F:G,2,)</f>
        <v>Wtr Rev Late Payment</v>
      </c>
      <c r="AG3446">
        <f>IFERROR(VLOOKUP(VALUE(I3446),'PC Mapping'!A:F,6,),"")</f>
        <v>10469</v>
      </c>
      <c r="AH3446" s="13" t="str">
        <f>VLOOKUP(AG3446,'PC Mapping'!L:M,2,)</f>
        <v>Bolivar Water</v>
      </c>
    </row>
    <row r="3447" spans="1:34" x14ac:dyDescent="0.2">
      <c r="A3447" t="s">
        <v>16363</v>
      </c>
      <c r="B3447" t="s">
        <v>16355</v>
      </c>
      <c r="C3447" t="s">
        <v>4519</v>
      </c>
      <c r="D3447" t="s">
        <v>4520</v>
      </c>
      <c r="E3447" s="3">
        <v>45826</v>
      </c>
      <c r="F3447" t="s">
        <v>44</v>
      </c>
      <c r="G3447" t="s">
        <v>3742</v>
      </c>
      <c r="H3447" t="s">
        <v>3716</v>
      </c>
      <c r="I3447" t="s">
        <v>4534</v>
      </c>
      <c r="J3447" t="s">
        <v>4522</v>
      </c>
      <c r="K3447" s="2">
        <v>-11.04</v>
      </c>
      <c r="L3447" t="s">
        <v>44</v>
      </c>
      <c r="M3447" s="2">
        <v>-11.04</v>
      </c>
      <c r="N3447" t="s">
        <v>4523</v>
      </c>
      <c r="O3447" t="s">
        <v>4524</v>
      </c>
      <c r="P3447" t="s">
        <v>5303</v>
      </c>
      <c r="Q3447" t="s">
        <v>16365</v>
      </c>
      <c r="R3447" t="s">
        <v>44</v>
      </c>
      <c r="S3447" t="s">
        <v>4527</v>
      </c>
      <c r="T3447" s="3">
        <v>45826</v>
      </c>
      <c r="U3447" s="3">
        <v>45827</v>
      </c>
      <c r="V3447" s="2">
        <v>0</v>
      </c>
      <c r="W3447" t="s">
        <v>44</v>
      </c>
      <c r="X3447" t="s">
        <v>44</v>
      </c>
      <c r="Y3447" t="s">
        <v>5307</v>
      </c>
      <c r="Z3447" t="s">
        <v>900</v>
      </c>
      <c r="AA3447" t="s">
        <v>4529</v>
      </c>
      <c r="AB3447" t="s">
        <v>4530</v>
      </c>
      <c r="AC3447" t="s">
        <v>89</v>
      </c>
      <c r="AD3447" t="str">
        <f t="shared" si="53"/>
        <v>10-60</v>
      </c>
      <c r="AE3447" t="str">
        <f>VLOOKUP(AD3447,'Main_Sub Desc'!C:D,2,)</f>
        <v>LPC from invoicing</v>
      </c>
      <c r="AF3447" t="str">
        <f>VLOOKUP(VALUE(H3447),'Main_Sub Desc'!F:G,2,)</f>
        <v>Wst Rev Late Payment</v>
      </c>
      <c r="AG3447">
        <f>IFERROR(VLOOKUP(VALUE(I3447),'PC Mapping'!A:F,6,),"")</f>
        <v>10514</v>
      </c>
      <c r="AH3447" s="13" t="str">
        <f>VLOOKUP(AG3447,'PC Mapping'!L:M,2,)</f>
        <v>Bolivar Sewer</v>
      </c>
    </row>
    <row r="3448" spans="1:34" x14ac:dyDescent="0.2">
      <c r="A3448" t="s">
        <v>16366</v>
      </c>
      <c r="B3448" t="s">
        <v>16355</v>
      </c>
      <c r="C3448" t="s">
        <v>4519</v>
      </c>
      <c r="D3448" t="s">
        <v>4520</v>
      </c>
      <c r="E3448" s="3">
        <v>45826</v>
      </c>
      <c r="F3448" t="s">
        <v>44</v>
      </c>
      <c r="G3448" t="s">
        <v>3742</v>
      </c>
      <c r="H3448" t="s">
        <v>3722</v>
      </c>
      <c r="I3448" t="s">
        <v>3752</v>
      </c>
      <c r="J3448" t="s">
        <v>4522</v>
      </c>
      <c r="K3448" s="2">
        <v>-8.82</v>
      </c>
      <c r="L3448" t="s">
        <v>44</v>
      </c>
      <c r="M3448" s="2">
        <v>-8.82</v>
      </c>
      <c r="N3448" t="s">
        <v>4523</v>
      </c>
      <c r="O3448" t="s">
        <v>4524</v>
      </c>
      <c r="P3448" t="s">
        <v>16367</v>
      </c>
      <c r="Q3448" t="s">
        <v>16368</v>
      </c>
      <c r="R3448" t="s">
        <v>44</v>
      </c>
      <c r="S3448" t="s">
        <v>4527</v>
      </c>
      <c r="T3448" s="3">
        <v>45826</v>
      </c>
      <c r="U3448" s="3">
        <v>45827</v>
      </c>
      <c r="V3448" s="2">
        <v>0</v>
      </c>
      <c r="W3448" t="s">
        <v>44</v>
      </c>
      <c r="X3448" t="s">
        <v>44</v>
      </c>
      <c r="Y3448" t="s">
        <v>16369</v>
      </c>
      <c r="Z3448" t="s">
        <v>2266</v>
      </c>
      <c r="AA3448" t="s">
        <v>4529</v>
      </c>
      <c r="AB3448" t="s">
        <v>4530</v>
      </c>
      <c r="AC3448" t="s">
        <v>89</v>
      </c>
      <c r="AD3448" t="str">
        <f t="shared" si="53"/>
        <v>10-60</v>
      </c>
      <c r="AE3448" t="str">
        <f>VLOOKUP(AD3448,'Main_Sub Desc'!C:D,2,)</f>
        <v>LPC from invoicing</v>
      </c>
      <c r="AF3448" t="str">
        <f>VLOOKUP(VALUE(H3448),'Main_Sub Desc'!F:G,2,)</f>
        <v>Wtr Rev Late Payment</v>
      </c>
      <c r="AG3448">
        <f>IFERROR(VLOOKUP(VALUE(I3448),'PC Mapping'!A:F,6,),"")</f>
        <v>10719</v>
      </c>
      <c r="AH3448" s="13" t="str">
        <f>VLOOKUP(AG3448,'PC Mapping'!L:M,2,)</f>
        <v>All Other Water</v>
      </c>
    </row>
    <row r="3449" spans="1:34" x14ac:dyDescent="0.2">
      <c r="A3449" t="s">
        <v>16370</v>
      </c>
      <c r="B3449" t="s">
        <v>16325</v>
      </c>
      <c r="C3449" t="s">
        <v>4519</v>
      </c>
      <c r="D3449" t="s">
        <v>4520</v>
      </c>
      <c r="E3449" s="3">
        <v>45826</v>
      </c>
      <c r="F3449" t="s">
        <v>44</v>
      </c>
      <c r="G3449" t="s">
        <v>3742</v>
      </c>
      <c r="H3449" t="s">
        <v>3722</v>
      </c>
      <c r="I3449" t="s">
        <v>3752</v>
      </c>
      <c r="J3449" t="s">
        <v>4522</v>
      </c>
      <c r="K3449" s="2">
        <v>-6.94</v>
      </c>
      <c r="L3449" t="s">
        <v>44</v>
      </c>
      <c r="M3449" s="2">
        <v>-6.94</v>
      </c>
      <c r="N3449" t="s">
        <v>4523</v>
      </c>
      <c r="O3449" t="s">
        <v>4524</v>
      </c>
      <c r="P3449" t="s">
        <v>9238</v>
      </c>
      <c r="Q3449" t="s">
        <v>16371</v>
      </c>
      <c r="R3449" t="s">
        <v>44</v>
      </c>
      <c r="S3449" t="s">
        <v>4527</v>
      </c>
      <c r="T3449" s="3">
        <v>45826</v>
      </c>
      <c r="U3449" s="3">
        <v>45827</v>
      </c>
      <c r="V3449" s="2">
        <v>0</v>
      </c>
      <c r="W3449" t="s">
        <v>44</v>
      </c>
      <c r="X3449" t="s">
        <v>44</v>
      </c>
      <c r="Y3449" t="s">
        <v>16372</v>
      </c>
      <c r="Z3449" t="s">
        <v>3449</v>
      </c>
      <c r="AA3449" t="s">
        <v>4529</v>
      </c>
      <c r="AB3449" t="s">
        <v>4530</v>
      </c>
      <c r="AC3449" t="s">
        <v>89</v>
      </c>
      <c r="AD3449" t="str">
        <f t="shared" si="53"/>
        <v>10-60</v>
      </c>
      <c r="AE3449" t="str">
        <f>VLOOKUP(AD3449,'Main_Sub Desc'!C:D,2,)</f>
        <v>LPC from invoicing</v>
      </c>
      <c r="AF3449" t="str">
        <f>VLOOKUP(VALUE(H3449),'Main_Sub Desc'!F:G,2,)</f>
        <v>Wtr Rev Late Payment</v>
      </c>
      <c r="AG3449">
        <f>IFERROR(VLOOKUP(VALUE(I3449),'PC Mapping'!A:F,6,),"")</f>
        <v>10719</v>
      </c>
      <c r="AH3449" s="13" t="str">
        <f>VLOOKUP(AG3449,'PC Mapping'!L:M,2,)</f>
        <v>All Other Water</v>
      </c>
    </row>
    <row r="3450" spans="1:34" x14ac:dyDescent="0.2">
      <c r="A3450" t="s">
        <v>16373</v>
      </c>
      <c r="B3450" t="s">
        <v>16340</v>
      </c>
      <c r="C3450" t="s">
        <v>4519</v>
      </c>
      <c r="D3450" t="s">
        <v>4520</v>
      </c>
      <c r="E3450" s="3">
        <v>45826</v>
      </c>
      <c r="F3450" t="s">
        <v>44</v>
      </c>
      <c r="G3450" t="s">
        <v>3742</v>
      </c>
      <c r="H3450" t="s">
        <v>3722</v>
      </c>
      <c r="I3450" t="s">
        <v>3752</v>
      </c>
      <c r="J3450" t="s">
        <v>4522</v>
      </c>
      <c r="K3450" s="2">
        <v>-5</v>
      </c>
      <c r="L3450" t="s">
        <v>44</v>
      </c>
      <c r="M3450" s="2">
        <v>-5</v>
      </c>
      <c r="N3450" t="s">
        <v>4523</v>
      </c>
      <c r="O3450" t="s">
        <v>4524</v>
      </c>
      <c r="P3450" t="s">
        <v>16374</v>
      </c>
      <c r="Q3450" t="s">
        <v>16375</v>
      </c>
      <c r="R3450" t="s">
        <v>44</v>
      </c>
      <c r="S3450" t="s">
        <v>4527</v>
      </c>
      <c r="T3450" s="3">
        <v>45826</v>
      </c>
      <c r="U3450" s="3">
        <v>45827</v>
      </c>
      <c r="V3450" s="2">
        <v>0</v>
      </c>
      <c r="W3450" t="s">
        <v>44</v>
      </c>
      <c r="X3450" t="s">
        <v>44</v>
      </c>
      <c r="Y3450" t="s">
        <v>16376</v>
      </c>
      <c r="Z3450" t="s">
        <v>2560</v>
      </c>
      <c r="AA3450" t="s">
        <v>4529</v>
      </c>
      <c r="AB3450" t="s">
        <v>4530</v>
      </c>
      <c r="AC3450" t="s">
        <v>89</v>
      </c>
      <c r="AD3450" t="str">
        <f t="shared" si="53"/>
        <v>10-60</v>
      </c>
      <c r="AE3450" t="str">
        <f>VLOOKUP(AD3450,'Main_Sub Desc'!C:D,2,)</f>
        <v>LPC from invoicing</v>
      </c>
      <c r="AF3450" t="str">
        <f>VLOOKUP(VALUE(H3450),'Main_Sub Desc'!F:G,2,)</f>
        <v>Wtr Rev Late Payment</v>
      </c>
      <c r="AG3450">
        <f>IFERROR(VLOOKUP(VALUE(I3450),'PC Mapping'!A:F,6,),"")</f>
        <v>10719</v>
      </c>
      <c r="AH3450" s="13" t="str">
        <f>VLOOKUP(AG3450,'PC Mapping'!L:M,2,)</f>
        <v>All Other Water</v>
      </c>
    </row>
    <row r="3451" spans="1:34" x14ac:dyDescent="0.2">
      <c r="A3451" t="s">
        <v>16377</v>
      </c>
      <c r="B3451" t="s">
        <v>16325</v>
      </c>
      <c r="C3451" t="s">
        <v>4519</v>
      </c>
      <c r="D3451" t="s">
        <v>4520</v>
      </c>
      <c r="E3451" s="3">
        <v>45826</v>
      </c>
      <c r="F3451" t="s">
        <v>44</v>
      </c>
      <c r="G3451" t="s">
        <v>3742</v>
      </c>
      <c r="H3451" t="s">
        <v>3722</v>
      </c>
      <c r="I3451" t="s">
        <v>3752</v>
      </c>
      <c r="J3451" t="s">
        <v>4522</v>
      </c>
      <c r="K3451" s="2">
        <v>-5</v>
      </c>
      <c r="L3451" t="s">
        <v>44</v>
      </c>
      <c r="M3451" s="2">
        <v>-5</v>
      </c>
      <c r="N3451" t="s">
        <v>4523</v>
      </c>
      <c r="O3451" t="s">
        <v>4524</v>
      </c>
      <c r="P3451" t="s">
        <v>16378</v>
      </c>
      <c r="Q3451" t="s">
        <v>16379</v>
      </c>
      <c r="R3451" t="s">
        <v>44</v>
      </c>
      <c r="S3451" t="s">
        <v>4527</v>
      </c>
      <c r="T3451" s="3">
        <v>45826</v>
      </c>
      <c r="U3451" s="3">
        <v>45827</v>
      </c>
      <c r="V3451" s="2">
        <v>0</v>
      </c>
      <c r="W3451" t="s">
        <v>44</v>
      </c>
      <c r="X3451" t="s">
        <v>44</v>
      </c>
      <c r="Y3451" t="s">
        <v>16380</v>
      </c>
      <c r="Z3451" t="s">
        <v>2847</v>
      </c>
      <c r="AA3451" t="s">
        <v>4529</v>
      </c>
      <c r="AB3451" t="s">
        <v>4530</v>
      </c>
      <c r="AC3451" t="s">
        <v>89</v>
      </c>
      <c r="AD3451" t="str">
        <f t="shared" si="53"/>
        <v>10-60</v>
      </c>
      <c r="AE3451" t="str">
        <f>VLOOKUP(AD3451,'Main_Sub Desc'!C:D,2,)</f>
        <v>LPC from invoicing</v>
      </c>
      <c r="AF3451" t="str">
        <f>VLOOKUP(VALUE(H3451),'Main_Sub Desc'!F:G,2,)</f>
        <v>Wtr Rev Late Payment</v>
      </c>
      <c r="AG3451">
        <f>IFERROR(VLOOKUP(VALUE(I3451),'PC Mapping'!A:F,6,),"")</f>
        <v>10719</v>
      </c>
      <c r="AH3451" s="13" t="str">
        <f>VLOOKUP(AG3451,'PC Mapping'!L:M,2,)</f>
        <v>All Other Water</v>
      </c>
    </row>
    <row r="3452" spans="1:34" x14ac:dyDescent="0.2">
      <c r="A3452" t="s">
        <v>16381</v>
      </c>
      <c r="B3452" t="s">
        <v>16340</v>
      </c>
      <c r="C3452" t="s">
        <v>4519</v>
      </c>
      <c r="D3452" t="s">
        <v>4520</v>
      </c>
      <c r="E3452" s="3">
        <v>45826</v>
      </c>
      <c r="F3452" t="s">
        <v>44</v>
      </c>
      <c r="G3452" t="s">
        <v>3742</v>
      </c>
      <c r="H3452" t="s">
        <v>3722</v>
      </c>
      <c r="I3452" t="s">
        <v>4538</v>
      </c>
      <c r="J3452" t="s">
        <v>4522</v>
      </c>
      <c r="K3452" s="2">
        <v>-15.08</v>
      </c>
      <c r="L3452" t="s">
        <v>44</v>
      </c>
      <c r="M3452" s="2">
        <v>-15.08</v>
      </c>
      <c r="N3452" t="s">
        <v>4523</v>
      </c>
      <c r="O3452" t="s">
        <v>4524</v>
      </c>
      <c r="P3452" t="s">
        <v>16382</v>
      </c>
      <c r="Q3452" t="s">
        <v>16383</v>
      </c>
      <c r="R3452" t="s">
        <v>44</v>
      </c>
      <c r="S3452" t="s">
        <v>4527</v>
      </c>
      <c r="T3452" s="3">
        <v>45826</v>
      </c>
      <c r="U3452" s="3">
        <v>45827</v>
      </c>
      <c r="V3452" s="2">
        <v>0</v>
      </c>
      <c r="W3452" t="s">
        <v>44</v>
      </c>
      <c r="X3452" t="s">
        <v>44</v>
      </c>
      <c r="Y3452" t="s">
        <v>16384</v>
      </c>
      <c r="Z3452" t="s">
        <v>1239</v>
      </c>
      <c r="AA3452" t="s">
        <v>4529</v>
      </c>
      <c r="AB3452" t="s">
        <v>4530</v>
      </c>
      <c r="AC3452" t="s">
        <v>99</v>
      </c>
      <c r="AD3452" t="str">
        <f t="shared" si="53"/>
        <v>10-60</v>
      </c>
      <c r="AE3452" t="str">
        <f>VLOOKUP(AD3452,'Main_Sub Desc'!C:D,2,)</f>
        <v>LPC from invoicing</v>
      </c>
      <c r="AF3452" t="str">
        <f>VLOOKUP(VALUE(H3452),'Main_Sub Desc'!F:G,2,)</f>
        <v>Wtr Rev Late Payment</v>
      </c>
      <c r="AG3452">
        <f>IFERROR(VLOOKUP(VALUE(I3452),'PC Mapping'!A:F,6,),"")</f>
        <v>10469</v>
      </c>
      <c r="AH3452" s="13" t="str">
        <f>VLOOKUP(AG3452,'PC Mapping'!L:M,2,)</f>
        <v>Bolivar Water</v>
      </c>
    </row>
    <row r="3453" spans="1:34" x14ac:dyDescent="0.2">
      <c r="A3453" t="s">
        <v>16381</v>
      </c>
      <c r="B3453" t="s">
        <v>16340</v>
      </c>
      <c r="C3453" t="s">
        <v>4519</v>
      </c>
      <c r="D3453" t="s">
        <v>4520</v>
      </c>
      <c r="E3453" s="3">
        <v>45826</v>
      </c>
      <c r="F3453" t="s">
        <v>44</v>
      </c>
      <c r="G3453" t="s">
        <v>3742</v>
      </c>
      <c r="H3453" t="s">
        <v>3716</v>
      </c>
      <c r="I3453" t="s">
        <v>4534</v>
      </c>
      <c r="J3453" t="s">
        <v>4522</v>
      </c>
      <c r="K3453" s="2">
        <v>-16.62</v>
      </c>
      <c r="L3453" t="s">
        <v>44</v>
      </c>
      <c r="M3453" s="2">
        <v>-16.62</v>
      </c>
      <c r="N3453" t="s">
        <v>4523</v>
      </c>
      <c r="O3453" t="s">
        <v>4524</v>
      </c>
      <c r="P3453" t="s">
        <v>16382</v>
      </c>
      <c r="Q3453" t="s">
        <v>16385</v>
      </c>
      <c r="R3453" t="s">
        <v>44</v>
      </c>
      <c r="S3453" t="s">
        <v>4527</v>
      </c>
      <c r="T3453" s="3">
        <v>45826</v>
      </c>
      <c r="U3453" s="3">
        <v>45827</v>
      </c>
      <c r="V3453" s="2">
        <v>0</v>
      </c>
      <c r="W3453" t="s">
        <v>44</v>
      </c>
      <c r="X3453" t="s">
        <v>44</v>
      </c>
      <c r="Y3453" t="s">
        <v>16386</v>
      </c>
      <c r="Z3453" t="s">
        <v>1239</v>
      </c>
      <c r="AA3453" t="s">
        <v>4529</v>
      </c>
      <c r="AB3453" t="s">
        <v>4530</v>
      </c>
      <c r="AC3453" t="s">
        <v>99</v>
      </c>
      <c r="AD3453" t="str">
        <f t="shared" si="53"/>
        <v>10-60</v>
      </c>
      <c r="AE3453" t="str">
        <f>VLOOKUP(AD3453,'Main_Sub Desc'!C:D,2,)</f>
        <v>LPC from invoicing</v>
      </c>
      <c r="AF3453" t="str">
        <f>VLOOKUP(VALUE(H3453),'Main_Sub Desc'!F:G,2,)</f>
        <v>Wst Rev Late Payment</v>
      </c>
      <c r="AG3453">
        <f>IFERROR(VLOOKUP(VALUE(I3453),'PC Mapping'!A:F,6,),"")</f>
        <v>10514</v>
      </c>
      <c r="AH3453" s="13" t="str">
        <f>VLOOKUP(AG3453,'PC Mapping'!L:M,2,)</f>
        <v>Bolivar Sewer</v>
      </c>
    </row>
    <row r="3454" spans="1:34" x14ac:dyDescent="0.2">
      <c r="A3454" t="s">
        <v>16387</v>
      </c>
      <c r="B3454" t="s">
        <v>16340</v>
      </c>
      <c r="C3454" t="s">
        <v>4519</v>
      </c>
      <c r="D3454" t="s">
        <v>4520</v>
      </c>
      <c r="E3454" s="3">
        <v>45826</v>
      </c>
      <c r="F3454" t="s">
        <v>44</v>
      </c>
      <c r="G3454" t="s">
        <v>3742</v>
      </c>
      <c r="H3454" t="s">
        <v>3722</v>
      </c>
      <c r="I3454" t="s">
        <v>3752</v>
      </c>
      <c r="J3454" t="s">
        <v>4522</v>
      </c>
      <c r="K3454" s="2">
        <v>-5</v>
      </c>
      <c r="L3454" t="s">
        <v>44</v>
      </c>
      <c r="M3454" s="2">
        <v>-5</v>
      </c>
      <c r="N3454" t="s">
        <v>4523</v>
      </c>
      <c r="O3454" t="s">
        <v>4524</v>
      </c>
      <c r="P3454" t="s">
        <v>16388</v>
      </c>
      <c r="Q3454" t="s">
        <v>16389</v>
      </c>
      <c r="R3454" t="s">
        <v>44</v>
      </c>
      <c r="S3454" t="s">
        <v>4527</v>
      </c>
      <c r="T3454" s="3">
        <v>45826</v>
      </c>
      <c r="U3454" s="3">
        <v>45827</v>
      </c>
      <c r="V3454" s="2">
        <v>0</v>
      </c>
      <c r="W3454" t="s">
        <v>44</v>
      </c>
      <c r="X3454" t="s">
        <v>44</v>
      </c>
      <c r="Y3454" t="s">
        <v>16390</v>
      </c>
      <c r="Z3454" t="s">
        <v>3414</v>
      </c>
      <c r="AA3454" t="s">
        <v>4529</v>
      </c>
      <c r="AB3454" t="s">
        <v>4530</v>
      </c>
      <c r="AC3454" t="s">
        <v>89</v>
      </c>
      <c r="AD3454" t="str">
        <f t="shared" si="53"/>
        <v>10-60</v>
      </c>
      <c r="AE3454" t="str">
        <f>VLOOKUP(AD3454,'Main_Sub Desc'!C:D,2,)</f>
        <v>LPC from invoicing</v>
      </c>
      <c r="AF3454" t="str">
        <f>VLOOKUP(VALUE(H3454),'Main_Sub Desc'!F:G,2,)</f>
        <v>Wtr Rev Late Payment</v>
      </c>
      <c r="AG3454">
        <f>IFERROR(VLOOKUP(VALUE(I3454),'PC Mapping'!A:F,6,),"")</f>
        <v>10719</v>
      </c>
      <c r="AH3454" s="13" t="str">
        <f>VLOOKUP(AG3454,'PC Mapping'!L:M,2,)</f>
        <v>All Other Water</v>
      </c>
    </row>
    <row r="3455" spans="1:34" x14ac:dyDescent="0.2">
      <c r="A3455" t="s">
        <v>16391</v>
      </c>
      <c r="B3455" t="s">
        <v>16355</v>
      </c>
      <c r="C3455" t="s">
        <v>4519</v>
      </c>
      <c r="D3455" t="s">
        <v>4520</v>
      </c>
      <c r="E3455" s="3">
        <v>45826</v>
      </c>
      <c r="F3455" t="s">
        <v>44</v>
      </c>
      <c r="G3455" t="s">
        <v>3742</v>
      </c>
      <c r="H3455" t="s">
        <v>3722</v>
      </c>
      <c r="I3455" t="s">
        <v>4538</v>
      </c>
      <c r="J3455" t="s">
        <v>4522</v>
      </c>
      <c r="K3455" s="2">
        <v>-5</v>
      </c>
      <c r="L3455" t="s">
        <v>44</v>
      </c>
      <c r="M3455" s="2">
        <v>-5</v>
      </c>
      <c r="N3455" t="s">
        <v>4523</v>
      </c>
      <c r="O3455" t="s">
        <v>4524</v>
      </c>
      <c r="P3455" t="s">
        <v>16392</v>
      </c>
      <c r="Q3455" t="s">
        <v>16393</v>
      </c>
      <c r="R3455" t="s">
        <v>44</v>
      </c>
      <c r="S3455" t="s">
        <v>4527</v>
      </c>
      <c r="T3455" s="3">
        <v>45826</v>
      </c>
      <c r="U3455" s="3">
        <v>45827</v>
      </c>
      <c r="V3455" s="2">
        <v>0</v>
      </c>
      <c r="W3455" t="s">
        <v>44</v>
      </c>
      <c r="X3455" t="s">
        <v>44</v>
      </c>
      <c r="Y3455" t="s">
        <v>16394</v>
      </c>
      <c r="Z3455" t="s">
        <v>16395</v>
      </c>
      <c r="AA3455" t="s">
        <v>4529</v>
      </c>
      <c r="AB3455" t="s">
        <v>4530</v>
      </c>
      <c r="AC3455" t="s">
        <v>99</v>
      </c>
      <c r="AD3455" t="str">
        <f t="shared" si="53"/>
        <v>10-60</v>
      </c>
      <c r="AE3455" t="str">
        <f>VLOOKUP(AD3455,'Main_Sub Desc'!C:D,2,)</f>
        <v>LPC from invoicing</v>
      </c>
      <c r="AF3455" t="str">
        <f>VLOOKUP(VALUE(H3455),'Main_Sub Desc'!F:G,2,)</f>
        <v>Wtr Rev Late Payment</v>
      </c>
      <c r="AG3455">
        <f>IFERROR(VLOOKUP(VALUE(I3455),'PC Mapping'!A:F,6,),"")</f>
        <v>10469</v>
      </c>
      <c r="AH3455" s="13" t="str">
        <f>VLOOKUP(AG3455,'PC Mapping'!L:M,2,)</f>
        <v>Bolivar Water</v>
      </c>
    </row>
    <row r="3456" spans="1:34" x14ac:dyDescent="0.2">
      <c r="A3456" t="s">
        <v>16396</v>
      </c>
      <c r="B3456" t="s">
        <v>16397</v>
      </c>
      <c r="C3456" t="s">
        <v>4519</v>
      </c>
      <c r="D3456" t="s">
        <v>4520</v>
      </c>
      <c r="E3456" s="3">
        <v>45827</v>
      </c>
      <c r="F3456" t="s">
        <v>44</v>
      </c>
      <c r="G3456" t="s">
        <v>3742</v>
      </c>
      <c r="H3456" t="s">
        <v>3722</v>
      </c>
      <c r="I3456" t="s">
        <v>4538</v>
      </c>
      <c r="J3456" t="s">
        <v>4522</v>
      </c>
      <c r="K3456" s="2">
        <v>-5</v>
      </c>
      <c r="L3456" t="s">
        <v>44</v>
      </c>
      <c r="M3456" s="2">
        <v>-5</v>
      </c>
      <c r="N3456" t="s">
        <v>4523</v>
      </c>
      <c r="O3456" t="s">
        <v>4524</v>
      </c>
      <c r="P3456" t="s">
        <v>16398</v>
      </c>
      <c r="Q3456" t="s">
        <v>16399</v>
      </c>
      <c r="R3456" t="s">
        <v>44</v>
      </c>
      <c r="S3456" t="s">
        <v>4527</v>
      </c>
      <c r="T3456" s="3">
        <v>45827</v>
      </c>
      <c r="U3456" s="3">
        <v>45828</v>
      </c>
      <c r="V3456" s="2">
        <v>0</v>
      </c>
      <c r="W3456" t="s">
        <v>44</v>
      </c>
      <c r="X3456" t="s">
        <v>44</v>
      </c>
      <c r="Y3456" t="s">
        <v>16400</v>
      </c>
      <c r="Z3456" t="s">
        <v>600</v>
      </c>
      <c r="AA3456" t="s">
        <v>4529</v>
      </c>
      <c r="AB3456" t="s">
        <v>4530</v>
      </c>
      <c r="AC3456" t="s">
        <v>89</v>
      </c>
      <c r="AD3456" t="str">
        <f t="shared" si="53"/>
        <v>10-60</v>
      </c>
      <c r="AE3456" t="str">
        <f>VLOOKUP(AD3456,'Main_Sub Desc'!C:D,2,)</f>
        <v>LPC from invoicing</v>
      </c>
      <c r="AF3456" t="str">
        <f>VLOOKUP(VALUE(H3456),'Main_Sub Desc'!F:G,2,)</f>
        <v>Wtr Rev Late Payment</v>
      </c>
      <c r="AG3456">
        <f>IFERROR(VLOOKUP(VALUE(I3456),'PC Mapping'!A:F,6,),"")</f>
        <v>10469</v>
      </c>
      <c r="AH3456" s="13" t="str">
        <f>VLOOKUP(AG3456,'PC Mapping'!L:M,2,)</f>
        <v>Bolivar Water</v>
      </c>
    </row>
    <row r="3457" spans="1:34" x14ac:dyDescent="0.2">
      <c r="A3457" t="s">
        <v>16396</v>
      </c>
      <c r="B3457" t="s">
        <v>16397</v>
      </c>
      <c r="C3457" t="s">
        <v>4519</v>
      </c>
      <c r="D3457" t="s">
        <v>4520</v>
      </c>
      <c r="E3457" s="3">
        <v>45827</v>
      </c>
      <c r="F3457" t="s">
        <v>44</v>
      </c>
      <c r="G3457" t="s">
        <v>3742</v>
      </c>
      <c r="H3457" t="s">
        <v>3716</v>
      </c>
      <c r="I3457" t="s">
        <v>4534</v>
      </c>
      <c r="J3457" t="s">
        <v>4522</v>
      </c>
      <c r="K3457" s="2">
        <v>-5</v>
      </c>
      <c r="L3457" t="s">
        <v>44</v>
      </c>
      <c r="M3457" s="2">
        <v>-5</v>
      </c>
      <c r="N3457" t="s">
        <v>4523</v>
      </c>
      <c r="O3457" t="s">
        <v>4524</v>
      </c>
      <c r="P3457" t="s">
        <v>16398</v>
      </c>
      <c r="Q3457" t="s">
        <v>16401</v>
      </c>
      <c r="R3457" t="s">
        <v>44</v>
      </c>
      <c r="S3457" t="s">
        <v>4527</v>
      </c>
      <c r="T3457" s="3">
        <v>45827</v>
      </c>
      <c r="U3457" s="3">
        <v>45828</v>
      </c>
      <c r="V3457" s="2">
        <v>0</v>
      </c>
      <c r="W3457" t="s">
        <v>44</v>
      </c>
      <c r="X3457" t="s">
        <v>44</v>
      </c>
      <c r="Y3457" t="s">
        <v>16402</v>
      </c>
      <c r="Z3457" t="s">
        <v>600</v>
      </c>
      <c r="AA3457" t="s">
        <v>4529</v>
      </c>
      <c r="AB3457" t="s">
        <v>4530</v>
      </c>
      <c r="AC3457" t="s">
        <v>89</v>
      </c>
      <c r="AD3457" t="str">
        <f t="shared" si="53"/>
        <v>10-60</v>
      </c>
      <c r="AE3457" t="str">
        <f>VLOOKUP(AD3457,'Main_Sub Desc'!C:D,2,)</f>
        <v>LPC from invoicing</v>
      </c>
      <c r="AF3457" t="str">
        <f>VLOOKUP(VALUE(H3457),'Main_Sub Desc'!F:G,2,)</f>
        <v>Wst Rev Late Payment</v>
      </c>
      <c r="AG3457">
        <f>IFERROR(VLOOKUP(VALUE(I3457),'PC Mapping'!A:F,6,),"")</f>
        <v>10514</v>
      </c>
      <c r="AH3457" s="13" t="str">
        <f>VLOOKUP(AG3457,'PC Mapping'!L:M,2,)</f>
        <v>Bolivar Sewer</v>
      </c>
    </row>
    <row r="3458" spans="1:34" x14ac:dyDescent="0.2">
      <c r="A3458" t="s">
        <v>16403</v>
      </c>
      <c r="B3458" t="s">
        <v>16397</v>
      </c>
      <c r="C3458" t="s">
        <v>4519</v>
      </c>
      <c r="D3458" t="s">
        <v>4520</v>
      </c>
      <c r="E3458" s="3">
        <v>45827</v>
      </c>
      <c r="F3458" t="s">
        <v>44</v>
      </c>
      <c r="G3458" t="s">
        <v>3742</v>
      </c>
      <c r="H3458" t="s">
        <v>3722</v>
      </c>
      <c r="I3458" t="s">
        <v>4538</v>
      </c>
      <c r="J3458" t="s">
        <v>4522</v>
      </c>
      <c r="K3458" s="2">
        <v>-5</v>
      </c>
      <c r="L3458" t="s">
        <v>44</v>
      </c>
      <c r="M3458" s="2">
        <v>-5</v>
      </c>
      <c r="N3458" t="s">
        <v>4523</v>
      </c>
      <c r="O3458" t="s">
        <v>4524</v>
      </c>
      <c r="P3458" t="s">
        <v>16404</v>
      </c>
      <c r="Q3458" t="s">
        <v>16405</v>
      </c>
      <c r="R3458" t="s">
        <v>44</v>
      </c>
      <c r="S3458" t="s">
        <v>4527</v>
      </c>
      <c r="T3458" s="3">
        <v>45827</v>
      </c>
      <c r="U3458" s="3">
        <v>45828</v>
      </c>
      <c r="V3458" s="2">
        <v>0</v>
      </c>
      <c r="W3458" t="s">
        <v>44</v>
      </c>
      <c r="X3458" t="s">
        <v>44</v>
      </c>
      <c r="Y3458" t="s">
        <v>16406</v>
      </c>
      <c r="Z3458" t="s">
        <v>1276</v>
      </c>
      <c r="AA3458" t="s">
        <v>4529</v>
      </c>
      <c r="AB3458" t="s">
        <v>4530</v>
      </c>
      <c r="AC3458" t="s">
        <v>89</v>
      </c>
      <c r="AD3458" t="str">
        <f t="shared" si="53"/>
        <v>10-60</v>
      </c>
      <c r="AE3458" t="str">
        <f>VLOOKUP(AD3458,'Main_Sub Desc'!C:D,2,)</f>
        <v>LPC from invoicing</v>
      </c>
      <c r="AF3458" t="str">
        <f>VLOOKUP(VALUE(H3458),'Main_Sub Desc'!F:G,2,)</f>
        <v>Wtr Rev Late Payment</v>
      </c>
      <c r="AG3458">
        <f>IFERROR(VLOOKUP(VALUE(I3458),'PC Mapping'!A:F,6,),"")</f>
        <v>10469</v>
      </c>
      <c r="AH3458" s="13" t="str">
        <f>VLOOKUP(AG3458,'PC Mapping'!L:M,2,)</f>
        <v>Bolivar Water</v>
      </c>
    </row>
    <row r="3459" spans="1:34" x14ac:dyDescent="0.2">
      <c r="A3459" t="s">
        <v>16403</v>
      </c>
      <c r="B3459" t="s">
        <v>16397</v>
      </c>
      <c r="C3459" t="s">
        <v>4519</v>
      </c>
      <c r="D3459" t="s">
        <v>4520</v>
      </c>
      <c r="E3459" s="3">
        <v>45827</v>
      </c>
      <c r="F3459" t="s">
        <v>44</v>
      </c>
      <c r="G3459" t="s">
        <v>3742</v>
      </c>
      <c r="H3459" t="s">
        <v>3716</v>
      </c>
      <c r="I3459" t="s">
        <v>4534</v>
      </c>
      <c r="J3459" t="s">
        <v>4522</v>
      </c>
      <c r="K3459" s="2">
        <v>-7.58</v>
      </c>
      <c r="L3459" t="s">
        <v>44</v>
      </c>
      <c r="M3459" s="2">
        <v>-7.58</v>
      </c>
      <c r="N3459" t="s">
        <v>4523</v>
      </c>
      <c r="O3459" t="s">
        <v>4524</v>
      </c>
      <c r="P3459" t="s">
        <v>16404</v>
      </c>
      <c r="Q3459" t="s">
        <v>16407</v>
      </c>
      <c r="R3459" t="s">
        <v>44</v>
      </c>
      <c r="S3459" t="s">
        <v>4527</v>
      </c>
      <c r="T3459" s="3">
        <v>45827</v>
      </c>
      <c r="U3459" s="3">
        <v>45828</v>
      </c>
      <c r="V3459" s="2">
        <v>0</v>
      </c>
      <c r="W3459" t="s">
        <v>44</v>
      </c>
      <c r="X3459" t="s">
        <v>44</v>
      </c>
      <c r="Y3459" t="s">
        <v>16408</v>
      </c>
      <c r="Z3459" t="s">
        <v>1276</v>
      </c>
      <c r="AA3459" t="s">
        <v>4529</v>
      </c>
      <c r="AB3459" t="s">
        <v>4530</v>
      </c>
      <c r="AC3459" t="s">
        <v>89</v>
      </c>
      <c r="AD3459" t="str">
        <f t="shared" si="53"/>
        <v>10-60</v>
      </c>
      <c r="AE3459" t="str">
        <f>VLOOKUP(AD3459,'Main_Sub Desc'!C:D,2,)</f>
        <v>LPC from invoicing</v>
      </c>
      <c r="AF3459" t="str">
        <f>VLOOKUP(VALUE(H3459),'Main_Sub Desc'!F:G,2,)</f>
        <v>Wst Rev Late Payment</v>
      </c>
      <c r="AG3459">
        <f>IFERROR(VLOOKUP(VALUE(I3459),'PC Mapping'!A:F,6,),"")</f>
        <v>10514</v>
      </c>
      <c r="AH3459" s="13" t="str">
        <f>VLOOKUP(AG3459,'PC Mapping'!L:M,2,)</f>
        <v>Bolivar Sewer</v>
      </c>
    </row>
    <row r="3460" spans="1:34" x14ac:dyDescent="0.2">
      <c r="A3460" t="s">
        <v>16409</v>
      </c>
      <c r="B3460" t="s">
        <v>16397</v>
      </c>
      <c r="C3460" t="s">
        <v>4519</v>
      </c>
      <c r="D3460" t="s">
        <v>4520</v>
      </c>
      <c r="E3460" s="3">
        <v>45827</v>
      </c>
      <c r="F3460" t="s">
        <v>44</v>
      </c>
      <c r="G3460" t="s">
        <v>3742</v>
      </c>
      <c r="H3460" t="s">
        <v>3716</v>
      </c>
      <c r="I3460" t="s">
        <v>4534</v>
      </c>
      <c r="J3460" t="s">
        <v>4522</v>
      </c>
      <c r="K3460" s="2">
        <v>-5</v>
      </c>
      <c r="L3460" t="s">
        <v>44</v>
      </c>
      <c r="M3460" s="2">
        <v>-5</v>
      </c>
      <c r="N3460" t="s">
        <v>4523</v>
      </c>
      <c r="O3460" t="s">
        <v>4524</v>
      </c>
      <c r="P3460" t="s">
        <v>16410</v>
      </c>
      <c r="Q3460" t="s">
        <v>16411</v>
      </c>
      <c r="R3460" t="s">
        <v>44</v>
      </c>
      <c r="S3460" t="s">
        <v>4527</v>
      </c>
      <c r="T3460" s="3">
        <v>45827</v>
      </c>
      <c r="U3460" s="3">
        <v>45828</v>
      </c>
      <c r="V3460" s="2">
        <v>0</v>
      </c>
      <c r="W3460" t="s">
        <v>44</v>
      </c>
      <c r="X3460" t="s">
        <v>44</v>
      </c>
      <c r="Y3460" t="s">
        <v>16412</v>
      </c>
      <c r="Z3460" t="s">
        <v>1144</v>
      </c>
      <c r="AA3460" t="s">
        <v>4529</v>
      </c>
      <c r="AB3460" t="s">
        <v>4530</v>
      </c>
      <c r="AC3460" t="s">
        <v>89</v>
      </c>
      <c r="AD3460" t="str">
        <f t="shared" ref="AD3460:AD3523" si="54">CONCATENATE(VALUE(AA3460),"-",VALUE(AB3460))</f>
        <v>10-60</v>
      </c>
      <c r="AE3460" t="str">
        <f>VLOOKUP(AD3460,'Main_Sub Desc'!C:D,2,)</f>
        <v>LPC from invoicing</v>
      </c>
      <c r="AF3460" t="str">
        <f>VLOOKUP(VALUE(H3460),'Main_Sub Desc'!F:G,2,)</f>
        <v>Wst Rev Late Payment</v>
      </c>
      <c r="AG3460">
        <f>IFERROR(VLOOKUP(VALUE(I3460),'PC Mapping'!A:F,6,),"")</f>
        <v>10514</v>
      </c>
      <c r="AH3460" s="13" t="str">
        <f>VLOOKUP(AG3460,'PC Mapping'!L:M,2,)</f>
        <v>Bolivar Sewer</v>
      </c>
    </row>
    <row r="3461" spans="1:34" x14ac:dyDescent="0.2">
      <c r="A3461" t="s">
        <v>16409</v>
      </c>
      <c r="B3461" t="s">
        <v>16397</v>
      </c>
      <c r="C3461" t="s">
        <v>4519</v>
      </c>
      <c r="D3461" t="s">
        <v>4520</v>
      </c>
      <c r="E3461" s="3">
        <v>45827</v>
      </c>
      <c r="F3461" t="s">
        <v>44</v>
      </c>
      <c r="G3461" t="s">
        <v>3742</v>
      </c>
      <c r="H3461" t="s">
        <v>3722</v>
      </c>
      <c r="I3461" t="s">
        <v>4538</v>
      </c>
      <c r="J3461" t="s">
        <v>4522</v>
      </c>
      <c r="K3461" s="2">
        <v>-5</v>
      </c>
      <c r="L3461" t="s">
        <v>44</v>
      </c>
      <c r="M3461" s="2">
        <v>-5</v>
      </c>
      <c r="N3461" t="s">
        <v>4523</v>
      </c>
      <c r="O3461" t="s">
        <v>4524</v>
      </c>
      <c r="P3461" t="s">
        <v>16410</v>
      </c>
      <c r="Q3461" t="s">
        <v>16413</v>
      </c>
      <c r="R3461" t="s">
        <v>44</v>
      </c>
      <c r="S3461" t="s">
        <v>4527</v>
      </c>
      <c r="T3461" s="3">
        <v>45827</v>
      </c>
      <c r="U3461" s="3">
        <v>45828</v>
      </c>
      <c r="V3461" s="2">
        <v>0</v>
      </c>
      <c r="W3461" t="s">
        <v>44</v>
      </c>
      <c r="X3461" t="s">
        <v>44</v>
      </c>
      <c r="Y3461" t="s">
        <v>16414</v>
      </c>
      <c r="Z3461" t="s">
        <v>1144</v>
      </c>
      <c r="AA3461" t="s">
        <v>4529</v>
      </c>
      <c r="AB3461" t="s">
        <v>4530</v>
      </c>
      <c r="AC3461" t="s">
        <v>89</v>
      </c>
      <c r="AD3461" t="str">
        <f t="shared" si="54"/>
        <v>10-60</v>
      </c>
      <c r="AE3461" t="str">
        <f>VLOOKUP(AD3461,'Main_Sub Desc'!C:D,2,)</f>
        <v>LPC from invoicing</v>
      </c>
      <c r="AF3461" t="str">
        <f>VLOOKUP(VALUE(H3461),'Main_Sub Desc'!F:G,2,)</f>
        <v>Wtr Rev Late Payment</v>
      </c>
      <c r="AG3461">
        <f>IFERROR(VLOOKUP(VALUE(I3461),'PC Mapping'!A:F,6,),"")</f>
        <v>10469</v>
      </c>
      <c r="AH3461" s="13" t="str">
        <f>VLOOKUP(AG3461,'PC Mapping'!L:M,2,)</f>
        <v>Bolivar Water</v>
      </c>
    </row>
    <row r="3462" spans="1:34" x14ac:dyDescent="0.2">
      <c r="A3462" t="s">
        <v>16415</v>
      </c>
      <c r="B3462" t="s">
        <v>16397</v>
      </c>
      <c r="C3462" t="s">
        <v>4519</v>
      </c>
      <c r="D3462" t="s">
        <v>4520</v>
      </c>
      <c r="E3462" s="3">
        <v>45827</v>
      </c>
      <c r="F3462" t="s">
        <v>44</v>
      </c>
      <c r="G3462" t="s">
        <v>3742</v>
      </c>
      <c r="H3462" t="s">
        <v>3722</v>
      </c>
      <c r="I3462" t="s">
        <v>3752</v>
      </c>
      <c r="J3462" t="s">
        <v>4522</v>
      </c>
      <c r="K3462" s="2">
        <v>-5</v>
      </c>
      <c r="L3462" t="s">
        <v>44</v>
      </c>
      <c r="M3462" s="2">
        <v>-5</v>
      </c>
      <c r="N3462" t="s">
        <v>4523</v>
      </c>
      <c r="O3462" t="s">
        <v>4524</v>
      </c>
      <c r="P3462" t="s">
        <v>7854</v>
      </c>
      <c r="Q3462" t="s">
        <v>16416</v>
      </c>
      <c r="R3462" t="s">
        <v>44</v>
      </c>
      <c r="S3462" t="s">
        <v>4527</v>
      </c>
      <c r="T3462" s="3">
        <v>45827</v>
      </c>
      <c r="U3462" s="3">
        <v>45828</v>
      </c>
      <c r="V3462" s="2">
        <v>0</v>
      </c>
      <c r="W3462" t="s">
        <v>44</v>
      </c>
      <c r="X3462" t="s">
        <v>44</v>
      </c>
      <c r="Y3462" t="s">
        <v>16417</v>
      </c>
      <c r="Z3462" t="s">
        <v>3194</v>
      </c>
      <c r="AA3462" t="s">
        <v>4529</v>
      </c>
      <c r="AB3462" t="s">
        <v>4530</v>
      </c>
      <c r="AC3462" t="s">
        <v>89</v>
      </c>
      <c r="AD3462" t="str">
        <f t="shared" si="54"/>
        <v>10-60</v>
      </c>
      <c r="AE3462" t="str">
        <f>VLOOKUP(AD3462,'Main_Sub Desc'!C:D,2,)</f>
        <v>LPC from invoicing</v>
      </c>
      <c r="AF3462" t="str">
        <f>VLOOKUP(VALUE(H3462),'Main_Sub Desc'!F:G,2,)</f>
        <v>Wtr Rev Late Payment</v>
      </c>
      <c r="AG3462">
        <f>IFERROR(VLOOKUP(VALUE(I3462),'PC Mapping'!A:F,6,),"")</f>
        <v>10719</v>
      </c>
      <c r="AH3462" s="13" t="str">
        <f>VLOOKUP(AG3462,'PC Mapping'!L:M,2,)</f>
        <v>All Other Water</v>
      </c>
    </row>
    <row r="3463" spans="1:34" x14ac:dyDescent="0.2">
      <c r="A3463" t="s">
        <v>16418</v>
      </c>
      <c r="B3463" t="s">
        <v>16397</v>
      </c>
      <c r="C3463" t="s">
        <v>4519</v>
      </c>
      <c r="D3463" t="s">
        <v>4520</v>
      </c>
      <c r="E3463" s="3">
        <v>45827</v>
      </c>
      <c r="F3463" t="s">
        <v>44</v>
      </c>
      <c r="G3463" t="s">
        <v>3742</v>
      </c>
      <c r="H3463" t="s">
        <v>3722</v>
      </c>
      <c r="I3463" t="s">
        <v>3752</v>
      </c>
      <c r="J3463" t="s">
        <v>4522</v>
      </c>
      <c r="K3463" s="2">
        <v>-5</v>
      </c>
      <c r="L3463" t="s">
        <v>44</v>
      </c>
      <c r="M3463" s="2">
        <v>-5</v>
      </c>
      <c r="N3463" t="s">
        <v>4523</v>
      </c>
      <c r="O3463" t="s">
        <v>4524</v>
      </c>
      <c r="P3463" t="s">
        <v>16419</v>
      </c>
      <c r="Q3463" t="s">
        <v>16420</v>
      </c>
      <c r="R3463" t="s">
        <v>44</v>
      </c>
      <c r="S3463" t="s">
        <v>4527</v>
      </c>
      <c r="T3463" s="3">
        <v>45827</v>
      </c>
      <c r="U3463" s="3">
        <v>45828</v>
      </c>
      <c r="V3463" s="2">
        <v>0</v>
      </c>
      <c r="W3463" t="s">
        <v>44</v>
      </c>
      <c r="X3463" t="s">
        <v>44</v>
      </c>
      <c r="Y3463" t="s">
        <v>16421</v>
      </c>
      <c r="Z3463" t="s">
        <v>2813</v>
      </c>
      <c r="AA3463" t="s">
        <v>4529</v>
      </c>
      <c r="AB3463" t="s">
        <v>4530</v>
      </c>
      <c r="AC3463" t="s">
        <v>89</v>
      </c>
      <c r="AD3463" t="str">
        <f t="shared" si="54"/>
        <v>10-60</v>
      </c>
      <c r="AE3463" t="str">
        <f>VLOOKUP(AD3463,'Main_Sub Desc'!C:D,2,)</f>
        <v>LPC from invoicing</v>
      </c>
      <c r="AF3463" t="str">
        <f>VLOOKUP(VALUE(H3463),'Main_Sub Desc'!F:G,2,)</f>
        <v>Wtr Rev Late Payment</v>
      </c>
      <c r="AG3463">
        <f>IFERROR(VLOOKUP(VALUE(I3463),'PC Mapping'!A:F,6,),"")</f>
        <v>10719</v>
      </c>
      <c r="AH3463" s="13" t="str">
        <f>VLOOKUP(AG3463,'PC Mapping'!L:M,2,)</f>
        <v>All Other Water</v>
      </c>
    </row>
    <row r="3464" spans="1:34" x14ac:dyDescent="0.2">
      <c r="A3464" t="s">
        <v>16422</v>
      </c>
      <c r="B3464" t="s">
        <v>16397</v>
      </c>
      <c r="C3464" t="s">
        <v>4519</v>
      </c>
      <c r="D3464" t="s">
        <v>4520</v>
      </c>
      <c r="E3464" s="3">
        <v>45827</v>
      </c>
      <c r="F3464" t="s">
        <v>44</v>
      </c>
      <c r="G3464" t="s">
        <v>3742</v>
      </c>
      <c r="H3464" t="s">
        <v>3722</v>
      </c>
      <c r="I3464" t="s">
        <v>3752</v>
      </c>
      <c r="J3464" t="s">
        <v>4522</v>
      </c>
      <c r="K3464" s="2">
        <v>-5</v>
      </c>
      <c r="L3464" t="s">
        <v>44</v>
      </c>
      <c r="M3464" s="2">
        <v>-5</v>
      </c>
      <c r="N3464" t="s">
        <v>4523</v>
      </c>
      <c r="O3464" t="s">
        <v>4524</v>
      </c>
      <c r="P3464" t="s">
        <v>6498</v>
      </c>
      <c r="Q3464" t="s">
        <v>16423</v>
      </c>
      <c r="R3464" t="s">
        <v>44</v>
      </c>
      <c r="S3464" t="s">
        <v>4527</v>
      </c>
      <c r="T3464" s="3">
        <v>45827</v>
      </c>
      <c r="U3464" s="3">
        <v>45828</v>
      </c>
      <c r="V3464" s="2">
        <v>0</v>
      </c>
      <c r="W3464" t="s">
        <v>44</v>
      </c>
      <c r="X3464" t="s">
        <v>44</v>
      </c>
      <c r="Y3464" t="s">
        <v>16424</v>
      </c>
      <c r="Z3464" t="s">
        <v>16425</v>
      </c>
      <c r="AA3464" t="s">
        <v>4529</v>
      </c>
      <c r="AB3464" t="s">
        <v>4530</v>
      </c>
      <c r="AC3464" t="s">
        <v>89</v>
      </c>
      <c r="AD3464" t="str">
        <f t="shared" si="54"/>
        <v>10-60</v>
      </c>
      <c r="AE3464" t="str">
        <f>VLOOKUP(AD3464,'Main_Sub Desc'!C:D,2,)</f>
        <v>LPC from invoicing</v>
      </c>
      <c r="AF3464" t="str">
        <f>VLOOKUP(VALUE(H3464),'Main_Sub Desc'!F:G,2,)</f>
        <v>Wtr Rev Late Payment</v>
      </c>
      <c r="AG3464">
        <f>IFERROR(VLOOKUP(VALUE(I3464),'PC Mapping'!A:F,6,),"")</f>
        <v>10719</v>
      </c>
      <c r="AH3464" s="13" t="str">
        <f>VLOOKUP(AG3464,'PC Mapping'!L:M,2,)</f>
        <v>All Other Water</v>
      </c>
    </row>
    <row r="3465" spans="1:34" x14ac:dyDescent="0.2">
      <c r="A3465" t="s">
        <v>16426</v>
      </c>
      <c r="B3465" t="s">
        <v>16397</v>
      </c>
      <c r="C3465" t="s">
        <v>4519</v>
      </c>
      <c r="D3465" t="s">
        <v>4520</v>
      </c>
      <c r="E3465" s="3">
        <v>45827</v>
      </c>
      <c r="F3465" t="s">
        <v>44</v>
      </c>
      <c r="G3465" t="s">
        <v>3742</v>
      </c>
      <c r="H3465" t="s">
        <v>3722</v>
      </c>
      <c r="I3465" t="s">
        <v>3752</v>
      </c>
      <c r="J3465" t="s">
        <v>4522</v>
      </c>
      <c r="K3465" s="2">
        <v>-5</v>
      </c>
      <c r="L3465" t="s">
        <v>44</v>
      </c>
      <c r="M3465" s="2">
        <v>-5</v>
      </c>
      <c r="N3465" t="s">
        <v>4523</v>
      </c>
      <c r="O3465" t="s">
        <v>4524</v>
      </c>
      <c r="P3465" t="s">
        <v>8703</v>
      </c>
      <c r="Q3465" t="s">
        <v>16427</v>
      </c>
      <c r="R3465" t="s">
        <v>44</v>
      </c>
      <c r="S3465" t="s">
        <v>4527</v>
      </c>
      <c r="T3465" s="3">
        <v>45827</v>
      </c>
      <c r="U3465" s="3">
        <v>45828</v>
      </c>
      <c r="V3465" s="2">
        <v>0</v>
      </c>
      <c r="W3465" t="s">
        <v>44</v>
      </c>
      <c r="X3465" t="s">
        <v>44</v>
      </c>
      <c r="Y3465" t="s">
        <v>8705</v>
      </c>
      <c r="Z3465" t="s">
        <v>2682</v>
      </c>
      <c r="AA3465" t="s">
        <v>4529</v>
      </c>
      <c r="AB3465" t="s">
        <v>4530</v>
      </c>
      <c r="AC3465" t="s">
        <v>89</v>
      </c>
      <c r="AD3465" t="str">
        <f t="shared" si="54"/>
        <v>10-60</v>
      </c>
      <c r="AE3465" t="str">
        <f>VLOOKUP(AD3465,'Main_Sub Desc'!C:D,2,)</f>
        <v>LPC from invoicing</v>
      </c>
      <c r="AF3465" t="str">
        <f>VLOOKUP(VALUE(H3465),'Main_Sub Desc'!F:G,2,)</f>
        <v>Wtr Rev Late Payment</v>
      </c>
      <c r="AG3465">
        <f>IFERROR(VLOOKUP(VALUE(I3465),'PC Mapping'!A:F,6,),"")</f>
        <v>10719</v>
      </c>
      <c r="AH3465" s="13" t="str">
        <f>VLOOKUP(AG3465,'PC Mapping'!L:M,2,)</f>
        <v>All Other Water</v>
      </c>
    </row>
    <row r="3466" spans="1:34" x14ac:dyDescent="0.2">
      <c r="A3466" t="s">
        <v>16428</v>
      </c>
      <c r="B3466" t="s">
        <v>16429</v>
      </c>
      <c r="C3466" t="s">
        <v>4519</v>
      </c>
      <c r="D3466" t="s">
        <v>4520</v>
      </c>
      <c r="E3466" s="3">
        <v>45831</v>
      </c>
      <c r="F3466" t="s">
        <v>44</v>
      </c>
      <c r="G3466" t="s">
        <v>3742</v>
      </c>
      <c r="H3466" t="s">
        <v>3716</v>
      </c>
      <c r="I3466" t="s">
        <v>4534</v>
      </c>
      <c r="J3466" t="s">
        <v>4522</v>
      </c>
      <c r="K3466" s="2">
        <v>-5</v>
      </c>
      <c r="L3466" t="s">
        <v>44</v>
      </c>
      <c r="M3466" s="2">
        <v>-5</v>
      </c>
      <c r="N3466" t="s">
        <v>4523</v>
      </c>
      <c r="O3466" t="s">
        <v>4524</v>
      </c>
      <c r="P3466" t="s">
        <v>16430</v>
      </c>
      <c r="Q3466" t="s">
        <v>16431</v>
      </c>
      <c r="R3466" t="s">
        <v>44</v>
      </c>
      <c r="S3466" t="s">
        <v>4527</v>
      </c>
      <c r="T3466" s="3">
        <v>45831</v>
      </c>
      <c r="U3466" s="3">
        <v>45832</v>
      </c>
      <c r="V3466" s="2">
        <v>0</v>
      </c>
      <c r="W3466" t="s">
        <v>44</v>
      </c>
      <c r="X3466" t="s">
        <v>44</v>
      </c>
      <c r="Y3466" t="s">
        <v>16432</v>
      </c>
      <c r="Z3466" t="s">
        <v>16433</v>
      </c>
      <c r="AA3466" t="s">
        <v>4529</v>
      </c>
      <c r="AB3466" t="s">
        <v>4530</v>
      </c>
      <c r="AC3466" t="s">
        <v>89</v>
      </c>
      <c r="AD3466" t="str">
        <f t="shared" si="54"/>
        <v>10-60</v>
      </c>
      <c r="AE3466" t="str">
        <f>VLOOKUP(AD3466,'Main_Sub Desc'!C:D,2,)</f>
        <v>LPC from invoicing</v>
      </c>
      <c r="AF3466" t="str">
        <f>VLOOKUP(VALUE(H3466),'Main_Sub Desc'!F:G,2,)</f>
        <v>Wst Rev Late Payment</v>
      </c>
      <c r="AG3466">
        <f>IFERROR(VLOOKUP(VALUE(I3466),'PC Mapping'!A:F,6,),"")</f>
        <v>10514</v>
      </c>
      <c r="AH3466" s="13" t="str">
        <f>VLOOKUP(AG3466,'PC Mapping'!L:M,2,)</f>
        <v>Bolivar Sewer</v>
      </c>
    </row>
    <row r="3467" spans="1:34" x14ac:dyDescent="0.2">
      <c r="A3467" t="s">
        <v>16428</v>
      </c>
      <c r="B3467" t="s">
        <v>16429</v>
      </c>
      <c r="C3467" t="s">
        <v>4519</v>
      </c>
      <c r="D3467" t="s">
        <v>4520</v>
      </c>
      <c r="E3467" s="3">
        <v>45831</v>
      </c>
      <c r="F3467" t="s">
        <v>44</v>
      </c>
      <c r="G3467" t="s">
        <v>3742</v>
      </c>
      <c r="H3467" t="s">
        <v>3722</v>
      </c>
      <c r="I3467" t="s">
        <v>4538</v>
      </c>
      <c r="J3467" t="s">
        <v>4522</v>
      </c>
      <c r="K3467" s="2">
        <v>-5</v>
      </c>
      <c r="L3467" t="s">
        <v>44</v>
      </c>
      <c r="M3467" s="2">
        <v>-5</v>
      </c>
      <c r="N3467" t="s">
        <v>4523</v>
      </c>
      <c r="O3467" t="s">
        <v>4524</v>
      </c>
      <c r="P3467" t="s">
        <v>16430</v>
      </c>
      <c r="Q3467" t="s">
        <v>16434</v>
      </c>
      <c r="R3467" t="s">
        <v>44</v>
      </c>
      <c r="S3467" t="s">
        <v>4527</v>
      </c>
      <c r="T3467" s="3">
        <v>45831</v>
      </c>
      <c r="U3467" s="3">
        <v>45832</v>
      </c>
      <c r="V3467" s="2">
        <v>0</v>
      </c>
      <c r="W3467" t="s">
        <v>44</v>
      </c>
      <c r="X3467" t="s">
        <v>44</v>
      </c>
      <c r="Y3467" t="s">
        <v>16435</v>
      </c>
      <c r="Z3467" t="s">
        <v>16433</v>
      </c>
      <c r="AA3467" t="s">
        <v>4529</v>
      </c>
      <c r="AB3467" t="s">
        <v>4530</v>
      </c>
      <c r="AC3467" t="s">
        <v>89</v>
      </c>
      <c r="AD3467" t="str">
        <f t="shared" si="54"/>
        <v>10-60</v>
      </c>
      <c r="AE3467" t="str">
        <f>VLOOKUP(AD3467,'Main_Sub Desc'!C:D,2,)</f>
        <v>LPC from invoicing</v>
      </c>
      <c r="AF3467" t="str">
        <f>VLOOKUP(VALUE(H3467),'Main_Sub Desc'!F:G,2,)</f>
        <v>Wtr Rev Late Payment</v>
      </c>
      <c r="AG3467">
        <f>IFERROR(VLOOKUP(VALUE(I3467),'PC Mapping'!A:F,6,),"")</f>
        <v>10469</v>
      </c>
      <c r="AH3467" s="13" t="str">
        <f>VLOOKUP(AG3467,'PC Mapping'!L:M,2,)</f>
        <v>Bolivar Water</v>
      </c>
    </row>
    <row r="3468" spans="1:34" x14ac:dyDescent="0.2">
      <c r="A3468" t="s">
        <v>16436</v>
      </c>
      <c r="B3468" t="s">
        <v>16429</v>
      </c>
      <c r="C3468" t="s">
        <v>4519</v>
      </c>
      <c r="D3468" t="s">
        <v>4520</v>
      </c>
      <c r="E3468" s="3">
        <v>45831</v>
      </c>
      <c r="F3468" t="s">
        <v>44</v>
      </c>
      <c r="G3468" t="s">
        <v>3742</v>
      </c>
      <c r="H3468" t="s">
        <v>3722</v>
      </c>
      <c r="I3468" t="s">
        <v>4538</v>
      </c>
      <c r="J3468" t="s">
        <v>4522</v>
      </c>
      <c r="K3468" s="2">
        <v>-5</v>
      </c>
      <c r="L3468" t="s">
        <v>44</v>
      </c>
      <c r="M3468" s="2">
        <v>-5</v>
      </c>
      <c r="N3468" t="s">
        <v>4523</v>
      </c>
      <c r="O3468" t="s">
        <v>4524</v>
      </c>
      <c r="P3468" t="s">
        <v>11186</v>
      </c>
      <c r="Q3468" t="s">
        <v>16437</v>
      </c>
      <c r="R3468" t="s">
        <v>44</v>
      </c>
      <c r="S3468" t="s">
        <v>4527</v>
      </c>
      <c r="T3468" s="3">
        <v>45831</v>
      </c>
      <c r="U3468" s="3">
        <v>45832</v>
      </c>
      <c r="V3468" s="2">
        <v>0</v>
      </c>
      <c r="W3468" t="s">
        <v>44</v>
      </c>
      <c r="X3468" t="s">
        <v>44</v>
      </c>
      <c r="Y3468" t="s">
        <v>11188</v>
      </c>
      <c r="Z3468" t="s">
        <v>631</v>
      </c>
      <c r="AA3468" t="s">
        <v>4529</v>
      </c>
      <c r="AB3468" t="s">
        <v>4530</v>
      </c>
      <c r="AC3468" t="s">
        <v>89</v>
      </c>
      <c r="AD3468" t="str">
        <f t="shared" si="54"/>
        <v>10-60</v>
      </c>
      <c r="AE3468" t="str">
        <f>VLOOKUP(AD3468,'Main_Sub Desc'!C:D,2,)</f>
        <v>LPC from invoicing</v>
      </c>
      <c r="AF3468" t="str">
        <f>VLOOKUP(VALUE(H3468),'Main_Sub Desc'!F:G,2,)</f>
        <v>Wtr Rev Late Payment</v>
      </c>
      <c r="AG3468">
        <f>IFERROR(VLOOKUP(VALUE(I3468),'PC Mapping'!A:F,6,),"")</f>
        <v>10469</v>
      </c>
      <c r="AH3468" s="13" t="str">
        <f>VLOOKUP(AG3468,'PC Mapping'!L:M,2,)</f>
        <v>Bolivar Water</v>
      </c>
    </row>
    <row r="3469" spans="1:34" x14ac:dyDescent="0.2">
      <c r="A3469" t="s">
        <v>16436</v>
      </c>
      <c r="B3469" t="s">
        <v>16429</v>
      </c>
      <c r="C3469" t="s">
        <v>4519</v>
      </c>
      <c r="D3469" t="s">
        <v>4520</v>
      </c>
      <c r="E3469" s="3">
        <v>45831</v>
      </c>
      <c r="F3469" t="s">
        <v>44</v>
      </c>
      <c r="G3469" t="s">
        <v>3742</v>
      </c>
      <c r="H3469" t="s">
        <v>3716</v>
      </c>
      <c r="I3469" t="s">
        <v>4534</v>
      </c>
      <c r="J3469" t="s">
        <v>4522</v>
      </c>
      <c r="K3469" s="2">
        <v>-5</v>
      </c>
      <c r="L3469" t="s">
        <v>44</v>
      </c>
      <c r="M3469" s="2">
        <v>-5</v>
      </c>
      <c r="N3469" t="s">
        <v>4523</v>
      </c>
      <c r="O3469" t="s">
        <v>4524</v>
      </c>
      <c r="P3469" t="s">
        <v>11186</v>
      </c>
      <c r="Q3469" t="s">
        <v>16438</v>
      </c>
      <c r="R3469" t="s">
        <v>44</v>
      </c>
      <c r="S3469" t="s">
        <v>4527</v>
      </c>
      <c r="T3469" s="3">
        <v>45831</v>
      </c>
      <c r="U3469" s="3">
        <v>45832</v>
      </c>
      <c r="V3469" s="2">
        <v>0</v>
      </c>
      <c r="W3469" t="s">
        <v>44</v>
      </c>
      <c r="X3469" t="s">
        <v>44</v>
      </c>
      <c r="Y3469" t="s">
        <v>11190</v>
      </c>
      <c r="Z3469" t="s">
        <v>631</v>
      </c>
      <c r="AA3469" t="s">
        <v>4529</v>
      </c>
      <c r="AB3469" t="s">
        <v>4530</v>
      </c>
      <c r="AC3469" t="s">
        <v>89</v>
      </c>
      <c r="AD3469" t="str">
        <f t="shared" si="54"/>
        <v>10-60</v>
      </c>
      <c r="AE3469" t="str">
        <f>VLOOKUP(AD3469,'Main_Sub Desc'!C:D,2,)</f>
        <v>LPC from invoicing</v>
      </c>
      <c r="AF3469" t="str">
        <f>VLOOKUP(VALUE(H3469),'Main_Sub Desc'!F:G,2,)</f>
        <v>Wst Rev Late Payment</v>
      </c>
      <c r="AG3469">
        <f>IFERROR(VLOOKUP(VALUE(I3469),'PC Mapping'!A:F,6,),"")</f>
        <v>10514</v>
      </c>
      <c r="AH3469" s="13" t="str">
        <f>VLOOKUP(AG3469,'PC Mapping'!L:M,2,)</f>
        <v>Bolivar Sewer</v>
      </c>
    </row>
    <row r="3470" spans="1:34" x14ac:dyDescent="0.2">
      <c r="A3470" t="s">
        <v>16439</v>
      </c>
      <c r="B3470" t="s">
        <v>16429</v>
      </c>
      <c r="C3470" t="s">
        <v>4519</v>
      </c>
      <c r="D3470" t="s">
        <v>4520</v>
      </c>
      <c r="E3470" s="3">
        <v>45831</v>
      </c>
      <c r="F3470" t="s">
        <v>44</v>
      </c>
      <c r="G3470" t="s">
        <v>3742</v>
      </c>
      <c r="H3470" t="s">
        <v>3722</v>
      </c>
      <c r="I3470" t="s">
        <v>3752</v>
      </c>
      <c r="J3470" t="s">
        <v>4522</v>
      </c>
      <c r="K3470" s="2">
        <v>-5</v>
      </c>
      <c r="L3470" t="s">
        <v>44</v>
      </c>
      <c r="M3470" s="2">
        <v>-5</v>
      </c>
      <c r="N3470" t="s">
        <v>4523</v>
      </c>
      <c r="O3470" t="s">
        <v>4524</v>
      </c>
      <c r="P3470" t="s">
        <v>7854</v>
      </c>
      <c r="Q3470" t="s">
        <v>16440</v>
      </c>
      <c r="R3470" t="s">
        <v>44</v>
      </c>
      <c r="S3470" t="s">
        <v>4527</v>
      </c>
      <c r="T3470" s="3">
        <v>45831</v>
      </c>
      <c r="U3470" s="3">
        <v>45832</v>
      </c>
      <c r="V3470" s="2">
        <v>0</v>
      </c>
      <c r="W3470" t="s">
        <v>44</v>
      </c>
      <c r="X3470" t="s">
        <v>44</v>
      </c>
      <c r="Y3470" t="s">
        <v>16441</v>
      </c>
      <c r="Z3470" t="s">
        <v>2221</v>
      </c>
      <c r="AA3470" t="s">
        <v>4529</v>
      </c>
      <c r="AB3470" t="s">
        <v>4530</v>
      </c>
      <c r="AC3470" t="s">
        <v>89</v>
      </c>
      <c r="AD3470" t="str">
        <f t="shared" si="54"/>
        <v>10-60</v>
      </c>
      <c r="AE3470" t="str">
        <f>VLOOKUP(AD3470,'Main_Sub Desc'!C:D,2,)</f>
        <v>LPC from invoicing</v>
      </c>
      <c r="AF3470" t="str">
        <f>VLOOKUP(VALUE(H3470),'Main_Sub Desc'!F:G,2,)</f>
        <v>Wtr Rev Late Payment</v>
      </c>
      <c r="AG3470">
        <f>IFERROR(VLOOKUP(VALUE(I3470),'PC Mapping'!A:F,6,),"")</f>
        <v>10719</v>
      </c>
      <c r="AH3470" s="13" t="str">
        <f>VLOOKUP(AG3470,'PC Mapping'!L:M,2,)</f>
        <v>All Other Water</v>
      </c>
    </row>
    <row r="3471" spans="1:34" x14ac:dyDescent="0.2">
      <c r="A3471" t="s">
        <v>16442</v>
      </c>
      <c r="B3471" t="s">
        <v>16443</v>
      </c>
      <c r="C3471" t="s">
        <v>4519</v>
      </c>
      <c r="D3471" t="s">
        <v>4520</v>
      </c>
      <c r="E3471" s="3">
        <v>45832</v>
      </c>
      <c r="F3471" t="s">
        <v>44</v>
      </c>
      <c r="G3471" t="s">
        <v>3742</v>
      </c>
      <c r="H3471" t="s">
        <v>3722</v>
      </c>
      <c r="I3471" t="s">
        <v>3752</v>
      </c>
      <c r="J3471" t="s">
        <v>4522</v>
      </c>
      <c r="K3471" s="2">
        <v>-9.52</v>
      </c>
      <c r="L3471" t="s">
        <v>44</v>
      </c>
      <c r="M3471" s="2">
        <v>-9.52</v>
      </c>
      <c r="N3471" t="s">
        <v>4523</v>
      </c>
      <c r="O3471" t="s">
        <v>4524</v>
      </c>
      <c r="P3471" t="s">
        <v>16444</v>
      </c>
      <c r="Q3471" t="s">
        <v>16445</v>
      </c>
      <c r="R3471" t="s">
        <v>44</v>
      </c>
      <c r="S3471" t="s">
        <v>4527</v>
      </c>
      <c r="T3471" s="3">
        <v>45832</v>
      </c>
      <c r="U3471" s="3">
        <v>45833</v>
      </c>
      <c r="V3471" s="2">
        <v>0</v>
      </c>
      <c r="W3471" t="s">
        <v>44</v>
      </c>
      <c r="X3471" t="s">
        <v>44</v>
      </c>
      <c r="Y3471" t="s">
        <v>16446</v>
      </c>
      <c r="Z3471" t="s">
        <v>3508</v>
      </c>
      <c r="AA3471" t="s">
        <v>4529</v>
      </c>
      <c r="AB3471" t="s">
        <v>4530</v>
      </c>
      <c r="AC3471" t="s">
        <v>89</v>
      </c>
      <c r="AD3471" t="str">
        <f t="shared" si="54"/>
        <v>10-60</v>
      </c>
      <c r="AE3471" t="str">
        <f>VLOOKUP(AD3471,'Main_Sub Desc'!C:D,2,)</f>
        <v>LPC from invoicing</v>
      </c>
      <c r="AF3471" t="str">
        <f>VLOOKUP(VALUE(H3471),'Main_Sub Desc'!F:G,2,)</f>
        <v>Wtr Rev Late Payment</v>
      </c>
      <c r="AG3471">
        <f>IFERROR(VLOOKUP(VALUE(I3471),'PC Mapping'!A:F,6,),"")</f>
        <v>10719</v>
      </c>
      <c r="AH3471" s="13" t="str">
        <f>VLOOKUP(AG3471,'PC Mapping'!L:M,2,)</f>
        <v>All Other Water</v>
      </c>
    </row>
    <row r="3472" spans="1:34" x14ac:dyDescent="0.2">
      <c r="A3472" t="s">
        <v>16447</v>
      </c>
      <c r="B3472" t="s">
        <v>16443</v>
      </c>
      <c r="C3472" t="s">
        <v>4519</v>
      </c>
      <c r="D3472" t="s">
        <v>4520</v>
      </c>
      <c r="E3472" s="3">
        <v>45832</v>
      </c>
      <c r="F3472" t="s">
        <v>44</v>
      </c>
      <c r="G3472" t="s">
        <v>3742</v>
      </c>
      <c r="H3472" t="s">
        <v>3722</v>
      </c>
      <c r="I3472" t="s">
        <v>3752</v>
      </c>
      <c r="J3472" t="s">
        <v>4522</v>
      </c>
      <c r="K3472" s="2">
        <v>-5</v>
      </c>
      <c r="L3472" t="s">
        <v>44</v>
      </c>
      <c r="M3472" s="2">
        <v>-5</v>
      </c>
      <c r="N3472" t="s">
        <v>4523</v>
      </c>
      <c r="O3472" t="s">
        <v>4524</v>
      </c>
      <c r="P3472" t="s">
        <v>11262</v>
      </c>
      <c r="Q3472" t="s">
        <v>16448</v>
      </c>
      <c r="R3472" t="s">
        <v>44</v>
      </c>
      <c r="S3472" t="s">
        <v>4527</v>
      </c>
      <c r="T3472" s="3">
        <v>45832</v>
      </c>
      <c r="U3472" s="3">
        <v>45833</v>
      </c>
      <c r="V3472" s="2">
        <v>0</v>
      </c>
      <c r="W3472" t="s">
        <v>44</v>
      </c>
      <c r="X3472" t="s">
        <v>44</v>
      </c>
      <c r="Y3472" t="s">
        <v>16449</v>
      </c>
      <c r="Z3472" t="s">
        <v>3407</v>
      </c>
      <c r="AA3472" t="s">
        <v>4529</v>
      </c>
      <c r="AB3472" t="s">
        <v>4530</v>
      </c>
      <c r="AC3472" t="s">
        <v>89</v>
      </c>
      <c r="AD3472" t="str">
        <f t="shared" si="54"/>
        <v>10-60</v>
      </c>
      <c r="AE3472" t="str">
        <f>VLOOKUP(AD3472,'Main_Sub Desc'!C:D,2,)</f>
        <v>LPC from invoicing</v>
      </c>
      <c r="AF3472" t="str">
        <f>VLOOKUP(VALUE(H3472),'Main_Sub Desc'!F:G,2,)</f>
        <v>Wtr Rev Late Payment</v>
      </c>
      <c r="AG3472">
        <f>IFERROR(VLOOKUP(VALUE(I3472),'PC Mapping'!A:F,6,),"")</f>
        <v>10719</v>
      </c>
      <c r="AH3472" s="13" t="str">
        <f>VLOOKUP(AG3472,'PC Mapping'!L:M,2,)</f>
        <v>All Other Water</v>
      </c>
    </row>
    <row r="3473" spans="1:34" x14ac:dyDescent="0.2">
      <c r="A3473" t="s">
        <v>16450</v>
      </c>
      <c r="B3473" t="s">
        <v>16443</v>
      </c>
      <c r="C3473" t="s">
        <v>4519</v>
      </c>
      <c r="D3473" t="s">
        <v>4520</v>
      </c>
      <c r="E3473" s="3">
        <v>45832</v>
      </c>
      <c r="F3473" t="s">
        <v>44</v>
      </c>
      <c r="G3473" t="s">
        <v>3742</v>
      </c>
      <c r="H3473" t="s">
        <v>3722</v>
      </c>
      <c r="I3473" t="s">
        <v>3752</v>
      </c>
      <c r="J3473" t="s">
        <v>4522</v>
      </c>
      <c r="K3473" s="2">
        <v>-18.239999999999998</v>
      </c>
      <c r="L3473" t="s">
        <v>44</v>
      </c>
      <c r="M3473" s="2">
        <v>-18.239999999999998</v>
      </c>
      <c r="N3473" t="s">
        <v>4523</v>
      </c>
      <c r="O3473" t="s">
        <v>4524</v>
      </c>
      <c r="P3473" t="s">
        <v>10257</v>
      </c>
      <c r="Q3473" t="s">
        <v>16451</v>
      </c>
      <c r="R3473" t="s">
        <v>44</v>
      </c>
      <c r="S3473" t="s">
        <v>4527</v>
      </c>
      <c r="T3473" s="3">
        <v>45832</v>
      </c>
      <c r="U3473" s="3">
        <v>45833</v>
      </c>
      <c r="V3473" s="2">
        <v>0</v>
      </c>
      <c r="W3473" t="s">
        <v>44</v>
      </c>
      <c r="X3473" t="s">
        <v>44</v>
      </c>
      <c r="Y3473" t="s">
        <v>16452</v>
      </c>
      <c r="Z3473" t="s">
        <v>16453</v>
      </c>
      <c r="AA3473" t="s">
        <v>4529</v>
      </c>
      <c r="AB3473" t="s">
        <v>4530</v>
      </c>
      <c r="AC3473" t="s">
        <v>89</v>
      </c>
      <c r="AD3473" t="str">
        <f t="shared" si="54"/>
        <v>10-60</v>
      </c>
      <c r="AE3473" t="str">
        <f>VLOOKUP(AD3473,'Main_Sub Desc'!C:D,2,)</f>
        <v>LPC from invoicing</v>
      </c>
      <c r="AF3473" t="str">
        <f>VLOOKUP(VALUE(H3473),'Main_Sub Desc'!F:G,2,)</f>
        <v>Wtr Rev Late Payment</v>
      </c>
      <c r="AG3473">
        <f>IFERROR(VLOOKUP(VALUE(I3473),'PC Mapping'!A:F,6,),"")</f>
        <v>10719</v>
      </c>
      <c r="AH3473" s="13" t="str">
        <f>VLOOKUP(AG3473,'PC Mapping'!L:M,2,)</f>
        <v>All Other Water</v>
      </c>
    </row>
    <row r="3474" spans="1:34" x14ac:dyDescent="0.2">
      <c r="A3474" t="s">
        <v>16454</v>
      </c>
      <c r="B3474" t="s">
        <v>16443</v>
      </c>
      <c r="C3474" t="s">
        <v>4519</v>
      </c>
      <c r="D3474" t="s">
        <v>4520</v>
      </c>
      <c r="E3474" s="3">
        <v>45832</v>
      </c>
      <c r="F3474" t="s">
        <v>44</v>
      </c>
      <c r="G3474" t="s">
        <v>3742</v>
      </c>
      <c r="H3474" t="s">
        <v>3722</v>
      </c>
      <c r="I3474" t="s">
        <v>3752</v>
      </c>
      <c r="J3474" t="s">
        <v>4522</v>
      </c>
      <c r="K3474" s="2">
        <v>-5</v>
      </c>
      <c r="L3474" t="s">
        <v>44</v>
      </c>
      <c r="M3474" s="2">
        <v>-5</v>
      </c>
      <c r="N3474" t="s">
        <v>4523</v>
      </c>
      <c r="O3474" t="s">
        <v>4524</v>
      </c>
      <c r="P3474" t="s">
        <v>16455</v>
      </c>
      <c r="Q3474" t="s">
        <v>16456</v>
      </c>
      <c r="R3474" t="s">
        <v>44</v>
      </c>
      <c r="S3474" t="s">
        <v>4527</v>
      </c>
      <c r="T3474" s="3">
        <v>45832</v>
      </c>
      <c r="U3474" s="3">
        <v>45833</v>
      </c>
      <c r="V3474" s="2">
        <v>0</v>
      </c>
      <c r="W3474" t="s">
        <v>44</v>
      </c>
      <c r="X3474" t="s">
        <v>44</v>
      </c>
      <c r="Y3474" t="s">
        <v>16457</v>
      </c>
      <c r="Z3474" t="s">
        <v>2672</v>
      </c>
      <c r="AA3474" t="s">
        <v>4529</v>
      </c>
      <c r="AB3474" t="s">
        <v>4530</v>
      </c>
      <c r="AC3474" t="s">
        <v>89</v>
      </c>
      <c r="AD3474" t="str">
        <f t="shared" si="54"/>
        <v>10-60</v>
      </c>
      <c r="AE3474" t="str">
        <f>VLOOKUP(AD3474,'Main_Sub Desc'!C:D,2,)</f>
        <v>LPC from invoicing</v>
      </c>
      <c r="AF3474" t="str">
        <f>VLOOKUP(VALUE(H3474),'Main_Sub Desc'!F:G,2,)</f>
        <v>Wtr Rev Late Payment</v>
      </c>
      <c r="AG3474">
        <f>IFERROR(VLOOKUP(VALUE(I3474),'PC Mapping'!A:F,6,),"")</f>
        <v>10719</v>
      </c>
      <c r="AH3474" s="13" t="str">
        <f>VLOOKUP(AG3474,'PC Mapping'!L:M,2,)</f>
        <v>All Other Water</v>
      </c>
    </row>
    <row r="3475" spans="1:34" x14ac:dyDescent="0.2">
      <c r="A3475" t="s">
        <v>16458</v>
      </c>
      <c r="B3475" t="s">
        <v>16443</v>
      </c>
      <c r="C3475" t="s">
        <v>4519</v>
      </c>
      <c r="D3475" t="s">
        <v>4520</v>
      </c>
      <c r="E3475" s="3">
        <v>45832</v>
      </c>
      <c r="F3475" t="s">
        <v>44</v>
      </c>
      <c r="G3475" t="s">
        <v>3742</v>
      </c>
      <c r="H3475" t="s">
        <v>3722</v>
      </c>
      <c r="I3475" t="s">
        <v>3752</v>
      </c>
      <c r="J3475" t="s">
        <v>4522</v>
      </c>
      <c r="K3475" s="2">
        <v>-7.96</v>
      </c>
      <c r="L3475" t="s">
        <v>44</v>
      </c>
      <c r="M3475" s="2">
        <v>-7.96</v>
      </c>
      <c r="N3475" t="s">
        <v>4523</v>
      </c>
      <c r="O3475" t="s">
        <v>4524</v>
      </c>
      <c r="P3475" t="s">
        <v>6100</v>
      </c>
      <c r="Q3475" t="s">
        <v>16459</v>
      </c>
      <c r="R3475" t="s">
        <v>44</v>
      </c>
      <c r="S3475" t="s">
        <v>4527</v>
      </c>
      <c r="T3475" s="3">
        <v>45832</v>
      </c>
      <c r="U3475" s="3">
        <v>45833</v>
      </c>
      <c r="V3475" s="2">
        <v>0</v>
      </c>
      <c r="W3475" t="s">
        <v>44</v>
      </c>
      <c r="X3475" t="s">
        <v>44</v>
      </c>
      <c r="Y3475" t="s">
        <v>16460</v>
      </c>
      <c r="Z3475" t="s">
        <v>2795</v>
      </c>
      <c r="AA3475" t="s">
        <v>4529</v>
      </c>
      <c r="AB3475" t="s">
        <v>4530</v>
      </c>
      <c r="AC3475" t="s">
        <v>89</v>
      </c>
      <c r="AD3475" t="str">
        <f t="shared" si="54"/>
        <v>10-60</v>
      </c>
      <c r="AE3475" t="str">
        <f>VLOOKUP(AD3475,'Main_Sub Desc'!C:D,2,)</f>
        <v>LPC from invoicing</v>
      </c>
      <c r="AF3475" t="str">
        <f>VLOOKUP(VALUE(H3475),'Main_Sub Desc'!F:G,2,)</f>
        <v>Wtr Rev Late Payment</v>
      </c>
      <c r="AG3475">
        <f>IFERROR(VLOOKUP(VALUE(I3475),'PC Mapping'!A:F,6,),"")</f>
        <v>10719</v>
      </c>
      <c r="AH3475" s="13" t="str">
        <f>VLOOKUP(AG3475,'PC Mapping'!L:M,2,)</f>
        <v>All Other Water</v>
      </c>
    </row>
    <row r="3476" spans="1:34" x14ac:dyDescent="0.2">
      <c r="A3476" t="s">
        <v>16461</v>
      </c>
      <c r="B3476" t="s">
        <v>16462</v>
      </c>
      <c r="C3476" t="s">
        <v>4519</v>
      </c>
      <c r="D3476" t="s">
        <v>4520</v>
      </c>
      <c r="E3476" s="3">
        <v>45834</v>
      </c>
      <c r="F3476" t="s">
        <v>44</v>
      </c>
      <c r="G3476" t="s">
        <v>3742</v>
      </c>
      <c r="H3476" t="s">
        <v>3722</v>
      </c>
      <c r="I3476" t="s">
        <v>3752</v>
      </c>
      <c r="J3476" t="s">
        <v>4522</v>
      </c>
      <c r="K3476" s="2">
        <v>-5</v>
      </c>
      <c r="L3476" t="s">
        <v>44</v>
      </c>
      <c r="M3476" s="2">
        <v>-5</v>
      </c>
      <c r="N3476" t="s">
        <v>4523</v>
      </c>
      <c r="O3476" t="s">
        <v>4524</v>
      </c>
      <c r="P3476" t="s">
        <v>16463</v>
      </c>
      <c r="Q3476" t="s">
        <v>16464</v>
      </c>
      <c r="R3476" t="s">
        <v>44</v>
      </c>
      <c r="S3476" t="s">
        <v>4527</v>
      </c>
      <c r="T3476" s="3">
        <v>45834</v>
      </c>
      <c r="U3476" s="3">
        <v>45835</v>
      </c>
      <c r="V3476" s="2">
        <v>0</v>
      </c>
      <c r="W3476" t="s">
        <v>44</v>
      </c>
      <c r="X3476" t="s">
        <v>44</v>
      </c>
      <c r="Y3476" t="s">
        <v>16465</v>
      </c>
      <c r="Z3476" t="s">
        <v>16466</v>
      </c>
      <c r="AA3476" t="s">
        <v>4529</v>
      </c>
      <c r="AB3476" t="s">
        <v>4530</v>
      </c>
      <c r="AC3476" t="s">
        <v>89</v>
      </c>
      <c r="AD3476" t="str">
        <f t="shared" si="54"/>
        <v>10-60</v>
      </c>
      <c r="AE3476" t="str">
        <f>VLOOKUP(AD3476,'Main_Sub Desc'!C:D,2,)</f>
        <v>LPC from invoicing</v>
      </c>
      <c r="AF3476" t="str">
        <f>VLOOKUP(VALUE(H3476),'Main_Sub Desc'!F:G,2,)</f>
        <v>Wtr Rev Late Payment</v>
      </c>
      <c r="AG3476">
        <f>IFERROR(VLOOKUP(VALUE(I3476),'PC Mapping'!A:F,6,),"")</f>
        <v>10719</v>
      </c>
      <c r="AH3476" s="13" t="str">
        <f>VLOOKUP(AG3476,'PC Mapping'!L:M,2,)</f>
        <v>All Other Water</v>
      </c>
    </row>
    <row r="3477" spans="1:34" x14ac:dyDescent="0.2">
      <c r="A3477" t="s">
        <v>16467</v>
      </c>
      <c r="B3477" t="s">
        <v>16462</v>
      </c>
      <c r="C3477" t="s">
        <v>4519</v>
      </c>
      <c r="D3477" t="s">
        <v>4520</v>
      </c>
      <c r="E3477" s="3">
        <v>45834</v>
      </c>
      <c r="F3477" t="s">
        <v>44</v>
      </c>
      <c r="G3477" t="s">
        <v>3742</v>
      </c>
      <c r="H3477" t="s">
        <v>3716</v>
      </c>
      <c r="I3477" t="s">
        <v>4534</v>
      </c>
      <c r="J3477" t="s">
        <v>4522</v>
      </c>
      <c r="K3477" s="2">
        <v>-5</v>
      </c>
      <c r="L3477" t="s">
        <v>44</v>
      </c>
      <c r="M3477" s="2">
        <v>-5</v>
      </c>
      <c r="N3477" t="s">
        <v>4523</v>
      </c>
      <c r="O3477" t="s">
        <v>4524</v>
      </c>
      <c r="P3477" t="s">
        <v>16468</v>
      </c>
      <c r="Q3477" t="s">
        <v>16469</v>
      </c>
      <c r="R3477" t="s">
        <v>44</v>
      </c>
      <c r="S3477" t="s">
        <v>4527</v>
      </c>
      <c r="T3477" s="3">
        <v>45834</v>
      </c>
      <c r="U3477" s="3">
        <v>45835</v>
      </c>
      <c r="V3477" s="2">
        <v>0</v>
      </c>
      <c r="W3477" t="s">
        <v>44</v>
      </c>
      <c r="X3477" t="s">
        <v>44</v>
      </c>
      <c r="Y3477" t="s">
        <v>16470</v>
      </c>
      <c r="Z3477" t="s">
        <v>16471</v>
      </c>
      <c r="AA3477" t="s">
        <v>4529</v>
      </c>
      <c r="AB3477" t="s">
        <v>4530</v>
      </c>
      <c r="AC3477" t="s">
        <v>89</v>
      </c>
      <c r="AD3477" t="str">
        <f t="shared" si="54"/>
        <v>10-60</v>
      </c>
      <c r="AE3477" t="str">
        <f>VLOOKUP(AD3477,'Main_Sub Desc'!C:D,2,)</f>
        <v>LPC from invoicing</v>
      </c>
      <c r="AF3477" t="str">
        <f>VLOOKUP(VALUE(H3477),'Main_Sub Desc'!F:G,2,)</f>
        <v>Wst Rev Late Payment</v>
      </c>
      <c r="AG3477">
        <f>IFERROR(VLOOKUP(VALUE(I3477),'PC Mapping'!A:F,6,),"")</f>
        <v>10514</v>
      </c>
      <c r="AH3477" s="13" t="str">
        <f>VLOOKUP(AG3477,'PC Mapping'!L:M,2,)</f>
        <v>Bolivar Sewer</v>
      </c>
    </row>
    <row r="3478" spans="1:34" x14ac:dyDescent="0.2">
      <c r="A3478" t="s">
        <v>16467</v>
      </c>
      <c r="B3478" t="s">
        <v>16462</v>
      </c>
      <c r="C3478" t="s">
        <v>4519</v>
      </c>
      <c r="D3478" t="s">
        <v>4520</v>
      </c>
      <c r="E3478" s="3">
        <v>45834</v>
      </c>
      <c r="F3478" t="s">
        <v>44</v>
      </c>
      <c r="G3478" t="s">
        <v>3742</v>
      </c>
      <c r="H3478" t="s">
        <v>3722</v>
      </c>
      <c r="I3478" t="s">
        <v>4538</v>
      </c>
      <c r="J3478" t="s">
        <v>4522</v>
      </c>
      <c r="K3478" s="2">
        <v>-5</v>
      </c>
      <c r="L3478" t="s">
        <v>44</v>
      </c>
      <c r="M3478" s="2">
        <v>-5</v>
      </c>
      <c r="N3478" t="s">
        <v>4523</v>
      </c>
      <c r="O3478" t="s">
        <v>4524</v>
      </c>
      <c r="P3478" t="s">
        <v>16468</v>
      </c>
      <c r="Q3478" t="s">
        <v>16472</v>
      </c>
      <c r="R3478" t="s">
        <v>44</v>
      </c>
      <c r="S3478" t="s">
        <v>4527</v>
      </c>
      <c r="T3478" s="3">
        <v>45834</v>
      </c>
      <c r="U3478" s="3">
        <v>45835</v>
      </c>
      <c r="V3478" s="2">
        <v>0</v>
      </c>
      <c r="W3478" t="s">
        <v>44</v>
      </c>
      <c r="X3478" t="s">
        <v>44</v>
      </c>
      <c r="Y3478" t="s">
        <v>16473</v>
      </c>
      <c r="Z3478" t="s">
        <v>16471</v>
      </c>
      <c r="AA3478" t="s">
        <v>4529</v>
      </c>
      <c r="AB3478" t="s">
        <v>4530</v>
      </c>
      <c r="AC3478" t="s">
        <v>89</v>
      </c>
      <c r="AD3478" t="str">
        <f t="shared" si="54"/>
        <v>10-60</v>
      </c>
      <c r="AE3478" t="str">
        <f>VLOOKUP(AD3478,'Main_Sub Desc'!C:D,2,)</f>
        <v>LPC from invoicing</v>
      </c>
      <c r="AF3478" t="str">
        <f>VLOOKUP(VALUE(H3478),'Main_Sub Desc'!F:G,2,)</f>
        <v>Wtr Rev Late Payment</v>
      </c>
      <c r="AG3478">
        <f>IFERROR(VLOOKUP(VALUE(I3478),'PC Mapping'!A:F,6,),"")</f>
        <v>10469</v>
      </c>
      <c r="AH3478" s="13" t="str">
        <f>VLOOKUP(AG3478,'PC Mapping'!L:M,2,)</f>
        <v>Bolivar Water</v>
      </c>
    </row>
    <row r="3479" spans="1:34" x14ac:dyDescent="0.2">
      <c r="A3479" t="s">
        <v>16474</v>
      </c>
      <c r="B3479" t="s">
        <v>16462</v>
      </c>
      <c r="C3479" t="s">
        <v>4519</v>
      </c>
      <c r="D3479" t="s">
        <v>4520</v>
      </c>
      <c r="E3479" s="3">
        <v>45834</v>
      </c>
      <c r="F3479" t="s">
        <v>44</v>
      </c>
      <c r="G3479" t="s">
        <v>3742</v>
      </c>
      <c r="H3479" t="s">
        <v>3722</v>
      </c>
      <c r="I3479" t="s">
        <v>3752</v>
      </c>
      <c r="J3479" t="s">
        <v>4522</v>
      </c>
      <c r="K3479" s="2">
        <v>-5</v>
      </c>
      <c r="L3479" t="s">
        <v>44</v>
      </c>
      <c r="M3479" s="2">
        <v>-5</v>
      </c>
      <c r="N3479" t="s">
        <v>4523</v>
      </c>
      <c r="O3479" t="s">
        <v>4524</v>
      </c>
      <c r="P3479" t="s">
        <v>11928</v>
      </c>
      <c r="Q3479" t="s">
        <v>16475</v>
      </c>
      <c r="R3479" t="s">
        <v>44</v>
      </c>
      <c r="S3479" t="s">
        <v>4527</v>
      </c>
      <c r="T3479" s="3">
        <v>45834</v>
      </c>
      <c r="U3479" s="3">
        <v>45835</v>
      </c>
      <c r="V3479" s="2">
        <v>0</v>
      </c>
      <c r="W3479" t="s">
        <v>44</v>
      </c>
      <c r="X3479" t="s">
        <v>44</v>
      </c>
      <c r="Y3479" t="s">
        <v>16476</v>
      </c>
      <c r="Z3479" t="s">
        <v>2987</v>
      </c>
      <c r="AA3479" t="s">
        <v>4529</v>
      </c>
      <c r="AB3479" t="s">
        <v>4530</v>
      </c>
      <c r="AC3479" t="s">
        <v>89</v>
      </c>
      <c r="AD3479" t="str">
        <f t="shared" si="54"/>
        <v>10-60</v>
      </c>
      <c r="AE3479" t="str">
        <f>VLOOKUP(AD3479,'Main_Sub Desc'!C:D,2,)</f>
        <v>LPC from invoicing</v>
      </c>
      <c r="AF3479" t="str">
        <f>VLOOKUP(VALUE(H3479),'Main_Sub Desc'!F:G,2,)</f>
        <v>Wtr Rev Late Payment</v>
      </c>
      <c r="AG3479">
        <f>IFERROR(VLOOKUP(VALUE(I3479),'PC Mapping'!A:F,6,),"")</f>
        <v>10719</v>
      </c>
      <c r="AH3479" s="13" t="str">
        <f>VLOOKUP(AG3479,'PC Mapping'!L:M,2,)</f>
        <v>All Other Water</v>
      </c>
    </row>
    <row r="3480" spans="1:34" x14ac:dyDescent="0.2">
      <c r="A3480" t="s">
        <v>16477</v>
      </c>
      <c r="B3480" t="s">
        <v>16478</v>
      </c>
      <c r="C3480" t="s">
        <v>4519</v>
      </c>
      <c r="D3480" t="s">
        <v>4520</v>
      </c>
      <c r="E3480" s="3">
        <v>45834</v>
      </c>
      <c r="F3480" t="s">
        <v>44</v>
      </c>
      <c r="G3480" t="s">
        <v>3742</v>
      </c>
      <c r="H3480" t="s">
        <v>3722</v>
      </c>
      <c r="I3480" t="s">
        <v>3752</v>
      </c>
      <c r="J3480" t="s">
        <v>4522</v>
      </c>
      <c r="K3480" s="2">
        <v>-5</v>
      </c>
      <c r="L3480" t="s">
        <v>44</v>
      </c>
      <c r="M3480" s="2">
        <v>-5</v>
      </c>
      <c r="N3480" t="s">
        <v>4523</v>
      </c>
      <c r="O3480" t="s">
        <v>4524</v>
      </c>
      <c r="P3480" t="s">
        <v>8840</v>
      </c>
      <c r="Q3480" t="s">
        <v>16479</v>
      </c>
      <c r="R3480" t="s">
        <v>44</v>
      </c>
      <c r="S3480" t="s">
        <v>4527</v>
      </c>
      <c r="T3480" s="3">
        <v>45834</v>
      </c>
      <c r="U3480" s="3">
        <v>45835</v>
      </c>
      <c r="V3480" s="2">
        <v>0</v>
      </c>
      <c r="W3480" t="s">
        <v>44</v>
      </c>
      <c r="X3480" t="s">
        <v>44</v>
      </c>
      <c r="Y3480" t="s">
        <v>16480</v>
      </c>
      <c r="Z3480" t="s">
        <v>1997</v>
      </c>
      <c r="AA3480" t="s">
        <v>4529</v>
      </c>
      <c r="AB3480" t="s">
        <v>4530</v>
      </c>
      <c r="AC3480" t="s">
        <v>89</v>
      </c>
      <c r="AD3480" t="str">
        <f t="shared" si="54"/>
        <v>10-60</v>
      </c>
      <c r="AE3480" t="str">
        <f>VLOOKUP(AD3480,'Main_Sub Desc'!C:D,2,)</f>
        <v>LPC from invoicing</v>
      </c>
      <c r="AF3480" t="str">
        <f>VLOOKUP(VALUE(H3480),'Main_Sub Desc'!F:G,2,)</f>
        <v>Wtr Rev Late Payment</v>
      </c>
      <c r="AG3480">
        <f>IFERROR(VLOOKUP(VALUE(I3480),'PC Mapping'!A:F,6,),"")</f>
        <v>10719</v>
      </c>
      <c r="AH3480" s="13" t="str">
        <f>VLOOKUP(AG3480,'PC Mapping'!L:M,2,)</f>
        <v>All Other Water</v>
      </c>
    </row>
    <row r="3481" spans="1:34" x14ac:dyDescent="0.2">
      <c r="A3481" t="s">
        <v>16481</v>
      </c>
      <c r="B3481" t="s">
        <v>16478</v>
      </c>
      <c r="C3481" t="s">
        <v>4519</v>
      </c>
      <c r="D3481" t="s">
        <v>4520</v>
      </c>
      <c r="E3481" s="3">
        <v>45834</v>
      </c>
      <c r="F3481" t="s">
        <v>44</v>
      </c>
      <c r="G3481" t="s">
        <v>3742</v>
      </c>
      <c r="H3481" t="s">
        <v>3722</v>
      </c>
      <c r="I3481" t="s">
        <v>3752</v>
      </c>
      <c r="J3481" t="s">
        <v>4522</v>
      </c>
      <c r="K3481" s="2">
        <v>-5</v>
      </c>
      <c r="L3481" t="s">
        <v>44</v>
      </c>
      <c r="M3481" s="2">
        <v>-5</v>
      </c>
      <c r="N3481" t="s">
        <v>4523</v>
      </c>
      <c r="O3481" t="s">
        <v>4524</v>
      </c>
      <c r="P3481" t="s">
        <v>6172</v>
      </c>
      <c r="Q3481" t="s">
        <v>16482</v>
      </c>
      <c r="R3481" t="s">
        <v>44</v>
      </c>
      <c r="S3481" t="s">
        <v>4527</v>
      </c>
      <c r="T3481" s="3">
        <v>45834</v>
      </c>
      <c r="U3481" s="3">
        <v>45835</v>
      </c>
      <c r="V3481" s="2">
        <v>0</v>
      </c>
      <c r="W3481" t="s">
        <v>44</v>
      </c>
      <c r="X3481" t="s">
        <v>44</v>
      </c>
      <c r="Y3481" t="s">
        <v>16483</v>
      </c>
      <c r="Z3481" t="s">
        <v>1918</v>
      </c>
      <c r="AA3481" t="s">
        <v>4529</v>
      </c>
      <c r="AB3481" t="s">
        <v>4530</v>
      </c>
      <c r="AC3481" t="s">
        <v>89</v>
      </c>
      <c r="AD3481" t="str">
        <f t="shared" si="54"/>
        <v>10-60</v>
      </c>
      <c r="AE3481" t="str">
        <f>VLOOKUP(AD3481,'Main_Sub Desc'!C:D,2,)</f>
        <v>LPC from invoicing</v>
      </c>
      <c r="AF3481" t="str">
        <f>VLOOKUP(VALUE(H3481),'Main_Sub Desc'!F:G,2,)</f>
        <v>Wtr Rev Late Payment</v>
      </c>
      <c r="AG3481">
        <f>IFERROR(VLOOKUP(VALUE(I3481),'PC Mapping'!A:F,6,),"")</f>
        <v>10719</v>
      </c>
      <c r="AH3481" s="13" t="str">
        <f>VLOOKUP(AG3481,'PC Mapping'!L:M,2,)</f>
        <v>All Other Water</v>
      </c>
    </row>
    <row r="3482" spans="1:34" x14ac:dyDescent="0.2">
      <c r="A3482" t="s">
        <v>16484</v>
      </c>
      <c r="B3482" t="s">
        <v>16462</v>
      </c>
      <c r="C3482" t="s">
        <v>4519</v>
      </c>
      <c r="D3482" t="s">
        <v>4520</v>
      </c>
      <c r="E3482" s="3">
        <v>45834</v>
      </c>
      <c r="F3482" t="s">
        <v>44</v>
      </c>
      <c r="G3482" t="s">
        <v>3742</v>
      </c>
      <c r="H3482" t="s">
        <v>3722</v>
      </c>
      <c r="I3482" t="s">
        <v>3752</v>
      </c>
      <c r="J3482" t="s">
        <v>4522</v>
      </c>
      <c r="K3482" s="2">
        <v>-5</v>
      </c>
      <c r="L3482" t="s">
        <v>44</v>
      </c>
      <c r="M3482" s="2">
        <v>-5</v>
      </c>
      <c r="N3482" t="s">
        <v>4523</v>
      </c>
      <c r="O3482" t="s">
        <v>4524</v>
      </c>
      <c r="P3482" t="s">
        <v>16485</v>
      </c>
      <c r="Q3482" t="s">
        <v>16486</v>
      </c>
      <c r="R3482" t="s">
        <v>44</v>
      </c>
      <c r="S3482" t="s">
        <v>4527</v>
      </c>
      <c r="T3482" s="3">
        <v>45834</v>
      </c>
      <c r="U3482" s="3">
        <v>45835</v>
      </c>
      <c r="V3482" s="2">
        <v>0</v>
      </c>
      <c r="W3482" t="s">
        <v>44</v>
      </c>
      <c r="X3482" t="s">
        <v>44</v>
      </c>
      <c r="Y3482" t="s">
        <v>16487</v>
      </c>
      <c r="Z3482" t="s">
        <v>3410</v>
      </c>
      <c r="AA3482" t="s">
        <v>4529</v>
      </c>
      <c r="AB3482" t="s">
        <v>4530</v>
      </c>
      <c r="AC3482" t="s">
        <v>89</v>
      </c>
      <c r="AD3482" t="str">
        <f t="shared" si="54"/>
        <v>10-60</v>
      </c>
      <c r="AE3482" t="str">
        <f>VLOOKUP(AD3482,'Main_Sub Desc'!C:D,2,)</f>
        <v>LPC from invoicing</v>
      </c>
      <c r="AF3482" t="str">
        <f>VLOOKUP(VALUE(H3482),'Main_Sub Desc'!F:G,2,)</f>
        <v>Wtr Rev Late Payment</v>
      </c>
      <c r="AG3482">
        <f>IFERROR(VLOOKUP(VALUE(I3482),'PC Mapping'!A:F,6,),"")</f>
        <v>10719</v>
      </c>
      <c r="AH3482" s="13" t="str">
        <f>VLOOKUP(AG3482,'PC Mapping'!L:M,2,)</f>
        <v>All Other Water</v>
      </c>
    </row>
    <row r="3483" spans="1:34" x14ac:dyDescent="0.2">
      <c r="A3483" t="s">
        <v>16488</v>
      </c>
      <c r="B3483" t="s">
        <v>16478</v>
      </c>
      <c r="C3483" t="s">
        <v>4519</v>
      </c>
      <c r="D3483" t="s">
        <v>4520</v>
      </c>
      <c r="E3483" s="3">
        <v>45834</v>
      </c>
      <c r="F3483" t="s">
        <v>44</v>
      </c>
      <c r="G3483" t="s">
        <v>3742</v>
      </c>
      <c r="H3483" t="s">
        <v>3722</v>
      </c>
      <c r="I3483" t="s">
        <v>3752</v>
      </c>
      <c r="J3483" t="s">
        <v>4522</v>
      </c>
      <c r="K3483" s="2">
        <v>-5</v>
      </c>
      <c r="L3483" t="s">
        <v>44</v>
      </c>
      <c r="M3483" s="2">
        <v>-5</v>
      </c>
      <c r="N3483" t="s">
        <v>4523</v>
      </c>
      <c r="O3483" t="s">
        <v>4524</v>
      </c>
      <c r="P3483" t="s">
        <v>13772</v>
      </c>
      <c r="Q3483" t="s">
        <v>16489</v>
      </c>
      <c r="R3483" t="s">
        <v>44</v>
      </c>
      <c r="S3483" t="s">
        <v>4527</v>
      </c>
      <c r="T3483" s="3">
        <v>45834</v>
      </c>
      <c r="U3483" s="3">
        <v>45835</v>
      </c>
      <c r="V3483" s="2">
        <v>0</v>
      </c>
      <c r="W3483" t="s">
        <v>44</v>
      </c>
      <c r="X3483" t="s">
        <v>44</v>
      </c>
      <c r="Y3483" t="s">
        <v>16490</v>
      </c>
      <c r="Z3483" t="s">
        <v>2424</v>
      </c>
      <c r="AA3483" t="s">
        <v>4529</v>
      </c>
      <c r="AB3483" t="s">
        <v>4530</v>
      </c>
      <c r="AC3483" t="s">
        <v>89</v>
      </c>
      <c r="AD3483" t="str">
        <f t="shared" si="54"/>
        <v>10-60</v>
      </c>
      <c r="AE3483" t="str">
        <f>VLOOKUP(AD3483,'Main_Sub Desc'!C:D,2,)</f>
        <v>LPC from invoicing</v>
      </c>
      <c r="AF3483" t="str">
        <f>VLOOKUP(VALUE(H3483),'Main_Sub Desc'!F:G,2,)</f>
        <v>Wtr Rev Late Payment</v>
      </c>
      <c r="AG3483">
        <f>IFERROR(VLOOKUP(VALUE(I3483),'PC Mapping'!A:F,6,),"")</f>
        <v>10719</v>
      </c>
      <c r="AH3483" s="13" t="str">
        <f>VLOOKUP(AG3483,'PC Mapping'!L:M,2,)</f>
        <v>All Other Water</v>
      </c>
    </row>
    <row r="3484" spans="1:34" x14ac:dyDescent="0.2">
      <c r="A3484" t="s">
        <v>16491</v>
      </c>
      <c r="B3484" t="s">
        <v>16478</v>
      </c>
      <c r="C3484" t="s">
        <v>4519</v>
      </c>
      <c r="D3484" t="s">
        <v>4520</v>
      </c>
      <c r="E3484" s="3">
        <v>45834</v>
      </c>
      <c r="F3484" t="s">
        <v>44</v>
      </c>
      <c r="G3484" t="s">
        <v>3742</v>
      </c>
      <c r="H3484" t="s">
        <v>3722</v>
      </c>
      <c r="I3484" t="s">
        <v>3752</v>
      </c>
      <c r="J3484" t="s">
        <v>4522</v>
      </c>
      <c r="K3484" s="2">
        <v>-5</v>
      </c>
      <c r="L3484" t="s">
        <v>44</v>
      </c>
      <c r="M3484" s="2">
        <v>-5</v>
      </c>
      <c r="N3484" t="s">
        <v>4523</v>
      </c>
      <c r="O3484" t="s">
        <v>4524</v>
      </c>
      <c r="P3484" t="s">
        <v>16492</v>
      </c>
      <c r="Q3484" t="s">
        <v>16493</v>
      </c>
      <c r="R3484" t="s">
        <v>44</v>
      </c>
      <c r="S3484" t="s">
        <v>4527</v>
      </c>
      <c r="T3484" s="3">
        <v>45834</v>
      </c>
      <c r="U3484" s="3">
        <v>45835</v>
      </c>
      <c r="V3484" s="2">
        <v>0</v>
      </c>
      <c r="W3484" t="s">
        <v>44</v>
      </c>
      <c r="X3484" t="s">
        <v>44</v>
      </c>
      <c r="Y3484" t="s">
        <v>16494</v>
      </c>
      <c r="Z3484" t="s">
        <v>3215</v>
      </c>
      <c r="AA3484" t="s">
        <v>4529</v>
      </c>
      <c r="AB3484" t="s">
        <v>4530</v>
      </c>
      <c r="AC3484" t="s">
        <v>89</v>
      </c>
      <c r="AD3484" t="str">
        <f t="shared" si="54"/>
        <v>10-60</v>
      </c>
      <c r="AE3484" t="str">
        <f>VLOOKUP(AD3484,'Main_Sub Desc'!C:D,2,)</f>
        <v>LPC from invoicing</v>
      </c>
      <c r="AF3484" t="str">
        <f>VLOOKUP(VALUE(H3484),'Main_Sub Desc'!F:G,2,)</f>
        <v>Wtr Rev Late Payment</v>
      </c>
      <c r="AG3484">
        <f>IFERROR(VLOOKUP(VALUE(I3484),'PC Mapping'!A:F,6,),"")</f>
        <v>10719</v>
      </c>
      <c r="AH3484" s="13" t="str">
        <f>VLOOKUP(AG3484,'PC Mapping'!L:M,2,)</f>
        <v>All Other Water</v>
      </c>
    </row>
    <row r="3485" spans="1:34" x14ac:dyDescent="0.2">
      <c r="A3485" t="s">
        <v>16495</v>
      </c>
      <c r="B3485" t="s">
        <v>16478</v>
      </c>
      <c r="C3485" t="s">
        <v>4519</v>
      </c>
      <c r="D3485" t="s">
        <v>4520</v>
      </c>
      <c r="E3485" s="3">
        <v>45834</v>
      </c>
      <c r="F3485" t="s">
        <v>44</v>
      </c>
      <c r="G3485" t="s">
        <v>3742</v>
      </c>
      <c r="H3485" t="s">
        <v>3722</v>
      </c>
      <c r="I3485" t="s">
        <v>3752</v>
      </c>
      <c r="J3485" t="s">
        <v>4522</v>
      </c>
      <c r="K3485" s="2">
        <v>-6.54</v>
      </c>
      <c r="L3485" t="s">
        <v>44</v>
      </c>
      <c r="M3485" s="2">
        <v>-6.54</v>
      </c>
      <c r="N3485" t="s">
        <v>4523</v>
      </c>
      <c r="O3485" t="s">
        <v>4524</v>
      </c>
      <c r="P3485" t="s">
        <v>8840</v>
      </c>
      <c r="Q3485" t="s">
        <v>16496</v>
      </c>
      <c r="R3485" t="s">
        <v>44</v>
      </c>
      <c r="S3485" t="s">
        <v>4527</v>
      </c>
      <c r="T3485" s="3">
        <v>45834</v>
      </c>
      <c r="U3485" s="3">
        <v>45835</v>
      </c>
      <c r="V3485" s="2">
        <v>0</v>
      </c>
      <c r="W3485" t="s">
        <v>44</v>
      </c>
      <c r="X3485" t="s">
        <v>44</v>
      </c>
      <c r="Y3485" t="s">
        <v>16497</v>
      </c>
      <c r="Z3485" t="s">
        <v>2878</v>
      </c>
      <c r="AA3485" t="s">
        <v>4529</v>
      </c>
      <c r="AB3485" t="s">
        <v>4530</v>
      </c>
      <c r="AC3485" t="s">
        <v>89</v>
      </c>
      <c r="AD3485" t="str">
        <f t="shared" si="54"/>
        <v>10-60</v>
      </c>
      <c r="AE3485" t="str">
        <f>VLOOKUP(AD3485,'Main_Sub Desc'!C:D,2,)</f>
        <v>LPC from invoicing</v>
      </c>
      <c r="AF3485" t="str">
        <f>VLOOKUP(VALUE(H3485),'Main_Sub Desc'!F:G,2,)</f>
        <v>Wtr Rev Late Payment</v>
      </c>
      <c r="AG3485">
        <f>IFERROR(VLOOKUP(VALUE(I3485),'PC Mapping'!A:F,6,),"")</f>
        <v>10719</v>
      </c>
      <c r="AH3485" s="13" t="str">
        <f>VLOOKUP(AG3485,'PC Mapping'!L:M,2,)</f>
        <v>All Other Water</v>
      </c>
    </row>
    <row r="3486" spans="1:34" x14ac:dyDescent="0.2">
      <c r="A3486" t="s">
        <v>16498</v>
      </c>
      <c r="B3486" t="s">
        <v>16499</v>
      </c>
      <c r="C3486" t="s">
        <v>4519</v>
      </c>
      <c r="D3486" t="s">
        <v>4520</v>
      </c>
      <c r="E3486" s="3">
        <v>45834</v>
      </c>
      <c r="F3486" t="s">
        <v>44</v>
      </c>
      <c r="G3486" t="s">
        <v>3742</v>
      </c>
      <c r="H3486" t="s">
        <v>3722</v>
      </c>
      <c r="I3486" t="s">
        <v>3752</v>
      </c>
      <c r="J3486" t="s">
        <v>4522</v>
      </c>
      <c r="K3486" s="2">
        <v>-5</v>
      </c>
      <c r="L3486" t="s">
        <v>44</v>
      </c>
      <c r="M3486" s="2">
        <v>-5</v>
      </c>
      <c r="N3486" t="s">
        <v>4523</v>
      </c>
      <c r="O3486" t="s">
        <v>4524</v>
      </c>
      <c r="P3486" t="s">
        <v>16500</v>
      </c>
      <c r="Q3486" t="s">
        <v>16501</v>
      </c>
      <c r="R3486" t="s">
        <v>44</v>
      </c>
      <c r="S3486" t="s">
        <v>4527</v>
      </c>
      <c r="T3486" s="3">
        <v>45834</v>
      </c>
      <c r="U3486" s="3">
        <v>45835</v>
      </c>
      <c r="V3486" s="2">
        <v>0</v>
      </c>
      <c r="W3486" t="s">
        <v>44</v>
      </c>
      <c r="X3486" t="s">
        <v>44</v>
      </c>
      <c r="Y3486" t="s">
        <v>16502</v>
      </c>
      <c r="Z3486" t="s">
        <v>16503</v>
      </c>
      <c r="AA3486" t="s">
        <v>4529</v>
      </c>
      <c r="AB3486" t="s">
        <v>4530</v>
      </c>
      <c r="AC3486" t="s">
        <v>89</v>
      </c>
      <c r="AD3486" t="str">
        <f t="shared" si="54"/>
        <v>10-60</v>
      </c>
      <c r="AE3486" t="str">
        <f>VLOOKUP(AD3486,'Main_Sub Desc'!C:D,2,)</f>
        <v>LPC from invoicing</v>
      </c>
      <c r="AF3486" t="str">
        <f>VLOOKUP(VALUE(H3486),'Main_Sub Desc'!F:G,2,)</f>
        <v>Wtr Rev Late Payment</v>
      </c>
      <c r="AG3486">
        <f>IFERROR(VLOOKUP(VALUE(I3486),'PC Mapping'!A:F,6,),"")</f>
        <v>10719</v>
      </c>
      <c r="AH3486" s="13" t="str">
        <f>VLOOKUP(AG3486,'PC Mapping'!L:M,2,)</f>
        <v>All Other Water</v>
      </c>
    </row>
    <row r="3487" spans="1:34" x14ac:dyDescent="0.2">
      <c r="A3487" t="s">
        <v>16504</v>
      </c>
      <c r="B3487" t="s">
        <v>16478</v>
      </c>
      <c r="C3487" t="s">
        <v>4519</v>
      </c>
      <c r="D3487" t="s">
        <v>4520</v>
      </c>
      <c r="E3487" s="3">
        <v>45834</v>
      </c>
      <c r="F3487" t="s">
        <v>44</v>
      </c>
      <c r="G3487" t="s">
        <v>3742</v>
      </c>
      <c r="H3487" t="s">
        <v>3722</v>
      </c>
      <c r="I3487" t="s">
        <v>3752</v>
      </c>
      <c r="J3487" t="s">
        <v>4522</v>
      </c>
      <c r="K3487" s="2">
        <v>-7</v>
      </c>
      <c r="L3487" t="s">
        <v>44</v>
      </c>
      <c r="M3487" s="2">
        <v>-7</v>
      </c>
      <c r="N3487" t="s">
        <v>4523</v>
      </c>
      <c r="O3487" t="s">
        <v>4524</v>
      </c>
      <c r="P3487" t="s">
        <v>5512</v>
      </c>
      <c r="Q3487" t="s">
        <v>16505</v>
      </c>
      <c r="R3487" t="s">
        <v>44</v>
      </c>
      <c r="S3487" t="s">
        <v>4527</v>
      </c>
      <c r="T3487" s="3">
        <v>45834</v>
      </c>
      <c r="U3487" s="3">
        <v>45835</v>
      </c>
      <c r="V3487" s="2">
        <v>0</v>
      </c>
      <c r="W3487" t="s">
        <v>44</v>
      </c>
      <c r="X3487" t="s">
        <v>44</v>
      </c>
      <c r="Y3487" t="s">
        <v>5514</v>
      </c>
      <c r="Z3487" t="s">
        <v>5515</v>
      </c>
      <c r="AA3487" t="s">
        <v>4529</v>
      </c>
      <c r="AB3487" t="s">
        <v>4530</v>
      </c>
      <c r="AC3487" t="s">
        <v>99</v>
      </c>
      <c r="AD3487" t="str">
        <f t="shared" si="54"/>
        <v>10-60</v>
      </c>
      <c r="AE3487" t="str">
        <f>VLOOKUP(AD3487,'Main_Sub Desc'!C:D,2,)</f>
        <v>LPC from invoicing</v>
      </c>
      <c r="AF3487" t="str">
        <f>VLOOKUP(VALUE(H3487),'Main_Sub Desc'!F:G,2,)</f>
        <v>Wtr Rev Late Payment</v>
      </c>
      <c r="AG3487">
        <f>IFERROR(VLOOKUP(VALUE(I3487),'PC Mapping'!A:F,6,),"")</f>
        <v>10719</v>
      </c>
      <c r="AH3487" s="13" t="str">
        <f>VLOOKUP(AG3487,'PC Mapping'!L:M,2,)</f>
        <v>All Other Water</v>
      </c>
    </row>
    <row r="3488" spans="1:34" x14ac:dyDescent="0.2">
      <c r="A3488" t="s">
        <v>16506</v>
      </c>
      <c r="B3488" t="s">
        <v>16499</v>
      </c>
      <c r="C3488" t="s">
        <v>4519</v>
      </c>
      <c r="D3488" t="s">
        <v>4520</v>
      </c>
      <c r="E3488" s="3">
        <v>45834</v>
      </c>
      <c r="F3488" t="s">
        <v>44</v>
      </c>
      <c r="G3488" t="s">
        <v>3742</v>
      </c>
      <c r="H3488" t="s">
        <v>3722</v>
      </c>
      <c r="I3488" t="s">
        <v>3752</v>
      </c>
      <c r="J3488" t="s">
        <v>4522</v>
      </c>
      <c r="K3488" s="2">
        <v>-5</v>
      </c>
      <c r="L3488" t="s">
        <v>44</v>
      </c>
      <c r="M3488" s="2">
        <v>-5</v>
      </c>
      <c r="N3488" t="s">
        <v>4523</v>
      </c>
      <c r="O3488" t="s">
        <v>4524</v>
      </c>
      <c r="P3488" t="s">
        <v>16507</v>
      </c>
      <c r="Q3488" t="s">
        <v>16508</v>
      </c>
      <c r="R3488" t="s">
        <v>44</v>
      </c>
      <c r="S3488" t="s">
        <v>4527</v>
      </c>
      <c r="T3488" s="3">
        <v>45834</v>
      </c>
      <c r="U3488" s="3">
        <v>45835</v>
      </c>
      <c r="V3488" s="2">
        <v>0</v>
      </c>
      <c r="W3488" t="s">
        <v>44</v>
      </c>
      <c r="X3488" t="s">
        <v>44</v>
      </c>
      <c r="Y3488" t="s">
        <v>16509</v>
      </c>
      <c r="Z3488" t="s">
        <v>3173</v>
      </c>
      <c r="AA3488" t="s">
        <v>4529</v>
      </c>
      <c r="AB3488" t="s">
        <v>4530</v>
      </c>
      <c r="AC3488" t="s">
        <v>89</v>
      </c>
      <c r="AD3488" t="str">
        <f t="shared" si="54"/>
        <v>10-60</v>
      </c>
      <c r="AE3488" t="str">
        <f>VLOOKUP(AD3488,'Main_Sub Desc'!C:D,2,)</f>
        <v>LPC from invoicing</v>
      </c>
      <c r="AF3488" t="str">
        <f>VLOOKUP(VALUE(H3488),'Main_Sub Desc'!F:G,2,)</f>
        <v>Wtr Rev Late Payment</v>
      </c>
      <c r="AG3488">
        <f>IFERROR(VLOOKUP(VALUE(I3488),'PC Mapping'!A:F,6,),"")</f>
        <v>10719</v>
      </c>
      <c r="AH3488" s="13" t="str">
        <f>VLOOKUP(AG3488,'PC Mapping'!L:M,2,)</f>
        <v>All Other Water</v>
      </c>
    </row>
    <row r="3489" spans="1:34" x14ac:dyDescent="0.2">
      <c r="A3489" t="s">
        <v>16510</v>
      </c>
      <c r="B3489" t="s">
        <v>16478</v>
      </c>
      <c r="C3489" t="s">
        <v>4519</v>
      </c>
      <c r="D3489" t="s">
        <v>4520</v>
      </c>
      <c r="E3489" s="3">
        <v>45834</v>
      </c>
      <c r="F3489" t="s">
        <v>44</v>
      </c>
      <c r="G3489" t="s">
        <v>3742</v>
      </c>
      <c r="H3489" t="s">
        <v>3722</v>
      </c>
      <c r="I3489" t="s">
        <v>3752</v>
      </c>
      <c r="J3489" t="s">
        <v>4522</v>
      </c>
      <c r="K3489" s="2">
        <v>-10.16</v>
      </c>
      <c r="L3489" t="s">
        <v>44</v>
      </c>
      <c r="M3489" s="2">
        <v>-10.16</v>
      </c>
      <c r="N3489" t="s">
        <v>4523</v>
      </c>
      <c r="O3489" t="s">
        <v>4524</v>
      </c>
      <c r="P3489" t="s">
        <v>16511</v>
      </c>
      <c r="Q3489" t="s">
        <v>16512</v>
      </c>
      <c r="R3489" t="s">
        <v>44</v>
      </c>
      <c r="S3489" t="s">
        <v>4527</v>
      </c>
      <c r="T3489" s="3">
        <v>45834</v>
      </c>
      <c r="U3489" s="3">
        <v>45835</v>
      </c>
      <c r="V3489" s="2">
        <v>0</v>
      </c>
      <c r="W3489" t="s">
        <v>44</v>
      </c>
      <c r="X3489" t="s">
        <v>44</v>
      </c>
      <c r="Y3489" t="s">
        <v>16513</v>
      </c>
      <c r="Z3489" t="s">
        <v>2567</v>
      </c>
      <c r="AA3489" t="s">
        <v>4529</v>
      </c>
      <c r="AB3489" t="s">
        <v>4530</v>
      </c>
      <c r="AC3489" t="s">
        <v>89</v>
      </c>
      <c r="AD3489" t="str">
        <f t="shared" si="54"/>
        <v>10-60</v>
      </c>
      <c r="AE3489" t="str">
        <f>VLOOKUP(AD3489,'Main_Sub Desc'!C:D,2,)</f>
        <v>LPC from invoicing</v>
      </c>
      <c r="AF3489" t="str">
        <f>VLOOKUP(VALUE(H3489),'Main_Sub Desc'!F:G,2,)</f>
        <v>Wtr Rev Late Payment</v>
      </c>
      <c r="AG3489">
        <f>IFERROR(VLOOKUP(VALUE(I3489),'PC Mapping'!A:F,6,),"")</f>
        <v>10719</v>
      </c>
      <c r="AH3489" s="13" t="str">
        <f>VLOOKUP(AG3489,'PC Mapping'!L:M,2,)</f>
        <v>All Other Water</v>
      </c>
    </row>
    <row r="3490" spans="1:34" x14ac:dyDescent="0.2">
      <c r="A3490" t="s">
        <v>16514</v>
      </c>
      <c r="B3490" t="s">
        <v>16462</v>
      </c>
      <c r="C3490" t="s">
        <v>4519</v>
      </c>
      <c r="D3490" t="s">
        <v>4520</v>
      </c>
      <c r="E3490" s="3">
        <v>45834</v>
      </c>
      <c r="F3490" t="s">
        <v>44</v>
      </c>
      <c r="G3490" t="s">
        <v>3742</v>
      </c>
      <c r="H3490" t="s">
        <v>3722</v>
      </c>
      <c r="I3490" t="s">
        <v>3752</v>
      </c>
      <c r="J3490" t="s">
        <v>4522</v>
      </c>
      <c r="K3490" s="2">
        <v>-5</v>
      </c>
      <c r="L3490" t="s">
        <v>44</v>
      </c>
      <c r="M3490" s="2">
        <v>-5</v>
      </c>
      <c r="N3490" t="s">
        <v>4523</v>
      </c>
      <c r="O3490" t="s">
        <v>4524</v>
      </c>
      <c r="P3490" t="s">
        <v>5529</v>
      </c>
      <c r="Q3490" t="s">
        <v>16515</v>
      </c>
      <c r="R3490" t="s">
        <v>44</v>
      </c>
      <c r="S3490" t="s">
        <v>4527</v>
      </c>
      <c r="T3490" s="3">
        <v>45834</v>
      </c>
      <c r="U3490" s="3">
        <v>45835</v>
      </c>
      <c r="V3490" s="2">
        <v>0</v>
      </c>
      <c r="W3490" t="s">
        <v>44</v>
      </c>
      <c r="X3490" t="s">
        <v>44</v>
      </c>
      <c r="Y3490" t="s">
        <v>5531</v>
      </c>
      <c r="Z3490" t="s">
        <v>2278</v>
      </c>
      <c r="AA3490" t="s">
        <v>4529</v>
      </c>
      <c r="AB3490" t="s">
        <v>4530</v>
      </c>
      <c r="AC3490" t="s">
        <v>89</v>
      </c>
      <c r="AD3490" t="str">
        <f t="shared" si="54"/>
        <v>10-60</v>
      </c>
      <c r="AE3490" t="str">
        <f>VLOOKUP(AD3490,'Main_Sub Desc'!C:D,2,)</f>
        <v>LPC from invoicing</v>
      </c>
      <c r="AF3490" t="str">
        <f>VLOOKUP(VALUE(H3490),'Main_Sub Desc'!F:G,2,)</f>
        <v>Wtr Rev Late Payment</v>
      </c>
      <c r="AG3490">
        <f>IFERROR(VLOOKUP(VALUE(I3490),'PC Mapping'!A:F,6,),"")</f>
        <v>10719</v>
      </c>
      <c r="AH3490" s="13" t="str">
        <f>VLOOKUP(AG3490,'PC Mapping'!L:M,2,)</f>
        <v>All Other Water</v>
      </c>
    </row>
    <row r="3491" spans="1:34" x14ac:dyDescent="0.2">
      <c r="A3491" t="s">
        <v>16516</v>
      </c>
      <c r="B3491" t="s">
        <v>16462</v>
      </c>
      <c r="C3491" t="s">
        <v>4519</v>
      </c>
      <c r="D3491" t="s">
        <v>4520</v>
      </c>
      <c r="E3491" s="3">
        <v>45834</v>
      </c>
      <c r="F3491" t="s">
        <v>44</v>
      </c>
      <c r="G3491" t="s">
        <v>3742</v>
      </c>
      <c r="H3491" t="s">
        <v>3722</v>
      </c>
      <c r="I3491" t="s">
        <v>3752</v>
      </c>
      <c r="J3491" t="s">
        <v>4522</v>
      </c>
      <c r="K3491" s="2">
        <v>-5.68</v>
      </c>
      <c r="L3491" t="s">
        <v>44</v>
      </c>
      <c r="M3491" s="2">
        <v>-5.68</v>
      </c>
      <c r="N3491" t="s">
        <v>4523</v>
      </c>
      <c r="O3491" t="s">
        <v>4524</v>
      </c>
      <c r="P3491" t="s">
        <v>16517</v>
      </c>
      <c r="Q3491" t="s">
        <v>16518</v>
      </c>
      <c r="R3491" t="s">
        <v>44</v>
      </c>
      <c r="S3491" t="s">
        <v>4527</v>
      </c>
      <c r="T3491" s="3">
        <v>45834</v>
      </c>
      <c r="U3491" s="3">
        <v>45835</v>
      </c>
      <c r="V3491" s="2">
        <v>0</v>
      </c>
      <c r="W3491" t="s">
        <v>44</v>
      </c>
      <c r="X3491" t="s">
        <v>44</v>
      </c>
      <c r="Y3491" t="s">
        <v>16519</v>
      </c>
      <c r="Z3491" t="s">
        <v>1900</v>
      </c>
      <c r="AA3491" t="s">
        <v>4529</v>
      </c>
      <c r="AB3491" t="s">
        <v>4530</v>
      </c>
      <c r="AC3491" t="s">
        <v>89</v>
      </c>
      <c r="AD3491" t="str">
        <f t="shared" si="54"/>
        <v>10-60</v>
      </c>
      <c r="AE3491" t="str">
        <f>VLOOKUP(AD3491,'Main_Sub Desc'!C:D,2,)</f>
        <v>LPC from invoicing</v>
      </c>
      <c r="AF3491" t="str">
        <f>VLOOKUP(VALUE(H3491),'Main_Sub Desc'!F:G,2,)</f>
        <v>Wtr Rev Late Payment</v>
      </c>
      <c r="AG3491">
        <f>IFERROR(VLOOKUP(VALUE(I3491),'PC Mapping'!A:F,6,),"")</f>
        <v>10719</v>
      </c>
      <c r="AH3491" s="13" t="str">
        <f>VLOOKUP(AG3491,'PC Mapping'!L:M,2,)</f>
        <v>All Other Water</v>
      </c>
    </row>
    <row r="3492" spans="1:34" x14ac:dyDescent="0.2">
      <c r="A3492" t="s">
        <v>16520</v>
      </c>
      <c r="B3492" t="s">
        <v>16462</v>
      </c>
      <c r="C3492" t="s">
        <v>4519</v>
      </c>
      <c r="D3492" t="s">
        <v>4520</v>
      </c>
      <c r="E3492" s="3">
        <v>45834</v>
      </c>
      <c r="F3492" t="s">
        <v>44</v>
      </c>
      <c r="G3492" t="s">
        <v>3742</v>
      </c>
      <c r="H3492" t="s">
        <v>3722</v>
      </c>
      <c r="I3492" t="s">
        <v>3752</v>
      </c>
      <c r="J3492" t="s">
        <v>4522</v>
      </c>
      <c r="K3492" s="2">
        <v>-13.19</v>
      </c>
      <c r="L3492" t="s">
        <v>44</v>
      </c>
      <c r="M3492" s="2">
        <v>-13.19</v>
      </c>
      <c r="N3492" t="s">
        <v>4523</v>
      </c>
      <c r="O3492" t="s">
        <v>4524</v>
      </c>
      <c r="P3492" t="s">
        <v>8840</v>
      </c>
      <c r="Q3492" t="s">
        <v>16521</v>
      </c>
      <c r="R3492" t="s">
        <v>44</v>
      </c>
      <c r="S3492" t="s">
        <v>4527</v>
      </c>
      <c r="T3492" s="3">
        <v>45834</v>
      </c>
      <c r="U3492" s="3">
        <v>45835</v>
      </c>
      <c r="V3492" s="2">
        <v>0</v>
      </c>
      <c r="W3492" t="s">
        <v>44</v>
      </c>
      <c r="X3492" t="s">
        <v>44</v>
      </c>
      <c r="Y3492" t="s">
        <v>11350</v>
      </c>
      <c r="Z3492" t="s">
        <v>2976</v>
      </c>
      <c r="AA3492" t="s">
        <v>4529</v>
      </c>
      <c r="AB3492" t="s">
        <v>4530</v>
      </c>
      <c r="AC3492" t="s">
        <v>89</v>
      </c>
      <c r="AD3492" t="str">
        <f t="shared" si="54"/>
        <v>10-60</v>
      </c>
      <c r="AE3492" t="str">
        <f>VLOOKUP(AD3492,'Main_Sub Desc'!C:D,2,)</f>
        <v>LPC from invoicing</v>
      </c>
      <c r="AF3492" t="str">
        <f>VLOOKUP(VALUE(H3492),'Main_Sub Desc'!F:G,2,)</f>
        <v>Wtr Rev Late Payment</v>
      </c>
      <c r="AG3492">
        <f>IFERROR(VLOOKUP(VALUE(I3492),'PC Mapping'!A:F,6,),"")</f>
        <v>10719</v>
      </c>
      <c r="AH3492" s="13" t="str">
        <f>VLOOKUP(AG3492,'PC Mapping'!L:M,2,)</f>
        <v>All Other Water</v>
      </c>
    </row>
    <row r="3493" spans="1:34" x14ac:dyDescent="0.2">
      <c r="A3493" t="s">
        <v>16522</v>
      </c>
      <c r="B3493" t="s">
        <v>4548</v>
      </c>
      <c r="C3493" t="s">
        <v>4519</v>
      </c>
      <c r="D3493" t="s">
        <v>4520</v>
      </c>
      <c r="E3493" s="3">
        <v>45838</v>
      </c>
      <c r="F3493" t="s">
        <v>44</v>
      </c>
      <c r="G3493" t="s">
        <v>3742</v>
      </c>
      <c r="H3493" t="s">
        <v>3722</v>
      </c>
      <c r="I3493" t="s">
        <v>4538</v>
      </c>
      <c r="J3493" t="s">
        <v>4522</v>
      </c>
      <c r="K3493" s="2">
        <v>-5</v>
      </c>
      <c r="L3493" t="s">
        <v>44</v>
      </c>
      <c r="M3493" s="2">
        <v>-5</v>
      </c>
      <c r="N3493" t="s">
        <v>4523</v>
      </c>
      <c r="O3493" t="s">
        <v>4524</v>
      </c>
      <c r="P3493" t="s">
        <v>4557</v>
      </c>
      <c r="Q3493" t="s">
        <v>16523</v>
      </c>
      <c r="R3493" t="s">
        <v>44</v>
      </c>
      <c r="S3493" t="s">
        <v>4527</v>
      </c>
      <c r="T3493" s="3">
        <v>45838</v>
      </c>
      <c r="U3493" s="3">
        <v>45839</v>
      </c>
      <c r="V3493" s="2">
        <v>0</v>
      </c>
      <c r="W3493" t="s">
        <v>44</v>
      </c>
      <c r="X3493" t="s">
        <v>44</v>
      </c>
      <c r="Y3493" t="s">
        <v>16524</v>
      </c>
      <c r="Z3493" t="s">
        <v>776</v>
      </c>
      <c r="AA3493" t="s">
        <v>4529</v>
      </c>
      <c r="AB3493" t="s">
        <v>4530</v>
      </c>
      <c r="AC3493" t="s">
        <v>89</v>
      </c>
      <c r="AD3493" t="str">
        <f t="shared" si="54"/>
        <v>10-60</v>
      </c>
      <c r="AE3493" t="str">
        <f>VLOOKUP(AD3493,'Main_Sub Desc'!C:D,2,)</f>
        <v>LPC from invoicing</v>
      </c>
      <c r="AF3493" t="str">
        <f>VLOOKUP(VALUE(H3493),'Main_Sub Desc'!F:G,2,)</f>
        <v>Wtr Rev Late Payment</v>
      </c>
      <c r="AG3493">
        <f>IFERROR(VLOOKUP(VALUE(I3493),'PC Mapping'!A:F,6,),"")</f>
        <v>10469</v>
      </c>
      <c r="AH3493" s="13" t="str">
        <f>VLOOKUP(AG3493,'PC Mapping'!L:M,2,)</f>
        <v>Bolivar Water</v>
      </c>
    </row>
    <row r="3494" spans="1:34" x14ac:dyDescent="0.2">
      <c r="A3494" t="s">
        <v>16522</v>
      </c>
      <c r="B3494" t="s">
        <v>4548</v>
      </c>
      <c r="C3494" t="s">
        <v>4519</v>
      </c>
      <c r="D3494" t="s">
        <v>4520</v>
      </c>
      <c r="E3494" s="3">
        <v>45838</v>
      </c>
      <c r="F3494" t="s">
        <v>44</v>
      </c>
      <c r="G3494" t="s">
        <v>3742</v>
      </c>
      <c r="H3494" t="s">
        <v>3716</v>
      </c>
      <c r="I3494" t="s">
        <v>4534</v>
      </c>
      <c r="J3494" t="s">
        <v>4522</v>
      </c>
      <c r="K3494" s="2">
        <v>-5</v>
      </c>
      <c r="L3494" t="s">
        <v>44</v>
      </c>
      <c r="M3494" s="2">
        <v>-5</v>
      </c>
      <c r="N3494" t="s">
        <v>4523</v>
      </c>
      <c r="O3494" t="s">
        <v>4524</v>
      </c>
      <c r="P3494" t="s">
        <v>4557</v>
      </c>
      <c r="Q3494" t="s">
        <v>16525</v>
      </c>
      <c r="R3494" t="s">
        <v>44</v>
      </c>
      <c r="S3494" t="s">
        <v>4527</v>
      </c>
      <c r="T3494" s="3">
        <v>45838</v>
      </c>
      <c r="U3494" s="3">
        <v>45839</v>
      </c>
      <c r="V3494" s="2">
        <v>0</v>
      </c>
      <c r="W3494" t="s">
        <v>44</v>
      </c>
      <c r="X3494" t="s">
        <v>44</v>
      </c>
      <c r="Y3494" t="s">
        <v>16526</v>
      </c>
      <c r="Z3494" t="s">
        <v>776</v>
      </c>
      <c r="AA3494" t="s">
        <v>4529</v>
      </c>
      <c r="AB3494" t="s">
        <v>4530</v>
      </c>
      <c r="AC3494" t="s">
        <v>89</v>
      </c>
      <c r="AD3494" t="str">
        <f t="shared" si="54"/>
        <v>10-60</v>
      </c>
      <c r="AE3494" t="str">
        <f>VLOOKUP(AD3494,'Main_Sub Desc'!C:D,2,)</f>
        <v>LPC from invoicing</v>
      </c>
      <c r="AF3494" t="str">
        <f>VLOOKUP(VALUE(H3494),'Main_Sub Desc'!F:G,2,)</f>
        <v>Wst Rev Late Payment</v>
      </c>
      <c r="AG3494">
        <f>IFERROR(VLOOKUP(VALUE(I3494),'PC Mapping'!A:F,6,),"")</f>
        <v>10514</v>
      </c>
      <c r="AH3494" s="13" t="str">
        <f>VLOOKUP(AG3494,'PC Mapping'!L:M,2,)</f>
        <v>Bolivar Sewer</v>
      </c>
    </row>
    <row r="3495" spans="1:34" x14ac:dyDescent="0.2">
      <c r="A3495" t="s">
        <v>16527</v>
      </c>
      <c r="B3495" t="s">
        <v>4548</v>
      </c>
      <c r="C3495" t="s">
        <v>4519</v>
      </c>
      <c r="D3495" t="s">
        <v>4520</v>
      </c>
      <c r="E3495" s="3">
        <v>45838</v>
      </c>
      <c r="F3495" t="s">
        <v>44</v>
      </c>
      <c r="G3495" t="s">
        <v>3742</v>
      </c>
      <c r="H3495" t="s">
        <v>3722</v>
      </c>
      <c r="I3495" t="s">
        <v>3752</v>
      </c>
      <c r="J3495" t="s">
        <v>4522</v>
      </c>
      <c r="K3495" s="2">
        <v>-5</v>
      </c>
      <c r="L3495" t="s">
        <v>44</v>
      </c>
      <c r="M3495" s="2">
        <v>-5</v>
      </c>
      <c r="N3495" t="s">
        <v>4523</v>
      </c>
      <c r="O3495" t="s">
        <v>4524</v>
      </c>
      <c r="P3495" t="s">
        <v>9009</v>
      </c>
      <c r="Q3495" t="s">
        <v>16528</v>
      </c>
      <c r="R3495" t="s">
        <v>44</v>
      </c>
      <c r="S3495" t="s">
        <v>4527</v>
      </c>
      <c r="T3495" s="3">
        <v>45838</v>
      </c>
      <c r="U3495" s="3">
        <v>45839</v>
      </c>
      <c r="V3495" s="2">
        <v>0</v>
      </c>
      <c r="W3495" t="s">
        <v>44</v>
      </c>
      <c r="X3495" t="s">
        <v>44</v>
      </c>
      <c r="Y3495" t="s">
        <v>9011</v>
      </c>
      <c r="Z3495" t="s">
        <v>2199</v>
      </c>
      <c r="AA3495" t="s">
        <v>4529</v>
      </c>
      <c r="AB3495" t="s">
        <v>4530</v>
      </c>
      <c r="AC3495" t="s">
        <v>89</v>
      </c>
      <c r="AD3495" t="str">
        <f t="shared" si="54"/>
        <v>10-60</v>
      </c>
      <c r="AE3495" t="str">
        <f>VLOOKUP(AD3495,'Main_Sub Desc'!C:D,2,)</f>
        <v>LPC from invoicing</v>
      </c>
      <c r="AF3495" t="str">
        <f>VLOOKUP(VALUE(H3495),'Main_Sub Desc'!F:G,2,)</f>
        <v>Wtr Rev Late Payment</v>
      </c>
      <c r="AG3495">
        <f>IFERROR(VLOOKUP(VALUE(I3495),'PC Mapping'!A:F,6,),"")</f>
        <v>10719</v>
      </c>
      <c r="AH3495" s="13" t="str">
        <f>VLOOKUP(AG3495,'PC Mapping'!L:M,2,)</f>
        <v>All Other Water</v>
      </c>
    </row>
    <row r="3496" spans="1:34" x14ac:dyDescent="0.2">
      <c r="A3496" t="s">
        <v>16529</v>
      </c>
      <c r="B3496" t="s">
        <v>4548</v>
      </c>
      <c r="C3496" t="s">
        <v>4519</v>
      </c>
      <c r="D3496" t="s">
        <v>4520</v>
      </c>
      <c r="E3496" s="3">
        <v>45838</v>
      </c>
      <c r="F3496" t="s">
        <v>44</v>
      </c>
      <c r="G3496" t="s">
        <v>3742</v>
      </c>
      <c r="H3496" t="s">
        <v>3722</v>
      </c>
      <c r="I3496" t="s">
        <v>4538</v>
      </c>
      <c r="J3496" t="s">
        <v>4522</v>
      </c>
      <c r="K3496" s="2">
        <v>-5</v>
      </c>
      <c r="L3496" t="s">
        <v>44</v>
      </c>
      <c r="M3496" s="2">
        <v>-5</v>
      </c>
      <c r="N3496" t="s">
        <v>4523</v>
      </c>
      <c r="O3496" t="s">
        <v>4524</v>
      </c>
      <c r="P3496" t="s">
        <v>16530</v>
      </c>
      <c r="Q3496" t="s">
        <v>16531</v>
      </c>
      <c r="R3496" t="s">
        <v>44</v>
      </c>
      <c r="S3496" t="s">
        <v>4527</v>
      </c>
      <c r="T3496" s="3">
        <v>45838</v>
      </c>
      <c r="U3496" s="3">
        <v>45839</v>
      </c>
      <c r="V3496" s="2">
        <v>0</v>
      </c>
      <c r="W3496" t="s">
        <v>44</v>
      </c>
      <c r="X3496" t="s">
        <v>44</v>
      </c>
      <c r="Y3496" t="s">
        <v>16532</v>
      </c>
      <c r="Z3496" t="s">
        <v>327</v>
      </c>
      <c r="AA3496" t="s">
        <v>4529</v>
      </c>
      <c r="AB3496" t="s">
        <v>4530</v>
      </c>
      <c r="AC3496" t="s">
        <v>89</v>
      </c>
      <c r="AD3496" t="str">
        <f t="shared" si="54"/>
        <v>10-60</v>
      </c>
      <c r="AE3496" t="str">
        <f>VLOOKUP(AD3496,'Main_Sub Desc'!C:D,2,)</f>
        <v>LPC from invoicing</v>
      </c>
      <c r="AF3496" t="str">
        <f>VLOOKUP(VALUE(H3496),'Main_Sub Desc'!F:G,2,)</f>
        <v>Wtr Rev Late Payment</v>
      </c>
      <c r="AG3496">
        <f>IFERROR(VLOOKUP(VALUE(I3496),'PC Mapping'!A:F,6,),"")</f>
        <v>10469</v>
      </c>
      <c r="AH3496" s="13" t="str">
        <f>VLOOKUP(AG3496,'PC Mapping'!L:M,2,)</f>
        <v>Bolivar Water</v>
      </c>
    </row>
    <row r="3497" spans="1:34" x14ac:dyDescent="0.2">
      <c r="A3497" t="s">
        <v>16529</v>
      </c>
      <c r="B3497" t="s">
        <v>4548</v>
      </c>
      <c r="C3497" t="s">
        <v>4519</v>
      </c>
      <c r="D3497" t="s">
        <v>4520</v>
      </c>
      <c r="E3497" s="3">
        <v>45838</v>
      </c>
      <c r="F3497" t="s">
        <v>44</v>
      </c>
      <c r="G3497" t="s">
        <v>3742</v>
      </c>
      <c r="H3497" t="s">
        <v>3716</v>
      </c>
      <c r="I3497" t="s">
        <v>4534</v>
      </c>
      <c r="J3497" t="s">
        <v>4522</v>
      </c>
      <c r="K3497" s="2">
        <v>-5</v>
      </c>
      <c r="L3497" t="s">
        <v>44</v>
      </c>
      <c r="M3497" s="2">
        <v>-5</v>
      </c>
      <c r="N3497" t="s">
        <v>4523</v>
      </c>
      <c r="O3497" t="s">
        <v>4524</v>
      </c>
      <c r="P3497" t="s">
        <v>16530</v>
      </c>
      <c r="Q3497" t="s">
        <v>16533</v>
      </c>
      <c r="R3497" t="s">
        <v>44</v>
      </c>
      <c r="S3497" t="s">
        <v>4527</v>
      </c>
      <c r="T3497" s="3">
        <v>45838</v>
      </c>
      <c r="U3497" s="3">
        <v>45839</v>
      </c>
      <c r="V3497" s="2">
        <v>0</v>
      </c>
      <c r="W3497" t="s">
        <v>44</v>
      </c>
      <c r="X3497" t="s">
        <v>44</v>
      </c>
      <c r="Y3497" t="s">
        <v>16534</v>
      </c>
      <c r="Z3497" t="s">
        <v>327</v>
      </c>
      <c r="AA3497" t="s">
        <v>4529</v>
      </c>
      <c r="AB3497" t="s">
        <v>4530</v>
      </c>
      <c r="AC3497" t="s">
        <v>99</v>
      </c>
      <c r="AD3497" t="str">
        <f t="shared" si="54"/>
        <v>10-60</v>
      </c>
      <c r="AE3497" t="str">
        <f>VLOOKUP(AD3497,'Main_Sub Desc'!C:D,2,)</f>
        <v>LPC from invoicing</v>
      </c>
      <c r="AF3497" t="str">
        <f>VLOOKUP(VALUE(H3497),'Main_Sub Desc'!F:G,2,)</f>
        <v>Wst Rev Late Payment</v>
      </c>
      <c r="AG3497">
        <f>IFERROR(VLOOKUP(VALUE(I3497),'PC Mapping'!A:F,6,),"")</f>
        <v>10514</v>
      </c>
      <c r="AH3497" s="13" t="str">
        <f>VLOOKUP(AG3497,'PC Mapping'!L:M,2,)</f>
        <v>Bolivar Sewer</v>
      </c>
    </row>
    <row r="3498" spans="1:34" x14ac:dyDescent="0.2">
      <c r="A3498" t="s">
        <v>16535</v>
      </c>
      <c r="B3498" t="s">
        <v>16536</v>
      </c>
      <c r="C3498" t="s">
        <v>4519</v>
      </c>
      <c r="D3498" t="s">
        <v>4520</v>
      </c>
      <c r="E3498" s="3">
        <v>45814</v>
      </c>
      <c r="F3498" t="s">
        <v>44</v>
      </c>
      <c r="G3498" t="s">
        <v>3742</v>
      </c>
      <c r="H3498" t="s">
        <v>3722</v>
      </c>
      <c r="I3498" t="s">
        <v>3752</v>
      </c>
      <c r="J3498" t="s">
        <v>4522</v>
      </c>
      <c r="K3498" s="2">
        <v>-5</v>
      </c>
      <c r="L3498" t="s">
        <v>44</v>
      </c>
      <c r="M3498" s="2">
        <v>-5</v>
      </c>
      <c r="N3498" t="s">
        <v>4523</v>
      </c>
      <c r="O3498" t="s">
        <v>4524</v>
      </c>
      <c r="P3498" t="s">
        <v>8420</v>
      </c>
      <c r="Q3498" t="s">
        <v>16537</v>
      </c>
      <c r="R3498" t="s">
        <v>44</v>
      </c>
      <c r="S3498" t="s">
        <v>4527</v>
      </c>
      <c r="T3498" s="3">
        <v>45814</v>
      </c>
      <c r="U3498" s="3">
        <v>45817</v>
      </c>
      <c r="V3498" s="2">
        <v>0</v>
      </c>
      <c r="W3498" t="s">
        <v>44</v>
      </c>
      <c r="X3498" t="s">
        <v>44</v>
      </c>
      <c r="Y3498" t="s">
        <v>8422</v>
      </c>
      <c r="Z3498" t="s">
        <v>1953</v>
      </c>
      <c r="AA3498" t="s">
        <v>4529</v>
      </c>
      <c r="AB3498" t="s">
        <v>4530</v>
      </c>
      <c r="AC3498" t="s">
        <v>89</v>
      </c>
      <c r="AD3498" t="str">
        <f t="shared" si="54"/>
        <v>10-60</v>
      </c>
      <c r="AE3498" t="str">
        <f>VLOOKUP(AD3498,'Main_Sub Desc'!C:D,2,)</f>
        <v>LPC from invoicing</v>
      </c>
      <c r="AF3498" t="str">
        <f>VLOOKUP(VALUE(H3498),'Main_Sub Desc'!F:G,2,)</f>
        <v>Wtr Rev Late Payment</v>
      </c>
      <c r="AG3498">
        <f>IFERROR(VLOOKUP(VALUE(I3498),'PC Mapping'!A:F,6,),"")</f>
        <v>10719</v>
      </c>
      <c r="AH3498" s="13" t="str">
        <f>VLOOKUP(AG3498,'PC Mapping'!L:M,2,)</f>
        <v>All Other Water</v>
      </c>
    </row>
    <row r="3499" spans="1:34" x14ac:dyDescent="0.2">
      <c r="A3499" t="s">
        <v>16538</v>
      </c>
      <c r="B3499" t="s">
        <v>16539</v>
      </c>
      <c r="C3499" t="s">
        <v>4519</v>
      </c>
      <c r="D3499" t="s">
        <v>4520</v>
      </c>
      <c r="E3499" s="3">
        <v>45817</v>
      </c>
      <c r="F3499" t="s">
        <v>44</v>
      </c>
      <c r="G3499" t="s">
        <v>3742</v>
      </c>
      <c r="H3499" t="s">
        <v>3722</v>
      </c>
      <c r="I3499" t="s">
        <v>3752</v>
      </c>
      <c r="J3499" t="s">
        <v>4522</v>
      </c>
      <c r="K3499" s="2">
        <v>-5</v>
      </c>
      <c r="L3499" t="s">
        <v>44</v>
      </c>
      <c r="M3499" s="2">
        <v>-5</v>
      </c>
      <c r="N3499" t="s">
        <v>4523</v>
      </c>
      <c r="O3499" t="s">
        <v>4524</v>
      </c>
      <c r="P3499" t="s">
        <v>16540</v>
      </c>
      <c r="Q3499" t="s">
        <v>16541</v>
      </c>
      <c r="R3499" t="s">
        <v>44</v>
      </c>
      <c r="S3499" t="s">
        <v>4527</v>
      </c>
      <c r="T3499" s="3">
        <v>45817</v>
      </c>
      <c r="U3499" s="3">
        <v>45818</v>
      </c>
      <c r="V3499" s="2">
        <v>0</v>
      </c>
      <c r="W3499" t="s">
        <v>44</v>
      </c>
      <c r="X3499" t="s">
        <v>44</v>
      </c>
      <c r="Y3499" t="s">
        <v>16542</v>
      </c>
      <c r="Z3499" t="s">
        <v>2028</v>
      </c>
      <c r="AA3499" t="s">
        <v>4529</v>
      </c>
      <c r="AB3499" t="s">
        <v>4530</v>
      </c>
      <c r="AC3499" t="s">
        <v>89</v>
      </c>
      <c r="AD3499" t="str">
        <f t="shared" si="54"/>
        <v>10-60</v>
      </c>
      <c r="AE3499" t="str">
        <f>VLOOKUP(AD3499,'Main_Sub Desc'!C:D,2,)</f>
        <v>LPC from invoicing</v>
      </c>
      <c r="AF3499" t="str">
        <f>VLOOKUP(VALUE(H3499),'Main_Sub Desc'!F:G,2,)</f>
        <v>Wtr Rev Late Payment</v>
      </c>
      <c r="AG3499">
        <f>IFERROR(VLOOKUP(VALUE(I3499),'PC Mapping'!A:F,6,),"")</f>
        <v>10719</v>
      </c>
      <c r="AH3499" s="13" t="str">
        <f>VLOOKUP(AG3499,'PC Mapping'!L:M,2,)</f>
        <v>All Other Water</v>
      </c>
    </row>
    <row r="3500" spans="1:34" x14ac:dyDescent="0.2">
      <c r="A3500" t="s">
        <v>16543</v>
      </c>
      <c r="B3500" t="s">
        <v>16539</v>
      </c>
      <c r="C3500" t="s">
        <v>4519</v>
      </c>
      <c r="D3500" t="s">
        <v>4520</v>
      </c>
      <c r="E3500" s="3">
        <v>45817</v>
      </c>
      <c r="F3500" t="s">
        <v>44</v>
      </c>
      <c r="G3500" t="s">
        <v>3742</v>
      </c>
      <c r="H3500" t="s">
        <v>3722</v>
      </c>
      <c r="I3500" t="s">
        <v>3752</v>
      </c>
      <c r="J3500" t="s">
        <v>4522</v>
      </c>
      <c r="K3500" s="2">
        <v>-5.37</v>
      </c>
      <c r="L3500" t="s">
        <v>44</v>
      </c>
      <c r="M3500" s="2">
        <v>-5.37</v>
      </c>
      <c r="N3500" t="s">
        <v>4523</v>
      </c>
      <c r="O3500" t="s">
        <v>4524</v>
      </c>
      <c r="P3500" t="s">
        <v>9062</v>
      </c>
      <c r="Q3500" t="s">
        <v>16544</v>
      </c>
      <c r="R3500" t="s">
        <v>44</v>
      </c>
      <c r="S3500" t="s">
        <v>4527</v>
      </c>
      <c r="T3500" s="3">
        <v>45817</v>
      </c>
      <c r="U3500" s="3">
        <v>45818</v>
      </c>
      <c r="V3500" s="2">
        <v>0</v>
      </c>
      <c r="W3500" t="s">
        <v>44</v>
      </c>
      <c r="X3500" t="s">
        <v>44</v>
      </c>
      <c r="Y3500" t="s">
        <v>16545</v>
      </c>
      <c r="Z3500" t="s">
        <v>1783</v>
      </c>
      <c r="AA3500" t="s">
        <v>4529</v>
      </c>
      <c r="AB3500" t="s">
        <v>4530</v>
      </c>
      <c r="AC3500" t="s">
        <v>89</v>
      </c>
      <c r="AD3500" t="str">
        <f t="shared" si="54"/>
        <v>10-60</v>
      </c>
      <c r="AE3500" t="str">
        <f>VLOOKUP(AD3500,'Main_Sub Desc'!C:D,2,)</f>
        <v>LPC from invoicing</v>
      </c>
      <c r="AF3500" t="str">
        <f>VLOOKUP(VALUE(H3500),'Main_Sub Desc'!F:G,2,)</f>
        <v>Wtr Rev Late Payment</v>
      </c>
      <c r="AG3500">
        <f>IFERROR(VLOOKUP(VALUE(I3500),'PC Mapping'!A:F,6,),"")</f>
        <v>10719</v>
      </c>
      <c r="AH3500" s="13" t="str">
        <f>VLOOKUP(AG3500,'PC Mapping'!L:M,2,)</f>
        <v>All Other Water</v>
      </c>
    </row>
    <row r="3501" spans="1:34" x14ac:dyDescent="0.2">
      <c r="A3501" t="s">
        <v>16546</v>
      </c>
      <c r="B3501" t="s">
        <v>16547</v>
      </c>
      <c r="C3501" t="s">
        <v>4519</v>
      </c>
      <c r="D3501" t="s">
        <v>4520</v>
      </c>
      <c r="E3501" s="3">
        <v>45817</v>
      </c>
      <c r="F3501" t="s">
        <v>44</v>
      </c>
      <c r="G3501" t="s">
        <v>3742</v>
      </c>
      <c r="H3501" t="s">
        <v>3722</v>
      </c>
      <c r="I3501" t="s">
        <v>3752</v>
      </c>
      <c r="J3501" t="s">
        <v>4522</v>
      </c>
      <c r="K3501" s="2">
        <v>-5</v>
      </c>
      <c r="L3501" t="s">
        <v>44</v>
      </c>
      <c r="M3501" s="2">
        <v>-5</v>
      </c>
      <c r="N3501" t="s">
        <v>4523</v>
      </c>
      <c r="O3501" t="s">
        <v>4524</v>
      </c>
      <c r="P3501" t="s">
        <v>16548</v>
      </c>
      <c r="Q3501" t="s">
        <v>16549</v>
      </c>
      <c r="R3501" t="s">
        <v>44</v>
      </c>
      <c r="S3501" t="s">
        <v>4527</v>
      </c>
      <c r="T3501" s="3">
        <v>45817</v>
      </c>
      <c r="U3501" s="3">
        <v>45818</v>
      </c>
      <c r="V3501" s="2">
        <v>0</v>
      </c>
      <c r="W3501" t="s">
        <v>44</v>
      </c>
      <c r="X3501" t="s">
        <v>44</v>
      </c>
      <c r="Y3501" t="s">
        <v>16550</v>
      </c>
      <c r="Z3501" t="s">
        <v>16551</v>
      </c>
      <c r="AA3501" t="s">
        <v>4529</v>
      </c>
      <c r="AB3501" t="s">
        <v>4530</v>
      </c>
      <c r="AC3501" t="s">
        <v>89</v>
      </c>
      <c r="AD3501" t="str">
        <f t="shared" si="54"/>
        <v>10-60</v>
      </c>
      <c r="AE3501" t="str">
        <f>VLOOKUP(AD3501,'Main_Sub Desc'!C:D,2,)</f>
        <v>LPC from invoicing</v>
      </c>
      <c r="AF3501" t="str">
        <f>VLOOKUP(VALUE(H3501),'Main_Sub Desc'!F:G,2,)</f>
        <v>Wtr Rev Late Payment</v>
      </c>
      <c r="AG3501">
        <f>IFERROR(VLOOKUP(VALUE(I3501),'PC Mapping'!A:F,6,),"")</f>
        <v>10719</v>
      </c>
      <c r="AH3501" s="13" t="str">
        <f>VLOOKUP(AG3501,'PC Mapping'!L:M,2,)</f>
        <v>All Other Water</v>
      </c>
    </row>
    <row r="3502" spans="1:34" x14ac:dyDescent="0.2">
      <c r="A3502" t="s">
        <v>16552</v>
      </c>
      <c r="B3502" t="s">
        <v>16553</v>
      </c>
      <c r="C3502" t="s">
        <v>4519</v>
      </c>
      <c r="D3502" t="s">
        <v>4520</v>
      </c>
      <c r="E3502" s="3">
        <v>45818</v>
      </c>
      <c r="F3502" t="s">
        <v>44</v>
      </c>
      <c r="G3502" t="s">
        <v>3742</v>
      </c>
      <c r="H3502" t="s">
        <v>3722</v>
      </c>
      <c r="I3502" t="s">
        <v>4538</v>
      </c>
      <c r="J3502" t="s">
        <v>4522</v>
      </c>
      <c r="K3502" s="2">
        <v>-5.07</v>
      </c>
      <c r="L3502" t="s">
        <v>44</v>
      </c>
      <c r="M3502" s="2">
        <v>-5.07</v>
      </c>
      <c r="N3502" t="s">
        <v>4523</v>
      </c>
      <c r="O3502" t="s">
        <v>4524</v>
      </c>
      <c r="P3502" t="s">
        <v>15689</v>
      </c>
      <c r="Q3502" t="s">
        <v>16554</v>
      </c>
      <c r="R3502" t="s">
        <v>44</v>
      </c>
      <c r="S3502" t="s">
        <v>4527</v>
      </c>
      <c r="T3502" s="3">
        <v>45818</v>
      </c>
      <c r="U3502" s="3">
        <v>45819</v>
      </c>
      <c r="V3502" s="2">
        <v>0</v>
      </c>
      <c r="W3502" t="s">
        <v>44</v>
      </c>
      <c r="X3502" t="s">
        <v>44</v>
      </c>
      <c r="Y3502" t="s">
        <v>15691</v>
      </c>
      <c r="Z3502" t="s">
        <v>1110</v>
      </c>
      <c r="AA3502" t="s">
        <v>4529</v>
      </c>
      <c r="AB3502" t="s">
        <v>4530</v>
      </c>
      <c r="AC3502" t="s">
        <v>89</v>
      </c>
      <c r="AD3502" t="str">
        <f t="shared" si="54"/>
        <v>10-60</v>
      </c>
      <c r="AE3502" t="str">
        <f>VLOOKUP(AD3502,'Main_Sub Desc'!C:D,2,)</f>
        <v>LPC from invoicing</v>
      </c>
      <c r="AF3502" t="str">
        <f>VLOOKUP(VALUE(H3502),'Main_Sub Desc'!F:G,2,)</f>
        <v>Wtr Rev Late Payment</v>
      </c>
      <c r="AG3502">
        <f>IFERROR(VLOOKUP(VALUE(I3502),'PC Mapping'!A:F,6,),"")</f>
        <v>10469</v>
      </c>
      <c r="AH3502" s="13" t="str">
        <f>VLOOKUP(AG3502,'PC Mapping'!L:M,2,)</f>
        <v>Bolivar Water</v>
      </c>
    </row>
    <row r="3503" spans="1:34" x14ac:dyDescent="0.2">
      <c r="A3503" t="s">
        <v>16552</v>
      </c>
      <c r="B3503" t="s">
        <v>16553</v>
      </c>
      <c r="C3503" t="s">
        <v>4519</v>
      </c>
      <c r="D3503" t="s">
        <v>4520</v>
      </c>
      <c r="E3503" s="3">
        <v>45818</v>
      </c>
      <c r="F3503" t="s">
        <v>44</v>
      </c>
      <c r="G3503" t="s">
        <v>3742</v>
      </c>
      <c r="H3503" t="s">
        <v>3716</v>
      </c>
      <c r="I3503" t="s">
        <v>4534</v>
      </c>
      <c r="J3503" t="s">
        <v>4522</v>
      </c>
      <c r="K3503" s="2">
        <v>-8.32</v>
      </c>
      <c r="L3503" t="s">
        <v>44</v>
      </c>
      <c r="M3503" s="2">
        <v>-8.32</v>
      </c>
      <c r="N3503" t="s">
        <v>4523</v>
      </c>
      <c r="O3503" t="s">
        <v>4524</v>
      </c>
      <c r="P3503" t="s">
        <v>15689</v>
      </c>
      <c r="Q3503" t="s">
        <v>16555</v>
      </c>
      <c r="R3503" t="s">
        <v>44</v>
      </c>
      <c r="S3503" t="s">
        <v>4527</v>
      </c>
      <c r="T3503" s="3">
        <v>45818</v>
      </c>
      <c r="U3503" s="3">
        <v>45819</v>
      </c>
      <c r="V3503" s="2">
        <v>0</v>
      </c>
      <c r="W3503" t="s">
        <v>44</v>
      </c>
      <c r="X3503" t="s">
        <v>44</v>
      </c>
      <c r="Y3503" t="s">
        <v>15693</v>
      </c>
      <c r="Z3503" t="s">
        <v>1110</v>
      </c>
      <c r="AA3503" t="s">
        <v>4529</v>
      </c>
      <c r="AB3503" t="s">
        <v>4530</v>
      </c>
      <c r="AC3503" t="s">
        <v>89</v>
      </c>
      <c r="AD3503" t="str">
        <f t="shared" si="54"/>
        <v>10-60</v>
      </c>
      <c r="AE3503" t="str">
        <f>VLOOKUP(AD3503,'Main_Sub Desc'!C:D,2,)</f>
        <v>LPC from invoicing</v>
      </c>
      <c r="AF3503" t="str">
        <f>VLOOKUP(VALUE(H3503),'Main_Sub Desc'!F:G,2,)</f>
        <v>Wst Rev Late Payment</v>
      </c>
      <c r="AG3503">
        <f>IFERROR(VLOOKUP(VALUE(I3503),'PC Mapping'!A:F,6,),"")</f>
        <v>10514</v>
      </c>
      <c r="AH3503" s="13" t="str">
        <f>VLOOKUP(AG3503,'PC Mapping'!L:M,2,)</f>
        <v>Bolivar Sewer</v>
      </c>
    </row>
    <row r="3504" spans="1:34" x14ac:dyDescent="0.2">
      <c r="A3504" t="s">
        <v>16556</v>
      </c>
      <c r="B3504" t="s">
        <v>16553</v>
      </c>
      <c r="C3504" t="s">
        <v>4519</v>
      </c>
      <c r="D3504" t="s">
        <v>4520</v>
      </c>
      <c r="E3504" s="3">
        <v>45818</v>
      </c>
      <c r="F3504" t="s">
        <v>44</v>
      </c>
      <c r="G3504" t="s">
        <v>3742</v>
      </c>
      <c r="H3504" t="s">
        <v>3722</v>
      </c>
      <c r="I3504" t="s">
        <v>4538</v>
      </c>
      <c r="J3504" t="s">
        <v>4522</v>
      </c>
      <c r="K3504" s="2">
        <v>-5</v>
      </c>
      <c r="L3504" t="s">
        <v>44</v>
      </c>
      <c r="M3504" s="2">
        <v>-5</v>
      </c>
      <c r="N3504" t="s">
        <v>4523</v>
      </c>
      <c r="O3504" t="s">
        <v>4524</v>
      </c>
      <c r="P3504" t="s">
        <v>15010</v>
      </c>
      <c r="Q3504" t="s">
        <v>16557</v>
      </c>
      <c r="R3504" t="s">
        <v>44</v>
      </c>
      <c r="S3504" t="s">
        <v>4527</v>
      </c>
      <c r="T3504" s="3">
        <v>45818</v>
      </c>
      <c r="U3504" s="3">
        <v>45819</v>
      </c>
      <c r="V3504" s="2">
        <v>0</v>
      </c>
      <c r="W3504" t="s">
        <v>44</v>
      </c>
      <c r="X3504" t="s">
        <v>44</v>
      </c>
      <c r="Y3504" t="s">
        <v>16558</v>
      </c>
      <c r="Z3504" t="s">
        <v>468</v>
      </c>
      <c r="AA3504" t="s">
        <v>4529</v>
      </c>
      <c r="AB3504" t="s">
        <v>4530</v>
      </c>
      <c r="AC3504" t="s">
        <v>89</v>
      </c>
      <c r="AD3504" t="str">
        <f t="shared" si="54"/>
        <v>10-60</v>
      </c>
      <c r="AE3504" t="str">
        <f>VLOOKUP(AD3504,'Main_Sub Desc'!C:D,2,)</f>
        <v>LPC from invoicing</v>
      </c>
      <c r="AF3504" t="str">
        <f>VLOOKUP(VALUE(H3504),'Main_Sub Desc'!F:G,2,)</f>
        <v>Wtr Rev Late Payment</v>
      </c>
      <c r="AG3504">
        <f>IFERROR(VLOOKUP(VALUE(I3504),'PC Mapping'!A:F,6,),"")</f>
        <v>10469</v>
      </c>
      <c r="AH3504" s="13" t="str">
        <f>VLOOKUP(AG3504,'PC Mapping'!L:M,2,)</f>
        <v>Bolivar Water</v>
      </c>
    </row>
    <row r="3505" spans="1:34" x14ac:dyDescent="0.2">
      <c r="A3505" t="s">
        <v>16556</v>
      </c>
      <c r="B3505" t="s">
        <v>16553</v>
      </c>
      <c r="C3505" t="s">
        <v>4519</v>
      </c>
      <c r="D3505" t="s">
        <v>4520</v>
      </c>
      <c r="E3505" s="3">
        <v>45818</v>
      </c>
      <c r="F3505" t="s">
        <v>44</v>
      </c>
      <c r="G3505" t="s">
        <v>3742</v>
      </c>
      <c r="H3505" t="s">
        <v>3716</v>
      </c>
      <c r="I3505" t="s">
        <v>4534</v>
      </c>
      <c r="J3505" t="s">
        <v>4522</v>
      </c>
      <c r="K3505" s="2">
        <v>-5</v>
      </c>
      <c r="L3505" t="s">
        <v>44</v>
      </c>
      <c r="M3505" s="2">
        <v>-5</v>
      </c>
      <c r="N3505" t="s">
        <v>4523</v>
      </c>
      <c r="O3505" t="s">
        <v>4524</v>
      </c>
      <c r="P3505" t="s">
        <v>15010</v>
      </c>
      <c r="Q3505" t="s">
        <v>16559</v>
      </c>
      <c r="R3505" t="s">
        <v>44</v>
      </c>
      <c r="S3505" t="s">
        <v>4527</v>
      </c>
      <c r="T3505" s="3">
        <v>45818</v>
      </c>
      <c r="U3505" s="3">
        <v>45819</v>
      </c>
      <c r="V3505" s="2">
        <v>0</v>
      </c>
      <c r="W3505" t="s">
        <v>44</v>
      </c>
      <c r="X3505" t="s">
        <v>44</v>
      </c>
      <c r="Y3505" t="s">
        <v>16560</v>
      </c>
      <c r="Z3505" t="s">
        <v>468</v>
      </c>
      <c r="AA3505" t="s">
        <v>4529</v>
      </c>
      <c r="AB3505" t="s">
        <v>4530</v>
      </c>
      <c r="AC3505" t="s">
        <v>89</v>
      </c>
      <c r="AD3505" t="str">
        <f t="shared" si="54"/>
        <v>10-60</v>
      </c>
      <c r="AE3505" t="str">
        <f>VLOOKUP(AD3505,'Main_Sub Desc'!C:D,2,)</f>
        <v>LPC from invoicing</v>
      </c>
      <c r="AF3505" t="str">
        <f>VLOOKUP(VALUE(H3505),'Main_Sub Desc'!F:G,2,)</f>
        <v>Wst Rev Late Payment</v>
      </c>
      <c r="AG3505">
        <f>IFERROR(VLOOKUP(VALUE(I3505),'PC Mapping'!A:F,6,),"")</f>
        <v>10514</v>
      </c>
      <c r="AH3505" s="13" t="str">
        <f>VLOOKUP(AG3505,'PC Mapping'!L:M,2,)</f>
        <v>Bolivar Sewer</v>
      </c>
    </row>
    <row r="3506" spans="1:34" x14ac:dyDescent="0.2">
      <c r="A3506" t="s">
        <v>16561</v>
      </c>
      <c r="B3506" t="s">
        <v>16553</v>
      </c>
      <c r="C3506" t="s">
        <v>4519</v>
      </c>
      <c r="D3506" t="s">
        <v>4520</v>
      </c>
      <c r="E3506" s="3">
        <v>45818</v>
      </c>
      <c r="F3506" t="s">
        <v>44</v>
      </c>
      <c r="G3506" t="s">
        <v>3742</v>
      </c>
      <c r="H3506" t="s">
        <v>3722</v>
      </c>
      <c r="I3506" t="s">
        <v>3752</v>
      </c>
      <c r="J3506" t="s">
        <v>4522</v>
      </c>
      <c r="K3506" s="2">
        <v>-30.14</v>
      </c>
      <c r="L3506" t="s">
        <v>44</v>
      </c>
      <c r="M3506" s="2">
        <v>-30.14</v>
      </c>
      <c r="N3506" t="s">
        <v>4523</v>
      </c>
      <c r="O3506" t="s">
        <v>4524</v>
      </c>
      <c r="P3506" t="s">
        <v>7448</v>
      </c>
      <c r="Q3506" t="s">
        <v>16562</v>
      </c>
      <c r="R3506" t="s">
        <v>44</v>
      </c>
      <c r="S3506" t="s">
        <v>4527</v>
      </c>
      <c r="T3506" s="3">
        <v>45818</v>
      </c>
      <c r="U3506" s="3">
        <v>45819</v>
      </c>
      <c r="V3506" s="2">
        <v>0</v>
      </c>
      <c r="W3506" t="s">
        <v>44</v>
      </c>
      <c r="X3506" t="s">
        <v>44</v>
      </c>
      <c r="Y3506" t="s">
        <v>16563</v>
      </c>
      <c r="Z3506" t="s">
        <v>2476</v>
      </c>
      <c r="AA3506" t="s">
        <v>4529</v>
      </c>
      <c r="AB3506" t="s">
        <v>4530</v>
      </c>
      <c r="AC3506" t="s">
        <v>89</v>
      </c>
      <c r="AD3506" t="str">
        <f t="shared" si="54"/>
        <v>10-60</v>
      </c>
      <c r="AE3506" t="str">
        <f>VLOOKUP(AD3506,'Main_Sub Desc'!C:D,2,)</f>
        <v>LPC from invoicing</v>
      </c>
      <c r="AF3506" t="str">
        <f>VLOOKUP(VALUE(H3506),'Main_Sub Desc'!F:G,2,)</f>
        <v>Wtr Rev Late Payment</v>
      </c>
      <c r="AG3506">
        <f>IFERROR(VLOOKUP(VALUE(I3506),'PC Mapping'!A:F,6,),"")</f>
        <v>10719</v>
      </c>
      <c r="AH3506" s="13" t="str">
        <f>VLOOKUP(AG3506,'PC Mapping'!L:M,2,)</f>
        <v>All Other Water</v>
      </c>
    </row>
    <row r="3507" spans="1:34" x14ac:dyDescent="0.2">
      <c r="A3507" t="s">
        <v>16564</v>
      </c>
      <c r="B3507" t="s">
        <v>16553</v>
      </c>
      <c r="C3507" t="s">
        <v>4519</v>
      </c>
      <c r="D3507" t="s">
        <v>4520</v>
      </c>
      <c r="E3507" s="3">
        <v>45818</v>
      </c>
      <c r="F3507" t="s">
        <v>44</v>
      </c>
      <c r="G3507" t="s">
        <v>3742</v>
      </c>
      <c r="H3507" t="s">
        <v>3722</v>
      </c>
      <c r="I3507" t="s">
        <v>4538</v>
      </c>
      <c r="J3507" t="s">
        <v>4522</v>
      </c>
      <c r="K3507" s="2">
        <v>-5</v>
      </c>
      <c r="L3507" t="s">
        <v>44</v>
      </c>
      <c r="M3507" s="2">
        <v>-5</v>
      </c>
      <c r="N3507" t="s">
        <v>4523</v>
      </c>
      <c r="O3507" t="s">
        <v>4524</v>
      </c>
      <c r="P3507" t="s">
        <v>5329</v>
      </c>
      <c r="Q3507" t="s">
        <v>16565</v>
      </c>
      <c r="R3507" t="s">
        <v>44</v>
      </c>
      <c r="S3507" t="s">
        <v>4527</v>
      </c>
      <c r="T3507" s="3">
        <v>45818</v>
      </c>
      <c r="U3507" s="3">
        <v>45819</v>
      </c>
      <c r="V3507" s="2">
        <v>0</v>
      </c>
      <c r="W3507" t="s">
        <v>44</v>
      </c>
      <c r="X3507" t="s">
        <v>44</v>
      </c>
      <c r="Y3507" t="s">
        <v>8750</v>
      </c>
      <c r="Z3507" t="s">
        <v>949</v>
      </c>
      <c r="AA3507" t="s">
        <v>4529</v>
      </c>
      <c r="AB3507" t="s">
        <v>4530</v>
      </c>
      <c r="AC3507" t="s">
        <v>89</v>
      </c>
      <c r="AD3507" t="str">
        <f t="shared" si="54"/>
        <v>10-60</v>
      </c>
      <c r="AE3507" t="str">
        <f>VLOOKUP(AD3507,'Main_Sub Desc'!C:D,2,)</f>
        <v>LPC from invoicing</v>
      </c>
      <c r="AF3507" t="str">
        <f>VLOOKUP(VALUE(H3507),'Main_Sub Desc'!F:G,2,)</f>
        <v>Wtr Rev Late Payment</v>
      </c>
      <c r="AG3507">
        <f>IFERROR(VLOOKUP(VALUE(I3507),'PC Mapping'!A:F,6,),"")</f>
        <v>10469</v>
      </c>
      <c r="AH3507" s="13" t="str">
        <f>VLOOKUP(AG3507,'PC Mapping'!L:M,2,)</f>
        <v>Bolivar Water</v>
      </c>
    </row>
    <row r="3508" spans="1:34" x14ac:dyDescent="0.2">
      <c r="A3508" t="s">
        <v>16564</v>
      </c>
      <c r="B3508" t="s">
        <v>16553</v>
      </c>
      <c r="C3508" t="s">
        <v>4519</v>
      </c>
      <c r="D3508" t="s">
        <v>4520</v>
      </c>
      <c r="E3508" s="3">
        <v>45818</v>
      </c>
      <c r="F3508" t="s">
        <v>44</v>
      </c>
      <c r="G3508" t="s">
        <v>3742</v>
      </c>
      <c r="H3508" t="s">
        <v>3716</v>
      </c>
      <c r="I3508" t="s">
        <v>4534</v>
      </c>
      <c r="J3508" t="s">
        <v>4522</v>
      </c>
      <c r="K3508" s="2">
        <v>-5</v>
      </c>
      <c r="L3508" t="s">
        <v>44</v>
      </c>
      <c r="M3508" s="2">
        <v>-5</v>
      </c>
      <c r="N3508" t="s">
        <v>4523</v>
      </c>
      <c r="O3508" t="s">
        <v>4524</v>
      </c>
      <c r="P3508" t="s">
        <v>5329</v>
      </c>
      <c r="Q3508" t="s">
        <v>16566</v>
      </c>
      <c r="R3508" t="s">
        <v>44</v>
      </c>
      <c r="S3508" t="s">
        <v>4527</v>
      </c>
      <c r="T3508" s="3">
        <v>45818</v>
      </c>
      <c r="U3508" s="3">
        <v>45819</v>
      </c>
      <c r="V3508" s="2">
        <v>0</v>
      </c>
      <c r="W3508" t="s">
        <v>44</v>
      </c>
      <c r="X3508" t="s">
        <v>44</v>
      </c>
      <c r="Y3508" t="s">
        <v>8752</v>
      </c>
      <c r="Z3508" t="s">
        <v>949</v>
      </c>
      <c r="AA3508" t="s">
        <v>4529</v>
      </c>
      <c r="AB3508" t="s">
        <v>4530</v>
      </c>
      <c r="AC3508" t="s">
        <v>89</v>
      </c>
      <c r="AD3508" t="str">
        <f t="shared" si="54"/>
        <v>10-60</v>
      </c>
      <c r="AE3508" t="str">
        <f>VLOOKUP(AD3508,'Main_Sub Desc'!C:D,2,)</f>
        <v>LPC from invoicing</v>
      </c>
      <c r="AF3508" t="str">
        <f>VLOOKUP(VALUE(H3508),'Main_Sub Desc'!F:G,2,)</f>
        <v>Wst Rev Late Payment</v>
      </c>
      <c r="AG3508">
        <f>IFERROR(VLOOKUP(VALUE(I3508),'PC Mapping'!A:F,6,),"")</f>
        <v>10514</v>
      </c>
      <c r="AH3508" s="13" t="str">
        <f>VLOOKUP(AG3508,'PC Mapping'!L:M,2,)</f>
        <v>Bolivar Sewer</v>
      </c>
    </row>
    <row r="3509" spans="1:34" x14ac:dyDescent="0.2">
      <c r="A3509" t="s">
        <v>16567</v>
      </c>
      <c r="B3509" t="s">
        <v>16568</v>
      </c>
      <c r="C3509" t="s">
        <v>4519</v>
      </c>
      <c r="D3509" t="s">
        <v>4520</v>
      </c>
      <c r="E3509" s="3">
        <v>45819</v>
      </c>
      <c r="F3509" t="s">
        <v>44</v>
      </c>
      <c r="G3509" t="s">
        <v>3742</v>
      </c>
      <c r="H3509" t="s">
        <v>3722</v>
      </c>
      <c r="I3509" t="s">
        <v>3752</v>
      </c>
      <c r="J3509" t="s">
        <v>4522</v>
      </c>
      <c r="K3509" s="2">
        <v>-8.15</v>
      </c>
      <c r="L3509" t="s">
        <v>44</v>
      </c>
      <c r="M3509" s="2">
        <v>-8.15</v>
      </c>
      <c r="N3509" t="s">
        <v>4523</v>
      </c>
      <c r="O3509" t="s">
        <v>4524</v>
      </c>
      <c r="P3509" t="s">
        <v>16569</v>
      </c>
      <c r="Q3509" t="s">
        <v>16570</v>
      </c>
      <c r="R3509" t="s">
        <v>44</v>
      </c>
      <c r="S3509" t="s">
        <v>4527</v>
      </c>
      <c r="T3509" s="3">
        <v>45819</v>
      </c>
      <c r="U3509" s="3">
        <v>45820</v>
      </c>
      <c r="V3509" s="2">
        <v>0</v>
      </c>
      <c r="W3509" t="s">
        <v>44</v>
      </c>
      <c r="X3509" t="s">
        <v>44</v>
      </c>
      <c r="Y3509" t="s">
        <v>16571</v>
      </c>
      <c r="Z3509" t="s">
        <v>16572</v>
      </c>
      <c r="AA3509" t="s">
        <v>4529</v>
      </c>
      <c r="AB3509" t="s">
        <v>4530</v>
      </c>
      <c r="AC3509" t="s">
        <v>99</v>
      </c>
      <c r="AD3509" t="str">
        <f t="shared" si="54"/>
        <v>10-60</v>
      </c>
      <c r="AE3509" t="str">
        <f>VLOOKUP(AD3509,'Main_Sub Desc'!C:D,2,)</f>
        <v>LPC from invoicing</v>
      </c>
      <c r="AF3509" t="str">
        <f>VLOOKUP(VALUE(H3509),'Main_Sub Desc'!F:G,2,)</f>
        <v>Wtr Rev Late Payment</v>
      </c>
      <c r="AG3509">
        <f>IFERROR(VLOOKUP(VALUE(I3509),'PC Mapping'!A:F,6,),"")</f>
        <v>10719</v>
      </c>
      <c r="AH3509" s="13" t="str">
        <f>VLOOKUP(AG3509,'PC Mapping'!L:M,2,)</f>
        <v>All Other Water</v>
      </c>
    </row>
    <row r="3510" spans="1:34" x14ac:dyDescent="0.2">
      <c r="A3510" t="s">
        <v>16573</v>
      </c>
      <c r="B3510" t="s">
        <v>16568</v>
      </c>
      <c r="C3510" t="s">
        <v>4519</v>
      </c>
      <c r="D3510" t="s">
        <v>4520</v>
      </c>
      <c r="E3510" s="3">
        <v>45819</v>
      </c>
      <c r="F3510" t="s">
        <v>44</v>
      </c>
      <c r="G3510" t="s">
        <v>3742</v>
      </c>
      <c r="H3510" t="s">
        <v>3722</v>
      </c>
      <c r="I3510" t="s">
        <v>4538</v>
      </c>
      <c r="J3510" t="s">
        <v>4522</v>
      </c>
      <c r="K3510" s="2">
        <v>-5</v>
      </c>
      <c r="L3510" t="s">
        <v>44</v>
      </c>
      <c r="M3510" s="2">
        <v>-5</v>
      </c>
      <c r="N3510" t="s">
        <v>4523</v>
      </c>
      <c r="O3510" t="s">
        <v>4524</v>
      </c>
      <c r="P3510" t="s">
        <v>16574</v>
      </c>
      <c r="Q3510" t="s">
        <v>16575</v>
      </c>
      <c r="R3510" t="s">
        <v>44</v>
      </c>
      <c r="S3510" t="s">
        <v>4527</v>
      </c>
      <c r="T3510" s="3">
        <v>45819</v>
      </c>
      <c r="U3510" s="3">
        <v>45820</v>
      </c>
      <c r="V3510" s="2">
        <v>0</v>
      </c>
      <c r="W3510" t="s">
        <v>44</v>
      </c>
      <c r="X3510" t="s">
        <v>44</v>
      </c>
      <c r="Y3510" t="s">
        <v>16576</v>
      </c>
      <c r="Z3510" t="s">
        <v>124</v>
      </c>
      <c r="AA3510" t="s">
        <v>4529</v>
      </c>
      <c r="AB3510" t="s">
        <v>4530</v>
      </c>
      <c r="AC3510" t="s">
        <v>89</v>
      </c>
      <c r="AD3510" t="str">
        <f t="shared" si="54"/>
        <v>10-60</v>
      </c>
      <c r="AE3510" t="str">
        <f>VLOOKUP(AD3510,'Main_Sub Desc'!C:D,2,)</f>
        <v>LPC from invoicing</v>
      </c>
      <c r="AF3510" t="str">
        <f>VLOOKUP(VALUE(H3510),'Main_Sub Desc'!F:G,2,)</f>
        <v>Wtr Rev Late Payment</v>
      </c>
      <c r="AG3510">
        <f>IFERROR(VLOOKUP(VALUE(I3510),'PC Mapping'!A:F,6,),"")</f>
        <v>10469</v>
      </c>
      <c r="AH3510" s="13" t="str">
        <f>VLOOKUP(AG3510,'PC Mapping'!L:M,2,)</f>
        <v>Bolivar Water</v>
      </c>
    </row>
    <row r="3511" spans="1:34" x14ac:dyDescent="0.2">
      <c r="A3511" t="s">
        <v>16573</v>
      </c>
      <c r="B3511" t="s">
        <v>16568</v>
      </c>
      <c r="C3511" t="s">
        <v>4519</v>
      </c>
      <c r="D3511" t="s">
        <v>4520</v>
      </c>
      <c r="E3511" s="3">
        <v>45819</v>
      </c>
      <c r="F3511" t="s">
        <v>44</v>
      </c>
      <c r="G3511" t="s">
        <v>3742</v>
      </c>
      <c r="H3511" t="s">
        <v>3716</v>
      </c>
      <c r="I3511" t="s">
        <v>4534</v>
      </c>
      <c r="J3511" t="s">
        <v>4522</v>
      </c>
      <c r="K3511" s="2">
        <v>-5</v>
      </c>
      <c r="L3511" t="s">
        <v>44</v>
      </c>
      <c r="M3511" s="2">
        <v>-5</v>
      </c>
      <c r="N3511" t="s">
        <v>4523</v>
      </c>
      <c r="O3511" t="s">
        <v>4524</v>
      </c>
      <c r="P3511" t="s">
        <v>16574</v>
      </c>
      <c r="Q3511" t="s">
        <v>16577</v>
      </c>
      <c r="R3511" t="s">
        <v>44</v>
      </c>
      <c r="S3511" t="s">
        <v>4527</v>
      </c>
      <c r="T3511" s="3">
        <v>45819</v>
      </c>
      <c r="U3511" s="3">
        <v>45820</v>
      </c>
      <c r="V3511" s="2">
        <v>0</v>
      </c>
      <c r="W3511" t="s">
        <v>44</v>
      </c>
      <c r="X3511" t="s">
        <v>44</v>
      </c>
      <c r="Y3511" t="s">
        <v>16578</v>
      </c>
      <c r="Z3511" t="s">
        <v>124</v>
      </c>
      <c r="AA3511" t="s">
        <v>4529</v>
      </c>
      <c r="AB3511" t="s">
        <v>4530</v>
      </c>
      <c r="AC3511" t="s">
        <v>89</v>
      </c>
      <c r="AD3511" t="str">
        <f t="shared" si="54"/>
        <v>10-60</v>
      </c>
      <c r="AE3511" t="str">
        <f>VLOOKUP(AD3511,'Main_Sub Desc'!C:D,2,)</f>
        <v>LPC from invoicing</v>
      </c>
      <c r="AF3511" t="str">
        <f>VLOOKUP(VALUE(H3511),'Main_Sub Desc'!F:G,2,)</f>
        <v>Wst Rev Late Payment</v>
      </c>
      <c r="AG3511">
        <f>IFERROR(VLOOKUP(VALUE(I3511),'PC Mapping'!A:F,6,),"")</f>
        <v>10514</v>
      </c>
      <c r="AH3511" s="13" t="str">
        <f>VLOOKUP(AG3511,'PC Mapping'!L:M,2,)</f>
        <v>Bolivar Sewer</v>
      </c>
    </row>
    <row r="3512" spans="1:34" x14ac:dyDescent="0.2">
      <c r="A3512" t="s">
        <v>16579</v>
      </c>
      <c r="B3512" t="s">
        <v>16568</v>
      </c>
      <c r="C3512" t="s">
        <v>4519</v>
      </c>
      <c r="D3512" t="s">
        <v>4520</v>
      </c>
      <c r="E3512" s="3">
        <v>45819</v>
      </c>
      <c r="F3512" t="s">
        <v>44</v>
      </c>
      <c r="G3512" t="s">
        <v>3742</v>
      </c>
      <c r="H3512" t="s">
        <v>3722</v>
      </c>
      <c r="I3512" t="s">
        <v>3752</v>
      </c>
      <c r="J3512" t="s">
        <v>4522</v>
      </c>
      <c r="K3512" s="2">
        <v>-5.21</v>
      </c>
      <c r="L3512" t="s">
        <v>44</v>
      </c>
      <c r="M3512" s="2">
        <v>-5.21</v>
      </c>
      <c r="N3512" t="s">
        <v>4523</v>
      </c>
      <c r="O3512" t="s">
        <v>4524</v>
      </c>
      <c r="P3512" t="s">
        <v>10370</v>
      </c>
      <c r="Q3512" t="s">
        <v>16580</v>
      </c>
      <c r="R3512" t="s">
        <v>44</v>
      </c>
      <c r="S3512" t="s">
        <v>4527</v>
      </c>
      <c r="T3512" s="3">
        <v>45819</v>
      </c>
      <c r="U3512" s="3">
        <v>45820</v>
      </c>
      <c r="V3512" s="2">
        <v>0</v>
      </c>
      <c r="W3512" t="s">
        <v>44</v>
      </c>
      <c r="X3512" t="s">
        <v>44</v>
      </c>
      <c r="Y3512" t="s">
        <v>16581</v>
      </c>
      <c r="Z3512" t="s">
        <v>3219</v>
      </c>
      <c r="AA3512" t="s">
        <v>4529</v>
      </c>
      <c r="AB3512" t="s">
        <v>4530</v>
      </c>
      <c r="AC3512" t="s">
        <v>89</v>
      </c>
      <c r="AD3512" t="str">
        <f t="shared" si="54"/>
        <v>10-60</v>
      </c>
      <c r="AE3512" t="str">
        <f>VLOOKUP(AD3512,'Main_Sub Desc'!C:D,2,)</f>
        <v>LPC from invoicing</v>
      </c>
      <c r="AF3512" t="str">
        <f>VLOOKUP(VALUE(H3512),'Main_Sub Desc'!F:G,2,)</f>
        <v>Wtr Rev Late Payment</v>
      </c>
      <c r="AG3512">
        <f>IFERROR(VLOOKUP(VALUE(I3512),'PC Mapping'!A:F,6,),"")</f>
        <v>10719</v>
      </c>
      <c r="AH3512" s="13" t="str">
        <f>VLOOKUP(AG3512,'PC Mapping'!L:M,2,)</f>
        <v>All Other Water</v>
      </c>
    </row>
    <row r="3513" spans="1:34" x14ac:dyDescent="0.2">
      <c r="A3513" t="s">
        <v>16582</v>
      </c>
      <c r="B3513" t="s">
        <v>16568</v>
      </c>
      <c r="C3513" t="s">
        <v>4519</v>
      </c>
      <c r="D3513" t="s">
        <v>4520</v>
      </c>
      <c r="E3513" s="3">
        <v>45819</v>
      </c>
      <c r="F3513" t="s">
        <v>44</v>
      </c>
      <c r="G3513" t="s">
        <v>3742</v>
      </c>
      <c r="H3513" t="s">
        <v>3722</v>
      </c>
      <c r="I3513" t="s">
        <v>4538</v>
      </c>
      <c r="J3513" t="s">
        <v>4522</v>
      </c>
      <c r="K3513" s="2">
        <v>-5</v>
      </c>
      <c r="L3513" t="s">
        <v>44</v>
      </c>
      <c r="M3513" s="2">
        <v>-5</v>
      </c>
      <c r="N3513" t="s">
        <v>4523</v>
      </c>
      <c r="O3513" t="s">
        <v>4524</v>
      </c>
      <c r="P3513" t="s">
        <v>8495</v>
      </c>
      <c r="Q3513" t="s">
        <v>16583</v>
      </c>
      <c r="R3513" t="s">
        <v>44</v>
      </c>
      <c r="S3513" t="s">
        <v>4527</v>
      </c>
      <c r="T3513" s="3">
        <v>45819</v>
      </c>
      <c r="U3513" s="3">
        <v>45820</v>
      </c>
      <c r="V3513" s="2">
        <v>0</v>
      </c>
      <c r="W3513" t="s">
        <v>44</v>
      </c>
      <c r="X3513" t="s">
        <v>44</v>
      </c>
      <c r="Y3513" t="s">
        <v>16584</v>
      </c>
      <c r="Z3513" t="s">
        <v>140</v>
      </c>
      <c r="AA3513" t="s">
        <v>4529</v>
      </c>
      <c r="AB3513" t="s">
        <v>4530</v>
      </c>
      <c r="AC3513" t="s">
        <v>89</v>
      </c>
      <c r="AD3513" t="str">
        <f t="shared" si="54"/>
        <v>10-60</v>
      </c>
      <c r="AE3513" t="str">
        <f>VLOOKUP(AD3513,'Main_Sub Desc'!C:D,2,)</f>
        <v>LPC from invoicing</v>
      </c>
      <c r="AF3513" t="str">
        <f>VLOOKUP(VALUE(H3513),'Main_Sub Desc'!F:G,2,)</f>
        <v>Wtr Rev Late Payment</v>
      </c>
      <c r="AG3513">
        <f>IFERROR(VLOOKUP(VALUE(I3513),'PC Mapping'!A:F,6,),"")</f>
        <v>10469</v>
      </c>
      <c r="AH3513" s="13" t="str">
        <f>VLOOKUP(AG3513,'PC Mapping'!L:M,2,)</f>
        <v>Bolivar Water</v>
      </c>
    </row>
    <row r="3514" spans="1:34" x14ac:dyDescent="0.2">
      <c r="A3514" t="s">
        <v>16585</v>
      </c>
      <c r="B3514" t="s">
        <v>16568</v>
      </c>
      <c r="C3514" t="s">
        <v>4519</v>
      </c>
      <c r="D3514" t="s">
        <v>4520</v>
      </c>
      <c r="E3514" s="3">
        <v>45819</v>
      </c>
      <c r="F3514" t="s">
        <v>44</v>
      </c>
      <c r="G3514" t="s">
        <v>3742</v>
      </c>
      <c r="H3514" t="s">
        <v>3722</v>
      </c>
      <c r="I3514" t="s">
        <v>3752</v>
      </c>
      <c r="J3514" t="s">
        <v>4522</v>
      </c>
      <c r="K3514" s="2">
        <v>-5</v>
      </c>
      <c r="L3514" t="s">
        <v>44</v>
      </c>
      <c r="M3514" s="2">
        <v>-5</v>
      </c>
      <c r="N3514" t="s">
        <v>4523</v>
      </c>
      <c r="O3514" t="s">
        <v>4524</v>
      </c>
      <c r="P3514" t="s">
        <v>8204</v>
      </c>
      <c r="Q3514" t="s">
        <v>16586</v>
      </c>
      <c r="R3514" t="s">
        <v>44</v>
      </c>
      <c r="S3514" t="s">
        <v>4527</v>
      </c>
      <c r="T3514" s="3">
        <v>45819</v>
      </c>
      <c r="U3514" s="3">
        <v>45820</v>
      </c>
      <c r="V3514" s="2">
        <v>0</v>
      </c>
      <c r="W3514" t="s">
        <v>44</v>
      </c>
      <c r="X3514" t="s">
        <v>44</v>
      </c>
      <c r="Y3514" t="s">
        <v>16587</v>
      </c>
      <c r="Z3514" t="s">
        <v>2145</v>
      </c>
      <c r="AA3514" t="s">
        <v>4529</v>
      </c>
      <c r="AB3514" t="s">
        <v>4530</v>
      </c>
      <c r="AC3514" t="s">
        <v>89</v>
      </c>
      <c r="AD3514" t="str">
        <f t="shared" si="54"/>
        <v>10-60</v>
      </c>
      <c r="AE3514" t="str">
        <f>VLOOKUP(AD3514,'Main_Sub Desc'!C:D,2,)</f>
        <v>LPC from invoicing</v>
      </c>
      <c r="AF3514" t="str">
        <f>VLOOKUP(VALUE(H3514),'Main_Sub Desc'!F:G,2,)</f>
        <v>Wtr Rev Late Payment</v>
      </c>
      <c r="AG3514">
        <f>IFERROR(VLOOKUP(VALUE(I3514),'PC Mapping'!A:F,6,),"")</f>
        <v>10719</v>
      </c>
      <c r="AH3514" s="13" t="str">
        <f>VLOOKUP(AG3514,'PC Mapping'!L:M,2,)</f>
        <v>All Other Water</v>
      </c>
    </row>
    <row r="3515" spans="1:34" x14ac:dyDescent="0.2">
      <c r="A3515" t="s">
        <v>16588</v>
      </c>
      <c r="B3515" t="s">
        <v>16568</v>
      </c>
      <c r="C3515" t="s">
        <v>4519</v>
      </c>
      <c r="D3515" t="s">
        <v>4520</v>
      </c>
      <c r="E3515" s="3">
        <v>45819</v>
      </c>
      <c r="F3515" t="s">
        <v>44</v>
      </c>
      <c r="G3515" t="s">
        <v>3742</v>
      </c>
      <c r="H3515" t="s">
        <v>3722</v>
      </c>
      <c r="I3515" t="s">
        <v>4538</v>
      </c>
      <c r="J3515" t="s">
        <v>4522</v>
      </c>
      <c r="K3515" s="2">
        <v>-5</v>
      </c>
      <c r="L3515" t="s">
        <v>44</v>
      </c>
      <c r="M3515" s="2">
        <v>-5</v>
      </c>
      <c r="N3515" t="s">
        <v>4523</v>
      </c>
      <c r="O3515" t="s">
        <v>4524</v>
      </c>
      <c r="P3515" t="s">
        <v>16589</v>
      </c>
      <c r="Q3515" t="s">
        <v>16590</v>
      </c>
      <c r="R3515" t="s">
        <v>44</v>
      </c>
      <c r="S3515" t="s">
        <v>4527</v>
      </c>
      <c r="T3515" s="3">
        <v>45819</v>
      </c>
      <c r="U3515" s="3">
        <v>45820</v>
      </c>
      <c r="V3515" s="2">
        <v>0</v>
      </c>
      <c r="W3515" t="s">
        <v>44</v>
      </c>
      <c r="X3515" t="s">
        <v>44</v>
      </c>
      <c r="Y3515" t="s">
        <v>16591</v>
      </c>
      <c r="Z3515" t="s">
        <v>173</v>
      </c>
      <c r="AA3515" t="s">
        <v>4529</v>
      </c>
      <c r="AB3515" t="s">
        <v>4530</v>
      </c>
      <c r="AC3515" t="s">
        <v>89</v>
      </c>
      <c r="AD3515" t="str">
        <f t="shared" si="54"/>
        <v>10-60</v>
      </c>
      <c r="AE3515" t="str">
        <f>VLOOKUP(AD3515,'Main_Sub Desc'!C:D,2,)</f>
        <v>LPC from invoicing</v>
      </c>
      <c r="AF3515" t="str">
        <f>VLOOKUP(VALUE(H3515),'Main_Sub Desc'!F:G,2,)</f>
        <v>Wtr Rev Late Payment</v>
      </c>
      <c r="AG3515">
        <f>IFERROR(VLOOKUP(VALUE(I3515),'PC Mapping'!A:F,6,),"")</f>
        <v>10469</v>
      </c>
      <c r="AH3515" s="13" t="str">
        <f>VLOOKUP(AG3515,'PC Mapping'!L:M,2,)</f>
        <v>Bolivar Water</v>
      </c>
    </row>
    <row r="3516" spans="1:34" x14ac:dyDescent="0.2">
      <c r="A3516" t="s">
        <v>16588</v>
      </c>
      <c r="B3516" t="s">
        <v>16568</v>
      </c>
      <c r="C3516" t="s">
        <v>4519</v>
      </c>
      <c r="D3516" t="s">
        <v>4520</v>
      </c>
      <c r="E3516" s="3">
        <v>45819</v>
      </c>
      <c r="F3516" t="s">
        <v>44</v>
      </c>
      <c r="G3516" t="s">
        <v>3742</v>
      </c>
      <c r="H3516" t="s">
        <v>3716</v>
      </c>
      <c r="I3516" t="s">
        <v>4534</v>
      </c>
      <c r="J3516" t="s">
        <v>4522</v>
      </c>
      <c r="K3516" s="2">
        <v>-5</v>
      </c>
      <c r="L3516" t="s">
        <v>44</v>
      </c>
      <c r="M3516" s="2">
        <v>-5</v>
      </c>
      <c r="N3516" t="s">
        <v>4523</v>
      </c>
      <c r="O3516" t="s">
        <v>4524</v>
      </c>
      <c r="P3516" t="s">
        <v>16589</v>
      </c>
      <c r="Q3516" t="s">
        <v>16592</v>
      </c>
      <c r="R3516" t="s">
        <v>44</v>
      </c>
      <c r="S3516" t="s">
        <v>4527</v>
      </c>
      <c r="T3516" s="3">
        <v>45819</v>
      </c>
      <c r="U3516" s="3">
        <v>45820</v>
      </c>
      <c r="V3516" s="2">
        <v>0</v>
      </c>
      <c r="W3516" t="s">
        <v>44</v>
      </c>
      <c r="X3516" t="s">
        <v>44</v>
      </c>
      <c r="Y3516" t="s">
        <v>16593</v>
      </c>
      <c r="Z3516" t="s">
        <v>173</v>
      </c>
      <c r="AA3516" t="s">
        <v>4529</v>
      </c>
      <c r="AB3516" t="s">
        <v>4530</v>
      </c>
      <c r="AC3516" t="s">
        <v>89</v>
      </c>
      <c r="AD3516" t="str">
        <f t="shared" si="54"/>
        <v>10-60</v>
      </c>
      <c r="AE3516" t="str">
        <f>VLOOKUP(AD3516,'Main_Sub Desc'!C:D,2,)</f>
        <v>LPC from invoicing</v>
      </c>
      <c r="AF3516" t="str">
        <f>VLOOKUP(VALUE(H3516),'Main_Sub Desc'!F:G,2,)</f>
        <v>Wst Rev Late Payment</v>
      </c>
      <c r="AG3516">
        <f>IFERROR(VLOOKUP(VALUE(I3516),'PC Mapping'!A:F,6,),"")</f>
        <v>10514</v>
      </c>
      <c r="AH3516" s="13" t="str">
        <f>VLOOKUP(AG3516,'PC Mapping'!L:M,2,)</f>
        <v>Bolivar Sewer</v>
      </c>
    </row>
    <row r="3517" spans="1:34" x14ac:dyDescent="0.2">
      <c r="A3517" t="s">
        <v>16594</v>
      </c>
      <c r="B3517" t="s">
        <v>16568</v>
      </c>
      <c r="C3517" t="s">
        <v>4519</v>
      </c>
      <c r="D3517" t="s">
        <v>4520</v>
      </c>
      <c r="E3517" s="3">
        <v>45819</v>
      </c>
      <c r="F3517" t="s">
        <v>44</v>
      </c>
      <c r="G3517" t="s">
        <v>3742</v>
      </c>
      <c r="H3517" t="s">
        <v>3722</v>
      </c>
      <c r="I3517" t="s">
        <v>4538</v>
      </c>
      <c r="J3517" t="s">
        <v>4522</v>
      </c>
      <c r="K3517" s="2">
        <v>-5</v>
      </c>
      <c r="L3517" t="s">
        <v>44</v>
      </c>
      <c r="M3517" s="2">
        <v>-5</v>
      </c>
      <c r="N3517" t="s">
        <v>4523</v>
      </c>
      <c r="O3517" t="s">
        <v>4524</v>
      </c>
      <c r="P3517" t="s">
        <v>16595</v>
      </c>
      <c r="Q3517" t="s">
        <v>16596</v>
      </c>
      <c r="R3517" t="s">
        <v>44</v>
      </c>
      <c r="S3517" t="s">
        <v>4527</v>
      </c>
      <c r="T3517" s="3">
        <v>45819</v>
      </c>
      <c r="U3517" s="3">
        <v>45820</v>
      </c>
      <c r="V3517" s="2">
        <v>0</v>
      </c>
      <c r="W3517" t="s">
        <v>44</v>
      </c>
      <c r="X3517" t="s">
        <v>44</v>
      </c>
      <c r="Y3517" t="s">
        <v>16597</v>
      </c>
      <c r="Z3517" t="s">
        <v>225</v>
      </c>
      <c r="AA3517" t="s">
        <v>4529</v>
      </c>
      <c r="AB3517" t="s">
        <v>4530</v>
      </c>
      <c r="AC3517" t="s">
        <v>99</v>
      </c>
      <c r="AD3517" t="str">
        <f t="shared" si="54"/>
        <v>10-60</v>
      </c>
      <c r="AE3517" t="str">
        <f>VLOOKUP(AD3517,'Main_Sub Desc'!C:D,2,)</f>
        <v>LPC from invoicing</v>
      </c>
      <c r="AF3517" t="str">
        <f>VLOOKUP(VALUE(H3517),'Main_Sub Desc'!F:G,2,)</f>
        <v>Wtr Rev Late Payment</v>
      </c>
      <c r="AG3517">
        <f>IFERROR(VLOOKUP(VALUE(I3517),'PC Mapping'!A:F,6,),"")</f>
        <v>10469</v>
      </c>
      <c r="AH3517" s="13" t="str">
        <f>VLOOKUP(AG3517,'PC Mapping'!L:M,2,)</f>
        <v>Bolivar Water</v>
      </c>
    </row>
    <row r="3518" spans="1:34" x14ac:dyDescent="0.2">
      <c r="A3518" t="s">
        <v>16594</v>
      </c>
      <c r="B3518" t="s">
        <v>16568</v>
      </c>
      <c r="C3518" t="s">
        <v>4519</v>
      </c>
      <c r="D3518" t="s">
        <v>4520</v>
      </c>
      <c r="E3518" s="3">
        <v>45819</v>
      </c>
      <c r="F3518" t="s">
        <v>44</v>
      </c>
      <c r="G3518" t="s">
        <v>3742</v>
      </c>
      <c r="H3518" t="s">
        <v>3716</v>
      </c>
      <c r="I3518" t="s">
        <v>4534</v>
      </c>
      <c r="J3518" t="s">
        <v>4522</v>
      </c>
      <c r="K3518" s="2">
        <v>-5</v>
      </c>
      <c r="L3518" t="s">
        <v>44</v>
      </c>
      <c r="M3518" s="2">
        <v>-5</v>
      </c>
      <c r="N3518" t="s">
        <v>4523</v>
      </c>
      <c r="O3518" t="s">
        <v>4524</v>
      </c>
      <c r="P3518" t="s">
        <v>16595</v>
      </c>
      <c r="Q3518" t="s">
        <v>16598</v>
      </c>
      <c r="R3518" t="s">
        <v>44</v>
      </c>
      <c r="S3518" t="s">
        <v>4527</v>
      </c>
      <c r="T3518" s="3">
        <v>45819</v>
      </c>
      <c r="U3518" s="3">
        <v>45820</v>
      </c>
      <c r="V3518" s="2">
        <v>0</v>
      </c>
      <c r="W3518" t="s">
        <v>44</v>
      </c>
      <c r="X3518" t="s">
        <v>44</v>
      </c>
      <c r="Y3518" t="s">
        <v>16599</v>
      </c>
      <c r="Z3518" t="s">
        <v>225</v>
      </c>
      <c r="AA3518" t="s">
        <v>4529</v>
      </c>
      <c r="AB3518" t="s">
        <v>4530</v>
      </c>
      <c r="AC3518" t="s">
        <v>99</v>
      </c>
      <c r="AD3518" t="str">
        <f t="shared" si="54"/>
        <v>10-60</v>
      </c>
      <c r="AE3518" t="str">
        <f>VLOOKUP(AD3518,'Main_Sub Desc'!C:D,2,)</f>
        <v>LPC from invoicing</v>
      </c>
      <c r="AF3518" t="str">
        <f>VLOOKUP(VALUE(H3518),'Main_Sub Desc'!F:G,2,)</f>
        <v>Wst Rev Late Payment</v>
      </c>
      <c r="AG3518">
        <f>IFERROR(VLOOKUP(VALUE(I3518),'PC Mapping'!A:F,6,),"")</f>
        <v>10514</v>
      </c>
      <c r="AH3518" s="13" t="str">
        <f>VLOOKUP(AG3518,'PC Mapping'!L:M,2,)</f>
        <v>Bolivar Sewer</v>
      </c>
    </row>
    <row r="3519" spans="1:34" x14ac:dyDescent="0.2">
      <c r="A3519" t="s">
        <v>16600</v>
      </c>
      <c r="B3519" t="s">
        <v>16568</v>
      </c>
      <c r="C3519" t="s">
        <v>4519</v>
      </c>
      <c r="D3519" t="s">
        <v>4520</v>
      </c>
      <c r="E3519" s="3">
        <v>45819</v>
      </c>
      <c r="F3519" t="s">
        <v>44</v>
      </c>
      <c r="G3519" t="s">
        <v>3742</v>
      </c>
      <c r="H3519" t="s">
        <v>3716</v>
      </c>
      <c r="I3519" t="s">
        <v>4534</v>
      </c>
      <c r="J3519" t="s">
        <v>4522</v>
      </c>
      <c r="K3519" s="2">
        <v>-6.02</v>
      </c>
      <c r="L3519" t="s">
        <v>44</v>
      </c>
      <c r="M3519" s="2">
        <v>-6.02</v>
      </c>
      <c r="N3519" t="s">
        <v>4523</v>
      </c>
      <c r="O3519" t="s">
        <v>4524</v>
      </c>
      <c r="P3519" t="s">
        <v>14978</v>
      </c>
      <c r="Q3519" t="s">
        <v>16601</v>
      </c>
      <c r="R3519" t="s">
        <v>44</v>
      </c>
      <c r="S3519" t="s">
        <v>4527</v>
      </c>
      <c r="T3519" s="3">
        <v>45819</v>
      </c>
      <c r="U3519" s="3">
        <v>45820</v>
      </c>
      <c r="V3519" s="2">
        <v>0</v>
      </c>
      <c r="W3519" t="s">
        <v>44</v>
      </c>
      <c r="X3519" t="s">
        <v>44</v>
      </c>
      <c r="Y3519" t="s">
        <v>16602</v>
      </c>
      <c r="Z3519" t="s">
        <v>764</v>
      </c>
      <c r="AA3519" t="s">
        <v>4529</v>
      </c>
      <c r="AB3519" t="s">
        <v>4530</v>
      </c>
      <c r="AC3519" t="s">
        <v>99</v>
      </c>
      <c r="AD3519" t="str">
        <f t="shared" si="54"/>
        <v>10-60</v>
      </c>
      <c r="AE3519" t="str">
        <f>VLOOKUP(AD3519,'Main_Sub Desc'!C:D,2,)</f>
        <v>LPC from invoicing</v>
      </c>
      <c r="AF3519" t="str">
        <f>VLOOKUP(VALUE(H3519),'Main_Sub Desc'!F:G,2,)</f>
        <v>Wst Rev Late Payment</v>
      </c>
      <c r="AG3519">
        <f>IFERROR(VLOOKUP(VALUE(I3519),'PC Mapping'!A:F,6,),"")</f>
        <v>10514</v>
      </c>
      <c r="AH3519" s="13" t="str">
        <f>VLOOKUP(AG3519,'PC Mapping'!L:M,2,)</f>
        <v>Bolivar Sewer</v>
      </c>
    </row>
    <row r="3520" spans="1:34" x14ac:dyDescent="0.2">
      <c r="A3520" t="s">
        <v>16600</v>
      </c>
      <c r="B3520" t="s">
        <v>16568</v>
      </c>
      <c r="C3520" t="s">
        <v>4519</v>
      </c>
      <c r="D3520" t="s">
        <v>4520</v>
      </c>
      <c r="E3520" s="3">
        <v>45819</v>
      </c>
      <c r="F3520" t="s">
        <v>44</v>
      </c>
      <c r="G3520" t="s">
        <v>3742</v>
      </c>
      <c r="H3520" t="s">
        <v>3722</v>
      </c>
      <c r="I3520" t="s">
        <v>4538</v>
      </c>
      <c r="J3520" t="s">
        <v>4522</v>
      </c>
      <c r="K3520" s="2">
        <v>-5</v>
      </c>
      <c r="L3520" t="s">
        <v>44</v>
      </c>
      <c r="M3520" s="2">
        <v>-5</v>
      </c>
      <c r="N3520" t="s">
        <v>4523</v>
      </c>
      <c r="O3520" t="s">
        <v>4524</v>
      </c>
      <c r="P3520" t="s">
        <v>14978</v>
      </c>
      <c r="Q3520" t="s">
        <v>16603</v>
      </c>
      <c r="R3520" t="s">
        <v>44</v>
      </c>
      <c r="S3520" t="s">
        <v>4527</v>
      </c>
      <c r="T3520" s="3">
        <v>45819</v>
      </c>
      <c r="U3520" s="3">
        <v>45820</v>
      </c>
      <c r="V3520" s="2">
        <v>0</v>
      </c>
      <c r="W3520" t="s">
        <v>44</v>
      </c>
      <c r="X3520" t="s">
        <v>44</v>
      </c>
      <c r="Y3520" t="s">
        <v>16604</v>
      </c>
      <c r="Z3520" t="s">
        <v>764</v>
      </c>
      <c r="AA3520" t="s">
        <v>4529</v>
      </c>
      <c r="AB3520" t="s">
        <v>4530</v>
      </c>
      <c r="AC3520" t="s">
        <v>99</v>
      </c>
      <c r="AD3520" t="str">
        <f t="shared" si="54"/>
        <v>10-60</v>
      </c>
      <c r="AE3520" t="str">
        <f>VLOOKUP(AD3520,'Main_Sub Desc'!C:D,2,)</f>
        <v>LPC from invoicing</v>
      </c>
      <c r="AF3520" t="str">
        <f>VLOOKUP(VALUE(H3520),'Main_Sub Desc'!F:G,2,)</f>
        <v>Wtr Rev Late Payment</v>
      </c>
      <c r="AG3520">
        <f>IFERROR(VLOOKUP(VALUE(I3520),'PC Mapping'!A:F,6,),"")</f>
        <v>10469</v>
      </c>
      <c r="AH3520" s="13" t="str">
        <f>VLOOKUP(AG3520,'PC Mapping'!L:M,2,)</f>
        <v>Bolivar Water</v>
      </c>
    </row>
    <row r="3521" spans="1:34" x14ac:dyDescent="0.2">
      <c r="A3521" t="s">
        <v>16605</v>
      </c>
      <c r="B3521" t="s">
        <v>16606</v>
      </c>
      <c r="C3521" t="s">
        <v>4519</v>
      </c>
      <c r="D3521" t="s">
        <v>4520</v>
      </c>
      <c r="E3521" s="3">
        <v>45820</v>
      </c>
      <c r="F3521" t="s">
        <v>44</v>
      </c>
      <c r="G3521" t="s">
        <v>3742</v>
      </c>
      <c r="H3521" t="s">
        <v>3722</v>
      </c>
      <c r="I3521" t="s">
        <v>4538</v>
      </c>
      <c r="J3521" t="s">
        <v>4522</v>
      </c>
      <c r="K3521" s="2">
        <v>-5</v>
      </c>
      <c r="L3521" t="s">
        <v>44</v>
      </c>
      <c r="M3521" s="2">
        <v>-5</v>
      </c>
      <c r="N3521" t="s">
        <v>4523</v>
      </c>
      <c r="O3521" t="s">
        <v>4524</v>
      </c>
      <c r="P3521" t="s">
        <v>4906</v>
      </c>
      <c r="Q3521" t="s">
        <v>16607</v>
      </c>
      <c r="R3521" t="s">
        <v>44</v>
      </c>
      <c r="S3521" t="s">
        <v>4527</v>
      </c>
      <c r="T3521" s="3">
        <v>45820</v>
      </c>
      <c r="U3521" s="3">
        <v>45821</v>
      </c>
      <c r="V3521" s="2">
        <v>0</v>
      </c>
      <c r="W3521" t="s">
        <v>44</v>
      </c>
      <c r="X3521" t="s">
        <v>44</v>
      </c>
      <c r="Y3521" t="s">
        <v>16608</v>
      </c>
      <c r="Z3521" t="s">
        <v>717</v>
      </c>
      <c r="AA3521" t="s">
        <v>4529</v>
      </c>
      <c r="AB3521" t="s">
        <v>4530</v>
      </c>
      <c r="AC3521" t="s">
        <v>89</v>
      </c>
      <c r="AD3521" t="str">
        <f t="shared" si="54"/>
        <v>10-60</v>
      </c>
      <c r="AE3521" t="str">
        <f>VLOOKUP(AD3521,'Main_Sub Desc'!C:D,2,)</f>
        <v>LPC from invoicing</v>
      </c>
      <c r="AF3521" t="str">
        <f>VLOOKUP(VALUE(H3521),'Main_Sub Desc'!F:G,2,)</f>
        <v>Wtr Rev Late Payment</v>
      </c>
      <c r="AG3521">
        <f>IFERROR(VLOOKUP(VALUE(I3521),'PC Mapping'!A:F,6,),"")</f>
        <v>10469</v>
      </c>
      <c r="AH3521" s="13" t="str">
        <f>VLOOKUP(AG3521,'PC Mapping'!L:M,2,)</f>
        <v>Bolivar Water</v>
      </c>
    </row>
    <row r="3522" spans="1:34" x14ac:dyDescent="0.2">
      <c r="A3522" t="s">
        <v>16605</v>
      </c>
      <c r="B3522" t="s">
        <v>16606</v>
      </c>
      <c r="C3522" t="s">
        <v>4519</v>
      </c>
      <c r="D3522" t="s">
        <v>4520</v>
      </c>
      <c r="E3522" s="3">
        <v>45820</v>
      </c>
      <c r="F3522" t="s">
        <v>44</v>
      </c>
      <c r="G3522" t="s">
        <v>3742</v>
      </c>
      <c r="H3522" t="s">
        <v>3716</v>
      </c>
      <c r="I3522" t="s">
        <v>4534</v>
      </c>
      <c r="J3522" t="s">
        <v>4522</v>
      </c>
      <c r="K3522" s="2">
        <v>-5</v>
      </c>
      <c r="L3522" t="s">
        <v>44</v>
      </c>
      <c r="M3522" s="2">
        <v>-5</v>
      </c>
      <c r="N3522" t="s">
        <v>4523</v>
      </c>
      <c r="O3522" t="s">
        <v>4524</v>
      </c>
      <c r="P3522" t="s">
        <v>4906</v>
      </c>
      <c r="Q3522" t="s">
        <v>16609</v>
      </c>
      <c r="R3522" t="s">
        <v>44</v>
      </c>
      <c r="S3522" t="s">
        <v>4527</v>
      </c>
      <c r="T3522" s="3">
        <v>45820</v>
      </c>
      <c r="U3522" s="3">
        <v>45821</v>
      </c>
      <c r="V3522" s="2">
        <v>0</v>
      </c>
      <c r="W3522" t="s">
        <v>44</v>
      </c>
      <c r="X3522" t="s">
        <v>44</v>
      </c>
      <c r="Y3522" t="s">
        <v>16610</v>
      </c>
      <c r="Z3522" t="s">
        <v>717</v>
      </c>
      <c r="AA3522" t="s">
        <v>4529</v>
      </c>
      <c r="AB3522" t="s">
        <v>4530</v>
      </c>
      <c r="AC3522" t="s">
        <v>89</v>
      </c>
      <c r="AD3522" t="str">
        <f t="shared" si="54"/>
        <v>10-60</v>
      </c>
      <c r="AE3522" t="str">
        <f>VLOOKUP(AD3522,'Main_Sub Desc'!C:D,2,)</f>
        <v>LPC from invoicing</v>
      </c>
      <c r="AF3522" t="str">
        <f>VLOOKUP(VALUE(H3522),'Main_Sub Desc'!F:G,2,)</f>
        <v>Wst Rev Late Payment</v>
      </c>
      <c r="AG3522">
        <f>IFERROR(VLOOKUP(VALUE(I3522),'PC Mapping'!A:F,6,),"")</f>
        <v>10514</v>
      </c>
      <c r="AH3522" s="13" t="str">
        <f>VLOOKUP(AG3522,'PC Mapping'!L:M,2,)</f>
        <v>Bolivar Sewer</v>
      </c>
    </row>
    <row r="3523" spans="1:34" x14ac:dyDescent="0.2">
      <c r="A3523" t="s">
        <v>16611</v>
      </c>
      <c r="B3523" t="s">
        <v>16606</v>
      </c>
      <c r="C3523" t="s">
        <v>4519</v>
      </c>
      <c r="D3523" t="s">
        <v>4520</v>
      </c>
      <c r="E3523" s="3">
        <v>45820</v>
      </c>
      <c r="F3523" t="s">
        <v>44</v>
      </c>
      <c r="G3523" t="s">
        <v>3742</v>
      </c>
      <c r="H3523" t="s">
        <v>3716</v>
      </c>
      <c r="I3523" t="s">
        <v>4534</v>
      </c>
      <c r="J3523" t="s">
        <v>4522</v>
      </c>
      <c r="K3523" s="2">
        <v>-5</v>
      </c>
      <c r="L3523" t="s">
        <v>44</v>
      </c>
      <c r="M3523" s="2">
        <v>-5</v>
      </c>
      <c r="N3523" t="s">
        <v>4523</v>
      </c>
      <c r="O3523" t="s">
        <v>4524</v>
      </c>
      <c r="P3523" t="s">
        <v>9095</v>
      </c>
      <c r="Q3523" t="s">
        <v>16612</v>
      </c>
      <c r="R3523" t="s">
        <v>44</v>
      </c>
      <c r="S3523" t="s">
        <v>4527</v>
      </c>
      <c r="T3523" s="3">
        <v>45820</v>
      </c>
      <c r="U3523" s="3">
        <v>45821</v>
      </c>
      <c r="V3523" s="2">
        <v>0</v>
      </c>
      <c r="W3523" t="s">
        <v>44</v>
      </c>
      <c r="X3523" t="s">
        <v>44</v>
      </c>
      <c r="Y3523" t="s">
        <v>16613</v>
      </c>
      <c r="Z3523" t="s">
        <v>677</v>
      </c>
      <c r="AA3523" t="s">
        <v>4529</v>
      </c>
      <c r="AB3523" t="s">
        <v>4530</v>
      </c>
      <c r="AC3523" t="s">
        <v>89</v>
      </c>
      <c r="AD3523" t="str">
        <f t="shared" si="54"/>
        <v>10-60</v>
      </c>
      <c r="AE3523" t="str">
        <f>VLOOKUP(AD3523,'Main_Sub Desc'!C:D,2,)</f>
        <v>LPC from invoicing</v>
      </c>
      <c r="AF3523" t="str">
        <f>VLOOKUP(VALUE(H3523),'Main_Sub Desc'!F:G,2,)</f>
        <v>Wst Rev Late Payment</v>
      </c>
      <c r="AG3523">
        <f>IFERROR(VLOOKUP(VALUE(I3523),'PC Mapping'!A:F,6,),"")</f>
        <v>10514</v>
      </c>
      <c r="AH3523" s="13" t="str">
        <f>VLOOKUP(AG3523,'PC Mapping'!L:M,2,)</f>
        <v>Bolivar Sewer</v>
      </c>
    </row>
    <row r="3524" spans="1:34" x14ac:dyDescent="0.2">
      <c r="A3524" t="s">
        <v>16611</v>
      </c>
      <c r="B3524" t="s">
        <v>16606</v>
      </c>
      <c r="C3524" t="s">
        <v>4519</v>
      </c>
      <c r="D3524" t="s">
        <v>4520</v>
      </c>
      <c r="E3524" s="3">
        <v>45820</v>
      </c>
      <c r="F3524" t="s">
        <v>44</v>
      </c>
      <c r="G3524" t="s">
        <v>3742</v>
      </c>
      <c r="H3524" t="s">
        <v>3722</v>
      </c>
      <c r="I3524" t="s">
        <v>4538</v>
      </c>
      <c r="J3524" t="s">
        <v>4522</v>
      </c>
      <c r="K3524" s="2">
        <v>-5</v>
      </c>
      <c r="L3524" t="s">
        <v>44</v>
      </c>
      <c r="M3524" s="2">
        <v>-5</v>
      </c>
      <c r="N3524" t="s">
        <v>4523</v>
      </c>
      <c r="O3524" t="s">
        <v>4524</v>
      </c>
      <c r="P3524" t="s">
        <v>9095</v>
      </c>
      <c r="Q3524" t="s">
        <v>16614</v>
      </c>
      <c r="R3524" t="s">
        <v>44</v>
      </c>
      <c r="S3524" t="s">
        <v>4527</v>
      </c>
      <c r="T3524" s="3">
        <v>45820</v>
      </c>
      <c r="U3524" s="3">
        <v>45821</v>
      </c>
      <c r="V3524" s="2">
        <v>0</v>
      </c>
      <c r="W3524" t="s">
        <v>44</v>
      </c>
      <c r="X3524" t="s">
        <v>44</v>
      </c>
      <c r="Y3524" t="s">
        <v>16615</v>
      </c>
      <c r="Z3524" t="s">
        <v>677</v>
      </c>
      <c r="AA3524" t="s">
        <v>4529</v>
      </c>
      <c r="AB3524" t="s">
        <v>4530</v>
      </c>
      <c r="AC3524" t="s">
        <v>89</v>
      </c>
      <c r="AD3524" t="str">
        <f t="shared" ref="AD3524:AD3587" si="55">CONCATENATE(VALUE(AA3524),"-",VALUE(AB3524))</f>
        <v>10-60</v>
      </c>
      <c r="AE3524" t="str">
        <f>VLOOKUP(AD3524,'Main_Sub Desc'!C:D,2,)</f>
        <v>LPC from invoicing</v>
      </c>
      <c r="AF3524" t="str">
        <f>VLOOKUP(VALUE(H3524),'Main_Sub Desc'!F:G,2,)</f>
        <v>Wtr Rev Late Payment</v>
      </c>
      <c r="AG3524">
        <f>IFERROR(VLOOKUP(VALUE(I3524),'PC Mapping'!A:F,6,),"")</f>
        <v>10469</v>
      </c>
      <c r="AH3524" s="13" t="str">
        <f>VLOOKUP(AG3524,'PC Mapping'!L:M,2,)</f>
        <v>Bolivar Water</v>
      </c>
    </row>
    <row r="3525" spans="1:34" x14ac:dyDescent="0.2">
      <c r="A3525" t="s">
        <v>16616</v>
      </c>
      <c r="B3525" t="s">
        <v>16617</v>
      </c>
      <c r="C3525" t="s">
        <v>4519</v>
      </c>
      <c r="D3525" t="s">
        <v>4520</v>
      </c>
      <c r="E3525" s="3">
        <v>45824</v>
      </c>
      <c r="F3525" t="s">
        <v>44</v>
      </c>
      <c r="G3525" t="s">
        <v>3742</v>
      </c>
      <c r="H3525" t="s">
        <v>3716</v>
      </c>
      <c r="I3525" t="s">
        <v>4534</v>
      </c>
      <c r="J3525" t="s">
        <v>4522</v>
      </c>
      <c r="K3525" s="2">
        <v>-5</v>
      </c>
      <c r="L3525" t="s">
        <v>44</v>
      </c>
      <c r="M3525" s="2">
        <v>-5</v>
      </c>
      <c r="N3525" t="s">
        <v>4523</v>
      </c>
      <c r="O3525" t="s">
        <v>4524</v>
      </c>
      <c r="P3525" t="s">
        <v>16618</v>
      </c>
      <c r="Q3525" t="s">
        <v>16619</v>
      </c>
      <c r="R3525" t="s">
        <v>44</v>
      </c>
      <c r="S3525" t="s">
        <v>4527</v>
      </c>
      <c r="T3525" s="3">
        <v>45824</v>
      </c>
      <c r="U3525" s="3">
        <v>45825</v>
      </c>
      <c r="V3525" s="2">
        <v>0</v>
      </c>
      <c r="W3525" t="s">
        <v>44</v>
      </c>
      <c r="X3525" t="s">
        <v>44</v>
      </c>
      <c r="Y3525" t="s">
        <v>16620</v>
      </c>
      <c r="Z3525" t="s">
        <v>16621</v>
      </c>
      <c r="AA3525" t="s">
        <v>4529</v>
      </c>
      <c r="AB3525" t="s">
        <v>4530</v>
      </c>
      <c r="AC3525" t="s">
        <v>89</v>
      </c>
      <c r="AD3525" t="str">
        <f t="shared" si="55"/>
        <v>10-60</v>
      </c>
      <c r="AE3525" t="str">
        <f>VLOOKUP(AD3525,'Main_Sub Desc'!C:D,2,)</f>
        <v>LPC from invoicing</v>
      </c>
      <c r="AF3525" t="str">
        <f>VLOOKUP(VALUE(H3525),'Main_Sub Desc'!F:G,2,)</f>
        <v>Wst Rev Late Payment</v>
      </c>
      <c r="AG3525">
        <f>IFERROR(VLOOKUP(VALUE(I3525),'PC Mapping'!A:F,6,),"")</f>
        <v>10514</v>
      </c>
      <c r="AH3525" s="13" t="str">
        <f>VLOOKUP(AG3525,'PC Mapping'!L:M,2,)</f>
        <v>Bolivar Sewer</v>
      </c>
    </row>
    <row r="3526" spans="1:34" x14ac:dyDescent="0.2">
      <c r="A3526" t="s">
        <v>16616</v>
      </c>
      <c r="B3526" t="s">
        <v>16617</v>
      </c>
      <c r="C3526" t="s">
        <v>4519</v>
      </c>
      <c r="D3526" t="s">
        <v>4520</v>
      </c>
      <c r="E3526" s="3">
        <v>45824</v>
      </c>
      <c r="F3526" t="s">
        <v>44</v>
      </c>
      <c r="G3526" t="s">
        <v>3742</v>
      </c>
      <c r="H3526" t="s">
        <v>3722</v>
      </c>
      <c r="I3526" t="s">
        <v>4538</v>
      </c>
      <c r="J3526" t="s">
        <v>4522</v>
      </c>
      <c r="K3526" s="2">
        <v>-5</v>
      </c>
      <c r="L3526" t="s">
        <v>44</v>
      </c>
      <c r="M3526" s="2">
        <v>-5</v>
      </c>
      <c r="N3526" t="s">
        <v>4523</v>
      </c>
      <c r="O3526" t="s">
        <v>4524</v>
      </c>
      <c r="P3526" t="s">
        <v>16618</v>
      </c>
      <c r="Q3526" t="s">
        <v>16622</v>
      </c>
      <c r="R3526" t="s">
        <v>44</v>
      </c>
      <c r="S3526" t="s">
        <v>4527</v>
      </c>
      <c r="T3526" s="3">
        <v>45824</v>
      </c>
      <c r="U3526" s="3">
        <v>45825</v>
      </c>
      <c r="V3526" s="2">
        <v>0</v>
      </c>
      <c r="W3526" t="s">
        <v>44</v>
      </c>
      <c r="X3526" t="s">
        <v>44</v>
      </c>
      <c r="Y3526" t="s">
        <v>16623</v>
      </c>
      <c r="Z3526" t="s">
        <v>16621</v>
      </c>
      <c r="AA3526" t="s">
        <v>4529</v>
      </c>
      <c r="AB3526" t="s">
        <v>4530</v>
      </c>
      <c r="AC3526" t="s">
        <v>89</v>
      </c>
      <c r="AD3526" t="str">
        <f t="shared" si="55"/>
        <v>10-60</v>
      </c>
      <c r="AE3526" t="str">
        <f>VLOOKUP(AD3526,'Main_Sub Desc'!C:D,2,)</f>
        <v>LPC from invoicing</v>
      </c>
      <c r="AF3526" t="str">
        <f>VLOOKUP(VALUE(H3526),'Main_Sub Desc'!F:G,2,)</f>
        <v>Wtr Rev Late Payment</v>
      </c>
      <c r="AG3526">
        <f>IFERROR(VLOOKUP(VALUE(I3526),'PC Mapping'!A:F,6,),"")</f>
        <v>10469</v>
      </c>
      <c r="AH3526" s="13" t="str">
        <f>VLOOKUP(AG3526,'PC Mapping'!L:M,2,)</f>
        <v>Bolivar Water</v>
      </c>
    </row>
    <row r="3527" spans="1:34" x14ac:dyDescent="0.2">
      <c r="A3527" t="s">
        <v>16624</v>
      </c>
      <c r="B3527" t="s">
        <v>16617</v>
      </c>
      <c r="C3527" t="s">
        <v>4519</v>
      </c>
      <c r="D3527" t="s">
        <v>4520</v>
      </c>
      <c r="E3527" s="3">
        <v>45824</v>
      </c>
      <c r="F3527" t="s">
        <v>44</v>
      </c>
      <c r="G3527" t="s">
        <v>3742</v>
      </c>
      <c r="H3527" t="s">
        <v>3722</v>
      </c>
      <c r="I3527" t="s">
        <v>4538</v>
      </c>
      <c r="J3527" t="s">
        <v>4522</v>
      </c>
      <c r="K3527" s="2">
        <v>-5</v>
      </c>
      <c r="L3527" t="s">
        <v>44</v>
      </c>
      <c r="M3527" s="2">
        <v>-5</v>
      </c>
      <c r="N3527" t="s">
        <v>4523</v>
      </c>
      <c r="O3527" t="s">
        <v>4524</v>
      </c>
      <c r="P3527" t="s">
        <v>16625</v>
      </c>
      <c r="Q3527" t="s">
        <v>16626</v>
      </c>
      <c r="R3527" t="s">
        <v>44</v>
      </c>
      <c r="S3527" t="s">
        <v>4527</v>
      </c>
      <c r="T3527" s="3">
        <v>45824</v>
      </c>
      <c r="U3527" s="3">
        <v>45825</v>
      </c>
      <c r="V3527" s="2">
        <v>0</v>
      </c>
      <c r="W3527" t="s">
        <v>44</v>
      </c>
      <c r="X3527" t="s">
        <v>44</v>
      </c>
      <c r="Y3527" t="s">
        <v>16627</v>
      </c>
      <c r="Z3527" t="s">
        <v>608</v>
      </c>
      <c r="AA3527" t="s">
        <v>4529</v>
      </c>
      <c r="AB3527" t="s">
        <v>4530</v>
      </c>
      <c r="AC3527" t="s">
        <v>89</v>
      </c>
      <c r="AD3527" t="str">
        <f t="shared" si="55"/>
        <v>10-60</v>
      </c>
      <c r="AE3527" t="str">
        <f>VLOOKUP(AD3527,'Main_Sub Desc'!C:D,2,)</f>
        <v>LPC from invoicing</v>
      </c>
      <c r="AF3527" t="str">
        <f>VLOOKUP(VALUE(H3527),'Main_Sub Desc'!F:G,2,)</f>
        <v>Wtr Rev Late Payment</v>
      </c>
      <c r="AG3527">
        <f>IFERROR(VLOOKUP(VALUE(I3527),'PC Mapping'!A:F,6,),"")</f>
        <v>10469</v>
      </c>
      <c r="AH3527" s="13" t="str">
        <f>VLOOKUP(AG3527,'PC Mapping'!L:M,2,)</f>
        <v>Bolivar Water</v>
      </c>
    </row>
    <row r="3528" spans="1:34" x14ac:dyDescent="0.2">
      <c r="A3528" t="s">
        <v>16624</v>
      </c>
      <c r="B3528" t="s">
        <v>16617</v>
      </c>
      <c r="C3528" t="s">
        <v>4519</v>
      </c>
      <c r="D3528" t="s">
        <v>4520</v>
      </c>
      <c r="E3528" s="3">
        <v>45824</v>
      </c>
      <c r="F3528" t="s">
        <v>44</v>
      </c>
      <c r="G3528" t="s">
        <v>3742</v>
      </c>
      <c r="H3528" t="s">
        <v>3716</v>
      </c>
      <c r="I3528" t="s">
        <v>4534</v>
      </c>
      <c r="J3528" t="s">
        <v>4522</v>
      </c>
      <c r="K3528" s="2">
        <v>-5.21</v>
      </c>
      <c r="L3528" t="s">
        <v>44</v>
      </c>
      <c r="M3528" s="2">
        <v>-5.21</v>
      </c>
      <c r="N3528" t="s">
        <v>4523</v>
      </c>
      <c r="O3528" t="s">
        <v>4524</v>
      </c>
      <c r="P3528" t="s">
        <v>16625</v>
      </c>
      <c r="Q3528" t="s">
        <v>16628</v>
      </c>
      <c r="R3528" t="s">
        <v>44</v>
      </c>
      <c r="S3528" t="s">
        <v>4527</v>
      </c>
      <c r="T3528" s="3">
        <v>45824</v>
      </c>
      <c r="U3528" s="3">
        <v>45825</v>
      </c>
      <c r="V3528" s="2">
        <v>0</v>
      </c>
      <c r="W3528" t="s">
        <v>44</v>
      </c>
      <c r="X3528" t="s">
        <v>44</v>
      </c>
      <c r="Y3528" t="s">
        <v>16629</v>
      </c>
      <c r="Z3528" t="s">
        <v>608</v>
      </c>
      <c r="AA3528" t="s">
        <v>4529</v>
      </c>
      <c r="AB3528" t="s">
        <v>4530</v>
      </c>
      <c r="AC3528" t="s">
        <v>89</v>
      </c>
      <c r="AD3528" t="str">
        <f t="shared" si="55"/>
        <v>10-60</v>
      </c>
      <c r="AE3528" t="str">
        <f>VLOOKUP(AD3528,'Main_Sub Desc'!C:D,2,)</f>
        <v>LPC from invoicing</v>
      </c>
      <c r="AF3528" t="str">
        <f>VLOOKUP(VALUE(H3528),'Main_Sub Desc'!F:G,2,)</f>
        <v>Wst Rev Late Payment</v>
      </c>
      <c r="AG3528">
        <f>IFERROR(VLOOKUP(VALUE(I3528),'PC Mapping'!A:F,6,),"")</f>
        <v>10514</v>
      </c>
      <c r="AH3528" s="13" t="str">
        <f>VLOOKUP(AG3528,'PC Mapping'!L:M,2,)</f>
        <v>Bolivar Sewer</v>
      </c>
    </row>
    <row r="3529" spans="1:34" x14ac:dyDescent="0.2">
      <c r="A3529" t="s">
        <v>16630</v>
      </c>
      <c r="B3529" t="s">
        <v>16617</v>
      </c>
      <c r="C3529" t="s">
        <v>4519</v>
      </c>
      <c r="D3529" t="s">
        <v>4520</v>
      </c>
      <c r="E3529" s="3">
        <v>45824</v>
      </c>
      <c r="F3529" t="s">
        <v>44</v>
      </c>
      <c r="G3529" t="s">
        <v>3742</v>
      </c>
      <c r="H3529" t="s">
        <v>3722</v>
      </c>
      <c r="I3529" t="s">
        <v>4538</v>
      </c>
      <c r="J3529" t="s">
        <v>4522</v>
      </c>
      <c r="K3529" s="2">
        <v>-5</v>
      </c>
      <c r="L3529" t="s">
        <v>44</v>
      </c>
      <c r="M3529" s="2">
        <v>-5</v>
      </c>
      <c r="N3529" t="s">
        <v>4523</v>
      </c>
      <c r="O3529" t="s">
        <v>4524</v>
      </c>
      <c r="P3529" t="s">
        <v>16631</v>
      </c>
      <c r="Q3529" t="s">
        <v>16632</v>
      </c>
      <c r="R3529" t="s">
        <v>44</v>
      </c>
      <c r="S3529" t="s">
        <v>4527</v>
      </c>
      <c r="T3529" s="3">
        <v>45824</v>
      </c>
      <c r="U3529" s="3">
        <v>45825</v>
      </c>
      <c r="V3529" s="2">
        <v>0</v>
      </c>
      <c r="W3529" t="s">
        <v>44</v>
      </c>
      <c r="X3529" t="s">
        <v>44</v>
      </c>
      <c r="Y3529" t="s">
        <v>16633</v>
      </c>
      <c r="Z3529" t="s">
        <v>925</v>
      </c>
      <c r="AA3529" t="s">
        <v>4529</v>
      </c>
      <c r="AB3529" t="s">
        <v>4530</v>
      </c>
      <c r="AC3529" t="s">
        <v>89</v>
      </c>
      <c r="AD3529" t="str">
        <f t="shared" si="55"/>
        <v>10-60</v>
      </c>
      <c r="AE3529" t="str">
        <f>VLOOKUP(AD3529,'Main_Sub Desc'!C:D,2,)</f>
        <v>LPC from invoicing</v>
      </c>
      <c r="AF3529" t="str">
        <f>VLOOKUP(VALUE(H3529),'Main_Sub Desc'!F:G,2,)</f>
        <v>Wtr Rev Late Payment</v>
      </c>
      <c r="AG3529">
        <f>IFERROR(VLOOKUP(VALUE(I3529),'PC Mapping'!A:F,6,),"")</f>
        <v>10469</v>
      </c>
      <c r="AH3529" s="13" t="str">
        <f>VLOOKUP(AG3529,'PC Mapping'!L:M,2,)</f>
        <v>Bolivar Water</v>
      </c>
    </row>
    <row r="3530" spans="1:34" x14ac:dyDescent="0.2">
      <c r="A3530" t="s">
        <v>16630</v>
      </c>
      <c r="B3530" t="s">
        <v>16617</v>
      </c>
      <c r="C3530" t="s">
        <v>4519</v>
      </c>
      <c r="D3530" t="s">
        <v>4520</v>
      </c>
      <c r="E3530" s="3">
        <v>45824</v>
      </c>
      <c r="F3530" t="s">
        <v>44</v>
      </c>
      <c r="G3530" t="s">
        <v>3742</v>
      </c>
      <c r="H3530" t="s">
        <v>3716</v>
      </c>
      <c r="I3530" t="s">
        <v>4534</v>
      </c>
      <c r="J3530" t="s">
        <v>4522</v>
      </c>
      <c r="K3530" s="2">
        <v>-5</v>
      </c>
      <c r="L3530" t="s">
        <v>44</v>
      </c>
      <c r="M3530" s="2">
        <v>-5</v>
      </c>
      <c r="N3530" t="s">
        <v>4523</v>
      </c>
      <c r="O3530" t="s">
        <v>4524</v>
      </c>
      <c r="P3530" t="s">
        <v>16631</v>
      </c>
      <c r="Q3530" t="s">
        <v>16634</v>
      </c>
      <c r="R3530" t="s">
        <v>44</v>
      </c>
      <c r="S3530" t="s">
        <v>4527</v>
      </c>
      <c r="T3530" s="3">
        <v>45824</v>
      </c>
      <c r="U3530" s="3">
        <v>45825</v>
      </c>
      <c r="V3530" s="2">
        <v>0</v>
      </c>
      <c r="W3530" t="s">
        <v>44</v>
      </c>
      <c r="X3530" t="s">
        <v>44</v>
      </c>
      <c r="Y3530" t="s">
        <v>16635</v>
      </c>
      <c r="Z3530" t="s">
        <v>925</v>
      </c>
      <c r="AA3530" t="s">
        <v>4529</v>
      </c>
      <c r="AB3530" t="s">
        <v>4530</v>
      </c>
      <c r="AC3530" t="s">
        <v>89</v>
      </c>
      <c r="AD3530" t="str">
        <f t="shared" si="55"/>
        <v>10-60</v>
      </c>
      <c r="AE3530" t="str">
        <f>VLOOKUP(AD3530,'Main_Sub Desc'!C:D,2,)</f>
        <v>LPC from invoicing</v>
      </c>
      <c r="AF3530" t="str">
        <f>VLOOKUP(VALUE(H3530),'Main_Sub Desc'!F:G,2,)</f>
        <v>Wst Rev Late Payment</v>
      </c>
      <c r="AG3530">
        <f>IFERROR(VLOOKUP(VALUE(I3530),'PC Mapping'!A:F,6,),"")</f>
        <v>10514</v>
      </c>
      <c r="AH3530" s="13" t="str">
        <f>VLOOKUP(AG3530,'PC Mapping'!L:M,2,)</f>
        <v>Bolivar Sewer</v>
      </c>
    </row>
    <row r="3531" spans="1:34" x14ac:dyDescent="0.2">
      <c r="A3531" t="s">
        <v>16636</v>
      </c>
      <c r="B3531" t="s">
        <v>16637</v>
      </c>
      <c r="C3531" t="s">
        <v>4519</v>
      </c>
      <c r="D3531" t="s">
        <v>4520</v>
      </c>
      <c r="E3531" s="3">
        <v>45825</v>
      </c>
      <c r="F3531" t="s">
        <v>44</v>
      </c>
      <c r="G3531" t="s">
        <v>3742</v>
      </c>
      <c r="H3531" t="s">
        <v>3722</v>
      </c>
      <c r="I3531" t="s">
        <v>4538</v>
      </c>
      <c r="J3531" t="s">
        <v>4522</v>
      </c>
      <c r="K3531" s="2">
        <v>-5</v>
      </c>
      <c r="L3531" t="s">
        <v>44</v>
      </c>
      <c r="M3531" s="2">
        <v>-5</v>
      </c>
      <c r="N3531" t="s">
        <v>4523</v>
      </c>
      <c r="O3531" t="s">
        <v>4524</v>
      </c>
      <c r="P3531" t="s">
        <v>16638</v>
      </c>
      <c r="Q3531" t="s">
        <v>16639</v>
      </c>
      <c r="R3531" t="s">
        <v>44</v>
      </c>
      <c r="S3531" t="s">
        <v>4527</v>
      </c>
      <c r="T3531" s="3">
        <v>45825</v>
      </c>
      <c r="U3531" s="3">
        <v>45826</v>
      </c>
      <c r="V3531" s="2">
        <v>0</v>
      </c>
      <c r="W3531" t="s">
        <v>44</v>
      </c>
      <c r="X3531" t="s">
        <v>44</v>
      </c>
      <c r="Y3531" t="s">
        <v>16640</v>
      </c>
      <c r="Z3531" t="s">
        <v>607</v>
      </c>
      <c r="AA3531" t="s">
        <v>4529</v>
      </c>
      <c r="AB3531" t="s">
        <v>4530</v>
      </c>
      <c r="AC3531" t="s">
        <v>89</v>
      </c>
      <c r="AD3531" t="str">
        <f t="shared" si="55"/>
        <v>10-60</v>
      </c>
      <c r="AE3531" t="str">
        <f>VLOOKUP(AD3531,'Main_Sub Desc'!C:D,2,)</f>
        <v>LPC from invoicing</v>
      </c>
      <c r="AF3531" t="str">
        <f>VLOOKUP(VALUE(H3531),'Main_Sub Desc'!F:G,2,)</f>
        <v>Wtr Rev Late Payment</v>
      </c>
      <c r="AG3531">
        <f>IFERROR(VLOOKUP(VALUE(I3531),'PC Mapping'!A:F,6,),"")</f>
        <v>10469</v>
      </c>
      <c r="AH3531" s="13" t="str">
        <f>VLOOKUP(AG3531,'PC Mapping'!L:M,2,)</f>
        <v>Bolivar Water</v>
      </c>
    </row>
    <row r="3532" spans="1:34" x14ac:dyDescent="0.2">
      <c r="A3532" t="s">
        <v>16636</v>
      </c>
      <c r="B3532" t="s">
        <v>16637</v>
      </c>
      <c r="C3532" t="s">
        <v>4519</v>
      </c>
      <c r="D3532" t="s">
        <v>4520</v>
      </c>
      <c r="E3532" s="3">
        <v>45825</v>
      </c>
      <c r="F3532" t="s">
        <v>44</v>
      </c>
      <c r="G3532" t="s">
        <v>3742</v>
      </c>
      <c r="H3532" t="s">
        <v>3716</v>
      </c>
      <c r="I3532" t="s">
        <v>4534</v>
      </c>
      <c r="J3532" t="s">
        <v>4522</v>
      </c>
      <c r="K3532" s="2">
        <v>-5</v>
      </c>
      <c r="L3532" t="s">
        <v>44</v>
      </c>
      <c r="M3532" s="2">
        <v>-5</v>
      </c>
      <c r="N3532" t="s">
        <v>4523</v>
      </c>
      <c r="O3532" t="s">
        <v>4524</v>
      </c>
      <c r="P3532" t="s">
        <v>16638</v>
      </c>
      <c r="Q3532" t="s">
        <v>16641</v>
      </c>
      <c r="R3532" t="s">
        <v>44</v>
      </c>
      <c r="S3532" t="s">
        <v>4527</v>
      </c>
      <c r="T3532" s="3">
        <v>45825</v>
      </c>
      <c r="U3532" s="3">
        <v>45826</v>
      </c>
      <c r="V3532" s="2">
        <v>0</v>
      </c>
      <c r="W3532" t="s">
        <v>44</v>
      </c>
      <c r="X3532" t="s">
        <v>44</v>
      </c>
      <c r="Y3532" t="s">
        <v>16642</v>
      </c>
      <c r="Z3532" t="s">
        <v>607</v>
      </c>
      <c r="AA3532" t="s">
        <v>4529</v>
      </c>
      <c r="AB3532" t="s">
        <v>4530</v>
      </c>
      <c r="AC3532" t="s">
        <v>89</v>
      </c>
      <c r="AD3532" t="str">
        <f t="shared" si="55"/>
        <v>10-60</v>
      </c>
      <c r="AE3532" t="str">
        <f>VLOOKUP(AD3532,'Main_Sub Desc'!C:D,2,)</f>
        <v>LPC from invoicing</v>
      </c>
      <c r="AF3532" t="str">
        <f>VLOOKUP(VALUE(H3532),'Main_Sub Desc'!F:G,2,)</f>
        <v>Wst Rev Late Payment</v>
      </c>
      <c r="AG3532">
        <f>IFERROR(VLOOKUP(VALUE(I3532),'PC Mapping'!A:F,6,),"")</f>
        <v>10514</v>
      </c>
      <c r="AH3532" s="13" t="str">
        <f>VLOOKUP(AG3532,'PC Mapping'!L:M,2,)</f>
        <v>Bolivar Sewer</v>
      </c>
    </row>
    <row r="3533" spans="1:34" x14ac:dyDescent="0.2">
      <c r="A3533" t="s">
        <v>16643</v>
      </c>
      <c r="B3533" t="s">
        <v>16637</v>
      </c>
      <c r="C3533" t="s">
        <v>4519</v>
      </c>
      <c r="D3533" t="s">
        <v>4520</v>
      </c>
      <c r="E3533" s="3">
        <v>45825</v>
      </c>
      <c r="F3533" t="s">
        <v>44</v>
      </c>
      <c r="G3533" t="s">
        <v>3742</v>
      </c>
      <c r="H3533" t="s">
        <v>3716</v>
      </c>
      <c r="I3533" t="s">
        <v>4708</v>
      </c>
      <c r="J3533" t="s">
        <v>4522</v>
      </c>
      <c r="K3533" s="2">
        <v>-5</v>
      </c>
      <c r="L3533" t="s">
        <v>44</v>
      </c>
      <c r="M3533" s="2">
        <v>-5</v>
      </c>
      <c r="N3533" t="s">
        <v>4523</v>
      </c>
      <c r="O3533" t="s">
        <v>4524</v>
      </c>
      <c r="P3533" t="s">
        <v>8552</v>
      </c>
      <c r="Q3533" t="s">
        <v>16644</v>
      </c>
      <c r="R3533" t="s">
        <v>44</v>
      </c>
      <c r="S3533" t="s">
        <v>4527</v>
      </c>
      <c r="T3533" s="3">
        <v>45825</v>
      </c>
      <c r="U3533" s="3">
        <v>45826</v>
      </c>
      <c r="V3533" s="2">
        <v>0</v>
      </c>
      <c r="W3533" t="s">
        <v>44</v>
      </c>
      <c r="X3533" t="s">
        <v>44</v>
      </c>
      <c r="Y3533" t="s">
        <v>16645</v>
      </c>
      <c r="Z3533" t="s">
        <v>3637</v>
      </c>
      <c r="AA3533" t="s">
        <v>4529</v>
      </c>
      <c r="AB3533" t="s">
        <v>4530</v>
      </c>
      <c r="AC3533" t="s">
        <v>89</v>
      </c>
      <c r="AD3533" t="str">
        <f t="shared" si="55"/>
        <v>10-60</v>
      </c>
      <c r="AE3533" t="str">
        <f>VLOOKUP(AD3533,'Main_Sub Desc'!C:D,2,)</f>
        <v>LPC from invoicing</v>
      </c>
      <c r="AF3533" t="str">
        <f>VLOOKUP(VALUE(H3533),'Main_Sub Desc'!F:G,2,)</f>
        <v>Wst Rev Late Payment</v>
      </c>
      <c r="AG3533">
        <f>IFERROR(VLOOKUP(VALUE(I3533),'PC Mapping'!A:F,6,),"")</f>
        <v>10720</v>
      </c>
      <c r="AH3533" s="13" t="str">
        <f>VLOOKUP(AG3533,'PC Mapping'!L:M,2,)</f>
        <v>All Other Sewer</v>
      </c>
    </row>
    <row r="3534" spans="1:34" x14ac:dyDescent="0.2">
      <c r="A3534" t="s">
        <v>16646</v>
      </c>
      <c r="B3534" t="s">
        <v>16647</v>
      </c>
      <c r="C3534" t="s">
        <v>4519</v>
      </c>
      <c r="D3534" t="s">
        <v>4520</v>
      </c>
      <c r="E3534" s="3">
        <v>45828</v>
      </c>
      <c r="F3534" t="s">
        <v>44</v>
      </c>
      <c r="G3534" t="s">
        <v>3742</v>
      </c>
      <c r="H3534" t="s">
        <v>3722</v>
      </c>
      <c r="I3534" t="s">
        <v>3752</v>
      </c>
      <c r="J3534" t="s">
        <v>4522</v>
      </c>
      <c r="K3534" s="2">
        <v>-5</v>
      </c>
      <c r="L3534" t="s">
        <v>44</v>
      </c>
      <c r="M3534" s="2">
        <v>-5</v>
      </c>
      <c r="N3534" t="s">
        <v>4523</v>
      </c>
      <c r="O3534" t="s">
        <v>4524</v>
      </c>
      <c r="P3534" t="s">
        <v>16648</v>
      </c>
      <c r="Q3534" t="s">
        <v>16649</v>
      </c>
      <c r="R3534" t="s">
        <v>44</v>
      </c>
      <c r="S3534" t="s">
        <v>4527</v>
      </c>
      <c r="T3534" s="3">
        <v>45828</v>
      </c>
      <c r="U3534" s="3">
        <v>45831</v>
      </c>
      <c r="V3534" s="2">
        <v>0</v>
      </c>
      <c r="W3534" t="s">
        <v>44</v>
      </c>
      <c r="X3534" t="s">
        <v>44</v>
      </c>
      <c r="Y3534" t="s">
        <v>16650</v>
      </c>
      <c r="Z3534" t="s">
        <v>16651</v>
      </c>
      <c r="AA3534" t="s">
        <v>4529</v>
      </c>
      <c r="AB3534" t="s">
        <v>4530</v>
      </c>
      <c r="AC3534" t="s">
        <v>89</v>
      </c>
      <c r="AD3534" t="str">
        <f t="shared" si="55"/>
        <v>10-60</v>
      </c>
      <c r="AE3534" t="str">
        <f>VLOOKUP(AD3534,'Main_Sub Desc'!C:D,2,)</f>
        <v>LPC from invoicing</v>
      </c>
      <c r="AF3534" t="str">
        <f>VLOOKUP(VALUE(H3534),'Main_Sub Desc'!F:G,2,)</f>
        <v>Wtr Rev Late Payment</v>
      </c>
      <c r="AG3534">
        <f>IFERROR(VLOOKUP(VALUE(I3534),'PC Mapping'!A:F,6,),"")</f>
        <v>10719</v>
      </c>
      <c r="AH3534" s="13" t="str">
        <f>VLOOKUP(AG3534,'PC Mapping'!L:M,2,)</f>
        <v>All Other Water</v>
      </c>
    </row>
    <row r="3535" spans="1:34" x14ac:dyDescent="0.2">
      <c r="A3535" t="s">
        <v>16652</v>
      </c>
      <c r="B3535" t="s">
        <v>16647</v>
      </c>
      <c r="C3535" t="s">
        <v>4519</v>
      </c>
      <c r="D3535" t="s">
        <v>4520</v>
      </c>
      <c r="E3535" s="3">
        <v>45828</v>
      </c>
      <c r="F3535" t="s">
        <v>44</v>
      </c>
      <c r="G3535" t="s">
        <v>3742</v>
      </c>
      <c r="H3535" t="s">
        <v>3722</v>
      </c>
      <c r="I3535" t="s">
        <v>3752</v>
      </c>
      <c r="J3535" t="s">
        <v>4522</v>
      </c>
      <c r="K3535" s="2">
        <v>-5</v>
      </c>
      <c r="L3535" t="s">
        <v>44</v>
      </c>
      <c r="M3535" s="2">
        <v>-5</v>
      </c>
      <c r="N3535" t="s">
        <v>4523</v>
      </c>
      <c r="O3535" t="s">
        <v>4524</v>
      </c>
      <c r="P3535" t="s">
        <v>16653</v>
      </c>
      <c r="Q3535" t="s">
        <v>16654</v>
      </c>
      <c r="R3535" t="s">
        <v>44</v>
      </c>
      <c r="S3535" t="s">
        <v>4527</v>
      </c>
      <c r="T3535" s="3">
        <v>45828</v>
      </c>
      <c r="U3535" s="3">
        <v>45831</v>
      </c>
      <c r="V3535" s="2">
        <v>0</v>
      </c>
      <c r="W3535" t="s">
        <v>44</v>
      </c>
      <c r="X3535" t="s">
        <v>44</v>
      </c>
      <c r="Y3535" t="s">
        <v>16655</v>
      </c>
      <c r="Z3535" t="s">
        <v>16656</v>
      </c>
      <c r="AA3535" t="s">
        <v>4529</v>
      </c>
      <c r="AB3535" t="s">
        <v>4530</v>
      </c>
      <c r="AC3535" t="s">
        <v>89</v>
      </c>
      <c r="AD3535" t="str">
        <f t="shared" si="55"/>
        <v>10-60</v>
      </c>
      <c r="AE3535" t="str">
        <f>VLOOKUP(AD3535,'Main_Sub Desc'!C:D,2,)</f>
        <v>LPC from invoicing</v>
      </c>
      <c r="AF3535" t="str">
        <f>VLOOKUP(VALUE(H3535),'Main_Sub Desc'!F:G,2,)</f>
        <v>Wtr Rev Late Payment</v>
      </c>
      <c r="AG3535">
        <f>IFERROR(VLOOKUP(VALUE(I3535),'PC Mapping'!A:F,6,),"")</f>
        <v>10719</v>
      </c>
      <c r="AH3535" s="13" t="str">
        <f>VLOOKUP(AG3535,'PC Mapping'!L:M,2,)</f>
        <v>All Other Water</v>
      </c>
    </row>
    <row r="3536" spans="1:34" x14ac:dyDescent="0.2">
      <c r="A3536" t="s">
        <v>16657</v>
      </c>
      <c r="B3536" t="s">
        <v>16647</v>
      </c>
      <c r="C3536" t="s">
        <v>4519</v>
      </c>
      <c r="D3536" t="s">
        <v>4520</v>
      </c>
      <c r="E3536" s="3">
        <v>45828</v>
      </c>
      <c r="F3536" t="s">
        <v>44</v>
      </c>
      <c r="G3536" t="s">
        <v>3742</v>
      </c>
      <c r="H3536" t="s">
        <v>3722</v>
      </c>
      <c r="I3536" t="s">
        <v>3752</v>
      </c>
      <c r="J3536" t="s">
        <v>4522</v>
      </c>
      <c r="K3536" s="2">
        <v>-5</v>
      </c>
      <c r="L3536" t="s">
        <v>44</v>
      </c>
      <c r="M3536" s="2">
        <v>-5</v>
      </c>
      <c r="N3536" t="s">
        <v>4523</v>
      </c>
      <c r="O3536" t="s">
        <v>4524</v>
      </c>
      <c r="P3536" t="s">
        <v>8377</v>
      </c>
      <c r="Q3536" t="s">
        <v>16658</v>
      </c>
      <c r="R3536" t="s">
        <v>44</v>
      </c>
      <c r="S3536" t="s">
        <v>4527</v>
      </c>
      <c r="T3536" s="3">
        <v>45828</v>
      </c>
      <c r="U3536" s="3">
        <v>45831</v>
      </c>
      <c r="V3536" s="2">
        <v>0</v>
      </c>
      <c r="W3536" t="s">
        <v>44</v>
      </c>
      <c r="X3536" t="s">
        <v>44</v>
      </c>
      <c r="Y3536" t="s">
        <v>16659</v>
      </c>
      <c r="Z3536" t="s">
        <v>1849</v>
      </c>
      <c r="AA3536" t="s">
        <v>4529</v>
      </c>
      <c r="AB3536" t="s">
        <v>4530</v>
      </c>
      <c r="AC3536" t="s">
        <v>89</v>
      </c>
      <c r="AD3536" t="str">
        <f t="shared" si="55"/>
        <v>10-60</v>
      </c>
      <c r="AE3536" t="str">
        <f>VLOOKUP(AD3536,'Main_Sub Desc'!C:D,2,)</f>
        <v>LPC from invoicing</v>
      </c>
      <c r="AF3536" t="str">
        <f>VLOOKUP(VALUE(H3536),'Main_Sub Desc'!F:G,2,)</f>
        <v>Wtr Rev Late Payment</v>
      </c>
      <c r="AG3536">
        <f>IFERROR(VLOOKUP(VALUE(I3536),'PC Mapping'!A:F,6,),"")</f>
        <v>10719</v>
      </c>
      <c r="AH3536" s="13" t="str">
        <f>VLOOKUP(AG3536,'PC Mapping'!L:M,2,)</f>
        <v>All Other Water</v>
      </c>
    </row>
    <row r="3537" spans="1:34" x14ac:dyDescent="0.2">
      <c r="A3537" t="s">
        <v>16660</v>
      </c>
      <c r="B3537" t="s">
        <v>16647</v>
      </c>
      <c r="C3537" t="s">
        <v>4519</v>
      </c>
      <c r="D3537" t="s">
        <v>4520</v>
      </c>
      <c r="E3537" s="3">
        <v>45828</v>
      </c>
      <c r="F3537" t="s">
        <v>44</v>
      </c>
      <c r="G3537" t="s">
        <v>3742</v>
      </c>
      <c r="H3537" t="s">
        <v>3722</v>
      </c>
      <c r="I3537" t="s">
        <v>4538</v>
      </c>
      <c r="J3537" t="s">
        <v>4522</v>
      </c>
      <c r="K3537" s="2">
        <v>-5</v>
      </c>
      <c r="L3537" t="s">
        <v>44</v>
      </c>
      <c r="M3537" s="2">
        <v>-5</v>
      </c>
      <c r="N3537" t="s">
        <v>4523</v>
      </c>
      <c r="O3537" t="s">
        <v>4524</v>
      </c>
      <c r="P3537" t="s">
        <v>6152</v>
      </c>
      <c r="Q3537" t="s">
        <v>16661</v>
      </c>
      <c r="R3537" t="s">
        <v>44</v>
      </c>
      <c r="S3537" t="s">
        <v>4527</v>
      </c>
      <c r="T3537" s="3">
        <v>45828</v>
      </c>
      <c r="U3537" s="3">
        <v>45831</v>
      </c>
      <c r="V3537" s="2">
        <v>0</v>
      </c>
      <c r="W3537" t="s">
        <v>44</v>
      </c>
      <c r="X3537" t="s">
        <v>44</v>
      </c>
      <c r="Y3537" t="s">
        <v>16662</v>
      </c>
      <c r="Z3537" t="s">
        <v>16663</v>
      </c>
      <c r="AA3537" t="s">
        <v>4529</v>
      </c>
      <c r="AB3537" t="s">
        <v>4530</v>
      </c>
      <c r="AC3537" t="s">
        <v>89</v>
      </c>
      <c r="AD3537" t="str">
        <f t="shared" si="55"/>
        <v>10-60</v>
      </c>
      <c r="AE3537" t="str">
        <f>VLOOKUP(AD3537,'Main_Sub Desc'!C:D,2,)</f>
        <v>LPC from invoicing</v>
      </c>
      <c r="AF3537" t="str">
        <f>VLOOKUP(VALUE(H3537),'Main_Sub Desc'!F:G,2,)</f>
        <v>Wtr Rev Late Payment</v>
      </c>
      <c r="AG3537">
        <f>IFERROR(VLOOKUP(VALUE(I3537),'PC Mapping'!A:F,6,),"")</f>
        <v>10469</v>
      </c>
      <c r="AH3537" s="13" t="str">
        <f>VLOOKUP(AG3537,'PC Mapping'!L:M,2,)</f>
        <v>Bolivar Water</v>
      </c>
    </row>
    <row r="3538" spans="1:34" x14ac:dyDescent="0.2">
      <c r="A3538" t="s">
        <v>16660</v>
      </c>
      <c r="B3538" t="s">
        <v>16647</v>
      </c>
      <c r="C3538" t="s">
        <v>4519</v>
      </c>
      <c r="D3538" t="s">
        <v>4520</v>
      </c>
      <c r="E3538" s="3">
        <v>45828</v>
      </c>
      <c r="F3538" t="s">
        <v>44</v>
      </c>
      <c r="G3538" t="s">
        <v>3742</v>
      </c>
      <c r="H3538" t="s">
        <v>3716</v>
      </c>
      <c r="I3538" t="s">
        <v>4534</v>
      </c>
      <c r="J3538" t="s">
        <v>4522</v>
      </c>
      <c r="K3538" s="2">
        <v>-5</v>
      </c>
      <c r="L3538" t="s">
        <v>44</v>
      </c>
      <c r="M3538" s="2">
        <v>-5</v>
      </c>
      <c r="N3538" t="s">
        <v>4523</v>
      </c>
      <c r="O3538" t="s">
        <v>4524</v>
      </c>
      <c r="P3538" t="s">
        <v>6152</v>
      </c>
      <c r="Q3538" t="s">
        <v>16664</v>
      </c>
      <c r="R3538" t="s">
        <v>44</v>
      </c>
      <c r="S3538" t="s">
        <v>4527</v>
      </c>
      <c r="T3538" s="3">
        <v>45828</v>
      </c>
      <c r="U3538" s="3">
        <v>45831</v>
      </c>
      <c r="V3538" s="2">
        <v>0</v>
      </c>
      <c r="W3538" t="s">
        <v>44</v>
      </c>
      <c r="X3538" t="s">
        <v>44</v>
      </c>
      <c r="Y3538" t="s">
        <v>16665</v>
      </c>
      <c r="Z3538" t="s">
        <v>16663</v>
      </c>
      <c r="AA3538" t="s">
        <v>4529</v>
      </c>
      <c r="AB3538" t="s">
        <v>4530</v>
      </c>
      <c r="AC3538" t="s">
        <v>89</v>
      </c>
      <c r="AD3538" t="str">
        <f t="shared" si="55"/>
        <v>10-60</v>
      </c>
      <c r="AE3538" t="str">
        <f>VLOOKUP(AD3538,'Main_Sub Desc'!C:D,2,)</f>
        <v>LPC from invoicing</v>
      </c>
      <c r="AF3538" t="str">
        <f>VLOOKUP(VALUE(H3538),'Main_Sub Desc'!F:G,2,)</f>
        <v>Wst Rev Late Payment</v>
      </c>
      <c r="AG3538">
        <f>IFERROR(VLOOKUP(VALUE(I3538),'PC Mapping'!A:F,6,),"")</f>
        <v>10514</v>
      </c>
      <c r="AH3538" s="13" t="str">
        <f>VLOOKUP(AG3538,'PC Mapping'!L:M,2,)</f>
        <v>Bolivar Sewer</v>
      </c>
    </row>
    <row r="3539" spans="1:34" x14ac:dyDescent="0.2">
      <c r="A3539" t="s">
        <v>16666</v>
      </c>
      <c r="B3539" t="s">
        <v>16647</v>
      </c>
      <c r="C3539" t="s">
        <v>4519</v>
      </c>
      <c r="D3539" t="s">
        <v>4520</v>
      </c>
      <c r="E3539" s="3">
        <v>45828</v>
      </c>
      <c r="F3539" t="s">
        <v>44</v>
      </c>
      <c r="G3539" t="s">
        <v>3742</v>
      </c>
      <c r="H3539" t="s">
        <v>3722</v>
      </c>
      <c r="I3539" t="s">
        <v>3752</v>
      </c>
      <c r="J3539" t="s">
        <v>4522</v>
      </c>
      <c r="K3539" s="2">
        <v>-5</v>
      </c>
      <c r="L3539" t="s">
        <v>44</v>
      </c>
      <c r="M3539" s="2">
        <v>-5</v>
      </c>
      <c r="N3539" t="s">
        <v>4523</v>
      </c>
      <c r="O3539" t="s">
        <v>4524</v>
      </c>
      <c r="P3539" t="s">
        <v>16667</v>
      </c>
      <c r="Q3539" t="s">
        <v>16668</v>
      </c>
      <c r="R3539" t="s">
        <v>44</v>
      </c>
      <c r="S3539" t="s">
        <v>4527</v>
      </c>
      <c r="T3539" s="3">
        <v>45828</v>
      </c>
      <c r="U3539" s="3">
        <v>45831</v>
      </c>
      <c r="V3539" s="2">
        <v>0</v>
      </c>
      <c r="W3539" t="s">
        <v>44</v>
      </c>
      <c r="X3539" t="s">
        <v>44</v>
      </c>
      <c r="Y3539" t="s">
        <v>16669</v>
      </c>
      <c r="Z3539" t="s">
        <v>1828</v>
      </c>
      <c r="AA3539" t="s">
        <v>4529</v>
      </c>
      <c r="AB3539" t="s">
        <v>4530</v>
      </c>
      <c r="AC3539" t="s">
        <v>89</v>
      </c>
      <c r="AD3539" t="str">
        <f t="shared" si="55"/>
        <v>10-60</v>
      </c>
      <c r="AE3539" t="str">
        <f>VLOOKUP(AD3539,'Main_Sub Desc'!C:D,2,)</f>
        <v>LPC from invoicing</v>
      </c>
      <c r="AF3539" t="str">
        <f>VLOOKUP(VALUE(H3539),'Main_Sub Desc'!F:G,2,)</f>
        <v>Wtr Rev Late Payment</v>
      </c>
      <c r="AG3539">
        <f>IFERROR(VLOOKUP(VALUE(I3539),'PC Mapping'!A:F,6,),"")</f>
        <v>10719</v>
      </c>
      <c r="AH3539" s="13" t="str">
        <f>VLOOKUP(AG3539,'PC Mapping'!L:M,2,)</f>
        <v>All Other Water</v>
      </c>
    </row>
    <row r="3540" spans="1:34" x14ac:dyDescent="0.2">
      <c r="A3540" t="s">
        <v>16670</v>
      </c>
      <c r="B3540" t="s">
        <v>16671</v>
      </c>
      <c r="C3540" t="s">
        <v>4519</v>
      </c>
      <c r="D3540" t="s">
        <v>4520</v>
      </c>
      <c r="E3540" s="3">
        <v>45828</v>
      </c>
      <c r="F3540" t="s">
        <v>44</v>
      </c>
      <c r="G3540" t="s">
        <v>3742</v>
      </c>
      <c r="H3540" t="s">
        <v>3722</v>
      </c>
      <c r="I3540" t="s">
        <v>3752</v>
      </c>
      <c r="J3540" t="s">
        <v>4522</v>
      </c>
      <c r="K3540" s="2">
        <v>-5</v>
      </c>
      <c r="L3540" t="s">
        <v>44</v>
      </c>
      <c r="M3540" s="2">
        <v>-5</v>
      </c>
      <c r="N3540" t="s">
        <v>4523</v>
      </c>
      <c r="O3540" t="s">
        <v>4524</v>
      </c>
      <c r="P3540" t="s">
        <v>16672</v>
      </c>
      <c r="Q3540" t="s">
        <v>16673</v>
      </c>
      <c r="R3540" t="s">
        <v>44</v>
      </c>
      <c r="S3540" t="s">
        <v>4527</v>
      </c>
      <c r="T3540" s="3">
        <v>45828</v>
      </c>
      <c r="U3540" s="3">
        <v>45831</v>
      </c>
      <c r="V3540" s="2">
        <v>0</v>
      </c>
      <c r="W3540" t="s">
        <v>44</v>
      </c>
      <c r="X3540" t="s">
        <v>44</v>
      </c>
      <c r="Y3540" t="s">
        <v>16674</v>
      </c>
      <c r="Z3540" t="s">
        <v>3553</v>
      </c>
      <c r="AA3540" t="s">
        <v>4529</v>
      </c>
      <c r="AB3540" t="s">
        <v>4530</v>
      </c>
      <c r="AC3540" t="s">
        <v>89</v>
      </c>
      <c r="AD3540" t="str">
        <f t="shared" si="55"/>
        <v>10-60</v>
      </c>
      <c r="AE3540" t="str">
        <f>VLOOKUP(AD3540,'Main_Sub Desc'!C:D,2,)</f>
        <v>LPC from invoicing</v>
      </c>
      <c r="AF3540" t="str">
        <f>VLOOKUP(VALUE(H3540),'Main_Sub Desc'!F:G,2,)</f>
        <v>Wtr Rev Late Payment</v>
      </c>
      <c r="AG3540">
        <f>IFERROR(VLOOKUP(VALUE(I3540),'PC Mapping'!A:F,6,),"")</f>
        <v>10719</v>
      </c>
      <c r="AH3540" s="13" t="str">
        <f>VLOOKUP(AG3540,'PC Mapping'!L:M,2,)</f>
        <v>All Other Water</v>
      </c>
    </row>
    <row r="3541" spans="1:34" x14ac:dyDescent="0.2">
      <c r="A3541" t="s">
        <v>16675</v>
      </c>
      <c r="B3541" t="s">
        <v>16671</v>
      </c>
      <c r="C3541" t="s">
        <v>4519</v>
      </c>
      <c r="D3541" t="s">
        <v>4520</v>
      </c>
      <c r="E3541" s="3">
        <v>45828</v>
      </c>
      <c r="F3541" t="s">
        <v>44</v>
      </c>
      <c r="G3541" t="s">
        <v>3742</v>
      </c>
      <c r="H3541" t="s">
        <v>3722</v>
      </c>
      <c r="I3541" t="s">
        <v>3752</v>
      </c>
      <c r="J3541" t="s">
        <v>4522</v>
      </c>
      <c r="K3541" s="2">
        <v>-5</v>
      </c>
      <c r="L3541" t="s">
        <v>44</v>
      </c>
      <c r="M3541" s="2">
        <v>-5</v>
      </c>
      <c r="N3541" t="s">
        <v>4523</v>
      </c>
      <c r="O3541" t="s">
        <v>4524</v>
      </c>
      <c r="P3541" t="s">
        <v>7007</v>
      </c>
      <c r="Q3541" t="s">
        <v>16676</v>
      </c>
      <c r="R3541" t="s">
        <v>44</v>
      </c>
      <c r="S3541" t="s">
        <v>4527</v>
      </c>
      <c r="T3541" s="3">
        <v>45828</v>
      </c>
      <c r="U3541" s="3">
        <v>45831</v>
      </c>
      <c r="V3541" s="2">
        <v>0</v>
      </c>
      <c r="W3541" t="s">
        <v>44</v>
      </c>
      <c r="X3541" t="s">
        <v>44</v>
      </c>
      <c r="Y3541" t="s">
        <v>16677</v>
      </c>
      <c r="Z3541" t="s">
        <v>16678</v>
      </c>
      <c r="AA3541" t="s">
        <v>4529</v>
      </c>
      <c r="AB3541" t="s">
        <v>4530</v>
      </c>
      <c r="AC3541" t="s">
        <v>99</v>
      </c>
      <c r="AD3541" t="str">
        <f t="shared" si="55"/>
        <v>10-60</v>
      </c>
      <c r="AE3541" t="str">
        <f>VLOOKUP(AD3541,'Main_Sub Desc'!C:D,2,)</f>
        <v>LPC from invoicing</v>
      </c>
      <c r="AF3541" t="str">
        <f>VLOOKUP(VALUE(H3541),'Main_Sub Desc'!F:G,2,)</f>
        <v>Wtr Rev Late Payment</v>
      </c>
      <c r="AG3541">
        <f>IFERROR(VLOOKUP(VALUE(I3541),'PC Mapping'!A:F,6,),"")</f>
        <v>10719</v>
      </c>
      <c r="AH3541" s="13" t="str">
        <f>VLOOKUP(AG3541,'PC Mapping'!L:M,2,)</f>
        <v>All Other Water</v>
      </c>
    </row>
    <row r="3542" spans="1:34" x14ac:dyDescent="0.2">
      <c r="A3542" t="s">
        <v>16679</v>
      </c>
      <c r="B3542" t="s">
        <v>16671</v>
      </c>
      <c r="C3542" t="s">
        <v>4519</v>
      </c>
      <c r="D3542" t="s">
        <v>4520</v>
      </c>
      <c r="E3542" s="3">
        <v>45828</v>
      </c>
      <c r="F3542" t="s">
        <v>44</v>
      </c>
      <c r="G3542" t="s">
        <v>3742</v>
      </c>
      <c r="H3542" t="s">
        <v>3722</v>
      </c>
      <c r="I3542" t="s">
        <v>3752</v>
      </c>
      <c r="J3542" t="s">
        <v>4522</v>
      </c>
      <c r="K3542" s="2">
        <v>-6.6</v>
      </c>
      <c r="L3542" t="s">
        <v>44</v>
      </c>
      <c r="M3542" s="2">
        <v>-6.6</v>
      </c>
      <c r="N3542" t="s">
        <v>4523</v>
      </c>
      <c r="O3542" t="s">
        <v>4524</v>
      </c>
      <c r="P3542" t="s">
        <v>15415</v>
      </c>
      <c r="Q3542" t="s">
        <v>16680</v>
      </c>
      <c r="R3542" t="s">
        <v>44</v>
      </c>
      <c r="S3542" t="s">
        <v>4527</v>
      </c>
      <c r="T3542" s="3">
        <v>45828</v>
      </c>
      <c r="U3542" s="3">
        <v>45831</v>
      </c>
      <c r="V3542" s="2">
        <v>0</v>
      </c>
      <c r="W3542" t="s">
        <v>44</v>
      </c>
      <c r="X3542" t="s">
        <v>44</v>
      </c>
      <c r="Y3542" t="s">
        <v>16681</v>
      </c>
      <c r="Z3542" t="s">
        <v>2747</v>
      </c>
      <c r="AA3542" t="s">
        <v>4529</v>
      </c>
      <c r="AB3542" t="s">
        <v>4530</v>
      </c>
      <c r="AC3542" t="s">
        <v>89</v>
      </c>
      <c r="AD3542" t="str">
        <f t="shared" si="55"/>
        <v>10-60</v>
      </c>
      <c r="AE3542" t="str">
        <f>VLOOKUP(AD3542,'Main_Sub Desc'!C:D,2,)</f>
        <v>LPC from invoicing</v>
      </c>
      <c r="AF3542" t="str">
        <f>VLOOKUP(VALUE(H3542),'Main_Sub Desc'!F:G,2,)</f>
        <v>Wtr Rev Late Payment</v>
      </c>
      <c r="AG3542">
        <f>IFERROR(VLOOKUP(VALUE(I3542),'PC Mapping'!A:F,6,),"")</f>
        <v>10719</v>
      </c>
      <c r="AH3542" s="13" t="str">
        <f>VLOOKUP(AG3542,'PC Mapping'!L:M,2,)</f>
        <v>All Other Water</v>
      </c>
    </row>
    <row r="3543" spans="1:34" x14ac:dyDescent="0.2">
      <c r="A3543" t="s">
        <v>16682</v>
      </c>
      <c r="B3543" t="s">
        <v>16683</v>
      </c>
      <c r="C3543" t="s">
        <v>4519</v>
      </c>
      <c r="D3543" t="s">
        <v>4520</v>
      </c>
      <c r="E3543" s="3">
        <v>45831</v>
      </c>
      <c r="F3543" t="s">
        <v>44</v>
      </c>
      <c r="G3543" t="s">
        <v>3742</v>
      </c>
      <c r="H3543" t="s">
        <v>3722</v>
      </c>
      <c r="I3543" t="s">
        <v>3752</v>
      </c>
      <c r="J3543" t="s">
        <v>4522</v>
      </c>
      <c r="K3543" s="2">
        <v>-8.4499999999999993</v>
      </c>
      <c r="L3543" t="s">
        <v>44</v>
      </c>
      <c r="M3543" s="2">
        <v>-8.4499999999999993</v>
      </c>
      <c r="N3543" t="s">
        <v>4523</v>
      </c>
      <c r="O3543" t="s">
        <v>4524</v>
      </c>
      <c r="P3543" t="s">
        <v>16684</v>
      </c>
      <c r="Q3543" t="s">
        <v>16685</v>
      </c>
      <c r="R3543" t="s">
        <v>44</v>
      </c>
      <c r="S3543" t="s">
        <v>4527</v>
      </c>
      <c r="T3543" s="3">
        <v>45831</v>
      </c>
      <c r="U3543" s="3">
        <v>45832</v>
      </c>
      <c r="V3543" s="2">
        <v>0</v>
      </c>
      <c r="W3543" t="s">
        <v>44</v>
      </c>
      <c r="X3543" t="s">
        <v>44</v>
      </c>
      <c r="Y3543" t="s">
        <v>16686</v>
      </c>
      <c r="Z3543" t="s">
        <v>2255</v>
      </c>
      <c r="AA3543" t="s">
        <v>4529</v>
      </c>
      <c r="AB3543" t="s">
        <v>4530</v>
      </c>
      <c r="AC3543" t="s">
        <v>89</v>
      </c>
      <c r="AD3543" t="str">
        <f t="shared" si="55"/>
        <v>10-60</v>
      </c>
      <c r="AE3543" t="str">
        <f>VLOOKUP(AD3543,'Main_Sub Desc'!C:D,2,)</f>
        <v>LPC from invoicing</v>
      </c>
      <c r="AF3543" t="str">
        <f>VLOOKUP(VALUE(H3543),'Main_Sub Desc'!F:G,2,)</f>
        <v>Wtr Rev Late Payment</v>
      </c>
      <c r="AG3543">
        <f>IFERROR(VLOOKUP(VALUE(I3543),'PC Mapping'!A:F,6,),"")</f>
        <v>10719</v>
      </c>
      <c r="AH3543" s="13" t="str">
        <f>VLOOKUP(AG3543,'PC Mapping'!L:M,2,)</f>
        <v>All Other Water</v>
      </c>
    </row>
    <row r="3544" spans="1:34" x14ac:dyDescent="0.2">
      <c r="A3544" t="s">
        <v>16687</v>
      </c>
      <c r="B3544" t="s">
        <v>16683</v>
      </c>
      <c r="C3544" t="s">
        <v>4519</v>
      </c>
      <c r="D3544" t="s">
        <v>4520</v>
      </c>
      <c r="E3544" s="3">
        <v>45831</v>
      </c>
      <c r="F3544" t="s">
        <v>44</v>
      </c>
      <c r="G3544" t="s">
        <v>3742</v>
      </c>
      <c r="H3544" t="s">
        <v>3722</v>
      </c>
      <c r="I3544" t="s">
        <v>3752</v>
      </c>
      <c r="J3544" t="s">
        <v>4522</v>
      </c>
      <c r="K3544" s="2">
        <v>-5</v>
      </c>
      <c r="L3544" t="s">
        <v>44</v>
      </c>
      <c r="M3544" s="2">
        <v>-5</v>
      </c>
      <c r="N3544" t="s">
        <v>4523</v>
      </c>
      <c r="O3544" t="s">
        <v>4524</v>
      </c>
      <c r="P3544" t="s">
        <v>4847</v>
      </c>
      <c r="Q3544" t="s">
        <v>16688</v>
      </c>
      <c r="R3544" t="s">
        <v>44</v>
      </c>
      <c r="S3544" t="s">
        <v>4527</v>
      </c>
      <c r="T3544" s="3">
        <v>45831</v>
      </c>
      <c r="U3544" s="3">
        <v>45832</v>
      </c>
      <c r="V3544" s="2">
        <v>0</v>
      </c>
      <c r="W3544" t="s">
        <v>44</v>
      </c>
      <c r="X3544" t="s">
        <v>44</v>
      </c>
      <c r="Y3544" t="s">
        <v>16689</v>
      </c>
      <c r="Z3544" t="s">
        <v>16690</v>
      </c>
      <c r="AA3544" t="s">
        <v>4529</v>
      </c>
      <c r="AB3544" t="s">
        <v>4530</v>
      </c>
      <c r="AC3544" t="s">
        <v>99</v>
      </c>
      <c r="AD3544" t="str">
        <f t="shared" si="55"/>
        <v>10-60</v>
      </c>
      <c r="AE3544" t="str">
        <f>VLOOKUP(AD3544,'Main_Sub Desc'!C:D,2,)</f>
        <v>LPC from invoicing</v>
      </c>
      <c r="AF3544" t="str">
        <f>VLOOKUP(VALUE(H3544),'Main_Sub Desc'!F:G,2,)</f>
        <v>Wtr Rev Late Payment</v>
      </c>
      <c r="AG3544">
        <f>IFERROR(VLOOKUP(VALUE(I3544),'PC Mapping'!A:F,6,),"")</f>
        <v>10719</v>
      </c>
      <c r="AH3544" s="13" t="str">
        <f>VLOOKUP(AG3544,'PC Mapping'!L:M,2,)</f>
        <v>All Other Water</v>
      </c>
    </row>
    <row r="3545" spans="1:34" x14ac:dyDescent="0.2">
      <c r="A3545" t="s">
        <v>16691</v>
      </c>
      <c r="B3545" t="s">
        <v>16683</v>
      </c>
      <c r="C3545" t="s">
        <v>4519</v>
      </c>
      <c r="D3545" t="s">
        <v>4520</v>
      </c>
      <c r="E3545" s="3">
        <v>45831</v>
      </c>
      <c r="F3545" t="s">
        <v>44</v>
      </c>
      <c r="G3545" t="s">
        <v>3742</v>
      </c>
      <c r="H3545" t="s">
        <v>3716</v>
      </c>
      <c r="I3545" t="s">
        <v>4534</v>
      </c>
      <c r="J3545" t="s">
        <v>4522</v>
      </c>
      <c r="K3545" s="2">
        <v>-5</v>
      </c>
      <c r="L3545" t="s">
        <v>44</v>
      </c>
      <c r="M3545" s="2">
        <v>-5</v>
      </c>
      <c r="N3545" t="s">
        <v>4523</v>
      </c>
      <c r="O3545" t="s">
        <v>4524</v>
      </c>
      <c r="P3545" t="s">
        <v>10394</v>
      </c>
      <c r="Q3545" t="s">
        <v>16692</v>
      </c>
      <c r="R3545" t="s">
        <v>44</v>
      </c>
      <c r="S3545" t="s">
        <v>4527</v>
      </c>
      <c r="T3545" s="3">
        <v>45831</v>
      </c>
      <c r="U3545" s="3">
        <v>45832</v>
      </c>
      <c r="V3545" s="2">
        <v>0</v>
      </c>
      <c r="W3545" t="s">
        <v>44</v>
      </c>
      <c r="X3545" t="s">
        <v>44</v>
      </c>
      <c r="Y3545" t="s">
        <v>16693</v>
      </c>
      <c r="Z3545" t="s">
        <v>1086</v>
      </c>
      <c r="AA3545" t="s">
        <v>4529</v>
      </c>
      <c r="AB3545" t="s">
        <v>4530</v>
      </c>
      <c r="AC3545" t="s">
        <v>89</v>
      </c>
      <c r="AD3545" t="str">
        <f t="shared" si="55"/>
        <v>10-60</v>
      </c>
      <c r="AE3545" t="str">
        <f>VLOOKUP(AD3545,'Main_Sub Desc'!C:D,2,)</f>
        <v>LPC from invoicing</v>
      </c>
      <c r="AF3545" t="str">
        <f>VLOOKUP(VALUE(H3545),'Main_Sub Desc'!F:G,2,)</f>
        <v>Wst Rev Late Payment</v>
      </c>
      <c r="AG3545">
        <f>IFERROR(VLOOKUP(VALUE(I3545),'PC Mapping'!A:F,6,),"")</f>
        <v>10514</v>
      </c>
      <c r="AH3545" s="13" t="str">
        <f>VLOOKUP(AG3545,'PC Mapping'!L:M,2,)</f>
        <v>Bolivar Sewer</v>
      </c>
    </row>
    <row r="3546" spans="1:34" x14ac:dyDescent="0.2">
      <c r="A3546" t="s">
        <v>16691</v>
      </c>
      <c r="B3546" t="s">
        <v>16683</v>
      </c>
      <c r="C3546" t="s">
        <v>4519</v>
      </c>
      <c r="D3546" t="s">
        <v>4520</v>
      </c>
      <c r="E3546" s="3">
        <v>45831</v>
      </c>
      <c r="F3546" t="s">
        <v>44</v>
      </c>
      <c r="G3546" t="s">
        <v>3742</v>
      </c>
      <c r="H3546" t="s">
        <v>3722</v>
      </c>
      <c r="I3546" t="s">
        <v>4538</v>
      </c>
      <c r="J3546" t="s">
        <v>4522</v>
      </c>
      <c r="K3546" s="2">
        <v>-5</v>
      </c>
      <c r="L3546" t="s">
        <v>44</v>
      </c>
      <c r="M3546" s="2">
        <v>-5</v>
      </c>
      <c r="N3546" t="s">
        <v>4523</v>
      </c>
      <c r="O3546" t="s">
        <v>4524</v>
      </c>
      <c r="P3546" t="s">
        <v>10394</v>
      </c>
      <c r="Q3546" t="s">
        <v>16694</v>
      </c>
      <c r="R3546" t="s">
        <v>44</v>
      </c>
      <c r="S3546" t="s">
        <v>4527</v>
      </c>
      <c r="T3546" s="3">
        <v>45831</v>
      </c>
      <c r="U3546" s="3">
        <v>45832</v>
      </c>
      <c r="V3546" s="2">
        <v>0</v>
      </c>
      <c r="W3546" t="s">
        <v>44</v>
      </c>
      <c r="X3546" t="s">
        <v>44</v>
      </c>
      <c r="Y3546" t="s">
        <v>16695</v>
      </c>
      <c r="Z3546" t="s">
        <v>1086</v>
      </c>
      <c r="AA3546" t="s">
        <v>4529</v>
      </c>
      <c r="AB3546" t="s">
        <v>4530</v>
      </c>
      <c r="AC3546" t="s">
        <v>89</v>
      </c>
      <c r="AD3546" t="str">
        <f t="shared" si="55"/>
        <v>10-60</v>
      </c>
      <c r="AE3546" t="str">
        <f>VLOOKUP(AD3546,'Main_Sub Desc'!C:D,2,)</f>
        <v>LPC from invoicing</v>
      </c>
      <c r="AF3546" t="str">
        <f>VLOOKUP(VALUE(H3546),'Main_Sub Desc'!F:G,2,)</f>
        <v>Wtr Rev Late Payment</v>
      </c>
      <c r="AG3546">
        <f>IFERROR(VLOOKUP(VALUE(I3546),'PC Mapping'!A:F,6,),"")</f>
        <v>10469</v>
      </c>
      <c r="AH3546" s="13" t="str">
        <f>VLOOKUP(AG3546,'PC Mapping'!L:M,2,)</f>
        <v>Bolivar Water</v>
      </c>
    </row>
    <row r="3547" spans="1:34" x14ac:dyDescent="0.2">
      <c r="A3547" t="s">
        <v>16696</v>
      </c>
      <c r="B3547" t="s">
        <v>16683</v>
      </c>
      <c r="C3547" t="s">
        <v>4519</v>
      </c>
      <c r="D3547" t="s">
        <v>4520</v>
      </c>
      <c r="E3547" s="3">
        <v>45831</v>
      </c>
      <c r="F3547" t="s">
        <v>44</v>
      </c>
      <c r="G3547" t="s">
        <v>3742</v>
      </c>
      <c r="H3547" t="s">
        <v>3722</v>
      </c>
      <c r="I3547" t="s">
        <v>4538</v>
      </c>
      <c r="J3547" t="s">
        <v>4522</v>
      </c>
      <c r="K3547" s="2">
        <v>-5</v>
      </c>
      <c r="L3547" t="s">
        <v>44</v>
      </c>
      <c r="M3547" s="2">
        <v>-5</v>
      </c>
      <c r="N3547" t="s">
        <v>4523</v>
      </c>
      <c r="O3547" t="s">
        <v>4524</v>
      </c>
      <c r="P3547" t="s">
        <v>16697</v>
      </c>
      <c r="Q3547" t="s">
        <v>16698</v>
      </c>
      <c r="R3547" t="s">
        <v>44</v>
      </c>
      <c r="S3547" t="s">
        <v>4527</v>
      </c>
      <c r="T3547" s="3">
        <v>45831</v>
      </c>
      <c r="U3547" s="3">
        <v>45832</v>
      </c>
      <c r="V3547" s="2">
        <v>0</v>
      </c>
      <c r="W3547" t="s">
        <v>44</v>
      </c>
      <c r="X3547" t="s">
        <v>44</v>
      </c>
      <c r="Y3547" t="s">
        <v>16699</v>
      </c>
      <c r="Z3547" t="s">
        <v>370</v>
      </c>
      <c r="AA3547" t="s">
        <v>4529</v>
      </c>
      <c r="AB3547" t="s">
        <v>4530</v>
      </c>
      <c r="AC3547" t="s">
        <v>89</v>
      </c>
      <c r="AD3547" t="str">
        <f t="shared" si="55"/>
        <v>10-60</v>
      </c>
      <c r="AE3547" t="str">
        <f>VLOOKUP(AD3547,'Main_Sub Desc'!C:D,2,)</f>
        <v>LPC from invoicing</v>
      </c>
      <c r="AF3547" t="str">
        <f>VLOOKUP(VALUE(H3547),'Main_Sub Desc'!F:G,2,)</f>
        <v>Wtr Rev Late Payment</v>
      </c>
      <c r="AG3547">
        <f>IFERROR(VLOOKUP(VALUE(I3547),'PC Mapping'!A:F,6,),"")</f>
        <v>10469</v>
      </c>
      <c r="AH3547" s="13" t="str">
        <f>VLOOKUP(AG3547,'PC Mapping'!L:M,2,)</f>
        <v>Bolivar Water</v>
      </c>
    </row>
    <row r="3548" spans="1:34" x14ac:dyDescent="0.2">
      <c r="A3548" t="s">
        <v>16696</v>
      </c>
      <c r="B3548" t="s">
        <v>16683</v>
      </c>
      <c r="C3548" t="s">
        <v>4519</v>
      </c>
      <c r="D3548" t="s">
        <v>4520</v>
      </c>
      <c r="E3548" s="3">
        <v>45831</v>
      </c>
      <c r="F3548" t="s">
        <v>44</v>
      </c>
      <c r="G3548" t="s">
        <v>3742</v>
      </c>
      <c r="H3548" t="s">
        <v>3716</v>
      </c>
      <c r="I3548" t="s">
        <v>4534</v>
      </c>
      <c r="J3548" t="s">
        <v>4522</v>
      </c>
      <c r="K3548" s="2">
        <v>-5</v>
      </c>
      <c r="L3548" t="s">
        <v>44</v>
      </c>
      <c r="M3548" s="2">
        <v>-5</v>
      </c>
      <c r="N3548" t="s">
        <v>4523</v>
      </c>
      <c r="O3548" t="s">
        <v>4524</v>
      </c>
      <c r="P3548" t="s">
        <v>16697</v>
      </c>
      <c r="Q3548" t="s">
        <v>16700</v>
      </c>
      <c r="R3548" t="s">
        <v>44</v>
      </c>
      <c r="S3548" t="s">
        <v>4527</v>
      </c>
      <c r="T3548" s="3">
        <v>45831</v>
      </c>
      <c r="U3548" s="3">
        <v>45832</v>
      </c>
      <c r="V3548" s="2">
        <v>0</v>
      </c>
      <c r="W3548" t="s">
        <v>44</v>
      </c>
      <c r="X3548" t="s">
        <v>44</v>
      </c>
      <c r="Y3548" t="s">
        <v>16701</v>
      </c>
      <c r="Z3548" t="s">
        <v>370</v>
      </c>
      <c r="AA3548" t="s">
        <v>4529</v>
      </c>
      <c r="AB3548" t="s">
        <v>4530</v>
      </c>
      <c r="AC3548" t="s">
        <v>89</v>
      </c>
      <c r="AD3548" t="str">
        <f t="shared" si="55"/>
        <v>10-60</v>
      </c>
      <c r="AE3548" t="str">
        <f>VLOOKUP(AD3548,'Main_Sub Desc'!C:D,2,)</f>
        <v>LPC from invoicing</v>
      </c>
      <c r="AF3548" t="str">
        <f>VLOOKUP(VALUE(H3548),'Main_Sub Desc'!F:G,2,)</f>
        <v>Wst Rev Late Payment</v>
      </c>
      <c r="AG3548">
        <f>IFERROR(VLOOKUP(VALUE(I3548),'PC Mapping'!A:F,6,),"")</f>
        <v>10514</v>
      </c>
      <c r="AH3548" s="13" t="str">
        <f>VLOOKUP(AG3548,'PC Mapping'!L:M,2,)</f>
        <v>Bolivar Sewer</v>
      </c>
    </row>
    <row r="3549" spans="1:34" x14ac:dyDescent="0.2">
      <c r="A3549" t="s">
        <v>16702</v>
      </c>
      <c r="B3549" t="s">
        <v>16703</v>
      </c>
      <c r="C3549" t="s">
        <v>4519</v>
      </c>
      <c r="D3549" t="s">
        <v>4520</v>
      </c>
      <c r="E3549" s="3">
        <v>45831</v>
      </c>
      <c r="F3549" t="s">
        <v>44</v>
      </c>
      <c r="G3549" t="s">
        <v>3742</v>
      </c>
      <c r="H3549" t="s">
        <v>3722</v>
      </c>
      <c r="I3549" t="s">
        <v>4538</v>
      </c>
      <c r="J3549" t="s">
        <v>4522</v>
      </c>
      <c r="K3549" s="2">
        <v>-5</v>
      </c>
      <c r="L3549" t="s">
        <v>44</v>
      </c>
      <c r="M3549" s="2">
        <v>-5</v>
      </c>
      <c r="N3549" t="s">
        <v>4523</v>
      </c>
      <c r="O3549" t="s">
        <v>4524</v>
      </c>
      <c r="P3549" t="s">
        <v>16704</v>
      </c>
      <c r="Q3549" t="s">
        <v>16705</v>
      </c>
      <c r="R3549" t="s">
        <v>44</v>
      </c>
      <c r="S3549" t="s">
        <v>4527</v>
      </c>
      <c r="T3549" s="3">
        <v>45831</v>
      </c>
      <c r="U3549" s="3">
        <v>45832</v>
      </c>
      <c r="V3549" s="2">
        <v>0</v>
      </c>
      <c r="W3549" t="s">
        <v>44</v>
      </c>
      <c r="X3549" t="s">
        <v>44</v>
      </c>
      <c r="Y3549" t="s">
        <v>16706</v>
      </c>
      <c r="Z3549" t="s">
        <v>16707</v>
      </c>
      <c r="AA3549" t="s">
        <v>4529</v>
      </c>
      <c r="AB3549" t="s">
        <v>4530</v>
      </c>
      <c r="AC3549" t="s">
        <v>89</v>
      </c>
      <c r="AD3549" t="str">
        <f t="shared" si="55"/>
        <v>10-60</v>
      </c>
      <c r="AE3549" t="str">
        <f>VLOOKUP(AD3549,'Main_Sub Desc'!C:D,2,)</f>
        <v>LPC from invoicing</v>
      </c>
      <c r="AF3549" t="str">
        <f>VLOOKUP(VALUE(H3549),'Main_Sub Desc'!F:G,2,)</f>
        <v>Wtr Rev Late Payment</v>
      </c>
      <c r="AG3549">
        <f>IFERROR(VLOOKUP(VALUE(I3549),'PC Mapping'!A:F,6,),"")</f>
        <v>10469</v>
      </c>
      <c r="AH3549" s="13" t="str">
        <f>VLOOKUP(AG3549,'PC Mapping'!L:M,2,)</f>
        <v>Bolivar Water</v>
      </c>
    </row>
    <row r="3550" spans="1:34" x14ac:dyDescent="0.2">
      <c r="A3550" t="s">
        <v>16702</v>
      </c>
      <c r="B3550" t="s">
        <v>16703</v>
      </c>
      <c r="C3550" t="s">
        <v>4519</v>
      </c>
      <c r="D3550" t="s">
        <v>4520</v>
      </c>
      <c r="E3550" s="3">
        <v>45831</v>
      </c>
      <c r="F3550" t="s">
        <v>44</v>
      </c>
      <c r="G3550" t="s">
        <v>3742</v>
      </c>
      <c r="H3550" t="s">
        <v>3716</v>
      </c>
      <c r="I3550" t="s">
        <v>4534</v>
      </c>
      <c r="J3550" t="s">
        <v>4522</v>
      </c>
      <c r="K3550" s="2">
        <v>-5</v>
      </c>
      <c r="L3550" t="s">
        <v>44</v>
      </c>
      <c r="M3550" s="2">
        <v>-5</v>
      </c>
      <c r="N3550" t="s">
        <v>4523</v>
      </c>
      <c r="O3550" t="s">
        <v>4524</v>
      </c>
      <c r="P3550" t="s">
        <v>16704</v>
      </c>
      <c r="Q3550" t="s">
        <v>16708</v>
      </c>
      <c r="R3550" t="s">
        <v>44</v>
      </c>
      <c r="S3550" t="s">
        <v>4527</v>
      </c>
      <c r="T3550" s="3">
        <v>45831</v>
      </c>
      <c r="U3550" s="3">
        <v>45832</v>
      </c>
      <c r="V3550" s="2">
        <v>0</v>
      </c>
      <c r="W3550" t="s">
        <v>44</v>
      </c>
      <c r="X3550" t="s">
        <v>44</v>
      </c>
      <c r="Y3550" t="s">
        <v>16709</v>
      </c>
      <c r="Z3550" t="s">
        <v>16707</v>
      </c>
      <c r="AA3550" t="s">
        <v>4529</v>
      </c>
      <c r="AB3550" t="s">
        <v>4530</v>
      </c>
      <c r="AC3550" t="s">
        <v>89</v>
      </c>
      <c r="AD3550" t="str">
        <f t="shared" si="55"/>
        <v>10-60</v>
      </c>
      <c r="AE3550" t="str">
        <f>VLOOKUP(AD3550,'Main_Sub Desc'!C:D,2,)</f>
        <v>LPC from invoicing</v>
      </c>
      <c r="AF3550" t="str">
        <f>VLOOKUP(VALUE(H3550),'Main_Sub Desc'!F:G,2,)</f>
        <v>Wst Rev Late Payment</v>
      </c>
      <c r="AG3550">
        <f>IFERROR(VLOOKUP(VALUE(I3550),'PC Mapping'!A:F,6,),"")</f>
        <v>10514</v>
      </c>
      <c r="AH3550" s="13" t="str">
        <f>VLOOKUP(AG3550,'PC Mapping'!L:M,2,)</f>
        <v>Bolivar Sewer</v>
      </c>
    </row>
    <row r="3551" spans="1:34" x14ac:dyDescent="0.2">
      <c r="A3551" t="s">
        <v>16710</v>
      </c>
      <c r="B3551" t="s">
        <v>16683</v>
      </c>
      <c r="C3551" t="s">
        <v>4519</v>
      </c>
      <c r="D3551" t="s">
        <v>4520</v>
      </c>
      <c r="E3551" s="3">
        <v>45831</v>
      </c>
      <c r="F3551" t="s">
        <v>44</v>
      </c>
      <c r="G3551" t="s">
        <v>3742</v>
      </c>
      <c r="H3551" t="s">
        <v>3722</v>
      </c>
      <c r="I3551" t="s">
        <v>4538</v>
      </c>
      <c r="J3551" t="s">
        <v>4522</v>
      </c>
      <c r="K3551" s="2">
        <v>-5</v>
      </c>
      <c r="L3551" t="s">
        <v>44</v>
      </c>
      <c r="M3551" s="2">
        <v>-5</v>
      </c>
      <c r="N3551" t="s">
        <v>4523</v>
      </c>
      <c r="O3551" t="s">
        <v>4524</v>
      </c>
      <c r="P3551" t="s">
        <v>16711</v>
      </c>
      <c r="Q3551" t="s">
        <v>16712</v>
      </c>
      <c r="R3551" t="s">
        <v>44</v>
      </c>
      <c r="S3551" t="s">
        <v>4527</v>
      </c>
      <c r="T3551" s="3">
        <v>45831</v>
      </c>
      <c r="U3551" s="3">
        <v>45832</v>
      </c>
      <c r="V3551" s="2">
        <v>0</v>
      </c>
      <c r="W3551" t="s">
        <v>44</v>
      </c>
      <c r="X3551" t="s">
        <v>44</v>
      </c>
      <c r="Y3551" t="s">
        <v>16713</v>
      </c>
      <c r="Z3551" t="s">
        <v>16714</v>
      </c>
      <c r="AA3551" t="s">
        <v>4529</v>
      </c>
      <c r="AB3551" t="s">
        <v>4530</v>
      </c>
      <c r="AC3551" t="s">
        <v>89</v>
      </c>
      <c r="AD3551" t="str">
        <f t="shared" si="55"/>
        <v>10-60</v>
      </c>
      <c r="AE3551" t="str">
        <f>VLOOKUP(AD3551,'Main_Sub Desc'!C:D,2,)</f>
        <v>LPC from invoicing</v>
      </c>
      <c r="AF3551" t="str">
        <f>VLOOKUP(VALUE(H3551),'Main_Sub Desc'!F:G,2,)</f>
        <v>Wtr Rev Late Payment</v>
      </c>
      <c r="AG3551">
        <f>IFERROR(VLOOKUP(VALUE(I3551),'PC Mapping'!A:F,6,),"")</f>
        <v>10469</v>
      </c>
      <c r="AH3551" s="13" t="str">
        <f>VLOOKUP(AG3551,'PC Mapping'!L:M,2,)</f>
        <v>Bolivar Water</v>
      </c>
    </row>
    <row r="3552" spans="1:34" x14ac:dyDescent="0.2">
      <c r="A3552" t="s">
        <v>16710</v>
      </c>
      <c r="B3552" t="s">
        <v>16683</v>
      </c>
      <c r="C3552" t="s">
        <v>4519</v>
      </c>
      <c r="D3552" t="s">
        <v>4520</v>
      </c>
      <c r="E3552" s="3">
        <v>45831</v>
      </c>
      <c r="F3552" t="s">
        <v>44</v>
      </c>
      <c r="G3552" t="s">
        <v>3742</v>
      </c>
      <c r="H3552" t="s">
        <v>3716</v>
      </c>
      <c r="I3552" t="s">
        <v>4534</v>
      </c>
      <c r="J3552" t="s">
        <v>4522</v>
      </c>
      <c r="K3552" s="2">
        <v>-5</v>
      </c>
      <c r="L3552" t="s">
        <v>44</v>
      </c>
      <c r="M3552" s="2">
        <v>-5</v>
      </c>
      <c r="N3552" t="s">
        <v>4523</v>
      </c>
      <c r="O3552" t="s">
        <v>4524</v>
      </c>
      <c r="P3552" t="s">
        <v>16711</v>
      </c>
      <c r="Q3552" t="s">
        <v>16715</v>
      </c>
      <c r="R3552" t="s">
        <v>44</v>
      </c>
      <c r="S3552" t="s">
        <v>4527</v>
      </c>
      <c r="T3552" s="3">
        <v>45831</v>
      </c>
      <c r="U3552" s="3">
        <v>45832</v>
      </c>
      <c r="V3552" s="2">
        <v>0</v>
      </c>
      <c r="W3552" t="s">
        <v>44</v>
      </c>
      <c r="X3552" t="s">
        <v>44</v>
      </c>
      <c r="Y3552" t="s">
        <v>16716</v>
      </c>
      <c r="Z3552" t="s">
        <v>16714</v>
      </c>
      <c r="AA3552" t="s">
        <v>4529</v>
      </c>
      <c r="AB3552" t="s">
        <v>4530</v>
      </c>
      <c r="AC3552" t="s">
        <v>89</v>
      </c>
      <c r="AD3552" t="str">
        <f t="shared" si="55"/>
        <v>10-60</v>
      </c>
      <c r="AE3552" t="str">
        <f>VLOOKUP(AD3552,'Main_Sub Desc'!C:D,2,)</f>
        <v>LPC from invoicing</v>
      </c>
      <c r="AF3552" t="str">
        <f>VLOOKUP(VALUE(H3552),'Main_Sub Desc'!F:G,2,)</f>
        <v>Wst Rev Late Payment</v>
      </c>
      <c r="AG3552">
        <f>IFERROR(VLOOKUP(VALUE(I3552),'PC Mapping'!A:F,6,),"")</f>
        <v>10514</v>
      </c>
      <c r="AH3552" s="13" t="str">
        <f>VLOOKUP(AG3552,'PC Mapping'!L:M,2,)</f>
        <v>Bolivar Sewer</v>
      </c>
    </row>
    <row r="3553" spans="1:34" x14ac:dyDescent="0.2">
      <c r="A3553" t="s">
        <v>16717</v>
      </c>
      <c r="B3553" t="s">
        <v>16683</v>
      </c>
      <c r="C3553" t="s">
        <v>4519</v>
      </c>
      <c r="D3553" t="s">
        <v>4520</v>
      </c>
      <c r="E3553" s="3">
        <v>45831</v>
      </c>
      <c r="F3553" t="s">
        <v>44</v>
      </c>
      <c r="G3553" t="s">
        <v>3742</v>
      </c>
      <c r="H3553" t="s">
        <v>3722</v>
      </c>
      <c r="I3553" t="s">
        <v>3752</v>
      </c>
      <c r="J3553" t="s">
        <v>4522</v>
      </c>
      <c r="K3553" s="2">
        <v>-5</v>
      </c>
      <c r="L3553" t="s">
        <v>44</v>
      </c>
      <c r="M3553" s="2">
        <v>-5</v>
      </c>
      <c r="N3553" t="s">
        <v>4523</v>
      </c>
      <c r="O3553" t="s">
        <v>4524</v>
      </c>
      <c r="P3553" t="s">
        <v>16718</v>
      </c>
      <c r="Q3553" t="s">
        <v>16719</v>
      </c>
      <c r="R3553" t="s">
        <v>44</v>
      </c>
      <c r="S3553" t="s">
        <v>4527</v>
      </c>
      <c r="T3553" s="3">
        <v>45831</v>
      </c>
      <c r="U3553" s="3">
        <v>45832</v>
      </c>
      <c r="V3553" s="2">
        <v>0</v>
      </c>
      <c r="W3553" t="s">
        <v>44</v>
      </c>
      <c r="X3553" t="s">
        <v>44</v>
      </c>
      <c r="Y3553" t="s">
        <v>16720</v>
      </c>
      <c r="Z3553" t="s">
        <v>16721</v>
      </c>
      <c r="AA3553" t="s">
        <v>4529</v>
      </c>
      <c r="AB3553" t="s">
        <v>4530</v>
      </c>
      <c r="AC3553" t="s">
        <v>89</v>
      </c>
      <c r="AD3553" t="str">
        <f t="shared" si="55"/>
        <v>10-60</v>
      </c>
      <c r="AE3553" t="str">
        <f>VLOOKUP(AD3553,'Main_Sub Desc'!C:D,2,)</f>
        <v>LPC from invoicing</v>
      </c>
      <c r="AF3553" t="str">
        <f>VLOOKUP(VALUE(H3553),'Main_Sub Desc'!F:G,2,)</f>
        <v>Wtr Rev Late Payment</v>
      </c>
      <c r="AG3553">
        <f>IFERROR(VLOOKUP(VALUE(I3553),'PC Mapping'!A:F,6,),"")</f>
        <v>10719</v>
      </c>
      <c r="AH3553" s="13" t="str">
        <f>VLOOKUP(AG3553,'PC Mapping'!L:M,2,)</f>
        <v>All Other Water</v>
      </c>
    </row>
    <row r="3554" spans="1:34" x14ac:dyDescent="0.2">
      <c r="A3554" t="s">
        <v>16722</v>
      </c>
      <c r="B3554" t="s">
        <v>16683</v>
      </c>
      <c r="C3554" t="s">
        <v>4519</v>
      </c>
      <c r="D3554" t="s">
        <v>4520</v>
      </c>
      <c r="E3554" s="3">
        <v>45831</v>
      </c>
      <c r="F3554" t="s">
        <v>44</v>
      </c>
      <c r="G3554" t="s">
        <v>3742</v>
      </c>
      <c r="H3554" t="s">
        <v>3722</v>
      </c>
      <c r="I3554" t="s">
        <v>3752</v>
      </c>
      <c r="J3554" t="s">
        <v>4522</v>
      </c>
      <c r="K3554" s="2">
        <v>-5</v>
      </c>
      <c r="L3554" t="s">
        <v>44</v>
      </c>
      <c r="M3554" s="2">
        <v>-5</v>
      </c>
      <c r="N3554" t="s">
        <v>4523</v>
      </c>
      <c r="O3554" t="s">
        <v>4524</v>
      </c>
      <c r="P3554" t="s">
        <v>7640</v>
      </c>
      <c r="Q3554" t="s">
        <v>16723</v>
      </c>
      <c r="R3554" t="s">
        <v>44</v>
      </c>
      <c r="S3554" t="s">
        <v>4527</v>
      </c>
      <c r="T3554" s="3">
        <v>45831</v>
      </c>
      <c r="U3554" s="3">
        <v>45832</v>
      </c>
      <c r="V3554" s="2">
        <v>0</v>
      </c>
      <c r="W3554" t="s">
        <v>44</v>
      </c>
      <c r="X3554" t="s">
        <v>44</v>
      </c>
      <c r="Y3554" t="s">
        <v>16724</v>
      </c>
      <c r="Z3554" t="s">
        <v>16725</v>
      </c>
      <c r="AA3554" t="s">
        <v>4529</v>
      </c>
      <c r="AB3554" t="s">
        <v>4530</v>
      </c>
      <c r="AC3554" t="s">
        <v>89</v>
      </c>
      <c r="AD3554" t="str">
        <f t="shared" si="55"/>
        <v>10-60</v>
      </c>
      <c r="AE3554" t="str">
        <f>VLOOKUP(AD3554,'Main_Sub Desc'!C:D,2,)</f>
        <v>LPC from invoicing</v>
      </c>
      <c r="AF3554" t="str">
        <f>VLOOKUP(VALUE(H3554),'Main_Sub Desc'!F:G,2,)</f>
        <v>Wtr Rev Late Payment</v>
      </c>
      <c r="AG3554">
        <f>IFERROR(VLOOKUP(VALUE(I3554),'PC Mapping'!A:F,6,),"")</f>
        <v>10719</v>
      </c>
      <c r="AH3554" s="13" t="str">
        <f>VLOOKUP(AG3554,'PC Mapping'!L:M,2,)</f>
        <v>All Other Water</v>
      </c>
    </row>
    <row r="3555" spans="1:34" x14ac:dyDescent="0.2">
      <c r="A3555" t="s">
        <v>16726</v>
      </c>
      <c r="B3555" t="s">
        <v>16703</v>
      </c>
      <c r="C3555" t="s">
        <v>4519</v>
      </c>
      <c r="D3555" t="s">
        <v>4520</v>
      </c>
      <c r="E3555" s="3">
        <v>45831</v>
      </c>
      <c r="F3555" t="s">
        <v>44</v>
      </c>
      <c r="G3555" t="s">
        <v>3742</v>
      </c>
      <c r="H3555" t="s">
        <v>3722</v>
      </c>
      <c r="I3555" t="s">
        <v>4538</v>
      </c>
      <c r="J3555" t="s">
        <v>4522</v>
      </c>
      <c r="K3555" s="2">
        <v>-5</v>
      </c>
      <c r="L3555" t="s">
        <v>44</v>
      </c>
      <c r="M3555" s="2">
        <v>-5</v>
      </c>
      <c r="N3555" t="s">
        <v>4523</v>
      </c>
      <c r="O3555" t="s">
        <v>4524</v>
      </c>
      <c r="P3555" t="s">
        <v>6240</v>
      </c>
      <c r="Q3555" t="s">
        <v>16727</v>
      </c>
      <c r="R3555" t="s">
        <v>44</v>
      </c>
      <c r="S3555" t="s">
        <v>4527</v>
      </c>
      <c r="T3555" s="3">
        <v>45831</v>
      </c>
      <c r="U3555" s="3">
        <v>45832</v>
      </c>
      <c r="V3555" s="2">
        <v>0</v>
      </c>
      <c r="W3555" t="s">
        <v>44</v>
      </c>
      <c r="X3555" t="s">
        <v>44</v>
      </c>
      <c r="Y3555" t="s">
        <v>16728</v>
      </c>
      <c r="Z3555" t="s">
        <v>910</v>
      </c>
      <c r="AA3555" t="s">
        <v>4529</v>
      </c>
      <c r="AB3555" t="s">
        <v>4530</v>
      </c>
      <c r="AC3555" t="s">
        <v>89</v>
      </c>
      <c r="AD3555" t="str">
        <f t="shared" si="55"/>
        <v>10-60</v>
      </c>
      <c r="AE3555" t="str">
        <f>VLOOKUP(AD3555,'Main_Sub Desc'!C:D,2,)</f>
        <v>LPC from invoicing</v>
      </c>
      <c r="AF3555" t="str">
        <f>VLOOKUP(VALUE(H3555),'Main_Sub Desc'!F:G,2,)</f>
        <v>Wtr Rev Late Payment</v>
      </c>
      <c r="AG3555">
        <f>IFERROR(VLOOKUP(VALUE(I3555),'PC Mapping'!A:F,6,),"")</f>
        <v>10469</v>
      </c>
      <c r="AH3555" s="13" t="str">
        <f>VLOOKUP(AG3555,'PC Mapping'!L:M,2,)</f>
        <v>Bolivar Water</v>
      </c>
    </row>
    <row r="3556" spans="1:34" x14ac:dyDescent="0.2">
      <c r="A3556" t="s">
        <v>16726</v>
      </c>
      <c r="B3556" t="s">
        <v>16703</v>
      </c>
      <c r="C3556" t="s">
        <v>4519</v>
      </c>
      <c r="D3556" t="s">
        <v>4520</v>
      </c>
      <c r="E3556" s="3">
        <v>45831</v>
      </c>
      <c r="F3556" t="s">
        <v>44</v>
      </c>
      <c r="G3556" t="s">
        <v>3742</v>
      </c>
      <c r="H3556" t="s">
        <v>3716</v>
      </c>
      <c r="I3556" t="s">
        <v>4534</v>
      </c>
      <c r="J3556" t="s">
        <v>4522</v>
      </c>
      <c r="K3556" s="2">
        <v>-5</v>
      </c>
      <c r="L3556" t="s">
        <v>44</v>
      </c>
      <c r="M3556" s="2">
        <v>-5</v>
      </c>
      <c r="N3556" t="s">
        <v>4523</v>
      </c>
      <c r="O3556" t="s">
        <v>4524</v>
      </c>
      <c r="P3556" t="s">
        <v>6240</v>
      </c>
      <c r="Q3556" t="s">
        <v>16729</v>
      </c>
      <c r="R3556" t="s">
        <v>44</v>
      </c>
      <c r="S3556" t="s">
        <v>4527</v>
      </c>
      <c r="T3556" s="3">
        <v>45831</v>
      </c>
      <c r="U3556" s="3">
        <v>45832</v>
      </c>
      <c r="V3556" s="2">
        <v>0</v>
      </c>
      <c r="W3556" t="s">
        <v>44</v>
      </c>
      <c r="X3556" t="s">
        <v>44</v>
      </c>
      <c r="Y3556" t="s">
        <v>16730</v>
      </c>
      <c r="Z3556" t="s">
        <v>910</v>
      </c>
      <c r="AA3556" t="s">
        <v>4529</v>
      </c>
      <c r="AB3556" t="s">
        <v>4530</v>
      </c>
      <c r="AC3556" t="s">
        <v>89</v>
      </c>
      <c r="AD3556" t="str">
        <f t="shared" si="55"/>
        <v>10-60</v>
      </c>
      <c r="AE3556" t="str">
        <f>VLOOKUP(AD3556,'Main_Sub Desc'!C:D,2,)</f>
        <v>LPC from invoicing</v>
      </c>
      <c r="AF3556" t="str">
        <f>VLOOKUP(VALUE(H3556),'Main_Sub Desc'!F:G,2,)</f>
        <v>Wst Rev Late Payment</v>
      </c>
      <c r="AG3556">
        <f>IFERROR(VLOOKUP(VALUE(I3556),'PC Mapping'!A:F,6,),"")</f>
        <v>10514</v>
      </c>
      <c r="AH3556" s="13" t="str">
        <f>VLOOKUP(AG3556,'PC Mapping'!L:M,2,)</f>
        <v>Bolivar Sewer</v>
      </c>
    </row>
    <row r="3557" spans="1:34" x14ac:dyDescent="0.2">
      <c r="A3557" t="s">
        <v>16731</v>
      </c>
      <c r="B3557" t="s">
        <v>16703</v>
      </c>
      <c r="C3557" t="s">
        <v>4519</v>
      </c>
      <c r="D3557" t="s">
        <v>4520</v>
      </c>
      <c r="E3557" s="3">
        <v>45831</v>
      </c>
      <c r="F3557" t="s">
        <v>44</v>
      </c>
      <c r="G3557" t="s">
        <v>3742</v>
      </c>
      <c r="H3557" t="s">
        <v>3722</v>
      </c>
      <c r="I3557" t="s">
        <v>4538</v>
      </c>
      <c r="J3557" t="s">
        <v>4522</v>
      </c>
      <c r="K3557" s="2">
        <v>-5</v>
      </c>
      <c r="L3557" t="s">
        <v>44</v>
      </c>
      <c r="M3557" s="2">
        <v>-5</v>
      </c>
      <c r="N3557" t="s">
        <v>4523</v>
      </c>
      <c r="O3557" t="s">
        <v>4524</v>
      </c>
      <c r="P3557" t="s">
        <v>4549</v>
      </c>
      <c r="Q3557" t="s">
        <v>16732</v>
      </c>
      <c r="R3557" t="s">
        <v>44</v>
      </c>
      <c r="S3557" t="s">
        <v>4527</v>
      </c>
      <c r="T3557" s="3">
        <v>45831</v>
      </c>
      <c r="U3557" s="3">
        <v>45832</v>
      </c>
      <c r="V3557" s="2">
        <v>0</v>
      </c>
      <c r="W3557" t="s">
        <v>44</v>
      </c>
      <c r="X3557" t="s">
        <v>44</v>
      </c>
      <c r="Y3557" t="s">
        <v>4554</v>
      </c>
      <c r="Z3557" t="s">
        <v>4552</v>
      </c>
      <c r="AA3557" t="s">
        <v>4529</v>
      </c>
      <c r="AB3557" t="s">
        <v>4530</v>
      </c>
      <c r="AC3557" t="s">
        <v>89</v>
      </c>
      <c r="AD3557" t="str">
        <f t="shared" si="55"/>
        <v>10-60</v>
      </c>
      <c r="AE3557" t="str">
        <f>VLOOKUP(AD3557,'Main_Sub Desc'!C:D,2,)</f>
        <v>LPC from invoicing</v>
      </c>
      <c r="AF3557" t="str">
        <f>VLOOKUP(VALUE(H3557),'Main_Sub Desc'!F:G,2,)</f>
        <v>Wtr Rev Late Payment</v>
      </c>
      <c r="AG3557">
        <f>IFERROR(VLOOKUP(VALUE(I3557),'PC Mapping'!A:F,6,),"")</f>
        <v>10469</v>
      </c>
      <c r="AH3557" s="13" t="str">
        <f>VLOOKUP(AG3557,'PC Mapping'!L:M,2,)</f>
        <v>Bolivar Water</v>
      </c>
    </row>
    <row r="3558" spans="1:34" x14ac:dyDescent="0.2">
      <c r="A3558" t="s">
        <v>16731</v>
      </c>
      <c r="B3558" t="s">
        <v>16703</v>
      </c>
      <c r="C3558" t="s">
        <v>4519</v>
      </c>
      <c r="D3558" t="s">
        <v>4520</v>
      </c>
      <c r="E3558" s="3">
        <v>45831</v>
      </c>
      <c r="F3558" t="s">
        <v>44</v>
      </c>
      <c r="G3558" t="s">
        <v>3742</v>
      </c>
      <c r="H3558" t="s">
        <v>3716</v>
      </c>
      <c r="I3558" t="s">
        <v>4534</v>
      </c>
      <c r="J3558" t="s">
        <v>4522</v>
      </c>
      <c r="K3558" s="2">
        <v>-5</v>
      </c>
      <c r="L3558" t="s">
        <v>44</v>
      </c>
      <c r="M3558" s="2">
        <v>-5</v>
      </c>
      <c r="N3558" t="s">
        <v>4523</v>
      </c>
      <c r="O3558" t="s">
        <v>4524</v>
      </c>
      <c r="P3558" t="s">
        <v>4549</v>
      </c>
      <c r="Q3558" t="s">
        <v>16733</v>
      </c>
      <c r="R3558" t="s">
        <v>44</v>
      </c>
      <c r="S3558" t="s">
        <v>4527</v>
      </c>
      <c r="T3558" s="3">
        <v>45831</v>
      </c>
      <c r="U3558" s="3">
        <v>45832</v>
      </c>
      <c r="V3558" s="2">
        <v>0</v>
      </c>
      <c r="W3558" t="s">
        <v>44</v>
      </c>
      <c r="X3558" t="s">
        <v>44</v>
      </c>
      <c r="Y3558" t="s">
        <v>4551</v>
      </c>
      <c r="Z3558" t="s">
        <v>4552</v>
      </c>
      <c r="AA3558" t="s">
        <v>4529</v>
      </c>
      <c r="AB3558" t="s">
        <v>4530</v>
      </c>
      <c r="AC3558" t="s">
        <v>89</v>
      </c>
      <c r="AD3558" t="str">
        <f t="shared" si="55"/>
        <v>10-60</v>
      </c>
      <c r="AE3558" t="str">
        <f>VLOOKUP(AD3558,'Main_Sub Desc'!C:D,2,)</f>
        <v>LPC from invoicing</v>
      </c>
      <c r="AF3558" t="str">
        <f>VLOOKUP(VALUE(H3558),'Main_Sub Desc'!F:G,2,)</f>
        <v>Wst Rev Late Payment</v>
      </c>
      <c r="AG3558">
        <f>IFERROR(VLOOKUP(VALUE(I3558),'PC Mapping'!A:F,6,),"")</f>
        <v>10514</v>
      </c>
      <c r="AH3558" s="13" t="str">
        <f>VLOOKUP(AG3558,'PC Mapping'!L:M,2,)</f>
        <v>Bolivar Sewer</v>
      </c>
    </row>
    <row r="3559" spans="1:34" x14ac:dyDescent="0.2">
      <c r="A3559" t="s">
        <v>16734</v>
      </c>
      <c r="B3559" t="s">
        <v>16735</v>
      </c>
      <c r="C3559" t="s">
        <v>4519</v>
      </c>
      <c r="D3559" t="s">
        <v>4520</v>
      </c>
      <c r="E3559" s="3">
        <v>45832</v>
      </c>
      <c r="F3559" t="s">
        <v>44</v>
      </c>
      <c r="G3559" t="s">
        <v>3742</v>
      </c>
      <c r="H3559" t="s">
        <v>3722</v>
      </c>
      <c r="I3559" t="s">
        <v>3752</v>
      </c>
      <c r="J3559" t="s">
        <v>4522</v>
      </c>
      <c r="K3559" s="2">
        <v>-5</v>
      </c>
      <c r="L3559" t="s">
        <v>44</v>
      </c>
      <c r="M3559" s="2">
        <v>-5</v>
      </c>
      <c r="N3559" t="s">
        <v>4523</v>
      </c>
      <c r="O3559" t="s">
        <v>4524</v>
      </c>
      <c r="P3559" t="s">
        <v>13265</v>
      </c>
      <c r="Q3559" t="s">
        <v>16736</v>
      </c>
      <c r="R3559" t="s">
        <v>44</v>
      </c>
      <c r="S3559" t="s">
        <v>4527</v>
      </c>
      <c r="T3559" s="3">
        <v>45832</v>
      </c>
      <c r="U3559" s="3">
        <v>45833</v>
      </c>
      <c r="V3559" s="2">
        <v>0</v>
      </c>
      <c r="W3559" t="s">
        <v>44</v>
      </c>
      <c r="X3559" t="s">
        <v>44</v>
      </c>
      <c r="Y3559" t="s">
        <v>16737</v>
      </c>
      <c r="Z3559" t="s">
        <v>2186</v>
      </c>
      <c r="AA3559" t="s">
        <v>4529</v>
      </c>
      <c r="AB3559" t="s">
        <v>4530</v>
      </c>
      <c r="AC3559" t="s">
        <v>89</v>
      </c>
      <c r="AD3559" t="str">
        <f t="shared" si="55"/>
        <v>10-60</v>
      </c>
      <c r="AE3559" t="str">
        <f>VLOOKUP(AD3559,'Main_Sub Desc'!C:D,2,)</f>
        <v>LPC from invoicing</v>
      </c>
      <c r="AF3559" t="str">
        <f>VLOOKUP(VALUE(H3559),'Main_Sub Desc'!F:G,2,)</f>
        <v>Wtr Rev Late Payment</v>
      </c>
      <c r="AG3559">
        <f>IFERROR(VLOOKUP(VALUE(I3559),'PC Mapping'!A:F,6,),"")</f>
        <v>10719</v>
      </c>
      <c r="AH3559" s="13" t="str">
        <f>VLOOKUP(AG3559,'PC Mapping'!L:M,2,)</f>
        <v>All Other Water</v>
      </c>
    </row>
    <row r="3560" spans="1:34" x14ac:dyDescent="0.2">
      <c r="A3560" t="s">
        <v>16738</v>
      </c>
      <c r="B3560" t="s">
        <v>16735</v>
      </c>
      <c r="C3560" t="s">
        <v>4519</v>
      </c>
      <c r="D3560" t="s">
        <v>4520</v>
      </c>
      <c r="E3560" s="3">
        <v>45832</v>
      </c>
      <c r="F3560" t="s">
        <v>44</v>
      </c>
      <c r="G3560" t="s">
        <v>3742</v>
      </c>
      <c r="H3560" t="s">
        <v>3722</v>
      </c>
      <c r="I3560" t="s">
        <v>3752</v>
      </c>
      <c r="J3560" t="s">
        <v>4522</v>
      </c>
      <c r="K3560" s="2">
        <v>-5</v>
      </c>
      <c r="L3560" t="s">
        <v>44</v>
      </c>
      <c r="M3560" s="2">
        <v>-5</v>
      </c>
      <c r="N3560" t="s">
        <v>4523</v>
      </c>
      <c r="O3560" t="s">
        <v>4524</v>
      </c>
      <c r="P3560" t="s">
        <v>10581</v>
      </c>
      <c r="Q3560" t="s">
        <v>16739</v>
      </c>
      <c r="R3560" t="s">
        <v>44</v>
      </c>
      <c r="S3560" t="s">
        <v>4527</v>
      </c>
      <c r="T3560" s="3">
        <v>45832</v>
      </c>
      <c r="U3560" s="3">
        <v>45833</v>
      </c>
      <c r="V3560" s="2">
        <v>0</v>
      </c>
      <c r="W3560" t="s">
        <v>44</v>
      </c>
      <c r="X3560" t="s">
        <v>44</v>
      </c>
      <c r="Y3560" t="s">
        <v>16740</v>
      </c>
      <c r="Z3560" t="s">
        <v>3019</v>
      </c>
      <c r="AA3560" t="s">
        <v>4529</v>
      </c>
      <c r="AB3560" t="s">
        <v>4530</v>
      </c>
      <c r="AC3560" t="s">
        <v>89</v>
      </c>
      <c r="AD3560" t="str">
        <f t="shared" si="55"/>
        <v>10-60</v>
      </c>
      <c r="AE3560" t="str">
        <f>VLOOKUP(AD3560,'Main_Sub Desc'!C:D,2,)</f>
        <v>LPC from invoicing</v>
      </c>
      <c r="AF3560" t="str">
        <f>VLOOKUP(VALUE(H3560),'Main_Sub Desc'!F:G,2,)</f>
        <v>Wtr Rev Late Payment</v>
      </c>
      <c r="AG3560">
        <f>IFERROR(VLOOKUP(VALUE(I3560),'PC Mapping'!A:F,6,),"")</f>
        <v>10719</v>
      </c>
      <c r="AH3560" s="13" t="str">
        <f>VLOOKUP(AG3560,'PC Mapping'!L:M,2,)</f>
        <v>All Other Water</v>
      </c>
    </row>
    <row r="3561" spans="1:34" x14ac:dyDescent="0.2">
      <c r="A3561" t="s">
        <v>16741</v>
      </c>
      <c r="B3561" t="s">
        <v>16735</v>
      </c>
      <c r="C3561" t="s">
        <v>4519</v>
      </c>
      <c r="D3561" t="s">
        <v>4520</v>
      </c>
      <c r="E3561" s="3">
        <v>45832</v>
      </c>
      <c r="F3561" t="s">
        <v>44</v>
      </c>
      <c r="G3561" t="s">
        <v>3742</v>
      </c>
      <c r="H3561" t="s">
        <v>3722</v>
      </c>
      <c r="I3561" t="s">
        <v>3752</v>
      </c>
      <c r="J3561" t="s">
        <v>4522</v>
      </c>
      <c r="K3561" s="2">
        <v>-5</v>
      </c>
      <c r="L3561" t="s">
        <v>44</v>
      </c>
      <c r="M3561" s="2">
        <v>-5</v>
      </c>
      <c r="N3561" t="s">
        <v>4523</v>
      </c>
      <c r="O3561" t="s">
        <v>4524</v>
      </c>
      <c r="P3561" t="s">
        <v>8015</v>
      </c>
      <c r="Q3561" t="s">
        <v>16742</v>
      </c>
      <c r="R3561" t="s">
        <v>44</v>
      </c>
      <c r="S3561" t="s">
        <v>4527</v>
      </c>
      <c r="T3561" s="3">
        <v>45832</v>
      </c>
      <c r="U3561" s="3">
        <v>45833</v>
      </c>
      <c r="V3561" s="2">
        <v>0</v>
      </c>
      <c r="W3561" t="s">
        <v>44</v>
      </c>
      <c r="X3561" t="s">
        <v>44</v>
      </c>
      <c r="Y3561" t="s">
        <v>16743</v>
      </c>
      <c r="Z3561" t="s">
        <v>2595</v>
      </c>
      <c r="AA3561" t="s">
        <v>4529</v>
      </c>
      <c r="AB3561" t="s">
        <v>4530</v>
      </c>
      <c r="AC3561" t="s">
        <v>89</v>
      </c>
      <c r="AD3561" t="str">
        <f t="shared" si="55"/>
        <v>10-60</v>
      </c>
      <c r="AE3561" t="str">
        <f>VLOOKUP(AD3561,'Main_Sub Desc'!C:D,2,)</f>
        <v>LPC from invoicing</v>
      </c>
      <c r="AF3561" t="str">
        <f>VLOOKUP(VALUE(H3561),'Main_Sub Desc'!F:G,2,)</f>
        <v>Wtr Rev Late Payment</v>
      </c>
      <c r="AG3561">
        <f>IFERROR(VLOOKUP(VALUE(I3561),'PC Mapping'!A:F,6,),"")</f>
        <v>10719</v>
      </c>
      <c r="AH3561" s="13" t="str">
        <f>VLOOKUP(AG3561,'PC Mapping'!L:M,2,)</f>
        <v>All Other Water</v>
      </c>
    </row>
    <row r="3562" spans="1:34" x14ac:dyDescent="0.2">
      <c r="A3562" t="s">
        <v>16744</v>
      </c>
      <c r="B3562" t="s">
        <v>16735</v>
      </c>
      <c r="C3562" t="s">
        <v>4519</v>
      </c>
      <c r="D3562" t="s">
        <v>4520</v>
      </c>
      <c r="E3562" s="3">
        <v>45832</v>
      </c>
      <c r="F3562" t="s">
        <v>44</v>
      </c>
      <c r="G3562" t="s">
        <v>3742</v>
      </c>
      <c r="H3562" t="s">
        <v>3722</v>
      </c>
      <c r="I3562" t="s">
        <v>3752</v>
      </c>
      <c r="J3562" t="s">
        <v>4522</v>
      </c>
      <c r="K3562" s="2">
        <v>-6.1</v>
      </c>
      <c r="L3562" t="s">
        <v>44</v>
      </c>
      <c r="M3562" s="2">
        <v>-6.1</v>
      </c>
      <c r="N3562" t="s">
        <v>4523</v>
      </c>
      <c r="O3562" t="s">
        <v>4524</v>
      </c>
      <c r="P3562" t="s">
        <v>8810</v>
      </c>
      <c r="Q3562" t="s">
        <v>16745</v>
      </c>
      <c r="R3562" t="s">
        <v>44</v>
      </c>
      <c r="S3562" t="s">
        <v>4527</v>
      </c>
      <c r="T3562" s="3">
        <v>45832</v>
      </c>
      <c r="U3562" s="3">
        <v>45833</v>
      </c>
      <c r="V3562" s="2">
        <v>0</v>
      </c>
      <c r="W3562" t="s">
        <v>44</v>
      </c>
      <c r="X3562" t="s">
        <v>44</v>
      </c>
      <c r="Y3562" t="s">
        <v>8812</v>
      </c>
      <c r="Z3562" t="s">
        <v>2861</v>
      </c>
      <c r="AA3562" t="s">
        <v>4529</v>
      </c>
      <c r="AB3562" t="s">
        <v>4530</v>
      </c>
      <c r="AC3562" t="s">
        <v>89</v>
      </c>
      <c r="AD3562" t="str">
        <f t="shared" si="55"/>
        <v>10-60</v>
      </c>
      <c r="AE3562" t="str">
        <f>VLOOKUP(AD3562,'Main_Sub Desc'!C:D,2,)</f>
        <v>LPC from invoicing</v>
      </c>
      <c r="AF3562" t="str">
        <f>VLOOKUP(VALUE(H3562),'Main_Sub Desc'!F:G,2,)</f>
        <v>Wtr Rev Late Payment</v>
      </c>
      <c r="AG3562">
        <f>IFERROR(VLOOKUP(VALUE(I3562),'PC Mapping'!A:F,6,),"")</f>
        <v>10719</v>
      </c>
      <c r="AH3562" s="13" t="str">
        <f>VLOOKUP(AG3562,'PC Mapping'!L:M,2,)</f>
        <v>All Other Water</v>
      </c>
    </row>
    <row r="3563" spans="1:34" x14ac:dyDescent="0.2">
      <c r="A3563" t="s">
        <v>16746</v>
      </c>
      <c r="B3563" t="s">
        <v>16747</v>
      </c>
      <c r="C3563" t="s">
        <v>4519</v>
      </c>
      <c r="D3563" t="s">
        <v>4520</v>
      </c>
      <c r="E3563" s="3">
        <v>45838</v>
      </c>
      <c r="F3563" t="s">
        <v>44</v>
      </c>
      <c r="G3563" t="s">
        <v>3742</v>
      </c>
      <c r="H3563" t="s">
        <v>3722</v>
      </c>
      <c r="I3563" t="s">
        <v>4538</v>
      </c>
      <c r="J3563" t="s">
        <v>4522</v>
      </c>
      <c r="K3563" s="2">
        <v>-5</v>
      </c>
      <c r="L3563" t="s">
        <v>44</v>
      </c>
      <c r="M3563" s="2">
        <v>-5</v>
      </c>
      <c r="N3563" t="s">
        <v>4523</v>
      </c>
      <c r="O3563" t="s">
        <v>4524</v>
      </c>
      <c r="P3563" t="s">
        <v>5028</v>
      </c>
      <c r="Q3563" t="s">
        <v>16748</v>
      </c>
      <c r="R3563" t="s">
        <v>44</v>
      </c>
      <c r="S3563" t="s">
        <v>4527</v>
      </c>
      <c r="T3563" s="3">
        <v>45838</v>
      </c>
      <c r="U3563" s="3">
        <v>45839</v>
      </c>
      <c r="V3563" s="2">
        <v>0</v>
      </c>
      <c r="W3563" t="s">
        <v>44</v>
      </c>
      <c r="X3563" t="s">
        <v>44</v>
      </c>
      <c r="Y3563" t="s">
        <v>11548</v>
      </c>
      <c r="Z3563" t="s">
        <v>421</v>
      </c>
      <c r="AA3563" t="s">
        <v>4529</v>
      </c>
      <c r="AB3563" t="s">
        <v>4530</v>
      </c>
      <c r="AC3563" t="s">
        <v>89</v>
      </c>
      <c r="AD3563" t="str">
        <f t="shared" si="55"/>
        <v>10-60</v>
      </c>
      <c r="AE3563" t="str">
        <f>VLOOKUP(AD3563,'Main_Sub Desc'!C:D,2,)</f>
        <v>LPC from invoicing</v>
      </c>
      <c r="AF3563" t="str">
        <f>VLOOKUP(VALUE(H3563),'Main_Sub Desc'!F:G,2,)</f>
        <v>Wtr Rev Late Payment</v>
      </c>
      <c r="AG3563">
        <f>IFERROR(VLOOKUP(VALUE(I3563),'PC Mapping'!A:F,6,),"")</f>
        <v>10469</v>
      </c>
      <c r="AH3563" s="13" t="str">
        <f>VLOOKUP(AG3563,'PC Mapping'!L:M,2,)</f>
        <v>Bolivar Water</v>
      </c>
    </row>
    <row r="3564" spans="1:34" x14ac:dyDescent="0.2">
      <c r="A3564" t="s">
        <v>16746</v>
      </c>
      <c r="B3564" t="s">
        <v>16747</v>
      </c>
      <c r="C3564" t="s">
        <v>4519</v>
      </c>
      <c r="D3564" t="s">
        <v>4520</v>
      </c>
      <c r="E3564" s="3">
        <v>45838</v>
      </c>
      <c r="F3564" t="s">
        <v>44</v>
      </c>
      <c r="G3564" t="s">
        <v>3742</v>
      </c>
      <c r="H3564" t="s">
        <v>3716</v>
      </c>
      <c r="I3564" t="s">
        <v>4534</v>
      </c>
      <c r="J3564" t="s">
        <v>4522</v>
      </c>
      <c r="K3564" s="2">
        <v>-5</v>
      </c>
      <c r="L3564" t="s">
        <v>44</v>
      </c>
      <c r="M3564" s="2">
        <v>-5</v>
      </c>
      <c r="N3564" t="s">
        <v>4523</v>
      </c>
      <c r="O3564" t="s">
        <v>4524</v>
      </c>
      <c r="P3564" t="s">
        <v>5028</v>
      </c>
      <c r="Q3564" t="s">
        <v>16749</v>
      </c>
      <c r="R3564" t="s">
        <v>44</v>
      </c>
      <c r="S3564" t="s">
        <v>4527</v>
      </c>
      <c r="T3564" s="3">
        <v>45838</v>
      </c>
      <c r="U3564" s="3">
        <v>45839</v>
      </c>
      <c r="V3564" s="2">
        <v>0</v>
      </c>
      <c r="W3564" t="s">
        <v>44</v>
      </c>
      <c r="X3564" t="s">
        <v>44</v>
      </c>
      <c r="Y3564" t="s">
        <v>11546</v>
      </c>
      <c r="Z3564" t="s">
        <v>421</v>
      </c>
      <c r="AA3564" t="s">
        <v>4529</v>
      </c>
      <c r="AB3564" t="s">
        <v>4530</v>
      </c>
      <c r="AC3564" t="s">
        <v>89</v>
      </c>
      <c r="AD3564" t="str">
        <f t="shared" si="55"/>
        <v>10-60</v>
      </c>
      <c r="AE3564" t="str">
        <f>VLOOKUP(AD3564,'Main_Sub Desc'!C:D,2,)</f>
        <v>LPC from invoicing</v>
      </c>
      <c r="AF3564" t="str">
        <f>VLOOKUP(VALUE(H3564),'Main_Sub Desc'!F:G,2,)</f>
        <v>Wst Rev Late Payment</v>
      </c>
      <c r="AG3564">
        <f>IFERROR(VLOOKUP(VALUE(I3564),'PC Mapping'!A:F,6,),"")</f>
        <v>10514</v>
      </c>
      <c r="AH3564" s="13" t="str">
        <f>VLOOKUP(AG3564,'PC Mapping'!L:M,2,)</f>
        <v>Bolivar Sewer</v>
      </c>
    </row>
    <row r="3565" spans="1:34" x14ac:dyDescent="0.2">
      <c r="A3565" t="s">
        <v>16750</v>
      </c>
      <c r="B3565" t="s">
        <v>16747</v>
      </c>
      <c r="C3565" t="s">
        <v>4519</v>
      </c>
      <c r="D3565" t="s">
        <v>4520</v>
      </c>
      <c r="E3565" s="3">
        <v>45838</v>
      </c>
      <c r="F3565" t="s">
        <v>44</v>
      </c>
      <c r="G3565" t="s">
        <v>3742</v>
      </c>
      <c r="H3565" t="s">
        <v>3716</v>
      </c>
      <c r="I3565" t="s">
        <v>4534</v>
      </c>
      <c r="J3565" t="s">
        <v>4522</v>
      </c>
      <c r="K3565" s="2">
        <v>-23.09</v>
      </c>
      <c r="L3565" t="s">
        <v>44</v>
      </c>
      <c r="M3565" s="2">
        <v>-23.09</v>
      </c>
      <c r="N3565" t="s">
        <v>4523</v>
      </c>
      <c r="O3565" t="s">
        <v>4524</v>
      </c>
      <c r="P3565" t="s">
        <v>15670</v>
      </c>
      <c r="Q3565" t="s">
        <v>16751</v>
      </c>
      <c r="R3565" t="s">
        <v>44</v>
      </c>
      <c r="S3565" t="s">
        <v>4527</v>
      </c>
      <c r="T3565" s="3">
        <v>45838</v>
      </c>
      <c r="U3565" s="3">
        <v>45839</v>
      </c>
      <c r="V3565" s="2">
        <v>0</v>
      </c>
      <c r="W3565" t="s">
        <v>44</v>
      </c>
      <c r="X3565" t="s">
        <v>44</v>
      </c>
      <c r="Y3565" t="s">
        <v>16752</v>
      </c>
      <c r="Z3565" t="s">
        <v>1143</v>
      </c>
      <c r="AA3565" t="s">
        <v>4529</v>
      </c>
      <c r="AB3565" t="s">
        <v>4530</v>
      </c>
      <c r="AC3565" t="s">
        <v>89</v>
      </c>
      <c r="AD3565" t="str">
        <f t="shared" si="55"/>
        <v>10-60</v>
      </c>
      <c r="AE3565" t="str">
        <f>VLOOKUP(AD3565,'Main_Sub Desc'!C:D,2,)</f>
        <v>LPC from invoicing</v>
      </c>
      <c r="AF3565" t="str">
        <f>VLOOKUP(VALUE(H3565),'Main_Sub Desc'!F:G,2,)</f>
        <v>Wst Rev Late Payment</v>
      </c>
      <c r="AG3565">
        <f>IFERROR(VLOOKUP(VALUE(I3565),'PC Mapping'!A:F,6,),"")</f>
        <v>10514</v>
      </c>
      <c r="AH3565" s="13" t="str">
        <f>VLOOKUP(AG3565,'PC Mapping'!L:M,2,)</f>
        <v>Bolivar Sewer</v>
      </c>
    </row>
    <row r="3566" spans="1:34" x14ac:dyDescent="0.2">
      <c r="A3566" t="s">
        <v>16750</v>
      </c>
      <c r="B3566" t="s">
        <v>16747</v>
      </c>
      <c r="C3566" t="s">
        <v>4519</v>
      </c>
      <c r="D3566" t="s">
        <v>4520</v>
      </c>
      <c r="E3566" s="3">
        <v>45838</v>
      </c>
      <c r="F3566" t="s">
        <v>44</v>
      </c>
      <c r="G3566" t="s">
        <v>3742</v>
      </c>
      <c r="H3566" t="s">
        <v>3722</v>
      </c>
      <c r="I3566" t="s">
        <v>4538</v>
      </c>
      <c r="J3566" t="s">
        <v>4522</v>
      </c>
      <c r="K3566" s="2">
        <v>-11.26</v>
      </c>
      <c r="L3566" t="s">
        <v>44</v>
      </c>
      <c r="M3566" s="2">
        <v>-11.26</v>
      </c>
      <c r="N3566" t="s">
        <v>4523</v>
      </c>
      <c r="O3566" t="s">
        <v>4524</v>
      </c>
      <c r="P3566" t="s">
        <v>15670</v>
      </c>
      <c r="Q3566" t="s">
        <v>16753</v>
      </c>
      <c r="R3566" t="s">
        <v>44</v>
      </c>
      <c r="S3566" t="s">
        <v>4527</v>
      </c>
      <c r="T3566" s="3">
        <v>45838</v>
      </c>
      <c r="U3566" s="3">
        <v>45839</v>
      </c>
      <c r="V3566" s="2">
        <v>0</v>
      </c>
      <c r="W3566" t="s">
        <v>44</v>
      </c>
      <c r="X3566" t="s">
        <v>44</v>
      </c>
      <c r="Y3566" t="s">
        <v>16754</v>
      </c>
      <c r="Z3566" t="s">
        <v>1143</v>
      </c>
      <c r="AA3566" t="s">
        <v>4529</v>
      </c>
      <c r="AB3566" t="s">
        <v>4530</v>
      </c>
      <c r="AC3566" t="s">
        <v>89</v>
      </c>
      <c r="AD3566" t="str">
        <f t="shared" si="55"/>
        <v>10-60</v>
      </c>
      <c r="AE3566" t="str">
        <f>VLOOKUP(AD3566,'Main_Sub Desc'!C:D,2,)</f>
        <v>LPC from invoicing</v>
      </c>
      <c r="AF3566" t="str">
        <f>VLOOKUP(VALUE(H3566),'Main_Sub Desc'!F:G,2,)</f>
        <v>Wtr Rev Late Payment</v>
      </c>
      <c r="AG3566">
        <f>IFERROR(VLOOKUP(VALUE(I3566),'PC Mapping'!A:F,6,),"")</f>
        <v>10469</v>
      </c>
      <c r="AH3566" s="13" t="str">
        <f>VLOOKUP(AG3566,'PC Mapping'!L:M,2,)</f>
        <v>Bolivar Water</v>
      </c>
    </row>
    <row r="3567" spans="1:34" x14ac:dyDescent="0.2">
      <c r="A3567" t="s">
        <v>16755</v>
      </c>
      <c r="B3567" t="s">
        <v>16747</v>
      </c>
      <c r="C3567" t="s">
        <v>4519</v>
      </c>
      <c r="D3567" t="s">
        <v>4520</v>
      </c>
      <c r="E3567" s="3">
        <v>45838</v>
      </c>
      <c r="F3567" t="s">
        <v>44</v>
      </c>
      <c r="G3567" t="s">
        <v>3742</v>
      </c>
      <c r="H3567" t="s">
        <v>3722</v>
      </c>
      <c r="I3567" t="s">
        <v>3752</v>
      </c>
      <c r="J3567" t="s">
        <v>4522</v>
      </c>
      <c r="K3567" s="2">
        <v>-5</v>
      </c>
      <c r="L3567" t="s">
        <v>44</v>
      </c>
      <c r="M3567" s="2">
        <v>-5</v>
      </c>
      <c r="N3567" t="s">
        <v>4523</v>
      </c>
      <c r="O3567" t="s">
        <v>4524</v>
      </c>
      <c r="P3567" t="s">
        <v>12485</v>
      </c>
      <c r="Q3567" t="s">
        <v>16756</v>
      </c>
      <c r="R3567" t="s">
        <v>44</v>
      </c>
      <c r="S3567" t="s">
        <v>4527</v>
      </c>
      <c r="T3567" s="3">
        <v>45838</v>
      </c>
      <c r="U3567" s="3">
        <v>45839</v>
      </c>
      <c r="V3567" s="2">
        <v>0</v>
      </c>
      <c r="W3567" t="s">
        <v>44</v>
      </c>
      <c r="X3567" t="s">
        <v>44</v>
      </c>
      <c r="Y3567" t="s">
        <v>16757</v>
      </c>
      <c r="Z3567" t="s">
        <v>2775</v>
      </c>
      <c r="AA3567" t="s">
        <v>4529</v>
      </c>
      <c r="AB3567" t="s">
        <v>4530</v>
      </c>
      <c r="AC3567" t="s">
        <v>89</v>
      </c>
      <c r="AD3567" t="str">
        <f t="shared" si="55"/>
        <v>10-60</v>
      </c>
      <c r="AE3567" t="str">
        <f>VLOOKUP(AD3567,'Main_Sub Desc'!C:D,2,)</f>
        <v>LPC from invoicing</v>
      </c>
      <c r="AF3567" t="str">
        <f>VLOOKUP(VALUE(H3567),'Main_Sub Desc'!F:G,2,)</f>
        <v>Wtr Rev Late Payment</v>
      </c>
      <c r="AG3567">
        <f>IFERROR(VLOOKUP(VALUE(I3567),'PC Mapping'!A:F,6,),"")</f>
        <v>10719</v>
      </c>
      <c r="AH3567" s="13" t="str">
        <f>VLOOKUP(AG3567,'PC Mapping'!L:M,2,)</f>
        <v>All Other Water</v>
      </c>
    </row>
    <row r="3568" spans="1:34" x14ac:dyDescent="0.2">
      <c r="A3568" t="s">
        <v>16758</v>
      </c>
      <c r="B3568" t="s">
        <v>16747</v>
      </c>
      <c r="C3568" t="s">
        <v>4519</v>
      </c>
      <c r="D3568" t="s">
        <v>4520</v>
      </c>
      <c r="E3568" s="3">
        <v>45838</v>
      </c>
      <c r="F3568" t="s">
        <v>44</v>
      </c>
      <c r="G3568" t="s">
        <v>3742</v>
      </c>
      <c r="H3568" t="s">
        <v>3722</v>
      </c>
      <c r="I3568" t="s">
        <v>4538</v>
      </c>
      <c r="J3568" t="s">
        <v>4522</v>
      </c>
      <c r="K3568" s="2">
        <v>-8.82</v>
      </c>
      <c r="L3568" t="s">
        <v>44</v>
      </c>
      <c r="M3568" s="2">
        <v>-8.82</v>
      </c>
      <c r="N3568" t="s">
        <v>4523</v>
      </c>
      <c r="O3568" t="s">
        <v>4524</v>
      </c>
      <c r="P3568" t="s">
        <v>16759</v>
      </c>
      <c r="Q3568" t="s">
        <v>16760</v>
      </c>
      <c r="R3568" t="s">
        <v>44</v>
      </c>
      <c r="S3568" t="s">
        <v>4527</v>
      </c>
      <c r="T3568" s="3">
        <v>45838</v>
      </c>
      <c r="U3568" s="3">
        <v>45839</v>
      </c>
      <c r="V3568" s="2">
        <v>0</v>
      </c>
      <c r="W3568" t="s">
        <v>44</v>
      </c>
      <c r="X3568" t="s">
        <v>44</v>
      </c>
      <c r="Y3568" t="s">
        <v>16761</v>
      </c>
      <c r="Z3568" t="s">
        <v>616</v>
      </c>
      <c r="AA3568" t="s">
        <v>4529</v>
      </c>
      <c r="AB3568" t="s">
        <v>4530</v>
      </c>
      <c r="AC3568" t="s">
        <v>89</v>
      </c>
      <c r="AD3568" t="str">
        <f t="shared" si="55"/>
        <v>10-60</v>
      </c>
      <c r="AE3568" t="str">
        <f>VLOOKUP(AD3568,'Main_Sub Desc'!C:D,2,)</f>
        <v>LPC from invoicing</v>
      </c>
      <c r="AF3568" t="str">
        <f>VLOOKUP(VALUE(H3568),'Main_Sub Desc'!F:G,2,)</f>
        <v>Wtr Rev Late Payment</v>
      </c>
      <c r="AG3568">
        <f>IFERROR(VLOOKUP(VALUE(I3568),'PC Mapping'!A:F,6,),"")</f>
        <v>10469</v>
      </c>
      <c r="AH3568" s="13" t="str">
        <f>VLOOKUP(AG3568,'PC Mapping'!L:M,2,)</f>
        <v>Bolivar Water</v>
      </c>
    </row>
    <row r="3569" spans="1:34" x14ac:dyDescent="0.2">
      <c r="A3569" t="s">
        <v>16758</v>
      </c>
      <c r="B3569" t="s">
        <v>16747</v>
      </c>
      <c r="C3569" t="s">
        <v>4519</v>
      </c>
      <c r="D3569" t="s">
        <v>4520</v>
      </c>
      <c r="E3569" s="3">
        <v>45838</v>
      </c>
      <c r="F3569" t="s">
        <v>44</v>
      </c>
      <c r="G3569" t="s">
        <v>3742</v>
      </c>
      <c r="H3569" t="s">
        <v>3716</v>
      </c>
      <c r="I3569" t="s">
        <v>4534</v>
      </c>
      <c r="J3569" t="s">
        <v>4522</v>
      </c>
      <c r="K3569" s="2">
        <v>-12.12</v>
      </c>
      <c r="L3569" t="s">
        <v>44</v>
      </c>
      <c r="M3569" s="2">
        <v>-12.12</v>
      </c>
      <c r="N3569" t="s">
        <v>4523</v>
      </c>
      <c r="O3569" t="s">
        <v>4524</v>
      </c>
      <c r="P3569" t="s">
        <v>16759</v>
      </c>
      <c r="Q3569" t="s">
        <v>16762</v>
      </c>
      <c r="R3569" t="s">
        <v>44</v>
      </c>
      <c r="S3569" t="s">
        <v>4527</v>
      </c>
      <c r="T3569" s="3">
        <v>45838</v>
      </c>
      <c r="U3569" s="3">
        <v>45839</v>
      </c>
      <c r="V3569" s="2">
        <v>0</v>
      </c>
      <c r="W3569" t="s">
        <v>44</v>
      </c>
      <c r="X3569" t="s">
        <v>44</v>
      </c>
      <c r="Y3569" t="s">
        <v>16763</v>
      </c>
      <c r="Z3569" t="s">
        <v>616</v>
      </c>
      <c r="AA3569" t="s">
        <v>4529</v>
      </c>
      <c r="AB3569" t="s">
        <v>4530</v>
      </c>
      <c r="AC3569" t="s">
        <v>89</v>
      </c>
      <c r="AD3569" t="str">
        <f t="shared" si="55"/>
        <v>10-60</v>
      </c>
      <c r="AE3569" t="str">
        <f>VLOOKUP(AD3569,'Main_Sub Desc'!C:D,2,)</f>
        <v>LPC from invoicing</v>
      </c>
      <c r="AF3569" t="str">
        <f>VLOOKUP(VALUE(H3569),'Main_Sub Desc'!F:G,2,)</f>
        <v>Wst Rev Late Payment</v>
      </c>
      <c r="AG3569">
        <f>IFERROR(VLOOKUP(VALUE(I3569),'PC Mapping'!A:F,6,),"")</f>
        <v>10514</v>
      </c>
      <c r="AH3569" s="13" t="str">
        <f>VLOOKUP(AG3569,'PC Mapping'!L:M,2,)</f>
        <v>Bolivar Sewer</v>
      </c>
    </row>
    <row r="3570" spans="1:34" x14ac:dyDescent="0.2">
      <c r="A3570" t="s">
        <v>16764</v>
      </c>
      <c r="B3570" t="s">
        <v>16765</v>
      </c>
      <c r="C3570" t="s">
        <v>4519</v>
      </c>
      <c r="D3570" t="s">
        <v>4520</v>
      </c>
      <c r="E3570" s="3">
        <v>45810</v>
      </c>
      <c r="F3570" t="s">
        <v>44</v>
      </c>
      <c r="G3570" t="s">
        <v>3742</v>
      </c>
      <c r="H3570" t="s">
        <v>3716</v>
      </c>
      <c r="I3570" t="s">
        <v>4708</v>
      </c>
      <c r="J3570" t="s">
        <v>4522</v>
      </c>
      <c r="K3570" s="2">
        <v>-5</v>
      </c>
      <c r="L3570" t="s">
        <v>44</v>
      </c>
      <c r="M3570" s="2">
        <v>-5</v>
      </c>
      <c r="N3570" t="s">
        <v>4523</v>
      </c>
      <c r="O3570" t="s">
        <v>4524</v>
      </c>
      <c r="P3570" t="s">
        <v>16766</v>
      </c>
      <c r="Q3570" t="s">
        <v>16767</v>
      </c>
      <c r="R3570" t="s">
        <v>44</v>
      </c>
      <c r="S3570" t="s">
        <v>4527</v>
      </c>
      <c r="T3570" s="3">
        <v>45810</v>
      </c>
      <c r="U3570" s="3">
        <v>45811</v>
      </c>
      <c r="V3570" s="2">
        <v>0</v>
      </c>
      <c r="W3570" t="s">
        <v>44</v>
      </c>
      <c r="X3570" t="s">
        <v>44</v>
      </c>
      <c r="Y3570" t="s">
        <v>16768</v>
      </c>
      <c r="Z3570" t="s">
        <v>3652</v>
      </c>
      <c r="AA3570" t="s">
        <v>4529</v>
      </c>
      <c r="AB3570" t="s">
        <v>4530</v>
      </c>
      <c r="AC3570" t="s">
        <v>89</v>
      </c>
      <c r="AD3570" t="str">
        <f t="shared" si="55"/>
        <v>10-60</v>
      </c>
      <c r="AE3570" t="str">
        <f>VLOOKUP(AD3570,'Main_Sub Desc'!C:D,2,)</f>
        <v>LPC from invoicing</v>
      </c>
      <c r="AF3570" t="str">
        <f>VLOOKUP(VALUE(H3570),'Main_Sub Desc'!F:G,2,)</f>
        <v>Wst Rev Late Payment</v>
      </c>
      <c r="AG3570">
        <f>IFERROR(VLOOKUP(VALUE(I3570),'PC Mapping'!A:F,6,),"")</f>
        <v>10720</v>
      </c>
      <c r="AH3570" s="13" t="str">
        <f>VLOOKUP(AG3570,'PC Mapping'!L:M,2,)</f>
        <v>All Other Sewer</v>
      </c>
    </row>
    <row r="3571" spans="1:34" x14ac:dyDescent="0.2">
      <c r="A3571" t="s">
        <v>16769</v>
      </c>
      <c r="B3571" t="s">
        <v>16765</v>
      </c>
      <c r="C3571" t="s">
        <v>4519</v>
      </c>
      <c r="D3571" t="s">
        <v>4520</v>
      </c>
      <c r="E3571" s="3">
        <v>45810</v>
      </c>
      <c r="F3571" t="s">
        <v>44</v>
      </c>
      <c r="G3571" t="s">
        <v>3742</v>
      </c>
      <c r="H3571" t="s">
        <v>3716</v>
      </c>
      <c r="I3571" t="s">
        <v>4708</v>
      </c>
      <c r="J3571" t="s">
        <v>4522</v>
      </c>
      <c r="K3571" s="2">
        <v>-5.73</v>
      </c>
      <c r="L3571" t="s">
        <v>44</v>
      </c>
      <c r="M3571" s="2">
        <v>-5.73</v>
      </c>
      <c r="N3571" t="s">
        <v>4523</v>
      </c>
      <c r="O3571" t="s">
        <v>4524</v>
      </c>
      <c r="P3571" t="s">
        <v>16770</v>
      </c>
      <c r="Q3571" t="s">
        <v>16771</v>
      </c>
      <c r="R3571" t="s">
        <v>44</v>
      </c>
      <c r="S3571" t="s">
        <v>4527</v>
      </c>
      <c r="T3571" s="3">
        <v>45810</v>
      </c>
      <c r="U3571" s="3">
        <v>45811</v>
      </c>
      <c r="V3571" s="2">
        <v>0</v>
      </c>
      <c r="W3571" t="s">
        <v>44</v>
      </c>
      <c r="X3571" t="s">
        <v>44</v>
      </c>
      <c r="Y3571" t="s">
        <v>16772</v>
      </c>
      <c r="Z3571" t="s">
        <v>16773</v>
      </c>
      <c r="AA3571" t="s">
        <v>4529</v>
      </c>
      <c r="AB3571" t="s">
        <v>4530</v>
      </c>
      <c r="AC3571" t="s">
        <v>89</v>
      </c>
      <c r="AD3571" t="str">
        <f t="shared" si="55"/>
        <v>10-60</v>
      </c>
      <c r="AE3571" t="str">
        <f>VLOOKUP(AD3571,'Main_Sub Desc'!C:D,2,)</f>
        <v>LPC from invoicing</v>
      </c>
      <c r="AF3571" t="str">
        <f>VLOOKUP(VALUE(H3571),'Main_Sub Desc'!F:G,2,)</f>
        <v>Wst Rev Late Payment</v>
      </c>
      <c r="AG3571">
        <f>IFERROR(VLOOKUP(VALUE(I3571),'PC Mapping'!A:F,6,),"")</f>
        <v>10720</v>
      </c>
      <c r="AH3571" s="13" t="str">
        <f>VLOOKUP(AG3571,'PC Mapping'!L:M,2,)</f>
        <v>All Other Sewer</v>
      </c>
    </row>
    <row r="3572" spans="1:34" x14ac:dyDescent="0.2">
      <c r="A3572" t="s">
        <v>16774</v>
      </c>
      <c r="B3572" t="s">
        <v>16765</v>
      </c>
      <c r="C3572" t="s">
        <v>4519</v>
      </c>
      <c r="D3572" t="s">
        <v>4520</v>
      </c>
      <c r="E3572" s="3">
        <v>45810</v>
      </c>
      <c r="F3572" t="s">
        <v>44</v>
      </c>
      <c r="G3572" t="s">
        <v>3742</v>
      </c>
      <c r="H3572" t="s">
        <v>3716</v>
      </c>
      <c r="I3572" t="s">
        <v>4708</v>
      </c>
      <c r="J3572" t="s">
        <v>4522</v>
      </c>
      <c r="K3572" s="2">
        <v>-5</v>
      </c>
      <c r="L3572" t="s">
        <v>44</v>
      </c>
      <c r="M3572" s="2">
        <v>-5</v>
      </c>
      <c r="N3572" t="s">
        <v>4523</v>
      </c>
      <c r="O3572" t="s">
        <v>4524</v>
      </c>
      <c r="P3572" t="s">
        <v>16775</v>
      </c>
      <c r="Q3572" t="s">
        <v>16776</v>
      </c>
      <c r="R3572" t="s">
        <v>44</v>
      </c>
      <c r="S3572" t="s">
        <v>4527</v>
      </c>
      <c r="T3572" s="3">
        <v>45810</v>
      </c>
      <c r="U3572" s="3">
        <v>45811</v>
      </c>
      <c r="V3572" s="2">
        <v>0</v>
      </c>
      <c r="W3572" t="s">
        <v>44</v>
      </c>
      <c r="X3572" t="s">
        <v>44</v>
      </c>
      <c r="Y3572" t="s">
        <v>16777</v>
      </c>
      <c r="Z3572" t="s">
        <v>3654</v>
      </c>
      <c r="AA3572" t="s">
        <v>4529</v>
      </c>
      <c r="AB3572" t="s">
        <v>4530</v>
      </c>
      <c r="AC3572" t="s">
        <v>89</v>
      </c>
      <c r="AD3572" t="str">
        <f t="shared" si="55"/>
        <v>10-60</v>
      </c>
      <c r="AE3572" t="str">
        <f>VLOOKUP(AD3572,'Main_Sub Desc'!C:D,2,)</f>
        <v>LPC from invoicing</v>
      </c>
      <c r="AF3572" t="str">
        <f>VLOOKUP(VALUE(H3572),'Main_Sub Desc'!F:G,2,)</f>
        <v>Wst Rev Late Payment</v>
      </c>
      <c r="AG3572">
        <f>IFERROR(VLOOKUP(VALUE(I3572),'PC Mapping'!A:F,6,),"")</f>
        <v>10720</v>
      </c>
      <c r="AH3572" s="13" t="str">
        <f>VLOOKUP(AG3572,'PC Mapping'!L:M,2,)</f>
        <v>All Other Sewer</v>
      </c>
    </row>
    <row r="3573" spans="1:34" x14ac:dyDescent="0.2">
      <c r="A3573" t="s">
        <v>16778</v>
      </c>
      <c r="B3573" t="s">
        <v>16765</v>
      </c>
      <c r="C3573" t="s">
        <v>4519</v>
      </c>
      <c r="D3573" t="s">
        <v>4520</v>
      </c>
      <c r="E3573" s="3">
        <v>45810</v>
      </c>
      <c r="F3573" t="s">
        <v>44</v>
      </c>
      <c r="G3573" t="s">
        <v>3742</v>
      </c>
      <c r="H3573" t="s">
        <v>3716</v>
      </c>
      <c r="I3573" t="s">
        <v>4708</v>
      </c>
      <c r="J3573" t="s">
        <v>4522</v>
      </c>
      <c r="K3573" s="2">
        <v>-5.68</v>
      </c>
      <c r="L3573" t="s">
        <v>44</v>
      </c>
      <c r="M3573" s="2">
        <v>-5.68</v>
      </c>
      <c r="N3573" t="s">
        <v>4523</v>
      </c>
      <c r="O3573" t="s">
        <v>4524</v>
      </c>
      <c r="P3573" t="s">
        <v>16779</v>
      </c>
      <c r="Q3573" t="s">
        <v>16780</v>
      </c>
      <c r="R3573" t="s">
        <v>44</v>
      </c>
      <c r="S3573" t="s">
        <v>4527</v>
      </c>
      <c r="T3573" s="3">
        <v>45810</v>
      </c>
      <c r="U3573" s="3">
        <v>45811</v>
      </c>
      <c r="V3573" s="2">
        <v>0</v>
      </c>
      <c r="W3573" t="s">
        <v>44</v>
      </c>
      <c r="X3573" t="s">
        <v>44</v>
      </c>
      <c r="Y3573" t="s">
        <v>16781</v>
      </c>
      <c r="Z3573" t="s">
        <v>3656</v>
      </c>
      <c r="AA3573" t="s">
        <v>4529</v>
      </c>
      <c r="AB3573" t="s">
        <v>4530</v>
      </c>
      <c r="AC3573" t="s">
        <v>89</v>
      </c>
      <c r="AD3573" t="str">
        <f t="shared" si="55"/>
        <v>10-60</v>
      </c>
      <c r="AE3573" t="str">
        <f>VLOOKUP(AD3573,'Main_Sub Desc'!C:D,2,)</f>
        <v>LPC from invoicing</v>
      </c>
      <c r="AF3573" t="str">
        <f>VLOOKUP(VALUE(H3573),'Main_Sub Desc'!F:G,2,)</f>
        <v>Wst Rev Late Payment</v>
      </c>
      <c r="AG3573">
        <f>IFERROR(VLOOKUP(VALUE(I3573),'PC Mapping'!A:F,6,),"")</f>
        <v>10720</v>
      </c>
      <c r="AH3573" s="13" t="str">
        <f>VLOOKUP(AG3573,'PC Mapping'!L:M,2,)</f>
        <v>All Other Sewer</v>
      </c>
    </row>
    <row r="3574" spans="1:34" x14ac:dyDescent="0.2">
      <c r="A3574" t="s">
        <v>16782</v>
      </c>
      <c r="B3574" t="s">
        <v>16765</v>
      </c>
      <c r="C3574" t="s">
        <v>4519</v>
      </c>
      <c r="D3574" t="s">
        <v>4520</v>
      </c>
      <c r="E3574" s="3">
        <v>45810</v>
      </c>
      <c r="F3574" t="s">
        <v>44</v>
      </c>
      <c r="G3574" t="s">
        <v>3742</v>
      </c>
      <c r="H3574" t="s">
        <v>3716</v>
      </c>
      <c r="I3574" t="s">
        <v>4708</v>
      </c>
      <c r="J3574" t="s">
        <v>4522</v>
      </c>
      <c r="K3574" s="2">
        <v>-5</v>
      </c>
      <c r="L3574" t="s">
        <v>44</v>
      </c>
      <c r="M3574" s="2">
        <v>-5</v>
      </c>
      <c r="N3574" t="s">
        <v>4523</v>
      </c>
      <c r="O3574" t="s">
        <v>4524</v>
      </c>
      <c r="P3574" t="s">
        <v>16783</v>
      </c>
      <c r="Q3574" t="s">
        <v>16784</v>
      </c>
      <c r="R3574" t="s">
        <v>44</v>
      </c>
      <c r="S3574" t="s">
        <v>4527</v>
      </c>
      <c r="T3574" s="3">
        <v>45810</v>
      </c>
      <c r="U3574" s="3">
        <v>45811</v>
      </c>
      <c r="V3574" s="2">
        <v>0</v>
      </c>
      <c r="W3574" t="s">
        <v>44</v>
      </c>
      <c r="X3574" t="s">
        <v>44</v>
      </c>
      <c r="Y3574" t="s">
        <v>16785</v>
      </c>
      <c r="Z3574" t="s">
        <v>3657</v>
      </c>
      <c r="AA3574" t="s">
        <v>4529</v>
      </c>
      <c r="AB3574" t="s">
        <v>4530</v>
      </c>
      <c r="AC3574" t="s">
        <v>89</v>
      </c>
      <c r="AD3574" t="str">
        <f t="shared" si="55"/>
        <v>10-60</v>
      </c>
      <c r="AE3574" t="str">
        <f>VLOOKUP(AD3574,'Main_Sub Desc'!C:D,2,)</f>
        <v>LPC from invoicing</v>
      </c>
      <c r="AF3574" t="str">
        <f>VLOOKUP(VALUE(H3574),'Main_Sub Desc'!F:G,2,)</f>
        <v>Wst Rev Late Payment</v>
      </c>
      <c r="AG3574">
        <f>IFERROR(VLOOKUP(VALUE(I3574),'PC Mapping'!A:F,6,),"")</f>
        <v>10720</v>
      </c>
      <c r="AH3574" s="13" t="str">
        <f>VLOOKUP(AG3574,'PC Mapping'!L:M,2,)</f>
        <v>All Other Sewer</v>
      </c>
    </row>
    <row r="3575" spans="1:34" x14ac:dyDescent="0.2">
      <c r="A3575" t="s">
        <v>16786</v>
      </c>
      <c r="B3575" t="s">
        <v>16765</v>
      </c>
      <c r="C3575" t="s">
        <v>4519</v>
      </c>
      <c r="D3575" t="s">
        <v>4520</v>
      </c>
      <c r="E3575" s="3">
        <v>45810</v>
      </c>
      <c r="F3575" t="s">
        <v>44</v>
      </c>
      <c r="G3575" t="s">
        <v>3742</v>
      </c>
      <c r="H3575" t="s">
        <v>3716</v>
      </c>
      <c r="I3575" t="s">
        <v>4708</v>
      </c>
      <c r="J3575" t="s">
        <v>4522</v>
      </c>
      <c r="K3575" s="2">
        <v>-5</v>
      </c>
      <c r="L3575" t="s">
        <v>44</v>
      </c>
      <c r="M3575" s="2">
        <v>-5</v>
      </c>
      <c r="N3575" t="s">
        <v>4523</v>
      </c>
      <c r="O3575" t="s">
        <v>4524</v>
      </c>
      <c r="P3575" t="s">
        <v>16787</v>
      </c>
      <c r="Q3575" t="s">
        <v>16788</v>
      </c>
      <c r="R3575" t="s">
        <v>44</v>
      </c>
      <c r="S3575" t="s">
        <v>4527</v>
      </c>
      <c r="T3575" s="3">
        <v>45810</v>
      </c>
      <c r="U3575" s="3">
        <v>45811</v>
      </c>
      <c r="V3575" s="2">
        <v>0</v>
      </c>
      <c r="W3575" t="s">
        <v>44</v>
      </c>
      <c r="X3575" t="s">
        <v>44</v>
      </c>
      <c r="Y3575" t="s">
        <v>16789</v>
      </c>
      <c r="Z3575" t="s">
        <v>16790</v>
      </c>
      <c r="AA3575" t="s">
        <v>4529</v>
      </c>
      <c r="AB3575" t="s">
        <v>4530</v>
      </c>
      <c r="AC3575" t="s">
        <v>89</v>
      </c>
      <c r="AD3575" t="str">
        <f t="shared" si="55"/>
        <v>10-60</v>
      </c>
      <c r="AE3575" t="str">
        <f>VLOOKUP(AD3575,'Main_Sub Desc'!C:D,2,)</f>
        <v>LPC from invoicing</v>
      </c>
      <c r="AF3575" t="str">
        <f>VLOOKUP(VALUE(H3575),'Main_Sub Desc'!F:G,2,)</f>
        <v>Wst Rev Late Payment</v>
      </c>
      <c r="AG3575">
        <f>IFERROR(VLOOKUP(VALUE(I3575),'PC Mapping'!A:F,6,),"")</f>
        <v>10720</v>
      </c>
      <c r="AH3575" s="13" t="str">
        <f>VLOOKUP(AG3575,'PC Mapping'!L:M,2,)</f>
        <v>All Other Sewer</v>
      </c>
    </row>
    <row r="3576" spans="1:34" x14ac:dyDescent="0.2">
      <c r="A3576" t="s">
        <v>16791</v>
      </c>
      <c r="B3576" t="s">
        <v>16792</v>
      </c>
      <c r="C3576" t="s">
        <v>4519</v>
      </c>
      <c r="D3576" t="s">
        <v>4520</v>
      </c>
      <c r="E3576" s="3">
        <v>45814</v>
      </c>
      <c r="F3576" t="s">
        <v>44</v>
      </c>
      <c r="G3576" t="s">
        <v>3742</v>
      </c>
      <c r="H3576" t="s">
        <v>3722</v>
      </c>
      <c r="I3576" t="s">
        <v>3752</v>
      </c>
      <c r="J3576" t="s">
        <v>4522</v>
      </c>
      <c r="K3576" s="2">
        <v>-5</v>
      </c>
      <c r="L3576" t="s">
        <v>44</v>
      </c>
      <c r="M3576" s="2">
        <v>-5</v>
      </c>
      <c r="N3576" t="s">
        <v>4523</v>
      </c>
      <c r="O3576" t="s">
        <v>4524</v>
      </c>
      <c r="P3576" t="s">
        <v>16793</v>
      </c>
      <c r="Q3576" t="s">
        <v>16794</v>
      </c>
      <c r="R3576" t="s">
        <v>44</v>
      </c>
      <c r="S3576" t="s">
        <v>4527</v>
      </c>
      <c r="T3576" s="3">
        <v>45814</v>
      </c>
      <c r="U3576" s="3">
        <v>45817</v>
      </c>
      <c r="V3576" s="2">
        <v>0</v>
      </c>
      <c r="W3576" t="s">
        <v>44</v>
      </c>
      <c r="X3576" t="s">
        <v>44</v>
      </c>
      <c r="Y3576" t="s">
        <v>16795</v>
      </c>
      <c r="Z3576" t="s">
        <v>2070</v>
      </c>
      <c r="AA3576" t="s">
        <v>4529</v>
      </c>
      <c r="AB3576" t="s">
        <v>4530</v>
      </c>
      <c r="AC3576" t="s">
        <v>99</v>
      </c>
      <c r="AD3576" t="str">
        <f t="shared" si="55"/>
        <v>10-60</v>
      </c>
      <c r="AE3576" t="str">
        <f>VLOOKUP(AD3576,'Main_Sub Desc'!C:D,2,)</f>
        <v>LPC from invoicing</v>
      </c>
      <c r="AF3576" t="str">
        <f>VLOOKUP(VALUE(H3576),'Main_Sub Desc'!F:G,2,)</f>
        <v>Wtr Rev Late Payment</v>
      </c>
      <c r="AG3576">
        <f>IFERROR(VLOOKUP(VALUE(I3576),'PC Mapping'!A:F,6,),"")</f>
        <v>10719</v>
      </c>
      <c r="AH3576" s="13" t="str">
        <f>VLOOKUP(AG3576,'PC Mapping'!L:M,2,)</f>
        <v>All Other Water</v>
      </c>
    </row>
    <row r="3577" spans="1:34" x14ac:dyDescent="0.2">
      <c r="A3577" t="s">
        <v>16796</v>
      </c>
      <c r="B3577" t="s">
        <v>16797</v>
      </c>
      <c r="C3577" t="s">
        <v>4519</v>
      </c>
      <c r="D3577" t="s">
        <v>4520</v>
      </c>
      <c r="E3577" s="3">
        <v>45817</v>
      </c>
      <c r="F3577" t="s">
        <v>44</v>
      </c>
      <c r="G3577" t="s">
        <v>3742</v>
      </c>
      <c r="H3577" t="s">
        <v>3722</v>
      </c>
      <c r="I3577" t="s">
        <v>3752</v>
      </c>
      <c r="J3577" t="s">
        <v>4522</v>
      </c>
      <c r="K3577" s="2">
        <v>-5</v>
      </c>
      <c r="L3577" t="s">
        <v>44</v>
      </c>
      <c r="M3577" s="2">
        <v>-5</v>
      </c>
      <c r="N3577" t="s">
        <v>4523</v>
      </c>
      <c r="O3577" t="s">
        <v>4524</v>
      </c>
      <c r="P3577" t="s">
        <v>16798</v>
      </c>
      <c r="Q3577" t="s">
        <v>16799</v>
      </c>
      <c r="R3577" t="s">
        <v>44</v>
      </c>
      <c r="S3577" t="s">
        <v>4527</v>
      </c>
      <c r="T3577" s="3">
        <v>45817</v>
      </c>
      <c r="U3577" s="3">
        <v>45818</v>
      </c>
      <c r="V3577" s="2">
        <v>0</v>
      </c>
      <c r="W3577" t="s">
        <v>44</v>
      </c>
      <c r="X3577" t="s">
        <v>44</v>
      </c>
      <c r="Y3577" t="s">
        <v>16800</v>
      </c>
      <c r="Z3577" t="s">
        <v>2784</v>
      </c>
      <c r="AA3577" t="s">
        <v>4529</v>
      </c>
      <c r="AB3577" t="s">
        <v>4530</v>
      </c>
      <c r="AC3577" t="s">
        <v>89</v>
      </c>
      <c r="AD3577" t="str">
        <f t="shared" si="55"/>
        <v>10-60</v>
      </c>
      <c r="AE3577" t="str">
        <f>VLOOKUP(AD3577,'Main_Sub Desc'!C:D,2,)</f>
        <v>LPC from invoicing</v>
      </c>
      <c r="AF3577" t="str">
        <f>VLOOKUP(VALUE(H3577),'Main_Sub Desc'!F:G,2,)</f>
        <v>Wtr Rev Late Payment</v>
      </c>
      <c r="AG3577">
        <f>IFERROR(VLOOKUP(VALUE(I3577),'PC Mapping'!A:F,6,),"")</f>
        <v>10719</v>
      </c>
      <c r="AH3577" s="13" t="str">
        <f>VLOOKUP(AG3577,'PC Mapping'!L:M,2,)</f>
        <v>All Other Water</v>
      </c>
    </row>
    <row r="3578" spans="1:34" x14ac:dyDescent="0.2">
      <c r="A3578" t="s">
        <v>16801</v>
      </c>
      <c r="B3578" t="s">
        <v>16797</v>
      </c>
      <c r="C3578" t="s">
        <v>4519</v>
      </c>
      <c r="D3578" t="s">
        <v>4520</v>
      </c>
      <c r="E3578" s="3">
        <v>45817</v>
      </c>
      <c r="F3578" t="s">
        <v>44</v>
      </c>
      <c r="G3578" t="s">
        <v>3742</v>
      </c>
      <c r="H3578" t="s">
        <v>3722</v>
      </c>
      <c r="I3578" t="s">
        <v>3752</v>
      </c>
      <c r="J3578" t="s">
        <v>4522</v>
      </c>
      <c r="K3578" s="2">
        <v>-6.96</v>
      </c>
      <c r="L3578" t="s">
        <v>44</v>
      </c>
      <c r="M3578" s="2">
        <v>-6.96</v>
      </c>
      <c r="N3578" t="s">
        <v>4523</v>
      </c>
      <c r="O3578" t="s">
        <v>4524</v>
      </c>
      <c r="P3578" t="s">
        <v>16802</v>
      </c>
      <c r="Q3578" t="s">
        <v>16803</v>
      </c>
      <c r="R3578" t="s">
        <v>44</v>
      </c>
      <c r="S3578" t="s">
        <v>4527</v>
      </c>
      <c r="T3578" s="3">
        <v>45817</v>
      </c>
      <c r="U3578" s="3">
        <v>45818</v>
      </c>
      <c r="V3578" s="2">
        <v>0</v>
      </c>
      <c r="W3578" t="s">
        <v>44</v>
      </c>
      <c r="X3578" t="s">
        <v>44</v>
      </c>
      <c r="Y3578" t="s">
        <v>16804</v>
      </c>
      <c r="Z3578" t="s">
        <v>16805</v>
      </c>
      <c r="AA3578" t="s">
        <v>4529</v>
      </c>
      <c r="AB3578" t="s">
        <v>4530</v>
      </c>
      <c r="AC3578" t="s">
        <v>89</v>
      </c>
      <c r="AD3578" t="str">
        <f t="shared" si="55"/>
        <v>10-60</v>
      </c>
      <c r="AE3578" t="str">
        <f>VLOOKUP(AD3578,'Main_Sub Desc'!C:D,2,)</f>
        <v>LPC from invoicing</v>
      </c>
      <c r="AF3578" t="str">
        <f>VLOOKUP(VALUE(H3578),'Main_Sub Desc'!F:G,2,)</f>
        <v>Wtr Rev Late Payment</v>
      </c>
      <c r="AG3578">
        <f>IFERROR(VLOOKUP(VALUE(I3578),'PC Mapping'!A:F,6,),"")</f>
        <v>10719</v>
      </c>
      <c r="AH3578" s="13" t="str">
        <f>VLOOKUP(AG3578,'PC Mapping'!L:M,2,)</f>
        <v>All Other Water</v>
      </c>
    </row>
    <row r="3579" spans="1:34" x14ac:dyDescent="0.2">
      <c r="A3579" t="s">
        <v>16806</v>
      </c>
      <c r="B3579" t="s">
        <v>16807</v>
      </c>
      <c r="C3579" t="s">
        <v>4519</v>
      </c>
      <c r="D3579" t="s">
        <v>4520</v>
      </c>
      <c r="E3579" s="3">
        <v>45819</v>
      </c>
      <c r="F3579" t="s">
        <v>44</v>
      </c>
      <c r="G3579" t="s">
        <v>3742</v>
      </c>
      <c r="H3579" t="s">
        <v>3722</v>
      </c>
      <c r="I3579" t="s">
        <v>4538</v>
      </c>
      <c r="J3579" t="s">
        <v>4522</v>
      </c>
      <c r="K3579" s="2">
        <v>-5</v>
      </c>
      <c r="L3579" t="s">
        <v>44</v>
      </c>
      <c r="M3579" s="2">
        <v>-5</v>
      </c>
      <c r="N3579" t="s">
        <v>4523</v>
      </c>
      <c r="O3579" t="s">
        <v>4524</v>
      </c>
      <c r="P3579" t="s">
        <v>16808</v>
      </c>
      <c r="Q3579" t="s">
        <v>16809</v>
      </c>
      <c r="R3579" t="s">
        <v>44</v>
      </c>
      <c r="S3579" t="s">
        <v>4527</v>
      </c>
      <c r="T3579" s="3">
        <v>45819</v>
      </c>
      <c r="U3579" s="3">
        <v>45820</v>
      </c>
      <c r="V3579" s="2">
        <v>0</v>
      </c>
      <c r="W3579" t="s">
        <v>44</v>
      </c>
      <c r="X3579" t="s">
        <v>44</v>
      </c>
      <c r="Y3579" t="s">
        <v>16810</v>
      </c>
      <c r="Z3579" t="s">
        <v>155</v>
      </c>
      <c r="AA3579" t="s">
        <v>4529</v>
      </c>
      <c r="AB3579" t="s">
        <v>4530</v>
      </c>
      <c r="AC3579" t="s">
        <v>89</v>
      </c>
      <c r="AD3579" t="str">
        <f t="shared" si="55"/>
        <v>10-60</v>
      </c>
      <c r="AE3579" t="str">
        <f>VLOOKUP(AD3579,'Main_Sub Desc'!C:D,2,)</f>
        <v>LPC from invoicing</v>
      </c>
      <c r="AF3579" t="str">
        <f>VLOOKUP(VALUE(H3579),'Main_Sub Desc'!F:G,2,)</f>
        <v>Wtr Rev Late Payment</v>
      </c>
      <c r="AG3579">
        <f>IFERROR(VLOOKUP(VALUE(I3579),'PC Mapping'!A:F,6,),"")</f>
        <v>10469</v>
      </c>
      <c r="AH3579" s="13" t="str">
        <f>VLOOKUP(AG3579,'PC Mapping'!L:M,2,)</f>
        <v>Bolivar Water</v>
      </c>
    </row>
    <row r="3580" spans="1:34" x14ac:dyDescent="0.2">
      <c r="A3580" t="s">
        <v>16806</v>
      </c>
      <c r="B3580" t="s">
        <v>16807</v>
      </c>
      <c r="C3580" t="s">
        <v>4519</v>
      </c>
      <c r="D3580" t="s">
        <v>4520</v>
      </c>
      <c r="E3580" s="3">
        <v>45819</v>
      </c>
      <c r="F3580" t="s">
        <v>44</v>
      </c>
      <c r="G3580" t="s">
        <v>3742</v>
      </c>
      <c r="H3580" t="s">
        <v>3716</v>
      </c>
      <c r="I3580" t="s">
        <v>4534</v>
      </c>
      <c r="J3580" t="s">
        <v>4522</v>
      </c>
      <c r="K3580" s="2">
        <v>-5</v>
      </c>
      <c r="L3580" t="s">
        <v>44</v>
      </c>
      <c r="M3580" s="2">
        <v>-5</v>
      </c>
      <c r="N3580" t="s">
        <v>4523</v>
      </c>
      <c r="O3580" t="s">
        <v>4524</v>
      </c>
      <c r="P3580" t="s">
        <v>16808</v>
      </c>
      <c r="Q3580" t="s">
        <v>16811</v>
      </c>
      <c r="R3580" t="s">
        <v>44</v>
      </c>
      <c r="S3580" t="s">
        <v>4527</v>
      </c>
      <c r="T3580" s="3">
        <v>45819</v>
      </c>
      <c r="U3580" s="3">
        <v>45820</v>
      </c>
      <c r="V3580" s="2">
        <v>0</v>
      </c>
      <c r="W3580" t="s">
        <v>44</v>
      </c>
      <c r="X3580" t="s">
        <v>44</v>
      </c>
      <c r="Y3580" t="s">
        <v>16812</v>
      </c>
      <c r="Z3580" t="s">
        <v>155</v>
      </c>
      <c r="AA3580" t="s">
        <v>4529</v>
      </c>
      <c r="AB3580" t="s">
        <v>4530</v>
      </c>
      <c r="AC3580" t="s">
        <v>89</v>
      </c>
      <c r="AD3580" t="str">
        <f t="shared" si="55"/>
        <v>10-60</v>
      </c>
      <c r="AE3580" t="str">
        <f>VLOOKUP(AD3580,'Main_Sub Desc'!C:D,2,)</f>
        <v>LPC from invoicing</v>
      </c>
      <c r="AF3580" t="str">
        <f>VLOOKUP(VALUE(H3580),'Main_Sub Desc'!F:G,2,)</f>
        <v>Wst Rev Late Payment</v>
      </c>
      <c r="AG3580">
        <f>IFERROR(VLOOKUP(VALUE(I3580),'PC Mapping'!A:F,6,),"")</f>
        <v>10514</v>
      </c>
      <c r="AH3580" s="13" t="str">
        <f>VLOOKUP(AG3580,'PC Mapping'!L:M,2,)</f>
        <v>Bolivar Sewer</v>
      </c>
    </row>
    <row r="3581" spans="1:34" x14ac:dyDescent="0.2">
      <c r="A3581" t="s">
        <v>16813</v>
      </c>
      <c r="B3581" t="s">
        <v>16814</v>
      </c>
      <c r="C3581" t="s">
        <v>4519</v>
      </c>
      <c r="D3581" t="s">
        <v>4520</v>
      </c>
      <c r="E3581" s="3">
        <v>45820</v>
      </c>
      <c r="F3581" t="s">
        <v>44</v>
      </c>
      <c r="G3581" t="s">
        <v>3742</v>
      </c>
      <c r="H3581" t="s">
        <v>3716</v>
      </c>
      <c r="I3581" t="s">
        <v>4534</v>
      </c>
      <c r="J3581" t="s">
        <v>4522</v>
      </c>
      <c r="K3581" s="2">
        <v>-5</v>
      </c>
      <c r="L3581" t="s">
        <v>44</v>
      </c>
      <c r="M3581" s="2">
        <v>-5</v>
      </c>
      <c r="N3581" t="s">
        <v>4523</v>
      </c>
      <c r="O3581" t="s">
        <v>4524</v>
      </c>
      <c r="P3581" t="s">
        <v>16815</v>
      </c>
      <c r="Q3581" t="s">
        <v>16816</v>
      </c>
      <c r="R3581" t="s">
        <v>44</v>
      </c>
      <c r="S3581" t="s">
        <v>4527</v>
      </c>
      <c r="T3581" s="3">
        <v>45820</v>
      </c>
      <c r="U3581" s="3">
        <v>45821</v>
      </c>
      <c r="V3581" s="2">
        <v>0</v>
      </c>
      <c r="W3581" t="s">
        <v>44</v>
      </c>
      <c r="X3581" t="s">
        <v>44</v>
      </c>
      <c r="Y3581" t="s">
        <v>16817</v>
      </c>
      <c r="Z3581" t="s">
        <v>16818</v>
      </c>
      <c r="AA3581" t="s">
        <v>4529</v>
      </c>
      <c r="AB3581" t="s">
        <v>4530</v>
      </c>
      <c r="AC3581" t="s">
        <v>89</v>
      </c>
      <c r="AD3581" t="str">
        <f t="shared" si="55"/>
        <v>10-60</v>
      </c>
      <c r="AE3581" t="str">
        <f>VLOOKUP(AD3581,'Main_Sub Desc'!C:D,2,)</f>
        <v>LPC from invoicing</v>
      </c>
      <c r="AF3581" t="str">
        <f>VLOOKUP(VALUE(H3581),'Main_Sub Desc'!F:G,2,)</f>
        <v>Wst Rev Late Payment</v>
      </c>
      <c r="AG3581">
        <f>IFERROR(VLOOKUP(VALUE(I3581),'PC Mapping'!A:F,6,),"")</f>
        <v>10514</v>
      </c>
      <c r="AH3581" s="13" t="str">
        <f>VLOOKUP(AG3581,'PC Mapping'!L:M,2,)</f>
        <v>Bolivar Sewer</v>
      </c>
    </row>
    <row r="3582" spans="1:34" x14ac:dyDescent="0.2">
      <c r="A3582" t="s">
        <v>16813</v>
      </c>
      <c r="B3582" t="s">
        <v>16814</v>
      </c>
      <c r="C3582" t="s">
        <v>4519</v>
      </c>
      <c r="D3582" t="s">
        <v>4520</v>
      </c>
      <c r="E3582" s="3">
        <v>45820</v>
      </c>
      <c r="F3582" t="s">
        <v>44</v>
      </c>
      <c r="G3582" t="s">
        <v>3742</v>
      </c>
      <c r="H3582" t="s">
        <v>3722</v>
      </c>
      <c r="I3582" t="s">
        <v>4538</v>
      </c>
      <c r="J3582" t="s">
        <v>4522</v>
      </c>
      <c r="K3582" s="2">
        <v>-5</v>
      </c>
      <c r="L3582" t="s">
        <v>44</v>
      </c>
      <c r="M3582" s="2">
        <v>-5</v>
      </c>
      <c r="N3582" t="s">
        <v>4523</v>
      </c>
      <c r="O3582" t="s">
        <v>4524</v>
      </c>
      <c r="P3582" t="s">
        <v>16815</v>
      </c>
      <c r="Q3582" t="s">
        <v>16819</v>
      </c>
      <c r="R3582" t="s">
        <v>44</v>
      </c>
      <c r="S3582" t="s">
        <v>4527</v>
      </c>
      <c r="T3582" s="3">
        <v>45820</v>
      </c>
      <c r="U3582" s="3">
        <v>45821</v>
      </c>
      <c r="V3582" s="2">
        <v>0</v>
      </c>
      <c r="W3582" t="s">
        <v>44</v>
      </c>
      <c r="X3582" t="s">
        <v>44</v>
      </c>
      <c r="Y3582" t="s">
        <v>16820</v>
      </c>
      <c r="Z3582" t="s">
        <v>16818</v>
      </c>
      <c r="AA3582" t="s">
        <v>4529</v>
      </c>
      <c r="AB3582" t="s">
        <v>4530</v>
      </c>
      <c r="AC3582" t="s">
        <v>89</v>
      </c>
      <c r="AD3582" t="str">
        <f t="shared" si="55"/>
        <v>10-60</v>
      </c>
      <c r="AE3582" t="str">
        <f>VLOOKUP(AD3582,'Main_Sub Desc'!C:D,2,)</f>
        <v>LPC from invoicing</v>
      </c>
      <c r="AF3582" t="str">
        <f>VLOOKUP(VALUE(H3582),'Main_Sub Desc'!F:G,2,)</f>
        <v>Wtr Rev Late Payment</v>
      </c>
      <c r="AG3582">
        <f>IFERROR(VLOOKUP(VALUE(I3582),'PC Mapping'!A:F,6,),"")</f>
        <v>10469</v>
      </c>
      <c r="AH3582" s="13" t="str">
        <f>VLOOKUP(AG3582,'PC Mapping'!L:M,2,)</f>
        <v>Bolivar Water</v>
      </c>
    </row>
    <row r="3583" spans="1:34" x14ac:dyDescent="0.2">
      <c r="A3583" t="s">
        <v>16821</v>
      </c>
      <c r="B3583" t="s">
        <v>16814</v>
      </c>
      <c r="C3583" t="s">
        <v>4519</v>
      </c>
      <c r="D3583" t="s">
        <v>4520</v>
      </c>
      <c r="E3583" s="3">
        <v>45820</v>
      </c>
      <c r="F3583" t="s">
        <v>44</v>
      </c>
      <c r="G3583" t="s">
        <v>3742</v>
      </c>
      <c r="H3583" t="s">
        <v>3722</v>
      </c>
      <c r="I3583" t="s">
        <v>3752</v>
      </c>
      <c r="J3583" t="s">
        <v>4522</v>
      </c>
      <c r="K3583" s="2">
        <v>-5</v>
      </c>
      <c r="L3583" t="s">
        <v>44</v>
      </c>
      <c r="M3583" s="2">
        <v>-5</v>
      </c>
      <c r="N3583" t="s">
        <v>4523</v>
      </c>
      <c r="O3583" t="s">
        <v>4524</v>
      </c>
      <c r="P3583" t="s">
        <v>6319</v>
      </c>
      <c r="Q3583" t="s">
        <v>16822</v>
      </c>
      <c r="R3583" t="s">
        <v>44</v>
      </c>
      <c r="S3583" t="s">
        <v>4527</v>
      </c>
      <c r="T3583" s="3">
        <v>45820</v>
      </c>
      <c r="U3583" s="3">
        <v>45821</v>
      </c>
      <c r="V3583" s="2">
        <v>0</v>
      </c>
      <c r="W3583" t="s">
        <v>44</v>
      </c>
      <c r="X3583" t="s">
        <v>44</v>
      </c>
      <c r="Y3583" t="s">
        <v>16823</v>
      </c>
      <c r="Z3583" t="s">
        <v>1750</v>
      </c>
      <c r="AA3583" t="s">
        <v>4529</v>
      </c>
      <c r="AB3583" t="s">
        <v>4530</v>
      </c>
      <c r="AC3583" t="s">
        <v>89</v>
      </c>
      <c r="AD3583" t="str">
        <f t="shared" si="55"/>
        <v>10-60</v>
      </c>
      <c r="AE3583" t="str">
        <f>VLOOKUP(AD3583,'Main_Sub Desc'!C:D,2,)</f>
        <v>LPC from invoicing</v>
      </c>
      <c r="AF3583" t="str">
        <f>VLOOKUP(VALUE(H3583),'Main_Sub Desc'!F:G,2,)</f>
        <v>Wtr Rev Late Payment</v>
      </c>
      <c r="AG3583">
        <f>IFERROR(VLOOKUP(VALUE(I3583),'PC Mapping'!A:F,6,),"")</f>
        <v>10719</v>
      </c>
      <c r="AH3583" s="13" t="str">
        <f>VLOOKUP(AG3583,'PC Mapping'!L:M,2,)</f>
        <v>All Other Water</v>
      </c>
    </row>
    <row r="3584" spans="1:34" x14ac:dyDescent="0.2">
      <c r="A3584" t="s">
        <v>16824</v>
      </c>
      <c r="B3584" t="s">
        <v>16814</v>
      </c>
      <c r="C3584" t="s">
        <v>4519</v>
      </c>
      <c r="D3584" t="s">
        <v>4520</v>
      </c>
      <c r="E3584" s="3">
        <v>45820</v>
      </c>
      <c r="F3584" t="s">
        <v>44</v>
      </c>
      <c r="G3584" t="s">
        <v>3742</v>
      </c>
      <c r="H3584" t="s">
        <v>3716</v>
      </c>
      <c r="I3584" t="s">
        <v>4534</v>
      </c>
      <c r="J3584" t="s">
        <v>4522</v>
      </c>
      <c r="K3584" s="2">
        <v>-5</v>
      </c>
      <c r="L3584" t="s">
        <v>44</v>
      </c>
      <c r="M3584" s="2">
        <v>-5</v>
      </c>
      <c r="N3584" t="s">
        <v>4523</v>
      </c>
      <c r="O3584" t="s">
        <v>4524</v>
      </c>
      <c r="P3584" t="s">
        <v>16825</v>
      </c>
      <c r="Q3584" t="s">
        <v>16826</v>
      </c>
      <c r="R3584" t="s">
        <v>44</v>
      </c>
      <c r="S3584" t="s">
        <v>4527</v>
      </c>
      <c r="T3584" s="3">
        <v>45820</v>
      </c>
      <c r="U3584" s="3">
        <v>45821</v>
      </c>
      <c r="V3584" s="2">
        <v>0</v>
      </c>
      <c r="W3584" t="s">
        <v>44</v>
      </c>
      <c r="X3584" t="s">
        <v>44</v>
      </c>
      <c r="Y3584" t="s">
        <v>16827</v>
      </c>
      <c r="Z3584" t="s">
        <v>411</v>
      </c>
      <c r="AA3584" t="s">
        <v>4529</v>
      </c>
      <c r="AB3584" t="s">
        <v>4530</v>
      </c>
      <c r="AC3584" t="s">
        <v>89</v>
      </c>
      <c r="AD3584" t="str">
        <f t="shared" si="55"/>
        <v>10-60</v>
      </c>
      <c r="AE3584" t="str">
        <f>VLOOKUP(AD3584,'Main_Sub Desc'!C:D,2,)</f>
        <v>LPC from invoicing</v>
      </c>
      <c r="AF3584" t="str">
        <f>VLOOKUP(VALUE(H3584),'Main_Sub Desc'!F:G,2,)</f>
        <v>Wst Rev Late Payment</v>
      </c>
      <c r="AG3584">
        <f>IFERROR(VLOOKUP(VALUE(I3584),'PC Mapping'!A:F,6,),"")</f>
        <v>10514</v>
      </c>
      <c r="AH3584" s="13" t="str">
        <f>VLOOKUP(AG3584,'PC Mapping'!L:M,2,)</f>
        <v>Bolivar Sewer</v>
      </c>
    </row>
    <row r="3585" spans="1:34" x14ac:dyDescent="0.2">
      <c r="A3585" t="s">
        <v>16824</v>
      </c>
      <c r="B3585" t="s">
        <v>16814</v>
      </c>
      <c r="C3585" t="s">
        <v>4519</v>
      </c>
      <c r="D3585" t="s">
        <v>4520</v>
      </c>
      <c r="E3585" s="3">
        <v>45820</v>
      </c>
      <c r="F3585" t="s">
        <v>44</v>
      </c>
      <c r="G3585" t="s">
        <v>3742</v>
      </c>
      <c r="H3585" t="s">
        <v>3722</v>
      </c>
      <c r="I3585" t="s">
        <v>4538</v>
      </c>
      <c r="J3585" t="s">
        <v>4522</v>
      </c>
      <c r="K3585" s="2">
        <v>-5</v>
      </c>
      <c r="L3585" t="s">
        <v>44</v>
      </c>
      <c r="M3585" s="2">
        <v>-5</v>
      </c>
      <c r="N3585" t="s">
        <v>4523</v>
      </c>
      <c r="O3585" t="s">
        <v>4524</v>
      </c>
      <c r="P3585" t="s">
        <v>16825</v>
      </c>
      <c r="Q3585" t="s">
        <v>16828</v>
      </c>
      <c r="R3585" t="s">
        <v>44</v>
      </c>
      <c r="S3585" t="s">
        <v>4527</v>
      </c>
      <c r="T3585" s="3">
        <v>45820</v>
      </c>
      <c r="U3585" s="3">
        <v>45821</v>
      </c>
      <c r="V3585" s="2">
        <v>0</v>
      </c>
      <c r="W3585" t="s">
        <v>44</v>
      </c>
      <c r="X3585" t="s">
        <v>44</v>
      </c>
      <c r="Y3585" t="s">
        <v>16829</v>
      </c>
      <c r="Z3585" t="s">
        <v>411</v>
      </c>
      <c r="AA3585" t="s">
        <v>4529</v>
      </c>
      <c r="AB3585" t="s">
        <v>4530</v>
      </c>
      <c r="AC3585" t="s">
        <v>89</v>
      </c>
      <c r="AD3585" t="str">
        <f t="shared" si="55"/>
        <v>10-60</v>
      </c>
      <c r="AE3585" t="str">
        <f>VLOOKUP(AD3585,'Main_Sub Desc'!C:D,2,)</f>
        <v>LPC from invoicing</v>
      </c>
      <c r="AF3585" t="str">
        <f>VLOOKUP(VALUE(H3585),'Main_Sub Desc'!F:G,2,)</f>
        <v>Wtr Rev Late Payment</v>
      </c>
      <c r="AG3585">
        <f>IFERROR(VLOOKUP(VALUE(I3585),'PC Mapping'!A:F,6,),"")</f>
        <v>10469</v>
      </c>
      <c r="AH3585" s="13" t="str">
        <f>VLOOKUP(AG3585,'PC Mapping'!L:M,2,)</f>
        <v>Bolivar Water</v>
      </c>
    </row>
    <row r="3586" spans="1:34" x14ac:dyDescent="0.2">
      <c r="A3586" t="s">
        <v>16830</v>
      </c>
      <c r="B3586" t="s">
        <v>16814</v>
      </c>
      <c r="C3586" t="s">
        <v>4519</v>
      </c>
      <c r="D3586" t="s">
        <v>4520</v>
      </c>
      <c r="E3586" s="3">
        <v>45820</v>
      </c>
      <c r="F3586" t="s">
        <v>44</v>
      </c>
      <c r="G3586" t="s">
        <v>3742</v>
      </c>
      <c r="H3586" t="s">
        <v>3722</v>
      </c>
      <c r="I3586" t="s">
        <v>3752</v>
      </c>
      <c r="J3586" t="s">
        <v>4522</v>
      </c>
      <c r="K3586" s="2">
        <v>-5</v>
      </c>
      <c r="L3586" t="s">
        <v>44</v>
      </c>
      <c r="M3586" s="2">
        <v>-5</v>
      </c>
      <c r="N3586" t="s">
        <v>4523</v>
      </c>
      <c r="O3586" t="s">
        <v>4524</v>
      </c>
      <c r="P3586" t="s">
        <v>6916</v>
      </c>
      <c r="Q3586" t="s">
        <v>16831</v>
      </c>
      <c r="R3586" t="s">
        <v>44</v>
      </c>
      <c r="S3586" t="s">
        <v>4527</v>
      </c>
      <c r="T3586" s="3">
        <v>45820</v>
      </c>
      <c r="U3586" s="3">
        <v>45821</v>
      </c>
      <c r="V3586" s="2">
        <v>0</v>
      </c>
      <c r="W3586" t="s">
        <v>44</v>
      </c>
      <c r="X3586" t="s">
        <v>44</v>
      </c>
      <c r="Y3586" t="s">
        <v>6918</v>
      </c>
      <c r="Z3586" t="s">
        <v>2586</v>
      </c>
      <c r="AA3586" t="s">
        <v>4529</v>
      </c>
      <c r="AB3586" t="s">
        <v>4530</v>
      </c>
      <c r="AC3586" t="s">
        <v>89</v>
      </c>
      <c r="AD3586" t="str">
        <f t="shared" si="55"/>
        <v>10-60</v>
      </c>
      <c r="AE3586" t="str">
        <f>VLOOKUP(AD3586,'Main_Sub Desc'!C:D,2,)</f>
        <v>LPC from invoicing</v>
      </c>
      <c r="AF3586" t="str">
        <f>VLOOKUP(VALUE(H3586),'Main_Sub Desc'!F:G,2,)</f>
        <v>Wtr Rev Late Payment</v>
      </c>
      <c r="AG3586">
        <f>IFERROR(VLOOKUP(VALUE(I3586),'PC Mapping'!A:F,6,),"")</f>
        <v>10719</v>
      </c>
      <c r="AH3586" s="13" t="str">
        <f>VLOOKUP(AG3586,'PC Mapping'!L:M,2,)</f>
        <v>All Other Water</v>
      </c>
    </row>
    <row r="3587" spans="1:34" x14ac:dyDescent="0.2">
      <c r="A3587" t="s">
        <v>16832</v>
      </c>
      <c r="B3587" t="s">
        <v>16833</v>
      </c>
      <c r="C3587" t="s">
        <v>4519</v>
      </c>
      <c r="D3587" t="s">
        <v>4520</v>
      </c>
      <c r="E3587" s="3">
        <v>45824</v>
      </c>
      <c r="F3587" t="s">
        <v>44</v>
      </c>
      <c r="G3587" t="s">
        <v>3742</v>
      </c>
      <c r="H3587" t="s">
        <v>3716</v>
      </c>
      <c r="I3587" t="s">
        <v>4534</v>
      </c>
      <c r="J3587" t="s">
        <v>4522</v>
      </c>
      <c r="K3587" s="2">
        <v>-7.81</v>
      </c>
      <c r="L3587" t="s">
        <v>44</v>
      </c>
      <c r="M3587" s="2">
        <v>-7.81</v>
      </c>
      <c r="N3587" t="s">
        <v>4523</v>
      </c>
      <c r="O3587" t="s">
        <v>4524</v>
      </c>
      <c r="P3587" t="s">
        <v>6835</v>
      </c>
      <c r="Q3587" t="s">
        <v>16834</v>
      </c>
      <c r="R3587" t="s">
        <v>44</v>
      </c>
      <c r="S3587" t="s">
        <v>4527</v>
      </c>
      <c r="T3587" s="3">
        <v>45824</v>
      </c>
      <c r="U3587" s="3">
        <v>45825</v>
      </c>
      <c r="V3587" s="2">
        <v>0</v>
      </c>
      <c r="W3587" t="s">
        <v>44</v>
      </c>
      <c r="X3587" t="s">
        <v>44</v>
      </c>
      <c r="Y3587" t="s">
        <v>16835</v>
      </c>
      <c r="Z3587" t="s">
        <v>538</v>
      </c>
      <c r="AA3587" t="s">
        <v>4529</v>
      </c>
      <c r="AB3587" t="s">
        <v>4530</v>
      </c>
      <c r="AC3587" t="s">
        <v>89</v>
      </c>
      <c r="AD3587" t="str">
        <f t="shared" si="55"/>
        <v>10-60</v>
      </c>
      <c r="AE3587" t="str">
        <f>VLOOKUP(AD3587,'Main_Sub Desc'!C:D,2,)</f>
        <v>LPC from invoicing</v>
      </c>
      <c r="AF3587" t="str">
        <f>VLOOKUP(VALUE(H3587),'Main_Sub Desc'!F:G,2,)</f>
        <v>Wst Rev Late Payment</v>
      </c>
      <c r="AG3587">
        <f>IFERROR(VLOOKUP(VALUE(I3587),'PC Mapping'!A:F,6,),"")</f>
        <v>10514</v>
      </c>
      <c r="AH3587" s="13" t="str">
        <f>VLOOKUP(AG3587,'PC Mapping'!L:M,2,)</f>
        <v>Bolivar Sewer</v>
      </c>
    </row>
    <row r="3588" spans="1:34" x14ac:dyDescent="0.2">
      <c r="A3588" t="s">
        <v>16832</v>
      </c>
      <c r="B3588" t="s">
        <v>16833</v>
      </c>
      <c r="C3588" t="s">
        <v>4519</v>
      </c>
      <c r="D3588" t="s">
        <v>4520</v>
      </c>
      <c r="E3588" s="3">
        <v>45824</v>
      </c>
      <c r="F3588" t="s">
        <v>44</v>
      </c>
      <c r="G3588" t="s">
        <v>3742</v>
      </c>
      <c r="H3588" t="s">
        <v>3722</v>
      </c>
      <c r="I3588" t="s">
        <v>4538</v>
      </c>
      <c r="J3588" t="s">
        <v>4522</v>
      </c>
      <c r="K3588" s="2">
        <v>-5.49</v>
      </c>
      <c r="L3588" t="s">
        <v>44</v>
      </c>
      <c r="M3588" s="2">
        <v>-5.49</v>
      </c>
      <c r="N3588" t="s">
        <v>4523</v>
      </c>
      <c r="O3588" t="s">
        <v>4524</v>
      </c>
      <c r="P3588" t="s">
        <v>6835</v>
      </c>
      <c r="Q3588" t="s">
        <v>16836</v>
      </c>
      <c r="R3588" t="s">
        <v>44</v>
      </c>
      <c r="S3588" t="s">
        <v>4527</v>
      </c>
      <c r="T3588" s="3">
        <v>45824</v>
      </c>
      <c r="U3588" s="3">
        <v>45825</v>
      </c>
      <c r="V3588" s="2">
        <v>0</v>
      </c>
      <c r="W3588" t="s">
        <v>44</v>
      </c>
      <c r="X3588" t="s">
        <v>44</v>
      </c>
      <c r="Y3588" t="s">
        <v>16837</v>
      </c>
      <c r="Z3588" t="s">
        <v>538</v>
      </c>
      <c r="AA3588" t="s">
        <v>4529</v>
      </c>
      <c r="AB3588" t="s">
        <v>4530</v>
      </c>
      <c r="AC3588" t="s">
        <v>89</v>
      </c>
      <c r="AD3588" t="str">
        <f t="shared" ref="AD3588:AD3651" si="56">CONCATENATE(VALUE(AA3588),"-",VALUE(AB3588))</f>
        <v>10-60</v>
      </c>
      <c r="AE3588" t="str">
        <f>VLOOKUP(AD3588,'Main_Sub Desc'!C:D,2,)</f>
        <v>LPC from invoicing</v>
      </c>
      <c r="AF3588" t="str">
        <f>VLOOKUP(VALUE(H3588),'Main_Sub Desc'!F:G,2,)</f>
        <v>Wtr Rev Late Payment</v>
      </c>
      <c r="AG3588">
        <f>IFERROR(VLOOKUP(VALUE(I3588),'PC Mapping'!A:F,6,),"")</f>
        <v>10469</v>
      </c>
      <c r="AH3588" s="13" t="str">
        <f>VLOOKUP(AG3588,'PC Mapping'!L:M,2,)</f>
        <v>Bolivar Water</v>
      </c>
    </row>
    <row r="3589" spans="1:34" x14ac:dyDescent="0.2">
      <c r="A3589" t="s">
        <v>16838</v>
      </c>
      <c r="B3589" t="s">
        <v>16833</v>
      </c>
      <c r="C3589" t="s">
        <v>4519</v>
      </c>
      <c r="D3589" t="s">
        <v>4520</v>
      </c>
      <c r="E3589" s="3">
        <v>45824</v>
      </c>
      <c r="F3589" t="s">
        <v>44</v>
      </c>
      <c r="G3589" t="s">
        <v>3742</v>
      </c>
      <c r="H3589" t="s">
        <v>3716</v>
      </c>
      <c r="I3589" t="s">
        <v>4534</v>
      </c>
      <c r="J3589" t="s">
        <v>4522</v>
      </c>
      <c r="K3589" s="2">
        <v>-14.24</v>
      </c>
      <c r="L3589" t="s">
        <v>44</v>
      </c>
      <c r="M3589" s="2">
        <v>-14.24</v>
      </c>
      <c r="N3589" t="s">
        <v>4523</v>
      </c>
      <c r="O3589" t="s">
        <v>4524</v>
      </c>
      <c r="P3589" t="s">
        <v>12602</v>
      </c>
      <c r="Q3589" t="s">
        <v>16839</v>
      </c>
      <c r="R3589" t="s">
        <v>44</v>
      </c>
      <c r="S3589" t="s">
        <v>4527</v>
      </c>
      <c r="T3589" s="3">
        <v>45824</v>
      </c>
      <c r="U3589" s="3">
        <v>45825</v>
      </c>
      <c r="V3589" s="2">
        <v>0</v>
      </c>
      <c r="W3589" t="s">
        <v>44</v>
      </c>
      <c r="X3589" t="s">
        <v>44</v>
      </c>
      <c r="Y3589" t="s">
        <v>16840</v>
      </c>
      <c r="Z3589" t="s">
        <v>943</v>
      </c>
      <c r="AA3589" t="s">
        <v>4529</v>
      </c>
      <c r="AB3589" t="s">
        <v>4530</v>
      </c>
      <c r="AC3589" t="s">
        <v>89</v>
      </c>
      <c r="AD3589" t="str">
        <f t="shared" si="56"/>
        <v>10-60</v>
      </c>
      <c r="AE3589" t="str">
        <f>VLOOKUP(AD3589,'Main_Sub Desc'!C:D,2,)</f>
        <v>LPC from invoicing</v>
      </c>
      <c r="AF3589" t="str">
        <f>VLOOKUP(VALUE(H3589),'Main_Sub Desc'!F:G,2,)</f>
        <v>Wst Rev Late Payment</v>
      </c>
      <c r="AG3589">
        <f>IFERROR(VLOOKUP(VALUE(I3589),'PC Mapping'!A:F,6,),"")</f>
        <v>10514</v>
      </c>
      <c r="AH3589" s="13" t="str">
        <f>VLOOKUP(AG3589,'PC Mapping'!L:M,2,)</f>
        <v>Bolivar Sewer</v>
      </c>
    </row>
    <row r="3590" spans="1:34" x14ac:dyDescent="0.2">
      <c r="A3590" t="s">
        <v>16838</v>
      </c>
      <c r="B3590" t="s">
        <v>16833</v>
      </c>
      <c r="C3590" t="s">
        <v>4519</v>
      </c>
      <c r="D3590" t="s">
        <v>4520</v>
      </c>
      <c r="E3590" s="3">
        <v>45824</v>
      </c>
      <c r="F3590" t="s">
        <v>44</v>
      </c>
      <c r="G3590" t="s">
        <v>3742</v>
      </c>
      <c r="H3590" t="s">
        <v>3722</v>
      </c>
      <c r="I3590" t="s">
        <v>4538</v>
      </c>
      <c r="J3590" t="s">
        <v>4522</v>
      </c>
      <c r="K3590" s="2">
        <v>-9.3699999999999992</v>
      </c>
      <c r="L3590" t="s">
        <v>44</v>
      </c>
      <c r="M3590" s="2">
        <v>-9.3699999999999992</v>
      </c>
      <c r="N3590" t="s">
        <v>4523</v>
      </c>
      <c r="O3590" t="s">
        <v>4524</v>
      </c>
      <c r="P3590" t="s">
        <v>12602</v>
      </c>
      <c r="Q3590" t="s">
        <v>16841</v>
      </c>
      <c r="R3590" t="s">
        <v>44</v>
      </c>
      <c r="S3590" t="s">
        <v>4527</v>
      </c>
      <c r="T3590" s="3">
        <v>45824</v>
      </c>
      <c r="U3590" s="3">
        <v>45825</v>
      </c>
      <c r="V3590" s="2">
        <v>0</v>
      </c>
      <c r="W3590" t="s">
        <v>44</v>
      </c>
      <c r="X3590" t="s">
        <v>44</v>
      </c>
      <c r="Y3590" t="s">
        <v>16842</v>
      </c>
      <c r="Z3590" t="s">
        <v>943</v>
      </c>
      <c r="AA3590" t="s">
        <v>4529</v>
      </c>
      <c r="AB3590" t="s">
        <v>4530</v>
      </c>
      <c r="AC3590" t="s">
        <v>89</v>
      </c>
      <c r="AD3590" t="str">
        <f t="shared" si="56"/>
        <v>10-60</v>
      </c>
      <c r="AE3590" t="str">
        <f>VLOOKUP(AD3590,'Main_Sub Desc'!C:D,2,)</f>
        <v>LPC from invoicing</v>
      </c>
      <c r="AF3590" t="str">
        <f>VLOOKUP(VALUE(H3590),'Main_Sub Desc'!F:G,2,)</f>
        <v>Wtr Rev Late Payment</v>
      </c>
      <c r="AG3590">
        <f>IFERROR(VLOOKUP(VALUE(I3590),'PC Mapping'!A:F,6,),"")</f>
        <v>10469</v>
      </c>
      <c r="AH3590" s="13" t="str">
        <f>VLOOKUP(AG3590,'PC Mapping'!L:M,2,)</f>
        <v>Bolivar Water</v>
      </c>
    </row>
    <row r="3591" spans="1:34" x14ac:dyDescent="0.2">
      <c r="A3591" t="s">
        <v>16843</v>
      </c>
      <c r="B3591" t="s">
        <v>16833</v>
      </c>
      <c r="C3591" t="s">
        <v>4519</v>
      </c>
      <c r="D3591" t="s">
        <v>4520</v>
      </c>
      <c r="E3591" s="3">
        <v>45824</v>
      </c>
      <c r="F3591" t="s">
        <v>44</v>
      </c>
      <c r="G3591" t="s">
        <v>3742</v>
      </c>
      <c r="H3591" t="s">
        <v>3722</v>
      </c>
      <c r="I3591" t="s">
        <v>4538</v>
      </c>
      <c r="J3591" t="s">
        <v>4522</v>
      </c>
      <c r="K3591" s="2">
        <v>-8.7899999999999991</v>
      </c>
      <c r="L3591" t="s">
        <v>44</v>
      </c>
      <c r="M3591" s="2">
        <v>-8.7899999999999991</v>
      </c>
      <c r="N3591" t="s">
        <v>4523</v>
      </c>
      <c r="O3591" t="s">
        <v>4524</v>
      </c>
      <c r="P3591" t="s">
        <v>13052</v>
      </c>
      <c r="Q3591" t="s">
        <v>16844</v>
      </c>
      <c r="R3591" t="s">
        <v>44</v>
      </c>
      <c r="S3591" t="s">
        <v>4527</v>
      </c>
      <c r="T3591" s="3">
        <v>45824</v>
      </c>
      <c r="U3591" s="3">
        <v>45825</v>
      </c>
      <c r="V3591" s="2">
        <v>0</v>
      </c>
      <c r="W3591" t="s">
        <v>44</v>
      </c>
      <c r="X3591" t="s">
        <v>44</v>
      </c>
      <c r="Y3591" t="s">
        <v>16845</v>
      </c>
      <c r="Z3591" t="s">
        <v>670</v>
      </c>
      <c r="AA3591" t="s">
        <v>4529</v>
      </c>
      <c r="AB3591" t="s">
        <v>4530</v>
      </c>
      <c r="AC3591" t="s">
        <v>89</v>
      </c>
      <c r="AD3591" t="str">
        <f t="shared" si="56"/>
        <v>10-60</v>
      </c>
      <c r="AE3591" t="str">
        <f>VLOOKUP(AD3591,'Main_Sub Desc'!C:D,2,)</f>
        <v>LPC from invoicing</v>
      </c>
      <c r="AF3591" t="str">
        <f>VLOOKUP(VALUE(H3591),'Main_Sub Desc'!F:G,2,)</f>
        <v>Wtr Rev Late Payment</v>
      </c>
      <c r="AG3591">
        <f>IFERROR(VLOOKUP(VALUE(I3591),'PC Mapping'!A:F,6,),"")</f>
        <v>10469</v>
      </c>
      <c r="AH3591" s="13" t="str">
        <f>VLOOKUP(AG3591,'PC Mapping'!L:M,2,)</f>
        <v>Bolivar Water</v>
      </c>
    </row>
    <row r="3592" spans="1:34" x14ac:dyDescent="0.2">
      <c r="A3592" t="s">
        <v>16843</v>
      </c>
      <c r="B3592" t="s">
        <v>16833</v>
      </c>
      <c r="C3592" t="s">
        <v>4519</v>
      </c>
      <c r="D3592" t="s">
        <v>4520</v>
      </c>
      <c r="E3592" s="3">
        <v>45824</v>
      </c>
      <c r="F3592" t="s">
        <v>44</v>
      </c>
      <c r="G3592" t="s">
        <v>3742</v>
      </c>
      <c r="H3592" t="s">
        <v>3716</v>
      </c>
      <c r="I3592" t="s">
        <v>4534</v>
      </c>
      <c r="J3592" t="s">
        <v>4522</v>
      </c>
      <c r="K3592" s="2">
        <v>-12.3</v>
      </c>
      <c r="L3592" t="s">
        <v>44</v>
      </c>
      <c r="M3592" s="2">
        <v>-12.3</v>
      </c>
      <c r="N3592" t="s">
        <v>4523</v>
      </c>
      <c r="O3592" t="s">
        <v>4524</v>
      </c>
      <c r="P3592" t="s">
        <v>13052</v>
      </c>
      <c r="Q3592" t="s">
        <v>16846</v>
      </c>
      <c r="R3592" t="s">
        <v>44</v>
      </c>
      <c r="S3592" t="s">
        <v>4527</v>
      </c>
      <c r="T3592" s="3">
        <v>45824</v>
      </c>
      <c r="U3592" s="3">
        <v>45825</v>
      </c>
      <c r="V3592" s="2">
        <v>0</v>
      </c>
      <c r="W3592" t="s">
        <v>44</v>
      </c>
      <c r="X3592" t="s">
        <v>44</v>
      </c>
      <c r="Y3592" t="s">
        <v>16847</v>
      </c>
      <c r="Z3592" t="s">
        <v>670</v>
      </c>
      <c r="AA3592" t="s">
        <v>4529</v>
      </c>
      <c r="AB3592" t="s">
        <v>4530</v>
      </c>
      <c r="AC3592" t="s">
        <v>89</v>
      </c>
      <c r="AD3592" t="str">
        <f t="shared" si="56"/>
        <v>10-60</v>
      </c>
      <c r="AE3592" t="str">
        <f>VLOOKUP(AD3592,'Main_Sub Desc'!C:D,2,)</f>
        <v>LPC from invoicing</v>
      </c>
      <c r="AF3592" t="str">
        <f>VLOOKUP(VALUE(H3592),'Main_Sub Desc'!F:G,2,)</f>
        <v>Wst Rev Late Payment</v>
      </c>
      <c r="AG3592">
        <f>IFERROR(VLOOKUP(VALUE(I3592),'PC Mapping'!A:F,6,),"")</f>
        <v>10514</v>
      </c>
      <c r="AH3592" s="13" t="str">
        <f>VLOOKUP(AG3592,'PC Mapping'!L:M,2,)</f>
        <v>Bolivar Sewer</v>
      </c>
    </row>
    <row r="3593" spans="1:34" x14ac:dyDescent="0.2">
      <c r="A3593" t="s">
        <v>16848</v>
      </c>
      <c r="B3593" t="s">
        <v>16849</v>
      </c>
      <c r="C3593" t="s">
        <v>4519</v>
      </c>
      <c r="D3593" t="s">
        <v>4520</v>
      </c>
      <c r="E3593" s="3">
        <v>45824</v>
      </c>
      <c r="F3593" t="s">
        <v>44</v>
      </c>
      <c r="G3593" t="s">
        <v>3742</v>
      </c>
      <c r="H3593" t="s">
        <v>3716</v>
      </c>
      <c r="I3593" t="s">
        <v>4534</v>
      </c>
      <c r="J3593" t="s">
        <v>4522</v>
      </c>
      <c r="K3593" s="2">
        <v>-5</v>
      </c>
      <c r="L3593" t="s">
        <v>44</v>
      </c>
      <c r="M3593" s="2">
        <v>-5</v>
      </c>
      <c r="N3593" t="s">
        <v>4523</v>
      </c>
      <c r="O3593" t="s">
        <v>4524</v>
      </c>
      <c r="P3593" t="s">
        <v>16850</v>
      </c>
      <c r="Q3593" t="s">
        <v>16851</v>
      </c>
      <c r="R3593" t="s">
        <v>44</v>
      </c>
      <c r="S3593" t="s">
        <v>4527</v>
      </c>
      <c r="T3593" s="3">
        <v>45824</v>
      </c>
      <c r="U3593" s="3">
        <v>45825</v>
      </c>
      <c r="V3593" s="2">
        <v>0</v>
      </c>
      <c r="W3593" t="s">
        <v>44</v>
      </c>
      <c r="X3593" t="s">
        <v>44</v>
      </c>
      <c r="Y3593" t="s">
        <v>16852</v>
      </c>
      <c r="Z3593" t="s">
        <v>634</v>
      </c>
      <c r="AA3593" t="s">
        <v>4529</v>
      </c>
      <c r="AB3593" t="s">
        <v>4530</v>
      </c>
      <c r="AC3593" t="s">
        <v>89</v>
      </c>
      <c r="AD3593" t="str">
        <f t="shared" si="56"/>
        <v>10-60</v>
      </c>
      <c r="AE3593" t="str">
        <f>VLOOKUP(AD3593,'Main_Sub Desc'!C:D,2,)</f>
        <v>LPC from invoicing</v>
      </c>
      <c r="AF3593" t="str">
        <f>VLOOKUP(VALUE(H3593),'Main_Sub Desc'!F:G,2,)</f>
        <v>Wst Rev Late Payment</v>
      </c>
      <c r="AG3593">
        <f>IFERROR(VLOOKUP(VALUE(I3593),'PC Mapping'!A:F,6,),"")</f>
        <v>10514</v>
      </c>
      <c r="AH3593" s="13" t="str">
        <f>VLOOKUP(AG3593,'PC Mapping'!L:M,2,)</f>
        <v>Bolivar Sewer</v>
      </c>
    </row>
    <row r="3594" spans="1:34" x14ac:dyDescent="0.2">
      <c r="A3594" t="s">
        <v>16848</v>
      </c>
      <c r="B3594" t="s">
        <v>16849</v>
      </c>
      <c r="C3594" t="s">
        <v>4519</v>
      </c>
      <c r="D3594" t="s">
        <v>4520</v>
      </c>
      <c r="E3594" s="3">
        <v>45824</v>
      </c>
      <c r="F3594" t="s">
        <v>44</v>
      </c>
      <c r="G3594" t="s">
        <v>3742</v>
      </c>
      <c r="H3594" t="s">
        <v>3722</v>
      </c>
      <c r="I3594" t="s">
        <v>4538</v>
      </c>
      <c r="J3594" t="s">
        <v>4522</v>
      </c>
      <c r="K3594" s="2">
        <v>-5</v>
      </c>
      <c r="L3594" t="s">
        <v>44</v>
      </c>
      <c r="M3594" s="2">
        <v>-5</v>
      </c>
      <c r="N3594" t="s">
        <v>4523</v>
      </c>
      <c r="O3594" t="s">
        <v>4524</v>
      </c>
      <c r="P3594" t="s">
        <v>16850</v>
      </c>
      <c r="Q3594" t="s">
        <v>16853</v>
      </c>
      <c r="R3594" t="s">
        <v>44</v>
      </c>
      <c r="S3594" t="s">
        <v>4527</v>
      </c>
      <c r="T3594" s="3">
        <v>45824</v>
      </c>
      <c r="U3594" s="3">
        <v>45825</v>
      </c>
      <c r="V3594" s="2">
        <v>0</v>
      </c>
      <c r="W3594" t="s">
        <v>44</v>
      </c>
      <c r="X3594" t="s">
        <v>44</v>
      </c>
      <c r="Y3594" t="s">
        <v>16854</v>
      </c>
      <c r="Z3594" t="s">
        <v>634</v>
      </c>
      <c r="AA3594" t="s">
        <v>4529</v>
      </c>
      <c r="AB3594" t="s">
        <v>4530</v>
      </c>
      <c r="AC3594" t="s">
        <v>89</v>
      </c>
      <c r="AD3594" t="str">
        <f t="shared" si="56"/>
        <v>10-60</v>
      </c>
      <c r="AE3594" t="str">
        <f>VLOOKUP(AD3594,'Main_Sub Desc'!C:D,2,)</f>
        <v>LPC from invoicing</v>
      </c>
      <c r="AF3594" t="str">
        <f>VLOOKUP(VALUE(H3594),'Main_Sub Desc'!F:G,2,)</f>
        <v>Wtr Rev Late Payment</v>
      </c>
      <c r="AG3594">
        <f>IFERROR(VLOOKUP(VALUE(I3594),'PC Mapping'!A:F,6,),"")</f>
        <v>10469</v>
      </c>
      <c r="AH3594" s="13" t="str">
        <f>VLOOKUP(AG3594,'PC Mapping'!L:M,2,)</f>
        <v>Bolivar Water</v>
      </c>
    </row>
    <row r="3595" spans="1:34" x14ac:dyDescent="0.2">
      <c r="A3595" t="s">
        <v>16855</v>
      </c>
      <c r="B3595" t="s">
        <v>16849</v>
      </c>
      <c r="C3595" t="s">
        <v>4519</v>
      </c>
      <c r="D3595" t="s">
        <v>4520</v>
      </c>
      <c r="E3595" s="3">
        <v>45824</v>
      </c>
      <c r="F3595" t="s">
        <v>44</v>
      </c>
      <c r="G3595" t="s">
        <v>3742</v>
      </c>
      <c r="H3595" t="s">
        <v>3722</v>
      </c>
      <c r="I3595" t="s">
        <v>4538</v>
      </c>
      <c r="J3595" t="s">
        <v>4522</v>
      </c>
      <c r="K3595" s="2">
        <v>-5</v>
      </c>
      <c r="L3595" t="s">
        <v>44</v>
      </c>
      <c r="M3595" s="2">
        <v>-5</v>
      </c>
      <c r="N3595" t="s">
        <v>4523</v>
      </c>
      <c r="O3595" t="s">
        <v>4524</v>
      </c>
      <c r="P3595" t="s">
        <v>12117</v>
      </c>
      <c r="Q3595" t="s">
        <v>16856</v>
      </c>
      <c r="R3595" t="s">
        <v>44</v>
      </c>
      <c r="S3595" t="s">
        <v>4527</v>
      </c>
      <c r="T3595" s="3">
        <v>45824</v>
      </c>
      <c r="U3595" s="3">
        <v>45825</v>
      </c>
      <c r="V3595" s="2">
        <v>0</v>
      </c>
      <c r="W3595" t="s">
        <v>44</v>
      </c>
      <c r="X3595" t="s">
        <v>44</v>
      </c>
      <c r="Y3595" t="s">
        <v>16857</v>
      </c>
      <c r="Z3595" t="s">
        <v>715</v>
      </c>
      <c r="AA3595" t="s">
        <v>4529</v>
      </c>
      <c r="AB3595" t="s">
        <v>4530</v>
      </c>
      <c r="AC3595" t="s">
        <v>89</v>
      </c>
      <c r="AD3595" t="str">
        <f t="shared" si="56"/>
        <v>10-60</v>
      </c>
      <c r="AE3595" t="str">
        <f>VLOOKUP(AD3595,'Main_Sub Desc'!C:D,2,)</f>
        <v>LPC from invoicing</v>
      </c>
      <c r="AF3595" t="str">
        <f>VLOOKUP(VALUE(H3595),'Main_Sub Desc'!F:G,2,)</f>
        <v>Wtr Rev Late Payment</v>
      </c>
      <c r="AG3595">
        <f>IFERROR(VLOOKUP(VALUE(I3595),'PC Mapping'!A:F,6,),"")</f>
        <v>10469</v>
      </c>
      <c r="AH3595" s="13" t="str">
        <f>VLOOKUP(AG3595,'PC Mapping'!L:M,2,)</f>
        <v>Bolivar Water</v>
      </c>
    </row>
    <row r="3596" spans="1:34" x14ac:dyDescent="0.2">
      <c r="A3596" t="s">
        <v>16855</v>
      </c>
      <c r="B3596" t="s">
        <v>16849</v>
      </c>
      <c r="C3596" t="s">
        <v>4519</v>
      </c>
      <c r="D3596" t="s">
        <v>4520</v>
      </c>
      <c r="E3596" s="3">
        <v>45824</v>
      </c>
      <c r="F3596" t="s">
        <v>44</v>
      </c>
      <c r="G3596" t="s">
        <v>3742</v>
      </c>
      <c r="H3596" t="s">
        <v>3716</v>
      </c>
      <c r="I3596" t="s">
        <v>4534</v>
      </c>
      <c r="J3596" t="s">
        <v>4522</v>
      </c>
      <c r="K3596" s="2">
        <v>-5</v>
      </c>
      <c r="L3596" t="s">
        <v>44</v>
      </c>
      <c r="M3596" s="2">
        <v>-5</v>
      </c>
      <c r="N3596" t="s">
        <v>4523</v>
      </c>
      <c r="O3596" t="s">
        <v>4524</v>
      </c>
      <c r="P3596" t="s">
        <v>12117</v>
      </c>
      <c r="Q3596" t="s">
        <v>16858</v>
      </c>
      <c r="R3596" t="s">
        <v>44</v>
      </c>
      <c r="S3596" t="s">
        <v>4527</v>
      </c>
      <c r="T3596" s="3">
        <v>45824</v>
      </c>
      <c r="U3596" s="3">
        <v>45825</v>
      </c>
      <c r="V3596" s="2">
        <v>0</v>
      </c>
      <c r="W3596" t="s">
        <v>44</v>
      </c>
      <c r="X3596" t="s">
        <v>44</v>
      </c>
      <c r="Y3596" t="s">
        <v>16859</v>
      </c>
      <c r="Z3596" t="s">
        <v>715</v>
      </c>
      <c r="AA3596" t="s">
        <v>4529</v>
      </c>
      <c r="AB3596" t="s">
        <v>4530</v>
      </c>
      <c r="AC3596" t="s">
        <v>89</v>
      </c>
      <c r="AD3596" t="str">
        <f t="shared" si="56"/>
        <v>10-60</v>
      </c>
      <c r="AE3596" t="str">
        <f>VLOOKUP(AD3596,'Main_Sub Desc'!C:D,2,)</f>
        <v>LPC from invoicing</v>
      </c>
      <c r="AF3596" t="str">
        <f>VLOOKUP(VALUE(H3596),'Main_Sub Desc'!F:G,2,)</f>
        <v>Wst Rev Late Payment</v>
      </c>
      <c r="AG3596">
        <f>IFERROR(VLOOKUP(VALUE(I3596),'PC Mapping'!A:F,6,),"")</f>
        <v>10514</v>
      </c>
      <c r="AH3596" s="13" t="str">
        <f>VLOOKUP(AG3596,'PC Mapping'!L:M,2,)</f>
        <v>Bolivar Sewer</v>
      </c>
    </row>
    <row r="3597" spans="1:34" x14ac:dyDescent="0.2">
      <c r="A3597" t="s">
        <v>16860</v>
      </c>
      <c r="B3597" t="s">
        <v>16849</v>
      </c>
      <c r="C3597" t="s">
        <v>4519</v>
      </c>
      <c r="D3597" t="s">
        <v>4520</v>
      </c>
      <c r="E3597" s="3">
        <v>45824</v>
      </c>
      <c r="F3597" t="s">
        <v>44</v>
      </c>
      <c r="G3597" t="s">
        <v>3742</v>
      </c>
      <c r="H3597" t="s">
        <v>3716</v>
      </c>
      <c r="I3597" t="s">
        <v>4534</v>
      </c>
      <c r="J3597" t="s">
        <v>4522</v>
      </c>
      <c r="K3597" s="2">
        <v>-17.18</v>
      </c>
      <c r="L3597" t="s">
        <v>44</v>
      </c>
      <c r="M3597" s="2">
        <v>-17.18</v>
      </c>
      <c r="N3597" t="s">
        <v>4523</v>
      </c>
      <c r="O3597" t="s">
        <v>4524</v>
      </c>
      <c r="P3597" t="s">
        <v>16861</v>
      </c>
      <c r="Q3597" t="s">
        <v>16862</v>
      </c>
      <c r="R3597" t="s">
        <v>44</v>
      </c>
      <c r="S3597" t="s">
        <v>4527</v>
      </c>
      <c r="T3597" s="3">
        <v>45824</v>
      </c>
      <c r="U3597" s="3">
        <v>45825</v>
      </c>
      <c r="V3597" s="2">
        <v>0</v>
      </c>
      <c r="W3597" t="s">
        <v>44</v>
      </c>
      <c r="X3597" t="s">
        <v>44</v>
      </c>
      <c r="Y3597" t="s">
        <v>16863</v>
      </c>
      <c r="Z3597" t="s">
        <v>988</v>
      </c>
      <c r="AA3597" t="s">
        <v>4529</v>
      </c>
      <c r="AB3597" t="s">
        <v>4530</v>
      </c>
      <c r="AC3597" t="s">
        <v>89</v>
      </c>
      <c r="AD3597" t="str">
        <f t="shared" si="56"/>
        <v>10-60</v>
      </c>
      <c r="AE3597" t="str">
        <f>VLOOKUP(AD3597,'Main_Sub Desc'!C:D,2,)</f>
        <v>LPC from invoicing</v>
      </c>
      <c r="AF3597" t="str">
        <f>VLOOKUP(VALUE(H3597),'Main_Sub Desc'!F:G,2,)</f>
        <v>Wst Rev Late Payment</v>
      </c>
      <c r="AG3597">
        <f>IFERROR(VLOOKUP(VALUE(I3597),'PC Mapping'!A:F,6,),"")</f>
        <v>10514</v>
      </c>
      <c r="AH3597" s="13" t="str">
        <f>VLOOKUP(AG3597,'PC Mapping'!L:M,2,)</f>
        <v>Bolivar Sewer</v>
      </c>
    </row>
    <row r="3598" spans="1:34" x14ac:dyDescent="0.2">
      <c r="A3598" t="s">
        <v>16860</v>
      </c>
      <c r="B3598" t="s">
        <v>16849</v>
      </c>
      <c r="C3598" t="s">
        <v>4519</v>
      </c>
      <c r="D3598" t="s">
        <v>4520</v>
      </c>
      <c r="E3598" s="3">
        <v>45824</v>
      </c>
      <c r="F3598" t="s">
        <v>44</v>
      </c>
      <c r="G3598" t="s">
        <v>3742</v>
      </c>
      <c r="H3598" t="s">
        <v>3722</v>
      </c>
      <c r="I3598" t="s">
        <v>4538</v>
      </c>
      <c r="J3598" t="s">
        <v>4522</v>
      </c>
      <c r="K3598" s="2">
        <v>-11.41</v>
      </c>
      <c r="L3598" t="s">
        <v>44</v>
      </c>
      <c r="M3598" s="2">
        <v>-11.41</v>
      </c>
      <c r="N3598" t="s">
        <v>4523</v>
      </c>
      <c r="O3598" t="s">
        <v>4524</v>
      </c>
      <c r="P3598" t="s">
        <v>16861</v>
      </c>
      <c r="Q3598" t="s">
        <v>16864</v>
      </c>
      <c r="R3598" t="s">
        <v>44</v>
      </c>
      <c r="S3598" t="s">
        <v>4527</v>
      </c>
      <c r="T3598" s="3">
        <v>45824</v>
      </c>
      <c r="U3598" s="3">
        <v>45825</v>
      </c>
      <c r="V3598" s="2">
        <v>0</v>
      </c>
      <c r="W3598" t="s">
        <v>44</v>
      </c>
      <c r="X3598" t="s">
        <v>44</v>
      </c>
      <c r="Y3598" t="s">
        <v>16865</v>
      </c>
      <c r="Z3598" t="s">
        <v>988</v>
      </c>
      <c r="AA3598" t="s">
        <v>4529</v>
      </c>
      <c r="AB3598" t="s">
        <v>4530</v>
      </c>
      <c r="AC3598" t="s">
        <v>89</v>
      </c>
      <c r="AD3598" t="str">
        <f t="shared" si="56"/>
        <v>10-60</v>
      </c>
      <c r="AE3598" t="str">
        <f>VLOOKUP(AD3598,'Main_Sub Desc'!C:D,2,)</f>
        <v>LPC from invoicing</v>
      </c>
      <c r="AF3598" t="str">
        <f>VLOOKUP(VALUE(H3598),'Main_Sub Desc'!F:G,2,)</f>
        <v>Wtr Rev Late Payment</v>
      </c>
      <c r="AG3598">
        <f>IFERROR(VLOOKUP(VALUE(I3598),'PC Mapping'!A:F,6,),"")</f>
        <v>10469</v>
      </c>
      <c r="AH3598" s="13" t="str">
        <f>VLOOKUP(AG3598,'PC Mapping'!L:M,2,)</f>
        <v>Bolivar Water</v>
      </c>
    </row>
    <row r="3599" spans="1:34" x14ac:dyDescent="0.2">
      <c r="A3599" t="s">
        <v>16866</v>
      </c>
      <c r="B3599" t="s">
        <v>16833</v>
      </c>
      <c r="C3599" t="s">
        <v>4519</v>
      </c>
      <c r="D3599" t="s">
        <v>4520</v>
      </c>
      <c r="E3599" s="3">
        <v>45824</v>
      </c>
      <c r="F3599" t="s">
        <v>44</v>
      </c>
      <c r="G3599" t="s">
        <v>3742</v>
      </c>
      <c r="H3599" t="s">
        <v>3716</v>
      </c>
      <c r="I3599" t="s">
        <v>4534</v>
      </c>
      <c r="J3599" t="s">
        <v>4522</v>
      </c>
      <c r="K3599" s="2">
        <v>-5</v>
      </c>
      <c r="L3599" t="s">
        <v>44</v>
      </c>
      <c r="M3599" s="2">
        <v>-5</v>
      </c>
      <c r="N3599" t="s">
        <v>4523</v>
      </c>
      <c r="O3599" t="s">
        <v>4524</v>
      </c>
      <c r="P3599" t="s">
        <v>8163</v>
      </c>
      <c r="Q3599" t="s">
        <v>16867</v>
      </c>
      <c r="R3599" t="s">
        <v>44</v>
      </c>
      <c r="S3599" t="s">
        <v>4527</v>
      </c>
      <c r="T3599" s="3">
        <v>45824</v>
      </c>
      <c r="U3599" s="3">
        <v>45825</v>
      </c>
      <c r="V3599" s="2">
        <v>0</v>
      </c>
      <c r="W3599" t="s">
        <v>44</v>
      </c>
      <c r="X3599" t="s">
        <v>44</v>
      </c>
      <c r="Y3599" t="s">
        <v>16868</v>
      </c>
      <c r="Z3599" t="s">
        <v>568</v>
      </c>
      <c r="AA3599" t="s">
        <v>4529</v>
      </c>
      <c r="AB3599" t="s">
        <v>4530</v>
      </c>
      <c r="AC3599" t="s">
        <v>89</v>
      </c>
      <c r="AD3599" t="str">
        <f t="shared" si="56"/>
        <v>10-60</v>
      </c>
      <c r="AE3599" t="str">
        <f>VLOOKUP(AD3599,'Main_Sub Desc'!C:D,2,)</f>
        <v>LPC from invoicing</v>
      </c>
      <c r="AF3599" t="str">
        <f>VLOOKUP(VALUE(H3599),'Main_Sub Desc'!F:G,2,)</f>
        <v>Wst Rev Late Payment</v>
      </c>
      <c r="AG3599">
        <f>IFERROR(VLOOKUP(VALUE(I3599),'PC Mapping'!A:F,6,),"")</f>
        <v>10514</v>
      </c>
      <c r="AH3599" s="13" t="str">
        <f>VLOOKUP(AG3599,'PC Mapping'!L:M,2,)</f>
        <v>Bolivar Sewer</v>
      </c>
    </row>
    <row r="3600" spans="1:34" x14ac:dyDescent="0.2">
      <c r="A3600" t="s">
        <v>16866</v>
      </c>
      <c r="B3600" t="s">
        <v>16833</v>
      </c>
      <c r="C3600" t="s">
        <v>4519</v>
      </c>
      <c r="D3600" t="s">
        <v>4520</v>
      </c>
      <c r="E3600" s="3">
        <v>45824</v>
      </c>
      <c r="F3600" t="s">
        <v>44</v>
      </c>
      <c r="G3600" t="s">
        <v>3742</v>
      </c>
      <c r="H3600" t="s">
        <v>3722</v>
      </c>
      <c r="I3600" t="s">
        <v>4538</v>
      </c>
      <c r="J3600" t="s">
        <v>4522</v>
      </c>
      <c r="K3600" s="2">
        <v>-5</v>
      </c>
      <c r="L3600" t="s">
        <v>44</v>
      </c>
      <c r="M3600" s="2">
        <v>-5</v>
      </c>
      <c r="N3600" t="s">
        <v>4523</v>
      </c>
      <c r="O3600" t="s">
        <v>4524</v>
      </c>
      <c r="P3600" t="s">
        <v>8163</v>
      </c>
      <c r="Q3600" t="s">
        <v>16869</v>
      </c>
      <c r="R3600" t="s">
        <v>44</v>
      </c>
      <c r="S3600" t="s">
        <v>4527</v>
      </c>
      <c r="T3600" s="3">
        <v>45824</v>
      </c>
      <c r="U3600" s="3">
        <v>45825</v>
      </c>
      <c r="V3600" s="2">
        <v>0</v>
      </c>
      <c r="W3600" t="s">
        <v>44</v>
      </c>
      <c r="X3600" t="s">
        <v>44</v>
      </c>
      <c r="Y3600" t="s">
        <v>16870</v>
      </c>
      <c r="Z3600" t="s">
        <v>568</v>
      </c>
      <c r="AA3600" t="s">
        <v>4529</v>
      </c>
      <c r="AB3600" t="s">
        <v>4530</v>
      </c>
      <c r="AC3600" t="s">
        <v>89</v>
      </c>
      <c r="AD3600" t="str">
        <f t="shared" si="56"/>
        <v>10-60</v>
      </c>
      <c r="AE3600" t="str">
        <f>VLOOKUP(AD3600,'Main_Sub Desc'!C:D,2,)</f>
        <v>LPC from invoicing</v>
      </c>
      <c r="AF3600" t="str">
        <f>VLOOKUP(VALUE(H3600),'Main_Sub Desc'!F:G,2,)</f>
        <v>Wtr Rev Late Payment</v>
      </c>
      <c r="AG3600">
        <f>IFERROR(VLOOKUP(VALUE(I3600),'PC Mapping'!A:F,6,),"")</f>
        <v>10469</v>
      </c>
      <c r="AH3600" s="13" t="str">
        <f>VLOOKUP(AG3600,'PC Mapping'!L:M,2,)</f>
        <v>Bolivar Water</v>
      </c>
    </row>
    <row r="3601" spans="1:34" x14ac:dyDescent="0.2">
      <c r="A3601" t="s">
        <v>16871</v>
      </c>
      <c r="B3601" t="s">
        <v>16872</v>
      </c>
      <c r="C3601" t="s">
        <v>4519</v>
      </c>
      <c r="D3601" t="s">
        <v>4520</v>
      </c>
      <c r="E3601" s="3">
        <v>45824</v>
      </c>
      <c r="F3601" t="s">
        <v>44</v>
      </c>
      <c r="G3601" t="s">
        <v>3742</v>
      </c>
      <c r="H3601" t="s">
        <v>3716</v>
      </c>
      <c r="I3601" t="s">
        <v>4534</v>
      </c>
      <c r="J3601" t="s">
        <v>4522</v>
      </c>
      <c r="K3601" s="2">
        <v>-5</v>
      </c>
      <c r="L3601" t="s">
        <v>44</v>
      </c>
      <c r="M3601" s="2">
        <v>-5</v>
      </c>
      <c r="N3601" t="s">
        <v>4523</v>
      </c>
      <c r="O3601" t="s">
        <v>4524</v>
      </c>
      <c r="P3601" t="s">
        <v>16873</v>
      </c>
      <c r="Q3601" t="s">
        <v>16874</v>
      </c>
      <c r="R3601" t="s">
        <v>44</v>
      </c>
      <c r="S3601" t="s">
        <v>4527</v>
      </c>
      <c r="T3601" s="3">
        <v>45824</v>
      </c>
      <c r="U3601" s="3">
        <v>45825</v>
      </c>
      <c r="V3601" s="2">
        <v>0</v>
      </c>
      <c r="W3601" t="s">
        <v>44</v>
      </c>
      <c r="X3601" t="s">
        <v>44</v>
      </c>
      <c r="Y3601" t="s">
        <v>16875</v>
      </c>
      <c r="Z3601" t="s">
        <v>388</v>
      </c>
      <c r="AA3601" t="s">
        <v>4529</v>
      </c>
      <c r="AB3601" t="s">
        <v>4530</v>
      </c>
      <c r="AC3601" t="s">
        <v>89</v>
      </c>
      <c r="AD3601" t="str">
        <f t="shared" si="56"/>
        <v>10-60</v>
      </c>
      <c r="AE3601" t="str">
        <f>VLOOKUP(AD3601,'Main_Sub Desc'!C:D,2,)</f>
        <v>LPC from invoicing</v>
      </c>
      <c r="AF3601" t="str">
        <f>VLOOKUP(VALUE(H3601),'Main_Sub Desc'!F:G,2,)</f>
        <v>Wst Rev Late Payment</v>
      </c>
      <c r="AG3601">
        <f>IFERROR(VLOOKUP(VALUE(I3601),'PC Mapping'!A:F,6,),"")</f>
        <v>10514</v>
      </c>
      <c r="AH3601" s="13" t="str">
        <f>VLOOKUP(AG3601,'PC Mapping'!L:M,2,)</f>
        <v>Bolivar Sewer</v>
      </c>
    </row>
    <row r="3602" spans="1:34" x14ac:dyDescent="0.2">
      <c r="A3602" t="s">
        <v>16871</v>
      </c>
      <c r="B3602" t="s">
        <v>16872</v>
      </c>
      <c r="C3602" t="s">
        <v>4519</v>
      </c>
      <c r="D3602" t="s">
        <v>4520</v>
      </c>
      <c r="E3602" s="3">
        <v>45824</v>
      </c>
      <c r="F3602" t="s">
        <v>44</v>
      </c>
      <c r="G3602" t="s">
        <v>3742</v>
      </c>
      <c r="H3602" t="s">
        <v>3722</v>
      </c>
      <c r="I3602" t="s">
        <v>4538</v>
      </c>
      <c r="J3602" t="s">
        <v>4522</v>
      </c>
      <c r="K3602" s="2">
        <v>-5</v>
      </c>
      <c r="L3602" t="s">
        <v>44</v>
      </c>
      <c r="M3602" s="2">
        <v>-5</v>
      </c>
      <c r="N3602" t="s">
        <v>4523</v>
      </c>
      <c r="O3602" t="s">
        <v>4524</v>
      </c>
      <c r="P3602" t="s">
        <v>16873</v>
      </c>
      <c r="Q3602" t="s">
        <v>16876</v>
      </c>
      <c r="R3602" t="s">
        <v>44</v>
      </c>
      <c r="S3602" t="s">
        <v>4527</v>
      </c>
      <c r="T3602" s="3">
        <v>45824</v>
      </c>
      <c r="U3602" s="3">
        <v>45825</v>
      </c>
      <c r="V3602" s="2">
        <v>0</v>
      </c>
      <c r="W3602" t="s">
        <v>44</v>
      </c>
      <c r="X3602" t="s">
        <v>44</v>
      </c>
      <c r="Y3602" t="s">
        <v>16877</v>
      </c>
      <c r="Z3602" t="s">
        <v>388</v>
      </c>
      <c r="AA3602" t="s">
        <v>4529</v>
      </c>
      <c r="AB3602" t="s">
        <v>4530</v>
      </c>
      <c r="AC3602" t="s">
        <v>89</v>
      </c>
      <c r="AD3602" t="str">
        <f t="shared" si="56"/>
        <v>10-60</v>
      </c>
      <c r="AE3602" t="str">
        <f>VLOOKUP(AD3602,'Main_Sub Desc'!C:D,2,)</f>
        <v>LPC from invoicing</v>
      </c>
      <c r="AF3602" t="str">
        <f>VLOOKUP(VALUE(H3602),'Main_Sub Desc'!F:G,2,)</f>
        <v>Wtr Rev Late Payment</v>
      </c>
      <c r="AG3602">
        <f>IFERROR(VLOOKUP(VALUE(I3602),'PC Mapping'!A:F,6,),"")</f>
        <v>10469</v>
      </c>
      <c r="AH3602" s="13" t="str">
        <f>VLOOKUP(AG3602,'PC Mapping'!L:M,2,)</f>
        <v>Bolivar Water</v>
      </c>
    </row>
    <row r="3603" spans="1:34" x14ac:dyDescent="0.2">
      <c r="A3603" t="s">
        <v>16878</v>
      </c>
      <c r="B3603" t="s">
        <v>16879</v>
      </c>
      <c r="C3603" t="s">
        <v>4519</v>
      </c>
      <c r="D3603" t="s">
        <v>4520</v>
      </c>
      <c r="E3603" s="3">
        <v>45825</v>
      </c>
      <c r="F3603" t="s">
        <v>44</v>
      </c>
      <c r="G3603" t="s">
        <v>3742</v>
      </c>
      <c r="H3603" t="s">
        <v>3722</v>
      </c>
      <c r="I3603" t="s">
        <v>3752</v>
      </c>
      <c r="J3603" t="s">
        <v>4522</v>
      </c>
      <c r="K3603" s="2">
        <v>-5</v>
      </c>
      <c r="L3603" t="s">
        <v>44</v>
      </c>
      <c r="M3603" s="2">
        <v>-5</v>
      </c>
      <c r="N3603" t="s">
        <v>4523</v>
      </c>
      <c r="O3603" t="s">
        <v>4524</v>
      </c>
      <c r="P3603" t="s">
        <v>16880</v>
      </c>
      <c r="Q3603" t="s">
        <v>16881</v>
      </c>
      <c r="R3603" t="s">
        <v>44</v>
      </c>
      <c r="S3603" t="s">
        <v>4527</v>
      </c>
      <c r="T3603" s="3">
        <v>45825</v>
      </c>
      <c r="U3603" s="3">
        <v>45826</v>
      </c>
      <c r="V3603" s="2">
        <v>0</v>
      </c>
      <c r="W3603" t="s">
        <v>44</v>
      </c>
      <c r="X3603" t="s">
        <v>44</v>
      </c>
      <c r="Y3603" t="s">
        <v>16882</v>
      </c>
      <c r="Z3603" t="s">
        <v>2917</v>
      </c>
      <c r="AA3603" t="s">
        <v>4529</v>
      </c>
      <c r="AB3603" t="s">
        <v>4530</v>
      </c>
      <c r="AC3603" t="s">
        <v>89</v>
      </c>
      <c r="AD3603" t="str">
        <f t="shared" si="56"/>
        <v>10-60</v>
      </c>
      <c r="AE3603" t="str">
        <f>VLOOKUP(AD3603,'Main_Sub Desc'!C:D,2,)</f>
        <v>LPC from invoicing</v>
      </c>
      <c r="AF3603" t="str">
        <f>VLOOKUP(VALUE(H3603),'Main_Sub Desc'!F:G,2,)</f>
        <v>Wtr Rev Late Payment</v>
      </c>
      <c r="AG3603">
        <f>IFERROR(VLOOKUP(VALUE(I3603),'PC Mapping'!A:F,6,),"")</f>
        <v>10719</v>
      </c>
      <c r="AH3603" s="13" t="str">
        <f>VLOOKUP(AG3603,'PC Mapping'!L:M,2,)</f>
        <v>All Other Water</v>
      </c>
    </row>
    <row r="3604" spans="1:34" x14ac:dyDescent="0.2">
      <c r="A3604" t="s">
        <v>16883</v>
      </c>
      <c r="B3604" t="s">
        <v>16879</v>
      </c>
      <c r="C3604" t="s">
        <v>4519</v>
      </c>
      <c r="D3604" t="s">
        <v>4520</v>
      </c>
      <c r="E3604" s="3">
        <v>45825</v>
      </c>
      <c r="F3604" t="s">
        <v>44</v>
      </c>
      <c r="G3604" t="s">
        <v>3742</v>
      </c>
      <c r="H3604" t="s">
        <v>3716</v>
      </c>
      <c r="I3604" t="s">
        <v>4708</v>
      </c>
      <c r="J3604" t="s">
        <v>4522</v>
      </c>
      <c r="K3604" s="2">
        <v>-5</v>
      </c>
      <c r="L3604" t="s">
        <v>44</v>
      </c>
      <c r="M3604" s="2">
        <v>-5</v>
      </c>
      <c r="N3604" t="s">
        <v>4523</v>
      </c>
      <c r="O3604" t="s">
        <v>4524</v>
      </c>
      <c r="P3604" t="s">
        <v>16884</v>
      </c>
      <c r="Q3604" t="s">
        <v>16885</v>
      </c>
      <c r="R3604" t="s">
        <v>44</v>
      </c>
      <c r="S3604" t="s">
        <v>4527</v>
      </c>
      <c r="T3604" s="3">
        <v>45825</v>
      </c>
      <c r="U3604" s="3">
        <v>45826</v>
      </c>
      <c r="V3604" s="2">
        <v>0</v>
      </c>
      <c r="W3604" t="s">
        <v>44</v>
      </c>
      <c r="X3604" t="s">
        <v>44</v>
      </c>
      <c r="Y3604" t="s">
        <v>16886</v>
      </c>
      <c r="Z3604" t="s">
        <v>16887</v>
      </c>
      <c r="AA3604" t="s">
        <v>4529</v>
      </c>
      <c r="AB3604" t="s">
        <v>4530</v>
      </c>
      <c r="AC3604" t="s">
        <v>89</v>
      </c>
      <c r="AD3604" t="str">
        <f t="shared" si="56"/>
        <v>10-60</v>
      </c>
      <c r="AE3604" t="str">
        <f>VLOOKUP(AD3604,'Main_Sub Desc'!C:D,2,)</f>
        <v>LPC from invoicing</v>
      </c>
      <c r="AF3604" t="str">
        <f>VLOOKUP(VALUE(H3604),'Main_Sub Desc'!F:G,2,)</f>
        <v>Wst Rev Late Payment</v>
      </c>
      <c r="AG3604">
        <f>IFERROR(VLOOKUP(VALUE(I3604),'PC Mapping'!A:F,6,),"")</f>
        <v>10720</v>
      </c>
      <c r="AH3604" s="13" t="str">
        <f>VLOOKUP(AG3604,'PC Mapping'!L:M,2,)</f>
        <v>All Other Sewer</v>
      </c>
    </row>
    <row r="3605" spans="1:34" x14ac:dyDescent="0.2">
      <c r="A3605" t="s">
        <v>16888</v>
      </c>
      <c r="B3605" t="s">
        <v>16879</v>
      </c>
      <c r="C3605" t="s">
        <v>4519</v>
      </c>
      <c r="D3605" t="s">
        <v>4520</v>
      </c>
      <c r="E3605" s="3">
        <v>45825</v>
      </c>
      <c r="F3605" t="s">
        <v>44</v>
      </c>
      <c r="G3605" t="s">
        <v>3742</v>
      </c>
      <c r="H3605" t="s">
        <v>3722</v>
      </c>
      <c r="I3605" t="s">
        <v>3752</v>
      </c>
      <c r="J3605" t="s">
        <v>4522</v>
      </c>
      <c r="K3605" s="2">
        <v>-5</v>
      </c>
      <c r="L3605" t="s">
        <v>44</v>
      </c>
      <c r="M3605" s="2">
        <v>-5</v>
      </c>
      <c r="N3605" t="s">
        <v>4523</v>
      </c>
      <c r="O3605" t="s">
        <v>4524</v>
      </c>
      <c r="P3605" t="s">
        <v>16889</v>
      </c>
      <c r="Q3605" t="s">
        <v>16890</v>
      </c>
      <c r="R3605" t="s">
        <v>44</v>
      </c>
      <c r="S3605" t="s">
        <v>4527</v>
      </c>
      <c r="T3605" s="3">
        <v>45825</v>
      </c>
      <c r="U3605" s="3">
        <v>45826</v>
      </c>
      <c r="V3605" s="2">
        <v>0</v>
      </c>
      <c r="W3605" t="s">
        <v>44</v>
      </c>
      <c r="X3605" t="s">
        <v>44</v>
      </c>
      <c r="Y3605" t="s">
        <v>16891</v>
      </c>
      <c r="Z3605" t="s">
        <v>3230</v>
      </c>
      <c r="AA3605" t="s">
        <v>4529</v>
      </c>
      <c r="AB3605" t="s">
        <v>4530</v>
      </c>
      <c r="AC3605" t="s">
        <v>89</v>
      </c>
      <c r="AD3605" t="str">
        <f t="shared" si="56"/>
        <v>10-60</v>
      </c>
      <c r="AE3605" t="str">
        <f>VLOOKUP(AD3605,'Main_Sub Desc'!C:D,2,)</f>
        <v>LPC from invoicing</v>
      </c>
      <c r="AF3605" t="str">
        <f>VLOOKUP(VALUE(H3605),'Main_Sub Desc'!F:G,2,)</f>
        <v>Wtr Rev Late Payment</v>
      </c>
      <c r="AG3605">
        <f>IFERROR(VLOOKUP(VALUE(I3605),'PC Mapping'!A:F,6,),"")</f>
        <v>10719</v>
      </c>
      <c r="AH3605" s="13" t="str">
        <f>VLOOKUP(AG3605,'PC Mapping'!L:M,2,)</f>
        <v>All Other Water</v>
      </c>
    </row>
    <row r="3606" spans="1:34" x14ac:dyDescent="0.2">
      <c r="A3606" t="s">
        <v>16892</v>
      </c>
      <c r="B3606" t="s">
        <v>16879</v>
      </c>
      <c r="C3606" t="s">
        <v>4519</v>
      </c>
      <c r="D3606" t="s">
        <v>4520</v>
      </c>
      <c r="E3606" s="3">
        <v>45825</v>
      </c>
      <c r="F3606" t="s">
        <v>44</v>
      </c>
      <c r="G3606" t="s">
        <v>3742</v>
      </c>
      <c r="H3606" t="s">
        <v>3722</v>
      </c>
      <c r="I3606" t="s">
        <v>3752</v>
      </c>
      <c r="J3606" t="s">
        <v>4522</v>
      </c>
      <c r="K3606" s="2">
        <v>-5</v>
      </c>
      <c r="L3606" t="s">
        <v>44</v>
      </c>
      <c r="M3606" s="2">
        <v>-5</v>
      </c>
      <c r="N3606" t="s">
        <v>4523</v>
      </c>
      <c r="O3606" t="s">
        <v>4524</v>
      </c>
      <c r="P3606" t="s">
        <v>8081</v>
      </c>
      <c r="Q3606" t="s">
        <v>16893</v>
      </c>
      <c r="R3606" t="s">
        <v>44</v>
      </c>
      <c r="S3606" t="s">
        <v>4527</v>
      </c>
      <c r="T3606" s="3">
        <v>45825</v>
      </c>
      <c r="U3606" s="3">
        <v>45826</v>
      </c>
      <c r="V3606" s="2">
        <v>0</v>
      </c>
      <c r="W3606" t="s">
        <v>44</v>
      </c>
      <c r="X3606" t="s">
        <v>44</v>
      </c>
      <c r="Y3606" t="s">
        <v>16894</v>
      </c>
      <c r="Z3606" t="s">
        <v>2414</v>
      </c>
      <c r="AA3606" t="s">
        <v>4529</v>
      </c>
      <c r="AB3606" t="s">
        <v>4530</v>
      </c>
      <c r="AC3606" t="s">
        <v>89</v>
      </c>
      <c r="AD3606" t="str">
        <f t="shared" si="56"/>
        <v>10-60</v>
      </c>
      <c r="AE3606" t="str">
        <f>VLOOKUP(AD3606,'Main_Sub Desc'!C:D,2,)</f>
        <v>LPC from invoicing</v>
      </c>
      <c r="AF3606" t="str">
        <f>VLOOKUP(VALUE(H3606),'Main_Sub Desc'!F:G,2,)</f>
        <v>Wtr Rev Late Payment</v>
      </c>
      <c r="AG3606">
        <f>IFERROR(VLOOKUP(VALUE(I3606),'PC Mapping'!A:F,6,),"")</f>
        <v>10719</v>
      </c>
      <c r="AH3606" s="13" t="str">
        <f>VLOOKUP(AG3606,'PC Mapping'!L:M,2,)</f>
        <v>All Other Water</v>
      </c>
    </row>
    <row r="3607" spans="1:34" x14ac:dyDescent="0.2">
      <c r="A3607" t="s">
        <v>16895</v>
      </c>
      <c r="B3607" t="s">
        <v>16896</v>
      </c>
      <c r="C3607" t="s">
        <v>4519</v>
      </c>
      <c r="D3607" t="s">
        <v>4520</v>
      </c>
      <c r="E3607" s="3">
        <v>45826</v>
      </c>
      <c r="F3607" t="s">
        <v>44</v>
      </c>
      <c r="G3607" t="s">
        <v>3742</v>
      </c>
      <c r="H3607" t="s">
        <v>3722</v>
      </c>
      <c r="I3607" t="s">
        <v>3752</v>
      </c>
      <c r="J3607" t="s">
        <v>4522</v>
      </c>
      <c r="K3607" s="2">
        <v>-11.8</v>
      </c>
      <c r="L3607" t="s">
        <v>44</v>
      </c>
      <c r="M3607" s="2">
        <v>-11.8</v>
      </c>
      <c r="N3607" t="s">
        <v>4523</v>
      </c>
      <c r="O3607" t="s">
        <v>4524</v>
      </c>
      <c r="P3607" t="s">
        <v>16897</v>
      </c>
      <c r="Q3607" t="s">
        <v>16898</v>
      </c>
      <c r="R3607" t="s">
        <v>44</v>
      </c>
      <c r="S3607" t="s">
        <v>4527</v>
      </c>
      <c r="T3607" s="3">
        <v>45826</v>
      </c>
      <c r="U3607" s="3">
        <v>45827</v>
      </c>
      <c r="V3607" s="2">
        <v>0</v>
      </c>
      <c r="W3607" t="s">
        <v>44</v>
      </c>
      <c r="X3607" t="s">
        <v>44</v>
      </c>
      <c r="Y3607" t="s">
        <v>16899</v>
      </c>
      <c r="Z3607" t="s">
        <v>3494</v>
      </c>
      <c r="AA3607" t="s">
        <v>4529</v>
      </c>
      <c r="AB3607" t="s">
        <v>4530</v>
      </c>
      <c r="AC3607" t="s">
        <v>89</v>
      </c>
      <c r="AD3607" t="str">
        <f t="shared" si="56"/>
        <v>10-60</v>
      </c>
      <c r="AE3607" t="str">
        <f>VLOOKUP(AD3607,'Main_Sub Desc'!C:D,2,)</f>
        <v>LPC from invoicing</v>
      </c>
      <c r="AF3607" t="str">
        <f>VLOOKUP(VALUE(H3607),'Main_Sub Desc'!F:G,2,)</f>
        <v>Wtr Rev Late Payment</v>
      </c>
      <c r="AG3607">
        <f>IFERROR(VLOOKUP(VALUE(I3607),'PC Mapping'!A:F,6,),"")</f>
        <v>10719</v>
      </c>
      <c r="AH3607" s="13" t="str">
        <f>VLOOKUP(AG3607,'PC Mapping'!L:M,2,)</f>
        <v>All Other Water</v>
      </c>
    </row>
    <row r="3608" spans="1:34" x14ac:dyDescent="0.2">
      <c r="A3608" t="s">
        <v>16900</v>
      </c>
      <c r="B3608" t="s">
        <v>16901</v>
      </c>
      <c r="C3608" t="s">
        <v>4519</v>
      </c>
      <c r="D3608" t="s">
        <v>4520</v>
      </c>
      <c r="E3608" s="3">
        <v>45826</v>
      </c>
      <c r="F3608" t="s">
        <v>44</v>
      </c>
      <c r="G3608" t="s">
        <v>3742</v>
      </c>
      <c r="H3608" t="s">
        <v>3722</v>
      </c>
      <c r="I3608" t="s">
        <v>3752</v>
      </c>
      <c r="J3608" t="s">
        <v>4522</v>
      </c>
      <c r="K3608" s="2">
        <v>-16.62</v>
      </c>
      <c r="L3608" t="s">
        <v>44</v>
      </c>
      <c r="M3608" s="2">
        <v>-16.62</v>
      </c>
      <c r="N3608" t="s">
        <v>4523</v>
      </c>
      <c r="O3608" t="s">
        <v>4524</v>
      </c>
      <c r="P3608" t="s">
        <v>16902</v>
      </c>
      <c r="Q3608" t="s">
        <v>16903</v>
      </c>
      <c r="R3608" t="s">
        <v>44</v>
      </c>
      <c r="S3608" t="s">
        <v>4527</v>
      </c>
      <c r="T3608" s="3">
        <v>45826</v>
      </c>
      <c r="U3608" s="3">
        <v>45827</v>
      </c>
      <c r="V3608" s="2">
        <v>0</v>
      </c>
      <c r="W3608" t="s">
        <v>44</v>
      </c>
      <c r="X3608" t="s">
        <v>44</v>
      </c>
      <c r="Y3608" t="s">
        <v>16904</v>
      </c>
      <c r="Z3608" t="s">
        <v>3101</v>
      </c>
      <c r="AA3608" t="s">
        <v>4529</v>
      </c>
      <c r="AB3608" t="s">
        <v>4530</v>
      </c>
      <c r="AC3608" t="s">
        <v>89</v>
      </c>
      <c r="AD3608" t="str">
        <f t="shared" si="56"/>
        <v>10-60</v>
      </c>
      <c r="AE3608" t="str">
        <f>VLOOKUP(AD3608,'Main_Sub Desc'!C:D,2,)</f>
        <v>LPC from invoicing</v>
      </c>
      <c r="AF3608" t="str">
        <f>VLOOKUP(VALUE(H3608),'Main_Sub Desc'!F:G,2,)</f>
        <v>Wtr Rev Late Payment</v>
      </c>
      <c r="AG3608">
        <f>IFERROR(VLOOKUP(VALUE(I3608),'PC Mapping'!A:F,6,),"")</f>
        <v>10719</v>
      </c>
      <c r="AH3608" s="13" t="str">
        <f>VLOOKUP(AG3608,'PC Mapping'!L:M,2,)</f>
        <v>All Other Water</v>
      </c>
    </row>
    <row r="3609" spans="1:34" x14ac:dyDescent="0.2">
      <c r="A3609" t="s">
        <v>16905</v>
      </c>
      <c r="B3609" t="s">
        <v>16896</v>
      </c>
      <c r="C3609" t="s">
        <v>4519</v>
      </c>
      <c r="D3609" t="s">
        <v>4520</v>
      </c>
      <c r="E3609" s="3">
        <v>45826</v>
      </c>
      <c r="F3609" t="s">
        <v>44</v>
      </c>
      <c r="G3609" t="s">
        <v>3742</v>
      </c>
      <c r="H3609" t="s">
        <v>3722</v>
      </c>
      <c r="I3609" t="s">
        <v>3752</v>
      </c>
      <c r="J3609" t="s">
        <v>4522</v>
      </c>
      <c r="K3609" s="2">
        <v>-5</v>
      </c>
      <c r="L3609" t="s">
        <v>44</v>
      </c>
      <c r="M3609" s="2">
        <v>-5</v>
      </c>
      <c r="N3609" t="s">
        <v>4523</v>
      </c>
      <c r="O3609" t="s">
        <v>4524</v>
      </c>
      <c r="P3609" t="s">
        <v>7574</v>
      </c>
      <c r="Q3609" t="s">
        <v>16906</v>
      </c>
      <c r="R3609" t="s">
        <v>44</v>
      </c>
      <c r="S3609" t="s">
        <v>4527</v>
      </c>
      <c r="T3609" s="3">
        <v>45826</v>
      </c>
      <c r="U3609" s="3">
        <v>45827</v>
      </c>
      <c r="V3609" s="2">
        <v>0</v>
      </c>
      <c r="W3609" t="s">
        <v>44</v>
      </c>
      <c r="X3609" t="s">
        <v>44</v>
      </c>
      <c r="Y3609" t="s">
        <v>16907</v>
      </c>
      <c r="Z3609" t="s">
        <v>2823</v>
      </c>
      <c r="AA3609" t="s">
        <v>4529</v>
      </c>
      <c r="AB3609" t="s">
        <v>4530</v>
      </c>
      <c r="AC3609" t="s">
        <v>89</v>
      </c>
      <c r="AD3609" t="str">
        <f t="shared" si="56"/>
        <v>10-60</v>
      </c>
      <c r="AE3609" t="str">
        <f>VLOOKUP(AD3609,'Main_Sub Desc'!C:D,2,)</f>
        <v>LPC from invoicing</v>
      </c>
      <c r="AF3609" t="str">
        <f>VLOOKUP(VALUE(H3609),'Main_Sub Desc'!F:G,2,)</f>
        <v>Wtr Rev Late Payment</v>
      </c>
      <c r="AG3609">
        <f>IFERROR(VLOOKUP(VALUE(I3609),'PC Mapping'!A:F,6,),"")</f>
        <v>10719</v>
      </c>
      <c r="AH3609" s="13" t="str">
        <f>VLOOKUP(AG3609,'PC Mapping'!L:M,2,)</f>
        <v>All Other Water</v>
      </c>
    </row>
    <row r="3610" spans="1:34" x14ac:dyDescent="0.2">
      <c r="A3610" t="s">
        <v>16908</v>
      </c>
      <c r="B3610" t="s">
        <v>16901</v>
      </c>
      <c r="C3610" t="s">
        <v>4519</v>
      </c>
      <c r="D3610" t="s">
        <v>4520</v>
      </c>
      <c r="E3610" s="3">
        <v>45826</v>
      </c>
      <c r="F3610" t="s">
        <v>44</v>
      </c>
      <c r="G3610" t="s">
        <v>3742</v>
      </c>
      <c r="H3610" t="s">
        <v>3722</v>
      </c>
      <c r="I3610" t="s">
        <v>3752</v>
      </c>
      <c r="J3610" t="s">
        <v>4522</v>
      </c>
      <c r="K3610" s="2">
        <v>-5</v>
      </c>
      <c r="L3610" t="s">
        <v>44</v>
      </c>
      <c r="M3610" s="2">
        <v>-5</v>
      </c>
      <c r="N3610" t="s">
        <v>4523</v>
      </c>
      <c r="O3610" t="s">
        <v>4524</v>
      </c>
      <c r="P3610" t="s">
        <v>16909</v>
      </c>
      <c r="Q3610" t="s">
        <v>16910</v>
      </c>
      <c r="R3610" t="s">
        <v>44</v>
      </c>
      <c r="S3610" t="s">
        <v>4527</v>
      </c>
      <c r="T3610" s="3">
        <v>45826</v>
      </c>
      <c r="U3610" s="3">
        <v>45827</v>
      </c>
      <c r="V3610" s="2">
        <v>0</v>
      </c>
      <c r="W3610" t="s">
        <v>44</v>
      </c>
      <c r="X3610" t="s">
        <v>44</v>
      </c>
      <c r="Y3610" t="s">
        <v>16911</v>
      </c>
      <c r="Z3610" t="s">
        <v>3419</v>
      </c>
      <c r="AA3610" t="s">
        <v>4529</v>
      </c>
      <c r="AB3610" t="s">
        <v>4530</v>
      </c>
      <c r="AC3610" t="s">
        <v>89</v>
      </c>
      <c r="AD3610" t="str">
        <f t="shared" si="56"/>
        <v>10-60</v>
      </c>
      <c r="AE3610" t="str">
        <f>VLOOKUP(AD3610,'Main_Sub Desc'!C:D,2,)</f>
        <v>LPC from invoicing</v>
      </c>
      <c r="AF3610" t="str">
        <f>VLOOKUP(VALUE(H3610),'Main_Sub Desc'!F:G,2,)</f>
        <v>Wtr Rev Late Payment</v>
      </c>
      <c r="AG3610">
        <f>IFERROR(VLOOKUP(VALUE(I3610),'PC Mapping'!A:F,6,),"")</f>
        <v>10719</v>
      </c>
      <c r="AH3610" s="13" t="str">
        <f>VLOOKUP(AG3610,'PC Mapping'!L:M,2,)</f>
        <v>All Other Water</v>
      </c>
    </row>
    <row r="3611" spans="1:34" x14ac:dyDescent="0.2">
      <c r="A3611" t="s">
        <v>16912</v>
      </c>
      <c r="B3611" t="s">
        <v>16901</v>
      </c>
      <c r="C3611" t="s">
        <v>4519</v>
      </c>
      <c r="D3611" t="s">
        <v>4520</v>
      </c>
      <c r="E3611" s="3">
        <v>45826</v>
      </c>
      <c r="F3611" t="s">
        <v>44</v>
      </c>
      <c r="G3611" t="s">
        <v>3742</v>
      </c>
      <c r="H3611" t="s">
        <v>3722</v>
      </c>
      <c r="I3611" t="s">
        <v>3752</v>
      </c>
      <c r="J3611" t="s">
        <v>4522</v>
      </c>
      <c r="K3611" s="2">
        <v>-5</v>
      </c>
      <c r="L3611" t="s">
        <v>44</v>
      </c>
      <c r="M3611" s="2">
        <v>-5</v>
      </c>
      <c r="N3611" t="s">
        <v>4523</v>
      </c>
      <c r="O3611" t="s">
        <v>4524</v>
      </c>
      <c r="P3611" t="s">
        <v>16913</v>
      </c>
      <c r="Q3611" t="s">
        <v>16914</v>
      </c>
      <c r="R3611" t="s">
        <v>44</v>
      </c>
      <c r="S3611" t="s">
        <v>4527</v>
      </c>
      <c r="T3611" s="3">
        <v>45826</v>
      </c>
      <c r="U3611" s="3">
        <v>45827</v>
      </c>
      <c r="V3611" s="2">
        <v>0</v>
      </c>
      <c r="W3611" t="s">
        <v>44</v>
      </c>
      <c r="X3611" t="s">
        <v>44</v>
      </c>
      <c r="Y3611" t="s">
        <v>16915</v>
      </c>
      <c r="Z3611" t="s">
        <v>2031</v>
      </c>
      <c r="AA3611" t="s">
        <v>4529</v>
      </c>
      <c r="AB3611" t="s">
        <v>4530</v>
      </c>
      <c r="AC3611" t="s">
        <v>89</v>
      </c>
      <c r="AD3611" t="str">
        <f t="shared" si="56"/>
        <v>10-60</v>
      </c>
      <c r="AE3611" t="str">
        <f>VLOOKUP(AD3611,'Main_Sub Desc'!C:D,2,)</f>
        <v>LPC from invoicing</v>
      </c>
      <c r="AF3611" t="str">
        <f>VLOOKUP(VALUE(H3611),'Main_Sub Desc'!F:G,2,)</f>
        <v>Wtr Rev Late Payment</v>
      </c>
      <c r="AG3611">
        <f>IFERROR(VLOOKUP(VALUE(I3611),'PC Mapping'!A:F,6,),"")</f>
        <v>10719</v>
      </c>
      <c r="AH3611" s="13" t="str">
        <f>VLOOKUP(AG3611,'PC Mapping'!L:M,2,)</f>
        <v>All Other Water</v>
      </c>
    </row>
    <row r="3612" spans="1:34" x14ac:dyDescent="0.2">
      <c r="A3612" t="s">
        <v>16916</v>
      </c>
      <c r="B3612" t="s">
        <v>16901</v>
      </c>
      <c r="C3612" t="s">
        <v>4519</v>
      </c>
      <c r="D3612" t="s">
        <v>4520</v>
      </c>
      <c r="E3612" s="3">
        <v>45826</v>
      </c>
      <c r="F3612" t="s">
        <v>44</v>
      </c>
      <c r="G3612" t="s">
        <v>3742</v>
      </c>
      <c r="H3612" t="s">
        <v>3722</v>
      </c>
      <c r="I3612" t="s">
        <v>4538</v>
      </c>
      <c r="J3612" t="s">
        <v>4522</v>
      </c>
      <c r="K3612" s="2">
        <v>-5</v>
      </c>
      <c r="L3612" t="s">
        <v>44</v>
      </c>
      <c r="M3612" s="2">
        <v>-5</v>
      </c>
      <c r="N3612" t="s">
        <v>4523</v>
      </c>
      <c r="O3612" t="s">
        <v>4524</v>
      </c>
      <c r="P3612" t="s">
        <v>15010</v>
      </c>
      <c r="Q3612" t="s">
        <v>16917</v>
      </c>
      <c r="R3612" t="s">
        <v>44</v>
      </c>
      <c r="S3612" t="s">
        <v>4527</v>
      </c>
      <c r="T3612" s="3">
        <v>45826</v>
      </c>
      <c r="U3612" s="3">
        <v>45827</v>
      </c>
      <c r="V3612" s="2">
        <v>0</v>
      </c>
      <c r="W3612" t="s">
        <v>44</v>
      </c>
      <c r="X3612" t="s">
        <v>44</v>
      </c>
      <c r="Y3612" t="s">
        <v>16918</v>
      </c>
      <c r="Z3612" t="s">
        <v>461</v>
      </c>
      <c r="AA3612" t="s">
        <v>4529</v>
      </c>
      <c r="AB3612" t="s">
        <v>4530</v>
      </c>
      <c r="AC3612" t="s">
        <v>89</v>
      </c>
      <c r="AD3612" t="str">
        <f t="shared" si="56"/>
        <v>10-60</v>
      </c>
      <c r="AE3612" t="str">
        <f>VLOOKUP(AD3612,'Main_Sub Desc'!C:D,2,)</f>
        <v>LPC from invoicing</v>
      </c>
      <c r="AF3612" t="str">
        <f>VLOOKUP(VALUE(H3612),'Main_Sub Desc'!F:G,2,)</f>
        <v>Wtr Rev Late Payment</v>
      </c>
      <c r="AG3612">
        <f>IFERROR(VLOOKUP(VALUE(I3612),'PC Mapping'!A:F,6,),"")</f>
        <v>10469</v>
      </c>
      <c r="AH3612" s="13" t="str">
        <f>VLOOKUP(AG3612,'PC Mapping'!L:M,2,)</f>
        <v>Bolivar Water</v>
      </c>
    </row>
    <row r="3613" spans="1:34" x14ac:dyDescent="0.2">
      <c r="A3613" t="s">
        <v>16916</v>
      </c>
      <c r="B3613" t="s">
        <v>16901</v>
      </c>
      <c r="C3613" t="s">
        <v>4519</v>
      </c>
      <c r="D3613" t="s">
        <v>4520</v>
      </c>
      <c r="E3613" s="3">
        <v>45826</v>
      </c>
      <c r="F3613" t="s">
        <v>44</v>
      </c>
      <c r="G3613" t="s">
        <v>3742</v>
      </c>
      <c r="H3613" t="s">
        <v>3716</v>
      </c>
      <c r="I3613" t="s">
        <v>4534</v>
      </c>
      <c r="J3613" t="s">
        <v>4522</v>
      </c>
      <c r="K3613" s="2">
        <v>-5</v>
      </c>
      <c r="L3613" t="s">
        <v>44</v>
      </c>
      <c r="M3613" s="2">
        <v>-5</v>
      </c>
      <c r="N3613" t="s">
        <v>4523</v>
      </c>
      <c r="O3613" t="s">
        <v>4524</v>
      </c>
      <c r="P3613" t="s">
        <v>15010</v>
      </c>
      <c r="Q3613" t="s">
        <v>16919</v>
      </c>
      <c r="R3613" t="s">
        <v>44</v>
      </c>
      <c r="S3613" t="s">
        <v>4527</v>
      </c>
      <c r="T3613" s="3">
        <v>45826</v>
      </c>
      <c r="U3613" s="3">
        <v>45827</v>
      </c>
      <c r="V3613" s="2">
        <v>0</v>
      </c>
      <c r="W3613" t="s">
        <v>44</v>
      </c>
      <c r="X3613" t="s">
        <v>44</v>
      </c>
      <c r="Y3613" t="s">
        <v>16920</v>
      </c>
      <c r="Z3613" t="s">
        <v>461</v>
      </c>
      <c r="AA3613" t="s">
        <v>4529</v>
      </c>
      <c r="AB3613" t="s">
        <v>4530</v>
      </c>
      <c r="AC3613" t="s">
        <v>89</v>
      </c>
      <c r="AD3613" t="str">
        <f t="shared" si="56"/>
        <v>10-60</v>
      </c>
      <c r="AE3613" t="str">
        <f>VLOOKUP(AD3613,'Main_Sub Desc'!C:D,2,)</f>
        <v>LPC from invoicing</v>
      </c>
      <c r="AF3613" t="str">
        <f>VLOOKUP(VALUE(H3613),'Main_Sub Desc'!F:G,2,)</f>
        <v>Wst Rev Late Payment</v>
      </c>
      <c r="AG3613">
        <f>IFERROR(VLOOKUP(VALUE(I3613),'PC Mapping'!A:F,6,),"")</f>
        <v>10514</v>
      </c>
      <c r="AH3613" s="13" t="str">
        <f>VLOOKUP(AG3613,'PC Mapping'!L:M,2,)</f>
        <v>Bolivar Sewer</v>
      </c>
    </row>
    <row r="3614" spans="1:34" x14ac:dyDescent="0.2">
      <c r="A3614" t="s">
        <v>16921</v>
      </c>
      <c r="B3614" t="s">
        <v>16922</v>
      </c>
      <c r="C3614" t="s">
        <v>4519</v>
      </c>
      <c r="D3614" t="s">
        <v>4520</v>
      </c>
      <c r="E3614" s="3">
        <v>45828</v>
      </c>
      <c r="F3614" t="s">
        <v>44</v>
      </c>
      <c r="G3614" t="s">
        <v>3742</v>
      </c>
      <c r="H3614" t="s">
        <v>3722</v>
      </c>
      <c r="I3614" t="s">
        <v>3752</v>
      </c>
      <c r="J3614" t="s">
        <v>4522</v>
      </c>
      <c r="K3614" s="2">
        <v>-5</v>
      </c>
      <c r="L3614" t="s">
        <v>44</v>
      </c>
      <c r="M3614" s="2">
        <v>-5</v>
      </c>
      <c r="N3614" t="s">
        <v>4523</v>
      </c>
      <c r="O3614" t="s">
        <v>4524</v>
      </c>
      <c r="P3614" t="s">
        <v>16923</v>
      </c>
      <c r="Q3614" t="s">
        <v>16924</v>
      </c>
      <c r="R3614" t="s">
        <v>44</v>
      </c>
      <c r="S3614" t="s">
        <v>4527</v>
      </c>
      <c r="T3614" s="3">
        <v>45828</v>
      </c>
      <c r="U3614" s="3">
        <v>45831</v>
      </c>
      <c r="V3614" s="2">
        <v>0</v>
      </c>
      <c r="W3614" t="s">
        <v>44</v>
      </c>
      <c r="X3614" t="s">
        <v>44</v>
      </c>
      <c r="Y3614" t="s">
        <v>16925</v>
      </c>
      <c r="Z3614" t="s">
        <v>2601</v>
      </c>
      <c r="AA3614" t="s">
        <v>4529</v>
      </c>
      <c r="AB3614" t="s">
        <v>4530</v>
      </c>
      <c r="AC3614" t="s">
        <v>89</v>
      </c>
      <c r="AD3614" t="str">
        <f t="shared" si="56"/>
        <v>10-60</v>
      </c>
      <c r="AE3614" t="str">
        <f>VLOOKUP(AD3614,'Main_Sub Desc'!C:D,2,)</f>
        <v>LPC from invoicing</v>
      </c>
      <c r="AF3614" t="str">
        <f>VLOOKUP(VALUE(H3614),'Main_Sub Desc'!F:G,2,)</f>
        <v>Wtr Rev Late Payment</v>
      </c>
      <c r="AG3614">
        <f>IFERROR(VLOOKUP(VALUE(I3614),'PC Mapping'!A:F,6,),"")</f>
        <v>10719</v>
      </c>
      <c r="AH3614" s="13" t="str">
        <f>VLOOKUP(AG3614,'PC Mapping'!L:M,2,)</f>
        <v>All Other Water</v>
      </c>
    </row>
    <row r="3615" spans="1:34" x14ac:dyDescent="0.2">
      <c r="A3615" t="s">
        <v>16926</v>
      </c>
      <c r="B3615" t="s">
        <v>16922</v>
      </c>
      <c r="C3615" t="s">
        <v>4519</v>
      </c>
      <c r="D3615" t="s">
        <v>4520</v>
      </c>
      <c r="E3615" s="3">
        <v>45828</v>
      </c>
      <c r="F3615" t="s">
        <v>44</v>
      </c>
      <c r="G3615" t="s">
        <v>3742</v>
      </c>
      <c r="H3615" t="s">
        <v>3722</v>
      </c>
      <c r="I3615" t="s">
        <v>3752</v>
      </c>
      <c r="J3615" t="s">
        <v>4522</v>
      </c>
      <c r="K3615" s="2">
        <v>-25.23</v>
      </c>
      <c r="L3615" t="s">
        <v>44</v>
      </c>
      <c r="M3615" s="2">
        <v>-25.23</v>
      </c>
      <c r="N3615" t="s">
        <v>4523</v>
      </c>
      <c r="O3615" t="s">
        <v>4524</v>
      </c>
      <c r="P3615" t="s">
        <v>8377</v>
      </c>
      <c r="Q3615" t="s">
        <v>16927</v>
      </c>
      <c r="R3615" t="s">
        <v>44</v>
      </c>
      <c r="S3615" t="s">
        <v>4527</v>
      </c>
      <c r="T3615" s="3">
        <v>45828</v>
      </c>
      <c r="U3615" s="3">
        <v>45831</v>
      </c>
      <c r="V3615" s="2">
        <v>0</v>
      </c>
      <c r="W3615" t="s">
        <v>44</v>
      </c>
      <c r="X3615" t="s">
        <v>44</v>
      </c>
      <c r="Y3615" t="s">
        <v>16928</v>
      </c>
      <c r="Z3615" t="s">
        <v>1959</v>
      </c>
      <c r="AA3615" t="s">
        <v>4529</v>
      </c>
      <c r="AB3615" t="s">
        <v>4530</v>
      </c>
      <c r="AC3615" t="s">
        <v>89</v>
      </c>
      <c r="AD3615" t="str">
        <f t="shared" si="56"/>
        <v>10-60</v>
      </c>
      <c r="AE3615" t="str">
        <f>VLOOKUP(AD3615,'Main_Sub Desc'!C:D,2,)</f>
        <v>LPC from invoicing</v>
      </c>
      <c r="AF3615" t="str">
        <f>VLOOKUP(VALUE(H3615),'Main_Sub Desc'!F:G,2,)</f>
        <v>Wtr Rev Late Payment</v>
      </c>
      <c r="AG3615">
        <f>IFERROR(VLOOKUP(VALUE(I3615),'PC Mapping'!A:F,6,),"")</f>
        <v>10719</v>
      </c>
      <c r="AH3615" s="13" t="str">
        <f>VLOOKUP(AG3615,'PC Mapping'!L:M,2,)</f>
        <v>All Other Water</v>
      </c>
    </row>
    <row r="3616" spans="1:34" x14ac:dyDescent="0.2">
      <c r="A3616" t="s">
        <v>16929</v>
      </c>
      <c r="B3616" t="s">
        <v>16930</v>
      </c>
      <c r="C3616" t="s">
        <v>4519</v>
      </c>
      <c r="D3616" t="s">
        <v>4520</v>
      </c>
      <c r="E3616" s="3">
        <v>45828</v>
      </c>
      <c r="F3616" t="s">
        <v>44</v>
      </c>
      <c r="G3616" t="s">
        <v>3742</v>
      </c>
      <c r="H3616" t="s">
        <v>3722</v>
      </c>
      <c r="I3616" t="s">
        <v>3752</v>
      </c>
      <c r="J3616" t="s">
        <v>4522</v>
      </c>
      <c r="K3616" s="2">
        <v>-5</v>
      </c>
      <c r="L3616" t="s">
        <v>44</v>
      </c>
      <c r="M3616" s="2">
        <v>-5</v>
      </c>
      <c r="N3616" t="s">
        <v>4523</v>
      </c>
      <c r="O3616" t="s">
        <v>4524</v>
      </c>
      <c r="P3616" t="s">
        <v>15091</v>
      </c>
      <c r="Q3616" t="s">
        <v>16931</v>
      </c>
      <c r="R3616" t="s">
        <v>44</v>
      </c>
      <c r="S3616" t="s">
        <v>4527</v>
      </c>
      <c r="T3616" s="3">
        <v>45828</v>
      </c>
      <c r="U3616" s="3">
        <v>45831</v>
      </c>
      <c r="V3616" s="2">
        <v>0</v>
      </c>
      <c r="W3616" t="s">
        <v>44</v>
      </c>
      <c r="X3616" t="s">
        <v>44</v>
      </c>
      <c r="Y3616" t="s">
        <v>16932</v>
      </c>
      <c r="Z3616" t="s">
        <v>2916</v>
      </c>
      <c r="AA3616" t="s">
        <v>4529</v>
      </c>
      <c r="AB3616" t="s">
        <v>4530</v>
      </c>
      <c r="AC3616" t="s">
        <v>89</v>
      </c>
      <c r="AD3616" t="str">
        <f t="shared" si="56"/>
        <v>10-60</v>
      </c>
      <c r="AE3616" t="str">
        <f>VLOOKUP(AD3616,'Main_Sub Desc'!C:D,2,)</f>
        <v>LPC from invoicing</v>
      </c>
      <c r="AF3616" t="str">
        <f>VLOOKUP(VALUE(H3616),'Main_Sub Desc'!F:G,2,)</f>
        <v>Wtr Rev Late Payment</v>
      </c>
      <c r="AG3616">
        <f>IFERROR(VLOOKUP(VALUE(I3616),'PC Mapping'!A:F,6,),"")</f>
        <v>10719</v>
      </c>
      <c r="AH3616" s="13" t="str">
        <f>VLOOKUP(AG3616,'PC Mapping'!L:M,2,)</f>
        <v>All Other Water</v>
      </c>
    </row>
    <row r="3617" spans="1:34" x14ac:dyDescent="0.2">
      <c r="A3617" t="s">
        <v>16933</v>
      </c>
      <c r="B3617" t="s">
        <v>16922</v>
      </c>
      <c r="C3617" t="s">
        <v>4519</v>
      </c>
      <c r="D3617" t="s">
        <v>4520</v>
      </c>
      <c r="E3617" s="3">
        <v>45828</v>
      </c>
      <c r="F3617" t="s">
        <v>44</v>
      </c>
      <c r="G3617" t="s">
        <v>3742</v>
      </c>
      <c r="H3617" t="s">
        <v>3722</v>
      </c>
      <c r="I3617" t="s">
        <v>3752</v>
      </c>
      <c r="J3617" t="s">
        <v>4522</v>
      </c>
      <c r="K3617" s="2">
        <v>-13.24</v>
      </c>
      <c r="L3617" t="s">
        <v>44</v>
      </c>
      <c r="M3617" s="2">
        <v>-13.24</v>
      </c>
      <c r="N3617" t="s">
        <v>4523</v>
      </c>
      <c r="O3617" t="s">
        <v>4524</v>
      </c>
      <c r="P3617" t="s">
        <v>16934</v>
      </c>
      <c r="Q3617" t="s">
        <v>16935</v>
      </c>
      <c r="R3617" t="s">
        <v>44</v>
      </c>
      <c r="S3617" t="s">
        <v>4527</v>
      </c>
      <c r="T3617" s="3">
        <v>45828</v>
      </c>
      <c r="U3617" s="3">
        <v>45831</v>
      </c>
      <c r="V3617" s="2">
        <v>0</v>
      </c>
      <c r="W3617" t="s">
        <v>44</v>
      </c>
      <c r="X3617" t="s">
        <v>44</v>
      </c>
      <c r="Y3617" t="s">
        <v>16936</v>
      </c>
      <c r="Z3617" t="s">
        <v>2875</v>
      </c>
      <c r="AA3617" t="s">
        <v>4529</v>
      </c>
      <c r="AB3617" t="s">
        <v>4530</v>
      </c>
      <c r="AC3617" t="s">
        <v>89</v>
      </c>
      <c r="AD3617" t="str">
        <f t="shared" si="56"/>
        <v>10-60</v>
      </c>
      <c r="AE3617" t="str">
        <f>VLOOKUP(AD3617,'Main_Sub Desc'!C:D,2,)</f>
        <v>LPC from invoicing</v>
      </c>
      <c r="AF3617" t="str">
        <f>VLOOKUP(VALUE(H3617),'Main_Sub Desc'!F:G,2,)</f>
        <v>Wtr Rev Late Payment</v>
      </c>
      <c r="AG3617">
        <f>IFERROR(VLOOKUP(VALUE(I3617),'PC Mapping'!A:F,6,),"")</f>
        <v>10719</v>
      </c>
      <c r="AH3617" s="13" t="str">
        <f>VLOOKUP(AG3617,'PC Mapping'!L:M,2,)</f>
        <v>All Other Water</v>
      </c>
    </row>
    <row r="3618" spans="1:34" x14ac:dyDescent="0.2">
      <c r="A3618" t="s">
        <v>16937</v>
      </c>
      <c r="B3618" t="s">
        <v>16930</v>
      </c>
      <c r="C3618" t="s">
        <v>4519</v>
      </c>
      <c r="D3618" t="s">
        <v>4520</v>
      </c>
      <c r="E3618" s="3">
        <v>45828</v>
      </c>
      <c r="F3618" t="s">
        <v>44</v>
      </c>
      <c r="G3618" t="s">
        <v>3742</v>
      </c>
      <c r="H3618" t="s">
        <v>3722</v>
      </c>
      <c r="I3618" t="s">
        <v>3752</v>
      </c>
      <c r="J3618" t="s">
        <v>4522</v>
      </c>
      <c r="K3618" s="2">
        <v>-12.52</v>
      </c>
      <c r="L3618" t="s">
        <v>44</v>
      </c>
      <c r="M3618" s="2">
        <v>-12.52</v>
      </c>
      <c r="N3618" t="s">
        <v>4523</v>
      </c>
      <c r="O3618" t="s">
        <v>4524</v>
      </c>
      <c r="P3618" t="s">
        <v>6021</v>
      </c>
      <c r="Q3618" t="s">
        <v>16938</v>
      </c>
      <c r="R3618" t="s">
        <v>44</v>
      </c>
      <c r="S3618" t="s">
        <v>4527</v>
      </c>
      <c r="T3618" s="3">
        <v>45828</v>
      </c>
      <c r="U3618" s="3">
        <v>45831</v>
      </c>
      <c r="V3618" s="2">
        <v>0</v>
      </c>
      <c r="W3618" t="s">
        <v>44</v>
      </c>
      <c r="X3618" t="s">
        <v>44</v>
      </c>
      <c r="Y3618" t="s">
        <v>16939</v>
      </c>
      <c r="Z3618" t="s">
        <v>1803</v>
      </c>
      <c r="AA3618" t="s">
        <v>4529</v>
      </c>
      <c r="AB3618" t="s">
        <v>4530</v>
      </c>
      <c r="AC3618" t="s">
        <v>89</v>
      </c>
      <c r="AD3618" t="str">
        <f t="shared" si="56"/>
        <v>10-60</v>
      </c>
      <c r="AE3618" t="str">
        <f>VLOOKUP(AD3618,'Main_Sub Desc'!C:D,2,)</f>
        <v>LPC from invoicing</v>
      </c>
      <c r="AF3618" t="str">
        <f>VLOOKUP(VALUE(H3618),'Main_Sub Desc'!F:G,2,)</f>
        <v>Wtr Rev Late Payment</v>
      </c>
      <c r="AG3618">
        <f>IFERROR(VLOOKUP(VALUE(I3618),'PC Mapping'!A:F,6,),"")</f>
        <v>10719</v>
      </c>
      <c r="AH3618" s="13" t="str">
        <f>VLOOKUP(AG3618,'PC Mapping'!L:M,2,)</f>
        <v>All Other Water</v>
      </c>
    </row>
    <row r="3619" spans="1:34" x14ac:dyDescent="0.2">
      <c r="A3619" t="s">
        <v>16940</v>
      </c>
      <c r="B3619" t="s">
        <v>16922</v>
      </c>
      <c r="C3619" t="s">
        <v>4519</v>
      </c>
      <c r="D3619" t="s">
        <v>4520</v>
      </c>
      <c r="E3619" s="3">
        <v>45828</v>
      </c>
      <c r="F3619" t="s">
        <v>44</v>
      </c>
      <c r="G3619" t="s">
        <v>3742</v>
      </c>
      <c r="H3619" t="s">
        <v>3722</v>
      </c>
      <c r="I3619" t="s">
        <v>3752</v>
      </c>
      <c r="J3619" t="s">
        <v>4522</v>
      </c>
      <c r="K3619" s="2">
        <v>-5</v>
      </c>
      <c r="L3619" t="s">
        <v>44</v>
      </c>
      <c r="M3619" s="2">
        <v>-5</v>
      </c>
      <c r="N3619" t="s">
        <v>4523</v>
      </c>
      <c r="O3619" t="s">
        <v>4524</v>
      </c>
      <c r="P3619" t="s">
        <v>16941</v>
      </c>
      <c r="Q3619" t="s">
        <v>16942</v>
      </c>
      <c r="R3619" t="s">
        <v>44</v>
      </c>
      <c r="S3619" t="s">
        <v>4527</v>
      </c>
      <c r="T3619" s="3">
        <v>45828</v>
      </c>
      <c r="U3619" s="3">
        <v>45831</v>
      </c>
      <c r="V3619" s="2">
        <v>0</v>
      </c>
      <c r="W3619" t="s">
        <v>44</v>
      </c>
      <c r="X3619" t="s">
        <v>44</v>
      </c>
      <c r="Y3619" t="s">
        <v>16943</v>
      </c>
      <c r="Z3619" t="s">
        <v>3202</v>
      </c>
      <c r="AA3619" t="s">
        <v>4529</v>
      </c>
      <c r="AB3619" t="s">
        <v>4530</v>
      </c>
      <c r="AC3619" t="s">
        <v>89</v>
      </c>
      <c r="AD3619" t="str">
        <f t="shared" si="56"/>
        <v>10-60</v>
      </c>
      <c r="AE3619" t="str">
        <f>VLOOKUP(AD3619,'Main_Sub Desc'!C:D,2,)</f>
        <v>LPC from invoicing</v>
      </c>
      <c r="AF3619" t="str">
        <f>VLOOKUP(VALUE(H3619),'Main_Sub Desc'!F:G,2,)</f>
        <v>Wtr Rev Late Payment</v>
      </c>
      <c r="AG3619">
        <f>IFERROR(VLOOKUP(VALUE(I3619),'PC Mapping'!A:F,6,),"")</f>
        <v>10719</v>
      </c>
      <c r="AH3619" s="13" t="str">
        <f>VLOOKUP(AG3619,'PC Mapping'!L:M,2,)</f>
        <v>All Other Water</v>
      </c>
    </row>
    <row r="3620" spans="1:34" x14ac:dyDescent="0.2">
      <c r="A3620" t="s">
        <v>16944</v>
      </c>
      <c r="B3620" t="s">
        <v>16922</v>
      </c>
      <c r="C3620" t="s">
        <v>4519</v>
      </c>
      <c r="D3620" t="s">
        <v>4520</v>
      </c>
      <c r="E3620" s="3">
        <v>45828</v>
      </c>
      <c r="F3620" t="s">
        <v>44</v>
      </c>
      <c r="G3620" t="s">
        <v>3742</v>
      </c>
      <c r="H3620" t="s">
        <v>3722</v>
      </c>
      <c r="I3620" t="s">
        <v>3752</v>
      </c>
      <c r="J3620" t="s">
        <v>4522</v>
      </c>
      <c r="K3620" s="2">
        <v>-5</v>
      </c>
      <c r="L3620" t="s">
        <v>44</v>
      </c>
      <c r="M3620" s="2">
        <v>-5</v>
      </c>
      <c r="N3620" t="s">
        <v>4523</v>
      </c>
      <c r="O3620" t="s">
        <v>4524</v>
      </c>
      <c r="P3620" t="s">
        <v>16945</v>
      </c>
      <c r="Q3620" t="s">
        <v>16946</v>
      </c>
      <c r="R3620" t="s">
        <v>44</v>
      </c>
      <c r="S3620" t="s">
        <v>4527</v>
      </c>
      <c r="T3620" s="3">
        <v>45828</v>
      </c>
      <c r="U3620" s="3">
        <v>45831</v>
      </c>
      <c r="V3620" s="2">
        <v>0</v>
      </c>
      <c r="W3620" t="s">
        <v>44</v>
      </c>
      <c r="X3620" t="s">
        <v>44</v>
      </c>
      <c r="Y3620" t="s">
        <v>16947</v>
      </c>
      <c r="Z3620" t="s">
        <v>1905</v>
      </c>
      <c r="AA3620" t="s">
        <v>4529</v>
      </c>
      <c r="AB3620" t="s">
        <v>4530</v>
      </c>
      <c r="AC3620" t="s">
        <v>89</v>
      </c>
      <c r="AD3620" t="str">
        <f t="shared" si="56"/>
        <v>10-60</v>
      </c>
      <c r="AE3620" t="str">
        <f>VLOOKUP(AD3620,'Main_Sub Desc'!C:D,2,)</f>
        <v>LPC from invoicing</v>
      </c>
      <c r="AF3620" t="str">
        <f>VLOOKUP(VALUE(H3620),'Main_Sub Desc'!F:G,2,)</f>
        <v>Wtr Rev Late Payment</v>
      </c>
      <c r="AG3620">
        <f>IFERROR(VLOOKUP(VALUE(I3620),'PC Mapping'!A:F,6,),"")</f>
        <v>10719</v>
      </c>
      <c r="AH3620" s="13" t="str">
        <f>VLOOKUP(AG3620,'PC Mapping'!L:M,2,)</f>
        <v>All Other Water</v>
      </c>
    </row>
    <row r="3621" spans="1:34" x14ac:dyDescent="0.2">
      <c r="A3621" t="s">
        <v>16948</v>
      </c>
      <c r="B3621" t="s">
        <v>16930</v>
      </c>
      <c r="C3621" t="s">
        <v>4519</v>
      </c>
      <c r="D3621" t="s">
        <v>4520</v>
      </c>
      <c r="E3621" s="3">
        <v>45828</v>
      </c>
      <c r="F3621" t="s">
        <v>44</v>
      </c>
      <c r="G3621" t="s">
        <v>3742</v>
      </c>
      <c r="H3621" t="s">
        <v>3722</v>
      </c>
      <c r="I3621" t="s">
        <v>3752</v>
      </c>
      <c r="J3621" t="s">
        <v>4522</v>
      </c>
      <c r="K3621" s="2">
        <v>-8.51</v>
      </c>
      <c r="L3621" t="s">
        <v>44</v>
      </c>
      <c r="M3621" s="2">
        <v>-8.51</v>
      </c>
      <c r="N3621" t="s">
        <v>4523</v>
      </c>
      <c r="O3621" t="s">
        <v>4524</v>
      </c>
      <c r="P3621" t="s">
        <v>16949</v>
      </c>
      <c r="Q3621" t="s">
        <v>16950</v>
      </c>
      <c r="R3621" t="s">
        <v>44</v>
      </c>
      <c r="S3621" t="s">
        <v>4527</v>
      </c>
      <c r="T3621" s="3">
        <v>45828</v>
      </c>
      <c r="U3621" s="3">
        <v>45831</v>
      </c>
      <c r="V3621" s="2">
        <v>0</v>
      </c>
      <c r="W3621" t="s">
        <v>44</v>
      </c>
      <c r="X3621" t="s">
        <v>44</v>
      </c>
      <c r="Y3621" t="s">
        <v>16951</v>
      </c>
      <c r="Z3621" t="s">
        <v>1589</v>
      </c>
      <c r="AA3621" t="s">
        <v>4529</v>
      </c>
      <c r="AB3621" t="s">
        <v>4530</v>
      </c>
      <c r="AC3621" t="s">
        <v>89</v>
      </c>
      <c r="AD3621" t="str">
        <f t="shared" si="56"/>
        <v>10-60</v>
      </c>
      <c r="AE3621" t="str">
        <f>VLOOKUP(AD3621,'Main_Sub Desc'!C:D,2,)</f>
        <v>LPC from invoicing</v>
      </c>
      <c r="AF3621" t="str">
        <f>VLOOKUP(VALUE(H3621),'Main_Sub Desc'!F:G,2,)</f>
        <v>Wtr Rev Late Payment</v>
      </c>
      <c r="AG3621">
        <f>IFERROR(VLOOKUP(VALUE(I3621),'PC Mapping'!A:F,6,),"")</f>
        <v>10719</v>
      </c>
      <c r="AH3621" s="13" t="str">
        <f>VLOOKUP(AG3621,'PC Mapping'!L:M,2,)</f>
        <v>All Other Water</v>
      </c>
    </row>
    <row r="3622" spans="1:34" x14ac:dyDescent="0.2">
      <c r="A3622" t="s">
        <v>16952</v>
      </c>
      <c r="B3622" t="s">
        <v>16953</v>
      </c>
      <c r="C3622" t="s">
        <v>4519</v>
      </c>
      <c r="D3622" t="s">
        <v>4520</v>
      </c>
      <c r="E3622" s="3">
        <v>45831</v>
      </c>
      <c r="F3622" t="s">
        <v>44</v>
      </c>
      <c r="G3622" t="s">
        <v>3742</v>
      </c>
      <c r="H3622" t="s">
        <v>3722</v>
      </c>
      <c r="I3622" t="s">
        <v>3752</v>
      </c>
      <c r="J3622" t="s">
        <v>4522</v>
      </c>
      <c r="K3622" s="2">
        <v>-29.86</v>
      </c>
      <c r="L3622" t="s">
        <v>44</v>
      </c>
      <c r="M3622" s="2">
        <v>-29.86</v>
      </c>
      <c r="N3622" t="s">
        <v>4523</v>
      </c>
      <c r="O3622" t="s">
        <v>4524</v>
      </c>
      <c r="P3622" t="s">
        <v>16954</v>
      </c>
      <c r="Q3622" t="s">
        <v>16955</v>
      </c>
      <c r="R3622" t="s">
        <v>44</v>
      </c>
      <c r="S3622" t="s">
        <v>4527</v>
      </c>
      <c r="T3622" s="3">
        <v>45831</v>
      </c>
      <c r="U3622" s="3">
        <v>45832</v>
      </c>
      <c r="V3622" s="2">
        <v>0</v>
      </c>
      <c r="W3622" t="s">
        <v>44</v>
      </c>
      <c r="X3622" t="s">
        <v>44</v>
      </c>
      <c r="Y3622" t="s">
        <v>16956</v>
      </c>
      <c r="Z3622" t="s">
        <v>2817</v>
      </c>
      <c r="AA3622" t="s">
        <v>4529</v>
      </c>
      <c r="AB3622" t="s">
        <v>4530</v>
      </c>
      <c r="AC3622" t="s">
        <v>89</v>
      </c>
      <c r="AD3622" t="str">
        <f t="shared" si="56"/>
        <v>10-60</v>
      </c>
      <c r="AE3622" t="str">
        <f>VLOOKUP(AD3622,'Main_Sub Desc'!C:D,2,)</f>
        <v>LPC from invoicing</v>
      </c>
      <c r="AF3622" t="str">
        <f>VLOOKUP(VALUE(H3622),'Main_Sub Desc'!F:G,2,)</f>
        <v>Wtr Rev Late Payment</v>
      </c>
      <c r="AG3622">
        <f>IFERROR(VLOOKUP(VALUE(I3622),'PC Mapping'!A:F,6,),"")</f>
        <v>10719</v>
      </c>
      <c r="AH3622" s="13" t="str">
        <f>VLOOKUP(AG3622,'PC Mapping'!L:M,2,)</f>
        <v>All Other Water</v>
      </c>
    </row>
    <row r="3623" spans="1:34" x14ac:dyDescent="0.2">
      <c r="A3623" t="s">
        <v>16957</v>
      </c>
      <c r="B3623" t="s">
        <v>16958</v>
      </c>
      <c r="C3623" t="s">
        <v>4519</v>
      </c>
      <c r="D3623" t="s">
        <v>4520</v>
      </c>
      <c r="E3623" s="3">
        <v>45831</v>
      </c>
      <c r="F3623" t="s">
        <v>44</v>
      </c>
      <c r="G3623" t="s">
        <v>3742</v>
      </c>
      <c r="H3623" t="s">
        <v>3722</v>
      </c>
      <c r="I3623" t="s">
        <v>3752</v>
      </c>
      <c r="J3623" t="s">
        <v>4522</v>
      </c>
      <c r="K3623" s="2">
        <v>-5</v>
      </c>
      <c r="L3623" t="s">
        <v>44</v>
      </c>
      <c r="M3623" s="2">
        <v>-5</v>
      </c>
      <c r="N3623" t="s">
        <v>4523</v>
      </c>
      <c r="O3623" t="s">
        <v>4524</v>
      </c>
      <c r="P3623" t="s">
        <v>16959</v>
      </c>
      <c r="Q3623" t="s">
        <v>16960</v>
      </c>
      <c r="R3623" t="s">
        <v>44</v>
      </c>
      <c r="S3623" t="s">
        <v>4527</v>
      </c>
      <c r="T3623" s="3">
        <v>45831</v>
      </c>
      <c r="U3623" s="3">
        <v>45832</v>
      </c>
      <c r="V3623" s="2">
        <v>0</v>
      </c>
      <c r="W3623" t="s">
        <v>44</v>
      </c>
      <c r="X3623" t="s">
        <v>44</v>
      </c>
      <c r="Y3623" t="s">
        <v>16961</v>
      </c>
      <c r="Z3623" t="s">
        <v>16962</v>
      </c>
      <c r="AA3623" t="s">
        <v>4529</v>
      </c>
      <c r="AB3623" t="s">
        <v>4530</v>
      </c>
      <c r="AC3623" t="s">
        <v>89</v>
      </c>
      <c r="AD3623" t="str">
        <f t="shared" si="56"/>
        <v>10-60</v>
      </c>
      <c r="AE3623" t="str">
        <f>VLOOKUP(AD3623,'Main_Sub Desc'!C:D,2,)</f>
        <v>LPC from invoicing</v>
      </c>
      <c r="AF3623" t="str">
        <f>VLOOKUP(VALUE(H3623),'Main_Sub Desc'!F:G,2,)</f>
        <v>Wtr Rev Late Payment</v>
      </c>
      <c r="AG3623">
        <f>IFERROR(VLOOKUP(VALUE(I3623),'PC Mapping'!A:F,6,),"")</f>
        <v>10719</v>
      </c>
      <c r="AH3623" s="13" t="str">
        <f>VLOOKUP(AG3623,'PC Mapping'!L:M,2,)</f>
        <v>All Other Water</v>
      </c>
    </row>
    <row r="3624" spans="1:34" x14ac:dyDescent="0.2">
      <c r="A3624" t="s">
        <v>16963</v>
      </c>
      <c r="B3624" t="s">
        <v>16964</v>
      </c>
      <c r="C3624" t="s">
        <v>4519</v>
      </c>
      <c r="D3624" t="s">
        <v>4520</v>
      </c>
      <c r="E3624" s="3">
        <v>45831</v>
      </c>
      <c r="F3624" t="s">
        <v>44</v>
      </c>
      <c r="G3624" t="s">
        <v>3742</v>
      </c>
      <c r="H3624" t="s">
        <v>3722</v>
      </c>
      <c r="I3624" t="s">
        <v>3752</v>
      </c>
      <c r="J3624" t="s">
        <v>4522</v>
      </c>
      <c r="K3624" s="2">
        <v>-5</v>
      </c>
      <c r="L3624" t="s">
        <v>44</v>
      </c>
      <c r="M3624" s="2">
        <v>-5</v>
      </c>
      <c r="N3624" t="s">
        <v>4523</v>
      </c>
      <c r="O3624" t="s">
        <v>4524</v>
      </c>
      <c r="P3624" t="s">
        <v>16965</v>
      </c>
      <c r="Q3624" t="s">
        <v>16966</v>
      </c>
      <c r="R3624" t="s">
        <v>44</v>
      </c>
      <c r="S3624" t="s">
        <v>4527</v>
      </c>
      <c r="T3624" s="3">
        <v>45831</v>
      </c>
      <c r="U3624" s="3">
        <v>45832</v>
      </c>
      <c r="V3624" s="2">
        <v>0</v>
      </c>
      <c r="W3624" t="s">
        <v>44</v>
      </c>
      <c r="X3624" t="s">
        <v>44</v>
      </c>
      <c r="Y3624" t="s">
        <v>16967</v>
      </c>
      <c r="Z3624" t="s">
        <v>2044</v>
      </c>
      <c r="AA3624" t="s">
        <v>4529</v>
      </c>
      <c r="AB3624" t="s">
        <v>4530</v>
      </c>
      <c r="AC3624" t="s">
        <v>89</v>
      </c>
      <c r="AD3624" t="str">
        <f t="shared" si="56"/>
        <v>10-60</v>
      </c>
      <c r="AE3624" t="str">
        <f>VLOOKUP(AD3624,'Main_Sub Desc'!C:D,2,)</f>
        <v>LPC from invoicing</v>
      </c>
      <c r="AF3624" t="str">
        <f>VLOOKUP(VALUE(H3624),'Main_Sub Desc'!F:G,2,)</f>
        <v>Wtr Rev Late Payment</v>
      </c>
      <c r="AG3624">
        <f>IFERROR(VLOOKUP(VALUE(I3624),'PC Mapping'!A:F,6,),"")</f>
        <v>10719</v>
      </c>
      <c r="AH3624" s="13" t="str">
        <f>VLOOKUP(AG3624,'PC Mapping'!L:M,2,)</f>
        <v>All Other Water</v>
      </c>
    </row>
    <row r="3625" spans="1:34" x14ac:dyDescent="0.2">
      <c r="A3625" t="s">
        <v>16968</v>
      </c>
      <c r="B3625" t="s">
        <v>16958</v>
      </c>
      <c r="C3625" t="s">
        <v>4519</v>
      </c>
      <c r="D3625" t="s">
        <v>4520</v>
      </c>
      <c r="E3625" s="3">
        <v>45831</v>
      </c>
      <c r="F3625" t="s">
        <v>44</v>
      </c>
      <c r="G3625" t="s">
        <v>3742</v>
      </c>
      <c r="H3625" t="s">
        <v>3722</v>
      </c>
      <c r="I3625" t="s">
        <v>3752</v>
      </c>
      <c r="J3625" t="s">
        <v>4522</v>
      </c>
      <c r="K3625" s="2">
        <v>-5</v>
      </c>
      <c r="L3625" t="s">
        <v>44</v>
      </c>
      <c r="M3625" s="2">
        <v>-5</v>
      </c>
      <c r="N3625" t="s">
        <v>4523</v>
      </c>
      <c r="O3625" t="s">
        <v>4524</v>
      </c>
      <c r="P3625" t="s">
        <v>16969</v>
      </c>
      <c r="Q3625" t="s">
        <v>16970</v>
      </c>
      <c r="R3625" t="s">
        <v>44</v>
      </c>
      <c r="S3625" t="s">
        <v>4527</v>
      </c>
      <c r="T3625" s="3">
        <v>45831</v>
      </c>
      <c r="U3625" s="3">
        <v>45832</v>
      </c>
      <c r="V3625" s="2">
        <v>0</v>
      </c>
      <c r="W3625" t="s">
        <v>44</v>
      </c>
      <c r="X3625" t="s">
        <v>44</v>
      </c>
      <c r="Y3625" t="s">
        <v>16971</v>
      </c>
      <c r="Z3625" t="s">
        <v>16972</v>
      </c>
      <c r="AA3625" t="s">
        <v>4529</v>
      </c>
      <c r="AB3625" t="s">
        <v>4530</v>
      </c>
      <c r="AC3625" t="s">
        <v>89</v>
      </c>
      <c r="AD3625" t="str">
        <f t="shared" si="56"/>
        <v>10-60</v>
      </c>
      <c r="AE3625" t="str">
        <f>VLOOKUP(AD3625,'Main_Sub Desc'!C:D,2,)</f>
        <v>LPC from invoicing</v>
      </c>
      <c r="AF3625" t="str">
        <f>VLOOKUP(VALUE(H3625),'Main_Sub Desc'!F:G,2,)</f>
        <v>Wtr Rev Late Payment</v>
      </c>
      <c r="AG3625">
        <f>IFERROR(VLOOKUP(VALUE(I3625),'PC Mapping'!A:F,6,),"")</f>
        <v>10719</v>
      </c>
      <c r="AH3625" s="13" t="str">
        <f>VLOOKUP(AG3625,'PC Mapping'!L:M,2,)</f>
        <v>All Other Water</v>
      </c>
    </row>
    <row r="3626" spans="1:34" x14ac:dyDescent="0.2">
      <c r="A3626" t="s">
        <v>16973</v>
      </c>
      <c r="B3626" t="s">
        <v>16953</v>
      </c>
      <c r="C3626" t="s">
        <v>4519</v>
      </c>
      <c r="D3626" t="s">
        <v>4520</v>
      </c>
      <c r="E3626" s="3">
        <v>45831</v>
      </c>
      <c r="F3626" t="s">
        <v>44</v>
      </c>
      <c r="G3626" t="s">
        <v>3742</v>
      </c>
      <c r="H3626" t="s">
        <v>3722</v>
      </c>
      <c r="I3626" t="s">
        <v>4538</v>
      </c>
      <c r="J3626" t="s">
        <v>4522</v>
      </c>
      <c r="K3626" s="2">
        <v>-5</v>
      </c>
      <c r="L3626" t="s">
        <v>44</v>
      </c>
      <c r="M3626" s="2">
        <v>-5</v>
      </c>
      <c r="N3626" t="s">
        <v>4523</v>
      </c>
      <c r="O3626" t="s">
        <v>4524</v>
      </c>
      <c r="P3626" t="s">
        <v>5856</v>
      </c>
      <c r="Q3626" t="s">
        <v>16974</v>
      </c>
      <c r="R3626" t="s">
        <v>44</v>
      </c>
      <c r="S3626" t="s">
        <v>4527</v>
      </c>
      <c r="T3626" s="3">
        <v>45831</v>
      </c>
      <c r="U3626" s="3">
        <v>45832</v>
      </c>
      <c r="V3626" s="2">
        <v>0</v>
      </c>
      <c r="W3626" t="s">
        <v>44</v>
      </c>
      <c r="X3626" t="s">
        <v>44</v>
      </c>
      <c r="Y3626" t="s">
        <v>16975</v>
      </c>
      <c r="Z3626" t="s">
        <v>1374</v>
      </c>
      <c r="AA3626" t="s">
        <v>4529</v>
      </c>
      <c r="AB3626" t="s">
        <v>4530</v>
      </c>
      <c r="AC3626" t="s">
        <v>89</v>
      </c>
      <c r="AD3626" t="str">
        <f t="shared" si="56"/>
        <v>10-60</v>
      </c>
      <c r="AE3626" t="str">
        <f>VLOOKUP(AD3626,'Main_Sub Desc'!C:D,2,)</f>
        <v>LPC from invoicing</v>
      </c>
      <c r="AF3626" t="str">
        <f>VLOOKUP(VALUE(H3626),'Main_Sub Desc'!F:G,2,)</f>
        <v>Wtr Rev Late Payment</v>
      </c>
      <c r="AG3626">
        <f>IFERROR(VLOOKUP(VALUE(I3626),'PC Mapping'!A:F,6,),"")</f>
        <v>10469</v>
      </c>
      <c r="AH3626" s="13" t="str">
        <f>VLOOKUP(AG3626,'PC Mapping'!L:M,2,)</f>
        <v>Bolivar Water</v>
      </c>
    </row>
    <row r="3627" spans="1:34" x14ac:dyDescent="0.2">
      <c r="A3627" t="s">
        <v>16973</v>
      </c>
      <c r="B3627" t="s">
        <v>16953</v>
      </c>
      <c r="C3627" t="s">
        <v>4519</v>
      </c>
      <c r="D3627" t="s">
        <v>4520</v>
      </c>
      <c r="E3627" s="3">
        <v>45831</v>
      </c>
      <c r="F3627" t="s">
        <v>44</v>
      </c>
      <c r="G3627" t="s">
        <v>3742</v>
      </c>
      <c r="H3627" t="s">
        <v>3716</v>
      </c>
      <c r="I3627" t="s">
        <v>4534</v>
      </c>
      <c r="J3627" t="s">
        <v>4522</v>
      </c>
      <c r="K3627" s="2">
        <v>-5</v>
      </c>
      <c r="L3627" t="s">
        <v>44</v>
      </c>
      <c r="M3627" s="2">
        <v>-5</v>
      </c>
      <c r="N3627" t="s">
        <v>4523</v>
      </c>
      <c r="O3627" t="s">
        <v>4524</v>
      </c>
      <c r="P3627" t="s">
        <v>5856</v>
      </c>
      <c r="Q3627" t="s">
        <v>16976</v>
      </c>
      <c r="R3627" t="s">
        <v>44</v>
      </c>
      <c r="S3627" t="s">
        <v>4527</v>
      </c>
      <c r="T3627" s="3">
        <v>45831</v>
      </c>
      <c r="U3627" s="3">
        <v>45832</v>
      </c>
      <c r="V3627" s="2">
        <v>0</v>
      </c>
      <c r="W3627" t="s">
        <v>44</v>
      </c>
      <c r="X3627" t="s">
        <v>44</v>
      </c>
      <c r="Y3627" t="s">
        <v>16977</v>
      </c>
      <c r="Z3627" t="s">
        <v>1374</v>
      </c>
      <c r="AA3627" t="s">
        <v>4529</v>
      </c>
      <c r="AB3627" t="s">
        <v>4530</v>
      </c>
      <c r="AC3627" t="s">
        <v>89</v>
      </c>
      <c r="AD3627" t="str">
        <f t="shared" si="56"/>
        <v>10-60</v>
      </c>
      <c r="AE3627" t="str">
        <f>VLOOKUP(AD3627,'Main_Sub Desc'!C:D,2,)</f>
        <v>LPC from invoicing</v>
      </c>
      <c r="AF3627" t="str">
        <f>VLOOKUP(VALUE(H3627),'Main_Sub Desc'!F:G,2,)</f>
        <v>Wst Rev Late Payment</v>
      </c>
      <c r="AG3627">
        <f>IFERROR(VLOOKUP(VALUE(I3627),'PC Mapping'!A:F,6,),"")</f>
        <v>10514</v>
      </c>
      <c r="AH3627" s="13" t="str">
        <f>VLOOKUP(AG3627,'PC Mapping'!L:M,2,)</f>
        <v>Bolivar Sewer</v>
      </c>
    </row>
    <row r="3628" spans="1:34" x14ac:dyDescent="0.2">
      <c r="A3628" t="s">
        <v>16978</v>
      </c>
      <c r="B3628" t="s">
        <v>16964</v>
      </c>
      <c r="C3628" t="s">
        <v>4519</v>
      </c>
      <c r="D3628" t="s">
        <v>4520</v>
      </c>
      <c r="E3628" s="3">
        <v>45831</v>
      </c>
      <c r="F3628" t="s">
        <v>44</v>
      </c>
      <c r="G3628" t="s">
        <v>3742</v>
      </c>
      <c r="H3628" t="s">
        <v>3722</v>
      </c>
      <c r="I3628" t="s">
        <v>3752</v>
      </c>
      <c r="J3628" t="s">
        <v>4522</v>
      </c>
      <c r="K3628" s="2">
        <v>-5</v>
      </c>
      <c r="L3628" t="s">
        <v>44</v>
      </c>
      <c r="M3628" s="2">
        <v>-5</v>
      </c>
      <c r="N3628" t="s">
        <v>4523</v>
      </c>
      <c r="O3628" t="s">
        <v>4524</v>
      </c>
      <c r="P3628" t="s">
        <v>16979</v>
      </c>
      <c r="Q3628" t="s">
        <v>16980</v>
      </c>
      <c r="R3628" t="s">
        <v>44</v>
      </c>
      <c r="S3628" t="s">
        <v>4527</v>
      </c>
      <c r="T3628" s="3">
        <v>45831</v>
      </c>
      <c r="U3628" s="3">
        <v>45832</v>
      </c>
      <c r="V3628" s="2">
        <v>0</v>
      </c>
      <c r="W3628" t="s">
        <v>44</v>
      </c>
      <c r="X3628" t="s">
        <v>44</v>
      </c>
      <c r="Y3628" t="s">
        <v>16981</v>
      </c>
      <c r="Z3628" t="s">
        <v>2544</v>
      </c>
      <c r="AA3628" t="s">
        <v>4529</v>
      </c>
      <c r="AB3628" t="s">
        <v>4530</v>
      </c>
      <c r="AC3628" t="s">
        <v>89</v>
      </c>
      <c r="AD3628" t="str">
        <f t="shared" si="56"/>
        <v>10-60</v>
      </c>
      <c r="AE3628" t="str">
        <f>VLOOKUP(AD3628,'Main_Sub Desc'!C:D,2,)</f>
        <v>LPC from invoicing</v>
      </c>
      <c r="AF3628" t="str">
        <f>VLOOKUP(VALUE(H3628),'Main_Sub Desc'!F:G,2,)</f>
        <v>Wtr Rev Late Payment</v>
      </c>
      <c r="AG3628">
        <f>IFERROR(VLOOKUP(VALUE(I3628),'PC Mapping'!A:F,6,),"")</f>
        <v>10719</v>
      </c>
      <c r="AH3628" s="13" t="str">
        <f>VLOOKUP(AG3628,'PC Mapping'!L:M,2,)</f>
        <v>All Other Water</v>
      </c>
    </row>
    <row r="3629" spans="1:34" x14ac:dyDescent="0.2">
      <c r="A3629" t="s">
        <v>16982</v>
      </c>
      <c r="B3629" t="s">
        <v>16953</v>
      </c>
      <c r="C3629" t="s">
        <v>4519</v>
      </c>
      <c r="D3629" t="s">
        <v>4520</v>
      </c>
      <c r="E3629" s="3">
        <v>45831</v>
      </c>
      <c r="F3629" t="s">
        <v>44</v>
      </c>
      <c r="G3629" t="s">
        <v>3742</v>
      </c>
      <c r="H3629" t="s">
        <v>3722</v>
      </c>
      <c r="I3629" t="s">
        <v>3752</v>
      </c>
      <c r="J3629" t="s">
        <v>4522</v>
      </c>
      <c r="K3629" s="2">
        <v>-14.67</v>
      </c>
      <c r="L3629" t="s">
        <v>44</v>
      </c>
      <c r="M3629" s="2">
        <v>-14.67</v>
      </c>
      <c r="N3629" t="s">
        <v>4523</v>
      </c>
      <c r="O3629" t="s">
        <v>4524</v>
      </c>
      <c r="P3629" t="s">
        <v>16983</v>
      </c>
      <c r="Q3629" t="s">
        <v>16984</v>
      </c>
      <c r="R3629" t="s">
        <v>44</v>
      </c>
      <c r="S3629" t="s">
        <v>4527</v>
      </c>
      <c r="T3629" s="3">
        <v>45831</v>
      </c>
      <c r="U3629" s="3">
        <v>45832</v>
      </c>
      <c r="V3629" s="2">
        <v>0</v>
      </c>
      <c r="W3629" t="s">
        <v>44</v>
      </c>
      <c r="X3629" t="s">
        <v>44</v>
      </c>
      <c r="Y3629" t="s">
        <v>16985</v>
      </c>
      <c r="Z3629" t="s">
        <v>2627</v>
      </c>
      <c r="AA3629" t="s">
        <v>4529</v>
      </c>
      <c r="AB3629" t="s">
        <v>4530</v>
      </c>
      <c r="AC3629" t="s">
        <v>89</v>
      </c>
      <c r="AD3629" t="str">
        <f t="shared" si="56"/>
        <v>10-60</v>
      </c>
      <c r="AE3629" t="str">
        <f>VLOOKUP(AD3629,'Main_Sub Desc'!C:D,2,)</f>
        <v>LPC from invoicing</v>
      </c>
      <c r="AF3629" t="str">
        <f>VLOOKUP(VALUE(H3629),'Main_Sub Desc'!F:G,2,)</f>
        <v>Wtr Rev Late Payment</v>
      </c>
      <c r="AG3629">
        <f>IFERROR(VLOOKUP(VALUE(I3629),'PC Mapping'!A:F,6,),"")</f>
        <v>10719</v>
      </c>
      <c r="AH3629" s="13" t="str">
        <f>VLOOKUP(AG3629,'PC Mapping'!L:M,2,)</f>
        <v>All Other Water</v>
      </c>
    </row>
    <row r="3630" spans="1:34" x14ac:dyDescent="0.2">
      <c r="A3630" t="s">
        <v>16986</v>
      </c>
      <c r="B3630" t="s">
        <v>16958</v>
      </c>
      <c r="C3630" t="s">
        <v>4519</v>
      </c>
      <c r="D3630" t="s">
        <v>4520</v>
      </c>
      <c r="E3630" s="3">
        <v>45831</v>
      </c>
      <c r="F3630" t="s">
        <v>44</v>
      </c>
      <c r="G3630" t="s">
        <v>3742</v>
      </c>
      <c r="H3630" t="s">
        <v>3722</v>
      </c>
      <c r="I3630" t="s">
        <v>3752</v>
      </c>
      <c r="J3630" t="s">
        <v>4522</v>
      </c>
      <c r="K3630" s="2">
        <v>-5</v>
      </c>
      <c r="L3630" t="s">
        <v>44</v>
      </c>
      <c r="M3630" s="2">
        <v>-5</v>
      </c>
      <c r="N3630" t="s">
        <v>4523</v>
      </c>
      <c r="O3630" t="s">
        <v>4524</v>
      </c>
      <c r="P3630" t="s">
        <v>6601</v>
      </c>
      <c r="Q3630" t="s">
        <v>16987</v>
      </c>
      <c r="R3630" t="s">
        <v>44</v>
      </c>
      <c r="S3630" t="s">
        <v>4527</v>
      </c>
      <c r="T3630" s="3">
        <v>45831</v>
      </c>
      <c r="U3630" s="3">
        <v>45832</v>
      </c>
      <c r="V3630" s="2">
        <v>0</v>
      </c>
      <c r="W3630" t="s">
        <v>44</v>
      </c>
      <c r="X3630" t="s">
        <v>44</v>
      </c>
      <c r="Y3630" t="s">
        <v>16988</v>
      </c>
      <c r="Z3630" t="s">
        <v>16989</v>
      </c>
      <c r="AA3630" t="s">
        <v>4529</v>
      </c>
      <c r="AB3630" t="s">
        <v>4530</v>
      </c>
      <c r="AC3630" t="s">
        <v>89</v>
      </c>
      <c r="AD3630" t="str">
        <f t="shared" si="56"/>
        <v>10-60</v>
      </c>
      <c r="AE3630" t="str">
        <f>VLOOKUP(AD3630,'Main_Sub Desc'!C:D,2,)</f>
        <v>LPC from invoicing</v>
      </c>
      <c r="AF3630" t="str">
        <f>VLOOKUP(VALUE(H3630),'Main_Sub Desc'!F:G,2,)</f>
        <v>Wtr Rev Late Payment</v>
      </c>
      <c r="AG3630">
        <f>IFERROR(VLOOKUP(VALUE(I3630),'PC Mapping'!A:F,6,),"")</f>
        <v>10719</v>
      </c>
      <c r="AH3630" s="13" t="str">
        <f>VLOOKUP(AG3630,'PC Mapping'!L:M,2,)</f>
        <v>All Other Water</v>
      </c>
    </row>
    <row r="3631" spans="1:34" x14ac:dyDescent="0.2">
      <c r="A3631" t="s">
        <v>16990</v>
      </c>
      <c r="B3631" t="s">
        <v>16964</v>
      </c>
      <c r="C3631" t="s">
        <v>4519</v>
      </c>
      <c r="D3631" t="s">
        <v>4520</v>
      </c>
      <c r="E3631" s="3">
        <v>45831</v>
      </c>
      <c r="F3631" t="s">
        <v>44</v>
      </c>
      <c r="G3631" t="s">
        <v>3742</v>
      </c>
      <c r="H3631" t="s">
        <v>3722</v>
      </c>
      <c r="I3631" t="s">
        <v>3752</v>
      </c>
      <c r="J3631" t="s">
        <v>4522</v>
      </c>
      <c r="K3631" s="2">
        <v>-9.42</v>
      </c>
      <c r="L3631" t="s">
        <v>44</v>
      </c>
      <c r="M3631" s="2">
        <v>-9.42</v>
      </c>
      <c r="N3631" t="s">
        <v>4523</v>
      </c>
      <c r="O3631" t="s">
        <v>4524</v>
      </c>
      <c r="P3631" t="s">
        <v>6074</v>
      </c>
      <c r="Q3631" t="s">
        <v>16991</v>
      </c>
      <c r="R3631" t="s">
        <v>44</v>
      </c>
      <c r="S3631" t="s">
        <v>4527</v>
      </c>
      <c r="T3631" s="3">
        <v>45831</v>
      </c>
      <c r="U3631" s="3">
        <v>45832</v>
      </c>
      <c r="V3631" s="2">
        <v>0</v>
      </c>
      <c r="W3631" t="s">
        <v>44</v>
      </c>
      <c r="X3631" t="s">
        <v>44</v>
      </c>
      <c r="Y3631" t="s">
        <v>16992</v>
      </c>
      <c r="Z3631" t="s">
        <v>2803</v>
      </c>
      <c r="AA3631" t="s">
        <v>4529</v>
      </c>
      <c r="AB3631" t="s">
        <v>4530</v>
      </c>
      <c r="AC3631" t="s">
        <v>89</v>
      </c>
      <c r="AD3631" t="str">
        <f t="shared" si="56"/>
        <v>10-60</v>
      </c>
      <c r="AE3631" t="str">
        <f>VLOOKUP(AD3631,'Main_Sub Desc'!C:D,2,)</f>
        <v>LPC from invoicing</v>
      </c>
      <c r="AF3631" t="str">
        <f>VLOOKUP(VALUE(H3631),'Main_Sub Desc'!F:G,2,)</f>
        <v>Wtr Rev Late Payment</v>
      </c>
      <c r="AG3631">
        <f>IFERROR(VLOOKUP(VALUE(I3631),'PC Mapping'!A:F,6,),"")</f>
        <v>10719</v>
      </c>
      <c r="AH3631" s="13" t="str">
        <f>VLOOKUP(AG3631,'PC Mapping'!L:M,2,)</f>
        <v>All Other Water</v>
      </c>
    </row>
    <row r="3632" spans="1:34" x14ac:dyDescent="0.2">
      <c r="A3632" t="s">
        <v>16993</v>
      </c>
      <c r="B3632" t="s">
        <v>16953</v>
      </c>
      <c r="C3632" t="s">
        <v>4519</v>
      </c>
      <c r="D3632" t="s">
        <v>4520</v>
      </c>
      <c r="E3632" s="3">
        <v>45831</v>
      </c>
      <c r="F3632" t="s">
        <v>44</v>
      </c>
      <c r="G3632" t="s">
        <v>3742</v>
      </c>
      <c r="H3632" t="s">
        <v>3722</v>
      </c>
      <c r="I3632" t="s">
        <v>4538</v>
      </c>
      <c r="J3632" t="s">
        <v>4522</v>
      </c>
      <c r="K3632" s="2">
        <v>-5</v>
      </c>
      <c r="L3632" t="s">
        <v>44</v>
      </c>
      <c r="M3632" s="2">
        <v>-5</v>
      </c>
      <c r="N3632" t="s">
        <v>4523</v>
      </c>
      <c r="O3632" t="s">
        <v>4524</v>
      </c>
      <c r="P3632" t="s">
        <v>11589</v>
      </c>
      <c r="Q3632" t="s">
        <v>16994</v>
      </c>
      <c r="R3632" t="s">
        <v>44</v>
      </c>
      <c r="S3632" t="s">
        <v>4527</v>
      </c>
      <c r="T3632" s="3">
        <v>45831</v>
      </c>
      <c r="U3632" s="3">
        <v>45832</v>
      </c>
      <c r="V3632" s="2">
        <v>0</v>
      </c>
      <c r="W3632" t="s">
        <v>44</v>
      </c>
      <c r="X3632" t="s">
        <v>44</v>
      </c>
      <c r="Y3632" t="s">
        <v>16995</v>
      </c>
      <c r="Z3632" t="s">
        <v>1292</v>
      </c>
      <c r="AA3632" t="s">
        <v>4529</v>
      </c>
      <c r="AB3632" t="s">
        <v>4530</v>
      </c>
      <c r="AC3632" t="s">
        <v>89</v>
      </c>
      <c r="AD3632" t="str">
        <f t="shared" si="56"/>
        <v>10-60</v>
      </c>
      <c r="AE3632" t="str">
        <f>VLOOKUP(AD3632,'Main_Sub Desc'!C:D,2,)</f>
        <v>LPC from invoicing</v>
      </c>
      <c r="AF3632" t="str">
        <f>VLOOKUP(VALUE(H3632),'Main_Sub Desc'!F:G,2,)</f>
        <v>Wtr Rev Late Payment</v>
      </c>
      <c r="AG3632">
        <f>IFERROR(VLOOKUP(VALUE(I3632),'PC Mapping'!A:F,6,),"")</f>
        <v>10469</v>
      </c>
      <c r="AH3632" s="13" t="str">
        <f>VLOOKUP(AG3632,'PC Mapping'!L:M,2,)</f>
        <v>Bolivar Water</v>
      </c>
    </row>
    <row r="3633" spans="1:34" x14ac:dyDescent="0.2">
      <c r="A3633" t="s">
        <v>16993</v>
      </c>
      <c r="B3633" t="s">
        <v>16953</v>
      </c>
      <c r="C3633" t="s">
        <v>4519</v>
      </c>
      <c r="D3633" t="s">
        <v>4520</v>
      </c>
      <c r="E3633" s="3">
        <v>45831</v>
      </c>
      <c r="F3633" t="s">
        <v>44</v>
      </c>
      <c r="G3633" t="s">
        <v>3742</v>
      </c>
      <c r="H3633" t="s">
        <v>3716</v>
      </c>
      <c r="I3633" t="s">
        <v>4534</v>
      </c>
      <c r="J3633" t="s">
        <v>4522</v>
      </c>
      <c r="K3633" s="2">
        <v>-5</v>
      </c>
      <c r="L3633" t="s">
        <v>44</v>
      </c>
      <c r="M3633" s="2">
        <v>-5</v>
      </c>
      <c r="N3633" t="s">
        <v>4523</v>
      </c>
      <c r="O3633" t="s">
        <v>4524</v>
      </c>
      <c r="P3633" t="s">
        <v>11589</v>
      </c>
      <c r="Q3633" t="s">
        <v>16996</v>
      </c>
      <c r="R3633" t="s">
        <v>44</v>
      </c>
      <c r="S3633" t="s">
        <v>4527</v>
      </c>
      <c r="T3633" s="3">
        <v>45831</v>
      </c>
      <c r="U3633" s="3">
        <v>45832</v>
      </c>
      <c r="V3633" s="2">
        <v>0</v>
      </c>
      <c r="W3633" t="s">
        <v>44</v>
      </c>
      <c r="X3633" t="s">
        <v>44</v>
      </c>
      <c r="Y3633" t="s">
        <v>16997</v>
      </c>
      <c r="Z3633" t="s">
        <v>1292</v>
      </c>
      <c r="AA3633" t="s">
        <v>4529</v>
      </c>
      <c r="AB3633" t="s">
        <v>4530</v>
      </c>
      <c r="AC3633" t="s">
        <v>89</v>
      </c>
      <c r="AD3633" t="str">
        <f t="shared" si="56"/>
        <v>10-60</v>
      </c>
      <c r="AE3633" t="str">
        <f>VLOOKUP(AD3633,'Main_Sub Desc'!C:D,2,)</f>
        <v>LPC from invoicing</v>
      </c>
      <c r="AF3633" t="str">
        <f>VLOOKUP(VALUE(H3633),'Main_Sub Desc'!F:G,2,)</f>
        <v>Wst Rev Late Payment</v>
      </c>
      <c r="AG3633">
        <f>IFERROR(VLOOKUP(VALUE(I3633),'PC Mapping'!A:F,6,),"")</f>
        <v>10514</v>
      </c>
      <c r="AH3633" s="13" t="str">
        <f>VLOOKUP(AG3633,'PC Mapping'!L:M,2,)</f>
        <v>Bolivar Sewer</v>
      </c>
    </row>
    <row r="3634" spans="1:34" x14ac:dyDescent="0.2">
      <c r="A3634" t="s">
        <v>16998</v>
      </c>
      <c r="B3634" t="s">
        <v>16953</v>
      </c>
      <c r="C3634" t="s">
        <v>4519</v>
      </c>
      <c r="D3634" t="s">
        <v>4520</v>
      </c>
      <c r="E3634" s="3">
        <v>45831</v>
      </c>
      <c r="F3634" t="s">
        <v>44</v>
      </c>
      <c r="G3634" t="s">
        <v>3742</v>
      </c>
      <c r="H3634" t="s">
        <v>3716</v>
      </c>
      <c r="I3634" t="s">
        <v>4534</v>
      </c>
      <c r="J3634" t="s">
        <v>4522</v>
      </c>
      <c r="K3634" s="2">
        <v>-5</v>
      </c>
      <c r="L3634" t="s">
        <v>44</v>
      </c>
      <c r="M3634" s="2">
        <v>-5</v>
      </c>
      <c r="N3634" t="s">
        <v>4523</v>
      </c>
      <c r="O3634" t="s">
        <v>4524</v>
      </c>
      <c r="P3634" t="s">
        <v>4978</v>
      </c>
      <c r="Q3634" t="s">
        <v>16999</v>
      </c>
      <c r="R3634" t="s">
        <v>44</v>
      </c>
      <c r="S3634" t="s">
        <v>4527</v>
      </c>
      <c r="T3634" s="3">
        <v>45831</v>
      </c>
      <c r="U3634" s="3">
        <v>45832</v>
      </c>
      <c r="V3634" s="2">
        <v>0</v>
      </c>
      <c r="W3634" t="s">
        <v>44</v>
      </c>
      <c r="X3634" t="s">
        <v>44</v>
      </c>
      <c r="Y3634" t="s">
        <v>17000</v>
      </c>
      <c r="Z3634" t="s">
        <v>675</v>
      </c>
      <c r="AA3634" t="s">
        <v>4529</v>
      </c>
      <c r="AB3634" t="s">
        <v>4530</v>
      </c>
      <c r="AC3634" t="s">
        <v>89</v>
      </c>
      <c r="AD3634" t="str">
        <f t="shared" si="56"/>
        <v>10-60</v>
      </c>
      <c r="AE3634" t="str">
        <f>VLOOKUP(AD3634,'Main_Sub Desc'!C:D,2,)</f>
        <v>LPC from invoicing</v>
      </c>
      <c r="AF3634" t="str">
        <f>VLOOKUP(VALUE(H3634),'Main_Sub Desc'!F:G,2,)</f>
        <v>Wst Rev Late Payment</v>
      </c>
      <c r="AG3634">
        <f>IFERROR(VLOOKUP(VALUE(I3634),'PC Mapping'!A:F,6,),"")</f>
        <v>10514</v>
      </c>
      <c r="AH3634" s="13" t="str">
        <f>VLOOKUP(AG3634,'PC Mapping'!L:M,2,)</f>
        <v>Bolivar Sewer</v>
      </c>
    </row>
    <row r="3635" spans="1:34" x14ac:dyDescent="0.2">
      <c r="A3635" t="s">
        <v>16998</v>
      </c>
      <c r="B3635" t="s">
        <v>16953</v>
      </c>
      <c r="C3635" t="s">
        <v>4519</v>
      </c>
      <c r="D3635" t="s">
        <v>4520</v>
      </c>
      <c r="E3635" s="3">
        <v>45831</v>
      </c>
      <c r="F3635" t="s">
        <v>44</v>
      </c>
      <c r="G3635" t="s">
        <v>3742</v>
      </c>
      <c r="H3635" t="s">
        <v>3722</v>
      </c>
      <c r="I3635" t="s">
        <v>4538</v>
      </c>
      <c r="J3635" t="s">
        <v>4522</v>
      </c>
      <c r="K3635" s="2">
        <v>-5</v>
      </c>
      <c r="L3635" t="s">
        <v>44</v>
      </c>
      <c r="M3635" s="2">
        <v>-5</v>
      </c>
      <c r="N3635" t="s">
        <v>4523</v>
      </c>
      <c r="O3635" t="s">
        <v>4524</v>
      </c>
      <c r="P3635" t="s">
        <v>4978</v>
      </c>
      <c r="Q3635" t="s">
        <v>17001</v>
      </c>
      <c r="R3635" t="s">
        <v>44</v>
      </c>
      <c r="S3635" t="s">
        <v>4527</v>
      </c>
      <c r="T3635" s="3">
        <v>45831</v>
      </c>
      <c r="U3635" s="3">
        <v>45832</v>
      </c>
      <c r="V3635" s="2">
        <v>0</v>
      </c>
      <c r="W3635" t="s">
        <v>44</v>
      </c>
      <c r="X3635" t="s">
        <v>44</v>
      </c>
      <c r="Y3635" t="s">
        <v>17002</v>
      </c>
      <c r="Z3635" t="s">
        <v>675</v>
      </c>
      <c r="AA3635" t="s">
        <v>4529</v>
      </c>
      <c r="AB3635" t="s">
        <v>4530</v>
      </c>
      <c r="AC3635" t="s">
        <v>89</v>
      </c>
      <c r="AD3635" t="str">
        <f t="shared" si="56"/>
        <v>10-60</v>
      </c>
      <c r="AE3635" t="str">
        <f>VLOOKUP(AD3635,'Main_Sub Desc'!C:D,2,)</f>
        <v>LPC from invoicing</v>
      </c>
      <c r="AF3635" t="str">
        <f>VLOOKUP(VALUE(H3635),'Main_Sub Desc'!F:G,2,)</f>
        <v>Wtr Rev Late Payment</v>
      </c>
      <c r="AG3635">
        <f>IFERROR(VLOOKUP(VALUE(I3635),'PC Mapping'!A:F,6,),"")</f>
        <v>10469</v>
      </c>
      <c r="AH3635" s="13" t="str">
        <f>VLOOKUP(AG3635,'PC Mapping'!L:M,2,)</f>
        <v>Bolivar Water</v>
      </c>
    </row>
    <row r="3636" spans="1:34" x14ac:dyDescent="0.2">
      <c r="A3636" t="s">
        <v>17003</v>
      </c>
      <c r="B3636" t="s">
        <v>16958</v>
      </c>
      <c r="C3636" t="s">
        <v>4519</v>
      </c>
      <c r="D3636" t="s">
        <v>4520</v>
      </c>
      <c r="E3636" s="3">
        <v>45831</v>
      </c>
      <c r="F3636" t="s">
        <v>44</v>
      </c>
      <c r="G3636" t="s">
        <v>3742</v>
      </c>
      <c r="H3636" t="s">
        <v>3722</v>
      </c>
      <c r="I3636" t="s">
        <v>4538</v>
      </c>
      <c r="J3636" t="s">
        <v>4522</v>
      </c>
      <c r="K3636" s="2">
        <v>-5</v>
      </c>
      <c r="L3636" t="s">
        <v>44</v>
      </c>
      <c r="M3636" s="2">
        <v>-5</v>
      </c>
      <c r="N3636" t="s">
        <v>4523</v>
      </c>
      <c r="O3636" t="s">
        <v>4524</v>
      </c>
      <c r="P3636" t="s">
        <v>8220</v>
      </c>
      <c r="Q3636" t="s">
        <v>17004</v>
      </c>
      <c r="R3636" t="s">
        <v>44</v>
      </c>
      <c r="S3636" t="s">
        <v>4527</v>
      </c>
      <c r="T3636" s="3">
        <v>45831</v>
      </c>
      <c r="U3636" s="3">
        <v>45832</v>
      </c>
      <c r="V3636" s="2">
        <v>0</v>
      </c>
      <c r="W3636" t="s">
        <v>44</v>
      </c>
      <c r="X3636" t="s">
        <v>44</v>
      </c>
      <c r="Y3636" t="s">
        <v>11193</v>
      </c>
      <c r="Z3636" t="s">
        <v>1195</v>
      </c>
      <c r="AA3636" t="s">
        <v>4529</v>
      </c>
      <c r="AB3636" t="s">
        <v>4530</v>
      </c>
      <c r="AC3636" t="s">
        <v>89</v>
      </c>
      <c r="AD3636" t="str">
        <f t="shared" si="56"/>
        <v>10-60</v>
      </c>
      <c r="AE3636" t="str">
        <f>VLOOKUP(AD3636,'Main_Sub Desc'!C:D,2,)</f>
        <v>LPC from invoicing</v>
      </c>
      <c r="AF3636" t="str">
        <f>VLOOKUP(VALUE(H3636),'Main_Sub Desc'!F:G,2,)</f>
        <v>Wtr Rev Late Payment</v>
      </c>
      <c r="AG3636">
        <f>IFERROR(VLOOKUP(VALUE(I3636),'PC Mapping'!A:F,6,),"")</f>
        <v>10469</v>
      </c>
      <c r="AH3636" s="13" t="str">
        <f>VLOOKUP(AG3636,'PC Mapping'!L:M,2,)</f>
        <v>Bolivar Water</v>
      </c>
    </row>
    <row r="3637" spans="1:34" x14ac:dyDescent="0.2">
      <c r="A3637" t="s">
        <v>17003</v>
      </c>
      <c r="B3637" t="s">
        <v>16958</v>
      </c>
      <c r="C3637" t="s">
        <v>4519</v>
      </c>
      <c r="D3637" t="s">
        <v>4520</v>
      </c>
      <c r="E3637" s="3">
        <v>45831</v>
      </c>
      <c r="F3637" t="s">
        <v>44</v>
      </c>
      <c r="G3637" t="s">
        <v>3742</v>
      </c>
      <c r="H3637" t="s">
        <v>3716</v>
      </c>
      <c r="I3637" t="s">
        <v>4534</v>
      </c>
      <c r="J3637" t="s">
        <v>4522</v>
      </c>
      <c r="K3637" s="2">
        <v>-5</v>
      </c>
      <c r="L3637" t="s">
        <v>44</v>
      </c>
      <c r="M3637" s="2">
        <v>-5</v>
      </c>
      <c r="N3637" t="s">
        <v>4523</v>
      </c>
      <c r="O3637" t="s">
        <v>4524</v>
      </c>
      <c r="P3637" t="s">
        <v>8220</v>
      </c>
      <c r="Q3637" t="s">
        <v>17005</v>
      </c>
      <c r="R3637" t="s">
        <v>44</v>
      </c>
      <c r="S3637" t="s">
        <v>4527</v>
      </c>
      <c r="T3637" s="3">
        <v>45831</v>
      </c>
      <c r="U3637" s="3">
        <v>45832</v>
      </c>
      <c r="V3637" s="2">
        <v>0</v>
      </c>
      <c r="W3637" t="s">
        <v>44</v>
      </c>
      <c r="X3637" t="s">
        <v>44</v>
      </c>
      <c r="Y3637" t="s">
        <v>11195</v>
      </c>
      <c r="Z3637" t="s">
        <v>1195</v>
      </c>
      <c r="AA3637" t="s">
        <v>4529</v>
      </c>
      <c r="AB3637" t="s">
        <v>4530</v>
      </c>
      <c r="AC3637" t="s">
        <v>89</v>
      </c>
      <c r="AD3637" t="str">
        <f t="shared" si="56"/>
        <v>10-60</v>
      </c>
      <c r="AE3637" t="str">
        <f>VLOOKUP(AD3637,'Main_Sub Desc'!C:D,2,)</f>
        <v>LPC from invoicing</v>
      </c>
      <c r="AF3637" t="str">
        <f>VLOOKUP(VALUE(H3637),'Main_Sub Desc'!F:G,2,)</f>
        <v>Wst Rev Late Payment</v>
      </c>
      <c r="AG3637">
        <f>IFERROR(VLOOKUP(VALUE(I3637),'PC Mapping'!A:F,6,),"")</f>
        <v>10514</v>
      </c>
      <c r="AH3637" s="13" t="str">
        <f>VLOOKUP(AG3637,'PC Mapping'!L:M,2,)</f>
        <v>Bolivar Sewer</v>
      </c>
    </row>
    <row r="3638" spans="1:34" x14ac:dyDescent="0.2">
      <c r="A3638" t="s">
        <v>17006</v>
      </c>
      <c r="B3638" t="s">
        <v>17007</v>
      </c>
      <c r="C3638" t="s">
        <v>4519</v>
      </c>
      <c r="D3638" t="s">
        <v>4520</v>
      </c>
      <c r="E3638" s="3">
        <v>45831</v>
      </c>
      <c r="F3638" t="s">
        <v>44</v>
      </c>
      <c r="G3638" t="s">
        <v>3742</v>
      </c>
      <c r="H3638" t="s">
        <v>3722</v>
      </c>
      <c r="I3638" t="s">
        <v>3752</v>
      </c>
      <c r="J3638" t="s">
        <v>4522</v>
      </c>
      <c r="K3638" s="2">
        <v>-5</v>
      </c>
      <c r="L3638" t="s">
        <v>44</v>
      </c>
      <c r="M3638" s="2">
        <v>-5</v>
      </c>
      <c r="N3638" t="s">
        <v>4523</v>
      </c>
      <c r="O3638" t="s">
        <v>4524</v>
      </c>
      <c r="P3638" t="s">
        <v>12371</v>
      </c>
      <c r="Q3638" t="s">
        <v>17008</v>
      </c>
      <c r="R3638" t="s">
        <v>44</v>
      </c>
      <c r="S3638" t="s">
        <v>4527</v>
      </c>
      <c r="T3638" s="3">
        <v>45831</v>
      </c>
      <c r="U3638" s="3">
        <v>45832</v>
      </c>
      <c r="V3638" s="2">
        <v>0</v>
      </c>
      <c r="W3638" t="s">
        <v>44</v>
      </c>
      <c r="X3638" t="s">
        <v>44</v>
      </c>
      <c r="Y3638" t="s">
        <v>17009</v>
      </c>
      <c r="Z3638" t="s">
        <v>3063</v>
      </c>
      <c r="AA3638" t="s">
        <v>4529</v>
      </c>
      <c r="AB3638" t="s">
        <v>4530</v>
      </c>
      <c r="AC3638" t="s">
        <v>99</v>
      </c>
      <c r="AD3638" t="str">
        <f t="shared" si="56"/>
        <v>10-60</v>
      </c>
      <c r="AE3638" t="str">
        <f>VLOOKUP(AD3638,'Main_Sub Desc'!C:D,2,)</f>
        <v>LPC from invoicing</v>
      </c>
      <c r="AF3638" t="str">
        <f>VLOOKUP(VALUE(H3638),'Main_Sub Desc'!F:G,2,)</f>
        <v>Wtr Rev Late Payment</v>
      </c>
      <c r="AG3638">
        <f>IFERROR(VLOOKUP(VALUE(I3638),'PC Mapping'!A:F,6,),"")</f>
        <v>10719</v>
      </c>
      <c r="AH3638" s="13" t="str">
        <f>VLOOKUP(AG3638,'PC Mapping'!L:M,2,)</f>
        <v>All Other Water</v>
      </c>
    </row>
    <row r="3639" spans="1:34" x14ac:dyDescent="0.2">
      <c r="A3639" t="s">
        <v>17010</v>
      </c>
      <c r="B3639" t="s">
        <v>17011</v>
      </c>
      <c r="C3639" t="s">
        <v>4519</v>
      </c>
      <c r="D3639" t="s">
        <v>4520</v>
      </c>
      <c r="E3639" s="3">
        <v>45832</v>
      </c>
      <c r="F3639" t="s">
        <v>44</v>
      </c>
      <c r="G3639" t="s">
        <v>3742</v>
      </c>
      <c r="H3639" t="s">
        <v>3722</v>
      </c>
      <c r="I3639" t="s">
        <v>3752</v>
      </c>
      <c r="J3639" t="s">
        <v>4522</v>
      </c>
      <c r="K3639" s="2">
        <v>-7.23</v>
      </c>
      <c r="L3639" t="s">
        <v>44</v>
      </c>
      <c r="M3639" s="2">
        <v>-7.23</v>
      </c>
      <c r="N3639" t="s">
        <v>4523</v>
      </c>
      <c r="O3639" t="s">
        <v>4524</v>
      </c>
      <c r="P3639" t="s">
        <v>17012</v>
      </c>
      <c r="Q3639" t="s">
        <v>17013</v>
      </c>
      <c r="R3639" t="s">
        <v>44</v>
      </c>
      <c r="S3639" t="s">
        <v>4527</v>
      </c>
      <c r="T3639" s="3">
        <v>45832</v>
      </c>
      <c r="U3639" s="3">
        <v>45833</v>
      </c>
      <c r="V3639" s="2">
        <v>0</v>
      </c>
      <c r="W3639" t="s">
        <v>44</v>
      </c>
      <c r="X3639" t="s">
        <v>44</v>
      </c>
      <c r="Y3639" t="s">
        <v>17014</v>
      </c>
      <c r="Z3639" t="s">
        <v>2811</v>
      </c>
      <c r="AA3639" t="s">
        <v>4529</v>
      </c>
      <c r="AB3639" t="s">
        <v>4530</v>
      </c>
      <c r="AC3639" t="s">
        <v>89</v>
      </c>
      <c r="AD3639" t="str">
        <f t="shared" si="56"/>
        <v>10-60</v>
      </c>
      <c r="AE3639" t="str">
        <f>VLOOKUP(AD3639,'Main_Sub Desc'!C:D,2,)</f>
        <v>LPC from invoicing</v>
      </c>
      <c r="AF3639" t="str">
        <f>VLOOKUP(VALUE(H3639),'Main_Sub Desc'!F:G,2,)</f>
        <v>Wtr Rev Late Payment</v>
      </c>
      <c r="AG3639">
        <f>IFERROR(VLOOKUP(VALUE(I3639),'PC Mapping'!A:F,6,),"")</f>
        <v>10719</v>
      </c>
      <c r="AH3639" s="13" t="str">
        <f>VLOOKUP(AG3639,'PC Mapping'!L:M,2,)</f>
        <v>All Other Water</v>
      </c>
    </row>
    <row r="3640" spans="1:34" x14ac:dyDescent="0.2">
      <c r="A3640" t="s">
        <v>17015</v>
      </c>
      <c r="B3640" t="s">
        <v>17016</v>
      </c>
      <c r="C3640" t="s">
        <v>4519</v>
      </c>
      <c r="D3640" t="s">
        <v>4520</v>
      </c>
      <c r="E3640" s="3">
        <v>45832</v>
      </c>
      <c r="F3640" t="s">
        <v>44</v>
      </c>
      <c r="G3640" t="s">
        <v>3742</v>
      </c>
      <c r="H3640" t="s">
        <v>3722</v>
      </c>
      <c r="I3640" t="s">
        <v>3752</v>
      </c>
      <c r="J3640" t="s">
        <v>4522</v>
      </c>
      <c r="K3640" s="2">
        <v>-5</v>
      </c>
      <c r="L3640" t="s">
        <v>44</v>
      </c>
      <c r="M3640" s="2">
        <v>-5</v>
      </c>
      <c r="N3640" t="s">
        <v>4523</v>
      </c>
      <c r="O3640" t="s">
        <v>4524</v>
      </c>
      <c r="P3640" t="s">
        <v>17017</v>
      </c>
      <c r="Q3640" t="s">
        <v>17018</v>
      </c>
      <c r="R3640" t="s">
        <v>44</v>
      </c>
      <c r="S3640" t="s">
        <v>4527</v>
      </c>
      <c r="T3640" s="3">
        <v>45832</v>
      </c>
      <c r="U3640" s="3">
        <v>45833</v>
      </c>
      <c r="V3640" s="2">
        <v>0</v>
      </c>
      <c r="W3640" t="s">
        <v>44</v>
      </c>
      <c r="X3640" t="s">
        <v>44</v>
      </c>
      <c r="Y3640" t="s">
        <v>17019</v>
      </c>
      <c r="Z3640" t="s">
        <v>3008</v>
      </c>
      <c r="AA3640" t="s">
        <v>4529</v>
      </c>
      <c r="AB3640" t="s">
        <v>4530</v>
      </c>
      <c r="AC3640" t="s">
        <v>89</v>
      </c>
      <c r="AD3640" t="str">
        <f t="shared" si="56"/>
        <v>10-60</v>
      </c>
      <c r="AE3640" t="str">
        <f>VLOOKUP(AD3640,'Main_Sub Desc'!C:D,2,)</f>
        <v>LPC from invoicing</v>
      </c>
      <c r="AF3640" t="str">
        <f>VLOOKUP(VALUE(H3640),'Main_Sub Desc'!F:G,2,)</f>
        <v>Wtr Rev Late Payment</v>
      </c>
      <c r="AG3640">
        <f>IFERROR(VLOOKUP(VALUE(I3640),'PC Mapping'!A:F,6,),"")</f>
        <v>10719</v>
      </c>
      <c r="AH3640" s="13" t="str">
        <f>VLOOKUP(AG3640,'PC Mapping'!L:M,2,)</f>
        <v>All Other Water</v>
      </c>
    </row>
    <row r="3641" spans="1:34" x14ac:dyDescent="0.2">
      <c r="A3641" t="s">
        <v>17020</v>
      </c>
      <c r="B3641" t="s">
        <v>17016</v>
      </c>
      <c r="C3641" t="s">
        <v>4519</v>
      </c>
      <c r="D3641" t="s">
        <v>4520</v>
      </c>
      <c r="E3641" s="3">
        <v>45832</v>
      </c>
      <c r="F3641" t="s">
        <v>44</v>
      </c>
      <c r="G3641" t="s">
        <v>3742</v>
      </c>
      <c r="H3641" t="s">
        <v>3722</v>
      </c>
      <c r="I3641" t="s">
        <v>3752</v>
      </c>
      <c r="J3641" t="s">
        <v>4522</v>
      </c>
      <c r="K3641" s="2">
        <v>-5</v>
      </c>
      <c r="L3641" t="s">
        <v>44</v>
      </c>
      <c r="M3641" s="2">
        <v>-5</v>
      </c>
      <c r="N3641" t="s">
        <v>4523</v>
      </c>
      <c r="O3641" t="s">
        <v>4524</v>
      </c>
      <c r="P3641" t="s">
        <v>17021</v>
      </c>
      <c r="Q3641" t="s">
        <v>17022</v>
      </c>
      <c r="R3641" t="s">
        <v>44</v>
      </c>
      <c r="S3641" t="s">
        <v>4527</v>
      </c>
      <c r="T3641" s="3">
        <v>45832</v>
      </c>
      <c r="U3641" s="3">
        <v>45833</v>
      </c>
      <c r="V3641" s="2">
        <v>0</v>
      </c>
      <c r="W3641" t="s">
        <v>44</v>
      </c>
      <c r="X3641" t="s">
        <v>44</v>
      </c>
      <c r="Y3641" t="s">
        <v>17023</v>
      </c>
      <c r="Z3641" t="s">
        <v>2868</v>
      </c>
      <c r="AA3641" t="s">
        <v>4529</v>
      </c>
      <c r="AB3641" t="s">
        <v>4530</v>
      </c>
      <c r="AC3641" t="s">
        <v>89</v>
      </c>
      <c r="AD3641" t="str">
        <f t="shared" si="56"/>
        <v>10-60</v>
      </c>
      <c r="AE3641" t="str">
        <f>VLOOKUP(AD3641,'Main_Sub Desc'!C:D,2,)</f>
        <v>LPC from invoicing</v>
      </c>
      <c r="AF3641" t="str">
        <f>VLOOKUP(VALUE(H3641),'Main_Sub Desc'!F:G,2,)</f>
        <v>Wtr Rev Late Payment</v>
      </c>
      <c r="AG3641">
        <f>IFERROR(VLOOKUP(VALUE(I3641),'PC Mapping'!A:F,6,),"")</f>
        <v>10719</v>
      </c>
      <c r="AH3641" s="13" t="str">
        <f>VLOOKUP(AG3641,'PC Mapping'!L:M,2,)</f>
        <v>All Other Water</v>
      </c>
    </row>
    <row r="3642" spans="1:34" x14ac:dyDescent="0.2">
      <c r="A3642" t="s">
        <v>17024</v>
      </c>
      <c r="B3642" t="s">
        <v>17025</v>
      </c>
      <c r="C3642" t="s">
        <v>4519</v>
      </c>
      <c r="D3642" t="s">
        <v>4520</v>
      </c>
      <c r="E3642" s="3">
        <v>45833</v>
      </c>
      <c r="F3642" t="s">
        <v>44</v>
      </c>
      <c r="G3642" t="s">
        <v>3742</v>
      </c>
      <c r="H3642" t="s">
        <v>3722</v>
      </c>
      <c r="I3642" t="s">
        <v>3752</v>
      </c>
      <c r="J3642" t="s">
        <v>4522</v>
      </c>
      <c r="K3642" s="2">
        <v>-5</v>
      </c>
      <c r="L3642" t="s">
        <v>44</v>
      </c>
      <c r="M3642" s="2">
        <v>-5</v>
      </c>
      <c r="N3642" t="s">
        <v>4523</v>
      </c>
      <c r="O3642" t="s">
        <v>4524</v>
      </c>
      <c r="P3642" t="s">
        <v>4730</v>
      </c>
      <c r="Q3642" t="s">
        <v>17026</v>
      </c>
      <c r="R3642" t="s">
        <v>44</v>
      </c>
      <c r="S3642" t="s">
        <v>4527</v>
      </c>
      <c r="T3642" s="3">
        <v>45833</v>
      </c>
      <c r="U3642" s="3">
        <v>45834</v>
      </c>
      <c r="V3642" s="2">
        <v>0</v>
      </c>
      <c r="W3642" t="s">
        <v>44</v>
      </c>
      <c r="X3642" t="s">
        <v>44</v>
      </c>
      <c r="Y3642" t="s">
        <v>17027</v>
      </c>
      <c r="Z3642" t="s">
        <v>17028</v>
      </c>
      <c r="AA3642" t="s">
        <v>4529</v>
      </c>
      <c r="AB3642" t="s">
        <v>4530</v>
      </c>
      <c r="AC3642" t="s">
        <v>89</v>
      </c>
      <c r="AD3642" t="str">
        <f t="shared" si="56"/>
        <v>10-60</v>
      </c>
      <c r="AE3642" t="str">
        <f>VLOOKUP(AD3642,'Main_Sub Desc'!C:D,2,)</f>
        <v>LPC from invoicing</v>
      </c>
      <c r="AF3642" t="str">
        <f>VLOOKUP(VALUE(H3642),'Main_Sub Desc'!F:G,2,)</f>
        <v>Wtr Rev Late Payment</v>
      </c>
      <c r="AG3642">
        <f>IFERROR(VLOOKUP(VALUE(I3642),'PC Mapping'!A:F,6,),"")</f>
        <v>10719</v>
      </c>
      <c r="AH3642" s="13" t="str">
        <f>VLOOKUP(AG3642,'PC Mapping'!L:M,2,)</f>
        <v>All Other Water</v>
      </c>
    </row>
    <row r="3643" spans="1:34" x14ac:dyDescent="0.2">
      <c r="A3643" t="s">
        <v>17029</v>
      </c>
      <c r="B3643" t="s">
        <v>17030</v>
      </c>
      <c r="C3643" t="s">
        <v>4519</v>
      </c>
      <c r="D3643" t="s">
        <v>4520</v>
      </c>
      <c r="E3643" s="3">
        <v>45833</v>
      </c>
      <c r="F3643" t="s">
        <v>44</v>
      </c>
      <c r="G3643" t="s">
        <v>3742</v>
      </c>
      <c r="H3643" t="s">
        <v>3722</v>
      </c>
      <c r="I3643" t="s">
        <v>3752</v>
      </c>
      <c r="J3643" t="s">
        <v>4522</v>
      </c>
      <c r="K3643" s="2">
        <v>-5</v>
      </c>
      <c r="L3643" t="s">
        <v>44</v>
      </c>
      <c r="M3643" s="2">
        <v>-5</v>
      </c>
      <c r="N3643" t="s">
        <v>4523</v>
      </c>
      <c r="O3643" t="s">
        <v>4524</v>
      </c>
      <c r="P3643" t="s">
        <v>10189</v>
      </c>
      <c r="Q3643" t="s">
        <v>17031</v>
      </c>
      <c r="R3643" t="s">
        <v>44</v>
      </c>
      <c r="S3643" t="s">
        <v>4527</v>
      </c>
      <c r="T3643" s="3">
        <v>45833</v>
      </c>
      <c r="U3643" s="3">
        <v>45834</v>
      </c>
      <c r="V3643" s="2">
        <v>0</v>
      </c>
      <c r="W3643" t="s">
        <v>44</v>
      </c>
      <c r="X3643" t="s">
        <v>44</v>
      </c>
      <c r="Y3643" t="s">
        <v>17032</v>
      </c>
      <c r="Z3643" t="s">
        <v>2820</v>
      </c>
      <c r="AA3643" t="s">
        <v>4529</v>
      </c>
      <c r="AB3643" t="s">
        <v>4530</v>
      </c>
      <c r="AC3643" t="s">
        <v>89</v>
      </c>
      <c r="AD3643" t="str">
        <f t="shared" si="56"/>
        <v>10-60</v>
      </c>
      <c r="AE3643" t="str">
        <f>VLOOKUP(AD3643,'Main_Sub Desc'!C:D,2,)</f>
        <v>LPC from invoicing</v>
      </c>
      <c r="AF3643" t="str">
        <f>VLOOKUP(VALUE(H3643),'Main_Sub Desc'!F:G,2,)</f>
        <v>Wtr Rev Late Payment</v>
      </c>
      <c r="AG3643">
        <f>IFERROR(VLOOKUP(VALUE(I3643),'PC Mapping'!A:F,6,),"")</f>
        <v>10719</v>
      </c>
      <c r="AH3643" s="13" t="str">
        <f>VLOOKUP(AG3643,'PC Mapping'!L:M,2,)</f>
        <v>All Other Water</v>
      </c>
    </row>
    <row r="3644" spans="1:34" x14ac:dyDescent="0.2">
      <c r="A3644" t="s">
        <v>17033</v>
      </c>
      <c r="B3644" t="s">
        <v>17025</v>
      </c>
      <c r="C3644" t="s">
        <v>4519</v>
      </c>
      <c r="D3644" t="s">
        <v>4520</v>
      </c>
      <c r="E3644" s="3">
        <v>45833</v>
      </c>
      <c r="F3644" t="s">
        <v>44</v>
      </c>
      <c r="G3644" t="s">
        <v>3742</v>
      </c>
      <c r="H3644" t="s">
        <v>3722</v>
      </c>
      <c r="I3644" t="s">
        <v>3752</v>
      </c>
      <c r="J3644" t="s">
        <v>4522</v>
      </c>
      <c r="K3644" s="2">
        <v>-5</v>
      </c>
      <c r="L3644" t="s">
        <v>44</v>
      </c>
      <c r="M3644" s="2">
        <v>-5</v>
      </c>
      <c r="N3644" t="s">
        <v>4523</v>
      </c>
      <c r="O3644" t="s">
        <v>4524</v>
      </c>
      <c r="P3644" t="s">
        <v>9361</v>
      </c>
      <c r="Q3644" t="s">
        <v>17034</v>
      </c>
      <c r="R3644" t="s">
        <v>44</v>
      </c>
      <c r="S3644" t="s">
        <v>4527</v>
      </c>
      <c r="T3644" s="3">
        <v>45833</v>
      </c>
      <c r="U3644" s="3">
        <v>45834</v>
      </c>
      <c r="V3644" s="2">
        <v>0</v>
      </c>
      <c r="W3644" t="s">
        <v>44</v>
      </c>
      <c r="X3644" t="s">
        <v>44</v>
      </c>
      <c r="Y3644" t="s">
        <v>17035</v>
      </c>
      <c r="Z3644" t="s">
        <v>3525</v>
      </c>
      <c r="AA3644" t="s">
        <v>4529</v>
      </c>
      <c r="AB3644" t="s">
        <v>4530</v>
      </c>
      <c r="AC3644" t="s">
        <v>89</v>
      </c>
      <c r="AD3644" t="str">
        <f t="shared" si="56"/>
        <v>10-60</v>
      </c>
      <c r="AE3644" t="str">
        <f>VLOOKUP(AD3644,'Main_Sub Desc'!C:D,2,)</f>
        <v>LPC from invoicing</v>
      </c>
      <c r="AF3644" t="str">
        <f>VLOOKUP(VALUE(H3644),'Main_Sub Desc'!F:G,2,)</f>
        <v>Wtr Rev Late Payment</v>
      </c>
      <c r="AG3644">
        <f>IFERROR(VLOOKUP(VALUE(I3644),'PC Mapping'!A:F,6,),"")</f>
        <v>10719</v>
      </c>
      <c r="AH3644" s="13" t="str">
        <f>VLOOKUP(AG3644,'PC Mapping'!L:M,2,)</f>
        <v>All Other Water</v>
      </c>
    </row>
    <row r="3645" spans="1:34" x14ac:dyDescent="0.2">
      <c r="A3645" t="s">
        <v>17036</v>
      </c>
      <c r="B3645" t="s">
        <v>17030</v>
      </c>
      <c r="C3645" t="s">
        <v>4519</v>
      </c>
      <c r="D3645" t="s">
        <v>4520</v>
      </c>
      <c r="E3645" s="3">
        <v>45833</v>
      </c>
      <c r="F3645" t="s">
        <v>44</v>
      </c>
      <c r="G3645" t="s">
        <v>3742</v>
      </c>
      <c r="H3645" t="s">
        <v>3722</v>
      </c>
      <c r="I3645" t="s">
        <v>3752</v>
      </c>
      <c r="J3645" t="s">
        <v>4522</v>
      </c>
      <c r="K3645" s="2">
        <v>-5</v>
      </c>
      <c r="L3645" t="s">
        <v>44</v>
      </c>
      <c r="M3645" s="2">
        <v>-5</v>
      </c>
      <c r="N3645" t="s">
        <v>4523</v>
      </c>
      <c r="O3645" t="s">
        <v>4524</v>
      </c>
      <c r="P3645" t="s">
        <v>6126</v>
      </c>
      <c r="Q3645" t="s">
        <v>17037</v>
      </c>
      <c r="R3645" t="s">
        <v>44</v>
      </c>
      <c r="S3645" t="s">
        <v>4527</v>
      </c>
      <c r="T3645" s="3">
        <v>45833</v>
      </c>
      <c r="U3645" s="3">
        <v>45834</v>
      </c>
      <c r="V3645" s="2">
        <v>0</v>
      </c>
      <c r="W3645" t="s">
        <v>44</v>
      </c>
      <c r="X3645" t="s">
        <v>44</v>
      </c>
      <c r="Y3645" t="s">
        <v>17038</v>
      </c>
      <c r="Z3645" t="s">
        <v>2844</v>
      </c>
      <c r="AA3645" t="s">
        <v>4529</v>
      </c>
      <c r="AB3645" t="s">
        <v>4530</v>
      </c>
      <c r="AC3645" t="s">
        <v>89</v>
      </c>
      <c r="AD3645" t="str">
        <f t="shared" si="56"/>
        <v>10-60</v>
      </c>
      <c r="AE3645" t="str">
        <f>VLOOKUP(AD3645,'Main_Sub Desc'!C:D,2,)</f>
        <v>LPC from invoicing</v>
      </c>
      <c r="AF3645" t="str">
        <f>VLOOKUP(VALUE(H3645),'Main_Sub Desc'!F:G,2,)</f>
        <v>Wtr Rev Late Payment</v>
      </c>
      <c r="AG3645">
        <f>IFERROR(VLOOKUP(VALUE(I3645),'PC Mapping'!A:F,6,),"")</f>
        <v>10719</v>
      </c>
      <c r="AH3645" s="13" t="str">
        <f>VLOOKUP(AG3645,'PC Mapping'!L:M,2,)</f>
        <v>All Other Water</v>
      </c>
    </row>
    <row r="3646" spans="1:34" x14ac:dyDescent="0.2">
      <c r="A3646" t="s">
        <v>17039</v>
      </c>
      <c r="B3646" t="s">
        <v>17030</v>
      </c>
      <c r="C3646" t="s">
        <v>4519</v>
      </c>
      <c r="D3646" t="s">
        <v>4520</v>
      </c>
      <c r="E3646" s="3">
        <v>45833</v>
      </c>
      <c r="F3646" t="s">
        <v>44</v>
      </c>
      <c r="G3646" t="s">
        <v>3742</v>
      </c>
      <c r="H3646" t="s">
        <v>3722</v>
      </c>
      <c r="I3646" t="s">
        <v>3752</v>
      </c>
      <c r="J3646" t="s">
        <v>4522</v>
      </c>
      <c r="K3646" s="2">
        <v>-5</v>
      </c>
      <c r="L3646" t="s">
        <v>44</v>
      </c>
      <c r="M3646" s="2">
        <v>-5</v>
      </c>
      <c r="N3646" t="s">
        <v>4523</v>
      </c>
      <c r="O3646" t="s">
        <v>4524</v>
      </c>
      <c r="P3646" t="s">
        <v>6126</v>
      </c>
      <c r="Q3646" t="s">
        <v>17040</v>
      </c>
      <c r="R3646" t="s">
        <v>44</v>
      </c>
      <c r="S3646" t="s">
        <v>4527</v>
      </c>
      <c r="T3646" s="3">
        <v>45833</v>
      </c>
      <c r="U3646" s="3">
        <v>45834</v>
      </c>
      <c r="V3646" s="2">
        <v>0</v>
      </c>
      <c r="W3646" t="s">
        <v>44</v>
      </c>
      <c r="X3646" t="s">
        <v>44</v>
      </c>
      <c r="Y3646" t="s">
        <v>17041</v>
      </c>
      <c r="Z3646" t="s">
        <v>17042</v>
      </c>
      <c r="AA3646" t="s">
        <v>4529</v>
      </c>
      <c r="AB3646" t="s">
        <v>4530</v>
      </c>
      <c r="AC3646" t="s">
        <v>89</v>
      </c>
      <c r="AD3646" t="str">
        <f t="shared" si="56"/>
        <v>10-60</v>
      </c>
      <c r="AE3646" t="str">
        <f>VLOOKUP(AD3646,'Main_Sub Desc'!C:D,2,)</f>
        <v>LPC from invoicing</v>
      </c>
      <c r="AF3646" t="str">
        <f>VLOOKUP(VALUE(H3646),'Main_Sub Desc'!F:G,2,)</f>
        <v>Wtr Rev Late Payment</v>
      </c>
      <c r="AG3646">
        <f>IFERROR(VLOOKUP(VALUE(I3646),'PC Mapping'!A:F,6,),"")</f>
        <v>10719</v>
      </c>
      <c r="AH3646" s="13" t="str">
        <f>VLOOKUP(AG3646,'PC Mapping'!L:M,2,)</f>
        <v>All Other Water</v>
      </c>
    </row>
    <row r="3647" spans="1:34" x14ac:dyDescent="0.2">
      <c r="A3647" t="s">
        <v>17043</v>
      </c>
      <c r="B3647" t="s">
        <v>17025</v>
      </c>
      <c r="C3647" t="s">
        <v>4519</v>
      </c>
      <c r="D3647" t="s">
        <v>4520</v>
      </c>
      <c r="E3647" s="3">
        <v>45833</v>
      </c>
      <c r="F3647" t="s">
        <v>44</v>
      </c>
      <c r="G3647" t="s">
        <v>3742</v>
      </c>
      <c r="H3647" t="s">
        <v>3722</v>
      </c>
      <c r="I3647" t="s">
        <v>3752</v>
      </c>
      <c r="J3647" t="s">
        <v>4522</v>
      </c>
      <c r="K3647" s="2">
        <v>-5</v>
      </c>
      <c r="L3647" t="s">
        <v>44</v>
      </c>
      <c r="M3647" s="2">
        <v>-5</v>
      </c>
      <c r="N3647" t="s">
        <v>4523</v>
      </c>
      <c r="O3647" t="s">
        <v>4524</v>
      </c>
      <c r="P3647" t="s">
        <v>9345</v>
      </c>
      <c r="Q3647" t="s">
        <v>17044</v>
      </c>
      <c r="R3647" t="s">
        <v>44</v>
      </c>
      <c r="S3647" t="s">
        <v>4527</v>
      </c>
      <c r="T3647" s="3">
        <v>45833</v>
      </c>
      <c r="U3647" s="3">
        <v>45834</v>
      </c>
      <c r="V3647" s="2">
        <v>0</v>
      </c>
      <c r="W3647" t="s">
        <v>44</v>
      </c>
      <c r="X3647" t="s">
        <v>44</v>
      </c>
      <c r="Y3647" t="s">
        <v>17045</v>
      </c>
      <c r="Z3647" t="s">
        <v>17046</v>
      </c>
      <c r="AA3647" t="s">
        <v>4529</v>
      </c>
      <c r="AB3647" t="s">
        <v>4530</v>
      </c>
      <c r="AC3647" t="s">
        <v>89</v>
      </c>
      <c r="AD3647" t="str">
        <f t="shared" si="56"/>
        <v>10-60</v>
      </c>
      <c r="AE3647" t="str">
        <f>VLOOKUP(AD3647,'Main_Sub Desc'!C:D,2,)</f>
        <v>LPC from invoicing</v>
      </c>
      <c r="AF3647" t="str">
        <f>VLOOKUP(VALUE(H3647),'Main_Sub Desc'!F:G,2,)</f>
        <v>Wtr Rev Late Payment</v>
      </c>
      <c r="AG3647">
        <f>IFERROR(VLOOKUP(VALUE(I3647),'PC Mapping'!A:F,6,),"")</f>
        <v>10719</v>
      </c>
      <c r="AH3647" s="13" t="str">
        <f>VLOOKUP(AG3647,'PC Mapping'!L:M,2,)</f>
        <v>All Other Water</v>
      </c>
    </row>
    <row r="3648" spans="1:34" x14ac:dyDescent="0.2">
      <c r="A3648" t="s">
        <v>17047</v>
      </c>
      <c r="B3648" t="s">
        <v>17030</v>
      </c>
      <c r="C3648" t="s">
        <v>4519</v>
      </c>
      <c r="D3648" t="s">
        <v>4520</v>
      </c>
      <c r="E3648" s="3">
        <v>45833</v>
      </c>
      <c r="F3648" t="s">
        <v>44</v>
      </c>
      <c r="G3648" t="s">
        <v>3742</v>
      </c>
      <c r="H3648" t="s">
        <v>3722</v>
      </c>
      <c r="I3648" t="s">
        <v>3752</v>
      </c>
      <c r="J3648" t="s">
        <v>4522</v>
      </c>
      <c r="K3648" s="2">
        <v>-5</v>
      </c>
      <c r="L3648" t="s">
        <v>44</v>
      </c>
      <c r="M3648" s="2">
        <v>-5</v>
      </c>
      <c r="N3648" t="s">
        <v>4523</v>
      </c>
      <c r="O3648" t="s">
        <v>4524</v>
      </c>
      <c r="P3648" t="s">
        <v>17048</v>
      </c>
      <c r="Q3648" t="s">
        <v>17049</v>
      </c>
      <c r="R3648" t="s">
        <v>44</v>
      </c>
      <c r="S3648" t="s">
        <v>4527</v>
      </c>
      <c r="T3648" s="3">
        <v>45833</v>
      </c>
      <c r="U3648" s="3">
        <v>45834</v>
      </c>
      <c r="V3648" s="2">
        <v>0</v>
      </c>
      <c r="W3648" t="s">
        <v>44</v>
      </c>
      <c r="X3648" t="s">
        <v>44</v>
      </c>
      <c r="Y3648" t="s">
        <v>17050</v>
      </c>
      <c r="Z3648" t="s">
        <v>17051</v>
      </c>
      <c r="AA3648" t="s">
        <v>4529</v>
      </c>
      <c r="AB3648" t="s">
        <v>4530</v>
      </c>
      <c r="AC3648" t="s">
        <v>99</v>
      </c>
      <c r="AD3648" t="str">
        <f t="shared" si="56"/>
        <v>10-60</v>
      </c>
      <c r="AE3648" t="str">
        <f>VLOOKUP(AD3648,'Main_Sub Desc'!C:D,2,)</f>
        <v>LPC from invoicing</v>
      </c>
      <c r="AF3648" t="str">
        <f>VLOOKUP(VALUE(H3648),'Main_Sub Desc'!F:G,2,)</f>
        <v>Wtr Rev Late Payment</v>
      </c>
      <c r="AG3648">
        <f>IFERROR(VLOOKUP(VALUE(I3648),'PC Mapping'!A:F,6,),"")</f>
        <v>10719</v>
      </c>
      <c r="AH3648" s="13" t="str">
        <f>VLOOKUP(AG3648,'PC Mapping'!L:M,2,)</f>
        <v>All Other Water</v>
      </c>
    </row>
    <row r="3649" spans="1:34" x14ac:dyDescent="0.2">
      <c r="A3649" t="s">
        <v>17052</v>
      </c>
      <c r="B3649" t="s">
        <v>17030</v>
      </c>
      <c r="C3649" t="s">
        <v>4519</v>
      </c>
      <c r="D3649" t="s">
        <v>4520</v>
      </c>
      <c r="E3649" s="3">
        <v>45833</v>
      </c>
      <c r="F3649" t="s">
        <v>44</v>
      </c>
      <c r="G3649" t="s">
        <v>3742</v>
      </c>
      <c r="H3649" t="s">
        <v>3722</v>
      </c>
      <c r="I3649" t="s">
        <v>3752</v>
      </c>
      <c r="J3649" t="s">
        <v>4522</v>
      </c>
      <c r="K3649" s="2">
        <v>-9.7100000000000009</v>
      </c>
      <c r="L3649" t="s">
        <v>44</v>
      </c>
      <c r="M3649" s="2">
        <v>-9.7100000000000009</v>
      </c>
      <c r="N3649" t="s">
        <v>4523</v>
      </c>
      <c r="O3649" t="s">
        <v>4524</v>
      </c>
      <c r="P3649" t="s">
        <v>17053</v>
      </c>
      <c r="Q3649" t="s">
        <v>17054</v>
      </c>
      <c r="R3649" t="s">
        <v>44</v>
      </c>
      <c r="S3649" t="s">
        <v>4527</v>
      </c>
      <c r="T3649" s="3">
        <v>45833</v>
      </c>
      <c r="U3649" s="3">
        <v>45834</v>
      </c>
      <c r="V3649" s="2">
        <v>0</v>
      </c>
      <c r="W3649" t="s">
        <v>44</v>
      </c>
      <c r="X3649" t="s">
        <v>44</v>
      </c>
      <c r="Y3649" t="s">
        <v>17055</v>
      </c>
      <c r="Z3649" t="s">
        <v>17056</v>
      </c>
      <c r="AA3649" t="s">
        <v>4529</v>
      </c>
      <c r="AB3649" t="s">
        <v>4530</v>
      </c>
      <c r="AC3649" t="s">
        <v>89</v>
      </c>
      <c r="AD3649" t="str">
        <f t="shared" si="56"/>
        <v>10-60</v>
      </c>
      <c r="AE3649" t="str">
        <f>VLOOKUP(AD3649,'Main_Sub Desc'!C:D,2,)</f>
        <v>LPC from invoicing</v>
      </c>
      <c r="AF3649" t="str">
        <f>VLOOKUP(VALUE(H3649),'Main_Sub Desc'!F:G,2,)</f>
        <v>Wtr Rev Late Payment</v>
      </c>
      <c r="AG3649">
        <f>IFERROR(VLOOKUP(VALUE(I3649),'PC Mapping'!A:F,6,),"")</f>
        <v>10719</v>
      </c>
      <c r="AH3649" s="13" t="str">
        <f>VLOOKUP(AG3649,'PC Mapping'!L:M,2,)</f>
        <v>All Other Water</v>
      </c>
    </row>
    <row r="3650" spans="1:34" x14ac:dyDescent="0.2">
      <c r="A3650" t="s">
        <v>17057</v>
      </c>
      <c r="B3650" t="s">
        <v>17030</v>
      </c>
      <c r="C3650" t="s">
        <v>4519</v>
      </c>
      <c r="D3650" t="s">
        <v>4520</v>
      </c>
      <c r="E3650" s="3">
        <v>45833</v>
      </c>
      <c r="F3650" t="s">
        <v>44</v>
      </c>
      <c r="G3650" t="s">
        <v>3742</v>
      </c>
      <c r="H3650" t="s">
        <v>3722</v>
      </c>
      <c r="I3650" t="s">
        <v>3752</v>
      </c>
      <c r="J3650" t="s">
        <v>4522</v>
      </c>
      <c r="K3650" s="2">
        <v>-5</v>
      </c>
      <c r="L3650" t="s">
        <v>44</v>
      </c>
      <c r="M3650" s="2">
        <v>-5</v>
      </c>
      <c r="N3650" t="s">
        <v>4523</v>
      </c>
      <c r="O3650" t="s">
        <v>4524</v>
      </c>
      <c r="P3650" t="s">
        <v>17058</v>
      </c>
      <c r="Q3650" t="s">
        <v>17059</v>
      </c>
      <c r="R3650" t="s">
        <v>44</v>
      </c>
      <c r="S3650" t="s">
        <v>4527</v>
      </c>
      <c r="T3650" s="3">
        <v>45833</v>
      </c>
      <c r="U3650" s="3">
        <v>45834</v>
      </c>
      <c r="V3650" s="2">
        <v>0</v>
      </c>
      <c r="W3650" t="s">
        <v>44</v>
      </c>
      <c r="X3650" t="s">
        <v>44</v>
      </c>
      <c r="Y3650" t="s">
        <v>17060</v>
      </c>
      <c r="Z3650" t="s">
        <v>2441</v>
      </c>
      <c r="AA3650" t="s">
        <v>4529</v>
      </c>
      <c r="AB3650" t="s">
        <v>4530</v>
      </c>
      <c r="AC3650" t="s">
        <v>89</v>
      </c>
      <c r="AD3650" t="str">
        <f t="shared" si="56"/>
        <v>10-60</v>
      </c>
      <c r="AE3650" t="str">
        <f>VLOOKUP(AD3650,'Main_Sub Desc'!C:D,2,)</f>
        <v>LPC from invoicing</v>
      </c>
      <c r="AF3650" t="str">
        <f>VLOOKUP(VALUE(H3650),'Main_Sub Desc'!F:G,2,)</f>
        <v>Wtr Rev Late Payment</v>
      </c>
      <c r="AG3650">
        <f>IFERROR(VLOOKUP(VALUE(I3650),'PC Mapping'!A:F,6,),"")</f>
        <v>10719</v>
      </c>
      <c r="AH3650" s="13" t="str">
        <f>VLOOKUP(AG3650,'PC Mapping'!L:M,2,)</f>
        <v>All Other Water</v>
      </c>
    </row>
    <row r="3651" spans="1:34" x14ac:dyDescent="0.2">
      <c r="A3651" t="s">
        <v>17061</v>
      </c>
      <c r="B3651" t="s">
        <v>17025</v>
      </c>
      <c r="C3651" t="s">
        <v>4519</v>
      </c>
      <c r="D3651" t="s">
        <v>4520</v>
      </c>
      <c r="E3651" s="3">
        <v>45833</v>
      </c>
      <c r="F3651" t="s">
        <v>44</v>
      </c>
      <c r="G3651" t="s">
        <v>3742</v>
      </c>
      <c r="H3651" t="s">
        <v>3722</v>
      </c>
      <c r="I3651" t="s">
        <v>3752</v>
      </c>
      <c r="J3651" t="s">
        <v>4522</v>
      </c>
      <c r="K3651" s="2">
        <v>-5</v>
      </c>
      <c r="L3651" t="s">
        <v>44</v>
      </c>
      <c r="M3651" s="2">
        <v>-5</v>
      </c>
      <c r="N3651" t="s">
        <v>4523</v>
      </c>
      <c r="O3651" t="s">
        <v>4524</v>
      </c>
      <c r="P3651" t="s">
        <v>11830</v>
      </c>
      <c r="Q3651" t="s">
        <v>17062</v>
      </c>
      <c r="R3651" t="s">
        <v>44</v>
      </c>
      <c r="S3651" t="s">
        <v>4527</v>
      </c>
      <c r="T3651" s="3">
        <v>45833</v>
      </c>
      <c r="U3651" s="3">
        <v>45834</v>
      </c>
      <c r="V3651" s="2">
        <v>0</v>
      </c>
      <c r="W3651" t="s">
        <v>44</v>
      </c>
      <c r="X3651" t="s">
        <v>44</v>
      </c>
      <c r="Y3651" t="s">
        <v>17063</v>
      </c>
      <c r="Z3651" t="s">
        <v>3180</v>
      </c>
      <c r="AA3651" t="s">
        <v>4529</v>
      </c>
      <c r="AB3651" t="s">
        <v>4530</v>
      </c>
      <c r="AC3651" t="s">
        <v>89</v>
      </c>
      <c r="AD3651" t="str">
        <f t="shared" si="56"/>
        <v>10-60</v>
      </c>
      <c r="AE3651" t="str">
        <f>VLOOKUP(AD3651,'Main_Sub Desc'!C:D,2,)</f>
        <v>LPC from invoicing</v>
      </c>
      <c r="AF3651" t="str">
        <f>VLOOKUP(VALUE(H3651),'Main_Sub Desc'!F:G,2,)</f>
        <v>Wtr Rev Late Payment</v>
      </c>
      <c r="AG3651">
        <f>IFERROR(VLOOKUP(VALUE(I3651),'PC Mapping'!A:F,6,),"")</f>
        <v>10719</v>
      </c>
      <c r="AH3651" s="13" t="str">
        <f>VLOOKUP(AG3651,'PC Mapping'!L:M,2,)</f>
        <v>All Other Water</v>
      </c>
    </row>
    <row r="3652" spans="1:34" x14ac:dyDescent="0.2">
      <c r="A3652" t="s">
        <v>17064</v>
      </c>
      <c r="B3652" t="s">
        <v>17025</v>
      </c>
      <c r="C3652" t="s">
        <v>4519</v>
      </c>
      <c r="D3652" t="s">
        <v>4520</v>
      </c>
      <c r="E3652" s="3">
        <v>45833</v>
      </c>
      <c r="F3652" t="s">
        <v>44</v>
      </c>
      <c r="G3652" t="s">
        <v>3742</v>
      </c>
      <c r="H3652" t="s">
        <v>3722</v>
      </c>
      <c r="I3652" t="s">
        <v>3752</v>
      </c>
      <c r="J3652" t="s">
        <v>4522</v>
      </c>
      <c r="K3652" s="2">
        <v>-5</v>
      </c>
      <c r="L3652" t="s">
        <v>44</v>
      </c>
      <c r="M3652" s="2">
        <v>-5</v>
      </c>
      <c r="N3652" t="s">
        <v>4523</v>
      </c>
      <c r="O3652" t="s">
        <v>4524</v>
      </c>
      <c r="P3652" t="s">
        <v>10189</v>
      </c>
      <c r="Q3652" t="s">
        <v>17065</v>
      </c>
      <c r="R3652" t="s">
        <v>44</v>
      </c>
      <c r="S3652" t="s">
        <v>4527</v>
      </c>
      <c r="T3652" s="3">
        <v>45833</v>
      </c>
      <c r="U3652" s="3">
        <v>45834</v>
      </c>
      <c r="V3652" s="2">
        <v>0</v>
      </c>
      <c r="W3652" t="s">
        <v>44</v>
      </c>
      <c r="X3652" t="s">
        <v>44</v>
      </c>
      <c r="Y3652" t="s">
        <v>17066</v>
      </c>
      <c r="Z3652" t="s">
        <v>2078</v>
      </c>
      <c r="AA3652" t="s">
        <v>4529</v>
      </c>
      <c r="AB3652" t="s">
        <v>4530</v>
      </c>
      <c r="AC3652" t="s">
        <v>89</v>
      </c>
      <c r="AD3652" t="str">
        <f t="shared" ref="AD3652:AD3715" si="57">CONCATENATE(VALUE(AA3652),"-",VALUE(AB3652))</f>
        <v>10-60</v>
      </c>
      <c r="AE3652" t="str">
        <f>VLOOKUP(AD3652,'Main_Sub Desc'!C:D,2,)</f>
        <v>LPC from invoicing</v>
      </c>
      <c r="AF3652" t="str">
        <f>VLOOKUP(VALUE(H3652),'Main_Sub Desc'!F:G,2,)</f>
        <v>Wtr Rev Late Payment</v>
      </c>
      <c r="AG3652">
        <f>IFERROR(VLOOKUP(VALUE(I3652),'PC Mapping'!A:F,6,),"")</f>
        <v>10719</v>
      </c>
      <c r="AH3652" s="13" t="str">
        <f>VLOOKUP(AG3652,'PC Mapping'!L:M,2,)</f>
        <v>All Other Water</v>
      </c>
    </row>
    <row r="3653" spans="1:34" x14ac:dyDescent="0.2">
      <c r="A3653" t="s">
        <v>17067</v>
      </c>
      <c r="B3653" t="s">
        <v>17068</v>
      </c>
      <c r="C3653" t="s">
        <v>4519</v>
      </c>
      <c r="D3653" t="s">
        <v>4520</v>
      </c>
      <c r="E3653" s="3">
        <v>45834</v>
      </c>
      <c r="F3653" t="s">
        <v>44</v>
      </c>
      <c r="G3653" t="s">
        <v>3742</v>
      </c>
      <c r="H3653" t="s">
        <v>3722</v>
      </c>
      <c r="I3653" t="s">
        <v>3752</v>
      </c>
      <c r="J3653" t="s">
        <v>4522</v>
      </c>
      <c r="K3653" s="2">
        <v>-8.9</v>
      </c>
      <c r="L3653" t="s">
        <v>44</v>
      </c>
      <c r="M3653" s="2">
        <v>-8.9</v>
      </c>
      <c r="N3653" t="s">
        <v>4523</v>
      </c>
      <c r="O3653" t="s">
        <v>4524</v>
      </c>
      <c r="P3653" t="s">
        <v>17069</v>
      </c>
      <c r="Q3653" t="s">
        <v>17070</v>
      </c>
      <c r="R3653" t="s">
        <v>44</v>
      </c>
      <c r="S3653" t="s">
        <v>4527</v>
      </c>
      <c r="T3653" s="3">
        <v>45834</v>
      </c>
      <c r="U3653" s="3">
        <v>45835</v>
      </c>
      <c r="V3653" s="2">
        <v>0</v>
      </c>
      <c r="W3653" t="s">
        <v>44</v>
      </c>
      <c r="X3653" t="s">
        <v>44</v>
      </c>
      <c r="Y3653" t="s">
        <v>17071</v>
      </c>
      <c r="Z3653" t="s">
        <v>3267</v>
      </c>
      <c r="AA3653" t="s">
        <v>4529</v>
      </c>
      <c r="AB3653" t="s">
        <v>4530</v>
      </c>
      <c r="AC3653" t="s">
        <v>89</v>
      </c>
      <c r="AD3653" t="str">
        <f t="shared" si="57"/>
        <v>10-60</v>
      </c>
      <c r="AE3653" t="str">
        <f>VLOOKUP(AD3653,'Main_Sub Desc'!C:D,2,)</f>
        <v>LPC from invoicing</v>
      </c>
      <c r="AF3653" t="str">
        <f>VLOOKUP(VALUE(H3653),'Main_Sub Desc'!F:G,2,)</f>
        <v>Wtr Rev Late Payment</v>
      </c>
      <c r="AG3653">
        <f>IFERROR(VLOOKUP(VALUE(I3653),'PC Mapping'!A:F,6,),"")</f>
        <v>10719</v>
      </c>
      <c r="AH3653" s="13" t="str">
        <f>VLOOKUP(AG3653,'PC Mapping'!L:M,2,)</f>
        <v>All Other Water</v>
      </c>
    </row>
    <row r="3654" spans="1:34" x14ac:dyDescent="0.2">
      <c r="A3654" t="s">
        <v>17072</v>
      </c>
      <c r="B3654" t="s">
        <v>17073</v>
      </c>
      <c r="C3654" t="s">
        <v>4519</v>
      </c>
      <c r="D3654" t="s">
        <v>4520</v>
      </c>
      <c r="E3654" s="3">
        <v>45834</v>
      </c>
      <c r="F3654" t="s">
        <v>44</v>
      </c>
      <c r="G3654" t="s">
        <v>3742</v>
      </c>
      <c r="H3654" t="s">
        <v>3722</v>
      </c>
      <c r="I3654" t="s">
        <v>3752</v>
      </c>
      <c r="J3654" t="s">
        <v>4522</v>
      </c>
      <c r="K3654" s="2">
        <v>-25.75</v>
      </c>
      <c r="L3654" t="s">
        <v>44</v>
      </c>
      <c r="M3654" s="2">
        <v>-25.75</v>
      </c>
      <c r="N3654" t="s">
        <v>4523</v>
      </c>
      <c r="O3654" t="s">
        <v>4524</v>
      </c>
      <c r="P3654" t="s">
        <v>17074</v>
      </c>
      <c r="Q3654" t="s">
        <v>17075</v>
      </c>
      <c r="R3654" t="s">
        <v>44</v>
      </c>
      <c r="S3654" t="s">
        <v>4527</v>
      </c>
      <c r="T3654" s="3">
        <v>45834</v>
      </c>
      <c r="U3654" s="3">
        <v>45835</v>
      </c>
      <c r="V3654" s="2">
        <v>0</v>
      </c>
      <c r="W3654" t="s">
        <v>44</v>
      </c>
      <c r="X3654" t="s">
        <v>44</v>
      </c>
      <c r="Y3654" t="s">
        <v>17076</v>
      </c>
      <c r="Z3654" t="s">
        <v>2621</v>
      </c>
      <c r="AA3654" t="s">
        <v>4529</v>
      </c>
      <c r="AB3654" t="s">
        <v>4530</v>
      </c>
      <c r="AC3654" t="s">
        <v>89</v>
      </c>
      <c r="AD3654" t="str">
        <f t="shared" si="57"/>
        <v>10-60</v>
      </c>
      <c r="AE3654" t="str">
        <f>VLOOKUP(AD3654,'Main_Sub Desc'!C:D,2,)</f>
        <v>LPC from invoicing</v>
      </c>
      <c r="AF3654" t="str">
        <f>VLOOKUP(VALUE(H3654),'Main_Sub Desc'!F:G,2,)</f>
        <v>Wtr Rev Late Payment</v>
      </c>
      <c r="AG3654">
        <f>IFERROR(VLOOKUP(VALUE(I3654),'PC Mapping'!A:F,6,),"")</f>
        <v>10719</v>
      </c>
      <c r="AH3654" s="13" t="str">
        <f>VLOOKUP(AG3654,'PC Mapping'!L:M,2,)</f>
        <v>All Other Water</v>
      </c>
    </row>
    <row r="3655" spans="1:34" x14ac:dyDescent="0.2">
      <c r="A3655" t="s">
        <v>17077</v>
      </c>
      <c r="B3655" t="s">
        <v>17068</v>
      </c>
      <c r="C3655" t="s">
        <v>4519</v>
      </c>
      <c r="D3655" t="s">
        <v>4520</v>
      </c>
      <c r="E3655" s="3">
        <v>45834</v>
      </c>
      <c r="F3655" t="s">
        <v>44</v>
      </c>
      <c r="G3655" t="s">
        <v>3742</v>
      </c>
      <c r="H3655" t="s">
        <v>3722</v>
      </c>
      <c r="I3655" t="s">
        <v>3752</v>
      </c>
      <c r="J3655" t="s">
        <v>4522</v>
      </c>
      <c r="K3655" s="2">
        <v>-5</v>
      </c>
      <c r="L3655" t="s">
        <v>44</v>
      </c>
      <c r="M3655" s="2">
        <v>-5</v>
      </c>
      <c r="N3655" t="s">
        <v>4523</v>
      </c>
      <c r="O3655" t="s">
        <v>4524</v>
      </c>
      <c r="P3655" t="s">
        <v>8840</v>
      </c>
      <c r="Q3655" t="s">
        <v>17078</v>
      </c>
      <c r="R3655" t="s">
        <v>44</v>
      </c>
      <c r="S3655" t="s">
        <v>4527</v>
      </c>
      <c r="T3655" s="3">
        <v>45834</v>
      </c>
      <c r="U3655" s="3">
        <v>45835</v>
      </c>
      <c r="V3655" s="2">
        <v>0</v>
      </c>
      <c r="W3655" t="s">
        <v>44</v>
      </c>
      <c r="X3655" t="s">
        <v>44</v>
      </c>
      <c r="Y3655" t="s">
        <v>17079</v>
      </c>
      <c r="Z3655" t="s">
        <v>2433</v>
      </c>
      <c r="AA3655" t="s">
        <v>4529</v>
      </c>
      <c r="AB3655" t="s">
        <v>4530</v>
      </c>
      <c r="AC3655" t="s">
        <v>89</v>
      </c>
      <c r="AD3655" t="str">
        <f t="shared" si="57"/>
        <v>10-60</v>
      </c>
      <c r="AE3655" t="str">
        <f>VLOOKUP(AD3655,'Main_Sub Desc'!C:D,2,)</f>
        <v>LPC from invoicing</v>
      </c>
      <c r="AF3655" t="str">
        <f>VLOOKUP(VALUE(H3655),'Main_Sub Desc'!F:G,2,)</f>
        <v>Wtr Rev Late Payment</v>
      </c>
      <c r="AG3655">
        <f>IFERROR(VLOOKUP(VALUE(I3655),'PC Mapping'!A:F,6,),"")</f>
        <v>10719</v>
      </c>
      <c r="AH3655" s="13" t="str">
        <f>VLOOKUP(AG3655,'PC Mapping'!L:M,2,)</f>
        <v>All Other Water</v>
      </c>
    </row>
    <row r="3656" spans="1:34" x14ac:dyDescent="0.2">
      <c r="A3656" t="s">
        <v>17080</v>
      </c>
      <c r="B3656" t="s">
        <v>17081</v>
      </c>
      <c r="C3656" t="s">
        <v>4519</v>
      </c>
      <c r="D3656" t="s">
        <v>4520</v>
      </c>
      <c r="E3656" s="3">
        <v>45834</v>
      </c>
      <c r="F3656" t="s">
        <v>44</v>
      </c>
      <c r="G3656" t="s">
        <v>3742</v>
      </c>
      <c r="H3656" t="s">
        <v>3722</v>
      </c>
      <c r="I3656" t="s">
        <v>3752</v>
      </c>
      <c r="J3656" t="s">
        <v>4522</v>
      </c>
      <c r="K3656" s="2">
        <v>-5</v>
      </c>
      <c r="L3656" t="s">
        <v>44</v>
      </c>
      <c r="M3656" s="2">
        <v>-5</v>
      </c>
      <c r="N3656" t="s">
        <v>4523</v>
      </c>
      <c r="O3656" t="s">
        <v>4524</v>
      </c>
      <c r="P3656" t="s">
        <v>17082</v>
      </c>
      <c r="Q3656" t="s">
        <v>17083</v>
      </c>
      <c r="R3656" t="s">
        <v>44</v>
      </c>
      <c r="S3656" t="s">
        <v>4527</v>
      </c>
      <c r="T3656" s="3">
        <v>45834</v>
      </c>
      <c r="U3656" s="3">
        <v>45835</v>
      </c>
      <c r="V3656" s="2">
        <v>0</v>
      </c>
      <c r="W3656" t="s">
        <v>44</v>
      </c>
      <c r="X3656" t="s">
        <v>44</v>
      </c>
      <c r="Y3656" t="s">
        <v>17084</v>
      </c>
      <c r="Z3656" t="s">
        <v>17085</v>
      </c>
      <c r="AA3656" t="s">
        <v>4529</v>
      </c>
      <c r="AB3656" t="s">
        <v>4530</v>
      </c>
      <c r="AC3656" t="s">
        <v>89</v>
      </c>
      <c r="AD3656" t="str">
        <f t="shared" si="57"/>
        <v>10-60</v>
      </c>
      <c r="AE3656" t="str">
        <f>VLOOKUP(AD3656,'Main_Sub Desc'!C:D,2,)</f>
        <v>LPC from invoicing</v>
      </c>
      <c r="AF3656" t="str">
        <f>VLOOKUP(VALUE(H3656),'Main_Sub Desc'!F:G,2,)</f>
        <v>Wtr Rev Late Payment</v>
      </c>
      <c r="AG3656">
        <f>IFERROR(VLOOKUP(VALUE(I3656),'PC Mapping'!A:F,6,),"")</f>
        <v>10719</v>
      </c>
      <c r="AH3656" s="13" t="str">
        <f>VLOOKUP(AG3656,'PC Mapping'!L:M,2,)</f>
        <v>All Other Water</v>
      </c>
    </row>
    <row r="3657" spans="1:34" x14ac:dyDescent="0.2">
      <c r="A3657" t="s">
        <v>17086</v>
      </c>
      <c r="B3657" t="s">
        <v>17068</v>
      </c>
      <c r="C3657" t="s">
        <v>4519</v>
      </c>
      <c r="D3657" t="s">
        <v>4520</v>
      </c>
      <c r="E3657" s="3">
        <v>45834</v>
      </c>
      <c r="F3657" t="s">
        <v>44</v>
      </c>
      <c r="G3657" t="s">
        <v>3742</v>
      </c>
      <c r="H3657" t="s">
        <v>3722</v>
      </c>
      <c r="I3657" t="s">
        <v>3752</v>
      </c>
      <c r="J3657" t="s">
        <v>4522</v>
      </c>
      <c r="K3657" s="2">
        <v>-5</v>
      </c>
      <c r="L3657" t="s">
        <v>44</v>
      </c>
      <c r="M3657" s="2">
        <v>-5</v>
      </c>
      <c r="N3657" t="s">
        <v>4523</v>
      </c>
      <c r="O3657" t="s">
        <v>4524</v>
      </c>
      <c r="P3657" t="s">
        <v>17087</v>
      </c>
      <c r="Q3657" t="s">
        <v>17088</v>
      </c>
      <c r="R3657" t="s">
        <v>44</v>
      </c>
      <c r="S3657" t="s">
        <v>4527</v>
      </c>
      <c r="T3657" s="3">
        <v>45834</v>
      </c>
      <c r="U3657" s="3">
        <v>45835</v>
      </c>
      <c r="V3657" s="2">
        <v>0</v>
      </c>
      <c r="W3657" t="s">
        <v>44</v>
      </c>
      <c r="X3657" t="s">
        <v>44</v>
      </c>
      <c r="Y3657" t="s">
        <v>17089</v>
      </c>
      <c r="Z3657" t="s">
        <v>17090</v>
      </c>
      <c r="AA3657" t="s">
        <v>4529</v>
      </c>
      <c r="AB3657" t="s">
        <v>4530</v>
      </c>
      <c r="AC3657" t="s">
        <v>89</v>
      </c>
      <c r="AD3657" t="str">
        <f t="shared" si="57"/>
        <v>10-60</v>
      </c>
      <c r="AE3657" t="str">
        <f>VLOOKUP(AD3657,'Main_Sub Desc'!C:D,2,)</f>
        <v>LPC from invoicing</v>
      </c>
      <c r="AF3657" t="str">
        <f>VLOOKUP(VALUE(H3657),'Main_Sub Desc'!F:G,2,)</f>
        <v>Wtr Rev Late Payment</v>
      </c>
      <c r="AG3657">
        <f>IFERROR(VLOOKUP(VALUE(I3657),'PC Mapping'!A:F,6,),"")</f>
        <v>10719</v>
      </c>
      <c r="AH3657" s="13" t="str">
        <f>VLOOKUP(AG3657,'PC Mapping'!L:M,2,)</f>
        <v>All Other Water</v>
      </c>
    </row>
    <row r="3658" spans="1:34" x14ac:dyDescent="0.2">
      <c r="A3658" t="s">
        <v>17091</v>
      </c>
      <c r="B3658" t="s">
        <v>17073</v>
      </c>
      <c r="C3658" t="s">
        <v>4519</v>
      </c>
      <c r="D3658" t="s">
        <v>4520</v>
      </c>
      <c r="E3658" s="3">
        <v>45834</v>
      </c>
      <c r="F3658" t="s">
        <v>44</v>
      </c>
      <c r="G3658" t="s">
        <v>3742</v>
      </c>
      <c r="H3658" t="s">
        <v>3722</v>
      </c>
      <c r="I3658" t="s">
        <v>4538</v>
      </c>
      <c r="J3658" t="s">
        <v>4522</v>
      </c>
      <c r="K3658" s="2">
        <v>-5</v>
      </c>
      <c r="L3658" t="s">
        <v>44</v>
      </c>
      <c r="M3658" s="2">
        <v>-5</v>
      </c>
      <c r="N3658" t="s">
        <v>4523</v>
      </c>
      <c r="O3658" t="s">
        <v>4524</v>
      </c>
      <c r="P3658" t="s">
        <v>17092</v>
      </c>
      <c r="Q3658" t="s">
        <v>17093</v>
      </c>
      <c r="R3658" t="s">
        <v>44</v>
      </c>
      <c r="S3658" t="s">
        <v>4527</v>
      </c>
      <c r="T3658" s="3">
        <v>45834</v>
      </c>
      <c r="U3658" s="3">
        <v>45835</v>
      </c>
      <c r="V3658" s="2">
        <v>0</v>
      </c>
      <c r="W3658" t="s">
        <v>44</v>
      </c>
      <c r="X3658" t="s">
        <v>44</v>
      </c>
      <c r="Y3658" t="s">
        <v>17094</v>
      </c>
      <c r="Z3658" t="s">
        <v>17095</v>
      </c>
      <c r="AA3658" t="s">
        <v>4529</v>
      </c>
      <c r="AB3658" t="s">
        <v>4530</v>
      </c>
      <c r="AC3658" t="s">
        <v>89</v>
      </c>
      <c r="AD3658" t="str">
        <f t="shared" si="57"/>
        <v>10-60</v>
      </c>
      <c r="AE3658" t="str">
        <f>VLOOKUP(AD3658,'Main_Sub Desc'!C:D,2,)</f>
        <v>LPC from invoicing</v>
      </c>
      <c r="AF3658" t="str">
        <f>VLOOKUP(VALUE(H3658),'Main_Sub Desc'!F:G,2,)</f>
        <v>Wtr Rev Late Payment</v>
      </c>
      <c r="AG3658">
        <f>IFERROR(VLOOKUP(VALUE(I3658),'PC Mapping'!A:F,6,),"")</f>
        <v>10469</v>
      </c>
      <c r="AH3658" s="13" t="str">
        <f>VLOOKUP(AG3658,'PC Mapping'!L:M,2,)</f>
        <v>Bolivar Water</v>
      </c>
    </row>
    <row r="3659" spans="1:34" x14ac:dyDescent="0.2">
      <c r="A3659" t="s">
        <v>17091</v>
      </c>
      <c r="B3659" t="s">
        <v>17073</v>
      </c>
      <c r="C3659" t="s">
        <v>4519</v>
      </c>
      <c r="D3659" t="s">
        <v>4520</v>
      </c>
      <c r="E3659" s="3">
        <v>45834</v>
      </c>
      <c r="F3659" t="s">
        <v>44</v>
      </c>
      <c r="G3659" t="s">
        <v>3742</v>
      </c>
      <c r="H3659" t="s">
        <v>3716</v>
      </c>
      <c r="I3659" t="s">
        <v>4534</v>
      </c>
      <c r="J3659" t="s">
        <v>4522</v>
      </c>
      <c r="K3659" s="2">
        <v>-5.74</v>
      </c>
      <c r="L3659" t="s">
        <v>44</v>
      </c>
      <c r="M3659" s="2">
        <v>-5.74</v>
      </c>
      <c r="N3659" t="s">
        <v>4523</v>
      </c>
      <c r="O3659" t="s">
        <v>4524</v>
      </c>
      <c r="P3659" t="s">
        <v>17092</v>
      </c>
      <c r="Q3659" t="s">
        <v>17096</v>
      </c>
      <c r="R3659" t="s">
        <v>44</v>
      </c>
      <c r="S3659" t="s">
        <v>4527</v>
      </c>
      <c r="T3659" s="3">
        <v>45834</v>
      </c>
      <c r="U3659" s="3">
        <v>45835</v>
      </c>
      <c r="V3659" s="2">
        <v>0</v>
      </c>
      <c r="W3659" t="s">
        <v>44</v>
      </c>
      <c r="X3659" t="s">
        <v>44</v>
      </c>
      <c r="Y3659" t="s">
        <v>17097</v>
      </c>
      <c r="Z3659" t="s">
        <v>17095</v>
      </c>
      <c r="AA3659" t="s">
        <v>4529</v>
      </c>
      <c r="AB3659" t="s">
        <v>4530</v>
      </c>
      <c r="AC3659" t="s">
        <v>89</v>
      </c>
      <c r="AD3659" t="str">
        <f t="shared" si="57"/>
        <v>10-60</v>
      </c>
      <c r="AE3659" t="str">
        <f>VLOOKUP(AD3659,'Main_Sub Desc'!C:D,2,)</f>
        <v>LPC from invoicing</v>
      </c>
      <c r="AF3659" t="str">
        <f>VLOOKUP(VALUE(H3659),'Main_Sub Desc'!F:G,2,)</f>
        <v>Wst Rev Late Payment</v>
      </c>
      <c r="AG3659">
        <f>IFERROR(VLOOKUP(VALUE(I3659),'PC Mapping'!A:F,6,),"")</f>
        <v>10514</v>
      </c>
      <c r="AH3659" s="13" t="str">
        <f>VLOOKUP(AG3659,'PC Mapping'!L:M,2,)</f>
        <v>Bolivar Sewer</v>
      </c>
    </row>
    <row r="3660" spans="1:34" x14ac:dyDescent="0.2">
      <c r="A3660" t="s">
        <v>17098</v>
      </c>
      <c r="B3660" t="s">
        <v>17081</v>
      </c>
      <c r="C3660" t="s">
        <v>4519</v>
      </c>
      <c r="D3660" t="s">
        <v>4520</v>
      </c>
      <c r="E3660" s="3">
        <v>45834</v>
      </c>
      <c r="F3660" t="s">
        <v>44</v>
      </c>
      <c r="G3660" t="s">
        <v>3742</v>
      </c>
      <c r="H3660" t="s">
        <v>3722</v>
      </c>
      <c r="I3660" t="s">
        <v>3752</v>
      </c>
      <c r="J3660" t="s">
        <v>4522</v>
      </c>
      <c r="K3660" s="2">
        <v>-5</v>
      </c>
      <c r="L3660" t="s">
        <v>44</v>
      </c>
      <c r="M3660" s="2">
        <v>-5</v>
      </c>
      <c r="N3660" t="s">
        <v>4523</v>
      </c>
      <c r="O3660" t="s">
        <v>4524</v>
      </c>
      <c r="P3660" t="s">
        <v>4730</v>
      </c>
      <c r="Q3660" t="s">
        <v>17099</v>
      </c>
      <c r="R3660" t="s">
        <v>44</v>
      </c>
      <c r="S3660" t="s">
        <v>4527</v>
      </c>
      <c r="T3660" s="3">
        <v>45834</v>
      </c>
      <c r="U3660" s="3">
        <v>45835</v>
      </c>
      <c r="V3660" s="2">
        <v>0</v>
      </c>
      <c r="W3660" t="s">
        <v>44</v>
      </c>
      <c r="X3660" t="s">
        <v>44</v>
      </c>
      <c r="Y3660" t="s">
        <v>17100</v>
      </c>
      <c r="Z3660" t="s">
        <v>1970</v>
      </c>
      <c r="AA3660" t="s">
        <v>4529</v>
      </c>
      <c r="AB3660" t="s">
        <v>4530</v>
      </c>
      <c r="AC3660" t="s">
        <v>89</v>
      </c>
      <c r="AD3660" t="str">
        <f t="shared" si="57"/>
        <v>10-60</v>
      </c>
      <c r="AE3660" t="str">
        <f>VLOOKUP(AD3660,'Main_Sub Desc'!C:D,2,)</f>
        <v>LPC from invoicing</v>
      </c>
      <c r="AF3660" t="str">
        <f>VLOOKUP(VALUE(H3660),'Main_Sub Desc'!F:G,2,)</f>
        <v>Wtr Rev Late Payment</v>
      </c>
      <c r="AG3660">
        <f>IFERROR(VLOOKUP(VALUE(I3660),'PC Mapping'!A:F,6,),"")</f>
        <v>10719</v>
      </c>
      <c r="AH3660" s="13" t="str">
        <f>VLOOKUP(AG3660,'PC Mapping'!L:M,2,)</f>
        <v>All Other Water</v>
      </c>
    </row>
    <row r="3661" spans="1:34" x14ac:dyDescent="0.2">
      <c r="A3661" t="s">
        <v>17101</v>
      </c>
      <c r="B3661" t="s">
        <v>17073</v>
      </c>
      <c r="C3661" t="s">
        <v>4519</v>
      </c>
      <c r="D3661" t="s">
        <v>4520</v>
      </c>
      <c r="E3661" s="3">
        <v>45834</v>
      </c>
      <c r="F3661" t="s">
        <v>44</v>
      </c>
      <c r="G3661" t="s">
        <v>3742</v>
      </c>
      <c r="H3661" t="s">
        <v>3722</v>
      </c>
      <c r="I3661" t="s">
        <v>3752</v>
      </c>
      <c r="J3661" t="s">
        <v>4522</v>
      </c>
      <c r="K3661" s="2">
        <v>-7.65</v>
      </c>
      <c r="L3661" t="s">
        <v>44</v>
      </c>
      <c r="M3661" s="2">
        <v>-7.65</v>
      </c>
      <c r="N3661" t="s">
        <v>4523</v>
      </c>
      <c r="O3661" t="s">
        <v>4524</v>
      </c>
      <c r="P3661" t="s">
        <v>16511</v>
      </c>
      <c r="Q3661" t="s">
        <v>17102</v>
      </c>
      <c r="R3661" t="s">
        <v>44</v>
      </c>
      <c r="S3661" t="s">
        <v>4527</v>
      </c>
      <c r="T3661" s="3">
        <v>45834</v>
      </c>
      <c r="U3661" s="3">
        <v>45835</v>
      </c>
      <c r="V3661" s="2">
        <v>0</v>
      </c>
      <c r="W3661" t="s">
        <v>44</v>
      </c>
      <c r="X3661" t="s">
        <v>44</v>
      </c>
      <c r="Y3661" t="s">
        <v>17103</v>
      </c>
      <c r="Z3661" t="s">
        <v>2723</v>
      </c>
      <c r="AA3661" t="s">
        <v>4529</v>
      </c>
      <c r="AB3661" t="s">
        <v>4530</v>
      </c>
      <c r="AC3661" t="s">
        <v>89</v>
      </c>
      <c r="AD3661" t="str">
        <f t="shared" si="57"/>
        <v>10-60</v>
      </c>
      <c r="AE3661" t="str">
        <f>VLOOKUP(AD3661,'Main_Sub Desc'!C:D,2,)</f>
        <v>LPC from invoicing</v>
      </c>
      <c r="AF3661" t="str">
        <f>VLOOKUP(VALUE(H3661),'Main_Sub Desc'!F:G,2,)</f>
        <v>Wtr Rev Late Payment</v>
      </c>
      <c r="AG3661">
        <f>IFERROR(VLOOKUP(VALUE(I3661),'PC Mapping'!A:F,6,),"")</f>
        <v>10719</v>
      </c>
      <c r="AH3661" s="13" t="str">
        <f>VLOOKUP(AG3661,'PC Mapping'!L:M,2,)</f>
        <v>All Other Water</v>
      </c>
    </row>
    <row r="3662" spans="1:34" x14ac:dyDescent="0.2">
      <c r="A3662" t="s">
        <v>17104</v>
      </c>
      <c r="B3662" t="s">
        <v>17068</v>
      </c>
      <c r="C3662" t="s">
        <v>4519</v>
      </c>
      <c r="D3662" t="s">
        <v>4520</v>
      </c>
      <c r="E3662" s="3">
        <v>45834</v>
      </c>
      <c r="F3662" t="s">
        <v>44</v>
      </c>
      <c r="G3662" t="s">
        <v>3742</v>
      </c>
      <c r="H3662" t="s">
        <v>3722</v>
      </c>
      <c r="I3662" t="s">
        <v>3752</v>
      </c>
      <c r="J3662" t="s">
        <v>4522</v>
      </c>
      <c r="K3662" s="2">
        <v>-5</v>
      </c>
      <c r="L3662" t="s">
        <v>44</v>
      </c>
      <c r="M3662" s="2">
        <v>-5</v>
      </c>
      <c r="N3662" t="s">
        <v>4523</v>
      </c>
      <c r="O3662" t="s">
        <v>4524</v>
      </c>
      <c r="P3662" t="s">
        <v>17105</v>
      </c>
      <c r="Q3662" t="s">
        <v>17106</v>
      </c>
      <c r="R3662" t="s">
        <v>44</v>
      </c>
      <c r="S3662" t="s">
        <v>4527</v>
      </c>
      <c r="T3662" s="3">
        <v>45834</v>
      </c>
      <c r="U3662" s="3">
        <v>45835</v>
      </c>
      <c r="V3662" s="2">
        <v>0</v>
      </c>
      <c r="W3662" t="s">
        <v>44</v>
      </c>
      <c r="X3662" t="s">
        <v>44</v>
      </c>
      <c r="Y3662" t="s">
        <v>17107</v>
      </c>
      <c r="Z3662" t="s">
        <v>2495</v>
      </c>
      <c r="AA3662" t="s">
        <v>4529</v>
      </c>
      <c r="AB3662" t="s">
        <v>4530</v>
      </c>
      <c r="AC3662" t="s">
        <v>89</v>
      </c>
      <c r="AD3662" t="str">
        <f t="shared" si="57"/>
        <v>10-60</v>
      </c>
      <c r="AE3662" t="str">
        <f>VLOOKUP(AD3662,'Main_Sub Desc'!C:D,2,)</f>
        <v>LPC from invoicing</v>
      </c>
      <c r="AF3662" t="str">
        <f>VLOOKUP(VALUE(H3662),'Main_Sub Desc'!F:G,2,)</f>
        <v>Wtr Rev Late Payment</v>
      </c>
      <c r="AG3662">
        <f>IFERROR(VLOOKUP(VALUE(I3662),'PC Mapping'!A:F,6,),"")</f>
        <v>10719</v>
      </c>
      <c r="AH3662" s="13" t="str">
        <f>VLOOKUP(AG3662,'PC Mapping'!L:M,2,)</f>
        <v>All Other Water</v>
      </c>
    </row>
    <row r="3663" spans="1:34" x14ac:dyDescent="0.2">
      <c r="A3663" t="s">
        <v>17108</v>
      </c>
      <c r="B3663" t="s">
        <v>17109</v>
      </c>
      <c r="C3663" t="s">
        <v>4519</v>
      </c>
      <c r="D3663" t="s">
        <v>4520</v>
      </c>
      <c r="E3663" s="3">
        <v>45835</v>
      </c>
      <c r="F3663" t="s">
        <v>44</v>
      </c>
      <c r="G3663" t="s">
        <v>3742</v>
      </c>
      <c r="H3663" t="s">
        <v>3722</v>
      </c>
      <c r="I3663" t="s">
        <v>3752</v>
      </c>
      <c r="J3663" t="s">
        <v>4522</v>
      </c>
      <c r="K3663" s="2">
        <v>-5.41</v>
      </c>
      <c r="L3663" t="s">
        <v>44</v>
      </c>
      <c r="M3663" s="2">
        <v>-5.41</v>
      </c>
      <c r="N3663" t="s">
        <v>4523</v>
      </c>
      <c r="O3663" t="s">
        <v>4524</v>
      </c>
      <c r="P3663" t="s">
        <v>17110</v>
      </c>
      <c r="Q3663" t="s">
        <v>17111</v>
      </c>
      <c r="R3663" t="s">
        <v>44</v>
      </c>
      <c r="S3663" t="s">
        <v>4527</v>
      </c>
      <c r="T3663" s="3">
        <v>45835</v>
      </c>
      <c r="U3663" s="3">
        <v>45838</v>
      </c>
      <c r="V3663" s="2">
        <v>0</v>
      </c>
      <c r="W3663" t="s">
        <v>44</v>
      </c>
      <c r="X3663" t="s">
        <v>44</v>
      </c>
      <c r="Y3663" t="s">
        <v>17112</v>
      </c>
      <c r="Z3663" t="s">
        <v>3425</v>
      </c>
      <c r="AA3663" t="s">
        <v>4529</v>
      </c>
      <c r="AB3663" t="s">
        <v>4530</v>
      </c>
      <c r="AC3663" t="s">
        <v>89</v>
      </c>
      <c r="AD3663" t="str">
        <f t="shared" si="57"/>
        <v>10-60</v>
      </c>
      <c r="AE3663" t="str">
        <f>VLOOKUP(AD3663,'Main_Sub Desc'!C:D,2,)</f>
        <v>LPC from invoicing</v>
      </c>
      <c r="AF3663" t="str">
        <f>VLOOKUP(VALUE(H3663),'Main_Sub Desc'!F:G,2,)</f>
        <v>Wtr Rev Late Payment</v>
      </c>
      <c r="AG3663">
        <f>IFERROR(VLOOKUP(VALUE(I3663),'PC Mapping'!A:F,6,),"")</f>
        <v>10719</v>
      </c>
      <c r="AH3663" s="13" t="str">
        <f>VLOOKUP(AG3663,'PC Mapping'!L:M,2,)</f>
        <v>All Other Water</v>
      </c>
    </row>
    <row r="3664" spans="1:34" x14ac:dyDescent="0.2">
      <c r="A3664" t="s">
        <v>17113</v>
      </c>
      <c r="B3664" t="s">
        <v>17109</v>
      </c>
      <c r="C3664" t="s">
        <v>4519</v>
      </c>
      <c r="D3664" t="s">
        <v>4520</v>
      </c>
      <c r="E3664" s="3">
        <v>45835</v>
      </c>
      <c r="F3664" t="s">
        <v>44</v>
      </c>
      <c r="G3664" t="s">
        <v>3742</v>
      </c>
      <c r="H3664" t="s">
        <v>3722</v>
      </c>
      <c r="I3664" t="s">
        <v>3752</v>
      </c>
      <c r="J3664" t="s">
        <v>4522</v>
      </c>
      <c r="K3664" s="2">
        <v>-5</v>
      </c>
      <c r="L3664" t="s">
        <v>44</v>
      </c>
      <c r="M3664" s="2">
        <v>-5</v>
      </c>
      <c r="N3664" t="s">
        <v>4523</v>
      </c>
      <c r="O3664" t="s">
        <v>4524</v>
      </c>
      <c r="P3664" t="s">
        <v>17114</v>
      </c>
      <c r="Q3664" t="s">
        <v>17115</v>
      </c>
      <c r="R3664" t="s">
        <v>44</v>
      </c>
      <c r="S3664" t="s">
        <v>4527</v>
      </c>
      <c r="T3664" s="3">
        <v>45835</v>
      </c>
      <c r="U3664" s="3">
        <v>45838</v>
      </c>
      <c r="V3664" s="2">
        <v>0</v>
      </c>
      <c r="W3664" t="s">
        <v>44</v>
      </c>
      <c r="X3664" t="s">
        <v>44</v>
      </c>
      <c r="Y3664" t="s">
        <v>17116</v>
      </c>
      <c r="Z3664" t="s">
        <v>2012</v>
      </c>
      <c r="AA3664" t="s">
        <v>4529</v>
      </c>
      <c r="AB3664" t="s">
        <v>4530</v>
      </c>
      <c r="AC3664" t="s">
        <v>89</v>
      </c>
      <c r="AD3664" t="str">
        <f t="shared" si="57"/>
        <v>10-60</v>
      </c>
      <c r="AE3664" t="str">
        <f>VLOOKUP(AD3664,'Main_Sub Desc'!C:D,2,)</f>
        <v>LPC from invoicing</v>
      </c>
      <c r="AF3664" t="str">
        <f>VLOOKUP(VALUE(H3664),'Main_Sub Desc'!F:G,2,)</f>
        <v>Wtr Rev Late Payment</v>
      </c>
      <c r="AG3664">
        <f>IFERROR(VLOOKUP(VALUE(I3664),'PC Mapping'!A:F,6,),"")</f>
        <v>10719</v>
      </c>
      <c r="AH3664" s="13" t="str">
        <f>VLOOKUP(AG3664,'PC Mapping'!L:M,2,)</f>
        <v>All Other Water</v>
      </c>
    </row>
    <row r="3665" spans="1:34" x14ac:dyDescent="0.2">
      <c r="A3665" t="s">
        <v>17117</v>
      </c>
      <c r="B3665" t="s">
        <v>17109</v>
      </c>
      <c r="C3665" t="s">
        <v>4519</v>
      </c>
      <c r="D3665" t="s">
        <v>4520</v>
      </c>
      <c r="E3665" s="3">
        <v>45835</v>
      </c>
      <c r="F3665" t="s">
        <v>44</v>
      </c>
      <c r="G3665" t="s">
        <v>3742</v>
      </c>
      <c r="H3665" t="s">
        <v>3722</v>
      </c>
      <c r="I3665" t="s">
        <v>3752</v>
      </c>
      <c r="J3665" t="s">
        <v>4522</v>
      </c>
      <c r="K3665" s="2">
        <v>-5</v>
      </c>
      <c r="L3665" t="s">
        <v>44</v>
      </c>
      <c r="M3665" s="2">
        <v>-5</v>
      </c>
      <c r="N3665" t="s">
        <v>4523</v>
      </c>
      <c r="O3665" t="s">
        <v>4524</v>
      </c>
      <c r="P3665" t="s">
        <v>17118</v>
      </c>
      <c r="Q3665" t="s">
        <v>17119</v>
      </c>
      <c r="R3665" t="s">
        <v>44</v>
      </c>
      <c r="S3665" t="s">
        <v>4527</v>
      </c>
      <c r="T3665" s="3">
        <v>45835</v>
      </c>
      <c r="U3665" s="3">
        <v>45838</v>
      </c>
      <c r="V3665" s="2">
        <v>0</v>
      </c>
      <c r="W3665" t="s">
        <v>44</v>
      </c>
      <c r="X3665" t="s">
        <v>44</v>
      </c>
      <c r="Y3665" t="s">
        <v>17120</v>
      </c>
      <c r="Z3665" t="s">
        <v>3054</v>
      </c>
      <c r="AA3665" t="s">
        <v>4529</v>
      </c>
      <c r="AB3665" t="s">
        <v>4530</v>
      </c>
      <c r="AC3665" t="s">
        <v>89</v>
      </c>
      <c r="AD3665" t="str">
        <f t="shared" si="57"/>
        <v>10-60</v>
      </c>
      <c r="AE3665" t="str">
        <f>VLOOKUP(AD3665,'Main_Sub Desc'!C:D,2,)</f>
        <v>LPC from invoicing</v>
      </c>
      <c r="AF3665" t="str">
        <f>VLOOKUP(VALUE(H3665),'Main_Sub Desc'!F:G,2,)</f>
        <v>Wtr Rev Late Payment</v>
      </c>
      <c r="AG3665">
        <f>IFERROR(VLOOKUP(VALUE(I3665),'PC Mapping'!A:F,6,),"")</f>
        <v>10719</v>
      </c>
      <c r="AH3665" s="13" t="str">
        <f>VLOOKUP(AG3665,'PC Mapping'!L:M,2,)</f>
        <v>All Other Water</v>
      </c>
    </row>
    <row r="3666" spans="1:34" x14ac:dyDescent="0.2">
      <c r="A3666" t="s">
        <v>17121</v>
      </c>
      <c r="B3666" t="s">
        <v>17109</v>
      </c>
      <c r="C3666" t="s">
        <v>4519</v>
      </c>
      <c r="D3666" t="s">
        <v>4520</v>
      </c>
      <c r="E3666" s="3">
        <v>45835</v>
      </c>
      <c r="F3666" t="s">
        <v>44</v>
      </c>
      <c r="G3666" t="s">
        <v>3742</v>
      </c>
      <c r="H3666" t="s">
        <v>3722</v>
      </c>
      <c r="I3666" t="s">
        <v>3752</v>
      </c>
      <c r="J3666" t="s">
        <v>4522</v>
      </c>
      <c r="K3666" s="2">
        <v>-5</v>
      </c>
      <c r="L3666" t="s">
        <v>44</v>
      </c>
      <c r="M3666" s="2">
        <v>-5</v>
      </c>
      <c r="N3666" t="s">
        <v>4523</v>
      </c>
      <c r="O3666" t="s">
        <v>4524</v>
      </c>
      <c r="P3666" t="s">
        <v>17122</v>
      </c>
      <c r="Q3666" t="s">
        <v>17123</v>
      </c>
      <c r="R3666" t="s">
        <v>44</v>
      </c>
      <c r="S3666" t="s">
        <v>4527</v>
      </c>
      <c r="T3666" s="3">
        <v>45835</v>
      </c>
      <c r="U3666" s="3">
        <v>45838</v>
      </c>
      <c r="V3666" s="2">
        <v>0</v>
      </c>
      <c r="W3666" t="s">
        <v>44</v>
      </c>
      <c r="X3666" t="s">
        <v>44</v>
      </c>
      <c r="Y3666" t="s">
        <v>17124</v>
      </c>
      <c r="Z3666" t="s">
        <v>1626</v>
      </c>
      <c r="AA3666" t="s">
        <v>4529</v>
      </c>
      <c r="AB3666" t="s">
        <v>4530</v>
      </c>
      <c r="AC3666" t="s">
        <v>89</v>
      </c>
      <c r="AD3666" t="str">
        <f t="shared" si="57"/>
        <v>10-60</v>
      </c>
      <c r="AE3666" t="str">
        <f>VLOOKUP(AD3666,'Main_Sub Desc'!C:D,2,)</f>
        <v>LPC from invoicing</v>
      </c>
      <c r="AF3666" t="str">
        <f>VLOOKUP(VALUE(H3666),'Main_Sub Desc'!F:G,2,)</f>
        <v>Wtr Rev Late Payment</v>
      </c>
      <c r="AG3666">
        <f>IFERROR(VLOOKUP(VALUE(I3666),'PC Mapping'!A:F,6,),"")</f>
        <v>10719</v>
      </c>
      <c r="AH3666" s="13" t="str">
        <f>VLOOKUP(AG3666,'PC Mapping'!L:M,2,)</f>
        <v>All Other Water</v>
      </c>
    </row>
    <row r="3667" spans="1:34" x14ac:dyDescent="0.2">
      <c r="A3667" t="s">
        <v>17121</v>
      </c>
      <c r="B3667" t="s">
        <v>17109</v>
      </c>
      <c r="C3667" t="s">
        <v>4519</v>
      </c>
      <c r="D3667" t="s">
        <v>4520</v>
      </c>
      <c r="E3667" s="3">
        <v>45835</v>
      </c>
      <c r="F3667" t="s">
        <v>44</v>
      </c>
      <c r="G3667" t="s">
        <v>3742</v>
      </c>
      <c r="H3667" t="s">
        <v>3716</v>
      </c>
      <c r="I3667" t="s">
        <v>4708</v>
      </c>
      <c r="J3667" t="s">
        <v>4522</v>
      </c>
      <c r="K3667" s="2">
        <v>-5</v>
      </c>
      <c r="L3667" t="s">
        <v>44</v>
      </c>
      <c r="M3667" s="2">
        <v>-5</v>
      </c>
      <c r="N3667" t="s">
        <v>4523</v>
      </c>
      <c r="O3667" t="s">
        <v>4524</v>
      </c>
      <c r="P3667" t="s">
        <v>17122</v>
      </c>
      <c r="Q3667" t="s">
        <v>17125</v>
      </c>
      <c r="R3667" t="s">
        <v>44</v>
      </c>
      <c r="S3667" t="s">
        <v>4527</v>
      </c>
      <c r="T3667" s="3">
        <v>45835</v>
      </c>
      <c r="U3667" s="3">
        <v>45838</v>
      </c>
      <c r="V3667" s="2">
        <v>0</v>
      </c>
      <c r="W3667" t="s">
        <v>44</v>
      </c>
      <c r="X3667" t="s">
        <v>44</v>
      </c>
      <c r="Y3667" t="s">
        <v>17126</v>
      </c>
      <c r="Z3667" t="s">
        <v>1626</v>
      </c>
      <c r="AA3667" t="s">
        <v>4529</v>
      </c>
      <c r="AB3667" t="s">
        <v>4530</v>
      </c>
      <c r="AC3667" t="s">
        <v>89</v>
      </c>
      <c r="AD3667" t="str">
        <f t="shared" si="57"/>
        <v>10-60</v>
      </c>
      <c r="AE3667" t="str">
        <f>VLOOKUP(AD3667,'Main_Sub Desc'!C:D,2,)</f>
        <v>LPC from invoicing</v>
      </c>
      <c r="AF3667" t="str">
        <f>VLOOKUP(VALUE(H3667),'Main_Sub Desc'!F:G,2,)</f>
        <v>Wst Rev Late Payment</v>
      </c>
      <c r="AG3667">
        <f>IFERROR(VLOOKUP(VALUE(I3667),'PC Mapping'!A:F,6,),"")</f>
        <v>10720</v>
      </c>
      <c r="AH3667" s="13" t="str">
        <f>VLOOKUP(AG3667,'PC Mapping'!L:M,2,)</f>
        <v>All Other Sewer</v>
      </c>
    </row>
    <row r="3668" spans="1:34" x14ac:dyDescent="0.2">
      <c r="A3668" t="s">
        <v>17127</v>
      </c>
      <c r="B3668" t="s">
        <v>17109</v>
      </c>
      <c r="C3668" t="s">
        <v>4519</v>
      </c>
      <c r="D3668" t="s">
        <v>4520</v>
      </c>
      <c r="E3668" s="3">
        <v>45835</v>
      </c>
      <c r="F3668" t="s">
        <v>44</v>
      </c>
      <c r="G3668" t="s">
        <v>3742</v>
      </c>
      <c r="H3668" t="s">
        <v>3722</v>
      </c>
      <c r="I3668" t="s">
        <v>3752</v>
      </c>
      <c r="J3668" t="s">
        <v>4522</v>
      </c>
      <c r="K3668" s="2">
        <v>-5</v>
      </c>
      <c r="L3668" t="s">
        <v>44</v>
      </c>
      <c r="M3668" s="2">
        <v>-5</v>
      </c>
      <c r="N3668" t="s">
        <v>4523</v>
      </c>
      <c r="O3668" t="s">
        <v>4524</v>
      </c>
      <c r="P3668" t="s">
        <v>5133</v>
      </c>
      <c r="Q3668" t="s">
        <v>17128</v>
      </c>
      <c r="R3668" t="s">
        <v>44</v>
      </c>
      <c r="S3668" t="s">
        <v>4527</v>
      </c>
      <c r="T3668" s="3">
        <v>45835</v>
      </c>
      <c r="U3668" s="3">
        <v>45838</v>
      </c>
      <c r="V3668" s="2">
        <v>0</v>
      </c>
      <c r="W3668" t="s">
        <v>44</v>
      </c>
      <c r="X3668" t="s">
        <v>44</v>
      </c>
      <c r="Y3668" t="s">
        <v>5135</v>
      </c>
      <c r="Z3668" t="s">
        <v>1681</v>
      </c>
      <c r="AA3668" t="s">
        <v>4529</v>
      </c>
      <c r="AB3668" t="s">
        <v>4530</v>
      </c>
      <c r="AC3668" t="s">
        <v>89</v>
      </c>
      <c r="AD3668" t="str">
        <f t="shared" si="57"/>
        <v>10-60</v>
      </c>
      <c r="AE3668" t="str">
        <f>VLOOKUP(AD3668,'Main_Sub Desc'!C:D,2,)</f>
        <v>LPC from invoicing</v>
      </c>
      <c r="AF3668" t="str">
        <f>VLOOKUP(VALUE(H3668),'Main_Sub Desc'!F:G,2,)</f>
        <v>Wtr Rev Late Payment</v>
      </c>
      <c r="AG3668">
        <f>IFERROR(VLOOKUP(VALUE(I3668),'PC Mapping'!A:F,6,),"")</f>
        <v>10719</v>
      </c>
      <c r="AH3668" s="13" t="str">
        <f>VLOOKUP(AG3668,'PC Mapping'!L:M,2,)</f>
        <v>All Other Water</v>
      </c>
    </row>
    <row r="3669" spans="1:34" x14ac:dyDescent="0.2">
      <c r="A3669" t="s">
        <v>17129</v>
      </c>
      <c r="B3669" t="s">
        <v>17109</v>
      </c>
      <c r="C3669" t="s">
        <v>4519</v>
      </c>
      <c r="D3669" t="s">
        <v>4520</v>
      </c>
      <c r="E3669" s="3">
        <v>45835</v>
      </c>
      <c r="F3669" t="s">
        <v>44</v>
      </c>
      <c r="G3669" t="s">
        <v>3742</v>
      </c>
      <c r="H3669" t="s">
        <v>3722</v>
      </c>
      <c r="I3669" t="s">
        <v>4538</v>
      </c>
      <c r="J3669" t="s">
        <v>4522</v>
      </c>
      <c r="K3669" s="2">
        <v>-5</v>
      </c>
      <c r="L3669" t="s">
        <v>44</v>
      </c>
      <c r="M3669" s="2">
        <v>-5</v>
      </c>
      <c r="N3669" t="s">
        <v>4523</v>
      </c>
      <c r="O3669" t="s">
        <v>4524</v>
      </c>
      <c r="P3669" t="s">
        <v>17130</v>
      </c>
      <c r="Q3669" t="s">
        <v>17131</v>
      </c>
      <c r="R3669" t="s">
        <v>44</v>
      </c>
      <c r="S3669" t="s">
        <v>4527</v>
      </c>
      <c r="T3669" s="3">
        <v>45835</v>
      </c>
      <c r="U3669" s="3">
        <v>45838</v>
      </c>
      <c r="V3669" s="2">
        <v>0</v>
      </c>
      <c r="W3669" t="s">
        <v>44</v>
      </c>
      <c r="X3669" t="s">
        <v>44</v>
      </c>
      <c r="Y3669" t="s">
        <v>17132</v>
      </c>
      <c r="Z3669" t="s">
        <v>842</v>
      </c>
      <c r="AA3669" t="s">
        <v>4529</v>
      </c>
      <c r="AB3669" t="s">
        <v>4530</v>
      </c>
      <c r="AC3669" t="s">
        <v>89</v>
      </c>
      <c r="AD3669" t="str">
        <f t="shared" si="57"/>
        <v>10-60</v>
      </c>
      <c r="AE3669" t="str">
        <f>VLOOKUP(AD3669,'Main_Sub Desc'!C:D,2,)</f>
        <v>LPC from invoicing</v>
      </c>
      <c r="AF3669" t="str">
        <f>VLOOKUP(VALUE(H3669),'Main_Sub Desc'!F:G,2,)</f>
        <v>Wtr Rev Late Payment</v>
      </c>
      <c r="AG3669">
        <f>IFERROR(VLOOKUP(VALUE(I3669),'PC Mapping'!A:F,6,),"")</f>
        <v>10469</v>
      </c>
      <c r="AH3669" s="13" t="str">
        <f>VLOOKUP(AG3669,'PC Mapping'!L:M,2,)</f>
        <v>Bolivar Water</v>
      </c>
    </row>
    <row r="3670" spans="1:34" x14ac:dyDescent="0.2">
      <c r="A3670" t="s">
        <v>17129</v>
      </c>
      <c r="B3670" t="s">
        <v>17109</v>
      </c>
      <c r="C3670" t="s">
        <v>4519</v>
      </c>
      <c r="D3670" t="s">
        <v>4520</v>
      </c>
      <c r="E3670" s="3">
        <v>45835</v>
      </c>
      <c r="F3670" t="s">
        <v>44</v>
      </c>
      <c r="G3670" t="s">
        <v>3742</v>
      </c>
      <c r="H3670" t="s">
        <v>3716</v>
      </c>
      <c r="I3670" t="s">
        <v>4534</v>
      </c>
      <c r="J3670" t="s">
        <v>4522</v>
      </c>
      <c r="K3670" s="2">
        <v>-5</v>
      </c>
      <c r="L3670" t="s">
        <v>44</v>
      </c>
      <c r="M3670" s="2">
        <v>-5</v>
      </c>
      <c r="N3670" t="s">
        <v>4523</v>
      </c>
      <c r="O3670" t="s">
        <v>4524</v>
      </c>
      <c r="P3670" t="s">
        <v>17130</v>
      </c>
      <c r="Q3670" t="s">
        <v>17133</v>
      </c>
      <c r="R3670" t="s">
        <v>44</v>
      </c>
      <c r="S3670" t="s">
        <v>4527</v>
      </c>
      <c r="T3670" s="3">
        <v>45835</v>
      </c>
      <c r="U3670" s="3">
        <v>45838</v>
      </c>
      <c r="V3670" s="2">
        <v>0</v>
      </c>
      <c r="W3670" t="s">
        <v>44</v>
      </c>
      <c r="X3670" t="s">
        <v>44</v>
      </c>
      <c r="Y3670" t="s">
        <v>17134</v>
      </c>
      <c r="Z3670" t="s">
        <v>842</v>
      </c>
      <c r="AA3670" t="s">
        <v>4529</v>
      </c>
      <c r="AB3670" t="s">
        <v>4530</v>
      </c>
      <c r="AC3670" t="s">
        <v>89</v>
      </c>
      <c r="AD3670" t="str">
        <f t="shared" si="57"/>
        <v>10-60</v>
      </c>
      <c r="AE3670" t="str">
        <f>VLOOKUP(AD3670,'Main_Sub Desc'!C:D,2,)</f>
        <v>LPC from invoicing</v>
      </c>
      <c r="AF3670" t="str">
        <f>VLOOKUP(VALUE(H3670),'Main_Sub Desc'!F:G,2,)</f>
        <v>Wst Rev Late Payment</v>
      </c>
      <c r="AG3670">
        <f>IFERROR(VLOOKUP(VALUE(I3670),'PC Mapping'!A:F,6,),"")</f>
        <v>10514</v>
      </c>
      <c r="AH3670" s="13" t="str">
        <f>VLOOKUP(AG3670,'PC Mapping'!L:M,2,)</f>
        <v>Bolivar Sewer</v>
      </c>
    </row>
    <row r="3671" spans="1:34" x14ac:dyDescent="0.2">
      <c r="A3671" t="s">
        <v>17135</v>
      </c>
      <c r="B3671" t="s">
        <v>17136</v>
      </c>
      <c r="C3671" t="s">
        <v>4519</v>
      </c>
      <c r="D3671" t="s">
        <v>4520</v>
      </c>
      <c r="E3671" s="3">
        <v>45835</v>
      </c>
      <c r="F3671" t="s">
        <v>44</v>
      </c>
      <c r="G3671" t="s">
        <v>3742</v>
      </c>
      <c r="H3671" t="s">
        <v>3722</v>
      </c>
      <c r="I3671" t="s">
        <v>3752</v>
      </c>
      <c r="J3671" t="s">
        <v>4522</v>
      </c>
      <c r="K3671" s="2">
        <v>-5</v>
      </c>
      <c r="L3671" t="s">
        <v>44</v>
      </c>
      <c r="M3671" s="2">
        <v>-5</v>
      </c>
      <c r="N3671" t="s">
        <v>4523</v>
      </c>
      <c r="O3671" t="s">
        <v>4524</v>
      </c>
      <c r="P3671" t="s">
        <v>9380</v>
      </c>
      <c r="Q3671" t="s">
        <v>17137</v>
      </c>
      <c r="R3671" t="s">
        <v>44</v>
      </c>
      <c r="S3671" t="s">
        <v>4527</v>
      </c>
      <c r="T3671" s="3">
        <v>45835</v>
      </c>
      <c r="U3671" s="3">
        <v>45838</v>
      </c>
      <c r="V3671" s="2">
        <v>0</v>
      </c>
      <c r="W3671" t="s">
        <v>44</v>
      </c>
      <c r="X3671" t="s">
        <v>44</v>
      </c>
      <c r="Y3671" t="s">
        <v>17138</v>
      </c>
      <c r="Z3671" t="s">
        <v>17139</v>
      </c>
      <c r="AA3671" t="s">
        <v>4529</v>
      </c>
      <c r="AB3671" t="s">
        <v>4530</v>
      </c>
      <c r="AC3671" t="s">
        <v>89</v>
      </c>
      <c r="AD3671" t="str">
        <f t="shared" si="57"/>
        <v>10-60</v>
      </c>
      <c r="AE3671" t="str">
        <f>VLOOKUP(AD3671,'Main_Sub Desc'!C:D,2,)</f>
        <v>LPC from invoicing</v>
      </c>
      <c r="AF3671" t="str">
        <f>VLOOKUP(VALUE(H3671),'Main_Sub Desc'!F:G,2,)</f>
        <v>Wtr Rev Late Payment</v>
      </c>
      <c r="AG3671">
        <f>IFERROR(VLOOKUP(VALUE(I3671),'PC Mapping'!A:F,6,),"")</f>
        <v>10719</v>
      </c>
      <c r="AH3671" s="13" t="str">
        <f>VLOOKUP(AG3671,'PC Mapping'!L:M,2,)</f>
        <v>All Other Water</v>
      </c>
    </row>
    <row r="3672" spans="1:34" x14ac:dyDescent="0.2">
      <c r="A3672" t="s">
        <v>17140</v>
      </c>
      <c r="B3672" t="s">
        <v>17109</v>
      </c>
      <c r="C3672" t="s">
        <v>4519</v>
      </c>
      <c r="D3672" t="s">
        <v>4520</v>
      </c>
      <c r="E3672" s="3">
        <v>45835</v>
      </c>
      <c r="F3672" t="s">
        <v>44</v>
      </c>
      <c r="G3672" t="s">
        <v>3742</v>
      </c>
      <c r="H3672" t="s">
        <v>3722</v>
      </c>
      <c r="I3672" t="s">
        <v>4538</v>
      </c>
      <c r="J3672" t="s">
        <v>4522</v>
      </c>
      <c r="K3672" s="2">
        <v>-5</v>
      </c>
      <c r="L3672" t="s">
        <v>44</v>
      </c>
      <c r="M3672" s="2">
        <v>-5</v>
      </c>
      <c r="N3672" t="s">
        <v>4523</v>
      </c>
      <c r="O3672" t="s">
        <v>4524</v>
      </c>
      <c r="P3672" t="s">
        <v>17141</v>
      </c>
      <c r="Q3672" t="s">
        <v>17142</v>
      </c>
      <c r="R3672" t="s">
        <v>44</v>
      </c>
      <c r="S3672" t="s">
        <v>4527</v>
      </c>
      <c r="T3672" s="3">
        <v>45835</v>
      </c>
      <c r="U3672" s="3">
        <v>45838</v>
      </c>
      <c r="V3672" s="2">
        <v>0</v>
      </c>
      <c r="W3672" t="s">
        <v>44</v>
      </c>
      <c r="X3672" t="s">
        <v>44</v>
      </c>
      <c r="Y3672" t="s">
        <v>17143</v>
      </c>
      <c r="Z3672" t="s">
        <v>308</v>
      </c>
      <c r="AA3672" t="s">
        <v>4529</v>
      </c>
      <c r="AB3672" t="s">
        <v>4530</v>
      </c>
      <c r="AC3672" t="s">
        <v>99</v>
      </c>
      <c r="AD3672" t="str">
        <f t="shared" si="57"/>
        <v>10-60</v>
      </c>
      <c r="AE3672" t="str">
        <f>VLOOKUP(AD3672,'Main_Sub Desc'!C:D,2,)</f>
        <v>LPC from invoicing</v>
      </c>
      <c r="AF3672" t="str">
        <f>VLOOKUP(VALUE(H3672),'Main_Sub Desc'!F:G,2,)</f>
        <v>Wtr Rev Late Payment</v>
      </c>
      <c r="AG3672">
        <f>IFERROR(VLOOKUP(VALUE(I3672),'PC Mapping'!A:F,6,),"")</f>
        <v>10469</v>
      </c>
      <c r="AH3672" s="13" t="str">
        <f>VLOOKUP(AG3672,'PC Mapping'!L:M,2,)</f>
        <v>Bolivar Water</v>
      </c>
    </row>
    <row r="3673" spans="1:34" x14ac:dyDescent="0.2">
      <c r="A3673" t="s">
        <v>17140</v>
      </c>
      <c r="B3673" t="s">
        <v>17109</v>
      </c>
      <c r="C3673" t="s">
        <v>4519</v>
      </c>
      <c r="D3673" t="s">
        <v>4520</v>
      </c>
      <c r="E3673" s="3">
        <v>45835</v>
      </c>
      <c r="F3673" t="s">
        <v>44</v>
      </c>
      <c r="G3673" t="s">
        <v>3742</v>
      </c>
      <c r="H3673" t="s">
        <v>3716</v>
      </c>
      <c r="I3673" t="s">
        <v>4534</v>
      </c>
      <c r="J3673" t="s">
        <v>4522</v>
      </c>
      <c r="K3673" s="2">
        <v>-5</v>
      </c>
      <c r="L3673" t="s">
        <v>44</v>
      </c>
      <c r="M3673" s="2">
        <v>-5</v>
      </c>
      <c r="N3673" t="s">
        <v>4523</v>
      </c>
      <c r="O3673" t="s">
        <v>4524</v>
      </c>
      <c r="P3673" t="s">
        <v>17141</v>
      </c>
      <c r="Q3673" t="s">
        <v>17144</v>
      </c>
      <c r="R3673" t="s">
        <v>44</v>
      </c>
      <c r="S3673" t="s">
        <v>4527</v>
      </c>
      <c r="T3673" s="3">
        <v>45835</v>
      </c>
      <c r="U3673" s="3">
        <v>45838</v>
      </c>
      <c r="V3673" s="2">
        <v>0</v>
      </c>
      <c r="W3673" t="s">
        <v>44</v>
      </c>
      <c r="X3673" t="s">
        <v>44</v>
      </c>
      <c r="Y3673" t="s">
        <v>17145</v>
      </c>
      <c r="Z3673" t="s">
        <v>308</v>
      </c>
      <c r="AA3673" t="s">
        <v>4529</v>
      </c>
      <c r="AB3673" t="s">
        <v>4530</v>
      </c>
      <c r="AC3673" t="s">
        <v>99</v>
      </c>
      <c r="AD3673" t="str">
        <f t="shared" si="57"/>
        <v>10-60</v>
      </c>
      <c r="AE3673" t="str">
        <f>VLOOKUP(AD3673,'Main_Sub Desc'!C:D,2,)</f>
        <v>LPC from invoicing</v>
      </c>
      <c r="AF3673" t="str">
        <f>VLOOKUP(VALUE(H3673),'Main_Sub Desc'!F:G,2,)</f>
        <v>Wst Rev Late Payment</v>
      </c>
      <c r="AG3673">
        <f>IFERROR(VLOOKUP(VALUE(I3673),'PC Mapping'!A:F,6,),"")</f>
        <v>10514</v>
      </c>
      <c r="AH3673" s="13" t="str">
        <f>VLOOKUP(AG3673,'PC Mapping'!L:M,2,)</f>
        <v>Bolivar Sewer</v>
      </c>
    </row>
    <row r="3674" spans="1:34" x14ac:dyDescent="0.2">
      <c r="A3674" t="s">
        <v>17146</v>
      </c>
      <c r="B3674" t="s">
        <v>17109</v>
      </c>
      <c r="C3674" t="s">
        <v>4519</v>
      </c>
      <c r="D3674" t="s">
        <v>4520</v>
      </c>
      <c r="E3674" s="3">
        <v>45835</v>
      </c>
      <c r="F3674" t="s">
        <v>44</v>
      </c>
      <c r="G3674" t="s">
        <v>3742</v>
      </c>
      <c r="H3674" t="s">
        <v>3722</v>
      </c>
      <c r="I3674" t="s">
        <v>3752</v>
      </c>
      <c r="J3674" t="s">
        <v>4522</v>
      </c>
      <c r="K3674" s="2">
        <v>-8.99</v>
      </c>
      <c r="L3674" t="s">
        <v>44</v>
      </c>
      <c r="M3674" s="2">
        <v>-8.99</v>
      </c>
      <c r="N3674" t="s">
        <v>4523</v>
      </c>
      <c r="O3674" t="s">
        <v>4524</v>
      </c>
      <c r="P3674" t="s">
        <v>17147</v>
      </c>
      <c r="Q3674" t="s">
        <v>17148</v>
      </c>
      <c r="R3674" t="s">
        <v>44</v>
      </c>
      <c r="S3674" t="s">
        <v>4527</v>
      </c>
      <c r="T3674" s="3">
        <v>45835</v>
      </c>
      <c r="U3674" s="3">
        <v>45838</v>
      </c>
      <c r="V3674" s="2">
        <v>0</v>
      </c>
      <c r="W3674" t="s">
        <v>44</v>
      </c>
      <c r="X3674" t="s">
        <v>44</v>
      </c>
      <c r="Y3674" t="s">
        <v>17149</v>
      </c>
      <c r="Z3674" t="s">
        <v>1689</v>
      </c>
      <c r="AA3674" t="s">
        <v>4529</v>
      </c>
      <c r="AB3674" t="s">
        <v>4530</v>
      </c>
      <c r="AC3674" t="s">
        <v>89</v>
      </c>
      <c r="AD3674" t="str">
        <f t="shared" si="57"/>
        <v>10-60</v>
      </c>
      <c r="AE3674" t="str">
        <f>VLOOKUP(AD3674,'Main_Sub Desc'!C:D,2,)</f>
        <v>LPC from invoicing</v>
      </c>
      <c r="AF3674" t="str">
        <f>VLOOKUP(VALUE(H3674),'Main_Sub Desc'!F:G,2,)</f>
        <v>Wtr Rev Late Payment</v>
      </c>
      <c r="AG3674">
        <f>IFERROR(VLOOKUP(VALUE(I3674),'PC Mapping'!A:F,6,),"")</f>
        <v>10719</v>
      </c>
      <c r="AH3674" s="13" t="str">
        <f>VLOOKUP(AG3674,'PC Mapping'!L:M,2,)</f>
        <v>All Other Water</v>
      </c>
    </row>
    <row r="3675" spans="1:34" x14ac:dyDescent="0.2">
      <c r="A3675" t="s">
        <v>17150</v>
      </c>
      <c r="B3675" t="s">
        <v>17109</v>
      </c>
      <c r="C3675" t="s">
        <v>4519</v>
      </c>
      <c r="D3675" t="s">
        <v>4520</v>
      </c>
      <c r="E3675" s="3">
        <v>45835</v>
      </c>
      <c r="F3675" t="s">
        <v>44</v>
      </c>
      <c r="G3675" t="s">
        <v>3742</v>
      </c>
      <c r="H3675" t="s">
        <v>3722</v>
      </c>
      <c r="I3675" t="s">
        <v>3752</v>
      </c>
      <c r="J3675" t="s">
        <v>4522</v>
      </c>
      <c r="K3675" s="2">
        <v>-10.18</v>
      </c>
      <c r="L3675" t="s">
        <v>44</v>
      </c>
      <c r="M3675" s="2">
        <v>-10.18</v>
      </c>
      <c r="N3675" t="s">
        <v>4523</v>
      </c>
      <c r="O3675" t="s">
        <v>4524</v>
      </c>
      <c r="P3675" t="s">
        <v>11940</v>
      </c>
      <c r="Q3675" t="s">
        <v>17151</v>
      </c>
      <c r="R3675" t="s">
        <v>44</v>
      </c>
      <c r="S3675" t="s">
        <v>4527</v>
      </c>
      <c r="T3675" s="3">
        <v>45835</v>
      </c>
      <c r="U3675" s="3">
        <v>45838</v>
      </c>
      <c r="V3675" s="2">
        <v>0</v>
      </c>
      <c r="W3675" t="s">
        <v>44</v>
      </c>
      <c r="X3675" t="s">
        <v>44</v>
      </c>
      <c r="Y3675" t="s">
        <v>17152</v>
      </c>
      <c r="Z3675" t="s">
        <v>1623</v>
      </c>
      <c r="AA3675" t="s">
        <v>4529</v>
      </c>
      <c r="AB3675" t="s">
        <v>4530</v>
      </c>
      <c r="AC3675" t="s">
        <v>89</v>
      </c>
      <c r="AD3675" t="str">
        <f t="shared" si="57"/>
        <v>10-60</v>
      </c>
      <c r="AE3675" t="str">
        <f>VLOOKUP(AD3675,'Main_Sub Desc'!C:D,2,)</f>
        <v>LPC from invoicing</v>
      </c>
      <c r="AF3675" t="str">
        <f>VLOOKUP(VALUE(H3675),'Main_Sub Desc'!F:G,2,)</f>
        <v>Wtr Rev Late Payment</v>
      </c>
      <c r="AG3675">
        <f>IFERROR(VLOOKUP(VALUE(I3675),'PC Mapping'!A:F,6,),"")</f>
        <v>10719</v>
      </c>
      <c r="AH3675" s="13" t="str">
        <f>VLOOKUP(AG3675,'PC Mapping'!L:M,2,)</f>
        <v>All Other Water</v>
      </c>
    </row>
    <row r="3676" spans="1:34" x14ac:dyDescent="0.2">
      <c r="A3676" t="s">
        <v>17153</v>
      </c>
      <c r="B3676" t="s">
        <v>17109</v>
      </c>
      <c r="C3676" t="s">
        <v>4519</v>
      </c>
      <c r="D3676" t="s">
        <v>4520</v>
      </c>
      <c r="E3676" s="3">
        <v>45835</v>
      </c>
      <c r="F3676" t="s">
        <v>44</v>
      </c>
      <c r="G3676" t="s">
        <v>3742</v>
      </c>
      <c r="H3676" t="s">
        <v>3722</v>
      </c>
      <c r="I3676" t="s">
        <v>3752</v>
      </c>
      <c r="J3676" t="s">
        <v>4522</v>
      </c>
      <c r="K3676" s="2">
        <v>-5</v>
      </c>
      <c r="L3676" t="s">
        <v>44</v>
      </c>
      <c r="M3676" s="2">
        <v>-5</v>
      </c>
      <c r="N3676" t="s">
        <v>4523</v>
      </c>
      <c r="O3676" t="s">
        <v>4524</v>
      </c>
      <c r="P3676" t="s">
        <v>17154</v>
      </c>
      <c r="Q3676" t="s">
        <v>17155</v>
      </c>
      <c r="R3676" t="s">
        <v>44</v>
      </c>
      <c r="S3676" t="s">
        <v>4527</v>
      </c>
      <c r="T3676" s="3">
        <v>45835</v>
      </c>
      <c r="U3676" s="3">
        <v>45838</v>
      </c>
      <c r="V3676" s="2">
        <v>0</v>
      </c>
      <c r="W3676" t="s">
        <v>44</v>
      </c>
      <c r="X3676" t="s">
        <v>44</v>
      </c>
      <c r="Y3676" t="s">
        <v>17156</v>
      </c>
      <c r="Z3676" t="s">
        <v>3462</v>
      </c>
      <c r="AA3676" t="s">
        <v>4529</v>
      </c>
      <c r="AB3676" t="s">
        <v>4530</v>
      </c>
      <c r="AC3676" t="s">
        <v>89</v>
      </c>
      <c r="AD3676" t="str">
        <f t="shared" si="57"/>
        <v>10-60</v>
      </c>
      <c r="AE3676" t="str">
        <f>VLOOKUP(AD3676,'Main_Sub Desc'!C:D,2,)</f>
        <v>LPC from invoicing</v>
      </c>
      <c r="AF3676" t="str">
        <f>VLOOKUP(VALUE(H3676),'Main_Sub Desc'!F:G,2,)</f>
        <v>Wtr Rev Late Payment</v>
      </c>
      <c r="AG3676">
        <f>IFERROR(VLOOKUP(VALUE(I3676),'PC Mapping'!A:F,6,),"")</f>
        <v>10719</v>
      </c>
      <c r="AH3676" s="13" t="str">
        <f>VLOOKUP(AG3676,'PC Mapping'!L:M,2,)</f>
        <v>All Other Water</v>
      </c>
    </row>
    <row r="3677" spans="1:34" x14ac:dyDescent="0.2">
      <c r="A3677" t="s">
        <v>17157</v>
      </c>
      <c r="B3677" t="s">
        <v>17109</v>
      </c>
      <c r="C3677" t="s">
        <v>4519</v>
      </c>
      <c r="D3677" t="s">
        <v>4520</v>
      </c>
      <c r="E3677" s="3">
        <v>45835</v>
      </c>
      <c r="F3677" t="s">
        <v>44</v>
      </c>
      <c r="G3677" t="s">
        <v>3742</v>
      </c>
      <c r="H3677" t="s">
        <v>3716</v>
      </c>
      <c r="I3677" t="s">
        <v>4534</v>
      </c>
      <c r="J3677" t="s">
        <v>4522</v>
      </c>
      <c r="K3677" s="2">
        <v>-5</v>
      </c>
      <c r="L3677" t="s">
        <v>44</v>
      </c>
      <c r="M3677" s="2">
        <v>-5</v>
      </c>
      <c r="N3677" t="s">
        <v>4523</v>
      </c>
      <c r="O3677" t="s">
        <v>4524</v>
      </c>
      <c r="P3677" t="s">
        <v>6852</v>
      </c>
      <c r="Q3677" t="s">
        <v>17158</v>
      </c>
      <c r="R3677" t="s">
        <v>44</v>
      </c>
      <c r="S3677" t="s">
        <v>4527</v>
      </c>
      <c r="T3677" s="3">
        <v>45835</v>
      </c>
      <c r="U3677" s="3">
        <v>45838</v>
      </c>
      <c r="V3677" s="2">
        <v>0</v>
      </c>
      <c r="W3677" t="s">
        <v>44</v>
      </c>
      <c r="X3677" t="s">
        <v>44</v>
      </c>
      <c r="Y3677" t="s">
        <v>6854</v>
      </c>
      <c r="Z3677" t="s">
        <v>1477</v>
      </c>
      <c r="AA3677" t="s">
        <v>4529</v>
      </c>
      <c r="AB3677" t="s">
        <v>4530</v>
      </c>
      <c r="AC3677" t="s">
        <v>89</v>
      </c>
      <c r="AD3677" t="str">
        <f t="shared" si="57"/>
        <v>10-60</v>
      </c>
      <c r="AE3677" t="str">
        <f>VLOOKUP(AD3677,'Main_Sub Desc'!C:D,2,)</f>
        <v>LPC from invoicing</v>
      </c>
      <c r="AF3677" t="str">
        <f>VLOOKUP(VALUE(H3677),'Main_Sub Desc'!F:G,2,)</f>
        <v>Wst Rev Late Payment</v>
      </c>
      <c r="AG3677">
        <f>IFERROR(VLOOKUP(VALUE(I3677),'PC Mapping'!A:F,6,),"")</f>
        <v>10514</v>
      </c>
      <c r="AH3677" s="13" t="str">
        <f>VLOOKUP(AG3677,'PC Mapping'!L:M,2,)</f>
        <v>Bolivar Sewer</v>
      </c>
    </row>
    <row r="3678" spans="1:34" x14ac:dyDescent="0.2">
      <c r="A3678" t="s">
        <v>17159</v>
      </c>
      <c r="B3678" t="s">
        <v>17160</v>
      </c>
      <c r="C3678" t="s">
        <v>4519</v>
      </c>
      <c r="D3678" t="s">
        <v>4520</v>
      </c>
      <c r="E3678" s="3">
        <v>45810</v>
      </c>
      <c r="F3678" t="s">
        <v>44</v>
      </c>
      <c r="G3678" t="s">
        <v>3742</v>
      </c>
      <c r="H3678" t="s">
        <v>3716</v>
      </c>
      <c r="I3678" t="s">
        <v>4708</v>
      </c>
      <c r="J3678" t="s">
        <v>4522</v>
      </c>
      <c r="K3678" s="2">
        <v>-5</v>
      </c>
      <c r="L3678" t="s">
        <v>44</v>
      </c>
      <c r="M3678" s="2">
        <v>-5</v>
      </c>
      <c r="N3678" t="s">
        <v>4523</v>
      </c>
      <c r="O3678" t="s">
        <v>4524</v>
      </c>
      <c r="P3678" t="s">
        <v>17161</v>
      </c>
      <c r="Q3678" t="s">
        <v>17162</v>
      </c>
      <c r="R3678" t="s">
        <v>44</v>
      </c>
      <c r="S3678" t="s">
        <v>4527</v>
      </c>
      <c r="T3678" s="3">
        <v>45810</v>
      </c>
      <c r="U3678" s="3">
        <v>45811</v>
      </c>
      <c r="V3678" s="2">
        <v>0</v>
      </c>
      <c r="W3678" t="s">
        <v>44</v>
      </c>
      <c r="X3678" t="s">
        <v>44</v>
      </c>
      <c r="Y3678" t="s">
        <v>17163</v>
      </c>
      <c r="Z3678" t="s">
        <v>3641</v>
      </c>
      <c r="AA3678" t="s">
        <v>4529</v>
      </c>
      <c r="AB3678" t="s">
        <v>4530</v>
      </c>
      <c r="AC3678" t="s">
        <v>89</v>
      </c>
      <c r="AD3678" t="str">
        <f t="shared" si="57"/>
        <v>10-60</v>
      </c>
      <c r="AE3678" t="str">
        <f>VLOOKUP(AD3678,'Main_Sub Desc'!C:D,2,)</f>
        <v>LPC from invoicing</v>
      </c>
      <c r="AF3678" t="str">
        <f>VLOOKUP(VALUE(H3678),'Main_Sub Desc'!F:G,2,)</f>
        <v>Wst Rev Late Payment</v>
      </c>
      <c r="AG3678">
        <f>IFERROR(VLOOKUP(VALUE(I3678),'PC Mapping'!A:F,6,),"")</f>
        <v>10720</v>
      </c>
      <c r="AH3678" s="13" t="str">
        <f>VLOOKUP(AG3678,'PC Mapping'!L:M,2,)</f>
        <v>All Other Sewer</v>
      </c>
    </row>
    <row r="3679" spans="1:34" x14ac:dyDescent="0.2">
      <c r="A3679" t="s">
        <v>17164</v>
      </c>
      <c r="B3679" t="s">
        <v>17160</v>
      </c>
      <c r="C3679" t="s">
        <v>4519</v>
      </c>
      <c r="D3679" t="s">
        <v>4520</v>
      </c>
      <c r="E3679" s="3">
        <v>45810</v>
      </c>
      <c r="F3679" t="s">
        <v>44</v>
      </c>
      <c r="G3679" t="s">
        <v>3742</v>
      </c>
      <c r="H3679" t="s">
        <v>3716</v>
      </c>
      <c r="I3679" t="s">
        <v>4708</v>
      </c>
      <c r="J3679" t="s">
        <v>4522</v>
      </c>
      <c r="K3679" s="2">
        <v>-5</v>
      </c>
      <c r="L3679" t="s">
        <v>44</v>
      </c>
      <c r="M3679" s="2">
        <v>-5</v>
      </c>
      <c r="N3679" t="s">
        <v>4523</v>
      </c>
      <c r="O3679" t="s">
        <v>4524</v>
      </c>
      <c r="P3679" t="s">
        <v>4826</v>
      </c>
      <c r="Q3679" t="s">
        <v>17165</v>
      </c>
      <c r="R3679" t="s">
        <v>44</v>
      </c>
      <c r="S3679" t="s">
        <v>4527</v>
      </c>
      <c r="T3679" s="3">
        <v>45810</v>
      </c>
      <c r="U3679" s="3">
        <v>45811</v>
      </c>
      <c r="V3679" s="2">
        <v>0</v>
      </c>
      <c r="W3679" t="s">
        <v>44</v>
      </c>
      <c r="X3679" t="s">
        <v>44</v>
      </c>
      <c r="Y3679" t="s">
        <v>17166</v>
      </c>
      <c r="Z3679" t="s">
        <v>3638</v>
      </c>
      <c r="AA3679" t="s">
        <v>4529</v>
      </c>
      <c r="AB3679" t="s">
        <v>4530</v>
      </c>
      <c r="AC3679" t="s">
        <v>89</v>
      </c>
      <c r="AD3679" t="str">
        <f t="shared" si="57"/>
        <v>10-60</v>
      </c>
      <c r="AE3679" t="str">
        <f>VLOOKUP(AD3679,'Main_Sub Desc'!C:D,2,)</f>
        <v>LPC from invoicing</v>
      </c>
      <c r="AF3679" t="str">
        <f>VLOOKUP(VALUE(H3679),'Main_Sub Desc'!F:G,2,)</f>
        <v>Wst Rev Late Payment</v>
      </c>
      <c r="AG3679">
        <f>IFERROR(VLOOKUP(VALUE(I3679),'PC Mapping'!A:F,6,),"")</f>
        <v>10720</v>
      </c>
      <c r="AH3679" s="13" t="str">
        <f>VLOOKUP(AG3679,'PC Mapping'!L:M,2,)</f>
        <v>All Other Sewer</v>
      </c>
    </row>
    <row r="3680" spans="1:34" x14ac:dyDescent="0.2">
      <c r="A3680" t="s">
        <v>17167</v>
      </c>
      <c r="B3680" t="s">
        <v>17160</v>
      </c>
      <c r="C3680" t="s">
        <v>4519</v>
      </c>
      <c r="D3680" t="s">
        <v>4520</v>
      </c>
      <c r="E3680" s="3">
        <v>45810</v>
      </c>
      <c r="F3680" t="s">
        <v>44</v>
      </c>
      <c r="G3680" t="s">
        <v>3742</v>
      </c>
      <c r="H3680" t="s">
        <v>3722</v>
      </c>
      <c r="I3680" t="s">
        <v>3752</v>
      </c>
      <c r="J3680" t="s">
        <v>4522</v>
      </c>
      <c r="K3680" s="2">
        <v>-5</v>
      </c>
      <c r="L3680" t="s">
        <v>44</v>
      </c>
      <c r="M3680" s="2">
        <v>-5</v>
      </c>
      <c r="N3680" t="s">
        <v>4523</v>
      </c>
      <c r="O3680" t="s">
        <v>4524</v>
      </c>
      <c r="P3680" t="s">
        <v>6684</v>
      </c>
      <c r="Q3680" t="s">
        <v>17168</v>
      </c>
      <c r="R3680" t="s">
        <v>44</v>
      </c>
      <c r="S3680" t="s">
        <v>4527</v>
      </c>
      <c r="T3680" s="3">
        <v>45810</v>
      </c>
      <c r="U3680" s="3">
        <v>45811</v>
      </c>
      <c r="V3680" s="2">
        <v>0</v>
      </c>
      <c r="W3680" t="s">
        <v>44</v>
      </c>
      <c r="X3680" t="s">
        <v>44</v>
      </c>
      <c r="Y3680" t="s">
        <v>17169</v>
      </c>
      <c r="Z3680" t="s">
        <v>1700</v>
      </c>
      <c r="AA3680" t="s">
        <v>4529</v>
      </c>
      <c r="AB3680" t="s">
        <v>4530</v>
      </c>
      <c r="AC3680" t="s">
        <v>89</v>
      </c>
      <c r="AD3680" t="str">
        <f t="shared" si="57"/>
        <v>10-60</v>
      </c>
      <c r="AE3680" t="str">
        <f>VLOOKUP(AD3680,'Main_Sub Desc'!C:D,2,)</f>
        <v>LPC from invoicing</v>
      </c>
      <c r="AF3680" t="str">
        <f>VLOOKUP(VALUE(H3680),'Main_Sub Desc'!F:G,2,)</f>
        <v>Wtr Rev Late Payment</v>
      </c>
      <c r="AG3680">
        <f>IFERROR(VLOOKUP(VALUE(I3680),'PC Mapping'!A:F,6,),"")</f>
        <v>10719</v>
      </c>
      <c r="AH3680" s="13" t="str">
        <f>VLOOKUP(AG3680,'PC Mapping'!L:M,2,)</f>
        <v>All Other Water</v>
      </c>
    </row>
    <row r="3681" spans="1:34" x14ac:dyDescent="0.2">
      <c r="A3681" t="s">
        <v>17170</v>
      </c>
      <c r="B3681" t="s">
        <v>17160</v>
      </c>
      <c r="C3681" t="s">
        <v>4519</v>
      </c>
      <c r="D3681" t="s">
        <v>4520</v>
      </c>
      <c r="E3681" s="3">
        <v>45810</v>
      </c>
      <c r="F3681" t="s">
        <v>44</v>
      </c>
      <c r="G3681" t="s">
        <v>3742</v>
      </c>
      <c r="H3681" t="s">
        <v>3716</v>
      </c>
      <c r="I3681" t="s">
        <v>4708</v>
      </c>
      <c r="J3681" t="s">
        <v>4522</v>
      </c>
      <c r="K3681" s="2">
        <v>-5</v>
      </c>
      <c r="L3681" t="s">
        <v>44</v>
      </c>
      <c r="M3681" s="2">
        <v>-5</v>
      </c>
      <c r="N3681" t="s">
        <v>4523</v>
      </c>
      <c r="O3681" t="s">
        <v>4524</v>
      </c>
      <c r="P3681" t="s">
        <v>15832</v>
      </c>
      <c r="Q3681" t="s">
        <v>17171</v>
      </c>
      <c r="R3681" t="s">
        <v>44</v>
      </c>
      <c r="S3681" t="s">
        <v>4527</v>
      </c>
      <c r="T3681" s="3">
        <v>45810</v>
      </c>
      <c r="U3681" s="3">
        <v>45811</v>
      </c>
      <c r="V3681" s="2">
        <v>0</v>
      </c>
      <c r="W3681" t="s">
        <v>44</v>
      </c>
      <c r="X3681" t="s">
        <v>44</v>
      </c>
      <c r="Y3681" t="s">
        <v>17172</v>
      </c>
      <c r="Z3681" t="s">
        <v>3634</v>
      </c>
      <c r="AA3681" t="s">
        <v>4529</v>
      </c>
      <c r="AB3681" t="s">
        <v>4530</v>
      </c>
      <c r="AC3681" t="s">
        <v>89</v>
      </c>
      <c r="AD3681" t="str">
        <f t="shared" si="57"/>
        <v>10-60</v>
      </c>
      <c r="AE3681" t="str">
        <f>VLOOKUP(AD3681,'Main_Sub Desc'!C:D,2,)</f>
        <v>LPC from invoicing</v>
      </c>
      <c r="AF3681" t="str">
        <f>VLOOKUP(VALUE(H3681),'Main_Sub Desc'!F:G,2,)</f>
        <v>Wst Rev Late Payment</v>
      </c>
      <c r="AG3681">
        <f>IFERROR(VLOOKUP(VALUE(I3681),'PC Mapping'!A:F,6,),"")</f>
        <v>10720</v>
      </c>
      <c r="AH3681" s="13" t="str">
        <f>VLOOKUP(AG3681,'PC Mapping'!L:M,2,)</f>
        <v>All Other Sewer</v>
      </c>
    </row>
    <row r="3682" spans="1:34" x14ac:dyDescent="0.2">
      <c r="A3682" t="s">
        <v>17173</v>
      </c>
      <c r="B3682" t="s">
        <v>17160</v>
      </c>
      <c r="C3682" t="s">
        <v>4519</v>
      </c>
      <c r="D3682" t="s">
        <v>4520</v>
      </c>
      <c r="E3682" s="3">
        <v>45810</v>
      </c>
      <c r="F3682" t="s">
        <v>44</v>
      </c>
      <c r="G3682" t="s">
        <v>3742</v>
      </c>
      <c r="H3682" t="s">
        <v>3722</v>
      </c>
      <c r="I3682" t="s">
        <v>4538</v>
      </c>
      <c r="J3682" t="s">
        <v>4522</v>
      </c>
      <c r="K3682" s="2">
        <v>-5</v>
      </c>
      <c r="L3682" t="s">
        <v>44</v>
      </c>
      <c r="M3682" s="2">
        <v>-5</v>
      </c>
      <c r="N3682" t="s">
        <v>4523</v>
      </c>
      <c r="O3682" t="s">
        <v>4524</v>
      </c>
      <c r="P3682" t="s">
        <v>4954</v>
      </c>
      <c r="Q3682" t="s">
        <v>17174</v>
      </c>
      <c r="R3682" t="s">
        <v>44</v>
      </c>
      <c r="S3682" t="s">
        <v>4527</v>
      </c>
      <c r="T3682" s="3">
        <v>45810</v>
      </c>
      <c r="U3682" s="3">
        <v>45811</v>
      </c>
      <c r="V3682" s="2">
        <v>0</v>
      </c>
      <c r="W3682" t="s">
        <v>44</v>
      </c>
      <c r="X3682" t="s">
        <v>44</v>
      </c>
      <c r="Y3682" t="s">
        <v>17175</v>
      </c>
      <c r="Z3682" t="s">
        <v>17176</v>
      </c>
      <c r="AA3682" t="s">
        <v>4529</v>
      </c>
      <c r="AB3682" t="s">
        <v>4530</v>
      </c>
      <c r="AC3682" t="s">
        <v>89</v>
      </c>
      <c r="AD3682" t="str">
        <f t="shared" si="57"/>
        <v>10-60</v>
      </c>
      <c r="AE3682" t="str">
        <f>VLOOKUP(AD3682,'Main_Sub Desc'!C:D,2,)</f>
        <v>LPC from invoicing</v>
      </c>
      <c r="AF3682" t="str">
        <f>VLOOKUP(VALUE(H3682),'Main_Sub Desc'!F:G,2,)</f>
        <v>Wtr Rev Late Payment</v>
      </c>
      <c r="AG3682">
        <f>IFERROR(VLOOKUP(VALUE(I3682),'PC Mapping'!A:F,6,),"")</f>
        <v>10469</v>
      </c>
      <c r="AH3682" s="13" t="str">
        <f>VLOOKUP(AG3682,'PC Mapping'!L:M,2,)</f>
        <v>Bolivar Water</v>
      </c>
    </row>
    <row r="3683" spans="1:34" x14ac:dyDescent="0.2">
      <c r="A3683" t="s">
        <v>17173</v>
      </c>
      <c r="B3683" t="s">
        <v>17160</v>
      </c>
      <c r="C3683" t="s">
        <v>4519</v>
      </c>
      <c r="D3683" t="s">
        <v>4520</v>
      </c>
      <c r="E3683" s="3">
        <v>45810</v>
      </c>
      <c r="F3683" t="s">
        <v>44</v>
      </c>
      <c r="G3683" t="s">
        <v>3742</v>
      </c>
      <c r="H3683" t="s">
        <v>3716</v>
      </c>
      <c r="I3683" t="s">
        <v>4534</v>
      </c>
      <c r="J3683" t="s">
        <v>4522</v>
      </c>
      <c r="K3683" s="2">
        <v>-5</v>
      </c>
      <c r="L3683" t="s">
        <v>44</v>
      </c>
      <c r="M3683" s="2">
        <v>-5</v>
      </c>
      <c r="N3683" t="s">
        <v>4523</v>
      </c>
      <c r="O3683" t="s">
        <v>4524</v>
      </c>
      <c r="P3683" t="s">
        <v>4954</v>
      </c>
      <c r="Q3683" t="s">
        <v>17177</v>
      </c>
      <c r="R3683" t="s">
        <v>44</v>
      </c>
      <c r="S3683" t="s">
        <v>4527</v>
      </c>
      <c r="T3683" s="3">
        <v>45810</v>
      </c>
      <c r="U3683" s="3">
        <v>45811</v>
      </c>
      <c r="V3683" s="2">
        <v>0</v>
      </c>
      <c r="W3683" t="s">
        <v>44</v>
      </c>
      <c r="X3683" t="s">
        <v>44</v>
      </c>
      <c r="Y3683" t="s">
        <v>17178</v>
      </c>
      <c r="Z3683" t="s">
        <v>17176</v>
      </c>
      <c r="AA3683" t="s">
        <v>4529</v>
      </c>
      <c r="AB3683" t="s">
        <v>4530</v>
      </c>
      <c r="AC3683" t="s">
        <v>89</v>
      </c>
      <c r="AD3683" t="str">
        <f t="shared" si="57"/>
        <v>10-60</v>
      </c>
      <c r="AE3683" t="str">
        <f>VLOOKUP(AD3683,'Main_Sub Desc'!C:D,2,)</f>
        <v>LPC from invoicing</v>
      </c>
      <c r="AF3683" t="str">
        <f>VLOOKUP(VALUE(H3683),'Main_Sub Desc'!F:G,2,)</f>
        <v>Wst Rev Late Payment</v>
      </c>
      <c r="AG3683">
        <f>IFERROR(VLOOKUP(VALUE(I3683),'PC Mapping'!A:F,6,),"")</f>
        <v>10514</v>
      </c>
      <c r="AH3683" s="13" t="str">
        <f>VLOOKUP(AG3683,'PC Mapping'!L:M,2,)</f>
        <v>Bolivar Sewer</v>
      </c>
    </row>
    <row r="3684" spans="1:34" x14ac:dyDescent="0.2">
      <c r="A3684" t="s">
        <v>17179</v>
      </c>
      <c r="B3684" t="s">
        <v>17180</v>
      </c>
      <c r="C3684" t="s">
        <v>4519</v>
      </c>
      <c r="D3684" t="s">
        <v>4520</v>
      </c>
      <c r="E3684" s="3">
        <v>45813</v>
      </c>
      <c r="F3684" t="s">
        <v>44</v>
      </c>
      <c r="G3684" t="s">
        <v>3742</v>
      </c>
      <c r="H3684" t="s">
        <v>3722</v>
      </c>
      <c r="I3684" t="s">
        <v>3752</v>
      </c>
      <c r="J3684" t="s">
        <v>4522</v>
      </c>
      <c r="K3684" s="2">
        <v>-5</v>
      </c>
      <c r="L3684" t="s">
        <v>44</v>
      </c>
      <c r="M3684" s="2">
        <v>-5</v>
      </c>
      <c r="N3684" t="s">
        <v>4523</v>
      </c>
      <c r="O3684" t="s">
        <v>4524</v>
      </c>
      <c r="P3684" t="s">
        <v>17181</v>
      </c>
      <c r="Q3684" t="s">
        <v>17182</v>
      </c>
      <c r="R3684" t="s">
        <v>44</v>
      </c>
      <c r="S3684" t="s">
        <v>4527</v>
      </c>
      <c r="T3684" s="3">
        <v>45813</v>
      </c>
      <c r="U3684" s="3">
        <v>45814</v>
      </c>
      <c r="V3684" s="2">
        <v>0</v>
      </c>
      <c r="W3684" t="s">
        <v>44</v>
      </c>
      <c r="X3684" t="s">
        <v>44</v>
      </c>
      <c r="Y3684" t="s">
        <v>17183</v>
      </c>
      <c r="Z3684" t="s">
        <v>3379</v>
      </c>
      <c r="AA3684" t="s">
        <v>4529</v>
      </c>
      <c r="AB3684" t="s">
        <v>4530</v>
      </c>
      <c r="AC3684" t="s">
        <v>89</v>
      </c>
      <c r="AD3684" t="str">
        <f t="shared" si="57"/>
        <v>10-60</v>
      </c>
      <c r="AE3684" t="str">
        <f>VLOOKUP(AD3684,'Main_Sub Desc'!C:D,2,)</f>
        <v>LPC from invoicing</v>
      </c>
      <c r="AF3684" t="str">
        <f>VLOOKUP(VALUE(H3684),'Main_Sub Desc'!F:G,2,)</f>
        <v>Wtr Rev Late Payment</v>
      </c>
      <c r="AG3684">
        <f>IFERROR(VLOOKUP(VALUE(I3684),'PC Mapping'!A:F,6,),"")</f>
        <v>10719</v>
      </c>
      <c r="AH3684" s="13" t="str">
        <f>VLOOKUP(AG3684,'PC Mapping'!L:M,2,)</f>
        <v>All Other Water</v>
      </c>
    </row>
    <row r="3685" spans="1:34" x14ac:dyDescent="0.2">
      <c r="A3685" t="s">
        <v>17184</v>
      </c>
      <c r="B3685" t="s">
        <v>17180</v>
      </c>
      <c r="C3685" t="s">
        <v>4519</v>
      </c>
      <c r="D3685" t="s">
        <v>4520</v>
      </c>
      <c r="E3685" s="3">
        <v>45813</v>
      </c>
      <c r="F3685" t="s">
        <v>44</v>
      </c>
      <c r="G3685" t="s">
        <v>3742</v>
      </c>
      <c r="H3685" t="s">
        <v>3722</v>
      </c>
      <c r="I3685" t="s">
        <v>3752</v>
      </c>
      <c r="J3685" t="s">
        <v>4522</v>
      </c>
      <c r="K3685" s="2">
        <v>-5</v>
      </c>
      <c r="L3685" t="s">
        <v>44</v>
      </c>
      <c r="M3685" s="2">
        <v>-5</v>
      </c>
      <c r="N3685" t="s">
        <v>4523</v>
      </c>
      <c r="O3685" t="s">
        <v>4524</v>
      </c>
      <c r="P3685" t="s">
        <v>10850</v>
      </c>
      <c r="Q3685" t="s">
        <v>17185</v>
      </c>
      <c r="R3685" t="s">
        <v>44</v>
      </c>
      <c r="S3685" t="s">
        <v>4527</v>
      </c>
      <c r="T3685" s="3">
        <v>45813</v>
      </c>
      <c r="U3685" s="3">
        <v>45814</v>
      </c>
      <c r="V3685" s="2">
        <v>0</v>
      </c>
      <c r="W3685" t="s">
        <v>44</v>
      </c>
      <c r="X3685" t="s">
        <v>44</v>
      </c>
      <c r="Y3685" t="s">
        <v>17186</v>
      </c>
      <c r="Z3685" t="s">
        <v>17187</v>
      </c>
      <c r="AA3685" t="s">
        <v>4529</v>
      </c>
      <c r="AB3685" t="s">
        <v>4530</v>
      </c>
      <c r="AC3685" t="s">
        <v>89</v>
      </c>
      <c r="AD3685" t="str">
        <f t="shared" si="57"/>
        <v>10-60</v>
      </c>
      <c r="AE3685" t="str">
        <f>VLOOKUP(AD3685,'Main_Sub Desc'!C:D,2,)</f>
        <v>LPC from invoicing</v>
      </c>
      <c r="AF3685" t="str">
        <f>VLOOKUP(VALUE(H3685),'Main_Sub Desc'!F:G,2,)</f>
        <v>Wtr Rev Late Payment</v>
      </c>
      <c r="AG3685">
        <f>IFERROR(VLOOKUP(VALUE(I3685),'PC Mapping'!A:F,6,),"")</f>
        <v>10719</v>
      </c>
      <c r="AH3685" s="13" t="str">
        <f>VLOOKUP(AG3685,'PC Mapping'!L:M,2,)</f>
        <v>All Other Water</v>
      </c>
    </row>
    <row r="3686" spans="1:34" x14ac:dyDescent="0.2">
      <c r="A3686" t="s">
        <v>17188</v>
      </c>
      <c r="B3686" t="s">
        <v>17189</v>
      </c>
      <c r="C3686" t="s">
        <v>4519</v>
      </c>
      <c r="D3686" t="s">
        <v>4520</v>
      </c>
      <c r="E3686" s="3">
        <v>45820</v>
      </c>
      <c r="F3686" t="s">
        <v>44</v>
      </c>
      <c r="G3686" t="s">
        <v>3742</v>
      </c>
      <c r="H3686" t="s">
        <v>3722</v>
      </c>
      <c r="I3686" t="s">
        <v>4538</v>
      </c>
      <c r="J3686" t="s">
        <v>4522</v>
      </c>
      <c r="K3686" s="2">
        <v>-5</v>
      </c>
      <c r="L3686" t="s">
        <v>44</v>
      </c>
      <c r="M3686" s="2">
        <v>-5</v>
      </c>
      <c r="N3686" t="s">
        <v>4523</v>
      </c>
      <c r="O3686" t="s">
        <v>4524</v>
      </c>
      <c r="P3686" t="s">
        <v>17190</v>
      </c>
      <c r="Q3686" t="s">
        <v>17191</v>
      </c>
      <c r="R3686" t="s">
        <v>44</v>
      </c>
      <c r="S3686" t="s">
        <v>4527</v>
      </c>
      <c r="T3686" s="3">
        <v>45820</v>
      </c>
      <c r="U3686" s="3">
        <v>45821</v>
      </c>
      <c r="V3686" s="2">
        <v>0</v>
      </c>
      <c r="W3686" t="s">
        <v>44</v>
      </c>
      <c r="X3686" t="s">
        <v>44</v>
      </c>
      <c r="Y3686" t="s">
        <v>17192</v>
      </c>
      <c r="Z3686" t="s">
        <v>418</v>
      </c>
      <c r="AA3686" t="s">
        <v>4529</v>
      </c>
      <c r="AB3686" t="s">
        <v>4530</v>
      </c>
      <c r="AC3686" t="s">
        <v>89</v>
      </c>
      <c r="AD3686" t="str">
        <f t="shared" si="57"/>
        <v>10-60</v>
      </c>
      <c r="AE3686" t="str">
        <f>VLOOKUP(AD3686,'Main_Sub Desc'!C:D,2,)</f>
        <v>LPC from invoicing</v>
      </c>
      <c r="AF3686" t="str">
        <f>VLOOKUP(VALUE(H3686),'Main_Sub Desc'!F:G,2,)</f>
        <v>Wtr Rev Late Payment</v>
      </c>
      <c r="AG3686">
        <f>IFERROR(VLOOKUP(VALUE(I3686),'PC Mapping'!A:F,6,),"")</f>
        <v>10469</v>
      </c>
      <c r="AH3686" s="13" t="str">
        <f>VLOOKUP(AG3686,'PC Mapping'!L:M,2,)</f>
        <v>Bolivar Water</v>
      </c>
    </row>
    <row r="3687" spans="1:34" x14ac:dyDescent="0.2">
      <c r="A3687" t="s">
        <v>17188</v>
      </c>
      <c r="B3687" t="s">
        <v>17189</v>
      </c>
      <c r="C3687" t="s">
        <v>4519</v>
      </c>
      <c r="D3687" t="s">
        <v>4520</v>
      </c>
      <c r="E3687" s="3">
        <v>45820</v>
      </c>
      <c r="F3687" t="s">
        <v>44</v>
      </c>
      <c r="G3687" t="s">
        <v>3742</v>
      </c>
      <c r="H3687" t="s">
        <v>3716</v>
      </c>
      <c r="I3687" t="s">
        <v>4534</v>
      </c>
      <c r="J3687" t="s">
        <v>4522</v>
      </c>
      <c r="K3687" s="2">
        <v>-5</v>
      </c>
      <c r="L3687" t="s">
        <v>44</v>
      </c>
      <c r="M3687" s="2">
        <v>-5</v>
      </c>
      <c r="N3687" t="s">
        <v>4523</v>
      </c>
      <c r="O3687" t="s">
        <v>4524</v>
      </c>
      <c r="P3687" t="s">
        <v>17190</v>
      </c>
      <c r="Q3687" t="s">
        <v>17193</v>
      </c>
      <c r="R3687" t="s">
        <v>44</v>
      </c>
      <c r="S3687" t="s">
        <v>4527</v>
      </c>
      <c r="T3687" s="3">
        <v>45820</v>
      </c>
      <c r="U3687" s="3">
        <v>45821</v>
      </c>
      <c r="V3687" s="2">
        <v>0</v>
      </c>
      <c r="W3687" t="s">
        <v>44</v>
      </c>
      <c r="X3687" t="s">
        <v>44</v>
      </c>
      <c r="Y3687" t="s">
        <v>17194</v>
      </c>
      <c r="Z3687" t="s">
        <v>418</v>
      </c>
      <c r="AA3687" t="s">
        <v>4529</v>
      </c>
      <c r="AB3687" t="s">
        <v>4530</v>
      </c>
      <c r="AC3687" t="s">
        <v>89</v>
      </c>
      <c r="AD3687" t="str">
        <f t="shared" si="57"/>
        <v>10-60</v>
      </c>
      <c r="AE3687" t="str">
        <f>VLOOKUP(AD3687,'Main_Sub Desc'!C:D,2,)</f>
        <v>LPC from invoicing</v>
      </c>
      <c r="AF3687" t="str">
        <f>VLOOKUP(VALUE(H3687),'Main_Sub Desc'!F:G,2,)</f>
        <v>Wst Rev Late Payment</v>
      </c>
      <c r="AG3687">
        <f>IFERROR(VLOOKUP(VALUE(I3687),'PC Mapping'!A:F,6,),"")</f>
        <v>10514</v>
      </c>
      <c r="AH3687" s="13" t="str">
        <f>VLOOKUP(AG3687,'PC Mapping'!L:M,2,)</f>
        <v>Bolivar Sewer</v>
      </c>
    </row>
    <row r="3688" spans="1:34" x14ac:dyDescent="0.2">
      <c r="A3688" t="s">
        <v>17195</v>
      </c>
      <c r="B3688" t="s">
        <v>17196</v>
      </c>
      <c r="C3688" t="s">
        <v>4519</v>
      </c>
      <c r="D3688" t="s">
        <v>4520</v>
      </c>
      <c r="E3688" s="3">
        <v>45824</v>
      </c>
      <c r="F3688" t="s">
        <v>44</v>
      </c>
      <c r="G3688" t="s">
        <v>3742</v>
      </c>
      <c r="H3688" t="s">
        <v>3722</v>
      </c>
      <c r="I3688" t="s">
        <v>4538</v>
      </c>
      <c r="J3688" t="s">
        <v>4522</v>
      </c>
      <c r="K3688" s="2">
        <v>-5</v>
      </c>
      <c r="L3688" t="s">
        <v>44</v>
      </c>
      <c r="M3688" s="2">
        <v>-5</v>
      </c>
      <c r="N3688" t="s">
        <v>4523</v>
      </c>
      <c r="O3688" t="s">
        <v>4524</v>
      </c>
      <c r="P3688" t="s">
        <v>14552</v>
      </c>
      <c r="Q3688" t="s">
        <v>17197</v>
      </c>
      <c r="R3688" t="s">
        <v>44</v>
      </c>
      <c r="S3688" t="s">
        <v>4527</v>
      </c>
      <c r="T3688" s="3">
        <v>45824</v>
      </c>
      <c r="U3688" s="3">
        <v>45825</v>
      </c>
      <c r="V3688" s="2">
        <v>0</v>
      </c>
      <c r="W3688" t="s">
        <v>44</v>
      </c>
      <c r="X3688" t="s">
        <v>44</v>
      </c>
      <c r="Y3688" t="s">
        <v>17198</v>
      </c>
      <c r="Z3688" t="s">
        <v>17199</v>
      </c>
      <c r="AA3688" t="s">
        <v>4529</v>
      </c>
      <c r="AB3688" t="s">
        <v>4530</v>
      </c>
      <c r="AC3688" t="s">
        <v>89</v>
      </c>
      <c r="AD3688" t="str">
        <f t="shared" si="57"/>
        <v>10-60</v>
      </c>
      <c r="AE3688" t="str">
        <f>VLOOKUP(AD3688,'Main_Sub Desc'!C:D,2,)</f>
        <v>LPC from invoicing</v>
      </c>
      <c r="AF3688" t="str">
        <f>VLOOKUP(VALUE(H3688),'Main_Sub Desc'!F:G,2,)</f>
        <v>Wtr Rev Late Payment</v>
      </c>
      <c r="AG3688">
        <f>IFERROR(VLOOKUP(VALUE(I3688),'PC Mapping'!A:F,6,),"")</f>
        <v>10469</v>
      </c>
      <c r="AH3688" s="13" t="str">
        <f>VLOOKUP(AG3688,'PC Mapping'!L:M,2,)</f>
        <v>Bolivar Water</v>
      </c>
    </row>
    <row r="3689" spans="1:34" x14ac:dyDescent="0.2">
      <c r="A3689" t="s">
        <v>17195</v>
      </c>
      <c r="B3689" t="s">
        <v>17196</v>
      </c>
      <c r="C3689" t="s">
        <v>4519</v>
      </c>
      <c r="D3689" t="s">
        <v>4520</v>
      </c>
      <c r="E3689" s="3">
        <v>45824</v>
      </c>
      <c r="F3689" t="s">
        <v>44</v>
      </c>
      <c r="G3689" t="s">
        <v>3742</v>
      </c>
      <c r="H3689" t="s">
        <v>3716</v>
      </c>
      <c r="I3689" t="s">
        <v>4534</v>
      </c>
      <c r="J3689" t="s">
        <v>4522</v>
      </c>
      <c r="K3689" s="2">
        <v>-5</v>
      </c>
      <c r="L3689" t="s">
        <v>44</v>
      </c>
      <c r="M3689" s="2">
        <v>-5</v>
      </c>
      <c r="N3689" t="s">
        <v>4523</v>
      </c>
      <c r="O3689" t="s">
        <v>4524</v>
      </c>
      <c r="P3689" t="s">
        <v>14552</v>
      </c>
      <c r="Q3689" t="s">
        <v>17200</v>
      </c>
      <c r="R3689" t="s">
        <v>44</v>
      </c>
      <c r="S3689" t="s">
        <v>4527</v>
      </c>
      <c r="T3689" s="3">
        <v>45824</v>
      </c>
      <c r="U3689" s="3">
        <v>45825</v>
      </c>
      <c r="V3689" s="2">
        <v>0</v>
      </c>
      <c r="W3689" t="s">
        <v>44</v>
      </c>
      <c r="X3689" t="s">
        <v>44</v>
      </c>
      <c r="Y3689" t="s">
        <v>17201</v>
      </c>
      <c r="Z3689" t="s">
        <v>17199</v>
      </c>
      <c r="AA3689" t="s">
        <v>4529</v>
      </c>
      <c r="AB3689" t="s">
        <v>4530</v>
      </c>
      <c r="AC3689" t="s">
        <v>89</v>
      </c>
      <c r="AD3689" t="str">
        <f t="shared" si="57"/>
        <v>10-60</v>
      </c>
      <c r="AE3689" t="str">
        <f>VLOOKUP(AD3689,'Main_Sub Desc'!C:D,2,)</f>
        <v>LPC from invoicing</v>
      </c>
      <c r="AF3689" t="str">
        <f>VLOOKUP(VALUE(H3689),'Main_Sub Desc'!F:G,2,)</f>
        <v>Wst Rev Late Payment</v>
      </c>
      <c r="AG3689">
        <f>IFERROR(VLOOKUP(VALUE(I3689),'PC Mapping'!A:F,6,),"")</f>
        <v>10514</v>
      </c>
      <c r="AH3689" s="13" t="str">
        <f>VLOOKUP(AG3689,'PC Mapping'!L:M,2,)</f>
        <v>Bolivar Sewer</v>
      </c>
    </row>
    <row r="3690" spans="1:34" x14ac:dyDescent="0.2">
      <c r="A3690" t="s">
        <v>17202</v>
      </c>
      <c r="B3690" t="s">
        <v>17196</v>
      </c>
      <c r="C3690" t="s">
        <v>4519</v>
      </c>
      <c r="D3690" t="s">
        <v>4520</v>
      </c>
      <c r="E3690" s="3">
        <v>45824</v>
      </c>
      <c r="F3690" t="s">
        <v>44</v>
      </c>
      <c r="G3690" t="s">
        <v>3742</v>
      </c>
      <c r="H3690" t="s">
        <v>3716</v>
      </c>
      <c r="I3690" t="s">
        <v>4534</v>
      </c>
      <c r="J3690" t="s">
        <v>4522</v>
      </c>
      <c r="K3690" s="2">
        <v>-5</v>
      </c>
      <c r="L3690" t="s">
        <v>44</v>
      </c>
      <c r="M3690" s="2">
        <v>-5</v>
      </c>
      <c r="N3690" t="s">
        <v>4523</v>
      </c>
      <c r="O3690" t="s">
        <v>4524</v>
      </c>
      <c r="P3690" t="s">
        <v>10456</v>
      </c>
      <c r="Q3690" t="s">
        <v>17203</v>
      </c>
      <c r="R3690" t="s">
        <v>44</v>
      </c>
      <c r="S3690" t="s">
        <v>4527</v>
      </c>
      <c r="T3690" s="3">
        <v>45824</v>
      </c>
      <c r="U3690" s="3">
        <v>45825</v>
      </c>
      <c r="V3690" s="2">
        <v>0</v>
      </c>
      <c r="W3690" t="s">
        <v>44</v>
      </c>
      <c r="X3690" t="s">
        <v>44</v>
      </c>
      <c r="Y3690" t="s">
        <v>17204</v>
      </c>
      <c r="Z3690" t="s">
        <v>1039</v>
      </c>
      <c r="AA3690" t="s">
        <v>4529</v>
      </c>
      <c r="AB3690" t="s">
        <v>4530</v>
      </c>
      <c r="AC3690" t="s">
        <v>89</v>
      </c>
      <c r="AD3690" t="str">
        <f t="shared" si="57"/>
        <v>10-60</v>
      </c>
      <c r="AE3690" t="str">
        <f>VLOOKUP(AD3690,'Main_Sub Desc'!C:D,2,)</f>
        <v>LPC from invoicing</v>
      </c>
      <c r="AF3690" t="str">
        <f>VLOOKUP(VALUE(H3690),'Main_Sub Desc'!F:G,2,)</f>
        <v>Wst Rev Late Payment</v>
      </c>
      <c r="AG3690">
        <f>IFERROR(VLOOKUP(VALUE(I3690),'PC Mapping'!A:F,6,),"")</f>
        <v>10514</v>
      </c>
      <c r="AH3690" s="13" t="str">
        <f>VLOOKUP(AG3690,'PC Mapping'!L:M,2,)</f>
        <v>Bolivar Sewer</v>
      </c>
    </row>
    <row r="3691" spans="1:34" x14ac:dyDescent="0.2">
      <c r="A3691" t="s">
        <v>17202</v>
      </c>
      <c r="B3691" t="s">
        <v>17196</v>
      </c>
      <c r="C3691" t="s">
        <v>4519</v>
      </c>
      <c r="D3691" t="s">
        <v>4520</v>
      </c>
      <c r="E3691" s="3">
        <v>45824</v>
      </c>
      <c r="F3691" t="s">
        <v>44</v>
      </c>
      <c r="G3691" t="s">
        <v>3742</v>
      </c>
      <c r="H3691" t="s">
        <v>3722</v>
      </c>
      <c r="I3691" t="s">
        <v>4538</v>
      </c>
      <c r="J3691" t="s">
        <v>4522</v>
      </c>
      <c r="K3691" s="2">
        <v>-5</v>
      </c>
      <c r="L3691" t="s">
        <v>44</v>
      </c>
      <c r="M3691" s="2">
        <v>-5</v>
      </c>
      <c r="N3691" t="s">
        <v>4523</v>
      </c>
      <c r="O3691" t="s">
        <v>4524</v>
      </c>
      <c r="P3691" t="s">
        <v>10456</v>
      </c>
      <c r="Q3691" t="s">
        <v>17205</v>
      </c>
      <c r="R3691" t="s">
        <v>44</v>
      </c>
      <c r="S3691" t="s">
        <v>4527</v>
      </c>
      <c r="T3691" s="3">
        <v>45824</v>
      </c>
      <c r="U3691" s="3">
        <v>45825</v>
      </c>
      <c r="V3691" s="2">
        <v>0</v>
      </c>
      <c r="W3691" t="s">
        <v>44</v>
      </c>
      <c r="X3691" t="s">
        <v>44</v>
      </c>
      <c r="Y3691" t="s">
        <v>17206</v>
      </c>
      <c r="Z3691" t="s">
        <v>1039</v>
      </c>
      <c r="AA3691" t="s">
        <v>4529</v>
      </c>
      <c r="AB3691" t="s">
        <v>4530</v>
      </c>
      <c r="AC3691" t="s">
        <v>89</v>
      </c>
      <c r="AD3691" t="str">
        <f t="shared" si="57"/>
        <v>10-60</v>
      </c>
      <c r="AE3691" t="str">
        <f>VLOOKUP(AD3691,'Main_Sub Desc'!C:D,2,)</f>
        <v>LPC from invoicing</v>
      </c>
      <c r="AF3691" t="str">
        <f>VLOOKUP(VALUE(H3691),'Main_Sub Desc'!F:G,2,)</f>
        <v>Wtr Rev Late Payment</v>
      </c>
      <c r="AG3691">
        <f>IFERROR(VLOOKUP(VALUE(I3691),'PC Mapping'!A:F,6,),"")</f>
        <v>10469</v>
      </c>
      <c r="AH3691" s="13" t="str">
        <f>VLOOKUP(AG3691,'PC Mapping'!L:M,2,)</f>
        <v>Bolivar Water</v>
      </c>
    </row>
    <row r="3692" spans="1:34" x14ac:dyDescent="0.2">
      <c r="A3692" t="s">
        <v>17207</v>
      </c>
      <c r="B3692" t="s">
        <v>17196</v>
      </c>
      <c r="C3692" t="s">
        <v>4519</v>
      </c>
      <c r="D3692" t="s">
        <v>4520</v>
      </c>
      <c r="E3692" s="3">
        <v>45824</v>
      </c>
      <c r="F3692" t="s">
        <v>44</v>
      </c>
      <c r="G3692" t="s">
        <v>3742</v>
      </c>
      <c r="H3692" t="s">
        <v>3716</v>
      </c>
      <c r="I3692" t="s">
        <v>4534</v>
      </c>
      <c r="J3692" t="s">
        <v>4522</v>
      </c>
      <c r="K3692" s="2">
        <v>-5</v>
      </c>
      <c r="L3692" t="s">
        <v>44</v>
      </c>
      <c r="M3692" s="2">
        <v>-5</v>
      </c>
      <c r="N3692" t="s">
        <v>4523</v>
      </c>
      <c r="O3692" t="s">
        <v>4524</v>
      </c>
      <c r="P3692" t="s">
        <v>12233</v>
      </c>
      <c r="Q3692" t="s">
        <v>17208</v>
      </c>
      <c r="R3692" t="s">
        <v>44</v>
      </c>
      <c r="S3692" t="s">
        <v>4527</v>
      </c>
      <c r="T3692" s="3">
        <v>45824</v>
      </c>
      <c r="U3692" s="3">
        <v>45825</v>
      </c>
      <c r="V3692" s="2">
        <v>0</v>
      </c>
      <c r="W3692" t="s">
        <v>44</v>
      </c>
      <c r="X3692" t="s">
        <v>44</v>
      </c>
      <c r="Y3692" t="s">
        <v>17209</v>
      </c>
      <c r="Z3692" t="s">
        <v>17210</v>
      </c>
      <c r="AA3692" t="s">
        <v>4529</v>
      </c>
      <c r="AB3692" t="s">
        <v>4530</v>
      </c>
      <c r="AC3692" t="s">
        <v>89</v>
      </c>
      <c r="AD3692" t="str">
        <f t="shared" si="57"/>
        <v>10-60</v>
      </c>
      <c r="AE3692" t="str">
        <f>VLOOKUP(AD3692,'Main_Sub Desc'!C:D,2,)</f>
        <v>LPC from invoicing</v>
      </c>
      <c r="AF3692" t="str">
        <f>VLOOKUP(VALUE(H3692),'Main_Sub Desc'!F:G,2,)</f>
        <v>Wst Rev Late Payment</v>
      </c>
      <c r="AG3692">
        <f>IFERROR(VLOOKUP(VALUE(I3692),'PC Mapping'!A:F,6,),"")</f>
        <v>10514</v>
      </c>
      <c r="AH3692" s="13" t="str">
        <f>VLOOKUP(AG3692,'PC Mapping'!L:M,2,)</f>
        <v>Bolivar Sewer</v>
      </c>
    </row>
    <row r="3693" spans="1:34" x14ac:dyDescent="0.2">
      <c r="A3693" t="s">
        <v>17207</v>
      </c>
      <c r="B3693" t="s">
        <v>17196</v>
      </c>
      <c r="C3693" t="s">
        <v>4519</v>
      </c>
      <c r="D3693" t="s">
        <v>4520</v>
      </c>
      <c r="E3693" s="3">
        <v>45824</v>
      </c>
      <c r="F3693" t="s">
        <v>44</v>
      </c>
      <c r="G3693" t="s">
        <v>3742</v>
      </c>
      <c r="H3693" t="s">
        <v>3722</v>
      </c>
      <c r="I3693" t="s">
        <v>4538</v>
      </c>
      <c r="J3693" t="s">
        <v>4522</v>
      </c>
      <c r="K3693" s="2">
        <v>-5</v>
      </c>
      <c r="L3693" t="s">
        <v>44</v>
      </c>
      <c r="M3693" s="2">
        <v>-5</v>
      </c>
      <c r="N3693" t="s">
        <v>4523</v>
      </c>
      <c r="O3693" t="s">
        <v>4524</v>
      </c>
      <c r="P3693" t="s">
        <v>12233</v>
      </c>
      <c r="Q3693" t="s">
        <v>17211</v>
      </c>
      <c r="R3693" t="s">
        <v>44</v>
      </c>
      <c r="S3693" t="s">
        <v>4527</v>
      </c>
      <c r="T3693" s="3">
        <v>45824</v>
      </c>
      <c r="U3693" s="3">
        <v>45825</v>
      </c>
      <c r="V3693" s="2">
        <v>0</v>
      </c>
      <c r="W3693" t="s">
        <v>44</v>
      </c>
      <c r="X3693" t="s">
        <v>44</v>
      </c>
      <c r="Y3693" t="s">
        <v>17212</v>
      </c>
      <c r="Z3693" t="s">
        <v>17210</v>
      </c>
      <c r="AA3693" t="s">
        <v>4529</v>
      </c>
      <c r="AB3693" t="s">
        <v>4530</v>
      </c>
      <c r="AC3693" t="s">
        <v>89</v>
      </c>
      <c r="AD3693" t="str">
        <f t="shared" si="57"/>
        <v>10-60</v>
      </c>
      <c r="AE3693" t="str">
        <f>VLOOKUP(AD3693,'Main_Sub Desc'!C:D,2,)</f>
        <v>LPC from invoicing</v>
      </c>
      <c r="AF3693" t="str">
        <f>VLOOKUP(VALUE(H3693),'Main_Sub Desc'!F:G,2,)</f>
        <v>Wtr Rev Late Payment</v>
      </c>
      <c r="AG3693">
        <f>IFERROR(VLOOKUP(VALUE(I3693),'PC Mapping'!A:F,6,),"")</f>
        <v>10469</v>
      </c>
      <c r="AH3693" s="13" t="str">
        <f>VLOOKUP(AG3693,'PC Mapping'!L:M,2,)</f>
        <v>Bolivar Water</v>
      </c>
    </row>
    <row r="3694" spans="1:34" x14ac:dyDescent="0.2">
      <c r="A3694" t="s">
        <v>17213</v>
      </c>
      <c r="B3694" t="s">
        <v>17196</v>
      </c>
      <c r="C3694" t="s">
        <v>4519</v>
      </c>
      <c r="D3694" t="s">
        <v>4520</v>
      </c>
      <c r="E3694" s="3">
        <v>45824</v>
      </c>
      <c r="F3694" t="s">
        <v>44</v>
      </c>
      <c r="G3694" t="s">
        <v>3742</v>
      </c>
      <c r="H3694" t="s">
        <v>3722</v>
      </c>
      <c r="I3694" t="s">
        <v>4538</v>
      </c>
      <c r="J3694" t="s">
        <v>4522</v>
      </c>
      <c r="K3694" s="2">
        <v>-5</v>
      </c>
      <c r="L3694" t="s">
        <v>44</v>
      </c>
      <c r="M3694" s="2">
        <v>-5</v>
      </c>
      <c r="N3694" t="s">
        <v>4523</v>
      </c>
      <c r="O3694" t="s">
        <v>4524</v>
      </c>
      <c r="P3694" t="s">
        <v>4666</v>
      </c>
      <c r="Q3694" t="s">
        <v>17214</v>
      </c>
      <c r="R3694" t="s">
        <v>44</v>
      </c>
      <c r="S3694" t="s">
        <v>4527</v>
      </c>
      <c r="T3694" s="3">
        <v>45824</v>
      </c>
      <c r="U3694" s="3">
        <v>45825</v>
      </c>
      <c r="V3694" s="2">
        <v>0</v>
      </c>
      <c r="W3694" t="s">
        <v>44</v>
      </c>
      <c r="X3694" t="s">
        <v>44</v>
      </c>
      <c r="Y3694" t="s">
        <v>17215</v>
      </c>
      <c r="Z3694" t="s">
        <v>17216</v>
      </c>
      <c r="AA3694" t="s">
        <v>4529</v>
      </c>
      <c r="AB3694" t="s">
        <v>4530</v>
      </c>
      <c r="AC3694" t="s">
        <v>89</v>
      </c>
      <c r="AD3694" t="str">
        <f t="shared" si="57"/>
        <v>10-60</v>
      </c>
      <c r="AE3694" t="str">
        <f>VLOOKUP(AD3694,'Main_Sub Desc'!C:D,2,)</f>
        <v>LPC from invoicing</v>
      </c>
      <c r="AF3694" t="str">
        <f>VLOOKUP(VALUE(H3694),'Main_Sub Desc'!F:G,2,)</f>
        <v>Wtr Rev Late Payment</v>
      </c>
      <c r="AG3694">
        <f>IFERROR(VLOOKUP(VALUE(I3694),'PC Mapping'!A:F,6,),"")</f>
        <v>10469</v>
      </c>
      <c r="AH3694" s="13" t="str">
        <f>VLOOKUP(AG3694,'PC Mapping'!L:M,2,)</f>
        <v>Bolivar Water</v>
      </c>
    </row>
    <row r="3695" spans="1:34" x14ac:dyDescent="0.2">
      <c r="A3695" t="s">
        <v>17213</v>
      </c>
      <c r="B3695" t="s">
        <v>17196</v>
      </c>
      <c r="C3695" t="s">
        <v>4519</v>
      </c>
      <c r="D3695" t="s">
        <v>4520</v>
      </c>
      <c r="E3695" s="3">
        <v>45824</v>
      </c>
      <c r="F3695" t="s">
        <v>44</v>
      </c>
      <c r="G3695" t="s">
        <v>3742</v>
      </c>
      <c r="H3695" t="s">
        <v>3716</v>
      </c>
      <c r="I3695" t="s">
        <v>4534</v>
      </c>
      <c r="J3695" t="s">
        <v>4522</v>
      </c>
      <c r="K3695" s="2">
        <v>-5</v>
      </c>
      <c r="L3695" t="s">
        <v>44</v>
      </c>
      <c r="M3695" s="2">
        <v>-5</v>
      </c>
      <c r="N3695" t="s">
        <v>4523</v>
      </c>
      <c r="O3695" t="s">
        <v>4524</v>
      </c>
      <c r="P3695" t="s">
        <v>4666</v>
      </c>
      <c r="Q3695" t="s">
        <v>17217</v>
      </c>
      <c r="R3695" t="s">
        <v>44</v>
      </c>
      <c r="S3695" t="s">
        <v>4527</v>
      </c>
      <c r="T3695" s="3">
        <v>45824</v>
      </c>
      <c r="U3695" s="3">
        <v>45825</v>
      </c>
      <c r="V3695" s="2">
        <v>0</v>
      </c>
      <c r="W3695" t="s">
        <v>44</v>
      </c>
      <c r="X3695" t="s">
        <v>44</v>
      </c>
      <c r="Y3695" t="s">
        <v>17218</v>
      </c>
      <c r="Z3695" t="s">
        <v>17216</v>
      </c>
      <c r="AA3695" t="s">
        <v>4529</v>
      </c>
      <c r="AB3695" t="s">
        <v>4530</v>
      </c>
      <c r="AC3695" t="s">
        <v>89</v>
      </c>
      <c r="AD3695" t="str">
        <f t="shared" si="57"/>
        <v>10-60</v>
      </c>
      <c r="AE3695" t="str">
        <f>VLOOKUP(AD3695,'Main_Sub Desc'!C:D,2,)</f>
        <v>LPC from invoicing</v>
      </c>
      <c r="AF3695" t="str">
        <f>VLOOKUP(VALUE(H3695),'Main_Sub Desc'!F:G,2,)</f>
        <v>Wst Rev Late Payment</v>
      </c>
      <c r="AG3695">
        <f>IFERROR(VLOOKUP(VALUE(I3695),'PC Mapping'!A:F,6,),"")</f>
        <v>10514</v>
      </c>
      <c r="AH3695" s="13" t="str">
        <f>VLOOKUP(AG3695,'PC Mapping'!L:M,2,)</f>
        <v>Bolivar Sewer</v>
      </c>
    </row>
    <row r="3696" spans="1:34" x14ac:dyDescent="0.2">
      <c r="A3696" t="s">
        <v>17219</v>
      </c>
      <c r="B3696" t="s">
        <v>17220</v>
      </c>
      <c r="C3696" t="s">
        <v>4519</v>
      </c>
      <c r="D3696" t="s">
        <v>4520</v>
      </c>
      <c r="E3696" s="3">
        <v>45825</v>
      </c>
      <c r="F3696" t="s">
        <v>44</v>
      </c>
      <c r="G3696" t="s">
        <v>3742</v>
      </c>
      <c r="H3696" t="s">
        <v>3716</v>
      </c>
      <c r="I3696" t="s">
        <v>4708</v>
      </c>
      <c r="J3696" t="s">
        <v>4522</v>
      </c>
      <c r="K3696" s="2">
        <v>-7.66</v>
      </c>
      <c r="L3696" t="s">
        <v>44</v>
      </c>
      <c r="M3696" s="2">
        <v>-7.66</v>
      </c>
      <c r="N3696" t="s">
        <v>4523</v>
      </c>
      <c r="O3696" t="s">
        <v>4524</v>
      </c>
      <c r="P3696" t="s">
        <v>5730</v>
      </c>
      <c r="Q3696" t="s">
        <v>17221</v>
      </c>
      <c r="R3696" t="s">
        <v>44</v>
      </c>
      <c r="S3696" t="s">
        <v>4527</v>
      </c>
      <c r="T3696" s="3">
        <v>45825</v>
      </c>
      <c r="U3696" s="3">
        <v>45826</v>
      </c>
      <c r="V3696" s="2">
        <v>0</v>
      </c>
      <c r="W3696" t="s">
        <v>44</v>
      </c>
      <c r="X3696" t="s">
        <v>44</v>
      </c>
      <c r="Y3696" t="s">
        <v>17222</v>
      </c>
      <c r="Z3696" t="s">
        <v>3623</v>
      </c>
      <c r="AA3696" t="s">
        <v>4529</v>
      </c>
      <c r="AB3696" t="s">
        <v>4530</v>
      </c>
      <c r="AC3696" t="s">
        <v>89</v>
      </c>
      <c r="AD3696" t="str">
        <f t="shared" si="57"/>
        <v>10-60</v>
      </c>
      <c r="AE3696" t="str">
        <f>VLOOKUP(AD3696,'Main_Sub Desc'!C:D,2,)</f>
        <v>LPC from invoicing</v>
      </c>
      <c r="AF3696" t="str">
        <f>VLOOKUP(VALUE(H3696),'Main_Sub Desc'!F:G,2,)</f>
        <v>Wst Rev Late Payment</v>
      </c>
      <c r="AG3696">
        <f>IFERROR(VLOOKUP(VALUE(I3696),'PC Mapping'!A:F,6,),"")</f>
        <v>10720</v>
      </c>
      <c r="AH3696" s="13" t="str">
        <f>VLOOKUP(AG3696,'PC Mapping'!L:M,2,)</f>
        <v>All Other Sewer</v>
      </c>
    </row>
    <row r="3697" spans="1:34" x14ac:dyDescent="0.2">
      <c r="A3697" t="s">
        <v>17223</v>
      </c>
      <c r="B3697" t="s">
        <v>17220</v>
      </c>
      <c r="C3697" t="s">
        <v>4519</v>
      </c>
      <c r="D3697" t="s">
        <v>4520</v>
      </c>
      <c r="E3697" s="3">
        <v>45825</v>
      </c>
      <c r="F3697" t="s">
        <v>44</v>
      </c>
      <c r="G3697" t="s">
        <v>3742</v>
      </c>
      <c r="H3697" t="s">
        <v>3722</v>
      </c>
      <c r="I3697" t="s">
        <v>3752</v>
      </c>
      <c r="J3697" t="s">
        <v>4522</v>
      </c>
      <c r="K3697" s="2">
        <v>-5.03</v>
      </c>
      <c r="L3697" t="s">
        <v>44</v>
      </c>
      <c r="M3697" s="2">
        <v>-5.03</v>
      </c>
      <c r="N3697" t="s">
        <v>4523</v>
      </c>
      <c r="O3697" t="s">
        <v>4524</v>
      </c>
      <c r="P3697" t="s">
        <v>17224</v>
      </c>
      <c r="Q3697" t="s">
        <v>17225</v>
      </c>
      <c r="R3697" t="s">
        <v>44</v>
      </c>
      <c r="S3697" t="s">
        <v>4527</v>
      </c>
      <c r="T3697" s="3">
        <v>45825</v>
      </c>
      <c r="U3697" s="3">
        <v>45826</v>
      </c>
      <c r="V3697" s="2">
        <v>0</v>
      </c>
      <c r="W3697" t="s">
        <v>44</v>
      </c>
      <c r="X3697" t="s">
        <v>44</v>
      </c>
      <c r="Y3697" t="s">
        <v>17226</v>
      </c>
      <c r="Z3697" t="s">
        <v>3179</v>
      </c>
      <c r="AA3697" t="s">
        <v>4529</v>
      </c>
      <c r="AB3697" t="s">
        <v>4530</v>
      </c>
      <c r="AC3697" t="s">
        <v>89</v>
      </c>
      <c r="AD3697" t="str">
        <f t="shared" si="57"/>
        <v>10-60</v>
      </c>
      <c r="AE3697" t="str">
        <f>VLOOKUP(AD3697,'Main_Sub Desc'!C:D,2,)</f>
        <v>LPC from invoicing</v>
      </c>
      <c r="AF3697" t="str">
        <f>VLOOKUP(VALUE(H3697),'Main_Sub Desc'!F:G,2,)</f>
        <v>Wtr Rev Late Payment</v>
      </c>
      <c r="AG3697">
        <f>IFERROR(VLOOKUP(VALUE(I3697),'PC Mapping'!A:F,6,),"")</f>
        <v>10719</v>
      </c>
      <c r="AH3697" s="13" t="str">
        <f>VLOOKUP(AG3697,'PC Mapping'!L:M,2,)</f>
        <v>All Other Water</v>
      </c>
    </row>
    <row r="3698" spans="1:34" x14ac:dyDescent="0.2">
      <c r="A3698" t="s">
        <v>17227</v>
      </c>
      <c r="B3698" t="s">
        <v>17220</v>
      </c>
      <c r="C3698" t="s">
        <v>4519</v>
      </c>
      <c r="D3698" t="s">
        <v>4520</v>
      </c>
      <c r="E3698" s="3">
        <v>45825</v>
      </c>
      <c r="F3698" t="s">
        <v>44</v>
      </c>
      <c r="G3698" t="s">
        <v>3742</v>
      </c>
      <c r="H3698" t="s">
        <v>3722</v>
      </c>
      <c r="I3698" t="s">
        <v>4538</v>
      </c>
      <c r="J3698" t="s">
        <v>4522</v>
      </c>
      <c r="K3698" s="2">
        <v>-5</v>
      </c>
      <c r="L3698" t="s">
        <v>44</v>
      </c>
      <c r="M3698" s="2">
        <v>-5</v>
      </c>
      <c r="N3698" t="s">
        <v>4523</v>
      </c>
      <c r="O3698" t="s">
        <v>4524</v>
      </c>
      <c r="P3698" t="s">
        <v>6743</v>
      </c>
      <c r="Q3698" t="s">
        <v>17228</v>
      </c>
      <c r="R3698" t="s">
        <v>44</v>
      </c>
      <c r="S3698" t="s">
        <v>4527</v>
      </c>
      <c r="T3698" s="3">
        <v>45825</v>
      </c>
      <c r="U3698" s="3">
        <v>45826</v>
      </c>
      <c r="V3698" s="2">
        <v>0</v>
      </c>
      <c r="W3698" t="s">
        <v>44</v>
      </c>
      <c r="X3698" t="s">
        <v>44</v>
      </c>
      <c r="Y3698" t="s">
        <v>17229</v>
      </c>
      <c r="Z3698" t="s">
        <v>841</v>
      </c>
      <c r="AA3698" t="s">
        <v>4529</v>
      </c>
      <c r="AB3698" t="s">
        <v>4530</v>
      </c>
      <c r="AC3698" t="s">
        <v>89</v>
      </c>
      <c r="AD3698" t="str">
        <f t="shared" si="57"/>
        <v>10-60</v>
      </c>
      <c r="AE3698" t="str">
        <f>VLOOKUP(AD3698,'Main_Sub Desc'!C:D,2,)</f>
        <v>LPC from invoicing</v>
      </c>
      <c r="AF3698" t="str">
        <f>VLOOKUP(VALUE(H3698),'Main_Sub Desc'!F:G,2,)</f>
        <v>Wtr Rev Late Payment</v>
      </c>
      <c r="AG3698">
        <f>IFERROR(VLOOKUP(VALUE(I3698),'PC Mapping'!A:F,6,),"")</f>
        <v>10469</v>
      </c>
      <c r="AH3698" s="13" t="str">
        <f>VLOOKUP(AG3698,'PC Mapping'!L:M,2,)</f>
        <v>Bolivar Water</v>
      </c>
    </row>
    <row r="3699" spans="1:34" x14ac:dyDescent="0.2">
      <c r="A3699" t="s">
        <v>17227</v>
      </c>
      <c r="B3699" t="s">
        <v>17220</v>
      </c>
      <c r="C3699" t="s">
        <v>4519</v>
      </c>
      <c r="D3699" t="s">
        <v>4520</v>
      </c>
      <c r="E3699" s="3">
        <v>45825</v>
      </c>
      <c r="F3699" t="s">
        <v>44</v>
      </c>
      <c r="G3699" t="s">
        <v>3742</v>
      </c>
      <c r="H3699" t="s">
        <v>3716</v>
      </c>
      <c r="I3699" t="s">
        <v>4534</v>
      </c>
      <c r="J3699" t="s">
        <v>4522</v>
      </c>
      <c r="K3699" s="2">
        <v>-5</v>
      </c>
      <c r="L3699" t="s">
        <v>44</v>
      </c>
      <c r="M3699" s="2">
        <v>-5</v>
      </c>
      <c r="N3699" t="s">
        <v>4523</v>
      </c>
      <c r="O3699" t="s">
        <v>4524</v>
      </c>
      <c r="P3699" t="s">
        <v>6743</v>
      </c>
      <c r="Q3699" t="s">
        <v>17230</v>
      </c>
      <c r="R3699" t="s">
        <v>44</v>
      </c>
      <c r="S3699" t="s">
        <v>4527</v>
      </c>
      <c r="T3699" s="3">
        <v>45825</v>
      </c>
      <c r="U3699" s="3">
        <v>45826</v>
      </c>
      <c r="V3699" s="2">
        <v>0</v>
      </c>
      <c r="W3699" t="s">
        <v>44</v>
      </c>
      <c r="X3699" t="s">
        <v>44</v>
      </c>
      <c r="Y3699" t="s">
        <v>17231</v>
      </c>
      <c r="Z3699" t="s">
        <v>841</v>
      </c>
      <c r="AA3699" t="s">
        <v>4529</v>
      </c>
      <c r="AB3699" t="s">
        <v>4530</v>
      </c>
      <c r="AC3699" t="s">
        <v>89</v>
      </c>
      <c r="AD3699" t="str">
        <f t="shared" si="57"/>
        <v>10-60</v>
      </c>
      <c r="AE3699" t="str">
        <f>VLOOKUP(AD3699,'Main_Sub Desc'!C:D,2,)</f>
        <v>LPC from invoicing</v>
      </c>
      <c r="AF3699" t="str">
        <f>VLOOKUP(VALUE(H3699),'Main_Sub Desc'!F:G,2,)</f>
        <v>Wst Rev Late Payment</v>
      </c>
      <c r="AG3699">
        <f>IFERROR(VLOOKUP(VALUE(I3699),'PC Mapping'!A:F,6,),"")</f>
        <v>10514</v>
      </c>
      <c r="AH3699" s="13" t="str">
        <f>VLOOKUP(AG3699,'PC Mapping'!L:M,2,)</f>
        <v>Bolivar Sewer</v>
      </c>
    </row>
    <row r="3700" spans="1:34" x14ac:dyDescent="0.2">
      <c r="A3700" t="s">
        <v>17232</v>
      </c>
      <c r="B3700" t="s">
        <v>17233</v>
      </c>
      <c r="C3700" t="s">
        <v>4519</v>
      </c>
      <c r="D3700" t="s">
        <v>4520</v>
      </c>
      <c r="E3700" s="3">
        <v>45825</v>
      </c>
      <c r="F3700" t="s">
        <v>44</v>
      </c>
      <c r="G3700" t="s">
        <v>3742</v>
      </c>
      <c r="H3700" t="s">
        <v>3716</v>
      </c>
      <c r="I3700" t="s">
        <v>4534</v>
      </c>
      <c r="J3700" t="s">
        <v>4522</v>
      </c>
      <c r="K3700" s="2">
        <v>-5</v>
      </c>
      <c r="L3700" t="s">
        <v>44</v>
      </c>
      <c r="M3700" s="2">
        <v>-5</v>
      </c>
      <c r="N3700" t="s">
        <v>4523</v>
      </c>
      <c r="O3700" t="s">
        <v>4524</v>
      </c>
      <c r="P3700" t="s">
        <v>10141</v>
      </c>
      <c r="Q3700" t="s">
        <v>17234</v>
      </c>
      <c r="R3700" t="s">
        <v>44</v>
      </c>
      <c r="S3700" t="s">
        <v>4527</v>
      </c>
      <c r="T3700" s="3">
        <v>45825</v>
      </c>
      <c r="U3700" s="3">
        <v>45826</v>
      </c>
      <c r="V3700" s="2">
        <v>0</v>
      </c>
      <c r="W3700" t="s">
        <v>44</v>
      </c>
      <c r="X3700" t="s">
        <v>44</v>
      </c>
      <c r="Y3700" t="s">
        <v>17235</v>
      </c>
      <c r="Z3700" t="s">
        <v>1002</v>
      </c>
      <c r="AA3700" t="s">
        <v>4529</v>
      </c>
      <c r="AB3700" t="s">
        <v>4530</v>
      </c>
      <c r="AC3700" t="s">
        <v>89</v>
      </c>
      <c r="AD3700" t="str">
        <f t="shared" si="57"/>
        <v>10-60</v>
      </c>
      <c r="AE3700" t="str">
        <f>VLOOKUP(AD3700,'Main_Sub Desc'!C:D,2,)</f>
        <v>LPC from invoicing</v>
      </c>
      <c r="AF3700" t="str">
        <f>VLOOKUP(VALUE(H3700),'Main_Sub Desc'!F:G,2,)</f>
        <v>Wst Rev Late Payment</v>
      </c>
      <c r="AG3700">
        <f>IFERROR(VLOOKUP(VALUE(I3700),'PC Mapping'!A:F,6,),"")</f>
        <v>10514</v>
      </c>
      <c r="AH3700" s="13" t="str">
        <f>VLOOKUP(AG3700,'PC Mapping'!L:M,2,)</f>
        <v>Bolivar Sewer</v>
      </c>
    </row>
    <row r="3701" spans="1:34" x14ac:dyDescent="0.2">
      <c r="A3701" t="s">
        <v>17232</v>
      </c>
      <c r="B3701" t="s">
        <v>17233</v>
      </c>
      <c r="C3701" t="s">
        <v>4519</v>
      </c>
      <c r="D3701" t="s">
        <v>4520</v>
      </c>
      <c r="E3701" s="3">
        <v>45825</v>
      </c>
      <c r="F3701" t="s">
        <v>44</v>
      </c>
      <c r="G3701" t="s">
        <v>3742</v>
      </c>
      <c r="H3701" t="s">
        <v>3722</v>
      </c>
      <c r="I3701" t="s">
        <v>4538</v>
      </c>
      <c r="J3701" t="s">
        <v>4522</v>
      </c>
      <c r="K3701" s="2">
        <v>-5</v>
      </c>
      <c r="L3701" t="s">
        <v>44</v>
      </c>
      <c r="M3701" s="2">
        <v>-5</v>
      </c>
      <c r="N3701" t="s">
        <v>4523</v>
      </c>
      <c r="O3701" t="s">
        <v>4524</v>
      </c>
      <c r="P3701" t="s">
        <v>10141</v>
      </c>
      <c r="Q3701" t="s">
        <v>17236</v>
      </c>
      <c r="R3701" t="s">
        <v>44</v>
      </c>
      <c r="S3701" t="s">
        <v>4527</v>
      </c>
      <c r="T3701" s="3">
        <v>45825</v>
      </c>
      <c r="U3701" s="3">
        <v>45826</v>
      </c>
      <c r="V3701" s="2">
        <v>0</v>
      </c>
      <c r="W3701" t="s">
        <v>44</v>
      </c>
      <c r="X3701" t="s">
        <v>44</v>
      </c>
      <c r="Y3701" t="s">
        <v>17237</v>
      </c>
      <c r="Z3701" t="s">
        <v>1002</v>
      </c>
      <c r="AA3701" t="s">
        <v>4529</v>
      </c>
      <c r="AB3701" t="s">
        <v>4530</v>
      </c>
      <c r="AC3701" t="s">
        <v>89</v>
      </c>
      <c r="AD3701" t="str">
        <f t="shared" si="57"/>
        <v>10-60</v>
      </c>
      <c r="AE3701" t="str">
        <f>VLOOKUP(AD3701,'Main_Sub Desc'!C:D,2,)</f>
        <v>LPC from invoicing</v>
      </c>
      <c r="AF3701" t="str">
        <f>VLOOKUP(VALUE(H3701),'Main_Sub Desc'!F:G,2,)</f>
        <v>Wtr Rev Late Payment</v>
      </c>
      <c r="AG3701">
        <f>IFERROR(VLOOKUP(VALUE(I3701),'PC Mapping'!A:F,6,),"")</f>
        <v>10469</v>
      </c>
      <c r="AH3701" s="13" t="str">
        <f>VLOOKUP(AG3701,'PC Mapping'!L:M,2,)</f>
        <v>Bolivar Water</v>
      </c>
    </row>
    <row r="3702" spans="1:34" x14ac:dyDescent="0.2">
      <c r="A3702" t="s">
        <v>17238</v>
      </c>
      <c r="B3702" t="s">
        <v>17220</v>
      </c>
      <c r="C3702" t="s">
        <v>4519</v>
      </c>
      <c r="D3702" t="s">
        <v>4520</v>
      </c>
      <c r="E3702" s="3">
        <v>45825</v>
      </c>
      <c r="F3702" t="s">
        <v>44</v>
      </c>
      <c r="G3702" t="s">
        <v>3742</v>
      </c>
      <c r="H3702" t="s">
        <v>3722</v>
      </c>
      <c r="I3702" t="s">
        <v>3752</v>
      </c>
      <c r="J3702" t="s">
        <v>4522</v>
      </c>
      <c r="K3702" s="2">
        <v>-5</v>
      </c>
      <c r="L3702" t="s">
        <v>44</v>
      </c>
      <c r="M3702" s="2">
        <v>-5</v>
      </c>
      <c r="N3702" t="s">
        <v>4523</v>
      </c>
      <c r="O3702" t="s">
        <v>4524</v>
      </c>
      <c r="P3702" t="s">
        <v>6126</v>
      </c>
      <c r="Q3702" t="s">
        <v>17239</v>
      </c>
      <c r="R3702" t="s">
        <v>44</v>
      </c>
      <c r="S3702" t="s">
        <v>4527</v>
      </c>
      <c r="T3702" s="3">
        <v>45825</v>
      </c>
      <c r="U3702" s="3">
        <v>45826</v>
      </c>
      <c r="V3702" s="2">
        <v>0</v>
      </c>
      <c r="W3702" t="s">
        <v>44</v>
      </c>
      <c r="X3702" t="s">
        <v>44</v>
      </c>
      <c r="Y3702" t="s">
        <v>17240</v>
      </c>
      <c r="Z3702" t="s">
        <v>1920</v>
      </c>
      <c r="AA3702" t="s">
        <v>4529</v>
      </c>
      <c r="AB3702" t="s">
        <v>4530</v>
      </c>
      <c r="AC3702" t="s">
        <v>89</v>
      </c>
      <c r="AD3702" t="str">
        <f t="shared" si="57"/>
        <v>10-60</v>
      </c>
      <c r="AE3702" t="str">
        <f>VLOOKUP(AD3702,'Main_Sub Desc'!C:D,2,)</f>
        <v>LPC from invoicing</v>
      </c>
      <c r="AF3702" t="str">
        <f>VLOOKUP(VALUE(H3702),'Main_Sub Desc'!F:G,2,)</f>
        <v>Wtr Rev Late Payment</v>
      </c>
      <c r="AG3702">
        <f>IFERROR(VLOOKUP(VALUE(I3702),'PC Mapping'!A:F,6,),"")</f>
        <v>10719</v>
      </c>
      <c r="AH3702" s="13" t="str">
        <f>VLOOKUP(AG3702,'PC Mapping'!L:M,2,)</f>
        <v>All Other Water</v>
      </c>
    </row>
    <row r="3703" spans="1:34" x14ac:dyDescent="0.2">
      <c r="A3703" t="s">
        <v>17241</v>
      </c>
      <c r="B3703" t="s">
        <v>17220</v>
      </c>
      <c r="C3703" t="s">
        <v>4519</v>
      </c>
      <c r="D3703" t="s">
        <v>4520</v>
      </c>
      <c r="E3703" s="3">
        <v>45825</v>
      </c>
      <c r="F3703" t="s">
        <v>44</v>
      </c>
      <c r="G3703" t="s">
        <v>3742</v>
      </c>
      <c r="H3703" t="s">
        <v>3716</v>
      </c>
      <c r="I3703" t="s">
        <v>4708</v>
      </c>
      <c r="J3703" t="s">
        <v>4522</v>
      </c>
      <c r="K3703" s="2">
        <v>-5</v>
      </c>
      <c r="L3703" t="s">
        <v>44</v>
      </c>
      <c r="M3703" s="2">
        <v>-5</v>
      </c>
      <c r="N3703" t="s">
        <v>4523</v>
      </c>
      <c r="O3703" t="s">
        <v>4524</v>
      </c>
      <c r="P3703" t="s">
        <v>12263</v>
      </c>
      <c r="Q3703" t="s">
        <v>17242</v>
      </c>
      <c r="R3703" t="s">
        <v>44</v>
      </c>
      <c r="S3703" t="s">
        <v>4527</v>
      </c>
      <c r="T3703" s="3">
        <v>45825</v>
      </c>
      <c r="U3703" s="3">
        <v>45826</v>
      </c>
      <c r="V3703" s="2">
        <v>0</v>
      </c>
      <c r="W3703" t="s">
        <v>44</v>
      </c>
      <c r="X3703" t="s">
        <v>44</v>
      </c>
      <c r="Y3703" t="s">
        <v>17243</v>
      </c>
      <c r="Z3703" t="s">
        <v>17244</v>
      </c>
      <c r="AA3703" t="s">
        <v>4529</v>
      </c>
      <c r="AB3703" t="s">
        <v>4530</v>
      </c>
      <c r="AC3703" t="s">
        <v>89</v>
      </c>
      <c r="AD3703" t="str">
        <f t="shared" si="57"/>
        <v>10-60</v>
      </c>
      <c r="AE3703" t="str">
        <f>VLOOKUP(AD3703,'Main_Sub Desc'!C:D,2,)</f>
        <v>LPC from invoicing</v>
      </c>
      <c r="AF3703" t="str">
        <f>VLOOKUP(VALUE(H3703),'Main_Sub Desc'!F:G,2,)</f>
        <v>Wst Rev Late Payment</v>
      </c>
      <c r="AG3703">
        <f>IFERROR(VLOOKUP(VALUE(I3703),'PC Mapping'!A:F,6,),"")</f>
        <v>10720</v>
      </c>
      <c r="AH3703" s="13" t="str">
        <f>VLOOKUP(AG3703,'PC Mapping'!L:M,2,)</f>
        <v>All Other Sewer</v>
      </c>
    </row>
    <row r="3704" spans="1:34" x14ac:dyDescent="0.2">
      <c r="A3704" t="s">
        <v>17245</v>
      </c>
      <c r="B3704" t="s">
        <v>17233</v>
      </c>
      <c r="C3704" t="s">
        <v>4519</v>
      </c>
      <c r="D3704" t="s">
        <v>4520</v>
      </c>
      <c r="E3704" s="3">
        <v>45825</v>
      </c>
      <c r="F3704" t="s">
        <v>44</v>
      </c>
      <c r="G3704" t="s">
        <v>3742</v>
      </c>
      <c r="H3704" t="s">
        <v>3716</v>
      </c>
      <c r="I3704" t="s">
        <v>4708</v>
      </c>
      <c r="J3704" t="s">
        <v>4522</v>
      </c>
      <c r="K3704" s="2">
        <v>-5</v>
      </c>
      <c r="L3704" t="s">
        <v>44</v>
      </c>
      <c r="M3704" s="2">
        <v>-5</v>
      </c>
      <c r="N3704" t="s">
        <v>4523</v>
      </c>
      <c r="O3704" t="s">
        <v>4524</v>
      </c>
      <c r="P3704" t="s">
        <v>17246</v>
      </c>
      <c r="Q3704" t="s">
        <v>17247</v>
      </c>
      <c r="R3704" t="s">
        <v>44</v>
      </c>
      <c r="S3704" t="s">
        <v>4527</v>
      </c>
      <c r="T3704" s="3">
        <v>45825</v>
      </c>
      <c r="U3704" s="3">
        <v>45826</v>
      </c>
      <c r="V3704" s="2">
        <v>0</v>
      </c>
      <c r="W3704" t="s">
        <v>44</v>
      </c>
      <c r="X3704" t="s">
        <v>44</v>
      </c>
      <c r="Y3704" t="s">
        <v>17248</v>
      </c>
      <c r="Z3704" t="s">
        <v>3692</v>
      </c>
      <c r="AA3704" t="s">
        <v>4529</v>
      </c>
      <c r="AB3704" t="s">
        <v>4530</v>
      </c>
      <c r="AC3704" t="s">
        <v>89</v>
      </c>
      <c r="AD3704" t="str">
        <f t="shared" si="57"/>
        <v>10-60</v>
      </c>
      <c r="AE3704" t="str">
        <f>VLOOKUP(AD3704,'Main_Sub Desc'!C:D,2,)</f>
        <v>LPC from invoicing</v>
      </c>
      <c r="AF3704" t="str">
        <f>VLOOKUP(VALUE(H3704),'Main_Sub Desc'!F:G,2,)</f>
        <v>Wst Rev Late Payment</v>
      </c>
      <c r="AG3704">
        <f>IFERROR(VLOOKUP(VALUE(I3704),'PC Mapping'!A:F,6,),"")</f>
        <v>10720</v>
      </c>
      <c r="AH3704" s="13" t="str">
        <f>VLOOKUP(AG3704,'PC Mapping'!L:M,2,)</f>
        <v>All Other Sewer</v>
      </c>
    </row>
    <row r="3705" spans="1:34" x14ac:dyDescent="0.2">
      <c r="A3705" t="s">
        <v>17249</v>
      </c>
      <c r="B3705" t="s">
        <v>17233</v>
      </c>
      <c r="C3705" t="s">
        <v>4519</v>
      </c>
      <c r="D3705" t="s">
        <v>4520</v>
      </c>
      <c r="E3705" s="3">
        <v>45825</v>
      </c>
      <c r="F3705" t="s">
        <v>44</v>
      </c>
      <c r="G3705" t="s">
        <v>3742</v>
      </c>
      <c r="H3705" t="s">
        <v>3716</v>
      </c>
      <c r="I3705" t="s">
        <v>4534</v>
      </c>
      <c r="J3705" t="s">
        <v>4522</v>
      </c>
      <c r="K3705" s="2">
        <v>-5</v>
      </c>
      <c r="L3705" t="s">
        <v>44</v>
      </c>
      <c r="M3705" s="2">
        <v>-5</v>
      </c>
      <c r="N3705" t="s">
        <v>4523</v>
      </c>
      <c r="O3705" t="s">
        <v>4524</v>
      </c>
      <c r="P3705" t="s">
        <v>17250</v>
      </c>
      <c r="Q3705" t="s">
        <v>17251</v>
      </c>
      <c r="R3705" t="s">
        <v>44</v>
      </c>
      <c r="S3705" t="s">
        <v>4527</v>
      </c>
      <c r="T3705" s="3">
        <v>45825</v>
      </c>
      <c r="U3705" s="3">
        <v>45826</v>
      </c>
      <c r="V3705" s="2">
        <v>0</v>
      </c>
      <c r="W3705" t="s">
        <v>44</v>
      </c>
      <c r="X3705" t="s">
        <v>44</v>
      </c>
      <c r="Y3705" t="s">
        <v>17252</v>
      </c>
      <c r="Z3705" t="s">
        <v>1285</v>
      </c>
      <c r="AA3705" t="s">
        <v>4529</v>
      </c>
      <c r="AB3705" t="s">
        <v>4530</v>
      </c>
      <c r="AC3705" t="s">
        <v>89</v>
      </c>
      <c r="AD3705" t="str">
        <f t="shared" si="57"/>
        <v>10-60</v>
      </c>
      <c r="AE3705" t="str">
        <f>VLOOKUP(AD3705,'Main_Sub Desc'!C:D,2,)</f>
        <v>LPC from invoicing</v>
      </c>
      <c r="AF3705" t="str">
        <f>VLOOKUP(VALUE(H3705),'Main_Sub Desc'!F:G,2,)</f>
        <v>Wst Rev Late Payment</v>
      </c>
      <c r="AG3705">
        <f>IFERROR(VLOOKUP(VALUE(I3705),'PC Mapping'!A:F,6,),"")</f>
        <v>10514</v>
      </c>
      <c r="AH3705" s="13" t="str">
        <f>VLOOKUP(AG3705,'PC Mapping'!L:M,2,)</f>
        <v>Bolivar Sewer</v>
      </c>
    </row>
    <row r="3706" spans="1:34" x14ac:dyDescent="0.2">
      <c r="A3706" t="s">
        <v>17249</v>
      </c>
      <c r="B3706" t="s">
        <v>17233</v>
      </c>
      <c r="C3706" t="s">
        <v>4519</v>
      </c>
      <c r="D3706" t="s">
        <v>4520</v>
      </c>
      <c r="E3706" s="3">
        <v>45825</v>
      </c>
      <c r="F3706" t="s">
        <v>44</v>
      </c>
      <c r="G3706" t="s">
        <v>3742</v>
      </c>
      <c r="H3706" t="s">
        <v>3722</v>
      </c>
      <c r="I3706" t="s">
        <v>4538</v>
      </c>
      <c r="J3706" t="s">
        <v>4522</v>
      </c>
      <c r="K3706" s="2">
        <v>-5</v>
      </c>
      <c r="L3706" t="s">
        <v>44</v>
      </c>
      <c r="M3706" s="2">
        <v>-5</v>
      </c>
      <c r="N3706" t="s">
        <v>4523</v>
      </c>
      <c r="O3706" t="s">
        <v>4524</v>
      </c>
      <c r="P3706" t="s">
        <v>17250</v>
      </c>
      <c r="Q3706" t="s">
        <v>17253</v>
      </c>
      <c r="R3706" t="s">
        <v>44</v>
      </c>
      <c r="S3706" t="s">
        <v>4527</v>
      </c>
      <c r="T3706" s="3">
        <v>45825</v>
      </c>
      <c r="U3706" s="3">
        <v>45826</v>
      </c>
      <c r="V3706" s="2">
        <v>0</v>
      </c>
      <c r="W3706" t="s">
        <v>44</v>
      </c>
      <c r="X3706" t="s">
        <v>44</v>
      </c>
      <c r="Y3706" t="s">
        <v>17254</v>
      </c>
      <c r="Z3706" t="s">
        <v>1285</v>
      </c>
      <c r="AA3706" t="s">
        <v>4529</v>
      </c>
      <c r="AB3706" t="s">
        <v>4530</v>
      </c>
      <c r="AC3706" t="s">
        <v>89</v>
      </c>
      <c r="AD3706" t="str">
        <f t="shared" si="57"/>
        <v>10-60</v>
      </c>
      <c r="AE3706" t="str">
        <f>VLOOKUP(AD3706,'Main_Sub Desc'!C:D,2,)</f>
        <v>LPC from invoicing</v>
      </c>
      <c r="AF3706" t="str">
        <f>VLOOKUP(VALUE(H3706),'Main_Sub Desc'!F:G,2,)</f>
        <v>Wtr Rev Late Payment</v>
      </c>
      <c r="AG3706">
        <f>IFERROR(VLOOKUP(VALUE(I3706),'PC Mapping'!A:F,6,),"")</f>
        <v>10469</v>
      </c>
      <c r="AH3706" s="13" t="str">
        <f>VLOOKUP(AG3706,'PC Mapping'!L:M,2,)</f>
        <v>Bolivar Water</v>
      </c>
    </row>
    <row r="3707" spans="1:34" x14ac:dyDescent="0.2">
      <c r="A3707" t="s">
        <v>17255</v>
      </c>
      <c r="B3707" t="s">
        <v>17233</v>
      </c>
      <c r="C3707" t="s">
        <v>4519</v>
      </c>
      <c r="D3707" t="s">
        <v>4520</v>
      </c>
      <c r="E3707" s="3">
        <v>45825</v>
      </c>
      <c r="F3707" t="s">
        <v>44</v>
      </c>
      <c r="G3707" t="s">
        <v>3742</v>
      </c>
      <c r="H3707" t="s">
        <v>3722</v>
      </c>
      <c r="I3707" t="s">
        <v>3752</v>
      </c>
      <c r="J3707" t="s">
        <v>4522</v>
      </c>
      <c r="K3707" s="2">
        <v>-14.91</v>
      </c>
      <c r="L3707" t="s">
        <v>44</v>
      </c>
      <c r="M3707" s="2">
        <v>-14.91</v>
      </c>
      <c r="N3707" t="s">
        <v>4523</v>
      </c>
      <c r="O3707" t="s">
        <v>4524</v>
      </c>
      <c r="P3707" t="s">
        <v>17256</v>
      </c>
      <c r="Q3707" t="s">
        <v>17257</v>
      </c>
      <c r="R3707" t="s">
        <v>44</v>
      </c>
      <c r="S3707" t="s">
        <v>4527</v>
      </c>
      <c r="T3707" s="3">
        <v>45825</v>
      </c>
      <c r="U3707" s="3">
        <v>45826</v>
      </c>
      <c r="V3707" s="2">
        <v>0</v>
      </c>
      <c r="W3707" t="s">
        <v>44</v>
      </c>
      <c r="X3707" t="s">
        <v>44</v>
      </c>
      <c r="Y3707" t="s">
        <v>17258</v>
      </c>
      <c r="Z3707" t="s">
        <v>2022</v>
      </c>
      <c r="AA3707" t="s">
        <v>4529</v>
      </c>
      <c r="AB3707" t="s">
        <v>4530</v>
      </c>
      <c r="AC3707" t="s">
        <v>89</v>
      </c>
      <c r="AD3707" t="str">
        <f t="shared" si="57"/>
        <v>10-60</v>
      </c>
      <c r="AE3707" t="str">
        <f>VLOOKUP(AD3707,'Main_Sub Desc'!C:D,2,)</f>
        <v>LPC from invoicing</v>
      </c>
      <c r="AF3707" t="str">
        <f>VLOOKUP(VALUE(H3707),'Main_Sub Desc'!F:G,2,)</f>
        <v>Wtr Rev Late Payment</v>
      </c>
      <c r="AG3707">
        <f>IFERROR(VLOOKUP(VALUE(I3707),'PC Mapping'!A:F,6,),"")</f>
        <v>10719</v>
      </c>
      <c r="AH3707" s="13" t="str">
        <f>VLOOKUP(AG3707,'PC Mapping'!L:M,2,)</f>
        <v>All Other Water</v>
      </c>
    </row>
    <row r="3708" spans="1:34" x14ac:dyDescent="0.2">
      <c r="A3708" t="s">
        <v>17259</v>
      </c>
      <c r="B3708" t="s">
        <v>17233</v>
      </c>
      <c r="C3708" t="s">
        <v>4519</v>
      </c>
      <c r="D3708" t="s">
        <v>4520</v>
      </c>
      <c r="E3708" s="3">
        <v>45825</v>
      </c>
      <c r="F3708" t="s">
        <v>44</v>
      </c>
      <c r="G3708" t="s">
        <v>3742</v>
      </c>
      <c r="H3708" t="s">
        <v>3716</v>
      </c>
      <c r="I3708" t="s">
        <v>4708</v>
      </c>
      <c r="J3708" t="s">
        <v>4522</v>
      </c>
      <c r="K3708" s="2">
        <v>-7.82</v>
      </c>
      <c r="L3708" t="s">
        <v>44</v>
      </c>
      <c r="M3708" s="2">
        <v>-7.82</v>
      </c>
      <c r="N3708" t="s">
        <v>4523</v>
      </c>
      <c r="O3708" t="s">
        <v>4524</v>
      </c>
      <c r="P3708" t="s">
        <v>5686</v>
      </c>
      <c r="Q3708" t="s">
        <v>17260</v>
      </c>
      <c r="R3708" t="s">
        <v>44</v>
      </c>
      <c r="S3708" t="s">
        <v>4527</v>
      </c>
      <c r="T3708" s="3">
        <v>45825</v>
      </c>
      <c r="U3708" s="3">
        <v>45826</v>
      </c>
      <c r="V3708" s="2">
        <v>0</v>
      </c>
      <c r="W3708" t="s">
        <v>44</v>
      </c>
      <c r="X3708" t="s">
        <v>44</v>
      </c>
      <c r="Y3708" t="s">
        <v>17261</v>
      </c>
      <c r="Z3708" t="s">
        <v>3616</v>
      </c>
      <c r="AA3708" t="s">
        <v>4529</v>
      </c>
      <c r="AB3708" t="s">
        <v>4530</v>
      </c>
      <c r="AC3708" t="s">
        <v>89</v>
      </c>
      <c r="AD3708" t="str">
        <f t="shared" si="57"/>
        <v>10-60</v>
      </c>
      <c r="AE3708" t="str">
        <f>VLOOKUP(AD3708,'Main_Sub Desc'!C:D,2,)</f>
        <v>LPC from invoicing</v>
      </c>
      <c r="AF3708" t="str">
        <f>VLOOKUP(VALUE(H3708),'Main_Sub Desc'!F:G,2,)</f>
        <v>Wst Rev Late Payment</v>
      </c>
      <c r="AG3708">
        <f>IFERROR(VLOOKUP(VALUE(I3708),'PC Mapping'!A:F,6,),"")</f>
        <v>10720</v>
      </c>
      <c r="AH3708" s="13" t="str">
        <f>VLOOKUP(AG3708,'PC Mapping'!L:M,2,)</f>
        <v>All Other Sewer</v>
      </c>
    </row>
    <row r="3709" spans="1:34" x14ac:dyDescent="0.2">
      <c r="A3709" t="s">
        <v>17262</v>
      </c>
      <c r="B3709" t="s">
        <v>17233</v>
      </c>
      <c r="C3709" t="s">
        <v>4519</v>
      </c>
      <c r="D3709" t="s">
        <v>4520</v>
      </c>
      <c r="E3709" s="3">
        <v>45825</v>
      </c>
      <c r="F3709" t="s">
        <v>44</v>
      </c>
      <c r="G3709" t="s">
        <v>3742</v>
      </c>
      <c r="H3709" t="s">
        <v>3722</v>
      </c>
      <c r="I3709" t="s">
        <v>4538</v>
      </c>
      <c r="J3709" t="s">
        <v>4522</v>
      </c>
      <c r="K3709" s="2">
        <v>-5</v>
      </c>
      <c r="L3709" t="s">
        <v>44</v>
      </c>
      <c r="M3709" s="2">
        <v>-5</v>
      </c>
      <c r="N3709" t="s">
        <v>4523</v>
      </c>
      <c r="O3709" t="s">
        <v>4524</v>
      </c>
      <c r="P3709" t="s">
        <v>17263</v>
      </c>
      <c r="Q3709" t="s">
        <v>17264</v>
      </c>
      <c r="R3709" t="s">
        <v>44</v>
      </c>
      <c r="S3709" t="s">
        <v>4527</v>
      </c>
      <c r="T3709" s="3">
        <v>45825</v>
      </c>
      <c r="U3709" s="3">
        <v>45826</v>
      </c>
      <c r="V3709" s="2">
        <v>0</v>
      </c>
      <c r="W3709" t="s">
        <v>44</v>
      </c>
      <c r="X3709" t="s">
        <v>44</v>
      </c>
      <c r="Y3709" t="s">
        <v>17265</v>
      </c>
      <c r="Z3709" t="s">
        <v>1156</v>
      </c>
      <c r="AA3709" t="s">
        <v>4529</v>
      </c>
      <c r="AB3709" t="s">
        <v>4530</v>
      </c>
      <c r="AC3709" t="s">
        <v>89</v>
      </c>
      <c r="AD3709" t="str">
        <f t="shared" si="57"/>
        <v>10-60</v>
      </c>
      <c r="AE3709" t="str">
        <f>VLOOKUP(AD3709,'Main_Sub Desc'!C:D,2,)</f>
        <v>LPC from invoicing</v>
      </c>
      <c r="AF3709" t="str">
        <f>VLOOKUP(VALUE(H3709),'Main_Sub Desc'!F:G,2,)</f>
        <v>Wtr Rev Late Payment</v>
      </c>
      <c r="AG3709">
        <f>IFERROR(VLOOKUP(VALUE(I3709),'PC Mapping'!A:F,6,),"")</f>
        <v>10469</v>
      </c>
      <c r="AH3709" s="13" t="str">
        <f>VLOOKUP(AG3709,'PC Mapping'!L:M,2,)</f>
        <v>Bolivar Water</v>
      </c>
    </row>
    <row r="3710" spans="1:34" x14ac:dyDescent="0.2">
      <c r="A3710" t="s">
        <v>17262</v>
      </c>
      <c r="B3710" t="s">
        <v>17233</v>
      </c>
      <c r="C3710" t="s">
        <v>4519</v>
      </c>
      <c r="D3710" t="s">
        <v>4520</v>
      </c>
      <c r="E3710" s="3">
        <v>45825</v>
      </c>
      <c r="F3710" t="s">
        <v>44</v>
      </c>
      <c r="G3710" t="s">
        <v>3742</v>
      </c>
      <c r="H3710" t="s">
        <v>3716</v>
      </c>
      <c r="I3710" t="s">
        <v>4534</v>
      </c>
      <c r="J3710" t="s">
        <v>4522</v>
      </c>
      <c r="K3710" s="2">
        <v>-5</v>
      </c>
      <c r="L3710" t="s">
        <v>44</v>
      </c>
      <c r="M3710" s="2">
        <v>-5</v>
      </c>
      <c r="N3710" t="s">
        <v>4523</v>
      </c>
      <c r="O3710" t="s">
        <v>4524</v>
      </c>
      <c r="P3710" t="s">
        <v>17263</v>
      </c>
      <c r="Q3710" t="s">
        <v>17266</v>
      </c>
      <c r="R3710" t="s">
        <v>44</v>
      </c>
      <c r="S3710" t="s">
        <v>4527</v>
      </c>
      <c r="T3710" s="3">
        <v>45825</v>
      </c>
      <c r="U3710" s="3">
        <v>45826</v>
      </c>
      <c r="V3710" s="2">
        <v>0</v>
      </c>
      <c r="W3710" t="s">
        <v>44</v>
      </c>
      <c r="X3710" t="s">
        <v>44</v>
      </c>
      <c r="Y3710" t="s">
        <v>17267</v>
      </c>
      <c r="Z3710" t="s">
        <v>1156</v>
      </c>
      <c r="AA3710" t="s">
        <v>4529</v>
      </c>
      <c r="AB3710" t="s">
        <v>4530</v>
      </c>
      <c r="AC3710" t="s">
        <v>89</v>
      </c>
      <c r="AD3710" t="str">
        <f t="shared" si="57"/>
        <v>10-60</v>
      </c>
      <c r="AE3710" t="str">
        <f>VLOOKUP(AD3710,'Main_Sub Desc'!C:D,2,)</f>
        <v>LPC from invoicing</v>
      </c>
      <c r="AF3710" t="str">
        <f>VLOOKUP(VALUE(H3710),'Main_Sub Desc'!F:G,2,)</f>
        <v>Wst Rev Late Payment</v>
      </c>
      <c r="AG3710">
        <f>IFERROR(VLOOKUP(VALUE(I3710),'PC Mapping'!A:F,6,),"")</f>
        <v>10514</v>
      </c>
      <c r="AH3710" s="13" t="str">
        <f>VLOOKUP(AG3710,'PC Mapping'!L:M,2,)</f>
        <v>Bolivar Sewer</v>
      </c>
    </row>
    <row r="3711" spans="1:34" x14ac:dyDescent="0.2">
      <c r="A3711" t="s">
        <v>17268</v>
      </c>
      <c r="B3711" t="s">
        <v>17269</v>
      </c>
      <c r="C3711" t="s">
        <v>4519</v>
      </c>
      <c r="D3711" t="s">
        <v>4520</v>
      </c>
      <c r="E3711" s="3">
        <v>45833</v>
      </c>
      <c r="F3711" t="s">
        <v>44</v>
      </c>
      <c r="G3711" t="s">
        <v>3742</v>
      </c>
      <c r="H3711" t="s">
        <v>3722</v>
      </c>
      <c r="I3711" t="s">
        <v>3752</v>
      </c>
      <c r="J3711" t="s">
        <v>4522</v>
      </c>
      <c r="K3711" s="2">
        <v>-5.24</v>
      </c>
      <c r="L3711" t="s">
        <v>44</v>
      </c>
      <c r="M3711" s="2">
        <v>-5.24</v>
      </c>
      <c r="N3711" t="s">
        <v>4523</v>
      </c>
      <c r="O3711" t="s">
        <v>4524</v>
      </c>
      <c r="P3711" t="s">
        <v>11325</v>
      </c>
      <c r="Q3711" t="s">
        <v>17270</v>
      </c>
      <c r="R3711" t="s">
        <v>44</v>
      </c>
      <c r="S3711" t="s">
        <v>4527</v>
      </c>
      <c r="T3711" s="3">
        <v>45833</v>
      </c>
      <c r="U3711" s="3">
        <v>45834</v>
      </c>
      <c r="V3711" s="2">
        <v>0</v>
      </c>
      <c r="W3711" t="s">
        <v>44</v>
      </c>
      <c r="X3711" t="s">
        <v>44</v>
      </c>
      <c r="Y3711" t="s">
        <v>17271</v>
      </c>
      <c r="Z3711" t="s">
        <v>17272</v>
      </c>
      <c r="AA3711" t="s">
        <v>4529</v>
      </c>
      <c r="AB3711" t="s">
        <v>4530</v>
      </c>
      <c r="AC3711" t="s">
        <v>89</v>
      </c>
      <c r="AD3711" t="str">
        <f t="shared" si="57"/>
        <v>10-60</v>
      </c>
      <c r="AE3711" t="str">
        <f>VLOOKUP(AD3711,'Main_Sub Desc'!C:D,2,)</f>
        <v>LPC from invoicing</v>
      </c>
      <c r="AF3711" t="str">
        <f>VLOOKUP(VALUE(H3711),'Main_Sub Desc'!F:G,2,)</f>
        <v>Wtr Rev Late Payment</v>
      </c>
      <c r="AG3711">
        <f>IFERROR(VLOOKUP(VALUE(I3711),'PC Mapping'!A:F,6,),"")</f>
        <v>10719</v>
      </c>
      <c r="AH3711" s="13" t="str">
        <f>VLOOKUP(AG3711,'PC Mapping'!L:M,2,)</f>
        <v>All Other Water</v>
      </c>
    </row>
    <row r="3712" spans="1:34" x14ac:dyDescent="0.2">
      <c r="A3712" t="s">
        <v>17273</v>
      </c>
      <c r="B3712" t="s">
        <v>17269</v>
      </c>
      <c r="C3712" t="s">
        <v>4519</v>
      </c>
      <c r="D3712" t="s">
        <v>4520</v>
      </c>
      <c r="E3712" s="3">
        <v>45833</v>
      </c>
      <c r="F3712" t="s">
        <v>44</v>
      </c>
      <c r="G3712" t="s">
        <v>3742</v>
      </c>
      <c r="H3712" t="s">
        <v>3722</v>
      </c>
      <c r="I3712" t="s">
        <v>3752</v>
      </c>
      <c r="J3712" t="s">
        <v>4522</v>
      </c>
      <c r="K3712" s="2">
        <v>-5</v>
      </c>
      <c r="L3712" t="s">
        <v>44</v>
      </c>
      <c r="M3712" s="2">
        <v>-5</v>
      </c>
      <c r="N3712" t="s">
        <v>4523</v>
      </c>
      <c r="O3712" t="s">
        <v>4524</v>
      </c>
      <c r="P3712" t="s">
        <v>8828</v>
      </c>
      <c r="Q3712" t="s">
        <v>17274</v>
      </c>
      <c r="R3712" t="s">
        <v>44</v>
      </c>
      <c r="S3712" t="s">
        <v>4527</v>
      </c>
      <c r="T3712" s="3">
        <v>45833</v>
      </c>
      <c r="U3712" s="3">
        <v>45834</v>
      </c>
      <c r="V3712" s="2">
        <v>0</v>
      </c>
      <c r="W3712" t="s">
        <v>44</v>
      </c>
      <c r="X3712" t="s">
        <v>44</v>
      </c>
      <c r="Y3712" t="s">
        <v>17275</v>
      </c>
      <c r="Z3712" t="s">
        <v>17276</v>
      </c>
      <c r="AA3712" t="s">
        <v>4529</v>
      </c>
      <c r="AB3712" t="s">
        <v>4530</v>
      </c>
      <c r="AC3712" t="s">
        <v>89</v>
      </c>
      <c r="AD3712" t="str">
        <f t="shared" si="57"/>
        <v>10-60</v>
      </c>
      <c r="AE3712" t="str">
        <f>VLOOKUP(AD3712,'Main_Sub Desc'!C:D,2,)</f>
        <v>LPC from invoicing</v>
      </c>
      <c r="AF3712" t="str">
        <f>VLOOKUP(VALUE(H3712),'Main_Sub Desc'!F:G,2,)</f>
        <v>Wtr Rev Late Payment</v>
      </c>
      <c r="AG3712">
        <f>IFERROR(VLOOKUP(VALUE(I3712),'PC Mapping'!A:F,6,),"")</f>
        <v>10719</v>
      </c>
      <c r="AH3712" s="13" t="str">
        <f>VLOOKUP(AG3712,'PC Mapping'!L:M,2,)</f>
        <v>All Other Water</v>
      </c>
    </row>
    <row r="3713" spans="1:34" x14ac:dyDescent="0.2">
      <c r="A3713" t="s">
        <v>17277</v>
      </c>
      <c r="B3713" t="s">
        <v>17269</v>
      </c>
      <c r="C3713" t="s">
        <v>4519</v>
      </c>
      <c r="D3713" t="s">
        <v>4520</v>
      </c>
      <c r="E3713" s="3">
        <v>45833</v>
      </c>
      <c r="F3713" t="s">
        <v>44</v>
      </c>
      <c r="G3713" t="s">
        <v>3742</v>
      </c>
      <c r="H3713" t="s">
        <v>3722</v>
      </c>
      <c r="I3713" t="s">
        <v>3752</v>
      </c>
      <c r="J3713" t="s">
        <v>4522</v>
      </c>
      <c r="K3713" s="2">
        <v>-5</v>
      </c>
      <c r="L3713" t="s">
        <v>44</v>
      </c>
      <c r="M3713" s="2">
        <v>-5</v>
      </c>
      <c r="N3713" t="s">
        <v>4523</v>
      </c>
      <c r="O3713" t="s">
        <v>4524</v>
      </c>
      <c r="P3713" t="s">
        <v>9340</v>
      </c>
      <c r="Q3713" t="s">
        <v>17278</v>
      </c>
      <c r="R3713" t="s">
        <v>44</v>
      </c>
      <c r="S3713" t="s">
        <v>4527</v>
      </c>
      <c r="T3713" s="3">
        <v>45833</v>
      </c>
      <c r="U3713" s="3">
        <v>45834</v>
      </c>
      <c r="V3713" s="2">
        <v>0</v>
      </c>
      <c r="W3713" t="s">
        <v>44</v>
      </c>
      <c r="X3713" t="s">
        <v>44</v>
      </c>
      <c r="Y3713" t="s">
        <v>17279</v>
      </c>
      <c r="Z3713" t="s">
        <v>17280</v>
      </c>
      <c r="AA3713" t="s">
        <v>4529</v>
      </c>
      <c r="AB3713" t="s">
        <v>4530</v>
      </c>
      <c r="AC3713" t="s">
        <v>99</v>
      </c>
      <c r="AD3713" t="str">
        <f t="shared" si="57"/>
        <v>10-60</v>
      </c>
      <c r="AE3713" t="str">
        <f>VLOOKUP(AD3713,'Main_Sub Desc'!C:D,2,)</f>
        <v>LPC from invoicing</v>
      </c>
      <c r="AF3713" t="str">
        <f>VLOOKUP(VALUE(H3713),'Main_Sub Desc'!F:G,2,)</f>
        <v>Wtr Rev Late Payment</v>
      </c>
      <c r="AG3713">
        <f>IFERROR(VLOOKUP(VALUE(I3713),'PC Mapping'!A:F,6,),"")</f>
        <v>10719</v>
      </c>
      <c r="AH3713" s="13" t="str">
        <f>VLOOKUP(AG3713,'PC Mapping'!L:M,2,)</f>
        <v>All Other Water</v>
      </c>
    </row>
    <row r="3714" spans="1:34" x14ac:dyDescent="0.2">
      <c r="A3714" t="s">
        <v>17281</v>
      </c>
      <c r="B3714" t="s">
        <v>17269</v>
      </c>
      <c r="C3714" t="s">
        <v>4519</v>
      </c>
      <c r="D3714" t="s">
        <v>4520</v>
      </c>
      <c r="E3714" s="3">
        <v>45833</v>
      </c>
      <c r="F3714" t="s">
        <v>44</v>
      </c>
      <c r="G3714" t="s">
        <v>3742</v>
      </c>
      <c r="H3714" t="s">
        <v>3722</v>
      </c>
      <c r="I3714" t="s">
        <v>3752</v>
      </c>
      <c r="J3714" t="s">
        <v>4522</v>
      </c>
      <c r="K3714" s="2">
        <v>-8.4499999999999993</v>
      </c>
      <c r="L3714" t="s">
        <v>44</v>
      </c>
      <c r="M3714" s="2">
        <v>-8.4499999999999993</v>
      </c>
      <c r="N3714" t="s">
        <v>4523</v>
      </c>
      <c r="O3714" t="s">
        <v>4524</v>
      </c>
      <c r="P3714" t="s">
        <v>13306</v>
      </c>
      <c r="Q3714" t="s">
        <v>17282</v>
      </c>
      <c r="R3714" t="s">
        <v>44</v>
      </c>
      <c r="S3714" t="s">
        <v>4527</v>
      </c>
      <c r="T3714" s="3">
        <v>45833</v>
      </c>
      <c r="U3714" s="3">
        <v>45834</v>
      </c>
      <c r="V3714" s="2">
        <v>0</v>
      </c>
      <c r="W3714" t="s">
        <v>44</v>
      </c>
      <c r="X3714" t="s">
        <v>44</v>
      </c>
      <c r="Y3714" t="s">
        <v>16085</v>
      </c>
      <c r="Z3714" t="s">
        <v>16086</v>
      </c>
      <c r="AA3714" t="s">
        <v>4529</v>
      </c>
      <c r="AB3714" t="s">
        <v>4530</v>
      </c>
      <c r="AC3714" t="s">
        <v>89</v>
      </c>
      <c r="AD3714" t="str">
        <f t="shared" si="57"/>
        <v>10-60</v>
      </c>
      <c r="AE3714" t="str">
        <f>VLOOKUP(AD3714,'Main_Sub Desc'!C:D,2,)</f>
        <v>LPC from invoicing</v>
      </c>
      <c r="AF3714" t="str">
        <f>VLOOKUP(VALUE(H3714),'Main_Sub Desc'!F:G,2,)</f>
        <v>Wtr Rev Late Payment</v>
      </c>
      <c r="AG3714">
        <f>IFERROR(VLOOKUP(VALUE(I3714),'PC Mapping'!A:F,6,),"")</f>
        <v>10719</v>
      </c>
      <c r="AH3714" s="13" t="str">
        <f>VLOOKUP(AG3714,'PC Mapping'!L:M,2,)</f>
        <v>All Other Water</v>
      </c>
    </row>
    <row r="3715" spans="1:34" x14ac:dyDescent="0.2">
      <c r="A3715" t="s">
        <v>17283</v>
      </c>
      <c r="B3715" t="s">
        <v>17269</v>
      </c>
      <c r="C3715" t="s">
        <v>4519</v>
      </c>
      <c r="D3715" t="s">
        <v>4520</v>
      </c>
      <c r="E3715" s="3">
        <v>45833</v>
      </c>
      <c r="F3715" t="s">
        <v>44</v>
      </c>
      <c r="G3715" t="s">
        <v>3742</v>
      </c>
      <c r="H3715" t="s">
        <v>3722</v>
      </c>
      <c r="I3715" t="s">
        <v>3752</v>
      </c>
      <c r="J3715" t="s">
        <v>4522</v>
      </c>
      <c r="K3715" s="2">
        <v>-5</v>
      </c>
      <c r="L3715" t="s">
        <v>44</v>
      </c>
      <c r="M3715" s="2">
        <v>-5</v>
      </c>
      <c r="N3715" t="s">
        <v>4523</v>
      </c>
      <c r="O3715" t="s">
        <v>4524</v>
      </c>
      <c r="P3715" t="s">
        <v>6138</v>
      </c>
      <c r="Q3715" t="s">
        <v>17284</v>
      </c>
      <c r="R3715" t="s">
        <v>44</v>
      </c>
      <c r="S3715" t="s">
        <v>4527</v>
      </c>
      <c r="T3715" s="3">
        <v>45833</v>
      </c>
      <c r="U3715" s="3">
        <v>45834</v>
      </c>
      <c r="V3715" s="2">
        <v>0</v>
      </c>
      <c r="W3715" t="s">
        <v>44</v>
      </c>
      <c r="X3715" t="s">
        <v>44</v>
      </c>
      <c r="Y3715" t="s">
        <v>16089</v>
      </c>
      <c r="Z3715" t="s">
        <v>3123</v>
      </c>
      <c r="AA3715" t="s">
        <v>4529</v>
      </c>
      <c r="AB3715" t="s">
        <v>4530</v>
      </c>
      <c r="AC3715" t="s">
        <v>89</v>
      </c>
      <c r="AD3715" t="str">
        <f t="shared" si="57"/>
        <v>10-60</v>
      </c>
      <c r="AE3715" t="str">
        <f>VLOOKUP(AD3715,'Main_Sub Desc'!C:D,2,)</f>
        <v>LPC from invoicing</v>
      </c>
      <c r="AF3715" t="str">
        <f>VLOOKUP(VALUE(H3715),'Main_Sub Desc'!F:G,2,)</f>
        <v>Wtr Rev Late Payment</v>
      </c>
      <c r="AG3715">
        <f>IFERROR(VLOOKUP(VALUE(I3715),'PC Mapping'!A:F,6,),"")</f>
        <v>10719</v>
      </c>
      <c r="AH3715" s="13" t="str">
        <f>VLOOKUP(AG3715,'PC Mapping'!L:M,2,)</f>
        <v>All Other Water</v>
      </c>
    </row>
    <row r="3716" spans="1:34" x14ac:dyDescent="0.2">
      <c r="A3716" t="s">
        <v>17285</v>
      </c>
      <c r="B3716" t="s">
        <v>17269</v>
      </c>
      <c r="C3716" t="s">
        <v>4519</v>
      </c>
      <c r="D3716" t="s">
        <v>4520</v>
      </c>
      <c r="E3716" s="3">
        <v>45833</v>
      </c>
      <c r="F3716" t="s">
        <v>44</v>
      </c>
      <c r="G3716" t="s">
        <v>3742</v>
      </c>
      <c r="H3716" t="s">
        <v>3722</v>
      </c>
      <c r="I3716" t="s">
        <v>3752</v>
      </c>
      <c r="J3716" t="s">
        <v>4522</v>
      </c>
      <c r="K3716" s="2">
        <v>-5</v>
      </c>
      <c r="L3716" t="s">
        <v>44</v>
      </c>
      <c r="M3716" s="2">
        <v>-5</v>
      </c>
      <c r="N3716" t="s">
        <v>4523</v>
      </c>
      <c r="O3716" t="s">
        <v>4524</v>
      </c>
      <c r="P3716" t="s">
        <v>10189</v>
      </c>
      <c r="Q3716" t="s">
        <v>17286</v>
      </c>
      <c r="R3716" t="s">
        <v>44</v>
      </c>
      <c r="S3716" t="s">
        <v>4527</v>
      </c>
      <c r="T3716" s="3">
        <v>45833</v>
      </c>
      <c r="U3716" s="3">
        <v>45834</v>
      </c>
      <c r="V3716" s="2">
        <v>0</v>
      </c>
      <c r="W3716" t="s">
        <v>44</v>
      </c>
      <c r="X3716" t="s">
        <v>44</v>
      </c>
      <c r="Y3716" t="s">
        <v>17287</v>
      </c>
      <c r="Z3716" t="s">
        <v>2721</v>
      </c>
      <c r="AA3716" t="s">
        <v>4529</v>
      </c>
      <c r="AB3716" t="s">
        <v>4530</v>
      </c>
      <c r="AC3716" t="s">
        <v>89</v>
      </c>
      <c r="AD3716" t="str">
        <f t="shared" ref="AD3716:AD3779" si="58">CONCATENATE(VALUE(AA3716),"-",VALUE(AB3716))</f>
        <v>10-60</v>
      </c>
      <c r="AE3716" t="str">
        <f>VLOOKUP(AD3716,'Main_Sub Desc'!C:D,2,)</f>
        <v>LPC from invoicing</v>
      </c>
      <c r="AF3716" t="str">
        <f>VLOOKUP(VALUE(H3716),'Main_Sub Desc'!F:G,2,)</f>
        <v>Wtr Rev Late Payment</v>
      </c>
      <c r="AG3716">
        <f>IFERROR(VLOOKUP(VALUE(I3716),'PC Mapping'!A:F,6,),"")</f>
        <v>10719</v>
      </c>
      <c r="AH3716" s="13" t="str">
        <f>VLOOKUP(AG3716,'PC Mapping'!L:M,2,)</f>
        <v>All Other Water</v>
      </c>
    </row>
    <row r="3717" spans="1:34" x14ac:dyDescent="0.2">
      <c r="A3717" t="s">
        <v>17288</v>
      </c>
      <c r="B3717" t="s">
        <v>17269</v>
      </c>
      <c r="C3717" t="s">
        <v>4519</v>
      </c>
      <c r="D3717" t="s">
        <v>4520</v>
      </c>
      <c r="E3717" s="3">
        <v>45833</v>
      </c>
      <c r="F3717" t="s">
        <v>44</v>
      </c>
      <c r="G3717" t="s">
        <v>3742</v>
      </c>
      <c r="H3717" t="s">
        <v>3722</v>
      </c>
      <c r="I3717" t="s">
        <v>3752</v>
      </c>
      <c r="J3717" t="s">
        <v>4522</v>
      </c>
      <c r="K3717" s="2">
        <v>-5</v>
      </c>
      <c r="L3717" t="s">
        <v>44</v>
      </c>
      <c r="M3717" s="2">
        <v>-5</v>
      </c>
      <c r="N3717" t="s">
        <v>4523</v>
      </c>
      <c r="O3717" t="s">
        <v>4524</v>
      </c>
      <c r="P3717" t="s">
        <v>17289</v>
      </c>
      <c r="Q3717" t="s">
        <v>17290</v>
      </c>
      <c r="R3717" t="s">
        <v>44</v>
      </c>
      <c r="S3717" t="s">
        <v>4527</v>
      </c>
      <c r="T3717" s="3">
        <v>45833</v>
      </c>
      <c r="U3717" s="3">
        <v>45834</v>
      </c>
      <c r="V3717" s="2">
        <v>0</v>
      </c>
      <c r="W3717" t="s">
        <v>44</v>
      </c>
      <c r="X3717" t="s">
        <v>44</v>
      </c>
      <c r="Y3717" t="s">
        <v>17291</v>
      </c>
      <c r="Z3717" t="s">
        <v>2436</v>
      </c>
      <c r="AA3717" t="s">
        <v>4529</v>
      </c>
      <c r="AB3717" t="s">
        <v>4530</v>
      </c>
      <c r="AC3717" t="s">
        <v>89</v>
      </c>
      <c r="AD3717" t="str">
        <f t="shared" si="58"/>
        <v>10-60</v>
      </c>
      <c r="AE3717" t="str">
        <f>VLOOKUP(AD3717,'Main_Sub Desc'!C:D,2,)</f>
        <v>LPC from invoicing</v>
      </c>
      <c r="AF3717" t="str">
        <f>VLOOKUP(VALUE(H3717),'Main_Sub Desc'!F:G,2,)</f>
        <v>Wtr Rev Late Payment</v>
      </c>
      <c r="AG3717">
        <f>IFERROR(VLOOKUP(VALUE(I3717),'PC Mapping'!A:F,6,),"")</f>
        <v>10719</v>
      </c>
      <c r="AH3717" s="13" t="str">
        <f>VLOOKUP(AG3717,'PC Mapping'!L:M,2,)</f>
        <v>All Other Water</v>
      </c>
    </row>
    <row r="3718" spans="1:34" x14ac:dyDescent="0.2">
      <c r="A3718" t="s">
        <v>17292</v>
      </c>
      <c r="B3718" t="s">
        <v>17269</v>
      </c>
      <c r="C3718" t="s">
        <v>4519</v>
      </c>
      <c r="D3718" t="s">
        <v>4520</v>
      </c>
      <c r="E3718" s="3">
        <v>45833</v>
      </c>
      <c r="F3718" t="s">
        <v>44</v>
      </c>
      <c r="G3718" t="s">
        <v>3742</v>
      </c>
      <c r="H3718" t="s">
        <v>3722</v>
      </c>
      <c r="I3718" t="s">
        <v>3752</v>
      </c>
      <c r="J3718" t="s">
        <v>4522</v>
      </c>
      <c r="K3718" s="2">
        <v>-5</v>
      </c>
      <c r="L3718" t="s">
        <v>44</v>
      </c>
      <c r="M3718" s="2">
        <v>-5</v>
      </c>
      <c r="N3718" t="s">
        <v>4523</v>
      </c>
      <c r="O3718" t="s">
        <v>4524</v>
      </c>
      <c r="P3718" t="s">
        <v>17293</v>
      </c>
      <c r="Q3718" t="s">
        <v>17294</v>
      </c>
      <c r="R3718" t="s">
        <v>44</v>
      </c>
      <c r="S3718" t="s">
        <v>4527</v>
      </c>
      <c r="T3718" s="3">
        <v>45833</v>
      </c>
      <c r="U3718" s="3">
        <v>45834</v>
      </c>
      <c r="V3718" s="2">
        <v>0</v>
      </c>
      <c r="W3718" t="s">
        <v>44</v>
      </c>
      <c r="X3718" t="s">
        <v>44</v>
      </c>
      <c r="Y3718" t="s">
        <v>17295</v>
      </c>
      <c r="Z3718" t="s">
        <v>2999</v>
      </c>
      <c r="AA3718" t="s">
        <v>4529</v>
      </c>
      <c r="AB3718" t="s">
        <v>4530</v>
      </c>
      <c r="AC3718" t="s">
        <v>89</v>
      </c>
      <c r="AD3718" t="str">
        <f t="shared" si="58"/>
        <v>10-60</v>
      </c>
      <c r="AE3718" t="str">
        <f>VLOOKUP(AD3718,'Main_Sub Desc'!C:D,2,)</f>
        <v>LPC from invoicing</v>
      </c>
      <c r="AF3718" t="str">
        <f>VLOOKUP(VALUE(H3718),'Main_Sub Desc'!F:G,2,)</f>
        <v>Wtr Rev Late Payment</v>
      </c>
      <c r="AG3718">
        <f>IFERROR(VLOOKUP(VALUE(I3718),'PC Mapping'!A:F,6,),"")</f>
        <v>10719</v>
      </c>
      <c r="AH3718" s="13" t="str">
        <f>VLOOKUP(AG3718,'PC Mapping'!L:M,2,)</f>
        <v>All Other Water</v>
      </c>
    </row>
    <row r="3719" spans="1:34" x14ac:dyDescent="0.2">
      <c r="A3719" t="s">
        <v>17296</v>
      </c>
      <c r="B3719" t="s">
        <v>17297</v>
      </c>
      <c r="C3719" t="s">
        <v>4519</v>
      </c>
      <c r="D3719" t="s">
        <v>4520</v>
      </c>
      <c r="E3719" s="3">
        <v>45834</v>
      </c>
      <c r="F3719" t="s">
        <v>44</v>
      </c>
      <c r="G3719" t="s">
        <v>3742</v>
      </c>
      <c r="H3719" t="s">
        <v>3722</v>
      </c>
      <c r="I3719" t="s">
        <v>3752</v>
      </c>
      <c r="J3719" t="s">
        <v>4522</v>
      </c>
      <c r="K3719" s="2">
        <v>-6.25</v>
      </c>
      <c r="L3719" t="s">
        <v>44</v>
      </c>
      <c r="M3719" s="2">
        <v>-6.25</v>
      </c>
      <c r="N3719" t="s">
        <v>4523</v>
      </c>
      <c r="O3719" t="s">
        <v>4524</v>
      </c>
      <c r="P3719" t="s">
        <v>17298</v>
      </c>
      <c r="Q3719" t="s">
        <v>17299</v>
      </c>
      <c r="R3719" t="s">
        <v>44</v>
      </c>
      <c r="S3719" t="s">
        <v>4527</v>
      </c>
      <c r="T3719" s="3">
        <v>45834</v>
      </c>
      <c r="U3719" s="3">
        <v>45835</v>
      </c>
      <c r="V3719" s="2">
        <v>0</v>
      </c>
      <c r="W3719" t="s">
        <v>44</v>
      </c>
      <c r="X3719" t="s">
        <v>44</v>
      </c>
      <c r="Y3719" t="s">
        <v>17300</v>
      </c>
      <c r="Z3719" t="s">
        <v>3564</v>
      </c>
      <c r="AA3719" t="s">
        <v>4529</v>
      </c>
      <c r="AB3719" t="s">
        <v>4530</v>
      </c>
      <c r="AC3719" t="s">
        <v>89</v>
      </c>
      <c r="AD3719" t="str">
        <f t="shared" si="58"/>
        <v>10-60</v>
      </c>
      <c r="AE3719" t="str">
        <f>VLOOKUP(AD3719,'Main_Sub Desc'!C:D,2,)</f>
        <v>LPC from invoicing</v>
      </c>
      <c r="AF3719" t="str">
        <f>VLOOKUP(VALUE(H3719),'Main_Sub Desc'!F:G,2,)</f>
        <v>Wtr Rev Late Payment</v>
      </c>
      <c r="AG3719">
        <f>IFERROR(VLOOKUP(VALUE(I3719),'PC Mapping'!A:F,6,),"")</f>
        <v>10719</v>
      </c>
      <c r="AH3719" s="13" t="str">
        <f>VLOOKUP(AG3719,'PC Mapping'!L:M,2,)</f>
        <v>All Other Water</v>
      </c>
    </row>
    <row r="3720" spans="1:34" x14ac:dyDescent="0.2">
      <c r="A3720" t="s">
        <v>17301</v>
      </c>
      <c r="B3720" t="s">
        <v>17297</v>
      </c>
      <c r="C3720" t="s">
        <v>4519</v>
      </c>
      <c r="D3720" t="s">
        <v>4520</v>
      </c>
      <c r="E3720" s="3">
        <v>45834</v>
      </c>
      <c r="F3720" t="s">
        <v>44</v>
      </c>
      <c r="G3720" t="s">
        <v>3742</v>
      </c>
      <c r="H3720" t="s">
        <v>3716</v>
      </c>
      <c r="I3720" t="s">
        <v>4534</v>
      </c>
      <c r="J3720" t="s">
        <v>4522</v>
      </c>
      <c r="K3720" s="2">
        <v>-5</v>
      </c>
      <c r="L3720" t="s">
        <v>44</v>
      </c>
      <c r="M3720" s="2">
        <v>-5</v>
      </c>
      <c r="N3720" t="s">
        <v>4523</v>
      </c>
      <c r="O3720" t="s">
        <v>4524</v>
      </c>
      <c r="P3720" t="s">
        <v>17302</v>
      </c>
      <c r="Q3720" t="s">
        <v>17303</v>
      </c>
      <c r="R3720" t="s">
        <v>44</v>
      </c>
      <c r="S3720" t="s">
        <v>4527</v>
      </c>
      <c r="T3720" s="3">
        <v>45834</v>
      </c>
      <c r="U3720" s="3">
        <v>45835</v>
      </c>
      <c r="V3720" s="2">
        <v>0</v>
      </c>
      <c r="W3720" t="s">
        <v>44</v>
      </c>
      <c r="X3720" t="s">
        <v>44</v>
      </c>
      <c r="Y3720" t="s">
        <v>17304</v>
      </c>
      <c r="Z3720" t="s">
        <v>849</v>
      </c>
      <c r="AA3720" t="s">
        <v>4529</v>
      </c>
      <c r="AB3720" t="s">
        <v>4530</v>
      </c>
      <c r="AC3720" t="s">
        <v>89</v>
      </c>
      <c r="AD3720" t="str">
        <f t="shared" si="58"/>
        <v>10-60</v>
      </c>
      <c r="AE3720" t="str">
        <f>VLOOKUP(AD3720,'Main_Sub Desc'!C:D,2,)</f>
        <v>LPC from invoicing</v>
      </c>
      <c r="AF3720" t="str">
        <f>VLOOKUP(VALUE(H3720),'Main_Sub Desc'!F:G,2,)</f>
        <v>Wst Rev Late Payment</v>
      </c>
      <c r="AG3720">
        <f>IFERROR(VLOOKUP(VALUE(I3720),'PC Mapping'!A:F,6,),"")</f>
        <v>10514</v>
      </c>
      <c r="AH3720" s="13" t="str">
        <f>VLOOKUP(AG3720,'PC Mapping'!L:M,2,)</f>
        <v>Bolivar Sewer</v>
      </c>
    </row>
    <row r="3721" spans="1:34" x14ac:dyDescent="0.2">
      <c r="A3721" t="s">
        <v>17301</v>
      </c>
      <c r="B3721" t="s">
        <v>17297</v>
      </c>
      <c r="C3721" t="s">
        <v>4519</v>
      </c>
      <c r="D3721" t="s">
        <v>4520</v>
      </c>
      <c r="E3721" s="3">
        <v>45834</v>
      </c>
      <c r="F3721" t="s">
        <v>44</v>
      </c>
      <c r="G3721" t="s">
        <v>3742</v>
      </c>
      <c r="H3721" t="s">
        <v>3722</v>
      </c>
      <c r="I3721" t="s">
        <v>4538</v>
      </c>
      <c r="J3721" t="s">
        <v>4522</v>
      </c>
      <c r="K3721" s="2">
        <v>-5</v>
      </c>
      <c r="L3721" t="s">
        <v>44</v>
      </c>
      <c r="M3721" s="2">
        <v>-5</v>
      </c>
      <c r="N3721" t="s">
        <v>4523</v>
      </c>
      <c r="O3721" t="s">
        <v>4524</v>
      </c>
      <c r="P3721" t="s">
        <v>17302</v>
      </c>
      <c r="Q3721" t="s">
        <v>17305</v>
      </c>
      <c r="R3721" t="s">
        <v>44</v>
      </c>
      <c r="S3721" t="s">
        <v>4527</v>
      </c>
      <c r="T3721" s="3">
        <v>45834</v>
      </c>
      <c r="U3721" s="3">
        <v>45835</v>
      </c>
      <c r="V3721" s="2">
        <v>0</v>
      </c>
      <c r="W3721" t="s">
        <v>44</v>
      </c>
      <c r="X3721" t="s">
        <v>44</v>
      </c>
      <c r="Y3721" t="s">
        <v>17306</v>
      </c>
      <c r="Z3721" t="s">
        <v>849</v>
      </c>
      <c r="AA3721" t="s">
        <v>4529</v>
      </c>
      <c r="AB3721" t="s">
        <v>4530</v>
      </c>
      <c r="AC3721" t="s">
        <v>89</v>
      </c>
      <c r="AD3721" t="str">
        <f t="shared" si="58"/>
        <v>10-60</v>
      </c>
      <c r="AE3721" t="str">
        <f>VLOOKUP(AD3721,'Main_Sub Desc'!C:D,2,)</f>
        <v>LPC from invoicing</v>
      </c>
      <c r="AF3721" t="str">
        <f>VLOOKUP(VALUE(H3721),'Main_Sub Desc'!F:G,2,)</f>
        <v>Wtr Rev Late Payment</v>
      </c>
      <c r="AG3721">
        <f>IFERROR(VLOOKUP(VALUE(I3721),'PC Mapping'!A:F,6,),"")</f>
        <v>10469</v>
      </c>
      <c r="AH3721" s="13" t="str">
        <f>VLOOKUP(AG3721,'PC Mapping'!L:M,2,)</f>
        <v>Bolivar Water</v>
      </c>
    </row>
    <row r="3722" spans="1:34" x14ac:dyDescent="0.2">
      <c r="A3722" t="s">
        <v>17307</v>
      </c>
      <c r="B3722" t="s">
        <v>17297</v>
      </c>
      <c r="C3722" t="s">
        <v>4519</v>
      </c>
      <c r="D3722" t="s">
        <v>4520</v>
      </c>
      <c r="E3722" s="3">
        <v>45834</v>
      </c>
      <c r="F3722" t="s">
        <v>44</v>
      </c>
      <c r="G3722" t="s">
        <v>3742</v>
      </c>
      <c r="H3722" t="s">
        <v>3722</v>
      </c>
      <c r="I3722" t="s">
        <v>3752</v>
      </c>
      <c r="J3722" t="s">
        <v>4522</v>
      </c>
      <c r="K3722" s="2">
        <v>-5</v>
      </c>
      <c r="L3722" t="s">
        <v>44</v>
      </c>
      <c r="M3722" s="2">
        <v>-5</v>
      </c>
      <c r="N3722" t="s">
        <v>4523</v>
      </c>
      <c r="O3722" t="s">
        <v>4524</v>
      </c>
      <c r="P3722" t="s">
        <v>17308</v>
      </c>
      <c r="Q3722" t="s">
        <v>17309</v>
      </c>
      <c r="R3722" t="s">
        <v>44</v>
      </c>
      <c r="S3722" t="s">
        <v>4527</v>
      </c>
      <c r="T3722" s="3">
        <v>45834</v>
      </c>
      <c r="U3722" s="3">
        <v>45835</v>
      </c>
      <c r="V3722" s="2">
        <v>0</v>
      </c>
      <c r="W3722" t="s">
        <v>44</v>
      </c>
      <c r="X3722" t="s">
        <v>44</v>
      </c>
      <c r="Y3722" t="s">
        <v>17310</v>
      </c>
      <c r="Z3722" t="s">
        <v>2993</v>
      </c>
      <c r="AA3722" t="s">
        <v>4529</v>
      </c>
      <c r="AB3722" t="s">
        <v>4530</v>
      </c>
      <c r="AC3722" t="s">
        <v>89</v>
      </c>
      <c r="AD3722" t="str">
        <f t="shared" si="58"/>
        <v>10-60</v>
      </c>
      <c r="AE3722" t="str">
        <f>VLOOKUP(AD3722,'Main_Sub Desc'!C:D,2,)</f>
        <v>LPC from invoicing</v>
      </c>
      <c r="AF3722" t="str">
        <f>VLOOKUP(VALUE(H3722),'Main_Sub Desc'!F:G,2,)</f>
        <v>Wtr Rev Late Payment</v>
      </c>
      <c r="AG3722">
        <f>IFERROR(VLOOKUP(VALUE(I3722),'PC Mapping'!A:F,6,),"")</f>
        <v>10719</v>
      </c>
      <c r="AH3722" s="13" t="str">
        <f>VLOOKUP(AG3722,'PC Mapping'!L:M,2,)</f>
        <v>All Other Water</v>
      </c>
    </row>
    <row r="3723" spans="1:34" x14ac:dyDescent="0.2">
      <c r="A3723" t="s">
        <v>17311</v>
      </c>
      <c r="B3723" t="s">
        <v>17297</v>
      </c>
      <c r="C3723" t="s">
        <v>4519</v>
      </c>
      <c r="D3723" t="s">
        <v>4520</v>
      </c>
      <c r="E3723" s="3">
        <v>45834</v>
      </c>
      <c r="F3723" t="s">
        <v>44</v>
      </c>
      <c r="G3723" t="s">
        <v>3742</v>
      </c>
      <c r="H3723" t="s">
        <v>3716</v>
      </c>
      <c r="I3723" t="s">
        <v>4534</v>
      </c>
      <c r="J3723" t="s">
        <v>4522</v>
      </c>
      <c r="K3723" s="2">
        <v>-5</v>
      </c>
      <c r="L3723" t="s">
        <v>44</v>
      </c>
      <c r="M3723" s="2">
        <v>-5</v>
      </c>
      <c r="N3723" t="s">
        <v>4523</v>
      </c>
      <c r="O3723" t="s">
        <v>4524</v>
      </c>
      <c r="P3723" t="s">
        <v>6166</v>
      </c>
      <c r="Q3723" t="s">
        <v>17312</v>
      </c>
      <c r="R3723" t="s">
        <v>44</v>
      </c>
      <c r="S3723" t="s">
        <v>4527</v>
      </c>
      <c r="T3723" s="3">
        <v>45834</v>
      </c>
      <c r="U3723" s="3">
        <v>45835</v>
      </c>
      <c r="V3723" s="2">
        <v>0</v>
      </c>
      <c r="W3723" t="s">
        <v>44</v>
      </c>
      <c r="X3723" t="s">
        <v>44</v>
      </c>
      <c r="Y3723" t="s">
        <v>17313</v>
      </c>
      <c r="Z3723" t="s">
        <v>1022</v>
      </c>
      <c r="AA3723" t="s">
        <v>4529</v>
      </c>
      <c r="AB3723" t="s">
        <v>4530</v>
      </c>
      <c r="AC3723" t="s">
        <v>89</v>
      </c>
      <c r="AD3723" t="str">
        <f t="shared" si="58"/>
        <v>10-60</v>
      </c>
      <c r="AE3723" t="str">
        <f>VLOOKUP(AD3723,'Main_Sub Desc'!C:D,2,)</f>
        <v>LPC from invoicing</v>
      </c>
      <c r="AF3723" t="str">
        <f>VLOOKUP(VALUE(H3723),'Main_Sub Desc'!F:G,2,)</f>
        <v>Wst Rev Late Payment</v>
      </c>
      <c r="AG3723">
        <f>IFERROR(VLOOKUP(VALUE(I3723),'PC Mapping'!A:F,6,),"")</f>
        <v>10514</v>
      </c>
      <c r="AH3723" s="13" t="str">
        <f>VLOOKUP(AG3723,'PC Mapping'!L:M,2,)</f>
        <v>Bolivar Sewer</v>
      </c>
    </row>
    <row r="3724" spans="1:34" x14ac:dyDescent="0.2">
      <c r="A3724" t="s">
        <v>17311</v>
      </c>
      <c r="B3724" t="s">
        <v>17297</v>
      </c>
      <c r="C3724" t="s">
        <v>4519</v>
      </c>
      <c r="D3724" t="s">
        <v>4520</v>
      </c>
      <c r="E3724" s="3">
        <v>45834</v>
      </c>
      <c r="F3724" t="s">
        <v>44</v>
      </c>
      <c r="G3724" t="s">
        <v>3742</v>
      </c>
      <c r="H3724" t="s">
        <v>3722</v>
      </c>
      <c r="I3724" t="s">
        <v>4538</v>
      </c>
      <c r="J3724" t="s">
        <v>4522</v>
      </c>
      <c r="K3724" s="2">
        <v>-5</v>
      </c>
      <c r="L3724" t="s">
        <v>44</v>
      </c>
      <c r="M3724" s="2">
        <v>-5</v>
      </c>
      <c r="N3724" t="s">
        <v>4523</v>
      </c>
      <c r="O3724" t="s">
        <v>4524</v>
      </c>
      <c r="P3724" t="s">
        <v>6166</v>
      </c>
      <c r="Q3724" t="s">
        <v>17314</v>
      </c>
      <c r="R3724" t="s">
        <v>44</v>
      </c>
      <c r="S3724" t="s">
        <v>4527</v>
      </c>
      <c r="T3724" s="3">
        <v>45834</v>
      </c>
      <c r="U3724" s="3">
        <v>45835</v>
      </c>
      <c r="V3724" s="2">
        <v>0</v>
      </c>
      <c r="W3724" t="s">
        <v>44</v>
      </c>
      <c r="X3724" t="s">
        <v>44</v>
      </c>
      <c r="Y3724" t="s">
        <v>17315</v>
      </c>
      <c r="Z3724" t="s">
        <v>1022</v>
      </c>
      <c r="AA3724" t="s">
        <v>4529</v>
      </c>
      <c r="AB3724" t="s">
        <v>4530</v>
      </c>
      <c r="AC3724" t="s">
        <v>89</v>
      </c>
      <c r="AD3724" t="str">
        <f t="shared" si="58"/>
        <v>10-60</v>
      </c>
      <c r="AE3724" t="str">
        <f>VLOOKUP(AD3724,'Main_Sub Desc'!C:D,2,)</f>
        <v>LPC from invoicing</v>
      </c>
      <c r="AF3724" t="str">
        <f>VLOOKUP(VALUE(H3724),'Main_Sub Desc'!F:G,2,)</f>
        <v>Wtr Rev Late Payment</v>
      </c>
      <c r="AG3724">
        <f>IFERROR(VLOOKUP(VALUE(I3724),'PC Mapping'!A:F,6,),"")</f>
        <v>10469</v>
      </c>
      <c r="AH3724" s="13" t="str">
        <f>VLOOKUP(AG3724,'PC Mapping'!L:M,2,)</f>
        <v>Bolivar Water</v>
      </c>
    </row>
    <row r="3725" spans="1:34" x14ac:dyDescent="0.2">
      <c r="A3725" t="s">
        <v>17316</v>
      </c>
      <c r="B3725" t="s">
        <v>17297</v>
      </c>
      <c r="C3725" t="s">
        <v>4519</v>
      </c>
      <c r="D3725" t="s">
        <v>4520</v>
      </c>
      <c r="E3725" s="3">
        <v>45834</v>
      </c>
      <c r="F3725" t="s">
        <v>44</v>
      </c>
      <c r="G3725" t="s">
        <v>3742</v>
      </c>
      <c r="H3725" t="s">
        <v>3716</v>
      </c>
      <c r="I3725" t="s">
        <v>4534</v>
      </c>
      <c r="J3725" t="s">
        <v>4522</v>
      </c>
      <c r="K3725" s="2">
        <v>-5</v>
      </c>
      <c r="L3725" t="s">
        <v>44</v>
      </c>
      <c r="M3725" s="2">
        <v>-5</v>
      </c>
      <c r="N3725" t="s">
        <v>4523</v>
      </c>
      <c r="O3725" t="s">
        <v>4524</v>
      </c>
      <c r="P3725" t="s">
        <v>10065</v>
      </c>
      <c r="Q3725" t="s">
        <v>17317</v>
      </c>
      <c r="R3725" t="s">
        <v>44</v>
      </c>
      <c r="S3725" t="s">
        <v>4527</v>
      </c>
      <c r="T3725" s="3">
        <v>45834</v>
      </c>
      <c r="U3725" s="3">
        <v>45835</v>
      </c>
      <c r="V3725" s="2">
        <v>0</v>
      </c>
      <c r="W3725" t="s">
        <v>44</v>
      </c>
      <c r="X3725" t="s">
        <v>44</v>
      </c>
      <c r="Y3725" t="s">
        <v>17318</v>
      </c>
      <c r="Z3725" t="s">
        <v>502</v>
      </c>
      <c r="AA3725" t="s">
        <v>4529</v>
      </c>
      <c r="AB3725" t="s">
        <v>4530</v>
      </c>
      <c r="AC3725" t="s">
        <v>89</v>
      </c>
      <c r="AD3725" t="str">
        <f t="shared" si="58"/>
        <v>10-60</v>
      </c>
      <c r="AE3725" t="str">
        <f>VLOOKUP(AD3725,'Main_Sub Desc'!C:D,2,)</f>
        <v>LPC from invoicing</v>
      </c>
      <c r="AF3725" t="str">
        <f>VLOOKUP(VALUE(H3725),'Main_Sub Desc'!F:G,2,)</f>
        <v>Wst Rev Late Payment</v>
      </c>
      <c r="AG3725">
        <f>IFERROR(VLOOKUP(VALUE(I3725),'PC Mapping'!A:F,6,),"")</f>
        <v>10514</v>
      </c>
      <c r="AH3725" s="13" t="str">
        <f>VLOOKUP(AG3725,'PC Mapping'!L:M,2,)</f>
        <v>Bolivar Sewer</v>
      </c>
    </row>
    <row r="3726" spans="1:34" x14ac:dyDescent="0.2">
      <c r="A3726" t="s">
        <v>17316</v>
      </c>
      <c r="B3726" t="s">
        <v>17297</v>
      </c>
      <c r="C3726" t="s">
        <v>4519</v>
      </c>
      <c r="D3726" t="s">
        <v>4520</v>
      </c>
      <c r="E3726" s="3">
        <v>45834</v>
      </c>
      <c r="F3726" t="s">
        <v>44</v>
      </c>
      <c r="G3726" t="s">
        <v>3742</v>
      </c>
      <c r="H3726" t="s">
        <v>3722</v>
      </c>
      <c r="I3726" t="s">
        <v>4538</v>
      </c>
      <c r="J3726" t="s">
        <v>4522</v>
      </c>
      <c r="K3726" s="2">
        <v>-5</v>
      </c>
      <c r="L3726" t="s">
        <v>44</v>
      </c>
      <c r="M3726" s="2">
        <v>-5</v>
      </c>
      <c r="N3726" t="s">
        <v>4523</v>
      </c>
      <c r="O3726" t="s">
        <v>4524</v>
      </c>
      <c r="P3726" t="s">
        <v>10065</v>
      </c>
      <c r="Q3726" t="s">
        <v>17319</v>
      </c>
      <c r="R3726" t="s">
        <v>44</v>
      </c>
      <c r="S3726" t="s">
        <v>4527</v>
      </c>
      <c r="T3726" s="3">
        <v>45834</v>
      </c>
      <c r="U3726" s="3">
        <v>45835</v>
      </c>
      <c r="V3726" s="2">
        <v>0</v>
      </c>
      <c r="W3726" t="s">
        <v>44</v>
      </c>
      <c r="X3726" t="s">
        <v>44</v>
      </c>
      <c r="Y3726" t="s">
        <v>17320</v>
      </c>
      <c r="Z3726" t="s">
        <v>502</v>
      </c>
      <c r="AA3726" t="s">
        <v>4529</v>
      </c>
      <c r="AB3726" t="s">
        <v>4530</v>
      </c>
      <c r="AC3726" t="s">
        <v>89</v>
      </c>
      <c r="AD3726" t="str">
        <f t="shared" si="58"/>
        <v>10-60</v>
      </c>
      <c r="AE3726" t="str">
        <f>VLOOKUP(AD3726,'Main_Sub Desc'!C:D,2,)</f>
        <v>LPC from invoicing</v>
      </c>
      <c r="AF3726" t="str">
        <f>VLOOKUP(VALUE(H3726),'Main_Sub Desc'!F:G,2,)</f>
        <v>Wtr Rev Late Payment</v>
      </c>
      <c r="AG3726">
        <f>IFERROR(VLOOKUP(VALUE(I3726),'PC Mapping'!A:F,6,),"")</f>
        <v>10469</v>
      </c>
      <c r="AH3726" s="13" t="str">
        <f>VLOOKUP(AG3726,'PC Mapping'!L:M,2,)</f>
        <v>Bolivar Water</v>
      </c>
    </row>
    <row r="3727" spans="1:34" x14ac:dyDescent="0.2">
      <c r="A3727" t="s">
        <v>17321</v>
      </c>
      <c r="B3727" t="s">
        <v>17322</v>
      </c>
      <c r="C3727" t="s">
        <v>4519</v>
      </c>
      <c r="D3727" t="s">
        <v>4520</v>
      </c>
      <c r="E3727" s="3">
        <v>45835</v>
      </c>
      <c r="F3727" t="s">
        <v>44</v>
      </c>
      <c r="G3727" t="s">
        <v>3742</v>
      </c>
      <c r="H3727" t="s">
        <v>3722</v>
      </c>
      <c r="I3727" t="s">
        <v>4538</v>
      </c>
      <c r="J3727" t="s">
        <v>4522</v>
      </c>
      <c r="K3727" s="2">
        <v>-5</v>
      </c>
      <c r="L3727" t="s">
        <v>44</v>
      </c>
      <c r="M3727" s="2">
        <v>-5</v>
      </c>
      <c r="N3727" t="s">
        <v>4523</v>
      </c>
      <c r="O3727" t="s">
        <v>4524</v>
      </c>
      <c r="P3727" t="s">
        <v>17323</v>
      </c>
      <c r="Q3727" t="s">
        <v>17324</v>
      </c>
      <c r="R3727" t="s">
        <v>44</v>
      </c>
      <c r="S3727" t="s">
        <v>4527</v>
      </c>
      <c r="T3727" s="3">
        <v>45835</v>
      </c>
      <c r="U3727" s="3">
        <v>45838</v>
      </c>
      <c r="V3727" s="2">
        <v>0</v>
      </c>
      <c r="W3727" t="s">
        <v>44</v>
      </c>
      <c r="X3727" t="s">
        <v>44</v>
      </c>
      <c r="Y3727" t="s">
        <v>17325</v>
      </c>
      <c r="Z3727" t="s">
        <v>1219</v>
      </c>
      <c r="AA3727" t="s">
        <v>4529</v>
      </c>
      <c r="AB3727" t="s">
        <v>4530</v>
      </c>
      <c r="AC3727" t="s">
        <v>89</v>
      </c>
      <c r="AD3727" t="str">
        <f t="shared" si="58"/>
        <v>10-60</v>
      </c>
      <c r="AE3727" t="str">
        <f>VLOOKUP(AD3727,'Main_Sub Desc'!C:D,2,)</f>
        <v>LPC from invoicing</v>
      </c>
      <c r="AF3727" t="str">
        <f>VLOOKUP(VALUE(H3727),'Main_Sub Desc'!F:G,2,)</f>
        <v>Wtr Rev Late Payment</v>
      </c>
      <c r="AG3727">
        <f>IFERROR(VLOOKUP(VALUE(I3727),'PC Mapping'!A:F,6,),"")</f>
        <v>10469</v>
      </c>
      <c r="AH3727" s="13" t="str">
        <f>VLOOKUP(AG3727,'PC Mapping'!L:M,2,)</f>
        <v>Bolivar Water</v>
      </c>
    </row>
    <row r="3728" spans="1:34" x14ac:dyDescent="0.2">
      <c r="A3728" t="s">
        <v>17321</v>
      </c>
      <c r="B3728" t="s">
        <v>17322</v>
      </c>
      <c r="C3728" t="s">
        <v>4519</v>
      </c>
      <c r="D3728" t="s">
        <v>4520</v>
      </c>
      <c r="E3728" s="3">
        <v>45835</v>
      </c>
      <c r="F3728" t="s">
        <v>44</v>
      </c>
      <c r="G3728" t="s">
        <v>3742</v>
      </c>
      <c r="H3728" t="s">
        <v>3716</v>
      </c>
      <c r="I3728" t="s">
        <v>4534</v>
      </c>
      <c r="J3728" t="s">
        <v>4522</v>
      </c>
      <c r="K3728" s="2">
        <v>-5</v>
      </c>
      <c r="L3728" t="s">
        <v>44</v>
      </c>
      <c r="M3728" s="2">
        <v>-5</v>
      </c>
      <c r="N3728" t="s">
        <v>4523</v>
      </c>
      <c r="O3728" t="s">
        <v>4524</v>
      </c>
      <c r="P3728" t="s">
        <v>17323</v>
      </c>
      <c r="Q3728" t="s">
        <v>17326</v>
      </c>
      <c r="R3728" t="s">
        <v>44</v>
      </c>
      <c r="S3728" t="s">
        <v>4527</v>
      </c>
      <c r="T3728" s="3">
        <v>45835</v>
      </c>
      <c r="U3728" s="3">
        <v>45838</v>
      </c>
      <c r="V3728" s="2">
        <v>0</v>
      </c>
      <c r="W3728" t="s">
        <v>44</v>
      </c>
      <c r="X3728" t="s">
        <v>44</v>
      </c>
      <c r="Y3728" t="s">
        <v>17327</v>
      </c>
      <c r="Z3728" t="s">
        <v>1219</v>
      </c>
      <c r="AA3728" t="s">
        <v>4529</v>
      </c>
      <c r="AB3728" t="s">
        <v>4530</v>
      </c>
      <c r="AC3728" t="s">
        <v>89</v>
      </c>
      <c r="AD3728" t="str">
        <f t="shared" si="58"/>
        <v>10-60</v>
      </c>
      <c r="AE3728" t="str">
        <f>VLOOKUP(AD3728,'Main_Sub Desc'!C:D,2,)</f>
        <v>LPC from invoicing</v>
      </c>
      <c r="AF3728" t="str">
        <f>VLOOKUP(VALUE(H3728),'Main_Sub Desc'!F:G,2,)</f>
        <v>Wst Rev Late Payment</v>
      </c>
      <c r="AG3728">
        <f>IFERROR(VLOOKUP(VALUE(I3728),'PC Mapping'!A:F,6,),"")</f>
        <v>10514</v>
      </c>
      <c r="AH3728" s="13" t="str">
        <f>VLOOKUP(AG3728,'PC Mapping'!L:M,2,)</f>
        <v>Bolivar Sewer</v>
      </c>
    </row>
    <row r="3729" spans="1:34" x14ac:dyDescent="0.2">
      <c r="A3729" t="s">
        <v>17328</v>
      </c>
      <c r="B3729" t="s">
        <v>17322</v>
      </c>
      <c r="C3729" t="s">
        <v>4519</v>
      </c>
      <c r="D3729" t="s">
        <v>4520</v>
      </c>
      <c r="E3729" s="3">
        <v>45835</v>
      </c>
      <c r="F3729" t="s">
        <v>44</v>
      </c>
      <c r="G3729" t="s">
        <v>3742</v>
      </c>
      <c r="H3729" t="s">
        <v>3722</v>
      </c>
      <c r="I3729" t="s">
        <v>4538</v>
      </c>
      <c r="J3729" t="s">
        <v>4522</v>
      </c>
      <c r="K3729" s="2">
        <v>-5</v>
      </c>
      <c r="L3729" t="s">
        <v>44</v>
      </c>
      <c r="M3729" s="2">
        <v>-5</v>
      </c>
      <c r="N3729" t="s">
        <v>4523</v>
      </c>
      <c r="O3729" t="s">
        <v>4524</v>
      </c>
      <c r="P3729" t="s">
        <v>6224</v>
      </c>
      <c r="Q3729" t="s">
        <v>17329</v>
      </c>
      <c r="R3729" t="s">
        <v>44</v>
      </c>
      <c r="S3729" t="s">
        <v>4527</v>
      </c>
      <c r="T3729" s="3">
        <v>45835</v>
      </c>
      <c r="U3729" s="3">
        <v>45838</v>
      </c>
      <c r="V3729" s="2">
        <v>0</v>
      </c>
      <c r="W3729" t="s">
        <v>44</v>
      </c>
      <c r="X3729" t="s">
        <v>44</v>
      </c>
      <c r="Y3729" t="s">
        <v>17330</v>
      </c>
      <c r="Z3729" t="s">
        <v>587</v>
      </c>
      <c r="AA3729" t="s">
        <v>4529</v>
      </c>
      <c r="AB3729" t="s">
        <v>4530</v>
      </c>
      <c r="AC3729" t="s">
        <v>89</v>
      </c>
      <c r="AD3729" t="str">
        <f t="shared" si="58"/>
        <v>10-60</v>
      </c>
      <c r="AE3729" t="str">
        <f>VLOOKUP(AD3729,'Main_Sub Desc'!C:D,2,)</f>
        <v>LPC from invoicing</v>
      </c>
      <c r="AF3729" t="str">
        <f>VLOOKUP(VALUE(H3729),'Main_Sub Desc'!F:G,2,)</f>
        <v>Wtr Rev Late Payment</v>
      </c>
      <c r="AG3729">
        <f>IFERROR(VLOOKUP(VALUE(I3729),'PC Mapping'!A:F,6,),"")</f>
        <v>10469</v>
      </c>
      <c r="AH3729" s="13" t="str">
        <f>VLOOKUP(AG3729,'PC Mapping'!L:M,2,)</f>
        <v>Bolivar Water</v>
      </c>
    </row>
    <row r="3730" spans="1:34" x14ac:dyDescent="0.2">
      <c r="A3730" t="s">
        <v>17328</v>
      </c>
      <c r="B3730" t="s">
        <v>17322</v>
      </c>
      <c r="C3730" t="s">
        <v>4519</v>
      </c>
      <c r="D3730" t="s">
        <v>4520</v>
      </c>
      <c r="E3730" s="3">
        <v>45835</v>
      </c>
      <c r="F3730" t="s">
        <v>44</v>
      </c>
      <c r="G3730" t="s">
        <v>3742</v>
      </c>
      <c r="H3730" t="s">
        <v>3716</v>
      </c>
      <c r="I3730" t="s">
        <v>4534</v>
      </c>
      <c r="J3730" t="s">
        <v>4522</v>
      </c>
      <c r="K3730" s="2">
        <v>-5</v>
      </c>
      <c r="L3730" t="s">
        <v>44</v>
      </c>
      <c r="M3730" s="2">
        <v>-5</v>
      </c>
      <c r="N3730" t="s">
        <v>4523</v>
      </c>
      <c r="O3730" t="s">
        <v>4524</v>
      </c>
      <c r="P3730" t="s">
        <v>6224</v>
      </c>
      <c r="Q3730" t="s">
        <v>17331</v>
      </c>
      <c r="R3730" t="s">
        <v>44</v>
      </c>
      <c r="S3730" t="s">
        <v>4527</v>
      </c>
      <c r="T3730" s="3">
        <v>45835</v>
      </c>
      <c r="U3730" s="3">
        <v>45838</v>
      </c>
      <c r="V3730" s="2">
        <v>0</v>
      </c>
      <c r="W3730" t="s">
        <v>44</v>
      </c>
      <c r="X3730" t="s">
        <v>44</v>
      </c>
      <c r="Y3730" t="s">
        <v>17332</v>
      </c>
      <c r="Z3730" t="s">
        <v>587</v>
      </c>
      <c r="AA3730" t="s">
        <v>4529</v>
      </c>
      <c r="AB3730" t="s">
        <v>4530</v>
      </c>
      <c r="AC3730" t="s">
        <v>89</v>
      </c>
      <c r="AD3730" t="str">
        <f t="shared" si="58"/>
        <v>10-60</v>
      </c>
      <c r="AE3730" t="str">
        <f>VLOOKUP(AD3730,'Main_Sub Desc'!C:D,2,)</f>
        <v>LPC from invoicing</v>
      </c>
      <c r="AF3730" t="str">
        <f>VLOOKUP(VALUE(H3730),'Main_Sub Desc'!F:G,2,)</f>
        <v>Wst Rev Late Payment</v>
      </c>
      <c r="AG3730">
        <f>IFERROR(VLOOKUP(VALUE(I3730),'PC Mapping'!A:F,6,),"")</f>
        <v>10514</v>
      </c>
      <c r="AH3730" s="13" t="str">
        <f>VLOOKUP(AG3730,'PC Mapping'!L:M,2,)</f>
        <v>Bolivar Sewer</v>
      </c>
    </row>
    <row r="3731" spans="1:34" x14ac:dyDescent="0.2">
      <c r="A3731" t="s">
        <v>17333</v>
      </c>
      <c r="B3731" t="s">
        <v>17322</v>
      </c>
      <c r="C3731" t="s">
        <v>4519</v>
      </c>
      <c r="D3731" t="s">
        <v>4520</v>
      </c>
      <c r="E3731" s="3">
        <v>45835</v>
      </c>
      <c r="F3731" t="s">
        <v>44</v>
      </c>
      <c r="G3731" t="s">
        <v>3742</v>
      </c>
      <c r="H3731" t="s">
        <v>3722</v>
      </c>
      <c r="I3731" t="s">
        <v>3752</v>
      </c>
      <c r="J3731" t="s">
        <v>4522</v>
      </c>
      <c r="K3731" s="2">
        <v>-6.36</v>
      </c>
      <c r="L3731" t="s">
        <v>44</v>
      </c>
      <c r="M3731" s="2">
        <v>-6.36</v>
      </c>
      <c r="N3731" t="s">
        <v>4523</v>
      </c>
      <c r="O3731" t="s">
        <v>4524</v>
      </c>
      <c r="P3731" t="s">
        <v>6203</v>
      </c>
      <c r="Q3731" t="s">
        <v>17334</v>
      </c>
      <c r="R3731" t="s">
        <v>44</v>
      </c>
      <c r="S3731" t="s">
        <v>4527</v>
      </c>
      <c r="T3731" s="3">
        <v>45835</v>
      </c>
      <c r="U3731" s="3">
        <v>45838</v>
      </c>
      <c r="V3731" s="2">
        <v>0</v>
      </c>
      <c r="W3731" t="s">
        <v>44</v>
      </c>
      <c r="X3731" t="s">
        <v>44</v>
      </c>
      <c r="Y3731" t="s">
        <v>17335</v>
      </c>
      <c r="Z3731" t="s">
        <v>1818</v>
      </c>
      <c r="AA3731" t="s">
        <v>4529</v>
      </c>
      <c r="AB3731" t="s">
        <v>4530</v>
      </c>
      <c r="AC3731" t="s">
        <v>89</v>
      </c>
      <c r="AD3731" t="str">
        <f t="shared" si="58"/>
        <v>10-60</v>
      </c>
      <c r="AE3731" t="str">
        <f>VLOOKUP(AD3731,'Main_Sub Desc'!C:D,2,)</f>
        <v>LPC from invoicing</v>
      </c>
      <c r="AF3731" t="str">
        <f>VLOOKUP(VALUE(H3731),'Main_Sub Desc'!F:G,2,)</f>
        <v>Wtr Rev Late Payment</v>
      </c>
      <c r="AG3731">
        <f>IFERROR(VLOOKUP(VALUE(I3731),'PC Mapping'!A:F,6,),"")</f>
        <v>10719</v>
      </c>
      <c r="AH3731" s="13" t="str">
        <f>VLOOKUP(AG3731,'PC Mapping'!L:M,2,)</f>
        <v>All Other Water</v>
      </c>
    </row>
    <row r="3732" spans="1:34" x14ac:dyDescent="0.2">
      <c r="A3732" t="s">
        <v>17336</v>
      </c>
      <c r="B3732" t="s">
        <v>17322</v>
      </c>
      <c r="C3732" t="s">
        <v>4519</v>
      </c>
      <c r="D3732" t="s">
        <v>4520</v>
      </c>
      <c r="E3732" s="3">
        <v>45835</v>
      </c>
      <c r="F3732" t="s">
        <v>44</v>
      </c>
      <c r="G3732" t="s">
        <v>3742</v>
      </c>
      <c r="H3732" t="s">
        <v>3722</v>
      </c>
      <c r="I3732" t="s">
        <v>3752</v>
      </c>
      <c r="J3732" t="s">
        <v>4522</v>
      </c>
      <c r="K3732" s="2">
        <v>-5</v>
      </c>
      <c r="L3732" t="s">
        <v>44</v>
      </c>
      <c r="M3732" s="2">
        <v>-5</v>
      </c>
      <c r="N3732" t="s">
        <v>4523</v>
      </c>
      <c r="O3732" t="s">
        <v>4524</v>
      </c>
      <c r="P3732" t="s">
        <v>17337</v>
      </c>
      <c r="Q3732" t="s">
        <v>17338</v>
      </c>
      <c r="R3732" t="s">
        <v>44</v>
      </c>
      <c r="S3732" t="s">
        <v>4527</v>
      </c>
      <c r="T3732" s="3">
        <v>45835</v>
      </c>
      <c r="U3732" s="3">
        <v>45838</v>
      </c>
      <c r="V3732" s="2">
        <v>0</v>
      </c>
      <c r="W3732" t="s">
        <v>44</v>
      </c>
      <c r="X3732" t="s">
        <v>44</v>
      </c>
      <c r="Y3732" t="s">
        <v>17339</v>
      </c>
      <c r="Z3732" t="s">
        <v>1825</v>
      </c>
      <c r="AA3732" t="s">
        <v>4529</v>
      </c>
      <c r="AB3732" t="s">
        <v>4530</v>
      </c>
      <c r="AC3732" t="s">
        <v>89</v>
      </c>
      <c r="AD3732" t="str">
        <f t="shared" si="58"/>
        <v>10-60</v>
      </c>
      <c r="AE3732" t="str">
        <f>VLOOKUP(AD3732,'Main_Sub Desc'!C:D,2,)</f>
        <v>LPC from invoicing</v>
      </c>
      <c r="AF3732" t="str">
        <f>VLOOKUP(VALUE(H3732),'Main_Sub Desc'!F:G,2,)</f>
        <v>Wtr Rev Late Payment</v>
      </c>
      <c r="AG3732">
        <f>IFERROR(VLOOKUP(VALUE(I3732),'PC Mapping'!A:F,6,),"")</f>
        <v>10719</v>
      </c>
      <c r="AH3732" s="13" t="str">
        <f>VLOOKUP(AG3732,'PC Mapping'!L:M,2,)</f>
        <v>All Other Water</v>
      </c>
    </row>
    <row r="3733" spans="1:34" x14ac:dyDescent="0.2">
      <c r="A3733" t="s">
        <v>17340</v>
      </c>
      <c r="B3733" t="s">
        <v>17322</v>
      </c>
      <c r="C3733" t="s">
        <v>4519</v>
      </c>
      <c r="D3733" t="s">
        <v>4520</v>
      </c>
      <c r="E3733" s="3">
        <v>45835</v>
      </c>
      <c r="F3733" t="s">
        <v>44</v>
      </c>
      <c r="G3733" t="s">
        <v>3742</v>
      </c>
      <c r="H3733" t="s">
        <v>3716</v>
      </c>
      <c r="I3733" t="s">
        <v>4534</v>
      </c>
      <c r="J3733" t="s">
        <v>4522</v>
      </c>
      <c r="K3733" s="2">
        <v>-5</v>
      </c>
      <c r="L3733" t="s">
        <v>44</v>
      </c>
      <c r="M3733" s="2">
        <v>-5</v>
      </c>
      <c r="N3733" t="s">
        <v>4523</v>
      </c>
      <c r="O3733" t="s">
        <v>4524</v>
      </c>
      <c r="P3733" t="s">
        <v>17341</v>
      </c>
      <c r="Q3733" t="s">
        <v>17342</v>
      </c>
      <c r="R3733" t="s">
        <v>44</v>
      </c>
      <c r="S3733" t="s">
        <v>4527</v>
      </c>
      <c r="T3733" s="3">
        <v>45835</v>
      </c>
      <c r="U3733" s="3">
        <v>45838</v>
      </c>
      <c r="V3733" s="2">
        <v>0</v>
      </c>
      <c r="W3733" t="s">
        <v>44</v>
      </c>
      <c r="X3733" t="s">
        <v>44</v>
      </c>
      <c r="Y3733" t="s">
        <v>17343</v>
      </c>
      <c r="Z3733" t="s">
        <v>17344</v>
      </c>
      <c r="AA3733" t="s">
        <v>4529</v>
      </c>
      <c r="AB3733" t="s">
        <v>4530</v>
      </c>
      <c r="AC3733" t="s">
        <v>89</v>
      </c>
      <c r="AD3733" t="str">
        <f t="shared" si="58"/>
        <v>10-60</v>
      </c>
      <c r="AE3733" t="str">
        <f>VLOOKUP(AD3733,'Main_Sub Desc'!C:D,2,)</f>
        <v>LPC from invoicing</v>
      </c>
      <c r="AF3733" t="str">
        <f>VLOOKUP(VALUE(H3733),'Main_Sub Desc'!F:G,2,)</f>
        <v>Wst Rev Late Payment</v>
      </c>
      <c r="AG3733">
        <f>IFERROR(VLOOKUP(VALUE(I3733),'PC Mapping'!A:F,6,),"")</f>
        <v>10514</v>
      </c>
      <c r="AH3733" s="13" t="str">
        <f>VLOOKUP(AG3733,'PC Mapping'!L:M,2,)</f>
        <v>Bolivar Sewer</v>
      </c>
    </row>
    <row r="3734" spans="1:34" x14ac:dyDescent="0.2">
      <c r="A3734" t="s">
        <v>17340</v>
      </c>
      <c r="B3734" t="s">
        <v>17322</v>
      </c>
      <c r="C3734" t="s">
        <v>4519</v>
      </c>
      <c r="D3734" t="s">
        <v>4520</v>
      </c>
      <c r="E3734" s="3">
        <v>45835</v>
      </c>
      <c r="F3734" t="s">
        <v>44</v>
      </c>
      <c r="G3734" t="s">
        <v>3742</v>
      </c>
      <c r="H3734" t="s">
        <v>3722</v>
      </c>
      <c r="I3734" t="s">
        <v>4538</v>
      </c>
      <c r="J3734" t="s">
        <v>4522</v>
      </c>
      <c r="K3734" s="2">
        <v>-5</v>
      </c>
      <c r="L3734" t="s">
        <v>44</v>
      </c>
      <c r="M3734" s="2">
        <v>-5</v>
      </c>
      <c r="N3734" t="s">
        <v>4523</v>
      </c>
      <c r="O3734" t="s">
        <v>4524</v>
      </c>
      <c r="P3734" t="s">
        <v>17341</v>
      </c>
      <c r="Q3734" t="s">
        <v>17345</v>
      </c>
      <c r="R3734" t="s">
        <v>44</v>
      </c>
      <c r="S3734" t="s">
        <v>4527</v>
      </c>
      <c r="T3734" s="3">
        <v>45835</v>
      </c>
      <c r="U3734" s="3">
        <v>45838</v>
      </c>
      <c r="V3734" s="2">
        <v>0</v>
      </c>
      <c r="W3734" t="s">
        <v>44</v>
      </c>
      <c r="X3734" t="s">
        <v>44</v>
      </c>
      <c r="Y3734" t="s">
        <v>17346</v>
      </c>
      <c r="Z3734" t="s">
        <v>17344</v>
      </c>
      <c r="AA3734" t="s">
        <v>4529</v>
      </c>
      <c r="AB3734" t="s">
        <v>4530</v>
      </c>
      <c r="AC3734" t="s">
        <v>89</v>
      </c>
      <c r="AD3734" t="str">
        <f t="shared" si="58"/>
        <v>10-60</v>
      </c>
      <c r="AE3734" t="str">
        <f>VLOOKUP(AD3734,'Main_Sub Desc'!C:D,2,)</f>
        <v>LPC from invoicing</v>
      </c>
      <c r="AF3734" t="str">
        <f>VLOOKUP(VALUE(H3734),'Main_Sub Desc'!F:G,2,)</f>
        <v>Wtr Rev Late Payment</v>
      </c>
      <c r="AG3734">
        <f>IFERROR(VLOOKUP(VALUE(I3734),'PC Mapping'!A:F,6,),"")</f>
        <v>10469</v>
      </c>
      <c r="AH3734" s="13" t="str">
        <f>VLOOKUP(AG3734,'PC Mapping'!L:M,2,)</f>
        <v>Bolivar Water</v>
      </c>
    </row>
    <row r="3735" spans="1:34" x14ac:dyDescent="0.2">
      <c r="A3735" t="s">
        <v>17347</v>
      </c>
      <c r="B3735" t="s">
        <v>17322</v>
      </c>
      <c r="C3735" t="s">
        <v>4519</v>
      </c>
      <c r="D3735" t="s">
        <v>4520</v>
      </c>
      <c r="E3735" s="3">
        <v>45835</v>
      </c>
      <c r="F3735" t="s">
        <v>44</v>
      </c>
      <c r="G3735" t="s">
        <v>3742</v>
      </c>
      <c r="H3735" t="s">
        <v>3722</v>
      </c>
      <c r="I3735" t="s">
        <v>3752</v>
      </c>
      <c r="J3735" t="s">
        <v>4522</v>
      </c>
      <c r="K3735" s="2">
        <v>-5</v>
      </c>
      <c r="L3735" t="s">
        <v>44</v>
      </c>
      <c r="M3735" s="2">
        <v>-5</v>
      </c>
      <c r="N3735" t="s">
        <v>4523</v>
      </c>
      <c r="O3735" t="s">
        <v>4524</v>
      </c>
      <c r="P3735" t="s">
        <v>8641</v>
      </c>
      <c r="Q3735" t="s">
        <v>17348</v>
      </c>
      <c r="R3735" t="s">
        <v>44</v>
      </c>
      <c r="S3735" t="s">
        <v>4527</v>
      </c>
      <c r="T3735" s="3">
        <v>45835</v>
      </c>
      <c r="U3735" s="3">
        <v>45838</v>
      </c>
      <c r="V3735" s="2">
        <v>0</v>
      </c>
      <c r="W3735" t="s">
        <v>44</v>
      </c>
      <c r="X3735" t="s">
        <v>44</v>
      </c>
      <c r="Y3735" t="s">
        <v>17349</v>
      </c>
      <c r="Z3735" t="s">
        <v>1758</v>
      </c>
      <c r="AA3735" t="s">
        <v>4529</v>
      </c>
      <c r="AB3735" t="s">
        <v>4530</v>
      </c>
      <c r="AC3735" t="s">
        <v>89</v>
      </c>
      <c r="AD3735" t="str">
        <f t="shared" si="58"/>
        <v>10-60</v>
      </c>
      <c r="AE3735" t="str">
        <f>VLOOKUP(AD3735,'Main_Sub Desc'!C:D,2,)</f>
        <v>LPC from invoicing</v>
      </c>
      <c r="AF3735" t="str">
        <f>VLOOKUP(VALUE(H3735),'Main_Sub Desc'!F:G,2,)</f>
        <v>Wtr Rev Late Payment</v>
      </c>
      <c r="AG3735">
        <f>IFERROR(VLOOKUP(VALUE(I3735),'PC Mapping'!A:F,6,),"")</f>
        <v>10719</v>
      </c>
      <c r="AH3735" s="13" t="str">
        <f>VLOOKUP(AG3735,'PC Mapping'!L:M,2,)</f>
        <v>All Other Water</v>
      </c>
    </row>
    <row r="3736" spans="1:34" x14ac:dyDescent="0.2">
      <c r="A3736" t="s">
        <v>17350</v>
      </c>
      <c r="B3736" t="s">
        <v>17322</v>
      </c>
      <c r="C3736" t="s">
        <v>4519</v>
      </c>
      <c r="D3736" t="s">
        <v>4520</v>
      </c>
      <c r="E3736" s="3">
        <v>45835</v>
      </c>
      <c r="F3736" t="s">
        <v>44</v>
      </c>
      <c r="G3736" t="s">
        <v>3742</v>
      </c>
      <c r="H3736" t="s">
        <v>3722</v>
      </c>
      <c r="I3736" t="s">
        <v>3752</v>
      </c>
      <c r="J3736" t="s">
        <v>4522</v>
      </c>
      <c r="K3736" s="2">
        <v>-5</v>
      </c>
      <c r="L3736" t="s">
        <v>44</v>
      </c>
      <c r="M3736" s="2">
        <v>-5</v>
      </c>
      <c r="N3736" t="s">
        <v>4523</v>
      </c>
      <c r="O3736" t="s">
        <v>4524</v>
      </c>
      <c r="P3736" t="s">
        <v>11940</v>
      </c>
      <c r="Q3736" t="s">
        <v>17351</v>
      </c>
      <c r="R3736" t="s">
        <v>44</v>
      </c>
      <c r="S3736" t="s">
        <v>4527</v>
      </c>
      <c r="T3736" s="3">
        <v>45835</v>
      </c>
      <c r="U3736" s="3">
        <v>45838</v>
      </c>
      <c r="V3736" s="2">
        <v>0</v>
      </c>
      <c r="W3736" t="s">
        <v>44</v>
      </c>
      <c r="X3736" t="s">
        <v>44</v>
      </c>
      <c r="Y3736" t="s">
        <v>17352</v>
      </c>
      <c r="Z3736" t="s">
        <v>17353</v>
      </c>
      <c r="AA3736" t="s">
        <v>4529</v>
      </c>
      <c r="AB3736" t="s">
        <v>4530</v>
      </c>
      <c r="AC3736" t="s">
        <v>89</v>
      </c>
      <c r="AD3736" t="str">
        <f t="shared" si="58"/>
        <v>10-60</v>
      </c>
      <c r="AE3736" t="str">
        <f>VLOOKUP(AD3736,'Main_Sub Desc'!C:D,2,)</f>
        <v>LPC from invoicing</v>
      </c>
      <c r="AF3736" t="str">
        <f>VLOOKUP(VALUE(H3736),'Main_Sub Desc'!F:G,2,)</f>
        <v>Wtr Rev Late Payment</v>
      </c>
      <c r="AG3736">
        <f>IFERROR(VLOOKUP(VALUE(I3736),'PC Mapping'!A:F,6,),"")</f>
        <v>10719</v>
      </c>
      <c r="AH3736" s="13" t="str">
        <f>VLOOKUP(AG3736,'PC Mapping'!L:M,2,)</f>
        <v>All Other Water</v>
      </c>
    </row>
    <row r="3737" spans="1:34" x14ac:dyDescent="0.2">
      <c r="A3737" t="s">
        <v>17354</v>
      </c>
      <c r="B3737" t="s">
        <v>17322</v>
      </c>
      <c r="C3737" t="s">
        <v>4519</v>
      </c>
      <c r="D3737" t="s">
        <v>4520</v>
      </c>
      <c r="E3737" s="3">
        <v>45835</v>
      </c>
      <c r="F3737" t="s">
        <v>44</v>
      </c>
      <c r="G3737" t="s">
        <v>3742</v>
      </c>
      <c r="H3737" t="s">
        <v>3722</v>
      </c>
      <c r="I3737" t="s">
        <v>3752</v>
      </c>
      <c r="J3737" t="s">
        <v>4522</v>
      </c>
      <c r="K3737" s="2">
        <v>-5</v>
      </c>
      <c r="L3737" t="s">
        <v>44</v>
      </c>
      <c r="M3737" s="2">
        <v>-5</v>
      </c>
      <c r="N3737" t="s">
        <v>4523</v>
      </c>
      <c r="O3737" t="s">
        <v>4524</v>
      </c>
      <c r="P3737" t="s">
        <v>17355</v>
      </c>
      <c r="Q3737" t="s">
        <v>17356</v>
      </c>
      <c r="R3737" t="s">
        <v>44</v>
      </c>
      <c r="S3737" t="s">
        <v>4527</v>
      </c>
      <c r="T3737" s="3">
        <v>45835</v>
      </c>
      <c r="U3737" s="3">
        <v>45838</v>
      </c>
      <c r="V3737" s="2">
        <v>0</v>
      </c>
      <c r="W3737" t="s">
        <v>44</v>
      </c>
      <c r="X3737" t="s">
        <v>44</v>
      </c>
      <c r="Y3737" t="s">
        <v>17357</v>
      </c>
      <c r="Z3737" t="s">
        <v>17358</v>
      </c>
      <c r="AA3737" t="s">
        <v>4529</v>
      </c>
      <c r="AB3737" t="s">
        <v>4530</v>
      </c>
      <c r="AC3737" t="s">
        <v>89</v>
      </c>
      <c r="AD3737" t="str">
        <f t="shared" si="58"/>
        <v>10-60</v>
      </c>
      <c r="AE3737" t="str">
        <f>VLOOKUP(AD3737,'Main_Sub Desc'!C:D,2,)</f>
        <v>LPC from invoicing</v>
      </c>
      <c r="AF3737" t="str">
        <f>VLOOKUP(VALUE(H3737),'Main_Sub Desc'!F:G,2,)</f>
        <v>Wtr Rev Late Payment</v>
      </c>
      <c r="AG3737">
        <f>IFERROR(VLOOKUP(VALUE(I3737),'PC Mapping'!A:F,6,),"")</f>
        <v>10719</v>
      </c>
      <c r="AH3737" s="13" t="str">
        <f>VLOOKUP(AG3737,'PC Mapping'!L:M,2,)</f>
        <v>All Other Water</v>
      </c>
    </row>
    <row r="3738" spans="1:34" x14ac:dyDescent="0.2">
      <c r="A3738" t="s">
        <v>17359</v>
      </c>
      <c r="B3738" t="s">
        <v>17360</v>
      </c>
      <c r="C3738" t="s">
        <v>4519</v>
      </c>
      <c r="D3738" t="s">
        <v>4520</v>
      </c>
      <c r="E3738" s="3">
        <v>45835</v>
      </c>
      <c r="F3738" t="s">
        <v>44</v>
      </c>
      <c r="G3738" t="s">
        <v>3742</v>
      </c>
      <c r="H3738" t="s">
        <v>3722</v>
      </c>
      <c r="I3738" t="s">
        <v>3752</v>
      </c>
      <c r="J3738" t="s">
        <v>4522</v>
      </c>
      <c r="K3738" s="2">
        <v>-5</v>
      </c>
      <c r="L3738" t="s">
        <v>44</v>
      </c>
      <c r="M3738" s="2">
        <v>-5</v>
      </c>
      <c r="N3738" t="s">
        <v>4523</v>
      </c>
      <c r="O3738" t="s">
        <v>4524</v>
      </c>
      <c r="P3738" t="s">
        <v>17361</v>
      </c>
      <c r="Q3738" t="s">
        <v>17362</v>
      </c>
      <c r="R3738" t="s">
        <v>44</v>
      </c>
      <c r="S3738" t="s">
        <v>4527</v>
      </c>
      <c r="T3738" s="3">
        <v>45835</v>
      </c>
      <c r="U3738" s="3">
        <v>45838</v>
      </c>
      <c r="V3738" s="2">
        <v>0</v>
      </c>
      <c r="W3738" t="s">
        <v>44</v>
      </c>
      <c r="X3738" t="s">
        <v>44</v>
      </c>
      <c r="Y3738" t="s">
        <v>17363</v>
      </c>
      <c r="Z3738" t="s">
        <v>1567</v>
      </c>
      <c r="AA3738" t="s">
        <v>4529</v>
      </c>
      <c r="AB3738" t="s">
        <v>4530</v>
      </c>
      <c r="AC3738" t="s">
        <v>89</v>
      </c>
      <c r="AD3738" t="str">
        <f t="shared" si="58"/>
        <v>10-60</v>
      </c>
      <c r="AE3738" t="str">
        <f>VLOOKUP(AD3738,'Main_Sub Desc'!C:D,2,)</f>
        <v>LPC from invoicing</v>
      </c>
      <c r="AF3738" t="str">
        <f>VLOOKUP(VALUE(H3738),'Main_Sub Desc'!F:G,2,)</f>
        <v>Wtr Rev Late Payment</v>
      </c>
      <c r="AG3738">
        <f>IFERROR(VLOOKUP(VALUE(I3738),'PC Mapping'!A:F,6,),"")</f>
        <v>10719</v>
      </c>
      <c r="AH3738" s="13" t="str">
        <f>VLOOKUP(AG3738,'PC Mapping'!L:M,2,)</f>
        <v>All Other Water</v>
      </c>
    </row>
    <row r="3739" spans="1:34" x14ac:dyDescent="0.2">
      <c r="A3739" t="s">
        <v>17364</v>
      </c>
      <c r="B3739" t="s">
        <v>17360</v>
      </c>
      <c r="C3739" t="s">
        <v>4519</v>
      </c>
      <c r="D3739" t="s">
        <v>4520</v>
      </c>
      <c r="E3739" s="3">
        <v>45835</v>
      </c>
      <c r="F3739" t="s">
        <v>44</v>
      </c>
      <c r="G3739" t="s">
        <v>3742</v>
      </c>
      <c r="H3739" t="s">
        <v>3722</v>
      </c>
      <c r="I3739" t="s">
        <v>3752</v>
      </c>
      <c r="J3739" t="s">
        <v>4522</v>
      </c>
      <c r="K3739" s="2">
        <v>-5</v>
      </c>
      <c r="L3739" t="s">
        <v>44</v>
      </c>
      <c r="M3739" s="2">
        <v>-5</v>
      </c>
      <c r="N3739" t="s">
        <v>4523</v>
      </c>
      <c r="O3739" t="s">
        <v>4524</v>
      </c>
      <c r="P3739" t="s">
        <v>14826</v>
      </c>
      <c r="Q3739" t="s">
        <v>17365</v>
      </c>
      <c r="R3739" t="s">
        <v>44</v>
      </c>
      <c r="S3739" t="s">
        <v>4527</v>
      </c>
      <c r="T3739" s="3">
        <v>45835</v>
      </c>
      <c r="U3739" s="3">
        <v>45838</v>
      </c>
      <c r="V3739" s="2">
        <v>0</v>
      </c>
      <c r="W3739" t="s">
        <v>44</v>
      </c>
      <c r="X3739" t="s">
        <v>44</v>
      </c>
      <c r="Y3739" t="s">
        <v>17366</v>
      </c>
      <c r="Z3739" t="s">
        <v>1873</v>
      </c>
      <c r="AA3739" t="s">
        <v>4529</v>
      </c>
      <c r="AB3739" t="s">
        <v>4530</v>
      </c>
      <c r="AC3739" t="s">
        <v>89</v>
      </c>
      <c r="AD3739" t="str">
        <f t="shared" si="58"/>
        <v>10-60</v>
      </c>
      <c r="AE3739" t="str">
        <f>VLOOKUP(AD3739,'Main_Sub Desc'!C:D,2,)</f>
        <v>LPC from invoicing</v>
      </c>
      <c r="AF3739" t="str">
        <f>VLOOKUP(VALUE(H3739),'Main_Sub Desc'!F:G,2,)</f>
        <v>Wtr Rev Late Payment</v>
      </c>
      <c r="AG3739">
        <f>IFERROR(VLOOKUP(VALUE(I3739),'PC Mapping'!A:F,6,),"")</f>
        <v>10719</v>
      </c>
      <c r="AH3739" s="13" t="str">
        <f>VLOOKUP(AG3739,'PC Mapping'!L:M,2,)</f>
        <v>All Other Water</v>
      </c>
    </row>
    <row r="3740" spans="1:34" x14ac:dyDescent="0.2">
      <c r="A3740" t="s">
        <v>17367</v>
      </c>
      <c r="B3740" t="s">
        <v>17360</v>
      </c>
      <c r="C3740" t="s">
        <v>4519</v>
      </c>
      <c r="D3740" t="s">
        <v>4520</v>
      </c>
      <c r="E3740" s="3">
        <v>45835</v>
      </c>
      <c r="F3740" t="s">
        <v>44</v>
      </c>
      <c r="G3740" t="s">
        <v>3742</v>
      </c>
      <c r="H3740" t="s">
        <v>3722</v>
      </c>
      <c r="I3740" t="s">
        <v>3752</v>
      </c>
      <c r="J3740" t="s">
        <v>4522</v>
      </c>
      <c r="K3740" s="2">
        <v>-17.2</v>
      </c>
      <c r="L3740" t="s">
        <v>44</v>
      </c>
      <c r="M3740" s="2">
        <v>-17.2</v>
      </c>
      <c r="N3740" t="s">
        <v>4523</v>
      </c>
      <c r="O3740" t="s">
        <v>4524</v>
      </c>
      <c r="P3740" t="s">
        <v>14821</v>
      </c>
      <c r="Q3740" t="s">
        <v>17368</v>
      </c>
      <c r="R3740" t="s">
        <v>44</v>
      </c>
      <c r="S3740" t="s">
        <v>4527</v>
      </c>
      <c r="T3740" s="3">
        <v>45835</v>
      </c>
      <c r="U3740" s="3">
        <v>45838</v>
      </c>
      <c r="V3740" s="2">
        <v>0</v>
      </c>
      <c r="W3740" t="s">
        <v>44</v>
      </c>
      <c r="X3740" t="s">
        <v>44</v>
      </c>
      <c r="Y3740" t="s">
        <v>17369</v>
      </c>
      <c r="Z3740" t="s">
        <v>1852</v>
      </c>
      <c r="AA3740" t="s">
        <v>4529</v>
      </c>
      <c r="AB3740" t="s">
        <v>4530</v>
      </c>
      <c r="AC3740" t="s">
        <v>89</v>
      </c>
      <c r="AD3740" t="str">
        <f t="shared" si="58"/>
        <v>10-60</v>
      </c>
      <c r="AE3740" t="str">
        <f>VLOOKUP(AD3740,'Main_Sub Desc'!C:D,2,)</f>
        <v>LPC from invoicing</v>
      </c>
      <c r="AF3740" t="str">
        <f>VLOOKUP(VALUE(H3740),'Main_Sub Desc'!F:G,2,)</f>
        <v>Wtr Rev Late Payment</v>
      </c>
      <c r="AG3740">
        <f>IFERROR(VLOOKUP(VALUE(I3740),'PC Mapping'!A:F,6,),"")</f>
        <v>10719</v>
      </c>
      <c r="AH3740" s="13" t="str">
        <f>VLOOKUP(AG3740,'PC Mapping'!L:M,2,)</f>
        <v>All Other Water</v>
      </c>
    </row>
    <row r="3741" spans="1:34" x14ac:dyDescent="0.2">
      <c r="A3741" t="s">
        <v>17370</v>
      </c>
      <c r="B3741" t="s">
        <v>17360</v>
      </c>
      <c r="C3741" t="s">
        <v>4519</v>
      </c>
      <c r="D3741" t="s">
        <v>4520</v>
      </c>
      <c r="E3741" s="3">
        <v>45835</v>
      </c>
      <c r="F3741" t="s">
        <v>44</v>
      </c>
      <c r="G3741" t="s">
        <v>3742</v>
      </c>
      <c r="H3741" t="s">
        <v>3722</v>
      </c>
      <c r="I3741" t="s">
        <v>3752</v>
      </c>
      <c r="J3741" t="s">
        <v>4522</v>
      </c>
      <c r="K3741" s="2">
        <v>-5</v>
      </c>
      <c r="L3741" t="s">
        <v>44</v>
      </c>
      <c r="M3741" s="2">
        <v>-5</v>
      </c>
      <c r="N3741" t="s">
        <v>4523</v>
      </c>
      <c r="O3741" t="s">
        <v>4524</v>
      </c>
      <c r="P3741" t="s">
        <v>17122</v>
      </c>
      <c r="Q3741" t="s">
        <v>17371</v>
      </c>
      <c r="R3741" t="s">
        <v>44</v>
      </c>
      <c r="S3741" t="s">
        <v>4527</v>
      </c>
      <c r="T3741" s="3">
        <v>45835</v>
      </c>
      <c r="U3741" s="3">
        <v>45838</v>
      </c>
      <c r="V3741" s="2">
        <v>0</v>
      </c>
      <c r="W3741" t="s">
        <v>44</v>
      </c>
      <c r="X3741" t="s">
        <v>44</v>
      </c>
      <c r="Y3741" t="s">
        <v>17372</v>
      </c>
      <c r="Z3741" t="s">
        <v>1730</v>
      </c>
      <c r="AA3741" t="s">
        <v>4529</v>
      </c>
      <c r="AB3741" t="s">
        <v>4530</v>
      </c>
      <c r="AC3741" t="s">
        <v>89</v>
      </c>
      <c r="AD3741" t="str">
        <f t="shared" si="58"/>
        <v>10-60</v>
      </c>
      <c r="AE3741" t="str">
        <f>VLOOKUP(AD3741,'Main_Sub Desc'!C:D,2,)</f>
        <v>LPC from invoicing</v>
      </c>
      <c r="AF3741" t="str">
        <f>VLOOKUP(VALUE(H3741),'Main_Sub Desc'!F:G,2,)</f>
        <v>Wtr Rev Late Payment</v>
      </c>
      <c r="AG3741">
        <f>IFERROR(VLOOKUP(VALUE(I3741),'PC Mapping'!A:F,6,),"")</f>
        <v>10719</v>
      </c>
      <c r="AH3741" s="13" t="str">
        <f>VLOOKUP(AG3741,'PC Mapping'!L:M,2,)</f>
        <v>All Other Water</v>
      </c>
    </row>
    <row r="3742" spans="1:34" x14ac:dyDescent="0.2">
      <c r="A3742" t="s">
        <v>17373</v>
      </c>
      <c r="B3742" t="s">
        <v>17360</v>
      </c>
      <c r="C3742" t="s">
        <v>4519</v>
      </c>
      <c r="D3742" t="s">
        <v>4520</v>
      </c>
      <c r="E3742" s="3">
        <v>45835</v>
      </c>
      <c r="F3742" t="s">
        <v>44</v>
      </c>
      <c r="G3742" t="s">
        <v>3742</v>
      </c>
      <c r="H3742" t="s">
        <v>3722</v>
      </c>
      <c r="I3742" t="s">
        <v>3752</v>
      </c>
      <c r="J3742" t="s">
        <v>4522</v>
      </c>
      <c r="K3742" s="2">
        <v>-5</v>
      </c>
      <c r="L3742" t="s">
        <v>44</v>
      </c>
      <c r="M3742" s="2">
        <v>-5</v>
      </c>
      <c r="N3742" t="s">
        <v>4523</v>
      </c>
      <c r="O3742" t="s">
        <v>4524</v>
      </c>
      <c r="P3742" t="s">
        <v>17374</v>
      </c>
      <c r="Q3742" t="s">
        <v>17375</v>
      </c>
      <c r="R3742" t="s">
        <v>44</v>
      </c>
      <c r="S3742" t="s">
        <v>4527</v>
      </c>
      <c r="T3742" s="3">
        <v>45835</v>
      </c>
      <c r="U3742" s="3">
        <v>45838</v>
      </c>
      <c r="V3742" s="2">
        <v>0</v>
      </c>
      <c r="W3742" t="s">
        <v>44</v>
      </c>
      <c r="X3742" t="s">
        <v>44</v>
      </c>
      <c r="Y3742" t="s">
        <v>17376</v>
      </c>
      <c r="Z3742" t="s">
        <v>1822</v>
      </c>
      <c r="AA3742" t="s">
        <v>4529</v>
      </c>
      <c r="AB3742" t="s">
        <v>4530</v>
      </c>
      <c r="AC3742" t="s">
        <v>89</v>
      </c>
      <c r="AD3742" t="str">
        <f t="shared" si="58"/>
        <v>10-60</v>
      </c>
      <c r="AE3742" t="str">
        <f>VLOOKUP(AD3742,'Main_Sub Desc'!C:D,2,)</f>
        <v>LPC from invoicing</v>
      </c>
      <c r="AF3742" t="str">
        <f>VLOOKUP(VALUE(H3742),'Main_Sub Desc'!F:G,2,)</f>
        <v>Wtr Rev Late Payment</v>
      </c>
      <c r="AG3742">
        <f>IFERROR(VLOOKUP(VALUE(I3742),'PC Mapping'!A:F,6,),"")</f>
        <v>10719</v>
      </c>
      <c r="AH3742" s="13" t="str">
        <f>VLOOKUP(AG3742,'PC Mapping'!L:M,2,)</f>
        <v>All Other Water</v>
      </c>
    </row>
    <row r="3743" spans="1:34" x14ac:dyDescent="0.2">
      <c r="A3743" t="s">
        <v>17377</v>
      </c>
      <c r="B3743" t="s">
        <v>17322</v>
      </c>
      <c r="C3743" t="s">
        <v>4519</v>
      </c>
      <c r="D3743" t="s">
        <v>4520</v>
      </c>
      <c r="E3743" s="3">
        <v>45835</v>
      </c>
      <c r="F3743" t="s">
        <v>44</v>
      </c>
      <c r="G3743" t="s">
        <v>3742</v>
      </c>
      <c r="H3743" t="s">
        <v>3722</v>
      </c>
      <c r="I3743" t="s">
        <v>3752</v>
      </c>
      <c r="J3743" t="s">
        <v>4522</v>
      </c>
      <c r="K3743" s="2">
        <v>-5</v>
      </c>
      <c r="L3743" t="s">
        <v>44</v>
      </c>
      <c r="M3743" s="2">
        <v>-5</v>
      </c>
      <c r="N3743" t="s">
        <v>4523</v>
      </c>
      <c r="O3743" t="s">
        <v>4524</v>
      </c>
      <c r="P3743" t="s">
        <v>5488</v>
      </c>
      <c r="Q3743" t="s">
        <v>17378</v>
      </c>
      <c r="R3743" t="s">
        <v>44</v>
      </c>
      <c r="S3743" t="s">
        <v>4527</v>
      </c>
      <c r="T3743" s="3">
        <v>45835</v>
      </c>
      <c r="U3743" s="3">
        <v>45838</v>
      </c>
      <c r="V3743" s="2">
        <v>0</v>
      </c>
      <c r="W3743" t="s">
        <v>44</v>
      </c>
      <c r="X3743" t="s">
        <v>44</v>
      </c>
      <c r="Y3743" t="s">
        <v>17379</v>
      </c>
      <c r="Z3743" t="s">
        <v>17380</v>
      </c>
      <c r="AA3743" t="s">
        <v>4529</v>
      </c>
      <c r="AB3743" t="s">
        <v>4530</v>
      </c>
      <c r="AC3743" t="s">
        <v>89</v>
      </c>
      <c r="AD3743" t="str">
        <f t="shared" si="58"/>
        <v>10-60</v>
      </c>
      <c r="AE3743" t="str">
        <f>VLOOKUP(AD3743,'Main_Sub Desc'!C:D,2,)</f>
        <v>LPC from invoicing</v>
      </c>
      <c r="AF3743" t="str">
        <f>VLOOKUP(VALUE(H3743),'Main_Sub Desc'!F:G,2,)</f>
        <v>Wtr Rev Late Payment</v>
      </c>
      <c r="AG3743">
        <f>IFERROR(VLOOKUP(VALUE(I3743),'PC Mapping'!A:F,6,),"")</f>
        <v>10719</v>
      </c>
      <c r="AH3743" s="13" t="str">
        <f>VLOOKUP(AG3743,'PC Mapping'!L:M,2,)</f>
        <v>All Other Water</v>
      </c>
    </row>
    <row r="3744" spans="1:34" x14ac:dyDescent="0.2">
      <c r="A3744" t="s">
        <v>17381</v>
      </c>
      <c r="B3744" t="s">
        <v>17382</v>
      </c>
      <c r="C3744" t="s">
        <v>4519</v>
      </c>
      <c r="D3744" t="s">
        <v>4520</v>
      </c>
      <c r="E3744" s="3">
        <v>45838</v>
      </c>
      <c r="F3744" t="s">
        <v>44</v>
      </c>
      <c r="G3744" t="s">
        <v>3742</v>
      </c>
      <c r="H3744" t="s">
        <v>3716</v>
      </c>
      <c r="I3744" t="s">
        <v>4534</v>
      </c>
      <c r="J3744" t="s">
        <v>4522</v>
      </c>
      <c r="K3744" s="2">
        <v>-5</v>
      </c>
      <c r="L3744" t="s">
        <v>44</v>
      </c>
      <c r="M3744" s="2">
        <v>-5</v>
      </c>
      <c r="N3744" t="s">
        <v>4523</v>
      </c>
      <c r="O3744" t="s">
        <v>4524</v>
      </c>
      <c r="P3744" t="s">
        <v>17383</v>
      </c>
      <c r="Q3744" t="s">
        <v>17384</v>
      </c>
      <c r="R3744" t="s">
        <v>44</v>
      </c>
      <c r="S3744" t="s">
        <v>4527</v>
      </c>
      <c r="T3744" s="3">
        <v>45838</v>
      </c>
      <c r="U3744" s="3">
        <v>45839</v>
      </c>
      <c r="V3744" s="2">
        <v>0</v>
      </c>
      <c r="W3744" t="s">
        <v>44</v>
      </c>
      <c r="X3744" t="s">
        <v>44</v>
      </c>
      <c r="Y3744" t="s">
        <v>17385</v>
      </c>
      <c r="Z3744" t="s">
        <v>17386</v>
      </c>
      <c r="AA3744" t="s">
        <v>4529</v>
      </c>
      <c r="AB3744" t="s">
        <v>4530</v>
      </c>
      <c r="AC3744" t="s">
        <v>89</v>
      </c>
      <c r="AD3744" t="str">
        <f t="shared" si="58"/>
        <v>10-60</v>
      </c>
      <c r="AE3744" t="str">
        <f>VLOOKUP(AD3744,'Main_Sub Desc'!C:D,2,)</f>
        <v>LPC from invoicing</v>
      </c>
      <c r="AF3744" t="str">
        <f>VLOOKUP(VALUE(H3744),'Main_Sub Desc'!F:G,2,)</f>
        <v>Wst Rev Late Payment</v>
      </c>
      <c r="AG3744">
        <f>IFERROR(VLOOKUP(VALUE(I3744),'PC Mapping'!A:F,6,),"")</f>
        <v>10514</v>
      </c>
      <c r="AH3744" s="13" t="str">
        <f>VLOOKUP(AG3744,'PC Mapping'!L:M,2,)</f>
        <v>Bolivar Sewer</v>
      </c>
    </row>
    <row r="3745" spans="1:34" x14ac:dyDescent="0.2">
      <c r="A3745" t="s">
        <v>17381</v>
      </c>
      <c r="B3745" t="s">
        <v>17382</v>
      </c>
      <c r="C3745" t="s">
        <v>4519</v>
      </c>
      <c r="D3745" t="s">
        <v>4520</v>
      </c>
      <c r="E3745" s="3">
        <v>45838</v>
      </c>
      <c r="F3745" t="s">
        <v>44</v>
      </c>
      <c r="G3745" t="s">
        <v>3742</v>
      </c>
      <c r="H3745" t="s">
        <v>3722</v>
      </c>
      <c r="I3745" t="s">
        <v>4538</v>
      </c>
      <c r="J3745" t="s">
        <v>4522</v>
      </c>
      <c r="K3745" s="2">
        <v>-5</v>
      </c>
      <c r="L3745" t="s">
        <v>44</v>
      </c>
      <c r="M3745" s="2">
        <v>-5</v>
      </c>
      <c r="N3745" t="s">
        <v>4523</v>
      </c>
      <c r="O3745" t="s">
        <v>4524</v>
      </c>
      <c r="P3745" t="s">
        <v>17383</v>
      </c>
      <c r="Q3745" t="s">
        <v>17387</v>
      </c>
      <c r="R3745" t="s">
        <v>44</v>
      </c>
      <c r="S3745" t="s">
        <v>4527</v>
      </c>
      <c r="T3745" s="3">
        <v>45838</v>
      </c>
      <c r="U3745" s="3">
        <v>45839</v>
      </c>
      <c r="V3745" s="2">
        <v>0</v>
      </c>
      <c r="W3745" t="s">
        <v>44</v>
      </c>
      <c r="X3745" t="s">
        <v>44</v>
      </c>
      <c r="Y3745" t="s">
        <v>17388</v>
      </c>
      <c r="Z3745" t="s">
        <v>17386</v>
      </c>
      <c r="AA3745" t="s">
        <v>4529</v>
      </c>
      <c r="AB3745" t="s">
        <v>4530</v>
      </c>
      <c r="AC3745" t="s">
        <v>89</v>
      </c>
      <c r="AD3745" t="str">
        <f t="shared" si="58"/>
        <v>10-60</v>
      </c>
      <c r="AE3745" t="str">
        <f>VLOOKUP(AD3745,'Main_Sub Desc'!C:D,2,)</f>
        <v>LPC from invoicing</v>
      </c>
      <c r="AF3745" t="str">
        <f>VLOOKUP(VALUE(H3745),'Main_Sub Desc'!F:G,2,)</f>
        <v>Wtr Rev Late Payment</v>
      </c>
      <c r="AG3745">
        <f>IFERROR(VLOOKUP(VALUE(I3745),'PC Mapping'!A:F,6,),"")</f>
        <v>10469</v>
      </c>
      <c r="AH3745" s="13" t="str">
        <f>VLOOKUP(AG3745,'PC Mapping'!L:M,2,)</f>
        <v>Bolivar Water</v>
      </c>
    </row>
    <row r="3746" spans="1:34" x14ac:dyDescent="0.2">
      <c r="A3746" t="s">
        <v>17389</v>
      </c>
      <c r="B3746" t="s">
        <v>17382</v>
      </c>
      <c r="C3746" t="s">
        <v>4519</v>
      </c>
      <c r="D3746" t="s">
        <v>4520</v>
      </c>
      <c r="E3746" s="3">
        <v>45838</v>
      </c>
      <c r="F3746" t="s">
        <v>44</v>
      </c>
      <c r="G3746" t="s">
        <v>3742</v>
      </c>
      <c r="H3746" t="s">
        <v>3722</v>
      </c>
      <c r="I3746" t="s">
        <v>4538</v>
      </c>
      <c r="J3746" t="s">
        <v>4522</v>
      </c>
      <c r="K3746" s="2">
        <v>-5</v>
      </c>
      <c r="L3746" t="s">
        <v>44</v>
      </c>
      <c r="M3746" s="2">
        <v>-5</v>
      </c>
      <c r="N3746" t="s">
        <v>4523</v>
      </c>
      <c r="O3746" t="s">
        <v>4524</v>
      </c>
      <c r="P3746" t="s">
        <v>10350</v>
      </c>
      <c r="Q3746" t="s">
        <v>17390</v>
      </c>
      <c r="R3746" t="s">
        <v>44</v>
      </c>
      <c r="S3746" t="s">
        <v>4527</v>
      </c>
      <c r="T3746" s="3">
        <v>45838</v>
      </c>
      <c r="U3746" s="3">
        <v>45839</v>
      </c>
      <c r="V3746" s="2">
        <v>0</v>
      </c>
      <c r="W3746" t="s">
        <v>44</v>
      </c>
      <c r="X3746" t="s">
        <v>44</v>
      </c>
      <c r="Y3746" t="s">
        <v>17391</v>
      </c>
      <c r="Z3746" t="s">
        <v>1157</v>
      </c>
      <c r="AA3746" t="s">
        <v>4529</v>
      </c>
      <c r="AB3746" t="s">
        <v>4530</v>
      </c>
      <c r="AC3746" t="s">
        <v>89</v>
      </c>
      <c r="AD3746" t="str">
        <f t="shared" si="58"/>
        <v>10-60</v>
      </c>
      <c r="AE3746" t="str">
        <f>VLOOKUP(AD3746,'Main_Sub Desc'!C:D,2,)</f>
        <v>LPC from invoicing</v>
      </c>
      <c r="AF3746" t="str">
        <f>VLOOKUP(VALUE(H3746),'Main_Sub Desc'!F:G,2,)</f>
        <v>Wtr Rev Late Payment</v>
      </c>
      <c r="AG3746">
        <f>IFERROR(VLOOKUP(VALUE(I3746),'PC Mapping'!A:F,6,),"")</f>
        <v>10469</v>
      </c>
      <c r="AH3746" s="13" t="str">
        <f>VLOOKUP(AG3746,'PC Mapping'!L:M,2,)</f>
        <v>Bolivar Water</v>
      </c>
    </row>
    <row r="3747" spans="1:34" x14ac:dyDescent="0.2">
      <c r="A3747" t="s">
        <v>17389</v>
      </c>
      <c r="B3747" t="s">
        <v>17382</v>
      </c>
      <c r="C3747" t="s">
        <v>4519</v>
      </c>
      <c r="D3747" t="s">
        <v>4520</v>
      </c>
      <c r="E3747" s="3">
        <v>45838</v>
      </c>
      <c r="F3747" t="s">
        <v>44</v>
      </c>
      <c r="G3747" t="s">
        <v>3742</v>
      </c>
      <c r="H3747" t="s">
        <v>3716</v>
      </c>
      <c r="I3747" t="s">
        <v>4534</v>
      </c>
      <c r="J3747" t="s">
        <v>4522</v>
      </c>
      <c r="K3747" s="2">
        <v>-5</v>
      </c>
      <c r="L3747" t="s">
        <v>44</v>
      </c>
      <c r="M3747" s="2">
        <v>-5</v>
      </c>
      <c r="N3747" t="s">
        <v>4523</v>
      </c>
      <c r="O3747" t="s">
        <v>4524</v>
      </c>
      <c r="P3747" t="s">
        <v>10350</v>
      </c>
      <c r="Q3747" t="s">
        <v>17392</v>
      </c>
      <c r="R3747" t="s">
        <v>44</v>
      </c>
      <c r="S3747" t="s">
        <v>4527</v>
      </c>
      <c r="T3747" s="3">
        <v>45838</v>
      </c>
      <c r="U3747" s="3">
        <v>45839</v>
      </c>
      <c r="V3747" s="2">
        <v>0</v>
      </c>
      <c r="W3747" t="s">
        <v>44</v>
      </c>
      <c r="X3747" t="s">
        <v>44</v>
      </c>
      <c r="Y3747" t="s">
        <v>17393</v>
      </c>
      <c r="Z3747" t="s">
        <v>1157</v>
      </c>
      <c r="AA3747" t="s">
        <v>4529</v>
      </c>
      <c r="AB3747" t="s">
        <v>4530</v>
      </c>
      <c r="AC3747" t="s">
        <v>89</v>
      </c>
      <c r="AD3747" t="str">
        <f t="shared" si="58"/>
        <v>10-60</v>
      </c>
      <c r="AE3747" t="str">
        <f>VLOOKUP(AD3747,'Main_Sub Desc'!C:D,2,)</f>
        <v>LPC from invoicing</v>
      </c>
      <c r="AF3747" t="str">
        <f>VLOOKUP(VALUE(H3747),'Main_Sub Desc'!F:G,2,)</f>
        <v>Wst Rev Late Payment</v>
      </c>
      <c r="AG3747">
        <f>IFERROR(VLOOKUP(VALUE(I3747),'PC Mapping'!A:F,6,),"")</f>
        <v>10514</v>
      </c>
      <c r="AH3747" s="13" t="str">
        <f>VLOOKUP(AG3747,'PC Mapping'!L:M,2,)</f>
        <v>Bolivar Sewer</v>
      </c>
    </row>
    <row r="3748" spans="1:34" x14ac:dyDescent="0.2">
      <c r="A3748" t="s">
        <v>17394</v>
      </c>
      <c r="B3748" t="s">
        <v>17382</v>
      </c>
      <c r="C3748" t="s">
        <v>4519</v>
      </c>
      <c r="D3748" t="s">
        <v>4520</v>
      </c>
      <c r="E3748" s="3">
        <v>45838</v>
      </c>
      <c r="F3748" t="s">
        <v>44</v>
      </c>
      <c r="G3748" t="s">
        <v>3742</v>
      </c>
      <c r="H3748" t="s">
        <v>3716</v>
      </c>
      <c r="I3748" t="s">
        <v>4534</v>
      </c>
      <c r="J3748" t="s">
        <v>4522</v>
      </c>
      <c r="K3748" s="2">
        <v>-5</v>
      </c>
      <c r="L3748" t="s">
        <v>44</v>
      </c>
      <c r="M3748" s="2">
        <v>-5</v>
      </c>
      <c r="N3748" t="s">
        <v>4523</v>
      </c>
      <c r="O3748" t="s">
        <v>4524</v>
      </c>
      <c r="P3748" t="s">
        <v>4567</v>
      </c>
      <c r="Q3748" t="s">
        <v>17395</v>
      </c>
      <c r="R3748" t="s">
        <v>44</v>
      </c>
      <c r="S3748" t="s">
        <v>4527</v>
      </c>
      <c r="T3748" s="3">
        <v>45838</v>
      </c>
      <c r="U3748" s="3">
        <v>45839</v>
      </c>
      <c r="V3748" s="2">
        <v>0</v>
      </c>
      <c r="W3748" t="s">
        <v>44</v>
      </c>
      <c r="X3748" t="s">
        <v>44</v>
      </c>
      <c r="Y3748" t="s">
        <v>10378</v>
      </c>
      <c r="Z3748" t="s">
        <v>665</v>
      </c>
      <c r="AA3748" t="s">
        <v>4529</v>
      </c>
      <c r="AB3748" t="s">
        <v>4530</v>
      </c>
      <c r="AC3748" t="s">
        <v>89</v>
      </c>
      <c r="AD3748" t="str">
        <f t="shared" si="58"/>
        <v>10-60</v>
      </c>
      <c r="AE3748" t="str">
        <f>VLOOKUP(AD3748,'Main_Sub Desc'!C:D,2,)</f>
        <v>LPC from invoicing</v>
      </c>
      <c r="AF3748" t="str">
        <f>VLOOKUP(VALUE(H3748),'Main_Sub Desc'!F:G,2,)</f>
        <v>Wst Rev Late Payment</v>
      </c>
      <c r="AG3748">
        <f>IFERROR(VLOOKUP(VALUE(I3748),'PC Mapping'!A:F,6,),"")</f>
        <v>10514</v>
      </c>
      <c r="AH3748" s="13" t="str">
        <f>VLOOKUP(AG3748,'PC Mapping'!L:M,2,)</f>
        <v>Bolivar Sewer</v>
      </c>
    </row>
    <row r="3749" spans="1:34" x14ac:dyDescent="0.2">
      <c r="A3749" t="s">
        <v>17394</v>
      </c>
      <c r="B3749" t="s">
        <v>17382</v>
      </c>
      <c r="C3749" t="s">
        <v>4519</v>
      </c>
      <c r="D3749" t="s">
        <v>4520</v>
      </c>
      <c r="E3749" s="3">
        <v>45838</v>
      </c>
      <c r="F3749" t="s">
        <v>44</v>
      </c>
      <c r="G3749" t="s">
        <v>3742</v>
      </c>
      <c r="H3749" t="s">
        <v>3722</v>
      </c>
      <c r="I3749" t="s">
        <v>4538</v>
      </c>
      <c r="J3749" t="s">
        <v>4522</v>
      </c>
      <c r="K3749" s="2">
        <v>-5</v>
      </c>
      <c r="L3749" t="s">
        <v>44</v>
      </c>
      <c r="M3749" s="2">
        <v>-5</v>
      </c>
      <c r="N3749" t="s">
        <v>4523</v>
      </c>
      <c r="O3749" t="s">
        <v>4524</v>
      </c>
      <c r="P3749" t="s">
        <v>4567</v>
      </c>
      <c r="Q3749" t="s">
        <v>17396</v>
      </c>
      <c r="R3749" t="s">
        <v>44</v>
      </c>
      <c r="S3749" t="s">
        <v>4527</v>
      </c>
      <c r="T3749" s="3">
        <v>45838</v>
      </c>
      <c r="U3749" s="3">
        <v>45839</v>
      </c>
      <c r="V3749" s="2">
        <v>0</v>
      </c>
      <c r="W3749" t="s">
        <v>44</v>
      </c>
      <c r="X3749" t="s">
        <v>44</v>
      </c>
      <c r="Y3749" t="s">
        <v>10376</v>
      </c>
      <c r="Z3749" t="s">
        <v>665</v>
      </c>
      <c r="AA3749" t="s">
        <v>4529</v>
      </c>
      <c r="AB3749" t="s">
        <v>4530</v>
      </c>
      <c r="AC3749" t="s">
        <v>89</v>
      </c>
      <c r="AD3749" t="str">
        <f t="shared" si="58"/>
        <v>10-60</v>
      </c>
      <c r="AE3749" t="str">
        <f>VLOOKUP(AD3749,'Main_Sub Desc'!C:D,2,)</f>
        <v>LPC from invoicing</v>
      </c>
      <c r="AF3749" t="str">
        <f>VLOOKUP(VALUE(H3749),'Main_Sub Desc'!F:G,2,)</f>
        <v>Wtr Rev Late Payment</v>
      </c>
      <c r="AG3749">
        <f>IFERROR(VLOOKUP(VALUE(I3749),'PC Mapping'!A:F,6,),"")</f>
        <v>10469</v>
      </c>
      <c r="AH3749" s="13" t="str">
        <f>VLOOKUP(AG3749,'PC Mapping'!L:M,2,)</f>
        <v>Bolivar Water</v>
      </c>
    </row>
    <row r="3750" spans="1:34" x14ac:dyDescent="0.2">
      <c r="A3750" t="s">
        <v>17397</v>
      </c>
      <c r="B3750" t="s">
        <v>17382</v>
      </c>
      <c r="C3750" t="s">
        <v>4519</v>
      </c>
      <c r="D3750" t="s">
        <v>4520</v>
      </c>
      <c r="E3750" s="3">
        <v>45838</v>
      </c>
      <c r="F3750" t="s">
        <v>44</v>
      </c>
      <c r="G3750" t="s">
        <v>3742</v>
      </c>
      <c r="H3750" t="s">
        <v>3722</v>
      </c>
      <c r="I3750" t="s">
        <v>4538</v>
      </c>
      <c r="J3750" t="s">
        <v>4522</v>
      </c>
      <c r="K3750" s="2">
        <v>-5</v>
      </c>
      <c r="L3750" t="s">
        <v>44</v>
      </c>
      <c r="M3750" s="2">
        <v>-5</v>
      </c>
      <c r="N3750" t="s">
        <v>4523</v>
      </c>
      <c r="O3750" t="s">
        <v>4524</v>
      </c>
      <c r="P3750" t="s">
        <v>4978</v>
      </c>
      <c r="Q3750" t="s">
        <v>17398</v>
      </c>
      <c r="R3750" t="s">
        <v>44</v>
      </c>
      <c r="S3750" t="s">
        <v>4527</v>
      </c>
      <c r="T3750" s="3">
        <v>45838</v>
      </c>
      <c r="U3750" s="3">
        <v>45839</v>
      </c>
      <c r="V3750" s="2">
        <v>0</v>
      </c>
      <c r="W3750" t="s">
        <v>44</v>
      </c>
      <c r="X3750" t="s">
        <v>44</v>
      </c>
      <c r="Y3750" t="s">
        <v>10181</v>
      </c>
      <c r="Z3750" t="s">
        <v>819</v>
      </c>
      <c r="AA3750" t="s">
        <v>4529</v>
      </c>
      <c r="AB3750" t="s">
        <v>4530</v>
      </c>
      <c r="AC3750" t="s">
        <v>89</v>
      </c>
      <c r="AD3750" t="str">
        <f t="shared" si="58"/>
        <v>10-60</v>
      </c>
      <c r="AE3750" t="str">
        <f>VLOOKUP(AD3750,'Main_Sub Desc'!C:D,2,)</f>
        <v>LPC from invoicing</v>
      </c>
      <c r="AF3750" t="str">
        <f>VLOOKUP(VALUE(H3750),'Main_Sub Desc'!F:G,2,)</f>
        <v>Wtr Rev Late Payment</v>
      </c>
      <c r="AG3750">
        <f>IFERROR(VLOOKUP(VALUE(I3750),'PC Mapping'!A:F,6,),"")</f>
        <v>10469</v>
      </c>
      <c r="AH3750" s="13" t="str">
        <f>VLOOKUP(AG3750,'PC Mapping'!L:M,2,)</f>
        <v>Bolivar Water</v>
      </c>
    </row>
    <row r="3751" spans="1:34" x14ac:dyDescent="0.2">
      <c r="A3751" t="s">
        <v>17399</v>
      </c>
      <c r="B3751" t="s">
        <v>17382</v>
      </c>
      <c r="C3751" t="s">
        <v>4519</v>
      </c>
      <c r="D3751" t="s">
        <v>4520</v>
      </c>
      <c r="E3751" s="3">
        <v>45838</v>
      </c>
      <c r="F3751" t="s">
        <v>44</v>
      </c>
      <c r="G3751" t="s">
        <v>3742</v>
      </c>
      <c r="H3751" t="s">
        <v>3716</v>
      </c>
      <c r="I3751" t="s">
        <v>4534</v>
      </c>
      <c r="J3751" t="s">
        <v>4522</v>
      </c>
      <c r="K3751" s="2">
        <v>-10</v>
      </c>
      <c r="L3751" t="s">
        <v>44</v>
      </c>
      <c r="M3751" s="2">
        <v>-10</v>
      </c>
      <c r="N3751" t="s">
        <v>4523</v>
      </c>
      <c r="O3751" t="s">
        <v>4524</v>
      </c>
      <c r="P3751" t="s">
        <v>6324</v>
      </c>
      <c r="Q3751" t="s">
        <v>17400</v>
      </c>
      <c r="R3751" t="s">
        <v>44</v>
      </c>
      <c r="S3751" t="s">
        <v>4527</v>
      </c>
      <c r="T3751" s="3">
        <v>45838</v>
      </c>
      <c r="U3751" s="3">
        <v>45839</v>
      </c>
      <c r="V3751" s="2">
        <v>0</v>
      </c>
      <c r="W3751" t="s">
        <v>44</v>
      </c>
      <c r="X3751" t="s">
        <v>44</v>
      </c>
      <c r="Y3751" t="s">
        <v>17401</v>
      </c>
      <c r="Z3751" t="s">
        <v>527</v>
      </c>
      <c r="AA3751" t="s">
        <v>4529</v>
      </c>
      <c r="AB3751" t="s">
        <v>4530</v>
      </c>
      <c r="AC3751" t="s">
        <v>89</v>
      </c>
      <c r="AD3751" t="str">
        <f t="shared" si="58"/>
        <v>10-60</v>
      </c>
      <c r="AE3751" t="str">
        <f>VLOOKUP(AD3751,'Main_Sub Desc'!C:D,2,)</f>
        <v>LPC from invoicing</v>
      </c>
      <c r="AF3751" t="str">
        <f>VLOOKUP(VALUE(H3751),'Main_Sub Desc'!F:G,2,)</f>
        <v>Wst Rev Late Payment</v>
      </c>
      <c r="AG3751">
        <f>IFERROR(VLOOKUP(VALUE(I3751),'PC Mapping'!A:F,6,),"")</f>
        <v>10514</v>
      </c>
      <c r="AH3751" s="13" t="str">
        <f>VLOOKUP(AG3751,'PC Mapping'!L:M,2,)</f>
        <v>Bolivar Sewer</v>
      </c>
    </row>
    <row r="3752" spans="1:34" x14ac:dyDescent="0.2">
      <c r="A3752" t="s">
        <v>17399</v>
      </c>
      <c r="B3752" t="s">
        <v>17382</v>
      </c>
      <c r="C3752" t="s">
        <v>4519</v>
      </c>
      <c r="D3752" t="s">
        <v>4520</v>
      </c>
      <c r="E3752" s="3">
        <v>45838</v>
      </c>
      <c r="F3752" t="s">
        <v>44</v>
      </c>
      <c r="G3752" t="s">
        <v>3742</v>
      </c>
      <c r="H3752" t="s">
        <v>3722</v>
      </c>
      <c r="I3752" t="s">
        <v>4538</v>
      </c>
      <c r="J3752" t="s">
        <v>4522</v>
      </c>
      <c r="K3752" s="2">
        <v>-10</v>
      </c>
      <c r="L3752" t="s">
        <v>44</v>
      </c>
      <c r="M3752" s="2">
        <v>-10</v>
      </c>
      <c r="N3752" t="s">
        <v>4523</v>
      </c>
      <c r="O3752" t="s">
        <v>4524</v>
      </c>
      <c r="P3752" t="s">
        <v>6324</v>
      </c>
      <c r="Q3752" t="s">
        <v>17402</v>
      </c>
      <c r="R3752" t="s">
        <v>44</v>
      </c>
      <c r="S3752" t="s">
        <v>4527</v>
      </c>
      <c r="T3752" s="3">
        <v>45838</v>
      </c>
      <c r="U3752" s="3">
        <v>45839</v>
      </c>
      <c r="V3752" s="2">
        <v>0</v>
      </c>
      <c r="W3752" t="s">
        <v>44</v>
      </c>
      <c r="X3752" t="s">
        <v>44</v>
      </c>
      <c r="Y3752" t="s">
        <v>17403</v>
      </c>
      <c r="Z3752" t="s">
        <v>527</v>
      </c>
      <c r="AA3752" t="s">
        <v>4529</v>
      </c>
      <c r="AB3752" t="s">
        <v>4530</v>
      </c>
      <c r="AC3752" t="s">
        <v>89</v>
      </c>
      <c r="AD3752" t="str">
        <f t="shared" si="58"/>
        <v>10-60</v>
      </c>
      <c r="AE3752" t="str">
        <f>VLOOKUP(AD3752,'Main_Sub Desc'!C:D,2,)</f>
        <v>LPC from invoicing</v>
      </c>
      <c r="AF3752" t="str">
        <f>VLOOKUP(VALUE(H3752),'Main_Sub Desc'!F:G,2,)</f>
        <v>Wtr Rev Late Payment</v>
      </c>
      <c r="AG3752">
        <f>IFERROR(VLOOKUP(VALUE(I3752),'PC Mapping'!A:F,6,),"")</f>
        <v>10469</v>
      </c>
      <c r="AH3752" s="13" t="str">
        <f>VLOOKUP(AG3752,'PC Mapping'!L:M,2,)</f>
        <v>Bolivar Water</v>
      </c>
    </row>
    <row r="3753" spans="1:34" x14ac:dyDescent="0.2">
      <c r="A3753" t="s">
        <v>17404</v>
      </c>
      <c r="B3753" t="s">
        <v>17405</v>
      </c>
      <c r="C3753" t="s">
        <v>4519</v>
      </c>
      <c r="D3753" t="s">
        <v>4520</v>
      </c>
      <c r="E3753" s="3">
        <v>45812</v>
      </c>
      <c r="F3753" t="s">
        <v>44</v>
      </c>
      <c r="G3753" t="s">
        <v>3742</v>
      </c>
      <c r="H3753" t="s">
        <v>3722</v>
      </c>
      <c r="I3753" t="s">
        <v>3752</v>
      </c>
      <c r="J3753" t="s">
        <v>4522</v>
      </c>
      <c r="K3753" s="2">
        <v>-5</v>
      </c>
      <c r="L3753" t="s">
        <v>44</v>
      </c>
      <c r="M3753" s="2">
        <v>-5</v>
      </c>
      <c r="N3753" t="s">
        <v>4523</v>
      </c>
      <c r="O3753" t="s">
        <v>4524</v>
      </c>
      <c r="P3753" t="s">
        <v>9196</v>
      </c>
      <c r="Q3753" t="s">
        <v>17406</v>
      </c>
      <c r="R3753" t="s">
        <v>44</v>
      </c>
      <c r="S3753" t="s">
        <v>4527</v>
      </c>
      <c r="T3753" s="3">
        <v>45812</v>
      </c>
      <c r="U3753" s="3">
        <v>45813</v>
      </c>
      <c r="V3753" s="2">
        <v>0</v>
      </c>
      <c r="W3753" t="s">
        <v>44</v>
      </c>
      <c r="X3753" t="s">
        <v>44</v>
      </c>
      <c r="Y3753" t="s">
        <v>17407</v>
      </c>
      <c r="Z3753" t="s">
        <v>17408</v>
      </c>
      <c r="AA3753" t="s">
        <v>4529</v>
      </c>
      <c r="AB3753" t="s">
        <v>4530</v>
      </c>
      <c r="AC3753" t="s">
        <v>89</v>
      </c>
      <c r="AD3753" t="str">
        <f t="shared" si="58"/>
        <v>10-60</v>
      </c>
      <c r="AE3753" t="str">
        <f>VLOOKUP(AD3753,'Main_Sub Desc'!C:D,2,)</f>
        <v>LPC from invoicing</v>
      </c>
      <c r="AF3753" t="str">
        <f>VLOOKUP(VALUE(H3753),'Main_Sub Desc'!F:G,2,)</f>
        <v>Wtr Rev Late Payment</v>
      </c>
      <c r="AG3753">
        <f>IFERROR(VLOOKUP(VALUE(I3753),'PC Mapping'!A:F,6,),"")</f>
        <v>10719</v>
      </c>
      <c r="AH3753" s="13" t="str">
        <f>VLOOKUP(AG3753,'PC Mapping'!L:M,2,)</f>
        <v>All Other Water</v>
      </c>
    </row>
    <row r="3754" spans="1:34" x14ac:dyDescent="0.2">
      <c r="A3754" t="s">
        <v>17409</v>
      </c>
      <c r="B3754" t="s">
        <v>17405</v>
      </c>
      <c r="C3754" t="s">
        <v>4519</v>
      </c>
      <c r="D3754" t="s">
        <v>4520</v>
      </c>
      <c r="E3754" s="3">
        <v>45812</v>
      </c>
      <c r="F3754" t="s">
        <v>44</v>
      </c>
      <c r="G3754" t="s">
        <v>3742</v>
      </c>
      <c r="H3754" t="s">
        <v>3722</v>
      </c>
      <c r="I3754" t="s">
        <v>3752</v>
      </c>
      <c r="J3754" t="s">
        <v>4522</v>
      </c>
      <c r="K3754" s="2">
        <v>-5</v>
      </c>
      <c r="L3754" t="s">
        <v>44</v>
      </c>
      <c r="M3754" s="2">
        <v>-5</v>
      </c>
      <c r="N3754" t="s">
        <v>4523</v>
      </c>
      <c r="O3754" t="s">
        <v>4524</v>
      </c>
      <c r="P3754" t="s">
        <v>9470</v>
      </c>
      <c r="Q3754" t="s">
        <v>17410</v>
      </c>
      <c r="R3754" t="s">
        <v>44</v>
      </c>
      <c r="S3754" t="s">
        <v>4527</v>
      </c>
      <c r="T3754" s="3">
        <v>45812</v>
      </c>
      <c r="U3754" s="3">
        <v>45813</v>
      </c>
      <c r="V3754" s="2">
        <v>0</v>
      </c>
      <c r="W3754" t="s">
        <v>44</v>
      </c>
      <c r="X3754" t="s">
        <v>44</v>
      </c>
      <c r="Y3754" t="s">
        <v>13936</v>
      </c>
      <c r="Z3754" t="s">
        <v>13937</v>
      </c>
      <c r="AA3754" t="s">
        <v>4529</v>
      </c>
      <c r="AB3754" t="s">
        <v>4530</v>
      </c>
      <c r="AC3754" t="s">
        <v>89</v>
      </c>
      <c r="AD3754" t="str">
        <f t="shared" si="58"/>
        <v>10-60</v>
      </c>
      <c r="AE3754" t="str">
        <f>VLOOKUP(AD3754,'Main_Sub Desc'!C:D,2,)</f>
        <v>LPC from invoicing</v>
      </c>
      <c r="AF3754" t="str">
        <f>VLOOKUP(VALUE(H3754),'Main_Sub Desc'!F:G,2,)</f>
        <v>Wtr Rev Late Payment</v>
      </c>
      <c r="AG3754">
        <f>IFERROR(VLOOKUP(VALUE(I3754),'PC Mapping'!A:F,6,),"")</f>
        <v>10719</v>
      </c>
      <c r="AH3754" s="13" t="str">
        <f>VLOOKUP(AG3754,'PC Mapping'!L:M,2,)</f>
        <v>All Other Water</v>
      </c>
    </row>
    <row r="3755" spans="1:34" x14ac:dyDescent="0.2">
      <c r="A3755" t="s">
        <v>17411</v>
      </c>
      <c r="B3755" t="s">
        <v>17412</v>
      </c>
      <c r="C3755" t="s">
        <v>4519</v>
      </c>
      <c r="D3755" t="s">
        <v>4520</v>
      </c>
      <c r="E3755" s="3">
        <v>45812</v>
      </c>
      <c r="F3755" t="s">
        <v>44</v>
      </c>
      <c r="G3755" t="s">
        <v>3742</v>
      </c>
      <c r="H3755" t="s">
        <v>3722</v>
      </c>
      <c r="I3755" t="s">
        <v>3752</v>
      </c>
      <c r="J3755" t="s">
        <v>4522</v>
      </c>
      <c r="K3755" s="2">
        <v>-5</v>
      </c>
      <c r="L3755" t="s">
        <v>44</v>
      </c>
      <c r="M3755" s="2">
        <v>-5</v>
      </c>
      <c r="N3755" t="s">
        <v>4523</v>
      </c>
      <c r="O3755" t="s">
        <v>4524</v>
      </c>
      <c r="P3755" t="s">
        <v>12240</v>
      </c>
      <c r="Q3755" t="s">
        <v>17413</v>
      </c>
      <c r="R3755" t="s">
        <v>44</v>
      </c>
      <c r="S3755" t="s">
        <v>4527</v>
      </c>
      <c r="T3755" s="3">
        <v>45812</v>
      </c>
      <c r="U3755" s="3">
        <v>45813</v>
      </c>
      <c r="V3755" s="2">
        <v>0</v>
      </c>
      <c r="W3755" t="s">
        <v>44</v>
      </c>
      <c r="X3755" t="s">
        <v>44</v>
      </c>
      <c r="Y3755" t="s">
        <v>17414</v>
      </c>
      <c r="Z3755" t="s">
        <v>1647</v>
      </c>
      <c r="AA3755" t="s">
        <v>4529</v>
      </c>
      <c r="AB3755" t="s">
        <v>4530</v>
      </c>
      <c r="AC3755" t="s">
        <v>89</v>
      </c>
      <c r="AD3755" t="str">
        <f t="shared" si="58"/>
        <v>10-60</v>
      </c>
      <c r="AE3755" t="str">
        <f>VLOOKUP(AD3755,'Main_Sub Desc'!C:D,2,)</f>
        <v>LPC from invoicing</v>
      </c>
      <c r="AF3755" t="str">
        <f>VLOOKUP(VALUE(H3755),'Main_Sub Desc'!F:G,2,)</f>
        <v>Wtr Rev Late Payment</v>
      </c>
      <c r="AG3755">
        <f>IFERROR(VLOOKUP(VALUE(I3755),'PC Mapping'!A:F,6,),"")</f>
        <v>10719</v>
      </c>
      <c r="AH3755" s="13" t="str">
        <f>VLOOKUP(AG3755,'PC Mapping'!L:M,2,)</f>
        <v>All Other Water</v>
      </c>
    </row>
    <row r="3756" spans="1:34" x14ac:dyDescent="0.2">
      <c r="A3756" t="s">
        <v>17415</v>
      </c>
      <c r="B3756" t="s">
        <v>17416</v>
      </c>
      <c r="C3756" t="s">
        <v>4519</v>
      </c>
      <c r="D3756" t="s">
        <v>4520</v>
      </c>
      <c r="E3756" s="3">
        <v>45814</v>
      </c>
      <c r="F3756" t="s">
        <v>44</v>
      </c>
      <c r="G3756" t="s">
        <v>3742</v>
      </c>
      <c r="H3756" t="s">
        <v>3722</v>
      </c>
      <c r="I3756" t="s">
        <v>3752</v>
      </c>
      <c r="J3756" t="s">
        <v>4522</v>
      </c>
      <c r="K3756" s="2">
        <v>-5</v>
      </c>
      <c r="L3756" t="s">
        <v>44</v>
      </c>
      <c r="M3756" s="2">
        <v>-5</v>
      </c>
      <c r="N3756" t="s">
        <v>4523</v>
      </c>
      <c r="O3756" t="s">
        <v>4524</v>
      </c>
      <c r="P3756" t="s">
        <v>17154</v>
      </c>
      <c r="Q3756" t="s">
        <v>17417</v>
      </c>
      <c r="R3756" t="s">
        <v>44</v>
      </c>
      <c r="S3756" t="s">
        <v>4527</v>
      </c>
      <c r="T3756" s="3">
        <v>45814</v>
      </c>
      <c r="U3756" s="3">
        <v>45817</v>
      </c>
      <c r="V3756" s="2">
        <v>0</v>
      </c>
      <c r="W3756" t="s">
        <v>44</v>
      </c>
      <c r="X3756" t="s">
        <v>44</v>
      </c>
      <c r="Y3756" t="s">
        <v>17156</v>
      </c>
      <c r="Z3756" t="s">
        <v>3462</v>
      </c>
      <c r="AA3756" t="s">
        <v>4529</v>
      </c>
      <c r="AB3756" t="s">
        <v>4530</v>
      </c>
      <c r="AC3756" t="s">
        <v>89</v>
      </c>
      <c r="AD3756" t="str">
        <f t="shared" si="58"/>
        <v>10-60</v>
      </c>
      <c r="AE3756" t="str">
        <f>VLOOKUP(AD3756,'Main_Sub Desc'!C:D,2,)</f>
        <v>LPC from invoicing</v>
      </c>
      <c r="AF3756" t="str">
        <f>VLOOKUP(VALUE(H3756),'Main_Sub Desc'!F:G,2,)</f>
        <v>Wtr Rev Late Payment</v>
      </c>
      <c r="AG3756">
        <f>IFERROR(VLOOKUP(VALUE(I3756),'PC Mapping'!A:F,6,),"")</f>
        <v>10719</v>
      </c>
      <c r="AH3756" s="13" t="str">
        <f>VLOOKUP(AG3756,'PC Mapping'!L:M,2,)</f>
        <v>All Other Water</v>
      </c>
    </row>
    <row r="3757" spans="1:34" x14ac:dyDescent="0.2">
      <c r="A3757" t="s">
        <v>17418</v>
      </c>
      <c r="B3757" t="s">
        <v>17419</v>
      </c>
      <c r="C3757" t="s">
        <v>4519</v>
      </c>
      <c r="D3757" t="s">
        <v>4520</v>
      </c>
      <c r="E3757" s="3">
        <v>45817</v>
      </c>
      <c r="F3757" t="s">
        <v>44</v>
      </c>
      <c r="G3757" t="s">
        <v>3742</v>
      </c>
      <c r="H3757" t="s">
        <v>3722</v>
      </c>
      <c r="I3757" t="s">
        <v>3752</v>
      </c>
      <c r="J3757" t="s">
        <v>4522</v>
      </c>
      <c r="K3757" s="2">
        <v>-5</v>
      </c>
      <c r="L3757" t="s">
        <v>44</v>
      </c>
      <c r="M3757" s="2">
        <v>-5</v>
      </c>
      <c r="N3757" t="s">
        <v>4523</v>
      </c>
      <c r="O3757" t="s">
        <v>4524</v>
      </c>
      <c r="P3757" t="s">
        <v>14353</v>
      </c>
      <c r="Q3757" t="s">
        <v>17420</v>
      </c>
      <c r="R3757" t="s">
        <v>44</v>
      </c>
      <c r="S3757" t="s">
        <v>4527</v>
      </c>
      <c r="T3757" s="3">
        <v>45817</v>
      </c>
      <c r="U3757" s="3">
        <v>45818</v>
      </c>
      <c r="V3757" s="2">
        <v>0</v>
      </c>
      <c r="W3757" t="s">
        <v>44</v>
      </c>
      <c r="X3757" t="s">
        <v>44</v>
      </c>
      <c r="Y3757" t="s">
        <v>17421</v>
      </c>
      <c r="Z3757" t="s">
        <v>2238</v>
      </c>
      <c r="AA3757" t="s">
        <v>4529</v>
      </c>
      <c r="AB3757" t="s">
        <v>4530</v>
      </c>
      <c r="AC3757" t="s">
        <v>89</v>
      </c>
      <c r="AD3757" t="str">
        <f t="shared" si="58"/>
        <v>10-60</v>
      </c>
      <c r="AE3757" t="str">
        <f>VLOOKUP(AD3757,'Main_Sub Desc'!C:D,2,)</f>
        <v>LPC from invoicing</v>
      </c>
      <c r="AF3757" t="str">
        <f>VLOOKUP(VALUE(H3757),'Main_Sub Desc'!F:G,2,)</f>
        <v>Wtr Rev Late Payment</v>
      </c>
      <c r="AG3757">
        <f>IFERROR(VLOOKUP(VALUE(I3757),'PC Mapping'!A:F,6,),"")</f>
        <v>10719</v>
      </c>
      <c r="AH3757" s="13" t="str">
        <f>VLOOKUP(AG3757,'PC Mapping'!L:M,2,)</f>
        <v>All Other Water</v>
      </c>
    </row>
    <row r="3758" spans="1:34" x14ac:dyDescent="0.2">
      <c r="A3758" t="s">
        <v>17422</v>
      </c>
      <c r="B3758" t="s">
        <v>17423</v>
      </c>
      <c r="C3758" t="s">
        <v>4519</v>
      </c>
      <c r="D3758" t="s">
        <v>4520</v>
      </c>
      <c r="E3758" s="3">
        <v>45819</v>
      </c>
      <c r="F3758" t="s">
        <v>44</v>
      </c>
      <c r="G3758" t="s">
        <v>3742</v>
      </c>
      <c r="H3758" t="s">
        <v>3722</v>
      </c>
      <c r="I3758" t="s">
        <v>4538</v>
      </c>
      <c r="J3758" t="s">
        <v>4522</v>
      </c>
      <c r="K3758" s="2">
        <v>-5</v>
      </c>
      <c r="L3758" t="s">
        <v>44</v>
      </c>
      <c r="M3758" s="2">
        <v>-5</v>
      </c>
      <c r="N3758" t="s">
        <v>4523</v>
      </c>
      <c r="O3758" t="s">
        <v>4524</v>
      </c>
      <c r="P3758" t="s">
        <v>5439</v>
      </c>
      <c r="Q3758" t="s">
        <v>17424</v>
      </c>
      <c r="R3758" t="s">
        <v>44</v>
      </c>
      <c r="S3758" t="s">
        <v>4527</v>
      </c>
      <c r="T3758" s="3">
        <v>45819</v>
      </c>
      <c r="U3758" s="3">
        <v>45820</v>
      </c>
      <c r="V3758" s="2">
        <v>0</v>
      </c>
      <c r="W3758" t="s">
        <v>44</v>
      </c>
      <c r="X3758" t="s">
        <v>44</v>
      </c>
      <c r="Y3758" t="s">
        <v>17425</v>
      </c>
      <c r="Z3758" t="s">
        <v>122</v>
      </c>
      <c r="AA3758" t="s">
        <v>4529</v>
      </c>
      <c r="AB3758" t="s">
        <v>4530</v>
      </c>
      <c r="AC3758" t="s">
        <v>89</v>
      </c>
      <c r="AD3758" t="str">
        <f t="shared" si="58"/>
        <v>10-60</v>
      </c>
      <c r="AE3758" t="str">
        <f>VLOOKUP(AD3758,'Main_Sub Desc'!C:D,2,)</f>
        <v>LPC from invoicing</v>
      </c>
      <c r="AF3758" t="str">
        <f>VLOOKUP(VALUE(H3758),'Main_Sub Desc'!F:G,2,)</f>
        <v>Wtr Rev Late Payment</v>
      </c>
      <c r="AG3758">
        <f>IFERROR(VLOOKUP(VALUE(I3758),'PC Mapping'!A:F,6,),"")</f>
        <v>10469</v>
      </c>
      <c r="AH3758" s="13" t="str">
        <f>VLOOKUP(AG3758,'PC Mapping'!L:M,2,)</f>
        <v>Bolivar Water</v>
      </c>
    </row>
    <row r="3759" spans="1:34" x14ac:dyDescent="0.2">
      <c r="A3759" t="s">
        <v>17422</v>
      </c>
      <c r="B3759" t="s">
        <v>17423</v>
      </c>
      <c r="C3759" t="s">
        <v>4519</v>
      </c>
      <c r="D3759" t="s">
        <v>4520</v>
      </c>
      <c r="E3759" s="3">
        <v>45819</v>
      </c>
      <c r="F3759" t="s">
        <v>44</v>
      </c>
      <c r="G3759" t="s">
        <v>3742</v>
      </c>
      <c r="H3759" t="s">
        <v>3716</v>
      </c>
      <c r="I3759" t="s">
        <v>4534</v>
      </c>
      <c r="J3759" t="s">
        <v>4522</v>
      </c>
      <c r="K3759" s="2">
        <v>-5</v>
      </c>
      <c r="L3759" t="s">
        <v>44</v>
      </c>
      <c r="M3759" s="2">
        <v>-5</v>
      </c>
      <c r="N3759" t="s">
        <v>4523</v>
      </c>
      <c r="O3759" t="s">
        <v>4524</v>
      </c>
      <c r="P3759" t="s">
        <v>5439</v>
      </c>
      <c r="Q3759" t="s">
        <v>17426</v>
      </c>
      <c r="R3759" t="s">
        <v>44</v>
      </c>
      <c r="S3759" t="s">
        <v>4527</v>
      </c>
      <c r="T3759" s="3">
        <v>45819</v>
      </c>
      <c r="U3759" s="3">
        <v>45820</v>
      </c>
      <c r="V3759" s="2">
        <v>0</v>
      </c>
      <c r="W3759" t="s">
        <v>44</v>
      </c>
      <c r="X3759" t="s">
        <v>44</v>
      </c>
      <c r="Y3759" t="s">
        <v>17427</v>
      </c>
      <c r="Z3759" t="s">
        <v>122</v>
      </c>
      <c r="AA3759" t="s">
        <v>4529</v>
      </c>
      <c r="AB3759" t="s">
        <v>4530</v>
      </c>
      <c r="AC3759" t="s">
        <v>89</v>
      </c>
      <c r="AD3759" t="str">
        <f t="shared" si="58"/>
        <v>10-60</v>
      </c>
      <c r="AE3759" t="str">
        <f>VLOOKUP(AD3759,'Main_Sub Desc'!C:D,2,)</f>
        <v>LPC from invoicing</v>
      </c>
      <c r="AF3759" t="str">
        <f>VLOOKUP(VALUE(H3759),'Main_Sub Desc'!F:G,2,)</f>
        <v>Wst Rev Late Payment</v>
      </c>
      <c r="AG3759">
        <f>IFERROR(VLOOKUP(VALUE(I3759),'PC Mapping'!A:F,6,),"")</f>
        <v>10514</v>
      </c>
      <c r="AH3759" s="13" t="str">
        <f>VLOOKUP(AG3759,'PC Mapping'!L:M,2,)</f>
        <v>Bolivar Sewer</v>
      </c>
    </row>
    <row r="3760" spans="1:34" x14ac:dyDescent="0.2">
      <c r="A3760" t="s">
        <v>17428</v>
      </c>
      <c r="B3760" t="s">
        <v>17429</v>
      </c>
      <c r="C3760" t="s">
        <v>4519</v>
      </c>
      <c r="D3760" t="s">
        <v>4520</v>
      </c>
      <c r="E3760" s="3">
        <v>45819</v>
      </c>
      <c r="F3760" t="s">
        <v>44</v>
      </c>
      <c r="G3760" t="s">
        <v>3742</v>
      </c>
      <c r="H3760" t="s">
        <v>3722</v>
      </c>
      <c r="I3760" t="s">
        <v>4538</v>
      </c>
      <c r="J3760" t="s">
        <v>4522</v>
      </c>
      <c r="K3760" s="2">
        <v>-5</v>
      </c>
      <c r="L3760" t="s">
        <v>44</v>
      </c>
      <c r="M3760" s="2">
        <v>-5</v>
      </c>
      <c r="N3760" t="s">
        <v>4523</v>
      </c>
      <c r="O3760" t="s">
        <v>4524</v>
      </c>
      <c r="P3760" t="s">
        <v>17430</v>
      </c>
      <c r="Q3760" t="s">
        <v>17431</v>
      </c>
      <c r="R3760" t="s">
        <v>44</v>
      </c>
      <c r="S3760" t="s">
        <v>4527</v>
      </c>
      <c r="T3760" s="3">
        <v>45819</v>
      </c>
      <c r="U3760" s="3">
        <v>45820</v>
      </c>
      <c r="V3760" s="2">
        <v>0</v>
      </c>
      <c r="W3760" t="s">
        <v>44</v>
      </c>
      <c r="X3760" t="s">
        <v>44</v>
      </c>
      <c r="Y3760" t="s">
        <v>17432</v>
      </c>
      <c r="Z3760" t="s">
        <v>1232</v>
      </c>
      <c r="AA3760" t="s">
        <v>4529</v>
      </c>
      <c r="AB3760" t="s">
        <v>4530</v>
      </c>
      <c r="AC3760" t="s">
        <v>89</v>
      </c>
      <c r="AD3760" t="str">
        <f t="shared" si="58"/>
        <v>10-60</v>
      </c>
      <c r="AE3760" t="str">
        <f>VLOOKUP(AD3760,'Main_Sub Desc'!C:D,2,)</f>
        <v>LPC from invoicing</v>
      </c>
      <c r="AF3760" t="str">
        <f>VLOOKUP(VALUE(H3760),'Main_Sub Desc'!F:G,2,)</f>
        <v>Wtr Rev Late Payment</v>
      </c>
      <c r="AG3760">
        <f>IFERROR(VLOOKUP(VALUE(I3760),'PC Mapping'!A:F,6,),"")</f>
        <v>10469</v>
      </c>
      <c r="AH3760" s="13" t="str">
        <f>VLOOKUP(AG3760,'PC Mapping'!L:M,2,)</f>
        <v>Bolivar Water</v>
      </c>
    </row>
    <row r="3761" spans="1:34" x14ac:dyDescent="0.2">
      <c r="A3761" t="s">
        <v>17428</v>
      </c>
      <c r="B3761" t="s">
        <v>17429</v>
      </c>
      <c r="C3761" t="s">
        <v>4519</v>
      </c>
      <c r="D3761" t="s">
        <v>4520</v>
      </c>
      <c r="E3761" s="3">
        <v>45819</v>
      </c>
      <c r="F3761" t="s">
        <v>44</v>
      </c>
      <c r="G3761" t="s">
        <v>3742</v>
      </c>
      <c r="H3761" t="s">
        <v>3716</v>
      </c>
      <c r="I3761" t="s">
        <v>4534</v>
      </c>
      <c r="J3761" t="s">
        <v>4522</v>
      </c>
      <c r="K3761" s="2">
        <v>-5</v>
      </c>
      <c r="L3761" t="s">
        <v>44</v>
      </c>
      <c r="M3761" s="2">
        <v>-5</v>
      </c>
      <c r="N3761" t="s">
        <v>4523</v>
      </c>
      <c r="O3761" t="s">
        <v>4524</v>
      </c>
      <c r="P3761" t="s">
        <v>17430</v>
      </c>
      <c r="Q3761" t="s">
        <v>17433</v>
      </c>
      <c r="R3761" t="s">
        <v>44</v>
      </c>
      <c r="S3761" t="s">
        <v>4527</v>
      </c>
      <c r="T3761" s="3">
        <v>45819</v>
      </c>
      <c r="U3761" s="3">
        <v>45820</v>
      </c>
      <c r="V3761" s="2">
        <v>0</v>
      </c>
      <c r="W3761" t="s">
        <v>44</v>
      </c>
      <c r="X3761" t="s">
        <v>44</v>
      </c>
      <c r="Y3761" t="s">
        <v>17434</v>
      </c>
      <c r="Z3761" t="s">
        <v>1232</v>
      </c>
      <c r="AA3761" t="s">
        <v>4529</v>
      </c>
      <c r="AB3761" t="s">
        <v>4530</v>
      </c>
      <c r="AC3761" t="s">
        <v>89</v>
      </c>
      <c r="AD3761" t="str">
        <f t="shared" si="58"/>
        <v>10-60</v>
      </c>
      <c r="AE3761" t="str">
        <f>VLOOKUP(AD3761,'Main_Sub Desc'!C:D,2,)</f>
        <v>LPC from invoicing</v>
      </c>
      <c r="AF3761" t="str">
        <f>VLOOKUP(VALUE(H3761),'Main_Sub Desc'!F:G,2,)</f>
        <v>Wst Rev Late Payment</v>
      </c>
      <c r="AG3761">
        <f>IFERROR(VLOOKUP(VALUE(I3761),'PC Mapping'!A:F,6,),"")</f>
        <v>10514</v>
      </c>
      <c r="AH3761" s="13" t="str">
        <f>VLOOKUP(AG3761,'PC Mapping'!L:M,2,)</f>
        <v>Bolivar Sewer</v>
      </c>
    </row>
    <row r="3762" spans="1:34" x14ac:dyDescent="0.2">
      <c r="A3762" t="s">
        <v>17435</v>
      </c>
      <c r="B3762" t="s">
        <v>17429</v>
      </c>
      <c r="C3762" t="s">
        <v>4519</v>
      </c>
      <c r="D3762" t="s">
        <v>4520</v>
      </c>
      <c r="E3762" s="3">
        <v>45819</v>
      </c>
      <c r="F3762" t="s">
        <v>44</v>
      </c>
      <c r="G3762" t="s">
        <v>3742</v>
      </c>
      <c r="H3762" t="s">
        <v>3722</v>
      </c>
      <c r="I3762" t="s">
        <v>4538</v>
      </c>
      <c r="J3762" t="s">
        <v>4522</v>
      </c>
      <c r="K3762" s="2">
        <v>-5</v>
      </c>
      <c r="L3762" t="s">
        <v>44</v>
      </c>
      <c r="M3762" s="2">
        <v>-5</v>
      </c>
      <c r="N3762" t="s">
        <v>4523</v>
      </c>
      <c r="O3762" t="s">
        <v>4524</v>
      </c>
      <c r="P3762" t="s">
        <v>5439</v>
      </c>
      <c r="Q3762" t="s">
        <v>17436</v>
      </c>
      <c r="R3762" t="s">
        <v>44</v>
      </c>
      <c r="S3762" t="s">
        <v>4527</v>
      </c>
      <c r="T3762" s="3">
        <v>45819</v>
      </c>
      <c r="U3762" s="3">
        <v>45820</v>
      </c>
      <c r="V3762" s="2">
        <v>0</v>
      </c>
      <c r="W3762" t="s">
        <v>44</v>
      </c>
      <c r="X3762" t="s">
        <v>44</v>
      </c>
      <c r="Y3762" t="s">
        <v>17437</v>
      </c>
      <c r="Z3762" t="s">
        <v>147</v>
      </c>
      <c r="AA3762" t="s">
        <v>4529</v>
      </c>
      <c r="AB3762" t="s">
        <v>4530</v>
      </c>
      <c r="AC3762" t="s">
        <v>89</v>
      </c>
      <c r="AD3762" t="str">
        <f t="shared" si="58"/>
        <v>10-60</v>
      </c>
      <c r="AE3762" t="str">
        <f>VLOOKUP(AD3762,'Main_Sub Desc'!C:D,2,)</f>
        <v>LPC from invoicing</v>
      </c>
      <c r="AF3762" t="str">
        <f>VLOOKUP(VALUE(H3762),'Main_Sub Desc'!F:G,2,)</f>
        <v>Wtr Rev Late Payment</v>
      </c>
      <c r="AG3762">
        <f>IFERROR(VLOOKUP(VALUE(I3762),'PC Mapping'!A:F,6,),"")</f>
        <v>10469</v>
      </c>
      <c r="AH3762" s="13" t="str">
        <f>VLOOKUP(AG3762,'PC Mapping'!L:M,2,)</f>
        <v>Bolivar Water</v>
      </c>
    </row>
    <row r="3763" spans="1:34" x14ac:dyDescent="0.2">
      <c r="A3763" t="s">
        <v>17435</v>
      </c>
      <c r="B3763" t="s">
        <v>17429</v>
      </c>
      <c r="C3763" t="s">
        <v>4519</v>
      </c>
      <c r="D3763" t="s">
        <v>4520</v>
      </c>
      <c r="E3763" s="3">
        <v>45819</v>
      </c>
      <c r="F3763" t="s">
        <v>44</v>
      </c>
      <c r="G3763" t="s">
        <v>3742</v>
      </c>
      <c r="H3763" t="s">
        <v>3716</v>
      </c>
      <c r="I3763" t="s">
        <v>4534</v>
      </c>
      <c r="J3763" t="s">
        <v>4522</v>
      </c>
      <c r="K3763" s="2">
        <v>-5</v>
      </c>
      <c r="L3763" t="s">
        <v>44</v>
      </c>
      <c r="M3763" s="2">
        <v>-5</v>
      </c>
      <c r="N3763" t="s">
        <v>4523</v>
      </c>
      <c r="O3763" t="s">
        <v>4524</v>
      </c>
      <c r="P3763" t="s">
        <v>5439</v>
      </c>
      <c r="Q3763" t="s">
        <v>17438</v>
      </c>
      <c r="R3763" t="s">
        <v>44</v>
      </c>
      <c r="S3763" t="s">
        <v>4527</v>
      </c>
      <c r="T3763" s="3">
        <v>45819</v>
      </c>
      <c r="U3763" s="3">
        <v>45820</v>
      </c>
      <c r="V3763" s="2">
        <v>0</v>
      </c>
      <c r="W3763" t="s">
        <v>44</v>
      </c>
      <c r="X3763" t="s">
        <v>44</v>
      </c>
      <c r="Y3763" t="s">
        <v>17439</v>
      </c>
      <c r="Z3763" t="s">
        <v>147</v>
      </c>
      <c r="AA3763" t="s">
        <v>4529</v>
      </c>
      <c r="AB3763" t="s">
        <v>4530</v>
      </c>
      <c r="AC3763" t="s">
        <v>89</v>
      </c>
      <c r="AD3763" t="str">
        <f t="shared" si="58"/>
        <v>10-60</v>
      </c>
      <c r="AE3763" t="str">
        <f>VLOOKUP(AD3763,'Main_Sub Desc'!C:D,2,)</f>
        <v>LPC from invoicing</v>
      </c>
      <c r="AF3763" t="str">
        <f>VLOOKUP(VALUE(H3763),'Main_Sub Desc'!F:G,2,)</f>
        <v>Wst Rev Late Payment</v>
      </c>
      <c r="AG3763">
        <f>IFERROR(VLOOKUP(VALUE(I3763),'PC Mapping'!A:F,6,),"")</f>
        <v>10514</v>
      </c>
      <c r="AH3763" s="13" t="str">
        <f>VLOOKUP(AG3763,'PC Mapping'!L:M,2,)</f>
        <v>Bolivar Sewer</v>
      </c>
    </row>
    <row r="3764" spans="1:34" x14ac:dyDescent="0.2">
      <c r="A3764" t="s">
        <v>17440</v>
      </c>
      <c r="B3764" t="s">
        <v>17423</v>
      </c>
      <c r="C3764" t="s">
        <v>4519</v>
      </c>
      <c r="D3764" t="s">
        <v>4520</v>
      </c>
      <c r="E3764" s="3">
        <v>45819</v>
      </c>
      <c r="F3764" t="s">
        <v>44</v>
      </c>
      <c r="G3764" t="s">
        <v>3742</v>
      </c>
      <c r="H3764" t="s">
        <v>3716</v>
      </c>
      <c r="I3764" t="s">
        <v>4534</v>
      </c>
      <c r="J3764" t="s">
        <v>4522</v>
      </c>
      <c r="K3764" s="2">
        <v>-5</v>
      </c>
      <c r="L3764" t="s">
        <v>44</v>
      </c>
      <c r="M3764" s="2">
        <v>-5</v>
      </c>
      <c r="N3764" t="s">
        <v>4523</v>
      </c>
      <c r="O3764" t="s">
        <v>4524</v>
      </c>
      <c r="P3764" t="s">
        <v>8652</v>
      </c>
      <c r="Q3764" t="s">
        <v>17441</v>
      </c>
      <c r="R3764" t="s">
        <v>44</v>
      </c>
      <c r="S3764" t="s">
        <v>4527</v>
      </c>
      <c r="T3764" s="3">
        <v>45819</v>
      </c>
      <c r="U3764" s="3">
        <v>45820</v>
      </c>
      <c r="V3764" s="2">
        <v>0</v>
      </c>
      <c r="W3764" t="s">
        <v>44</v>
      </c>
      <c r="X3764" t="s">
        <v>44</v>
      </c>
      <c r="Y3764" t="s">
        <v>8656</v>
      </c>
      <c r="Z3764" t="s">
        <v>1184</v>
      </c>
      <c r="AA3764" t="s">
        <v>4529</v>
      </c>
      <c r="AB3764" t="s">
        <v>4530</v>
      </c>
      <c r="AC3764" t="s">
        <v>99</v>
      </c>
      <c r="AD3764" t="str">
        <f t="shared" si="58"/>
        <v>10-60</v>
      </c>
      <c r="AE3764" t="str">
        <f>VLOOKUP(AD3764,'Main_Sub Desc'!C:D,2,)</f>
        <v>LPC from invoicing</v>
      </c>
      <c r="AF3764" t="str">
        <f>VLOOKUP(VALUE(H3764),'Main_Sub Desc'!F:G,2,)</f>
        <v>Wst Rev Late Payment</v>
      </c>
      <c r="AG3764">
        <f>IFERROR(VLOOKUP(VALUE(I3764),'PC Mapping'!A:F,6,),"")</f>
        <v>10514</v>
      </c>
      <c r="AH3764" s="13" t="str">
        <f>VLOOKUP(AG3764,'PC Mapping'!L:M,2,)</f>
        <v>Bolivar Sewer</v>
      </c>
    </row>
    <row r="3765" spans="1:34" x14ac:dyDescent="0.2">
      <c r="A3765" t="s">
        <v>17440</v>
      </c>
      <c r="B3765" t="s">
        <v>17423</v>
      </c>
      <c r="C3765" t="s">
        <v>4519</v>
      </c>
      <c r="D3765" t="s">
        <v>4520</v>
      </c>
      <c r="E3765" s="3">
        <v>45819</v>
      </c>
      <c r="F3765" t="s">
        <v>44</v>
      </c>
      <c r="G3765" t="s">
        <v>3742</v>
      </c>
      <c r="H3765" t="s">
        <v>3722</v>
      </c>
      <c r="I3765" t="s">
        <v>4538</v>
      </c>
      <c r="J3765" t="s">
        <v>4522</v>
      </c>
      <c r="K3765" s="2">
        <v>-5</v>
      </c>
      <c r="L3765" t="s">
        <v>44</v>
      </c>
      <c r="M3765" s="2">
        <v>-5</v>
      </c>
      <c r="N3765" t="s">
        <v>4523</v>
      </c>
      <c r="O3765" t="s">
        <v>4524</v>
      </c>
      <c r="P3765" t="s">
        <v>8652</v>
      </c>
      <c r="Q3765" t="s">
        <v>17442</v>
      </c>
      <c r="R3765" t="s">
        <v>44</v>
      </c>
      <c r="S3765" t="s">
        <v>4527</v>
      </c>
      <c r="T3765" s="3">
        <v>45819</v>
      </c>
      <c r="U3765" s="3">
        <v>45820</v>
      </c>
      <c r="V3765" s="2">
        <v>0</v>
      </c>
      <c r="W3765" t="s">
        <v>44</v>
      </c>
      <c r="X3765" t="s">
        <v>44</v>
      </c>
      <c r="Y3765" t="s">
        <v>8654</v>
      </c>
      <c r="Z3765" t="s">
        <v>1184</v>
      </c>
      <c r="AA3765" t="s">
        <v>4529</v>
      </c>
      <c r="AB3765" t="s">
        <v>4530</v>
      </c>
      <c r="AC3765" t="s">
        <v>99</v>
      </c>
      <c r="AD3765" t="str">
        <f t="shared" si="58"/>
        <v>10-60</v>
      </c>
      <c r="AE3765" t="str">
        <f>VLOOKUP(AD3765,'Main_Sub Desc'!C:D,2,)</f>
        <v>LPC from invoicing</v>
      </c>
      <c r="AF3765" t="str">
        <f>VLOOKUP(VALUE(H3765),'Main_Sub Desc'!F:G,2,)</f>
        <v>Wtr Rev Late Payment</v>
      </c>
      <c r="AG3765">
        <f>IFERROR(VLOOKUP(VALUE(I3765),'PC Mapping'!A:F,6,),"")</f>
        <v>10469</v>
      </c>
      <c r="AH3765" s="13" t="str">
        <f>VLOOKUP(AG3765,'PC Mapping'!L:M,2,)</f>
        <v>Bolivar Water</v>
      </c>
    </row>
    <row r="3766" spans="1:34" x14ac:dyDescent="0.2">
      <c r="A3766" t="s">
        <v>17443</v>
      </c>
      <c r="B3766" t="s">
        <v>17429</v>
      </c>
      <c r="C3766" t="s">
        <v>4519</v>
      </c>
      <c r="D3766" t="s">
        <v>4520</v>
      </c>
      <c r="E3766" s="3">
        <v>45819</v>
      </c>
      <c r="F3766" t="s">
        <v>44</v>
      </c>
      <c r="G3766" t="s">
        <v>3742</v>
      </c>
      <c r="H3766" t="s">
        <v>3716</v>
      </c>
      <c r="I3766" t="s">
        <v>4534</v>
      </c>
      <c r="J3766" t="s">
        <v>4522</v>
      </c>
      <c r="K3766" s="2">
        <v>-5</v>
      </c>
      <c r="L3766" t="s">
        <v>44</v>
      </c>
      <c r="M3766" s="2">
        <v>-5</v>
      </c>
      <c r="N3766" t="s">
        <v>4523</v>
      </c>
      <c r="O3766" t="s">
        <v>4524</v>
      </c>
      <c r="P3766" t="s">
        <v>17444</v>
      </c>
      <c r="Q3766" t="s">
        <v>17445</v>
      </c>
      <c r="R3766" t="s">
        <v>44</v>
      </c>
      <c r="S3766" t="s">
        <v>4527</v>
      </c>
      <c r="T3766" s="3">
        <v>45819</v>
      </c>
      <c r="U3766" s="3">
        <v>45820</v>
      </c>
      <c r="V3766" s="2">
        <v>0</v>
      </c>
      <c r="W3766" t="s">
        <v>44</v>
      </c>
      <c r="X3766" t="s">
        <v>44</v>
      </c>
      <c r="Y3766" t="s">
        <v>17446</v>
      </c>
      <c r="Z3766" t="s">
        <v>17447</v>
      </c>
      <c r="AA3766" t="s">
        <v>4529</v>
      </c>
      <c r="AB3766" t="s">
        <v>4530</v>
      </c>
      <c r="AC3766" t="s">
        <v>89</v>
      </c>
      <c r="AD3766" t="str">
        <f t="shared" si="58"/>
        <v>10-60</v>
      </c>
      <c r="AE3766" t="str">
        <f>VLOOKUP(AD3766,'Main_Sub Desc'!C:D,2,)</f>
        <v>LPC from invoicing</v>
      </c>
      <c r="AF3766" t="str">
        <f>VLOOKUP(VALUE(H3766),'Main_Sub Desc'!F:G,2,)</f>
        <v>Wst Rev Late Payment</v>
      </c>
      <c r="AG3766">
        <f>IFERROR(VLOOKUP(VALUE(I3766),'PC Mapping'!A:F,6,),"")</f>
        <v>10514</v>
      </c>
      <c r="AH3766" s="13" t="str">
        <f>VLOOKUP(AG3766,'PC Mapping'!L:M,2,)</f>
        <v>Bolivar Sewer</v>
      </c>
    </row>
    <row r="3767" spans="1:34" x14ac:dyDescent="0.2">
      <c r="A3767" t="s">
        <v>17448</v>
      </c>
      <c r="B3767" t="s">
        <v>17429</v>
      </c>
      <c r="C3767" t="s">
        <v>4519</v>
      </c>
      <c r="D3767" t="s">
        <v>4520</v>
      </c>
      <c r="E3767" s="3">
        <v>45819</v>
      </c>
      <c r="F3767" t="s">
        <v>44</v>
      </c>
      <c r="G3767" t="s">
        <v>3742</v>
      </c>
      <c r="H3767" t="s">
        <v>3722</v>
      </c>
      <c r="I3767" t="s">
        <v>4538</v>
      </c>
      <c r="J3767" t="s">
        <v>4522</v>
      </c>
      <c r="K3767" s="2">
        <v>-5</v>
      </c>
      <c r="L3767" t="s">
        <v>44</v>
      </c>
      <c r="M3767" s="2">
        <v>-5</v>
      </c>
      <c r="N3767" t="s">
        <v>4523</v>
      </c>
      <c r="O3767" t="s">
        <v>4524</v>
      </c>
      <c r="P3767" t="s">
        <v>9724</v>
      </c>
      <c r="Q3767" t="s">
        <v>17449</v>
      </c>
      <c r="R3767" t="s">
        <v>44</v>
      </c>
      <c r="S3767" t="s">
        <v>4527</v>
      </c>
      <c r="T3767" s="3">
        <v>45819</v>
      </c>
      <c r="U3767" s="3">
        <v>45820</v>
      </c>
      <c r="V3767" s="2">
        <v>0</v>
      </c>
      <c r="W3767" t="s">
        <v>44</v>
      </c>
      <c r="X3767" t="s">
        <v>44</v>
      </c>
      <c r="Y3767" t="s">
        <v>17450</v>
      </c>
      <c r="Z3767" t="s">
        <v>214</v>
      </c>
      <c r="AA3767" t="s">
        <v>4529</v>
      </c>
      <c r="AB3767" t="s">
        <v>4530</v>
      </c>
      <c r="AC3767" t="s">
        <v>89</v>
      </c>
      <c r="AD3767" t="str">
        <f t="shared" si="58"/>
        <v>10-60</v>
      </c>
      <c r="AE3767" t="str">
        <f>VLOOKUP(AD3767,'Main_Sub Desc'!C:D,2,)</f>
        <v>LPC from invoicing</v>
      </c>
      <c r="AF3767" t="str">
        <f>VLOOKUP(VALUE(H3767),'Main_Sub Desc'!F:G,2,)</f>
        <v>Wtr Rev Late Payment</v>
      </c>
      <c r="AG3767">
        <f>IFERROR(VLOOKUP(VALUE(I3767),'PC Mapping'!A:F,6,),"")</f>
        <v>10469</v>
      </c>
      <c r="AH3767" s="13" t="str">
        <f>VLOOKUP(AG3767,'PC Mapping'!L:M,2,)</f>
        <v>Bolivar Water</v>
      </c>
    </row>
    <row r="3768" spans="1:34" x14ac:dyDescent="0.2">
      <c r="A3768" t="s">
        <v>17448</v>
      </c>
      <c r="B3768" t="s">
        <v>17429</v>
      </c>
      <c r="C3768" t="s">
        <v>4519</v>
      </c>
      <c r="D3768" t="s">
        <v>4520</v>
      </c>
      <c r="E3768" s="3">
        <v>45819</v>
      </c>
      <c r="F3768" t="s">
        <v>44</v>
      </c>
      <c r="G3768" t="s">
        <v>3742</v>
      </c>
      <c r="H3768" t="s">
        <v>3716</v>
      </c>
      <c r="I3768" t="s">
        <v>4534</v>
      </c>
      <c r="J3768" t="s">
        <v>4522</v>
      </c>
      <c r="K3768" s="2">
        <v>-5</v>
      </c>
      <c r="L3768" t="s">
        <v>44</v>
      </c>
      <c r="M3768" s="2">
        <v>-5</v>
      </c>
      <c r="N3768" t="s">
        <v>4523</v>
      </c>
      <c r="O3768" t="s">
        <v>4524</v>
      </c>
      <c r="P3768" t="s">
        <v>9724</v>
      </c>
      <c r="Q3768" t="s">
        <v>17451</v>
      </c>
      <c r="R3768" t="s">
        <v>44</v>
      </c>
      <c r="S3768" t="s">
        <v>4527</v>
      </c>
      <c r="T3768" s="3">
        <v>45819</v>
      </c>
      <c r="U3768" s="3">
        <v>45820</v>
      </c>
      <c r="V3768" s="2">
        <v>0</v>
      </c>
      <c r="W3768" t="s">
        <v>44</v>
      </c>
      <c r="X3768" t="s">
        <v>44</v>
      </c>
      <c r="Y3768" t="s">
        <v>17452</v>
      </c>
      <c r="Z3768" t="s">
        <v>214</v>
      </c>
      <c r="AA3768" t="s">
        <v>4529</v>
      </c>
      <c r="AB3768" t="s">
        <v>4530</v>
      </c>
      <c r="AC3768" t="s">
        <v>89</v>
      </c>
      <c r="AD3768" t="str">
        <f t="shared" si="58"/>
        <v>10-60</v>
      </c>
      <c r="AE3768" t="str">
        <f>VLOOKUP(AD3768,'Main_Sub Desc'!C:D,2,)</f>
        <v>LPC from invoicing</v>
      </c>
      <c r="AF3768" t="str">
        <f>VLOOKUP(VALUE(H3768),'Main_Sub Desc'!F:G,2,)</f>
        <v>Wst Rev Late Payment</v>
      </c>
      <c r="AG3768">
        <f>IFERROR(VLOOKUP(VALUE(I3768),'PC Mapping'!A:F,6,),"")</f>
        <v>10514</v>
      </c>
      <c r="AH3768" s="13" t="str">
        <f>VLOOKUP(AG3768,'PC Mapping'!L:M,2,)</f>
        <v>Bolivar Sewer</v>
      </c>
    </row>
    <row r="3769" spans="1:34" x14ac:dyDescent="0.2">
      <c r="A3769" t="s">
        <v>17453</v>
      </c>
      <c r="B3769" t="s">
        <v>17429</v>
      </c>
      <c r="C3769" t="s">
        <v>4519</v>
      </c>
      <c r="D3769" t="s">
        <v>4520</v>
      </c>
      <c r="E3769" s="3">
        <v>45819</v>
      </c>
      <c r="F3769" t="s">
        <v>44</v>
      </c>
      <c r="G3769" t="s">
        <v>3742</v>
      </c>
      <c r="H3769" t="s">
        <v>3722</v>
      </c>
      <c r="I3769" t="s">
        <v>4538</v>
      </c>
      <c r="J3769" t="s">
        <v>4522</v>
      </c>
      <c r="K3769" s="2">
        <v>-5</v>
      </c>
      <c r="L3769" t="s">
        <v>44</v>
      </c>
      <c r="M3769" s="2">
        <v>-5</v>
      </c>
      <c r="N3769" t="s">
        <v>4523</v>
      </c>
      <c r="O3769" t="s">
        <v>4524</v>
      </c>
      <c r="P3769" t="s">
        <v>4978</v>
      </c>
      <c r="Q3769" t="s">
        <v>17454</v>
      </c>
      <c r="R3769" t="s">
        <v>44</v>
      </c>
      <c r="S3769" t="s">
        <v>4527</v>
      </c>
      <c r="T3769" s="3">
        <v>45819</v>
      </c>
      <c r="U3769" s="3">
        <v>45820</v>
      </c>
      <c r="V3769" s="2">
        <v>0</v>
      </c>
      <c r="W3769" t="s">
        <v>44</v>
      </c>
      <c r="X3769" t="s">
        <v>44</v>
      </c>
      <c r="Y3769" t="s">
        <v>17455</v>
      </c>
      <c r="Z3769" t="s">
        <v>1064</v>
      </c>
      <c r="AA3769" t="s">
        <v>4529</v>
      </c>
      <c r="AB3769" t="s">
        <v>4530</v>
      </c>
      <c r="AC3769" t="s">
        <v>89</v>
      </c>
      <c r="AD3769" t="str">
        <f t="shared" si="58"/>
        <v>10-60</v>
      </c>
      <c r="AE3769" t="str">
        <f>VLOOKUP(AD3769,'Main_Sub Desc'!C:D,2,)</f>
        <v>LPC from invoicing</v>
      </c>
      <c r="AF3769" t="str">
        <f>VLOOKUP(VALUE(H3769),'Main_Sub Desc'!F:G,2,)</f>
        <v>Wtr Rev Late Payment</v>
      </c>
      <c r="AG3769">
        <f>IFERROR(VLOOKUP(VALUE(I3769),'PC Mapping'!A:F,6,),"")</f>
        <v>10469</v>
      </c>
      <c r="AH3769" s="13" t="str">
        <f>VLOOKUP(AG3769,'PC Mapping'!L:M,2,)</f>
        <v>Bolivar Water</v>
      </c>
    </row>
    <row r="3770" spans="1:34" x14ac:dyDescent="0.2">
      <c r="A3770" t="s">
        <v>17453</v>
      </c>
      <c r="B3770" t="s">
        <v>17429</v>
      </c>
      <c r="C3770" t="s">
        <v>4519</v>
      </c>
      <c r="D3770" t="s">
        <v>4520</v>
      </c>
      <c r="E3770" s="3">
        <v>45819</v>
      </c>
      <c r="F3770" t="s">
        <v>44</v>
      </c>
      <c r="G3770" t="s">
        <v>3742</v>
      </c>
      <c r="H3770" t="s">
        <v>3716</v>
      </c>
      <c r="I3770" t="s">
        <v>4534</v>
      </c>
      <c r="J3770" t="s">
        <v>4522</v>
      </c>
      <c r="K3770" s="2">
        <v>-5</v>
      </c>
      <c r="L3770" t="s">
        <v>44</v>
      </c>
      <c r="M3770" s="2">
        <v>-5</v>
      </c>
      <c r="N3770" t="s">
        <v>4523</v>
      </c>
      <c r="O3770" t="s">
        <v>4524</v>
      </c>
      <c r="P3770" t="s">
        <v>4978</v>
      </c>
      <c r="Q3770" t="s">
        <v>17456</v>
      </c>
      <c r="R3770" t="s">
        <v>44</v>
      </c>
      <c r="S3770" t="s">
        <v>4527</v>
      </c>
      <c r="T3770" s="3">
        <v>45819</v>
      </c>
      <c r="U3770" s="3">
        <v>45820</v>
      </c>
      <c r="V3770" s="2">
        <v>0</v>
      </c>
      <c r="W3770" t="s">
        <v>44</v>
      </c>
      <c r="X3770" t="s">
        <v>44</v>
      </c>
      <c r="Y3770" t="s">
        <v>17457</v>
      </c>
      <c r="Z3770" t="s">
        <v>1064</v>
      </c>
      <c r="AA3770" t="s">
        <v>4529</v>
      </c>
      <c r="AB3770" t="s">
        <v>4530</v>
      </c>
      <c r="AC3770" t="s">
        <v>89</v>
      </c>
      <c r="AD3770" t="str">
        <f t="shared" si="58"/>
        <v>10-60</v>
      </c>
      <c r="AE3770" t="str">
        <f>VLOOKUP(AD3770,'Main_Sub Desc'!C:D,2,)</f>
        <v>LPC from invoicing</v>
      </c>
      <c r="AF3770" t="str">
        <f>VLOOKUP(VALUE(H3770),'Main_Sub Desc'!F:G,2,)</f>
        <v>Wst Rev Late Payment</v>
      </c>
      <c r="AG3770">
        <f>IFERROR(VLOOKUP(VALUE(I3770),'PC Mapping'!A:F,6,),"")</f>
        <v>10514</v>
      </c>
      <c r="AH3770" s="13" t="str">
        <f>VLOOKUP(AG3770,'PC Mapping'!L:M,2,)</f>
        <v>Bolivar Sewer</v>
      </c>
    </row>
    <row r="3771" spans="1:34" x14ac:dyDescent="0.2">
      <c r="A3771" t="s">
        <v>17458</v>
      </c>
      <c r="B3771" t="s">
        <v>17429</v>
      </c>
      <c r="C3771" t="s">
        <v>4519</v>
      </c>
      <c r="D3771" t="s">
        <v>4520</v>
      </c>
      <c r="E3771" s="3">
        <v>45819</v>
      </c>
      <c r="F3771" t="s">
        <v>44</v>
      </c>
      <c r="G3771" t="s">
        <v>3742</v>
      </c>
      <c r="H3771" t="s">
        <v>3716</v>
      </c>
      <c r="I3771" t="s">
        <v>4534</v>
      </c>
      <c r="J3771" t="s">
        <v>4522</v>
      </c>
      <c r="K3771" s="2">
        <v>-5</v>
      </c>
      <c r="L3771" t="s">
        <v>44</v>
      </c>
      <c r="M3771" s="2">
        <v>-5</v>
      </c>
      <c r="N3771" t="s">
        <v>4523</v>
      </c>
      <c r="O3771" t="s">
        <v>4524</v>
      </c>
      <c r="P3771" t="s">
        <v>4978</v>
      </c>
      <c r="Q3771" t="s">
        <v>17459</v>
      </c>
      <c r="R3771" t="s">
        <v>44</v>
      </c>
      <c r="S3771" t="s">
        <v>4527</v>
      </c>
      <c r="T3771" s="3">
        <v>45819</v>
      </c>
      <c r="U3771" s="3">
        <v>45820</v>
      </c>
      <c r="V3771" s="2">
        <v>0</v>
      </c>
      <c r="W3771" t="s">
        <v>44</v>
      </c>
      <c r="X3771" t="s">
        <v>44</v>
      </c>
      <c r="Y3771" t="s">
        <v>17000</v>
      </c>
      <c r="Z3771" t="s">
        <v>675</v>
      </c>
      <c r="AA3771" t="s">
        <v>4529</v>
      </c>
      <c r="AB3771" t="s">
        <v>4530</v>
      </c>
      <c r="AC3771" t="s">
        <v>89</v>
      </c>
      <c r="AD3771" t="str">
        <f t="shared" si="58"/>
        <v>10-60</v>
      </c>
      <c r="AE3771" t="str">
        <f>VLOOKUP(AD3771,'Main_Sub Desc'!C:D,2,)</f>
        <v>LPC from invoicing</v>
      </c>
      <c r="AF3771" t="str">
        <f>VLOOKUP(VALUE(H3771),'Main_Sub Desc'!F:G,2,)</f>
        <v>Wst Rev Late Payment</v>
      </c>
      <c r="AG3771">
        <f>IFERROR(VLOOKUP(VALUE(I3771),'PC Mapping'!A:F,6,),"")</f>
        <v>10514</v>
      </c>
      <c r="AH3771" s="13" t="str">
        <f>VLOOKUP(AG3771,'PC Mapping'!L:M,2,)</f>
        <v>Bolivar Sewer</v>
      </c>
    </row>
    <row r="3772" spans="1:34" x14ac:dyDescent="0.2">
      <c r="A3772" t="s">
        <v>17460</v>
      </c>
      <c r="B3772" t="s">
        <v>17423</v>
      </c>
      <c r="C3772" t="s">
        <v>4519</v>
      </c>
      <c r="D3772" t="s">
        <v>4520</v>
      </c>
      <c r="E3772" s="3">
        <v>45819</v>
      </c>
      <c r="F3772" t="s">
        <v>44</v>
      </c>
      <c r="G3772" t="s">
        <v>3742</v>
      </c>
      <c r="H3772" t="s">
        <v>3722</v>
      </c>
      <c r="I3772" t="s">
        <v>4538</v>
      </c>
      <c r="J3772" t="s">
        <v>4522</v>
      </c>
      <c r="K3772" s="2">
        <v>-5</v>
      </c>
      <c r="L3772" t="s">
        <v>44</v>
      </c>
      <c r="M3772" s="2">
        <v>-5</v>
      </c>
      <c r="N3772" t="s">
        <v>4523</v>
      </c>
      <c r="O3772" t="s">
        <v>4524</v>
      </c>
      <c r="P3772" t="s">
        <v>6240</v>
      </c>
      <c r="Q3772" t="s">
        <v>17461</v>
      </c>
      <c r="R3772" t="s">
        <v>44</v>
      </c>
      <c r="S3772" t="s">
        <v>4527</v>
      </c>
      <c r="T3772" s="3">
        <v>45819</v>
      </c>
      <c r="U3772" s="3">
        <v>45820</v>
      </c>
      <c r="V3772" s="2">
        <v>0</v>
      </c>
      <c r="W3772" t="s">
        <v>44</v>
      </c>
      <c r="X3772" t="s">
        <v>44</v>
      </c>
      <c r="Y3772" t="s">
        <v>17462</v>
      </c>
      <c r="Z3772" t="s">
        <v>17463</v>
      </c>
      <c r="AA3772" t="s">
        <v>4529</v>
      </c>
      <c r="AB3772" t="s">
        <v>4530</v>
      </c>
      <c r="AC3772" t="s">
        <v>89</v>
      </c>
      <c r="AD3772" t="str">
        <f t="shared" si="58"/>
        <v>10-60</v>
      </c>
      <c r="AE3772" t="str">
        <f>VLOOKUP(AD3772,'Main_Sub Desc'!C:D,2,)</f>
        <v>LPC from invoicing</v>
      </c>
      <c r="AF3772" t="str">
        <f>VLOOKUP(VALUE(H3772),'Main_Sub Desc'!F:G,2,)</f>
        <v>Wtr Rev Late Payment</v>
      </c>
      <c r="AG3772">
        <f>IFERROR(VLOOKUP(VALUE(I3772),'PC Mapping'!A:F,6,),"")</f>
        <v>10469</v>
      </c>
      <c r="AH3772" s="13" t="str">
        <f>VLOOKUP(AG3772,'PC Mapping'!L:M,2,)</f>
        <v>Bolivar Water</v>
      </c>
    </row>
    <row r="3773" spans="1:34" x14ac:dyDescent="0.2">
      <c r="A3773" t="s">
        <v>17460</v>
      </c>
      <c r="B3773" t="s">
        <v>17423</v>
      </c>
      <c r="C3773" t="s">
        <v>4519</v>
      </c>
      <c r="D3773" t="s">
        <v>4520</v>
      </c>
      <c r="E3773" s="3">
        <v>45819</v>
      </c>
      <c r="F3773" t="s">
        <v>44</v>
      </c>
      <c r="G3773" t="s">
        <v>3742</v>
      </c>
      <c r="H3773" t="s">
        <v>3716</v>
      </c>
      <c r="I3773" t="s">
        <v>4534</v>
      </c>
      <c r="J3773" t="s">
        <v>4522</v>
      </c>
      <c r="K3773" s="2">
        <v>-5</v>
      </c>
      <c r="L3773" t="s">
        <v>44</v>
      </c>
      <c r="M3773" s="2">
        <v>-5</v>
      </c>
      <c r="N3773" t="s">
        <v>4523</v>
      </c>
      <c r="O3773" t="s">
        <v>4524</v>
      </c>
      <c r="P3773" t="s">
        <v>6240</v>
      </c>
      <c r="Q3773" t="s">
        <v>17464</v>
      </c>
      <c r="R3773" t="s">
        <v>44</v>
      </c>
      <c r="S3773" t="s">
        <v>4527</v>
      </c>
      <c r="T3773" s="3">
        <v>45819</v>
      </c>
      <c r="U3773" s="3">
        <v>45820</v>
      </c>
      <c r="V3773" s="2">
        <v>0</v>
      </c>
      <c r="W3773" t="s">
        <v>44</v>
      </c>
      <c r="X3773" t="s">
        <v>44</v>
      </c>
      <c r="Y3773" t="s">
        <v>17465</v>
      </c>
      <c r="Z3773" t="s">
        <v>17463</v>
      </c>
      <c r="AA3773" t="s">
        <v>4529</v>
      </c>
      <c r="AB3773" t="s">
        <v>4530</v>
      </c>
      <c r="AC3773" t="s">
        <v>89</v>
      </c>
      <c r="AD3773" t="str">
        <f t="shared" si="58"/>
        <v>10-60</v>
      </c>
      <c r="AE3773" t="str">
        <f>VLOOKUP(AD3773,'Main_Sub Desc'!C:D,2,)</f>
        <v>LPC from invoicing</v>
      </c>
      <c r="AF3773" t="str">
        <f>VLOOKUP(VALUE(H3773),'Main_Sub Desc'!F:G,2,)</f>
        <v>Wst Rev Late Payment</v>
      </c>
      <c r="AG3773">
        <f>IFERROR(VLOOKUP(VALUE(I3773),'PC Mapping'!A:F,6,),"")</f>
        <v>10514</v>
      </c>
      <c r="AH3773" s="13" t="str">
        <f>VLOOKUP(AG3773,'PC Mapping'!L:M,2,)</f>
        <v>Bolivar Sewer</v>
      </c>
    </row>
    <row r="3774" spans="1:34" x14ac:dyDescent="0.2">
      <c r="A3774" t="s">
        <v>17466</v>
      </c>
      <c r="B3774" t="s">
        <v>17423</v>
      </c>
      <c r="C3774" t="s">
        <v>4519</v>
      </c>
      <c r="D3774" t="s">
        <v>4520</v>
      </c>
      <c r="E3774" s="3">
        <v>45819</v>
      </c>
      <c r="F3774" t="s">
        <v>44</v>
      </c>
      <c r="G3774" t="s">
        <v>3742</v>
      </c>
      <c r="H3774" t="s">
        <v>3722</v>
      </c>
      <c r="I3774" t="s">
        <v>4538</v>
      </c>
      <c r="J3774" t="s">
        <v>4522</v>
      </c>
      <c r="K3774" s="2">
        <v>-5</v>
      </c>
      <c r="L3774" t="s">
        <v>44</v>
      </c>
      <c r="M3774" s="2">
        <v>-5</v>
      </c>
      <c r="N3774" t="s">
        <v>4523</v>
      </c>
      <c r="O3774" t="s">
        <v>4524</v>
      </c>
      <c r="P3774" t="s">
        <v>8659</v>
      </c>
      <c r="Q3774" t="s">
        <v>17467</v>
      </c>
      <c r="R3774" t="s">
        <v>44</v>
      </c>
      <c r="S3774" t="s">
        <v>4527</v>
      </c>
      <c r="T3774" s="3">
        <v>45819</v>
      </c>
      <c r="U3774" s="3">
        <v>45820</v>
      </c>
      <c r="V3774" s="2">
        <v>0</v>
      </c>
      <c r="W3774" t="s">
        <v>44</v>
      </c>
      <c r="X3774" t="s">
        <v>44</v>
      </c>
      <c r="Y3774" t="s">
        <v>17468</v>
      </c>
      <c r="Z3774" t="s">
        <v>788</v>
      </c>
      <c r="AA3774" t="s">
        <v>4529</v>
      </c>
      <c r="AB3774" t="s">
        <v>4530</v>
      </c>
      <c r="AC3774" t="s">
        <v>89</v>
      </c>
      <c r="AD3774" t="str">
        <f t="shared" si="58"/>
        <v>10-60</v>
      </c>
      <c r="AE3774" t="str">
        <f>VLOOKUP(AD3774,'Main_Sub Desc'!C:D,2,)</f>
        <v>LPC from invoicing</v>
      </c>
      <c r="AF3774" t="str">
        <f>VLOOKUP(VALUE(H3774),'Main_Sub Desc'!F:G,2,)</f>
        <v>Wtr Rev Late Payment</v>
      </c>
      <c r="AG3774">
        <f>IFERROR(VLOOKUP(VALUE(I3774),'PC Mapping'!A:F,6,),"")</f>
        <v>10469</v>
      </c>
      <c r="AH3774" s="13" t="str">
        <f>VLOOKUP(AG3774,'PC Mapping'!L:M,2,)</f>
        <v>Bolivar Water</v>
      </c>
    </row>
    <row r="3775" spans="1:34" x14ac:dyDescent="0.2">
      <c r="A3775" t="s">
        <v>17466</v>
      </c>
      <c r="B3775" t="s">
        <v>17423</v>
      </c>
      <c r="C3775" t="s">
        <v>4519</v>
      </c>
      <c r="D3775" t="s">
        <v>4520</v>
      </c>
      <c r="E3775" s="3">
        <v>45819</v>
      </c>
      <c r="F3775" t="s">
        <v>44</v>
      </c>
      <c r="G3775" t="s">
        <v>3742</v>
      </c>
      <c r="H3775" t="s">
        <v>3716</v>
      </c>
      <c r="I3775" t="s">
        <v>4534</v>
      </c>
      <c r="J3775" t="s">
        <v>4522</v>
      </c>
      <c r="K3775" s="2">
        <v>-5</v>
      </c>
      <c r="L3775" t="s">
        <v>44</v>
      </c>
      <c r="M3775" s="2">
        <v>-5</v>
      </c>
      <c r="N3775" t="s">
        <v>4523</v>
      </c>
      <c r="O3775" t="s">
        <v>4524</v>
      </c>
      <c r="P3775" t="s">
        <v>8659</v>
      </c>
      <c r="Q3775" t="s">
        <v>17469</v>
      </c>
      <c r="R3775" t="s">
        <v>44</v>
      </c>
      <c r="S3775" t="s">
        <v>4527</v>
      </c>
      <c r="T3775" s="3">
        <v>45819</v>
      </c>
      <c r="U3775" s="3">
        <v>45820</v>
      </c>
      <c r="V3775" s="2">
        <v>0</v>
      </c>
      <c r="W3775" t="s">
        <v>44</v>
      </c>
      <c r="X3775" t="s">
        <v>44</v>
      </c>
      <c r="Y3775" t="s">
        <v>17470</v>
      </c>
      <c r="Z3775" t="s">
        <v>788</v>
      </c>
      <c r="AA3775" t="s">
        <v>4529</v>
      </c>
      <c r="AB3775" t="s">
        <v>4530</v>
      </c>
      <c r="AC3775" t="s">
        <v>89</v>
      </c>
      <c r="AD3775" t="str">
        <f t="shared" si="58"/>
        <v>10-60</v>
      </c>
      <c r="AE3775" t="str">
        <f>VLOOKUP(AD3775,'Main_Sub Desc'!C:D,2,)</f>
        <v>LPC from invoicing</v>
      </c>
      <c r="AF3775" t="str">
        <f>VLOOKUP(VALUE(H3775),'Main_Sub Desc'!F:G,2,)</f>
        <v>Wst Rev Late Payment</v>
      </c>
      <c r="AG3775">
        <f>IFERROR(VLOOKUP(VALUE(I3775),'PC Mapping'!A:F,6,),"")</f>
        <v>10514</v>
      </c>
      <c r="AH3775" s="13" t="str">
        <f>VLOOKUP(AG3775,'PC Mapping'!L:M,2,)</f>
        <v>Bolivar Sewer</v>
      </c>
    </row>
    <row r="3776" spans="1:34" x14ac:dyDescent="0.2">
      <c r="A3776" t="s">
        <v>17471</v>
      </c>
      <c r="B3776" t="s">
        <v>17429</v>
      </c>
      <c r="C3776" t="s">
        <v>4519</v>
      </c>
      <c r="D3776" t="s">
        <v>4520</v>
      </c>
      <c r="E3776" s="3">
        <v>45819</v>
      </c>
      <c r="F3776" t="s">
        <v>44</v>
      </c>
      <c r="G3776" t="s">
        <v>3742</v>
      </c>
      <c r="H3776" t="s">
        <v>3716</v>
      </c>
      <c r="I3776" t="s">
        <v>4534</v>
      </c>
      <c r="J3776" t="s">
        <v>4522</v>
      </c>
      <c r="K3776" s="2">
        <v>-5</v>
      </c>
      <c r="L3776" t="s">
        <v>44</v>
      </c>
      <c r="M3776" s="2">
        <v>-5</v>
      </c>
      <c r="N3776" t="s">
        <v>4523</v>
      </c>
      <c r="O3776" t="s">
        <v>4524</v>
      </c>
      <c r="P3776" t="s">
        <v>4557</v>
      </c>
      <c r="Q3776" t="s">
        <v>17472</v>
      </c>
      <c r="R3776" t="s">
        <v>44</v>
      </c>
      <c r="S3776" t="s">
        <v>4527</v>
      </c>
      <c r="T3776" s="3">
        <v>45819</v>
      </c>
      <c r="U3776" s="3">
        <v>45820</v>
      </c>
      <c r="V3776" s="2">
        <v>0</v>
      </c>
      <c r="W3776" t="s">
        <v>44</v>
      </c>
      <c r="X3776" t="s">
        <v>44</v>
      </c>
      <c r="Y3776" t="s">
        <v>17473</v>
      </c>
      <c r="Z3776" t="s">
        <v>962</v>
      </c>
      <c r="AA3776" t="s">
        <v>4529</v>
      </c>
      <c r="AB3776" t="s">
        <v>4530</v>
      </c>
      <c r="AC3776" t="s">
        <v>89</v>
      </c>
      <c r="AD3776" t="str">
        <f t="shared" si="58"/>
        <v>10-60</v>
      </c>
      <c r="AE3776" t="str">
        <f>VLOOKUP(AD3776,'Main_Sub Desc'!C:D,2,)</f>
        <v>LPC from invoicing</v>
      </c>
      <c r="AF3776" t="str">
        <f>VLOOKUP(VALUE(H3776),'Main_Sub Desc'!F:G,2,)</f>
        <v>Wst Rev Late Payment</v>
      </c>
      <c r="AG3776">
        <f>IFERROR(VLOOKUP(VALUE(I3776),'PC Mapping'!A:F,6,),"")</f>
        <v>10514</v>
      </c>
      <c r="AH3776" s="13" t="str">
        <f>VLOOKUP(AG3776,'PC Mapping'!L:M,2,)</f>
        <v>Bolivar Sewer</v>
      </c>
    </row>
    <row r="3777" spans="1:34" x14ac:dyDescent="0.2">
      <c r="A3777" t="s">
        <v>17474</v>
      </c>
      <c r="B3777" t="s">
        <v>17475</v>
      </c>
      <c r="C3777" t="s">
        <v>4519</v>
      </c>
      <c r="D3777" t="s">
        <v>4520</v>
      </c>
      <c r="E3777" s="3">
        <v>45820</v>
      </c>
      <c r="F3777" t="s">
        <v>44</v>
      </c>
      <c r="G3777" t="s">
        <v>3742</v>
      </c>
      <c r="H3777" t="s">
        <v>3722</v>
      </c>
      <c r="I3777" t="s">
        <v>3752</v>
      </c>
      <c r="J3777" t="s">
        <v>4522</v>
      </c>
      <c r="K3777" s="2">
        <v>-5</v>
      </c>
      <c r="L3777" t="s">
        <v>44</v>
      </c>
      <c r="M3777" s="2">
        <v>-5</v>
      </c>
      <c r="N3777" t="s">
        <v>4523</v>
      </c>
      <c r="O3777" t="s">
        <v>4524</v>
      </c>
      <c r="P3777" t="s">
        <v>17476</v>
      </c>
      <c r="Q3777" t="s">
        <v>17477</v>
      </c>
      <c r="R3777" t="s">
        <v>44</v>
      </c>
      <c r="S3777" t="s">
        <v>4527</v>
      </c>
      <c r="T3777" s="3">
        <v>45820</v>
      </c>
      <c r="U3777" s="3">
        <v>45821</v>
      </c>
      <c r="V3777" s="2">
        <v>0</v>
      </c>
      <c r="W3777" t="s">
        <v>44</v>
      </c>
      <c r="X3777" t="s">
        <v>44</v>
      </c>
      <c r="Y3777" t="s">
        <v>17478</v>
      </c>
      <c r="Z3777" t="s">
        <v>17479</v>
      </c>
      <c r="AA3777" t="s">
        <v>4529</v>
      </c>
      <c r="AB3777" t="s">
        <v>4530</v>
      </c>
      <c r="AC3777" t="s">
        <v>89</v>
      </c>
      <c r="AD3777" t="str">
        <f t="shared" si="58"/>
        <v>10-60</v>
      </c>
      <c r="AE3777" t="str">
        <f>VLOOKUP(AD3777,'Main_Sub Desc'!C:D,2,)</f>
        <v>LPC from invoicing</v>
      </c>
      <c r="AF3777" t="str">
        <f>VLOOKUP(VALUE(H3777),'Main_Sub Desc'!F:G,2,)</f>
        <v>Wtr Rev Late Payment</v>
      </c>
      <c r="AG3777">
        <f>IFERROR(VLOOKUP(VALUE(I3777),'PC Mapping'!A:F,6,),"")</f>
        <v>10719</v>
      </c>
      <c r="AH3777" s="13" t="str">
        <f>VLOOKUP(AG3777,'PC Mapping'!L:M,2,)</f>
        <v>All Other Water</v>
      </c>
    </row>
    <row r="3778" spans="1:34" x14ac:dyDescent="0.2">
      <c r="A3778" t="s">
        <v>17480</v>
      </c>
      <c r="B3778" t="s">
        <v>17475</v>
      </c>
      <c r="C3778" t="s">
        <v>4519</v>
      </c>
      <c r="D3778" t="s">
        <v>4520</v>
      </c>
      <c r="E3778" s="3">
        <v>45820</v>
      </c>
      <c r="F3778" t="s">
        <v>44</v>
      </c>
      <c r="G3778" t="s">
        <v>3742</v>
      </c>
      <c r="H3778" t="s">
        <v>3716</v>
      </c>
      <c r="I3778" t="s">
        <v>4534</v>
      </c>
      <c r="J3778" t="s">
        <v>4522</v>
      </c>
      <c r="K3778" s="2">
        <v>-14.32</v>
      </c>
      <c r="L3778" t="s">
        <v>44</v>
      </c>
      <c r="M3778" s="2">
        <v>-14.32</v>
      </c>
      <c r="N3778" t="s">
        <v>4523</v>
      </c>
      <c r="O3778" t="s">
        <v>4524</v>
      </c>
      <c r="P3778" t="s">
        <v>17481</v>
      </c>
      <c r="Q3778" t="s">
        <v>17482</v>
      </c>
      <c r="R3778" t="s">
        <v>44</v>
      </c>
      <c r="S3778" t="s">
        <v>4527</v>
      </c>
      <c r="T3778" s="3">
        <v>45820</v>
      </c>
      <c r="U3778" s="3">
        <v>45821</v>
      </c>
      <c r="V3778" s="2">
        <v>0</v>
      </c>
      <c r="W3778" t="s">
        <v>44</v>
      </c>
      <c r="X3778" t="s">
        <v>44</v>
      </c>
      <c r="Y3778" t="s">
        <v>17483</v>
      </c>
      <c r="Z3778" t="s">
        <v>1149</v>
      </c>
      <c r="AA3778" t="s">
        <v>4529</v>
      </c>
      <c r="AB3778" t="s">
        <v>4530</v>
      </c>
      <c r="AC3778" t="s">
        <v>89</v>
      </c>
      <c r="AD3778" t="str">
        <f t="shared" si="58"/>
        <v>10-60</v>
      </c>
      <c r="AE3778" t="str">
        <f>VLOOKUP(AD3778,'Main_Sub Desc'!C:D,2,)</f>
        <v>LPC from invoicing</v>
      </c>
      <c r="AF3778" t="str">
        <f>VLOOKUP(VALUE(H3778),'Main_Sub Desc'!F:G,2,)</f>
        <v>Wst Rev Late Payment</v>
      </c>
      <c r="AG3778">
        <f>IFERROR(VLOOKUP(VALUE(I3778),'PC Mapping'!A:F,6,),"")</f>
        <v>10514</v>
      </c>
      <c r="AH3778" s="13" t="str">
        <f>VLOOKUP(AG3778,'PC Mapping'!L:M,2,)</f>
        <v>Bolivar Sewer</v>
      </c>
    </row>
    <row r="3779" spans="1:34" x14ac:dyDescent="0.2">
      <c r="A3779" t="s">
        <v>17480</v>
      </c>
      <c r="B3779" t="s">
        <v>17475</v>
      </c>
      <c r="C3779" t="s">
        <v>4519</v>
      </c>
      <c r="D3779" t="s">
        <v>4520</v>
      </c>
      <c r="E3779" s="3">
        <v>45820</v>
      </c>
      <c r="F3779" t="s">
        <v>44</v>
      </c>
      <c r="G3779" t="s">
        <v>3742</v>
      </c>
      <c r="H3779" t="s">
        <v>3722</v>
      </c>
      <c r="I3779" t="s">
        <v>4538</v>
      </c>
      <c r="J3779" t="s">
        <v>4522</v>
      </c>
      <c r="K3779" s="2">
        <v>-10.039999999999999</v>
      </c>
      <c r="L3779" t="s">
        <v>44</v>
      </c>
      <c r="M3779" s="2">
        <v>-10.039999999999999</v>
      </c>
      <c r="N3779" t="s">
        <v>4523</v>
      </c>
      <c r="O3779" t="s">
        <v>4524</v>
      </c>
      <c r="P3779" t="s">
        <v>17481</v>
      </c>
      <c r="Q3779" t="s">
        <v>17484</v>
      </c>
      <c r="R3779" t="s">
        <v>44</v>
      </c>
      <c r="S3779" t="s">
        <v>4527</v>
      </c>
      <c r="T3779" s="3">
        <v>45820</v>
      </c>
      <c r="U3779" s="3">
        <v>45821</v>
      </c>
      <c r="V3779" s="2">
        <v>0</v>
      </c>
      <c r="W3779" t="s">
        <v>44</v>
      </c>
      <c r="X3779" t="s">
        <v>44</v>
      </c>
      <c r="Y3779" t="s">
        <v>17485</v>
      </c>
      <c r="Z3779" t="s">
        <v>1149</v>
      </c>
      <c r="AA3779" t="s">
        <v>4529</v>
      </c>
      <c r="AB3779" t="s">
        <v>4530</v>
      </c>
      <c r="AC3779" t="s">
        <v>89</v>
      </c>
      <c r="AD3779" t="str">
        <f t="shared" si="58"/>
        <v>10-60</v>
      </c>
      <c r="AE3779" t="str">
        <f>VLOOKUP(AD3779,'Main_Sub Desc'!C:D,2,)</f>
        <v>LPC from invoicing</v>
      </c>
      <c r="AF3779" t="str">
        <f>VLOOKUP(VALUE(H3779),'Main_Sub Desc'!F:G,2,)</f>
        <v>Wtr Rev Late Payment</v>
      </c>
      <c r="AG3779">
        <f>IFERROR(VLOOKUP(VALUE(I3779),'PC Mapping'!A:F,6,),"")</f>
        <v>10469</v>
      </c>
      <c r="AH3779" s="13" t="str">
        <f>VLOOKUP(AG3779,'PC Mapping'!L:M,2,)</f>
        <v>Bolivar Water</v>
      </c>
    </row>
    <row r="3780" spans="1:34" x14ac:dyDescent="0.2">
      <c r="A3780" t="s">
        <v>17486</v>
      </c>
      <c r="B3780" t="s">
        <v>17487</v>
      </c>
      <c r="C3780" t="s">
        <v>4519</v>
      </c>
      <c r="D3780" t="s">
        <v>4520</v>
      </c>
      <c r="E3780" s="3">
        <v>45821</v>
      </c>
      <c r="F3780" t="s">
        <v>44</v>
      </c>
      <c r="G3780" t="s">
        <v>3742</v>
      </c>
      <c r="H3780" t="s">
        <v>3716</v>
      </c>
      <c r="I3780" t="s">
        <v>4534</v>
      </c>
      <c r="J3780" t="s">
        <v>4522</v>
      </c>
      <c r="K3780" s="2">
        <v>-5</v>
      </c>
      <c r="L3780" t="s">
        <v>44</v>
      </c>
      <c r="M3780" s="2">
        <v>-5</v>
      </c>
      <c r="N3780" t="s">
        <v>4523</v>
      </c>
      <c r="O3780" t="s">
        <v>4524</v>
      </c>
      <c r="P3780" t="s">
        <v>17488</v>
      </c>
      <c r="Q3780" t="s">
        <v>17489</v>
      </c>
      <c r="R3780" t="s">
        <v>44</v>
      </c>
      <c r="S3780" t="s">
        <v>4527</v>
      </c>
      <c r="T3780" s="3">
        <v>45821</v>
      </c>
      <c r="U3780" s="3">
        <v>45824</v>
      </c>
      <c r="V3780" s="2">
        <v>0</v>
      </c>
      <c r="W3780" t="s">
        <v>44</v>
      </c>
      <c r="X3780" t="s">
        <v>44</v>
      </c>
      <c r="Y3780" t="s">
        <v>17490</v>
      </c>
      <c r="Z3780" t="s">
        <v>1175</v>
      </c>
      <c r="AA3780" t="s">
        <v>4529</v>
      </c>
      <c r="AB3780" t="s">
        <v>4530</v>
      </c>
      <c r="AC3780" t="s">
        <v>89</v>
      </c>
      <c r="AD3780" t="str">
        <f t="shared" ref="AD3780:AD3843" si="59">CONCATENATE(VALUE(AA3780),"-",VALUE(AB3780))</f>
        <v>10-60</v>
      </c>
      <c r="AE3780" t="str">
        <f>VLOOKUP(AD3780,'Main_Sub Desc'!C:D,2,)</f>
        <v>LPC from invoicing</v>
      </c>
      <c r="AF3780" t="str">
        <f>VLOOKUP(VALUE(H3780),'Main_Sub Desc'!F:G,2,)</f>
        <v>Wst Rev Late Payment</v>
      </c>
      <c r="AG3780">
        <f>IFERROR(VLOOKUP(VALUE(I3780),'PC Mapping'!A:F,6,),"")</f>
        <v>10514</v>
      </c>
      <c r="AH3780" s="13" t="str">
        <f>VLOOKUP(AG3780,'PC Mapping'!L:M,2,)</f>
        <v>Bolivar Sewer</v>
      </c>
    </row>
    <row r="3781" spans="1:34" x14ac:dyDescent="0.2">
      <c r="A3781" t="s">
        <v>17486</v>
      </c>
      <c r="B3781" t="s">
        <v>17487</v>
      </c>
      <c r="C3781" t="s">
        <v>4519</v>
      </c>
      <c r="D3781" t="s">
        <v>4520</v>
      </c>
      <c r="E3781" s="3">
        <v>45821</v>
      </c>
      <c r="F3781" t="s">
        <v>44</v>
      </c>
      <c r="G3781" t="s">
        <v>3742</v>
      </c>
      <c r="H3781" t="s">
        <v>3722</v>
      </c>
      <c r="I3781" t="s">
        <v>4538</v>
      </c>
      <c r="J3781" t="s">
        <v>4522</v>
      </c>
      <c r="K3781" s="2">
        <v>-5</v>
      </c>
      <c r="L3781" t="s">
        <v>44</v>
      </c>
      <c r="M3781" s="2">
        <v>-5</v>
      </c>
      <c r="N3781" t="s">
        <v>4523</v>
      </c>
      <c r="O3781" t="s">
        <v>4524</v>
      </c>
      <c r="P3781" t="s">
        <v>17488</v>
      </c>
      <c r="Q3781" t="s">
        <v>17491</v>
      </c>
      <c r="R3781" t="s">
        <v>44</v>
      </c>
      <c r="S3781" t="s">
        <v>4527</v>
      </c>
      <c r="T3781" s="3">
        <v>45821</v>
      </c>
      <c r="U3781" s="3">
        <v>45824</v>
      </c>
      <c r="V3781" s="2">
        <v>0</v>
      </c>
      <c r="W3781" t="s">
        <v>44</v>
      </c>
      <c r="X3781" t="s">
        <v>44</v>
      </c>
      <c r="Y3781" t="s">
        <v>17492</v>
      </c>
      <c r="Z3781" t="s">
        <v>1175</v>
      </c>
      <c r="AA3781" t="s">
        <v>4529</v>
      </c>
      <c r="AB3781" t="s">
        <v>4530</v>
      </c>
      <c r="AC3781" t="s">
        <v>89</v>
      </c>
      <c r="AD3781" t="str">
        <f t="shared" si="59"/>
        <v>10-60</v>
      </c>
      <c r="AE3781" t="str">
        <f>VLOOKUP(AD3781,'Main_Sub Desc'!C:D,2,)</f>
        <v>LPC from invoicing</v>
      </c>
      <c r="AF3781" t="str">
        <f>VLOOKUP(VALUE(H3781),'Main_Sub Desc'!F:G,2,)</f>
        <v>Wtr Rev Late Payment</v>
      </c>
      <c r="AG3781">
        <f>IFERROR(VLOOKUP(VALUE(I3781),'PC Mapping'!A:F,6,),"")</f>
        <v>10469</v>
      </c>
      <c r="AH3781" s="13" t="str">
        <f>VLOOKUP(AG3781,'PC Mapping'!L:M,2,)</f>
        <v>Bolivar Water</v>
      </c>
    </row>
    <row r="3782" spans="1:34" x14ac:dyDescent="0.2">
      <c r="A3782" t="s">
        <v>17493</v>
      </c>
      <c r="B3782" t="s">
        <v>17494</v>
      </c>
      <c r="C3782" t="s">
        <v>4519</v>
      </c>
      <c r="D3782" t="s">
        <v>4520</v>
      </c>
      <c r="E3782" s="3">
        <v>45821</v>
      </c>
      <c r="F3782" t="s">
        <v>44</v>
      </c>
      <c r="G3782" t="s">
        <v>3742</v>
      </c>
      <c r="H3782" t="s">
        <v>3722</v>
      </c>
      <c r="I3782" t="s">
        <v>4538</v>
      </c>
      <c r="J3782" t="s">
        <v>4522</v>
      </c>
      <c r="K3782" s="2">
        <v>-5</v>
      </c>
      <c r="L3782" t="s">
        <v>44</v>
      </c>
      <c r="M3782" s="2">
        <v>-5</v>
      </c>
      <c r="N3782" t="s">
        <v>4523</v>
      </c>
      <c r="O3782" t="s">
        <v>4524</v>
      </c>
      <c r="P3782" t="s">
        <v>17495</v>
      </c>
      <c r="Q3782" t="s">
        <v>17496</v>
      </c>
      <c r="R3782" t="s">
        <v>44</v>
      </c>
      <c r="S3782" t="s">
        <v>4527</v>
      </c>
      <c r="T3782" s="3">
        <v>45821</v>
      </c>
      <c r="U3782" s="3">
        <v>45824</v>
      </c>
      <c r="V3782" s="2">
        <v>0</v>
      </c>
      <c r="W3782" t="s">
        <v>44</v>
      </c>
      <c r="X3782" t="s">
        <v>44</v>
      </c>
      <c r="Y3782" t="s">
        <v>17497</v>
      </c>
      <c r="Z3782" t="s">
        <v>350</v>
      </c>
      <c r="AA3782" t="s">
        <v>4529</v>
      </c>
      <c r="AB3782" t="s">
        <v>4530</v>
      </c>
      <c r="AC3782" t="s">
        <v>89</v>
      </c>
      <c r="AD3782" t="str">
        <f t="shared" si="59"/>
        <v>10-60</v>
      </c>
      <c r="AE3782" t="str">
        <f>VLOOKUP(AD3782,'Main_Sub Desc'!C:D,2,)</f>
        <v>LPC from invoicing</v>
      </c>
      <c r="AF3782" t="str">
        <f>VLOOKUP(VALUE(H3782),'Main_Sub Desc'!F:G,2,)</f>
        <v>Wtr Rev Late Payment</v>
      </c>
      <c r="AG3782">
        <f>IFERROR(VLOOKUP(VALUE(I3782),'PC Mapping'!A:F,6,),"")</f>
        <v>10469</v>
      </c>
      <c r="AH3782" s="13" t="str">
        <f>VLOOKUP(AG3782,'PC Mapping'!L:M,2,)</f>
        <v>Bolivar Water</v>
      </c>
    </row>
    <row r="3783" spans="1:34" x14ac:dyDescent="0.2">
      <c r="A3783" t="s">
        <v>17493</v>
      </c>
      <c r="B3783" t="s">
        <v>17494</v>
      </c>
      <c r="C3783" t="s">
        <v>4519</v>
      </c>
      <c r="D3783" t="s">
        <v>4520</v>
      </c>
      <c r="E3783" s="3">
        <v>45821</v>
      </c>
      <c r="F3783" t="s">
        <v>44</v>
      </c>
      <c r="G3783" t="s">
        <v>3742</v>
      </c>
      <c r="H3783" t="s">
        <v>3716</v>
      </c>
      <c r="I3783" t="s">
        <v>4534</v>
      </c>
      <c r="J3783" t="s">
        <v>4522</v>
      </c>
      <c r="K3783" s="2">
        <v>-5</v>
      </c>
      <c r="L3783" t="s">
        <v>44</v>
      </c>
      <c r="M3783" s="2">
        <v>-5</v>
      </c>
      <c r="N3783" t="s">
        <v>4523</v>
      </c>
      <c r="O3783" t="s">
        <v>4524</v>
      </c>
      <c r="P3783" t="s">
        <v>17495</v>
      </c>
      <c r="Q3783" t="s">
        <v>17498</v>
      </c>
      <c r="R3783" t="s">
        <v>44</v>
      </c>
      <c r="S3783" t="s">
        <v>4527</v>
      </c>
      <c r="T3783" s="3">
        <v>45821</v>
      </c>
      <c r="U3783" s="3">
        <v>45824</v>
      </c>
      <c r="V3783" s="2">
        <v>0</v>
      </c>
      <c r="W3783" t="s">
        <v>44</v>
      </c>
      <c r="X3783" t="s">
        <v>44</v>
      </c>
      <c r="Y3783" t="s">
        <v>17499</v>
      </c>
      <c r="Z3783" t="s">
        <v>350</v>
      </c>
      <c r="AA3783" t="s">
        <v>4529</v>
      </c>
      <c r="AB3783" t="s">
        <v>4530</v>
      </c>
      <c r="AC3783" t="s">
        <v>89</v>
      </c>
      <c r="AD3783" t="str">
        <f t="shared" si="59"/>
        <v>10-60</v>
      </c>
      <c r="AE3783" t="str">
        <f>VLOOKUP(AD3783,'Main_Sub Desc'!C:D,2,)</f>
        <v>LPC from invoicing</v>
      </c>
      <c r="AF3783" t="str">
        <f>VLOOKUP(VALUE(H3783),'Main_Sub Desc'!F:G,2,)</f>
        <v>Wst Rev Late Payment</v>
      </c>
      <c r="AG3783">
        <f>IFERROR(VLOOKUP(VALUE(I3783),'PC Mapping'!A:F,6,),"")</f>
        <v>10514</v>
      </c>
      <c r="AH3783" s="13" t="str">
        <f>VLOOKUP(AG3783,'PC Mapping'!L:M,2,)</f>
        <v>Bolivar Sewer</v>
      </c>
    </row>
    <row r="3784" spans="1:34" x14ac:dyDescent="0.2">
      <c r="A3784" t="s">
        <v>17500</v>
      </c>
      <c r="B3784" t="s">
        <v>17487</v>
      </c>
      <c r="C3784" t="s">
        <v>4519</v>
      </c>
      <c r="D3784" t="s">
        <v>4520</v>
      </c>
      <c r="E3784" s="3">
        <v>45821</v>
      </c>
      <c r="F3784" t="s">
        <v>44</v>
      </c>
      <c r="G3784" t="s">
        <v>3742</v>
      </c>
      <c r="H3784" t="s">
        <v>3722</v>
      </c>
      <c r="I3784" t="s">
        <v>4538</v>
      </c>
      <c r="J3784" t="s">
        <v>4522</v>
      </c>
      <c r="K3784" s="2">
        <v>-5</v>
      </c>
      <c r="L3784" t="s">
        <v>44</v>
      </c>
      <c r="M3784" s="2">
        <v>-5</v>
      </c>
      <c r="N3784" t="s">
        <v>4523</v>
      </c>
      <c r="O3784" t="s">
        <v>4524</v>
      </c>
      <c r="P3784" t="s">
        <v>17501</v>
      </c>
      <c r="Q3784" t="s">
        <v>17502</v>
      </c>
      <c r="R3784" t="s">
        <v>44</v>
      </c>
      <c r="S3784" t="s">
        <v>4527</v>
      </c>
      <c r="T3784" s="3">
        <v>45821</v>
      </c>
      <c r="U3784" s="3">
        <v>45824</v>
      </c>
      <c r="V3784" s="2">
        <v>0</v>
      </c>
      <c r="W3784" t="s">
        <v>44</v>
      </c>
      <c r="X3784" t="s">
        <v>44</v>
      </c>
      <c r="Y3784" t="s">
        <v>17503</v>
      </c>
      <c r="Z3784" t="s">
        <v>503</v>
      </c>
      <c r="AA3784" t="s">
        <v>4529</v>
      </c>
      <c r="AB3784" t="s">
        <v>4530</v>
      </c>
      <c r="AC3784" t="s">
        <v>89</v>
      </c>
      <c r="AD3784" t="str">
        <f t="shared" si="59"/>
        <v>10-60</v>
      </c>
      <c r="AE3784" t="str">
        <f>VLOOKUP(AD3784,'Main_Sub Desc'!C:D,2,)</f>
        <v>LPC from invoicing</v>
      </c>
      <c r="AF3784" t="str">
        <f>VLOOKUP(VALUE(H3784),'Main_Sub Desc'!F:G,2,)</f>
        <v>Wtr Rev Late Payment</v>
      </c>
      <c r="AG3784">
        <f>IFERROR(VLOOKUP(VALUE(I3784),'PC Mapping'!A:F,6,),"")</f>
        <v>10469</v>
      </c>
      <c r="AH3784" s="13" t="str">
        <f>VLOOKUP(AG3784,'PC Mapping'!L:M,2,)</f>
        <v>Bolivar Water</v>
      </c>
    </row>
    <row r="3785" spans="1:34" x14ac:dyDescent="0.2">
      <c r="A3785" t="s">
        <v>17500</v>
      </c>
      <c r="B3785" t="s">
        <v>17487</v>
      </c>
      <c r="C3785" t="s">
        <v>4519</v>
      </c>
      <c r="D3785" t="s">
        <v>4520</v>
      </c>
      <c r="E3785" s="3">
        <v>45821</v>
      </c>
      <c r="F3785" t="s">
        <v>44</v>
      </c>
      <c r="G3785" t="s">
        <v>3742</v>
      </c>
      <c r="H3785" t="s">
        <v>3716</v>
      </c>
      <c r="I3785" t="s">
        <v>4534</v>
      </c>
      <c r="J3785" t="s">
        <v>4522</v>
      </c>
      <c r="K3785" s="2">
        <v>-5</v>
      </c>
      <c r="L3785" t="s">
        <v>44</v>
      </c>
      <c r="M3785" s="2">
        <v>-5</v>
      </c>
      <c r="N3785" t="s">
        <v>4523</v>
      </c>
      <c r="O3785" t="s">
        <v>4524</v>
      </c>
      <c r="P3785" t="s">
        <v>17501</v>
      </c>
      <c r="Q3785" t="s">
        <v>17504</v>
      </c>
      <c r="R3785" t="s">
        <v>44</v>
      </c>
      <c r="S3785" t="s">
        <v>4527</v>
      </c>
      <c r="T3785" s="3">
        <v>45821</v>
      </c>
      <c r="U3785" s="3">
        <v>45824</v>
      </c>
      <c r="V3785" s="2">
        <v>0</v>
      </c>
      <c r="W3785" t="s">
        <v>44</v>
      </c>
      <c r="X3785" t="s">
        <v>44</v>
      </c>
      <c r="Y3785" t="s">
        <v>17505</v>
      </c>
      <c r="Z3785" t="s">
        <v>503</v>
      </c>
      <c r="AA3785" t="s">
        <v>4529</v>
      </c>
      <c r="AB3785" t="s">
        <v>4530</v>
      </c>
      <c r="AC3785" t="s">
        <v>89</v>
      </c>
      <c r="AD3785" t="str">
        <f t="shared" si="59"/>
        <v>10-60</v>
      </c>
      <c r="AE3785" t="str">
        <f>VLOOKUP(AD3785,'Main_Sub Desc'!C:D,2,)</f>
        <v>LPC from invoicing</v>
      </c>
      <c r="AF3785" t="str">
        <f>VLOOKUP(VALUE(H3785),'Main_Sub Desc'!F:G,2,)</f>
        <v>Wst Rev Late Payment</v>
      </c>
      <c r="AG3785">
        <f>IFERROR(VLOOKUP(VALUE(I3785),'PC Mapping'!A:F,6,),"")</f>
        <v>10514</v>
      </c>
      <c r="AH3785" s="13" t="str">
        <f>VLOOKUP(AG3785,'PC Mapping'!L:M,2,)</f>
        <v>Bolivar Sewer</v>
      </c>
    </row>
    <row r="3786" spans="1:34" x14ac:dyDescent="0.2">
      <c r="A3786" t="s">
        <v>17506</v>
      </c>
      <c r="B3786" t="s">
        <v>17487</v>
      </c>
      <c r="C3786" t="s">
        <v>4519</v>
      </c>
      <c r="D3786" t="s">
        <v>4520</v>
      </c>
      <c r="E3786" s="3">
        <v>45821</v>
      </c>
      <c r="F3786" t="s">
        <v>44</v>
      </c>
      <c r="G3786" t="s">
        <v>3742</v>
      </c>
      <c r="H3786" t="s">
        <v>3716</v>
      </c>
      <c r="I3786" t="s">
        <v>4534</v>
      </c>
      <c r="J3786" t="s">
        <v>4522</v>
      </c>
      <c r="K3786" s="2">
        <v>-5</v>
      </c>
      <c r="L3786" t="s">
        <v>44</v>
      </c>
      <c r="M3786" s="2">
        <v>-5</v>
      </c>
      <c r="N3786" t="s">
        <v>4523</v>
      </c>
      <c r="O3786" t="s">
        <v>4524</v>
      </c>
      <c r="P3786" t="s">
        <v>13633</v>
      </c>
      <c r="Q3786" t="s">
        <v>17507</v>
      </c>
      <c r="R3786" t="s">
        <v>44</v>
      </c>
      <c r="S3786" t="s">
        <v>4527</v>
      </c>
      <c r="T3786" s="3">
        <v>45821</v>
      </c>
      <c r="U3786" s="3">
        <v>45824</v>
      </c>
      <c r="V3786" s="2">
        <v>0</v>
      </c>
      <c r="W3786" t="s">
        <v>44</v>
      </c>
      <c r="X3786" t="s">
        <v>44</v>
      </c>
      <c r="Y3786" t="s">
        <v>17508</v>
      </c>
      <c r="Z3786" t="s">
        <v>909</v>
      </c>
      <c r="AA3786" t="s">
        <v>4529</v>
      </c>
      <c r="AB3786" t="s">
        <v>4530</v>
      </c>
      <c r="AC3786" t="s">
        <v>89</v>
      </c>
      <c r="AD3786" t="str">
        <f t="shared" si="59"/>
        <v>10-60</v>
      </c>
      <c r="AE3786" t="str">
        <f>VLOOKUP(AD3786,'Main_Sub Desc'!C:D,2,)</f>
        <v>LPC from invoicing</v>
      </c>
      <c r="AF3786" t="str">
        <f>VLOOKUP(VALUE(H3786),'Main_Sub Desc'!F:G,2,)</f>
        <v>Wst Rev Late Payment</v>
      </c>
      <c r="AG3786">
        <f>IFERROR(VLOOKUP(VALUE(I3786),'PC Mapping'!A:F,6,),"")</f>
        <v>10514</v>
      </c>
      <c r="AH3786" s="13" t="str">
        <f>VLOOKUP(AG3786,'PC Mapping'!L:M,2,)</f>
        <v>Bolivar Sewer</v>
      </c>
    </row>
    <row r="3787" spans="1:34" x14ac:dyDescent="0.2">
      <c r="A3787" t="s">
        <v>17506</v>
      </c>
      <c r="B3787" t="s">
        <v>17487</v>
      </c>
      <c r="C3787" t="s">
        <v>4519</v>
      </c>
      <c r="D3787" t="s">
        <v>4520</v>
      </c>
      <c r="E3787" s="3">
        <v>45821</v>
      </c>
      <c r="F3787" t="s">
        <v>44</v>
      </c>
      <c r="G3787" t="s">
        <v>3742</v>
      </c>
      <c r="H3787" t="s">
        <v>3722</v>
      </c>
      <c r="I3787" t="s">
        <v>4538</v>
      </c>
      <c r="J3787" t="s">
        <v>4522</v>
      </c>
      <c r="K3787" s="2">
        <v>-5</v>
      </c>
      <c r="L3787" t="s">
        <v>44</v>
      </c>
      <c r="M3787" s="2">
        <v>-5</v>
      </c>
      <c r="N3787" t="s">
        <v>4523</v>
      </c>
      <c r="O3787" t="s">
        <v>4524</v>
      </c>
      <c r="P3787" t="s">
        <v>13633</v>
      </c>
      <c r="Q3787" t="s">
        <v>17509</v>
      </c>
      <c r="R3787" t="s">
        <v>44</v>
      </c>
      <c r="S3787" t="s">
        <v>4527</v>
      </c>
      <c r="T3787" s="3">
        <v>45821</v>
      </c>
      <c r="U3787" s="3">
        <v>45824</v>
      </c>
      <c r="V3787" s="2">
        <v>0</v>
      </c>
      <c r="W3787" t="s">
        <v>44</v>
      </c>
      <c r="X3787" t="s">
        <v>44</v>
      </c>
      <c r="Y3787" t="s">
        <v>17510</v>
      </c>
      <c r="Z3787" t="s">
        <v>909</v>
      </c>
      <c r="AA3787" t="s">
        <v>4529</v>
      </c>
      <c r="AB3787" t="s">
        <v>4530</v>
      </c>
      <c r="AC3787" t="s">
        <v>89</v>
      </c>
      <c r="AD3787" t="str">
        <f t="shared" si="59"/>
        <v>10-60</v>
      </c>
      <c r="AE3787" t="str">
        <f>VLOOKUP(AD3787,'Main_Sub Desc'!C:D,2,)</f>
        <v>LPC from invoicing</v>
      </c>
      <c r="AF3787" t="str">
        <f>VLOOKUP(VALUE(H3787),'Main_Sub Desc'!F:G,2,)</f>
        <v>Wtr Rev Late Payment</v>
      </c>
      <c r="AG3787">
        <f>IFERROR(VLOOKUP(VALUE(I3787),'PC Mapping'!A:F,6,),"")</f>
        <v>10469</v>
      </c>
      <c r="AH3787" s="13" t="str">
        <f>VLOOKUP(AG3787,'PC Mapping'!L:M,2,)</f>
        <v>Bolivar Water</v>
      </c>
    </row>
    <row r="3788" spans="1:34" x14ac:dyDescent="0.2">
      <c r="A3788" t="s">
        <v>17511</v>
      </c>
      <c r="B3788" t="s">
        <v>17512</v>
      </c>
      <c r="C3788" t="s">
        <v>4519</v>
      </c>
      <c r="D3788" t="s">
        <v>4520</v>
      </c>
      <c r="E3788" s="3">
        <v>45821</v>
      </c>
      <c r="F3788" t="s">
        <v>44</v>
      </c>
      <c r="G3788" t="s">
        <v>3742</v>
      </c>
      <c r="H3788" t="s">
        <v>3722</v>
      </c>
      <c r="I3788" t="s">
        <v>4538</v>
      </c>
      <c r="J3788" t="s">
        <v>4522</v>
      </c>
      <c r="K3788" s="2">
        <v>-5</v>
      </c>
      <c r="L3788" t="s">
        <v>44</v>
      </c>
      <c r="M3788" s="2">
        <v>-5</v>
      </c>
      <c r="N3788" t="s">
        <v>4523</v>
      </c>
      <c r="O3788" t="s">
        <v>4524</v>
      </c>
      <c r="P3788" t="s">
        <v>17513</v>
      </c>
      <c r="Q3788" t="s">
        <v>17514</v>
      </c>
      <c r="R3788" t="s">
        <v>44</v>
      </c>
      <c r="S3788" t="s">
        <v>4527</v>
      </c>
      <c r="T3788" s="3">
        <v>45821</v>
      </c>
      <c r="U3788" s="3">
        <v>45824</v>
      </c>
      <c r="V3788" s="2">
        <v>0</v>
      </c>
      <c r="W3788" t="s">
        <v>44</v>
      </c>
      <c r="X3788" t="s">
        <v>44</v>
      </c>
      <c r="Y3788" t="s">
        <v>17515</v>
      </c>
      <c r="Z3788" t="s">
        <v>17516</v>
      </c>
      <c r="AA3788" t="s">
        <v>4529</v>
      </c>
      <c r="AB3788" t="s">
        <v>4530</v>
      </c>
      <c r="AC3788" t="s">
        <v>89</v>
      </c>
      <c r="AD3788" t="str">
        <f t="shared" si="59"/>
        <v>10-60</v>
      </c>
      <c r="AE3788" t="str">
        <f>VLOOKUP(AD3788,'Main_Sub Desc'!C:D,2,)</f>
        <v>LPC from invoicing</v>
      </c>
      <c r="AF3788" t="str">
        <f>VLOOKUP(VALUE(H3788),'Main_Sub Desc'!F:G,2,)</f>
        <v>Wtr Rev Late Payment</v>
      </c>
      <c r="AG3788">
        <f>IFERROR(VLOOKUP(VALUE(I3788),'PC Mapping'!A:F,6,),"")</f>
        <v>10469</v>
      </c>
      <c r="AH3788" s="13" t="str">
        <f>VLOOKUP(AG3788,'PC Mapping'!L:M,2,)</f>
        <v>Bolivar Water</v>
      </c>
    </row>
    <row r="3789" spans="1:34" x14ac:dyDescent="0.2">
      <c r="A3789" t="s">
        <v>17511</v>
      </c>
      <c r="B3789" t="s">
        <v>17512</v>
      </c>
      <c r="C3789" t="s">
        <v>4519</v>
      </c>
      <c r="D3789" t="s">
        <v>4520</v>
      </c>
      <c r="E3789" s="3">
        <v>45821</v>
      </c>
      <c r="F3789" t="s">
        <v>44</v>
      </c>
      <c r="G3789" t="s">
        <v>3742</v>
      </c>
      <c r="H3789" t="s">
        <v>3716</v>
      </c>
      <c r="I3789" t="s">
        <v>4534</v>
      </c>
      <c r="J3789" t="s">
        <v>4522</v>
      </c>
      <c r="K3789" s="2">
        <v>-5</v>
      </c>
      <c r="L3789" t="s">
        <v>44</v>
      </c>
      <c r="M3789" s="2">
        <v>-5</v>
      </c>
      <c r="N3789" t="s">
        <v>4523</v>
      </c>
      <c r="O3789" t="s">
        <v>4524</v>
      </c>
      <c r="P3789" t="s">
        <v>17513</v>
      </c>
      <c r="Q3789" t="s">
        <v>17517</v>
      </c>
      <c r="R3789" t="s">
        <v>44</v>
      </c>
      <c r="S3789" t="s">
        <v>4527</v>
      </c>
      <c r="T3789" s="3">
        <v>45821</v>
      </c>
      <c r="U3789" s="3">
        <v>45824</v>
      </c>
      <c r="V3789" s="2">
        <v>0</v>
      </c>
      <c r="W3789" t="s">
        <v>44</v>
      </c>
      <c r="X3789" t="s">
        <v>44</v>
      </c>
      <c r="Y3789" t="s">
        <v>17518</v>
      </c>
      <c r="Z3789" t="s">
        <v>17516</v>
      </c>
      <c r="AA3789" t="s">
        <v>4529</v>
      </c>
      <c r="AB3789" t="s">
        <v>4530</v>
      </c>
      <c r="AC3789" t="s">
        <v>89</v>
      </c>
      <c r="AD3789" t="str">
        <f t="shared" si="59"/>
        <v>10-60</v>
      </c>
      <c r="AE3789" t="str">
        <f>VLOOKUP(AD3789,'Main_Sub Desc'!C:D,2,)</f>
        <v>LPC from invoicing</v>
      </c>
      <c r="AF3789" t="str">
        <f>VLOOKUP(VALUE(H3789),'Main_Sub Desc'!F:G,2,)</f>
        <v>Wst Rev Late Payment</v>
      </c>
      <c r="AG3789">
        <f>IFERROR(VLOOKUP(VALUE(I3789),'PC Mapping'!A:F,6,),"")</f>
        <v>10514</v>
      </c>
      <c r="AH3789" s="13" t="str">
        <f>VLOOKUP(AG3789,'PC Mapping'!L:M,2,)</f>
        <v>Bolivar Sewer</v>
      </c>
    </row>
    <row r="3790" spans="1:34" x14ac:dyDescent="0.2">
      <c r="A3790" t="s">
        <v>17519</v>
      </c>
      <c r="B3790" t="s">
        <v>17494</v>
      </c>
      <c r="C3790" t="s">
        <v>4519</v>
      </c>
      <c r="D3790" t="s">
        <v>4520</v>
      </c>
      <c r="E3790" s="3">
        <v>45821</v>
      </c>
      <c r="F3790" t="s">
        <v>44</v>
      </c>
      <c r="G3790" t="s">
        <v>3742</v>
      </c>
      <c r="H3790" t="s">
        <v>3722</v>
      </c>
      <c r="I3790" t="s">
        <v>3752</v>
      </c>
      <c r="J3790" t="s">
        <v>4522</v>
      </c>
      <c r="K3790" s="2">
        <v>-5</v>
      </c>
      <c r="L3790" t="s">
        <v>44</v>
      </c>
      <c r="M3790" s="2">
        <v>-5</v>
      </c>
      <c r="N3790" t="s">
        <v>4523</v>
      </c>
      <c r="O3790" t="s">
        <v>4524</v>
      </c>
      <c r="P3790" t="s">
        <v>7139</v>
      </c>
      <c r="Q3790" t="s">
        <v>17520</v>
      </c>
      <c r="R3790" t="s">
        <v>44</v>
      </c>
      <c r="S3790" t="s">
        <v>4527</v>
      </c>
      <c r="T3790" s="3">
        <v>45821</v>
      </c>
      <c r="U3790" s="3">
        <v>45824</v>
      </c>
      <c r="V3790" s="2">
        <v>0</v>
      </c>
      <c r="W3790" t="s">
        <v>44</v>
      </c>
      <c r="X3790" t="s">
        <v>44</v>
      </c>
      <c r="Y3790" t="s">
        <v>13024</v>
      </c>
      <c r="Z3790" t="s">
        <v>13025</v>
      </c>
      <c r="AA3790" t="s">
        <v>4529</v>
      </c>
      <c r="AB3790" t="s">
        <v>4530</v>
      </c>
      <c r="AC3790" t="s">
        <v>89</v>
      </c>
      <c r="AD3790" t="str">
        <f t="shared" si="59"/>
        <v>10-60</v>
      </c>
      <c r="AE3790" t="str">
        <f>VLOOKUP(AD3790,'Main_Sub Desc'!C:D,2,)</f>
        <v>LPC from invoicing</v>
      </c>
      <c r="AF3790" t="str">
        <f>VLOOKUP(VALUE(H3790),'Main_Sub Desc'!F:G,2,)</f>
        <v>Wtr Rev Late Payment</v>
      </c>
      <c r="AG3790">
        <f>IFERROR(VLOOKUP(VALUE(I3790),'PC Mapping'!A:F,6,),"")</f>
        <v>10719</v>
      </c>
      <c r="AH3790" s="13" t="str">
        <f>VLOOKUP(AG3790,'PC Mapping'!L:M,2,)</f>
        <v>All Other Water</v>
      </c>
    </row>
    <row r="3791" spans="1:34" x14ac:dyDescent="0.2">
      <c r="A3791" t="s">
        <v>17521</v>
      </c>
      <c r="B3791" t="s">
        <v>17522</v>
      </c>
      <c r="C3791" t="s">
        <v>4519</v>
      </c>
      <c r="D3791" t="s">
        <v>4520</v>
      </c>
      <c r="E3791" s="3">
        <v>45824</v>
      </c>
      <c r="F3791" t="s">
        <v>44</v>
      </c>
      <c r="G3791" t="s">
        <v>3742</v>
      </c>
      <c r="H3791" t="s">
        <v>3722</v>
      </c>
      <c r="I3791" t="s">
        <v>4538</v>
      </c>
      <c r="J3791" t="s">
        <v>4522</v>
      </c>
      <c r="K3791" s="2">
        <v>-5</v>
      </c>
      <c r="L3791" t="s">
        <v>44</v>
      </c>
      <c r="M3791" s="2">
        <v>-5</v>
      </c>
      <c r="N3791" t="s">
        <v>4523</v>
      </c>
      <c r="O3791" t="s">
        <v>4524</v>
      </c>
      <c r="P3791" t="s">
        <v>13082</v>
      </c>
      <c r="Q3791" t="s">
        <v>17523</v>
      </c>
      <c r="R3791" t="s">
        <v>44</v>
      </c>
      <c r="S3791" t="s">
        <v>4527</v>
      </c>
      <c r="T3791" s="3">
        <v>45824</v>
      </c>
      <c r="U3791" s="3">
        <v>45825</v>
      </c>
      <c r="V3791" s="2">
        <v>0</v>
      </c>
      <c r="W3791" t="s">
        <v>44</v>
      </c>
      <c r="X3791" t="s">
        <v>44</v>
      </c>
      <c r="Y3791" t="s">
        <v>17524</v>
      </c>
      <c r="Z3791" t="s">
        <v>1121</v>
      </c>
      <c r="AA3791" t="s">
        <v>4529</v>
      </c>
      <c r="AB3791" t="s">
        <v>4530</v>
      </c>
      <c r="AC3791" t="s">
        <v>89</v>
      </c>
      <c r="AD3791" t="str">
        <f t="shared" si="59"/>
        <v>10-60</v>
      </c>
      <c r="AE3791" t="str">
        <f>VLOOKUP(AD3791,'Main_Sub Desc'!C:D,2,)</f>
        <v>LPC from invoicing</v>
      </c>
      <c r="AF3791" t="str">
        <f>VLOOKUP(VALUE(H3791),'Main_Sub Desc'!F:G,2,)</f>
        <v>Wtr Rev Late Payment</v>
      </c>
      <c r="AG3791">
        <f>IFERROR(VLOOKUP(VALUE(I3791),'PC Mapping'!A:F,6,),"")</f>
        <v>10469</v>
      </c>
      <c r="AH3791" s="13" t="str">
        <f>VLOOKUP(AG3791,'PC Mapping'!L:M,2,)</f>
        <v>Bolivar Water</v>
      </c>
    </row>
    <row r="3792" spans="1:34" x14ac:dyDescent="0.2">
      <c r="A3792" t="s">
        <v>17521</v>
      </c>
      <c r="B3792" t="s">
        <v>17522</v>
      </c>
      <c r="C3792" t="s">
        <v>4519</v>
      </c>
      <c r="D3792" t="s">
        <v>4520</v>
      </c>
      <c r="E3792" s="3">
        <v>45824</v>
      </c>
      <c r="F3792" t="s">
        <v>44</v>
      </c>
      <c r="G3792" t="s">
        <v>3742</v>
      </c>
      <c r="H3792" t="s">
        <v>3716</v>
      </c>
      <c r="I3792" t="s">
        <v>4534</v>
      </c>
      <c r="J3792" t="s">
        <v>4522</v>
      </c>
      <c r="K3792" s="2">
        <v>-14.25</v>
      </c>
      <c r="L3792" t="s">
        <v>44</v>
      </c>
      <c r="M3792" s="2">
        <v>-14.25</v>
      </c>
      <c r="N3792" t="s">
        <v>4523</v>
      </c>
      <c r="O3792" t="s">
        <v>4524</v>
      </c>
      <c r="P3792" t="s">
        <v>13082</v>
      </c>
      <c r="Q3792" t="s">
        <v>17525</v>
      </c>
      <c r="R3792" t="s">
        <v>44</v>
      </c>
      <c r="S3792" t="s">
        <v>4527</v>
      </c>
      <c r="T3792" s="3">
        <v>45824</v>
      </c>
      <c r="U3792" s="3">
        <v>45825</v>
      </c>
      <c r="V3792" s="2">
        <v>0</v>
      </c>
      <c r="W3792" t="s">
        <v>44</v>
      </c>
      <c r="X3792" t="s">
        <v>44</v>
      </c>
      <c r="Y3792" t="s">
        <v>17526</v>
      </c>
      <c r="Z3792" t="s">
        <v>1121</v>
      </c>
      <c r="AA3792" t="s">
        <v>4529</v>
      </c>
      <c r="AB3792" t="s">
        <v>4530</v>
      </c>
      <c r="AC3792" t="s">
        <v>89</v>
      </c>
      <c r="AD3792" t="str">
        <f t="shared" si="59"/>
        <v>10-60</v>
      </c>
      <c r="AE3792" t="str">
        <f>VLOOKUP(AD3792,'Main_Sub Desc'!C:D,2,)</f>
        <v>LPC from invoicing</v>
      </c>
      <c r="AF3792" t="str">
        <f>VLOOKUP(VALUE(H3792),'Main_Sub Desc'!F:G,2,)</f>
        <v>Wst Rev Late Payment</v>
      </c>
      <c r="AG3792">
        <f>IFERROR(VLOOKUP(VALUE(I3792),'PC Mapping'!A:F,6,),"")</f>
        <v>10514</v>
      </c>
      <c r="AH3792" s="13" t="str">
        <f>VLOOKUP(AG3792,'PC Mapping'!L:M,2,)</f>
        <v>Bolivar Sewer</v>
      </c>
    </row>
    <row r="3793" spans="1:34" x14ac:dyDescent="0.2">
      <c r="A3793" t="s">
        <v>17527</v>
      </c>
      <c r="B3793" t="s">
        <v>17522</v>
      </c>
      <c r="C3793" t="s">
        <v>4519</v>
      </c>
      <c r="D3793" t="s">
        <v>4520</v>
      </c>
      <c r="E3793" s="3">
        <v>45824</v>
      </c>
      <c r="F3793" t="s">
        <v>44</v>
      </c>
      <c r="G3793" t="s">
        <v>3742</v>
      </c>
      <c r="H3793" t="s">
        <v>3716</v>
      </c>
      <c r="I3793" t="s">
        <v>4534</v>
      </c>
      <c r="J3793" t="s">
        <v>4522</v>
      </c>
      <c r="K3793" s="2">
        <v>-5</v>
      </c>
      <c r="L3793" t="s">
        <v>44</v>
      </c>
      <c r="M3793" s="2">
        <v>-5</v>
      </c>
      <c r="N3793" t="s">
        <v>4523</v>
      </c>
      <c r="O3793" t="s">
        <v>4524</v>
      </c>
      <c r="P3793" t="s">
        <v>17528</v>
      </c>
      <c r="Q3793" t="s">
        <v>17529</v>
      </c>
      <c r="R3793" t="s">
        <v>44</v>
      </c>
      <c r="S3793" t="s">
        <v>4527</v>
      </c>
      <c r="T3793" s="3">
        <v>45824</v>
      </c>
      <c r="U3793" s="3">
        <v>45825</v>
      </c>
      <c r="V3793" s="2">
        <v>0</v>
      </c>
      <c r="W3793" t="s">
        <v>44</v>
      </c>
      <c r="X3793" t="s">
        <v>44</v>
      </c>
      <c r="Y3793" t="s">
        <v>17530</v>
      </c>
      <c r="Z3793" t="s">
        <v>445</v>
      </c>
      <c r="AA3793" t="s">
        <v>4529</v>
      </c>
      <c r="AB3793" t="s">
        <v>4530</v>
      </c>
      <c r="AC3793" t="s">
        <v>89</v>
      </c>
      <c r="AD3793" t="str">
        <f t="shared" si="59"/>
        <v>10-60</v>
      </c>
      <c r="AE3793" t="str">
        <f>VLOOKUP(AD3793,'Main_Sub Desc'!C:D,2,)</f>
        <v>LPC from invoicing</v>
      </c>
      <c r="AF3793" t="str">
        <f>VLOOKUP(VALUE(H3793),'Main_Sub Desc'!F:G,2,)</f>
        <v>Wst Rev Late Payment</v>
      </c>
      <c r="AG3793">
        <f>IFERROR(VLOOKUP(VALUE(I3793),'PC Mapping'!A:F,6,),"")</f>
        <v>10514</v>
      </c>
      <c r="AH3793" s="13" t="str">
        <f>VLOOKUP(AG3793,'PC Mapping'!L:M,2,)</f>
        <v>Bolivar Sewer</v>
      </c>
    </row>
    <row r="3794" spans="1:34" x14ac:dyDescent="0.2">
      <c r="A3794" t="s">
        <v>17527</v>
      </c>
      <c r="B3794" t="s">
        <v>17522</v>
      </c>
      <c r="C3794" t="s">
        <v>4519</v>
      </c>
      <c r="D3794" t="s">
        <v>4520</v>
      </c>
      <c r="E3794" s="3">
        <v>45824</v>
      </c>
      <c r="F3794" t="s">
        <v>44</v>
      </c>
      <c r="G3794" t="s">
        <v>3742</v>
      </c>
      <c r="H3794" t="s">
        <v>3722</v>
      </c>
      <c r="I3794" t="s">
        <v>4538</v>
      </c>
      <c r="J3794" t="s">
        <v>4522</v>
      </c>
      <c r="K3794" s="2">
        <v>-5</v>
      </c>
      <c r="L3794" t="s">
        <v>44</v>
      </c>
      <c r="M3794" s="2">
        <v>-5</v>
      </c>
      <c r="N3794" t="s">
        <v>4523</v>
      </c>
      <c r="O3794" t="s">
        <v>4524</v>
      </c>
      <c r="P3794" t="s">
        <v>17528</v>
      </c>
      <c r="Q3794" t="s">
        <v>17531</v>
      </c>
      <c r="R3794" t="s">
        <v>44</v>
      </c>
      <c r="S3794" t="s">
        <v>4527</v>
      </c>
      <c r="T3794" s="3">
        <v>45824</v>
      </c>
      <c r="U3794" s="3">
        <v>45825</v>
      </c>
      <c r="V3794" s="2">
        <v>0</v>
      </c>
      <c r="W3794" t="s">
        <v>44</v>
      </c>
      <c r="X3794" t="s">
        <v>44</v>
      </c>
      <c r="Y3794" t="s">
        <v>17532</v>
      </c>
      <c r="Z3794" t="s">
        <v>445</v>
      </c>
      <c r="AA3794" t="s">
        <v>4529</v>
      </c>
      <c r="AB3794" t="s">
        <v>4530</v>
      </c>
      <c r="AC3794" t="s">
        <v>89</v>
      </c>
      <c r="AD3794" t="str">
        <f t="shared" si="59"/>
        <v>10-60</v>
      </c>
      <c r="AE3794" t="str">
        <f>VLOOKUP(AD3794,'Main_Sub Desc'!C:D,2,)</f>
        <v>LPC from invoicing</v>
      </c>
      <c r="AF3794" t="str">
        <f>VLOOKUP(VALUE(H3794),'Main_Sub Desc'!F:G,2,)</f>
        <v>Wtr Rev Late Payment</v>
      </c>
      <c r="AG3794">
        <f>IFERROR(VLOOKUP(VALUE(I3794),'PC Mapping'!A:F,6,),"")</f>
        <v>10469</v>
      </c>
      <c r="AH3794" s="13" t="str">
        <f>VLOOKUP(AG3794,'PC Mapping'!L:M,2,)</f>
        <v>Bolivar Water</v>
      </c>
    </row>
    <row r="3795" spans="1:34" x14ac:dyDescent="0.2">
      <c r="A3795" t="s">
        <v>17533</v>
      </c>
      <c r="B3795" t="s">
        <v>17534</v>
      </c>
      <c r="C3795" t="s">
        <v>4519</v>
      </c>
      <c r="D3795" t="s">
        <v>4520</v>
      </c>
      <c r="E3795" s="3">
        <v>45824</v>
      </c>
      <c r="F3795" t="s">
        <v>44</v>
      </c>
      <c r="G3795" t="s">
        <v>3742</v>
      </c>
      <c r="H3795" t="s">
        <v>3716</v>
      </c>
      <c r="I3795" t="s">
        <v>4534</v>
      </c>
      <c r="J3795" t="s">
        <v>4522</v>
      </c>
      <c r="K3795" s="2">
        <v>-5</v>
      </c>
      <c r="L3795" t="s">
        <v>44</v>
      </c>
      <c r="M3795" s="2">
        <v>-5</v>
      </c>
      <c r="N3795" t="s">
        <v>4523</v>
      </c>
      <c r="O3795" t="s">
        <v>4524</v>
      </c>
      <c r="P3795" t="s">
        <v>10444</v>
      </c>
      <c r="Q3795" t="s">
        <v>17535</v>
      </c>
      <c r="R3795" t="s">
        <v>44</v>
      </c>
      <c r="S3795" t="s">
        <v>4527</v>
      </c>
      <c r="T3795" s="3">
        <v>45824</v>
      </c>
      <c r="U3795" s="3">
        <v>45825</v>
      </c>
      <c r="V3795" s="2">
        <v>0</v>
      </c>
      <c r="W3795" t="s">
        <v>44</v>
      </c>
      <c r="X3795" t="s">
        <v>44</v>
      </c>
      <c r="Y3795" t="s">
        <v>17536</v>
      </c>
      <c r="Z3795" t="s">
        <v>630</v>
      </c>
      <c r="AA3795" t="s">
        <v>4529</v>
      </c>
      <c r="AB3795" t="s">
        <v>4530</v>
      </c>
      <c r="AC3795" t="s">
        <v>89</v>
      </c>
      <c r="AD3795" t="str">
        <f t="shared" si="59"/>
        <v>10-60</v>
      </c>
      <c r="AE3795" t="str">
        <f>VLOOKUP(AD3795,'Main_Sub Desc'!C:D,2,)</f>
        <v>LPC from invoicing</v>
      </c>
      <c r="AF3795" t="str">
        <f>VLOOKUP(VALUE(H3795),'Main_Sub Desc'!F:G,2,)</f>
        <v>Wst Rev Late Payment</v>
      </c>
      <c r="AG3795">
        <f>IFERROR(VLOOKUP(VALUE(I3795),'PC Mapping'!A:F,6,),"")</f>
        <v>10514</v>
      </c>
      <c r="AH3795" s="13" t="str">
        <f>VLOOKUP(AG3795,'PC Mapping'!L:M,2,)</f>
        <v>Bolivar Sewer</v>
      </c>
    </row>
    <row r="3796" spans="1:34" x14ac:dyDescent="0.2">
      <c r="A3796" t="s">
        <v>17533</v>
      </c>
      <c r="B3796" t="s">
        <v>17534</v>
      </c>
      <c r="C3796" t="s">
        <v>4519</v>
      </c>
      <c r="D3796" t="s">
        <v>4520</v>
      </c>
      <c r="E3796" s="3">
        <v>45824</v>
      </c>
      <c r="F3796" t="s">
        <v>44</v>
      </c>
      <c r="G3796" t="s">
        <v>3742</v>
      </c>
      <c r="H3796" t="s">
        <v>3722</v>
      </c>
      <c r="I3796" t="s">
        <v>4538</v>
      </c>
      <c r="J3796" t="s">
        <v>4522</v>
      </c>
      <c r="K3796" s="2">
        <v>-5</v>
      </c>
      <c r="L3796" t="s">
        <v>44</v>
      </c>
      <c r="M3796" s="2">
        <v>-5</v>
      </c>
      <c r="N3796" t="s">
        <v>4523</v>
      </c>
      <c r="O3796" t="s">
        <v>4524</v>
      </c>
      <c r="P3796" t="s">
        <v>10444</v>
      </c>
      <c r="Q3796" t="s">
        <v>17537</v>
      </c>
      <c r="R3796" t="s">
        <v>44</v>
      </c>
      <c r="S3796" t="s">
        <v>4527</v>
      </c>
      <c r="T3796" s="3">
        <v>45824</v>
      </c>
      <c r="U3796" s="3">
        <v>45825</v>
      </c>
      <c r="V3796" s="2">
        <v>0</v>
      </c>
      <c r="W3796" t="s">
        <v>44</v>
      </c>
      <c r="X3796" t="s">
        <v>44</v>
      </c>
      <c r="Y3796" t="s">
        <v>17538</v>
      </c>
      <c r="Z3796" t="s">
        <v>630</v>
      </c>
      <c r="AA3796" t="s">
        <v>4529</v>
      </c>
      <c r="AB3796" t="s">
        <v>4530</v>
      </c>
      <c r="AC3796" t="s">
        <v>89</v>
      </c>
      <c r="AD3796" t="str">
        <f t="shared" si="59"/>
        <v>10-60</v>
      </c>
      <c r="AE3796" t="str">
        <f>VLOOKUP(AD3796,'Main_Sub Desc'!C:D,2,)</f>
        <v>LPC from invoicing</v>
      </c>
      <c r="AF3796" t="str">
        <f>VLOOKUP(VALUE(H3796),'Main_Sub Desc'!F:G,2,)</f>
        <v>Wtr Rev Late Payment</v>
      </c>
      <c r="AG3796">
        <f>IFERROR(VLOOKUP(VALUE(I3796),'PC Mapping'!A:F,6,),"")</f>
        <v>10469</v>
      </c>
      <c r="AH3796" s="13" t="str">
        <f>VLOOKUP(AG3796,'PC Mapping'!L:M,2,)</f>
        <v>Bolivar Water</v>
      </c>
    </row>
    <row r="3797" spans="1:34" x14ac:dyDescent="0.2">
      <c r="A3797" t="s">
        <v>17539</v>
      </c>
      <c r="B3797" t="s">
        <v>17540</v>
      </c>
      <c r="C3797" t="s">
        <v>4519</v>
      </c>
      <c r="D3797" t="s">
        <v>4520</v>
      </c>
      <c r="E3797" s="3">
        <v>45824</v>
      </c>
      <c r="F3797" t="s">
        <v>44</v>
      </c>
      <c r="G3797" t="s">
        <v>3742</v>
      </c>
      <c r="H3797" t="s">
        <v>3716</v>
      </c>
      <c r="I3797" t="s">
        <v>4534</v>
      </c>
      <c r="J3797" t="s">
        <v>4522</v>
      </c>
      <c r="K3797" s="2">
        <v>-12.97</v>
      </c>
      <c r="L3797" t="s">
        <v>44</v>
      </c>
      <c r="M3797" s="2">
        <v>-12.97</v>
      </c>
      <c r="N3797" t="s">
        <v>4523</v>
      </c>
      <c r="O3797" t="s">
        <v>4524</v>
      </c>
      <c r="P3797" t="s">
        <v>12602</v>
      </c>
      <c r="Q3797" t="s">
        <v>17541</v>
      </c>
      <c r="R3797" t="s">
        <v>44</v>
      </c>
      <c r="S3797" t="s">
        <v>4527</v>
      </c>
      <c r="T3797" s="3">
        <v>45824</v>
      </c>
      <c r="U3797" s="3">
        <v>45825</v>
      </c>
      <c r="V3797" s="2">
        <v>0</v>
      </c>
      <c r="W3797" t="s">
        <v>44</v>
      </c>
      <c r="X3797" t="s">
        <v>44</v>
      </c>
      <c r="Y3797" t="s">
        <v>17542</v>
      </c>
      <c r="Z3797" t="s">
        <v>877</v>
      </c>
      <c r="AA3797" t="s">
        <v>4529</v>
      </c>
      <c r="AB3797" t="s">
        <v>4530</v>
      </c>
      <c r="AC3797" t="s">
        <v>89</v>
      </c>
      <c r="AD3797" t="str">
        <f t="shared" si="59"/>
        <v>10-60</v>
      </c>
      <c r="AE3797" t="str">
        <f>VLOOKUP(AD3797,'Main_Sub Desc'!C:D,2,)</f>
        <v>LPC from invoicing</v>
      </c>
      <c r="AF3797" t="str">
        <f>VLOOKUP(VALUE(H3797),'Main_Sub Desc'!F:G,2,)</f>
        <v>Wst Rev Late Payment</v>
      </c>
      <c r="AG3797">
        <f>IFERROR(VLOOKUP(VALUE(I3797),'PC Mapping'!A:F,6,),"")</f>
        <v>10514</v>
      </c>
      <c r="AH3797" s="13" t="str">
        <f>VLOOKUP(AG3797,'PC Mapping'!L:M,2,)</f>
        <v>Bolivar Sewer</v>
      </c>
    </row>
    <row r="3798" spans="1:34" x14ac:dyDescent="0.2">
      <c r="A3798" t="s">
        <v>17539</v>
      </c>
      <c r="B3798" t="s">
        <v>17540</v>
      </c>
      <c r="C3798" t="s">
        <v>4519</v>
      </c>
      <c r="D3798" t="s">
        <v>4520</v>
      </c>
      <c r="E3798" s="3">
        <v>45824</v>
      </c>
      <c r="F3798" t="s">
        <v>44</v>
      </c>
      <c r="G3798" t="s">
        <v>3742</v>
      </c>
      <c r="H3798" t="s">
        <v>3722</v>
      </c>
      <c r="I3798" t="s">
        <v>4538</v>
      </c>
      <c r="J3798" t="s">
        <v>4522</v>
      </c>
      <c r="K3798" s="2">
        <v>-8.75</v>
      </c>
      <c r="L3798" t="s">
        <v>44</v>
      </c>
      <c r="M3798" s="2">
        <v>-8.75</v>
      </c>
      <c r="N3798" t="s">
        <v>4523</v>
      </c>
      <c r="O3798" t="s">
        <v>4524</v>
      </c>
      <c r="P3798" t="s">
        <v>12602</v>
      </c>
      <c r="Q3798" t="s">
        <v>17543</v>
      </c>
      <c r="R3798" t="s">
        <v>44</v>
      </c>
      <c r="S3798" t="s">
        <v>4527</v>
      </c>
      <c r="T3798" s="3">
        <v>45824</v>
      </c>
      <c r="U3798" s="3">
        <v>45825</v>
      </c>
      <c r="V3798" s="2">
        <v>0</v>
      </c>
      <c r="W3798" t="s">
        <v>44</v>
      </c>
      <c r="X3798" t="s">
        <v>44</v>
      </c>
      <c r="Y3798" t="s">
        <v>17544</v>
      </c>
      <c r="Z3798" t="s">
        <v>877</v>
      </c>
      <c r="AA3798" t="s">
        <v>4529</v>
      </c>
      <c r="AB3798" t="s">
        <v>4530</v>
      </c>
      <c r="AC3798" t="s">
        <v>89</v>
      </c>
      <c r="AD3798" t="str">
        <f t="shared" si="59"/>
        <v>10-60</v>
      </c>
      <c r="AE3798" t="str">
        <f>VLOOKUP(AD3798,'Main_Sub Desc'!C:D,2,)</f>
        <v>LPC from invoicing</v>
      </c>
      <c r="AF3798" t="str">
        <f>VLOOKUP(VALUE(H3798),'Main_Sub Desc'!F:G,2,)</f>
        <v>Wtr Rev Late Payment</v>
      </c>
      <c r="AG3798">
        <f>IFERROR(VLOOKUP(VALUE(I3798),'PC Mapping'!A:F,6,),"")</f>
        <v>10469</v>
      </c>
      <c r="AH3798" s="13" t="str">
        <f>VLOOKUP(AG3798,'PC Mapping'!L:M,2,)</f>
        <v>Bolivar Water</v>
      </c>
    </row>
    <row r="3799" spans="1:34" x14ac:dyDescent="0.2">
      <c r="A3799" t="s">
        <v>17545</v>
      </c>
      <c r="B3799" t="s">
        <v>17540</v>
      </c>
      <c r="C3799" t="s">
        <v>4519</v>
      </c>
      <c r="D3799" t="s">
        <v>4520</v>
      </c>
      <c r="E3799" s="3">
        <v>45824</v>
      </c>
      <c r="F3799" t="s">
        <v>44</v>
      </c>
      <c r="G3799" t="s">
        <v>3742</v>
      </c>
      <c r="H3799" t="s">
        <v>3716</v>
      </c>
      <c r="I3799" t="s">
        <v>4534</v>
      </c>
      <c r="J3799" t="s">
        <v>4522</v>
      </c>
      <c r="K3799" s="2">
        <v>-5</v>
      </c>
      <c r="L3799" t="s">
        <v>44</v>
      </c>
      <c r="M3799" s="2">
        <v>-5</v>
      </c>
      <c r="N3799" t="s">
        <v>4523</v>
      </c>
      <c r="O3799" t="s">
        <v>4524</v>
      </c>
      <c r="P3799" t="s">
        <v>6373</v>
      </c>
      <c r="Q3799" t="s">
        <v>17546</v>
      </c>
      <c r="R3799" t="s">
        <v>44</v>
      </c>
      <c r="S3799" t="s">
        <v>4527</v>
      </c>
      <c r="T3799" s="3">
        <v>45824</v>
      </c>
      <c r="U3799" s="3">
        <v>45825</v>
      </c>
      <c r="V3799" s="2">
        <v>0</v>
      </c>
      <c r="W3799" t="s">
        <v>44</v>
      </c>
      <c r="X3799" t="s">
        <v>44</v>
      </c>
      <c r="Y3799" t="s">
        <v>17547</v>
      </c>
      <c r="Z3799" t="s">
        <v>940</v>
      </c>
      <c r="AA3799" t="s">
        <v>4529</v>
      </c>
      <c r="AB3799" t="s">
        <v>4530</v>
      </c>
      <c r="AC3799" t="s">
        <v>89</v>
      </c>
      <c r="AD3799" t="str">
        <f t="shared" si="59"/>
        <v>10-60</v>
      </c>
      <c r="AE3799" t="str">
        <f>VLOOKUP(AD3799,'Main_Sub Desc'!C:D,2,)</f>
        <v>LPC from invoicing</v>
      </c>
      <c r="AF3799" t="str">
        <f>VLOOKUP(VALUE(H3799),'Main_Sub Desc'!F:G,2,)</f>
        <v>Wst Rev Late Payment</v>
      </c>
      <c r="AG3799">
        <f>IFERROR(VLOOKUP(VALUE(I3799),'PC Mapping'!A:F,6,),"")</f>
        <v>10514</v>
      </c>
      <c r="AH3799" s="13" t="str">
        <f>VLOOKUP(AG3799,'PC Mapping'!L:M,2,)</f>
        <v>Bolivar Sewer</v>
      </c>
    </row>
    <row r="3800" spans="1:34" x14ac:dyDescent="0.2">
      <c r="A3800" t="s">
        <v>17545</v>
      </c>
      <c r="B3800" t="s">
        <v>17540</v>
      </c>
      <c r="C3800" t="s">
        <v>4519</v>
      </c>
      <c r="D3800" t="s">
        <v>4520</v>
      </c>
      <c r="E3800" s="3">
        <v>45824</v>
      </c>
      <c r="F3800" t="s">
        <v>44</v>
      </c>
      <c r="G3800" t="s">
        <v>3742</v>
      </c>
      <c r="H3800" t="s">
        <v>3722</v>
      </c>
      <c r="I3800" t="s">
        <v>4538</v>
      </c>
      <c r="J3800" t="s">
        <v>4522</v>
      </c>
      <c r="K3800" s="2">
        <v>-5</v>
      </c>
      <c r="L3800" t="s">
        <v>44</v>
      </c>
      <c r="M3800" s="2">
        <v>-5</v>
      </c>
      <c r="N3800" t="s">
        <v>4523</v>
      </c>
      <c r="O3800" t="s">
        <v>4524</v>
      </c>
      <c r="P3800" t="s">
        <v>6373</v>
      </c>
      <c r="Q3800" t="s">
        <v>17548</v>
      </c>
      <c r="R3800" t="s">
        <v>44</v>
      </c>
      <c r="S3800" t="s">
        <v>4527</v>
      </c>
      <c r="T3800" s="3">
        <v>45824</v>
      </c>
      <c r="U3800" s="3">
        <v>45825</v>
      </c>
      <c r="V3800" s="2">
        <v>0</v>
      </c>
      <c r="W3800" t="s">
        <v>44</v>
      </c>
      <c r="X3800" t="s">
        <v>44</v>
      </c>
      <c r="Y3800" t="s">
        <v>17549</v>
      </c>
      <c r="Z3800" t="s">
        <v>940</v>
      </c>
      <c r="AA3800" t="s">
        <v>4529</v>
      </c>
      <c r="AB3800" t="s">
        <v>4530</v>
      </c>
      <c r="AC3800" t="s">
        <v>89</v>
      </c>
      <c r="AD3800" t="str">
        <f t="shared" si="59"/>
        <v>10-60</v>
      </c>
      <c r="AE3800" t="str">
        <f>VLOOKUP(AD3800,'Main_Sub Desc'!C:D,2,)</f>
        <v>LPC from invoicing</v>
      </c>
      <c r="AF3800" t="str">
        <f>VLOOKUP(VALUE(H3800),'Main_Sub Desc'!F:G,2,)</f>
        <v>Wtr Rev Late Payment</v>
      </c>
      <c r="AG3800">
        <f>IFERROR(VLOOKUP(VALUE(I3800),'PC Mapping'!A:F,6,),"")</f>
        <v>10469</v>
      </c>
      <c r="AH3800" s="13" t="str">
        <f>VLOOKUP(AG3800,'PC Mapping'!L:M,2,)</f>
        <v>Bolivar Water</v>
      </c>
    </row>
    <row r="3801" spans="1:34" x14ac:dyDescent="0.2">
      <c r="A3801" t="s">
        <v>17550</v>
      </c>
      <c r="B3801" t="s">
        <v>17522</v>
      </c>
      <c r="C3801" t="s">
        <v>4519</v>
      </c>
      <c r="D3801" t="s">
        <v>4520</v>
      </c>
      <c r="E3801" s="3">
        <v>45824</v>
      </c>
      <c r="F3801" t="s">
        <v>44</v>
      </c>
      <c r="G3801" t="s">
        <v>3742</v>
      </c>
      <c r="H3801" t="s">
        <v>3716</v>
      </c>
      <c r="I3801" t="s">
        <v>4534</v>
      </c>
      <c r="J3801" t="s">
        <v>4522</v>
      </c>
      <c r="K3801" s="2">
        <v>-5</v>
      </c>
      <c r="L3801" t="s">
        <v>44</v>
      </c>
      <c r="M3801" s="2">
        <v>-5</v>
      </c>
      <c r="N3801" t="s">
        <v>4523</v>
      </c>
      <c r="O3801" t="s">
        <v>4524</v>
      </c>
      <c r="P3801" t="s">
        <v>11517</v>
      </c>
      <c r="Q3801" t="s">
        <v>17551</v>
      </c>
      <c r="R3801" t="s">
        <v>44</v>
      </c>
      <c r="S3801" t="s">
        <v>4527</v>
      </c>
      <c r="T3801" s="3">
        <v>45824</v>
      </c>
      <c r="U3801" s="3">
        <v>45825</v>
      </c>
      <c r="V3801" s="2">
        <v>0</v>
      </c>
      <c r="W3801" t="s">
        <v>44</v>
      </c>
      <c r="X3801" t="s">
        <v>44</v>
      </c>
      <c r="Y3801" t="s">
        <v>11519</v>
      </c>
      <c r="Z3801" t="s">
        <v>11520</v>
      </c>
      <c r="AA3801" t="s">
        <v>4529</v>
      </c>
      <c r="AB3801" t="s">
        <v>4530</v>
      </c>
      <c r="AC3801" t="s">
        <v>89</v>
      </c>
      <c r="AD3801" t="str">
        <f t="shared" si="59"/>
        <v>10-60</v>
      </c>
      <c r="AE3801" t="str">
        <f>VLOOKUP(AD3801,'Main_Sub Desc'!C:D,2,)</f>
        <v>LPC from invoicing</v>
      </c>
      <c r="AF3801" t="str">
        <f>VLOOKUP(VALUE(H3801),'Main_Sub Desc'!F:G,2,)</f>
        <v>Wst Rev Late Payment</v>
      </c>
      <c r="AG3801">
        <f>IFERROR(VLOOKUP(VALUE(I3801),'PC Mapping'!A:F,6,),"")</f>
        <v>10514</v>
      </c>
      <c r="AH3801" s="13" t="str">
        <f>VLOOKUP(AG3801,'PC Mapping'!L:M,2,)</f>
        <v>Bolivar Sewer</v>
      </c>
    </row>
    <row r="3802" spans="1:34" x14ac:dyDescent="0.2">
      <c r="A3802" t="s">
        <v>17552</v>
      </c>
      <c r="B3802" t="s">
        <v>17534</v>
      </c>
      <c r="C3802" t="s">
        <v>4519</v>
      </c>
      <c r="D3802" t="s">
        <v>4520</v>
      </c>
      <c r="E3802" s="3">
        <v>45824</v>
      </c>
      <c r="F3802" t="s">
        <v>17553</v>
      </c>
      <c r="G3802" t="s">
        <v>3742</v>
      </c>
      <c r="H3802" t="s">
        <v>3716</v>
      </c>
      <c r="I3802" t="s">
        <v>4534</v>
      </c>
      <c r="J3802" t="s">
        <v>4522</v>
      </c>
      <c r="K3802" s="2">
        <v>-5</v>
      </c>
      <c r="L3802" t="s">
        <v>44</v>
      </c>
      <c r="M3802" s="2">
        <v>-5</v>
      </c>
      <c r="N3802" t="s">
        <v>4523</v>
      </c>
      <c r="O3802" t="s">
        <v>4524</v>
      </c>
      <c r="P3802" t="s">
        <v>15676</v>
      </c>
      <c r="Q3802" t="s">
        <v>17554</v>
      </c>
      <c r="R3802" t="s">
        <v>44</v>
      </c>
      <c r="S3802" t="s">
        <v>4527</v>
      </c>
      <c r="T3802" s="3">
        <v>45824</v>
      </c>
      <c r="U3802" s="3">
        <v>45825</v>
      </c>
      <c r="V3802" s="2">
        <v>0</v>
      </c>
      <c r="W3802" t="s">
        <v>44</v>
      </c>
      <c r="X3802" t="s">
        <v>44</v>
      </c>
      <c r="Y3802" t="s">
        <v>17555</v>
      </c>
      <c r="Z3802" t="s">
        <v>17556</v>
      </c>
      <c r="AA3802" t="s">
        <v>4529</v>
      </c>
      <c r="AB3802" t="s">
        <v>4530</v>
      </c>
      <c r="AC3802" t="s">
        <v>89</v>
      </c>
      <c r="AD3802" t="str">
        <f t="shared" si="59"/>
        <v>10-60</v>
      </c>
      <c r="AE3802" t="str">
        <f>VLOOKUP(AD3802,'Main_Sub Desc'!C:D,2,)</f>
        <v>LPC from invoicing</v>
      </c>
      <c r="AF3802" t="str">
        <f>VLOOKUP(VALUE(H3802),'Main_Sub Desc'!F:G,2,)</f>
        <v>Wst Rev Late Payment</v>
      </c>
      <c r="AG3802">
        <f>IFERROR(VLOOKUP(VALUE(I3802),'PC Mapping'!A:F,6,),"")</f>
        <v>10514</v>
      </c>
      <c r="AH3802" s="13" t="str">
        <f>VLOOKUP(AG3802,'PC Mapping'!L:M,2,)</f>
        <v>Bolivar Sewer</v>
      </c>
    </row>
    <row r="3803" spans="1:34" x14ac:dyDescent="0.2">
      <c r="A3803" t="s">
        <v>17552</v>
      </c>
      <c r="B3803" t="s">
        <v>17534</v>
      </c>
      <c r="C3803" t="s">
        <v>4519</v>
      </c>
      <c r="D3803" t="s">
        <v>4520</v>
      </c>
      <c r="E3803" s="3">
        <v>45824</v>
      </c>
      <c r="F3803" t="s">
        <v>17553</v>
      </c>
      <c r="G3803" t="s">
        <v>3742</v>
      </c>
      <c r="H3803" t="s">
        <v>3722</v>
      </c>
      <c r="I3803" t="s">
        <v>4538</v>
      </c>
      <c r="J3803" t="s">
        <v>4522</v>
      </c>
      <c r="K3803" s="2">
        <v>-5</v>
      </c>
      <c r="L3803" t="s">
        <v>44</v>
      </c>
      <c r="M3803" s="2">
        <v>-5</v>
      </c>
      <c r="N3803" t="s">
        <v>4523</v>
      </c>
      <c r="O3803" t="s">
        <v>4524</v>
      </c>
      <c r="P3803" t="s">
        <v>15676</v>
      </c>
      <c r="Q3803" t="s">
        <v>17557</v>
      </c>
      <c r="R3803" t="s">
        <v>44</v>
      </c>
      <c r="S3803" t="s">
        <v>4527</v>
      </c>
      <c r="T3803" s="3">
        <v>45824</v>
      </c>
      <c r="U3803" s="3">
        <v>45825</v>
      </c>
      <c r="V3803" s="2">
        <v>0</v>
      </c>
      <c r="W3803" t="s">
        <v>44</v>
      </c>
      <c r="X3803" t="s">
        <v>44</v>
      </c>
      <c r="Y3803" t="s">
        <v>17558</v>
      </c>
      <c r="Z3803" t="s">
        <v>17556</v>
      </c>
      <c r="AA3803" t="s">
        <v>4529</v>
      </c>
      <c r="AB3803" t="s">
        <v>4530</v>
      </c>
      <c r="AC3803" t="s">
        <v>89</v>
      </c>
      <c r="AD3803" t="str">
        <f t="shared" si="59"/>
        <v>10-60</v>
      </c>
      <c r="AE3803" t="str">
        <f>VLOOKUP(AD3803,'Main_Sub Desc'!C:D,2,)</f>
        <v>LPC from invoicing</v>
      </c>
      <c r="AF3803" t="str">
        <f>VLOOKUP(VALUE(H3803),'Main_Sub Desc'!F:G,2,)</f>
        <v>Wtr Rev Late Payment</v>
      </c>
      <c r="AG3803">
        <f>IFERROR(VLOOKUP(VALUE(I3803),'PC Mapping'!A:F,6,),"")</f>
        <v>10469</v>
      </c>
      <c r="AH3803" s="13" t="str">
        <f>VLOOKUP(AG3803,'PC Mapping'!L:M,2,)</f>
        <v>Bolivar Water</v>
      </c>
    </row>
    <row r="3804" spans="1:34" x14ac:dyDescent="0.2">
      <c r="A3804" t="s">
        <v>17559</v>
      </c>
      <c r="B3804" t="s">
        <v>17534</v>
      </c>
      <c r="C3804" t="s">
        <v>4519</v>
      </c>
      <c r="D3804" t="s">
        <v>4520</v>
      </c>
      <c r="E3804" s="3">
        <v>45824</v>
      </c>
      <c r="F3804" t="s">
        <v>44</v>
      </c>
      <c r="G3804" t="s">
        <v>3742</v>
      </c>
      <c r="H3804" t="s">
        <v>3722</v>
      </c>
      <c r="I3804" t="s">
        <v>4538</v>
      </c>
      <c r="J3804" t="s">
        <v>4522</v>
      </c>
      <c r="K3804" s="2">
        <v>-5</v>
      </c>
      <c r="L3804" t="s">
        <v>44</v>
      </c>
      <c r="M3804" s="2">
        <v>-5</v>
      </c>
      <c r="N3804" t="s">
        <v>4523</v>
      </c>
      <c r="O3804" t="s">
        <v>4524</v>
      </c>
      <c r="P3804" t="s">
        <v>17560</v>
      </c>
      <c r="Q3804" t="s">
        <v>17561</v>
      </c>
      <c r="R3804" t="s">
        <v>44</v>
      </c>
      <c r="S3804" t="s">
        <v>4527</v>
      </c>
      <c r="T3804" s="3">
        <v>45824</v>
      </c>
      <c r="U3804" s="3">
        <v>45825</v>
      </c>
      <c r="V3804" s="2">
        <v>0</v>
      </c>
      <c r="W3804" t="s">
        <v>44</v>
      </c>
      <c r="X3804" t="s">
        <v>44</v>
      </c>
      <c r="Y3804" t="s">
        <v>17562</v>
      </c>
      <c r="Z3804" t="s">
        <v>1202</v>
      </c>
      <c r="AA3804" t="s">
        <v>4529</v>
      </c>
      <c r="AB3804" t="s">
        <v>4530</v>
      </c>
      <c r="AC3804" t="s">
        <v>89</v>
      </c>
      <c r="AD3804" t="str">
        <f t="shared" si="59"/>
        <v>10-60</v>
      </c>
      <c r="AE3804" t="str">
        <f>VLOOKUP(AD3804,'Main_Sub Desc'!C:D,2,)</f>
        <v>LPC from invoicing</v>
      </c>
      <c r="AF3804" t="str">
        <f>VLOOKUP(VALUE(H3804),'Main_Sub Desc'!F:G,2,)</f>
        <v>Wtr Rev Late Payment</v>
      </c>
      <c r="AG3804">
        <f>IFERROR(VLOOKUP(VALUE(I3804),'PC Mapping'!A:F,6,),"")</f>
        <v>10469</v>
      </c>
      <c r="AH3804" s="13" t="str">
        <f>VLOOKUP(AG3804,'PC Mapping'!L:M,2,)</f>
        <v>Bolivar Water</v>
      </c>
    </row>
    <row r="3805" spans="1:34" x14ac:dyDescent="0.2">
      <c r="A3805" t="s">
        <v>17563</v>
      </c>
      <c r="B3805" t="s">
        <v>17540</v>
      </c>
      <c r="C3805" t="s">
        <v>4519</v>
      </c>
      <c r="D3805" t="s">
        <v>4520</v>
      </c>
      <c r="E3805" s="3">
        <v>45824</v>
      </c>
      <c r="F3805" t="s">
        <v>44</v>
      </c>
      <c r="G3805" t="s">
        <v>3742</v>
      </c>
      <c r="H3805" t="s">
        <v>3722</v>
      </c>
      <c r="I3805" t="s">
        <v>3752</v>
      </c>
      <c r="J3805" t="s">
        <v>4522</v>
      </c>
      <c r="K3805" s="2">
        <v>-5</v>
      </c>
      <c r="L3805" t="s">
        <v>44</v>
      </c>
      <c r="M3805" s="2">
        <v>-5</v>
      </c>
      <c r="N3805" t="s">
        <v>4523</v>
      </c>
      <c r="O3805" t="s">
        <v>4524</v>
      </c>
      <c r="P3805" t="s">
        <v>6498</v>
      </c>
      <c r="Q3805" t="s">
        <v>17564</v>
      </c>
      <c r="R3805" t="s">
        <v>44</v>
      </c>
      <c r="S3805" t="s">
        <v>4527</v>
      </c>
      <c r="T3805" s="3">
        <v>45824</v>
      </c>
      <c r="U3805" s="3">
        <v>45825</v>
      </c>
      <c r="V3805" s="2">
        <v>0</v>
      </c>
      <c r="W3805" t="s">
        <v>44</v>
      </c>
      <c r="X3805" t="s">
        <v>44</v>
      </c>
      <c r="Y3805" t="s">
        <v>17565</v>
      </c>
      <c r="Z3805" t="s">
        <v>17566</v>
      </c>
      <c r="AA3805" t="s">
        <v>4529</v>
      </c>
      <c r="AB3805" t="s">
        <v>4530</v>
      </c>
      <c r="AC3805" t="s">
        <v>89</v>
      </c>
      <c r="AD3805" t="str">
        <f t="shared" si="59"/>
        <v>10-60</v>
      </c>
      <c r="AE3805" t="str">
        <f>VLOOKUP(AD3805,'Main_Sub Desc'!C:D,2,)</f>
        <v>LPC from invoicing</v>
      </c>
      <c r="AF3805" t="str">
        <f>VLOOKUP(VALUE(H3805),'Main_Sub Desc'!F:G,2,)</f>
        <v>Wtr Rev Late Payment</v>
      </c>
      <c r="AG3805">
        <f>IFERROR(VLOOKUP(VALUE(I3805),'PC Mapping'!A:F,6,),"")</f>
        <v>10719</v>
      </c>
      <c r="AH3805" s="13" t="str">
        <f>VLOOKUP(AG3805,'PC Mapping'!L:M,2,)</f>
        <v>All Other Water</v>
      </c>
    </row>
    <row r="3806" spans="1:34" x14ac:dyDescent="0.2">
      <c r="A3806" t="s">
        <v>17567</v>
      </c>
      <c r="B3806" t="s">
        <v>17540</v>
      </c>
      <c r="C3806" t="s">
        <v>4519</v>
      </c>
      <c r="D3806" t="s">
        <v>4520</v>
      </c>
      <c r="E3806" s="3">
        <v>45824</v>
      </c>
      <c r="F3806" t="s">
        <v>44</v>
      </c>
      <c r="G3806" t="s">
        <v>3742</v>
      </c>
      <c r="H3806" t="s">
        <v>3722</v>
      </c>
      <c r="I3806" t="s">
        <v>3752</v>
      </c>
      <c r="J3806" t="s">
        <v>4522</v>
      </c>
      <c r="K3806" s="2">
        <v>-5</v>
      </c>
      <c r="L3806" t="s">
        <v>44</v>
      </c>
      <c r="M3806" s="2">
        <v>-5</v>
      </c>
      <c r="N3806" t="s">
        <v>4523</v>
      </c>
      <c r="O3806" t="s">
        <v>4524</v>
      </c>
      <c r="P3806" t="s">
        <v>6498</v>
      </c>
      <c r="Q3806" t="s">
        <v>17568</v>
      </c>
      <c r="R3806" t="s">
        <v>44</v>
      </c>
      <c r="S3806" t="s">
        <v>4527</v>
      </c>
      <c r="T3806" s="3">
        <v>45824</v>
      </c>
      <c r="U3806" s="3">
        <v>45825</v>
      </c>
      <c r="V3806" s="2">
        <v>0</v>
      </c>
      <c r="W3806" t="s">
        <v>44</v>
      </c>
      <c r="X3806" t="s">
        <v>44</v>
      </c>
      <c r="Y3806" t="s">
        <v>17565</v>
      </c>
      <c r="Z3806" t="s">
        <v>17566</v>
      </c>
      <c r="AA3806" t="s">
        <v>4529</v>
      </c>
      <c r="AB3806" t="s">
        <v>4530</v>
      </c>
      <c r="AC3806" t="s">
        <v>89</v>
      </c>
      <c r="AD3806" t="str">
        <f t="shared" si="59"/>
        <v>10-60</v>
      </c>
      <c r="AE3806" t="str">
        <f>VLOOKUP(AD3806,'Main_Sub Desc'!C:D,2,)</f>
        <v>LPC from invoicing</v>
      </c>
      <c r="AF3806" t="str">
        <f>VLOOKUP(VALUE(H3806),'Main_Sub Desc'!F:G,2,)</f>
        <v>Wtr Rev Late Payment</v>
      </c>
      <c r="AG3806">
        <f>IFERROR(VLOOKUP(VALUE(I3806),'PC Mapping'!A:F,6,),"")</f>
        <v>10719</v>
      </c>
      <c r="AH3806" s="13" t="str">
        <f>VLOOKUP(AG3806,'PC Mapping'!L:M,2,)</f>
        <v>All Other Water</v>
      </c>
    </row>
    <row r="3807" spans="1:34" x14ac:dyDescent="0.2">
      <c r="A3807" t="s">
        <v>17569</v>
      </c>
      <c r="B3807" t="s">
        <v>17570</v>
      </c>
      <c r="C3807" t="s">
        <v>4519</v>
      </c>
      <c r="D3807" t="s">
        <v>4520</v>
      </c>
      <c r="E3807" s="3">
        <v>45825</v>
      </c>
      <c r="F3807" t="s">
        <v>44</v>
      </c>
      <c r="G3807" t="s">
        <v>3742</v>
      </c>
      <c r="H3807" t="s">
        <v>3716</v>
      </c>
      <c r="I3807" t="s">
        <v>4534</v>
      </c>
      <c r="J3807" t="s">
        <v>4522</v>
      </c>
      <c r="K3807" s="2">
        <v>-9.2899999999999991</v>
      </c>
      <c r="L3807" t="s">
        <v>44</v>
      </c>
      <c r="M3807" s="2">
        <v>-9.2899999999999991</v>
      </c>
      <c r="N3807" t="s">
        <v>4523</v>
      </c>
      <c r="O3807" t="s">
        <v>4524</v>
      </c>
      <c r="P3807" t="s">
        <v>6408</v>
      </c>
      <c r="Q3807" t="s">
        <v>17571</v>
      </c>
      <c r="R3807" t="s">
        <v>44</v>
      </c>
      <c r="S3807" t="s">
        <v>4527</v>
      </c>
      <c r="T3807" s="3">
        <v>45825</v>
      </c>
      <c r="U3807" s="3">
        <v>45826</v>
      </c>
      <c r="V3807" s="2">
        <v>0</v>
      </c>
      <c r="W3807" t="s">
        <v>44</v>
      </c>
      <c r="X3807" t="s">
        <v>44</v>
      </c>
      <c r="Y3807" t="s">
        <v>17572</v>
      </c>
      <c r="Z3807" t="s">
        <v>731</v>
      </c>
      <c r="AA3807" t="s">
        <v>4529</v>
      </c>
      <c r="AB3807" t="s">
        <v>4530</v>
      </c>
      <c r="AC3807" t="s">
        <v>89</v>
      </c>
      <c r="AD3807" t="str">
        <f t="shared" si="59"/>
        <v>10-60</v>
      </c>
      <c r="AE3807" t="str">
        <f>VLOOKUP(AD3807,'Main_Sub Desc'!C:D,2,)</f>
        <v>LPC from invoicing</v>
      </c>
      <c r="AF3807" t="str">
        <f>VLOOKUP(VALUE(H3807),'Main_Sub Desc'!F:G,2,)</f>
        <v>Wst Rev Late Payment</v>
      </c>
      <c r="AG3807">
        <f>IFERROR(VLOOKUP(VALUE(I3807),'PC Mapping'!A:F,6,),"")</f>
        <v>10514</v>
      </c>
      <c r="AH3807" s="13" t="str">
        <f>VLOOKUP(AG3807,'PC Mapping'!L:M,2,)</f>
        <v>Bolivar Sewer</v>
      </c>
    </row>
    <row r="3808" spans="1:34" x14ac:dyDescent="0.2">
      <c r="A3808" t="s">
        <v>17569</v>
      </c>
      <c r="B3808" t="s">
        <v>17570</v>
      </c>
      <c r="C3808" t="s">
        <v>4519</v>
      </c>
      <c r="D3808" t="s">
        <v>4520</v>
      </c>
      <c r="E3808" s="3">
        <v>45825</v>
      </c>
      <c r="F3808" t="s">
        <v>44</v>
      </c>
      <c r="G3808" t="s">
        <v>3742</v>
      </c>
      <c r="H3808" t="s">
        <v>3722</v>
      </c>
      <c r="I3808" t="s">
        <v>4538</v>
      </c>
      <c r="J3808" t="s">
        <v>4522</v>
      </c>
      <c r="K3808" s="2">
        <v>-6.67</v>
      </c>
      <c r="L3808" t="s">
        <v>44</v>
      </c>
      <c r="M3808" s="2">
        <v>-6.67</v>
      </c>
      <c r="N3808" t="s">
        <v>4523</v>
      </c>
      <c r="O3808" t="s">
        <v>4524</v>
      </c>
      <c r="P3808" t="s">
        <v>6408</v>
      </c>
      <c r="Q3808" t="s">
        <v>17573</v>
      </c>
      <c r="R3808" t="s">
        <v>44</v>
      </c>
      <c r="S3808" t="s">
        <v>4527</v>
      </c>
      <c r="T3808" s="3">
        <v>45825</v>
      </c>
      <c r="U3808" s="3">
        <v>45826</v>
      </c>
      <c r="V3808" s="2">
        <v>0</v>
      </c>
      <c r="W3808" t="s">
        <v>44</v>
      </c>
      <c r="X3808" t="s">
        <v>44</v>
      </c>
      <c r="Y3808" t="s">
        <v>17574</v>
      </c>
      <c r="Z3808" t="s">
        <v>731</v>
      </c>
      <c r="AA3808" t="s">
        <v>4529</v>
      </c>
      <c r="AB3808" t="s">
        <v>4530</v>
      </c>
      <c r="AC3808" t="s">
        <v>89</v>
      </c>
      <c r="AD3808" t="str">
        <f t="shared" si="59"/>
        <v>10-60</v>
      </c>
      <c r="AE3808" t="str">
        <f>VLOOKUP(AD3808,'Main_Sub Desc'!C:D,2,)</f>
        <v>LPC from invoicing</v>
      </c>
      <c r="AF3808" t="str">
        <f>VLOOKUP(VALUE(H3808),'Main_Sub Desc'!F:G,2,)</f>
        <v>Wtr Rev Late Payment</v>
      </c>
      <c r="AG3808">
        <f>IFERROR(VLOOKUP(VALUE(I3808),'PC Mapping'!A:F,6,),"")</f>
        <v>10469</v>
      </c>
      <c r="AH3808" s="13" t="str">
        <f>VLOOKUP(AG3808,'PC Mapping'!L:M,2,)</f>
        <v>Bolivar Water</v>
      </c>
    </row>
    <row r="3809" spans="1:34" x14ac:dyDescent="0.2">
      <c r="A3809" t="s">
        <v>17575</v>
      </c>
      <c r="B3809" t="s">
        <v>17576</v>
      </c>
      <c r="C3809" t="s">
        <v>4519</v>
      </c>
      <c r="D3809" t="s">
        <v>4520</v>
      </c>
      <c r="E3809" s="3">
        <v>45825</v>
      </c>
      <c r="F3809" t="s">
        <v>44</v>
      </c>
      <c r="G3809" t="s">
        <v>3742</v>
      </c>
      <c r="H3809" t="s">
        <v>3722</v>
      </c>
      <c r="I3809" t="s">
        <v>4538</v>
      </c>
      <c r="J3809" t="s">
        <v>4522</v>
      </c>
      <c r="K3809" s="2">
        <v>-5</v>
      </c>
      <c r="L3809" t="s">
        <v>44</v>
      </c>
      <c r="M3809" s="2">
        <v>-5</v>
      </c>
      <c r="N3809" t="s">
        <v>4523</v>
      </c>
      <c r="O3809" t="s">
        <v>4524</v>
      </c>
      <c r="P3809" t="s">
        <v>9814</v>
      </c>
      <c r="Q3809" t="s">
        <v>17577</v>
      </c>
      <c r="R3809" t="s">
        <v>44</v>
      </c>
      <c r="S3809" t="s">
        <v>4527</v>
      </c>
      <c r="T3809" s="3">
        <v>45825</v>
      </c>
      <c r="U3809" s="3">
        <v>45826</v>
      </c>
      <c r="V3809" s="2">
        <v>0</v>
      </c>
      <c r="W3809" t="s">
        <v>44</v>
      </c>
      <c r="X3809" t="s">
        <v>44</v>
      </c>
      <c r="Y3809" t="s">
        <v>17578</v>
      </c>
      <c r="Z3809" t="s">
        <v>442</v>
      </c>
      <c r="AA3809" t="s">
        <v>4529</v>
      </c>
      <c r="AB3809" t="s">
        <v>4530</v>
      </c>
      <c r="AC3809" t="s">
        <v>89</v>
      </c>
      <c r="AD3809" t="str">
        <f t="shared" si="59"/>
        <v>10-60</v>
      </c>
      <c r="AE3809" t="str">
        <f>VLOOKUP(AD3809,'Main_Sub Desc'!C:D,2,)</f>
        <v>LPC from invoicing</v>
      </c>
      <c r="AF3809" t="str">
        <f>VLOOKUP(VALUE(H3809),'Main_Sub Desc'!F:G,2,)</f>
        <v>Wtr Rev Late Payment</v>
      </c>
      <c r="AG3809">
        <f>IFERROR(VLOOKUP(VALUE(I3809),'PC Mapping'!A:F,6,),"")</f>
        <v>10469</v>
      </c>
      <c r="AH3809" s="13" t="str">
        <f>VLOOKUP(AG3809,'PC Mapping'!L:M,2,)</f>
        <v>Bolivar Water</v>
      </c>
    </row>
    <row r="3810" spans="1:34" x14ac:dyDescent="0.2">
      <c r="A3810" t="s">
        <v>17575</v>
      </c>
      <c r="B3810" t="s">
        <v>17576</v>
      </c>
      <c r="C3810" t="s">
        <v>4519</v>
      </c>
      <c r="D3810" t="s">
        <v>4520</v>
      </c>
      <c r="E3810" s="3">
        <v>45825</v>
      </c>
      <c r="F3810" t="s">
        <v>44</v>
      </c>
      <c r="G3810" t="s">
        <v>3742</v>
      </c>
      <c r="H3810" t="s">
        <v>3716</v>
      </c>
      <c r="I3810" t="s">
        <v>4534</v>
      </c>
      <c r="J3810" t="s">
        <v>4522</v>
      </c>
      <c r="K3810" s="2">
        <v>-5</v>
      </c>
      <c r="L3810" t="s">
        <v>44</v>
      </c>
      <c r="M3810" s="2">
        <v>-5</v>
      </c>
      <c r="N3810" t="s">
        <v>4523</v>
      </c>
      <c r="O3810" t="s">
        <v>4524</v>
      </c>
      <c r="P3810" t="s">
        <v>9814</v>
      </c>
      <c r="Q3810" t="s">
        <v>17579</v>
      </c>
      <c r="R3810" t="s">
        <v>44</v>
      </c>
      <c r="S3810" t="s">
        <v>4527</v>
      </c>
      <c r="T3810" s="3">
        <v>45825</v>
      </c>
      <c r="U3810" s="3">
        <v>45826</v>
      </c>
      <c r="V3810" s="2">
        <v>0</v>
      </c>
      <c r="W3810" t="s">
        <v>44</v>
      </c>
      <c r="X3810" t="s">
        <v>44</v>
      </c>
      <c r="Y3810" t="s">
        <v>17580</v>
      </c>
      <c r="Z3810" t="s">
        <v>442</v>
      </c>
      <c r="AA3810" t="s">
        <v>4529</v>
      </c>
      <c r="AB3810" t="s">
        <v>4530</v>
      </c>
      <c r="AC3810" t="s">
        <v>89</v>
      </c>
      <c r="AD3810" t="str">
        <f t="shared" si="59"/>
        <v>10-60</v>
      </c>
      <c r="AE3810" t="str">
        <f>VLOOKUP(AD3810,'Main_Sub Desc'!C:D,2,)</f>
        <v>LPC from invoicing</v>
      </c>
      <c r="AF3810" t="str">
        <f>VLOOKUP(VALUE(H3810),'Main_Sub Desc'!F:G,2,)</f>
        <v>Wst Rev Late Payment</v>
      </c>
      <c r="AG3810">
        <f>IFERROR(VLOOKUP(VALUE(I3810),'PC Mapping'!A:F,6,),"")</f>
        <v>10514</v>
      </c>
      <c r="AH3810" s="13" t="str">
        <f>VLOOKUP(AG3810,'PC Mapping'!L:M,2,)</f>
        <v>Bolivar Sewer</v>
      </c>
    </row>
    <row r="3811" spans="1:34" x14ac:dyDescent="0.2">
      <c r="A3811" t="s">
        <v>17581</v>
      </c>
      <c r="B3811" t="s">
        <v>17570</v>
      </c>
      <c r="C3811" t="s">
        <v>4519</v>
      </c>
      <c r="D3811" t="s">
        <v>4520</v>
      </c>
      <c r="E3811" s="3">
        <v>45825</v>
      </c>
      <c r="F3811" t="s">
        <v>44</v>
      </c>
      <c r="G3811" t="s">
        <v>3742</v>
      </c>
      <c r="H3811" t="s">
        <v>3722</v>
      </c>
      <c r="I3811" t="s">
        <v>3752</v>
      </c>
      <c r="J3811" t="s">
        <v>4522</v>
      </c>
      <c r="K3811" s="2">
        <v>-17.399999999999999</v>
      </c>
      <c r="L3811" t="s">
        <v>44</v>
      </c>
      <c r="M3811" s="2">
        <v>-17.399999999999999</v>
      </c>
      <c r="N3811" t="s">
        <v>4523</v>
      </c>
      <c r="O3811" t="s">
        <v>4524</v>
      </c>
      <c r="P3811" t="s">
        <v>8557</v>
      </c>
      <c r="Q3811" t="s">
        <v>17582</v>
      </c>
      <c r="R3811" t="s">
        <v>44</v>
      </c>
      <c r="S3811" t="s">
        <v>4527</v>
      </c>
      <c r="T3811" s="3">
        <v>45825</v>
      </c>
      <c r="U3811" s="3">
        <v>45826</v>
      </c>
      <c r="V3811" s="2">
        <v>0</v>
      </c>
      <c r="W3811" t="s">
        <v>44</v>
      </c>
      <c r="X3811" t="s">
        <v>44</v>
      </c>
      <c r="Y3811" t="s">
        <v>17583</v>
      </c>
      <c r="Z3811" t="s">
        <v>3509</v>
      </c>
      <c r="AA3811" t="s">
        <v>4529</v>
      </c>
      <c r="AB3811" t="s">
        <v>4530</v>
      </c>
      <c r="AC3811" t="s">
        <v>99</v>
      </c>
      <c r="AD3811" t="str">
        <f t="shared" si="59"/>
        <v>10-60</v>
      </c>
      <c r="AE3811" t="str">
        <f>VLOOKUP(AD3811,'Main_Sub Desc'!C:D,2,)</f>
        <v>LPC from invoicing</v>
      </c>
      <c r="AF3811" t="str">
        <f>VLOOKUP(VALUE(H3811),'Main_Sub Desc'!F:G,2,)</f>
        <v>Wtr Rev Late Payment</v>
      </c>
      <c r="AG3811">
        <f>IFERROR(VLOOKUP(VALUE(I3811),'PC Mapping'!A:F,6,),"")</f>
        <v>10719</v>
      </c>
      <c r="AH3811" s="13" t="str">
        <f>VLOOKUP(AG3811,'PC Mapping'!L:M,2,)</f>
        <v>All Other Water</v>
      </c>
    </row>
    <row r="3812" spans="1:34" x14ac:dyDescent="0.2">
      <c r="A3812" t="s">
        <v>17584</v>
      </c>
      <c r="B3812" t="s">
        <v>17576</v>
      </c>
      <c r="C3812" t="s">
        <v>4519</v>
      </c>
      <c r="D3812" t="s">
        <v>4520</v>
      </c>
      <c r="E3812" s="3">
        <v>45825</v>
      </c>
      <c r="F3812" t="s">
        <v>44</v>
      </c>
      <c r="G3812" t="s">
        <v>3742</v>
      </c>
      <c r="H3812" t="s">
        <v>3722</v>
      </c>
      <c r="I3812" t="s">
        <v>3752</v>
      </c>
      <c r="J3812" t="s">
        <v>4522</v>
      </c>
      <c r="K3812" s="2">
        <v>-7.25</v>
      </c>
      <c r="L3812" t="s">
        <v>44</v>
      </c>
      <c r="M3812" s="2">
        <v>-7.25</v>
      </c>
      <c r="N3812" t="s">
        <v>4523</v>
      </c>
      <c r="O3812" t="s">
        <v>4524</v>
      </c>
      <c r="P3812" t="s">
        <v>13666</v>
      </c>
      <c r="Q3812" t="s">
        <v>17585</v>
      </c>
      <c r="R3812" t="s">
        <v>44</v>
      </c>
      <c r="S3812" t="s">
        <v>4527</v>
      </c>
      <c r="T3812" s="3">
        <v>45825</v>
      </c>
      <c r="U3812" s="3">
        <v>45826</v>
      </c>
      <c r="V3812" s="2">
        <v>0</v>
      </c>
      <c r="W3812" t="s">
        <v>44</v>
      </c>
      <c r="X3812" t="s">
        <v>44</v>
      </c>
      <c r="Y3812" t="s">
        <v>17586</v>
      </c>
      <c r="Z3812" t="s">
        <v>2156</v>
      </c>
      <c r="AA3812" t="s">
        <v>4529</v>
      </c>
      <c r="AB3812" t="s">
        <v>4530</v>
      </c>
      <c r="AC3812" t="s">
        <v>89</v>
      </c>
      <c r="AD3812" t="str">
        <f t="shared" si="59"/>
        <v>10-60</v>
      </c>
      <c r="AE3812" t="str">
        <f>VLOOKUP(AD3812,'Main_Sub Desc'!C:D,2,)</f>
        <v>LPC from invoicing</v>
      </c>
      <c r="AF3812" t="str">
        <f>VLOOKUP(VALUE(H3812),'Main_Sub Desc'!F:G,2,)</f>
        <v>Wtr Rev Late Payment</v>
      </c>
      <c r="AG3812">
        <f>IFERROR(VLOOKUP(VALUE(I3812),'PC Mapping'!A:F,6,),"")</f>
        <v>10719</v>
      </c>
      <c r="AH3812" s="13" t="str">
        <f>VLOOKUP(AG3812,'PC Mapping'!L:M,2,)</f>
        <v>All Other Water</v>
      </c>
    </row>
    <row r="3813" spans="1:34" x14ac:dyDescent="0.2">
      <c r="A3813" t="s">
        <v>17587</v>
      </c>
      <c r="B3813" t="s">
        <v>17576</v>
      </c>
      <c r="C3813" t="s">
        <v>4519</v>
      </c>
      <c r="D3813" t="s">
        <v>4520</v>
      </c>
      <c r="E3813" s="3">
        <v>45825</v>
      </c>
      <c r="F3813" t="s">
        <v>44</v>
      </c>
      <c r="G3813" t="s">
        <v>3742</v>
      </c>
      <c r="H3813" t="s">
        <v>3722</v>
      </c>
      <c r="I3813" t="s">
        <v>3752</v>
      </c>
      <c r="J3813" t="s">
        <v>4522</v>
      </c>
      <c r="K3813" s="2">
        <v>-14.99</v>
      </c>
      <c r="L3813" t="s">
        <v>44</v>
      </c>
      <c r="M3813" s="2">
        <v>-14.99</v>
      </c>
      <c r="N3813" t="s">
        <v>4523</v>
      </c>
      <c r="O3813" t="s">
        <v>4524</v>
      </c>
      <c r="P3813" t="s">
        <v>17224</v>
      </c>
      <c r="Q3813" t="s">
        <v>17588</v>
      </c>
      <c r="R3813" t="s">
        <v>44</v>
      </c>
      <c r="S3813" t="s">
        <v>4527</v>
      </c>
      <c r="T3813" s="3">
        <v>45825</v>
      </c>
      <c r="U3813" s="3">
        <v>45826</v>
      </c>
      <c r="V3813" s="2">
        <v>0</v>
      </c>
      <c r="W3813" t="s">
        <v>44</v>
      </c>
      <c r="X3813" t="s">
        <v>44</v>
      </c>
      <c r="Y3813" t="s">
        <v>17589</v>
      </c>
      <c r="Z3813" t="s">
        <v>2962</v>
      </c>
      <c r="AA3813" t="s">
        <v>4529</v>
      </c>
      <c r="AB3813" t="s">
        <v>4530</v>
      </c>
      <c r="AC3813" t="s">
        <v>89</v>
      </c>
      <c r="AD3813" t="str">
        <f t="shared" si="59"/>
        <v>10-60</v>
      </c>
      <c r="AE3813" t="str">
        <f>VLOOKUP(AD3813,'Main_Sub Desc'!C:D,2,)</f>
        <v>LPC from invoicing</v>
      </c>
      <c r="AF3813" t="str">
        <f>VLOOKUP(VALUE(H3813),'Main_Sub Desc'!F:G,2,)</f>
        <v>Wtr Rev Late Payment</v>
      </c>
      <c r="AG3813">
        <f>IFERROR(VLOOKUP(VALUE(I3813),'PC Mapping'!A:F,6,),"")</f>
        <v>10719</v>
      </c>
      <c r="AH3813" s="13" t="str">
        <f>VLOOKUP(AG3813,'PC Mapping'!L:M,2,)</f>
        <v>All Other Water</v>
      </c>
    </row>
    <row r="3814" spans="1:34" x14ac:dyDescent="0.2">
      <c r="A3814" t="s">
        <v>17590</v>
      </c>
      <c r="B3814" t="s">
        <v>17570</v>
      </c>
      <c r="C3814" t="s">
        <v>4519</v>
      </c>
      <c r="D3814" t="s">
        <v>4520</v>
      </c>
      <c r="E3814" s="3">
        <v>45825</v>
      </c>
      <c r="F3814" t="s">
        <v>44</v>
      </c>
      <c r="G3814" t="s">
        <v>3742</v>
      </c>
      <c r="H3814" t="s">
        <v>3722</v>
      </c>
      <c r="I3814" t="s">
        <v>4538</v>
      </c>
      <c r="J3814" t="s">
        <v>4522</v>
      </c>
      <c r="K3814" s="2">
        <v>-5</v>
      </c>
      <c r="L3814" t="s">
        <v>44</v>
      </c>
      <c r="M3814" s="2">
        <v>-5</v>
      </c>
      <c r="N3814" t="s">
        <v>4523</v>
      </c>
      <c r="O3814" t="s">
        <v>4524</v>
      </c>
      <c r="P3814" t="s">
        <v>17591</v>
      </c>
      <c r="Q3814" t="s">
        <v>17592</v>
      </c>
      <c r="R3814" t="s">
        <v>44</v>
      </c>
      <c r="S3814" t="s">
        <v>4527</v>
      </c>
      <c r="T3814" s="3">
        <v>45825</v>
      </c>
      <c r="U3814" s="3">
        <v>45826</v>
      </c>
      <c r="V3814" s="2">
        <v>0</v>
      </c>
      <c r="W3814" t="s">
        <v>44</v>
      </c>
      <c r="X3814" t="s">
        <v>44</v>
      </c>
      <c r="Y3814" t="s">
        <v>17593</v>
      </c>
      <c r="Z3814" t="s">
        <v>835</v>
      </c>
      <c r="AA3814" t="s">
        <v>4529</v>
      </c>
      <c r="AB3814" t="s">
        <v>4530</v>
      </c>
      <c r="AC3814" t="s">
        <v>89</v>
      </c>
      <c r="AD3814" t="str">
        <f t="shared" si="59"/>
        <v>10-60</v>
      </c>
      <c r="AE3814" t="str">
        <f>VLOOKUP(AD3814,'Main_Sub Desc'!C:D,2,)</f>
        <v>LPC from invoicing</v>
      </c>
      <c r="AF3814" t="str">
        <f>VLOOKUP(VALUE(H3814),'Main_Sub Desc'!F:G,2,)</f>
        <v>Wtr Rev Late Payment</v>
      </c>
      <c r="AG3814">
        <f>IFERROR(VLOOKUP(VALUE(I3814),'PC Mapping'!A:F,6,),"")</f>
        <v>10469</v>
      </c>
      <c r="AH3814" s="13" t="str">
        <f>VLOOKUP(AG3814,'PC Mapping'!L:M,2,)</f>
        <v>Bolivar Water</v>
      </c>
    </row>
    <row r="3815" spans="1:34" x14ac:dyDescent="0.2">
      <c r="A3815" t="s">
        <v>17590</v>
      </c>
      <c r="B3815" t="s">
        <v>17570</v>
      </c>
      <c r="C3815" t="s">
        <v>4519</v>
      </c>
      <c r="D3815" t="s">
        <v>4520</v>
      </c>
      <c r="E3815" s="3">
        <v>45825</v>
      </c>
      <c r="F3815" t="s">
        <v>44</v>
      </c>
      <c r="G3815" t="s">
        <v>3742</v>
      </c>
      <c r="H3815" t="s">
        <v>3716</v>
      </c>
      <c r="I3815" t="s">
        <v>4534</v>
      </c>
      <c r="J3815" t="s">
        <v>4522</v>
      </c>
      <c r="K3815" s="2">
        <v>-5</v>
      </c>
      <c r="L3815" t="s">
        <v>44</v>
      </c>
      <c r="M3815" s="2">
        <v>-5</v>
      </c>
      <c r="N3815" t="s">
        <v>4523</v>
      </c>
      <c r="O3815" t="s">
        <v>4524</v>
      </c>
      <c r="P3815" t="s">
        <v>17591</v>
      </c>
      <c r="Q3815" t="s">
        <v>17594</v>
      </c>
      <c r="R3815" t="s">
        <v>44</v>
      </c>
      <c r="S3815" t="s">
        <v>4527</v>
      </c>
      <c r="T3815" s="3">
        <v>45825</v>
      </c>
      <c r="U3815" s="3">
        <v>45826</v>
      </c>
      <c r="V3815" s="2">
        <v>0</v>
      </c>
      <c r="W3815" t="s">
        <v>44</v>
      </c>
      <c r="X3815" t="s">
        <v>44</v>
      </c>
      <c r="Y3815" t="s">
        <v>17595</v>
      </c>
      <c r="Z3815" t="s">
        <v>835</v>
      </c>
      <c r="AA3815" t="s">
        <v>4529</v>
      </c>
      <c r="AB3815" t="s">
        <v>4530</v>
      </c>
      <c r="AC3815" t="s">
        <v>89</v>
      </c>
      <c r="AD3815" t="str">
        <f t="shared" si="59"/>
        <v>10-60</v>
      </c>
      <c r="AE3815" t="str">
        <f>VLOOKUP(AD3815,'Main_Sub Desc'!C:D,2,)</f>
        <v>LPC from invoicing</v>
      </c>
      <c r="AF3815" t="str">
        <f>VLOOKUP(VALUE(H3815),'Main_Sub Desc'!F:G,2,)</f>
        <v>Wst Rev Late Payment</v>
      </c>
      <c r="AG3815">
        <f>IFERROR(VLOOKUP(VALUE(I3815),'PC Mapping'!A:F,6,),"")</f>
        <v>10514</v>
      </c>
      <c r="AH3815" s="13" t="str">
        <f>VLOOKUP(AG3815,'PC Mapping'!L:M,2,)</f>
        <v>Bolivar Sewer</v>
      </c>
    </row>
    <row r="3816" spans="1:34" x14ac:dyDescent="0.2">
      <c r="A3816" t="s">
        <v>17596</v>
      </c>
      <c r="B3816" t="s">
        <v>17576</v>
      </c>
      <c r="C3816" t="s">
        <v>4519</v>
      </c>
      <c r="D3816" t="s">
        <v>4520</v>
      </c>
      <c r="E3816" s="3">
        <v>45825</v>
      </c>
      <c r="F3816" t="s">
        <v>44</v>
      </c>
      <c r="G3816" t="s">
        <v>3742</v>
      </c>
      <c r="H3816" t="s">
        <v>3722</v>
      </c>
      <c r="I3816" t="s">
        <v>3752</v>
      </c>
      <c r="J3816" t="s">
        <v>4522</v>
      </c>
      <c r="K3816" s="2">
        <v>-5</v>
      </c>
      <c r="L3816" t="s">
        <v>44</v>
      </c>
      <c r="M3816" s="2">
        <v>-5</v>
      </c>
      <c r="N3816" t="s">
        <v>4523</v>
      </c>
      <c r="O3816" t="s">
        <v>4524</v>
      </c>
      <c r="P3816" t="s">
        <v>13666</v>
      </c>
      <c r="Q3816" t="s">
        <v>17597</v>
      </c>
      <c r="R3816" t="s">
        <v>44</v>
      </c>
      <c r="S3816" t="s">
        <v>4527</v>
      </c>
      <c r="T3816" s="3">
        <v>45825</v>
      </c>
      <c r="U3816" s="3">
        <v>45826</v>
      </c>
      <c r="V3816" s="2">
        <v>0</v>
      </c>
      <c r="W3816" t="s">
        <v>44</v>
      </c>
      <c r="X3816" t="s">
        <v>44</v>
      </c>
      <c r="Y3816" t="s">
        <v>17598</v>
      </c>
      <c r="Z3816" t="s">
        <v>3178</v>
      </c>
      <c r="AA3816" t="s">
        <v>4529</v>
      </c>
      <c r="AB3816" t="s">
        <v>4530</v>
      </c>
      <c r="AC3816" t="s">
        <v>89</v>
      </c>
      <c r="AD3816" t="str">
        <f t="shared" si="59"/>
        <v>10-60</v>
      </c>
      <c r="AE3816" t="str">
        <f>VLOOKUP(AD3816,'Main_Sub Desc'!C:D,2,)</f>
        <v>LPC from invoicing</v>
      </c>
      <c r="AF3816" t="str">
        <f>VLOOKUP(VALUE(H3816),'Main_Sub Desc'!F:G,2,)</f>
        <v>Wtr Rev Late Payment</v>
      </c>
      <c r="AG3816">
        <f>IFERROR(VLOOKUP(VALUE(I3816),'PC Mapping'!A:F,6,),"")</f>
        <v>10719</v>
      </c>
      <c r="AH3816" s="13" t="str">
        <f>VLOOKUP(AG3816,'PC Mapping'!L:M,2,)</f>
        <v>All Other Water</v>
      </c>
    </row>
    <row r="3817" spans="1:34" x14ac:dyDescent="0.2">
      <c r="A3817" t="s">
        <v>17599</v>
      </c>
      <c r="B3817" t="s">
        <v>17600</v>
      </c>
      <c r="C3817" t="s">
        <v>4519</v>
      </c>
      <c r="D3817" t="s">
        <v>4520</v>
      </c>
      <c r="E3817" s="3">
        <v>45828</v>
      </c>
      <c r="F3817" t="s">
        <v>44</v>
      </c>
      <c r="G3817" t="s">
        <v>3742</v>
      </c>
      <c r="H3817" t="s">
        <v>3722</v>
      </c>
      <c r="I3817" t="s">
        <v>4538</v>
      </c>
      <c r="J3817" t="s">
        <v>4522</v>
      </c>
      <c r="K3817" s="2">
        <v>-14.59</v>
      </c>
      <c r="L3817" t="s">
        <v>44</v>
      </c>
      <c r="M3817" s="2">
        <v>-14.59</v>
      </c>
      <c r="N3817" t="s">
        <v>4523</v>
      </c>
      <c r="O3817" t="s">
        <v>4524</v>
      </c>
      <c r="P3817" t="s">
        <v>13709</v>
      </c>
      <c r="Q3817" t="s">
        <v>17601</v>
      </c>
      <c r="R3817" t="s">
        <v>44</v>
      </c>
      <c r="S3817" t="s">
        <v>4527</v>
      </c>
      <c r="T3817" s="3">
        <v>45828</v>
      </c>
      <c r="U3817" s="3">
        <v>45831</v>
      </c>
      <c r="V3817" s="2">
        <v>0</v>
      </c>
      <c r="W3817" t="s">
        <v>44</v>
      </c>
      <c r="X3817" t="s">
        <v>44</v>
      </c>
      <c r="Y3817" t="s">
        <v>17602</v>
      </c>
      <c r="Z3817" t="s">
        <v>854</v>
      </c>
      <c r="AA3817" t="s">
        <v>4529</v>
      </c>
      <c r="AB3817" t="s">
        <v>4530</v>
      </c>
      <c r="AC3817" t="s">
        <v>89</v>
      </c>
      <c r="AD3817" t="str">
        <f t="shared" si="59"/>
        <v>10-60</v>
      </c>
      <c r="AE3817" t="str">
        <f>VLOOKUP(AD3817,'Main_Sub Desc'!C:D,2,)</f>
        <v>LPC from invoicing</v>
      </c>
      <c r="AF3817" t="str">
        <f>VLOOKUP(VALUE(H3817),'Main_Sub Desc'!F:G,2,)</f>
        <v>Wtr Rev Late Payment</v>
      </c>
      <c r="AG3817">
        <f>IFERROR(VLOOKUP(VALUE(I3817),'PC Mapping'!A:F,6,),"")</f>
        <v>10469</v>
      </c>
      <c r="AH3817" s="13" t="str">
        <f>VLOOKUP(AG3817,'PC Mapping'!L:M,2,)</f>
        <v>Bolivar Water</v>
      </c>
    </row>
    <row r="3818" spans="1:34" x14ac:dyDescent="0.2">
      <c r="A3818" t="s">
        <v>17599</v>
      </c>
      <c r="B3818" t="s">
        <v>17600</v>
      </c>
      <c r="C3818" t="s">
        <v>4519</v>
      </c>
      <c r="D3818" t="s">
        <v>4520</v>
      </c>
      <c r="E3818" s="3">
        <v>45828</v>
      </c>
      <c r="F3818" t="s">
        <v>44</v>
      </c>
      <c r="G3818" t="s">
        <v>3742</v>
      </c>
      <c r="H3818" t="s">
        <v>3716</v>
      </c>
      <c r="I3818" t="s">
        <v>4534</v>
      </c>
      <c r="J3818" t="s">
        <v>4522</v>
      </c>
      <c r="K3818" s="2">
        <v>-21.07</v>
      </c>
      <c r="L3818" t="s">
        <v>44</v>
      </c>
      <c r="M3818" s="2">
        <v>-21.07</v>
      </c>
      <c r="N3818" t="s">
        <v>4523</v>
      </c>
      <c r="O3818" t="s">
        <v>4524</v>
      </c>
      <c r="P3818" t="s">
        <v>13709</v>
      </c>
      <c r="Q3818" t="s">
        <v>17603</v>
      </c>
      <c r="R3818" t="s">
        <v>44</v>
      </c>
      <c r="S3818" t="s">
        <v>4527</v>
      </c>
      <c r="T3818" s="3">
        <v>45828</v>
      </c>
      <c r="U3818" s="3">
        <v>45831</v>
      </c>
      <c r="V3818" s="2">
        <v>0</v>
      </c>
      <c r="W3818" t="s">
        <v>44</v>
      </c>
      <c r="X3818" t="s">
        <v>44</v>
      </c>
      <c r="Y3818" t="s">
        <v>17604</v>
      </c>
      <c r="Z3818" t="s">
        <v>854</v>
      </c>
      <c r="AA3818" t="s">
        <v>4529</v>
      </c>
      <c r="AB3818" t="s">
        <v>4530</v>
      </c>
      <c r="AC3818" t="s">
        <v>89</v>
      </c>
      <c r="AD3818" t="str">
        <f t="shared" si="59"/>
        <v>10-60</v>
      </c>
      <c r="AE3818" t="str">
        <f>VLOOKUP(AD3818,'Main_Sub Desc'!C:D,2,)</f>
        <v>LPC from invoicing</v>
      </c>
      <c r="AF3818" t="str">
        <f>VLOOKUP(VALUE(H3818),'Main_Sub Desc'!F:G,2,)</f>
        <v>Wst Rev Late Payment</v>
      </c>
      <c r="AG3818">
        <f>IFERROR(VLOOKUP(VALUE(I3818),'PC Mapping'!A:F,6,),"")</f>
        <v>10514</v>
      </c>
      <c r="AH3818" s="13" t="str">
        <f>VLOOKUP(AG3818,'PC Mapping'!L:M,2,)</f>
        <v>Bolivar Sewer</v>
      </c>
    </row>
    <row r="3819" spans="1:34" x14ac:dyDescent="0.2">
      <c r="A3819" t="s">
        <v>17605</v>
      </c>
      <c r="B3819" t="s">
        <v>17600</v>
      </c>
      <c r="C3819" t="s">
        <v>4519</v>
      </c>
      <c r="D3819" t="s">
        <v>4520</v>
      </c>
      <c r="E3819" s="3">
        <v>45828</v>
      </c>
      <c r="F3819" t="s">
        <v>44</v>
      </c>
      <c r="G3819" t="s">
        <v>3742</v>
      </c>
      <c r="H3819" t="s">
        <v>3722</v>
      </c>
      <c r="I3819" t="s">
        <v>3752</v>
      </c>
      <c r="J3819" t="s">
        <v>4522</v>
      </c>
      <c r="K3819" s="2">
        <v>-5</v>
      </c>
      <c r="L3819" t="s">
        <v>44</v>
      </c>
      <c r="M3819" s="2">
        <v>-5</v>
      </c>
      <c r="N3819" t="s">
        <v>4523</v>
      </c>
      <c r="O3819" t="s">
        <v>4524</v>
      </c>
      <c r="P3819" t="s">
        <v>15415</v>
      </c>
      <c r="Q3819" t="s">
        <v>17606</v>
      </c>
      <c r="R3819" t="s">
        <v>44</v>
      </c>
      <c r="S3819" t="s">
        <v>4527</v>
      </c>
      <c r="T3819" s="3">
        <v>45828</v>
      </c>
      <c r="U3819" s="3">
        <v>45831</v>
      </c>
      <c r="V3819" s="2">
        <v>0</v>
      </c>
      <c r="W3819" t="s">
        <v>44</v>
      </c>
      <c r="X3819" t="s">
        <v>44</v>
      </c>
      <c r="Y3819" t="s">
        <v>17607</v>
      </c>
      <c r="Z3819" t="s">
        <v>1727</v>
      </c>
      <c r="AA3819" t="s">
        <v>4529</v>
      </c>
      <c r="AB3819" t="s">
        <v>4530</v>
      </c>
      <c r="AC3819" t="s">
        <v>89</v>
      </c>
      <c r="AD3819" t="str">
        <f t="shared" si="59"/>
        <v>10-60</v>
      </c>
      <c r="AE3819" t="str">
        <f>VLOOKUP(AD3819,'Main_Sub Desc'!C:D,2,)</f>
        <v>LPC from invoicing</v>
      </c>
      <c r="AF3819" t="str">
        <f>VLOOKUP(VALUE(H3819),'Main_Sub Desc'!F:G,2,)</f>
        <v>Wtr Rev Late Payment</v>
      </c>
      <c r="AG3819">
        <f>IFERROR(VLOOKUP(VALUE(I3819),'PC Mapping'!A:F,6,),"")</f>
        <v>10719</v>
      </c>
      <c r="AH3819" s="13" t="str">
        <f>VLOOKUP(AG3819,'PC Mapping'!L:M,2,)</f>
        <v>All Other Water</v>
      </c>
    </row>
    <row r="3820" spans="1:34" x14ac:dyDescent="0.2">
      <c r="A3820" t="s">
        <v>17608</v>
      </c>
      <c r="B3820" t="s">
        <v>17600</v>
      </c>
      <c r="C3820" t="s">
        <v>4519</v>
      </c>
      <c r="D3820" t="s">
        <v>4520</v>
      </c>
      <c r="E3820" s="3">
        <v>45828</v>
      </c>
      <c r="F3820" t="s">
        <v>44</v>
      </c>
      <c r="G3820" t="s">
        <v>3742</v>
      </c>
      <c r="H3820" t="s">
        <v>3722</v>
      </c>
      <c r="I3820" t="s">
        <v>4538</v>
      </c>
      <c r="J3820" t="s">
        <v>4522</v>
      </c>
      <c r="K3820" s="2">
        <v>-5</v>
      </c>
      <c r="L3820" t="s">
        <v>44</v>
      </c>
      <c r="M3820" s="2">
        <v>-5</v>
      </c>
      <c r="N3820" t="s">
        <v>4523</v>
      </c>
      <c r="O3820" t="s">
        <v>4524</v>
      </c>
      <c r="P3820" t="s">
        <v>15658</v>
      </c>
      <c r="Q3820" t="s">
        <v>17609</v>
      </c>
      <c r="R3820" t="s">
        <v>44</v>
      </c>
      <c r="S3820" t="s">
        <v>4527</v>
      </c>
      <c r="T3820" s="3">
        <v>45828</v>
      </c>
      <c r="U3820" s="3">
        <v>45831</v>
      </c>
      <c r="V3820" s="2">
        <v>0</v>
      </c>
      <c r="W3820" t="s">
        <v>44</v>
      </c>
      <c r="X3820" t="s">
        <v>44</v>
      </c>
      <c r="Y3820" t="s">
        <v>17610</v>
      </c>
      <c r="Z3820" t="s">
        <v>623</v>
      </c>
      <c r="AA3820" t="s">
        <v>4529</v>
      </c>
      <c r="AB3820" t="s">
        <v>4530</v>
      </c>
      <c r="AC3820" t="s">
        <v>89</v>
      </c>
      <c r="AD3820" t="str">
        <f t="shared" si="59"/>
        <v>10-60</v>
      </c>
      <c r="AE3820" t="str">
        <f>VLOOKUP(AD3820,'Main_Sub Desc'!C:D,2,)</f>
        <v>LPC from invoicing</v>
      </c>
      <c r="AF3820" t="str">
        <f>VLOOKUP(VALUE(H3820),'Main_Sub Desc'!F:G,2,)</f>
        <v>Wtr Rev Late Payment</v>
      </c>
      <c r="AG3820">
        <f>IFERROR(VLOOKUP(VALUE(I3820),'PC Mapping'!A:F,6,),"")</f>
        <v>10469</v>
      </c>
      <c r="AH3820" s="13" t="str">
        <f>VLOOKUP(AG3820,'PC Mapping'!L:M,2,)</f>
        <v>Bolivar Water</v>
      </c>
    </row>
    <row r="3821" spans="1:34" x14ac:dyDescent="0.2">
      <c r="A3821" t="s">
        <v>17608</v>
      </c>
      <c r="B3821" t="s">
        <v>17600</v>
      </c>
      <c r="C3821" t="s">
        <v>4519</v>
      </c>
      <c r="D3821" t="s">
        <v>4520</v>
      </c>
      <c r="E3821" s="3">
        <v>45828</v>
      </c>
      <c r="F3821" t="s">
        <v>44</v>
      </c>
      <c r="G3821" t="s">
        <v>3742</v>
      </c>
      <c r="H3821" t="s">
        <v>3716</v>
      </c>
      <c r="I3821" t="s">
        <v>4534</v>
      </c>
      <c r="J3821" t="s">
        <v>4522</v>
      </c>
      <c r="K3821" s="2">
        <v>-5</v>
      </c>
      <c r="L3821" t="s">
        <v>44</v>
      </c>
      <c r="M3821" s="2">
        <v>-5</v>
      </c>
      <c r="N3821" t="s">
        <v>4523</v>
      </c>
      <c r="O3821" t="s">
        <v>4524</v>
      </c>
      <c r="P3821" t="s">
        <v>15658</v>
      </c>
      <c r="Q3821" t="s">
        <v>17611</v>
      </c>
      <c r="R3821" t="s">
        <v>44</v>
      </c>
      <c r="S3821" t="s">
        <v>4527</v>
      </c>
      <c r="T3821" s="3">
        <v>45828</v>
      </c>
      <c r="U3821" s="3">
        <v>45831</v>
      </c>
      <c r="V3821" s="2">
        <v>0</v>
      </c>
      <c r="W3821" t="s">
        <v>44</v>
      </c>
      <c r="X3821" t="s">
        <v>44</v>
      </c>
      <c r="Y3821" t="s">
        <v>17612</v>
      </c>
      <c r="Z3821" t="s">
        <v>623</v>
      </c>
      <c r="AA3821" t="s">
        <v>4529</v>
      </c>
      <c r="AB3821" t="s">
        <v>4530</v>
      </c>
      <c r="AC3821" t="s">
        <v>89</v>
      </c>
      <c r="AD3821" t="str">
        <f t="shared" si="59"/>
        <v>10-60</v>
      </c>
      <c r="AE3821" t="str">
        <f>VLOOKUP(AD3821,'Main_Sub Desc'!C:D,2,)</f>
        <v>LPC from invoicing</v>
      </c>
      <c r="AF3821" t="str">
        <f>VLOOKUP(VALUE(H3821),'Main_Sub Desc'!F:G,2,)</f>
        <v>Wst Rev Late Payment</v>
      </c>
      <c r="AG3821">
        <f>IFERROR(VLOOKUP(VALUE(I3821),'PC Mapping'!A:F,6,),"")</f>
        <v>10514</v>
      </c>
      <c r="AH3821" s="13" t="str">
        <f>VLOOKUP(AG3821,'PC Mapping'!L:M,2,)</f>
        <v>Bolivar Sewer</v>
      </c>
    </row>
    <row r="3822" spans="1:34" x14ac:dyDescent="0.2">
      <c r="A3822" t="s">
        <v>17613</v>
      </c>
      <c r="B3822" t="s">
        <v>17600</v>
      </c>
      <c r="C3822" t="s">
        <v>4519</v>
      </c>
      <c r="D3822" t="s">
        <v>4520</v>
      </c>
      <c r="E3822" s="3">
        <v>45828</v>
      </c>
      <c r="F3822" t="s">
        <v>44</v>
      </c>
      <c r="G3822" t="s">
        <v>3742</v>
      </c>
      <c r="H3822" t="s">
        <v>3722</v>
      </c>
      <c r="I3822" t="s">
        <v>3752</v>
      </c>
      <c r="J3822" t="s">
        <v>4522</v>
      </c>
      <c r="K3822" s="2">
        <v>-5</v>
      </c>
      <c r="L3822" t="s">
        <v>44</v>
      </c>
      <c r="M3822" s="2">
        <v>-5</v>
      </c>
      <c r="N3822" t="s">
        <v>4523</v>
      </c>
      <c r="O3822" t="s">
        <v>4524</v>
      </c>
      <c r="P3822" t="s">
        <v>17614</v>
      </c>
      <c r="Q3822" t="s">
        <v>17615</v>
      </c>
      <c r="R3822" t="s">
        <v>44</v>
      </c>
      <c r="S3822" t="s">
        <v>4527</v>
      </c>
      <c r="T3822" s="3">
        <v>45828</v>
      </c>
      <c r="U3822" s="3">
        <v>45831</v>
      </c>
      <c r="V3822" s="2">
        <v>0</v>
      </c>
      <c r="W3822" t="s">
        <v>44</v>
      </c>
      <c r="X3822" t="s">
        <v>44</v>
      </c>
      <c r="Y3822" t="s">
        <v>17616</v>
      </c>
      <c r="Z3822" t="s">
        <v>2886</v>
      </c>
      <c r="AA3822" t="s">
        <v>4529</v>
      </c>
      <c r="AB3822" t="s">
        <v>4530</v>
      </c>
      <c r="AC3822" t="s">
        <v>89</v>
      </c>
      <c r="AD3822" t="str">
        <f t="shared" si="59"/>
        <v>10-60</v>
      </c>
      <c r="AE3822" t="str">
        <f>VLOOKUP(AD3822,'Main_Sub Desc'!C:D,2,)</f>
        <v>LPC from invoicing</v>
      </c>
      <c r="AF3822" t="str">
        <f>VLOOKUP(VALUE(H3822),'Main_Sub Desc'!F:G,2,)</f>
        <v>Wtr Rev Late Payment</v>
      </c>
      <c r="AG3822">
        <f>IFERROR(VLOOKUP(VALUE(I3822),'PC Mapping'!A:F,6,),"")</f>
        <v>10719</v>
      </c>
      <c r="AH3822" s="13" t="str">
        <f>VLOOKUP(AG3822,'PC Mapping'!L:M,2,)</f>
        <v>All Other Water</v>
      </c>
    </row>
    <row r="3823" spans="1:34" x14ac:dyDescent="0.2">
      <c r="A3823" t="s">
        <v>17617</v>
      </c>
      <c r="B3823" t="s">
        <v>17618</v>
      </c>
      <c r="C3823" t="s">
        <v>4519</v>
      </c>
      <c r="D3823" t="s">
        <v>4520</v>
      </c>
      <c r="E3823" s="3">
        <v>45832</v>
      </c>
      <c r="F3823" t="s">
        <v>44</v>
      </c>
      <c r="G3823" t="s">
        <v>3742</v>
      </c>
      <c r="H3823" t="s">
        <v>3722</v>
      </c>
      <c r="I3823" t="s">
        <v>3752</v>
      </c>
      <c r="J3823" t="s">
        <v>4522</v>
      </c>
      <c r="K3823" s="2">
        <v>-13.57</v>
      </c>
      <c r="L3823" t="s">
        <v>44</v>
      </c>
      <c r="M3823" s="2">
        <v>-13.57</v>
      </c>
      <c r="N3823" t="s">
        <v>4523</v>
      </c>
      <c r="O3823" t="s">
        <v>4524</v>
      </c>
      <c r="P3823" t="s">
        <v>17619</v>
      </c>
      <c r="Q3823" t="s">
        <v>17620</v>
      </c>
      <c r="R3823" t="s">
        <v>44</v>
      </c>
      <c r="S3823" t="s">
        <v>4527</v>
      </c>
      <c r="T3823" s="3">
        <v>45832</v>
      </c>
      <c r="U3823" s="3">
        <v>45833</v>
      </c>
      <c r="V3823" s="2">
        <v>0</v>
      </c>
      <c r="W3823" t="s">
        <v>44</v>
      </c>
      <c r="X3823" t="s">
        <v>44</v>
      </c>
      <c r="Y3823" t="s">
        <v>17621</v>
      </c>
      <c r="Z3823" t="s">
        <v>2552</v>
      </c>
      <c r="AA3823" t="s">
        <v>4529</v>
      </c>
      <c r="AB3823" t="s">
        <v>4530</v>
      </c>
      <c r="AC3823" t="s">
        <v>89</v>
      </c>
      <c r="AD3823" t="str">
        <f t="shared" si="59"/>
        <v>10-60</v>
      </c>
      <c r="AE3823" t="str">
        <f>VLOOKUP(AD3823,'Main_Sub Desc'!C:D,2,)</f>
        <v>LPC from invoicing</v>
      </c>
      <c r="AF3823" t="str">
        <f>VLOOKUP(VALUE(H3823),'Main_Sub Desc'!F:G,2,)</f>
        <v>Wtr Rev Late Payment</v>
      </c>
      <c r="AG3823">
        <f>IFERROR(VLOOKUP(VALUE(I3823),'PC Mapping'!A:F,6,),"")</f>
        <v>10719</v>
      </c>
      <c r="AH3823" s="13" t="str">
        <f>VLOOKUP(AG3823,'PC Mapping'!L:M,2,)</f>
        <v>All Other Water</v>
      </c>
    </row>
    <row r="3824" spans="1:34" x14ac:dyDescent="0.2">
      <c r="A3824" t="s">
        <v>17622</v>
      </c>
      <c r="B3824" t="s">
        <v>17618</v>
      </c>
      <c r="C3824" t="s">
        <v>4519</v>
      </c>
      <c r="D3824" t="s">
        <v>4520</v>
      </c>
      <c r="E3824" s="3">
        <v>45832</v>
      </c>
      <c r="F3824" t="s">
        <v>44</v>
      </c>
      <c r="G3824" t="s">
        <v>3742</v>
      </c>
      <c r="H3824" t="s">
        <v>3722</v>
      </c>
      <c r="I3824" t="s">
        <v>3752</v>
      </c>
      <c r="J3824" t="s">
        <v>4522</v>
      </c>
      <c r="K3824" s="2">
        <v>-12.04</v>
      </c>
      <c r="L3824" t="s">
        <v>44</v>
      </c>
      <c r="M3824" s="2">
        <v>-12.04</v>
      </c>
      <c r="N3824" t="s">
        <v>4523</v>
      </c>
      <c r="O3824" t="s">
        <v>4524</v>
      </c>
      <c r="P3824" t="s">
        <v>6615</v>
      </c>
      <c r="Q3824" t="s">
        <v>17623</v>
      </c>
      <c r="R3824" t="s">
        <v>44</v>
      </c>
      <c r="S3824" t="s">
        <v>4527</v>
      </c>
      <c r="T3824" s="3">
        <v>45832</v>
      </c>
      <c r="U3824" s="3">
        <v>45833</v>
      </c>
      <c r="V3824" s="2">
        <v>0</v>
      </c>
      <c r="W3824" t="s">
        <v>44</v>
      </c>
      <c r="X3824" t="s">
        <v>44</v>
      </c>
      <c r="Y3824" t="s">
        <v>17624</v>
      </c>
      <c r="Z3824" t="s">
        <v>2079</v>
      </c>
      <c r="AA3824" t="s">
        <v>4529</v>
      </c>
      <c r="AB3824" t="s">
        <v>4530</v>
      </c>
      <c r="AC3824" t="s">
        <v>89</v>
      </c>
      <c r="AD3824" t="str">
        <f t="shared" si="59"/>
        <v>10-60</v>
      </c>
      <c r="AE3824" t="str">
        <f>VLOOKUP(AD3824,'Main_Sub Desc'!C:D,2,)</f>
        <v>LPC from invoicing</v>
      </c>
      <c r="AF3824" t="str">
        <f>VLOOKUP(VALUE(H3824),'Main_Sub Desc'!F:G,2,)</f>
        <v>Wtr Rev Late Payment</v>
      </c>
      <c r="AG3824">
        <f>IFERROR(VLOOKUP(VALUE(I3824),'PC Mapping'!A:F,6,),"")</f>
        <v>10719</v>
      </c>
      <c r="AH3824" s="13" t="str">
        <f>VLOOKUP(AG3824,'PC Mapping'!L:M,2,)</f>
        <v>All Other Water</v>
      </c>
    </row>
    <row r="3825" spans="1:34" x14ac:dyDescent="0.2">
      <c r="A3825" t="s">
        <v>17625</v>
      </c>
      <c r="B3825" t="s">
        <v>17618</v>
      </c>
      <c r="C3825" t="s">
        <v>4519</v>
      </c>
      <c r="D3825" t="s">
        <v>4520</v>
      </c>
      <c r="E3825" s="3">
        <v>45832</v>
      </c>
      <c r="F3825" t="s">
        <v>44</v>
      </c>
      <c r="G3825" t="s">
        <v>3742</v>
      </c>
      <c r="H3825" t="s">
        <v>3722</v>
      </c>
      <c r="I3825" t="s">
        <v>3752</v>
      </c>
      <c r="J3825" t="s">
        <v>4522</v>
      </c>
      <c r="K3825" s="2">
        <v>-13.99</v>
      </c>
      <c r="L3825" t="s">
        <v>44</v>
      </c>
      <c r="M3825" s="2">
        <v>-13.99</v>
      </c>
      <c r="N3825" t="s">
        <v>4523</v>
      </c>
      <c r="O3825" t="s">
        <v>4524</v>
      </c>
      <c r="P3825" t="s">
        <v>17626</v>
      </c>
      <c r="Q3825" t="s">
        <v>17627</v>
      </c>
      <c r="R3825" t="s">
        <v>44</v>
      </c>
      <c r="S3825" t="s">
        <v>4527</v>
      </c>
      <c r="T3825" s="3">
        <v>45832</v>
      </c>
      <c r="U3825" s="3">
        <v>45833</v>
      </c>
      <c r="V3825" s="2">
        <v>0</v>
      </c>
      <c r="W3825" t="s">
        <v>44</v>
      </c>
      <c r="X3825" t="s">
        <v>44</v>
      </c>
      <c r="Y3825" t="s">
        <v>17628</v>
      </c>
      <c r="Z3825" t="s">
        <v>2799</v>
      </c>
      <c r="AA3825" t="s">
        <v>4529</v>
      </c>
      <c r="AB3825" t="s">
        <v>4530</v>
      </c>
      <c r="AC3825" t="s">
        <v>89</v>
      </c>
      <c r="AD3825" t="str">
        <f t="shared" si="59"/>
        <v>10-60</v>
      </c>
      <c r="AE3825" t="str">
        <f>VLOOKUP(AD3825,'Main_Sub Desc'!C:D,2,)</f>
        <v>LPC from invoicing</v>
      </c>
      <c r="AF3825" t="str">
        <f>VLOOKUP(VALUE(H3825),'Main_Sub Desc'!F:G,2,)</f>
        <v>Wtr Rev Late Payment</v>
      </c>
      <c r="AG3825">
        <f>IFERROR(VLOOKUP(VALUE(I3825),'PC Mapping'!A:F,6,),"")</f>
        <v>10719</v>
      </c>
      <c r="AH3825" s="13" t="str">
        <f>VLOOKUP(AG3825,'PC Mapping'!L:M,2,)</f>
        <v>All Other Water</v>
      </c>
    </row>
    <row r="3826" spans="1:34" x14ac:dyDescent="0.2">
      <c r="A3826" t="s">
        <v>17629</v>
      </c>
      <c r="B3826" t="s">
        <v>17618</v>
      </c>
      <c r="C3826" t="s">
        <v>4519</v>
      </c>
      <c r="D3826" t="s">
        <v>4520</v>
      </c>
      <c r="E3826" s="3">
        <v>45832</v>
      </c>
      <c r="F3826" t="s">
        <v>44</v>
      </c>
      <c r="G3826" t="s">
        <v>3742</v>
      </c>
      <c r="H3826" t="s">
        <v>3722</v>
      </c>
      <c r="I3826" t="s">
        <v>3752</v>
      </c>
      <c r="J3826" t="s">
        <v>4522</v>
      </c>
      <c r="K3826" s="2">
        <v>-5</v>
      </c>
      <c r="L3826" t="s">
        <v>44</v>
      </c>
      <c r="M3826" s="2">
        <v>-5</v>
      </c>
      <c r="N3826" t="s">
        <v>4523</v>
      </c>
      <c r="O3826" t="s">
        <v>4524</v>
      </c>
      <c r="P3826" t="s">
        <v>17630</v>
      </c>
      <c r="Q3826" t="s">
        <v>17631</v>
      </c>
      <c r="R3826" t="s">
        <v>44</v>
      </c>
      <c r="S3826" t="s">
        <v>4527</v>
      </c>
      <c r="T3826" s="3">
        <v>45832</v>
      </c>
      <c r="U3826" s="3">
        <v>45833</v>
      </c>
      <c r="V3826" s="2">
        <v>0</v>
      </c>
      <c r="W3826" t="s">
        <v>44</v>
      </c>
      <c r="X3826" t="s">
        <v>44</v>
      </c>
      <c r="Y3826" t="s">
        <v>17632</v>
      </c>
      <c r="Z3826" t="s">
        <v>2688</v>
      </c>
      <c r="AA3826" t="s">
        <v>4529</v>
      </c>
      <c r="AB3826" t="s">
        <v>4530</v>
      </c>
      <c r="AC3826" t="s">
        <v>89</v>
      </c>
      <c r="AD3826" t="str">
        <f t="shared" si="59"/>
        <v>10-60</v>
      </c>
      <c r="AE3826" t="str">
        <f>VLOOKUP(AD3826,'Main_Sub Desc'!C:D,2,)</f>
        <v>LPC from invoicing</v>
      </c>
      <c r="AF3826" t="str">
        <f>VLOOKUP(VALUE(H3826),'Main_Sub Desc'!F:G,2,)</f>
        <v>Wtr Rev Late Payment</v>
      </c>
      <c r="AG3826">
        <f>IFERROR(VLOOKUP(VALUE(I3826),'PC Mapping'!A:F,6,),"")</f>
        <v>10719</v>
      </c>
      <c r="AH3826" s="13" t="str">
        <f>VLOOKUP(AG3826,'PC Mapping'!L:M,2,)</f>
        <v>All Other Water</v>
      </c>
    </row>
    <row r="3827" spans="1:34" x14ac:dyDescent="0.2">
      <c r="A3827" t="s">
        <v>17633</v>
      </c>
      <c r="B3827" t="s">
        <v>17634</v>
      </c>
      <c r="C3827" t="s">
        <v>4519</v>
      </c>
      <c r="D3827" t="s">
        <v>4520</v>
      </c>
      <c r="E3827" s="3">
        <v>45834</v>
      </c>
      <c r="F3827" t="s">
        <v>44</v>
      </c>
      <c r="G3827" t="s">
        <v>3742</v>
      </c>
      <c r="H3827" t="s">
        <v>3722</v>
      </c>
      <c r="I3827" t="s">
        <v>3752</v>
      </c>
      <c r="J3827" t="s">
        <v>4522</v>
      </c>
      <c r="K3827" s="2">
        <v>-5</v>
      </c>
      <c r="L3827" t="s">
        <v>44</v>
      </c>
      <c r="M3827" s="2">
        <v>-5</v>
      </c>
      <c r="N3827" t="s">
        <v>4523</v>
      </c>
      <c r="O3827" t="s">
        <v>4524</v>
      </c>
      <c r="P3827" t="s">
        <v>17635</v>
      </c>
      <c r="Q3827" t="s">
        <v>17636</v>
      </c>
      <c r="R3827" t="s">
        <v>44</v>
      </c>
      <c r="S3827" t="s">
        <v>4527</v>
      </c>
      <c r="T3827" s="3">
        <v>45834</v>
      </c>
      <c r="U3827" s="3">
        <v>45835</v>
      </c>
      <c r="V3827" s="2">
        <v>0</v>
      </c>
      <c r="W3827" t="s">
        <v>44</v>
      </c>
      <c r="X3827" t="s">
        <v>44</v>
      </c>
      <c r="Y3827" t="s">
        <v>17637</v>
      </c>
      <c r="Z3827" t="s">
        <v>2862</v>
      </c>
      <c r="AA3827" t="s">
        <v>4529</v>
      </c>
      <c r="AB3827" t="s">
        <v>4530</v>
      </c>
      <c r="AC3827" t="s">
        <v>89</v>
      </c>
      <c r="AD3827" t="str">
        <f t="shared" si="59"/>
        <v>10-60</v>
      </c>
      <c r="AE3827" t="str">
        <f>VLOOKUP(AD3827,'Main_Sub Desc'!C:D,2,)</f>
        <v>LPC from invoicing</v>
      </c>
      <c r="AF3827" t="str">
        <f>VLOOKUP(VALUE(H3827),'Main_Sub Desc'!F:G,2,)</f>
        <v>Wtr Rev Late Payment</v>
      </c>
      <c r="AG3827">
        <f>IFERROR(VLOOKUP(VALUE(I3827),'PC Mapping'!A:F,6,),"")</f>
        <v>10719</v>
      </c>
      <c r="AH3827" s="13" t="str">
        <f>VLOOKUP(AG3827,'PC Mapping'!L:M,2,)</f>
        <v>All Other Water</v>
      </c>
    </row>
    <row r="3828" spans="1:34" x14ac:dyDescent="0.2">
      <c r="A3828" t="s">
        <v>17638</v>
      </c>
      <c r="B3828" t="s">
        <v>17634</v>
      </c>
      <c r="C3828" t="s">
        <v>4519</v>
      </c>
      <c r="D3828" t="s">
        <v>4520</v>
      </c>
      <c r="E3828" s="3">
        <v>45834</v>
      </c>
      <c r="F3828" t="s">
        <v>44</v>
      </c>
      <c r="G3828" t="s">
        <v>3742</v>
      </c>
      <c r="H3828" t="s">
        <v>3722</v>
      </c>
      <c r="I3828" t="s">
        <v>3752</v>
      </c>
      <c r="J3828" t="s">
        <v>4522</v>
      </c>
      <c r="K3828" s="2">
        <v>-5</v>
      </c>
      <c r="L3828" t="s">
        <v>44</v>
      </c>
      <c r="M3828" s="2">
        <v>-5</v>
      </c>
      <c r="N3828" t="s">
        <v>4523</v>
      </c>
      <c r="O3828" t="s">
        <v>4524</v>
      </c>
      <c r="P3828" t="s">
        <v>8850</v>
      </c>
      <c r="Q3828" t="s">
        <v>17639</v>
      </c>
      <c r="R3828" t="s">
        <v>44</v>
      </c>
      <c r="S3828" t="s">
        <v>4527</v>
      </c>
      <c r="T3828" s="3">
        <v>45834</v>
      </c>
      <c r="U3828" s="3">
        <v>45835</v>
      </c>
      <c r="V3828" s="2">
        <v>0</v>
      </c>
      <c r="W3828" t="s">
        <v>44</v>
      </c>
      <c r="X3828" t="s">
        <v>44</v>
      </c>
      <c r="Y3828" t="s">
        <v>17640</v>
      </c>
      <c r="Z3828" t="s">
        <v>2599</v>
      </c>
      <c r="AA3828" t="s">
        <v>4529</v>
      </c>
      <c r="AB3828" t="s">
        <v>4530</v>
      </c>
      <c r="AC3828" t="s">
        <v>89</v>
      </c>
      <c r="AD3828" t="str">
        <f t="shared" si="59"/>
        <v>10-60</v>
      </c>
      <c r="AE3828" t="str">
        <f>VLOOKUP(AD3828,'Main_Sub Desc'!C:D,2,)</f>
        <v>LPC from invoicing</v>
      </c>
      <c r="AF3828" t="str">
        <f>VLOOKUP(VALUE(H3828),'Main_Sub Desc'!F:G,2,)</f>
        <v>Wtr Rev Late Payment</v>
      </c>
      <c r="AG3828">
        <f>IFERROR(VLOOKUP(VALUE(I3828),'PC Mapping'!A:F,6,),"")</f>
        <v>10719</v>
      </c>
      <c r="AH3828" s="13" t="str">
        <f>VLOOKUP(AG3828,'PC Mapping'!L:M,2,)</f>
        <v>All Other Water</v>
      </c>
    </row>
    <row r="3829" spans="1:34" x14ac:dyDescent="0.2">
      <c r="A3829" t="s">
        <v>17641</v>
      </c>
      <c r="B3829" t="s">
        <v>17634</v>
      </c>
      <c r="C3829" t="s">
        <v>4519</v>
      </c>
      <c r="D3829" t="s">
        <v>4520</v>
      </c>
      <c r="E3829" s="3">
        <v>45834</v>
      </c>
      <c r="F3829" t="s">
        <v>44</v>
      </c>
      <c r="G3829" t="s">
        <v>3742</v>
      </c>
      <c r="H3829" t="s">
        <v>3722</v>
      </c>
      <c r="I3829" t="s">
        <v>3752</v>
      </c>
      <c r="J3829" t="s">
        <v>4522</v>
      </c>
      <c r="K3829" s="2">
        <v>-5</v>
      </c>
      <c r="L3829" t="s">
        <v>44</v>
      </c>
      <c r="M3829" s="2">
        <v>-5</v>
      </c>
      <c r="N3829" t="s">
        <v>4523</v>
      </c>
      <c r="O3829" t="s">
        <v>4524</v>
      </c>
      <c r="P3829" t="s">
        <v>17074</v>
      </c>
      <c r="Q3829" t="s">
        <v>17642</v>
      </c>
      <c r="R3829" t="s">
        <v>44</v>
      </c>
      <c r="S3829" t="s">
        <v>4527</v>
      </c>
      <c r="T3829" s="3">
        <v>45834</v>
      </c>
      <c r="U3829" s="3">
        <v>45835</v>
      </c>
      <c r="V3829" s="2">
        <v>0</v>
      </c>
      <c r="W3829" t="s">
        <v>44</v>
      </c>
      <c r="X3829" t="s">
        <v>44</v>
      </c>
      <c r="Y3829" t="s">
        <v>17643</v>
      </c>
      <c r="Z3829" t="s">
        <v>2553</v>
      </c>
      <c r="AA3829" t="s">
        <v>4529</v>
      </c>
      <c r="AB3829" t="s">
        <v>4530</v>
      </c>
      <c r="AC3829" t="s">
        <v>89</v>
      </c>
      <c r="AD3829" t="str">
        <f t="shared" si="59"/>
        <v>10-60</v>
      </c>
      <c r="AE3829" t="str">
        <f>VLOOKUP(AD3829,'Main_Sub Desc'!C:D,2,)</f>
        <v>LPC from invoicing</v>
      </c>
      <c r="AF3829" t="str">
        <f>VLOOKUP(VALUE(H3829),'Main_Sub Desc'!F:G,2,)</f>
        <v>Wtr Rev Late Payment</v>
      </c>
      <c r="AG3829">
        <f>IFERROR(VLOOKUP(VALUE(I3829),'PC Mapping'!A:F,6,),"")</f>
        <v>10719</v>
      </c>
      <c r="AH3829" s="13" t="str">
        <f>VLOOKUP(AG3829,'PC Mapping'!L:M,2,)</f>
        <v>All Other Water</v>
      </c>
    </row>
    <row r="3830" spans="1:34" x14ac:dyDescent="0.2">
      <c r="A3830" t="s">
        <v>17644</v>
      </c>
      <c r="B3830" t="s">
        <v>17634</v>
      </c>
      <c r="C3830" t="s">
        <v>4519</v>
      </c>
      <c r="D3830" t="s">
        <v>4520</v>
      </c>
      <c r="E3830" s="3">
        <v>45834</v>
      </c>
      <c r="F3830" t="s">
        <v>44</v>
      </c>
      <c r="G3830" t="s">
        <v>3742</v>
      </c>
      <c r="H3830" t="s">
        <v>3722</v>
      </c>
      <c r="I3830" t="s">
        <v>3752</v>
      </c>
      <c r="J3830" t="s">
        <v>4522</v>
      </c>
      <c r="K3830" s="2">
        <v>-5</v>
      </c>
      <c r="L3830" t="s">
        <v>44</v>
      </c>
      <c r="M3830" s="2">
        <v>-5</v>
      </c>
      <c r="N3830" t="s">
        <v>4523</v>
      </c>
      <c r="O3830" t="s">
        <v>4524</v>
      </c>
      <c r="P3830" t="s">
        <v>8863</v>
      </c>
      <c r="Q3830" t="s">
        <v>17645</v>
      </c>
      <c r="R3830" t="s">
        <v>44</v>
      </c>
      <c r="S3830" t="s">
        <v>4527</v>
      </c>
      <c r="T3830" s="3">
        <v>45834</v>
      </c>
      <c r="U3830" s="3">
        <v>45835</v>
      </c>
      <c r="V3830" s="2">
        <v>0</v>
      </c>
      <c r="W3830" t="s">
        <v>44</v>
      </c>
      <c r="X3830" t="s">
        <v>44</v>
      </c>
      <c r="Y3830" t="s">
        <v>17646</v>
      </c>
      <c r="Z3830" t="s">
        <v>3400</v>
      </c>
      <c r="AA3830" t="s">
        <v>4529</v>
      </c>
      <c r="AB3830" t="s">
        <v>4530</v>
      </c>
      <c r="AC3830" t="s">
        <v>89</v>
      </c>
      <c r="AD3830" t="str">
        <f t="shared" si="59"/>
        <v>10-60</v>
      </c>
      <c r="AE3830" t="str">
        <f>VLOOKUP(AD3830,'Main_Sub Desc'!C:D,2,)</f>
        <v>LPC from invoicing</v>
      </c>
      <c r="AF3830" t="str">
        <f>VLOOKUP(VALUE(H3830),'Main_Sub Desc'!F:G,2,)</f>
        <v>Wtr Rev Late Payment</v>
      </c>
      <c r="AG3830">
        <f>IFERROR(VLOOKUP(VALUE(I3830),'PC Mapping'!A:F,6,),"")</f>
        <v>10719</v>
      </c>
      <c r="AH3830" s="13" t="str">
        <f>VLOOKUP(AG3830,'PC Mapping'!L:M,2,)</f>
        <v>All Other Water</v>
      </c>
    </row>
    <row r="3831" spans="1:34" x14ac:dyDescent="0.2">
      <c r="A3831" t="s">
        <v>17647</v>
      </c>
      <c r="B3831" t="s">
        <v>17634</v>
      </c>
      <c r="C3831" t="s">
        <v>4519</v>
      </c>
      <c r="D3831" t="s">
        <v>4520</v>
      </c>
      <c r="E3831" s="3">
        <v>45834</v>
      </c>
      <c r="F3831" t="s">
        <v>44</v>
      </c>
      <c r="G3831" t="s">
        <v>3742</v>
      </c>
      <c r="H3831" t="s">
        <v>3716</v>
      </c>
      <c r="I3831" t="s">
        <v>4534</v>
      </c>
      <c r="J3831" t="s">
        <v>4522</v>
      </c>
      <c r="K3831" s="2">
        <v>-5</v>
      </c>
      <c r="L3831" t="s">
        <v>44</v>
      </c>
      <c r="M3831" s="2">
        <v>-5</v>
      </c>
      <c r="N3831" t="s">
        <v>4523</v>
      </c>
      <c r="O3831" t="s">
        <v>4524</v>
      </c>
      <c r="P3831" t="s">
        <v>17648</v>
      </c>
      <c r="Q3831" t="s">
        <v>17649</v>
      </c>
      <c r="R3831" t="s">
        <v>44</v>
      </c>
      <c r="S3831" t="s">
        <v>4527</v>
      </c>
      <c r="T3831" s="3">
        <v>45834</v>
      </c>
      <c r="U3831" s="3">
        <v>45835</v>
      </c>
      <c r="V3831" s="2">
        <v>0</v>
      </c>
      <c r="W3831" t="s">
        <v>44</v>
      </c>
      <c r="X3831" t="s">
        <v>44</v>
      </c>
      <c r="Y3831" t="s">
        <v>17650</v>
      </c>
      <c r="Z3831" t="s">
        <v>628</v>
      </c>
      <c r="AA3831" t="s">
        <v>4529</v>
      </c>
      <c r="AB3831" t="s">
        <v>4530</v>
      </c>
      <c r="AC3831" t="s">
        <v>89</v>
      </c>
      <c r="AD3831" t="str">
        <f t="shared" si="59"/>
        <v>10-60</v>
      </c>
      <c r="AE3831" t="str">
        <f>VLOOKUP(AD3831,'Main_Sub Desc'!C:D,2,)</f>
        <v>LPC from invoicing</v>
      </c>
      <c r="AF3831" t="str">
        <f>VLOOKUP(VALUE(H3831),'Main_Sub Desc'!F:G,2,)</f>
        <v>Wst Rev Late Payment</v>
      </c>
      <c r="AG3831">
        <f>IFERROR(VLOOKUP(VALUE(I3831),'PC Mapping'!A:F,6,),"")</f>
        <v>10514</v>
      </c>
      <c r="AH3831" s="13" t="str">
        <f>VLOOKUP(AG3831,'PC Mapping'!L:M,2,)</f>
        <v>Bolivar Sewer</v>
      </c>
    </row>
    <row r="3832" spans="1:34" x14ac:dyDescent="0.2">
      <c r="A3832" t="s">
        <v>17647</v>
      </c>
      <c r="B3832" t="s">
        <v>17634</v>
      </c>
      <c r="C3832" t="s">
        <v>4519</v>
      </c>
      <c r="D3832" t="s">
        <v>4520</v>
      </c>
      <c r="E3832" s="3">
        <v>45834</v>
      </c>
      <c r="F3832" t="s">
        <v>44</v>
      </c>
      <c r="G3832" t="s">
        <v>3742</v>
      </c>
      <c r="H3832" t="s">
        <v>3722</v>
      </c>
      <c r="I3832" t="s">
        <v>4538</v>
      </c>
      <c r="J3832" t="s">
        <v>4522</v>
      </c>
      <c r="K3832" s="2">
        <v>-5</v>
      </c>
      <c r="L3832" t="s">
        <v>44</v>
      </c>
      <c r="M3832" s="2">
        <v>-5</v>
      </c>
      <c r="N3832" t="s">
        <v>4523</v>
      </c>
      <c r="O3832" t="s">
        <v>4524</v>
      </c>
      <c r="P3832" t="s">
        <v>17648</v>
      </c>
      <c r="Q3832" t="s">
        <v>17651</v>
      </c>
      <c r="R3832" t="s">
        <v>44</v>
      </c>
      <c r="S3832" t="s">
        <v>4527</v>
      </c>
      <c r="T3832" s="3">
        <v>45834</v>
      </c>
      <c r="U3832" s="3">
        <v>45835</v>
      </c>
      <c r="V3832" s="2">
        <v>0</v>
      </c>
      <c r="W3832" t="s">
        <v>44</v>
      </c>
      <c r="X3832" t="s">
        <v>44</v>
      </c>
      <c r="Y3832" t="s">
        <v>17652</v>
      </c>
      <c r="Z3832" t="s">
        <v>628</v>
      </c>
      <c r="AA3832" t="s">
        <v>4529</v>
      </c>
      <c r="AB3832" t="s">
        <v>4530</v>
      </c>
      <c r="AC3832" t="s">
        <v>89</v>
      </c>
      <c r="AD3832" t="str">
        <f t="shared" si="59"/>
        <v>10-60</v>
      </c>
      <c r="AE3832" t="str">
        <f>VLOOKUP(AD3832,'Main_Sub Desc'!C:D,2,)</f>
        <v>LPC from invoicing</v>
      </c>
      <c r="AF3832" t="str">
        <f>VLOOKUP(VALUE(H3832),'Main_Sub Desc'!F:G,2,)</f>
        <v>Wtr Rev Late Payment</v>
      </c>
      <c r="AG3832">
        <f>IFERROR(VLOOKUP(VALUE(I3832),'PC Mapping'!A:F,6,),"")</f>
        <v>10469</v>
      </c>
      <c r="AH3832" s="13" t="str">
        <f>VLOOKUP(AG3832,'PC Mapping'!L:M,2,)</f>
        <v>Bolivar Water</v>
      </c>
    </row>
    <row r="3833" spans="1:34" x14ac:dyDescent="0.2">
      <c r="A3833" t="s">
        <v>17653</v>
      </c>
      <c r="B3833" t="s">
        <v>17634</v>
      </c>
      <c r="C3833" t="s">
        <v>4519</v>
      </c>
      <c r="D3833" t="s">
        <v>4520</v>
      </c>
      <c r="E3833" s="3">
        <v>45834</v>
      </c>
      <c r="F3833" t="s">
        <v>44</v>
      </c>
      <c r="G3833" t="s">
        <v>3742</v>
      </c>
      <c r="H3833" t="s">
        <v>3722</v>
      </c>
      <c r="I3833" t="s">
        <v>3752</v>
      </c>
      <c r="J3833" t="s">
        <v>4522</v>
      </c>
      <c r="K3833" s="2">
        <v>-5.0199999999999996</v>
      </c>
      <c r="L3833" t="s">
        <v>44</v>
      </c>
      <c r="M3833" s="2">
        <v>-5.0199999999999996</v>
      </c>
      <c r="N3833" t="s">
        <v>4523</v>
      </c>
      <c r="O3833" t="s">
        <v>4524</v>
      </c>
      <c r="P3833" t="s">
        <v>5512</v>
      </c>
      <c r="Q3833" t="s">
        <v>17654</v>
      </c>
      <c r="R3833" t="s">
        <v>44</v>
      </c>
      <c r="S3833" t="s">
        <v>4527</v>
      </c>
      <c r="T3833" s="3">
        <v>45834</v>
      </c>
      <c r="U3833" s="3">
        <v>45835</v>
      </c>
      <c r="V3833" s="2">
        <v>0</v>
      </c>
      <c r="W3833" t="s">
        <v>44</v>
      </c>
      <c r="X3833" t="s">
        <v>44</v>
      </c>
      <c r="Y3833" t="s">
        <v>17655</v>
      </c>
      <c r="Z3833" t="s">
        <v>2637</v>
      </c>
      <c r="AA3833" t="s">
        <v>4529</v>
      </c>
      <c r="AB3833" t="s">
        <v>4530</v>
      </c>
      <c r="AC3833" t="s">
        <v>99</v>
      </c>
      <c r="AD3833" t="str">
        <f t="shared" si="59"/>
        <v>10-60</v>
      </c>
      <c r="AE3833" t="str">
        <f>VLOOKUP(AD3833,'Main_Sub Desc'!C:D,2,)</f>
        <v>LPC from invoicing</v>
      </c>
      <c r="AF3833" t="str">
        <f>VLOOKUP(VALUE(H3833),'Main_Sub Desc'!F:G,2,)</f>
        <v>Wtr Rev Late Payment</v>
      </c>
      <c r="AG3833">
        <f>IFERROR(VLOOKUP(VALUE(I3833),'PC Mapping'!A:F,6,),"")</f>
        <v>10719</v>
      </c>
      <c r="AH3833" s="13" t="str">
        <f>VLOOKUP(AG3833,'PC Mapping'!L:M,2,)</f>
        <v>All Other Water</v>
      </c>
    </row>
    <row r="3834" spans="1:34" x14ac:dyDescent="0.2">
      <c r="A3834" t="s">
        <v>17656</v>
      </c>
      <c r="B3834" t="s">
        <v>17657</v>
      </c>
      <c r="C3834" t="s">
        <v>4519</v>
      </c>
      <c r="D3834" t="s">
        <v>4520</v>
      </c>
      <c r="E3834" s="3">
        <v>45834</v>
      </c>
      <c r="F3834" t="s">
        <v>44</v>
      </c>
      <c r="G3834" t="s">
        <v>3742</v>
      </c>
      <c r="H3834" t="s">
        <v>3722</v>
      </c>
      <c r="I3834" t="s">
        <v>3752</v>
      </c>
      <c r="J3834" t="s">
        <v>4522</v>
      </c>
      <c r="K3834" s="2">
        <v>-5</v>
      </c>
      <c r="L3834" t="s">
        <v>44</v>
      </c>
      <c r="M3834" s="2">
        <v>-5</v>
      </c>
      <c r="N3834" t="s">
        <v>4523</v>
      </c>
      <c r="O3834" t="s">
        <v>4524</v>
      </c>
      <c r="P3834" t="s">
        <v>14792</v>
      </c>
      <c r="Q3834" t="s">
        <v>17658</v>
      </c>
      <c r="R3834" t="s">
        <v>44</v>
      </c>
      <c r="S3834" t="s">
        <v>4527</v>
      </c>
      <c r="T3834" s="3">
        <v>45834</v>
      </c>
      <c r="U3834" s="3">
        <v>45835</v>
      </c>
      <c r="V3834" s="2">
        <v>0</v>
      </c>
      <c r="W3834" t="s">
        <v>44</v>
      </c>
      <c r="X3834" t="s">
        <v>44</v>
      </c>
      <c r="Y3834" t="s">
        <v>15776</v>
      </c>
      <c r="Z3834" t="s">
        <v>15777</v>
      </c>
      <c r="AA3834" t="s">
        <v>4529</v>
      </c>
      <c r="AB3834" t="s">
        <v>4530</v>
      </c>
      <c r="AC3834" t="s">
        <v>89</v>
      </c>
      <c r="AD3834" t="str">
        <f t="shared" si="59"/>
        <v>10-60</v>
      </c>
      <c r="AE3834" t="str">
        <f>VLOOKUP(AD3834,'Main_Sub Desc'!C:D,2,)</f>
        <v>LPC from invoicing</v>
      </c>
      <c r="AF3834" t="str">
        <f>VLOOKUP(VALUE(H3834),'Main_Sub Desc'!F:G,2,)</f>
        <v>Wtr Rev Late Payment</v>
      </c>
      <c r="AG3834">
        <f>IFERROR(VLOOKUP(VALUE(I3834),'PC Mapping'!A:F,6,),"")</f>
        <v>10719</v>
      </c>
      <c r="AH3834" s="13" t="str">
        <f>VLOOKUP(AG3834,'PC Mapping'!L:M,2,)</f>
        <v>All Other Water</v>
      </c>
    </row>
    <row r="3835" spans="1:34" x14ac:dyDescent="0.2">
      <c r="A3835" t="s">
        <v>17659</v>
      </c>
      <c r="B3835" t="s">
        <v>17657</v>
      </c>
      <c r="C3835" t="s">
        <v>4519</v>
      </c>
      <c r="D3835" t="s">
        <v>4520</v>
      </c>
      <c r="E3835" s="3">
        <v>45834</v>
      </c>
      <c r="F3835" t="s">
        <v>44</v>
      </c>
      <c r="G3835" t="s">
        <v>3742</v>
      </c>
      <c r="H3835" t="s">
        <v>3722</v>
      </c>
      <c r="I3835" t="s">
        <v>3752</v>
      </c>
      <c r="J3835" t="s">
        <v>4522</v>
      </c>
      <c r="K3835" s="2">
        <v>-11.41</v>
      </c>
      <c r="L3835" t="s">
        <v>44</v>
      </c>
      <c r="M3835" s="2">
        <v>-11.41</v>
      </c>
      <c r="N3835" t="s">
        <v>4523</v>
      </c>
      <c r="O3835" t="s">
        <v>4524</v>
      </c>
      <c r="P3835" t="s">
        <v>15783</v>
      </c>
      <c r="Q3835" t="s">
        <v>17660</v>
      </c>
      <c r="R3835" t="s">
        <v>44</v>
      </c>
      <c r="S3835" t="s">
        <v>4527</v>
      </c>
      <c r="T3835" s="3">
        <v>45834</v>
      </c>
      <c r="U3835" s="3">
        <v>45835</v>
      </c>
      <c r="V3835" s="2">
        <v>0</v>
      </c>
      <c r="W3835" t="s">
        <v>44</v>
      </c>
      <c r="X3835" t="s">
        <v>44</v>
      </c>
      <c r="Y3835" t="s">
        <v>15785</v>
      </c>
      <c r="Z3835" t="s">
        <v>2311</v>
      </c>
      <c r="AA3835" t="s">
        <v>4529</v>
      </c>
      <c r="AB3835" t="s">
        <v>4530</v>
      </c>
      <c r="AC3835" t="s">
        <v>89</v>
      </c>
      <c r="AD3835" t="str">
        <f t="shared" si="59"/>
        <v>10-60</v>
      </c>
      <c r="AE3835" t="str">
        <f>VLOOKUP(AD3835,'Main_Sub Desc'!C:D,2,)</f>
        <v>LPC from invoicing</v>
      </c>
      <c r="AF3835" t="str">
        <f>VLOOKUP(VALUE(H3835),'Main_Sub Desc'!F:G,2,)</f>
        <v>Wtr Rev Late Payment</v>
      </c>
      <c r="AG3835">
        <f>IFERROR(VLOOKUP(VALUE(I3835),'PC Mapping'!A:F,6,),"")</f>
        <v>10719</v>
      </c>
      <c r="AH3835" s="13" t="str">
        <f>VLOOKUP(AG3835,'PC Mapping'!L:M,2,)</f>
        <v>All Other Water</v>
      </c>
    </row>
    <row r="3836" spans="1:34" x14ac:dyDescent="0.2">
      <c r="A3836" t="s">
        <v>17661</v>
      </c>
      <c r="B3836" t="s">
        <v>17662</v>
      </c>
      <c r="C3836" t="s">
        <v>4519</v>
      </c>
      <c r="D3836" t="s">
        <v>4520</v>
      </c>
      <c r="E3836" s="3">
        <v>45813</v>
      </c>
      <c r="F3836" t="s">
        <v>44</v>
      </c>
      <c r="G3836" t="s">
        <v>3742</v>
      </c>
      <c r="H3836" t="s">
        <v>3722</v>
      </c>
      <c r="I3836" t="s">
        <v>3752</v>
      </c>
      <c r="J3836" t="s">
        <v>4522</v>
      </c>
      <c r="K3836" s="2">
        <v>-5</v>
      </c>
      <c r="L3836" t="s">
        <v>44</v>
      </c>
      <c r="M3836" s="2">
        <v>-5</v>
      </c>
      <c r="N3836" t="s">
        <v>4523</v>
      </c>
      <c r="O3836" t="s">
        <v>4524</v>
      </c>
      <c r="P3836" t="s">
        <v>17663</v>
      </c>
      <c r="Q3836" t="s">
        <v>17664</v>
      </c>
      <c r="R3836" t="s">
        <v>44</v>
      </c>
      <c r="S3836" t="s">
        <v>4527</v>
      </c>
      <c r="T3836" s="3">
        <v>45813</v>
      </c>
      <c r="U3836" s="3">
        <v>45814</v>
      </c>
      <c r="V3836" s="2">
        <v>0</v>
      </c>
      <c r="W3836" t="s">
        <v>44</v>
      </c>
      <c r="X3836" t="s">
        <v>44</v>
      </c>
      <c r="Y3836" t="s">
        <v>17665</v>
      </c>
      <c r="Z3836" t="s">
        <v>17666</v>
      </c>
      <c r="AA3836" t="s">
        <v>4529</v>
      </c>
      <c r="AB3836" t="s">
        <v>4530</v>
      </c>
      <c r="AC3836" t="s">
        <v>89</v>
      </c>
      <c r="AD3836" t="str">
        <f t="shared" si="59"/>
        <v>10-60</v>
      </c>
      <c r="AE3836" t="str">
        <f>VLOOKUP(AD3836,'Main_Sub Desc'!C:D,2,)</f>
        <v>LPC from invoicing</v>
      </c>
      <c r="AF3836" t="str">
        <f>VLOOKUP(VALUE(H3836),'Main_Sub Desc'!F:G,2,)</f>
        <v>Wtr Rev Late Payment</v>
      </c>
      <c r="AG3836">
        <f>IFERROR(VLOOKUP(VALUE(I3836),'PC Mapping'!A:F,6,),"")</f>
        <v>10719</v>
      </c>
      <c r="AH3836" s="13" t="str">
        <f>VLOOKUP(AG3836,'PC Mapping'!L:M,2,)</f>
        <v>All Other Water</v>
      </c>
    </row>
    <row r="3837" spans="1:34" x14ac:dyDescent="0.2">
      <c r="A3837" t="s">
        <v>17667</v>
      </c>
      <c r="B3837" t="s">
        <v>17662</v>
      </c>
      <c r="C3837" t="s">
        <v>4519</v>
      </c>
      <c r="D3837" t="s">
        <v>4520</v>
      </c>
      <c r="E3837" s="3">
        <v>45813</v>
      </c>
      <c r="F3837" t="s">
        <v>44</v>
      </c>
      <c r="G3837" t="s">
        <v>3742</v>
      </c>
      <c r="H3837" t="s">
        <v>3722</v>
      </c>
      <c r="I3837" t="s">
        <v>3752</v>
      </c>
      <c r="J3837" t="s">
        <v>4522</v>
      </c>
      <c r="K3837" s="2">
        <v>-5</v>
      </c>
      <c r="L3837" t="s">
        <v>44</v>
      </c>
      <c r="M3837" s="2">
        <v>-5</v>
      </c>
      <c r="N3837" t="s">
        <v>4523</v>
      </c>
      <c r="O3837" t="s">
        <v>4524</v>
      </c>
      <c r="P3837" t="s">
        <v>9972</v>
      </c>
      <c r="Q3837" t="s">
        <v>17668</v>
      </c>
      <c r="R3837" t="s">
        <v>44</v>
      </c>
      <c r="S3837" t="s">
        <v>4527</v>
      </c>
      <c r="T3837" s="3">
        <v>45813</v>
      </c>
      <c r="U3837" s="3">
        <v>45814</v>
      </c>
      <c r="V3837" s="2">
        <v>0</v>
      </c>
      <c r="W3837" t="s">
        <v>44</v>
      </c>
      <c r="X3837" t="s">
        <v>44</v>
      </c>
      <c r="Y3837" t="s">
        <v>17669</v>
      </c>
      <c r="Z3837" t="s">
        <v>2728</v>
      </c>
      <c r="AA3837" t="s">
        <v>4529</v>
      </c>
      <c r="AB3837" t="s">
        <v>4530</v>
      </c>
      <c r="AC3837" t="s">
        <v>89</v>
      </c>
      <c r="AD3837" t="str">
        <f t="shared" si="59"/>
        <v>10-60</v>
      </c>
      <c r="AE3837" t="str">
        <f>VLOOKUP(AD3837,'Main_Sub Desc'!C:D,2,)</f>
        <v>LPC from invoicing</v>
      </c>
      <c r="AF3837" t="str">
        <f>VLOOKUP(VALUE(H3837),'Main_Sub Desc'!F:G,2,)</f>
        <v>Wtr Rev Late Payment</v>
      </c>
      <c r="AG3837">
        <f>IFERROR(VLOOKUP(VALUE(I3837),'PC Mapping'!A:F,6,),"")</f>
        <v>10719</v>
      </c>
      <c r="AH3837" s="13" t="str">
        <f>VLOOKUP(AG3837,'PC Mapping'!L:M,2,)</f>
        <v>All Other Water</v>
      </c>
    </row>
    <row r="3838" spans="1:34" x14ac:dyDescent="0.2">
      <c r="A3838" t="s">
        <v>17670</v>
      </c>
      <c r="B3838" t="s">
        <v>17662</v>
      </c>
      <c r="C3838" t="s">
        <v>4519</v>
      </c>
      <c r="D3838" t="s">
        <v>4520</v>
      </c>
      <c r="E3838" s="3">
        <v>45813</v>
      </c>
      <c r="F3838" t="s">
        <v>44</v>
      </c>
      <c r="G3838" t="s">
        <v>3742</v>
      </c>
      <c r="H3838" t="s">
        <v>3722</v>
      </c>
      <c r="I3838" t="s">
        <v>3752</v>
      </c>
      <c r="J3838" t="s">
        <v>4522</v>
      </c>
      <c r="K3838" s="2">
        <v>-5</v>
      </c>
      <c r="L3838" t="s">
        <v>44</v>
      </c>
      <c r="M3838" s="2">
        <v>-5</v>
      </c>
      <c r="N3838" t="s">
        <v>4523</v>
      </c>
      <c r="O3838" t="s">
        <v>4524</v>
      </c>
      <c r="P3838" t="s">
        <v>17671</v>
      </c>
      <c r="Q3838" t="s">
        <v>17672</v>
      </c>
      <c r="R3838" t="s">
        <v>44</v>
      </c>
      <c r="S3838" t="s">
        <v>4527</v>
      </c>
      <c r="T3838" s="3">
        <v>45813</v>
      </c>
      <c r="U3838" s="3">
        <v>45814</v>
      </c>
      <c r="V3838" s="2">
        <v>0</v>
      </c>
      <c r="W3838" t="s">
        <v>44</v>
      </c>
      <c r="X3838" t="s">
        <v>44</v>
      </c>
      <c r="Y3838" t="s">
        <v>17673</v>
      </c>
      <c r="Z3838" t="s">
        <v>2704</v>
      </c>
      <c r="AA3838" t="s">
        <v>4529</v>
      </c>
      <c r="AB3838" t="s">
        <v>4530</v>
      </c>
      <c r="AC3838" t="s">
        <v>89</v>
      </c>
      <c r="AD3838" t="str">
        <f t="shared" si="59"/>
        <v>10-60</v>
      </c>
      <c r="AE3838" t="str">
        <f>VLOOKUP(AD3838,'Main_Sub Desc'!C:D,2,)</f>
        <v>LPC from invoicing</v>
      </c>
      <c r="AF3838" t="str">
        <f>VLOOKUP(VALUE(H3838),'Main_Sub Desc'!F:G,2,)</f>
        <v>Wtr Rev Late Payment</v>
      </c>
      <c r="AG3838">
        <f>IFERROR(VLOOKUP(VALUE(I3838),'PC Mapping'!A:F,6,),"")</f>
        <v>10719</v>
      </c>
      <c r="AH3838" s="13" t="str">
        <f>VLOOKUP(AG3838,'PC Mapping'!L:M,2,)</f>
        <v>All Other Water</v>
      </c>
    </row>
    <row r="3839" spans="1:34" x14ac:dyDescent="0.2">
      <c r="A3839" t="s">
        <v>17674</v>
      </c>
      <c r="B3839" t="s">
        <v>17662</v>
      </c>
      <c r="C3839" t="s">
        <v>4519</v>
      </c>
      <c r="D3839" t="s">
        <v>4520</v>
      </c>
      <c r="E3839" s="3">
        <v>45813</v>
      </c>
      <c r="F3839" t="s">
        <v>44</v>
      </c>
      <c r="G3839" t="s">
        <v>3742</v>
      </c>
      <c r="H3839" t="s">
        <v>3722</v>
      </c>
      <c r="I3839" t="s">
        <v>3752</v>
      </c>
      <c r="J3839" t="s">
        <v>4522</v>
      </c>
      <c r="K3839" s="2">
        <v>-10.58</v>
      </c>
      <c r="L3839" t="s">
        <v>44</v>
      </c>
      <c r="M3839" s="2">
        <v>-10.58</v>
      </c>
      <c r="N3839" t="s">
        <v>4523</v>
      </c>
      <c r="O3839" t="s">
        <v>4524</v>
      </c>
      <c r="P3839" t="s">
        <v>7418</v>
      </c>
      <c r="Q3839" t="s">
        <v>17675</v>
      </c>
      <c r="R3839" t="s">
        <v>44</v>
      </c>
      <c r="S3839" t="s">
        <v>4527</v>
      </c>
      <c r="T3839" s="3">
        <v>45813</v>
      </c>
      <c r="U3839" s="3">
        <v>45814</v>
      </c>
      <c r="V3839" s="2">
        <v>0</v>
      </c>
      <c r="W3839" t="s">
        <v>44</v>
      </c>
      <c r="X3839" t="s">
        <v>44</v>
      </c>
      <c r="Y3839" t="s">
        <v>17676</v>
      </c>
      <c r="Z3839" t="s">
        <v>3368</v>
      </c>
      <c r="AA3839" t="s">
        <v>4529</v>
      </c>
      <c r="AB3839" t="s">
        <v>4530</v>
      </c>
      <c r="AC3839" t="s">
        <v>89</v>
      </c>
      <c r="AD3839" t="str">
        <f t="shared" si="59"/>
        <v>10-60</v>
      </c>
      <c r="AE3839" t="str">
        <f>VLOOKUP(AD3839,'Main_Sub Desc'!C:D,2,)</f>
        <v>LPC from invoicing</v>
      </c>
      <c r="AF3839" t="str">
        <f>VLOOKUP(VALUE(H3839),'Main_Sub Desc'!F:G,2,)</f>
        <v>Wtr Rev Late Payment</v>
      </c>
      <c r="AG3839">
        <f>IFERROR(VLOOKUP(VALUE(I3839),'PC Mapping'!A:F,6,),"")</f>
        <v>10719</v>
      </c>
      <c r="AH3839" s="13" t="str">
        <f>VLOOKUP(AG3839,'PC Mapping'!L:M,2,)</f>
        <v>All Other Water</v>
      </c>
    </row>
    <row r="3840" spans="1:34" x14ac:dyDescent="0.2">
      <c r="A3840" t="s">
        <v>17677</v>
      </c>
      <c r="B3840" t="s">
        <v>17678</v>
      </c>
      <c r="C3840" t="s">
        <v>4519</v>
      </c>
      <c r="D3840" t="s">
        <v>4520</v>
      </c>
      <c r="E3840" s="3">
        <v>45817</v>
      </c>
      <c r="F3840" t="s">
        <v>44</v>
      </c>
      <c r="G3840" t="s">
        <v>3742</v>
      </c>
      <c r="H3840" t="s">
        <v>3722</v>
      </c>
      <c r="I3840" t="s">
        <v>3752</v>
      </c>
      <c r="J3840" t="s">
        <v>4522</v>
      </c>
      <c r="K3840" s="2">
        <v>-5</v>
      </c>
      <c r="L3840" t="s">
        <v>44</v>
      </c>
      <c r="M3840" s="2">
        <v>-5</v>
      </c>
      <c r="N3840" t="s">
        <v>4523</v>
      </c>
      <c r="O3840" t="s">
        <v>4524</v>
      </c>
      <c r="P3840" t="s">
        <v>11408</v>
      </c>
      <c r="Q3840" t="s">
        <v>17679</v>
      </c>
      <c r="R3840" t="s">
        <v>44</v>
      </c>
      <c r="S3840" t="s">
        <v>4527</v>
      </c>
      <c r="T3840" s="3">
        <v>45817</v>
      </c>
      <c r="U3840" s="3">
        <v>45818</v>
      </c>
      <c r="V3840" s="2">
        <v>0</v>
      </c>
      <c r="W3840" t="s">
        <v>44</v>
      </c>
      <c r="X3840" t="s">
        <v>44</v>
      </c>
      <c r="Y3840" t="s">
        <v>11410</v>
      </c>
      <c r="Z3840" t="s">
        <v>2307</v>
      </c>
      <c r="AA3840" t="s">
        <v>4529</v>
      </c>
      <c r="AB3840" t="s">
        <v>4530</v>
      </c>
      <c r="AC3840" t="s">
        <v>89</v>
      </c>
      <c r="AD3840" t="str">
        <f t="shared" si="59"/>
        <v>10-60</v>
      </c>
      <c r="AE3840" t="str">
        <f>VLOOKUP(AD3840,'Main_Sub Desc'!C:D,2,)</f>
        <v>LPC from invoicing</v>
      </c>
      <c r="AF3840" t="str">
        <f>VLOOKUP(VALUE(H3840),'Main_Sub Desc'!F:G,2,)</f>
        <v>Wtr Rev Late Payment</v>
      </c>
      <c r="AG3840">
        <f>IFERROR(VLOOKUP(VALUE(I3840),'PC Mapping'!A:F,6,),"")</f>
        <v>10719</v>
      </c>
      <c r="AH3840" s="13" t="str">
        <f>VLOOKUP(AG3840,'PC Mapping'!L:M,2,)</f>
        <v>All Other Water</v>
      </c>
    </row>
    <row r="3841" spans="1:34" x14ac:dyDescent="0.2">
      <c r="A3841" t="s">
        <v>17680</v>
      </c>
      <c r="B3841" t="s">
        <v>17681</v>
      </c>
      <c r="C3841" t="s">
        <v>4519</v>
      </c>
      <c r="D3841" t="s">
        <v>4520</v>
      </c>
      <c r="E3841" s="3">
        <v>45820</v>
      </c>
      <c r="F3841" t="s">
        <v>44</v>
      </c>
      <c r="G3841" t="s">
        <v>3742</v>
      </c>
      <c r="H3841" t="s">
        <v>3716</v>
      </c>
      <c r="I3841" t="s">
        <v>4534</v>
      </c>
      <c r="J3841" t="s">
        <v>4522</v>
      </c>
      <c r="K3841" s="2">
        <v>-5</v>
      </c>
      <c r="L3841" t="s">
        <v>44</v>
      </c>
      <c r="M3841" s="2">
        <v>-5</v>
      </c>
      <c r="N3841" t="s">
        <v>4523</v>
      </c>
      <c r="O3841" t="s">
        <v>4524</v>
      </c>
      <c r="P3841" t="s">
        <v>16256</v>
      </c>
      <c r="Q3841" t="s">
        <v>17682</v>
      </c>
      <c r="R3841" t="s">
        <v>44</v>
      </c>
      <c r="S3841" t="s">
        <v>4527</v>
      </c>
      <c r="T3841" s="3">
        <v>45820</v>
      </c>
      <c r="U3841" s="3">
        <v>45821</v>
      </c>
      <c r="V3841" s="2">
        <v>0</v>
      </c>
      <c r="W3841" t="s">
        <v>44</v>
      </c>
      <c r="X3841" t="s">
        <v>44</v>
      </c>
      <c r="Y3841" t="s">
        <v>17683</v>
      </c>
      <c r="Z3841" t="s">
        <v>17684</v>
      </c>
      <c r="AA3841" t="s">
        <v>4529</v>
      </c>
      <c r="AB3841" t="s">
        <v>4530</v>
      </c>
      <c r="AC3841" t="s">
        <v>89</v>
      </c>
      <c r="AD3841" t="str">
        <f t="shared" si="59"/>
        <v>10-60</v>
      </c>
      <c r="AE3841" t="str">
        <f>VLOOKUP(AD3841,'Main_Sub Desc'!C:D,2,)</f>
        <v>LPC from invoicing</v>
      </c>
      <c r="AF3841" t="str">
        <f>VLOOKUP(VALUE(H3841),'Main_Sub Desc'!F:G,2,)</f>
        <v>Wst Rev Late Payment</v>
      </c>
      <c r="AG3841">
        <f>IFERROR(VLOOKUP(VALUE(I3841),'PC Mapping'!A:F,6,),"")</f>
        <v>10514</v>
      </c>
      <c r="AH3841" s="13" t="str">
        <f>VLOOKUP(AG3841,'PC Mapping'!L:M,2,)</f>
        <v>Bolivar Sewer</v>
      </c>
    </row>
    <row r="3842" spans="1:34" x14ac:dyDescent="0.2">
      <c r="A3842" t="s">
        <v>17680</v>
      </c>
      <c r="B3842" t="s">
        <v>17681</v>
      </c>
      <c r="C3842" t="s">
        <v>4519</v>
      </c>
      <c r="D3842" t="s">
        <v>4520</v>
      </c>
      <c r="E3842" s="3">
        <v>45820</v>
      </c>
      <c r="F3842" t="s">
        <v>44</v>
      </c>
      <c r="G3842" t="s">
        <v>3742</v>
      </c>
      <c r="H3842" t="s">
        <v>3722</v>
      </c>
      <c r="I3842" t="s">
        <v>4538</v>
      </c>
      <c r="J3842" t="s">
        <v>4522</v>
      </c>
      <c r="K3842" s="2">
        <v>-5</v>
      </c>
      <c r="L3842" t="s">
        <v>44</v>
      </c>
      <c r="M3842" s="2">
        <v>-5</v>
      </c>
      <c r="N3842" t="s">
        <v>4523</v>
      </c>
      <c r="O3842" t="s">
        <v>4524</v>
      </c>
      <c r="P3842" t="s">
        <v>16256</v>
      </c>
      <c r="Q3842" t="s">
        <v>17685</v>
      </c>
      <c r="R3842" t="s">
        <v>44</v>
      </c>
      <c r="S3842" t="s">
        <v>4527</v>
      </c>
      <c r="T3842" s="3">
        <v>45820</v>
      </c>
      <c r="U3842" s="3">
        <v>45821</v>
      </c>
      <c r="V3842" s="2">
        <v>0</v>
      </c>
      <c r="W3842" t="s">
        <v>44</v>
      </c>
      <c r="X3842" t="s">
        <v>44</v>
      </c>
      <c r="Y3842" t="s">
        <v>17686</v>
      </c>
      <c r="Z3842" t="s">
        <v>17684</v>
      </c>
      <c r="AA3842" t="s">
        <v>4529</v>
      </c>
      <c r="AB3842" t="s">
        <v>4530</v>
      </c>
      <c r="AC3842" t="s">
        <v>89</v>
      </c>
      <c r="AD3842" t="str">
        <f t="shared" si="59"/>
        <v>10-60</v>
      </c>
      <c r="AE3842" t="str">
        <f>VLOOKUP(AD3842,'Main_Sub Desc'!C:D,2,)</f>
        <v>LPC from invoicing</v>
      </c>
      <c r="AF3842" t="str">
        <f>VLOOKUP(VALUE(H3842),'Main_Sub Desc'!F:G,2,)</f>
        <v>Wtr Rev Late Payment</v>
      </c>
      <c r="AG3842">
        <f>IFERROR(VLOOKUP(VALUE(I3842),'PC Mapping'!A:F,6,),"")</f>
        <v>10469</v>
      </c>
      <c r="AH3842" s="13" t="str">
        <f>VLOOKUP(AG3842,'PC Mapping'!L:M,2,)</f>
        <v>Bolivar Water</v>
      </c>
    </row>
    <row r="3843" spans="1:34" x14ac:dyDescent="0.2">
      <c r="A3843" t="s">
        <v>17687</v>
      </c>
      <c r="B3843" t="s">
        <v>17681</v>
      </c>
      <c r="C3843" t="s">
        <v>4519</v>
      </c>
      <c r="D3843" t="s">
        <v>4520</v>
      </c>
      <c r="E3843" s="3">
        <v>45820</v>
      </c>
      <c r="F3843" t="s">
        <v>44</v>
      </c>
      <c r="G3843" t="s">
        <v>3742</v>
      </c>
      <c r="H3843" t="s">
        <v>3722</v>
      </c>
      <c r="I3843" t="s">
        <v>3752</v>
      </c>
      <c r="J3843" t="s">
        <v>4522</v>
      </c>
      <c r="K3843" s="2">
        <v>-8.06</v>
      </c>
      <c r="L3843" t="s">
        <v>44</v>
      </c>
      <c r="M3843" s="2">
        <v>-8.06</v>
      </c>
      <c r="N3843" t="s">
        <v>4523</v>
      </c>
      <c r="O3843" t="s">
        <v>4524</v>
      </c>
      <c r="P3843" t="s">
        <v>17688</v>
      </c>
      <c r="Q3843" t="s">
        <v>17689</v>
      </c>
      <c r="R3843" t="s">
        <v>44</v>
      </c>
      <c r="S3843" t="s">
        <v>4527</v>
      </c>
      <c r="T3843" s="3">
        <v>45820</v>
      </c>
      <c r="U3843" s="3">
        <v>45821</v>
      </c>
      <c r="V3843" s="2">
        <v>0</v>
      </c>
      <c r="W3843" t="s">
        <v>44</v>
      </c>
      <c r="X3843" t="s">
        <v>44</v>
      </c>
      <c r="Y3843" t="s">
        <v>17690</v>
      </c>
      <c r="Z3843" t="s">
        <v>2739</v>
      </c>
      <c r="AA3843" t="s">
        <v>4529</v>
      </c>
      <c r="AB3843" t="s">
        <v>4530</v>
      </c>
      <c r="AC3843" t="s">
        <v>89</v>
      </c>
      <c r="AD3843" t="str">
        <f t="shared" si="59"/>
        <v>10-60</v>
      </c>
      <c r="AE3843" t="str">
        <f>VLOOKUP(AD3843,'Main_Sub Desc'!C:D,2,)</f>
        <v>LPC from invoicing</v>
      </c>
      <c r="AF3843" t="str">
        <f>VLOOKUP(VALUE(H3843),'Main_Sub Desc'!F:G,2,)</f>
        <v>Wtr Rev Late Payment</v>
      </c>
      <c r="AG3843">
        <f>IFERROR(VLOOKUP(VALUE(I3843),'PC Mapping'!A:F,6,),"")</f>
        <v>10719</v>
      </c>
      <c r="AH3843" s="13" t="str">
        <f>VLOOKUP(AG3843,'PC Mapping'!L:M,2,)</f>
        <v>All Other Water</v>
      </c>
    </row>
    <row r="3844" spans="1:34" x14ac:dyDescent="0.2">
      <c r="A3844" t="s">
        <v>17691</v>
      </c>
      <c r="B3844" t="s">
        <v>17692</v>
      </c>
      <c r="C3844" t="s">
        <v>4519</v>
      </c>
      <c r="D3844" t="s">
        <v>4520</v>
      </c>
      <c r="E3844" s="3">
        <v>45821</v>
      </c>
      <c r="F3844" t="s">
        <v>44</v>
      </c>
      <c r="G3844" t="s">
        <v>3742</v>
      </c>
      <c r="H3844" t="s">
        <v>3716</v>
      </c>
      <c r="I3844" t="s">
        <v>4534</v>
      </c>
      <c r="J3844" t="s">
        <v>4522</v>
      </c>
      <c r="K3844" s="2">
        <v>-12.38</v>
      </c>
      <c r="L3844" t="s">
        <v>44</v>
      </c>
      <c r="M3844" s="2">
        <v>-12.38</v>
      </c>
      <c r="N3844" t="s">
        <v>4523</v>
      </c>
      <c r="O3844" t="s">
        <v>4524</v>
      </c>
      <c r="P3844" t="s">
        <v>17693</v>
      </c>
      <c r="Q3844" t="s">
        <v>17694</v>
      </c>
      <c r="R3844" t="s">
        <v>44</v>
      </c>
      <c r="S3844" t="s">
        <v>4527</v>
      </c>
      <c r="T3844" s="3">
        <v>45821</v>
      </c>
      <c r="U3844" s="3">
        <v>45824</v>
      </c>
      <c r="V3844" s="2">
        <v>0</v>
      </c>
      <c r="W3844" t="s">
        <v>44</v>
      </c>
      <c r="X3844" t="s">
        <v>44</v>
      </c>
      <c r="Y3844" t="s">
        <v>17695</v>
      </c>
      <c r="Z3844" t="s">
        <v>625</v>
      </c>
      <c r="AA3844" t="s">
        <v>4529</v>
      </c>
      <c r="AB3844" t="s">
        <v>4530</v>
      </c>
      <c r="AC3844" t="s">
        <v>89</v>
      </c>
      <c r="AD3844" t="str">
        <f t="shared" ref="AD3844:AD3907" si="60">CONCATENATE(VALUE(AA3844),"-",VALUE(AB3844))</f>
        <v>10-60</v>
      </c>
      <c r="AE3844" t="str">
        <f>VLOOKUP(AD3844,'Main_Sub Desc'!C:D,2,)</f>
        <v>LPC from invoicing</v>
      </c>
      <c r="AF3844" t="str">
        <f>VLOOKUP(VALUE(H3844),'Main_Sub Desc'!F:G,2,)</f>
        <v>Wst Rev Late Payment</v>
      </c>
      <c r="AG3844">
        <f>IFERROR(VLOOKUP(VALUE(I3844),'PC Mapping'!A:F,6,),"")</f>
        <v>10514</v>
      </c>
      <c r="AH3844" s="13" t="str">
        <f>VLOOKUP(AG3844,'PC Mapping'!L:M,2,)</f>
        <v>Bolivar Sewer</v>
      </c>
    </row>
    <row r="3845" spans="1:34" x14ac:dyDescent="0.2">
      <c r="A3845" t="s">
        <v>17691</v>
      </c>
      <c r="B3845" t="s">
        <v>17692</v>
      </c>
      <c r="C3845" t="s">
        <v>4519</v>
      </c>
      <c r="D3845" t="s">
        <v>4520</v>
      </c>
      <c r="E3845" s="3">
        <v>45821</v>
      </c>
      <c r="F3845" t="s">
        <v>44</v>
      </c>
      <c r="G3845" t="s">
        <v>3742</v>
      </c>
      <c r="H3845" t="s">
        <v>3722</v>
      </c>
      <c r="I3845" t="s">
        <v>4538</v>
      </c>
      <c r="J3845" t="s">
        <v>4522</v>
      </c>
      <c r="K3845" s="2">
        <v>-7.71</v>
      </c>
      <c r="L3845" t="s">
        <v>44</v>
      </c>
      <c r="M3845" s="2">
        <v>-7.71</v>
      </c>
      <c r="N3845" t="s">
        <v>4523</v>
      </c>
      <c r="O3845" t="s">
        <v>4524</v>
      </c>
      <c r="P3845" t="s">
        <v>17693</v>
      </c>
      <c r="Q3845" t="s">
        <v>17696</v>
      </c>
      <c r="R3845" t="s">
        <v>44</v>
      </c>
      <c r="S3845" t="s">
        <v>4527</v>
      </c>
      <c r="T3845" s="3">
        <v>45821</v>
      </c>
      <c r="U3845" s="3">
        <v>45824</v>
      </c>
      <c r="V3845" s="2">
        <v>0</v>
      </c>
      <c r="W3845" t="s">
        <v>44</v>
      </c>
      <c r="X3845" t="s">
        <v>44</v>
      </c>
      <c r="Y3845" t="s">
        <v>17697</v>
      </c>
      <c r="Z3845" t="s">
        <v>625</v>
      </c>
      <c r="AA3845" t="s">
        <v>4529</v>
      </c>
      <c r="AB3845" t="s">
        <v>4530</v>
      </c>
      <c r="AC3845" t="s">
        <v>89</v>
      </c>
      <c r="AD3845" t="str">
        <f t="shared" si="60"/>
        <v>10-60</v>
      </c>
      <c r="AE3845" t="str">
        <f>VLOOKUP(AD3845,'Main_Sub Desc'!C:D,2,)</f>
        <v>LPC from invoicing</v>
      </c>
      <c r="AF3845" t="str">
        <f>VLOOKUP(VALUE(H3845),'Main_Sub Desc'!F:G,2,)</f>
        <v>Wtr Rev Late Payment</v>
      </c>
      <c r="AG3845">
        <f>IFERROR(VLOOKUP(VALUE(I3845),'PC Mapping'!A:F,6,),"")</f>
        <v>10469</v>
      </c>
      <c r="AH3845" s="13" t="str">
        <f>VLOOKUP(AG3845,'PC Mapping'!L:M,2,)</f>
        <v>Bolivar Water</v>
      </c>
    </row>
    <row r="3846" spans="1:34" x14ac:dyDescent="0.2">
      <c r="A3846" t="s">
        <v>17698</v>
      </c>
      <c r="B3846" t="s">
        <v>17699</v>
      </c>
      <c r="C3846" t="s">
        <v>4519</v>
      </c>
      <c r="D3846" t="s">
        <v>4520</v>
      </c>
      <c r="E3846" s="3">
        <v>45821</v>
      </c>
      <c r="F3846" t="s">
        <v>44</v>
      </c>
      <c r="G3846" t="s">
        <v>3742</v>
      </c>
      <c r="H3846" t="s">
        <v>3716</v>
      </c>
      <c r="I3846" t="s">
        <v>4534</v>
      </c>
      <c r="J3846" t="s">
        <v>4522</v>
      </c>
      <c r="K3846" s="2">
        <v>-5</v>
      </c>
      <c r="L3846" t="s">
        <v>44</v>
      </c>
      <c r="M3846" s="2">
        <v>-5</v>
      </c>
      <c r="N3846" t="s">
        <v>4523</v>
      </c>
      <c r="O3846" t="s">
        <v>4524</v>
      </c>
      <c r="P3846" t="s">
        <v>17700</v>
      </c>
      <c r="Q3846" t="s">
        <v>17701</v>
      </c>
      <c r="R3846" t="s">
        <v>44</v>
      </c>
      <c r="S3846" t="s">
        <v>4527</v>
      </c>
      <c r="T3846" s="3">
        <v>45821</v>
      </c>
      <c r="U3846" s="3">
        <v>45824</v>
      </c>
      <c r="V3846" s="2">
        <v>0</v>
      </c>
      <c r="W3846" t="s">
        <v>44</v>
      </c>
      <c r="X3846" t="s">
        <v>44</v>
      </c>
      <c r="Y3846" t="s">
        <v>17702</v>
      </c>
      <c r="Z3846" t="s">
        <v>236</v>
      </c>
      <c r="AA3846" t="s">
        <v>4529</v>
      </c>
      <c r="AB3846" t="s">
        <v>4530</v>
      </c>
      <c r="AC3846" t="s">
        <v>89</v>
      </c>
      <c r="AD3846" t="str">
        <f t="shared" si="60"/>
        <v>10-60</v>
      </c>
      <c r="AE3846" t="str">
        <f>VLOOKUP(AD3846,'Main_Sub Desc'!C:D,2,)</f>
        <v>LPC from invoicing</v>
      </c>
      <c r="AF3846" t="str">
        <f>VLOOKUP(VALUE(H3846),'Main_Sub Desc'!F:G,2,)</f>
        <v>Wst Rev Late Payment</v>
      </c>
      <c r="AG3846">
        <f>IFERROR(VLOOKUP(VALUE(I3846),'PC Mapping'!A:F,6,),"")</f>
        <v>10514</v>
      </c>
      <c r="AH3846" s="13" t="str">
        <f>VLOOKUP(AG3846,'PC Mapping'!L:M,2,)</f>
        <v>Bolivar Sewer</v>
      </c>
    </row>
    <row r="3847" spans="1:34" x14ac:dyDescent="0.2">
      <c r="A3847" t="s">
        <v>17698</v>
      </c>
      <c r="B3847" t="s">
        <v>17699</v>
      </c>
      <c r="C3847" t="s">
        <v>4519</v>
      </c>
      <c r="D3847" t="s">
        <v>4520</v>
      </c>
      <c r="E3847" s="3">
        <v>45821</v>
      </c>
      <c r="F3847" t="s">
        <v>44</v>
      </c>
      <c r="G3847" t="s">
        <v>3742</v>
      </c>
      <c r="H3847" t="s">
        <v>3722</v>
      </c>
      <c r="I3847" t="s">
        <v>4538</v>
      </c>
      <c r="J3847" t="s">
        <v>4522</v>
      </c>
      <c r="K3847" s="2">
        <v>-5</v>
      </c>
      <c r="L3847" t="s">
        <v>44</v>
      </c>
      <c r="M3847" s="2">
        <v>-5</v>
      </c>
      <c r="N3847" t="s">
        <v>4523</v>
      </c>
      <c r="O3847" t="s">
        <v>4524</v>
      </c>
      <c r="P3847" t="s">
        <v>17700</v>
      </c>
      <c r="Q3847" t="s">
        <v>17703</v>
      </c>
      <c r="R3847" t="s">
        <v>44</v>
      </c>
      <c r="S3847" t="s">
        <v>4527</v>
      </c>
      <c r="T3847" s="3">
        <v>45821</v>
      </c>
      <c r="U3847" s="3">
        <v>45824</v>
      </c>
      <c r="V3847" s="2">
        <v>0</v>
      </c>
      <c r="W3847" t="s">
        <v>44</v>
      </c>
      <c r="X3847" t="s">
        <v>44</v>
      </c>
      <c r="Y3847" t="s">
        <v>17704</v>
      </c>
      <c r="Z3847" t="s">
        <v>236</v>
      </c>
      <c r="AA3847" t="s">
        <v>4529</v>
      </c>
      <c r="AB3847" t="s">
        <v>4530</v>
      </c>
      <c r="AC3847" t="s">
        <v>89</v>
      </c>
      <c r="AD3847" t="str">
        <f t="shared" si="60"/>
        <v>10-60</v>
      </c>
      <c r="AE3847" t="str">
        <f>VLOOKUP(AD3847,'Main_Sub Desc'!C:D,2,)</f>
        <v>LPC from invoicing</v>
      </c>
      <c r="AF3847" t="str">
        <f>VLOOKUP(VALUE(H3847),'Main_Sub Desc'!F:G,2,)</f>
        <v>Wtr Rev Late Payment</v>
      </c>
      <c r="AG3847">
        <f>IFERROR(VLOOKUP(VALUE(I3847),'PC Mapping'!A:F,6,),"")</f>
        <v>10469</v>
      </c>
      <c r="AH3847" s="13" t="str">
        <f>VLOOKUP(AG3847,'PC Mapping'!L:M,2,)</f>
        <v>Bolivar Water</v>
      </c>
    </row>
    <row r="3848" spans="1:34" x14ac:dyDescent="0.2">
      <c r="A3848" t="s">
        <v>17705</v>
      </c>
      <c r="B3848" t="s">
        <v>17699</v>
      </c>
      <c r="C3848" t="s">
        <v>4519</v>
      </c>
      <c r="D3848" t="s">
        <v>4520</v>
      </c>
      <c r="E3848" s="3">
        <v>45821</v>
      </c>
      <c r="F3848" t="s">
        <v>44</v>
      </c>
      <c r="G3848" t="s">
        <v>3742</v>
      </c>
      <c r="H3848" t="s">
        <v>3716</v>
      </c>
      <c r="I3848" t="s">
        <v>4534</v>
      </c>
      <c r="J3848" t="s">
        <v>4522</v>
      </c>
      <c r="K3848" s="2">
        <v>-5</v>
      </c>
      <c r="L3848" t="s">
        <v>44</v>
      </c>
      <c r="M3848" s="2">
        <v>-5</v>
      </c>
      <c r="N3848" t="s">
        <v>4523</v>
      </c>
      <c r="O3848" t="s">
        <v>4524</v>
      </c>
      <c r="P3848" t="s">
        <v>17706</v>
      </c>
      <c r="Q3848" t="s">
        <v>17707</v>
      </c>
      <c r="R3848" t="s">
        <v>44</v>
      </c>
      <c r="S3848" t="s">
        <v>4527</v>
      </c>
      <c r="T3848" s="3">
        <v>45821</v>
      </c>
      <c r="U3848" s="3">
        <v>45824</v>
      </c>
      <c r="V3848" s="2">
        <v>0</v>
      </c>
      <c r="W3848" t="s">
        <v>44</v>
      </c>
      <c r="X3848" t="s">
        <v>44</v>
      </c>
      <c r="Y3848" t="s">
        <v>17708</v>
      </c>
      <c r="Z3848" t="s">
        <v>1221</v>
      </c>
      <c r="AA3848" t="s">
        <v>4529</v>
      </c>
      <c r="AB3848" t="s">
        <v>4530</v>
      </c>
      <c r="AC3848" t="s">
        <v>89</v>
      </c>
      <c r="AD3848" t="str">
        <f t="shared" si="60"/>
        <v>10-60</v>
      </c>
      <c r="AE3848" t="str">
        <f>VLOOKUP(AD3848,'Main_Sub Desc'!C:D,2,)</f>
        <v>LPC from invoicing</v>
      </c>
      <c r="AF3848" t="str">
        <f>VLOOKUP(VALUE(H3848),'Main_Sub Desc'!F:G,2,)</f>
        <v>Wst Rev Late Payment</v>
      </c>
      <c r="AG3848">
        <f>IFERROR(VLOOKUP(VALUE(I3848),'PC Mapping'!A:F,6,),"")</f>
        <v>10514</v>
      </c>
      <c r="AH3848" s="13" t="str">
        <f>VLOOKUP(AG3848,'PC Mapping'!L:M,2,)</f>
        <v>Bolivar Sewer</v>
      </c>
    </row>
    <row r="3849" spans="1:34" x14ac:dyDescent="0.2">
      <c r="A3849" t="s">
        <v>17705</v>
      </c>
      <c r="B3849" t="s">
        <v>17699</v>
      </c>
      <c r="C3849" t="s">
        <v>4519</v>
      </c>
      <c r="D3849" t="s">
        <v>4520</v>
      </c>
      <c r="E3849" s="3">
        <v>45821</v>
      </c>
      <c r="F3849" t="s">
        <v>44</v>
      </c>
      <c r="G3849" t="s">
        <v>3742</v>
      </c>
      <c r="H3849" t="s">
        <v>3722</v>
      </c>
      <c r="I3849" t="s">
        <v>4538</v>
      </c>
      <c r="J3849" t="s">
        <v>4522</v>
      </c>
      <c r="K3849" s="2">
        <v>-5</v>
      </c>
      <c r="L3849" t="s">
        <v>44</v>
      </c>
      <c r="M3849" s="2">
        <v>-5</v>
      </c>
      <c r="N3849" t="s">
        <v>4523</v>
      </c>
      <c r="O3849" t="s">
        <v>4524</v>
      </c>
      <c r="P3849" t="s">
        <v>17706</v>
      </c>
      <c r="Q3849" t="s">
        <v>17709</v>
      </c>
      <c r="R3849" t="s">
        <v>44</v>
      </c>
      <c r="S3849" t="s">
        <v>4527</v>
      </c>
      <c r="T3849" s="3">
        <v>45821</v>
      </c>
      <c r="U3849" s="3">
        <v>45824</v>
      </c>
      <c r="V3849" s="2">
        <v>0</v>
      </c>
      <c r="W3849" t="s">
        <v>44</v>
      </c>
      <c r="X3849" t="s">
        <v>44</v>
      </c>
      <c r="Y3849" t="s">
        <v>17710</v>
      </c>
      <c r="Z3849" t="s">
        <v>1221</v>
      </c>
      <c r="AA3849" t="s">
        <v>4529</v>
      </c>
      <c r="AB3849" t="s">
        <v>4530</v>
      </c>
      <c r="AC3849" t="s">
        <v>89</v>
      </c>
      <c r="AD3849" t="str">
        <f t="shared" si="60"/>
        <v>10-60</v>
      </c>
      <c r="AE3849" t="str">
        <f>VLOOKUP(AD3849,'Main_Sub Desc'!C:D,2,)</f>
        <v>LPC from invoicing</v>
      </c>
      <c r="AF3849" t="str">
        <f>VLOOKUP(VALUE(H3849),'Main_Sub Desc'!F:G,2,)</f>
        <v>Wtr Rev Late Payment</v>
      </c>
      <c r="AG3849">
        <f>IFERROR(VLOOKUP(VALUE(I3849),'PC Mapping'!A:F,6,),"")</f>
        <v>10469</v>
      </c>
      <c r="AH3849" s="13" t="str">
        <f>VLOOKUP(AG3849,'PC Mapping'!L:M,2,)</f>
        <v>Bolivar Water</v>
      </c>
    </row>
    <row r="3850" spans="1:34" x14ac:dyDescent="0.2">
      <c r="A3850" t="s">
        <v>17711</v>
      </c>
      <c r="B3850" t="s">
        <v>17699</v>
      </c>
      <c r="C3850" t="s">
        <v>4519</v>
      </c>
      <c r="D3850" t="s">
        <v>4520</v>
      </c>
      <c r="E3850" s="3">
        <v>45821</v>
      </c>
      <c r="F3850" t="s">
        <v>44</v>
      </c>
      <c r="G3850" t="s">
        <v>3742</v>
      </c>
      <c r="H3850" t="s">
        <v>3716</v>
      </c>
      <c r="I3850" t="s">
        <v>5595</v>
      </c>
      <c r="J3850" t="s">
        <v>4522</v>
      </c>
      <c r="K3850" s="2">
        <v>-5</v>
      </c>
      <c r="L3850" t="s">
        <v>44</v>
      </c>
      <c r="M3850" s="2">
        <v>-5</v>
      </c>
      <c r="N3850" t="s">
        <v>4523</v>
      </c>
      <c r="O3850" t="s">
        <v>4524</v>
      </c>
      <c r="P3850" t="s">
        <v>9191</v>
      </c>
      <c r="Q3850" t="s">
        <v>17712</v>
      </c>
      <c r="R3850" t="s">
        <v>44</v>
      </c>
      <c r="S3850" t="s">
        <v>4527</v>
      </c>
      <c r="T3850" s="3">
        <v>45821</v>
      </c>
      <c r="U3850" s="3">
        <v>45824</v>
      </c>
      <c r="V3850" s="2">
        <v>0</v>
      </c>
      <c r="W3850" t="s">
        <v>44</v>
      </c>
      <c r="X3850" t="s">
        <v>44</v>
      </c>
      <c r="Y3850" t="s">
        <v>17713</v>
      </c>
      <c r="Z3850" t="s">
        <v>1489</v>
      </c>
      <c r="AA3850" t="s">
        <v>4529</v>
      </c>
      <c r="AB3850" t="s">
        <v>4530</v>
      </c>
      <c r="AC3850" t="s">
        <v>89</v>
      </c>
      <c r="AD3850" t="str">
        <f t="shared" si="60"/>
        <v>10-60</v>
      </c>
      <c r="AE3850" t="str">
        <f>VLOOKUP(AD3850,'Main_Sub Desc'!C:D,2,)</f>
        <v>LPC from invoicing</v>
      </c>
      <c r="AF3850" t="str">
        <f>VLOOKUP(VALUE(H3850),'Main_Sub Desc'!F:G,2,)</f>
        <v>Wst Rev Late Payment</v>
      </c>
      <c r="AG3850">
        <f>IFERROR(VLOOKUP(VALUE(I3850),'PC Mapping'!A:F,6,),"")</f>
        <v>10636</v>
      </c>
      <c r="AH3850" s="13" t="str">
        <f>VLOOKUP(AG3850,'PC Mapping'!L:M,2,)</f>
        <v>Prairie Heights Sewer</v>
      </c>
    </row>
    <row r="3851" spans="1:34" x14ac:dyDescent="0.2">
      <c r="A3851" t="s">
        <v>17714</v>
      </c>
      <c r="B3851" t="s">
        <v>17699</v>
      </c>
      <c r="C3851" t="s">
        <v>4519</v>
      </c>
      <c r="D3851" t="s">
        <v>4520</v>
      </c>
      <c r="E3851" s="3">
        <v>45821</v>
      </c>
      <c r="F3851" t="s">
        <v>44</v>
      </c>
      <c r="G3851" t="s">
        <v>3742</v>
      </c>
      <c r="H3851" t="s">
        <v>3722</v>
      </c>
      <c r="I3851" t="s">
        <v>4538</v>
      </c>
      <c r="J3851" t="s">
        <v>4522</v>
      </c>
      <c r="K3851" s="2">
        <v>-5</v>
      </c>
      <c r="L3851" t="s">
        <v>44</v>
      </c>
      <c r="M3851" s="2">
        <v>-5</v>
      </c>
      <c r="N3851" t="s">
        <v>4523</v>
      </c>
      <c r="O3851" t="s">
        <v>4524</v>
      </c>
      <c r="P3851" t="s">
        <v>17715</v>
      </c>
      <c r="Q3851" t="s">
        <v>17716</v>
      </c>
      <c r="R3851" t="s">
        <v>44</v>
      </c>
      <c r="S3851" t="s">
        <v>4527</v>
      </c>
      <c r="T3851" s="3">
        <v>45821</v>
      </c>
      <c r="U3851" s="3">
        <v>45824</v>
      </c>
      <c r="V3851" s="2">
        <v>0</v>
      </c>
      <c r="W3851" t="s">
        <v>44</v>
      </c>
      <c r="X3851" t="s">
        <v>44</v>
      </c>
      <c r="Y3851" t="s">
        <v>17717</v>
      </c>
      <c r="Z3851" t="s">
        <v>724</v>
      </c>
      <c r="AA3851" t="s">
        <v>4529</v>
      </c>
      <c r="AB3851" t="s">
        <v>4530</v>
      </c>
      <c r="AC3851" t="s">
        <v>89</v>
      </c>
      <c r="AD3851" t="str">
        <f t="shared" si="60"/>
        <v>10-60</v>
      </c>
      <c r="AE3851" t="str">
        <f>VLOOKUP(AD3851,'Main_Sub Desc'!C:D,2,)</f>
        <v>LPC from invoicing</v>
      </c>
      <c r="AF3851" t="str">
        <f>VLOOKUP(VALUE(H3851),'Main_Sub Desc'!F:G,2,)</f>
        <v>Wtr Rev Late Payment</v>
      </c>
      <c r="AG3851">
        <f>IFERROR(VLOOKUP(VALUE(I3851),'PC Mapping'!A:F,6,),"")</f>
        <v>10469</v>
      </c>
      <c r="AH3851" s="13" t="str">
        <f>VLOOKUP(AG3851,'PC Mapping'!L:M,2,)</f>
        <v>Bolivar Water</v>
      </c>
    </row>
    <row r="3852" spans="1:34" x14ac:dyDescent="0.2">
      <c r="A3852" t="s">
        <v>17718</v>
      </c>
      <c r="B3852" t="s">
        <v>17699</v>
      </c>
      <c r="C3852" t="s">
        <v>4519</v>
      </c>
      <c r="D3852" t="s">
        <v>4520</v>
      </c>
      <c r="E3852" s="3">
        <v>45821</v>
      </c>
      <c r="F3852" t="s">
        <v>44</v>
      </c>
      <c r="G3852" t="s">
        <v>3742</v>
      </c>
      <c r="H3852" t="s">
        <v>3716</v>
      </c>
      <c r="I3852" t="s">
        <v>5595</v>
      </c>
      <c r="J3852" t="s">
        <v>4522</v>
      </c>
      <c r="K3852" s="2">
        <v>-5</v>
      </c>
      <c r="L3852" t="s">
        <v>44</v>
      </c>
      <c r="M3852" s="2">
        <v>-5</v>
      </c>
      <c r="N3852" t="s">
        <v>4523</v>
      </c>
      <c r="O3852" t="s">
        <v>4524</v>
      </c>
      <c r="P3852" t="s">
        <v>9191</v>
      </c>
      <c r="Q3852" t="s">
        <v>17719</v>
      </c>
      <c r="R3852" t="s">
        <v>44</v>
      </c>
      <c r="S3852" t="s">
        <v>4527</v>
      </c>
      <c r="T3852" s="3">
        <v>45821</v>
      </c>
      <c r="U3852" s="3">
        <v>45824</v>
      </c>
      <c r="V3852" s="2">
        <v>0</v>
      </c>
      <c r="W3852" t="s">
        <v>44</v>
      </c>
      <c r="X3852" t="s">
        <v>44</v>
      </c>
      <c r="Y3852" t="s">
        <v>17720</v>
      </c>
      <c r="Z3852" t="s">
        <v>1484</v>
      </c>
      <c r="AA3852" t="s">
        <v>4529</v>
      </c>
      <c r="AB3852" t="s">
        <v>4530</v>
      </c>
      <c r="AC3852" t="s">
        <v>89</v>
      </c>
      <c r="AD3852" t="str">
        <f t="shared" si="60"/>
        <v>10-60</v>
      </c>
      <c r="AE3852" t="str">
        <f>VLOOKUP(AD3852,'Main_Sub Desc'!C:D,2,)</f>
        <v>LPC from invoicing</v>
      </c>
      <c r="AF3852" t="str">
        <f>VLOOKUP(VALUE(H3852),'Main_Sub Desc'!F:G,2,)</f>
        <v>Wst Rev Late Payment</v>
      </c>
      <c r="AG3852">
        <f>IFERROR(VLOOKUP(VALUE(I3852),'PC Mapping'!A:F,6,),"")</f>
        <v>10636</v>
      </c>
      <c r="AH3852" s="13" t="str">
        <f>VLOOKUP(AG3852,'PC Mapping'!L:M,2,)</f>
        <v>Prairie Heights Sewer</v>
      </c>
    </row>
    <row r="3853" spans="1:34" x14ac:dyDescent="0.2">
      <c r="A3853" t="s">
        <v>17721</v>
      </c>
      <c r="B3853" t="s">
        <v>17722</v>
      </c>
      <c r="C3853" t="s">
        <v>4519</v>
      </c>
      <c r="D3853" t="s">
        <v>4520</v>
      </c>
      <c r="E3853" s="3">
        <v>45827</v>
      </c>
      <c r="F3853" t="s">
        <v>44</v>
      </c>
      <c r="G3853" t="s">
        <v>3742</v>
      </c>
      <c r="H3853" t="s">
        <v>3722</v>
      </c>
      <c r="I3853" t="s">
        <v>4538</v>
      </c>
      <c r="J3853" t="s">
        <v>4522</v>
      </c>
      <c r="K3853" s="2">
        <v>-5</v>
      </c>
      <c r="L3853" t="s">
        <v>44</v>
      </c>
      <c r="M3853" s="2">
        <v>-5</v>
      </c>
      <c r="N3853" t="s">
        <v>4523</v>
      </c>
      <c r="O3853" t="s">
        <v>4524</v>
      </c>
      <c r="P3853" t="s">
        <v>17723</v>
      </c>
      <c r="Q3853" t="s">
        <v>17724</v>
      </c>
      <c r="R3853" t="s">
        <v>44</v>
      </c>
      <c r="S3853" t="s">
        <v>4527</v>
      </c>
      <c r="T3853" s="3">
        <v>45827</v>
      </c>
      <c r="U3853" s="3">
        <v>45828</v>
      </c>
      <c r="V3853" s="2">
        <v>0</v>
      </c>
      <c r="W3853" t="s">
        <v>44</v>
      </c>
      <c r="X3853" t="s">
        <v>44</v>
      </c>
      <c r="Y3853" t="s">
        <v>17725</v>
      </c>
      <c r="Z3853" t="s">
        <v>754</v>
      </c>
      <c r="AA3853" t="s">
        <v>4529</v>
      </c>
      <c r="AB3853" t="s">
        <v>4530</v>
      </c>
      <c r="AC3853" t="s">
        <v>89</v>
      </c>
      <c r="AD3853" t="str">
        <f t="shared" si="60"/>
        <v>10-60</v>
      </c>
      <c r="AE3853" t="str">
        <f>VLOOKUP(AD3853,'Main_Sub Desc'!C:D,2,)</f>
        <v>LPC from invoicing</v>
      </c>
      <c r="AF3853" t="str">
        <f>VLOOKUP(VALUE(H3853),'Main_Sub Desc'!F:G,2,)</f>
        <v>Wtr Rev Late Payment</v>
      </c>
      <c r="AG3853">
        <f>IFERROR(VLOOKUP(VALUE(I3853),'PC Mapping'!A:F,6,),"")</f>
        <v>10469</v>
      </c>
      <c r="AH3853" s="13" t="str">
        <f>VLOOKUP(AG3853,'PC Mapping'!L:M,2,)</f>
        <v>Bolivar Water</v>
      </c>
    </row>
    <row r="3854" spans="1:34" x14ac:dyDescent="0.2">
      <c r="A3854" t="s">
        <v>17721</v>
      </c>
      <c r="B3854" t="s">
        <v>17722</v>
      </c>
      <c r="C3854" t="s">
        <v>4519</v>
      </c>
      <c r="D3854" t="s">
        <v>4520</v>
      </c>
      <c r="E3854" s="3">
        <v>45827</v>
      </c>
      <c r="F3854" t="s">
        <v>44</v>
      </c>
      <c r="G3854" t="s">
        <v>3742</v>
      </c>
      <c r="H3854" t="s">
        <v>3716</v>
      </c>
      <c r="I3854" t="s">
        <v>4534</v>
      </c>
      <c r="J3854" t="s">
        <v>4522</v>
      </c>
      <c r="K3854" s="2">
        <v>-5</v>
      </c>
      <c r="L3854" t="s">
        <v>44</v>
      </c>
      <c r="M3854" s="2">
        <v>-5</v>
      </c>
      <c r="N3854" t="s">
        <v>4523</v>
      </c>
      <c r="O3854" t="s">
        <v>4524</v>
      </c>
      <c r="P3854" t="s">
        <v>17723</v>
      </c>
      <c r="Q3854" t="s">
        <v>17726</v>
      </c>
      <c r="R3854" t="s">
        <v>44</v>
      </c>
      <c r="S3854" t="s">
        <v>4527</v>
      </c>
      <c r="T3854" s="3">
        <v>45827</v>
      </c>
      <c r="U3854" s="3">
        <v>45828</v>
      </c>
      <c r="V3854" s="2">
        <v>0</v>
      </c>
      <c r="W3854" t="s">
        <v>44</v>
      </c>
      <c r="X3854" t="s">
        <v>44</v>
      </c>
      <c r="Y3854" t="s">
        <v>17727</v>
      </c>
      <c r="Z3854" t="s">
        <v>754</v>
      </c>
      <c r="AA3854" t="s">
        <v>4529</v>
      </c>
      <c r="AB3854" t="s">
        <v>4530</v>
      </c>
      <c r="AC3854" t="s">
        <v>89</v>
      </c>
      <c r="AD3854" t="str">
        <f t="shared" si="60"/>
        <v>10-60</v>
      </c>
      <c r="AE3854" t="str">
        <f>VLOOKUP(AD3854,'Main_Sub Desc'!C:D,2,)</f>
        <v>LPC from invoicing</v>
      </c>
      <c r="AF3854" t="str">
        <f>VLOOKUP(VALUE(H3854),'Main_Sub Desc'!F:G,2,)</f>
        <v>Wst Rev Late Payment</v>
      </c>
      <c r="AG3854">
        <f>IFERROR(VLOOKUP(VALUE(I3854),'PC Mapping'!A:F,6,),"")</f>
        <v>10514</v>
      </c>
      <c r="AH3854" s="13" t="str">
        <f>VLOOKUP(AG3854,'PC Mapping'!L:M,2,)</f>
        <v>Bolivar Sewer</v>
      </c>
    </row>
    <row r="3855" spans="1:34" x14ac:dyDescent="0.2">
      <c r="A3855" t="s">
        <v>17728</v>
      </c>
      <c r="B3855" t="s">
        <v>17722</v>
      </c>
      <c r="C3855" t="s">
        <v>4519</v>
      </c>
      <c r="D3855" t="s">
        <v>4520</v>
      </c>
      <c r="E3855" s="3">
        <v>45827</v>
      </c>
      <c r="F3855" t="s">
        <v>44</v>
      </c>
      <c r="G3855" t="s">
        <v>3742</v>
      </c>
      <c r="H3855" t="s">
        <v>3716</v>
      </c>
      <c r="I3855" t="s">
        <v>4534</v>
      </c>
      <c r="J3855" t="s">
        <v>4522</v>
      </c>
      <c r="K3855" s="2">
        <v>-5</v>
      </c>
      <c r="L3855" t="s">
        <v>44</v>
      </c>
      <c r="M3855" s="2">
        <v>-5</v>
      </c>
      <c r="N3855" t="s">
        <v>4523</v>
      </c>
      <c r="O3855" t="s">
        <v>4524</v>
      </c>
      <c r="P3855" t="s">
        <v>10084</v>
      </c>
      <c r="Q3855" t="s">
        <v>17729</v>
      </c>
      <c r="R3855" t="s">
        <v>44</v>
      </c>
      <c r="S3855" t="s">
        <v>4527</v>
      </c>
      <c r="T3855" s="3">
        <v>45827</v>
      </c>
      <c r="U3855" s="3">
        <v>45828</v>
      </c>
      <c r="V3855" s="2">
        <v>0</v>
      </c>
      <c r="W3855" t="s">
        <v>44</v>
      </c>
      <c r="X3855" t="s">
        <v>44</v>
      </c>
      <c r="Y3855" t="s">
        <v>10088</v>
      </c>
      <c r="Z3855" t="s">
        <v>956</v>
      </c>
      <c r="AA3855" t="s">
        <v>4529</v>
      </c>
      <c r="AB3855" t="s">
        <v>4530</v>
      </c>
      <c r="AC3855" t="s">
        <v>89</v>
      </c>
      <c r="AD3855" t="str">
        <f t="shared" si="60"/>
        <v>10-60</v>
      </c>
      <c r="AE3855" t="str">
        <f>VLOOKUP(AD3855,'Main_Sub Desc'!C:D,2,)</f>
        <v>LPC from invoicing</v>
      </c>
      <c r="AF3855" t="str">
        <f>VLOOKUP(VALUE(H3855),'Main_Sub Desc'!F:G,2,)</f>
        <v>Wst Rev Late Payment</v>
      </c>
      <c r="AG3855">
        <f>IFERROR(VLOOKUP(VALUE(I3855),'PC Mapping'!A:F,6,),"")</f>
        <v>10514</v>
      </c>
      <c r="AH3855" s="13" t="str">
        <f>VLOOKUP(AG3855,'PC Mapping'!L:M,2,)</f>
        <v>Bolivar Sewer</v>
      </c>
    </row>
    <row r="3856" spans="1:34" x14ac:dyDescent="0.2">
      <c r="A3856" t="s">
        <v>17728</v>
      </c>
      <c r="B3856" t="s">
        <v>17722</v>
      </c>
      <c r="C3856" t="s">
        <v>4519</v>
      </c>
      <c r="D3856" t="s">
        <v>4520</v>
      </c>
      <c r="E3856" s="3">
        <v>45827</v>
      </c>
      <c r="F3856" t="s">
        <v>44</v>
      </c>
      <c r="G3856" t="s">
        <v>3742</v>
      </c>
      <c r="H3856" t="s">
        <v>3722</v>
      </c>
      <c r="I3856" t="s">
        <v>4538</v>
      </c>
      <c r="J3856" t="s">
        <v>4522</v>
      </c>
      <c r="K3856" s="2">
        <v>-5</v>
      </c>
      <c r="L3856" t="s">
        <v>44</v>
      </c>
      <c r="M3856" s="2">
        <v>-5</v>
      </c>
      <c r="N3856" t="s">
        <v>4523</v>
      </c>
      <c r="O3856" t="s">
        <v>4524</v>
      </c>
      <c r="P3856" t="s">
        <v>10084</v>
      </c>
      <c r="Q3856" t="s">
        <v>17730</v>
      </c>
      <c r="R3856" t="s">
        <v>44</v>
      </c>
      <c r="S3856" t="s">
        <v>4527</v>
      </c>
      <c r="T3856" s="3">
        <v>45827</v>
      </c>
      <c r="U3856" s="3">
        <v>45828</v>
      </c>
      <c r="V3856" s="2">
        <v>0</v>
      </c>
      <c r="W3856" t="s">
        <v>44</v>
      </c>
      <c r="X3856" t="s">
        <v>44</v>
      </c>
      <c r="Y3856" t="s">
        <v>10086</v>
      </c>
      <c r="Z3856" t="s">
        <v>956</v>
      </c>
      <c r="AA3856" t="s">
        <v>4529</v>
      </c>
      <c r="AB3856" t="s">
        <v>4530</v>
      </c>
      <c r="AC3856" t="s">
        <v>89</v>
      </c>
      <c r="AD3856" t="str">
        <f t="shared" si="60"/>
        <v>10-60</v>
      </c>
      <c r="AE3856" t="str">
        <f>VLOOKUP(AD3856,'Main_Sub Desc'!C:D,2,)</f>
        <v>LPC from invoicing</v>
      </c>
      <c r="AF3856" t="str">
        <f>VLOOKUP(VALUE(H3856),'Main_Sub Desc'!F:G,2,)</f>
        <v>Wtr Rev Late Payment</v>
      </c>
      <c r="AG3856">
        <f>IFERROR(VLOOKUP(VALUE(I3856),'PC Mapping'!A:F,6,),"")</f>
        <v>10469</v>
      </c>
      <c r="AH3856" s="13" t="str">
        <f>VLOOKUP(AG3856,'PC Mapping'!L:M,2,)</f>
        <v>Bolivar Water</v>
      </c>
    </row>
    <row r="3857" spans="1:34" x14ac:dyDescent="0.2">
      <c r="A3857" t="s">
        <v>17731</v>
      </c>
      <c r="B3857" t="s">
        <v>17722</v>
      </c>
      <c r="C3857" t="s">
        <v>4519</v>
      </c>
      <c r="D3857" t="s">
        <v>4520</v>
      </c>
      <c r="E3857" s="3">
        <v>45827</v>
      </c>
      <c r="F3857" t="s">
        <v>44</v>
      </c>
      <c r="G3857" t="s">
        <v>3742</v>
      </c>
      <c r="H3857" t="s">
        <v>3722</v>
      </c>
      <c r="I3857" t="s">
        <v>3752</v>
      </c>
      <c r="J3857" t="s">
        <v>4522</v>
      </c>
      <c r="K3857" s="2">
        <v>-5.75</v>
      </c>
      <c r="L3857" t="s">
        <v>44</v>
      </c>
      <c r="M3857" s="2">
        <v>-5.75</v>
      </c>
      <c r="N3857" t="s">
        <v>4523</v>
      </c>
      <c r="O3857" t="s">
        <v>4524</v>
      </c>
      <c r="P3857" t="s">
        <v>5918</v>
      </c>
      <c r="Q3857" t="s">
        <v>17732</v>
      </c>
      <c r="R3857" t="s">
        <v>44</v>
      </c>
      <c r="S3857" t="s">
        <v>4527</v>
      </c>
      <c r="T3857" s="3">
        <v>45827</v>
      </c>
      <c r="U3857" s="3">
        <v>45828</v>
      </c>
      <c r="V3857" s="2">
        <v>0</v>
      </c>
      <c r="W3857" t="s">
        <v>44</v>
      </c>
      <c r="X3857" t="s">
        <v>44</v>
      </c>
      <c r="Y3857" t="s">
        <v>17733</v>
      </c>
      <c r="Z3857" t="s">
        <v>2745</v>
      </c>
      <c r="AA3857" t="s">
        <v>4529</v>
      </c>
      <c r="AB3857" t="s">
        <v>4530</v>
      </c>
      <c r="AC3857" t="s">
        <v>89</v>
      </c>
      <c r="AD3857" t="str">
        <f t="shared" si="60"/>
        <v>10-60</v>
      </c>
      <c r="AE3857" t="str">
        <f>VLOOKUP(AD3857,'Main_Sub Desc'!C:D,2,)</f>
        <v>LPC from invoicing</v>
      </c>
      <c r="AF3857" t="str">
        <f>VLOOKUP(VALUE(H3857),'Main_Sub Desc'!F:G,2,)</f>
        <v>Wtr Rev Late Payment</v>
      </c>
      <c r="AG3857">
        <f>IFERROR(VLOOKUP(VALUE(I3857),'PC Mapping'!A:F,6,),"")</f>
        <v>10719</v>
      </c>
      <c r="AH3857" s="13" t="str">
        <f>VLOOKUP(AG3857,'PC Mapping'!L:M,2,)</f>
        <v>All Other Water</v>
      </c>
    </row>
    <row r="3858" spans="1:34" x14ac:dyDescent="0.2">
      <c r="A3858" t="s">
        <v>17734</v>
      </c>
      <c r="B3858" t="s">
        <v>17735</v>
      </c>
      <c r="C3858" t="s">
        <v>4519</v>
      </c>
      <c r="D3858" t="s">
        <v>4520</v>
      </c>
      <c r="E3858" s="3">
        <v>45828</v>
      </c>
      <c r="F3858" t="s">
        <v>44</v>
      </c>
      <c r="G3858" t="s">
        <v>3742</v>
      </c>
      <c r="H3858" t="s">
        <v>3722</v>
      </c>
      <c r="I3858" t="s">
        <v>3752</v>
      </c>
      <c r="J3858" t="s">
        <v>4522</v>
      </c>
      <c r="K3858" s="2">
        <v>-5</v>
      </c>
      <c r="L3858" t="s">
        <v>44</v>
      </c>
      <c r="M3858" s="2">
        <v>-5</v>
      </c>
      <c r="N3858" t="s">
        <v>4523</v>
      </c>
      <c r="O3858" t="s">
        <v>4524</v>
      </c>
      <c r="P3858" t="s">
        <v>7033</v>
      </c>
      <c r="Q3858" t="s">
        <v>17736</v>
      </c>
      <c r="R3858" t="s">
        <v>44</v>
      </c>
      <c r="S3858" t="s">
        <v>4527</v>
      </c>
      <c r="T3858" s="3">
        <v>45828</v>
      </c>
      <c r="U3858" s="3">
        <v>45831</v>
      </c>
      <c r="V3858" s="2">
        <v>0</v>
      </c>
      <c r="W3858" t="s">
        <v>44</v>
      </c>
      <c r="X3858" t="s">
        <v>44</v>
      </c>
      <c r="Y3858" t="s">
        <v>17737</v>
      </c>
      <c r="Z3858" t="s">
        <v>3218</v>
      </c>
      <c r="AA3858" t="s">
        <v>4529</v>
      </c>
      <c r="AB3858" t="s">
        <v>4530</v>
      </c>
      <c r="AC3858" t="s">
        <v>89</v>
      </c>
      <c r="AD3858" t="str">
        <f t="shared" si="60"/>
        <v>10-60</v>
      </c>
      <c r="AE3858" t="str">
        <f>VLOOKUP(AD3858,'Main_Sub Desc'!C:D,2,)</f>
        <v>LPC from invoicing</v>
      </c>
      <c r="AF3858" t="str">
        <f>VLOOKUP(VALUE(H3858),'Main_Sub Desc'!F:G,2,)</f>
        <v>Wtr Rev Late Payment</v>
      </c>
      <c r="AG3858">
        <f>IFERROR(VLOOKUP(VALUE(I3858),'PC Mapping'!A:F,6,),"")</f>
        <v>10719</v>
      </c>
      <c r="AH3858" s="13" t="str">
        <f>VLOOKUP(AG3858,'PC Mapping'!L:M,2,)</f>
        <v>All Other Water</v>
      </c>
    </row>
    <row r="3859" spans="1:34" x14ac:dyDescent="0.2">
      <c r="A3859" t="s">
        <v>17738</v>
      </c>
      <c r="B3859" t="s">
        <v>17735</v>
      </c>
      <c r="C3859" t="s">
        <v>4519</v>
      </c>
      <c r="D3859" t="s">
        <v>4520</v>
      </c>
      <c r="E3859" s="3">
        <v>45828</v>
      </c>
      <c r="F3859" t="s">
        <v>44</v>
      </c>
      <c r="G3859" t="s">
        <v>3742</v>
      </c>
      <c r="H3859" t="s">
        <v>3722</v>
      </c>
      <c r="I3859" t="s">
        <v>3752</v>
      </c>
      <c r="J3859" t="s">
        <v>4522</v>
      </c>
      <c r="K3859" s="2">
        <v>-7.07</v>
      </c>
      <c r="L3859" t="s">
        <v>44</v>
      </c>
      <c r="M3859" s="2">
        <v>-7.07</v>
      </c>
      <c r="N3859" t="s">
        <v>4523</v>
      </c>
      <c r="O3859" t="s">
        <v>4524</v>
      </c>
      <c r="P3859" t="s">
        <v>8344</v>
      </c>
      <c r="Q3859" t="s">
        <v>17739</v>
      </c>
      <c r="R3859" t="s">
        <v>44</v>
      </c>
      <c r="S3859" t="s">
        <v>4527</v>
      </c>
      <c r="T3859" s="3">
        <v>45828</v>
      </c>
      <c r="U3859" s="3">
        <v>45831</v>
      </c>
      <c r="V3859" s="2">
        <v>0</v>
      </c>
      <c r="W3859" t="s">
        <v>44</v>
      </c>
      <c r="X3859" t="s">
        <v>44</v>
      </c>
      <c r="Y3859" t="s">
        <v>17740</v>
      </c>
      <c r="Z3859" t="s">
        <v>3011</v>
      </c>
      <c r="AA3859" t="s">
        <v>4529</v>
      </c>
      <c r="AB3859" t="s">
        <v>4530</v>
      </c>
      <c r="AC3859" t="s">
        <v>89</v>
      </c>
      <c r="AD3859" t="str">
        <f t="shared" si="60"/>
        <v>10-60</v>
      </c>
      <c r="AE3859" t="str">
        <f>VLOOKUP(AD3859,'Main_Sub Desc'!C:D,2,)</f>
        <v>LPC from invoicing</v>
      </c>
      <c r="AF3859" t="str">
        <f>VLOOKUP(VALUE(H3859),'Main_Sub Desc'!F:G,2,)</f>
        <v>Wtr Rev Late Payment</v>
      </c>
      <c r="AG3859">
        <f>IFERROR(VLOOKUP(VALUE(I3859),'PC Mapping'!A:F,6,),"")</f>
        <v>10719</v>
      </c>
      <c r="AH3859" s="13" t="str">
        <f>VLOOKUP(AG3859,'PC Mapping'!L:M,2,)</f>
        <v>All Other Water</v>
      </c>
    </row>
    <row r="3860" spans="1:34" x14ac:dyDescent="0.2">
      <c r="A3860" t="s">
        <v>17741</v>
      </c>
      <c r="B3860" t="s">
        <v>17742</v>
      </c>
      <c r="C3860" t="s">
        <v>4519</v>
      </c>
      <c r="D3860" t="s">
        <v>4520</v>
      </c>
      <c r="E3860" s="3">
        <v>45828</v>
      </c>
      <c r="F3860" t="s">
        <v>44</v>
      </c>
      <c r="G3860" t="s">
        <v>3742</v>
      </c>
      <c r="H3860" t="s">
        <v>3722</v>
      </c>
      <c r="I3860" t="s">
        <v>3752</v>
      </c>
      <c r="J3860" t="s">
        <v>4522</v>
      </c>
      <c r="K3860" s="2">
        <v>-5</v>
      </c>
      <c r="L3860" t="s">
        <v>44</v>
      </c>
      <c r="M3860" s="2">
        <v>-5</v>
      </c>
      <c r="N3860" t="s">
        <v>4523</v>
      </c>
      <c r="O3860" t="s">
        <v>4524</v>
      </c>
      <c r="P3860" t="s">
        <v>17743</v>
      </c>
      <c r="Q3860" t="s">
        <v>17744</v>
      </c>
      <c r="R3860" t="s">
        <v>44</v>
      </c>
      <c r="S3860" t="s">
        <v>4527</v>
      </c>
      <c r="T3860" s="3">
        <v>45828</v>
      </c>
      <c r="U3860" s="3">
        <v>45831</v>
      </c>
      <c r="V3860" s="2">
        <v>0</v>
      </c>
      <c r="W3860" t="s">
        <v>44</v>
      </c>
      <c r="X3860" t="s">
        <v>44</v>
      </c>
      <c r="Y3860" t="s">
        <v>17745</v>
      </c>
      <c r="Z3860" t="s">
        <v>1563</v>
      </c>
      <c r="AA3860" t="s">
        <v>4529</v>
      </c>
      <c r="AB3860" t="s">
        <v>4530</v>
      </c>
      <c r="AC3860" t="s">
        <v>89</v>
      </c>
      <c r="AD3860" t="str">
        <f t="shared" si="60"/>
        <v>10-60</v>
      </c>
      <c r="AE3860" t="str">
        <f>VLOOKUP(AD3860,'Main_Sub Desc'!C:D,2,)</f>
        <v>LPC from invoicing</v>
      </c>
      <c r="AF3860" t="str">
        <f>VLOOKUP(VALUE(H3860),'Main_Sub Desc'!F:G,2,)</f>
        <v>Wtr Rev Late Payment</v>
      </c>
      <c r="AG3860">
        <f>IFERROR(VLOOKUP(VALUE(I3860),'PC Mapping'!A:F,6,),"")</f>
        <v>10719</v>
      </c>
      <c r="AH3860" s="13" t="str">
        <f>VLOOKUP(AG3860,'PC Mapping'!L:M,2,)</f>
        <v>All Other Water</v>
      </c>
    </row>
    <row r="3861" spans="1:34" x14ac:dyDescent="0.2">
      <c r="A3861" t="s">
        <v>17746</v>
      </c>
      <c r="B3861" t="s">
        <v>17742</v>
      </c>
      <c r="C3861" t="s">
        <v>4519</v>
      </c>
      <c r="D3861" t="s">
        <v>4520</v>
      </c>
      <c r="E3861" s="3">
        <v>45828</v>
      </c>
      <c r="F3861" t="s">
        <v>44</v>
      </c>
      <c r="G3861" t="s">
        <v>3742</v>
      </c>
      <c r="H3861" t="s">
        <v>3722</v>
      </c>
      <c r="I3861" t="s">
        <v>4538</v>
      </c>
      <c r="J3861" t="s">
        <v>4522</v>
      </c>
      <c r="K3861" s="2">
        <v>-5</v>
      </c>
      <c r="L3861" t="s">
        <v>44</v>
      </c>
      <c r="M3861" s="2">
        <v>-5</v>
      </c>
      <c r="N3861" t="s">
        <v>4523</v>
      </c>
      <c r="O3861" t="s">
        <v>4524</v>
      </c>
      <c r="P3861" t="s">
        <v>6540</v>
      </c>
      <c r="Q3861" t="s">
        <v>17747</v>
      </c>
      <c r="R3861" t="s">
        <v>44</v>
      </c>
      <c r="S3861" t="s">
        <v>4527</v>
      </c>
      <c r="T3861" s="3">
        <v>45828</v>
      </c>
      <c r="U3861" s="3">
        <v>45831</v>
      </c>
      <c r="V3861" s="2">
        <v>0</v>
      </c>
      <c r="W3861" t="s">
        <v>44</v>
      </c>
      <c r="X3861" t="s">
        <v>44</v>
      </c>
      <c r="Y3861" t="s">
        <v>17748</v>
      </c>
      <c r="Z3861" t="s">
        <v>17749</v>
      </c>
      <c r="AA3861" t="s">
        <v>4529</v>
      </c>
      <c r="AB3861" t="s">
        <v>4530</v>
      </c>
      <c r="AC3861" t="s">
        <v>89</v>
      </c>
      <c r="AD3861" t="str">
        <f t="shared" si="60"/>
        <v>10-60</v>
      </c>
      <c r="AE3861" t="str">
        <f>VLOOKUP(AD3861,'Main_Sub Desc'!C:D,2,)</f>
        <v>LPC from invoicing</v>
      </c>
      <c r="AF3861" t="str">
        <f>VLOOKUP(VALUE(H3861),'Main_Sub Desc'!F:G,2,)</f>
        <v>Wtr Rev Late Payment</v>
      </c>
      <c r="AG3861">
        <f>IFERROR(VLOOKUP(VALUE(I3861),'PC Mapping'!A:F,6,),"")</f>
        <v>10469</v>
      </c>
      <c r="AH3861" s="13" t="str">
        <f>VLOOKUP(AG3861,'PC Mapping'!L:M,2,)</f>
        <v>Bolivar Water</v>
      </c>
    </row>
    <row r="3862" spans="1:34" x14ac:dyDescent="0.2">
      <c r="A3862" t="s">
        <v>17746</v>
      </c>
      <c r="B3862" t="s">
        <v>17742</v>
      </c>
      <c r="C3862" t="s">
        <v>4519</v>
      </c>
      <c r="D3862" t="s">
        <v>4520</v>
      </c>
      <c r="E3862" s="3">
        <v>45828</v>
      </c>
      <c r="F3862" t="s">
        <v>44</v>
      </c>
      <c r="G3862" t="s">
        <v>3742</v>
      </c>
      <c r="H3862" t="s">
        <v>3716</v>
      </c>
      <c r="I3862" t="s">
        <v>4534</v>
      </c>
      <c r="J3862" t="s">
        <v>4522</v>
      </c>
      <c r="K3862" s="2">
        <v>-5</v>
      </c>
      <c r="L3862" t="s">
        <v>44</v>
      </c>
      <c r="M3862" s="2">
        <v>-5</v>
      </c>
      <c r="N3862" t="s">
        <v>4523</v>
      </c>
      <c r="O3862" t="s">
        <v>4524</v>
      </c>
      <c r="P3862" t="s">
        <v>6540</v>
      </c>
      <c r="Q3862" t="s">
        <v>17750</v>
      </c>
      <c r="R3862" t="s">
        <v>44</v>
      </c>
      <c r="S3862" t="s">
        <v>4527</v>
      </c>
      <c r="T3862" s="3">
        <v>45828</v>
      </c>
      <c r="U3862" s="3">
        <v>45831</v>
      </c>
      <c r="V3862" s="2">
        <v>0</v>
      </c>
      <c r="W3862" t="s">
        <v>44</v>
      </c>
      <c r="X3862" t="s">
        <v>44</v>
      </c>
      <c r="Y3862" t="s">
        <v>17751</v>
      </c>
      <c r="Z3862" t="s">
        <v>17749</v>
      </c>
      <c r="AA3862" t="s">
        <v>4529</v>
      </c>
      <c r="AB3862" t="s">
        <v>4530</v>
      </c>
      <c r="AC3862" t="s">
        <v>89</v>
      </c>
      <c r="AD3862" t="str">
        <f t="shared" si="60"/>
        <v>10-60</v>
      </c>
      <c r="AE3862" t="str">
        <f>VLOOKUP(AD3862,'Main_Sub Desc'!C:D,2,)</f>
        <v>LPC from invoicing</v>
      </c>
      <c r="AF3862" t="str">
        <f>VLOOKUP(VALUE(H3862),'Main_Sub Desc'!F:G,2,)</f>
        <v>Wst Rev Late Payment</v>
      </c>
      <c r="AG3862">
        <f>IFERROR(VLOOKUP(VALUE(I3862),'PC Mapping'!A:F,6,),"")</f>
        <v>10514</v>
      </c>
      <c r="AH3862" s="13" t="str">
        <f>VLOOKUP(AG3862,'PC Mapping'!L:M,2,)</f>
        <v>Bolivar Sewer</v>
      </c>
    </row>
    <row r="3863" spans="1:34" x14ac:dyDescent="0.2">
      <c r="A3863" t="s">
        <v>17752</v>
      </c>
      <c r="B3863" t="s">
        <v>17742</v>
      </c>
      <c r="C3863" t="s">
        <v>4519</v>
      </c>
      <c r="D3863" t="s">
        <v>4520</v>
      </c>
      <c r="E3863" s="3">
        <v>45828</v>
      </c>
      <c r="F3863" t="s">
        <v>44</v>
      </c>
      <c r="G3863" t="s">
        <v>3742</v>
      </c>
      <c r="H3863" t="s">
        <v>3722</v>
      </c>
      <c r="I3863" t="s">
        <v>3752</v>
      </c>
      <c r="J3863" t="s">
        <v>4522</v>
      </c>
      <c r="K3863" s="2">
        <v>-10.31</v>
      </c>
      <c r="L3863" t="s">
        <v>44</v>
      </c>
      <c r="M3863" s="2">
        <v>-10.31</v>
      </c>
      <c r="N3863" t="s">
        <v>4523</v>
      </c>
      <c r="O3863" t="s">
        <v>4524</v>
      </c>
      <c r="P3863" t="s">
        <v>6021</v>
      </c>
      <c r="Q3863" t="s">
        <v>17753</v>
      </c>
      <c r="R3863" t="s">
        <v>44</v>
      </c>
      <c r="S3863" t="s">
        <v>4527</v>
      </c>
      <c r="T3863" s="3">
        <v>45828</v>
      </c>
      <c r="U3863" s="3">
        <v>45831</v>
      </c>
      <c r="V3863" s="2">
        <v>0</v>
      </c>
      <c r="W3863" t="s">
        <v>44</v>
      </c>
      <c r="X3863" t="s">
        <v>44</v>
      </c>
      <c r="Y3863" t="s">
        <v>17754</v>
      </c>
      <c r="Z3863" t="s">
        <v>1943</v>
      </c>
      <c r="AA3863" t="s">
        <v>4529</v>
      </c>
      <c r="AB3863" t="s">
        <v>4530</v>
      </c>
      <c r="AC3863" t="s">
        <v>89</v>
      </c>
      <c r="AD3863" t="str">
        <f t="shared" si="60"/>
        <v>10-60</v>
      </c>
      <c r="AE3863" t="str">
        <f>VLOOKUP(AD3863,'Main_Sub Desc'!C:D,2,)</f>
        <v>LPC from invoicing</v>
      </c>
      <c r="AF3863" t="str">
        <f>VLOOKUP(VALUE(H3863),'Main_Sub Desc'!F:G,2,)</f>
        <v>Wtr Rev Late Payment</v>
      </c>
      <c r="AG3863">
        <f>IFERROR(VLOOKUP(VALUE(I3863),'PC Mapping'!A:F,6,),"")</f>
        <v>10719</v>
      </c>
      <c r="AH3863" s="13" t="str">
        <f>VLOOKUP(AG3863,'PC Mapping'!L:M,2,)</f>
        <v>All Other Water</v>
      </c>
    </row>
    <row r="3864" spans="1:34" x14ac:dyDescent="0.2">
      <c r="A3864" t="s">
        <v>17755</v>
      </c>
      <c r="B3864" t="s">
        <v>17742</v>
      </c>
      <c r="C3864" t="s">
        <v>4519</v>
      </c>
      <c r="D3864" t="s">
        <v>4520</v>
      </c>
      <c r="E3864" s="3">
        <v>45828</v>
      </c>
      <c r="F3864" t="s">
        <v>44</v>
      </c>
      <c r="G3864" t="s">
        <v>3742</v>
      </c>
      <c r="H3864" t="s">
        <v>3722</v>
      </c>
      <c r="I3864" t="s">
        <v>3752</v>
      </c>
      <c r="J3864" t="s">
        <v>4522</v>
      </c>
      <c r="K3864" s="2">
        <v>-5</v>
      </c>
      <c r="L3864" t="s">
        <v>44</v>
      </c>
      <c r="M3864" s="2">
        <v>-5</v>
      </c>
      <c r="N3864" t="s">
        <v>4523</v>
      </c>
      <c r="O3864" t="s">
        <v>4524</v>
      </c>
      <c r="P3864" t="s">
        <v>6005</v>
      </c>
      <c r="Q3864" t="s">
        <v>17756</v>
      </c>
      <c r="R3864" t="s">
        <v>44</v>
      </c>
      <c r="S3864" t="s">
        <v>4527</v>
      </c>
      <c r="T3864" s="3">
        <v>45828</v>
      </c>
      <c r="U3864" s="3">
        <v>45831</v>
      </c>
      <c r="V3864" s="2">
        <v>0</v>
      </c>
      <c r="W3864" t="s">
        <v>44</v>
      </c>
      <c r="X3864" t="s">
        <v>44</v>
      </c>
      <c r="Y3864" t="s">
        <v>17757</v>
      </c>
      <c r="Z3864" t="s">
        <v>17758</v>
      </c>
      <c r="AA3864" t="s">
        <v>4529</v>
      </c>
      <c r="AB3864" t="s">
        <v>4530</v>
      </c>
      <c r="AC3864" t="s">
        <v>89</v>
      </c>
      <c r="AD3864" t="str">
        <f t="shared" si="60"/>
        <v>10-60</v>
      </c>
      <c r="AE3864" t="str">
        <f>VLOOKUP(AD3864,'Main_Sub Desc'!C:D,2,)</f>
        <v>LPC from invoicing</v>
      </c>
      <c r="AF3864" t="str">
        <f>VLOOKUP(VALUE(H3864),'Main_Sub Desc'!F:G,2,)</f>
        <v>Wtr Rev Late Payment</v>
      </c>
      <c r="AG3864">
        <f>IFERROR(VLOOKUP(VALUE(I3864),'PC Mapping'!A:F,6,),"")</f>
        <v>10719</v>
      </c>
      <c r="AH3864" s="13" t="str">
        <f>VLOOKUP(AG3864,'PC Mapping'!L:M,2,)</f>
        <v>All Other Water</v>
      </c>
    </row>
    <row r="3865" spans="1:34" x14ac:dyDescent="0.2">
      <c r="A3865" t="s">
        <v>17759</v>
      </c>
      <c r="B3865" t="s">
        <v>17742</v>
      </c>
      <c r="C3865" t="s">
        <v>4519</v>
      </c>
      <c r="D3865" t="s">
        <v>4520</v>
      </c>
      <c r="E3865" s="3">
        <v>45828</v>
      </c>
      <c r="F3865" t="s">
        <v>44</v>
      </c>
      <c r="G3865" t="s">
        <v>3742</v>
      </c>
      <c r="H3865" t="s">
        <v>3722</v>
      </c>
      <c r="I3865" t="s">
        <v>3752</v>
      </c>
      <c r="J3865" t="s">
        <v>4522</v>
      </c>
      <c r="K3865" s="2">
        <v>-5</v>
      </c>
      <c r="L3865" t="s">
        <v>44</v>
      </c>
      <c r="M3865" s="2">
        <v>-5</v>
      </c>
      <c r="N3865" t="s">
        <v>4523</v>
      </c>
      <c r="O3865" t="s">
        <v>4524</v>
      </c>
      <c r="P3865" t="s">
        <v>17760</v>
      </c>
      <c r="Q3865" t="s">
        <v>17761</v>
      </c>
      <c r="R3865" t="s">
        <v>44</v>
      </c>
      <c r="S3865" t="s">
        <v>4527</v>
      </c>
      <c r="T3865" s="3">
        <v>45828</v>
      </c>
      <c r="U3865" s="3">
        <v>45831</v>
      </c>
      <c r="V3865" s="2">
        <v>0</v>
      </c>
      <c r="W3865" t="s">
        <v>44</v>
      </c>
      <c r="X3865" t="s">
        <v>44</v>
      </c>
      <c r="Y3865" t="s">
        <v>17762</v>
      </c>
      <c r="Z3865" t="s">
        <v>1804</v>
      </c>
      <c r="AA3865" t="s">
        <v>4529</v>
      </c>
      <c r="AB3865" t="s">
        <v>4530</v>
      </c>
      <c r="AC3865" t="s">
        <v>89</v>
      </c>
      <c r="AD3865" t="str">
        <f t="shared" si="60"/>
        <v>10-60</v>
      </c>
      <c r="AE3865" t="str">
        <f>VLOOKUP(AD3865,'Main_Sub Desc'!C:D,2,)</f>
        <v>LPC from invoicing</v>
      </c>
      <c r="AF3865" t="str">
        <f>VLOOKUP(VALUE(H3865),'Main_Sub Desc'!F:G,2,)</f>
        <v>Wtr Rev Late Payment</v>
      </c>
      <c r="AG3865">
        <f>IFERROR(VLOOKUP(VALUE(I3865),'PC Mapping'!A:F,6,),"")</f>
        <v>10719</v>
      </c>
      <c r="AH3865" s="13" t="str">
        <f>VLOOKUP(AG3865,'PC Mapping'!L:M,2,)</f>
        <v>All Other Water</v>
      </c>
    </row>
    <row r="3866" spans="1:34" x14ac:dyDescent="0.2">
      <c r="A3866" t="s">
        <v>17763</v>
      </c>
      <c r="B3866" t="s">
        <v>17735</v>
      </c>
      <c r="C3866" t="s">
        <v>4519</v>
      </c>
      <c r="D3866" t="s">
        <v>4520</v>
      </c>
      <c r="E3866" s="3">
        <v>45828</v>
      </c>
      <c r="F3866" t="s">
        <v>44</v>
      </c>
      <c r="G3866" t="s">
        <v>3742</v>
      </c>
      <c r="H3866" t="s">
        <v>3722</v>
      </c>
      <c r="I3866" t="s">
        <v>3752</v>
      </c>
      <c r="J3866" t="s">
        <v>4522</v>
      </c>
      <c r="K3866" s="2">
        <v>-9.41</v>
      </c>
      <c r="L3866" t="s">
        <v>44</v>
      </c>
      <c r="M3866" s="2">
        <v>-9.41</v>
      </c>
      <c r="N3866" t="s">
        <v>4523</v>
      </c>
      <c r="O3866" t="s">
        <v>4524</v>
      </c>
      <c r="P3866" t="s">
        <v>17764</v>
      </c>
      <c r="Q3866" t="s">
        <v>17765</v>
      </c>
      <c r="R3866" t="s">
        <v>44</v>
      </c>
      <c r="S3866" t="s">
        <v>4527</v>
      </c>
      <c r="T3866" s="3">
        <v>45828</v>
      </c>
      <c r="U3866" s="3">
        <v>45831</v>
      </c>
      <c r="V3866" s="2">
        <v>0</v>
      </c>
      <c r="W3866" t="s">
        <v>44</v>
      </c>
      <c r="X3866" t="s">
        <v>44</v>
      </c>
      <c r="Y3866" t="s">
        <v>17766</v>
      </c>
      <c r="Z3866" t="s">
        <v>1735</v>
      </c>
      <c r="AA3866" t="s">
        <v>4529</v>
      </c>
      <c r="AB3866" t="s">
        <v>4530</v>
      </c>
      <c r="AC3866" t="s">
        <v>89</v>
      </c>
      <c r="AD3866" t="str">
        <f t="shared" si="60"/>
        <v>10-60</v>
      </c>
      <c r="AE3866" t="str">
        <f>VLOOKUP(AD3866,'Main_Sub Desc'!C:D,2,)</f>
        <v>LPC from invoicing</v>
      </c>
      <c r="AF3866" t="str">
        <f>VLOOKUP(VALUE(H3866),'Main_Sub Desc'!F:G,2,)</f>
        <v>Wtr Rev Late Payment</v>
      </c>
      <c r="AG3866">
        <f>IFERROR(VLOOKUP(VALUE(I3866),'PC Mapping'!A:F,6,),"")</f>
        <v>10719</v>
      </c>
      <c r="AH3866" s="13" t="str">
        <f>VLOOKUP(AG3866,'PC Mapping'!L:M,2,)</f>
        <v>All Other Water</v>
      </c>
    </row>
    <row r="3867" spans="1:34" x14ac:dyDescent="0.2">
      <c r="A3867" t="s">
        <v>17767</v>
      </c>
      <c r="B3867" t="s">
        <v>17735</v>
      </c>
      <c r="C3867" t="s">
        <v>4519</v>
      </c>
      <c r="D3867" t="s">
        <v>4520</v>
      </c>
      <c r="E3867" s="3">
        <v>45828</v>
      </c>
      <c r="F3867" t="s">
        <v>44</v>
      </c>
      <c r="G3867" t="s">
        <v>3742</v>
      </c>
      <c r="H3867" t="s">
        <v>3716</v>
      </c>
      <c r="I3867" t="s">
        <v>4534</v>
      </c>
      <c r="J3867" t="s">
        <v>4522</v>
      </c>
      <c r="K3867" s="2">
        <v>-5</v>
      </c>
      <c r="L3867" t="s">
        <v>44</v>
      </c>
      <c r="M3867" s="2">
        <v>-5</v>
      </c>
      <c r="N3867" t="s">
        <v>4523</v>
      </c>
      <c r="O3867" t="s">
        <v>4524</v>
      </c>
      <c r="P3867" t="s">
        <v>6785</v>
      </c>
      <c r="Q3867" t="s">
        <v>17768</v>
      </c>
      <c r="R3867" t="s">
        <v>44</v>
      </c>
      <c r="S3867" t="s">
        <v>4527</v>
      </c>
      <c r="T3867" s="3">
        <v>45828</v>
      </c>
      <c r="U3867" s="3">
        <v>45831</v>
      </c>
      <c r="V3867" s="2">
        <v>0</v>
      </c>
      <c r="W3867" t="s">
        <v>44</v>
      </c>
      <c r="X3867" t="s">
        <v>44</v>
      </c>
      <c r="Y3867" t="s">
        <v>17769</v>
      </c>
      <c r="Z3867" t="s">
        <v>278</v>
      </c>
      <c r="AA3867" t="s">
        <v>4529</v>
      </c>
      <c r="AB3867" t="s">
        <v>4530</v>
      </c>
      <c r="AC3867" t="s">
        <v>99</v>
      </c>
      <c r="AD3867" t="str">
        <f t="shared" si="60"/>
        <v>10-60</v>
      </c>
      <c r="AE3867" t="str">
        <f>VLOOKUP(AD3867,'Main_Sub Desc'!C:D,2,)</f>
        <v>LPC from invoicing</v>
      </c>
      <c r="AF3867" t="str">
        <f>VLOOKUP(VALUE(H3867),'Main_Sub Desc'!F:G,2,)</f>
        <v>Wst Rev Late Payment</v>
      </c>
      <c r="AG3867">
        <f>IFERROR(VLOOKUP(VALUE(I3867),'PC Mapping'!A:F,6,),"")</f>
        <v>10514</v>
      </c>
      <c r="AH3867" s="13" t="str">
        <f>VLOOKUP(AG3867,'PC Mapping'!L:M,2,)</f>
        <v>Bolivar Sewer</v>
      </c>
    </row>
    <row r="3868" spans="1:34" x14ac:dyDescent="0.2">
      <c r="A3868" t="s">
        <v>17767</v>
      </c>
      <c r="B3868" t="s">
        <v>17735</v>
      </c>
      <c r="C3868" t="s">
        <v>4519</v>
      </c>
      <c r="D3868" t="s">
        <v>4520</v>
      </c>
      <c r="E3868" s="3">
        <v>45828</v>
      </c>
      <c r="F3868" t="s">
        <v>44</v>
      </c>
      <c r="G3868" t="s">
        <v>3742</v>
      </c>
      <c r="H3868" t="s">
        <v>3722</v>
      </c>
      <c r="I3868" t="s">
        <v>4538</v>
      </c>
      <c r="J3868" t="s">
        <v>4522</v>
      </c>
      <c r="K3868" s="2">
        <v>-5</v>
      </c>
      <c r="L3868" t="s">
        <v>44</v>
      </c>
      <c r="M3868" s="2">
        <v>-5</v>
      </c>
      <c r="N3868" t="s">
        <v>4523</v>
      </c>
      <c r="O3868" t="s">
        <v>4524</v>
      </c>
      <c r="P3868" t="s">
        <v>6785</v>
      </c>
      <c r="Q3868" t="s">
        <v>17770</v>
      </c>
      <c r="R3868" t="s">
        <v>44</v>
      </c>
      <c r="S3868" t="s">
        <v>4527</v>
      </c>
      <c r="T3868" s="3">
        <v>45828</v>
      </c>
      <c r="U3868" s="3">
        <v>45831</v>
      </c>
      <c r="V3868" s="2">
        <v>0</v>
      </c>
      <c r="W3868" t="s">
        <v>44</v>
      </c>
      <c r="X3868" t="s">
        <v>44</v>
      </c>
      <c r="Y3868" t="s">
        <v>17771</v>
      </c>
      <c r="Z3868" t="s">
        <v>278</v>
      </c>
      <c r="AA3868" t="s">
        <v>4529</v>
      </c>
      <c r="AB3868" t="s">
        <v>4530</v>
      </c>
      <c r="AC3868" t="s">
        <v>99</v>
      </c>
      <c r="AD3868" t="str">
        <f t="shared" si="60"/>
        <v>10-60</v>
      </c>
      <c r="AE3868" t="str">
        <f>VLOOKUP(AD3868,'Main_Sub Desc'!C:D,2,)</f>
        <v>LPC from invoicing</v>
      </c>
      <c r="AF3868" t="str">
        <f>VLOOKUP(VALUE(H3868),'Main_Sub Desc'!F:G,2,)</f>
        <v>Wtr Rev Late Payment</v>
      </c>
      <c r="AG3868">
        <f>IFERROR(VLOOKUP(VALUE(I3868),'PC Mapping'!A:F,6,),"")</f>
        <v>10469</v>
      </c>
      <c r="AH3868" s="13" t="str">
        <f>VLOOKUP(AG3868,'PC Mapping'!L:M,2,)</f>
        <v>Bolivar Water</v>
      </c>
    </row>
    <row r="3869" spans="1:34" x14ac:dyDescent="0.2">
      <c r="A3869" t="s">
        <v>17772</v>
      </c>
      <c r="B3869" t="s">
        <v>17773</v>
      </c>
      <c r="C3869" t="s">
        <v>4519</v>
      </c>
      <c r="D3869" t="s">
        <v>4520</v>
      </c>
      <c r="E3869" s="3">
        <v>45831</v>
      </c>
      <c r="F3869" t="s">
        <v>44</v>
      </c>
      <c r="G3869" t="s">
        <v>3742</v>
      </c>
      <c r="H3869" t="s">
        <v>3722</v>
      </c>
      <c r="I3869" t="s">
        <v>3752</v>
      </c>
      <c r="J3869" t="s">
        <v>4522</v>
      </c>
      <c r="K3869" s="2">
        <v>-20.260000000000002</v>
      </c>
      <c r="L3869" t="s">
        <v>44</v>
      </c>
      <c r="M3869" s="2">
        <v>-20.260000000000002</v>
      </c>
      <c r="N3869" t="s">
        <v>4523</v>
      </c>
      <c r="O3869" t="s">
        <v>4524</v>
      </c>
      <c r="P3869" t="s">
        <v>17774</v>
      </c>
      <c r="Q3869" t="s">
        <v>17775</v>
      </c>
      <c r="R3869" t="s">
        <v>44</v>
      </c>
      <c r="S3869" t="s">
        <v>4527</v>
      </c>
      <c r="T3869" s="3">
        <v>45831</v>
      </c>
      <c r="U3869" s="3">
        <v>45832</v>
      </c>
      <c r="V3869" s="2">
        <v>0</v>
      </c>
      <c r="W3869" t="s">
        <v>44</v>
      </c>
      <c r="X3869" t="s">
        <v>44</v>
      </c>
      <c r="Y3869" t="s">
        <v>17776</v>
      </c>
      <c r="Z3869" t="s">
        <v>2934</v>
      </c>
      <c r="AA3869" t="s">
        <v>4529</v>
      </c>
      <c r="AB3869" t="s">
        <v>4530</v>
      </c>
      <c r="AC3869" t="s">
        <v>89</v>
      </c>
      <c r="AD3869" t="str">
        <f t="shared" si="60"/>
        <v>10-60</v>
      </c>
      <c r="AE3869" t="str">
        <f>VLOOKUP(AD3869,'Main_Sub Desc'!C:D,2,)</f>
        <v>LPC from invoicing</v>
      </c>
      <c r="AF3869" t="str">
        <f>VLOOKUP(VALUE(H3869),'Main_Sub Desc'!F:G,2,)</f>
        <v>Wtr Rev Late Payment</v>
      </c>
      <c r="AG3869">
        <f>IFERROR(VLOOKUP(VALUE(I3869),'PC Mapping'!A:F,6,),"")</f>
        <v>10719</v>
      </c>
      <c r="AH3869" s="13" t="str">
        <f>VLOOKUP(AG3869,'PC Mapping'!L:M,2,)</f>
        <v>All Other Water</v>
      </c>
    </row>
    <row r="3870" spans="1:34" x14ac:dyDescent="0.2">
      <c r="A3870" t="s">
        <v>17777</v>
      </c>
      <c r="B3870" t="s">
        <v>17773</v>
      </c>
      <c r="C3870" t="s">
        <v>4519</v>
      </c>
      <c r="D3870" t="s">
        <v>4520</v>
      </c>
      <c r="E3870" s="3">
        <v>45831</v>
      </c>
      <c r="F3870" t="s">
        <v>44</v>
      </c>
      <c r="G3870" t="s">
        <v>3742</v>
      </c>
      <c r="H3870" t="s">
        <v>3722</v>
      </c>
      <c r="I3870" t="s">
        <v>4538</v>
      </c>
      <c r="J3870" t="s">
        <v>4522</v>
      </c>
      <c r="K3870" s="2">
        <v>-5</v>
      </c>
      <c r="L3870" t="s">
        <v>44</v>
      </c>
      <c r="M3870" s="2">
        <v>-5</v>
      </c>
      <c r="N3870" t="s">
        <v>4523</v>
      </c>
      <c r="O3870" t="s">
        <v>4524</v>
      </c>
      <c r="P3870" t="s">
        <v>17778</v>
      </c>
      <c r="Q3870" t="s">
        <v>17779</v>
      </c>
      <c r="R3870" t="s">
        <v>44</v>
      </c>
      <c r="S3870" t="s">
        <v>4527</v>
      </c>
      <c r="T3870" s="3">
        <v>45831</v>
      </c>
      <c r="U3870" s="3">
        <v>45832</v>
      </c>
      <c r="V3870" s="2">
        <v>0</v>
      </c>
      <c r="W3870" t="s">
        <v>44</v>
      </c>
      <c r="X3870" t="s">
        <v>44</v>
      </c>
      <c r="Y3870" t="s">
        <v>17780</v>
      </c>
      <c r="Z3870" t="s">
        <v>793</v>
      </c>
      <c r="AA3870" t="s">
        <v>4529</v>
      </c>
      <c r="AB3870" t="s">
        <v>4530</v>
      </c>
      <c r="AC3870" t="s">
        <v>89</v>
      </c>
      <c r="AD3870" t="str">
        <f t="shared" si="60"/>
        <v>10-60</v>
      </c>
      <c r="AE3870" t="str">
        <f>VLOOKUP(AD3870,'Main_Sub Desc'!C:D,2,)</f>
        <v>LPC from invoicing</v>
      </c>
      <c r="AF3870" t="str">
        <f>VLOOKUP(VALUE(H3870),'Main_Sub Desc'!F:G,2,)</f>
        <v>Wtr Rev Late Payment</v>
      </c>
      <c r="AG3870">
        <f>IFERROR(VLOOKUP(VALUE(I3870),'PC Mapping'!A:F,6,),"")</f>
        <v>10469</v>
      </c>
      <c r="AH3870" s="13" t="str">
        <f>VLOOKUP(AG3870,'PC Mapping'!L:M,2,)</f>
        <v>Bolivar Water</v>
      </c>
    </row>
    <row r="3871" spans="1:34" x14ac:dyDescent="0.2">
      <c r="A3871" t="s">
        <v>17777</v>
      </c>
      <c r="B3871" t="s">
        <v>17773</v>
      </c>
      <c r="C3871" t="s">
        <v>4519</v>
      </c>
      <c r="D3871" t="s">
        <v>4520</v>
      </c>
      <c r="E3871" s="3">
        <v>45831</v>
      </c>
      <c r="F3871" t="s">
        <v>44</v>
      </c>
      <c r="G3871" t="s">
        <v>3742</v>
      </c>
      <c r="H3871" t="s">
        <v>3716</v>
      </c>
      <c r="I3871" t="s">
        <v>4534</v>
      </c>
      <c r="J3871" t="s">
        <v>4522</v>
      </c>
      <c r="K3871" s="2">
        <v>-5</v>
      </c>
      <c r="L3871" t="s">
        <v>44</v>
      </c>
      <c r="M3871" s="2">
        <v>-5</v>
      </c>
      <c r="N3871" t="s">
        <v>4523</v>
      </c>
      <c r="O3871" t="s">
        <v>4524</v>
      </c>
      <c r="P3871" t="s">
        <v>17778</v>
      </c>
      <c r="Q3871" t="s">
        <v>17781</v>
      </c>
      <c r="R3871" t="s">
        <v>44</v>
      </c>
      <c r="S3871" t="s">
        <v>4527</v>
      </c>
      <c r="T3871" s="3">
        <v>45831</v>
      </c>
      <c r="U3871" s="3">
        <v>45832</v>
      </c>
      <c r="V3871" s="2">
        <v>0</v>
      </c>
      <c r="W3871" t="s">
        <v>44</v>
      </c>
      <c r="X3871" t="s">
        <v>44</v>
      </c>
      <c r="Y3871" t="s">
        <v>17782</v>
      </c>
      <c r="Z3871" t="s">
        <v>793</v>
      </c>
      <c r="AA3871" t="s">
        <v>4529</v>
      </c>
      <c r="AB3871" t="s">
        <v>4530</v>
      </c>
      <c r="AC3871" t="s">
        <v>89</v>
      </c>
      <c r="AD3871" t="str">
        <f t="shared" si="60"/>
        <v>10-60</v>
      </c>
      <c r="AE3871" t="str">
        <f>VLOOKUP(AD3871,'Main_Sub Desc'!C:D,2,)</f>
        <v>LPC from invoicing</v>
      </c>
      <c r="AF3871" t="str">
        <f>VLOOKUP(VALUE(H3871),'Main_Sub Desc'!F:G,2,)</f>
        <v>Wst Rev Late Payment</v>
      </c>
      <c r="AG3871">
        <f>IFERROR(VLOOKUP(VALUE(I3871),'PC Mapping'!A:F,6,),"")</f>
        <v>10514</v>
      </c>
      <c r="AH3871" s="13" t="str">
        <f>VLOOKUP(AG3871,'PC Mapping'!L:M,2,)</f>
        <v>Bolivar Sewer</v>
      </c>
    </row>
    <row r="3872" spans="1:34" x14ac:dyDescent="0.2">
      <c r="A3872" t="s">
        <v>17783</v>
      </c>
      <c r="B3872" t="s">
        <v>17773</v>
      </c>
      <c r="C3872" t="s">
        <v>4519</v>
      </c>
      <c r="D3872" t="s">
        <v>4520</v>
      </c>
      <c r="E3872" s="3">
        <v>45831</v>
      </c>
      <c r="F3872" t="s">
        <v>44</v>
      </c>
      <c r="G3872" t="s">
        <v>3742</v>
      </c>
      <c r="H3872" t="s">
        <v>3716</v>
      </c>
      <c r="I3872" t="s">
        <v>4534</v>
      </c>
      <c r="J3872" t="s">
        <v>4522</v>
      </c>
      <c r="K3872" s="2">
        <v>-5</v>
      </c>
      <c r="L3872" t="s">
        <v>44</v>
      </c>
      <c r="M3872" s="2">
        <v>-5</v>
      </c>
      <c r="N3872" t="s">
        <v>4523</v>
      </c>
      <c r="O3872" t="s">
        <v>4524</v>
      </c>
      <c r="P3872" t="s">
        <v>6240</v>
      </c>
      <c r="Q3872" t="s">
        <v>17784</v>
      </c>
      <c r="R3872" t="s">
        <v>44</v>
      </c>
      <c r="S3872" t="s">
        <v>4527</v>
      </c>
      <c r="T3872" s="3">
        <v>45831</v>
      </c>
      <c r="U3872" s="3">
        <v>45832</v>
      </c>
      <c r="V3872" s="2">
        <v>0</v>
      </c>
      <c r="W3872" t="s">
        <v>44</v>
      </c>
      <c r="X3872" t="s">
        <v>44</v>
      </c>
      <c r="Y3872" t="s">
        <v>17785</v>
      </c>
      <c r="Z3872" t="s">
        <v>17786</v>
      </c>
      <c r="AA3872" t="s">
        <v>4529</v>
      </c>
      <c r="AB3872" t="s">
        <v>4530</v>
      </c>
      <c r="AC3872" t="s">
        <v>89</v>
      </c>
      <c r="AD3872" t="str">
        <f t="shared" si="60"/>
        <v>10-60</v>
      </c>
      <c r="AE3872" t="str">
        <f>VLOOKUP(AD3872,'Main_Sub Desc'!C:D,2,)</f>
        <v>LPC from invoicing</v>
      </c>
      <c r="AF3872" t="str">
        <f>VLOOKUP(VALUE(H3872),'Main_Sub Desc'!F:G,2,)</f>
        <v>Wst Rev Late Payment</v>
      </c>
      <c r="AG3872">
        <f>IFERROR(VLOOKUP(VALUE(I3872),'PC Mapping'!A:F,6,),"")</f>
        <v>10514</v>
      </c>
      <c r="AH3872" s="13" t="str">
        <f>VLOOKUP(AG3872,'PC Mapping'!L:M,2,)</f>
        <v>Bolivar Sewer</v>
      </c>
    </row>
    <row r="3873" spans="1:34" x14ac:dyDescent="0.2">
      <c r="A3873" t="s">
        <v>17783</v>
      </c>
      <c r="B3873" t="s">
        <v>17773</v>
      </c>
      <c r="C3873" t="s">
        <v>4519</v>
      </c>
      <c r="D3873" t="s">
        <v>4520</v>
      </c>
      <c r="E3873" s="3">
        <v>45831</v>
      </c>
      <c r="F3873" t="s">
        <v>44</v>
      </c>
      <c r="G3873" t="s">
        <v>3742</v>
      </c>
      <c r="H3873" t="s">
        <v>3722</v>
      </c>
      <c r="I3873" t="s">
        <v>4538</v>
      </c>
      <c r="J3873" t="s">
        <v>4522</v>
      </c>
      <c r="K3873" s="2">
        <v>-5</v>
      </c>
      <c r="L3873" t="s">
        <v>44</v>
      </c>
      <c r="M3873" s="2">
        <v>-5</v>
      </c>
      <c r="N3873" t="s">
        <v>4523</v>
      </c>
      <c r="O3873" t="s">
        <v>4524</v>
      </c>
      <c r="P3873" t="s">
        <v>6240</v>
      </c>
      <c r="Q3873" t="s">
        <v>17787</v>
      </c>
      <c r="R3873" t="s">
        <v>44</v>
      </c>
      <c r="S3873" t="s">
        <v>4527</v>
      </c>
      <c r="T3873" s="3">
        <v>45831</v>
      </c>
      <c r="U3873" s="3">
        <v>45832</v>
      </c>
      <c r="V3873" s="2">
        <v>0</v>
      </c>
      <c r="W3873" t="s">
        <v>44</v>
      </c>
      <c r="X3873" t="s">
        <v>44</v>
      </c>
      <c r="Y3873" t="s">
        <v>17788</v>
      </c>
      <c r="Z3873" t="s">
        <v>17786</v>
      </c>
      <c r="AA3873" t="s">
        <v>4529</v>
      </c>
      <c r="AB3873" t="s">
        <v>4530</v>
      </c>
      <c r="AC3873" t="s">
        <v>89</v>
      </c>
      <c r="AD3873" t="str">
        <f t="shared" si="60"/>
        <v>10-60</v>
      </c>
      <c r="AE3873" t="str">
        <f>VLOOKUP(AD3873,'Main_Sub Desc'!C:D,2,)</f>
        <v>LPC from invoicing</v>
      </c>
      <c r="AF3873" t="str">
        <f>VLOOKUP(VALUE(H3873),'Main_Sub Desc'!F:G,2,)</f>
        <v>Wtr Rev Late Payment</v>
      </c>
      <c r="AG3873">
        <f>IFERROR(VLOOKUP(VALUE(I3873),'PC Mapping'!A:F,6,),"")</f>
        <v>10469</v>
      </c>
      <c r="AH3873" s="13" t="str">
        <f>VLOOKUP(AG3873,'PC Mapping'!L:M,2,)</f>
        <v>Bolivar Water</v>
      </c>
    </row>
    <row r="3874" spans="1:34" x14ac:dyDescent="0.2">
      <c r="A3874" t="s">
        <v>17789</v>
      </c>
      <c r="B3874" t="s">
        <v>17773</v>
      </c>
      <c r="C3874" t="s">
        <v>4519</v>
      </c>
      <c r="D3874" t="s">
        <v>4520</v>
      </c>
      <c r="E3874" s="3">
        <v>45831</v>
      </c>
      <c r="F3874" t="s">
        <v>44</v>
      </c>
      <c r="G3874" t="s">
        <v>3742</v>
      </c>
      <c r="H3874" t="s">
        <v>3722</v>
      </c>
      <c r="I3874" t="s">
        <v>3752</v>
      </c>
      <c r="J3874" t="s">
        <v>4522</v>
      </c>
      <c r="K3874" s="2">
        <v>-5</v>
      </c>
      <c r="L3874" t="s">
        <v>44</v>
      </c>
      <c r="M3874" s="2">
        <v>-5</v>
      </c>
      <c r="N3874" t="s">
        <v>4523</v>
      </c>
      <c r="O3874" t="s">
        <v>4524</v>
      </c>
      <c r="P3874" t="s">
        <v>17790</v>
      </c>
      <c r="Q3874" t="s">
        <v>17791</v>
      </c>
      <c r="R3874" t="s">
        <v>44</v>
      </c>
      <c r="S3874" t="s">
        <v>4527</v>
      </c>
      <c r="T3874" s="3">
        <v>45831</v>
      </c>
      <c r="U3874" s="3">
        <v>45832</v>
      </c>
      <c r="V3874" s="2">
        <v>0</v>
      </c>
      <c r="W3874" t="s">
        <v>44</v>
      </c>
      <c r="X3874" t="s">
        <v>44</v>
      </c>
      <c r="Y3874" t="s">
        <v>17792</v>
      </c>
      <c r="Z3874" t="s">
        <v>2437</v>
      </c>
      <c r="AA3874" t="s">
        <v>4529</v>
      </c>
      <c r="AB3874" t="s">
        <v>4530</v>
      </c>
      <c r="AC3874" t="s">
        <v>89</v>
      </c>
      <c r="AD3874" t="str">
        <f t="shared" si="60"/>
        <v>10-60</v>
      </c>
      <c r="AE3874" t="str">
        <f>VLOOKUP(AD3874,'Main_Sub Desc'!C:D,2,)</f>
        <v>LPC from invoicing</v>
      </c>
      <c r="AF3874" t="str">
        <f>VLOOKUP(VALUE(H3874),'Main_Sub Desc'!F:G,2,)</f>
        <v>Wtr Rev Late Payment</v>
      </c>
      <c r="AG3874">
        <f>IFERROR(VLOOKUP(VALUE(I3874),'PC Mapping'!A:F,6,),"")</f>
        <v>10719</v>
      </c>
      <c r="AH3874" s="13" t="str">
        <f>VLOOKUP(AG3874,'PC Mapping'!L:M,2,)</f>
        <v>All Other Water</v>
      </c>
    </row>
    <row r="3875" spans="1:34" x14ac:dyDescent="0.2">
      <c r="A3875" t="s">
        <v>17793</v>
      </c>
      <c r="B3875" t="s">
        <v>17773</v>
      </c>
      <c r="C3875" t="s">
        <v>4519</v>
      </c>
      <c r="D3875" t="s">
        <v>4520</v>
      </c>
      <c r="E3875" s="3">
        <v>45831</v>
      </c>
      <c r="F3875" t="s">
        <v>44</v>
      </c>
      <c r="G3875" t="s">
        <v>3742</v>
      </c>
      <c r="H3875" t="s">
        <v>3722</v>
      </c>
      <c r="I3875" t="s">
        <v>4538</v>
      </c>
      <c r="J3875" t="s">
        <v>4522</v>
      </c>
      <c r="K3875" s="2">
        <v>-8.64</v>
      </c>
      <c r="L3875" t="s">
        <v>44</v>
      </c>
      <c r="M3875" s="2">
        <v>-8.64</v>
      </c>
      <c r="N3875" t="s">
        <v>4523</v>
      </c>
      <c r="O3875" t="s">
        <v>4524</v>
      </c>
      <c r="P3875" t="s">
        <v>11186</v>
      </c>
      <c r="Q3875" t="s">
        <v>17794</v>
      </c>
      <c r="R3875" t="s">
        <v>44</v>
      </c>
      <c r="S3875" t="s">
        <v>4527</v>
      </c>
      <c r="T3875" s="3">
        <v>45831</v>
      </c>
      <c r="U3875" s="3">
        <v>45832</v>
      </c>
      <c r="V3875" s="2">
        <v>0</v>
      </c>
      <c r="W3875" t="s">
        <v>44</v>
      </c>
      <c r="X3875" t="s">
        <v>44</v>
      </c>
      <c r="Y3875" t="s">
        <v>17795</v>
      </c>
      <c r="Z3875" t="s">
        <v>496</v>
      </c>
      <c r="AA3875" t="s">
        <v>4529</v>
      </c>
      <c r="AB3875" t="s">
        <v>4530</v>
      </c>
      <c r="AC3875" t="s">
        <v>89</v>
      </c>
      <c r="AD3875" t="str">
        <f t="shared" si="60"/>
        <v>10-60</v>
      </c>
      <c r="AE3875" t="str">
        <f>VLOOKUP(AD3875,'Main_Sub Desc'!C:D,2,)</f>
        <v>LPC from invoicing</v>
      </c>
      <c r="AF3875" t="str">
        <f>VLOOKUP(VALUE(H3875),'Main_Sub Desc'!F:G,2,)</f>
        <v>Wtr Rev Late Payment</v>
      </c>
      <c r="AG3875">
        <f>IFERROR(VLOOKUP(VALUE(I3875),'PC Mapping'!A:F,6,),"")</f>
        <v>10469</v>
      </c>
      <c r="AH3875" s="13" t="str">
        <f>VLOOKUP(AG3875,'PC Mapping'!L:M,2,)</f>
        <v>Bolivar Water</v>
      </c>
    </row>
    <row r="3876" spans="1:34" x14ac:dyDescent="0.2">
      <c r="A3876" t="s">
        <v>17793</v>
      </c>
      <c r="B3876" t="s">
        <v>17773</v>
      </c>
      <c r="C3876" t="s">
        <v>4519</v>
      </c>
      <c r="D3876" t="s">
        <v>4520</v>
      </c>
      <c r="E3876" s="3">
        <v>45831</v>
      </c>
      <c r="F3876" t="s">
        <v>44</v>
      </c>
      <c r="G3876" t="s">
        <v>3742</v>
      </c>
      <c r="H3876" t="s">
        <v>3716</v>
      </c>
      <c r="I3876" t="s">
        <v>4534</v>
      </c>
      <c r="J3876" t="s">
        <v>4522</v>
      </c>
      <c r="K3876" s="2">
        <v>-13.32</v>
      </c>
      <c r="L3876" t="s">
        <v>44</v>
      </c>
      <c r="M3876" s="2">
        <v>-13.32</v>
      </c>
      <c r="N3876" t="s">
        <v>4523</v>
      </c>
      <c r="O3876" t="s">
        <v>4524</v>
      </c>
      <c r="P3876" t="s">
        <v>11186</v>
      </c>
      <c r="Q3876" t="s">
        <v>17796</v>
      </c>
      <c r="R3876" t="s">
        <v>44</v>
      </c>
      <c r="S3876" t="s">
        <v>4527</v>
      </c>
      <c r="T3876" s="3">
        <v>45831</v>
      </c>
      <c r="U3876" s="3">
        <v>45832</v>
      </c>
      <c r="V3876" s="2">
        <v>0</v>
      </c>
      <c r="W3876" t="s">
        <v>44</v>
      </c>
      <c r="X3876" t="s">
        <v>44</v>
      </c>
      <c r="Y3876" t="s">
        <v>17797</v>
      </c>
      <c r="Z3876" t="s">
        <v>496</v>
      </c>
      <c r="AA3876" t="s">
        <v>4529</v>
      </c>
      <c r="AB3876" t="s">
        <v>4530</v>
      </c>
      <c r="AC3876" t="s">
        <v>89</v>
      </c>
      <c r="AD3876" t="str">
        <f t="shared" si="60"/>
        <v>10-60</v>
      </c>
      <c r="AE3876" t="str">
        <f>VLOOKUP(AD3876,'Main_Sub Desc'!C:D,2,)</f>
        <v>LPC from invoicing</v>
      </c>
      <c r="AF3876" t="str">
        <f>VLOOKUP(VALUE(H3876),'Main_Sub Desc'!F:G,2,)</f>
        <v>Wst Rev Late Payment</v>
      </c>
      <c r="AG3876">
        <f>IFERROR(VLOOKUP(VALUE(I3876),'PC Mapping'!A:F,6,),"")</f>
        <v>10514</v>
      </c>
      <c r="AH3876" s="13" t="str">
        <f>VLOOKUP(AG3876,'PC Mapping'!L:M,2,)</f>
        <v>Bolivar Sewer</v>
      </c>
    </row>
    <row r="3877" spans="1:34" x14ac:dyDescent="0.2">
      <c r="A3877" t="s">
        <v>17798</v>
      </c>
      <c r="B3877" t="s">
        <v>17773</v>
      </c>
      <c r="C3877" t="s">
        <v>4519</v>
      </c>
      <c r="D3877" t="s">
        <v>4520</v>
      </c>
      <c r="E3877" s="3">
        <v>45831</v>
      </c>
      <c r="F3877" t="s">
        <v>44</v>
      </c>
      <c r="G3877" t="s">
        <v>3742</v>
      </c>
      <c r="H3877" t="s">
        <v>3722</v>
      </c>
      <c r="I3877" t="s">
        <v>3752</v>
      </c>
      <c r="J3877" t="s">
        <v>4522</v>
      </c>
      <c r="K3877" s="2">
        <v>-5</v>
      </c>
      <c r="L3877" t="s">
        <v>44</v>
      </c>
      <c r="M3877" s="2">
        <v>-5</v>
      </c>
      <c r="N3877" t="s">
        <v>4523</v>
      </c>
      <c r="O3877" t="s">
        <v>4524</v>
      </c>
      <c r="P3877" t="s">
        <v>12843</v>
      </c>
      <c r="Q3877" t="s">
        <v>17799</v>
      </c>
      <c r="R3877" t="s">
        <v>44</v>
      </c>
      <c r="S3877" t="s">
        <v>4527</v>
      </c>
      <c r="T3877" s="3">
        <v>45831</v>
      </c>
      <c r="U3877" s="3">
        <v>45832</v>
      </c>
      <c r="V3877" s="2">
        <v>0</v>
      </c>
      <c r="W3877" t="s">
        <v>44</v>
      </c>
      <c r="X3877" t="s">
        <v>44</v>
      </c>
      <c r="Y3877" t="s">
        <v>17800</v>
      </c>
      <c r="Z3877" t="s">
        <v>1866</v>
      </c>
      <c r="AA3877" t="s">
        <v>4529</v>
      </c>
      <c r="AB3877" t="s">
        <v>4530</v>
      </c>
      <c r="AC3877" t="s">
        <v>89</v>
      </c>
      <c r="AD3877" t="str">
        <f t="shared" si="60"/>
        <v>10-60</v>
      </c>
      <c r="AE3877" t="str">
        <f>VLOOKUP(AD3877,'Main_Sub Desc'!C:D,2,)</f>
        <v>LPC from invoicing</v>
      </c>
      <c r="AF3877" t="str">
        <f>VLOOKUP(VALUE(H3877),'Main_Sub Desc'!F:G,2,)</f>
        <v>Wtr Rev Late Payment</v>
      </c>
      <c r="AG3877">
        <f>IFERROR(VLOOKUP(VALUE(I3877),'PC Mapping'!A:F,6,),"")</f>
        <v>10719</v>
      </c>
      <c r="AH3877" s="13" t="str">
        <f>VLOOKUP(AG3877,'PC Mapping'!L:M,2,)</f>
        <v>All Other Water</v>
      </c>
    </row>
    <row r="3878" spans="1:34" x14ac:dyDescent="0.2">
      <c r="A3878" t="s">
        <v>17801</v>
      </c>
      <c r="B3878" t="s">
        <v>17802</v>
      </c>
      <c r="C3878" t="s">
        <v>4519</v>
      </c>
      <c r="D3878" t="s">
        <v>4520</v>
      </c>
      <c r="E3878" s="3">
        <v>45832</v>
      </c>
      <c r="F3878" t="s">
        <v>44</v>
      </c>
      <c r="G3878" t="s">
        <v>3742</v>
      </c>
      <c r="H3878" t="s">
        <v>3722</v>
      </c>
      <c r="I3878" t="s">
        <v>3752</v>
      </c>
      <c r="J3878" t="s">
        <v>4522</v>
      </c>
      <c r="K3878" s="2">
        <v>-5</v>
      </c>
      <c r="L3878" t="s">
        <v>44</v>
      </c>
      <c r="M3878" s="2">
        <v>-5</v>
      </c>
      <c r="N3878" t="s">
        <v>4523</v>
      </c>
      <c r="O3878" t="s">
        <v>4524</v>
      </c>
      <c r="P3878" t="s">
        <v>17803</v>
      </c>
      <c r="Q3878" t="s">
        <v>17804</v>
      </c>
      <c r="R3878" t="s">
        <v>44</v>
      </c>
      <c r="S3878" t="s">
        <v>4527</v>
      </c>
      <c r="T3878" s="3">
        <v>45832</v>
      </c>
      <c r="U3878" s="3">
        <v>45833</v>
      </c>
      <c r="V3878" s="2">
        <v>0</v>
      </c>
      <c r="W3878" t="s">
        <v>44</v>
      </c>
      <c r="X3878" t="s">
        <v>44</v>
      </c>
      <c r="Y3878" t="s">
        <v>17805</v>
      </c>
      <c r="Z3878" t="s">
        <v>3320</v>
      </c>
      <c r="AA3878" t="s">
        <v>4529</v>
      </c>
      <c r="AB3878" t="s">
        <v>4530</v>
      </c>
      <c r="AC3878" t="s">
        <v>99</v>
      </c>
      <c r="AD3878" t="str">
        <f t="shared" si="60"/>
        <v>10-60</v>
      </c>
      <c r="AE3878" t="str">
        <f>VLOOKUP(AD3878,'Main_Sub Desc'!C:D,2,)</f>
        <v>LPC from invoicing</v>
      </c>
      <c r="AF3878" t="str">
        <f>VLOOKUP(VALUE(H3878),'Main_Sub Desc'!F:G,2,)</f>
        <v>Wtr Rev Late Payment</v>
      </c>
      <c r="AG3878">
        <f>IFERROR(VLOOKUP(VALUE(I3878),'PC Mapping'!A:F,6,),"")</f>
        <v>10719</v>
      </c>
      <c r="AH3878" s="13" t="str">
        <f>VLOOKUP(AG3878,'PC Mapping'!L:M,2,)</f>
        <v>All Other Water</v>
      </c>
    </row>
    <row r="3879" spans="1:34" x14ac:dyDescent="0.2">
      <c r="A3879" t="s">
        <v>17806</v>
      </c>
      <c r="B3879" t="s">
        <v>17802</v>
      </c>
      <c r="C3879" t="s">
        <v>4519</v>
      </c>
      <c r="D3879" t="s">
        <v>4520</v>
      </c>
      <c r="E3879" s="3">
        <v>45832</v>
      </c>
      <c r="F3879" t="s">
        <v>44</v>
      </c>
      <c r="G3879" t="s">
        <v>3742</v>
      </c>
      <c r="H3879" t="s">
        <v>3722</v>
      </c>
      <c r="I3879" t="s">
        <v>3752</v>
      </c>
      <c r="J3879" t="s">
        <v>4522</v>
      </c>
      <c r="K3879" s="2">
        <v>-12.14</v>
      </c>
      <c r="L3879" t="s">
        <v>44</v>
      </c>
      <c r="M3879" s="2">
        <v>-12.14</v>
      </c>
      <c r="N3879" t="s">
        <v>4523</v>
      </c>
      <c r="O3879" t="s">
        <v>4524</v>
      </c>
      <c r="P3879" t="s">
        <v>17807</v>
      </c>
      <c r="Q3879" t="s">
        <v>17808</v>
      </c>
      <c r="R3879" t="s">
        <v>44</v>
      </c>
      <c r="S3879" t="s">
        <v>4527</v>
      </c>
      <c r="T3879" s="3">
        <v>45832</v>
      </c>
      <c r="U3879" s="3">
        <v>45833</v>
      </c>
      <c r="V3879" s="2">
        <v>0</v>
      </c>
      <c r="W3879" t="s">
        <v>44</v>
      </c>
      <c r="X3879" t="s">
        <v>44</v>
      </c>
      <c r="Y3879" t="s">
        <v>17809</v>
      </c>
      <c r="Z3879" t="s">
        <v>17810</v>
      </c>
      <c r="AA3879" t="s">
        <v>4529</v>
      </c>
      <c r="AB3879" t="s">
        <v>4530</v>
      </c>
      <c r="AC3879" t="s">
        <v>89</v>
      </c>
      <c r="AD3879" t="str">
        <f t="shared" si="60"/>
        <v>10-60</v>
      </c>
      <c r="AE3879" t="str">
        <f>VLOOKUP(AD3879,'Main_Sub Desc'!C:D,2,)</f>
        <v>LPC from invoicing</v>
      </c>
      <c r="AF3879" t="str">
        <f>VLOOKUP(VALUE(H3879),'Main_Sub Desc'!F:G,2,)</f>
        <v>Wtr Rev Late Payment</v>
      </c>
      <c r="AG3879">
        <f>IFERROR(VLOOKUP(VALUE(I3879),'PC Mapping'!A:F,6,),"")</f>
        <v>10719</v>
      </c>
      <c r="AH3879" s="13" t="str">
        <f>VLOOKUP(AG3879,'PC Mapping'!L:M,2,)</f>
        <v>All Other Water</v>
      </c>
    </row>
    <row r="3880" spans="1:34" x14ac:dyDescent="0.2">
      <c r="A3880" t="s">
        <v>17811</v>
      </c>
      <c r="B3880" t="s">
        <v>17802</v>
      </c>
      <c r="C3880" t="s">
        <v>4519</v>
      </c>
      <c r="D3880" t="s">
        <v>4520</v>
      </c>
      <c r="E3880" s="3">
        <v>45832</v>
      </c>
      <c r="F3880" t="s">
        <v>44</v>
      </c>
      <c r="G3880" t="s">
        <v>3742</v>
      </c>
      <c r="H3880" t="s">
        <v>3722</v>
      </c>
      <c r="I3880" t="s">
        <v>3752</v>
      </c>
      <c r="J3880" t="s">
        <v>4522</v>
      </c>
      <c r="K3880" s="2">
        <v>-5</v>
      </c>
      <c r="L3880" t="s">
        <v>44</v>
      </c>
      <c r="M3880" s="2">
        <v>-5</v>
      </c>
      <c r="N3880" t="s">
        <v>4523</v>
      </c>
      <c r="O3880" t="s">
        <v>4524</v>
      </c>
      <c r="P3880" t="s">
        <v>17812</v>
      </c>
      <c r="Q3880" t="s">
        <v>17813</v>
      </c>
      <c r="R3880" t="s">
        <v>44</v>
      </c>
      <c r="S3880" t="s">
        <v>4527</v>
      </c>
      <c r="T3880" s="3">
        <v>45832</v>
      </c>
      <c r="U3880" s="3">
        <v>45833</v>
      </c>
      <c r="V3880" s="2">
        <v>0</v>
      </c>
      <c r="W3880" t="s">
        <v>44</v>
      </c>
      <c r="X3880" t="s">
        <v>44</v>
      </c>
      <c r="Y3880" t="s">
        <v>17814</v>
      </c>
      <c r="Z3880" t="s">
        <v>2876</v>
      </c>
      <c r="AA3880" t="s">
        <v>4529</v>
      </c>
      <c r="AB3880" t="s">
        <v>4530</v>
      </c>
      <c r="AC3880" t="s">
        <v>89</v>
      </c>
      <c r="AD3880" t="str">
        <f t="shared" si="60"/>
        <v>10-60</v>
      </c>
      <c r="AE3880" t="str">
        <f>VLOOKUP(AD3880,'Main_Sub Desc'!C:D,2,)</f>
        <v>LPC from invoicing</v>
      </c>
      <c r="AF3880" t="str">
        <f>VLOOKUP(VALUE(H3880),'Main_Sub Desc'!F:G,2,)</f>
        <v>Wtr Rev Late Payment</v>
      </c>
      <c r="AG3880">
        <f>IFERROR(VLOOKUP(VALUE(I3880),'PC Mapping'!A:F,6,),"")</f>
        <v>10719</v>
      </c>
      <c r="AH3880" s="13" t="str">
        <f>VLOOKUP(AG3880,'PC Mapping'!L:M,2,)</f>
        <v>All Other Water</v>
      </c>
    </row>
    <row r="3881" spans="1:34" x14ac:dyDescent="0.2">
      <c r="A3881" t="s">
        <v>17815</v>
      </c>
      <c r="B3881" t="s">
        <v>17802</v>
      </c>
      <c r="C3881" t="s">
        <v>4519</v>
      </c>
      <c r="D3881" t="s">
        <v>4520</v>
      </c>
      <c r="E3881" s="3">
        <v>45832</v>
      </c>
      <c r="F3881" t="s">
        <v>44</v>
      </c>
      <c r="G3881" t="s">
        <v>3742</v>
      </c>
      <c r="H3881" t="s">
        <v>3722</v>
      </c>
      <c r="I3881" t="s">
        <v>3752</v>
      </c>
      <c r="J3881" t="s">
        <v>4522</v>
      </c>
      <c r="K3881" s="2">
        <v>-5</v>
      </c>
      <c r="L3881" t="s">
        <v>44</v>
      </c>
      <c r="M3881" s="2">
        <v>-5</v>
      </c>
      <c r="N3881" t="s">
        <v>4523</v>
      </c>
      <c r="O3881" t="s">
        <v>4524</v>
      </c>
      <c r="P3881" t="s">
        <v>17812</v>
      </c>
      <c r="Q3881" t="s">
        <v>17816</v>
      </c>
      <c r="R3881" t="s">
        <v>44</v>
      </c>
      <c r="S3881" t="s">
        <v>4527</v>
      </c>
      <c r="T3881" s="3">
        <v>45832</v>
      </c>
      <c r="U3881" s="3">
        <v>45833</v>
      </c>
      <c r="V3881" s="2">
        <v>0</v>
      </c>
      <c r="W3881" t="s">
        <v>44</v>
      </c>
      <c r="X3881" t="s">
        <v>44</v>
      </c>
      <c r="Y3881" t="s">
        <v>17817</v>
      </c>
      <c r="Z3881" t="s">
        <v>3458</v>
      </c>
      <c r="AA3881" t="s">
        <v>4529</v>
      </c>
      <c r="AB3881" t="s">
        <v>4530</v>
      </c>
      <c r="AC3881" t="s">
        <v>89</v>
      </c>
      <c r="AD3881" t="str">
        <f t="shared" si="60"/>
        <v>10-60</v>
      </c>
      <c r="AE3881" t="str">
        <f>VLOOKUP(AD3881,'Main_Sub Desc'!C:D,2,)</f>
        <v>LPC from invoicing</v>
      </c>
      <c r="AF3881" t="str">
        <f>VLOOKUP(VALUE(H3881),'Main_Sub Desc'!F:G,2,)</f>
        <v>Wtr Rev Late Payment</v>
      </c>
      <c r="AG3881">
        <f>IFERROR(VLOOKUP(VALUE(I3881),'PC Mapping'!A:F,6,),"")</f>
        <v>10719</v>
      </c>
      <c r="AH3881" s="13" t="str">
        <f>VLOOKUP(AG3881,'PC Mapping'!L:M,2,)</f>
        <v>All Other Water</v>
      </c>
    </row>
    <row r="3882" spans="1:34" x14ac:dyDescent="0.2">
      <c r="A3882" t="s">
        <v>17818</v>
      </c>
      <c r="B3882" t="s">
        <v>17819</v>
      </c>
      <c r="C3882" t="s">
        <v>4519</v>
      </c>
      <c r="D3882" t="s">
        <v>4520</v>
      </c>
      <c r="E3882" s="3">
        <v>45834</v>
      </c>
      <c r="F3882" t="s">
        <v>44</v>
      </c>
      <c r="G3882" t="s">
        <v>3742</v>
      </c>
      <c r="H3882" t="s">
        <v>3716</v>
      </c>
      <c r="I3882" t="s">
        <v>4534</v>
      </c>
      <c r="J3882" t="s">
        <v>4522</v>
      </c>
      <c r="K3882" s="2">
        <v>-5</v>
      </c>
      <c r="L3882" t="s">
        <v>44</v>
      </c>
      <c r="M3882" s="2">
        <v>-5</v>
      </c>
      <c r="N3882" t="s">
        <v>4523</v>
      </c>
      <c r="O3882" t="s">
        <v>4524</v>
      </c>
      <c r="P3882" t="s">
        <v>17820</v>
      </c>
      <c r="Q3882" t="s">
        <v>17821</v>
      </c>
      <c r="R3882" t="s">
        <v>44</v>
      </c>
      <c r="S3882" t="s">
        <v>4527</v>
      </c>
      <c r="T3882" s="3">
        <v>45834</v>
      </c>
      <c r="U3882" s="3">
        <v>45835</v>
      </c>
      <c r="V3882" s="2">
        <v>0</v>
      </c>
      <c r="W3882" t="s">
        <v>44</v>
      </c>
      <c r="X3882" t="s">
        <v>44</v>
      </c>
      <c r="Y3882" t="s">
        <v>17822</v>
      </c>
      <c r="Z3882" t="s">
        <v>17823</v>
      </c>
      <c r="AA3882" t="s">
        <v>4529</v>
      </c>
      <c r="AB3882" t="s">
        <v>4530</v>
      </c>
      <c r="AC3882" t="s">
        <v>89</v>
      </c>
      <c r="AD3882" t="str">
        <f t="shared" si="60"/>
        <v>10-60</v>
      </c>
      <c r="AE3882" t="str">
        <f>VLOOKUP(AD3882,'Main_Sub Desc'!C:D,2,)</f>
        <v>LPC from invoicing</v>
      </c>
      <c r="AF3882" t="str">
        <f>VLOOKUP(VALUE(H3882),'Main_Sub Desc'!F:G,2,)</f>
        <v>Wst Rev Late Payment</v>
      </c>
      <c r="AG3882">
        <f>IFERROR(VLOOKUP(VALUE(I3882),'PC Mapping'!A:F,6,),"")</f>
        <v>10514</v>
      </c>
      <c r="AH3882" s="13" t="str">
        <f>VLOOKUP(AG3882,'PC Mapping'!L:M,2,)</f>
        <v>Bolivar Sewer</v>
      </c>
    </row>
    <row r="3883" spans="1:34" x14ac:dyDescent="0.2">
      <c r="A3883" t="s">
        <v>17818</v>
      </c>
      <c r="B3883" t="s">
        <v>17819</v>
      </c>
      <c r="C3883" t="s">
        <v>4519</v>
      </c>
      <c r="D3883" t="s">
        <v>4520</v>
      </c>
      <c r="E3883" s="3">
        <v>45834</v>
      </c>
      <c r="F3883" t="s">
        <v>44</v>
      </c>
      <c r="G3883" t="s">
        <v>3742</v>
      </c>
      <c r="H3883" t="s">
        <v>3722</v>
      </c>
      <c r="I3883" t="s">
        <v>4538</v>
      </c>
      <c r="J3883" t="s">
        <v>4522</v>
      </c>
      <c r="K3883" s="2">
        <v>-5</v>
      </c>
      <c r="L3883" t="s">
        <v>44</v>
      </c>
      <c r="M3883" s="2">
        <v>-5</v>
      </c>
      <c r="N3883" t="s">
        <v>4523</v>
      </c>
      <c r="O3883" t="s">
        <v>4524</v>
      </c>
      <c r="P3883" t="s">
        <v>17820</v>
      </c>
      <c r="Q3883" t="s">
        <v>17824</v>
      </c>
      <c r="R3883" t="s">
        <v>44</v>
      </c>
      <c r="S3883" t="s">
        <v>4527</v>
      </c>
      <c r="T3883" s="3">
        <v>45834</v>
      </c>
      <c r="U3883" s="3">
        <v>45835</v>
      </c>
      <c r="V3883" s="2">
        <v>0</v>
      </c>
      <c r="W3883" t="s">
        <v>44</v>
      </c>
      <c r="X3883" t="s">
        <v>44</v>
      </c>
      <c r="Y3883" t="s">
        <v>17825</v>
      </c>
      <c r="Z3883" t="s">
        <v>17823</v>
      </c>
      <c r="AA3883" t="s">
        <v>4529</v>
      </c>
      <c r="AB3883" t="s">
        <v>4530</v>
      </c>
      <c r="AC3883" t="s">
        <v>89</v>
      </c>
      <c r="AD3883" t="str">
        <f t="shared" si="60"/>
        <v>10-60</v>
      </c>
      <c r="AE3883" t="str">
        <f>VLOOKUP(AD3883,'Main_Sub Desc'!C:D,2,)</f>
        <v>LPC from invoicing</v>
      </c>
      <c r="AF3883" t="str">
        <f>VLOOKUP(VALUE(H3883),'Main_Sub Desc'!F:G,2,)</f>
        <v>Wtr Rev Late Payment</v>
      </c>
      <c r="AG3883">
        <f>IFERROR(VLOOKUP(VALUE(I3883),'PC Mapping'!A:F,6,),"")</f>
        <v>10469</v>
      </c>
      <c r="AH3883" s="13" t="str">
        <f>VLOOKUP(AG3883,'PC Mapping'!L:M,2,)</f>
        <v>Bolivar Water</v>
      </c>
    </row>
    <row r="3884" spans="1:34" x14ac:dyDescent="0.2">
      <c r="A3884" t="s">
        <v>17826</v>
      </c>
      <c r="B3884" t="s">
        <v>17827</v>
      </c>
      <c r="C3884" t="s">
        <v>4519</v>
      </c>
      <c r="D3884" t="s">
        <v>4520</v>
      </c>
      <c r="E3884" s="3">
        <v>45834</v>
      </c>
      <c r="F3884" t="s">
        <v>44</v>
      </c>
      <c r="G3884" t="s">
        <v>3742</v>
      </c>
      <c r="H3884" t="s">
        <v>3722</v>
      </c>
      <c r="I3884" t="s">
        <v>3752</v>
      </c>
      <c r="J3884" t="s">
        <v>4522</v>
      </c>
      <c r="K3884" s="2">
        <v>-11.39</v>
      </c>
      <c r="L3884" t="s">
        <v>44</v>
      </c>
      <c r="M3884" s="2">
        <v>-11.39</v>
      </c>
      <c r="N3884" t="s">
        <v>4523</v>
      </c>
      <c r="O3884" t="s">
        <v>4524</v>
      </c>
      <c r="P3884" t="s">
        <v>17828</v>
      </c>
      <c r="Q3884" t="s">
        <v>17829</v>
      </c>
      <c r="R3884" t="s">
        <v>44</v>
      </c>
      <c r="S3884" t="s">
        <v>4527</v>
      </c>
      <c r="T3884" s="3">
        <v>45834</v>
      </c>
      <c r="U3884" s="3">
        <v>45835</v>
      </c>
      <c r="V3884" s="2">
        <v>0</v>
      </c>
      <c r="W3884" t="s">
        <v>44</v>
      </c>
      <c r="X3884" t="s">
        <v>44</v>
      </c>
      <c r="Y3884" t="s">
        <v>17830</v>
      </c>
      <c r="Z3884" t="s">
        <v>1773</v>
      </c>
      <c r="AA3884" t="s">
        <v>4529</v>
      </c>
      <c r="AB3884" t="s">
        <v>4530</v>
      </c>
      <c r="AC3884" t="s">
        <v>89</v>
      </c>
      <c r="AD3884" t="str">
        <f t="shared" si="60"/>
        <v>10-60</v>
      </c>
      <c r="AE3884" t="str">
        <f>VLOOKUP(AD3884,'Main_Sub Desc'!C:D,2,)</f>
        <v>LPC from invoicing</v>
      </c>
      <c r="AF3884" t="str">
        <f>VLOOKUP(VALUE(H3884),'Main_Sub Desc'!F:G,2,)</f>
        <v>Wtr Rev Late Payment</v>
      </c>
      <c r="AG3884">
        <f>IFERROR(VLOOKUP(VALUE(I3884),'PC Mapping'!A:F,6,),"")</f>
        <v>10719</v>
      </c>
      <c r="AH3884" s="13" t="str">
        <f>VLOOKUP(AG3884,'PC Mapping'!L:M,2,)</f>
        <v>All Other Water</v>
      </c>
    </row>
    <row r="3885" spans="1:34" x14ac:dyDescent="0.2">
      <c r="A3885" t="s">
        <v>17831</v>
      </c>
      <c r="B3885" t="s">
        <v>17827</v>
      </c>
      <c r="C3885" t="s">
        <v>4519</v>
      </c>
      <c r="D3885" t="s">
        <v>4520</v>
      </c>
      <c r="E3885" s="3">
        <v>45834</v>
      </c>
      <c r="F3885" t="s">
        <v>44</v>
      </c>
      <c r="G3885" t="s">
        <v>3742</v>
      </c>
      <c r="H3885" t="s">
        <v>3722</v>
      </c>
      <c r="I3885" t="s">
        <v>3752</v>
      </c>
      <c r="J3885" t="s">
        <v>4522</v>
      </c>
      <c r="K3885" s="2">
        <v>-11.87</v>
      </c>
      <c r="L3885" t="s">
        <v>44</v>
      </c>
      <c r="M3885" s="2">
        <v>-11.87</v>
      </c>
      <c r="N3885" t="s">
        <v>4523</v>
      </c>
      <c r="O3885" t="s">
        <v>4524</v>
      </c>
      <c r="P3885" t="s">
        <v>8850</v>
      </c>
      <c r="Q3885" t="s">
        <v>17832</v>
      </c>
      <c r="R3885" t="s">
        <v>44</v>
      </c>
      <c r="S3885" t="s">
        <v>4527</v>
      </c>
      <c r="T3885" s="3">
        <v>45834</v>
      </c>
      <c r="U3885" s="3">
        <v>45835</v>
      </c>
      <c r="V3885" s="2">
        <v>0</v>
      </c>
      <c r="W3885" t="s">
        <v>44</v>
      </c>
      <c r="X3885" t="s">
        <v>44</v>
      </c>
      <c r="Y3885" t="s">
        <v>17833</v>
      </c>
      <c r="Z3885" t="s">
        <v>3409</v>
      </c>
      <c r="AA3885" t="s">
        <v>4529</v>
      </c>
      <c r="AB3885" t="s">
        <v>4530</v>
      </c>
      <c r="AC3885" t="s">
        <v>89</v>
      </c>
      <c r="AD3885" t="str">
        <f t="shared" si="60"/>
        <v>10-60</v>
      </c>
      <c r="AE3885" t="str">
        <f>VLOOKUP(AD3885,'Main_Sub Desc'!C:D,2,)</f>
        <v>LPC from invoicing</v>
      </c>
      <c r="AF3885" t="str">
        <f>VLOOKUP(VALUE(H3885),'Main_Sub Desc'!F:G,2,)</f>
        <v>Wtr Rev Late Payment</v>
      </c>
      <c r="AG3885">
        <f>IFERROR(VLOOKUP(VALUE(I3885),'PC Mapping'!A:F,6,),"")</f>
        <v>10719</v>
      </c>
      <c r="AH3885" s="13" t="str">
        <f>VLOOKUP(AG3885,'PC Mapping'!L:M,2,)</f>
        <v>All Other Water</v>
      </c>
    </row>
    <row r="3886" spans="1:34" x14ac:dyDescent="0.2">
      <c r="A3886" t="s">
        <v>17834</v>
      </c>
      <c r="B3886" t="s">
        <v>17827</v>
      </c>
      <c r="C3886" t="s">
        <v>4519</v>
      </c>
      <c r="D3886" t="s">
        <v>4520</v>
      </c>
      <c r="E3886" s="3">
        <v>45834</v>
      </c>
      <c r="F3886" t="s">
        <v>44</v>
      </c>
      <c r="G3886" t="s">
        <v>3742</v>
      </c>
      <c r="H3886" t="s">
        <v>3722</v>
      </c>
      <c r="I3886" t="s">
        <v>3752</v>
      </c>
      <c r="J3886" t="s">
        <v>4522</v>
      </c>
      <c r="K3886" s="2">
        <v>-5</v>
      </c>
      <c r="L3886" t="s">
        <v>44</v>
      </c>
      <c r="M3886" s="2">
        <v>-5</v>
      </c>
      <c r="N3886" t="s">
        <v>4523</v>
      </c>
      <c r="O3886" t="s">
        <v>4524</v>
      </c>
      <c r="P3886" t="s">
        <v>17828</v>
      </c>
      <c r="Q3886" t="s">
        <v>17835</v>
      </c>
      <c r="R3886" t="s">
        <v>44</v>
      </c>
      <c r="S3886" t="s">
        <v>4527</v>
      </c>
      <c r="T3886" s="3">
        <v>45834</v>
      </c>
      <c r="U3886" s="3">
        <v>45835</v>
      </c>
      <c r="V3886" s="2">
        <v>0</v>
      </c>
      <c r="W3886" t="s">
        <v>44</v>
      </c>
      <c r="X3886" t="s">
        <v>44</v>
      </c>
      <c r="Y3886" t="s">
        <v>17836</v>
      </c>
      <c r="Z3886" t="s">
        <v>2432</v>
      </c>
      <c r="AA3886" t="s">
        <v>4529</v>
      </c>
      <c r="AB3886" t="s">
        <v>4530</v>
      </c>
      <c r="AC3886" t="s">
        <v>89</v>
      </c>
      <c r="AD3886" t="str">
        <f t="shared" si="60"/>
        <v>10-60</v>
      </c>
      <c r="AE3886" t="str">
        <f>VLOOKUP(AD3886,'Main_Sub Desc'!C:D,2,)</f>
        <v>LPC from invoicing</v>
      </c>
      <c r="AF3886" t="str">
        <f>VLOOKUP(VALUE(H3886),'Main_Sub Desc'!F:G,2,)</f>
        <v>Wtr Rev Late Payment</v>
      </c>
      <c r="AG3886">
        <f>IFERROR(VLOOKUP(VALUE(I3886),'PC Mapping'!A:F,6,),"")</f>
        <v>10719</v>
      </c>
      <c r="AH3886" s="13" t="str">
        <f>VLOOKUP(AG3886,'PC Mapping'!L:M,2,)</f>
        <v>All Other Water</v>
      </c>
    </row>
    <row r="3887" spans="1:34" x14ac:dyDescent="0.2">
      <c r="A3887" t="s">
        <v>17837</v>
      </c>
      <c r="B3887" t="s">
        <v>17827</v>
      </c>
      <c r="C3887" t="s">
        <v>4519</v>
      </c>
      <c r="D3887" t="s">
        <v>4520</v>
      </c>
      <c r="E3887" s="3">
        <v>45834</v>
      </c>
      <c r="F3887" t="s">
        <v>44</v>
      </c>
      <c r="G3887" t="s">
        <v>3742</v>
      </c>
      <c r="H3887" t="s">
        <v>3722</v>
      </c>
      <c r="I3887" t="s">
        <v>3752</v>
      </c>
      <c r="J3887" t="s">
        <v>4522</v>
      </c>
      <c r="K3887" s="2">
        <v>-5</v>
      </c>
      <c r="L3887" t="s">
        <v>44</v>
      </c>
      <c r="M3887" s="2">
        <v>-5</v>
      </c>
      <c r="N3887" t="s">
        <v>4523</v>
      </c>
      <c r="O3887" t="s">
        <v>4524</v>
      </c>
      <c r="P3887" t="s">
        <v>6176</v>
      </c>
      <c r="Q3887" t="s">
        <v>17838</v>
      </c>
      <c r="R3887" t="s">
        <v>44</v>
      </c>
      <c r="S3887" t="s">
        <v>4527</v>
      </c>
      <c r="T3887" s="3">
        <v>45834</v>
      </c>
      <c r="U3887" s="3">
        <v>45835</v>
      </c>
      <c r="V3887" s="2">
        <v>0</v>
      </c>
      <c r="W3887" t="s">
        <v>44</v>
      </c>
      <c r="X3887" t="s">
        <v>44</v>
      </c>
      <c r="Y3887" t="s">
        <v>17839</v>
      </c>
      <c r="Z3887" t="s">
        <v>17840</v>
      </c>
      <c r="AA3887" t="s">
        <v>4529</v>
      </c>
      <c r="AB3887" t="s">
        <v>4530</v>
      </c>
      <c r="AC3887" t="s">
        <v>89</v>
      </c>
      <c r="AD3887" t="str">
        <f t="shared" si="60"/>
        <v>10-60</v>
      </c>
      <c r="AE3887" t="str">
        <f>VLOOKUP(AD3887,'Main_Sub Desc'!C:D,2,)</f>
        <v>LPC from invoicing</v>
      </c>
      <c r="AF3887" t="str">
        <f>VLOOKUP(VALUE(H3887),'Main_Sub Desc'!F:G,2,)</f>
        <v>Wtr Rev Late Payment</v>
      </c>
      <c r="AG3887">
        <f>IFERROR(VLOOKUP(VALUE(I3887),'PC Mapping'!A:F,6,),"")</f>
        <v>10719</v>
      </c>
      <c r="AH3887" s="13" t="str">
        <f>VLOOKUP(AG3887,'PC Mapping'!L:M,2,)</f>
        <v>All Other Water</v>
      </c>
    </row>
    <row r="3888" spans="1:34" x14ac:dyDescent="0.2">
      <c r="A3888" t="s">
        <v>17841</v>
      </c>
      <c r="B3888" t="s">
        <v>17842</v>
      </c>
      <c r="C3888" t="s">
        <v>4519</v>
      </c>
      <c r="D3888" t="s">
        <v>4520</v>
      </c>
      <c r="E3888" s="3">
        <v>45810</v>
      </c>
      <c r="F3888" t="s">
        <v>44</v>
      </c>
      <c r="G3888" t="s">
        <v>3742</v>
      </c>
      <c r="H3888" t="s">
        <v>3722</v>
      </c>
      <c r="I3888" t="s">
        <v>4538</v>
      </c>
      <c r="J3888" t="s">
        <v>4522</v>
      </c>
      <c r="K3888" s="2">
        <v>-5</v>
      </c>
      <c r="L3888" t="s">
        <v>44</v>
      </c>
      <c r="M3888" s="2">
        <v>-5</v>
      </c>
      <c r="N3888" t="s">
        <v>4523</v>
      </c>
      <c r="O3888" t="s">
        <v>4524</v>
      </c>
      <c r="P3888" t="s">
        <v>5115</v>
      </c>
      <c r="Q3888" t="s">
        <v>17843</v>
      </c>
      <c r="R3888" t="s">
        <v>44</v>
      </c>
      <c r="S3888" t="s">
        <v>4527</v>
      </c>
      <c r="T3888" s="3">
        <v>45810</v>
      </c>
      <c r="U3888" s="3">
        <v>45811</v>
      </c>
      <c r="V3888" s="2">
        <v>0</v>
      </c>
      <c r="W3888" t="s">
        <v>44</v>
      </c>
      <c r="X3888" t="s">
        <v>44</v>
      </c>
      <c r="Y3888" t="s">
        <v>5117</v>
      </c>
      <c r="Z3888" t="s">
        <v>512</v>
      </c>
      <c r="AA3888" t="s">
        <v>4529</v>
      </c>
      <c r="AB3888" t="s">
        <v>4530</v>
      </c>
      <c r="AC3888" t="s">
        <v>89</v>
      </c>
      <c r="AD3888" t="str">
        <f t="shared" si="60"/>
        <v>10-60</v>
      </c>
      <c r="AE3888" t="str">
        <f>VLOOKUP(AD3888,'Main_Sub Desc'!C:D,2,)</f>
        <v>LPC from invoicing</v>
      </c>
      <c r="AF3888" t="str">
        <f>VLOOKUP(VALUE(H3888),'Main_Sub Desc'!F:G,2,)</f>
        <v>Wtr Rev Late Payment</v>
      </c>
      <c r="AG3888">
        <f>IFERROR(VLOOKUP(VALUE(I3888),'PC Mapping'!A:F,6,),"")</f>
        <v>10469</v>
      </c>
      <c r="AH3888" s="13" t="str">
        <f>VLOOKUP(AG3888,'PC Mapping'!L:M,2,)</f>
        <v>Bolivar Water</v>
      </c>
    </row>
    <row r="3889" spans="1:34" x14ac:dyDescent="0.2">
      <c r="A3889" t="s">
        <v>17844</v>
      </c>
      <c r="B3889" t="s">
        <v>17842</v>
      </c>
      <c r="C3889" t="s">
        <v>4519</v>
      </c>
      <c r="D3889" t="s">
        <v>4520</v>
      </c>
      <c r="E3889" s="3">
        <v>45810</v>
      </c>
      <c r="F3889" t="s">
        <v>44</v>
      </c>
      <c r="G3889" t="s">
        <v>3742</v>
      </c>
      <c r="H3889" t="s">
        <v>3722</v>
      </c>
      <c r="I3889" t="s">
        <v>4538</v>
      </c>
      <c r="J3889" t="s">
        <v>4522</v>
      </c>
      <c r="K3889" s="2">
        <v>-5</v>
      </c>
      <c r="L3889" t="s">
        <v>44</v>
      </c>
      <c r="M3889" s="2">
        <v>-5</v>
      </c>
      <c r="N3889" t="s">
        <v>4523</v>
      </c>
      <c r="O3889" t="s">
        <v>4524</v>
      </c>
      <c r="P3889" t="s">
        <v>5115</v>
      </c>
      <c r="Q3889" t="s">
        <v>17845</v>
      </c>
      <c r="R3889" t="s">
        <v>44</v>
      </c>
      <c r="S3889" t="s">
        <v>4527</v>
      </c>
      <c r="T3889" s="3">
        <v>45810</v>
      </c>
      <c r="U3889" s="3">
        <v>45811</v>
      </c>
      <c r="V3889" s="2">
        <v>0</v>
      </c>
      <c r="W3889" t="s">
        <v>44</v>
      </c>
      <c r="X3889" t="s">
        <v>44</v>
      </c>
      <c r="Y3889" t="s">
        <v>5117</v>
      </c>
      <c r="Z3889" t="s">
        <v>512</v>
      </c>
      <c r="AA3889" t="s">
        <v>4529</v>
      </c>
      <c r="AB3889" t="s">
        <v>4530</v>
      </c>
      <c r="AC3889" t="s">
        <v>89</v>
      </c>
      <c r="AD3889" t="str">
        <f t="shared" si="60"/>
        <v>10-60</v>
      </c>
      <c r="AE3889" t="str">
        <f>VLOOKUP(AD3889,'Main_Sub Desc'!C:D,2,)</f>
        <v>LPC from invoicing</v>
      </c>
      <c r="AF3889" t="str">
        <f>VLOOKUP(VALUE(H3889),'Main_Sub Desc'!F:G,2,)</f>
        <v>Wtr Rev Late Payment</v>
      </c>
      <c r="AG3889">
        <f>IFERROR(VLOOKUP(VALUE(I3889),'PC Mapping'!A:F,6,),"")</f>
        <v>10469</v>
      </c>
      <c r="AH3889" s="13" t="str">
        <f>VLOOKUP(AG3889,'PC Mapping'!L:M,2,)</f>
        <v>Bolivar Water</v>
      </c>
    </row>
    <row r="3890" spans="1:34" x14ac:dyDescent="0.2">
      <c r="A3890" t="s">
        <v>17846</v>
      </c>
      <c r="B3890" t="s">
        <v>17847</v>
      </c>
      <c r="C3890" t="s">
        <v>4519</v>
      </c>
      <c r="D3890" t="s">
        <v>4520</v>
      </c>
      <c r="E3890" s="3">
        <v>45811</v>
      </c>
      <c r="F3890" t="s">
        <v>44</v>
      </c>
      <c r="G3890" t="s">
        <v>3742</v>
      </c>
      <c r="H3890" t="s">
        <v>3722</v>
      </c>
      <c r="I3890" t="s">
        <v>3752</v>
      </c>
      <c r="J3890" t="s">
        <v>4522</v>
      </c>
      <c r="K3890" s="2">
        <v>-5</v>
      </c>
      <c r="L3890" t="s">
        <v>44</v>
      </c>
      <c r="M3890" s="2">
        <v>-5</v>
      </c>
      <c r="N3890" t="s">
        <v>4523</v>
      </c>
      <c r="O3890" t="s">
        <v>4524</v>
      </c>
      <c r="P3890" t="s">
        <v>7408</v>
      </c>
      <c r="Q3890" t="s">
        <v>17848</v>
      </c>
      <c r="R3890" t="s">
        <v>44</v>
      </c>
      <c r="S3890" t="s">
        <v>4527</v>
      </c>
      <c r="T3890" s="3">
        <v>45811</v>
      </c>
      <c r="U3890" s="3">
        <v>45812</v>
      </c>
      <c r="V3890" s="2">
        <v>0</v>
      </c>
      <c r="W3890" t="s">
        <v>44</v>
      </c>
      <c r="X3890" t="s">
        <v>44</v>
      </c>
      <c r="Y3890" t="s">
        <v>17849</v>
      </c>
      <c r="Z3890" t="s">
        <v>1811</v>
      </c>
      <c r="AA3890" t="s">
        <v>4529</v>
      </c>
      <c r="AB3890" t="s">
        <v>4530</v>
      </c>
      <c r="AC3890" t="s">
        <v>89</v>
      </c>
      <c r="AD3890" t="str">
        <f t="shared" si="60"/>
        <v>10-60</v>
      </c>
      <c r="AE3890" t="str">
        <f>VLOOKUP(AD3890,'Main_Sub Desc'!C:D,2,)</f>
        <v>LPC from invoicing</v>
      </c>
      <c r="AF3890" t="str">
        <f>VLOOKUP(VALUE(H3890),'Main_Sub Desc'!F:G,2,)</f>
        <v>Wtr Rev Late Payment</v>
      </c>
      <c r="AG3890">
        <f>IFERROR(VLOOKUP(VALUE(I3890),'PC Mapping'!A:F,6,),"")</f>
        <v>10719</v>
      </c>
      <c r="AH3890" s="13" t="str">
        <f>VLOOKUP(AG3890,'PC Mapping'!L:M,2,)</f>
        <v>All Other Water</v>
      </c>
    </row>
    <row r="3891" spans="1:34" x14ac:dyDescent="0.2">
      <c r="A3891" t="s">
        <v>17850</v>
      </c>
      <c r="B3891" t="s">
        <v>17847</v>
      </c>
      <c r="C3891" t="s">
        <v>4519</v>
      </c>
      <c r="D3891" t="s">
        <v>4520</v>
      </c>
      <c r="E3891" s="3">
        <v>45811</v>
      </c>
      <c r="F3891" t="s">
        <v>44</v>
      </c>
      <c r="G3891" t="s">
        <v>3742</v>
      </c>
      <c r="H3891" t="s">
        <v>3722</v>
      </c>
      <c r="I3891" t="s">
        <v>3752</v>
      </c>
      <c r="J3891" t="s">
        <v>4522</v>
      </c>
      <c r="K3891" s="2">
        <v>-5</v>
      </c>
      <c r="L3891" t="s">
        <v>44</v>
      </c>
      <c r="M3891" s="2">
        <v>-5</v>
      </c>
      <c r="N3891" t="s">
        <v>4523</v>
      </c>
      <c r="O3891" t="s">
        <v>4524</v>
      </c>
      <c r="P3891" t="s">
        <v>6203</v>
      </c>
      <c r="Q3891" t="s">
        <v>17851</v>
      </c>
      <c r="R3891" t="s">
        <v>44</v>
      </c>
      <c r="S3891" t="s">
        <v>4527</v>
      </c>
      <c r="T3891" s="3">
        <v>45811</v>
      </c>
      <c r="U3891" s="3">
        <v>45812</v>
      </c>
      <c r="V3891" s="2">
        <v>0</v>
      </c>
      <c r="W3891" t="s">
        <v>44</v>
      </c>
      <c r="X3891" t="s">
        <v>44</v>
      </c>
      <c r="Y3891" t="s">
        <v>17335</v>
      </c>
      <c r="Z3891" t="s">
        <v>1818</v>
      </c>
      <c r="AA3891" t="s">
        <v>4529</v>
      </c>
      <c r="AB3891" t="s">
        <v>4530</v>
      </c>
      <c r="AC3891" t="s">
        <v>89</v>
      </c>
      <c r="AD3891" t="str">
        <f t="shared" si="60"/>
        <v>10-60</v>
      </c>
      <c r="AE3891" t="str">
        <f>VLOOKUP(AD3891,'Main_Sub Desc'!C:D,2,)</f>
        <v>LPC from invoicing</v>
      </c>
      <c r="AF3891" t="str">
        <f>VLOOKUP(VALUE(H3891),'Main_Sub Desc'!F:G,2,)</f>
        <v>Wtr Rev Late Payment</v>
      </c>
      <c r="AG3891">
        <f>IFERROR(VLOOKUP(VALUE(I3891),'PC Mapping'!A:F,6,),"")</f>
        <v>10719</v>
      </c>
      <c r="AH3891" s="13" t="str">
        <f>VLOOKUP(AG3891,'PC Mapping'!L:M,2,)</f>
        <v>All Other Water</v>
      </c>
    </row>
    <row r="3892" spans="1:34" x14ac:dyDescent="0.2">
      <c r="A3892" t="s">
        <v>17852</v>
      </c>
      <c r="B3892" t="s">
        <v>17847</v>
      </c>
      <c r="C3892" t="s">
        <v>4519</v>
      </c>
      <c r="D3892" t="s">
        <v>4520</v>
      </c>
      <c r="E3892" s="3">
        <v>45811</v>
      </c>
      <c r="F3892" t="s">
        <v>44</v>
      </c>
      <c r="G3892" t="s">
        <v>3742</v>
      </c>
      <c r="H3892" t="s">
        <v>3722</v>
      </c>
      <c r="I3892" t="s">
        <v>3752</v>
      </c>
      <c r="J3892" t="s">
        <v>4522</v>
      </c>
      <c r="K3892" s="2">
        <v>-5</v>
      </c>
      <c r="L3892" t="s">
        <v>44</v>
      </c>
      <c r="M3892" s="2">
        <v>-5</v>
      </c>
      <c r="N3892" t="s">
        <v>4523</v>
      </c>
      <c r="O3892" t="s">
        <v>4524</v>
      </c>
      <c r="P3892" t="s">
        <v>6684</v>
      </c>
      <c r="Q3892" t="s">
        <v>17853</v>
      </c>
      <c r="R3892" t="s">
        <v>44</v>
      </c>
      <c r="S3892" t="s">
        <v>4527</v>
      </c>
      <c r="T3892" s="3">
        <v>45811</v>
      </c>
      <c r="U3892" s="3">
        <v>45812</v>
      </c>
      <c r="V3892" s="2">
        <v>0</v>
      </c>
      <c r="W3892" t="s">
        <v>44</v>
      </c>
      <c r="X3892" t="s">
        <v>44</v>
      </c>
      <c r="Y3892" t="s">
        <v>17854</v>
      </c>
      <c r="Z3892" t="s">
        <v>1545</v>
      </c>
      <c r="AA3892" t="s">
        <v>4529</v>
      </c>
      <c r="AB3892" t="s">
        <v>4530</v>
      </c>
      <c r="AC3892" t="s">
        <v>89</v>
      </c>
      <c r="AD3892" t="str">
        <f t="shared" si="60"/>
        <v>10-60</v>
      </c>
      <c r="AE3892" t="str">
        <f>VLOOKUP(AD3892,'Main_Sub Desc'!C:D,2,)</f>
        <v>LPC from invoicing</v>
      </c>
      <c r="AF3892" t="str">
        <f>VLOOKUP(VALUE(H3892),'Main_Sub Desc'!F:G,2,)</f>
        <v>Wtr Rev Late Payment</v>
      </c>
      <c r="AG3892">
        <f>IFERROR(VLOOKUP(VALUE(I3892),'PC Mapping'!A:F,6,),"")</f>
        <v>10719</v>
      </c>
      <c r="AH3892" s="13" t="str">
        <f>VLOOKUP(AG3892,'PC Mapping'!L:M,2,)</f>
        <v>All Other Water</v>
      </c>
    </row>
    <row r="3893" spans="1:34" x14ac:dyDescent="0.2">
      <c r="A3893" t="s">
        <v>17855</v>
      </c>
      <c r="B3893" t="s">
        <v>17847</v>
      </c>
      <c r="C3893" t="s">
        <v>4519</v>
      </c>
      <c r="D3893" t="s">
        <v>4520</v>
      </c>
      <c r="E3893" s="3">
        <v>45811</v>
      </c>
      <c r="F3893" t="s">
        <v>44</v>
      </c>
      <c r="G3893" t="s">
        <v>3742</v>
      </c>
      <c r="H3893" t="s">
        <v>3722</v>
      </c>
      <c r="I3893" t="s">
        <v>3752</v>
      </c>
      <c r="J3893" t="s">
        <v>4522</v>
      </c>
      <c r="K3893" s="2">
        <v>-5</v>
      </c>
      <c r="L3893" t="s">
        <v>44</v>
      </c>
      <c r="M3893" s="2">
        <v>-5</v>
      </c>
      <c r="N3893" t="s">
        <v>4523</v>
      </c>
      <c r="O3893" t="s">
        <v>4524</v>
      </c>
      <c r="P3893" t="s">
        <v>17856</v>
      </c>
      <c r="Q3893" t="s">
        <v>17857</v>
      </c>
      <c r="R3893" t="s">
        <v>44</v>
      </c>
      <c r="S3893" t="s">
        <v>4527</v>
      </c>
      <c r="T3893" s="3">
        <v>45811</v>
      </c>
      <c r="U3893" s="3">
        <v>45812</v>
      </c>
      <c r="V3893" s="2">
        <v>0</v>
      </c>
      <c r="W3893" t="s">
        <v>44</v>
      </c>
      <c r="X3893" t="s">
        <v>44</v>
      </c>
      <c r="Y3893" t="s">
        <v>17858</v>
      </c>
      <c r="Z3893" t="s">
        <v>1613</v>
      </c>
      <c r="AA3893" t="s">
        <v>4529</v>
      </c>
      <c r="AB3893" t="s">
        <v>4530</v>
      </c>
      <c r="AC3893" t="s">
        <v>89</v>
      </c>
      <c r="AD3893" t="str">
        <f t="shared" si="60"/>
        <v>10-60</v>
      </c>
      <c r="AE3893" t="str">
        <f>VLOOKUP(AD3893,'Main_Sub Desc'!C:D,2,)</f>
        <v>LPC from invoicing</v>
      </c>
      <c r="AF3893" t="str">
        <f>VLOOKUP(VALUE(H3893),'Main_Sub Desc'!F:G,2,)</f>
        <v>Wtr Rev Late Payment</v>
      </c>
      <c r="AG3893">
        <f>IFERROR(VLOOKUP(VALUE(I3893),'PC Mapping'!A:F,6,),"")</f>
        <v>10719</v>
      </c>
      <c r="AH3893" s="13" t="str">
        <f>VLOOKUP(AG3893,'PC Mapping'!L:M,2,)</f>
        <v>All Other Water</v>
      </c>
    </row>
    <row r="3894" spans="1:34" x14ac:dyDescent="0.2">
      <c r="A3894" t="s">
        <v>17859</v>
      </c>
      <c r="B3894" t="s">
        <v>17860</v>
      </c>
      <c r="C3894" t="s">
        <v>4519</v>
      </c>
      <c r="D3894" t="s">
        <v>4520</v>
      </c>
      <c r="E3894" s="3">
        <v>45811</v>
      </c>
      <c r="F3894" t="s">
        <v>44</v>
      </c>
      <c r="G3894" t="s">
        <v>3742</v>
      </c>
      <c r="H3894" t="s">
        <v>3722</v>
      </c>
      <c r="I3894" t="s">
        <v>3752</v>
      </c>
      <c r="J3894" t="s">
        <v>4522</v>
      </c>
      <c r="K3894" s="2">
        <v>-5</v>
      </c>
      <c r="L3894" t="s">
        <v>44</v>
      </c>
      <c r="M3894" s="2">
        <v>-5</v>
      </c>
      <c r="N3894" t="s">
        <v>4523</v>
      </c>
      <c r="O3894" t="s">
        <v>4524</v>
      </c>
      <c r="P3894" t="s">
        <v>17861</v>
      </c>
      <c r="Q3894" t="s">
        <v>17862</v>
      </c>
      <c r="R3894" t="s">
        <v>44</v>
      </c>
      <c r="S3894" t="s">
        <v>4527</v>
      </c>
      <c r="T3894" s="3">
        <v>45811</v>
      </c>
      <c r="U3894" s="3">
        <v>45812</v>
      </c>
      <c r="V3894" s="2">
        <v>0</v>
      </c>
      <c r="W3894" t="s">
        <v>44</v>
      </c>
      <c r="X3894" t="s">
        <v>44</v>
      </c>
      <c r="Y3894" t="s">
        <v>17863</v>
      </c>
      <c r="Z3894" t="s">
        <v>1774</v>
      </c>
      <c r="AA3894" t="s">
        <v>4529</v>
      </c>
      <c r="AB3894" t="s">
        <v>4530</v>
      </c>
      <c r="AC3894" t="s">
        <v>89</v>
      </c>
      <c r="AD3894" t="str">
        <f t="shared" si="60"/>
        <v>10-60</v>
      </c>
      <c r="AE3894" t="str">
        <f>VLOOKUP(AD3894,'Main_Sub Desc'!C:D,2,)</f>
        <v>LPC from invoicing</v>
      </c>
      <c r="AF3894" t="str">
        <f>VLOOKUP(VALUE(H3894),'Main_Sub Desc'!F:G,2,)</f>
        <v>Wtr Rev Late Payment</v>
      </c>
      <c r="AG3894">
        <f>IFERROR(VLOOKUP(VALUE(I3894),'PC Mapping'!A:F,6,),"")</f>
        <v>10719</v>
      </c>
      <c r="AH3894" s="13" t="str">
        <f>VLOOKUP(AG3894,'PC Mapping'!L:M,2,)</f>
        <v>All Other Water</v>
      </c>
    </row>
    <row r="3895" spans="1:34" x14ac:dyDescent="0.2">
      <c r="A3895" t="s">
        <v>17864</v>
      </c>
      <c r="B3895" t="s">
        <v>17860</v>
      </c>
      <c r="C3895" t="s">
        <v>4519</v>
      </c>
      <c r="D3895" t="s">
        <v>4520</v>
      </c>
      <c r="E3895" s="3">
        <v>45811</v>
      </c>
      <c r="F3895" t="s">
        <v>44</v>
      </c>
      <c r="G3895" t="s">
        <v>3742</v>
      </c>
      <c r="H3895" t="s">
        <v>3722</v>
      </c>
      <c r="I3895" t="s">
        <v>3752</v>
      </c>
      <c r="J3895" t="s">
        <v>4522</v>
      </c>
      <c r="K3895" s="2">
        <v>-5</v>
      </c>
      <c r="L3895" t="s">
        <v>44</v>
      </c>
      <c r="M3895" s="2">
        <v>-5</v>
      </c>
      <c r="N3895" t="s">
        <v>4523</v>
      </c>
      <c r="O3895" t="s">
        <v>4524</v>
      </c>
      <c r="P3895" t="s">
        <v>17865</v>
      </c>
      <c r="Q3895" t="s">
        <v>17866</v>
      </c>
      <c r="R3895" t="s">
        <v>44</v>
      </c>
      <c r="S3895" t="s">
        <v>4527</v>
      </c>
      <c r="T3895" s="3">
        <v>45811</v>
      </c>
      <c r="U3895" s="3">
        <v>45812</v>
      </c>
      <c r="V3895" s="2">
        <v>0</v>
      </c>
      <c r="W3895" t="s">
        <v>44</v>
      </c>
      <c r="X3895" t="s">
        <v>44</v>
      </c>
      <c r="Y3895" t="s">
        <v>17867</v>
      </c>
      <c r="Z3895" t="s">
        <v>1759</v>
      </c>
      <c r="AA3895" t="s">
        <v>4529</v>
      </c>
      <c r="AB3895" t="s">
        <v>4530</v>
      </c>
      <c r="AC3895" t="s">
        <v>89</v>
      </c>
      <c r="AD3895" t="str">
        <f t="shared" si="60"/>
        <v>10-60</v>
      </c>
      <c r="AE3895" t="str">
        <f>VLOOKUP(AD3895,'Main_Sub Desc'!C:D,2,)</f>
        <v>LPC from invoicing</v>
      </c>
      <c r="AF3895" t="str">
        <f>VLOOKUP(VALUE(H3895),'Main_Sub Desc'!F:G,2,)</f>
        <v>Wtr Rev Late Payment</v>
      </c>
      <c r="AG3895">
        <f>IFERROR(VLOOKUP(VALUE(I3895),'PC Mapping'!A:F,6,),"")</f>
        <v>10719</v>
      </c>
      <c r="AH3895" s="13" t="str">
        <f>VLOOKUP(AG3895,'PC Mapping'!L:M,2,)</f>
        <v>All Other Water</v>
      </c>
    </row>
    <row r="3896" spans="1:34" x14ac:dyDescent="0.2">
      <c r="A3896" t="s">
        <v>17868</v>
      </c>
      <c r="B3896" t="s">
        <v>17869</v>
      </c>
      <c r="C3896" t="s">
        <v>4519</v>
      </c>
      <c r="D3896" t="s">
        <v>4520</v>
      </c>
      <c r="E3896" s="3">
        <v>45811</v>
      </c>
      <c r="F3896" t="s">
        <v>44</v>
      </c>
      <c r="G3896" t="s">
        <v>3742</v>
      </c>
      <c r="H3896" t="s">
        <v>3722</v>
      </c>
      <c r="I3896" t="s">
        <v>3752</v>
      </c>
      <c r="J3896" t="s">
        <v>4522</v>
      </c>
      <c r="K3896" s="2">
        <v>-6.12</v>
      </c>
      <c r="L3896" t="s">
        <v>44</v>
      </c>
      <c r="M3896" s="2">
        <v>-6.12</v>
      </c>
      <c r="N3896" t="s">
        <v>4523</v>
      </c>
      <c r="O3896" t="s">
        <v>4524</v>
      </c>
      <c r="P3896" t="s">
        <v>17870</v>
      </c>
      <c r="Q3896" t="s">
        <v>17871</v>
      </c>
      <c r="R3896" t="s">
        <v>44</v>
      </c>
      <c r="S3896" t="s">
        <v>4527</v>
      </c>
      <c r="T3896" s="3">
        <v>45811</v>
      </c>
      <c r="U3896" s="3">
        <v>45812</v>
      </c>
      <c r="V3896" s="2">
        <v>0</v>
      </c>
      <c r="W3896" t="s">
        <v>44</v>
      </c>
      <c r="X3896" t="s">
        <v>44</v>
      </c>
      <c r="Y3896" t="s">
        <v>17872</v>
      </c>
      <c r="Z3896" t="s">
        <v>2132</v>
      </c>
      <c r="AA3896" t="s">
        <v>4529</v>
      </c>
      <c r="AB3896" t="s">
        <v>4530</v>
      </c>
      <c r="AC3896" t="s">
        <v>89</v>
      </c>
      <c r="AD3896" t="str">
        <f t="shared" si="60"/>
        <v>10-60</v>
      </c>
      <c r="AE3896" t="str">
        <f>VLOOKUP(AD3896,'Main_Sub Desc'!C:D,2,)</f>
        <v>LPC from invoicing</v>
      </c>
      <c r="AF3896" t="str">
        <f>VLOOKUP(VALUE(H3896),'Main_Sub Desc'!F:G,2,)</f>
        <v>Wtr Rev Late Payment</v>
      </c>
      <c r="AG3896">
        <f>IFERROR(VLOOKUP(VALUE(I3896),'PC Mapping'!A:F,6,),"")</f>
        <v>10719</v>
      </c>
      <c r="AH3896" s="13" t="str">
        <f>VLOOKUP(AG3896,'PC Mapping'!L:M,2,)</f>
        <v>All Other Water</v>
      </c>
    </row>
    <row r="3897" spans="1:34" x14ac:dyDescent="0.2">
      <c r="A3897" t="s">
        <v>17873</v>
      </c>
      <c r="B3897" t="s">
        <v>17869</v>
      </c>
      <c r="C3897" t="s">
        <v>4519</v>
      </c>
      <c r="D3897" t="s">
        <v>4520</v>
      </c>
      <c r="E3897" s="3">
        <v>45811</v>
      </c>
      <c r="F3897" t="s">
        <v>44</v>
      </c>
      <c r="G3897" t="s">
        <v>3742</v>
      </c>
      <c r="H3897" t="s">
        <v>3722</v>
      </c>
      <c r="I3897" t="s">
        <v>3752</v>
      </c>
      <c r="J3897" t="s">
        <v>4522</v>
      </c>
      <c r="K3897" s="2">
        <v>-5</v>
      </c>
      <c r="L3897" t="s">
        <v>44</v>
      </c>
      <c r="M3897" s="2">
        <v>-5</v>
      </c>
      <c r="N3897" t="s">
        <v>4523</v>
      </c>
      <c r="O3897" t="s">
        <v>4524</v>
      </c>
      <c r="P3897" t="s">
        <v>17874</v>
      </c>
      <c r="Q3897" t="s">
        <v>17875</v>
      </c>
      <c r="R3897" t="s">
        <v>44</v>
      </c>
      <c r="S3897" t="s">
        <v>4527</v>
      </c>
      <c r="T3897" s="3">
        <v>45811</v>
      </c>
      <c r="U3897" s="3">
        <v>45812</v>
      </c>
      <c r="V3897" s="2">
        <v>0</v>
      </c>
      <c r="W3897" t="s">
        <v>44</v>
      </c>
      <c r="X3897" t="s">
        <v>44</v>
      </c>
      <c r="Y3897" t="s">
        <v>17876</v>
      </c>
      <c r="Z3897" t="s">
        <v>1870</v>
      </c>
      <c r="AA3897" t="s">
        <v>4529</v>
      </c>
      <c r="AB3897" t="s">
        <v>4530</v>
      </c>
      <c r="AC3897" t="s">
        <v>99</v>
      </c>
      <c r="AD3897" t="str">
        <f t="shared" si="60"/>
        <v>10-60</v>
      </c>
      <c r="AE3897" t="str">
        <f>VLOOKUP(AD3897,'Main_Sub Desc'!C:D,2,)</f>
        <v>LPC from invoicing</v>
      </c>
      <c r="AF3897" t="str">
        <f>VLOOKUP(VALUE(H3897),'Main_Sub Desc'!F:G,2,)</f>
        <v>Wtr Rev Late Payment</v>
      </c>
      <c r="AG3897">
        <f>IFERROR(VLOOKUP(VALUE(I3897),'PC Mapping'!A:F,6,),"")</f>
        <v>10719</v>
      </c>
      <c r="AH3897" s="13" t="str">
        <f>VLOOKUP(AG3897,'PC Mapping'!L:M,2,)</f>
        <v>All Other Water</v>
      </c>
    </row>
    <row r="3898" spans="1:34" x14ac:dyDescent="0.2">
      <c r="A3898" t="s">
        <v>17877</v>
      </c>
      <c r="B3898" t="s">
        <v>17860</v>
      </c>
      <c r="C3898" t="s">
        <v>4519</v>
      </c>
      <c r="D3898" t="s">
        <v>4520</v>
      </c>
      <c r="E3898" s="3">
        <v>45811</v>
      </c>
      <c r="F3898" t="s">
        <v>44</v>
      </c>
      <c r="G3898" t="s">
        <v>3742</v>
      </c>
      <c r="H3898" t="s">
        <v>3722</v>
      </c>
      <c r="I3898" t="s">
        <v>3752</v>
      </c>
      <c r="J3898" t="s">
        <v>4522</v>
      </c>
      <c r="K3898" s="2">
        <v>-7.23</v>
      </c>
      <c r="L3898" t="s">
        <v>44</v>
      </c>
      <c r="M3898" s="2">
        <v>-7.23</v>
      </c>
      <c r="N3898" t="s">
        <v>4523</v>
      </c>
      <c r="O3898" t="s">
        <v>4524</v>
      </c>
      <c r="P3898" t="s">
        <v>12475</v>
      </c>
      <c r="Q3898" t="s">
        <v>17878</v>
      </c>
      <c r="R3898" t="s">
        <v>44</v>
      </c>
      <c r="S3898" t="s">
        <v>4527</v>
      </c>
      <c r="T3898" s="3">
        <v>45811</v>
      </c>
      <c r="U3898" s="3">
        <v>45812</v>
      </c>
      <c r="V3898" s="2">
        <v>0</v>
      </c>
      <c r="W3898" t="s">
        <v>44</v>
      </c>
      <c r="X3898" t="s">
        <v>44</v>
      </c>
      <c r="Y3898" t="s">
        <v>17879</v>
      </c>
      <c r="Z3898" t="s">
        <v>1664</v>
      </c>
      <c r="AA3898" t="s">
        <v>4529</v>
      </c>
      <c r="AB3898" t="s">
        <v>4530</v>
      </c>
      <c r="AC3898" t="s">
        <v>89</v>
      </c>
      <c r="AD3898" t="str">
        <f t="shared" si="60"/>
        <v>10-60</v>
      </c>
      <c r="AE3898" t="str">
        <f>VLOOKUP(AD3898,'Main_Sub Desc'!C:D,2,)</f>
        <v>LPC from invoicing</v>
      </c>
      <c r="AF3898" t="str">
        <f>VLOOKUP(VALUE(H3898),'Main_Sub Desc'!F:G,2,)</f>
        <v>Wtr Rev Late Payment</v>
      </c>
      <c r="AG3898">
        <f>IFERROR(VLOOKUP(VALUE(I3898),'PC Mapping'!A:F,6,),"")</f>
        <v>10719</v>
      </c>
      <c r="AH3898" s="13" t="str">
        <f>VLOOKUP(AG3898,'PC Mapping'!L:M,2,)</f>
        <v>All Other Water</v>
      </c>
    </row>
    <row r="3899" spans="1:34" x14ac:dyDescent="0.2">
      <c r="A3899" t="s">
        <v>17880</v>
      </c>
      <c r="B3899" t="s">
        <v>17860</v>
      </c>
      <c r="C3899" t="s">
        <v>4519</v>
      </c>
      <c r="D3899" t="s">
        <v>4520</v>
      </c>
      <c r="E3899" s="3">
        <v>45811</v>
      </c>
      <c r="F3899" t="s">
        <v>44</v>
      </c>
      <c r="G3899" t="s">
        <v>3742</v>
      </c>
      <c r="H3899" t="s">
        <v>3722</v>
      </c>
      <c r="I3899" t="s">
        <v>3752</v>
      </c>
      <c r="J3899" t="s">
        <v>4522</v>
      </c>
      <c r="K3899" s="2">
        <v>-5</v>
      </c>
      <c r="L3899" t="s">
        <v>44</v>
      </c>
      <c r="M3899" s="2">
        <v>-5</v>
      </c>
      <c r="N3899" t="s">
        <v>4523</v>
      </c>
      <c r="O3899" t="s">
        <v>4524</v>
      </c>
      <c r="P3899" t="s">
        <v>12485</v>
      </c>
      <c r="Q3899" t="s">
        <v>17881</v>
      </c>
      <c r="R3899" t="s">
        <v>44</v>
      </c>
      <c r="S3899" t="s">
        <v>4527</v>
      </c>
      <c r="T3899" s="3">
        <v>45811</v>
      </c>
      <c r="U3899" s="3">
        <v>45812</v>
      </c>
      <c r="V3899" s="2">
        <v>0</v>
      </c>
      <c r="W3899" t="s">
        <v>44</v>
      </c>
      <c r="X3899" t="s">
        <v>44</v>
      </c>
      <c r="Y3899" t="s">
        <v>16757</v>
      </c>
      <c r="Z3899" t="s">
        <v>2775</v>
      </c>
      <c r="AA3899" t="s">
        <v>4529</v>
      </c>
      <c r="AB3899" t="s">
        <v>4530</v>
      </c>
      <c r="AC3899" t="s">
        <v>89</v>
      </c>
      <c r="AD3899" t="str">
        <f t="shared" si="60"/>
        <v>10-60</v>
      </c>
      <c r="AE3899" t="str">
        <f>VLOOKUP(AD3899,'Main_Sub Desc'!C:D,2,)</f>
        <v>LPC from invoicing</v>
      </c>
      <c r="AF3899" t="str">
        <f>VLOOKUP(VALUE(H3899),'Main_Sub Desc'!F:G,2,)</f>
        <v>Wtr Rev Late Payment</v>
      </c>
      <c r="AG3899">
        <f>IFERROR(VLOOKUP(VALUE(I3899),'PC Mapping'!A:F,6,),"")</f>
        <v>10719</v>
      </c>
      <c r="AH3899" s="13" t="str">
        <f>VLOOKUP(AG3899,'PC Mapping'!L:M,2,)</f>
        <v>All Other Water</v>
      </c>
    </row>
    <row r="3900" spans="1:34" x14ac:dyDescent="0.2">
      <c r="A3900" t="s">
        <v>17882</v>
      </c>
      <c r="B3900" t="s">
        <v>17847</v>
      </c>
      <c r="C3900" t="s">
        <v>4519</v>
      </c>
      <c r="D3900" t="s">
        <v>4520</v>
      </c>
      <c r="E3900" s="3">
        <v>45811</v>
      </c>
      <c r="F3900" t="s">
        <v>44</v>
      </c>
      <c r="G3900" t="s">
        <v>3742</v>
      </c>
      <c r="H3900" t="s">
        <v>3722</v>
      </c>
      <c r="I3900" t="s">
        <v>3752</v>
      </c>
      <c r="J3900" t="s">
        <v>4522</v>
      </c>
      <c r="K3900" s="2">
        <v>-5</v>
      </c>
      <c r="L3900" t="s">
        <v>44</v>
      </c>
      <c r="M3900" s="2">
        <v>-5</v>
      </c>
      <c r="N3900" t="s">
        <v>4523</v>
      </c>
      <c r="O3900" t="s">
        <v>4524</v>
      </c>
      <c r="P3900" t="s">
        <v>12489</v>
      </c>
      <c r="Q3900" t="s">
        <v>17883</v>
      </c>
      <c r="R3900" t="s">
        <v>44</v>
      </c>
      <c r="S3900" t="s">
        <v>4527</v>
      </c>
      <c r="T3900" s="3">
        <v>45811</v>
      </c>
      <c r="U3900" s="3">
        <v>45812</v>
      </c>
      <c r="V3900" s="2">
        <v>0</v>
      </c>
      <c r="W3900" t="s">
        <v>44</v>
      </c>
      <c r="X3900" t="s">
        <v>44</v>
      </c>
      <c r="Y3900" t="s">
        <v>17884</v>
      </c>
      <c r="Z3900" t="s">
        <v>2499</v>
      </c>
      <c r="AA3900" t="s">
        <v>4529</v>
      </c>
      <c r="AB3900" t="s">
        <v>4530</v>
      </c>
      <c r="AC3900" t="s">
        <v>89</v>
      </c>
      <c r="AD3900" t="str">
        <f t="shared" si="60"/>
        <v>10-60</v>
      </c>
      <c r="AE3900" t="str">
        <f>VLOOKUP(AD3900,'Main_Sub Desc'!C:D,2,)</f>
        <v>LPC from invoicing</v>
      </c>
      <c r="AF3900" t="str">
        <f>VLOOKUP(VALUE(H3900),'Main_Sub Desc'!F:G,2,)</f>
        <v>Wtr Rev Late Payment</v>
      </c>
      <c r="AG3900">
        <f>IFERROR(VLOOKUP(VALUE(I3900),'PC Mapping'!A:F,6,),"")</f>
        <v>10719</v>
      </c>
      <c r="AH3900" s="13" t="str">
        <f>VLOOKUP(AG3900,'PC Mapping'!L:M,2,)</f>
        <v>All Other Water</v>
      </c>
    </row>
    <row r="3901" spans="1:34" x14ac:dyDescent="0.2">
      <c r="A3901" t="s">
        <v>17885</v>
      </c>
      <c r="B3901" t="s">
        <v>17847</v>
      </c>
      <c r="C3901" t="s">
        <v>4519</v>
      </c>
      <c r="D3901" t="s">
        <v>4520</v>
      </c>
      <c r="E3901" s="3">
        <v>45811</v>
      </c>
      <c r="F3901" t="s">
        <v>44</v>
      </c>
      <c r="G3901" t="s">
        <v>3742</v>
      </c>
      <c r="H3901" t="s">
        <v>3722</v>
      </c>
      <c r="I3901" t="s">
        <v>3752</v>
      </c>
      <c r="J3901" t="s">
        <v>4522</v>
      </c>
      <c r="K3901" s="2">
        <v>-6.09</v>
      </c>
      <c r="L3901" t="s">
        <v>44</v>
      </c>
      <c r="M3901" s="2">
        <v>-6.09</v>
      </c>
      <c r="N3901" t="s">
        <v>4523</v>
      </c>
      <c r="O3901" t="s">
        <v>4524</v>
      </c>
      <c r="P3901" t="s">
        <v>5959</v>
      </c>
      <c r="Q3901" t="s">
        <v>17886</v>
      </c>
      <c r="R3901" t="s">
        <v>44</v>
      </c>
      <c r="S3901" t="s">
        <v>4527</v>
      </c>
      <c r="T3901" s="3">
        <v>45811</v>
      </c>
      <c r="U3901" s="3">
        <v>45812</v>
      </c>
      <c r="V3901" s="2">
        <v>0</v>
      </c>
      <c r="W3901" t="s">
        <v>44</v>
      </c>
      <c r="X3901" t="s">
        <v>44</v>
      </c>
      <c r="Y3901" t="s">
        <v>17887</v>
      </c>
      <c r="Z3901" t="s">
        <v>1530</v>
      </c>
      <c r="AA3901" t="s">
        <v>4529</v>
      </c>
      <c r="AB3901" t="s">
        <v>4530</v>
      </c>
      <c r="AC3901" t="s">
        <v>89</v>
      </c>
      <c r="AD3901" t="str">
        <f t="shared" si="60"/>
        <v>10-60</v>
      </c>
      <c r="AE3901" t="str">
        <f>VLOOKUP(AD3901,'Main_Sub Desc'!C:D,2,)</f>
        <v>LPC from invoicing</v>
      </c>
      <c r="AF3901" t="str">
        <f>VLOOKUP(VALUE(H3901),'Main_Sub Desc'!F:G,2,)</f>
        <v>Wtr Rev Late Payment</v>
      </c>
      <c r="AG3901">
        <f>IFERROR(VLOOKUP(VALUE(I3901),'PC Mapping'!A:F,6,),"")</f>
        <v>10719</v>
      </c>
      <c r="AH3901" s="13" t="str">
        <f>VLOOKUP(AG3901,'PC Mapping'!L:M,2,)</f>
        <v>All Other Water</v>
      </c>
    </row>
    <row r="3902" spans="1:34" x14ac:dyDescent="0.2">
      <c r="A3902" t="s">
        <v>17888</v>
      </c>
      <c r="B3902" t="s">
        <v>17860</v>
      </c>
      <c r="C3902" t="s">
        <v>4519</v>
      </c>
      <c r="D3902" t="s">
        <v>4520</v>
      </c>
      <c r="E3902" s="3">
        <v>45811</v>
      </c>
      <c r="F3902" t="s">
        <v>44</v>
      </c>
      <c r="G3902" t="s">
        <v>3742</v>
      </c>
      <c r="H3902" t="s">
        <v>3716</v>
      </c>
      <c r="I3902" t="s">
        <v>4534</v>
      </c>
      <c r="J3902" t="s">
        <v>4522</v>
      </c>
      <c r="K3902" s="2">
        <v>-5</v>
      </c>
      <c r="L3902" t="s">
        <v>44</v>
      </c>
      <c r="M3902" s="2">
        <v>-5</v>
      </c>
      <c r="N3902" t="s">
        <v>4523</v>
      </c>
      <c r="O3902" t="s">
        <v>4524</v>
      </c>
      <c r="P3902" t="s">
        <v>17889</v>
      </c>
      <c r="Q3902" t="s">
        <v>17890</v>
      </c>
      <c r="R3902" t="s">
        <v>44</v>
      </c>
      <c r="S3902" t="s">
        <v>4527</v>
      </c>
      <c r="T3902" s="3">
        <v>45811</v>
      </c>
      <c r="U3902" s="3">
        <v>45812</v>
      </c>
      <c r="V3902" s="2">
        <v>0</v>
      </c>
      <c r="W3902" t="s">
        <v>44</v>
      </c>
      <c r="X3902" t="s">
        <v>44</v>
      </c>
      <c r="Y3902" t="s">
        <v>17891</v>
      </c>
      <c r="Z3902" t="s">
        <v>17892</v>
      </c>
      <c r="AA3902" t="s">
        <v>4529</v>
      </c>
      <c r="AB3902" t="s">
        <v>4530</v>
      </c>
      <c r="AC3902" t="s">
        <v>89</v>
      </c>
      <c r="AD3902" t="str">
        <f t="shared" si="60"/>
        <v>10-60</v>
      </c>
      <c r="AE3902" t="str">
        <f>VLOOKUP(AD3902,'Main_Sub Desc'!C:D,2,)</f>
        <v>LPC from invoicing</v>
      </c>
      <c r="AF3902" t="str">
        <f>VLOOKUP(VALUE(H3902),'Main_Sub Desc'!F:G,2,)</f>
        <v>Wst Rev Late Payment</v>
      </c>
      <c r="AG3902">
        <f>IFERROR(VLOOKUP(VALUE(I3902),'PC Mapping'!A:F,6,),"")</f>
        <v>10514</v>
      </c>
      <c r="AH3902" s="13" t="str">
        <f>VLOOKUP(AG3902,'PC Mapping'!L:M,2,)</f>
        <v>Bolivar Sewer</v>
      </c>
    </row>
    <row r="3903" spans="1:34" x14ac:dyDescent="0.2">
      <c r="A3903" t="s">
        <v>17888</v>
      </c>
      <c r="B3903" t="s">
        <v>17860</v>
      </c>
      <c r="C3903" t="s">
        <v>4519</v>
      </c>
      <c r="D3903" t="s">
        <v>4520</v>
      </c>
      <c r="E3903" s="3">
        <v>45811</v>
      </c>
      <c r="F3903" t="s">
        <v>44</v>
      </c>
      <c r="G3903" t="s">
        <v>3742</v>
      </c>
      <c r="H3903" t="s">
        <v>3722</v>
      </c>
      <c r="I3903" t="s">
        <v>4538</v>
      </c>
      <c r="J3903" t="s">
        <v>4522</v>
      </c>
      <c r="K3903" s="2">
        <v>-5</v>
      </c>
      <c r="L3903" t="s">
        <v>44</v>
      </c>
      <c r="M3903" s="2">
        <v>-5</v>
      </c>
      <c r="N3903" t="s">
        <v>4523</v>
      </c>
      <c r="O3903" t="s">
        <v>4524</v>
      </c>
      <c r="P3903" t="s">
        <v>17889</v>
      </c>
      <c r="Q3903" t="s">
        <v>17893</v>
      </c>
      <c r="R3903" t="s">
        <v>44</v>
      </c>
      <c r="S3903" t="s">
        <v>4527</v>
      </c>
      <c r="T3903" s="3">
        <v>45811</v>
      </c>
      <c r="U3903" s="3">
        <v>45812</v>
      </c>
      <c r="V3903" s="2">
        <v>0</v>
      </c>
      <c r="W3903" t="s">
        <v>44</v>
      </c>
      <c r="X3903" t="s">
        <v>44</v>
      </c>
      <c r="Y3903" t="s">
        <v>17894</v>
      </c>
      <c r="Z3903" t="s">
        <v>17892</v>
      </c>
      <c r="AA3903" t="s">
        <v>4529</v>
      </c>
      <c r="AB3903" t="s">
        <v>4530</v>
      </c>
      <c r="AC3903" t="s">
        <v>89</v>
      </c>
      <c r="AD3903" t="str">
        <f t="shared" si="60"/>
        <v>10-60</v>
      </c>
      <c r="AE3903" t="str">
        <f>VLOOKUP(AD3903,'Main_Sub Desc'!C:D,2,)</f>
        <v>LPC from invoicing</v>
      </c>
      <c r="AF3903" t="str">
        <f>VLOOKUP(VALUE(H3903),'Main_Sub Desc'!F:G,2,)</f>
        <v>Wtr Rev Late Payment</v>
      </c>
      <c r="AG3903">
        <f>IFERROR(VLOOKUP(VALUE(I3903),'PC Mapping'!A:F,6,),"")</f>
        <v>10469</v>
      </c>
      <c r="AH3903" s="13" t="str">
        <f>VLOOKUP(AG3903,'PC Mapping'!L:M,2,)</f>
        <v>Bolivar Water</v>
      </c>
    </row>
    <row r="3904" spans="1:34" x14ac:dyDescent="0.2">
      <c r="A3904" t="s">
        <v>17895</v>
      </c>
      <c r="B3904" t="s">
        <v>17860</v>
      </c>
      <c r="C3904" t="s">
        <v>4519</v>
      </c>
      <c r="D3904" t="s">
        <v>4520</v>
      </c>
      <c r="E3904" s="3">
        <v>45811</v>
      </c>
      <c r="F3904" t="s">
        <v>44</v>
      </c>
      <c r="G3904" t="s">
        <v>3742</v>
      </c>
      <c r="H3904" t="s">
        <v>3722</v>
      </c>
      <c r="I3904" t="s">
        <v>3752</v>
      </c>
      <c r="J3904" t="s">
        <v>4522</v>
      </c>
      <c r="K3904" s="2">
        <v>-5</v>
      </c>
      <c r="L3904" t="s">
        <v>44</v>
      </c>
      <c r="M3904" s="2">
        <v>-5</v>
      </c>
      <c r="N3904" t="s">
        <v>4523</v>
      </c>
      <c r="O3904" t="s">
        <v>4524</v>
      </c>
      <c r="P3904" t="s">
        <v>17896</v>
      </c>
      <c r="Q3904" t="s">
        <v>17897</v>
      </c>
      <c r="R3904" t="s">
        <v>44</v>
      </c>
      <c r="S3904" t="s">
        <v>4527</v>
      </c>
      <c r="T3904" s="3">
        <v>45811</v>
      </c>
      <c r="U3904" s="3">
        <v>45812</v>
      </c>
      <c r="V3904" s="2">
        <v>0</v>
      </c>
      <c r="W3904" t="s">
        <v>44</v>
      </c>
      <c r="X3904" t="s">
        <v>44</v>
      </c>
      <c r="Y3904" t="s">
        <v>17898</v>
      </c>
      <c r="Z3904" t="s">
        <v>3503</v>
      </c>
      <c r="AA3904" t="s">
        <v>4529</v>
      </c>
      <c r="AB3904" t="s">
        <v>4530</v>
      </c>
      <c r="AC3904" t="s">
        <v>89</v>
      </c>
      <c r="AD3904" t="str">
        <f t="shared" si="60"/>
        <v>10-60</v>
      </c>
      <c r="AE3904" t="str">
        <f>VLOOKUP(AD3904,'Main_Sub Desc'!C:D,2,)</f>
        <v>LPC from invoicing</v>
      </c>
      <c r="AF3904" t="str">
        <f>VLOOKUP(VALUE(H3904),'Main_Sub Desc'!F:G,2,)</f>
        <v>Wtr Rev Late Payment</v>
      </c>
      <c r="AG3904">
        <f>IFERROR(VLOOKUP(VALUE(I3904),'PC Mapping'!A:F,6,),"")</f>
        <v>10719</v>
      </c>
      <c r="AH3904" s="13" t="str">
        <f>VLOOKUP(AG3904,'PC Mapping'!L:M,2,)</f>
        <v>All Other Water</v>
      </c>
    </row>
    <row r="3905" spans="1:34" x14ac:dyDescent="0.2">
      <c r="A3905" t="s">
        <v>17899</v>
      </c>
      <c r="B3905" t="s">
        <v>17860</v>
      </c>
      <c r="C3905" t="s">
        <v>4519</v>
      </c>
      <c r="D3905" t="s">
        <v>4520</v>
      </c>
      <c r="E3905" s="3">
        <v>45811</v>
      </c>
      <c r="F3905" t="s">
        <v>44</v>
      </c>
      <c r="G3905" t="s">
        <v>3742</v>
      </c>
      <c r="H3905" t="s">
        <v>3722</v>
      </c>
      <c r="I3905" t="s">
        <v>3752</v>
      </c>
      <c r="J3905" t="s">
        <v>4522</v>
      </c>
      <c r="K3905" s="2">
        <v>-5</v>
      </c>
      <c r="L3905" t="s">
        <v>44</v>
      </c>
      <c r="M3905" s="2">
        <v>-5</v>
      </c>
      <c r="N3905" t="s">
        <v>4523</v>
      </c>
      <c r="O3905" t="s">
        <v>4524</v>
      </c>
      <c r="P3905" t="s">
        <v>10808</v>
      </c>
      <c r="Q3905" t="s">
        <v>17900</v>
      </c>
      <c r="R3905" t="s">
        <v>44</v>
      </c>
      <c r="S3905" t="s">
        <v>4527</v>
      </c>
      <c r="T3905" s="3">
        <v>45811</v>
      </c>
      <c r="U3905" s="3">
        <v>45812</v>
      </c>
      <c r="V3905" s="2">
        <v>0</v>
      </c>
      <c r="W3905" t="s">
        <v>44</v>
      </c>
      <c r="X3905" t="s">
        <v>44</v>
      </c>
      <c r="Y3905" t="s">
        <v>17901</v>
      </c>
      <c r="Z3905" t="s">
        <v>3131</v>
      </c>
      <c r="AA3905" t="s">
        <v>4529</v>
      </c>
      <c r="AB3905" t="s">
        <v>4530</v>
      </c>
      <c r="AC3905" t="s">
        <v>89</v>
      </c>
      <c r="AD3905" t="str">
        <f t="shared" si="60"/>
        <v>10-60</v>
      </c>
      <c r="AE3905" t="str">
        <f>VLOOKUP(AD3905,'Main_Sub Desc'!C:D,2,)</f>
        <v>LPC from invoicing</v>
      </c>
      <c r="AF3905" t="str">
        <f>VLOOKUP(VALUE(H3905),'Main_Sub Desc'!F:G,2,)</f>
        <v>Wtr Rev Late Payment</v>
      </c>
      <c r="AG3905">
        <f>IFERROR(VLOOKUP(VALUE(I3905),'PC Mapping'!A:F,6,),"")</f>
        <v>10719</v>
      </c>
      <c r="AH3905" s="13" t="str">
        <f>VLOOKUP(AG3905,'PC Mapping'!L:M,2,)</f>
        <v>All Other Water</v>
      </c>
    </row>
    <row r="3906" spans="1:34" x14ac:dyDescent="0.2">
      <c r="A3906" t="s">
        <v>17902</v>
      </c>
      <c r="B3906" t="s">
        <v>17860</v>
      </c>
      <c r="C3906" t="s">
        <v>4519</v>
      </c>
      <c r="D3906" t="s">
        <v>4520</v>
      </c>
      <c r="E3906" s="3">
        <v>45811</v>
      </c>
      <c r="F3906" t="s">
        <v>44</v>
      </c>
      <c r="G3906" t="s">
        <v>3742</v>
      </c>
      <c r="H3906" t="s">
        <v>3722</v>
      </c>
      <c r="I3906" t="s">
        <v>3752</v>
      </c>
      <c r="J3906" t="s">
        <v>4522</v>
      </c>
      <c r="K3906" s="2">
        <v>-5</v>
      </c>
      <c r="L3906" t="s">
        <v>44</v>
      </c>
      <c r="M3906" s="2">
        <v>-5</v>
      </c>
      <c r="N3906" t="s">
        <v>4523</v>
      </c>
      <c r="O3906" t="s">
        <v>4524</v>
      </c>
      <c r="P3906" t="s">
        <v>4562</v>
      </c>
      <c r="Q3906" t="s">
        <v>17903</v>
      </c>
      <c r="R3906" t="s">
        <v>44</v>
      </c>
      <c r="S3906" t="s">
        <v>4527</v>
      </c>
      <c r="T3906" s="3">
        <v>45811</v>
      </c>
      <c r="U3906" s="3">
        <v>45812</v>
      </c>
      <c r="V3906" s="2">
        <v>0</v>
      </c>
      <c r="W3906" t="s">
        <v>44</v>
      </c>
      <c r="X3906" t="s">
        <v>44</v>
      </c>
      <c r="Y3906" t="s">
        <v>4564</v>
      </c>
      <c r="Z3906" t="s">
        <v>1878</v>
      </c>
      <c r="AA3906" t="s">
        <v>4529</v>
      </c>
      <c r="AB3906" t="s">
        <v>4530</v>
      </c>
      <c r="AC3906" t="s">
        <v>89</v>
      </c>
      <c r="AD3906" t="str">
        <f t="shared" si="60"/>
        <v>10-60</v>
      </c>
      <c r="AE3906" t="str">
        <f>VLOOKUP(AD3906,'Main_Sub Desc'!C:D,2,)</f>
        <v>LPC from invoicing</v>
      </c>
      <c r="AF3906" t="str">
        <f>VLOOKUP(VALUE(H3906),'Main_Sub Desc'!F:G,2,)</f>
        <v>Wtr Rev Late Payment</v>
      </c>
      <c r="AG3906">
        <f>IFERROR(VLOOKUP(VALUE(I3906),'PC Mapping'!A:F,6,),"")</f>
        <v>10719</v>
      </c>
      <c r="AH3906" s="13" t="str">
        <f>VLOOKUP(AG3906,'PC Mapping'!L:M,2,)</f>
        <v>All Other Water</v>
      </c>
    </row>
    <row r="3907" spans="1:34" x14ac:dyDescent="0.2">
      <c r="A3907" t="s">
        <v>17904</v>
      </c>
      <c r="B3907" t="s">
        <v>17905</v>
      </c>
      <c r="C3907" t="s">
        <v>4519</v>
      </c>
      <c r="D3907" t="s">
        <v>4520</v>
      </c>
      <c r="E3907" s="3">
        <v>45812</v>
      </c>
      <c r="F3907" t="s">
        <v>44</v>
      </c>
      <c r="G3907" t="s">
        <v>3742</v>
      </c>
      <c r="H3907" t="s">
        <v>3722</v>
      </c>
      <c r="I3907" t="s">
        <v>3752</v>
      </c>
      <c r="J3907" t="s">
        <v>4522</v>
      </c>
      <c r="K3907" s="2">
        <v>-5</v>
      </c>
      <c r="L3907" t="s">
        <v>44</v>
      </c>
      <c r="M3907" s="2">
        <v>-5</v>
      </c>
      <c r="N3907" t="s">
        <v>4523</v>
      </c>
      <c r="O3907" t="s">
        <v>4524</v>
      </c>
      <c r="P3907" t="s">
        <v>13876</v>
      </c>
      <c r="Q3907" t="s">
        <v>17906</v>
      </c>
      <c r="R3907" t="s">
        <v>44</v>
      </c>
      <c r="S3907" t="s">
        <v>4527</v>
      </c>
      <c r="T3907" s="3">
        <v>45812</v>
      </c>
      <c r="U3907" s="3">
        <v>45813</v>
      </c>
      <c r="V3907" s="2">
        <v>0</v>
      </c>
      <c r="W3907" t="s">
        <v>44</v>
      </c>
      <c r="X3907" t="s">
        <v>44</v>
      </c>
      <c r="Y3907" t="s">
        <v>14321</v>
      </c>
      <c r="Z3907" t="s">
        <v>3545</v>
      </c>
      <c r="AA3907" t="s">
        <v>4529</v>
      </c>
      <c r="AB3907" t="s">
        <v>4530</v>
      </c>
      <c r="AC3907" t="s">
        <v>89</v>
      </c>
      <c r="AD3907" t="str">
        <f t="shared" si="60"/>
        <v>10-60</v>
      </c>
      <c r="AE3907" t="str">
        <f>VLOOKUP(AD3907,'Main_Sub Desc'!C:D,2,)</f>
        <v>LPC from invoicing</v>
      </c>
      <c r="AF3907" t="str">
        <f>VLOOKUP(VALUE(H3907),'Main_Sub Desc'!F:G,2,)</f>
        <v>Wtr Rev Late Payment</v>
      </c>
      <c r="AG3907">
        <f>IFERROR(VLOOKUP(VALUE(I3907),'PC Mapping'!A:F,6,),"")</f>
        <v>10719</v>
      </c>
      <c r="AH3907" s="13" t="str">
        <f>VLOOKUP(AG3907,'PC Mapping'!L:M,2,)</f>
        <v>All Other Water</v>
      </c>
    </row>
    <row r="3908" spans="1:34" x14ac:dyDescent="0.2">
      <c r="A3908" t="s">
        <v>17907</v>
      </c>
      <c r="B3908" t="s">
        <v>17905</v>
      </c>
      <c r="C3908" t="s">
        <v>4519</v>
      </c>
      <c r="D3908" t="s">
        <v>4520</v>
      </c>
      <c r="E3908" s="3">
        <v>45812</v>
      </c>
      <c r="F3908" t="s">
        <v>44</v>
      </c>
      <c r="G3908" t="s">
        <v>3742</v>
      </c>
      <c r="H3908" t="s">
        <v>3722</v>
      </c>
      <c r="I3908" t="s">
        <v>3752</v>
      </c>
      <c r="J3908" t="s">
        <v>4522</v>
      </c>
      <c r="K3908" s="2">
        <v>-5</v>
      </c>
      <c r="L3908" t="s">
        <v>44</v>
      </c>
      <c r="M3908" s="2">
        <v>-5</v>
      </c>
      <c r="N3908" t="s">
        <v>4523</v>
      </c>
      <c r="O3908" t="s">
        <v>4524</v>
      </c>
      <c r="P3908" t="s">
        <v>14323</v>
      </c>
      <c r="Q3908" t="s">
        <v>17908</v>
      </c>
      <c r="R3908" t="s">
        <v>44</v>
      </c>
      <c r="S3908" t="s">
        <v>4527</v>
      </c>
      <c r="T3908" s="3">
        <v>45812</v>
      </c>
      <c r="U3908" s="3">
        <v>45813</v>
      </c>
      <c r="V3908" s="2">
        <v>0</v>
      </c>
      <c r="W3908" t="s">
        <v>44</v>
      </c>
      <c r="X3908" t="s">
        <v>44</v>
      </c>
      <c r="Y3908" t="s">
        <v>14325</v>
      </c>
      <c r="Z3908" t="s">
        <v>3021</v>
      </c>
      <c r="AA3908" t="s">
        <v>4529</v>
      </c>
      <c r="AB3908" t="s">
        <v>4530</v>
      </c>
      <c r="AC3908" t="s">
        <v>89</v>
      </c>
      <c r="AD3908" t="str">
        <f t="shared" ref="AD3908:AD3971" si="61">CONCATENATE(VALUE(AA3908),"-",VALUE(AB3908))</f>
        <v>10-60</v>
      </c>
      <c r="AE3908" t="str">
        <f>VLOOKUP(AD3908,'Main_Sub Desc'!C:D,2,)</f>
        <v>LPC from invoicing</v>
      </c>
      <c r="AF3908" t="str">
        <f>VLOOKUP(VALUE(H3908),'Main_Sub Desc'!F:G,2,)</f>
        <v>Wtr Rev Late Payment</v>
      </c>
      <c r="AG3908">
        <f>IFERROR(VLOOKUP(VALUE(I3908),'PC Mapping'!A:F,6,),"")</f>
        <v>10719</v>
      </c>
      <c r="AH3908" s="13" t="str">
        <f>VLOOKUP(AG3908,'PC Mapping'!L:M,2,)</f>
        <v>All Other Water</v>
      </c>
    </row>
    <row r="3909" spans="1:34" x14ac:dyDescent="0.2">
      <c r="A3909" t="s">
        <v>17909</v>
      </c>
      <c r="B3909" t="s">
        <v>17910</v>
      </c>
      <c r="C3909" t="s">
        <v>4519</v>
      </c>
      <c r="D3909" t="s">
        <v>4520</v>
      </c>
      <c r="E3909" s="3">
        <v>45812</v>
      </c>
      <c r="F3909" t="s">
        <v>44</v>
      </c>
      <c r="G3909" t="s">
        <v>3742</v>
      </c>
      <c r="H3909" t="s">
        <v>3722</v>
      </c>
      <c r="I3909" t="s">
        <v>3752</v>
      </c>
      <c r="J3909" t="s">
        <v>4522</v>
      </c>
      <c r="K3909" s="2">
        <v>-5</v>
      </c>
      <c r="L3909" t="s">
        <v>44</v>
      </c>
      <c r="M3909" s="2">
        <v>-5</v>
      </c>
      <c r="N3909" t="s">
        <v>4523</v>
      </c>
      <c r="O3909" t="s">
        <v>4524</v>
      </c>
      <c r="P3909" t="s">
        <v>5549</v>
      </c>
      <c r="Q3909" t="s">
        <v>17911</v>
      </c>
      <c r="R3909" t="s">
        <v>44</v>
      </c>
      <c r="S3909" t="s">
        <v>4527</v>
      </c>
      <c r="T3909" s="3">
        <v>45812</v>
      </c>
      <c r="U3909" s="3">
        <v>45813</v>
      </c>
      <c r="V3909" s="2">
        <v>0</v>
      </c>
      <c r="W3909" t="s">
        <v>44</v>
      </c>
      <c r="X3909" t="s">
        <v>44</v>
      </c>
      <c r="Y3909" t="s">
        <v>5552</v>
      </c>
      <c r="Z3909" t="s">
        <v>2984</v>
      </c>
      <c r="AA3909" t="s">
        <v>4529</v>
      </c>
      <c r="AB3909" t="s">
        <v>4530</v>
      </c>
      <c r="AC3909" t="s">
        <v>89</v>
      </c>
      <c r="AD3909" t="str">
        <f t="shared" si="61"/>
        <v>10-60</v>
      </c>
      <c r="AE3909" t="str">
        <f>VLOOKUP(AD3909,'Main_Sub Desc'!C:D,2,)</f>
        <v>LPC from invoicing</v>
      </c>
      <c r="AF3909" t="str">
        <f>VLOOKUP(VALUE(H3909),'Main_Sub Desc'!F:G,2,)</f>
        <v>Wtr Rev Late Payment</v>
      </c>
      <c r="AG3909">
        <f>IFERROR(VLOOKUP(VALUE(I3909),'PC Mapping'!A:F,6,),"")</f>
        <v>10719</v>
      </c>
      <c r="AH3909" s="13" t="str">
        <f>VLOOKUP(AG3909,'PC Mapping'!L:M,2,)</f>
        <v>All Other Water</v>
      </c>
    </row>
    <row r="3910" spans="1:34" x14ac:dyDescent="0.2">
      <c r="A3910" t="s">
        <v>17912</v>
      </c>
      <c r="B3910" t="s">
        <v>17905</v>
      </c>
      <c r="C3910" t="s">
        <v>4519</v>
      </c>
      <c r="D3910" t="s">
        <v>4520</v>
      </c>
      <c r="E3910" s="3">
        <v>45812</v>
      </c>
      <c r="F3910" t="s">
        <v>44</v>
      </c>
      <c r="G3910" t="s">
        <v>3742</v>
      </c>
      <c r="H3910" t="s">
        <v>3722</v>
      </c>
      <c r="I3910" t="s">
        <v>3752</v>
      </c>
      <c r="J3910" t="s">
        <v>4522</v>
      </c>
      <c r="K3910" s="2">
        <v>-5</v>
      </c>
      <c r="L3910" t="s">
        <v>44</v>
      </c>
      <c r="M3910" s="2">
        <v>-5</v>
      </c>
      <c r="N3910" t="s">
        <v>4523</v>
      </c>
      <c r="O3910" t="s">
        <v>4524</v>
      </c>
      <c r="P3910" t="s">
        <v>14127</v>
      </c>
      <c r="Q3910" t="s">
        <v>17913</v>
      </c>
      <c r="R3910" t="s">
        <v>44</v>
      </c>
      <c r="S3910" t="s">
        <v>4527</v>
      </c>
      <c r="T3910" s="3">
        <v>45812</v>
      </c>
      <c r="U3910" s="3">
        <v>45813</v>
      </c>
      <c r="V3910" s="2">
        <v>0</v>
      </c>
      <c r="W3910" t="s">
        <v>44</v>
      </c>
      <c r="X3910" t="s">
        <v>44</v>
      </c>
      <c r="Y3910" t="s">
        <v>17914</v>
      </c>
      <c r="Z3910" t="s">
        <v>2754</v>
      </c>
      <c r="AA3910" t="s">
        <v>4529</v>
      </c>
      <c r="AB3910" t="s">
        <v>4530</v>
      </c>
      <c r="AC3910" t="s">
        <v>89</v>
      </c>
      <c r="AD3910" t="str">
        <f t="shared" si="61"/>
        <v>10-60</v>
      </c>
      <c r="AE3910" t="str">
        <f>VLOOKUP(AD3910,'Main_Sub Desc'!C:D,2,)</f>
        <v>LPC from invoicing</v>
      </c>
      <c r="AF3910" t="str">
        <f>VLOOKUP(VALUE(H3910),'Main_Sub Desc'!F:G,2,)</f>
        <v>Wtr Rev Late Payment</v>
      </c>
      <c r="AG3910">
        <f>IFERROR(VLOOKUP(VALUE(I3910),'PC Mapping'!A:F,6,),"")</f>
        <v>10719</v>
      </c>
      <c r="AH3910" s="13" t="str">
        <f>VLOOKUP(AG3910,'PC Mapping'!L:M,2,)</f>
        <v>All Other Water</v>
      </c>
    </row>
    <row r="3911" spans="1:34" x14ac:dyDescent="0.2">
      <c r="A3911" t="s">
        <v>17915</v>
      </c>
      <c r="B3911" t="s">
        <v>17916</v>
      </c>
      <c r="C3911" t="s">
        <v>4519</v>
      </c>
      <c r="D3911" t="s">
        <v>4520</v>
      </c>
      <c r="E3911" s="3">
        <v>45813</v>
      </c>
      <c r="F3911" t="s">
        <v>44</v>
      </c>
      <c r="G3911" t="s">
        <v>3742</v>
      </c>
      <c r="H3911" t="s">
        <v>3722</v>
      </c>
      <c r="I3911" t="s">
        <v>3752</v>
      </c>
      <c r="J3911" t="s">
        <v>4522</v>
      </c>
      <c r="K3911" s="2">
        <v>-5</v>
      </c>
      <c r="L3911" t="s">
        <v>44</v>
      </c>
      <c r="M3911" s="2">
        <v>-5</v>
      </c>
      <c r="N3911" t="s">
        <v>4523</v>
      </c>
      <c r="O3911" t="s">
        <v>4524</v>
      </c>
      <c r="P3911" t="s">
        <v>7427</v>
      </c>
      <c r="Q3911" t="s">
        <v>17917</v>
      </c>
      <c r="R3911" t="s">
        <v>44</v>
      </c>
      <c r="S3911" t="s">
        <v>4527</v>
      </c>
      <c r="T3911" s="3">
        <v>45813</v>
      </c>
      <c r="U3911" s="3">
        <v>45814</v>
      </c>
      <c r="V3911" s="2">
        <v>0</v>
      </c>
      <c r="W3911" t="s">
        <v>44</v>
      </c>
      <c r="X3911" t="s">
        <v>44</v>
      </c>
      <c r="Y3911" t="s">
        <v>17918</v>
      </c>
      <c r="Z3911" t="s">
        <v>2331</v>
      </c>
      <c r="AA3911" t="s">
        <v>4529</v>
      </c>
      <c r="AB3911" t="s">
        <v>4530</v>
      </c>
      <c r="AC3911" t="s">
        <v>89</v>
      </c>
      <c r="AD3911" t="str">
        <f t="shared" si="61"/>
        <v>10-60</v>
      </c>
      <c r="AE3911" t="str">
        <f>VLOOKUP(AD3911,'Main_Sub Desc'!C:D,2,)</f>
        <v>LPC from invoicing</v>
      </c>
      <c r="AF3911" t="str">
        <f>VLOOKUP(VALUE(H3911),'Main_Sub Desc'!F:G,2,)</f>
        <v>Wtr Rev Late Payment</v>
      </c>
      <c r="AG3911">
        <f>IFERROR(VLOOKUP(VALUE(I3911),'PC Mapping'!A:F,6,),"")</f>
        <v>10719</v>
      </c>
      <c r="AH3911" s="13" t="str">
        <f>VLOOKUP(AG3911,'PC Mapping'!L:M,2,)</f>
        <v>All Other Water</v>
      </c>
    </row>
    <row r="3912" spans="1:34" x14ac:dyDescent="0.2">
      <c r="A3912" t="s">
        <v>17919</v>
      </c>
      <c r="B3912" t="s">
        <v>17916</v>
      </c>
      <c r="C3912" t="s">
        <v>4519</v>
      </c>
      <c r="D3912" t="s">
        <v>4520</v>
      </c>
      <c r="E3912" s="3">
        <v>45813</v>
      </c>
      <c r="F3912" t="s">
        <v>44</v>
      </c>
      <c r="G3912" t="s">
        <v>3742</v>
      </c>
      <c r="H3912" t="s">
        <v>3722</v>
      </c>
      <c r="I3912" t="s">
        <v>3752</v>
      </c>
      <c r="J3912" t="s">
        <v>4522</v>
      </c>
      <c r="K3912" s="2">
        <v>-5</v>
      </c>
      <c r="L3912" t="s">
        <v>44</v>
      </c>
      <c r="M3912" s="2">
        <v>-5</v>
      </c>
      <c r="N3912" t="s">
        <v>4523</v>
      </c>
      <c r="O3912" t="s">
        <v>4524</v>
      </c>
      <c r="P3912" t="s">
        <v>11118</v>
      </c>
      <c r="Q3912" t="s">
        <v>17920</v>
      </c>
      <c r="R3912" t="s">
        <v>44</v>
      </c>
      <c r="S3912" t="s">
        <v>4527</v>
      </c>
      <c r="T3912" s="3">
        <v>45813</v>
      </c>
      <c r="U3912" s="3">
        <v>45814</v>
      </c>
      <c r="V3912" s="2">
        <v>0</v>
      </c>
      <c r="W3912" t="s">
        <v>44</v>
      </c>
      <c r="X3912" t="s">
        <v>44</v>
      </c>
      <c r="Y3912" t="s">
        <v>17921</v>
      </c>
      <c r="Z3912" t="s">
        <v>3305</v>
      </c>
      <c r="AA3912" t="s">
        <v>4529</v>
      </c>
      <c r="AB3912" t="s">
        <v>4530</v>
      </c>
      <c r="AC3912" t="s">
        <v>89</v>
      </c>
      <c r="AD3912" t="str">
        <f t="shared" si="61"/>
        <v>10-60</v>
      </c>
      <c r="AE3912" t="str">
        <f>VLOOKUP(AD3912,'Main_Sub Desc'!C:D,2,)</f>
        <v>LPC from invoicing</v>
      </c>
      <c r="AF3912" t="str">
        <f>VLOOKUP(VALUE(H3912),'Main_Sub Desc'!F:G,2,)</f>
        <v>Wtr Rev Late Payment</v>
      </c>
      <c r="AG3912">
        <f>IFERROR(VLOOKUP(VALUE(I3912),'PC Mapping'!A:F,6,),"")</f>
        <v>10719</v>
      </c>
      <c r="AH3912" s="13" t="str">
        <f>VLOOKUP(AG3912,'PC Mapping'!L:M,2,)</f>
        <v>All Other Water</v>
      </c>
    </row>
    <row r="3913" spans="1:34" x14ac:dyDescent="0.2">
      <c r="A3913" t="s">
        <v>17922</v>
      </c>
      <c r="B3913" t="s">
        <v>17916</v>
      </c>
      <c r="C3913" t="s">
        <v>4519</v>
      </c>
      <c r="D3913" t="s">
        <v>4520</v>
      </c>
      <c r="E3913" s="3">
        <v>45813</v>
      </c>
      <c r="F3913" t="s">
        <v>44</v>
      </c>
      <c r="G3913" t="s">
        <v>3742</v>
      </c>
      <c r="H3913" t="s">
        <v>3722</v>
      </c>
      <c r="I3913" t="s">
        <v>3752</v>
      </c>
      <c r="J3913" t="s">
        <v>4522</v>
      </c>
      <c r="K3913" s="2">
        <v>-5</v>
      </c>
      <c r="L3913" t="s">
        <v>44</v>
      </c>
      <c r="M3913" s="2">
        <v>-5</v>
      </c>
      <c r="N3913" t="s">
        <v>4523</v>
      </c>
      <c r="O3913" t="s">
        <v>4524</v>
      </c>
      <c r="P3913" t="s">
        <v>17923</v>
      </c>
      <c r="Q3913" t="s">
        <v>17924</v>
      </c>
      <c r="R3913" t="s">
        <v>44</v>
      </c>
      <c r="S3913" t="s">
        <v>4527</v>
      </c>
      <c r="T3913" s="3">
        <v>45813</v>
      </c>
      <c r="U3913" s="3">
        <v>45814</v>
      </c>
      <c r="V3913" s="2">
        <v>0</v>
      </c>
      <c r="W3913" t="s">
        <v>44</v>
      </c>
      <c r="X3913" t="s">
        <v>44</v>
      </c>
      <c r="Y3913" t="s">
        <v>17925</v>
      </c>
      <c r="Z3913" t="s">
        <v>2490</v>
      </c>
      <c r="AA3913" t="s">
        <v>4529</v>
      </c>
      <c r="AB3913" t="s">
        <v>4530</v>
      </c>
      <c r="AC3913" t="s">
        <v>99</v>
      </c>
      <c r="AD3913" t="str">
        <f t="shared" si="61"/>
        <v>10-60</v>
      </c>
      <c r="AE3913" t="str">
        <f>VLOOKUP(AD3913,'Main_Sub Desc'!C:D,2,)</f>
        <v>LPC from invoicing</v>
      </c>
      <c r="AF3913" t="str">
        <f>VLOOKUP(VALUE(H3913),'Main_Sub Desc'!F:G,2,)</f>
        <v>Wtr Rev Late Payment</v>
      </c>
      <c r="AG3913">
        <f>IFERROR(VLOOKUP(VALUE(I3913),'PC Mapping'!A:F,6,),"")</f>
        <v>10719</v>
      </c>
      <c r="AH3913" s="13" t="str">
        <f>VLOOKUP(AG3913,'PC Mapping'!L:M,2,)</f>
        <v>All Other Water</v>
      </c>
    </row>
    <row r="3914" spans="1:34" x14ac:dyDescent="0.2">
      <c r="A3914" t="s">
        <v>17926</v>
      </c>
      <c r="B3914" t="s">
        <v>17927</v>
      </c>
      <c r="C3914" t="s">
        <v>4519</v>
      </c>
      <c r="D3914" t="s">
        <v>4520</v>
      </c>
      <c r="E3914" s="3">
        <v>45813</v>
      </c>
      <c r="F3914" t="s">
        <v>44</v>
      </c>
      <c r="G3914" t="s">
        <v>3742</v>
      </c>
      <c r="H3914" t="s">
        <v>3722</v>
      </c>
      <c r="I3914" t="s">
        <v>3752</v>
      </c>
      <c r="J3914" t="s">
        <v>4522</v>
      </c>
      <c r="K3914" s="2">
        <v>-21.38</v>
      </c>
      <c r="L3914" t="s">
        <v>44</v>
      </c>
      <c r="M3914" s="2">
        <v>-21.38</v>
      </c>
      <c r="N3914" t="s">
        <v>4523</v>
      </c>
      <c r="O3914" t="s">
        <v>4524</v>
      </c>
      <c r="P3914" t="s">
        <v>5549</v>
      </c>
      <c r="Q3914" t="s">
        <v>17928</v>
      </c>
      <c r="R3914" t="s">
        <v>44</v>
      </c>
      <c r="S3914" t="s">
        <v>4527</v>
      </c>
      <c r="T3914" s="3">
        <v>45813</v>
      </c>
      <c r="U3914" s="3">
        <v>45814</v>
      </c>
      <c r="V3914" s="2">
        <v>0</v>
      </c>
      <c r="W3914" t="s">
        <v>44</v>
      </c>
      <c r="X3914" t="s">
        <v>44</v>
      </c>
      <c r="Y3914" t="s">
        <v>17929</v>
      </c>
      <c r="Z3914" t="s">
        <v>2310</v>
      </c>
      <c r="AA3914" t="s">
        <v>4529</v>
      </c>
      <c r="AB3914" t="s">
        <v>4530</v>
      </c>
      <c r="AC3914" t="s">
        <v>89</v>
      </c>
      <c r="AD3914" t="str">
        <f t="shared" si="61"/>
        <v>10-60</v>
      </c>
      <c r="AE3914" t="str">
        <f>VLOOKUP(AD3914,'Main_Sub Desc'!C:D,2,)</f>
        <v>LPC from invoicing</v>
      </c>
      <c r="AF3914" t="str">
        <f>VLOOKUP(VALUE(H3914),'Main_Sub Desc'!F:G,2,)</f>
        <v>Wtr Rev Late Payment</v>
      </c>
      <c r="AG3914">
        <f>IFERROR(VLOOKUP(VALUE(I3914),'PC Mapping'!A:F,6,),"")</f>
        <v>10719</v>
      </c>
      <c r="AH3914" s="13" t="str">
        <f>VLOOKUP(AG3914,'PC Mapping'!L:M,2,)</f>
        <v>All Other Water</v>
      </c>
    </row>
    <row r="3915" spans="1:34" x14ac:dyDescent="0.2">
      <c r="A3915" t="s">
        <v>17930</v>
      </c>
      <c r="B3915" t="s">
        <v>17916</v>
      </c>
      <c r="C3915" t="s">
        <v>4519</v>
      </c>
      <c r="D3915" t="s">
        <v>4520</v>
      </c>
      <c r="E3915" s="3">
        <v>45813</v>
      </c>
      <c r="F3915" t="s">
        <v>44</v>
      </c>
      <c r="G3915" t="s">
        <v>3742</v>
      </c>
      <c r="H3915" t="s">
        <v>3722</v>
      </c>
      <c r="I3915" t="s">
        <v>3752</v>
      </c>
      <c r="J3915" t="s">
        <v>4522</v>
      </c>
      <c r="K3915" s="2">
        <v>-5</v>
      </c>
      <c r="L3915" t="s">
        <v>44</v>
      </c>
      <c r="M3915" s="2">
        <v>-5</v>
      </c>
      <c r="N3915" t="s">
        <v>4523</v>
      </c>
      <c r="O3915" t="s">
        <v>4524</v>
      </c>
      <c r="P3915" t="s">
        <v>14327</v>
      </c>
      <c r="Q3915" t="s">
        <v>17931</v>
      </c>
      <c r="R3915" t="s">
        <v>44</v>
      </c>
      <c r="S3915" t="s">
        <v>4527</v>
      </c>
      <c r="T3915" s="3">
        <v>45813</v>
      </c>
      <c r="U3915" s="3">
        <v>45814</v>
      </c>
      <c r="V3915" s="2">
        <v>0</v>
      </c>
      <c r="W3915" t="s">
        <v>44</v>
      </c>
      <c r="X3915" t="s">
        <v>44</v>
      </c>
      <c r="Y3915" t="s">
        <v>17932</v>
      </c>
      <c r="Z3915" t="s">
        <v>3286</v>
      </c>
      <c r="AA3915" t="s">
        <v>4529</v>
      </c>
      <c r="AB3915" t="s">
        <v>4530</v>
      </c>
      <c r="AC3915" t="s">
        <v>89</v>
      </c>
      <c r="AD3915" t="str">
        <f t="shared" si="61"/>
        <v>10-60</v>
      </c>
      <c r="AE3915" t="str">
        <f>VLOOKUP(AD3915,'Main_Sub Desc'!C:D,2,)</f>
        <v>LPC from invoicing</v>
      </c>
      <c r="AF3915" t="str">
        <f>VLOOKUP(VALUE(H3915),'Main_Sub Desc'!F:G,2,)</f>
        <v>Wtr Rev Late Payment</v>
      </c>
      <c r="AG3915">
        <f>IFERROR(VLOOKUP(VALUE(I3915),'PC Mapping'!A:F,6,),"")</f>
        <v>10719</v>
      </c>
      <c r="AH3915" s="13" t="str">
        <f>VLOOKUP(AG3915,'PC Mapping'!L:M,2,)</f>
        <v>All Other Water</v>
      </c>
    </row>
    <row r="3916" spans="1:34" x14ac:dyDescent="0.2">
      <c r="A3916" t="s">
        <v>17933</v>
      </c>
      <c r="B3916" t="s">
        <v>17927</v>
      </c>
      <c r="C3916" t="s">
        <v>4519</v>
      </c>
      <c r="D3916" t="s">
        <v>4520</v>
      </c>
      <c r="E3916" s="3">
        <v>45813</v>
      </c>
      <c r="F3916" t="s">
        <v>44</v>
      </c>
      <c r="G3916" t="s">
        <v>3742</v>
      </c>
      <c r="H3916" t="s">
        <v>3722</v>
      </c>
      <c r="I3916" t="s">
        <v>3752</v>
      </c>
      <c r="J3916" t="s">
        <v>4522</v>
      </c>
      <c r="K3916" s="2">
        <v>-21.28</v>
      </c>
      <c r="L3916" t="s">
        <v>44</v>
      </c>
      <c r="M3916" s="2">
        <v>-21.28</v>
      </c>
      <c r="N3916" t="s">
        <v>4523</v>
      </c>
      <c r="O3916" t="s">
        <v>4524</v>
      </c>
      <c r="P3916" t="s">
        <v>17934</v>
      </c>
      <c r="Q3916" t="s">
        <v>17935</v>
      </c>
      <c r="R3916" t="s">
        <v>44</v>
      </c>
      <c r="S3916" t="s">
        <v>4527</v>
      </c>
      <c r="T3916" s="3">
        <v>45813</v>
      </c>
      <c r="U3916" s="3">
        <v>45814</v>
      </c>
      <c r="V3916" s="2">
        <v>0</v>
      </c>
      <c r="W3916" t="s">
        <v>44</v>
      </c>
      <c r="X3916" t="s">
        <v>44</v>
      </c>
      <c r="Y3916" t="s">
        <v>17936</v>
      </c>
      <c r="Z3916" t="s">
        <v>17937</v>
      </c>
      <c r="AA3916" t="s">
        <v>4529</v>
      </c>
      <c r="AB3916" t="s">
        <v>4530</v>
      </c>
      <c r="AC3916" t="s">
        <v>89</v>
      </c>
      <c r="AD3916" t="str">
        <f t="shared" si="61"/>
        <v>10-60</v>
      </c>
      <c r="AE3916" t="str">
        <f>VLOOKUP(AD3916,'Main_Sub Desc'!C:D,2,)</f>
        <v>LPC from invoicing</v>
      </c>
      <c r="AF3916" t="str">
        <f>VLOOKUP(VALUE(H3916),'Main_Sub Desc'!F:G,2,)</f>
        <v>Wtr Rev Late Payment</v>
      </c>
      <c r="AG3916">
        <f>IFERROR(VLOOKUP(VALUE(I3916),'PC Mapping'!A:F,6,),"")</f>
        <v>10719</v>
      </c>
      <c r="AH3916" s="13" t="str">
        <f>VLOOKUP(AG3916,'PC Mapping'!L:M,2,)</f>
        <v>All Other Water</v>
      </c>
    </row>
    <row r="3917" spans="1:34" x14ac:dyDescent="0.2">
      <c r="A3917" t="s">
        <v>17938</v>
      </c>
      <c r="B3917" t="s">
        <v>17916</v>
      </c>
      <c r="C3917" t="s">
        <v>4519</v>
      </c>
      <c r="D3917" t="s">
        <v>4520</v>
      </c>
      <c r="E3917" s="3">
        <v>45813</v>
      </c>
      <c r="F3917" t="s">
        <v>44</v>
      </c>
      <c r="G3917" t="s">
        <v>3742</v>
      </c>
      <c r="H3917" t="s">
        <v>3722</v>
      </c>
      <c r="I3917" t="s">
        <v>3752</v>
      </c>
      <c r="J3917" t="s">
        <v>4522</v>
      </c>
      <c r="K3917" s="2">
        <v>-5.95</v>
      </c>
      <c r="L3917" t="s">
        <v>44</v>
      </c>
      <c r="M3917" s="2">
        <v>-5.95</v>
      </c>
      <c r="N3917" t="s">
        <v>4523</v>
      </c>
      <c r="O3917" t="s">
        <v>4524</v>
      </c>
      <c r="P3917" t="s">
        <v>17939</v>
      </c>
      <c r="Q3917" t="s">
        <v>17940</v>
      </c>
      <c r="R3917" t="s">
        <v>44</v>
      </c>
      <c r="S3917" t="s">
        <v>4527</v>
      </c>
      <c r="T3917" s="3">
        <v>45813</v>
      </c>
      <c r="U3917" s="3">
        <v>45814</v>
      </c>
      <c r="V3917" s="2">
        <v>0</v>
      </c>
      <c r="W3917" t="s">
        <v>44</v>
      </c>
      <c r="X3917" t="s">
        <v>44</v>
      </c>
      <c r="Y3917" t="s">
        <v>17941</v>
      </c>
      <c r="Z3917" t="s">
        <v>3440</v>
      </c>
      <c r="AA3917" t="s">
        <v>4529</v>
      </c>
      <c r="AB3917" t="s">
        <v>4530</v>
      </c>
      <c r="AC3917" t="s">
        <v>89</v>
      </c>
      <c r="AD3917" t="str">
        <f t="shared" si="61"/>
        <v>10-60</v>
      </c>
      <c r="AE3917" t="str">
        <f>VLOOKUP(AD3917,'Main_Sub Desc'!C:D,2,)</f>
        <v>LPC from invoicing</v>
      </c>
      <c r="AF3917" t="str">
        <f>VLOOKUP(VALUE(H3917),'Main_Sub Desc'!F:G,2,)</f>
        <v>Wtr Rev Late Payment</v>
      </c>
      <c r="AG3917">
        <f>IFERROR(VLOOKUP(VALUE(I3917),'PC Mapping'!A:F,6,),"")</f>
        <v>10719</v>
      </c>
      <c r="AH3917" s="13" t="str">
        <f>VLOOKUP(AG3917,'PC Mapping'!L:M,2,)</f>
        <v>All Other Water</v>
      </c>
    </row>
    <row r="3918" spans="1:34" x14ac:dyDescent="0.2">
      <c r="A3918" t="s">
        <v>17942</v>
      </c>
      <c r="B3918" t="s">
        <v>17916</v>
      </c>
      <c r="C3918" t="s">
        <v>4519</v>
      </c>
      <c r="D3918" t="s">
        <v>4520</v>
      </c>
      <c r="E3918" s="3">
        <v>45813</v>
      </c>
      <c r="F3918" t="s">
        <v>44</v>
      </c>
      <c r="G3918" t="s">
        <v>3742</v>
      </c>
      <c r="H3918" t="s">
        <v>3722</v>
      </c>
      <c r="I3918" t="s">
        <v>3752</v>
      </c>
      <c r="J3918" t="s">
        <v>4522</v>
      </c>
      <c r="K3918" s="2">
        <v>-5</v>
      </c>
      <c r="L3918" t="s">
        <v>44</v>
      </c>
      <c r="M3918" s="2">
        <v>-5</v>
      </c>
      <c r="N3918" t="s">
        <v>4523</v>
      </c>
      <c r="O3918" t="s">
        <v>4524</v>
      </c>
      <c r="P3918" t="s">
        <v>14127</v>
      </c>
      <c r="Q3918" t="s">
        <v>17943</v>
      </c>
      <c r="R3918" t="s">
        <v>44</v>
      </c>
      <c r="S3918" t="s">
        <v>4527</v>
      </c>
      <c r="T3918" s="3">
        <v>45813</v>
      </c>
      <c r="U3918" s="3">
        <v>45814</v>
      </c>
      <c r="V3918" s="2">
        <v>0</v>
      </c>
      <c r="W3918" t="s">
        <v>44</v>
      </c>
      <c r="X3918" t="s">
        <v>44</v>
      </c>
      <c r="Y3918" t="s">
        <v>17944</v>
      </c>
      <c r="Z3918" t="s">
        <v>17945</v>
      </c>
      <c r="AA3918" t="s">
        <v>4529</v>
      </c>
      <c r="AB3918" t="s">
        <v>4530</v>
      </c>
      <c r="AC3918" t="s">
        <v>89</v>
      </c>
      <c r="AD3918" t="str">
        <f t="shared" si="61"/>
        <v>10-60</v>
      </c>
      <c r="AE3918" t="str">
        <f>VLOOKUP(AD3918,'Main_Sub Desc'!C:D,2,)</f>
        <v>LPC from invoicing</v>
      </c>
      <c r="AF3918" t="str">
        <f>VLOOKUP(VALUE(H3918),'Main_Sub Desc'!F:G,2,)</f>
        <v>Wtr Rev Late Payment</v>
      </c>
      <c r="AG3918">
        <f>IFERROR(VLOOKUP(VALUE(I3918),'PC Mapping'!A:F,6,),"")</f>
        <v>10719</v>
      </c>
      <c r="AH3918" s="13" t="str">
        <f>VLOOKUP(AG3918,'PC Mapping'!L:M,2,)</f>
        <v>All Other Water</v>
      </c>
    </row>
    <row r="3919" spans="1:34" x14ac:dyDescent="0.2">
      <c r="A3919" t="s">
        <v>17946</v>
      </c>
      <c r="B3919" t="s">
        <v>17927</v>
      </c>
      <c r="C3919" t="s">
        <v>4519</v>
      </c>
      <c r="D3919" t="s">
        <v>4520</v>
      </c>
      <c r="E3919" s="3">
        <v>45813</v>
      </c>
      <c r="F3919" t="s">
        <v>44</v>
      </c>
      <c r="G3919" t="s">
        <v>3742</v>
      </c>
      <c r="H3919" t="s">
        <v>3722</v>
      </c>
      <c r="I3919" t="s">
        <v>3752</v>
      </c>
      <c r="J3919" t="s">
        <v>4522</v>
      </c>
      <c r="K3919" s="2">
        <v>-8.0500000000000007</v>
      </c>
      <c r="L3919" t="s">
        <v>44</v>
      </c>
      <c r="M3919" s="2">
        <v>-8.0500000000000007</v>
      </c>
      <c r="N3919" t="s">
        <v>4523</v>
      </c>
      <c r="O3919" t="s">
        <v>4524</v>
      </c>
      <c r="P3919" t="s">
        <v>13470</v>
      </c>
      <c r="Q3919" t="s">
        <v>17947</v>
      </c>
      <c r="R3919" t="s">
        <v>44</v>
      </c>
      <c r="S3919" t="s">
        <v>4527</v>
      </c>
      <c r="T3919" s="3">
        <v>45813</v>
      </c>
      <c r="U3919" s="3">
        <v>45814</v>
      </c>
      <c r="V3919" s="2">
        <v>0</v>
      </c>
      <c r="W3919" t="s">
        <v>44</v>
      </c>
      <c r="X3919" t="s">
        <v>44</v>
      </c>
      <c r="Y3919" t="s">
        <v>17948</v>
      </c>
      <c r="Z3919" t="s">
        <v>2628</v>
      </c>
      <c r="AA3919" t="s">
        <v>4529</v>
      </c>
      <c r="AB3919" t="s">
        <v>4530</v>
      </c>
      <c r="AC3919" t="s">
        <v>89</v>
      </c>
      <c r="AD3919" t="str">
        <f t="shared" si="61"/>
        <v>10-60</v>
      </c>
      <c r="AE3919" t="str">
        <f>VLOOKUP(AD3919,'Main_Sub Desc'!C:D,2,)</f>
        <v>LPC from invoicing</v>
      </c>
      <c r="AF3919" t="str">
        <f>VLOOKUP(VALUE(H3919),'Main_Sub Desc'!F:G,2,)</f>
        <v>Wtr Rev Late Payment</v>
      </c>
      <c r="AG3919">
        <f>IFERROR(VLOOKUP(VALUE(I3919),'PC Mapping'!A:F,6,),"")</f>
        <v>10719</v>
      </c>
      <c r="AH3919" s="13" t="str">
        <f>VLOOKUP(AG3919,'PC Mapping'!L:M,2,)</f>
        <v>All Other Water</v>
      </c>
    </row>
    <row r="3920" spans="1:34" x14ac:dyDescent="0.2">
      <c r="A3920" t="s">
        <v>17949</v>
      </c>
      <c r="B3920" t="s">
        <v>17927</v>
      </c>
      <c r="C3920" t="s">
        <v>4519</v>
      </c>
      <c r="D3920" t="s">
        <v>4520</v>
      </c>
      <c r="E3920" s="3">
        <v>45813</v>
      </c>
      <c r="F3920" t="s">
        <v>44</v>
      </c>
      <c r="G3920" t="s">
        <v>3742</v>
      </c>
      <c r="H3920" t="s">
        <v>3722</v>
      </c>
      <c r="I3920" t="s">
        <v>3752</v>
      </c>
      <c r="J3920" t="s">
        <v>4522</v>
      </c>
      <c r="K3920" s="2">
        <v>-11.31</v>
      </c>
      <c r="L3920" t="s">
        <v>44</v>
      </c>
      <c r="M3920" s="2">
        <v>-11.31</v>
      </c>
      <c r="N3920" t="s">
        <v>4523</v>
      </c>
      <c r="O3920" t="s">
        <v>4524</v>
      </c>
      <c r="P3920" t="s">
        <v>13866</v>
      </c>
      <c r="Q3920" t="s">
        <v>17950</v>
      </c>
      <c r="R3920" t="s">
        <v>44</v>
      </c>
      <c r="S3920" t="s">
        <v>4527</v>
      </c>
      <c r="T3920" s="3">
        <v>45813</v>
      </c>
      <c r="U3920" s="3">
        <v>45814</v>
      </c>
      <c r="V3920" s="2">
        <v>0</v>
      </c>
      <c r="W3920" t="s">
        <v>44</v>
      </c>
      <c r="X3920" t="s">
        <v>44</v>
      </c>
      <c r="Y3920" t="s">
        <v>13868</v>
      </c>
      <c r="Z3920" t="s">
        <v>3025</v>
      </c>
      <c r="AA3920" t="s">
        <v>4529</v>
      </c>
      <c r="AB3920" t="s">
        <v>4530</v>
      </c>
      <c r="AC3920" t="s">
        <v>89</v>
      </c>
      <c r="AD3920" t="str">
        <f t="shared" si="61"/>
        <v>10-60</v>
      </c>
      <c r="AE3920" t="str">
        <f>VLOOKUP(AD3920,'Main_Sub Desc'!C:D,2,)</f>
        <v>LPC from invoicing</v>
      </c>
      <c r="AF3920" t="str">
        <f>VLOOKUP(VALUE(H3920),'Main_Sub Desc'!F:G,2,)</f>
        <v>Wtr Rev Late Payment</v>
      </c>
      <c r="AG3920">
        <f>IFERROR(VLOOKUP(VALUE(I3920),'PC Mapping'!A:F,6,),"")</f>
        <v>10719</v>
      </c>
      <c r="AH3920" s="13" t="str">
        <f>VLOOKUP(AG3920,'PC Mapping'!L:M,2,)</f>
        <v>All Other Water</v>
      </c>
    </row>
    <row r="3921" spans="1:34" x14ac:dyDescent="0.2">
      <c r="A3921" t="s">
        <v>17951</v>
      </c>
      <c r="B3921" t="s">
        <v>17927</v>
      </c>
      <c r="C3921" t="s">
        <v>4519</v>
      </c>
      <c r="D3921" t="s">
        <v>4520</v>
      </c>
      <c r="E3921" s="3">
        <v>45813</v>
      </c>
      <c r="F3921" t="s">
        <v>44</v>
      </c>
      <c r="G3921" t="s">
        <v>3742</v>
      </c>
      <c r="H3921" t="s">
        <v>3722</v>
      </c>
      <c r="I3921" t="s">
        <v>3752</v>
      </c>
      <c r="J3921" t="s">
        <v>4522</v>
      </c>
      <c r="K3921" s="2">
        <v>-7.79</v>
      </c>
      <c r="L3921" t="s">
        <v>44</v>
      </c>
      <c r="M3921" s="2">
        <v>-7.79</v>
      </c>
      <c r="N3921" t="s">
        <v>4523</v>
      </c>
      <c r="O3921" t="s">
        <v>4524</v>
      </c>
      <c r="P3921" t="s">
        <v>11995</v>
      </c>
      <c r="Q3921" t="s">
        <v>17952</v>
      </c>
      <c r="R3921" t="s">
        <v>44</v>
      </c>
      <c r="S3921" t="s">
        <v>4527</v>
      </c>
      <c r="T3921" s="3">
        <v>45813</v>
      </c>
      <c r="U3921" s="3">
        <v>45814</v>
      </c>
      <c r="V3921" s="2">
        <v>0</v>
      </c>
      <c r="W3921" t="s">
        <v>44</v>
      </c>
      <c r="X3921" t="s">
        <v>44</v>
      </c>
      <c r="Y3921" t="s">
        <v>17953</v>
      </c>
      <c r="Z3921" t="s">
        <v>3397</v>
      </c>
      <c r="AA3921" t="s">
        <v>4529</v>
      </c>
      <c r="AB3921" t="s">
        <v>4530</v>
      </c>
      <c r="AC3921" t="s">
        <v>89</v>
      </c>
      <c r="AD3921" t="str">
        <f t="shared" si="61"/>
        <v>10-60</v>
      </c>
      <c r="AE3921" t="str">
        <f>VLOOKUP(AD3921,'Main_Sub Desc'!C:D,2,)</f>
        <v>LPC from invoicing</v>
      </c>
      <c r="AF3921" t="str">
        <f>VLOOKUP(VALUE(H3921),'Main_Sub Desc'!F:G,2,)</f>
        <v>Wtr Rev Late Payment</v>
      </c>
      <c r="AG3921">
        <f>IFERROR(VLOOKUP(VALUE(I3921),'PC Mapping'!A:F,6,),"")</f>
        <v>10719</v>
      </c>
      <c r="AH3921" s="13" t="str">
        <f>VLOOKUP(AG3921,'PC Mapping'!L:M,2,)</f>
        <v>All Other Water</v>
      </c>
    </row>
    <row r="3922" spans="1:34" x14ac:dyDescent="0.2">
      <c r="A3922" t="s">
        <v>17954</v>
      </c>
      <c r="B3922" t="s">
        <v>17955</v>
      </c>
      <c r="C3922" t="s">
        <v>4519</v>
      </c>
      <c r="D3922" t="s">
        <v>4520</v>
      </c>
      <c r="E3922" s="3">
        <v>45817</v>
      </c>
      <c r="F3922" t="s">
        <v>44</v>
      </c>
      <c r="G3922" t="s">
        <v>3742</v>
      </c>
      <c r="H3922" t="s">
        <v>3722</v>
      </c>
      <c r="I3922" t="s">
        <v>3752</v>
      </c>
      <c r="J3922" t="s">
        <v>4522</v>
      </c>
      <c r="K3922" s="2">
        <v>-5</v>
      </c>
      <c r="L3922" t="s">
        <v>44</v>
      </c>
      <c r="M3922" s="2">
        <v>-5</v>
      </c>
      <c r="N3922" t="s">
        <v>4523</v>
      </c>
      <c r="O3922" t="s">
        <v>4524</v>
      </c>
      <c r="P3922" t="s">
        <v>7082</v>
      </c>
      <c r="Q3922" t="s">
        <v>17956</v>
      </c>
      <c r="R3922" t="s">
        <v>44</v>
      </c>
      <c r="S3922" t="s">
        <v>4527</v>
      </c>
      <c r="T3922" s="3">
        <v>45817</v>
      </c>
      <c r="U3922" s="3">
        <v>45818</v>
      </c>
      <c r="V3922" s="2">
        <v>0</v>
      </c>
      <c r="W3922" t="s">
        <v>44</v>
      </c>
      <c r="X3922" t="s">
        <v>44</v>
      </c>
      <c r="Y3922" t="s">
        <v>17957</v>
      </c>
      <c r="Z3922" t="s">
        <v>3366</v>
      </c>
      <c r="AA3922" t="s">
        <v>4529</v>
      </c>
      <c r="AB3922" t="s">
        <v>4530</v>
      </c>
      <c r="AC3922" t="s">
        <v>89</v>
      </c>
      <c r="AD3922" t="str">
        <f t="shared" si="61"/>
        <v>10-60</v>
      </c>
      <c r="AE3922" t="str">
        <f>VLOOKUP(AD3922,'Main_Sub Desc'!C:D,2,)</f>
        <v>LPC from invoicing</v>
      </c>
      <c r="AF3922" t="str">
        <f>VLOOKUP(VALUE(H3922),'Main_Sub Desc'!F:G,2,)</f>
        <v>Wtr Rev Late Payment</v>
      </c>
      <c r="AG3922">
        <f>IFERROR(VLOOKUP(VALUE(I3922),'PC Mapping'!A:F,6,),"")</f>
        <v>10719</v>
      </c>
      <c r="AH3922" s="13" t="str">
        <f>VLOOKUP(AG3922,'PC Mapping'!L:M,2,)</f>
        <v>All Other Water</v>
      </c>
    </row>
    <row r="3923" spans="1:34" x14ac:dyDescent="0.2">
      <c r="A3923" t="s">
        <v>17958</v>
      </c>
      <c r="B3923" t="s">
        <v>17955</v>
      </c>
      <c r="C3923" t="s">
        <v>4519</v>
      </c>
      <c r="D3923" t="s">
        <v>4520</v>
      </c>
      <c r="E3923" s="3">
        <v>45817</v>
      </c>
      <c r="F3923" t="s">
        <v>44</v>
      </c>
      <c r="G3923" t="s">
        <v>3742</v>
      </c>
      <c r="H3923" t="s">
        <v>3722</v>
      </c>
      <c r="I3923" t="s">
        <v>3752</v>
      </c>
      <c r="J3923" t="s">
        <v>4522</v>
      </c>
      <c r="K3923" s="2">
        <v>-5</v>
      </c>
      <c r="L3923" t="s">
        <v>44</v>
      </c>
      <c r="M3923" s="2">
        <v>-5</v>
      </c>
      <c r="N3923" t="s">
        <v>4523</v>
      </c>
      <c r="O3923" t="s">
        <v>4524</v>
      </c>
      <c r="P3923" t="s">
        <v>16798</v>
      </c>
      <c r="Q3923" t="s">
        <v>17959</v>
      </c>
      <c r="R3923" t="s">
        <v>44</v>
      </c>
      <c r="S3923" t="s">
        <v>4527</v>
      </c>
      <c r="T3923" s="3">
        <v>45817</v>
      </c>
      <c r="U3923" s="3">
        <v>45818</v>
      </c>
      <c r="V3923" s="2">
        <v>0</v>
      </c>
      <c r="W3923" t="s">
        <v>44</v>
      </c>
      <c r="X3923" t="s">
        <v>44</v>
      </c>
      <c r="Y3923" t="s">
        <v>17960</v>
      </c>
      <c r="Z3923" t="s">
        <v>2801</v>
      </c>
      <c r="AA3923" t="s">
        <v>4529</v>
      </c>
      <c r="AB3923" t="s">
        <v>4530</v>
      </c>
      <c r="AC3923" t="s">
        <v>89</v>
      </c>
      <c r="AD3923" t="str">
        <f t="shared" si="61"/>
        <v>10-60</v>
      </c>
      <c r="AE3923" t="str">
        <f>VLOOKUP(AD3923,'Main_Sub Desc'!C:D,2,)</f>
        <v>LPC from invoicing</v>
      </c>
      <c r="AF3923" t="str">
        <f>VLOOKUP(VALUE(H3923),'Main_Sub Desc'!F:G,2,)</f>
        <v>Wtr Rev Late Payment</v>
      </c>
      <c r="AG3923">
        <f>IFERROR(VLOOKUP(VALUE(I3923),'PC Mapping'!A:F,6,),"")</f>
        <v>10719</v>
      </c>
      <c r="AH3923" s="13" t="str">
        <f>VLOOKUP(AG3923,'PC Mapping'!L:M,2,)</f>
        <v>All Other Water</v>
      </c>
    </row>
    <row r="3924" spans="1:34" x14ac:dyDescent="0.2">
      <c r="A3924" t="s">
        <v>17961</v>
      </c>
      <c r="B3924" t="s">
        <v>17962</v>
      </c>
      <c r="C3924" t="s">
        <v>4519</v>
      </c>
      <c r="D3924" t="s">
        <v>4520</v>
      </c>
      <c r="E3924" s="3">
        <v>45817</v>
      </c>
      <c r="F3924" t="s">
        <v>44</v>
      </c>
      <c r="G3924" t="s">
        <v>3742</v>
      </c>
      <c r="H3924" t="s">
        <v>3722</v>
      </c>
      <c r="I3924" t="s">
        <v>3752</v>
      </c>
      <c r="J3924" t="s">
        <v>4522</v>
      </c>
      <c r="K3924" s="2">
        <v>-5</v>
      </c>
      <c r="L3924" t="s">
        <v>44</v>
      </c>
      <c r="M3924" s="2">
        <v>-5</v>
      </c>
      <c r="N3924" t="s">
        <v>4523</v>
      </c>
      <c r="O3924" t="s">
        <v>4524</v>
      </c>
      <c r="P3924" t="s">
        <v>17963</v>
      </c>
      <c r="Q3924" t="s">
        <v>17964</v>
      </c>
      <c r="R3924" t="s">
        <v>44</v>
      </c>
      <c r="S3924" t="s">
        <v>4527</v>
      </c>
      <c r="T3924" s="3">
        <v>45817</v>
      </c>
      <c r="U3924" s="3">
        <v>45818</v>
      </c>
      <c r="V3924" s="2">
        <v>0</v>
      </c>
      <c r="W3924" t="s">
        <v>44</v>
      </c>
      <c r="X3924" t="s">
        <v>44</v>
      </c>
      <c r="Y3924" t="s">
        <v>17965</v>
      </c>
      <c r="Z3924" t="s">
        <v>2372</v>
      </c>
      <c r="AA3924" t="s">
        <v>4529</v>
      </c>
      <c r="AB3924" t="s">
        <v>4530</v>
      </c>
      <c r="AC3924" t="s">
        <v>89</v>
      </c>
      <c r="AD3924" t="str">
        <f t="shared" si="61"/>
        <v>10-60</v>
      </c>
      <c r="AE3924" t="str">
        <f>VLOOKUP(AD3924,'Main_Sub Desc'!C:D,2,)</f>
        <v>LPC from invoicing</v>
      </c>
      <c r="AF3924" t="str">
        <f>VLOOKUP(VALUE(H3924),'Main_Sub Desc'!F:G,2,)</f>
        <v>Wtr Rev Late Payment</v>
      </c>
      <c r="AG3924">
        <f>IFERROR(VLOOKUP(VALUE(I3924),'PC Mapping'!A:F,6,),"")</f>
        <v>10719</v>
      </c>
      <c r="AH3924" s="13" t="str">
        <f>VLOOKUP(AG3924,'PC Mapping'!L:M,2,)</f>
        <v>All Other Water</v>
      </c>
    </row>
    <row r="3925" spans="1:34" x14ac:dyDescent="0.2">
      <c r="A3925" t="s">
        <v>17966</v>
      </c>
      <c r="B3925" t="s">
        <v>17962</v>
      </c>
      <c r="C3925" t="s">
        <v>4519</v>
      </c>
      <c r="D3925" t="s">
        <v>4520</v>
      </c>
      <c r="E3925" s="3">
        <v>45817</v>
      </c>
      <c r="F3925" t="s">
        <v>44</v>
      </c>
      <c r="G3925" t="s">
        <v>3742</v>
      </c>
      <c r="H3925" t="s">
        <v>3722</v>
      </c>
      <c r="I3925" t="s">
        <v>3752</v>
      </c>
      <c r="J3925" t="s">
        <v>4522</v>
      </c>
      <c r="K3925" s="2">
        <v>-30.14</v>
      </c>
      <c r="L3925" t="s">
        <v>44</v>
      </c>
      <c r="M3925" s="2">
        <v>-30.14</v>
      </c>
      <c r="N3925" t="s">
        <v>4523</v>
      </c>
      <c r="O3925" t="s">
        <v>4524</v>
      </c>
      <c r="P3925" t="s">
        <v>7448</v>
      </c>
      <c r="Q3925" t="s">
        <v>17967</v>
      </c>
      <c r="R3925" t="s">
        <v>44</v>
      </c>
      <c r="S3925" t="s">
        <v>4527</v>
      </c>
      <c r="T3925" s="3">
        <v>45817</v>
      </c>
      <c r="U3925" s="3">
        <v>45818</v>
      </c>
      <c r="V3925" s="2">
        <v>0</v>
      </c>
      <c r="W3925" t="s">
        <v>44</v>
      </c>
      <c r="X3925" t="s">
        <v>44</v>
      </c>
      <c r="Y3925" t="s">
        <v>16563</v>
      </c>
      <c r="Z3925" t="s">
        <v>2476</v>
      </c>
      <c r="AA3925" t="s">
        <v>4529</v>
      </c>
      <c r="AB3925" t="s">
        <v>4530</v>
      </c>
      <c r="AC3925" t="s">
        <v>89</v>
      </c>
      <c r="AD3925" t="str">
        <f t="shared" si="61"/>
        <v>10-60</v>
      </c>
      <c r="AE3925" t="str">
        <f>VLOOKUP(AD3925,'Main_Sub Desc'!C:D,2,)</f>
        <v>LPC from invoicing</v>
      </c>
      <c r="AF3925" t="str">
        <f>VLOOKUP(VALUE(H3925),'Main_Sub Desc'!F:G,2,)</f>
        <v>Wtr Rev Late Payment</v>
      </c>
      <c r="AG3925">
        <f>IFERROR(VLOOKUP(VALUE(I3925),'PC Mapping'!A:F,6,),"")</f>
        <v>10719</v>
      </c>
      <c r="AH3925" s="13" t="str">
        <f>VLOOKUP(AG3925,'PC Mapping'!L:M,2,)</f>
        <v>All Other Water</v>
      </c>
    </row>
    <row r="3926" spans="1:34" x14ac:dyDescent="0.2">
      <c r="A3926" t="s">
        <v>17968</v>
      </c>
      <c r="B3926" t="s">
        <v>17962</v>
      </c>
      <c r="C3926" t="s">
        <v>4519</v>
      </c>
      <c r="D3926" t="s">
        <v>4520</v>
      </c>
      <c r="E3926" s="3">
        <v>45817</v>
      </c>
      <c r="F3926" t="s">
        <v>44</v>
      </c>
      <c r="G3926" t="s">
        <v>3742</v>
      </c>
      <c r="H3926" t="s">
        <v>3716</v>
      </c>
      <c r="I3926" t="s">
        <v>4534</v>
      </c>
      <c r="J3926" t="s">
        <v>4522</v>
      </c>
      <c r="K3926" s="2">
        <v>-5</v>
      </c>
      <c r="L3926" t="s">
        <v>44</v>
      </c>
      <c r="M3926" s="2">
        <v>-5</v>
      </c>
      <c r="N3926" t="s">
        <v>4523</v>
      </c>
      <c r="O3926" t="s">
        <v>4524</v>
      </c>
      <c r="P3926" t="s">
        <v>4686</v>
      </c>
      <c r="Q3926" t="s">
        <v>17969</v>
      </c>
      <c r="R3926" t="s">
        <v>44</v>
      </c>
      <c r="S3926" t="s">
        <v>4527</v>
      </c>
      <c r="T3926" s="3">
        <v>45817</v>
      </c>
      <c r="U3926" s="3">
        <v>45818</v>
      </c>
      <c r="V3926" s="2">
        <v>0</v>
      </c>
      <c r="W3926" t="s">
        <v>44</v>
      </c>
      <c r="X3926" t="s">
        <v>44</v>
      </c>
      <c r="Y3926" t="s">
        <v>4689</v>
      </c>
      <c r="Z3926" t="s">
        <v>4690</v>
      </c>
      <c r="AA3926" t="s">
        <v>4529</v>
      </c>
      <c r="AB3926" t="s">
        <v>4530</v>
      </c>
      <c r="AC3926" t="s">
        <v>89</v>
      </c>
      <c r="AD3926" t="str">
        <f t="shared" si="61"/>
        <v>10-60</v>
      </c>
      <c r="AE3926" t="str">
        <f>VLOOKUP(AD3926,'Main_Sub Desc'!C:D,2,)</f>
        <v>LPC from invoicing</v>
      </c>
      <c r="AF3926" t="str">
        <f>VLOOKUP(VALUE(H3926),'Main_Sub Desc'!F:G,2,)</f>
        <v>Wst Rev Late Payment</v>
      </c>
      <c r="AG3926">
        <f>IFERROR(VLOOKUP(VALUE(I3926),'PC Mapping'!A:F,6,),"")</f>
        <v>10514</v>
      </c>
      <c r="AH3926" s="13" t="str">
        <f>VLOOKUP(AG3926,'PC Mapping'!L:M,2,)</f>
        <v>Bolivar Sewer</v>
      </c>
    </row>
    <row r="3927" spans="1:34" x14ac:dyDescent="0.2">
      <c r="A3927" t="s">
        <v>17968</v>
      </c>
      <c r="B3927" t="s">
        <v>17962</v>
      </c>
      <c r="C3927" t="s">
        <v>4519</v>
      </c>
      <c r="D3927" t="s">
        <v>4520</v>
      </c>
      <c r="E3927" s="3">
        <v>45817</v>
      </c>
      <c r="F3927" t="s">
        <v>44</v>
      </c>
      <c r="G3927" t="s">
        <v>3742</v>
      </c>
      <c r="H3927" t="s">
        <v>3722</v>
      </c>
      <c r="I3927" t="s">
        <v>4538</v>
      </c>
      <c r="J3927" t="s">
        <v>4522</v>
      </c>
      <c r="K3927" s="2">
        <v>-5</v>
      </c>
      <c r="L3927" t="s">
        <v>44</v>
      </c>
      <c r="M3927" s="2">
        <v>-5</v>
      </c>
      <c r="N3927" t="s">
        <v>4523</v>
      </c>
      <c r="O3927" t="s">
        <v>4524</v>
      </c>
      <c r="P3927" t="s">
        <v>4686</v>
      </c>
      <c r="Q3927" t="s">
        <v>17970</v>
      </c>
      <c r="R3927" t="s">
        <v>44</v>
      </c>
      <c r="S3927" t="s">
        <v>4527</v>
      </c>
      <c r="T3927" s="3">
        <v>45817</v>
      </c>
      <c r="U3927" s="3">
        <v>45818</v>
      </c>
      <c r="V3927" s="2">
        <v>0</v>
      </c>
      <c r="W3927" t="s">
        <v>44</v>
      </c>
      <c r="X3927" t="s">
        <v>44</v>
      </c>
      <c r="Y3927" t="s">
        <v>4692</v>
      </c>
      <c r="Z3927" t="s">
        <v>4690</v>
      </c>
      <c r="AA3927" t="s">
        <v>4529</v>
      </c>
      <c r="AB3927" t="s">
        <v>4530</v>
      </c>
      <c r="AC3927" t="s">
        <v>89</v>
      </c>
      <c r="AD3927" t="str">
        <f t="shared" si="61"/>
        <v>10-60</v>
      </c>
      <c r="AE3927" t="str">
        <f>VLOOKUP(AD3927,'Main_Sub Desc'!C:D,2,)</f>
        <v>LPC from invoicing</v>
      </c>
      <c r="AF3927" t="str">
        <f>VLOOKUP(VALUE(H3927),'Main_Sub Desc'!F:G,2,)</f>
        <v>Wtr Rev Late Payment</v>
      </c>
      <c r="AG3927">
        <f>IFERROR(VLOOKUP(VALUE(I3927),'PC Mapping'!A:F,6,),"")</f>
        <v>10469</v>
      </c>
      <c r="AH3927" s="13" t="str">
        <f>VLOOKUP(AG3927,'PC Mapping'!L:M,2,)</f>
        <v>Bolivar Water</v>
      </c>
    </row>
    <row r="3928" spans="1:34" x14ac:dyDescent="0.2">
      <c r="A3928" t="s">
        <v>17971</v>
      </c>
      <c r="B3928" t="s">
        <v>17962</v>
      </c>
      <c r="C3928" t="s">
        <v>4519</v>
      </c>
      <c r="D3928" t="s">
        <v>4520</v>
      </c>
      <c r="E3928" s="3">
        <v>45817</v>
      </c>
      <c r="F3928" t="s">
        <v>44</v>
      </c>
      <c r="G3928" t="s">
        <v>3742</v>
      </c>
      <c r="H3928" t="s">
        <v>3722</v>
      </c>
      <c r="I3928" t="s">
        <v>3752</v>
      </c>
      <c r="J3928" t="s">
        <v>4522</v>
      </c>
      <c r="K3928" s="2">
        <v>-5</v>
      </c>
      <c r="L3928" t="s">
        <v>44</v>
      </c>
      <c r="M3928" s="2">
        <v>-5</v>
      </c>
      <c r="N3928" t="s">
        <v>4523</v>
      </c>
      <c r="O3928" t="s">
        <v>4524</v>
      </c>
      <c r="P3928" t="s">
        <v>5200</v>
      </c>
      <c r="Q3928" t="s">
        <v>17972</v>
      </c>
      <c r="R3928" t="s">
        <v>44</v>
      </c>
      <c r="S3928" t="s">
        <v>4527</v>
      </c>
      <c r="T3928" s="3">
        <v>45817</v>
      </c>
      <c r="U3928" s="3">
        <v>45818</v>
      </c>
      <c r="V3928" s="2">
        <v>0</v>
      </c>
      <c r="W3928" t="s">
        <v>44</v>
      </c>
      <c r="X3928" t="s">
        <v>44</v>
      </c>
      <c r="Y3928" t="s">
        <v>17973</v>
      </c>
      <c r="Z3928" t="s">
        <v>2041</v>
      </c>
      <c r="AA3928" t="s">
        <v>4529</v>
      </c>
      <c r="AB3928" t="s">
        <v>4530</v>
      </c>
      <c r="AC3928" t="s">
        <v>89</v>
      </c>
      <c r="AD3928" t="str">
        <f t="shared" si="61"/>
        <v>10-60</v>
      </c>
      <c r="AE3928" t="str">
        <f>VLOOKUP(AD3928,'Main_Sub Desc'!C:D,2,)</f>
        <v>LPC from invoicing</v>
      </c>
      <c r="AF3928" t="str">
        <f>VLOOKUP(VALUE(H3928),'Main_Sub Desc'!F:G,2,)</f>
        <v>Wtr Rev Late Payment</v>
      </c>
      <c r="AG3928">
        <f>IFERROR(VLOOKUP(VALUE(I3928),'PC Mapping'!A:F,6,),"")</f>
        <v>10719</v>
      </c>
      <c r="AH3928" s="13" t="str">
        <f>VLOOKUP(AG3928,'PC Mapping'!L:M,2,)</f>
        <v>All Other Water</v>
      </c>
    </row>
    <row r="3929" spans="1:34" x14ac:dyDescent="0.2">
      <c r="A3929" t="s">
        <v>17974</v>
      </c>
      <c r="B3929" t="s">
        <v>17975</v>
      </c>
      <c r="C3929" t="s">
        <v>4519</v>
      </c>
      <c r="D3929" t="s">
        <v>4520</v>
      </c>
      <c r="E3929" s="3">
        <v>45819</v>
      </c>
      <c r="F3929" t="s">
        <v>44</v>
      </c>
      <c r="G3929" t="s">
        <v>3742</v>
      </c>
      <c r="H3929" t="s">
        <v>3716</v>
      </c>
      <c r="I3929" t="s">
        <v>4534</v>
      </c>
      <c r="J3929" t="s">
        <v>4522</v>
      </c>
      <c r="K3929" s="2">
        <v>-5</v>
      </c>
      <c r="L3929" t="s">
        <v>44</v>
      </c>
      <c r="M3929" s="2">
        <v>-5</v>
      </c>
      <c r="N3929" t="s">
        <v>4523</v>
      </c>
      <c r="O3929" t="s">
        <v>4524</v>
      </c>
      <c r="P3929" t="s">
        <v>17976</v>
      </c>
      <c r="Q3929" t="s">
        <v>17977</v>
      </c>
      <c r="R3929" t="s">
        <v>44</v>
      </c>
      <c r="S3929" t="s">
        <v>4527</v>
      </c>
      <c r="T3929" s="3">
        <v>45819</v>
      </c>
      <c r="U3929" s="3">
        <v>45820</v>
      </c>
      <c r="V3929" s="2">
        <v>0</v>
      </c>
      <c r="W3929" t="s">
        <v>44</v>
      </c>
      <c r="X3929" t="s">
        <v>44</v>
      </c>
      <c r="Y3929" t="s">
        <v>17978</v>
      </c>
      <c r="Z3929" t="s">
        <v>17979</v>
      </c>
      <c r="AA3929" t="s">
        <v>4529</v>
      </c>
      <c r="AB3929" t="s">
        <v>4530</v>
      </c>
      <c r="AC3929" t="s">
        <v>89</v>
      </c>
      <c r="AD3929" t="str">
        <f t="shared" si="61"/>
        <v>10-60</v>
      </c>
      <c r="AE3929" t="str">
        <f>VLOOKUP(AD3929,'Main_Sub Desc'!C:D,2,)</f>
        <v>LPC from invoicing</v>
      </c>
      <c r="AF3929" t="str">
        <f>VLOOKUP(VALUE(H3929),'Main_Sub Desc'!F:G,2,)</f>
        <v>Wst Rev Late Payment</v>
      </c>
      <c r="AG3929">
        <f>IFERROR(VLOOKUP(VALUE(I3929),'PC Mapping'!A:F,6,),"")</f>
        <v>10514</v>
      </c>
      <c r="AH3929" s="13" t="str">
        <f>VLOOKUP(AG3929,'PC Mapping'!L:M,2,)</f>
        <v>Bolivar Sewer</v>
      </c>
    </row>
    <row r="3930" spans="1:34" x14ac:dyDescent="0.2">
      <c r="A3930" t="s">
        <v>17980</v>
      </c>
      <c r="B3930" t="s">
        <v>17975</v>
      </c>
      <c r="C3930" t="s">
        <v>4519</v>
      </c>
      <c r="D3930" t="s">
        <v>4520</v>
      </c>
      <c r="E3930" s="3">
        <v>45819</v>
      </c>
      <c r="F3930" t="s">
        <v>44</v>
      </c>
      <c r="G3930" t="s">
        <v>3742</v>
      </c>
      <c r="H3930" t="s">
        <v>3722</v>
      </c>
      <c r="I3930" t="s">
        <v>3752</v>
      </c>
      <c r="J3930" t="s">
        <v>4522</v>
      </c>
      <c r="K3930" s="2">
        <v>-5</v>
      </c>
      <c r="L3930" t="s">
        <v>44</v>
      </c>
      <c r="M3930" s="2">
        <v>-5</v>
      </c>
      <c r="N3930" t="s">
        <v>4523</v>
      </c>
      <c r="O3930" t="s">
        <v>4524</v>
      </c>
      <c r="P3930" t="s">
        <v>17981</v>
      </c>
      <c r="Q3930" t="s">
        <v>17982</v>
      </c>
      <c r="R3930" t="s">
        <v>44</v>
      </c>
      <c r="S3930" t="s">
        <v>4527</v>
      </c>
      <c r="T3930" s="3">
        <v>45819</v>
      </c>
      <c r="U3930" s="3">
        <v>45820</v>
      </c>
      <c r="V3930" s="2">
        <v>0</v>
      </c>
      <c r="W3930" t="s">
        <v>44</v>
      </c>
      <c r="X3930" t="s">
        <v>44</v>
      </c>
      <c r="Y3930" t="s">
        <v>17983</v>
      </c>
      <c r="Z3930" t="s">
        <v>2708</v>
      </c>
      <c r="AA3930" t="s">
        <v>4529</v>
      </c>
      <c r="AB3930" t="s">
        <v>4530</v>
      </c>
      <c r="AC3930" t="s">
        <v>89</v>
      </c>
      <c r="AD3930" t="str">
        <f t="shared" si="61"/>
        <v>10-60</v>
      </c>
      <c r="AE3930" t="str">
        <f>VLOOKUP(AD3930,'Main_Sub Desc'!C:D,2,)</f>
        <v>LPC from invoicing</v>
      </c>
      <c r="AF3930" t="str">
        <f>VLOOKUP(VALUE(H3930),'Main_Sub Desc'!F:G,2,)</f>
        <v>Wtr Rev Late Payment</v>
      </c>
      <c r="AG3930">
        <f>IFERROR(VLOOKUP(VALUE(I3930),'PC Mapping'!A:F,6,),"")</f>
        <v>10719</v>
      </c>
      <c r="AH3930" s="13" t="str">
        <f>VLOOKUP(AG3930,'PC Mapping'!L:M,2,)</f>
        <v>All Other Water</v>
      </c>
    </row>
    <row r="3931" spans="1:34" x14ac:dyDescent="0.2">
      <c r="A3931" t="s">
        <v>17984</v>
      </c>
      <c r="B3931" t="s">
        <v>17975</v>
      </c>
      <c r="C3931" t="s">
        <v>4519</v>
      </c>
      <c r="D3931" t="s">
        <v>4520</v>
      </c>
      <c r="E3931" s="3">
        <v>45819</v>
      </c>
      <c r="F3931" t="s">
        <v>44</v>
      </c>
      <c r="G3931" t="s">
        <v>3742</v>
      </c>
      <c r="H3931" t="s">
        <v>3722</v>
      </c>
      <c r="I3931" t="s">
        <v>4538</v>
      </c>
      <c r="J3931" t="s">
        <v>4522</v>
      </c>
      <c r="K3931" s="2">
        <v>-5</v>
      </c>
      <c r="L3931" t="s">
        <v>44</v>
      </c>
      <c r="M3931" s="2">
        <v>-5</v>
      </c>
      <c r="N3931" t="s">
        <v>4523</v>
      </c>
      <c r="O3931" t="s">
        <v>4524</v>
      </c>
      <c r="P3931" t="s">
        <v>16595</v>
      </c>
      <c r="Q3931" t="s">
        <v>17985</v>
      </c>
      <c r="R3931" t="s">
        <v>44</v>
      </c>
      <c r="S3931" t="s">
        <v>4527</v>
      </c>
      <c r="T3931" s="3">
        <v>45819</v>
      </c>
      <c r="U3931" s="3">
        <v>45820</v>
      </c>
      <c r="V3931" s="2">
        <v>0</v>
      </c>
      <c r="W3931" t="s">
        <v>44</v>
      </c>
      <c r="X3931" t="s">
        <v>44</v>
      </c>
      <c r="Y3931" t="s">
        <v>17986</v>
      </c>
      <c r="Z3931" t="s">
        <v>1044</v>
      </c>
      <c r="AA3931" t="s">
        <v>4529</v>
      </c>
      <c r="AB3931" t="s">
        <v>4530</v>
      </c>
      <c r="AC3931" t="s">
        <v>99</v>
      </c>
      <c r="AD3931" t="str">
        <f t="shared" si="61"/>
        <v>10-60</v>
      </c>
      <c r="AE3931" t="str">
        <f>VLOOKUP(AD3931,'Main_Sub Desc'!C:D,2,)</f>
        <v>LPC from invoicing</v>
      </c>
      <c r="AF3931" t="str">
        <f>VLOOKUP(VALUE(H3931),'Main_Sub Desc'!F:G,2,)</f>
        <v>Wtr Rev Late Payment</v>
      </c>
      <c r="AG3931">
        <f>IFERROR(VLOOKUP(VALUE(I3931),'PC Mapping'!A:F,6,),"")</f>
        <v>10469</v>
      </c>
      <c r="AH3931" s="13" t="str">
        <f>VLOOKUP(AG3931,'PC Mapping'!L:M,2,)</f>
        <v>Bolivar Water</v>
      </c>
    </row>
    <row r="3932" spans="1:34" x14ac:dyDescent="0.2">
      <c r="A3932" t="s">
        <v>17984</v>
      </c>
      <c r="B3932" t="s">
        <v>17975</v>
      </c>
      <c r="C3932" t="s">
        <v>4519</v>
      </c>
      <c r="D3932" t="s">
        <v>4520</v>
      </c>
      <c r="E3932" s="3">
        <v>45819</v>
      </c>
      <c r="F3932" t="s">
        <v>44</v>
      </c>
      <c r="G3932" t="s">
        <v>3742</v>
      </c>
      <c r="H3932" t="s">
        <v>3716</v>
      </c>
      <c r="I3932" t="s">
        <v>4534</v>
      </c>
      <c r="J3932" t="s">
        <v>4522</v>
      </c>
      <c r="K3932" s="2">
        <v>-5</v>
      </c>
      <c r="L3932" t="s">
        <v>44</v>
      </c>
      <c r="M3932" s="2">
        <v>-5</v>
      </c>
      <c r="N3932" t="s">
        <v>4523</v>
      </c>
      <c r="O3932" t="s">
        <v>4524</v>
      </c>
      <c r="P3932" t="s">
        <v>16595</v>
      </c>
      <c r="Q3932" t="s">
        <v>17987</v>
      </c>
      <c r="R3932" t="s">
        <v>44</v>
      </c>
      <c r="S3932" t="s">
        <v>4527</v>
      </c>
      <c r="T3932" s="3">
        <v>45819</v>
      </c>
      <c r="U3932" s="3">
        <v>45820</v>
      </c>
      <c r="V3932" s="2">
        <v>0</v>
      </c>
      <c r="W3932" t="s">
        <v>44</v>
      </c>
      <c r="X3932" t="s">
        <v>44</v>
      </c>
      <c r="Y3932" t="s">
        <v>17988</v>
      </c>
      <c r="Z3932" t="s">
        <v>1044</v>
      </c>
      <c r="AA3932" t="s">
        <v>4529</v>
      </c>
      <c r="AB3932" t="s">
        <v>4530</v>
      </c>
      <c r="AC3932" t="s">
        <v>99</v>
      </c>
      <c r="AD3932" t="str">
        <f t="shared" si="61"/>
        <v>10-60</v>
      </c>
      <c r="AE3932" t="str">
        <f>VLOOKUP(AD3932,'Main_Sub Desc'!C:D,2,)</f>
        <v>LPC from invoicing</v>
      </c>
      <c r="AF3932" t="str">
        <f>VLOOKUP(VALUE(H3932),'Main_Sub Desc'!F:G,2,)</f>
        <v>Wst Rev Late Payment</v>
      </c>
      <c r="AG3932">
        <f>IFERROR(VLOOKUP(VALUE(I3932),'PC Mapping'!A:F,6,),"")</f>
        <v>10514</v>
      </c>
      <c r="AH3932" s="13" t="str">
        <f>VLOOKUP(AG3932,'PC Mapping'!L:M,2,)</f>
        <v>Bolivar Sewer</v>
      </c>
    </row>
    <row r="3933" spans="1:34" x14ac:dyDescent="0.2">
      <c r="A3933" t="s">
        <v>17989</v>
      </c>
      <c r="B3933" t="s">
        <v>17975</v>
      </c>
      <c r="C3933" t="s">
        <v>4519</v>
      </c>
      <c r="D3933" t="s">
        <v>4520</v>
      </c>
      <c r="E3933" s="3">
        <v>45819</v>
      </c>
      <c r="F3933" t="s">
        <v>44</v>
      </c>
      <c r="G3933" t="s">
        <v>3742</v>
      </c>
      <c r="H3933" t="s">
        <v>3722</v>
      </c>
      <c r="I3933" t="s">
        <v>3752</v>
      </c>
      <c r="J3933" t="s">
        <v>4522</v>
      </c>
      <c r="K3933" s="2">
        <v>-5</v>
      </c>
      <c r="L3933" t="s">
        <v>44</v>
      </c>
      <c r="M3933" s="2">
        <v>-5</v>
      </c>
      <c r="N3933" t="s">
        <v>4523</v>
      </c>
      <c r="O3933" t="s">
        <v>4524</v>
      </c>
      <c r="P3933" t="s">
        <v>17990</v>
      </c>
      <c r="Q3933" t="s">
        <v>17991</v>
      </c>
      <c r="R3933" t="s">
        <v>44</v>
      </c>
      <c r="S3933" t="s">
        <v>4527</v>
      </c>
      <c r="T3933" s="3">
        <v>45819</v>
      </c>
      <c r="U3933" s="3">
        <v>45820</v>
      </c>
      <c r="V3933" s="2">
        <v>0</v>
      </c>
      <c r="W3933" t="s">
        <v>44</v>
      </c>
      <c r="X3933" t="s">
        <v>44</v>
      </c>
      <c r="Y3933" t="s">
        <v>17992</v>
      </c>
      <c r="Z3933" t="s">
        <v>17993</v>
      </c>
      <c r="AA3933" t="s">
        <v>4529</v>
      </c>
      <c r="AB3933" t="s">
        <v>4530</v>
      </c>
      <c r="AC3933" t="s">
        <v>89</v>
      </c>
      <c r="AD3933" t="str">
        <f t="shared" si="61"/>
        <v>10-60</v>
      </c>
      <c r="AE3933" t="str">
        <f>VLOOKUP(AD3933,'Main_Sub Desc'!C:D,2,)</f>
        <v>LPC from invoicing</v>
      </c>
      <c r="AF3933" t="str">
        <f>VLOOKUP(VALUE(H3933),'Main_Sub Desc'!F:G,2,)</f>
        <v>Wtr Rev Late Payment</v>
      </c>
      <c r="AG3933">
        <f>IFERROR(VLOOKUP(VALUE(I3933),'PC Mapping'!A:F,6,),"")</f>
        <v>10719</v>
      </c>
      <c r="AH3933" s="13" t="str">
        <f>VLOOKUP(AG3933,'PC Mapping'!L:M,2,)</f>
        <v>All Other Water</v>
      </c>
    </row>
    <row r="3934" spans="1:34" x14ac:dyDescent="0.2">
      <c r="A3934" t="s">
        <v>17994</v>
      </c>
      <c r="B3934" t="s">
        <v>17975</v>
      </c>
      <c r="C3934" t="s">
        <v>4519</v>
      </c>
      <c r="D3934" t="s">
        <v>4520</v>
      </c>
      <c r="E3934" s="3">
        <v>45819</v>
      </c>
      <c r="F3934" t="s">
        <v>44</v>
      </c>
      <c r="G3934" t="s">
        <v>3742</v>
      </c>
      <c r="H3934" t="s">
        <v>3716</v>
      </c>
      <c r="I3934" t="s">
        <v>4534</v>
      </c>
      <c r="J3934" t="s">
        <v>4522</v>
      </c>
      <c r="K3934" s="2">
        <v>-5</v>
      </c>
      <c r="L3934" t="s">
        <v>44</v>
      </c>
      <c r="M3934" s="2">
        <v>-5</v>
      </c>
      <c r="N3934" t="s">
        <v>4523</v>
      </c>
      <c r="O3934" t="s">
        <v>4524</v>
      </c>
      <c r="P3934" t="s">
        <v>6240</v>
      </c>
      <c r="Q3934" t="s">
        <v>17995</v>
      </c>
      <c r="R3934" t="s">
        <v>44</v>
      </c>
      <c r="S3934" t="s">
        <v>4527</v>
      </c>
      <c r="T3934" s="3">
        <v>45819</v>
      </c>
      <c r="U3934" s="3">
        <v>45820</v>
      </c>
      <c r="V3934" s="2">
        <v>0</v>
      </c>
      <c r="W3934" t="s">
        <v>44</v>
      </c>
      <c r="X3934" t="s">
        <v>44</v>
      </c>
      <c r="Y3934" t="s">
        <v>7735</v>
      </c>
      <c r="Z3934" t="s">
        <v>1014</v>
      </c>
      <c r="AA3934" t="s">
        <v>4529</v>
      </c>
      <c r="AB3934" t="s">
        <v>4530</v>
      </c>
      <c r="AC3934" t="s">
        <v>89</v>
      </c>
      <c r="AD3934" t="str">
        <f t="shared" si="61"/>
        <v>10-60</v>
      </c>
      <c r="AE3934" t="str">
        <f>VLOOKUP(AD3934,'Main_Sub Desc'!C:D,2,)</f>
        <v>LPC from invoicing</v>
      </c>
      <c r="AF3934" t="str">
        <f>VLOOKUP(VALUE(H3934),'Main_Sub Desc'!F:G,2,)</f>
        <v>Wst Rev Late Payment</v>
      </c>
      <c r="AG3934">
        <f>IFERROR(VLOOKUP(VALUE(I3934),'PC Mapping'!A:F,6,),"")</f>
        <v>10514</v>
      </c>
      <c r="AH3934" s="13" t="str">
        <f>VLOOKUP(AG3934,'PC Mapping'!L:M,2,)</f>
        <v>Bolivar Sewer</v>
      </c>
    </row>
    <row r="3935" spans="1:34" x14ac:dyDescent="0.2">
      <c r="A3935" t="s">
        <v>17994</v>
      </c>
      <c r="B3935" t="s">
        <v>17975</v>
      </c>
      <c r="C3935" t="s">
        <v>4519</v>
      </c>
      <c r="D3935" t="s">
        <v>4520</v>
      </c>
      <c r="E3935" s="3">
        <v>45819</v>
      </c>
      <c r="F3935" t="s">
        <v>44</v>
      </c>
      <c r="G3935" t="s">
        <v>3742</v>
      </c>
      <c r="H3935" t="s">
        <v>3722</v>
      </c>
      <c r="I3935" t="s">
        <v>4538</v>
      </c>
      <c r="J3935" t="s">
        <v>4522</v>
      </c>
      <c r="K3935" s="2">
        <v>-5</v>
      </c>
      <c r="L3935" t="s">
        <v>44</v>
      </c>
      <c r="M3935" s="2">
        <v>-5</v>
      </c>
      <c r="N3935" t="s">
        <v>4523</v>
      </c>
      <c r="O3935" t="s">
        <v>4524</v>
      </c>
      <c r="P3935" t="s">
        <v>6240</v>
      </c>
      <c r="Q3935" t="s">
        <v>17996</v>
      </c>
      <c r="R3935" t="s">
        <v>44</v>
      </c>
      <c r="S3935" t="s">
        <v>4527</v>
      </c>
      <c r="T3935" s="3">
        <v>45819</v>
      </c>
      <c r="U3935" s="3">
        <v>45820</v>
      </c>
      <c r="V3935" s="2">
        <v>0</v>
      </c>
      <c r="W3935" t="s">
        <v>44</v>
      </c>
      <c r="X3935" t="s">
        <v>44</v>
      </c>
      <c r="Y3935" t="s">
        <v>7733</v>
      </c>
      <c r="Z3935" t="s">
        <v>1014</v>
      </c>
      <c r="AA3935" t="s">
        <v>4529</v>
      </c>
      <c r="AB3935" t="s">
        <v>4530</v>
      </c>
      <c r="AC3935" t="s">
        <v>89</v>
      </c>
      <c r="AD3935" t="str">
        <f t="shared" si="61"/>
        <v>10-60</v>
      </c>
      <c r="AE3935" t="str">
        <f>VLOOKUP(AD3935,'Main_Sub Desc'!C:D,2,)</f>
        <v>LPC from invoicing</v>
      </c>
      <c r="AF3935" t="str">
        <f>VLOOKUP(VALUE(H3935),'Main_Sub Desc'!F:G,2,)</f>
        <v>Wtr Rev Late Payment</v>
      </c>
      <c r="AG3935">
        <f>IFERROR(VLOOKUP(VALUE(I3935),'PC Mapping'!A:F,6,),"")</f>
        <v>10469</v>
      </c>
      <c r="AH3935" s="13" t="str">
        <f>VLOOKUP(AG3935,'PC Mapping'!L:M,2,)</f>
        <v>Bolivar Water</v>
      </c>
    </row>
    <row r="3936" spans="1:34" x14ac:dyDescent="0.2">
      <c r="A3936" t="s">
        <v>17997</v>
      </c>
      <c r="B3936" t="s">
        <v>17975</v>
      </c>
      <c r="C3936" t="s">
        <v>4519</v>
      </c>
      <c r="D3936" t="s">
        <v>4520</v>
      </c>
      <c r="E3936" s="3">
        <v>45819</v>
      </c>
      <c r="F3936" t="s">
        <v>44</v>
      </c>
      <c r="G3936" t="s">
        <v>3742</v>
      </c>
      <c r="H3936" t="s">
        <v>3722</v>
      </c>
      <c r="I3936" t="s">
        <v>4538</v>
      </c>
      <c r="J3936" t="s">
        <v>4522</v>
      </c>
      <c r="K3936" s="2">
        <v>-5</v>
      </c>
      <c r="L3936" t="s">
        <v>44</v>
      </c>
      <c r="M3936" s="2">
        <v>-5</v>
      </c>
      <c r="N3936" t="s">
        <v>4523</v>
      </c>
      <c r="O3936" t="s">
        <v>4524</v>
      </c>
      <c r="P3936" t="s">
        <v>7229</v>
      </c>
      <c r="Q3936" t="s">
        <v>17998</v>
      </c>
      <c r="R3936" t="s">
        <v>44</v>
      </c>
      <c r="S3936" t="s">
        <v>4527</v>
      </c>
      <c r="T3936" s="3">
        <v>45819</v>
      </c>
      <c r="U3936" s="3">
        <v>45820</v>
      </c>
      <c r="V3936" s="2">
        <v>0</v>
      </c>
      <c r="W3936" t="s">
        <v>44</v>
      </c>
      <c r="X3936" t="s">
        <v>44</v>
      </c>
      <c r="Y3936" t="s">
        <v>17999</v>
      </c>
      <c r="Z3936" t="s">
        <v>481</v>
      </c>
      <c r="AA3936" t="s">
        <v>4529</v>
      </c>
      <c r="AB3936" t="s">
        <v>4530</v>
      </c>
      <c r="AC3936" t="s">
        <v>89</v>
      </c>
      <c r="AD3936" t="str">
        <f t="shared" si="61"/>
        <v>10-60</v>
      </c>
      <c r="AE3936" t="str">
        <f>VLOOKUP(AD3936,'Main_Sub Desc'!C:D,2,)</f>
        <v>LPC from invoicing</v>
      </c>
      <c r="AF3936" t="str">
        <f>VLOOKUP(VALUE(H3936),'Main_Sub Desc'!F:G,2,)</f>
        <v>Wtr Rev Late Payment</v>
      </c>
      <c r="AG3936">
        <f>IFERROR(VLOOKUP(VALUE(I3936),'PC Mapping'!A:F,6,),"")</f>
        <v>10469</v>
      </c>
      <c r="AH3936" s="13" t="str">
        <f>VLOOKUP(AG3936,'PC Mapping'!L:M,2,)</f>
        <v>Bolivar Water</v>
      </c>
    </row>
    <row r="3937" spans="1:34" x14ac:dyDescent="0.2">
      <c r="A3937" t="s">
        <v>17997</v>
      </c>
      <c r="B3937" t="s">
        <v>17975</v>
      </c>
      <c r="C3937" t="s">
        <v>4519</v>
      </c>
      <c r="D3937" t="s">
        <v>4520</v>
      </c>
      <c r="E3937" s="3">
        <v>45819</v>
      </c>
      <c r="F3937" t="s">
        <v>44</v>
      </c>
      <c r="G3937" t="s">
        <v>3742</v>
      </c>
      <c r="H3937" t="s">
        <v>3716</v>
      </c>
      <c r="I3937" t="s">
        <v>4534</v>
      </c>
      <c r="J3937" t="s">
        <v>4522</v>
      </c>
      <c r="K3937" s="2">
        <v>-6.33</v>
      </c>
      <c r="L3937" t="s">
        <v>44</v>
      </c>
      <c r="M3937" s="2">
        <v>-6.33</v>
      </c>
      <c r="N3937" t="s">
        <v>4523</v>
      </c>
      <c r="O3937" t="s">
        <v>4524</v>
      </c>
      <c r="P3937" t="s">
        <v>7229</v>
      </c>
      <c r="Q3937" t="s">
        <v>18000</v>
      </c>
      <c r="R3937" t="s">
        <v>44</v>
      </c>
      <c r="S3937" t="s">
        <v>4527</v>
      </c>
      <c r="T3937" s="3">
        <v>45819</v>
      </c>
      <c r="U3937" s="3">
        <v>45820</v>
      </c>
      <c r="V3937" s="2">
        <v>0</v>
      </c>
      <c r="W3937" t="s">
        <v>44</v>
      </c>
      <c r="X3937" t="s">
        <v>44</v>
      </c>
      <c r="Y3937" t="s">
        <v>18001</v>
      </c>
      <c r="Z3937" t="s">
        <v>481</v>
      </c>
      <c r="AA3937" t="s">
        <v>4529</v>
      </c>
      <c r="AB3937" t="s">
        <v>4530</v>
      </c>
      <c r="AC3937" t="s">
        <v>89</v>
      </c>
      <c r="AD3937" t="str">
        <f t="shared" si="61"/>
        <v>10-60</v>
      </c>
      <c r="AE3937" t="str">
        <f>VLOOKUP(AD3937,'Main_Sub Desc'!C:D,2,)</f>
        <v>LPC from invoicing</v>
      </c>
      <c r="AF3937" t="str">
        <f>VLOOKUP(VALUE(H3937),'Main_Sub Desc'!F:G,2,)</f>
        <v>Wst Rev Late Payment</v>
      </c>
      <c r="AG3937">
        <f>IFERROR(VLOOKUP(VALUE(I3937),'PC Mapping'!A:F,6,),"")</f>
        <v>10514</v>
      </c>
      <c r="AH3937" s="13" t="str">
        <f>VLOOKUP(AG3937,'PC Mapping'!L:M,2,)</f>
        <v>Bolivar Sewer</v>
      </c>
    </row>
    <row r="3938" spans="1:34" x14ac:dyDescent="0.2">
      <c r="A3938" t="s">
        <v>18002</v>
      </c>
      <c r="B3938" t="s">
        <v>17975</v>
      </c>
      <c r="C3938" t="s">
        <v>4519</v>
      </c>
      <c r="D3938" t="s">
        <v>4520</v>
      </c>
      <c r="E3938" s="3">
        <v>45819</v>
      </c>
      <c r="F3938" t="s">
        <v>44</v>
      </c>
      <c r="G3938" t="s">
        <v>3742</v>
      </c>
      <c r="H3938" t="s">
        <v>3722</v>
      </c>
      <c r="I3938" t="s">
        <v>3752</v>
      </c>
      <c r="J3938" t="s">
        <v>4522</v>
      </c>
      <c r="K3938" s="2">
        <v>-5</v>
      </c>
      <c r="L3938" t="s">
        <v>44</v>
      </c>
      <c r="M3938" s="2">
        <v>-5</v>
      </c>
      <c r="N3938" t="s">
        <v>4523</v>
      </c>
      <c r="O3938" t="s">
        <v>4524</v>
      </c>
      <c r="P3938" t="s">
        <v>6886</v>
      </c>
      <c r="Q3938" t="s">
        <v>18003</v>
      </c>
      <c r="R3938" t="s">
        <v>44</v>
      </c>
      <c r="S3938" t="s">
        <v>4527</v>
      </c>
      <c r="T3938" s="3">
        <v>45819</v>
      </c>
      <c r="U3938" s="3">
        <v>45820</v>
      </c>
      <c r="V3938" s="2">
        <v>0</v>
      </c>
      <c r="W3938" t="s">
        <v>44</v>
      </c>
      <c r="X3938" t="s">
        <v>44</v>
      </c>
      <c r="Y3938" t="s">
        <v>6888</v>
      </c>
      <c r="Z3938" t="s">
        <v>3208</v>
      </c>
      <c r="AA3938" t="s">
        <v>4529</v>
      </c>
      <c r="AB3938" t="s">
        <v>4530</v>
      </c>
      <c r="AC3938" t="s">
        <v>89</v>
      </c>
      <c r="AD3938" t="str">
        <f t="shared" si="61"/>
        <v>10-60</v>
      </c>
      <c r="AE3938" t="str">
        <f>VLOOKUP(AD3938,'Main_Sub Desc'!C:D,2,)</f>
        <v>LPC from invoicing</v>
      </c>
      <c r="AF3938" t="str">
        <f>VLOOKUP(VALUE(H3938),'Main_Sub Desc'!F:G,2,)</f>
        <v>Wtr Rev Late Payment</v>
      </c>
      <c r="AG3938">
        <f>IFERROR(VLOOKUP(VALUE(I3938),'PC Mapping'!A:F,6,),"")</f>
        <v>10719</v>
      </c>
      <c r="AH3938" s="13" t="str">
        <f>VLOOKUP(AG3938,'PC Mapping'!L:M,2,)</f>
        <v>All Other Water</v>
      </c>
    </row>
    <row r="3939" spans="1:34" x14ac:dyDescent="0.2">
      <c r="A3939" t="s">
        <v>18004</v>
      </c>
      <c r="B3939" t="s">
        <v>17975</v>
      </c>
      <c r="C3939" t="s">
        <v>4519</v>
      </c>
      <c r="D3939" t="s">
        <v>4520</v>
      </c>
      <c r="E3939" s="3">
        <v>45819</v>
      </c>
      <c r="F3939" t="s">
        <v>44</v>
      </c>
      <c r="G3939" t="s">
        <v>3742</v>
      </c>
      <c r="H3939" t="s">
        <v>3716</v>
      </c>
      <c r="I3939" t="s">
        <v>4534</v>
      </c>
      <c r="J3939" t="s">
        <v>4522</v>
      </c>
      <c r="K3939" s="2">
        <v>-5</v>
      </c>
      <c r="L3939" t="s">
        <v>44</v>
      </c>
      <c r="M3939" s="2">
        <v>-5</v>
      </c>
      <c r="N3939" t="s">
        <v>4523</v>
      </c>
      <c r="O3939" t="s">
        <v>4524</v>
      </c>
      <c r="P3939" t="s">
        <v>18005</v>
      </c>
      <c r="Q3939" t="s">
        <v>18006</v>
      </c>
      <c r="R3939" t="s">
        <v>44</v>
      </c>
      <c r="S3939" t="s">
        <v>4527</v>
      </c>
      <c r="T3939" s="3">
        <v>45819</v>
      </c>
      <c r="U3939" s="3">
        <v>45820</v>
      </c>
      <c r="V3939" s="2">
        <v>0</v>
      </c>
      <c r="W3939" t="s">
        <v>44</v>
      </c>
      <c r="X3939" t="s">
        <v>44</v>
      </c>
      <c r="Y3939" t="s">
        <v>18007</v>
      </c>
      <c r="Z3939" t="s">
        <v>536</v>
      </c>
      <c r="AA3939" t="s">
        <v>4529</v>
      </c>
      <c r="AB3939" t="s">
        <v>4530</v>
      </c>
      <c r="AC3939" t="s">
        <v>89</v>
      </c>
      <c r="AD3939" t="str">
        <f t="shared" si="61"/>
        <v>10-60</v>
      </c>
      <c r="AE3939" t="str">
        <f>VLOOKUP(AD3939,'Main_Sub Desc'!C:D,2,)</f>
        <v>LPC from invoicing</v>
      </c>
      <c r="AF3939" t="str">
        <f>VLOOKUP(VALUE(H3939),'Main_Sub Desc'!F:G,2,)</f>
        <v>Wst Rev Late Payment</v>
      </c>
      <c r="AG3939">
        <f>IFERROR(VLOOKUP(VALUE(I3939),'PC Mapping'!A:F,6,),"")</f>
        <v>10514</v>
      </c>
      <c r="AH3939" s="13" t="str">
        <f>VLOOKUP(AG3939,'PC Mapping'!L:M,2,)</f>
        <v>Bolivar Sewer</v>
      </c>
    </row>
    <row r="3940" spans="1:34" x14ac:dyDescent="0.2">
      <c r="A3940" t="s">
        <v>18004</v>
      </c>
      <c r="B3940" t="s">
        <v>17975</v>
      </c>
      <c r="C3940" t="s">
        <v>4519</v>
      </c>
      <c r="D3940" t="s">
        <v>4520</v>
      </c>
      <c r="E3940" s="3">
        <v>45819</v>
      </c>
      <c r="F3940" t="s">
        <v>44</v>
      </c>
      <c r="G3940" t="s">
        <v>3742</v>
      </c>
      <c r="H3940" t="s">
        <v>3722</v>
      </c>
      <c r="I3940" t="s">
        <v>4538</v>
      </c>
      <c r="J3940" t="s">
        <v>4522</v>
      </c>
      <c r="K3940" s="2">
        <v>-5</v>
      </c>
      <c r="L3940" t="s">
        <v>44</v>
      </c>
      <c r="M3940" s="2">
        <v>-5</v>
      </c>
      <c r="N3940" t="s">
        <v>4523</v>
      </c>
      <c r="O3940" t="s">
        <v>4524</v>
      </c>
      <c r="P3940" t="s">
        <v>18005</v>
      </c>
      <c r="Q3940" t="s">
        <v>18008</v>
      </c>
      <c r="R3940" t="s">
        <v>44</v>
      </c>
      <c r="S3940" t="s">
        <v>4527</v>
      </c>
      <c r="T3940" s="3">
        <v>45819</v>
      </c>
      <c r="U3940" s="3">
        <v>45820</v>
      </c>
      <c r="V3940" s="2">
        <v>0</v>
      </c>
      <c r="W3940" t="s">
        <v>44</v>
      </c>
      <c r="X3940" t="s">
        <v>44</v>
      </c>
      <c r="Y3940" t="s">
        <v>18009</v>
      </c>
      <c r="Z3940" t="s">
        <v>536</v>
      </c>
      <c r="AA3940" t="s">
        <v>4529</v>
      </c>
      <c r="AB3940" t="s">
        <v>4530</v>
      </c>
      <c r="AC3940" t="s">
        <v>89</v>
      </c>
      <c r="AD3940" t="str">
        <f t="shared" si="61"/>
        <v>10-60</v>
      </c>
      <c r="AE3940" t="str">
        <f>VLOOKUP(AD3940,'Main_Sub Desc'!C:D,2,)</f>
        <v>LPC from invoicing</v>
      </c>
      <c r="AF3940" t="str">
        <f>VLOOKUP(VALUE(H3940),'Main_Sub Desc'!F:G,2,)</f>
        <v>Wtr Rev Late Payment</v>
      </c>
      <c r="AG3940">
        <f>IFERROR(VLOOKUP(VALUE(I3940),'PC Mapping'!A:F,6,),"")</f>
        <v>10469</v>
      </c>
      <c r="AH3940" s="13" t="str">
        <f>VLOOKUP(AG3940,'PC Mapping'!L:M,2,)</f>
        <v>Bolivar Water</v>
      </c>
    </row>
    <row r="3941" spans="1:34" x14ac:dyDescent="0.2">
      <c r="A3941" t="s">
        <v>18010</v>
      </c>
      <c r="B3941" t="s">
        <v>17975</v>
      </c>
      <c r="C3941" t="s">
        <v>4519</v>
      </c>
      <c r="D3941" t="s">
        <v>4520</v>
      </c>
      <c r="E3941" s="3">
        <v>45819</v>
      </c>
      <c r="F3941" t="s">
        <v>44</v>
      </c>
      <c r="G3941" t="s">
        <v>3742</v>
      </c>
      <c r="H3941" t="s">
        <v>3722</v>
      </c>
      <c r="I3941" t="s">
        <v>4538</v>
      </c>
      <c r="J3941" t="s">
        <v>4522</v>
      </c>
      <c r="K3941" s="2">
        <v>-5</v>
      </c>
      <c r="L3941" t="s">
        <v>44</v>
      </c>
      <c r="M3941" s="2">
        <v>-5</v>
      </c>
      <c r="N3941" t="s">
        <v>4523</v>
      </c>
      <c r="O3941" t="s">
        <v>4524</v>
      </c>
      <c r="P3941" t="s">
        <v>7881</v>
      </c>
      <c r="Q3941" t="s">
        <v>18011</v>
      </c>
      <c r="R3941" t="s">
        <v>44</v>
      </c>
      <c r="S3941" t="s">
        <v>4527</v>
      </c>
      <c r="T3941" s="3">
        <v>45819</v>
      </c>
      <c r="U3941" s="3">
        <v>45820</v>
      </c>
      <c r="V3941" s="2">
        <v>0</v>
      </c>
      <c r="W3941" t="s">
        <v>44</v>
      </c>
      <c r="X3941" t="s">
        <v>44</v>
      </c>
      <c r="Y3941" t="s">
        <v>18012</v>
      </c>
      <c r="Z3941" t="s">
        <v>95</v>
      </c>
      <c r="AA3941" t="s">
        <v>4529</v>
      </c>
      <c r="AB3941" t="s">
        <v>4530</v>
      </c>
      <c r="AC3941" t="s">
        <v>89</v>
      </c>
      <c r="AD3941" t="str">
        <f t="shared" si="61"/>
        <v>10-60</v>
      </c>
      <c r="AE3941" t="str">
        <f>VLOOKUP(AD3941,'Main_Sub Desc'!C:D,2,)</f>
        <v>LPC from invoicing</v>
      </c>
      <c r="AF3941" t="str">
        <f>VLOOKUP(VALUE(H3941),'Main_Sub Desc'!F:G,2,)</f>
        <v>Wtr Rev Late Payment</v>
      </c>
      <c r="AG3941">
        <f>IFERROR(VLOOKUP(VALUE(I3941),'PC Mapping'!A:F,6,),"")</f>
        <v>10469</v>
      </c>
      <c r="AH3941" s="13" t="str">
        <f>VLOOKUP(AG3941,'PC Mapping'!L:M,2,)</f>
        <v>Bolivar Water</v>
      </c>
    </row>
    <row r="3942" spans="1:34" x14ac:dyDescent="0.2">
      <c r="A3942" t="s">
        <v>18010</v>
      </c>
      <c r="B3942" t="s">
        <v>17975</v>
      </c>
      <c r="C3942" t="s">
        <v>4519</v>
      </c>
      <c r="D3942" t="s">
        <v>4520</v>
      </c>
      <c r="E3942" s="3">
        <v>45819</v>
      </c>
      <c r="F3942" t="s">
        <v>44</v>
      </c>
      <c r="G3942" t="s">
        <v>3742</v>
      </c>
      <c r="H3942" t="s">
        <v>3716</v>
      </c>
      <c r="I3942" t="s">
        <v>4534</v>
      </c>
      <c r="J3942" t="s">
        <v>4522</v>
      </c>
      <c r="K3942" s="2">
        <v>-5</v>
      </c>
      <c r="L3942" t="s">
        <v>44</v>
      </c>
      <c r="M3942" s="2">
        <v>-5</v>
      </c>
      <c r="N3942" t="s">
        <v>4523</v>
      </c>
      <c r="O3942" t="s">
        <v>4524</v>
      </c>
      <c r="P3942" t="s">
        <v>7881</v>
      </c>
      <c r="Q3942" t="s">
        <v>18013</v>
      </c>
      <c r="R3942" t="s">
        <v>44</v>
      </c>
      <c r="S3942" t="s">
        <v>4527</v>
      </c>
      <c r="T3942" s="3">
        <v>45819</v>
      </c>
      <c r="U3942" s="3">
        <v>45820</v>
      </c>
      <c r="V3942" s="2">
        <v>0</v>
      </c>
      <c r="W3942" t="s">
        <v>44</v>
      </c>
      <c r="X3942" t="s">
        <v>44</v>
      </c>
      <c r="Y3942" t="s">
        <v>18014</v>
      </c>
      <c r="Z3942" t="s">
        <v>95</v>
      </c>
      <c r="AA3942" t="s">
        <v>4529</v>
      </c>
      <c r="AB3942" t="s">
        <v>4530</v>
      </c>
      <c r="AC3942" t="s">
        <v>89</v>
      </c>
      <c r="AD3942" t="str">
        <f t="shared" si="61"/>
        <v>10-60</v>
      </c>
      <c r="AE3942" t="str">
        <f>VLOOKUP(AD3942,'Main_Sub Desc'!C:D,2,)</f>
        <v>LPC from invoicing</v>
      </c>
      <c r="AF3942" t="str">
        <f>VLOOKUP(VALUE(H3942),'Main_Sub Desc'!F:G,2,)</f>
        <v>Wst Rev Late Payment</v>
      </c>
      <c r="AG3942">
        <f>IFERROR(VLOOKUP(VALUE(I3942),'PC Mapping'!A:F,6,),"")</f>
        <v>10514</v>
      </c>
      <c r="AH3942" s="13" t="str">
        <f>VLOOKUP(AG3942,'PC Mapping'!L:M,2,)</f>
        <v>Bolivar Sewer</v>
      </c>
    </row>
    <row r="3943" spans="1:34" x14ac:dyDescent="0.2">
      <c r="A3943" t="s">
        <v>18015</v>
      </c>
      <c r="B3943" t="s">
        <v>18016</v>
      </c>
      <c r="C3943" t="s">
        <v>4519</v>
      </c>
      <c r="D3943" t="s">
        <v>4520</v>
      </c>
      <c r="E3943" s="3">
        <v>45820</v>
      </c>
      <c r="F3943" t="s">
        <v>44</v>
      </c>
      <c r="G3943" t="s">
        <v>3742</v>
      </c>
      <c r="H3943" t="s">
        <v>3722</v>
      </c>
      <c r="I3943" t="s">
        <v>3752</v>
      </c>
      <c r="J3943" t="s">
        <v>4522</v>
      </c>
      <c r="K3943" s="2">
        <v>-5</v>
      </c>
      <c r="L3943" t="s">
        <v>44</v>
      </c>
      <c r="M3943" s="2">
        <v>-5</v>
      </c>
      <c r="N3943" t="s">
        <v>4523</v>
      </c>
      <c r="O3943" t="s">
        <v>4524</v>
      </c>
      <c r="P3943" t="s">
        <v>7854</v>
      </c>
      <c r="Q3943" t="s">
        <v>18017</v>
      </c>
      <c r="R3943" t="s">
        <v>44</v>
      </c>
      <c r="S3943" t="s">
        <v>4527</v>
      </c>
      <c r="T3943" s="3">
        <v>45820</v>
      </c>
      <c r="U3943" s="3">
        <v>45821</v>
      </c>
      <c r="V3943" s="2">
        <v>0</v>
      </c>
      <c r="W3943" t="s">
        <v>44</v>
      </c>
      <c r="X3943" t="s">
        <v>44</v>
      </c>
      <c r="Y3943" t="s">
        <v>18018</v>
      </c>
      <c r="Z3943" t="s">
        <v>2512</v>
      </c>
      <c r="AA3943" t="s">
        <v>4529</v>
      </c>
      <c r="AB3943" t="s">
        <v>4530</v>
      </c>
      <c r="AC3943" t="s">
        <v>99</v>
      </c>
      <c r="AD3943" t="str">
        <f t="shared" si="61"/>
        <v>10-60</v>
      </c>
      <c r="AE3943" t="str">
        <f>VLOOKUP(AD3943,'Main_Sub Desc'!C:D,2,)</f>
        <v>LPC from invoicing</v>
      </c>
      <c r="AF3943" t="str">
        <f>VLOOKUP(VALUE(H3943),'Main_Sub Desc'!F:G,2,)</f>
        <v>Wtr Rev Late Payment</v>
      </c>
      <c r="AG3943">
        <f>IFERROR(VLOOKUP(VALUE(I3943),'PC Mapping'!A:F,6,),"")</f>
        <v>10719</v>
      </c>
      <c r="AH3943" s="13" t="str">
        <f>VLOOKUP(AG3943,'PC Mapping'!L:M,2,)</f>
        <v>All Other Water</v>
      </c>
    </row>
    <row r="3944" spans="1:34" x14ac:dyDescent="0.2">
      <c r="A3944" t="s">
        <v>18019</v>
      </c>
      <c r="B3944" t="s">
        <v>18020</v>
      </c>
      <c r="C3944" t="s">
        <v>4519</v>
      </c>
      <c r="D3944" t="s">
        <v>4520</v>
      </c>
      <c r="E3944" s="3">
        <v>45824</v>
      </c>
      <c r="F3944" t="s">
        <v>44</v>
      </c>
      <c r="G3944" t="s">
        <v>3742</v>
      </c>
      <c r="H3944" t="s">
        <v>3722</v>
      </c>
      <c r="I3944" t="s">
        <v>3752</v>
      </c>
      <c r="J3944" t="s">
        <v>4522</v>
      </c>
      <c r="K3944" s="2">
        <v>-5</v>
      </c>
      <c r="L3944" t="s">
        <v>44</v>
      </c>
      <c r="M3944" s="2">
        <v>-5</v>
      </c>
      <c r="N3944" t="s">
        <v>4523</v>
      </c>
      <c r="O3944" t="s">
        <v>4524</v>
      </c>
      <c r="P3944" t="s">
        <v>11449</v>
      </c>
      <c r="Q3944" t="s">
        <v>18021</v>
      </c>
      <c r="R3944" t="s">
        <v>44</v>
      </c>
      <c r="S3944" t="s">
        <v>10111</v>
      </c>
      <c r="T3944" s="3">
        <v>45824</v>
      </c>
      <c r="U3944" s="3">
        <v>45826</v>
      </c>
      <c r="V3944" s="2">
        <v>0</v>
      </c>
      <c r="W3944" t="s">
        <v>44</v>
      </c>
      <c r="X3944" t="s">
        <v>44</v>
      </c>
      <c r="Y3944" t="s">
        <v>11451</v>
      </c>
      <c r="Z3944" t="s">
        <v>2535</v>
      </c>
      <c r="AA3944" t="s">
        <v>4529</v>
      </c>
      <c r="AB3944" t="s">
        <v>4530</v>
      </c>
      <c r="AC3944" t="s">
        <v>89</v>
      </c>
      <c r="AD3944" t="str">
        <f t="shared" si="61"/>
        <v>10-60</v>
      </c>
      <c r="AE3944" t="str">
        <f>VLOOKUP(AD3944,'Main_Sub Desc'!C:D,2,)</f>
        <v>LPC from invoicing</v>
      </c>
      <c r="AF3944" t="str">
        <f>VLOOKUP(VALUE(H3944),'Main_Sub Desc'!F:G,2,)</f>
        <v>Wtr Rev Late Payment</v>
      </c>
      <c r="AG3944">
        <f>IFERROR(VLOOKUP(VALUE(I3944),'PC Mapping'!A:F,6,),"")</f>
        <v>10719</v>
      </c>
      <c r="AH3944" s="13" t="str">
        <f>VLOOKUP(AG3944,'PC Mapping'!L:M,2,)</f>
        <v>All Other Water</v>
      </c>
    </row>
    <row r="3945" spans="1:34" x14ac:dyDescent="0.2">
      <c r="A3945" t="s">
        <v>18022</v>
      </c>
      <c r="B3945" t="s">
        <v>18023</v>
      </c>
      <c r="C3945" t="s">
        <v>4519</v>
      </c>
      <c r="D3945" t="s">
        <v>4520</v>
      </c>
      <c r="E3945" s="3">
        <v>45824</v>
      </c>
      <c r="F3945" t="s">
        <v>44</v>
      </c>
      <c r="G3945" t="s">
        <v>3742</v>
      </c>
      <c r="H3945" t="s">
        <v>3722</v>
      </c>
      <c r="I3945" t="s">
        <v>4538</v>
      </c>
      <c r="J3945" t="s">
        <v>4522</v>
      </c>
      <c r="K3945" s="2">
        <v>-5</v>
      </c>
      <c r="L3945" t="s">
        <v>44</v>
      </c>
      <c r="M3945" s="2">
        <v>-5</v>
      </c>
      <c r="N3945" t="s">
        <v>4523</v>
      </c>
      <c r="O3945" t="s">
        <v>4524</v>
      </c>
      <c r="P3945" t="s">
        <v>5571</v>
      </c>
      <c r="Q3945" t="s">
        <v>18024</v>
      </c>
      <c r="R3945" t="s">
        <v>44</v>
      </c>
      <c r="S3945" t="s">
        <v>4527</v>
      </c>
      <c r="T3945" s="3">
        <v>45824</v>
      </c>
      <c r="U3945" s="3">
        <v>45825</v>
      </c>
      <c r="V3945" s="2">
        <v>0</v>
      </c>
      <c r="W3945" t="s">
        <v>44</v>
      </c>
      <c r="X3945" t="s">
        <v>44</v>
      </c>
      <c r="Y3945" t="s">
        <v>18025</v>
      </c>
      <c r="Z3945" t="s">
        <v>358</v>
      </c>
      <c r="AA3945" t="s">
        <v>4529</v>
      </c>
      <c r="AB3945" t="s">
        <v>4530</v>
      </c>
      <c r="AC3945" t="s">
        <v>89</v>
      </c>
      <c r="AD3945" t="str">
        <f t="shared" si="61"/>
        <v>10-60</v>
      </c>
      <c r="AE3945" t="str">
        <f>VLOOKUP(AD3945,'Main_Sub Desc'!C:D,2,)</f>
        <v>LPC from invoicing</v>
      </c>
      <c r="AF3945" t="str">
        <f>VLOOKUP(VALUE(H3945),'Main_Sub Desc'!F:G,2,)</f>
        <v>Wtr Rev Late Payment</v>
      </c>
      <c r="AG3945">
        <f>IFERROR(VLOOKUP(VALUE(I3945),'PC Mapping'!A:F,6,),"")</f>
        <v>10469</v>
      </c>
      <c r="AH3945" s="13" t="str">
        <f>VLOOKUP(AG3945,'PC Mapping'!L:M,2,)</f>
        <v>Bolivar Water</v>
      </c>
    </row>
    <row r="3946" spans="1:34" x14ac:dyDescent="0.2">
      <c r="A3946" t="s">
        <v>18022</v>
      </c>
      <c r="B3946" t="s">
        <v>18023</v>
      </c>
      <c r="C3946" t="s">
        <v>4519</v>
      </c>
      <c r="D3946" t="s">
        <v>4520</v>
      </c>
      <c r="E3946" s="3">
        <v>45824</v>
      </c>
      <c r="F3946" t="s">
        <v>44</v>
      </c>
      <c r="G3946" t="s">
        <v>3742</v>
      </c>
      <c r="H3946" t="s">
        <v>3716</v>
      </c>
      <c r="I3946" t="s">
        <v>4534</v>
      </c>
      <c r="J3946" t="s">
        <v>4522</v>
      </c>
      <c r="K3946" s="2">
        <v>-5</v>
      </c>
      <c r="L3946" t="s">
        <v>44</v>
      </c>
      <c r="M3946" s="2">
        <v>-5</v>
      </c>
      <c r="N3946" t="s">
        <v>4523</v>
      </c>
      <c r="O3946" t="s">
        <v>4524</v>
      </c>
      <c r="P3946" t="s">
        <v>5571</v>
      </c>
      <c r="Q3946" t="s">
        <v>18026</v>
      </c>
      <c r="R3946" t="s">
        <v>44</v>
      </c>
      <c r="S3946" t="s">
        <v>4527</v>
      </c>
      <c r="T3946" s="3">
        <v>45824</v>
      </c>
      <c r="U3946" s="3">
        <v>45825</v>
      </c>
      <c r="V3946" s="2">
        <v>0</v>
      </c>
      <c r="W3946" t="s">
        <v>44</v>
      </c>
      <c r="X3946" t="s">
        <v>44</v>
      </c>
      <c r="Y3946" t="s">
        <v>18027</v>
      </c>
      <c r="Z3946" t="s">
        <v>358</v>
      </c>
      <c r="AA3946" t="s">
        <v>4529</v>
      </c>
      <c r="AB3946" t="s">
        <v>4530</v>
      </c>
      <c r="AC3946" t="s">
        <v>89</v>
      </c>
      <c r="AD3946" t="str">
        <f t="shared" si="61"/>
        <v>10-60</v>
      </c>
      <c r="AE3946" t="str">
        <f>VLOOKUP(AD3946,'Main_Sub Desc'!C:D,2,)</f>
        <v>LPC from invoicing</v>
      </c>
      <c r="AF3946" t="str">
        <f>VLOOKUP(VALUE(H3946),'Main_Sub Desc'!F:G,2,)</f>
        <v>Wst Rev Late Payment</v>
      </c>
      <c r="AG3946">
        <f>IFERROR(VLOOKUP(VALUE(I3946),'PC Mapping'!A:F,6,),"")</f>
        <v>10514</v>
      </c>
      <c r="AH3946" s="13" t="str">
        <f>VLOOKUP(AG3946,'PC Mapping'!L:M,2,)</f>
        <v>Bolivar Sewer</v>
      </c>
    </row>
    <row r="3947" spans="1:34" x14ac:dyDescent="0.2">
      <c r="A3947" t="s">
        <v>18028</v>
      </c>
      <c r="B3947" t="s">
        <v>18023</v>
      </c>
      <c r="C3947" t="s">
        <v>4519</v>
      </c>
      <c r="D3947" t="s">
        <v>4520</v>
      </c>
      <c r="E3947" s="3">
        <v>45824</v>
      </c>
      <c r="F3947" t="s">
        <v>44</v>
      </c>
      <c r="G3947" t="s">
        <v>3742</v>
      </c>
      <c r="H3947" t="s">
        <v>3716</v>
      </c>
      <c r="I3947" t="s">
        <v>4534</v>
      </c>
      <c r="J3947" t="s">
        <v>4522</v>
      </c>
      <c r="K3947" s="2">
        <v>-20.86</v>
      </c>
      <c r="L3947" t="s">
        <v>44</v>
      </c>
      <c r="M3947" s="2">
        <v>-20.86</v>
      </c>
      <c r="N3947" t="s">
        <v>4523</v>
      </c>
      <c r="O3947" t="s">
        <v>4524</v>
      </c>
      <c r="P3947" t="s">
        <v>18029</v>
      </c>
      <c r="Q3947" t="s">
        <v>18030</v>
      </c>
      <c r="R3947" t="s">
        <v>44</v>
      </c>
      <c r="S3947" t="s">
        <v>4527</v>
      </c>
      <c r="T3947" s="3">
        <v>45824</v>
      </c>
      <c r="U3947" s="3">
        <v>45825</v>
      </c>
      <c r="V3947" s="2">
        <v>0</v>
      </c>
      <c r="W3947" t="s">
        <v>44</v>
      </c>
      <c r="X3947" t="s">
        <v>44</v>
      </c>
      <c r="Y3947" t="s">
        <v>18031</v>
      </c>
      <c r="Z3947" t="s">
        <v>644</v>
      </c>
      <c r="AA3947" t="s">
        <v>4529</v>
      </c>
      <c r="AB3947" t="s">
        <v>4530</v>
      </c>
      <c r="AC3947" t="s">
        <v>89</v>
      </c>
      <c r="AD3947" t="str">
        <f t="shared" si="61"/>
        <v>10-60</v>
      </c>
      <c r="AE3947" t="str">
        <f>VLOOKUP(AD3947,'Main_Sub Desc'!C:D,2,)</f>
        <v>LPC from invoicing</v>
      </c>
      <c r="AF3947" t="str">
        <f>VLOOKUP(VALUE(H3947),'Main_Sub Desc'!F:G,2,)</f>
        <v>Wst Rev Late Payment</v>
      </c>
      <c r="AG3947">
        <f>IFERROR(VLOOKUP(VALUE(I3947),'PC Mapping'!A:F,6,),"")</f>
        <v>10514</v>
      </c>
      <c r="AH3947" s="13" t="str">
        <f>VLOOKUP(AG3947,'PC Mapping'!L:M,2,)</f>
        <v>Bolivar Sewer</v>
      </c>
    </row>
    <row r="3948" spans="1:34" x14ac:dyDescent="0.2">
      <c r="A3948" t="s">
        <v>18028</v>
      </c>
      <c r="B3948" t="s">
        <v>18023</v>
      </c>
      <c r="C3948" t="s">
        <v>4519</v>
      </c>
      <c r="D3948" t="s">
        <v>4520</v>
      </c>
      <c r="E3948" s="3">
        <v>45824</v>
      </c>
      <c r="F3948" t="s">
        <v>44</v>
      </c>
      <c r="G3948" t="s">
        <v>3742</v>
      </c>
      <c r="H3948" t="s">
        <v>3722</v>
      </c>
      <c r="I3948" t="s">
        <v>4538</v>
      </c>
      <c r="J3948" t="s">
        <v>4522</v>
      </c>
      <c r="K3948" s="2">
        <v>-14.65</v>
      </c>
      <c r="L3948" t="s">
        <v>44</v>
      </c>
      <c r="M3948" s="2">
        <v>-14.65</v>
      </c>
      <c r="N3948" t="s">
        <v>4523</v>
      </c>
      <c r="O3948" t="s">
        <v>4524</v>
      </c>
      <c r="P3948" t="s">
        <v>18029</v>
      </c>
      <c r="Q3948" t="s">
        <v>18032</v>
      </c>
      <c r="R3948" t="s">
        <v>44</v>
      </c>
      <c r="S3948" t="s">
        <v>4527</v>
      </c>
      <c r="T3948" s="3">
        <v>45824</v>
      </c>
      <c r="U3948" s="3">
        <v>45825</v>
      </c>
      <c r="V3948" s="2">
        <v>0</v>
      </c>
      <c r="W3948" t="s">
        <v>44</v>
      </c>
      <c r="X3948" t="s">
        <v>44</v>
      </c>
      <c r="Y3948" t="s">
        <v>18033</v>
      </c>
      <c r="Z3948" t="s">
        <v>644</v>
      </c>
      <c r="AA3948" t="s">
        <v>4529</v>
      </c>
      <c r="AB3948" t="s">
        <v>4530</v>
      </c>
      <c r="AC3948" t="s">
        <v>89</v>
      </c>
      <c r="AD3948" t="str">
        <f t="shared" si="61"/>
        <v>10-60</v>
      </c>
      <c r="AE3948" t="str">
        <f>VLOOKUP(AD3948,'Main_Sub Desc'!C:D,2,)</f>
        <v>LPC from invoicing</v>
      </c>
      <c r="AF3948" t="str">
        <f>VLOOKUP(VALUE(H3948),'Main_Sub Desc'!F:G,2,)</f>
        <v>Wtr Rev Late Payment</v>
      </c>
      <c r="AG3948">
        <f>IFERROR(VLOOKUP(VALUE(I3948),'PC Mapping'!A:F,6,),"")</f>
        <v>10469</v>
      </c>
      <c r="AH3948" s="13" t="str">
        <f>VLOOKUP(AG3948,'PC Mapping'!L:M,2,)</f>
        <v>Bolivar Water</v>
      </c>
    </row>
    <row r="3949" spans="1:34" x14ac:dyDescent="0.2">
      <c r="A3949" t="s">
        <v>18034</v>
      </c>
      <c r="B3949" t="s">
        <v>18023</v>
      </c>
      <c r="C3949" t="s">
        <v>4519</v>
      </c>
      <c r="D3949" t="s">
        <v>4520</v>
      </c>
      <c r="E3949" s="3">
        <v>45824</v>
      </c>
      <c r="F3949" t="s">
        <v>44</v>
      </c>
      <c r="G3949" t="s">
        <v>3742</v>
      </c>
      <c r="H3949" t="s">
        <v>3722</v>
      </c>
      <c r="I3949" t="s">
        <v>4538</v>
      </c>
      <c r="J3949" t="s">
        <v>4522</v>
      </c>
      <c r="K3949" s="2">
        <v>-5</v>
      </c>
      <c r="L3949" t="s">
        <v>44</v>
      </c>
      <c r="M3949" s="2">
        <v>-5</v>
      </c>
      <c r="N3949" t="s">
        <v>4523</v>
      </c>
      <c r="O3949" t="s">
        <v>4524</v>
      </c>
      <c r="P3949" t="s">
        <v>12602</v>
      </c>
      <c r="Q3949" t="s">
        <v>18035</v>
      </c>
      <c r="R3949" t="s">
        <v>44</v>
      </c>
      <c r="S3949" t="s">
        <v>4527</v>
      </c>
      <c r="T3949" s="3">
        <v>45824</v>
      </c>
      <c r="U3949" s="3">
        <v>45825</v>
      </c>
      <c r="V3949" s="2">
        <v>0</v>
      </c>
      <c r="W3949" t="s">
        <v>44</v>
      </c>
      <c r="X3949" t="s">
        <v>44</v>
      </c>
      <c r="Y3949" t="s">
        <v>18036</v>
      </c>
      <c r="Z3949" t="s">
        <v>621</v>
      </c>
      <c r="AA3949" t="s">
        <v>4529</v>
      </c>
      <c r="AB3949" t="s">
        <v>4530</v>
      </c>
      <c r="AC3949" t="s">
        <v>89</v>
      </c>
      <c r="AD3949" t="str">
        <f t="shared" si="61"/>
        <v>10-60</v>
      </c>
      <c r="AE3949" t="str">
        <f>VLOOKUP(AD3949,'Main_Sub Desc'!C:D,2,)</f>
        <v>LPC from invoicing</v>
      </c>
      <c r="AF3949" t="str">
        <f>VLOOKUP(VALUE(H3949),'Main_Sub Desc'!F:G,2,)</f>
        <v>Wtr Rev Late Payment</v>
      </c>
      <c r="AG3949">
        <f>IFERROR(VLOOKUP(VALUE(I3949),'PC Mapping'!A:F,6,),"")</f>
        <v>10469</v>
      </c>
      <c r="AH3949" s="13" t="str">
        <f>VLOOKUP(AG3949,'PC Mapping'!L:M,2,)</f>
        <v>Bolivar Water</v>
      </c>
    </row>
    <row r="3950" spans="1:34" x14ac:dyDescent="0.2">
      <c r="A3950" t="s">
        <v>18034</v>
      </c>
      <c r="B3950" t="s">
        <v>18023</v>
      </c>
      <c r="C3950" t="s">
        <v>4519</v>
      </c>
      <c r="D3950" t="s">
        <v>4520</v>
      </c>
      <c r="E3950" s="3">
        <v>45824</v>
      </c>
      <c r="F3950" t="s">
        <v>44</v>
      </c>
      <c r="G3950" t="s">
        <v>3742</v>
      </c>
      <c r="H3950" t="s">
        <v>3716</v>
      </c>
      <c r="I3950" t="s">
        <v>4534</v>
      </c>
      <c r="J3950" t="s">
        <v>4522</v>
      </c>
      <c r="K3950" s="2">
        <v>-5</v>
      </c>
      <c r="L3950" t="s">
        <v>44</v>
      </c>
      <c r="M3950" s="2">
        <v>-5</v>
      </c>
      <c r="N3950" t="s">
        <v>4523</v>
      </c>
      <c r="O3950" t="s">
        <v>4524</v>
      </c>
      <c r="P3950" t="s">
        <v>12602</v>
      </c>
      <c r="Q3950" t="s">
        <v>18037</v>
      </c>
      <c r="R3950" t="s">
        <v>44</v>
      </c>
      <c r="S3950" t="s">
        <v>4527</v>
      </c>
      <c r="T3950" s="3">
        <v>45824</v>
      </c>
      <c r="U3950" s="3">
        <v>45825</v>
      </c>
      <c r="V3950" s="2">
        <v>0</v>
      </c>
      <c r="W3950" t="s">
        <v>44</v>
      </c>
      <c r="X3950" t="s">
        <v>44</v>
      </c>
      <c r="Y3950" t="s">
        <v>18038</v>
      </c>
      <c r="Z3950" t="s">
        <v>621</v>
      </c>
      <c r="AA3950" t="s">
        <v>4529</v>
      </c>
      <c r="AB3950" t="s">
        <v>4530</v>
      </c>
      <c r="AC3950" t="s">
        <v>89</v>
      </c>
      <c r="AD3950" t="str">
        <f t="shared" si="61"/>
        <v>10-60</v>
      </c>
      <c r="AE3950" t="str">
        <f>VLOOKUP(AD3950,'Main_Sub Desc'!C:D,2,)</f>
        <v>LPC from invoicing</v>
      </c>
      <c r="AF3950" t="str">
        <f>VLOOKUP(VALUE(H3950),'Main_Sub Desc'!F:G,2,)</f>
        <v>Wst Rev Late Payment</v>
      </c>
      <c r="AG3950">
        <f>IFERROR(VLOOKUP(VALUE(I3950),'PC Mapping'!A:F,6,),"")</f>
        <v>10514</v>
      </c>
      <c r="AH3950" s="13" t="str">
        <f>VLOOKUP(AG3950,'PC Mapping'!L:M,2,)</f>
        <v>Bolivar Sewer</v>
      </c>
    </row>
    <row r="3951" spans="1:34" x14ac:dyDescent="0.2">
      <c r="A3951" t="s">
        <v>18039</v>
      </c>
      <c r="B3951" t="s">
        <v>18023</v>
      </c>
      <c r="C3951" t="s">
        <v>4519</v>
      </c>
      <c r="D3951" t="s">
        <v>4520</v>
      </c>
      <c r="E3951" s="3">
        <v>45824</v>
      </c>
      <c r="F3951" t="s">
        <v>44</v>
      </c>
      <c r="G3951" t="s">
        <v>3742</v>
      </c>
      <c r="H3951" t="s">
        <v>3716</v>
      </c>
      <c r="I3951" t="s">
        <v>4534</v>
      </c>
      <c r="J3951" t="s">
        <v>4522</v>
      </c>
      <c r="K3951" s="2">
        <v>-5</v>
      </c>
      <c r="L3951" t="s">
        <v>44</v>
      </c>
      <c r="M3951" s="2">
        <v>-5</v>
      </c>
      <c r="N3951" t="s">
        <v>4523</v>
      </c>
      <c r="O3951" t="s">
        <v>4524</v>
      </c>
      <c r="P3951" t="s">
        <v>18040</v>
      </c>
      <c r="Q3951" t="s">
        <v>18041</v>
      </c>
      <c r="R3951" t="s">
        <v>44</v>
      </c>
      <c r="S3951" t="s">
        <v>4527</v>
      </c>
      <c r="T3951" s="3">
        <v>45824</v>
      </c>
      <c r="U3951" s="3">
        <v>45825</v>
      </c>
      <c r="V3951" s="2">
        <v>0</v>
      </c>
      <c r="W3951" t="s">
        <v>44</v>
      </c>
      <c r="X3951" t="s">
        <v>44</v>
      </c>
      <c r="Y3951" t="s">
        <v>18042</v>
      </c>
      <c r="Z3951" t="s">
        <v>1091</v>
      </c>
      <c r="AA3951" t="s">
        <v>4529</v>
      </c>
      <c r="AB3951" t="s">
        <v>4530</v>
      </c>
      <c r="AC3951" t="s">
        <v>89</v>
      </c>
      <c r="AD3951" t="str">
        <f t="shared" si="61"/>
        <v>10-60</v>
      </c>
      <c r="AE3951" t="str">
        <f>VLOOKUP(AD3951,'Main_Sub Desc'!C:D,2,)</f>
        <v>LPC from invoicing</v>
      </c>
      <c r="AF3951" t="str">
        <f>VLOOKUP(VALUE(H3951),'Main_Sub Desc'!F:G,2,)</f>
        <v>Wst Rev Late Payment</v>
      </c>
      <c r="AG3951">
        <f>IFERROR(VLOOKUP(VALUE(I3951),'PC Mapping'!A:F,6,),"")</f>
        <v>10514</v>
      </c>
      <c r="AH3951" s="13" t="str">
        <f>VLOOKUP(AG3951,'PC Mapping'!L:M,2,)</f>
        <v>Bolivar Sewer</v>
      </c>
    </row>
    <row r="3952" spans="1:34" x14ac:dyDescent="0.2">
      <c r="A3952" t="s">
        <v>18039</v>
      </c>
      <c r="B3952" t="s">
        <v>18023</v>
      </c>
      <c r="C3952" t="s">
        <v>4519</v>
      </c>
      <c r="D3952" t="s">
        <v>4520</v>
      </c>
      <c r="E3952" s="3">
        <v>45824</v>
      </c>
      <c r="F3952" t="s">
        <v>44</v>
      </c>
      <c r="G3952" t="s">
        <v>3742</v>
      </c>
      <c r="H3952" t="s">
        <v>3722</v>
      </c>
      <c r="I3952" t="s">
        <v>4538</v>
      </c>
      <c r="J3952" t="s">
        <v>4522</v>
      </c>
      <c r="K3952" s="2">
        <v>-5</v>
      </c>
      <c r="L3952" t="s">
        <v>44</v>
      </c>
      <c r="M3952" s="2">
        <v>-5</v>
      </c>
      <c r="N3952" t="s">
        <v>4523</v>
      </c>
      <c r="O3952" t="s">
        <v>4524</v>
      </c>
      <c r="P3952" t="s">
        <v>18040</v>
      </c>
      <c r="Q3952" t="s">
        <v>18043</v>
      </c>
      <c r="R3952" t="s">
        <v>44</v>
      </c>
      <c r="S3952" t="s">
        <v>4527</v>
      </c>
      <c r="T3952" s="3">
        <v>45824</v>
      </c>
      <c r="U3952" s="3">
        <v>45825</v>
      </c>
      <c r="V3952" s="2">
        <v>0</v>
      </c>
      <c r="W3952" t="s">
        <v>44</v>
      </c>
      <c r="X3952" t="s">
        <v>44</v>
      </c>
      <c r="Y3952" t="s">
        <v>18044</v>
      </c>
      <c r="Z3952" t="s">
        <v>1091</v>
      </c>
      <c r="AA3952" t="s">
        <v>4529</v>
      </c>
      <c r="AB3952" t="s">
        <v>4530</v>
      </c>
      <c r="AC3952" t="s">
        <v>89</v>
      </c>
      <c r="AD3952" t="str">
        <f t="shared" si="61"/>
        <v>10-60</v>
      </c>
      <c r="AE3952" t="str">
        <f>VLOOKUP(AD3952,'Main_Sub Desc'!C:D,2,)</f>
        <v>LPC from invoicing</v>
      </c>
      <c r="AF3952" t="str">
        <f>VLOOKUP(VALUE(H3952),'Main_Sub Desc'!F:G,2,)</f>
        <v>Wtr Rev Late Payment</v>
      </c>
      <c r="AG3952">
        <f>IFERROR(VLOOKUP(VALUE(I3952),'PC Mapping'!A:F,6,),"")</f>
        <v>10469</v>
      </c>
      <c r="AH3952" s="13" t="str">
        <f>VLOOKUP(AG3952,'PC Mapping'!L:M,2,)</f>
        <v>Bolivar Water</v>
      </c>
    </row>
    <row r="3953" spans="1:34" x14ac:dyDescent="0.2">
      <c r="A3953" t="s">
        <v>18045</v>
      </c>
      <c r="B3953" t="s">
        <v>18046</v>
      </c>
      <c r="C3953" t="s">
        <v>4519</v>
      </c>
      <c r="D3953" t="s">
        <v>4520</v>
      </c>
      <c r="E3953" s="3">
        <v>45825</v>
      </c>
      <c r="F3953" t="s">
        <v>44</v>
      </c>
      <c r="G3953" t="s">
        <v>3742</v>
      </c>
      <c r="H3953" t="s">
        <v>3722</v>
      </c>
      <c r="I3953" t="s">
        <v>4538</v>
      </c>
      <c r="J3953" t="s">
        <v>4522</v>
      </c>
      <c r="K3953" s="2">
        <v>-5</v>
      </c>
      <c r="L3953" t="s">
        <v>44</v>
      </c>
      <c r="M3953" s="2">
        <v>-5</v>
      </c>
      <c r="N3953" t="s">
        <v>4523</v>
      </c>
      <c r="O3953" t="s">
        <v>4524</v>
      </c>
      <c r="P3953" t="s">
        <v>18047</v>
      </c>
      <c r="Q3953" t="s">
        <v>18048</v>
      </c>
      <c r="R3953" t="s">
        <v>44</v>
      </c>
      <c r="S3953" t="s">
        <v>4527</v>
      </c>
      <c r="T3953" s="3">
        <v>45825</v>
      </c>
      <c r="U3953" s="3">
        <v>45826</v>
      </c>
      <c r="V3953" s="2">
        <v>0</v>
      </c>
      <c r="W3953" t="s">
        <v>44</v>
      </c>
      <c r="X3953" t="s">
        <v>44</v>
      </c>
      <c r="Y3953" t="s">
        <v>18049</v>
      </c>
      <c r="Z3953" t="s">
        <v>18050</v>
      </c>
      <c r="AA3953" t="s">
        <v>4529</v>
      </c>
      <c r="AB3953" t="s">
        <v>4530</v>
      </c>
      <c r="AC3953" t="s">
        <v>89</v>
      </c>
      <c r="AD3953" t="str">
        <f t="shared" si="61"/>
        <v>10-60</v>
      </c>
      <c r="AE3953" t="str">
        <f>VLOOKUP(AD3953,'Main_Sub Desc'!C:D,2,)</f>
        <v>LPC from invoicing</v>
      </c>
      <c r="AF3953" t="str">
        <f>VLOOKUP(VALUE(H3953),'Main_Sub Desc'!F:G,2,)</f>
        <v>Wtr Rev Late Payment</v>
      </c>
      <c r="AG3953">
        <f>IFERROR(VLOOKUP(VALUE(I3953),'PC Mapping'!A:F,6,),"")</f>
        <v>10469</v>
      </c>
      <c r="AH3953" s="13" t="str">
        <f>VLOOKUP(AG3953,'PC Mapping'!L:M,2,)</f>
        <v>Bolivar Water</v>
      </c>
    </row>
    <row r="3954" spans="1:34" x14ac:dyDescent="0.2">
      <c r="A3954" t="s">
        <v>18045</v>
      </c>
      <c r="B3954" t="s">
        <v>18046</v>
      </c>
      <c r="C3954" t="s">
        <v>4519</v>
      </c>
      <c r="D3954" t="s">
        <v>4520</v>
      </c>
      <c r="E3954" s="3">
        <v>45825</v>
      </c>
      <c r="F3954" t="s">
        <v>44</v>
      </c>
      <c r="G3954" t="s">
        <v>3742</v>
      </c>
      <c r="H3954" t="s">
        <v>3716</v>
      </c>
      <c r="I3954" t="s">
        <v>4534</v>
      </c>
      <c r="J3954" t="s">
        <v>4522</v>
      </c>
      <c r="K3954" s="2">
        <v>-5.81</v>
      </c>
      <c r="L3954" t="s">
        <v>44</v>
      </c>
      <c r="M3954" s="2">
        <v>-5.81</v>
      </c>
      <c r="N3954" t="s">
        <v>4523</v>
      </c>
      <c r="O3954" t="s">
        <v>4524</v>
      </c>
      <c r="P3954" t="s">
        <v>18047</v>
      </c>
      <c r="Q3954" t="s">
        <v>18051</v>
      </c>
      <c r="R3954" t="s">
        <v>44</v>
      </c>
      <c r="S3954" t="s">
        <v>4527</v>
      </c>
      <c r="T3954" s="3">
        <v>45825</v>
      </c>
      <c r="U3954" s="3">
        <v>45826</v>
      </c>
      <c r="V3954" s="2">
        <v>0</v>
      </c>
      <c r="W3954" t="s">
        <v>44</v>
      </c>
      <c r="X3954" t="s">
        <v>44</v>
      </c>
      <c r="Y3954" t="s">
        <v>18052</v>
      </c>
      <c r="Z3954" t="s">
        <v>18050</v>
      </c>
      <c r="AA3954" t="s">
        <v>4529</v>
      </c>
      <c r="AB3954" t="s">
        <v>4530</v>
      </c>
      <c r="AC3954" t="s">
        <v>89</v>
      </c>
      <c r="AD3954" t="str">
        <f t="shared" si="61"/>
        <v>10-60</v>
      </c>
      <c r="AE3954" t="str">
        <f>VLOOKUP(AD3954,'Main_Sub Desc'!C:D,2,)</f>
        <v>LPC from invoicing</v>
      </c>
      <c r="AF3954" t="str">
        <f>VLOOKUP(VALUE(H3954),'Main_Sub Desc'!F:G,2,)</f>
        <v>Wst Rev Late Payment</v>
      </c>
      <c r="AG3954">
        <f>IFERROR(VLOOKUP(VALUE(I3954),'PC Mapping'!A:F,6,),"")</f>
        <v>10514</v>
      </c>
      <c r="AH3954" s="13" t="str">
        <f>VLOOKUP(AG3954,'PC Mapping'!L:M,2,)</f>
        <v>Bolivar Sewer</v>
      </c>
    </row>
    <row r="3955" spans="1:34" x14ac:dyDescent="0.2">
      <c r="A3955" t="s">
        <v>18053</v>
      </c>
      <c r="B3955" t="s">
        <v>18046</v>
      </c>
      <c r="C3955" t="s">
        <v>4519</v>
      </c>
      <c r="D3955" t="s">
        <v>4520</v>
      </c>
      <c r="E3955" s="3">
        <v>45825</v>
      </c>
      <c r="F3955" t="s">
        <v>44</v>
      </c>
      <c r="G3955" t="s">
        <v>3742</v>
      </c>
      <c r="H3955" t="s">
        <v>3722</v>
      </c>
      <c r="I3955" t="s">
        <v>3752</v>
      </c>
      <c r="J3955" t="s">
        <v>4522</v>
      </c>
      <c r="K3955" s="2">
        <v>-5</v>
      </c>
      <c r="L3955" t="s">
        <v>44</v>
      </c>
      <c r="M3955" s="2">
        <v>-5</v>
      </c>
      <c r="N3955" t="s">
        <v>4523</v>
      </c>
      <c r="O3955" t="s">
        <v>4524</v>
      </c>
      <c r="P3955" t="s">
        <v>12275</v>
      </c>
      <c r="Q3955" t="s">
        <v>18054</v>
      </c>
      <c r="R3955" t="s">
        <v>44</v>
      </c>
      <c r="S3955" t="s">
        <v>4527</v>
      </c>
      <c r="T3955" s="3">
        <v>45825</v>
      </c>
      <c r="U3955" s="3">
        <v>45826</v>
      </c>
      <c r="V3955" s="2">
        <v>0</v>
      </c>
      <c r="W3955" t="s">
        <v>44</v>
      </c>
      <c r="X3955" t="s">
        <v>44</v>
      </c>
      <c r="Y3955" t="s">
        <v>18055</v>
      </c>
      <c r="Z3955" t="s">
        <v>2727</v>
      </c>
      <c r="AA3955" t="s">
        <v>4529</v>
      </c>
      <c r="AB3955" t="s">
        <v>4530</v>
      </c>
      <c r="AC3955" t="s">
        <v>89</v>
      </c>
      <c r="AD3955" t="str">
        <f t="shared" si="61"/>
        <v>10-60</v>
      </c>
      <c r="AE3955" t="str">
        <f>VLOOKUP(AD3955,'Main_Sub Desc'!C:D,2,)</f>
        <v>LPC from invoicing</v>
      </c>
      <c r="AF3955" t="str">
        <f>VLOOKUP(VALUE(H3955),'Main_Sub Desc'!F:G,2,)</f>
        <v>Wtr Rev Late Payment</v>
      </c>
      <c r="AG3955">
        <f>IFERROR(VLOOKUP(VALUE(I3955),'PC Mapping'!A:F,6,),"")</f>
        <v>10719</v>
      </c>
      <c r="AH3955" s="13" t="str">
        <f>VLOOKUP(AG3955,'PC Mapping'!L:M,2,)</f>
        <v>All Other Water</v>
      </c>
    </row>
    <row r="3956" spans="1:34" x14ac:dyDescent="0.2">
      <c r="A3956" t="s">
        <v>18056</v>
      </c>
      <c r="B3956" t="s">
        <v>18046</v>
      </c>
      <c r="C3956" t="s">
        <v>4519</v>
      </c>
      <c r="D3956" t="s">
        <v>4520</v>
      </c>
      <c r="E3956" s="3">
        <v>45825</v>
      </c>
      <c r="F3956" t="s">
        <v>44</v>
      </c>
      <c r="G3956" t="s">
        <v>3742</v>
      </c>
      <c r="H3956" t="s">
        <v>3716</v>
      </c>
      <c r="I3956" t="s">
        <v>4708</v>
      </c>
      <c r="J3956" t="s">
        <v>4522</v>
      </c>
      <c r="K3956" s="2">
        <v>-5</v>
      </c>
      <c r="L3956" t="s">
        <v>44</v>
      </c>
      <c r="M3956" s="2">
        <v>-5</v>
      </c>
      <c r="N3956" t="s">
        <v>4523</v>
      </c>
      <c r="O3956" t="s">
        <v>4524</v>
      </c>
      <c r="P3956" t="s">
        <v>17246</v>
      </c>
      <c r="Q3956" t="s">
        <v>18057</v>
      </c>
      <c r="R3956" t="s">
        <v>44</v>
      </c>
      <c r="S3956" t="s">
        <v>4527</v>
      </c>
      <c r="T3956" s="3">
        <v>45825</v>
      </c>
      <c r="U3956" s="3">
        <v>45826</v>
      </c>
      <c r="V3956" s="2">
        <v>0</v>
      </c>
      <c r="W3956" t="s">
        <v>44</v>
      </c>
      <c r="X3956" t="s">
        <v>44</v>
      </c>
      <c r="Y3956" t="s">
        <v>18058</v>
      </c>
      <c r="Z3956" t="s">
        <v>18059</v>
      </c>
      <c r="AA3956" t="s">
        <v>4529</v>
      </c>
      <c r="AB3956" t="s">
        <v>4530</v>
      </c>
      <c r="AC3956" t="s">
        <v>89</v>
      </c>
      <c r="AD3956" t="str">
        <f t="shared" si="61"/>
        <v>10-60</v>
      </c>
      <c r="AE3956" t="str">
        <f>VLOOKUP(AD3956,'Main_Sub Desc'!C:D,2,)</f>
        <v>LPC from invoicing</v>
      </c>
      <c r="AF3956" t="str">
        <f>VLOOKUP(VALUE(H3956),'Main_Sub Desc'!F:G,2,)</f>
        <v>Wst Rev Late Payment</v>
      </c>
      <c r="AG3956">
        <f>IFERROR(VLOOKUP(VALUE(I3956),'PC Mapping'!A:F,6,),"")</f>
        <v>10720</v>
      </c>
      <c r="AH3956" s="13" t="str">
        <f>VLOOKUP(AG3956,'PC Mapping'!L:M,2,)</f>
        <v>All Other Sewer</v>
      </c>
    </row>
    <row r="3957" spans="1:34" x14ac:dyDescent="0.2">
      <c r="A3957" t="s">
        <v>18060</v>
      </c>
      <c r="B3957" t="s">
        <v>18046</v>
      </c>
      <c r="C3957" t="s">
        <v>4519</v>
      </c>
      <c r="D3957" t="s">
        <v>4520</v>
      </c>
      <c r="E3957" s="3">
        <v>45825</v>
      </c>
      <c r="F3957" t="s">
        <v>44</v>
      </c>
      <c r="G3957" t="s">
        <v>3742</v>
      </c>
      <c r="H3957" t="s">
        <v>3722</v>
      </c>
      <c r="I3957" t="s">
        <v>3752</v>
      </c>
      <c r="J3957" t="s">
        <v>4522</v>
      </c>
      <c r="K3957" s="2">
        <v>-5</v>
      </c>
      <c r="L3957" t="s">
        <v>44</v>
      </c>
      <c r="M3957" s="2">
        <v>-5</v>
      </c>
      <c r="N3957" t="s">
        <v>4523</v>
      </c>
      <c r="O3957" t="s">
        <v>4524</v>
      </c>
      <c r="P3957" t="s">
        <v>18061</v>
      </c>
      <c r="Q3957" t="s">
        <v>18062</v>
      </c>
      <c r="R3957" t="s">
        <v>44</v>
      </c>
      <c r="S3957" t="s">
        <v>4527</v>
      </c>
      <c r="T3957" s="3">
        <v>45825</v>
      </c>
      <c r="U3957" s="3">
        <v>45826</v>
      </c>
      <c r="V3957" s="2">
        <v>0</v>
      </c>
      <c r="W3957" t="s">
        <v>44</v>
      </c>
      <c r="X3957" t="s">
        <v>44</v>
      </c>
      <c r="Y3957" t="s">
        <v>18063</v>
      </c>
      <c r="Z3957" t="s">
        <v>18064</v>
      </c>
      <c r="AA3957" t="s">
        <v>4529</v>
      </c>
      <c r="AB3957" t="s">
        <v>4530</v>
      </c>
      <c r="AC3957" t="s">
        <v>89</v>
      </c>
      <c r="AD3957" t="str">
        <f t="shared" si="61"/>
        <v>10-60</v>
      </c>
      <c r="AE3957" t="str">
        <f>VLOOKUP(AD3957,'Main_Sub Desc'!C:D,2,)</f>
        <v>LPC from invoicing</v>
      </c>
      <c r="AF3957" t="str">
        <f>VLOOKUP(VALUE(H3957),'Main_Sub Desc'!F:G,2,)</f>
        <v>Wtr Rev Late Payment</v>
      </c>
      <c r="AG3957">
        <f>IFERROR(VLOOKUP(VALUE(I3957),'PC Mapping'!A:F,6,),"")</f>
        <v>10719</v>
      </c>
      <c r="AH3957" s="13" t="str">
        <f>VLOOKUP(AG3957,'PC Mapping'!L:M,2,)</f>
        <v>All Other Water</v>
      </c>
    </row>
    <row r="3958" spans="1:34" x14ac:dyDescent="0.2">
      <c r="A3958" t="s">
        <v>18065</v>
      </c>
      <c r="B3958" t="s">
        <v>18066</v>
      </c>
      <c r="C3958" t="s">
        <v>4519</v>
      </c>
      <c r="D3958" t="s">
        <v>4520</v>
      </c>
      <c r="E3958" s="3">
        <v>45826</v>
      </c>
      <c r="F3958" t="s">
        <v>44</v>
      </c>
      <c r="G3958" t="s">
        <v>3742</v>
      </c>
      <c r="H3958" t="s">
        <v>3722</v>
      </c>
      <c r="I3958" t="s">
        <v>4538</v>
      </c>
      <c r="J3958" t="s">
        <v>4522</v>
      </c>
      <c r="K3958" s="2">
        <v>-5</v>
      </c>
      <c r="L3958" t="s">
        <v>44</v>
      </c>
      <c r="M3958" s="2">
        <v>-5</v>
      </c>
      <c r="N3958" t="s">
        <v>4523</v>
      </c>
      <c r="O3958" t="s">
        <v>4524</v>
      </c>
      <c r="P3958" t="s">
        <v>18067</v>
      </c>
      <c r="Q3958" t="s">
        <v>18068</v>
      </c>
      <c r="R3958" t="s">
        <v>44</v>
      </c>
      <c r="S3958" t="s">
        <v>4527</v>
      </c>
      <c r="T3958" s="3">
        <v>45826</v>
      </c>
      <c r="U3958" s="3">
        <v>45827</v>
      </c>
      <c r="V3958" s="2">
        <v>0</v>
      </c>
      <c r="W3958" t="s">
        <v>44</v>
      </c>
      <c r="X3958" t="s">
        <v>44</v>
      </c>
      <c r="Y3958" t="s">
        <v>18069</v>
      </c>
      <c r="Z3958" t="s">
        <v>636</v>
      </c>
      <c r="AA3958" t="s">
        <v>4529</v>
      </c>
      <c r="AB3958" t="s">
        <v>4530</v>
      </c>
      <c r="AC3958" t="s">
        <v>89</v>
      </c>
      <c r="AD3958" t="str">
        <f t="shared" si="61"/>
        <v>10-60</v>
      </c>
      <c r="AE3958" t="str">
        <f>VLOOKUP(AD3958,'Main_Sub Desc'!C:D,2,)</f>
        <v>LPC from invoicing</v>
      </c>
      <c r="AF3958" t="str">
        <f>VLOOKUP(VALUE(H3958),'Main_Sub Desc'!F:G,2,)</f>
        <v>Wtr Rev Late Payment</v>
      </c>
      <c r="AG3958">
        <f>IFERROR(VLOOKUP(VALUE(I3958),'PC Mapping'!A:F,6,),"")</f>
        <v>10469</v>
      </c>
      <c r="AH3958" s="13" t="str">
        <f>VLOOKUP(AG3958,'PC Mapping'!L:M,2,)</f>
        <v>Bolivar Water</v>
      </c>
    </row>
    <row r="3959" spans="1:34" x14ac:dyDescent="0.2">
      <c r="A3959" t="s">
        <v>18070</v>
      </c>
      <c r="B3959" t="s">
        <v>18066</v>
      </c>
      <c r="C3959" t="s">
        <v>4519</v>
      </c>
      <c r="D3959" t="s">
        <v>4520</v>
      </c>
      <c r="E3959" s="3">
        <v>45826</v>
      </c>
      <c r="F3959" t="s">
        <v>44</v>
      </c>
      <c r="G3959" t="s">
        <v>3742</v>
      </c>
      <c r="H3959" t="s">
        <v>3722</v>
      </c>
      <c r="I3959" t="s">
        <v>3752</v>
      </c>
      <c r="J3959" t="s">
        <v>4522</v>
      </c>
      <c r="K3959" s="2">
        <v>-5</v>
      </c>
      <c r="L3959" t="s">
        <v>44</v>
      </c>
      <c r="M3959" s="2">
        <v>-5</v>
      </c>
      <c r="N3959" t="s">
        <v>4523</v>
      </c>
      <c r="O3959" t="s">
        <v>4524</v>
      </c>
      <c r="P3959" t="s">
        <v>10790</v>
      </c>
      <c r="Q3959" t="s">
        <v>18071</v>
      </c>
      <c r="R3959" t="s">
        <v>44</v>
      </c>
      <c r="S3959" t="s">
        <v>4527</v>
      </c>
      <c r="T3959" s="3">
        <v>45826</v>
      </c>
      <c r="U3959" s="3">
        <v>45827</v>
      </c>
      <c r="V3959" s="2">
        <v>0</v>
      </c>
      <c r="W3959" t="s">
        <v>44</v>
      </c>
      <c r="X3959" t="s">
        <v>44</v>
      </c>
      <c r="Y3959" t="s">
        <v>18072</v>
      </c>
      <c r="Z3959" t="s">
        <v>2942</v>
      </c>
      <c r="AA3959" t="s">
        <v>4529</v>
      </c>
      <c r="AB3959" t="s">
        <v>4530</v>
      </c>
      <c r="AC3959" t="s">
        <v>89</v>
      </c>
      <c r="AD3959" t="str">
        <f t="shared" si="61"/>
        <v>10-60</v>
      </c>
      <c r="AE3959" t="str">
        <f>VLOOKUP(AD3959,'Main_Sub Desc'!C:D,2,)</f>
        <v>LPC from invoicing</v>
      </c>
      <c r="AF3959" t="str">
        <f>VLOOKUP(VALUE(H3959),'Main_Sub Desc'!F:G,2,)</f>
        <v>Wtr Rev Late Payment</v>
      </c>
      <c r="AG3959">
        <f>IFERROR(VLOOKUP(VALUE(I3959),'PC Mapping'!A:F,6,),"")</f>
        <v>10719</v>
      </c>
      <c r="AH3959" s="13" t="str">
        <f>VLOOKUP(AG3959,'PC Mapping'!L:M,2,)</f>
        <v>All Other Water</v>
      </c>
    </row>
    <row r="3960" spans="1:34" x14ac:dyDescent="0.2">
      <c r="A3960" t="s">
        <v>18073</v>
      </c>
      <c r="B3960" t="s">
        <v>18066</v>
      </c>
      <c r="C3960" t="s">
        <v>4519</v>
      </c>
      <c r="D3960" t="s">
        <v>4520</v>
      </c>
      <c r="E3960" s="3">
        <v>45826</v>
      </c>
      <c r="F3960" t="s">
        <v>44</v>
      </c>
      <c r="G3960" t="s">
        <v>3742</v>
      </c>
      <c r="H3960" t="s">
        <v>3722</v>
      </c>
      <c r="I3960" t="s">
        <v>3752</v>
      </c>
      <c r="J3960" t="s">
        <v>4522</v>
      </c>
      <c r="K3960" s="2">
        <v>-5</v>
      </c>
      <c r="L3960" t="s">
        <v>44</v>
      </c>
      <c r="M3960" s="2">
        <v>-5</v>
      </c>
      <c r="N3960" t="s">
        <v>4523</v>
      </c>
      <c r="O3960" t="s">
        <v>4524</v>
      </c>
      <c r="P3960" t="s">
        <v>18074</v>
      </c>
      <c r="Q3960" t="s">
        <v>18075</v>
      </c>
      <c r="R3960" t="s">
        <v>44</v>
      </c>
      <c r="S3960" t="s">
        <v>4527</v>
      </c>
      <c r="T3960" s="3">
        <v>45826</v>
      </c>
      <c r="U3960" s="3">
        <v>45827</v>
      </c>
      <c r="V3960" s="2">
        <v>0</v>
      </c>
      <c r="W3960" t="s">
        <v>44</v>
      </c>
      <c r="X3960" t="s">
        <v>44</v>
      </c>
      <c r="Y3960" t="s">
        <v>18076</v>
      </c>
      <c r="Z3960" t="s">
        <v>18077</v>
      </c>
      <c r="AA3960" t="s">
        <v>4529</v>
      </c>
      <c r="AB3960" t="s">
        <v>4530</v>
      </c>
      <c r="AC3960" t="s">
        <v>89</v>
      </c>
      <c r="AD3960" t="str">
        <f t="shared" si="61"/>
        <v>10-60</v>
      </c>
      <c r="AE3960" t="str">
        <f>VLOOKUP(AD3960,'Main_Sub Desc'!C:D,2,)</f>
        <v>LPC from invoicing</v>
      </c>
      <c r="AF3960" t="str">
        <f>VLOOKUP(VALUE(H3960),'Main_Sub Desc'!F:G,2,)</f>
        <v>Wtr Rev Late Payment</v>
      </c>
      <c r="AG3960">
        <f>IFERROR(VLOOKUP(VALUE(I3960),'PC Mapping'!A:F,6,),"")</f>
        <v>10719</v>
      </c>
      <c r="AH3960" s="13" t="str">
        <f>VLOOKUP(AG3960,'PC Mapping'!L:M,2,)</f>
        <v>All Other Water</v>
      </c>
    </row>
    <row r="3961" spans="1:34" x14ac:dyDescent="0.2">
      <c r="A3961" t="s">
        <v>18078</v>
      </c>
      <c r="B3961" t="s">
        <v>18066</v>
      </c>
      <c r="C3961" t="s">
        <v>4519</v>
      </c>
      <c r="D3961" t="s">
        <v>4520</v>
      </c>
      <c r="E3961" s="3">
        <v>45826</v>
      </c>
      <c r="F3961" t="s">
        <v>44</v>
      </c>
      <c r="G3961" t="s">
        <v>3742</v>
      </c>
      <c r="H3961" t="s">
        <v>3722</v>
      </c>
      <c r="I3961" t="s">
        <v>3752</v>
      </c>
      <c r="J3961" t="s">
        <v>4522</v>
      </c>
      <c r="K3961" s="2">
        <v>-5.86</v>
      </c>
      <c r="L3961" t="s">
        <v>44</v>
      </c>
      <c r="M3961" s="2">
        <v>-5.86</v>
      </c>
      <c r="N3961" t="s">
        <v>4523</v>
      </c>
      <c r="O3961" t="s">
        <v>4524</v>
      </c>
      <c r="P3961" t="s">
        <v>8597</v>
      </c>
      <c r="Q3961" t="s">
        <v>18079</v>
      </c>
      <c r="R3961" t="s">
        <v>44</v>
      </c>
      <c r="S3961" t="s">
        <v>4527</v>
      </c>
      <c r="T3961" s="3">
        <v>45826</v>
      </c>
      <c r="U3961" s="3">
        <v>45827</v>
      </c>
      <c r="V3961" s="2">
        <v>0</v>
      </c>
      <c r="W3961" t="s">
        <v>44</v>
      </c>
      <c r="X3961" t="s">
        <v>44</v>
      </c>
      <c r="Y3961" t="s">
        <v>18080</v>
      </c>
      <c r="Z3961" t="s">
        <v>2390</v>
      </c>
      <c r="AA3961" t="s">
        <v>4529</v>
      </c>
      <c r="AB3961" t="s">
        <v>4530</v>
      </c>
      <c r="AC3961" t="s">
        <v>89</v>
      </c>
      <c r="AD3961" t="str">
        <f t="shared" si="61"/>
        <v>10-60</v>
      </c>
      <c r="AE3961" t="str">
        <f>VLOOKUP(AD3961,'Main_Sub Desc'!C:D,2,)</f>
        <v>LPC from invoicing</v>
      </c>
      <c r="AF3961" t="str">
        <f>VLOOKUP(VALUE(H3961),'Main_Sub Desc'!F:G,2,)</f>
        <v>Wtr Rev Late Payment</v>
      </c>
      <c r="AG3961">
        <f>IFERROR(VLOOKUP(VALUE(I3961),'PC Mapping'!A:F,6,),"")</f>
        <v>10719</v>
      </c>
      <c r="AH3961" s="13" t="str">
        <f>VLOOKUP(AG3961,'PC Mapping'!L:M,2,)</f>
        <v>All Other Water</v>
      </c>
    </row>
    <row r="3962" spans="1:34" x14ac:dyDescent="0.2">
      <c r="A3962" t="s">
        <v>18081</v>
      </c>
      <c r="B3962" t="s">
        <v>18082</v>
      </c>
      <c r="C3962" t="s">
        <v>4519</v>
      </c>
      <c r="D3962" t="s">
        <v>4520</v>
      </c>
      <c r="E3962" s="3">
        <v>45827</v>
      </c>
      <c r="F3962" t="s">
        <v>44</v>
      </c>
      <c r="G3962" t="s">
        <v>3742</v>
      </c>
      <c r="H3962" t="s">
        <v>3716</v>
      </c>
      <c r="I3962" t="s">
        <v>4534</v>
      </c>
      <c r="J3962" t="s">
        <v>4522</v>
      </c>
      <c r="K3962" s="2">
        <v>-5</v>
      </c>
      <c r="L3962" t="s">
        <v>44</v>
      </c>
      <c r="M3962" s="2">
        <v>-5</v>
      </c>
      <c r="N3962" t="s">
        <v>4523</v>
      </c>
      <c r="O3962" t="s">
        <v>4524</v>
      </c>
      <c r="P3962" t="s">
        <v>16398</v>
      </c>
      <c r="Q3962" t="s">
        <v>18083</v>
      </c>
      <c r="R3962" t="s">
        <v>44</v>
      </c>
      <c r="S3962" t="s">
        <v>4527</v>
      </c>
      <c r="T3962" s="3">
        <v>45827</v>
      </c>
      <c r="U3962" s="3">
        <v>45828</v>
      </c>
      <c r="V3962" s="2">
        <v>0</v>
      </c>
      <c r="W3962" t="s">
        <v>44</v>
      </c>
      <c r="X3962" t="s">
        <v>44</v>
      </c>
      <c r="Y3962" t="s">
        <v>18084</v>
      </c>
      <c r="Z3962" t="s">
        <v>520</v>
      </c>
      <c r="AA3962" t="s">
        <v>4529</v>
      </c>
      <c r="AB3962" t="s">
        <v>4530</v>
      </c>
      <c r="AC3962" t="s">
        <v>89</v>
      </c>
      <c r="AD3962" t="str">
        <f t="shared" si="61"/>
        <v>10-60</v>
      </c>
      <c r="AE3962" t="str">
        <f>VLOOKUP(AD3962,'Main_Sub Desc'!C:D,2,)</f>
        <v>LPC from invoicing</v>
      </c>
      <c r="AF3962" t="str">
        <f>VLOOKUP(VALUE(H3962),'Main_Sub Desc'!F:G,2,)</f>
        <v>Wst Rev Late Payment</v>
      </c>
      <c r="AG3962">
        <f>IFERROR(VLOOKUP(VALUE(I3962),'PC Mapping'!A:F,6,),"")</f>
        <v>10514</v>
      </c>
      <c r="AH3962" s="13" t="str">
        <f>VLOOKUP(AG3962,'PC Mapping'!L:M,2,)</f>
        <v>Bolivar Sewer</v>
      </c>
    </row>
    <row r="3963" spans="1:34" x14ac:dyDescent="0.2">
      <c r="A3963" t="s">
        <v>18081</v>
      </c>
      <c r="B3963" t="s">
        <v>18082</v>
      </c>
      <c r="C3963" t="s">
        <v>4519</v>
      </c>
      <c r="D3963" t="s">
        <v>4520</v>
      </c>
      <c r="E3963" s="3">
        <v>45827</v>
      </c>
      <c r="F3963" t="s">
        <v>44</v>
      </c>
      <c r="G3963" t="s">
        <v>3742</v>
      </c>
      <c r="H3963" t="s">
        <v>3722</v>
      </c>
      <c r="I3963" t="s">
        <v>4538</v>
      </c>
      <c r="J3963" t="s">
        <v>4522</v>
      </c>
      <c r="K3963" s="2">
        <v>-5</v>
      </c>
      <c r="L3963" t="s">
        <v>44</v>
      </c>
      <c r="M3963" s="2">
        <v>-5</v>
      </c>
      <c r="N3963" t="s">
        <v>4523</v>
      </c>
      <c r="O3963" t="s">
        <v>4524</v>
      </c>
      <c r="P3963" t="s">
        <v>16398</v>
      </c>
      <c r="Q3963" t="s">
        <v>18085</v>
      </c>
      <c r="R3963" t="s">
        <v>44</v>
      </c>
      <c r="S3963" t="s">
        <v>4527</v>
      </c>
      <c r="T3963" s="3">
        <v>45827</v>
      </c>
      <c r="U3963" s="3">
        <v>45828</v>
      </c>
      <c r="V3963" s="2">
        <v>0</v>
      </c>
      <c r="W3963" t="s">
        <v>44</v>
      </c>
      <c r="X3963" t="s">
        <v>44</v>
      </c>
      <c r="Y3963" t="s">
        <v>18086</v>
      </c>
      <c r="Z3963" t="s">
        <v>520</v>
      </c>
      <c r="AA3963" t="s">
        <v>4529</v>
      </c>
      <c r="AB3963" t="s">
        <v>4530</v>
      </c>
      <c r="AC3963" t="s">
        <v>89</v>
      </c>
      <c r="AD3963" t="str">
        <f t="shared" si="61"/>
        <v>10-60</v>
      </c>
      <c r="AE3963" t="str">
        <f>VLOOKUP(AD3963,'Main_Sub Desc'!C:D,2,)</f>
        <v>LPC from invoicing</v>
      </c>
      <c r="AF3963" t="str">
        <f>VLOOKUP(VALUE(H3963),'Main_Sub Desc'!F:G,2,)</f>
        <v>Wtr Rev Late Payment</v>
      </c>
      <c r="AG3963">
        <f>IFERROR(VLOOKUP(VALUE(I3963),'PC Mapping'!A:F,6,),"")</f>
        <v>10469</v>
      </c>
      <c r="AH3963" s="13" t="str">
        <f>VLOOKUP(AG3963,'PC Mapping'!L:M,2,)</f>
        <v>Bolivar Water</v>
      </c>
    </row>
    <row r="3964" spans="1:34" x14ac:dyDescent="0.2">
      <c r="A3964" t="s">
        <v>18087</v>
      </c>
      <c r="B3964" t="s">
        <v>18082</v>
      </c>
      <c r="C3964" t="s">
        <v>4519</v>
      </c>
      <c r="D3964" t="s">
        <v>4520</v>
      </c>
      <c r="E3964" s="3">
        <v>45827</v>
      </c>
      <c r="F3964" t="s">
        <v>44</v>
      </c>
      <c r="G3964" t="s">
        <v>3742</v>
      </c>
      <c r="H3964" t="s">
        <v>3722</v>
      </c>
      <c r="I3964" t="s">
        <v>4538</v>
      </c>
      <c r="J3964" t="s">
        <v>4522</v>
      </c>
      <c r="K3964" s="2">
        <v>-5</v>
      </c>
      <c r="L3964" t="s">
        <v>44</v>
      </c>
      <c r="M3964" s="2">
        <v>-5</v>
      </c>
      <c r="N3964" t="s">
        <v>4523</v>
      </c>
      <c r="O3964" t="s">
        <v>4524</v>
      </c>
      <c r="P3964" t="s">
        <v>5839</v>
      </c>
      <c r="Q3964" t="s">
        <v>18088</v>
      </c>
      <c r="R3964" t="s">
        <v>44</v>
      </c>
      <c r="S3964" t="s">
        <v>4527</v>
      </c>
      <c r="T3964" s="3">
        <v>45827</v>
      </c>
      <c r="U3964" s="3">
        <v>45828</v>
      </c>
      <c r="V3964" s="2">
        <v>0</v>
      </c>
      <c r="W3964" t="s">
        <v>44</v>
      </c>
      <c r="X3964" t="s">
        <v>44</v>
      </c>
      <c r="Y3964" t="s">
        <v>5843</v>
      </c>
      <c r="Z3964" t="s">
        <v>362</v>
      </c>
      <c r="AA3964" t="s">
        <v>4529</v>
      </c>
      <c r="AB3964" t="s">
        <v>4530</v>
      </c>
      <c r="AC3964" t="s">
        <v>99</v>
      </c>
      <c r="AD3964" t="str">
        <f t="shared" si="61"/>
        <v>10-60</v>
      </c>
      <c r="AE3964" t="str">
        <f>VLOOKUP(AD3964,'Main_Sub Desc'!C:D,2,)</f>
        <v>LPC from invoicing</v>
      </c>
      <c r="AF3964" t="str">
        <f>VLOOKUP(VALUE(H3964),'Main_Sub Desc'!F:G,2,)</f>
        <v>Wtr Rev Late Payment</v>
      </c>
      <c r="AG3964">
        <f>IFERROR(VLOOKUP(VALUE(I3964),'PC Mapping'!A:F,6,),"")</f>
        <v>10469</v>
      </c>
      <c r="AH3964" s="13" t="str">
        <f>VLOOKUP(AG3964,'PC Mapping'!L:M,2,)</f>
        <v>Bolivar Water</v>
      </c>
    </row>
    <row r="3965" spans="1:34" x14ac:dyDescent="0.2">
      <c r="A3965" t="s">
        <v>18087</v>
      </c>
      <c r="B3965" t="s">
        <v>18082</v>
      </c>
      <c r="C3965" t="s">
        <v>4519</v>
      </c>
      <c r="D3965" t="s">
        <v>4520</v>
      </c>
      <c r="E3965" s="3">
        <v>45827</v>
      </c>
      <c r="F3965" t="s">
        <v>44</v>
      </c>
      <c r="G3965" t="s">
        <v>3742</v>
      </c>
      <c r="H3965" t="s">
        <v>3716</v>
      </c>
      <c r="I3965" t="s">
        <v>4534</v>
      </c>
      <c r="J3965" t="s">
        <v>4522</v>
      </c>
      <c r="K3965" s="2">
        <v>-5</v>
      </c>
      <c r="L3965" t="s">
        <v>44</v>
      </c>
      <c r="M3965" s="2">
        <v>-5</v>
      </c>
      <c r="N3965" t="s">
        <v>4523</v>
      </c>
      <c r="O3965" t="s">
        <v>4524</v>
      </c>
      <c r="P3965" t="s">
        <v>5839</v>
      </c>
      <c r="Q3965" t="s">
        <v>18089</v>
      </c>
      <c r="R3965" t="s">
        <v>44</v>
      </c>
      <c r="S3965" t="s">
        <v>4527</v>
      </c>
      <c r="T3965" s="3">
        <v>45827</v>
      </c>
      <c r="U3965" s="3">
        <v>45828</v>
      </c>
      <c r="V3965" s="2">
        <v>0</v>
      </c>
      <c r="W3965" t="s">
        <v>44</v>
      </c>
      <c r="X3965" t="s">
        <v>44</v>
      </c>
      <c r="Y3965" t="s">
        <v>5841</v>
      </c>
      <c r="Z3965" t="s">
        <v>362</v>
      </c>
      <c r="AA3965" t="s">
        <v>4529</v>
      </c>
      <c r="AB3965" t="s">
        <v>4530</v>
      </c>
      <c r="AC3965" t="s">
        <v>99</v>
      </c>
      <c r="AD3965" t="str">
        <f t="shared" si="61"/>
        <v>10-60</v>
      </c>
      <c r="AE3965" t="str">
        <f>VLOOKUP(AD3965,'Main_Sub Desc'!C:D,2,)</f>
        <v>LPC from invoicing</v>
      </c>
      <c r="AF3965" t="str">
        <f>VLOOKUP(VALUE(H3965),'Main_Sub Desc'!F:G,2,)</f>
        <v>Wst Rev Late Payment</v>
      </c>
      <c r="AG3965">
        <f>IFERROR(VLOOKUP(VALUE(I3965),'PC Mapping'!A:F,6,),"")</f>
        <v>10514</v>
      </c>
      <c r="AH3965" s="13" t="str">
        <f>VLOOKUP(AG3965,'PC Mapping'!L:M,2,)</f>
        <v>Bolivar Sewer</v>
      </c>
    </row>
    <row r="3966" spans="1:34" x14ac:dyDescent="0.2">
      <c r="A3966" t="s">
        <v>18090</v>
      </c>
      <c r="B3966" t="s">
        <v>18082</v>
      </c>
      <c r="C3966" t="s">
        <v>4519</v>
      </c>
      <c r="D3966" t="s">
        <v>4520</v>
      </c>
      <c r="E3966" s="3">
        <v>45827</v>
      </c>
      <c r="F3966" t="s">
        <v>44</v>
      </c>
      <c r="G3966" t="s">
        <v>3742</v>
      </c>
      <c r="H3966" t="s">
        <v>3722</v>
      </c>
      <c r="I3966" t="s">
        <v>4538</v>
      </c>
      <c r="J3966" t="s">
        <v>4522</v>
      </c>
      <c r="K3966" s="2">
        <v>-5.13</v>
      </c>
      <c r="L3966" t="s">
        <v>44</v>
      </c>
      <c r="M3966" s="2">
        <v>-5.13</v>
      </c>
      <c r="N3966" t="s">
        <v>4523</v>
      </c>
      <c r="O3966" t="s">
        <v>4524</v>
      </c>
      <c r="P3966" t="s">
        <v>15347</v>
      </c>
      <c r="Q3966" t="s">
        <v>18091</v>
      </c>
      <c r="R3966" t="s">
        <v>44</v>
      </c>
      <c r="S3966" t="s">
        <v>4527</v>
      </c>
      <c r="T3966" s="3">
        <v>45827</v>
      </c>
      <c r="U3966" s="3">
        <v>45828</v>
      </c>
      <c r="V3966" s="2">
        <v>0</v>
      </c>
      <c r="W3966" t="s">
        <v>44</v>
      </c>
      <c r="X3966" t="s">
        <v>44</v>
      </c>
      <c r="Y3966" t="s">
        <v>18092</v>
      </c>
      <c r="Z3966" t="s">
        <v>521</v>
      </c>
      <c r="AA3966" t="s">
        <v>4529</v>
      </c>
      <c r="AB3966" t="s">
        <v>4530</v>
      </c>
      <c r="AC3966" t="s">
        <v>89</v>
      </c>
      <c r="AD3966" t="str">
        <f t="shared" si="61"/>
        <v>10-60</v>
      </c>
      <c r="AE3966" t="str">
        <f>VLOOKUP(AD3966,'Main_Sub Desc'!C:D,2,)</f>
        <v>LPC from invoicing</v>
      </c>
      <c r="AF3966" t="str">
        <f>VLOOKUP(VALUE(H3966),'Main_Sub Desc'!F:G,2,)</f>
        <v>Wtr Rev Late Payment</v>
      </c>
      <c r="AG3966">
        <f>IFERROR(VLOOKUP(VALUE(I3966),'PC Mapping'!A:F,6,),"")</f>
        <v>10469</v>
      </c>
      <c r="AH3966" s="13" t="str">
        <f>VLOOKUP(AG3966,'PC Mapping'!L:M,2,)</f>
        <v>Bolivar Water</v>
      </c>
    </row>
    <row r="3967" spans="1:34" x14ac:dyDescent="0.2">
      <c r="A3967" t="s">
        <v>18090</v>
      </c>
      <c r="B3967" t="s">
        <v>18082</v>
      </c>
      <c r="C3967" t="s">
        <v>4519</v>
      </c>
      <c r="D3967" t="s">
        <v>4520</v>
      </c>
      <c r="E3967" s="3">
        <v>45827</v>
      </c>
      <c r="F3967" t="s">
        <v>44</v>
      </c>
      <c r="G3967" t="s">
        <v>3742</v>
      </c>
      <c r="H3967" t="s">
        <v>3716</v>
      </c>
      <c r="I3967" t="s">
        <v>4534</v>
      </c>
      <c r="J3967" t="s">
        <v>4522</v>
      </c>
      <c r="K3967" s="2">
        <v>-5</v>
      </c>
      <c r="L3967" t="s">
        <v>44</v>
      </c>
      <c r="M3967" s="2">
        <v>-5</v>
      </c>
      <c r="N3967" t="s">
        <v>4523</v>
      </c>
      <c r="O3967" t="s">
        <v>4524</v>
      </c>
      <c r="P3967" t="s">
        <v>15347</v>
      </c>
      <c r="Q3967" t="s">
        <v>18093</v>
      </c>
      <c r="R3967" t="s">
        <v>44</v>
      </c>
      <c r="S3967" t="s">
        <v>4527</v>
      </c>
      <c r="T3967" s="3">
        <v>45827</v>
      </c>
      <c r="U3967" s="3">
        <v>45828</v>
      </c>
      <c r="V3967" s="2">
        <v>0</v>
      </c>
      <c r="W3967" t="s">
        <v>44</v>
      </c>
      <c r="X3967" t="s">
        <v>44</v>
      </c>
      <c r="Y3967" t="s">
        <v>18094</v>
      </c>
      <c r="Z3967" t="s">
        <v>521</v>
      </c>
      <c r="AA3967" t="s">
        <v>4529</v>
      </c>
      <c r="AB3967" t="s">
        <v>4530</v>
      </c>
      <c r="AC3967" t="s">
        <v>89</v>
      </c>
      <c r="AD3967" t="str">
        <f t="shared" si="61"/>
        <v>10-60</v>
      </c>
      <c r="AE3967" t="str">
        <f>VLOOKUP(AD3967,'Main_Sub Desc'!C:D,2,)</f>
        <v>LPC from invoicing</v>
      </c>
      <c r="AF3967" t="str">
        <f>VLOOKUP(VALUE(H3967),'Main_Sub Desc'!F:G,2,)</f>
        <v>Wst Rev Late Payment</v>
      </c>
      <c r="AG3967">
        <f>IFERROR(VLOOKUP(VALUE(I3967),'PC Mapping'!A:F,6,),"")</f>
        <v>10514</v>
      </c>
      <c r="AH3967" s="13" t="str">
        <f>VLOOKUP(AG3967,'PC Mapping'!L:M,2,)</f>
        <v>Bolivar Sewer</v>
      </c>
    </row>
    <row r="3968" spans="1:34" x14ac:dyDescent="0.2">
      <c r="A3968" t="s">
        <v>18095</v>
      </c>
      <c r="B3968" t="s">
        <v>18082</v>
      </c>
      <c r="C3968" t="s">
        <v>4519</v>
      </c>
      <c r="D3968" t="s">
        <v>4520</v>
      </c>
      <c r="E3968" s="3">
        <v>45827</v>
      </c>
      <c r="F3968" t="s">
        <v>44</v>
      </c>
      <c r="G3968" t="s">
        <v>3742</v>
      </c>
      <c r="H3968" t="s">
        <v>3722</v>
      </c>
      <c r="I3968" t="s">
        <v>3752</v>
      </c>
      <c r="J3968" t="s">
        <v>4522</v>
      </c>
      <c r="K3968" s="2">
        <v>-8.61</v>
      </c>
      <c r="L3968" t="s">
        <v>44</v>
      </c>
      <c r="M3968" s="2">
        <v>-8.61</v>
      </c>
      <c r="N3968" t="s">
        <v>4523</v>
      </c>
      <c r="O3968" t="s">
        <v>4524</v>
      </c>
      <c r="P3968" t="s">
        <v>5918</v>
      </c>
      <c r="Q3968" t="s">
        <v>18096</v>
      </c>
      <c r="R3968" t="s">
        <v>44</v>
      </c>
      <c r="S3968" t="s">
        <v>4527</v>
      </c>
      <c r="T3968" s="3">
        <v>45827</v>
      </c>
      <c r="U3968" s="3">
        <v>45828</v>
      </c>
      <c r="V3968" s="2">
        <v>0</v>
      </c>
      <c r="W3968" t="s">
        <v>44</v>
      </c>
      <c r="X3968" t="s">
        <v>44</v>
      </c>
      <c r="Y3968" t="s">
        <v>18097</v>
      </c>
      <c r="Z3968" t="s">
        <v>3065</v>
      </c>
      <c r="AA3968" t="s">
        <v>4529</v>
      </c>
      <c r="AB3968" t="s">
        <v>4530</v>
      </c>
      <c r="AC3968" t="s">
        <v>89</v>
      </c>
      <c r="AD3968" t="str">
        <f t="shared" si="61"/>
        <v>10-60</v>
      </c>
      <c r="AE3968" t="str">
        <f>VLOOKUP(AD3968,'Main_Sub Desc'!C:D,2,)</f>
        <v>LPC from invoicing</v>
      </c>
      <c r="AF3968" t="str">
        <f>VLOOKUP(VALUE(H3968),'Main_Sub Desc'!F:G,2,)</f>
        <v>Wtr Rev Late Payment</v>
      </c>
      <c r="AG3968">
        <f>IFERROR(VLOOKUP(VALUE(I3968),'PC Mapping'!A:F,6,),"")</f>
        <v>10719</v>
      </c>
      <c r="AH3968" s="13" t="str">
        <f>VLOOKUP(AG3968,'PC Mapping'!L:M,2,)</f>
        <v>All Other Water</v>
      </c>
    </row>
    <row r="3969" spans="1:34" x14ac:dyDescent="0.2">
      <c r="A3969" t="s">
        <v>18098</v>
      </c>
      <c r="B3969" t="s">
        <v>18082</v>
      </c>
      <c r="C3969" t="s">
        <v>4519</v>
      </c>
      <c r="D3969" t="s">
        <v>4520</v>
      </c>
      <c r="E3969" s="3">
        <v>45827</v>
      </c>
      <c r="F3969" t="s">
        <v>44</v>
      </c>
      <c r="G3969" t="s">
        <v>3742</v>
      </c>
      <c r="H3969" t="s">
        <v>3722</v>
      </c>
      <c r="I3969" t="s">
        <v>3752</v>
      </c>
      <c r="J3969" t="s">
        <v>4522</v>
      </c>
      <c r="K3969" s="2">
        <v>-5</v>
      </c>
      <c r="L3969" t="s">
        <v>44</v>
      </c>
      <c r="M3969" s="2">
        <v>-5</v>
      </c>
      <c r="N3969" t="s">
        <v>4523</v>
      </c>
      <c r="O3969" t="s">
        <v>4524</v>
      </c>
      <c r="P3969" t="s">
        <v>5285</v>
      </c>
      <c r="Q3969" t="s">
        <v>18099</v>
      </c>
      <c r="R3969" t="s">
        <v>44</v>
      </c>
      <c r="S3969" t="s">
        <v>4527</v>
      </c>
      <c r="T3969" s="3">
        <v>45827</v>
      </c>
      <c r="U3969" s="3">
        <v>45828</v>
      </c>
      <c r="V3969" s="2">
        <v>0</v>
      </c>
      <c r="W3969" t="s">
        <v>44</v>
      </c>
      <c r="X3969" t="s">
        <v>44</v>
      </c>
      <c r="Y3969" t="s">
        <v>18100</v>
      </c>
      <c r="Z3969" t="s">
        <v>2527</v>
      </c>
      <c r="AA3969" t="s">
        <v>4529</v>
      </c>
      <c r="AB3969" t="s">
        <v>4530</v>
      </c>
      <c r="AC3969" t="s">
        <v>89</v>
      </c>
      <c r="AD3969" t="str">
        <f t="shared" si="61"/>
        <v>10-60</v>
      </c>
      <c r="AE3969" t="str">
        <f>VLOOKUP(AD3969,'Main_Sub Desc'!C:D,2,)</f>
        <v>LPC from invoicing</v>
      </c>
      <c r="AF3969" t="str">
        <f>VLOOKUP(VALUE(H3969),'Main_Sub Desc'!F:G,2,)</f>
        <v>Wtr Rev Late Payment</v>
      </c>
      <c r="AG3969">
        <f>IFERROR(VLOOKUP(VALUE(I3969),'PC Mapping'!A:F,6,),"")</f>
        <v>10719</v>
      </c>
      <c r="AH3969" s="13" t="str">
        <f>VLOOKUP(AG3969,'PC Mapping'!L:M,2,)</f>
        <v>All Other Water</v>
      </c>
    </row>
    <row r="3970" spans="1:34" x14ac:dyDescent="0.2">
      <c r="A3970" t="s">
        <v>18101</v>
      </c>
      <c r="B3970" t="s">
        <v>18082</v>
      </c>
      <c r="C3970" t="s">
        <v>4519</v>
      </c>
      <c r="D3970" t="s">
        <v>4520</v>
      </c>
      <c r="E3970" s="3">
        <v>45827</v>
      </c>
      <c r="F3970" t="s">
        <v>44</v>
      </c>
      <c r="G3970" t="s">
        <v>3742</v>
      </c>
      <c r="H3970" t="s">
        <v>3722</v>
      </c>
      <c r="I3970" t="s">
        <v>3752</v>
      </c>
      <c r="J3970" t="s">
        <v>4522</v>
      </c>
      <c r="K3970" s="2">
        <v>-5</v>
      </c>
      <c r="L3970" t="s">
        <v>44</v>
      </c>
      <c r="M3970" s="2">
        <v>-5</v>
      </c>
      <c r="N3970" t="s">
        <v>4523</v>
      </c>
      <c r="O3970" t="s">
        <v>4524</v>
      </c>
      <c r="P3970" t="s">
        <v>7854</v>
      </c>
      <c r="Q3970" t="s">
        <v>18102</v>
      </c>
      <c r="R3970" t="s">
        <v>44</v>
      </c>
      <c r="S3970" t="s">
        <v>4527</v>
      </c>
      <c r="T3970" s="3">
        <v>45827</v>
      </c>
      <c r="U3970" s="3">
        <v>45828</v>
      </c>
      <c r="V3970" s="2">
        <v>0</v>
      </c>
      <c r="W3970" t="s">
        <v>44</v>
      </c>
      <c r="X3970" t="s">
        <v>44</v>
      </c>
      <c r="Y3970" t="s">
        <v>18103</v>
      </c>
      <c r="Z3970" t="s">
        <v>1694</v>
      </c>
      <c r="AA3970" t="s">
        <v>4529</v>
      </c>
      <c r="AB3970" t="s">
        <v>4530</v>
      </c>
      <c r="AC3970" t="s">
        <v>89</v>
      </c>
      <c r="AD3970" t="str">
        <f t="shared" si="61"/>
        <v>10-60</v>
      </c>
      <c r="AE3970" t="str">
        <f>VLOOKUP(AD3970,'Main_Sub Desc'!C:D,2,)</f>
        <v>LPC from invoicing</v>
      </c>
      <c r="AF3970" t="str">
        <f>VLOOKUP(VALUE(H3970),'Main_Sub Desc'!F:G,2,)</f>
        <v>Wtr Rev Late Payment</v>
      </c>
      <c r="AG3970">
        <f>IFERROR(VLOOKUP(VALUE(I3970),'PC Mapping'!A:F,6,),"")</f>
        <v>10719</v>
      </c>
      <c r="AH3970" s="13" t="str">
        <f>VLOOKUP(AG3970,'PC Mapping'!L:M,2,)</f>
        <v>All Other Water</v>
      </c>
    </row>
    <row r="3971" spans="1:34" x14ac:dyDescent="0.2">
      <c r="A3971" t="s">
        <v>18104</v>
      </c>
      <c r="B3971" t="s">
        <v>18105</v>
      </c>
      <c r="C3971" t="s">
        <v>4519</v>
      </c>
      <c r="D3971" t="s">
        <v>4520</v>
      </c>
      <c r="E3971" s="3">
        <v>45833</v>
      </c>
      <c r="F3971" t="s">
        <v>44</v>
      </c>
      <c r="G3971" t="s">
        <v>3742</v>
      </c>
      <c r="H3971" t="s">
        <v>3722</v>
      </c>
      <c r="I3971" t="s">
        <v>3752</v>
      </c>
      <c r="J3971" t="s">
        <v>4522</v>
      </c>
      <c r="K3971" s="2">
        <v>-24.65</v>
      </c>
      <c r="L3971" t="s">
        <v>44</v>
      </c>
      <c r="M3971" s="2">
        <v>-24.65</v>
      </c>
      <c r="N3971" t="s">
        <v>4523</v>
      </c>
      <c r="O3971" t="s">
        <v>4524</v>
      </c>
      <c r="P3971" t="s">
        <v>8840</v>
      </c>
      <c r="Q3971" t="s">
        <v>18106</v>
      </c>
      <c r="R3971" t="s">
        <v>44</v>
      </c>
      <c r="S3971" t="s">
        <v>4527</v>
      </c>
      <c r="T3971" s="3">
        <v>45833</v>
      </c>
      <c r="U3971" s="3">
        <v>45834</v>
      </c>
      <c r="V3971" s="2">
        <v>0</v>
      </c>
      <c r="W3971" t="s">
        <v>44</v>
      </c>
      <c r="X3971" t="s">
        <v>44</v>
      </c>
      <c r="Y3971" t="s">
        <v>18107</v>
      </c>
      <c r="Z3971" t="s">
        <v>1967</v>
      </c>
      <c r="AA3971" t="s">
        <v>4529</v>
      </c>
      <c r="AB3971" t="s">
        <v>4530</v>
      </c>
      <c r="AC3971" t="s">
        <v>89</v>
      </c>
      <c r="AD3971" t="str">
        <f t="shared" si="61"/>
        <v>10-60</v>
      </c>
      <c r="AE3971" t="str">
        <f>VLOOKUP(AD3971,'Main_Sub Desc'!C:D,2,)</f>
        <v>LPC from invoicing</v>
      </c>
      <c r="AF3971" t="str">
        <f>VLOOKUP(VALUE(H3971),'Main_Sub Desc'!F:G,2,)</f>
        <v>Wtr Rev Late Payment</v>
      </c>
      <c r="AG3971">
        <f>IFERROR(VLOOKUP(VALUE(I3971),'PC Mapping'!A:F,6,),"")</f>
        <v>10719</v>
      </c>
      <c r="AH3971" s="13" t="str">
        <f>VLOOKUP(AG3971,'PC Mapping'!L:M,2,)</f>
        <v>All Other Water</v>
      </c>
    </row>
    <row r="3972" spans="1:34" x14ac:dyDescent="0.2">
      <c r="A3972" t="s">
        <v>18108</v>
      </c>
      <c r="B3972" t="s">
        <v>18105</v>
      </c>
      <c r="C3972" t="s">
        <v>4519</v>
      </c>
      <c r="D3972" t="s">
        <v>4520</v>
      </c>
      <c r="E3972" s="3">
        <v>45833</v>
      </c>
      <c r="F3972" t="s">
        <v>44</v>
      </c>
      <c r="G3972" t="s">
        <v>3742</v>
      </c>
      <c r="H3972" t="s">
        <v>3722</v>
      </c>
      <c r="I3972" t="s">
        <v>3752</v>
      </c>
      <c r="J3972" t="s">
        <v>4522</v>
      </c>
      <c r="K3972" s="2">
        <v>-24.65</v>
      </c>
      <c r="L3972" t="s">
        <v>44</v>
      </c>
      <c r="M3972" s="2">
        <v>-24.65</v>
      </c>
      <c r="N3972" t="s">
        <v>4523</v>
      </c>
      <c r="O3972" t="s">
        <v>4524</v>
      </c>
      <c r="P3972" t="s">
        <v>8840</v>
      </c>
      <c r="Q3972" t="s">
        <v>18109</v>
      </c>
      <c r="R3972" t="s">
        <v>44</v>
      </c>
      <c r="S3972" t="s">
        <v>4527</v>
      </c>
      <c r="T3972" s="3">
        <v>45833</v>
      </c>
      <c r="U3972" s="3">
        <v>45834</v>
      </c>
      <c r="V3972" s="2">
        <v>0</v>
      </c>
      <c r="W3972" t="s">
        <v>44</v>
      </c>
      <c r="X3972" t="s">
        <v>44</v>
      </c>
      <c r="Y3972" t="s">
        <v>18107</v>
      </c>
      <c r="Z3972" t="s">
        <v>1967</v>
      </c>
      <c r="AA3972" t="s">
        <v>4529</v>
      </c>
      <c r="AB3972" t="s">
        <v>4530</v>
      </c>
      <c r="AC3972" t="s">
        <v>89</v>
      </c>
      <c r="AD3972" t="str">
        <f t="shared" ref="AD3972:AD4035" si="62">CONCATENATE(VALUE(AA3972),"-",VALUE(AB3972))</f>
        <v>10-60</v>
      </c>
      <c r="AE3972" t="str">
        <f>VLOOKUP(AD3972,'Main_Sub Desc'!C:D,2,)</f>
        <v>LPC from invoicing</v>
      </c>
      <c r="AF3972" t="str">
        <f>VLOOKUP(VALUE(H3972),'Main_Sub Desc'!F:G,2,)</f>
        <v>Wtr Rev Late Payment</v>
      </c>
      <c r="AG3972">
        <f>IFERROR(VLOOKUP(VALUE(I3972),'PC Mapping'!A:F,6,),"")</f>
        <v>10719</v>
      </c>
      <c r="AH3972" s="13" t="str">
        <f>VLOOKUP(AG3972,'PC Mapping'!L:M,2,)</f>
        <v>All Other Water</v>
      </c>
    </row>
    <row r="3973" spans="1:34" x14ac:dyDescent="0.2">
      <c r="A3973" t="s">
        <v>18110</v>
      </c>
      <c r="B3973" t="s">
        <v>18105</v>
      </c>
      <c r="C3973" t="s">
        <v>4519</v>
      </c>
      <c r="D3973" t="s">
        <v>4520</v>
      </c>
      <c r="E3973" s="3">
        <v>45833</v>
      </c>
      <c r="F3973" t="s">
        <v>44</v>
      </c>
      <c r="G3973" t="s">
        <v>3742</v>
      </c>
      <c r="H3973" t="s">
        <v>3722</v>
      </c>
      <c r="I3973" t="s">
        <v>3752</v>
      </c>
      <c r="J3973" t="s">
        <v>4522</v>
      </c>
      <c r="K3973" s="2">
        <v>-5</v>
      </c>
      <c r="L3973" t="s">
        <v>44</v>
      </c>
      <c r="M3973" s="2">
        <v>-5</v>
      </c>
      <c r="N3973" t="s">
        <v>4523</v>
      </c>
      <c r="O3973" t="s">
        <v>4524</v>
      </c>
      <c r="P3973" t="s">
        <v>7150</v>
      </c>
      <c r="Q3973" t="s">
        <v>18111</v>
      </c>
      <c r="R3973" t="s">
        <v>44</v>
      </c>
      <c r="S3973" t="s">
        <v>4527</v>
      </c>
      <c r="T3973" s="3">
        <v>45833</v>
      </c>
      <c r="U3973" s="3">
        <v>45834</v>
      </c>
      <c r="V3973" s="2">
        <v>0</v>
      </c>
      <c r="W3973" t="s">
        <v>44</v>
      </c>
      <c r="X3973" t="s">
        <v>44</v>
      </c>
      <c r="Y3973" t="s">
        <v>18112</v>
      </c>
      <c r="Z3973" t="s">
        <v>2133</v>
      </c>
      <c r="AA3973" t="s">
        <v>4529</v>
      </c>
      <c r="AB3973" t="s">
        <v>4530</v>
      </c>
      <c r="AC3973" t="s">
        <v>89</v>
      </c>
      <c r="AD3973" t="str">
        <f t="shared" si="62"/>
        <v>10-60</v>
      </c>
      <c r="AE3973" t="str">
        <f>VLOOKUP(AD3973,'Main_Sub Desc'!C:D,2,)</f>
        <v>LPC from invoicing</v>
      </c>
      <c r="AF3973" t="str">
        <f>VLOOKUP(VALUE(H3973),'Main_Sub Desc'!F:G,2,)</f>
        <v>Wtr Rev Late Payment</v>
      </c>
      <c r="AG3973">
        <f>IFERROR(VLOOKUP(VALUE(I3973),'PC Mapping'!A:F,6,),"")</f>
        <v>10719</v>
      </c>
      <c r="AH3973" s="13" t="str">
        <f>VLOOKUP(AG3973,'PC Mapping'!L:M,2,)</f>
        <v>All Other Water</v>
      </c>
    </row>
    <row r="3974" spans="1:34" x14ac:dyDescent="0.2">
      <c r="A3974" t="s">
        <v>18113</v>
      </c>
      <c r="B3974" t="s">
        <v>18105</v>
      </c>
      <c r="C3974" t="s">
        <v>4519</v>
      </c>
      <c r="D3974" t="s">
        <v>4520</v>
      </c>
      <c r="E3974" s="3">
        <v>45833</v>
      </c>
      <c r="F3974" t="s">
        <v>44</v>
      </c>
      <c r="G3974" t="s">
        <v>3742</v>
      </c>
      <c r="H3974" t="s">
        <v>3722</v>
      </c>
      <c r="I3974" t="s">
        <v>3752</v>
      </c>
      <c r="J3974" t="s">
        <v>4522</v>
      </c>
      <c r="K3974" s="2">
        <v>-5.79</v>
      </c>
      <c r="L3974" t="s">
        <v>44</v>
      </c>
      <c r="M3974" s="2">
        <v>-5.79</v>
      </c>
      <c r="N3974" t="s">
        <v>4523</v>
      </c>
      <c r="O3974" t="s">
        <v>4524</v>
      </c>
      <c r="P3974" t="s">
        <v>8828</v>
      </c>
      <c r="Q3974" t="s">
        <v>18114</v>
      </c>
      <c r="R3974" t="s">
        <v>44</v>
      </c>
      <c r="S3974" t="s">
        <v>4527</v>
      </c>
      <c r="T3974" s="3">
        <v>45833</v>
      </c>
      <c r="U3974" s="3">
        <v>45834</v>
      </c>
      <c r="V3974" s="2">
        <v>0</v>
      </c>
      <c r="W3974" t="s">
        <v>44</v>
      </c>
      <c r="X3974" t="s">
        <v>44</v>
      </c>
      <c r="Y3974" t="s">
        <v>18115</v>
      </c>
      <c r="Z3974" t="s">
        <v>2059</v>
      </c>
      <c r="AA3974" t="s">
        <v>4529</v>
      </c>
      <c r="AB3974" t="s">
        <v>4530</v>
      </c>
      <c r="AC3974" t="s">
        <v>89</v>
      </c>
      <c r="AD3974" t="str">
        <f t="shared" si="62"/>
        <v>10-60</v>
      </c>
      <c r="AE3974" t="str">
        <f>VLOOKUP(AD3974,'Main_Sub Desc'!C:D,2,)</f>
        <v>LPC from invoicing</v>
      </c>
      <c r="AF3974" t="str">
        <f>VLOOKUP(VALUE(H3974),'Main_Sub Desc'!F:G,2,)</f>
        <v>Wtr Rev Late Payment</v>
      </c>
      <c r="AG3974">
        <f>IFERROR(VLOOKUP(VALUE(I3974),'PC Mapping'!A:F,6,),"")</f>
        <v>10719</v>
      </c>
      <c r="AH3974" s="13" t="str">
        <f>VLOOKUP(AG3974,'PC Mapping'!L:M,2,)</f>
        <v>All Other Water</v>
      </c>
    </row>
    <row r="3975" spans="1:34" x14ac:dyDescent="0.2">
      <c r="A3975" t="s">
        <v>18116</v>
      </c>
      <c r="B3975" t="s">
        <v>18117</v>
      </c>
      <c r="C3975" t="s">
        <v>4519</v>
      </c>
      <c r="D3975" t="s">
        <v>4520</v>
      </c>
      <c r="E3975" s="3">
        <v>45833</v>
      </c>
      <c r="F3975" t="s">
        <v>44</v>
      </c>
      <c r="G3975" t="s">
        <v>3742</v>
      </c>
      <c r="H3975" t="s">
        <v>3722</v>
      </c>
      <c r="I3975" t="s">
        <v>3752</v>
      </c>
      <c r="J3975" t="s">
        <v>4522</v>
      </c>
      <c r="K3975" s="2">
        <v>-5</v>
      </c>
      <c r="L3975" t="s">
        <v>44</v>
      </c>
      <c r="M3975" s="2">
        <v>-5</v>
      </c>
      <c r="N3975" t="s">
        <v>4523</v>
      </c>
      <c r="O3975" t="s">
        <v>4524</v>
      </c>
      <c r="P3975" t="s">
        <v>8828</v>
      </c>
      <c r="Q3975" t="s">
        <v>18118</v>
      </c>
      <c r="R3975" t="s">
        <v>44</v>
      </c>
      <c r="S3975" t="s">
        <v>4527</v>
      </c>
      <c r="T3975" s="3">
        <v>45833</v>
      </c>
      <c r="U3975" s="3">
        <v>45834</v>
      </c>
      <c r="V3975" s="2">
        <v>0</v>
      </c>
      <c r="W3975" t="s">
        <v>44</v>
      </c>
      <c r="X3975" t="s">
        <v>44</v>
      </c>
      <c r="Y3975" t="s">
        <v>18119</v>
      </c>
      <c r="Z3975" t="s">
        <v>18120</v>
      </c>
      <c r="AA3975" t="s">
        <v>4529</v>
      </c>
      <c r="AB3975" t="s">
        <v>4530</v>
      </c>
      <c r="AC3975" t="s">
        <v>89</v>
      </c>
      <c r="AD3975" t="str">
        <f t="shared" si="62"/>
        <v>10-60</v>
      </c>
      <c r="AE3975" t="str">
        <f>VLOOKUP(AD3975,'Main_Sub Desc'!C:D,2,)</f>
        <v>LPC from invoicing</v>
      </c>
      <c r="AF3975" t="str">
        <f>VLOOKUP(VALUE(H3975),'Main_Sub Desc'!F:G,2,)</f>
        <v>Wtr Rev Late Payment</v>
      </c>
      <c r="AG3975">
        <f>IFERROR(VLOOKUP(VALUE(I3975),'PC Mapping'!A:F,6,),"")</f>
        <v>10719</v>
      </c>
      <c r="AH3975" s="13" t="str">
        <f>VLOOKUP(AG3975,'PC Mapping'!L:M,2,)</f>
        <v>All Other Water</v>
      </c>
    </row>
    <row r="3976" spans="1:34" x14ac:dyDescent="0.2">
      <c r="A3976" t="s">
        <v>18121</v>
      </c>
      <c r="B3976" t="s">
        <v>18105</v>
      </c>
      <c r="C3976" t="s">
        <v>4519</v>
      </c>
      <c r="D3976" t="s">
        <v>4520</v>
      </c>
      <c r="E3976" s="3">
        <v>45833</v>
      </c>
      <c r="F3976" t="s">
        <v>44</v>
      </c>
      <c r="G3976" t="s">
        <v>3742</v>
      </c>
      <c r="H3976" t="s">
        <v>3722</v>
      </c>
      <c r="I3976" t="s">
        <v>3752</v>
      </c>
      <c r="J3976" t="s">
        <v>4522</v>
      </c>
      <c r="K3976" s="2">
        <v>-6.75</v>
      </c>
      <c r="L3976" t="s">
        <v>44</v>
      </c>
      <c r="M3976" s="2">
        <v>-6.75</v>
      </c>
      <c r="N3976" t="s">
        <v>4523</v>
      </c>
      <c r="O3976" t="s">
        <v>4524</v>
      </c>
      <c r="P3976" t="s">
        <v>6126</v>
      </c>
      <c r="Q3976" t="s">
        <v>18122</v>
      </c>
      <c r="R3976" t="s">
        <v>44</v>
      </c>
      <c r="S3976" t="s">
        <v>4527</v>
      </c>
      <c r="T3976" s="3">
        <v>45833</v>
      </c>
      <c r="U3976" s="3">
        <v>45834</v>
      </c>
      <c r="V3976" s="2">
        <v>0</v>
      </c>
      <c r="W3976" t="s">
        <v>44</v>
      </c>
      <c r="X3976" t="s">
        <v>44</v>
      </c>
      <c r="Y3976" t="s">
        <v>18123</v>
      </c>
      <c r="Z3976" t="s">
        <v>2555</v>
      </c>
      <c r="AA3976" t="s">
        <v>4529</v>
      </c>
      <c r="AB3976" t="s">
        <v>4530</v>
      </c>
      <c r="AC3976" t="s">
        <v>89</v>
      </c>
      <c r="AD3976" t="str">
        <f t="shared" si="62"/>
        <v>10-60</v>
      </c>
      <c r="AE3976" t="str">
        <f>VLOOKUP(AD3976,'Main_Sub Desc'!C:D,2,)</f>
        <v>LPC from invoicing</v>
      </c>
      <c r="AF3976" t="str">
        <f>VLOOKUP(VALUE(H3976),'Main_Sub Desc'!F:G,2,)</f>
        <v>Wtr Rev Late Payment</v>
      </c>
      <c r="AG3976">
        <f>IFERROR(VLOOKUP(VALUE(I3976),'PC Mapping'!A:F,6,),"")</f>
        <v>10719</v>
      </c>
      <c r="AH3976" s="13" t="str">
        <f>VLOOKUP(AG3976,'PC Mapping'!L:M,2,)</f>
        <v>All Other Water</v>
      </c>
    </row>
    <row r="3977" spans="1:34" x14ac:dyDescent="0.2">
      <c r="A3977" t="s">
        <v>18124</v>
      </c>
      <c r="B3977" t="s">
        <v>18125</v>
      </c>
      <c r="C3977" t="s">
        <v>4519</v>
      </c>
      <c r="D3977" t="s">
        <v>4520</v>
      </c>
      <c r="E3977" s="3">
        <v>45833</v>
      </c>
      <c r="F3977" t="s">
        <v>44</v>
      </c>
      <c r="G3977" t="s">
        <v>3742</v>
      </c>
      <c r="H3977" t="s">
        <v>3722</v>
      </c>
      <c r="I3977" t="s">
        <v>3752</v>
      </c>
      <c r="J3977" t="s">
        <v>4522</v>
      </c>
      <c r="K3977" s="2">
        <v>-5</v>
      </c>
      <c r="L3977" t="s">
        <v>44</v>
      </c>
      <c r="M3977" s="2">
        <v>-5</v>
      </c>
      <c r="N3977" t="s">
        <v>4523</v>
      </c>
      <c r="O3977" t="s">
        <v>4524</v>
      </c>
      <c r="P3977" t="s">
        <v>10189</v>
      </c>
      <c r="Q3977" t="s">
        <v>18126</v>
      </c>
      <c r="R3977" t="s">
        <v>44</v>
      </c>
      <c r="S3977" t="s">
        <v>4527</v>
      </c>
      <c r="T3977" s="3">
        <v>45833</v>
      </c>
      <c r="U3977" s="3">
        <v>45834</v>
      </c>
      <c r="V3977" s="2">
        <v>0</v>
      </c>
      <c r="W3977" t="s">
        <v>44</v>
      </c>
      <c r="X3977" t="s">
        <v>44</v>
      </c>
      <c r="Y3977" t="s">
        <v>18127</v>
      </c>
      <c r="Z3977" t="s">
        <v>2184</v>
      </c>
      <c r="AA3977" t="s">
        <v>4529</v>
      </c>
      <c r="AB3977" t="s">
        <v>4530</v>
      </c>
      <c r="AC3977" t="s">
        <v>89</v>
      </c>
      <c r="AD3977" t="str">
        <f t="shared" si="62"/>
        <v>10-60</v>
      </c>
      <c r="AE3977" t="str">
        <f>VLOOKUP(AD3977,'Main_Sub Desc'!C:D,2,)</f>
        <v>LPC from invoicing</v>
      </c>
      <c r="AF3977" t="str">
        <f>VLOOKUP(VALUE(H3977),'Main_Sub Desc'!F:G,2,)</f>
        <v>Wtr Rev Late Payment</v>
      </c>
      <c r="AG3977">
        <f>IFERROR(VLOOKUP(VALUE(I3977),'PC Mapping'!A:F,6,),"")</f>
        <v>10719</v>
      </c>
      <c r="AH3977" s="13" t="str">
        <f>VLOOKUP(AG3977,'PC Mapping'!L:M,2,)</f>
        <v>All Other Water</v>
      </c>
    </row>
    <row r="3978" spans="1:34" x14ac:dyDescent="0.2">
      <c r="A3978" t="s">
        <v>18128</v>
      </c>
      <c r="B3978" t="s">
        <v>18117</v>
      </c>
      <c r="C3978" t="s">
        <v>4519</v>
      </c>
      <c r="D3978" t="s">
        <v>4520</v>
      </c>
      <c r="E3978" s="3">
        <v>45833</v>
      </c>
      <c r="F3978" t="s">
        <v>44</v>
      </c>
      <c r="G3978" t="s">
        <v>3742</v>
      </c>
      <c r="H3978" t="s">
        <v>3722</v>
      </c>
      <c r="I3978" t="s">
        <v>3752</v>
      </c>
      <c r="J3978" t="s">
        <v>4522</v>
      </c>
      <c r="K3978" s="2">
        <v>-5</v>
      </c>
      <c r="L3978" t="s">
        <v>44</v>
      </c>
      <c r="M3978" s="2">
        <v>-5</v>
      </c>
      <c r="N3978" t="s">
        <v>4523</v>
      </c>
      <c r="O3978" t="s">
        <v>4524</v>
      </c>
      <c r="P3978" t="s">
        <v>18129</v>
      </c>
      <c r="Q3978" t="s">
        <v>18130</v>
      </c>
      <c r="R3978" t="s">
        <v>44</v>
      </c>
      <c r="S3978" t="s">
        <v>4527</v>
      </c>
      <c r="T3978" s="3">
        <v>45833</v>
      </c>
      <c r="U3978" s="3">
        <v>45834</v>
      </c>
      <c r="V3978" s="2">
        <v>0</v>
      </c>
      <c r="W3978" t="s">
        <v>44</v>
      </c>
      <c r="X3978" t="s">
        <v>44</v>
      </c>
      <c r="Y3978" t="s">
        <v>18131</v>
      </c>
      <c r="Z3978" t="s">
        <v>18132</v>
      </c>
      <c r="AA3978" t="s">
        <v>4529</v>
      </c>
      <c r="AB3978" t="s">
        <v>4530</v>
      </c>
      <c r="AC3978" t="s">
        <v>89</v>
      </c>
      <c r="AD3978" t="str">
        <f t="shared" si="62"/>
        <v>10-60</v>
      </c>
      <c r="AE3978" t="str">
        <f>VLOOKUP(AD3978,'Main_Sub Desc'!C:D,2,)</f>
        <v>LPC from invoicing</v>
      </c>
      <c r="AF3978" t="str">
        <f>VLOOKUP(VALUE(H3978),'Main_Sub Desc'!F:G,2,)</f>
        <v>Wtr Rev Late Payment</v>
      </c>
      <c r="AG3978">
        <f>IFERROR(VLOOKUP(VALUE(I3978),'PC Mapping'!A:F,6,),"")</f>
        <v>10719</v>
      </c>
      <c r="AH3978" s="13" t="str">
        <f>VLOOKUP(AG3978,'PC Mapping'!L:M,2,)</f>
        <v>All Other Water</v>
      </c>
    </row>
    <row r="3979" spans="1:34" x14ac:dyDescent="0.2">
      <c r="A3979" t="s">
        <v>18133</v>
      </c>
      <c r="B3979" t="s">
        <v>18117</v>
      </c>
      <c r="C3979" t="s">
        <v>4519</v>
      </c>
      <c r="D3979" t="s">
        <v>4520</v>
      </c>
      <c r="E3979" s="3">
        <v>45833</v>
      </c>
      <c r="F3979" t="s">
        <v>44</v>
      </c>
      <c r="G3979" t="s">
        <v>3742</v>
      </c>
      <c r="H3979" t="s">
        <v>3716</v>
      </c>
      <c r="I3979" t="s">
        <v>4534</v>
      </c>
      <c r="J3979" t="s">
        <v>4522</v>
      </c>
      <c r="K3979" s="2">
        <v>-12.91</v>
      </c>
      <c r="L3979" t="s">
        <v>44</v>
      </c>
      <c r="M3979" s="2">
        <v>-12.91</v>
      </c>
      <c r="N3979" t="s">
        <v>4523</v>
      </c>
      <c r="O3979" t="s">
        <v>4524</v>
      </c>
      <c r="P3979" t="s">
        <v>18134</v>
      </c>
      <c r="Q3979" t="s">
        <v>18135</v>
      </c>
      <c r="R3979" t="s">
        <v>44</v>
      </c>
      <c r="S3979" t="s">
        <v>4527</v>
      </c>
      <c r="T3979" s="3">
        <v>45833</v>
      </c>
      <c r="U3979" s="3">
        <v>45834</v>
      </c>
      <c r="V3979" s="2">
        <v>0</v>
      </c>
      <c r="W3979" t="s">
        <v>44</v>
      </c>
      <c r="X3979" t="s">
        <v>44</v>
      </c>
      <c r="Y3979" t="s">
        <v>18136</v>
      </c>
      <c r="Z3979" t="s">
        <v>18137</v>
      </c>
      <c r="AA3979" t="s">
        <v>4529</v>
      </c>
      <c r="AB3979" t="s">
        <v>4530</v>
      </c>
      <c r="AC3979" t="s">
        <v>89</v>
      </c>
      <c r="AD3979" t="str">
        <f t="shared" si="62"/>
        <v>10-60</v>
      </c>
      <c r="AE3979" t="str">
        <f>VLOOKUP(AD3979,'Main_Sub Desc'!C:D,2,)</f>
        <v>LPC from invoicing</v>
      </c>
      <c r="AF3979" t="str">
        <f>VLOOKUP(VALUE(H3979),'Main_Sub Desc'!F:G,2,)</f>
        <v>Wst Rev Late Payment</v>
      </c>
      <c r="AG3979">
        <f>IFERROR(VLOOKUP(VALUE(I3979),'PC Mapping'!A:F,6,),"")</f>
        <v>10514</v>
      </c>
      <c r="AH3979" s="13" t="str">
        <f>VLOOKUP(AG3979,'PC Mapping'!L:M,2,)</f>
        <v>Bolivar Sewer</v>
      </c>
    </row>
    <row r="3980" spans="1:34" x14ac:dyDescent="0.2">
      <c r="A3980" t="s">
        <v>18133</v>
      </c>
      <c r="B3980" t="s">
        <v>18117</v>
      </c>
      <c r="C3980" t="s">
        <v>4519</v>
      </c>
      <c r="D3980" t="s">
        <v>4520</v>
      </c>
      <c r="E3980" s="3">
        <v>45833</v>
      </c>
      <c r="F3980" t="s">
        <v>44</v>
      </c>
      <c r="G3980" t="s">
        <v>3742</v>
      </c>
      <c r="H3980" t="s">
        <v>3722</v>
      </c>
      <c r="I3980" t="s">
        <v>4538</v>
      </c>
      <c r="J3980" t="s">
        <v>4522</v>
      </c>
      <c r="K3980" s="2">
        <v>-8.7799999999999994</v>
      </c>
      <c r="L3980" t="s">
        <v>44</v>
      </c>
      <c r="M3980" s="2">
        <v>-8.7799999999999994</v>
      </c>
      <c r="N3980" t="s">
        <v>4523</v>
      </c>
      <c r="O3980" t="s">
        <v>4524</v>
      </c>
      <c r="P3980" t="s">
        <v>18134</v>
      </c>
      <c r="Q3980" t="s">
        <v>18138</v>
      </c>
      <c r="R3980" t="s">
        <v>44</v>
      </c>
      <c r="S3980" t="s">
        <v>4527</v>
      </c>
      <c r="T3980" s="3">
        <v>45833</v>
      </c>
      <c r="U3980" s="3">
        <v>45834</v>
      </c>
      <c r="V3980" s="2">
        <v>0</v>
      </c>
      <c r="W3980" t="s">
        <v>44</v>
      </c>
      <c r="X3980" t="s">
        <v>44</v>
      </c>
      <c r="Y3980" t="s">
        <v>18139</v>
      </c>
      <c r="Z3980" t="s">
        <v>18137</v>
      </c>
      <c r="AA3980" t="s">
        <v>4529</v>
      </c>
      <c r="AB3980" t="s">
        <v>4530</v>
      </c>
      <c r="AC3980" t="s">
        <v>89</v>
      </c>
      <c r="AD3980" t="str">
        <f t="shared" si="62"/>
        <v>10-60</v>
      </c>
      <c r="AE3980" t="str">
        <f>VLOOKUP(AD3980,'Main_Sub Desc'!C:D,2,)</f>
        <v>LPC from invoicing</v>
      </c>
      <c r="AF3980" t="str">
        <f>VLOOKUP(VALUE(H3980),'Main_Sub Desc'!F:G,2,)</f>
        <v>Wtr Rev Late Payment</v>
      </c>
      <c r="AG3980">
        <f>IFERROR(VLOOKUP(VALUE(I3980),'PC Mapping'!A:F,6,),"")</f>
        <v>10469</v>
      </c>
      <c r="AH3980" s="13" t="str">
        <f>VLOOKUP(AG3980,'PC Mapping'!L:M,2,)</f>
        <v>Bolivar Water</v>
      </c>
    </row>
    <row r="3981" spans="1:34" x14ac:dyDescent="0.2">
      <c r="A3981" t="s">
        <v>18140</v>
      </c>
      <c r="B3981" t="s">
        <v>18117</v>
      </c>
      <c r="C3981" t="s">
        <v>4519</v>
      </c>
      <c r="D3981" t="s">
        <v>4520</v>
      </c>
      <c r="E3981" s="3">
        <v>45833</v>
      </c>
      <c r="F3981" t="s">
        <v>44</v>
      </c>
      <c r="G3981" t="s">
        <v>3742</v>
      </c>
      <c r="H3981" t="s">
        <v>3722</v>
      </c>
      <c r="I3981" t="s">
        <v>3752</v>
      </c>
      <c r="J3981" t="s">
        <v>4522</v>
      </c>
      <c r="K3981" s="2">
        <v>-5</v>
      </c>
      <c r="L3981" t="s">
        <v>44</v>
      </c>
      <c r="M3981" s="2">
        <v>-5</v>
      </c>
      <c r="N3981" t="s">
        <v>4523</v>
      </c>
      <c r="O3981" t="s">
        <v>4524</v>
      </c>
      <c r="P3981" t="s">
        <v>18141</v>
      </c>
      <c r="Q3981" t="s">
        <v>18142</v>
      </c>
      <c r="R3981" t="s">
        <v>44</v>
      </c>
      <c r="S3981" t="s">
        <v>4527</v>
      </c>
      <c r="T3981" s="3">
        <v>45833</v>
      </c>
      <c r="U3981" s="3">
        <v>45834</v>
      </c>
      <c r="V3981" s="2">
        <v>0</v>
      </c>
      <c r="W3981" t="s">
        <v>44</v>
      </c>
      <c r="X3981" t="s">
        <v>44</v>
      </c>
      <c r="Y3981" t="s">
        <v>18143</v>
      </c>
      <c r="Z3981" t="s">
        <v>2067</v>
      </c>
      <c r="AA3981" t="s">
        <v>4529</v>
      </c>
      <c r="AB3981" t="s">
        <v>4530</v>
      </c>
      <c r="AC3981" t="s">
        <v>89</v>
      </c>
      <c r="AD3981" t="str">
        <f t="shared" si="62"/>
        <v>10-60</v>
      </c>
      <c r="AE3981" t="str">
        <f>VLOOKUP(AD3981,'Main_Sub Desc'!C:D,2,)</f>
        <v>LPC from invoicing</v>
      </c>
      <c r="AF3981" t="str">
        <f>VLOOKUP(VALUE(H3981),'Main_Sub Desc'!F:G,2,)</f>
        <v>Wtr Rev Late Payment</v>
      </c>
      <c r="AG3981">
        <f>IFERROR(VLOOKUP(VALUE(I3981),'PC Mapping'!A:F,6,),"")</f>
        <v>10719</v>
      </c>
      <c r="AH3981" s="13" t="str">
        <f>VLOOKUP(AG3981,'PC Mapping'!L:M,2,)</f>
        <v>All Other Water</v>
      </c>
    </row>
    <row r="3982" spans="1:34" x14ac:dyDescent="0.2">
      <c r="A3982" t="s">
        <v>18144</v>
      </c>
      <c r="B3982" t="s">
        <v>18117</v>
      </c>
      <c r="C3982" t="s">
        <v>4519</v>
      </c>
      <c r="D3982" t="s">
        <v>4520</v>
      </c>
      <c r="E3982" s="3">
        <v>45833</v>
      </c>
      <c r="F3982" t="s">
        <v>44</v>
      </c>
      <c r="G3982" t="s">
        <v>3742</v>
      </c>
      <c r="H3982" t="s">
        <v>3722</v>
      </c>
      <c r="I3982" t="s">
        <v>3752</v>
      </c>
      <c r="J3982" t="s">
        <v>4522</v>
      </c>
      <c r="K3982" s="2">
        <v>-5</v>
      </c>
      <c r="L3982" t="s">
        <v>44</v>
      </c>
      <c r="M3982" s="2">
        <v>-5</v>
      </c>
      <c r="N3982" t="s">
        <v>4523</v>
      </c>
      <c r="O3982" t="s">
        <v>4524</v>
      </c>
      <c r="P3982" t="s">
        <v>6126</v>
      </c>
      <c r="Q3982" t="s">
        <v>18145</v>
      </c>
      <c r="R3982" t="s">
        <v>44</v>
      </c>
      <c r="S3982" t="s">
        <v>4527</v>
      </c>
      <c r="T3982" s="3">
        <v>45833</v>
      </c>
      <c r="U3982" s="3">
        <v>45834</v>
      </c>
      <c r="V3982" s="2">
        <v>0</v>
      </c>
      <c r="W3982" t="s">
        <v>44</v>
      </c>
      <c r="X3982" t="s">
        <v>44</v>
      </c>
      <c r="Y3982" t="s">
        <v>18146</v>
      </c>
      <c r="Z3982" t="s">
        <v>3115</v>
      </c>
      <c r="AA3982" t="s">
        <v>4529</v>
      </c>
      <c r="AB3982" t="s">
        <v>4530</v>
      </c>
      <c r="AC3982" t="s">
        <v>89</v>
      </c>
      <c r="AD3982" t="str">
        <f t="shared" si="62"/>
        <v>10-60</v>
      </c>
      <c r="AE3982" t="str">
        <f>VLOOKUP(AD3982,'Main_Sub Desc'!C:D,2,)</f>
        <v>LPC from invoicing</v>
      </c>
      <c r="AF3982" t="str">
        <f>VLOOKUP(VALUE(H3982),'Main_Sub Desc'!F:G,2,)</f>
        <v>Wtr Rev Late Payment</v>
      </c>
      <c r="AG3982">
        <f>IFERROR(VLOOKUP(VALUE(I3982),'PC Mapping'!A:F,6,),"")</f>
        <v>10719</v>
      </c>
      <c r="AH3982" s="13" t="str">
        <f>VLOOKUP(AG3982,'PC Mapping'!L:M,2,)</f>
        <v>All Other Water</v>
      </c>
    </row>
    <row r="3983" spans="1:34" x14ac:dyDescent="0.2">
      <c r="A3983" t="s">
        <v>18147</v>
      </c>
      <c r="B3983" t="s">
        <v>18117</v>
      </c>
      <c r="C3983" t="s">
        <v>4519</v>
      </c>
      <c r="D3983" t="s">
        <v>4520</v>
      </c>
      <c r="E3983" s="3">
        <v>45833</v>
      </c>
      <c r="F3983" t="s">
        <v>44</v>
      </c>
      <c r="G3983" t="s">
        <v>3742</v>
      </c>
      <c r="H3983" t="s">
        <v>3722</v>
      </c>
      <c r="I3983" t="s">
        <v>3752</v>
      </c>
      <c r="J3983" t="s">
        <v>4522</v>
      </c>
      <c r="K3983" s="2">
        <v>-5</v>
      </c>
      <c r="L3983" t="s">
        <v>44</v>
      </c>
      <c r="M3983" s="2">
        <v>-5</v>
      </c>
      <c r="N3983" t="s">
        <v>4523</v>
      </c>
      <c r="O3983" t="s">
        <v>4524</v>
      </c>
      <c r="P3983" t="s">
        <v>6126</v>
      </c>
      <c r="Q3983" t="s">
        <v>18148</v>
      </c>
      <c r="R3983" t="s">
        <v>44</v>
      </c>
      <c r="S3983" t="s">
        <v>4527</v>
      </c>
      <c r="T3983" s="3">
        <v>45833</v>
      </c>
      <c r="U3983" s="3">
        <v>45834</v>
      </c>
      <c r="V3983" s="2">
        <v>0</v>
      </c>
      <c r="W3983" t="s">
        <v>44</v>
      </c>
      <c r="X3983" t="s">
        <v>44</v>
      </c>
      <c r="Y3983" t="s">
        <v>18149</v>
      </c>
      <c r="Z3983" t="s">
        <v>2618</v>
      </c>
      <c r="AA3983" t="s">
        <v>4529</v>
      </c>
      <c r="AB3983" t="s">
        <v>4530</v>
      </c>
      <c r="AC3983" t="s">
        <v>99</v>
      </c>
      <c r="AD3983" t="str">
        <f t="shared" si="62"/>
        <v>10-60</v>
      </c>
      <c r="AE3983" t="str">
        <f>VLOOKUP(AD3983,'Main_Sub Desc'!C:D,2,)</f>
        <v>LPC from invoicing</v>
      </c>
      <c r="AF3983" t="str">
        <f>VLOOKUP(VALUE(H3983),'Main_Sub Desc'!F:G,2,)</f>
        <v>Wtr Rev Late Payment</v>
      </c>
      <c r="AG3983">
        <f>IFERROR(VLOOKUP(VALUE(I3983),'PC Mapping'!A:F,6,),"")</f>
        <v>10719</v>
      </c>
      <c r="AH3983" s="13" t="str">
        <f>VLOOKUP(AG3983,'PC Mapping'!L:M,2,)</f>
        <v>All Other Water</v>
      </c>
    </row>
    <row r="3984" spans="1:34" x14ac:dyDescent="0.2">
      <c r="A3984" t="s">
        <v>18150</v>
      </c>
      <c r="B3984" t="s">
        <v>18125</v>
      </c>
      <c r="C3984" t="s">
        <v>4519</v>
      </c>
      <c r="D3984" t="s">
        <v>4520</v>
      </c>
      <c r="E3984" s="3">
        <v>45833</v>
      </c>
      <c r="F3984" t="s">
        <v>44</v>
      </c>
      <c r="G3984" t="s">
        <v>3742</v>
      </c>
      <c r="H3984" t="s">
        <v>3722</v>
      </c>
      <c r="I3984" t="s">
        <v>3752</v>
      </c>
      <c r="J3984" t="s">
        <v>4522</v>
      </c>
      <c r="K3984" s="2">
        <v>-5</v>
      </c>
      <c r="L3984" t="s">
        <v>44</v>
      </c>
      <c r="M3984" s="2">
        <v>-5</v>
      </c>
      <c r="N3984" t="s">
        <v>4523</v>
      </c>
      <c r="O3984" t="s">
        <v>4524</v>
      </c>
      <c r="P3984" t="s">
        <v>18061</v>
      </c>
      <c r="Q3984" t="s">
        <v>18151</v>
      </c>
      <c r="R3984" t="s">
        <v>44</v>
      </c>
      <c r="S3984" t="s">
        <v>4527</v>
      </c>
      <c r="T3984" s="3">
        <v>45833</v>
      </c>
      <c r="U3984" s="3">
        <v>45834</v>
      </c>
      <c r="V3984" s="2">
        <v>0</v>
      </c>
      <c r="W3984" t="s">
        <v>44</v>
      </c>
      <c r="X3984" t="s">
        <v>44</v>
      </c>
      <c r="Y3984" t="s">
        <v>18063</v>
      </c>
      <c r="Z3984" t="s">
        <v>18064</v>
      </c>
      <c r="AA3984" t="s">
        <v>4529</v>
      </c>
      <c r="AB3984" t="s">
        <v>4530</v>
      </c>
      <c r="AC3984" t="s">
        <v>89</v>
      </c>
      <c r="AD3984" t="str">
        <f t="shared" si="62"/>
        <v>10-60</v>
      </c>
      <c r="AE3984" t="str">
        <f>VLOOKUP(AD3984,'Main_Sub Desc'!C:D,2,)</f>
        <v>LPC from invoicing</v>
      </c>
      <c r="AF3984" t="str">
        <f>VLOOKUP(VALUE(H3984),'Main_Sub Desc'!F:G,2,)</f>
        <v>Wtr Rev Late Payment</v>
      </c>
      <c r="AG3984">
        <f>IFERROR(VLOOKUP(VALUE(I3984),'PC Mapping'!A:F,6,),"")</f>
        <v>10719</v>
      </c>
      <c r="AH3984" s="13" t="str">
        <f>VLOOKUP(AG3984,'PC Mapping'!L:M,2,)</f>
        <v>All Other Water</v>
      </c>
    </row>
    <row r="3985" spans="1:34" x14ac:dyDescent="0.2">
      <c r="A3985" t="s">
        <v>18152</v>
      </c>
      <c r="B3985" t="s">
        <v>18125</v>
      </c>
      <c r="C3985" t="s">
        <v>4519</v>
      </c>
      <c r="D3985" t="s">
        <v>4520</v>
      </c>
      <c r="E3985" s="3">
        <v>45833</v>
      </c>
      <c r="F3985" t="s">
        <v>44</v>
      </c>
      <c r="G3985" t="s">
        <v>3742</v>
      </c>
      <c r="H3985" t="s">
        <v>3722</v>
      </c>
      <c r="I3985" t="s">
        <v>3752</v>
      </c>
      <c r="J3985" t="s">
        <v>4522</v>
      </c>
      <c r="K3985" s="2">
        <v>-5</v>
      </c>
      <c r="L3985" t="s">
        <v>44</v>
      </c>
      <c r="M3985" s="2">
        <v>-5</v>
      </c>
      <c r="N3985" t="s">
        <v>4523</v>
      </c>
      <c r="O3985" t="s">
        <v>4524</v>
      </c>
      <c r="P3985" t="s">
        <v>18153</v>
      </c>
      <c r="Q3985" t="s">
        <v>18154</v>
      </c>
      <c r="R3985" t="s">
        <v>44</v>
      </c>
      <c r="S3985" t="s">
        <v>4527</v>
      </c>
      <c r="T3985" s="3">
        <v>45833</v>
      </c>
      <c r="U3985" s="3">
        <v>45834</v>
      </c>
      <c r="V3985" s="2">
        <v>0</v>
      </c>
      <c r="W3985" t="s">
        <v>44</v>
      </c>
      <c r="X3985" t="s">
        <v>44</v>
      </c>
      <c r="Y3985" t="s">
        <v>18155</v>
      </c>
      <c r="Z3985" t="s">
        <v>2460</v>
      </c>
      <c r="AA3985" t="s">
        <v>4529</v>
      </c>
      <c r="AB3985" t="s">
        <v>4530</v>
      </c>
      <c r="AC3985" t="s">
        <v>89</v>
      </c>
      <c r="AD3985" t="str">
        <f t="shared" si="62"/>
        <v>10-60</v>
      </c>
      <c r="AE3985" t="str">
        <f>VLOOKUP(AD3985,'Main_Sub Desc'!C:D,2,)</f>
        <v>LPC from invoicing</v>
      </c>
      <c r="AF3985" t="str">
        <f>VLOOKUP(VALUE(H3985),'Main_Sub Desc'!F:G,2,)</f>
        <v>Wtr Rev Late Payment</v>
      </c>
      <c r="AG3985">
        <f>IFERROR(VLOOKUP(VALUE(I3985),'PC Mapping'!A:F,6,),"")</f>
        <v>10719</v>
      </c>
      <c r="AH3985" s="13" t="str">
        <f>VLOOKUP(AG3985,'PC Mapping'!L:M,2,)</f>
        <v>All Other Water</v>
      </c>
    </row>
    <row r="3986" spans="1:34" x14ac:dyDescent="0.2">
      <c r="A3986" t="s">
        <v>18156</v>
      </c>
      <c r="B3986" t="s">
        <v>18125</v>
      </c>
      <c r="C3986" t="s">
        <v>4519</v>
      </c>
      <c r="D3986" t="s">
        <v>4520</v>
      </c>
      <c r="E3986" s="3">
        <v>45833</v>
      </c>
      <c r="F3986" t="s">
        <v>44</v>
      </c>
      <c r="G3986" t="s">
        <v>3742</v>
      </c>
      <c r="H3986" t="s">
        <v>3722</v>
      </c>
      <c r="I3986" t="s">
        <v>3752</v>
      </c>
      <c r="J3986" t="s">
        <v>4522</v>
      </c>
      <c r="K3986" s="2">
        <v>-5</v>
      </c>
      <c r="L3986" t="s">
        <v>44</v>
      </c>
      <c r="M3986" s="2">
        <v>-5</v>
      </c>
      <c r="N3986" t="s">
        <v>4523</v>
      </c>
      <c r="O3986" t="s">
        <v>4524</v>
      </c>
      <c r="P3986" t="s">
        <v>9340</v>
      </c>
      <c r="Q3986" t="s">
        <v>18157</v>
      </c>
      <c r="R3986" t="s">
        <v>44</v>
      </c>
      <c r="S3986" t="s">
        <v>4527</v>
      </c>
      <c r="T3986" s="3">
        <v>45833</v>
      </c>
      <c r="U3986" s="3">
        <v>45834</v>
      </c>
      <c r="V3986" s="2">
        <v>0</v>
      </c>
      <c r="W3986" t="s">
        <v>44</v>
      </c>
      <c r="X3986" t="s">
        <v>44</v>
      </c>
      <c r="Y3986" t="s">
        <v>18158</v>
      </c>
      <c r="Z3986" t="s">
        <v>1699</v>
      </c>
      <c r="AA3986" t="s">
        <v>4529</v>
      </c>
      <c r="AB3986" t="s">
        <v>4530</v>
      </c>
      <c r="AC3986" t="s">
        <v>89</v>
      </c>
      <c r="AD3986" t="str">
        <f t="shared" si="62"/>
        <v>10-60</v>
      </c>
      <c r="AE3986" t="str">
        <f>VLOOKUP(AD3986,'Main_Sub Desc'!C:D,2,)</f>
        <v>LPC from invoicing</v>
      </c>
      <c r="AF3986" t="str">
        <f>VLOOKUP(VALUE(H3986),'Main_Sub Desc'!F:G,2,)</f>
        <v>Wtr Rev Late Payment</v>
      </c>
      <c r="AG3986">
        <f>IFERROR(VLOOKUP(VALUE(I3986),'PC Mapping'!A:F,6,),"")</f>
        <v>10719</v>
      </c>
      <c r="AH3986" s="13" t="str">
        <f>VLOOKUP(AG3986,'PC Mapping'!L:M,2,)</f>
        <v>All Other Water</v>
      </c>
    </row>
    <row r="3987" spans="1:34" x14ac:dyDescent="0.2">
      <c r="A3987" t="s">
        <v>18159</v>
      </c>
      <c r="B3987" t="s">
        <v>18125</v>
      </c>
      <c r="C3987" t="s">
        <v>4519</v>
      </c>
      <c r="D3987" t="s">
        <v>4520</v>
      </c>
      <c r="E3987" s="3">
        <v>45833</v>
      </c>
      <c r="F3987" t="s">
        <v>44</v>
      </c>
      <c r="G3987" t="s">
        <v>3742</v>
      </c>
      <c r="H3987" t="s">
        <v>3722</v>
      </c>
      <c r="I3987" t="s">
        <v>3752</v>
      </c>
      <c r="J3987" t="s">
        <v>4522</v>
      </c>
      <c r="K3987" s="2">
        <v>-14.84</v>
      </c>
      <c r="L3987" t="s">
        <v>44</v>
      </c>
      <c r="M3987" s="2">
        <v>-14.84</v>
      </c>
      <c r="N3987" t="s">
        <v>4523</v>
      </c>
      <c r="O3987" t="s">
        <v>4524</v>
      </c>
      <c r="P3987" t="s">
        <v>16111</v>
      </c>
      <c r="Q3987" t="s">
        <v>18160</v>
      </c>
      <c r="R3987" t="s">
        <v>44</v>
      </c>
      <c r="S3987" t="s">
        <v>4527</v>
      </c>
      <c r="T3987" s="3">
        <v>45833</v>
      </c>
      <c r="U3987" s="3">
        <v>45834</v>
      </c>
      <c r="V3987" s="2">
        <v>0</v>
      </c>
      <c r="W3987" t="s">
        <v>44</v>
      </c>
      <c r="X3987" t="s">
        <v>44</v>
      </c>
      <c r="Y3987" t="s">
        <v>18161</v>
      </c>
      <c r="Z3987" t="s">
        <v>2217</v>
      </c>
      <c r="AA3987" t="s">
        <v>4529</v>
      </c>
      <c r="AB3987" t="s">
        <v>4530</v>
      </c>
      <c r="AC3987" t="s">
        <v>89</v>
      </c>
      <c r="AD3987" t="str">
        <f t="shared" si="62"/>
        <v>10-60</v>
      </c>
      <c r="AE3987" t="str">
        <f>VLOOKUP(AD3987,'Main_Sub Desc'!C:D,2,)</f>
        <v>LPC from invoicing</v>
      </c>
      <c r="AF3987" t="str">
        <f>VLOOKUP(VALUE(H3987),'Main_Sub Desc'!F:G,2,)</f>
        <v>Wtr Rev Late Payment</v>
      </c>
      <c r="AG3987">
        <f>IFERROR(VLOOKUP(VALUE(I3987),'PC Mapping'!A:F,6,),"")</f>
        <v>10719</v>
      </c>
      <c r="AH3987" s="13" t="str">
        <f>VLOOKUP(AG3987,'PC Mapping'!L:M,2,)</f>
        <v>All Other Water</v>
      </c>
    </row>
    <row r="3988" spans="1:34" x14ac:dyDescent="0.2">
      <c r="A3988" t="s">
        <v>18162</v>
      </c>
      <c r="B3988" t="s">
        <v>18117</v>
      </c>
      <c r="C3988" t="s">
        <v>4519</v>
      </c>
      <c r="D3988" t="s">
        <v>4520</v>
      </c>
      <c r="E3988" s="3">
        <v>45833</v>
      </c>
      <c r="F3988" t="s">
        <v>44</v>
      </c>
      <c r="G3988" t="s">
        <v>3742</v>
      </c>
      <c r="H3988" t="s">
        <v>3722</v>
      </c>
      <c r="I3988" t="s">
        <v>3752</v>
      </c>
      <c r="J3988" t="s">
        <v>4522</v>
      </c>
      <c r="K3988" s="2">
        <v>-5</v>
      </c>
      <c r="L3988" t="s">
        <v>44</v>
      </c>
      <c r="M3988" s="2">
        <v>-5</v>
      </c>
      <c r="N3988" t="s">
        <v>4523</v>
      </c>
      <c r="O3988" t="s">
        <v>4524</v>
      </c>
      <c r="P3988" t="s">
        <v>8828</v>
      </c>
      <c r="Q3988" t="s">
        <v>18163</v>
      </c>
      <c r="R3988" t="s">
        <v>44</v>
      </c>
      <c r="S3988" t="s">
        <v>4527</v>
      </c>
      <c r="T3988" s="3">
        <v>45833</v>
      </c>
      <c r="U3988" s="3">
        <v>45834</v>
      </c>
      <c r="V3988" s="2">
        <v>0</v>
      </c>
      <c r="W3988" t="s">
        <v>44</v>
      </c>
      <c r="X3988" t="s">
        <v>44</v>
      </c>
      <c r="Y3988" t="s">
        <v>18164</v>
      </c>
      <c r="Z3988" t="s">
        <v>3446</v>
      </c>
      <c r="AA3988" t="s">
        <v>4529</v>
      </c>
      <c r="AB3988" t="s">
        <v>4530</v>
      </c>
      <c r="AC3988" t="s">
        <v>89</v>
      </c>
      <c r="AD3988" t="str">
        <f t="shared" si="62"/>
        <v>10-60</v>
      </c>
      <c r="AE3988" t="str">
        <f>VLOOKUP(AD3988,'Main_Sub Desc'!C:D,2,)</f>
        <v>LPC from invoicing</v>
      </c>
      <c r="AF3988" t="str">
        <f>VLOOKUP(VALUE(H3988),'Main_Sub Desc'!F:G,2,)</f>
        <v>Wtr Rev Late Payment</v>
      </c>
      <c r="AG3988">
        <f>IFERROR(VLOOKUP(VALUE(I3988),'PC Mapping'!A:F,6,),"")</f>
        <v>10719</v>
      </c>
      <c r="AH3988" s="13" t="str">
        <f>VLOOKUP(AG3988,'PC Mapping'!L:M,2,)</f>
        <v>All Other Water</v>
      </c>
    </row>
    <row r="3989" spans="1:34" x14ac:dyDescent="0.2">
      <c r="A3989" t="s">
        <v>18165</v>
      </c>
      <c r="B3989" t="s">
        <v>18117</v>
      </c>
      <c r="C3989" t="s">
        <v>4519</v>
      </c>
      <c r="D3989" t="s">
        <v>4520</v>
      </c>
      <c r="E3989" s="3">
        <v>45833</v>
      </c>
      <c r="F3989" t="s">
        <v>44</v>
      </c>
      <c r="G3989" t="s">
        <v>3742</v>
      </c>
      <c r="H3989" t="s">
        <v>3722</v>
      </c>
      <c r="I3989" t="s">
        <v>3752</v>
      </c>
      <c r="J3989" t="s">
        <v>4522</v>
      </c>
      <c r="K3989" s="2">
        <v>-5</v>
      </c>
      <c r="L3989" t="s">
        <v>44</v>
      </c>
      <c r="M3989" s="2">
        <v>-5</v>
      </c>
      <c r="N3989" t="s">
        <v>4523</v>
      </c>
      <c r="O3989" t="s">
        <v>4524</v>
      </c>
      <c r="P3989" t="s">
        <v>6185</v>
      </c>
      <c r="Q3989" t="s">
        <v>18166</v>
      </c>
      <c r="R3989" t="s">
        <v>44</v>
      </c>
      <c r="S3989" t="s">
        <v>4527</v>
      </c>
      <c r="T3989" s="3">
        <v>45833</v>
      </c>
      <c r="U3989" s="3">
        <v>45834</v>
      </c>
      <c r="V3989" s="2">
        <v>0</v>
      </c>
      <c r="W3989" t="s">
        <v>44</v>
      </c>
      <c r="X3989" t="s">
        <v>44</v>
      </c>
      <c r="Y3989" t="s">
        <v>18167</v>
      </c>
      <c r="Z3989" t="s">
        <v>18168</v>
      </c>
      <c r="AA3989" t="s">
        <v>4529</v>
      </c>
      <c r="AB3989" t="s">
        <v>4530</v>
      </c>
      <c r="AC3989" t="s">
        <v>99</v>
      </c>
      <c r="AD3989" t="str">
        <f t="shared" si="62"/>
        <v>10-60</v>
      </c>
      <c r="AE3989" t="str">
        <f>VLOOKUP(AD3989,'Main_Sub Desc'!C:D,2,)</f>
        <v>LPC from invoicing</v>
      </c>
      <c r="AF3989" t="str">
        <f>VLOOKUP(VALUE(H3989),'Main_Sub Desc'!F:G,2,)</f>
        <v>Wtr Rev Late Payment</v>
      </c>
      <c r="AG3989">
        <f>IFERROR(VLOOKUP(VALUE(I3989),'PC Mapping'!A:F,6,),"")</f>
        <v>10719</v>
      </c>
      <c r="AH3989" s="13" t="str">
        <f>VLOOKUP(AG3989,'PC Mapping'!L:M,2,)</f>
        <v>All Other Water</v>
      </c>
    </row>
    <row r="3990" spans="1:34" x14ac:dyDescent="0.2">
      <c r="A3990" t="s">
        <v>18169</v>
      </c>
      <c r="B3990" t="s">
        <v>18170</v>
      </c>
      <c r="C3990" t="s">
        <v>4519</v>
      </c>
      <c r="D3990" t="s">
        <v>4520</v>
      </c>
      <c r="E3990" s="3">
        <v>45834</v>
      </c>
      <c r="F3990" t="s">
        <v>44</v>
      </c>
      <c r="G3990" t="s">
        <v>3742</v>
      </c>
      <c r="H3990" t="s">
        <v>3722</v>
      </c>
      <c r="I3990" t="s">
        <v>3752</v>
      </c>
      <c r="J3990" t="s">
        <v>4522</v>
      </c>
      <c r="K3990" s="2">
        <v>-5</v>
      </c>
      <c r="L3990" t="s">
        <v>44</v>
      </c>
      <c r="M3990" s="2">
        <v>-5</v>
      </c>
      <c r="N3990" t="s">
        <v>4523</v>
      </c>
      <c r="O3990" t="s">
        <v>4524</v>
      </c>
      <c r="P3990" t="s">
        <v>18171</v>
      </c>
      <c r="Q3990" t="s">
        <v>18172</v>
      </c>
      <c r="R3990" t="s">
        <v>44</v>
      </c>
      <c r="S3990" t="s">
        <v>4527</v>
      </c>
      <c r="T3990" s="3">
        <v>45834</v>
      </c>
      <c r="U3990" s="3">
        <v>45835</v>
      </c>
      <c r="V3990" s="2">
        <v>0</v>
      </c>
      <c r="W3990" t="s">
        <v>44</v>
      </c>
      <c r="X3990" t="s">
        <v>44</v>
      </c>
      <c r="Y3990" t="s">
        <v>18173</v>
      </c>
      <c r="Z3990" t="s">
        <v>18174</v>
      </c>
      <c r="AA3990" t="s">
        <v>4529</v>
      </c>
      <c r="AB3990" t="s">
        <v>4530</v>
      </c>
      <c r="AC3990" t="s">
        <v>99</v>
      </c>
      <c r="AD3990" t="str">
        <f t="shared" si="62"/>
        <v>10-60</v>
      </c>
      <c r="AE3990" t="str">
        <f>VLOOKUP(AD3990,'Main_Sub Desc'!C:D,2,)</f>
        <v>LPC from invoicing</v>
      </c>
      <c r="AF3990" t="str">
        <f>VLOOKUP(VALUE(H3990),'Main_Sub Desc'!F:G,2,)</f>
        <v>Wtr Rev Late Payment</v>
      </c>
      <c r="AG3990">
        <f>IFERROR(VLOOKUP(VALUE(I3990),'PC Mapping'!A:F,6,),"")</f>
        <v>10719</v>
      </c>
      <c r="AH3990" s="13" t="str">
        <f>VLOOKUP(AG3990,'PC Mapping'!L:M,2,)</f>
        <v>All Other Water</v>
      </c>
    </row>
    <row r="3991" spans="1:34" x14ac:dyDescent="0.2">
      <c r="A3991" t="s">
        <v>18175</v>
      </c>
      <c r="B3991" t="s">
        <v>18170</v>
      </c>
      <c r="C3991" t="s">
        <v>4519</v>
      </c>
      <c r="D3991" t="s">
        <v>4520</v>
      </c>
      <c r="E3991" s="3">
        <v>45834</v>
      </c>
      <c r="F3991" t="s">
        <v>44</v>
      </c>
      <c r="G3991" t="s">
        <v>3742</v>
      </c>
      <c r="H3991" t="s">
        <v>3722</v>
      </c>
      <c r="I3991" t="s">
        <v>3752</v>
      </c>
      <c r="J3991" t="s">
        <v>4522</v>
      </c>
      <c r="K3991" s="2">
        <v>-5</v>
      </c>
      <c r="L3991" t="s">
        <v>44</v>
      </c>
      <c r="M3991" s="2">
        <v>-5</v>
      </c>
      <c r="N3991" t="s">
        <v>4523</v>
      </c>
      <c r="O3991" t="s">
        <v>4524</v>
      </c>
      <c r="P3991" t="s">
        <v>14792</v>
      </c>
      <c r="Q3991" t="s">
        <v>18176</v>
      </c>
      <c r="R3991" t="s">
        <v>44</v>
      </c>
      <c r="S3991" t="s">
        <v>4527</v>
      </c>
      <c r="T3991" s="3">
        <v>45834</v>
      </c>
      <c r="U3991" s="3">
        <v>45835</v>
      </c>
      <c r="V3991" s="2">
        <v>0</v>
      </c>
      <c r="W3991" t="s">
        <v>44</v>
      </c>
      <c r="X3991" t="s">
        <v>44</v>
      </c>
      <c r="Y3991" t="s">
        <v>18177</v>
      </c>
      <c r="Z3991" t="s">
        <v>2509</v>
      </c>
      <c r="AA3991" t="s">
        <v>4529</v>
      </c>
      <c r="AB3991" t="s">
        <v>4530</v>
      </c>
      <c r="AC3991" t="s">
        <v>89</v>
      </c>
      <c r="AD3991" t="str">
        <f t="shared" si="62"/>
        <v>10-60</v>
      </c>
      <c r="AE3991" t="str">
        <f>VLOOKUP(AD3991,'Main_Sub Desc'!C:D,2,)</f>
        <v>LPC from invoicing</v>
      </c>
      <c r="AF3991" t="str">
        <f>VLOOKUP(VALUE(H3991),'Main_Sub Desc'!F:G,2,)</f>
        <v>Wtr Rev Late Payment</v>
      </c>
      <c r="AG3991">
        <f>IFERROR(VLOOKUP(VALUE(I3991),'PC Mapping'!A:F,6,),"")</f>
        <v>10719</v>
      </c>
      <c r="AH3991" s="13" t="str">
        <f>VLOOKUP(AG3991,'PC Mapping'!L:M,2,)</f>
        <v>All Other Water</v>
      </c>
    </row>
    <row r="3992" spans="1:34" x14ac:dyDescent="0.2">
      <c r="A3992" t="s">
        <v>18178</v>
      </c>
      <c r="B3992" t="s">
        <v>18170</v>
      </c>
      <c r="C3992" t="s">
        <v>4519</v>
      </c>
      <c r="D3992" t="s">
        <v>4520</v>
      </c>
      <c r="E3992" s="3">
        <v>45834</v>
      </c>
      <c r="F3992" t="s">
        <v>44</v>
      </c>
      <c r="G3992" t="s">
        <v>3742</v>
      </c>
      <c r="H3992" t="s">
        <v>3722</v>
      </c>
      <c r="I3992" t="s">
        <v>3752</v>
      </c>
      <c r="J3992" t="s">
        <v>4522</v>
      </c>
      <c r="K3992" s="2">
        <v>-5</v>
      </c>
      <c r="L3992" t="s">
        <v>44</v>
      </c>
      <c r="M3992" s="2">
        <v>-5</v>
      </c>
      <c r="N3992" t="s">
        <v>4523</v>
      </c>
      <c r="O3992" t="s">
        <v>4524</v>
      </c>
      <c r="P3992" t="s">
        <v>17074</v>
      </c>
      <c r="Q3992" t="s">
        <v>18179</v>
      </c>
      <c r="R3992" t="s">
        <v>44</v>
      </c>
      <c r="S3992" t="s">
        <v>4527</v>
      </c>
      <c r="T3992" s="3">
        <v>45834</v>
      </c>
      <c r="U3992" s="3">
        <v>45835</v>
      </c>
      <c r="V3992" s="2">
        <v>0</v>
      </c>
      <c r="W3992" t="s">
        <v>44</v>
      </c>
      <c r="X3992" t="s">
        <v>44</v>
      </c>
      <c r="Y3992" t="s">
        <v>18180</v>
      </c>
      <c r="Z3992" t="s">
        <v>3001</v>
      </c>
      <c r="AA3992" t="s">
        <v>4529</v>
      </c>
      <c r="AB3992" t="s">
        <v>4530</v>
      </c>
      <c r="AC3992" t="s">
        <v>89</v>
      </c>
      <c r="AD3992" t="str">
        <f t="shared" si="62"/>
        <v>10-60</v>
      </c>
      <c r="AE3992" t="str">
        <f>VLOOKUP(AD3992,'Main_Sub Desc'!C:D,2,)</f>
        <v>LPC from invoicing</v>
      </c>
      <c r="AF3992" t="str">
        <f>VLOOKUP(VALUE(H3992),'Main_Sub Desc'!F:G,2,)</f>
        <v>Wtr Rev Late Payment</v>
      </c>
      <c r="AG3992">
        <f>IFERROR(VLOOKUP(VALUE(I3992),'PC Mapping'!A:F,6,),"")</f>
        <v>10719</v>
      </c>
      <c r="AH3992" s="13" t="str">
        <f>VLOOKUP(AG3992,'PC Mapping'!L:M,2,)</f>
        <v>All Other Water</v>
      </c>
    </row>
    <row r="3993" spans="1:34" x14ac:dyDescent="0.2">
      <c r="A3993" t="s">
        <v>18181</v>
      </c>
      <c r="B3993" t="s">
        <v>18170</v>
      </c>
      <c r="C3993" t="s">
        <v>4519</v>
      </c>
      <c r="D3993" t="s">
        <v>4520</v>
      </c>
      <c r="E3993" s="3">
        <v>45834</v>
      </c>
      <c r="F3993" t="s">
        <v>44</v>
      </c>
      <c r="G3993" t="s">
        <v>3742</v>
      </c>
      <c r="H3993" t="s">
        <v>3722</v>
      </c>
      <c r="I3993" t="s">
        <v>3752</v>
      </c>
      <c r="J3993" t="s">
        <v>4522</v>
      </c>
      <c r="K3993" s="2">
        <v>-13.01</v>
      </c>
      <c r="L3993" t="s">
        <v>44</v>
      </c>
      <c r="M3993" s="2">
        <v>-13.01</v>
      </c>
      <c r="N3993" t="s">
        <v>4523</v>
      </c>
      <c r="O3993" t="s">
        <v>4524</v>
      </c>
      <c r="P3993" t="s">
        <v>7755</v>
      </c>
      <c r="Q3993" t="s">
        <v>18182</v>
      </c>
      <c r="R3993" t="s">
        <v>44</v>
      </c>
      <c r="S3993" t="s">
        <v>4527</v>
      </c>
      <c r="T3993" s="3">
        <v>45834</v>
      </c>
      <c r="U3993" s="3">
        <v>45835</v>
      </c>
      <c r="V3993" s="2">
        <v>0</v>
      </c>
      <c r="W3993" t="s">
        <v>44</v>
      </c>
      <c r="X3993" t="s">
        <v>44</v>
      </c>
      <c r="Y3993" t="s">
        <v>18183</v>
      </c>
      <c r="Z3993" t="s">
        <v>3240</v>
      </c>
      <c r="AA3993" t="s">
        <v>4529</v>
      </c>
      <c r="AB3993" t="s">
        <v>4530</v>
      </c>
      <c r="AC3993" t="s">
        <v>89</v>
      </c>
      <c r="AD3993" t="str">
        <f t="shared" si="62"/>
        <v>10-60</v>
      </c>
      <c r="AE3993" t="str">
        <f>VLOOKUP(AD3993,'Main_Sub Desc'!C:D,2,)</f>
        <v>LPC from invoicing</v>
      </c>
      <c r="AF3993" t="str">
        <f>VLOOKUP(VALUE(H3993),'Main_Sub Desc'!F:G,2,)</f>
        <v>Wtr Rev Late Payment</v>
      </c>
      <c r="AG3993">
        <f>IFERROR(VLOOKUP(VALUE(I3993),'PC Mapping'!A:F,6,),"")</f>
        <v>10719</v>
      </c>
      <c r="AH3993" s="13" t="str">
        <f>VLOOKUP(AG3993,'PC Mapping'!L:M,2,)</f>
        <v>All Other Water</v>
      </c>
    </row>
    <row r="3994" spans="1:34" x14ac:dyDescent="0.2">
      <c r="A3994" t="s">
        <v>18184</v>
      </c>
      <c r="B3994" t="s">
        <v>18185</v>
      </c>
      <c r="C3994" t="s">
        <v>4519</v>
      </c>
      <c r="D3994" t="s">
        <v>4520</v>
      </c>
      <c r="E3994" s="3">
        <v>45838</v>
      </c>
      <c r="F3994" t="s">
        <v>44</v>
      </c>
      <c r="G3994" t="s">
        <v>3742</v>
      </c>
      <c r="H3994" t="s">
        <v>3716</v>
      </c>
      <c r="I3994" t="s">
        <v>4534</v>
      </c>
      <c r="J3994" t="s">
        <v>4522</v>
      </c>
      <c r="K3994" s="2">
        <v>-5</v>
      </c>
      <c r="L3994" t="s">
        <v>44</v>
      </c>
      <c r="M3994" s="2">
        <v>-5</v>
      </c>
      <c r="N3994" t="s">
        <v>4523</v>
      </c>
      <c r="O3994" t="s">
        <v>4524</v>
      </c>
      <c r="P3994" t="s">
        <v>18186</v>
      </c>
      <c r="Q3994" t="s">
        <v>18187</v>
      </c>
      <c r="R3994" t="s">
        <v>44</v>
      </c>
      <c r="S3994" t="s">
        <v>4527</v>
      </c>
      <c r="T3994" s="3">
        <v>45838</v>
      </c>
      <c r="U3994" s="3">
        <v>45839</v>
      </c>
      <c r="V3994" s="2">
        <v>0</v>
      </c>
      <c r="W3994" t="s">
        <v>44</v>
      </c>
      <c r="X3994" t="s">
        <v>44</v>
      </c>
      <c r="Y3994" t="s">
        <v>18188</v>
      </c>
      <c r="Z3994" t="s">
        <v>1088</v>
      </c>
      <c r="AA3994" t="s">
        <v>4529</v>
      </c>
      <c r="AB3994" t="s">
        <v>4530</v>
      </c>
      <c r="AC3994" t="s">
        <v>89</v>
      </c>
      <c r="AD3994" t="str">
        <f t="shared" si="62"/>
        <v>10-60</v>
      </c>
      <c r="AE3994" t="str">
        <f>VLOOKUP(AD3994,'Main_Sub Desc'!C:D,2,)</f>
        <v>LPC from invoicing</v>
      </c>
      <c r="AF3994" t="str">
        <f>VLOOKUP(VALUE(H3994),'Main_Sub Desc'!F:G,2,)</f>
        <v>Wst Rev Late Payment</v>
      </c>
      <c r="AG3994">
        <f>IFERROR(VLOOKUP(VALUE(I3994),'PC Mapping'!A:F,6,),"")</f>
        <v>10514</v>
      </c>
      <c r="AH3994" s="13" t="str">
        <f>VLOOKUP(AG3994,'PC Mapping'!L:M,2,)</f>
        <v>Bolivar Sewer</v>
      </c>
    </row>
    <row r="3995" spans="1:34" x14ac:dyDescent="0.2">
      <c r="A3995" t="s">
        <v>18184</v>
      </c>
      <c r="B3995" t="s">
        <v>18185</v>
      </c>
      <c r="C3995" t="s">
        <v>4519</v>
      </c>
      <c r="D3995" t="s">
        <v>4520</v>
      </c>
      <c r="E3995" s="3">
        <v>45838</v>
      </c>
      <c r="F3995" t="s">
        <v>44</v>
      </c>
      <c r="G3995" t="s">
        <v>3742</v>
      </c>
      <c r="H3995" t="s">
        <v>3722</v>
      </c>
      <c r="I3995" t="s">
        <v>4538</v>
      </c>
      <c r="J3995" t="s">
        <v>4522</v>
      </c>
      <c r="K3995" s="2">
        <v>-5</v>
      </c>
      <c r="L3995" t="s">
        <v>44</v>
      </c>
      <c r="M3995" s="2">
        <v>-5</v>
      </c>
      <c r="N3995" t="s">
        <v>4523</v>
      </c>
      <c r="O3995" t="s">
        <v>4524</v>
      </c>
      <c r="P3995" t="s">
        <v>18186</v>
      </c>
      <c r="Q3995" t="s">
        <v>18189</v>
      </c>
      <c r="R3995" t="s">
        <v>44</v>
      </c>
      <c r="S3995" t="s">
        <v>4527</v>
      </c>
      <c r="T3995" s="3">
        <v>45838</v>
      </c>
      <c r="U3995" s="3">
        <v>45839</v>
      </c>
      <c r="V3995" s="2">
        <v>0</v>
      </c>
      <c r="W3995" t="s">
        <v>44</v>
      </c>
      <c r="X3995" t="s">
        <v>44</v>
      </c>
      <c r="Y3995" t="s">
        <v>18190</v>
      </c>
      <c r="Z3995" t="s">
        <v>1088</v>
      </c>
      <c r="AA3995" t="s">
        <v>4529</v>
      </c>
      <c r="AB3995" t="s">
        <v>4530</v>
      </c>
      <c r="AC3995" t="s">
        <v>89</v>
      </c>
      <c r="AD3995" t="str">
        <f t="shared" si="62"/>
        <v>10-60</v>
      </c>
      <c r="AE3995" t="str">
        <f>VLOOKUP(AD3995,'Main_Sub Desc'!C:D,2,)</f>
        <v>LPC from invoicing</v>
      </c>
      <c r="AF3995" t="str">
        <f>VLOOKUP(VALUE(H3995),'Main_Sub Desc'!F:G,2,)</f>
        <v>Wtr Rev Late Payment</v>
      </c>
      <c r="AG3995">
        <f>IFERROR(VLOOKUP(VALUE(I3995),'PC Mapping'!A:F,6,),"")</f>
        <v>10469</v>
      </c>
      <c r="AH3995" s="13" t="str">
        <f>VLOOKUP(AG3995,'PC Mapping'!L:M,2,)</f>
        <v>Bolivar Water</v>
      </c>
    </row>
    <row r="3996" spans="1:34" x14ac:dyDescent="0.2">
      <c r="A3996" t="s">
        <v>18191</v>
      </c>
      <c r="B3996" t="s">
        <v>18192</v>
      </c>
      <c r="C3996" t="s">
        <v>4519</v>
      </c>
      <c r="D3996" t="s">
        <v>4520</v>
      </c>
      <c r="E3996" s="3">
        <v>45838</v>
      </c>
      <c r="F3996" t="s">
        <v>44</v>
      </c>
      <c r="G3996" t="s">
        <v>3742</v>
      </c>
      <c r="H3996" t="s">
        <v>3722</v>
      </c>
      <c r="I3996" t="s">
        <v>4538</v>
      </c>
      <c r="J3996" t="s">
        <v>4522</v>
      </c>
      <c r="K3996" s="2">
        <v>-5</v>
      </c>
      <c r="L3996" t="s">
        <v>44</v>
      </c>
      <c r="M3996" s="2">
        <v>-5</v>
      </c>
      <c r="N3996" t="s">
        <v>4523</v>
      </c>
      <c r="O3996" t="s">
        <v>4524</v>
      </c>
      <c r="P3996" t="s">
        <v>4573</v>
      </c>
      <c r="Q3996" t="s">
        <v>18193</v>
      </c>
      <c r="R3996" t="s">
        <v>44</v>
      </c>
      <c r="S3996" t="s">
        <v>4527</v>
      </c>
      <c r="T3996" s="3">
        <v>45838</v>
      </c>
      <c r="U3996" s="3">
        <v>45839</v>
      </c>
      <c r="V3996" s="2">
        <v>0</v>
      </c>
      <c r="W3996" t="s">
        <v>44</v>
      </c>
      <c r="X3996" t="s">
        <v>44</v>
      </c>
      <c r="Y3996" t="s">
        <v>18194</v>
      </c>
      <c r="Z3996" t="s">
        <v>18195</v>
      </c>
      <c r="AA3996" t="s">
        <v>4529</v>
      </c>
      <c r="AB3996" t="s">
        <v>4530</v>
      </c>
      <c r="AC3996" t="s">
        <v>89</v>
      </c>
      <c r="AD3996" t="str">
        <f t="shared" si="62"/>
        <v>10-60</v>
      </c>
      <c r="AE3996" t="str">
        <f>VLOOKUP(AD3996,'Main_Sub Desc'!C:D,2,)</f>
        <v>LPC from invoicing</v>
      </c>
      <c r="AF3996" t="str">
        <f>VLOOKUP(VALUE(H3996),'Main_Sub Desc'!F:G,2,)</f>
        <v>Wtr Rev Late Payment</v>
      </c>
      <c r="AG3996">
        <f>IFERROR(VLOOKUP(VALUE(I3996),'PC Mapping'!A:F,6,),"")</f>
        <v>10469</v>
      </c>
      <c r="AH3996" s="13" t="str">
        <f>VLOOKUP(AG3996,'PC Mapping'!L:M,2,)</f>
        <v>Bolivar Water</v>
      </c>
    </row>
    <row r="3997" spans="1:34" x14ac:dyDescent="0.2">
      <c r="A3997" t="s">
        <v>18191</v>
      </c>
      <c r="B3997" t="s">
        <v>18192</v>
      </c>
      <c r="C3997" t="s">
        <v>4519</v>
      </c>
      <c r="D3997" t="s">
        <v>4520</v>
      </c>
      <c r="E3997" s="3">
        <v>45838</v>
      </c>
      <c r="F3997" t="s">
        <v>44</v>
      </c>
      <c r="G3997" t="s">
        <v>3742</v>
      </c>
      <c r="H3997" t="s">
        <v>3716</v>
      </c>
      <c r="I3997" t="s">
        <v>4534</v>
      </c>
      <c r="J3997" t="s">
        <v>4522</v>
      </c>
      <c r="K3997" s="2">
        <v>-5</v>
      </c>
      <c r="L3997" t="s">
        <v>44</v>
      </c>
      <c r="M3997" s="2">
        <v>-5</v>
      </c>
      <c r="N3997" t="s">
        <v>4523</v>
      </c>
      <c r="O3997" t="s">
        <v>4524</v>
      </c>
      <c r="P3997" t="s">
        <v>4573</v>
      </c>
      <c r="Q3997" t="s">
        <v>18196</v>
      </c>
      <c r="R3997" t="s">
        <v>44</v>
      </c>
      <c r="S3997" t="s">
        <v>4527</v>
      </c>
      <c r="T3997" s="3">
        <v>45838</v>
      </c>
      <c r="U3997" s="3">
        <v>45839</v>
      </c>
      <c r="V3997" s="2">
        <v>0</v>
      </c>
      <c r="W3997" t="s">
        <v>44</v>
      </c>
      <c r="X3997" t="s">
        <v>44</v>
      </c>
      <c r="Y3997" t="s">
        <v>18197</v>
      </c>
      <c r="Z3997" t="s">
        <v>18195</v>
      </c>
      <c r="AA3997" t="s">
        <v>4529</v>
      </c>
      <c r="AB3997" t="s">
        <v>4530</v>
      </c>
      <c r="AC3997" t="s">
        <v>89</v>
      </c>
      <c r="AD3997" t="str">
        <f t="shared" si="62"/>
        <v>10-60</v>
      </c>
      <c r="AE3997" t="str">
        <f>VLOOKUP(AD3997,'Main_Sub Desc'!C:D,2,)</f>
        <v>LPC from invoicing</v>
      </c>
      <c r="AF3997" t="str">
        <f>VLOOKUP(VALUE(H3997),'Main_Sub Desc'!F:G,2,)</f>
        <v>Wst Rev Late Payment</v>
      </c>
      <c r="AG3997">
        <f>IFERROR(VLOOKUP(VALUE(I3997),'PC Mapping'!A:F,6,),"")</f>
        <v>10514</v>
      </c>
      <c r="AH3997" s="13" t="str">
        <f>VLOOKUP(AG3997,'PC Mapping'!L:M,2,)</f>
        <v>Bolivar Sewer</v>
      </c>
    </row>
    <row r="3998" spans="1:34" x14ac:dyDescent="0.2">
      <c r="A3998" t="s">
        <v>18198</v>
      </c>
      <c r="B3998" t="s">
        <v>18192</v>
      </c>
      <c r="C3998" t="s">
        <v>4519</v>
      </c>
      <c r="D3998" t="s">
        <v>4520</v>
      </c>
      <c r="E3998" s="3">
        <v>45838</v>
      </c>
      <c r="F3998" t="s">
        <v>44</v>
      </c>
      <c r="G3998" t="s">
        <v>3742</v>
      </c>
      <c r="H3998" t="s">
        <v>3722</v>
      </c>
      <c r="I3998" t="s">
        <v>4538</v>
      </c>
      <c r="J3998" t="s">
        <v>4522</v>
      </c>
      <c r="K3998" s="2">
        <v>-10.79</v>
      </c>
      <c r="L3998" t="s">
        <v>44</v>
      </c>
      <c r="M3998" s="2">
        <v>-10.79</v>
      </c>
      <c r="N3998" t="s">
        <v>4523</v>
      </c>
      <c r="O3998" t="s">
        <v>4524</v>
      </c>
      <c r="P3998" t="s">
        <v>8935</v>
      </c>
      <c r="Q3998" t="s">
        <v>18199</v>
      </c>
      <c r="R3998" t="s">
        <v>44</v>
      </c>
      <c r="S3998" t="s">
        <v>4527</v>
      </c>
      <c r="T3998" s="3">
        <v>45838</v>
      </c>
      <c r="U3998" s="3">
        <v>45839</v>
      </c>
      <c r="V3998" s="2">
        <v>0</v>
      </c>
      <c r="W3998" t="s">
        <v>44</v>
      </c>
      <c r="X3998" t="s">
        <v>44</v>
      </c>
      <c r="Y3998" t="s">
        <v>18200</v>
      </c>
      <c r="Z3998" t="s">
        <v>1286</v>
      </c>
      <c r="AA3998" t="s">
        <v>4529</v>
      </c>
      <c r="AB3998" t="s">
        <v>4530</v>
      </c>
      <c r="AC3998" t="s">
        <v>89</v>
      </c>
      <c r="AD3998" t="str">
        <f t="shared" si="62"/>
        <v>10-60</v>
      </c>
      <c r="AE3998" t="str">
        <f>VLOOKUP(AD3998,'Main_Sub Desc'!C:D,2,)</f>
        <v>LPC from invoicing</v>
      </c>
      <c r="AF3998" t="str">
        <f>VLOOKUP(VALUE(H3998),'Main_Sub Desc'!F:G,2,)</f>
        <v>Wtr Rev Late Payment</v>
      </c>
      <c r="AG3998">
        <f>IFERROR(VLOOKUP(VALUE(I3998),'PC Mapping'!A:F,6,),"")</f>
        <v>10469</v>
      </c>
      <c r="AH3998" s="13" t="str">
        <f>VLOOKUP(AG3998,'PC Mapping'!L:M,2,)</f>
        <v>Bolivar Water</v>
      </c>
    </row>
    <row r="3999" spans="1:34" x14ac:dyDescent="0.2">
      <c r="A3999" t="s">
        <v>18198</v>
      </c>
      <c r="B3999" t="s">
        <v>18192</v>
      </c>
      <c r="C3999" t="s">
        <v>4519</v>
      </c>
      <c r="D3999" t="s">
        <v>4520</v>
      </c>
      <c r="E3999" s="3">
        <v>45838</v>
      </c>
      <c r="F3999" t="s">
        <v>44</v>
      </c>
      <c r="G3999" t="s">
        <v>3742</v>
      </c>
      <c r="H3999" t="s">
        <v>3716</v>
      </c>
      <c r="I3999" t="s">
        <v>4534</v>
      </c>
      <c r="J3999" t="s">
        <v>4522</v>
      </c>
      <c r="K3999" s="2">
        <v>-15.22</v>
      </c>
      <c r="L3999" t="s">
        <v>44</v>
      </c>
      <c r="M3999" s="2">
        <v>-15.22</v>
      </c>
      <c r="N3999" t="s">
        <v>4523</v>
      </c>
      <c r="O3999" t="s">
        <v>4524</v>
      </c>
      <c r="P3999" t="s">
        <v>8935</v>
      </c>
      <c r="Q3999" t="s">
        <v>18201</v>
      </c>
      <c r="R3999" t="s">
        <v>44</v>
      </c>
      <c r="S3999" t="s">
        <v>4527</v>
      </c>
      <c r="T3999" s="3">
        <v>45838</v>
      </c>
      <c r="U3999" s="3">
        <v>45839</v>
      </c>
      <c r="V3999" s="2">
        <v>0</v>
      </c>
      <c r="W3999" t="s">
        <v>44</v>
      </c>
      <c r="X3999" t="s">
        <v>44</v>
      </c>
      <c r="Y3999" t="s">
        <v>18202</v>
      </c>
      <c r="Z3999" t="s">
        <v>1286</v>
      </c>
      <c r="AA3999" t="s">
        <v>4529</v>
      </c>
      <c r="AB3999" t="s">
        <v>4530</v>
      </c>
      <c r="AC3999" t="s">
        <v>89</v>
      </c>
      <c r="AD3999" t="str">
        <f t="shared" si="62"/>
        <v>10-60</v>
      </c>
      <c r="AE3999" t="str">
        <f>VLOOKUP(AD3999,'Main_Sub Desc'!C:D,2,)</f>
        <v>LPC from invoicing</v>
      </c>
      <c r="AF3999" t="str">
        <f>VLOOKUP(VALUE(H3999),'Main_Sub Desc'!F:G,2,)</f>
        <v>Wst Rev Late Payment</v>
      </c>
      <c r="AG3999">
        <f>IFERROR(VLOOKUP(VALUE(I3999),'PC Mapping'!A:F,6,),"")</f>
        <v>10514</v>
      </c>
      <c r="AH3999" s="13" t="str">
        <f>VLOOKUP(AG3999,'PC Mapping'!L:M,2,)</f>
        <v>Bolivar Sewer</v>
      </c>
    </row>
    <row r="4000" spans="1:34" x14ac:dyDescent="0.2">
      <c r="A4000" t="s">
        <v>18203</v>
      </c>
      <c r="B4000" t="s">
        <v>18192</v>
      </c>
      <c r="C4000" t="s">
        <v>4519</v>
      </c>
      <c r="D4000" t="s">
        <v>4520</v>
      </c>
      <c r="E4000" s="3">
        <v>45838</v>
      </c>
      <c r="F4000" t="s">
        <v>44</v>
      </c>
      <c r="G4000" t="s">
        <v>3742</v>
      </c>
      <c r="H4000" t="s">
        <v>3716</v>
      </c>
      <c r="I4000" t="s">
        <v>4534</v>
      </c>
      <c r="J4000" t="s">
        <v>4522</v>
      </c>
      <c r="K4000" s="2">
        <v>-5</v>
      </c>
      <c r="L4000" t="s">
        <v>44</v>
      </c>
      <c r="M4000" s="2">
        <v>-5</v>
      </c>
      <c r="N4000" t="s">
        <v>4523</v>
      </c>
      <c r="O4000" t="s">
        <v>4524</v>
      </c>
      <c r="P4000" t="s">
        <v>18204</v>
      </c>
      <c r="Q4000" t="s">
        <v>18205</v>
      </c>
      <c r="R4000" t="s">
        <v>44</v>
      </c>
      <c r="S4000" t="s">
        <v>4527</v>
      </c>
      <c r="T4000" s="3">
        <v>45838</v>
      </c>
      <c r="U4000" s="3">
        <v>45839</v>
      </c>
      <c r="V4000" s="2">
        <v>0</v>
      </c>
      <c r="W4000" t="s">
        <v>44</v>
      </c>
      <c r="X4000" t="s">
        <v>44</v>
      </c>
      <c r="Y4000" t="s">
        <v>18206</v>
      </c>
      <c r="Z4000" t="s">
        <v>580</v>
      </c>
      <c r="AA4000" t="s">
        <v>4529</v>
      </c>
      <c r="AB4000" t="s">
        <v>4530</v>
      </c>
      <c r="AC4000" t="s">
        <v>89</v>
      </c>
      <c r="AD4000" t="str">
        <f t="shared" si="62"/>
        <v>10-60</v>
      </c>
      <c r="AE4000" t="str">
        <f>VLOOKUP(AD4000,'Main_Sub Desc'!C:D,2,)</f>
        <v>LPC from invoicing</v>
      </c>
      <c r="AF4000" t="str">
        <f>VLOOKUP(VALUE(H4000),'Main_Sub Desc'!F:G,2,)</f>
        <v>Wst Rev Late Payment</v>
      </c>
      <c r="AG4000">
        <f>IFERROR(VLOOKUP(VALUE(I4000),'PC Mapping'!A:F,6,),"")</f>
        <v>10514</v>
      </c>
      <c r="AH4000" s="13" t="str">
        <f>VLOOKUP(AG4000,'PC Mapping'!L:M,2,)</f>
        <v>Bolivar Sewer</v>
      </c>
    </row>
    <row r="4001" spans="1:34" x14ac:dyDescent="0.2">
      <c r="A4001" t="s">
        <v>18203</v>
      </c>
      <c r="B4001" t="s">
        <v>18192</v>
      </c>
      <c r="C4001" t="s">
        <v>4519</v>
      </c>
      <c r="D4001" t="s">
        <v>4520</v>
      </c>
      <c r="E4001" s="3">
        <v>45838</v>
      </c>
      <c r="F4001" t="s">
        <v>44</v>
      </c>
      <c r="G4001" t="s">
        <v>3742</v>
      </c>
      <c r="H4001" t="s">
        <v>3722</v>
      </c>
      <c r="I4001" t="s">
        <v>4538</v>
      </c>
      <c r="J4001" t="s">
        <v>4522</v>
      </c>
      <c r="K4001" s="2">
        <v>-5</v>
      </c>
      <c r="L4001" t="s">
        <v>44</v>
      </c>
      <c r="M4001" s="2">
        <v>-5</v>
      </c>
      <c r="N4001" t="s">
        <v>4523</v>
      </c>
      <c r="O4001" t="s">
        <v>4524</v>
      </c>
      <c r="P4001" t="s">
        <v>18204</v>
      </c>
      <c r="Q4001" t="s">
        <v>18207</v>
      </c>
      <c r="R4001" t="s">
        <v>44</v>
      </c>
      <c r="S4001" t="s">
        <v>4527</v>
      </c>
      <c r="T4001" s="3">
        <v>45838</v>
      </c>
      <c r="U4001" s="3">
        <v>45839</v>
      </c>
      <c r="V4001" s="2">
        <v>0</v>
      </c>
      <c r="W4001" t="s">
        <v>44</v>
      </c>
      <c r="X4001" t="s">
        <v>44</v>
      </c>
      <c r="Y4001" t="s">
        <v>18208</v>
      </c>
      <c r="Z4001" t="s">
        <v>580</v>
      </c>
      <c r="AA4001" t="s">
        <v>4529</v>
      </c>
      <c r="AB4001" t="s">
        <v>4530</v>
      </c>
      <c r="AC4001" t="s">
        <v>89</v>
      </c>
      <c r="AD4001" t="str">
        <f t="shared" si="62"/>
        <v>10-60</v>
      </c>
      <c r="AE4001" t="str">
        <f>VLOOKUP(AD4001,'Main_Sub Desc'!C:D,2,)</f>
        <v>LPC from invoicing</v>
      </c>
      <c r="AF4001" t="str">
        <f>VLOOKUP(VALUE(H4001),'Main_Sub Desc'!F:G,2,)</f>
        <v>Wtr Rev Late Payment</v>
      </c>
      <c r="AG4001">
        <f>IFERROR(VLOOKUP(VALUE(I4001),'PC Mapping'!A:F,6,),"")</f>
        <v>10469</v>
      </c>
      <c r="AH4001" s="13" t="str">
        <f>VLOOKUP(AG4001,'PC Mapping'!L:M,2,)</f>
        <v>Bolivar Water</v>
      </c>
    </row>
    <row r="4002" spans="1:34" x14ac:dyDescent="0.2">
      <c r="A4002" t="s">
        <v>18209</v>
      </c>
      <c r="B4002" t="s">
        <v>18210</v>
      </c>
      <c r="C4002" t="s">
        <v>4519</v>
      </c>
      <c r="D4002" t="s">
        <v>4520</v>
      </c>
      <c r="E4002" s="3">
        <v>45838</v>
      </c>
      <c r="F4002" t="s">
        <v>44</v>
      </c>
      <c r="G4002" t="s">
        <v>3742</v>
      </c>
      <c r="H4002" t="s">
        <v>3722</v>
      </c>
      <c r="I4002" t="s">
        <v>4538</v>
      </c>
      <c r="J4002" t="s">
        <v>4522</v>
      </c>
      <c r="K4002" s="2">
        <v>-5</v>
      </c>
      <c r="L4002" t="s">
        <v>44</v>
      </c>
      <c r="M4002" s="2">
        <v>-5</v>
      </c>
      <c r="N4002" t="s">
        <v>4523</v>
      </c>
      <c r="O4002" t="s">
        <v>4524</v>
      </c>
      <c r="P4002" t="s">
        <v>13402</v>
      </c>
      <c r="Q4002" t="s">
        <v>18211</v>
      </c>
      <c r="R4002" t="s">
        <v>44</v>
      </c>
      <c r="S4002" t="s">
        <v>4527</v>
      </c>
      <c r="T4002" s="3">
        <v>45838</v>
      </c>
      <c r="U4002" s="3">
        <v>45839</v>
      </c>
      <c r="V4002" s="2">
        <v>0</v>
      </c>
      <c r="W4002" t="s">
        <v>44</v>
      </c>
      <c r="X4002" t="s">
        <v>44</v>
      </c>
      <c r="Y4002" t="s">
        <v>15668</v>
      </c>
      <c r="Z4002" t="s">
        <v>1297</v>
      </c>
      <c r="AA4002" t="s">
        <v>4529</v>
      </c>
      <c r="AB4002" t="s">
        <v>4530</v>
      </c>
      <c r="AC4002" t="s">
        <v>89</v>
      </c>
      <c r="AD4002" t="str">
        <f t="shared" si="62"/>
        <v>10-60</v>
      </c>
      <c r="AE4002" t="str">
        <f>VLOOKUP(AD4002,'Main_Sub Desc'!C:D,2,)</f>
        <v>LPC from invoicing</v>
      </c>
      <c r="AF4002" t="str">
        <f>VLOOKUP(VALUE(H4002),'Main_Sub Desc'!F:G,2,)</f>
        <v>Wtr Rev Late Payment</v>
      </c>
      <c r="AG4002">
        <f>IFERROR(VLOOKUP(VALUE(I4002),'PC Mapping'!A:F,6,),"")</f>
        <v>10469</v>
      </c>
      <c r="AH4002" s="13" t="str">
        <f>VLOOKUP(AG4002,'PC Mapping'!L:M,2,)</f>
        <v>Bolivar Water</v>
      </c>
    </row>
    <row r="4003" spans="1:34" x14ac:dyDescent="0.2">
      <c r="A4003" t="s">
        <v>18209</v>
      </c>
      <c r="B4003" t="s">
        <v>18210</v>
      </c>
      <c r="C4003" t="s">
        <v>4519</v>
      </c>
      <c r="D4003" t="s">
        <v>4520</v>
      </c>
      <c r="E4003" s="3">
        <v>45838</v>
      </c>
      <c r="F4003" t="s">
        <v>44</v>
      </c>
      <c r="G4003" t="s">
        <v>3742</v>
      </c>
      <c r="H4003" t="s">
        <v>3716</v>
      </c>
      <c r="I4003" t="s">
        <v>4534</v>
      </c>
      <c r="J4003" t="s">
        <v>4522</v>
      </c>
      <c r="K4003" s="2">
        <v>-5</v>
      </c>
      <c r="L4003" t="s">
        <v>44</v>
      </c>
      <c r="M4003" s="2">
        <v>-5</v>
      </c>
      <c r="N4003" t="s">
        <v>4523</v>
      </c>
      <c r="O4003" t="s">
        <v>4524</v>
      </c>
      <c r="P4003" t="s">
        <v>13402</v>
      </c>
      <c r="Q4003" t="s">
        <v>18212</v>
      </c>
      <c r="R4003" t="s">
        <v>44</v>
      </c>
      <c r="S4003" t="s">
        <v>4527</v>
      </c>
      <c r="T4003" s="3">
        <v>45838</v>
      </c>
      <c r="U4003" s="3">
        <v>45839</v>
      </c>
      <c r="V4003" s="2">
        <v>0</v>
      </c>
      <c r="W4003" t="s">
        <v>44</v>
      </c>
      <c r="X4003" t="s">
        <v>44</v>
      </c>
      <c r="Y4003" t="s">
        <v>15666</v>
      </c>
      <c r="Z4003" t="s">
        <v>1297</v>
      </c>
      <c r="AA4003" t="s">
        <v>4529</v>
      </c>
      <c r="AB4003" t="s">
        <v>4530</v>
      </c>
      <c r="AC4003" t="s">
        <v>89</v>
      </c>
      <c r="AD4003" t="str">
        <f t="shared" si="62"/>
        <v>10-60</v>
      </c>
      <c r="AE4003" t="str">
        <f>VLOOKUP(AD4003,'Main_Sub Desc'!C:D,2,)</f>
        <v>LPC from invoicing</v>
      </c>
      <c r="AF4003" t="str">
        <f>VLOOKUP(VALUE(H4003),'Main_Sub Desc'!F:G,2,)</f>
        <v>Wst Rev Late Payment</v>
      </c>
      <c r="AG4003">
        <f>IFERROR(VLOOKUP(VALUE(I4003),'PC Mapping'!A:F,6,),"")</f>
        <v>10514</v>
      </c>
      <c r="AH4003" s="13" t="str">
        <f>VLOOKUP(AG4003,'PC Mapping'!L:M,2,)</f>
        <v>Bolivar Sewer</v>
      </c>
    </row>
    <row r="4004" spans="1:34" x14ac:dyDescent="0.2">
      <c r="A4004" t="s">
        <v>18213</v>
      </c>
      <c r="B4004" t="s">
        <v>18210</v>
      </c>
      <c r="C4004" t="s">
        <v>4519</v>
      </c>
      <c r="D4004" t="s">
        <v>4520</v>
      </c>
      <c r="E4004" s="3">
        <v>45838</v>
      </c>
      <c r="F4004" t="s">
        <v>44</v>
      </c>
      <c r="G4004" t="s">
        <v>3742</v>
      </c>
      <c r="H4004" t="s">
        <v>3716</v>
      </c>
      <c r="I4004" t="s">
        <v>4534</v>
      </c>
      <c r="J4004" t="s">
        <v>4522</v>
      </c>
      <c r="K4004" s="2">
        <v>-5</v>
      </c>
      <c r="L4004" t="s">
        <v>44</v>
      </c>
      <c r="M4004" s="2">
        <v>-5</v>
      </c>
      <c r="N4004" t="s">
        <v>4523</v>
      </c>
      <c r="O4004" t="s">
        <v>4524</v>
      </c>
      <c r="P4004" t="s">
        <v>18005</v>
      </c>
      <c r="Q4004" t="s">
        <v>18214</v>
      </c>
      <c r="R4004" t="s">
        <v>44</v>
      </c>
      <c r="S4004" t="s">
        <v>4527</v>
      </c>
      <c r="T4004" s="3">
        <v>45838</v>
      </c>
      <c r="U4004" s="3">
        <v>45839</v>
      </c>
      <c r="V4004" s="2">
        <v>0</v>
      </c>
      <c r="W4004" t="s">
        <v>44</v>
      </c>
      <c r="X4004" t="s">
        <v>44</v>
      </c>
      <c r="Y4004" t="s">
        <v>18007</v>
      </c>
      <c r="Z4004" t="s">
        <v>536</v>
      </c>
      <c r="AA4004" t="s">
        <v>4529</v>
      </c>
      <c r="AB4004" t="s">
        <v>4530</v>
      </c>
      <c r="AC4004" t="s">
        <v>89</v>
      </c>
      <c r="AD4004" t="str">
        <f t="shared" si="62"/>
        <v>10-60</v>
      </c>
      <c r="AE4004" t="str">
        <f>VLOOKUP(AD4004,'Main_Sub Desc'!C:D,2,)</f>
        <v>LPC from invoicing</v>
      </c>
      <c r="AF4004" t="str">
        <f>VLOOKUP(VALUE(H4004),'Main_Sub Desc'!F:G,2,)</f>
        <v>Wst Rev Late Payment</v>
      </c>
      <c r="AG4004">
        <f>IFERROR(VLOOKUP(VALUE(I4004),'PC Mapping'!A:F,6,),"")</f>
        <v>10514</v>
      </c>
      <c r="AH4004" s="13" t="str">
        <f>VLOOKUP(AG4004,'PC Mapping'!L:M,2,)</f>
        <v>Bolivar Sewer</v>
      </c>
    </row>
    <row r="4005" spans="1:34" x14ac:dyDescent="0.2">
      <c r="A4005" t="s">
        <v>18213</v>
      </c>
      <c r="B4005" t="s">
        <v>18210</v>
      </c>
      <c r="C4005" t="s">
        <v>4519</v>
      </c>
      <c r="D4005" t="s">
        <v>4520</v>
      </c>
      <c r="E4005" s="3">
        <v>45838</v>
      </c>
      <c r="F4005" t="s">
        <v>44</v>
      </c>
      <c r="G4005" t="s">
        <v>3742</v>
      </c>
      <c r="H4005" t="s">
        <v>3722</v>
      </c>
      <c r="I4005" t="s">
        <v>4538</v>
      </c>
      <c r="J4005" t="s">
        <v>4522</v>
      </c>
      <c r="K4005" s="2">
        <v>-5</v>
      </c>
      <c r="L4005" t="s">
        <v>44</v>
      </c>
      <c r="M4005" s="2">
        <v>-5</v>
      </c>
      <c r="N4005" t="s">
        <v>4523</v>
      </c>
      <c r="O4005" t="s">
        <v>4524</v>
      </c>
      <c r="P4005" t="s">
        <v>18005</v>
      </c>
      <c r="Q4005" t="s">
        <v>18215</v>
      </c>
      <c r="R4005" t="s">
        <v>44</v>
      </c>
      <c r="S4005" t="s">
        <v>4527</v>
      </c>
      <c r="T4005" s="3">
        <v>45838</v>
      </c>
      <c r="U4005" s="3">
        <v>45839</v>
      </c>
      <c r="V4005" s="2">
        <v>0</v>
      </c>
      <c r="W4005" t="s">
        <v>44</v>
      </c>
      <c r="X4005" t="s">
        <v>44</v>
      </c>
      <c r="Y4005" t="s">
        <v>18009</v>
      </c>
      <c r="Z4005" t="s">
        <v>536</v>
      </c>
      <c r="AA4005" t="s">
        <v>4529</v>
      </c>
      <c r="AB4005" t="s">
        <v>4530</v>
      </c>
      <c r="AC4005" t="s">
        <v>89</v>
      </c>
      <c r="AD4005" t="str">
        <f t="shared" si="62"/>
        <v>10-60</v>
      </c>
      <c r="AE4005" t="str">
        <f>VLOOKUP(AD4005,'Main_Sub Desc'!C:D,2,)</f>
        <v>LPC from invoicing</v>
      </c>
      <c r="AF4005" t="str">
        <f>VLOOKUP(VALUE(H4005),'Main_Sub Desc'!F:G,2,)</f>
        <v>Wtr Rev Late Payment</v>
      </c>
      <c r="AG4005">
        <f>IFERROR(VLOOKUP(VALUE(I4005),'PC Mapping'!A:F,6,),"")</f>
        <v>10469</v>
      </c>
      <c r="AH4005" s="13" t="str">
        <f>VLOOKUP(AG4005,'PC Mapping'!L:M,2,)</f>
        <v>Bolivar Water</v>
      </c>
    </row>
    <row r="4006" spans="1:34" x14ac:dyDescent="0.2">
      <c r="A4006" t="s">
        <v>18216</v>
      </c>
      <c r="B4006" t="s">
        <v>18217</v>
      </c>
      <c r="C4006" t="s">
        <v>4519</v>
      </c>
      <c r="D4006" t="s">
        <v>4520</v>
      </c>
      <c r="E4006" s="3">
        <v>45811</v>
      </c>
      <c r="F4006" t="s">
        <v>44</v>
      </c>
      <c r="G4006" t="s">
        <v>3742</v>
      </c>
      <c r="H4006" t="s">
        <v>3722</v>
      </c>
      <c r="I4006" t="s">
        <v>3752</v>
      </c>
      <c r="J4006" t="s">
        <v>4522</v>
      </c>
      <c r="K4006" s="2">
        <v>-5</v>
      </c>
      <c r="L4006" t="s">
        <v>44</v>
      </c>
      <c r="M4006" s="2">
        <v>-5</v>
      </c>
      <c r="N4006" t="s">
        <v>4523</v>
      </c>
      <c r="O4006" t="s">
        <v>4524</v>
      </c>
      <c r="P4006" t="s">
        <v>7422</v>
      </c>
      <c r="Q4006" t="s">
        <v>18218</v>
      </c>
      <c r="R4006" t="s">
        <v>44</v>
      </c>
      <c r="S4006" t="s">
        <v>4527</v>
      </c>
      <c r="T4006" s="3">
        <v>45811</v>
      </c>
      <c r="U4006" s="3">
        <v>45812</v>
      </c>
      <c r="V4006" s="2">
        <v>0</v>
      </c>
      <c r="W4006" t="s">
        <v>44</v>
      </c>
      <c r="X4006" t="s">
        <v>44</v>
      </c>
      <c r="Y4006" t="s">
        <v>18219</v>
      </c>
      <c r="Z4006" t="s">
        <v>1839</v>
      </c>
      <c r="AA4006" t="s">
        <v>4529</v>
      </c>
      <c r="AB4006" t="s">
        <v>4530</v>
      </c>
      <c r="AC4006" t="s">
        <v>89</v>
      </c>
      <c r="AD4006" t="str">
        <f t="shared" si="62"/>
        <v>10-60</v>
      </c>
      <c r="AE4006" t="str">
        <f>VLOOKUP(AD4006,'Main_Sub Desc'!C:D,2,)</f>
        <v>LPC from invoicing</v>
      </c>
      <c r="AF4006" t="str">
        <f>VLOOKUP(VALUE(H4006),'Main_Sub Desc'!F:G,2,)</f>
        <v>Wtr Rev Late Payment</v>
      </c>
      <c r="AG4006">
        <f>IFERROR(VLOOKUP(VALUE(I4006),'PC Mapping'!A:F,6,),"")</f>
        <v>10719</v>
      </c>
      <c r="AH4006" s="13" t="str">
        <f>VLOOKUP(AG4006,'PC Mapping'!L:M,2,)</f>
        <v>All Other Water</v>
      </c>
    </row>
    <row r="4007" spans="1:34" x14ac:dyDescent="0.2">
      <c r="A4007" t="s">
        <v>18220</v>
      </c>
      <c r="B4007" t="s">
        <v>18217</v>
      </c>
      <c r="C4007" t="s">
        <v>4519</v>
      </c>
      <c r="D4007" t="s">
        <v>4520</v>
      </c>
      <c r="E4007" s="3">
        <v>45811</v>
      </c>
      <c r="F4007" t="s">
        <v>44</v>
      </c>
      <c r="G4007" t="s">
        <v>3742</v>
      </c>
      <c r="H4007" t="s">
        <v>3722</v>
      </c>
      <c r="I4007" t="s">
        <v>3752</v>
      </c>
      <c r="J4007" t="s">
        <v>4522</v>
      </c>
      <c r="K4007" s="2">
        <v>-5</v>
      </c>
      <c r="L4007" t="s">
        <v>44</v>
      </c>
      <c r="M4007" s="2">
        <v>-5</v>
      </c>
      <c r="N4007" t="s">
        <v>4523</v>
      </c>
      <c r="O4007" t="s">
        <v>4524</v>
      </c>
      <c r="P4007" t="s">
        <v>18221</v>
      </c>
      <c r="Q4007" t="s">
        <v>18222</v>
      </c>
      <c r="R4007" t="s">
        <v>44</v>
      </c>
      <c r="S4007" t="s">
        <v>4527</v>
      </c>
      <c r="T4007" s="3">
        <v>45811</v>
      </c>
      <c r="U4007" s="3">
        <v>45812</v>
      </c>
      <c r="V4007" s="2">
        <v>0</v>
      </c>
      <c r="W4007" t="s">
        <v>44</v>
      </c>
      <c r="X4007" t="s">
        <v>44</v>
      </c>
      <c r="Y4007" t="s">
        <v>18223</v>
      </c>
      <c r="Z4007" t="s">
        <v>18224</v>
      </c>
      <c r="AA4007" t="s">
        <v>4529</v>
      </c>
      <c r="AB4007" t="s">
        <v>4530</v>
      </c>
      <c r="AC4007" t="s">
        <v>89</v>
      </c>
      <c r="AD4007" t="str">
        <f t="shared" si="62"/>
        <v>10-60</v>
      </c>
      <c r="AE4007" t="str">
        <f>VLOOKUP(AD4007,'Main_Sub Desc'!C:D,2,)</f>
        <v>LPC from invoicing</v>
      </c>
      <c r="AF4007" t="str">
        <f>VLOOKUP(VALUE(H4007),'Main_Sub Desc'!F:G,2,)</f>
        <v>Wtr Rev Late Payment</v>
      </c>
      <c r="AG4007">
        <f>IFERROR(VLOOKUP(VALUE(I4007),'PC Mapping'!A:F,6,),"")</f>
        <v>10719</v>
      </c>
      <c r="AH4007" s="13" t="str">
        <f>VLOOKUP(AG4007,'PC Mapping'!L:M,2,)</f>
        <v>All Other Water</v>
      </c>
    </row>
    <row r="4008" spans="1:34" x14ac:dyDescent="0.2">
      <c r="A4008" t="s">
        <v>18225</v>
      </c>
      <c r="B4008" t="s">
        <v>18217</v>
      </c>
      <c r="C4008" t="s">
        <v>4519</v>
      </c>
      <c r="D4008" t="s">
        <v>4520</v>
      </c>
      <c r="E4008" s="3">
        <v>45811</v>
      </c>
      <c r="F4008" t="s">
        <v>44</v>
      </c>
      <c r="G4008" t="s">
        <v>3742</v>
      </c>
      <c r="H4008" t="s">
        <v>3722</v>
      </c>
      <c r="I4008" t="s">
        <v>3752</v>
      </c>
      <c r="J4008" t="s">
        <v>4522</v>
      </c>
      <c r="K4008" s="2">
        <v>-5</v>
      </c>
      <c r="L4008" t="s">
        <v>44</v>
      </c>
      <c r="M4008" s="2">
        <v>-5</v>
      </c>
      <c r="N4008" t="s">
        <v>4523</v>
      </c>
      <c r="O4008" t="s">
        <v>4524</v>
      </c>
      <c r="P4008" t="s">
        <v>18226</v>
      </c>
      <c r="Q4008" t="s">
        <v>18227</v>
      </c>
      <c r="R4008" t="s">
        <v>44</v>
      </c>
      <c r="S4008" t="s">
        <v>4527</v>
      </c>
      <c r="T4008" s="3">
        <v>45811</v>
      </c>
      <c r="U4008" s="3">
        <v>45812</v>
      </c>
      <c r="V4008" s="2">
        <v>0</v>
      </c>
      <c r="W4008" t="s">
        <v>44</v>
      </c>
      <c r="X4008" t="s">
        <v>44</v>
      </c>
      <c r="Y4008" t="s">
        <v>18228</v>
      </c>
      <c r="Z4008" t="s">
        <v>1717</v>
      </c>
      <c r="AA4008" t="s">
        <v>4529</v>
      </c>
      <c r="AB4008" t="s">
        <v>4530</v>
      </c>
      <c r="AC4008" t="s">
        <v>89</v>
      </c>
      <c r="AD4008" t="str">
        <f t="shared" si="62"/>
        <v>10-60</v>
      </c>
      <c r="AE4008" t="str">
        <f>VLOOKUP(AD4008,'Main_Sub Desc'!C:D,2,)</f>
        <v>LPC from invoicing</v>
      </c>
      <c r="AF4008" t="str">
        <f>VLOOKUP(VALUE(H4008),'Main_Sub Desc'!F:G,2,)</f>
        <v>Wtr Rev Late Payment</v>
      </c>
      <c r="AG4008">
        <f>IFERROR(VLOOKUP(VALUE(I4008),'PC Mapping'!A:F,6,),"")</f>
        <v>10719</v>
      </c>
      <c r="AH4008" s="13" t="str">
        <f>VLOOKUP(AG4008,'PC Mapping'!L:M,2,)</f>
        <v>All Other Water</v>
      </c>
    </row>
    <row r="4009" spans="1:34" x14ac:dyDescent="0.2">
      <c r="A4009" t="s">
        <v>18229</v>
      </c>
      <c r="B4009" t="s">
        <v>18217</v>
      </c>
      <c r="C4009" t="s">
        <v>4519</v>
      </c>
      <c r="D4009" t="s">
        <v>4520</v>
      </c>
      <c r="E4009" s="3">
        <v>45811</v>
      </c>
      <c r="F4009" t="s">
        <v>44</v>
      </c>
      <c r="G4009" t="s">
        <v>3742</v>
      </c>
      <c r="H4009" t="s">
        <v>3722</v>
      </c>
      <c r="I4009" t="s">
        <v>3752</v>
      </c>
      <c r="J4009" t="s">
        <v>4522</v>
      </c>
      <c r="K4009" s="2">
        <v>-5</v>
      </c>
      <c r="L4009" t="s">
        <v>44</v>
      </c>
      <c r="M4009" s="2">
        <v>-5</v>
      </c>
      <c r="N4009" t="s">
        <v>4523</v>
      </c>
      <c r="O4009" t="s">
        <v>4524</v>
      </c>
      <c r="P4009" t="s">
        <v>18230</v>
      </c>
      <c r="Q4009" t="s">
        <v>18231</v>
      </c>
      <c r="R4009" t="s">
        <v>44</v>
      </c>
      <c r="S4009" t="s">
        <v>4527</v>
      </c>
      <c r="T4009" s="3">
        <v>45811</v>
      </c>
      <c r="U4009" s="3">
        <v>45812</v>
      </c>
      <c r="V4009" s="2">
        <v>0</v>
      </c>
      <c r="W4009" t="s">
        <v>44</v>
      </c>
      <c r="X4009" t="s">
        <v>44</v>
      </c>
      <c r="Y4009" t="s">
        <v>18232</v>
      </c>
      <c r="Z4009" t="s">
        <v>18233</v>
      </c>
      <c r="AA4009" t="s">
        <v>4529</v>
      </c>
      <c r="AB4009" t="s">
        <v>4530</v>
      </c>
      <c r="AC4009" t="s">
        <v>99</v>
      </c>
      <c r="AD4009" t="str">
        <f t="shared" si="62"/>
        <v>10-60</v>
      </c>
      <c r="AE4009" t="str">
        <f>VLOOKUP(AD4009,'Main_Sub Desc'!C:D,2,)</f>
        <v>LPC from invoicing</v>
      </c>
      <c r="AF4009" t="str">
        <f>VLOOKUP(VALUE(H4009),'Main_Sub Desc'!F:G,2,)</f>
        <v>Wtr Rev Late Payment</v>
      </c>
      <c r="AG4009">
        <f>IFERROR(VLOOKUP(VALUE(I4009),'PC Mapping'!A:F,6,),"")</f>
        <v>10719</v>
      </c>
      <c r="AH4009" s="13" t="str">
        <f>VLOOKUP(AG4009,'PC Mapping'!L:M,2,)</f>
        <v>All Other Water</v>
      </c>
    </row>
    <row r="4010" spans="1:34" x14ac:dyDescent="0.2">
      <c r="A4010" t="s">
        <v>18234</v>
      </c>
      <c r="B4010" t="s">
        <v>18217</v>
      </c>
      <c r="C4010" t="s">
        <v>4519</v>
      </c>
      <c r="D4010" t="s">
        <v>4520</v>
      </c>
      <c r="E4010" s="3">
        <v>45811</v>
      </c>
      <c r="F4010" t="s">
        <v>44</v>
      </c>
      <c r="G4010" t="s">
        <v>3742</v>
      </c>
      <c r="H4010" t="s">
        <v>3722</v>
      </c>
      <c r="I4010" t="s">
        <v>3752</v>
      </c>
      <c r="J4010" t="s">
        <v>4522</v>
      </c>
      <c r="K4010" s="2">
        <v>-5</v>
      </c>
      <c r="L4010" t="s">
        <v>44</v>
      </c>
      <c r="M4010" s="2">
        <v>-5</v>
      </c>
      <c r="N4010" t="s">
        <v>4523</v>
      </c>
      <c r="O4010" t="s">
        <v>4524</v>
      </c>
      <c r="P4010" t="s">
        <v>18235</v>
      </c>
      <c r="Q4010" t="s">
        <v>18236</v>
      </c>
      <c r="R4010" t="s">
        <v>44</v>
      </c>
      <c r="S4010" t="s">
        <v>4527</v>
      </c>
      <c r="T4010" s="3">
        <v>45811</v>
      </c>
      <c r="U4010" s="3">
        <v>45812</v>
      </c>
      <c r="V4010" s="2">
        <v>0</v>
      </c>
      <c r="W4010" t="s">
        <v>44</v>
      </c>
      <c r="X4010" t="s">
        <v>44</v>
      </c>
      <c r="Y4010" t="s">
        <v>18237</v>
      </c>
      <c r="Z4010" t="s">
        <v>1814</v>
      </c>
      <c r="AA4010" t="s">
        <v>4529</v>
      </c>
      <c r="AB4010" t="s">
        <v>4530</v>
      </c>
      <c r="AC4010" t="s">
        <v>89</v>
      </c>
      <c r="AD4010" t="str">
        <f t="shared" si="62"/>
        <v>10-60</v>
      </c>
      <c r="AE4010" t="str">
        <f>VLOOKUP(AD4010,'Main_Sub Desc'!C:D,2,)</f>
        <v>LPC from invoicing</v>
      </c>
      <c r="AF4010" t="str">
        <f>VLOOKUP(VALUE(H4010),'Main_Sub Desc'!F:G,2,)</f>
        <v>Wtr Rev Late Payment</v>
      </c>
      <c r="AG4010">
        <f>IFERROR(VLOOKUP(VALUE(I4010),'PC Mapping'!A:F,6,),"")</f>
        <v>10719</v>
      </c>
      <c r="AH4010" s="13" t="str">
        <f>VLOOKUP(AG4010,'PC Mapping'!L:M,2,)</f>
        <v>All Other Water</v>
      </c>
    </row>
    <row r="4011" spans="1:34" x14ac:dyDescent="0.2">
      <c r="A4011" t="s">
        <v>18238</v>
      </c>
      <c r="B4011" t="s">
        <v>18217</v>
      </c>
      <c r="C4011" t="s">
        <v>4519</v>
      </c>
      <c r="D4011" t="s">
        <v>4520</v>
      </c>
      <c r="E4011" s="3">
        <v>45811</v>
      </c>
      <c r="F4011" t="s">
        <v>44</v>
      </c>
      <c r="G4011" t="s">
        <v>3742</v>
      </c>
      <c r="H4011" t="s">
        <v>3722</v>
      </c>
      <c r="I4011" t="s">
        <v>3752</v>
      </c>
      <c r="J4011" t="s">
        <v>4522</v>
      </c>
      <c r="K4011" s="2">
        <v>-7.18</v>
      </c>
      <c r="L4011" t="s">
        <v>44</v>
      </c>
      <c r="M4011" s="2">
        <v>-7.18</v>
      </c>
      <c r="N4011" t="s">
        <v>4523</v>
      </c>
      <c r="O4011" t="s">
        <v>4524</v>
      </c>
      <c r="P4011" t="s">
        <v>11940</v>
      </c>
      <c r="Q4011" t="s">
        <v>18239</v>
      </c>
      <c r="R4011" t="s">
        <v>44</v>
      </c>
      <c r="S4011" t="s">
        <v>4527</v>
      </c>
      <c r="T4011" s="3">
        <v>45811</v>
      </c>
      <c r="U4011" s="3">
        <v>45812</v>
      </c>
      <c r="V4011" s="2">
        <v>0</v>
      </c>
      <c r="W4011" t="s">
        <v>44</v>
      </c>
      <c r="X4011" t="s">
        <v>44</v>
      </c>
      <c r="Y4011" t="s">
        <v>17152</v>
      </c>
      <c r="Z4011" t="s">
        <v>1623</v>
      </c>
      <c r="AA4011" t="s">
        <v>4529</v>
      </c>
      <c r="AB4011" t="s">
        <v>4530</v>
      </c>
      <c r="AC4011" t="s">
        <v>89</v>
      </c>
      <c r="AD4011" t="str">
        <f t="shared" si="62"/>
        <v>10-60</v>
      </c>
      <c r="AE4011" t="str">
        <f>VLOOKUP(AD4011,'Main_Sub Desc'!C:D,2,)</f>
        <v>LPC from invoicing</v>
      </c>
      <c r="AF4011" t="str">
        <f>VLOOKUP(VALUE(H4011),'Main_Sub Desc'!F:G,2,)</f>
        <v>Wtr Rev Late Payment</v>
      </c>
      <c r="AG4011">
        <f>IFERROR(VLOOKUP(VALUE(I4011),'PC Mapping'!A:F,6,),"")</f>
        <v>10719</v>
      </c>
      <c r="AH4011" s="13" t="str">
        <f>VLOOKUP(AG4011,'PC Mapping'!L:M,2,)</f>
        <v>All Other Water</v>
      </c>
    </row>
    <row r="4012" spans="1:34" x14ac:dyDescent="0.2">
      <c r="A4012" t="s">
        <v>18240</v>
      </c>
      <c r="B4012" t="s">
        <v>18217</v>
      </c>
      <c r="C4012" t="s">
        <v>4519</v>
      </c>
      <c r="D4012" t="s">
        <v>4520</v>
      </c>
      <c r="E4012" s="3">
        <v>45811</v>
      </c>
      <c r="F4012" t="s">
        <v>44</v>
      </c>
      <c r="G4012" t="s">
        <v>3742</v>
      </c>
      <c r="H4012" t="s">
        <v>3722</v>
      </c>
      <c r="I4012" t="s">
        <v>3752</v>
      </c>
      <c r="J4012" t="s">
        <v>4522</v>
      </c>
      <c r="K4012" s="2">
        <v>-5</v>
      </c>
      <c r="L4012" t="s">
        <v>44</v>
      </c>
      <c r="M4012" s="2">
        <v>-5</v>
      </c>
      <c r="N4012" t="s">
        <v>4523</v>
      </c>
      <c r="O4012" t="s">
        <v>4524</v>
      </c>
      <c r="P4012" t="s">
        <v>11906</v>
      </c>
      <c r="Q4012" t="s">
        <v>18241</v>
      </c>
      <c r="R4012" t="s">
        <v>44</v>
      </c>
      <c r="S4012" t="s">
        <v>4527</v>
      </c>
      <c r="T4012" s="3">
        <v>45811</v>
      </c>
      <c r="U4012" s="3">
        <v>45812</v>
      </c>
      <c r="V4012" s="2">
        <v>0</v>
      </c>
      <c r="W4012" t="s">
        <v>44</v>
      </c>
      <c r="X4012" t="s">
        <v>44</v>
      </c>
      <c r="Y4012" t="s">
        <v>18242</v>
      </c>
      <c r="Z4012" t="s">
        <v>18243</v>
      </c>
      <c r="AA4012" t="s">
        <v>4529</v>
      </c>
      <c r="AB4012" t="s">
        <v>4530</v>
      </c>
      <c r="AC4012" t="s">
        <v>89</v>
      </c>
      <c r="AD4012" t="str">
        <f t="shared" si="62"/>
        <v>10-60</v>
      </c>
      <c r="AE4012" t="str">
        <f>VLOOKUP(AD4012,'Main_Sub Desc'!C:D,2,)</f>
        <v>LPC from invoicing</v>
      </c>
      <c r="AF4012" t="str">
        <f>VLOOKUP(VALUE(H4012),'Main_Sub Desc'!F:G,2,)</f>
        <v>Wtr Rev Late Payment</v>
      </c>
      <c r="AG4012">
        <f>IFERROR(VLOOKUP(VALUE(I4012),'PC Mapping'!A:F,6,),"")</f>
        <v>10719</v>
      </c>
      <c r="AH4012" s="13" t="str">
        <f>VLOOKUP(AG4012,'PC Mapping'!L:M,2,)</f>
        <v>All Other Water</v>
      </c>
    </row>
    <row r="4013" spans="1:34" x14ac:dyDescent="0.2">
      <c r="A4013" t="s">
        <v>18244</v>
      </c>
      <c r="B4013" t="s">
        <v>18245</v>
      </c>
      <c r="C4013" t="s">
        <v>4519</v>
      </c>
      <c r="D4013" t="s">
        <v>4520</v>
      </c>
      <c r="E4013" s="3">
        <v>45813</v>
      </c>
      <c r="F4013" t="s">
        <v>44</v>
      </c>
      <c r="G4013" t="s">
        <v>3742</v>
      </c>
      <c r="H4013" t="s">
        <v>3722</v>
      </c>
      <c r="I4013" t="s">
        <v>3752</v>
      </c>
      <c r="J4013" t="s">
        <v>4522</v>
      </c>
      <c r="K4013" s="2">
        <v>-5.42</v>
      </c>
      <c r="L4013" t="s">
        <v>44</v>
      </c>
      <c r="M4013" s="2">
        <v>-5.42</v>
      </c>
      <c r="N4013" t="s">
        <v>4523</v>
      </c>
      <c r="O4013" t="s">
        <v>4524</v>
      </c>
      <c r="P4013" t="s">
        <v>8052</v>
      </c>
      <c r="Q4013" t="s">
        <v>18246</v>
      </c>
      <c r="R4013" t="s">
        <v>44</v>
      </c>
      <c r="S4013" t="s">
        <v>4527</v>
      </c>
      <c r="T4013" s="3">
        <v>45813</v>
      </c>
      <c r="U4013" s="3">
        <v>45814</v>
      </c>
      <c r="V4013" s="2">
        <v>0</v>
      </c>
      <c r="W4013" t="s">
        <v>44</v>
      </c>
      <c r="X4013" t="s">
        <v>44</v>
      </c>
      <c r="Y4013" t="s">
        <v>13539</v>
      </c>
      <c r="Z4013" t="s">
        <v>1771</v>
      </c>
      <c r="AA4013" t="s">
        <v>4529</v>
      </c>
      <c r="AB4013" t="s">
        <v>4530</v>
      </c>
      <c r="AC4013" t="s">
        <v>89</v>
      </c>
      <c r="AD4013" t="str">
        <f t="shared" si="62"/>
        <v>10-60</v>
      </c>
      <c r="AE4013" t="str">
        <f>VLOOKUP(AD4013,'Main_Sub Desc'!C:D,2,)</f>
        <v>LPC from invoicing</v>
      </c>
      <c r="AF4013" t="str">
        <f>VLOOKUP(VALUE(H4013),'Main_Sub Desc'!F:G,2,)</f>
        <v>Wtr Rev Late Payment</v>
      </c>
      <c r="AG4013">
        <f>IFERROR(VLOOKUP(VALUE(I4013),'PC Mapping'!A:F,6,),"")</f>
        <v>10719</v>
      </c>
      <c r="AH4013" s="13" t="str">
        <f>VLOOKUP(AG4013,'PC Mapping'!L:M,2,)</f>
        <v>All Other Water</v>
      </c>
    </row>
    <row r="4014" spans="1:34" x14ac:dyDescent="0.2">
      <c r="A4014" t="s">
        <v>18247</v>
      </c>
      <c r="B4014" t="s">
        <v>18245</v>
      </c>
      <c r="C4014" t="s">
        <v>4519</v>
      </c>
      <c r="D4014" t="s">
        <v>4520</v>
      </c>
      <c r="E4014" s="3">
        <v>45813</v>
      </c>
      <c r="F4014" t="s">
        <v>44</v>
      </c>
      <c r="G4014" t="s">
        <v>3742</v>
      </c>
      <c r="H4014" t="s">
        <v>3722</v>
      </c>
      <c r="I4014" t="s">
        <v>3752</v>
      </c>
      <c r="J4014" t="s">
        <v>4522</v>
      </c>
      <c r="K4014" s="2">
        <v>-5</v>
      </c>
      <c r="L4014" t="s">
        <v>44</v>
      </c>
      <c r="M4014" s="2">
        <v>-5</v>
      </c>
      <c r="N4014" t="s">
        <v>4523</v>
      </c>
      <c r="O4014" t="s">
        <v>4524</v>
      </c>
      <c r="P4014" t="s">
        <v>5620</v>
      </c>
      <c r="Q4014" t="s">
        <v>18248</v>
      </c>
      <c r="R4014" t="s">
        <v>44</v>
      </c>
      <c r="S4014" t="s">
        <v>4527</v>
      </c>
      <c r="T4014" s="3">
        <v>45813</v>
      </c>
      <c r="U4014" s="3">
        <v>45814</v>
      </c>
      <c r="V4014" s="2">
        <v>0</v>
      </c>
      <c r="W4014" t="s">
        <v>44</v>
      </c>
      <c r="X4014" t="s">
        <v>44</v>
      </c>
      <c r="Y4014" t="s">
        <v>18249</v>
      </c>
      <c r="Z4014" t="s">
        <v>3473</v>
      </c>
      <c r="AA4014" t="s">
        <v>4529</v>
      </c>
      <c r="AB4014" t="s">
        <v>4530</v>
      </c>
      <c r="AC4014" t="s">
        <v>89</v>
      </c>
      <c r="AD4014" t="str">
        <f t="shared" si="62"/>
        <v>10-60</v>
      </c>
      <c r="AE4014" t="str">
        <f>VLOOKUP(AD4014,'Main_Sub Desc'!C:D,2,)</f>
        <v>LPC from invoicing</v>
      </c>
      <c r="AF4014" t="str">
        <f>VLOOKUP(VALUE(H4014),'Main_Sub Desc'!F:G,2,)</f>
        <v>Wtr Rev Late Payment</v>
      </c>
      <c r="AG4014">
        <f>IFERROR(VLOOKUP(VALUE(I4014),'PC Mapping'!A:F,6,),"")</f>
        <v>10719</v>
      </c>
      <c r="AH4014" s="13" t="str">
        <f>VLOOKUP(AG4014,'PC Mapping'!L:M,2,)</f>
        <v>All Other Water</v>
      </c>
    </row>
    <row r="4015" spans="1:34" x14ac:dyDescent="0.2">
      <c r="A4015" t="s">
        <v>18250</v>
      </c>
      <c r="B4015" t="s">
        <v>18245</v>
      </c>
      <c r="C4015" t="s">
        <v>4519</v>
      </c>
      <c r="D4015" t="s">
        <v>4520</v>
      </c>
      <c r="E4015" s="3">
        <v>45813</v>
      </c>
      <c r="F4015" t="s">
        <v>44</v>
      </c>
      <c r="G4015" t="s">
        <v>3742</v>
      </c>
      <c r="H4015" t="s">
        <v>3722</v>
      </c>
      <c r="I4015" t="s">
        <v>3752</v>
      </c>
      <c r="J4015" t="s">
        <v>4522</v>
      </c>
      <c r="K4015" s="2">
        <v>-15.37</v>
      </c>
      <c r="L4015" t="s">
        <v>44</v>
      </c>
      <c r="M4015" s="2">
        <v>-15.37</v>
      </c>
      <c r="N4015" t="s">
        <v>4523</v>
      </c>
      <c r="O4015" t="s">
        <v>4524</v>
      </c>
      <c r="P4015" t="s">
        <v>15511</v>
      </c>
      <c r="Q4015" t="s">
        <v>18251</v>
      </c>
      <c r="R4015" t="s">
        <v>44</v>
      </c>
      <c r="S4015" t="s">
        <v>4527</v>
      </c>
      <c r="T4015" s="3">
        <v>45813</v>
      </c>
      <c r="U4015" s="3">
        <v>45814</v>
      </c>
      <c r="V4015" s="2">
        <v>0</v>
      </c>
      <c r="W4015" t="s">
        <v>44</v>
      </c>
      <c r="X4015" t="s">
        <v>44</v>
      </c>
      <c r="Y4015" t="s">
        <v>18252</v>
      </c>
      <c r="Z4015" t="s">
        <v>2514</v>
      </c>
      <c r="AA4015" t="s">
        <v>4529</v>
      </c>
      <c r="AB4015" t="s">
        <v>4530</v>
      </c>
      <c r="AC4015" t="s">
        <v>89</v>
      </c>
      <c r="AD4015" t="str">
        <f t="shared" si="62"/>
        <v>10-60</v>
      </c>
      <c r="AE4015" t="str">
        <f>VLOOKUP(AD4015,'Main_Sub Desc'!C:D,2,)</f>
        <v>LPC from invoicing</v>
      </c>
      <c r="AF4015" t="str">
        <f>VLOOKUP(VALUE(H4015),'Main_Sub Desc'!F:G,2,)</f>
        <v>Wtr Rev Late Payment</v>
      </c>
      <c r="AG4015">
        <f>IFERROR(VLOOKUP(VALUE(I4015),'PC Mapping'!A:F,6,),"")</f>
        <v>10719</v>
      </c>
      <c r="AH4015" s="13" t="str">
        <f>VLOOKUP(AG4015,'PC Mapping'!L:M,2,)</f>
        <v>All Other Water</v>
      </c>
    </row>
    <row r="4016" spans="1:34" x14ac:dyDescent="0.2">
      <c r="A4016" t="s">
        <v>18253</v>
      </c>
      <c r="B4016" t="s">
        <v>18245</v>
      </c>
      <c r="C4016" t="s">
        <v>4519</v>
      </c>
      <c r="D4016" t="s">
        <v>4520</v>
      </c>
      <c r="E4016" s="3">
        <v>45813</v>
      </c>
      <c r="F4016" t="s">
        <v>44</v>
      </c>
      <c r="G4016" t="s">
        <v>3742</v>
      </c>
      <c r="H4016" t="s">
        <v>3722</v>
      </c>
      <c r="I4016" t="s">
        <v>3752</v>
      </c>
      <c r="J4016" t="s">
        <v>4522</v>
      </c>
      <c r="K4016" s="2">
        <v>-5</v>
      </c>
      <c r="L4016" t="s">
        <v>44</v>
      </c>
      <c r="M4016" s="2">
        <v>-5</v>
      </c>
      <c r="N4016" t="s">
        <v>4523</v>
      </c>
      <c r="O4016" t="s">
        <v>4524</v>
      </c>
      <c r="P4016" t="s">
        <v>18254</v>
      </c>
      <c r="Q4016" t="s">
        <v>18255</v>
      </c>
      <c r="R4016" t="s">
        <v>44</v>
      </c>
      <c r="S4016" t="s">
        <v>4527</v>
      </c>
      <c r="T4016" s="3">
        <v>45813</v>
      </c>
      <c r="U4016" s="3">
        <v>45814</v>
      </c>
      <c r="V4016" s="2">
        <v>0</v>
      </c>
      <c r="W4016" t="s">
        <v>44</v>
      </c>
      <c r="X4016" t="s">
        <v>44</v>
      </c>
      <c r="Y4016" t="s">
        <v>18256</v>
      </c>
      <c r="Z4016" t="s">
        <v>2365</v>
      </c>
      <c r="AA4016" t="s">
        <v>4529</v>
      </c>
      <c r="AB4016" t="s">
        <v>4530</v>
      </c>
      <c r="AC4016" t="s">
        <v>89</v>
      </c>
      <c r="AD4016" t="str">
        <f t="shared" si="62"/>
        <v>10-60</v>
      </c>
      <c r="AE4016" t="str">
        <f>VLOOKUP(AD4016,'Main_Sub Desc'!C:D,2,)</f>
        <v>LPC from invoicing</v>
      </c>
      <c r="AF4016" t="str">
        <f>VLOOKUP(VALUE(H4016),'Main_Sub Desc'!F:G,2,)</f>
        <v>Wtr Rev Late Payment</v>
      </c>
      <c r="AG4016">
        <f>IFERROR(VLOOKUP(VALUE(I4016),'PC Mapping'!A:F,6,),"")</f>
        <v>10719</v>
      </c>
      <c r="AH4016" s="13" t="str">
        <f>VLOOKUP(AG4016,'PC Mapping'!L:M,2,)</f>
        <v>All Other Water</v>
      </c>
    </row>
    <row r="4017" spans="1:34" x14ac:dyDescent="0.2">
      <c r="A4017" t="s">
        <v>18257</v>
      </c>
      <c r="B4017" t="s">
        <v>18258</v>
      </c>
      <c r="C4017" t="s">
        <v>4519</v>
      </c>
      <c r="D4017" t="s">
        <v>4520</v>
      </c>
      <c r="E4017" s="3">
        <v>45814</v>
      </c>
      <c r="F4017" t="s">
        <v>44</v>
      </c>
      <c r="G4017" t="s">
        <v>3742</v>
      </c>
      <c r="H4017" t="s">
        <v>3722</v>
      </c>
      <c r="I4017" t="s">
        <v>3752</v>
      </c>
      <c r="J4017" t="s">
        <v>4522</v>
      </c>
      <c r="K4017" s="2">
        <v>-5</v>
      </c>
      <c r="L4017" t="s">
        <v>44</v>
      </c>
      <c r="M4017" s="2">
        <v>-5</v>
      </c>
      <c r="N4017" t="s">
        <v>4523</v>
      </c>
      <c r="O4017" t="s">
        <v>4524</v>
      </c>
      <c r="P4017" t="s">
        <v>18259</v>
      </c>
      <c r="Q4017" t="s">
        <v>18260</v>
      </c>
      <c r="R4017" t="s">
        <v>44</v>
      </c>
      <c r="S4017" t="s">
        <v>4527</v>
      </c>
      <c r="T4017" s="3">
        <v>45814</v>
      </c>
      <c r="U4017" s="3">
        <v>45817</v>
      </c>
      <c r="V4017" s="2">
        <v>0</v>
      </c>
      <c r="W4017" t="s">
        <v>44</v>
      </c>
      <c r="X4017" t="s">
        <v>44</v>
      </c>
      <c r="Y4017" t="s">
        <v>18261</v>
      </c>
      <c r="Z4017" t="s">
        <v>2420</v>
      </c>
      <c r="AA4017" t="s">
        <v>4529</v>
      </c>
      <c r="AB4017" t="s">
        <v>4530</v>
      </c>
      <c r="AC4017" t="s">
        <v>89</v>
      </c>
      <c r="AD4017" t="str">
        <f t="shared" si="62"/>
        <v>10-60</v>
      </c>
      <c r="AE4017" t="str">
        <f>VLOOKUP(AD4017,'Main_Sub Desc'!C:D,2,)</f>
        <v>LPC from invoicing</v>
      </c>
      <c r="AF4017" t="str">
        <f>VLOOKUP(VALUE(H4017),'Main_Sub Desc'!F:G,2,)</f>
        <v>Wtr Rev Late Payment</v>
      </c>
      <c r="AG4017">
        <f>IFERROR(VLOOKUP(VALUE(I4017),'PC Mapping'!A:F,6,),"")</f>
        <v>10719</v>
      </c>
      <c r="AH4017" s="13" t="str">
        <f>VLOOKUP(AG4017,'PC Mapping'!L:M,2,)</f>
        <v>All Other Water</v>
      </c>
    </row>
    <row r="4018" spans="1:34" x14ac:dyDescent="0.2">
      <c r="A4018" t="s">
        <v>18262</v>
      </c>
      <c r="B4018" t="s">
        <v>18263</v>
      </c>
      <c r="C4018" t="s">
        <v>4519</v>
      </c>
      <c r="D4018" t="s">
        <v>4520</v>
      </c>
      <c r="E4018" s="3">
        <v>45814</v>
      </c>
      <c r="F4018" t="s">
        <v>44</v>
      </c>
      <c r="G4018" t="s">
        <v>3742</v>
      </c>
      <c r="H4018" t="s">
        <v>3722</v>
      </c>
      <c r="I4018" t="s">
        <v>4538</v>
      </c>
      <c r="J4018" t="s">
        <v>4522</v>
      </c>
      <c r="K4018" s="2">
        <v>-5</v>
      </c>
      <c r="L4018" t="s">
        <v>44</v>
      </c>
      <c r="M4018" s="2">
        <v>-5</v>
      </c>
      <c r="N4018" t="s">
        <v>4523</v>
      </c>
      <c r="O4018" t="s">
        <v>4524</v>
      </c>
      <c r="P4018" t="s">
        <v>11944</v>
      </c>
      <c r="Q4018" t="s">
        <v>18264</v>
      </c>
      <c r="R4018" t="s">
        <v>44</v>
      </c>
      <c r="S4018" t="s">
        <v>4527</v>
      </c>
      <c r="T4018" s="3">
        <v>45814</v>
      </c>
      <c r="U4018" s="3">
        <v>45817</v>
      </c>
      <c r="V4018" s="2">
        <v>0</v>
      </c>
      <c r="W4018" t="s">
        <v>44</v>
      </c>
      <c r="X4018" t="s">
        <v>44</v>
      </c>
      <c r="Y4018" t="s">
        <v>11949</v>
      </c>
      <c r="Z4018" t="s">
        <v>11947</v>
      </c>
      <c r="AA4018" t="s">
        <v>4529</v>
      </c>
      <c r="AB4018" t="s">
        <v>4530</v>
      </c>
      <c r="AC4018" t="s">
        <v>89</v>
      </c>
      <c r="AD4018" t="str">
        <f t="shared" si="62"/>
        <v>10-60</v>
      </c>
      <c r="AE4018" t="str">
        <f>VLOOKUP(AD4018,'Main_Sub Desc'!C:D,2,)</f>
        <v>LPC from invoicing</v>
      </c>
      <c r="AF4018" t="str">
        <f>VLOOKUP(VALUE(H4018),'Main_Sub Desc'!F:G,2,)</f>
        <v>Wtr Rev Late Payment</v>
      </c>
      <c r="AG4018">
        <f>IFERROR(VLOOKUP(VALUE(I4018),'PC Mapping'!A:F,6,),"")</f>
        <v>10469</v>
      </c>
      <c r="AH4018" s="13" t="str">
        <f>VLOOKUP(AG4018,'PC Mapping'!L:M,2,)</f>
        <v>Bolivar Water</v>
      </c>
    </row>
    <row r="4019" spans="1:34" x14ac:dyDescent="0.2">
      <c r="A4019" t="s">
        <v>18262</v>
      </c>
      <c r="B4019" t="s">
        <v>18263</v>
      </c>
      <c r="C4019" t="s">
        <v>4519</v>
      </c>
      <c r="D4019" t="s">
        <v>4520</v>
      </c>
      <c r="E4019" s="3">
        <v>45814</v>
      </c>
      <c r="F4019" t="s">
        <v>44</v>
      </c>
      <c r="G4019" t="s">
        <v>3742</v>
      </c>
      <c r="H4019" t="s">
        <v>3716</v>
      </c>
      <c r="I4019" t="s">
        <v>4534</v>
      </c>
      <c r="J4019" t="s">
        <v>4522</v>
      </c>
      <c r="K4019" s="2">
        <v>-5.34</v>
      </c>
      <c r="L4019" t="s">
        <v>44</v>
      </c>
      <c r="M4019" s="2">
        <v>-5.34</v>
      </c>
      <c r="N4019" t="s">
        <v>4523</v>
      </c>
      <c r="O4019" t="s">
        <v>4524</v>
      </c>
      <c r="P4019" t="s">
        <v>11944</v>
      </c>
      <c r="Q4019" t="s">
        <v>18265</v>
      </c>
      <c r="R4019" t="s">
        <v>44</v>
      </c>
      <c r="S4019" t="s">
        <v>4527</v>
      </c>
      <c r="T4019" s="3">
        <v>45814</v>
      </c>
      <c r="U4019" s="3">
        <v>45817</v>
      </c>
      <c r="V4019" s="2">
        <v>0</v>
      </c>
      <c r="W4019" t="s">
        <v>44</v>
      </c>
      <c r="X4019" t="s">
        <v>44</v>
      </c>
      <c r="Y4019" t="s">
        <v>11946</v>
      </c>
      <c r="Z4019" t="s">
        <v>11947</v>
      </c>
      <c r="AA4019" t="s">
        <v>4529</v>
      </c>
      <c r="AB4019" t="s">
        <v>4530</v>
      </c>
      <c r="AC4019" t="s">
        <v>89</v>
      </c>
      <c r="AD4019" t="str">
        <f t="shared" si="62"/>
        <v>10-60</v>
      </c>
      <c r="AE4019" t="str">
        <f>VLOOKUP(AD4019,'Main_Sub Desc'!C:D,2,)</f>
        <v>LPC from invoicing</v>
      </c>
      <c r="AF4019" t="str">
        <f>VLOOKUP(VALUE(H4019),'Main_Sub Desc'!F:G,2,)</f>
        <v>Wst Rev Late Payment</v>
      </c>
      <c r="AG4019">
        <f>IFERROR(VLOOKUP(VALUE(I4019),'PC Mapping'!A:F,6,),"")</f>
        <v>10514</v>
      </c>
      <c r="AH4019" s="13" t="str">
        <f>VLOOKUP(AG4019,'PC Mapping'!L:M,2,)</f>
        <v>Bolivar Sewer</v>
      </c>
    </row>
    <row r="4020" spans="1:34" x14ac:dyDescent="0.2">
      <c r="A4020" t="s">
        <v>18266</v>
      </c>
      <c r="B4020" t="s">
        <v>18267</v>
      </c>
      <c r="C4020" t="s">
        <v>4519</v>
      </c>
      <c r="D4020" t="s">
        <v>4520</v>
      </c>
      <c r="E4020" s="3">
        <v>45814</v>
      </c>
      <c r="F4020" t="s">
        <v>44</v>
      </c>
      <c r="G4020" t="s">
        <v>3742</v>
      </c>
      <c r="H4020" t="s">
        <v>3722</v>
      </c>
      <c r="I4020" t="s">
        <v>3752</v>
      </c>
      <c r="J4020" t="s">
        <v>4522</v>
      </c>
      <c r="K4020" s="2">
        <v>-5</v>
      </c>
      <c r="L4020" t="s">
        <v>44</v>
      </c>
      <c r="M4020" s="2">
        <v>-5</v>
      </c>
      <c r="N4020" t="s">
        <v>4523</v>
      </c>
      <c r="O4020" t="s">
        <v>4524</v>
      </c>
      <c r="P4020" t="s">
        <v>18268</v>
      </c>
      <c r="Q4020" t="s">
        <v>18269</v>
      </c>
      <c r="R4020" t="s">
        <v>44</v>
      </c>
      <c r="S4020" t="s">
        <v>4527</v>
      </c>
      <c r="T4020" s="3">
        <v>45814</v>
      </c>
      <c r="U4020" s="3">
        <v>45817</v>
      </c>
      <c r="V4020" s="2">
        <v>0</v>
      </c>
      <c r="W4020" t="s">
        <v>44</v>
      </c>
      <c r="X4020" t="s">
        <v>44</v>
      </c>
      <c r="Y4020" t="s">
        <v>18270</v>
      </c>
      <c r="Z4020" t="s">
        <v>2477</v>
      </c>
      <c r="AA4020" t="s">
        <v>4529</v>
      </c>
      <c r="AB4020" t="s">
        <v>4530</v>
      </c>
      <c r="AC4020" t="s">
        <v>89</v>
      </c>
      <c r="AD4020" t="str">
        <f t="shared" si="62"/>
        <v>10-60</v>
      </c>
      <c r="AE4020" t="str">
        <f>VLOOKUP(AD4020,'Main_Sub Desc'!C:D,2,)</f>
        <v>LPC from invoicing</v>
      </c>
      <c r="AF4020" t="str">
        <f>VLOOKUP(VALUE(H4020),'Main_Sub Desc'!F:G,2,)</f>
        <v>Wtr Rev Late Payment</v>
      </c>
      <c r="AG4020">
        <f>IFERROR(VLOOKUP(VALUE(I4020),'PC Mapping'!A:F,6,),"")</f>
        <v>10719</v>
      </c>
      <c r="AH4020" s="13" t="str">
        <f>VLOOKUP(AG4020,'PC Mapping'!L:M,2,)</f>
        <v>All Other Water</v>
      </c>
    </row>
    <row r="4021" spans="1:34" x14ac:dyDescent="0.2">
      <c r="A4021" t="s">
        <v>18271</v>
      </c>
      <c r="B4021" t="s">
        <v>18263</v>
      </c>
      <c r="C4021" t="s">
        <v>4519</v>
      </c>
      <c r="D4021" t="s">
        <v>4520</v>
      </c>
      <c r="E4021" s="3">
        <v>45814</v>
      </c>
      <c r="F4021" t="s">
        <v>44</v>
      </c>
      <c r="G4021" t="s">
        <v>3742</v>
      </c>
      <c r="H4021" t="s">
        <v>3722</v>
      </c>
      <c r="I4021" t="s">
        <v>3752</v>
      </c>
      <c r="J4021" t="s">
        <v>4522</v>
      </c>
      <c r="K4021" s="2">
        <v>-5</v>
      </c>
      <c r="L4021" t="s">
        <v>44</v>
      </c>
      <c r="M4021" s="2">
        <v>-5</v>
      </c>
      <c r="N4021" t="s">
        <v>4523</v>
      </c>
      <c r="O4021" t="s">
        <v>4524</v>
      </c>
      <c r="P4021" t="s">
        <v>18272</v>
      </c>
      <c r="Q4021" t="s">
        <v>18273</v>
      </c>
      <c r="R4021" t="s">
        <v>44</v>
      </c>
      <c r="S4021" t="s">
        <v>4527</v>
      </c>
      <c r="T4021" s="3">
        <v>45814</v>
      </c>
      <c r="U4021" s="3">
        <v>45817</v>
      </c>
      <c r="V4021" s="2">
        <v>0</v>
      </c>
      <c r="W4021" t="s">
        <v>44</v>
      </c>
      <c r="X4021" t="s">
        <v>44</v>
      </c>
      <c r="Y4021" t="s">
        <v>18274</v>
      </c>
      <c r="Z4021" t="s">
        <v>3536</v>
      </c>
      <c r="AA4021" t="s">
        <v>4529</v>
      </c>
      <c r="AB4021" t="s">
        <v>4530</v>
      </c>
      <c r="AC4021" t="s">
        <v>89</v>
      </c>
      <c r="AD4021" t="str">
        <f t="shared" si="62"/>
        <v>10-60</v>
      </c>
      <c r="AE4021" t="str">
        <f>VLOOKUP(AD4021,'Main_Sub Desc'!C:D,2,)</f>
        <v>LPC from invoicing</v>
      </c>
      <c r="AF4021" t="str">
        <f>VLOOKUP(VALUE(H4021),'Main_Sub Desc'!F:G,2,)</f>
        <v>Wtr Rev Late Payment</v>
      </c>
      <c r="AG4021">
        <f>IFERROR(VLOOKUP(VALUE(I4021),'PC Mapping'!A:F,6,),"")</f>
        <v>10719</v>
      </c>
      <c r="AH4021" s="13" t="str">
        <f>VLOOKUP(AG4021,'PC Mapping'!L:M,2,)</f>
        <v>All Other Water</v>
      </c>
    </row>
    <row r="4022" spans="1:34" x14ac:dyDescent="0.2">
      <c r="A4022" t="s">
        <v>18275</v>
      </c>
      <c r="B4022" t="s">
        <v>18276</v>
      </c>
      <c r="C4022" t="s">
        <v>4519</v>
      </c>
      <c r="D4022" t="s">
        <v>4520</v>
      </c>
      <c r="E4022" s="3">
        <v>45818</v>
      </c>
      <c r="F4022" t="s">
        <v>44</v>
      </c>
      <c r="G4022" t="s">
        <v>3742</v>
      </c>
      <c r="H4022" t="s">
        <v>3722</v>
      </c>
      <c r="I4022" t="s">
        <v>3752</v>
      </c>
      <c r="J4022" t="s">
        <v>4522</v>
      </c>
      <c r="K4022" s="2">
        <v>-5</v>
      </c>
      <c r="L4022" t="s">
        <v>44</v>
      </c>
      <c r="M4022" s="2">
        <v>-5</v>
      </c>
      <c r="N4022" t="s">
        <v>4523</v>
      </c>
      <c r="O4022" t="s">
        <v>4524</v>
      </c>
      <c r="P4022" t="s">
        <v>18277</v>
      </c>
      <c r="Q4022" t="s">
        <v>18278</v>
      </c>
      <c r="R4022" t="s">
        <v>44</v>
      </c>
      <c r="S4022" t="s">
        <v>4527</v>
      </c>
      <c r="T4022" s="3">
        <v>45818</v>
      </c>
      <c r="U4022" s="3">
        <v>45819</v>
      </c>
      <c r="V4022" s="2">
        <v>0</v>
      </c>
      <c r="W4022" t="s">
        <v>44</v>
      </c>
      <c r="X4022" t="s">
        <v>44</v>
      </c>
      <c r="Y4022" t="s">
        <v>18279</v>
      </c>
      <c r="Z4022" t="s">
        <v>2211</v>
      </c>
      <c r="AA4022" t="s">
        <v>4529</v>
      </c>
      <c r="AB4022" t="s">
        <v>4530</v>
      </c>
      <c r="AC4022" t="s">
        <v>89</v>
      </c>
      <c r="AD4022" t="str">
        <f t="shared" si="62"/>
        <v>10-60</v>
      </c>
      <c r="AE4022" t="str">
        <f>VLOOKUP(AD4022,'Main_Sub Desc'!C:D,2,)</f>
        <v>LPC from invoicing</v>
      </c>
      <c r="AF4022" t="str">
        <f>VLOOKUP(VALUE(H4022),'Main_Sub Desc'!F:G,2,)</f>
        <v>Wtr Rev Late Payment</v>
      </c>
      <c r="AG4022">
        <f>IFERROR(VLOOKUP(VALUE(I4022),'PC Mapping'!A:F,6,),"")</f>
        <v>10719</v>
      </c>
      <c r="AH4022" s="13" t="str">
        <f>VLOOKUP(AG4022,'PC Mapping'!L:M,2,)</f>
        <v>All Other Water</v>
      </c>
    </row>
    <row r="4023" spans="1:34" x14ac:dyDescent="0.2">
      <c r="A4023" t="s">
        <v>18280</v>
      </c>
      <c r="B4023" t="s">
        <v>18276</v>
      </c>
      <c r="C4023" t="s">
        <v>4519</v>
      </c>
      <c r="D4023" t="s">
        <v>4520</v>
      </c>
      <c r="E4023" s="3">
        <v>45818</v>
      </c>
      <c r="F4023" t="s">
        <v>44</v>
      </c>
      <c r="G4023" t="s">
        <v>3742</v>
      </c>
      <c r="H4023" t="s">
        <v>3716</v>
      </c>
      <c r="I4023" t="s">
        <v>4534</v>
      </c>
      <c r="J4023" t="s">
        <v>4522</v>
      </c>
      <c r="K4023" s="2">
        <v>-5</v>
      </c>
      <c r="L4023" t="s">
        <v>44</v>
      </c>
      <c r="M4023" s="2">
        <v>-5</v>
      </c>
      <c r="N4023" t="s">
        <v>4523</v>
      </c>
      <c r="O4023" t="s">
        <v>4524</v>
      </c>
      <c r="P4023" t="s">
        <v>18281</v>
      </c>
      <c r="Q4023" t="s">
        <v>18282</v>
      </c>
      <c r="R4023" t="s">
        <v>44</v>
      </c>
      <c r="S4023" t="s">
        <v>4527</v>
      </c>
      <c r="T4023" s="3">
        <v>45818</v>
      </c>
      <c r="U4023" s="3">
        <v>45819</v>
      </c>
      <c r="V4023" s="2">
        <v>0</v>
      </c>
      <c r="W4023" t="s">
        <v>44</v>
      </c>
      <c r="X4023" t="s">
        <v>44</v>
      </c>
      <c r="Y4023" t="s">
        <v>18283</v>
      </c>
      <c r="Z4023" t="s">
        <v>18284</v>
      </c>
      <c r="AA4023" t="s">
        <v>4529</v>
      </c>
      <c r="AB4023" t="s">
        <v>4530</v>
      </c>
      <c r="AC4023" t="s">
        <v>89</v>
      </c>
      <c r="AD4023" t="str">
        <f t="shared" si="62"/>
        <v>10-60</v>
      </c>
      <c r="AE4023" t="str">
        <f>VLOOKUP(AD4023,'Main_Sub Desc'!C:D,2,)</f>
        <v>LPC from invoicing</v>
      </c>
      <c r="AF4023" t="str">
        <f>VLOOKUP(VALUE(H4023),'Main_Sub Desc'!F:G,2,)</f>
        <v>Wst Rev Late Payment</v>
      </c>
      <c r="AG4023">
        <f>IFERROR(VLOOKUP(VALUE(I4023),'PC Mapping'!A:F,6,),"")</f>
        <v>10514</v>
      </c>
      <c r="AH4023" s="13" t="str">
        <f>VLOOKUP(AG4023,'PC Mapping'!L:M,2,)</f>
        <v>Bolivar Sewer</v>
      </c>
    </row>
    <row r="4024" spans="1:34" x14ac:dyDescent="0.2">
      <c r="A4024" t="s">
        <v>18285</v>
      </c>
      <c r="B4024" t="s">
        <v>18276</v>
      </c>
      <c r="C4024" t="s">
        <v>4519</v>
      </c>
      <c r="D4024" t="s">
        <v>4520</v>
      </c>
      <c r="E4024" s="3">
        <v>45818</v>
      </c>
      <c r="F4024" t="s">
        <v>44</v>
      </c>
      <c r="G4024" t="s">
        <v>3742</v>
      </c>
      <c r="H4024" t="s">
        <v>3716</v>
      </c>
      <c r="I4024" t="s">
        <v>4534</v>
      </c>
      <c r="J4024" t="s">
        <v>4522</v>
      </c>
      <c r="K4024" s="2">
        <v>-5</v>
      </c>
      <c r="L4024" t="s">
        <v>44</v>
      </c>
      <c r="M4024" s="2">
        <v>-5</v>
      </c>
      <c r="N4024" t="s">
        <v>4523</v>
      </c>
      <c r="O4024" t="s">
        <v>4524</v>
      </c>
      <c r="P4024" t="s">
        <v>4680</v>
      </c>
      <c r="Q4024" t="s">
        <v>18286</v>
      </c>
      <c r="R4024" t="s">
        <v>44</v>
      </c>
      <c r="S4024" t="s">
        <v>4527</v>
      </c>
      <c r="T4024" s="3">
        <v>45818</v>
      </c>
      <c r="U4024" s="3">
        <v>45819</v>
      </c>
      <c r="V4024" s="2">
        <v>0</v>
      </c>
      <c r="W4024" t="s">
        <v>44</v>
      </c>
      <c r="X4024" t="s">
        <v>44</v>
      </c>
      <c r="Y4024" t="s">
        <v>18287</v>
      </c>
      <c r="Z4024" t="s">
        <v>123</v>
      </c>
      <c r="AA4024" t="s">
        <v>4529</v>
      </c>
      <c r="AB4024" t="s">
        <v>4530</v>
      </c>
      <c r="AC4024" t="s">
        <v>89</v>
      </c>
      <c r="AD4024" t="str">
        <f t="shared" si="62"/>
        <v>10-60</v>
      </c>
      <c r="AE4024" t="str">
        <f>VLOOKUP(AD4024,'Main_Sub Desc'!C:D,2,)</f>
        <v>LPC from invoicing</v>
      </c>
      <c r="AF4024" t="str">
        <f>VLOOKUP(VALUE(H4024),'Main_Sub Desc'!F:G,2,)</f>
        <v>Wst Rev Late Payment</v>
      </c>
      <c r="AG4024">
        <f>IFERROR(VLOOKUP(VALUE(I4024),'PC Mapping'!A:F,6,),"")</f>
        <v>10514</v>
      </c>
      <c r="AH4024" s="13" t="str">
        <f>VLOOKUP(AG4024,'PC Mapping'!L:M,2,)</f>
        <v>Bolivar Sewer</v>
      </c>
    </row>
    <row r="4025" spans="1:34" x14ac:dyDescent="0.2">
      <c r="A4025" t="s">
        <v>18285</v>
      </c>
      <c r="B4025" t="s">
        <v>18276</v>
      </c>
      <c r="C4025" t="s">
        <v>4519</v>
      </c>
      <c r="D4025" t="s">
        <v>4520</v>
      </c>
      <c r="E4025" s="3">
        <v>45818</v>
      </c>
      <c r="F4025" t="s">
        <v>44</v>
      </c>
      <c r="G4025" t="s">
        <v>3742</v>
      </c>
      <c r="H4025" t="s">
        <v>3722</v>
      </c>
      <c r="I4025" t="s">
        <v>4538</v>
      </c>
      <c r="J4025" t="s">
        <v>4522</v>
      </c>
      <c r="K4025" s="2">
        <v>-5</v>
      </c>
      <c r="L4025" t="s">
        <v>44</v>
      </c>
      <c r="M4025" s="2">
        <v>-5</v>
      </c>
      <c r="N4025" t="s">
        <v>4523</v>
      </c>
      <c r="O4025" t="s">
        <v>4524</v>
      </c>
      <c r="P4025" t="s">
        <v>4680</v>
      </c>
      <c r="Q4025" t="s">
        <v>18288</v>
      </c>
      <c r="R4025" t="s">
        <v>44</v>
      </c>
      <c r="S4025" t="s">
        <v>4527</v>
      </c>
      <c r="T4025" s="3">
        <v>45818</v>
      </c>
      <c r="U4025" s="3">
        <v>45819</v>
      </c>
      <c r="V4025" s="2">
        <v>0</v>
      </c>
      <c r="W4025" t="s">
        <v>44</v>
      </c>
      <c r="X4025" t="s">
        <v>44</v>
      </c>
      <c r="Y4025" t="s">
        <v>18289</v>
      </c>
      <c r="Z4025" t="s">
        <v>123</v>
      </c>
      <c r="AA4025" t="s">
        <v>4529</v>
      </c>
      <c r="AB4025" t="s">
        <v>4530</v>
      </c>
      <c r="AC4025" t="s">
        <v>89</v>
      </c>
      <c r="AD4025" t="str">
        <f t="shared" si="62"/>
        <v>10-60</v>
      </c>
      <c r="AE4025" t="str">
        <f>VLOOKUP(AD4025,'Main_Sub Desc'!C:D,2,)</f>
        <v>LPC from invoicing</v>
      </c>
      <c r="AF4025" t="str">
        <f>VLOOKUP(VALUE(H4025),'Main_Sub Desc'!F:G,2,)</f>
        <v>Wtr Rev Late Payment</v>
      </c>
      <c r="AG4025">
        <f>IFERROR(VLOOKUP(VALUE(I4025),'PC Mapping'!A:F,6,),"")</f>
        <v>10469</v>
      </c>
      <c r="AH4025" s="13" t="str">
        <f>VLOOKUP(AG4025,'PC Mapping'!L:M,2,)</f>
        <v>Bolivar Water</v>
      </c>
    </row>
    <row r="4026" spans="1:34" x14ac:dyDescent="0.2">
      <c r="A4026" t="s">
        <v>18290</v>
      </c>
      <c r="B4026" t="s">
        <v>18276</v>
      </c>
      <c r="C4026" t="s">
        <v>4519</v>
      </c>
      <c r="D4026" t="s">
        <v>4520</v>
      </c>
      <c r="E4026" s="3">
        <v>45818</v>
      </c>
      <c r="F4026" t="s">
        <v>44</v>
      </c>
      <c r="G4026" t="s">
        <v>3742</v>
      </c>
      <c r="H4026" t="s">
        <v>3716</v>
      </c>
      <c r="I4026" t="s">
        <v>4534</v>
      </c>
      <c r="J4026" t="s">
        <v>4522</v>
      </c>
      <c r="K4026" s="2">
        <v>-5</v>
      </c>
      <c r="L4026" t="s">
        <v>44</v>
      </c>
      <c r="M4026" s="2">
        <v>-5</v>
      </c>
      <c r="N4026" t="s">
        <v>4523</v>
      </c>
      <c r="O4026" t="s">
        <v>4524</v>
      </c>
      <c r="P4026" t="s">
        <v>18291</v>
      </c>
      <c r="Q4026" t="s">
        <v>18292</v>
      </c>
      <c r="R4026" t="s">
        <v>44</v>
      </c>
      <c r="S4026" t="s">
        <v>4527</v>
      </c>
      <c r="T4026" s="3">
        <v>45818</v>
      </c>
      <c r="U4026" s="3">
        <v>45819</v>
      </c>
      <c r="V4026" s="2">
        <v>0</v>
      </c>
      <c r="W4026" t="s">
        <v>44</v>
      </c>
      <c r="X4026" t="s">
        <v>44</v>
      </c>
      <c r="Y4026" t="s">
        <v>18293</v>
      </c>
      <c r="Z4026" t="s">
        <v>207</v>
      </c>
      <c r="AA4026" t="s">
        <v>4529</v>
      </c>
      <c r="AB4026" t="s">
        <v>4530</v>
      </c>
      <c r="AC4026" t="s">
        <v>99</v>
      </c>
      <c r="AD4026" t="str">
        <f t="shared" si="62"/>
        <v>10-60</v>
      </c>
      <c r="AE4026" t="str">
        <f>VLOOKUP(AD4026,'Main_Sub Desc'!C:D,2,)</f>
        <v>LPC from invoicing</v>
      </c>
      <c r="AF4026" t="str">
        <f>VLOOKUP(VALUE(H4026),'Main_Sub Desc'!F:G,2,)</f>
        <v>Wst Rev Late Payment</v>
      </c>
      <c r="AG4026">
        <f>IFERROR(VLOOKUP(VALUE(I4026),'PC Mapping'!A:F,6,),"")</f>
        <v>10514</v>
      </c>
      <c r="AH4026" s="13" t="str">
        <f>VLOOKUP(AG4026,'PC Mapping'!L:M,2,)</f>
        <v>Bolivar Sewer</v>
      </c>
    </row>
    <row r="4027" spans="1:34" x14ac:dyDescent="0.2">
      <c r="A4027" t="s">
        <v>18290</v>
      </c>
      <c r="B4027" t="s">
        <v>18276</v>
      </c>
      <c r="C4027" t="s">
        <v>4519</v>
      </c>
      <c r="D4027" t="s">
        <v>4520</v>
      </c>
      <c r="E4027" s="3">
        <v>45818</v>
      </c>
      <c r="F4027" t="s">
        <v>44</v>
      </c>
      <c r="G4027" t="s">
        <v>3742</v>
      </c>
      <c r="H4027" t="s">
        <v>3722</v>
      </c>
      <c r="I4027" t="s">
        <v>4538</v>
      </c>
      <c r="J4027" t="s">
        <v>4522</v>
      </c>
      <c r="K4027" s="2">
        <v>-5</v>
      </c>
      <c r="L4027" t="s">
        <v>44</v>
      </c>
      <c r="M4027" s="2">
        <v>-5</v>
      </c>
      <c r="N4027" t="s">
        <v>4523</v>
      </c>
      <c r="O4027" t="s">
        <v>4524</v>
      </c>
      <c r="P4027" t="s">
        <v>18291</v>
      </c>
      <c r="Q4027" t="s">
        <v>18294</v>
      </c>
      <c r="R4027" t="s">
        <v>44</v>
      </c>
      <c r="S4027" t="s">
        <v>4527</v>
      </c>
      <c r="T4027" s="3">
        <v>45818</v>
      </c>
      <c r="U4027" s="3">
        <v>45819</v>
      </c>
      <c r="V4027" s="2">
        <v>0</v>
      </c>
      <c r="W4027" t="s">
        <v>44</v>
      </c>
      <c r="X4027" t="s">
        <v>44</v>
      </c>
      <c r="Y4027" t="s">
        <v>18295</v>
      </c>
      <c r="Z4027" t="s">
        <v>207</v>
      </c>
      <c r="AA4027" t="s">
        <v>4529</v>
      </c>
      <c r="AB4027" t="s">
        <v>4530</v>
      </c>
      <c r="AC4027" t="s">
        <v>99</v>
      </c>
      <c r="AD4027" t="str">
        <f t="shared" si="62"/>
        <v>10-60</v>
      </c>
      <c r="AE4027" t="str">
        <f>VLOOKUP(AD4027,'Main_Sub Desc'!C:D,2,)</f>
        <v>LPC from invoicing</v>
      </c>
      <c r="AF4027" t="str">
        <f>VLOOKUP(VALUE(H4027),'Main_Sub Desc'!F:G,2,)</f>
        <v>Wtr Rev Late Payment</v>
      </c>
      <c r="AG4027">
        <f>IFERROR(VLOOKUP(VALUE(I4027),'PC Mapping'!A:F,6,),"")</f>
        <v>10469</v>
      </c>
      <c r="AH4027" s="13" t="str">
        <f>VLOOKUP(AG4027,'PC Mapping'!L:M,2,)</f>
        <v>Bolivar Water</v>
      </c>
    </row>
    <row r="4028" spans="1:34" x14ac:dyDescent="0.2">
      <c r="A4028" t="s">
        <v>18296</v>
      </c>
      <c r="B4028" t="s">
        <v>18276</v>
      </c>
      <c r="C4028" t="s">
        <v>4519</v>
      </c>
      <c r="D4028" t="s">
        <v>4520</v>
      </c>
      <c r="E4028" s="3">
        <v>45818</v>
      </c>
      <c r="F4028" t="s">
        <v>44</v>
      </c>
      <c r="G4028" t="s">
        <v>3742</v>
      </c>
      <c r="H4028" t="s">
        <v>3722</v>
      </c>
      <c r="I4028" t="s">
        <v>4538</v>
      </c>
      <c r="J4028" t="s">
        <v>4522</v>
      </c>
      <c r="K4028" s="2">
        <v>-5</v>
      </c>
      <c r="L4028" t="s">
        <v>44</v>
      </c>
      <c r="M4028" s="2">
        <v>-5</v>
      </c>
      <c r="N4028" t="s">
        <v>4523</v>
      </c>
      <c r="O4028" t="s">
        <v>4524</v>
      </c>
      <c r="P4028" t="s">
        <v>7891</v>
      </c>
      <c r="Q4028" t="s">
        <v>18297</v>
      </c>
      <c r="R4028" t="s">
        <v>44</v>
      </c>
      <c r="S4028" t="s">
        <v>4527</v>
      </c>
      <c r="T4028" s="3">
        <v>45818</v>
      </c>
      <c r="U4028" s="3">
        <v>45819</v>
      </c>
      <c r="V4028" s="2">
        <v>0</v>
      </c>
      <c r="W4028" t="s">
        <v>44</v>
      </c>
      <c r="X4028" t="s">
        <v>44</v>
      </c>
      <c r="Y4028" t="s">
        <v>18298</v>
      </c>
      <c r="Z4028" t="s">
        <v>376</v>
      </c>
      <c r="AA4028" t="s">
        <v>4529</v>
      </c>
      <c r="AB4028" t="s">
        <v>4530</v>
      </c>
      <c r="AC4028" t="s">
        <v>89</v>
      </c>
      <c r="AD4028" t="str">
        <f t="shared" si="62"/>
        <v>10-60</v>
      </c>
      <c r="AE4028" t="str">
        <f>VLOOKUP(AD4028,'Main_Sub Desc'!C:D,2,)</f>
        <v>LPC from invoicing</v>
      </c>
      <c r="AF4028" t="str">
        <f>VLOOKUP(VALUE(H4028),'Main_Sub Desc'!F:G,2,)</f>
        <v>Wtr Rev Late Payment</v>
      </c>
      <c r="AG4028">
        <f>IFERROR(VLOOKUP(VALUE(I4028),'PC Mapping'!A:F,6,),"")</f>
        <v>10469</v>
      </c>
      <c r="AH4028" s="13" t="str">
        <f>VLOOKUP(AG4028,'PC Mapping'!L:M,2,)</f>
        <v>Bolivar Water</v>
      </c>
    </row>
    <row r="4029" spans="1:34" x14ac:dyDescent="0.2">
      <c r="A4029" t="s">
        <v>18296</v>
      </c>
      <c r="B4029" t="s">
        <v>18276</v>
      </c>
      <c r="C4029" t="s">
        <v>4519</v>
      </c>
      <c r="D4029" t="s">
        <v>4520</v>
      </c>
      <c r="E4029" s="3">
        <v>45818</v>
      </c>
      <c r="F4029" t="s">
        <v>44</v>
      </c>
      <c r="G4029" t="s">
        <v>3742</v>
      </c>
      <c r="H4029" t="s">
        <v>3716</v>
      </c>
      <c r="I4029" t="s">
        <v>4534</v>
      </c>
      <c r="J4029" t="s">
        <v>4522</v>
      </c>
      <c r="K4029" s="2">
        <v>-5</v>
      </c>
      <c r="L4029" t="s">
        <v>44</v>
      </c>
      <c r="M4029" s="2">
        <v>-5</v>
      </c>
      <c r="N4029" t="s">
        <v>4523</v>
      </c>
      <c r="O4029" t="s">
        <v>4524</v>
      </c>
      <c r="P4029" t="s">
        <v>7891</v>
      </c>
      <c r="Q4029" t="s">
        <v>18299</v>
      </c>
      <c r="R4029" t="s">
        <v>44</v>
      </c>
      <c r="S4029" t="s">
        <v>4527</v>
      </c>
      <c r="T4029" s="3">
        <v>45818</v>
      </c>
      <c r="U4029" s="3">
        <v>45819</v>
      </c>
      <c r="V4029" s="2">
        <v>0</v>
      </c>
      <c r="W4029" t="s">
        <v>44</v>
      </c>
      <c r="X4029" t="s">
        <v>44</v>
      </c>
      <c r="Y4029" t="s">
        <v>18300</v>
      </c>
      <c r="Z4029" t="s">
        <v>376</v>
      </c>
      <c r="AA4029" t="s">
        <v>4529</v>
      </c>
      <c r="AB4029" t="s">
        <v>4530</v>
      </c>
      <c r="AC4029" t="s">
        <v>89</v>
      </c>
      <c r="AD4029" t="str">
        <f t="shared" si="62"/>
        <v>10-60</v>
      </c>
      <c r="AE4029" t="str">
        <f>VLOOKUP(AD4029,'Main_Sub Desc'!C:D,2,)</f>
        <v>LPC from invoicing</v>
      </c>
      <c r="AF4029" t="str">
        <f>VLOOKUP(VALUE(H4029),'Main_Sub Desc'!F:G,2,)</f>
        <v>Wst Rev Late Payment</v>
      </c>
      <c r="AG4029">
        <f>IFERROR(VLOOKUP(VALUE(I4029),'PC Mapping'!A:F,6,),"")</f>
        <v>10514</v>
      </c>
      <c r="AH4029" s="13" t="str">
        <f>VLOOKUP(AG4029,'PC Mapping'!L:M,2,)</f>
        <v>Bolivar Sewer</v>
      </c>
    </row>
    <row r="4030" spans="1:34" x14ac:dyDescent="0.2">
      <c r="A4030" t="s">
        <v>18301</v>
      </c>
      <c r="B4030" t="s">
        <v>18276</v>
      </c>
      <c r="C4030" t="s">
        <v>4519</v>
      </c>
      <c r="D4030" t="s">
        <v>4520</v>
      </c>
      <c r="E4030" s="3">
        <v>45818</v>
      </c>
      <c r="F4030" t="s">
        <v>44</v>
      </c>
      <c r="G4030" t="s">
        <v>3742</v>
      </c>
      <c r="H4030" t="s">
        <v>3722</v>
      </c>
      <c r="I4030" t="s">
        <v>4538</v>
      </c>
      <c r="J4030" t="s">
        <v>4522</v>
      </c>
      <c r="K4030" s="2">
        <v>-5</v>
      </c>
      <c r="L4030" t="s">
        <v>44</v>
      </c>
      <c r="M4030" s="2">
        <v>-5</v>
      </c>
      <c r="N4030" t="s">
        <v>4523</v>
      </c>
      <c r="O4030" t="s">
        <v>4524</v>
      </c>
      <c r="P4030" t="s">
        <v>13082</v>
      </c>
      <c r="Q4030" t="s">
        <v>18302</v>
      </c>
      <c r="R4030" t="s">
        <v>44</v>
      </c>
      <c r="S4030" t="s">
        <v>4527</v>
      </c>
      <c r="T4030" s="3">
        <v>45818</v>
      </c>
      <c r="U4030" s="3">
        <v>45819</v>
      </c>
      <c r="V4030" s="2">
        <v>0</v>
      </c>
      <c r="W4030" t="s">
        <v>44</v>
      </c>
      <c r="X4030" t="s">
        <v>44</v>
      </c>
      <c r="Y4030" t="s">
        <v>13086</v>
      </c>
      <c r="Z4030" t="s">
        <v>757</v>
      </c>
      <c r="AA4030" t="s">
        <v>4529</v>
      </c>
      <c r="AB4030" t="s">
        <v>4530</v>
      </c>
      <c r="AC4030" t="s">
        <v>89</v>
      </c>
      <c r="AD4030" t="str">
        <f t="shared" si="62"/>
        <v>10-60</v>
      </c>
      <c r="AE4030" t="str">
        <f>VLOOKUP(AD4030,'Main_Sub Desc'!C:D,2,)</f>
        <v>LPC from invoicing</v>
      </c>
      <c r="AF4030" t="str">
        <f>VLOOKUP(VALUE(H4030),'Main_Sub Desc'!F:G,2,)</f>
        <v>Wtr Rev Late Payment</v>
      </c>
      <c r="AG4030">
        <f>IFERROR(VLOOKUP(VALUE(I4030),'PC Mapping'!A:F,6,),"")</f>
        <v>10469</v>
      </c>
      <c r="AH4030" s="13" t="str">
        <f>VLOOKUP(AG4030,'PC Mapping'!L:M,2,)</f>
        <v>Bolivar Water</v>
      </c>
    </row>
    <row r="4031" spans="1:34" x14ac:dyDescent="0.2">
      <c r="A4031" t="s">
        <v>18301</v>
      </c>
      <c r="B4031" t="s">
        <v>18276</v>
      </c>
      <c r="C4031" t="s">
        <v>4519</v>
      </c>
      <c r="D4031" t="s">
        <v>4520</v>
      </c>
      <c r="E4031" s="3">
        <v>45818</v>
      </c>
      <c r="F4031" t="s">
        <v>44</v>
      </c>
      <c r="G4031" t="s">
        <v>3742</v>
      </c>
      <c r="H4031" t="s">
        <v>3716</v>
      </c>
      <c r="I4031" t="s">
        <v>4534</v>
      </c>
      <c r="J4031" t="s">
        <v>4522</v>
      </c>
      <c r="K4031" s="2">
        <v>-5</v>
      </c>
      <c r="L4031" t="s">
        <v>44</v>
      </c>
      <c r="M4031" s="2">
        <v>-5</v>
      </c>
      <c r="N4031" t="s">
        <v>4523</v>
      </c>
      <c r="O4031" t="s">
        <v>4524</v>
      </c>
      <c r="P4031" t="s">
        <v>13082</v>
      </c>
      <c r="Q4031" t="s">
        <v>18303</v>
      </c>
      <c r="R4031" t="s">
        <v>44</v>
      </c>
      <c r="S4031" t="s">
        <v>4527</v>
      </c>
      <c r="T4031" s="3">
        <v>45818</v>
      </c>
      <c r="U4031" s="3">
        <v>45819</v>
      </c>
      <c r="V4031" s="2">
        <v>0</v>
      </c>
      <c r="W4031" t="s">
        <v>44</v>
      </c>
      <c r="X4031" t="s">
        <v>44</v>
      </c>
      <c r="Y4031" t="s">
        <v>13084</v>
      </c>
      <c r="Z4031" t="s">
        <v>757</v>
      </c>
      <c r="AA4031" t="s">
        <v>4529</v>
      </c>
      <c r="AB4031" t="s">
        <v>4530</v>
      </c>
      <c r="AC4031" t="s">
        <v>89</v>
      </c>
      <c r="AD4031" t="str">
        <f t="shared" si="62"/>
        <v>10-60</v>
      </c>
      <c r="AE4031" t="str">
        <f>VLOOKUP(AD4031,'Main_Sub Desc'!C:D,2,)</f>
        <v>LPC from invoicing</v>
      </c>
      <c r="AF4031" t="str">
        <f>VLOOKUP(VALUE(H4031),'Main_Sub Desc'!F:G,2,)</f>
        <v>Wst Rev Late Payment</v>
      </c>
      <c r="AG4031">
        <f>IFERROR(VLOOKUP(VALUE(I4031),'PC Mapping'!A:F,6,),"")</f>
        <v>10514</v>
      </c>
      <c r="AH4031" s="13" t="str">
        <f>VLOOKUP(AG4031,'PC Mapping'!L:M,2,)</f>
        <v>Bolivar Sewer</v>
      </c>
    </row>
    <row r="4032" spans="1:34" x14ac:dyDescent="0.2">
      <c r="A4032" t="s">
        <v>18304</v>
      </c>
      <c r="B4032" t="s">
        <v>18276</v>
      </c>
      <c r="C4032" t="s">
        <v>4519</v>
      </c>
      <c r="D4032" t="s">
        <v>4520</v>
      </c>
      <c r="E4032" s="3">
        <v>45818</v>
      </c>
      <c r="F4032" t="s">
        <v>44</v>
      </c>
      <c r="G4032" t="s">
        <v>3742</v>
      </c>
      <c r="H4032" t="s">
        <v>3722</v>
      </c>
      <c r="I4032" t="s">
        <v>4538</v>
      </c>
      <c r="J4032" t="s">
        <v>4522</v>
      </c>
      <c r="K4032" s="2">
        <v>-5</v>
      </c>
      <c r="L4032" t="s">
        <v>44</v>
      </c>
      <c r="M4032" s="2">
        <v>-5</v>
      </c>
      <c r="N4032" t="s">
        <v>4523</v>
      </c>
      <c r="O4032" t="s">
        <v>4524</v>
      </c>
      <c r="P4032" t="s">
        <v>18305</v>
      </c>
      <c r="Q4032" t="s">
        <v>18306</v>
      </c>
      <c r="R4032" t="s">
        <v>44</v>
      </c>
      <c r="S4032" t="s">
        <v>4527</v>
      </c>
      <c r="T4032" s="3">
        <v>45818</v>
      </c>
      <c r="U4032" s="3">
        <v>45819</v>
      </c>
      <c r="V4032" s="2">
        <v>0</v>
      </c>
      <c r="W4032" t="s">
        <v>44</v>
      </c>
      <c r="X4032" t="s">
        <v>44</v>
      </c>
      <c r="Y4032" t="s">
        <v>18307</v>
      </c>
      <c r="Z4032" t="s">
        <v>1163</v>
      </c>
      <c r="AA4032" t="s">
        <v>4529</v>
      </c>
      <c r="AB4032" t="s">
        <v>4530</v>
      </c>
      <c r="AC4032" t="s">
        <v>89</v>
      </c>
      <c r="AD4032" t="str">
        <f t="shared" si="62"/>
        <v>10-60</v>
      </c>
      <c r="AE4032" t="str">
        <f>VLOOKUP(AD4032,'Main_Sub Desc'!C:D,2,)</f>
        <v>LPC from invoicing</v>
      </c>
      <c r="AF4032" t="str">
        <f>VLOOKUP(VALUE(H4032),'Main_Sub Desc'!F:G,2,)</f>
        <v>Wtr Rev Late Payment</v>
      </c>
      <c r="AG4032">
        <f>IFERROR(VLOOKUP(VALUE(I4032),'PC Mapping'!A:F,6,),"")</f>
        <v>10469</v>
      </c>
      <c r="AH4032" s="13" t="str">
        <f>VLOOKUP(AG4032,'PC Mapping'!L:M,2,)</f>
        <v>Bolivar Water</v>
      </c>
    </row>
    <row r="4033" spans="1:34" x14ac:dyDescent="0.2">
      <c r="A4033" t="s">
        <v>18304</v>
      </c>
      <c r="B4033" t="s">
        <v>18276</v>
      </c>
      <c r="C4033" t="s">
        <v>4519</v>
      </c>
      <c r="D4033" t="s">
        <v>4520</v>
      </c>
      <c r="E4033" s="3">
        <v>45818</v>
      </c>
      <c r="F4033" t="s">
        <v>44</v>
      </c>
      <c r="G4033" t="s">
        <v>3742</v>
      </c>
      <c r="H4033" t="s">
        <v>3716</v>
      </c>
      <c r="I4033" t="s">
        <v>4534</v>
      </c>
      <c r="J4033" t="s">
        <v>4522</v>
      </c>
      <c r="K4033" s="2">
        <v>-5</v>
      </c>
      <c r="L4033" t="s">
        <v>44</v>
      </c>
      <c r="M4033" s="2">
        <v>-5</v>
      </c>
      <c r="N4033" t="s">
        <v>4523</v>
      </c>
      <c r="O4033" t="s">
        <v>4524</v>
      </c>
      <c r="P4033" t="s">
        <v>18305</v>
      </c>
      <c r="Q4033" t="s">
        <v>18308</v>
      </c>
      <c r="R4033" t="s">
        <v>44</v>
      </c>
      <c r="S4033" t="s">
        <v>4527</v>
      </c>
      <c r="T4033" s="3">
        <v>45818</v>
      </c>
      <c r="U4033" s="3">
        <v>45819</v>
      </c>
      <c r="V4033" s="2">
        <v>0</v>
      </c>
      <c r="W4033" t="s">
        <v>44</v>
      </c>
      <c r="X4033" t="s">
        <v>44</v>
      </c>
      <c r="Y4033" t="s">
        <v>18309</v>
      </c>
      <c r="Z4033" t="s">
        <v>1163</v>
      </c>
      <c r="AA4033" t="s">
        <v>4529</v>
      </c>
      <c r="AB4033" t="s">
        <v>4530</v>
      </c>
      <c r="AC4033" t="s">
        <v>89</v>
      </c>
      <c r="AD4033" t="str">
        <f t="shared" si="62"/>
        <v>10-60</v>
      </c>
      <c r="AE4033" t="str">
        <f>VLOOKUP(AD4033,'Main_Sub Desc'!C:D,2,)</f>
        <v>LPC from invoicing</v>
      </c>
      <c r="AF4033" t="str">
        <f>VLOOKUP(VALUE(H4033),'Main_Sub Desc'!F:G,2,)</f>
        <v>Wst Rev Late Payment</v>
      </c>
      <c r="AG4033">
        <f>IFERROR(VLOOKUP(VALUE(I4033),'PC Mapping'!A:F,6,),"")</f>
        <v>10514</v>
      </c>
      <c r="AH4033" s="13" t="str">
        <f>VLOOKUP(AG4033,'PC Mapping'!L:M,2,)</f>
        <v>Bolivar Sewer</v>
      </c>
    </row>
    <row r="4034" spans="1:34" x14ac:dyDescent="0.2">
      <c r="A4034" t="s">
        <v>18310</v>
      </c>
      <c r="B4034" t="s">
        <v>18276</v>
      </c>
      <c r="C4034" t="s">
        <v>4519</v>
      </c>
      <c r="D4034" t="s">
        <v>4520</v>
      </c>
      <c r="E4034" s="3">
        <v>45818</v>
      </c>
      <c r="F4034" t="s">
        <v>44</v>
      </c>
      <c r="G4034" t="s">
        <v>3742</v>
      </c>
      <c r="H4034" t="s">
        <v>3716</v>
      </c>
      <c r="I4034" t="s">
        <v>4534</v>
      </c>
      <c r="J4034" t="s">
        <v>4522</v>
      </c>
      <c r="K4034" s="2">
        <v>-5</v>
      </c>
      <c r="L4034" t="s">
        <v>44</v>
      </c>
      <c r="M4034" s="2">
        <v>-5</v>
      </c>
      <c r="N4034" t="s">
        <v>4523</v>
      </c>
      <c r="O4034" t="s">
        <v>4524</v>
      </c>
      <c r="P4034" t="s">
        <v>7633</v>
      </c>
      <c r="Q4034" t="s">
        <v>18311</v>
      </c>
      <c r="R4034" t="s">
        <v>44</v>
      </c>
      <c r="S4034" t="s">
        <v>4527</v>
      </c>
      <c r="T4034" s="3">
        <v>45818</v>
      </c>
      <c r="U4034" s="3">
        <v>45819</v>
      </c>
      <c r="V4034" s="2">
        <v>0</v>
      </c>
      <c r="W4034" t="s">
        <v>44</v>
      </c>
      <c r="X4034" t="s">
        <v>44</v>
      </c>
      <c r="Y4034" t="s">
        <v>18312</v>
      </c>
      <c r="Z4034" t="s">
        <v>18313</v>
      </c>
      <c r="AA4034" t="s">
        <v>4529</v>
      </c>
      <c r="AB4034" t="s">
        <v>4530</v>
      </c>
      <c r="AC4034" t="s">
        <v>89</v>
      </c>
      <c r="AD4034" t="str">
        <f t="shared" si="62"/>
        <v>10-60</v>
      </c>
      <c r="AE4034" t="str">
        <f>VLOOKUP(AD4034,'Main_Sub Desc'!C:D,2,)</f>
        <v>LPC from invoicing</v>
      </c>
      <c r="AF4034" t="str">
        <f>VLOOKUP(VALUE(H4034),'Main_Sub Desc'!F:G,2,)</f>
        <v>Wst Rev Late Payment</v>
      </c>
      <c r="AG4034">
        <f>IFERROR(VLOOKUP(VALUE(I4034),'PC Mapping'!A:F,6,),"")</f>
        <v>10514</v>
      </c>
      <c r="AH4034" s="13" t="str">
        <f>VLOOKUP(AG4034,'PC Mapping'!L:M,2,)</f>
        <v>Bolivar Sewer</v>
      </c>
    </row>
    <row r="4035" spans="1:34" x14ac:dyDescent="0.2">
      <c r="A4035" t="s">
        <v>18310</v>
      </c>
      <c r="B4035" t="s">
        <v>18276</v>
      </c>
      <c r="C4035" t="s">
        <v>4519</v>
      </c>
      <c r="D4035" t="s">
        <v>4520</v>
      </c>
      <c r="E4035" s="3">
        <v>45818</v>
      </c>
      <c r="F4035" t="s">
        <v>44</v>
      </c>
      <c r="G4035" t="s">
        <v>3742</v>
      </c>
      <c r="H4035" t="s">
        <v>3722</v>
      </c>
      <c r="I4035" t="s">
        <v>4538</v>
      </c>
      <c r="J4035" t="s">
        <v>4522</v>
      </c>
      <c r="K4035" s="2">
        <v>-5</v>
      </c>
      <c r="L4035" t="s">
        <v>44</v>
      </c>
      <c r="M4035" s="2">
        <v>-5</v>
      </c>
      <c r="N4035" t="s">
        <v>4523</v>
      </c>
      <c r="O4035" t="s">
        <v>4524</v>
      </c>
      <c r="P4035" t="s">
        <v>7633</v>
      </c>
      <c r="Q4035" t="s">
        <v>18314</v>
      </c>
      <c r="R4035" t="s">
        <v>44</v>
      </c>
      <c r="S4035" t="s">
        <v>4527</v>
      </c>
      <c r="T4035" s="3">
        <v>45818</v>
      </c>
      <c r="U4035" s="3">
        <v>45819</v>
      </c>
      <c r="V4035" s="2">
        <v>0</v>
      </c>
      <c r="W4035" t="s">
        <v>44</v>
      </c>
      <c r="X4035" t="s">
        <v>44</v>
      </c>
      <c r="Y4035" t="s">
        <v>18315</v>
      </c>
      <c r="Z4035" t="s">
        <v>18313</v>
      </c>
      <c r="AA4035" t="s">
        <v>4529</v>
      </c>
      <c r="AB4035" t="s">
        <v>4530</v>
      </c>
      <c r="AC4035" t="s">
        <v>89</v>
      </c>
      <c r="AD4035" t="str">
        <f t="shared" si="62"/>
        <v>10-60</v>
      </c>
      <c r="AE4035" t="str">
        <f>VLOOKUP(AD4035,'Main_Sub Desc'!C:D,2,)</f>
        <v>LPC from invoicing</v>
      </c>
      <c r="AF4035" t="str">
        <f>VLOOKUP(VALUE(H4035),'Main_Sub Desc'!F:G,2,)</f>
        <v>Wtr Rev Late Payment</v>
      </c>
      <c r="AG4035">
        <f>IFERROR(VLOOKUP(VALUE(I4035),'PC Mapping'!A:F,6,),"")</f>
        <v>10469</v>
      </c>
      <c r="AH4035" s="13" t="str">
        <f>VLOOKUP(AG4035,'PC Mapping'!L:M,2,)</f>
        <v>Bolivar Water</v>
      </c>
    </row>
    <row r="4036" spans="1:34" x14ac:dyDescent="0.2">
      <c r="A4036" t="s">
        <v>18316</v>
      </c>
      <c r="B4036" t="s">
        <v>18276</v>
      </c>
      <c r="C4036" t="s">
        <v>4519</v>
      </c>
      <c r="D4036" t="s">
        <v>4520</v>
      </c>
      <c r="E4036" s="3">
        <v>45818</v>
      </c>
      <c r="F4036" t="s">
        <v>44</v>
      </c>
      <c r="G4036" t="s">
        <v>3742</v>
      </c>
      <c r="H4036" t="s">
        <v>3722</v>
      </c>
      <c r="I4036" t="s">
        <v>4538</v>
      </c>
      <c r="J4036" t="s">
        <v>4522</v>
      </c>
      <c r="K4036" s="2">
        <v>-5</v>
      </c>
      <c r="L4036" t="s">
        <v>44</v>
      </c>
      <c r="M4036" s="2">
        <v>-5</v>
      </c>
      <c r="N4036" t="s">
        <v>4523</v>
      </c>
      <c r="O4036" t="s">
        <v>4524</v>
      </c>
      <c r="P4036" t="s">
        <v>5237</v>
      </c>
      <c r="Q4036" t="s">
        <v>18317</v>
      </c>
      <c r="R4036" t="s">
        <v>44</v>
      </c>
      <c r="S4036" t="s">
        <v>4527</v>
      </c>
      <c r="T4036" s="3">
        <v>45818</v>
      </c>
      <c r="U4036" s="3">
        <v>45819</v>
      </c>
      <c r="V4036" s="2">
        <v>0</v>
      </c>
      <c r="W4036" t="s">
        <v>44</v>
      </c>
      <c r="X4036" t="s">
        <v>44</v>
      </c>
      <c r="Y4036" t="s">
        <v>18318</v>
      </c>
      <c r="Z4036" t="s">
        <v>1015</v>
      </c>
      <c r="AA4036" t="s">
        <v>4529</v>
      </c>
      <c r="AB4036" t="s">
        <v>4530</v>
      </c>
      <c r="AC4036" t="s">
        <v>99</v>
      </c>
      <c r="AD4036" t="str">
        <f t="shared" ref="AD4036:AD4099" si="63">CONCATENATE(VALUE(AA4036),"-",VALUE(AB4036))</f>
        <v>10-60</v>
      </c>
      <c r="AE4036" t="str">
        <f>VLOOKUP(AD4036,'Main_Sub Desc'!C:D,2,)</f>
        <v>LPC from invoicing</v>
      </c>
      <c r="AF4036" t="str">
        <f>VLOOKUP(VALUE(H4036),'Main_Sub Desc'!F:G,2,)</f>
        <v>Wtr Rev Late Payment</v>
      </c>
      <c r="AG4036">
        <f>IFERROR(VLOOKUP(VALUE(I4036),'PC Mapping'!A:F,6,),"")</f>
        <v>10469</v>
      </c>
      <c r="AH4036" s="13" t="str">
        <f>VLOOKUP(AG4036,'PC Mapping'!L:M,2,)</f>
        <v>Bolivar Water</v>
      </c>
    </row>
    <row r="4037" spans="1:34" x14ac:dyDescent="0.2">
      <c r="A4037" t="s">
        <v>18316</v>
      </c>
      <c r="B4037" t="s">
        <v>18276</v>
      </c>
      <c r="C4037" t="s">
        <v>4519</v>
      </c>
      <c r="D4037" t="s">
        <v>4520</v>
      </c>
      <c r="E4037" s="3">
        <v>45818</v>
      </c>
      <c r="F4037" t="s">
        <v>44</v>
      </c>
      <c r="G4037" t="s">
        <v>3742</v>
      </c>
      <c r="H4037" t="s">
        <v>3716</v>
      </c>
      <c r="I4037" t="s">
        <v>4534</v>
      </c>
      <c r="J4037" t="s">
        <v>4522</v>
      </c>
      <c r="K4037" s="2">
        <v>-5</v>
      </c>
      <c r="L4037" t="s">
        <v>44</v>
      </c>
      <c r="M4037" s="2">
        <v>-5</v>
      </c>
      <c r="N4037" t="s">
        <v>4523</v>
      </c>
      <c r="O4037" t="s">
        <v>4524</v>
      </c>
      <c r="P4037" t="s">
        <v>5237</v>
      </c>
      <c r="Q4037" t="s">
        <v>18319</v>
      </c>
      <c r="R4037" t="s">
        <v>44</v>
      </c>
      <c r="S4037" t="s">
        <v>4527</v>
      </c>
      <c r="T4037" s="3">
        <v>45818</v>
      </c>
      <c r="U4037" s="3">
        <v>45819</v>
      </c>
      <c r="V4037" s="2">
        <v>0</v>
      </c>
      <c r="W4037" t="s">
        <v>44</v>
      </c>
      <c r="X4037" t="s">
        <v>44</v>
      </c>
      <c r="Y4037" t="s">
        <v>18320</v>
      </c>
      <c r="Z4037" t="s">
        <v>1015</v>
      </c>
      <c r="AA4037" t="s">
        <v>4529</v>
      </c>
      <c r="AB4037" t="s">
        <v>4530</v>
      </c>
      <c r="AC4037" t="s">
        <v>99</v>
      </c>
      <c r="AD4037" t="str">
        <f t="shared" si="63"/>
        <v>10-60</v>
      </c>
      <c r="AE4037" t="str">
        <f>VLOOKUP(AD4037,'Main_Sub Desc'!C:D,2,)</f>
        <v>LPC from invoicing</v>
      </c>
      <c r="AF4037" t="str">
        <f>VLOOKUP(VALUE(H4037),'Main_Sub Desc'!F:G,2,)</f>
        <v>Wst Rev Late Payment</v>
      </c>
      <c r="AG4037">
        <f>IFERROR(VLOOKUP(VALUE(I4037),'PC Mapping'!A:F,6,),"")</f>
        <v>10514</v>
      </c>
      <c r="AH4037" s="13" t="str">
        <f>VLOOKUP(AG4037,'PC Mapping'!L:M,2,)</f>
        <v>Bolivar Sewer</v>
      </c>
    </row>
    <row r="4038" spans="1:34" x14ac:dyDescent="0.2">
      <c r="A4038" t="s">
        <v>18321</v>
      </c>
      <c r="B4038" t="s">
        <v>18276</v>
      </c>
      <c r="C4038" t="s">
        <v>4519</v>
      </c>
      <c r="D4038" t="s">
        <v>4520</v>
      </c>
      <c r="E4038" s="3">
        <v>45818</v>
      </c>
      <c r="F4038" t="s">
        <v>44</v>
      </c>
      <c r="G4038" t="s">
        <v>3742</v>
      </c>
      <c r="H4038" t="s">
        <v>3716</v>
      </c>
      <c r="I4038" t="s">
        <v>4534</v>
      </c>
      <c r="J4038" t="s">
        <v>4522</v>
      </c>
      <c r="K4038" s="2">
        <v>-5</v>
      </c>
      <c r="L4038" t="s">
        <v>44</v>
      </c>
      <c r="M4038" s="2">
        <v>-5</v>
      </c>
      <c r="N4038" t="s">
        <v>4523</v>
      </c>
      <c r="O4038" t="s">
        <v>4524</v>
      </c>
      <c r="P4038" t="s">
        <v>18322</v>
      </c>
      <c r="Q4038" t="s">
        <v>18323</v>
      </c>
      <c r="R4038" t="s">
        <v>44</v>
      </c>
      <c r="S4038" t="s">
        <v>4527</v>
      </c>
      <c r="T4038" s="3">
        <v>45818</v>
      </c>
      <c r="U4038" s="3">
        <v>45819</v>
      </c>
      <c r="V4038" s="2">
        <v>0</v>
      </c>
      <c r="W4038" t="s">
        <v>44</v>
      </c>
      <c r="X4038" t="s">
        <v>44</v>
      </c>
      <c r="Y4038" t="s">
        <v>18324</v>
      </c>
      <c r="Z4038" t="s">
        <v>18325</v>
      </c>
      <c r="AA4038" t="s">
        <v>4529</v>
      </c>
      <c r="AB4038" t="s">
        <v>4530</v>
      </c>
      <c r="AC4038" t="s">
        <v>89</v>
      </c>
      <c r="AD4038" t="str">
        <f t="shared" si="63"/>
        <v>10-60</v>
      </c>
      <c r="AE4038" t="str">
        <f>VLOOKUP(AD4038,'Main_Sub Desc'!C:D,2,)</f>
        <v>LPC from invoicing</v>
      </c>
      <c r="AF4038" t="str">
        <f>VLOOKUP(VALUE(H4038),'Main_Sub Desc'!F:G,2,)</f>
        <v>Wst Rev Late Payment</v>
      </c>
      <c r="AG4038">
        <f>IFERROR(VLOOKUP(VALUE(I4038),'PC Mapping'!A:F,6,),"")</f>
        <v>10514</v>
      </c>
      <c r="AH4038" s="13" t="str">
        <f>VLOOKUP(AG4038,'PC Mapping'!L:M,2,)</f>
        <v>Bolivar Sewer</v>
      </c>
    </row>
    <row r="4039" spans="1:34" x14ac:dyDescent="0.2">
      <c r="A4039" t="s">
        <v>18326</v>
      </c>
      <c r="B4039" t="s">
        <v>18327</v>
      </c>
      <c r="C4039" t="s">
        <v>4519</v>
      </c>
      <c r="D4039" t="s">
        <v>4520</v>
      </c>
      <c r="E4039" s="3">
        <v>45820</v>
      </c>
      <c r="F4039" t="s">
        <v>44</v>
      </c>
      <c r="G4039" t="s">
        <v>3742</v>
      </c>
      <c r="H4039" t="s">
        <v>3722</v>
      </c>
      <c r="I4039" t="s">
        <v>3752</v>
      </c>
      <c r="J4039" t="s">
        <v>4522</v>
      </c>
      <c r="K4039" s="2">
        <v>-5</v>
      </c>
      <c r="L4039" t="s">
        <v>44</v>
      </c>
      <c r="M4039" s="2">
        <v>-5</v>
      </c>
      <c r="N4039" t="s">
        <v>4523</v>
      </c>
      <c r="O4039" t="s">
        <v>4524</v>
      </c>
      <c r="P4039" t="s">
        <v>18328</v>
      </c>
      <c r="Q4039" t="s">
        <v>18329</v>
      </c>
      <c r="R4039" t="s">
        <v>44</v>
      </c>
      <c r="S4039" t="s">
        <v>4527</v>
      </c>
      <c r="T4039" s="3">
        <v>45820</v>
      </c>
      <c r="U4039" s="3">
        <v>45821</v>
      </c>
      <c r="V4039" s="2">
        <v>0</v>
      </c>
      <c r="W4039" t="s">
        <v>44</v>
      </c>
      <c r="X4039" t="s">
        <v>44</v>
      </c>
      <c r="Y4039" t="s">
        <v>18330</v>
      </c>
      <c r="Z4039" t="s">
        <v>18331</v>
      </c>
      <c r="AA4039" t="s">
        <v>4529</v>
      </c>
      <c r="AB4039" t="s">
        <v>4530</v>
      </c>
      <c r="AC4039" t="s">
        <v>89</v>
      </c>
      <c r="AD4039" t="str">
        <f t="shared" si="63"/>
        <v>10-60</v>
      </c>
      <c r="AE4039" t="str">
        <f>VLOOKUP(AD4039,'Main_Sub Desc'!C:D,2,)</f>
        <v>LPC from invoicing</v>
      </c>
      <c r="AF4039" t="str">
        <f>VLOOKUP(VALUE(H4039),'Main_Sub Desc'!F:G,2,)</f>
        <v>Wtr Rev Late Payment</v>
      </c>
      <c r="AG4039">
        <f>IFERROR(VLOOKUP(VALUE(I4039),'PC Mapping'!A:F,6,),"")</f>
        <v>10719</v>
      </c>
      <c r="AH4039" s="13" t="str">
        <f>VLOOKUP(AG4039,'PC Mapping'!L:M,2,)</f>
        <v>All Other Water</v>
      </c>
    </row>
    <row r="4040" spans="1:34" x14ac:dyDescent="0.2">
      <c r="A4040" t="s">
        <v>18332</v>
      </c>
      <c r="B4040" t="s">
        <v>18333</v>
      </c>
      <c r="C4040" t="s">
        <v>4519</v>
      </c>
      <c r="D4040" t="s">
        <v>4520</v>
      </c>
      <c r="E4040" s="3">
        <v>45820</v>
      </c>
      <c r="F4040" t="s">
        <v>44</v>
      </c>
      <c r="G4040" t="s">
        <v>3742</v>
      </c>
      <c r="H4040" t="s">
        <v>3716</v>
      </c>
      <c r="I4040" t="s">
        <v>4534</v>
      </c>
      <c r="J4040" t="s">
        <v>4522</v>
      </c>
      <c r="K4040" s="2">
        <v>-19.02</v>
      </c>
      <c r="L4040" t="s">
        <v>44</v>
      </c>
      <c r="M4040" s="2">
        <v>-19.02</v>
      </c>
      <c r="N4040" t="s">
        <v>4523</v>
      </c>
      <c r="O4040" t="s">
        <v>4524</v>
      </c>
      <c r="P4040" t="s">
        <v>10040</v>
      </c>
      <c r="Q4040" t="s">
        <v>18334</v>
      </c>
      <c r="R4040" t="s">
        <v>44</v>
      </c>
      <c r="S4040" t="s">
        <v>4527</v>
      </c>
      <c r="T4040" s="3">
        <v>45820</v>
      </c>
      <c r="U4040" s="3">
        <v>45821</v>
      </c>
      <c r="V4040" s="2">
        <v>0</v>
      </c>
      <c r="W4040" t="s">
        <v>44</v>
      </c>
      <c r="X4040" t="s">
        <v>44</v>
      </c>
      <c r="Y4040" t="s">
        <v>10045</v>
      </c>
      <c r="Z4040" t="s">
        <v>10043</v>
      </c>
      <c r="AA4040" t="s">
        <v>4529</v>
      </c>
      <c r="AB4040" t="s">
        <v>4530</v>
      </c>
      <c r="AC4040" t="s">
        <v>89</v>
      </c>
      <c r="AD4040" t="str">
        <f t="shared" si="63"/>
        <v>10-60</v>
      </c>
      <c r="AE4040" t="str">
        <f>VLOOKUP(AD4040,'Main_Sub Desc'!C:D,2,)</f>
        <v>LPC from invoicing</v>
      </c>
      <c r="AF4040" t="str">
        <f>VLOOKUP(VALUE(H4040),'Main_Sub Desc'!F:G,2,)</f>
        <v>Wst Rev Late Payment</v>
      </c>
      <c r="AG4040">
        <f>IFERROR(VLOOKUP(VALUE(I4040),'PC Mapping'!A:F,6,),"")</f>
        <v>10514</v>
      </c>
      <c r="AH4040" s="13" t="str">
        <f>VLOOKUP(AG4040,'PC Mapping'!L:M,2,)</f>
        <v>Bolivar Sewer</v>
      </c>
    </row>
    <row r="4041" spans="1:34" x14ac:dyDescent="0.2">
      <c r="A4041" t="s">
        <v>18332</v>
      </c>
      <c r="B4041" t="s">
        <v>18333</v>
      </c>
      <c r="C4041" t="s">
        <v>4519</v>
      </c>
      <c r="D4041" t="s">
        <v>4520</v>
      </c>
      <c r="E4041" s="3">
        <v>45820</v>
      </c>
      <c r="F4041" t="s">
        <v>44</v>
      </c>
      <c r="G4041" t="s">
        <v>3742</v>
      </c>
      <c r="H4041" t="s">
        <v>3722</v>
      </c>
      <c r="I4041" t="s">
        <v>4538</v>
      </c>
      <c r="J4041" t="s">
        <v>4522</v>
      </c>
      <c r="K4041" s="2">
        <v>-7.72</v>
      </c>
      <c r="L4041" t="s">
        <v>44</v>
      </c>
      <c r="M4041" s="2">
        <v>-7.72</v>
      </c>
      <c r="N4041" t="s">
        <v>4523</v>
      </c>
      <c r="O4041" t="s">
        <v>4524</v>
      </c>
      <c r="P4041" t="s">
        <v>10040</v>
      </c>
      <c r="Q4041" t="s">
        <v>18335</v>
      </c>
      <c r="R4041" t="s">
        <v>44</v>
      </c>
      <c r="S4041" t="s">
        <v>4527</v>
      </c>
      <c r="T4041" s="3">
        <v>45820</v>
      </c>
      <c r="U4041" s="3">
        <v>45821</v>
      </c>
      <c r="V4041" s="2">
        <v>0</v>
      </c>
      <c r="W4041" t="s">
        <v>44</v>
      </c>
      <c r="X4041" t="s">
        <v>44</v>
      </c>
      <c r="Y4041" t="s">
        <v>10042</v>
      </c>
      <c r="Z4041" t="s">
        <v>10043</v>
      </c>
      <c r="AA4041" t="s">
        <v>4529</v>
      </c>
      <c r="AB4041" t="s">
        <v>4530</v>
      </c>
      <c r="AC4041" t="s">
        <v>89</v>
      </c>
      <c r="AD4041" t="str">
        <f t="shared" si="63"/>
        <v>10-60</v>
      </c>
      <c r="AE4041" t="str">
        <f>VLOOKUP(AD4041,'Main_Sub Desc'!C:D,2,)</f>
        <v>LPC from invoicing</v>
      </c>
      <c r="AF4041" t="str">
        <f>VLOOKUP(VALUE(H4041),'Main_Sub Desc'!F:G,2,)</f>
        <v>Wtr Rev Late Payment</v>
      </c>
      <c r="AG4041">
        <f>IFERROR(VLOOKUP(VALUE(I4041),'PC Mapping'!A:F,6,),"")</f>
        <v>10469</v>
      </c>
      <c r="AH4041" s="13" t="str">
        <f>VLOOKUP(AG4041,'PC Mapping'!L:M,2,)</f>
        <v>Bolivar Water</v>
      </c>
    </row>
    <row r="4042" spans="1:34" x14ac:dyDescent="0.2">
      <c r="A4042" t="s">
        <v>18336</v>
      </c>
      <c r="B4042" t="s">
        <v>18327</v>
      </c>
      <c r="C4042" t="s">
        <v>4519</v>
      </c>
      <c r="D4042" t="s">
        <v>4520</v>
      </c>
      <c r="E4042" s="3">
        <v>45820</v>
      </c>
      <c r="F4042" t="s">
        <v>44</v>
      </c>
      <c r="G4042" t="s">
        <v>3742</v>
      </c>
      <c r="H4042" t="s">
        <v>3722</v>
      </c>
      <c r="I4042" t="s">
        <v>3752</v>
      </c>
      <c r="J4042" t="s">
        <v>4522</v>
      </c>
      <c r="K4042" s="2">
        <v>-5</v>
      </c>
      <c r="L4042" t="s">
        <v>44</v>
      </c>
      <c r="M4042" s="2">
        <v>-5</v>
      </c>
      <c r="N4042" t="s">
        <v>4523</v>
      </c>
      <c r="O4042" t="s">
        <v>4524</v>
      </c>
      <c r="P4042" t="s">
        <v>18337</v>
      </c>
      <c r="Q4042" t="s">
        <v>18338</v>
      </c>
      <c r="R4042" t="s">
        <v>44</v>
      </c>
      <c r="S4042" t="s">
        <v>4527</v>
      </c>
      <c r="T4042" s="3">
        <v>45820</v>
      </c>
      <c r="U4042" s="3">
        <v>45821</v>
      </c>
      <c r="V4042" s="2">
        <v>0</v>
      </c>
      <c r="W4042" t="s">
        <v>44</v>
      </c>
      <c r="X4042" t="s">
        <v>44</v>
      </c>
      <c r="Y4042" t="s">
        <v>18339</v>
      </c>
      <c r="Z4042" t="s">
        <v>2248</v>
      </c>
      <c r="AA4042" t="s">
        <v>4529</v>
      </c>
      <c r="AB4042" t="s">
        <v>4530</v>
      </c>
      <c r="AC4042" t="s">
        <v>89</v>
      </c>
      <c r="AD4042" t="str">
        <f t="shared" si="63"/>
        <v>10-60</v>
      </c>
      <c r="AE4042" t="str">
        <f>VLOOKUP(AD4042,'Main_Sub Desc'!C:D,2,)</f>
        <v>LPC from invoicing</v>
      </c>
      <c r="AF4042" t="str">
        <f>VLOOKUP(VALUE(H4042),'Main_Sub Desc'!F:G,2,)</f>
        <v>Wtr Rev Late Payment</v>
      </c>
      <c r="AG4042">
        <f>IFERROR(VLOOKUP(VALUE(I4042),'PC Mapping'!A:F,6,),"")</f>
        <v>10719</v>
      </c>
      <c r="AH4042" s="13" t="str">
        <f>VLOOKUP(AG4042,'PC Mapping'!L:M,2,)</f>
        <v>All Other Water</v>
      </c>
    </row>
    <row r="4043" spans="1:34" x14ac:dyDescent="0.2">
      <c r="A4043" t="s">
        <v>18340</v>
      </c>
      <c r="B4043" t="s">
        <v>18333</v>
      </c>
      <c r="C4043" t="s">
        <v>4519</v>
      </c>
      <c r="D4043" t="s">
        <v>4520</v>
      </c>
      <c r="E4043" s="3">
        <v>45820</v>
      </c>
      <c r="F4043" t="s">
        <v>44</v>
      </c>
      <c r="G4043" t="s">
        <v>3742</v>
      </c>
      <c r="H4043" t="s">
        <v>3722</v>
      </c>
      <c r="I4043" t="s">
        <v>3752</v>
      </c>
      <c r="J4043" t="s">
        <v>4522</v>
      </c>
      <c r="K4043" s="2">
        <v>-5</v>
      </c>
      <c r="L4043" t="s">
        <v>44</v>
      </c>
      <c r="M4043" s="2">
        <v>-5</v>
      </c>
      <c r="N4043" t="s">
        <v>4523</v>
      </c>
      <c r="O4043" t="s">
        <v>4524</v>
      </c>
      <c r="P4043" t="s">
        <v>14263</v>
      </c>
      <c r="Q4043" t="s">
        <v>18341</v>
      </c>
      <c r="R4043" t="s">
        <v>44</v>
      </c>
      <c r="S4043" t="s">
        <v>4527</v>
      </c>
      <c r="T4043" s="3">
        <v>45820</v>
      </c>
      <c r="U4043" s="3">
        <v>45821</v>
      </c>
      <c r="V4043" s="2">
        <v>0</v>
      </c>
      <c r="W4043" t="s">
        <v>44</v>
      </c>
      <c r="X4043" t="s">
        <v>44</v>
      </c>
      <c r="Y4043" t="s">
        <v>18342</v>
      </c>
      <c r="Z4043" t="s">
        <v>2110</v>
      </c>
      <c r="AA4043" t="s">
        <v>4529</v>
      </c>
      <c r="AB4043" t="s">
        <v>4530</v>
      </c>
      <c r="AC4043" t="s">
        <v>99</v>
      </c>
      <c r="AD4043" t="str">
        <f t="shared" si="63"/>
        <v>10-60</v>
      </c>
      <c r="AE4043" t="str">
        <f>VLOOKUP(AD4043,'Main_Sub Desc'!C:D,2,)</f>
        <v>LPC from invoicing</v>
      </c>
      <c r="AF4043" t="str">
        <f>VLOOKUP(VALUE(H4043),'Main_Sub Desc'!F:G,2,)</f>
        <v>Wtr Rev Late Payment</v>
      </c>
      <c r="AG4043">
        <f>IFERROR(VLOOKUP(VALUE(I4043),'PC Mapping'!A:F,6,),"")</f>
        <v>10719</v>
      </c>
      <c r="AH4043" s="13" t="str">
        <f>VLOOKUP(AG4043,'PC Mapping'!L:M,2,)</f>
        <v>All Other Water</v>
      </c>
    </row>
    <row r="4044" spans="1:34" x14ac:dyDescent="0.2">
      <c r="A4044" t="s">
        <v>18343</v>
      </c>
      <c r="B4044" t="s">
        <v>18344</v>
      </c>
      <c r="C4044" t="s">
        <v>4519</v>
      </c>
      <c r="D4044" t="s">
        <v>4520</v>
      </c>
      <c r="E4044" s="3">
        <v>45825</v>
      </c>
      <c r="F4044" t="s">
        <v>44</v>
      </c>
      <c r="G4044" t="s">
        <v>3742</v>
      </c>
      <c r="H4044" t="s">
        <v>3722</v>
      </c>
      <c r="I4044" t="s">
        <v>4538</v>
      </c>
      <c r="J4044" t="s">
        <v>4522</v>
      </c>
      <c r="K4044" s="2">
        <v>-5</v>
      </c>
      <c r="L4044" t="s">
        <v>44</v>
      </c>
      <c r="M4044" s="2">
        <v>-5</v>
      </c>
      <c r="N4044" t="s">
        <v>4523</v>
      </c>
      <c r="O4044" t="s">
        <v>4524</v>
      </c>
      <c r="P4044" t="s">
        <v>18345</v>
      </c>
      <c r="Q4044" t="s">
        <v>18346</v>
      </c>
      <c r="R4044" t="s">
        <v>44</v>
      </c>
      <c r="S4044" t="s">
        <v>4527</v>
      </c>
      <c r="T4044" s="3">
        <v>45825</v>
      </c>
      <c r="U4044" s="3">
        <v>45826</v>
      </c>
      <c r="V4044" s="2">
        <v>0</v>
      </c>
      <c r="W4044" t="s">
        <v>44</v>
      </c>
      <c r="X4044" t="s">
        <v>44</v>
      </c>
      <c r="Y4044" t="s">
        <v>18347</v>
      </c>
      <c r="Z4044" t="s">
        <v>328</v>
      </c>
      <c r="AA4044" t="s">
        <v>4529</v>
      </c>
      <c r="AB4044" t="s">
        <v>4530</v>
      </c>
      <c r="AC4044" t="s">
        <v>89</v>
      </c>
      <c r="AD4044" t="str">
        <f t="shared" si="63"/>
        <v>10-60</v>
      </c>
      <c r="AE4044" t="str">
        <f>VLOOKUP(AD4044,'Main_Sub Desc'!C:D,2,)</f>
        <v>LPC from invoicing</v>
      </c>
      <c r="AF4044" t="str">
        <f>VLOOKUP(VALUE(H4044),'Main_Sub Desc'!F:G,2,)</f>
        <v>Wtr Rev Late Payment</v>
      </c>
      <c r="AG4044">
        <f>IFERROR(VLOOKUP(VALUE(I4044),'PC Mapping'!A:F,6,),"")</f>
        <v>10469</v>
      </c>
      <c r="AH4044" s="13" t="str">
        <f>VLOOKUP(AG4044,'PC Mapping'!L:M,2,)</f>
        <v>Bolivar Water</v>
      </c>
    </row>
    <row r="4045" spans="1:34" x14ac:dyDescent="0.2">
      <c r="A4045" t="s">
        <v>18343</v>
      </c>
      <c r="B4045" t="s">
        <v>18344</v>
      </c>
      <c r="C4045" t="s">
        <v>4519</v>
      </c>
      <c r="D4045" t="s">
        <v>4520</v>
      </c>
      <c r="E4045" s="3">
        <v>45825</v>
      </c>
      <c r="F4045" t="s">
        <v>44</v>
      </c>
      <c r="G4045" t="s">
        <v>3742</v>
      </c>
      <c r="H4045" t="s">
        <v>3716</v>
      </c>
      <c r="I4045" t="s">
        <v>4534</v>
      </c>
      <c r="J4045" t="s">
        <v>4522</v>
      </c>
      <c r="K4045" s="2">
        <v>-5</v>
      </c>
      <c r="L4045" t="s">
        <v>44</v>
      </c>
      <c r="M4045" s="2">
        <v>-5</v>
      </c>
      <c r="N4045" t="s">
        <v>4523</v>
      </c>
      <c r="O4045" t="s">
        <v>4524</v>
      </c>
      <c r="P4045" t="s">
        <v>18345</v>
      </c>
      <c r="Q4045" t="s">
        <v>18348</v>
      </c>
      <c r="R4045" t="s">
        <v>44</v>
      </c>
      <c r="S4045" t="s">
        <v>4527</v>
      </c>
      <c r="T4045" s="3">
        <v>45825</v>
      </c>
      <c r="U4045" s="3">
        <v>45826</v>
      </c>
      <c r="V4045" s="2">
        <v>0</v>
      </c>
      <c r="W4045" t="s">
        <v>44</v>
      </c>
      <c r="X4045" t="s">
        <v>44</v>
      </c>
      <c r="Y4045" t="s">
        <v>18349</v>
      </c>
      <c r="Z4045" t="s">
        <v>328</v>
      </c>
      <c r="AA4045" t="s">
        <v>4529</v>
      </c>
      <c r="AB4045" t="s">
        <v>4530</v>
      </c>
      <c r="AC4045" t="s">
        <v>89</v>
      </c>
      <c r="AD4045" t="str">
        <f t="shared" si="63"/>
        <v>10-60</v>
      </c>
      <c r="AE4045" t="str">
        <f>VLOOKUP(AD4045,'Main_Sub Desc'!C:D,2,)</f>
        <v>LPC from invoicing</v>
      </c>
      <c r="AF4045" t="str">
        <f>VLOOKUP(VALUE(H4045),'Main_Sub Desc'!F:G,2,)</f>
        <v>Wst Rev Late Payment</v>
      </c>
      <c r="AG4045">
        <f>IFERROR(VLOOKUP(VALUE(I4045),'PC Mapping'!A:F,6,),"")</f>
        <v>10514</v>
      </c>
      <c r="AH4045" s="13" t="str">
        <f>VLOOKUP(AG4045,'PC Mapping'!L:M,2,)</f>
        <v>Bolivar Sewer</v>
      </c>
    </row>
    <row r="4046" spans="1:34" x14ac:dyDescent="0.2">
      <c r="A4046" t="s">
        <v>18350</v>
      </c>
      <c r="B4046" t="s">
        <v>18344</v>
      </c>
      <c r="C4046" t="s">
        <v>4519</v>
      </c>
      <c r="D4046" t="s">
        <v>4520</v>
      </c>
      <c r="E4046" s="3">
        <v>45825</v>
      </c>
      <c r="F4046" t="s">
        <v>44</v>
      </c>
      <c r="G4046" t="s">
        <v>3742</v>
      </c>
      <c r="H4046" t="s">
        <v>3716</v>
      </c>
      <c r="I4046" t="s">
        <v>4708</v>
      </c>
      <c r="J4046" t="s">
        <v>4522</v>
      </c>
      <c r="K4046" s="2">
        <v>-5</v>
      </c>
      <c r="L4046" t="s">
        <v>44</v>
      </c>
      <c r="M4046" s="2">
        <v>-5</v>
      </c>
      <c r="N4046" t="s">
        <v>4523</v>
      </c>
      <c r="O4046" t="s">
        <v>4524</v>
      </c>
      <c r="P4046" t="s">
        <v>18351</v>
      </c>
      <c r="Q4046" t="s">
        <v>18352</v>
      </c>
      <c r="R4046" t="s">
        <v>44</v>
      </c>
      <c r="S4046" t="s">
        <v>4527</v>
      </c>
      <c r="T4046" s="3">
        <v>45825</v>
      </c>
      <c r="U4046" s="3">
        <v>45826</v>
      </c>
      <c r="V4046" s="2">
        <v>0</v>
      </c>
      <c r="W4046" t="s">
        <v>44</v>
      </c>
      <c r="X4046" t="s">
        <v>44</v>
      </c>
      <c r="Y4046" t="s">
        <v>18353</v>
      </c>
      <c r="Z4046" t="s">
        <v>3594</v>
      </c>
      <c r="AA4046" t="s">
        <v>4529</v>
      </c>
      <c r="AB4046" t="s">
        <v>4530</v>
      </c>
      <c r="AC4046" t="s">
        <v>89</v>
      </c>
      <c r="AD4046" t="str">
        <f t="shared" si="63"/>
        <v>10-60</v>
      </c>
      <c r="AE4046" t="str">
        <f>VLOOKUP(AD4046,'Main_Sub Desc'!C:D,2,)</f>
        <v>LPC from invoicing</v>
      </c>
      <c r="AF4046" t="str">
        <f>VLOOKUP(VALUE(H4046),'Main_Sub Desc'!F:G,2,)</f>
        <v>Wst Rev Late Payment</v>
      </c>
      <c r="AG4046">
        <f>IFERROR(VLOOKUP(VALUE(I4046),'PC Mapping'!A:F,6,),"")</f>
        <v>10720</v>
      </c>
      <c r="AH4046" s="13" t="str">
        <f>VLOOKUP(AG4046,'PC Mapping'!L:M,2,)</f>
        <v>All Other Sewer</v>
      </c>
    </row>
    <row r="4047" spans="1:34" x14ac:dyDescent="0.2">
      <c r="A4047" t="s">
        <v>18354</v>
      </c>
      <c r="B4047" t="s">
        <v>18355</v>
      </c>
      <c r="C4047" t="s">
        <v>4519</v>
      </c>
      <c r="D4047" t="s">
        <v>4520</v>
      </c>
      <c r="E4047" s="3">
        <v>45826</v>
      </c>
      <c r="F4047" t="s">
        <v>44</v>
      </c>
      <c r="G4047" t="s">
        <v>3742</v>
      </c>
      <c r="H4047" t="s">
        <v>3722</v>
      </c>
      <c r="I4047" t="s">
        <v>3752</v>
      </c>
      <c r="J4047" t="s">
        <v>4522</v>
      </c>
      <c r="K4047" s="2">
        <v>-5</v>
      </c>
      <c r="L4047" t="s">
        <v>44</v>
      </c>
      <c r="M4047" s="2">
        <v>-5</v>
      </c>
      <c r="N4047" t="s">
        <v>4523</v>
      </c>
      <c r="O4047" t="s">
        <v>4524</v>
      </c>
      <c r="P4047" t="s">
        <v>10527</v>
      </c>
      <c r="Q4047" t="s">
        <v>18356</v>
      </c>
      <c r="R4047" t="s">
        <v>44</v>
      </c>
      <c r="S4047" t="s">
        <v>4527</v>
      </c>
      <c r="T4047" s="3">
        <v>45826</v>
      </c>
      <c r="U4047" s="3">
        <v>45827</v>
      </c>
      <c r="V4047" s="2">
        <v>0</v>
      </c>
      <c r="W4047" t="s">
        <v>44</v>
      </c>
      <c r="X4047" t="s">
        <v>44</v>
      </c>
      <c r="Y4047" t="s">
        <v>18357</v>
      </c>
      <c r="Z4047" t="s">
        <v>3318</v>
      </c>
      <c r="AA4047" t="s">
        <v>4529</v>
      </c>
      <c r="AB4047" t="s">
        <v>4530</v>
      </c>
      <c r="AC4047" t="s">
        <v>89</v>
      </c>
      <c r="AD4047" t="str">
        <f t="shared" si="63"/>
        <v>10-60</v>
      </c>
      <c r="AE4047" t="str">
        <f>VLOOKUP(AD4047,'Main_Sub Desc'!C:D,2,)</f>
        <v>LPC from invoicing</v>
      </c>
      <c r="AF4047" t="str">
        <f>VLOOKUP(VALUE(H4047),'Main_Sub Desc'!F:G,2,)</f>
        <v>Wtr Rev Late Payment</v>
      </c>
      <c r="AG4047">
        <f>IFERROR(VLOOKUP(VALUE(I4047),'PC Mapping'!A:F,6,),"")</f>
        <v>10719</v>
      </c>
      <c r="AH4047" s="13" t="str">
        <f>VLOOKUP(AG4047,'PC Mapping'!L:M,2,)</f>
        <v>All Other Water</v>
      </c>
    </row>
    <row r="4048" spans="1:34" x14ac:dyDescent="0.2">
      <c r="A4048" t="s">
        <v>18358</v>
      </c>
      <c r="B4048" t="s">
        <v>18355</v>
      </c>
      <c r="C4048" t="s">
        <v>4519</v>
      </c>
      <c r="D4048" t="s">
        <v>4520</v>
      </c>
      <c r="E4048" s="3">
        <v>45826</v>
      </c>
      <c r="F4048" t="s">
        <v>44</v>
      </c>
      <c r="G4048" t="s">
        <v>3742</v>
      </c>
      <c r="H4048" t="s">
        <v>3722</v>
      </c>
      <c r="I4048" t="s">
        <v>3752</v>
      </c>
      <c r="J4048" t="s">
        <v>4522</v>
      </c>
      <c r="K4048" s="2">
        <v>-5</v>
      </c>
      <c r="L4048" t="s">
        <v>44</v>
      </c>
      <c r="M4048" s="2">
        <v>-5</v>
      </c>
      <c r="N4048" t="s">
        <v>4523</v>
      </c>
      <c r="O4048" t="s">
        <v>4524</v>
      </c>
      <c r="P4048" t="s">
        <v>7403</v>
      </c>
      <c r="Q4048" t="s">
        <v>18359</v>
      </c>
      <c r="R4048" t="s">
        <v>44</v>
      </c>
      <c r="S4048" t="s">
        <v>4527</v>
      </c>
      <c r="T4048" s="3">
        <v>45826</v>
      </c>
      <c r="U4048" s="3">
        <v>45827</v>
      </c>
      <c r="V4048" s="2">
        <v>0</v>
      </c>
      <c r="W4048" t="s">
        <v>44</v>
      </c>
      <c r="X4048" t="s">
        <v>44</v>
      </c>
      <c r="Y4048" t="s">
        <v>18360</v>
      </c>
      <c r="Z4048" t="s">
        <v>2006</v>
      </c>
      <c r="AA4048" t="s">
        <v>4529</v>
      </c>
      <c r="AB4048" t="s">
        <v>4530</v>
      </c>
      <c r="AC4048" t="s">
        <v>89</v>
      </c>
      <c r="AD4048" t="str">
        <f t="shared" si="63"/>
        <v>10-60</v>
      </c>
      <c r="AE4048" t="str">
        <f>VLOOKUP(AD4048,'Main_Sub Desc'!C:D,2,)</f>
        <v>LPC from invoicing</v>
      </c>
      <c r="AF4048" t="str">
        <f>VLOOKUP(VALUE(H4048),'Main_Sub Desc'!F:G,2,)</f>
        <v>Wtr Rev Late Payment</v>
      </c>
      <c r="AG4048">
        <f>IFERROR(VLOOKUP(VALUE(I4048),'PC Mapping'!A:F,6,),"")</f>
        <v>10719</v>
      </c>
      <c r="AH4048" s="13" t="str">
        <f>VLOOKUP(AG4048,'PC Mapping'!L:M,2,)</f>
        <v>All Other Water</v>
      </c>
    </row>
    <row r="4049" spans="1:34" x14ac:dyDescent="0.2">
      <c r="A4049" t="s">
        <v>18361</v>
      </c>
      <c r="B4049" t="s">
        <v>18362</v>
      </c>
      <c r="C4049" t="s">
        <v>4519</v>
      </c>
      <c r="D4049" t="s">
        <v>4520</v>
      </c>
      <c r="E4049" s="3">
        <v>45826</v>
      </c>
      <c r="F4049" t="s">
        <v>44</v>
      </c>
      <c r="G4049" t="s">
        <v>3742</v>
      </c>
      <c r="H4049" t="s">
        <v>3722</v>
      </c>
      <c r="I4049" t="s">
        <v>3752</v>
      </c>
      <c r="J4049" t="s">
        <v>4522</v>
      </c>
      <c r="K4049" s="2">
        <v>-5</v>
      </c>
      <c r="L4049" t="s">
        <v>44</v>
      </c>
      <c r="M4049" s="2">
        <v>-5</v>
      </c>
      <c r="N4049" t="s">
        <v>4523</v>
      </c>
      <c r="O4049" t="s">
        <v>4524</v>
      </c>
      <c r="P4049" t="s">
        <v>18363</v>
      </c>
      <c r="Q4049" t="s">
        <v>18364</v>
      </c>
      <c r="R4049" t="s">
        <v>44</v>
      </c>
      <c r="S4049" t="s">
        <v>4527</v>
      </c>
      <c r="T4049" s="3">
        <v>45826</v>
      </c>
      <c r="U4049" s="3">
        <v>45827</v>
      </c>
      <c r="V4049" s="2">
        <v>0</v>
      </c>
      <c r="W4049" t="s">
        <v>44</v>
      </c>
      <c r="X4049" t="s">
        <v>44</v>
      </c>
      <c r="Y4049" t="s">
        <v>18365</v>
      </c>
      <c r="Z4049" t="s">
        <v>1555</v>
      </c>
      <c r="AA4049" t="s">
        <v>4529</v>
      </c>
      <c r="AB4049" t="s">
        <v>4530</v>
      </c>
      <c r="AC4049" t="s">
        <v>89</v>
      </c>
      <c r="AD4049" t="str">
        <f t="shared" si="63"/>
        <v>10-60</v>
      </c>
      <c r="AE4049" t="str">
        <f>VLOOKUP(AD4049,'Main_Sub Desc'!C:D,2,)</f>
        <v>LPC from invoicing</v>
      </c>
      <c r="AF4049" t="str">
        <f>VLOOKUP(VALUE(H4049),'Main_Sub Desc'!F:G,2,)</f>
        <v>Wtr Rev Late Payment</v>
      </c>
      <c r="AG4049">
        <f>IFERROR(VLOOKUP(VALUE(I4049),'PC Mapping'!A:F,6,),"")</f>
        <v>10719</v>
      </c>
      <c r="AH4049" s="13" t="str">
        <f>VLOOKUP(AG4049,'PC Mapping'!L:M,2,)</f>
        <v>All Other Water</v>
      </c>
    </row>
    <row r="4050" spans="1:34" x14ac:dyDescent="0.2">
      <c r="A4050" t="s">
        <v>18366</v>
      </c>
      <c r="B4050" t="s">
        <v>18367</v>
      </c>
      <c r="C4050" t="s">
        <v>4519</v>
      </c>
      <c r="D4050" t="s">
        <v>4520</v>
      </c>
      <c r="E4050" s="3">
        <v>45826</v>
      </c>
      <c r="F4050" t="s">
        <v>44</v>
      </c>
      <c r="G4050" t="s">
        <v>3742</v>
      </c>
      <c r="H4050" t="s">
        <v>3722</v>
      </c>
      <c r="I4050" t="s">
        <v>3752</v>
      </c>
      <c r="J4050" t="s">
        <v>4522</v>
      </c>
      <c r="K4050" s="2">
        <v>-5</v>
      </c>
      <c r="L4050" t="s">
        <v>44</v>
      </c>
      <c r="M4050" s="2">
        <v>-5</v>
      </c>
      <c r="N4050" t="s">
        <v>4523</v>
      </c>
      <c r="O4050" t="s">
        <v>4524</v>
      </c>
      <c r="P4050" t="s">
        <v>10523</v>
      </c>
      <c r="Q4050" t="s">
        <v>18368</v>
      </c>
      <c r="R4050" t="s">
        <v>44</v>
      </c>
      <c r="S4050" t="s">
        <v>4527</v>
      </c>
      <c r="T4050" s="3">
        <v>45826</v>
      </c>
      <c r="U4050" s="3">
        <v>45827</v>
      </c>
      <c r="V4050" s="2">
        <v>0</v>
      </c>
      <c r="W4050" t="s">
        <v>44</v>
      </c>
      <c r="X4050" t="s">
        <v>44</v>
      </c>
      <c r="Y4050" t="s">
        <v>18369</v>
      </c>
      <c r="Z4050" t="s">
        <v>2893</v>
      </c>
      <c r="AA4050" t="s">
        <v>4529</v>
      </c>
      <c r="AB4050" t="s">
        <v>4530</v>
      </c>
      <c r="AC4050" t="s">
        <v>89</v>
      </c>
      <c r="AD4050" t="str">
        <f t="shared" si="63"/>
        <v>10-60</v>
      </c>
      <c r="AE4050" t="str">
        <f>VLOOKUP(AD4050,'Main_Sub Desc'!C:D,2,)</f>
        <v>LPC from invoicing</v>
      </c>
      <c r="AF4050" t="str">
        <f>VLOOKUP(VALUE(H4050),'Main_Sub Desc'!F:G,2,)</f>
        <v>Wtr Rev Late Payment</v>
      </c>
      <c r="AG4050">
        <f>IFERROR(VLOOKUP(VALUE(I4050),'PC Mapping'!A:F,6,),"")</f>
        <v>10719</v>
      </c>
      <c r="AH4050" s="13" t="str">
        <f>VLOOKUP(AG4050,'PC Mapping'!L:M,2,)</f>
        <v>All Other Water</v>
      </c>
    </row>
    <row r="4051" spans="1:34" x14ac:dyDescent="0.2">
      <c r="A4051" t="s">
        <v>18370</v>
      </c>
      <c r="B4051" t="s">
        <v>18367</v>
      </c>
      <c r="C4051" t="s">
        <v>4519</v>
      </c>
      <c r="D4051" t="s">
        <v>4520</v>
      </c>
      <c r="E4051" s="3">
        <v>45826</v>
      </c>
      <c r="F4051" t="s">
        <v>44</v>
      </c>
      <c r="G4051" t="s">
        <v>3742</v>
      </c>
      <c r="H4051" t="s">
        <v>3716</v>
      </c>
      <c r="I4051" t="s">
        <v>4534</v>
      </c>
      <c r="J4051" t="s">
        <v>4522</v>
      </c>
      <c r="K4051" s="2">
        <v>-13.46</v>
      </c>
      <c r="L4051" t="s">
        <v>44</v>
      </c>
      <c r="M4051" s="2">
        <v>-13.46</v>
      </c>
      <c r="N4051" t="s">
        <v>4523</v>
      </c>
      <c r="O4051" t="s">
        <v>4524</v>
      </c>
      <c r="P4051" t="s">
        <v>18371</v>
      </c>
      <c r="Q4051" t="s">
        <v>18372</v>
      </c>
      <c r="R4051" t="s">
        <v>44</v>
      </c>
      <c r="S4051" t="s">
        <v>4527</v>
      </c>
      <c r="T4051" s="3">
        <v>45826</v>
      </c>
      <c r="U4051" s="3">
        <v>45827</v>
      </c>
      <c r="V4051" s="2">
        <v>0</v>
      </c>
      <c r="W4051" t="s">
        <v>44</v>
      </c>
      <c r="X4051" t="s">
        <v>44</v>
      </c>
      <c r="Y4051" t="s">
        <v>18373</v>
      </c>
      <c r="Z4051" t="s">
        <v>802</v>
      </c>
      <c r="AA4051" t="s">
        <v>4529</v>
      </c>
      <c r="AB4051" t="s">
        <v>4530</v>
      </c>
      <c r="AC4051" t="s">
        <v>89</v>
      </c>
      <c r="AD4051" t="str">
        <f t="shared" si="63"/>
        <v>10-60</v>
      </c>
      <c r="AE4051" t="str">
        <f>VLOOKUP(AD4051,'Main_Sub Desc'!C:D,2,)</f>
        <v>LPC from invoicing</v>
      </c>
      <c r="AF4051" t="str">
        <f>VLOOKUP(VALUE(H4051),'Main_Sub Desc'!F:G,2,)</f>
        <v>Wst Rev Late Payment</v>
      </c>
      <c r="AG4051">
        <f>IFERROR(VLOOKUP(VALUE(I4051),'PC Mapping'!A:F,6,),"")</f>
        <v>10514</v>
      </c>
      <c r="AH4051" s="13" t="str">
        <f>VLOOKUP(AG4051,'PC Mapping'!L:M,2,)</f>
        <v>Bolivar Sewer</v>
      </c>
    </row>
    <row r="4052" spans="1:34" x14ac:dyDescent="0.2">
      <c r="A4052" t="s">
        <v>18370</v>
      </c>
      <c r="B4052" t="s">
        <v>18367</v>
      </c>
      <c r="C4052" t="s">
        <v>4519</v>
      </c>
      <c r="D4052" t="s">
        <v>4520</v>
      </c>
      <c r="E4052" s="3">
        <v>45826</v>
      </c>
      <c r="F4052" t="s">
        <v>44</v>
      </c>
      <c r="G4052" t="s">
        <v>3742</v>
      </c>
      <c r="H4052" t="s">
        <v>3722</v>
      </c>
      <c r="I4052" t="s">
        <v>4538</v>
      </c>
      <c r="J4052" t="s">
        <v>4522</v>
      </c>
      <c r="K4052" s="2">
        <v>-8.8800000000000008</v>
      </c>
      <c r="L4052" t="s">
        <v>44</v>
      </c>
      <c r="M4052" s="2">
        <v>-8.8800000000000008</v>
      </c>
      <c r="N4052" t="s">
        <v>4523</v>
      </c>
      <c r="O4052" t="s">
        <v>4524</v>
      </c>
      <c r="P4052" t="s">
        <v>18371</v>
      </c>
      <c r="Q4052" t="s">
        <v>18374</v>
      </c>
      <c r="R4052" t="s">
        <v>44</v>
      </c>
      <c r="S4052" t="s">
        <v>4527</v>
      </c>
      <c r="T4052" s="3">
        <v>45826</v>
      </c>
      <c r="U4052" s="3">
        <v>45827</v>
      </c>
      <c r="V4052" s="2">
        <v>0</v>
      </c>
      <c r="W4052" t="s">
        <v>44</v>
      </c>
      <c r="X4052" t="s">
        <v>44</v>
      </c>
      <c r="Y4052" t="s">
        <v>18375</v>
      </c>
      <c r="Z4052" t="s">
        <v>802</v>
      </c>
      <c r="AA4052" t="s">
        <v>4529</v>
      </c>
      <c r="AB4052" t="s">
        <v>4530</v>
      </c>
      <c r="AC4052" t="s">
        <v>89</v>
      </c>
      <c r="AD4052" t="str">
        <f t="shared" si="63"/>
        <v>10-60</v>
      </c>
      <c r="AE4052" t="str">
        <f>VLOOKUP(AD4052,'Main_Sub Desc'!C:D,2,)</f>
        <v>LPC from invoicing</v>
      </c>
      <c r="AF4052" t="str">
        <f>VLOOKUP(VALUE(H4052),'Main_Sub Desc'!F:G,2,)</f>
        <v>Wtr Rev Late Payment</v>
      </c>
      <c r="AG4052">
        <f>IFERROR(VLOOKUP(VALUE(I4052),'PC Mapping'!A:F,6,),"")</f>
        <v>10469</v>
      </c>
      <c r="AH4052" s="13" t="str">
        <f>VLOOKUP(AG4052,'PC Mapping'!L:M,2,)</f>
        <v>Bolivar Water</v>
      </c>
    </row>
    <row r="4053" spans="1:34" x14ac:dyDescent="0.2">
      <c r="A4053" t="s">
        <v>18376</v>
      </c>
      <c r="B4053" t="s">
        <v>18367</v>
      </c>
      <c r="C4053" t="s">
        <v>4519</v>
      </c>
      <c r="D4053" t="s">
        <v>4520</v>
      </c>
      <c r="E4053" s="3">
        <v>45826</v>
      </c>
      <c r="F4053" t="s">
        <v>44</v>
      </c>
      <c r="G4053" t="s">
        <v>3742</v>
      </c>
      <c r="H4053" t="s">
        <v>3722</v>
      </c>
      <c r="I4053" t="s">
        <v>4538</v>
      </c>
      <c r="J4053" t="s">
        <v>4522</v>
      </c>
      <c r="K4053" s="2">
        <v>-5</v>
      </c>
      <c r="L4053" t="s">
        <v>44</v>
      </c>
      <c r="M4053" s="2">
        <v>-5</v>
      </c>
      <c r="N4053" t="s">
        <v>4523</v>
      </c>
      <c r="O4053" t="s">
        <v>4524</v>
      </c>
      <c r="P4053" t="s">
        <v>18377</v>
      </c>
      <c r="Q4053" t="s">
        <v>18378</v>
      </c>
      <c r="R4053" t="s">
        <v>44</v>
      </c>
      <c r="S4053" t="s">
        <v>4527</v>
      </c>
      <c r="T4053" s="3">
        <v>45826</v>
      </c>
      <c r="U4053" s="3">
        <v>45827</v>
      </c>
      <c r="V4053" s="2">
        <v>0</v>
      </c>
      <c r="W4053" t="s">
        <v>44</v>
      </c>
      <c r="X4053" t="s">
        <v>44</v>
      </c>
      <c r="Y4053" t="s">
        <v>18379</v>
      </c>
      <c r="Z4053" t="s">
        <v>981</v>
      </c>
      <c r="AA4053" t="s">
        <v>4529</v>
      </c>
      <c r="AB4053" t="s">
        <v>4530</v>
      </c>
      <c r="AC4053" t="s">
        <v>89</v>
      </c>
      <c r="AD4053" t="str">
        <f t="shared" si="63"/>
        <v>10-60</v>
      </c>
      <c r="AE4053" t="str">
        <f>VLOOKUP(AD4053,'Main_Sub Desc'!C:D,2,)</f>
        <v>LPC from invoicing</v>
      </c>
      <c r="AF4053" t="str">
        <f>VLOOKUP(VALUE(H4053),'Main_Sub Desc'!F:G,2,)</f>
        <v>Wtr Rev Late Payment</v>
      </c>
      <c r="AG4053">
        <f>IFERROR(VLOOKUP(VALUE(I4053),'PC Mapping'!A:F,6,),"")</f>
        <v>10469</v>
      </c>
      <c r="AH4053" s="13" t="str">
        <f>VLOOKUP(AG4053,'PC Mapping'!L:M,2,)</f>
        <v>Bolivar Water</v>
      </c>
    </row>
    <row r="4054" spans="1:34" x14ac:dyDescent="0.2">
      <c r="A4054" t="s">
        <v>18376</v>
      </c>
      <c r="B4054" t="s">
        <v>18367</v>
      </c>
      <c r="C4054" t="s">
        <v>4519</v>
      </c>
      <c r="D4054" t="s">
        <v>4520</v>
      </c>
      <c r="E4054" s="3">
        <v>45826</v>
      </c>
      <c r="F4054" t="s">
        <v>44</v>
      </c>
      <c r="G4054" t="s">
        <v>3742</v>
      </c>
      <c r="H4054" t="s">
        <v>3716</v>
      </c>
      <c r="I4054" t="s">
        <v>4534</v>
      </c>
      <c r="J4054" t="s">
        <v>4522</v>
      </c>
      <c r="K4054" s="2">
        <v>-5</v>
      </c>
      <c r="L4054" t="s">
        <v>44</v>
      </c>
      <c r="M4054" s="2">
        <v>-5</v>
      </c>
      <c r="N4054" t="s">
        <v>4523</v>
      </c>
      <c r="O4054" t="s">
        <v>4524</v>
      </c>
      <c r="P4054" t="s">
        <v>18377</v>
      </c>
      <c r="Q4054" t="s">
        <v>18380</v>
      </c>
      <c r="R4054" t="s">
        <v>44</v>
      </c>
      <c r="S4054" t="s">
        <v>4527</v>
      </c>
      <c r="T4054" s="3">
        <v>45826</v>
      </c>
      <c r="U4054" s="3">
        <v>45827</v>
      </c>
      <c r="V4054" s="2">
        <v>0</v>
      </c>
      <c r="W4054" t="s">
        <v>44</v>
      </c>
      <c r="X4054" t="s">
        <v>44</v>
      </c>
      <c r="Y4054" t="s">
        <v>18381</v>
      </c>
      <c r="Z4054" t="s">
        <v>981</v>
      </c>
      <c r="AA4054" t="s">
        <v>4529</v>
      </c>
      <c r="AB4054" t="s">
        <v>4530</v>
      </c>
      <c r="AC4054" t="s">
        <v>89</v>
      </c>
      <c r="AD4054" t="str">
        <f t="shared" si="63"/>
        <v>10-60</v>
      </c>
      <c r="AE4054" t="str">
        <f>VLOOKUP(AD4054,'Main_Sub Desc'!C:D,2,)</f>
        <v>LPC from invoicing</v>
      </c>
      <c r="AF4054" t="str">
        <f>VLOOKUP(VALUE(H4054),'Main_Sub Desc'!F:G,2,)</f>
        <v>Wst Rev Late Payment</v>
      </c>
      <c r="AG4054">
        <f>IFERROR(VLOOKUP(VALUE(I4054),'PC Mapping'!A:F,6,),"")</f>
        <v>10514</v>
      </c>
      <c r="AH4054" s="13" t="str">
        <f>VLOOKUP(AG4054,'PC Mapping'!L:M,2,)</f>
        <v>Bolivar Sewer</v>
      </c>
    </row>
    <row r="4055" spans="1:34" x14ac:dyDescent="0.2">
      <c r="A4055" t="s">
        <v>18382</v>
      </c>
      <c r="B4055" t="s">
        <v>18367</v>
      </c>
      <c r="C4055" t="s">
        <v>4519</v>
      </c>
      <c r="D4055" t="s">
        <v>4520</v>
      </c>
      <c r="E4055" s="3">
        <v>45826</v>
      </c>
      <c r="F4055" t="s">
        <v>44</v>
      </c>
      <c r="G4055" t="s">
        <v>3742</v>
      </c>
      <c r="H4055" t="s">
        <v>3722</v>
      </c>
      <c r="I4055" t="s">
        <v>3752</v>
      </c>
      <c r="J4055" t="s">
        <v>4522</v>
      </c>
      <c r="K4055" s="2">
        <v>-5</v>
      </c>
      <c r="L4055" t="s">
        <v>44</v>
      </c>
      <c r="M4055" s="2">
        <v>-5</v>
      </c>
      <c r="N4055" t="s">
        <v>4523</v>
      </c>
      <c r="O4055" t="s">
        <v>4524</v>
      </c>
      <c r="P4055" t="s">
        <v>18383</v>
      </c>
      <c r="Q4055" t="s">
        <v>18384</v>
      </c>
      <c r="R4055" t="s">
        <v>44</v>
      </c>
      <c r="S4055" t="s">
        <v>4527</v>
      </c>
      <c r="T4055" s="3">
        <v>45826</v>
      </c>
      <c r="U4055" s="3">
        <v>45827</v>
      </c>
      <c r="V4055" s="2">
        <v>0</v>
      </c>
      <c r="W4055" t="s">
        <v>44</v>
      </c>
      <c r="X4055" t="s">
        <v>44</v>
      </c>
      <c r="Y4055" t="s">
        <v>18385</v>
      </c>
      <c r="Z4055" t="s">
        <v>3575</v>
      </c>
      <c r="AA4055" t="s">
        <v>4529</v>
      </c>
      <c r="AB4055" t="s">
        <v>4530</v>
      </c>
      <c r="AC4055" t="s">
        <v>89</v>
      </c>
      <c r="AD4055" t="str">
        <f t="shared" si="63"/>
        <v>10-60</v>
      </c>
      <c r="AE4055" t="str">
        <f>VLOOKUP(AD4055,'Main_Sub Desc'!C:D,2,)</f>
        <v>LPC from invoicing</v>
      </c>
      <c r="AF4055" t="str">
        <f>VLOOKUP(VALUE(H4055),'Main_Sub Desc'!F:G,2,)</f>
        <v>Wtr Rev Late Payment</v>
      </c>
      <c r="AG4055">
        <f>IFERROR(VLOOKUP(VALUE(I4055),'PC Mapping'!A:F,6,),"")</f>
        <v>10719</v>
      </c>
      <c r="AH4055" s="13" t="str">
        <f>VLOOKUP(AG4055,'PC Mapping'!L:M,2,)</f>
        <v>All Other Water</v>
      </c>
    </row>
    <row r="4056" spans="1:34" x14ac:dyDescent="0.2">
      <c r="A4056" t="s">
        <v>18386</v>
      </c>
      <c r="B4056" t="s">
        <v>18367</v>
      </c>
      <c r="C4056" t="s">
        <v>4519</v>
      </c>
      <c r="D4056" t="s">
        <v>4520</v>
      </c>
      <c r="E4056" s="3">
        <v>45826</v>
      </c>
      <c r="F4056" t="s">
        <v>44</v>
      </c>
      <c r="G4056" t="s">
        <v>3742</v>
      </c>
      <c r="H4056" t="s">
        <v>3716</v>
      </c>
      <c r="I4056" t="s">
        <v>4534</v>
      </c>
      <c r="J4056" t="s">
        <v>4522</v>
      </c>
      <c r="K4056" s="2">
        <v>-5</v>
      </c>
      <c r="L4056" t="s">
        <v>44</v>
      </c>
      <c r="M4056" s="2">
        <v>-5</v>
      </c>
      <c r="N4056" t="s">
        <v>4523</v>
      </c>
      <c r="O4056" t="s">
        <v>4524</v>
      </c>
      <c r="P4056" t="s">
        <v>9541</v>
      </c>
      <c r="Q4056" t="s">
        <v>18387</v>
      </c>
      <c r="R4056" t="s">
        <v>44</v>
      </c>
      <c r="S4056" t="s">
        <v>4527</v>
      </c>
      <c r="T4056" s="3">
        <v>45826</v>
      </c>
      <c r="U4056" s="3">
        <v>45827</v>
      </c>
      <c r="V4056" s="2">
        <v>0</v>
      </c>
      <c r="W4056" t="s">
        <v>44</v>
      </c>
      <c r="X4056" t="s">
        <v>44</v>
      </c>
      <c r="Y4056" t="s">
        <v>18388</v>
      </c>
      <c r="Z4056" t="s">
        <v>389</v>
      </c>
      <c r="AA4056" t="s">
        <v>4529</v>
      </c>
      <c r="AB4056" t="s">
        <v>4530</v>
      </c>
      <c r="AC4056" t="s">
        <v>89</v>
      </c>
      <c r="AD4056" t="str">
        <f t="shared" si="63"/>
        <v>10-60</v>
      </c>
      <c r="AE4056" t="str">
        <f>VLOOKUP(AD4056,'Main_Sub Desc'!C:D,2,)</f>
        <v>LPC from invoicing</v>
      </c>
      <c r="AF4056" t="str">
        <f>VLOOKUP(VALUE(H4056),'Main_Sub Desc'!F:G,2,)</f>
        <v>Wst Rev Late Payment</v>
      </c>
      <c r="AG4056">
        <f>IFERROR(VLOOKUP(VALUE(I4056),'PC Mapping'!A:F,6,),"")</f>
        <v>10514</v>
      </c>
      <c r="AH4056" s="13" t="str">
        <f>VLOOKUP(AG4056,'PC Mapping'!L:M,2,)</f>
        <v>Bolivar Sewer</v>
      </c>
    </row>
    <row r="4057" spans="1:34" x14ac:dyDescent="0.2">
      <c r="A4057" t="s">
        <v>18386</v>
      </c>
      <c r="B4057" t="s">
        <v>18367</v>
      </c>
      <c r="C4057" t="s">
        <v>4519</v>
      </c>
      <c r="D4057" t="s">
        <v>4520</v>
      </c>
      <c r="E4057" s="3">
        <v>45826</v>
      </c>
      <c r="F4057" t="s">
        <v>44</v>
      </c>
      <c r="G4057" t="s">
        <v>3742</v>
      </c>
      <c r="H4057" t="s">
        <v>3722</v>
      </c>
      <c r="I4057" t="s">
        <v>4538</v>
      </c>
      <c r="J4057" t="s">
        <v>4522</v>
      </c>
      <c r="K4057" s="2">
        <v>-5</v>
      </c>
      <c r="L4057" t="s">
        <v>44</v>
      </c>
      <c r="M4057" s="2">
        <v>-5</v>
      </c>
      <c r="N4057" t="s">
        <v>4523</v>
      </c>
      <c r="O4057" t="s">
        <v>4524</v>
      </c>
      <c r="P4057" t="s">
        <v>9541</v>
      </c>
      <c r="Q4057" t="s">
        <v>18389</v>
      </c>
      <c r="R4057" t="s">
        <v>44</v>
      </c>
      <c r="S4057" t="s">
        <v>4527</v>
      </c>
      <c r="T4057" s="3">
        <v>45826</v>
      </c>
      <c r="U4057" s="3">
        <v>45827</v>
      </c>
      <c r="V4057" s="2">
        <v>0</v>
      </c>
      <c r="W4057" t="s">
        <v>44</v>
      </c>
      <c r="X4057" t="s">
        <v>44</v>
      </c>
      <c r="Y4057" t="s">
        <v>18390</v>
      </c>
      <c r="Z4057" t="s">
        <v>389</v>
      </c>
      <c r="AA4057" t="s">
        <v>4529</v>
      </c>
      <c r="AB4057" t="s">
        <v>4530</v>
      </c>
      <c r="AC4057" t="s">
        <v>89</v>
      </c>
      <c r="AD4057" t="str">
        <f t="shared" si="63"/>
        <v>10-60</v>
      </c>
      <c r="AE4057" t="str">
        <f>VLOOKUP(AD4057,'Main_Sub Desc'!C:D,2,)</f>
        <v>LPC from invoicing</v>
      </c>
      <c r="AF4057" t="str">
        <f>VLOOKUP(VALUE(H4057),'Main_Sub Desc'!F:G,2,)</f>
        <v>Wtr Rev Late Payment</v>
      </c>
      <c r="AG4057">
        <f>IFERROR(VLOOKUP(VALUE(I4057),'PC Mapping'!A:F,6,),"")</f>
        <v>10469</v>
      </c>
      <c r="AH4057" s="13" t="str">
        <f>VLOOKUP(AG4057,'PC Mapping'!L:M,2,)</f>
        <v>Bolivar Water</v>
      </c>
    </row>
    <row r="4058" spans="1:34" x14ac:dyDescent="0.2">
      <c r="A4058" t="s">
        <v>18391</v>
      </c>
      <c r="B4058" t="s">
        <v>18367</v>
      </c>
      <c r="C4058" t="s">
        <v>4519</v>
      </c>
      <c r="D4058" t="s">
        <v>4520</v>
      </c>
      <c r="E4058" s="3">
        <v>45826</v>
      </c>
      <c r="F4058" t="s">
        <v>44</v>
      </c>
      <c r="G4058" t="s">
        <v>3742</v>
      </c>
      <c r="H4058" t="s">
        <v>3722</v>
      </c>
      <c r="I4058" t="s">
        <v>3752</v>
      </c>
      <c r="J4058" t="s">
        <v>4522</v>
      </c>
      <c r="K4058" s="2">
        <v>-5</v>
      </c>
      <c r="L4058" t="s">
        <v>44</v>
      </c>
      <c r="M4058" s="2">
        <v>-5</v>
      </c>
      <c r="N4058" t="s">
        <v>4523</v>
      </c>
      <c r="O4058" t="s">
        <v>4524</v>
      </c>
      <c r="P4058" t="s">
        <v>18392</v>
      </c>
      <c r="Q4058" t="s">
        <v>18393</v>
      </c>
      <c r="R4058" t="s">
        <v>44</v>
      </c>
      <c r="S4058" t="s">
        <v>4527</v>
      </c>
      <c r="T4058" s="3">
        <v>45826</v>
      </c>
      <c r="U4058" s="3">
        <v>45827</v>
      </c>
      <c r="V4058" s="2">
        <v>0</v>
      </c>
      <c r="W4058" t="s">
        <v>44</v>
      </c>
      <c r="X4058" t="s">
        <v>44</v>
      </c>
      <c r="Y4058" t="s">
        <v>18394</v>
      </c>
      <c r="Z4058" t="s">
        <v>18395</v>
      </c>
      <c r="AA4058" t="s">
        <v>4529</v>
      </c>
      <c r="AB4058" t="s">
        <v>4530</v>
      </c>
      <c r="AC4058" t="s">
        <v>89</v>
      </c>
      <c r="AD4058" t="str">
        <f t="shared" si="63"/>
        <v>10-60</v>
      </c>
      <c r="AE4058" t="str">
        <f>VLOOKUP(AD4058,'Main_Sub Desc'!C:D,2,)</f>
        <v>LPC from invoicing</v>
      </c>
      <c r="AF4058" t="str">
        <f>VLOOKUP(VALUE(H4058),'Main_Sub Desc'!F:G,2,)</f>
        <v>Wtr Rev Late Payment</v>
      </c>
      <c r="AG4058">
        <f>IFERROR(VLOOKUP(VALUE(I4058),'PC Mapping'!A:F,6,),"")</f>
        <v>10719</v>
      </c>
      <c r="AH4058" s="13" t="str">
        <f>VLOOKUP(AG4058,'PC Mapping'!L:M,2,)</f>
        <v>All Other Water</v>
      </c>
    </row>
    <row r="4059" spans="1:34" x14ac:dyDescent="0.2">
      <c r="A4059" t="s">
        <v>18396</v>
      </c>
      <c r="B4059" t="s">
        <v>18397</v>
      </c>
      <c r="C4059" t="s">
        <v>4519</v>
      </c>
      <c r="D4059" t="s">
        <v>4520</v>
      </c>
      <c r="E4059" s="3">
        <v>45828</v>
      </c>
      <c r="F4059" t="s">
        <v>44</v>
      </c>
      <c r="G4059" t="s">
        <v>3742</v>
      </c>
      <c r="H4059" t="s">
        <v>3722</v>
      </c>
      <c r="I4059" t="s">
        <v>3752</v>
      </c>
      <c r="J4059" t="s">
        <v>4522</v>
      </c>
      <c r="K4059" s="2">
        <v>-12.66</v>
      </c>
      <c r="L4059" t="s">
        <v>44</v>
      </c>
      <c r="M4059" s="2">
        <v>-12.66</v>
      </c>
      <c r="N4059" t="s">
        <v>4523</v>
      </c>
      <c r="O4059" t="s">
        <v>4524</v>
      </c>
      <c r="P4059" t="s">
        <v>15091</v>
      </c>
      <c r="Q4059" t="s">
        <v>18398</v>
      </c>
      <c r="R4059" t="s">
        <v>44</v>
      </c>
      <c r="S4059" t="s">
        <v>4527</v>
      </c>
      <c r="T4059" s="3">
        <v>45828</v>
      </c>
      <c r="U4059" s="3">
        <v>45831</v>
      </c>
      <c r="V4059" s="2">
        <v>0</v>
      </c>
      <c r="W4059" t="s">
        <v>44</v>
      </c>
      <c r="X4059" t="s">
        <v>44</v>
      </c>
      <c r="Y4059" t="s">
        <v>18399</v>
      </c>
      <c r="Z4059" t="s">
        <v>3030</v>
      </c>
      <c r="AA4059" t="s">
        <v>4529</v>
      </c>
      <c r="AB4059" t="s">
        <v>4530</v>
      </c>
      <c r="AC4059" t="s">
        <v>89</v>
      </c>
      <c r="AD4059" t="str">
        <f t="shared" si="63"/>
        <v>10-60</v>
      </c>
      <c r="AE4059" t="str">
        <f>VLOOKUP(AD4059,'Main_Sub Desc'!C:D,2,)</f>
        <v>LPC from invoicing</v>
      </c>
      <c r="AF4059" t="str">
        <f>VLOOKUP(VALUE(H4059),'Main_Sub Desc'!F:G,2,)</f>
        <v>Wtr Rev Late Payment</v>
      </c>
      <c r="AG4059">
        <f>IFERROR(VLOOKUP(VALUE(I4059),'PC Mapping'!A:F,6,),"")</f>
        <v>10719</v>
      </c>
      <c r="AH4059" s="13" t="str">
        <f>VLOOKUP(AG4059,'PC Mapping'!L:M,2,)</f>
        <v>All Other Water</v>
      </c>
    </row>
    <row r="4060" spans="1:34" x14ac:dyDescent="0.2">
      <c r="A4060" t="s">
        <v>18400</v>
      </c>
      <c r="B4060" t="s">
        <v>18397</v>
      </c>
      <c r="C4060" t="s">
        <v>4519</v>
      </c>
      <c r="D4060" t="s">
        <v>4520</v>
      </c>
      <c r="E4060" s="3">
        <v>45828</v>
      </c>
      <c r="F4060" t="s">
        <v>44</v>
      </c>
      <c r="G4060" t="s">
        <v>3742</v>
      </c>
      <c r="H4060" t="s">
        <v>3722</v>
      </c>
      <c r="I4060" t="s">
        <v>3752</v>
      </c>
      <c r="J4060" t="s">
        <v>4522</v>
      </c>
      <c r="K4060" s="2">
        <v>-5</v>
      </c>
      <c r="L4060" t="s">
        <v>44</v>
      </c>
      <c r="M4060" s="2">
        <v>-5</v>
      </c>
      <c r="N4060" t="s">
        <v>4523</v>
      </c>
      <c r="O4060" t="s">
        <v>4524</v>
      </c>
      <c r="P4060" t="s">
        <v>8067</v>
      </c>
      <c r="Q4060" t="s">
        <v>18401</v>
      </c>
      <c r="R4060" t="s">
        <v>44</v>
      </c>
      <c r="S4060" t="s">
        <v>4527</v>
      </c>
      <c r="T4060" s="3">
        <v>45828</v>
      </c>
      <c r="U4060" s="3">
        <v>45831</v>
      </c>
      <c r="V4060" s="2">
        <v>0</v>
      </c>
      <c r="W4060" t="s">
        <v>44</v>
      </c>
      <c r="X4060" t="s">
        <v>44</v>
      </c>
      <c r="Y4060" t="s">
        <v>18402</v>
      </c>
      <c r="Z4060" t="s">
        <v>2190</v>
      </c>
      <c r="AA4060" t="s">
        <v>4529</v>
      </c>
      <c r="AB4060" t="s">
        <v>4530</v>
      </c>
      <c r="AC4060" t="s">
        <v>89</v>
      </c>
      <c r="AD4060" t="str">
        <f t="shared" si="63"/>
        <v>10-60</v>
      </c>
      <c r="AE4060" t="str">
        <f>VLOOKUP(AD4060,'Main_Sub Desc'!C:D,2,)</f>
        <v>LPC from invoicing</v>
      </c>
      <c r="AF4060" t="str">
        <f>VLOOKUP(VALUE(H4060),'Main_Sub Desc'!F:G,2,)</f>
        <v>Wtr Rev Late Payment</v>
      </c>
      <c r="AG4060">
        <f>IFERROR(VLOOKUP(VALUE(I4060),'PC Mapping'!A:F,6,),"")</f>
        <v>10719</v>
      </c>
      <c r="AH4060" s="13" t="str">
        <f>VLOOKUP(AG4060,'PC Mapping'!L:M,2,)</f>
        <v>All Other Water</v>
      </c>
    </row>
    <row r="4061" spans="1:34" x14ac:dyDescent="0.2">
      <c r="A4061" t="s">
        <v>18403</v>
      </c>
      <c r="B4061" t="s">
        <v>18397</v>
      </c>
      <c r="C4061" t="s">
        <v>4519</v>
      </c>
      <c r="D4061" t="s">
        <v>4520</v>
      </c>
      <c r="E4061" s="3">
        <v>45828</v>
      </c>
      <c r="F4061" t="s">
        <v>44</v>
      </c>
      <c r="G4061" t="s">
        <v>3742</v>
      </c>
      <c r="H4061" t="s">
        <v>3722</v>
      </c>
      <c r="I4061" t="s">
        <v>3752</v>
      </c>
      <c r="J4061" t="s">
        <v>4522</v>
      </c>
      <c r="K4061" s="2">
        <v>-5</v>
      </c>
      <c r="L4061" t="s">
        <v>44</v>
      </c>
      <c r="M4061" s="2">
        <v>-5</v>
      </c>
      <c r="N4061" t="s">
        <v>4523</v>
      </c>
      <c r="O4061" t="s">
        <v>4524</v>
      </c>
      <c r="P4061" t="s">
        <v>18404</v>
      </c>
      <c r="Q4061" t="s">
        <v>18405</v>
      </c>
      <c r="R4061" t="s">
        <v>44</v>
      </c>
      <c r="S4061" t="s">
        <v>4527</v>
      </c>
      <c r="T4061" s="3">
        <v>45828</v>
      </c>
      <c r="U4061" s="3">
        <v>45831</v>
      </c>
      <c r="V4061" s="2">
        <v>0</v>
      </c>
      <c r="W4061" t="s">
        <v>44</v>
      </c>
      <c r="X4061" t="s">
        <v>44</v>
      </c>
      <c r="Y4061" t="s">
        <v>18406</v>
      </c>
      <c r="Z4061" t="s">
        <v>2040</v>
      </c>
      <c r="AA4061" t="s">
        <v>4529</v>
      </c>
      <c r="AB4061" t="s">
        <v>4530</v>
      </c>
      <c r="AC4061" t="s">
        <v>89</v>
      </c>
      <c r="AD4061" t="str">
        <f t="shared" si="63"/>
        <v>10-60</v>
      </c>
      <c r="AE4061" t="str">
        <f>VLOOKUP(AD4061,'Main_Sub Desc'!C:D,2,)</f>
        <v>LPC from invoicing</v>
      </c>
      <c r="AF4061" t="str">
        <f>VLOOKUP(VALUE(H4061),'Main_Sub Desc'!F:G,2,)</f>
        <v>Wtr Rev Late Payment</v>
      </c>
      <c r="AG4061">
        <f>IFERROR(VLOOKUP(VALUE(I4061),'PC Mapping'!A:F,6,),"")</f>
        <v>10719</v>
      </c>
      <c r="AH4061" s="13" t="str">
        <f>VLOOKUP(AG4061,'PC Mapping'!L:M,2,)</f>
        <v>All Other Water</v>
      </c>
    </row>
    <row r="4062" spans="1:34" x14ac:dyDescent="0.2">
      <c r="A4062" t="s">
        <v>18407</v>
      </c>
      <c r="B4062" t="s">
        <v>18397</v>
      </c>
      <c r="C4062" t="s">
        <v>4519</v>
      </c>
      <c r="D4062" t="s">
        <v>4520</v>
      </c>
      <c r="E4062" s="3">
        <v>45828</v>
      </c>
      <c r="F4062" t="s">
        <v>44</v>
      </c>
      <c r="G4062" t="s">
        <v>3742</v>
      </c>
      <c r="H4062" t="s">
        <v>3722</v>
      </c>
      <c r="I4062" t="s">
        <v>3752</v>
      </c>
      <c r="J4062" t="s">
        <v>4522</v>
      </c>
      <c r="K4062" s="2">
        <v>-7.91</v>
      </c>
      <c r="L4062" t="s">
        <v>44</v>
      </c>
      <c r="M4062" s="2">
        <v>-7.91</v>
      </c>
      <c r="N4062" t="s">
        <v>4523</v>
      </c>
      <c r="O4062" t="s">
        <v>4524</v>
      </c>
      <c r="P4062" t="s">
        <v>6025</v>
      </c>
      <c r="Q4062" t="s">
        <v>18408</v>
      </c>
      <c r="R4062" t="s">
        <v>44</v>
      </c>
      <c r="S4062" t="s">
        <v>4527</v>
      </c>
      <c r="T4062" s="3">
        <v>45828</v>
      </c>
      <c r="U4062" s="3">
        <v>45831</v>
      </c>
      <c r="V4062" s="2">
        <v>0</v>
      </c>
      <c r="W4062" t="s">
        <v>44</v>
      </c>
      <c r="X4062" t="s">
        <v>44</v>
      </c>
      <c r="Y4062" t="s">
        <v>18409</v>
      </c>
      <c r="Z4062" t="s">
        <v>1576</v>
      </c>
      <c r="AA4062" t="s">
        <v>4529</v>
      </c>
      <c r="AB4062" t="s">
        <v>4530</v>
      </c>
      <c r="AC4062" t="s">
        <v>89</v>
      </c>
      <c r="AD4062" t="str">
        <f t="shared" si="63"/>
        <v>10-60</v>
      </c>
      <c r="AE4062" t="str">
        <f>VLOOKUP(AD4062,'Main_Sub Desc'!C:D,2,)</f>
        <v>LPC from invoicing</v>
      </c>
      <c r="AF4062" t="str">
        <f>VLOOKUP(VALUE(H4062),'Main_Sub Desc'!F:G,2,)</f>
        <v>Wtr Rev Late Payment</v>
      </c>
      <c r="AG4062">
        <f>IFERROR(VLOOKUP(VALUE(I4062),'PC Mapping'!A:F,6,),"")</f>
        <v>10719</v>
      </c>
      <c r="AH4062" s="13" t="str">
        <f>VLOOKUP(AG4062,'PC Mapping'!L:M,2,)</f>
        <v>All Other Water</v>
      </c>
    </row>
    <row r="4063" spans="1:34" x14ac:dyDescent="0.2">
      <c r="A4063" t="s">
        <v>18410</v>
      </c>
      <c r="B4063" t="s">
        <v>18397</v>
      </c>
      <c r="C4063" t="s">
        <v>4519</v>
      </c>
      <c r="D4063" t="s">
        <v>4520</v>
      </c>
      <c r="E4063" s="3">
        <v>45828</v>
      </c>
      <c r="F4063" t="s">
        <v>44</v>
      </c>
      <c r="G4063" t="s">
        <v>3742</v>
      </c>
      <c r="H4063" t="s">
        <v>3722</v>
      </c>
      <c r="I4063" t="s">
        <v>3752</v>
      </c>
      <c r="J4063" t="s">
        <v>4522</v>
      </c>
      <c r="K4063" s="2">
        <v>-5</v>
      </c>
      <c r="L4063" t="s">
        <v>44</v>
      </c>
      <c r="M4063" s="2">
        <v>-5</v>
      </c>
      <c r="N4063" t="s">
        <v>4523</v>
      </c>
      <c r="O4063" t="s">
        <v>4524</v>
      </c>
      <c r="P4063" t="s">
        <v>8377</v>
      </c>
      <c r="Q4063" t="s">
        <v>18411</v>
      </c>
      <c r="R4063" t="s">
        <v>44</v>
      </c>
      <c r="S4063" t="s">
        <v>4527</v>
      </c>
      <c r="T4063" s="3">
        <v>45828</v>
      </c>
      <c r="U4063" s="3">
        <v>45831</v>
      </c>
      <c r="V4063" s="2">
        <v>0</v>
      </c>
      <c r="W4063" t="s">
        <v>44</v>
      </c>
      <c r="X4063" t="s">
        <v>44</v>
      </c>
      <c r="Y4063" t="s">
        <v>18412</v>
      </c>
      <c r="Z4063" t="s">
        <v>1536</v>
      </c>
      <c r="AA4063" t="s">
        <v>4529</v>
      </c>
      <c r="AB4063" t="s">
        <v>4530</v>
      </c>
      <c r="AC4063" t="s">
        <v>89</v>
      </c>
      <c r="AD4063" t="str">
        <f t="shared" si="63"/>
        <v>10-60</v>
      </c>
      <c r="AE4063" t="str">
        <f>VLOOKUP(AD4063,'Main_Sub Desc'!C:D,2,)</f>
        <v>LPC from invoicing</v>
      </c>
      <c r="AF4063" t="str">
        <f>VLOOKUP(VALUE(H4063),'Main_Sub Desc'!F:G,2,)</f>
        <v>Wtr Rev Late Payment</v>
      </c>
      <c r="AG4063">
        <f>IFERROR(VLOOKUP(VALUE(I4063),'PC Mapping'!A:F,6,),"")</f>
        <v>10719</v>
      </c>
      <c r="AH4063" s="13" t="str">
        <f>VLOOKUP(AG4063,'PC Mapping'!L:M,2,)</f>
        <v>All Other Water</v>
      </c>
    </row>
    <row r="4064" spans="1:34" x14ac:dyDescent="0.2">
      <c r="A4064" t="s">
        <v>18413</v>
      </c>
      <c r="B4064" t="s">
        <v>18414</v>
      </c>
      <c r="C4064" t="s">
        <v>4519</v>
      </c>
      <c r="D4064" t="s">
        <v>4520</v>
      </c>
      <c r="E4064" s="3">
        <v>45831</v>
      </c>
      <c r="F4064" t="s">
        <v>44</v>
      </c>
      <c r="G4064" t="s">
        <v>3742</v>
      </c>
      <c r="H4064" t="s">
        <v>3722</v>
      </c>
      <c r="I4064" t="s">
        <v>4538</v>
      </c>
      <c r="J4064" t="s">
        <v>4522</v>
      </c>
      <c r="K4064" s="2">
        <v>-5.32</v>
      </c>
      <c r="L4064" t="s">
        <v>44</v>
      </c>
      <c r="M4064" s="2">
        <v>-5.32</v>
      </c>
      <c r="N4064" t="s">
        <v>4523</v>
      </c>
      <c r="O4064" t="s">
        <v>4524</v>
      </c>
      <c r="P4064" t="s">
        <v>6240</v>
      </c>
      <c r="Q4064" t="s">
        <v>18415</v>
      </c>
      <c r="R4064" t="s">
        <v>44</v>
      </c>
      <c r="S4064" t="s">
        <v>4527</v>
      </c>
      <c r="T4064" s="3">
        <v>45831</v>
      </c>
      <c r="U4064" s="3">
        <v>45832</v>
      </c>
      <c r="V4064" s="2">
        <v>0</v>
      </c>
      <c r="W4064" t="s">
        <v>44</v>
      </c>
      <c r="X4064" t="s">
        <v>44</v>
      </c>
      <c r="Y4064" t="s">
        <v>18416</v>
      </c>
      <c r="Z4064" t="s">
        <v>1005</v>
      </c>
      <c r="AA4064" t="s">
        <v>4529</v>
      </c>
      <c r="AB4064" t="s">
        <v>4530</v>
      </c>
      <c r="AC4064" t="s">
        <v>89</v>
      </c>
      <c r="AD4064" t="str">
        <f t="shared" si="63"/>
        <v>10-60</v>
      </c>
      <c r="AE4064" t="str">
        <f>VLOOKUP(AD4064,'Main_Sub Desc'!C:D,2,)</f>
        <v>LPC from invoicing</v>
      </c>
      <c r="AF4064" t="str">
        <f>VLOOKUP(VALUE(H4064),'Main_Sub Desc'!F:G,2,)</f>
        <v>Wtr Rev Late Payment</v>
      </c>
      <c r="AG4064">
        <f>IFERROR(VLOOKUP(VALUE(I4064),'PC Mapping'!A:F,6,),"")</f>
        <v>10469</v>
      </c>
      <c r="AH4064" s="13" t="str">
        <f>VLOOKUP(AG4064,'PC Mapping'!L:M,2,)</f>
        <v>Bolivar Water</v>
      </c>
    </row>
    <row r="4065" spans="1:34" x14ac:dyDescent="0.2">
      <c r="A4065" t="s">
        <v>18413</v>
      </c>
      <c r="B4065" t="s">
        <v>18414</v>
      </c>
      <c r="C4065" t="s">
        <v>4519</v>
      </c>
      <c r="D4065" t="s">
        <v>4520</v>
      </c>
      <c r="E4065" s="3">
        <v>45831</v>
      </c>
      <c r="F4065" t="s">
        <v>44</v>
      </c>
      <c r="G4065" t="s">
        <v>3742</v>
      </c>
      <c r="H4065" t="s">
        <v>3716</v>
      </c>
      <c r="I4065" t="s">
        <v>4534</v>
      </c>
      <c r="J4065" t="s">
        <v>4522</v>
      </c>
      <c r="K4065" s="2">
        <v>-7.85</v>
      </c>
      <c r="L4065" t="s">
        <v>44</v>
      </c>
      <c r="M4065" s="2">
        <v>-7.85</v>
      </c>
      <c r="N4065" t="s">
        <v>4523</v>
      </c>
      <c r="O4065" t="s">
        <v>4524</v>
      </c>
      <c r="P4065" t="s">
        <v>6240</v>
      </c>
      <c r="Q4065" t="s">
        <v>18417</v>
      </c>
      <c r="R4065" t="s">
        <v>44</v>
      </c>
      <c r="S4065" t="s">
        <v>4527</v>
      </c>
      <c r="T4065" s="3">
        <v>45831</v>
      </c>
      <c r="U4065" s="3">
        <v>45832</v>
      </c>
      <c r="V4065" s="2">
        <v>0</v>
      </c>
      <c r="W4065" t="s">
        <v>44</v>
      </c>
      <c r="X4065" t="s">
        <v>44</v>
      </c>
      <c r="Y4065" t="s">
        <v>18418</v>
      </c>
      <c r="Z4065" t="s">
        <v>1005</v>
      </c>
      <c r="AA4065" t="s">
        <v>4529</v>
      </c>
      <c r="AB4065" t="s">
        <v>4530</v>
      </c>
      <c r="AC4065" t="s">
        <v>89</v>
      </c>
      <c r="AD4065" t="str">
        <f t="shared" si="63"/>
        <v>10-60</v>
      </c>
      <c r="AE4065" t="str">
        <f>VLOOKUP(AD4065,'Main_Sub Desc'!C:D,2,)</f>
        <v>LPC from invoicing</v>
      </c>
      <c r="AF4065" t="str">
        <f>VLOOKUP(VALUE(H4065),'Main_Sub Desc'!F:G,2,)</f>
        <v>Wst Rev Late Payment</v>
      </c>
      <c r="AG4065">
        <f>IFERROR(VLOOKUP(VALUE(I4065),'PC Mapping'!A:F,6,),"")</f>
        <v>10514</v>
      </c>
      <c r="AH4065" s="13" t="str">
        <f>VLOOKUP(AG4065,'PC Mapping'!L:M,2,)</f>
        <v>Bolivar Sewer</v>
      </c>
    </row>
    <row r="4066" spans="1:34" x14ac:dyDescent="0.2">
      <c r="A4066" t="s">
        <v>18419</v>
      </c>
      <c r="B4066" t="s">
        <v>18414</v>
      </c>
      <c r="C4066" t="s">
        <v>4519</v>
      </c>
      <c r="D4066" t="s">
        <v>4520</v>
      </c>
      <c r="E4066" s="3">
        <v>45831</v>
      </c>
      <c r="F4066" t="s">
        <v>44</v>
      </c>
      <c r="G4066" t="s">
        <v>3742</v>
      </c>
      <c r="H4066" t="s">
        <v>3722</v>
      </c>
      <c r="I4066" t="s">
        <v>3752</v>
      </c>
      <c r="J4066" t="s">
        <v>4522</v>
      </c>
      <c r="K4066" s="2">
        <v>-5</v>
      </c>
      <c r="L4066" t="s">
        <v>44</v>
      </c>
      <c r="M4066" s="2">
        <v>-5</v>
      </c>
      <c r="N4066" t="s">
        <v>4523</v>
      </c>
      <c r="O4066" t="s">
        <v>4524</v>
      </c>
      <c r="P4066" t="s">
        <v>6074</v>
      </c>
      <c r="Q4066" t="s">
        <v>18420</v>
      </c>
      <c r="R4066" t="s">
        <v>44</v>
      </c>
      <c r="S4066" t="s">
        <v>4527</v>
      </c>
      <c r="T4066" s="3">
        <v>45831</v>
      </c>
      <c r="U4066" s="3">
        <v>45832</v>
      </c>
      <c r="V4066" s="2">
        <v>0</v>
      </c>
      <c r="W4066" t="s">
        <v>44</v>
      </c>
      <c r="X4066" t="s">
        <v>44</v>
      </c>
      <c r="Y4066" t="s">
        <v>18421</v>
      </c>
      <c r="Z4066" t="s">
        <v>18422</v>
      </c>
      <c r="AA4066" t="s">
        <v>4529</v>
      </c>
      <c r="AB4066" t="s">
        <v>4530</v>
      </c>
      <c r="AC4066" t="s">
        <v>89</v>
      </c>
      <c r="AD4066" t="str">
        <f t="shared" si="63"/>
        <v>10-60</v>
      </c>
      <c r="AE4066" t="str">
        <f>VLOOKUP(AD4066,'Main_Sub Desc'!C:D,2,)</f>
        <v>LPC from invoicing</v>
      </c>
      <c r="AF4066" t="str">
        <f>VLOOKUP(VALUE(H4066),'Main_Sub Desc'!F:G,2,)</f>
        <v>Wtr Rev Late Payment</v>
      </c>
      <c r="AG4066">
        <f>IFERROR(VLOOKUP(VALUE(I4066),'PC Mapping'!A:F,6,),"")</f>
        <v>10719</v>
      </c>
      <c r="AH4066" s="13" t="str">
        <f>VLOOKUP(AG4066,'PC Mapping'!L:M,2,)</f>
        <v>All Other Water</v>
      </c>
    </row>
    <row r="4067" spans="1:34" x14ac:dyDescent="0.2">
      <c r="A4067" t="s">
        <v>18423</v>
      </c>
      <c r="B4067" t="s">
        <v>18414</v>
      </c>
      <c r="C4067" t="s">
        <v>4519</v>
      </c>
      <c r="D4067" t="s">
        <v>4520</v>
      </c>
      <c r="E4067" s="3">
        <v>45831</v>
      </c>
      <c r="F4067" t="s">
        <v>44</v>
      </c>
      <c r="G4067" t="s">
        <v>3742</v>
      </c>
      <c r="H4067" t="s">
        <v>3722</v>
      </c>
      <c r="I4067" t="s">
        <v>4538</v>
      </c>
      <c r="J4067" t="s">
        <v>4522</v>
      </c>
      <c r="K4067" s="2">
        <v>-5</v>
      </c>
      <c r="L4067" t="s">
        <v>44</v>
      </c>
      <c r="M4067" s="2">
        <v>-5</v>
      </c>
      <c r="N4067" t="s">
        <v>4523</v>
      </c>
      <c r="O4067" t="s">
        <v>4524</v>
      </c>
      <c r="P4067" t="s">
        <v>9294</v>
      </c>
      <c r="Q4067" t="s">
        <v>18424</v>
      </c>
      <c r="R4067" t="s">
        <v>44</v>
      </c>
      <c r="S4067" t="s">
        <v>4527</v>
      </c>
      <c r="T4067" s="3">
        <v>45831</v>
      </c>
      <c r="U4067" s="3">
        <v>45832</v>
      </c>
      <c r="V4067" s="2">
        <v>0</v>
      </c>
      <c r="W4067" t="s">
        <v>44</v>
      </c>
      <c r="X4067" t="s">
        <v>44</v>
      </c>
      <c r="Y4067" t="s">
        <v>13533</v>
      </c>
      <c r="Z4067" t="s">
        <v>856</v>
      </c>
      <c r="AA4067" t="s">
        <v>4529</v>
      </c>
      <c r="AB4067" t="s">
        <v>4530</v>
      </c>
      <c r="AC4067" t="s">
        <v>89</v>
      </c>
      <c r="AD4067" t="str">
        <f t="shared" si="63"/>
        <v>10-60</v>
      </c>
      <c r="AE4067" t="str">
        <f>VLOOKUP(AD4067,'Main_Sub Desc'!C:D,2,)</f>
        <v>LPC from invoicing</v>
      </c>
      <c r="AF4067" t="str">
        <f>VLOOKUP(VALUE(H4067),'Main_Sub Desc'!F:G,2,)</f>
        <v>Wtr Rev Late Payment</v>
      </c>
      <c r="AG4067">
        <f>IFERROR(VLOOKUP(VALUE(I4067),'PC Mapping'!A:F,6,),"")</f>
        <v>10469</v>
      </c>
      <c r="AH4067" s="13" t="str">
        <f>VLOOKUP(AG4067,'PC Mapping'!L:M,2,)</f>
        <v>Bolivar Water</v>
      </c>
    </row>
    <row r="4068" spans="1:34" x14ac:dyDescent="0.2">
      <c r="A4068" t="s">
        <v>18423</v>
      </c>
      <c r="B4068" t="s">
        <v>18414</v>
      </c>
      <c r="C4068" t="s">
        <v>4519</v>
      </c>
      <c r="D4068" t="s">
        <v>4520</v>
      </c>
      <c r="E4068" s="3">
        <v>45831</v>
      </c>
      <c r="F4068" t="s">
        <v>44</v>
      </c>
      <c r="G4068" t="s">
        <v>3742</v>
      </c>
      <c r="H4068" t="s">
        <v>3716</v>
      </c>
      <c r="I4068" t="s">
        <v>4534</v>
      </c>
      <c r="J4068" t="s">
        <v>4522</v>
      </c>
      <c r="K4068" s="2">
        <v>-5</v>
      </c>
      <c r="L4068" t="s">
        <v>44</v>
      </c>
      <c r="M4068" s="2">
        <v>-5</v>
      </c>
      <c r="N4068" t="s">
        <v>4523</v>
      </c>
      <c r="O4068" t="s">
        <v>4524</v>
      </c>
      <c r="P4068" t="s">
        <v>9294</v>
      </c>
      <c r="Q4068" t="s">
        <v>18425</v>
      </c>
      <c r="R4068" t="s">
        <v>44</v>
      </c>
      <c r="S4068" t="s">
        <v>4527</v>
      </c>
      <c r="T4068" s="3">
        <v>45831</v>
      </c>
      <c r="U4068" s="3">
        <v>45832</v>
      </c>
      <c r="V4068" s="2">
        <v>0</v>
      </c>
      <c r="W4068" t="s">
        <v>44</v>
      </c>
      <c r="X4068" t="s">
        <v>44</v>
      </c>
      <c r="Y4068" t="s">
        <v>13535</v>
      </c>
      <c r="Z4068" t="s">
        <v>856</v>
      </c>
      <c r="AA4068" t="s">
        <v>4529</v>
      </c>
      <c r="AB4068" t="s">
        <v>4530</v>
      </c>
      <c r="AC4068" t="s">
        <v>89</v>
      </c>
      <c r="AD4068" t="str">
        <f t="shared" si="63"/>
        <v>10-60</v>
      </c>
      <c r="AE4068" t="str">
        <f>VLOOKUP(AD4068,'Main_Sub Desc'!C:D,2,)</f>
        <v>LPC from invoicing</v>
      </c>
      <c r="AF4068" t="str">
        <f>VLOOKUP(VALUE(H4068),'Main_Sub Desc'!F:G,2,)</f>
        <v>Wst Rev Late Payment</v>
      </c>
      <c r="AG4068">
        <f>IFERROR(VLOOKUP(VALUE(I4068),'PC Mapping'!A:F,6,),"")</f>
        <v>10514</v>
      </c>
      <c r="AH4068" s="13" t="str">
        <f>VLOOKUP(AG4068,'PC Mapping'!L:M,2,)</f>
        <v>Bolivar Sewer</v>
      </c>
    </row>
    <row r="4069" spans="1:34" x14ac:dyDescent="0.2">
      <c r="A4069" t="s">
        <v>18426</v>
      </c>
      <c r="B4069" t="s">
        <v>18427</v>
      </c>
      <c r="C4069" t="s">
        <v>4519</v>
      </c>
      <c r="D4069" t="s">
        <v>4520</v>
      </c>
      <c r="E4069" s="3">
        <v>45833</v>
      </c>
      <c r="F4069" t="s">
        <v>44</v>
      </c>
      <c r="G4069" t="s">
        <v>3742</v>
      </c>
      <c r="H4069" t="s">
        <v>3722</v>
      </c>
      <c r="I4069" t="s">
        <v>3752</v>
      </c>
      <c r="J4069" t="s">
        <v>4522</v>
      </c>
      <c r="K4069" s="2">
        <v>-5.0199999999999996</v>
      </c>
      <c r="L4069" t="s">
        <v>44</v>
      </c>
      <c r="M4069" s="2">
        <v>-5.0199999999999996</v>
      </c>
      <c r="N4069" t="s">
        <v>4523</v>
      </c>
      <c r="O4069" t="s">
        <v>4524</v>
      </c>
      <c r="P4069" t="s">
        <v>15779</v>
      </c>
      <c r="Q4069" t="s">
        <v>18428</v>
      </c>
      <c r="R4069" t="s">
        <v>44</v>
      </c>
      <c r="S4069" t="s">
        <v>4527</v>
      </c>
      <c r="T4069" s="3">
        <v>45833</v>
      </c>
      <c r="U4069" s="3">
        <v>45834</v>
      </c>
      <c r="V4069" s="2">
        <v>0</v>
      </c>
      <c r="W4069" t="s">
        <v>44</v>
      </c>
      <c r="X4069" t="s">
        <v>44</v>
      </c>
      <c r="Y4069" t="s">
        <v>18429</v>
      </c>
      <c r="Z4069" t="s">
        <v>1996</v>
      </c>
      <c r="AA4069" t="s">
        <v>4529</v>
      </c>
      <c r="AB4069" t="s">
        <v>4530</v>
      </c>
      <c r="AC4069" t="s">
        <v>89</v>
      </c>
      <c r="AD4069" t="str">
        <f t="shared" si="63"/>
        <v>10-60</v>
      </c>
      <c r="AE4069" t="str">
        <f>VLOOKUP(AD4069,'Main_Sub Desc'!C:D,2,)</f>
        <v>LPC from invoicing</v>
      </c>
      <c r="AF4069" t="str">
        <f>VLOOKUP(VALUE(H4069),'Main_Sub Desc'!F:G,2,)</f>
        <v>Wtr Rev Late Payment</v>
      </c>
      <c r="AG4069">
        <f>IFERROR(VLOOKUP(VALUE(I4069),'PC Mapping'!A:F,6,),"")</f>
        <v>10719</v>
      </c>
      <c r="AH4069" s="13" t="str">
        <f>VLOOKUP(AG4069,'PC Mapping'!L:M,2,)</f>
        <v>All Other Water</v>
      </c>
    </row>
    <row r="4070" spans="1:34" x14ac:dyDescent="0.2">
      <c r="A4070" t="s">
        <v>18430</v>
      </c>
      <c r="B4070" t="s">
        <v>18427</v>
      </c>
      <c r="C4070" t="s">
        <v>4519</v>
      </c>
      <c r="D4070" t="s">
        <v>4520</v>
      </c>
      <c r="E4070" s="3">
        <v>45833</v>
      </c>
      <c r="F4070" t="s">
        <v>44</v>
      </c>
      <c r="G4070" t="s">
        <v>3742</v>
      </c>
      <c r="H4070" t="s">
        <v>3722</v>
      </c>
      <c r="I4070" t="s">
        <v>3752</v>
      </c>
      <c r="J4070" t="s">
        <v>4522</v>
      </c>
      <c r="K4070" s="2">
        <v>-5</v>
      </c>
      <c r="L4070" t="s">
        <v>44</v>
      </c>
      <c r="M4070" s="2">
        <v>-5</v>
      </c>
      <c r="N4070" t="s">
        <v>4523</v>
      </c>
      <c r="O4070" t="s">
        <v>4524</v>
      </c>
      <c r="P4070" t="s">
        <v>10240</v>
      </c>
      <c r="Q4070" t="s">
        <v>18431</v>
      </c>
      <c r="R4070" t="s">
        <v>44</v>
      </c>
      <c r="S4070" t="s">
        <v>4527</v>
      </c>
      <c r="T4070" s="3">
        <v>45833</v>
      </c>
      <c r="U4070" s="3">
        <v>45834</v>
      </c>
      <c r="V4070" s="2">
        <v>0</v>
      </c>
      <c r="W4070" t="s">
        <v>44</v>
      </c>
      <c r="X4070" t="s">
        <v>44</v>
      </c>
      <c r="Y4070" t="s">
        <v>18432</v>
      </c>
      <c r="Z4070" t="s">
        <v>18433</v>
      </c>
      <c r="AA4070" t="s">
        <v>4529</v>
      </c>
      <c r="AB4070" t="s">
        <v>4530</v>
      </c>
      <c r="AC4070" t="s">
        <v>89</v>
      </c>
      <c r="AD4070" t="str">
        <f t="shared" si="63"/>
        <v>10-60</v>
      </c>
      <c r="AE4070" t="str">
        <f>VLOOKUP(AD4070,'Main_Sub Desc'!C:D,2,)</f>
        <v>LPC from invoicing</v>
      </c>
      <c r="AF4070" t="str">
        <f>VLOOKUP(VALUE(H4070),'Main_Sub Desc'!F:G,2,)</f>
        <v>Wtr Rev Late Payment</v>
      </c>
      <c r="AG4070">
        <f>IFERROR(VLOOKUP(VALUE(I4070),'PC Mapping'!A:F,6,),"")</f>
        <v>10719</v>
      </c>
      <c r="AH4070" s="13" t="str">
        <f>VLOOKUP(AG4070,'PC Mapping'!L:M,2,)</f>
        <v>All Other Water</v>
      </c>
    </row>
    <row r="4071" spans="1:34" x14ac:dyDescent="0.2">
      <c r="A4071" t="s">
        <v>18434</v>
      </c>
      <c r="B4071" t="s">
        <v>18427</v>
      </c>
      <c r="C4071" t="s">
        <v>4519</v>
      </c>
      <c r="D4071" t="s">
        <v>4520</v>
      </c>
      <c r="E4071" s="3">
        <v>45833</v>
      </c>
      <c r="F4071" t="s">
        <v>44</v>
      </c>
      <c r="G4071" t="s">
        <v>3742</v>
      </c>
      <c r="H4071" t="s">
        <v>3722</v>
      </c>
      <c r="I4071" t="s">
        <v>3752</v>
      </c>
      <c r="J4071" t="s">
        <v>4522</v>
      </c>
      <c r="K4071" s="2">
        <v>-5</v>
      </c>
      <c r="L4071" t="s">
        <v>44</v>
      </c>
      <c r="M4071" s="2">
        <v>-5</v>
      </c>
      <c r="N4071" t="s">
        <v>4523</v>
      </c>
      <c r="O4071" t="s">
        <v>4524</v>
      </c>
      <c r="P4071" t="s">
        <v>18435</v>
      </c>
      <c r="Q4071" t="s">
        <v>18436</v>
      </c>
      <c r="R4071" t="s">
        <v>44</v>
      </c>
      <c r="S4071" t="s">
        <v>4527</v>
      </c>
      <c r="T4071" s="3">
        <v>45833</v>
      </c>
      <c r="U4071" s="3">
        <v>45834</v>
      </c>
      <c r="V4071" s="2">
        <v>0</v>
      </c>
      <c r="W4071" t="s">
        <v>44</v>
      </c>
      <c r="X4071" t="s">
        <v>44</v>
      </c>
      <c r="Y4071" t="s">
        <v>18437</v>
      </c>
      <c r="Z4071" t="s">
        <v>18438</v>
      </c>
      <c r="AA4071" t="s">
        <v>4529</v>
      </c>
      <c r="AB4071" t="s">
        <v>4530</v>
      </c>
      <c r="AC4071" t="s">
        <v>89</v>
      </c>
      <c r="AD4071" t="str">
        <f t="shared" si="63"/>
        <v>10-60</v>
      </c>
      <c r="AE4071" t="str">
        <f>VLOOKUP(AD4071,'Main_Sub Desc'!C:D,2,)</f>
        <v>LPC from invoicing</v>
      </c>
      <c r="AF4071" t="str">
        <f>VLOOKUP(VALUE(H4071),'Main_Sub Desc'!F:G,2,)</f>
        <v>Wtr Rev Late Payment</v>
      </c>
      <c r="AG4071">
        <f>IFERROR(VLOOKUP(VALUE(I4071),'PC Mapping'!A:F,6,),"")</f>
        <v>10719</v>
      </c>
      <c r="AH4071" s="13" t="str">
        <f>VLOOKUP(AG4071,'PC Mapping'!L:M,2,)</f>
        <v>All Other Water</v>
      </c>
    </row>
    <row r="4072" spans="1:34" x14ac:dyDescent="0.2">
      <c r="A4072" t="s">
        <v>18439</v>
      </c>
      <c r="B4072" t="s">
        <v>18440</v>
      </c>
      <c r="C4072" t="s">
        <v>4519</v>
      </c>
      <c r="D4072" t="s">
        <v>4520</v>
      </c>
      <c r="E4072" s="3">
        <v>45833</v>
      </c>
      <c r="F4072" t="s">
        <v>44</v>
      </c>
      <c r="G4072" t="s">
        <v>3742</v>
      </c>
      <c r="H4072" t="s">
        <v>3722</v>
      </c>
      <c r="I4072" t="s">
        <v>3752</v>
      </c>
      <c r="J4072" t="s">
        <v>4522</v>
      </c>
      <c r="K4072" s="2">
        <v>-5</v>
      </c>
      <c r="L4072" t="s">
        <v>44</v>
      </c>
      <c r="M4072" s="2">
        <v>-5</v>
      </c>
      <c r="N4072" t="s">
        <v>4523</v>
      </c>
      <c r="O4072" t="s">
        <v>4524</v>
      </c>
      <c r="P4072" t="s">
        <v>18441</v>
      </c>
      <c r="Q4072" t="s">
        <v>18442</v>
      </c>
      <c r="R4072" t="s">
        <v>44</v>
      </c>
      <c r="S4072" t="s">
        <v>4527</v>
      </c>
      <c r="T4072" s="3">
        <v>45833</v>
      </c>
      <c r="U4072" s="3">
        <v>45834</v>
      </c>
      <c r="V4072" s="2">
        <v>0</v>
      </c>
      <c r="W4072" t="s">
        <v>44</v>
      </c>
      <c r="X4072" t="s">
        <v>44</v>
      </c>
      <c r="Y4072" t="s">
        <v>18443</v>
      </c>
      <c r="Z4072" t="s">
        <v>2673</v>
      </c>
      <c r="AA4072" t="s">
        <v>4529</v>
      </c>
      <c r="AB4072" t="s">
        <v>4530</v>
      </c>
      <c r="AC4072" t="s">
        <v>89</v>
      </c>
      <c r="AD4072" t="str">
        <f t="shared" si="63"/>
        <v>10-60</v>
      </c>
      <c r="AE4072" t="str">
        <f>VLOOKUP(AD4072,'Main_Sub Desc'!C:D,2,)</f>
        <v>LPC from invoicing</v>
      </c>
      <c r="AF4072" t="str">
        <f>VLOOKUP(VALUE(H4072),'Main_Sub Desc'!F:G,2,)</f>
        <v>Wtr Rev Late Payment</v>
      </c>
      <c r="AG4072">
        <f>IFERROR(VLOOKUP(VALUE(I4072),'PC Mapping'!A:F,6,),"")</f>
        <v>10719</v>
      </c>
      <c r="AH4072" s="13" t="str">
        <f>VLOOKUP(AG4072,'PC Mapping'!L:M,2,)</f>
        <v>All Other Water</v>
      </c>
    </row>
    <row r="4073" spans="1:34" x14ac:dyDescent="0.2">
      <c r="A4073" t="s">
        <v>18444</v>
      </c>
      <c r="B4073" t="s">
        <v>18427</v>
      </c>
      <c r="C4073" t="s">
        <v>4519</v>
      </c>
      <c r="D4073" t="s">
        <v>4520</v>
      </c>
      <c r="E4073" s="3">
        <v>45833</v>
      </c>
      <c r="F4073" t="s">
        <v>44</v>
      </c>
      <c r="G4073" t="s">
        <v>3742</v>
      </c>
      <c r="H4073" t="s">
        <v>3722</v>
      </c>
      <c r="I4073" t="s">
        <v>3752</v>
      </c>
      <c r="J4073" t="s">
        <v>4522</v>
      </c>
      <c r="K4073" s="2">
        <v>-5</v>
      </c>
      <c r="L4073" t="s">
        <v>44</v>
      </c>
      <c r="M4073" s="2">
        <v>-5</v>
      </c>
      <c r="N4073" t="s">
        <v>4523</v>
      </c>
      <c r="O4073" t="s">
        <v>4524</v>
      </c>
      <c r="P4073" t="s">
        <v>6288</v>
      </c>
      <c r="Q4073" t="s">
        <v>18445</v>
      </c>
      <c r="R4073" t="s">
        <v>44</v>
      </c>
      <c r="S4073" t="s">
        <v>4527</v>
      </c>
      <c r="T4073" s="3">
        <v>45833</v>
      </c>
      <c r="U4073" s="3">
        <v>45834</v>
      </c>
      <c r="V4073" s="2">
        <v>0</v>
      </c>
      <c r="W4073" t="s">
        <v>44</v>
      </c>
      <c r="X4073" t="s">
        <v>44</v>
      </c>
      <c r="Y4073" t="s">
        <v>18446</v>
      </c>
      <c r="Z4073" t="s">
        <v>1923</v>
      </c>
      <c r="AA4073" t="s">
        <v>4529</v>
      </c>
      <c r="AB4073" t="s">
        <v>4530</v>
      </c>
      <c r="AC4073" t="s">
        <v>89</v>
      </c>
      <c r="AD4073" t="str">
        <f t="shared" si="63"/>
        <v>10-60</v>
      </c>
      <c r="AE4073" t="str">
        <f>VLOOKUP(AD4073,'Main_Sub Desc'!C:D,2,)</f>
        <v>LPC from invoicing</v>
      </c>
      <c r="AF4073" t="str">
        <f>VLOOKUP(VALUE(H4073),'Main_Sub Desc'!F:G,2,)</f>
        <v>Wtr Rev Late Payment</v>
      </c>
      <c r="AG4073">
        <f>IFERROR(VLOOKUP(VALUE(I4073),'PC Mapping'!A:F,6,),"")</f>
        <v>10719</v>
      </c>
      <c r="AH4073" s="13" t="str">
        <f>VLOOKUP(AG4073,'PC Mapping'!L:M,2,)</f>
        <v>All Other Water</v>
      </c>
    </row>
    <row r="4074" spans="1:34" x14ac:dyDescent="0.2">
      <c r="A4074" t="s">
        <v>18447</v>
      </c>
      <c r="B4074" t="s">
        <v>18448</v>
      </c>
      <c r="C4074" t="s">
        <v>4519</v>
      </c>
      <c r="D4074" t="s">
        <v>4520</v>
      </c>
      <c r="E4074" s="3">
        <v>45833</v>
      </c>
      <c r="F4074" t="s">
        <v>44</v>
      </c>
      <c r="G4074" t="s">
        <v>3742</v>
      </c>
      <c r="H4074" t="s">
        <v>3722</v>
      </c>
      <c r="I4074" t="s">
        <v>3752</v>
      </c>
      <c r="J4074" t="s">
        <v>4522</v>
      </c>
      <c r="K4074" s="2">
        <v>-5</v>
      </c>
      <c r="L4074" t="s">
        <v>44</v>
      </c>
      <c r="M4074" s="2">
        <v>-5</v>
      </c>
      <c r="N4074" t="s">
        <v>4523</v>
      </c>
      <c r="O4074" t="s">
        <v>4524</v>
      </c>
      <c r="P4074" t="s">
        <v>12905</v>
      </c>
      <c r="Q4074" t="s">
        <v>18449</v>
      </c>
      <c r="R4074" t="s">
        <v>44</v>
      </c>
      <c r="S4074" t="s">
        <v>4527</v>
      </c>
      <c r="T4074" s="3">
        <v>45833</v>
      </c>
      <c r="U4074" s="3">
        <v>45834</v>
      </c>
      <c r="V4074" s="2">
        <v>0</v>
      </c>
      <c r="W4074" t="s">
        <v>44</v>
      </c>
      <c r="X4074" t="s">
        <v>44</v>
      </c>
      <c r="Y4074" t="s">
        <v>18450</v>
      </c>
      <c r="Z4074" t="s">
        <v>2237</v>
      </c>
      <c r="AA4074" t="s">
        <v>4529</v>
      </c>
      <c r="AB4074" t="s">
        <v>4530</v>
      </c>
      <c r="AC4074" t="s">
        <v>89</v>
      </c>
      <c r="AD4074" t="str">
        <f t="shared" si="63"/>
        <v>10-60</v>
      </c>
      <c r="AE4074" t="str">
        <f>VLOOKUP(AD4074,'Main_Sub Desc'!C:D,2,)</f>
        <v>LPC from invoicing</v>
      </c>
      <c r="AF4074" t="str">
        <f>VLOOKUP(VALUE(H4074),'Main_Sub Desc'!F:G,2,)</f>
        <v>Wtr Rev Late Payment</v>
      </c>
      <c r="AG4074">
        <f>IFERROR(VLOOKUP(VALUE(I4074),'PC Mapping'!A:F,6,),"")</f>
        <v>10719</v>
      </c>
      <c r="AH4074" s="13" t="str">
        <f>VLOOKUP(AG4074,'PC Mapping'!L:M,2,)</f>
        <v>All Other Water</v>
      </c>
    </row>
    <row r="4075" spans="1:34" x14ac:dyDescent="0.2">
      <c r="A4075" t="s">
        <v>18451</v>
      </c>
      <c r="B4075" t="s">
        <v>18448</v>
      </c>
      <c r="C4075" t="s">
        <v>4519</v>
      </c>
      <c r="D4075" t="s">
        <v>4520</v>
      </c>
      <c r="E4075" s="3">
        <v>45833</v>
      </c>
      <c r="F4075" t="s">
        <v>44</v>
      </c>
      <c r="G4075" t="s">
        <v>3742</v>
      </c>
      <c r="H4075" t="s">
        <v>3722</v>
      </c>
      <c r="I4075" t="s">
        <v>4538</v>
      </c>
      <c r="J4075" t="s">
        <v>4522</v>
      </c>
      <c r="K4075" s="2">
        <v>-5</v>
      </c>
      <c r="L4075" t="s">
        <v>44</v>
      </c>
      <c r="M4075" s="2">
        <v>-5</v>
      </c>
      <c r="N4075" t="s">
        <v>4523</v>
      </c>
      <c r="O4075" t="s">
        <v>4524</v>
      </c>
      <c r="P4075" t="s">
        <v>18452</v>
      </c>
      <c r="Q4075" t="s">
        <v>18453</v>
      </c>
      <c r="R4075" t="s">
        <v>44</v>
      </c>
      <c r="S4075" t="s">
        <v>4527</v>
      </c>
      <c r="T4075" s="3">
        <v>45833</v>
      </c>
      <c r="U4075" s="3">
        <v>45834</v>
      </c>
      <c r="V4075" s="2">
        <v>0</v>
      </c>
      <c r="W4075" t="s">
        <v>44</v>
      </c>
      <c r="X4075" t="s">
        <v>44</v>
      </c>
      <c r="Y4075" t="s">
        <v>18454</v>
      </c>
      <c r="Z4075" t="s">
        <v>98</v>
      </c>
      <c r="AA4075" t="s">
        <v>4529</v>
      </c>
      <c r="AB4075" t="s">
        <v>4530</v>
      </c>
      <c r="AC4075" t="s">
        <v>89</v>
      </c>
      <c r="AD4075" t="str">
        <f t="shared" si="63"/>
        <v>10-60</v>
      </c>
      <c r="AE4075" t="str">
        <f>VLOOKUP(AD4075,'Main_Sub Desc'!C:D,2,)</f>
        <v>LPC from invoicing</v>
      </c>
      <c r="AF4075" t="str">
        <f>VLOOKUP(VALUE(H4075),'Main_Sub Desc'!F:G,2,)</f>
        <v>Wtr Rev Late Payment</v>
      </c>
      <c r="AG4075">
        <f>IFERROR(VLOOKUP(VALUE(I4075),'PC Mapping'!A:F,6,),"")</f>
        <v>10469</v>
      </c>
      <c r="AH4075" s="13" t="str">
        <f>VLOOKUP(AG4075,'PC Mapping'!L:M,2,)</f>
        <v>Bolivar Water</v>
      </c>
    </row>
    <row r="4076" spans="1:34" x14ac:dyDescent="0.2">
      <c r="A4076" t="s">
        <v>18451</v>
      </c>
      <c r="B4076" t="s">
        <v>18448</v>
      </c>
      <c r="C4076" t="s">
        <v>4519</v>
      </c>
      <c r="D4076" t="s">
        <v>4520</v>
      </c>
      <c r="E4076" s="3">
        <v>45833</v>
      </c>
      <c r="F4076" t="s">
        <v>44</v>
      </c>
      <c r="G4076" t="s">
        <v>3742</v>
      </c>
      <c r="H4076" t="s">
        <v>3716</v>
      </c>
      <c r="I4076" t="s">
        <v>4534</v>
      </c>
      <c r="J4076" t="s">
        <v>4522</v>
      </c>
      <c r="K4076" s="2">
        <v>-5.87</v>
      </c>
      <c r="L4076" t="s">
        <v>44</v>
      </c>
      <c r="M4076" s="2">
        <v>-5.87</v>
      </c>
      <c r="N4076" t="s">
        <v>4523</v>
      </c>
      <c r="O4076" t="s">
        <v>4524</v>
      </c>
      <c r="P4076" t="s">
        <v>18452</v>
      </c>
      <c r="Q4076" t="s">
        <v>18455</v>
      </c>
      <c r="R4076" t="s">
        <v>44</v>
      </c>
      <c r="S4076" t="s">
        <v>4527</v>
      </c>
      <c r="T4076" s="3">
        <v>45833</v>
      </c>
      <c r="U4076" s="3">
        <v>45834</v>
      </c>
      <c r="V4076" s="2">
        <v>0</v>
      </c>
      <c r="W4076" t="s">
        <v>44</v>
      </c>
      <c r="X4076" t="s">
        <v>44</v>
      </c>
      <c r="Y4076" t="s">
        <v>18456</v>
      </c>
      <c r="Z4076" t="s">
        <v>98</v>
      </c>
      <c r="AA4076" t="s">
        <v>4529</v>
      </c>
      <c r="AB4076" t="s">
        <v>4530</v>
      </c>
      <c r="AC4076" t="s">
        <v>89</v>
      </c>
      <c r="AD4076" t="str">
        <f t="shared" si="63"/>
        <v>10-60</v>
      </c>
      <c r="AE4076" t="str">
        <f>VLOOKUP(AD4076,'Main_Sub Desc'!C:D,2,)</f>
        <v>LPC from invoicing</v>
      </c>
      <c r="AF4076" t="str">
        <f>VLOOKUP(VALUE(H4076),'Main_Sub Desc'!F:G,2,)</f>
        <v>Wst Rev Late Payment</v>
      </c>
      <c r="AG4076">
        <f>IFERROR(VLOOKUP(VALUE(I4076),'PC Mapping'!A:F,6,),"")</f>
        <v>10514</v>
      </c>
      <c r="AH4076" s="13" t="str">
        <f>VLOOKUP(AG4076,'PC Mapping'!L:M,2,)</f>
        <v>Bolivar Sewer</v>
      </c>
    </row>
    <row r="4077" spans="1:34" x14ac:dyDescent="0.2">
      <c r="A4077" t="s">
        <v>18457</v>
      </c>
      <c r="B4077" t="s">
        <v>18427</v>
      </c>
      <c r="C4077" t="s">
        <v>4519</v>
      </c>
      <c r="D4077" t="s">
        <v>4520</v>
      </c>
      <c r="E4077" s="3">
        <v>45833</v>
      </c>
      <c r="F4077" t="s">
        <v>44</v>
      </c>
      <c r="G4077" t="s">
        <v>3742</v>
      </c>
      <c r="H4077" t="s">
        <v>3722</v>
      </c>
      <c r="I4077" t="s">
        <v>3752</v>
      </c>
      <c r="J4077" t="s">
        <v>4522</v>
      </c>
      <c r="K4077" s="2">
        <v>-9.17</v>
      </c>
      <c r="L4077" t="s">
        <v>44</v>
      </c>
      <c r="M4077" s="2">
        <v>-9.17</v>
      </c>
      <c r="N4077" t="s">
        <v>4523</v>
      </c>
      <c r="O4077" t="s">
        <v>4524</v>
      </c>
      <c r="P4077" t="s">
        <v>8815</v>
      </c>
      <c r="Q4077" t="s">
        <v>18458</v>
      </c>
      <c r="R4077" t="s">
        <v>44</v>
      </c>
      <c r="S4077" t="s">
        <v>4527</v>
      </c>
      <c r="T4077" s="3">
        <v>45833</v>
      </c>
      <c r="U4077" s="3">
        <v>45834</v>
      </c>
      <c r="V4077" s="2">
        <v>0</v>
      </c>
      <c r="W4077" t="s">
        <v>44</v>
      </c>
      <c r="X4077" t="s">
        <v>44</v>
      </c>
      <c r="Y4077" t="s">
        <v>18459</v>
      </c>
      <c r="Z4077" t="s">
        <v>2664</v>
      </c>
      <c r="AA4077" t="s">
        <v>4529</v>
      </c>
      <c r="AB4077" t="s">
        <v>4530</v>
      </c>
      <c r="AC4077" t="s">
        <v>89</v>
      </c>
      <c r="AD4077" t="str">
        <f t="shared" si="63"/>
        <v>10-60</v>
      </c>
      <c r="AE4077" t="str">
        <f>VLOOKUP(AD4077,'Main_Sub Desc'!C:D,2,)</f>
        <v>LPC from invoicing</v>
      </c>
      <c r="AF4077" t="str">
        <f>VLOOKUP(VALUE(H4077),'Main_Sub Desc'!F:G,2,)</f>
        <v>Wtr Rev Late Payment</v>
      </c>
      <c r="AG4077">
        <f>IFERROR(VLOOKUP(VALUE(I4077),'PC Mapping'!A:F,6,),"")</f>
        <v>10719</v>
      </c>
      <c r="AH4077" s="13" t="str">
        <f>VLOOKUP(AG4077,'PC Mapping'!L:M,2,)</f>
        <v>All Other Water</v>
      </c>
    </row>
    <row r="4078" spans="1:34" x14ac:dyDescent="0.2">
      <c r="A4078" t="s">
        <v>18460</v>
      </c>
      <c r="B4078" t="s">
        <v>18448</v>
      </c>
      <c r="C4078" t="s">
        <v>4519</v>
      </c>
      <c r="D4078" t="s">
        <v>4520</v>
      </c>
      <c r="E4078" s="3">
        <v>45833</v>
      </c>
      <c r="F4078" t="s">
        <v>44</v>
      </c>
      <c r="G4078" t="s">
        <v>3742</v>
      </c>
      <c r="H4078" t="s">
        <v>3722</v>
      </c>
      <c r="I4078" t="s">
        <v>3752</v>
      </c>
      <c r="J4078" t="s">
        <v>4522</v>
      </c>
      <c r="K4078" s="2">
        <v>-6.68</v>
      </c>
      <c r="L4078" t="s">
        <v>44</v>
      </c>
      <c r="M4078" s="2">
        <v>-6.68</v>
      </c>
      <c r="N4078" t="s">
        <v>4523</v>
      </c>
      <c r="O4078" t="s">
        <v>4524</v>
      </c>
      <c r="P4078" t="s">
        <v>8815</v>
      </c>
      <c r="Q4078" t="s">
        <v>18461</v>
      </c>
      <c r="R4078" t="s">
        <v>44</v>
      </c>
      <c r="S4078" t="s">
        <v>4527</v>
      </c>
      <c r="T4078" s="3">
        <v>45833</v>
      </c>
      <c r="U4078" s="3">
        <v>45834</v>
      </c>
      <c r="V4078" s="2">
        <v>0</v>
      </c>
      <c r="W4078" t="s">
        <v>44</v>
      </c>
      <c r="X4078" t="s">
        <v>44</v>
      </c>
      <c r="Y4078" t="s">
        <v>18462</v>
      </c>
      <c r="Z4078" t="s">
        <v>2385</v>
      </c>
      <c r="AA4078" t="s">
        <v>4529</v>
      </c>
      <c r="AB4078" t="s">
        <v>4530</v>
      </c>
      <c r="AC4078" t="s">
        <v>89</v>
      </c>
      <c r="AD4078" t="str">
        <f t="shared" si="63"/>
        <v>10-60</v>
      </c>
      <c r="AE4078" t="str">
        <f>VLOOKUP(AD4078,'Main_Sub Desc'!C:D,2,)</f>
        <v>LPC from invoicing</v>
      </c>
      <c r="AF4078" t="str">
        <f>VLOOKUP(VALUE(H4078),'Main_Sub Desc'!F:G,2,)</f>
        <v>Wtr Rev Late Payment</v>
      </c>
      <c r="AG4078">
        <f>IFERROR(VLOOKUP(VALUE(I4078),'PC Mapping'!A:F,6,),"")</f>
        <v>10719</v>
      </c>
      <c r="AH4078" s="13" t="str">
        <f>VLOOKUP(AG4078,'PC Mapping'!L:M,2,)</f>
        <v>All Other Water</v>
      </c>
    </row>
    <row r="4079" spans="1:34" x14ac:dyDescent="0.2">
      <c r="A4079" t="s">
        <v>18463</v>
      </c>
      <c r="B4079" t="s">
        <v>18448</v>
      </c>
      <c r="C4079" t="s">
        <v>4519</v>
      </c>
      <c r="D4079" t="s">
        <v>4520</v>
      </c>
      <c r="E4079" s="3">
        <v>45833</v>
      </c>
      <c r="F4079" t="s">
        <v>44</v>
      </c>
      <c r="G4079" t="s">
        <v>3742</v>
      </c>
      <c r="H4079" t="s">
        <v>3722</v>
      </c>
      <c r="I4079" t="s">
        <v>3752</v>
      </c>
      <c r="J4079" t="s">
        <v>4522</v>
      </c>
      <c r="K4079" s="2">
        <v>-5</v>
      </c>
      <c r="L4079" t="s">
        <v>44</v>
      </c>
      <c r="M4079" s="2">
        <v>-5</v>
      </c>
      <c r="N4079" t="s">
        <v>4523</v>
      </c>
      <c r="O4079" t="s">
        <v>4524</v>
      </c>
      <c r="P4079" t="s">
        <v>6130</v>
      </c>
      <c r="Q4079" t="s">
        <v>18464</v>
      </c>
      <c r="R4079" t="s">
        <v>44</v>
      </c>
      <c r="S4079" t="s">
        <v>4527</v>
      </c>
      <c r="T4079" s="3">
        <v>45833</v>
      </c>
      <c r="U4079" s="3">
        <v>45834</v>
      </c>
      <c r="V4079" s="2">
        <v>0</v>
      </c>
      <c r="W4079" t="s">
        <v>44</v>
      </c>
      <c r="X4079" t="s">
        <v>44</v>
      </c>
      <c r="Y4079" t="s">
        <v>18465</v>
      </c>
      <c r="Z4079" t="s">
        <v>2581</v>
      </c>
      <c r="AA4079" t="s">
        <v>4529</v>
      </c>
      <c r="AB4079" t="s">
        <v>4530</v>
      </c>
      <c r="AC4079" t="s">
        <v>89</v>
      </c>
      <c r="AD4079" t="str">
        <f t="shared" si="63"/>
        <v>10-60</v>
      </c>
      <c r="AE4079" t="str">
        <f>VLOOKUP(AD4079,'Main_Sub Desc'!C:D,2,)</f>
        <v>LPC from invoicing</v>
      </c>
      <c r="AF4079" t="str">
        <f>VLOOKUP(VALUE(H4079),'Main_Sub Desc'!F:G,2,)</f>
        <v>Wtr Rev Late Payment</v>
      </c>
      <c r="AG4079">
        <f>IFERROR(VLOOKUP(VALUE(I4079),'PC Mapping'!A:F,6,),"")</f>
        <v>10719</v>
      </c>
      <c r="AH4079" s="13" t="str">
        <f>VLOOKUP(AG4079,'PC Mapping'!L:M,2,)</f>
        <v>All Other Water</v>
      </c>
    </row>
    <row r="4080" spans="1:34" x14ac:dyDescent="0.2">
      <c r="A4080" t="s">
        <v>18466</v>
      </c>
      <c r="B4080" t="s">
        <v>18448</v>
      </c>
      <c r="C4080" t="s">
        <v>4519</v>
      </c>
      <c r="D4080" t="s">
        <v>4520</v>
      </c>
      <c r="E4080" s="3">
        <v>45833</v>
      </c>
      <c r="F4080" t="s">
        <v>44</v>
      </c>
      <c r="G4080" t="s">
        <v>3742</v>
      </c>
      <c r="H4080" t="s">
        <v>3722</v>
      </c>
      <c r="I4080" t="s">
        <v>3752</v>
      </c>
      <c r="J4080" t="s">
        <v>4522</v>
      </c>
      <c r="K4080" s="2">
        <v>-5</v>
      </c>
      <c r="L4080" t="s">
        <v>44</v>
      </c>
      <c r="M4080" s="2">
        <v>-5</v>
      </c>
      <c r="N4080" t="s">
        <v>4523</v>
      </c>
      <c r="O4080" t="s">
        <v>4524</v>
      </c>
      <c r="P4080" t="s">
        <v>18441</v>
      </c>
      <c r="Q4080" t="s">
        <v>18467</v>
      </c>
      <c r="R4080" t="s">
        <v>44</v>
      </c>
      <c r="S4080" t="s">
        <v>4527</v>
      </c>
      <c r="T4080" s="3">
        <v>45833</v>
      </c>
      <c r="U4080" s="3">
        <v>45834</v>
      </c>
      <c r="V4080" s="2">
        <v>0</v>
      </c>
      <c r="W4080" t="s">
        <v>44</v>
      </c>
      <c r="X4080" t="s">
        <v>44</v>
      </c>
      <c r="Y4080" t="s">
        <v>18468</v>
      </c>
      <c r="Z4080" t="s">
        <v>2382</v>
      </c>
      <c r="AA4080" t="s">
        <v>4529</v>
      </c>
      <c r="AB4080" t="s">
        <v>4530</v>
      </c>
      <c r="AC4080" t="s">
        <v>89</v>
      </c>
      <c r="AD4080" t="str">
        <f t="shared" si="63"/>
        <v>10-60</v>
      </c>
      <c r="AE4080" t="str">
        <f>VLOOKUP(AD4080,'Main_Sub Desc'!C:D,2,)</f>
        <v>LPC from invoicing</v>
      </c>
      <c r="AF4080" t="str">
        <f>VLOOKUP(VALUE(H4080),'Main_Sub Desc'!F:G,2,)</f>
        <v>Wtr Rev Late Payment</v>
      </c>
      <c r="AG4080">
        <f>IFERROR(VLOOKUP(VALUE(I4080),'PC Mapping'!A:F,6,),"")</f>
        <v>10719</v>
      </c>
      <c r="AH4080" s="13" t="str">
        <f>VLOOKUP(AG4080,'PC Mapping'!L:M,2,)</f>
        <v>All Other Water</v>
      </c>
    </row>
    <row r="4081" spans="1:34" x14ac:dyDescent="0.2">
      <c r="A4081" t="s">
        <v>18469</v>
      </c>
      <c r="B4081" t="s">
        <v>18448</v>
      </c>
      <c r="C4081" t="s">
        <v>4519</v>
      </c>
      <c r="D4081" t="s">
        <v>4520</v>
      </c>
      <c r="E4081" s="3">
        <v>45833</v>
      </c>
      <c r="F4081" t="s">
        <v>44</v>
      </c>
      <c r="G4081" t="s">
        <v>3742</v>
      </c>
      <c r="H4081" t="s">
        <v>3722</v>
      </c>
      <c r="I4081" t="s">
        <v>3752</v>
      </c>
      <c r="J4081" t="s">
        <v>4522</v>
      </c>
      <c r="K4081" s="2">
        <v>-5</v>
      </c>
      <c r="L4081" t="s">
        <v>44</v>
      </c>
      <c r="M4081" s="2">
        <v>-5</v>
      </c>
      <c r="N4081" t="s">
        <v>4523</v>
      </c>
      <c r="O4081" t="s">
        <v>4524</v>
      </c>
      <c r="P4081" t="s">
        <v>8828</v>
      </c>
      <c r="Q4081" t="s">
        <v>18470</v>
      </c>
      <c r="R4081" t="s">
        <v>44</v>
      </c>
      <c r="S4081" t="s">
        <v>4527</v>
      </c>
      <c r="T4081" s="3">
        <v>45833</v>
      </c>
      <c r="U4081" s="3">
        <v>45834</v>
      </c>
      <c r="V4081" s="2">
        <v>0</v>
      </c>
      <c r="W4081" t="s">
        <v>44</v>
      </c>
      <c r="X4081" t="s">
        <v>44</v>
      </c>
      <c r="Y4081" t="s">
        <v>18471</v>
      </c>
      <c r="Z4081" t="s">
        <v>3024</v>
      </c>
      <c r="AA4081" t="s">
        <v>4529</v>
      </c>
      <c r="AB4081" t="s">
        <v>4530</v>
      </c>
      <c r="AC4081" t="s">
        <v>89</v>
      </c>
      <c r="AD4081" t="str">
        <f t="shared" si="63"/>
        <v>10-60</v>
      </c>
      <c r="AE4081" t="str">
        <f>VLOOKUP(AD4081,'Main_Sub Desc'!C:D,2,)</f>
        <v>LPC from invoicing</v>
      </c>
      <c r="AF4081" t="str">
        <f>VLOOKUP(VALUE(H4081),'Main_Sub Desc'!F:G,2,)</f>
        <v>Wtr Rev Late Payment</v>
      </c>
      <c r="AG4081">
        <f>IFERROR(VLOOKUP(VALUE(I4081),'PC Mapping'!A:F,6,),"")</f>
        <v>10719</v>
      </c>
      <c r="AH4081" s="13" t="str">
        <f>VLOOKUP(AG4081,'PC Mapping'!L:M,2,)</f>
        <v>All Other Water</v>
      </c>
    </row>
    <row r="4082" spans="1:34" x14ac:dyDescent="0.2">
      <c r="A4082" t="s">
        <v>18472</v>
      </c>
      <c r="B4082" t="s">
        <v>18440</v>
      </c>
      <c r="C4082" t="s">
        <v>4519</v>
      </c>
      <c r="D4082" t="s">
        <v>4520</v>
      </c>
      <c r="E4082" s="3">
        <v>45833</v>
      </c>
      <c r="F4082" t="s">
        <v>44</v>
      </c>
      <c r="G4082" t="s">
        <v>3742</v>
      </c>
      <c r="H4082" t="s">
        <v>3722</v>
      </c>
      <c r="I4082" t="s">
        <v>3752</v>
      </c>
      <c r="J4082" t="s">
        <v>4522</v>
      </c>
      <c r="K4082" s="2">
        <v>-10.93</v>
      </c>
      <c r="L4082" t="s">
        <v>44</v>
      </c>
      <c r="M4082" s="2">
        <v>-10.93</v>
      </c>
      <c r="N4082" t="s">
        <v>4523</v>
      </c>
      <c r="O4082" t="s">
        <v>4524</v>
      </c>
      <c r="P4082" t="s">
        <v>9340</v>
      </c>
      <c r="Q4082" t="s">
        <v>18473</v>
      </c>
      <c r="R4082" t="s">
        <v>44</v>
      </c>
      <c r="S4082" t="s">
        <v>4527</v>
      </c>
      <c r="T4082" s="3">
        <v>45833</v>
      </c>
      <c r="U4082" s="3">
        <v>45834</v>
      </c>
      <c r="V4082" s="2">
        <v>0</v>
      </c>
      <c r="W4082" t="s">
        <v>44</v>
      </c>
      <c r="X4082" t="s">
        <v>44</v>
      </c>
      <c r="Y4082" t="s">
        <v>18474</v>
      </c>
      <c r="Z4082" t="s">
        <v>2087</v>
      </c>
      <c r="AA4082" t="s">
        <v>4529</v>
      </c>
      <c r="AB4082" t="s">
        <v>4530</v>
      </c>
      <c r="AC4082" t="s">
        <v>89</v>
      </c>
      <c r="AD4082" t="str">
        <f t="shared" si="63"/>
        <v>10-60</v>
      </c>
      <c r="AE4082" t="str">
        <f>VLOOKUP(AD4082,'Main_Sub Desc'!C:D,2,)</f>
        <v>LPC from invoicing</v>
      </c>
      <c r="AF4082" t="str">
        <f>VLOOKUP(VALUE(H4082),'Main_Sub Desc'!F:G,2,)</f>
        <v>Wtr Rev Late Payment</v>
      </c>
      <c r="AG4082">
        <f>IFERROR(VLOOKUP(VALUE(I4082),'PC Mapping'!A:F,6,),"")</f>
        <v>10719</v>
      </c>
      <c r="AH4082" s="13" t="str">
        <f>VLOOKUP(AG4082,'PC Mapping'!L:M,2,)</f>
        <v>All Other Water</v>
      </c>
    </row>
    <row r="4083" spans="1:34" x14ac:dyDescent="0.2">
      <c r="A4083" t="s">
        <v>18475</v>
      </c>
      <c r="B4083" t="s">
        <v>18440</v>
      </c>
      <c r="C4083" t="s">
        <v>4519</v>
      </c>
      <c r="D4083" t="s">
        <v>4520</v>
      </c>
      <c r="E4083" s="3">
        <v>45833</v>
      </c>
      <c r="F4083" t="s">
        <v>44</v>
      </c>
      <c r="G4083" t="s">
        <v>3742</v>
      </c>
      <c r="H4083" t="s">
        <v>3722</v>
      </c>
      <c r="I4083" t="s">
        <v>3752</v>
      </c>
      <c r="J4083" t="s">
        <v>4522</v>
      </c>
      <c r="K4083" s="2">
        <v>-13.57</v>
      </c>
      <c r="L4083" t="s">
        <v>44</v>
      </c>
      <c r="M4083" s="2">
        <v>-13.57</v>
      </c>
      <c r="N4083" t="s">
        <v>4523</v>
      </c>
      <c r="O4083" t="s">
        <v>4524</v>
      </c>
      <c r="P4083" t="s">
        <v>11429</v>
      </c>
      <c r="Q4083" t="s">
        <v>18476</v>
      </c>
      <c r="R4083" t="s">
        <v>44</v>
      </c>
      <c r="S4083" t="s">
        <v>4527</v>
      </c>
      <c r="T4083" s="3">
        <v>45833</v>
      </c>
      <c r="U4083" s="3">
        <v>45834</v>
      </c>
      <c r="V4083" s="2">
        <v>0</v>
      </c>
      <c r="W4083" t="s">
        <v>44</v>
      </c>
      <c r="X4083" t="s">
        <v>44</v>
      </c>
      <c r="Y4083" t="s">
        <v>18477</v>
      </c>
      <c r="Z4083" t="s">
        <v>2126</v>
      </c>
      <c r="AA4083" t="s">
        <v>4529</v>
      </c>
      <c r="AB4083" t="s">
        <v>4530</v>
      </c>
      <c r="AC4083" t="s">
        <v>89</v>
      </c>
      <c r="AD4083" t="str">
        <f t="shared" si="63"/>
        <v>10-60</v>
      </c>
      <c r="AE4083" t="str">
        <f>VLOOKUP(AD4083,'Main_Sub Desc'!C:D,2,)</f>
        <v>LPC from invoicing</v>
      </c>
      <c r="AF4083" t="str">
        <f>VLOOKUP(VALUE(H4083),'Main_Sub Desc'!F:G,2,)</f>
        <v>Wtr Rev Late Payment</v>
      </c>
      <c r="AG4083">
        <f>IFERROR(VLOOKUP(VALUE(I4083),'PC Mapping'!A:F,6,),"")</f>
        <v>10719</v>
      </c>
      <c r="AH4083" s="13" t="str">
        <f>VLOOKUP(AG4083,'PC Mapping'!L:M,2,)</f>
        <v>All Other Water</v>
      </c>
    </row>
    <row r="4084" spans="1:34" x14ac:dyDescent="0.2">
      <c r="A4084" t="s">
        <v>18478</v>
      </c>
      <c r="B4084" t="s">
        <v>18427</v>
      </c>
      <c r="C4084" t="s">
        <v>4519</v>
      </c>
      <c r="D4084" t="s">
        <v>4520</v>
      </c>
      <c r="E4084" s="3">
        <v>45833</v>
      </c>
      <c r="F4084" t="s">
        <v>44</v>
      </c>
      <c r="G4084" t="s">
        <v>3742</v>
      </c>
      <c r="H4084" t="s">
        <v>3722</v>
      </c>
      <c r="I4084" t="s">
        <v>3752</v>
      </c>
      <c r="J4084" t="s">
        <v>4522</v>
      </c>
      <c r="K4084" s="2">
        <v>-5</v>
      </c>
      <c r="L4084" t="s">
        <v>44</v>
      </c>
      <c r="M4084" s="2">
        <v>-5</v>
      </c>
      <c r="N4084" t="s">
        <v>4523</v>
      </c>
      <c r="O4084" t="s">
        <v>4524</v>
      </c>
      <c r="P4084" t="s">
        <v>11830</v>
      </c>
      <c r="Q4084" t="s">
        <v>18479</v>
      </c>
      <c r="R4084" t="s">
        <v>44</v>
      </c>
      <c r="S4084" t="s">
        <v>4527</v>
      </c>
      <c r="T4084" s="3">
        <v>45833</v>
      </c>
      <c r="U4084" s="3">
        <v>45834</v>
      </c>
      <c r="V4084" s="2">
        <v>0</v>
      </c>
      <c r="W4084" t="s">
        <v>44</v>
      </c>
      <c r="X4084" t="s">
        <v>44</v>
      </c>
      <c r="Y4084" t="s">
        <v>18480</v>
      </c>
      <c r="Z4084" t="s">
        <v>2830</v>
      </c>
      <c r="AA4084" t="s">
        <v>4529</v>
      </c>
      <c r="AB4084" t="s">
        <v>4530</v>
      </c>
      <c r="AC4084" t="s">
        <v>89</v>
      </c>
      <c r="AD4084" t="str">
        <f t="shared" si="63"/>
        <v>10-60</v>
      </c>
      <c r="AE4084" t="str">
        <f>VLOOKUP(AD4084,'Main_Sub Desc'!C:D,2,)</f>
        <v>LPC from invoicing</v>
      </c>
      <c r="AF4084" t="str">
        <f>VLOOKUP(VALUE(H4084),'Main_Sub Desc'!F:G,2,)</f>
        <v>Wtr Rev Late Payment</v>
      </c>
      <c r="AG4084">
        <f>IFERROR(VLOOKUP(VALUE(I4084),'PC Mapping'!A:F,6,),"")</f>
        <v>10719</v>
      </c>
      <c r="AH4084" s="13" t="str">
        <f>VLOOKUP(AG4084,'PC Mapping'!L:M,2,)</f>
        <v>All Other Water</v>
      </c>
    </row>
    <row r="4085" spans="1:34" x14ac:dyDescent="0.2">
      <c r="A4085" t="s">
        <v>18481</v>
      </c>
      <c r="B4085" t="s">
        <v>18482</v>
      </c>
      <c r="C4085" t="s">
        <v>4519</v>
      </c>
      <c r="D4085" t="s">
        <v>4520</v>
      </c>
      <c r="E4085" s="3">
        <v>45834</v>
      </c>
      <c r="F4085" t="s">
        <v>44</v>
      </c>
      <c r="G4085" t="s">
        <v>3742</v>
      </c>
      <c r="H4085" t="s">
        <v>3716</v>
      </c>
      <c r="I4085" t="s">
        <v>4534</v>
      </c>
      <c r="J4085" t="s">
        <v>4522</v>
      </c>
      <c r="K4085" s="2">
        <v>-7.91</v>
      </c>
      <c r="L4085" t="s">
        <v>44</v>
      </c>
      <c r="M4085" s="2">
        <v>-7.91</v>
      </c>
      <c r="N4085" t="s">
        <v>4523</v>
      </c>
      <c r="O4085" t="s">
        <v>4524</v>
      </c>
      <c r="P4085" t="s">
        <v>10069</v>
      </c>
      <c r="Q4085" t="s">
        <v>18483</v>
      </c>
      <c r="R4085" t="s">
        <v>44</v>
      </c>
      <c r="S4085" t="s">
        <v>4527</v>
      </c>
      <c r="T4085" s="3">
        <v>45834</v>
      </c>
      <c r="U4085" s="3">
        <v>45835</v>
      </c>
      <c r="V4085" s="2">
        <v>0</v>
      </c>
      <c r="W4085" t="s">
        <v>44</v>
      </c>
      <c r="X4085" t="s">
        <v>44</v>
      </c>
      <c r="Y4085" t="s">
        <v>18484</v>
      </c>
      <c r="Z4085" t="s">
        <v>116</v>
      </c>
      <c r="AA4085" t="s">
        <v>4529</v>
      </c>
      <c r="AB4085" t="s">
        <v>4530</v>
      </c>
      <c r="AC4085" t="s">
        <v>89</v>
      </c>
      <c r="AD4085" t="str">
        <f t="shared" si="63"/>
        <v>10-60</v>
      </c>
      <c r="AE4085" t="str">
        <f>VLOOKUP(AD4085,'Main_Sub Desc'!C:D,2,)</f>
        <v>LPC from invoicing</v>
      </c>
      <c r="AF4085" t="str">
        <f>VLOOKUP(VALUE(H4085),'Main_Sub Desc'!F:G,2,)</f>
        <v>Wst Rev Late Payment</v>
      </c>
      <c r="AG4085">
        <f>IFERROR(VLOOKUP(VALUE(I4085),'PC Mapping'!A:F,6,),"")</f>
        <v>10514</v>
      </c>
      <c r="AH4085" s="13" t="str">
        <f>VLOOKUP(AG4085,'PC Mapping'!L:M,2,)</f>
        <v>Bolivar Sewer</v>
      </c>
    </row>
    <row r="4086" spans="1:34" x14ac:dyDescent="0.2">
      <c r="A4086" t="s">
        <v>18481</v>
      </c>
      <c r="B4086" t="s">
        <v>18482</v>
      </c>
      <c r="C4086" t="s">
        <v>4519</v>
      </c>
      <c r="D4086" t="s">
        <v>4520</v>
      </c>
      <c r="E4086" s="3">
        <v>45834</v>
      </c>
      <c r="F4086" t="s">
        <v>44</v>
      </c>
      <c r="G4086" t="s">
        <v>3742</v>
      </c>
      <c r="H4086" t="s">
        <v>3722</v>
      </c>
      <c r="I4086" t="s">
        <v>4538</v>
      </c>
      <c r="J4086" t="s">
        <v>4522</v>
      </c>
      <c r="K4086" s="2">
        <v>-5.27</v>
      </c>
      <c r="L4086" t="s">
        <v>44</v>
      </c>
      <c r="M4086" s="2">
        <v>-5.27</v>
      </c>
      <c r="N4086" t="s">
        <v>4523</v>
      </c>
      <c r="O4086" t="s">
        <v>4524</v>
      </c>
      <c r="P4086" t="s">
        <v>10069</v>
      </c>
      <c r="Q4086" t="s">
        <v>18485</v>
      </c>
      <c r="R4086" t="s">
        <v>44</v>
      </c>
      <c r="S4086" t="s">
        <v>4527</v>
      </c>
      <c r="T4086" s="3">
        <v>45834</v>
      </c>
      <c r="U4086" s="3">
        <v>45835</v>
      </c>
      <c r="V4086" s="2">
        <v>0</v>
      </c>
      <c r="W4086" t="s">
        <v>44</v>
      </c>
      <c r="X4086" t="s">
        <v>44</v>
      </c>
      <c r="Y4086" t="s">
        <v>18486</v>
      </c>
      <c r="Z4086" t="s">
        <v>116</v>
      </c>
      <c r="AA4086" t="s">
        <v>4529</v>
      </c>
      <c r="AB4086" t="s">
        <v>4530</v>
      </c>
      <c r="AC4086" t="s">
        <v>89</v>
      </c>
      <c r="AD4086" t="str">
        <f t="shared" si="63"/>
        <v>10-60</v>
      </c>
      <c r="AE4086" t="str">
        <f>VLOOKUP(AD4086,'Main_Sub Desc'!C:D,2,)</f>
        <v>LPC from invoicing</v>
      </c>
      <c r="AF4086" t="str">
        <f>VLOOKUP(VALUE(H4086),'Main_Sub Desc'!F:G,2,)</f>
        <v>Wtr Rev Late Payment</v>
      </c>
      <c r="AG4086">
        <f>IFERROR(VLOOKUP(VALUE(I4086),'PC Mapping'!A:F,6,),"")</f>
        <v>10469</v>
      </c>
      <c r="AH4086" s="13" t="str">
        <f>VLOOKUP(AG4086,'PC Mapping'!L:M,2,)</f>
        <v>Bolivar Water</v>
      </c>
    </row>
    <row r="4087" spans="1:34" x14ac:dyDescent="0.2">
      <c r="A4087" t="s">
        <v>18487</v>
      </c>
      <c r="B4087" t="s">
        <v>18488</v>
      </c>
      <c r="C4087" t="s">
        <v>4519</v>
      </c>
      <c r="D4087" t="s">
        <v>4520</v>
      </c>
      <c r="E4087" s="3">
        <v>45834</v>
      </c>
      <c r="F4087" t="s">
        <v>44</v>
      </c>
      <c r="G4087" t="s">
        <v>3742</v>
      </c>
      <c r="H4087" t="s">
        <v>3722</v>
      </c>
      <c r="I4087" t="s">
        <v>3752</v>
      </c>
      <c r="J4087" t="s">
        <v>4522</v>
      </c>
      <c r="K4087" s="2">
        <v>-5</v>
      </c>
      <c r="L4087" t="s">
        <v>44</v>
      </c>
      <c r="M4087" s="2">
        <v>-5</v>
      </c>
      <c r="N4087" t="s">
        <v>4523</v>
      </c>
      <c r="O4087" t="s">
        <v>4524</v>
      </c>
      <c r="P4087" t="s">
        <v>15122</v>
      </c>
      <c r="Q4087" t="s">
        <v>18489</v>
      </c>
      <c r="R4087" t="s">
        <v>44</v>
      </c>
      <c r="S4087" t="s">
        <v>4527</v>
      </c>
      <c r="T4087" s="3">
        <v>45834</v>
      </c>
      <c r="U4087" s="3">
        <v>45835</v>
      </c>
      <c r="V4087" s="2">
        <v>0</v>
      </c>
      <c r="W4087" t="s">
        <v>44</v>
      </c>
      <c r="X4087" t="s">
        <v>44</v>
      </c>
      <c r="Y4087" t="s">
        <v>18490</v>
      </c>
      <c r="Z4087" t="s">
        <v>3443</v>
      </c>
      <c r="AA4087" t="s">
        <v>4529</v>
      </c>
      <c r="AB4087" t="s">
        <v>4530</v>
      </c>
      <c r="AC4087" t="s">
        <v>89</v>
      </c>
      <c r="AD4087" t="str">
        <f t="shared" si="63"/>
        <v>10-60</v>
      </c>
      <c r="AE4087" t="str">
        <f>VLOOKUP(AD4087,'Main_Sub Desc'!C:D,2,)</f>
        <v>LPC from invoicing</v>
      </c>
      <c r="AF4087" t="str">
        <f>VLOOKUP(VALUE(H4087),'Main_Sub Desc'!F:G,2,)</f>
        <v>Wtr Rev Late Payment</v>
      </c>
      <c r="AG4087">
        <f>IFERROR(VLOOKUP(VALUE(I4087),'PC Mapping'!A:F,6,),"")</f>
        <v>10719</v>
      </c>
      <c r="AH4087" s="13" t="str">
        <f>VLOOKUP(AG4087,'PC Mapping'!L:M,2,)</f>
        <v>All Other Water</v>
      </c>
    </row>
    <row r="4088" spans="1:34" x14ac:dyDescent="0.2">
      <c r="A4088" t="s">
        <v>18491</v>
      </c>
      <c r="B4088" t="s">
        <v>18482</v>
      </c>
      <c r="C4088" t="s">
        <v>4519</v>
      </c>
      <c r="D4088" t="s">
        <v>4520</v>
      </c>
      <c r="E4088" s="3">
        <v>45834</v>
      </c>
      <c r="F4088" t="s">
        <v>44</v>
      </c>
      <c r="G4088" t="s">
        <v>3742</v>
      </c>
      <c r="H4088" t="s">
        <v>3722</v>
      </c>
      <c r="I4088" t="s">
        <v>4538</v>
      </c>
      <c r="J4088" t="s">
        <v>4522</v>
      </c>
      <c r="K4088" s="2">
        <v>-5</v>
      </c>
      <c r="L4088" t="s">
        <v>44</v>
      </c>
      <c r="M4088" s="2">
        <v>-5</v>
      </c>
      <c r="N4088" t="s">
        <v>4523</v>
      </c>
      <c r="O4088" t="s">
        <v>4524</v>
      </c>
      <c r="P4088" t="s">
        <v>10928</v>
      </c>
      <c r="Q4088" t="s">
        <v>18492</v>
      </c>
      <c r="R4088" t="s">
        <v>44</v>
      </c>
      <c r="S4088" t="s">
        <v>4527</v>
      </c>
      <c r="T4088" s="3">
        <v>45834</v>
      </c>
      <c r="U4088" s="3">
        <v>45835</v>
      </c>
      <c r="V4088" s="2">
        <v>0</v>
      </c>
      <c r="W4088" t="s">
        <v>44</v>
      </c>
      <c r="X4088" t="s">
        <v>44</v>
      </c>
      <c r="Y4088" t="s">
        <v>10932</v>
      </c>
      <c r="Z4088" t="s">
        <v>490</v>
      </c>
      <c r="AA4088" t="s">
        <v>4529</v>
      </c>
      <c r="AB4088" t="s">
        <v>4530</v>
      </c>
      <c r="AC4088" t="s">
        <v>89</v>
      </c>
      <c r="AD4088" t="str">
        <f t="shared" si="63"/>
        <v>10-60</v>
      </c>
      <c r="AE4088" t="str">
        <f>VLOOKUP(AD4088,'Main_Sub Desc'!C:D,2,)</f>
        <v>LPC from invoicing</v>
      </c>
      <c r="AF4088" t="str">
        <f>VLOOKUP(VALUE(H4088),'Main_Sub Desc'!F:G,2,)</f>
        <v>Wtr Rev Late Payment</v>
      </c>
      <c r="AG4088">
        <f>IFERROR(VLOOKUP(VALUE(I4088),'PC Mapping'!A:F,6,),"")</f>
        <v>10469</v>
      </c>
      <c r="AH4088" s="13" t="str">
        <f>VLOOKUP(AG4088,'PC Mapping'!L:M,2,)</f>
        <v>Bolivar Water</v>
      </c>
    </row>
    <row r="4089" spans="1:34" x14ac:dyDescent="0.2">
      <c r="A4089" t="s">
        <v>18491</v>
      </c>
      <c r="B4089" t="s">
        <v>18482</v>
      </c>
      <c r="C4089" t="s">
        <v>4519</v>
      </c>
      <c r="D4089" t="s">
        <v>4520</v>
      </c>
      <c r="E4089" s="3">
        <v>45834</v>
      </c>
      <c r="F4089" t="s">
        <v>44</v>
      </c>
      <c r="G4089" t="s">
        <v>3742</v>
      </c>
      <c r="H4089" t="s">
        <v>3716</v>
      </c>
      <c r="I4089" t="s">
        <v>4534</v>
      </c>
      <c r="J4089" t="s">
        <v>4522</v>
      </c>
      <c r="K4089" s="2">
        <v>-5</v>
      </c>
      <c r="L4089" t="s">
        <v>44</v>
      </c>
      <c r="M4089" s="2">
        <v>-5</v>
      </c>
      <c r="N4089" t="s">
        <v>4523</v>
      </c>
      <c r="O4089" t="s">
        <v>4524</v>
      </c>
      <c r="P4089" t="s">
        <v>10928</v>
      </c>
      <c r="Q4089" t="s">
        <v>18493</v>
      </c>
      <c r="R4089" t="s">
        <v>44</v>
      </c>
      <c r="S4089" t="s">
        <v>4527</v>
      </c>
      <c r="T4089" s="3">
        <v>45834</v>
      </c>
      <c r="U4089" s="3">
        <v>45835</v>
      </c>
      <c r="V4089" s="2">
        <v>0</v>
      </c>
      <c r="W4089" t="s">
        <v>44</v>
      </c>
      <c r="X4089" t="s">
        <v>44</v>
      </c>
      <c r="Y4089" t="s">
        <v>10930</v>
      </c>
      <c r="Z4089" t="s">
        <v>490</v>
      </c>
      <c r="AA4089" t="s">
        <v>4529</v>
      </c>
      <c r="AB4089" t="s">
        <v>4530</v>
      </c>
      <c r="AC4089" t="s">
        <v>89</v>
      </c>
      <c r="AD4089" t="str">
        <f t="shared" si="63"/>
        <v>10-60</v>
      </c>
      <c r="AE4089" t="str">
        <f>VLOOKUP(AD4089,'Main_Sub Desc'!C:D,2,)</f>
        <v>LPC from invoicing</v>
      </c>
      <c r="AF4089" t="str">
        <f>VLOOKUP(VALUE(H4089),'Main_Sub Desc'!F:G,2,)</f>
        <v>Wst Rev Late Payment</v>
      </c>
      <c r="AG4089">
        <f>IFERROR(VLOOKUP(VALUE(I4089),'PC Mapping'!A:F,6,),"")</f>
        <v>10514</v>
      </c>
      <c r="AH4089" s="13" t="str">
        <f>VLOOKUP(AG4089,'PC Mapping'!L:M,2,)</f>
        <v>Bolivar Sewer</v>
      </c>
    </row>
    <row r="4090" spans="1:34" x14ac:dyDescent="0.2">
      <c r="A4090" t="s">
        <v>18494</v>
      </c>
      <c r="B4090" t="s">
        <v>18495</v>
      </c>
      <c r="C4090" t="s">
        <v>4519</v>
      </c>
      <c r="D4090" t="s">
        <v>4520</v>
      </c>
      <c r="E4090" s="3">
        <v>45835</v>
      </c>
      <c r="F4090" t="s">
        <v>44</v>
      </c>
      <c r="G4090" t="s">
        <v>3742</v>
      </c>
      <c r="H4090" t="s">
        <v>3722</v>
      </c>
      <c r="I4090" t="s">
        <v>3752</v>
      </c>
      <c r="J4090" t="s">
        <v>4522</v>
      </c>
      <c r="K4090" s="2">
        <v>-5</v>
      </c>
      <c r="L4090" t="s">
        <v>44</v>
      </c>
      <c r="M4090" s="2">
        <v>-5</v>
      </c>
      <c r="N4090" t="s">
        <v>4523</v>
      </c>
      <c r="O4090" t="s">
        <v>4524</v>
      </c>
      <c r="P4090" t="s">
        <v>9961</v>
      </c>
      <c r="Q4090" t="s">
        <v>18496</v>
      </c>
      <c r="R4090" t="s">
        <v>44</v>
      </c>
      <c r="S4090" t="s">
        <v>4527</v>
      </c>
      <c r="T4090" s="3">
        <v>45835</v>
      </c>
      <c r="U4090" s="3">
        <v>45838</v>
      </c>
      <c r="V4090" s="2">
        <v>0</v>
      </c>
      <c r="W4090" t="s">
        <v>44</v>
      </c>
      <c r="X4090" t="s">
        <v>44</v>
      </c>
      <c r="Y4090" t="s">
        <v>18497</v>
      </c>
      <c r="Z4090" t="s">
        <v>1539</v>
      </c>
      <c r="AA4090" t="s">
        <v>4529</v>
      </c>
      <c r="AB4090" t="s">
        <v>4530</v>
      </c>
      <c r="AC4090" t="s">
        <v>89</v>
      </c>
      <c r="AD4090" t="str">
        <f t="shared" si="63"/>
        <v>10-60</v>
      </c>
      <c r="AE4090" t="str">
        <f>VLOOKUP(AD4090,'Main_Sub Desc'!C:D,2,)</f>
        <v>LPC from invoicing</v>
      </c>
      <c r="AF4090" t="str">
        <f>VLOOKUP(VALUE(H4090),'Main_Sub Desc'!F:G,2,)</f>
        <v>Wtr Rev Late Payment</v>
      </c>
      <c r="AG4090">
        <f>IFERROR(VLOOKUP(VALUE(I4090),'PC Mapping'!A:F,6,),"")</f>
        <v>10719</v>
      </c>
      <c r="AH4090" s="13" t="str">
        <f>VLOOKUP(AG4090,'PC Mapping'!L:M,2,)</f>
        <v>All Other Water</v>
      </c>
    </row>
    <row r="4091" spans="1:34" x14ac:dyDescent="0.2">
      <c r="A4091" t="s">
        <v>18498</v>
      </c>
      <c r="B4091" t="s">
        <v>18499</v>
      </c>
      <c r="C4091" t="s">
        <v>4519</v>
      </c>
      <c r="D4091" t="s">
        <v>4520</v>
      </c>
      <c r="E4091" s="3">
        <v>45835</v>
      </c>
      <c r="F4091" t="s">
        <v>44</v>
      </c>
      <c r="G4091" t="s">
        <v>3742</v>
      </c>
      <c r="H4091" t="s">
        <v>3722</v>
      </c>
      <c r="I4091" t="s">
        <v>3752</v>
      </c>
      <c r="J4091" t="s">
        <v>4522</v>
      </c>
      <c r="K4091" s="2">
        <v>-6.22</v>
      </c>
      <c r="L4091" t="s">
        <v>44</v>
      </c>
      <c r="M4091" s="2">
        <v>-6.22</v>
      </c>
      <c r="N4091" t="s">
        <v>4523</v>
      </c>
      <c r="O4091" t="s">
        <v>4524</v>
      </c>
      <c r="P4091" t="s">
        <v>10265</v>
      </c>
      <c r="Q4091" t="s">
        <v>18500</v>
      </c>
      <c r="R4091" t="s">
        <v>44</v>
      </c>
      <c r="S4091" t="s">
        <v>4527</v>
      </c>
      <c r="T4091" s="3">
        <v>45835</v>
      </c>
      <c r="U4091" s="3">
        <v>45838</v>
      </c>
      <c r="V4091" s="2">
        <v>0</v>
      </c>
      <c r="W4091" t="s">
        <v>44</v>
      </c>
      <c r="X4091" t="s">
        <v>44</v>
      </c>
      <c r="Y4091" t="s">
        <v>18501</v>
      </c>
      <c r="Z4091" t="s">
        <v>1713</v>
      </c>
      <c r="AA4091" t="s">
        <v>4529</v>
      </c>
      <c r="AB4091" t="s">
        <v>4530</v>
      </c>
      <c r="AC4091" t="s">
        <v>89</v>
      </c>
      <c r="AD4091" t="str">
        <f t="shared" si="63"/>
        <v>10-60</v>
      </c>
      <c r="AE4091" t="str">
        <f>VLOOKUP(AD4091,'Main_Sub Desc'!C:D,2,)</f>
        <v>LPC from invoicing</v>
      </c>
      <c r="AF4091" t="str">
        <f>VLOOKUP(VALUE(H4091),'Main_Sub Desc'!F:G,2,)</f>
        <v>Wtr Rev Late Payment</v>
      </c>
      <c r="AG4091">
        <f>IFERROR(VLOOKUP(VALUE(I4091),'PC Mapping'!A:F,6,),"")</f>
        <v>10719</v>
      </c>
      <c r="AH4091" s="13" t="str">
        <f>VLOOKUP(AG4091,'PC Mapping'!L:M,2,)</f>
        <v>All Other Water</v>
      </c>
    </row>
    <row r="4092" spans="1:34" x14ac:dyDescent="0.2">
      <c r="A4092" t="s">
        <v>18502</v>
      </c>
      <c r="B4092" t="s">
        <v>18503</v>
      </c>
      <c r="C4092" t="s">
        <v>4519</v>
      </c>
      <c r="D4092" t="s">
        <v>4520</v>
      </c>
      <c r="E4092" s="3">
        <v>45835</v>
      </c>
      <c r="F4092" t="s">
        <v>44</v>
      </c>
      <c r="G4092" t="s">
        <v>3742</v>
      </c>
      <c r="H4092" t="s">
        <v>3722</v>
      </c>
      <c r="I4092" t="s">
        <v>3752</v>
      </c>
      <c r="J4092" t="s">
        <v>4522</v>
      </c>
      <c r="K4092" s="2">
        <v>-5</v>
      </c>
      <c r="L4092" t="s">
        <v>44</v>
      </c>
      <c r="M4092" s="2">
        <v>-5</v>
      </c>
      <c r="N4092" t="s">
        <v>4523</v>
      </c>
      <c r="O4092" t="s">
        <v>4524</v>
      </c>
      <c r="P4092" t="s">
        <v>6284</v>
      </c>
      <c r="Q4092" t="s">
        <v>18504</v>
      </c>
      <c r="R4092" t="s">
        <v>44</v>
      </c>
      <c r="S4092" t="s">
        <v>4527</v>
      </c>
      <c r="T4092" s="3">
        <v>45835</v>
      </c>
      <c r="U4092" s="3">
        <v>45838</v>
      </c>
      <c r="V4092" s="2">
        <v>0</v>
      </c>
      <c r="W4092" t="s">
        <v>44</v>
      </c>
      <c r="X4092" t="s">
        <v>44</v>
      </c>
      <c r="Y4092" t="s">
        <v>6286</v>
      </c>
      <c r="Z4092" t="s">
        <v>1790</v>
      </c>
      <c r="AA4092" t="s">
        <v>4529</v>
      </c>
      <c r="AB4092" t="s">
        <v>4530</v>
      </c>
      <c r="AC4092" t="s">
        <v>89</v>
      </c>
      <c r="AD4092" t="str">
        <f t="shared" si="63"/>
        <v>10-60</v>
      </c>
      <c r="AE4092" t="str">
        <f>VLOOKUP(AD4092,'Main_Sub Desc'!C:D,2,)</f>
        <v>LPC from invoicing</v>
      </c>
      <c r="AF4092" t="str">
        <f>VLOOKUP(VALUE(H4092),'Main_Sub Desc'!F:G,2,)</f>
        <v>Wtr Rev Late Payment</v>
      </c>
      <c r="AG4092">
        <f>IFERROR(VLOOKUP(VALUE(I4092),'PC Mapping'!A:F,6,),"")</f>
        <v>10719</v>
      </c>
      <c r="AH4092" s="13" t="str">
        <f>VLOOKUP(AG4092,'PC Mapping'!L:M,2,)</f>
        <v>All Other Water</v>
      </c>
    </row>
    <row r="4093" spans="1:34" x14ac:dyDescent="0.2">
      <c r="A4093" t="s">
        <v>18505</v>
      </c>
      <c r="B4093" t="s">
        <v>18506</v>
      </c>
      <c r="C4093" t="s">
        <v>4519</v>
      </c>
      <c r="D4093" t="s">
        <v>4520</v>
      </c>
      <c r="E4093" s="3">
        <v>45835</v>
      </c>
      <c r="F4093" t="s">
        <v>44</v>
      </c>
      <c r="G4093" t="s">
        <v>3742</v>
      </c>
      <c r="H4093" t="s">
        <v>3722</v>
      </c>
      <c r="I4093" t="s">
        <v>3752</v>
      </c>
      <c r="J4093" t="s">
        <v>4522</v>
      </c>
      <c r="K4093" s="2">
        <v>-5</v>
      </c>
      <c r="L4093" t="s">
        <v>44</v>
      </c>
      <c r="M4093" s="2">
        <v>-5</v>
      </c>
      <c r="N4093" t="s">
        <v>4523</v>
      </c>
      <c r="O4093" t="s">
        <v>4524</v>
      </c>
      <c r="P4093" t="s">
        <v>8420</v>
      </c>
      <c r="Q4093" t="s">
        <v>18507</v>
      </c>
      <c r="R4093" t="s">
        <v>44</v>
      </c>
      <c r="S4093" t="s">
        <v>4527</v>
      </c>
      <c r="T4093" s="3">
        <v>45835</v>
      </c>
      <c r="U4093" s="3">
        <v>45838</v>
      </c>
      <c r="V4093" s="2">
        <v>0</v>
      </c>
      <c r="W4093" t="s">
        <v>44</v>
      </c>
      <c r="X4093" t="s">
        <v>44</v>
      </c>
      <c r="Y4093" t="s">
        <v>18508</v>
      </c>
      <c r="Z4093" t="s">
        <v>1686</v>
      </c>
      <c r="AA4093" t="s">
        <v>4529</v>
      </c>
      <c r="AB4093" t="s">
        <v>4530</v>
      </c>
      <c r="AC4093" t="s">
        <v>89</v>
      </c>
      <c r="AD4093" t="str">
        <f t="shared" si="63"/>
        <v>10-60</v>
      </c>
      <c r="AE4093" t="str">
        <f>VLOOKUP(AD4093,'Main_Sub Desc'!C:D,2,)</f>
        <v>LPC from invoicing</v>
      </c>
      <c r="AF4093" t="str">
        <f>VLOOKUP(VALUE(H4093),'Main_Sub Desc'!F:G,2,)</f>
        <v>Wtr Rev Late Payment</v>
      </c>
      <c r="AG4093">
        <f>IFERROR(VLOOKUP(VALUE(I4093),'PC Mapping'!A:F,6,),"")</f>
        <v>10719</v>
      </c>
      <c r="AH4093" s="13" t="str">
        <f>VLOOKUP(AG4093,'PC Mapping'!L:M,2,)</f>
        <v>All Other Water</v>
      </c>
    </row>
    <row r="4094" spans="1:34" x14ac:dyDescent="0.2">
      <c r="A4094" t="s">
        <v>18509</v>
      </c>
      <c r="B4094" t="s">
        <v>18495</v>
      </c>
      <c r="C4094" t="s">
        <v>4519</v>
      </c>
      <c r="D4094" t="s">
        <v>4520</v>
      </c>
      <c r="E4094" s="3">
        <v>45835</v>
      </c>
      <c r="F4094" t="s">
        <v>44</v>
      </c>
      <c r="G4094" t="s">
        <v>3742</v>
      </c>
      <c r="H4094" t="s">
        <v>3722</v>
      </c>
      <c r="I4094" t="s">
        <v>3752</v>
      </c>
      <c r="J4094" t="s">
        <v>4522</v>
      </c>
      <c r="K4094" s="2">
        <v>-5</v>
      </c>
      <c r="L4094" t="s">
        <v>44</v>
      </c>
      <c r="M4094" s="2">
        <v>-5</v>
      </c>
      <c r="N4094" t="s">
        <v>4523</v>
      </c>
      <c r="O4094" t="s">
        <v>4524</v>
      </c>
      <c r="P4094" t="s">
        <v>8641</v>
      </c>
      <c r="Q4094" t="s">
        <v>18510</v>
      </c>
      <c r="R4094" t="s">
        <v>44</v>
      </c>
      <c r="S4094" t="s">
        <v>4527</v>
      </c>
      <c r="T4094" s="3">
        <v>45835</v>
      </c>
      <c r="U4094" s="3">
        <v>45838</v>
      </c>
      <c r="V4094" s="2">
        <v>0</v>
      </c>
      <c r="W4094" t="s">
        <v>44</v>
      </c>
      <c r="X4094" t="s">
        <v>44</v>
      </c>
      <c r="Y4094" t="s">
        <v>18511</v>
      </c>
      <c r="Z4094" t="s">
        <v>1667</v>
      </c>
      <c r="AA4094" t="s">
        <v>4529</v>
      </c>
      <c r="AB4094" t="s">
        <v>4530</v>
      </c>
      <c r="AC4094" t="s">
        <v>89</v>
      </c>
      <c r="AD4094" t="str">
        <f t="shared" si="63"/>
        <v>10-60</v>
      </c>
      <c r="AE4094" t="str">
        <f>VLOOKUP(AD4094,'Main_Sub Desc'!C:D,2,)</f>
        <v>LPC from invoicing</v>
      </c>
      <c r="AF4094" t="str">
        <f>VLOOKUP(VALUE(H4094),'Main_Sub Desc'!F:G,2,)</f>
        <v>Wtr Rev Late Payment</v>
      </c>
      <c r="AG4094">
        <f>IFERROR(VLOOKUP(VALUE(I4094),'PC Mapping'!A:F,6,),"")</f>
        <v>10719</v>
      </c>
      <c r="AH4094" s="13" t="str">
        <f>VLOOKUP(AG4094,'PC Mapping'!L:M,2,)</f>
        <v>All Other Water</v>
      </c>
    </row>
    <row r="4095" spans="1:34" x14ac:dyDescent="0.2">
      <c r="A4095" t="s">
        <v>18512</v>
      </c>
      <c r="B4095" t="s">
        <v>18495</v>
      </c>
      <c r="C4095" t="s">
        <v>4519</v>
      </c>
      <c r="D4095" t="s">
        <v>4520</v>
      </c>
      <c r="E4095" s="3">
        <v>45835</v>
      </c>
      <c r="F4095" t="s">
        <v>18513</v>
      </c>
      <c r="G4095" t="s">
        <v>3742</v>
      </c>
      <c r="H4095" t="s">
        <v>3722</v>
      </c>
      <c r="I4095" t="s">
        <v>4538</v>
      </c>
      <c r="J4095" t="s">
        <v>4522</v>
      </c>
      <c r="K4095" s="2">
        <v>-5</v>
      </c>
      <c r="L4095" t="s">
        <v>44</v>
      </c>
      <c r="M4095" s="2">
        <v>-5</v>
      </c>
      <c r="N4095" t="s">
        <v>4523</v>
      </c>
      <c r="O4095" t="s">
        <v>4524</v>
      </c>
      <c r="P4095" t="s">
        <v>6224</v>
      </c>
      <c r="Q4095" t="s">
        <v>18514</v>
      </c>
      <c r="R4095" t="s">
        <v>44</v>
      </c>
      <c r="S4095" t="s">
        <v>4527</v>
      </c>
      <c r="T4095" s="3">
        <v>45835</v>
      </c>
      <c r="U4095" s="3">
        <v>45838</v>
      </c>
      <c r="V4095" s="2">
        <v>0</v>
      </c>
      <c r="W4095" t="s">
        <v>44</v>
      </c>
      <c r="X4095" t="s">
        <v>44</v>
      </c>
      <c r="Y4095" t="s">
        <v>6229</v>
      </c>
      <c r="Z4095" t="s">
        <v>6227</v>
      </c>
      <c r="AA4095" t="s">
        <v>4529</v>
      </c>
      <c r="AB4095" t="s">
        <v>4530</v>
      </c>
      <c r="AC4095" t="s">
        <v>89</v>
      </c>
      <c r="AD4095" t="str">
        <f t="shared" si="63"/>
        <v>10-60</v>
      </c>
      <c r="AE4095" t="str">
        <f>VLOOKUP(AD4095,'Main_Sub Desc'!C:D,2,)</f>
        <v>LPC from invoicing</v>
      </c>
      <c r="AF4095" t="str">
        <f>VLOOKUP(VALUE(H4095),'Main_Sub Desc'!F:G,2,)</f>
        <v>Wtr Rev Late Payment</v>
      </c>
      <c r="AG4095">
        <f>IFERROR(VLOOKUP(VALUE(I4095),'PC Mapping'!A:F,6,),"")</f>
        <v>10469</v>
      </c>
      <c r="AH4095" s="13" t="str">
        <f>VLOOKUP(AG4095,'PC Mapping'!L:M,2,)</f>
        <v>Bolivar Water</v>
      </c>
    </row>
    <row r="4096" spans="1:34" x14ac:dyDescent="0.2">
      <c r="A4096" t="s">
        <v>18512</v>
      </c>
      <c r="B4096" t="s">
        <v>18495</v>
      </c>
      <c r="C4096" t="s">
        <v>4519</v>
      </c>
      <c r="D4096" t="s">
        <v>4520</v>
      </c>
      <c r="E4096" s="3">
        <v>45835</v>
      </c>
      <c r="F4096" t="s">
        <v>18513</v>
      </c>
      <c r="G4096" t="s">
        <v>3742</v>
      </c>
      <c r="H4096" t="s">
        <v>3716</v>
      </c>
      <c r="I4096" t="s">
        <v>4534</v>
      </c>
      <c r="J4096" t="s">
        <v>4522</v>
      </c>
      <c r="K4096" s="2">
        <v>-5</v>
      </c>
      <c r="L4096" t="s">
        <v>44</v>
      </c>
      <c r="M4096" s="2">
        <v>-5</v>
      </c>
      <c r="N4096" t="s">
        <v>4523</v>
      </c>
      <c r="O4096" t="s">
        <v>4524</v>
      </c>
      <c r="P4096" t="s">
        <v>6224</v>
      </c>
      <c r="Q4096" t="s">
        <v>18515</v>
      </c>
      <c r="R4096" t="s">
        <v>44</v>
      </c>
      <c r="S4096" t="s">
        <v>4527</v>
      </c>
      <c r="T4096" s="3">
        <v>45835</v>
      </c>
      <c r="U4096" s="3">
        <v>45838</v>
      </c>
      <c r="V4096" s="2">
        <v>0</v>
      </c>
      <c r="W4096" t="s">
        <v>44</v>
      </c>
      <c r="X4096" t="s">
        <v>44</v>
      </c>
      <c r="Y4096" t="s">
        <v>6226</v>
      </c>
      <c r="Z4096" t="s">
        <v>6227</v>
      </c>
      <c r="AA4096" t="s">
        <v>4529</v>
      </c>
      <c r="AB4096" t="s">
        <v>4530</v>
      </c>
      <c r="AC4096" t="s">
        <v>89</v>
      </c>
      <c r="AD4096" t="str">
        <f t="shared" si="63"/>
        <v>10-60</v>
      </c>
      <c r="AE4096" t="str">
        <f>VLOOKUP(AD4096,'Main_Sub Desc'!C:D,2,)</f>
        <v>LPC from invoicing</v>
      </c>
      <c r="AF4096" t="str">
        <f>VLOOKUP(VALUE(H4096),'Main_Sub Desc'!F:G,2,)</f>
        <v>Wst Rev Late Payment</v>
      </c>
      <c r="AG4096">
        <f>IFERROR(VLOOKUP(VALUE(I4096),'PC Mapping'!A:F,6,),"")</f>
        <v>10514</v>
      </c>
      <c r="AH4096" s="13" t="str">
        <f>VLOOKUP(AG4096,'PC Mapping'!L:M,2,)</f>
        <v>Bolivar Sewer</v>
      </c>
    </row>
    <row r="4097" spans="1:34" x14ac:dyDescent="0.2">
      <c r="A4097" t="s">
        <v>18516</v>
      </c>
      <c r="B4097" t="s">
        <v>18506</v>
      </c>
      <c r="C4097" t="s">
        <v>4519</v>
      </c>
      <c r="D4097" t="s">
        <v>4520</v>
      </c>
      <c r="E4097" s="3">
        <v>45835</v>
      </c>
      <c r="F4097" t="s">
        <v>44</v>
      </c>
      <c r="G4097" t="s">
        <v>3742</v>
      </c>
      <c r="H4097" t="s">
        <v>3722</v>
      </c>
      <c r="I4097" t="s">
        <v>3752</v>
      </c>
      <c r="J4097" t="s">
        <v>4522</v>
      </c>
      <c r="K4097" s="2">
        <v>-5</v>
      </c>
      <c r="L4097" t="s">
        <v>44</v>
      </c>
      <c r="M4097" s="2">
        <v>-5</v>
      </c>
      <c r="N4097" t="s">
        <v>4523</v>
      </c>
      <c r="O4097" t="s">
        <v>4524</v>
      </c>
      <c r="P4097" t="s">
        <v>9411</v>
      </c>
      <c r="Q4097" t="s">
        <v>18517</v>
      </c>
      <c r="R4097" t="s">
        <v>44</v>
      </c>
      <c r="S4097" t="s">
        <v>4527</v>
      </c>
      <c r="T4097" s="3">
        <v>45835</v>
      </c>
      <c r="U4097" s="3">
        <v>45838</v>
      </c>
      <c r="V4097" s="2">
        <v>0</v>
      </c>
      <c r="W4097" t="s">
        <v>44</v>
      </c>
      <c r="X4097" t="s">
        <v>44</v>
      </c>
      <c r="Y4097" t="s">
        <v>18518</v>
      </c>
      <c r="Z4097" t="s">
        <v>2293</v>
      </c>
      <c r="AA4097" t="s">
        <v>4529</v>
      </c>
      <c r="AB4097" t="s">
        <v>4530</v>
      </c>
      <c r="AC4097" t="s">
        <v>89</v>
      </c>
      <c r="AD4097" t="str">
        <f t="shared" si="63"/>
        <v>10-60</v>
      </c>
      <c r="AE4097" t="str">
        <f>VLOOKUP(AD4097,'Main_Sub Desc'!C:D,2,)</f>
        <v>LPC from invoicing</v>
      </c>
      <c r="AF4097" t="str">
        <f>VLOOKUP(VALUE(H4097),'Main_Sub Desc'!F:G,2,)</f>
        <v>Wtr Rev Late Payment</v>
      </c>
      <c r="AG4097">
        <f>IFERROR(VLOOKUP(VALUE(I4097),'PC Mapping'!A:F,6,),"")</f>
        <v>10719</v>
      </c>
      <c r="AH4097" s="13" t="str">
        <f>VLOOKUP(AG4097,'PC Mapping'!L:M,2,)</f>
        <v>All Other Water</v>
      </c>
    </row>
    <row r="4098" spans="1:34" x14ac:dyDescent="0.2">
      <c r="A4098" t="s">
        <v>18519</v>
      </c>
      <c r="B4098" t="s">
        <v>18499</v>
      </c>
      <c r="C4098" t="s">
        <v>4519</v>
      </c>
      <c r="D4098" t="s">
        <v>4520</v>
      </c>
      <c r="E4098" s="3">
        <v>45835</v>
      </c>
      <c r="F4098" t="s">
        <v>44</v>
      </c>
      <c r="G4098" t="s">
        <v>3742</v>
      </c>
      <c r="H4098" t="s">
        <v>3722</v>
      </c>
      <c r="I4098" t="s">
        <v>3752</v>
      </c>
      <c r="J4098" t="s">
        <v>4522</v>
      </c>
      <c r="K4098" s="2">
        <v>-5</v>
      </c>
      <c r="L4098" t="s">
        <v>44</v>
      </c>
      <c r="M4098" s="2">
        <v>-5</v>
      </c>
      <c r="N4098" t="s">
        <v>4523</v>
      </c>
      <c r="O4098" t="s">
        <v>4524</v>
      </c>
      <c r="P4098" t="s">
        <v>18520</v>
      </c>
      <c r="Q4098" t="s">
        <v>18521</v>
      </c>
      <c r="R4098" t="s">
        <v>44</v>
      </c>
      <c r="S4098" t="s">
        <v>4527</v>
      </c>
      <c r="T4098" s="3">
        <v>45835</v>
      </c>
      <c r="U4098" s="3">
        <v>45838</v>
      </c>
      <c r="V4098" s="2">
        <v>0</v>
      </c>
      <c r="W4098" t="s">
        <v>44</v>
      </c>
      <c r="X4098" t="s">
        <v>44</v>
      </c>
      <c r="Y4098" t="s">
        <v>18522</v>
      </c>
      <c r="Z4098" t="s">
        <v>1627</v>
      </c>
      <c r="AA4098" t="s">
        <v>4529</v>
      </c>
      <c r="AB4098" t="s">
        <v>4530</v>
      </c>
      <c r="AC4098" t="s">
        <v>89</v>
      </c>
      <c r="AD4098" t="str">
        <f t="shared" si="63"/>
        <v>10-60</v>
      </c>
      <c r="AE4098" t="str">
        <f>VLOOKUP(AD4098,'Main_Sub Desc'!C:D,2,)</f>
        <v>LPC from invoicing</v>
      </c>
      <c r="AF4098" t="str">
        <f>VLOOKUP(VALUE(H4098),'Main_Sub Desc'!F:G,2,)</f>
        <v>Wtr Rev Late Payment</v>
      </c>
      <c r="AG4098">
        <f>IFERROR(VLOOKUP(VALUE(I4098),'PC Mapping'!A:F,6,),"")</f>
        <v>10719</v>
      </c>
      <c r="AH4098" s="13" t="str">
        <f>VLOOKUP(AG4098,'PC Mapping'!L:M,2,)</f>
        <v>All Other Water</v>
      </c>
    </row>
    <row r="4099" spans="1:34" x14ac:dyDescent="0.2">
      <c r="A4099" t="s">
        <v>18523</v>
      </c>
      <c r="B4099" t="s">
        <v>18495</v>
      </c>
      <c r="C4099" t="s">
        <v>4519</v>
      </c>
      <c r="D4099" t="s">
        <v>4520</v>
      </c>
      <c r="E4099" s="3">
        <v>45835</v>
      </c>
      <c r="F4099" t="s">
        <v>44</v>
      </c>
      <c r="G4099" t="s">
        <v>3742</v>
      </c>
      <c r="H4099" t="s">
        <v>3722</v>
      </c>
      <c r="I4099" t="s">
        <v>3752</v>
      </c>
      <c r="J4099" t="s">
        <v>4522</v>
      </c>
      <c r="K4099" s="2">
        <v>-5</v>
      </c>
      <c r="L4099" t="s">
        <v>44</v>
      </c>
      <c r="M4099" s="2">
        <v>-5</v>
      </c>
      <c r="N4099" t="s">
        <v>4523</v>
      </c>
      <c r="O4099" t="s">
        <v>4524</v>
      </c>
      <c r="P4099" t="s">
        <v>15191</v>
      </c>
      <c r="Q4099" t="s">
        <v>18524</v>
      </c>
      <c r="R4099" t="s">
        <v>44</v>
      </c>
      <c r="S4099" t="s">
        <v>4527</v>
      </c>
      <c r="T4099" s="3">
        <v>45835</v>
      </c>
      <c r="U4099" s="3">
        <v>45838</v>
      </c>
      <c r="V4099" s="2">
        <v>0</v>
      </c>
      <c r="W4099" t="s">
        <v>44</v>
      </c>
      <c r="X4099" t="s">
        <v>44</v>
      </c>
      <c r="Y4099" t="s">
        <v>18525</v>
      </c>
      <c r="Z4099" t="s">
        <v>1853</v>
      </c>
      <c r="AA4099" t="s">
        <v>4529</v>
      </c>
      <c r="AB4099" t="s">
        <v>4530</v>
      </c>
      <c r="AC4099" t="s">
        <v>89</v>
      </c>
      <c r="AD4099" t="str">
        <f t="shared" si="63"/>
        <v>10-60</v>
      </c>
      <c r="AE4099" t="str">
        <f>VLOOKUP(AD4099,'Main_Sub Desc'!C:D,2,)</f>
        <v>LPC from invoicing</v>
      </c>
      <c r="AF4099" t="str">
        <f>VLOOKUP(VALUE(H4099),'Main_Sub Desc'!F:G,2,)</f>
        <v>Wtr Rev Late Payment</v>
      </c>
      <c r="AG4099">
        <f>IFERROR(VLOOKUP(VALUE(I4099),'PC Mapping'!A:F,6,),"")</f>
        <v>10719</v>
      </c>
      <c r="AH4099" s="13" t="str">
        <f>VLOOKUP(AG4099,'PC Mapping'!L:M,2,)</f>
        <v>All Other Water</v>
      </c>
    </row>
    <row r="4100" spans="1:34" x14ac:dyDescent="0.2">
      <c r="A4100" t="s">
        <v>18526</v>
      </c>
      <c r="B4100" t="s">
        <v>18503</v>
      </c>
      <c r="C4100" t="s">
        <v>4519</v>
      </c>
      <c r="D4100" t="s">
        <v>4520</v>
      </c>
      <c r="E4100" s="3">
        <v>45835</v>
      </c>
      <c r="F4100" t="s">
        <v>44</v>
      </c>
      <c r="G4100" t="s">
        <v>3742</v>
      </c>
      <c r="H4100" t="s">
        <v>3716</v>
      </c>
      <c r="I4100" t="s">
        <v>4708</v>
      </c>
      <c r="J4100" t="s">
        <v>4522</v>
      </c>
      <c r="K4100" s="2">
        <v>-5</v>
      </c>
      <c r="L4100" t="s">
        <v>44</v>
      </c>
      <c r="M4100" s="2">
        <v>-5</v>
      </c>
      <c r="N4100" t="s">
        <v>4523</v>
      </c>
      <c r="O4100" t="s">
        <v>4524</v>
      </c>
      <c r="P4100" t="s">
        <v>17122</v>
      </c>
      <c r="Q4100" t="s">
        <v>18527</v>
      </c>
      <c r="R4100" t="s">
        <v>44</v>
      </c>
      <c r="S4100" t="s">
        <v>4527</v>
      </c>
      <c r="T4100" s="3">
        <v>45835</v>
      </c>
      <c r="U4100" s="3">
        <v>45838</v>
      </c>
      <c r="V4100" s="2">
        <v>0</v>
      </c>
      <c r="W4100" t="s">
        <v>44</v>
      </c>
      <c r="X4100" t="s">
        <v>44</v>
      </c>
      <c r="Y4100" t="s">
        <v>18528</v>
      </c>
      <c r="Z4100" t="s">
        <v>1676</v>
      </c>
      <c r="AA4100" t="s">
        <v>4529</v>
      </c>
      <c r="AB4100" t="s">
        <v>4530</v>
      </c>
      <c r="AC4100" t="s">
        <v>89</v>
      </c>
      <c r="AD4100" t="str">
        <f t="shared" ref="AD4100:AD4163" si="64">CONCATENATE(VALUE(AA4100),"-",VALUE(AB4100))</f>
        <v>10-60</v>
      </c>
      <c r="AE4100" t="str">
        <f>VLOOKUP(AD4100,'Main_Sub Desc'!C:D,2,)</f>
        <v>LPC from invoicing</v>
      </c>
      <c r="AF4100" t="str">
        <f>VLOOKUP(VALUE(H4100),'Main_Sub Desc'!F:G,2,)</f>
        <v>Wst Rev Late Payment</v>
      </c>
      <c r="AG4100">
        <f>IFERROR(VLOOKUP(VALUE(I4100),'PC Mapping'!A:F,6,),"")</f>
        <v>10720</v>
      </c>
      <c r="AH4100" s="13" t="str">
        <f>VLOOKUP(AG4100,'PC Mapping'!L:M,2,)</f>
        <v>All Other Sewer</v>
      </c>
    </row>
    <row r="4101" spans="1:34" x14ac:dyDescent="0.2">
      <c r="A4101" t="s">
        <v>18526</v>
      </c>
      <c r="B4101" t="s">
        <v>18503</v>
      </c>
      <c r="C4101" t="s">
        <v>4519</v>
      </c>
      <c r="D4101" t="s">
        <v>4520</v>
      </c>
      <c r="E4101" s="3">
        <v>45835</v>
      </c>
      <c r="F4101" t="s">
        <v>44</v>
      </c>
      <c r="G4101" t="s">
        <v>3742</v>
      </c>
      <c r="H4101" t="s">
        <v>3722</v>
      </c>
      <c r="I4101" t="s">
        <v>3752</v>
      </c>
      <c r="J4101" t="s">
        <v>4522</v>
      </c>
      <c r="K4101" s="2">
        <v>-5</v>
      </c>
      <c r="L4101" t="s">
        <v>44</v>
      </c>
      <c r="M4101" s="2">
        <v>-5</v>
      </c>
      <c r="N4101" t="s">
        <v>4523</v>
      </c>
      <c r="O4101" t="s">
        <v>4524</v>
      </c>
      <c r="P4101" t="s">
        <v>17122</v>
      </c>
      <c r="Q4101" t="s">
        <v>18529</v>
      </c>
      <c r="R4101" t="s">
        <v>44</v>
      </c>
      <c r="S4101" t="s">
        <v>4527</v>
      </c>
      <c r="T4101" s="3">
        <v>45835</v>
      </c>
      <c r="U4101" s="3">
        <v>45838</v>
      </c>
      <c r="V4101" s="2">
        <v>0</v>
      </c>
      <c r="W4101" t="s">
        <v>44</v>
      </c>
      <c r="X4101" t="s">
        <v>44</v>
      </c>
      <c r="Y4101" t="s">
        <v>18530</v>
      </c>
      <c r="Z4101" t="s">
        <v>1676</v>
      </c>
      <c r="AA4101" t="s">
        <v>4529</v>
      </c>
      <c r="AB4101" t="s">
        <v>4530</v>
      </c>
      <c r="AC4101" t="s">
        <v>89</v>
      </c>
      <c r="AD4101" t="str">
        <f t="shared" si="64"/>
        <v>10-60</v>
      </c>
      <c r="AE4101" t="str">
        <f>VLOOKUP(AD4101,'Main_Sub Desc'!C:D,2,)</f>
        <v>LPC from invoicing</v>
      </c>
      <c r="AF4101" t="str">
        <f>VLOOKUP(VALUE(H4101),'Main_Sub Desc'!F:G,2,)</f>
        <v>Wtr Rev Late Payment</v>
      </c>
      <c r="AG4101">
        <f>IFERROR(VLOOKUP(VALUE(I4101),'PC Mapping'!A:F,6,),"")</f>
        <v>10719</v>
      </c>
      <c r="AH4101" s="13" t="str">
        <f>VLOOKUP(AG4101,'PC Mapping'!L:M,2,)</f>
        <v>All Other Water</v>
      </c>
    </row>
    <row r="4102" spans="1:34" x14ac:dyDescent="0.2">
      <c r="A4102" t="s">
        <v>18531</v>
      </c>
      <c r="B4102" t="s">
        <v>18506</v>
      </c>
      <c r="C4102" t="s">
        <v>4519</v>
      </c>
      <c r="D4102" t="s">
        <v>4520</v>
      </c>
      <c r="E4102" s="3">
        <v>45835</v>
      </c>
      <c r="F4102" t="s">
        <v>44</v>
      </c>
      <c r="G4102" t="s">
        <v>3742</v>
      </c>
      <c r="H4102" t="s">
        <v>3722</v>
      </c>
      <c r="I4102" t="s">
        <v>3752</v>
      </c>
      <c r="J4102" t="s">
        <v>4522</v>
      </c>
      <c r="K4102" s="2">
        <v>-5</v>
      </c>
      <c r="L4102" t="s">
        <v>44</v>
      </c>
      <c r="M4102" s="2">
        <v>-5</v>
      </c>
      <c r="N4102" t="s">
        <v>4523</v>
      </c>
      <c r="O4102" t="s">
        <v>4524</v>
      </c>
      <c r="P4102" t="s">
        <v>18532</v>
      </c>
      <c r="Q4102" t="s">
        <v>18533</v>
      </c>
      <c r="R4102" t="s">
        <v>44</v>
      </c>
      <c r="S4102" t="s">
        <v>4527</v>
      </c>
      <c r="T4102" s="3">
        <v>45835</v>
      </c>
      <c r="U4102" s="3">
        <v>45838</v>
      </c>
      <c r="V4102" s="2">
        <v>0</v>
      </c>
      <c r="W4102" t="s">
        <v>44</v>
      </c>
      <c r="X4102" t="s">
        <v>44</v>
      </c>
      <c r="Y4102" t="s">
        <v>18534</v>
      </c>
      <c r="Z4102" t="s">
        <v>3210</v>
      </c>
      <c r="AA4102" t="s">
        <v>4529</v>
      </c>
      <c r="AB4102" t="s">
        <v>4530</v>
      </c>
      <c r="AC4102" t="s">
        <v>89</v>
      </c>
      <c r="AD4102" t="str">
        <f t="shared" si="64"/>
        <v>10-60</v>
      </c>
      <c r="AE4102" t="str">
        <f>VLOOKUP(AD4102,'Main_Sub Desc'!C:D,2,)</f>
        <v>LPC from invoicing</v>
      </c>
      <c r="AF4102" t="str">
        <f>VLOOKUP(VALUE(H4102),'Main_Sub Desc'!F:G,2,)</f>
        <v>Wtr Rev Late Payment</v>
      </c>
      <c r="AG4102">
        <f>IFERROR(VLOOKUP(VALUE(I4102),'PC Mapping'!A:F,6,),"")</f>
        <v>10719</v>
      </c>
      <c r="AH4102" s="13" t="str">
        <f>VLOOKUP(AG4102,'PC Mapping'!L:M,2,)</f>
        <v>All Other Water</v>
      </c>
    </row>
    <row r="4103" spans="1:34" x14ac:dyDescent="0.2">
      <c r="A4103" t="s">
        <v>18535</v>
      </c>
      <c r="B4103" t="s">
        <v>18503</v>
      </c>
      <c r="C4103" t="s">
        <v>4519</v>
      </c>
      <c r="D4103" t="s">
        <v>4520</v>
      </c>
      <c r="E4103" s="3">
        <v>45835</v>
      </c>
      <c r="F4103" t="s">
        <v>44</v>
      </c>
      <c r="G4103" t="s">
        <v>3742</v>
      </c>
      <c r="H4103" t="s">
        <v>3722</v>
      </c>
      <c r="I4103" t="s">
        <v>3752</v>
      </c>
      <c r="J4103" t="s">
        <v>4522</v>
      </c>
      <c r="K4103" s="2">
        <v>-5</v>
      </c>
      <c r="L4103" t="s">
        <v>44</v>
      </c>
      <c r="M4103" s="2">
        <v>-5</v>
      </c>
      <c r="N4103" t="s">
        <v>4523</v>
      </c>
      <c r="O4103" t="s">
        <v>4524</v>
      </c>
      <c r="P4103" t="s">
        <v>4544</v>
      </c>
      <c r="Q4103" t="s">
        <v>18536</v>
      </c>
      <c r="R4103" t="s">
        <v>44</v>
      </c>
      <c r="S4103" t="s">
        <v>4527</v>
      </c>
      <c r="T4103" s="3">
        <v>45835</v>
      </c>
      <c r="U4103" s="3">
        <v>45838</v>
      </c>
      <c r="V4103" s="2">
        <v>0</v>
      </c>
      <c r="W4103" t="s">
        <v>44</v>
      </c>
      <c r="X4103" t="s">
        <v>44</v>
      </c>
      <c r="Y4103" t="s">
        <v>18537</v>
      </c>
      <c r="Z4103" t="s">
        <v>1639</v>
      </c>
      <c r="AA4103" t="s">
        <v>4529</v>
      </c>
      <c r="AB4103" t="s">
        <v>4530</v>
      </c>
      <c r="AC4103" t="s">
        <v>89</v>
      </c>
      <c r="AD4103" t="str">
        <f t="shared" si="64"/>
        <v>10-60</v>
      </c>
      <c r="AE4103" t="str">
        <f>VLOOKUP(AD4103,'Main_Sub Desc'!C:D,2,)</f>
        <v>LPC from invoicing</v>
      </c>
      <c r="AF4103" t="str">
        <f>VLOOKUP(VALUE(H4103),'Main_Sub Desc'!F:G,2,)</f>
        <v>Wtr Rev Late Payment</v>
      </c>
      <c r="AG4103">
        <f>IFERROR(VLOOKUP(VALUE(I4103),'PC Mapping'!A:F,6,),"")</f>
        <v>10719</v>
      </c>
      <c r="AH4103" s="13" t="str">
        <f>VLOOKUP(AG4103,'PC Mapping'!L:M,2,)</f>
        <v>All Other Water</v>
      </c>
    </row>
    <row r="4104" spans="1:34" x14ac:dyDescent="0.2">
      <c r="A4104" t="s">
        <v>18538</v>
      </c>
      <c r="B4104" t="s">
        <v>18495</v>
      </c>
      <c r="C4104" t="s">
        <v>4519</v>
      </c>
      <c r="D4104" t="s">
        <v>4520</v>
      </c>
      <c r="E4104" s="3">
        <v>45835</v>
      </c>
      <c r="F4104" t="s">
        <v>44</v>
      </c>
      <c r="G4104" t="s">
        <v>3742</v>
      </c>
      <c r="H4104" t="s">
        <v>3722</v>
      </c>
      <c r="I4104" t="s">
        <v>4538</v>
      </c>
      <c r="J4104" t="s">
        <v>4522</v>
      </c>
      <c r="K4104" s="2">
        <v>-5</v>
      </c>
      <c r="L4104" t="s">
        <v>44</v>
      </c>
      <c r="M4104" s="2">
        <v>-5</v>
      </c>
      <c r="N4104" t="s">
        <v>4523</v>
      </c>
      <c r="O4104" t="s">
        <v>4524</v>
      </c>
      <c r="P4104" t="s">
        <v>10386</v>
      </c>
      <c r="Q4104" t="s">
        <v>18539</v>
      </c>
      <c r="R4104" t="s">
        <v>44</v>
      </c>
      <c r="S4104" t="s">
        <v>4527</v>
      </c>
      <c r="T4104" s="3">
        <v>45835</v>
      </c>
      <c r="U4104" s="3">
        <v>45838</v>
      </c>
      <c r="V4104" s="2">
        <v>0</v>
      </c>
      <c r="W4104" t="s">
        <v>44</v>
      </c>
      <c r="X4104" t="s">
        <v>44</v>
      </c>
      <c r="Y4104" t="s">
        <v>18540</v>
      </c>
      <c r="Z4104" t="s">
        <v>18541</v>
      </c>
      <c r="AA4104" t="s">
        <v>4529</v>
      </c>
      <c r="AB4104" t="s">
        <v>4530</v>
      </c>
      <c r="AC4104" t="s">
        <v>89</v>
      </c>
      <c r="AD4104" t="str">
        <f t="shared" si="64"/>
        <v>10-60</v>
      </c>
      <c r="AE4104" t="str">
        <f>VLOOKUP(AD4104,'Main_Sub Desc'!C:D,2,)</f>
        <v>LPC from invoicing</v>
      </c>
      <c r="AF4104" t="str">
        <f>VLOOKUP(VALUE(H4104),'Main_Sub Desc'!F:G,2,)</f>
        <v>Wtr Rev Late Payment</v>
      </c>
      <c r="AG4104">
        <f>IFERROR(VLOOKUP(VALUE(I4104),'PC Mapping'!A:F,6,),"")</f>
        <v>10469</v>
      </c>
      <c r="AH4104" s="13" t="str">
        <f>VLOOKUP(AG4104,'PC Mapping'!L:M,2,)</f>
        <v>Bolivar Water</v>
      </c>
    </row>
    <row r="4105" spans="1:34" x14ac:dyDescent="0.2">
      <c r="A4105" t="s">
        <v>18538</v>
      </c>
      <c r="B4105" t="s">
        <v>18495</v>
      </c>
      <c r="C4105" t="s">
        <v>4519</v>
      </c>
      <c r="D4105" t="s">
        <v>4520</v>
      </c>
      <c r="E4105" s="3">
        <v>45835</v>
      </c>
      <c r="F4105" t="s">
        <v>44</v>
      </c>
      <c r="G4105" t="s">
        <v>3742</v>
      </c>
      <c r="H4105" t="s">
        <v>3716</v>
      </c>
      <c r="I4105" t="s">
        <v>4534</v>
      </c>
      <c r="J4105" t="s">
        <v>4522</v>
      </c>
      <c r="K4105" s="2">
        <v>-5</v>
      </c>
      <c r="L4105" t="s">
        <v>44</v>
      </c>
      <c r="M4105" s="2">
        <v>-5</v>
      </c>
      <c r="N4105" t="s">
        <v>4523</v>
      </c>
      <c r="O4105" t="s">
        <v>4524</v>
      </c>
      <c r="P4105" t="s">
        <v>10386</v>
      </c>
      <c r="Q4105" t="s">
        <v>18542</v>
      </c>
      <c r="R4105" t="s">
        <v>44</v>
      </c>
      <c r="S4105" t="s">
        <v>4527</v>
      </c>
      <c r="T4105" s="3">
        <v>45835</v>
      </c>
      <c r="U4105" s="3">
        <v>45838</v>
      </c>
      <c r="V4105" s="2">
        <v>0</v>
      </c>
      <c r="W4105" t="s">
        <v>44</v>
      </c>
      <c r="X4105" t="s">
        <v>44</v>
      </c>
      <c r="Y4105" t="s">
        <v>18543</v>
      </c>
      <c r="Z4105" t="s">
        <v>18541</v>
      </c>
      <c r="AA4105" t="s">
        <v>4529</v>
      </c>
      <c r="AB4105" t="s">
        <v>4530</v>
      </c>
      <c r="AC4105" t="s">
        <v>89</v>
      </c>
      <c r="AD4105" t="str">
        <f t="shared" si="64"/>
        <v>10-60</v>
      </c>
      <c r="AE4105" t="str">
        <f>VLOOKUP(AD4105,'Main_Sub Desc'!C:D,2,)</f>
        <v>LPC from invoicing</v>
      </c>
      <c r="AF4105" t="str">
        <f>VLOOKUP(VALUE(H4105),'Main_Sub Desc'!F:G,2,)</f>
        <v>Wst Rev Late Payment</v>
      </c>
      <c r="AG4105">
        <f>IFERROR(VLOOKUP(VALUE(I4105),'PC Mapping'!A:F,6,),"")</f>
        <v>10514</v>
      </c>
      <c r="AH4105" s="13" t="str">
        <f>VLOOKUP(AG4105,'PC Mapping'!L:M,2,)</f>
        <v>Bolivar Sewer</v>
      </c>
    </row>
    <row r="4106" spans="1:34" x14ac:dyDescent="0.2">
      <c r="A4106" t="s">
        <v>18544</v>
      </c>
      <c r="B4106" t="s">
        <v>18495</v>
      </c>
      <c r="C4106" t="s">
        <v>4519</v>
      </c>
      <c r="D4106" t="s">
        <v>4520</v>
      </c>
      <c r="E4106" s="3">
        <v>45835</v>
      </c>
      <c r="F4106" t="s">
        <v>44</v>
      </c>
      <c r="G4106" t="s">
        <v>3742</v>
      </c>
      <c r="H4106" t="s">
        <v>3722</v>
      </c>
      <c r="I4106" t="s">
        <v>3752</v>
      </c>
      <c r="J4106" t="s">
        <v>4522</v>
      </c>
      <c r="K4106" s="2">
        <v>-5</v>
      </c>
      <c r="L4106" t="s">
        <v>44</v>
      </c>
      <c r="M4106" s="2">
        <v>-5</v>
      </c>
      <c r="N4106" t="s">
        <v>4523</v>
      </c>
      <c r="O4106" t="s">
        <v>4524</v>
      </c>
      <c r="P4106" t="s">
        <v>18545</v>
      </c>
      <c r="Q4106" t="s">
        <v>18546</v>
      </c>
      <c r="R4106" t="s">
        <v>44</v>
      </c>
      <c r="S4106" t="s">
        <v>4527</v>
      </c>
      <c r="T4106" s="3">
        <v>45835</v>
      </c>
      <c r="U4106" s="3">
        <v>45838</v>
      </c>
      <c r="V4106" s="2">
        <v>0</v>
      </c>
      <c r="W4106" t="s">
        <v>44</v>
      </c>
      <c r="X4106" t="s">
        <v>44</v>
      </c>
      <c r="Y4106" t="s">
        <v>18547</v>
      </c>
      <c r="Z4106" t="s">
        <v>1785</v>
      </c>
      <c r="AA4106" t="s">
        <v>4529</v>
      </c>
      <c r="AB4106" t="s">
        <v>4530</v>
      </c>
      <c r="AC4106" t="s">
        <v>89</v>
      </c>
      <c r="AD4106" t="str">
        <f t="shared" si="64"/>
        <v>10-60</v>
      </c>
      <c r="AE4106" t="str">
        <f>VLOOKUP(AD4106,'Main_Sub Desc'!C:D,2,)</f>
        <v>LPC from invoicing</v>
      </c>
      <c r="AF4106" t="str">
        <f>VLOOKUP(VALUE(H4106),'Main_Sub Desc'!F:G,2,)</f>
        <v>Wtr Rev Late Payment</v>
      </c>
      <c r="AG4106">
        <f>IFERROR(VLOOKUP(VALUE(I4106),'PC Mapping'!A:F,6,),"")</f>
        <v>10719</v>
      </c>
      <c r="AH4106" s="13" t="str">
        <f>VLOOKUP(AG4106,'PC Mapping'!L:M,2,)</f>
        <v>All Other Water</v>
      </c>
    </row>
    <row r="4107" spans="1:34" x14ac:dyDescent="0.2">
      <c r="A4107" t="s">
        <v>18548</v>
      </c>
      <c r="B4107" t="s">
        <v>18495</v>
      </c>
      <c r="C4107" t="s">
        <v>4519</v>
      </c>
      <c r="D4107" t="s">
        <v>4520</v>
      </c>
      <c r="E4107" s="3">
        <v>45835</v>
      </c>
      <c r="F4107" t="s">
        <v>44</v>
      </c>
      <c r="G4107" t="s">
        <v>3742</v>
      </c>
      <c r="H4107" t="s">
        <v>3722</v>
      </c>
      <c r="I4107" t="s">
        <v>3752</v>
      </c>
      <c r="J4107" t="s">
        <v>4522</v>
      </c>
      <c r="K4107" s="2">
        <v>-5</v>
      </c>
      <c r="L4107" t="s">
        <v>44</v>
      </c>
      <c r="M4107" s="2">
        <v>-5</v>
      </c>
      <c r="N4107" t="s">
        <v>4523</v>
      </c>
      <c r="O4107" t="s">
        <v>4524</v>
      </c>
      <c r="P4107" t="s">
        <v>13832</v>
      </c>
      <c r="Q4107" t="s">
        <v>18549</v>
      </c>
      <c r="R4107" t="s">
        <v>44</v>
      </c>
      <c r="S4107" t="s">
        <v>4527</v>
      </c>
      <c r="T4107" s="3">
        <v>45835</v>
      </c>
      <c r="U4107" s="3">
        <v>45838</v>
      </c>
      <c r="V4107" s="2">
        <v>0</v>
      </c>
      <c r="W4107" t="s">
        <v>44</v>
      </c>
      <c r="X4107" t="s">
        <v>44</v>
      </c>
      <c r="Y4107" t="s">
        <v>18550</v>
      </c>
      <c r="Z4107" t="s">
        <v>1584</v>
      </c>
      <c r="AA4107" t="s">
        <v>4529</v>
      </c>
      <c r="AB4107" t="s">
        <v>4530</v>
      </c>
      <c r="AC4107" t="s">
        <v>89</v>
      </c>
      <c r="AD4107" t="str">
        <f t="shared" si="64"/>
        <v>10-60</v>
      </c>
      <c r="AE4107" t="str">
        <f>VLOOKUP(AD4107,'Main_Sub Desc'!C:D,2,)</f>
        <v>LPC from invoicing</v>
      </c>
      <c r="AF4107" t="str">
        <f>VLOOKUP(VALUE(H4107),'Main_Sub Desc'!F:G,2,)</f>
        <v>Wtr Rev Late Payment</v>
      </c>
      <c r="AG4107">
        <f>IFERROR(VLOOKUP(VALUE(I4107),'PC Mapping'!A:F,6,),"")</f>
        <v>10719</v>
      </c>
      <c r="AH4107" s="13" t="str">
        <f>VLOOKUP(AG4107,'PC Mapping'!L:M,2,)</f>
        <v>All Other Water</v>
      </c>
    </row>
    <row r="4108" spans="1:34" x14ac:dyDescent="0.2">
      <c r="A4108" t="s">
        <v>18551</v>
      </c>
      <c r="B4108" t="s">
        <v>18506</v>
      </c>
      <c r="C4108" t="s">
        <v>4519</v>
      </c>
      <c r="D4108" t="s">
        <v>4520</v>
      </c>
      <c r="E4108" s="3">
        <v>45835</v>
      </c>
      <c r="F4108" t="s">
        <v>44</v>
      </c>
      <c r="G4108" t="s">
        <v>3742</v>
      </c>
      <c r="H4108" t="s">
        <v>3722</v>
      </c>
      <c r="I4108" t="s">
        <v>3752</v>
      </c>
      <c r="J4108" t="s">
        <v>4522</v>
      </c>
      <c r="K4108" s="2">
        <v>-9.5</v>
      </c>
      <c r="L4108" t="s">
        <v>44</v>
      </c>
      <c r="M4108" s="2">
        <v>-9.5</v>
      </c>
      <c r="N4108" t="s">
        <v>4523</v>
      </c>
      <c r="O4108" t="s">
        <v>4524</v>
      </c>
      <c r="P4108" t="s">
        <v>18552</v>
      </c>
      <c r="Q4108" t="s">
        <v>18553</v>
      </c>
      <c r="R4108" t="s">
        <v>44</v>
      </c>
      <c r="S4108" t="s">
        <v>4527</v>
      </c>
      <c r="T4108" s="3">
        <v>45835</v>
      </c>
      <c r="U4108" s="3">
        <v>45838</v>
      </c>
      <c r="V4108" s="2">
        <v>0</v>
      </c>
      <c r="W4108" t="s">
        <v>44</v>
      </c>
      <c r="X4108" t="s">
        <v>44</v>
      </c>
      <c r="Y4108" t="s">
        <v>18554</v>
      </c>
      <c r="Z4108" t="s">
        <v>1594</v>
      </c>
      <c r="AA4108" t="s">
        <v>4529</v>
      </c>
      <c r="AB4108" t="s">
        <v>4530</v>
      </c>
      <c r="AC4108" t="s">
        <v>89</v>
      </c>
      <c r="AD4108" t="str">
        <f t="shared" si="64"/>
        <v>10-60</v>
      </c>
      <c r="AE4108" t="str">
        <f>VLOOKUP(AD4108,'Main_Sub Desc'!C:D,2,)</f>
        <v>LPC from invoicing</v>
      </c>
      <c r="AF4108" t="str">
        <f>VLOOKUP(VALUE(H4108),'Main_Sub Desc'!F:G,2,)</f>
        <v>Wtr Rev Late Payment</v>
      </c>
      <c r="AG4108">
        <f>IFERROR(VLOOKUP(VALUE(I4108),'PC Mapping'!A:F,6,),"")</f>
        <v>10719</v>
      </c>
      <c r="AH4108" s="13" t="str">
        <f>VLOOKUP(AG4108,'PC Mapping'!L:M,2,)</f>
        <v>All Other Water</v>
      </c>
    </row>
    <row r="4109" spans="1:34" x14ac:dyDescent="0.2">
      <c r="A4109" t="s">
        <v>18555</v>
      </c>
      <c r="B4109" t="s">
        <v>18495</v>
      </c>
      <c r="C4109" t="s">
        <v>4519</v>
      </c>
      <c r="D4109" t="s">
        <v>4520</v>
      </c>
      <c r="E4109" s="3">
        <v>45835</v>
      </c>
      <c r="F4109" t="s">
        <v>44</v>
      </c>
      <c r="G4109" t="s">
        <v>3742</v>
      </c>
      <c r="H4109" t="s">
        <v>3722</v>
      </c>
      <c r="I4109" t="s">
        <v>3752</v>
      </c>
      <c r="J4109" t="s">
        <v>4522</v>
      </c>
      <c r="K4109" s="2">
        <v>-5</v>
      </c>
      <c r="L4109" t="s">
        <v>44</v>
      </c>
      <c r="M4109" s="2">
        <v>-5</v>
      </c>
      <c r="N4109" t="s">
        <v>4523</v>
      </c>
      <c r="O4109" t="s">
        <v>4524</v>
      </c>
      <c r="P4109" t="s">
        <v>18556</v>
      </c>
      <c r="Q4109" t="s">
        <v>18557</v>
      </c>
      <c r="R4109" t="s">
        <v>44</v>
      </c>
      <c r="S4109" t="s">
        <v>4527</v>
      </c>
      <c r="T4109" s="3">
        <v>45835</v>
      </c>
      <c r="U4109" s="3">
        <v>45838</v>
      </c>
      <c r="V4109" s="2">
        <v>0</v>
      </c>
      <c r="W4109" t="s">
        <v>44</v>
      </c>
      <c r="X4109" t="s">
        <v>44</v>
      </c>
      <c r="Y4109" t="s">
        <v>18558</v>
      </c>
      <c r="Z4109" t="s">
        <v>3570</v>
      </c>
      <c r="AA4109" t="s">
        <v>4529</v>
      </c>
      <c r="AB4109" t="s">
        <v>4530</v>
      </c>
      <c r="AC4109" t="s">
        <v>89</v>
      </c>
      <c r="AD4109" t="str">
        <f t="shared" si="64"/>
        <v>10-60</v>
      </c>
      <c r="AE4109" t="str">
        <f>VLOOKUP(AD4109,'Main_Sub Desc'!C:D,2,)</f>
        <v>LPC from invoicing</v>
      </c>
      <c r="AF4109" t="str">
        <f>VLOOKUP(VALUE(H4109),'Main_Sub Desc'!F:G,2,)</f>
        <v>Wtr Rev Late Payment</v>
      </c>
      <c r="AG4109">
        <f>IFERROR(VLOOKUP(VALUE(I4109),'PC Mapping'!A:F,6,),"")</f>
        <v>10719</v>
      </c>
      <c r="AH4109" s="13" t="str">
        <f>VLOOKUP(AG4109,'PC Mapping'!L:M,2,)</f>
        <v>All Other Water</v>
      </c>
    </row>
    <row r="4110" spans="1:34" x14ac:dyDescent="0.2">
      <c r="A4110" t="s">
        <v>18559</v>
      </c>
      <c r="B4110" t="s">
        <v>18495</v>
      </c>
      <c r="C4110" t="s">
        <v>4519</v>
      </c>
      <c r="D4110" t="s">
        <v>4520</v>
      </c>
      <c r="E4110" s="3">
        <v>45835</v>
      </c>
      <c r="F4110" t="s">
        <v>44</v>
      </c>
      <c r="G4110" t="s">
        <v>3742</v>
      </c>
      <c r="H4110" t="s">
        <v>3722</v>
      </c>
      <c r="I4110" t="s">
        <v>3752</v>
      </c>
      <c r="J4110" t="s">
        <v>4522</v>
      </c>
      <c r="K4110" s="2">
        <v>-5</v>
      </c>
      <c r="L4110" t="s">
        <v>44</v>
      </c>
      <c r="M4110" s="2">
        <v>-5</v>
      </c>
      <c r="N4110" t="s">
        <v>4523</v>
      </c>
      <c r="O4110" t="s">
        <v>4524</v>
      </c>
      <c r="P4110" t="s">
        <v>18560</v>
      </c>
      <c r="Q4110" t="s">
        <v>18561</v>
      </c>
      <c r="R4110" t="s">
        <v>44</v>
      </c>
      <c r="S4110" t="s">
        <v>4527</v>
      </c>
      <c r="T4110" s="3">
        <v>45835</v>
      </c>
      <c r="U4110" s="3">
        <v>45838</v>
      </c>
      <c r="V4110" s="2">
        <v>0</v>
      </c>
      <c r="W4110" t="s">
        <v>44</v>
      </c>
      <c r="X4110" t="s">
        <v>44</v>
      </c>
      <c r="Y4110" t="s">
        <v>18562</v>
      </c>
      <c r="Z4110" t="s">
        <v>3497</v>
      </c>
      <c r="AA4110" t="s">
        <v>4529</v>
      </c>
      <c r="AB4110" t="s">
        <v>4530</v>
      </c>
      <c r="AC4110" t="s">
        <v>89</v>
      </c>
      <c r="AD4110" t="str">
        <f t="shared" si="64"/>
        <v>10-60</v>
      </c>
      <c r="AE4110" t="str">
        <f>VLOOKUP(AD4110,'Main_Sub Desc'!C:D,2,)</f>
        <v>LPC from invoicing</v>
      </c>
      <c r="AF4110" t="str">
        <f>VLOOKUP(VALUE(H4110),'Main_Sub Desc'!F:G,2,)</f>
        <v>Wtr Rev Late Payment</v>
      </c>
      <c r="AG4110">
        <f>IFERROR(VLOOKUP(VALUE(I4110),'PC Mapping'!A:F,6,),"")</f>
        <v>10719</v>
      </c>
      <c r="AH4110" s="13" t="str">
        <f>VLOOKUP(AG4110,'PC Mapping'!L:M,2,)</f>
        <v>All Other Water</v>
      </c>
    </row>
    <row r="4111" spans="1:34" x14ac:dyDescent="0.2">
      <c r="A4111" t="s">
        <v>18563</v>
      </c>
      <c r="B4111" t="s">
        <v>18495</v>
      </c>
      <c r="C4111" t="s">
        <v>4519</v>
      </c>
      <c r="D4111" t="s">
        <v>4520</v>
      </c>
      <c r="E4111" s="3">
        <v>45835</v>
      </c>
      <c r="F4111" t="s">
        <v>44</v>
      </c>
      <c r="G4111" t="s">
        <v>3742</v>
      </c>
      <c r="H4111" t="s">
        <v>3722</v>
      </c>
      <c r="I4111" t="s">
        <v>3752</v>
      </c>
      <c r="J4111" t="s">
        <v>4522</v>
      </c>
      <c r="K4111" s="2">
        <v>-28.64</v>
      </c>
      <c r="L4111" t="s">
        <v>44</v>
      </c>
      <c r="M4111" s="2">
        <v>-28.64</v>
      </c>
      <c r="N4111" t="s">
        <v>4523</v>
      </c>
      <c r="O4111" t="s">
        <v>4524</v>
      </c>
      <c r="P4111" t="s">
        <v>16204</v>
      </c>
      <c r="Q4111" t="s">
        <v>18564</v>
      </c>
      <c r="R4111" t="s">
        <v>44</v>
      </c>
      <c r="S4111" t="s">
        <v>4527</v>
      </c>
      <c r="T4111" s="3">
        <v>45835</v>
      </c>
      <c r="U4111" s="3">
        <v>45838</v>
      </c>
      <c r="V4111" s="2">
        <v>0</v>
      </c>
      <c r="W4111" t="s">
        <v>44</v>
      </c>
      <c r="X4111" t="s">
        <v>44</v>
      </c>
      <c r="Y4111" t="s">
        <v>18565</v>
      </c>
      <c r="Z4111" t="s">
        <v>93</v>
      </c>
      <c r="AA4111" t="s">
        <v>4529</v>
      </c>
      <c r="AB4111" t="s">
        <v>4530</v>
      </c>
      <c r="AC4111" t="s">
        <v>89</v>
      </c>
      <c r="AD4111" t="str">
        <f t="shared" si="64"/>
        <v>10-60</v>
      </c>
      <c r="AE4111" t="str">
        <f>VLOOKUP(AD4111,'Main_Sub Desc'!C:D,2,)</f>
        <v>LPC from invoicing</v>
      </c>
      <c r="AF4111" t="str">
        <f>VLOOKUP(VALUE(H4111),'Main_Sub Desc'!F:G,2,)</f>
        <v>Wtr Rev Late Payment</v>
      </c>
      <c r="AG4111">
        <f>IFERROR(VLOOKUP(VALUE(I4111),'PC Mapping'!A:F,6,),"")</f>
        <v>10719</v>
      </c>
      <c r="AH4111" s="13" t="str">
        <f>VLOOKUP(AG4111,'PC Mapping'!L:M,2,)</f>
        <v>All Other Water</v>
      </c>
    </row>
    <row r="4112" spans="1:34" x14ac:dyDescent="0.2">
      <c r="A4112" t="s">
        <v>18566</v>
      </c>
      <c r="B4112" t="s">
        <v>18503</v>
      </c>
      <c r="C4112" t="s">
        <v>4519</v>
      </c>
      <c r="D4112" t="s">
        <v>4520</v>
      </c>
      <c r="E4112" s="3">
        <v>45835</v>
      </c>
      <c r="F4112" t="s">
        <v>44</v>
      </c>
      <c r="G4112" t="s">
        <v>3742</v>
      </c>
      <c r="H4112" t="s">
        <v>3722</v>
      </c>
      <c r="I4112" t="s">
        <v>3752</v>
      </c>
      <c r="J4112" t="s">
        <v>4522</v>
      </c>
      <c r="K4112" s="2">
        <v>-5</v>
      </c>
      <c r="L4112" t="s">
        <v>44</v>
      </c>
      <c r="M4112" s="2">
        <v>-5</v>
      </c>
      <c r="N4112" t="s">
        <v>4523</v>
      </c>
      <c r="O4112" t="s">
        <v>4524</v>
      </c>
      <c r="P4112" t="s">
        <v>18567</v>
      </c>
      <c r="Q4112" t="s">
        <v>18568</v>
      </c>
      <c r="R4112" t="s">
        <v>44</v>
      </c>
      <c r="S4112" t="s">
        <v>4527</v>
      </c>
      <c r="T4112" s="3">
        <v>45835</v>
      </c>
      <c r="U4112" s="3">
        <v>45838</v>
      </c>
      <c r="V4112" s="2">
        <v>0</v>
      </c>
      <c r="W4112" t="s">
        <v>44</v>
      </c>
      <c r="X4112" t="s">
        <v>44</v>
      </c>
      <c r="Y4112" t="s">
        <v>18569</v>
      </c>
      <c r="Z4112" t="s">
        <v>1738</v>
      </c>
      <c r="AA4112" t="s">
        <v>4529</v>
      </c>
      <c r="AB4112" t="s">
        <v>4530</v>
      </c>
      <c r="AC4112" t="s">
        <v>89</v>
      </c>
      <c r="AD4112" t="str">
        <f t="shared" si="64"/>
        <v>10-60</v>
      </c>
      <c r="AE4112" t="str">
        <f>VLOOKUP(AD4112,'Main_Sub Desc'!C:D,2,)</f>
        <v>LPC from invoicing</v>
      </c>
      <c r="AF4112" t="str">
        <f>VLOOKUP(VALUE(H4112),'Main_Sub Desc'!F:G,2,)</f>
        <v>Wtr Rev Late Payment</v>
      </c>
      <c r="AG4112">
        <f>IFERROR(VLOOKUP(VALUE(I4112),'PC Mapping'!A:F,6,),"")</f>
        <v>10719</v>
      </c>
      <c r="AH4112" s="13" t="str">
        <f>VLOOKUP(AG4112,'PC Mapping'!L:M,2,)</f>
        <v>All Other Water</v>
      </c>
    </row>
    <row r="4113" spans="1:34" x14ac:dyDescent="0.2">
      <c r="A4113" t="s">
        <v>18570</v>
      </c>
      <c r="B4113" t="s">
        <v>18571</v>
      </c>
      <c r="C4113" t="s">
        <v>4519</v>
      </c>
      <c r="D4113" t="s">
        <v>4520</v>
      </c>
      <c r="E4113" s="3">
        <v>45838</v>
      </c>
      <c r="F4113" t="s">
        <v>44</v>
      </c>
      <c r="G4113" t="s">
        <v>3742</v>
      </c>
      <c r="H4113" t="s">
        <v>3716</v>
      </c>
      <c r="I4113" t="s">
        <v>4534</v>
      </c>
      <c r="J4113" t="s">
        <v>4522</v>
      </c>
      <c r="K4113" s="2">
        <v>-6.69</v>
      </c>
      <c r="L4113" t="s">
        <v>44</v>
      </c>
      <c r="M4113" s="2">
        <v>-6.69</v>
      </c>
      <c r="N4113" t="s">
        <v>4523</v>
      </c>
      <c r="O4113" t="s">
        <v>4524</v>
      </c>
      <c r="P4113" t="s">
        <v>11944</v>
      </c>
      <c r="Q4113" t="s">
        <v>18572</v>
      </c>
      <c r="R4113" t="s">
        <v>44</v>
      </c>
      <c r="S4113" t="s">
        <v>4527</v>
      </c>
      <c r="T4113" s="3">
        <v>45838</v>
      </c>
      <c r="U4113" s="3">
        <v>45839</v>
      </c>
      <c r="V4113" s="2">
        <v>0</v>
      </c>
      <c r="W4113" t="s">
        <v>44</v>
      </c>
      <c r="X4113" t="s">
        <v>44</v>
      </c>
      <c r="Y4113" t="s">
        <v>18573</v>
      </c>
      <c r="Z4113" t="s">
        <v>1145</v>
      </c>
      <c r="AA4113" t="s">
        <v>4529</v>
      </c>
      <c r="AB4113" t="s">
        <v>4530</v>
      </c>
      <c r="AC4113" t="s">
        <v>89</v>
      </c>
      <c r="AD4113" t="str">
        <f t="shared" si="64"/>
        <v>10-60</v>
      </c>
      <c r="AE4113" t="str">
        <f>VLOOKUP(AD4113,'Main_Sub Desc'!C:D,2,)</f>
        <v>LPC from invoicing</v>
      </c>
      <c r="AF4113" t="str">
        <f>VLOOKUP(VALUE(H4113),'Main_Sub Desc'!F:G,2,)</f>
        <v>Wst Rev Late Payment</v>
      </c>
      <c r="AG4113">
        <f>IFERROR(VLOOKUP(VALUE(I4113),'PC Mapping'!A:F,6,),"")</f>
        <v>10514</v>
      </c>
      <c r="AH4113" s="13" t="str">
        <f>VLOOKUP(AG4113,'PC Mapping'!L:M,2,)</f>
        <v>Bolivar Sewer</v>
      </c>
    </row>
    <row r="4114" spans="1:34" x14ac:dyDescent="0.2">
      <c r="A4114" t="s">
        <v>18570</v>
      </c>
      <c r="B4114" t="s">
        <v>18571</v>
      </c>
      <c r="C4114" t="s">
        <v>4519</v>
      </c>
      <c r="D4114" t="s">
        <v>4520</v>
      </c>
      <c r="E4114" s="3">
        <v>45838</v>
      </c>
      <c r="F4114" t="s">
        <v>44</v>
      </c>
      <c r="G4114" t="s">
        <v>3742</v>
      </c>
      <c r="H4114" t="s">
        <v>3722</v>
      </c>
      <c r="I4114" t="s">
        <v>4538</v>
      </c>
      <c r="J4114" t="s">
        <v>4522</v>
      </c>
      <c r="K4114" s="2">
        <v>-5.0199999999999996</v>
      </c>
      <c r="L4114" t="s">
        <v>44</v>
      </c>
      <c r="M4114" s="2">
        <v>-5.0199999999999996</v>
      </c>
      <c r="N4114" t="s">
        <v>4523</v>
      </c>
      <c r="O4114" t="s">
        <v>4524</v>
      </c>
      <c r="P4114" t="s">
        <v>11944</v>
      </c>
      <c r="Q4114" t="s">
        <v>18574</v>
      </c>
      <c r="R4114" t="s">
        <v>44</v>
      </c>
      <c r="S4114" t="s">
        <v>4527</v>
      </c>
      <c r="T4114" s="3">
        <v>45838</v>
      </c>
      <c r="U4114" s="3">
        <v>45839</v>
      </c>
      <c r="V4114" s="2">
        <v>0</v>
      </c>
      <c r="W4114" t="s">
        <v>44</v>
      </c>
      <c r="X4114" t="s">
        <v>44</v>
      </c>
      <c r="Y4114" t="s">
        <v>18575</v>
      </c>
      <c r="Z4114" t="s">
        <v>1145</v>
      </c>
      <c r="AA4114" t="s">
        <v>4529</v>
      </c>
      <c r="AB4114" t="s">
        <v>4530</v>
      </c>
      <c r="AC4114" t="s">
        <v>89</v>
      </c>
      <c r="AD4114" t="str">
        <f t="shared" si="64"/>
        <v>10-60</v>
      </c>
      <c r="AE4114" t="str">
        <f>VLOOKUP(AD4114,'Main_Sub Desc'!C:D,2,)</f>
        <v>LPC from invoicing</v>
      </c>
      <c r="AF4114" t="str">
        <f>VLOOKUP(VALUE(H4114),'Main_Sub Desc'!F:G,2,)</f>
        <v>Wtr Rev Late Payment</v>
      </c>
      <c r="AG4114">
        <f>IFERROR(VLOOKUP(VALUE(I4114),'PC Mapping'!A:F,6,),"")</f>
        <v>10469</v>
      </c>
      <c r="AH4114" s="13" t="str">
        <f>VLOOKUP(AG4114,'PC Mapping'!L:M,2,)</f>
        <v>Bolivar Water</v>
      </c>
    </row>
    <row r="4115" spans="1:34" x14ac:dyDescent="0.2">
      <c r="A4115" t="s">
        <v>18576</v>
      </c>
      <c r="B4115" t="s">
        <v>18571</v>
      </c>
      <c r="C4115" t="s">
        <v>4519</v>
      </c>
      <c r="D4115" t="s">
        <v>4520</v>
      </c>
      <c r="E4115" s="3">
        <v>45838</v>
      </c>
      <c r="F4115" t="s">
        <v>44</v>
      </c>
      <c r="G4115" t="s">
        <v>3742</v>
      </c>
      <c r="H4115" t="s">
        <v>3716</v>
      </c>
      <c r="I4115" t="s">
        <v>4534</v>
      </c>
      <c r="J4115" t="s">
        <v>4522</v>
      </c>
      <c r="K4115" s="2">
        <v>-5</v>
      </c>
      <c r="L4115" t="s">
        <v>44</v>
      </c>
      <c r="M4115" s="2">
        <v>-5</v>
      </c>
      <c r="N4115" t="s">
        <v>4523</v>
      </c>
      <c r="O4115" t="s">
        <v>4524</v>
      </c>
      <c r="P4115" t="s">
        <v>18577</v>
      </c>
      <c r="Q4115" t="s">
        <v>18578</v>
      </c>
      <c r="R4115" t="s">
        <v>44</v>
      </c>
      <c r="S4115" t="s">
        <v>4527</v>
      </c>
      <c r="T4115" s="3">
        <v>45838</v>
      </c>
      <c r="U4115" s="3">
        <v>45839</v>
      </c>
      <c r="V4115" s="2">
        <v>0</v>
      </c>
      <c r="W4115" t="s">
        <v>44</v>
      </c>
      <c r="X4115" t="s">
        <v>44</v>
      </c>
      <c r="Y4115" t="s">
        <v>18579</v>
      </c>
      <c r="Z4115" t="s">
        <v>562</v>
      </c>
      <c r="AA4115" t="s">
        <v>4529</v>
      </c>
      <c r="AB4115" t="s">
        <v>4530</v>
      </c>
      <c r="AC4115" t="s">
        <v>89</v>
      </c>
      <c r="AD4115" t="str">
        <f t="shared" si="64"/>
        <v>10-60</v>
      </c>
      <c r="AE4115" t="str">
        <f>VLOOKUP(AD4115,'Main_Sub Desc'!C:D,2,)</f>
        <v>LPC from invoicing</v>
      </c>
      <c r="AF4115" t="str">
        <f>VLOOKUP(VALUE(H4115),'Main_Sub Desc'!F:G,2,)</f>
        <v>Wst Rev Late Payment</v>
      </c>
      <c r="AG4115">
        <f>IFERROR(VLOOKUP(VALUE(I4115),'PC Mapping'!A:F,6,),"")</f>
        <v>10514</v>
      </c>
      <c r="AH4115" s="13" t="str">
        <f>VLOOKUP(AG4115,'PC Mapping'!L:M,2,)</f>
        <v>Bolivar Sewer</v>
      </c>
    </row>
    <row r="4116" spans="1:34" x14ac:dyDescent="0.2">
      <c r="A4116" t="s">
        <v>18576</v>
      </c>
      <c r="B4116" t="s">
        <v>18571</v>
      </c>
      <c r="C4116" t="s">
        <v>4519</v>
      </c>
      <c r="D4116" t="s">
        <v>4520</v>
      </c>
      <c r="E4116" s="3">
        <v>45838</v>
      </c>
      <c r="F4116" t="s">
        <v>44</v>
      </c>
      <c r="G4116" t="s">
        <v>3742</v>
      </c>
      <c r="H4116" t="s">
        <v>3722</v>
      </c>
      <c r="I4116" t="s">
        <v>4538</v>
      </c>
      <c r="J4116" t="s">
        <v>4522</v>
      </c>
      <c r="K4116" s="2">
        <v>-5</v>
      </c>
      <c r="L4116" t="s">
        <v>44</v>
      </c>
      <c r="M4116" s="2">
        <v>-5</v>
      </c>
      <c r="N4116" t="s">
        <v>4523</v>
      </c>
      <c r="O4116" t="s">
        <v>4524</v>
      </c>
      <c r="P4116" t="s">
        <v>18577</v>
      </c>
      <c r="Q4116" t="s">
        <v>18580</v>
      </c>
      <c r="R4116" t="s">
        <v>44</v>
      </c>
      <c r="S4116" t="s">
        <v>4527</v>
      </c>
      <c r="T4116" s="3">
        <v>45838</v>
      </c>
      <c r="U4116" s="3">
        <v>45839</v>
      </c>
      <c r="V4116" s="2">
        <v>0</v>
      </c>
      <c r="W4116" t="s">
        <v>44</v>
      </c>
      <c r="X4116" t="s">
        <v>44</v>
      </c>
      <c r="Y4116" t="s">
        <v>18581</v>
      </c>
      <c r="Z4116" t="s">
        <v>562</v>
      </c>
      <c r="AA4116" t="s">
        <v>4529</v>
      </c>
      <c r="AB4116" t="s">
        <v>4530</v>
      </c>
      <c r="AC4116" t="s">
        <v>89</v>
      </c>
      <c r="AD4116" t="str">
        <f t="shared" si="64"/>
        <v>10-60</v>
      </c>
      <c r="AE4116" t="str">
        <f>VLOOKUP(AD4116,'Main_Sub Desc'!C:D,2,)</f>
        <v>LPC from invoicing</v>
      </c>
      <c r="AF4116" t="str">
        <f>VLOOKUP(VALUE(H4116),'Main_Sub Desc'!F:G,2,)</f>
        <v>Wtr Rev Late Payment</v>
      </c>
      <c r="AG4116">
        <f>IFERROR(VLOOKUP(VALUE(I4116),'PC Mapping'!A:F,6,),"")</f>
        <v>10469</v>
      </c>
      <c r="AH4116" s="13" t="str">
        <f>VLOOKUP(AG4116,'PC Mapping'!L:M,2,)</f>
        <v>Bolivar Water</v>
      </c>
    </row>
    <row r="4117" spans="1:34" x14ac:dyDescent="0.2">
      <c r="A4117" t="s">
        <v>18582</v>
      </c>
      <c r="B4117" t="s">
        <v>18571</v>
      </c>
      <c r="C4117" t="s">
        <v>4519</v>
      </c>
      <c r="D4117" t="s">
        <v>4520</v>
      </c>
      <c r="E4117" s="3">
        <v>45838</v>
      </c>
      <c r="F4117" t="s">
        <v>44</v>
      </c>
      <c r="G4117" t="s">
        <v>3742</v>
      </c>
      <c r="H4117" t="s">
        <v>3716</v>
      </c>
      <c r="I4117" t="s">
        <v>4534</v>
      </c>
      <c r="J4117" t="s">
        <v>4522</v>
      </c>
      <c r="K4117" s="2">
        <v>-5</v>
      </c>
      <c r="L4117" t="s">
        <v>44</v>
      </c>
      <c r="M4117" s="2">
        <v>-5</v>
      </c>
      <c r="N4117" t="s">
        <v>4523</v>
      </c>
      <c r="O4117" t="s">
        <v>4524</v>
      </c>
      <c r="P4117" t="s">
        <v>18583</v>
      </c>
      <c r="Q4117" t="s">
        <v>18584</v>
      </c>
      <c r="R4117" t="s">
        <v>44</v>
      </c>
      <c r="S4117" t="s">
        <v>4527</v>
      </c>
      <c r="T4117" s="3">
        <v>45838</v>
      </c>
      <c r="U4117" s="3">
        <v>45839</v>
      </c>
      <c r="V4117" s="2">
        <v>0</v>
      </c>
      <c r="W4117" t="s">
        <v>44</v>
      </c>
      <c r="X4117" t="s">
        <v>44</v>
      </c>
      <c r="Y4117" t="s">
        <v>18585</v>
      </c>
      <c r="Z4117" t="s">
        <v>1281</v>
      </c>
      <c r="AA4117" t="s">
        <v>4529</v>
      </c>
      <c r="AB4117" t="s">
        <v>4530</v>
      </c>
      <c r="AC4117" t="s">
        <v>89</v>
      </c>
      <c r="AD4117" t="str">
        <f t="shared" si="64"/>
        <v>10-60</v>
      </c>
      <c r="AE4117" t="str">
        <f>VLOOKUP(AD4117,'Main_Sub Desc'!C:D,2,)</f>
        <v>LPC from invoicing</v>
      </c>
      <c r="AF4117" t="str">
        <f>VLOOKUP(VALUE(H4117),'Main_Sub Desc'!F:G,2,)</f>
        <v>Wst Rev Late Payment</v>
      </c>
      <c r="AG4117">
        <f>IFERROR(VLOOKUP(VALUE(I4117),'PC Mapping'!A:F,6,),"")</f>
        <v>10514</v>
      </c>
      <c r="AH4117" s="13" t="str">
        <f>VLOOKUP(AG4117,'PC Mapping'!L:M,2,)</f>
        <v>Bolivar Sewer</v>
      </c>
    </row>
    <row r="4118" spans="1:34" x14ac:dyDescent="0.2">
      <c r="A4118" t="s">
        <v>18582</v>
      </c>
      <c r="B4118" t="s">
        <v>18571</v>
      </c>
      <c r="C4118" t="s">
        <v>4519</v>
      </c>
      <c r="D4118" t="s">
        <v>4520</v>
      </c>
      <c r="E4118" s="3">
        <v>45838</v>
      </c>
      <c r="F4118" t="s">
        <v>44</v>
      </c>
      <c r="G4118" t="s">
        <v>3742</v>
      </c>
      <c r="H4118" t="s">
        <v>3722</v>
      </c>
      <c r="I4118" t="s">
        <v>4538</v>
      </c>
      <c r="J4118" t="s">
        <v>4522</v>
      </c>
      <c r="K4118" s="2">
        <v>-5</v>
      </c>
      <c r="L4118" t="s">
        <v>44</v>
      </c>
      <c r="M4118" s="2">
        <v>-5</v>
      </c>
      <c r="N4118" t="s">
        <v>4523</v>
      </c>
      <c r="O4118" t="s">
        <v>4524</v>
      </c>
      <c r="P4118" t="s">
        <v>18583</v>
      </c>
      <c r="Q4118" t="s">
        <v>18586</v>
      </c>
      <c r="R4118" t="s">
        <v>44</v>
      </c>
      <c r="S4118" t="s">
        <v>4527</v>
      </c>
      <c r="T4118" s="3">
        <v>45838</v>
      </c>
      <c r="U4118" s="3">
        <v>45839</v>
      </c>
      <c r="V4118" s="2">
        <v>0</v>
      </c>
      <c r="W4118" t="s">
        <v>44</v>
      </c>
      <c r="X4118" t="s">
        <v>44</v>
      </c>
      <c r="Y4118" t="s">
        <v>18587</v>
      </c>
      <c r="Z4118" t="s">
        <v>1281</v>
      </c>
      <c r="AA4118" t="s">
        <v>4529</v>
      </c>
      <c r="AB4118" t="s">
        <v>4530</v>
      </c>
      <c r="AC4118" t="s">
        <v>89</v>
      </c>
      <c r="AD4118" t="str">
        <f t="shared" si="64"/>
        <v>10-60</v>
      </c>
      <c r="AE4118" t="str">
        <f>VLOOKUP(AD4118,'Main_Sub Desc'!C:D,2,)</f>
        <v>LPC from invoicing</v>
      </c>
      <c r="AF4118" t="str">
        <f>VLOOKUP(VALUE(H4118),'Main_Sub Desc'!F:G,2,)</f>
        <v>Wtr Rev Late Payment</v>
      </c>
      <c r="AG4118">
        <f>IFERROR(VLOOKUP(VALUE(I4118),'PC Mapping'!A:F,6,),"")</f>
        <v>10469</v>
      </c>
      <c r="AH4118" s="13" t="str">
        <f>VLOOKUP(AG4118,'PC Mapping'!L:M,2,)</f>
        <v>Bolivar Water</v>
      </c>
    </row>
    <row r="4119" spans="1:34" x14ac:dyDescent="0.2">
      <c r="A4119" t="s">
        <v>18588</v>
      </c>
      <c r="B4119" t="s">
        <v>18589</v>
      </c>
      <c r="C4119" t="s">
        <v>4519</v>
      </c>
      <c r="D4119" t="s">
        <v>4520</v>
      </c>
      <c r="E4119" s="3">
        <v>45814</v>
      </c>
      <c r="F4119" t="s">
        <v>44</v>
      </c>
      <c r="G4119" t="s">
        <v>3742</v>
      </c>
      <c r="H4119" t="s">
        <v>3722</v>
      </c>
      <c r="I4119" t="s">
        <v>3752</v>
      </c>
      <c r="J4119" t="s">
        <v>4522</v>
      </c>
      <c r="K4119" s="2">
        <v>-12.95</v>
      </c>
      <c r="L4119" t="s">
        <v>44</v>
      </c>
      <c r="M4119" s="2">
        <v>-12.95</v>
      </c>
      <c r="N4119" t="s">
        <v>4523</v>
      </c>
      <c r="O4119" t="s">
        <v>4524</v>
      </c>
      <c r="P4119" t="s">
        <v>15465</v>
      </c>
      <c r="Q4119" t="s">
        <v>18590</v>
      </c>
      <c r="R4119" t="s">
        <v>44</v>
      </c>
      <c r="S4119" t="s">
        <v>4527</v>
      </c>
      <c r="T4119" s="3">
        <v>45814</v>
      </c>
      <c r="U4119" s="3">
        <v>45817</v>
      </c>
      <c r="V4119" s="2">
        <v>0</v>
      </c>
      <c r="W4119" t="s">
        <v>44</v>
      </c>
      <c r="X4119" t="s">
        <v>44</v>
      </c>
      <c r="Y4119" t="s">
        <v>15467</v>
      </c>
      <c r="Z4119" t="s">
        <v>2182</v>
      </c>
      <c r="AA4119" t="s">
        <v>4529</v>
      </c>
      <c r="AB4119" t="s">
        <v>4530</v>
      </c>
      <c r="AC4119" t="s">
        <v>89</v>
      </c>
      <c r="AD4119" t="str">
        <f t="shared" si="64"/>
        <v>10-60</v>
      </c>
      <c r="AE4119" t="str">
        <f>VLOOKUP(AD4119,'Main_Sub Desc'!C:D,2,)</f>
        <v>LPC from invoicing</v>
      </c>
      <c r="AF4119" t="str">
        <f>VLOOKUP(VALUE(H4119),'Main_Sub Desc'!F:G,2,)</f>
        <v>Wtr Rev Late Payment</v>
      </c>
      <c r="AG4119">
        <f>IFERROR(VLOOKUP(VALUE(I4119),'PC Mapping'!A:F,6,),"")</f>
        <v>10719</v>
      </c>
      <c r="AH4119" s="13" t="str">
        <f>VLOOKUP(AG4119,'PC Mapping'!L:M,2,)</f>
        <v>All Other Water</v>
      </c>
    </row>
    <row r="4120" spans="1:34" x14ac:dyDescent="0.2">
      <c r="A4120" t="s">
        <v>18591</v>
      </c>
      <c r="B4120" t="s">
        <v>18592</v>
      </c>
      <c r="C4120" t="s">
        <v>4519</v>
      </c>
      <c r="D4120" t="s">
        <v>4520</v>
      </c>
      <c r="E4120" s="3">
        <v>45817</v>
      </c>
      <c r="F4120" t="s">
        <v>44</v>
      </c>
      <c r="G4120" t="s">
        <v>3742</v>
      </c>
      <c r="H4120" t="s">
        <v>3722</v>
      </c>
      <c r="I4120" t="s">
        <v>3752</v>
      </c>
      <c r="J4120" t="s">
        <v>4522</v>
      </c>
      <c r="K4120" s="2">
        <v>-7.69</v>
      </c>
      <c r="L4120" t="s">
        <v>44</v>
      </c>
      <c r="M4120" s="2">
        <v>-7.69</v>
      </c>
      <c r="N4120" t="s">
        <v>4523</v>
      </c>
      <c r="O4120" t="s">
        <v>4524</v>
      </c>
      <c r="P4120" t="s">
        <v>18593</v>
      </c>
      <c r="Q4120" t="s">
        <v>18594</v>
      </c>
      <c r="R4120" t="s">
        <v>44</v>
      </c>
      <c r="S4120" t="s">
        <v>4527</v>
      </c>
      <c r="T4120" s="3">
        <v>45817</v>
      </c>
      <c r="U4120" s="3">
        <v>45818</v>
      </c>
      <c r="V4120" s="2">
        <v>0</v>
      </c>
      <c r="W4120" t="s">
        <v>44</v>
      </c>
      <c r="X4120" t="s">
        <v>44</v>
      </c>
      <c r="Y4120" t="s">
        <v>18595</v>
      </c>
      <c r="Z4120" t="s">
        <v>3278</v>
      </c>
      <c r="AA4120" t="s">
        <v>4529</v>
      </c>
      <c r="AB4120" t="s">
        <v>4530</v>
      </c>
      <c r="AC4120" t="s">
        <v>89</v>
      </c>
      <c r="AD4120" t="str">
        <f t="shared" si="64"/>
        <v>10-60</v>
      </c>
      <c r="AE4120" t="str">
        <f>VLOOKUP(AD4120,'Main_Sub Desc'!C:D,2,)</f>
        <v>LPC from invoicing</v>
      </c>
      <c r="AF4120" t="str">
        <f>VLOOKUP(VALUE(H4120),'Main_Sub Desc'!F:G,2,)</f>
        <v>Wtr Rev Late Payment</v>
      </c>
      <c r="AG4120">
        <f>IFERROR(VLOOKUP(VALUE(I4120),'PC Mapping'!A:F,6,),"")</f>
        <v>10719</v>
      </c>
      <c r="AH4120" s="13" t="str">
        <f>VLOOKUP(AG4120,'PC Mapping'!L:M,2,)</f>
        <v>All Other Water</v>
      </c>
    </row>
    <row r="4121" spans="1:34" x14ac:dyDescent="0.2">
      <c r="A4121" t="s">
        <v>18596</v>
      </c>
      <c r="B4121" t="s">
        <v>18597</v>
      </c>
      <c r="C4121" t="s">
        <v>4519</v>
      </c>
      <c r="D4121" t="s">
        <v>4520</v>
      </c>
      <c r="E4121" s="3">
        <v>45818</v>
      </c>
      <c r="F4121" t="s">
        <v>44</v>
      </c>
      <c r="G4121" t="s">
        <v>3742</v>
      </c>
      <c r="H4121" t="s">
        <v>3716</v>
      </c>
      <c r="I4121" t="s">
        <v>4534</v>
      </c>
      <c r="J4121" t="s">
        <v>4522</v>
      </c>
      <c r="K4121" s="2">
        <v>-5</v>
      </c>
      <c r="L4121" t="s">
        <v>44</v>
      </c>
      <c r="M4121" s="2">
        <v>-5</v>
      </c>
      <c r="N4121" t="s">
        <v>4523</v>
      </c>
      <c r="O4121" t="s">
        <v>4524</v>
      </c>
      <c r="P4121" t="s">
        <v>18598</v>
      </c>
      <c r="Q4121" t="s">
        <v>18599</v>
      </c>
      <c r="R4121" t="s">
        <v>44</v>
      </c>
      <c r="S4121" t="s">
        <v>4527</v>
      </c>
      <c r="T4121" s="3">
        <v>45818</v>
      </c>
      <c r="U4121" s="3">
        <v>45819</v>
      </c>
      <c r="V4121" s="2">
        <v>0</v>
      </c>
      <c r="W4121" t="s">
        <v>44</v>
      </c>
      <c r="X4121" t="s">
        <v>44</v>
      </c>
      <c r="Y4121" t="s">
        <v>18600</v>
      </c>
      <c r="Z4121" t="s">
        <v>258</v>
      </c>
      <c r="AA4121" t="s">
        <v>4529</v>
      </c>
      <c r="AB4121" t="s">
        <v>4530</v>
      </c>
      <c r="AC4121" t="s">
        <v>89</v>
      </c>
      <c r="AD4121" t="str">
        <f t="shared" si="64"/>
        <v>10-60</v>
      </c>
      <c r="AE4121" t="str">
        <f>VLOOKUP(AD4121,'Main_Sub Desc'!C:D,2,)</f>
        <v>LPC from invoicing</v>
      </c>
      <c r="AF4121" t="str">
        <f>VLOOKUP(VALUE(H4121),'Main_Sub Desc'!F:G,2,)</f>
        <v>Wst Rev Late Payment</v>
      </c>
      <c r="AG4121">
        <f>IFERROR(VLOOKUP(VALUE(I4121),'PC Mapping'!A:F,6,),"")</f>
        <v>10514</v>
      </c>
      <c r="AH4121" s="13" t="str">
        <f>VLOOKUP(AG4121,'PC Mapping'!L:M,2,)</f>
        <v>Bolivar Sewer</v>
      </c>
    </row>
    <row r="4122" spans="1:34" x14ac:dyDescent="0.2">
      <c r="A4122" t="s">
        <v>18596</v>
      </c>
      <c r="B4122" t="s">
        <v>18597</v>
      </c>
      <c r="C4122" t="s">
        <v>4519</v>
      </c>
      <c r="D4122" t="s">
        <v>4520</v>
      </c>
      <c r="E4122" s="3">
        <v>45818</v>
      </c>
      <c r="F4122" t="s">
        <v>44</v>
      </c>
      <c r="G4122" t="s">
        <v>3742</v>
      </c>
      <c r="H4122" t="s">
        <v>3722</v>
      </c>
      <c r="I4122" t="s">
        <v>4538</v>
      </c>
      <c r="J4122" t="s">
        <v>4522</v>
      </c>
      <c r="K4122" s="2">
        <v>-5</v>
      </c>
      <c r="L4122" t="s">
        <v>44</v>
      </c>
      <c r="M4122" s="2">
        <v>-5</v>
      </c>
      <c r="N4122" t="s">
        <v>4523</v>
      </c>
      <c r="O4122" t="s">
        <v>4524</v>
      </c>
      <c r="P4122" t="s">
        <v>18598</v>
      </c>
      <c r="Q4122" t="s">
        <v>18601</v>
      </c>
      <c r="R4122" t="s">
        <v>44</v>
      </c>
      <c r="S4122" t="s">
        <v>4527</v>
      </c>
      <c r="T4122" s="3">
        <v>45818</v>
      </c>
      <c r="U4122" s="3">
        <v>45819</v>
      </c>
      <c r="V4122" s="2">
        <v>0</v>
      </c>
      <c r="W4122" t="s">
        <v>44</v>
      </c>
      <c r="X4122" t="s">
        <v>44</v>
      </c>
      <c r="Y4122" t="s">
        <v>18602</v>
      </c>
      <c r="Z4122" t="s">
        <v>258</v>
      </c>
      <c r="AA4122" t="s">
        <v>4529</v>
      </c>
      <c r="AB4122" t="s">
        <v>4530</v>
      </c>
      <c r="AC4122" t="s">
        <v>89</v>
      </c>
      <c r="AD4122" t="str">
        <f t="shared" si="64"/>
        <v>10-60</v>
      </c>
      <c r="AE4122" t="str">
        <f>VLOOKUP(AD4122,'Main_Sub Desc'!C:D,2,)</f>
        <v>LPC from invoicing</v>
      </c>
      <c r="AF4122" t="str">
        <f>VLOOKUP(VALUE(H4122),'Main_Sub Desc'!F:G,2,)</f>
        <v>Wtr Rev Late Payment</v>
      </c>
      <c r="AG4122">
        <f>IFERROR(VLOOKUP(VALUE(I4122),'PC Mapping'!A:F,6,),"")</f>
        <v>10469</v>
      </c>
      <c r="AH4122" s="13" t="str">
        <f>VLOOKUP(AG4122,'PC Mapping'!L:M,2,)</f>
        <v>Bolivar Water</v>
      </c>
    </row>
    <row r="4123" spans="1:34" x14ac:dyDescent="0.2">
      <c r="A4123" t="s">
        <v>18603</v>
      </c>
      <c r="B4123" t="s">
        <v>18604</v>
      </c>
      <c r="C4123" t="s">
        <v>4519</v>
      </c>
      <c r="D4123" t="s">
        <v>4520</v>
      </c>
      <c r="E4123" s="3">
        <v>45818</v>
      </c>
      <c r="F4123" t="s">
        <v>44</v>
      </c>
      <c r="G4123" t="s">
        <v>3742</v>
      </c>
      <c r="H4123" t="s">
        <v>3722</v>
      </c>
      <c r="I4123" t="s">
        <v>4538</v>
      </c>
      <c r="J4123" t="s">
        <v>4522</v>
      </c>
      <c r="K4123" s="2">
        <v>-5</v>
      </c>
      <c r="L4123" t="s">
        <v>44</v>
      </c>
      <c r="M4123" s="2">
        <v>-5</v>
      </c>
      <c r="N4123" t="s">
        <v>4523</v>
      </c>
      <c r="O4123" t="s">
        <v>4524</v>
      </c>
      <c r="P4123" t="s">
        <v>18605</v>
      </c>
      <c r="Q4123" t="s">
        <v>18606</v>
      </c>
      <c r="R4123" t="s">
        <v>44</v>
      </c>
      <c r="S4123" t="s">
        <v>4527</v>
      </c>
      <c r="T4123" s="3">
        <v>45818</v>
      </c>
      <c r="U4123" s="3">
        <v>45819</v>
      </c>
      <c r="V4123" s="2">
        <v>0</v>
      </c>
      <c r="W4123" t="s">
        <v>44</v>
      </c>
      <c r="X4123" t="s">
        <v>44</v>
      </c>
      <c r="Y4123" t="s">
        <v>18607</v>
      </c>
      <c r="Z4123" t="s">
        <v>129</v>
      </c>
      <c r="AA4123" t="s">
        <v>4529</v>
      </c>
      <c r="AB4123" t="s">
        <v>4530</v>
      </c>
      <c r="AC4123" t="s">
        <v>89</v>
      </c>
      <c r="AD4123" t="str">
        <f t="shared" si="64"/>
        <v>10-60</v>
      </c>
      <c r="AE4123" t="str">
        <f>VLOOKUP(AD4123,'Main_Sub Desc'!C:D,2,)</f>
        <v>LPC from invoicing</v>
      </c>
      <c r="AF4123" t="str">
        <f>VLOOKUP(VALUE(H4123),'Main_Sub Desc'!F:G,2,)</f>
        <v>Wtr Rev Late Payment</v>
      </c>
      <c r="AG4123">
        <f>IFERROR(VLOOKUP(VALUE(I4123),'PC Mapping'!A:F,6,),"")</f>
        <v>10469</v>
      </c>
      <c r="AH4123" s="13" t="str">
        <f>VLOOKUP(AG4123,'PC Mapping'!L:M,2,)</f>
        <v>Bolivar Water</v>
      </c>
    </row>
    <row r="4124" spans="1:34" x14ac:dyDescent="0.2">
      <c r="A4124" t="s">
        <v>18603</v>
      </c>
      <c r="B4124" t="s">
        <v>18604</v>
      </c>
      <c r="C4124" t="s">
        <v>4519</v>
      </c>
      <c r="D4124" t="s">
        <v>4520</v>
      </c>
      <c r="E4124" s="3">
        <v>45818</v>
      </c>
      <c r="F4124" t="s">
        <v>44</v>
      </c>
      <c r="G4124" t="s">
        <v>3742</v>
      </c>
      <c r="H4124" t="s">
        <v>3716</v>
      </c>
      <c r="I4124" t="s">
        <v>4534</v>
      </c>
      <c r="J4124" t="s">
        <v>4522</v>
      </c>
      <c r="K4124" s="2">
        <v>-5</v>
      </c>
      <c r="L4124" t="s">
        <v>44</v>
      </c>
      <c r="M4124" s="2">
        <v>-5</v>
      </c>
      <c r="N4124" t="s">
        <v>4523</v>
      </c>
      <c r="O4124" t="s">
        <v>4524</v>
      </c>
      <c r="P4124" t="s">
        <v>18605</v>
      </c>
      <c r="Q4124" t="s">
        <v>18608</v>
      </c>
      <c r="R4124" t="s">
        <v>44</v>
      </c>
      <c r="S4124" t="s">
        <v>4527</v>
      </c>
      <c r="T4124" s="3">
        <v>45818</v>
      </c>
      <c r="U4124" s="3">
        <v>45819</v>
      </c>
      <c r="V4124" s="2">
        <v>0</v>
      </c>
      <c r="W4124" t="s">
        <v>44</v>
      </c>
      <c r="X4124" t="s">
        <v>44</v>
      </c>
      <c r="Y4124" t="s">
        <v>18609</v>
      </c>
      <c r="Z4124" t="s">
        <v>129</v>
      </c>
      <c r="AA4124" t="s">
        <v>4529</v>
      </c>
      <c r="AB4124" t="s">
        <v>4530</v>
      </c>
      <c r="AC4124" t="s">
        <v>89</v>
      </c>
      <c r="AD4124" t="str">
        <f t="shared" si="64"/>
        <v>10-60</v>
      </c>
      <c r="AE4124" t="str">
        <f>VLOOKUP(AD4124,'Main_Sub Desc'!C:D,2,)</f>
        <v>LPC from invoicing</v>
      </c>
      <c r="AF4124" t="str">
        <f>VLOOKUP(VALUE(H4124),'Main_Sub Desc'!F:G,2,)</f>
        <v>Wst Rev Late Payment</v>
      </c>
      <c r="AG4124">
        <f>IFERROR(VLOOKUP(VALUE(I4124),'PC Mapping'!A:F,6,),"")</f>
        <v>10514</v>
      </c>
      <c r="AH4124" s="13" t="str">
        <f>VLOOKUP(AG4124,'PC Mapping'!L:M,2,)</f>
        <v>Bolivar Sewer</v>
      </c>
    </row>
    <row r="4125" spans="1:34" x14ac:dyDescent="0.2">
      <c r="A4125" t="s">
        <v>18610</v>
      </c>
      <c r="B4125" t="s">
        <v>18604</v>
      </c>
      <c r="C4125" t="s">
        <v>4519</v>
      </c>
      <c r="D4125" t="s">
        <v>4520</v>
      </c>
      <c r="E4125" s="3">
        <v>45818</v>
      </c>
      <c r="F4125" t="s">
        <v>44</v>
      </c>
      <c r="G4125" t="s">
        <v>3742</v>
      </c>
      <c r="H4125" t="s">
        <v>3722</v>
      </c>
      <c r="I4125" t="s">
        <v>4538</v>
      </c>
      <c r="J4125" t="s">
        <v>4522</v>
      </c>
      <c r="K4125" s="2">
        <v>-5</v>
      </c>
      <c r="L4125" t="s">
        <v>44</v>
      </c>
      <c r="M4125" s="2">
        <v>-5</v>
      </c>
      <c r="N4125" t="s">
        <v>4523</v>
      </c>
      <c r="O4125" t="s">
        <v>4524</v>
      </c>
      <c r="P4125" t="s">
        <v>10078</v>
      </c>
      <c r="Q4125" t="s">
        <v>18611</v>
      </c>
      <c r="R4125" t="s">
        <v>44</v>
      </c>
      <c r="S4125" t="s">
        <v>4527</v>
      </c>
      <c r="T4125" s="3">
        <v>45818</v>
      </c>
      <c r="U4125" s="3">
        <v>45819</v>
      </c>
      <c r="V4125" s="2">
        <v>0</v>
      </c>
      <c r="W4125" t="s">
        <v>44</v>
      </c>
      <c r="X4125" t="s">
        <v>44</v>
      </c>
      <c r="Y4125" t="s">
        <v>15718</v>
      </c>
      <c r="Z4125" t="s">
        <v>360</v>
      </c>
      <c r="AA4125" t="s">
        <v>4529</v>
      </c>
      <c r="AB4125" t="s">
        <v>4530</v>
      </c>
      <c r="AC4125" t="s">
        <v>89</v>
      </c>
      <c r="AD4125" t="str">
        <f t="shared" si="64"/>
        <v>10-60</v>
      </c>
      <c r="AE4125" t="str">
        <f>VLOOKUP(AD4125,'Main_Sub Desc'!C:D,2,)</f>
        <v>LPC from invoicing</v>
      </c>
      <c r="AF4125" t="str">
        <f>VLOOKUP(VALUE(H4125),'Main_Sub Desc'!F:G,2,)</f>
        <v>Wtr Rev Late Payment</v>
      </c>
      <c r="AG4125">
        <f>IFERROR(VLOOKUP(VALUE(I4125),'PC Mapping'!A:F,6,),"")</f>
        <v>10469</v>
      </c>
      <c r="AH4125" s="13" t="str">
        <f>VLOOKUP(AG4125,'PC Mapping'!L:M,2,)</f>
        <v>Bolivar Water</v>
      </c>
    </row>
    <row r="4126" spans="1:34" x14ac:dyDescent="0.2">
      <c r="A4126" t="s">
        <v>18610</v>
      </c>
      <c r="B4126" t="s">
        <v>18604</v>
      </c>
      <c r="C4126" t="s">
        <v>4519</v>
      </c>
      <c r="D4126" t="s">
        <v>4520</v>
      </c>
      <c r="E4126" s="3">
        <v>45818</v>
      </c>
      <c r="F4126" t="s">
        <v>44</v>
      </c>
      <c r="G4126" t="s">
        <v>3742</v>
      </c>
      <c r="H4126" t="s">
        <v>3716</v>
      </c>
      <c r="I4126" t="s">
        <v>4534</v>
      </c>
      <c r="J4126" t="s">
        <v>4522</v>
      </c>
      <c r="K4126" s="2">
        <v>-5</v>
      </c>
      <c r="L4126" t="s">
        <v>44</v>
      </c>
      <c r="M4126" s="2">
        <v>-5</v>
      </c>
      <c r="N4126" t="s">
        <v>4523</v>
      </c>
      <c r="O4126" t="s">
        <v>4524</v>
      </c>
      <c r="P4126" t="s">
        <v>10078</v>
      </c>
      <c r="Q4126" t="s">
        <v>18612</v>
      </c>
      <c r="R4126" t="s">
        <v>44</v>
      </c>
      <c r="S4126" t="s">
        <v>4527</v>
      </c>
      <c r="T4126" s="3">
        <v>45818</v>
      </c>
      <c r="U4126" s="3">
        <v>45819</v>
      </c>
      <c r="V4126" s="2">
        <v>0</v>
      </c>
      <c r="W4126" t="s">
        <v>44</v>
      </c>
      <c r="X4126" t="s">
        <v>44</v>
      </c>
      <c r="Y4126" t="s">
        <v>15720</v>
      </c>
      <c r="Z4126" t="s">
        <v>360</v>
      </c>
      <c r="AA4126" t="s">
        <v>4529</v>
      </c>
      <c r="AB4126" t="s">
        <v>4530</v>
      </c>
      <c r="AC4126" t="s">
        <v>89</v>
      </c>
      <c r="AD4126" t="str">
        <f t="shared" si="64"/>
        <v>10-60</v>
      </c>
      <c r="AE4126" t="str">
        <f>VLOOKUP(AD4126,'Main_Sub Desc'!C:D,2,)</f>
        <v>LPC from invoicing</v>
      </c>
      <c r="AF4126" t="str">
        <f>VLOOKUP(VALUE(H4126),'Main_Sub Desc'!F:G,2,)</f>
        <v>Wst Rev Late Payment</v>
      </c>
      <c r="AG4126">
        <f>IFERROR(VLOOKUP(VALUE(I4126),'PC Mapping'!A:F,6,),"")</f>
        <v>10514</v>
      </c>
      <c r="AH4126" s="13" t="str">
        <f>VLOOKUP(AG4126,'PC Mapping'!L:M,2,)</f>
        <v>Bolivar Sewer</v>
      </c>
    </row>
    <row r="4127" spans="1:34" x14ac:dyDescent="0.2">
      <c r="A4127" t="s">
        <v>18613</v>
      </c>
      <c r="B4127" t="s">
        <v>18614</v>
      </c>
      <c r="C4127" t="s">
        <v>4519</v>
      </c>
      <c r="D4127" t="s">
        <v>4520</v>
      </c>
      <c r="E4127" s="3">
        <v>45818</v>
      </c>
      <c r="F4127" t="s">
        <v>44</v>
      </c>
      <c r="G4127" t="s">
        <v>3742</v>
      </c>
      <c r="H4127" t="s">
        <v>3716</v>
      </c>
      <c r="I4127" t="s">
        <v>4534</v>
      </c>
      <c r="J4127" t="s">
        <v>4522</v>
      </c>
      <c r="K4127" s="2">
        <v>-5</v>
      </c>
      <c r="L4127" t="s">
        <v>44</v>
      </c>
      <c r="M4127" s="2">
        <v>-5</v>
      </c>
      <c r="N4127" t="s">
        <v>4523</v>
      </c>
      <c r="O4127" t="s">
        <v>4524</v>
      </c>
      <c r="P4127" t="s">
        <v>6792</v>
      </c>
      <c r="Q4127" t="s">
        <v>18615</v>
      </c>
      <c r="R4127" t="s">
        <v>44</v>
      </c>
      <c r="S4127" t="s">
        <v>4527</v>
      </c>
      <c r="T4127" s="3">
        <v>45818</v>
      </c>
      <c r="U4127" s="3">
        <v>45819</v>
      </c>
      <c r="V4127" s="2">
        <v>0</v>
      </c>
      <c r="W4127" t="s">
        <v>44</v>
      </c>
      <c r="X4127" t="s">
        <v>44</v>
      </c>
      <c r="Y4127" t="s">
        <v>18616</v>
      </c>
      <c r="Z4127" t="s">
        <v>303</v>
      </c>
      <c r="AA4127" t="s">
        <v>4529</v>
      </c>
      <c r="AB4127" t="s">
        <v>4530</v>
      </c>
      <c r="AC4127" t="s">
        <v>99</v>
      </c>
      <c r="AD4127" t="str">
        <f t="shared" si="64"/>
        <v>10-60</v>
      </c>
      <c r="AE4127" t="str">
        <f>VLOOKUP(AD4127,'Main_Sub Desc'!C:D,2,)</f>
        <v>LPC from invoicing</v>
      </c>
      <c r="AF4127" t="str">
        <f>VLOOKUP(VALUE(H4127),'Main_Sub Desc'!F:G,2,)</f>
        <v>Wst Rev Late Payment</v>
      </c>
      <c r="AG4127">
        <f>IFERROR(VLOOKUP(VALUE(I4127),'PC Mapping'!A:F,6,),"")</f>
        <v>10514</v>
      </c>
      <c r="AH4127" s="13" t="str">
        <f>VLOOKUP(AG4127,'PC Mapping'!L:M,2,)</f>
        <v>Bolivar Sewer</v>
      </c>
    </row>
    <row r="4128" spans="1:34" x14ac:dyDescent="0.2">
      <c r="A4128" t="s">
        <v>18613</v>
      </c>
      <c r="B4128" t="s">
        <v>18614</v>
      </c>
      <c r="C4128" t="s">
        <v>4519</v>
      </c>
      <c r="D4128" t="s">
        <v>4520</v>
      </c>
      <c r="E4128" s="3">
        <v>45818</v>
      </c>
      <c r="F4128" t="s">
        <v>44</v>
      </c>
      <c r="G4128" t="s">
        <v>3742</v>
      </c>
      <c r="H4128" t="s">
        <v>3722</v>
      </c>
      <c r="I4128" t="s">
        <v>4538</v>
      </c>
      <c r="J4128" t="s">
        <v>4522</v>
      </c>
      <c r="K4128" s="2">
        <v>-5</v>
      </c>
      <c r="L4128" t="s">
        <v>44</v>
      </c>
      <c r="M4128" s="2">
        <v>-5</v>
      </c>
      <c r="N4128" t="s">
        <v>4523</v>
      </c>
      <c r="O4128" t="s">
        <v>4524</v>
      </c>
      <c r="P4128" t="s">
        <v>6792</v>
      </c>
      <c r="Q4128" t="s">
        <v>18617</v>
      </c>
      <c r="R4128" t="s">
        <v>44</v>
      </c>
      <c r="S4128" t="s">
        <v>4527</v>
      </c>
      <c r="T4128" s="3">
        <v>45818</v>
      </c>
      <c r="U4128" s="3">
        <v>45819</v>
      </c>
      <c r="V4128" s="2">
        <v>0</v>
      </c>
      <c r="W4128" t="s">
        <v>44</v>
      </c>
      <c r="X4128" t="s">
        <v>44</v>
      </c>
      <c r="Y4128" t="s">
        <v>18618</v>
      </c>
      <c r="Z4128" t="s">
        <v>303</v>
      </c>
      <c r="AA4128" t="s">
        <v>4529</v>
      </c>
      <c r="AB4128" t="s">
        <v>4530</v>
      </c>
      <c r="AC4128" t="s">
        <v>99</v>
      </c>
      <c r="AD4128" t="str">
        <f t="shared" si="64"/>
        <v>10-60</v>
      </c>
      <c r="AE4128" t="str">
        <f>VLOOKUP(AD4128,'Main_Sub Desc'!C:D,2,)</f>
        <v>LPC from invoicing</v>
      </c>
      <c r="AF4128" t="str">
        <f>VLOOKUP(VALUE(H4128),'Main_Sub Desc'!F:G,2,)</f>
        <v>Wtr Rev Late Payment</v>
      </c>
      <c r="AG4128">
        <f>IFERROR(VLOOKUP(VALUE(I4128),'PC Mapping'!A:F,6,),"")</f>
        <v>10469</v>
      </c>
      <c r="AH4128" s="13" t="str">
        <f>VLOOKUP(AG4128,'PC Mapping'!L:M,2,)</f>
        <v>Bolivar Water</v>
      </c>
    </row>
    <row r="4129" spans="1:34" x14ac:dyDescent="0.2">
      <c r="A4129" t="s">
        <v>18619</v>
      </c>
      <c r="B4129" t="s">
        <v>18604</v>
      </c>
      <c r="C4129" t="s">
        <v>4519</v>
      </c>
      <c r="D4129" t="s">
        <v>4520</v>
      </c>
      <c r="E4129" s="3">
        <v>45818</v>
      </c>
      <c r="F4129" t="s">
        <v>44</v>
      </c>
      <c r="G4129" t="s">
        <v>3742</v>
      </c>
      <c r="H4129" t="s">
        <v>3716</v>
      </c>
      <c r="I4129" t="s">
        <v>4534</v>
      </c>
      <c r="J4129" t="s">
        <v>4522</v>
      </c>
      <c r="K4129" s="2">
        <v>-5</v>
      </c>
      <c r="L4129" t="s">
        <v>44</v>
      </c>
      <c r="M4129" s="2">
        <v>-5</v>
      </c>
      <c r="N4129" t="s">
        <v>4523</v>
      </c>
      <c r="O4129" t="s">
        <v>4524</v>
      </c>
      <c r="P4129" t="s">
        <v>18620</v>
      </c>
      <c r="Q4129" t="s">
        <v>18621</v>
      </c>
      <c r="R4129" t="s">
        <v>44</v>
      </c>
      <c r="S4129" t="s">
        <v>4527</v>
      </c>
      <c r="T4129" s="3">
        <v>45818</v>
      </c>
      <c r="U4129" s="3">
        <v>45819</v>
      </c>
      <c r="V4129" s="2">
        <v>0</v>
      </c>
      <c r="W4129" t="s">
        <v>44</v>
      </c>
      <c r="X4129" t="s">
        <v>44</v>
      </c>
      <c r="Y4129" t="s">
        <v>18622</v>
      </c>
      <c r="Z4129" t="s">
        <v>164</v>
      </c>
      <c r="AA4129" t="s">
        <v>4529</v>
      </c>
      <c r="AB4129" t="s">
        <v>4530</v>
      </c>
      <c r="AC4129" t="s">
        <v>89</v>
      </c>
      <c r="AD4129" t="str">
        <f t="shared" si="64"/>
        <v>10-60</v>
      </c>
      <c r="AE4129" t="str">
        <f>VLOOKUP(AD4129,'Main_Sub Desc'!C:D,2,)</f>
        <v>LPC from invoicing</v>
      </c>
      <c r="AF4129" t="str">
        <f>VLOOKUP(VALUE(H4129),'Main_Sub Desc'!F:G,2,)</f>
        <v>Wst Rev Late Payment</v>
      </c>
      <c r="AG4129">
        <f>IFERROR(VLOOKUP(VALUE(I4129),'PC Mapping'!A:F,6,),"")</f>
        <v>10514</v>
      </c>
      <c r="AH4129" s="13" t="str">
        <f>VLOOKUP(AG4129,'PC Mapping'!L:M,2,)</f>
        <v>Bolivar Sewer</v>
      </c>
    </row>
    <row r="4130" spans="1:34" x14ac:dyDescent="0.2">
      <c r="A4130" t="s">
        <v>18619</v>
      </c>
      <c r="B4130" t="s">
        <v>18604</v>
      </c>
      <c r="C4130" t="s">
        <v>4519</v>
      </c>
      <c r="D4130" t="s">
        <v>4520</v>
      </c>
      <c r="E4130" s="3">
        <v>45818</v>
      </c>
      <c r="F4130" t="s">
        <v>44</v>
      </c>
      <c r="G4130" t="s">
        <v>3742</v>
      </c>
      <c r="H4130" t="s">
        <v>3722</v>
      </c>
      <c r="I4130" t="s">
        <v>4538</v>
      </c>
      <c r="J4130" t="s">
        <v>4522</v>
      </c>
      <c r="K4130" s="2">
        <v>-5</v>
      </c>
      <c r="L4130" t="s">
        <v>44</v>
      </c>
      <c r="M4130" s="2">
        <v>-5</v>
      </c>
      <c r="N4130" t="s">
        <v>4523</v>
      </c>
      <c r="O4130" t="s">
        <v>4524</v>
      </c>
      <c r="P4130" t="s">
        <v>18620</v>
      </c>
      <c r="Q4130" t="s">
        <v>18623</v>
      </c>
      <c r="R4130" t="s">
        <v>44</v>
      </c>
      <c r="S4130" t="s">
        <v>4527</v>
      </c>
      <c r="T4130" s="3">
        <v>45818</v>
      </c>
      <c r="U4130" s="3">
        <v>45819</v>
      </c>
      <c r="V4130" s="2">
        <v>0</v>
      </c>
      <c r="W4130" t="s">
        <v>44</v>
      </c>
      <c r="X4130" t="s">
        <v>44</v>
      </c>
      <c r="Y4130" t="s">
        <v>18624</v>
      </c>
      <c r="Z4130" t="s">
        <v>164</v>
      </c>
      <c r="AA4130" t="s">
        <v>4529</v>
      </c>
      <c r="AB4130" t="s">
        <v>4530</v>
      </c>
      <c r="AC4130" t="s">
        <v>89</v>
      </c>
      <c r="AD4130" t="str">
        <f t="shared" si="64"/>
        <v>10-60</v>
      </c>
      <c r="AE4130" t="str">
        <f>VLOOKUP(AD4130,'Main_Sub Desc'!C:D,2,)</f>
        <v>LPC from invoicing</v>
      </c>
      <c r="AF4130" t="str">
        <f>VLOOKUP(VALUE(H4130),'Main_Sub Desc'!F:G,2,)</f>
        <v>Wtr Rev Late Payment</v>
      </c>
      <c r="AG4130">
        <f>IFERROR(VLOOKUP(VALUE(I4130),'PC Mapping'!A:F,6,),"")</f>
        <v>10469</v>
      </c>
      <c r="AH4130" s="13" t="str">
        <f>VLOOKUP(AG4130,'PC Mapping'!L:M,2,)</f>
        <v>Bolivar Water</v>
      </c>
    </row>
    <row r="4131" spans="1:34" x14ac:dyDescent="0.2">
      <c r="A4131" t="s">
        <v>18625</v>
      </c>
      <c r="B4131" t="s">
        <v>18614</v>
      </c>
      <c r="C4131" t="s">
        <v>4519</v>
      </c>
      <c r="D4131" t="s">
        <v>4520</v>
      </c>
      <c r="E4131" s="3">
        <v>45818</v>
      </c>
      <c r="F4131" t="s">
        <v>44</v>
      </c>
      <c r="G4131" t="s">
        <v>3742</v>
      </c>
      <c r="H4131" t="s">
        <v>3716</v>
      </c>
      <c r="I4131" t="s">
        <v>4534</v>
      </c>
      <c r="J4131" t="s">
        <v>4522</v>
      </c>
      <c r="K4131" s="2">
        <v>-5</v>
      </c>
      <c r="L4131" t="s">
        <v>44</v>
      </c>
      <c r="M4131" s="2">
        <v>-5</v>
      </c>
      <c r="N4131" t="s">
        <v>4523</v>
      </c>
      <c r="O4131" t="s">
        <v>4524</v>
      </c>
      <c r="P4131" t="s">
        <v>12685</v>
      </c>
      <c r="Q4131" t="s">
        <v>18626</v>
      </c>
      <c r="R4131" t="s">
        <v>44</v>
      </c>
      <c r="S4131" t="s">
        <v>4527</v>
      </c>
      <c r="T4131" s="3">
        <v>45818</v>
      </c>
      <c r="U4131" s="3">
        <v>45819</v>
      </c>
      <c r="V4131" s="2">
        <v>0</v>
      </c>
      <c r="W4131" t="s">
        <v>44</v>
      </c>
      <c r="X4131" t="s">
        <v>44</v>
      </c>
      <c r="Y4131" t="s">
        <v>18627</v>
      </c>
      <c r="Z4131" t="s">
        <v>170</v>
      </c>
      <c r="AA4131" t="s">
        <v>4529</v>
      </c>
      <c r="AB4131" t="s">
        <v>4530</v>
      </c>
      <c r="AC4131" t="s">
        <v>89</v>
      </c>
      <c r="AD4131" t="str">
        <f t="shared" si="64"/>
        <v>10-60</v>
      </c>
      <c r="AE4131" t="str">
        <f>VLOOKUP(AD4131,'Main_Sub Desc'!C:D,2,)</f>
        <v>LPC from invoicing</v>
      </c>
      <c r="AF4131" t="str">
        <f>VLOOKUP(VALUE(H4131),'Main_Sub Desc'!F:G,2,)</f>
        <v>Wst Rev Late Payment</v>
      </c>
      <c r="AG4131">
        <f>IFERROR(VLOOKUP(VALUE(I4131),'PC Mapping'!A:F,6,),"")</f>
        <v>10514</v>
      </c>
      <c r="AH4131" s="13" t="str">
        <f>VLOOKUP(AG4131,'PC Mapping'!L:M,2,)</f>
        <v>Bolivar Sewer</v>
      </c>
    </row>
    <row r="4132" spans="1:34" x14ac:dyDescent="0.2">
      <c r="A4132" t="s">
        <v>18625</v>
      </c>
      <c r="B4132" t="s">
        <v>18614</v>
      </c>
      <c r="C4132" t="s">
        <v>4519</v>
      </c>
      <c r="D4132" t="s">
        <v>4520</v>
      </c>
      <c r="E4132" s="3">
        <v>45818</v>
      </c>
      <c r="F4132" t="s">
        <v>44</v>
      </c>
      <c r="G4132" t="s">
        <v>3742</v>
      </c>
      <c r="H4132" t="s">
        <v>3722</v>
      </c>
      <c r="I4132" t="s">
        <v>4538</v>
      </c>
      <c r="J4132" t="s">
        <v>4522</v>
      </c>
      <c r="K4132" s="2">
        <v>-5</v>
      </c>
      <c r="L4132" t="s">
        <v>44</v>
      </c>
      <c r="M4132" s="2">
        <v>-5</v>
      </c>
      <c r="N4132" t="s">
        <v>4523</v>
      </c>
      <c r="O4132" t="s">
        <v>4524</v>
      </c>
      <c r="P4132" t="s">
        <v>12685</v>
      </c>
      <c r="Q4132" t="s">
        <v>18628</v>
      </c>
      <c r="R4132" t="s">
        <v>44</v>
      </c>
      <c r="S4132" t="s">
        <v>4527</v>
      </c>
      <c r="T4132" s="3">
        <v>45818</v>
      </c>
      <c r="U4132" s="3">
        <v>45819</v>
      </c>
      <c r="V4132" s="2">
        <v>0</v>
      </c>
      <c r="W4132" t="s">
        <v>44</v>
      </c>
      <c r="X4132" t="s">
        <v>44</v>
      </c>
      <c r="Y4132" t="s">
        <v>18629</v>
      </c>
      <c r="Z4132" t="s">
        <v>170</v>
      </c>
      <c r="AA4132" t="s">
        <v>4529</v>
      </c>
      <c r="AB4132" t="s">
        <v>4530</v>
      </c>
      <c r="AC4132" t="s">
        <v>89</v>
      </c>
      <c r="AD4132" t="str">
        <f t="shared" si="64"/>
        <v>10-60</v>
      </c>
      <c r="AE4132" t="str">
        <f>VLOOKUP(AD4132,'Main_Sub Desc'!C:D,2,)</f>
        <v>LPC from invoicing</v>
      </c>
      <c r="AF4132" t="str">
        <f>VLOOKUP(VALUE(H4132),'Main_Sub Desc'!F:G,2,)</f>
        <v>Wtr Rev Late Payment</v>
      </c>
      <c r="AG4132">
        <f>IFERROR(VLOOKUP(VALUE(I4132),'PC Mapping'!A:F,6,),"")</f>
        <v>10469</v>
      </c>
      <c r="AH4132" s="13" t="str">
        <f>VLOOKUP(AG4132,'PC Mapping'!L:M,2,)</f>
        <v>Bolivar Water</v>
      </c>
    </row>
    <row r="4133" spans="1:34" x14ac:dyDescent="0.2">
      <c r="A4133" t="s">
        <v>18630</v>
      </c>
      <c r="B4133" t="s">
        <v>18597</v>
      </c>
      <c r="C4133" t="s">
        <v>4519</v>
      </c>
      <c r="D4133" t="s">
        <v>4520</v>
      </c>
      <c r="E4133" s="3">
        <v>45818</v>
      </c>
      <c r="F4133" t="s">
        <v>44</v>
      </c>
      <c r="G4133" t="s">
        <v>3742</v>
      </c>
      <c r="H4133" t="s">
        <v>3716</v>
      </c>
      <c r="I4133" t="s">
        <v>4534</v>
      </c>
      <c r="J4133" t="s">
        <v>4522</v>
      </c>
      <c r="K4133" s="2">
        <v>-5</v>
      </c>
      <c r="L4133" t="s">
        <v>44</v>
      </c>
      <c r="M4133" s="2">
        <v>-5</v>
      </c>
      <c r="N4133" t="s">
        <v>4523</v>
      </c>
      <c r="O4133" t="s">
        <v>4524</v>
      </c>
      <c r="P4133" t="s">
        <v>5357</v>
      </c>
      <c r="Q4133" t="s">
        <v>18631</v>
      </c>
      <c r="R4133" t="s">
        <v>44</v>
      </c>
      <c r="S4133" t="s">
        <v>4527</v>
      </c>
      <c r="T4133" s="3">
        <v>45818</v>
      </c>
      <c r="U4133" s="3">
        <v>45819</v>
      </c>
      <c r="V4133" s="2">
        <v>0</v>
      </c>
      <c r="W4133" t="s">
        <v>44</v>
      </c>
      <c r="X4133" t="s">
        <v>44</v>
      </c>
      <c r="Y4133" t="s">
        <v>18632</v>
      </c>
      <c r="Z4133" t="s">
        <v>1316</v>
      </c>
      <c r="AA4133" t="s">
        <v>4529</v>
      </c>
      <c r="AB4133" t="s">
        <v>4530</v>
      </c>
      <c r="AC4133" t="s">
        <v>89</v>
      </c>
      <c r="AD4133" t="str">
        <f t="shared" si="64"/>
        <v>10-60</v>
      </c>
      <c r="AE4133" t="str">
        <f>VLOOKUP(AD4133,'Main_Sub Desc'!C:D,2,)</f>
        <v>LPC from invoicing</v>
      </c>
      <c r="AF4133" t="str">
        <f>VLOOKUP(VALUE(H4133),'Main_Sub Desc'!F:G,2,)</f>
        <v>Wst Rev Late Payment</v>
      </c>
      <c r="AG4133">
        <f>IFERROR(VLOOKUP(VALUE(I4133),'PC Mapping'!A:F,6,),"")</f>
        <v>10514</v>
      </c>
      <c r="AH4133" s="13" t="str">
        <f>VLOOKUP(AG4133,'PC Mapping'!L:M,2,)</f>
        <v>Bolivar Sewer</v>
      </c>
    </row>
    <row r="4134" spans="1:34" x14ac:dyDescent="0.2">
      <c r="A4134" t="s">
        <v>18633</v>
      </c>
      <c r="B4134" t="s">
        <v>18597</v>
      </c>
      <c r="C4134" t="s">
        <v>4519</v>
      </c>
      <c r="D4134" t="s">
        <v>4520</v>
      </c>
      <c r="E4134" s="3">
        <v>45818</v>
      </c>
      <c r="F4134" t="s">
        <v>44</v>
      </c>
      <c r="G4134" t="s">
        <v>3742</v>
      </c>
      <c r="H4134" t="s">
        <v>3722</v>
      </c>
      <c r="I4134" t="s">
        <v>4538</v>
      </c>
      <c r="J4134" t="s">
        <v>4522</v>
      </c>
      <c r="K4134" s="2">
        <v>-5</v>
      </c>
      <c r="L4134" t="s">
        <v>44</v>
      </c>
      <c r="M4134" s="2">
        <v>-5</v>
      </c>
      <c r="N4134" t="s">
        <v>4523</v>
      </c>
      <c r="O4134" t="s">
        <v>4524</v>
      </c>
      <c r="P4134" t="s">
        <v>15699</v>
      </c>
      <c r="Q4134" t="s">
        <v>18634</v>
      </c>
      <c r="R4134" t="s">
        <v>44</v>
      </c>
      <c r="S4134" t="s">
        <v>4527</v>
      </c>
      <c r="T4134" s="3">
        <v>45818</v>
      </c>
      <c r="U4134" s="3">
        <v>45819</v>
      </c>
      <c r="V4134" s="2">
        <v>0</v>
      </c>
      <c r="W4134" t="s">
        <v>44</v>
      </c>
      <c r="X4134" t="s">
        <v>44</v>
      </c>
      <c r="Y4134" t="s">
        <v>18635</v>
      </c>
      <c r="Z4134" t="s">
        <v>1147</v>
      </c>
      <c r="AA4134" t="s">
        <v>4529</v>
      </c>
      <c r="AB4134" t="s">
        <v>4530</v>
      </c>
      <c r="AC4134" t="s">
        <v>89</v>
      </c>
      <c r="AD4134" t="str">
        <f t="shared" si="64"/>
        <v>10-60</v>
      </c>
      <c r="AE4134" t="str">
        <f>VLOOKUP(AD4134,'Main_Sub Desc'!C:D,2,)</f>
        <v>LPC from invoicing</v>
      </c>
      <c r="AF4134" t="str">
        <f>VLOOKUP(VALUE(H4134),'Main_Sub Desc'!F:G,2,)</f>
        <v>Wtr Rev Late Payment</v>
      </c>
      <c r="AG4134">
        <f>IFERROR(VLOOKUP(VALUE(I4134),'PC Mapping'!A:F,6,),"")</f>
        <v>10469</v>
      </c>
      <c r="AH4134" s="13" t="str">
        <f>VLOOKUP(AG4134,'PC Mapping'!L:M,2,)</f>
        <v>Bolivar Water</v>
      </c>
    </row>
    <row r="4135" spans="1:34" x14ac:dyDescent="0.2">
      <c r="A4135" t="s">
        <v>18633</v>
      </c>
      <c r="B4135" t="s">
        <v>18597</v>
      </c>
      <c r="C4135" t="s">
        <v>4519</v>
      </c>
      <c r="D4135" t="s">
        <v>4520</v>
      </c>
      <c r="E4135" s="3">
        <v>45818</v>
      </c>
      <c r="F4135" t="s">
        <v>44</v>
      </c>
      <c r="G4135" t="s">
        <v>3742</v>
      </c>
      <c r="H4135" t="s">
        <v>3716</v>
      </c>
      <c r="I4135" t="s">
        <v>4534</v>
      </c>
      <c r="J4135" t="s">
        <v>4522</v>
      </c>
      <c r="K4135" s="2">
        <v>-5</v>
      </c>
      <c r="L4135" t="s">
        <v>44</v>
      </c>
      <c r="M4135" s="2">
        <v>-5</v>
      </c>
      <c r="N4135" t="s">
        <v>4523</v>
      </c>
      <c r="O4135" t="s">
        <v>4524</v>
      </c>
      <c r="P4135" t="s">
        <v>15699</v>
      </c>
      <c r="Q4135" t="s">
        <v>18636</v>
      </c>
      <c r="R4135" t="s">
        <v>44</v>
      </c>
      <c r="S4135" t="s">
        <v>4527</v>
      </c>
      <c r="T4135" s="3">
        <v>45818</v>
      </c>
      <c r="U4135" s="3">
        <v>45819</v>
      </c>
      <c r="V4135" s="2">
        <v>0</v>
      </c>
      <c r="W4135" t="s">
        <v>44</v>
      </c>
      <c r="X4135" t="s">
        <v>44</v>
      </c>
      <c r="Y4135" t="s">
        <v>18637</v>
      </c>
      <c r="Z4135" t="s">
        <v>1147</v>
      </c>
      <c r="AA4135" t="s">
        <v>4529</v>
      </c>
      <c r="AB4135" t="s">
        <v>4530</v>
      </c>
      <c r="AC4135" t="s">
        <v>89</v>
      </c>
      <c r="AD4135" t="str">
        <f t="shared" si="64"/>
        <v>10-60</v>
      </c>
      <c r="AE4135" t="str">
        <f>VLOOKUP(AD4135,'Main_Sub Desc'!C:D,2,)</f>
        <v>LPC from invoicing</v>
      </c>
      <c r="AF4135" t="str">
        <f>VLOOKUP(VALUE(H4135),'Main_Sub Desc'!F:G,2,)</f>
        <v>Wst Rev Late Payment</v>
      </c>
      <c r="AG4135">
        <f>IFERROR(VLOOKUP(VALUE(I4135),'PC Mapping'!A:F,6,),"")</f>
        <v>10514</v>
      </c>
      <c r="AH4135" s="13" t="str">
        <f>VLOOKUP(AG4135,'PC Mapping'!L:M,2,)</f>
        <v>Bolivar Sewer</v>
      </c>
    </row>
    <row r="4136" spans="1:34" x14ac:dyDescent="0.2">
      <c r="A4136" t="s">
        <v>18638</v>
      </c>
      <c r="B4136" t="s">
        <v>18597</v>
      </c>
      <c r="C4136" t="s">
        <v>4519</v>
      </c>
      <c r="D4136" t="s">
        <v>4520</v>
      </c>
      <c r="E4136" s="3">
        <v>45818</v>
      </c>
      <c r="F4136" t="s">
        <v>44</v>
      </c>
      <c r="G4136" t="s">
        <v>3742</v>
      </c>
      <c r="H4136" t="s">
        <v>3722</v>
      </c>
      <c r="I4136" t="s">
        <v>4538</v>
      </c>
      <c r="J4136" t="s">
        <v>4522</v>
      </c>
      <c r="K4136" s="2">
        <v>-5</v>
      </c>
      <c r="L4136" t="s">
        <v>44</v>
      </c>
      <c r="M4136" s="2">
        <v>-5</v>
      </c>
      <c r="N4136" t="s">
        <v>4523</v>
      </c>
      <c r="O4136" t="s">
        <v>4524</v>
      </c>
      <c r="P4136" t="s">
        <v>13035</v>
      </c>
      <c r="Q4136" t="s">
        <v>18639</v>
      </c>
      <c r="R4136" t="s">
        <v>44</v>
      </c>
      <c r="S4136" t="s">
        <v>4527</v>
      </c>
      <c r="T4136" s="3">
        <v>45818</v>
      </c>
      <c r="U4136" s="3">
        <v>45819</v>
      </c>
      <c r="V4136" s="2">
        <v>0</v>
      </c>
      <c r="W4136" t="s">
        <v>44</v>
      </c>
      <c r="X4136" t="s">
        <v>44</v>
      </c>
      <c r="Y4136" t="s">
        <v>18640</v>
      </c>
      <c r="Z4136" t="s">
        <v>1071</v>
      </c>
      <c r="AA4136" t="s">
        <v>4529</v>
      </c>
      <c r="AB4136" t="s">
        <v>4530</v>
      </c>
      <c r="AC4136" t="s">
        <v>89</v>
      </c>
      <c r="AD4136" t="str">
        <f t="shared" si="64"/>
        <v>10-60</v>
      </c>
      <c r="AE4136" t="str">
        <f>VLOOKUP(AD4136,'Main_Sub Desc'!C:D,2,)</f>
        <v>LPC from invoicing</v>
      </c>
      <c r="AF4136" t="str">
        <f>VLOOKUP(VALUE(H4136),'Main_Sub Desc'!F:G,2,)</f>
        <v>Wtr Rev Late Payment</v>
      </c>
      <c r="AG4136">
        <f>IFERROR(VLOOKUP(VALUE(I4136),'PC Mapping'!A:F,6,),"")</f>
        <v>10469</v>
      </c>
      <c r="AH4136" s="13" t="str">
        <f>VLOOKUP(AG4136,'PC Mapping'!L:M,2,)</f>
        <v>Bolivar Water</v>
      </c>
    </row>
    <row r="4137" spans="1:34" x14ac:dyDescent="0.2">
      <c r="A4137" t="s">
        <v>18638</v>
      </c>
      <c r="B4137" t="s">
        <v>18597</v>
      </c>
      <c r="C4137" t="s">
        <v>4519</v>
      </c>
      <c r="D4137" t="s">
        <v>4520</v>
      </c>
      <c r="E4137" s="3">
        <v>45818</v>
      </c>
      <c r="F4137" t="s">
        <v>44</v>
      </c>
      <c r="G4137" t="s">
        <v>3742</v>
      </c>
      <c r="H4137" t="s">
        <v>3716</v>
      </c>
      <c r="I4137" t="s">
        <v>4534</v>
      </c>
      <c r="J4137" t="s">
        <v>4522</v>
      </c>
      <c r="K4137" s="2">
        <v>-5</v>
      </c>
      <c r="L4137" t="s">
        <v>44</v>
      </c>
      <c r="M4137" s="2">
        <v>-5</v>
      </c>
      <c r="N4137" t="s">
        <v>4523</v>
      </c>
      <c r="O4137" t="s">
        <v>4524</v>
      </c>
      <c r="P4137" t="s">
        <v>13035</v>
      </c>
      <c r="Q4137" t="s">
        <v>18641</v>
      </c>
      <c r="R4137" t="s">
        <v>44</v>
      </c>
      <c r="S4137" t="s">
        <v>4527</v>
      </c>
      <c r="T4137" s="3">
        <v>45818</v>
      </c>
      <c r="U4137" s="3">
        <v>45819</v>
      </c>
      <c r="V4137" s="2">
        <v>0</v>
      </c>
      <c r="W4137" t="s">
        <v>44</v>
      </c>
      <c r="X4137" t="s">
        <v>44</v>
      </c>
      <c r="Y4137" t="s">
        <v>18642</v>
      </c>
      <c r="Z4137" t="s">
        <v>1071</v>
      </c>
      <c r="AA4137" t="s">
        <v>4529</v>
      </c>
      <c r="AB4137" t="s">
        <v>4530</v>
      </c>
      <c r="AC4137" t="s">
        <v>89</v>
      </c>
      <c r="AD4137" t="str">
        <f t="shared" si="64"/>
        <v>10-60</v>
      </c>
      <c r="AE4137" t="str">
        <f>VLOOKUP(AD4137,'Main_Sub Desc'!C:D,2,)</f>
        <v>LPC from invoicing</v>
      </c>
      <c r="AF4137" t="str">
        <f>VLOOKUP(VALUE(H4137),'Main_Sub Desc'!F:G,2,)</f>
        <v>Wst Rev Late Payment</v>
      </c>
      <c r="AG4137">
        <f>IFERROR(VLOOKUP(VALUE(I4137),'PC Mapping'!A:F,6,),"")</f>
        <v>10514</v>
      </c>
      <c r="AH4137" s="13" t="str">
        <f>VLOOKUP(AG4137,'PC Mapping'!L:M,2,)</f>
        <v>Bolivar Sewer</v>
      </c>
    </row>
    <row r="4138" spans="1:34" x14ac:dyDescent="0.2">
      <c r="A4138" t="s">
        <v>18643</v>
      </c>
      <c r="B4138" t="s">
        <v>18604</v>
      </c>
      <c r="C4138" t="s">
        <v>4519</v>
      </c>
      <c r="D4138" t="s">
        <v>4520</v>
      </c>
      <c r="E4138" s="3">
        <v>45818</v>
      </c>
      <c r="F4138" t="s">
        <v>44</v>
      </c>
      <c r="G4138" t="s">
        <v>3742</v>
      </c>
      <c r="H4138" t="s">
        <v>3722</v>
      </c>
      <c r="I4138" t="s">
        <v>4538</v>
      </c>
      <c r="J4138" t="s">
        <v>4522</v>
      </c>
      <c r="K4138" s="2">
        <v>-5</v>
      </c>
      <c r="L4138" t="s">
        <v>44</v>
      </c>
      <c r="M4138" s="2">
        <v>-5</v>
      </c>
      <c r="N4138" t="s">
        <v>4523</v>
      </c>
      <c r="O4138" t="s">
        <v>4524</v>
      </c>
      <c r="P4138" t="s">
        <v>18644</v>
      </c>
      <c r="Q4138" t="s">
        <v>18645</v>
      </c>
      <c r="R4138" t="s">
        <v>44</v>
      </c>
      <c r="S4138" t="s">
        <v>4527</v>
      </c>
      <c r="T4138" s="3">
        <v>45818</v>
      </c>
      <c r="U4138" s="3">
        <v>45819</v>
      </c>
      <c r="V4138" s="2">
        <v>0</v>
      </c>
      <c r="W4138" t="s">
        <v>44</v>
      </c>
      <c r="X4138" t="s">
        <v>44</v>
      </c>
      <c r="Y4138" t="s">
        <v>18646</v>
      </c>
      <c r="Z4138" t="s">
        <v>1130</v>
      </c>
      <c r="AA4138" t="s">
        <v>4529</v>
      </c>
      <c r="AB4138" t="s">
        <v>4530</v>
      </c>
      <c r="AC4138" t="s">
        <v>99</v>
      </c>
      <c r="AD4138" t="str">
        <f t="shared" si="64"/>
        <v>10-60</v>
      </c>
      <c r="AE4138" t="str">
        <f>VLOOKUP(AD4138,'Main_Sub Desc'!C:D,2,)</f>
        <v>LPC from invoicing</v>
      </c>
      <c r="AF4138" t="str">
        <f>VLOOKUP(VALUE(H4138),'Main_Sub Desc'!F:G,2,)</f>
        <v>Wtr Rev Late Payment</v>
      </c>
      <c r="AG4138">
        <f>IFERROR(VLOOKUP(VALUE(I4138),'PC Mapping'!A:F,6,),"")</f>
        <v>10469</v>
      </c>
      <c r="AH4138" s="13" t="str">
        <f>VLOOKUP(AG4138,'PC Mapping'!L:M,2,)</f>
        <v>Bolivar Water</v>
      </c>
    </row>
    <row r="4139" spans="1:34" x14ac:dyDescent="0.2">
      <c r="A4139" t="s">
        <v>18643</v>
      </c>
      <c r="B4139" t="s">
        <v>18604</v>
      </c>
      <c r="C4139" t="s">
        <v>4519</v>
      </c>
      <c r="D4139" t="s">
        <v>4520</v>
      </c>
      <c r="E4139" s="3">
        <v>45818</v>
      </c>
      <c r="F4139" t="s">
        <v>44</v>
      </c>
      <c r="G4139" t="s">
        <v>3742</v>
      </c>
      <c r="H4139" t="s">
        <v>3716</v>
      </c>
      <c r="I4139" t="s">
        <v>4534</v>
      </c>
      <c r="J4139" t="s">
        <v>4522</v>
      </c>
      <c r="K4139" s="2">
        <v>-5</v>
      </c>
      <c r="L4139" t="s">
        <v>44</v>
      </c>
      <c r="M4139" s="2">
        <v>-5</v>
      </c>
      <c r="N4139" t="s">
        <v>4523</v>
      </c>
      <c r="O4139" t="s">
        <v>4524</v>
      </c>
      <c r="P4139" t="s">
        <v>18644</v>
      </c>
      <c r="Q4139" t="s">
        <v>18647</v>
      </c>
      <c r="R4139" t="s">
        <v>44</v>
      </c>
      <c r="S4139" t="s">
        <v>4527</v>
      </c>
      <c r="T4139" s="3">
        <v>45818</v>
      </c>
      <c r="U4139" s="3">
        <v>45819</v>
      </c>
      <c r="V4139" s="2">
        <v>0</v>
      </c>
      <c r="W4139" t="s">
        <v>44</v>
      </c>
      <c r="X4139" t="s">
        <v>44</v>
      </c>
      <c r="Y4139" t="s">
        <v>18648</v>
      </c>
      <c r="Z4139" t="s">
        <v>1130</v>
      </c>
      <c r="AA4139" t="s">
        <v>4529</v>
      </c>
      <c r="AB4139" t="s">
        <v>4530</v>
      </c>
      <c r="AC4139" t="s">
        <v>99</v>
      </c>
      <c r="AD4139" t="str">
        <f t="shared" si="64"/>
        <v>10-60</v>
      </c>
      <c r="AE4139" t="str">
        <f>VLOOKUP(AD4139,'Main_Sub Desc'!C:D,2,)</f>
        <v>LPC from invoicing</v>
      </c>
      <c r="AF4139" t="str">
        <f>VLOOKUP(VALUE(H4139),'Main_Sub Desc'!F:G,2,)</f>
        <v>Wst Rev Late Payment</v>
      </c>
      <c r="AG4139">
        <f>IFERROR(VLOOKUP(VALUE(I4139),'PC Mapping'!A:F,6,),"")</f>
        <v>10514</v>
      </c>
      <c r="AH4139" s="13" t="str">
        <f>VLOOKUP(AG4139,'PC Mapping'!L:M,2,)</f>
        <v>Bolivar Sewer</v>
      </c>
    </row>
    <row r="4140" spans="1:34" x14ac:dyDescent="0.2">
      <c r="A4140" t="s">
        <v>18649</v>
      </c>
      <c r="B4140" t="s">
        <v>18604</v>
      </c>
      <c r="C4140" t="s">
        <v>4519</v>
      </c>
      <c r="D4140" t="s">
        <v>4520</v>
      </c>
      <c r="E4140" s="3">
        <v>45818</v>
      </c>
      <c r="F4140" t="s">
        <v>44</v>
      </c>
      <c r="G4140" t="s">
        <v>3742</v>
      </c>
      <c r="H4140" t="s">
        <v>3722</v>
      </c>
      <c r="I4140" t="s">
        <v>4538</v>
      </c>
      <c r="J4140" t="s">
        <v>4522</v>
      </c>
      <c r="K4140" s="2">
        <v>-5.52</v>
      </c>
      <c r="L4140" t="s">
        <v>44</v>
      </c>
      <c r="M4140" s="2">
        <v>-5.52</v>
      </c>
      <c r="N4140" t="s">
        <v>4523</v>
      </c>
      <c r="O4140" t="s">
        <v>4524</v>
      </c>
      <c r="P4140" t="s">
        <v>10629</v>
      </c>
      <c r="Q4140" t="s">
        <v>18650</v>
      </c>
      <c r="R4140" t="s">
        <v>44</v>
      </c>
      <c r="S4140" t="s">
        <v>4527</v>
      </c>
      <c r="T4140" s="3">
        <v>45818</v>
      </c>
      <c r="U4140" s="3">
        <v>45819</v>
      </c>
      <c r="V4140" s="2">
        <v>0</v>
      </c>
      <c r="W4140" t="s">
        <v>44</v>
      </c>
      <c r="X4140" t="s">
        <v>44</v>
      </c>
      <c r="Y4140" t="s">
        <v>18651</v>
      </c>
      <c r="Z4140" t="s">
        <v>845</v>
      </c>
      <c r="AA4140" t="s">
        <v>4529</v>
      </c>
      <c r="AB4140" t="s">
        <v>4530</v>
      </c>
      <c r="AC4140" t="s">
        <v>99</v>
      </c>
      <c r="AD4140" t="str">
        <f t="shared" si="64"/>
        <v>10-60</v>
      </c>
      <c r="AE4140" t="str">
        <f>VLOOKUP(AD4140,'Main_Sub Desc'!C:D,2,)</f>
        <v>LPC from invoicing</v>
      </c>
      <c r="AF4140" t="str">
        <f>VLOOKUP(VALUE(H4140),'Main_Sub Desc'!F:G,2,)</f>
        <v>Wtr Rev Late Payment</v>
      </c>
      <c r="AG4140">
        <f>IFERROR(VLOOKUP(VALUE(I4140),'PC Mapping'!A:F,6,),"")</f>
        <v>10469</v>
      </c>
      <c r="AH4140" s="13" t="str">
        <f>VLOOKUP(AG4140,'PC Mapping'!L:M,2,)</f>
        <v>Bolivar Water</v>
      </c>
    </row>
    <row r="4141" spans="1:34" x14ac:dyDescent="0.2">
      <c r="A4141" t="s">
        <v>18649</v>
      </c>
      <c r="B4141" t="s">
        <v>18604</v>
      </c>
      <c r="C4141" t="s">
        <v>4519</v>
      </c>
      <c r="D4141" t="s">
        <v>4520</v>
      </c>
      <c r="E4141" s="3">
        <v>45818</v>
      </c>
      <c r="F4141" t="s">
        <v>44</v>
      </c>
      <c r="G4141" t="s">
        <v>3742</v>
      </c>
      <c r="H4141" t="s">
        <v>3716</v>
      </c>
      <c r="I4141" t="s">
        <v>4534</v>
      </c>
      <c r="J4141" t="s">
        <v>4522</v>
      </c>
      <c r="K4141" s="2">
        <v>-7.73</v>
      </c>
      <c r="L4141" t="s">
        <v>44</v>
      </c>
      <c r="M4141" s="2">
        <v>-7.73</v>
      </c>
      <c r="N4141" t="s">
        <v>4523</v>
      </c>
      <c r="O4141" t="s">
        <v>4524</v>
      </c>
      <c r="P4141" t="s">
        <v>10629</v>
      </c>
      <c r="Q4141" t="s">
        <v>18652</v>
      </c>
      <c r="R4141" t="s">
        <v>44</v>
      </c>
      <c r="S4141" t="s">
        <v>4527</v>
      </c>
      <c r="T4141" s="3">
        <v>45818</v>
      </c>
      <c r="U4141" s="3">
        <v>45819</v>
      </c>
      <c r="V4141" s="2">
        <v>0</v>
      </c>
      <c r="W4141" t="s">
        <v>44</v>
      </c>
      <c r="X4141" t="s">
        <v>44</v>
      </c>
      <c r="Y4141" t="s">
        <v>18653</v>
      </c>
      <c r="Z4141" t="s">
        <v>845</v>
      </c>
      <c r="AA4141" t="s">
        <v>4529</v>
      </c>
      <c r="AB4141" t="s">
        <v>4530</v>
      </c>
      <c r="AC4141" t="s">
        <v>99</v>
      </c>
      <c r="AD4141" t="str">
        <f t="shared" si="64"/>
        <v>10-60</v>
      </c>
      <c r="AE4141" t="str">
        <f>VLOOKUP(AD4141,'Main_Sub Desc'!C:D,2,)</f>
        <v>LPC from invoicing</v>
      </c>
      <c r="AF4141" t="str">
        <f>VLOOKUP(VALUE(H4141),'Main_Sub Desc'!F:G,2,)</f>
        <v>Wst Rev Late Payment</v>
      </c>
      <c r="AG4141">
        <f>IFERROR(VLOOKUP(VALUE(I4141),'PC Mapping'!A:F,6,),"")</f>
        <v>10514</v>
      </c>
      <c r="AH4141" s="13" t="str">
        <f>VLOOKUP(AG4141,'PC Mapping'!L:M,2,)</f>
        <v>Bolivar Sewer</v>
      </c>
    </row>
    <row r="4142" spans="1:34" x14ac:dyDescent="0.2">
      <c r="A4142" t="s">
        <v>18654</v>
      </c>
      <c r="B4142" t="s">
        <v>18597</v>
      </c>
      <c r="C4142" t="s">
        <v>4519</v>
      </c>
      <c r="D4142" t="s">
        <v>4520</v>
      </c>
      <c r="E4142" s="3">
        <v>45818</v>
      </c>
      <c r="F4142" t="s">
        <v>44</v>
      </c>
      <c r="G4142" t="s">
        <v>3742</v>
      </c>
      <c r="H4142" t="s">
        <v>3722</v>
      </c>
      <c r="I4142" t="s">
        <v>4538</v>
      </c>
      <c r="J4142" t="s">
        <v>4522</v>
      </c>
      <c r="K4142" s="2">
        <v>-5</v>
      </c>
      <c r="L4142" t="s">
        <v>44</v>
      </c>
      <c r="M4142" s="2">
        <v>-5</v>
      </c>
      <c r="N4142" t="s">
        <v>4523</v>
      </c>
      <c r="O4142" t="s">
        <v>4524</v>
      </c>
      <c r="P4142" t="s">
        <v>18655</v>
      </c>
      <c r="Q4142" t="s">
        <v>18656</v>
      </c>
      <c r="R4142" t="s">
        <v>44</v>
      </c>
      <c r="S4142" t="s">
        <v>4527</v>
      </c>
      <c r="T4142" s="3">
        <v>45818</v>
      </c>
      <c r="U4142" s="3">
        <v>45819</v>
      </c>
      <c r="V4142" s="2">
        <v>0</v>
      </c>
      <c r="W4142" t="s">
        <v>44</v>
      </c>
      <c r="X4142" t="s">
        <v>44</v>
      </c>
      <c r="Y4142" t="s">
        <v>18657</v>
      </c>
      <c r="Z4142" t="s">
        <v>18658</v>
      </c>
      <c r="AA4142" t="s">
        <v>4529</v>
      </c>
      <c r="AB4142" t="s">
        <v>4530</v>
      </c>
      <c r="AC4142" t="s">
        <v>89</v>
      </c>
      <c r="AD4142" t="str">
        <f t="shared" si="64"/>
        <v>10-60</v>
      </c>
      <c r="AE4142" t="str">
        <f>VLOOKUP(AD4142,'Main_Sub Desc'!C:D,2,)</f>
        <v>LPC from invoicing</v>
      </c>
      <c r="AF4142" t="str">
        <f>VLOOKUP(VALUE(H4142),'Main_Sub Desc'!F:G,2,)</f>
        <v>Wtr Rev Late Payment</v>
      </c>
      <c r="AG4142">
        <f>IFERROR(VLOOKUP(VALUE(I4142),'PC Mapping'!A:F,6,),"")</f>
        <v>10469</v>
      </c>
      <c r="AH4142" s="13" t="str">
        <f>VLOOKUP(AG4142,'PC Mapping'!L:M,2,)</f>
        <v>Bolivar Water</v>
      </c>
    </row>
    <row r="4143" spans="1:34" x14ac:dyDescent="0.2">
      <c r="A4143" t="s">
        <v>18654</v>
      </c>
      <c r="B4143" t="s">
        <v>18597</v>
      </c>
      <c r="C4143" t="s">
        <v>4519</v>
      </c>
      <c r="D4143" t="s">
        <v>4520</v>
      </c>
      <c r="E4143" s="3">
        <v>45818</v>
      </c>
      <c r="F4143" t="s">
        <v>44</v>
      </c>
      <c r="G4143" t="s">
        <v>3742</v>
      </c>
      <c r="H4143" t="s">
        <v>3716</v>
      </c>
      <c r="I4143" t="s">
        <v>4534</v>
      </c>
      <c r="J4143" t="s">
        <v>4522</v>
      </c>
      <c r="K4143" s="2">
        <v>-5</v>
      </c>
      <c r="L4143" t="s">
        <v>44</v>
      </c>
      <c r="M4143" s="2">
        <v>-5</v>
      </c>
      <c r="N4143" t="s">
        <v>4523</v>
      </c>
      <c r="O4143" t="s">
        <v>4524</v>
      </c>
      <c r="P4143" t="s">
        <v>18655</v>
      </c>
      <c r="Q4143" t="s">
        <v>18659</v>
      </c>
      <c r="R4143" t="s">
        <v>44</v>
      </c>
      <c r="S4143" t="s">
        <v>4527</v>
      </c>
      <c r="T4143" s="3">
        <v>45818</v>
      </c>
      <c r="U4143" s="3">
        <v>45819</v>
      </c>
      <c r="V4143" s="2">
        <v>0</v>
      </c>
      <c r="W4143" t="s">
        <v>44</v>
      </c>
      <c r="X4143" t="s">
        <v>44</v>
      </c>
      <c r="Y4143" t="s">
        <v>18660</v>
      </c>
      <c r="Z4143" t="s">
        <v>18658</v>
      </c>
      <c r="AA4143" t="s">
        <v>4529</v>
      </c>
      <c r="AB4143" t="s">
        <v>4530</v>
      </c>
      <c r="AC4143" t="s">
        <v>89</v>
      </c>
      <c r="AD4143" t="str">
        <f t="shared" si="64"/>
        <v>10-60</v>
      </c>
      <c r="AE4143" t="str">
        <f>VLOOKUP(AD4143,'Main_Sub Desc'!C:D,2,)</f>
        <v>LPC from invoicing</v>
      </c>
      <c r="AF4143" t="str">
        <f>VLOOKUP(VALUE(H4143),'Main_Sub Desc'!F:G,2,)</f>
        <v>Wst Rev Late Payment</v>
      </c>
      <c r="AG4143">
        <f>IFERROR(VLOOKUP(VALUE(I4143),'PC Mapping'!A:F,6,),"")</f>
        <v>10514</v>
      </c>
      <c r="AH4143" s="13" t="str">
        <f>VLOOKUP(AG4143,'PC Mapping'!L:M,2,)</f>
        <v>Bolivar Sewer</v>
      </c>
    </row>
    <row r="4144" spans="1:34" x14ac:dyDescent="0.2">
      <c r="A4144" t="s">
        <v>18661</v>
      </c>
      <c r="B4144" t="s">
        <v>18597</v>
      </c>
      <c r="C4144" t="s">
        <v>4519</v>
      </c>
      <c r="D4144" t="s">
        <v>4520</v>
      </c>
      <c r="E4144" s="3">
        <v>45818</v>
      </c>
      <c r="F4144" t="s">
        <v>44</v>
      </c>
      <c r="G4144" t="s">
        <v>3742</v>
      </c>
      <c r="H4144" t="s">
        <v>3716</v>
      </c>
      <c r="I4144" t="s">
        <v>4534</v>
      </c>
      <c r="J4144" t="s">
        <v>4522</v>
      </c>
      <c r="K4144" s="2">
        <v>-5</v>
      </c>
      <c r="L4144" t="s">
        <v>44</v>
      </c>
      <c r="M4144" s="2">
        <v>-5</v>
      </c>
      <c r="N4144" t="s">
        <v>4523</v>
      </c>
      <c r="O4144" t="s">
        <v>4524</v>
      </c>
      <c r="P4144" t="s">
        <v>18662</v>
      </c>
      <c r="Q4144" t="s">
        <v>18663</v>
      </c>
      <c r="R4144" t="s">
        <v>44</v>
      </c>
      <c r="S4144" t="s">
        <v>4527</v>
      </c>
      <c r="T4144" s="3">
        <v>45818</v>
      </c>
      <c r="U4144" s="3">
        <v>45819</v>
      </c>
      <c r="V4144" s="2">
        <v>0</v>
      </c>
      <c r="W4144" t="s">
        <v>44</v>
      </c>
      <c r="X4144" t="s">
        <v>44</v>
      </c>
      <c r="Y4144" t="s">
        <v>18664</v>
      </c>
      <c r="Z4144" t="s">
        <v>1302</v>
      </c>
      <c r="AA4144" t="s">
        <v>4529</v>
      </c>
      <c r="AB4144" t="s">
        <v>4530</v>
      </c>
      <c r="AC4144" t="s">
        <v>99</v>
      </c>
      <c r="AD4144" t="str">
        <f t="shared" si="64"/>
        <v>10-60</v>
      </c>
      <c r="AE4144" t="str">
        <f>VLOOKUP(AD4144,'Main_Sub Desc'!C:D,2,)</f>
        <v>LPC from invoicing</v>
      </c>
      <c r="AF4144" t="str">
        <f>VLOOKUP(VALUE(H4144),'Main_Sub Desc'!F:G,2,)</f>
        <v>Wst Rev Late Payment</v>
      </c>
      <c r="AG4144">
        <f>IFERROR(VLOOKUP(VALUE(I4144),'PC Mapping'!A:F,6,),"")</f>
        <v>10514</v>
      </c>
      <c r="AH4144" s="13" t="str">
        <f>VLOOKUP(AG4144,'PC Mapping'!L:M,2,)</f>
        <v>Bolivar Sewer</v>
      </c>
    </row>
    <row r="4145" spans="1:34" x14ac:dyDescent="0.2">
      <c r="A4145" t="s">
        <v>18661</v>
      </c>
      <c r="B4145" t="s">
        <v>18597</v>
      </c>
      <c r="C4145" t="s">
        <v>4519</v>
      </c>
      <c r="D4145" t="s">
        <v>4520</v>
      </c>
      <c r="E4145" s="3">
        <v>45818</v>
      </c>
      <c r="F4145" t="s">
        <v>44</v>
      </c>
      <c r="G4145" t="s">
        <v>3742</v>
      </c>
      <c r="H4145" t="s">
        <v>3722</v>
      </c>
      <c r="I4145" t="s">
        <v>4538</v>
      </c>
      <c r="J4145" t="s">
        <v>4522</v>
      </c>
      <c r="K4145" s="2">
        <v>-5</v>
      </c>
      <c r="L4145" t="s">
        <v>44</v>
      </c>
      <c r="M4145" s="2">
        <v>-5</v>
      </c>
      <c r="N4145" t="s">
        <v>4523</v>
      </c>
      <c r="O4145" t="s">
        <v>4524</v>
      </c>
      <c r="P4145" t="s">
        <v>18662</v>
      </c>
      <c r="Q4145" t="s">
        <v>18665</v>
      </c>
      <c r="R4145" t="s">
        <v>44</v>
      </c>
      <c r="S4145" t="s">
        <v>4527</v>
      </c>
      <c r="T4145" s="3">
        <v>45818</v>
      </c>
      <c r="U4145" s="3">
        <v>45819</v>
      </c>
      <c r="V4145" s="2">
        <v>0</v>
      </c>
      <c r="W4145" t="s">
        <v>44</v>
      </c>
      <c r="X4145" t="s">
        <v>44</v>
      </c>
      <c r="Y4145" t="s">
        <v>18666</v>
      </c>
      <c r="Z4145" t="s">
        <v>1302</v>
      </c>
      <c r="AA4145" t="s">
        <v>4529</v>
      </c>
      <c r="AB4145" t="s">
        <v>4530</v>
      </c>
      <c r="AC4145" t="s">
        <v>89</v>
      </c>
      <c r="AD4145" t="str">
        <f t="shared" si="64"/>
        <v>10-60</v>
      </c>
      <c r="AE4145" t="str">
        <f>VLOOKUP(AD4145,'Main_Sub Desc'!C:D,2,)</f>
        <v>LPC from invoicing</v>
      </c>
      <c r="AF4145" t="str">
        <f>VLOOKUP(VALUE(H4145),'Main_Sub Desc'!F:G,2,)</f>
        <v>Wtr Rev Late Payment</v>
      </c>
      <c r="AG4145">
        <f>IFERROR(VLOOKUP(VALUE(I4145),'PC Mapping'!A:F,6,),"")</f>
        <v>10469</v>
      </c>
      <c r="AH4145" s="13" t="str">
        <f>VLOOKUP(AG4145,'PC Mapping'!L:M,2,)</f>
        <v>Bolivar Water</v>
      </c>
    </row>
    <row r="4146" spans="1:34" x14ac:dyDescent="0.2">
      <c r="A4146" t="s">
        <v>18667</v>
      </c>
      <c r="B4146" t="s">
        <v>18597</v>
      </c>
      <c r="C4146" t="s">
        <v>4519</v>
      </c>
      <c r="D4146" t="s">
        <v>4520</v>
      </c>
      <c r="E4146" s="3">
        <v>45818</v>
      </c>
      <c r="F4146" t="s">
        <v>44</v>
      </c>
      <c r="G4146" t="s">
        <v>3742</v>
      </c>
      <c r="H4146" t="s">
        <v>3722</v>
      </c>
      <c r="I4146" t="s">
        <v>3752</v>
      </c>
      <c r="J4146" t="s">
        <v>4522</v>
      </c>
      <c r="K4146" s="2">
        <v>-5</v>
      </c>
      <c r="L4146" t="s">
        <v>44</v>
      </c>
      <c r="M4146" s="2">
        <v>-5</v>
      </c>
      <c r="N4146" t="s">
        <v>4523</v>
      </c>
      <c r="O4146" t="s">
        <v>4524</v>
      </c>
      <c r="P4146" t="s">
        <v>18668</v>
      </c>
      <c r="Q4146" t="s">
        <v>18669</v>
      </c>
      <c r="R4146" t="s">
        <v>44</v>
      </c>
      <c r="S4146" t="s">
        <v>4527</v>
      </c>
      <c r="T4146" s="3">
        <v>45818</v>
      </c>
      <c r="U4146" s="3">
        <v>45819</v>
      </c>
      <c r="V4146" s="2">
        <v>0</v>
      </c>
      <c r="W4146" t="s">
        <v>44</v>
      </c>
      <c r="X4146" t="s">
        <v>44</v>
      </c>
      <c r="Y4146" t="s">
        <v>18670</v>
      </c>
      <c r="Z4146" t="s">
        <v>1869</v>
      </c>
      <c r="AA4146" t="s">
        <v>4529</v>
      </c>
      <c r="AB4146" t="s">
        <v>4530</v>
      </c>
      <c r="AC4146" t="s">
        <v>89</v>
      </c>
      <c r="AD4146" t="str">
        <f t="shared" si="64"/>
        <v>10-60</v>
      </c>
      <c r="AE4146" t="str">
        <f>VLOOKUP(AD4146,'Main_Sub Desc'!C:D,2,)</f>
        <v>LPC from invoicing</v>
      </c>
      <c r="AF4146" t="str">
        <f>VLOOKUP(VALUE(H4146),'Main_Sub Desc'!F:G,2,)</f>
        <v>Wtr Rev Late Payment</v>
      </c>
      <c r="AG4146">
        <f>IFERROR(VLOOKUP(VALUE(I4146),'PC Mapping'!A:F,6,),"")</f>
        <v>10719</v>
      </c>
      <c r="AH4146" s="13" t="str">
        <f>VLOOKUP(AG4146,'PC Mapping'!L:M,2,)</f>
        <v>All Other Water</v>
      </c>
    </row>
    <row r="4147" spans="1:34" x14ac:dyDescent="0.2">
      <c r="A4147" t="s">
        <v>18671</v>
      </c>
      <c r="B4147" t="s">
        <v>18614</v>
      </c>
      <c r="C4147" t="s">
        <v>4519</v>
      </c>
      <c r="D4147" t="s">
        <v>4520</v>
      </c>
      <c r="E4147" s="3">
        <v>45818</v>
      </c>
      <c r="F4147" t="s">
        <v>44</v>
      </c>
      <c r="G4147" t="s">
        <v>3742</v>
      </c>
      <c r="H4147" t="s">
        <v>3716</v>
      </c>
      <c r="I4147" t="s">
        <v>4534</v>
      </c>
      <c r="J4147" t="s">
        <v>4522</v>
      </c>
      <c r="K4147" s="2">
        <v>-15.77</v>
      </c>
      <c r="L4147" t="s">
        <v>44</v>
      </c>
      <c r="M4147" s="2">
        <v>-15.77</v>
      </c>
      <c r="N4147" t="s">
        <v>4523</v>
      </c>
      <c r="O4147" t="s">
        <v>4524</v>
      </c>
      <c r="P4147" t="s">
        <v>10604</v>
      </c>
      <c r="Q4147" t="s">
        <v>18672</v>
      </c>
      <c r="R4147" t="s">
        <v>44</v>
      </c>
      <c r="S4147" t="s">
        <v>4527</v>
      </c>
      <c r="T4147" s="3">
        <v>45818</v>
      </c>
      <c r="U4147" s="3">
        <v>45819</v>
      </c>
      <c r="V4147" s="2">
        <v>0</v>
      </c>
      <c r="W4147" t="s">
        <v>44</v>
      </c>
      <c r="X4147" t="s">
        <v>44</v>
      </c>
      <c r="Y4147" t="s">
        <v>10606</v>
      </c>
      <c r="Z4147" t="s">
        <v>447</v>
      </c>
      <c r="AA4147" t="s">
        <v>4529</v>
      </c>
      <c r="AB4147" t="s">
        <v>4530</v>
      </c>
      <c r="AC4147" t="s">
        <v>89</v>
      </c>
      <c r="AD4147" t="str">
        <f t="shared" si="64"/>
        <v>10-60</v>
      </c>
      <c r="AE4147" t="str">
        <f>VLOOKUP(AD4147,'Main_Sub Desc'!C:D,2,)</f>
        <v>LPC from invoicing</v>
      </c>
      <c r="AF4147" t="str">
        <f>VLOOKUP(VALUE(H4147),'Main_Sub Desc'!F:G,2,)</f>
        <v>Wst Rev Late Payment</v>
      </c>
      <c r="AG4147">
        <f>IFERROR(VLOOKUP(VALUE(I4147),'PC Mapping'!A:F,6,),"")</f>
        <v>10514</v>
      </c>
      <c r="AH4147" s="13" t="str">
        <f>VLOOKUP(AG4147,'PC Mapping'!L:M,2,)</f>
        <v>Bolivar Sewer</v>
      </c>
    </row>
    <row r="4148" spans="1:34" x14ac:dyDescent="0.2">
      <c r="A4148" t="s">
        <v>18671</v>
      </c>
      <c r="B4148" t="s">
        <v>18614</v>
      </c>
      <c r="C4148" t="s">
        <v>4519</v>
      </c>
      <c r="D4148" t="s">
        <v>4520</v>
      </c>
      <c r="E4148" s="3">
        <v>45818</v>
      </c>
      <c r="F4148" t="s">
        <v>44</v>
      </c>
      <c r="G4148" t="s">
        <v>3742</v>
      </c>
      <c r="H4148" t="s">
        <v>3722</v>
      </c>
      <c r="I4148" t="s">
        <v>4538</v>
      </c>
      <c r="J4148" t="s">
        <v>4522</v>
      </c>
      <c r="K4148" s="2">
        <v>-10.1</v>
      </c>
      <c r="L4148" t="s">
        <v>44</v>
      </c>
      <c r="M4148" s="2">
        <v>-10.1</v>
      </c>
      <c r="N4148" t="s">
        <v>4523</v>
      </c>
      <c r="O4148" t="s">
        <v>4524</v>
      </c>
      <c r="P4148" t="s">
        <v>10604</v>
      </c>
      <c r="Q4148" t="s">
        <v>18673</v>
      </c>
      <c r="R4148" t="s">
        <v>44</v>
      </c>
      <c r="S4148" t="s">
        <v>4527</v>
      </c>
      <c r="T4148" s="3">
        <v>45818</v>
      </c>
      <c r="U4148" s="3">
        <v>45819</v>
      </c>
      <c r="V4148" s="2">
        <v>0</v>
      </c>
      <c r="W4148" t="s">
        <v>44</v>
      </c>
      <c r="X4148" t="s">
        <v>44</v>
      </c>
      <c r="Y4148" t="s">
        <v>10608</v>
      </c>
      <c r="Z4148" t="s">
        <v>447</v>
      </c>
      <c r="AA4148" t="s">
        <v>4529</v>
      </c>
      <c r="AB4148" t="s">
        <v>4530</v>
      </c>
      <c r="AC4148" t="s">
        <v>89</v>
      </c>
      <c r="AD4148" t="str">
        <f t="shared" si="64"/>
        <v>10-60</v>
      </c>
      <c r="AE4148" t="str">
        <f>VLOOKUP(AD4148,'Main_Sub Desc'!C:D,2,)</f>
        <v>LPC from invoicing</v>
      </c>
      <c r="AF4148" t="str">
        <f>VLOOKUP(VALUE(H4148),'Main_Sub Desc'!F:G,2,)</f>
        <v>Wtr Rev Late Payment</v>
      </c>
      <c r="AG4148">
        <f>IFERROR(VLOOKUP(VALUE(I4148),'PC Mapping'!A:F,6,),"")</f>
        <v>10469</v>
      </c>
      <c r="AH4148" s="13" t="str">
        <f>VLOOKUP(AG4148,'PC Mapping'!L:M,2,)</f>
        <v>Bolivar Water</v>
      </c>
    </row>
    <row r="4149" spans="1:34" x14ac:dyDescent="0.2">
      <c r="A4149" t="s">
        <v>18674</v>
      </c>
      <c r="B4149" t="s">
        <v>18614</v>
      </c>
      <c r="C4149" t="s">
        <v>4519</v>
      </c>
      <c r="D4149" t="s">
        <v>4520</v>
      </c>
      <c r="E4149" s="3">
        <v>45818</v>
      </c>
      <c r="F4149" t="s">
        <v>44</v>
      </c>
      <c r="G4149" t="s">
        <v>3742</v>
      </c>
      <c r="H4149" t="s">
        <v>3716</v>
      </c>
      <c r="I4149" t="s">
        <v>4534</v>
      </c>
      <c r="J4149" t="s">
        <v>4522</v>
      </c>
      <c r="K4149" s="2">
        <v>-5</v>
      </c>
      <c r="L4149" t="s">
        <v>44</v>
      </c>
      <c r="M4149" s="2">
        <v>-5</v>
      </c>
      <c r="N4149" t="s">
        <v>4523</v>
      </c>
      <c r="O4149" t="s">
        <v>4524</v>
      </c>
      <c r="P4149" t="s">
        <v>8871</v>
      </c>
      <c r="Q4149" t="s">
        <v>18675</v>
      </c>
      <c r="R4149" t="s">
        <v>44</v>
      </c>
      <c r="S4149" t="s">
        <v>4527</v>
      </c>
      <c r="T4149" s="3">
        <v>45818</v>
      </c>
      <c r="U4149" s="3">
        <v>45819</v>
      </c>
      <c r="V4149" s="2">
        <v>0</v>
      </c>
      <c r="W4149" t="s">
        <v>44</v>
      </c>
      <c r="X4149" t="s">
        <v>44</v>
      </c>
      <c r="Y4149" t="s">
        <v>18676</v>
      </c>
      <c r="Z4149" t="s">
        <v>1438</v>
      </c>
      <c r="AA4149" t="s">
        <v>4529</v>
      </c>
      <c r="AB4149" t="s">
        <v>4530</v>
      </c>
      <c r="AC4149" t="s">
        <v>89</v>
      </c>
      <c r="AD4149" t="str">
        <f t="shared" si="64"/>
        <v>10-60</v>
      </c>
      <c r="AE4149" t="str">
        <f>VLOOKUP(AD4149,'Main_Sub Desc'!C:D,2,)</f>
        <v>LPC from invoicing</v>
      </c>
      <c r="AF4149" t="str">
        <f>VLOOKUP(VALUE(H4149),'Main_Sub Desc'!F:G,2,)</f>
        <v>Wst Rev Late Payment</v>
      </c>
      <c r="AG4149">
        <f>IFERROR(VLOOKUP(VALUE(I4149),'PC Mapping'!A:F,6,),"")</f>
        <v>10514</v>
      </c>
      <c r="AH4149" s="13" t="str">
        <f>VLOOKUP(AG4149,'PC Mapping'!L:M,2,)</f>
        <v>Bolivar Sewer</v>
      </c>
    </row>
    <row r="4150" spans="1:34" x14ac:dyDescent="0.2">
      <c r="A4150" t="s">
        <v>18677</v>
      </c>
      <c r="B4150" t="s">
        <v>18678</v>
      </c>
      <c r="C4150" t="s">
        <v>4519</v>
      </c>
      <c r="D4150" t="s">
        <v>4520</v>
      </c>
      <c r="E4150" s="3">
        <v>45821</v>
      </c>
      <c r="F4150" t="s">
        <v>44</v>
      </c>
      <c r="G4150" t="s">
        <v>3742</v>
      </c>
      <c r="H4150" t="s">
        <v>3722</v>
      </c>
      <c r="I4150" t="s">
        <v>4538</v>
      </c>
      <c r="J4150" t="s">
        <v>4522</v>
      </c>
      <c r="K4150" s="2">
        <v>-5</v>
      </c>
      <c r="L4150" t="s">
        <v>44</v>
      </c>
      <c r="M4150" s="2">
        <v>-5</v>
      </c>
      <c r="N4150" t="s">
        <v>4523</v>
      </c>
      <c r="O4150" t="s">
        <v>4524</v>
      </c>
      <c r="P4150" t="s">
        <v>7504</v>
      </c>
      <c r="Q4150" t="s">
        <v>18679</v>
      </c>
      <c r="R4150" t="s">
        <v>44</v>
      </c>
      <c r="S4150" t="s">
        <v>4527</v>
      </c>
      <c r="T4150" s="3">
        <v>45821</v>
      </c>
      <c r="U4150" s="3">
        <v>45824</v>
      </c>
      <c r="V4150" s="2">
        <v>0</v>
      </c>
      <c r="W4150" t="s">
        <v>44</v>
      </c>
      <c r="X4150" t="s">
        <v>44</v>
      </c>
      <c r="Y4150" t="s">
        <v>18680</v>
      </c>
      <c r="Z4150" t="s">
        <v>1162</v>
      </c>
      <c r="AA4150" t="s">
        <v>4529</v>
      </c>
      <c r="AB4150" t="s">
        <v>4530</v>
      </c>
      <c r="AC4150" t="s">
        <v>89</v>
      </c>
      <c r="AD4150" t="str">
        <f t="shared" si="64"/>
        <v>10-60</v>
      </c>
      <c r="AE4150" t="str">
        <f>VLOOKUP(AD4150,'Main_Sub Desc'!C:D,2,)</f>
        <v>LPC from invoicing</v>
      </c>
      <c r="AF4150" t="str">
        <f>VLOOKUP(VALUE(H4150),'Main_Sub Desc'!F:G,2,)</f>
        <v>Wtr Rev Late Payment</v>
      </c>
      <c r="AG4150">
        <f>IFERROR(VLOOKUP(VALUE(I4150),'PC Mapping'!A:F,6,),"")</f>
        <v>10469</v>
      </c>
      <c r="AH4150" s="13" t="str">
        <f>VLOOKUP(AG4150,'PC Mapping'!L:M,2,)</f>
        <v>Bolivar Water</v>
      </c>
    </row>
    <row r="4151" spans="1:34" x14ac:dyDescent="0.2">
      <c r="A4151" t="s">
        <v>18677</v>
      </c>
      <c r="B4151" t="s">
        <v>18678</v>
      </c>
      <c r="C4151" t="s">
        <v>4519</v>
      </c>
      <c r="D4151" t="s">
        <v>4520</v>
      </c>
      <c r="E4151" s="3">
        <v>45821</v>
      </c>
      <c r="F4151" t="s">
        <v>44</v>
      </c>
      <c r="G4151" t="s">
        <v>3742</v>
      </c>
      <c r="H4151" t="s">
        <v>3716</v>
      </c>
      <c r="I4151" t="s">
        <v>4534</v>
      </c>
      <c r="J4151" t="s">
        <v>4522</v>
      </c>
      <c r="K4151" s="2">
        <v>-5.24</v>
      </c>
      <c r="L4151" t="s">
        <v>44</v>
      </c>
      <c r="M4151" s="2">
        <v>-5.24</v>
      </c>
      <c r="N4151" t="s">
        <v>4523</v>
      </c>
      <c r="O4151" t="s">
        <v>4524</v>
      </c>
      <c r="P4151" t="s">
        <v>7504</v>
      </c>
      <c r="Q4151" t="s">
        <v>18681</v>
      </c>
      <c r="R4151" t="s">
        <v>44</v>
      </c>
      <c r="S4151" t="s">
        <v>4527</v>
      </c>
      <c r="T4151" s="3">
        <v>45821</v>
      </c>
      <c r="U4151" s="3">
        <v>45824</v>
      </c>
      <c r="V4151" s="2">
        <v>0</v>
      </c>
      <c r="W4151" t="s">
        <v>44</v>
      </c>
      <c r="X4151" t="s">
        <v>44</v>
      </c>
      <c r="Y4151" t="s">
        <v>18682</v>
      </c>
      <c r="Z4151" t="s">
        <v>1162</v>
      </c>
      <c r="AA4151" t="s">
        <v>4529</v>
      </c>
      <c r="AB4151" t="s">
        <v>4530</v>
      </c>
      <c r="AC4151" t="s">
        <v>89</v>
      </c>
      <c r="AD4151" t="str">
        <f t="shared" si="64"/>
        <v>10-60</v>
      </c>
      <c r="AE4151" t="str">
        <f>VLOOKUP(AD4151,'Main_Sub Desc'!C:D,2,)</f>
        <v>LPC from invoicing</v>
      </c>
      <c r="AF4151" t="str">
        <f>VLOOKUP(VALUE(H4151),'Main_Sub Desc'!F:G,2,)</f>
        <v>Wst Rev Late Payment</v>
      </c>
      <c r="AG4151">
        <f>IFERROR(VLOOKUP(VALUE(I4151),'PC Mapping'!A:F,6,),"")</f>
        <v>10514</v>
      </c>
      <c r="AH4151" s="13" t="str">
        <f>VLOOKUP(AG4151,'PC Mapping'!L:M,2,)</f>
        <v>Bolivar Sewer</v>
      </c>
    </row>
    <row r="4152" spans="1:34" x14ac:dyDescent="0.2">
      <c r="A4152" t="s">
        <v>18683</v>
      </c>
      <c r="B4152" t="s">
        <v>18684</v>
      </c>
      <c r="C4152" t="s">
        <v>4519</v>
      </c>
      <c r="D4152" t="s">
        <v>4520</v>
      </c>
      <c r="E4152" s="3">
        <v>45824</v>
      </c>
      <c r="F4152" t="s">
        <v>44</v>
      </c>
      <c r="G4152" t="s">
        <v>3742</v>
      </c>
      <c r="H4152" t="s">
        <v>3722</v>
      </c>
      <c r="I4152" t="s">
        <v>3752</v>
      </c>
      <c r="J4152" t="s">
        <v>4522</v>
      </c>
      <c r="K4152" s="2">
        <v>-5</v>
      </c>
      <c r="L4152" t="s">
        <v>44</v>
      </c>
      <c r="M4152" s="2">
        <v>-5</v>
      </c>
      <c r="N4152" t="s">
        <v>4523</v>
      </c>
      <c r="O4152" t="s">
        <v>4524</v>
      </c>
      <c r="P4152" t="s">
        <v>18685</v>
      </c>
      <c r="Q4152" t="s">
        <v>18686</v>
      </c>
      <c r="R4152" t="s">
        <v>44</v>
      </c>
      <c r="S4152" t="s">
        <v>10111</v>
      </c>
      <c r="T4152" s="3">
        <v>45824</v>
      </c>
      <c r="U4152" s="3">
        <v>45826</v>
      </c>
      <c r="V4152" s="2">
        <v>0</v>
      </c>
      <c r="W4152" t="s">
        <v>44</v>
      </c>
      <c r="X4152" t="s">
        <v>44</v>
      </c>
      <c r="Y4152" t="s">
        <v>18687</v>
      </c>
      <c r="Z4152" t="s">
        <v>2135</v>
      </c>
      <c r="AA4152" t="s">
        <v>4529</v>
      </c>
      <c r="AB4152" t="s">
        <v>4530</v>
      </c>
      <c r="AC4152" t="s">
        <v>89</v>
      </c>
      <c r="AD4152" t="str">
        <f t="shared" si="64"/>
        <v>10-60</v>
      </c>
      <c r="AE4152" t="str">
        <f>VLOOKUP(AD4152,'Main_Sub Desc'!C:D,2,)</f>
        <v>LPC from invoicing</v>
      </c>
      <c r="AF4152" t="str">
        <f>VLOOKUP(VALUE(H4152),'Main_Sub Desc'!F:G,2,)</f>
        <v>Wtr Rev Late Payment</v>
      </c>
      <c r="AG4152">
        <f>IFERROR(VLOOKUP(VALUE(I4152),'PC Mapping'!A:F,6,),"")</f>
        <v>10719</v>
      </c>
      <c r="AH4152" s="13" t="str">
        <f>VLOOKUP(AG4152,'PC Mapping'!L:M,2,)</f>
        <v>All Other Water</v>
      </c>
    </row>
    <row r="4153" spans="1:34" x14ac:dyDescent="0.2">
      <c r="A4153" t="s">
        <v>18688</v>
      </c>
      <c r="B4153" t="s">
        <v>18684</v>
      </c>
      <c r="C4153" t="s">
        <v>4519</v>
      </c>
      <c r="D4153" t="s">
        <v>4520</v>
      </c>
      <c r="E4153" s="3">
        <v>45824</v>
      </c>
      <c r="F4153" t="s">
        <v>44</v>
      </c>
      <c r="G4153" t="s">
        <v>3742</v>
      </c>
      <c r="H4153" t="s">
        <v>3722</v>
      </c>
      <c r="I4153" t="s">
        <v>4538</v>
      </c>
      <c r="J4153" t="s">
        <v>4522</v>
      </c>
      <c r="K4153" s="2">
        <v>-5</v>
      </c>
      <c r="L4153" t="s">
        <v>44</v>
      </c>
      <c r="M4153" s="2">
        <v>-5</v>
      </c>
      <c r="N4153" t="s">
        <v>4523</v>
      </c>
      <c r="O4153" t="s">
        <v>4524</v>
      </c>
      <c r="P4153" t="s">
        <v>18689</v>
      </c>
      <c r="Q4153" t="s">
        <v>18690</v>
      </c>
      <c r="R4153" t="s">
        <v>44</v>
      </c>
      <c r="S4153" t="s">
        <v>10111</v>
      </c>
      <c r="T4153" s="3">
        <v>45824</v>
      </c>
      <c r="U4153" s="3">
        <v>45826</v>
      </c>
      <c r="V4153" s="2">
        <v>0</v>
      </c>
      <c r="W4153" t="s">
        <v>44</v>
      </c>
      <c r="X4153" t="s">
        <v>44</v>
      </c>
      <c r="Y4153" t="s">
        <v>18691</v>
      </c>
      <c r="Z4153" t="s">
        <v>751</v>
      </c>
      <c r="AA4153" t="s">
        <v>4529</v>
      </c>
      <c r="AB4153" t="s">
        <v>4530</v>
      </c>
      <c r="AC4153" t="s">
        <v>89</v>
      </c>
      <c r="AD4153" t="str">
        <f t="shared" si="64"/>
        <v>10-60</v>
      </c>
      <c r="AE4153" t="str">
        <f>VLOOKUP(AD4153,'Main_Sub Desc'!C:D,2,)</f>
        <v>LPC from invoicing</v>
      </c>
      <c r="AF4153" t="str">
        <f>VLOOKUP(VALUE(H4153),'Main_Sub Desc'!F:G,2,)</f>
        <v>Wtr Rev Late Payment</v>
      </c>
      <c r="AG4153">
        <f>IFERROR(VLOOKUP(VALUE(I4153),'PC Mapping'!A:F,6,),"")</f>
        <v>10469</v>
      </c>
      <c r="AH4153" s="13" t="str">
        <f>VLOOKUP(AG4153,'PC Mapping'!L:M,2,)</f>
        <v>Bolivar Water</v>
      </c>
    </row>
    <row r="4154" spans="1:34" x14ac:dyDescent="0.2">
      <c r="A4154" t="s">
        <v>18688</v>
      </c>
      <c r="B4154" t="s">
        <v>18684</v>
      </c>
      <c r="C4154" t="s">
        <v>4519</v>
      </c>
      <c r="D4154" t="s">
        <v>4520</v>
      </c>
      <c r="E4154" s="3">
        <v>45824</v>
      </c>
      <c r="F4154" t="s">
        <v>44</v>
      </c>
      <c r="G4154" t="s">
        <v>3742</v>
      </c>
      <c r="H4154" t="s">
        <v>3716</v>
      </c>
      <c r="I4154" t="s">
        <v>4534</v>
      </c>
      <c r="J4154" t="s">
        <v>4522</v>
      </c>
      <c r="K4154" s="2">
        <v>-5</v>
      </c>
      <c r="L4154" t="s">
        <v>44</v>
      </c>
      <c r="M4154" s="2">
        <v>-5</v>
      </c>
      <c r="N4154" t="s">
        <v>4523</v>
      </c>
      <c r="O4154" t="s">
        <v>4524</v>
      </c>
      <c r="P4154" t="s">
        <v>18689</v>
      </c>
      <c r="Q4154" t="s">
        <v>18692</v>
      </c>
      <c r="R4154" t="s">
        <v>44</v>
      </c>
      <c r="S4154" t="s">
        <v>10111</v>
      </c>
      <c r="T4154" s="3">
        <v>45824</v>
      </c>
      <c r="U4154" s="3">
        <v>45826</v>
      </c>
      <c r="V4154" s="2">
        <v>0</v>
      </c>
      <c r="W4154" t="s">
        <v>44</v>
      </c>
      <c r="X4154" t="s">
        <v>44</v>
      </c>
      <c r="Y4154" t="s">
        <v>18693</v>
      </c>
      <c r="Z4154" t="s">
        <v>751</v>
      </c>
      <c r="AA4154" t="s">
        <v>4529</v>
      </c>
      <c r="AB4154" t="s">
        <v>4530</v>
      </c>
      <c r="AC4154" t="s">
        <v>89</v>
      </c>
      <c r="AD4154" t="str">
        <f t="shared" si="64"/>
        <v>10-60</v>
      </c>
      <c r="AE4154" t="str">
        <f>VLOOKUP(AD4154,'Main_Sub Desc'!C:D,2,)</f>
        <v>LPC from invoicing</v>
      </c>
      <c r="AF4154" t="str">
        <f>VLOOKUP(VALUE(H4154),'Main_Sub Desc'!F:G,2,)</f>
        <v>Wst Rev Late Payment</v>
      </c>
      <c r="AG4154">
        <f>IFERROR(VLOOKUP(VALUE(I4154),'PC Mapping'!A:F,6,),"")</f>
        <v>10514</v>
      </c>
      <c r="AH4154" s="13" t="str">
        <f>VLOOKUP(AG4154,'PC Mapping'!L:M,2,)</f>
        <v>Bolivar Sewer</v>
      </c>
    </row>
    <row r="4155" spans="1:34" x14ac:dyDescent="0.2">
      <c r="A4155" t="s">
        <v>18694</v>
      </c>
      <c r="B4155" t="s">
        <v>18695</v>
      </c>
      <c r="C4155" t="s">
        <v>4519</v>
      </c>
      <c r="D4155" t="s">
        <v>4520</v>
      </c>
      <c r="E4155" s="3">
        <v>45825</v>
      </c>
      <c r="F4155" t="s">
        <v>44</v>
      </c>
      <c r="G4155" t="s">
        <v>3742</v>
      </c>
      <c r="H4155" t="s">
        <v>3722</v>
      </c>
      <c r="I4155" t="s">
        <v>4538</v>
      </c>
      <c r="J4155" t="s">
        <v>4522</v>
      </c>
      <c r="K4155" s="2">
        <v>-5</v>
      </c>
      <c r="L4155" t="s">
        <v>44</v>
      </c>
      <c r="M4155" s="2">
        <v>-5</v>
      </c>
      <c r="N4155" t="s">
        <v>4523</v>
      </c>
      <c r="O4155" t="s">
        <v>4524</v>
      </c>
      <c r="P4155" t="s">
        <v>18696</v>
      </c>
      <c r="Q4155" t="s">
        <v>18697</v>
      </c>
      <c r="R4155" t="s">
        <v>44</v>
      </c>
      <c r="S4155" t="s">
        <v>4527</v>
      </c>
      <c r="T4155" s="3">
        <v>45825</v>
      </c>
      <c r="U4155" s="3">
        <v>45826</v>
      </c>
      <c r="V4155" s="2">
        <v>0</v>
      </c>
      <c r="W4155" t="s">
        <v>44</v>
      </c>
      <c r="X4155" t="s">
        <v>44</v>
      </c>
      <c r="Y4155" t="s">
        <v>18698</v>
      </c>
      <c r="Z4155" t="s">
        <v>18699</v>
      </c>
      <c r="AA4155" t="s">
        <v>4529</v>
      </c>
      <c r="AB4155" t="s">
        <v>4530</v>
      </c>
      <c r="AC4155" t="s">
        <v>89</v>
      </c>
      <c r="AD4155" t="str">
        <f t="shared" si="64"/>
        <v>10-60</v>
      </c>
      <c r="AE4155" t="str">
        <f>VLOOKUP(AD4155,'Main_Sub Desc'!C:D,2,)</f>
        <v>LPC from invoicing</v>
      </c>
      <c r="AF4155" t="str">
        <f>VLOOKUP(VALUE(H4155),'Main_Sub Desc'!F:G,2,)</f>
        <v>Wtr Rev Late Payment</v>
      </c>
      <c r="AG4155">
        <f>IFERROR(VLOOKUP(VALUE(I4155),'PC Mapping'!A:F,6,),"")</f>
        <v>10469</v>
      </c>
      <c r="AH4155" s="13" t="str">
        <f>VLOOKUP(AG4155,'PC Mapping'!L:M,2,)</f>
        <v>Bolivar Water</v>
      </c>
    </row>
    <row r="4156" spans="1:34" x14ac:dyDescent="0.2">
      <c r="A4156" t="s">
        <v>18694</v>
      </c>
      <c r="B4156" t="s">
        <v>18695</v>
      </c>
      <c r="C4156" t="s">
        <v>4519</v>
      </c>
      <c r="D4156" t="s">
        <v>4520</v>
      </c>
      <c r="E4156" s="3">
        <v>45825</v>
      </c>
      <c r="F4156" t="s">
        <v>44</v>
      </c>
      <c r="G4156" t="s">
        <v>3742</v>
      </c>
      <c r="H4156" t="s">
        <v>3716</v>
      </c>
      <c r="I4156" t="s">
        <v>4534</v>
      </c>
      <c r="J4156" t="s">
        <v>4522</v>
      </c>
      <c r="K4156" s="2">
        <v>-5</v>
      </c>
      <c r="L4156" t="s">
        <v>44</v>
      </c>
      <c r="M4156" s="2">
        <v>-5</v>
      </c>
      <c r="N4156" t="s">
        <v>4523</v>
      </c>
      <c r="O4156" t="s">
        <v>4524</v>
      </c>
      <c r="P4156" t="s">
        <v>18696</v>
      </c>
      <c r="Q4156" t="s">
        <v>18700</v>
      </c>
      <c r="R4156" t="s">
        <v>44</v>
      </c>
      <c r="S4156" t="s">
        <v>4527</v>
      </c>
      <c r="T4156" s="3">
        <v>45825</v>
      </c>
      <c r="U4156" s="3">
        <v>45826</v>
      </c>
      <c r="V4156" s="2">
        <v>0</v>
      </c>
      <c r="W4156" t="s">
        <v>44</v>
      </c>
      <c r="X4156" t="s">
        <v>44</v>
      </c>
      <c r="Y4156" t="s">
        <v>18701</v>
      </c>
      <c r="Z4156" t="s">
        <v>18699</v>
      </c>
      <c r="AA4156" t="s">
        <v>4529</v>
      </c>
      <c r="AB4156" t="s">
        <v>4530</v>
      </c>
      <c r="AC4156" t="s">
        <v>89</v>
      </c>
      <c r="AD4156" t="str">
        <f t="shared" si="64"/>
        <v>10-60</v>
      </c>
      <c r="AE4156" t="str">
        <f>VLOOKUP(AD4156,'Main_Sub Desc'!C:D,2,)</f>
        <v>LPC from invoicing</v>
      </c>
      <c r="AF4156" t="str">
        <f>VLOOKUP(VALUE(H4156),'Main_Sub Desc'!F:G,2,)</f>
        <v>Wst Rev Late Payment</v>
      </c>
      <c r="AG4156">
        <f>IFERROR(VLOOKUP(VALUE(I4156),'PC Mapping'!A:F,6,),"")</f>
        <v>10514</v>
      </c>
      <c r="AH4156" s="13" t="str">
        <f>VLOOKUP(AG4156,'PC Mapping'!L:M,2,)</f>
        <v>Bolivar Sewer</v>
      </c>
    </row>
    <row r="4157" spans="1:34" x14ac:dyDescent="0.2">
      <c r="A4157" t="s">
        <v>18702</v>
      </c>
      <c r="B4157" t="s">
        <v>18703</v>
      </c>
      <c r="C4157" t="s">
        <v>4519</v>
      </c>
      <c r="D4157" t="s">
        <v>4520</v>
      </c>
      <c r="E4157" s="3">
        <v>45825</v>
      </c>
      <c r="F4157" t="s">
        <v>44</v>
      </c>
      <c r="G4157" t="s">
        <v>3742</v>
      </c>
      <c r="H4157" t="s">
        <v>3716</v>
      </c>
      <c r="I4157" t="s">
        <v>4708</v>
      </c>
      <c r="J4157" t="s">
        <v>4522</v>
      </c>
      <c r="K4157" s="2">
        <v>-5</v>
      </c>
      <c r="L4157" t="s">
        <v>44</v>
      </c>
      <c r="M4157" s="2">
        <v>-5</v>
      </c>
      <c r="N4157" t="s">
        <v>4523</v>
      </c>
      <c r="O4157" t="s">
        <v>4524</v>
      </c>
      <c r="P4157" t="s">
        <v>16884</v>
      </c>
      <c r="Q4157" t="s">
        <v>18704</v>
      </c>
      <c r="R4157" t="s">
        <v>44</v>
      </c>
      <c r="S4157" t="s">
        <v>4527</v>
      </c>
      <c r="T4157" s="3">
        <v>45825</v>
      </c>
      <c r="U4157" s="3">
        <v>45826</v>
      </c>
      <c r="V4157" s="2">
        <v>0</v>
      </c>
      <c r="W4157" t="s">
        <v>44</v>
      </c>
      <c r="X4157" t="s">
        <v>44</v>
      </c>
      <c r="Y4157" t="s">
        <v>18705</v>
      </c>
      <c r="Z4157" t="s">
        <v>18706</v>
      </c>
      <c r="AA4157" t="s">
        <v>4529</v>
      </c>
      <c r="AB4157" t="s">
        <v>4530</v>
      </c>
      <c r="AC4157" t="s">
        <v>89</v>
      </c>
      <c r="AD4157" t="str">
        <f t="shared" si="64"/>
        <v>10-60</v>
      </c>
      <c r="AE4157" t="str">
        <f>VLOOKUP(AD4157,'Main_Sub Desc'!C:D,2,)</f>
        <v>LPC from invoicing</v>
      </c>
      <c r="AF4157" t="str">
        <f>VLOOKUP(VALUE(H4157),'Main_Sub Desc'!F:G,2,)</f>
        <v>Wst Rev Late Payment</v>
      </c>
      <c r="AG4157">
        <f>IFERROR(VLOOKUP(VALUE(I4157),'PC Mapping'!A:F,6,),"")</f>
        <v>10720</v>
      </c>
      <c r="AH4157" s="13" t="str">
        <f>VLOOKUP(AG4157,'PC Mapping'!L:M,2,)</f>
        <v>All Other Sewer</v>
      </c>
    </row>
    <row r="4158" spans="1:34" x14ac:dyDescent="0.2">
      <c r="A4158" t="s">
        <v>18707</v>
      </c>
      <c r="B4158" t="s">
        <v>18708</v>
      </c>
      <c r="C4158" t="s">
        <v>4519</v>
      </c>
      <c r="D4158" t="s">
        <v>4520</v>
      </c>
      <c r="E4158" s="3">
        <v>45825</v>
      </c>
      <c r="F4158" t="s">
        <v>44</v>
      </c>
      <c r="G4158" t="s">
        <v>3742</v>
      </c>
      <c r="H4158" t="s">
        <v>3716</v>
      </c>
      <c r="I4158" t="s">
        <v>4534</v>
      </c>
      <c r="J4158" t="s">
        <v>4522</v>
      </c>
      <c r="K4158" s="2">
        <v>-8.1</v>
      </c>
      <c r="L4158" t="s">
        <v>44</v>
      </c>
      <c r="M4158" s="2">
        <v>-8.1</v>
      </c>
      <c r="N4158" t="s">
        <v>4523</v>
      </c>
      <c r="O4158" t="s">
        <v>4524</v>
      </c>
      <c r="P4158" t="s">
        <v>11501</v>
      </c>
      <c r="Q4158" t="s">
        <v>18709</v>
      </c>
      <c r="R4158" t="s">
        <v>44</v>
      </c>
      <c r="S4158" t="s">
        <v>4527</v>
      </c>
      <c r="T4158" s="3">
        <v>45825</v>
      </c>
      <c r="U4158" s="3">
        <v>45826</v>
      </c>
      <c r="V4158" s="2">
        <v>0</v>
      </c>
      <c r="W4158" t="s">
        <v>44</v>
      </c>
      <c r="X4158" t="s">
        <v>44</v>
      </c>
      <c r="Y4158" t="s">
        <v>11503</v>
      </c>
      <c r="Z4158" t="s">
        <v>560</v>
      </c>
      <c r="AA4158" t="s">
        <v>4529</v>
      </c>
      <c r="AB4158" t="s">
        <v>4530</v>
      </c>
      <c r="AC4158" t="s">
        <v>89</v>
      </c>
      <c r="AD4158" t="str">
        <f t="shared" si="64"/>
        <v>10-60</v>
      </c>
      <c r="AE4158" t="str">
        <f>VLOOKUP(AD4158,'Main_Sub Desc'!C:D,2,)</f>
        <v>LPC from invoicing</v>
      </c>
      <c r="AF4158" t="str">
        <f>VLOOKUP(VALUE(H4158),'Main_Sub Desc'!F:G,2,)</f>
        <v>Wst Rev Late Payment</v>
      </c>
      <c r="AG4158">
        <f>IFERROR(VLOOKUP(VALUE(I4158),'PC Mapping'!A:F,6,),"")</f>
        <v>10514</v>
      </c>
      <c r="AH4158" s="13" t="str">
        <f>VLOOKUP(AG4158,'PC Mapping'!L:M,2,)</f>
        <v>Bolivar Sewer</v>
      </c>
    </row>
    <row r="4159" spans="1:34" x14ac:dyDescent="0.2">
      <c r="A4159" t="s">
        <v>18707</v>
      </c>
      <c r="B4159" t="s">
        <v>18708</v>
      </c>
      <c r="C4159" t="s">
        <v>4519</v>
      </c>
      <c r="D4159" t="s">
        <v>4520</v>
      </c>
      <c r="E4159" s="3">
        <v>45825</v>
      </c>
      <c r="F4159" t="s">
        <v>44</v>
      </c>
      <c r="G4159" t="s">
        <v>3742</v>
      </c>
      <c r="H4159" t="s">
        <v>3722</v>
      </c>
      <c r="I4159" t="s">
        <v>4538</v>
      </c>
      <c r="J4159" t="s">
        <v>4522</v>
      </c>
      <c r="K4159" s="2">
        <v>-5</v>
      </c>
      <c r="L4159" t="s">
        <v>44</v>
      </c>
      <c r="M4159" s="2">
        <v>-5</v>
      </c>
      <c r="N4159" t="s">
        <v>4523</v>
      </c>
      <c r="O4159" t="s">
        <v>4524</v>
      </c>
      <c r="P4159" t="s">
        <v>11501</v>
      </c>
      <c r="Q4159" t="s">
        <v>18710</v>
      </c>
      <c r="R4159" t="s">
        <v>44</v>
      </c>
      <c r="S4159" t="s">
        <v>4527</v>
      </c>
      <c r="T4159" s="3">
        <v>45825</v>
      </c>
      <c r="U4159" s="3">
        <v>45826</v>
      </c>
      <c r="V4159" s="2">
        <v>0</v>
      </c>
      <c r="W4159" t="s">
        <v>44</v>
      </c>
      <c r="X4159" t="s">
        <v>44</v>
      </c>
      <c r="Y4159" t="s">
        <v>11505</v>
      </c>
      <c r="Z4159" t="s">
        <v>560</v>
      </c>
      <c r="AA4159" t="s">
        <v>4529</v>
      </c>
      <c r="AB4159" t="s">
        <v>4530</v>
      </c>
      <c r="AC4159" t="s">
        <v>89</v>
      </c>
      <c r="AD4159" t="str">
        <f t="shared" si="64"/>
        <v>10-60</v>
      </c>
      <c r="AE4159" t="str">
        <f>VLOOKUP(AD4159,'Main_Sub Desc'!C:D,2,)</f>
        <v>LPC from invoicing</v>
      </c>
      <c r="AF4159" t="str">
        <f>VLOOKUP(VALUE(H4159),'Main_Sub Desc'!F:G,2,)</f>
        <v>Wtr Rev Late Payment</v>
      </c>
      <c r="AG4159">
        <f>IFERROR(VLOOKUP(VALUE(I4159),'PC Mapping'!A:F,6,),"")</f>
        <v>10469</v>
      </c>
      <c r="AH4159" s="13" t="str">
        <f>VLOOKUP(AG4159,'PC Mapping'!L:M,2,)</f>
        <v>Bolivar Water</v>
      </c>
    </row>
    <row r="4160" spans="1:34" x14ac:dyDescent="0.2">
      <c r="A4160" t="s">
        <v>18711</v>
      </c>
      <c r="B4160" t="s">
        <v>18708</v>
      </c>
      <c r="C4160" t="s">
        <v>4519</v>
      </c>
      <c r="D4160" t="s">
        <v>4520</v>
      </c>
      <c r="E4160" s="3">
        <v>45825</v>
      </c>
      <c r="F4160" t="s">
        <v>44</v>
      </c>
      <c r="G4160" t="s">
        <v>3742</v>
      </c>
      <c r="H4160" t="s">
        <v>3716</v>
      </c>
      <c r="I4160" t="s">
        <v>4534</v>
      </c>
      <c r="J4160" t="s">
        <v>4522</v>
      </c>
      <c r="K4160" s="2">
        <v>-26.54</v>
      </c>
      <c r="L4160" t="s">
        <v>44</v>
      </c>
      <c r="M4160" s="2">
        <v>-26.54</v>
      </c>
      <c r="N4160" t="s">
        <v>4523</v>
      </c>
      <c r="O4160" t="s">
        <v>4524</v>
      </c>
      <c r="P4160" t="s">
        <v>18712</v>
      </c>
      <c r="Q4160" t="s">
        <v>18713</v>
      </c>
      <c r="R4160" t="s">
        <v>44</v>
      </c>
      <c r="S4160" t="s">
        <v>4527</v>
      </c>
      <c r="T4160" s="3">
        <v>45825</v>
      </c>
      <c r="U4160" s="3">
        <v>45826</v>
      </c>
      <c r="V4160" s="2">
        <v>0</v>
      </c>
      <c r="W4160" t="s">
        <v>44</v>
      </c>
      <c r="X4160" t="s">
        <v>44</v>
      </c>
      <c r="Y4160" t="s">
        <v>18714</v>
      </c>
      <c r="Z4160" t="s">
        <v>733</v>
      </c>
      <c r="AA4160" t="s">
        <v>4529</v>
      </c>
      <c r="AB4160" t="s">
        <v>4530</v>
      </c>
      <c r="AC4160" t="s">
        <v>89</v>
      </c>
      <c r="AD4160" t="str">
        <f t="shared" si="64"/>
        <v>10-60</v>
      </c>
      <c r="AE4160" t="str">
        <f>VLOOKUP(AD4160,'Main_Sub Desc'!C:D,2,)</f>
        <v>LPC from invoicing</v>
      </c>
      <c r="AF4160" t="str">
        <f>VLOOKUP(VALUE(H4160),'Main_Sub Desc'!F:G,2,)</f>
        <v>Wst Rev Late Payment</v>
      </c>
      <c r="AG4160">
        <f>IFERROR(VLOOKUP(VALUE(I4160),'PC Mapping'!A:F,6,),"")</f>
        <v>10514</v>
      </c>
      <c r="AH4160" s="13" t="str">
        <f>VLOOKUP(AG4160,'PC Mapping'!L:M,2,)</f>
        <v>Bolivar Sewer</v>
      </c>
    </row>
    <row r="4161" spans="1:34" x14ac:dyDescent="0.2">
      <c r="A4161" t="s">
        <v>18711</v>
      </c>
      <c r="B4161" t="s">
        <v>18708</v>
      </c>
      <c r="C4161" t="s">
        <v>4519</v>
      </c>
      <c r="D4161" t="s">
        <v>4520</v>
      </c>
      <c r="E4161" s="3">
        <v>45825</v>
      </c>
      <c r="F4161" t="s">
        <v>44</v>
      </c>
      <c r="G4161" t="s">
        <v>3742</v>
      </c>
      <c r="H4161" t="s">
        <v>3722</v>
      </c>
      <c r="I4161" t="s">
        <v>4538</v>
      </c>
      <c r="J4161" t="s">
        <v>4522</v>
      </c>
      <c r="K4161" s="2">
        <v>-19.12</v>
      </c>
      <c r="L4161" t="s">
        <v>44</v>
      </c>
      <c r="M4161" s="2">
        <v>-19.12</v>
      </c>
      <c r="N4161" t="s">
        <v>4523</v>
      </c>
      <c r="O4161" t="s">
        <v>4524</v>
      </c>
      <c r="P4161" t="s">
        <v>18712</v>
      </c>
      <c r="Q4161" t="s">
        <v>18715</v>
      </c>
      <c r="R4161" t="s">
        <v>44</v>
      </c>
      <c r="S4161" t="s">
        <v>4527</v>
      </c>
      <c r="T4161" s="3">
        <v>45825</v>
      </c>
      <c r="U4161" s="3">
        <v>45826</v>
      </c>
      <c r="V4161" s="2">
        <v>0</v>
      </c>
      <c r="W4161" t="s">
        <v>44</v>
      </c>
      <c r="X4161" t="s">
        <v>44</v>
      </c>
      <c r="Y4161" t="s">
        <v>18716</v>
      </c>
      <c r="Z4161" t="s">
        <v>733</v>
      </c>
      <c r="AA4161" t="s">
        <v>4529</v>
      </c>
      <c r="AB4161" t="s">
        <v>4530</v>
      </c>
      <c r="AC4161" t="s">
        <v>89</v>
      </c>
      <c r="AD4161" t="str">
        <f t="shared" si="64"/>
        <v>10-60</v>
      </c>
      <c r="AE4161" t="str">
        <f>VLOOKUP(AD4161,'Main_Sub Desc'!C:D,2,)</f>
        <v>LPC from invoicing</v>
      </c>
      <c r="AF4161" t="str">
        <f>VLOOKUP(VALUE(H4161),'Main_Sub Desc'!F:G,2,)</f>
        <v>Wtr Rev Late Payment</v>
      </c>
      <c r="AG4161">
        <f>IFERROR(VLOOKUP(VALUE(I4161),'PC Mapping'!A:F,6,),"")</f>
        <v>10469</v>
      </c>
      <c r="AH4161" s="13" t="str">
        <f>VLOOKUP(AG4161,'PC Mapping'!L:M,2,)</f>
        <v>Bolivar Water</v>
      </c>
    </row>
    <row r="4162" spans="1:34" x14ac:dyDescent="0.2">
      <c r="A4162" t="s">
        <v>18717</v>
      </c>
      <c r="B4162" t="s">
        <v>18708</v>
      </c>
      <c r="C4162" t="s">
        <v>4519</v>
      </c>
      <c r="D4162" t="s">
        <v>4520</v>
      </c>
      <c r="E4162" s="3">
        <v>45825</v>
      </c>
      <c r="F4162" t="s">
        <v>44</v>
      </c>
      <c r="G4162" t="s">
        <v>3742</v>
      </c>
      <c r="H4162" t="s">
        <v>3716</v>
      </c>
      <c r="I4162" t="s">
        <v>4708</v>
      </c>
      <c r="J4162" t="s">
        <v>4522</v>
      </c>
      <c r="K4162" s="2">
        <v>-5</v>
      </c>
      <c r="L4162" t="s">
        <v>44</v>
      </c>
      <c r="M4162" s="2">
        <v>-5</v>
      </c>
      <c r="N4162" t="s">
        <v>4523</v>
      </c>
      <c r="O4162" t="s">
        <v>4524</v>
      </c>
      <c r="P4162" t="s">
        <v>18718</v>
      </c>
      <c r="Q4162" t="s">
        <v>18719</v>
      </c>
      <c r="R4162" t="s">
        <v>44</v>
      </c>
      <c r="S4162" t="s">
        <v>4527</v>
      </c>
      <c r="T4162" s="3">
        <v>45825</v>
      </c>
      <c r="U4162" s="3">
        <v>45826</v>
      </c>
      <c r="V4162" s="2">
        <v>0</v>
      </c>
      <c r="W4162" t="s">
        <v>44</v>
      </c>
      <c r="X4162" t="s">
        <v>44</v>
      </c>
      <c r="Y4162" t="s">
        <v>18720</v>
      </c>
      <c r="Z4162" t="s">
        <v>3604</v>
      </c>
      <c r="AA4162" t="s">
        <v>4529</v>
      </c>
      <c r="AB4162" t="s">
        <v>4530</v>
      </c>
      <c r="AC4162" t="s">
        <v>89</v>
      </c>
      <c r="AD4162" t="str">
        <f t="shared" si="64"/>
        <v>10-60</v>
      </c>
      <c r="AE4162" t="str">
        <f>VLOOKUP(AD4162,'Main_Sub Desc'!C:D,2,)</f>
        <v>LPC from invoicing</v>
      </c>
      <c r="AF4162" t="str">
        <f>VLOOKUP(VALUE(H4162),'Main_Sub Desc'!F:G,2,)</f>
        <v>Wst Rev Late Payment</v>
      </c>
      <c r="AG4162">
        <f>IFERROR(VLOOKUP(VALUE(I4162),'PC Mapping'!A:F,6,),"")</f>
        <v>10720</v>
      </c>
      <c r="AH4162" s="13" t="str">
        <f>VLOOKUP(AG4162,'PC Mapping'!L:M,2,)</f>
        <v>All Other Sewer</v>
      </c>
    </row>
    <row r="4163" spans="1:34" x14ac:dyDescent="0.2">
      <c r="A4163" t="s">
        <v>18721</v>
      </c>
      <c r="B4163" t="s">
        <v>18695</v>
      </c>
      <c r="C4163" t="s">
        <v>4519</v>
      </c>
      <c r="D4163" t="s">
        <v>4520</v>
      </c>
      <c r="E4163" s="3">
        <v>45825</v>
      </c>
      <c r="F4163" t="s">
        <v>44</v>
      </c>
      <c r="G4163" t="s">
        <v>3742</v>
      </c>
      <c r="H4163" t="s">
        <v>3716</v>
      </c>
      <c r="I4163" t="s">
        <v>4534</v>
      </c>
      <c r="J4163" t="s">
        <v>4522</v>
      </c>
      <c r="K4163" s="2">
        <v>-5</v>
      </c>
      <c r="L4163" t="s">
        <v>44</v>
      </c>
      <c r="M4163" s="2">
        <v>-5</v>
      </c>
      <c r="N4163" t="s">
        <v>4523</v>
      </c>
      <c r="O4163" t="s">
        <v>4524</v>
      </c>
      <c r="P4163" t="s">
        <v>18722</v>
      </c>
      <c r="Q4163" t="s">
        <v>18723</v>
      </c>
      <c r="R4163" t="s">
        <v>44</v>
      </c>
      <c r="S4163" t="s">
        <v>4527</v>
      </c>
      <c r="T4163" s="3">
        <v>45825</v>
      </c>
      <c r="U4163" s="3">
        <v>45826</v>
      </c>
      <c r="V4163" s="2">
        <v>0</v>
      </c>
      <c r="W4163" t="s">
        <v>44</v>
      </c>
      <c r="X4163" t="s">
        <v>44</v>
      </c>
      <c r="Y4163" t="s">
        <v>18724</v>
      </c>
      <c r="Z4163" t="s">
        <v>383</v>
      </c>
      <c r="AA4163" t="s">
        <v>4529</v>
      </c>
      <c r="AB4163" t="s">
        <v>4530</v>
      </c>
      <c r="AC4163" t="s">
        <v>89</v>
      </c>
      <c r="AD4163" t="str">
        <f t="shared" si="64"/>
        <v>10-60</v>
      </c>
      <c r="AE4163" t="str">
        <f>VLOOKUP(AD4163,'Main_Sub Desc'!C:D,2,)</f>
        <v>LPC from invoicing</v>
      </c>
      <c r="AF4163" t="str">
        <f>VLOOKUP(VALUE(H4163),'Main_Sub Desc'!F:G,2,)</f>
        <v>Wst Rev Late Payment</v>
      </c>
      <c r="AG4163">
        <f>IFERROR(VLOOKUP(VALUE(I4163),'PC Mapping'!A:F,6,),"")</f>
        <v>10514</v>
      </c>
      <c r="AH4163" s="13" t="str">
        <f>VLOOKUP(AG4163,'PC Mapping'!L:M,2,)</f>
        <v>Bolivar Sewer</v>
      </c>
    </row>
    <row r="4164" spans="1:34" x14ac:dyDescent="0.2">
      <c r="A4164" t="s">
        <v>18721</v>
      </c>
      <c r="B4164" t="s">
        <v>18695</v>
      </c>
      <c r="C4164" t="s">
        <v>4519</v>
      </c>
      <c r="D4164" t="s">
        <v>4520</v>
      </c>
      <c r="E4164" s="3">
        <v>45825</v>
      </c>
      <c r="F4164" t="s">
        <v>44</v>
      </c>
      <c r="G4164" t="s">
        <v>3742</v>
      </c>
      <c r="H4164" t="s">
        <v>3722</v>
      </c>
      <c r="I4164" t="s">
        <v>4538</v>
      </c>
      <c r="J4164" t="s">
        <v>4522</v>
      </c>
      <c r="K4164" s="2">
        <v>-5</v>
      </c>
      <c r="L4164" t="s">
        <v>44</v>
      </c>
      <c r="M4164" s="2">
        <v>-5</v>
      </c>
      <c r="N4164" t="s">
        <v>4523</v>
      </c>
      <c r="O4164" t="s">
        <v>4524</v>
      </c>
      <c r="P4164" t="s">
        <v>18722</v>
      </c>
      <c r="Q4164" t="s">
        <v>18725</v>
      </c>
      <c r="R4164" t="s">
        <v>44</v>
      </c>
      <c r="S4164" t="s">
        <v>4527</v>
      </c>
      <c r="T4164" s="3">
        <v>45825</v>
      </c>
      <c r="U4164" s="3">
        <v>45826</v>
      </c>
      <c r="V4164" s="2">
        <v>0</v>
      </c>
      <c r="W4164" t="s">
        <v>44</v>
      </c>
      <c r="X4164" t="s">
        <v>44</v>
      </c>
      <c r="Y4164" t="s">
        <v>18726</v>
      </c>
      <c r="Z4164" t="s">
        <v>383</v>
      </c>
      <c r="AA4164" t="s">
        <v>4529</v>
      </c>
      <c r="AB4164" t="s">
        <v>4530</v>
      </c>
      <c r="AC4164" t="s">
        <v>89</v>
      </c>
      <c r="AD4164" t="str">
        <f t="shared" ref="AD4164:AD4227" si="65">CONCATENATE(VALUE(AA4164),"-",VALUE(AB4164))</f>
        <v>10-60</v>
      </c>
      <c r="AE4164" t="str">
        <f>VLOOKUP(AD4164,'Main_Sub Desc'!C:D,2,)</f>
        <v>LPC from invoicing</v>
      </c>
      <c r="AF4164" t="str">
        <f>VLOOKUP(VALUE(H4164),'Main_Sub Desc'!F:G,2,)</f>
        <v>Wtr Rev Late Payment</v>
      </c>
      <c r="AG4164">
        <f>IFERROR(VLOOKUP(VALUE(I4164),'PC Mapping'!A:F,6,),"")</f>
        <v>10469</v>
      </c>
      <c r="AH4164" s="13" t="str">
        <f>VLOOKUP(AG4164,'PC Mapping'!L:M,2,)</f>
        <v>Bolivar Water</v>
      </c>
    </row>
    <row r="4165" spans="1:34" x14ac:dyDescent="0.2">
      <c r="A4165" t="s">
        <v>18727</v>
      </c>
      <c r="B4165" t="s">
        <v>18703</v>
      </c>
      <c r="C4165" t="s">
        <v>4519</v>
      </c>
      <c r="D4165" t="s">
        <v>4520</v>
      </c>
      <c r="E4165" s="3">
        <v>45825</v>
      </c>
      <c r="F4165" t="s">
        <v>44</v>
      </c>
      <c r="G4165" t="s">
        <v>3742</v>
      </c>
      <c r="H4165" t="s">
        <v>3722</v>
      </c>
      <c r="I4165" t="s">
        <v>3752</v>
      </c>
      <c r="J4165" t="s">
        <v>4522</v>
      </c>
      <c r="K4165" s="2">
        <v>-5</v>
      </c>
      <c r="L4165" t="s">
        <v>44</v>
      </c>
      <c r="M4165" s="2">
        <v>-5</v>
      </c>
      <c r="N4165" t="s">
        <v>4523</v>
      </c>
      <c r="O4165" t="s">
        <v>4524</v>
      </c>
      <c r="P4165" t="s">
        <v>18728</v>
      </c>
      <c r="Q4165" t="s">
        <v>18729</v>
      </c>
      <c r="R4165" t="s">
        <v>44</v>
      </c>
      <c r="S4165" t="s">
        <v>4527</v>
      </c>
      <c r="T4165" s="3">
        <v>45825</v>
      </c>
      <c r="U4165" s="3">
        <v>45826</v>
      </c>
      <c r="V4165" s="2">
        <v>0</v>
      </c>
      <c r="W4165" t="s">
        <v>44</v>
      </c>
      <c r="X4165" t="s">
        <v>44</v>
      </c>
      <c r="Y4165" t="s">
        <v>18730</v>
      </c>
      <c r="Z4165" t="s">
        <v>2136</v>
      </c>
      <c r="AA4165" t="s">
        <v>4529</v>
      </c>
      <c r="AB4165" t="s">
        <v>4530</v>
      </c>
      <c r="AC4165" t="s">
        <v>89</v>
      </c>
      <c r="AD4165" t="str">
        <f t="shared" si="65"/>
        <v>10-60</v>
      </c>
      <c r="AE4165" t="str">
        <f>VLOOKUP(AD4165,'Main_Sub Desc'!C:D,2,)</f>
        <v>LPC from invoicing</v>
      </c>
      <c r="AF4165" t="str">
        <f>VLOOKUP(VALUE(H4165),'Main_Sub Desc'!F:G,2,)</f>
        <v>Wtr Rev Late Payment</v>
      </c>
      <c r="AG4165">
        <f>IFERROR(VLOOKUP(VALUE(I4165),'PC Mapping'!A:F,6,),"")</f>
        <v>10719</v>
      </c>
      <c r="AH4165" s="13" t="str">
        <f>VLOOKUP(AG4165,'PC Mapping'!L:M,2,)</f>
        <v>All Other Water</v>
      </c>
    </row>
    <row r="4166" spans="1:34" x14ac:dyDescent="0.2">
      <c r="A4166" t="s">
        <v>18731</v>
      </c>
      <c r="B4166" t="s">
        <v>18708</v>
      </c>
      <c r="C4166" t="s">
        <v>4519</v>
      </c>
      <c r="D4166" t="s">
        <v>4520</v>
      </c>
      <c r="E4166" s="3">
        <v>45825</v>
      </c>
      <c r="F4166" t="s">
        <v>44</v>
      </c>
      <c r="G4166" t="s">
        <v>3742</v>
      </c>
      <c r="H4166" t="s">
        <v>3722</v>
      </c>
      <c r="I4166" t="s">
        <v>3752</v>
      </c>
      <c r="J4166" t="s">
        <v>4522</v>
      </c>
      <c r="K4166" s="2">
        <v>-29.87</v>
      </c>
      <c r="L4166" t="s">
        <v>44</v>
      </c>
      <c r="M4166" s="2">
        <v>-29.87</v>
      </c>
      <c r="N4166" t="s">
        <v>4523</v>
      </c>
      <c r="O4166" t="s">
        <v>4524</v>
      </c>
      <c r="P4166" t="s">
        <v>18732</v>
      </c>
      <c r="Q4166" t="s">
        <v>18733</v>
      </c>
      <c r="R4166" t="s">
        <v>44</v>
      </c>
      <c r="S4166" t="s">
        <v>4527</v>
      </c>
      <c r="T4166" s="3">
        <v>45825</v>
      </c>
      <c r="U4166" s="3">
        <v>45826</v>
      </c>
      <c r="V4166" s="2">
        <v>0</v>
      </c>
      <c r="W4166" t="s">
        <v>44</v>
      </c>
      <c r="X4166" t="s">
        <v>44</v>
      </c>
      <c r="Y4166" t="s">
        <v>18734</v>
      </c>
      <c r="Z4166" t="s">
        <v>2292</v>
      </c>
      <c r="AA4166" t="s">
        <v>4529</v>
      </c>
      <c r="AB4166" t="s">
        <v>4530</v>
      </c>
      <c r="AC4166" t="s">
        <v>99</v>
      </c>
      <c r="AD4166" t="str">
        <f t="shared" si="65"/>
        <v>10-60</v>
      </c>
      <c r="AE4166" t="str">
        <f>VLOOKUP(AD4166,'Main_Sub Desc'!C:D,2,)</f>
        <v>LPC from invoicing</v>
      </c>
      <c r="AF4166" t="str">
        <f>VLOOKUP(VALUE(H4166),'Main_Sub Desc'!F:G,2,)</f>
        <v>Wtr Rev Late Payment</v>
      </c>
      <c r="AG4166">
        <f>IFERROR(VLOOKUP(VALUE(I4166),'PC Mapping'!A:F,6,),"")</f>
        <v>10719</v>
      </c>
      <c r="AH4166" s="13" t="str">
        <f>VLOOKUP(AG4166,'PC Mapping'!L:M,2,)</f>
        <v>All Other Water</v>
      </c>
    </row>
    <row r="4167" spans="1:34" x14ac:dyDescent="0.2">
      <c r="A4167" t="s">
        <v>18735</v>
      </c>
      <c r="B4167" t="s">
        <v>18736</v>
      </c>
      <c r="C4167" t="s">
        <v>4519</v>
      </c>
      <c r="D4167" t="s">
        <v>4520</v>
      </c>
      <c r="E4167" s="3">
        <v>45826</v>
      </c>
      <c r="F4167" t="s">
        <v>44</v>
      </c>
      <c r="G4167" t="s">
        <v>3742</v>
      </c>
      <c r="H4167" t="s">
        <v>3722</v>
      </c>
      <c r="I4167" t="s">
        <v>3752</v>
      </c>
      <c r="J4167" t="s">
        <v>4522</v>
      </c>
      <c r="K4167" s="2">
        <v>-8.4600000000000009</v>
      </c>
      <c r="L4167" t="s">
        <v>44</v>
      </c>
      <c r="M4167" s="2">
        <v>-8.4600000000000009</v>
      </c>
      <c r="N4167" t="s">
        <v>4523</v>
      </c>
      <c r="O4167" t="s">
        <v>4524</v>
      </c>
      <c r="P4167" t="s">
        <v>7403</v>
      </c>
      <c r="Q4167" t="s">
        <v>18737</v>
      </c>
      <c r="R4167" t="s">
        <v>44</v>
      </c>
      <c r="S4167" t="s">
        <v>4527</v>
      </c>
      <c r="T4167" s="3">
        <v>45826</v>
      </c>
      <c r="U4167" s="3">
        <v>45827</v>
      </c>
      <c r="V4167" s="2">
        <v>0</v>
      </c>
      <c r="W4167" t="s">
        <v>44</v>
      </c>
      <c r="X4167" t="s">
        <v>44</v>
      </c>
      <c r="Y4167" t="s">
        <v>18738</v>
      </c>
      <c r="Z4167" t="s">
        <v>2352</v>
      </c>
      <c r="AA4167" t="s">
        <v>4529</v>
      </c>
      <c r="AB4167" t="s">
        <v>4530</v>
      </c>
      <c r="AC4167" t="s">
        <v>89</v>
      </c>
      <c r="AD4167" t="str">
        <f t="shared" si="65"/>
        <v>10-60</v>
      </c>
      <c r="AE4167" t="str">
        <f>VLOOKUP(AD4167,'Main_Sub Desc'!C:D,2,)</f>
        <v>LPC from invoicing</v>
      </c>
      <c r="AF4167" t="str">
        <f>VLOOKUP(VALUE(H4167),'Main_Sub Desc'!F:G,2,)</f>
        <v>Wtr Rev Late Payment</v>
      </c>
      <c r="AG4167">
        <f>IFERROR(VLOOKUP(VALUE(I4167),'PC Mapping'!A:F,6,),"")</f>
        <v>10719</v>
      </c>
      <c r="AH4167" s="13" t="str">
        <f>VLOOKUP(AG4167,'PC Mapping'!L:M,2,)</f>
        <v>All Other Water</v>
      </c>
    </row>
    <row r="4168" spans="1:34" x14ac:dyDescent="0.2">
      <c r="A4168" t="s">
        <v>18739</v>
      </c>
      <c r="B4168" t="s">
        <v>18736</v>
      </c>
      <c r="C4168" t="s">
        <v>4519</v>
      </c>
      <c r="D4168" t="s">
        <v>4520</v>
      </c>
      <c r="E4168" s="3">
        <v>45826</v>
      </c>
      <c r="F4168" t="s">
        <v>44</v>
      </c>
      <c r="G4168" t="s">
        <v>3742</v>
      </c>
      <c r="H4168" t="s">
        <v>3722</v>
      </c>
      <c r="I4168" t="s">
        <v>3752</v>
      </c>
      <c r="J4168" t="s">
        <v>4522</v>
      </c>
      <c r="K4168" s="2">
        <v>-5</v>
      </c>
      <c r="L4168" t="s">
        <v>44</v>
      </c>
      <c r="M4168" s="2">
        <v>-5</v>
      </c>
      <c r="N4168" t="s">
        <v>4523</v>
      </c>
      <c r="O4168" t="s">
        <v>4524</v>
      </c>
      <c r="P4168" t="s">
        <v>18740</v>
      </c>
      <c r="Q4168" t="s">
        <v>18741</v>
      </c>
      <c r="R4168" t="s">
        <v>44</v>
      </c>
      <c r="S4168" t="s">
        <v>4527</v>
      </c>
      <c r="T4168" s="3">
        <v>45826</v>
      </c>
      <c r="U4168" s="3">
        <v>45827</v>
      </c>
      <c r="V4168" s="2">
        <v>0</v>
      </c>
      <c r="W4168" t="s">
        <v>44</v>
      </c>
      <c r="X4168" t="s">
        <v>44</v>
      </c>
      <c r="Y4168" t="s">
        <v>18742</v>
      </c>
      <c r="Z4168" t="s">
        <v>18743</v>
      </c>
      <c r="AA4168" t="s">
        <v>4529</v>
      </c>
      <c r="AB4168" t="s">
        <v>4530</v>
      </c>
      <c r="AC4168" t="s">
        <v>89</v>
      </c>
      <c r="AD4168" t="str">
        <f t="shared" si="65"/>
        <v>10-60</v>
      </c>
      <c r="AE4168" t="str">
        <f>VLOOKUP(AD4168,'Main_Sub Desc'!C:D,2,)</f>
        <v>LPC from invoicing</v>
      </c>
      <c r="AF4168" t="str">
        <f>VLOOKUP(VALUE(H4168),'Main_Sub Desc'!F:G,2,)</f>
        <v>Wtr Rev Late Payment</v>
      </c>
      <c r="AG4168">
        <f>IFERROR(VLOOKUP(VALUE(I4168),'PC Mapping'!A:F,6,),"")</f>
        <v>10719</v>
      </c>
      <c r="AH4168" s="13" t="str">
        <f>VLOOKUP(AG4168,'PC Mapping'!L:M,2,)</f>
        <v>All Other Water</v>
      </c>
    </row>
    <row r="4169" spans="1:34" x14ac:dyDescent="0.2">
      <c r="A4169" t="s">
        <v>18744</v>
      </c>
      <c r="B4169" t="s">
        <v>18736</v>
      </c>
      <c r="C4169" t="s">
        <v>4519</v>
      </c>
      <c r="D4169" t="s">
        <v>4520</v>
      </c>
      <c r="E4169" s="3">
        <v>45826</v>
      </c>
      <c r="F4169" t="s">
        <v>44</v>
      </c>
      <c r="G4169" t="s">
        <v>3742</v>
      </c>
      <c r="H4169" t="s">
        <v>3722</v>
      </c>
      <c r="I4169" t="s">
        <v>3752</v>
      </c>
      <c r="J4169" t="s">
        <v>4522</v>
      </c>
      <c r="K4169" s="2">
        <v>-5</v>
      </c>
      <c r="L4169" t="s">
        <v>44</v>
      </c>
      <c r="M4169" s="2">
        <v>-5</v>
      </c>
      <c r="N4169" t="s">
        <v>4523</v>
      </c>
      <c r="O4169" t="s">
        <v>4524</v>
      </c>
      <c r="P4169" t="s">
        <v>16913</v>
      </c>
      <c r="Q4169" t="s">
        <v>18745</v>
      </c>
      <c r="R4169" t="s">
        <v>44</v>
      </c>
      <c r="S4169" t="s">
        <v>4527</v>
      </c>
      <c r="T4169" s="3">
        <v>45826</v>
      </c>
      <c r="U4169" s="3">
        <v>45827</v>
      </c>
      <c r="V4169" s="2">
        <v>0</v>
      </c>
      <c r="W4169" t="s">
        <v>44</v>
      </c>
      <c r="X4169" t="s">
        <v>44</v>
      </c>
      <c r="Y4169" t="s">
        <v>18746</v>
      </c>
      <c r="Z4169" t="s">
        <v>2038</v>
      </c>
      <c r="AA4169" t="s">
        <v>4529</v>
      </c>
      <c r="AB4169" t="s">
        <v>4530</v>
      </c>
      <c r="AC4169" t="s">
        <v>89</v>
      </c>
      <c r="AD4169" t="str">
        <f t="shared" si="65"/>
        <v>10-60</v>
      </c>
      <c r="AE4169" t="str">
        <f>VLOOKUP(AD4169,'Main_Sub Desc'!C:D,2,)</f>
        <v>LPC from invoicing</v>
      </c>
      <c r="AF4169" t="str">
        <f>VLOOKUP(VALUE(H4169),'Main_Sub Desc'!F:G,2,)</f>
        <v>Wtr Rev Late Payment</v>
      </c>
      <c r="AG4169">
        <f>IFERROR(VLOOKUP(VALUE(I4169),'PC Mapping'!A:F,6,),"")</f>
        <v>10719</v>
      </c>
      <c r="AH4169" s="13" t="str">
        <f>VLOOKUP(AG4169,'PC Mapping'!L:M,2,)</f>
        <v>All Other Water</v>
      </c>
    </row>
    <row r="4170" spans="1:34" x14ac:dyDescent="0.2">
      <c r="A4170" t="s">
        <v>18747</v>
      </c>
      <c r="B4170" t="s">
        <v>18736</v>
      </c>
      <c r="C4170" t="s">
        <v>4519</v>
      </c>
      <c r="D4170" t="s">
        <v>4520</v>
      </c>
      <c r="E4170" s="3">
        <v>45826</v>
      </c>
      <c r="F4170" t="s">
        <v>44</v>
      </c>
      <c r="G4170" t="s">
        <v>3742</v>
      </c>
      <c r="H4170" t="s">
        <v>3716</v>
      </c>
      <c r="I4170" t="s">
        <v>4534</v>
      </c>
      <c r="J4170" t="s">
        <v>4522</v>
      </c>
      <c r="K4170" s="2">
        <v>-5</v>
      </c>
      <c r="L4170" t="s">
        <v>44</v>
      </c>
      <c r="M4170" s="2">
        <v>-5</v>
      </c>
      <c r="N4170" t="s">
        <v>4523</v>
      </c>
      <c r="O4170" t="s">
        <v>4524</v>
      </c>
      <c r="P4170" t="s">
        <v>18748</v>
      </c>
      <c r="Q4170" t="s">
        <v>18749</v>
      </c>
      <c r="R4170" t="s">
        <v>44</v>
      </c>
      <c r="S4170" t="s">
        <v>4527</v>
      </c>
      <c r="T4170" s="3">
        <v>45826</v>
      </c>
      <c r="U4170" s="3">
        <v>45827</v>
      </c>
      <c r="V4170" s="2">
        <v>0</v>
      </c>
      <c r="W4170" t="s">
        <v>44</v>
      </c>
      <c r="X4170" t="s">
        <v>44</v>
      </c>
      <c r="Y4170" t="s">
        <v>18750</v>
      </c>
      <c r="Z4170" t="s">
        <v>1223</v>
      </c>
      <c r="AA4170" t="s">
        <v>4529</v>
      </c>
      <c r="AB4170" t="s">
        <v>4530</v>
      </c>
      <c r="AC4170" t="s">
        <v>89</v>
      </c>
      <c r="AD4170" t="str">
        <f t="shared" si="65"/>
        <v>10-60</v>
      </c>
      <c r="AE4170" t="str">
        <f>VLOOKUP(AD4170,'Main_Sub Desc'!C:D,2,)</f>
        <v>LPC from invoicing</v>
      </c>
      <c r="AF4170" t="str">
        <f>VLOOKUP(VALUE(H4170),'Main_Sub Desc'!F:G,2,)</f>
        <v>Wst Rev Late Payment</v>
      </c>
      <c r="AG4170">
        <f>IFERROR(VLOOKUP(VALUE(I4170),'PC Mapping'!A:F,6,),"")</f>
        <v>10514</v>
      </c>
      <c r="AH4170" s="13" t="str">
        <f>VLOOKUP(AG4170,'PC Mapping'!L:M,2,)</f>
        <v>Bolivar Sewer</v>
      </c>
    </row>
    <row r="4171" spans="1:34" x14ac:dyDescent="0.2">
      <c r="A4171" t="s">
        <v>18747</v>
      </c>
      <c r="B4171" t="s">
        <v>18736</v>
      </c>
      <c r="C4171" t="s">
        <v>4519</v>
      </c>
      <c r="D4171" t="s">
        <v>4520</v>
      </c>
      <c r="E4171" s="3">
        <v>45826</v>
      </c>
      <c r="F4171" t="s">
        <v>44</v>
      </c>
      <c r="G4171" t="s">
        <v>3742</v>
      </c>
      <c r="H4171" t="s">
        <v>3722</v>
      </c>
      <c r="I4171" t="s">
        <v>4538</v>
      </c>
      <c r="J4171" t="s">
        <v>4522</v>
      </c>
      <c r="K4171" s="2">
        <v>-5</v>
      </c>
      <c r="L4171" t="s">
        <v>44</v>
      </c>
      <c r="M4171" s="2">
        <v>-5</v>
      </c>
      <c r="N4171" t="s">
        <v>4523</v>
      </c>
      <c r="O4171" t="s">
        <v>4524</v>
      </c>
      <c r="P4171" t="s">
        <v>18748</v>
      </c>
      <c r="Q4171" t="s">
        <v>18751</v>
      </c>
      <c r="R4171" t="s">
        <v>44</v>
      </c>
      <c r="S4171" t="s">
        <v>4527</v>
      </c>
      <c r="T4171" s="3">
        <v>45826</v>
      </c>
      <c r="U4171" s="3">
        <v>45827</v>
      </c>
      <c r="V4171" s="2">
        <v>0</v>
      </c>
      <c r="W4171" t="s">
        <v>44</v>
      </c>
      <c r="X4171" t="s">
        <v>44</v>
      </c>
      <c r="Y4171" t="s">
        <v>18752</v>
      </c>
      <c r="Z4171" t="s">
        <v>1223</v>
      </c>
      <c r="AA4171" t="s">
        <v>4529</v>
      </c>
      <c r="AB4171" t="s">
        <v>4530</v>
      </c>
      <c r="AC4171" t="s">
        <v>89</v>
      </c>
      <c r="AD4171" t="str">
        <f t="shared" si="65"/>
        <v>10-60</v>
      </c>
      <c r="AE4171" t="str">
        <f>VLOOKUP(AD4171,'Main_Sub Desc'!C:D,2,)</f>
        <v>LPC from invoicing</v>
      </c>
      <c r="AF4171" t="str">
        <f>VLOOKUP(VALUE(H4171),'Main_Sub Desc'!F:G,2,)</f>
        <v>Wtr Rev Late Payment</v>
      </c>
      <c r="AG4171">
        <f>IFERROR(VLOOKUP(VALUE(I4171),'PC Mapping'!A:F,6,),"")</f>
        <v>10469</v>
      </c>
      <c r="AH4171" s="13" t="str">
        <f>VLOOKUP(AG4171,'PC Mapping'!L:M,2,)</f>
        <v>Bolivar Water</v>
      </c>
    </row>
    <row r="4172" spans="1:34" x14ac:dyDescent="0.2">
      <c r="A4172" t="s">
        <v>18753</v>
      </c>
      <c r="B4172" t="s">
        <v>18754</v>
      </c>
      <c r="C4172" t="s">
        <v>4519</v>
      </c>
      <c r="D4172" t="s">
        <v>4520</v>
      </c>
      <c r="E4172" s="3">
        <v>45827</v>
      </c>
      <c r="F4172" t="s">
        <v>44</v>
      </c>
      <c r="G4172" t="s">
        <v>3742</v>
      </c>
      <c r="H4172" t="s">
        <v>3722</v>
      </c>
      <c r="I4172" t="s">
        <v>3752</v>
      </c>
      <c r="J4172" t="s">
        <v>4522</v>
      </c>
      <c r="K4172" s="2">
        <v>-5</v>
      </c>
      <c r="L4172" t="s">
        <v>44</v>
      </c>
      <c r="M4172" s="2">
        <v>-5</v>
      </c>
      <c r="N4172" t="s">
        <v>4523</v>
      </c>
      <c r="O4172" t="s">
        <v>4524</v>
      </c>
      <c r="P4172" t="s">
        <v>5285</v>
      </c>
      <c r="Q4172" t="s">
        <v>18755</v>
      </c>
      <c r="R4172" t="s">
        <v>44</v>
      </c>
      <c r="S4172" t="s">
        <v>4527</v>
      </c>
      <c r="T4172" s="3">
        <v>45827</v>
      </c>
      <c r="U4172" s="3">
        <v>45828</v>
      </c>
      <c r="V4172" s="2">
        <v>0</v>
      </c>
      <c r="W4172" t="s">
        <v>44</v>
      </c>
      <c r="X4172" t="s">
        <v>44</v>
      </c>
      <c r="Y4172" t="s">
        <v>18756</v>
      </c>
      <c r="Z4172" t="s">
        <v>2130</v>
      </c>
      <c r="AA4172" t="s">
        <v>4529</v>
      </c>
      <c r="AB4172" t="s">
        <v>4530</v>
      </c>
      <c r="AC4172" t="s">
        <v>89</v>
      </c>
      <c r="AD4172" t="str">
        <f t="shared" si="65"/>
        <v>10-60</v>
      </c>
      <c r="AE4172" t="str">
        <f>VLOOKUP(AD4172,'Main_Sub Desc'!C:D,2,)</f>
        <v>LPC from invoicing</v>
      </c>
      <c r="AF4172" t="str">
        <f>VLOOKUP(VALUE(H4172),'Main_Sub Desc'!F:G,2,)</f>
        <v>Wtr Rev Late Payment</v>
      </c>
      <c r="AG4172">
        <f>IFERROR(VLOOKUP(VALUE(I4172),'PC Mapping'!A:F,6,),"")</f>
        <v>10719</v>
      </c>
      <c r="AH4172" s="13" t="str">
        <f>VLOOKUP(AG4172,'PC Mapping'!L:M,2,)</f>
        <v>All Other Water</v>
      </c>
    </row>
    <row r="4173" spans="1:34" x14ac:dyDescent="0.2">
      <c r="A4173" t="s">
        <v>18757</v>
      </c>
      <c r="B4173" t="s">
        <v>18758</v>
      </c>
      <c r="C4173" t="s">
        <v>4519</v>
      </c>
      <c r="D4173" t="s">
        <v>4520</v>
      </c>
      <c r="E4173" s="3">
        <v>45827</v>
      </c>
      <c r="F4173" t="s">
        <v>44</v>
      </c>
      <c r="G4173" t="s">
        <v>3742</v>
      </c>
      <c r="H4173" t="s">
        <v>3722</v>
      </c>
      <c r="I4173" t="s">
        <v>3752</v>
      </c>
      <c r="J4173" t="s">
        <v>4522</v>
      </c>
      <c r="K4173" s="2">
        <v>-8.59</v>
      </c>
      <c r="L4173" t="s">
        <v>44</v>
      </c>
      <c r="M4173" s="2">
        <v>-8.59</v>
      </c>
      <c r="N4173" t="s">
        <v>4523</v>
      </c>
      <c r="O4173" t="s">
        <v>4524</v>
      </c>
      <c r="P4173" t="s">
        <v>6498</v>
      </c>
      <c r="Q4173" t="s">
        <v>18759</v>
      </c>
      <c r="R4173" t="s">
        <v>44</v>
      </c>
      <c r="S4173" t="s">
        <v>4527</v>
      </c>
      <c r="T4173" s="3">
        <v>45827</v>
      </c>
      <c r="U4173" s="3">
        <v>45828</v>
      </c>
      <c r="V4173" s="2">
        <v>0</v>
      </c>
      <c r="W4173" t="s">
        <v>44</v>
      </c>
      <c r="X4173" t="s">
        <v>44</v>
      </c>
      <c r="Y4173" t="s">
        <v>18760</v>
      </c>
      <c r="Z4173" t="s">
        <v>3284</v>
      </c>
      <c r="AA4173" t="s">
        <v>4529</v>
      </c>
      <c r="AB4173" t="s">
        <v>4530</v>
      </c>
      <c r="AC4173" t="s">
        <v>89</v>
      </c>
      <c r="AD4173" t="str">
        <f t="shared" si="65"/>
        <v>10-60</v>
      </c>
      <c r="AE4173" t="str">
        <f>VLOOKUP(AD4173,'Main_Sub Desc'!C:D,2,)</f>
        <v>LPC from invoicing</v>
      </c>
      <c r="AF4173" t="str">
        <f>VLOOKUP(VALUE(H4173),'Main_Sub Desc'!F:G,2,)</f>
        <v>Wtr Rev Late Payment</v>
      </c>
      <c r="AG4173">
        <f>IFERROR(VLOOKUP(VALUE(I4173),'PC Mapping'!A:F,6,),"")</f>
        <v>10719</v>
      </c>
      <c r="AH4173" s="13" t="str">
        <f>VLOOKUP(AG4173,'PC Mapping'!L:M,2,)</f>
        <v>All Other Water</v>
      </c>
    </row>
    <row r="4174" spans="1:34" x14ac:dyDescent="0.2">
      <c r="A4174" t="s">
        <v>18761</v>
      </c>
      <c r="B4174" t="s">
        <v>18754</v>
      </c>
      <c r="C4174" t="s">
        <v>4519</v>
      </c>
      <c r="D4174" t="s">
        <v>4520</v>
      </c>
      <c r="E4174" s="3">
        <v>45827</v>
      </c>
      <c r="F4174" t="s">
        <v>44</v>
      </c>
      <c r="G4174" t="s">
        <v>3742</v>
      </c>
      <c r="H4174" t="s">
        <v>3722</v>
      </c>
      <c r="I4174" t="s">
        <v>3752</v>
      </c>
      <c r="J4174" t="s">
        <v>4522</v>
      </c>
      <c r="K4174" s="2">
        <v>-5</v>
      </c>
      <c r="L4174" t="s">
        <v>44</v>
      </c>
      <c r="M4174" s="2">
        <v>-5</v>
      </c>
      <c r="N4174" t="s">
        <v>4523</v>
      </c>
      <c r="O4174" t="s">
        <v>4524</v>
      </c>
      <c r="P4174" t="s">
        <v>9424</v>
      </c>
      <c r="Q4174" t="s">
        <v>18762</v>
      </c>
      <c r="R4174" t="s">
        <v>44</v>
      </c>
      <c r="S4174" t="s">
        <v>4527</v>
      </c>
      <c r="T4174" s="3">
        <v>45827</v>
      </c>
      <c r="U4174" s="3">
        <v>45828</v>
      </c>
      <c r="V4174" s="2">
        <v>0</v>
      </c>
      <c r="W4174" t="s">
        <v>44</v>
      </c>
      <c r="X4174" t="s">
        <v>44</v>
      </c>
      <c r="Y4174" t="s">
        <v>18763</v>
      </c>
      <c r="Z4174" t="s">
        <v>2256</v>
      </c>
      <c r="AA4174" t="s">
        <v>4529</v>
      </c>
      <c r="AB4174" t="s">
        <v>4530</v>
      </c>
      <c r="AC4174" t="s">
        <v>89</v>
      </c>
      <c r="AD4174" t="str">
        <f t="shared" si="65"/>
        <v>10-60</v>
      </c>
      <c r="AE4174" t="str">
        <f>VLOOKUP(AD4174,'Main_Sub Desc'!C:D,2,)</f>
        <v>LPC from invoicing</v>
      </c>
      <c r="AF4174" t="str">
        <f>VLOOKUP(VALUE(H4174),'Main_Sub Desc'!F:G,2,)</f>
        <v>Wtr Rev Late Payment</v>
      </c>
      <c r="AG4174">
        <f>IFERROR(VLOOKUP(VALUE(I4174),'PC Mapping'!A:F,6,),"")</f>
        <v>10719</v>
      </c>
      <c r="AH4174" s="13" t="str">
        <f>VLOOKUP(AG4174,'PC Mapping'!L:M,2,)</f>
        <v>All Other Water</v>
      </c>
    </row>
    <row r="4175" spans="1:34" x14ac:dyDescent="0.2">
      <c r="A4175" t="s">
        <v>18764</v>
      </c>
      <c r="B4175" t="s">
        <v>18765</v>
      </c>
      <c r="C4175" t="s">
        <v>4519</v>
      </c>
      <c r="D4175" t="s">
        <v>4520</v>
      </c>
      <c r="E4175" s="3">
        <v>45828</v>
      </c>
      <c r="F4175" t="s">
        <v>44</v>
      </c>
      <c r="G4175" t="s">
        <v>3742</v>
      </c>
      <c r="H4175" t="s">
        <v>3722</v>
      </c>
      <c r="I4175" t="s">
        <v>3752</v>
      </c>
      <c r="J4175" t="s">
        <v>4522</v>
      </c>
      <c r="K4175" s="2">
        <v>-5</v>
      </c>
      <c r="L4175" t="s">
        <v>44</v>
      </c>
      <c r="M4175" s="2">
        <v>-5</v>
      </c>
      <c r="N4175" t="s">
        <v>4523</v>
      </c>
      <c r="O4175" t="s">
        <v>4524</v>
      </c>
      <c r="P4175" t="s">
        <v>16005</v>
      </c>
      <c r="Q4175" t="s">
        <v>18766</v>
      </c>
      <c r="R4175" t="s">
        <v>44</v>
      </c>
      <c r="S4175" t="s">
        <v>4527</v>
      </c>
      <c r="T4175" s="3">
        <v>45828</v>
      </c>
      <c r="U4175" s="3">
        <v>45831</v>
      </c>
      <c r="V4175" s="2">
        <v>0</v>
      </c>
      <c r="W4175" t="s">
        <v>44</v>
      </c>
      <c r="X4175" t="s">
        <v>44</v>
      </c>
      <c r="Y4175" t="s">
        <v>18767</v>
      </c>
      <c r="Z4175" t="s">
        <v>1690</v>
      </c>
      <c r="AA4175" t="s">
        <v>4529</v>
      </c>
      <c r="AB4175" t="s">
        <v>4530</v>
      </c>
      <c r="AC4175" t="s">
        <v>89</v>
      </c>
      <c r="AD4175" t="str">
        <f t="shared" si="65"/>
        <v>10-60</v>
      </c>
      <c r="AE4175" t="str">
        <f>VLOOKUP(AD4175,'Main_Sub Desc'!C:D,2,)</f>
        <v>LPC from invoicing</v>
      </c>
      <c r="AF4175" t="str">
        <f>VLOOKUP(VALUE(H4175),'Main_Sub Desc'!F:G,2,)</f>
        <v>Wtr Rev Late Payment</v>
      </c>
      <c r="AG4175">
        <f>IFERROR(VLOOKUP(VALUE(I4175),'PC Mapping'!A:F,6,),"")</f>
        <v>10719</v>
      </c>
      <c r="AH4175" s="13" t="str">
        <f>VLOOKUP(AG4175,'PC Mapping'!L:M,2,)</f>
        <v>All Other Water</v>
      </c>
    </row>
    <row r="4176" spans="1:34" x14ac:dyDescent="0.2">
      <c r="A4176" t="s">
        <v>18768</v>
      </c>
      <c r="B4176" t="s">
        <v>18765</v>
      </c>
      <c r="C4176" t="s">
        <v>4519</v>
      </c>
      <c r="D4176" t="s">
        <v>4520</v>
      </c>
      <c r="E4176" s="3">
        <v>45828</v>
      </c>
      <c r="F4176" t="s">
        <v>44</v>
      </c>
      <c r="G4176" t="s">
        <v>3742</v>
      </c>
      <c r="H4176" t="s">
        <v>3722</v>
      </c>
      <c r="I4176" t="s">
        <v>3752</v>
      </c>
      <c r="J4176" t="s">
        <v>4522</v>
      </c>
      <c r="K4176" s="2">
        <v>-8.98</v>
      </c>
      <c r="L4176" t="s">
        <v>44</v>
      </c>
      <c r="M4176" s="2">
        <v>-8.98</v>
      </c>
      <c r="N4176" t="s">
        <v>4523</v>
      </c>
      <c r="O4176" t="s">
        <v>4524</v>
      </c>
      <c r="P4176" t="s">
        <v>8377</v>
      </c>
      <c r="Q4176" t="s">
        <v>18769</v>
      </c>
      <c r="R4176" t="s">
        <v>44</v>
      </c>
      <c r="S4176" t="s">
        <v>4527</v>
      </c>
      <c r="T4176" s="3">
        <v>45828</v>
      </c>
      <c r="U4176" s="3">
        <v>45831</v>
      </c>
      <c r="V4176" s="2">
        <v>0</v>
      </c>
      <c r="W4176" t="s">
        <v>44</v>
      </c>
      <c r="X4176" t="s">
        <v>44</v>
      </c>
      <c r="Y4176" t="s">
        <v>18770</v>
      </c>
      <c r="Z4176" t="s">
        <v>3033</v>
      </c>
      <c r="AA4176" t="s">
        <v>4529</v>
      </c>
      <c r="AB4176" t="s">
        <v>4530</v>
      </c>
      <c r="AC4176" t="s">
        <v>89</v>
      </c>
      <c r="AD4176" t="str">
        <f t="shared" si="65"/>
        <v>10-60</v>
      </c>
      <c r="AE4176" t="str">
        <f>VLOOKUP(AD4176,'Main_Sub Desc'!C:D,2,)</f>
        <v>LPC from invoicing</v>
      </c>
      <c r="AF4176" t="str">
        <f>VLOOKUP(VALUE(H4176),'Main_Sub Desc'!F:G,2,)</f>
        <v>Wtr Rev Late Payment</v>
      </c>
      <c r="AG4176">
        <f>IFERROR(VLOOKUP(VALUE(I4176),'PC Mapping'!A:F,6,),"")</f>
        <v>10719</v>
      </c>
      <c r="AH4176" s="13" t="str">
        <f>VLOOKUP(AG4176,'PC Mapping'!L:M,2,)</f>
        <v>All Other Water</v>
      </c>
    </row>
    <row r="4177" spans="1:34" x14ac:dyDescent="0.2">
      <c r="A4177" t="s">
        <v>18771</v>
      </c>
      <c r="B4177" t="s">
        <v>18765</v>
      </c>
      <c r="C4177" t="s">
        <v>4519</v>
      </c>
      <c r="D4177" t="s">
        <v>4520</v>
      </c>
      <c r="E4177" s="3">
        <v>45828</v>
      </c>
      <c r="F4177" t="s">
        <v>44</v>
      </c>
      <c r="G4177" t="s">
        <v>3742</v>
      </c>
      <c r="H4177" t="s">
        <v>3722</v>
      </c>
      <c r="I4177" t="s">
        <v>3752</v>
      </c>
      <c r="J4177" t="s">
        <v>4522</v>
      </c>
      <c r="K4177" s="2">
        <v>-5</v>
      </c>
      <c r="L4177" t="s">
        <v>44</v>
      </c>
      <c r="M4177" s="2">
        <v>-5</v>
      </c>
      <c r="N4177" t="s">
        <v>4523</v>
      </c>
      <c r="O4177" t="s">
        <v>4524</v>
      </c>
      <c r="P4177" t="s">
        <v>16005</v>
      </c>
      <c r="Q4177" t="s">
        <v>18772</v>
      </c>
      <c r="R4177" t="s">
        <v>44</v>
      </c>
      <c r="S4177" t="s">
        <v>4527</v>
      </c>
      <c r="T4177" s="3">
        <v>45828</v>
      </c>
      <c r="U4177" s="3">
        <v>45831</v>
      </c>
      <c r="V4177" s="2">
        <v>0</v>
      </c>
      <c r="W4177" t="s">
        <v>44</v>
      </c>
      <c r="X4177" t="s">
        <v>44</v>
      </c>
      <c r="Y4177" t="s">
        <v>18773</v>
      </c>
      <c r="Z4177" t="s">
        <v>1737</v>
      </c>
      <c r="AA4177" t="s">
        <v>4529</v>
      </c>
      <c r="AB4177" t="s">
        <v>4530</v>
      </c>
      <c r="AC4177" t="s">
        <v>89</v>
      </c>
      <c r="AD4177" t="str">
        <f t="shared" si="65"/>
        <v>10-60</v>
      </c>
      <c r="AE4177" t="str">
        <f>VLOOKUP(AD4177,'Main_Sub Desc'!C:D,2,)</f>
        <v>LPC from invoicing</v>
      </c>
      <c r="AF4177" t="str">
        <f>VLOOKUP(VALUE(H4177),'Main_Sub Desc'!F:G,2,)</f>
        <v>Wtr Rev Late Payment</v>
      </c>
      <c r="AG4177">
        <f>IFERROR(VLOOKUP(VALUE(I4177),'PC Mapping'!A:F,6,),"")</f>
        <v>10719</v>
      </c>
      <c r="AH4177" s="13" t="str">
        <f>VLOOKUP(AG4177,'PC Mapping'!L:M,2,)</f>
        <v>All Other Water</v>
      </c>
    </row>
    <row r="4178" spans="1:34" x14ac:dyDescent="0.2">
      <c r="A4178" t="s">
        <v>18774</v>
      </c>
      <c r="B4178" t="s">
        <v>18765</v>
      </c>
      <c r="C4178" t="s">
        <v>4519</v>
      </c>
      <c r="D4178" t="s">
        <v>4520</v>
      </c>
      <c r="E4178" s="3">
        <v>45828</v>
      </c>
      <c r="F4178" t="s">
        <v>44</v>
      </c>
      <c r="G4178" t="s">
        <v>3742</v>
      </c>
      <c r="H4178" t="s">
        <v>3722</v>
      </c>
      <c r="I4178" t="s">
        <v>3752</v>
      </c>
      <c r="J4178" t="s">
        <v>4522</v>
      </c>
      <c r="K4178" s="2">
        <v>-5</v>
      </c>
      <c r="L4178" t="s">
        <v>44</v>
      </c>
      <c r="M4178" s="2">
        <v>-5</v>
      </c>
      <c r="N4178" t="s">
        <v>4523</v>
      </c>
      <c r="O4178" t="s">
        <v>4524</v>
      </c>
      <c r="P4178" t="s">
        <v>16017</v>
      </c>
      <c r="Q4178" t="s">
        <v>18775</v>
      </c>
      <c r="R4178" t="s">
        <v>44</v>
      </c>
      <c r="S4178" t="s">
        <v>4527</v>
      </c>
      <c r="T4178" s="3">
        <v>45828</v>
      </c>
      <c r="U4178" s="3">
        <v>45831</v>
      </c>
      <c r="V4178" s="2">
        <v>0</v>
      </c>
      <c r="W4178" t="s">
        <v>44</v>
      </c>
      <c r="X4178" t="s">
        <v>44</v>
      </c>
      <c r="Y4178" t="s">
        <v>18776</v>
      </c>
      <c r="Z4178" t="s">
        <v>18777</v>
      </c>
      <c r="AA4178" t="s">
        <v>4529</v>
      </c>
      <c r="AB4178" t="s">
        <v>4530</v>
      </c>
      <c r="AC4178" t="s">
        <v>89</v>
      </c>
      <c r="AD4178" t="str">
        <f t="shared" si="65"/>
        <v>10-60</v>
      </c>
      <c r="AE4178" t="str">
        <f>VLOOKUP(AD4178,'Main_Sub Desc'!C:D,2,)</f>
        <v>LPC from invoicing</v>
      </c>
      <c r="AF4178" t="str">
        <f>VLOOKUP(VALUE(H4178),'Main_Sub Desc'!F:G,2,)</f>
        <v>Wtr Rev Late Payment</v>
      </c>
      <c r="AG4178">
        <f>IFERROR(VLOOKUP(VALUE(I4178),'PC Mapping'!A:F,6,),"")</f>
        <v>10719</v>
      </c>
      <c r="AH4178" s="13" t="str">
        <f>VLOOKUP(AG4178,'PC Mapping'!L:M,2,)</f>
        <v>All Other Water</v>
      </c>
    </row>
    <row r="4179" spans="1:34" x14ac:dyDescent="0.2">
      <c r="A4179" t="s">
        <v>18778</v>
      </c>
      <c r="B4179" t="s">
        <v>18765</v>
      </c>
      <c r="C4179" t="s">
        <v>4519</v>
      </c>
      <c r="D4179" t="s">
        <v>4520</v>
      </c>
      <c r="E4179" s="3">
        <v>45828</v>
      </c>
      <c r="F4179" t="s">
        <v>44</v>
      </c>
      <c r="G4179" t="s">
        <v>3742</v>
      </c>
      <c r="H4179" t="s">
        <v>3722</v>
      </c>
      <c r="I4179" t="s">
        <v>3752</v>
      </c>
      <c r="J4179" t="s">
        <v>4522</v>
      </c>
      <c r="K4179" s="2">
        <v>-5</v>
      </c>
      <c r="L4179" t="s">
        <v>44</v>
      </c>
      <c r="M4179" s="2">
        <v>-5</v>
      </c>
      <c r="N4179" t="s">
        <v>4523</v>
      </c>
      <c r="O4179" t="s">
        <v>4524</v>
      </c>
      <c r="P4179" t="s">
        <v>18779</v>
      </c>
      <c r="Q4179" t="s">
        <v>18780</v>
      </c>
      <c r="R4179" t="s">
        <v>44</v>
      </c>
      <c r="S4179" t="s">
        <v>4527</v>
      </c>
      <c r="T4179" s="3">
        <v>45828</v>
      </c>
      <c r="U4179" s="3">
        <v>45831</v>
      </c>
      <c r="V4179" s="2">
        <v>0</v>
      </c>
      <c r="W4179" t="s">
        <v>44</v>
      </c>
      <c r="X4179" t="s">
        <v>44</v>
      </c>
      <c r="Y4179" t="s">
        <v>18781</v>
      </c>
      <c r="Z4179" t="s">
        <v>1782</v>
      </c>
      <c r="AA4179" t="s">
        <v>4529</v>
      </c>
      <c r="AB4179" t="s">
        <v>4530</v>
      </c>
      <c r="AC4179" t="s">
        <v>89</v>
      </c>
      <c r="AD4179" t="str">
        <f t="shared" si="65"/>
        <v>10-60</v>
      </c>
      <c r="AE4179" t="str">
        <f>VLOOKUP(AD4179,'Main_Sub Desc'!C:D,2,)</f>
        <v>LPC from invoicing</v>
      </c>
      <c r="AF4179" t="str">
        <f>VLOOKUP(VALUE(H4179),'Main_Sub Desc'!F:G,2,)</f>
        <v>Wtr Rev Late Payment</v>
      </c>
      <c r="AG4179">
        <f>IFERROR(VLOOKUP(VALUE(I4179),'PC Mapping'!A:F,6,),"")</f>
        <v>10719</v>
      </c>
      <c r="AH4179" s="13" t="str">
        <f>VLOOKUP(AG4179,'PC Mapping'!L:M,2,)</f>
        <v>All Other Water</v>
      </c>
    </row>
    <row r="4180" spans="1:34" x14ac:dyDescent="0.2">
      <c r="A4180" t="s">
        <v>18782</v>
      </c>
      <c r="B4180" t="s">
        <v>18783</v>
      </c>
      <c r="C4180" t="s">
        <v>4519</v>
      </c>
      <c r="D4180" t="s">
        <v>4520</v>
      </c>
      <c r="E4180" s="3">
        <v>45833</v>
      </c>
      <c r="F4180" t="s">
        <v>44</v>
      </c>
      <c r="G4180" t="s">
        <v>3742</v>
      </c>
      <c r="H4180" t="s">
        <v>3722</v>
      </c>
      <c r="I4180" t="s">
        <v>3752</v>
      </c>
      <c r="J4180" t="s">
        <v>4522</v>
      </c>
      <c r="K4180" s="2">
        <v>-5</v>
      </c>
      <c r="L4180" t="s">
        <v>44</v>
      </c>
      <c r="M4180" s="2">
        <v>-5</v>
      </c>
      <c r="N4180" t="s">
        <v>4523</v>
      </c>
      <c r="O4180" t="s">
        <v>4524</v>
      </c>
      <c r="P4180" t="s">
        <v>6126</v>
      </c>
      <c r="Q4180" t="s">
        <v>18784</v>
      </c>
      <c r="R4180" t="s">
        <v>44</v>
      </c>
      <c r="S4180" t="s">
        <v>4527</v>
      </c>
      <c r="T4180" s="3">
        <v>45833</v>
      </c>
      <c r="U4180" s="3">
        <v>45834</v>
      </c>
      <c r="V4180" s="2">
        <v>0</v>
      </c>
      <c r="W4180" t="s">
        <v>44</v>
      </c>
      <c r="X4180" t="s">
        <v>44</v>
      </c>
      <c r="Y4180" t="s">
        <v>18785</v>
      </c>
      <c r="Z4180" t="s">
        <v>1998</v>
      </c>
      <c r="AA4180" t="s">
        <v>4529</v>
      </c>
      <c r="AB4180" t="s">
        <v>4530</v>
      </c>
      <c r="AC4180" t="s">
        <v>89</v>
      </c>
      <c r="AD4180" t="str">
        <f t="shared" si="65"/>
        <v>10-60</v>
      </c>
      <c r="AE4180" t="str">
        <f>VLOOKUP(AD4180,'Main_Sub Desc'!C:D,2,)</f>
        <v>LPC from invoicing</v>
      </c>
      <c r="AF4180" t="str">
        <f>VLOOKUP(VALUE(H4180),'Main_Sub Desc'!F:G,2,)</f>
        <v>Wtr Rev Late Payment</v>
      </c>
      <c r="AG4180">
        <f>IFERROR(VLOOKUP(VALUE(I4180),'PC Mapping'!A:F,6,),"")</f>
        <v>10719</v>
      </c>
      <c r="AH4180" s="13" t="str">
        <f>VLOOKUP(AG4180,'PC Mapping'!L:M,2,)</f>
        <v>All Other Water</v>
      </c>
    </row>
    <row r="4181" spans="1:34" x14ac:dyDescent="0.2">
      <c r="A4181" t="s">
        <v>18786</v>
      </c>
      <c r="B4181" t="s">
        <v>18783</v>
      </c>
      <c r="C4181" t="s">
        <v>4519</v>
      </c>
      <c r="D4181" t="s">
        <v>4520</v>
      </c>
      <c r="E4181" s="3">
        <v>45833</v>
      </c>
      <c r="F4181" t="s">
        <v>44</v>
      </c>
      <c r="G4181" t="s">
        <v>3742</v>
      </c>
      <c r="H4181" t="s">
        <v>3722</v>
      </c>
      <c r="I4181" t="s">
        <v>3752</v>
      </c>
      <c r="J4181" t="s">
        <v>4522</v>
      </c>
      <c r="K4181" s="2">
        <v>-5</v>
      </c>
      <c r="L4181" t="s">
        <v>44</v>
      </c>
      <c r="M4181" s="2">
        <v>-5</v>
      </c>
      <c r="N4181" t="s">
        <v>4523</v>
      </c>
      <c r="O4181" t="s">
        <v>4524</v>
      </c>
      <c r="P4181" t="s">
        <v>9340</v>
      </c>
      <c r="Q4181" t="s">
        <v>18787</v>
      </c>
      <c r="R4181" t="s">
        <v>44</v>
      </c>
      <c r="S4181" t="s">
        <v>4527</v>
      </c>
      <c r="T4181" s="3">
        <v>45833</v>
      </c>
      <c r="U4181" s="3">
        <v>45834</v>
      </c>
      <c r="V4181" s="2">
        <v>0</v>
      </c>
      <c r="W4181" t="s">
        <v>44</v>
      </c>
      <c r="X4181" t="s">
        <v>44</v>
      </c>
      <c r="Y4181" t="s">
        <v>18788</v>
      </c>
      <c r="Z4181" t="s">
        <v>2945</v>
      </c>
      <c r="AA4181" t="s">
        <v>4529</v>
      </c>
      <c r="AB4181" t="s">
        <v>4530</v>
      </c>
      <c r="AC4181" t="s">
        <v>89</v>
      </c>
      <c r="AD4181" t="str">
        <f t="shared" si="65"/>
        <v>10-60</v>
      </c>
      <c r="AE4181" t="str">
        <f>VLOOKUP(AD4181,'Main_Sub Desc'!C:D,2,)</f>
        <v>LPC from invoicing</v>
      </c>
      <c r="AF4181" t="str">
        <f>VLOOKUP(VALUE(H4181),'Main_Sub Desc'!F:G,2,)</f>
        <v>Wtr Rev Late Payment</v>
      </c>
      <c r="AG4181">
        <f>IFERROR(VLOOKUP(VALUE(I4181),'PC Mapping'!A:F,6,),"")</f>
        <v>10719</v>
      </c>
      <c r="AH4181" s="13" t="str">
        <f>VLOOKUP(AG4181,'PC Mapping'!L:M,2,)</f>
        <v>All Other Water</v>
      </c>
    </row>
    <row r="4182" spans="1:34" x14ac:dyDescent="0.2">
      <c r="A4182" t="s">
        <v>18789</v>
      </c>
      <c r="B4182" t="s">
        <v>18783</v>
      </c>
      <c r="C4182" t="s">
        <v>4519</v>
      </c>
      <c r="D4182" t="s">
        <v>4520</v>
      </c>
      <c r="E4182" s="3">
        <v>45833</v>
      </c>
      <c r="F4182" t="s">
        <v>44</v>
      </c>
      <c r="G4182" t="s">
        <v>3742</v>
      </c>
      <c r="H4182" t="s">
        <v>3722</v>
      </c>
      <c r="I4182" t="s">
        <v>3752</v>
      </c>
      <c r="J4182" t="s">
        <v>4522</v>
      </c>
      <c r="K4182" s="2">
        <v>-5</v>
      </c>
      <c r="L4182" t="s">
        <v>44</v>
      </c>
      <c r="M4182" s="2">
        <v>-5</v>
      </c>
      <c r="N4182" t="s">
        <v>4523</v>
      </c>
      <c r="O4182" t="s">
        <v>4524</v>
      </c>
      <c r="P4182" t="s">
        <v>5521</v>
      </c>
      <c r="Q4182" t="s">
        <v>18790</v>
      </c>
      <c r="R4182" t="s">
        <v>44</v>
      </c>
      <c r="S4182" t="s">
        <v>4527</v>
      </c>
      <c r="T4182" s="3">
        <v>45833</v>
      </c>
      <c r="U4182" s="3">
        <v>45834</v>
      </c>
      <c r="V4182" s="2">
        <v>0</v>
      </c>
      <c r="W4182" t="s">
        <v>44</v>
      </c>
      <c r="X4182" t="s">
        <v>44</v>
      </c>
      <c r="Y4182" t="s">
        <v>5523</v>
      </c>
      <c r="Z4182" t="s">
        <v>2283</v>
      </c>
      <c r="AA4182" t="s">
        <v>4529</v>
      </c>
      <c r="AB4182" t="s">
        <v>4530</v>
      </c>
      <c r="AC4182" t="s">
        <v>89</v>
      </c>
      <c r="AD4182" t="str">
        <f t="shared" si="65"/>
        <v>10-60</v>
      </c>
      <c r="AE4182" t="str">
        <f>VLOOKUP(AD4182,'Main_Sub Desc'!C:D,2,)</f>
        <v>LPC from invoicing</v>
      </c>
      <c r="AF4182" t="str">
        <f>VLOOKUP(VALUE(H4182),'Main_Sub Desc'!F:G,2,)</f>
        <v>Wtr Rev Late Payment</v>
      </c>
      <c r="AG4182">
        <f>IFERROR(VLOOKUP(VALUE(I4182),'PC Mapping'!A:F,6,),"")</f>
        <v>10719</v>
      </c>
      <c r="AH4182" s="13" t="str">
        <f>VLOOKUP(AG4182,'PC Mapping'!L:M,2,)</f>
        <v>All Other Water</v>
      </c>
    </row>
    <row r="4183" spans="1:34" x14ac:dyDescent="0.2">
      <c r="A4183" t="s">
        <v>18791</v>
      </c>
      <c r="B4183" t="s">
        <v>18783</v>
      </c>
      <c r="C4183" t="s">
        <v>4519</v>
      </c>
      <c r="D4183" t="s">
        <v>4520</v>
      </c>
      <c r="E4183" s="3">
        <v>45833</v>
      </c>
      <c r="F4183" t="s">
        <v>44</v>
      </c>
      <c r="G4183" t="s">
        <v>3742</v>
      </c>
      <c r="H4183" t="s">
        <v>3722</v>
      </c>
      <c r="I4183" t="s">
        <v>3752</v>
      </c>
      <c r="J4183" t="s">
        <v>4522</v>
      </c>
      <c r="K4183" s="2">
        <v>-8.0299999999999994</v>
      </c>
      <c r="L4183" t="s">
        <v>44</v>
      </c>
      <c r="M4183" s="2">
        <v>-8.0299999999999994</v>
      </c>
      <c r="N4183" t="s">
        <v>4523</v>
      </c>
      <c r="O4183" t="s">
        <v>4524</v>
      </c>
      <c r="P4183" t="s">
        <v>18792</v>
      </c>
      <c r="Q4183" t="s">
        <v>18793</v>
      </c>
      <c r="R4183" t="s">
        <v>44</v>
      </c>
      <c r="S4183" t="s">
        <v>4527</v>
      </c>
      <c r="T4183" s="3">
        <v>45833</v>
      </c>
      <c r="U4183" s="3">
        <v>45834</v>
      </c>
      <c r="V4183" s="2">
        <v>0</v>
      </c>
      <c r="W4183" t="s">
        <v>44</v>
      </c>
      <c r="X4183" t="s">
        <v>44</v>
      </c>
      <c r="Y4183" t="s">
        <v>18794</v>
      </c>
      <c r="Z4183" t="s">
        <v>1752</v>
      </c>
      <c r="AA4183" t="s">
        <v>4529</v>
      </c>
      <c r="AB4183" t="s">
        <v>4530</v>
      </c>
      <c r="AC4183" t="s">
        <v>89</v>
      </c>
      <c r="AD4183" t="str">
        <f t="shared" si="65"/>
        <v>10-60</v>
      </c>
      <c r="AE4183" t="str">
        <f>VLOOKUP(AD4183,'Main_Sub Desc'!C:D,2,)</f>
        <v>LPC from invoicing</v>
      </c>
      <c r="AF4183" t="str">
        <f>VLOOKUP(VALUE(H4183),'Main_Sub Desc'!F:G,2,)</f>
        <v>Wtr Rev Late Payment</v>
      </c>
      <c r="AG4183">
        <f>IFERROR(VLOOKUP(VALUE(I4183),'PC Mapping'!A:F,6,),"")</f>
        <v>10719</v>
      </c>
      <c r="AH4183" s="13" t="str">
        <f>VLOOKUP(AG4183,'PC Mapping'!L:M,2,)</f>
        <v>All Other Water</v>
      </c>
    </row>
    <row r="4184" spans="1:34" x14ac:dyDescent="0.2">
      <c r="A4184" t="s">
        <v>18795</v>
      </c>
      <c r="B4184" t="s">
        <v>18783</v>
      </c>
      <c r="C4184" t="s">
        <v>4519</v>
      </c>
      <c r="D4184" t="s">
        <v>4520</v>
      </c>
      <c r="E4184" s="3">
        <v>45833</v>
      </c>
      <c r="F4184" t="s">
        <v>44</v>
      </c>
      <c r="G4184" t="s">
        <v>3742</v>
      </c>
      <c r="H4184" t="s">
        <v>3722</v>
      </c>
      <c r="I4184" t="s">
        <v>3752</v>
      </c>
      <c r="J4184" t="s">
        <v>4522</v>
      </c>
      <c r="K4184" s="2">
        <v>-6.22</v>
      </c>
      <c r="L4184" t="s">
        <v>44</v>
      </c>
      <c r="M4184" s="2">
        <v>-6.22</v>
      </c>
      <c r="N4184" t="s">
        <v>4523</v>
      </c>
      <c r="O4184" t="s">
        <v>4524</v>
      </c>
      <c r="P4184" t="s">
        <v>8815</v>
      </c>
      <c r="Q4184" t="s">
        <v>18796</v>
      </c>
      <c r="R4184" t="s">
        <v>44</v>
      </c>
      <c r="S4184" t="s">
        <v>4527</v>
      </c>
      <c r="T4184" s="3">
        <v>45833</v>
      </c>
      <c r="U4184" s="3">
        <v>45834</v>
      </c>
      <c r="V4184" s="2">
        <v>0</v>
      </c>
      <c r="W4184" t="s">
        <v>44</v>
      </c>
      <c r="X4184" t="s">
        <v>44</v>
      </c>
      <c r="Y4184" t="s">
        <v>18797</v>
      </c>
      <c r="Z4184" t="s">
        <v>2326</v>
      </c>
      <c r="AA4184" t="s">
        <v>4529</v>
      </c>
      <c r="AB4184" t="s">
        <v>4530</v>
      </c>
      <c r="AC4184" t="s">
        <v>89</v>
      </c>
      <c r="AD4184" t="str">
        <f t="shared" si="65"/>
        <v>10-60</v>
      </c>
      <c r="AE4184" t="str">
        <f>VLOOKUP(AD4184,'Main_Sub Desc'!C:D,2,)</f>
        <v>LPC from invoicing</v>
      </c>
      <c r="AF4184" t="str">
        <f>VLOOKUP(VALUE(H4184),'Main_Sub Desc'!F:G,2,)</f>
        <v>Wtr Rev Late Payment</v>
      </c>
      <c r="AG4184">
        <f>IFERROR(VLOOKUP(VALUE(I4184),'PC Mapping'!A:F,6,),"")</f>
        <v>10719</v>
      </c>
      <c r="AH4184" s="13" t="str">
        <f>VLOOKUP(AG4184,'PC Mapping'!L:M,2,)</f>
        <v>All Other Water</v>
      </c>
    </row>
    <row r="4185" spans="1:34" x14ac:dyDescent="0.2">
      <c r="A4185" t="s">
        <v>18798</v>
      </c>
      <c r="B4185" t="s">
        <v>18783</v>
      </c>
      <c r="C4185" t="s">
        <v>4519</v>
      </c>
      <c r="D4185" t="s">
        <v>4520</v>
      </c>
      <c r="E4185" s="3">
        <v>45833</v>
      </c>
      <c r="F4185" t="s">
        <v>44</v>
      </c>
      <c r="G4185" t="s">
        <v>3742</v>
      </c>
      <c r="H4185" t="s">
        <v>3722</v>
      </c>
      <c r="I4185" t="s">
        <v>3752</v>
      </c>
      <c r="J4185" t="s">
        <v>4522</v>
      </c>
      <c r="K4185" s="2">
        <v>-5</v>
      </c>
      <c r="L4185" t="s">
        <v>44</v>
      </c>
      <c r="M4185" s="2">
        <v>-5</v>
      </c>
      <c r="N4185" t="s">
        <v>4523</v>
      </c>
      <c r="O4185" t="s">
        <v>4524</v>
      </c>
      <c r="P4185" t="s">
        <v>6138</v>
      </c>
      <c r="Q4185" t="s">
        <v>18799</v>
      </c>
      <c r="R4185" t="s">
        <v>44</v>
      </c>
      <c r="S4185" t="s">
        <v>4527</v>
      </c>
      <c r="T4185" s="3">
        <v>45833</v>
      </c>
      <c r="U4185" s="3">
        <v>45834</v>
      </c>
      <c r="V4185" s="2">
        <v>0</v>
      </c>
      <c r="W4185" t="s">
        <v>44</v>
      </c>
      <c r="X4185" t="s">
        <v>44</v>
      </c>
      <c r="Y4185" t="s">
        <v>18800</v>
      </c>
      <c r="Z4185" t="s">
        <v>3080</v>
      </c>
      <c r="AA4185" t="s">
        <v>4529</v>
      </c>
      <c r="AB4185" t="s">
        <v>4530</v>
      </c>
      <c r="AC4185" t="s">
        <v>89</v>
      </c>
      <c r="AD4185" t="str">
        <f t="shared" si="65"/>
        <v>10-60</v>
      </c>
      <c r="AE4185" t="str">
        <f>VLOOKUP(AD4185,'Main_Sub Desc'!C:D,2,)</f>
        <v>LPC from invoicing</v>
      </c>
      <c r="AF4185" t="str">
        <f>VLOOKUP(VALUE(H4185),'Main_Sub Desc'!F:G,2,)</f>
        <v>Wtr Rev Late Payment</v>
      </c>
      <c r="AG4185">
        <f>IFERROR(VLOOKUP(VALUE(I4185),'PC Mapping'!A:F,6,),"")</f>
        <v>10719</v>
      </c>
      <c r="AH4185" s="13" t="str">
        <f>VLOOKUP(AG4185,'PC Mapping'!L:M,2,)</f>
        <v>All Other Water</v>
      </c>
    </row>
    <row r="4186" spans="1:34" x14ac:dyDescent="0.2">
      <c r="A4186" t="s">
        <v>18801</v>
      </c>
      <c r="B4186" t="s">
        <v>18783</v>
      </c>
      <c r="C4186" t="s">
        <v>4519</v>
      </c>
      <c r="D4186" t="s">
        <v>4520</v>
      </c>
      <c r="E4186" s="3">
        <v>45833</v>
      </c>
      <c r="F4186" t="s">
        <v>44</v>
      </c>
      <c r="G4186" t="s">
        <v>3742</v>
      </c>
      <c r="H4186" t="s">
        <v>3722</v>
      </c>
      <c r="I4186" t="s">
        <v>3752</v>
      </c>
      <c r="J4186" t="s">
        <v>4522</v>
      </c>
      <c r="K4186" s="2">
        <v>-5</v>
      </c>
      <c r="L4186" t="s">
        <v>44</v>
      </c>
      <c r="M4186" s="2">
        <v>-5</v>
      </c>
      <c r="N4186" t="s">
        <v>4523</v>
      </c>
      <c r="O4186" t="s">
        <v>4524</v>
      </c>
      <c r="P4186" t="s">
        <v>17012</v>
      </c>
      <c r="Q4186" t="s">
        <v>18802</v>
      </c>
      <c r="R4186" t="s">
        <v>44</v>
      </c>
      <c r="S4186" t="s">
        <v>4527</v>
      </c>
      <c r="T4186" s="3">
        <v>45833</v>
      </c>
      <c r="U4186" s="3">
        <v>45834</v>
      </c>
      <c r="V4186" s="2">
        <v>0</v>
      </c>
      <c r="W4186" t="s">
        <v>44</v>
      </c>
      <c r="X4186" t="s">
        <v>44</v>
      </c>
      <c r="Y4186" t="s">
        <v>18803</v>
      </c>
      <c r="Z4186" t="s">
        <v>18804</v>
      </c>
      <c r="AA4186" t="s">
        <v>4529</v>
      </c>
      <c r="AB4186" t="s">
        <v>4530</v>
      </c>
      <c r="AC4186" t="s">
        <v>89</v>
      </c>
      <c r="AD4186" t="str">
        <f t="shared" si="65"/>
        <v>10-60</v>
      </c>
      <c r="AE4186" t="str">
        <f>VLOOKUP(AD4186,'Main_Sub Desc'!C:D,2,)</f>
        <v>LPC from invoicing</v>
      </c>
      <c r="AF4186" t="str">
        <f>VLOOKUP(VALUE(H4186),'Main_Sub Desc'!F:G,2,)</f>
        <v>Wtr Rev Late Payment</v>
      </c>
      <c r="AG4186">
        <f>IFERROR(VLOOKUP(VALUE(I4186),'PC Mapping'!A:F,6,),"")</f>
        <v>10719</v>
      </c>
      <c r="AH4186" s="13" t="str">
        <f>VLOOKUP(AG4186,'PC Mapping'!L:M,2,)</f>
        <v>All Other Water</v>
      </c>
    </row>
    <row r="4187" spans="1:34" x14ac:dyDescent="0.2">
      <c r="A4187" t="s">
        <v>18805</v>
      </c>
      <c r="B4187" t="s">
        <v>18783</v>
      </c>
      <c r="C4187" t="s">
        <v>4519</v>
      </c>
      <c r="D4187" t="s">
        <v>4520</v>
      </c>
      <c r="E4187" s="3">
        <v>45833</v>
      </c>
      <c r="F4187" t="s">
        <v>44</v>
      </c>
      <c r="G4187" t="s">
        <v>3742</v>
      </c>
      <c r="H4187" t="s">
        <v>3722</v>
      </c>
      <c r="I4187" t="s">
        <v>3752</v>
      </c>
      <c r="J4187" t="s">
        <v>4522</v>
      </c>
      <c r="K4187" s="2">
        <v>-5.93</v>
      </c>
      <c r="L4187" t="s">
        <v>44</v>
      </c>
      <c r="M4187" s="2">
        <v>-5.93</v>
      </c>
      <c r="N4187" t="s">
        <v>4523</v>
      </c>
      <c r="O4187" t="s">
        <v>4524</v>
      </c>
      <c r="P4187" t="s">
        <v>18806</v>
      </c>
      <c r="Q4187" t="s">
        <v>18807</v>
      </c>
      <c r="R4187" t="s">
        <v>44</v>
      </c>
      <c r="S4187" t="s">
        <v>4527</v>
      </c>
      <c r="T4187" s="3">
        <v>45833</v>
      </c>
      <c r="U4187" s="3">
        <v>45834</v>
      </c>
      <c r="V4187" s="2">
        <v>0</v>
      </c>
      <c r="W4187" t="s">
        <v>44</v>
      </c>
      <c r="X4187" t="s">
        <v>44</v>
      </c>
      <c r="Y4187" t="s">
        <v>18808</v>
      </c>
      <c r="Z4187" t="s">
        <v>2838</v>
      </c>
      <c r="AA4187" t="s">
        <v>4529</v>
      </c>
      <c r="AB4187" t="s">
        <v>4530</v>
      </c>
      <c r="AC4187" t="s">
        <v>89</v>
      </c>
      <c r="AD4187" t="str">
        <f t="shared" si="65"/>
        <v>10-60</v>
      </c>
      <c r="AE4187" t="str">
        <f>VLOOKUP(AD4187,'Main_Sub Desc'!C:D,2,)</f>
        <v>LPC from invoicing</v>
      </c>
      <c r="AF4187" t="str">
        <f>VLOOKUP(VALUE(H4187),'Main_Sub Desc'!F:G,2,)</f>
        <v>Wtr Rev Late Payment</v>
      </c>
      <c r="AG4187">
        <f>IFERROR(VLOOKUP(VALUE(I4187),'PC Mapping'!A:F,6,),"")</f>
        <v>10719</v>
      </c>
      <c r="AH4187" s="13" t="str">
        <f>VLOOKUP(AG4187,'PC Mapping'!L:M,2,)</f>
        <v>All Other Water</v>
      </c>
    </row>
    <row r="4188" spans="1:34" x14ac:dyDescent="0.2">
      <c r="A4188" t="s">
        <v>18809</v>
      </c>
      <c r="B4188" t="s">
        <v>18783</v>
      </c>
      <c r="C4188" t="s">
        <v>4519</v>
      </c>
      <c r="D4188" t="s">
        <v>4520</v>
      </c>
      <c r="E4188" s="3">
        <v>45833</v>
      </c>
      <c r="F4188" t="s">
        <v>44</v>
      </c>
      <c r="G4188" t="s">
        <v>3742</v>
      </c>
      <c r="H4188" t="s">
        <v>3722</v>
      </c>
      <c r="I4188" t="s">
        <v>3752</v>
      </c>
      <c r="J4188" t="s">
        <v>4522</v>
      </c>
      <c r="K4188" s="2">
        <v>-5</v>
      </c>
      <c r="L4188" t="s">
        <v>44</v>
      </c>
      <c r="M4188" s="2">
        <v>-5</v>
      </c>
      <c r="N4188" t="s">
        <v>4523</v>
      </c>
      <c r="O4188" t="s">
        <v>4524</v>
      </c>
      <c r="P4188" t="s">
        <v>10189</v>
      </c>
      <c r="Q4188" t="s">
        <v>18810</v>
      </c>
      <c r="R4188" t="s">
        <v>44</v>
      </c>
      <c r="S4188" t="s">
        <v>4527</v>
      </c>
      <c r="T4188" s="3">
        <v>45833</v>
      </c>
      <c r="U4188" s="3">
        <v>45834</v>
      </c>
      <c r="V4188" s="2">
        <v>0</v>
      </c>
      <c r="W4188" t="s">
        <v>44</v>
      </c>
      <c r="X4188" t="s">
        <v>44</v>
      </c>
      <c r="Y4188" t="s">
        <v>18811</v>
      </c>
      <c r="Z4188" t="s">
        <v>18812</v>
      </c>
      <c r="AA4188" t="s">
        <v>4529</v>
      </c>
      <c r="AB4188" t="s">
        <v>4530</v>
      </c>
      <c r="AC4188" t="s">
        <v>89</v>
      </c>
      <c r="AD4188" t="str">
        <f t="shared" si="65"/>
        <v>10-60</v>
      </c>
      <c r="AE4188" t="str">
        <f>VLOOKUP(AD4188,'Main_Sub Desc'!C:D,2,)</f>
        <v>LPC from invoicing</v>
      </c>
      <c r="AF4188" t="str">
        <f>VLOOKUP(VALUE(H4188),'Main_Sub Desc'!F:G,2,)</f>
        <v>Wtr Rev Late Payment</v>
      </c>
      <c r="AG4188">
        <f>IFERROR(VLOOKUP(VALUE(I4188),'PC Mapping'!A:F,6,),"")</f>
        <v>10719</v>
      </c>
      <c r="AH4188" s="13" t="str">
        <f>VLOOKUP(AG4188,'PC Mapping'!L:M,2,)</f>
        <v>All Other Water</v>
      </c>
    </row>
    <row r="4189" spans="1:34" x14ac:dyDescent="0.2">
      <c r="A4189" t="s">
        <v>18813</v>
      </c>
      <c r="B4189" t="s">
        <v>18783</v>
      </c>
      <c r="C4189" t="s">
        <v>4519</v>
      </c>
      <c r="D4189" t="s">
        <v>4520</v>
      </c>
      <c r="E4189" s="3">
        <v>45833</v>
      </c>
      <c r="F4189" t="s">
        <v>44</v>
      </c>
      <c r="G4189" t="s">
        <v>3742</v>
      </c>
      <c r="H4189" t="s">
        <v>3722</v>
      </c>
      <c r="I4189" t="s">
        <v>3752</v>
      </c>
      <c r="J4189" t="s">
        <v>4522</v>
      </c>
      <c r="K4189" s="2">
        <v>-5</v>
      </c>
      <c r="L4189" t="s">
        <v>44</v>
      </c>
      <c r="M4189" s="2">
        <v>-5</v>
      </c>
      <c r="N4189" t="s">
        <v>4523</v>
      </c>
      <c r="O4189" t="s">
        <v>4524</v>
      </c>
      <c r="P4189" t="s">
        <v>11429</v>
      </c>
      <c r="Q4189" t="s">
        <v>18814</v>
      </c>
      <c r="R4189" t="s">
        <v>44</v>
      </c>
      <c r="S4189" t="s">
        <v>4527</v>
      </c>
      <c r="T4189" s="3">
        <v>45833</v>
      </c>
      <c r="U4189" s="3">
        <v>45834</v>
      </c>
      <c r="V4189" s="2">
        <v>0</v>
      </c>
      <c r="W4189" t="s">
        <v>44</v>
      </c>
      <c r="X4189" t="s">
        <v>44</v>
      </c>
      <c r="Y4189" t="s">
        <v>18815</v>
      </c>
      <c r="Z4189" t="s">
        <v>2951</v>
      </c>
      <c r="AA4189" t="s">
        <v>4529</v>
      </c>
      <c r="AB4189" t="s">
        <v>4530</v>
      </c>
      <c r="AC4189" t="s">
        <v>89</v>
      </c>
      <c r="AD4189" t="str">
        <f t="shared" si="65"/>
        <v>10-60</v>
      </c>
      <c r="AE4189" t="str">
        <f>VLOOKUP(AD4189,'Main_Sub Desc'!C:D,2,)</f>
        <v>LPC from invoicing</v>
      </c>
      <c r="AF4189" t="str">
        <f>VLOOKUP(VALUE(H4189),'Main_Sub Desc'!F:G,2,)</f>
        <v>Wtr Rev Late Payment</v>
      </c>
      <c r="AG4189">
        <f>IFERROR(VLOOKUP(VALUE(I4189),'PC Mapping'!A:F,6,),"")</f>
        <v>10719</v>
      </c>
      <c r="AH4189" s="13" t="str">
        <f>VLOOKUP(AG4189,'PC Mapping'!L:M,2,)</f>
        <v>All Other Water</v>
      </c>
    </row>
    <row r="4190" spans="1:34" x14ac:dyDescent="0.2">
      <c r="A4190" t="s">
        <v>18816</v>
      </c>
      <c r="B4190" t="s">
        <v>18817</v>
      </c>
      <c r="C4190" t="s">
        <v>4519</v>
      </c>
      <c r="D4190" t="s">
        <v>4520</v>
      </c>
      <c r="E4190" s="3">
        <v>45834</v>
      </c>
      <c r="F4190" t="s">
        <v>44</v>
      </c>
      <c r="G4190" t="s">
        <v>3742</v>
      </c>
      <c r="H4190" t="s">
        <v>3722</v>
      </c>
      <c r="I4190" t="s">
        <v>3752</v>
      </c>
      <c r="J4190" t="s">
        <v>4522</v>
      </c>
      <c r="K4190" s="2">
        <v>-5</v>
      </c>
      <c r="L4190" t="s">
        <v>44</v>
      </c>
      <c r="M4190" s="2">
        <v>-5</v>
      </c>
      <c r="N4190" t="s">
        <v>4523</v>
      </c>
      <c r="O4190" t="s">
        <v>4524</v>
      </c>
      <c r="P4190" t="s">
        <v>18818</v>
      </c>
      <c r="Q4190" t="s">
        <v>18819</v>
      </c>
      <c r="R4190" t="s">
        <v>44</v>
      </c>
      <c r="S4190" t="s">
        <v>4527</v>
      </c>
      <c r="T4190" s="3">
        <v>45834</v>
      </c>
      <c r="U4190" s="3">
        <v>45835</v>
      </c>
      <c r="V4190" s="2">
        <v>0</v>
      </c>
      <c r="W4190" t="s">
        <v>44</v>
      </c>
      <c r="X4190" t="s">
        <v>44</v>
      </c>
      <c r="Y4190" t="s">
        <v>18820</v>
      </c>
      <c r="Z4190" t="s">
        <v>18821</v>
      </c>
      <c r="AA4190" t="s">
        <v>4529</v>
      </c>
      <c r="AB4190" t="s">
        <v>4530</v>
      </c>
      <c r="AC4190" t="s">
        <v>89</v>
      </c>
      <c r="AD4190" t="str">
        <f t="shared" si="65"/>
        <v>10-60</v>
      </c>
      <c r="AE4190" t="str">
        <f>VLOOKUP(AD4190,'Main_Sub Desc'!C:D,2,)</f>
        <v>LPC from invoicing</v>
      </c>
      <c r="AF4190" t="str">
        <f>VLOOKUP(VALUE(H4190),'Main_Sub Desc'!F:G,2,)</f>
        <v>Wtr Rev Late Payment</v>
      </c>
      <c r="AG4190">
        <f>IFERROR(VLOOKUP(VALUE(I4190),'PC Mapping'!A:F,6,),"")</f>
        <v>10719</v>
      </c>
      <c r="AH4190" s="13" t="str">
        <f>VLOOKUP(AG4190,'PC Mapping'!L:M,2,)</f>
        <v>All Other Water</v>
      </c>
    </row>
    <row r="4191" spans="1:34" x14ac:dyDescent="0.2">
      <c r="A4191" t="s">
        <v>18822</v>
      </c>
      <c r="B4191" t="s">
        <v>18817</v>
      </c>
      <c r="C4191" t="s">
        <v>4519</v>
      </c>
      <c r="D4191" t="s">
        <v>4520</v>
      </c>
      <c r="E4191" s="3">
        <v>45834</v>
      </c>
      <c r="F4191" t="s">
        <v>44</v>
      </c>
      <c r="G4191" t="s">
        <v>3742</v>
      </c>
      <c r="H4191" t="s">
        <v>3722</v>
      </c>
      <c r="I4191" t="s">
        <v>3752</v>
      </c>
      <c r="J4191" t="s">
        <v>4522</v>
      </c>
      <c r="K4191" s="2">
        <v>-5</v>
      </c>
      <c r="L4191" t="s">
        <v>44</v>
      </c>
      <c r="M4191" s="2">
        <v>-5</v>
      </c>
      <c r="N4191" t="s">
        <v>4523</v>
      </c>
      <c r="O4191" t="s">
        <v>4524</v>
      </c>
      <c r="P4191" t="s">
        <v>6172</v>
      </c>
      <c r="Q4191" t="s">
        <v>18823</v>
      </c>
      <c r="R4191" t="s">
        <v>44</v>
      </c>
      <c r="S4191" t="s">
        <v>4527</v>
      </c>
      <c r="T4191" s="3">
        <v>45834</v>
      </c>
      <c r="U4191" s="3">
        <v>45835</v>
      </c>
      <c r="V4191" s="2">
        <v>0</v>
      </c>
      <c r="W4191" t="s">
        <v>44</v>
      </c>
      <c r="X4191" t="s">
        <v>44</v>
      </c>
      <c r="Y4191" t="s">
        <v>18824</v>
      </c>
      <c r="Z4191" t="s">
        <v>2181</v>
      </c>
      <c r="AA4191" t="s">
        <v>4529</v>
      </c>
      <c r="AB4191" t="s">
        <v>4530</v>
      </c>
      <c r="AC4191" t="s">
        <v>89</v>
      </c>
      <c r="AD4191" t="str">
        <f t="shared" si="65"/>
        <v>10-60</v>
      </c>
      <c r="AE4191" t="str">
        <f>VLOOKUP(AD4191,'Main_Sub Desc'!C:D,2,)</f>
        <v>LPC from invoicing</v>
      </c>
      <c r="AF4191" t="str">
        <f>VLOOKUP(VALUE(H4191),'Main_Sub Desc'!F:G,2,)</f>
        <v>Wtr Rev Late Payment</v>
      </c>
      <c r="AG4191">
        <f>IFERROR(VLOOKUP(VALUE(I4191),'PC Mapping'!A:F,6,),"")</f>
        <v>10719</v>
      </c>
      <c r="AH4191" s="13" t="str">
        <f>VLOOKUP(AG4191,'PC Mapping'!L:M,2,)</f>
        <v>All Other Water</v>
      </c>
    </row>
    <row r="4192" spans="1:34" x14ac:dyDescent="0.2">
      <c r="A4192" t="s">
        <v>18825</v>
      </c>
      <c r="B4192" t="s">
        <v>18817</v>
      </c>
      <c r="C4192" t="s">
        <v>4519</v>
      </c>
      <c r="D4192" t="s">
        <v>4520</v>
      </c>
      <c r="E4192" s="3">
        <v>45834</v>
      </c>
      <c r="F4192" t="s">
        <v>44</v>
      </c>
      <c r="G4192" t="s">
        <v>3742</v>
      </c>
      <c r="H4192" t="s">
        <v>3722</v>
      </c>
      <c r="I4192" t="s">
        <v>3752</v>
      </c>
      <c r="J4192" t="s">
        <v>4522</v>
      </c>
      <c r="K4192" s="2">
        <v>-5</v>
      </c>
      <c r="L4192" t="s">
        <v>44</v>
      </c>
      <c r="M4192" s="2">
        <v>-5</v>
      </c>
      <c r="N4192" t="s">
        <v>4523</v>
      </c>
      <c r="O4192" t="s">
        <v>4524</v>
      </c>
      <c r="P4192" t="s">
        <v>13342</v>
      </c>
      <c r="Q4192" t="s">
        <v>18826</v>
      </c>
      <c r="R4192" t="s">
        <v>44</v>
      </c>
      <c r="S4192" t="s">
        <v>4527</v>
      </c>
      <c r="T4192" s="3">
        <v>45834</v>
      </c>
      <c r="U4192" s="3">
        <v>45835</v>
      </c>
      <c r="V4192" s="2">
        <v>0</v>
      </c>
      <c r="W4192" t="s">
        <v>44</v>
      </c>
      <c r="X4192" t="s">
        <v>44</v>
      </c>
      <c r="Y4192" t="s">
        <v>18827</v>
      </c>
      <c r="Z4192" t="s">
        <v>18828</v>
      </c>
      <c r="AA4192" t="s">
        <v>4529</v>
      </c>
      <c r="AB4192" t="s">
        <v>4530</v>
      </c>
      <c r="AC4192" t="s">
        <v>89</v>
      </c>
      <c r="AD4192" t="str">
        <f t="shared" si="65"/>
        <v>10-60</v>
      </c>
      <c r="AE4192" t="str">
        <f>VLOOKUP(AD4192,'Main_Sub Desc'!C:D,2,)</f>
        <v>LPC from invoicing</v>
      </c>
      <c r="AF4192" t="str">
        <f>VLOOKUP(VALUE(H4192),'Main_Sub Desc'!F:G,2,)</f>
        <v>Wtr Rev Late Payment</v>
      </c>
      <c r="AG4192">
        <f>IFERROR(VLOOKUP(VALUE(I4192),'PC Mapping'!A:F,6,),"")</f>
        <v>10719</v>
      </c>
      <c r="AH4192" s="13" t="str">
        <f>VLOOKUP(AG4192,'PC Mapping'!L:M,2,)</f>
        <v>All Other Water</v>
      </c>
    </row>
    <row r="4193" spans="1:34" x14ac:dyDescent="0.2">
      <c r="A4193" t="s">
        <v>18829</v>
      </c>
      <c r="B4193" t="s">
        <v>18830</v>
      </c>
      <c r="C4193" t="s">
        <v>4519</v>
      </c>
      <c r="D4193" t="s">
        <v>4520</v>
      </c>
      <c r="E4193" s="3">
        <v>45834</v>
      </c>
      <c r="F4193" t="s">
        <v>44</v>
      </c>
      <c r="G4193" t="s">
        <v>3742</v>
      </c>
      <c r="H4193" t="s">
        <v>3722</v>
      </c>
      <c r="I4193" t="s">
        <v>3752</v>
      </c>
      <c r="J4193" t="s">
        <v>4522</v>
      </c>
      <c r="K4193" s="2">
        <v>-5</v>
      </c>
      <c r="L4193" t="s">
        <v>44</v>
      </c>
      <c r="M4193" s="2">
        <v>-5</v>
      </c>
      <c r="N4193" t="s">
        <v>4523</v>
      </c>
      <c r="O4193" t="s">
        <v>4524</v>
      </c>
      <c r="P4193" t="s">
        <v>9002</v>
      </c>
      <c r="Q4193" t="s">
        <v>18831</v>
      </c>
      <c r="R4193" t="s">
        <v>44</v>
      </c>
      <c r="S4193" t="s">
        <v>4527</v>
      </c>
      <c r="T4193" s="3">
        <v>45834</v>
      </c>
      <c r="U4193" s="3">
        <v>45835</v>
      </c>
      <c r="V4193" s="2">
        <v>0</v>
      </c>
      <c r="W4193" t="s">
        <v>44</v>
      </c>
      <c r="X4193" t="s">
        <v>44</v>
      </c>
      <c r="Y4193" t="s">
        <v>9004</v>
      </c>
      <c r="Z4193" t="s">
        <v>2863</v>
      </c>
      <c r="AA4193" t="s">
        <v>4529</v>
      </c>
      <c r="AB4193" t="s">
        <v>4530</v>
      </c>
      <c r="AC4193" t="s">
        <v>89</v>
      </c>
      <c r="AD4193" t="str">
        <f t="shared" si="65"/>
        <v>10-60</v>
      </c>
      <c r="AE4193" t="str">
        <f>VLOOKUP(AD4193,'Main_Sub Desc'!C:D,2,)</f>
        <v>LPC from invoicing</v>
      </c>
      <c r="AF4193" t="str">
        <f>VLOOKUP(VALUE(H4193),'Main_Sub Desc'!F:G,2,)</f>
        <v>Wtr Rev Late Payment</v>
      </c>
      <c r="AG4193">
        <f>IFERROR(VLOOKUP(VALUE(I4193),'PC Mapping'!A:F,6,),"")</f>
        <v>10719</v>
      </c>
      <c r="AH4193" s="13" t="str">
        <f>VLOOKUP(AG4193,'PC Mapping'!L:M,2,)</f>
        <v>All Other Water</v>
      </c>
    </row>
    <row r="4194" spans="1:34" x14ac:dyDescent="0.2">
      <c r="A4194" t="s">
        <v>18832</v>
      </c>
      <c r="B4194" t="s">
        <v>18830</v>
      </c>
      <c r="C4194" t="s">
        <v>4519</v>
      </c>
      <c r="D4194" t="s">
        <v>4520</v>
      </c>
      <c r="E4194" s="3">
        <v>45834</v>
      </c>
      <c r="F4194" t="s">
        <v>44</v>
      </c>
      <c r="G4194" t="s">
        <v>3742</v>
      </c>
      <c r="H4194" t="s">
        <v>3722</v>
      </c>
      <c r="I4194" t="s">
        <v>3752</v>
      </c>
      <c r="J4194" t="s">
        <v>4522</v>
      </c>
      <c r="K4194" s="2">
        <v>-5.69</v>
      </c>
      <c r="L4194" t="s">
        <v>44</v>
      </c>
      <c r="M4194" s="2">
        <v>-5.69</v>
      </c>
      <c r="N4194" t="s">
        <v>4523</v>
      </c>
      <c r="O4194" t="s">
        <v>4524</v>
      </c>
      <c r="P4194" t="s">
        <v>18833</v>
      </c>
      <c r="Q4194" t="s">
        <v>18834</v>
      </c>
      <c r="R4194" t="s">
        <v>44</v>
      </c>
      <c r="S4194" t="s">
        <v>4527</v>
      </c>
      <c r="T4194" s="3">
        <v>45834</v>
      </c>
      <c r="U4194" s="3">
        <v>45835</v>
      </c>
      <c r="V4194" s="2">
        <v>0</v>
      </c>
      <c r="W4194" t="s">
        <v>44</v>
      </c>
      <c r="X4194" t="s">
        <v>44</v>
      </c>
      <c r="Y4194" t="s">
        <v>18835</v>
      </c>
      <c r="Z4194" t="s">
        <v>18836</v>
      </c>
      <c r="AA4194" t="s">
        <v>4529</v>
      </c>
      <c r="AB4194" t="s">
        <v>4530</v>
      </c>
      <c r="AC4194" t="s">
        <v>89</v>
      </c>
      <c r="AD4194" t="str">
        <f t="shared" si="65"/>
        <v>10-60</v>
      </c>
      <c r="AE4194" t="str">
        <f>VLOOKUP(AD4194,'Main_Sub Desc'!C:D,2,)</f>
        <v>LPC from invoicing</v>
      </c>
      <c r="AF4194" t="str">
        <f>VLOOKUP(VALUE(H4194),'Main_Sub Desc'!F:G,2,)</f>
        <v>Wtr Rev Late Payment</v>
      </c>
      <c r="AG4194">
        <f>IFERROR(VLOOKUP(VALUE(I4194),'PC Mapping'!A:F,6,),"")</f>
        <v>10719</v>
      </c>
      <c r="AH4194" s="13" t="str">
        <f>VLOOKUP(AG4194,'PC Mapping'!L:M,2,)</f>
        <v>All Other Water</v>
      </c>
    </row>
    <row r="4195" spans="1:34" x14ac:dyDescent="0.2">
      <c r="A4195" t="s">
        <v>18837</v>
      </c>
      <c r="B4195" t="s">
        <v>18838</v>
      </c>
      <c r="C4195" t="s">
        <v>4519</v>
      </c>
      <c r="D4195" t="s">
        <v>4520</v>
      </c>
      <c r="E4195" s="3">
        <v>45838</v>
      </c>
      <c r="F4195" t="s">
        <v>44</v>
      </c>
      <c r="G4195" t="s">
        <v>3742</v>
      </c>
      <c r="H4195" t="s">
        <v>3722</v>
      </c>
      <c r="I4195" t="s">
        <v>3752</v>
      </c>
      <c r="J4195" t="s">
        <v>4522</v>
      </c>
      <c r="K4195" s="2">
        <v>-5</v>
      </c>
      <c r="L4195" t="s">
        <v>44</v>
      </c>
      <c r="M4195" s="2">
        <v>-5</v>
      </c>
      <c r="N4195" t="s">
        <v>4523</v>
      </c>
      <c r="O4195" t="s">
        <v>4524</v>
      </c>
      <c r="P4195" t="s">
        <v>18839</v>
      </c>
      <c r="Q4195" t="s">
        <v>18840</v>
      </c>
      <c r="R4195" t="s">
        <v>44</v>
      </c>
      <c r="S4195" t="s">
        <v>7084</v>
      </c>
      <c r="T4195" s="3">
        <v>45838</v>
      </c>
      <c r="U4195" s="3">
        <v>45845</v>
      </c>
      <c r="V4195" s="2">
        <v>0</v>
      </c>
      <c r="W4195" t="s">
        <v>44</v>
      </c>
      <c r="X4195" t="s">
        <v>44</v>
      </c>
      <c r="Y4195" t="s">
        <v>18841</v>
      </c>
      <c r="Z4195" t="s">
        <v>18842</v>
      </c>
      <c r="AA4195" t="s">
        <v>4529</v>
      </c>
      <c r="AB4195" t="s">
        <v>4530</v>
      </c>
      <c r="AC4195" t="s">
        <v>89</v>
      </c>
      <c r="AD4195" t="str">
        <f t="shared" si="65"/>
        <v>10-60</v>
      </c>
      <c r="AE4195" t="str">
        <f>VLOOKUP(AD4195,'Main_Sub Desc'!C:D,2,)</f>
        <v>LPC from invoicing</v>
      </c>
      <c r="AF4195" t="str">
        <f>VLOOKUP(VALUE(H4195),'Main_Sub Desc'!F:G,2,)</f>
        <v>Wtr Rev Late Payment</v>
      </c>
      <c r="AG4195">
        <f>IFERROR(VLOOKUP(VALUE(I4195),'PC Mapping'!A:F,6,),"")</f>
        <v>10719</v>
      </c>
      <c r="AH4195" s="13" t="str">
        <f>VLOOKUP(AG4195,'PC Mapping'!L:M,2,)</f>
        <v>All Other Water</v>
      </c>
    </row>
    <row r="4196" spans="1:34" x14ac:dyDescent="0.2">
      <c r="A4196" t="s">
        <v>18843</v>
      </c>
      <c r="B4196" t="s">
        <v>18838</v>
      </c>
      <c r="C4196" t="s">
        <v>4519</v>
      </c>
      <c r="D4196" t="s">
        <v>4520</v>
      </c>
      <c r="E4196" s="3">
        <v>45838</v>
      </c>
      <c r="F4196" t="s">
        <v>44</v>
      </c>
      <c r="G4196" t="s">
        <v>3742</v>
      </c>
      <c r="H4196" t="s">
        <v>3722</v>
      </c>
      <c r="I4196" t="s">
        <v>4538</v>
      </c>
      <c r="J4196" t="s">
        <v>4522</v>
      </c>
      <c r="K4196" s="2">
        <v>-5</v>
      </c>
      <c r="L4196" t="s">
        <v>44</v>
      </c>
      <c r="M4196" s="2">
        <v>-5</v>
      </c>
      <c r="N4196" t="s">
        <v>4523</v>
      </c>
      <c r="O4196" t="s">
        <v>4524</v>
      </c>
      <c r="P4196" t="s">
        <v>18844</v>
      </c>
      <c r="Q4196" t="s">
        <v>18845</v>
      </c>
      <c r="R4196" t="s">
        <v>44</v>
      </c>
      <c r="S4196" t="s">
        <v>7084</v>
      </c>
      <c r="T4196" s="3">
        <v>45838</v>
      </c>
      <c r="U4196" s="3">
        <v>45845</v>
      </c>
      <c r="V4196" s="2">
        <v>0</v>
      </c>
      <c r="W4196" t="s">
        <v>44</v>
      </c>
      <c r="X4196" t="s">
        <v>44</v>
      </c>
      <c r="Y4196" t="s">
        <v>18846</v>
      </c>
      <c r="Z4196" t="s">
        <v>18847</v>
      </c>
      <c r="AA4196" t="s">
        <v>4529</v>
      </c>
      <c r="AB4196" t="s">
        <v>4530</v>
      </c>
      <c r="AC4196" t="s">
        <v>89</v>
      </c>
      <c r="AD4196" t="str">
        <f t="shared" si="65"/>
        <v>10-60</v>
      </c>
      <c r="AE4196" t="str">
        <f>VLOOKUP(AD4196,'Main_Sub Desc'!C:D,2,)</f>
        <v>LPC from invoicing</v>
      </c>
      <c r="AF4196" t="str">
        <f>VLOOKUP(VALUE(H4196),'Main_Sub Desc'!F:G,2,)</f>
        <v>Wtr Rev Late Payment</v>
      </c>
      <c r="AG4196">
        <f>IFERROR(VLOOKUP(VALUE(I4196),'PC Mapping'!A:F,6,),"")</f>
        <v>10469</v>
      </c>
      <c r="AH4196" s="13" t="str">
        <f>VLOOKUP(AG4196,'PC Mapping'!L:M,2,)</f>
        <v>Bolivar Water</v>
      </c>
    </row>
    <row r="4197" spans="1:34" x14ac:dyDescent="0.2">
      <c r="A4197" t="s">
        <v>18843</v>
      </c>
      <c r="B4197" t="s">
        <v>18838</v>
      </c>
      <c r="C4197" t="s">
        <v>4519</v>
      </c>
      <c r="D4197" t="s">
        <v>4520</v>
      </c>
      <c r="E4197" s="3">
        <v>45838</v>
      </c>
      <c r="F4197" t="s">
        <v>44</v>
      </c>
      <c r="G4197" t="s">
        <v>3742</v>
      </c>
      <c r="H4197" t="s">
        <v>3716</v>
      </c>
      <c r="I4197" t="s">
        <v>4534</v>
      </c>
      <c r="J4197" t="s">
        <v>4522</v>
      </c>
      <c r="K4197" s="2">
        <v>-5</v>
      </c>
      <c r="L4197" t="s">
        <v>44</v>
      </c>
      <c r="M4197" s="2">
        <v>-5</v>
      </c>
      <c r="N4197" t="s">
        <v>4523</v>
      </c>
      <c r="O4197" t="s">
        <v>4524</v>
      </c>
      <c r="P4197" t="s">
        <v>18844</v>
      </c>
      <c r="Q4197" t="s">
        <v>18848</v>
      </c>
      <c r="R4197" t="s">
        <v>44</v>
      </c>
      <c r="S4197" t="s">
        <v>7084</v>
      </c>
      <c r="T4197" s="3">
        <v>45838</v>
      </c>
      <c r="U4197" s="3">
        <v>45845</v>
      </c>
      <c r="V4197" s="2">
        <v>0</v>
      </c>
      <c r="W4197" t="s">
        <v>44</v>
      </c>
      <c r="X4197" t="s">
        <v>44</v>
      </c>
      <c r="Y4197" t="s">
        <v>18849</v>
      </c>
      <c r="Z4197" t="s">
        <v>18847</v>
      </c>
      <c r="AA4197" t="s">
        <v>4529</v>
      </c>
      <c r="AB4197" t="s">
        <v>4530</v>
      </c>
      <c r="AC4197" t="s">
        <v>89</v>
      </c>
      <c r="AD4197" t="str">
        <f t="shared" si="65"/>
        <v>10-60</v>
      </c>
      <c r="AE4197" t="str">
        <f>VLOOKUP(AD4197,'Main_Sub Desc'!C:D,2,)</f>
        <v>LPC from invoicing</v>
      </c>
      <c r="AF4197" t="str">
        <f>VLOOKUP(VALUE(H4197),'Main_Sub Desc'!F:G,2,)</f>
        <v>Wst Rev Late Payment</v>
      </c>
      <c r="AG4197">
        <f>IFERROR(VLOOKUP(VALUE(I4197),'PC Mapping'!A:F,6,),"")</f>
        <v>10514</v>
      </c>
      <c r="AH4197" s="13" t="str">
        <f>VLOOKUP(AG4197,'PC Mapping'!L:M,2,)</f>
        <v>Bolivar Sewer</v>
      </c>
    </row>
    <row r="4198" spans="1:34" x14ac:dyDescent="0.2">
      <c r="A4198" t="s">
        <v>18850</v>
      </c>
      <c r="B4198" t="s">
        <v>18838</v>
      </c>
      <c r="C4198" t="s">
        <v>4519</v>
      </c>
      <c r="D4198" t="s">
        <v>4520</v>
      </c>
      <c r="E4198" s="3">
        <v>45838</v>
      </c>
      <c r="F4198" t="s">
        <v>44</v>
      </c>
      <c r="G4198" t="s">
        <v>3742</v>
      </c>
      <c r="H4198" t="s">
        <v>3722</v>
      </c>
      <c r="I4198" t="s">
        <v>4538</v>
      </c>
      <c r="J4198" t="s">
        <v>4522</v>
      </c>
      <c r="K4198" s="2">
        <v>-5</v>
      </c>
      <c r="L4198" t="s">
        <v>44</v>
      </c>
      <c r="M4198" s="2">
        <v>-5</v>
      </c>
      <c r="N4198" t="s">
        <v>4523</v>
      </c>
      <c r="O4198" t="s">
        <v>4524</v>
      </c>
      <c r="P4198" t="s">
        <v>18851</v>
      </c>
      <c r="Q4198" t="s">
        <v>18852</v>
      </c>
      <c r="R4198" t="s">
        <v>44</v>
      </c>
      <c r="S4198" t="s">
        <v>7084</v>
      </c>
      <c r="T4198" s="3">
        <v>45838</v>
      </c>
      <c r="U4198" s="3">
        <v>45845</v>
      </c>
      <c r="V4198" s="2">
        <v>0</v>
      </c>
      <c r="W4198" t="s">
        <v>44</v>
      </c>
      <c r="X4198" t="s">
        <v>44</v>
      </c>
      <c r="Y4198" t="s">
        <v>18853</v>
      </c>
      <c r="Z4198" t="s">
        <v>1151</v>
      </c>
      <c r="AA4198" t="s">
        <v>4529</v>
      </c>
      <c r="AB4198" t="s">
        <v>4530</v>
      </c>
      <c r="AC4198" t="s">
        <v>99</v>
      </c>
      <c r="AD4198" t="str">
        <f t="shared" si="65"/>
        <v>10-60</v>
      </c>
      <c r="AE4198" t="str">
        <f>VLOOKUP(AD4198,'Main_Sub Desc'!C:D,2,)</f>
        <v>LPC from invoicing</v>
      </c>
      <c r="AF4198" t="str">
        <f>VLOOKUP(VALUE(H4198),'Main_Sub Desc'!F:G,2,)</f>
        <v>Wtr Rev Late Payment</v>
      </c>
      <c r="AG4198">
        <f>IFERROR(VLOOKUP(VALUE(I4198),'PC Mapping'!A:F,6,),"")</f>
        <v>10469</v>
      </c>
      <c r="AH4198" s="13" t="str">
        <f>VLOOKUP(AG4198,'PC Mapping'!L:M,2,)</f>
        <v>Bolivar Water</v>
      </c>
    </row>
    <row r="4199" spans="1:34" x14ac:dyDescent="0.2">
      <c r="A4199" t="s">
        <v>18854</v>
      </c>
      <c r="B4199" t="s">
        <v>18838</v>
      </c>
      <c r="C4199" t="s">
        <v>4519</v>
      </c>
      <c r="D4199" t="s">
        <v>4520</v>
      </c>
      <c r="E4199" s="3">
        <v>45838</v>
      </c>
      <c r="F4199" t="s">
        <v>44</v>
      </c>
      <c r="G4199" t="s">
        <v>3742</v>
      </c>
      <c r="H4199" t="s">
        <v>3722</v>
      </c>
      <c r="I4199" t="s">
        <v>4538</v>
      </c>
      <c r="J4199" t="s">
        <v>4522</v>
      </c>
      <c r="K4199" s="2">
        <v>-5</v>
      </c>
      <c r="L4199" t="s">
        <v>44</v>
      </c>
      <c r="M4199" s="2">
        <v>-5</v>
      </c>
      <c r="N4199" t="s">
        <v>4523</v>
      </c>
      <c r="O4199" t="s">
        <v>4524</v>
      </c>
      <c r="P4199" t="s">
        <v>18851</v>
      </c>
      <c r="Q4199" t="s">
        <v>18855</v>
      </c>
      <c r="R4199" t="s">
        <v>44</v>
      </c>
      <c r="S4199" t="s">
        <v>7084</v>
      </c>
      <c r="T4199" s="3">
        <v>45838</v>
      </c>
      <c r="U4199" s="3">
        <v>45845</v>
      </c>
      <c r="V4199" s="2">
        <v>0</v>
      </c>
      <c r="W4199" t="s">
        <v>44</v>
      </c>
      <c r="X4199" t="s">
        <v>44</v>
      </c>
      <c r="Y4199" t="s">
        <v>18856</v>
      </c>
      <c r="Z4199" t="s">
        <v>1150</v>
      </c>
      <c r="AA4199" t="s">
        <v>4529</v>
      </c>
      <c r="AB4199" t="s">
        <v>4530</v>
      </c>
      <c r="AC4199" t="s">
        <v>99</v>
      </c>
      <c r="AD4199" t="str">
        <f t="shared" si="65"/>
        <v>10-60</v>
      </c>
      <c r="AE4199" t="str">
        <f>VLOOKUP(AD4199,'Main_Sub Desc'!C:D,2,)</f>
        <v>LPC from invoicing</v>
      </c>
      <c r="AF4199" t="str">
        <f>VLOOKUP(VALUE(H4199),'Main_Sub Desc'!F:G,2,)</f>
        <v>Wtr Rev Late Payment</v>
      </c>
      <c r="AG4199">
        <f>IFERROR(VLOOKUP(VALUE(I4199),'PC Mapping'!A:F,6,),"")</f>
        <v>10469</v>
      </c>
      <c r="AH4199" s="13" t="str">
        <f>VLOOKUP(AG4199,'PC Mapping'!L:M,2,)</f>
        <v>Bolivar Water</v>
      </c>
    </row>
    <row r="4200" spans="1:34" x14ac:dyDescent="0.2">
      <c r="A4200" t="s">
        <v>18854</v>
      </c>
      <c r="B4200" t="s">
        <v>18838</v>
      </c>
      <c r="C4200" t="s">
        <v>4519</v>
      </c>
      <c r="D4200" t="s">
        <v>4520</v>
      </c>
      <c r="E4200" s="3">
        <v>45838</v>
      </c>
      <c r="F4200" t="s">
        <v>44</v>
      </c>
      <c r="G4200" t="s">
        <v>3742</v>
      </c>
      <c r="H4200" t="s">
        <v>3716</v>
      </c>
      <c r="I4200" t="s">
        <v>4534</v>
      </c>
      <c r="J4200" t="s">
        <v>4522</v>
      </c>
      <c r="K4200" s="2">
        <v>-5</v>
      </c>
      <c r="L4200" t="s">
        <v>44</v>
      </c>
      <c r="M4200" s="2">
        <v>-5</v>
      </c>
      <c r="N4200" t="s">
        <v>4523</v>
      </c>
      <c r="O4200" t="s">
        <v>4524</v>
      </c>
      <c r="P4200" t="s">
        <v>18851</v>
      </c>
      <c r="Q4200" t="s">
        <v>18857</v>
      </c>
      <c r="R4200" t="s">
        <v>44</v>
      </c>
      <c r="S4200" t="s">
        <v>7084</v>
      </c>
      <c r="T4200" s="3">
        <v>45838</v>
      </c>
      <c r="U4200" s="3">
        <v>45845</v>
      </c>
      <c r="V4200" s="2">
        <v>0</v>
      </c>
      <c r="W4200" t="s">
        <v>44</v>
      </c>
      <c r="X4200" t="s">
        <v>44</v>
      </c>
      <c r="Y4200" t="s">
        <v>18858</v>
      </c>
      <c r="Z4200" t="s">
        <v>1150</v>
      </c>
      <c r="AA4200" t="s">
        <v>4529</v>
      </c>
      <c r="AB4200" t="s">
        <v>4530</v>
      </c>
      <c r="AC4200" t="s">
        <v>99</v>
      </c>
      <c r="AD4200" t="str">
        <f t="shared" si="65"/>
        <v>10-60</v>
      </c>
      <c r="AE4200" t="str">
        <f>VLOOKUP(AD4200,'Main_Sub Desc'!C:D,2,)</f>
        <v>LPC from invoicing</v>
      </c>
      <c r="AF4200" t="str">
        <f>VLOOKUP(VALUE(H4200),'Main_Sub Desc'!F:G,2,)</f>
        <v>Wst Rev Late Payment</v>
      </c>
      <c r="AG4200">
        <f>IFERROR(VLOOKUP(VALUE(I4200),'PC Mapping'!A:F,6,),"")</f>
        <v>10514</v>
      </c>
      <c r="AH4200" s="13" t="str">
        <f>VLOOKUP(AG4200,'PC Mapping'!L:M,2,)</f>
        <v>Bolivar Sewer</v>
      </c>
    </row>
    <row r="4201" spans="1:34" x14ac:dyDescent="0.2">
      <c r="A4201" t="s">
        <v>18859</v>
      </c>
      <c r="B4201" t="s">
        <v>18838</v>
      </c>
      <c r="C4201" t="s">
        <v>4519</v>
      </c>
      <c r="D4201" t="s">
        <v>4520</v>
      </c>
      <c r="E4201" s="3">
        <v>45838</v>
      </c>
      <c r="F4201" t="s">
        <v>44</v>
      </c>
      <c r="G4201" t="s">
        <v>3742</v>
      </c>
      <c r="H4201" t="s">
        <v>3716</v>
      </c>
      <c r="I4201" t="s">
        <v>4534</v>
      </c>
      <c r="J4201" t="s">
        <v>4522</v>
      </c>
      <c r="K4201" s="2">
        <v>-10</v>
      </c>
      <c r="L4201" t="s">
        <v>44</v>
      </c>
      <c r="M4201" s="2">
        <v>-10</v>
      </c>
      <c r="N4201" t="s">
        <v>4523</v>
      </c>
      <c r="O4201" t="s">
        <v>4524</v>
      </c>
      <c r="P4201" t="s">
        <v>4978</v>
      </c>
      <c r="Q4201" t="s">
        <v>18860</v>
      </c>
      <c r="R4201" t="s">
        <v>44</v>
      </c>
      <c r="S4201" t="s">
        <v>7084</v>
      </c>
      <c r="T4201" s="3">
        <v>45838</v>
      </c>
      <c r="U4201" s="3">
        <v>45845</v>
      </c>
      <c r="V4201" s="2">
        <v>0</v>
      </c>
      <c r="W4201" t="s">
        <v>44</v>
      </c>
      <c r="X4201" t="s">
        <v>44</v>
      </c>
      <c r="Y4201" t="s">
        <v>18861</v>
      </c>
      <c r="Z4201" t="s">
        <v>1055</v>
      </c>
      <c r="AA4201" t="s">
        <v>4529</v>
      </c>
      <c r="AB4201" t="s">
        <v>4530</v>
      </c>
      <c r="AC4201" t="s">
        <v>89</v>
      </c>
      <c r="AD4201" t="str">
        <f t="shared" si="65"/>
        <v>10-60</v>
      </c>
      <c r="AE4201" t="str">
        <f>VLOOKUP(AD4201,'Main_Sub Desc'!C:D,2,)</f>
        <v>LPC from invoicing</v>
      </c>
      <c r="AF4201" t="str">
        <f>VLOOKUP(VALUE(H4201),'Main_Sub Desc'!F:G,2,)</f>
        <v>Wst Rev Late Payment</v>
      </c>
      <c r="AG4201">
        <f>IFERROR(VLOOKUP(VALUE(I4201),'PC Mapping'!A:F,6,),"")</f>
        <v>10514</v>
      </c>
      <c r="AH4201" s="13" t="str">
        <f>VLOOKUP(AG4201,'PC Mapping'!L:M,2,)</f>
        <v>Bolivar Sewer</v>
      </c>
    </row>
    <row r="4202" spans="1:34" x14ac:dyDescent="0.2">
      <c r="A4202" t="s">
        <v>18859</v>
      </c>
      <c r="B4202" t="s">
        <v>18838</v>
      </c>
      <c r="C4202" t="s">
        <v>4519</v>
      </c>
      <c r="D4202" t="s">
        <v>4520</v>
      </c>
      <c r="E4202" s="3">
        <v>45838</v>
      </c>
      <c r="F4202" t="s">
        <v>44</v>
      </c>
      <c r="G4202" t="s">
        <v>3742</v>
      </c>
      <c r="H4202" t="s">
        <v>3722</v>
      </c>
      <c r="I4202" t="s">
        <v>4538</v>
      </c>
      <c r="J4202" t="s">
        <v>4522</v>
      </c>
      <c r="K4202" s="2">
        <v>-5</v>
      </c>
      <c r="L4202" t="s">
        <v>44</v>
      </c>
      <c r="M4202" s="2">
        <v>-5</v>
      </c>
      <c r="N4202" t="s">
        <v>4523</v>
      </c>
      <c r="O4202" t="s">
        <v>4524</v>
      </c>
      <c r="P4202" t="s">
        <v>4978</v>
      </c>
      <c r="Q4202" t="s">
        <v>18862</v>
      </c>
      <c r="R4202" t="s">
        <v>44</v>
      </c>
      <c r="S4202" t="s">
        <v>7084</v>
      </c>
      <c r="T4202" s="3">
        <v>45838</v>
      </c>
      <c r="U4202" s="3">
        <v>45845</v>
      </c>
      <c r="V4202" s="2">
        <v>0</v>
      </c>
      <c r="W4202" t="s">
        <v>44</v>
      </c>
      <c r="X4202" t="s">
        <v>44</v>
      </c>
      <c r="Y4202" t="s">
        <v>18863</v>
      </c>
      <c r="Z4202" t="s">
        <v>1055</v>
      </c>
      <c r="AA4202" t="s">
        <v>4529</v>
      </c>
      <c r="AB4202" t="s">
        <v>4530</v>
      </c>
      <c r="AC4202" t="s">
        <v>89</v>
      </c>
      <c r="AD4202" t="str">
        <f t="shared" si="65"/>
        <v>10-60</v>
      </c>
      <c r="AE4202" t="str">
        <f>VLOOKUP(AD4202,'Main_Sub Desc'!C:D,2,)</f>
        <v>LPC from invoicing</v>
      </c>
      <c r="AF4202" t="str">
        <f>VLOOKUP(VALUE(H4202),'Main_Sub Desc'!F:G,2,)</f>
        <v>Wtr Rev Late Payment</v>
      </c>
      <c r="AG4202">
        <f>IFERROR(VLOOKUP(VALUE(I4202),'PC Mapping'!A:F,6,),"")</f>
        <v>10469</v>
      </c>
      <c r="AH4202" s="13" t="str">
        <f>VLOOKUP(AG4202,'PC Mapping'!L:M,2,)</f>
        <v>Bolivar Water</v>
      </c>
    </row>
    <row r="4203" spans="1:34" x14ac:dyDescent="0.2">
      <c r="A4203" t="s">
        <v>18864</v>
      </c>
      <c r="B4203" t="s">
        <v>18838</v>
      </c>
      <c r="C4203" t="s">
        <v>4519</v>
      </c>
      <c r="D4203" t="s">
        <v>4520</v>
      </c>
      <c r="E4203" s="3">
        <v>45838</v>
      </c>
      <c r="F4203" t="s">
        <v>44</v>
      </c>
      <c r="G4203" t="s">
        <v>3742</v>
      </c>
      <c r="H4203" t="s">
        <v>3716</v>
      </c>
      <c r="I4203" t="s">
        <v>4534</v>
      </c>
      <c r="J4203" t="s">
        <v>4522</v>
      </c>
      <c r="K4203" s="2">
        <v>-5</v>
      </c>
      <c r="L4203" t="s">
        <v>44</v>
      </c>
      <c r="M4203" s="2">
        <v>-5</v>
      </c>
      <c r="N4203" t="s">
        <v>4523</v>
      </c>
      <c r="O4203" t="s">
        <v>4524</v>
      </c>
      <c r="P4203" t="s">
        <v>18865</v>
      </c>
      <c r="Q4203" t="s">
        <v>18866</v>
      </c>
      <c r="R4203" t="s">
        <v>44</v>
      </c>
      <c r="S4203" t="s">
        <v>7084</v>
      </c>
      <c r="T4203" s="3">
        <v>45838</v>
      </c>
      <c r="U4203" s="3">
        <v>45845</v>
      </c>
      <c r="V4203" s="2">
        <v>0</v>
      </c>
      <c r="W4203" t="s">
        <v>44</v>
      </c>
      <c r="X4203" t="s">
        <v>44</v>
      </c>
      <c r="Y4203" t="s">
        <v>18867</v>
      </c>
      <c r="Z4203" t="s">
        <v>1146</v>
      </c>
      <c r="AA4203" t="s">
        <v>4529</v>
      </c>
      <c r="AB4203" t="s">
        <v>4530</v>
      </c>
      <c r="AC4203" t="s">
        <v>89</v>
      </c>
      <c r="AD4203" t="str">
        <f t="shared" si="65"/>
        <v>10-60</v>
      </c>
      <c r="AE4203" t="str">
        <f>VLOOKUP(AD4203,'Main_Sub Desc'!C:D,2,)</f>
        <v>LPC from invoicing</v>
      </c>
      <c r="AF4203" t="str">
        <f>VLOOKUP(VALUE(H4203),'Main_Sub Desc'!F:G,2,)</f>
        <v>Wst Rev Late Payment</v>
      </c>
      <c r="AG4203">
        <f>IFERROR(VLOOKUP(VALUE(I4203),'PC Mapping'!A:F,6,),"")</f>
        <v>10514</v>
      </c>
      <c r="AH4203" s="13" t="str">
        <f>VLOOKUP(AG4203,'PC Mapping'!L:M,2,)</f>
        <v>Bolivar Sewer</v>
      </c>
    </row>
    <row r="4204" spans="1:34" x14ac:dyDescent="0.2">
      <c r="A4204" t="s">
        <v>18864</v>
      </c>
      <c r="B4204" t="s">
        <v>18838</v>
      </c>
      <c r="C4204" t="s">
        <v>4519</v>
      </c>
      <c r="D4204" t="s">
        <v>4520</v>
      </c>
      <c r="E4204" s="3">
        <v>45838</v>
      </c>
      <c r="F4204" t="s">
        <v>44</v>
      </c>
      <c r="G4204" t="s">
        <v>3742</v>
      </c>
      <c r="H4204" t="s">
        <v>3722</v>
      </c>
      <c r="I4204" t="s">
        <v>4538</v>
      </c>
      <c r="J4204" t="s">
        <v>4522</v>
      </c>
      <c r="K4204" s="2">
        <v>-5</v>
      </c>
      <c r="L4204" t="s">
        <v>44</v>
      </c>
      <c r="M4204" s="2">
        <v>-5</v>
      </c>
      <c r="N4204" t="s">
        <v>4523</v>
      </c>
      <c r="O4204" t="s">
        <v>4524</v>
      </c>
      <c r="P4204" t="s">
        <v>18865</v>
      </c>
      <c r="Q4204" t="s">
        <v>18868</v>
      </c>
      <c r="R4204" t="s">
        <v>44</v>
      </c>
      <c r="S4204" t="s">
        <v>7084</v>
      </c>
      <c r="T4204" s="3">
        <v>45838</v>
      </c>
      <c r="U4204" s="3">
        <v>45845</v>
      </c>
      <c r="V4204" s="2">
        <v>0</v>
      </c>
      <c r="W4204" t="s">
        <v>44</v>
      </c>
      <c r="X4204" t="s">
        <v>44</v>
      </c>
      <c r="Y4204" t="s">
        <v>18869</v>
      </c>
      <c r="Z4204" t="s">
        <v>1146</v>
      </c>
      <c r="AA4204" t="s">
        <v>4529</v>
      </c>
      <c r="AB4204" t="s">
        <v>4530</v>
      </c>
      <c r="AC4204" t="s">
        <v>89</v>
      </c>
      <c r="AD4204" t="str">
        <f t="shared" si="65"/>
        <v>10-60</v>
      </c>
      <c r="AE4204" t="str">
        <f>VLOOKUP(AD4204,'Main_Sub Desc'!C:D,2,)</f>
        <v>LPC from invoicing</v>
      </c>
      <c r="AF4204" t="str">
        <f>VLOOKUP(VALUE(H4204),'Main_Sub Desc'!F:G,2,)</f>
        <v>Wtr Rev Late Payment</v>
      </c>
      <c r="AG4204">
        <f>IFERROR(VLOOKUP(VALUE(I4204),'PC Mapping'!A:F,6,),"")</f>
        <v>10469</v>
      </c>
      <c r="AH4204" s="13" t="str">
        <f>VLOOKUP(AG4204,'PC Mapping'!L:M,2,)</f>
        <v>Bolivar Water</v>
      </c>
    </row>
    <row r="4205" spans="1:34" x14ac:dyDescent="0.2">
      <c r="A4205" t="s">
        <v>18870</v>
      </c>
      <c r="B4205" t="s">
        <v>18838</v>
      </c>
      <c r="C4205" t="s">
        <v>4519</v>
      </c>
      <c r="D4205" t="s">
        <v>4520</v>
      </c>
      <c r="E4205" s="3">
        <v>45838</v>
      </c>
      <c r="F4205" t="s">
        <v>44</v>
      </c>
      <c r="G4205" t="s">
        <v>3742</v>
      </c>
      <c r="H4205" t="s">
        <v>3716</v>
      </c>
      <c r="I4205" t="s">
        <v>4534</v>
      </c>
      <c r="J4205" t="s">
        <v>4522</v>
      </c>
      <c r="K4205" s="2">
        <v>-5</v>
      </c>
      <c r="L4205" t="s">
        <v>44</v>
      </c>
      <c r="M4205" s="2">
        <v>-5</v>
      </c>
      <c r="N4205" t="s">
        <v>4523</v>
      </c>
      <c r="O4205" t="s">
        <v>4524</v>
      </c>
      <c r="P4205" t="s">
        <v>18871</v>
      </c>
      <c r="Q4205" t="s">
        <v>18872</v>
      </c>
      <c r="R4205" t="s">
        <v>44</v>
      </c>
      <c r="S4205" t="s">
        <v>7084</v>
      </c>
      <c r="T4205" s="3">
        <v>45838</v>
      </c>
      <c r="U4205" s="3">
        <v>45845</v>
      </c>
      <c r="V4205" s="2">
        <v>0</v>
      </c>
      <c r="W4205" t="s">
        <v>44</v>
      </c>
      <c r="X4205" t="s">
        <v>44</v>
      </c>
      <c r="Y4205" t="s">
        <v>18873</v>
      </c>
      <c r="Z4205" t="s">
        <v>1087</v>
      </c>
      <c r="AA4205" t="s">
        <v>4529</v>
      </c>
      <c r="AB4205" t="s">
        <v>4530</v>
      </c>
      <c r="AC4205" t="s">
        <v>99</v>
      </c>
      <c r="AD4205" t="str">
        <f t="shared" si="65"/>
        <v>10-60</v>
      </c>
      <c r="AE4205" t="str">
        <f>VLOOKUP(AD4205,'Main_Sub Desc'!C:D,2,)</f>
        <v>LPC from invoicing</v>
      </c>
      <c r="AF4205" t="str">
        <f>VLOOKUP(VALUE(H4205),'Main_Sub Desc'!F:G,2,)</f>
        <v>Wst Rev Late Payment</v>
      </c>
      <c r="AG4205">
        <f>IFERROR(VLOOKUP(VALUE(I4205),'PC Mapping'!A:F,6,),"")</f>
        <v>10514</v>
      </c>
      <c r="AH4205" s="13" t="str">
        <f>VLOOKUP(AG4205,'PC Mapping'!L:M,2,)</f>
        <v>Bolivar Sewer</v>
      </c>
    </row>
    <row r="4206" spans="1:34" x14ac:dyDescent="0.2">
      <c r="A4206" t="s">
        <v>18870</v>
      </c>
      <c r="B4206" t="s">
        <v>18838</v>
      </c>
      <c r="C4206" t="s">
        <v>4519</v>
      </c>
      <c r="D4206" t="s">
        <v>4520</v>
      </c>
      <c r="E4206" s="3">
        <v>45838</v>
      </c>
      <c r="F4206" t="s">
        <v>44</v>
      </c>
      <c r="G4206" t="s">
        <v>3742</v>
      </c>
      <c r="H4206" t="s">
        <v>3722</v>
      </c>
      <c r="I4206" t="s">
        <v>4538</v>
      </c>
      <c r="J4206" t="s">
        <v>4522</v>
      </c>
      <c r="K4206" s="2">
        <v>-5</v>
      </c>
      <c r="L4206" t="s">
        <v>44</v>
      </c>
      <c r="M4206" s="2">
        <v>-5</v>
      </c>
      <c r="N4206" t="s">
        <v>4523</v>
      </c>
      <c r="O4206" t="s">
        <v>4524</v>
      </c>
      <c r="P4206" t="s">
        <v>18871</v>
      </c>
      <c r="Q4206" t="s">
        <v>18874</v>
      </c>
      <c r="R4206" t="s">
        <v>44</v>
      </c>
      <c r="S4206" t="s">
        <v>7084</v>
      </c>
      <c r="T4206" s="3">
        <v>45838</v>
      </c>
      <c r="U4206" s="3">
        <v>45845</v>
      </c>
      <c r="V4206" s="2">
        <v>0</v>
      </c>
      <c r="W4206" t="s">
        <v>44</v>
      </c>
      <c r="X4206" t="s">
        <v>44</v>
      </c>
      <c r="Y4206" t="s">
        <v>18875</v>
      </c>
      <c r="Z4206" t="s">
        <v>1087</v>
      </c>
      <c r="AA4206" t="s">
        <v>4529</v>
      </c>
      <c r="AB4206" t="s">
        <v>4530</v>
      </c>
      <c r="AC4206" t="s">
        <v>99</v>
      </c>
      <c r="AD4206" t="str">
        <f t="shared" si="65"/>
        <v>10-60</v>
      </c>
      <c r="AE4206" t="str">
        <f>VLOOKUP(AD4206,'Main_Sub Desc'!C:D,2,)</f>
        <v>LPC from invoicing</v>
      </c>
      <c r="AF4206" t="str">
        <f>VLOOKUP(VALUE(H4206),'Main_Sub Desc'!F:G,2,)</f>
        <v>Wtr Rev Late Payment</v>
      </c>
      <c r="AG4206">
        <f>IFERROR(VLOOKUP(VALUE(I4206),'PC Mapping'!A:F,6,),"")</f>
        <v>10469</v>
      </c>
      <c r="AH4206" s="13" t="str">
        <f>VLOOKUP(AG4206,'PC Mapping'!L:M,2,)</f>
        <v>Bolivar Water</v>
      </c>
    </row>
    <row r="4207" spans="1:34" x14ac:dyDescent="0.2">
      <c r="A4207" t="s">
        <v>18876</v>
      </c>
      <c r="B4207" t="s">
        <v>18838</v>
      </c>
      <c r="C4207" t="s">
        <v>4519</v>
      </c>
      <c r="D4207" t="s">
        <v>4520</v>
      </c>
      <c r="E4207" s="3">
        <v>45838</v>
      </c>
      <c r="F4207" t="s">
        <v>44</v>
      </c>
      <c r="G4207" t="s">
        <v>3742</v>
      </c>
      <c r="H4207" t="s">
        <v>3722</v>
      </c>
      <c r="I4207" t="s">
        <v>3752</v>
      </c>
      <c r="J4207" t="s">
        <v>4522</v>
      </c>
      <c r="K4207" s="2">
        <v>-5</v>
      </c>
      <c r="L4207" t="s">
        <v>44</v>
      </c>
      <c r="M4207" s="2">
        <v>-5</v>
      </c>
      <c r="N4207" t="s">
        <v>4523</v>
      </c>
      <c r="O4207" t="s">
        <v>4524</v>
      </c>
      <c r="P4207" t="s">
        <v>18877</v>
      </c>
      <c r="Q4207" t="s">
        <v>18878</v>
      </c>
      <c r="R4207" t="s">
        <v>44</v>
      </c>
      <c r="S4207" t="s">
        <v>7084</v>
      </c>
      <c r="T4207" s="3">
        <v>45838</v>
      </c>
      <c r="U4207" s="3">
        <v>45845</v>
      </c>
      <c r="V4207" s="2">
        <v>0</v>
      </c>
      <c r="W4207" t="s">
        <v>44</v>
      </c>
      <c r="X4207" t="s">
        <v>44</v>
      </c>
      <c r="Y4207" t="s">
        <v>18879</v>
      </c>
      <c r="Z4207" t="s">
        <v>1939</v>
      </c>
      <c r="AA4207" t="s">
        <v>4529</v>
      </c>
      <c r="AB4207" t="s">
        <v>4530</v>
      </c>
      <c r="AC4207" t="s">
        <v>89</v>
      </c>
      <c r="AD4207" t="str">
        <f t="shared" si="65"/>
        <v>10-60</v>
      </c>
      <c r="AE4207" t="str">
        <f>VLOOKUP(AD4207,'Main_Sub Desc'!C:D,2,)</f>
        <v>LPC from invoicing</v>
      </c>
      <c r="AF4207" t="str">
        <f>VLOOKUP(VALUE(H4207),'Main_Sub Desc'!F:G,2,)</f>
        <v>Wtr Rev Late Payment</v>
      </c>
      <c r="AG4207">
        <f>IFERROR(VLOOKUP(VALUE(I4207),'PC Mapping'!A:F,6,),"")</f>
        <v>10719</v>
      </c>
      <c r="AH4207" s="13" t="str">
        <f>VLOOKUP(AG4207,'PC Mapping'!L:M,2,)</f>
        <v>All Other Water</v>
      </c>
    </row>
    <row r="4208" spans="1:34" x14ac:dyDescent="0.2">
      <c r="A4208" t="s">
        <v>18880</v>
      </c>
      <c r="B4208" t="s">
        <v>18838</v>
      </c>
      <c r="C4208" t="s">
        <v>4519</v>
      </c>
      <c r="D4208" t="s">
        <v>4520</v>
      </c>
      <c r="E4208" s="3">
        <v>45838</v>
      </c>
      <c r="F4208" t="s">
        <v>44</v>
      </c>
      <c r="G4208" t="s">
        <v>3742</v>
      </c>
      <c r="H4208" t="s">
        <v>3722</v>
      </c>
      <c r="I4208" t="s">
        <v>3752</v>
      </c>
      <c r="J4208" t="s">
        <v>4522</v>
      </c>
      <c r="K4208" s="2">
        <v>-5</v>
      </c>
      <c r="L4208" t="s">
        <v>44</v>
      </c>
      <c r="M4208" s="2">
        <v>-5</v>
      </c>
      <c r="N4208" t="s">
        <v>4523</v>
      </c>
      <c r="O4208" t="s">
        <v>4524</v>
      </c>
      <c r="P4208" t="s">
        <v>11449</v>
      </c>
      <c r="Q4208" t="s">
        <v>18881</v>
      </c>
      <c r="R4208" t="s">
        <v>44</v>
      </c>
      <c r="S4208" t="s">
        <v>7084</v>
      </c>
      <c r="T4208" s="3">
        <v>45838</v>
      </c>
      <c r="U4208" s="3">
        <v>45845</v>
      </c>
      <c r="V4208" s="2">
        <v>0</v>
      </c>
      <c r="W4208" t="s">
        <v>44</v>
      </c>
      <c r="X4208" t="s">
        <v>44</v>
      </c>
      <c r="Y4208" t="s">
        <v>11451</v>
      </c>
      <c r="Z4208" t="s">
        <v>2535</v>
      </c>
      <c r="AA4208" t="s">
        <v>4529</v>
      </c>
      <c r="AB4208" t="s">
        <v>4530</v>
      </c>
      <c r="AC4208" t="s">
        <v>89</v>
      </c>
      <c r="AD4208" t="str">
        <f t="shared" si="65"/>
        <v>10-60</v>
      </c>
      <c r="AE4208" t="str">
        <f>VLOOKUP(AD4208,'Main_Sub Desc'!C:D,2,)</f>
        <v>LPC from invoicing</v>
      </c>
      <c r="AF4208" t="str">
        <f>VLOOKUP(VALUE(H4208),'Main_Sub Desc'!F:G,2,)</f>
        <v>Wtr Rev Late Payment</v>
      </c>
      <c r="AG4208">
        <f>IFERROR(VLOOKUP(VALUE(I4208),'PC Mapping'!A:F,6,),"")</f>
        <v>10719</v>
      </c>
      <c r="AH4208" s="13" t="str">
        <f>VLOOKUP(AG4208,'PC Mapping'!L:M,2,)</f>
        <v>All Other Water</v>
      </c>
    </row>
    <row r="4209" spans="1:34" x14ac:dyDescent="0.2">
      <c r="A4209" t="s">
        <v>18882</v>
      </c>
      <c r="B4209" t="s">
        <v>18838</v>
      </c>
      <c r="C4209" t="s">
        <v>4519</v>
      </c>
      <c r="D4209" t="s">
        <v>4520</v>
      </c>
      <c r="E4209" s="3">
        <v>45838</v>
      </c>
      <c r="F4209" t="s">
        <v>44</v>
      </c>
      <c r="G4209" t="s">
        <v>3742</v>
      </c>
      <c r="H4209" t="s">
        <v>3722</v>
      </c>
      <c r="I4209" t="s">
        <v>3752</v>
      </c>
      <c r="J4209" t="s">
        <v>4522</v>
      </c>
      <c r="K4209" s="2">
        <v>-5</v>
      </c>
      <c r="L4209" t="s">
        <v>44</v>
      </c>
      <c r="M4209" s="2">
        <v>-5</v>
      </c>
      <c r="N4209" t="s">
        <v>4523</v>
      </c>
      <c r="O4209" t="s">
        <v>4524</v>
      </c>
      <c r="P4209" t="s">
        <v>18883</v>
      </c>
      <c r="Q4209" t="s">
        <v>18884</v>
      </c>
      <c r="R4209" t="s">
        <v>44</v>
      </c>
      <c r="S4209" t="s">
        <v>7084</v>
      </c>
      <c r="T4209" s="3">
        <v>45838</v>
      </c>
      <c r="U4209" s="3">
        <v>45845</v>
      </c>
      <c r="V4209" s="2">
        <v>0</v>
      </c>
      <c r="W4209" t="s">
        <v>44</v>
      </c>
      <c r="X4209" t="s">
        <v>44</v>
      </c>
      <c r="Y4209" t="s">
        <v>18885</v>
      </c>
      <c r="Z4209" t="s">
        <v>18886</v>
      </c>
      <c r="AA4209" t="s">
        <v>4529</v>
      </c>
      <c r="AB4209" t="s">
        <v>4530</v>
      </c>
      <c r="AC4209" t="s">
        <v>89</v>
      </c>
      <c r="AD4209" t="str">
        <f t="shared" si="65"/>
        <v>10-60</v>
      </c>
      <c r="AE4209" t="str">
        <f>VLOOKUP(AD4209,'Main_Sub Desc'!C:D,2,)</f>
        <v>LPC from invoicing</v>
      </c>
      <c r="AF4209" t="str">
        <f>VLOOKUP(VALUE(H4209),'Main_Sub Desc'!F:G,2,)</f>
        <v>Wtr Rev Late Payment</v>
      </c>
      <c r="AG4209">
        <f>IFERROR(VLOOKUP(VALUE(I4209),'PC Mapping'!A:F,6,),"")</f>
        <v>10719</v>
      </c>
      <c r="AH4209" s="13" t="str">
        <f>VLOOKUP(AG4209,'PC Mapping'!L:M,2,)</f>
        <v>All Other Water</v>
      </c>
    </row>
    <row r="4210" spans="1:34" x14ac:dyDescent="0.2">
      <c r="A4210" t="s">
        <v>18887</v>
      </c>
      <c r="B4210" t="s">
        <v>18838</v>
      </c>
      <c r="C4210" t="s">
        <v>4519</v>
      </c>
      <c r="D4210" t="s">
        <v>4520</v>
      </c>
      <c r="E4210" s="3">
        <v>45838</v>
      </c>
      <c r="F4210" t="s">
        <v>44</v>
      </c>
      <c r="G4210" t="s">
        <v>3742</v>
      </c>
      <c r="H4210" t="s">
        <v>3722</v>
      </c>
      <c r="I4210" t="s">
        <v>3752</v>
      </c>
      <c r="J4210" t="s">
        <v>4522</v>
      </c>
      <c r="K4210" s="2">
        <v>-5</v>
      </c>
      <c r="L4210" t="s">
        <v>44</v>
      </c>
      <c r="M4210" s="2">
        <v>-5</v>
      </c>
      <c r="N4210" t="s">
        <v>4523</v>
      </c>
      <c r="O4210" t="s">
        <v>4524</v>
      </c>
      <c r="P4210" t="s">
        <v>18888</v>
      </c>
      <c r="Q4210" t="s">
        <v>18889</v>
      </c>
      <c r="R4210" t="s">
        <v>44</v>
      </c>
      <c r="S4210" t="s">
        <v>7084</v>
      </c>
      <c r="T4210" s="3">
        <v>45838</v>
      </c>
      <c r="U4210" s="3">
        <v>45845</v>
      </c>
      <c r="V4210" s="2">
        <v>0</v>
      </c>
      <c r="W4210" t="s">
        <v>44</v>
      </c>
      <c r="X4210" t="s">
        <v>44</v>
      </c>
      <c r="Y4210" t="s">
        <v>18890</v>
      </c>
      <c r="Z4210" t="s">
        <v>18891</v>
      </c>
      <c r="AA4210" t="s">
        <v>4529</v>
      </c>
      <c r="AB4210" t="s">
        <v>4530</v>
      </c>
      <c r="AC4210" t="s">
        <v>89</v>
      </c>
      <c r="AD4210" t="str">
        <f t="shared" si="65"/>
        <v>10-60</v>
      </c>
      <c r="AE4210" t="str">
        <f>VLOOKUP(AD4210,'Main_Sub Desc'!C:D,2,)</f>
        <v>LPC from invoicing</v>
      </c>
      <c r="AF4210" t="str">
        <f>VLOOKUP(VALUE(H4210),'Main_Sub Desc'!F:G,2,)</f>
        <v>Wtr Rev Late Payment</v>
      </c>
      <c r="AG4210">
        <f>IFERROR(VLOOKUP(VALUE(I4210),'PC Mapping'!A:F,6,),"")</f>
        <v>10719</v>
      </c>
      <c r="AH4210" s="13" t="str">
        <f>VLOOKUP(AG4210,'PC Mapping'!L:M,2,)</f>
        <v>All Other Water</v>
      </c>
    </row>
    <row r="4211" spans="1:34" x14ac:dyDescent="0.2">
      <c r="A4211" t="s">
        <v>18892</v>
      </c>
      <c r="B4211" t="s">
        <v>18838</v>
      </c>
      <c r="C4211" t="s">
        <v>4519</v>
      </c>
      <c r="D4211" t="s">
        <v>4520</v>
      </c>
      <c r="E4211" s="3">
        <v>45838</v>
      </c>
      <c r="F4211" t="s">
        <v>44</v>
      </c>
      <c r="G4211" t="s">
        <v>3742</v>
      </c>
      <c r="H4211" t="s">
        <v>3722</v>
      </c>
      <c r="I4211" t="s">
        <v>3752</v>
      </c>
      <c r="J4211" t="s">
        <v>4522</v>
      </c>
      <c r="K4211" s="2">
        <v>-5</v>
      </c>
      <c r="L4211" t="s">
        <v>44</v>
      </c>
      <c r="M4211" s="2">
        <v>-5</v>
      </c>
      <c r="N4211" t="s">
        <v>4523</v>
      </c>
      <c r="O4211" t="s">
        <v>4524</v>
      </c>
      <c r="P4211" t="s">
        <v>11701</v>
      </c>
      <c r="Q4211" t="s">
        <v>18893</v>
      </c>
      <c r="R4211" t="s">
        <v>44</v>
      </c>
      <c r="S4211" t="s">
        <v>7084</v>
      </c>
      <c r="T4211" s="3">
        <v>45838</v>
      </c>
      <c r="U4211" s="3">
        <v>45845</v>
      </c>
      <c r="V4211" s="2">
        <v>0</v>
      </c>
      <c r="W4211" t="s">
        <v>44</v>
      </c>
      <c r="X4211" t="s">
        <v>44</v>
      </c>
      <c r="Y4211" t="s">
        <v>18894</v>
      </c>
      <c r="Z4211" t="s">
        <v>2474</v>
      </c>
      <c r="AA4211" t="s">
        <v>4529</v>
      </c>
      <c r="AB4211" t="s">
        <v>4530</v>
      </c>
      <c r="AC4211" t="s">
        <v>89</v>
      </c>
      <c r="AD4211" t="str">
        <f t="shared" si="65"/>
        <v>10-60</v>
      </c>
      <c r="AE4211" t="str">
        <f>VLOOKUP(AD4211,'Main_Sub Desc'!C:D,2,)</f>
        <v>LPC from invoicing</v>
      </c>
      <c r="AF4211" t="str">
        <f>VLOOKUP(VALUE(H4211),'Main_Sub Desc'!F:G,2,)</f>
        <v>Wtr Rev Late Payment</v>
      </c>
      <c r="AG4211">
        <f>IFERROR(VLOOKUP(VALUE(I4211),'PC Mapping'!A:F,6,),"")</f>
        <v>10719</v>
      </c>
      <c r="AH4211" s="13" t="str">
        <f>VLOOKUP(AG4211,'PC Mapping'!L:M,2,)</f>
        <v>All Other Water</v>
      </c>
    </row>
    <row r="4212" spans="1:34" x14ac:dyDescent="0.2">
      <c r="A4212" t="s">
        <v>18895</v>
      </c>
      <c r="B4212" t="s">
        <v>18838</v>
      </c>
      <c r="C4212" t="s">
        <v>4519</v>
      </c>
      <c r="D4212" t="s">
        <v>4520</v>
      </c>
      <c r="E4212" s="3">
        <v>45838</v>
      </c>
      <c r="F4212" t="s">
        <v>44</v>
      </c>
      <c r="G4212" t="s">
        <v>3742</v>
      </c>
      <c r="H4212" t="s">
        <v>3722</v>
      </c>
      <c r="I4212" t="s">
        <v>3752</v>
      </c>
      <c r="J4212" t="s">
        <v>4522</v>
      </c>
      <c r="K4212" s="2">
        <v>-5</v>
      </c>
      <c r="L4212" t="s">
        <v>44</v>
      </c>
      <c r="M4212" s="2">
        <v>-5</v>
      </c>
      <c r="N4212" t="s">
        <v>4523</v>
      </c>
      <c r="O4212" t="s">
        <v>4524</v>
      </c>
      <c r="P4212" t="s">
        <v>18896</v>
      </c>
      <c r="Q4212" t="s">
        <v>18897</v>
      </c>
      <c r="R4212" t="s">
        <v>44</v>
      </c>
      <c r="S4212" t="s">
        <v>7084</v>
      </c>
      <c r="T4212" s="3">
        <v>45838</v>
      </c>
      <c r="U4212" s="3">
        <v>45845</v>
      </c>
      <c r="V4212" s="2">
        <v>0</v>
      </c>
      <c r="W4212" t="s">
        <v>44</v>
      </c>
      <c r="X4212" t="s">
        <v>44</v>
      </c>
      <c r="Y4212" t="s">
        <v>18898</v>
      </c>
      <c r="Z4212" t="s">
        <v>2683</v>
      </c>
      <c r="AA4212" t="s">
        <v>4529</v>
      </c>
      <c r="AB4212" t="s">
        <v>4530</v>
      </c>
      <c r="AC4212" t="s">
        <v>89</v>
      </c>
      <c r="AD4212" t="str">
        <f t="shared" si="65"/>
        <v>10-60</v>
      </c>
      <c r="AE4212" t="str">
        <f>VLOOKUP(AD4212,'Main_Sub Desc'!C:D,2,)</f>
        <v>LPC from invoicing</v>
      </c>
      <c r="AF4212" t="str">
        <f>VLOOKUP(VALUE(H4212),'Main_Sub Desc'!F:G,2,)</f>
        <v>Wtr Rev Late Payment</v>
      </c>
      <c r="AG4212">
        <f>IFERROR(VLOOKUP(VALUE(I4212),'PC Mapping'!A:F,6,),"")</f>
        <v>10719</v>
      </c>
      <c r="AH4212" s="13" t="str">
        <f>VLOOKUP(AG4212,'PC Mapping'!L:M,2,)</f>
        <v>All Other Water</v>
      </c>
    </row>
    <row r="4213" spans="1:34" x14ac:dyDescent="0.2">
      <c r="A4213" t="s">
        <v>18899</v>
      </c>
      <c r="B4213" t="s">
        <v>18838</v>
      </c>
      <c r="C4213" t="s">
        <v>4519</v>
      </c>
      <c r="D4213" t="s">
        <v>4520</v>
      </c>
      <c r="E4213" s="3">
        <v>45838</v>
      </c>
      <c r="F4213" t="s">
        <v>44</v>
      </c>
      <c r="G4213" t="s">
        <v>3742</v>
      </c>
      <c r="H4213" t="s">
        <v>3716</v>
      </c>
      <c r="I4213" t="s">
        <v>4534</v>
      </c>
      <c r="J4213" t="s">
        <v>4522</v>
      </c>
      <c r="K4213" s="2">
        <v>-5</v>
      </c>
      <c r="L4213" t="s">
        <v>44</v>
      </c>
      <c r="M4213" s="2">
        <v>-5</v>
      </c>
      <c r="N4213" t="s">
        <v>4523</v>
      </c>
      <c r="O4213" t="s">
        <v>4524</v>
      </c>
      <c r="P4213" t="s">
        <v>8544</v>
      </c>
      <c r="Q4213" t="s">
        <v>18900</v>
      </c>
      <c r="R4213" t="s">
        <v>44</v>
      </c>
      <c r="S4213" t="s">
        <v>7084</v>
      </c>
      <c r="T4213" s="3">
        <v>45838</v>
      </c>
      <c r="U4213" s="3">
        <v>45845</v>
      </c>
      <c r="V4213" s="2">
        <v>0</v>
      </c>
      <c r="W4213" t="s">
        <v>44</v>
      </c>
      <c r="X4213" t="s">
        <v>44</v>
      </c>
      <c r="Y4213" t="s">
        <v>18901</v>
      </c>
      <c r="Z4213" t="s">
        <v>1406</v>
      </c>
      <c r="AA4213" t="s">
        <v>4529</v>
      </c>
      <c r="AB4213" t="s">
        <v>4530</v>
      </c>
      <c r="AC4213" t="s">
        <v>89</v>
      </c>
      <c r="AD4213" t="str">
        <f t="shared" si="65"/>
        <v>10-60</v>
      </c>
      <c r="AE4213" t="str">
        <f>VLOOKUP(AD4213,'Main_Sub Desc'!C:D,2,)</f>
        <v>LPC from invoicing</v>
      </c>
      <c r="AF4213" t="str">
        <f>VLOOKUP(VALUE(H4213),'Main_Sub Desc'!F:G,2,)</f>
        <v>Wst Rev Late Payment</v>
      </c>
      <c r="AG4213">
        <f>IFERROR(VLOOKUP(VALUE(I4213),'PC Mapping'!A:F,6,),"")</f>
        <v>10514</v>
      </c>
      <c r="AH4213" s="13" t="str">
        <f>VLOOKUP(AG4213,'PC Mapping'!L:M,2,)</f>
        <v>Bolivar Sewer</v>
      </c>
    </row>
    <row r="4214" spans="1:34" x14ac:dyDescent="0.2">
      <c r="A4214" t="s">
        <v>18902</v>
      </c>
      <c r="B4214" t="s">
        <v>18838</v>
      </c>
      <c r="C4214" t="s">
        <v>4519</v>
      </c>
      <c r="D4214" t="s">
        <v>4520</v>
      </c>
      <c r="E4214" s="3">
        <v>45838</v>
      </c>
      <c r="F4214" t="s">
        <v>44</v>
      </c>
      <c r="G4214" t="s">
        <v>3742</v>
      </c>
      <c r="H4214" t="s">
        <v>3722</v>
      </c>
      <c r="I4214" t="s">
        <v>4538</v>
      </c>
      <c r="J4214" t="s">
        <v>4522</v>
      </c>
      <c r="K4214" s="2">
        <v>-5</v>
      </c>
      <c r="L4214" t="s">
        <v>44</v>
      </c>
      <c r="M4214" s="2">
        <v>-5</v>
      </c>
      <c r="N4214" t="s">
        <v>4523</v>
      </c>
      <c r="O4214" t="s">
        <v>4524</v>
      </c>
      <c r="P4214" t="s">
        <v>18903</v>
      </c>
      <c r="Q4214" t="s">
        <v>18904</v>
      </c>
      <c r="R4214" t="s">
        <v>44</v>
      </c>
      <c r="S4214" t="s">
        <v>7084</v>
      </c>
      <c r="T4214" s="3">
        <v>45838</v>
      </c>
      <c r="U4214" s="3">
        <v>45845</v>
      </c>
      <c r="V4214" s="2">
        <v>0</v>
      </c>
      <c r="W4214" t="s">
        <v>44</v>
      </c>
      <c r="X4214" t="s">
        <v>44</v>
      </c>
      <c r="Y4214" t="s">
        <v>18905</v>
      </c>
      <c r="Z4214" t="s">
        <v>18906</v>
      </c>
      <c r="AA4214" t="s">
        <v>4529</v>
      </c>
      <c r="AB4214" t="s">
        <v>4530</v>
      </c>
      <c r="AC4214" t="s">
        <v>99</v>
      </c>
      <c r="AD4214" t="str">
        <f t="shared" si="65"/>
        <v>10-60</v>
      </c>
      <c r="AE4214" t="str">
        <f>VLOOKUP(AD4214,'Main_Sub Desc'!C:D,2,)</f>
        <v>LPC from invoicing</v>
      </c>
      <c r="AF4214" t="str">
        <f>VLOOKUP(VALUE(H4214),'Main_Sub Desc'!F:G,2,)</f>
        <v>Wtr Rev Late Payment</v>
      </c>
      <c r="AG4214">
        <f>IFERROR(VLOOKUP(VALUE(I4214),'PC Mapping'!A:F,6,),"")</f>
        <v>10469</v>
      </c>
      <c r="AH4214" s="13" t="str">
        <f>VLOOKUP(AG4214,'PC Mapping'!L:M,2,)</f>
        <v>Bolivar Water</v>
      </c>
    </row>
    <row r="4215" spans="1:34" x14ac:dyDescent="0.2">
      <c r="A4215" t="s">
        <v>18907</v>
      </c>
      <c r="B4215" t="s">
        <v>18838</v>
      </c>
      <c r="C4215" t="s">
        <v>4519</v>
      </c>
      <c r="D4215" t="s">
        <v>4520</v>
      </c>
      <c r="E4215" s="3">
        <v>45838</v>
      </c>
      <c r="F4215" t="s">
        <v>44</v>
      </c>
      <c r="G4215" t="s">
        <v>3742</v>
      </c>
      <c r="H4215" t="s">
        <v>3716</v>
      </c>
      <c r="I4215" t="s">
        <v>4534</v>
      </c>
      <c r="J4215" t="s">
        <v>4522</v>
      </c>
      <c r="K4215" s="2">
        <v>-5</v>
      </c>
      <c r="L4215" t="s">
        <v>44</v>
      </c>
      <c r="M4215" s="2">
        <v>-5</v>
      </c>
      <c r="N4215" t="s">
        <v>4523</v>
      </c>
      <c r="O4215" t="s">
        <v>4524</v>
      </c>
      <c r="P4215" t="s">
        <v>10877</v>
      </c>
      <c r="Q4215" t="s">
        <v>18908</v>
      </c>
      <c r="R4215" t="s">
        <v>44</v>
      </c>
      <c r="S4215" t="s">
        <v>7084</v>
      </c>
      <c r="T4215" s="3">
        <v>45838</v>
      </c>
      <c r="U4215" s="3">
        <v>45845</v>
      </c>
      <c r="V4215" s="2">
        <v>0</v>
      </c>
      <c r="W4215" t="s">
        <v>44</v>
      </c>
      <c r="X4215" t="s">
        <v>44</v>
      </c>
      <c r="Y4215" t="s">
        <v>18909</v>
      </c>
      <c r="Z4215" t="s">
        <v>18910</v>
      </c>
      <c r="AA4215" t="s">
        <v>4529</v>
      </c>
      <c r="AB4215" t="s">
        <v>4530</v>
      </c>
      <c r="AC4215" t="s">
        <v>99</v>
      </c>
      <c r="AD4215" t="str">
        <f t="shared" si="65"/>
        <v>10-60</v>
      </c>
      <c r="AE4215" t="str">
        <f>VLOOKUP(AD4215,'Main_Sub Desc'!C:D,2,)</f>
        <v>LPC from invoicing</v>
      </c>
      <c r="AF4215" t="str">
        <f>VLOOKUP(VALUE(H4215),'Main_Sub Desc'!F:G,2,)</f>
        <v>Wst Rev Late Payment</v>
      </c>
      <c r="AG4215">
        <f>IFERROR(VLOOKUP(VALUE(I4215),'PC Mapping'!A:F,6,),"")</f>
        <v>10514</v>
      </c>
      <c r="AH4215" s="13" t="str">
        <f>VLOOKUP(AG4215,'PC Mapping'!L:M,2,)</f>
        <v>Bolivar Sewer</v>
      </c>
    </row>
    <row r="4216" spans="1:34" x14ac:dyDescent="0.2">
      <c r="A4216" t="s">
        <v>18907</v>
      </c>
      <c r="B4216" t="s">
        <v>18838</v>
      </c>
      <c r="C4216" t="s">
        <v>4519</v>
      </c>
      <c r="D4216" t="s">
        <v>4520</v>
      </c>
      <c r="E4216" s="3">
        <v>45838</v>
      </c>
      <c r="F4216" t="s">
        <v>44</v>
      </c>
      <c r="G4216" t="s">
        <v>3742</v>
      </c>
      <c r="H4216" t="s">
        <v>3722</v>
      </c>
      <c r="I4216" t="s">
        <v>4538</v>
      </c>
      <c r="J4216" t="s">
        <v>4522</v>
      </c>
      <c r="K4216" s="2">
        <v>-5</v>
      </c>
      <c r="L4216" t="s">
        <v>44</v>
      </c>
      <c r="M4216" s="2">
        <v>-5</v>
      </c>
      <c r="N4216" t="s">
        <v>4523</v>
      </c>
      <c r="O4216" t="s">
        <v>4524</v>
      </c>
      <c r="P4216" t="s">
        <v>10877</v>
      </c>
      <c r="Q4216" t="s">
        <v>18911</v>
      </c>
      <c r="R4216" t="s">
        <v>44</v>
      </c>
      <c r="S4216" t="s">
        <v>7084</v>
      </c>
      <c r="T4216" s="3">
        <v>45838</v>
      </c>
      <c r="U4216" s="3">
        <v>45845</v>
      </c>
      <c r="V4216" s="2">
        <v>0</v>
      </c>
      <c r="W4216" t="s">
        <v>44</v>
      </c>
      <c r="X4216" t="s">
        <v>44</v>
      </c>
      <c r="Y4216" t="s">
        <v>18912</v>
      </c>
      <c r="Z4216" t="s">
        <v>18910</v>
      </c>
      <c r="AA4216" t="s">
        <v>4529</v>
      </c>
      <c r="AB4216" t="s">
        <v>4530</v>
      </c>
      <c r="AC4216" t="s">
        <v>99</v>
      </c>
      <c r="AD4216" t="str">
        <f t="shared" si="65"/>
        <v>10-60</v>
      </c>
      <c r="AE4216" t="str">
        <f>VLOOKUP(AD4216,'Main_Sub Desc'!C:D,2,)</f>
        <v>LPC from invoicing</v>
      </c>
      <c r="AF4216" t="str">
        <f>VLOOKUP(VALUE(H4216),'Main_Sub Desc'!F:G,2,)</f>
        <v>Wtr Rev Late Payment</v>
      </c>
      <c r="AG4216">
        <f>IFERROR(VLOOKUP(VALUE(I4216),'PC Mapping'!A:F,6,),"")</f>
        <v>10469</v>
      </c>
      <c r="AH4216" s="13" t="str">
        <f>VLOOKUP(AG4216,'PC Mapping'!L:M,2,)</f>
        <v>Bolivar Water</v>
      </c>
    </row>
    <row r="4217" spans="1:34" x14ac:dyDescent="0.2">
      <c r="A4217" t="s">
        <v>18913</v>
      </c>
      <c r="B4217" t="s">
        <v>18838</v>
      </c>
      <c r="C4217" t="s">
        <v>4519</v>
      </c>
      <c r="D4217" t="s">
        <v>4520</v>
      </c>
      <c r="E4217" s="3">
        <v>45838</v>
      </c>
      <c r="F4217" t="s">
        <v>44</v>
      </c>
      <c r="G4217" t="s">
        <v>3742</v>
      </c>
      <c r="H4217" t="s">
        <v>3722</v>
      </c>
      <c r="I4217" t="s">
        <v>3752</v>
      </c>
      <c r="J4217" t="s">
        <v>4522</v>
      </c>
      <c r="K4217" s="2">
        <v>-5</v>
      </c>
      <c r="L4217" t="s">
        <v>44</v>
      </c>
      <c r="M4217" s="2">
        <v>-5</v>
      </c>
      <c r="N4217" t="s">
        <v>4523</v>
      </c>
      <c r="O4217" t="s">
        <v>4524</v>
      </c>
      <c r="P4217" t="s">
        <v>18914</v>
      </c>
      <c r="Q4217" t="s">
        <v>18915</v>
      </c>
      <c r="R4217" t="s">
        <v>44</v>
      </c>
      <c r="S4217" t="s">
        <v>7084</v>
      </c>
      <c r="T4217" s="3">
        <v>45838</v>
      </c>
      <c r="U4217" s="3">
        <v>45845</v>
      </c>
      <c r="V4217" s="2">
        <v>0</v>
      </c>
      <c r="W4217" t="s">
        <v>44</v>
      </c>
      <c r="X4217" t="s">
        <v>44</v>
      </c>
      <c r="Y4217" t="s">
        <v>18916</v>
      </c>
      <c r="Z4217" t="s">
        <v>1971</v>
      </c>
      <c r="AA4217" t="s">
        <v>4529</v>
      </c>
      <c r="AB4217" t="s">
        <v>4530</v>
      </c>
      <c r="AC4217" t="s">
        <v>89</v>
      </c>
      <c r="AD4217" t="str">
        <f t="shared" si="65"/>
        <v>10-60</v>
      </c>
      <c r="AE4217" t="str">
        <f>VLOOKUP(AD4217,'Main_Sub Desc'!C:D,2,)</f>
        <v>LPC from invoicing</v>
      </c>
      <c r="AF4217" t="str">
        <f>VLOOKUP(VALUE(H4217),'Main_Sub Desc'!F:G,2,)</f>
        <v>Wtr Rev Late Payment</v>
      </c>
      <c r="AG4217">
        <f>IFERROR(VLOOKUP(VALUE(I4217),'PC Mapping'!A:F,6,),"")</f>
        <v>10719</v>
      </c>
      <c r="AH4217" s="13" t="str">
        <f>VLOOKUP(AG4217,'PC Mapping'!L:M,2,)</f>
        <v>All Other Water</v>
      </c>
    </row>
    <row r="4218" spans="1:34" x14ac:dyDescent="0.2">
      <c r="A4218" t="s">
        <v>18917</v>
      </c>
      <c r="B4218" t="s">
        <v>18838</v>
      </c>
      <c r="C4218" t="s">
        <v>4519</v>
      </c>
      <c r="D4218" t="s">
        <v>4520</v>
      </c>
      <c r="E4218" s="3">
        <v>45838</v>
      </c>
      <c r="F4218" t="s">
        <v>44</v>
      </c>
      <c r="G4218" t="s">
        <v>3742</v>
      </c>
      <c r="H4218" t="s">
        <v>3722</v>
      </c>
      <c r="I4218" t="s">
        <v>3752</v>
      </c>
      <c r="J4218" t="s">
        <v>4522</v>
      </c>
      <c r="K4218" s="2">
        <v>-5</v>
      </c>
      <c r="L4218" t="s">
        <v>44</v>
      </c>
      <c r="M4218" s="2">
        <v>-5</v>
      </c>
      <c r="N4218" t="s">
        <v>4523</v>
      </c>
      <c r="O4218" t="s">
        <v>4524</v>
      </c>
      <c r="P4218" t="s">
        <v>18918</v>
      </c>
      <c r="Q4218" t="s">
        <v>18919</v>
      </c>
      <c r="R4218" t="s">
        <v>44</v>
      </c>
      <c r="S4218" t="s">
        <v>7084</v>
      </c>
      <c r="T4218" s="3">
        <v>45838</v>
      </c>
      <c r="U4218" s="3">
        <v>45845</v>
      </c>
      <c r="V4218" s="2">
        <v>0</v>
      </c>
      <c r="W4218" t="s">
        <v>44</v>
      </c>
      <c r="X4218" t="s">
        <v>44</v>
      </c>
      <c r="Y4218" t="s">
        <v>18920</v>
      </c>
      <c r="Z4218" t="s">
        <v>2482</v>
      </c>
      <c r="AA4218" t="s">
        <v>4529</v>
      </c>
      <c r="AB4218" t="s">
        <v>4530</v>
      </c>
      <c r="AC4218" t="s">
        <v>89</v>
      </c>
      <c r="AD4218" t="str">
        <f t="shared" si="65"/>
        <v>10-60</v>
      </c>
      <c r="AE4218" t="str">
        <f>VLOOKUP(AD4218,'Main_Sub Desc'!C:D,2,)</f>
        <v>LPC from invoicing</v>
      </c>
      <c r="AF4218" t="str">
        <f>VLOOKUP(VALUE(H4218),'Main_Sub Desc'!F:G,2,)</f>
        <v>Wtr Rev Late Payment</v>
      </c>
      <c r="AG4218">
        <f>IFERROR(VLOOKUP(VALUE(I4218),'PC Mapping'!A:F,6,),"")</f>
        <v>10719</v>
      </c>
      <c r="AH4218" s="13" t="str">
        <f>VLOOKUP(AG4218,'PC Mapping'!L:M,2,)</f>
        <v>All Other Water</v>
      </c>
    </row>
    <row r="4219" spans="1:34" x14ac:dyDescent="0.2">
      <c r="A4219" t="s">
        <v>18921</v>
      </c>
      <c r="B4219" t="s">
        <v>18838</v>
      </c>
      <c r="C4219" t="s">
        <v>4519</v>
      </c>
      <c r="D4219" t="s">
        <v>4520</v>
      </c>
      <c r="E4219" s="3">
        <v>45838</v>
      </c>
      <c r="F4219" t="s">
        <v>44</v>
      </c>
      <c r="G4219" t="s">
        <v>3742</v>
      </c>
      <c r="H4219" t="s">
        <v>3722</v>
      </c>
      <c r="I4219" t="s">
        <v>4538</v>
      </c>
      <c r="J4219" t="s">
        <v>4522</v>
      </c>
      <c r="K4219" s="2">
        <v>-5</v>
      </c>
      <c r="L4219" t="s">
        <v>44</v>
      </c>
      <c r="M4219" s="2">
        <v>-5</v>
      </c>
      <c r="N4219" t="s">
        <v>4523</v>
      </c>
      <c r="O4219" t="s">
        <v>4524</v>
      </c>
      <c r="P4219" t="s">
        <v>18922</v>
      </c>
      <c r="Q4219" t="s">
        <v>18923</v>
      </c>
      <c r="R4219" t="s">
        <v>44</v>
      </c>
      <c r="S4219" t="s">
        <v>7084</v>
      </c>
      <c r="T4219" s="3">
        <v>45838</v>
      </c>
      <c r="U4219" s="3">
        <v>45845</v>
      </c>
      <c r="V4219" s="2">
        <v>0</v>
      </c>
      <c r="W4219" t="s">
        <v>44</v>
      </c>
      <c r="X4219" t="s">
        <v>44</v>
      </c>
      <c r="Y4219" t="s">
        <v>18924</v>
      </c>
      <c r="Z4219" t="s">
        <v>326</v>
      </c>
      <c r="AA4219" t="s">
        <v>4529</v>
      </c>
      <c r="AB4219" t="s">
        <v>4530</v>
      </c>
      <c r="AC4219" t="s">
        <v>99</v>
      </c>
      <c r="AD4219" t="str">
        <f t="shared" si="65"/>
        <v>10-60</v>
      </c>
      <c r="AE4219" t="str">
        <f>VLOOKUP(AD4219,'Main_Sub Desc'!C:D,2,)</f>
        <v>LPC from invoicing</v>
      </c>
      <c r="AF4219" t="str">
        <f>VLOOKUP(VALUE(H4219),'Main_Sub Desc'!F:G,2,)</f>
        <v>Wtr Rev Late Payment</v>
      </c>
      <c r="AG4219">
        <f>IFERROR(VLOOKUP(VALUE(I4219),'PC Mapping'!A:F,6,),"")</f>
        <v>10469</v>
      </c>
      <c r="AH4219" s="13" t="str">
        <f>VLOOKUP(AG4219,'PC Mapping'!L:M,2,)</f>
        <v>Bolivar Water</v>
      </c>
    </row>
    <row r="4220" spans="1:34" x14ac:dyDescent="0.2">
      <c r="A4220" t="s">
        <v>18921</v>
      </c>
      <c r="B4220" t="s">
        <v>18838</v>
      </c>
      <c r="C4220" t="s">
        <v>4519</v>
      </c>
      <c r="D4220" t="s">
        <v>4520</v>
      </c>
      <c r="E4220" s="3">
        <v>45838</v>
      </c>
      <c r="F4220" t="s">
        <v>44</v>
      </c>
      <c r="G4220" t="s">
        <v>3742</v>
      </c>
      <c r="H4220" t="s">
        <v>3716</v>
      </c>
      <c r="I4220" t="s">
        <v>4534</v>
      </c>
      <c r="J4220" t="s">
        <v>4522</v>
      </c>
      <c r="K4220" s="2">
        <v>-5</v>
      </c>
      <c r="L4220" t="s">
        <v>44</v>
      </c>
      <c r="M4220" s="2">
        <v>-5</v>
      </c>
      <c r="N4220" t="s">
        <v>4523</v>
      </c>
      <c r="O4220" t="s">
        <v>4524</v>
      </c>
      <c r="P4220" t="s">
        <v>18922</v>
      </c>
      <c r="Q4220" t="s">
        <v>18925</v>
      </c>
      <c r="R4220" t="s">
        <v>44</v>
      </c>
      <c r="S4220" t="s">
        <v>7084</v>
      </c>
      <c r="T4220" s="3">
        <v>45838</v>
      </c>
      <c r="U4220" s="3">
        <v>45845</v>
      </c>
      <c r="V4220" s="2">
        <v>0</v>
      </c>
      <c r="W4220" t="s">
        <v>44</v>
      </c>
      <c r="X4220" t="s">
        <v>44</v>
      </c>
      <c r="Y4220" t="s">
        <v>18926</v>
      </c>
      <c r="Z4220" t="s">
        <v>326</v>
      </c>
      <c r="AA4220" t="s">
        <v>4529</v>
      </c>
      <c r="AB4220" t="s">
        <v>4530</v>
      </c>
      <c r="AC4220" t="s">
        <v>99</v>
      </c>
      <c r="AD4220" t="str">
        <f t="shared" si="65"/>
        <v>10-60</v>
      </c>
      <c r="AE4220" t="str">
        <f>VLOOKUP(AD4220,'Main_Sub Desc'!C:D,2,)</f>
        <v>LPC from invoicing</v>
      </c>
      <c r="AF4220" t="str">
        <f>VLOOKUP(VALUE(H4220),'Main_Sub Desc'!F:G,2,)</f>
        <v>Wst Rev Late Payment</v>
      </c>
      <c r="AG4220">
        <f>IFERROR(VLOOKUP(VALUE(I4220),'PC Mapping'!A:F,6,),"")</f>
        <v>10514</v>
      </c>
      <c r="AH4220" s="13" t="str">
        <f>VLOOKUP(AG4220,'PC Mapping'!L:M,2,)</f>
        <v>Bolivar Sewer</v>
      </c>
    </row>
    <row r="4221" spans="1:34" x14ac:dyDescent="0.2">
      <c r="A4221" t="s">
        <v>18927</v>
      </c>
      <c r="B4221" t="s">
        <v>18838</v>
      </c>
      <c r="C4221" t="s">
        <v>4519</v>
      </c>
      <c r="D4221" t="s">
        <v>4520</v>
      </c>
      <c r="E4221" s="3">
        <v>45838</v>
      </c>
      <c r="F4221" t="s">
        <v>44</v>
      </c>
      <c r="G4221" t="s">
        <v>3742</v>
      </c>
      <c r="H4221" t="s">
        <v>3722</v>
      </c>
      <c r="I4221" t="s">
        <v>3752</v>
      </c>
      <c r="J4221" t="s">
        <v>4522</v>
      </c>
      <c r="K4221" s="2">
        <v>-5</v>
      </c>
      <c r="L4221" t="s">
        <v>44</v>
      </c>
      <c r="M4221" s="2">
        <v>-5</v>
      </c>
      <c r="N4221" t="s">
        <v>4523</v>
      </c>
      <c r="O4221" t="s">
        <v>4524</v>
      </c>
      <c r="P4221" t="s">
        <v>18928</v>
      </c>
      <c r="Q4221" t="s">
        <v>18929</v>
      </c>
      <c r="R4221" t="s">
        <v>44</v>
      </c>
      <c r="S4221" t="s">
        <v>7084</v>
      </c>
      <c r="T4221" s="3">
        <v>45838</v>
      </c>
      <c r="U4221" s="3">
        <v>45845</v>
      </c>
      <c r="V4221" s="2">
        <v>0</v>
      </c>
      <c r="W4221" t="s">
        <v>44</v>
      </c>
      <c r="X4221" t="s">
        <v>44</v>
      </c>
      <c r="Y4221" t="s">
        <v>18930</v>
      </c>
      <c r="Z4221" t="s">
        <v>3197</v>
      </c>
      <c r="AA4221" t="s">
        <v>4529</v>
      </c>
      <c r="AB4221" t="s">
        <v>4530</v>
      </c>
      <c r="AC4221" t="s">
        <v>89</v>
      </c>
      <c r="AD4221" t="str">
        <f t="shared" si="65"/>
        <v>10-60</v>
      </c>
      <c r="AE4221" t="str">
        <f>VLOOKUP(AD4221,'Main_Sub Desc'!C:D,2,)</f>
        <v>LPC from invoicing</v>
      </c>
      <c r="AF4221" t="str">
        <f>VLOOKUP(VALUE(H4221),'Main_Sub Desc'!F:G,2,)</f>
        <v>Wtr Rev Late Payment</v>
      </c>
      <c r="AG4221">
        <f>IFERROR(VLOOKUP(VALUE(I4221),'PC Mapping'!A:F,6,),"")</f>
        <v>10719</v>
      </c>
      <c r="AH4221" s="13" t="str">
        <f>VLOOKUP(AG4221,'PC Mapping'!L:M,2,)</f>
        <v>All Other Water</v>
      </c>
    </row>
    <row r="4222" spans="1:34" x14ac:dyDescent="0.2">
      <c r="A4222" t="s">
        <v>18931</v>
      </c>
      <c r="B4222" t="s">
        <v>18838</v>
      </c>
      <c r="C4222" t="s">
        <v>4519</v>
      </c>
      <c r="D4222" t="s">
        <v>4520</v>
      </c>
      <c r="E4222" s="3">
        <v>45838</v>
      </c>
      <c r="F4222" t="s">
        <v>44</v>
      </c>
      <c r="G4222" t="s">
        <v>3742</v>
      </c>
      <c r="H4222" t="s">
        <v>3716</v>
      </c>
      <c r="I4222" t="s">
        <v>4534</v>
      </c>
      <c r="J4222" t="s">
        <v>4522</v>
      </c>
      <c r="K4222" s="2">
        <v>-5</v>
      </c>
      <c r="L4222" t="s">
        <v>44</v>
      </c>
      <c r="M4222" s="2">
        <v>-5</v>
      </c>
      <c r="N4222" t="s">
        <v>4523</v>
      </c>
      <c r="O4222" t="s">
        <v>4524</v>
      </c>
      <c r="P4222" t="s">
        <v>5004</v>
      </c>
      <c r="Q4222" t="s">
        <v>18932</v>
      </c>
      <c r="R4222" t="s">
        <v>44</v>
      </c>
      <c r="S4222" t="s">
        <v>7084</v>
      </c>
      <c r="T4222" s="3">
        <v>45838</v>
      </c>
      <c r="U4222" s="3">
        <v>45845</v>
      </c>
      <c r="V4222" s="2">
        <v>0</v>
      </c>
      <c r="W4222" t="s">
        <v>44</v>
      </c>
      <c r="X4222" t="s">
        <v>44</v>
      </c>
      <c r="Y4222" t="s">
        <v>18933</v>
      </c>
      <c r="Z4222" t="s">
        <v>1253</v>
      </c>
      <c r="AA4222" t="s">
        <v>4529</v>
      </c>
      <c r="AB4222" t="s">
        <v>4530</v>
      </c>
      <c r="AC4222" t="s">
        <v>89</v>
      </c>
      <c r="AD4222" t="str">
        <f t="shared" si="65"/>
        <v>10-60</v>
      </c>
      <c r="AE4222" t="str">
        <f>VLOOKUP(AD4222,'Main_Sub Desc'!C:D,2,)</f>
        <v>LPC from invoicing</v>
      </c>
      <c r="AF4222" t="str">
        <f>VLOOKUP(VALUE(H4222),'Main_Sub Desc'!F:G,2,)</f>
        <v>Wst Rev Late Payment</v>
      </c>
      <c r="AG4222">
        <f>IFERROR(VLOOKUP(VALUE(I4222),'PC Mapping'!A:F,6,),"")</f>
        <v>10514</v>
      </c>
      <c r="AH4222" s="13" t="str">
        <f>VLOOKUP(AG4222,'PC Mapping'!L:M,2,)</f>
        <v>Bolivar Sewer</v>
      </c>
    </row>
    <row r="4223" spans="1:34" x14ac:dyDescent="0.2">
      <c r="A4223" t="s">
        <v>18931</v>
      </c>
      <c r="B4223" t="s">
        <v>18838</v>
      </c>
      <c r="C4223" t="s">
        <v>4519</v>
      </c>
      <c r="D4223" t="s">
        <v>4520</v>
      </c>
      <c r="E4223" s="3">
        <v>45838</v>
      </c>
      <c r="F4223" t="s">
        <v>44</v>
      </c>
      <c r="G4223" t="s">
        <v>3742</v>
      </c>
      <c r="H4223" t="s">
        <v>3722</v>
      </c>
      <c r="I4223" t="s">
        <v>4538</v>
      </c>
      <c r="J4223" t="s">
        <v>4522</v>
      </c>
      <c r="K4223" s="2">
        <v>-5</v>
      </c>
      <c r="L4223" t="s">
        <v>44</v>
      </c>
      <c r="M4223" s="2">
        <v>-5</v>
      </c>
      <c r="N4223" t="s">
        <v>4523</v>
      </c>
      <c r="O4223" t="s">
        <v>4524</v>
      </c>
      <c r="P4223" t="s">
        <v>5004</v>
      </c>
      <c r="Q4223" t="s">
        <v>18934</v>
      </c>
      <c r="R4223" t="s">
        <v>44</v>
      </c>
      <c r="S4223" t="s">
        <v>7084</v>
      </c>
      <c r="T4223" s="3">
        <v>45838</v>
      </c>
      <c r="U4223" s="3">
        <v>45845</v>
      </c>
      <c r="V4223" s="2">
        <v>0</v>
      </c>
      <c r="W4223" t="s">
        <v>44</v>
      </c>
      <c r="X4223" t="s">
        <v>44</v>
      </c>
      <c r="Y4223" t="s">
        <v>18935</v>
      </c>
      <c r="Z4223" t="s">
        <v>1253</v>
      </c>
      <c r="AA4223" t="s">
        <v>4529</v>
      </c>
      <c r="AB4223" t="s">
        <v>4530</v>
      </c>
      <c r="AC4223" t="s">
        <v>89</v>
      </c>
      <c r="AD4223" t="str">
        <f t="shared" si="65"/>
        <v>10-60</v>
      </c>
      <c r="AE4223" t="str">
        <f>VLOOKUP(AD4223,'Main_Sub Desc'!C:D,2,)</f>
        <v>LPC from invoicing</v>
      </c>
      <c r="AF4223" t="str">
        <f>VLOOKUP(VALUE(H4223),'Main_Sub Desc'!F:G,2,)</f>
        <v>Wtr Rev Late Payment</v>
      </c>
      <c r="AG4223">
        <f>IFERROR(VLOOKUP(VALUE(I4223),'PC Mapping'!A:F,6,),"")</f>
        <v>10469</v>
      </c>
      <c r="AH4223" s="13" t="str">
        <f>VLOOKUP(AG4223,'PC Mapping'!L:M,2,)</f>
        <v>Bolivar Water</v>
      </c>
    </row>
    <row r="4224" spans="1:34" x14ac:dyDescent="0.2">
      <c r="A4224" t="s">
        <v>18936</v>
      </c>
      <c r="B4224" t="s">
        <v>18838</v>
      </c>
      <c r="C4224" t="s">
        <v>4519</v>
      </c>
      <c r="D4224" t="s">
        <v>4520</v>
      </c>
      <c r="E4224" s="3">
        <v>45838</v>
      </c>
      <c r="F4224" t="s">
        <v>44</v>
      </c>
      <c r="G4224" t="s">
        <v>3742</v>
      </c>
      <c r="H4224" t="s">
        <v>3722</v>
      </c>
      <c r="I4224" t="s">
        <v>3752</v>
      </c>
      <c r="J4224" t="s">
        <v>4522</v>
      </c>
      <c r="K4224" s="2">
        <v>-5</v>
      </c>
      <c r="L4224" t="s">
        <v>44</v>
      </c>
      <c r="M4224" s="2">
        <v>-5</v>
      </c>
      <c r="N4224" t="s">
        <v>4523</v>
      </c>
      <c r="O4224" t="s">
        <v>4524</v>
      </c>
      <c r="P4224" t="s">
        <v>18937</v>
      </c>
      <c r="Q4224" t="s">
        <v>18938</v>
      </c>
      <c r="R4224" t="s">
        <v>44</v>
      </c>
      <c r="S4224" t="s">
        <v>7084</v>
      </c>
      <c r="T4224" s="3">
        <v>45838</v>
      </c>
      <c r="U4224" s="3">
        <v>45845</v>
      </c>
      <c r="V4224" s="2">
        <v>0</v>
      </c>
      <c r="W4224" t="s">
        <v>44</v>
      </c>
      <c r="X4224" t="s">
        <v>44</v>
      </c>
      <c r="Y4224" t="s">
        <v>18939</v>
      </c>
      <c r="Z4224" t="s">
        <v>2789</v>
      </c>
      <c r="AA4224" t="s">
        <v>4529</v>
      </c>
      <c r="AB4224" t="s">
        <v>4530</v>
      </c>
      <c r="AC4224" t="s">
        <v>99</v>
      </c>
      <c r="AD4224" t="str">
        <f t="shared" si="65"/>
        <v>10-60</v>
      </c>
      <c r="AE4224" t="str">
        <f>VLOOKUP(AD4224,'Main_Sub Desc'!C:D,2,)</f>
        <v>LPC from invoicing</v>
      </c>
      <c r="AF4224" t="str">
        <f>VLOOKUP(VALUE(H4224),'Main_Sub Desc'!F:G,2,)</f>
        <v>Wtr Rev Late Payment</v>
      </c>
      <c r="AG4224">
        <f>IFERROR(VLOOKUP(VALUE(I4224),'PC Mapping'!A:F,6,),"")</f>
        <v>10719</v>
      </c>
      <c r="AH4224" s="13" t="str">
        <f>VLOOKUP(AG4224,'PC Mapping'!L:M,2,)</f>
        <v>All Other Water</v>
      </c>
    </row>
    <row r="4225" spans="1:34" x14ac:dyDescent="0.2">
      <c r="A4225" t="s">
        <v>18940</v>
      </c>
      <c r="B4225" t="s">
        <v>18838</v>
      </c>
      <c r="C4225" t="s">
        <v>4519</v>
      </c>
      <c r="D4225" t="s">
        <v>4520</v>
      </c>
      <c r="E4225" s="3">
        <v>45838</v>
      </c>
      <c r="F4225" t="s">
        <v>44</v>
      </c>
      <c r="G4225" t="s">
        <v>3742</v>
      </c>
      <c r="H4225" t="s">
        <v>3722</v>
      </c>
      <c r="I4225" t="s">
        <v>3752</v>
      </c>
      <c r="J4225" t="s">
        <v>4522</v>
      </c>
      <c r="K4225" s="2">
        <v>-5.87</v>
      </c>
      <c r="L4225" t="s">
        <v>44</v>
      </c>
      <c r="M4225" s="2">
        <v>-5.87</v>
      </c>
      <c r="N4225" t="s">
        <v>4523</v>
      </c>
      <c r="O4225" t="s">
        <v>4524</v>
      </c>
      <c r="P4225" t="s">
        <v>18937</v>
      </c>
      <c r="Q4225" t="s">
        <v>18941</v>
      </c>
      <c r="R4225" t="s">
        <v>44</v>
      </c>
      <c r="S4225" t="s">
        <v>7084</v>
      </c>
      <c r="T4225" s="3">
        <v>45838</v>
      </c>
      <c r="U4225" s="3">
        <v>45845</v>
      </c>
      <c r="V4225" s="2">
        <v>0</v>
      </c>
      <c r="W4225" t="s">
        <v>44</v>
      </c>
      <c r="X4225" t="s">
        <v>44</v>
      </c>
      <c r="Y4225" t="s">
        <v>18942</v>
      </c>
      <c r="Z4225" t="s">
        <v>2788</v>
      </c>
      <c r="AA4225" t="s">
        <v>4529</v>
      </c>
      <c r="AB4225" t="s">
        <v>4530</v>
      </c>
      <c r="AC4225" t="s">
        <v>99</v>
      </c>
      <c r="AD4225" t="str">
        <f t="shared" si="65"/>
        <v>10-60</v>
      </c>
      <c r="AE4225" t="str">
        <f>VLOOKUP(AD4225,'Main_Sub Desc'!C:D,2,)</f>
        <v>LPC from invoicing</v>
      </c>
      <c r="AF4225" t="str">
        <f>VLOOKUP(VALUE(H4225),'Main_Sub Desc'!F:G,2,)</f>
        <v>Wtr Rev Late Payment</v>
      </c>
      <c r="AG4225">
        <f>IFERROR(VLOOKUP(VALUE(I4225),'PC Mapping'!A:F,6,),"")</f>
        <v>10719</v>
      </c>
      <c r="AH4225" s="13" t="str">
        <f>VLOOKUP(AG4225,'PC Mapping'!L:M,2,)</f>
        <v>All Other Water</v>
      </c>
    </row>
    <row r="4226" spans="1:34" x14ac:dyDescent="0.2">
      <c r="A4226" t="s">
        <v>18943</v>
      </c>
      <c r="B4226" t="s">
        <v>18838</v>
      </c>
      <c r="C4226" t="s">
        <v>4519</v>
      </c>
      <c r="D4226" t="s">
        <v>4520</v>
      </c>
      <c r="E4226" s="3">
        <v>45838</v>
      </c>
      <c r="F4226" t="s">
        <v>44</v>
      </c>
      <c r="G4226" t="s">
        <v>3742</v>
      </c>
      <c r="H4226" t="s">
        <v>3722</v>
      </c>
      <c r="I4226" t="s">
        <v>4538</v>
      </c>
      <c r="J4226" t="s">
        <v>4522</v>
      </c>
      <c r="K4226" s="2">
        <v>-5</v>
      </c>
      <c r="L4226" t="s">
        <v>44</v>
      </c>
      <c r="M4226" s="2">
        <v>-5</v>
      </c>
      <c r="N4226" t="s">
        <v>4523</v>
      </c>
      <c r="O4226" t="s">
        <v>4524</v>
      </c>
      <c r="P4226" t="s">
        <v>18322</v>
      </c>
      <c r="Q4226" t="s">
        <v>18944</v>
      </c>
      <c r="R4226" t="s">
        <v>44</v>
      </c>
      <c r="S4226" t="s">
        <v>7084</v>
      </c>
      <c r="T4226" s="3">
        <v>45838</v>
      </c>
      <c r="U4226" s="3">
        <v>45845</v>
      </c>
      <c r="V4226" s="2">
        <v>0</v>
      </c>
      <c r="W4226" t="s">
        <v>44</v>
      </c>
      <c r="X4226" t="s">
        <v>44</v>
      </c>
      <c r="Y4226" t="s">
        <v>18945</v>
      </c>
      <c r="Z4226" t="s">
        <v>471</v>
      </c>
      <c r="AA4226" t="s">
        <v>4529</v>
      </c>
      <c r="AB4226" t="s">
        <v>4530</v>
      </c>
      <c r="AC4226" t="s">
        <v>89</v>
      </c>
      <c r="AD4226" t="str">
        <f t="shared" si="65"/>
        <v>10-60</v>
      </c>
      <c r="AE4226" t="str">
        <f>VLOOKUP(AD4226,'Main_Sub Desc'!C:D,2,)</f>
        <v>LPC from invoicing</v>
      </c>
      <c r="AF4226" t="str">
        <f>VLOOKUP(VALUE(H4226),'Main_Sub Desc'!F:G,2,)</f>
        <v>Wtr Rev Late Payment</v>
      </c>
      <c r="AG4226">
        <f>IFERROR(VLOOKUP(VALUE(I4226),'PC Mapping'!A:F,6,),"")</f>
        <v>10469</v>
      </c>
      <c r="AH4226" s="13" t="str">
        <f>VLOOKUP(AG4226,'PC Mapping'!L:M,2,)</f>
        <v>Bolivar Water</v>
      </c>
    </row>
    <row r="4227" spans="1:34" x14ac:dyDescent="0.2">
      <c r="A4227" t="s">
        <v>18943</v>
      </c>
      <c r="B4227" t="s">
        <v>18838</v>
      </c>
      <c r="C4227" t="s">
        <v>4519</v>
      </c>
      <c r="D4227" t="s">
        <v>4520</v>
      </c>
      <c r="E4227" s="3">
        <v>45838</v>
      </c>
      <c r="F4227" t="s">
        <v>44</v>
      </c>
      <c r="G4227" t="s">
        <v>3742</v>
      </c>
      <c r="H4227" t="s">
        <v>3716</v>
      </c>
      <c r="I4227" t="s">
        <v>4534</v>
      </c>
      <c r="J4227" t="s">
        <v>4522</v>
      </c>
      <c r="K4227" s="2">
        <v>-5</v>
      </c>
      <c r="L4227" t="s">
        <v>44</v>
      </c>
      <c r="M4227" s="2">
        <v>-5</v>
      </c>
      <c r="N4227" t="s">
        <v>4523</v>
      </c>
      <c r="O4227" t="s">
        <v>4524</v>
      </c>
      <c r="P4227" t="s">
        <v>18322</v>
      </c>
      <c r="Q4227" t="s">
        <v>18946</v>
      </c>
      <c r="R4227" t="s">
        <v>44</v>
      </c>
      <c r="S4227" t="s">
        <v>7084</v>
      </c>
      <c r="T4227" s="3">
        <v>45838</v>
      </c>
      <c r="U4227" s="3">
        <v>45845</v>
      </c>
      <c r="V4227" s="2">
        <v>0</v>
      </c>
      <c r="W4227" t="s">
        <v>44</v>
      </c>
      <c r="X4227" t="s">
        <v>44</v>
      </c>
      <c r="Y4227" t="s">
        <v>18947</v>
      </c>
      <c r="Z4227" t="s">
        <v>471</v>
      </c>
      <c r="AA4227" t="s">
        <v>4529</v>
      </c>
      <c r="AB4227" t="s">
        <v>4530</v>
      </c>
      <c r="AC4227" t="s">
        <v>89</v>
      </c>
      <c r="AD4227" t="str">
        <f t="shared" si="65"/>
        <v>10-60</v>
      </c>
      <c r="AE4227" t="str">
        <f>VLOOKUP(AD4227,'Main_Sub Desc'!C:D,2,)</f>
        <v>LPC from invoicing</v>
      </c>
      <c r="AF4227" t="str">
        <f>VLOOKUP(VALUE(H4227),'Main_Sub Desc'!F:G,2,)</f>
        <v>Wst Rev Late Payment</v>
      </c>
      <c r="AG4227">
        <f>IFERROR(VLOOKUP(VALUE(I4227),'PC Mapping'!A:F,6,),"")</f>
        <v>10514</v>
      </c>
      <c r="AH4227" s="13" t="str">
        <f>VLOOKUP(AG4227,'PC Mapping'!L:M,2,)</f>
        <v>Bolivar Sewer</v>
      </c>
    </row>
    <row r="4228" spans="1:34" x14ac:dyDescent="0.2">
      <c r="A4228" t="s">
        <v>18948</v>
      </c>
      <c r="B4228" t="s">
        <v>18838</v>
      </c>
      <c r="C4228" t="s">
        <v>4519</v>
      </c>
      <c r="D4228" t="s">
        <v>4520</v>
      </c>
      <c r="E4228" s="3">
        <v>45838</v>
      </c>
      <c r="F4228" t="s">
        <v>44</v>
      </c>
      <c r="G4228" t="s">
        <v>3742</v>
      </c>
      <c r="H4228" t="s">
        <v>3722</v>
      </c>
      <c r="I4228" t="s">
        <v>3752</v>
      </c>
      <c r="J4228" t="s">
        <v>4522</v>
      </c>
      <c r="K4228" s="2">
        <v>-5</v>
      </c>
      <c r="L4228" t="s">
        <v>44</v>
      </c>
      <c r="M4228" s="2">
        <v>-5</v>
      </c>
      <c r="N4228" t="s">
        <v>4523</v>
      </c>
      <c r="O4228" t="s">
        <v>4524</v>
      </c>
      <c r="P4228" t="s">
        <v>18949</v>
      </c>
      <c r="Q4228" t="s">
        <v>18950</v>
      </c>
      <c r="R4228" t="s">
        <v>44</v>
      </c>
      <c r="S4228" t="s">
        <v>7084</v>
      </c>
      <c r="T4228" s="3">
        <v>45838</v>
      </c>
      <c r="U4228" s="3">
        <v>45845</v>
      </c>
      <c r="V4228" s="2">
        <v>0</v>
      </c>
      <c r="W4228" t="s">
        <v>44</v>
      </c>
      <c r="X4228" t="s">
        <v>44</v>
      </c>
      <c r="Y4228" t="s">
        <v>18951</v>
      </c>
      <c r="Z4228" t="s">
        <v>1706</v>
      </c>
      <c r="AA4228" t="s">
        <v>4529</v>
      </c>
      <c r="AB4228" t="s">
        <v>4530</v>
      </c>
      <c r="AC4228" t="s">
        <v>89</v>
      </c>
      <c r="AD4228" t="str">
        <f t="shared" ref="AD4228:AD4291" si="66">CONCATENATE(VALUE(AA4228),"-",VALUE(AB4228))</f>
        <v>10-60</v>
      </c>
      <c r="AE4228" t="str">
        <f>VLOOKUP(AD4228,'Main_Sub Desc'!C:D,2,)</f>
        <v>LPC from invoicing</v>
      </c>
      <c r="AF4228" t="str">
        <f>VLOOKUP(VALUE(H4228),'Main_Sub Desc'!F:G,2,)</f>
        <v>Wtr Rev Late Payment</v>
      </c>
      <c r="AG4228">
        <f>IFERROR(VLOOKUP(VALUE(I4228),'PC Mapping'!A:F,6,),"")</f>
        <v>10719</v>
      </c>
      <c r="AH4228" s="13" t="str">
        <f>VLOOKUP(AG4228,'PC Mapping'!L:M,2,)</f>
        <v>All Other Water</v>
      </c>
    </row>
    <row r="4229" spans="1:34" x14ac:dyDescent="0.2">
      <c r="A4229" t="s">
        <v>18952</v>
      </c>
      <c r="B4229" t="s">
        <v>18838</v>
      </c>
      <c r="C4229" t="s">
        <v>4519</v>
      </c>
      <c r="D4229" t="s">
        <v>4520</v>
      </c>
      <c r="E4229" s="3">
        <v>45838</v>
      </c>
      <c r="F4229" t="s">
        <v>44</v>
      </c>
      <c r="G4229" t="s">
        <v>3742</v>
      </c>
      <c r="H4229" t="s">
        <v>3722</v>
      </c>
      <c r="I4229" t="s">
        <v>4538</v>
      </c>
      <c r="J4229" t="s">
        <v>4522</v>
      </c>
      <c r="K4229" s="2">
        <v>-10.16</v>
      </c>
      <c r="L4229" t="s">
        <v>44</v>
      </c>
      <c r="M4229" s="2">
        <v>-10.16</v>
      </c>
      <c r="N4229" t="s">
        <v>4523</v>
      </c>
      <c r="O4229" t="s">
        <v>4524</v>
      </c>
      <c r="P4229" t="s">
        <v>4838</v>
      </c>
      <c r="Q4229" t="s">
        <v>18953</v>
      </c>
      <c r="R4229" t="s">
        <v>44</v>
      </c>
      <c r="S4229" t="s">
        <v>7084</v>
      </c>
      <c r="T4229" s="3">
        <v>45838</v>
      </c>
      <c r="U4229" s="3">
        <v>45845</v>
      </c>
      <c r="V4229" s="2">
        <v>0</v>
      </c>
      <c r="W4229" t="s">
        <v>44</v>
      </c>
      <c r="X4229" t="s">
        <v>44</v>
      </c>
      <c r="Y4229" t="s">
        <v>18954</v>
      </c>
      <c r="Z4229" t="s">
        <v>131</v>
      </c>
      <c r="AA4229" t="s">
        <v>4529</v>
      </c>
      <c r="AB4229" t="s">
        <v>4530</v>
      </c>
      <c r="AC4229" t="s">
        <v>89</v>
      </c>
      <c r="AD4229" t="str">
        <f t="shared" si="66"/>
        <v>10-60</v>
      </c>
      <c r="AE4229" t="str">
        <f>VLOOKUP(AD4229,'Main_Sub Desc'!C:D,2,)</f>
        <v>LPC from invoicing</v>
      </c>
      <c r="AF4229" t="str">
        <f>VLOOKUP(VALUE(H4229),'Main_Sub Desc'!F:G,2,)</f>
        <v>Wtr Rev Late Payment</v>
      </c>
      <c r="AG4229">
        <f>IFERROR(VLOOKUP(VALUE(I4229),'PC Mapping'!A:F,6,),"")</f>
        <v>10469</v>
      </c>
      <c r="AH4229" s="13" t="str">
        <f>VLOOKUP(AG4229,'PC Mapping'!L:M,2,)</f>
        <v>Bolivar Water</v>
      </c>
    </row>
    <row r="4230" spans="1:34" x14ac:dyDescent="0.2">
      <c r="A4230" t="s">
        <v>18955</v>
      </c>
      <c r="B4230" t="s">
        <v>18838</v>
      </c>
      <c r="C4230" t="s">
        <v>4519</v>
      </c>
      <c r="D4230" t="s">
        <v>4520</v>
      </c>
      <c r="E4230" s="3">
        <v>45838</v>
      </c>
      <c r="F4230" t="s">
        <v>44</v>
      </c>
      <c r="G4230" t="s">
        <v>3742</v>
      </c>
      <c r="H4230" t="s">
        <v>3722</v>
      </c>
      <c r="I4230" t="s">
        <v>4538</v>
      </c>
      <c r="J4230" t="s">
        <v>4522</v>
      </c>
      <c r="K4230" s="2">
        <v>-11.18</v>
      </c>
      <c r="L4230" t="s">
        <v>44</v>
      </c>
      <c r="M4230" s="2">
        <v>-11.18</v>
      </c>
      <c r="N4230" t="s">
        <v>4523</v>
      </c>
      <c r="O4230" t="s">
        <v>4524</v>
      </c>
      <c r="P4230" t="s">
        <v>4842</v>
      </c>
      <c r="Q4230" t="s">
        <v>18956</v>
      </c>
      <c r="R4230" t="s">
        <v>44</v>
      </c>
      <c r="S4230" t="s">
        <v>7084</v>
      </c>
      <c r="T4230" s="3">
        <v>45838</v>
      </c>
      <c r="U4230" s="3">
        <v>45845</v>
      </c>
      <c r="V4230" s="2">
        <v>0</v>
      </c>
      <c r="W4230" t="s">
        <v>44</v>
      </c>
      <c r="X4230" t="s">
        <v>44</v>
      </c>
      <c r="Y4230" t="s">
        <v>18957</v>
      </c>
      <c r="Z4230" t="s">
        <v>1061</v>
      </c>
      <c r="AA4230" t="s">
        <v>4529</v>
      </c>
      <c r="AB4230" t="s">
        <v>4530</v>
      </c>
      <c r="AC4230" t="s">
        <v>89</v>
      </c>
      <c r="AD4230" t="str">
        <f t="shared" si="66"/>
        <v>10-60</v>
      </c>
      <c r="AE4230" t="str">
        <f>VLOOKUP(AD4230,'Main_Sub Desc'!C:D,2,)</f>
        <v>LPC from invoicing</v>
      </c>
      <c r="AF4230" t="str">
        <f>VLOOKUP(VALUE(H4230),'Main_Sub Desc'!F:G,2,)</f>
        <v>Wtr Rev Late Payment</v>
      </c>
      <c r="AG4230">
        <f>IFERROR(VLOOKUP(VALUE(I4230),'PC Mapping'!A:F,6,),"")</f>
        <v>10469</v>
      </c>
      <c r="AH4230" s="13" t="str">
        <f>VLOOKUP(AG4230,'PC Mapping'!L:M,2,)</f>
        <v>Bolivar Water</v>
      </c>
    </row>
    <row r="4231" spans="1:34" x14ac:dyDescent="0.2">
      <c r="A4231" t="s">
        <v>18958</v>
      </c>
      <c r="B4231" t="s">
        <v>18838</v>
      </c>
      <c r="C4231" t="s">
        <v>4519</v>
      </c>
      <c r="D4231" t="s">
        <v>4520</v>
      </c>
      <c r="E4231" s="3">
        <v>45838</v>
      </c>
      <c r="F4231" t="s">
        <v>44</v>
      </c>
      <c r="G4231" t="s">
        <v>3742</v>
      </c>
      <c r="H4231" t="s">
        <v>3722</v>
      </c>
      <c r="I4231" t="s">
        <v>4538</v>
      </c>
      <c r="J4231" t="s">
        <v>4522</v>
      </c>
      <c r="K4231" s="2">
        <v>-5</v>
      </c>
      <c r="L4231" t="s">
        <v>44</v>
      </c>
      <c r="M4231" s="2">
        <v>-5</v>
      </c>
      <c r="N4231" t="s">
        <v>4523</v>
      </c>
      <c r="O4231" t="s">
        <v>4524</v>
      </c>
      <c r="P4231" t="s">
        <v>4881</v>
      </c>
      <c r="Q4231" t="s">
        <v>18959</v>
      </c>
      <c r="R4231" t="s">
        <v>44</v>
      </c>
      <c r="S4231" t="s">
        <v>7084</v>
      </c>
      <c r="T4231" s="3">
        <v>45838</v>
      </c>
      <c r="U4231" s="3">
        <v>45845</v>
      </c>
      <c r="V4231" s="2">
        <v>0</v>
      </c>
      <c r="W4231" t="s">
        <v>44</v>
      </c>
      <c r="X4231" t="s">
        <v>44</v>
      </c>
      <c r="Y4231" t="s">
        <v>18960</v>
      </c>
      <c r="Z4231" t="s">
        <v>993</v>
      </c>
      <c r="AA4231" t="s">
        <v>4529</v>
      </c>
      <c r="AB4231" t="s">
        <v>4530</v>
      </c>
      <c r="AC4231" t="s">
        <v>89</v>
      </c>
      <c r="AD4231" t="str">
        <f t="shared" si="66"/>
        <v>10-60</v>
      </c>
      <c r="AE4231" t="str">
        <f>VLOOKUP(AD4231,'Main_Sub Desc'!C:D,2,)</f>
        <v>LPC from invoicing</v>
      </c>
      <c r="AF4231" t="str">
        <f>VLOOKUP(VALUE(H4231),'Main_Sub Desc'!F:G,2,)</f>
        <v>Wtr Rev Late Payment</v>
      </c>
      <c r="AG4231">
        <f>IFERROR(VLOOKUP(VALUE(I4231),'PC Mapping'!A:F,6,),"")</f>
        <v>10469</v>
      </c>
      <c r="AH4231" s="13" t="str">
        <f>VLOOKUP(AG4231,'PC Mapping'!L:M,2,)</f>
        <v>Bolivar Water</v>
      </c>
    </row>
    <row r="4232" spans="1:34" x14ac:dyDescent="0.2">
      <c r="A4232" t="s">
        <v>18958</v>
      </c>
      <c r="B4232" t="s">
        <v>18838</v>
      </c>
      <c r="C4232" t="s">
        <v>4519</v>
      </c>
      <c r="D4232" t="s">
        <v>4520</v>
      </c>
      <c r="E4232" s="3">
        <v>45838</v>
      </c>
      <c r="F4232" t="s">
        <v>44</v>
      </c>
      <c r="G4232" t="s">
        <v>3742</v>
      </c>
      <c r="H4232" t="s">
        <v>3716</v>
      </c>
      <c r="I4232" t="s">
        <v>4534</v>
      </c>
      <c r="J4232" t="s">
        <v>4522</v>
      </c>
      <c r="K4232" s="2">
        <v>-5</v>
      </c>
      <c r="L4232" t="s">
        <v>44</v>
      </c>
      <c r="M4232" s="2">
        <v>-5</v>
      </c>
      <c r="N4232" t="s">
        <v>4523</v>
      </c>
      <c r="O4232" t="s">
        <v>4524</v>
      </c>
      <c r="P4232" t="s">
        <v>4881</v>
      </c>
      <c r="Q4232" t="s">
        <v>18961</v>
      </c>
      <c r="R4232" t="s">
        <v>44</v>
      </c>
      <c r="S4232" t="s">
        <v>7084</v>
      </c>
      <c r="T4232" s="3">
        <v>45838</v>
      </c>
      <c r="U4232" s="3">
        <v>45845</v>
      </c>
      <c r="V4232" s="2">
        <v>0</v>
      </c>
      <c r="W4232" t="s">
        <v>44</v>
      </c>
      <c r="X4232" t="s">
        <v>44</v>
      </c>
      <c r="Y4232" t="s">
        <v>18962</v>
      </c>
      <c r="Z4232" t="s">
        <v>993</v>
      </c>
      <c r="AA4232" t="s">
        <v>4529</v>
      </c>
      <c r="AB4232" t="s">
        <v>4530</v>
      </c>
      <c r="AC4232" t="s">
        <v>89</v>
      </c>
      <c r="AD4232" t="str">
        <f t="shared" si="66"/>
        <v>10-60</v>
      </c>
      <c r="AE4232" t="str">
        <f>VLOOKUP(AD4232,'Main_Sub Desc'!C:D,2,)</f>
        <v>LPC from invoicing</v>
      </c>
      <c r="AF4232" t="str">
        <f>VLOOKUP(VALUE(H4232),'Main_Sub Desc'!F:G,2,)</f>
        <v>Wst Rev Late Payment</v>
      </c>
      <c r="AG4232">
        <f>IFERROR(VLOOKUP(VALUE(I4232),'PC Mapping'!A:F,6,),"")</f>
        <v>10514</v>
      </c>
      <c r="AH4232" s="13" t="str">
        <f>VLOOKUP(AG4232,'PC Mapping'!L:M,2,)</f>
        <v>Bolivar Sewer</v>
      </c>
    </row>
    <row r="4233" spans="1:34" x14ac:dyDescent="0.2">
      <c r="A4233" t="s">
        <v>18963</v>
      </c>
      <c r="B4233" t="s">
        <v>18838</v>
      </c>
      <c r="C4233" t="s">
        <v>4519</v>
      </c>
      <c r="D4233" t="s">
        <v>4520</v>
      </c>
      <c r="E4233" s="3">
        <v>45838</v>
      </c>
      <c r="F4233" t="s">
        <v>44</v>
      </c>
      <c r="G4233" t="s">
        <v>3742</v>
      </c>
      <c r="H4233" t="s">
        <v>3716</v>
      </c>
      <c r="I4233" t="s">
        <v>4534</v>
      </c>
      <c r="J4233" t="s">
        <v>4522</v>
      </c>
      <c r="K4233" s="2">
        <v>-5</v>
      </c>
      <c r="L4233" t="s">
        <v>44</v>
      </c>
      <c r="M4233" s="2">
        <v>-5</v>
      </c>
      <c r="N4233" t="s">
        <v>4523</v>
      </c>
      <c r="O4233" t="s">
        <v>4524</v>
      </c>
      <c r="P4233" t="s">
        <v>4881</v>
      </c>
      <c r="Q4233" t="s">
        <v>18964</v>
      </c>
      <c r="R4233" t="s">
        <v>44</v>
      </c>
      <c r="S4233" t="s">
        <v>7084</v>
      </c>
      <c r="T4233" s="3">
        <v>45838</v>
      </c>
      <c r="U4233" s="3">
        <v>45845</v>
      </c>
      <c r="V4233" s="2">
        <v>0</v>
      </c>
      <c r="W4233" t="s">
        <v>44</v>
      </c>
      <c r="X4233" t="s">
        <v>44</v>
      </c>
      <c r="Y4233" t="s">
        <v>18965</v>
      </c>
      <c r="Z4233" t="s">
        <v>995</v>
      </c>
      <c r="AA4233" t="s">
        <v>4529</v>
      </c>
      <c r="AB4233" t="s">
        <v>4530</v>
      </c>
      <c r="AC4233" t="s">
        <v>89</v>
      </c>
      <c r="AD4233" t="str">
        <f t="shared" si="66"/>
        <v>10-60</v>
      </c>
      <c r="AE4233" t="str">
        <f>VLOOKUP(AD4233,'Main_Sub Desc'!C:D,2,)</f>
        <v>LPC from invoicing</v>
      </c>
      <c r="AF4233" t="str">
        <f>VLOOKUP(VALUE(H4233),'Main_Sub Desc'!F:G,2,)</f>
        <v>Wst Rev Late Payment</v>
      </c>
      <c r="AG4233">
        <f>IFERROR(VLOOKUP(VALUE(I4233),'PC Mapping'!A:F,6,),"")</f>
        <v>10514</v>
      </c>
      <c r="AH4233" s="13" t="str">
        <f>VLOOKUP(AG4233,'PC Mapping'!L:M,2,)</f>
        <v>Bolivar Sewer</v>
      </c>
    </row>
    <row r="4234" spans="1:34" x14ac:dyDescent="0.2">
      <c r="A4234" t="s">
        <v>18963</v>
      </c>
      <c r="B4234" t="s">
        <v>18838</v>
      </c>
      <c r="C4234" t="s">
        <v>4519</v>
      </c>
      <c r="D4234" t="s">
        <v>4520</v>
      </c>
      <c r="E4234" s="3">
        <v>45838</v>
      </c>
      <c r="F4234" t="s">
        <v>44</v>
      </c>
      <c r="G4234" t="s">
        <v>3742</v>
      </c>
      <c r="H4234" t="s">
        <v>3722</v>
      </c>
      <c r="I4234" t="s">
        <v>4538</v>
      </c>
      <c r="J4234" t="s">
        <v>4522</v>
      </c>
      <c r="K4234" s="2">
        <v>-5</v>
      </c>
      <c r="L4234" t="s">
        <v>44</v>
      </c>
      <c r="M4234" s="2">
        <v>-5</v>
      </c>
      <c r="N4234" t="s">
        <v>4523</v>
      </c>
      <c r="O4234" t="s">
        <v>4524</v>
      </c>
      <c r="P4234" t="s">
        <v>4881</v>
      </c>
      <c r="Q4234" t="s">
        <v>18966</v>
      </c>
      <c r="R4234" t="s">
        <v>44</v>
      </c>
      <c r="S4234" t="s">
        <v>7084</v>
      </c>
      <c r="T4234" s="3">
        <v>45838</v>
      </c>
      <c r="U4234" s="3">
        <v>45845</v>
      </c>
      <c r="V4234" s="2">
        <v>0</v>
      </c>
      <c r="W4234" t="s">
        <v>44</v>
      </c>
      <c r="X4234" t="s">
        <v>44</v>
      </c>
      <c r="Y4234" t="s">
        <v>18967</v>
      </c>
      <c r="Z4234" t="s">
        <v>995</v>
      </c>
      <c r="AA4234" t="s">
        <v>4529</v>
      </c>
      <c r="AB4234" t="s">
        <v>4530</v>
      </c>
      <c r="AC4234" t="s">
        <v>89</v>
      </c>
      <c r="AD4234" t="str">
        <f t="shared" si="66"/>
        <v>10-60</v>
      </c>
      <c r="AE4234" t="str">
        <f>VLOOKUP(AD4234,'Main_Sub Desc'!C:D,2,)</f>
        <v>LPC from invoicing</v>
      </c>
      <c r="AF4234" t="str">
        <f>VLOOKUP(VALUE(H4234),'Main_Sub Desc'!F:G,2,)</f>
        <v>Wtr Rev Late Payment</v>
      </c>
      <c r="AG4234">
        <f>IFERROR(VLOOKUP(VALUE(I4234),'PC Mapping'!A:F,6,),"")</f>
        <v>10469</v>
      </c>
      <c r="AH4234" s="13" t="str">
        <f>VLOOKUP(AG4234,'PC Mapping'!L:M,2,)</f>
        <v>Bolivar Water</v>
      </c>
    </row>
    <row r="4235" spans="1:34" x14ac:dyDescent="0.2">
      <c r="A4235" t="s">
        <v>18968</v>
      </c>
      <c r="B4235" t="s">
        <v>18838</v>
      </c>
      <c r="C4235" t="s">
        <v>4519</v>
      </c>
      <c r="D4235" t="s">
        <v>4520</v>
      </c>
      <c r="E4235" s="3">
        <v>45838</v>
      </c>
      <c r="F4235" t="s">
        <v>44</v>
      </c>
      <c r="G4235" t="s">
        <v>3742</v>
      </c>
      <c r="H4235" t="s">
        <v>3716</v>
      </c>
      <c r="I4235" t="s">
        <v>4534</v>
      </c>
      <c r="J4235" t="s">
        <v>4522</v>
      </c>
      <c r="K4235" s="2">
        <v>-5</v>
      </c>
      <c r="L4235" t="s">
        <v>44</v>
      </c>
      <c r="M4235" s="2">
        <v>-5</v>
      </c>
      <c r="N4235" t="s">
        <v>4523</v>
      </c>
      <c r="O4235" t="s">
        <v>4524</v>
      </c>
      <c r="P4235" t="s">
        <v>4881</v>
      </c>
      <c r="Q4235" t="s">
        <v>18969</v>
      </c>
      <c r="R4235" t="s">
        <v>44</v>
      </c>
      <c r="S4235" t="s">
        <v>7084</v>
      </c>
      <c r="T4235" s="3">
        <v>45838</v>
      </c>
      <c r="U4235" s="3">
        <v>45845</v>
      </c>
      <c r="V4235" s="2">
        <v>0</v>
      </c>
      <c r="W4235" t="s">
        <v>44</v>
      </c>
      <c r="X4235" t="s">
        <v>44</v>
      </c>
      <c r="Y4235" t="s">
        <v>4885</v>
      </c>
      <c r="Z4235" t="s">
        <v>1013</v>
      </c>
      <c r="AA4235" t="s">
        <v>4529</v>
      </c>
      <c r="AB4235" t="s">
        <v>4530</v>
      </c>
      <c r="AC4235" t="s">
        <v>89</v>
      </c>
      <c r="AD4235" t="str">
        <f t="shared" si="66"/>
        <v>10-60</v>
      </c>
      <c r="AE4235" t="str">
        <f>VLOOKUP(AD4235,'Main_Sub Desc'!C:D,2,)</f>
        <v>LPC from invoicing</v>
      </c>
      <c r="AF4235" t="str">
        <f>VLOOKUP(VALUE(H4235),'Main_Sub Desc'!F:G,2,)</f>
        <v>Wst Rev Late Payment</v>
      </c>
      <c r="AG4235">
        <f>IFERROR(VLOOKUP(VALUE(I4235),'PC Mapping'!A:F,6,),"")</f>
        <v>10514</v>
      </c>
      <c r="AH4235" s="13" t="str">
        <f>VLOOKUP(AG4235,'PC Mapping'!L:M,2,)</f>
        <v>Bolivar Sewer</v>
      </c>
    </row>
    <row r="4236" spans="1:34" x14ac:dyDescent="0.2">
      <c r="A4236" t="s">
        <v>18968</v>
      </c>
      <c r="B4236" t="s">
        <v>18838</v>
      </c>
      <c r="C4236" t="s">
        <v>4519</v>
      </c>
      <c r="D4236" t="s">
        <v>4520</v>
      </c>
      <c r="E4236" s="3">
        <v>45838</v>
      </c>
      <c r="F4236" t="s">
        <v>44</v>
      </c>
      <c r="G4236" t="s">
        <v>3742</v>
      </c>
      <c r="H4236" t="s">
        <v>3722</v>
      </c>
      <c r="I4236" t="s">
        <v>4538</v>
      </c>
      <c r="J4236" t="s">
        <v>4522</v>
      </c>
      <c r="K4236" s="2">
        <v>-5</v>
      </c>
      <c r="L4236" t="s">
        <v>44</v>
      </c>
      <c r="M4236" s="2">
        <v>-5</v>
      </c>
      <c r="N4236" t="s">
        <v>4523</v>
      </c>
      <c r="O4236" t="s">
        <v>4524</v>
      </c>
      <c r="P4236" t="s">
        <v>4881</v>
      </c>
      <c r="Q4236" t="s">
        <v>18970</v>
      </c>
      <c r="R4236" t="s">
        <v>44</v>
      </c>
      <c r="S4236" t="s">
        <v>7084</v>
      </c>
      <c r="T4236" s="3">
        <v>45838</v>
      </c>
      <c r="U4236" s="3">
        <v>45845</v>
      </c>
      <c r="V4236" s="2">
        <v>0</v>
      </c>
      <c r="W4236" t="s">
        <v>44</v>
      </c>
      <c r="X4236" t="s">
        <v>44</v>
      </c>
      <c r="Y4236" t="s">
        <v>4883</v>
      </c>
      <c r="Z4236" t="s">
        <v>1013</v>
      </c>
      <c r="AA4236" t="s">
        <v>4529</v>
      </c>
      <c r="AB4236" t="s">
        <v>4530</v>
      </c>
      <c r="AC4236" t="s">
        <v>89</v>
      </c>
      <c r="AD4236" t="str">
        <f t="shared" si="66"/>
        <v>10-60</v>
      </c>
      <c r="AE4236" t="str">
        <f>VLOOKUP(AD4236,'Main_Sub Desc'!C:D,2,)</f>
        <v>LPC from invoicing</v>
      </c>
      <c r="AF4236" t="str">
        <f>VLOOKUP(VALUE(H4236),'Main_Sub Desc'!F:G,2,)</f>
        <v>Wtr Rev Late Payment</v>
      </c>
      <c r="AG4236">
        <f>IFERROR(VLOOKUP(VALUE(I4236),'PC Mapping'!A:F,6,),"")</f>
        <v>10469</v>
      </c>
      <c r="AH4236" s="13" t="str">
        <f>VLOOKUP(AG4236,'PC Mapping'!L:M,2,)</f>
        <v>Bolivar Water</v>
      </c>
    </row>
    <row r="4237" spans="1:34" x14ac:dyDescent="0.2">
      <c r="A4237" t="s">
        <v>18971</v>
      </c>
      <c r="B4237" t="s">
        <v>18838</v>
      </c>
      <c r="C4237" t="s">
        <v>4519</v>
      </c>
      <c r="D4237" t="s">
        <v>4520</v>
      </c>
      <c r="E4237" s="3">
        <v>45838</v>
      </c>
      <c r="F4237" t="s">
        <v>44</v>
      </c>
      <c r="G4237" t="s">
        <v>3742</v>
      </c>
      <c r="H4237" t="s">
        <v>3722</v>
      </c>
      <c r="I4237" t="s">
        <v>4538</v>
      </c>
      <c r="J4237" t="s">
        <v>4522</v>
      </c>
      <c r="K4237" s="2">
        <v>-5</v>
      </c>
      <c r="L4237" t="s">
        <v>44</v>
      </c>
      <c r="M4237" s="2">
        <v>-5</v>
      </c>
      <c r="N4237" t="s">
        <v>4523</v>
      </c>
      <c r="O4237" t="s">
        <v>4524</v>
      </c>
      <c r="P4237" t="s">
        <v>4881</v>
      </c>
      <c r="Q4237" t="s">
        <v>18972</v>
      </c>
      <c r="R4237" t="s">
        <v>44</v>
      </c>
      <c r="S4237" t="s">
        <v>7084</v>
      </c>
      <c r="T4237" s="3">
        <v>45838</v>
      </c>
      <c r="U4237" s="3">
        <v>45845</v>
      </c>
      <c r="V4237" s="2">
        <v>0</v>
      </c>
      <c r="W4237" t="s">
        <v>44</v>
      </c>
      <c r="X4237" t="s">
        <v>44</v>
      </c>
      <c r="Y4237" t="s">
        <v>18973</v>
      </c>
      <c r="Z4237" t="s">
        <v>997</v>
      </c>
      <c r="AA4237" t="s">
        <v>4529</v>
      </c>
      <c r="AB4237" t="s">
        <v>4530</v>
      </c>
      <c r="AC4237" t="s">
        <v>89</v>
      </c>
      <c r="AD4237" t="str">
        <f t="shared" si="66"/>
        <v>10-60</v>
      </c>
      <c r="AE4237" t="str">
        <f>VLOOKUP(AD4237,'Main_Sub Desc'!C:D,2,)</f>
        <v>LPC from invoicing</v>
      </c>
      <c r="AF4237" t="str">
        <f>VLOOKUP(VALUE(H4237),'Main_Sub Desc'!F:G,2,)</f>
        <v>Wtr Rev Late Payment</v>
      </c>
      <c r="AG4237">
        <f>IFERROR(VLOOKUP(VALUE(I4237),'PC Mapping'!A:F,6,),"")</f>
        <v>10469</v>
      </c>
      <c r="AH4237" s="13" t="str">
        <f>VLOOKUP(AG4237,'PC Mapping'!L:M,2,)</f>
        <v>Bolivar Water</v>
      </c>
    </row>
    <row r="4238" spans="1:34" x14ac:dyDescent="0.2">
      <c r="A4238" t="s">
        <v>18971</v>
      </c>
      <c r="B4238" t="s">
        <v>18838</v>
      </c>
      <c r="C4238" t="s">
        <v>4519</v>
      </c>
      <c r="D4238" t="s">
        <v>4520</v>
      </c>
      <c r="E4238" s="3">
        <v>45838</v>
      </c>
      <c r="F4238" t="s">
        <v>44</v>
      </c>
      <c r="G4238" t="s">
        <v>3742</v>
      </c>
      <c r="H4238" t="s">
        <v>3716</v>
      </c>
      <c r="I4238" t="s">
        <v>4534</v>
      </c>
      <c r="J4238" t="s">
        <v>4522</v>
      </c>
      <c r="K4238" s="2">
        <v>-5</v>
      </c>
      <c r="L4238" t="s">
        <v>44</v>
      </c>
      <c r="M4238" s="2">
        <v>-5</v>
      </c>
      <c r="N4238" t="s">
        <v>4523</v>
      </c>
      <c r="O4238" t="s">
        <v>4524</v>
      </c>
      <c r="P4238" t="s">
        <v>4881</v>
      </c>
      <c r="Q4238" t="s">
        <v>18974</v>
      </c>
      <c r="R4238" t="s">
        <v>44</v>
      </c>
      <c r="S4238" t="s">
        <v>7084</v>
      </c>
      <c r="T4238" s="3">
        <v>45838</v>
      </c>
      <c r="U4238" s="3">
        <v>45845</v>
      </c>
      <c r="V4238" s="2">
        <v>0</v>
      </c>
      <c r="W4238" t="s">
        <v>44</v>
      </c>
      <c r="X4238" t="s">
        <v>44</v>
      </c>
      <c r="Y4238" t="s">
        <v>18975</v>
      </c>
      <c r="Z4238" t="s">
        <v>997</v>
      </c>
      <c r="AA4238" t="s">
        <v>4529</v>
      </c>
      <c r="AB4238" t="s">
        <v>4530</v>
      </c>
      <c r="AC4238" t="s">
        <v>89</v>
      </c>
      <c r="AD4238" t="str">
        <f t="shared" si="66"/>
        <v>10-60</v>
      </c>
      <c r="AE4238" t="str">
        <f>VLOOKUP(AD4238,'Main_Sub Desc'!C:D,2,)</f>
        <v>LPC from invoicing</v>
      </c>
      <c r="AF4238" t="str">
        <f>VLOOKUP(VALUE(H4238),'Main_Sub Desc'!F:G,2,)</f>
        <v>Wst Rev Late Payment</v>
      </c>
      <c r="AG4238">
        <f>IFERROR(VLOOKUP(VALUE(I4238),'PC Mapping'!A:F,6,),"")</f>
        <v>10514</v>
      </c>
      <c r="AH4238" s="13" t="str">
        <f>VLOOKUP(AG4238,'PC Mapping'!L:M,2,)</f>
        <v>Bolivar Sewer</v>
      </c>
    </row>
    <row r="4239" spans="1:34" x14ac:dyDescent="0.2">
      <c r="A4239" t="s">
        <v>18976</v>
      </c>
      <c r="B4239" t="s">
        <v>18838</v>
      </c>
      <c r="C4239" t="s">
        <v>4519</v>
      </c>
      <c r="D4239" t="s">
        <v>4520</v>
      </c>
      <c r="E4239" s="3">
        <v>45838</v>
      </c>
      <c r="F4239" t="s">
        <v>44</v>
      </c>
      <c r="G4239" t="s">
        <v>3742</v>
      </c>
      <c r="H4239" t="s">
        <v>3716</v>
      </c>
      <c r="I4239" t="s">
        <v>4534</v>
      </c>
      <c r="J4239" t="s">
        <v>4522</v>
      </c>
      <c r="K4239" s="2">
        <v>-5</v>
      </c>
      <c r="L4239" t="s">
        <v>44</v>
      </c>
      <c r="M4239" s="2">
        <v>-5</v>
      </c>
      <c r="N4239" t="s">
        <v>4523</v>
      </c>
      <c r="O4239" t="s">
        <v>4524</v>
      </c>
      <c r="P4239" t="s">
        <v>4881</v>
      </c>
      <c r="Q4239" t="s">
        <v>18977</v>
      </c>
      <c r="R4239" t="s">
        <v>44</v>
      </c>
      <c r="S4239" t="s">
        <v>7084</v>
      </c>
      <c r="T4239" s="3">
        <v>45838</v>
      </c>
      <c r="U4239" s="3">
        <v>45845</v>
      </c>
      <c r="V4239" s="2">
        <v>0</v>
      </c>
      <c r="W4239" t="s">
        <v>44</v>
      </c>
      <c r="X4239" t="s">
        <v>44</v>
      </c>
      <c r="Y4239" t="s">
        <v>18978</v>
      </c>
      <c r="Z4239" t="s">
        <v>1010</v>
      </c>
      <c r="AA4239" t="s">
        <v>4529</v>
      </c>
      <c r="AB4239" t="s">
        <v>4530</v>
      </c>
      <c r="AC4239" t="s">
        <v>89</v>
      </c>
      <c r="AD4239" t="str">
        <f t="shared" si="66"/>
        <v>10-60</v>
      </c>
      <c r="AE4239" t="str">
        <f>VLOOKUP(AD4239,'Main_Sub Desc'!C:D,2,)</f>
        <v>LPC from invoicing</v>
      </c>
      <c r="AF4239" t="str">
        <f>VLOOKUP(VALUE(H4239),'Main_Sub Desc'!F:G,2,)</f>
        <v>Wst Rev Late Payment</v>
      </c>
      <c r="AG4239">
        <f>IFERROR(VLOOKUP(VALUE(I4239),'PC Mapping'!A:F,6,),"")</f>
        <v>10514</v>
      </c>
      <c r="AH4239" s="13" t="str">
        <f>VLOOKUP(AG4239,'PC Mapping'!L:M,2,)</f>
        <v>Bolivar Sewer</v>
      </c>
    </row>
    <row r="4240" spans="1:34" x14ac:dyDescent="0.2">
      <c r="A4240" t="s">
        <v>18976</v>
      </c>
      <c r="B4240" t="s">
        <v>18838</v>
      </c>
      <c r="C4240" t="s">
        <v>4519</v>
      </c>
      <c r="D4240" t="s">
        <v>4520</v>
      </c>
      <c r="E4240" s="3">
        <v>45838</v>
      </c>
      <c r="F4240" t="s">
        <v>44</v>
      </c>
      <c r="G4240" t="s">
        <v>3742</v>
      </c>
      <c r="H4240" t="s">
        <v>3722</v>
      </c>
      <c r="I4240" t="s">
        <v>4538</v>
      </c>
      <c r="J4240" t="s">
        <v>4522</v>
      </c>
      <c r="K4240" s="2">
        <v>-5</v>
      </c>
      <c r="L4240" t="s">
        <v>44</v>
      </c>
      <c r="M4240" s="2">
        <v>-5</v>
      </c>
      <c r="N4240" t="s">
        <v>4523</v>
      </c>
      <c r="O4240" t="s">
        <v>4524</v>
      </c>
      <c r="P4240" t="s">
        <v>4881</v>
      </c>
      <c r="Q4240" t="s">
        <v>18979</v>
      </c>
      <c r="R4240" t="s">
        <v>44</v>
      </c>
      <c r="S4240" t="s">
        <v>7084</v>
      </c>
      <c r="T4240" s="3">
        <v>45838</v>
      </c>
      <c r="U4240" s="3">
        <v>45845</v>
      </c>
      <c r="V4240" s="2">
        <v>0</v>
      </c>
      <c r="W4240" t="s">
        <v>44</v>
      </c>
      <c r="X4240" t="s">
        <v>44</v>
      </c>
      <c r="Y4240" t="s">
        <v>18980</v>
      </c>
      <c r="Z4240" t="s">
        <v>1010</v>
      </c>
      <c r="AA4240" t="s">
        <v>4529</v>
      </c>
      <c r="AB4240" t="s">
        <v>4530</v>
      </c>
      <c r="AC4240" t="s">
        <v>89</v>
      </c>
      <c r="AD4240" t="str">
        <f t="shared" si="66"/>
        <v>10-60</v>
      </c>
      <c r="AE4240" t="str">
        <f>VLOOKUP(AD4240,'Main_Sub Desc'!C:D,2,)</f>
        <v>LPC from invoicing</v>
      </c>
      <c r="AF4240" t="str">
        <f>VLOOKUP(VALUE(H4240),'Main_Sub Desc'!F:G,2,)</f>
        <v>Wtr Rev Late Payment</v>
      </c>
      <c r="AG4240">
        <f>IFERROR(VLOOKUP(VALUE(I4240),'PC Mapping'!A:F,6,),"")</f>
        <v>10469</v>
      </c>
      <c r="AH4240" s="13" t="str">
        <f>VLOOKUP(AG4240,'PC Mapping'!L:M,2,)</f>
        <v>Bolivar Water</v>
      </c>
    </row>
    <row r="4241" spans="1:34" x14ac:dyDescent="0.2">
      <c r="A4241" t="s">
        <v>18981</v>
      </c>
      <c r="B4241" t="s">
        <v>18838</v>
      </c>
      <c r="C4241" t="s">
        <v>4519</v>
      </c>
      <c r="D4241" t="s">
        <v>4520</v>
      </c>
      <c r="E4241" s="3">
        <v>45838</v>
      </c>
      <c r="F4241" t="s">
        <v>44</v>
      </c>
      <c r="G4241" t="s">
        <v>3742</v>
      </c>
      <c r="H4241" t="s">
        <v>3722</v>
      </c>
      <c r="I4241" t="s">
        <v>4538</v>
      </c>
      <c r="J4241" t="s">
        <v>4522</v>
      </c>
      <c r="K4241" s="2">
        <v>-5</v>
      </c>
      <c r="L4241" t="s">
        <v>44</v>
      </c>
      <c r="M4241" s="2">
        <v>-5</v>
      </c>
      <c r="N4241" t="s">
        <v>4523</v>
      </c>
      <c r="O4241" t="s">
        <v>4524</v>
      </c>
      <c r="P4241" t="s">
        <v>4881</v>
      </c>
      <c r="Q4241" t="s">
        <v>18982</v>
      </c>
      <c r="R4241" t="s">
        <v>44</v>
      </c>
      <c r="S4241" t="s">
        <v>7084</v>
      </c>
      <c r="T4241" s="3">
        <v>45838</v>
      </c>
      <c r="U4241" s="3">
        <v>45845</v>
      </c>
      <c r="V4241" s="2">
        <v>0</v>
      </c>
      <c r="W4241" t="s">
        <v>44</v>
      </c>
      <c r="X4241" t="s">
        <v>44</v>
      </c>
      <c r="Y4241" t="s">
        <v>18983</v>
      </c>
      <c r="Z4241" t="s">
        <v>998</v>
      </c>
      <c r="AA4241" t="s">
        <v>4529</v>
      </c>
      <c r="AB4241" t="s">
        <v>4530</v>
      </c>
      <c r="AC4241" t="s">
        <v>89</v>
      </c>
      <c r="AD4241" t="str">
        <f t="shared" si="66"/>
        <v>10-60</v>
      </c>
      <c r="AE4241" t="str">
        <f>VLOOKUP(AD4241,'Main_Sub Desc'!C:D,2,)</f>
        <v>LPC from invoicing</v>
      </c>
      <c r="AF4241" t="str">
        <f>VLOOKUP(VALUE(H4241),'Main_Sub Desc'!F:G,2,)</f>
        <v>Wtr Rev Late Payment</v>
      </c>
      <c r="AG4241">
        <f>IFERROR(VLOOKUP(VALUE(I4241),'PC Mapping'!A:F,6,),"")</f>
        <v>10469</v>
      </c>
      <c r="AH4241" s="13" t="str">
        <f>VLOOKUP(AG4241,'PC Mapping'!L:M,2,)</f>
        <v>Bolivar Water</v>
      </c>
    </row>
    <row r="4242" spans="1:34" x14ac:dyDescent="0.2">
      <c r="A4242" t="s">
        <v>18981</v>
      </c>
      <c r="B4242" t="s">
        <v>18838</v>
      </c>
      <c r="C4242" t="s">
        <v>4519</v>
      </c>
      <c r="D4242" t="s">
        <v>4520</v>
      </c>
      <c r="E4242" s="3">
        <v>45838</v>
      </c>
      <c r="F4242" t="s">
        <v>44</v>
      </c>
      <c r="G4242" t="s">
        <v>3742</v>
      </c>
      <c r="H4242" t="s">
        <v>3716</v>
      </c>
      <c r="I4242" t="s">
        <v>4534</v>
      </c>
      <c r="J4242" t="s">
        <v>4522</v>
      </c>
      <c r="K4242" s="2">
        <v>-5</v>
      </c>
      <c r="L4242" t="s">
        <v>44</v>
      </c>
      <c r="M4242" s="2">
        <v>-5</v>
      </c>
      <c r="N4242" t="s">
        <v>4523</v>
      </c>
      <c r="O4242" t="s">
        <v>4524</v>
      </c>
      <c r="P4242" t="s">
        <v>4881</v>
      </c>
      <c r="Q4242" t="s">
        <v>18984</v>
      </c>
      <c r="R4242" t="s">
        <v>44</v>
      </c>
      <c r="S4242" t="s">
        <v>7084</v>
      </c>
      <c r="T4242" s="3">
        <v>45838</v>
      </c>
      <c r="U4242" s="3">
        <v>45845</v>
      </c>
      <c r="V4242" s="2">
        <v>0</v>
      </c>
      <c r="W4242" t="s">
        <v>44</v>
      </c>
      <c r="X4242" t="s">
        <v>44</v>
      </c>
      <c r="Y4242" t="s">
        <v>18985</v>
      </c>
      <c r="Z4242" t="s">
        <v>998</v>
      </c>
      <c r="AA4242" t="s">
        <v>4529</v>
      </c>
      <c r="AB4242" t="s">
        <v>4530</v>
      </c>
      <c r="AC4242" t="s">
        <v>89</v>
      </c>
      <c r="AD4242" t="str">
        <f t="shared" si="66"/>
        <v>10-60</v>
      </c>
      <c r="AE4242" t="str">
        <f>VLOOKUP(AD4242,'Main_Sub Desc'!C:D,2,)</f>
        <v>LPC from invoicing</v>
      </c>
      <c r="AF4242" t="str">
        <f>VLOOKUP(VALUE(H4242),'Main_Sub Desc'!F:G,2,)</f>
        <v>Wst Rev Late Payment</v>
      </c>
      <c r="AG4242">
        <f>IFERROR(VLOOKUP(VALUE(I4242),'PC Mapping'!A:F,6,),"")</f>
        <v>10514</v>
      </c>
      <c r="AH4242" s="13" t="str">
        <f>VLOOKUP(AG4242,'PC Mapping'!L:M,2,)</f>
        <v>Bolivar Sewer</v>
      </c>
    </row>
    <row r="4243" spans="1:34" x14ac:dyDescent="0.2">
      <c r="A4243" t="s">
        <v>18986</v>
      </c>
      <c r="B4243" t="s">
        <v>18838</v>
      </c>
      <c r="C4243" t="s">
        <v>4519</v>
      </c>
      <c r="D4243" t="s">
        <v>4520</v>
      </c>
      <c r="E4243" s="3">
        <v>45838</v>
      </c>
      <c r="F4243" t="s">
        <v>44</v>
      </c>
      <c r="G4243" t="s">
        <v>3742</v>
      </c>
      <c r="H4243" t="s">
        <v>3716</v>
      </c>
      <c r="I4243" t="s">
        <v>4534</v>
      </c>
      <c r="J4243" t="s">
        <v>4522</v>
      </c>
      <c r="K4243" s="2">
        <v>-5</v>
      </c>
      <c r="L4243" t="s">
        <v>44</v>
      </c>
      <c r="M4243" s="2">
        <v>-5</v>
      </c>
      <c r="N4243" t="s">
        <v>4523</v>
      </c>
      <c r="O4243" t="s">
        <v>4524</v>
      </c>
      <c r="P4243" t="s">
        <v>4881</v>
      </c>
      <c r="Q4243" t="s">
        <v>18987</v>
      </c>
      <c r="R4243" t="s">
        <v>44</v>
      </c>
      <c r="S4243" t="s">
        <v>7084</v>
      </c>
      <c r="T4243" s="3">
        <v>45838</v>
      </c>
      <c r="U4243" s="3">
        <v>45845</v>
      </c>
      <c r="V4243" s="2">
        <v>0</v>
      </c>
      <c r="W4243" t="s">
        <v>44</v>
      </c>
      <c r="X4243" t="s">
        <v>44</v>
      </c>
      <c r="Y4243" t="s">
        <v>18988</v>
      </c>
      <c r="Z4243" t="s">
        <v>999</v>
      </c>
      <c r="AA4243" t="s">
        <v>4529</v>
      </c>
      <c r="AB4243" t="s">
        <v>4530</v>
      </c>
      <c r="AC4243" t="s">
        <v>99</v>
      </c>
      <c r="AD4243" t="str">
        <f t="shared" si="66"/>
        <v>10-60</v>
      </c>
      <c r="AE4243" t="str">
        <f>VLOOKUP(AD4243,'Main_Sub Desc'!C:D,2,)</f>
        <v>LPC from invoicing</v>
      </c>
      <c r="AF4243" t="str">
        <f>VLOOKUP(VALUE(H4243),'Main_Sub Desc'!F:G,2,)</f>
        <v>Wst Rev Late Payment</v>
      </c>
      <c r="AG4243">
        <f>IFERROR(VLOOKUP(VALUE(I4243),'PC Mapping'!A:F,6,),"")</f>
        <v>10514</v>
      </c>
      <c r="AH4243" s="13" t="str">
        <f>VLOOKUP(AG4243,'PC Mapping'!L:M,2,)</f>
        <v>Bolivar Sewer</v>
      </c>
    </row>
    <row r="4244" spans="1:34" x14ac:dyDescent="0.2">
      <c r="A4244" t="s">
        <v>18986</v>
      </c>
      <c r="B4244" t="s">
        <v>18838</v>
      </c>
      <c r="C4244" t="s">
        <v>4519</v>
      </c>
      <c r="D4244" t="s">
        <v>4520</v>
      </c>
      <c r="E4244" s="3">
        <v>45838</v>
      </c>
      <c r="F4244" t="s">
        <v>44</v>
      </c>
      <c r="G4244" t="s">
        <v>3742</v>
      </c>
      <c r="H4244" t="s">
        <v>3722</v>
      </c>
      <c r="I4244" t="s">
        <v>4538</v>
      </c>
      <c r="J4244" t="s">
        <v>4522</v>
      </c>
      <c r="K4244" s="2">
        <v>-5</v>
      </c>
      <c r="L4244" t="s">
        <v>44</v>
      </c>
      <c r="M4244" s="2">
        <v>-5</v>
      </c>
      <c r="N4244" t="s">
        <v>4523</v>
      </c>
      <c r="O4244" t="s">
        <v>4524</v>
      </c>
      <c r="P4244" t="s">
        <v>4881</v>
      </c>
      <c r="Q4244" t="s">
        <v>18989</v>
      </c>
      <c r="R4244" t="s">
        <v>44</v>
      </c>
      <c r="S4244" t="s">
        <v>7084</v>
      </c>
      <c r="T4244" s="3">
        <v>45838</v>
      </c>
      <c r="U4244" s="3">
        <v>45845</v>
      </c>
      <c r="V4244" s="2">
        <v>0</v>
      </c>
      <c r="W4244" t="s">
        <v>44</v>
      </c>
      <c r="X4244" t="s">
        <v>44</v>
      </c>
      <c r="Y4244" t="s">
        <v>18990</v>
      </c>
      <c r="Z4244" t="s">
        <v>999</v>
      </c>
      <c r="AA4244" t="s">
        <v>4529</v>
      </c>
      <c r="AB4244" t="s">
        <v>4530</v>
      </c>
      <c r="AC4244" t="s">
        <v>99</v>
      </c>
      <c r="AD4244" t="str">
        <f t="shared" si="66"/>
        <v>10-60</v>
      </c>
      <c r="AE4244" t="str">
        <f>VLOOKUP(AD4244,'Main_Sub Desc'!C:D,2,)</f>
        <v>LPC from invoicing</v>
      </c>
      <c r="AF4244" t="str">
        <f>VLOOKUP(VALUE(H4244),'Main_Sub Desc'!F:G,2,)</f>
        <v>Wtr Rev Late Payment</v>
      </c>
      <c r="AG4244">
        <f>IFERROR(VLOOKUP(VALUE(I4244),'PC Mapping'!A:F,6,),"")</f>
        <v>10469</v>
      </c>
      <c r="AH4244" s="13" t="str">
        <f>VLOOKUP(AG4244,'PC Mapping'!L:M,2,)</f>
        <v>Bolivar Water</v>
      </c>
    </row>
    <row r="4245" spans="1:34" x14ac:dyDescent="0.2">
      <c r="A4245" t="s">
        <v>18991</v>
      </c>
      <c r="B4245" t="s">
        <v>18838</v>
      </c>
      <c r="C4245" t="s">
        <v>4519</v>
      </c>
      <c r="D4245" t="s">
        <v>4520</v>
      </c>
      <c r="E4245" s="3">
        <v>45838</v>
      </c>
      <c r="F4245" t="s">
        <v>44</v>
      </c>
      <c r="G4245" t="s">
        <v>3742</v>
      </c>
      <c r="H4245" t="s">
        <v>3722</v>
      </c>
      <c r="I4245" t="s">
        <v>4538</v>
      </c>
      <c r="J4245" t="s">
        <v>4522</v>
      </c>
      <c r="K4245" s="2">
        <v>-5</v>
      </c>
      <c r="L4245" t="s">
        <v>44</v>
      </c>
      <c r="M4245" s="2">
        <v>-5</v>
      </c>
      <c r="N4245" t="s">
        <v>4523</v>
      </c>
      <c r="O4245" t="s">
        <v>4524</v>
      </c>
      <c r="P4245" t="s">
        <v>4881</v>
      </c>
      <c r="Q4245" t="s">
        <v>18992</v>
      </c>
      <c r="R4245" t="s">
        <v>44</v>
      </c>
      <c r="S4245" t="s">
        <v>7084</v>
      </c>
      <c r="T4245" s="3">
        <v>45838</v>
      </c>
      <c r="U4245" s="3">
        <v>45845</v>
      </c>
      <c r="V4245" s="2">
        <v>0</v>
      </c>
      <c r="W4245" t="s">
        <v>44</v>
      </c>
      <c r="X4245" t="s">
        <v>44</v>
      </c>
      <c r="Y4245" t="s">
        <v>18993</v>
      </c>
      <c r="Z4245" t="s">
        <v>994</v>
      </c>
      <c r="AA4245" t="s">
        <v>4529</v>
      </c>
      <c r="AB4245" t="s">
        <v>4530</v>
      </c>
      <c r="AC4245" t="s">
        <v>89</v>
      </c>
      <c r="AD4245" t="str">
        <f t="shared" si="66"/>
        <v>10-60</v>
      </c>
      <c r="AE4245" t="str">
        <f>VLOOKUP(AD4245,'Main_Sub Desc'!C:D,2,)</f>
        <v>LPC from invoicing</v>
      </c>
      <c r="AF4245" t="str">
        <f>VLOOKUP(VALUE(H4245),'Main_Sub Desc'!F:G,2,)</f>
        <v>Wtr Rev Late Payment</v>
      </c>
      <c r="AG4245">
        <f>IFERROR(VLOOKUP(VALUE(I4245),'PC Mapping'!A:F,6,),"")</f>
        <v>10469</v>
      </c>
      <c r="AH4245" s="13" t="str">
        <f>VLOOKUP(AG4245,'PC Mapping'!L:M,2,)</f>
        <v>Bolivar Water</v>
      </c>
    </row>
    <row r="4246" spans="1:34" x14ac:dyDescent="0.2">
      <c r="A4246" t="s">
        <v>18991</v>
      </c>
      <c r="B4246" t="s">
        <v>18838</v>
      </c>
      <c r="C4246" t="s">
        <v>4519</v>
      </c>
      <c r="D4246" t="s">
        <v>4520</v>
      </c>
      <c r="E4246" s="3">
        <v>45838</v>
      </c>
      <c r="F4246" t="s">
        <v>44</v>
      </c>
      <c r="G4246" t="s">
        <v>3742</v>
      </c>
      <c r="H4246" t="s">
        <v>3716</v>
      </c>
      <c r="I4246" t="s">
        <v>4534</v>
      </c>
      <c r="J4246" t="s">
        <v>4522</v>
      </c>
      <c r="K4246" s="2">
        <v>-5</v>
      </c>
      <c r="L4246" t="s">
        <v>44</v>
      </c>
      <c r="M4246" s="2">
        <v>-5</v>
      </c>
      <c r="N4246" t="s">
        <v>4523</v>
      </c>
      <c r="O4246" t="s">
        <v>4524</v>
      </c>
      <c r="P4246" t="s">
        <v>4881</v>
      </c>
      <c r="Q4246" t="s">
        <v>18994</v>
      </c>
      <c r="R4246" t="s">
        <v>44</v>
      </c>
      <c r="S4246" t="s">
        <v>7084</v>
      </c>
      <c r="T4246" s="3">
        <v>45838</v>
      </c>
      <c r="U4246" s="3">
        <v>45845</v>
      </c>
      <c r="V4246" s="2">
        <v>0</v>
      </c>
      <c r="W4246" t="s">
        <v>44</v>
      </c>
      <c r="X4246" t="s">
        <v>44</v>
      </c>
      <c r="Y4246" t="s">
        <v>18995</v>
      </c>
      <c r="Z4246" t="s">
        <v>994</v>
      </c>
      <c r="AA4246" t="s">
        <v>4529</v>
      </c>
      <c r="AB4246" t="s">
        <v>4530</v>
      </c>
      <c r="AC4246" t="s">
        <v>89</v>
      </c>
      <c r="AD4246" t="str">
        <f t="shared" si="66"/>
        <v>10-60</v>
      </c>
      <c r="AE4246" t="str">
        <f>VLOOKUP(AD4246,'Main_Sub Desc'!C:D,2,)</f>
        <v>LPC from invoicing</v>
      </c>
      <c r="AF4246" t="str">
        <f>VLOOKUP(VALUE(H4246),'Main_Sub Desc'!F:G,2,)</f>
        <v>Wst Rev Late Payment</v>
      </c>
      <c r="AG4246">
        <f>IFERROR(VLOOKUP(VALUE(I4246),'PC Mapping'!A:F,6,),"")</f>
        <v>10514</v>
      </c>
      <c r="AH4246" s="13" t="str">
        <f>VLOOKUP(AG4246,'PC Mapping'!L:M,2,)</f>
        <v>Bolivar Sewer</v>
      </c>
    </row>
    <row r="4247" spans="1:34" x14ac:dyDescent="0.2">
      <c r="A4247" t="s">
        <v>18996</v>
      </c>
      <c r="B4247" t="s">
        <v>18838</v>
      </c>
      <c r="C4247" t="s">
        <v>4519</v>
      </c>
      <c r="D4247" t="s">
        <v>4520</v>
      </c>
      <c r="E4247" s="3">
        <v>45838</v>
      </c>
      <c r="F4247" t="s">
        <v>44</v>
      </c>
      <c r="G4247" t="s">
        <v>3742</v>
      </c>
      <c r="H4247" t="s">
        <v>3722</v>
      </c>
      <c r="I4247" t="s">
        <v>4538</v>
      </c>
      <c r="J4247" t="s">
        <v>4522</v>
      </c>
      <c r="K4247" s="2">
        <v>-5</v>
      </c>
      <c r="L4247" t="s">
        <v>44</v>
      </c>
      <c r="M4247" s="2">
        <v>-5</v>
      </c>
      <c r="N4247" t="s">
        <v>4523</v>
      </c>
      <c r="O4247" t="s">
        <v>4524</v>
      </c>
      <c r="P4247" t="s">
        <v>4881</v>
      </c>
      <c r="Q4247" t="s">
        <v>18997</v>
      </c>
      <c r="R4247" t="s">
        <v>44</v>
      </c>
      <c r="S4247" t="s">
        <v>7084</v>
      </c>
      <c r="T4247" s="3">
        <v>45838</v>
      </c>
      <c r="U4247" s="3">
        <v>45845</v>
      </c>
      <c r="V4247" s="2">
        <v>0</v>
      </c>
      <c r="W4247" t="s">
        <v>44</v>
      </c>
      <c r="X4247" t="s">
        <v>44</v>
      </c>
      <c r="Y4247" t="s">
        <v>18998</v>
      </c>
      <c r="Z4247" t="s">
        <v>1007</v>
      </c>
      <c r="AA4247" t="s">
        <v>4529</v>
      </c>
      <c r="AB4247" t="s">
        <v>4530</v>
      </c>
      <c r="AC4247" t="s">
        <v>89</v>
      </c>
      <c r="AD4247" t="str">
        <f t="shared" si="66"/>
        <v>10-60</v>
      </c>
      <c r="AE4247" t="str">
        <f>VLOOKUP(AD4247,'Main_Sub Desc'!C:D,2,)</f>
        <v>LPC from invoicing</v>
      </c>
      <c r="AF4247" t="str">
        <f>VLOOKUP(VALUE(H4247),'Main_Sub Desc'!F:G,2,)</f>
        <v>Wtr Rev Late Payment</v>
      </c>
      <c r="AG4247">
        <f>IFERROR(VLOOKUP(VALUE(I4247),'PC Mapping'!A:F,6,),"")</f>
        <v>10469</v>
      </c>
      <c r="AH4247" s="13" t="str">
        <f>VLOOKUP(AG4247,'PC Mapping'!L:M,2,)</f>
        <v>Bolivar Water</v>
      </c>
    </row>
    <row r="4248" spans="1:34" x14ac:dyDescent="0.2">
      <c r="A4248" t="s">
        <v>18996</v>
      </c>
      <c r="B4248" t="s">
        <v>18838</v>
      </c>
      <c r="C4248" t="s">
        <v>4519</v>
      </c>
      <c r="D4248" t="s">
        <v>4520</v>
      </c>
      <c r="E4248" s="3">
        <v>45838</v>
      </c>
      <c r="F4248" t="s">
        <v>44</v>
      </c>
      <c r="G4248" t="s">
        <v>3742</v>
      </c>
      <c r="H4248" t="s">
        <v>3716</v>
      </c>
      <c r="I4248" t="s">
        <v>4534</v>
      </c>
      <c r="J4248" t="s">
        <v>4522</v>
      </c>
      <c r="K4248" s="2">
        <v>-5</v>
      </c>
      <c r="L4248" t="s">
        <v>44</v>
      </c>
      <c r="M4248" s="2">
        <v>-5</v>
      </c>
      <c r="N4248" t="s">
        <v>4523</v>
      </c>
      <c r="O4248" t="s">
        <v>4524</v>
      </c>
      <c r="P4248" t="s">
        <v>4881</v>
      </c>
      <c r="Q4248" t="s">
        <v>18999</v>
      </c>
      <c r="R4248" t="s">
        <v>44</v>
      </c>
      <c r="S4248" t="s">
        <v>7084</v>
      </c>
      <c r="T4248" s="3">
        <v>45838</v>
      </c>
      <c r="U4248" s="3">
        <v>45845</v>
      </c>
      <c r="V4248" s="2">
        <v>0</v>
      </c>
      <c r="W4248" t="s">
        <v>44</v>
      </c>
      <c r="X4248" t="s">
        <v>44</v>
      </c>
      <c r="Y4248" t="s">
        <v>19000</v>
      </c>
      <c r="Z4248" t="s">
        <v>1007</v>
      </c>
      <c r="AA4248" t="s">
        <v>4529</v>
      </c>
      <c r="AB4248" t="s">
        <v>4530</v>
      </c>
      <c r="AC4248" t="s">
        <v>89</v>
      </c>
      <c r="AD4248" t="str">
        <f t="shared" si="66"/>
        <v>10-60</v>
      </c>
      <c r="AE4248" t="str">
        <f>VLOOKUP(AD4248,'Main_Sub Desc'!C:D,2,)</f>
        <v>LPC from invoicing</v>
      </c>
      <c r="AF4248" t="str">
        <f>VLOOKUP(VALUE(H4248),'Main_Sub Desc'!F:G,2,)</f>
        <v>Wst Rev Late Payment</v>
      </c>
      <c r="AG4248">
        <f>IFERROR(VLOOKUP(VALUE(I4248),'PC Mapping'!A:F,6,),"")</f>
        <v>10514</v>
      </c>
      <c r="AH4248" s="13" t="str">
        <f>VLOOKUP(AG4248,'PC Mapping'!L:M,2,)</f>
        <v>Bolivar Sewer</v>
      </c>
    </row>
    <row r="4249" spans="1:34" x14ac:dyDescent="0.2">
      <c r="A4249" t="s">
        <v>19001</v>
      </c>
      <c r="B4249" t="s">
        <v>18838</v>
      </c>
      <c r="C4249" t="s">
        <v>4519</v>
      </c>
      <c r="D4249" t="s">
        <v>4520</v>
      </c>
      <c r="E4249" s="3">
        <v>45838</v>
      </c>
      <c r="F4249" t="s">
        <v>44</v>
      </c>
      <c r="G4249" t="s">
        <v>3742</v>
      </c>
      <c r="H4249" t="s">
        <v>3716</v>
      </c>
      <c r="I4249" t="s">
        <v>4534</v>
      </c>
      <c r="J4249" t="s">
        <v>4522</v>
      </c>
      <c r="K4249" s="2">
        <v>-5</v>
      </c>
      <c r="L4249" t="s">
        <v>44</v>
      </c>
      <c r="M4249" s="2">
        <v>-5</v>
      </c>
      <c r="N4249" t="s">
        <v>4523</v>
      </c>
      <c r="O4249" t="s">
        <v>4524</v>
      </c>
      <c r="P4249" t="s">
        <v>4881</v>
      </c>
      <c r="Q4249" t="s">
        <v>19002</v>
      </c>
      <c r="R4249" t="s">
        <v>44</v>
      </c>
      <c r="S4249" t="s">
        <v>7084</v>
      </c>
      <c r="T4249" s="3">
        <v>45838</v>
      </c>
      <c r="U4249" s="3">
        <v>45845</v>
      </c>
      <c r="V4249" s="2">
        <v>0</v>
      </c>
      <c r="W4249" t="s">
        <v>44</v>
      </c>
      <c r="X4249" t="s">
        <v>44</v>
      </c>
      <c r="Y4249" t="s">
        <v>19003</v>
      </c>
      <c r="Z4249" t="s">
        <v>1001</v>
      </c>
      <c r="AA4249" t="s">
        <v>4529</v>
      </c>
      <c r="AB4249" t="s">
        <v>4530</v>
      </c>
      <c r="AC4249" t="s">
        <v>89</v>
      </c>
      <c r="AD4249" t="str">
        <f t="shared" si="66"/>
        <v>10-60</v>
      </c>
      <c r="AE4249" t="str">
        <f>VLOOKUP(AD4249,'Main_Sub Desc'!C:D,2,)</f>
        <v>LPC from invoicing</v>
      </c>
      <c r="AF4249" t="str">
        <f>VLOOKUP(VALUE(H4249),'Main_Sub Desc'!F:G,2,)</f>
        <v>Wst Rev Late Payment</v>
      </c>
      <c r="AG4249">
        <f>IFERROR(VLOOKUP(VALUE(I4249),'PC Mapping'!A:F,6,),"")</f>
        <v>10514</v>
      </c>
      <c r="AH4249" s="13" t="str">
        <f>VLOOKUP(AG4249,'PC Mapping'!L:M,2,)</f>
        <v>Bolivar Sewer</v>
      </c>
    </row>
    <row r="4250" spans="1:34" x14ac:dyDescent="0.2">
      <c r="A4250" t="s">
        <v>19001</v>
      </c>
      <c r="B4250" t="s">
        <v>18838</v>
      </c>
      <c r="C4250" t="s">
        <v>4519</v>
      </c>
      <c r="D4250" t="s">
        <v>4520</v>
      </c>
      <c r="E4250" s="3">
        <v>45838</v>
      </c>
      <c r="F4250" t="s">
        <v>44</v>
      </c>
      <c r="G4250" t="s">
        <v>3742</v>
      </c>
      <c r="H4250" t="s">
        <v>3722</v>
      </c>
      <c r="I4250" t="s">
        <v>4538</v>
      </c>
      <c r="J4250" t="s">
        <v>4522</v>
      </c>
      <c r="K4250" s="2">
        <v>-5</v>
      </c>
      <c r="L4250" t="s">
        <v>44</v>
      </c>
      <c r="M4250" s="2">
        <v>-5</v>
      </c>
      <c r="N4250" t="s">
        <v>4523</v>
      </c>
      <c r="O4250" t="s">
        <v>4524</v>
      </c>
      <c r="P4250" t="s">
        <v>4881</v>
      </c>
      <c r="Q4250" t="s">
        <v>19004</v>
      </c>
      <c r="R4250" t="s">
        <v>44</v>
      </c>
      <c r="S4250" t="s">
        <v>7084</v>
      </c>
      <c r="T4250" s="3">
        <v>45838</v>
      </c>
      <c r="U4250" s="3">
        <v>45845</v>
      </c>
      <c r="V4250" s="2">
        <v>0</v>
      </c>
      <c r="W4250" t="s">
        <v>44</v>
      </c>
      <c r="X4250" t="s">
        <v>44</v>
      </c>
      <c r="Y4250" t="s">
        <v>19005</v>
      </c>
      <c r="Z4250" t="s">
        <v>1001</v>
      </c>
      <c r="AA4250" t="s">
        <v>4529</v>
      </c>
      <c r="AB4250" t="s">
        <v>4530</v>
      </c>
      <c r="AC4250" t="s">
        <v>89</v>
      </c>
      <c r="AD4250" t="str">
        <f t="shared" si="66"/>
        <v>10-60</v>
      </c>
      <c r="AE4250" t="str">
        <f>VLOOKUP(AD4250,'Main_Sub Desc'!C:D,2,)</f>
        <v>LPC from invoicing</v>
      </c>
      <c r="AF4250" t="str">
        <f>VLOOKUP(VALUE(H4250),'Main_Sub Desc'!F:G,2,)</f>
        <v>Wtr Rev Late Payment</v>
      </c>
      <c r="AG4250">
        <f>IFERROR(VLOOKUP(VALUE(I4250),'PC Mapping'!A:F,6,),"")</f>
        <v>10469</v>
      </c>
      <c r="AH4250" s="13" t="str">
        <f>VLOOKUP(AG4250,'PC Mapping'!L:M,2,)</f>
        <v>Bolivar Water</v>
      </c>
    </row>
    <row r="4251" spans="1:34" x14ac:dyDescent="0.2">
      <c r="A4251" t="s">
        <v>19006</v>
      </c>
      <c r="B4251" t="s">
        <v>18838</v>
      </c>
      <c r="C4251" t="s">
        <v>4519</v>
      </c>
      <c r="D4251" t="s">
        <v>4520</v>
      </c>
      <c r="E4251" s="3">
        <v>45838</v>
      </c>
      <c r="F4251" t="s">
        <v>44</v>
      </c>
      <c r="G4251" t="s">
        <v>3742</v>
      </c>
      <c r="H4251" t="s">
        <v>3722</v>
      </c>
      <c r="I4251" t="s">
        <v>4538</v>
      </c>
      <c r="J4251" t="s">
        <v>4522</v>
      </c>
      <c r="K4251" s="2">
        <v>-5</v>
      </c>
      <c r="L4251" t="s">
        <v>44</v>
      </c>
      <c r="M4251" s="2">
        <v>-5</v>
      </c>
      <c r="N4251" t="s">
        <v>4523</v>
      </c>
      <c r="O4251" t="s">
        <v>4524</v>
      </c>
      <c r="P4251" t="s">
        <v>4881</v>
      </c>
      <c r="Q4251" t="s">
        <v>19007</v>
      </c>
      <c r="R4251" t="s">
        <v>44</v>
      </c>
      <c r="S4251" t="s">
        <v>7084</v>
      </c>
      <c r="T4251" s="3">
        <v>45838</v>
      </c>
      <c r="U4251" s="3">
        <v>45845</v>
      </c>
      <c r="V4251" s="2">
        <v>0</v>
      </c>
      <c r="W4251" t="s">
        <v>44</v>
      </c>
      <c r="X4251" t="s">
        <v>44</v>
      </c>
      <c r="Y4251" t="s">
        <v>19008</v>
      </c>
      <c r="Z4251" t="s">
        <v>1004</v>
      </c>
      <c r="AA4251" t="s">
        <v>4529</v>
      </c>
      <c r="AB4251" t="s">
        <v>4530</v>
      </c>
      <c r="AC4251" t="s">
        <v>89</v>
      </c>
      <c r="AD4251" t="str">
        <f t="shared" si="66"/>
        <v>10-60</v>
      </c>
      <c r="AE4251" t="str">
        <f>VLOOKUP(AD4251,'Main_Sub Desc'!C:D,2,)</f>
        <v>LPC from invoicing</v>
      </c>
      <c r="AF4251" t="str">
        <f>VLOOKUP(VALUE(H4251),'Main_Sub Desc'!F:G,2,)</f>
        <v>Wtr Rev Late Payment</v>
      </c>
      <c r="AG4251">
        <f>IFERROR(VLOOKUP(VALUE(I4251),'PC Mapping'!A:F,6,),"")</f>
        <v>10469</v>
      </c>
      <c r="AH4251" s="13" t="str">
        <f>VLOOKUP(AG4251,'PC Mapping'!L:M,2,)</f>
        <v>Bolivar Water</v>
      </c>
    </row>
    <row r="4252" spans="1:34" x14ac:dyDescent="0.2">
      <c r="A4252" t="s">
        <v>19006</v>
      </c>
      <c r="B4252" t="s">
        <v>18838</v>
      </c>
      <c r="C4252" t="s">
        <v>4519</v>
      </c>
      <c r="D4252" t="s">
        <v>4520</v>
      </c>
      <c r="E4252" s="3">
        <v>45838</v>
      </c>
      <c r="F4252" t="s">
        <v>44</v>
      </c>
      <c r="G4252" t="s">
        <v>3742</v>
      </c>
      <c r="H4252" t="s">
        <v>3716</v>
      </c>
      <c r="I4252" t="s">
        <v>4534</v>
      </c>
      <c r="J4252" t="s">
        <v>4522</v>
      </c>
      <c r="K4252" s="2">
        <v>-5</v>
      </c>
      <c r="L4252" t="s">
        <v>44</v>
      </c>
      <c r="M4252" s="2">
        <v>-5</v>
      </c>
      <c r="N4252" t="s">
        <v>4523</v>
      </c>
      <c r="O4252" t="s">
        <v>4524</v>
      </c>
      <c r="P4252" t="s">
        <v>4881</v>
      </c>
      <c r="Q4252" t="s">
        <v>19009</v>
      </c>
      <c r="R4252" t="s">
        <v>44</v>
      </c>
      <c r="S4252" t="s">
        <v>7084</v>
      </c>
      <c r="T4252" s="3">
        <v>45838</v>
      </c>
      <c r="U4252" s="3">
        <v>45845</v>
      </c>
      <c r="V4252" s="2">
        <v>0</v>
      </c>
      <c r="W4252" t="s">
        <v>44</v>
      </c>
      <c r="X4252" t="s">
        <v>44</v>
      </c>
      <c r="Y4252" t="s">
        <v>19010</v>
      </c>
      <c r="Z4252" t="s">
        <v>1004</v>
      </c>
      <c r="AA4252" t="s">
        <v>4529</v>
      </c>
      <c r="AB4252" t="s">
        <v>4530</v>
      </c>
      <c r="AC4252" t="s">
        <v>89</v>
      </c>
      <c r="AD4252" t="str">
        <f t="shared" si="66"/>
        <v>10-60</v>
      </c>
      <c r="AE4252" t="str">
        <f>VLOOKUP(AD4252,'Main_Sub Desc'!C:D,2,)</f>
        <v>LPC from invoicing</v>
      </c>
      <c r="AF4252" t="str">
        <f>VLOOKUP(VALUE(H4252),'Main_Sub Desc'!F:G,2,)</f>
        <v>Wst Rev Late Payment</v>
      </c>
      <c r="AG4252">
        <f>IFERROR(VLOOKUP(VALUE(I4252),'PC Mapping'!A:F,6,),"")</f>
        <v>10514</v>
      </c>
      <c r="AH4252" s="13" t="str">
        <f>VLOOKUP(AG4252,'PC Mapping'!L:M,2,)</f>
        <v>Bolivar Sewer</v>
      </c>
    </row>
    <row r="4253" spans="1:34" x14ac:dyDescent="0.2">
      <c r="A4253" t="s">
        <v>19011</v>
      </c>
      <c r="B4253" t="s">
        <v>18838</v>
      </c>
      <c r="C4253" t="s">
        <v>4519</v>
      </c>
      <c r="D4253" t="s">
        <v>4520</v>
      </c>
      <c r="E4253" s="3">
        <v>45838</v>
      </c>
      <c r="F4253" t="s">
        <v>44</v>
      </c>
      <c r="G4253" t="s">
        <v>3742</v>
      </c>
      <c r="H4253" t="s">
        <v>3716</v>
      </c>
      <c r="I4253" t="s">
        <v>4534</v>
      </c>
      <c r="J4253" t="s">
        <v>4522</v>
      </c>
      <c r="K4253" s="2">
        <v>-5</v>
      </c>
      <c r="L4253" t="s">
        <v>44</v>
      </c>
      <c r="M4253" s="2">
        <v>-5</v>
      </c>
      <c r="N4253" t="s">
        <v>4523</v>
      </c>
      <c r="O4253" t="s">
        <v>4524</v>
      </c>
      <c r="P4253" t="s">
        <v>4881</v>
      </c>
      <c r="Q4253" t="s">
        <v>19012</v>
      </c>
      <c r="R4253" t="s">
        <v>44</v>
      </c>
      <c r="S4253" t="s">
        <v>7084</v>
      </c>
      <c r="T4253" s="3">
        <v>45838</v>
      </c>
      <c r="U4253" s="3">
        <v>45845</v>
      </c>
      <c r="V4253" s="2">
        <v>0</v>
      </c>
      <c r="W4253" t="s">
        <v>44</v>
      </c>
      <c r="X4253" t="s">
        <v>44</v>
      </c>
      <c r="Y4253" t="s">
        <v>19013</v>
      </c>
      <c r="Z4253" t="s">
        <v>1008</v>
      </c>
      <c r="AA4253" t="s">
        <v>4529</v>
      </c>
      <c r="AB4253" t="s">
        <v>4530</v>
      </c>
      <c r="AC4253" t="s">
        <v>89</v>
      </c>
      <c r="AD4253" t="str">
        <f t="shared" si="66"/>
        <v>10-60</v>
      </c>
      <c r="AE4253" t="str">
        <f>VLOOKUP(AD4253,'Main_Sub Desc'!C:D,2,)</f>
        <v>LPC from invoicing</v>
      </c>
      <c r="AF4253" t="str">
        <f>VLOOKUP(VALUE(H4253),'Main_Sub Desc'!F:G,2,)</f>
        <v>Wst Rev Late Payment</v>
      </c>
      <c r="AG4253">
        <f>IFERROR(VLOOKUP(VALUE(I4253),'PC Mapping'!A:F,6,),"")</f>
        <v>10514</v>
      </c>
      <c r="AH4253" s="13" t="str">
        <f>VLOOKUP(AG4253,'PC Mapping'!L:M,2,)</f>
        <v>Bolivar Sewer</v>
      </c>
    </row>
    <row r="4254" spans="1:34" x14ac:dyDescent="0.2">
      <c r="A4254" t="s">
        <v>19011</v>
      </c>
      <c r="B4254" t="s">
        <v>18838</v>
      </c>
      <c r="C4254" t="s">
        <v>4519</v>
      </c>
      <c r="D4254" t="s">
        <v>4520</v>
      </c>
      <c r="E4254" s="3">
        <v>45838</v>
      </c>
      <c r="F4254" t="s">
        <v>44</v>
      </c>
      <c r="G4254" t="s">
        <v>3742</v>
      </c>
      <c r="H4254" t="s">
        <v>3722</v>
      </c>
      <c r="I4254" t="s">
        <v>4538</v>
      </c>
      <c r="J4254" t="s">
        <v>4522</v>
      </c>
      <c r="K4254" s="2">
        <v>-5</v>
      </c>
      <c r="L4254" t="s">
        <v>44</v>
      </c>
      <c r="M4254" s="2">
        <v>-5</v>
      </c>
      <c r="N4254" t="s">
        <v>4523</v>
      </c>
      <c r="O4254" t="s">
        <v>4524</v>
      </c>
      <c r="P4254" t="s">
        <v>4881</v>
      </c>
      <c r="Q4254" t="s">
        <v>19014</v>
      </c>
      <c r="R4254" t="s">
        <v>44</v>
      </c>
      <c r="S4254" t="s">
        <v>7084</v>
      </c>
      <c r="T4254" s="3">
        <v>45838</v>
      </c>
      <c r="U4254" s="3">
        <v>45845</v>
      </c>
      <c r="V4254" s="2">
        <v>0</v>
      </c>
      <c r="W4254" t="s">
        <v>44</v>
      </c>
      <c r="X4254" t="s">
        <v>44</v>
      </c>
      <c r="Y4254" t="s">
        <v>19015</v>
      </c>
      <c r="Z4254" t="s">
        <v>1008</v>
      </c>
      <c r="AA4254" t="s">
        <v>4529</v>
      </c>
      <c r="AB4254" t="s">
        <v>4530</v>
      </c>
      <c r="AC4254" t="s">
        <v>89</v>
      </c>
      <c r="AD4254" t="str">
        <f t="shared" si="66"/>
        <v>10-60</v>
      </c>
      <c r="AE4254" t="str">
        <f>VLOOKUP(AD4254,'Main_Sub Desc'!C:D,2,)</f>
        <v>LPC from invoicing</v>
      </c>
      <c r="AF4254" t="str">
        <f>VLOOKUP(VALUE(H4254),'Main_Sub Desc'!F:G,2,)</f>
        <v>Wtr Rev Late Payment</v>
      </c>
      <c r="AG4254">
        <f>IFERROR(VLOOKUP(VALUE(I4254),'PC Mapping'!A:F,6,),"")</f>
        <v>10469</v>
      </c>
      <c r="AH4254" s="13" t="str">
        <f>VLOOKUP(AG4254,'PC Mapping'!L:M,2,)</f>
        <v>Bolivar Water</v>
      </c>
    </row>
    <row r="4255" spans="1:34" x14ac:dyDescent="0.2">
      <c r="A4255" t="s">
        <v>19016</v>
      </c>
      <c r="B4255" t="s">
        <v>18838</v>
      </c>
      <c r="C4255" t="s">
        <v>4519</v>
      </c>
      <c r="D4255" t="s">
        <v>4520</v>
      </c>
      <c r="E4255" s="3">
        <v>45838</v>
      </c>
      <c r="F4255" t="s">
        <v>44</v>
      </c>
      <c r="G4255" t="s">
        <v>3742</v>
      </c>
      <c r="H4255" t="s">
        <v>3722</v>
      </c>
      <c r="I4255" t="s">
        <v>4538</v>
      </c>
      <c r="J4255" t="s">
        <v>4522</v>
      </c>
      <c r="K4255" s="2">
        <v>-5</v>
      </c>
      <c r="L4255" t="s">
        <v>44</v>
      </c>
      <c r="M4255" s="2">
        <v>-5</v>
      </c>
      <c r="N4255" t="s">
        <v>4523</v>
      </c>
      <c r="O4255" t="s">
        <v>4524</v>
      </c>
      <c r="P4255" t="s">
        <v>4881</v>
      </c>
      <c r="Q4255" t="s">
        <v>19017</v>
      </c>
      <c r="R4255" t="s">
        <v>44</v>
      </c>
      <c r="S4255" t="s">
        <v>7084</v>
      </c>
      <c r="T4255" s="3">
        <v>45838</v>
      </c>
      <c r="U4255" s="3">
        <v>45845</v>
      </c>
      <c r="V4255" s="2">
        <v>0</v>
      </c>
      <c r="W4255" t="s">
        <v>44</v>
      </c>
      <c r="X4255" t="s">
        <v>44</v>
      </c>
      <c r="Y4255" t="s">
        <v>19018</v>
      </c>
      <c r="Z4255" t="s">
        <v>1009</v>
      </c>
      <c r="AA4255" t="s">
        <v>4529</v>
      </c>
      <c r="AB4255" t="s">
        <v>4530</v>
      </c>
      <c r="AC4255" t="s">
        <v>89</v>
      </c>
      <c r="AD4255" t="str">
        <f t="shared" si="66"/>
        <v>10-60</v>
      </c>
      <c r="AE4255" t="str">
        <f>VLOOKUP(AD4255,'Main_Sub Desc'!C:D,2,)</f>
        <v>LPC from invoicing</v>
      </c>
      <c r="AF4255" t="str">
        <f>VLOOKUP(VALUE(H4255),'Main_Sub Desc'!F:G,2,)</f>
        <v>Wtr Rev Late Payment</v>
      </c>
      <c r="AG4255">
        <f>IFERROR(VLOOKUP(VALUE(I4255),'PC Mapping'!A:F,6,),"")</f>
        <v>10469</v>
      </c>
      <c r="AH4255" s="13" t="str">
        <f>VLOOKUP(AG4255,'PC Mapping'!L:M,2,)</f>
        <v>Bolivar Water</v>
      </c>
    </row>
    <row r="4256" spans="1:34" x14ac:dyDescent="0.2">
      <c r="A4256" t="s">
        <v>19016</v>
      </c>
      <c r="B4256" t="s">
        <v>18838</v>
      </c>
      <c r="C4256" t="s">
        <v>4519</v>
      </c>
      <c r="D4256" t="s">
        <v>4520</v>
      </c>
      <c r="E4256" s="3">
        <v>45838</v>
      </c>
      <c r="F4256" t="s">
        <v>44</v>
      </c>
      <c r="G4256" t="s">
        <v>3742</v>
      </c>
      <c r="H4256" t="s">
        <v>3716</v>
      </c>
      <c r="I4256" t="s">
        <v>4534</v>
      </c>
      <c r="J4256" t="s">
        <v>4522</v>
      </c>
      <c r="K4256" s="2">
        <v>-5</v>
      </c>
      <c r="L4256" t="s">
        <v>44</v>
      </c>
      <c r="M4256" s="2">
        <v>-5</v>
      </c>
      <c r="N4256" t="s">
        <v>4523</v>
      </c>
      <c r="O4256" t="s">
        <v>4524</v>
      </c>
      <c r="P4256" t="s">
        <v>4881</v>
      </c>
      <c r="Q4256" t="s">
        <v>19019</v>
      </c>
      <c r="R4256" t="s">
        <v>44</v>
      </c>
      <c r="S4256" t="s">
        <v>7084</v>
      </c>
      <c r="T4256" s="3">
        <v>45838</v>
      </c>
      <c r="U4256" s="3">
        <v>45845</v>
      </c>
      <c r="V4256" s="2">
        <v>0</v>
      </c>
      <c r="W4256" t="s">
        <v>44</v>
      </c>
      <c r="X4256" t="s">
        <v>44</v>
      </c>
      <c r="Y4256" t="s">
        <v>19020</v>
      </c>
      <c r="Z4256" t="s">
        <v>1009</v>
      </c>
      <c r="AA4256" t="s">
        <v>4529</v>
      </c>
      <c r="AB4256" t="s">
        <v>4530</v>
      </c>
      <c r="AC4256" t="s">
        <v>89</v>
      </c>
      <c r="AD4256" t="str">
        <f t="shared" si="66"/>
        <v>10-60</v>
      </c>
      <c r="AE4256" t="str">
        <f>VLOOKUP(AD4256,'Main_Sub Desc'!C:D,2,)</f>
        <v>LPC from invoicing</v>
      </c>
      <c r="AF4256" t="str">
        <f>VLOOKUP(VALUE(H4256),'Main_Sub Desc'!F:G,2,)</f>
        <v>Wst Rev Late Payment</v>
      </c>
      <c r="AG4256">
        <f>IFERROR(VLOOKUP(VALUE(I4256),'PC Mapping'!A:F,6,),"")</f>
        <v>10514</v>
      </c>
      <c r="AH4256" s="13" t="str">
        <f>VLOOKUP(AG4256,'PC Mapping'!L:M,2,)</f>
        <v>Bolivar Sewer</v>
      </c>
    </row>
    <row r="4257" spans="1:34" x14ac:dyDescent="0.2">
      <c r="A4257" t="s">
        <v>19021</v>
      </c>
      <c r="B4257" t="s">
        <v>18838</v>
      </c>
      <c r="C4257" t="s">
        <v>4519</v>
      </c>
      <c r="D4257" t="s">
        <v>4520</v>
      </c>
      <c r="E4257" s="3">
        <v>45838</v>
      </c>
      <c r="F4257" t="s">
        <v>44</v>
      </c>
      <c r="G4257" t="s">
        <v>3742</v>
      </c>
      <c r="H4257" t="s">
        <v>3722</v>
      </c>
      <c r="I4257" t="s">
        <v>4538</v>
      </c>
      <c r="J4257" t="s">
        <v>4522</v>
      </c>
      <c r="K4257" s="2">
        <v>-5</v>
      </c>
      <c r="L4257" t="s">
        <v>44</v>
      </c>
      <c r="M4257" s="2">
        <v>-5</v>
      </c>
      <c r="N4257" t="s">
        <v>4523</v>
      </c>
      <c r="O4257" t="s">
        <v>4524</v>
      </c>
      <c r="P4257" t="s">
        <v>4881</v>
      </c>
      <c r="Q4257" t="s">
        <v>19022</v>
      </c>
      <c r="R4257" t="s">
        <v>44</v>
      </c>
      <c r="S4257" t="s">
        <v>7084</v>
      </c>
      <c r="T4257" s="3">
        <v>45838</v>
      </c>
      <c r="U4257" s="3">
        <v>45845</v>
      </c>
      <c r="V4257" s="2">
        <v>0</v>
      </c>
      <c r="W4257" t="s">
        <v>44</v>
      </c>
      <c r="X4257" t="s">
        <v>44</v>
      </c>
      <c r="Y4257" t="s">
        <v>19023</v>
      </c>
      <c r="Z4257" t="s">
        <v>1011</v>
      </c>
      <c r="AA4257" t="s">
        <v>4529</v>
      </c>
      <c r="AB4257" t="s">
        <v>4530</v>
      </c>
      <c r="AC4257" t="s">
        <v>89</v>
      </c>
      <c r="AD4257" t="str">
        <f t="shared" si="66"/>
        <v>10-60</v>
      </c>
      <c r="AE4257" t="str">
        <f>VLOOKUP(AD4257,'Main_Sub Desc'!C:D,2,)</f>
        <v>LPC from invoicing</v>
      </c>
      <c r="AF4257" t="str">
        <f>VLOOKUP(VALUE(H4257),'Main_Sub Desc'!F:G,2,)</f>
        <v>Wtr Rev Late Payment</v>
      </c>
      <c r="AG4257">
        <f>IFERROR(VLOOKUP(VALUE(I4257),'PC Mapping'!A:F,6,),"")</f>
        <v>10469</v>
      </c>
      <c r="AH4257" s="13" t="str">
        <f>VLOOKUP(AG4257,'PC Mapping'!L:M,2,)</f>
        <v>Bolivar Water</v>
      </c>
    </row>
    <row r="4258" spans="1:34" x14ac:dyDescent="0.2">
      <c r="A4258" t="s">
        <v>19021</v>
      </c>
      <c r="B4258" t="s">
        <v>18838</v>
      </c>
      <c r="C4258" t="s">
        <v>4519</v>
      </c>
      <c r="D4258" t="s">
        <v>4520</v>
      </c>
      <c r="E4258" s="3">
        <v>45838</v>
      </c>
      <c r="F4258" t="s">
        <v>44</v>
      </c>
      <c r="G4258" t="s">
        <v>3742</v>
      </c>
      <c r="H4258" t="s">
        <v>3716</v>
      </c>
      <c r="I4258" t="s">
        <v>4534</v>
      </c>
      <c r="J4258" t="s">
        <v>4522</v>
      </c>
      <c r="K4258" s="2">
        <v>-5</v>
      </c>
      <c r="L4258" t="s">
        <v>44</v>
      </c>
      <c r="M4258" s="2">
        <v>-5</v>
      </c>
      <c r="N4258" t="s">
        <v>4523</v>
      </c>
      <c r="O4258" t="s">
        <v>4524</v>
      </c>
      <c r="P4258" t="s">
        <v>4881</v>
      </c>
      <c r="Q4258" t="s">
        <v>19024</v>
      </c>
      <c r="R4258" t="s">
        <v>44</v>
      </c>
      <c r="S4258" t="s">
        <v>7084</v>
      </c>
      <c r="T4258" s="3">
        <v>45838</v>
      </c>
      <c r="U4258" s="3">
        <v>45845</v>
      </c>
      <c r="V4258" s="2">
        <v>0</v>
      </c>
      <c r="W4258" t="s">
        <v>44</v>
      </c>
      <c r="X4258" t="s">
        <v>44</v>
      </c>
      <c r="Y4258" t="s">
        <v>19025</v>
      </c>
      <c r="Z4258" t="s">
        <v>1011</v>
      </c>
      <c r="AA4258" t="s">
        <v>4529</v>
      </c>
      <c r="AB4258" t="s">
        <v>4530</v>
      </c>
      <c r="AC4258" t="s">
        <v>89</v>
      </c>
      <c r="AD4258" t="str">
        <f t="shared" si="66"/>
        <v>10-60</v>
      </c>
      <c r="AE4258" t="str">
        <f>VLOOKUP(AD4258,'Main_Sub Desc'!C:D,2,)</f>
        <v>LPC from invoicing</v>
      </c>
      <c r="AF4258" t="str">
        <f>VLOOKUP(VALUE(H4258),'Main_Sub Desc'!F:G,2,)</f>
        <v>Wst Rev Late Payment</v>
      </c>
      <c r="AG4258">
        <f>IFERROR(VLOOKUP(VALUE(I4258),'PC Mapping'!A:F,6,),"")</f>
        <v>10514</v>
      </c>
      <c r="AH4258" s="13" t="str">
        <f>VLOOKUP(AG4258,'PC Mapping'!L:M,2,)</f>
        <v>Bolivar Sewer</v>
      </c>
    </row>
    <row r="4259" spans="1:34" x14ac:dyDescent="0.2">
      <c r="A4259" t="s">
        <v>19026</v>
      </c>
      <c r="B4259" t="s">
        <v>18838</v>
      </c>
      <c r="C4259" t="s">
        <v>4519</v>
      </c>
      <c r="D4259" t="s">
        <v>4520</v>
      </c>
      <c r="E4259" s="3">
        <v>45838</v>
      </c>
      <c r="F4259" t="s">
        <v>44</v>
      </c>
      <c r="G4259" t="s">
        <v>3742</v>
      </c>
      <c r="H4259" t="s">
        <v>3716</v>
      </c>
      <c r="I4259" t="s">
        <v>4534</v>
      </c>
      <c r="J4259" t="s">
        <v>4522</v>
      </c>
      <c r="K4259" s="2">
        <v>-5</v>
      </c>
      <c r="L4259" t="s">
        <v>44</v>
      </c>
      <c r="M4259" s="2">
        <v>-5</v>
      </c>
      <c r="N4259" t="s">
        <v>4523</v>
      </c>
      <c r="O4259" t="s">
        <v>4524</v>
      </c>
      <c r="P4259" t="s">
        <v>4881</v>
      </c>
      <c r="Q4259" t="s">
        <v>19027</v>
      </c>
      <c r="R4259" t="s">
        <v>44</v>
      </c>
      <c r="S4259" t="s">
        <v>7084</v>
      </c>
      <c r="T4259" s="3">
        <v>45838</v>
      </c>
      <c r="U4259" s="3">
        <v>45845</v>
      </c>
      <c r="V4259" s="2">
        <v>0</v>
      </c>
      <c r="W4259" t="s">
        <v>44</v>
      </c>
      <c r="X4259" t="s">
        <v>44</v>
      </c>
      <c r="Y4259" t="s">
        <v>19028</v>
      </c>
      <c r="Z4259" t="s">
        <v>992</v>
      </c>
      <c r="AA4259" t="s">
        <v>4529</v>
      </c>
      <c r="AB4259" t="s">
        <v>4530</v>
      </c>
      <c r="AC4259" t="s">
        <v>89</v>
      </c>
      <c r="AD4259" t="str">
        <f t="shared" si="66"/>
        <v>10-60</v>
      </c>
      <c r="AE4259" t="str">
        <f>VLOOKUP(AD4259,'Main_Sub Desc'!C:D,2,)</f>
        <v>LPC from invoicing</v>
      </c>
      <c r="AF4259" t="str">
        <f>VLOOKUP(VALUE(H4259),'Main_Sub Desc'!F:G,2,)</f>
        <v>Wst Rev Late Payment</v>
      </c>
      <c r="AG4259">
        <f>IFERROR(VLOOKUP(VALUE(I4259),'PC Mapping'!A:F,6,),"")</f>
        <v>10514</v>
      </c>
      <c r="AH4259" s="13" t="str">
        <f>VLOOKUP(AG4259,'PC Mapping'!L:M,2,)</f>
        <v>Bolivar Sewer</v>
      </c>
    </row>
    <row r="4260" spans="1:34" x14ac:dyDescent="0.2">
      <c r="A4260" t="s">
        <v>19026</v>
      </c>
      <c r="B4260" t="s">
        <v>18838</v>
      </c>
      <c r="C4260" t="s">
        <v>4519</v>
      </c>
      <c r="D4260" t="s">
        <v>4520</v>
      </c>
      <c r="E4260" s="3">
        <v>45838</v>
      </c>
      <c r="F4260" t="s">
        <v>44</v>
      </c>
      <c r="G4260" t="s">
        <v>3742</v>
      </c>
      <c r="H4260" t="s">
        <v>3722</v>
      </c>
      <c r="I4260" t="s">
        <v>4538</v>
      </c>
      <c r="J4260" t="s">
        <v>4522</v>
      </c>
      <c r="K4260" s="2">
        <v>-5</v>
      </c>
      <c r="L4260" t="s">
        <v>44</v>
      </c>
      <c r="M4260" s="2">
        <v>-5</v>
      </c>
      <c r="N4260" t="s">
        <v>4523</v>
      </c>
      <c r="O4260" t="s">
        <v>4524</v>
      </c>
      <c r="P4260" t="s">
        <v>4881</v>
      </c>
      <c r="Q4260" t="s">
        <v>19029</v>
      </c>
      <c r="R4260" t="s">
        <v>44</v>
      </c>
      <c r="S4260" t="s">
        <v>7084</v>
      </c>
      <c r="T4260" s="3">
        <v>45838</v>
      </c>
      <c r="U4260" s="3">
        <v>45845</v>
      </c>
      <c r="V4260" s="2">
        <v>0</v>
      </c>
      <c r="W4260" t="s">
        <v>44</v>
      </c>
      <c r="X4260" t="s">
        <v>44</v>
      </c>
      <c r="Y4260" t="s">
        <v>19030</v>
      </c>
      <c r="Z4260" t="s">
        <v>992</v>
      </c>
      <c r="AA4260" t="s">
        <v>4529</v>
      </c>
      <c r="AB4260" t="s">
        <v>4530</v>
      </c>
      <c r="AC4260" t="s">
        <v>89</v>
      </c>
      <c r="AD4260" t="str">
        <f t="shared" si="66"/>
        <v>10-60</v>
      </c>
      <c r="AE4260" t="str">
        <f>VLOOKUP(AD4260,'Main_Sub Desc'!C:D,2,)</f>
        <v>LPC from invoicing</v>
      </c>
      <c r="AF4260" t="str">
        <f>VLOOKUP(VALUE(H4260),'Main_Sub Desc'!F:G,2,)</f>
        <v>Wtr Rev Late Payment</v>
      </c>
      <c r="AG4260">
        <f>IFERROR(VLOOKUP(VALUE(I4260),'PC Mapping'!A:F,6,),"")</f>
        <v>10469</v>
      </c>
      <c r="AH4260" s="13" t="str">
        <f>VLOOKUP(AG4260,'PC Mapping'!L:M,2,)</f>
        <v>Bolivar Water</v>
      </c>
    </row>
    <row r="4261" spans="1:34" x14ac:dyDescent="0.2">
      <c r="A4261" t="s">
        <v>19031</v>
      </c>
      <c r="B4261" t="s">
        <v>18838</v>
      </c>
      <c r="C4261" t="s">
        <v>4519</v>
      </c>
      <c r="D4261" t="s">
        <v>4520</v>
      </c>
      <c r="E4261" s="3">
        <v>45838</v>
      </c>
      <c r="F4261" t="s">
        <v>44</v>
      </c>
      <c r="G4261" t="s">
        <v>3742</v>
      </c>
      <c r="H4261" t="s">
        <v>3722</v>
      </c>
      <c r="I4261" t="s">
        <v>3752</v>
      </c>
      <c r="J4261" t="s">
        <v>4522</v>
      </c>
      <c r="K4261" s="2">
        <v>-5</v>
      </c>
      <c r="L4261" t="s">
        <v>44</v>
      </c>
      <c r="M4261" s="2">
        <v>-5</v>
      </c>
      <c r="N4261" t="s">
        <v>4523</v>
      </c>
      <c r="O4261" t="s">
        <v>4524</v>
      </c>
      <c r="P4261" t="s">
        <v>19032</v>
      </c>
      <c r="Q4261" t="s">
        <v>19033</v>
      </c>
      <c r="R4261" t="s">
        <v>44</v>
      </c>
      <c r="S4261" t="s">
        <v>7084</v>
      </c>
      <c r="T4261" s="3">
        <v>45838</v>
      </c>
      <c r="U4261" s="3">
        <v>45845</v>
      </c>
      <c r="V4261" s="2">
        <v>0</v>
      </c>
      <c r="W4261" t="s">
        <v>44</v>
      </c>
      <c r="X4261" t="s">
        <v>44</v>
      </c>
      <c r="Y4261" t="s">
        <v>19034</v>
      </c>
      <c r="Z4261" t="s">
        <v>1863</v>
      </c>
      <c r="AA4261" t="s">
        <v>4529</v>
      </c>
      <c r="AB4261" t="s">
        <v>4530</v>
      </c>
      <c r="AC4261" t="s">
        <v>89</v>
      </c>
      <c r="AD4261" t="str">
        <f t="shared" si="66"/>
        <v>10-60</v>
      </c>
      <c r="AE4261" t="str">
        <f>VLOOKUP(AD4261,'Main_Sub Desc'!C:D,2,)</f>
        <v>LPC from invoicing</v>
      </c>
      <c r="AF4261" t="str">
        <f>VLOOKUP(VALUE(H4261),'Main_Sub Desc'!F:G,2,)</f>
        <v>Wtr Rev Late Payment</v>
      </c>
      <c r="AG4261">
        <f>IFERROR(VLOOKUP(VALUE(I4261),'PC Mapping'!A:F,6,),"")</f>
        <v>10719</v>
      </c>
      <c r="AH4261" s="13" t="str">
        <f>VLOOKUP(AG4261,'PC Mapping'!L:M,2,)</f>
        <v>All Other Water</v>
      </c>
    </row>
    <row r="4262" spans="1:34" x14ac:dyDescent="0.2">
      <c r="A4262" t="s">
        <v>19035</v>
      </c>
      <c r="B4262" t="s">
        <v>18838</v>
      </c>
      <c r="C4262" t="s">
        <v>4519</v>
      </c>
      <c r="D4262" t="s">
        <v>4520</v>
      </c>
      <c r="E4262" s="3">
        <v>45838</v>
      </c>
      <c r="F4262" t="s">
        <v>44</v>
      </c>
      <c r="G4262" t="s">
        <v>3742</v>
      </c>
      <c r="H4262" t="s">
        <v>3722</v>
      </c>
      <c r="I4262" t="s">
        <v>4538</v>
      </c>
      <c r="J4262" t="s">
        <v>4522</v>
      </c>
      <c r="K4262" s="2">
        <v>-6.93</v>
      </c>
      <c r="L4262" t="s">
        <v>44</v>
      </c>
      <c r="M4262" s="2">
        <v>-6.93</v>
      </c>
      <c r="N4262" t="s">
        <v>4523</v>
      </c>
      <c r="O4262" t="s">
        <v>4524</v>
      </c>
      <c r="P4262" t="s">
        <v>19036</v>
      </c>
      <c r="Q4262" t="s">
        <v>19037</v>
      </c>
      <c r="R4262" t="s">
        <v>44</v>
      </c>
      <c r="S4262" t="s">
        <v>7084</v>
      </c>
      <c r="T4262" s="3">
        <v>45838</v>
      </c>
      <c r="U4262" s="3">
        <v>45845</v>
      </c>
      <c r="V4262" s="2">
        <v>0</v>
      </c>
      <c r="W4262" t="s">
        <v>44</v>
      </c>
      <c r="X4262" t="s">
        <v>44</v>
      </c>
      <c r="Y4262" t="s">
        <v>19038</v>
      </c>
      <c r="Z4262" t="s">
        <v>1272</v>
      </c>
      <c r="AA4262" t="s">
        <v>4529</v>
      </c>
      <c r="AB4262" t="s">
        <v>4530</v>
      </c>
      <c r="AC4262" t="s">
        <v>99</v>
      </c>
      <c r="AD4262" t="str">
        <f t="shared" si="66"/>
        <v>10-60</v>
      </c>
      <c r="AE4262" t="str">
        <f>VLOOKUP(AD4262,'Main_Sub Desc'!C:D,2,)</f>
        <v>LPC from invoicing</v>
      </c>
      <c r="AF4262" t="str">
        <f>VLOOKUP(VALUE(H4262),'Main_Sub Desc'!F:G,2,)</f>
        <v>Wtr Rev Late Payment</v>
      </c>
      <c r="AG4262">
        <f>IFERROR(VLOOKUP(VALUE(I4262),'PC Mapping'!A:F,6,),"")</f>
        <v>10469</v>
      </c>
      <c r="AH4262" s="13" t="str">
        <f>VLOOKUP(AG4262,'PC Mapping'!L:M,2,)</f>
        <v>Bolivar Water</v>
      </c>
    </row>
    <row r="4263" spans="1:34" x14ac:dyDescent="0.2">
      <c r="A4263" t="s">
        <v>19035</v>
      </c>
      <c r="B4263" t="s">
        <v>18838</v>
      </c>
      <c r="C4263" t="s">
        <v>4519</v>
      </c>
      <c r="D4263" t="s">
        <v>4520</v>
      </c>
      <c r="E4263" s="3">
        <v>45838</v>
      </c>
      <c r="F4263" t="s">
        <v>44</v>
      </c>
      <c r="G4263" t="s">
        <v>3742</v>
      </c>
      <c r="H4263" t="s">
        <v>3716</v>
      </c>
      <c r="I4263" t="s">
        <v>4534</v>
      </c>
      <c r="J4263" t="s">
        <v>4522</v>
      </c>
      <c r="K4263" s="2">
        <v>-8.11</v>
      </c>
      <c r="L4263" t="s">
        <v>44</v>
      </c>
      <c r="M4263" s="2">
        <v>-8.11</v>
      </c>
      <c r="N4263" t="s">
        <v>4523</v>
      </c>
      <c r="O4263" t="s">
        <v>4524</v>
      </c>
      <c r="P4263" t="s">
        <v>19036</v>
      </c>
      <c r="Q4263" t="s">
        <v>19039</v>
      </c>
      <c r="R4263" t="s">
        <v>44</v>
      </c>
      <c r="S4263" t="s">
        <v>7084</v>
      </c>
      <c r="T4263" s="3">
        <v>45838</v>
      </c>
      <c r="U4263" s="3">
        <v>45845</v>
      </c>
      <c r="V4263" s="2">
        <v>0</v>
      </c>
      <c r="W4263" t="s">
        <v>44</v>
      </c>
      <c r="X4263" t="s">
        <v>44</v>
      </c>
      <c r="Y4263" t="s">
        <v>19040</v>
      </c>
      <c r="Z4263" t="s">
        <v>1272</v>
      </c>
      <c r="AA4263" t="s">
        <v>4529</v>
      </c>
      <c r="AB4263" t="s">
        <v>4530</v>
      </c>
      <c r="AC4263" t="s">
        <v>99</v>
      </c>
      <c r="AD4263" t="str">
        <f t="shared" si="66"/>
        <v>10-60</v>
      </c>
      <c r="AE4263" t="str">
        <f>VLOOKUP(AD4263,'Main_Sub Desc'!C:D,2,)</f>
        <v>LPC from invoicing</v>
      </c>
      <c r="AF4263" t="str">
        <f>VLOOKUP(VALUE(H4263),'Main_Sub Desc'!F:G,2,)</f>
        <v>Wst Rev Late Payment</v>
      </c>
      <c r="AG4263">
        <f>IFERROR(VLOOKUP(VALUE(I4263),'PC Mapping'!A:F,6,),"")</f>
        <v>10514</v>
      </c>
      <c r="AH4263" s="13" t="str">
        <f>VLOOKUP(AG4263,'PC Mapping'!L:M,2,)</f>
        <v>Bolivar Sewer</v>
      </c>
    </row>
    <row r="4264" spans="1:34" x14ac:dyDescent="0.2">
      <c r="A4264" t="s">
        <v>19041</v>
      </c>
      <c r="B4264" t="s">
        <v>18838</v>
      </c>
      <c r="C4264" t="s">
        <v>4519</v>
      </c>
      <c r="D4264" t="s">
        <v>4520</v>
      </c>
      <c r="E4264" s="3">
        <v>45838</v>
      </c>
      <c r="F4264" t="s">
        <v>44</v>
      </c>
      <c r="G4264" t="s">
        <v>3742</v>
      </c>
      <c r="H4264" t="s">
        <v>3716</v>
      </c>
      <c r="I4264" t="s">
        <v>4534</v>
      </c>
      <c r="J4264" t="s">
        <v>4522</v>
      </c>
      <c r="K4264" s="2">
        <v>-5</v>
      </c>
      <c r="L4264" t="s">
        <v>44</v>
      </c>
      <c r="M4264" s="2">
        <v>-5</v>
      </c>
      <c r="N4264" t="s">
        <v>4523</v>
      </c>
      <c r="O4264" t="s">
        <v>4524</v>
      </c>
      <c r="P4264" t="s">
        <v>4978</v>
      </c>
      <c r="Q4264" t="s">
        <v>19042</v>
      </c>
      <c r="R4264" t="s">
        <v>44</v>
      </c>
      <c r="S4264" t="s">
        <v>7084</v>
      </c>
      <c r="T4264" s="3">
        <v>45838</v>
      </c>
      <c r="U4264" s="3">
        <v>45845</v>
      </c>
      <c r="V4264" s="2">
        <v>0</v>
      </c>
      <c r="W4264" t="s">
        <v>44</v>
      </c>
      <c r="X4264" t="s">
        <v>44</v>
      </c>
      <c r="Y4264" t="s">
        <v>19043</v>
      </c>
      <c r="Z4264" t="s">
        <v>291</v>
      </c>
      <c r="AA4264" t="s">
        <v>4529</v>
      </c>
      <c r="AB4264" t="s">
        <v>4530</v>
      </c>
      <c r="AC4264" t="s">
        <v>89</v>
      </c>
      <c r="AD4264" t="str">
        <f t="shared" si="66"/>
        <v>10-60</v>
      </c>
      <c r="AE4264" t="str">
        <f>VLOOKUP(AD4264,'Main_Sub Desc'!C:D,2,)</f>
        <v>LPC from invoicing</v>
      </c>
      <c r="AF4264" t="str">
        <f>VLOOKUP(VALUE(H4264),'Main_Sub Desc'!F:G,2,)</f>
        <v>Wst Rev Late Payment</v>
      </c>
      <c r="AG4264">
        <f>IFERROR(VLOOKUP(VALUE(I4264),'PC Mapping'!A:F,6,),"")</f>
        <v>10514</v>
      </c>
      <c r="AH4264" s="13" t="str">
        <f>VLOOKUP(AG4264,'PC Mapping'!L:M,2,)</f>
        <v>Bolivar Sewer</v>
      </c>
    </row>
    <row r="4265" spans="1:34" x14ac:dyDescent="0.2">
      <c r="A4265" t="s">
        <v>19041</v>
      </c>
      <c r="B4265" t="s">
        <v>18838</v>
      </c>
      <c r="C4265" t="s">
        <v>4519</v>
      </c>
      <c r="D4265" t="s">
        <v>4520</v>
      </c>
      <c r="E4265" s="3">
        <v>45838</v>
      </c>
      <c r="F4265" t="s">
        <v>44</v>
      </c>
      <c r="G4265" t="s">
        <v>3742</v>
      </c>
      <c r="H4265" t="s">
        <v>3722</v>
      </c>
      <c r="I4265" t="s">
        <v>4538</v>
      </c>
      <c r="J4265" t="s">
        <v>4522</v>
      </c>
      <c r="K4265" s="2">
        <v>-5</v>
      </c>
      <c r="L4265" t="s">
        <v>44</v>
      </c>
      <c r="M4265" s="2">
        <v>-5</v>
      </c>
      <c r="N4265" t="s">
        <v>4523</v>
      </c>
      <c r="O4265" t="s">
        <v>4524</v>
      </c>
      <c r="P4265" t="s">
        <v>4978</v>
      </c>
      <c r="Q4265" t="s">
        <v>19044</v>
      </c>
      <c r="R4265" t="s">
        <v>44</v>
      </c>
      <c r="S4265" t="s">
        <v>7084</v>
      </c>
      <c r="T4265" s="3">
        <v>45838</v>
      </c>
      <c r="U4265" s="3">
        <v>45845</v>
      </c>
      <c r="V4265" s="2">
        <v>0</v>
      </c>
      <c r="W4265" t="s">
        <v>44</v>
      </c>
      <c r="X4265" t="s">
        <v>44</v>
      </c>
      <c r="Y4265" t="s">
        <v>19045</v>
      </c>
      <c r="Z4265" t="s">
        <v>291</v>
      </c>
      <c r="AA4265" t="s">
        <v>4529</v>
      </c>
      <c r="AB4265" t="s">
        <v>4530</v>
      </c>
      <c r="AC4265" t="s">
        <v>89</v>
      </c>
      <c r="AD4265" t="str">
        <f t="shared" si="66"/>
        <v>10-60</v>
      </c>
      <c r="AE4265" t="str">
        <f>VLOOKUP(AD4265,'Main_Sub Desc'!C:D,2,)</f>
        <v>LPC from invoicing</v>
      </c>
      <c r="AF4265" t="str">
        <f>VLOOKUP(VALUE(H4265),'Main_Sub Desc'!F:G,2,)</f>
        <v>Wtr Rev Late Payment</v>
      </c>
      <c r="AG4265">
        <f>IFERROR(VLOOKUP(VALUE(I4265),'PC Mapping'!A:F,6,),"")</f>
        <v>10469</v>
      </c>
      <c r="AH4265" s="13" t="str">
        <f>VLOOKUP(AG4265,'PC Mapping'!L:M,2,)</f>
        <v>Bolivar Water</v>
      </c>
    </row>
    <row r="4266" spans="1:34" x14ac:dyDescent="0.2">
      <c r="A4266" t="s">
        <v>19046</v>
      </c>
      <c r="B4266" t="s">
        <v>18838</v>
      </c>
      <c r="C4266" t="s">
        <v>4519</v>
      </c>
      <c r="D4266" t="s">
        <v>4520</v>
      </c>
      <c r="E4266" s="3">
        <v>45838</v>
      </c>
      <c r="F4266" t="s">
        <v>44</v>
      </c>
      <c r="G4266" t="s">
        <v>3742</v>
      </c>
      <c r="H4266" t="s">
        <v>3722</v>
      </c>
      <c r="I4266" t="s">
        <v>4538</v>
      </c>
      <c r="J4266" t="s">
        <v>4522</v>
      </c>
      <c r="K4266" s="2">
        <v>-5</v>
      </c>
      <c r="L4266" t="s">
        <v>44</v>
      </c>
      <c r="M4266" s="2">
        <v>-5</v>
      </c>
      <c r="N4266" t="s">
        <v>4523</v>
      </c>
      <c r="O4266" t="s">
        <v>4524</v>
      </c>
      <c r="P4266" t="s">
        <v>4978</v>
      </c>
      <c r="Q4266" t="s">
        <v>19047</v>
      </c>
      <c r="R4266" t="s">
        <v>44</v>
      </c>
      <c r="S4266" t="s">
        <v>7084</v>
      </c>
      <c r="T4266" s="3">
        <v>45838</v>
      </c>
      <c r="U4266" s="3">
        <v>45845</v>
      </c>
      <c r="V4266" s="2">
        <v>0</v>
      </c>
      <c r="W4266" t="s">
        <v>44</v>
      </c>
      <c r="X4266" t="s">
        <v>44</v>
      </c>
      <c r="Y4266" t="s">
        <v>19048</v>
      </c>
      <c r="Z4266" t="s">
        <v>302</v>
      </c>
      <c r="AA4266" t="s">
        <v>4529</v>
      </c>
      <c r="AB4266" t="s">
        <v>4530</v>
      </c>
      <c r="AC4266" t="s">
        <v>89</v>
      </c>
      <c r="AD4266" t="str">
        <f t="shared" si="66"/>
        <v>10-60</v>
      </c>
      <c r="AE4266" t="str">
        <f>VLOOKUP(AD4266,'Main_Sub Desc'!C:D,2,)</f>
        <v>LPC from invoicing</v>
      </c>
      <c r="AF4266" t="str">
        <f>VLOOKUP(VALUE(H4266),'Main_Sub Desc'!F:G,2,)</f>
        <v>Wtr Rev Late Payment</v>
      </c>
      <c r="AG4266">
        <f>IFERROR(VLOOKUP(VALUE(I4266),'PC Mapping'!A:F,6,),"")</f>
        <v>10469</v>
      </c>
      <c r="AH4266" s="13" t="str">
        <f>VLOOKUP(AG4266,'PC Mapping'!L:M,2,)</f>
        <v>Bolivar Water</v>
      </c>
    </row>
    <row r="4267" spans="1:34" x14ac:dyDescent="0.2">
      <c r="A4267" t="s">
        <v>19046</v>
      </c>
      <c r="B4267" t="s">
        <v>18838</v>
      </c>
      <c r="C4267" t="s">
        <v>4519</v>
      </c>
      <c r="D4267" t="s">
        <v>4520</v>
      </c>
      <c r="E4267" s="3">
        <v>45838</v>
      </c>
      <c r="F4267" t="s">
        <v>44</v>
      </c>
      <c r="G4267" t="s">
        <v>3742</v>
      </c>
      <c r="H4267" t="s">
        <v>3716</v>
      </c>
      <c r="I4267" t="s">
        <v>4534</v>
      </c>
      <c r="J4267" t="s">
        <v>4522</v>
      </c>
      <c r="K4267" s="2">
        <v>-5</v>
      </c>
      <c r="L4267" t="s">
        <v>44</v>
      </c>
      <c r="M4267" s="2">
        <v>-5</v>
      </c>
      <c r="N4267" t="s">
        <v>4523</v>
      </c>
      <c r="O4267" t="s">
        <v>4524</v>
      </c>
      <c r="P4267" t="s">
        <v>4978</v>
      </c>
      <c r="Q4267" t="s">
        <v>19049</v>
      </c>
      <c r="R4267" t="s">
        <v>44</v>
      </c>
      <c r="S4267" t="s">
        <v>7084</v>
      </c>
      <c r="T4267" s="3">
        <v>45838</v>
      </c>
      <c r="U4267" s="3">
        <v>45845</v>
      </c>
      <c r="V4267" s="2">
        <v>0</v>
      </c>
      <c r="W4267" t="s">
        <v>44</v>
      </c>
      <c r="X4267" t="s">
        <v>44</v>
      </c>
      <c r="Y4267" t="s">
        <v>19050</v>
      </c>
      <c r="Z4267" t="s">
        <v>302</v>
      </c>
      <c r="AA4267" t="s">
        <v>4529</v>
      </c>
      <c r="AB4267" t="s">
        <v>4530</v>
      </c>
      <c r="AC4267" t="s">
        <v>89</v>
      </c>
      <c r="AD4267" t="str">
        <f t="shared" si="66"/>
        <v>10-60</v>
      </c>
      <c r="AE4267" t="str">
        <f>VLOOKUP(AD4267,'Main_Sub Desc'!C:D,2,)</f>
        <v>LPC from invoicing</v>
      </c>
      <c r="AF4267" t="str">
        <f>VLOOKUP(VALUE(H4267),'Main_Sub Desc'!F:G,2,)</f>
        <v>Wst Rev Late Payment</v>
      </c>
      <c r="AG4267">
        <f>IFERROR(VLOOKUP(VALUE(I4267),'PC Mapping'!A:F,6,),"")</f>
        <v>10514</v>
      </c>
      <c r="AH4267" s="13" t="str">
        <f>VLOOKUP(AG4267,'PC Mapping'!L:M,2,)</f>
        <v>Bolivar Sewer</v>
      </c>
    </row>
    <row r="4268" spans="1:34" x14ac:dyDescent="0.2">
      <c r="A4268" t="s">
        <v>19051</v>
      </c>
      <c r="B4268" t="s">
        <v>18838</v>
      </c>
      <c r="C4268" t="s">
        <v>4519</v>
      </c>
      <c r="D4268" t="s">
        <v>4520</v>
      </c>
      <c r="E4268" s="3">
        <v>45838</v>
      </c>
      <c r="F4268" t="s">
        <v>44</v>
      </c>
      <c r="G4268" t="s">
        <v>3742</v>
      </c>
      <c r="H4268" t="s">
        <v>3722</v>
      </c>
      <c r="I4268" t="s">
        <v>4538</v>
      </c>
      <c r="J4268" t="s">
        <v>4522</v>
      </c>
      <c r="K4268" s="2">
        <v>-5</v>
      </c>
      <c r="L4268" t="s">
        <v>44</v>
      </c>
      <c r="M4268" s="2">
        <v>-5</v>
      </c>
      <c r="N4268" t="s">
        <v>4523</v>
      </c>
      <c r="O4268" t="s">
        <v>4524</v>
      </c>
      <c r="P4268" t="s">
        <v>4978</v>
      </c>
      <c r="Q4268" t="s">
        <v>19052</v>
      </c>
      <c r="R4268" t="s">
        <v>44</v>
      </c>
      <c r="S4268" t="s">
        <v>7084</v>
      </c>
      <c r="T4268" s="3">
        <v>45838</v>
      </c>
      <c r="U4268" s="3">
        <v>45845</v>
      </c>
      <c r="V4268" s="2">
        <v>0</v>
      </c>
      <c r="W4268" t="s">
        <v>44</v>
      </c>
      <c r="X4268" t="s">
        <v>44</v>
      </c>
      <c r="Y4268" t="s">
        <v>19053</v>
      </c>
      <c r="Z4268" t="s">
        <v>309</v>
      </c>
      <c r="AA4268" t="s">
        <v>4529</v>
      </c>
      <c r="AB4268" t="s">
        <v>4530</v>
      </c>
      <c r="AC4268" t="s">
        <v>89</v>
      </c>
      <c r="AD4268" t="str">
        <f t="shared" si="66"/>
        <v>10-60</v>
      </c>
      <c r="AE4268" t="str">
        <f>VLOOKUP(AD4268,'Main_Sub Desc'!C:D,2,)</f>
        <v>LPC from invoicing</v>
      </c>
      <c r="AF4268" t="str">
        <f>VLOOKUP(VALUE(H4268),'Main_Sub Desc'!F:G,2,)</f>
        <v>Wtr Rev Late Payment</v>
      </c>
      <c r="AG4268">
        <f>IFERROR(VLOOKUP(VALUE(I4268),'PC Mapping'!A:F,6,),"")</f>
        <v>10469</v>
      </c>
      <c r="AH4268" s="13" t="str">
        <f>VLOOKUP(AG4268,'PC Mapping'!L:M,2,)</f>
        <v>Bolivar Water</v>
      </c>
    </row>
    <row r="4269" spans="1:34" x14ac:dyDescent="0.2">
      <c r="A4269" t="s">
        <v>19051</v>
      </c>
      <c r="B4269" t="s">
        <v>18838</v>
      </c>
      <c r="C4269" t="s">
        <v>4519</v>
      </c>
      <c r="D4269" t="s">
        <v>4520</v>
      </c>
      <c r="E4269" s="3">
        <v>45838</v>
      </c>
      <c r="F4269" t="s">
        <v>44</v>
      </c>
      <c r="G4269" t="s">
        <v>3742</v>
      </c>
      <c r="H4269" t="s">
        <v>3716</v>
      </c>
      <c r="I4269" t="s">
        <v>4534</v>
      </c>
      <c r="J4269" t="s">
        <v>4522</v>
      </c>
      <c r="K4269" s="2">
        <v>-5</v>
      </c>
      <c r="L4269" t="s">
        <v>44</v>
      </c>
      <c r="M4269" s="2">
        <v>-5</v>
      </c>
      <c r="N4269" t="s">
        <v>4523</v>
      </c>
      <c r="O4269" t="s">
        <v>4524</v>
      </c>
      <c r="P4269" t="s">
        <v>4978</v>
      </c>
      <c r="Q4269" t="s">
        <v>19054</v>
      </c>
      <c r="R4269" t="s">
        <v>44</v>
      </c>
      <c r="S4269" t="s">
        <v>7084</v>
      </c>
      <c r="T4269" s="3">
        <v>45838</v>
      </c>
      <c r="U4269" s="3">
        <v>45845</v>
      </c>
      <c r="V4269" s="2">
        <v>0</v>
      </c>
      <c r="W4269" t="s">
        <v>44</v>
      </c>
      <c r="X4269" t="s">
        <v>44</v>
      </c>
      <c r="Y4269" t="s">
        <v>19055</v>
      </c>
      <c r="Z4269" t="s">
        <v>309</v>
      </c>
      <c r="AA4269" t="s">
        <v>4529</v>
      </c>
      <c r="AB4269" t="s">
        <v>4530</v>
      </c>
      <c r="AC4269" t="s">
        <v>89</v>
      </c>
      <c r="AD4269" t="str">
        <f t="shared" si="66"/>
        <v>10-60</v>
      </c>
      <c r="AE4269" t="str">
        <f>VLOOKUP(AD4269,'Main_Sub Desc'!C:D,2,)</f>
        <v>LPC from invoicing</v>
      </c>
      <c r="AF4269" t="str">
        <f>VLOOKUP(VALUE(H4269),'Main_Sub Desc'!F:G,2,)</f>
        <v>Wst Rev Late Payment</v>
      </c>
      <c r="AG4269">
        <f>IFERROR(VLOOKUP(VALUE(I4269),'PC Mapping'!A:F,6,),"")</f>
        <v>10514</v>
      </c>
      <c r="AH4269" s="13" t="str">
        <f>VLOOKUP(AG4269,'PC Mapping'!L:M,2,)</f>
        <v>Bolivar Sewer</v>
      </c>
    </row>
    <row r="4270" spans="1:34" x14ac:dyDescent="0.2">
      <c r="A4270" t="s">
        <v>19056</v>
      </c>
      <c r="B4270" t="s">
        <v>18838</v>
      </c>
      <c r="C4270" t="s">
        <v>4519</v>
      </c>
      <c r="D4270" t="s">
        <v>4520</v>
      </c>
      <c r="E4270" s="3">
        <v>45838</v>
      </c>
      <c r="F4270" t="s">
        <v>44</v>
      </c>
      <c r="G4270" t="s">
        <v>3742</v>
      </c>
      <c r="H4270" t="s">
        <v>3716</v>
      </c>
      <c r="I4270" t="s">
        <v>4534</v>
      </c>
      <c r="J4270" t="s">
        <v>4522</v>
      </c>
      <c r="K4270" s="2">
        <v>-5</v>
      </c>
      <c r="L4270" t="s">
        <v>44</v>
      </c>
      <c r="M4270" s="2">
        <v>-5</v>
      </c>
      <c r="N4270" t="s">
        <v>4523</v>
      </c>
      <c r="O4270" t="s">
        <v>4524</v>
      </c>
      <c r="P4270" t="s">
        <v>4978</v>
      </c>
      <c r="Q4270" t="s">
        <v>19057</v>
      </c>
      <c r="R4270" t="s">
        <v>44</v>
      </c>
      <c r="S4270" t="s">
        <v>7084</v>
      </c>
      <c r="T4270" s="3">
        <v>45838</v>
      </c>
      <c r="U4270" s="3">
        <v>45845</v>
      </c>
      <c r="V4270" s="2">
        <v>0</v>
      </c>
      <c r="W4270" t="s">
        <v>44</v>
      </c>
      <c r="X4270" t="s">
        <v>44</v>
      </c>
      <c r="Y4270" t="s">
        <v>19058</v>
      </c>
      <c r="Z4270" t="s">
        <v>324</v>
      </c>
      <c r="AA4270" t="s">
        <v>4529</v>
      </c>
      <c r="AB4270" t="s">
        <v>4530</v>
      </c>
      <c r="AC4270" t="s">
        <v>89</v>
      </c>
      <c r="AD4270" t="str">
        <f t="shared" si="66"/>
        <v>10-60</v>
      </c>
      <c r="AE4270" t="str">
        <f>VLOOKUP(AD4270,'Main_Sub Desc'!C:D,2,)</f>
        <v>LPC from invoicing</v>
      </c>
      <c r="AF4270" t="str">
        <f>VLOOKUP(VALUE(H4270),'Main_Sub Desc'!F:G,2,)</f>
        <v>Wst Rev Late Payment</v>
      </c>
      <c r="AG4270">
        <f>IFERROR(VLOOKUP(VALUE(I4270),'PC Mapping'!A:F,6,),"")</f>
        <v>10514</v>
      </c>
      <c r="AH4270" s="13" t="str">
        <f>VLOOKUP(AG4270,'PC Mapping'!L:M,2,)</f>
        <v>Bolivar Sewer</v>
      </c>
    </row>
    <row r="4271" spans="1:34" x14ac:dyDescent="0.2">
      <c r="A4271" t="s">
        <v>19056</v>
      </c>
      <c r="B4271" t="s">
        <v>18838</v>
      </c>
      <c r="C4271" t="s">
        <v>4519</v>
      </c>
      <c r="D4271" t="s">
        <v>4520</v>
      </c>
      <c r="E4271" s="3">
        <v>45838</v>
      </c>
      <c r="F4271" t="s">
        <v>44</v>
      </c>
      <c r="G4271" t="s">
        <v>3742</v>
      </c>
      <c r="H4271" t="s">
        <v>3722</v>
      </c>
      <c r="I4271" t="s">
        <v>4538</v>
      </c>
      <c r="J4271" t="s">
        <v>4522</v>
      </c>
      <c r="K4271" s="2">
        <v>-5</v>
      </c>
      <c r="L4271" t="s">
        <v>44</v>
      </c>
      <c r="M4271" s="2">
        <v>-5</v>
      </c>
      <c r="N4271" t="s">
        <v>4523</v>
      </c>
      <c r="O4271" t="s">
        <v>4524</v>
      </c>
      <c r="P4271" t="s">
        <v>4978</v>
      </c>
      <c r="Q4271" t="s">
        <v>19059</v>
      </c>
      <c r="R4271" t="s">
        <v>44</v>
      </c>
      <c r="S4271" t="s">
        <v>7084</v>
      </c>
      <c r="T4271" s="3">
        <v>45838</v>
      </c>
      <c r="U4271" s="3">
        <v>45845</v>
      </c>
      <c r="V4271" s="2">
        <v>0</v>
      </c>
      <c r="W4271" t="s">
        <v>44</v>
      </c>
      <c r="X4271" t="s">
        <v>44</v>
      </c>
      <c r="Y4271" t="s">
        <v>19060</v>
      </c>
      <c r="Z4271" t="s">
        <v>324</v>
      </c>
      <c r="AA4271" t="s">
        <v>4529</v>
      </c>
      <c r="AB4271" t="s">
        <v>4530</v>
      </c>
      <c r="AC4271" t="s">
        <v>89</v>
      </c>
      <c r="AD4271" t="str">
        <f t="shared" si="66"/>
        <v>10-60</v>
      </c>
      <c r="AE4271" t="str">
        <f>VLOOKUP(AD4271,'Main_Sub Desc'!C:D,2,)</f>
        <v>LPC from invoicing</v>
      </c>
      <c r="AF4271" t="str">
        <f>VLOOKUP(VALUE(H4271),'Main_Sub Desc'!F:G,2,)</f>
        <v>Wtr Rev Late Payment</v>
      </c>
      <c r="AG4271">
        <f>IFERROR(VLOOKUP(VALUE(I4271),'PC Mapping'!A:F,6,),"")</f>
        <v>10469</v>
      </c>
      <c r="AH4271" s="13" t="str">
        <f>VLOOKUP(AG4271,'PC Mapping'!L:M,2,)</f>
        <v>Bolivar Water</v>
      </c>
    </row>
    <row r="4272" spans="1:34" x14ac:dyDescent="0.2">
      <c r="A4272" t="s">
        <v>19061</v>
      </c>
      <c r="B4272" t="s">
        <v>18838</v>
      </c>
      <c r="C4272" t="s">
        <v>4519</v>
      </c>
      <c r="D4272" t="s">
        <v>4520</v>
      </c>
      <c r="E4272" s="3">
        <v>45838</v>
      </c>
      <c r="F4272" t="s">
        <v>44</v>
      </c>
      <c r="G4272" t="s">
        <v>3742</v>
      </c>
      <c r="H4272" t="s">
        <v>3716</v>
      </c>
      <c r="I4272" t="s">
        <v>4534</v>
      </c>
      <c r="J4272" t="s">
        <v>4522</v>
      </c>
      <c r="K4272" s="2">
        <v>-5</v>
      </c>
      <c r="L4272" t="s">
        <v>44</v>
      </c>
      <c r="M4272" s="2">
        <v>-5</v>
      </c>
      <c r="N4272" t="s">
        <v>4523</v>
      </c>
      <c r="O4272" t="s">
        <v>4524</v>
      </c>
      <c r="P4272" t="s">
        <v>4978</v>
      </c>
      <c r="Q4272" t="s">
        <v>19062</v>
      </c>
      <c r="R4272" t="s">
        <v>44</v>
      </c>
      <c r="S4272" t="s">
        <v>7084</v>
      </c>
      <c r="T4272" s="3">
        <v>45838</v>
      </c>
      <c r="U4272" s="3">
        <v>45845</v>
      </c>
      <c r="V4272" s="2">
        <v>0</v>
      </c>
      <c r="W4272" t="s">
        <v>44</v>
      </c>
      <c r="X4272" t="s">
        <v>44</v>
      </c>
      <c r="Y4272" t="s">
        <v>19063</v>
      </c>
      <c r="Z4272" t="s">
        <v>321</v>
      </c>
      <c r="AA4272" t="s">
        <v>4529</v>
      </c>
      <c r="AB4272" t="s">
        <v>4530</v>
      </c>
      <c r="AC4272" t="s">
        <v>89</v>
      </c>
      <c r="AD4272" t="str">
        <f t="shared" si="66"/>
        <v>10-60</v>
      </c>
      <c r="AE4272" t="str">
        <f>VLOOKUP(AD4272,'Main_Sub Desc'!C:D,2,)</f>
        <v>LPC from invoicing</v>
      </c>
      <c r="AF4272" t="str">
        <f>VLOOKUP(VALUE(H4272),'Main_Sub Desc'!F:G,2,)</f>
        <v>Wst Rev Late Payment</v>
      </c>
      <c r="AG4272">
        <f>IFERROR(VLOOKUP(VALUE(I4272),'PC Mapping'!A:F,6,),"")</f>
        <v>10514</v>
      </c>
      <c r="AH4272" s="13" t="str">
        <f>VLOOKUP(AG4272,'PC Mapping'!L:M,2,)</f>
        <v>Bolivar Sewer</v>
      </c>
    </row>
    <row r="4273" spans="1:34" x14ac:dyDescent="0.2">
      <c r="A4273" t="s">
        <v>19061</v>
      </c>
      <c r="B4273" t="s">
        <v>18838</v>
      </c>
      <c r="C4273" t="s">
        <v>4519</v>
      </c>
      <c r="D4273" t="s">
        <v>4520</v>
      </c>
      <c r="E4273" s="3">
        <v>45838</v>
      </c>
      <c r="F4273" t="s">
        <v>44</v>
      </c>
      <c r="G4273" t="s">
        <v>3742</v>
      </c>
      <c r="H4273" t="s">
        <v>3722</v>
      </c>
      <c r="I4273" t="s">
        <v>4538</v>
      </c>
      <c r="J4273" t="s">
        <v>4522</v>
      </c>
      <c r="K4273" s="2">
        <v>-5</v>
      </c>
      <c r="L4273" t="s">
        <v>44</v>
      </c>
      <c r="M4273" s="2">
        <v>-5</v>
      </c>
      <c r="N4273" t="s">
        <v>4523</v>
      </c>
      <c r="O4273" t="s">
        <v>4524</v>
      </c>
      <c r="P4273" t="s">
        <v>4978</v>
      </c>
      <c r="Q4273" t="s">
        <v>19064</v>
      </c>
      <c r="R4273" t="s">
        <v>44</v>
      </c>
      <c r="S4273" t="s">
        <v>7084</v>
      </c>
      <c r="T4273" s="3">
        <v>45838</v>
      </c>
      <c r="U4273" s="3">
        <v>45845</v>
      </c>
      <c r="V4273" s="2">
        <v>0</v>
      </c>
      <c r="W4273" t="s">
        <v>44</v>
      </c>
      <c r="X4273" t="s">
        <v>44</v>
      </c>
      <c r="Y4273" t="s">
        <v>19065</v>
      </c>
      <c r="Z4273" t="s">
        <v>321</v>
      </c>
      <c r="AA4273" t="s">
        <v>4529</v>
      </c>
      <c r="AB4273" t="s">
        <v>4530</v>
      </c>
      <c r="AC4273" t="s">
        <v>89</v>
      </c>
      <c r="AD4273" t="str">
        <f t="shared" si="66"/>
        <v>10-60</v>
      </c>
      <c r="AE4273" t="str">
        <f>VLOOKUP(AD4273,'Main_Sub Desc'!C:D,2,)</f>
        <v>LPC from invoicing</v>
      </c>
      <c r="AF4273" t="str">
        <f>VLOOKUP(VALUE(H4273),'Main_Sub Desc'!F:G,2,)</f>
        <v>Wtr Rev Late Payment</v>
      </c>
      <c r="AG4273">
        <f>IFERROR(VLOOKUP(VALUE(I4273),'PC Mapping'!A:F,6,),"")</f>
        <v>10469</v>
      </c>
      <c r="AH4273" s="13" t="str">
        <f>VLOOKUP(AG4273,'PC Mapping'!L:M,2,)</f>
        <v>Bolivar Water</v>
      </c>
    </row>
    <row r="4274" spans="1:34" x14ac:dyDescent="0.2">
      <c r="A4274" t="s">
        <v>19066</v>
      </c>
      <c r="B4274" t="s">
        <v>18838</v>
      </c>
      <c r="C4274" t="s">
        <v>4519</v>
      </c>
      <c r="D4274" t="s">
        <v>4520</v>
      </c>
      <c r="E4274" s="3">
        <v>45838</v>
      </c>
      <c r="F4274" t="s">
        <v>44</v>
      </c>
      <c r="G4274" t="s">
        <v>3742</v>
      </c>
      <c r="H4274" t="s">
        <v>3722</v>
      </c>
      <c r="I4274" t="s">
        <v>4538</v>
      </c>
      <c r="J4274" t="s">
        <v>4522</v>
      </c>
      <c r="K4274" s="2">
        <v>-5</v>
      </c>
      <c r="L4274" t="s">
        <v>44</v>
      </c>
      <c r="M4274" s="2">
        <v>-5</v>
      </c>
      <c r="N4274" t="s">
        <v>4523</v>
      </c>
      <c r="O4274" t="s">
        <v>4524</v>
      </c>
      <c r="P4274" t="s">
        <v>19067</v>
      </c>
      <c r="Q4274" t="s">
        <v>19068</v>
      </c>
      <c r="R4274" t="s">
        <v>44</v>
      </c>
      <c r="S4274" t="s">
        <v>7084</v>
      </c>
      <c r="T4274" s="3">
        <v>45838</v>
      </c>
      <c r="U4274" s="3">
        <v>45845</v>
      </c>
      <c r="V4274" s="2">
        <v>0</v>
      </c>
      <c r="W4274" t="s">
        <v>44</v>
      </c>
      <c r="X4274" t="s">
        <v>44</v>
      </c>
      <c r="Y4274" t="s">
        <v>19069</v>
      </c>
      <c r="Z4274" t="s">
        <v>325</v>
      </c>
      <c r="AA4274" t="s">
        <v>4529</v>
      </c>
      <c r="AB4274" t="s">
        <v>4530</v>
      </c>
      <c r="AC4274" t="s">
        <v>89</v>
      </c>
      <c r="AD4274" t="str">
        <f t="shared" si="66"/>
        <v>10-60</v>
      </c>
      <c r="AE4274" t="str">
        <f>VLOOKUP(AD4274,'Main_Sub Desc'!C:D,2,)</f>
        <v>LPC from invoicing</v>
      </c>
      <c r="AF4274" t="str">
        <f>VLOOKUP(VALUE(H4274),'Main_Sub Desc'!F:G,2,)</f>
        <v>Wtr Rev Late Payment</v>
      </c>
      <c r="AG4274">
        <f>IFERROR(VLOOKUP(VALUE(I4274),'PC Mapping'!A:F,6,),"")</f>
        <v>10469</v>
      </c>
      <c r="AH4274" s="13" t="str">
        <f>VLOOKUP(AG4274,'PC Mapping'!L:M,2,)</f>
        <v>Bolivar Water</v>
      </c>
    </row>
    <row r="4275" spans="1:34" x14ac:dyDescent="0.2">
      <c r="A4275" t="s">
        <v>19070</v>
      </c>
      <c r="B4275" t="s">
        <v>18838</v>
      </c>
      <c r="C4275" t="s">
        <v>4519</v>
      </c>
      <c r="D4275" t="s">
        <v>4520</v>
      </c>
      <c r="E4275" s="3">
        <v>45838</v>
      </c>
      <c r="F4275" t="s">
        <v>44</v>
      </c>
      <c r="G4275" t="s">
        <v>3742</v>
      </c>
      <c r="H4275" t="s">
        <v>3722</v>
      </c>
      <c r="I4275" t="s">
        <v>3752</v>
      </c>
      <c r="J4275" t="s">
        <v>4522</v>
      </c>
      <c r="K4275" s="2">
        <v>-15.63</v>
      </c>
      <c r="L4275" t="s">
        <v>44</v>
      </c>
      <c r="M4275" s="2">
        <v>-15.63</v>
      </c>
      <c r="N4275" t="s">
        <v>4523</v>
      </c>
      <c r="O4275" t="s">
        <v>4524</v>
      </c>
      <c r="P4275" t="s">
        <v>19071</v>
      </c>
      <c r="Q4275" t="s">
        <v>19072</v>
      </c>
      <c r="R4275" t="s">
        <v>44</v>
      </c>
      <c r="S4275" t="s">
        <v>7084</v>
      </c>
      <c r="T4275" s="3">
        <v>45838</v>
      </c>
      <c r="U4275" s="3">
        <v>45845</v>
      </c>
      <c r="V4275" s="2">
        <v>0</v>
      </c>
      <c r="W4275" t="s">
        <v>44</v>
      </c>
      <c r="X4275" t="s">
        <v>44</v>
      </c>
      <c r="Y4275" t="s">
        <v>19073</v>
      </c>
      <c r="Z4275" t="s">
        <v>2343</v>
      </c>
      <c r="AA4275" t="s">
        <v>4529</v>
      </c>
      <c r="AB4275" t="s">
        <v>4530</v>
      </c>
      <c r="AC4275" t="s">
        <v>89</v>
      </c>
      <c r="AD4275" t="str">
        <f t="shared" si="66"/>
        <v>10-60</v>
      </c>
      <c r="AE4275" t="str">
        <f>VLOOKUP(AD4275,'Main_Sub Desc'!C:D,2,)</f>
        <v>LPC from invoicing</v>
      </c>
      <c r="AF4275" t="str">
        <f>VLOOKUP(VALUE(H4275),'Main_Sub Desc'!F:G,2,)</f>
        <v>Wtr Rev Late Payment</v>
      </c>
      <c r="AG4275">
        <f>IFERROR(VLOOKUP(VALUE(I4275),'PC Mapping'!A:F,6,),"")</f>
        <v>10719</v>
      </c>
      <c r="AH4275" s="13" t="str">
        <f>VLOOKUP(AG4275,'PC Mapping'!L:M,2,)</f>
        <v>All Other Water</v>
      </c>
    </row>
    <row r="4276" spans="1:34" x14ac:dyDescent="0.2">
      <c r="A4276" t="s">
        <v>19074</v>
      </c>
      <c r="B4276" t="s">
        <v>18838</v>
      </c>
      <c r="C4276" t="s">
        <v>4519</v>
      </c>
      <c r="D4276" t="s">
        <v>4520</v>
      </c>
      <c r="E4276" s="3">
        <v>45838</v>
      </c>
      <c r="F4276" t="s">
        <v>44</v>
      </c>
      <c r="G4276" t="s">
        <v>3742</v>
      </c>
      <c r="H4276" t="s">
        <v>3722</v>
      </c>
      <c r="I4276" t="s">
        <v>3752</v>
      </c>
      <c r="J4276" t="s">
        <v>4522</v>
      </c>
      <c r="K4276" s="2">
        <v>-5</v>
      </c>
      <c r="L4276" t="s">
        <v>44</v>
      </c>
      <c r="M4276" s="2">
        <v>-5</v>
      </c>
      <c r="N4276" t="s">
        <v>4523</v>
      </c>
      <c r="O4276" t="s">
        <v>4524</v>
      </c>
      <c r="P4276" t="s">
        <v>5285</v>
      </c>
      <c r="Q4276" t="s">
        <v>19075</v>
      </c>
      <c r="R4276" t="s">
        <v>44</v>
      </c>
      <c r="S4276" t="s">
        <v>7084</v>
      </c>
      <c r="T4276" s="3">
        <v>45838</v>
      </c>
      <c r="U4276" s="3">
        <v>45845</v>
      </c>
      <c r="V4276" s="2">
        <v>0</v>
      </c>
      <c r="W4276" t="s">
        <v>44</v>
      </c>
      <c r="X4276" t="s">
        <v>44</v>
      </c>
      <c r="Y4276" t="s">
        <v>19076</v>
      </c>
      <c r="Z4276" t="s">
        <v>2026</v>
      </c>
      <c r="AA4276" t="s">
        <v>4529</v>
      </c>
      <c r="AB4276" t="s">
        <v>4530</v>
      </c>
      <c r="AC4276" t="s">
        <v>89</v>
      </c>
      <c r="AD4276" t="str">
        <f t="shared" si="66"/>
        <v>10-60</v>
      </c>
      <c r="AE4276" t="str">
        <f>VLOOKUP(AD4276,'Main_Sub Desc'!C:D,2,)</f>
        <v>LPC from invoicing</v>
      </c>
      <c r="AF4276" t="str">
        <f>VLOOKUP(VALUE(H4276),'Main_Sub Desc'!F:G,2,)</f>
        <v>Wtr Rev Late Payment</v>
      </c>
      <c r="AG4276">
        <f>IFERROR(VLOOKUP(VALUE(I4276),'PC Mapping'!A:F,6,),"")</f>
        <v>10719</v>
      </c>
      <c r="AH4276" s="13" t="str">
        <f>VLOOKUP(AG4276,'PC Mapping'!L:M,2,)</f>
        <v>All Other Water</v>
      </c>
    </row>
    <row r="4277" spans="1:34" x14ac:dyDescent="0.2">
      <c r="A4277" t="s">
        <v>19077</v>
      </c>
      <c r="B4277" t="s">
        <v>18838</v>
      </c>
      <c r="C4277" t="s">
        <v>4519</v>
      </c>
      <c r="D4277" t="s">
        <v>4520</v>
      </c>
      <c r="E4277" s="3">
        <v>45838</v>
      </c>
      <c r="F4277" t="s">
        <v>44</v>
      </c>
      <c r="G4277" t="s">
        <v>3742</v>
      </c>
      <c r="H4277" t="s">
        <v>3722</v>
      </c>
      <c r="I4277" t="s">
        <v>3752</v>
      </c>
      <c r="J4277" t="s">
        <v>4522</v>
      </c>
      <c r="K4277" s="2">
        <v>-5</v>
      </c>
      <c r="L4277" t="s">
        <v>44</v>
      </c>
      <c r="M4277" s="2">
        <v>-5</v>
      </c>
      <c r="N4277" t="s">
        <v>4523</v>
      </c>
      <c r="O4277" t="s">
        <v>4524</v>
      </c>
      <c r="P4277" t="s">
        <v>11325</v>
      </c>
      <c r="Q4277" t="s">
        <v>19078</v>
      </c>
      <c r="R4277" t="s">
        <v>44</v>
      </c>
      <c r="S4277" t="s">
        <v>7084</v>
      </c>
      <c r="T4277" s="3">
        <v>45838</v>
      </c>
      <c r="U4277" s="3">
        <v>45845</v>
      </c>
      <c r="V4277" s="2">
        <v>0</v>
      </c>
      <c r="W4277" t="s">
        <v>44</v>
      </c>
      <c r="X4277" t="s">
        <v>44</v>
      </c>
      <c r="Y4277" t="s">
        <v>19079</v>
      </c>
      <c r="Z4277" t="s">
        <v>2841</v>
      </c>
      <c r="AA4277" t="s">
        <v>4529</v>
      </c>
      <c r="AB4277" t="s">
        <v>4530</v>
      </c>
      <c r="AC4277" t="s">
        <v>89</v>
      </c>
      <c r="AD4277" t="str">
        <f t="shared" si="66"/>
        <v>10-60</v>
      </c>
      <c r="AE4277" t="str">
        <f>VLOOKUP(AD4277,'Main_Sub Desc'!C:D,2,)</f>
        <v>LPC from invoicing</v>
      </c>
      <c r="AF4277" t="str">
        <f>VLOOKUP(VALUE(H4277),'Main_Sub Desc'!F:G,2,)</f>
        <v>Wtr Rev Late Payment</v>
      </c>
      <c r="AG4277">
        <f>IFERROR(VLOOKUP(VALUE(I4277),'PC Mapping'!A:F,6,),"")</f>
        <v>10719</v>
      </c>
      <c r="AH4277" s="13" t="str">
        <f>VLOOKUP(AG4277,'PC Mapping'!L:M,2,)</f>
        <v>All Other Water</v>
      </c>
    </row>
    <row r="4278" spans="1:34" x14ac:dyDescent="0.2">
      <c r="A4278" t="s">
        <v>19080</v>
      </c>
      <c r="B4278" t="s">
        <v>18838</v>
      </c>
      <c r="C4278" t="s">
        <v>4519</v>
      </c>
      <c r="D4278" t="s">
        <v>4520</v>
      </c>
      <c r="E4278" s="3">
        <v>45838</v>
      </c>
      <c r="F4278" t="s">
        <v>44</v>
      </c>
      <c r="G4278" t="s">
        <v>3742</v>
      </c>
      <c r="H4278" t="s">
        <v>3722</v>
      </c>
      <c r="I4278" t="s">
        <v>4538</v>
      </c>
      <c r="J4278" t="s">
        <v>4522</v>
      </c>
      <c r="K4278" s="2">
        <v>-5</v>
      </c>
      <c r="L4278" t="s">
        <v>44</v>
      </c>
      <c r="M4278" s="2">
        <v>-5</v>
      </c>
      <c r="N4278" t="s">
        <v>4523</v>
      </c>
      <c r="O4278" t="s">
        <v>4524</v>
      </c>
      <c r="P4278" t="s">
        <v>19081</v>
      </c>
      <c r="Q4278" t="s">
        <v>19082</v>
      </c>
      <c r="R4278" t="s">
        <v>44</v>
      </c>
      <c r="S4278" t="s">
        <v>7084</v>
      </c>
      <c r="T4278" s="3">
        <v>45838</v>
      </c>
      <c r="U4278" s="3">
        <v>45845</v>
      </c>
      <c r="V4278" s="2">
        <v>0</v>
      </c>
      <c r="W4278" t="s">
        <v>44</v>
      </c>
      <c r="X4278" t="s">
        <v>44</v>
      </c>
      <c r="Y4278" t="s">
        <v>19083</v>
      </c>
      <c r="Z4278" t="s">
        <v>19084</v>
      </c>
      <c r="AA4278" t="s">
        <v>4529</v>
      </c>
      <c r="AB4278" t="s">
        <v>4530</v>
      </c>
      <c r="AC4278" t="s">
        <v>89</v>
      </c>
      <c r="AD4278" t="str">
        <f t="shared" si="66"/>
        <v>10-60</v>
      </c>
      <c r="AE4278" t="str">
        <f>VLOOKUP(AD4278,'Main_Sub Desc'!C:D,2,)</f>
        <v>LPC from invoicing</v>
      </c>
      <c r="AF4278" t="str">
        <f>VLOOKUP(VALUE(H4278),'Main_Sub Desc'!F:G,2,)</f>
        <v>Wtr Rev Late Payment</v>
      </c>
      <c r="AG4278">
        <f>IFERROR(VLOOKUP(VALUE(I4278),'PC Mapping'!A:F,6,),"")</f>
        <v>10469</v>
      </c>
      <c r="AH4278" s="13" t="str">
        <f>VLOOKUP(AG4278,'PC Mapping'!L:M,2,)</f>
        <v>Bolivar Water</v>
      </c>
    </row>
    <row r="4279" spans="1:34" x14ac:dyDescent="0.2">
      <c r="A4279" t="s">
        <v>19080</v>
      </c>
      <c r="B4279" t="s">
        <v>18838</v>
      </c>
      <c r="C4279" t="s">
        <v>4519</v>
      </c>
      <c r="D4279" t="s">
        <v>4520</v>
      </c>
      <c r="E4279" s="3">
        <v>45838</v>
      </c>
      <c r="F4279" t="s">
        <v>44</v>
      </c>
      <c r="G4279" t="s">
        <v>3742</v>
      </c>
      <c r="H4279" t="s">
        <v>3716</v>
      </c>
      <c r="I4279" t="s">
        <v>4534</v>
      </c>
      <c r="J4279" t="s">
        <v>4522</v>
      </c>
      <c r="K4279" s="2">
        <v>-5</v>
      </c>
      <c r="L4279" t="s">
        <v>44</v>
      </c>
      <c r="M4279" s="2">
        <v>-5</v>
      </c>
      <c r="N4279" t="s">
        <v>4523</v>
      </c>
      <c r="O4279" t="s">
        <v>4524</v>
      </c>
      <c r="P4279" t="s">
        <v>19081</v>
      </c>
      <c r="Q4279" t="s">
        <v>19085</v>
      </c>
      <c r="R4279" t="s">
        <v>44</v>
      </c>
      <c r="S4279" t="s">
        <v>7084</v>
      </c>
      <c r="T4279" s="3">
        <v>45838</v>
      </c>
      <c r="U4279" s="3">
        <v>45845</v>
      </c>
      <c r="V4279" s="2">
        <v>0</v>
      </c>
      <c r="W4279" t="s">
        <v>44</v>
      </c>
      <c r="X4279" t="s">
        <v>44</v>
      </c>
      <c r="Y4279" t="s">
        <v>19086</v>
      </c>
      <c r="Z4279" t="s">
        <v>19084</v>
      </c>
      <c r="AA4279" t="s">
        <v>4529</v>
      </c>
      <c r="AB4279" t="s">
        <v>4530</v>
      </c>
      <c r="AC4279" t="s">
        <v>89</v>
      </c>
      <c r="AD4279" t="str">
        <f t="shared" si="66"/>
        <v>10-60</v>
      </c>
      <c r="AE4279" t="str">
        <f>VLOOKUP(AD4279,'Main_Sub Desc'!C:D,2,)</f>
        <v>LPC from invoicing</v>
      </c>
      <c r="AF4279" t="str">
        <f>VLOOKUP(VALUE(H4279),'Main_Sub Desc'!F:G,2,)</f>
        <v>Wst Rev Late Payment</v>
      </c>
      <c r="AG4279">
        <f>IFERROR(VLOOKUP(VALUE(I4279),'PC Mapping'!A:F,6,),"")</f>
        <v>10514</v>
      </c>
      <c r="AH4279" s="13" t="str">
        <f>VLOOKUP(AG4279,'PC Mapping'!L:M,2,)</f>
        <v>Bolivar Sewer</v>
      </c>
    </row>
    <row r="4280" spans="1:34" x14ac:dyDescent="0.2">
      <c r="A4280" t="s">
        <v>19087</v>
      </c>
      <c r="B4280" t="s">
        <v>18838</v>
      </c>
      <c r="C4280" t="s">
        <v>4519</v>
      </c>
      <c r="D4280" t="s">
        <v>4520</v>
      </c>
      <c r="E4280" s="3">
        <v>45838</v>
      </c>
      <c r="F4280" t="s">
        <v>44</v>
      </c>
      <c r="G4280" t="s">
        <v>3742</v>
      </c>
      <c r="H4280" t="s">
        <v>3722</v>
      </c>
      <c r="I4280" t="s">
        <v>3752</v>
      </c>
      <c r="J4280" t="s">
        <v>4522</v>
      </c>
      <c r="K4280" s="2">
        <v>-5</v>
      </c>
      <c r="L4280" t="s">
        <v>44</v>
      </c>
      <c r="M4280" s="2">
        <v>-5</v>
      </c>
      <c r="N4280" t="s">
        <v>4523</v>
      </c>
      <c r="O4280" t="s">
        <v>4524</v>
      </c>
      <c r="P4280" t="s">
        <v>10785</v>
      </c>
      <c r="Q4280" t="s">
        <v>19088</v>
      </c>
      <c r="R4280" t="s">
        <v>44</v>
      </c>
      <c r="S4280" t="s">
        <v>7084</v>
      </c>
      <c r="T4280" s="3">
        <v>45838</v>
      </c>
      <c r="U4280" s="3">
        <v>45845</v>
      </c>
      <c r="V4280" s="2">
        <v>0</v>
      </c>
      <c r="W4280" t="s">
        <v>44</v>
      </c>
      <c r="X4280" t="s">
        <v>44</v>
      </c>
      <c r="Y4280" t="s">
        <v>19089</v>
      </c>
      <c r="Z4280" t="s">
        <v>19090</v>
      </c>
      <c r="AA4280" t="s">
        <v>4529</v>
      </c>
      <c r="AB4280" t="s">
        <v>4530</v>
      </c>
      <c r="AC4280" t="s">
        <v>89</v>
      </c>
      <c r="AD4280" t="str">
        <f t="shared" si="66"/>
        <v>10-60</v>
      </c>
      <c r="AE4280" t="str">
        <f>VLOOKUP(AD4280,'Main_Sub Desc'!C:D,2,)</f>
        <v>LPC from invoicing</v>
      </c>
      <c r="AF4280" t="str">
        <f>VLOOKUP(VALUE(H4280),'Main_Sub Desc'!F:G,2,)</f>
        <v>Wtr Rev Late Payment</v>
      </c>
      <c r="AG4280">
        <f>IFERROR(VLOOKUP(VALUE(I4280),'PC Mapping'!A:F,6,),"")</f>
        <v>10719</v>
      </c>
      <c r="AH4280" s="13" t="str">
        <f>VLOOKUP(AG4280,'PC Mapping'!L:M,2,)</f>
        <v>All Other Water</v>
      </c>
    </row>
    <row r="4281" spans="1:34" x14ac:dyDescent="0.2">
      <c r="A4281" t="s">
        <v>19091</v>
      </c>
      <c r="B4281" t="s">
        <v>18838</v>
      </c>
      <c r="C4281" t="s">
        <v>4519</v>
      </c>
      <c r="D4281" t="s">
        <v>4520</v>
      </c>
      <c r="E4281" s="3">
        <v>45838</v>
      </c>
      <c r="F4281" t="s">
        <v>44</v>
      </c>
      <c r="G4281" t="s">
        <v>3742</v>
      </c>
      <c r="H4281" t="s">
        <v>3722</v>
      </c>
      <c r="I4281" t="s">
        <v>3752</v>
      </c>
      <c r="J4281" t="s">
        <v>4522</v>
      </c>
      <c r="K4281" s="2">
        <v>-5</v>
      </c>
      <c r="L4281" t="s">
        <v>44</v>
      </c>
      <c r="M4281" s="2">
        <v>-5</v>
      </c>
      <c r="N4281" t="s">
        <v>4523</v>
      </c>
      <c r="O4281" t="s">
        <v>4524</v>
      </c>
      <c r="P4281" t="s">
        <v>10785</v>
      </c>
      <c r="Q4281" t="s">
        <v>19092</v>
      </c>
      <c r="R4281" t="s">
        <v>44</v>
      </c>
      <c r="S4281" t="s">
        <v>7084</v>
      </c>
      <c r="T4281" s="3">
        <v>45838</v>
      </c>
      <c r="U4281" s="3">
        <v>45845</v>
      </c>
      <c r="V4281" s="2">
        <v>0</v>
      </c>
      <c r="W4281" t="s">
        <v>44</v>
      </c>
      <c r="X4281" t="s">
        <v>44</v>
      </c>
      <c r="Y4281" t="s">
        <v>19089</v>
      </c>
      <c r="Z4281" t="s">
        <v>19090</v>
      </c>
      <c r="AA4281" t="s">
        <v>4529</v>
      </c>
      <c r="AB4281" t="s">
        <v>4530</v>
      </c>
      <c r="AC4281" t="s">
        <v>89</v>
      </c>
      <c r="AD4281" t="str">
        <f t="shared" si="66"/>
        <v>10-60</v>
      </c>
      <c r="AE4281" t="str">
        <f>VLOOKUP(AD4281,'Main_Sub Desc'!C:D,2,)</f>
        <v>LPC from invoicing</v>
      </c>
      <c r="AF4281" t="str">
        <f>VLOOKUP(VALUE(H4281),'Main_Sub Desc'!F:G,2,)</f>
        <v>Wtr Rev Late Payment</v>
      </c>
      <c r="AG4281">
        <f>IFERROR(VLOOKUP(VALUE(I4281),'PC Mapping'!A:F,6,),"")</f>
        <v>10719</v>
      </c>
      <c r="AH4281" s="13" t="str">
        <f>VLOOKUP(AG4281,'PC Mapping'!L:M,2,)</f>
        <v>All Other Water</v>
      </c>
    </row>
    <row r="4282" spans="1:34" x14ac:dyDescent="0.2">
      <c r="A4282" t="s">
        <v>19093</v>
      </c>
      <c r="B4282" t="s">
        <v>18838</v>
      </c>
      <c r="C4282" t="s">
        <v>4519</v>
      </c>
      <c r="D4282" t="s">
        <v>4520</v>
      </c>
      <c r="E4282" s="3">
        <v>45838</v>
      </c>
      <c r="F4282" t="s">
        <v>44</v>
      </c>
      <c r="G4282" t="s">
        <v>3742</v>
      </c>
      <c r="H4282" t="s">
        <v>3722</v>
      </c>
      <c r="I4282" t="s">
        <v>3752</v>
      </c>
      <c r="J4282" t="s">
        <v>4522</v>
      </c>
      <c r="K4282" s="2">
        <v>-5</v>
      </c>
      <c r="L4282" t="s">
        <v>44</v>
      </c>
      <c r="M4282" s="2">
        <v>-5</v>
      </c>
      <c r="N4282" t="s">
        <v>4523</v>
      </c>
      <c r="O4282" t="s">
        <v>4524</v>
      </c>
      <c r="P4282" t="s">
        <v>19094</v>
      </c>
      <c r="Q4282" t="s">
        <v>19095</v>
      </c>
      <c r="R4282" t="s">
        <v>44</v>
      </c>
      <c r="S4282" t="s">
        <v>7084</v>
      </c>
      <c r="T4282" s="3">
        <v>45838</v>
      </c>
      <c r="U4282" s="3">
        <v>45845</v>
      </c>
      <c r="V4282" s="2">
        <v>0</v>
      </c>
      <c r="W4282" t="s">
        <v>44</v>
      </c>
      <c r="X4282" t="s">
        <v>44</v>
      </c>
      <c r="Y4282" t="s">
        <v>19096</v>
      </c>
      <c r="Z4282" t="s">
        <v>19097</v>
      </c>
      <c r="AA4282" t="s">
        <v>4529</v>
      </c>
      <c r="AB4282" t="s">
        <v>4530</v>
      </c>
      <c r="AC4282" t="s">
        <v>89</v>
      </c>
      <c r="AD4282" t="str">
        <f t="shared" si="66"/>
        <v>10-60</v>
      </c>
      <c r="AE4282" t="str">
        <f>VLOOKUP(AD4282,'Main_Sub Desc'!C:D,2,)</f>
        <v>LPC from invoicing</v>
      </c>
      <c r="AF4282" t="str">
        <f>VLOOKUP(VALUE(H4282),'Main_Sub Desc'!F:G,2,)</f>
        <v>Wtr Rev Late Payment</v>
      </c>
      <c r="AG4282">
        <f>IFERROR(VLOOKUP(VALUE(I4282),'PC Mapping'!A:F,6,),"")</f>
        <v>10719</v>
      </c>
      <c r="AH4282" s="13" t="str">
        <f>VLOOKUP(AG4282,'PC Mapping'!L:M,2,)</f>
        <v>All Other Water</v>
      </c>
    </row>
    <row r="4283" spans="1:34" x14ac:dyDescent="0.2">
      <c r="A4283" t="s">
        <v>19098</v>
      </c>
      <c r="B4283" t="s">
        <v>18838</v>
      </c>
      <c r="C4283" t="s">
        <v>4519</v>
      </c>
      <c r="D4283" t="s">
        <v>4520</v>
      </c>
      <c r="E4283" s="3">
        <v>45838</v>
      </c>
      <c r="F4283" t="s">
        <v>44</v>
      </c>
      <c r="G4283" t="s">
        <v>3742</v>
      </c>
      <c r="H4283" t="s">
        <v>3722</v>
      </c>
      <c r="I4283" t="s">
        <v>3752</v>
      </c>
      <c r="J4283" t="s">
        <v>4522</v>
      </c>
      <c r="K4283" s="2">
        <v>-5</v>
      </c>
      <c r="L4283" t="s">
        <v>44</v>
      </c>
      <c r="M4283" s="2">
        <v>-5</v>
      </c>
      <c r="N4283" t="s">
        <v>4523</v>
      </c>
      <c r="O4283" t="s">
        <v>4524</v>
      </c>
      <c r="P4283" t="s">
        <v>19099</v>
      </c>
      <c r="Q4283" t="s">
        <v>19100</v>
      </c>
      <c r="R4283" t="s">
        <v>44</v>
      </c>
      <c r="S4283" t="s">
        <v>7084</v>
      </c>
      <c r="T4283" s="3">
        <v>45838</v>
      </c>
      <c r="U4283" s="3">
        <v>45845</v>
      </c>
      <c r="V4283" s="2">
        <v>0</v>
      </c>
      <c r="W4283" t="s">
        <v>44</v>
      </c>
      <c r="X4283" t="s">
        <v>44</v>
      </c>
      <c r="Y4283" t="s">
        <v>19101</v>
      </c>
      <c r="Z4283" t="s">
        <v>2824</v>
      </c>
      <c r="AA4283" t="s">
        <v>4529</v>
      </c>
      <c r="AB4283" t="s">
        <v>4530</v>
      </c>
      <c r="AC4283" t="s">
        <v>89</v>
      </c>
      <c r="AD4283" t="str">
        <f t="shared" si="66"/>
        <v>10-60</v>
      </c>
      <c r="AE4283" t="str">
        <f>VLOOKUP(AD4283,'Main_Sub Desc'!C:D,2,)</f>
        <v>LPC from invoicing</v>
      </c>
      <c r="AF4283" t="str">
        <f>VLOOKUP(VALUE(H4283),'Main_Sub Desc'!F:G,2,)</f>
        <v>Wtr Rev Late Payment</v>
      </c>
      <c r="AG4283">
        <f>IFERROR(VLOOKUP(VALUE(I4283),'PC Mapping'!A:F,6,),"")</f>
        <v>10719</v>
      </c>
      <c r="AH4283" s="13" t="str">
        <f>VLOOKUP(AG4283,'PC Mapping'!L:M,2,)</f>
        <v>All Other Water</v>
      </c>
    </row>
    <row r="4284" spans="1:34" x14ac:dyDescent="0.2">
      <c r="A4284" t="s">
        <v>19102</v>
      </c>
      <c r="B4284" t="s">
        <v>18838</v>
      </c>
      <c r="C4284" t="s">
        <v>4519</v>
      </c>
      <c r="D4284" t="s">
        <v>4520</v>
      </c>
      <c r="E4284" s="3">
        <v>45838</v>
      </c>
      <c r="F4284" t="s">
        <v>44</v>
      </c>
      <c r="G4284" t="s">
        <v>3742</v>
      </c>
      <c r="H4284" t="s">
        <v>3722</v>
      </c>
      <c r="I4284" t="s">
        <v>3752</v>
      </c>
      <c r="J4284" t="s">
        <v>4522</v>
      </c>
      <c r="K4284" s="2">
        <v>-5</v>
      </c>
      <c r="L4284" t="s">
        <v>44</v>
      </c>
      <c r="M4284" s="2">
        <v>-5</v>
      </c>
      <c r="N4284" t="s">
        <v>4523</v>
      </c>
      <c r="O4284" t="s">
        <v>4524</v>
      </c>
      <c r="P4284" t="s">
        <v>9340</v>
      </c>
      <c r="Q4284" t="s">
        <v>19103</v>
      </c>
      <c r="R4284" t="s">
        <v>44</v>
      </c>
      <c r="S4284" t="s">
        <v>7084</v>
      </c>
      <c r="T4284" s="3">
        <v>45838</v>
      </c>
      <c r="U4284" s="3">
        <v>45845</v>
      </c>
      <c r="V4284" s="2">
        <v>0</v>
      </c>
      <c r="W4284" t="s">
        <v>44</v>
      </c>
      <c r="X4284" t="s">
        <v>44</v>
      </c>
      <c r="Y4284" t="s">
        <v>19104</v>
      </c>
      <c r="Z4284" t="s">
        <v>2018</v>
      </c>
      <c r="AA4284" t="s">
        <v>4529</v>
      </c>
      <c r="AB4284" t="s">
        <v>4530</v>
      </c>
      <c r="AC4284" t="s">
        <v>99</v>
      </c>
      <c r="AD4284" t="str">
        <f t="shared" si="66"/>
        <v>10-60</v>
      </c>
      <c r="AE4284" t="str">
        <f>VLOOKUP(AD4284,'Main_Sub Desc'!C:D,2,)</f>
        <v>LPC from invoicing</v>
      </c>
      <c r="AF4284" t="str">
        <f>VLOOKUP(VALUE(H4284),'Main_Sub Desc'!F:G,2,)</f>
        <v>Wtr Rev Late Payment</v>
      </c>
      <c r="AG4284">
        <f>IFERROR(VLOOKUP(VALUE(I4284),'PC Mapping'!A:F,6,),"")</f>
        <v>10719</v>
      </c>
      <c r="AH4284" s="13" t="str">
        <f>VLOOKUP(AG4284,'PC Mapping'!L:M,2,)</f>
        <v>All Other Water</v>
      </c>
    </row>
    <row r="4285" spans="1:34" x14ac:dyDescent="0.2">
      <c r="A4285" t="s">
        <v>19105</v>
      </c>
      <c r="B4285" t="s">
        <v>18838</v>
      </c>
      <c r="C4285" t="s">
        <v>4519</v>
      </c>
      <c r="D4285" t="s">
        <v>4520</v>
      </c>
      <c r="E4285" s="3">
        <v>45838</v>
      </c>
      <c r="F4285" t="s">
        <v>44</v>
      </c>
      <c r="G4285" t="s">
        <v>3742</v>
      </c>
      <c r="H4285" t="s">
        <v>3722</v>
      </c>
      <c r="I4285" t="s">
        <v>4538</v>
      </c>
      <c r="J4285" t="s">
        <v>4522</v>
      </c>
      <c r="K4285" s="2">
        <v>-23</v>
      </c>
      <c r="L4285" t="s">
        <v>44</v>
      </c>
      <c r="M4285" s="2">
        <v>-23</v>
      </c>
      <c r="N4285" t="s">
        <v>4523</v>
      </c>
      <c r="O4285" t="s">
        <v>4524</v>
      </c>
      <c r="P4285" t="s">
        <v>19106</v>
      </c>
      <c r="Q4285" t="s">
        <v>19107</v>
      </c>
      <c r="R4285" t="s">
        <v>44</v>
      </c>
      <c r="S4285" t="s">
        <v>7084</v>
      </c>
      <c r="T4285" s="3">
        <v>45838</v>
      </c>
      <c r="U4285" s="3">
        <v>45845</v>
      </c>
      <c r="V4285" s="2">
        <v>0</v>
      </c>
      <c r="W4285" t="s">
        <v>44</v>
      </c>
      <c r="X4285" t="s">
        <v>44</v>
      </c>
      <c r="Y4285" t="s">
        <v>19108</v>
      </c>
      <c r="Z4285" t="s">
        <v>19109</v>
      </c>
      <c r="AA4285" t="s">
        <v>4529</v>
      </c>
      <c r="AB4285" t="s">
        <v>4530</v>
      </c>
      <c r="AC4285" t="s">
        <v>99</v>
      </c>
      <c r="AD4285" t="str">
        <f t="shared" si="66"/>
        <v>10-60</v>
      </c>
      <c r="AE4285" t="str">
        <f>VLOOKUP(AD4285,'Main_Sub Desc'!C:D,2,)</f>
        <v>LPC from invoicing</v>
      </c>
      <c r="AF4285" t="str">
        <f>VLOOKUP(VALUE(H4285),'Main_Sub Desc'!F:G,2,)</f>
        <v>Wtr Rev Late Payment</v>
      </c>
      <c r="AG4285">
        <f>IFERROR(VLOOKUP(VALUE(I4285),'PC Mapping'!A:F,6,),"")</f>
        <v>10469</v>
      </c>
      <c r="AH4285" s="13" t="str">
        <f>VLOOKUP(AG4285,'PC Mapping'!L:M,2,)</f>
        <v>Bolivar Water</v>
      </c>
    </row>
    <row r="4286" spans="1:34" x14ac:dyDescent="0.2">
      <c r="A4286" t="s">
        <v>19110</v>
      </c>
      <c r="B4286" t="s">
        <v>18838</v>
      </c>
      <c r="C4286" t="s">
        <v>4519</v>
      </c>
      <c r="D4286" t="s">
        <v>4520</v>
      </c>
      <c r="E4286" s="3">
        <v>45838</v>
      </c>
      <c r="F4286" t="s">
        <v>44</v>
      </c>
      <c r="G4286" t="s">
        <v>3742</v>
      </c>
      <c r="H4286" t="s">
        <v>3722</v>
      </c>
      <c r="I4286" t="s">
        <v>4538</v>
      </c>
      <c r="J4286" t="s">
        <v>4522</v>
      </c>
      <c r="K4286" s="2">
        <v>-10.96</v>
      </c>
      <c r="L4286" t="s">
        <v>44</v>
      </c>
      <c r="M4286" s="2">
        <v>-10.96</v>
      </c>
      <c r="N4286" t="s">
        <v>4523</v>
      </c>
      <c r="O4286" t="s">
        <v>4524</v>
      </c>
      <c r="P4286" t="s">
        <v>8226</v>
      </c>
      <c r="Q4286" t="s">
        <v>19111</v>
      </c>
      <c r="R4286" t="s">
        <v>44</v>
      </c>
      <c r="S4286" t="s">
        <v>7084</v>
      </c>
      <c r="T4286" s="3">
        <v>45838</v>
      </c>
      <c r="U4286" s="3">
        <v>45845</v>
      </c>
      <c r="V4286" s="2">
        <v>0</v>
      </c>
      <c r="W4286" t="s">
        <v>44</v>
      </c>
      <c r="X4286" t="s">
        <v>44</v>
      </c>
      <c r="Y4286" t="s">
        <v>19112</v>
      </c>
      <c r="Z4286" t="s">
        <v>19113</v>
      </c>
      <c r="AA4286" t="s">
        <v>4529</v>
      </c>
      <c r="AB4286" t="s">
        <v>4530</v>
      </c>
      <c r="AC4286" t="s">
        <v>99</v>
      </c>
      <c r="AD4286" t="str">
        <f t="shared" si="66"/>
        <v>10-60</v>
      </c>
      <c r="AE4286" t="str">
        <f>VLOOKUP(AD4286,'Main_Sub Desc'!C:D,2,)</f>
        <v>LPC from invoicing</v>
      </c>
      <c r="AF4286" t="str">
        <f>VLOOKUP(VALUE(H4286),'Main_Sub Desc'!F:G,2,)</f>
        <v>Wtr Rev Late Payment</v>
      </c>
      <c r="AG4286">
        <f>IFERROR(VLOOKUP(VALUE(I4286),'PC Mapping'!A:F,6,),"")</f>
        <v>10469</v>
      </c>
      <c r="AH4286" s="13" t="str">
        <f>VLOOKUP(AG4286,'PC Mapping'!L:M,2,)</f>
        <v>Bolivar Water</v>
      </c>
    </row>
    <row r="4287" spans="1:34" x14ac:dyDescent="0.2">
      <c r="A4287" t="s">
        <v>19114</v>
      </c>
      <c r="B4287" t="s">
        <v>18838</v>
      </c>
      <c r="C4287" t="s">
        <v>4519</v>
      </c>
      <c r="D4287" t="s">
        <v>4520</v>
      </c>
      <c r="E4287" s="3">
        <v>45838</v>
      </c>
      <c r="F4287" t="s">
        <v>44</v>
      </c>
      <c r="G4287" t="s">
        <v>3742</v>
      </c>
      <c r="H4287" t="s">
        <v>3722</v>
      </c>
      <c r="I4287" t="s">
        <v>4538</v>
      </c>
      <c r="J4287" t="s">
        <v>4522</v>
      </c>
      <c r="K4287" s="2">
        <v>-10.39</v>
      </c>
      <c r="L4287" t="s">
        <v>44</v>
      </c>
      <c r="M4287" s="2">
        <v>-10.39</v>
      </c>
      <c r="N4287" t="s">
        <v>4523</v>
      </c>
      <c r="O4287" t="s">
        <v>4524</v>
      </c>
      <c r="P4287" t="s">
        <v>19115</v>
      </c>
      <c r="Q4287" t="s">
        <v>19116</v>
      </c>
      <c r="R4287" t="s">
        <v>44</v>
      </c>
      <c r="S4287" t="s">
        <v>7084</v>
      </c>
      <c r="T4287" s="3">
        <v>45838</v>
      </c>
      <c r="U4287" s="3">
        <v>45845</v>
      </c>
      <c r="V4287" s="2">
        <v>0</v>
      </c>
      <c r="W4287" t="s">
        <v>44</v>
      </c>
      <c r="X4287" t="s">
        <v>44</v>
      </c>
      <c r="Y4287" t="s">
        <v>19117</v>
      </c>
      <c r="Z4287" t="s">
        <v>19118</v>
      </c>
      <c r="AA4287" t="s">
        <v>4529</v>
      </c>
      <c r="AB4287" t="s">
        <v>4530</v>
      </c>
      <c r="AC4287" t="s">
        <v>99</v>
      </c>
      <c r="AD4287" t="str">
        <f t="shared" si="66"/>
        <v>10-60</v>
      </c>
      <c r="AE4287" t="str">
        <f>VLOOKUP(AD4287,'Main_Sub Desc'!C:D,2,)</f>
        <v>LPC from invoicing</v>
      </c>
      <c r="AF4287" t="str">
        <f>VLOOKUP(VALUE(H4287),'Main_Sub Desc'!F:G,2,)</f>
        <v>Wtr Rev Late Payment</v>
      </c>
      <c r="AG4287">
        <f>IFERROR(VLOOKUP(VALUE(I4287),'PC Mapping'!A:F,6,),"")</f>
        <v>10469</v>
      </c>
      <c r="AH4287" s="13" t="str">
        <f>VLOOKUP(AG4287,'PC Mapping'!L:M,2,)</f>
        <v>Bolivar Water</v>
      </c>
    </row>
    <row r="4288" spans="1:34" x14ac:dyDescent="0.2">
      <c r="A4288" t="s">
        <v>19119</v>
      </c>
      <c r="B4288" t="s">
        <v>18838</v>
      </c>
      <c r="C4288" t="s">
        <v>4519</v>
      </c>
      <c r="D4288" t="s">
        <v>4520</v>
      </c>
      <c r="E4288" s="3">
        <v>45838</v>
      </c>
      <c r="F4288" t="s">
        <v>44</v>
      </c>
      <c r="G4288" t="s">
        <v>3742</v>
      </c>
      <c r="H4288" t="s">
        <v>3722</v>
      </c>
      <c r="I4288" t="s">
        <v>4538</v>
      </c>
      <c r="J4288" t="s">
        <v>4522</v>
      </c>
      <c r="K4288" s="2">
        <v>-10.39</v>
      </c>
      <c r="L4288" t="s">
        <v>44</v>
      </c>
      <c r="M4288" s="2">
        <v>-10.39</v>
      </c>
      <c r="N4288" t="s">
        <v>4523</v>
      </c>
      <c r="O4288" t="s">
        <v>4524</v>
      </c>
      <c r="P4288" t="s">
        <v>19120</v>
      </c>
      <c r="Q4288" t="s">
        <v>19121</v>
      </c>
      <c r="R4288" t="s">
        <v>44</v>
      </c>
      <c r="S4288" t="s">
        <v>7084</v>
      </c>
      <c r="T4288" s="3">
        <v>45838</v>
      </c>
      <c r="U4288" s="3">
        <v>45845</v>
      </c>
      <c r="V4288" s="2">
        <v>0</v>
      </c>
      <c r="W4288" t="s">
        <v>44</v>
      </c>
      <c r="X4288" t="s">
        <v>44</v>
      </c>
      <c r="Y4288" t="s">
        <v>19122</v>
      </c>
      <c r="Z4288" t="s">
        <v>19123</v>
      </c>
      <c r="AA4288" t="s">
        <v>4529</v>
      </c>
      <c r="AB4288" t="s">
        <v>4530</v>
      </c>
      <c r="AC4288" t="s">
        <v>99</v>
      </c>
      <c r="AD4288" t="str">
        <f t="shared" si="66"/>
        <v>10-60</v>
      </c>
      <c r="AE4288" t="str">
        <f>VLOOKUP(AD4288,'Main_Sub Desc'!C:D,2,)</f>
        <v>LPC from invoicing</v>
      </c>
      <c r="AF4288" t="str">
        <f>VLOOKUP(VALUE(H4288),'Main_Sub Desc'!F:G,2,)</f>
        <v>Wtr Rev Late Payment</v>
      </c>
      <c r="AG4288">
        <f>IFERROR(VLOOKUP(VALUE(I4288),'PC Mapping'!A:F,6,),"")</f>
        <v>10469</v>
      </c>
      <c r="AH4288" s="13" t="str">
        <f>VLOOKUP(AG4288,'PC Mapping'!L:M,2,)</f>
        <v>Bolivar Water</v>
      </c>
    </row>
    <row r="4289" spans="1:34" x14ac:dyDescent="0.2">
      <c r="A4289" t="s">
        <v>19119</v>
      </c>
      <c r="B4289" t="s">
        <v>18838</v>
      </c>
      <c r="C4289" t="s">
        <v>4519</v>
      </c>
      <c r="D4289" t="s">
        <v>4520</v>
      </c>
      <c r="E4289" s="3">
        <v>45838</v>
      </c>
      <c r="F4289" t="s">
        <v>44</v>
      </c>
      <c r="G4289" t="s">
        <v>3742</v>
      </c>
      <c r="H4289" t="s">
        <v>3716</v>
      </c>
      <c r="I4289" t="s">
        <v>4534</v>
      </c>
      <c r="J4289" t="s">
        <v>4522</v>
      </c>
      <c r="K4289" s="2">
        <v>-15.15</v>
      </c>
      <c r="L4289" t="s">
        <v>44</v>
      </c>
      <c r="M4289" s="2">
        <v>-15.15</v>
      </c>
      <c r="N4289" t="s">
        <v>4523</v>
      </c>
      <c r="O4289" t="s">
        <v>4524</v>
      </c>
      <c r="P4289" t="s">
        <v>19120</v>
      </c>
      <c r="Q4289" t="s">
        <v>19124</v>
      </c>
      <c r="R4289" t="s">
        <v>44</v>
      </c>
      <c r="S4289" t="s">
        <v>7084</v>
      </c>
      <c r="T4289" s="3">
        <v>45838</v>
      </c>
      <c r="U4289" s="3">
        <v>45845</v>
      </c>
      <c r="V4289" s="2">
        <v>0</v>
      </c>
      <c r="W4289" t="s">
        <v>44</v>
      </c>
      <c r="X4289" t="s">
        <v>44</v>
      </c>
      <c r="Y4289" t="s">
        <v>19125</v>
      </c>
      <c r="Z4289" t="s">
        <v>19123</v>
      </c>
      <c r="AA4289" t="s">
        <v>4529</v>
      </c>
      <c r="AB4289" t="s">
        <v>4530</v>
      </c>
      <c r="AC4289" t="s">
        <v>99</v>
      </c>
      <c r="AD4289" t="str">
        <f t="shared" si="66"/>
        <v>10-60</v>
      </c>
      <c r="AE4289" t="str">
        <f>VLOOKUP(AD4289,'Main_Sub Desc'!C:D,2,)</f>
        <v>LPC from invoicing</v>
      </c>
      <c r="AF4289" t="str">
        <f>VLOOKUP(VALUE(H4289),'Main_Sub Desc'!F:G,2,)</f>
        <v>Wst Rev Late Payment</v>
      </c>
      <c r="AG4289">
        <f>IFERROR(VLOOKUP(VALUE(I4289),'PC Mapping'!A:F,6,),"")</f>
        <v>10514</v>
      </c>
      <c r="AH4289" s="13" t="str">
        <f>VLOOKUP(AG4289,'PC Mapping'!L:M,2,)</f>
        <v>Bolivar Sewer</v>
      </c>
    </row>
    <row r="4290" spans="1:34" x14ac:dyDescent="0.2">
      <c r="A4290" t="s">
        <v>19126</v>
      </c>
      <c r="B4290" t="s">
        <v>18838</v>
      </c>
      <c r="C4290" t="s">
        <v>4519</v>
      </c>
      <c r="D4290" t="s">
        <v>4520</v>
      </c>
      <c r="E4290" s="3">
        <v>45838</v>
      </c>
      <c r="F4290" t="s">
        <v>44</v>
      </c>
      <c r="G4290" t="s">
        <v>3742</v>
      </c>
      <c r="H4290" t="s">
        <v>3722</v>
      </c>
      <c r="I4290" t="s">
        <v>4538</v>
      </c>
      <c r="J4290" t="s">
        <v>4522</v>
      </c>
      <c r="K4290" s="2">
        <v>-47.49</v>
      </c>
      <c r="L4290" t="s">
        <v>44</v>
      </c>
      <c r="M4290" s="2">
        <v>-47.49</v>
      </c>
      <c r="N4290" t="s">
        <v>4523</v>
      </c>
      <c r="O4290" t="s">
        <v>4524</v>
      </c>
      <c r="P4290" t="s">
        <v>19127</v>
      </c>
      <c r="Q4290" t="s">
        <v>19128</v>
      </c>
      <c r="R4290" t="s">
        <v>44</v>
      </c>
      <c r="S4290" t="s">
        <v>7084</v>
      </c>
      <c r="T4290" s="3">
        <v>45838</v>
      </c>
      <c r="U4290" s="3">
        <v>45845</v>
      </c>
      <c r="V4290" s="2">
        <v>0</v>
      </c>
      <c r="W4290" t="s">
        <v>44</v>
      </c>
      <c r="X4290" t="s">
        <v>44</v>
      </c>
      <c r="Y4290" t="s">
        <v>19129</v>
      </c>
      <c r="Z4290" t="s">
        <v>19130</v>
      </c>
      <c r="AA4290" t="s">
        <v>4529</v>
      </c>
      <c r="AB4290" t="s">
        <v>4530</v>
      </c>
      <c r="AC4290" t="s">
        <v>99</v>
      </c>
      <c r="AD4290" t="str">
        <f t="shared" si="66"/>
        <v>10-60</v>
      </c>
      <c r="AE4290" t="str">
        <f>VLOOKUP(AD4290,'Main_Sub Desc'!C:D,2,)</f>
        <v>LPC from invoicing</v>
      </c>
      <c r="AF4290" t="str">
        <f>VLOOKUP(VALUE(H4290),'Main_Sub Desc'!F:G,2,)</f>
        <v>Wtr Rev Late Payment</v>
      </c>
      <c r="AG4290">
        <f>IFERROR(VLOOKUP(VALUE(I4290),'PC Mapping'!A:F,6,),"")</f>
        <v>10469</v>
      </c>
      <c r="AH4290" s="13" t="str">
        <f>VLOOKUP(AG4290,'PC Mapping'!L:M,2,)</f>
        <v>Bolivar Water</v>
      </c>
    </row>
    <row r="4291" spans="1:34" x14ac:dyDescent="0.2">
      <c r="A4291" t="s">
        <v>19131</v>
      </c>
      <c r="B4291" t="s">
        <v>18838</v>
      </c>
      <c r="C4291" t="s">
        <v>4519</v>
      </c>
      <c r="D4291" t="s">
        <v>4520</v>
      </c>
      <c r="E4291" s="3">
        <v>45838</v>
      </c>
      <c r="F4291" t="s">
        <v>44</v>
      </c>
      <c r="G4291" t="s">
        <v>3742</v>
      </c>
      <c r="H4291" t="s">
        <v>3722</v>
      </c>
      <c r="I4291" t="s">
        <v>4538</v>
      </c>
      <c r="J4291" t="s">
        <v>4522</v>
      </c>
      <c r="K4291" s="2">
        <v>-10.33</v>
      </c>
      <c r="L4291" t="s">
        <v>44</v>
      </c>
      <c r="M4291" s="2">
        <v>-10.33</v>
      </c>
      <c r="N4291" t="s">
        <v>4523</v>
      </c>
      <c r="O4291" t="s">
        <v>4524</v>
      </c>
      <c r="P4291" t="s">
        <v>4978</v>
      </c>
      <c r="Q4291" t="s">
        <v>19132</v>
      </c>
      <c r="R4291" t="s">
        <v>44</v>
      </c>
      <c r="S4291" t="s">
        <v>7084</v>
      </c>
      <c r="T4291" s="3">
        <v>45838</v>
      </c>
      <c r="U4291" s="3">
        <v>45845</v>
      </c>
      <c r="V4291" s="2">
        <v>0</v>
      </c>
      <c r="W4291" t="s">
        <v>44</v>
      </c>
      <c r="X4291" t="s">
        <v>44</v>
      </c>
      <c r="Y4291" t="s">
        <v>19133</v>
      </c>
      <c r="Z4291" t="s">
        <v>19134</v>
      </c>
      <c r="AA4291" t="s">
        <v>4529</v>
      </c>
      <c r="AB4291" t="s">
        <v>4530</v>
      </c>
      <c r="AC4291" t="s">
        <v>99</v>
      </c>
      <c r="AD4291" t="str">
        <f t="shared" si="66"/>
        <v>10-60</v>
      </c>
      <c r="AE4291" t="str">
        <f>VLOOKUP(AD4291,'Main_Sub Desc'!C:D,2,)</f>
        <v>LPC from invoicing</v>
      </c>
      <c r="AF4291" t="str">
        <f>VLOOKUP(VALUE(H4291),'Main_Sub Desc'!F:G,2,)</f>
        <v>Wtr Rev Late Payment</v>
      </c>
      <c r="AG4291">
        <f>IFERROR(VLOOKUP(VALUE(I4291),'PC Mapping'!A:F,6,),"")</f>
        <v>10469</v>
      </c>
      <c r="AH4291" s="13" t="str">
        <f>VLOOKUP(AG4291,'PC Mapping'!L:M,2,)</f>
        <v>Bolivar Water</v>
      </c>
    </row>
    <row r="4292" spans="1:34" x14ac:dyDescent="0.2">
      <c r="A4292" t="s">
        <v>19131</v>
      </c>
      <c r="B4292" t="s">
        <v>18838</v>
      </c>
      <c r="C4292" t="s">
        <v>4519</v>
      </c>
      <c r="D4292" t="s">
        <v>4520</v>
      </c>
      <c r="E4292" s="3">
        <v>45838</v>
      </c>
      <c r="F4292" t="s">
        <v>44</v>
      </c>
      <c r="G4292" t="s">
        <v>3742</v>
      </c>
      <c r="H4292" t="s">
        <v>3716</v>
      </c>
      <c r="I4292" t="s">
        <v>4534</v>
      </c>
      <c r="J4292" t="s">
        <v>4522</v>
      </c>
      <c r="K4292" s="2">
        <v>-15.09</v>
      </c>
      <c r="L4292" t="s">
        <v>44</v>
      </c>
      <c r="M4292" s="2">
        <v>-15.09</v>
      </c>
      <c r="N4292" t="s">
        <v>4523</v>
      </c>
      <c r="O4292" t="s">
        <v>4524</v>
      </c>
      <c r="P4292" t="s">
        <v>4978</v>
      </c>
      <c r="Q4292" t="s">
        <v>19135</v>
      </c>
      <c r="R4292" t="s">
        <v>44</v>
      </c>
      <c r="S4292" t="s">
        <v>7084</v>
      </c>
      <c r="T4292" s="3">
        <v>45838</v>
      </c>
      <c r="U4292" s="3">
        <v>45845</v>
      </c>
      <c r="V4292" s="2">
        <v>0</v>
      </c>
      <c r="W4292" t="s">
        <v>44</v>
      </c>
      <c r="X4292" t="s">
        <v>44</v>
      </c>
      <c r="Y4292" t="s">
        <v>19136</v>
      </c>
      <c r="Z4292" t="s">
        <v>19134</v>
      </c>
      <c r="AA4292" t="s">
        <v>4529</v>
      </c>
      <c r="AB4292" t="s">
        <v>4530</v>
      </c>
      <c r="AC4292" t="s">
        <v>99</v>
      </c>
      <c r="AD4292" t="str">
        <f t="shared" ref="AD4292:AD4355" si="67">CONCATENATE(VALUE(AA4292),"-",VALUE(AB4292))</f>
        <v>10-60</v>
      </c>
      <c r="AE4292" t="str">
        <f>VLOOKUP(AD4292,'Main_Sub Desc'!C:D,2,)</f>
        <v>LPC from invoicing</v>
      </c>
      <c r="AF4292" t="str">
        <f>VLOOKUP(VALUE(H4292),'Main_Sub Desc'!F:G,2,)</f>
        <v>Wst Rev Late Payment</v>
      </c>
      <c r="AG4292">
        <f>IFERROR(VLOOKUP(VALUE(I4292),'PC Mapping'!A:F,6,),"")</f>
        <v>10514</v>
      </c>
      <c r="AH4292" s="13" t="str">
        <f>VLOOKUP(AG4292,'PC Mapping'!L:M,2,)</f>
        <v>Bolivar Sewer</v>
      </c>
    </row>
    <row r="4293" spans="1:34" x14ac:dyDescent="0.2">
      <c r="A4293" t="s">
        <v>19137</v>
      </c>
      <c r="B4293" t="s">
        <v>18838</v>
      </c>
      <c r="C4293" t="s">
        <v>4519</v>
      </c>
      <c r="D4293" t="s">
        <v>4520</v>
      </c>
      <c r="E4293" s="3">
        <v>45838</v>
      </c>
      <c r="F4293" t="s">
        <v>44</v>
      </c>
      <c r="G4293" t="s">
        <v>3742</v>
      </c>
      <c r="H4293" t="s">
        <v>3722</v>
      </c>
      <c r="I4293" t="s">
        <v>4538</v>
      </c>
      <c r="J4293" t="s">
        <v>4522</v>
      </c>
      <c r="K4293" s="2">
        <v>-12.3</v>
      </c>
      <c r="L4293" t="s">
        <v>44</v>
      </c>
      <c r="M4293" s="2">
        <v>-12.3</v>
      </c>
      <c r="N4293" t="s">
        <v>4523</v>
      </c>
      <c r="O4293" t="s">
        <v>4524</v>
      </c>
      <c r="P4293" t="s">
        <v>4978</v>
      </c>
      <c r="Q4293" t="s">
        <v>19138</v>
      </c>
      <c r="R4293" t="s">
        <v>44</v>
      </c>
      <c r="S4293" t="s">
        <v>7084</v>
      </c>
      <c r="T4293" s="3">
        <v>45838</v>
      </c>
      <c r="U4293" s="3">
        <v>45845</v>
      </c>
      <c r="V4293" s="2">
        <v>0</v>
      </c>
      <c r="W4293" t="s">
        <v>44</v>
      </c>
      <c r="X4293" t="s">
        <v>44</v>
      </c>
      <c r="Y4293" t="s">
        <v>19139</v>
      </c>
      <c r="Z4293" t="s">
        <v>19140</v>
      </c>
      <c r="AA4293" t="s">
        <v>4529</v>
      </c>
      <c r="AB4293" t="s">
        <v>4530</v>
      </c>
      <c r="AC4293" t="s">
        <v>99</v>
      </c>
      <c r="AD4293" t="str">
        <f t="shared" si="67"/>
        <v>10-60</v>
      </c>
      <c r="AE4293" t="str">
        <f>VLOOKUP(AD4293,'Main_Sub Desc'!C:D,2,)</f>
        <v>LPC from invoicing</v>
      </c>
      <c r="AF4293" t="str">
        <f>VLOOKUP(VALUE(H4293),'Main_Sub Desc'!F:G,2,)</f>
        <v>Wtr Rev Late Payment</v>
      </c>
      <c r="AG4293">
        <f>IFERROR(VLOOKUP(VALUE(I4293),'PC Mapping'!A:F,6,),"")</f>
        <v>10469</v>
      </c>
      <c r="AH4293" s="13" t="str">
        <f>VLOOKUP(AG4293,'PC Mapping'!L:M,2,)</f>
        <v>Bolivar Water</v>
      </c>
    </row>
    <row r="4294" spans="1:34" x14ac:dyDescent="0.2">
      <c r="A4294" t="s">
        <v>19141</v>
      </c>
      <c r="B4294" t="s">
        <v>18838</v>
      </c>
      <c r="C4294" t="s">
        <v>4519</v>
      </c>
      <c r="D4294" t="s">
        <v>4520</v>
      </c>
      <c r="E4294" s="3">
        <v>45838</v>
      </c>
      <c r="F4294" t="s">
        <v>44</v>
      </c>
      <c r="G4294" t="s">
        <v>3742</v>
      </c>
      <c r="H4294" t="s">
        <v>3722</v>
      </c>
      <c r="I4294" t="s">
        <v>4538</v>
      </c>
      <c r="J4294" t="s">
        <v>4522</v>
      </c>
      <c r="K4294" s="2">
        <v>-34.1</v>
      </c>
      <c r="L4294" t="s">
        <v>44</v>
      </c>
      <c r="M4294" s="2">
        <v>-34.1</v>
      </c>
      <c r="N4294" t="s">
        <v>4523</v>
      </c>
      <c r="O4294" t="s">
        <v>4524</v>
      </c>
      <c r="P4294" t="s">
        <v>19142</v>
      </c>
      <c r="Q4294" t="s">
        <v>19143</v>
      </c>
      <c r="R4294" t="s">
        <v>44</v>
      </c>
      <c r="S4294" t="s">
        <v>7084</v>
      </c>
      <c r="T4294" s="3">
        <v>45838</v>
      </c>
      <c r="U4294" s="3">
        <v>45845</v>
      </c>
      <c r="V4294" s="2">
        <v>0</v>
      </c>
      <c r="W4294" t="s">
        <v>44</v>
      </c>
      <c r="X4294" t="s">
        <v>44</v>
      </c>
      <c r="Y4294" t="s">
        <v>19144</v>
      </c>
      <c r="Z4294" t="s">
        <v>19145</v>
      </c>
      <c r="AA4294" t="s">
        <v>4529</v>
      </c>
      <c r="AB4294" t="s">
        <v>4530</v>
      </c>
      <c r="AC4294" t="s">
        <v>99</v>
      </c>
      <c r="AD4294" t="str">
        <f t="shared" si="67"/>
        <v>10-60</v>
      </c>
      <c r="AE4294" t="str">
        <f>VLOOKUP(AD4294,'Main_Sub Desc'!C:D,2,)</f>
        <v>LPC from invoicing</v>
      </c>
      <c r="AF4294" t="str">
        <f>VLOOKUP(VALUE(H4294),'Main_Sub Desc'!F:G,2,)</f>
        <v>Wtr Rev Late Payment</v>
      </c>
      <c r="AG4294">
        <f>IFERROR(VLOOKUP(VALUE(I4294),'PC Mapping'!A:F,6,),"")</f>
        <v>10469</v>
      </c>
      <c r="AH4294" s="13" t="str">
        <f>VLOOKUP(AG4294,'PC Mapping'!L:M,2,)</f>
        <v>Bolivar Water</v>
      </c>
    </row>
    <row r="4295" spans="1:34" x14ac:dyDescent="0.2">
      <c r="A4295" t="s">
        <v>19146</v>
      </c>
      <c r="B4295" t="s">
        <v>18838</v>
      </c>
      <c r="C4295" t="s">
        <v>4519</v>
      </c>
      <c r="D4295" t="s">
        <v>4520</v>
      </c>
      <c r="E4295" s="3">
        <v>45838</v>
      </c>
      <c r="F4295" t="s">
        <v>44</v>
      </c>
      <c r="G4295" t="s">
        <v>3742</v>
      </c>
      <c r="H4295" t="s">
        <v>3722</v>
      </c>
      <c r="I4295" t="s">
        <v>4538</v>
      </c>
      <c r="J4295" t="s">
        <v>4522</v>
      </c>
      <c r="K4295" s="2">
        <v>-34.1</v>
      </c>
      <c r="L4295" t="s">
        <v>44</v>
      </c>
      <c r="M4295" s="2">
        <v>-34.1</v>
      </c>
      <c r="N4295" t="s">
        <v>4523</v>
      </c>
      <c r="O4295" t="s">
        <v>4524</v>
      </c>
      <c r="P4295" t="s">
        <v>19142</v>
      </c>
      <c r="Q4295" t="s">
        <v>19147</v>
      </c>
      <c r="R4295" t="s">
        <v>44</v>
      </c>
      <c r="S4295" t="s">
        <v>7084</v>
      </c>
      <c r="T4295" s="3">
        <v>45838</v>
      </c>
      <c r="U4295" s="3">
        <v>45845</v>
      </c>
      <c r="V4295" s="2">
        <v>0</v>
      </c>
      <c r="W4295" t="s">
        <v>44</v>
      </c>
      <c r="X4295" t="s">
        <v>44</v>
      </c>
      <c r="Y4295" t="s">
        <v>19144</v>
      </c>
      <c r="Z4295" t="s">
        <v>19145</v>
      </c>
      <c r="AA4295" t="s">
        <v>4529</v>
      </c>
      <c r="AB4295" t="s">
        <v>4530</v>
      </c>
      <c r="AC4295" t="s">
        <v>99</v>
      </c>
      <c r="AD4295" t="str">
        <f t="shared" si="67"/>
        <v>10-60</v>
      </c>
      <c r="AE4295" t="str">
        <f>VLOOKUP(AD4295,'Main_Sub Desc'!C:D,2,)</f>
        <v>LPC from invoicing</v>
      </c>
      <c r="AF4295" t="str">
        <f>VLOOKUP(VALUE(H4295),'Main_Sub Desc'!F:G,2,)</f>
        <v>Wtr Rev Late Payment</v>
      </c>
      <c r="AG4295">
        <f>IFERROR(VLOOKUP(VALUE(I4295),'PC Mapping'!A:F,6,),"")</f>
        <v>10469</v>
      </c>
      <c r="AH4295" s="13" t="str">
        <f>VLOOKUP(AG4295,'PC Mapping'!L:M,2,)</f>
        <v>Bolivar Water</v>
      </c>
    </row>
    <row r="4296" spans="1:34" x14ac:dyDescent="0.2">
      <c r="A4296" t="s">
        <v>19148</v>
      </c>
      <c r="B4296" t="s">
        <v>18838</v>
      </c>
      <c r="C4296" t="s">
        <v>4519</v>
      </c>
      <c r="D4296" t="s">
        <v>4520</v>
      </c>
      <c r="E4296" s="3">
        <v>45838</v>
      </c>
      <c r="F4296" t="s">
        <v>44</v>
      </c>
      <c r="G4296" t="s">
        <v>3742</v>
      </c>
      <c r="H4296" t="s">
        <v>3716</v>
      </c>
      <c r="I4296" t="s">
        <v>4534</v>
      </c>
      <c r="J4296" t="s">
        <v>4522</v>
      </c>
      <c r="K4296" s="2">
        <v>-7.61</v>
      </c>
      <c r="L4296" t="s">
        <v>44</v>
      </c>
      <c r="M4296" s="2">
        <v>-7.61</v>
      </c>
      <c r="N4296" t="s">
        <v>4523</v>
      </c>
      <c r="O4296" t="s">
        <v>4524</v>
      </c>
      <c r="P4296" t="s">
        <v>14271</v>
      </c>
      <c r="Q4296" t="s">
        <v>19149</v>
      </c>
      <c r="R4296" t="s">
        <v>44</v>
      </c>
      <c r="S4296" t="s">
        <v>7084</v>
      </c>
      <c r="T4296" s="3">
        <v>45838</v>
      </c>
      <c r="U4296" s="3">
        <v>45845</v>
      </c>
      <c r="V4296" s="2">
        <v>0</v>
      </c>
      <c r="W4296" t="s">
        <v>44</v>
      </c>
      <c r="X4296" t="s">
        <v>44</v>
      </c>
      <c r="Y4296" t="s">
        <v>19150</v>
      </c>
      <c r="Z4296" t="s">
        <v>19151</v>
      </c>
      <c r="AA4296" t="s">
        <v>4529</v>
      </c>
      <c r="AB4296" t="s">
        <v>4530</v>
      </c>
      <c r="AC4296" t="s">
        <v>99</v>
      </c>
      <c r="AD4296" t="str">
        <f t="shared" si="67"/>
        <v>10-60</v>
      </c>
      <c r="AE4296" t="str">
        <f>VLOOKUP(AD4296,'Main_Sub Desc'!C:D,2,)</f>
        <v>LPC from invoicing</v>
      </c>
      <c r="AF4296" t="str">
        <f>VLOOKUP(VALUE(H4296),'Main_Sub Desc'!F:G,2,)</f>
        <v>Wst Rev Late Payment</v>
      </c>
      <c r="AG4296">
        <f>IFERROR(VLOOKUP(VALUE(I4296),'PC Mapping'!A:F,6,),"")</f>
        <v>10514</v>
      </c>
      <c r="AH4296" s="13" t="str">
        <f>VLOOKUP(AG4296,'PC Mapping'!L:M,2,)</f>
        <v>Bolivar Sewer</v>
      </c>
    </row>
    <row r="4297" spans="1:34" x14ac:dyDescent="0.2">
      <c r="A4297" t="s">
        <v>19148</v>
      </c>
      <c r="B4297" t="s">
        <v>18838</v>
      </c>
      <c r="C4297" t="s">
        <v>4519</v>
      </c>
      <c r="D4297" t="s">
        <v>4520</v>
      </c>
      <c r="E4297" s="3">
        <v>45838</v>
      </c>
      <c r="F4297" t="s">
        <v>44</v>
      </c>
      <c r="G4297" t="s">
        <v>3742</v>
      </c>
      <c r="H4297" t="s">
        <v>3722</v>
      </c>
      <c r="I4297" t="s">
        <v>4538</v>
      </c>
      <c r="J4297" t="s">
        <v>4522</v>
      </c>
      <c r="K4297" s="2">
        <v>-5.31</v>
      </c>
      <c r="L4297" t="s">
        <v>44</v>
      </c>
      <c r="M4297" s="2">
        <v>-5.31</v>
      </c>
      <c r="N4297" t="s">
        <v>4523</v>
      </c>
      <c r="O4297" t="s">
        <v>4524</v>
      </c>
      <c r="P4297" t="s">
        <v>14271</v>
      </c>
      <c r="Q4297" t="s">
        <v>19152</v>
      </c>
      <c r="R4297" t="s">
        <v>44</v>
      </c>
      <c r="S4297" t="s">
        <v>7084</v>
      </c>
      <c r="T4297" s="3">
        <v>45838</v>
      </c>
      <c r="U4297" s="3">
        <v>45845</v>
      </c>
      <c r="V4297" s="2">
        <v>0</v>
      </c>
      <c r="W4297" t="s">
        <v>44</v>
      </c>
      <c r="X4297" t="s">
        <v>44</v>
      </c>
      <c r="Y4297" t="s">
        <v>19153</v>
      </c>
      <c r="Z4297" t="s">
        <v>19151</v>
      </c>
      <c r="AA4297" t="s">
        <v>4529</v>
      </c>
      <c r="AB4297" t="s">
        <v>4530</v>
      </c>
      <c r="AC4297" t="s">
        <v>99</v>
      </c>
      <c r="AD4297" t="str">
        <f t="shared" si="67"/>
        <v>10-60</v>
      </c>
      <c r="AE4297" t="str">
        <f>VLOOKUP(AD4297,'Main_Sub Desc'!C:D,2,)</f>
        <v>LPC from invoicing</v>
      </c>
      <c r="AF4297" t="str">
        <f>VLOOKUP(VALUE(H4297),'Main_Sub Desc'!F:G,2,)</f>
        <v>Wtr Rev Late Payment</v>
      </c>
      <c r="AG4297">
        <f>IFERROR(VLOOKUP(VALUE(I4297),'PC Mapping'!A:F,6,),"")</f>
        <v>10469</v>
      </c>
      <c r="AH4297" s="13" t="str">
        <f>VLOOKUP(AG4297,'PC Mapping'!L:M,2,)</f>
        <v>Bolivar Water</v>
      </c>
    </row>
    <row r="4298" spans="1:34" x14ac:dyDescent="0.2">
      <c r="A4298" t="s">
        <v>19154</v>
      </c>
      <c r="B4298" t="s">
        <v>18838</v>
      </c>
      <c r="C4298" t="s">
        <v>4519</v>
      </c>
      <c r="D4298" t="s">
        <v>4520</v>
      </c>
      <c r="E4298" s="3">
        <v>45838</v>
      </c>
      <c r="F4298" t="s">
        <v>44</v>
      </c>
      <c r="G4298" t="s">
        <v>3742</v>
      </c>
      <c r="H4298" t="s">
        <v>3722</v>
      </c>
      <c r="I4298" t="s">
        <v>4538</v>
      </c>
      <c r="J4298" t="s">
        <v>4522</v>
      </c>
      <c r="K4298" s="2">
        <v>-5</v>
      </c>
      <c r="L4298" t="s">
        <v>44</v>
      </c>
      <c r="M4298" s="2">
        <v>-5</v>
      </c>
      <c r="N4298" t="s">
        <v>4523</v>
      </c>
      <c r="O4298" t="s">
        <v>4524</v>
      </c>
      <c r="P4298" t="s">
        <v>14271</v>
      </c>
      <c r="Q4298" t="s">
        <v>19155</v>
      </c>
      <c r="R4298" t="s">
        <v>44</v>
      </c>
      <c r="S4298" t="s">
        <v>7084</v>
      </c>
      <c r="T4298" s="3">
        <v>45838</v>
      </c>
      <c r="U4298" s="3">
        <v>45845</v>
      </c>
      <c r="V4298" s="2">
        <v>0</v>
      </c>
      <c r="W4298" t="s">
        <v>44</v>
      </c>
      <c r="X4298" t="s">
        <v>44</v>
      </c>
      <c r="Y4298" t="s">
        <v>19156</v>
      </c>
      <c r="Z4298" t="s">
        <v>19157</v>
      </c>
      <c r="AA4298" t="s">
        <v>4529</v>
      </c>
      <c r="AB4298" t="s">
        <v>4530</v>
      </c>
      <c r="AC4298" t="s">
        <v>99</v>
      </c>
      <c r="AD4298" t="str">
        <f t="shared" si="67"/>
        <v>10-60</v>
      </c>
      <c r="AE4298" t="str">
        <f>VLOOKUP(AD4298,'Main_Sub Desc'!C:D,2,)</f>
        <v>LPC from invoicing</v>
      </c>
      <c r="AF4298" t="str">
        <f>VLOOKUP(VALUE(H4298),'Main_Sub Desc'!F:G,2,)</f>
        <v>Wtr Rev Late Payment</v>
      </c>
      <c r="AG4298">
        <f>IFERROR(VLOOKUP(VALUE(I4298),'PC Mapping'!A:F,6,),"")</f>
        <v>10469</v>
      </c>
      <c r="AH4298" s="13" t="str">
        <f>VLOOKUP(AG4298,'PC Mapping'!L:M,2,)</f>
        <v>Bolivar Water</v>
      </c>
    </row>
    <row r="4299" spans="1:34" x14ac:dyDescent="0.2">
      <c r="A4299" t="s">
        <v>19154</v>
      </c>
      <c r="B4299" t="s">
        <v>18838</v>
      </c>
      <c r="C4299" t="s">
        <v>4519</v>
      </c>
      <c r="D4299" t="s">
        <v>4520</v>
      </c>
      <c r="E4299" s="3">
        <v>45838</v>
      </c>
      <c r="F4299" t="s">
        <v>44</v>
      </c>
      <c r="G4299" t="s">
        <v>3742</v>
      </c>
      <c r="H4299" t="s">
        <v>3716</v>
      </c>
      <c r="I4299" t="s">
        <v>4534</v>
      </c>
      <c r="J4299" t="s">
        <v>4522</v>
      </c>
      <c r="K4299" s="2">
        <v>-7.61</v>
      </c>
      <c r="L4299" t="s">
        <v>44</v>
      </c>
      <c r="M4299" s="2">
        <v>-7.61</v>
      </c>
      <c r="N4299" t="s">
        <v>4523</v>
      </c>
      <c r="O4299" t="s">
        <v>4524</v>
      </c>
      <c r="P4299" t="s">
        <v>14271</v>
      </c>
      <c r="Q4299" t="s">
        <v>19158</v>
      </c>
      <c r="R4299" t="s">
        <v>44</v>
      </c>
      <c r="S4299" t="s">
        <v>7084</v>
      </c>
      <c r="T4299" s="3">
        <v>45838</v>
      </c>
      <c r="U4299" s="3">
        <v>45845</v>
      </c>
      <c r="V4299" s="2">
        <v>0</v>
      </c>
      <c r="W4299" t="s">
        <v>44</v>
      </c>
      <c r="X4299" t="s">
        <v>44</v>
      </c>
      <c r="Y4299" t="s">
        <v>19159</v>
      </c>
      <c r="Z4299" t="s">
        <v>19157</v>
      </c>
      <c r="AA4299" t="s">
        <v>4529</v>
      </c>
      <c r="AB4299" t="s">
        <v>4530</v>
      </c>
      <c r="AC4299" t="s">
        <v>99</v>
      </c>
      <c r="AD4299" t="str">
        <f t="shared" si="67"/>
        <v>10-60</v>
      </c>
      <c r="AE4299" t="str">
        <f>VLOOKUP(AD4299,'Main_Sub Desc'!C:D,2,)</f>
        <v>LPC from invoicing</v>
      </c>
      <c r="AF4299" t="str">
        <f>VLOOKUP(VALUE(H4299),'Main_Sub Desc'!F:G,2,)</f>
        <v>Wst Rev Late Payment</v>
      </c>
      <c r="AG4299">
        <f>IFERROR(VLOOKUP(VALUE(I4299),'PC Mapping'!A:F,6,),"")</f>
        <v>10514</v>
      </c>
      <c r="AH4299" s="13" t="str">
        <f>VLOOKUP(AG4299,'PC Mapping'!L:M,2,)</f>
        <v>Bolivar Sewer</v>
      </c>
    </row>
    <row r="4300" spans="1:34" x14ac:dyDescent="0.2">
      <c r="A4300" t="s">
        <v>19160</v>
      </c>
      <c r="B4300" t="s">
        <v>18838</v>
      </c>
      <c r="C4300" t="s">
        <v>4519</v>
      </c>
      <c r="D4300" t="s">
        <v>4520</v>
      </c>
      <c r="E4300" s="3">
        <v>45838</v>
      </c>
      <c r="F4300" t="s">
        <v>44</v>
      </c>
      <c r="G4300" t="s">
        <v>3742</v>
      </c>
      <c r="H4300" t="s">
        <v>3722</v>
      </c>
      <c r="I4300" t="s">
        <v>4538</v>
      </c>
      <c r="J4300" t="s">
        <v>4522</v>
      </c>
      <c r="K4300" s="2">
        <v>-5</v>
      </c>
      <c r="L4300" t="s">
        <v>44</v>
      </c>
      <c r="M4300" s="2">
        <v>-5</v>
      </c>
      <c r="N4300" t="s">
        <v>4523</v>
      </c>
      <c r="O4300" t="s">
        <v>4524</v>
      </c>
      <c r="P4300" t="s">
        <v>19161</v>
      </c>
      <c r="Q4300" t="s">
        <v>19162</v>
      </c>
      <c r="R4300" t="s">
        <v>44</v>
      </c>
      <c r="S4300" t="s">
        <v>7084</v>
      </c>
      <c r="T4300" s="3">
        <v>45838</v>
      </c>
      <c r="U4300" s="3">
        <v>45845</v>
      </c>
      <c r="V4300" s="2">
        <v>0</v>
      </c>
      <c r="W4300" t="s">
        <v>44</v>
      </c>
      <c r="X4300" t="s">
        <v>44</v>
      </c>
      <c r="Y4300" t="s">
        <v>19163</v>
      </c>
      <c r="Z4300" t="s">
        <v>19164</v>
      </c>
      <c r="AA4300" t="s">
        <v>4529</v>
      </c>
      <c r="AB4300" t="s">
        <v>4530</v>
      </c>
      <c r="AC4300" t="s">
        <v>89</v>
      </c>
      <c r="AD4300" t="str">
        <f t="shared" si="67"/>
        <v>10-60</v>
      </c>
      <c r="AE4300" t="str">
        <f>VLOOKUP(AD4300,'Main_Sub Desc'!C:D,2,)</f>
        <v>LPC from invoicing</v>
      </c>
      <c r="AF4300" t="str">
        <f>VLOOKUP(VALUE(H4300),'Main_Sub Desc'!F:G,2,)</f>
        <v>Wtr Rev Late Payment</v>
      </c>
      <c r="AG4300">
        <f>IFERROR(VLOOKUP(VALUE(I4300),'PC Mapping'!A:F,6,),"")</f>
        <v>10469</v>
      </c>
      <c r="AH4300" s="13" t="str">
        <f>VLOOKUP(AG4300,'PC Mapping'!L:M,2,)</f>
        <v>Bolivar Water</v>
      </c>
    </row>
    <row r="4301" spans="1:34" x14ac:dyDescent="0.2">
      <c r="A4301" t="s">
        <v>19160</v>
      </c>
      <c r="B4301" t="s">
        <v>18838</v>
      </c>
      <c r="C4301" t="s">
        <v>4519</v>
      </c>
      <c r="D4301" t="s">
        <v>4520</v>
      </c>
      <c r="E4301" s="3">
        <v>45838</v>
      </c>
      <c r="F4301" t="s">
        <v>44</v>
      </c>
      <c r="G4301" t="s">
        <v>3742</v>
      </c>
      <c r="H4301" t="s">
        <v>3716</v>
      </c>
      <c r="I4301" t="s">
        <v>4534</v>
      </c>
      <c r="J4301" t="s">
        <v>4522</v>
      </c>
      <c r="K4301" s="2">
        <v>-5</v>
      </c>
      <c r="L4301" t="s">
        <v>44</v>
      </c>
      <c r="M4301" s="2">
        <v>-5</v>
      </c>
      <c r="N4301" t="s">
        <v>4523</v>
      </c>
      <c r="O4301" t="s">
        <v>4524</v>
      </c>
      <c r="P4301" t="s">
        <v>19161</v>
      </c>
      <c r="Q4301" t="s">
        <v>19165</v>
      </c>
      <c r="R4301" t="s">
        <v>44</v>
      </c>
      <c r="S4301" t="s">
        <v>7084</v>
      </c>
      <c r="T4301" s="3">
        <v>45838</v>
      </c>
      <c r="U4301" s="3">
        <v>45845</v>
      </c>
      <c r="V4301" s="2">
        <v>0</v>
      </c>
      <c r="W4301" t="s">
        <v>44</v>
      </c>
      <c r="X4301" t="s">
        <v>44</v>
      </c>
      <c r="Y4301" t="s">
        <v>19166</v>
      </c>
      <c r="Z4301" t="s">
        <v>19164</v>
      </c>
      <c r="AA4301" t="s">
        <v>4529</v>
      </c>
      <c r="AB4301" t="s">
        <v>4530</v>
      </c>
      <c r="AC4301" t="s">
        <v>89</v>
      </c>
      <c r="AD4301" t="str">
        <f t="shared" si="67"/>
        <v>10-60</v>
      </c>
      <c r="AE4301" t="str">
        <f>VLOOKUP(AD4301,'Main_Sub Desc'!C:D,2,)</f>
        <v>LPC from invoicing</v>
      </c>
      <c r="AF4301" t="str">
        <f>VLOOKUP(VALUE(H4301),'Main_Sub Desc'!F:G,2,)</f>
        <v>Wst Rev Late Payment</v>
      </c>
      <c r="AG4301">
        <f>IFERROR(VLOOKUP(VALUE(I4301),'PC Mapping'!A:F,6,),"")</f>
        <v>10514</v>
      </c>
      <c r="AH4301" s="13" t="str">
        <f>VLOOKUP(AG4301,'PC Mapping'!L:M,2,)</f>
        <v>Bolivar Sewer</v>
      </c>
    </row>
    <row r="4302" spans="1:34" x14ac:dyDescent="0.2">
      <c r="A4302" t="s">
        <v>19167</v>
      </c>
      <c r="B4302" t="s">
        <v>18838</v>
      </c>
      <c r="C4302" t="s">
        <v>4519</v>
      </c>
      <c r="D4302" t="s">
        <v>4520</v>
      </c>
      <c r="E4302" s="3">
        <v>45838</v>
      </c>
      <c r="F4302" t="s">
        <v>44</v>
      </c>
      <c r="G4302" t="s">
        <v>3742</v>
      </c>
      <c r="H4302" t="s">
        <v>3716</v>
      </c>
      <c r="I4302" t="s">
        <v>4534</v>
      </c>
      <c r="J4302" t="s">
        <v>4522</v>
      </c>
      <c r="K4302" s="2">
        <v>-5</v>
      </c>
      <c r="L4302" t="s">
        <v>44</v>
      </c>
      <c r="M4302" s="2">
        <v>-5</v>
      </c>
      <c r="N4302" t="s">
        <v>4523</v>
      </c>
      <c r="O4302" t="s">
        <v>4524</v>
      </c>
      <c r="P4302" t="s">
        <v>19168</v>
      </c>
      <c r="Q4302" t="s">
        <v>19169</v>
      </c>
      <c r="R4302" t="s">
        <v>44</v>
      </c>
      <c r="S4302" t="s">
        <v>7084</v>
      </c>
      <c r="T4302" s="3">
        <v>45838</v>
      </c>
      <c r="U4302" s="3">
        <v>45845</v>
      </c>
      <c r="V4302" s="2">
        <v>0</v>
      </c>
      <c r="W4302" t="s">
        <v>44</v>
      </c>
      <c r="X4302" t="s">
        <v>44</v>
      </c>
      <c r="Y4302" t="s">
        <v>19170</v>
      </c>
      <c r="Z4302" t="s">
        <v>739</v>
      </c>
      <c r="AA4302" t="s">
        <v>4529</v>
      </c>
      <c r="AB4302" t="s">
        <v>4530</v>
      </c>
      <c r="AC4302" t="s">
        <v>89</v>
      </c>
      <c r="AD4302" t="str">
        <f t="shared" si="67"/>
        <v>10-60</v>
      </c>
      <c r="AE4302" t="str">
        <f>VLOOKUP(AD4302,'Main_Sub Desc'!C:D,2,)</f>
        <v>LPC from invoicing</v>
      </c>
      <c r="AF4302" t="str">
        <f>VLOOKUP(VALUE(H4302),'Main_Sub Desc'!F:G,2,)</f>
        <v>Wst Rev Late Payment</v>
      </c>
      <c r="AG4302">
        <f>IFERROR(VLOOKUP(VALUE(I4302),'PC Mapping'!A:F,6,),"")</f>
        <v>10514</v>
      </c>
      <c r="AH4302" s="13" t="str">
        <f>VLOOKUP(AG4302,'PC Mapping'!L:M,2,)</f>
        <v>Bolivar Sewer</v>
      </c>
    </row>
    <row r="4303" spans="1:34" x14ac:dyDescent="0.2">
      <c r="A4303" t="s">
        <v>19167</v>
      </c>
      <c r="B4303" t="s">
        <v>18838</v>
      </c>
      <c r="C4303" t="s">
        <v>4519</v>
      </c>
      <c r="D4303" t="s">
        <v>4520</v>
      </c>
      <c r="E4303" s="3">
        <v>45838</v>
      </c>
      <c r="F4303" t="s">
        <v>44</v>
      </c>
      <c r="G4303" t="s">
        <v>3742</v>
      </c>
      <c r="H4303" t="s">
        <v>3722</v>
      </c>
      <c r="I4303" t="s">
        <v>4538</v>
      </c>
      <c r="J4303" t="s">
        <v>4522</v>
      </c>
      <c r="K4303" s="2">
        <v>-5</v>
      </c>
      <c r="L4303" t="s">
        <v>44</v>
      </c>
      <c r="M4303" s="2">
        <v>-5</v>
      </c>
      <c r="N4303" t="s">
        <v>4523</v>
      </c>
      <c r="O4303" t="s">
        <v>4524</v>
      </c>
      <c r="P4303" t="s">
        <v>19168</v>
      </c>
      <c r="Q4303" t="s">
        <v>19171</v>
      </c>
      <c r="R4303" t="s">
        <v>44</v>
      </c>
      <c r="S4303" t="s">
        <v>7084</v>
      </c>
      <c r="T4303" s="3">
        <v>45838</v>
      </c>
      <c r="U4303" s="3">
        <v>45845</v>
      </c>
      <c r="V4303" s="2">
        <v>0</v>
      </c>
      <c r="W4303" t="s">
        <v>44</v>
      </c>
      <c r="X4303" t="s">
        <v>44</v>
      </c>
      <c r="Y4303" t="s">
        <v>19172</v>
      </c>
      <c r="Z4303" t="s">
        <v>739</v>
      </c>
      <c r="AA4303" t="s">
        <v>4529</v>
      </c>
      <c r="AB4303" t="s">
        <v>4530</v>
      </c>
      <c r="AC4303" t="s">
        <v>89</v>
      </c>
      <c r="AD4303" t="str">
        <f t="shared" si="67"/>
        <v>10-60</v>
      </c>
      <c r="AE4303" t="str">
        <f>VLOOKUP(AD4303,'Main_Sub Desc'!C:D,2,)</f>
        <v>LPC from invoicing</v>
      </c>
      <c r="AF4303" t="str">
        <f>VLOOKUP(VALUE(H4303),'Main_Sub Desc'!F:G,2,)</f>
        <v>Wtr Rev Late Payment</v>
      </c>
      <c r="AG4303">
        <f>IFERROR(VLOOKUP(VALUE(I4303),'PC Mapping'!A:F,6,),"")</f>
        <v>10469</v>
      </c>
      <c r="AH4303" s="13" t="str">
        <f>VLOOKUP(AG4303,'PC Mapping'!L:M,2,)</f>
        <v>Bolivar Water</v>
      </c>
    </row>
    <row r="4304" spans="1:34" x14ac:dyDescent="0.2">
      <c r="A4304" t="s">
        <v>19173</v>
      </c>
      <c r="B4304" t="s">
        <v>18838</v>
      </c>
      <c r="C4304" t="s">
        <v>4519</v>
      </c>
      <c r="D4304" t="s">
        <v>4520</v>
      </c>
      <c r="E4304" s="3">
        <v>45838</v>
      </c>
      <c r="F4304" t="s">
        <v>44</v>
      </c>
      <c r="G4304" t="s">
        <v>3742</v>
      </c>
      <c r="H4304" t="s">
        <v>3716</v>
      </c>
      <c r="I4304" t="s">
        <v>4534</v>
      </c>
      <c r="J4304" t="s">
        <v>4522</v>
      </c>
      <c r="K4304" s="2">
        <v>-5</v>
      </c>
      <c r="L4304" t="s">
        <v>44</v>
      </c>
      <c r="M4304" s="2">
        <v>-5</v>
      </c>
      <c r="N4304" t="s">
        <v>4523</v>
      </c>
      <c r="O4304" t="s">
        <v>4524</v>
      </c>
      <c r="P4304" t="s">
        <v>5004</v>
      </c>
      <c r="Q4304" t="s">
        <v>19174</v>
      </c>
      <c r="R4304" t="s">
        <v>44</v>
      </c>
      <c r="S4304" t="s">
        <v>7084</v>
      </c>
      <c r="T4304" s="3">
        <v>45838</v>
      </c>
      <c r="U4304" s="3">
        <v>45845</v>
      </c>
      <c r="V4304" s="2">
        <v>0</v>
      </c>
      <c r="W4304" t="s">
        <v>44</v>
      </c>
      <c r="X4304" t="s">
        <v>44</v>
      </c>
      <c r="Y4304" t="s">
        <v>19175</v>
      </c>
      <c r="Z4304" t="s">
        <v>255</v>
      </c>
      <c r="AA4304" t="s">
        <v>4529</v>
      </c>
      <c r="AB4304" t="s">
        <v>4530</v>
      </c>
      <c r="AC4304" t="s">
        <v>89</v>
      </c>
      <c r="AD4304" t="str">
        <f t="shared" si="67"/>
        <v>10-60</v>
      </c>
      <c r="AE4304" t="str">
        <f>VLOOKUP(AD4304,'Main_Sub Desc'!C:D,2,)</f>
        <v>LPC from invoicing</v>
      </c>
      <c r="AF4304" t="str">
        <f>VLOOKUP(VALUE(H4304),'Main_Sub Desc'!F:G,2,)</f>
        <v>Wst Rev Late Payment</v>
      </c>
      <c r="AG4304">
        <f>IFERROR(VLOOKUP(VALUE(I4304),'PC Mapping'!A:F,6,),"")</f>
        <v>10514</v>
      </c>
      <c r="AH4304" s="13" t="str">
        <f>VLOOKUP(AG4304,'PC Mapping'!L:M,2,)</f>
        <v>Bolivar Sewer</v>
      </c>
    </row>
    <row r="4305" spans="1:34" x14ac:dyDescent="0.2">
      <c r="A4305" t="s">
        <v>19173</v>
      </c>
      <c r="B4305" t="s">
        <v>18838</v>
      </c>
      <c r="C4305" t="s">
        <v>4519</v>
      </c>
      <c r="D4305" t="s">
        <v>4520</v>
      </c>
      <c r="E4305" s="3">
        <v>45838</v>
      </c>
      <c r="F4305" t="s">
        <v>44</v>
      </c>
      <c r="G4305" t="s">
        <v>3742</v>
      </c>
      <c r="H4305" t="s">
        <v>3722</v>
      </c>
      <c r="I4305" t="s">
        <v>4538</v>
      </c>
      <c r="J4305" t="s">
        <v>4522</v>
      </c>
      <c r="K4305" s="2">
        <v>-5</v>
      </c>
      <c r="L4305" t="s">
        <v>44</v>
      </c>
      <c r="M4305" s="2">
        <v>-5</v>
      </c>
      <c r="N4305" t="s">
        <v>4523</v>
      </c>
      <c r="O4305" t="s">
        <v>4524</v>
      </c>
      <c r="P4305" t="s">
        <v>5004</v>
      </c>
      <c r="Q4305" t="s">
        <v>19176</v>
      </c>
      <c r="R4305" t="s">
        <v>44</v>
      </c>
      <c r="S4305" t="s">
        <v>7084</v>
      </c>
      <c r="T4305" s="3">
        <v>45838</v>
      </c>
      <c r="U4305" s="3">
        <v>45845</v>
      </c>
      <c r="V4305" s="2">
        <v>0</v>
      </c>
      <c r="W4305" t="s">
        <v>44</v>
      </c>
      <c r="X4305" t="s">
        <v>44</v>
      </c>
      <c r="Y4305" t="s">
        <v>19177</v>
      </c>
      <c r="Z4305" t="s">
        <v>255</v>
      </c>
      <c r="AA4305" t="s">
        <v>4529</v>
      </c>
      <c r="AB4305" t="s">
        <v>4530</v>
      </c>
      <c r="AC4305" t="s">
        <v>89</v>
      </c>
      <c r="AD4305" t="str">
        <f t="shared" si="67"/>
        <v>10-60</v>
      </c>
      <c r="AE4305" t="str">
        <f>VLOOKUP(AD4305,'Main_Sub Desc'!C:D,2,)</f>
        <v>LPC from invoicing</v>
      </c>
      <c r="AF4305" t="str">
        <f>VLOOKUP(VALUE(H4305),'Main_Sub Desc'!F:G,2,)</f>
        <v>Wtr Rev Late Payment</v>
      </c>
      <c r="AG4305">
        <f>IFERROR(VLOOKUP(VALUE(I4305),'PC Mapping'!A:F,6,),"")</f>
        <v>10469</v>
      </c>
      <c r="AH4305" s="13" t="str">
        <f>VLOOKUP(AG4305,'PC Mapping'!L:M,2,)</f>
        <v>Bolivar Water</v>
      </c>
    </row>
    <row r="4306" spans="1:34" x14ac:dyDescent="0.2">
      <c r="A4306" t="s">
        <v>19178</v>
      </c>
      <c r="B4306" t="s">
        <v>18838</v>
      </c>
      <c r="C4306" t="s">
        <v>4519</v>
      </c>
      <c r="D4306" t="s">
        <v>4520</v>
      </c>
      <c r="E4306" s="3">
        <v>45838</v>
      </c>
      <c r="F4306" t="s">
        <v>44</v>
      </c>
      <c r="G4306" t="s">
        <v>3742</v>
      </c>
      <c r="H4306" t="s">
        <v>3722</v>
      </c>
      <c r="I4306" t="s">
        <v>3752</v>
      </c>
      <c r="J4306" t="s">
        <v>4522</v>
      </c>
      <c r="K4306" s="2">
        <v>-27.72</v>
      </c>
      <c r="L4306" t="s">
        <v>44</v>
      </c>
      <c r="M4306" s="2">
        <v>-27.72</v>
      </c>
      <c r="N4306" t="s">
        <v>4523</v>
      </c>
      <c r="O4306" t="s">
        <v>4524</v>
      </c>
      <c r="P4306" t="s">
        <v>19179</v>
      </c>
      <c r="Q4306" t="s">
        <v>19180</v>
      </c>
      <c r="R4306" t="s">
        <v>44</v>
      </c>
      <c r="S4306" t="s">
        <v>7084</v>
      </c>
      <c r="T4306" s="3">
        <v>45838</v>
      </c>
      <c r="U4306" s="3">
        <v>45845</v>
      </c>
      <c r="V4306" s="2">
        <v>0</v>
      </c>
      <c r="W4306" t="s">
        <v>44</v>
      </c>
      <c r="X4306" t="s">
        <v>44</v>
      </c>
      <c r="Y4306" t="s">
        <v>19181</v>
      </c>
      <c r="Z4306" t="s">
        <v>1919</v>
      </c>
      <c r="AA4306" t="s">
        <v>4529</v>
      </c>
      <c r="AB4306" t="s">
        <v>4530</v>
      </c>
      <c r="AC4306" t="s">
        <v>89</v>
      </c>
      <c r="AD4306" t="str">
        <f t="shared" si="67"/>
        <v>10-60</v>
      </c>
      <c r="AE4306" t="str">
        <f>VLOOKUP(AD4306,'Main_Sub Desc'!C:D,2,)</f>
        <v>LPC from invoicing</v>
      </c>
      <c r="AF4306" t="str">
        <f>VLOOKUP(VALUE(H4306),'Main_Sub Desc'!F:G,2,)</f>
        <v>Wtr Rev Late Payment</v>
      </c>
      <c r="AG4306">
        <f>IFERROR(VLOOKUP(VALUE(I4306),'PC Mapping'!A:F,6,),"")</f>
        <v>10719</v>
      </c>
      <c r="AH4306" s="13" t="str">
        <f>VLOOKUP(AG4306,'PC Mapping'!L:M,2,)</f>
        <v>All Other Water</v>
      </c>
    </row>
    <row r="4307" spans="1:34" x14ac:dyDescent="0.2">
      <c r="A4307" t="s">
        <v>19182</v>
      </c>
      <c r="B4307" t="s">
        <v>18838</v>
      </c>
      <c r="C4307" t="s">
        <v>4519</v>
      </c>
      <c r="D4307" t="s">
        <v>4520</v>
      </c>
      <c r="E4307" s="3">
        <v>45838</v>
      </c>
      <c r="F4307" t="s">
        <v>44</v>
      </c>
      <c r="G4307" t="s">
        <v>3742</v>
      </c>
      <c r="H4307" t="s">
        <v>3722</v>
      </c>
      <c r="I4307" t="s">
        <v>4538</v>
      </c>
      <c r="J4307" t="s">
        <v>4522</v>
      </c>
      <c r="K4307" s="2">
        <v>-5</v>
      </c>
      <c r="L4307" t="s">
        <v>44</v>
      </c>
      <c r="M4307" s="2">
        <v>-5</v>
      </c>
      <c r="N4307" t="s">
        <v>4523</v>
      </c>
      <c r="O4307" t="s">
        <v>4524</v>
      </c>
      <c r="P4307" t="s">
        <v>19183</v>
      </c>
      <c r="Q4307" t="s">
        <v>19184</v>
      </c>
      <c r="R4307" t="s">
        <v>44</v>
      </c>
      <c r="S4307" t="s">
        <v>7084</v>
      </c>
      <c r="T4307" s="3">
        <v>45838</v>
      </c>
      <c r="U4307" s="3">
        <v>45845</v>
      </c>
      <c r="V4307" s="2">
        <v>0</v>
      </c>
      <c r="W4307" t="s">
        <v>44</v>
      </c>
      <c r="X4307" t="s">
        <v>44</v>
      </c>
      <c r="Y4307" t="s">
        <v>19185</v>
      </c>
      <c r="Z4307" t="s">
        <v>792</v>
      </c>
      <c r="AA4307" t="s">
        <v>4529</v>
      </c>
      <c r="AB4307" t="s">
        <v>4530</v>
      </c>
      <c r="AC4307" t="s">
        <v>89</v>
      </c>
      <c r="AD4307" t="str">
        <f t="shared" si="67"/>
        <v>10-60</v>
      </c>
      <c r="AE4307" t="str">
        <f>VLOOKUP(AD4307,'Main_Sub Desc'!C:D,2,)</f>
        <v>LPC from invoicing</v>
      </c>
      <c r="AF4307" t="str">
        <f>VLOOKUP(VALUE(H4307),'Main_Sub Desc'!F:G,2,)</f>
        <v>Wtr Rev Late Payment</v>
      </c>
      <c r="AG4307">
        <f>IFERROR(VLOOKUP(VALUE(I4307),'PC Mapping'!A:F,6,),"")</f>
        <v>10469</v>
      </c>
      <c r="AH4307" s="13" t="str">
        <f>VLOOKUP(AG4307,'PC Mapping'!L:M,2,)</f>
        <v>Bolivar Water</v>
      </c>
    </row>
    <row r="4308" spans="1:34" x14ac:dyDescent="0.2">
      <c r="A4308" t="s">
        <v>19182</v>
      </c>
      <c r="B4308" t="s">
        <v>18838</v>
      </c>
      <c r="C4308" t="s">
        <v>4519</v>
      </c>
      <c r="D4308" t="s">
        <v>4520</v>
      </c>
      <c r="E4308" s="3">
        <v>45838</v>
      </c>
      <c r="F4308" t="s">
        <v>44</v>
      </c>
      <c r="G4308" t="s">
        <v>3742</v>
      </c>
      <c r="H4308" t="s">
        <v>3716</v>
      </c>
      <c r="I4308" t="s">
        <v>4534</v>
      </c>
      <c r="J4308" t="s">
        <v>4522</v>
      </c>
      <c r="K4308" s="2">
        <v>-5</v>
      </c>
      <c r="L4308" t="s">
        <v>44</v>
      </c>
      <c r="M4308" s="2">
        <v>-5</v>
      </c>
      <c r="N4308" t="s">
        <v>4523</v>
      </c>
      <c r="O4308" t="s">
        <v>4524</v>
      </c>
      <c r="P4308" t="s">
        <v>19183</v>
      </c>
      <c r="Q4308" t="s">
        <v>19186</v>
      </c>
      <c r="R4308" t="s">
        <v>44</v>
      </c>
      <c r="S4308" t="s">
        <v>7084</v>
      </c>
      <c r="T4308" s="3">
        <v>45838</v>
      </c>
      <c r="U4308" s="3">
        <v>45845</v>
      </c>
      <c r="V4308" s="2">
        <v>0</v>
      </c>
      <c r="W4308" t="s">
        <v>44</v>
      </c>
      <c r="X4308" t="s">
        <v>44</v>
      </c>
      <c r="Y4308" t="s">
        <v>19187</v>
      </c>
      <c r="Z4308" t="s">
        <v>792</v>
      </c>
      <c r="AA4308" t="s">
        <v>4529</v>
      </c>
      <c r="AB4308" t="s">
        <v>4530</v>
      </c>
      <c r="AC4308" t="s">
        <v>89</v>
      </c>
      <c r="AD4308" t="str">
        <f t="shared" si="67"/>
        <v>10-60</v>
      </c>
      <c r="AE4308" t="str">
        <f>VLOOKUP(AD4308,'Main_Sub Desc'!C:D,2,)</f>
        <v>LPC from invoicing</v>
      </c>
      <c r="AF4308" t="str">
        <f>VLOOKUP(VALUE(H4308),'Main_Sub Desc'!F:G,2,)</f>
        <v>Wst Rev Late Payment</v>
      </c>
      <c r="AG4308">
        <f>IFERROR(VLOOKUP(VALUE(I4308),'PC Mapping'!A:F,6,),"")</f>
        <v>10514</v>
      </c>
      <c r="AH4308" s="13" t="str">
        <f>VLOOKUP(AG4308,'PC Mapping'!L:M,2,)</f>
        <v>Bolivar Sewer</v>
      </c>
    </row>
    <row r="4309" spans="1:34" x14ac:dyDescent="0.2">
      <c r="A4309" t="s">
        <v>19188</v>
      </c>
      <c r="B4309" t="s">
        <v>18838</v>
      </c>
      <c r="C4309" t="s">
        <v>4519</v>
      </c>
      <c r="D4309" t="s">
        <v>4520</v>
      </c>
      <c r="E4309" s="3">
        <v>45838</v>
      </c>
      <c r="F4309" t="s">
        <v>44</v>
      </c>
      <c r="G4309" t="s">
        <v>3742</v>
      </c>
      <c r="H4309" t="s">
        <v>3716</v>
      </c>
      <c r="I4309" t="s">
        <v>4534</v>
      </c>
      <c r="J4309" t="s">
        <v>4522</v>
      </c>
      <c r="K4309" s="2">
        <v>-5</v>
      </c>
      <c r="L4309" t="s">
        <v>44</v>
      </c>
      <c r="M4309" s="2">
        <v>-5</v>
      </c>
      <c r="N4309" t="s">
        <v>4523</v>
      </c>
      <c r="O4309" t="s">
        <v>4524</v>
      </c>
      <c r="P4309" t="s">
        <v>4943</v>
      </c>
      <c r="Q4309" t="s">
        <v>19189</v>
      </c>
      <c r="R4309" t="s">
        <v>44</v>
      </c>
      <c r="S4309" t="s">
        <v>7084</v>
      </c>
      <c r="T4309" s="3">
        <v>45838</v>
      </c>
      <c r="U4309" s="3">
        <v>45845</v>
      </c>
      <c r="V4309" s="2">
        <v>0</v>
      </c>
      <c r="W4309" t="s">
        <v>44</v>
      </c>
      <c r="X4309" t="s">
        <v>44</v>
      </c>
      <c r="Y4309" t="s">
        <v>4947</v>
      </c>
      <c r="Z4309" t="s">
        <v>459</v>
      </c>
      <c r="AA4309" t="s">
        <v>4529</v>
      </c>
      <c r="AB4309" t="s">
        <v>4530</v>
      </c>
      <c r="AC4309" t="s">
        <v>89</v>
      </c>
      <c r="AD4309" t="str">
        <f t="shared" si="67"/>
        <v>10-60</v>
      </c>
      <c r="AE4309" t="str">
        <f>VLOOKUP(AD4309,'Main_Sub Desc'!C:D,2,)</f>
        <v>LPC from invoicing</v>
      </c>
      <c r="AF4309" t="str">
        <f>VLOOKUP(VALUE(H4309),'Main_Sub Desc'!F:G,2,)</f>
        <v>Wst Rev Late Payment</v>
      </c>
      <c r="AG4309">
        <f>IFERROR(VLOOKUP(VALUE(I4309),'PC Mapping'!A:F,6,),"")</f>
        <v>10514</v>
      </c>
      <c r="AH4309" s="13" t="str">
        <f>VLOOKUP(AG4309,'PC Mapping'!L:M,2,)</f>
        <v>Bolivar Sewer</v>
      </c>
    </row>
    <row r="4310" spans="1:34" x14ac:dyDescent="0.2">
      <c r="A4310" t="s">
        <v>19188</v>
      </c>
      <c r="B4310" t="s">
        <v>18838</v>
      </c>
      <c r="C4310" t="s">
        <v>4519</v>
      </c>
      <c r="D4310" t="s">
        <v>4520</v>
      </c>
      <c r="E4310" s="3">
        <v>45838</v>
      </c>
      <c r="F4310" t="s">
        <v>44</v>
      </c>
      <c r="G4310" t="s">
        <v>3742</v>
      </c>
      <c r="H4310" t="s">
        <v>3722</v>
      </c>
      <c r="I4310" t="s">
        <v>4538</v>
      </c>
      <c r="J4310" t="s">
        <v>4522</v>
      </c>
      <c r="K4310" s="2">
        <v>-5</v>
      </c>
      <c r="L4310" t="s">
        <v>44</v>
      </c>
      <c r="M4310" s="2">
        <v>-5</v>
      </c>
      <c r="N4310" t="s">
        <v>4523</v>
      </c>
      <c r="O4310" t="s">
        <v>4524</v>
      </c>
      <c r="P4310" t="s">
        <v>4943</v>
      </c>
      <c r="Q4310" t="s">
        <v>19190</v>
      </c>
      <c r="R4310" t="s">
        <v>44</v>
      </c>
      <c r="S4310" t="s">
        <v>7084</v>
      </c>
      <c r="T4310" s="3">
        <v>45838</v>
      </c>
      <c r="U4310" s="3">
        <v>45845</v>
      </c>
      <c r="V4310" s="2">
        <v>0</v>
      </c>
      <c r="W4310" t="s">
        <v>44</v>
      </c>
      <c r="X4310" t="s">
        <v>44</v>
      </c>
      <c r="Y4310" t="s">
        <v>4945</v>
      </c>
      <c r="Z4310" t="s">
        <v>459</v>
      </c>
      <c r="AA4310" t="s">
        <v>4529</v>
      </c>
      <c r="AB4310" t="s">
        <v>4530</v>
      </c>
      <c r="AC4310" t="s">
        <v>89</v>
      </c>
      <c r="AD4310" t="str">
        <f t="shared" si="67"/>
        <v>10-60</v>
      </c>
      <c r="AE4310" t="str">
        <f>VLOOKUP(AD4310,'Main_Sub Desc'!C:D,2,)</f>
        <v>LPC from invoicing</v>
      </c>
      <c r="AF4310" t="str">
        <f>VLOOKUP(VALUE(H4310),'Main_Sub Desc'!F:G,2,)</f>
        <v>Wtr Rev Late Payment</v>
      </c>
      <c r="AG4310">
        <f>IFERROR(VLOOKUP(VALUE(I4310),'PC Mapping'!A:F,6,),"")</f>
        <v>10469</v>
      </c>
      <c r="AH4310" s="13" t="str">
        <f>VLOOKUP(AG4310,'PC Mapping'!L:M,2,)</f>
        <v>Bolivar Water</v>
      </c>
    </row>
    <row r="4311" spans="1:34" x14ac:dyDescent="0.2">
      <c r="A4311" t="s">
        <v>19191</v>
      </c>
      <c r="B4311" t="s">
        <v>18838</v>
      </c>
      <c r="C4311" t="s">
        <v>4519</v>
      </c>
      <c r="D4311" t="s">
        <v>4520</v>
      </c>
      <c r="E4311" s="3">
        <v>45838</v>
      </c>
      <c r="F4311" t="s">
        <v>44</v>
      </c>
      <c r="G4311" t="s">
        <v>3742</v>
      </c>
      <c r="H4311" t="s">
        <v>3716</v>
      </c>
      <c r="I4311" t="s">
        <v>4534</v>
      </c>
      <c r="J4311" t="s">
        <v>4522</v>
      </c>
      <c r="K4311" s="2">
        <v>-5</v>
      </c>
      <c r="L4311" t="s">
        <v>44</v>
      </c>
      <c r="M4311" s="2">
        <v>-5</v>
      </c>
      <c r="N4311" t="s">
        <v>4523</v>
      </c>
      <c r="O4311" t="s">
        <v>4524</v>
      </c>
      <c r="P4311" t="s">
        <v>6760</v>
      </c>
      <c r="Q4311" t="s">
        <v>19192</v>
      </c>
      <c r="R4311" t="s">
        <v>44</v>
      </c>
      <c r="S4311" t="s">
        <v>7084</v>
      </c>
      <c r="T4311" s="3">
        <v>45838</v>
      </c>
      <c r="U4311" s="3">
        <v>45845</v>
      </c>
      <c r="V4311" s="2">
        <v>0</v>
      </c>
      <c r="W4311" t="s">
        <v>44</v>
      </c>
      <c r="X4311" t="s">
        <v>44</v>
      </c>
      <c r="Y4311" t="s">
        <v>19193</v>
      </c>
      <c r="Z4311" t="s">
        <v>901</v>
      </c>
      <c r="AA4311" t="s">
        <v>4529</v>
      </c>
      <c r="AB4311" t="s">
        <v>4530</v>
      </c>
      <c r="AC4311" t="s">
        <v>89</v>
      </c>
      <c r="AD4311" t="str">
        <f t="shared" si="67"/>
        <v>10-60</v>
      </c>
      <c r="AE4311" t="str">
        <f>VLOOKUP(AD4311,'Main_Sub Desc'!C:D,2,)</f>
        <v>LPC from invoicing</v>
      </c>
      <c r="AF4311" t="str">
        <f>VLOOKUP(VALUE(H4311),'Main_Sub Desc'!F:G,2,)</f>
        <v>Wst Rev Late Payment</v>
      </c>
      <c r="AG4311">
        <f>IFERROR(VLOOKUP(VALUE(I4311),'PC Mapping'!A:F,6,),"")</f>
        <v>10514</v>
      </c>
      <c r="AH4311" s="13" t="str">
        <f>VLOOKUP(AG4311,'PC Mapping'!L:M,2,)</f>
        <v>Bolivar Sewer</v>
      </c>
    </row>
    <row r="4312" spans="1:34" x14ac:dyDescent="0.2">
      <c r="A4312" t="s">
        <v>19191</v>
      </c>
      <c r="B4312" t="s">
        <v>18838</v>
      </c>
      <c r="C4312" t="s">
        <v>4519</v>
      </c>
      <c r="D4312" t="s">
        <v>4520</v>
      </c>
      <c r="E4312" s="3">
        <v>45838</v>
      </c>
      <c r="F4312" t="s">
        <v>44</v>
      </c>
      <c r="G4312" t="s">
        <v>3742</v>
      </c>
      <c r="H4312" t="s">
        <v>3722</v>
      </c>
      <c r="I4312" t="s">
        <v>4538</v>
      </c>
      <c r="J4312" t="s">
        <v>4522</v>
      </c>
      <c r="K4312" s="2">
        <v>-5</v>
      </c>
      <c r="L4312" t="s">
        <v>44</v>
      </c>
      <c r="M4312" s="2">
        <v>-5</v>
      </c>
      <c r="N4312" t="s">
        <v>4523</v>
      </c>
      <c r="O4312" t="s">
        <v>4524</v>
      </c>
      <c r="P4312" t="s">
        <v>6760</v>
      </c>
      <c r="Q4312" t="s">
        <v>19194</v>
      </c>
      <c r="R4312" t="s">
        <v>44</v>
      </c>
      <c r="S4312" t="s">
        <v>7084</v>
      </c>
      <c r="T4312" s="3">
        <v>45838</v>
      </c>
      <c r="U4312" s="3">
        <v>45845</v>
      </c>
      <c r="V4312" s="2">
        <v>0</v>
      </c>
      <c r="W4312" t="s">
        <v>44</v>
      </c>
      <c r="X4312" t="s">
        <v>44</v>
      </c>
      <c r="Y4312" t="s">
        <v>19195</v>
      </c>
      <c r="Z4312" t="s">
        <v>901</v>
      </c>
      <c r="AA4312" t="s">
        <v>4529</v>
      </c>
      <c r="AB4312" t="s">
        <v>4530</v>
      </c>
      <c r="AC4312" t="s">
        <v>89</v>
      </c>
      <c r="AD4312" t="str">
        <f t="shared" si="67"/>
        <v>10-60</v>
      </c>
      <c r="AE4312" t="str">
        <f>VLOOKUP(AD4312,'Main_Sub Desc'!C:D,2,)</f>
        <v>LPC from invoicing</v>
      </c>
      <c r="AF4312" t="str">
        <f>VLOOKUP(VALUE(H4312),'Main_Sub Desc'!F:G,2,)</f>
        <v>Wtr Rev Late Payment</v>
      </c>
      <c r="AG4312">
        <f>IFERROR(VLOOKUP(VALUE(I4312),'PC Mapping'!A:F,6,),"")</f>
        <v>10469</v>
      </c>
      <c r="AH4312" s="13" t="str">
        <f>VLOOKUP(AG4312,'PC Mapping'!L:M,2,)</f>
        <v>Bolivar Water</v>
      </c>
    </row>
    <row r="4313" spans="1:34" x14ac:dyDescent="0.2">
      <c r="A4313" t="s">
        <v>19196</v>
      </c>
      <c r="B4313" t="s">
        <v>18838</v>
      </c>
      <c r="C4313" t="s">
        <v>4519</v>
      </c>
      <c r="D4313" t="s">
        <v>4520</v>
      </c>
      <c r="E4313" s="3">
        <v>45838</v>
      </c>
      <c r="F4313" t="s">
        <v>44</v>
      </c>
      <c r="G4313" t="s">
        <v>3742</v>
      </c>
      <c r="H4313" t="s">
        <v>3716</v>
      </c>
      <c r="I4313" t="s">
        <v>4534</v>
      </c>
      <c r="J4313" t="s">
        <v>4522</v>
      </c>
      <c r="K4313" s="2">
        <v>-5</v>
      </c>
      <c r="L4313" t="s">
        <v>44</v>
      </c>
      <c r="M4313" s="2">
        <v>-5</v>
      </c>
      <c r="N4313" t="s">
        <v>4523</v>
      </c>
      <c r="O4313" t="s">
        <v>4524</v>
      </c>
      <c r="P4313" t="s">
        <v>6760</v>
      </c>
      <c r="Q4313" t="s">
        <v>19197</v>
      </c>
      <c r="R4313" t="s">
        <v>44</v>
      </c>
      <c r="S4313" t="s">
        <v>7084</v>
      </c>
      <c r="T4313" s="3">
        <v>45838</v>
      </c>
      <c r="U4313" s="3">
        <v>45845</v>
      </c>
      <c r="V4313" s="2">
        <v>0</v>
      </c>
      <c r="W4313" t="s">
        <v>44</v>
      </c>
      <c r="X4313" t="s">
        <v>44</v>
      </c>
      <c r="Y4313" t="s">
        <v>19193</v>
      </c>
      <c r="Z4313" t="s">
        <v>901</v>
      </c>
      <c r="AA4313" t="s">
        <v>4529</v>
      </c>
      <c r="AB4313" t="s">
        <v>4530</v>
      </c>
      <c r="AC4313" t="s">
        <v>89</v>
      </c>
      <c r="AD4313" t="str">
        <f t="shared" si="67"/>
        <v>10-60</v>
      </c>
      <c r="AE4313" t="str">
        <f>VLOOKUP(AD4313,'Main_Sub Desc'!C:D,2,)</f>
        <v>LPC from invoicing</v>
      </c>
      <c r="AF4313" t="str">
        <f>VLOOKUP(VALUE(H4313),'Main_Sub Desc'!F:G,2,)</f>
        <v>Wst Rev Late Payment</v>
      </c>
      <c r="AG4313">
        <f>IFERROR(VLOOKUP(VALUE(I4313),'PC Mapping'!A:F,6,),"")</f>
        <v>10514</v>
      </c>
      <c r="AH4313" s="13" t="str">
        <f>VLOOKUP(AG4313,'PC Mapping'!L:M,2,)</f>
        <v>Bolivar Sewer</v>
      </c>
    </row>
    <row r="4314" spans="1:34" x14ac:dyDescent="0.2">
      <c r="A4314" t="s">
        <v>19196</v>
      </c>
      <c r="B4314" t="s">
        <v>18838</v>
      </c>
      <c r="C4314" t="s">
        <v>4519</v>
      </c>
      <c r="D4314" t="s">
        <v>4520</v>
      </c>
      <c r="E4314" s="3">
        <v>45838</v>
      </c>
      <c r="F4314" t="s">
        <v>44</v>
      </c>
      <c r="G4314" t="s">
        <v>3742</v>
      </c>
      <c r="H4314" t="s">
        <v>3722</v>
      </c>
      <c r="I4314" t="s">
        <v>4538</v>
      </c>
      <c r="J4314" t="s">
        <v>4522</v>
      </c>
      <c r="K4314" s="2">
        <v>-5</v>
      </c>
      <c r="L4314" t="s">
        <v>44</v>
      </c>
      <c r="M4314" s="2">
        <v>-5</v>
      </c>
      <c r="N4314" t="s">
        <v>4523</v>
      </c>
      <c r="O4314" t="s">
        <v>4524</v>
      </c>
      <c r="P4314" t="s">
        <v>6760</v>
      </c>
      <c r="Q4314" t="s">
        <v>19198</v>
      </c>
      <c r="R4314" t="s">
        <v>44</v>
      </c>
      <c r="S4314" t="s">
        <v>7084</v>
      </c>
      <c r="T4314" s="3">
        <v>45838</v>
      </c>
      <c r="U4314" s="3">
        <v>45845</v>
      </c>
      <c r="V4314" s="2">
        <v>0</v>
      </c>
      <c r="W4314" t="s">
        <v>44</v>
      </c>
      <c r="X4314" t="s">
        <v>44</v>
      </c>
      <c r="Y4314" t="s">
        <v>19195</v>
      </c>
      <c r="Z4314" t="s">
        <v>901</v>
      </c>
      <c r="AA4314" t="s">
        <v>4529</v>
      </c>
      <c r="AB4314" t="s">
        <v>4530</v>
      </c>
      <c r="AC4314" t="s">
        <v>89</v>
      </c>
      <c r="AD4314" t="str">
        <f t="shared" si="67"/>
        <v>10-60</v>
      </c>
      <c r="AE4314" t="str">
        <f>VLOOKUP(AD4314,'Main_Sub Desc'!C:D,2,)</f>
        <v>LPC from invoicing</v>
      </c>
      <c r="AF4314" t="str">
        <f>VLOOKUP(VALUE(H4314),'Main_Sub Desc'!F:G,2,)</f>
        <v>Wtr Rev Late Payment</v>
      </c>
      <c r="AG4314">
        <f>IFERROR(VLOOKUP(VALUE(I4314),'PC Mapping'!A:F,6,),"")</f>
        <v>10469</v>
      </c>
      <c r="AH4314" s="13" t="str">
        <f>VLOOKUP(AG4314,'PC Mapping'!L:M,2,)</f>
        <v>Bolivar Water</v>
      </c>
    </row>
    <row r="4315" spans="1:34" x14ac:dyDescent="0.2">
      <c r="A4315" t="s">
        <v>19199</v>
      </c>
      <c r="B4315" t="s">
        <v>18838</v>
      </c>
      <c r="C4315" t="s">
        <v>4519</v>
      </c>
      <c r="D4315" t="s">
        <v>4520</v>
      </c>
      <c r="E4315" s="3">
        <v>45838</v>
      </c>
      <c r="F4315" t="s">
        <v>44</v>
      </c>
      <c r="G4315" t="s">
        <v>3742</v>
      </c>
      <c r="H4315" t="s">
        <v>3722</v>
      </c>
      <c r="I4315" t="s">
        <v>3752</v>
      </c>
      <c r="J4315" t="s">
        <v>4522</v>
      </c>
      <c r="K4315" s="2">
        <v>-5</v>
      </c>
      <c r="L4315" t="s">
        <v>44</v>
      </c>
      <c r="M4315" s="2">
        <v>-5</v>
      </c>
      <c r="N4315" t="s">
        <v>4523</v>
      </c>
      <c r="O4315" t="s">
        <v>4524</v>
      </c>
      <c r="P4315" t="s">
        <v>19200</v>
      </c>
      <c r="Q4315" t="s">
        <v>19201</v>
      </c>
      <c r="R4315" t="s">
        <v>44</v>
      </c>
      <c r="S4315" t="s">
        <v>7084</v>
      </c>
      <c r="T4315" s="3">
        <v>45838</v>
      </c>
      <c r="U4315" s="3">
        <v>45845</v>
      </c>
      <c r="V4315" s="2">
        <v>0</v>
      </c>
      <c r="W4315" t="s">
        <v>44</v>
      </c>
      <c r="X4315" t="s">
        <v>44</v>
      </c>
      <c r="Y4315" t="s">
        <v>19202</v>
      </c>
      <c r="Z4315" t="s">
        <v>19203</v>
      </c>
      <c r="AA4315" t="s">
        <v>4529</v>
      </c>
      <c r="AB4315" t="s">
        <v>4530</v>
      </c>
      <c r="AC4315" t="s">
        <v>99</v>
      </c>
      <c r="AD4315" t="str">
        <f t="shared" si="67"/>
        <v>10-60</v>
      </c>
      <c r="AE4315" t="str">
        <f>VLOOKUP(AD4315,'Main_Sub Desc'!C:D,2,)</f>
        <v>LPC from invoicing</v>
      </c>
      <c r="AF4315" t="str">
        <f>VLOOKUP(VALUE(H4315),'Main_Sub Desc'!F:G,2,)</f>
        <v>Wtr Rev Late Payment</v>
      </c>
      <c r="AG4315">
        <f>IFERROR(VLOOKUP(VALUE(I4315),'PC Mapping'!A:F,6,),"")</f>
        <v>10719</v>
      </c>
      <c r="AH4315" s="13" t="str">
        <f>VLOOKUP(AG4315,'PC Mapping'!L:M,2,)</f>
        <v>All Other Water</v>
      </c>
    </row>
    <row r="4316" spans="1:34" x14ac:dyDescent="0.2">
      <c r="A4316" t="s">
        <v>19204</v>
      </c>
      <c r="B4316" t="s">
        <v>18838</v>
      </c>
      <c r="C4316" t="s">
        <v>4519</v>
      </c>
      <c r="D4316" t="s">
        <v>4520</v>
      </c>
      <c r="E4316" s="3">
        <v>45838</v>
      </c>
      <c r="F4316" t="s">
        <v>44</v>
      </c>
      <c r="G4316" t="s">
        <v>3742</v>
      </c>
      <c r="H4316" t="s">
        <v>3722</v>
      </c>
      <c r="I4316" t="s">
        <v>3752</v>
      </c>
      <c r="J4316" t="s">
        <v>4522</v>
      </c>
      <c r="K4316" s="2">
        <v>-5</v>
      </c>
      <c r="L4316" t="s">
        <v>44</v>
      </c>
      <c r="M4316" s="2">
        <v>-5</v>
      </c>
      <c r="N4316" t="s">
        <v>4523</v>
      </c>
      <c r="O4316" t="s">
        <v>4524</v>
      </c>
      <c r="P4316" t="s">
        <v>13988</v>
      </c>
      <c r="Q4316" t="s">
        <v>19205</v>
      </c>
      <c r="R4316" t="s">
        <v>44</v>
      </c>
      <c r="S4316" t="s">
        <v>7084</v>
      </c>
      <c r="T4316" s="3">
        <v>45838</v>
      </c>
      <c r="U4316" s="3">
        <v>45845</v>
      </c>
      <c r="V4316" s="2">
        <v>0</v>
      </c>
      <c r="W4316" t="s">
        <v>44</v>
      </c>
      <c r="X4316" t="s">
        <v>44</v>
      </c>
      <c r="Y4316" t="s">
        <v>19206</v>
      </c>
      <c r="Z4316" t="s">
        <v>19207</v>
      </c>
      <c r="AA4316" t="s">
        <v>4529</v>
      </c>
      <c r="AB4316" t="s">
        <v>4530</v>
      </c>
      <c r="AC4316" t="s">
        <v>89</v>
      </c>
      <c r="AD4316" t="str">
        <f t="shared" si="67"/>
        <v>10-60</v>
      </c>
      <c r="AE4316" t="str">
        <f>VLOOKUP(AD4316,'Main_Sub Desc'!C:D,2,)</f>
        <v>LPC from invoicing</v>
      </c>
      <c r="AF4316" t="str">
        <f>VLOOKUP(VALUE(H4316),'Main_Sub Desc'!F:G,2,)</f>
        <v>Wtr Rev Late Payment</v>
      </c>
      <c r="AG4316">
        <f>IFERROR(VLOOKUP(VALUE(I4316),'PC Mapping'!A:F,6,),"")</f>
        <v>10719</v>
      </c>
      <c r="AH4316" s="13" t="str">
        <f>VLOOKUP(AG4316,'PC Mapping'!L:M,2,)</f>
        <v>All Other Water</v>
      </c>
    </row>
    <row r="4317" spans="1:34" x14ac:dyDescent="0.2">
      <c r="A4317" t="s">
        <v>19208</v>
      </c>
      <c r="B4317" t="s">
        <v>18838</v>
      </c>
      <c r="C4317" t="s">
        <v>4519</v>
      </c>
      <c r="D4317" t="s">
        <v>4520</v>
      </c>
      <c r="E4317" s="3">
        <v>45838</v>
      </c>
      <c r="F4317" t="s">
        <v>44</v>
      </c>
      <c r="G4317" t="s">
        <v>3742</v>
      </c>
      <c r="H4317" t="s">
        <v>3722</v>
      </c>
      <c r="I4317" t="s">
        <v>3752</v>
      </c>
      <c r="J4317" t="s">
        <v>4522</v>
      </c>
      <c r="K4317" s="2">
        <v>-5</v>
      </c>
      <c r="L4317" t="s">
        <v>44</v>
      </c>
      <c r="M4317" s="2">
        <v>-5</v>
      </c>
      <c r="N4317" t="s">
        <v>4523</v>
      </c>
      <c r="O4317" t="s">
        <v>4524</v>
      </c>
      <c r="P4317" t="s">
        <v>19209</v>
      </c>
      <c r="Q4317" t="s">
        <v>19210</v>
      </c>
      <c r="R4317" t="s">
        <v>44</v>
      </c>
      <c r="S4317" t="s">
        <v>7084</v>
      </c>
      <c r="T4317" s="3">
        <v>45838</v>
      </c>
      <c r="U4317" s="3">
        <v>45845</v>
      </c>
      <c r="V4317" s="2">
        <v>0</v>
      </c>
      <c r="W4317" t="s">
        <v>44</v>
      </c>
      <c r="X4317" t="s">
        <v>44</v>
      </c>
      <c r="Y4317" t="s">
        <v>19211</v>
      </c>
      <c r="Z4317" t="s">
        <v>19212</v>
      </c>
      <c r="AA4317" t="s">
        <v>4529</v>
      </c>
      <c r="AB4317" t="s">
        <v>4530</v>
      </c>
      <c r="AC4317" t="s">
        <v>89</v>
      </c>
      <c r="AD4317" t="str">
        <f t="shared" si="67"/>
        <v>10-60</v>
      </c>
      <c r="AE4317" t="str">
        <f>VLOOKUP(AD4317,'Main_Sub Desc'!C:D,2,)</f>
        <v>LPC from invoicing</v>
      </c>
      <c r="AF4317" t="str">
        <f>VLOOKUP(VALUE(H4317),'Main_Sub Desc'!F:G,2,)</f>
        <v>Wtr Rev Late Payment</v>
      </c>
      <c r="AG4317">
        <f>IFERROR(VLOOKUP(VALUE(I4317),'PC Mapping'!A:F,6,),"")</f>
        <v>10719</v>
      </c>
      <c r="AH4317" s="13" t="str">
        <f>VLOOKUP(AG4317,'PC Mapping'!L:M,2,)</f>
        <v>All Other Water</v>
      </c>
    </row>
    <row r="4318" spans="1:34" x14ac:dyDescent="0.2">
      <c r="A4318" t="s">
        <v>19213</v>
      </c>
      <c r="B4318" t="s">
        <v>18838</v>
      </c>
      <c r="C4318" t="s">
        <v>4519</v>
      </c>
      <c r="D4318" t="s">
        <v>4520</v>
      </c>
      <c r="E4318" s="3">
        <v>45838</v>
      </c>
      <c r="F4318" t="s">
        <v>44</v>
      </c>
      <c r="G4318" t="s">
        <v>3742</v>
      </c>
      <c r="H4318" t="s">
        <v>3722</v>
      </c>
      <c r="I4318" t="s">
        <v>4538</v>
      </c>
      <c r="J4318" t="s">
        <v>4522</v>
      </c>
      <c r="K4318" s="2">
        <v>-5</v>
      </c>
      <c r="L4318" t="s">
        <v>44</v>
      </c>
      <c r="M4318" s="2">
        <v>-5</v>
      </c>
      <c r="N4318" t="s">
        <v>4523</v>
      </c>
      <c r="O4318" t="s">
        <v>4524</v>
      </c>
      <c r="P4318" t="s">
        <v>19214</v>
      </c>
      <c r="Q4318" t="s">
        <v>19215</v>
      </c>
      <c r="R4318" t="s">
        <v>44</v>
      </c>
      <c r="S4318" t="s">
        <v>7084</v>
      </c>
      <c r="T4318" s="3">
        <v>45838</v>
      </c>
      <c r="U4318" s="3">
        <v>45845</v>
      </c>
      <c r="V4318" s="2">
        <v>0</v>
      </c>
      <c r="W4318" t="s">
        <v>44</v>
      </c>
      <c r="X4318" t="s">
        <v>44</v>
      </c>
      <c r="Y4318" t="s">
        <v>19216</v>
      </c>
      <c r="Z4318" t="s">
        <v>19217</v>
      </c>
      <c r="AA4318" t="s">
        <v>4529</v>
      </c>
      <c r="AB4318" t="s">
        <v>4530</v>
      </c>
      <c r="AC4318" t="s">
        <v>99</v>
      </c>
      <c r="AD4318" t="str">
        <f t="shared" si="67"/>
        <v>10-60</v>
      </c>
      <c r="AE4318" t="str">
        <f>VLOOKUP(AD4318,'Main_Sub Desc'!C:D,2,)</f>
        <v>LPC from invoicing</v>
      </c>
      <c r="AF4318" t="str">
        <f>VLOOKUP(VALUE(H4318),'Main_Sub Desc'!F:G,2,)</f>
        <v>Wtr Rev Late Payment</v>
      </c>
      <c r="AG4318">
        <f>IFERROR(VLOOKUP(VALUE(I4318),'PC Mapping'!A:F,6,),"")</f>
        <v>10469</v>
      </c>
      <c r="AH4318" s="13" t="str">
        <f>VLOOKUP(AG4318,'PC Mapping'!L:M,2,)</f>
        <v>Bolivar Water</v>
      </c>
    </row>
    <row r="4319" spans="1:34" x14ac:dyDescent="0.2">
      <c r="A4319" t="s">
        <v>19218</v>
      </c>
      <c r="B4319" t="s">
        <v>18838</v>
      </c>
      <c r="C4319" t="s">
        <v>4519</v>
      </c>
      <c r="D4319" t="s">
        <v>4520</v>
      </c>
      <c r="E4319" s="3">
        <v>45838</v>
      </c>
      <c r="F4319" t="s">
        <v>44</v>
      </c>
      <c r="G4319" t="s">
        <v>3742</v>
      </c>
      <c r="H4319" t="s">
        <v>3722</v>
      </c>
      <c r="I4319" t="s">
        <v>3752</v>
      </c>
      <c r="J4319" t="s">
        <v>4522</v>
      </c>
      <c r="K4319" s="2">
        <v>-23.12</v>
      </c>
      <c r="L4319" t="s">
        <v>44</v>
      </c>
      <c r="M4319" s="2">
        <v>-23.12</v>
      </c>
      <c r="N4319" t="s">
        <v>4523</v>
      </c>
      <c r="O4319" t="s">
        <v>4524</v>
      </c>
      <c r="P4319" t="s">
        <v>19219</v>
      </c>
      <c r="Q4319" t="s">
        <v>19220</v>
      </c>
      <c r="R4319" t="s">
        <v>44</v>
      </c>
      <c r="S4319" t="s">
        <v>7084</v>
      </c>
      <c r="T4319" s="3">
        <v>45838</v>
      </c>
      <c r="U4319" s="3">
        <v>45845</v>
      </c>
      <c r="V4319" s="2">
        <v>0</v>
      </c>
      <c r="W4319" t="s">
        <v>44</v>
      </c>
      <c r="X4319" t="s">
        <v>44</v>
      </c>
      <c r="Y4319" t="s">
        <v>19221</v>
      </c>
      <c r="Z4319" t="s">
        <v>3072</v>
      </c>
      <c r="AA4319" t="s">
        <v>4529</v>
      </c>
      <c r="AB4319" t="s">
        <v>4530</v>
      </c>
      <c r="AC4319" t="s">
        <v>89</v>
      </c>
      <c r="AD4319" t="str">
        <f t="shared" si="67"/>
        <v>10-60</v>
      </c>
      <c r="AE4319" t="str">
        <f>VLOOKUP(AD4319,'Main_Sub Desc'!C:D,2,)</f>
        <v>LPC from invoicing</v>
      </c>
      <c r="AF4319" t="str">
        <f>VLOOKUP(VALUE(H4319),'Main_Sub Desc'!F:G,2,)</f>
        <v>Wtr Rev Late Payment</v>
      </c>
      <c r="AG4319">
        <f>IFERROR(VLOOKUP(VALUE(I4319),'PC Mapping'!A:F,6,),"")</f>
        <v>10719</v>
      </c>
      <c r="AH4319" s="13" t="str">
        <f>VLOOKUP(AG4319,'PC Mapping'!L:M,2,)</f>
        <v>All Other Water</v>
      </c>
    </row>
    <row r="4320" spans="1:34" x14ac:dyDescent="0.2">
      <c r="A4320" t="s">
        <v>19222</v>
      </c>
      <c r="B4320" t="s">
        <v>18838</v>
      </c>
      <c r="C4320" t="s">
        <v>4519</v>
      </c>
      <c r="D4320" t="s">
        <v>4520</v>
      </c>
      <c r="E4320" s="3">
        <v>45838</v>
      </c>
      <c r="F4320" t="s">
        <v>44</v>
      </c>
      <c r="G4320" t="s">
        <v>3742</v>
      </c>
      <c r="H4320" t="s">
        <v>3722</v>
      </c>
      <c r="I4320" t="s">
        <v>3752</v>
      </c>
      <c r="J4320" t="s">
        <v>4522</v>
      </c>
      <c r="K4320" s="2">
        <v>-12.85</v>
      </c>
      <c r="L4320" t="s">
        <v>44</v>
      </c>
      <c r="M4320" s="2">
        <v>-12.85</v>
      </c>
      <c r="N4320" t="s">
        <v>4523</v>
      </c>
      <c r="O4320" t="s">
        <v>4524</v>
      </c>
      <c r="P4320" t="s">
        <v>19219</v>
      </c>
      <c r="Q4320" t="s">
        <v>19223</v>
      </c>
      <c r="R4320" t="s">
        <v>44</v>
      </c>
      <c r="S4320" t="s">
        <v>7084</v>
      </c>
      <c r="T4320" s="3">
        <v>45838</v>
      </c>
      <c r="U4320" s="3">
        <v>45845</v>
      </c>
      <c r="V4320" s="2">
        <v>0</v>
      </c>
      <c r="W4320" t="s">
        <v>44</v>
      </c>
      <c r="X4320" t="s">
        <v>44</v>
      </c>
      <c r="Y4320" t="s">
        <v>19224</v>
      </c>
      <c r="Z4320" t="s">
        <v>3074</v>
      </c>
      <c r="AA4320" t="s">
        <v>4529</v>
      </c>
      <c r="AB4320" t="s">
        <v>4530</v>
      </c>
      <c r="AC4320" t="s">
        <v>89</v>
      </c>
      <c r="AD4320" t="str">
        <f t="shared" si="67"/>
        <v>10-60</v>
      </c>
      <c r="AE4320" t="str">
        <f>VLOOKUP(AD4320,'Main_Sub Desc'!C:D,2,)</f>
        <v>LPC from invoicing</v>
      </c>
      <c r="AF4320" t="str">
        <f>VLOOKUP(VALUE(H4320),'Main_Sub Desc'!F:G,2,)</f>
        <v>Wtr Rev Late Payment</v>
      </c>
      <c r="AG4320">
        <f>IFERROR(VLOOKUP(VALUE(I4320),'PC Mapping'!A:F,6,),"")</f>
        <v>10719</v>
      </c>
      <c r="AH4320" s="13" t="str">
        <f>VLOOKUP(AG4320,'PC Mapping'!L:M,2,)</f>
        <v>All Other Water</v>
      </c>
    </row>
    <row r="4321" spans="1:34" x14ac:dyDescent="0.2">
      <c r="A4321" t="s">
        <v>19225</v>
      </c>
      <c r="B4321" t="s">
        <v>18838</v>
      </c>
      <c r="C4321" t="s">
        <v>4519</v>
      </c>
      <c r="D4321" t="s">
        <v>4520</v>
      </c>
      <c r="E4321" s="3">
        <v>45838</v>
      </c>
      <c r="F4321" t="s">
        <v>44</v>
      </c>
      <c r="G4321" t="s">
        <v>3742</v>
      </c>
      <c r="H4321" t="s">
        <v>3722</v>
      </c>
      <c r="I4321" t="s">
        <v>3752</v>
      </c>
      <c r="J4321" t="s">
        <v>4522</v>
      </c>
      <c r="K4321" s="2">
        <v>-9.81</v>
      </c>
      <c r="L4321" t="s">
        <v>44</v>
      </c>
      <c r="M4321" s="2">
        <v>-9.81</v>
      </c>
      <c r="N4321" t="s">
        <v>4523</v>
      </c>
      <c r="O4321" t="s">
        <v>4524</v>
      </c>
      <c r="P4321" t="s">
        <v>19226</v>
      </c>
      <c r="Q4321" t="s">
        <v>19227</v>
      </c>
      <c r="R4321" t="s">
        <v>44</v>
      </c>
      <c r="S4321" t="s">
        <v>7084</v>
      </c>
      <c r="T4321" s="3">
        <v>45838</v>
      </c>
      <c r="U4321" s="3">
        <v>45845</v>
      </c>
      <c r="V4321" s="2">
        <v>0</v>
      </c>
      <c r="W4321" t="s">
        <v>44</v>
      </c>
      <c r="X4321" t="s">
        <v>44</v>
      </c>
      <c r="Y4321" t="s">
        <v>19228</v>
      </c>
      <c r="Z4321" t="s">
        <v>2700</v>
      </c>
      <c r="AA4321" t="s">
        <v>4529</v>
      </c>
      <c r="AB4321" t="s">
        <v>4530</v>
      </c>
      <c r="AC4321" t="s">
        <v>89</v>
      </c>
      <c r="AD4321" t="str">
        <f t="shared" si="67"/>
        <v>10-60</v>
      </c>
      <c r="AE4321" t="str">
        <f>VLOOKUP(AD4321,'Main_Sub Desc'!C:D,2,)</f>
        <v>LPC from invoicing</v>
      </c>
      <c r="AF4321" t="str">
        <f>VLOOKUP(VALUE(H4321),'Main_Sub Desc'!F:G,2,)</f>
        <v>Wtr Rev Late Payment</v>
      </c>
      <c r="AG4321">
        <f>IFERROR(VLOOKUP(VALUE(I4321),'PC Mapping'!A:F,6,),"")</f>
        <v>10719</v>
      </c>
      <c r="AH4321" s="13" t="str">
        <f>VLOOKUP(AG4321,'PC Mapping'!L:M,2,)</f>
        <v>All Other Water</v>
      </c>
    </row>
    <row r="4322" spans="1:34" x14ac:dyDescent="0.2">
      <c r="A4322" t="s">
        <v>19229</v>
      </c>
      <c r="B4322" t="s">
        <v>18838</v>
      </c>
      <c r="C4322" t="s">
        <v>4519</v>
      </c>
      <c r="D4322" t="s">
        <v>4520</v>
      </c>
      <c r="E4322" s="3">
        <v>45838</v>
      </c>
      <c r="F4322" t="s">
        <v>44</v>
      </c>
      <c r="G4322" t="s">
        <v>3742</v>
      </c>
      <c r="H4322" t="s">
        <v>3722</v>
      </c>
      <c r="I4322" t="s">
        <v>3752</v>
      </c>
      <c r="J4322" t="s">
        <v>4522</v>
      </c>
      <c r="K4322" s="2">
        <v>-5</v>
      </c>
      <c r="L4322" t="s">
        <v>44</v>
      </c>
      <c r="M4322" s="2">
        <v>-5</v>
      </c>
      <c r="N4322" t="s">
        <v>4523</v>
      </c>
      <c r="O4322" t="s">
        <v>4524</v>
      </c>
      <c r="P4322" t="s">
        <v>7387</v>
      </c>
      <c r="Q4322" t="s">
        <v>19230</v>
      </c>
      <c r="R4322" t="s">
        <v>44</v>
      </c>
      <c r="S4322" t="s">
        <v>7084</v>
      </c>
      <c r="T4322" s="3">
        <v>45838</v>
      </c>
      <c r="U4322" s="3">
        <v>45845</v>
      </c>
      <c r="V4322" s="2">
        <v>0</v>
      </c>
      <c r="W4322" t="s">
        <v>44</v>
      </c>
      <c r="X4322" t="s">
        <v>44</v>
      </c>
      <c r="Y4322" t="s">
        <v>19231</v>
      </c>
      <c r="Z4322" t="s">
        <v>19232</v>
      </c>
      <c r="AA4322" t="s">
        <v>4529</v>
      </c>
      <c r="AB4322" t="s">
        <v>4530</v>
      </c>
      <c r="AC4322" t="s">
        <v>89</v>
      </c>
      <c r="AD4322" t="str">
        <f t="shared" si="67"/>
        <v>10-60</v>
      </c>
      <c r="AE4322" t="str">
        <f>VLOOKUP(AD4322,'Main_Sub Desc'!C:D,2,)</f>
        <v>LPC from invoicing</v>
      </c>
      <c r="AF4322" t="str">
        <f>VLOOKUP(VALUE(H4322),'Main_Sub Desc'!F:G,2,)</f>
        <v>Wtr Rev Late Payment</v>
      </c>
      <c r="AG4322">
        <f>IFERROR(VLOOKUP(VALUE(I4322),'PC Mapping'!A:F,6,),"")</f>
        <v>10719</v>
      </c>
      <c r="AH4322" s="13" t="str">
        <f>VLOOKUP(AG4322,'PC Mapping'!L:M,2,)</f>
        <v>All Other Water</v>
      </c>
    </row>
    <row r="4323" spans="1:34" x14ac:dyDescent="0.2">
      <c r="A4323" t="s">
        <v>19233</v>
      </c>
      <c r="B4323" t="s">
        <v>19234</v>
      </c>
      <c r="C4323" t="s">
        <v>4519</v>
      </c>
      <c r="D4323" t="s">
        <v>4520</v>
      </c>
      <c r="E4323" s="3">
        <v>45811</v>
      </c>
      <c r="F4323" t="s">
        <v>44</v>
      </c>
      <c r="G4323" t="s">
        <v>3742</v>
      </c>
      <c r="H4323" t="s">
        <v>3722</v>
      </c>
      <c r="I4323" t="s">
        <v>3752</v>
      </c>
      <c r="J4323" t="s">
        <v>4522</v>
      </c>
      <c r="K4323" s="2">
        <v>-5</v>
      </c>
      <c r="L4323" t="s">
        <v>44</v>
      </c>
      <c r="M4323" s="2">
        <v>-5</v>
      </c>
      <c r="N4323" t="s">
        <v>4523</v>
      </c>
      <c r="O4323" t="s">
        <v>4524</v>
      </c>
      <c r="P4323" t="s">
        <v>19235</v>
      </c>
      <c r="Q4323" t="s">
        <v>19236</v>
      </c>
      <c r="R4323" t="s">
        <v>44</v>
      </c>
      <c r="S4323" t="s">
        <v>4527</v>
      </c>
      <c r="T4323" s="3">
        <v>45811</v>
      </c>
      <c r="U4323" s="3">
        <v>45812</v>
      </c>
      <c r="V4323" s="2">
        <v>0</v>
      </c>
      <c r="W4323" t="s">
        <v>44</v>
      </c>
      <c r="X4323" t="s">
        <v>44</v>
      </c>
      <c r="Y4323" t="s">
        <v>19237</v>
      </c>
      <c r="Z4323" t="s">
        <v>2268</v>
      </c>
      <c r="AA4323" t="s">
        <v>4529</v>
      </c>
      <c r="AB4323" t="s">
        <v>4530</v>
      </c>
      <c r="AC4323" t="s">
        <v>89</v>
      </c>
      <c r="AD4323" t="str">
        <f t="shared" si="67"/>
        <v>10-60</v>
      </c>
      <c r="AE4323" t="str">
        <f>VLOOKUP(AD4323,'Main_Sub Desc'!C:D,2,)</f>
        <v>LPC from invoicing</v>
      </c>
      <c r="AF4323" t="str">
        <f>VLOOKUP(VALUE(H4323),'Main_Sub Desc'!F:G,2,)</f>
        <v>Wtr Rev Late Payment</v>
      </c>
      <c r="AG4323">
        <f>IFERROR(VLOOKUP(VALUE(I4323),'PC Mapping'!A:F,6,),"")</f>
        <v>10719</v>
      </c>
      <c r="AH4323" s="13" t="str">
        <f>VLOOKUP(AG4323,'PC Mapping'!L:M,2,)</f>
        <v>All Other Water</v>
      </c>
    </row>
    <row r="4324" spans="1:34" x14ac:dyDescent="0.2">
      <c r="A4324" t="s">
        <v>19238</v>
      </c>
      <c r="B4324" t="s">
        <v>19234</v>
      </c>
      <c r="C4324" t="s">
        <v>4519</v>
      </c>
      <c r="D4324" t="s">
        <v>4520</v>
      </c>
      <c r="E4324" s="3">
        <v>45811</v>
      </c>
      <c r="F4324" t="s">
        <v>44</v>
      </c>
      <c r="G4324" t="s">
        <v>3742</v>
      </c>
      <c r="H4324" t="s">
        <v>3722</v>
      </c>
      <c r="I4324" t="s">
        <v>3752</v>
      </c>
      <c r="J4324" t="s">
        <v>4522</v>
      </c>
      <c r="K4324" s="2">
        <v>-5</v>
      </c>
      <c r="L4324" t="s">
        <v>44</v>
      </c>
      <c r="M4324" s="2">
        <v>-5</v>
      </c>
      <c r="N4324" t="s">
        <v>4523</v>
      </c>
      <c r="O4324" t="s">
        <v>4524</v>
      </c>
      <c r="P4324" t="s">
        <v>5517</v>
      </c>
      <c r="Q4324" t="s">
        <v>19239</v>
      </c>
      <c r="R4324" t="s">
        <v>44</v>
      </c>
      <c r="S4324" t="s">
        <v>4527</v>
      </c>
      <c r="T4324" s="3">
        <v>45811</v>
      </c>
      <c r="U4324" s="3">
        <v>45812</v>
      </c>
      <c r="V4324" s="2">
        <v>0</v>
      </c>
      <c r="W4324" t="s">
        <v>44</v>
      </c>
      <c r="X4324" t="s">
        <v>44</v>
      </c>
      <c r="Y4324" t="s">
        <v>19240</v>
      </c>
      <c r="Z4324" t="s">
        <v>1982</v>
      </c>
      <c r="AA4324" t="s">
        <v>4529</v>
      </c>
      <c r="AB4324" t="s">
        <v>4530</v>
      </c>
      <c r="AC4324" t="s">
        <v>89</v>
      </c>
      <c r="AD4324" t="str">
        <f t="shared" si="67"/>
        <v>10-60</v>
      </c>
      <c r="AE4324" t="str">
        <f>VLOOKUP(AD4324,'Main_Sub Desc'!C:D,2,)</f>
        <v>LPC from invoicing</v>
      </c>
      <c r="AF4324" t="str">
        <f>VLOOKUP(VALUE(H4324),'Main_Sub Desc'!F:G,2,)</f>
        <v>Wtr Rev Late Payment</v>
      </c>
      <c r="AG4324">
        <f>IFERROR(VLOOKUP(VALUE(I4324),'PC Mapping'!A:F,6,),"")</f>
        <v>10719</v>
      </c>
      <c r="AH4324" s="13" t="str">
        <f>VLOOKUP(AG4324,'PC Mapping'!L:M,2,)</f>
        <v>All Other Water</v>
      </c>
    </row>
    <row r="4325" spans="1:34" x14ac:dyDescent="0.2">
      <c r="A4325" t="s">
        <v>19241</v>
      </c>
      <c r="B4325" t="s">
        <v>19234</v>
      </c>
      <c r="C4325" t="s">
        <v>4519</v>
      </c>
      <c r="D4325" t="s">
        <v>4520</v>
      </c>
      <c r="E4325" s="3">
        <v>45811</v>
      </c>
      <c r="F4325" t="s">
        <v>44</v>
      </c>
      <c r="G4325" t="s">
        <v>3742</v>
      </c>
      <c r="H4325" t="s">
        <v>3722</v>
      </c>
      <c r="I4325" t="s">
        <v>3752</v>
      </c>
      <c r="J4325" t="s">
        <v>4522</v>
      </c>
      <c r="K4325" s="2">
        <v>-15.65</v>
      </c>
      <c r="L4325" t="s">
        <v>44</v>
      </c>
      <c r="M4325" s="2">
        <v>-15.65</v>
      </c>
      <c r="N4325" t="s">
        <v>4523</v>
      </c>
      <c r="O4325" t="s">
        <v>4524</v>
      </c>
      <c r="P4325" t="s">
        <v>16174</v>
      </c>
      <c r="Q4325" t="s">
        <v>19242</v>
      </c>
      <c r="R4325" t="s">
        <v>44</v>
      </c>
      <c r="S4325" t="s">
        <v>4527</v>
      </c>
      <c r="T4325" s="3">
        <v>45811</v>
      </c>
      <c r="U4325" s="3">
        <v>45812</v>
      </c>
      <c r="V4325" s="2">
        <v>0</v>
      </c>
      <c r="W4325" t="s">
        <v>44</v>
      </c>
      <c r="X4325" t="s">
        <v>44</v>
      </c>
      <c r="Y4325" t="s">
        <v>19243</v>
      </c>
      <c r="Z4325" t="s">
        <v>2690</v>
      </c>
      <c r="AA4325" t="s">
        <v>4529</v>
      </c>
      <c r="AB4325" t="s">
        <v>4530</v>
      </c>
      <c r="AC4325" t="s">
        <v>89</v>
      </c>
      <c r="AD4325" t="str">
        <f t="shared" si="67"/>
        <v>10-60</v>
      </c>
      <c r="AE4325" t="str">
        <f>VLOOKUP(AD4325,'Main_Sub Desc'!C:D,2,)</f>
        <v>LPC from invoicing</v>
      </c>
      <c r="AF4325" t="str">
        <f>VLOOKUP(VALUE(H4325),'Main_Sub Desc'!F:G,2,)</f>
        <v>Wtr Rev Late Payment</v>
      </c>
      <c r="AG4325">
        <f>IFERROR(VLOOKUP(VALUE(I4325),'PC Mapping'!A:F,6,),"")</f>
        <v>10719</v>
      </c>
      <c r="AH4325" s="13" t="str">
        <f>VLOOKUP(AG4325,'PC Mapping'!L:M,2,)</f>
        <v>All Other Water</v>
      </c>
    </row>
    <row r="4326" spans="1:34" x14ac:dyDescent="0.2">
      <c r="A4326" t="s">
        <v>19244</v>
      </c>
      <c r="B4326" t="s">
        <v>19234</v>
      </c>
      <c r="C4326" t="s">
        <v>4519</v>
      </c>
      <c r="D4326" t="s">
        <v>4520</v>
      </c>
      <c r="E4326" s="3">
        <v>45811</v>
      </c>
      <c r="F4326" t="s">
        <v>44</v>
      </c>
      <c r="G4326" t="s">
        <v>3742</v>
      </c>
      <c r="H4326" t="s">
        <v>3722</v>
      </c>
      <c r="I4326" t="s">
        <v>3752</v>
      </c>
      <c r="J4326" t="s">
        <v>4522</v>
      </c>
      <c r="K4326" s="2">
        <v>-5</v>
      </c>
      <c r="L4326" t="s">
        <v>44</v>
      </c>
      <c r="M4326" s="2">
        <v>-5</v>
      </c>
      <c r="N4326" t="s">
        <v>4523</v>
      </c>
      <c r="O4326" t="s">
        <v>4524</v>
      </c>
      <c r="P4326" t="s">
        <v>15256</v>
      </c>
      <c r="Q4326" t="s">
        <v>19245</v>
      </c>
      <c r="R4326" t="s">
        <v>44</v>
      </c>
      <c r="S4326" t="s">
        <v>4527</v>
      </c>
      <c r="T4326" s="3">
        <v>45811</v>
      </c>
      <c r="U4326" s="3">
        <v>45812</v>
      </c>
      <c r="V4326" s="2">
        <v>0</v>
      </c>
      <c r="W4326" t="s">
        <v>44</v>
      </c>
      <c r="X4326" t="s">
        <v>44</v>
      </c>
      <c r="Y4326" t="s">
        <v>19246</v>
      </c>
      <c r="Z4326" t="s">
        <v>1827</v>
      </c>
      <c r="AA4326" t="s">
        <v>4529</v>
      </c>
      <c r="AB4326" t="s">
        <v>4530</v>
      </c>
      <c r="AC4326" t="s">
        <v>89</v>
      </c>
      <c r="AD4326" t="str">
        <f t="shared" si="67"/>
        <v>10-60</v>
      </c>
      <c r="AE4326" t="str">
        <f>VLOOKUP(AD4326,'Main_Sub Desc'!C:D,2,)</f>
        <v>LPC from invoicing</v>
      </c>
      <c r="AF4326" t="str">
        <f>VLOOKUP(VALUE(H4326),'Main_Sub Desc'!F:G,2,)</f>
        <v>Wtr Rev Late Payment</v>
      </c>
      <c r="AG4326">
        <f>IFERROR(VLOOKUP(VALUE(I4326),'PC Mapping'!A:F,6,),"")</f>
        <v>10719</v>
      </c>
      <c r="AH4326" s="13" t="str">
        <f>VLOOKUP(AG4326,'PC Mapping'!L:M,2,)</f>
        <v>All Other Water</v>
      </c>
    </row>
    <row r="4327" spans="1:34" x14ac:dyDescent="0.2">
      <c r="A4327" t="s">
        <v>19247</v>
      </c>
      <c r="B4327" t="s">
        <v>19234</v>
      </c>
      <c r="C4327" t="s">
        <v>4519</v>
      </c>
      <c r="D4327" t="s">
        <v>4520</v>
      </c>
      <c r="E4327" s="3">
        <v>45811</v>
      </c>
      <c r="F4327" t="s">
        <v>44</v>
      </c>
      <c r="G4327" t="s">
        <v>3742</v>
      </c>
      <c r="H4327" t="s">
        <v>3722</v>
      </c>
      <c r="I4327" t="s">
        <v>3752</v>
      </c>
      <c r="J4327" t="s">
        <v>4522</v>
      </c>
      <c r="K4327" s="2">
        <v>-14.7</v>
      </c>
      <c r="L4327" t="s">
        <v>44</v>
      </c>
      <c r="M4327" s="2">
        <v>-14.7</v>
      </c>
      <c r="N4327" t="s">
        <v>4523</v>
      </c>
      <c r="O4327" t="s">
        <v>4524</v>
      </c>
      <c r="P4327" t="s">
        <v>19235</v>
      </c>
      <c r="Q4327" t="s">
        <v>19248</v>
      </c>
      <c r="R4327" t="s">
        <v>44</v>
      </c>
      <c r="S4327" t="s">
        <v>4527</v>
      </c>
      <c r="T4327" s="3">
        <v>45811</v>
      </c>
      <c r="U4327" s="3">
        <v>45812</v>
      </c>
      <c r="V4327" s="2">
        <v>0</v>
      </c>
      <c r="W4327" t="s">
        <v>44</v>
      </c>
      <c r="X4327" t="s">
        <v>44</v>
      </c>
      <c r="Y4327" t="s">
        <v>19249</v>
      </c>
      <c r="Z4327" t="s">
        <v>2712</v>
      </c>
      <c r="AA4327" t="s">
        <v>4529</v>
      </c>
      <c r="AB4327" t="s">
        <v>4530</v>
      </c>
      <c r="AC4327" t="s">
        <v>89</v>
      </c>
      <c r="AD4327" t="str">
        <f t="shared" si="67"/>
        <v>10-60</v>
      </c>
      <c r="AE4327" t="str">
        <f>VLOOKUP(AD4327,'Main_Sub Desc'!C:D,2,)</f>
        <v>LPC from invoicing</v>
      </c>
      <c r="AF4327" t="str">
        <f>VLOOKUP(VALUE(H4327),'Main_Sub Desc'!F:G,2,)</f>
        <v>Wtr Rev Late Payment</v>
      </c>
      <c r="AG4327">
        <f>IFERROR(VLOOKUP(VALUE(I4327),'PC Mapping'!A:F,6,),"")</f>
        <v>10719</v>
      </c>
      <c r="AH4327" s="13" t="str">
        <f>VLOOKUP(AG4327,'PC Mapping'!L:M,2,)</f>
        <v>All Other Water</v>
      </c>
    </row>
    <row r="4328" spans="1:34" x14ac:dyDescent="0.2">
      <c r="A4328" t="s">
        <v>19250</v>
      </c>
      <c r="B4328" t="s">
        <v>19234</v>
      </c>
      <c r="C4328" t="s">
        <v>4519</v>
      </c>
      <c r="D4328" t="s">
        <v>4520</v>
      </c>
      <c r="E4328" s="3">
        <v>45811</v>
      </c>
      <c r="F4328" t="s">
        <v>44</v>
      </c>
      <c r="G4328" t="s">
        <v>3742</v>
      </c>
      <c r="H4328" t="s">
        <v>3722</v>
      </c>
      <c r="I4328" t="s">
        <v>3752</v>
      </c>
      <c r="J4328" t="s">
        <v>4522</v>
      </c>
      <c r="K4328" s="2">
        <v>-5</v>
      </c>
      <c r="L4328" t="s">
        <v>44</v>
      </c>
      <c r="M4328" s="2">
        <v>-5</v>
      </c>
      <c r="N4328" t="s">
        <v>4523</v>
      </c>
      <c r="O4328" t="s">
        <v>4524</v>
      </c>
      <c r="P4328" t="s">
        <v>19251</v>
      </c>
      <c r="Q4328" t="s">
        <v>19252</v>
      </c>
      <c r="R4328" t="s">
        <v>44</v>
      </c>
      <c r="S4328" t="s">
        <v>4527</v>
      </c>
      <c r="T4328" s="3">
        <v>45811</v>
      </c>
      <c r="U4328" s="3">
        <v>45812</v>
      </c>
      <c r="V4328" s="2">
        <v>0</v>
      </c>
      <c r="W4328" t="s">
        <v>44</v>
      </c>
      <c r="X4328" t="s">
        <v>44</v>
      </c>
      <c r="Y4328" t="s">
        <v>19253</v>
      </c>
      <c r="Z4328" t="s">
        <v>1728</v>
      </c>
      <c r="AA4328" t="s">
        <v>4529</v>
      </c>
      <c r="AB4328" t="s">
        <v>4530</v>
      </c>
      <c r="AC4328" t="s">
        <v>89</v>
      </c>
      <c r="AD4328" t="str">
        <f t="shared" si="67"/>
        <v>10-60</v>
      </c>
      <c r="AE4328" t="str">
        <f>VLOOKUP(AD4328,'Main_Sub Desc'!C:D,2,)</f>
        <v>LPC from invoicing</v>
      </c>
      <c r="AF4328" t="str">
        <f>VLOOKUP(VALUE(H4328),'Main_Sub Desc'!F:G,2,)</f>
        <v>Wtr Rev Late Payment</v>
      </c>
      <c r="AG4328">
        <f>IFERROR(VLOOKUP(VALUE(I4328),'PC Mapping'!A:F,6,),"")</f>
        <v>10719</v>
      </c>
      <c r="AH4328" s="13" t="str">
        <f>VLOOKUP(AG4328,'PC Mapping'!L:M,2,)</f>
        <v>All Other Water</v>
      </c>
    </row>
    <row r="4329" spans="1:34" x14ac:dyDescent="0.2">
      <c r="A4329" t="s">
        <v>19254</v>
      </c>
      <c r="B4329" t="s">
        <v>19234</v>
      </c>
      <c r="C4329" t="s">
        <v>4519</v>
      </c>
      <c r="D4329" t="s">
        <v>4520</v>
      </c>
      <c r="E4329" s="3">
        <v>45811</v>
      </c>
      <c r="F4329" t="s">
        <v>44</v>
      </c>
      <c r="G4329" t="s">
        <v>3742</v>
      </c>
      <c r="H4329" t="s">
        <v>3722</v>
      </c>
      <c r="I4329" t="s">
        <v>4538</v>
      </c>
      <c r="J4329" t="s">
        <v>4522</v>
      </c>
      <c r="K4329" s="2">
        <v>-5</v>
      </c>
      <c r="L4329" t="s">
        <v>44</v>
      </c>
      <c r="M4329" s="2">
        <v>-5</v>
      </c>
      <c r="N4329" t="s">
        <v>4523</v>
      </c>
      <c r="O4329" t="s">
        <v>4524</v>
      </c>
      <c r="P4329" t="s">
        <v>19255</v>
      </c>
      <c r="Q4329" t="s">
        <v>19256</v>
      </c>
      <c r="R4329" t="s">
        <v>44</v>
      </c>
      <c r="S4329" t="s">
        <v>4527</v>
      </c>
      <c r="T4329" s="3">
        <v>45811</v>
      </c>
      <c r="U4329" s="3">
        <v>45812</v>
      </c>
      <c r="V4329" s="2">
        <v>0</v>
      </c>
      <c r="W4329" t="s">
        <v>44</v>
      </c>
      <c r="X4329" t="s">
        <v>44</v>
      </c>
      <c r="Y4329" t="s">
        <v>19257</v>
      </c>
      <c r="Z4329" t="s">
        <v>19258</v>
      </c>
      <c r="AA4329" t="s">
        <v>4529</v>
      </c>
      <c r="AB4329" t="s">
        <v>4530</v>
      </c>
      <c r="AC4329" t="s">
        <v>89</v>
      </c>
      <c r="AD4329" t="str">
        <f t="shared" si="67"/>
        <v>10-60</v>
      </c>
      <c r="AE4329" t="str">
        <f>VLOOKUP(AD4329,'Main_Sub Desc'!C:D,2,)</f>
        <v>LPC from invoicing</v>
      </c>
      <c r="AF4329" t="str">
        <f>VLOOKUP(VALUE(H4329),'Main_Sub Desc'!F:G,2,)</f>
        <v>Wtr Rev Late Payment</v>
      </c>
      <c r="AG4329">
        <f>IFERROR(VLOOKUP(VALUE(I4329),'PC Mapping'!A:F,6,),"")</f>
        <v>10469</v>
      </c>
      <c r="AH4329" s="13" t="str">
        <f>VLOOKUP(AG4329,'PC Mapping'!L:M,2,)</f>
        <v>Bolivar Water</v>
      </c>
    </row>
    <row r="4330" spans="1:34" x14ac:dyDescent="0.2">
      <c r="A4330" t="s">
        <v>19254</v>
      </c>
      <c r="B4330" t="s">
        <v>19234</v>
      </c>
      <c r="C4330" t="s">
        <v>4519</v>
      </c>
      <c r="D4330" t="s">
        <v>4520</v>
      </c>
      <c r="E4330" s="3">
        <v>45811</v>
      </c>
      <c r="F4330" t="s">
        <v>44</v>
      </c>
      <c r="G4330" t="s">
        <v>3742</v>
      </c>
      <c r="H4330" t="s">
        <v>3716</v>
      </c>
      <c r="I4330" t="s">
        <v>4534</v>
      </c>
      <c r="J4330" t="s">
        <v>4522</v>
      </c>
      <c r="K4330" s="2">
        <v>-5.88</v>
      </c>
      <c r="L4330" t="s">
        <v>44</v>
      </c>
      <c r="M4330" s="2">
        <v>-5.88</v>
      </c>
      <c r="N4330" t="s">
        <v>4523</v>
      </c>
      <c r="O4330" t="s">
        <v>4524</v>
      </c>
      <c r="P4330" t="s">
        <v>19255</v>
      </c>
      <c r="Q4330" t="s">
        <v>19259</v>
      </c>
      <c r="R4330" t="s">
        <v>44</v>
      </c>
      <c r="S4330" t="s">
        <v>4527</v>
      </c>
      <c r="T4330" s="3">
        <v>45811</v>
      </c>
      <c r="U4330" s="3">
        <v>45812</v>
      </c>
      <c r="V4330" s="2">
        <v>0</v>
      </c>
      <c r="W4330" t="s">
        <v>44</v>
      </c>
      <c r="X4330" t="s">
        <v>44</v>
      </c>
      <c r="Y4330" t="s">
        <v>19260</v>
      </c>
      <c r="Z4330" t="s">
        <v>19258</v>
      </c>
      <c r="AA4330" t="s">
        <v>4529</v>
      </c>
      <c r="AB4330" t="s">
        <v>4530</v>
      </c>
      <c r="AC4330" t="s">
        <v>89</v>
      </c>
      <c r="AD4330" t="str">
        <f t="shared" si="67"/>
        <v>10-60</v>
      </c>
      <c r="AE4330" t="str">
        <f>VLOOKUP(AD4330,'Main_Sub Desc'!C:D,2,)</f>
        <v>LPC from invoicing</v>
      </c>
      <c r="AF4330" t="str">
        <f>VLOOKUP(VALUE(H4330),'Main_Sub Desc'!F:G,2,)</f>
        <v>Wst Rev Late Payment</v>
      </c>
      <c r="AG4330">
        <f>IFERROR(VLOOKUP(VALUE(I4330),'PC Mapping'!A:F,6,),"")</f>
        <v>10514</v>
      </c>
      <c r="AH4330" s="13" t="str">
        <f>VLOOKUP(AG4330,'PC Mapping'!L:M,2,)</f>
        <v>Bolivar Sewer</v>
      </c>
    </row>
    <row r="4331" spans="1:34" x14ac:dyDescent="0.2">
      <c r="A4331" t="s">
        <v>19261</v>
      </c>
      <c r="B4331" t="s">
        <v>19234</v>
      </c>
      <c r="C4331" t="s">
        <v>4519</v>
      </c>
      <c r="D4331" t="s">
        <v>4520</v>
      </c>
      <c r="E4331" s="3">
        <v>45811</v>
      </c>
      <c r="F4331" t="s">
        <v>44</v>
      </c>
      <c r="G4331" t="s">
        <v>3742</v>
      </c>
      <c r="H4331" t="s">
        <v>3722</v>
      </c>
      <c r="I4331" t="s">
        <v>3752</v>
      </c>
      <c r="J4331" t="s">
        <v>4522</v>
      </c>
      <c r="K4331" s="2">
        <v>-5</v>
      </c>
      <c r="L4331" t="s">
        <v>44</v>
      </c>
      <c r="M4331" s="2">
        <v>-5</v>
      </c>
      <c r="N4331" t="s">
        <v>4523</v>
      </c>
      <c r="O4331" t="s">
        <v>4524</v>
      </c>
      <c r="P4331" t="s">
        <v>19262</v>
      </c>
      <c r="Q4331" t="s">
        <v>19263</v>
      </c>
      <c r="R4331" t="s">
        <v>44</v>
      </c>
      <c r="S4331" t="s">
        <v>4527</v>
      </c>
      <c r="T4331" s="3">
        <v>45811</v>
      </c>
      <c r="U4331" s="3">
        <v>45812</v>
      </c>
      <c r="V4331" s="2">
        <v>0</v>
      </c>
      <c r="W4331" t="s">
        <v>44</v>
      </c>
      <c r="X4331" t="s">
        <v>44</v>
      </c>
      <c r="Y4331" t="s">
        <v>19264</v>
      </c>
      <c r="Z4331" t="s">
        <v>19265</v>
      </c>
      <c r="AA4331" t="s">
        <v>4529</v>
      </c>
      <c r="AB4331" t="s">
        <v>4530</v>
      </c>
      <c r="AC4331" t="s">
        <v>89</v>
      </c>
      <c r="AD4331" t="str">
        <f t="shared" si="67"/>
        <v>10-60</v>
      </c>
      <c r="AE4331" t="str">
        <f>VLOOKUP(AD4331,'Main_Sub Desc'!C:D,2,)</f>
        <v>LPC from invoicing</v>
      </c>
      <c r="AF4331" t="str">
        <f>VLOOKUP(VALUE(H4331),'Main_Sub Desc'!F:G,2,)</f>
        <v>Wtr Rev Late Payment</v>
      </c>
      <c r="AG4331">
        <f>IFERROR(VLOOKUP(VALUE(I4331),'PC Mapping'!A:F,6,),"")</f>
        <v>10719</v>
      </c>
      <c r="AH4331" s="13" t="str">
        <f>VLOOKUP(AG4331,'PC Mapping'!L:M,2,)</f>
        <v>All Other Water</v>
      </c>
    </row>
    <row r="4332" spans="1:34" x14ac:dyDescent="0.2">
      <c r="A4332" t="s">
        <v>19266</v>
      </c>
      <c r="B4332" t="s">
        <v>19234</v>
      </c>
      <c r="C4332" t="s">
        <v>4519</v>
      </c>
      <c r="D4332" t="s">
        <v>4520</v>
      </c>
      <c r="E4332" s="3">
        <v>45811</v>
      </c>
      <c r="F4332" t="s">
        <v>44</v>
      </c>
      <c r="G4332" t="s">
        <v>3742</v>
      </c>
      <c r="H4332" t="s">
        <v>3722</v>
      </c>
      <c r="I4332" t="s">
        <v>3752</v>
      </c>
      <c r="J4332" t="s">
        <v>4522</v>
      </c>
      <c r="K4332" s="2">
        <v>-5</v>
      </c>
      <c r="L4332" t="s">
        <v>44</v>
      </c>
      <c r="M4332" s="2">
        <v>-5</v>
      </c>
      <c r="N4332" t="s">
        <v>4523</v>
      </c>
      <c r="O4332" t="s">
        <v>4524</v>
      </c>
      <c r="P4332" t="s">
        <v>16174</v>
      </c>
      <c r="Q4332" t="s">
        <v>19267</v>
      </c>
      <c r="R4332" t="s">
        <v>44</v>
      </c>
      <c r="S4332" t="s">
        <v>4527</v>
      </c>
      <c r="T4332" s="3">
        <v>45811</v>
      </c>
      <c r="U4332" s="3">
        <v>45812</v>
      </c>
      <c r="V4332" s="2">
        <v>0</v>
      </c>
      <c r="W4332" t="s">
        <v>44</v>
      </c>
      <c r="X4332" t="s">
        <v>44</v>
      </c>
      <c r="Y4332" t="s">
        <v>16176</v>
      </c>
      <c r="Z4332" t="s">
        <v>16177</v>
      </c>
      <c r="AA4332" t="s">
        <v>4529</v>
      </c>
      <c r="AB4332" t="s">
        <v>4530</v>
      </c>
      <c r="AC4332" t="s">
        <v>89</v>
      </c>
      <c r="AD4332" t="str">
        <f t="shared" si="67"/>
        <v>10-60</v>
      </c>
      <c r="AE4332" t="str">
        <f>VLOOKUP(AD4332,'Main_Sub Desc'!C:D,2,)</f>
        <v>LPC from invoicing</v>
      </c>
      <c r="AF4332" t="str">
        <f>VLOOKUP(VALUE(H4332),'Main_Sub Desc'!F:G,2,)</f>
        <v>Wtr Rev Late Payment</v>
      </c>
      <c r="AG4332">
        <f>IFERROR(VLOOKUP(VALUE(I4332),'PC Mapping'!A:F,6,),"")</f>
        <v>10719</v>
      </c>
      <c r="AH4332" s="13" t="str">
        <f>VLOOKUP(AG4332,'PC Mapping'!L:M,2,)</f>
        <v>All Other Water</v>
      </c>
    </row>
    <row r="4333" spans="1:34" x14ac:dyDescent="0.2">
      <c r="A4333" t="s">
        <v>19268</v>
      </c>
      <c r="B4333" t="s">
        <v>19269</v>
      </c>
      <c r="C4333" t="s">
        <v>4519</v>
      </c>
      <c r="D4333" t="s">
        <v>4520</v>
      </c>
      <c r="E4333" s="3">
        <v>45813</v>
      </c>
      <c r="F4333" t="s">
        <v>44</v>
      </c>
      <c r="G4333" t="s">
        <v>3742</v>
      </c>
      <c r="H4333" t="s">
        <v>3722</v>
      </c>
      <c r="I4333" t="s">
        <v>3752</v>
      </c>
      <c r="J4333" t="s">
        <v>4522</v>
      </c>
      <c r="K4333" s="2">
        <v>-5</v>
      </c>
      <c r="L4333" t="s">
        <v>44</v>
      </c>
      <c r="M4333" s="2">
        <v>-5</v>
      </c>
      <c r="N4333" t="s">
        <v>4523</v>
      </c>
      <c r="O4333" t="s">
        <v>4524</v>
      </c>
      <c r="P4333" t="s">
        <v>19270</v>
      </c>
      <c r="Q4333" t="s">
        <v>19271</v>
      </c>
      <c r="R4333" t="s">
        <v>44</v>
      </c>
      <c r="S4333" t="s">
        <v>4527</v>
      </c>
      <c r="T4333" s="3">
        <v>45813</v>
      </c>
      <c r="U4333" s="3">
        <v>45814</v>
      </c>
      <c r="V4333" s="2">
        <v>0</v>
      </c>
      <c r="W4333" t="s">
        <v>44</v>
      </c>
      <c r="X4333" t="s">
        <v>44</v>
      </c>
      <c r="Y4333" t="s">
        <v>19272</v>
      </c>
      <c r="Z4333" t="s">
        <v>3450</v>
      </c>
      <c r="AA4333" t="s">
        <v>4529</v>
      </c>
      <c r="AB4333" t="s">
        <v>4530</v>
      </c>
      <c r="AC4333" t="s">
        <v>89</v>
      </c>
      <c r="AD4333" t="str">
        <f t="shared" si="67"/>
        <v>10-60</v>
      </c>
      <c r="AE4333" t="str">
        <f>VLOOKUP(AD4333,'Main_Sub Desc'!C:D,2,)</f>
        <v>LPC from invoicing</v>
      </c>
      <c r="AF4333" t="str">
        <f>VLOOKUP(VALUE(H4333),'Main_Sub Desc'!F:G,2,)</f>
        <v>Wtr Rev Late Payment</v>
      </c>
      <c r="AG4333">
        <f>IFERROR(VLOOKUP(VALUE(I4333),'PC Mapping'!A:F,6,),"")</f>
        <v>10719</v>
      </c>
      <c r="AH4333" s="13" t="str">
        <f>VLOOKUP(AG4333,'PC Mapping'!L:M,2,)</f>
        <v>All Other Water</v>
      </c>
    </row>
    <row r="4334" spans="1:34" x14ac:dyDescent="0.2">
      <c r="A4334" t="s">
        <v>19273</v>
      </c>
      <c r="B4334" t="s">
        <v>19269</v>
      </c>
      <c r="C4334" t="s">
        <v>4519</v>
      </c>
      <c r="D4334" t="s">
        <v>4520</v>
      </c>
      <c r="E4334" s="3">
        <v>45813</v>
      </c>
      <c r="F4334" t="s">
        <v>44</v>
      </c>
      <c r="G4334" t="s">
        <v>3742</v>
      </c>
      <c r="H4334" t="s">
        <v>3722</v>
      </c>
      <c r="I4334" t="s">
        <v>3752</v>
      </c>
      <c r="J4334" t="s">
        <v>4522</v>
      </c>
      <c r="K4334" s="2">
        <v>-5</v>
      </c>
      <c r="L4334" t="s">
        <v>44</v>
      </c>
      <c r="M4334" s="2">
        <v>-5</v>
      </c>
      <c r="N4334" t="s">
        <v>4523</v>
      </c>
      <c r="O4334" t="s">
        <v>4524</v>
      </c>
      <c r="P4334" t="s">
        <v>19274</v>
      </c>
      <c r="Q4334" t="s">
        <v>19275</v>
      </c>
      <c r="R4334" t="s">
        <v>44</v>
      </c>
      <c r="S4334" t="s">
        <v>4527</v>
      </c>
      <c r="T4334" s="3">
        <v>45813</v>
      </c>
      <c r="U4334" s="3">
        <v>45814</v>
      </c>
      <c r="V4334" s="2">
        <v>0</v>
      </c>
      <c r="W4334" t="s">
        <v>44</v>
      </c>
      <c r="X4334" t="s">
        <v>44</v>
      </c>
      <c r="Y4334" t="s">
        <v>19276</v>
      </c>
      <c r="Z4334" t="s">
        <v>2336</v>
      </c>
      <c r="AA4334" t="s">
        <v>4529</v>
      </c>
      <c r="AB4334" t="s">
        <v>4530</v>
      </c>
      <c r="AC4334" t="s">
        <v>89</v>
      </c>
      <c r="AD4334" t="str">
        <f t="shared" si="67"/>
        <v>10-60</v>
      </c>
      <c r="AE4334" t="str">
        <f>VLOOKUP(AD4334,'Main_Sub Desc'!C:D,2,)</f>
        <v>LPC from invoicing</v>
      </c>
      <c r="AF4334" t="str">
        <f>VLOOKUP(VALUE(H4334),'Main_Sub Desc'!F:G,2,)</f>
        <v>Wtr Rev Late Payment</v>
      </c>
      <c r="AG4334">
        <f>IFERROR(VLOOKUP(VALUE(I4334),'PC Mapping'!A:F,6,),"")</f>
        <v>10719</v>
      </c>
      <c r="AH4334" s="13" t="str">
        <f>VLOOKUP(AG4334,'PC Mapping'!L:M,2,)</f>
        <v>All Other Water</v>
      </c>
    </row>
    <row r="4335" spans="1:34" x14ac:dyDescent="0.2">
      <c r="A4335" t="s">
        <v>19277</v>
      </c>
      <c r="B4335" t="s">
        <v>19278</v>
      </c>
      <c r="C4335" t="s">
        <v>4519</v>
      </c>
      <c r="D4335" t="s">
        <v>4520</v>
      </c>
      <c r="E4335" s="3">
        <v>45814</v>
      </c>
      <c r="F4335" t="s">
        <v>44</v>
      </c>
      <c r="G4335" t="s">
        <v>3742</v>
      </c>
      <c r="H4335" t="s">
        <v>3722</v>
      </c>
      <c r="I4335" t="s">
        <v>3752</v>
      </c>
      <c r="J4335" t="s">
        <v>4522</v>
      </c>
      <c r="K4335" s="2">
        <v>-6.17</v>
      </c>
      <c r="L4335" t="s">
        <v>44</v>
      </c>
      <c r="M4335" s="2">
        <v>-6.17</v>
      </c>
      <c r="N4335" t="s">
        <v>4523</v>
      </c>
      <c r="O4335" t="s">
        <v>4524</v>
      </c>
      <c r="P4335" t="s">
        <v>19279</v>
      </c>
      <c r="Q4335" t="s">
        <v>19280</v>
      </c>
      <c r="R4335" t="s">
        <v>44</v>
      </c>
      <c r="S4335" t="s">
        <v>4527</v>
      </c>
      <c r="T4335" s="3">
        <v>45814</v>
      </c>
      <c r="U4335" s="3">
        <v>45817</v>
      </c>
      <c r="V4335" s="2">
        <v>0</v>
      </c>
      <c r="W4335" t="s">
        <v>44</v>
      </c>
      <c r="X4335" t="s">
        <v>44</v>
      </c>
      <c r="Y4335" t="s">
        <v>19281</v>
      </c>
      <c r="Z4335" t="s">
        <v>19282</v>
      </c>
      <c r="AA4335" t="s">
        <v>4529</v>
      </c>
      <c r="AB4335" t="s">
        <v>4530</v>
      </c>
      <c r="AC4335" t="s">
        <v>89</v>
      </c>
      <c r="AD4335" t="str">
        <f t="shared" si="67"/>
        <v>10-60</v>
      </c>
      <c r="AE4335" t="str">
        <f>VLOOKUP(AD4335,'Main_Sub Desc'!C:D,2,)</f>
        <v>LPC from invoicing</v>
      </c>
      <c r="AF4335" t="str">
        <f>VLOOKUP(VALUE(H4335),'Main_Sub Desc'!F:G,2,)</f>
        <v>Wtr Rev Late Payment</v>
      </c>
      <c r="AG4335">
        <f>IFERROR(VLOOKUP(VALUE(I4335),'PC Mapping'!A:F,6,),"")</f>
        <v>10719</v>
      </c>
      <c r="AH4335" s="13" t="str">
        <f>VLOOKUP(AG4335,'PC Mapping'!L:M,2,)</f>
        <v>All Other Water</v>
      </c>
    </row>
    <row r="4336" spans="1:34" x14ac:dyDescent="0.2">
      <c r="A4336" t="s">
        <v>19283</v>
      </c>
      <c r="B4336" t="s">
        <v>19284</v>
      </c>
      <c r="C4336" t="s">
        <v>4519</v>
      </c>
      <c r="D4336" t="s">
        <v>4520</v>
      </c>
      <c r="E4336" s="3">
        <v>45819</v>
      </c>
      <c r="F4336" t="s">
        <v>44</v>
      </c>
      <c r="G4336" t="s">
        <v>3742</v>
      </c>
      <c r="H4336" t="s">
        <v>3722</v>
      </c>
      <c r="I4336" t="s">
        <v>4538</v>
      </c>
      <c r="J4336" t="s">
        <v>4522</v>
      </c>
      <c r="K4336" s="2">
        <v>-5</v>
      </c>
      <c r="L4336" t="s">
        <v>44</v>
      </c>
      <c r="M4336" s="2">
        <v>-5</v>
      </c>
      <c r="N4336" t="s">
        <v>4523</v>
      </c>
      <c r="O4336" t="s">
        <v>4524</v>
      </c>
      <c r="P4336" t="s">
        <v>8508</v>
      </c>
      <c r="Q4336" t="s">
        <v>19285</v>
      </c>
      <c r="R4336" t="s">
        <v>44</v>
      </c>
      <c r="S4336" t="s">
        <v>4527</v>
      </c>
      <c r="T4336" s="3">
        <v>45819</v>
      </c>
      <c r="U4336" s="3">
        <v>45820</v>
      </c>
      <c r="V4336" s="2">
        <v>0</v>
      </c>
      <c r="W4336" t="s">
        <v>44</v>
      </c>
      <c r="X4336" t="s">
        <v>44</v>
      </c>
      <c r="Y4336" t="s">
        <v>19286</v>
      </c>
      <c r="Z4336" t="s">
        <v>806</v>
      </c>
      <c r="AA4336" t="s">
        <v>4529</v>
      </c>
      <c r="AB4336" t="s">
        <v>4530</v>
      </c>
      <c r="AC4336" t="s">
        <v>99</v>
      </c>
      <c r="AD4336" t="str">
        <f t="shared" si="67"/>
        <v>10-60</v>
      </c>
      <c r="AE4336" t="str">
        <f>VLOOKUP(AD4336,'Main_Sub Desc'!C:D,2,)</f>
        <v>LPC from invoicing</v>
      </c>
      <c r="AF4336" t="str">
        <f>VLOOKUP(VALUE(H4336),'Main_Sub Desc'!F:G,2,)</f>
        <v>Wtr Rev Late Payment</v>
      </c>
      <c r="AG4336">
        <f>IFERROR(VLOOKUP(VALUE(I4336),'PC Mapping'!A:F,6,),"")</f>
        <v>10469</v>
      </c>
      <c r="AH4336" s="13" t="str">
        <f>VLOOKUP(AG4336,'PC Mapping'!L:M,2,)</f>
        <v>Bolivar Water</v>
      </c>
    </row>
    <row r="4337" spans="1:34" x14ac:dyDescent="0.2">
      <c r="A4337" t="s">
        <v>19283</v>
      </c>
      <c r="B4337" t="s">
        <v>19284</v>
      </c>
      <c r="C4337" t="s">
        <v>4519</v>
      </c>
      <c r="D4337" t="s">
        <v>4520</v>
      </c>
      <c r="E4337" s="3">
        <v>45819</v>
      </c>
      <c r="F4337" t="s">
        <v>44</v>
      </c>
      <c r="G4337" t="s">
        <v>3742</v>
      </c>
      <c r="H4337" t="s">
        <v>3716</v>
      </c>
      <c r="I4337" t="s">
        <v>4534</v>
      </c>
      <c r="J4337" t="s">
        <v>4522</v>
      </c>
      <c r="K4337" s="2">
        <v>-8.57</v>
      </c>
      <c r="L4337" t="s">
        <v>44</v>
      </c>
      <c r="M4337" s="2">
        <v>-8.57</v>
      </c>
      <c r="N4337" t="s">
        <v>4523</v>
      </c>
      <c r="O4337" t="s">
        <v>4524</v>
      </c>
      <c r="P4337" t="s">
        <v>8508</v>
      </c>
      <c r="Q4337" t="s">
        <v>19287</v>
      </c>
      <c r="R4337" t="s">
        <v>44</v>
      </c>
      <c r="S4337" t="s">
        <v>4527</v>
      </c>
      <c r="T4337" s="3">
        <v>45819</v>
      </c>
      <c r="U4337" s="3">
        <v>45820</v>
      </c>
      <c r="V4337" s="2">
        <v>0</v>
      </c>
      <c r="W4337" t="s">
        <v>44</v>
      </c>
      <c r="X4337" t="s">
        <v>44</v>
      </c>
      <c r="Y4337" t="s">
        <v>19288</v>
      </c>
      <c r="Z4337" t="s">
        <v>806</v>
      </c>
      <c r="AA4337" t="s">
        <v>4529</v>
      </c>
      <c r="AB4337" t="s">
        <v>4530</v>
      </c>
      <c r="AC4337" t="s">
        <v>99</v>
      </c>
      <c r="AD4337" t="str">
        <f t="shared" si="67"/>
        <v>10-60</v>
      </c>
      <c r="AE4337" t="str">
        <f>VLOOKUP(AD4337,'Main_Sub Desc'!C:D,2,)</f>
        <v>LPC from invoicing</v>
      </c>
      <c r="AF4337" t="str">
        <f>VLOOKUP(VALUE(H4337),'Main_Sub Desc'!F:G,2,)</f>
        <v>Wst Rev Late Payment</v>
      </c>
      <c r="AG4337">
        <f>IFERROR(VLOOKUP(VALUE(I4337),'PC Mapping'!A:F,6,),"")</f>
        <v>10514</v>
      </c>
      <c r="AH4337" s="13" t="str">
        <f>VLOOKUP(AG4337,'PC Mapping'!L:M,2,)</f>
        <v>Bolivar Sewer</v>
      </c>
    </row>
    <row r="4338" spans="1:34" x14ac:dyDescent="0.2">
      <c r="A4338" t="s">
        <v>19289</v>
      </c>
      <c r="B4338" t="s">
        <v>19290</v>
      </c>
      <c r="C4338" t="s">
        <v>4519</v>
      </c>
      <c r="D4338" t="s">
        <v>4520</v>
      </c>
      <c r="E4338" s="3">
        <v>45819</v>
      </c>
      <c r="F4338" t="s">
        <v>44</v>
      </c>
      <c r="G4338" t="s">
        <v>3742</v>
      </c>
      <c r="H4338" t="s">
        <v>3722</v>
      </c>
      <c r="I4338" t="s">
        <v>4538</v>
      </c>
      <c r="J4338" t="s">
        <v>4522</v>
      </c>
      <c r="K4338" s="2">
        <v>-5</v>
      </c>
      <c r="L4338" t="s">
        <v>44</v>
      </c>
      <c r="M4338" s="2">
        <v>-5</v>
      </c>
      <c r="N4338" t="s">
        <v>4523</v>
      </c>
      <c r="O4338" t="s">
        <v>4524</v>
      </c>
      <c r="P4338" t="s">
        <v>19291</v>
      </c>
      <c r="Q4338" t="s">
        <v>19292</v>
      </c>
      <c r="R4338" t="s">
        <v>44</v>
      </c>
      <c r="S4338" t="s">
        <v>4527</v>
      </c>
      <c r="T4338" s="3">
        <v>45819</v>
      </c>
      <c r="U4338" s="3">
        <v>45820</v>
      </c>
      <c r="V4338" s="2">
        <v>0</v>
      </c>
      <c r="W4338" t="s">
        <v>44</v>
      </c>
      <c r="X4338" t="s">
        <v>44</v>
      </c>
      <c r="Y4338" t="s">
        <v>19293</v>
      </c>
      <c r="Z4338" t="s">
        <v>243</v>
      </c>
      <c r="AA4338" t="s">
        <v>4529</v>
      </c>
      <c r="AB4338" t="s">
        <v>4530</v>
      </c>
      <c r="AC4338" t="s">
        <v>99</v>
      </c>
      <c r="AD4338" t="str">
        <f t="shared" si="67"/>
        <v>10-60</v>
      </c>
      <c r="AE4338" t="str">
        <f>VLOOKUP(AD4338,'Main_Sub Desc'!C:D,2,)</f>
        <v>LPC from invoicing</v>
      </c>
      <c r="AF4338" t="str">
        <f>VLOOKUP(VALUE(H4338),'Main_Sub Desc'!F:G,2,)</f>
        <v>Wtr Rev Late Payment</v>
      </c>
      <c r="AG4338">
        <f>IFERROR(VLOOKUP(VALUE(I4338),'PC Mapping'!A:F,6,),"")</f>
        <v>10469</v>
      </c>
      <c r="AH4338" s="13" t="str">
        <f>VLOOKUP(AG4338,'PC Mapping'!L:M,2,)</f>
        <v>Bolivar Water</v>
      </c>
    </row>
    <row r="4339" spans="1:34" x14ac:dyDescent="0.2">
      <c r="A4339" t="s">
        <v>19289</v>
      </c>
      <c r="B4339" t="s">
        <v>19290</v>
      </c>
      <c r="C4339" t="s">
        <v>4519</v>
      </c>
      <c r="D4339" t="s">
        <v>4520</v>
      </c>
      <c r="E4339" s="3">
        <v>45819</v>
      </c>
      <c r="F4339" t="s">
        <v>44</v>
      </c>
      <c r="G4339" t="s">
        <v>3742</v>
      </c>
      <c r="H4339" t="s">
        <v>3716</v>
      </c>
      <c r="I4339" t="s">
        <v>4534</v>
      </c>
      <c r="J4339" t="s">
        <v>4522</v>
      </c>
      <c r="K4339" s="2">
        <v>-6.12</v>
      </c>
      <c r="L4339" t="s">
        <v>44</v>
      </c>
      <c r="M4339" s="2">
        <v>-6.12</v>
      </c>
      <c r="N4339" t="s">
        <v>4523</v>
      </c>
      <c r="O4339" t="s">
        <v>4524</v>
      </c>
      <c r="P4339" t="s">
        <v>19291</v>
      </c>
      <c r="Q4339" t="s">
        <v>19294</v>
      </c>
      <c r="R4339" t="s">
        <v>44</v>
      </c>
      <c r="S4339" t="s">
        <v>4527</v>
      </c>
      <c r="T4339" s="3">
        <v>45819</v>
      </c>
      <c r="U4339" s="3">
        <v>45820</v>
      </c>
      <c r="V4339" s="2">
        <v>0</v>
      </c>
      <c r="W4339" t="s">
        <v>44</v>
      </c>
      <c r="X4339" t="s">
        <v>44</v>
      </c>
      <c r="Y4339" t="s">
        <v>19295</v>
      </c>
      <c r="Z4339" t="s">
        <v>243</v>
      </c>
      <c r="AA4339" t="s">
        <v>4529</v>
      </c>
      <c r="AB4339" t="s">
        <v>4530</v>
      </c>
      <c r="AC4339" t="s">
        <v>99</v>
      </c>
      <c r="AD4339" t="str">
        <f t="shared" si="67"/>
        <v>10-60</v>
      </c>
      <c r="AE4339" t="str">
        <f>VLOOKUP(AD4339,'Main_Sub Desc'!C:D,2,)</f>
        <v>LPC from invoicing</v>
      </c>
      <c r="AF4339" t="str">
        <f>VLOOKUP(VALUE(H4339),'Main_Sub Desc'!F:G,2,)</f>
        <v>Wst Rev Late Payment</v>
      </c>
      <c r="AG4339">
        <f>IFERROR(VLOOKUP(VALUE(I4339),'PC Mapping'!A:F,6,),"")</f>
        <v>10514</v>
      </c>
      <c r="AH4339" s="13" t="str">
        <f>VLOOKUP(AG4339,'PC Mapping'!L:M,2,)</f>
        <v>Bolivar Sewer</v>
      </c>
    </row>
    <row r="4340" spans="1:34" x14ac:dyDescent="0.2">
      <c r="A4340" t="s">
        <v>19296</v>
      </c>
      <c r="B4340" t="s">
        <v>19284</v>
      </c>
      <c r="C4340" t="s">
        <v>4519</v>
      </c>
      <c r="D4340" t="s">
        <v>4520</v>
      </c>
      <c r="E4340" s="3">
        <v>45819</v>
      </c>
      <c r="F4340" t="s">
        <v>44</v>
      </c>
      <c r="G4340" t="s">
        <v>3742</v>
      </c>
      <c r="H4340" t="s">
        <v>3722</v>
      </c>
      <c r="I4340" t="s">
        <v>4538</v>
      </c>
      <c r="J4340" t="s">
        <v>4522</v>
      </c>
      <c r="K4340" s="2">
        <v>-5</v>
      </c>
      <c r="L4340" t="s">
        <v>44</v>
      </c>
      <c r="M4340" s="2">
        <v>-5</v>
      </c>
      <c r="N4340" t="s">
        <v>4523</v>
      </c>
      <c r="O4340" t="s">
        <v>4524</v>
      </c>
      <c r="P4340" t="s">
        <v>4567</v>
      </c>
      <c r="Q4340" t="s">
        <v>19297</v>
      </c>
      <c r="R4340" t="s">
        <v>44</v>
      </c>
      <c r="S4340" t="s">
        <v>4527</v>
      </c>
      <c r="T4340" s="3">
        <v>45819</v>
      </c>
      <c r="U4340" s="3">
        <v>45820</v>
      </c>
      <c r="V4340" s="2">
        <v>0</v>
      </c>
      <c r="W4340" t="s">
        <v>44</v>
      </c>
      <c r="X4340" t="s">
        <v>44</v>
      </c>
      <c r="Y4340" t="s">
        <v>19298</v>
      </c>
      <c r="Z4340" t="s">
        <v>19299</v>
      </c>
      <c r="AA4340" t="s">
        <v>4529</v>
      </c>
      <c r="AB4340" t="s">
        <v>4530</v>
      </c>
      <c r="AC4340" t="s">
        <v>89</v>
      </c>
      <c r="AD4340" t="str">
        <f t="shared" si="67"/>
        <v>10-60</v>
      </c>
      <c r="AE4340" t="str">
        <f>VLOOKUP(AD4340,'Main_Sub Desc'!C:D,2,)</f>
        <v>LPC from invoicing</v>
      </c>
      <c r="AF4340" t="str">
        <f>VLOOKUP(VALUE(H4340),'Main_Sub Desc'!F:G,2,)</f>
        <v>Wtr Rev Late Payment</v>
      </c>
      <c r="AG4340">
        <f>IFERROR(VLOOKUP(VALUE(I4340),'PC Mapping'!A:F,6,),"")</f>
        <v>10469</v>
      </c>
      <c r="AH4340" s="13" t="str">
        <f>VLOOKUP(AG4340,'PC Mapping'!L:M,2,)</f>
        <v>Bolivar Water</v>
      </c>
    </row>
    <row r="4341" spans="1:34" x14ac:dyDescent="0.2">
      <c r="A4341" t="s">
        <v>19296</v>
      </c>
      <c r="B4341" t="s">
        <v>19284</v>
      </c>
      <c r="C4341" t="s">
        <v>4519</v>
      </c>
      <c r="D4341" t="s">
        <v>4520</v>
      </c>
      <c r="E4341" s="3">
        <v>45819</v>
      </c>
      <c r="F4341" t="s">
        <v>44</v>
      </c>
      <c r="G4341" t="s">
        <v>3742</v>
      </c>
      <c r="H4341" t="s">
        <v>3716</v>
      </c>
      <c r="I4341" t="s">
        <v>4534</v>
      </c>
      <c r="J4341" t="s">
        <v>4522</v>
      </c>
      <c r="K4341" s="2">
        <v>-5</v>
      </c>
      <c r="L4341" t="s">
        <v>44</v>
      </c>
      <c r="M4341" s="2">
        <v>-5</v>
      </c>
      <c r="N4341" t="s">
        <v>4523</v>
      </c>
      <c r="O4341" t="s">
        <v>4524</v>
      </c>
      <c r="P4341" t="s">
        <v>4567</v>
      </c>
      <c r="Q4341" t="s">
        <v>19300</v>
      </c>
      <c r="R4341" t="s">
        <v>44</v>
      </c>
      <c r="S4341" t="s">
        <v>4527</v>
      </c>
      <c r="T4341" s="3">
        <v>45819</v>
      </c>
      <c r="U4341" s="3">
        <v>45820</v>
      </c>
      <c r="V4341" s="2">
        <v>0</v>
      </c>
      <c r="W4341" t="s">
        <v>44</v>
      </c>
      <c r="X4341" t="s">
        <v>44</v>
      </c>
      <c r="Y4341" t="s">
        <v>19301</v>
      </c>
      <c r="Z4341" t="s">
        <v>19299</v>
      </c>
      <c r="AA4341" t="s">
        <v>4529</v>
      </c>
      <c r="AB4341" t="s">
        <v>4530</v>
      </c>
      <c r="AC4341" t="s">
        <v>89</v>
      </c>
      <c r="AD4341" t="str">
        <f t="shared" si="67"/>
        <v>10-60</v>
      </c>
      <c r="AE4341" t="str">
        <f>VLOOKUP(AD4341,'Main_Sub Desc'!C:D,2,)</f>
        <v>LPC from invoicing</v>
      </c>
      <c r="AF4341" t="str">
        <f>VLOOKUP(VALUE(H4341),'Main_Sub Desc'!F:G,2,)</f>
        <v>Wst Rev Late Payment</v>
      </c>
      <c r="AG4341">
        <f>IFERROR(VLOOKUP(VALUE(I4341),'PC Mapping'!A:F,6,),"")</f>
        <v>10514</v>
      </c>
      <c r="AH4341" s="13" t="str">
        <f>VLOOKUP(AG4341,'PC Mapping'!L:M,2,)</f>
        <v>Bolivar Sewer</v>
      </c>
    </row>
    <row r="4342" spans="1:34" x14ac:dyDescent="0.2">
      <c r="A4342" t="s">
        <v>19302</v>
      </c>
      <c r="B4342" t="s">
        <v>19290</v>
      </c>
      <c r="C4342" t="s">
        <v>4519</v>
      </c>
      <c r="D4342" t="s">
        <v>4520</v>
      </c>
      <c r="E4342" s="3">
        <v>45819</v>
      </c>
      <c r="F4342" t="s">
        <v>44</v>
      </c>
      <c r="G4342" t="s">
        <v>3742</v>
      </c>
      <c r="H4342" t="s">
        <v>3716</v>
      </c>
      <c r="I4342" t="s">
        <v>4534</v>
      </c>
      <c r="J4342" t="s">
        <v>4522</v>
      </c>
      <c r="K4342" s="2">
        <v>-5</v>
      </c>
      <c r="L4342" t="s">
        <v>44</v>
      </c>
      <c r="M4342" s="2">
        <v>-5</v>
      </c>
      <c r="N4342" t="s">
        <v>4523</v>
      </c>
      <c r="O4342" t="s">
        <v>4524</v>
      </c>
      <c r="P4342" t="s">
        <v>13383</v>
      </c>
      <c r="Q4342" t="s">
        <v>19303</v>
      </c>
      <c r="R4342" t="s">
        <v>44</v>
      </c>
      <c r="S4342" t="s">
        <v>4527</v>
      </c>
      <c r="T4342" s="3">
        <v>45819</v>
      </c>
      <c r="U4342" s="3">
        <v>45820</v>
      </c>
      <c r="V4342" s="2">
        <v>0</v>
      </c>
      <c r="W4342" t="s">
        <v>44</v>
      </c>
      <c r="X4342" t="s">
        <v>44</v>
      </c>
      <c r="Y4342" t="s">
        <v>19304</v>
      </c>
      <c r="Z4342" t="s">
        <v>462</v>
      </c>
      <c r="AA4342" t="s">
        <v>4529</v>
      </c>
      <c r="AB4342" t="s">
        <v>4530</v>
      </c>
      <c r="AC4342" t="s">
        <v>89</v>
      </c>
      <c r="AD4342" t="str">
        <f t="shared" si="67"/>
        <v>10-60</v>
      </c>
      <c r="AE4342" t="str">
        <f>VLOOKUP(AD4342,'Main_Sub Desc'!C:D,2,)</f>
        <v>LPC from invoicing</v>
      </c>
      <c r="AF4342" t="str">
        <f>VLOOKUP(VALUE(H4342),'Main_Sub Desc'!F:G,2,)</f>
        <v>Wst Rev Late Payment</v>
      </c>
      <c r="AG4342">
        <f>IFERROR(VLOOKUP(VALUE(I4342),'PC Mapping'!A:F,6,),"")</f>
        <v>10514</v>
      </c>
      <c r="AH4342" s="13" t="str">
        <f>VLOOKUP(AG4342,'PC Mapping'!L:M,2,)</f>
        <v>Bolivar Sewer</v>
      </c>
    </row>
    <row r="4343" spans="1:34" x14ac:dyDescent="0.2">
      <c r="A4343" t="s">
        <v>19302</v>
      </c>
      <c r="B4343" t="s">
        <v>19290</v>
      </c>
      <c r="C4343" t="s">
        <v>4519</v>
      </c>
      <c r="D4343" t="s">
        <v>4520</v>
      </c>
      <c r="E4343" s="3">
        <v>45819</v>
      </c>
      <c r="F4343" t="s">
        <v>44</v>
      </c>
      <c r="G4343" t="s">
        <v>3742</v>
      </c>
      <c r="H4343" t="s">
        <v>3722</v>
      </c>
      <c r="I4343" t="s">
        <v>4538</v>
      </c>
      <c r="J4343" t="s">
        <v>4522</v>
      </c>
      <c r="K4343" s="2">
        <v>-5</v>
      </c>
      <c r="L4343" t="s">
        <v>44</v>
      </c>
      <c r="M4343" s="2">
        <v>-5</v>
      </c>
      <c r="N4343" t="s">
        <v>4523</v>
      </c>
      <c r="O4343" t="s">
        <v>4524</v>
      </c>
      <c r="P4343" t="s">
        <v>13383</v>
      </c>
      <c r="Q4343" t="s">
        <v>19305</v>
      </c>
      <c r="R4343" t="s">
        <v>44</v>
      </c>
      <c r="S4343" t="s">
        <v>4527</v>
      </c>
      <c r="T4343" s="3">
        <v>45819</v>
      </c>
      <c r="U4343" s="3">
        <v>45820</v>
      </c>
      <c r="V4343" s="2">
        <v>0</v>
      </c>
      <c r="W4343" t="s">
        <v>44</v>
      </c>
      <c r="X4343" t="s">
        <v>44</v>
      </c>
      <c r="Y4343" t="s">
        <v>19306</v>
      </c>
      <c r="Z4343" t="s">
        <v>462</v>
      </c>
      <c r="AA4343" t="s">
        <v>4529</v>
      </c>
      <c r="AB4343" t="s">
        <v>4530</v>
      </c>
      <c r="AC4343" t="s">
        <v>89</v>
      </c>
      <c r="AD4343" t="str">
        <f t="shared" si="67"/>
        <v>10-60</v>
      </c>
      <c r="AE4343" t="str">
        <f>VLOOKUP(AD4343,'Main_Sub Desc'!C:D,2,)</f>
        <v>LPC from invoicing</v>
      </c>
      <c r="AF4343" t="str">
        <f>VLOOKUP(VALUE(H4343),'Main_Sub Desc'!F:G,2,)</f>
        <v>Wtr Rev Late Payment</v>
      </c>
      <c r="AG4343">
        <f>IFERROR(VLOOKUP(VALUE(I4343),'PC Mapping'!A:F,6,),"")</f>
        <v>10469</v>
      </c>
      <c r="AH4343" s="13" t="str">
        <f>VLOOKUP(AG4343,'PC Mapping'!L:M,2,)</f>
        <v>Bolivar Water</v>
      </c>
    </row>
    <row r="4344" spans="1:34" x14ac:dyDescent="0.2">
      <c r="A4344" t="s">
        <v>19307</v>
      </c>
      <c r="B4344" t="s">
        <v>19290</v>
      </c>
      <c r="C4344" t="s">
        <v>4519</v>
      </c>
      <c r="D4344" t="s">
        <v>4520</v>
      </c>
      <c r="E4344" s="3">
        <v>45819</v>
      </c>
      <c r="F4344" t="s">
        <v>44</v>
      </c>
      <c r="G4344" t="s">
        <v>3742</v>
      </c>
      <c r="H4344" t="s">
        <v>3716</v>
      </c>
      <c r="I4344" t="s">
        <v>4534</v>
      </c>
      <c r="J4344" t="s">
        <v>4522</v>
      </c>
      <c r="K4344" s="2">
        <v>-6.32</v>
      </c>
      <c r="L4344" t="s">
        <v>44</v>
      </c>
      <c r="M4344" s="2">
        <v>-6.32</v>
      </c>
      <c r="N4344" t="s">
        <v>4523</v>
      </c>
      <c r="O4344" t="s">
        <v>4524</v>
      </c>
      <c r="P4344" t="s">
        <v>4978</v>
      </c>
      <c r="Q4344" t="s">
        <v>19308</v>
      </c>
      <c r="R4344" t="s">
        <v>44</v>
      </c>
      <c r="S4344" t="s">
        <v>4527</v>
      </c>
      <c r="T4344" s="3">
        <v>45819</v>
      </c>
      <c r="U4344" s="3">
        <v>45820</v>
      </c>
      <c r="V4344" s="2">
        <v>0</v>
      </c>
      <c r="W4344" t="s">
        <v>44</v>
      </c>
      <c r="X4344" t="s">
        <v>44</v>
      </c>
      <c r="Y4344" t="s">
        <v>19309</v>
      </c>
      <c r="Z4344" t="s">
        <v>666</v>
      </c>
      <c r="AA4344" t="s">
        <v>4529</v>
      </c>
      <c r="AB4344" t="s">
        <v>4530</v>
      </c>
      <c r="AC4344" t="s">
        <v>89</v>
      </c>
      <c r="AD4344" t="str">
        <f t="shared" si="67"/>
        <v>10-60</v>
      </c>
      <c r="AE4344" t="str">
        <f>VLOOKUP(AD4344,'Main_Sub Desc'!C:D,2,)</f>
        <v>LPC from invoicing</v>
      </c>
      <c r="AF4344" t="str">
        <f>VLOOKUP(VALUE(H4344),'Main_Sub Desc'!F:G,2,)</f>
        <v>Wst Rev Late Payment</v>
      </c>
      <c r="AG4344">
        <f>IFERROR(VLOOKUP(VALUE(I4344),'PC Mapping'!A:F,6,),"")</f>
        <v>10514</v>
      </c>
      <c r="AH4344" s="13" t="str">
        <f>VLOOKUP(AG4344,'PC Mapping'!L:M,2,)</f>
        <v>Bolivar Sewer</v>
      </c>
    </row>
    <row r="4345" spans="1:34" x14ac:dyDescent="0.2">
      <c r="A4345" t="s">
        <v>19307</v>
      </c>
      <c r="B4345" t="s">
        <v>19290</v>
      </c>
      <c r="C4345" t="s">
        <v>4519</v>
      </c>
      <c r="D4345" t="s">
        <v>4520</v>
      </c>
      <c r="E4345" s="3">
        <v>45819</v>
      </c>
      <c r="F4345" t="s">
        <v>44</v>
      </c>
      <c r="G4345" t="s">
        <v>3742</v>
      </c>
      <c r="H4345" t="s">
        <v>3722</v>
      </c>
      <c r="I4345" t="s">
        <v>4538</v>
      </c>
      <c r="J4345" t="s">
        <v>4522</v>
      </c>
      <c r="K4345" s="2">
        <v>-5</v>
      </c>
      <c r="L4345" t="s">
        <v>44</v>
      </c>
      <c r="M4345" s="2">
        <v>-5</v>
      </c>
      <c r="N4345" t="s">
        <v>4523</v>
      </c>
      <c r="O4345" t="s">
        <v>4524</v>
      </c>
      <c r="P4345" t="s">
        <v>4978</v>
      </c>
      <c r="Q4345" t="s">
        <v>19310</v>
      </c>
      <c r="R4345" t="s">
        <v>44</v>
      </c>
      <c r="S4345" t="s">
        <v>4527</v>
      </c>
      <c r="T4345" s="3">
        <v>45819</v>
      </c>
      <c r="U4345" s="3">
        <v>45820</v>
      </c>
      <c r="V4345" s="2">
        <v>0</v>
      </c>
      <c r="W4345" t="s">
        <v>44</v>
      </c>
      <c r="X4345" t="s">
        <v>44</v>
      </c>
      <c r="Y4345" t="s">
        <v>19311</v>
      </c>
      <c r="Z4345" t="s">
        <v>666</v>
      </c>
      <c r="AA4345" t="s">
        <v>4529</v>
      </c>
      <c r="AB4345" t="s">
        <v>4530</v>
      </c>
      <c r="AC4345" t="s">
        <v>89</v>
      </c>
      <c r="AD4345" t="str">
        <f t="shared" si="67"/>
        <v>10-60</v>
      </c>
      <c r="AE4345" t="str">
        <f>VLOOKUP(AD4345,'Main_Sub Desc'!C:D,2,)</f>
        <v>LPC from invoicing</v>
      </c>
      <c r="AF4345" t="str">
        <f>VLOOKUP(VALUE(H4345),'Main_Sub Desc'!F:G,2,)</f>
        <v>Wtr Rev Late Payment</v>
      </c>
      <c r="AG4345">
        <f>IFERROR(VLOOKUP(VALUE(I4345),'PC Mapping'!A:F,6,),"")</f>
        <v>10469</v>
      </c>
      <c r="AH4345" s="13" t="str">
        <f>VLOOKUP(AG4345,'PC Mapping'!L:M,2,)</f>
        <v>Bolivar Water</v>
      </c>
    </row>
    <row r="4346" spans="1:34" x14ac:dyDescent="0.2">
      <c r="A4346" t="s">
        <v>19312</v>
      </c>
      <c r="B4346" t="s">
        <v>19313</v>
      </c>
      <c r="C4346" t="s">
        <v>4519</v>
      </c>
      <c r="D4346" t="s">
        <v>4520</v>
      </c>
      <c r="E4346" s="3">
        <v>45824</v>
      </c>
      <c r="F4346" t="s">
        <v>44</v>
      </c>
      <c r="G4346" t="s">
        <v>3742</v>
      </c>
      <c r="H4346" t="s">
        <v>3722</v>
      </c>
      <c r="I4346" t="s">
        <v>3752</v>
      </c>
      <c r="J4346" t="s">
        <v>4522</v>
      </c>
      <c r="K4346" s="2">
        <v>-5</v>
      </c>
      <c r="L4346" t="s">
        <v>44</v>
      </c>
      <c r="M4346" s="2">
        <v>-5</v>
      </c>
      <c r="N4346" t="s">
        <v>4523</v>
      </c>
      <c r="O4346" t="s">
        <v>4524</v>
      </c>
      <c r="P4346" t="s">
        <v>6249</v>
      </c>
      <c r="Q4346" t="s">
        <v>19314</v>
      </c>
      <c r="R4346" t="s">
        <v>44</v>
      </c>
      <c r="S4346" t="s">
        <v>10111</v>
      </c>
      <c r="T4346" s="3">
        <v>45824</v>
      </c>
      <c r="U4346" s="3">
        <v>45826</v>
      </c>
      <c r="V4346" s="2">
        <v>0</v>
      </c>
      <c r="W4346" t="s">
        <v>44</v>
      </c>
      <c r="X4346" t="s">
        <v>44</v>
      </c>
      <c r="Y4346" t="s">
        <v>6251</v>
      </c>
      <c r="Z4346" t="s">
        <v>1573</v>
      </c>
      <c r="AA4346" t="s">
        <v>4529</v>
      </c>
      <c r="AB4346" t="s">
        <v>4530</v>
      </c>
      <c r="AC4346" t="s">
        <v>89</v>
      </c>
      <c r="AD4346" t="str">
        <f t="shared" si="67"/>
        <v>10-60</v>
      </c>
      <c r="AE4346" t="str">
        <f>VLOOKUP(AD4346,'Main_Sub Desc'!C:D,2,)</f>
        <v>LPC from invoicing</v>
      </c>
      <c r="AF4346" t="str">
        <f>VLOOKUP(VALUE(H4346),'Main_Sub Desc'!F:G,2,)</f>
        <v>Wtr Rev Late Payment</v>
      </c>
      <c r="AG4346">
        <f>IFERROR(VLOOKUP(VALUE(I4346),'PC Mapping'!A:F,6,),"")</f>
        <v>10719</v>
      </c>
      <c r="AH4346" s="13" t="str">
        <f>VLOOKUP(AG4346,'PC Mapping'!L:M,2,)</f>
        <v>All Other Water</v>
      </c>
    </row>
    <row r="4347" spans="1:34" x14ac:dyDescent="0.2">
      <c r="A4347" t="s">
        <v>19315</v>
      </c>
      <c r="B4347" t="s">
        <v>19313</v>
      </c>
      <c r="C4347" t="s">
        <v>4519</v>
      </c>
      <c r="D4347" t="s">
        <v>4520</v>
      </c>
      <c r="E4347" s="3">
        <v>45824</v>
      </c>
      <c r="F4347" t="s">
        <v>44</v>
      </c>
      <c r="G4347" t="s">
        <v>3742</v>
      </c>
      <c r="H4347" t="s">
        <v>3722</v>
      </c>
      <c r="I4347" t="s">
        <v>3752</v>
      </c>
      <c r="J4347" t="s">
        <v>4522</v>
      </c>
      <c r="K4347" s="2">
        <v>-5</v>
      </c>
      <c r="L4347" t="s">
        <v>44</v>
      </c>
      <c r="M4347" s="2">
        <v>-5</v>
      </c>
      <c r="N4347" t="s">
        <v>4523</v>
      </c>
      <c r="O4347" t="s">
        <v>4524</v>
      </c>
      <c r="P4347" t="s">
        <v>6253</v>
      </c>
      <c r="Q4347" t="s">
        <v>19316</v>
      </c>
      <c r="R4347" t="s">
        <v>44</v>
      </c>
      <c r="S4347" t="s">
        <v>10111</v>
      </c>
      <c r="T4347" s="3">
        <v>45824</v>
      </c>
      <c r="U4347" s="3">
        <v>45826</v>
      </c>
      <c r="V4347" s="2">
        <v>0</v>
      </c>
      <c r="W4347" t="s">
        <v>44</v>
      </c>
      <c r="X4347" t="s">
        <v>44</v>
      </c>
      <c r="Y4347" t="s">
        <v>6255</v>
      </c>
      <c r="Z4347" t="s">
        <v>1899</v>
      </c>
      <c r="AA4347" t="s">
        <v>4529</v>
      </c>
      <c r="AB4347" t="s">
        <v>4530</v>
      </c>
      <c r="AC4347" t="s">
        <v>99</v>
      </c>
      <c r="AD4347" t="str">
        <f t="shared" si="67"/>
        <v>10-60</v>
      </c>
      <c r="AE4347" t="str">
        <f>VLOOKUP(AD4347,'Main_Sub Desc'!C:D,2,)</f>
        <v>LPC from invoicing</v>
      </c>
      <c r="AF4347" t="str">
        <f>VLOOKUP(VALUE(H4347),'Main_Sub Desc'!F:G,2,)</f>
        <v>Wtr Rev Late Payment</v>
      </c>
      <c r="AG4347">
        <f>IFERROR(VLOOKUP(VALUE(I4347),'PC Mapping'!A:F,6,),"")</f>
        <v>10719</v>
      </c>
      <c r="AH4347" s="13" t="str">
        <f>VLOOKUP(AG4347,'PC Mapping'!L:M,2,)</f>
        <v>All Other Water</v>
      </c>
    </row>
    <row r="4348" spans="1:34" x14ac:dyDescent="0.2">
      <c r="A4348" t="s">
        <v>19317</v>
      </c>
      <c r="B4348" t="s">
        <v>19313</v>
      </c>
      <c r="C4348" t="s">
        <v>4519</v>
      </c>
      <c r="D4348" t="s">
        <v>4520</v>
      </c>
      <c r="E4348" s="3">
        <v>45824</v>
      </c>
      <c r="F4348" t="s">
        <v>44</v>
      </c>
      <c r="G4348" t="s">
        <v>3742</v>
      </c>
      <c r="H4348" t="s">
        <v>3716</v>
      </c>
      <c r="I4348" t="s">
        <v>4534</v>
      </c>
      <c r="J4348" t="s">
        <v>4522</v>
      </c>
      <c r="K4348" s="2">
        <v>-5</v>
      </c>
      <c r="L4348" t="s">
        <v>44</v>
      </c>
      <c r="M4348" s="2">
        <v>-5</v>
      </c>
      <c r="N4348" t="s">
        <v>4523</v>
      </c>
      <c r="O4348" t="s">
        <v>4524</v>
      </c>
      <c r="P4348" t="s">
        <v>5290</v>
      </c>
      <c r="Q4348" t="s">
        <v>19318</v>
      </c>
      <c r="R4348" t="s">
        <v>44</v>
      </c>
      <c r="S4348" t="s">
        <v>10111</v>
      </c>
      <c r="T4348" s="3">
        <v>45824</v>
      </c>
      <c r="U4348" s="3">
        <v>45826</v>
      </c>
      <c r="V4348" s="2">
        <v>0</v>
      </c>
      <c r="W4348" t="s">
        <v>44</v>
      </c>
      <c r="X4348" t="s">
        <v>44</v>
      </c>
      <c r="Y4348" t="s">
        <v>19319</v>
      </c>
      <c r="Z4348" t="s">
        <v>19320</v>
      </c>
      <c r="AA4348" t="s">
        <v>4529</v>
      </c>
      <c r="AB4348" t="s">
        <v>4530</v>
      </c>
      <c r="AC4348" t="s">
        <v>89</v>
      </c>
      <c r="AD4348" t="str">
        <f t="shared" si="67"/>
        <v>10-60</v>
      </c>
      <c r="AE4348" t="str">
        <f>VLOOKUP(AD4348,'Main_Sub Desc'!C:D,2,)</f>
        <v>LPC from invoicing</v>
      </c>
      <c r="AF4348" t="str">
        <f>VLOOKUP(VALUE(H4348),'Main_Sub Desc'!F:G,2,)</f>
        <v>Wst Rev Late Payment</v>
      </c>
      <c r="AG4348">
        <f>IFERROR(VLOOKUP(VALUE(I4348),'PC Mapping'!A:F,6,),"")</f>
        <v>10514</v>
      </c>
      <c r="AH4348" s="13" t="str">
        <f>VLOOKUP(AG4348,'PC Mapping'!L:M,2,)</f>
        <v>Bolivar Sewer</v>
      </c>
    </row>
    <row r="4349" spans="1:34" x14ac:dyDescent="0.2">
      <c r="A4349" t="s">
        <v>19321</v>
      </c>
      <c r="B4349" t="s">
        <v>19322</v>
      </c>
      <c r="C4349" t="s">
        <v>4519</v>
      </c>
      <c r="D4349" t="s">
        <v>4520</v>
      </c>
      <c r="E4349" s="3">
        <v>45824</v>
      </c>
      <c r="F4349" t="s">
        <v>44</v>
      </c>
      <c r="G4349" t="s">
        <v>3742</v>
      </c>
      <c r="H4349" t="s">
        <v>3716</v>
      </c>
      <c r="I4349" t="s">
        <v>4534</v>
      </c>
      <c r="J4349" t="s">
        <v>4522</v>
      </c>
      <c r="K4349" s="2">
        <v>-6.38</v>
      </c>
      <c r="L4349" t="s">
        <v>44</v>
      </c>
      <c r="M4349" s="2">
        <v>-6.38</v>
      </c>
      <c r="N4349" t="s">
        <v>4523</v>
      </c>
      <c r="O4349" t="s">
        <v>4524</v>
      </c>
      <c r="P4349" t="s">
        <v>19323</v>
      </c>
      <c r="Q4349" t="s">
        <v>19324</v>
      </c>
      <c r="R4349" t="s">
        <v>44</v>
      </c>
      <c r="S4349" t="s">
        <v>4527</v>
      </c>
      <c r="T4349" s="3">
        <v>45824</v>
      </c>
      <c r="U4349" s="3">
        <v>45825</v>
      </c>
      <c r="V4349" s="2">
        <v>0</v>
      </c>
      <c r="W4349" t="s">
        <v>44</v>
      </c>
      <c r="X4349" t="s">
        <v>44</v>
      </c>
      <c r="Y4349" t="s">
        <v>19325</v>
      </c>
      <c r="Z4349" t="s">
        <v>1213</v>
      </c>
      <c r="AA4349" t="s">
        <v>4529</v>
      </c>
      <c r="AB4349" t="s">
        <v>4530</v>
      </c>
      <c r="AC4349" t="s">
        <v>89</v>
      </c>
      <c r="AD4349" t="str">
        <f t="shared" si="67"/>
        <v>10-60</v>
      </c>
      <c r="AE4349" t="str">
        <f>VLOOKUP(AD4349,'Main_Sub Desc'!C:D,2,)</f>
        <v>LPC from invoicing</v>
      </c>
      <c r="AF4349" t="str">
        <f>VLOOKUP(VALUE(H4349),'Main_Sub Desc'!F:G,2,)</f>
        <v>Wst Rev Late Payment</v>
      </c>
      <c r="AG4349">
        <f>IFERROR(VLOOKUP(VALUE(I4349),'PC Mapping'!A:F,6,),"")</f>
        <v>10514</v>
      </c>
      <c r="AH4349" s="13" t="str">
        <f>VLOOKUP(AG4349,'PC Mapping'!L:M,2,)</f>
        <v>Bolivar Sewer</v>
      </c>
    </row>
    <row r="4350" spans="1:34" x14ac:dyDescent="0.2">
      <c r="A4350" t="s">
        <v>19321</v>
      </c>
      <c r="B4350" t="s">
        <v>19322</v>
      </c>
      <c r="C4350" t="s">
        <v>4519</v>
      </c>
      <c r="D4350" t="s">
        <v>4520</v>
      </c>
      <c r="E4350" s="3">
        <v>45824</v>
      </c>
      <c r="F4350" t="s">
        <v>44</v>
      </c>
      <c r="G4350" t="s">
        <v>3742</v>
      </c>
      <c r="H4350" t="s">
        <v>3722</v>
      </c>
      <c r="I4350" t="s">
        <v>4538</v>
      </c>
      <c r="J4350" t="s">
        <v>4522</v>
      </c>
      <c r="K4350" s="2">
        <v>-5</v>
      </c>
      <c r="L4350" t="s">
        <v>44</v>
      </c>
      <c r="M4350" s="2">
        <v>-5</v>
      </c>
      <c r="N4350" t="s">
        <v>4523</v>
      </c>
      <c r="O4350" t="s">
        <v>4524</v>
      </c>
      <c r="P4350" t="s">
        <v>19323</v>
      </c>
      <c r="Q4350" t="s">
        <v>19326</v>
      </c>
      <c r="R4350" t="s">
        <v>44</v>
      </c>
      <c r="S4350" t="s">
        <v>4527</v>
      </c>
      <c r="T4350" s="3">
        <v>45824</v>
      </c>
      <c r="U4350" s="3">
        <v>45825</v>
      </c>
      <c r="V4350" s="2">
        <v>0</v>
      </c>
      <c r="W4350" t="s">
        <v>44</v>
      </c>
      <c r="X4350" t="s">
        <v>44</v>
      </c>
      <c r="Y4350" t="s">
        <v>19327</v>
      </c>
      <c r="Z4350" t="s">
        <v>1213</v>
      </c>
      <c r="AA4350" t="s">
        <v>4529</v>
      </c>
      <c r="AB4350" t="s">
        <v>4530</v>
      </c>
      <c r="AC4350" t="s">
        <v>89</v>
      </c>
      <c r="AD4350" t="str">
        <f t="shared" si="67"/>
        <v>10-60</v>
      </c>
      <c r="AE4350" t="str">
        <f>VLOOKUP(AD4350,'Main_Sub Desc'!C:D,2,)</f>
        <v>LPC from invoicing</v>
      </c>
      <c r="AF4350" t="str">
        <f>VLOOKUP(VALUE(H4350),'Main_Sub Desc'!F:G,2,)</f>
        <v>Wtr Rev Late Payment</v>
      </c>
      <c r="AG4350">
        <f>IFERROR(VLOOKUP(VALUE(I4350),'PC Mapping'!A:F,6,),"")</f>
        <v>10469</v>
      </c>
      <c r="AH4350" s="13" t="str">
        <f>VLOOKUP(AG4350,'PC Mapping'!L:M,2,)</f>
        <v>Bolivar Water</v>
      </c>
    </row>
    <row r="4351" spans="1:34" x14ac:dyDescent="0.2">
      <c r="A4351" t="s">
        <v>19328</v>
      </c>
      <c r="B4351" t="s">
        <v>19329</v>
      </c>
      <c r="C4351" t="s">
        <v>4519</v>
      </c>
      <c r="D4351" t="s">
        <v>4520</v>
      </c>
      <c r="E4351" s="3">
        <v>45824</v>
      </c>
      <c r="F4351" t="s">
        <v>44</v>
      </c>
      <c r="G4351" t="s">
        <v>3742</v>
      </c>
      <c r="H4351" t="s">
        <v>3716</v>
      </c>
      <c r="I4351" t="s">
        <v>4534</v>
      </c>
      <c r="J4351" t="s">
        <v>4522</v>
      </c>
      <c r="K4351" s="2">
        <v>-5</v>
      </c>
      <c r="L4351" t="s">
        <v>44</v>
      </c>
      <c r="M4351" s="2">
        <v>-5</v>
      </c>
      <c r="N4351" t="s">
        <v>4523</v>
      </c>
      <c r="O4351" t="s">
        <v>4524</v>
      </c>
      <c r="P4351" t="s">
        <v>4666</v>
      </c>
      <c r="Q4351" t="s">
        <v>19330</v>
      </c>
      <c r="R4351" t="s">
        <v>44</v>
      </c>
      <c r="S4351" t="s">
        <v>4527</v>
      </c>
      <c r="T4351" s="3">
        <v>45824</v>
      </c>
      <c r="U4351" s="3">
        <v>45825</v>
      </c>
      <c r="V4351" s="2">
        <v>0</v>
      </c>
      <c r="W4351" t="s">
        <v>44</v>
      </c>
      <c r="X4351" t="s">
        <v>44</v>
      </c>
      <c r="Y4351" t="s">
        <v>19331</v>
      </c>
      <c r="Z4351" t="s">
        <v>19332</v>
      </c>
      <c r="AA4351" t="s">
        <v>4529</v>
      </c>
      <c r="AB4351" t="s">
        <v>4530</v>
      </c>
      <c r="AC4351" t="s">
        <v>89</v>
      </c>
      <c r="AD4351" t="str">
        <f t="shared" si="67"/>
        <v>10-60</v>
      </c>
      <c r="AE4351" t="str">
        <f>VLOOKUP(AD4351,'Main_Sub Desc'!C:D,2,)</f>
        <v>LPC from invoicing</v>
      </c>
      <c r="AF4351" t="str">
        <f>VLOOKUP(VALUE(H4351),'Main_Sub Desc'!F:G,2,)</f>
        <v>Wst Rev Late Payment</v>
      </c>
      <c r="AG4351">
        <f>IFERROR(VLOOKUP(VALUE(I4351),'PC Mapping'!A:F,6,),"")</f>
        <v>10514</v>
      </c>
      <c r="AH4351" s="13" t="str">
        <f>VLOOKUP(AG4351,'PC Mapping'!L:M,2,)</f>
        <v>Bolivar Sewer</v>
      </c>
    </row>
    <row r="4352" spans="1:34" x14ac:dyDescent="0.2">
      <c r="A4352" t="s">
        <v>19333</v>
      </c>
      <c r="B4352" t="s">
        <v>19334</v>
      </c>
      <c r="C4352" t="s">
        <v>4519</v>
      </c>
      <c r="D4352" t="s">
        <v>4520</v>
      </c>
      <c r="E4352" s="3">
        <v>45826</v>
      </c>
      <c r="F4352" t="s">
        <v>44</v>
      </c>
      <c r="G4352" t="s">
        <v>3742</v>
      </c>
      <c r="H4352" t="s">
        <v>3722</v>
      </c>
      <c r="I4352" t="s">
        <v>3752</v>
      </c>
      <c r="J4352" t="s">
        <v>4522</v>
      </c>
      <c r="K4352" s="2">
        <v>-5</v>
      </c>
      <c r="L4352" t="s">
        <v>44</v>
      </c>
      <c r="M4352" s="2">
        <v>-5</v>
      </c>
      <c r="N4352" t="s">
        <v>4523</v>
      </c>
      <c r="O4352" t="s">
        <v>4524</v>
      </c>
      <c r="P4352" t="s">
        <v>12271</v>
      </c>
      <c r="Q4352" t="s">
        <v>19335</v>
      </c>
      <c r="R4352" t="s">
        <v>44</v>
      </c>
      <c r="S4352" t="s">
        <v>4527</v>
      </c>
      <c r="T4352" s="3">
        <v>45826</v>
      </c>
      <c r="U4352" s="3">
        <v>45827</v>
      </c>
      <c r="V4352" s="2">
        <v>0</v>
      </c>
      <c r="W4352" t="s">
        <v>44</v>
      </c>
      <c r="X4352" t="s">
        <v>44</v>
      </c>
      <c r="Y4352" t="s">
        <v>19336</v>
      </c>
      <c r="Z4352" t="s">
        <v>19337</v>
      </c>
      <c r="AA4352" t="s">
        <v>4529</v>
      </c>
      <c r="AB4352" t="s">
        <v>4530</v>
      </c>
      <c r="AC4352" t="s">
        <v>89</v>
      </c>
      <c r="AD4352" t="str">
        <f t="shared" si="67"/>
        <v>10-60</v>
      </c>
      <c r="AE4352" t="str">
        <f>VLOOKUP(AD4352,'Main_Sub Desc'!C:D,2,)</f>
        <v>LPC from invoicing</v>
      </c>
      <c r="AF4352" t="str">
        <f>VLOOKUP(VALUE(H4352),'Main_Sub Desc'!F:G,2,)</f>
        <v>Wtr Rev Late Payment</v>
      </c>
      <c r="AG4352">
        <f>IFERROR(VLOOKUP(VALUE(I4352),'PC Mapping'!A:F,6,),"")</f>
        <v>10719</v>
      </c>
      <c r="AH4352" s="13" t="str">
        <f>VLOOKUP(AG4352,'PC Mapping'!L:M,2,)</f>
        <v>All Other Water</v>
      </c>
    </row>
    <row r="4353" spans="1:34" x14ac:dyDescent="0.2">
      <c r="A4353" t="s">
        <v>19338</v>
      </c>
      <c r="B4353" t="s">
        <v>19334</v>
      </c>
      <c r="C4353" t="s">
        <v>4519</v>
      </c>
      <c r="D4353" t="s">
        <v>4520</v>
      </c>
      <c r="E4353" s="3">
        <v>45826</v>
      </c>
      <c r="F4353" t="s">
        <v>44</v>
      </c>
      <c r="G4353" t="s">
        <v>3742</v>
      </c>
      <c r="H4353" t="s">
        <v>3722</v>
      </c>
      <c r="I4353" t="s">
        <v>3752</v>
      </c>
      <c r="J4353" t="s">
        <v>4522</v>
      </c>
      <c r="K4353" s="2">
        <v>-7.08</v>
      </c>
      <c r="L4353" t="s">
        <v>44</v>
      </c>
      <c r="M4353" s="2">
        <v>-7.08</v>
      </c>
      <c r="N4353" t="s">
        <v>4523</v>
      </c>
      <c r="O4353" t="s">
        <v>4524</v>
      </c>
      <c r="P4353" t="s">
        <v>5783</v>
      </c>
      <c r="Q4353" t="s">
        <v>19339</v>
      </c>
      <c r="R4353" t="s">
        <v>44</v>
      </c>
      <c r="S4353" t="s">
        <v>4527</v>
      </c>
      <c r="T4353" s="3">
        <v>45826</v>
      </c>
      <c r="U4353" s="3">
        <v>45827</v>
      </c>
      <c r="V4353" s="2">
        <v>0</v>
      </c>
      <c r="W4353" t="s">
        <v>44</v>
      </c>
      <c r="X4353" t="s">
        <v>44</v>
      </c>
      <c r="Y4353" t="s">
        <v>19340</v>
      </c>
      <c r="Z4353" t="s">
        <v>2791</v>
      </c>
      <c r="AA4353" t="s">
        <v>4529</v>
      </c>
      <c r="AB4353" t="s">
        <v>4530</v>
      </c>
      <c r="AC4353" t="s">
        <v>89</v>
      </c>
      <c r="AD4353" t="str">
        <f t="shared" si="67"/>
        <v>10-60</v>
      </c>
      <c r="AE4353" t="str">
        <f>VLOOKUP(AD4353,'Main_Sub Desc'!C:D,2,)</f>
        <v>LPC from invoicing</v>
      </c>
      <c r="AF4353" t="str">
        <f>VLOOKUP(VALUE(H4353),'Main_Sub Desc'!F:G,2,)</f>
        <v>Wtr Rev Late Payment</v>
      </c>
      <c r="AG4353">
        <f>IFERROR(VLOOKUP(VALUE(I4353),'PC Mapping'!A:F,6,),"")</f>
        <v>10719</v>
      </c>
      <c r="AH4353" s="13" t="str">
        <f>VLOOKUP(AG4353,'PC Mapping'!L:M,2,)</f>
        <v>All Other Water</v>
      </c>
    </row>
    <row r="4354" spans="1:34" x14ac:dyDescent="0.2">
      <c r="A4354" t="s">
        <v>19341</v>
      </c>
      <c r="B4354" t="s">
        <v>19334</v>
      </c>
      <c r="C4354" t="s">
        <v>4519</v>
      </c>
      <c r="D4354" t="s">
        <v>4520</v>
      </c>
      <c r="E4354" s="3">
        <v>45826</v>
      </c>
      <c r="F4354" t="s">
        <v>44</v>
      </c>
      <c r="G4354" t="s">
        <v>3742</v>
      </c>
      <c r="H4354" t="s">
        <v>3722</v>
      </c>
      <c r="I4354" t="s">
        <v>3752</v>
      </c>
      <c r="J4354" t="s">
        <v>4522</v>
      </c>
      <c r="K4354" s="2">
        <v>-5</v>
      </c>
      <c r="L4354" t="s">
        <v>44</v>
      </c>
      <c r="M4354" s="2">
        <v>-5</v>
      </c>
      <c r="N4354" t="s">
        <v>4523</v>
      </c>
      <c r="O4354" t="s">
        <v>4524</v>
      </c>
      <c r="P4354" t="s">
        <v>5253</v>
      </c>
      <c r="Q4354" t="s">
        <v>19342</v>
      </c>
      <c r="R4354" t="s">
        <v>44</v>
      </c>
      <c r="S4354" t="s">
        <v>4527</v>
      </c>
      <c r="T4354" s="3">
        <v>45826</v>
      </c>
      <c r="U4354" s="3">
        <v>45827</v>
      </c>
      <c r="V4354" s="2">
        <v>0</v>
      </c>
      <c r="W4354" t="s">
        <v>44</v>
      </c>
      <c r="X4354" t="s">
        <v>44</v>
      </c>
      <c r="Y4354" t="s">
        <v>19343</v>
      </c>
      <c r="Z4354" t="s">
        <v>2228</v>
      </c>
      <c r="AA4354" t="s">
        <v>4529</v>
      </c>
      <c r="AB4354" t="s">
        <v>4530</v>
      </c>
      <c r="AC4354" t="s">
        <v>89</v>
      </c>
      <c r="AD4354" t="str">
        <f t="shared" si="67"/>
        <v>10-60</v>
      </c>
      <c r="AE4354" t="str">
        <f>VLOOKUP(AD4354,'Main_Sub Desc'!C:D,2,)</f>
        <v>LPC from invoicing</v>
      </c>
      <c r="AF4354" t="str">
        <f>VLOOKUP(VALUE(H4354),'Main_Sub Desc'!F:G,2,)</f>
        <v>Wtr Rev Late Payment</v>
      </c>
      <c r="AG4354">
        <f>IFERROR(VLOOKUP(VALUE(I4354),'PC Mapping'!A:F,6,),"")</f>
        <v>10719</v>
      </c>
      <c r="AH4354" s="13" t="str">
        <f>VLOOKUP(AG4354,'PC Mapping'!L:M,2,)</f>
        <v>All Other Water</v>
      </c>
    </row>
    <row r="4355" spans="1:34" x14ac:dyDescent="0.2">
      <c r="A4355" t="s">
        <v>19344</v>
      </c>
      <c r="B4355" t="s">
        <v>19345</v>
      </c>
      <c r="C4355" t="s">
        <v>4519</v>
      </c>
      <c r="D4355" t="s">
        <v>4520</v>
      </c>
      <c r="E4355" s="3">
        <v>45827</v>
      </c>
      <c r="F4355" t="s">
        <v>44</v>
      </c>
      <c r="G4355" t="s">
        <v>3742</v>
      </c>
      <c r="H4355" t="s">
        <v>3722</v>
      </c>
      <c r="I4355" t="s">
        <v>4538</v>
      </c>
      <c r="J4355" t="s">
        <v>4522</v>
      </c>
      <c r="K4355" s="2">
        <v>-5</v>
      </c>
      <c r="L4355" t="s">
        <v>44</v>
      </c>
      <c r="M4355" s="2">
        <v>-5</v>
      </c>
      <c r="N4355" t="s">
        <v>4523</v>
      </c>
      <c r="O4355" t="s">
        <v>4524</v>
      </c>
      <c r="P4355" t="s">
        <v>19346</v>
      </c>
      <c r="Q4355" t="s">
        <v>19347</v>
      </c>
      <c r="R4355" t="s">
        <v>44</v>
      </c>
      <c r="S4355" t="s">
        <v>4527</v>
      </c>
      <c r="T4355" s="3">
        <v>45827</v>
      </c>
      <c r="U4355" s="3">
        <v>45828</v>
      </c>
      <c r="V4355" s="2">
        <v>0</v>
      </c>
      <c r="W4355" t="s">
        <v>44</v>
      </c>
      <c r="X4355" t="s">
        <v>44</v>
      </c>
      <c r="Y4355" t="s">
        <v>19348</v>
      </c>
      <c r="Z4355" t="s">
        <v>977</v>
      </c>
      <c r="AA4355" t="s">
        <v>4529</v>
      </c>
      <c r="AB4355" t="s">
        <v>4530</v>
      </c>
      <c r="AC4355" t="s">
        <v>89</v>
      </c>
      <c r="AD4355" t="str">
        <f t="shared" si="67"/>
        <v>10-60</v>
      </c>
      <c r="AE4355" t="str">
        <f>VLOOKUP(AD4355,'Main_Sub Desc'!C:D,2,)</f>
        <v>LPC from invoicing</v>
      </c>
      <c r="AF4355" t="str">
        <f>VLOOKUP(VALUE(H4355),'Main_Sub Desc'!F:G,2,)</f>
        <v>Wtr Rev Late Payment</v>
      </c>
      <c r="AG4355">
        <f>IFERROR(VLOOKUP(VALUE(I4355),'PC Mapping'!A:F,6,),"")</f>
        <v>10469</v>
      </c>
      <c r="AH4355" s="13" t="str">
        <f>VLOOKUP(AG4355,'PC Mapping'!L:M,2,)</f>
        <v>Bolivar Water</v>
      </c>
    </row>
    <row r="4356" spans="1:34" x14ac:dyDescent="0.2">
      <c r="A4356" t="s">
        <v>19344</v>
      </c>
      <c r="B4356" t="s">
        <v>19345</v>
      </c>
      <c r="C4356" t="s">
        <v>4519</v>
      </c>
      <c r="D4356" t="s">
        <v>4520</v>
      </c>
      <c r="E4356" s="3">
        <v>45827</v>
      </c>
      <c r="F4356" t="s">
        <v>44</v>
      </c>
      <c r="G4356" t="s">
        <v>3742</v>
      </c>
      <c r="H4356" t="s">
        <v>3716</v>
      </c>
      <c r="I4356" t="s">
        <v>4534</v>
      </c>
      <c r="J4356" t="s">
        <v>4522</v>
      </c>
      <c r="K4356" s="2">
        <v>-5</v>
      </c>
      <c r="L4356" t="s">
        <v>44</v>
      </c>
      <c r="M4356" s="2">
        <v>-5</v>
      </c>
      <c r="N4356" t="s">
        <v>4523</v>
      </c>
      <c r="O4356" t="s">
        <v>4524</v>
      </c>
      <c r="P4356" t="s">
        <v>19346</v>
      </c>
      <c r="Q4356" t="s">
        <v>19349</v>
      </c>
      <c r="R4356" t="s">
        <v>44</v>
      </c>
      <c r="S4356" t="s">
        <v>4527</v>
      </c>
      <c r="T4356" s="3">
        <v>45827</v>
      </c>
      <c r="U4356" s="3">
        <v>45828</v>
      </c>
      <c r="V4356" s="2">
        <v>0</v>
      </c>
      <c r="W4356" t="s">
        <v>44</v>
      </c>
      <c r="X4356" t="s">
        <v>44</v>
      </c>
      <c r="Y4356" t="s">
        <v>19350</v>
      </c>
      <c r="Z4356" t="s">
        <v>977</v>
      </c>
      <c r="AA4356" t="s">
        <v>4529</v>
      </c>
      <c r="AB4356" t="s">
        <v>4530</v>
      </c>
      <c r="AC4356" t="s">
        <v>89</v>
      </c>
      <c r="AD4356" t="str">
        <f t="shared" ref="AD4356:AD4419" si="68">CONCATENATE(VALUE(AA4356),"-",VALUE(AB4356))</f>
        <v>10-60</v>
      </c>
      <c r="AE4356" t="str">
        <f>VLOOKUP(AD4356,'Main_Sub Desc'!C:D,2,)</f>
        <v>LPC from invoicing</v>
      </c>
      <c r="AF4356" t="str">
        <f>VLOOKUP(VALUE(H4356),'Main_Sub Desc'!F:G,2,)</f>
        <v>Wst Rev Late Payment</v>
      </c>
      <c r="AG4356">
        <f>IFERROR(VLOOKUP(VALUE(I4356),'PC Mapping'!A:F,6,),"")</f>
        <v>10514</v>
      </c>
      <c r="AH4356" s="13" t="str">
        <f>VLOOKUP(AG4356,'PC Mapping'!L:M,2,)</f>
        <v>Bolivar Sewer</v>
      </c>
    </row>
    <row r="4357" spans="1:34" x14ac:dyDescent="0.2">
      <c r="A4357" t="s">
        <v>19351</v>
      </c>
      <c r="B4357" t="s">
        <v>19345</v>
      </c>
      <c r="C4357" t="s">
        <v>4519</v>
      </c>
      <c r="D4357" t="s">
        <v>4520</v>
      </c>
      <c r="E4357" s="3">
        <v>45827</v>
      </c>
      <c r="F4357" t="s">
        <v>44</v>
      </c>
      <c r="G4357" t="s">
        <v>3742</v>
      </c>
      <c r="H4357" t="s">
        <v>3722</v>
      </c>
      <c r="I4357" t="s">
        <v>3752</v>
      </c>
      <c r="J4357" t="s">
        <v>4522</v>
      </c>
      <c r="K4357" s="2">
        <v>-5</v>
      </c>
      <c r="L4357" t="s">
        <v>44</v>
      </c>
      <c r="M4357" s="2">
        <v>-5</v>
      </c>
      <c r="N4357" t="s">
        <v>4523</v>
      </c>
      <c r="O4357" t="s">
        <v>4524</v>
      </c>
      <c r="P4357" t="s">
        <v>6498</v>
      </c>
      <c r="Q4357" t="s">
        <v>19352</v>
      </c>
      <c r="R4357" t="s">
        <v>44</v>
      </c>
      <c r="S4357" t="s">
        <v>4527</v>
      </c>
      <c r="T4357" s="3">
        <v>45827</v>
      </c>
      <c r="U4357" s="3">
        <v>45828</v>
      </c>
      <c r="V4357" s="2">
        <v>0</v>
      </c>
      <c r="W4357" t="s">
        <v>44</v>
      </c>
      <c r="X4357" t="s">
        <v>44</v>
      </c>
      <c r="Y4357" t="s">
        <v>17565</v>
      </c>
      <c r="Z4357" t="s">
        <v>17566</v>
      </c>
      <c r="AA4357" t="s">
        <v>4529</v>
      </c>
      <c r="AB4357" t="s">
        <v>4530</v>
      </c>
      <c r="AC4357" t="s">
        <v>89</v>
      </c>
      <c r="AD4357" t="str">
        <f t="shared" si="68"/>
        <v>10-60</v>
      </c>
      <c r="AE4357" t="str">
        <f>VLOOKUP(AD4357,'Main_Sub Desc'!C:D,2,)</f>
        <v>LPC from invoicing</v>
      </c>
      <c r="AF4357" t="str">
        <f>VLOOKUP(VALUE(H4357),'Main_Sub Desc'!F:G,2,)</f>
        <v>Wtr Rev Late Payment</v>
      </c>
      <c r="AG4357">
        <f>IFERROR(VLOOKUP(VALUE(I4357),'PC Mapping'!A:F,6,),"")</f>
        <v>10719</v>
      </c>
      <c r="AH4357" s="13" t="str">
        <f>VLOOKUP(AG4357,'PC Mapping'!L:M,2,)</f>
        <v>All Other Water</v>
      </c>
    </row>
    <row r="4358" spans="1:34" x14ac:dyDescent="0.2">
      <c r="A4358" t="s">
        <v>19353</v>
      </c>
      <c r="B4358" t="s">
        <v>19354</v>
      </c>
      <c r="C4358" t="s">
        <v>4519</v>
      </c>
      <c r="D4358" t="s">
        <v>4520</v>
      </c>
      <c r="E4358" s="3">
        <v>45828</v>
      </c>
      <c r="F4358" t="s">
        <v>44</v>
      </c>
      <c r="G4358" t="s">
        <v>3742</v>
      </c>
      <c r="H4358" t="s">
        <v>3722</v>
      </c>
      <c r="I4358" t="s">
        <v>3752</v>
      </c>
      <c r="J4358" t="s">
        <v>4522</v>
      </c>
      <c r="K4358" s="2">
        <v>-13.56</v>
      </c>
      <c r="L4358" t="s">
        <v>44</v>
      </c>
      <c r="M4358" s="2">
        <v>-13.56</v>
      </c>
      <c r="N4358" t="s">
        <v>4523</v>
      </c>
      <c r="O4358" t="s">
        <v>4524</v>
      </c>
      <c r="P4358" t="s">
        <v>6021</v>
      </c>
      <c r="Q4358" t="s">
        <v>19355</v>
      </c>
      <c r="R4358" t="s">
        <v>44</v>
      </c>
      <c r="S4358" t="s">
        <v>4527</v>
      </c>
      <c r="T4358" s="3">
        <v>45828</v>
      </c>
      <c r="U4358" s="3">
        <v>45831</v>
      </c>
      <c r="V4358" s="2">
        <v>0</v>
      </c>
      <c r="W4358" t="s">
        <v>44</v>
      </c>
      <c r="X4358" t="s">
        <v>44</v>
      </c>
      <c r="Y4358" t="s">
        <v>19356</v>
      </c>
      <c r="Z4358" t="s">
        <v>2301</v>
      </c>
      <c r="AA4358" t="s">
        <v>4529</v>
      </c>
      <c r="AB4358" t="s">
        <v>4530</v>
      </c>
      <c r="AC4358" t="s">
        <v>89</v>
      </c>
      <c r="AD4358" t="str">
        <f t="shared" si="68"/>
        <v>10-60</v>
      </c>
      <c r="AE4358" t="str">
        <f>VLOOKUP(AD4358,'Main_Sub Desc'!C:D,2,)</f>
        <v>LPC from invoicing</v>
      </c>
      <c r="AF4358" t="str">
        <f>VLOOKUP(VALUE(H4358),'Main_Sub Desc'!F:G,2,)</f>
        <v>Wtr Rev Late Payment</v>
      </c>
      <c r="AG4358">
        <f>IFERROR(VLOOKUP(VALUE(I4358),'PC Mapping'!A:F,6,),"")</f>
        <v>10719</v>
      </c>
      <c r="AH4358" s="13" t="str">
        <f>VLOOKUP(AG4358,'PC Mapping'!L:M,2,)</f>
        <v>All Other Water</v>
      </c>
    </row>
    <row r="4359" spans="1:34" x14ac:dyDescent="0.2">
      <c r="A4359" t="s">
        <v>19357</v>
      </c>
      <c r="B4359" t="s">
        <v>19354</v>
      </c>
      <c r="C4359" t="s">
        <v>4519</v>
      </c>
      <c r="D4359" t="s">
        <v>4520</v>
      </c>
      <c r="E4359" s="3">
        <v>45828</v>
      </c>
      <c r="F4359" t="s">
        <v>44</v>
      </c>
      <c r="G4359" t="s">
        <v>3742</v>
      </c>
      <c r="H4359" t="s">
        <v>3722</v>
      </c>
      <c r="I4359" t="s">
        <v>3752</v>
      </c>
      <c r="J4359" t="s">
        <v>4522</v>
      </c>
      <c r="K4359" s="2">
        <v>-5.5</v>
      </c>
      <c r="L4359" t="s">
        <v>44</v>
      </c>
      <c r="M4359" s="2">
        <v>-5.5</v>
      </c>
      <c r="N4359" t="s">
        <v>4523</v>
      </c>
      <c r="O4359" t="s">
        <v>4524</v>
      </c>
      <c r="P4359" t="s">
        <v>11724</v>
      </c>
      <c r="Q4359" t="s">
        <v>19358</v>
      </c>
      <c r="R4359" t="s">
        <v>44</v>
      </c>
      <c r="S4359" t="s">
        <v>4527</v>
      </c>
      <c r="T4359" s="3">
        <v>45828</v>
      </c>
      <c r="U4359" s="3">
        <v>45831</v>
      </c>
      <c r="V4359" s="2">
        <v>0</v>
      </c>
      <c r="W4359" t="s">
        <v>44</v>
      </c>
      <c r="X4359" t="s">
        <v>44</v>
      </c>
      <c r="Y4359" t="s">
        <v>19359</v>
      </c>
      <c r="Z4359" t="s">
        <v>1907</v>
      </c>
      <c r="AA4359" t="s">
        <v>4529</v>
      </c>
      <c r="AB4359" t="s">
        <v>4530</v>
      </c>
      <c r="AC4359" t="s">
        <v>89</v>
      </c>
      <c r="AD4359" t="str">
        <f t="shared" si="68"/>
        <v>10-60</v>
      </c>
      <c r="AE4359" t="str">
        <f>VLOOKUP(AD4359,'Main_Sub Desc'!C:D,2,)</f>
        <v>LPC from invoicing</v>
      </c>
      <c r="AF4359" t="str">
        <f>VLOOKUP(VALUE(H4359),'Main_Sub Desc'!F:G,2,)</f>
        <v>Wtr Rev Late Payment</v>
      </c>
      <c r="AG4359">
        <f>IFERROR(VLOOKUP(VALUE(I4359),'PC Mapping'!A:F,6,),"")</f>
        <v>10719</v>
      </c>
      <c r="AH4359" s="13" t="str">
        <f>VLOOKUP(AG4359,'PC Mapping'!L:M,2,)</f>
        <v>All Other Water</v>
      </c>
    </row>
    <row r="4360" spans="1:34" x14ac:dyDescent="0.2">
      <c r="A4360" t="s">
        <v>19360</v>
      </c>
      <c r="B4360" t="s">
        <v>19361</v>
      </c>
      <c r="C4360" t="s">
        <v>4519</v>
      </c>
      <c r="D4360" t="s">
        <v>4520</v>
      </c>
      <c r="E4360" s="3">
        <v>45828</v>
      </c>
      <c r="F4360" t="s">
        <v>44</v>
      </c>
      <c r="G4360" t="s">
        <v>3742</v>
      </c>
      <c r="H4360" t="s">
        <v>3722</v>
      </c>
      <c r="I4360" t="s">
        <v>3752</v>
      </c>
      <c r="J4360" t="s">
        <v>4522</v>
      </c>
      <c r="K4360" s="2">
        <v>-5</v>
      </c>
      <c r="L4360" t="s">
        <v>44</v>
      </c>
      <c r="M4360" s="2">
        <v>-5</v>
      </c>
      <c r="N4360" t="s">
        <v>4523</v>
      </c>
      <c r="O4360" t="s">
        <v>4524</v>
      </c>
      <c r="P4360" t="s">
        <v>19362</v>
      </c>
      <c r="Q4360" t="s">
        <v>19363</v>
      </c>
      <c r="R4360" t="s">
        <v>44</v>
      </c>
      <c r="S4360" t="s">
        <v>4527</v>
      </c>
      <c r="T4360" s="3">
        <v>45828</v>
      </c>
      <c r="U4360" s="3">
        <v>45831</v>
      </c>
      <c r="V4360" s="2">
        <v>0</v>
      </c>
      <c r="W4360" t="s">
        <v>44</v>
      </c>
      <c r="X4360" t="s">
        <v>44</v>
      </c>
      <c r="Y4360" t="s">
        <v>19364</v>
      </c>
      <c r="Z4360" t="s">
        <v>19365</v>
      </c>
      <c r="AA4360" t="s">
        <v>4529</v>
      </c>
      <c r="AB4360" t="s">
        <v>4530</v>
      </c>
      <c r="AC4360" t="s">
        <v>89</v>
      </c>
      <c r="AD4360" t="str">
        <f t="shared" si="68"/>
        <v>10-60</v>
      </c>
      <c r="AE4360" t="str">
        <f>VLOOKUP(AD4360,'Main_Sub Desc'!C:D,2,)</f>
        <v>LPC from invoicing</v>
      </c>
      <c r="AF4360" t="str">
        <f>VLOOKUP(VALUE(H4360),'Main_Sub Desc'!F:G,2,)</f>
        <v>Wtr Rev Late Payment</v>
      </c>
      <c r="AG4360">
        <f>IFERROR(VLOOKUP(VALUE(I4360),'PC Mapping'!A:F,6,),"")</f>
        <v>10719</v>
      </c>
      <c r="AH4360" s="13" t="str">
        <f>VLOOKUP(AG4360,'PC Mapping'!L:M,2,)</f>
        <v>All Other Water</v>
      </c>
    </row>
    <row r="4361" spans="1:34" x14ac:dyDescent="0.2">
      <c r="A4361" t="s">
        <v>19366</v>
      </c>
      <c r="B4361" t="s">
        <v>19354</v>
      </c>
      <c r="C4361" t="s">
        <v>4519</v>
      </c>
      <c r="D4361" t="s">
        <v>4520</v>
      </c>
      <c r="E4361" s="3">
        <v>45828</v>
      </c>
      <c r="F4361" t="s">
        <v>44</v>
      </c>
      <c r="G4361" t="s">
        <v>3742</v>
      </c>
      <c r="H4361" t="s">
        <v>3722</v>
      </c>
      <c r="I4361" t="s">
        <v>3752</v>
      </c>
      <c r="J4361" t="s">
        <v>4522</v>
      </c>
      <c r="K4361" s="2">
        <v>-5</v>
      </c>
      <c r="L4361" t="s">
        <v>44</v>
      </c>
      <c r="M4361" s="2">
        <v>-5</v>
      </c>
      <c r="N4361" t="s">
        <v>4523</v>
      </c>
      <c r="O4361" t="s">
        <v>4524</v>
      </c>
      <c r="P4361" t="s">
        <v>15411</v>
      </c>
      <c r="Q4361" t="s">
        <v>19367</v>
      </c>
      <c r="R4361" t="s">
        <v>44</v>
      </c>
      <c r="S4361" t="s">
        <v>4527</v>
      </c>
      <c r="T4361" s="3">
        <v>45828</v>
      </c>
      <c r="U4361" s="3">
        <v>45831</v>
      </c>
      <c r="V4361" s="2">
        <v>0</v>
      </c>
      <c r="W4361" t="s">
        <v>44</v>
      </c>
      <c r="X4361" t="s">
        <v>44</v>
      </c>
      <c r="Y4361" t="s">
        <v>19368</v>
      </c>
      <c r="Z4361" t="s">
        <v>19369</v>
      </c>
      <c r="AA4361" t="s">
        <v>4529</v>
      </c>
      <c r="AB4361" t="s">
        <v>4530</v>
      </c>
      <c r="AC4361" t="s">
        <v>89</v>
      </c>
      <c r="AD4361" t="str">
        <f t="shared" si="68"/>
        <v>10-60</v>
      </c>
      <c r="AE4361" t="str">
        <f>VLOOKUP(AD4361,'Main_Sub Desc'!C:D,2,)</f>
        <v>LPC from invoicing</v>
      </c>
      <c r="AF4361" t="str">
        <f>VLOOKUP(VALUE(H4361),'Main_Sub Desc'!F:G,2,)</f>
        <v>Wtr Rev Late Payment</v>
      </c>
      <c r="AG4361">
        <f>IFERROR(VLOOKUP(VALUE(I4361),'PC Mapping'!A:F,6,),"")</f>
        <v>10719</v>
      </c>
      <c r="AH4361" s="13" t="str">
        <f>VLOOKUP(AG4361,'PC Mapping'!L:M,2,)</f>
        <v>All Other Water</v>
      </c>
    </row>
    <row r="4362" spans="1:34" x14ac:dyDescent="0.2">
      <c r="A4362" t="s">
        <v>19370</v>
      </c>
      <c r="B4362" t="s">
        <v>19361</v>
      </c>
      <c r="C4362" t="s">
        <v>4519</v>
      </c>
      <c r="D4362" t="s">
        <v>4520</v>
      </c>
      <c r="E4362" s="3">
        <v>45828</v>
      </c>
      <c r="F4362" t="s">
        <v>44</v>
      </c>
      <c r="G4362" t="s">
        <v>3742</v>
      </c>
      <c r="H4362" t="s">
        <v>3716</v>
      </c>
      <c r="I4362" t="s">
        <v>4534</v>
      </c>
      <c r="J4362" t="s">
        <v>4522</v>
      </c>
      <c r="K4362" s="2">
        <v>-5</v>
      </c>
      <c r="L4362" t="s">
        <v>44</v>
      </c>
      <c r="M4362" s="2">
        <v>-5</v>
      </c>
      <c r="N4362" t="s">
        <v>4523</v>
      </c>
      <c r="O4362" t="s">
        <v>4524</v>
      </c>
      <c r="P4362" t="s">
        <v>19371</v>
      </c>
      <c r="Q4362" t="s">
        <v>19372</v>
      </c>
      <c r="R4362" t="s">
        <v>44</v>
      </c>
      <c r="S4362" t="s">
        <v>4527</v>
      </c>
      <c r="T4362" s="3">
        <v>45828</v>
      </c>
      <c r="U4362" s="3">
        <v>45831</v>
      </c>
      <c r="V4362" s="2">
        <v>0</v>
      </c>
      <c r="W4362" t="s">
        <v>44</v>
      </c>
      <c r="X4362" t="s">
        <v>44</v>
      </c>
      <c r="Y4362" t="s">
        <v>19373</v>
      </c>
      <c r="Z4362" t="s">
        <v>1050</v>
      </c>
      <c r="AA4362" t="s">
        <v>4529</v>
      </c>
      <c r="AB4362" t="s">
        <v>4530</v>
      </c>
      <c r="AC4362" t="s">
        <v>89</v>
      </c>
      <c r="AD4362" t="str">
        <f t="shared" si="68"/>
        <v>10-60</v>
      </c>
      <c r="AE4362" t="str">
        <f>VLOOKUP(AD4362,'Main_Sub Desc'!C:D,2,)</f>
        <v>LPC from invoicing</v>
      </c>
      <c r="AF4362" t="str">
        <f>VLOOKUP(VALUE(H4362),'Main_Sub Desc'!F:G,2,)</f>
        <v>Wst Rev Late Payment</v>
      </c>
      <c r="AG4362">
        <f>IFERROR(VLOOKUP(VALUE(I4362),'PC Mapping'!A:F,6,),"")</f>
        <v>10514</v>
      </c>
      <c r="AH4362" s="13" t="str">
        <f>VLOOKUP(AG4362,'PC Mapping'!L:M,2,)</f>
        <v>Bolivar Sewer</v>
      </c>
    </row>
    <row r="4363" spans="1:34" x14ac:dyDescent="0.2">
      <c r="A4363" t="s">
        <v>19370</v>
      </c>
      <c r="B4363" t="s">
        <v>19361</v>
      </c>
      <c r="C4363" t="s">
        <v>4519</v>
      </c>
      <c r="D4363" t="s">
        <v>4520</v>
      </c>
      <c r="E4363" s="3">
        <v>45828</v>
      </c>
      <c r="F4363" t="s">
        <v>44</v>
      </c>
      <c r="G4363" t="s">
        <v>3742</v>
      </c>
      <c r="H4363" t="s">
        <v>3722</v>
      </c>
      <c r="I4363" t="s">
        <v>4538</v>
      </c>
      <c r="J4363" t="s">
        <v>4522</v>
      </c>
      <c r="K4363" s="2">
        <v>-5</v>
      </c>
      <c r="L4363" t="s">
        <v>44</v>
      </c>
      <c r="M4363" s="2">
        <v>-5</v>
      </c>
      <c r="N4363" t="s">
        <v>4523</v>
      </c>
      <c r="O4363" t="s">
        <v>4524</v>
      </c>
      <c r="P4363" t="s">
        <v>19371</v>
      </c>
      <c r="Q4363" t="s">
        <v>19374</v>
      </c>
      <c r="R4363" t="s">
        <v>44</v>
      </c>
      <c r="S4363" t="s">
        <v>4527</v>
      </c>
      <c r="T4363" s="3">
        <v>45828</v>
      </c>
      <c r="U4363" s="3">
        <v>45831</v>
      </c>
      <c r="V4363" s="2">
        <v>0</v>
      </c>
      <c r="W4363" t="s">
        <v>44</v>
      </c>
      <c r="X4363" t="s">
        <v>44</v>
      </c>
      <c r="Y4363" t="s">
        <v>19375</v>
      </c>
      <c r="Z4363" t="s">
        <v>1050</v>
      </c>
      <c r="AA4363" t="s">
        <v>4529</v>
      </c>
      <c r="AB4363" t="s">
        <v>4530</v>
      </c>
      <c r="AC4363" t="s">
        <v>89</v>
      </c>
      <c r="AD4363" t="str">
        <f t="shared" si="68"/>
        <v>10-60</v>
      </c>
      <c r="AE4363" t="str">
        <f>VLOOKUP(AD4363,'Main_Sub Desc'!C:D,2,)</f>
        <v>LPC from invoicing</v>
      </c>
      <c r="AF4363" t="str">
        <f>VLOOKUP(VALUE(H4363),'Main_Sub Desc'!F:G,2,)</f>
        <v>Wtr Rev Late Payment</v>
      </c>
      <c r="AG4363">
        <f>IFERROR(VLOOKUP(VALUE(I4363),'PC Mapping'!A:F,6,),"")</f>
        <v>10469</v>
      </c>
      <c r="AH4363" s="13" t="str">
        <f>VLOOKUP(AG4363,'PC Mapping'!L:M,2,)</f>
        <v>Bolivar Water</v>
      </c>
    </row>
    <row r="4364" spans="1:34" x14ac:dyDescent="0.2">
      <c r="A4364" t="s">
        <v>19376</v>
      </c>
      <c r="B4364" t="s">
        <v>19354</v>
      </c>
      <c r="C4364" t="s">
        <v>4519</v>
      </c>
      <c r="D4364" t="s">
        <v>4520</v>
      </c>
      <c r="E4364" s="3">
        <v>45828</v>
      </c>
      <c r="F4364" t="s">
        <v>44</v>
      </c>
      <c r="G4364" t="s">
        <v>3742</v>
      </c>
      <c r="H4364" t="s">
        <v>3722</v>
      </c>
      <c r="I4364" t="s">
        <v>3752</v>
      </c>
      <c r="J4364" t="s">
        <v>4522</v>
      </c>
      <c r="K4364" s="2">
        <v>-5</v>
      </c>
      <c r="L4364" t="s">
        <v>44</v>
      </c>
      <c r="M4364" s="2">
        <v>-5</v>
      </c>
      <c r="N4364" t="s">
        <v>4523</v>
      </c>
      <c r="O4364" t="s">
        <v>4524</v>
      </c>
      <c r="P4364" t="s">
        <v>6079</v>
      </c>
      <c r="Q4364" t="s">
        <v>19377</v>
      </c>
      <c r="R4364" t="s">
        <v>44</v>
      </c>
      <c r="S4364" t="s">
        <v>4527</v>
      </c>
      <c r="T4364" s="3">
        <v>45828</v>
      </c>
      <c r="U4364" s="3">
        <v>45831</v>
      </c>
      <c r="V4364" s="2">
        <v>0</v>
      </c>
      <c r="W4364" t="s">
        <v>44</v>
      </c>
      <c r="X4364" t="s">
        <v>44</v>
      </c>
      <c r="Y4364" t="s">
        <v>19378</v>
      </c>
      <c r="Z4364" t="s">
        <v>19379</v>
      </c>
      <c r="AA4364" t="s">
        <v>4529</v>
      </c>
      <c r="AB4364" t="s">
        <v>4530</v>
      </c>
      <c r="AC4364" t="s">
        <v>89</v>
      </c>
      <c r="AD4364" t="str">
        <f t="shared" si="68"/>
        <v>10-60</v>
      </c>
      <c r="AE4364" t="str">
        <f>VLOOKUP(AD4364,'Main_Sub Desc'!C:D,2,)</f>
        <v>LPC from invoicing</v>
      </c>
      <c r="AF4364" t="str">
        <f>VLOOKUP(VALUE(H4364),'Main_Sub Desc'!F:G,2,)</f>
        <v>Wtr Rev Late Payment</v>
      </c>
      <c r="AG4364">
        <f>IFERROR(VLOOKUP(VALUE(I4364),'PC Mapping'!A:F,6,),"")</f>
        <v>10719</v>
      </c>
      <c r="AH4364" s="13" t="str">
        <f>VLOOKUP(AG4364,'PC Mapping'!L:M,2,)</f>
        <v>All Other Water</v>
      </c>
    </row>
    <row r="4365" spans="1:34" x14ac:dyDescent="0.2">
      <c r="A4365" t="s">
        <v>19380</v>
      </c>
      <c r="B4365" t="s">
        <v>19354</v>
      </c>
      <c r="C4365" t="s">
        <v>4519</v>
      </c>
      <c r="D4365" t="s">
        <v>4520</v>
      </c>
      <c r="E4365" s="3">
        <v>45828</v>
      </c>
      <c r="F4365" t="s">
        <v>44</v>
      </c>
      <c r="G4365" t="s">
        <v>3742</v>
      </c>
      <c r="H4365" t="s">
        <v>3722</v>
      </c>
      <c r="I4365" t="s">
        <v>3752</v>
      </c>
      <c r="J4365" t="s">
        <v>4522</v>
      </c>
      <c r="K4365" s="2">
        <v>-20.39</v>
      </c>
      <c r="L4365" t="s">
        <v>44</v>
      </c>
      <c r="M4365" s="2">
        <v>-20.39</v>
      </c>
      <c r="N4365" t="s">
        <v>4523</v>
      </c>
      <c r="O4365" t="s">
        <v>4524</v>
      </c>
      <c r="P4365" t="s">
        <v>19381</v>
      </c>
      <c r="Q4365" t="s">
        <v>19382</v>
      </c>
      <c r="R4365" t="s">
        <v>44</v>
      </c>
      <c r="S4365" t="s">
        <v>4527</v>
      </c>
      <c r="T4365" s="3">
        <v>45828</v>
      </c>
      <c r="U4365" s="3">
        <v>45831</v>
      </c>
      <c r="V4365" s="2">
        <v>0</v>
      </c>
      <c r="W4365" t="s">
        <v>44</v>
      </c>
      <c r="X4365" t="s">
        <v>44</v>
      </c>
      <c r="Y4365" t="s">
        <v>19383</v>
      </c>
      <c r="Z4365" t="s">
        <v>1946</v>
      </c>
      <c r="AA4365" t="s">
        <v>4529</v>
      </c>
      <c r="AB4365" t="s">
        <v>4530</v>
      </c>
      <c r="AC4365" t="s">
        <v>99</v>
      </c>
      <c r="AD4365" t="str">
        <f t="shared" si="68"/>
        <v>10-60</v>
      </c>
      <c r="AE4365" t="str">
        <f>VLOOKUP(AD4365,'Main_Sub Desc'!C:D,2,)</f>
        <v>LPC from invoicing</v>
      </c>
      <c r="AF4365" t="str">
        <f>VLOOKUP(VALUE(H4365),'Main_Sub Desc'!F:G,2,)</f>
        <v>Wtr Rev Late Payment</v>
      </c>
      <c r="AG4365">
        <f>IFERROR(VLOOKUP(VALUE(I4365),'PC Mapping'!A:F,6,),"")</f>
        <v>10719</v>
      </c>
      <c r="AH4365" s="13" t="str">
        <f>VLOOKUP(AG4365,'PC Mapping'!L:M,2,)</f>
        <v>All Other Water</v>
      </c>
    </row>
    <row r="4366" spans="1:34" x14ac:dyDescent="0.2">
      <c r="A4366" t="s">
        <v>19384</v>
      </c>
      <c r="B4366" t="s">
        <v>19361</v>
      </c>
      <c r="C4366" t="s">
        <v>4519</v>
      </c>
      <c r="D4366" t="s">
        <v>4520</v>
      </c>
      <c r="E4366" s="3">
        <v>45828</v>
      </c>
      <c r="F4366" t="s">
        <v>44</v>
      </c>
      <c r="G4366" t="s">
        <v>3742</v>
      </c>
      <c r="H4366" t="s">
        <v>3722</v>
      </c>
      <c r="I4366" t="s">
        <v>3752</v>
      </c>
      <c r="J4366" t="s">
        <v>4522</v>
      </c>
      <c r="K4366" s="2">
        <v>-5</v>
      </c>
      <c r="L4366" t="s">
        <v>44</v>
      </c>
      <c r="M4366" s="2">
        <v>-5</v>
      </c>
      <c r="N4366" t="s">
        <v>4523</v>
      </c>
      <c r="O4366" t="s">
        <v>4524</v>
      </c>
      <c r="P4366" t="s">
        <v>16934</v>
      </c>
      <c r="Q4366" t="s">
        <v>19385</v>
      </c>
      <c r="R4366" t="s">
        <v>44</v>
      </c>
      <c r="S4366" t="s">
        <v>4527</v>
      </c>
      <c r="T4366" s="3">
        <v>45828</v>
      </c>
      <c r="U4366" s="3">
        <v>45831</v>
      </c>
      <c r="V4366" s="2">
        <v>0</v>
      </c>
      <c r="W4366" t="s">
        <v>44</v>
      </c>
      <c r="X4366" t="s">
        <v>44</v>
      </c>
      <c r="Y4366" t="s">
        <v>19386</v>
      </c>
      <c r="Z4366" t="s">
        <v>2346</v>
      </c>
      <c r="AA4366" t="s">
        <v>4529</v>
      </c>
      <c r="AB4366" t="s">
        <v>4530</v>
      </c>
      <c r="AC4366" t="s">
        <v>89</v>
      </c>
      <c r="AD4366" t="str">
        <f t="shared" si="68"/>
        <v>10-60</v>
      </c>
      <c r="AE4366" t="str">
        <f>VLOOKUP(AD4366,'Main_Sub Desc'!C:D,2,)</f>
        <v>LPC from invoicing</v>
      </c>
      <c r="AF4366" t="str">
        <f>VLOOKUP(VALUE(H4366),'Main_Sub Desc'!F:G,2,)</f>
        <v>Wtr Rev Late Payment</v>
      </c>
      <c r="AG4366">
        <f>IFERROR(VLOOKUP(VALUE(I4366),'PC Mapping'!A:F,6,),"")</f>
        <v>10719</v>
      </c>
      <c r="AH4366" s="13" t="str">
        <f>VLOOKUP(AG4366,'PC Mapping'!L:M,2,)</f>
        <v>All Other Water</v>
      </c>
    </row>
    <row r="4367" spans="1:34" x14ac:dyDescent="0.2">
      <c r="A4367" t="s">
        <v>19387</v>
      </c>
      <c r="B4367" t="s">
        <v>19354</v>
      </c>
      <c r="C4367" t="s">
        <v>4519</v>
      </c>
      <c r="D4367" t="s">
        <v>4520</v>
      </c>
      <c r="E4367" s="3">
        <v>45828</v>
      </c>
      <c r="F4367" t="s">
        <v>44</v>
      </c>
      <c r="G4367" t="s">
        <v>3742</v>
      </c>
      <c r="H4367" t="s">
        <v>3722</v>
      </c>
      <c r="I4367" t="s">
        <v>4538</v>
      </c>
      <c r="J4367" t="s">
        <v>4522</v>
      </c>
      <c r="K4367" s="2">
        <v>-5</v>
      </c>
      <c r="L4367" t="s">
        <v>44</v>
      </c>
      <c r="M4367" s="2">
        <v>-5</v>
      </c>
      <c r="N4367" t="s">
        <v>4523</v>
      </c>
      <c r="O4367" t="s">
        <v>4524</v>
      </c>
      <c r="P4367" t="s">
        <v>6760</v>
      </c>
      <c r="Q4367" t="s">
        <v>19388</v>
      </c>
      <c r="R4367" t="s">
        <v>44</v>
      </c>
      <c r="S4367" t="s">
        <v>4527</v>
      </c>
      <c r="T4367" s="3">
        <v>45828</v>
      </c>
      <c r="U4367" s="3">
        <v>45831</v>
      </c>
      <c r="V4367" s="2">
        <v>0</v>
      </c>
      <c r="W4367" t="s">
        <v>44</v>
      </c>
      <c r="X4367" t="s">
        <v>44</v>
      </c>
      <c r="Y4367" t="s">
        <v>19389</v>
      </c>
      <c r="Z4367" t="s">
        <v>19390</v>
      </c>
      <c r="AA4367" t="s">
        <v>4529</v>
      </c>
      <c r="AB4367" t="s">
        <v>4530</v>
      </c>
      <c r="AC4367" t="s">
        <v>99</v>
      </c>
      <c r="AD4367" t="str">
        <f t="shared" si="68"/>
        <v>10-60</v>
      </c>
      <c r="AE4367" t="str">
        <f>VLOOKUP(AD4367,'Main_Sub Desc'!C:D,2,)</f>
        <v>LPC from invoicing</v>
      </c>
      <c r="AF4367" t="str">
        <f>VLOOKUP(VALUE(H4367),'Main_Sub Desc'!F:G,2,)</f>
        <v>Wtr Rev Late Payment</v>
      </c>
      <c r="AG4367">
        <f>IFERROR(VLOOKUP(VALUE(I4367),'PC Mapping'!A:F,6,),"")</f>
        <v>10469</v>
      </c>
      <c r="AH4367" s="13" t="str">
        <f>VLOOKUP(AG4367,'PC Mapping'!L:M,2,)</f>
        <v>Bolivar Water</v>
      </c>
    </row>
    <row r="4368" spans="1:34" x14ac:dyDescent="0.2">
      <c r="A4368" t="s">
        <v>19387</v>
      </c>
      <c r="B4368" t="s">
        <v>19354</v>
      </c>
      <c r="C4368" t="s">
        <v>4519</v>
      </c>
      <c r="D4368" t="s">
        <v>4520</v>
      </c>
      <c r="E4368" s="3">
        <v>45828</v>
      </c>
      <c r="F4368" t="s">
        <v>44</v>
      </c>
      <c r="G4368" t="s">
        <v>3742</v>
      </c>
      <c r="H4368" t="s">
        <v>3716</v>
      </c>
      <c r="I4368" t="s">
        <v>4534</v>
      </c>
      <c r="J4368" t="s">
        <v>4522</v>
      </c>
      <c r="K4368" s="2">
        <v>-5</v>
      </c>
      <c r="L4368" t="s">
        <v>44</v>
      </c>
      <c r="M4368" s="2">
        <v>-5</v>
      </c>
      <c r="N4368" t="s">
        <v>4523</v>
      </c>
      <c r="O4368" t="s">
        <v>4524</v>
      </c>
      <c r="P4368" t="s">
        <v>6760</v>
      </c>
      <c r="Q4368" t="s">
        <v>19391</v>
      </c>
      <c r="R4368" t="s">
        <v>44</v>
      </c>
      <c r="S4368" t="s">
        <v>4527</v>
      </c>
      <c r="T4368" s="3">
        <v>45828</v>
      </c>
      <c r="U4368" s="3">
        <v>45831</v>
      </c>
      <c r="V4368" s="2">
        <v>0</v>
      </c>
      <c r="W4368" t="s">
        <v>44</v>
      </c>
      <c r="X4368" t="s">
        <v>44</v>
      </c>
      <c r="Y4368" t="s">
        <v>19392</v>
      </c>
      <c r="Z4368" t="s">
        <v>19390</v>
      </c>
      <c r="AA4368" t="s">
        <v>4529</v>
      </c>
      <c r="AB4368" t="s">
        <v>4530</v>
      </c>
      <c r="AC4368" t="s">
        <v>99</v>
      </c>
      <c r="AD4368" t="str">
        <f t="shared" si="68"/>
        <v>10-60</v>
      </c>
      <c r="AE4368" t="str">
        <f>VLOOKUP(AD4368,'Main_Sub Desc'!C:D,2,)</f>
        <v>LPC from invoicing</v>
      </c>
      <c r="AF4368" t="str">
        <f>VLOOKUP(VALUE(H4368),'Main_Sub Desc'!F:G,2,)</f>
        <v>Wst Rev Late Payment</v>
      </c>
      <c r="AG4368">
        <f>IFERROR(VLOOKUP(VALUE(I4368),'PC Mapping'!A:F,6,),"")</f>
        <v>10514</v>
      </c>
      <c r="AH4368" s="13" t="str">
        <f>VLOOKUP(AG4368,'PC Mapping'!L:M,2,)</f>
        <v>Bolivar Sewer</v>
      </c>
    </row>
    <row r="4369" spans="1:34" x14ac:dyDescent="0.2">
      <c r="A4369" t="s">
        <v>19393</v>
      </c>
      <c r="B4369" t="s">
        <v>19354</v>
      </c>
      <c r="C4369" t="s">
        <v>4519</v>
      </c>
      <c r="D4369" t="s">
        <v>4520</v>
      </c>
      <c r="E4369" s="3">
        <v>45828</v>
      </c>
      <c r="F4369" t="s">
        <v>44</v>
      </c>
      <c r="G4369" t="s">
        <v>3742</v>
      </c>
      <c r="H4369" t="s">
        <v>3722</v>
      </c>
      <c r="I4369" t="s">
        <v>3752</v>
      </c>
      <c r="J4369" t="s">
        <v>4522</v>
      </c>
      <c r="K4369" s="2">
        <v>-5</v>
      </c>
      <c r="L4369" t="s">
        <v>44</v>
      </c>
      <c r="M4369" s="2">
        <v>-5</v>
      </c>
      <c r="N4369" t="s">
        <v>4523</v>
      </c>
      <c r="O4369" t="s">
        <v>4524</v>
      </c>
      <c r="P4369" t="s">
        <v>16672</v>
      </c>
      <c r="Q4369" t="s">
        <v>19394</v>
      </c>
      <c r="R4369" t="s">
        <v>44</v>
      </c>
      <c r="S4369" t="s">
        <v>4527</v>
      </c>
      <c r="T4369" s="3">
        <v>45828</v>
      </c>
      <c r="U4369" s="3">
        <v>45831</v>
      </c>
      <c r="V4369" s="2">
        <v>0</v>
      </c>
      <c r="W4369" t="s">
        <v>44</v>
      </c>
      <c r="X4369" t="s">
        <v>44</v>
      </c>
      <c r="Y4369" t="s">
        <v>19395</v>
      </c>
      <c r="Z4369" t="s">
        <v>2281</v>
      </c>
      <c r="AA4369" t="s">
        <v>4529</v>
      </c>
      <c r="AB4369" t="s">
        <v>4530</v>
      </c>
      <c r="AC4369" t="s">
        <v>89</v>
      </c>
      <c r="AD4369" t="str">
        <f t="shared" si="68"/>
        <v>10-60</v>
      </c>
      <c r="AE4369" t="str">
        <f>VLOOKUP(AD4369,'Main_Sub Desc'!C:D,2,)</f>
        <v>LPC from invoicing</v>
      </c>
      <c r="AF4369" t="str">
        <f>VLOOKUP(VALUE(H4369),'Main_Sub Desc'!F:G,2,)</f>
        <v>Wtr Rev Late Payment</v>
      </c>
      <c r="AG4369">
        <f>IFERROR(VLOOKUP(VALUE(I4369),'PC Mapping'!A:F,6,),"")</f>
        <v>10719</v>
      </c>
      <c r="AH4369" s="13" t="str">
        <f>VLOOKUP(AG4369,'PC Mapping'!L:M,2,)</f>
        <v>All Other Water</v>
      </c>
    </row>
    <row r="4370" spans="1:34" x14ac:dyDescent="0.2">
      <c r="A4370" t="s">
        <v>19396</v>
      </c>
      <c r="B4370" t="s">
        <v>19354</v>
      </c>
      <c r="C4370" t="s">
        <v>4519</v>
      </c>
      <c r="D4370" t="s">
        <v>4520</v>
      </c>
      <c r="E4370" s="3">
        <v>45828</v>
      </c>
      <c r="F4370" t="s">
        <v>44</v>
      </c>
      <c r="G4370" t="s">
        <v>3742</v>
      </c>
      <c r="H4370" t="s">
        <v>3722</v>
      </c>
      <c r="I4370" t="s">
        <v>3752</v>
      </c>
      <c r="J4370" t="s">
        <v>4522</v>
      </c>
      <c r="K4370" s="2">
        <v>-5</v>
      </c>
      <c r="L4370" t="s">
        <v>44</v>
      </c>
      <c r="M4370" s="2">
        <v>-5</v>
      </c>
      <c r="N4370" t="s">
        <v>4523</v>
      </c>
      <c r="O4370" t="s">
        <v>4524</v>
      </c>
      <c r="P4370" t="s">
        <v>19397</v>
      </c>
      <c r="Q4370" t="s">
        <v>19398</v>
      </c>
      <c r="R4370" t="s">
        <v>44</v>
      </c>
      <c r="S4370" t="s">
        <v>4527</v>
      </c>
      <c r="T4370" s="3">
        <v>45828</v>
      </c>
      <c r="U4370" s="3">
        <v>45831</v>
      </c>
      <c r="V4370" s="2">
        <v>0</v>
      </c>
      <c r="W4370" t="s">
        <v>44</v>
      </c>
      <c r="X4370" t="s">
        <v>44</v>
      </c>
      <c r="Y4370" t="s">
        <v>19399</v>
      </c>
      <c r="Z4370" t="s">
        <v>1629</v>
      </c>
      <c r="AA4370" t="s">
        <v>4529</v>
      </c>
      <c r="AB4370" t="s">
        <v>4530</v>
      </c>
      <c r="AC4370" t="s">
        <v>89</v>
      </c>
      <c r="AD4370" t="str">
        <f t="shared" si="68"/>
        <v>10-60</v>
      </c>
      <c r="AE4370" t="str">
        <f>VLOOKUP(AD4370,'Main_Sub Desc'!C:D,2,)</f>
        <v>LPC from invoicing</v>
      </c>
      <c r="AF4370" t="str">
        <f>VLOOKUP(VALUE(H4370),'Main_Sub Desc'!F:G,2,)</f>
        <v>Wtr Rev Late Payment</v>
      </c>
      <c r="AG4370">
        <f>IFERROR(VLOOKUP(VALUE(I4370),'PC Mapping'!A:F,6,),"")</f>
        <v>10719</v>
      </c>
      <c r="AH4370" s="13" t="str">
        <f>VLOOKUP(AG4370,'PC Mapping'!L:M,2,)</f>
        <v>All Other Water</v>
      </c>
    </row>
    <row r="4371" spans="1:34" x14ac:dyDescent="0.2">
      <c r="A4371" t="s">
        <v>19400</v>
      </c>
      <c r="B4371" t="s">
        <v>19354</v>
      </c>
      <c r="C4371" t="s">
        <v>4519</v>
      </c>
      <c r="D4371" t="s">
        <v>4520</v>
      </c>
      <c r="E4371" s="3">
        <v>45828</v>
      </c>
      <c r="F4371" t="s">
        <v>44</v>
      </c>
      <c r="G4371" t="s">
        <v>3742</v>
      </c>
      <c r="H4371" t="s">
        <v>3722</v>
      </c>
      <c r="I4371" t="s">
        <v>3752</v>
      </c>
      <c r="J4371" t="s">
        <v>4522</v>
      </c>
      <c r="K4371" s="2">
        <v>-5</v>
      </c>
      <c r="L4371" t="s">
        <v>44</v>
      </c>
      <c r="M4371" s="2">
        <v>-5</v>
      </c>
      <c r="N4371" t="s">
        <v>4523</v>
      </c>
      <c r="O4371" t="s">
        <v>4524</v>
      </c>
      <c r="P4371" t="s">
        <v>19401</v>
      </c>
      <c r="Q4371" t="s">
        <v>19402</v>
      </c>
      <c r="R4371" t="s">
        <v>44</v>
      </c>
      <c r="S4371" t="s">
        <v>4527</v>
      </c>
      <c r="T4371" s="3">
        <v>45828</v>
      </c>
      <c r="U4371" s="3">
        <v>45831</v>
      </c>
      <c r="V4371" s="2">
        <v>0</v>
      </c>
      <c r="W4371" t="s">
        <v>44</v>
      </c>
      <c r="X4371" t="s">
        <v>44</v>
      </c>
      <c r="Y4371" t="s">
        <v>19403</v>
      </c>
      <c r="Z4371" t="s">
        <v>1846</v>
      </c>
      <c r="AA4371" t="s">
        <v>4529</v>
      </c>
      <c r="AB4371" t="s">
        <v>4530</v>
      </c>
      <c r="AC4371" t="s">
        <v>89</v>
      </c>
      <c r="AD4371" t="str">
        <f t="shared" si="68"/>
        <v>10-60</v>
      </c>
      <c r="AE4371" t="str">
        <f>VLOOKUP(AD4371,'Main_Sub Desc'!C:D,2,)</f>
        <v>LPC from invoicing</v>
      </c>
      <c r="AF4371" t="str">
        <f>VLOOKUP(VALUE(H4371),'Main_Sub Desc'!F:G,2,)</f>
        <v>Wtr Rev Late Payment</v>
      </c>
      <c r="AG4371">
        <f>IFERROR(VLOOKUP(VALUE(I4371),'PC Mapping'!A:F,6,),"")</f>
        <v>10719</v>
      </c>
      <c r="AH4371" s="13" t="str">
        <f>VLOOKUP(AG4371,'PC Mapping'!L:M,2,)</f>
        <v>All Other Water</v>
      </c>
    </row>
    <row r="4372" spans="1:34" x14ac:dyDescent="0.2">
      <c r="A4372" t="s">
        <v>19404</v>
      </c>
      <c r="B4372" t="s">
        <v>19354</v>
      </c>
      <c r="C4372" t="s">
        <v>4519</v>
      </c>
      <c r="D4372" t="s">
        <v>4520</v>
      </c>
      <c r="E4372" s="3">
        <v>45828</v>
      </c>
      <c r="F4372" t="s">
        <v>44</v>
      </c>
      <c r="G4372" t="s">
        <v>3742</v>
      </c>
      <c r="H4372" t="s">
        <v>3722</v>
      </c>
      <c r="I4372" t="s">
        <v>3752</v>
      </c>
      <c r="J4372" t="s">
        <v>4522</v>
      </c>
      <c r="K4372" s="2">
        <v>-5</v>
      </c>
      <c r="L4372" t="s">
        <v>44</v>
      </c>
      <c r="M4372" s="2">
        <v>-5</v>
      </c>
      <c r="N4372" t="s">
        <v>4523</v>
      </c>
      <c r="O4372" t="s">
        <v>4524</v>
      </c>
      <c r="P4372" t="s">
        <v>18779</v>
      </c>
      <c r="Q4372" t="s">
        <v>19405</v>
      </c>
      <c r="R4372" t="s">
        <v>44</v>
      </c>
      <c r="S4372" t="s">
        <v>4527</v>
      </c>
      <c r="T4372" s="3">
        <v>45828</v>
      </c>
      <c r="U4372" s="3">
        <v>45831</v>
      </c>
      <c r="V4372" s="2">
        <v>0</v>
      </c>
      <c r="W4372" t="s">
        <v>44</v>
      </c>
      <c r="X4372" t="s">
        <v>44</v>
      </c>
      <c r="Y4372" t="s">
        <v>19406</v>
      </c>
      <c r="Z4372" t="s">
        <v>1817</v>
      </c>
      <c r="AA4372" t="s">
        <v>4529</v>
      </c>
      <c r="AB4372" t="s">
        <v>4530</v>
      </c>
      <c r="AC4372" t="s">
        <v>89</v>
      </c>
      <c r="AD4372" t="str">
        <f t="shared" si="68"/>
        <v>10-60</v>
      </c>
      <c r="AE4372" t="str">
        <f>VLOOKUP(AD4372,'Main_Sub Desc'!C:D,2,)</f>
        <v>LPC from invoicing</v>
      </c>
      <c r="AF4372" t="str">
        <f>VLOOKUP(VALUE(H4372),'Main_Sub Desc'!F:G,2,)</f>
        <v>Wtr Rev Late Payment</v>
      </c>
      <c r="AG4372">
        <f>IFERROR(VLOOKUP(VALUE(I4372),'PC Mapping'!A:F,6,),"")</f>
        <v>10719</v>
      </c>
      <c r="AH4372" s="13" t="str">
        <f>VLOOKUP(AG4372,'PC Mapping'!L:M,2,)</f>
        <v>All Other Water</v>
      </c>
    </row>
    <row r="4373" spans="1:34" x14ac:dyDescent="0.2">
      <c r="A4373" t="s">
        <v>19407</v>
      </c>
      <c r="B4373" t="s">
        <v>19361</v>
      </c>
      <c r="C4373" t="s">
        <v>4519</v>
      </c>
      <c r="D4373" t="s">
        <v>4520</v>
      </c>
      <c r="E4373" s="3">
        <v>45828</v>
      </c>
      <c r="F4373" t="s">
        <v>44</v>
      </c>
      <c r="G4373" t="s">
        <v>3742</v>
      </c>
      <c r="H4373" t="s">
        <v>3722</v>
      </c>
      <c r="I4373" t="s">
        <v>3752</v>
      </c>
      <c r="J4373" t="s">
        <v>4522</v>
      </c>
      <c r="K4373" s="2">
        <v>-5</v>
      </c>
      <c r="L4373" t="s">
        <v>44</v>
      </c>
      <c r="M4373" s="2">
        <v>-5</v>
      </c>
      <c r="N4373" t="s">
        <v>4523</v>
      </c>
      <c r="O4373" t="s">
        <v>4524</v>
      </c>
      <c r="P4373" t="s">
        <v>19408</v>
      </c>
      <c r="Q4373" t="s">
        <v>19409</v>
      </c>
      <c r="R4373" t="s">
        <v>44</v>
      </c>
      <c r="S4373" t="s">
        <v>4527</v>
      </c>
      <c r="T4373" s="3">
        <v>45828</v>
      </c>
      <c r="U4373" s="3">
        <v>45831</v>
      </c>
      <c r="V4373" s="2">
        <v>0</v>
      </c>
      <c r="W4373" t="s">
        <v>44</v>
      </c>
      <c r="X4373" t="s">
        <v>44</v>
      </c>
      <c r="Y4373" t="s">
        <v>19410</v>
      </c>
      <c r="Z4373" t="s">
        <v>19411</v>
      </c>
      <c r="AA4373" t="s">
        <v>4529</v>
      </c>
      <c r="AB4373" t="s">
        <v>4530</v>
      </c>
      <c r="AC4373" t="s">
        <v>89</v>
      </c>
      <c r="AD4373" t="str">
        <f t="shared" si="68"/>
        <v>10-60</v>
      </c>
      <c r="AE4373" t="str">
        <f>VLOOKUP(AD4373,'Main_Sub Desc'!C:D,2,)</f>
        <v>LPC from invoicing</v>
      </c>
      <c r="AF4373" t="str">
        <f>VLOOKUP(VALUE(H4373),'Main_Sub Desc'!F:G,2,)</f>
        <v>Wtr Rev Late Payment</v>
      </c>
      <c r="AG4373">
        <f>IFERROR(VLOOKUP(VALUE(I4373),'PC Mapping'!A:F,6,),"")</f>
        <v>10719</v>
      </c>
      <c r="AH4373" s="13" t="str">
        <f>VLOOKUP(AG4373,'PC Mapping'!L:M,2,)</f>
        <v>All Other Water</v>
      </c>
    </row>
    <row r="4374" spans="1:34" x14ac:dyDescent="0.2">
      <c r="A4374" t="s">
        <v>19412</v>
      </c>
      <c r="B4374" t="s">
        <v>19361</v>
      </c>
      <c r="C4374" t="s">
        <v>4519</v>
      </c>
      <c r="D4374" t="s">
        <v>4520</v>
      </c>
      <c r="E4374" s="3">
        <v>45828</v>
      </c>
      <c r="F4374" t="s">
        <v>44</v>
      </c>
      <c r="G4374" t="s">
        <v>3742</v>
      </c>
      <c r="H4374" t="s">
        <v>3722</v>
      </c>
      <c r="I4374" t="s">
        <v>4538</v>
      </c>
      <c r="J4374" t="s">
        <v>4522</v>
      </c>
      <c r="K4374" s="2">
        <v>-5</v>
      </c>
      <c r="L4374" t="s">
        <v>44</v>
      </c>
      <c r="M4374" s="2">
        <v>-5</v>
      </c>
      <c r="N4374" t="s">
        <v>4523</v>
      </c>
      <c r="O4374" t="s">
        <v>4524</v>
      </c>
      <c r="P4374" t="s">
        <v>4612</v>
      </c>
      <c r="Q4374" t="s">
        <v>19413</v>
      </c>
      <c r="R4374" t="s">
        <v>44</v>
      </c>
      <c r="S4374" t="s">
        <v>4527</v>
      </c>
      <c r="T4374" s="3">
        <v>45828</v>
      </c>
      <c r="U4374" s="3">
        <v>45831</v>
      </c>
      <c r="V4374" s="2">
        <v>0</v>
      </c>
      <c r="W4374" t="s">
        <v>44</v>
      </c>
      <c r="X4374" t="s">
        <v>44</v>
      </c>
      <c r="Y4374" t="s">
        <v>19414</v>
      </c>
      <c r="Z4374" t="s">
        <v>1254</v>
      </c>
      <c r="AA4374" t="s">
        <v>4529</v>
      </c>
      <c r="AB4374" t="s">
        <v>4530</v>
      </c>
      <c r="AC4374" t="s">
        <v>89</v>
      </c>
      <c r="AD4374" t="str">
        <f t="shared" si="68"/>
        <v>10-60</v>
      </c>
      <c r="AE4374" t="str">
        <f>VLOOKUP(AD4374,'Main_Sub Desc'!C:D,2,)</f>
        <v>LPC from invoicing</v>
      </c>
      <c r="AF4374" t="str">
        <f>VLOOKUP(VALUE(H4374),'Main_Sub Desc'!F:G,2,)</f>
        <v>Wtr Rev Late Payment</v>
      </c>
      <c r="AG4374">
        <f>IFERROR(VLOOKUP(VALUE(I4374),'PC Mapping'!A:F,6,),"")</f>
        <v>10469</v>
      </c>
      <c r="AH4374" s="13" t="str">
        <f>VLOOKUP(AG4374,'PC Mapping'!L:M,2,)</f>
        <v>Bolivar Water</v>
      </c>
    </row>
    <row r="4375" spans="1:34" x14ac:dyDescent="0.2">
      <c r="A4375" t="s">
        <v>19415</v>
      </c>
      <c r="B4375" t="s">
        <v>19416</v>
      </c>
      <c r="C4375" t="s">
        <v>4519</v>
      </c>
      <c r="D4375" t="s">
        <v>4520</v>
      </c>
      <c r="E4375" s="3">
        <v>45832</v>
      </c>
      <c r="F4375" t="s">
        <v>44</v>
      </c>
      <c r="G4375" t="s">
        <v>3742</v>
      </c>
      <c r="H4375" t="s">
        <v>3722</v>
      </c>
      <c r="I4375" t="s">
        <v>3752</v>
      </c>
      <c r="J4375" t="s">
        <v>4522</v>
      </c>
      <c r="K4375" s="2">
        <v>-8.56</v>
      </c>
      <c r="L4375" t="s">
        <v>44</v>
      </c>
      <c r="M4375" s="2">
        <v>-8.56</v>
      </c>
      <c r="N4375" t="s">
        <v>4523</v>
      </c>
      <c r="O4375" t="s">
        <v>4524</v>
      </c>
      <c r="P4375" t="s">
        <v>8810</v>
      </c>
      <c r="Q4375" t="s">
        <v>19417</v>
      </c>
      <c r="R4375" t="s">
        <v>44</v>
      </c>
      <c r="S4375" t="s">
        <v>4527</v>
      </c>
      <c r="T4375" s="3">
        <v>45832</v>
      </c>
      <c r="U4375" s="3">
        <v>45833</v>
      </c>
      <c r="V4375" s="2">
        <v>0</v>
      </c>
      <c r="W4375" t="s">
        <v>44</v>
      </c>
      <c r="X4375" t="s">
        <v>44</v>
      </c>
      <c r="Y4375" t="s">
        <v>19418</v>
      </c>
      <c r="Z4375" t="s">
        <v>2488</v>
      </c>
      <c r="AA4375" t="s">
        <v>4529</v>
      </c>
      <c r="AB4375" t="s">
        <v>4530</v>
      </c>
      <c r="AC4375" t="s">
        <v>89</v>
      </c>
      <c r="AD4375" t="str">
        <f t="shared" si="68"/>
        <v>10-60</v>
      </c>
      <c r="AE4375" t="str">
        <f>VLOOKUP(AD4375,'Main_Sub Desc'!C:D,2,)</f>
        <v>LPC from invoicing</v>
      </c>
      <c r="AF4375" t="str">
        <f>VLOOKUP(VALUE(H4375),'Main_Sub Desc'!F:G,2,)</f>
        <v>Wtr Rev Late Payment</v>
      </c>
      <c r="AG4375">
        <f>IFERROR(VLOOKUP(VALUE(I4375),'PC Mapping'!A:F,6,),"")</f>
        <v>10719</v>
      </c>
      <c r="AH4375" s="13" t="str">
        <f>VLOOKUP(AG4375,'PC Mapping'!L:M,2,)</f>
        <v>All Other Water</v>
      </c>
    </row>
    <row r="4376" spans="1:34" x14ac:dyDescent="0.2">
      <c r="A4376" t="s">
        <v>19419</v>
      </c>
      <c r="B4376" t="s">
        <v>19416</v>
      </c>
      <c r="C4376" t="s">
        <v>4519</v>
      </c>
      <c r="D4376" t="s">
        <v>4520</v>
      </c>
      <c r="E4376" s="3">
        <v>45832</v>
      </c>
      <c r="F4376" t="s">
        <v>44</v>
      </c>
      <c r="G4376" t="s">
        <v>3742</v>
      </c>
      <c r="H4376" t="s">
        <v>3722</v>
      </c>
      <c r="I4376" t="s">
        <v>3752</v>
      </c>
      <c r="J4376" t="s">
        <v>4522</v>
      </c>
      <c r="K4376" s="2">
        <v>-5</v>
      </c>
      <c r="L4376" t="s">
        <v>44</v>
      </c>
      <c r="M4376" s="2">
        <v>-5</v>
      </c>
      <c r="N4376" t="s">
        <v>4523</v>
      </c>
      <c r="O4376" t="s">
        <v>4524</v>
      </c>
      <c r="P4376" t="s">
        <v>19420</v>
      </c>
      <c r="Q4376" t="s">
        <v>19421</v>
      </c>
      <c r="R4376" t="s">
        <v>44</v>
      </c>
      <c r="S4376" t="s">
        <v>4527</v>
      </c>
      <c r="T4376" s="3">
        <v>45832</v>
      </c>
      <c r="U4376" s="3">
        <v>45833</v>
      </c>
      <c r="V4376" s="2">
        <v>0</v>
      </c>
      <c r="W4376" t="s">
        <v>44</v>
      </c>
      <c r="X4376" t="s">
        <v>44</v>
      </c>
      <c r="Y4376" t="s">
        <v>19422</v>
      </c>
      <c r="Z4376" t="s">
        <v>1942</v>
      </c>
      <c r="AA4376" t="s">
        <v>4529</v>
      </c>
      <c r="AB4376" t="s">
        <v>4530</v>
      </c>
      <c r="AC4376" t="s">
        <v>99</v>
      </c>
      <c r="AD4376" t="str">
        <f t="shared" si="68"/>
        <v>10-60</v>
      </c>
      <c r="AE4376" t="str">
        <f>VLOOKUP(AD4376,'Main_Sub Desc'!C:D,2,)</f>
        <v>LPC from invoicing</v>
      </c>
      <c r="AF4376" t="str">
        <f>VLOOKUP(VALUE(H4376),'Main_Sub Desc'!F:G,2,)</f>
        <v>Wtr Rev Late Payment</v>
      </c>
      <c r="AG4376">
        <f>IFERROR(VLOOKUP(VALUE(I4376),'PC Mapping'!A:F,6,),"")</f>
        <v>10719</v>
      </c>
      <c r="AH4376" s="13" t="str">
        <f>VLOOKUP(AG4376,'PC Mapping'!L:M,2,)</f>
        <v>All Other Water</v>
      </c>
    </row>
    <row r="4377" spans="1:34" x14ac:dyDescent="0.2">
      <c r="A4377" t="s">
        <v>19423</v>
      </c>
      <c r="B4377" t="s">
        <v>19424</v>
      </c>
      <c r="C4377" t="s">
        <v>4519</v>
      </c>
      <c r="D4377" t="s">
        <v>4520</v>
      </c>
      <c r="E4377" s="3">
        <v>45835</v>
      </c>
      <c r="F4377" t="s">
        <v>44</v>
      </c>
      <c r="G4377" t="s">
        <v>3742</v>
      </c>
      <c r="H4377" t="s">
        <v>3722</v>
      </c>
      <c r="I4377" t="s">
        <v>3752</v>
      </c>
      <c r="J4377" t="s">
        <v>4522</v>
      </c>
      <c r="K4377" s="2">
        <v>-5</v>
      </c>
      <c r="L4377" t="s">
        <v>44</v>
      </c>
      <c r="M4377" s="2">
        <v>-5</v>
      </c>
      <c r="N4377" t="s">
        <v>4523</v>
      </c>
      <c r="O4377" t="s">
        <v>4524</v>
      </c>
      <c r="P4377" t="s">
        <v>19425</v>
      </c>
      <c r="Q4377" t="s">
        <v>19426</v>
      </c>
      <c r="R4377" t="s">
        <v>44</v>
      </c>
      <c r="S4377" t="s">
        <v>4527</v>
      </c>
      <c r="T4377" s="3">
        <v>45835</v>
      </c>
      <c r="U4377" s="3">
        <v>45838</v>
      </c>
      <c r="V4377" s="2">
        <v>0</v>
      </c>
      <c r="W4377" t="s">
        <v>44</v>
      </c>
      <c r="X4377" t="s">
        <v>44</v>
      </c>
      <c r="Y4377" t="s">
        <v>19427</v>
      </c>
      <c r="Z4377" t="s">
        <v>2187</v>
      </c>
      <c r="AA4377" t="s">
        <v>4529</v>
      </c>
      <c r="AB4377" t="s">
        <v>4530</v>
      </c>
      <c r="AC4377" t="s">
        <v>89</v>
      </c>
      <c r="AD4377" t="str">
        <f t="shared" si="68"/>
        <v>10-60</v>
      </c>
      <c r="AE4377" t="str">
        <f>VLOOKUP(AD4377,'Main_Sub Desc'!C:D,2,)</f>
        <v>LPC from invoicing</v>
      </c>
      <c r="AF4377" t="str">
        <f>VLOOKUP(VALUE(H4377),'Main_Sub Desc'!F:G,2,)</f>
        <v>Wtr Rev Late Payment</v>
      </c>
      <c r="AG4377">
        <f>IFERROR(VLOOKUP(VALUE(I4377),'PC Mapping'!A:F,6,),"")</f>
        <v>10719</v>
      </c>
      <c r="AH4377" s="13" t="str">
        <f>VLOOKUP(AG4377,'PC Mapping'!L:M,2,)</f>
        <v>All Other Water</v>
      </c>
    </row>
    <row r="4378" spans="1:34" x14ac:dyDescent="0.2">
      <c r="A4378" t="s">
        <v>19428</v>
      </c>
      <c r="B4378" t="s">
        <v>19424</v>
      </c>
      <c r="C4378" t="s">
        <v>4519</v>
      </c>
      <c r="D4378" t="s">
        <v>4520</v>
      </c>
      <c r="E4378" s="3">
        <v>45835</v>
      </c>
      <c r="F4378" t="s">
        <v>44</v>
      </c>
      <c r="G4378" t="s">
        <v>3742</v>
      </c>
      <c r="H4378" t="s">
        <v>3722</v>
      </c>
      <c r="I4378" t="s">
        <v>3752</v>
      </c>
      <c r="J4378" t="s">
        <v>4522</v>
      </c>
      <c r="K4378" s="2">
        <v>-5</v>
      </c>
      <c r="L4378" t="s">
        <v>44</v>
      </c>
      <c r="M4378" s="2">
        <v>-5</v>
      </c>
      <c r="N4378" t="s">
        <v>4523</v>
      </c>
      <c r="O4378" t="s">
        <v>4524</v>
      </c>
      <c r="P4378" t="s">
        <v>14797</v>
      </c>
      <c r="Q4378" t="s">
        <v>19429</v>
      </c>
      <c r="R4378" t="s">
        <v>44</v>
      </c>
      <c r="S4378" t="s">
        <v>4527</v>
      </c>
      <c r="T4378" s="3">
        <v>45835</v>
      </c>
      <c r="U4378" s="3">
        <v>45838</v>
      </c>
      <c r="V4378" s="2">
        <v>0</v>
      </c>
      <c r="W4378" t="s">
        <v>44</v>
      </c>
      <c r="X4378" t="s">
        <v>44</v>
      </c>
      <c r="Y4378" t="s">
        <v>19430</v>
      </c>
      <c r="Z4378" t="s">
        <v>1776</v>
      </c>
      <c r="AA4378" t="s">
        <v>4529</v>
      </c>
      <c r="AB4378" t="s">
        <v>4530</v>
      </c>
      <c r="AC4378" t="s">
        <v>89</v>
      </c>
      <c r="AD4378" t="str">
        <f t="shared" si="68"/>
        <v>10-60</v>
      </c>
      <c r="AE4378" t="str">
        <f>VLOOKUP(AD4378,'Main_Sub Desc'!C:D,2,)</f>
        <v>LPC from invoicing</v>
      </c>
      <c r="AF4378" t="str">
        <f>VLOOKUP(VALUE(H4378),'Main_Sub Desc'!F:G,2,)</f>
        <v>Wtr Rev Late Payment</v>
      </c>
      <c r="AG4378">
        <f>IFERROR(VLOOKUP(VALUE(I4378),'PC Mapping'!A:F,6,),"")</f>
        <v>10719</v>
      </c>
      <c r="AH4378" s="13" t="str">
        <f>VLOOKUP(AG4378,'PC Mapping'!L:M,2,)</f>
        <v>All Other Water</v>
      </c>
    </row>
    <row r="4379" spans="1:34" x14ac:dyDescent="0.2">
      <c r="A4379" t="s">
        <v>19431</v>
      </c>
      <c r="B4379" t="s">
        <v>19424</v>
      </c>
      <c r="C4379" t="s">
        <v>4519</v>
      </c>
      <c r="D4379" t="s">
        <v>4520</v>
      </c>
      <c r="E4379" s="3">
        <v>45835</v>
      </c>
      <c r="F4379" t="s">
        <v>44</v>
      </c>
      <c r="G4379" t="s">
        <v>3742</v>
      </c>
      <c r="H4379" t="s">
        <v>3722</v>
      </c>
      <c r="I4379" t="s">
        <v>3752</v>
      </c>
      <c r="J4379" t="s">
        <v>4522</v>
      </c>
      <c r="K4379" s="2">
        <v>-5</v>
      </c>
      <c r="L4379" t="s">
        <v>44</v>
      </c>
      <c r="M4379" s="2">
        <v>-5</v>
      </c>
      <c r="N4379" t="s">
        <v>4523</v>
      </c>
      <c r="O4379" t="s">
        <v>4524</v>
      </c>
      <c r="P4379" t="s">
        <v>19432</v>
      </c>
      <c r="Q4379" t="s">
        <v>19433</v>
      </c>
      <c r="R4379" t="s">
        <v>44</v>
      </c>
      <c r="S4379" t="s">
        <v>4527</v>
      </c>
      <c r="T4379" s="3">
        <v>45835</v>
      </c>
      <c r="U4379" s="3">
        <v>45838</v>
      </c>
      <c r="V4379" s="2">
        <v>0</v>
      </c>
      <c r="W4379" t="s">
        <v>44</v>
      </c>
      <c r="X4379" t="s">
        <v>44</v>
      </c>
      <c r="Y4379" t="s">
        <v>19434</v>
      </c>
      <c r="Z4379" t="s">
        <v>1542</v>
      </c>
      <c r="AA4379" t="s">
        <v>4529</v>
      </c>
      <c r="AB4379" t="s">
        <v>4530</v>
      </c>
      <c r="AC4379" t="s">
        <v>89</v>
      </c>
      <c r="AD4379" t="str">
        <f t="shared" si="68"/>
        <v>10-60</v>
      </c>
      <c r="AE4379" t="str">
        <f>VLOOKUP(AD4379,'Main_Sub Desc'!C:D,2,)</f>
        <v>LPC from invoicing</v>
      </c>
      <c r="AF4379" t="str">
        <f>VLOOKUP(VALUE(H4379),'Main_Sub Desc'!F:G,2,)</f>
        <v>Wtr Rev Late Payment</v>
      </c>
      <c r="AG4379">
        <f>IFERROR(VLOOKUP(VALUE(I4379),'PC Mapping'!A:F,6,),"")</f>
        <v>10719</v>
      </c>
      <c r="AH4379" s="13" t="str">
        <f>VLOOKUP(AG4379,'PC Mapping'!L:M,2,)</f>
        <v>All Other Water</v>
      </c>
    </row>
    <row r="4380" spans="1:34" x14ac:dyDescent="0.2">
      <c r="A4380" t="s">
        <v>19435</v>
      </c>
      <c r="B4380" t="s">
        <v>19424</v>
      </c>
      <c r="C4380" t="s">
        <v>4519</v>
      </c>
      <c r="D4380" t="s">
        <v>4520</v>
      </c>
      <c r="E4380" s="3">
        <v>45835</v>
      </c>
      <c r="F4380" t="s">
        <v>44</v>
      </c>
      <c r="G4380" t="s">
        <v>3742</v>
      </c>
      <c r="H4380" t="s">
        <v>3722</v>
      </c>
      <c r="I4380" t="s">
        <v>3752</v>
      </c>
      <c r="J4380" t="s">
        <v>4522</v>
      </c>
      <c r="K4380" s="2">
        <v>-5</v>
      </c>
      <c r="L4380" t="s">
        <v>44</v>
      </c>
      <c r="M4380" s="2">
        <v>-5</v>
      </c>
      <c r="N4380" t="s">
        <v>4523</v>
      </c>
      <c r="O4380" t="s">
        <v>4524</v>
      </c>
      <c r="P4380" t="s">
        <v>19425</v>
      </c>
      <c r="Q4380" t="s">
        <v>19436</v>
      </c>
      <c r="R4380" t="s">
        <v>44</v>
      </c>
      <c r="S4380" t="s">
        <v>4527</v>
      </c>
      <c r="T4380" s="3">
        <v>45835</v>
      </c>
      <c r="U4380" s="3">
        <v>45838</v>
      </c>
      <c r="V4380" s="2">
        <v>0</v>
      </c>
      <c r="W4380" t="s">
        <v>44</v>
      </c>
      <c r="X4380" t="s">
        <v>44</v>
      </c>
      <c r="Y4380" t="s">
        <v>19437</v>
      </c>
      <c r="Z4380" t="s">
        <v>19438</v>
      </c>
      <c r="AA4380" t="s">
        <v>4529</v>
      </c>
      <c r="AB4380" t="s">
        <v>4530</v>
      </c>
      <c r="AC4380" t="s">
        <v>89</v>
      </c>
      <c r="AD4380" t="str">
        <f t="shared" si="68"/>
        <v>10-60</v>
      </c>
      <c r="AE4380" t="str">
        <f>VLOOKUP(AD4380,'Main_Sub Desc'!C:D,2,)</f>
        <v>LPC from invoicing</v>
      </c>
      <c r="AF4380" t="str">
        <f>VLOOKUP(VALUE(H4380),'Main_Sub Desc'!F:G,2,)</f>
        <v>Wtr Rev Late Payment</v>
      </c>
      <c r="AG4380">
        <f>IFERROR(VLOOKUP(VALUE(I4380),'PC Mapping'!A:F,6,),"")</f>
        <v>10719</v>
      </c>
      <c r="AH4380" s="13" t="str">
        <f>VLOOKUP(AG4380,'PC Mapping'!L:M,2,)</f>
        <v>All Other Water</v>
      </c>
    </row>
    <row r="4381" spans="1:34" x14ac:dyDescent="0.2">
      <c r="A4381" t="s">
        <v>19439</v>
      </c>
      <c r="B4381" t="s">
        <v>19424</v>
      </c>
      <c r="C4381" t="s">
        <v>4519</v>
      </c>
      <c r="D4381" t="s">
        <v>4520</v>
      </c>
      <c r="E4381" s="3">
        <v>45835</v>
      </c>
      <c r="F4381" t="s">
        <v>44</v>
      </c>
      <c r="G4381" t="s">
        <v>3742</v>
      </c>
      <c r="H4381" t="s">
        <v>3722</v>
      </c>
      <c r="I4381" t="s">
        <v>3752</v>
      </c>
      <c r="J4381" t="s">
        <v>4522</v>
      </c>
      <c r="K4381" s="2">
        <v>-5</v>
      </c>
      <c r="L4381" t="s">
        <v>44</v>
      </c>
      <c r="M4381" s="2">
        <v>-5</v>
      </c>
      <c r="N4381" t="s">
        <v>4523</v>
      </c>
      <c r="O4381" t="s">
        <v>4524</v>
      </c>
      <c r="P4381" t="s">
        <v>17154</v>
      </c>
      <c r="Q4381" t="s">
        <v>19440</v>
      </c>
      <c r="R4381" t="s">
        <v>44</v>
      </c>
      <c r="S4381" t="s">
        <v>4527</v>
      </c>
      <c r="T4381" s="3">
        <v>45835</v>
      </c>
      <c r="U4381" s="3">
        <v>45838</v>
      </c>
      <c r="V4381" s="2">
        <v>0</v>
      </c>
      <c r="W4381" t="s">
        <v>44</v>
      </c>
      <c r="X4381" t="s">
        <v>44</v>
      </c>
      <c r="Y4381" t="s">
        <v>19441</v>
      </c>
      <c r="Z4381" t="s">
        <v>2427</v>
      </c>
      <c r="AA4381" t="s">
        <v>4529</v>
      </c>
      <c r="AB4381" t="s">
        <v>4530</v>
      </c>
      <c r="AC4381" t="s">
        <v>89</v>
      </c>
      <c r="AD4381" t="str">
        <f t="shared" si="68"/>
        <v>10-60</v>
      </c>
      <c r="AE4381" t="str">
        <f>VLOOKUP(AD4381,'Main_Sub Desc'!C:D,2,)</f>
        <v>LPC from invoicing</v>
      </c>
      <c r="AF4381" t="str">
        <f>VLOOKUP(VALUE(H4381),'Main_Sub Desc'!F:G,2,)</f>
        <v>Wtr Rev Late Payment</v>
      </c>
      <c r="AG4381">
        <f>IFERROR(VLOOKUP(VALUE(I4381),'PC Mapping'!A:F,6,),"")</f>
        <v>10719</v>
      </c>
      <c r="AH4381" s="13" t="str">
        <f>VLOOKUP(AG4381,'PC Mapping'!L:M,2,)</f>
        <v>All Other Water</v>
      </c>
    </row>
    <row r="4382" spans="1:34" x14ac:dyDescent="0.2">
      <c r="A4382" t="s">
        <v>19442</v>
      </c>
      <c r="B4382" t="s">
        <v>19424</v>
      </c>
      <c r="C4382" t="s">
        <v>4519</v>
      </c>
      <c r="D4382" t="s">
        <v>4520</v>
      </c>
      <c r="E4382" s="3">
        <v>45835</v>
      </c>
      <c r="F4382" t="s">
        <v>44</v>
      </c>
      <c r="G4382" t="s">
        <v>3742</v>
      </c>
      <c r="H4382" t="s">
        <v>3722</v>
      </c>
      <c r="I4382" t="s">
        <v>3752</v>
      </c>
      <c r="J4382" t="s">
        <v>4522</v>
      </c>
      <c r="K4382" s="2">
        <v>-5</v>
      </c>
      <c r="L4382" t="s">
        <v>44</v>
      </c>
      <c r="M4382" s="2">
        <v>-5</v>
      </c>
      <c r="N4382" t="s">
        <v>4523</v>
      </c>
      <c r="O4382" t="s">
        <v>4524</v>
      </c>
      <c r="P4382" t="s">
        <v>19443</v>
      </c>
      <c r="Q4382" t="s">
        <v>19444</v>
      </c>
      <c r="R4382" t="s">
        <v>44</v>
      </c>
      <c r="S4382" t="s">
        <v>4527</v>
      </c>
      <c r="T4382" s="3">
        <v>45835</v>
      </c>
      <c r="U4382" s="3">
        <v>45838</v>
      </c>
      <c r="V4382" s="2">
        <v>0</v>
      </c>
      <c r="W4382" t="s">
        <v>44</v>
      </c>
      <c r="X4382" t="s">
        <v>44</v>
      </c>
      <c r="Y4382" t="s">
        <v>19445</v>
      </c>
      <c r="Z4382" t="s">
        <v>1615</v>
      </c>
      <c r="AA4382" t="s">
        <v>4529</v>
      </c>
      <c r="AB4382" t="s">
        <v>4530</v>
      </c>
      <c r="AC4382" t="s">
        <v>89</v>
      </c>
      <c r="AD4382" t="str">
        <f t="shared" si="68"/>
        <v>10-60</v>
      </c>
      <c r="AE4382" t="str">
        <f>VLOOKUP(AD4382,'Main_Sub Desc'!C:D,2,)</f>
        <v>LPC from invoicing</v>
      </c>
      <c r="AF4382" t="str">
        <f>VLOOKUP(VALUE(H4382),'Main_Sub Desc'!F:G,2,)</f>
        <v>Wtr Rev Late Payment</v>
      </c>
      <c r="AG4382">
        <f>IFERROR(VLOOKUP(VALUE(I4382),'PC Mapping'!A:F,6,),"")</f>
        <v>10719</v>
      </c>
      <c r="AH4382" s="13" t="str">
        <f>VLOOKUP(AG4382,'PC Mapping'!L:M,2,)</f>
        <v>All Other Water</v>
      </c>
    </row>
    <row r="4383" spans="1:34" x14ac:dyDescent="0.2">
      <c r="A4383" t="s">
        <v>19446</v>
      </c>
      <c r="B4383" t="s">
        <v>19424</v>
      </c>
      <c r="C4383" t="s">
        <v>4519</v>
      </c>
      <c r="D4383" t="s">
        <v>4520</v>
      </c>
      <c r="E4383" s="3">
        <v>45835</v>
      </c>
      <c r="F4383" t="s">
        <v>44</v>
      </c>
      <c r="G4383" t="s">
        <v>3742</v>
      </c>
      <c r="H4383" t="s">
        <v>3722</v>
      </c>
      <c r="I4383" t="s">
        <v>3752</v>
      </c>
      <c r="J4383" t="s">
        <v>4522</v>
      </c>
      <c r="K4383" s="2">
        <v>-5</v>
      </c>
      <c r="L4383" t="s">
        <v>44</v>
      </c>
      <c r="M4383" s="2">
        <v>-5</v>
      </c>
      <c r="N4383" t="s">
        <v>4523</v>
      </c>
      <c r="O4383" t="s">
        <v>4524</v>
      </c>
      <c r="P4383" t="s">
        <v>19447</v>
      </c>
      <c r="Q4383" t="s">
        <v>19448</v>
      </c>
      <c r="R4383" t="s">
        <v>44</v>
      </c>
      <c r="S4383" t="s">
        <v>4527</v>
      </c>
      <c r="T4383" s="3">
        <v>45835</v>
      </c>
      <c r="U4383" s="3">
        <v>45838</v>
      </c>
      <c r="V4383" s="2">
        <v>0</v>
      </c>
      <c r="W4383" t="s">
        <v>44</v>
      </c>
      <c r="X4383" t="s">
        <v>44</v>
      </c>
      <c r="Y4383" t="s">
        <v>19449</v>
      </c>
      <c r="Z4383" t="s">
        <v>1742</v>
      </c>
      <c r="AA4383" t="s">
        <v>4529</v>
      </c>
      <c r="AB4383" t="s">
        <v>4530</v>
      </c>
      <c r="AC4383" t="s">
        <v>89</v>
      </c>
      <c r="AD4383" t="str">
        <f t="shared" si="68"/>
        <v>10-60</v>
      </c>
      <c r="AE4383" t="str">
        <f>VLOOKUP(AD4383,'Main_Sub Desc'!C:D,2,)</f>
        <v>LPC from invoicing</v>
      </c>
      <c r="AF4383" t="str">
        <f>VLOOKUP(VALUE(H4383),'Main_Sub Desc'!F:G,2,)</f>
        <v>Wtr Rev Late Payment</v>
      </c>
      <c r="AG4383">
        <f>IFERROR(VLOOKUP(VALUE(I4383),'PC Mapping'!A:F,6,),"")</f>
        <v>10719</v>
      </c>
      <c r="AH4383" s="13" t="str">
        <f>VLOOKUP(AG4383,'PC Mapping'!L:M,2,)</f>
        <v>All Other Water</v>
      </c>
    </row>
    <row r="4384" spans="1:34" x14ac:dyDescent="0.2">
      <c r="A4384" t="s">
        <v>19450</v>
      </c>
      <c r="B4384" t="s">
        <v>19424</v>
      </c>
      <c r="C4384" t="s">
        <v>4519</v>
      </c>
      <c r="D4384" t="s">
        <v>4520</v>
      </c>
      <c r="E4384" s="3">
        <v>45835</v>
      </c>
      <c r="F4384" t="s">
        <v>44</v>
      </c>
      <c r="G4384" t="s">
        <v>3742</v>
      </c>
      <c r="H4384" t="s">
        <v>3722</v>
      </c>
      <c r="I4384" t="s">
        <v>4538</v>
      </c>
      <c r="J4384" t="s">
        <v>4522</v>
      </c>
      <c r="K4384" s="2">
        <v>-5</v>
      </c>
      <c r="L4384" t="s">
        <v>44</v>
      </c>
      <c r="M4384" s="2">
        <v>-5</v>
      </c>
      <c r="N4384" t="s">
        <v>4523</v>
      </c>
      <c r="O4384" t="s">
        <v>4524</v>
      </c>
      <c r="P4384" t="s">
        <v>13809</v>
      </c>
      <c r="Q4384" t="s">
        <v>19451</v>
      </c>
      <c r="R4384" t="s">
        <v>44</v>
      </c>
      <c r="S4384" t="s">
        <v>4527</v>
      </c>
      <c r="T4384" s="3">
        <v>45835</v>
      </c>
      <c r="U4384" s="3">
        <v>45838</v>
      </c>
      <c r="V4384" s="2">
        <v>0</v>
      </c>
      <c r="W4384" t="s">
        <v>44</v>
      </c>
      <c r="X4384" t="s">
        <v>44</v>
      </c>
      <c r="Y4384" t="s">
        <v>19452</v>
      </c>
      <c r="Z4384" t="s">
        <v>1166</v>
      </c>
      <c r="AA4384" t="s">
        <v>4529</v>
      </c>
      <c r="AB4384" t="s">
        <v>4530</v>
      </c>
      <c r="AC4384" t="s">
        <v>89</v>
      </c>
      <c r="AD4384" t="str">
        <f t="shared" si="68"/>
        <v>10-60</v>
      </c>
      <c r="AE4384" t="str">
        <f>VLOOKUP(AD4384,'Main_Sub Desc'!C:D,2,)</f>
        <v>LPC from invoicing</v>
      </c>
      <c r="AF4384" t="str">
        <f>VLOOKUP(VALUE(H4384),'Main_Sub Desc'!F:G,2,)</f>
        <v>Wtr Rev Late Payment</v>
      </c>
      <c r="AG4384">
        <f>IFERROR(VLOOKUP(VALUE(I4384),'PC Mapping'!A:F,6,),"")</f>
        <v>10469</v>
      </c>
      <c r="AH4384" s="13" t="str">
        <f>VLOOKUP(AG4384,'PC Mapping'!L:M,2,)</f>
        <v>Bolivar Water</v>
      </c>
    </row>
    <row r="4385" spans="1:34" x14ac:dyDescent="0.2">
      <c r="A4385" t="s">
        <v>19450</v>
      </c>
      <c r="B4385" t="s">
        <v>19424</v>
      </c>
      <c r="C4385" t="s">
        <v>4519</v>
      </c>
      <c r="D4385" t="s">
        <v>4520</v>
      </c>
      <c r="E4385" s="3">
        <v>45835</v>
      </c>
      <c r="F4385" t="s">
        <v>44</v>
      </c>
      <c r="G4385" t="s">
        <v>3742</v>
      </c>
      <c r="H4385" t="s">
        <v>3716</v>
      </c>
      <c r="I4385" t="s">
        <v>4534</v>
      </c>
      <c r="J4385" t="s">
        <v>4522</v>
      </c>
      <c r="K4385" s="2">
        <v>-5</v>
      </c>
      <c r="L4385" t="s">
        <v>44</v>
      </c>
      <c r="M4385" s="2">
        <v>-5</v>
      </c>
      <c r="N4385" t="s">
        <v>4523</v>
      </c>
      <c r="O4385" t="s">
        <v>4524</v>
      </c>
      <c r="P4385" t="s">
        <v>13809</v>
      </c>
      <c r="Q4385" t="s">
        <v>19453</v>
      </c>
      <c r="R4385" t="s">
        <v>44</v>
      </c>
      <c r="S4385" t="s">
        <v>4527</v>
      </c>
      <c r="T4385" s="3">
        <v>45835</v>
      </c>
      <c r="U4385" s="3">
        <v>45838</v>
      </c>
      <c r="V4385" s="2">
        <v>0</v>
      </c>
      <c r="W4385" t="s">
        <v>44</v>
      </c>
      <c r="X4385" t="s">
        <v>44</v>
      </c>
      <c r="Y4385" t="s">
        <v>19454</v>
      </c>
      <c r="Z4385" t="s">
        <v>1166</v>
      </c>
      <c r="AA4385" t="s">
        <v>4529</v>
      </c>
      <c r="AB4385" t="s">
        <v>4530</v>
      </c>
      <c r="AC4385" t="s">
        <v>89</v>
      </c>
      <c r="AD4385" t="str">
        <f t="shared" si="68"/>
        <v>10-60</v>
      </c>
      <c r="AE4385" t="str">
        <f>VLOOKUP(AD4385,'Main_Sub Desc'!C:D,2,)</f>
        <v>LPC from invoicing</v>
      </c>
      <c r="AF4385" t="str">
        <f>VLOOKUP(VALUE(H4385),'Main_Sub Desc'!F:G,2,)</f>
        <v>Wst Rev Late Payment</v>
      </c>
      <c r="AG4385">
        <f>IFERROR(VLOOKUP(VALUE(I4385),'PC Mapping'!A:F,6,),"")</f>
        <v>10514</v>
      </c>
      <c r="AH4385" s="13" t="str">
        <f>VLOOKUP(AG4385,'PC Mapping'!L:M,2,)</f>
        <v>Bolivar Sewer</v>
      </c>
    </row>
    <row r="4386" spans="1:34" x14ac:dyDescent="0.2">
      <c r="A4386" t="s">
        <v>19455</v>
      </c>
      <c r="B4386" t="s">
        <v>19424</v>
      </c>
      <c r="C4386" t="s">
        <v>4519</v>
      </c>
      <c r="D4386" t="s">
        <v>4520</v>
      </c>
      <c r="E4386" s="3">
        <v>45835</v>
      </c>
      <c r="F4386" t="s">
        <v>44</v>
      </c>
      <c r="G4386" t="s">
        <v>3742</v>
      </c>
      <c r="H4386" t="s">
        <v>3722</v>
      </c>
      <c r="I4386" t="s">
        <v>3752</v>
      </c>
      <c r="J4386" t="s">
        <v>4522</v>
      </c>
      <c r="K4386" s="2">
        <v>-5</v>
      </c>
      <c r="L4386" t="s">
        <v>44</v>
      </c>
      <c r="M4386" s="2">
        <v>-5</v>
      </c>
      <c r="N4386" t="s">
        <v>4523</v>
      </c>
      <c r="O4386" t="s">
        <v>4524</v>
      </c>
      <c r="P4386" t="s">
        <v>12448</v>
      </c>
      <c r="Q4386" t="s">
        <v>19456</v>
      </c>
      <c r="R4386" t="s">
        <v>44</v>
      </c>
      <c r="S4386" t="s">
        <v>4527</v>
      </c>
      <c r="T4386" s="3">
        <v>45835</v>
      </c>
      <c r="U4386" s="3">
        <v>45838</v>
      </c>
      <c r="V4386" s="2">
        <v>0</v>
      </c>
      <c r="W4386" t="s">
        <v>44</v>
      </c>
      <c r="X4386" t="s">
        <v>44</v>
      </c>
      <c r="Y4386" t="s">
        <v>19457</v>
      </c>
      <c r="Z4386" t="s">
        <v>1801</v>
      </c>
      <c r="AA4386" t="s">
        <v>4529</v>
      </c>
      <c r="AB4386" t="s">
        <v>4530</v>
      </c>
      <c r="AC4386" t="s">
        <v>89</v>
      </c>
      <c r="AD4386" t="str">
        <f t="shared" si="68"/>
        <v>10-60</v>
      </c>
      <c r="AE4386" t="str">
        <f>VLOOKUP(AD4386,'Main_Sub Desc'!C:D,2,)</f>
        <v>LPC from invoicing</v>
      </c>
      <c r="AF4386" t="str">
        <f>VLOOKUP(VALUE(H4386),'Main_Sub Desc'!F:G,2,)</f>
        <v>Wtr Rev Late Payment</v>
      </c>
      <c r="AG4386">
        <f>IFERROR(VLOOKUP(VALUE(I4386),'PC Mapping'!A:F,6,),"")</f>
        <v>10719</v>
      </c>
      <c r="AH4386" s="13" t="str">
        <f>VLOOKUP(AG4386,'PC Mapping'!L:M,2,)</f>
        <v>All Other Water</v>
      </c>
    </row>
    <row r="4387" spans="1:34" x14ac:dyDescent="0.2">
      <c r="A4387" t="s">
        <v>19458</v>
      </c>
      <c r="B4387" t="s">
        <v>19459</v>
      </c>
      <c r="C4387" t="s">
        <v>4519</v>
      </c>
      <c r="D4387" t="s">
        <v>4520</v>
      </c>
      <c r="E4387" s="3">
        <v>45811</v>
      </c>
      <c r="F4387" t="s">
        <v>44</v>
      </c>
      <c r="G4387" t="s">
        <v>3742</v>
      </c>
      <c r="H4387" t="s">
        <v>3722</v>
      </c>
      <c r="I4387" t="s">
        <v>3752</v>
      </c>
      <c r="J4387" t="s">
        <v>4522</v>
      </c>
      <c r="K4387" s="2">
        <v>-5</v>
      </c>
      <c r="L4387" t="s">
        <v>44</v>
      </c>
      <c r="M4387" s="2">
        <v>-5</v>
      </c>
      <c r="N4387" t="s">
        <v>4523</v>
      </c>
      <c r="O4387" t="s">
        <v>4524</v>
      </c>
      <c r="P4387" t="s">
        <v>19460</v>
      </c>
      <c r="Q4387" t="s">
        <v>19461</v>
      </c>
      <c r="R4387" t="s">
        <v>44</v>
      </c>
      <c r="S4387" t="s">
        <v>4527</v>
      </c>
      <c r="T4387" s="3">
        <v>45811</v>
      </c>
      <c r="U4387" s="3">
        <v>45812</v>
      </c>
      <c r="V4387" s="2">
        <v>0</v>
      </c>
      <c r="W4387" t="s">
        <v>44</v>
      </c>
      <c r="X4387" t="s">
        <v>44</v>
      </c>
      <c r="Y4387" t="s">
        <v>19462</v>
      </c>
      <c r="Z4387" t="s">
        <v>1757</v>
      </c>
      <c r="AA4387" t="s">
        <v>4529</v>
      </c>
      <c r="AB4387" t="s">
        <v>4530</v>
      </c>
      <c r="AC4387" t="s">
        <v>89</v>
      </c>
      <c r="AD4387" t="str">
        <f t="shared" si="68"/>
        <v>10-60</v>
      </c>
      <c r="AE4387" t="str">
        <f>VLOOKUP(AD4387,'Main_Sub Desc'!C:D,2,)</f>
        <v>LPC from invoicing</v>
      </c>
      <c r="AF4387" t="str">
        <f>VLOOKUP(VALUE(H4387),'Main_Sub Desc'!F:G,2,)</f>
        <v>Wtr Rev Late Payment</v>
      </c>
      <c r="AG4387">
        <f>IFERROR(VLOOKUP(VALUE(I4387),'PC Mapping'!A:F,6,),"")</f>
        <v>10719</v>
      </c>
      <c r="AH4387" s="13" t="str">
        <f>VLOOKUP(AG4387,'PC Mapping'!L:M,2,)</f>
        <v>All Other Water</v>
      </c>
    </row>
    <row r="4388" spans="1:34" x14ac:dyDescent="0.2">
      <c r="A4388" t="s">
        <v>19463</v>
      </c>
      <c r="B4388" t="s">
        <v>19459</v>
      </c>
      <c r="C4388" t="s">
        <v>4519</v>
      </c>
      <c r="D4388" t="s">
        <v>4520</v>
      </c>
      <c r="E4388" s="3">
        <v>45811</v>
      </c>
      <c r="F4388" t="s">
        <v>44</v>
      </c>
      <c r="G4388" t="s">
        <v>3742</v>
      </c>
      <c r="H4388" t="s">
        <v>3722</v>
      </c>
      <c r="I4388" t="s">
        <v>3752</v>
      </c>
      <c r="J4388" t="s">
        <v>4522</v>
      </c>
      <c r="K4388" s="2">
        <v>-5.19</v>
      </c>
      <c r="L4388" t="s">
        <v>44</v>
      </c>
      <c r="M4388" s="2">
        <v>-5.19</v>
      </c>
      <c r="N4388" t="s">
        <v>4523</v>
      </c>
      <c r="O4388" t="s">
        <v>4524</v>
      </c>
      <c r="P4388" t="s">
        <v>12434</v>
      </c>
      <c r="Q4388" t="s">
        <v>19464</v>
      </c>
      <c r="R4388" t="s">
        <v>44</v>
      </c>
      <c r="S4388" t="s">
        <v>4527</v>
      </c>
      <c r="T4388" s="3">
        <v>45811</v>
      </c>
      <c r="U4388" s="3">
        <v>45812</v>
      </c>
      <c r="V4388" s="2">
        <v>0</v>
      </c>
      <c r="W4388" t="s">
        <v>44</v>
      </c>
      <c r="X4388" t="s">
        <v>44</v>
      </c>
      <c r="Y4388" t="s">
        <v>19465</v>
      </c>
      <c r="Z4388" t="s">
        <v>1806</v>
      </c>
      <c r="AA4388" t="s">
        <v>4529</v>
      </c>
      <c r="AB4388" t="s">
        <v>4530</v>
      </c>
      <c r="AC4388" t="s">
        <v>89</v>
      </c>
      <c r="AD4388" t="str">
        <f t="shared" si="68"/>
        <v>10-60</v>
      </c>
      <c r="AE4388" t="str">
        <f>VLOOKUP(AD4388,'Main_Sub Desc'!C:D,2,)</f>
        <v>LPC from invoicing</v>
      </c>
      <c r="AF4388" t="str">
        <f>VLOOKUP(VALUE(H4388),'Main_Sub Desc'!F:G,2,)</f>
        <v>Wtr Rev Late Payment</v>
      </c>
      <c r="AG4388">
        <f>IFERROR(VLOOKUP(VALUE(I4388),'PC Mapping'!A:F,6,),"")</f>
        <v>10719</v>
      </c>
      <c r="AH4388" s="13" t="str">
        <f>VLOOKUP(AG4388,'PC Mapping'!L:M,2,)</f>
        <v>All Other Water</v>
      </c>
    </row>
    <row r="4389" spans="1:34" x14ac:dyDescent="0.2">
      <c r="A4389" t="s">
        <v>19466</v>
      </c>
      <c r="B4389" t="s">
        <v>19459</v>
      </c>
      <c r="C4389" t="s">
        <v>4519</v>
      </c>
      <c r="D4389" t="s">
        <v>4520</v>
      </c>
      <c r="E4389" s="3">
        <v>45811</v>
      </c>
      <c r="F4389" t="s">
        <v>44</v>
      </c>
      <c r="G4389" t="s">
        <v>3742</v>
      </c>
      <c r="H4389" t="s">
        <v>3722</v>
      </c>
      <c r="I4389" t="s">
        <v>3752</v>
      </c>
      <c r="J4389" t="s">
        <v>4522</v>
      </c>
      <c r="K4389" s="2">
        <v>-7</v>
      </c>
      <c r="L4389" t="s">
        <v>44</v>
      </c>
      <c r="M4389" s="2">
        <v>-7</v>
      </c>
      <c r="N4389" t="s">
        <v>4523</v>
      </c>
      <c r="O4389" t="s">
        <v>4524</v>
      </c>
      <c r="P4389" t="s">
        <v>7276</v>
      </c>
      <c r="Q4389" t="s">
        <v>19467</v>
      </c>
      <c r="R4389" t="s">
        <v>44</v>
      </c>
      <c r="S4389" t="s">
        <v>4527</v>
      </c>
      <c r="T4389" s="3">
        <v>45811</v>
      </c>
      <c r="U4389" s="3">
        <v>45812</v>
      </c>
      <c r="V4389" s="2">
        <v>0</v>
      </c>
      <c r="W4389" t="s">
        <v>44</v>
      </c>
      <c r="X4389" t="s">
        <v>44</v>
      </c>
      <c r="Y4389" t="s">
        <v>19468</v>
      </c>
      <c r="Z4389" t="s">
        <v>1945</v>
      </c>
      <c r="AA4389" t="s">
        <v>4529</v>
      </c>
      <c r="AB4389" t="s">
        <v>4530</v>
      </c>
      <c r="AC4389" t="s">
        <v>89</v>
      </c>
      <c r="AD4389" t="str">
        <f t="shared" si="68"/>
        <v>10-60</v>
      </c>
      <c r="AE4389" t="str">
        <f>VLOOKUP(AD4389,'Main_Sub Desc'!C:D,2,)</f>
        <v>LPC from invoicing</v>
      </c>
      <c r="AF4389" t="str">
        <f>VLOOKUP(VALUE(H4389),'Main_Sub Desc'!F:G,2,)</f>
        <v>Wtr Rev Late Payment</v>
      </c>
      <c r="AG4389">
        <f>IFERROR(VLOOKUP(VALUE(I4389),'PC Mapping'!A:F,6,),"")</f>
        <v>10719</v>
      </c>
      <c r="AH4389" s="13" t="str">
        <f>VLOOKUP(AG4389,'PC Mapping'!L:M,2,)</f>
        <v>All Other Water</v>
      </c>
    </row>
    <row r="4390" spans="1:34" x14ac:dyDescent="0.2">
      <c r="A4390" t="s">
        <v>19469</v>
      </c>
      <c r="B4390" t="s">
        <v>19459</v>
      </c>
      <c r="C4390" t="s">
        <v>4519</v>
      </c>
      <c r="D4390" t="s">
        <v>4520</v>
      </c>
      <c r="E4390" s="3">
        <v>45811</v>
      </c>
      <c r="F4390" t="s">
        <v>44</v>
      </c>
      <c r="G4390" t="s">
        <v>3742</v>
      </c>
      <c r="H4390" t="s">
        <v>3722</v>
      </c>
      <c r="I4390" t="s">
        <v>3752</v>
      </c>
      <c r="J4390" t="s">
        <v>4522</v>
      </c>
      <c r="K4390" s="2">
        <v>-5</v>
      </c>
      <c r="L4390" t="s">
        <v>44</v>
      </c>
      <c r="M4390" s="2">
        <v>-5</v>
      </c>
      <c r="N4390" t="s">
        <v>4523</v>
      </c>
      <c r="O4390" t="s">
        <v>4524</v>
      </c>
      <c r="P4390" t="s">
        <v>11932</v>
      </c>
      <c r="Q4390" t="s">
        <v>19470</v>
      </c>
      <c r="R4390" t="s">
        <v>44</v>
      </c>
      <c r="S4390" t="s">
        <v>4527</v>
      </c>
      <c r="T4390" s="3">
        <v>45811</v>
      </c>
      <c r="U4390" s="3">
        <v>45812</v>
      </c>
      <c r="V4390" s="2">
        <v>0</v>
      </c>
      <c r="W4390" t="s">
        <v>44</v>
      </c>
      <c r="X4390" t="s">
        <v>44</v>
      </c>
      <c r="Y4390" t="s">
        <v>19471</v>
      </c>
      <c r="Z4390" t="s">
        <v>1670</v>
      </c>
      <c r="AA4390" t="s">
        <v>4529</v>
      </c>
      <c r="AB4390" t="s">
        <v>4530</v>
      </c>
      <c r="AC4390" t="s">
        <v>89</v>
      </c>
      <c r="AD4390" t="str">
        <f t="shared" si="68"/>
        <v>10-60</v>
      </c>
      <c r="AE4390" t="str">
        <f>VLOOKUP(AD4390,'Main_Sub Desc'!C:D,2,)</f>
        <v>LPC from invoicing</v>
      </c>
      <c r="AF4390" t="str">
        <f>VLOOKUP(VALUE(H4390),'Main_Sub Desc'!F:G,2,)</f>
        <v>Wtr Rev Late Payment</v>
      </c>
      <c r="AG4390">
        <f>IFERROR(VLOOKUP(VALUE(I4390),'PC Mapping'!A:F,6,),"")</f>
        <v>10719</v>
      </c>
      <c r="AH4390" s="13" t="str">
        <f>VLOOKUP(AG4390,'PC Mapping'!L:M,2,)</f>
        <v>All Other Water</v>
      </c>
    </row>
    <row r="4391" spans="1:34" x14ac:dyDescent="0.2">
      <c r="A4391" t="s">
        <v>19472</v>
      </c>
      <c r="B4391" t="s">
        <v>19459</v>
      </c>
      <c r="C4391" t="s">
        <v>4519</v>
      </c>
      <c r="D4391" t="s">
        <v>4520</v>
      </c>
      <c r="E4391" s="3">
        <v>45811</v>
      </c>
      <c r="F4391" t="s">
        <v>44</v>
      </c>
      <c r="G4391" t="s">
        <v>3742</v>
      </c>
      <c r="H4391" t="s">
        <v>3722</v>
      </c>
      <c r="I4391" t="s">
        <v>3752</v>
      </c>
      <c r="J4391" t="s">
        <v>4522</v>
      </c>
      <c r="K4391" s="2">
        <v>-5</v>
      </c>
      <c r="L4391" t="s">
        <v>44</v>
      </c>
      <c r="M4391" s="2">
        <v>-5</v>
      </c>
      <c r="N4391" t="s">
        <v>4523</v>
      </c>
      <c r="O4391" t="s">
        <v>4524</v>
      </c>
      <c r="P4391" t="s">
        <v>5959</v>
      </c>
      <c r="Q4391" t="s">
        <v>19473</v>
      </c>
      <c r="R4391" t="s">
        <v>44</v>
      </c>
      <c r="S4391" t="s">
        <v>4527</v>
      </c>
      <c r="T4391" s="3">
        <v>45811</v>
      </c>
      <c r="U4391" s="3">
        <v>45812</v>
      </c>
      <c r="V4391" s="2">
        <v>0</v>
      </c>
      <c r="W4391" t="s">
        <v>44</v>
      </c>
      <c r="X4391" t="s">
        <v>44</v>
      </c>
      <c r="Y4391" t="s">
        <v>19474</v>
      </c>
      <c r="Z4391" t="s">
        <v>1769</v>
      </c>
      <c r="AA4391" t="s">
        <v>4529</v>
      </c>
      <c r="AB4391" t="s">
        <v>4530</v>
      </c>
      <c r="AC4391" t="s">
        <v>89</v>
      </c>
      <c r="AD4391" t="str">
        <f t="shared" si="68"/>
        <v>10-60</v>
      </c>
      <c r="AE4391" t="str">
        <f>VLOOKUP(AD4391,'Main_Sub Desc'!C:D,2,)</f>
        <v>LPC from invoicing</v>
      </c>
      <c r="AF4391" t="str">
        <f>VLOOKUP(VALUE(H4391),'Main_Sub Desc'!F:G,2,)</f>
        <v>Wtr Rev Late Payment</v>
      </c>
      <c r="AG4391">
        <f>IFERROR(VLOOKUP(VALUE(I4391),'PC Mapping'!A:F,6,),"")</f>
        <v>10719</v>
      </c>
      <c r="AH4391" s="13" t="str">
        <f>VLOOKUP(AG4391,'PC Mapping'!L:M,2,)</f>
        <v>All Other Water</v>
      </c>
    </row>
    <row r="4392" spans="1:34" x14ac:dyDescent="0.2">
      <c r="A4392" t="s">
        <v>19475</v>
      </c>
      <c r="B4392" t="s">
        <v>19476</v>
      </c>
      <c r="C4392" t="s">
        <v>4519</v>
      </c>
      <c r="D4392" t="s">
        <v>4520</v>
      </c>
      <c r="E4392" s="3">
        <v>45813</v>
      </c>
      <c r="F4392" t="s">
        <v>44</v>
      </c>
      <c r="G4392" t="s">
        <v>3742</v>
      </c>
      <c r="H4392" t="s">
        <v>3722</v>
      </c>
      <c r="I4392" t="s">
        <v>3752</v>
      </c>
      <c r="J4392" t="s">
        <v>4522</v>
      </c>
      <c r="K4392" s="2">
        <v>-8.9</v>
      </c>
      <c r="L4392" t="s">
        <v>44</v>
      </c>
      <c r="M4392" s="2">
        <v>-8.9</v>
      </c>
      <c r="N4392" t="s">
        <v>4523</v>
      </c>
      <c r="O4392" t="s">
        <v>4524</v>
      </c>
      <c r="P4392" t="s">
        <v>11995</v>
      </c>
      <c r="Q4392" t="s">
        <v>19477</v>
      </c>
      <c r="R4392" t="s">
        <v>44</v>
      </c>
      <c r="S4392" t="s">
        <v>4527</v>
      </c>
      <c r="T4392" s="3">
        <v>45813</v>
      </c>
      <c r="U4392" s="3">
        <v>45814</v>
      </c>
      <c r="V4392" s="2">
        <v>0</v>
      </c>
      <c r="W4392" t="s">
        <v>44</v>
      </c>
      <c r="X4392" t="s">
        <v>44</v>
      </c>
      <c r="Y4392" t="s">
        <v>19478</v>
      </c>
      <c r="Z4392" t="s">
        <v>3398</v>
      </c>
      <c r="AA4392" t="s">
        <v>4529</v>
      </c>
      <c r="AB4392" t="s">
        <v>4530</v>
      </c>
      <c r="AC4392" t="s">
        <v>89</v>
      </c>
      <c r="AD4392" t="str">
        <f t="shared" si="68"/>
        <v>10-60</v>
      </c>
      <c r="AE4392" t="str">
        <f>VLOOKUP(AD4392,'Main_Sub Desc'!C:D,2,)</f>
        <v>LPC from invoicing</v>
      </c>
      <c r="AF4392" t="str">
        <f>VLOOKUP(VALUE(H4392),'Main_Sub Desc'!F:G,2,)</f>
        <v>Wtr Rev Late Payment</v>
      </c>
      <c r="AG4392">
        <f>IFERROR(VLOOKUP(VALUE(I4392),'PC Mapping'!A:F,6,),"")</f>
        <v>10719</v>
      </c>
      <c r="AH4392" s="13" t="str">
        <f>VLOOKUP(AG4392,'PC Mapping'!L:M,2,)</f>
        <v>All Other Water</v>
      </c>
    </row>
    <row r="4393" spans="1:34" x14ac:dyDescent="0.2">
      <c r="A4393" t="s">
        <v>19479</v>
      </c>
      <c r="B4393" t="s">
        <v>19476</v>
      </c>
      <c r="C4393" t="s">
        <v>4519</v>
      </c>
      <c r="D4393" t="s">
        <v>4520</v>
      </c>
      <c r="E4393" s="3">
        <v>45813</v>
      </c>
      <c r="F4393" t="s">
        <v>44</v>
      </c>
      <c r="G4393" t="s">
        <v>3742</v>
      </c>
      <c r="H4393" t="s">
        <v>3722</v>
      </c>
      <c r="I4393" t="s">
        <v>3752</v>
      </c>
      <c r="J4393" t="s">
        <v>4522</v>
      </c>
      <c r="K4393" s="2">
        <v>-5</v>
      </c>
      <c r="L4393" t="s">
        <v>44</v>
      </c>
      <c r="M4393" s="2">
        <v>-5</v>
      </c>
      <c r="N4393" t="s">
        <v>4523</v>
      </c>
      <c r="O4393" t="s">
        <v>4524</v>
      </c>
      <c r="P4393" t="s">
        <v>7029</v>
      </c>
      <c r="Q4393" t="s">
        <v>19480</v>
      </c>
      <c r="R4393" t="s">
        <v>44</v>
      </c>
      <c r="S4393" t="s">
        <v>4527</v>
      </c>
      <c r="T4393" s="3">
        <v>45813</v>
      </c>
      <c r="U4393" s="3">
        <v>45814</v>
      </c>
      <c r="V4393" s="2">
        <v>0</v>
      </c>
      <c r="W4393" t="s">
        <v>44</v>
      </c>
      <c r="X4393" t="s">
        <v>44</v>
      </c>
      <c r="Y4393" t="s">
        <v>19481</v>
      </c>
      <c r="Z4393" t="s">
        <v>19482</v>
      </c>
      <c r="AA4393" t="s">
        <v>4529</v>
      </c>
      <c r="AB4393" t="s">
        <v>4530</v>
      </c>
      <c r="AC4393" t="s">
        <v>89</v>
      </c>
      <c r="AD4393" t="str">
        <f t="shared" si="68"/>
        <v>10-60</v>
      </c>
      <c r="AE4393" t="str">
        <f>VLOOKUP(AD4393,'Main_Sub Desc'!C:D,2,)</f>
        <v>LPC from invoicing</v>
      </c>
      <c r="AF4393" t="str">
        <f>VLOOKUP(VALUE(H4393),'Main_Sub Desc'!F:G,2,)</f>
        <v>Wtr Rev Late Payment</v>
      </c>
      <c r="AG4393">
        <f>IFERROR(VLOOKUP(VALUE(I4393),'PC Mapping'!A:F,6,),"")</f>
        <v>10719</v>
      </c>
      <c r="AH4393" s="13" t="str">
        <f>VLOOKUP(AG4393,'PC Mapping'!L:M,2,)</f>
        <v>All Other Water</v>
      </c>
    </row>
    <row r="4394" spans="1:34" x14ac:dyDescent="0.2">
      <c r="A4394" t="s">
        <v>19483</v>
      </c>
      <c r="B4394" t="s">
        <v>19476</v>
      </c>
      <c r="C4394" t="s">
        <v>4519</v>
      </c>
      <c r="D4394" t="s">
        <v>4520</v>
      </c>
      <c r="E4394" s="3">
        <v>45813</v>
      </c>
      <c r="F4394" t="s">
        <v>44</v>
      </c>
      <c r="G4394" t="s">
        <v>3742</v>
      </c>
      <c r="H4394" t="s">
        <v>3722</v>
      </c>
      <c r="I4394" t="s">
        <v>3752</v>
      </c>
      <c r="J4394" t="s">
        <v>4522</v>
      </c>
      <c r="K4394" s="2">
        <v>-5</v>
      </c>
      <c r="L4394" t="s">
        <v>44</v>
      </c>
      <c r="M4394" s="2">
        <v>-5</v>
      </c>
      <c r="N4394" t="s">
        <v>4523</v>
      </c>
      <c r="O4394" t="s">
        <v>4524</v>
      </c>
      <c r="P4394" t="s">
        <v>9018</v>
      </c>
      <c r="Q4394" t="s">
        <v>19484</v>
      </c>
      <c r="R4394" t="s">
        <v>44</v>
      </c>
      <c r="S4394" t="s">
        <v>4527</v>
      </c>
      <c r="T4394" s="3">
        <v>45813</v>
      </c>
      <c r="U4394" s="3">
        <v>45814</v>
      </c>
      <c r="V4394" s="2">
        <v>0</v>
      </c>
      <c r="W4394" t="s">
        <v>44</v>
      </c>
      <c r="X4394" t="s">
        <v>44</v>
      </c>
      <c r="Y4394" t="s">
        <v>19485</v>
      </c>
      <c r="Z4394" t="s">
        <v>3492</v>
      </c>
      <c r="AA4394" t="s">
        <v>4529</v>
      </c>
      <c r="AB4394" t="s">
        <v>4530</v>
      </c>
      <c r="AC4394" t="s">
        <v>89</v>
      </c>
      <c r="AD4394" t="str">
        <f t="shared" si="68"/>
        <v>10-60</v>
      </c>
      <c r="AE4394" t="str">
        <f>VLOOKUP(AD4394,'Main_Sub Desc'!C:D,2,)</f>
        <v>LPC from invoicing</v>
      </c>
      <c r="AF4394" t="str">
        <f>VLOOKUP(VALUE(H4394),'Main_Sub Desc'!F:G,2,)</f>
        <v>Wtr Rev Late Payment</v>
      </c>
      <c r="AG4394">
        <f>IFERROR(VLOOKUP(VALUE(I4394),'PC Mapping'!A:F,6,),"")</f>
        <v>10719</v>
      </c>
      <c r="AH4394" s="13" t="str">
        <f>VLOOKUP(AG4394,'PC Mapping'!L:M,2,)</f>
        <v>All Other Water</v>
      </c>
    </row>
    <row r="4395" spans="1:34" x14ac:dyDescent="0.2">
      <c r="A4395" t="s">
        <v>19486</v>
      </c>
      <c r="B4395" t="s">
        <v>19476</v>
      </c>
      <c r="C4395" t="s">
        <v>4519</v>
      </c>
      <c r="D4395" t="s">
        <v>4520</v>
      </c>
      <c r="E4395" s="3">
        <v>45813</v>
      </c>
      <c r="F4395" t="s">
        <v>44</v>
      </c>
      <c r="G4395" t="s">
        <v>3742</v>
      </c>
      <c r="H4395" t="s">
        <v>3722</v>
      </c>
      <c r="I4395" t="s">
        <v>3752</v>
      </c>
      <c r="J4395" t="s">
        <v>4522</v>
      </c>
      <c r="K4395" s="2">
        <v>-5</v>
      </c>
      <c r="L4395" t="s">
        <v>44</v>
      </c>
      <c r="M4395" s="2">
        <v>-5</v>
      </c>
      <c r="N4395" t="s">
        <v>4523</v>
      </c>
      <c r="O4395" t="s">
        <v>4524</v>
      </c>
      <c r="P4395" t="s">
        <v>10850</v>
      </c>
      <c r="Q4395" t="s">
        <v>19487</v>
      </c>
      <c r="R4395" t="s">
        <v>44</v>
      </c>
      <c r="S4395" t="s">
        <v>4527</v>
      </c>
      <c r="T4395" s="3">
        <v>45813</v>
      </c>
      <c r="U4395" s="3">
        <v>45814</v>
      </c>
      <c r="V4395" s="2">
        <v>0</v>
      </c>
      <c r="W4395" t="s">
        <v>44</v>
      </c>
      <c r="X4395" t="s">
        <v>44</v>
      </c>
      <c r="Y4395" t="s">
        <v>10852</v>
      </c>
      <c r="Z4395" t="s">
        <v>10853</v>
      </c>
      <c r="AA4395" t="s">
        <v>4529</v>
      </c>
      <c r="AB4395" t="s">
        <v>4530</v>
      </c>
      <c r="AC4395" t="s">
        <v>89</v>
      </c>
      <c r="AD4395" t="str">
        <f t="shared" si="68"/>
        <v>10-60</v>
      </c>
      <c r="AE4395" t="str">
        <f>VLOOKUP(AD4395,'Main_Sub Desc'!C:D,2,)</f>
        <v>LPC from invoicing</v>
      </c>
      <c r="AF4395" t="str">
        <f>VLOOKUP(VALUE(H4395),'Main_Sub Desc'!F:G,2,)</f>
        <v>Wtr Rev Late Payment</v>
      </c>
      <c r="AG4395">
        <f>IFERROR(VLOOKUP(VALUE(I4395),'PC Mapping'!A:F,6,),"")</f>
        <v>10719</v>
      </c>
      <c r="AH4395" s="13" t="str">
        <f>VLOOKUP(AG4395,'PC Mapping'!L:M,2,)</f>
        <v>All Other Water</v>
      </c>
    </row>
    <row r="4396" spans="1:34" x14ac:dyDescent="0.2">
      <c r="A4396" t="s">
        <v>19488</v>
      </c>
      <c r="B4396" t="s">
        <v>19489</v>
      </c>
      <c r="C4396" t="s">
        <v>4519</v>
      </c>
      <c r="D4396" t="s">
        <v>4520</v>
      </c>
      <c r="E4396" s="3">
        <v>45814</v>
      </c>
      <c r="F4396" t="s">
        <v>44</v>
      </c>
      <c r="G4396" t="s">
        <v>3742</v>
      </c>
      <c r="H4396" t="s">
        <v>3722</v>
      </c>
      <c r="I4396" t="s">
        <v>3752</v>
      </c>
      <c r="J4396" t="s">
        <v>4522</v>
      </c>
      <c r="K4396" s="2">
        <v>-5</v>
      </c>
      <c r="L4396" t="s">
        <v>44</v>
      </c>
      <c r="M4396" s="2">
        <v>-5</v>
      </c>
      <c r="N4396" t="s">
        <v>4523</v>
      </c>
      <c r="O4396" t="s">
        <v>4524</v>
      </c>
      <c r="P4396" t="s">
        <v>19490</v>
      </c>
      <c r="Q4396" t="s">
        <v>19491</v>
      </c>
      <c r="R4396" t="s">
        <v>44</v>
      </c>
      <c r="S4396" t="s">
        <v>4527</v>
      </c>
      <c r="T4396" s="3">
        <v>45814</v>
      </c>
      <c r="U4396" s="3">
        <v>45817</v>
      </c>
      <c r="V4396" s="2">
        <v>0</v>
      </c>
      <c r="W4396" t="s">
        <v>44</v>
      </c>
      <c r="X4396" t="s">
        <v>44</v>
      </c>
      <c r="Y4396" t="s">
        <v>19492</v>
      </c>
      <c r="Z4396" t="s">
        <v>2406</v>
      </c>
      <c r="AA4396" t="s">
        <v>4529</v>
      </c>
      <c r="AB4396" t="s">
        <v>4530</v>
      </c>
      <c r="AC4396" t="s">
        <v>89</v>
      </c>
      <c r="AD4396" t="str">
        <f t="shared" si="68"/>
        <v>10-60</v>
      </c>
      <c r="AE4396" t="str">
        <f>VLOOKUP(AD4396,'Main_Sub Desc'!C:D,2,)</f>
        <v>LPC from invoicing</v>
      </c>
      <c r="AF4396" t="str">
        <f>VLOOKUP(VALUE(H4396),'Main_Sub Desc'!F:G,2,)</f>
        <v>Wtr Rev Late Payment</v>
      </c>
      <c r="AG4396">
        <f>IFERROR(VLOOKUP(VALUE(I4396),'PC Mapping'!A:F,6,),"")</f>
        <v>10719</v>
      </c>
      <c r="AH4396" s="13" t="str">
        <f>VLOOKUP(AG4396,'PC Mapping'!L:M,2,)</f>
        <v>All Other Water</v>
      </c>
    </row>
    <row r="4397" spans="1:34" x14ac:dyDescent="0.2">
      <c r="A4397" t="s">
        <v>19493</v>
      </c>
      <c r="B4397" t="s">
        <v>19489</v>
      </c>
      <c r="C4397" t="s">
        <v>4519</v>
      </c>
      <c r="D4397" t="s">
        <v>4520</v>
      </c>
      <c r="E4397" s="3">
        <v>45814</v>
      </c>
      <c r="F4397" t="s">
        <v>44</v>
      </c>
      <c r="G4397" t="s">
        <v>3742</v>
      </c>
      <c r="H4397" t="s">
        <v>3722</v>
      </c>
      <c r="I4397" t="s">
        <v>3752</v>
      </c>
      <c r="J4397" t="s">
        <v>4522</v>
      </c>
      <c r="K4397" s="2">
        <v>-5</v>
      </c>
      <c r="L4397" t="s">
        <v>44</v>
      </c>
      <c r="M4397" s="2">
        <v>-5</v>
      </c>
      <c r="N4397" t="s">
        <v>4523</v>
      </c>
      <c r="O4397" t="s">
        <v>4524</v>
      </c>
      <c r="P4397" t="s">
        <v>9965</v>
      </c>
      <c r="Q4397" t="s">
        <v>19494</v>
      </c>
      <c r="R4397" t="s">
        <v>44</v>
      </c>
      <c r="S4397" t="s">
        <v>4527</v>
      </c>
      <c r="T4397" s="3">
        <v>45814</v>
      </c>
      <c r="U4397" s="3">
        <v>45817</v>
      </c>
      <c r="V4397" s="2">
        <v>0</v>
      </c>
      <c r="W4397" t="s">
        <v>44</v>
      </c>
      <c r="X4397" t="s">
        <v>44</v>
      </c>
      <c r="Y4397" t="s">
        <v>19495</v>
      </c>
      <c r="Z4397" t="s">
        <v>2287</v>
      </c>
      <c r="AA4397" t="s">
        <v>4529</v>
      </c>
      <c r="AB4397" t="s">
        <v>4530</v>
      </c>
      <c r="AC4397" t="s">
        <v>89</v>
      </c>
      <c r="AD4397" t="str">
        <f t="shared" si="68"/>
        <v>10-60</v>
      </c>
      <c r="AE4397" t="str">
        <f>VLOOKUP(AD4397,'Main_Sub Desc'!C:D,2,)</f>
        <v>LPC from invoicing</v>
      </c>
      <c r="AF4397" t="str">
        <f>VLOOKUP(VALUE(H4397),'Main_Sub Desc'!F:G,2,)</f>
        <v>Wtr Rev Late Payment</v>
      </c>
      <c r="AG4397">
        <f>IFERROR(VLOOKUP(VALUE(I4397),'PC Mapping'!A:F,6,),"")</f>
        <v>10719</v>
      </c>
      <c r="AH4397" s="13" t="str">
        <f>VLOOKUP(AG4397,'PC Mapping'!L:M,2,)</f>
        <v>All Other Water</v>
      </c>
    </row>
    <row r="4398" spans="1:34" x14ac:dyDescent="0.2">
      <c r="A4398" t="s">
        <v>19496</v>
      </c>
      <c r="B4398" t="s">
        <v>19497</v>
      </c>
      <c r="C4398" t="s">
        <v>4519</v>
      </c>
      <c r="D4398" t="s">
        <v>4520</v>
      </c>
      <c r="E4398" s="3">
        <v>45818</v>
      </c>
      <c r="F4398" t="s">
        <v>44</v>
      </c>
      <c r="G4398" t="s">
        <v>3742</v>
      </c>
      <c r="H4398" t="s">
        <v>3722</v>
      </c>
      <c r="I4398" t="s">
        <v>4538</v>
      </c>
      <c r="J4398" t="s">
        <v>4522</v>
      </c>
      <c r="K4398" s="2">
        <v>-20.48</v>
      </c>
      <c r="L4398" t="s">
        <v>44</v>
      </c>
      <c r="M4398" s="2">
        <v>-20.48</v>
      </c>
      <c r="N4398" t="s">
        <v>4523</v>
      </c>
      <c r="O4398" t="s">
        <v>4524</v>
      </c>
      <c r="P4398" t="s">
        <v>19498</v>
      </c>
      <c r="Q4398" t="s">
        <v>19499</v>
      </c>
      <c r="R4398" t="s">
        <v>44</v>
      </c>
      <c r="S4398" t="s">
        <v>4527</v>
      </c>
      <c r="T4398" s="3">
        <v>45818</v>
      </c>
      <c r="U4398" s="3">
        <v>45819</v>
      </c>
      <c r="V4398" s="2">
        <v>0</v>
      </c>
      <c r="W4398" t="s">
        <v>44</v>
      </c>
      <c r="X4398" t="s">
        <v>44</v>
      </c>
      <c r="Y4398" t="s">
        <v>19500</v>
      </c>
      <c r="Z4398" t="s">
        <v>19501</v>
      </c>
      <c r="AA4398" t="s">
        <v>4529</v>
      </c>
      <c r="AB4398" t="s">
        <v>4530</v>
      </c>
      <c r="AC4398" t="s">
        <v>89</v>
      </c>
      <c r="AD4398" t="str">
        <f t="shared" si="68"/>
        <v>10-60</v>
      </c>
      <c r="AE4398" t="str">
        <f>VLOOKUP(AD4398,'Main_Sub Desc'!C:D,2,)</f>
        <v>LPC from invoicing</v>
      </c>
      <c r="AF4398" t="str">
        <f>VLOOKUP(VALUE(H4398),'Main_Sub Desc'!F:G,2,)</f>
        <v>Wtr Rev Late Payment</v>
      </c>
      <c r="AG4398">
        <f>IFERROR(VLOOKUP(VALUE(I4398),'PC Mapping'!A:F,6,),"")</f>
        <v>10469</v>
      </c>
      <c r="AH4398" s="13" t="str">
        <f>VLOOKUP(AG4398,'PC Mapping'!L:M,2,)</f>
        <v>Bolivar Water</v>
      </c>
    </row>
    <row r="4399" spans="1:34" x14ac:dyDescent="0.2">
      <c r="A4399" t="s">
        <v>19496</v>
      </c>
      <c r="B4399" t="s">
        <v>19497</v>
      </c>
      <c r="C4399" t="s">
        <v>4519</v>
      </c>
      <c r="D4399" t="s">
        <v>4520</v>
      </c>
      <c r="E4399" s="3">
        <v>45818</v>
      </c>
      <c r="F4399" t="s">
        <v>44</v>
      </c>
      <c r="G4399" t="s">
        <v>3742</v>
      </c>
      <c r="H4399" t="s">
        <v>3716</v>
      </c>
      <c r="I4399" t="s">
        <v>4534</v>
      </c>
      <c r="J4399" t="s">
        <v>4522</v>
      </c>
      <c r="K4399" s="2">
        <v>-30.43</v>
      </c>
      <c r="L4399" t="s">
        <v>44</v>
      </c>
      <c r="M4399" s="2">
        <v>-30.43</v>
      </c>
      <c r="N4399" t="s">
        <v>4523</v>
      </c>
      <c r="O4399" t="s">
        <v>4524</v>
      </c>
      <c r="P4399" t="s">
        <v>19498</v>
      </c>
      <c r="Q4399" t="s">
        <v>19502</v>
      </c>
      <c r="R4399" t="s">
        <v>44</v>
      </c>
      <c r="S4399" t="s">
        <v>4527</v>
      </c>
      <c r="T4399" s="3">
        <v>45818</v>
      </c>
      <c r="U4399" s="3">
        <v>45819</v>
      </c>
      <c r="V4399" s="2">
        <v>0</v>
      </c>
      <c r="W4399" t="s">
        <v>44</v>
      </c>
      <c r="X4399" t="s">
        <v>44</v>
      </c>
      <c r="Y4399" t="s">
        <v>19503</v>
      </c>
      <c r="Z4399" t="s">
        <v>19501</v>
      </c>
      <c r="AA4399" t="s">
        <v>4529</v>
      </c>
      <c r="AB4399" t="s">
        <v>4530</v>
      </c>
      <c r="AC4399" t="s">
        <v>89</v>
      </c>
      <c r="AD4399" t="str">
        <f t="shared" si="68"/>
        <v>10-60</v>
      </c>
      <c r="AE4399" t="str">
        <f>VLOOKUP(AD4399,'Main_Sub Desc'!C:D,2,)</f>
        <v>LPC from invoicing</v>
      </c>
      <c r="AF4399" t="str">
        <f>VLOOKUP(VALUE(H4399),'Main_Sub Desc'!F:G,2,)</f>
        <v>Wst Rev Late Payment</v>
      </c>
      <c r="AG4399">
        <f>IFERROR(VLOOKUP(VALUE(I4399),'PC Mapping'!A:F,6,),"")</f>
        <v>10514</v>
      </c>
      <c r="AH4399" s="13" t="str">
        <f>VLOOKUP(AG4399,'PC Mapping'!L:M,2,)</f>
        <v>Bolivar Sewer</v>
      </c>
    </row>
    <row r="4400" spans="1:34" x14ac:dyDescent="0.2">
      <c r="A4400" t="s">
        <v>19504</v>
      </c>
      <c r="B4400" t="s">
        <v>19505</v>
      </c>
      <c r="C4400" t="s">
        <v>4519</v>
      </c>
      <c r="D4400" t="s">
        <v>4520</v>
      </c>
      <c r="E4400" s="3">
        <v>45818</v>
      </c>
      <c r="F4400" t="s">
        <v>44</v>
      </c>
      <c r="G4400" t="s">
        <v>3742</v>
      </c>
      <c r="H4400" t="s">
        <v>3722</v>
      </c>
      <c r="I4400" t="s">
        <v>4538</v>
      </c>
      <c r="J4400" t="s">
        <v>4522</v>
      </c>
      <c r="K4400" s="2">
        <v>-5.04</v>
      </c>
      <c r="L4400" t="s">
        <v>44</v>
      </c>
      <c r="M4400" s="2">
        <v>-5.04</v>
      </c>
      <c r="N4400" t="s">
        <v>4523</v>
      </c>
      <c r="O4400" t="s">
        <v>4524</v>
      </c>
      <c r="P4400" t="s">
        <v>8277</v>
      </c>
      <c r="Q4400" t="s">
        <v>19506</v>
      </c>
      <c r="R4400" t="s">
        <v>44</v>
      </c>
      <c r="S4400" t="s">
        <v>4527</v>
      </c>
      <c r="T4400" s="3">
        <v>45818</v>
      </c>
      <c r="U4400" s="3">
        <v>45819</v>
      </c>
      <c r="V4400" s="2">
        <v>0</v>
      </c>
      <c r="W4400" t="s">
        <v>44</v>
      </c>
      <c r="X4400" t="s">
        <v>44</v>
      </c>
      <c r="Y4400" t="s">
        <v>19507</v>
      </c>
      <c r="Z4400" t="s">
        <v>1155</v>
      </c>
      <c r="AA4400" t="s">
        <v>4529</v>
      </c>
      <c r="AB4400" t="s">
        <v>4530</v>
      </c>
      <c r="AC4400" t="s">
        <v>89</v>
      </c>
      <c r="AD4400" t="str">
        <f t="shared" si="68"/>
        <v>10-60</v>
      </c>
      <c r="AE4400" t="str">
        <f>VLOOKUP(AD4400,'Main_Sub Desc'!C:D,2,)</f>
        <v>LPC from invoicing</v>
      </c>
      <c r="AF4400" t="str">
        <f>VLOOKUP(VALUE(H4400),'Main_Sub Desc'!F:G,2,)</f>
        <v>Wtr Rev Late Payment</v>
      </c>
      <c r="AG4400">
        <f>IFERROR(VLOOKUP(VALUE(I4400),'PC Mapping'!A:F,6,),"")</f>
        <v>10469</v>
      </c>
      <c r="AH4400" s="13" t="str">
        <f>VLOOKUP(AG4400,'PC Mapping'!L:M,2,)</f>
        <v>Bolivar Water</v>
      </c>
    </row>
    <row r="4401" spans="1:34" x14ac:dyDescent="0.2">
      <c r="A4401" t="s">
        <v>19504</v>
      </c>
      <c r="B4401" t="s">
        <v>19505</v>
      </c>
      <c r="C4401" t="s">
        <v>4519</v>
      </c>
      <c r="D4401" t="s">
        <v>4520</v>
      </c>
      <c r="E4401" s="3">
        <v>45818</v>
      </c>
      <c r="F4401" t="s">
        <v>44</v>
      </c>
      <c r="G4401" t="s">
        <v>3742</v>
      </c>
      <c r="H4401" t="s">
        <v>3716</v>
      </c>
      <c r="I4401" t="s">
        <v>4534</v>
      </c>
      <c r="J4401" t="s">
        <v>4522</v>
      </c>
      <c r="K4401" s="2">
        <v>-7.87</v>
      </c>
      <c r="L4401" t="s">
        <v>44</v>
      </c>
      <c r="M4401" s="2">
        <v>-7.87</v>
      </c>
      <c r="N4401" t="s">
        <v>4523</v>
      </c>
      <c r="O4401" t="s">
        <v>4524</v>
      </c>
      <c r="P4401" t="s">
        <v>8277</v>
      </c>
      <c r="Q4401" t="s">
        <v>19508</v>
      </c>
      <c r="R4401" t="s">
        <v>44</v>
      </c>
      <c r="S4401" t="s">
        <v>4527</v>
      </c>
      <c r="T4401" s="3">
        <v>45818</v>
      </c>
      <c r="U4401" s="3">
        <v>45819</v>
      </c>
      <c r="V4401" s="2">
        <v>0</v>
      </c>
      <c r="W4401" t="s">
        <v>44</v>
      </c>
      <c r="X4401" t="s">
        <v>44</v>
      </c>
      <c r="Y4401" t="s">
        <v>19509</v>
      </c>
      <c r="Z4401" t="s">
        <v>1155</v>
      </c>
      <c r="AA4401" t="s">
        <v>4529</v>
      </c>
      <c r="AB4401" t="s">
        <v>4530</v>
      </c>
      <c r="AC4401" t="s">
        <v>89</v>
      </c>
      <c r="AD4401" t="str">
        <f t="shared" si="68"/>
        <v>10-60</v>
      </c>
      <c r="AE4401" t="str">
        <f>VLOOKUP(AD4401,'Main_Sub Desc'!C:D,2,)</f>
        <v>LPC from invoicing</v>
      </c>
      <c r="AF4401" t="str">
        <f>VLOOKUP(VALUE(H4401),'Main_Sub Desc'!F:G,2,)</f>
        <v>Wst Rev Late Payment</v>
      </c>
      <c r="AG4401">
        <f>IFERROR(VLOOKUP(VALUE(I4401),'PC Mapping'!A:F,6,),"")</f>
        <v>10514</v>
      </c>
      <c r="AH4401" s="13" t="str">
        <f>VLOOKUP(AG4401,'PC Mapping'!L:M,2,)</f>
        <v>Bolivar Sewer</v>
      </c>
    </row>
    <row r="4402" spans="1:34" x14ac:dyDescent="0.2">
      <c r="A4402" t="s">
        <v>19510</v>
      </c>
      <c r="B4402" t="s">
        <v>19505</v>
      </c>
      <c r="C4402" t="s">
        <v>4519</v>
      </c>
      <c r="D4402" t="s">
        <v>4520</v>
      </c>
      <c r="E4402" s="3">
        <v>45818</v>
      </c>
      <c r="F4402" t="s">
        <v>44</v>
      </c>
      <c r="G4402" t="s">
        <v>3742</v>
      </c>
      <c r="H4402" t="s">
        <v>3722</v>
      </c>
      <c r="I4402" t="s">
        <v>4538</v>
      </c>
      <c r="J4402" t="s">
        <v>4522</v>
      </c>
      <c r="K4402" s="2">
        <v>-5</v>
      </c>
      <c r="L4402" t="s">
        <v>44</v>
      </c>
      <c r="M4402" s="2">
        <v>-5</v>
      </c>
      <c r="N4402" t="s">
        <v>4523</v>
      </c>
      <c r="O4402" t="s">
        <v>4524</v>
      </c>
      <c r="P4402" t="s">
        <v>19511</v>
      </c>
      <c r="Q4402" t="s">
        <v>19512</v>
      </c>
      <c r="R4402" t="s">
        <v>44</v>
      </c>
      <c r="S4402" t="s">
        <v>4527</v>
      </c>
      <c r="T4402" s="3">
        <v>45818</v>
      </c>
      <c r="U4402" s="3">
        <v>45819</v>
      </c>
      <c r="V4402" s="2">
        <v>0</v>
      </c>
      <c r="W4402" t="s">
        <v>44</v>
      </c>
      <c r="X4402" t="s">
        <v>44</v>
      </c>
      <c r="Y4402" t="s">
        <v>19513</v>
      </c>
      <c r="Z4402" t="s">
        <v>132</v>
      </c>
      <c r="AA4402" t="s">
        <v>4529</v>
      </c>
      <c r="AB4402" t="s">
        <v>4530</v>
      </c>
      <c r="AC4402" t="s">
        <v>89</v>
      </c>
      <c r="AD4402" t="str">
        <f t="shared" si="68"/>
        <v>10-60</v>
      </c>
      <c r="AE4402" t="str">
        <f>VLOOKUP(AD4402,'Main_Sub Desc'!C:D,2,)</f>
        <v>LPC from invoicing</v>
      </c>
      <c r="AF4402" t="str">
        <f>VLOOKUP(VALUE(H4402),'Main_Sub Desc'!F:G,2,)</f>
        <v>Wtr Rev Late Payment</v>
      </c>
      <c r="AG4402">
        <f>IFERROR(VLOOKUP(VALUE(I4402),'PC Mapping'!A:F,6,),"")</f>
        <v>10469</v>
      </c>
      <c r="AH4402" s="13" t="str">
        <f>VLOOKUP(AG4402,'PC Mapping'!L:M,2,)</f>
        <v>Bolivar Water</v>
      </c>
    </row>
    <row r="4403" spans="1:34" x14ac:dyDescent="0.2">
      <c r="A4403" t="s">
        <v>19510</v>
      </c>
      <c r="B4403" t="s">
        <v>19505</v>
      </c>
      <c r="C4403" t="s">
        <v>4519</v>
      </c>
      <c r="D4403" t="s">
        <v>4520</v>
      </c>
      <c r="E4403" s="3">
        <v>45818</v>
      </c>
      <c r="F4403" t="s">
        <v>44</v>
      </c>
      <c r="G4403" t="s">
        <v>3742</v>
      </c>
      <c r="H4403" t="s">
        <v>3716</v>
      </c>
      <c r="I4403" t="s">
        <v>4534</v>
      </c>
      <c r="J4403" t="s">
        <v>4522</v>
      </c>
      <c r="K4403" s="2">
        <v>-5</v>
      </c>
      <c r="L4403" t="s">
        <v>44</v>
      </c>
      <c r="M4403" s="2">
        <v>-5</v>
      </c>
      <c r="N4403" t="s">
        <v>4523</v>
      </c>
      <c r="O4403" t="s">
        <v>4524</v>
      </c>
      <c r="P4403" t="s">
        <v>19511</v>
      </c>
      <c r="Q4403" t="s">
        <v>19514</v>
      </c>
      <c r="R4403" t="s">
        <v>44</v>
      </c>
      <c r="S4403" t="s">
        <v>4527</v>
      </c>
      <c r="T4403" s="3">
        <v>45818</v>
      </c>
      <c r="U4403" s="3">
        <v>45819</v>
      </c>
      <c r="V4403" s="2">
        <v>0</v>
      </c>
      <c r="W4403" t="s">
        <v>44</v>
      </c>
      <c r="X4403" t="s">
        <v>44</v>
      </c>
      <c r="Y4403" t="s">
        <v>19515</v>
      </c>
      <c r="Z4403" t="s">
        <v>132</v>
      </c>
      <c r="AA4403" t="s">
        <v>4529</v>
      </c>
      <c r="AB4403" t="s">
        <v>4530</v>
      </c>
      <c r="AC4403" t="s">
        <v>89</v>
      </c>
      <c r="AD4403" t="str">
        <f t="shared" si="68"/>
        <v>10-60</v>
      </c>
      <c r="AE4403" t="str">
        <f>VLOOKUP(AD4403,'Main_Sub Desc'!C:D,2,)</f>
        <v>LPC from invoicing</v>
      </c>
      <c r="AF4403" t="str">
        <f>VLOOKUP(VALUE(H4403),'Main_Sub Desc'!F:G,2,)</f>
        <v>Wst Rev Late Payment</v>
      </c>
      <c r="AG4403">
        <f>IFERROR(VLOOKUP(VALUE(I4403),'PC Mapping'!A:F,6,),"")</f>
        <v>10514</v>
      </c>
      <c r="AH4403" s="13" t="str">
        <f>VLOOKUP(AG4403,'PC Mapping'!L:M,2,)</f>
        <v>Bolivar Sewer</v>
      </c>
    </row>
    <row r="4404" spans="1:34" x14ac:dyDescent="0.2">
      <c r="A4404" t="s">
        <v>19516</v>
      </c>
      <c r="B4404" t="s">
        <v>19497</v>
      </c>
      <c r="C4404" t="s">
        <v>4519</v>
      </c>
      <c r="D4404" t="s">
        <v>4520</v>
      </c>
      <c r="E4404" s="3">
        <v>45818</v>
      </c>
      <c r="F4404" t="s">
        <v>44</v>
      </c>
      <c r="G4404" t="s">
        <v>3742</v>
      </c>
      <c r="H4404" t="s">
        <v>3722</v>
      </c>
      <c r="I4404" t="s">
        <v>4538</v>
      </c>
      <c r="J4404" t="s">
        <v>4522</v>
      </c>
      <c r="K4404" s="2">
        <v>-5</v>
      </c>
      <c r="L4404" t="s">
        <v>44</v>
      </c>
      <c r="M4404" s="2">
        <v>-5</v>
      </c>
      <c r="N4404" t="s">
        <v>4523</v>
      </c>
      <c r="O4404" t="s">
        <v>4524</v>
      </c>
      <c r="P4404" t="s">
        <v>19517</v>
      </c>
      <c r="Q4404" t="s">
        <v>19518</v>
      </c>
      <c r="R4404" t="s">
        <v>44</v>
      </c>
      <c r="S4404" t="s">
        <v>4527</v>
      </c>
      <c r="T4404" s="3">
        <v>45818</v>
      </c>
      <c r="U4404" s="3">
        <v>45819</v>
      </c>
      <c r="V4404" s="2">
        <v>0</v>
      </c>
      <c r="W4404" t="s">
        <v>44</v>
      </c>
      <c r="X4404" t="s">
        <v>44</v>
      </c>
      <c r="Y4404" t="s">
        <v>19519</v>
      </c>
      <c r="Z4404" t="s">
        <v>224</v>
      </c>
      <c r="AA4404" t="s">
        <v>4529</v>
      </c>
      <c r="AB4404" t="s">
        <v>4530</v>
      </c>
      <c r="AC4404" t="s">
        <v>89</v>
      </c>
      <c r="AD4404" t="str">
        <f t="shared" si="68"/>
        <v>10-60</v>
      </c>
      <c r="AE4404" t="str">
        <f>VLOOKUP(AD4404,'Main_Sub Desc'!C:D,2,)</f>
        <v>LPC from invoicing</v>
      </c>
      <c r="AF4404" t="str">
        <f>VLOOKUP(VALUE(H4404),'Main_Sub Desc'!F:G,2,)</f>
        <v>Wtr Rev Late Payment</v>
      </c>
      <c r="AG4404">
        <f>IFERROR(VLOOKUP(VALUE(I4404),'PC Mapping'!A:F,6,),"")</f>
        <v>10469</v>
      </c>
      <c r="AH4404" s="13" t="str">
        <f>VLOOKUP(AG4404,'PC Mapping'!L:M,2,)</f>
        <v>Bolivar Water</v>
      </c>
    </row>
    <row r="4405" spans="1:34" x14ac:dyDescent="0.2">
      <c r="A4405" t="s">
        <v>19516</v>
      </c>
      <c r="B4405" t="s">
        <v>19497</v>
      </c>
      <c r="C4405" t="s">
        <v>4519</v>
      </c>
      <c r="D4405" t="s">
        <v>4520</v>
      </c>
      <c r="E4405" s="3">
        <v>45818</v>
      </c>
      <c r="F4405" t="s">
        <v>44</v>
      </c>
      <c r="G4405" t="s">
        <v>3742</v>
      </c>
      <c r="H4405" t="s">
        <v>3716</v>
      </c>
      <c r="I4405" t="s">
        <v>4534</v>
      </c>
      <c r="J4405" t="s">
        <v>4522</v>
      </c>
      <c r="K4405" s="2">
        <v>-5</v>
      </c>
      <c r="L4405" t="s">
        <v>44</v>
      </c>
      <c r="M4405" s="2">
        <v>-5</v>
      </c>
      <c r="N4405" t="s">
        <v>4523</v>
      </c>
      <c r="O4405" t="s">
        <v>4524</v>
      </c>
      <c r="P4405" t="s">
        <v>19517</v>
      </c>
      <c r="Q4405" t="s">
        <v>19520</v>
      </c>
      <c r="R4405" t="s">
        <v>44</v>
      </c>
      <c r="S4405" t="s">
        <v>4527</v>
      </c>
      <c r="T4405" s="3">
        <v>45818</v>
      </c>
      <c r="U4405" s="3">
        <v>45819</v>
      </c>
      <c r="V4405" s="2">
        <v>0</v>
      </c>
      <c r="W4405" t="s">
        <v>44</v>
      </c>
      <c r="X4405" t="s">
        <v>44</v>
      </c>
      <c r="Y4405" t="s">
        <v>19521</v>
      </c>
      <c r="Z4405" t="s">
        <v>224</v>
      </c>
      <c r="AA4405" t="s">
        <v>4529</v>
      </c>
      <c r="AB4405" t="s">
        <v>4530</v>
      </c>
      <c r="AC4405" t="s">
        <v>89</v>
      </c>
      <c r="AD4405" t="str">
        <f t="shared" si="68"/>
        <v>10-60</v>
      </c>
      <c r="AE4405" t="str">
        <f>VLOOKUP(AD4405,'Main_Sub Desc'!C:D,2,)</f>
        <v>LPC from invoicing</v>
      </c>
      <c r="AF4405" t="str">
        <f>VLOOKUP(VALUE(H4405),'Main_Sub Desc'!F:G,2,)</f>
        <v>Wst Rev Late Payment</v>
      </c>
      <c r="AG4405">
        <f>IFERROR(VLOOKUP(VALUE(I4405),'PC Mapping'!A:F,6,),"")</f>
        <v>10514</v>
      </c>
      <c r="AH4405" s="13" t="str">
        <f>VLOOKUP(AG4405,'PC Mapping'!L:M,2,)</f>
        <v>Bolivar Sewer</v>
      </c>
    </row>
    <row r="4406" spans="1:34" x14ac:dyDescent="0.2">
      <c r="A4406" t="s">
        <v>19522</v>
      </c>
      <c r="B4406" t="s">
        <v>19497</v>
      </c>
      <c r="C4406" t="s">
        <v>4519</v>
      </c>
      <c r="D4406" t="s">
        <v>4520</v>
      </c>
      <c r="E4406" s="3">
        <v>45818</v>
      </c>
      <c r="F4406" t="s">
        <v>44</v>
      </c>
      <c r="G4406" t="s">
        <v>3742</v>
      </c>
      <c r="H4406" t="s">
        <v>3722</v>
      </c>
      <c r="I4406" t="s">
        <v>4538</v>
      </c>
      <c r="J4406" t="s">
        <v>4522</v>
      </c>
      <c r="K4406" s="2">
        <v>-5</v>
      </c>
      <c r="L4406" t="s">
        <v>44</v>
      </c>
      <c r="M4406" s="2">
        <v>-5</v>
      </c>
      <c r="N4406" t="s">
        <v>4523</v>
      </c>
      <c r="O4406" t="s">
        <v>4524</v>
      </c>
      <c r="P4406" t="s">
        <v>16392</v>
      </c>
      <c r="Q4406" t="s">
        <v>19523</v>
      </c>
      <c r="R4406" t="s">
        <v>44</v>
      </c>
      <c r="S4406" t="s">
        <v>4527</v>
      </c>
      <c r="T4406" s="3">
        <v>45818</v>
      </c>
      <c r="U4406" s="3">
        <v>45819</v>
      </c>
      <c r="V4406" s="2">
        <v>0</v>
      </c>
      <c r="W4406" t="s">
        <v>44</v>
      </c>
      <c r="X4406" t="s">
        <v>44</v>
      </c>
      <c r="Y4406" t="s">
        <v>19524</v>
      </c>
      <c r="Z4406" t="s">
        <v>171</v>
      </c>
      <c r="AA4406" t="s">
        <v>4529</v>
      </c>
      <c r="AB4406" t="s">
        <v>4530</v>
      </c>
      <c r="AC4406" t="s">
        <v>99</v>
      </c>
      <c r="AD4406" t="str">
        <f t="shared" si="68"/>
        <v>10-60</v>
      </c>
      <c r="AE4406" t="str">
        <f>VLOOKUP(AD4406,'Main_Sub Desc'!C:D,2,)</f>
        <v>LPC from invoicing</v>
      </c>
      <c r="AF4406" t="str">
        <f>VLOOKUP(VALUE(H4406),'Main_Sub Desc'!F:G,2,)</f>
        <v>Wtr Rev Late Payment</v>
      </c>
      <c r="AG4406">
        <f>IFERROR(VLOOKUP(VALUE(I4406),'PC Mapping'!A:F,6,),"")</f>
        <v>10469</v>
      </c>
      <c r="AH4406" s="13" t="str">
        <f>VLOOKUP(AG4406,'PC Mapping'!L:M,2,)</f>
        <v>Bolivar Water</v>
      </c>
    </row>
    <row r="4407" spans="1:34" x14ac:dyDescent="0.2">
      <c r="A4407" t="s">
        <v>19522</v>
      </c>
      <c r="B4407" t="s">
        <v>19497</v>
      </c>
      <c r="C4407" t="s">
        <v>4519</v>
      </c>
      <c r="D4407" t="s">
        <v>4520</v>
      </c>
      <c r="E4407" s="3">
        <v>45818</v>
      </c>
      <c r="F4407" t="s">
        <v>44</v>
      </c>
      <c r="G4407" t="s">
        <v>3742</v>
      </c>
      <c r="H4407" t="s">
        <v>3716</v>
      </c>
      <c r="I4407" t="s">
        <v>4534</v>
      </c>
      <c r="J4407" t="s">
        <v>4522</v>
      </c>
      <c r="K4407" s="2">
        <v>-5</v>
      </c>
      <c r="L4407" t="s">
        <v>44</v>
      </c>
      <c r="M4407" s="2">
        <v>-5</v>
      </c>
      <c r="N4407" t="s">
        <v>4523</v>
      </c>
      <c r="O4407" t="s">
        <v>4524</v>
      </c>
      <c r="P4407" t="s">
        <v>16392</v>
      </c>
      <c r="Q4407" t="s">
        <v>19525</v>
      </c>
      <c r="R4407" t="s">
        <v>44</v>
      </c>
      <c r="S4407" t="s">
        <v>4527</v>
      </c>
      <c r="T4407" s="3">
        <v>45818</v>
      </c>
      <c r="U4407" s="3">
        <v>45819</v>
      </c>
      <c r="V4407" s="2">
        <v>0</v>
      </c>
      <c r="W4407" t="s">
        <v>44</v>
      </c>
      <c r="X4407" t="s">
        <v>44</v>
      </c>
      <c r="Y4407" t="s">
        <v>19526</v>
      </c>
      <c r="Z4407" t="s">
        <v>171</v>
      </c>
      <c r="AA4407" t="s">
        <v>4529</v>
      </c>
      <c r="AB4407" t="s">
        <v>4530</v>
      </c>
      <c r="AC4407" t="s">
        <v>99</v>
      </c>
      <c r="AD4407" t="str">
        <f t="shared" si="68"/>
        <v>10-60</v>
      </c>
      <c r="AE4407" t="str">
        <f>VLOOKUP(AD4407,'Main_Sub Desc'!C:D,2,)</f>
        <v>LPC from invoicing</v>
      </c>
      <c r="AF4407" t="str">
        <f>VLOOKUP(VALUE(H4407),'Main_Sub Desc'!F:G,2,)</f>
        <v>Wst Rev Late Payment</v>
      </c>
      <c r="AG4407">
        <f>IFERROR(VLOOKUP(VALUE(I4407),'PC Mapping'!A:F,6,),"")</f>
        <v>10514</v>
      </c>
      <c r="AH4407" s="13" t="str">
        <f>VLOOKUP(AG4407,'PC Mapping'!L:M,2,)</f>
        <v>Bolivar Sewer</v>
      </c>
    </row>
    <row r="4408" spans="1:34" x14ac:dyDescent="0.2">
      <c r="A4408" t="s">
        <v>19527</v>
      </c>
      <c r="B4408" t="s">
        <v>19497</v>
      </c>
      <c r="C4408" t="s">
        <v>4519</v>
      </c>
      <c r="D4408" t="s">
        <v>4520</v>
      </c>
      <c r="E4408" s="3">
        <v>45818</v>
      </c>
      <c r="F4408" t="s">
        <v>44</v>
      </c>
      <c r="G4408" t="s">
        <v>3742</v>
      </c>
      <c r="H4408" t="s">
        <v>3722</v>
      </c>
      <c r="I4408" t="s">
        <v>4538</v>
      </c>
      <c r="J4408" t="s">
        <v>4522</v>
      </c>
      <c r="K4408" s="2">
        <v>-5</v>
      </c>
      <c r="L4408" t="s">
        <v>44</v>
      </c>
      <c r="M4408" s="2">
        <v>-5</v>
      </c>
      <c r="N4408" t="s">
        <v>4523</v>
      </c>
      <c r="O4408" t="s">
        <v>4524</v>
      </c>
      <c r="P4408" t="s">
        <v>19528</v>
      </c>
      <c r="Q4408" t="s">
        <v>19529</v>
      </c>
      <c r="R4408" t="s">
        <v>44</v>
      </c>
      <c r="S4408" t="s">
        <v>4527</v>
      </c>
      <c r="T4408" s="3">
        <v>45818</v>
      </c>
      <c r="U4408" s="3">
        <v>45819</v>
      </c>
      <c r="V4408" s="2">
        <v>0</v>
      </c>
      <c r="W4408" t="s">
        <v>44</v>
      </c>
      <c r="X4408" t="s">
        <v>44</v>
      </c>
      <c r="Y4408" t="s">
        <v>19530</v>
      </c>
      <c r="Z4408" t="s">
        <v>19531</v>
      </c>
      <c r="AA4408" t="s">
        <v>4529</v>
      </c>
      <c r="AB4408" t="s">
        <v>4530</v>
      </c>
      <c r="AC4408" t="s">
        <v>89</v>
      </c>
      <c r="AD4408" t="str">
        <f t="shared" si="68"/>
        <v>10-60</v>
      </c>
      <c r="AE4408" t="str">
        <f>VLOOKUP(AD4408,'Main_Sub Desc'!C:D,2,)</f>
        <v>LPC from invoicing</v>
      </c>
      <c r="AF4408" t="str">
        <f>VLOOKUP(VALUE(H4408),'Main_Sub Desc'!F:G,2,)</f>
        <v>Wtr Rev Late Payment</v>
      </c>
      <c r="AG4408">
        <f>IFERROR(VLOOKUP(VALUE(I4408),'PC Mapping'!A:F,6,),"")</f>
        <v>10469</v>
      </c>
      <c r="AH4408" s="13" t="str">
        <f>VLOOKUP(AG4408,'PC Mapping'!L:M,2,)</f>
        <v>Bolivar Water</v>
      </c>
    </row>
    <row r="4409" spans="1:34" x14ac:dyDescent="0.2">
      <c r="A4409" t="s">
        <v>19527</v>
      </c>
      <c r="B4409" t="s">
        <v>19497</v>
      </c>
      <c r="C4409" t="s">
        <v>4519</v>
      </c>
      <c r="D4409" t="s">
        <v>4520</v>
      </c>
      <c r="E4409" s="3">
        <v>45818</v>
      </c>
      <c r="F4409" t="s">
        <v>44</v>
      </c>
      <c r="G4409" t="s">
        <v>3742</v>
      </c>
      <c r="H4409" t="s">
        <v>3716</v>
      </c>
      <c r="I4409" t="s">
        <v>4534</v>
      </c>
      <c r="J4409" t="s">
        <v>4522</v>
      </c>
      <c r="K4409" s="2">
        <v>-5</v>
      </c>
      <c r="L4409" t="s">
        <v>44</v>
      </c>
      <c r="M4409" s="2">
        <v>-5</v>
      </c>
      <c r="N4409" t="s">
        <v>4523</v>
      </c>
      <c r="O4409" t="s">
        <v>4524</v>
      </c>
      <c r="P4409" t="s">
        <v>19528</v>
      </c>
      <c r="Q4409" t="s">
        <v>19532</v>
      </c>
      <c r="R4409" t="s">
        <v>44</v>
      </c>
      <c r="S4409" t="s">
        <v>4527</v>
      </c>
      <c r="T4409" s="3">
        <v>45818</v>
      </c>
      <c r="U4409" s="3">
        <v>45819</v>
      </c>
      <c r="V4409" s="2">
        <v>0</v>
      </c>
      <c r="W4409" t="s">
        <v>44</v>
      </c>
      <c r="X4409" t="s">
        <v>44</v>
      </c>
      <c r="Y4409" t="s">
        <v>19533</v>
      </c>
      <c r="Z4409" t="s">
        <v>19531</v>
      </c>
      <c r="AA4409" t="s">
        <v>4529</v>
      </c>
      <c r="AB4409" t="s">
        <v>4530</v>
      </c>
      <c r="AC4409" t="s">
        <v>89</v>
      </c>
      <c r="AD4409" t="str">
        <f t="shared" si="68"/>
        <v>10-60</v>
      </c>
      <c r="AE4409" t="str">
        <f>VLOOKUP(AD4409,'Main_Sub Desc'!C:D,2,)</f>
        <v>LPC from invoicing</v>
      </c>
      <c r="AF4409" t="str">
        <f>VLOOKUP(VALUE(H4409),'Main_Sub Desc'!F:G,2,)</f>
        <v>Wst Rev Late Payment</v>
      </c>
      <c r="AG4409">
        <f>IFERROR(VLOOKUP(VALUE(I4409),'PC Mapping'!A:F,6,),"")</f>
        <v>10514</v>
      </c>
      <c r="AH4409" s="13" t="str">
        <f>VLOOKUP(AG4409,'PC Mapping'!L:M,2,)</f>
        <v>Bolivar Sewer</v>
      </c>
    </row>
    <row r="4410" spans="1:34" x14ac:dyDescent="0.2">
      <c r="A4410" t="s">
        <v>19534</v>
      </c>
      <c r="B4410" t="s">
        <v>19497</v>
      </c>
      <c r="C4410" t="s">
        <v>4519</v>
      </c>
      <c r="D4410" t="s">
        <v>4520</v>
      </c>
      <c r="E4410" s="3">
        <v>45818</v>
      </c>
      <c r="F4410" t="s">
        <v>44</v>
      </c>
      <c r="G4410" t="s">
        <v>3742</v>
      </c>
      <c r="H4410" t="s">
        <v>3722</v>
      </c>
      <c r="I4410" t="s">
        <v>3752</v>
      </c>
      <c r="J4410" t="s">
        <v>4522</v>
      </c>
      <c r="K4410" s="2">
        <v>-5</v>
      </c>
      <c r="L4410" t="s">
        <v>44</v>
      </c>
      <c r="M4410" s="2">
        <v>-5</v>
      </c>
      <c r="N4410" t="s">
        <v>4523</v>
      </c>
      <c r="O4410" t="s">
        <v>4524</v>
      </c>
      <c r="P4410" t="s">
        <v>19535</v>
      </c>
      <c r="Q4410" t="s">
        <v>19536</v>
      </c>
      <c r="R4410" t="s">
        <v>44</v>
      </c>
      <c r="S4410" t="s">
        <v>4527</v>
      </c>
      <c r="T4410" s="3">
        <v>45818</v>
      </c>
      <c r="U4410" s="3">
        <v>45819</v>
      </c>
      <c r="V4410" s="2">
        <v>0</v>
      </c>
      <c r="W4410" t="s">
        <v>44</v>
      </c>
      <c r="X4410" t="s">
        <v>44</v>
      </c>
      <c r="Y4410" t="s">
        <v>19537</v>
      </c>
      <c r="Z4410" t="s">
        <v>3183</v>
      </c>
      <c r="AA4410" t="s">
        <v>4529</v>
      </c>
      <c r="AB4410" t="s">
        <v>4530</v>
      </c>
      <c r="AC4410" t="s">
        <v>89</v>
      </c>
      <c r="AD4410" t="str">
        <f t="shared" si="68"/>
        <v>10-60</v>
      </c>
      <c r="AE4410" t="str">
        <f>VLOOKUP(AD4410,'Main_Sub Desc'!C:D,2,)</f>
        <v>LPC from invoicing</v>
      </c>
      <c r="AF4410" t="str">
        <f>VLOOKUP(VALUE(H4410),'Main_Sub Desc'!F:G,2,)</f>
        <v>Wtr Rev Late Payment</v>
      </c>
      <c r="AG4410">
        <f>IFERROR(VLOOKUP(VALUE(I4410),'PC Mapping'!A:F,6,),"")</f>
        <v>10719</v>
      </c>
      <c r="AH4410" s="13" t="str">
        <f>VLOOKUP(AG4410,'PC Mapping'!L:M,2,)</f>
        <v>All Other Water</v>
      </c>
    </row>
    <row r="4411" spans="1:34" x14ac:dyDescent="0.2">
      <c r="A4411" t="s">
        <v>19538</v>
      </c>
      <c r="B4411" t="s">
        <v>19505</v>
      </c>
      <c r="C4411" t="s">
        <v>4519</v>
      </c>
      <c r="D4411" t="s">
        <v>4520</v>
      </c>
      <c r="E4411" s="3">
        <v>45818</v>
      </c>
      <c r="F4411" t="s">
        <v>44</v>
      </c>
      <c r="G4411" t="s">
        <v>3742</v>
      </c>
      <c r="H4411" t="s">
        <v>3722</v>
      </c>
      <c r="I4411" t="s">
        <v>4538</v>
      </c>
      <c r="J4411" t="s">
        <v>4522</v>
      </c>
      <c r="K4411" s="2">
        <v>-15.12</v>
      </c>
      <c r="L4411" t="s">
        <v>44</v>
      </c>
      <c r="M4411" s="2">
        <v>-15.12</v>
      </c>
      <c r="N4411" t="s">
        <v>4523</v>
      </c>
      <c r="O4411" t="s">
        <v>4524</v>
      </c>
      <c r="P4411" t="s">
        <v>7265</v>
      </c>
      <c r="Q4411" t="s">
        <v>19539</v>
      </c>
      <c r="R4411" t="s">
        <v>44</v>
      </c>
      <c r="S4411" t="s">
        <v>4527</v>
      </c>
      <c r="T4411" s="3">
        <v>45818</v>
      </c>
      <c r="U4411" s="3">
        <v>45819</v>
      </c>
      <c r="V4411" s="2">
        <v>0</v>
      </c>
      <c r="W4411" t="s">
        <v>44</v>
      </c>
      <c r="X4411" t="s">
        <v>44</v>
      </c>
      <c r="Y4411" t="s">
        <v>19540</v>
      </c>
      <c r="Z4411" t="s">
        <v>1208</v>
      </c>
      <c r="AA4411" t="s">
        <v>4529</v>
      </c>
      <c r="AB4411" t="s">
        <v>4530</v>
      </c>
      <c r="AC4411" t="s">
        <v>89</v>
      </c>
      <c r="AD4411" t="str">
        <f t="shared" si="68"/>
        <v>10-60</v>
      </c>
      <c r="AE4411" t="str">
        <f>VLOOKUP(AD4411,'Main_Sub Desc'!C:D,2,)</f>
        <v>LPC from invoicing</v>
      </c>
      <c r="AF4411" t="str">
        <f>VLOOKUP(VALUE(H4411),'Main_Sub Desc'!F:G,2,)</f>
        <v>Wtr Rev Late Payment</v>
      </c>
      <c r="AG4411">
        <f>IFERROR(VLOOKUP(VALUE(I4411),'PC Mapping'!A:F,6,),"")</f>
        <v>10469</v>
      </c>
      <c r="AH4411" s="13" t="str">
        <f>VLOOKUP(AG4411,'PC Mapping'!L:M,2,)</f>
        <v>Bolivar Water</v>
      </c>
    </row>
    <row r="4412" spans="1:34" x14ac:dyDescent="0.2">
      <c r="A4412" t="s">
        <v>19538</v>
      </c>
      <c r="B4412" t="s">
        <v>19505</v>
      </c>
      <c r="C4412" t="s">
        <v>4519</v>
      </c>
      <c r="D4412" t="s">
        <v>4520</v>
      </c>
      <c r="E4412" s="3">
        <v>45818</v>
      </c>
      <c r="F4412" t="s">
        <v>44</v>
      </c>
      <c r="G4412" t="s">
        <v>3742</v>
      </c>
      <c r="H4412" t="s">
        <v>3716</v>
      </c>
      <c r="I4412" t="s">
        <v>4534</v>
      </c>
      <c r="J4412" t="s">
        <v>4522</v>
      </c>
      <c r="K4412" s="2">
        <v>-23.11</v>
      </c>
      <c r="L4412" t="s">
        <v>44</v>
      </c>
      <c r="M4412" s="2">
        <v>-23.11</v>
      </c>
      <c r="N4412" t="s">
        <v>4523</v>
      </c>
      <c r="O4412" t="s">
        <v>4524</v>
      </c>
      <c r="P4412" t="s">
        <v>7265</v>
      </c>
      <c r="Q4412" t="s">
        <v>19541</v>
      </c>
      <c r="R4412" t="s">
        <v>44</v>
      </c>
      <c r="S4412" t="s">
        <v>4527</v>
      </c>
      <c r="T4412" s="3">
        <v>45818</v>
      </c>
      <c r="U4412" s="3">
        <v>45819</v>
      </c>
      <c r="V4412" s="2">
        <v>0</v>
      </c>
      <c r="W4412" t="s">
        <v>44</v>
      </c>
      <c r="X4412" t="s">
        <v>44</v>
      </c>
      <c r="Y4412" t="s">
        <v>19542</v>
      </c>
      <c r="Z4412" t="s">
        <v>1208</v>
      </c>
      <c r="AA4412" t="s">
        <v>4529</v>
      </c>
      <c r="AB4412" t="s">
        <v>4530</v>
      </c>
      <c r="AC4412" t="s">
        <v>89</v>
      </c>
      <c r="AD4412" t="str">
        <f t="shared" si="68"/>
        <v>10-60</v>
      </c>
      <c r="AE4412" t="str">
        <f>VLOOKUP(AD4412,'Main_Sub Desc'!C:D,2,)</f>
        <v>LPC from invoicing</v>
      </c>
      <c r="AF4412" t="str">
        <f>VLOOKUP(VALUE(H4412),'Main_Sub Desc'!F:G,2,)</f>
        <v>Wst Rev Late Payment</v>
      </c>
      <c r="AG4412">
        <f>IFERROR(VLOOKUP(VALUE(I4412),'PC Mapping'!A:F,6,),"")</f>
        <v>10514</v>
      </c>
      <c r="AH4412" s="13" t="str">
        <f>VLOOKUP(AG4412,'PC Mapping'!L:M,2,)</f>
        <v>Bolivar Sewer</v>
      </c>
    </row>
    <row r="4413" spans="1:34" x14ac:dyDescent="0.2">
      <c r="A4413" t="s">
        <v>19543</v>
      </c>
      <c r="B4413" t="s">
        <v>19497</v>
      </c>
      <c r="C4413" t="s">
        <v>4519</v>
      </c>
      <c r="D4413" t="s">
        <v>4520</v>
      </c>
      <c r="E4413" s="3">
        <v>45818</v>
      </c>
      <c r="F4413" t="s">
        <v>44</v>
      </c>
      <c r="G4413" t="s">
        <v>3742</v>
      </c>
      <c r="H4413" t="s">
        <v>3722</v>
      </c>
      <c r="I4413" t="s">
        <v>4538</v>
      </c>
      <c r="J4413" t="s">
        <v>4522</v>
      </c>
      <c r="K4413" s="2">
        <v>-5</v>
      </c>
      <c r="L4413" t="s">
        <v>44</v>
      </c>
      <c r="M4413" s="2">
        <v>-5</v>
      </c>
      <c r="N4413" t="s">
        <v>4523</v>
      </c>
      <c r="O4413" t="s">
        <v>4524</v>
      </c>
      <c r="P4413" t="s">
        <v>4802</v>
      </c>
      <c r="Q4413" t="s">
        <v>19544</v>
      </c>
      <c r="R4413" t="s">
        <v>44</v>
      </c>
      <c r="S4413" t="s">
        <v>4527</v>
      </c>
      <c r="T4413" s="3">
        <v>45818</v>
      </c>
      <c r="U4413" s="3">
        <v>45819</v>
      </c>
      <c r="V4413" s="2">
        <v>0</v>
      </c>
      <c r="W4413" t="s">
        <v>44</v>
      </c>
      <c r="X4413" t="s">
        <v>44</v>
      </c>
      <c r="Y4413" t="s">
        <v>19545</v>
      </c>
      <c r="Z4413" t="s">
        <v>19546</v>
      </c>
      <c r="AA4413" t="s">
        <v>4529</v>
      </c>
      <c r="AB4413" t="s">
        <v>4530</v>
      </c>
      <c r="AC4413" t="s">
        <v>89</v>
      </c>
      <c r="AD4413" t="str">
        <f t="shared" si="68"/>
        <v>10-60</v>
      </c>
      <c r="AE4413" t="str">
        <f>VLOOKUP(AD4413,'Main_Sub Desc'!C:D,2,)</f>
        <v>LPC from invoicing</v>
      </c>
      <c r="AF4413" t="str">
        <f>VLOOKUP(VALUE(H4413),'Main_Sub Desc'!F:G,2,)</f>
        <v>Wtr Rev Late Payment</v>
      </c>
      <c r="AG4413">
        <f>IFERROR(VLOOKUP(VALUE(I4413),'PC Mapping'!A:F,6,),"")</f>
        <v>10469</v>
      </c>
      <c r="AH4413" s="13" t="str">
        <f>VLOOKUP(AG4413,'PC Mapping'!L:M,2,)</f>
        <v>Bolivar Water</v>
      </c>
    </row>
    <row r="4414" spans="1:34" x14ac:dyDescent="0.2">
      <c r="A4414" t="s">
        <v>19543</v>
      </c>
      <c r="B4414" t="s">
        <v>19497</v>
      </c>
      <c r="C4414" t="s">
        <v>4519</v>
      </c>
      <c r="D4414" t="s">
        <v>4520</v>
      </c>
      <c r="E4414" s="3">
        <v>45818</v>
      </c>
      <c r="F4414" t="s">
        <v>44</v>
      </c>
      <c r="G4414" t="s">
        <v>3742</v>
      </c>
      <c r="H4414" t="s">
        <v>3716</v>
      </c>
      <c r="I4414" t="s">
        <v>4534</v>
      </c>
      <c r="J4414" t="s">
        <v>4522</v>
      </c>
      <c r="K4414" s="2">
        <v>-5</v>
      </c>
      <c r="L4414" t="s">
        <v>44</v>
      </c>
      <c r="M4414" s="2">
        <v>-5</v>
      </c>
      <c r="N4414" t="s">
        <v>4523</v>
      </c>
      <c r="O4414" t="s">
        <v>4524</v>
      </c>
      <c r="P4414" t="s">
        <v>4802</v>
      </c>
      <c r="Q4414" t="s">
        <v>19547</v>
      </c>
      <c r="R4414" t="s">
        <v>44</v>
      </c>
      <c r="S4414" t="s">
        <v>4527</v>
      </c>
      <c r="T4414" s="3">
        <v>45818</v>
      </c>
      <c r="U4414" s="3">
        <v>45819</v>
      </c>
      <c r="V4414" s="2">
        <v>0</v>
      </c>
      <c r="W4414" t="s">
        <v>44</v>
      </c>
      <c r="X4414" t="s">
        <v>44</v>
      </c>
      <c r="Y4414" t="s">
        <v>19548</v>
      </c>
      <c r="Z4414" t="s">
        <v>19546</v>
      </c>
      <c r="AA4414" t="s">
        <v>4529</v>
      </c>
      <c r="AB4414" t="s">
        <v>4530</v>
      </c>
      <c r="AC4414" t="s">
        <v>89</v>
      </c>
      <c r="AD4414" t="str">
        <f t="shared" si="68"/>
        <v>10-60</v>
      </c>
      <c r="AE4414" t="str">
        <f>VLOOKUP(AD4414,'Main_Sub Desc'!C:D,2,)</f>
        <v>LPC from invoicing</v>
      </c>
      <c r="AF4414" t="str">
        <f>VLOOKUP(VALUE(H4414),'Main_Sub Desc'!F:G,2,)</f>
        <v>Wst Rev Late Payment</v>
      </c>
      <c r="AG4414">
        <f>IFERROR(VLOOKUP(VALUE(I4414),'PC Mapping'!A:F,6,),"")</f>
        <v>10514</v>
      </c>
      <c r="AH4414" s="13" t="str">
        <f>VLOOKUP(AG4414,'PC Mapping'!L:M,2,)</f>
        <v>Bolivar Sewer</v>
      </c>
    </row>
    <row r="4415" spans="1:34" x14ac:dyDescent="0.2">
      <c r="A4415" t="s">
        <v>19549</v>
      </c>
      <c r="B4415" t="s">
        <v>19505</v>
      </c>
      <c r="C4415" t="s">
        <v>4519</v>
      </c>
      <c r="D4415" t="s">
        <v>4520</v>
      </c>
      <c r="E4415" s="3">
        <v>45818</v>
      </c>
      <c r="F4415" t="s">
        <v>44</v>
      </c>
      <c r="G4415" t="s">
        <v>3742</v>
      </c>
      <c r="H4415" t="s">
        <v>3722</v>
      </c>
      <c r="I4415" t="s">
        <v>4538</v>
      </c>
      <c r="J4415" t="s">
        <v>4522</v>
      </c>
      <c r="K4415" s="2">
        <v>-5</v>
      </c>
      <c r="L4415" t="s">
        <v>44</v>
      </c>
      <c r="M4415" s="2">
        <v>-5</v>
      </c>
      <c r="N4415" t="s">
        <v>4523</v>
      </c>
      <c r="O4415" t="s">
        <v>4524</v>
      </c>
      <c r="P4415" t="s">
        <v>8759</v>
      </c>
      <c r="Q4415" t="s">
        <v>19550</v>
      </c>
      <c r="R4415" t="s">
        <v>44</v>
      </c>
      <c r="S4415" t="s">
        <v>4527</v>
      </c>
      <c r="T4415" s="3">
        <v>45818</v>
      </c>
      <c r="U4415" s="3">
        <v>45819</v>
      </c>
      <c r="V4415" s="2">
        <v>0</v>
      </c>
      <c r="W4415" t="s">
        <v>44</v>
      </c>
      <c r="X4415" t="s">
        <v>44</v>
      </c>
      <c r="Y4415" t="s">
        <v>8761</v>
      </c>
      <c r="Z4415" t="s">
        <v>861</v>
      </c>
      <c r="AA4415" t="s">
        <v>4529</v>
      </c>
      <c r="AB4415" t="s">
        <v>4530</v>
      </c>
      <c r="AC4415" t="s">
        <v>89</v>
      </c>
      <c r="AD4415" t="str">
        <f t="shared" si="68"/>
        <v>10-60</v>
      </c>
      <c r="AE4415" t="str">
        <f>VLOOKUP(AD4415,'Main_Sub Desc'!C:D,2,)</f>
        <v>LPC from invoicing</v>
      </c>
      <c r="AF4415" t="str">
        <f>VLOOKUP(VALUE(H4415),'Main_Sub Desc'!F:G,2,)</f>
        <v>Wtr Rev Late Payment</v>
      </c>
      <c r="AG4415">
        <f>IFERROR(VLOOKUP(VALUE(I4415),'PC Mapping'!A:F,6,),"")</f>
        <v>10469</v>
      </c>
      <c r="AH4415" s="13" t="str">
        <f>VLOOKUP(AG4415,'PC Mapping'!L:M,2,)</f>
        <v>Bolivar Water</v>
      </c>
    </row>
    <row r="4416" spans="1:34" x14ac:dyDescent="0.2">
      <c r="A4416" t="s">
        <v>19549</v>
      </c>
      <c r="B4416" t="s">
        <v>19505</v>
      </c>
      <c r="C4416" t="s">
        <v>4519</v>
      </c>
      <c r="D4416" t="s">
        <v>4520</v>
      </c>
      <c r="E4416" s="3">
        <v>45818</v>
      </c>
      <c r="F4416" t="s">
        <v>44</v>
      </c>
      <c r="G4416" t="s">
        <v>3742</v>
      </c>
      <c r="H4416" t="s">
        <v>3716</v>
      </c>
      <c r="I4416" t="s">
        <v>4534</v>
      </c>
      <c r="J4416" t="s">
        <v>4522</v>
      </c>
      <c r="K4416" s="2">
        <v>-5</v>
      </c>
      <c r="L4416" t="s">
        <v>44</v>
      </c>
      <c r="M4416" s="2">
        <v>-5</v>
      </c>
      <c r="N4416" t="s">
        <v>4523</v>
      </c>
      <c r="O4416" t="s">
        <v>4524</v>
      </c>
      <c r="P4416" t="s">
        <v>8759</v>
      </c>
      <c r="Q4416" t="s">
        <v>19551</v>
      </c>
      <c r="R4416" t="s">
        <v>44</v>
      </c>
      <c r="S4416" t="s">
        <v>4527</v>
      </c>
      <c r="T4416" s="3">
        <v>45818</v>
      </c>
      <c r="U4416" s="3">
        <v>45819</v>
      </c>
      <c r="V4416" s="2">
        <v>0</v>
      </c>
      <c r="W4416" t="s">
        <v>44</v>
      </c>
      <c r="X4416" t="s">
        <v>44</v>
      </c>
      <c r="Y4416" t="s">
        <v>8763</v>
      </c>
      <c r="Z4416" t="s">
        <v>861</v>
      </c>
      <c r="AA4416" t="s">
        <v>4529</v>
      </c>
      <c r="AB4416" t="s">
        <v>4530</v>
      </c>
      <c r="AC4416" t="s">
        <v>89</v>
      </c>
      <c r="AD4416" t="str">
        <f t="shared" si="68"/>
        <v>10-60</v>
      </c>
      <c r="AE4416" t="str">
        <f>VLOOKUP(AD4416,'Main_Sub Desc'!C:D,2,)</f>
        <v>LPC from invoicing</v>
      </c>
      <c r="AF4416" t="str">
        <f>VLOOKUP(VALUE(H4416),'Main_Sub Desc'!F:G,2,)</f>
        <v>Wst Rev Late Payment</v>
      </c>
      <c r="AG4416">
        <f>IFERROR(VLOOKUP(VALUE(I4416),'PC Mapping'!A:F,6,),"")</f>
        <v>10514</v>
      </c>
      <c r="AH4416" s="13" t="str">
        <f>VLOOKUP(AG4416,'PC Mapping'!L:M,2,)</f>
        <v>Bolivar Sewer</v>
      </c>
    </row>
    <row r="4417" spans="1:34" x14ac:dyDescent="0.2">
      <c r="A4417" t="s">
        <v>19552</v>
      </c>
      <c r="B4417" t="s">
        <v>19497</v>
      </c>
      <c r="C4417" t="s">
        <v>4519</v>
      </c>
      <c r="D4417" t="s">
        <v>4520</v>
      </c>
      <c r="E4417" s="3">
        <v>45818</v>
      </c>
      <c r="F4417" t="s">
        <v>44</v>
      </c>
      <c r="G4417" t="s">
        <v>3742</v>
      </c>
      <c r="H4417" t="s">
        <v>3716</v>
      </c>
      <c r="I4417" t="s">
        <v>4534</v>
      </c>
      <c r="J4417" t="s">
        <v>4522</v>
      </c>
      <c r="K4417" s="2">
        <v>-5</v>
      </c>
      <c r="L4417" t="s">
        <v>44</v>
      </c>
      <c r="M4417" s="2">
        <v>-5</v>
      </c>
      <c r="N4417" t="s">
        <v>4523</v>
      </c>
      <c r="O4417" t="s">
        <v>4524</v>
      </c>
      <c r="P4417" t="s">
        <v>8935</v>
      </c>
      <c r="Q4417" t="s">
        <v>19553</v>
      </c>
      <c r="R4417" t="s">
        <v>44</v>
      </c>
      <c r="S4417" t="s">
        <v>4527</v>
      </c>
      <c r="T4417" s="3">
        <v>45818</v>
      </c>
      <c r="U4417" s="3">
        <v>45819</v>
      </c>
      <c r="V4417" s="2">
        <v>0</v>
      </c>
      <c r="W4417" t="s">
        <v>44</v>
      </c>
      <c r="X4417" t="s">
        <v>44</v>
      </c>
      <c r="Y4417" t="s">
        <v>8937</v>
      </c>
      <c r="Z4417" t="s">
        <v>1020</v>
      </c>
      <c r="AA4417" t="s">
        <v>4529</v>
      </c>
      <c r="AB4417" t="s">
        <v>4530</v>
      </c>
      <c r="AC4417" t="s">
        <v>89</v>
      </c>
      <c r="AD4417" t="str">
        <f t="shared" si="68"/>
        <v>10-60</v>
      </c>
      <c r="AE4417" t="str">
        <f>VLOOKUP(AD4417,'Main_Sub Desc'!C:D,2,)</f>
        <v>LPC from invoicing</v>
      </c>
      <c r="AF4417" t="str">
        <f>VLOOKUP(VALUE(H4417),'Main_Sub Desc'!F:G,2,)</f>
        <v>Wst Rev Late Payment</v>
      </c>
      <c r="AG4417">
        <f>IFERROR(VLOOKUP(VALUE(I4417),'PC Mapping'!A:F,6,),"")</f>
        <v>10514</v>
      </c>
      <c r="AH4417" s="13" t="str">
        <f>VLOOKUP(AG4417,'PC Mapping'!L:M,2,)</f>
        <v>Bolivar Sewer</v>
      </c>
    </row>
    <row r="4418" spans="1:34" x14ac:dyDescent="0.2">
      <c r="A4418" t="s">
        <v>19552</v>
      </c>
      <c r="B4418" t="s">
        <v>19497</v>
      </c>
      <c r="C4418" t="s">
        <v>4519</v>
      </c>
      <c r="D4418" t="s">
        <v>4520</v>
      </c>
      <c r="E4418" s="3">
        <v>45818</v>
      </c>
      <c r="F4418" t="s">
        <v>44</v>
      </c>
      <c r="G4418" t="s">
        <v>3742</v>
      </c>
      <c r="H4418" t="s">
        <v>3722</v>
      </c>
      <c r="I4418" t="s">
        <v>4538</v>
      </c>
      <c r="J4418" t="s">
        <v>4522</v>
      </c>
      <c r="K4418" s="2">
        <v>-5</v>
      </c>
      <c r="L4418" t="s">
        <v>44</v>
      </c>
      <c r="M4418" s="2">
        <v>-5</v>
      </c>
      <c r="N4418" t="s">
        <v>4523</v>
      </c>
      <c r="O4418" t="s">
        <v>4524</v>
      </c>
      <c r="P4418" t="s">
        <v>8935</v>
      </c>
      <c r="Q4418" t="s">
        <v>19554</v>
      </c>
      <c r="R4418" t="s">
        <v>44</v>
      </c>
      <c r="S4418" t="s">
        <v>4527</v>
      </c>
      <c r="T4418" s="3">
        <v>45818</v>
      </c>
      <c r="U4418" s="3">
        <v>45819</v>
      </c>
      <c r="V4418" s="2">
        <v>0</v>
      </c>
      <c r="W4418" t="s">
        <v>44</v>
      </c>
      <c r="X4418" t="s">
        <v>44</v>
      </c>
      <c r="Y4418" t="s">
        <v>8939</v>
      </c>
      <c r="Z4418" t="s">
        <v>1020</v>
      </c>
      <c r="AA4418" t="s">
        <v>4529</v>
      </c>
      <c r="AB4418" t="s">
        <v>4530</v>
      </c>
      <c r="AC4418" t="s">
        <v>89</v>
      </c>
      <c r="AD4418" t="str">
        <f t="shared" si="68"/>
        <v>10-60</v>
      </c>
      <c r="AE4418" t="str">
        <f>VLOOKUP(AD4418,'Main_Sub Desc'!C:D,2,)</f>
        <v>LPC from invoicing</v>
      </c>
      <c r="AF4418" t="str">
        <f>VLOOKUP(VALUE(H4418),'Main_Sub Desc'!F:G,2,)</f>
        <v>Wtr Rev Late Payment</v>
      </c>
      <c r="AG4418">
        <f>IFERROR(VLOOKUP(VALUE(I4418),'PC Mapping'!A:F,6,),"")</f>
        <v>10469</v>
      </c>
      <c r="AH4418" s="13" t="str">
        <f>VLOOKUP(AG4418,'PC Mapping'!L:M,2,)</f>
        <v>Bolivar Water</v>
      </c>
    </row>
    <row r="4419" spans="1:34" x14ac:dyDescent="0.2">
      <c r="A4419" t="s">
        <v>19555</v>
      </c>
      <c r="B4419" t="s">
        <v>19497</v>
      </c>
      <c r="C4419" t="s">
        <v>4519</v>
      </c>
      <c r="D4419" t="s">
        <v>4520</v>
      </c>
      <c r="E4419" s="3">
        <v>45818</v>
      </c>
      <c r="F4419" t="s">
        <v>44</v>
      </c>
      <c r="G4419" t="s">
        <v>3742</v>
      </c>
      <c r="H4419" t="s">
        <v>3716</v>
      </c>
      <c r="I4419" t="s">
        <v>4534</v>
      </c>
      <c r="J4419" t="s">
        <v>4522</v>
      </c>
      <c r="K4419" s="2">
        <v>-5</v>
      </c>
      <c r="L4419" t="s">
        <v>44</v>
      </c>
      <c r="M4419" s="2">
        <v>-5</v>
      </c>
      <c r="N4419" t="s">
        <v>4523</v>
      </c>
      <c r="O4419" t="s">
        <v>4524</v>
      </c>
      <c r="P4419" t="s">
        <v>13557</v>
      </c>
      <c r="Q4419" t="s">
        <v>19556</v>
      </c>
      <c r="R4419" t="s">
        <v>44</v>
      </c>
      <c r="S4419" t="s">
        <v>4527</v>
      </c>
      <c r="T4419" s="3">
        <v>45818</v>
      </c>
      <c r="U4419" s="3">
        <v>45819</v>
      </c>
      <c r="V4419" s="2">
        <v>0</v>
      </c>
      <c r="W4419" t="s">
        <v>44</v>
      </c>
      <c r="X4419" t="s">
        <v>44</v>
      </c>
      <c r="Y4419" t="s">
        <v>13559</v>
      </c>
      <c r="Z4419" t="s">
        <v>804</v>
      </c>
      <c r="AA4419" t="s">
        <v>4529</v>
      </c>
      <c r="AB4419" t="s">
        <v>4530</v>
      </c>
      <c r="AC4419" t="s">
        <v>89</v>
      </c>
      <c r="AD4419" t="str">
        <f t="shared" si="68"/>
        <v>10-60</v>
      </c>
      <c r="AE4419" t="str">
        <f>VLOOKUP(AD4419,'Main_Sub Desc'!C:D,2,)</f>
        <v>LPC from invoicing</v>
      </c>
      <c r="AF4419" t="str">
        <f>VLOOKUP(VALUE(H4419),'Main_Sub Desc'!F:G,2,)</f>
        <v>Wst Rev Late Payment</v>
      </c>
      <c r="AG4419">
        <f>IFERROR(VLOOKUP(VALUE(I4419),'PC Mapping'!A:F,6,),"")</f>
        <v>10514</v>
      </c>
      <c r="AH4419" s="13" t="str">
        <f>VLOOKUP(AG4419,'PC Mapping'!L:M,2,)</f>
        <v>Bolivar Sewer</v>
      </c>
    </row>
    <row r="4420" spans="1:34" x14ac:dyDescent="0.2">
      <c r="A4420" t="s">
        <v>19555</v>
      </c>
      <c r="B4420" t="s">
        <v>19497</v>
      </c>
      <c r="C4420" t="s">
        <v>4519</v>
      </c>
      <c r="D4420" t="s">
        <v>4520</v>
      </c>
      <c r="E4420" s="3">
        <v>45818</v>
      </c>
      <c r="F4420" t="s">
        <v>44</v>
      </c>
      <c r="G4420" t="s">
        <v>3742</v>
      </c>
      <c r="H4420" t="s">
        <v>3722</v>
      </c>
      <c r="I4420" t="s">
        <v>4538</v>
      </c>
      <c r="J4420" t="s">
        <v>4522</v>
      </c>
      <c r="K4420" s="2">
        <v>-5</v>
      </c>
      <c r="L4420" t="s">
        <v>44</v>
      </c>
      <c r="M4420" s="2">
        <v>-5</v>
      </c>
      <c r="N4420" t="s">
        <v>4523</v>
      </c>
      <c r="O4420" t="s">
        <v>4524</v>
      </c>
      <c r="P4420" t="s">
        <v>13557</v>
      </c>
      <c r="Q4420" t="s">
        <v>19557</v>
      </c>
      <c r="R4420" t="s">
        <v>44</v>
      </c>
      <c r="S4420" t="s">
        <v>4527</v>
      </c>
      <c r="T4420" s="3">
        <v>45818</v>
      </c>
      <c r="U4420" s="3">
        <v>45819</v>
      </c>
      <c r="V4420" s="2">
        <v>0</v>
      </c>
      <c r="W4420" t="s">
        <v>44</v>
      </c>
      <c r="X4420" t="s">
        <v>44</v>
      </c>
      <c r="Y4420" t="s">
        <v>13561</v>
      </c>
      <c r="Z4420" t="s">
        <v>804</v>
      </c>
      <c r="AA4420" t="s">
        <v>4529</v>
      </c>
      <c r="AB4420" t="s">
        <v>4530</v>
      </c>
      <c r="AC4420" t="s">
        <v>89</v>
      </c>
      <c r="AD4420" t="str">
        <f t="shared" ref="AD4420:AD4483" si="69">CONCATENATE(VALUE(AA4420),"-",VALUE(AB4420))</f>
        <v>10-60</v>
      </c>
      <c r="AE4420" t="str">
        <f>VLOOKUP(AD4420,'Main_Sub Desc'!C:D,2,)</f>
        <v>LPC from invoicing</v>
      </c>
      <c r="AF4420" t="str">
        <f>VLOOKUP(VALUE(H4420),'Main_Sub Desc'!F:G,2,)</f>
        <v>Wtr Rev Late Payment</v>
      </c>
      <c r="AG4420">
        <f>IFERROR(VLOOKUP(VALUE(I4420),'PC Mapping'!A:F,6,),"")</f>
        <v>10469</v>
      </c>
      <c r="AH4420" s="13" t="str">
        <f>VLOOKUP(AG4420,'PC Mapping'!L:M,2,)</f>
        <v>Bolivar Water</v>
      </c>
    </row>
    <row r="4421" spans="1:34" x14ac:dyDescent="0.2">
      <c r="A4421" t="s">
        <v>19558</v>
      </c>
      <c r="B4421" t="s">
        <v>19505</v>
      </c>
      <c r="C4421" t="s">
        <v>4519</v>
      </c>
      <c r="D4421" t="s">
        <v>4520</v>
      </c>
      <c r="E4421" s="3">
        <v>45818</v>
      </c>
      <c r="F4421" t="s">
        <v>44</v>
      </c>
      <c r="G4421" t="s">
        <v>3742</v>
      </c>
      <c r="H4421" t="s">
        <v>3722</v>
      </c>
      <c r="I4421" t="s">
        <v>4538</v>
      </c>
      <c r="J4421" t="s">
        <v>4522</v>
      </c>
      <c r="K4421" s="2">
        <v>-5</v>
      </c>
      <c r="L4421" t="s">
        <v>44</v>
      </c>
      <c r="M4421" s="2">
        <v>-5</v>
      </c>
      <c r="N4421" t="s">
        <v>4523</v>
      </c>
      <c r="O4421" t="s">
        <v>4524</v>
      </c>
      <c r="P4421" t="s">
        <v>6346</v>
      </c>
      <c r="Q4421" t="s">
        <v>19559</v>
      </c>
      <c r="R4421" t="s">
        <v>44</v>
      </c>
      <c r="S4421" t="s">
        <v>4527</v>
      </c>
      <c r="T4421" s="3">
        <v>45818</v>
      </c>
      <c r="U4421" s="3">
        <v>45819</v>
      </c>
      <c r="V4421" s="2">
        <v>0</v>
      </c>
      <c r="W4421" t="s">
        <v>44</v>
      </c>
      <c r="X4421" t="s">
        <v>44</v>
      </c>
      <c r="Y4421" t="s">
        <v>6914</v>
      </c>
      <c r="Z4421" t="s">
        <v>363</v>
      </c>
      <c r="AA4421" t="s">
        <v>4529</v>
      </c>
      <c r="AB4421" t="s">
        <v>4530</v>
      </c>
      <c r="AC4421" t="s">
        <v>89</v>
      </c>
      <c r="AD4421" t="str">
        <f t="shared" si="69"/>
        <v>10-60</v>
      </c>
      <c r="AE4421" t="str">
        <f>VLOOKUP(AD4421,'Main_Sub Desc'!C:D,2,)</f>
        <v>LPC from invoicing</v>
      </c>
      <c r="AF4421" t="str">
        <f>VLOOKUP(VALUE(H4421),'Main_Sub Desc'!F:G,2,)</f>
        <v>Wtr Rev Late Payment</v>
      </c>
      <c r="AG4421">
        <f>IFERROR(VLOOKUP(VALUE(I4421),'PC Mapping'!A:F,6,),"")</f>
        <v>10469</v>
      </c>
      <c r="AH4421" s="13" t="str">
        <f>VLOOKUP(AG4421,'PC Mapping'!L:M,2,)</f>
        <v>Bolivar Water</v>
      </c>
    </row>
    <row r="4422" spans="1:34" x14ac:dyDescent="0.2">
      <c r="A4422" t="s">
        <v>19558</v>
      </c>
      <c r="B4422" t="s">
        <v>19505</v>
      </c>
      <c r="C4422" t="s">
        <v>4519</v>
      </c>
      <c r="D4422" t="s">
        <v>4520</v>
      </c>
      <c r="E4422" s="3">
        <v>45818</v>
      </c>
      <c r="F4422" t="s">
        <v>44</v>
      </c>
      <c r="G4422" t="s">
        <v>3742</v>
      </c>
      <c r="H4422" t="s">
        <v>3716</v>
      </c>
      <c r="I4422" t="s">
        <v>4534</v>
      </c>
      <c r="J4422" t="s">
        <v>4522</v>
      </c>
      <c r="K4422" s="2">
        <v>-5</v>
      </c>
      <c r="L4422" t="s">
        <v>44</v>
      </c>
      <c r="M4422" s="2">
        <v>-5</v>
      </c>
      <c r="N4422" t="s">
        <v>4523</v>
      </c>
      <c r="O4422" t="s">
        <v>4524</v>
      </c>
      <c r="P4422" t="s">
        <v>6346</v>
      </c>
      <c r="Q4422" t="s">
        <v>19560</v>
      </c>
      <c r="R4422" t="s">
        <v>44</v>
      </c>
      <c r="S4422" t="s">
        <v>4527</v>
      </c>
      <c r="T4422" s="3">
        <v>45818</v>
      </c>
      <c r="U4422" s="3">
        <v>45819</v>
      </c>
      <c r="V4422" s="2">
        <v>0</v>
      </c>
      <c r="W4422" t="s">
        <v>44</v>
      </c>
      <c r="X4422" t="s">
        <v>44</v>
      </c>
      <c r="Y4422" t="s">
        <v>6912</v>
      </c>
      <c r="Z4422" t="s">
        <v>363</v>
      </c>
      <c r="AA4422" t="s">
        <v>4529</v>
      </c>
      <c r="AB4422" t="s">
        <v>4530</v>
      </c>
      <c r="AC4422" t="s">
        <v>89</v>
      </c>
      <c r="AD4422" t="str">
        <f t="shared" si="69"/>
        <v>10-60</v>
      </c>
      <c r="AE4422" t="str">
        <f>VLOOKUP(AD4422,'Main_Sub Desc'!C:D,2,)</f>
        <v>LPC from invoicing</v>
      </c>
      <c r="AF4422" t="str">
        <f>VLOOKUP(VALUE(H4422),'Main_Sub Desc'!F:G,2,)</f>
        <v>Wst Rev Late Payment</v>
      </c>
      <c r="AG4422">
        <f>IFERROR(VLOOKUP(VALUE(I4422),'PC Mapping'!A:F,6,),"")</f>
        <v>10514</v>
      </c>
      <c r="AH4422" s="13" t="str">
        <f>VLOOKUP(AG4422,'PC Mapping'!L:M,2,)</f>
        <v>Bolivar Sewer</v>
      </c>
    </row>
    <row r="4423" spans="1:34" x14ac:dyDescent="0.2">
      <c r="A4423" t="s">
        <v>19561</v>
      </c>
      <c r="B4423" t="s">
        <v>19497</v>
      </c>
      <c r="C4423" t="s">
        <v>4519</v>
      </c>
      <c r="D4423" t="s">
        <v>4520</v>
      </c>
      <c r="E4423" s="3">
        <v>45818</v>
      </c>
      <c r="F4423" t="s">
        <v>44</v>
      </c>
      <c r="G4423" t="s">
        <v>3742</v>
      </c>
      <c r="H4423" t="s">
        <v>3722</v>
      </c>
      <c r="I4423" t="s">
        <v>4538</v>
      </c>
      <c r="J4423" t="s">
        <v>4522</v>
      </c>
      <c r="K4423" s="2">
        <v>-11.41</v>
      </c>
      <c r="L4423" t="s">
        <v>44</v>
      </c>
      <c r="M4423" s="2">
        <v>-11.41</v>
      </c>
      <c r="N4423" t="s">
        <v>4523</v>
      </c>
      <c r="O4423" t="s">
        <v>4524</v>
      </c>
      <c r="P4423" t="s">
        <v>16850</v>
      </c>
      <c r="Q4423" t="s">
        <v>19562</v>
      </c>
      <c r="R4423" t="s">
        <v>44</v>
      </c>
      <c r="S4423" t="s">
        <v>4527</v>
      </c>
      <c r="T4423" s="3">
        <v>45818</v>
      </c>
      <c r="U4423" s="3">
        <v>45819</v>
      </c>
      <c r="V4423" s="2">
        <v>0</v>
      </c>
      <c r="W4423" t="s">
        <v>44</v>
      </c>
      <c r="X4423" t="s">
        <v>44</v>
      </c>
      <c r="Y4423" t="s">
        <v>19563</v>
      </c>
      <c r="Z4423" t="s">
        <v>749</v>
      </c>
      <c r="AA4423" t="s">
        <v>4529</v>
      </c>
      <c r="AB4423" t="s">
        <v>4530</v>
      </c>
      <c r="AC4423" t="s">
        <v>89</v>
      </c>
      <c r="AD4423" t="str">
        <f t="shared" si="69"/>
        <v>10-60</v>
      </c>
      <c r="AE4423" t="str">
        <f>VLOOKUP(AD4423,'Main_Sub Desc'!C:D,2,)</f>
        <v>LPC from invoicing</v>
      </c>
      <c r="AF4423" t="str">
        <f>VLOOKUP(VALUE(H4423),'Main_Sub Desc'!F:G,2,)</f>
        <v>Wtr Rev Late Payment</v>
      </c>
      <c r="AG4423">
        <f>IFERROR(VLOOKUP(VALUE(I4423),'PC Mapping'!A:F,6,),"")</f>
        <v>10469</v>
      </c>
      <c r="AH4423" s="13" t="str">
        <f>VLOOKUP(AG4423,'PC Mapping'!L:M,2,)</f>
        <v>Bolivar Water</v>
      </c>
    </row>
    <row r="4424" spans="1:34" x14ac:dyDescent="0.2">
      <c r="A4424" t="s">
        <v>19561</v>
      </c>
      <c r="B4424" t="s">
        <v>19497</v>
      </c>
      <c r="C4424" t="s">
        <v>4519</v>
      </c>
      <c r="D4424" t="s">
        <v>4520</v>
      </c>
      <c r="E4424" s="3">
        <v>45818</v>
      </c>
      <c r="F4424" t="s">
        <v>44</v>
      </c>
      <c r="G4424" t="s">
        <v>3742</v>
      </c>
      <c r="H4424" t="s">
        <v>3716</v>
      </c>
      <c r="I4424" t="s">
        <v>4534</v>
      </c>
      <c r="J4424" t="s">
        <v>4522</v>
      </c>
      <c r="K4424" s="2">
        <v>-13.52</v>
      </c>
      <c r="L4424" t="s">
        <v>44</v>
      </c>
      <c r="M4424" s="2">
        <v>-13.52</v>
      </c>
      <c r="N4424" t="s">
        <v>4523</v>
      </c>
      <c r="O4424" t="s">
        <v>4524</v>
      </c>
      <c r="P4424" t="s">
        <v>16850</v>
      </c>
      <c r="Q4424" t="s">
        <v>19564</v>
      </c>
      <c r="R4424" t="s">
        <v>44</v>
      </c>
      <c r="S4424" t="s">
        <v>4527</v>
      </c>
      <c r="T4424" s="3">
        <v>45818</v>
      </c>
      <c r="U4424" s="3">
        <v>45819</v>
      </c>
      <c r="V4424" s="2">
        <v>0</v>
      </c>
      <c r="W4424" t="s">
        <v>44</v>
      </c>
      <c r="X4424" t="s">
        <v>44</v>
      </c>
      <c r="Y4424" t="s">
        <v>19565</v>
      </c>
      <c r="Z4424" t="s">
        <v>749</v>
      </c>
      <c r="AA4424" t="s">
        <v>4529</v>
      </c>
      <c r="AB4424" t="s">
        <v>4530</v>
      </c>
      <c r="AC4424" t="s">
        <v>89</v>
      </c>
      <c r="AD4424" t="str">
        <f t="shared" si="69"/>
        <v>10-60</v>
      </c>
      <c r="AE4424" t="str">
        <f>VLOOKUP(AD4424,'Main_Sub Desc'!C:D,2,)</f>
        <v>LPC from invoicing</v>
      </c>
      <c r="AF4424" t="str">
        <f>VLOOKUP(VALUE(H4424),'Main_Sub Desc'!F:G,2,)</f>
        <v>Wst Rev Late Payment</v>
      </c>
      <c r="AG4424">
        <f>IFERROR(VLOOKUP(VALUE(I4424),'PC Mapping'!A:F,6,),"")</f>
        <v>10514</v>
      </c>
      <c r="AH4424" s="13" t="str">
        <f>VLOOKUP(AG4424,'PC Mapping'!L:M,2,)</f>
        <v>Bolivar Sewer</v>
      </c>
    </row>
    <row r="4425" spans="1:34" x14ac:dyDescent="0.2">
      <c r="A4425" t="s">
        <v>19566</v>
      </c>
      <c r="B4425" t="s">
        <v>19505</v>
      </c>
      <c r="C4425" t="s">
        <v>4519</v>
      </c>
      <c r="D4425" t="s">
        <v>4520</v>
      </c>
      <c r="E4425" s="3">
        <v>45818</v>
      </c>
      <c r="F4425" t="s">
        <v>44</v>
      </c>
      <c r="G4425" t="s">
        <v>3742</v>
      </c>
      <c r="H4425" t="s">
        <v>3722</v>
      </c>
      <c r="I4425" t="s">
        <v>4538</v>
      </c>
      <c r="J4425" t="s">
        <v>4522</v>
      </c>
      <c r="K4425" s="2">
        <v>-5</v>
      </c>
      <c r="L4425" t="s">
        <v>44</v>
      </c>
      <c r="M4425" s="2">
        <v>-5</v>
      </c>
      <c r="N4425" t="s">
        <v>4523</v>
      </c>
      <c r="O4425" t="s">
        <v>4524</v>
      </c>
      <c r="P4425" t="s">
        <v>4686</v>
      </c>
      <c r="Q4425" t="s">
        <v>19567</v>
      </c>
      <c r="R4425" t="s">
        <v>44</v>
      </c>
      <c r="S4425" t="s">
        <v>4527</v>
      </c>
      <c r="T4425" s="3">
        <v>45818</v>
      </c>
      <c r="U4425" s="3">
        <v>45819</v>
      </c>
      <c r="V4425" s="2">
        <v>0</v>
      </c>
      <c r="W4425" t="s">
        <v>44</v>
      </c>
      <c r="X4425" t="s">
        <v>44</v>
      </c>
      <c r="Y4425" t="s">
        <v>19568</v>
      </c>
      <c r="Z4425" t="s">
        <v>19569</v>
      </c>
      <c r="AA4425" t="s">
        <v>4529</v>
      </c>
      <c r="AB4425" t="s">
        <v>4530</v>
      </c>
      <c r="AC4425" t="s">
        <v>89</v>
      </c>
      <c r="AD4425" t="str">
        <f t="shared" si="69"/>
        <v>10-60</v>
      </c>
      <c r="AE4425" t="str">
        <f>VLOOKUP(AD4425,'Main_Sub Desc'!C:D,2,)</f>
        <v>LPC from invoicing</v>
      </c>
      <c r="AF4425" t="str">
        <f>VLOOKUP(VALUE(H4425),'Main_Sub Desc'!F:G,2,)</f>
        <v>Wtr Rev Late Payment</v>
      </c>
      <c r="AG4425">
        <f>IFERROR(VLOOKUP(VALUE(I4425),'PC Mapping'!A:F,6,),"")</f>
        <v>10469</v>
      </c>
      <c r="AH4425" s="13" t="str">
        <f>VLOOKUP(AG4425,'PC Mapping'!L:M,2,)</f>
        <v>Bolivar Water</v>
      </c>
    </row>
    <row r="4426" spans="1:34" x14ac:dyDescent="0.2">
      <c r="A4426" t="s">
        <v>19570</v>
      </c>
      <c r="B4426" t="s">
        <v>19497</v>
      </c>
      <c r="C4426" t="s">
        <v>4519</v>
      </c>
      <c r="D4426" t="s">
        <v>4520</v>
      </c>
      <c r="E4426" s="3">
        <v>45818</v>
      </c>
      <c r="F4426" t="s">
        <v>44</v>
      </c>
      <c r="G4426" t="s">
        <v>3742</v>
      </c>
      <c r="H4426" t="s">
        <v>3716</v>
      </c>
      <c r="I4426" t="s">
        <v>4534</v>
      </c>
      <c r="J4426" t="s">
        <v>4522</v>
      </c>
      <c r="K4426" s="2">
        <v>-5</v>
      </c>
      <c r="L4426" t="s">
        <v>44</v>
      </c>
      <c r="M4426" s="2">
        <v>-5</v>
      </c>
      <c r="N4426" t="s">
        <v>4523</v>
      </c>
      <c r="O4426" t="s">
        <v>4524</v>
      </c>
      <c r="P4426" t="s">
        <v>6992</v>
      </c>
      <c r="Q4426" t="s">
        <v>19571</v>
      </c>
      <c r="R4426" t="s">
        <v>44</v>
      </c>
      <c r="S4426" t="s">
        <v>4527</v>
      </c>
      <c r="T4426" s="3">
        <v>45818</v>
      </c>
      <c r="U4426" s="3">
        <v>45819</v>
      </c>
      <c r="V4426" s="2">
        <v>0</v>
      </c>
      <c r="W4426" t="s">
        <v>44</v>
      </c>
      <c r="X4426" t="s">
        <v>44</v>
      </c>
      <c r="Y4426" t="s">
        <v>19572</v>
      </c>
      <c r="Z4426" t="s">
        <v>1346</v>
      </c>
      <c r="AA4426" t="s">
        <v>4529</v>
      </c>
      <c r="AB4426" t="s">
        <v>4530</v>
      </c>
      <c r="AC4426" t="s">
        <v>99</v>
      </c>
      <c r="AD4426" t="str">
        <f t="shared" si="69"/>
        <v>10-60</v>
      </c>
      <c r="AE4426" t="str">
        <f>VLOOKUP(AD4426,'Main_Sub Desc'!C:D,2,)</f>
        <v>LPC from invoicing</v>
      </c>
      <c r="AF4426" t="str">
        <f>VLOOKUP(VALUE(H4426),'Main_Sub Desc'!F:G,2,)</f>
        <v>Wst Rev Late Payment</v>
      </c>
      <c r="AG4426">
        <f>IFERROR(VLOOKUP(VALUE(I4426),'PC Mapping'!A:F,6,),"")</f>
        <v>10514</v>
      </c>
      <c r="AH4426" s="13" t="str">
        <f>VLOOKUP(AG4426,'PC Mapping'!L:M,2,)</f>
        <v>Bolivar Sewer</v>
      </c>
    </row>
    <row r="4427" spans="1:34" x14ac:dyDescent="0.2">
      <c r="A4427" t="s">
        <v>19573</v>
      </c>
      <c r="B4427" t="s">
        <v>19497</v>
      </c>
      <c r="C4427" t="s">
        <v>4519</v>
      </c>
      <c r="D4427" t="s">
        <v>4520</v>
      </c>
      <c r="E4427" s="3">
        <v>45818</v>
      </c>
      <c r="F4427" t="s">
        <v>44</v>
      </c>
      <c r="G4427" t="s">
        <v>3742</v>
      </c>
      <c r="H4427" t="s">
        <v>3716</v>
      </c>
      <c r="I4427" t="s">
        <v>4534</v>
      </c>
      <c r="J4427" t="s">
        <v>4522</v>
      </c>
      <c r="K4427" s="2">
        <v>-5</v>
      </c>
      <c r="L4427" t="s">
        <v>44</v>
      </c>
      <c r="M4427" s="2">
        <v>-5</v>
      </c>
      <c r="N4427" t="s">
        <v>4523</v>
      </c>
      <c r="O4427" t="s">
        <v>4524</v>
      </c>
      <c r="P4427" t="s">
        <v>19574</v>
      </c>
      <c r="Q4427" t="s">
        <v>19575</v>
      </c>
      <c r="R4427" t="s">
        <v>44</v>
      </c>
      <c r="S4427" t="s">
        <v>4527</v>
      </c>
      <c r="T4427" s="3">
        <v>45818</v>
      </c>
      <c r="U4427" s="3">
        <v>45819</v>
      </c>
      <c r="V4427" s="2">
        <v>0</v>
      </c>
      <c r="W4427" t="s">
        <v>44</v>
      </c>
      <c r="X4427" t="s">
        <v>44</v>
      </c>
      <c r="Y4427" t="s">
        <v>19576</v>
      </c>
      <c r="Z4427" t="s">
        <v>834</v>
      </c>
      <c r="AA4427" t="s">
        <v>4529</v>
      </c>
      <c r="AB4427" t="s">
        <v>4530</v>
      </c>
      <c r="AC4427" t="s">
        <v>89</v>
      </c>
      <c r="AD4427" t="str">
        <f t="shared" si="69"/>
        <v>10-60</v>
      </c>
      <c r="AE4427" t="str">
        <f>VLOOKUP(AD4427,'Main_Sub Desc'!C:D,2,)</f>
        <v>LPC from invoicing</v>
      </c>
      <c r="AF4427" t="str">
        <f>VLOOKUP(VALUE(H4427),'Main_Sub Desc'!F:G,2,)</f>
        <v>Wst Rev Late Payment</v>
      </c>
      <c r="AG4427">
        <f>IFERROR(VLOOKUP(VALUE(I4427),'PC Mapping'!A:F,6,),"")</f>
        <v>10514</v>
      </c>
      <c r="AH4427" s="13" t="str">
        <f>VLOOKUP(AG4427,'PC Mapping'!L:M,2,)</f>
        <v>Bolivar Sewer</v>
      </c>
    </row>
    <row r="4428" spans="1:34" x14ac:dyDescent="0.2">
      <c r="A4428" t="s">
        <v>19573</v>
      </c>
      <c r="B4428" t="s">
        <v>19497</v>
      </c>
      <c r="C4428" t="s">
        <v>4519</v>
      </c>
      <c r="D4428" t="s">
        <v>4520</v>
      </c>
      <c r="E4428" s="3">
        <v>45818</v>
      </c>
      <c r="F4428" t="s">
        <v>44</v>
      </c>
      <c r="G4428" t="s">
        <v>3742</v>
      </c>
      <c r="H4428" t="s">
        <v>3722</v>
      </c>
      <c r="I4428" t="s">
        <v>4538</v>
      </c>
      <c r="J4428" t="s">
        <v>4522</v>
      </c>
      <c r="K4428" s="2">
        <v>-5</v>
      </c>
      <c r="L4428" t="s">
        <v>44</v>
      </c>
      <c r="M4428" s="2">
        <v>-5</v>
      </c>
      <c r="N4428" t="s">
        <v>4523</v>
      </c>
      <c r="O4428" t="s">
        <v>4524</v>
      </c>
      <c r="P4428" t="s">
        <v>19574</v>
      </c>
      <c r="Q4428" t="s">
        <v>19577</v>
      </c>
      <c r="R4428" t="s">
        <v>44</v>
      </c>
      <c r="S4428" t="s">
        <v>4527</v>
      </c>
      <c r="T4428" s="3">
        <v>45818</v>
      </c>
      <c r="U4428" s="3">
        <v>45819</v>
      </c>
      <c r="V4428" s="2">
        <v>0</v>
      </c>
      <c r="W4428" t="s">
        <v>44</v>
      </c>
      <c r="X4428" t="s">
        <v>44</v>
      </c>
      <c r="Y4428" t="s">
        <v>19578</v>
      </c>
      <c r="Z4428" t="s">
        <v>834</v>
      </c>
      <c r="AA4428" t="s">
        <v>4529</v>
      </c>
      <c r="AB4428" t="s">
        <v>4530</v>
      </c>
      <c r="AC4428" t="s">
        <v>89</v>
      </c>
      <c r="AD4428" t="str">
        <f t="shared" si="69"/>
        <v>10-60</v>
      </c>
      <c r="AE4428" t="str">
        <f>VLOOKUP(AD4428,'Main_Sub Desc'!C:D,2,)</f>
        <v>LPC from invoicing</v>
      </c>
      <c r="AF4428" t="str">
        <f>VLOOKUP(VALUE(H4428),'Main_Sub Desc'!F:G,2,)</f>
        <v>Wtr Rev Late Payment</v>
      </c>
      <c r="AG4428">
        <f>IFERROR(VLOOKUP(VALUE(I4428),'PC Mapping'!A:F,6,),"")</f>
        <v>10469</v>
      </c>
      <c r="AH4428" s="13" t="str">
        <f>VLOOKUP(AG4428,'PC Mapping'!L:M,2,)</f>
        <v>Bolivar Water</v>
      </c>
    </row>
    <row r="4429" spans="1:34" x14ac:dyDescent="0.2">
      <c r="A4429" t="s">
        <v>19579</v>
      </c>
      <c r="B4429" t="s">
        <v>19497</v>
      </c>
      <c r="C4429" t="s">
        <v>4519</v>
      </c>
      <c r="D4429" t="s">
        <v>4520</v>
      </c>
      <c r="E4429" s="3">
        <v>45818</v>
      </c>
      <c r="F4429" t="s">
        <v>44</v>
      </c>
      <c r="G4429" t="s">
        <v>3742</v>
      </c>
      <c r="H4429" t="s">
        <v>3716</v>
      </c>
      <c r="I4429" t="s">
        <v>4534</v>
      </c>
      <c r="J4429" t="s">
        <v>4522</v>
      </c>
      <c r="K4429" s="2">
        <v>-5</v>
      </c>
      <c r="L4429" t="s">
        <v>44</v>
      </c>
      <c r="M4429" s="2">
        <v>-5</v>
      </c>
      <c r="N4429" t="s">
        <v>4523</v>
      </c>
      <c r="O4429" t="s">
        <v>4524</v>
      </c>
      <c r="P4429" t="s">
        <v>8292</v>
      </c>
      <c r="Q4429" t="s">
        <v>19580</v>
      </c>
      <c r="R4429" t="s">
        <v>44</v>
      </c>
      <c r="S4429" t="s">
        <v>4527</v>
      </c>
      <c r="T4429" s="3">
        <v>45818</v>
      </c>
      <c r="U4429" s="3">
        <v>45819</v>
      </c>
      <c r="V4429" s="2">
        <v>0</v>
      </c>
      <c r="W4429" t="s">
        <v>44</v>
      </c>
      <c r="X4429" t="s">
        <v>44</v>
      </c>
      <c r="Y4429" t="s">
        <v>8294</v>
      </c>
      <c r="Z4429" t="s">
        <v>1018</v>
      </c>
      <c r="AA4429" t="s">
        <v>4529</v>
      </c>
      <c r="AB4429" t="s">
        <v>4530</v>
      </c>
      <c r="AC4429" t="s">
        <v>99</v>
      </c>
      <c r="AD4429" t="str">
        <f t="shared" si="69"/>
        <v>10-60</v>
      </c>
      <c r="AE4429" t="str">
        <f>VLOOKUP(AD4429,'Main_Sub Desc'!C:D,2,)</f>
        <v>LPC from invoicing</v>
      </c>
      <c r="AF4429" t="str">
        <f>VLOOKUP(VALUE(H4429),'Main_Sub Desc'!F:G,2,)</f>
        <v>Wst Rev Late Payment</v>
      </c>
      <c r="AG4429">
        <f>IFERROR(VLOOKUP(VALUE(I4429),'PC Mapping'!A:F,6,),"")</f>
        <v>10514</v>
      </c>
      <c r="AH4429" s="13" t="str">
        <f>VLOOKUP(AG4429,'PC Mapping'!L:M,2,)</f>
        <v>Bolivar Sewer</v>
      </c>
    </row>
    <row r="4430" spans="1:34" x14ac:dyDescent="0.2">
      <c r="A4430" t="s">
        <v>19579</v>
      </c>
      <c r="B4430" t="s">
        <v>19497</v>
      </c>
      <c r="C4430" t="s">
        <v>4519</v>
      </c>
      <c r="D4430" t="s">
        <v>4520</v>
      </c>
      <c r="E4430" s="3">
        <v>45818</v>
      </c>
      <c r="F4430" t="s">
        <v>44</v>
      </c>
      <c r="G4430" t="s">
        <v>3742</v>
      </c>
      <c r="H4430" t="s">
        <v>3722</v>
      </c>
      <c r="I4430" t="s">
        <v>4538</v>
      </c>
      <c r="J4430" t="s">
        <v>4522</v>
      </c>
      <c r="K4430" s="2">
        <v>-5</v>
      </c>
      <c r="L4430" t="s">
        <v>44</v>
      </c>
      <c r="M4430" s="2">
        <v>-5</v>
      </c>
      <c r="N4430" t="s">
        <v>4523</v>
      </c>
      <c r="O4430" t="s">
        <v>4524</v>
      </c>
      <c r="P4430" t="s">
        <v>8292</v>
      </c>
      <c r="Q4430" t="s">
        <v>19581</v>
      </c>
      <c r="R4430" t="s">
        <v>44</v>
      </c>
      <c r="S4430" t="s">
        <v>4527</v>
      </c>
      <c r="T4430" s="3">
        <v>45818</v>
      </c>
      <c r="U4430" s="3">
        <v>45819</v>
      </c>
      <c r="V4430" s="2">
        <v>0</v>
      </c>
      <c r="W4430" t="s">
        <v>44</v>
      </c>
      <c r="X4430" t="s">
        <v>44</v>
      </c>
      <c r="Y4430" t="s">
        <v>8296</v>
      </c>
      <c r="Z4430" t="s">
        <v>1018</v>
      </c>
      <c r="AA4430" t="s">
        <v>4529</v>
      </c>
      <c r="AB4430" t="s">
        <v>4530</v>
      </c>
      <c r="AC4430" t="s">
        <v>99</v>
      </c>
      <c r="AD4430" t="str">
        <f t="shared" si="69"/>
        <v>10-60</v>
      </c>
      <c r="AE4430" t="str">
        <f>VLOOKUP(AD4430,'Main_Sub Desc'!C:D,2,)</f>
        <v>LPC from invoicing</v>
      </c>
      <c r="AF4430" t="str">
        <f>VLOOKUP(VALUE(H4430),'Main_Sub Desc'!F:G,2,)</f>
        <v>Wtr Rev Late Payment</v>
      </c>
      <c r="AG4430">
        <f>IFERROR(VLOOKUP(VALUE(I4430),'PC Mapping'!A:F,6,),"")</f>
        <v>10469</v>
      </c>
      <c r="AH4430" s="13" t="str">
        <f>VLOOKUP(AG4430,'PC Mapping'!L:M,2,)</f>
        <v>Bolivar Water</v>
      </c>
    </row>
    <row r="4431" spans="1:34" x14ac:dyDescent="0.2">
      <c r="A4431" t="s">
        <v>19582</v>
      </c>
      <c r="B4431" t="s">
        <v>19497</v>
      </c>
      <c r="C4431" t="s">
        <v>4519</v>
      </c>
      <c r="D4431" t="s">
        <v>4520</v>
      </c>
      <c r="E4431" s="3">
        <v>45818</v>
      </c>
      <c r="F4431" t="s">
        <v>44</v>
      </c>
      <c r="G4431" t="s">
        <v>3742</v>
      </c>
      <c r="H4431" t="s">
        <v>3722</v>
      </c>
      <c r="I4431" t="s">
        <v>4538</v>
      </c>
      <c r="J4431" t="s">
        <v>4522</v>
      </c>
      <c r="K4431" s="2">
        <v>-5</v>
      </c>
      <c r="L4431" t="s">
        <v>44</v>
      </c>
      <c r="M4431" s="2">
        <v>-5</v>
      </c>
      <c r="N4431" t="s">
        <v>4523</v>
      </c>
      <c r="O4431" t="s">
        <v>4524</v>
      </c>
      <c r="P4431" t="s">
        <v>8298</v>
      </c>
      <c r="Q4431" t="s">
        <v>19583</v>
      </c>
      <c r="R4431" t="s">
        <v>44</v>
      </c>
      <c r="S4431" t="s">
        <v>4527</v>
      </c>
      <c r="T4431" s="3">
        <v>45818</v>
      </c>
      <c r="U4431" s="3">
        <v>45819</v>
      </c>
      <c r="V4431" s="2">
        <v>0</v>
      </c>
      <c r="W4431" t="s">
        <v>44</v>
      </c>
      <c r="X4431" t="s">
        <v>44</v>
      </c>
      <c r="Y4431" t="s">
        <v>8302</v>
      </c>
      <c r="Z4431" t="s">
        <v>1079</v>
      </c>
      <c r="AA4431" t="s">
        <v>4529</v>
      </c>
      <c r="AB4431" t="s">
        <v>4530</v>
      </c>
      <c r="AC4431" t="s">
        <v>89</v>
      </c>
      <c r="AD4431" t="str">
        <f t="shared" si="69"/>
        <v>10-60</v>
      </c>
      <c r="AE4431" t="str">
        <f>VLOOKUP(AD4431,'Main_Sub Desc'!C:D,2,)</f>
        <v>LPC from invoicing</v>
      </c>
      <c r="AF4431" t="str">
        <f>VLOOKUP(VALUE(H4431),'Main_Sub Desc'!F:G,2,)</f>
        <v>Wtr Rev Late Payment</v>
      </c>
      <c r="AG4431">
        <f>IFERROR(VLOOKUP(VALUE(I4431),'PC Mapping'!A:F,6,),"")</f>
        <v>10469</v>
      </c>
      <c r="AH4431" s="13" t="str">
        <f>VLOOKUP(AG4431,'PC Mapping'!L:M,2,)</f>
        <v>Bolivar Water</v>
      </c>
    </row>
    <row r="4432" spans="1:34" x14ac:dyDescent="0.2">
      <c r="A4432" t="s">
        <v>19582</v>
      </c>
      <c r="B4432" t="s">
        <v>19497</v>
      </c>
      <c r="C4432" t="s">
        <v>4519</v>
      </c>
      <c r="D4432" t="s">
        <v>4520</v>
      </c>
      <c r="E4432" s="3">
        <v>45818</v>
      </c>
      <c r="F4432" t="s">
        <v>44</v>
      </c>
      <c r="G4432" t="s">
        <v>3742</v>
      </c>
      <c r="H4432" t="s">
        <v>3716</v>
      </c>
      <c r="I4432" t="s">
        <v>4534</v>
      </c>
      <c r="J4432" t="s">
        <v>4522</v>
      </c>
      <c r="K4432" s="2">
        <v>-5</v>
      </c>
      <c r="L4432" t="s">
        <v>44</v>
      </c>
      <c r="M4432" s="2">
        <v>-5</v>
      </c>
      <c r="N4432" t="s">
        <v>4523</v>
      </c>
      <c r="O4432" t="s">
        <v>4524</v>
      </c>
      <c r="P4432" t="s">
        <v>8298</v>
      </c>
      <c r="Q4432" t="s">
        <v>19584</v>
      </c>
      <c r="R4432" t="s">
        <v>44</v>
      </c>
      <c r="S4432" t="s">
        <v>4527</v>
      </c>
      <c r="T4432" s="3">
        <v>45818</v>
      </c>
      <c r="U4432" s="3">
        <v>45819</v>
      </c>
      <c r="V4432" s="2">
        <v>0</v>
      </c>
      <c r="W4432" t="s">
        <v>44</v>
      </c>
      <c r="X4432" t="s">
        <v>44</v>
      </c>
      <c r="Y4432" t="s">
        <v>8300</v>
      </c>
      <c r="Z4432" t="s">
        <v>1079</v>
      </c>
      <c r="AA4432" t="s">
        <v>4529</v>
      </c>
      <c r="AB4432" t="s">
        <v>4530</v>
      </c>
      <c r="AC4432" t="s">
        <v>89</v>
      </c>
      <c r="AD4432" t="str">
        <f t="shared" si="69"/>
        <v>10-60</v>
      </c>
      <c r="AE4432" t="str">
        <f>VLOOKUP(AD4432,'Main_Sub Desc'!C:D,2,)</f>
        <v>LPC from invoicing</v>
      </c>
      <c r="AF4432" t="str">
        <f>VLOOKUP(VALUE(H4432),'Main_Sub Desc'!F:G,2,)</f>
        <v>Wst Rev Late Payment</v>
      </c>
      <c r="AG4432">
        <f>IFERROR(VLOOKUP(VALUE(I4432),'PC Mapping'!A:F,6,),"")</f>
        <v>10514</v>
      </c>
      <c r="AH4432" s="13" t="str">
        <f>VLOOKUP(AG4432,'PC Mapping'!L:M,2,)</f>
        <v>Bolivar Sewer</v>
      </c>
    </row>
    <row r="4433" spans="1:34" x14ac:dyDescent="0.2">
      <c r="A4433" t="s">
        <v>19585</v>
      </c>
      <c r="B4433" t="s">
        <v>19497</v>
      </c>
      <c r="C4433" t="s">
        <v>4519</v>
      </c>
      <c r="D4433" t="s">
        <v>4520</v>
      </c>
      <c r="E4433" s="3">
        <v>45818</v>
      </c>
      <c r="F4433" t="s">
        <v>44</v>
      </c>
      <c r="G4433" t="s">
        <v>3742</v>
      </c>
      <c r="H4433" t="s">
        <v>3716</v>
      </c>
      <c r="I4433" t="s">
        <v>4534</v>
      </c>
      <c r="J4433" t="s">
        <v>4522</v>
      </c>
      <c r="K4433" s="2">
        <v>-5</v>
      </c>
      <c r="L4433" t="s">
        <v>44</v>
      </c>
      <c r="M4433" s="2">
        <v>-5</v>
      </c>
      <c r="N4433" t="s">
        <v>4523</v>
      </c>
      <c r="O4433" t="s">
        <v>4524</v>
      </c>
      <c r="P4433" t="s">
        <v>8602</v>
      </c>
      <c r="Q4433" t="s">
        <v>19586</v>
      </c>
      <c r="R4433" t="s">
        <v>44</v>
      </c>
      <c r="S4433" t="s">
        <v>4527</v>
      </c>
      <c r="T4433" s="3">
        <v>45818</v>
      </c>
      <c r="U4433" s="3">
        <v>45819</v>
      </c>
      <c r="V4433" s="2">
        <v>0</v>
      </c>
      <c r="W4433" t="s">
        <v>44</v>
      </c>
      <c r="X4433" t="s">
        <v>44</v>
      </c>
      <c r="Y4433" t="s">
        <v>8604</v>
      </c>
      <c r="Z4433" t="s">
        <v>1135</v>
      </c>
      <c r="AA4433" t="s">
        <v>4529</v>
      </c>
      <c r="AB4433" t="s">
        <v>4530</v>
      </c>
      <c r="AC4433" t="s">
        <v>89</v>
      </c>
      <c r="AD4433" t="str">
        <f t="shared" si="69"/>
        <v>10-60</v>
      </c>
      <c r="AE4433" t="str">
        <f>VLOOKUP(AD4433,'Main_Sub Desc'!C:D,2,)</f>
        <v>LPC from invoicing</v>
      </c>
      <c r="AF4433" t="str">
        <f>VLOOKUP(VALUE(H4433),'Main_Sub Desc'!F:G,2,)</f>
        <v>Wst Rev Late Payment</v>
      </c>
      <c r="AG4433">
        <f>IFERROR(VLOOKUP(VALUE(I4433),'PC Mapping'!A:F,6,),"")</f>
        <v>10514</v>
      </c>
      <c r="AH4433" s="13" t="str">
        <f>VLOOKUP(AG4433,'PC Mapping'!L:M,2,)</f>
        <v>Bolivar Sewer</v>
      </c>
    </row>
    <row r="4434" spans="1:34" x14ac:dyDescent="0.2">
      <c r="A4434" t="s">
        <v>19585</v>
      </c>
      <c r="B4434" t="s">
        <v>19497</v>
      </c>
      <c r="C4434" t="s">
        <v>4519</v>
      </c>
      <c r="D4434" t="s">
        <v>4520</v>
      </c>
      <c r="E4434" s="3">
        <v>45818</v>
      </c>
      <c r="F4434" t="s">
        <v>44</v>
      </c>
      <c r="G4434" t="s">
        <v>3742</v>
      </c>
      <c r="H4434" t="s">
        <v>3722</v>
      </c>
      <c r="I4434" t="s">
        <v>4538</v>
      </c>
      <c r="J4434" t="s">
        <v>4522</v>
      </c>
      <c r="K4434" s="2">
        <v>-5</v>
      </c>
      <c r="L4434" t="s">
        <v>44</v>
      </c>
      <c r="M4434" s="2">
        <v>-5</v>
      </c>
      <c r="N4434" t="s">
        <v>4523</v>
      </c>
      <c r="O4434" t="s">
        <v>4524</v>
      </c>
      <c r="P4434" t="s">
        <v>8602</v>
      </c>
      <c r="Q4434" t="s">
        <v>19587</v>
      </c>
      <c r="R4434" t="s">
        <v>44</v>
      </c>
      <c r="S4434" t="s">
        <v>4527</v>
      </c>
      <c r="T4434" s="3">
        <v>45818</v>
      </c>
      <c r="U4434" s="3">
        <v>45819</v>
      </c>
      <c r="V4434" s="2">
        <v>0</v>
      </c>
      <c r="W4434" t="s">
        <v>44</v>
      </c>
      <c r="X4434" t="s">
        <v>44</v>
      </c>
      <c r="Y4434" t="s">
        <v>8606</v>
      </c>
      <c r="Z4434" t="s">
        <v>1135</v>
      </c>
      <c r="AA4434" t="s">
        <v>4529</v>
      </c>
      <c r="AB4434" t="s">
        <v>4530</v>
      </c>
      <c r="AC4434" t="s">
        <v>89</v>
      </c>
      <c r="AD4434" t="str">
        <f t="shared" si="69"/>
        <v>10-60</v>
      </c>
      <c r="AE4434" t="str">
        <f>VLOOKUP(AD4434,'Main_Sub Desc'!C:D,2,)</f>
        <v>LPC from invoicing</v>
      </c>
      <c r="AF4434" t="str">
        <f>VLOOKUP(VALUE(H4434),'Main_Sub Desc'!F:G,2,)</f>
        <v>Wtr Rev Late Payment</v>
      </c>
      <c r="AG4434">
        <f>IFERROR(VLOOKUP(VALUE(I4434),'PC Mapping'!A:F,6,),"")</f>
        <v>10469</v>
      </c>
      <c r="AH4434" s="13" t="str">
        <f>VLOOKUP(AG4434,'PC Mapping'!L:M,2,)</f>
        <v>Bolivar Water</v>
      </c>
    </row>
    <row r="4435" spans="1:34" x14ac:dyDescent="0.2">
      <c r="A4435" t="s">
        <v>19588</v>
      </c>
      <c r="B4435" t="s">
        <v>19589</v>
      </c>
      <c r="C4435" t="s">
        <v>4519</v>
      </c>
      <c r="D4435" t="s">
        <v>4520</v>
      </c>
      <c r="E4435" s="3">
        <v>45819</v>
      </c>
      <c r="F4435" t="s">
        <v>44</v>
      </c>
      <c r="G4435" t="s">
        <v>3742</v>
      </c>
      <c r="H4435" t="s">
        <v>3722</v>
      </c>
      <c r="I4435" t="s">
        <v>4538</v>
      </c>
      <c r="J4435" t="s">
        <v>4522</v>
      </c>
      <c r="K4435" s="2">
        <v>-5</v>
      </c>
      <c r="L4435" t="s">
        <v>44</v>
      </c>
      <c r="M4435" s="2">
        <v>-5</v>
      </c>
      <c r="N4435" t="s">
        <v>4523</v>
      </c>
      <c r="O4435" t="s">
        <v>4524</v>
      </c>
      <c r="P4435" t="s">
        <v>7881</v>
      </c>
      <c r="Q4435" t="s">
        <v>19590</v>
      </c>
      <c r="R4435" t="s">
        <v>44</v>
      </c>
      <c r="S4435" t="s">
        <v>4527</v>
      </c>
      <c r="T4435" s="3">
        <v>45819</v>
      </c>
      <c r="U4435" s="3">
        <v>45820</v>
      </c>
      <c r="V4435" s="2">
        <v>0</v>
      </c>
      <c r="W4435" t="s">
        <v>44</v>
      </c>
      <c r="X4435" t="s">
        <v>44</v>
      </c>
      <c r="Y4435" t="s">
        <v>19591</v>
      </c>
      <c r="Z4435" t="s">
        <v>210</v>
      </c>
      <c r="AA4435" t="s">
        <v>4529</v>
      </c>
      <c r="AB4435" t="s">
        <v>4530</v>
      </c>
      <c r="AC4435" t="s">
        <v>89</v>
      </c>
      <c r="AD4435" t="str">
        <f t="shared" si="69"/>
        <v>10-60</v>
      </c>
      <c r="AE4435" t="str">
        <f>VLOOKUP(AD4435,'Main_Sub Desc'!C:D,2,)</f>
        <v>LPC from invoicing</v>
      </c>
      <c r="AF4435" t="str">
        <f>VLOOKUP(VALUE(H4435),'Main_Sub Desc'!F:G,2,)</f>
        <v>Wtr Rev Late Payment</v>
      </c>
      <c r="AG4435">
        <f>IFERROR(VLOOKUP(VALUE(I4435),'PC Mapping'!A:F,6,),"")</f>
        <v>10469</v>
      </c>
      <c r="AH4435" s="13" t="str">
        <f>VLOOKUP(AG4435,'PC Mapping'!L:M,2,)</f>
        <v>Bolivar Water</v>
      </c>
    </row>
    <row r="4436" spans="1:34" x14ac:dyDescent="0.2">
      <c r="A4436" t="s">
        <v>19588</v>
      </c>
      <c r="B4436" t="s">
        <v>19589</v>
      </c>
      <c r="C4436" t="s">
        <v>4519</v>
      </c>
      <c r="D4436" t="s">
        <v>4520</v>
      </c>
      <c r="E4436" s="3">
        <v>45819</v>
      </c>
      <c r="F4436" t="s">
        <v>44</v>
      </c>
      <c r="G4436" t="s">
        <v>3742</v>
      </c>
      <c r="H4436" t="s">
        <v>3716</v>
      </c>
      <c r="I4436" t="s">
        <v>4534</v>
      </c>
      <c r="J4436" t="s">
        <v>4522</v>
      </c>
      <c r="K4436" s="2">
        <v>-5</v>
      </c>
      <c r="L4436" t="s">
        <v>44</v>
      </c>
      <c r="M4436" s="2">
        <v>-5</v>
      </c>
      <c r="N4436" t="s">
        <v>4523</v>
      </c>
      <c r="O4436" t="s">
        <v>4524</v>
      </c>
      <c r="P4436" t="s">
        <v>7881</v>
      </c>
      <c r="Q4436" t="s">
        <v>19592</v>
      </c>
      <c r="R4436" t="s">
        <v>44</v>
      </c>
      <c r="S4436" t="s">
        <v>4527</v>
      </c>
      <c r="T4436" s="3">
        <v>45819</v>
      </c>
      <c r="U4436" s="3">
        <v>45820</v>
      </c>
      <c r="V4436" s="2">
        <v>0</v>
      </c>
      <c r="W4436" t="s">
        <v>44</v>
      </c>
      <c r="X4436" t="s">
        <v>44</v>
      </c>
      <c r="Y4436" t="s">
        <v>19593</v>
      </c>
      <c r="Z4436" t="s">
        <v>210</v>
      </c>
      <c r="AA4436" t="s">
        <v>4529</v>
      </c>
      <c r="AB4436" t="s">
        <v>4530</v>
      </c>
      <c r="AC4436" t="s">
        <v>89</v>
      </c>
      <c r="AD4436" t="str">
        <f t="shared" si="69"/>
        <v>10-60</v>
      </c>
      <c r="AE4436" t="str">
        <f>VLOOKUP(AD4436,'Main_Sub Desc'!C:D,2,)</f>
        <v>LPC from invoicing</v>
      </c>
      <c r="AF4436" t="str">
        <f>VLOOKUP(VALUE(H4436),'Main_Sub Desc'!F:G,2,)</f>
        <v>Wst Rev Late Payment</v>
      </c>
      <c r="AG4436">
        <f>IFERROR(VLOOKUP(VALUE(I4436),'PC Mapping'!A:F,6,),"")</f>
        <v>10514</v>
      </c>
      <c r="AH4436" s="13" t="str">
        <f>VLOOKUP(AG4436,'PC Mapping'!L:M,2,)</f>
        <v>Bolivar Sewer</v>
      </c>
    </row>
    <row r="4437" spans="1:34" x14ac:dyDescent="0.2">
      <c r="A4437" t="s">
        <v>19594</v>
      </c>
      <c r="B4437" t="s">
        <v>19589</v>
      </c>
      <c r="C4437" t="s">
        <v>4519</v>
      </c>
      <c r="D4437" t="s">
        <v>4520</v>
      </c>
      <c r="E4437" s="3">
        <v>45819</v>
      </c>
      <c r="F4437" t="s">
        <v>44</v>
      </c>
      <c r="G4437" t="s">
        <v>3742</v>
      </c>
      <c r="H4437" t="s">
        <v>3722</v>
      </c>
      <c r="I4437" t="s">
        <v>4538</v>
      </c>
      <c r="J4437" t="s">
        <v>4522</v>
      </c>
      <c r="K4437" s="2">
        <v>-5</v>
      </c>
      <c r="L4437" t="s">
        <v>44</v>
      </c>
      <c r="M4437" s="2">
        <v>-5</v>
      </c>
      <c r="N4437" t="s">
        <v>4523</v>
      </c>
      <c r="O4437" t="s">
        <v>4524</v>
      </c>
      <c r="P4437" t="s">
        <v>6240</v>
      </c>
      <c r="Q4437" t="s">
        <v>19595</v>
      </c>
      <c r="R4437" t="s">
        <v>44</v>
      </c>
      <c r="S4437" t="s">
        <v>4527</v>
      </c>
      <c r="T4437" s="3">
        <v>45819</v>
      </c>
      <c r="U4437" s="3">
        <v>45820</v>
      </c>
      <c r="V4437" s="2">
        <v>0</v>
      </c>
      <c r="W4437" t="s">
        <v>44</v>
      </c>
      <c r="X4437" t="s">
        <v>44</v>
      </c>
      <c r="Y4437" t="s">
        <v>19596</v>
      </c>
      <c r="Z4437" t="s">
        <v>19597</v>
      </c>
      <c r="AA4437" t="s">
        <v>4529</v>
      </c>
      <c r="AB4437" t="s">
        <v>4530</v>
      </c>
      <c r="AC4437" t="s">
        <v>89</v>
      </c>
      <c r="AD4437" t="str">
        <f t="shared" si="69"/>
        <v>10-60</v>
      </c>
      <c r="AE4437" t="str">
        <f>VLOOKUP(AD4437,'Main_Sub Desc'!C:D,2,)</f>
        <v>LPC from invoicing</v>
      </c>
      <c r="AF4437" t="str">
        <f>VLOOKUP(VALUE(H4437),'Main_Sub Desc'!F:G,2,)</f>
        <v>Wtr Rev Late Payment</v>
      </c>
      <c r="AG4437">
        <f>IFERROR(VLOOKUP(VALUE(I4437),'PC Mapping'!A:F,6,),"")</f>
        <v>10469</v>
      </c>
      <c r="AH4437" s="13" t="str">
        <f>VLOOKUP(AG4437,'PC Mapping'!L:M,2,)</f>
        <v>Bolivar Water</v>
      </c>
    </row>
    <row r="4438" spans="1:34" x14ac:dyDescent="0.2">
      <c r="A4438" t="s">
        <v>19594</v>
      </c>
      <c r="B4438" t="s">
        <v>19589</v>
      </c>
      <c r="C4438" t="s">
        <v>4519</v>
      </c>
      <c r="D4438" t="s">
        <v>4520</v>
      </c>
      <c r="E4438" s="3">
        <v>45819</v>
      </c>
      <c r="F4438" t="s">
        <v>44</v>
      </c>
      <c r="G4438" t="s">
        <v>3742</v>
      </c>
      <c r="H4438" t="s">
        <v>3716</v>
      </c>
      <c r="I4438" t="s">
        <v>4534</v>
      </c>
      <c r="J4438" t="s">
        <v>4522</v>
      </c>
      <c r="K4438" s="2">
        <v>-5</v>
      </c>
      <c r="L4438" t="s">
        <v>44</v>
      </c>
      <c r="M4438" s="2">
        <v>-5</v>
      </c>
      <c r="N4438" t="s">
        <v>4523</v>
      </c>
      <c r="O4438" t="s">
        <v>4524</v>
      </c>
      <c r="P4438" t="s">
        <v>6240</v>
      </c>
      <c r="Q4438" t="s">
        <v>19598</v>
      </c>
      <c r="R4438" t="s">
        <v>44</v>
      </c>
      <c r="S4438" t="s">
        <v>4527</v>
      </c>
      <c r="T4438" s="3">
        <v>45819</v>
      </c>
      <c r="U4438" s="3">
        <v>45820</v>
      </c>
      <c r="V4438" s="2">
        <v>0</v>
      </c>
      <c r="W4438" t="s">
        <v>44</v>
      </c>
      <c r="X4438" t="s">
        <v>44</v>
      </c>
      <c r="Y4438" t="s">
        <v>19599</v>
      </c>
      <c r="Z4438" t="s">
        <v>19597</v>
      </c>
      <c r="AA4438" t="s">
        <v>4529</v>
      </c>
      <c r="AB4438" t="s">
        <v>4530</v>
      </c>
      <c r="AC4438" t="s">
        <v>89</v>
      </c>
      <c r="AD4438" t="str">
        <f t="shared" si="69"/>
        <v>10-60</v>
      </c>
      <c r="AE4438" t="str">
        <f>VLOOKUP(AD4438,'Main_Sub Desc'!C:D,2,)</f>
        <v>LPC from invoicing</v>
      </c>
      <c r="AF4438" t="str">
        <f>VLOOKUP(VALUE(H4438),'Main_Sub Desc'!F:G,2,)</f>
        <v>Wst Rev Late Payment</v>
      </c>
      <c r="AG4438">
        <f>IFERROR(VLOOKUP(VALUE(I4438),'PC Mapping'!A:F,6,),"")</f>
        <v>10514</v>
      </c>
      <c r="AH4438" s="13" t="str">
        <f>VLOOKUP(AG4438,'PC Mapping'!L:M,2,)</f>
        <v>Bolivar Sewer</v>
      </c>
    </row>
    <row r="4439" spans="1:34" x14ac:dyDescent="0.2">
      <c r="A4439" t="s">
        <v>19600</v>
      </c>
      <c r="B4439" t="s">
        <v>19589</v>
      </c>
      <c r="C4439" t="s">
        <v>4519</v>
      </c>
      <c r="D4439" t="s">
        <v>4520</v>
      </c>
      <c r="E4439" s="3">
        <v>45819</v>
      </c>
      <c r="F4439" t="s">
        <v>44</v>
      </c>
      <c r="G4439" t="s">
        <v>3742</v>
      </c>
      <c r="H4439" t="s">
        <v>3716</v>
      </c>
      <c r="I4439" t="s">
        <v>4534</v>
      </c>
      <c r="J4439" t="s">
        <v>4522</v>
      </c>
      <c r="K4439" s="2">
        <v>-5</v>
      </c>
      <c r="L4439" t="s">
        <v>44</v>
      </c>
      <c r="M4439" s="2">
        <v>-5</v>
      </c>
      <c r="N4439" t="s">
        <v>4523</v>
      </c>
      <c r="O4439" t="s">
        <v>4524</v>
      </c>
      <c r="P4439" t="s">
        <v>12862</v>
      </c>
      <c r="Q4439" t="s">
        <v>19601</v>
      </c>
      <c r="R4439" t="s">
        <v>44</v>
      </c>
      <c r="S4439" t="s">
        <v>4527</v>
      </c>
      <c r="T4439" s="3">
        <v>45819</v>
      </c>
      <c r="U4439" s="3">
        <v>45820</v>
      </c>
      <c r="V4439" s="2">
        <v>0</v>
      </c>
      <c r="W4439" t="s">
        <v>44</v>
      </c>
      <c r="X4439" t="s">
        <v>44</v>
      </c>
      <c r="Y4439" t="s">
        <v>19602</v>
      </c>
      <c r="Z4439" t="s">
        <v>222</v>
      </c>
      <c r="AA4439" t="s">
        <v>4529</v>
      </c>
      <c r="AB4439" t="s">
        <v>4530</v>
      </c>
      <c r="AC4439" t="s">
        <v>89</v>
      </c>
      <c r="AD4439" t="str">
        <f t="shared" si="69"/>
        <v>10-60</v>
      </c>
      <c r="AE4439" t="str">
        <f>VLOOKUP(AD4439,'Main_Sub Desc'!C:D,2,)</f>
        <v>LPC from invoicing</v>
      </c>
      <c r="AF4439" t="str">
        <f>VLOOKUP(VALUE(H4439),'Main_Sub Desc'!F:G,2,)</f>
        <v>Wst Rev Late Payment</v>
      </c>
      <c r="AG4439">
        <f>IFERROR(VLOOKUP(VALUE(I4439),'PC Mapping'!A:F,6,),"")</f>
        <v>10514</v>
      </c>
      <c r="AH4439" s="13" t="str">
        <f>VLOOKUP(AG4439,'PC Mapping'!L:M,2,)</f>
        <v>Bolivar Sewer</v>
      </c>
    </row>
    <row r="4440" spans="1:34" x14ac:dyDescent="0.2">
      <c r="A4440" t="s">
        <v>19600</v>
      </c>
      <c r="B4440" t="s">
        <v>19589</v>
      </c>
      <c r="C4440" t="s">
        <v>4519</v>
      </c>
      <c r="D4440" t="s">
        <v>4520</v>
      </c>
      <c r="E4440" s="3">
        <v>45819</v>
      </c>
      <c r="F4440" t="s">
        <v>44</v>
      </c>
      <c r="G4440" t="s">
        <v>3742</v>
      </c>
      <c r="H4440" t="s">
        <v>3722</v>
      </c>
      <c r="I4440" t="s">
        <v>4538</v>
      </c>
      <c r="J4440" t="s">
        <v>4522</v>
      </c>
      <c r="K4440" s="2">
        <v>-5</v>
      </c>
      <c r="L4440" t="s">
        <v>44</v>
      </c>
      <c r="M4440" s="2">
        <v>-5</v>
      </c>
      <c r="N4440" t="s">
        <v>4523</v>
      </c>
      <c r="O4440" t="s">
        <v>4524</v>
      </c>
      <c r="P4440" t="s">
        <v>12862</v>
      </c>
      <c r="Q4440" t="s">
        <v>19603</v>
      </c>
      <c r="R4440" t="s">
        <v>44</v>
      </c>
      <c r="S4440" t="s">
        <v>4527</v>
      </c>
      <c r="T4440" s="3">
        <v>45819</v>
      </c>
      <c r="U4440" s="3">
        <v>45820</v>
      </c>
      <c r="V4440" s="2">
        <v>0</v>
      </c>
      <c r="W4440" t="s">
        <v>44</v>
      </c>
      <c r="X4440" t="s">
        <v>44</v>
      </c>
      <c r="Y4440" t="s">
        <v>19604</v>
      </c>
      <c r="Z4440" t="s">
        <v>222</v>
      </c>
      <c r="AA4440" t="s">
        <v>4529</v>
      </c>
      <c r="AB4440" t="s">
        <v>4530</v>
      </c>
      <c r="AC4440" t="s">
        <v>89</v>
      </c>
      <c r="AD4440" t="str">
        <f t="shared" si="69"/>
        <v>10-60</v>
      </c>
      <c r="AE4440" t="str">
        <f>VLOOKUP(AD4440,'Main_Sub Desc'!C:D,2,)</f>
        <v>LPC from invoicing</v>
      </c>
      <c r="AF4440" t="str">
        <f>VLOOKUP(VALUE(H4440),'Main_Sub Desc'!F:G,2,)</f>
        <v>Wtr Rev Late Payment</v>
      </c>
      <c r="AG4440">
        <f>IFERROR(VLOOKUP(VALUE(I4440),'PC Mapping'!A:F,6,),"")</f>
        <v>10469</v>
      </c>
      <c r="AH4440" s="13" t="str">
        <f>VLOOKUP(AG4440,'PC Mapping'!L:M,2,)</f>
        <v>Bolivar Water</v>
      </c>
    </row>
    <row r="4441" spans="1:34" x14ac:dyDescent="0.2">
      <c r="A4441" t="s">
        <v>19605</v>
      </c>
      <c r="B4441" t="s">
        <v>19606</v>
      </c>
      <c r="C4441" t="s">
        <v>4519</v>
      </c>
      <c r="D4441" t="s">
        <v>4520</v>
      </c>
      <c r="E4441" s="3">
        <v>45820</v>
      </c>
      <c r="F4441" t="s">
        <v>44</v>
      </c>
      <c r="G4441" t="s">
        <v>3742</v>
      </c>
      <c r="H4441" t="s">
        <v>3722</v>
      </c>
      <c r="I4441" t="s">
        <v>3752</v>
      </c>
      <c r="J4441" t="s">
        <v>4522</v>
      </c>
      <c r="K4441" s="2">
        <v>-5</v>
      </c>
      <c r="L4441" t="s">
        <v>44</v>
      </c>
      <c r="M4441" s="2">
        <v>-5</v>
      </c>
      <c r="N4441" t="s">
        <v>4523</v>
      </c>
      <c r="O4441" t="s">
        <v>4524</v>
      </c>
      <c r="P4441" t="s">
        <v>19607</v>
      </c>
      <c r="Q4441" t="s">
        <v>19608</v>
      </c>
      <c r="R4441" t="s">
        <v>44</v>
      </c>
      <c r="S4441" t="s">
        <v>4527</v>
      </c>
      <c r="T4441" s="3">
        <v>45820</v>
      </c>
      <c r="U4441" s="3">
        <v>45821</v>
      </c>
      <c r="V4441" s="2">
        <v>0</v>
      </c>
      <c r="W4441" t="s">
        <v>44</v>
      </c>
      <c r="X4441" t="s">
        <v>44</v>
      </c>
      <c r="Y4441" t="s">
        <v>19609</v>
      </c>
      <c r="Z4441" t="s">
        <v>19610</v>
      </c>
      <c r="AA4441" t="s">
        <v>4529</v>
      </c>
      <c r="AB4441" t="s">
        <v>4530</v>
      </c>
      <c r="AC4441" t="s">
        <v>89</v>
      </c>
      <c r="AD4441" t="str">
        <f t="shared" si="69"/>
        <v>10-60</v>
      </c>
      <c r="AE4441" t="str">
        <f>VLOOKUP(AD4441,'Main_Sub Desc'!C:D,2,)</f>
        <v>LPC from invoicing</v>
      </c>
      <c r="AF4441" t="str">
        <f>VLOOKUP(VALUE(H4441),'Main_Sub Desc'!F:G,2,)</f>
        <v>Wtr Rev Late Payment</v>
      </c>
      <c r="AG4441">
        <f>IFERROR(VLOOKUP(VALUE(I4441),'PC Mapping'!A:F,6,),"")</f>
        <v>10719</v>
      </c>
      <c r="AH4441" s="13" t="str">
        <f>VLOOKUP(AG4441,'PC Mapping'!L:M,2,)</f>
        <v>All Other Water</v>
      </c>
    </row>
    <row r="4442" spans="1:34" x14ac:dyDescent="0.2">
      <c r="A4442" t="s">
        <v>19611</v>
      </c>
      <c r="B4442" t="s">
        <v>19606</v>
      </c>
      <c r="C4442" t="s">
        <v>4519</v>
      </c>
      <c r="D4442" t="s">
        <v>4520</v>
      </c>
      <c r="E4442" s="3">
        <v>45820</v>
      </c>
      <c r="F4442" t="s">
        <v>44</v>
      </c>
      <c r="G4442" t="s">
        <v>3742</v>
      </c>
      <c r="H4442" t="s">
        <v>3722</v>
      </c>
      <c r="I4442" t="s">
        <v>4538</v>
      </c>
      <c r="J4442" t="s">
        <v>4522</v>
      </c>
      <c r="K4442" s="2">
        <v>-5</v>
      </c>
      <c r="L4442" t="s">
        <v>44</v>
      </c>
      <c r="M4442" s="2">
        <v>-5</v>
      </c>
      <c r="N4442" t="s">
        <v>4523</v>
      </c>
      <c r="O4442" t="s">
        <v>4524</v>
      </c>
      <c r="P4442" t="s">
        <v>9547</v>
      </c>
      <c r="Q4442" t="s">
        <v>19612</v>
      </c>
      <c r="R4442" t="s">
        <v>44</v>
      </c>
      <c r="S4442" t="s">
        <v>4527</v>
      </c>
      <c r="T4442" s="3">
        <v>45820</v>
      </c>
      <c r="U4442" s="3">
        <v>45821</v>
      </c>
      <c r="V4442" s="2">
        <v>0</v>
      </c>
      <c r="W4442" t="s">
        <v>44</v>
      </c>
      <c r="X4442" t="s">
        <v>44</v>
      </c>
      <c r="Y4442" t="s">
        <v>19613</v>
      </c>
      <c r="Z4442" t="s">
        <v>356</v>
      </c>
      <c r="AA4442" t="s">
        <v>4529</v>
      </c>
      <c r="AB4442" t="s">
        <v>4530</v>
      </c>
      <c r="AC4442" t="s">
        <v>89</v>
      </c>
      <c r="AD4442" t="str">
        <f t="shared" si="69"/>
        <v>10-60</v>
      </c>
      <c r="AE4442" t="str">
        <f>VLOOKUP(AD4442,'Main_Sub Desc'!C:D,2,)</f>
        <v>LPC from invoicing</v>
      </c>
      <c r="AF4442" t="str">
        <f>VLOOKUP(VALUE(H4442),'Main_Sub Desc'!F:G,2,)</f>
        <v>Wtr Rev Late Payment</v>
      </c>
      <c r="AG4442">
        <f>IFERROR(VLOOKUP(VALUE(I4442),'PC Mapping'!A:F,6,),"")</f>
        <v>10469</v>
      </c>
      <c r="AH4442" s="13" t="str">
        <f>VLOOKUP(AG4442,'PC Mapping'!L:M,2,)</f>
        <v>Bolivar Water</v>
      </c>
    </row>
    <row r="4443" spans="1:34" x14ac:dyDescent="0.2">
      <c r="A4443" t="s">
        <v>19611</v>
      </c>
      <c r="B4443" t="s">
        <v>19606</v>
      </c>
      <c r="C4443" t="s">
        <v>4519</v>
      </c>
      <c r="D4443" t="s">
        <v>4520</v>
      </c>
      <c r="E4443" s="3">
        <v>45820</v>
      </c>
      <c r="F4443" t="s">
        <v>44</v>
      </c>
      <c r="G4443" t="s">
        <v>3742</v>
      </c>
      <c r="H4443" t="s">
        <v>3716</v>
      </c>
      <c r="I4443" t="s">
        <v>4534</v>
      </c>
      <c r="J4443" t="s">
        <v>4522</v>
      </c>
      <c r="K4443" s="2">
        <v>-5</v>
      </c>
      <c r="L4443" t="s">
        <v>44</v>
      </c>
      <c r="M4443" s="2">
        <v>-5</v>
      </c>
      <c r="N4443" t="s">
        <v>4523</v>
      </c>
      <c r="O4443" t="s">
        <v>4524</v>
      </c>
      <c r="P4443" t="s">
        <v>9547</v>
      </c>
      <c r="Q4443" t="s">
        <v>19614</v>
      </c>
      <c r="R4443" t="s">
        <v>44</v>
      </c>
      <c r="S4443" t="s">
        <v>4527</v>
      </c>
      <c r="T4443" s="3">
        <v>45820</v>
      </c>
      <c r="U4443" s="3">
        <v>45821</v>
      </c>
      <c r="V4443" s="2">
        <v>0</v>
      </c>
      <c r="W4443" t="s">
        <v>44</v>
      </c>
      <c r="X4443" t="s">
        <v>44</v>
      </c>
      <c r="Y4443" t="s">
        <v>19615</v>
      </c>
      <c r="Z4443" t="s">
        <v>356</v>
      </c>
      <c r="AA4443" t="s">
        <v>4529</v>
      </c>
      <c r="AB4443" t="s">
        <v>4530</v>
      </c>
      <c r="AC4443" t="s">
        <v>89</v>
      </c>
      <c r="AD4443" t="str">
        <f t="shared" si="69"/>
        <v>10-60</v>
      </c>
      <c r="AE4443" t="str">
        <f>VLOOKUP(AD4443,'Main_Sub Desc'!C:D,2,)</f>
        <v>LPC from invoicing</v>
      </c>
      <c r="AF4443" t="str">
        <f>VLOOKUP(VALUE(H4443),'Main_Sub Desc'!F:G,2,)</f>
        <v>Wst Rev Late Payment</v>
      </c>
      <c r="AG4443">
        <f>IFERROR(VLOOKUP(VALUE(I4443),'PC Mapping'!A:F,6,),"")</f>
        <v>10514</v>
      </c>
      <c r="AH4443" s="13" t="str">
        <f>VLOOKUP(AG4443,'PC Mapping'!L:M,2,)</f>
        <v>Bolivar Sewer</v>
      </c>
    </row>
    <row r="4444" spans="1:34" x14ac:dyDescent="0.2">
      <c r="A4444" t="s">
        <v>19616</v>
      </c>
      <c r="B4444" t="s">
        <v>19606</v>
      </c>
      <c r="C4444" t="s">
        <v>4519</v>
      </c>
      <c r="D4444" t="s">
        <v>4520</v>
      </c>
      <c r="E4444" s="3">
        <v>45820</v>
      </c>
      <c r="F4444" t="s">
        <v>44</v>
      </c>
      <c r="G4444" t="s">
        <v>3742</v>
      </c>
      <c r="H4444" t="s">
        <v>3722</v>
      </c>
      <c r="I4444" t="s">
        <v>3752</v>
      </c>
      <c r="J4444" t="s">
        <v>4522</v>
      </c>
      <c r="K4444" s="2">
        <v>-5</v>
      </c>
      <c r="L4444" t="s">
        <v>44</v>
      </c>
      <c r="M4444" s="2">
        <v>-5</v>
      </c>
      <c r="N4444" t="s">
        <v>4523</v>
      </c>
      <c r="O4444" t="s">
        <v>4524</v>
      </c>
      <c r="P4444" t="s">
        <v>7510</v>
      </c>
      <c r="Q4444" t="s">
        <v>19617</v>
      </c>
      <c r="R4444" t="s">
        <v>44</v>
      </c>
      <c r="S4444" t="s">
        <v>4527</v>
      </c>
      <c r="T4444" s="3">
        <v>45820</v>
      </c>
      <c r="U4444" s="3">
        <v>45821</v>
      </c>
      <c r="V4444" s="2">
        <v>0</v>
      </c>
      <c r="W4444" t="s">
        <v>44</v>
      </c>
      <c r="X4444" t="s">
        <v>44</v>
      </c>
      <c r="Y4444" t="s">
        <v>7512</v>
      </c>
      <c r="Z4444" t="s">
        <v>7513</v>
      </c>
      <c r="AA4444" t="s">
        <v>4529</v>
      </c>
      <c r="AB4444" t="s">
        <v>4530</v>
      </c>
      <c r="AC4444" t="s">
        <v>89</v>
      </c>
      <c r="AD4444" t="str">
        <f t="shared" si="69"/>
        <v>10-60</v>
      </c>
      <c r="AE4444" t="str">
        <f>VLOOKUP(AD4444,'Main_Sub Desc'!C:D,2,)</f>
        <v>LPC from invoicing</v>
      </c>
      <c r="AF4444" t="str">
        <f>VLOOKUP(VALUE(H4444),'Main_Sub Desc'!F:G,2,)</f>
        <v>Wtr Rev Late Payment</v>
      </c>
      <c r="AG4444">
        <f>IFERROR(VLOOKUP(VALUE(I4444),'PC Mapping'!A:F,6,),"")</f>
        <v>10719</v>
      </c>
      <c r="AH4444" s="13" t="str">
        <f>VLOOKUP(AG4444,'PC Mapping'!L:M,2,)</f>
        <v>All Other Water</v>
      </c>
    </row>
    <row r="4445" spans="1:34" x14ac:dyDescent="0.2">
      <c r="A4445" t="s">
        <v>19618</v>
      </c>
      <c r="B4445" t="s">
        <v>19619</v>
      </c>
      <c r="C4445" t="s">
        <v>4519</v>
      </c>
      <c r="D4445" t="s">
        <v>4520</v>
      </c>
      <c r="E4445" s="3">
        <v>45827</v>
      </c>
      <c r="F4445" t="s">
        <v>44</v>
      </c>
      <c r="G4445" t="s">
        <v>3742</v>
      </c>
      <c r="H4445" t="s">
        <v>3716</v>
      </c>
      <c r="I4445" t="s">
        <v>4534</v>
      </c>
      <c r="J4445" t="s">
        <v>4522</v>
      </c>
      <c r="K4445" s="2">
        <v>-5</v>
      </c>
      <c r="L4445" t="s">
        <v>44</v>
      </c>
      <c r="M4445" s="2">
        <v>-5</v>
      </c>
      <c r="N4445" t="s">
        <v>4523</v>
      </c>
      <c r="O4445" t="s">
        <v>4524</v>
      </c>
      <c r="P4445" t="s">
        <v>7585</v>
      </c>
      <c r="Q4445" t="s">
        <v>19620</v>
      </c>
      <c r="R4445" t="s">
        <v>44</v>
      </c>
      <c r="S4445" t="s">
        <v>4527</v>
      </c>
      <c r="T4445" s="3">
        <v>45827</v>
      </c>
      <c r="U4445" s="3">
        <v>45828</v>
      </c>
      <c r="V4445" s="2">
        <v>0</v>
      </c>
      <c r="W4445" t="s">
        <v>44</v>
      </c>
      <c r="X4445" t="s">
        <v>44</v>
      </c>
      <c r="Y4445" t="s">
        <v>19621</v>
      </c>
      <c r="Z4445" t="s">
        <v>824</v>
      </c>
      <c r="AA4445" t="s">
        <v>4529</v>
      </c>
      <c r="AB4445" t="s">
        <v>4530</v>
      </c>
      <c r="AC4445" t="s">
        <v>89</v>
      </c>
      <c r="AD4445" t="str">
        <f t="shared" si="69"/>
        <v>10-60</v>
      </c>
      <c r="AE4445" t="str">
        <f>VLOOKUP(AD4445,'Main_Sub Desc'!C:D,2,)</f>
        <v>LPC from invoicing</v>
      </c>
      <c r="AF4445" t="str">
        <f>VLOOKUP(VALUE(H4445),'Main_Sub Desc'!F:G,2,)</f>
        <v>Wst Rev Late Payment</v>
      </c>
      <c r="AG4445">
        <f>IFERROR(VLOOKUP(VALUE(I4445),'PC Mapping'!A:F,6,),"")</f>
        <v>10514</v>
      </c>
      <c r="AH4445" s="13" t="str">
        <f>VLOOKUP(AG4445,'PC Mapping'!L:M,2,)</f>
        <v>Bolivar Sewer</v>
      </c>
    </row>
    <row r="4446" spans="1:34" x14ac:dyDescent="0.2">
      <c r="A4446" t="s">
        <v>19618</v>
      </c>
      <c r="B4446" t="s">
        <v>19619</v>
      </c>
      <c r="C4446" t="s">
        <v>4519</v>
      </c>
      <c r="D4446" t="s">
        <v>4520</v>
      </c>
      <c r="E4446" s="3">
        <v>45827</v>
      </c>
      <c r="F4446" t="s">
        <v>44</v>
      </c>
      <c r="G4446" t="s">
        <v>3742</v>
      </c>
      <c r="H4446" t="s">
        <v>3722</v>
      </c>
      <c r="I4446" t="s">
        <v>4538</v>
      </c>
      <c r="J4446" t="s">
        <v>4522</v>
      </c>
      <c r="K4446" s="2">
        <v>-5</v>
      </c>
      <c r="L4446" t="s">
        <v>44</v>
      </c>
      <c r="M4446" s="2">
        <v>-5</v>
      </c>
      <c r="N4446" t="s">
        <v>4523</v>
      </c>
      <c r="O4446" t="s">
        <v>4524</v>
      </c>
      <c r="P4446" t="s">
        <v>7585</v>
      </c>
      <c r="Q4446" t="s">
        <v>19622</v>
      </c>
      <c r="R4446" t="s">
        <v>44</v>
      </c>
      <c r="S4446" t="s">
        <v>4527</v>
      </c>
      <c r="T4446" s="3">
        <v>45827</v>
      </c>
      <c r="U4446" s="3">
        <v>45828</v>
      </c>
      <c r="V4446" s="2">
        <v>0</v>
      </c>
      <c r="W4446" t="s">
        <v>44</v>
      </c>
      <c r="X4446" t="s">
        <v>44</v>
      </c>
      <c r="Y4446" t="s">
        <v>19623</v>
      </c>
      <c r="Z4446" t="s">
        <v>824</v>
      </c>
      <c r="AA4446" t="s">
        <v>4529</v>
      </c>
      <c r="AB4446" t="s">
        <v>4530</v>
      </c>
      <c r="AC4446" t="s">
        <v>89</v>
      </c>
      <c r="AD4446" t="str">
        <f t="shared" si="69"/>
        <v>10-60</v>
      </c>
      <c r="AE4446" t="str">
        <f>VLOOKUP(AD4446,'Main_Sub Desc'!C:D,2,)</f>
        <v>LPC from invoicing</v>
      </c>
      <c r="AF4446" t="str">
        <f>VLOOKUP(VALUE(H4446),'Main_Sub Desc'!F:G,2,)</f>
        <v>Wtr Rev Late Payment</v>
      </c>
      <c r="AG4446">
        <f>IFERROR(VLOOKUP(VALUE(I4446),'PC Mapping'!A:F,6,),"")</f>
        <v>10469</v>
      </c>
      <c r="AH4446" s="13" t="str">
        <f>VLOOKUP(AG4446,'PC Mapping'!L:M,2,)</f>
        <v>Bolivar Water</v>
      </c>
    </row>
    <row r="4447" spans="1:34" x14ac:dyDescent="0.2">
      <c r="A4447" t="s">
        <v>19624</v>
      </c>
      <c r="B4447" t="s">
        <v>19619</v>
      </c>
      <c r="C4447" t="s">
        <v>4519</v>
      </c>
      <c r="D4447" t="s">
        <v>4520</v>
      </c>
      <c r="E4447" s="3">
        <v>45827</v>
      </c>
      <c r="F4447" t="s">
        <v>44</v>
      </c>
      <c r="G4447" t="s">
        <v>3742</v>
      </c>
      <c r="H4447" t="s">
        <v>3722</v>
      </c>
      <c r="I4447" t="s">
        <v>3752</v>
      </c>
      <c r="J4447" t="s">
        <v>4522</v>
      </c>
      <c r="K4447" s="2">
        <v>-5.05</v>
      </c>
      <c r="L4447" t="s">
        <v>44</v>
      </c>
      <c r="M4447" s="2">
        <v>-5.05</v>
      </c>
      <c r="N4447" t="s">
        <v>4523</v>
      </c>
      <c r="O4447" t="s">
        <v>4524</v>
      </c>
      <c r="P4447" t="s">
        <v>10176</v>
      </c>
      <c r="Q4447" t="s">
        <v>19625</v>
      </c>
      <c r="R4447" t="s">
        <v>44</v>
      </c>
      <c r="S4447" t="s">
        <v>4527</v>
      </c>
      <c r="T4447" s="3">
        <v>45827</v>
      </c>
      <c r="U4447" s="3">
        <v>45828</v>
      </c>
      <c r="V4447" s="2">
        <v>0</v>
      </c>
      <c r="W4447" t="s">
        <v>44</v>
      </c>
      <c r="X4447" t="s">
        <v>44</v>
      </c>
      <c r="Y4447" t="s">
        <v>19626</v>
      </c>
      <c r="Z4447" t="s">
        <v>2140</v>
      </c>
      <c r="AA4447" t="s">
        <v>4529</v>
      </c>
      <c r="AB4447" t="s">
        <v>4530</v>
      </c>
      <c r="AC4447" t="s">
        <v>89</v>
      </c>
      <c r="AD4447" t="str">
        <f t="shared" si="69"/>
        <v>10-60</v>
      </c>
      <c r="AE4447" t="str">
        <f>VLOOKUP(AD4447,'Main_Sub Desc'!C:D,2,)</f>
        <v>LPC from invoicing</v>
      </c>
      <c r="AF4447" t="str">
        <f>VLOOKUP(VALUE(H4447),'Main_Sub Desc'!F:G,2,)</f>
        <v>Wtr Rev Late Payment</v>
      </c>
      <c r="AG4447">
        <f>IFERROR(VLOOKUP(VALUE(I4447),'PC Mapping'!A:F,6,),"")</f>
        <v>10719</v>
      </c>
      <c r="AH4447" s="13" t="str">
        <f>VLOOKUP(AG4447,'PC Mapping'!L:M,2,)</f>
        <v>All Other Water</v>
      </c>
    </row>
    <row r="4448" spans="1:34" x14ac:dyDescent="0.2">
      <c r="A4448" t="s">
        <v>19627</v>
      </c>
      <c r="B4448" t="s">
        <v>19619</v>
      </c>
      <c r="C4448" t="s">
        <v>4519</v>
      </c>
      <c r="D4448" t="s">
        <v>4520</v>
      </c>
      <c r="E4448" s="3">
        <v>45827</v>
      </c>
      <c r="F4448" t="s">
        <v>44</v>
      </c>
      <c r="G4448" t="s">
        <v>3742</v>
      </c>
      <c r="H4448" t="s">
        <v>3722</v>
      </c>
      <c r="I4448" t="s">
        <v>3752</v>
      </c>
      <c r="J4448" t="s">
        <v>4522</v>
      </c>
      <c r="K4448" s="2">
        <v>-13.55</v>
      </c>
      <c r="L4448" t="s">
        <v>44</v>
      </c>
      <c r="M4448" s="2">
        <v>-13.55</v>
      </c>
      <c r="N4448" t="s">
        <v>4523</v>
      </c>
      <c r="O4448" t="s">
        <v>4524</v>
      </c>
      <c r="P4448" t="s">
        <v>5918</v>
      </c>
      <c r="Q4448" t="s">
        <v>19628</v>
      </c>
      <c r="R4448" t="s">
        <v>44</v>
      </c>
      <c r="S4448" t="s">
        <v>4527</v>
      </c>
      <c r="T4448" s="3">
        <v>45827</v>
      </c>
      <c r="U4448" s="3">
        <v>45828</v>
      </c>
      <c r="V4448" s="2">
        <v>0</v>
      </c>
      <c r="W4448" t="s">
        <v>44</v>
      </c>
      <c r="X4448" t="s">
        <v>44</v>
      </c>
      <c r="Y4448" t="s">
        <v>19629</v>
      </c>
      <c r="Z4448" t="s">
        <v>2467</v>
      </c>
      <c r="AA4448" t="s">
        <v>4529</v>
      </c>
      <c r="AB4448" t="s">
        <v>4530</v>
      </c>
      <c r="AC4448" t="s">
        <v>89</v>
      </c>
      <c r="AD4448" t="str">
        <f t="shared" si="69"/>
        <v>10-60</v>
      </c>
      <c r="AE4448" t="str">
        <f>VLOOKUP(AD4448,'Main_Sub Desc'!C:D,2,)</f>
        <v>LPC from invoicing</v>
      </c>
      <c r="AF4448" t="str">
        <f>VLOOKUP(VALUE(H4448),'Main_Sub Desc'!F:G,2,)</f>
        <v>Wtr Rev Late Payment</v>
      </c>
      <c r="AG4448">
        <f>IFERROR(VLOOKUP(VALUE(I4448),'PC Mapping'!A:F,6,),"")</f>
        <v>10719</v>
      </c>
      <c r="AH4448" s="13" t="str">
        <f>VLOOKUP(AG4448,'PC Mapping'!L:M,2,)</f>
        <v>All Other Water</v>
      </c>
    </row>
    <row r="4449" spans="1:34" x14ac:dyDescent="0.2">
      <c r="A4449" t="s">
        <v>19630</v>
      </c>
      <c r="B4449" t="s">
        <v>19619</v>
      </c>
      <c r="C4449" t="s">
        <v>4519</v>
      </c>
      <c r="D4449" t="s">
        <v>4520</v>
      </c>
      <c r="E4449" s="3">
        <v>45827</v>
      </c>
      <c r="F4449" t="s">
        <v>44</v>
      </c>
      <c r="G4449" t="s">
        <v>3742</v>
      </c>
      <c r="H4449" t="s">
        <v>3722</v>
      </c>
      <c r="I4449" t="s">
        <v>4538</v>
      </c>
      <c r="J4449" t="s">
        <v>4522</v>
      </c>
      <c r="K4449" s="2">
        <v>-5</v>
      </c>
      <c r="L4449" t="s">
        <v>44</v>
      </c>
      <c r="M4449" s="2">
        <v>-5</v>
      </c>
      <c r="N4449" t="s">
        <v>4523</v>
      </c>
      <c r="O4449" t="s">
        <v>4524</v>
      </c>
      <c r="P4449" t="s">
        <v>8774</v>
      </c>
      <c r="Q4449" t="s">
        <v>19631</v>
      </c>
      <c r="R4449" t="s">
        <v>44</v>
      </c>
      <c r="S4449" t="s">
        <v>4527</v>
      </c>
      <c r="T4449" s="3">
        <v>45827</v>
      </c>
      <c r="U4449" s="3">
        <v>45828</v>
      </c>
      <c r="V4449" s="2">
        <v>0</v>
      </c>
      <c r="W4449" t="s">
        <v>44</v>
      </c>
      <c r="X4449" t="s">
        <v>44</v>
      </c>
      <c r="Y4449" t="s">
        <v>19632</v>
      </c>
      <c r="Z4449" t="s">
        <v>19633</v>
      </c>
      <c r="AA4449" t="s">
        <v>4529</v>
      </c>
      <c r="AB4449" t="s">
        <v>4530</v>
      </c>
      <c r="AC4449" t="s">
        <v>89</v>
      </c>
      <c r="AD4449" t="str">
        <f t="shared" si="69"/>
        <v>10-60</v>
      </c>
      <c r="AE4449" t="str">
        <f>VLOOKUP(AD4449,'Main_Sub Desc'!C:D,2,)</f>
        <v>LPC from invoicing</v>
      </c>
      <c r="AF4449" t="str">
        <f>VLOOKUP(VALUE(H4449),'Main_Sub Desc'!F:G,2,)</f>
        <v>Wtr Rev Late Payment</v>
      </c>
      <c r="AG4449">
        <f>IFERROR(VLOOKUP(VALUE(I4449),'PC Mapping'!A:F,6,),"")</f>
        <v>10469</v>
      </c>
      <c r="AH4449" s="13" t="str">
        <f>VLOOKUP(AG4449,'PC Mapping'!L:M,2,)</f>
        <v>Bolivar Water</v>
      </c>
    </row>
    <row r="4450" spans="1:34" x14ac:dyDescent="0.2">
      <c r="A4450" t="s">
        <v>19630</v>
      </c>
      <c r="B4450" t="s">
        <v>19619</v>
      </c>
      <c r="C4450" t="s">
        <v>4519</v>
      </c>
      <c r="D4450" t="s">
        <v>4520</v>
      </c>
      <c r="E4450" s="3">
        <v>45827</v>
      </c>
      <c r="F4450" t="s">
        <v>44</v>
      </c>
      <c r="G4450" t="s">
        <v>3742</v>
      </c>
      <c r="H4450" t="s">
        <v>3716</v>
      </c>
      <c r="I4450" t="s">
        <v>4534</v>
      </c>
      <c r="J4450" t="s">
        <v>4522</v>
      </c>
      <c r="K4450" s="2">
        <v>-5</v>
      </c>
      <c r="L4450" t="s">
        <v>44</v>
      </c>
      <c r="M4450" s="2">
        <v>-5</v>
      </c>
      <c r="N4450" t="s">
        <v>4523</v>
      </c>
      <c r="O4450" t="s">
        <v>4524</v>
      </c>
      <c r="P4450" t="s">
        <v>8774</v>
      </c>
      <c r="Q4450" t="s">
        <v>19634</v>
      </c>
      <c r="R4450" t="s">
        <v>44</v>
      </c>
      <c r="S4450" t="s">
        <v>4527</v>
      </c>
      <c r="T4450" s="3">
        <v>45827</v>
      </c>
      <c r="U4450" s="3">
        <v>45828</v>
      </c>
      <c r="V4450" s="2">
        <v>0</v>
      </c>
      <c r="W4450" t="s">
        <v>44</v>
      </c>
      <c r="X4450" t="s">
        <v>44</v>
      </c>
      <c r="Y4450" t="s">
        <v>19635</v>
      </c>
      <c r="Z4450" t="s">
        <v>19633</v>
      </c>
      <c r="AA4450" t="s">
        <v>4529</v>
      </c>
      <c r="AB4450" t="s">
        <v>4530</v>
      </c>
      <c r="AC4450" t="s">
        <v>89</v>
      </c>
      <c r="AD4450" t="str">
        <f t="shared" si="69"/>
        <v>10-60</v>
      </c>
      <c r="AE4450" t="str">
        <f>VLOOKUP(AD4450,'Main_Sub Desc'!C:D,2,)</f>
        <v>LPC from invoicing</v>
      </c>
      <c r="AF4450" t="str">
        <f>VLOOKUP(VALUE(H4450),'Main_Sub Desc'!F:G,2,)</f>
        <v>Wst Rev Late Payment</v>
      </c>
      <c r="AG4450">
        <f>IFERROR(VLOOKUP(VALUE(I4450),'PC Mapping'!A:F,6,),"")</f>
        <v>10514</v>
      </c>
      <c r="AH4450" s="13" t="str">
        <f>VLOOKUP(AG4450,'PC Mapping'!L:M,2,)</f>
        <v>Bolivar Sewer</v>
      </c>
    </row>
    <row r="4451" spans="1:34" x14ac:dyDescent="0.2">
      <c r="A4451" t="s">
        <v>19636</v>
      </c>
      <c r="B4451" t="s">
        <v>19637</v>
      </c>
      <c r="C4451" t="s">
        <v>4519</v>
      </c>
      <c r="D4451" t="s">
        <v>4520</v>
      </c>
      <c r="E4451" s="3">
        <v>45827</v>
      </c>
      <c r="F4451" t="s">
        <v>44</v>
      </c>
      <c r="G4451" t="s">
        <v>3742</v>
      </c>
      <c r="H4451" t="s">
        <v>3716</v>
      </c>
      <c r="I4451" t="s">
        <v>4534</v>
      </c>
      <c r="J4451" t="s">
        <v>4522</v>
      </c>
      <c r="K4451" s="2">
        <v>-5</v>
      </c>
      <c r="L4451" t="s">
        <v>44</v>
      </c>
      <c r="M4451" s="2">
        <v>-5</v>
      </c>
      <c r="N4451" t="s">
        <v>4523</v>
      </c>
      <c r="O4451" t="s">
        <v>4524</v>
      </c>
      <c r="P4451" t="s">
        <v>7579</v>
      </c>
      <c r="Q4451" t="s">
        <v>19638</v>
      </c>
      <c r="R4451" t="s">
        <v>44</v>
      </c>
      <c r="S4451" t="s">
        <v>4527</v>
      </c>
      <c r="T4451" s="3">
        <v>45827</v>
      </c>
      <c r="U4451" s="3">
        <v>45828</v>
      </c>
      <c r="V4451" s="2">
        <v>0</v>
      </c>
      <c r="W4451" t="s">
        <v>44</v>
      </c>
      <c r="X4451" t="s">
        <v>44</v>
      </c>
      <c r="Y4451" t="s">
        <v>19639</v>
      </c>
      <c r="Z4451" t="s">
        <v>676</v>
      </c>
      <c r="AA4451" t="s">
        <v>4529</v>
      </c>
      <c r="AB4451" t="s">
        <v>4530</v>
      </c>
      <c r="AC4451" t="s">
        <v>89</v>
      </c>
      <c r="AD4451" t="str">
        <f t="shared" si="69"/>
        <v>10-60</v>
      </c>
      <c r="AE4451" t="str">
        <f>VLOOKUP(AD4451,'Main_Sub Desc'!C:D,2,)</f>
        <v>LPC from invoicing</v>
      </c>
      <c r="AF4451" t="str">
        <f>VLOOKUP(VALUE(H4451),'Main_Sub Desc'!F:G,2,)</f>
        <v>Wst Rev Late Payment</v>
      </c>
      <c r="AG4451">
        <f>IFERROR(VLOOKUP(VALUE(I4451),'PC Mapping'!A:F,6,),"")</f>
        <v>10514</v>
      </c>
      <c r="AH4451" s="13" t="str">
        <f>VLOOKUP(AG4451,'PC Mapping'!L:M,2,)</f>
        <v>Bolivar Sewer</v>
      </c>
    </row>
    <row r="4452" spans="1:34" x14ac:dyDescent="0.2">
      <c r="A4452" t="s">
        <v>19636</v>
      </c>
      <c r="B4452" t="s">
        <v>19637</v>
      </c>
      <c r="C4452" t="s">
        <v>4519</v>
      </c>
      <c r="D4452" t="s">
        <v>4520</v>
      </c>
      <c r="E4452" s="3">
        <v>45827</v>
      </c>
      <c r="F4452" t="s">
        <v>44</v>
      </c>
      <c r="G4452" t="s">
        <v>3742</v>
      </c>
      <c r="H4452" t="s">
        <v>3722</v>
      </c>
      <c r="I4452" t="s">
        <v>4538</v>
      </c>
      <c r="J4452" t="s">
        <v>4522</v>
      </c>
      <c r="K4452" s="2">
        <v>-5</v>
      </c>
      <c r="L4452" t="s">
        <v>44</v>
      </c>
      <c r="M4452" s="2">
        <v>-5</v>
      </c>
      <c r="N4452" t="s">
        <v>4523</v>
      </c>
      <c r="O4452" t="s">
        <v>4524</v>
      </c>
      <c r="P4452" t="s">
        <v>7579</v>
      </c>
      <c r="Q4452" t="s">
        <v>19640</v>
      </c>
      <c r="R4452" t="s">
        <v>44</v>
      </c>
      <c r="S4452" t="s">
        <v>4527</v>
      </c>
      <c r="T4452" s="3">
        <v>45827</v>
      </c>
      <c r="U4452" s="3">
        <v>45828</v>
      </c>
      <c r="V4452" s="2">
        <v>0</v>
      </c>
      <c r="W4452" t="s">
        <v>44</v>
      </c>
      <c r="X4452" t="s">
        <v>44</v>
      </c>
      <c r="Y4452" t="s">
        <v>19641</v>
      </c>
      <c r="Z4452" t="s">
        <v>676</v>
      </c>
      <c r="AA4452" t="s">
        <v>4529</v>
      </c>
      <c r="AB4452" t="s">
        <v>4530</v>
      </c>
      <c r="AC4452" t="s">
        <v>89</v>
      </c>
      <c r="AD4452" t="str">
        <f t="shared" si="69"/>
        <v>10-60</v>
      </c>
      <c r="AE4452" t="str">
        <f>VLOOKUP(AD4452,'Main_Sub Desc'!C:D,2,)</f>
        <v>LPC from invoicing</v>
      </c>
      <c r="AF4452" t="str">
        <f>VLOOKUP(VALUE(H4452),'Main_Sub Desc'!F:G,2,)</f>
        <v>Wtr Rev Late Payment</v>
      </c>
      <c r="AG4452">
        <f>IFERROR(VLOOKUP(VALUE(I4452),'PC Mapping'!A:F,6,),"")</f>
        <v>10469</v>
      </c>
      <c r="AH4452" s="13" t="str">
        <f>VLOOKUP(AG4452,'PC Mapping'!L:M,2,)</f>
        <v>Bolivar Water</v>
      </c>
    </row>
    <row r="4453" spans="1:34" x14ac:dyDescent="0.2">
      <c r="A4453" t="s">
        <v>19642</v>
      </c>
      <c r="B4453" t="s">
        <v>19619</v>
      </c>
      <c r="C4453" t="s">
        <v>4519</v>
      </c>
      <c r="D4453" t="s">
        <v>4520</v>
      </c>
      <c r="E4453" s="3">
        <v>45827</v>
      </c>
      <c r="F4453" t="s">
        <v>44</v>
      </c>
      <c r="G4453" t="s">
        <v>3742</v>
      </c>
      <c r="H4453" t="s">
        <v>3722</v>
      </c>
      <c r="I4453" t="s">
        <v>4538</v>
      </c>
      <c r="J4453" t="s">
        <v>4522</v>
      </c>
      <c r="K4453" s="2">
        <v>-5</v>
      </c>
      <c r="L4453" t="s">
        <v>44</v>
      </c>
      <c r="M4453" s="2">
        <v>-5</v>
      </c>
      <c r="N4453" t="s">
        <v>4523</v>
      </c>
      <c r="O4453" t="s">
        <v>4524</v>
      </c>
      <c r="P4453" t="s">
        <v>19643</v>
      </c>
      <c r="Q4453" t="s">
        <v>19644</v>
      </c>
      <c r="R4453" t="s">
        <v>44</v>
      </c>
      <c r="S4453" t="s">
        <v>4527</v>
      </c>
      <c r="T4453" s="3">
        <v>45827</v>
      </c>
      <c r="U4453" s="3">
        <v>45828</v>
      </c>
      <c r="V4453" s="2">
        <v>0</v>
      </c>
      <c r="W4453" t="s">
        <v>44</v>
      </c>
      <c r="X4453" t="s">
        <v>44</v>
      </c>
      <c r="Y4453" t="s">
        <v>19645</v>
      </c>
      <c r="Z4453" t="s">
        <v>432</v>
      </c>
      <c r="AA4453" t="s">
        <v>4529</v>
      </c>
      <c r="AB4453" t="s">
        <v>4530</v>
      </c>
      <c r="AC4453" t="s">
        <v>89</v>
      </c>
      <c r="AD4453" t="str">
        <f t="shared" si="69"/>
        <v>10-60</v>
      </c>
      <c r="AE4453" t="str">
        <f>VLOOKUP(AD4453,'Main_Sub Desc'!C:D,2,)</f>
        <v>LPC from invoicing</v>
      </c>
      <c r="AF4453" t="str">
        <f>VLOOKUP(VALUE(H4453),'Main_Sub Desc'!F:G,2,)</f>
        <v>Wtr Rev Late Payment</v>
      </c>
      <c r="AG4453">
        <f>IFERROR(VLOOKUP(VALUE(I4453),'PC Mapping'!A:F,6,),"")</f>
        <v>10469</v>
      </c>
      <c r="AH4453" s="13" t="str">
        <f>VLOOKUP(AG4453,'PC Mapping'!L:M,2,)</f>
        <v>Bolivar Water</v>
      </c>
    </row>
    <row r="4454" spans="1:34" x14ac:dyDescent="0.2">
      <c r="A4454" t="s">
        <v>19642</v>
      </c>
      <c r="B4454" t="s">
        <v>19619</v>
      </c>
      <c r="C4454" t="s">
        <v>4519</v>
      </c>
      <c r="D4454" t="s">
        <v>4520</v>
      </c>
      <c r="E4454" s="3">
        <v>45827</v>
      </c>
      <c r="F4454" t="s">
        <v>44</v>
      </c>
      <c r="G4454" t="s">
        <v>3742</v>
      </c>
      <c r="H4454" t="s">
        <v>3716</v>
      </c>
      <c r="I4454" t="s">
        <v>4534</v>
      </c>
      <c r="J4454" t="s">
        <v>4522</v>
      </c>
      <c r="K4454" s="2">
        <v>-5</v>
      </c>
      <c r="L4454" t="s">
        <v>44</v>
      </c>
      <c r="M4454" s="2">
        <v>-5</v>
      </c>
      <c r="N4454" t="s">
        <v>4523</v>
      </c>
      <c r="O4454" t="s">
        <v>4524</v>
      </c>
      <c r="P4454" t="s">
        <v>19643</v>
      </c>
      <c r="Q4454" t="s">
        <v>19646</v>
      </c>
      <c r="R4454" t="s">
        <v>44</v>
      </c>
      <c r="S4454" t="s">
        <v>4527</v>
      </c>
      <c r="T4454" s="3">
        <v>45827</v>
      </c>
      <c r="U4454" s="3">
        <v>45828</v>
      </c>
      <c r="V4454" s="2">
        <v>0</v>
      </c>
      <c r="W4454" t="s">
        <v>44</v>
      </c>
      <c r="X4454" t="s">
        <v>44</v>
      </c>
      <c r="Y4454" t="s">
        <v>19647</v>
      </c>
      <c r="Z4454" t="s">
        <v>432</v>
      </c>
      <c r="AA4454" t="s">
        <v>4529</v>
      </c>
      <c r="AB4454" t="s">
        <v>4530</v>
      </c>
      <c r="AC4454" t="s">
        <v>89</v>
      </c>
      <c r="AD4454" t="str">
        <f t="shared" si="69"/>
        <v>10-60</v>
      </c>
      <c r="AE4454" t="str">
        <f>VLOOKUP(AD4454,'Main_Sub Desc'!C:D,2,)</f>
        <v>LPC from invoicing</v>
      </c>
      <c r="AF4454" t="str">
        <f>VLOOKUP(VALUE(H4454),'Main_Sub Desc'!F:G,2,)</f>
        <v>Wst Rev Late Payment</v>
      </c>
      <c r="AG4454">
        <f>IFERROR(VLOOKUP(VALUE(I4454),'PC Mapping'!A:F,6,),"")</f>
        <v>10514</v>
      </c>
      <c r="AH4454" s="13" t="str">
        <f>VLOOKUP(AG4454,'PC Mapping'!L:M,2,)</f>
        <v>Bolivar Sewer</v>
      </c>
    </row>
    <row r="4455" spans="1:34" x14ac:dyDescent="0.2">
      <c r="A4455" t="s">
        <v>19648</v>
      </c>
      <c r="B4455" t="s">
        <v>19637</v>
      </c>
      <c r="C4455" t="s">
        <v>4519</v>
      </c>
      <c r="D4455" t="s">
        <v>4520</v>
      </c>
      <c r="E4455" s="3">
        <v>45827</v>
      </c>
      <c r="F4455" t="s">
        <v>44</v>
      </c>
      <c r="G4455" t="s">
        <v>3742</v>
      </c>
      <c r="H4455" t="s">
        <v>3722</v>
      </c>
      <c r="I4455" t="s">
        <v>3752</v>
      </c>
      <c r="J4455" t="s">
        <v>4522</v>
      </c>
      <c r="K4455" s="2">
        <v>-9.48</v>
      </c>
      <c r="L4455" t="s">
        <v>44</v>
      </c>
      <c r="M4455" s="2">
        <v>-9.48</v>
      </c>
      <c r="N4455" t="s">
        <v>4523</v>
      </c>
      <c r="O4455" t="s">
        <v>4524</v>
      </c>
      <c r="P4455" t="s">
        <v>19649</v>
      </c>
      <c r="Q4455" t="s">
        <v>19650</v>
      </c>
      <c r="R4455" t="s">
        <v>44</v>
      </c>
      <c r="S4455" t="s">
        <v>4527</v>
      </c>
      <c r="T4455" s="3">
        <v>45827</v>
      </c>
      <c r="U4455" s="3">
        <v>45828</v>
      </c>
      <c r="V4455" s="2">
        <v>0</v>
      </c>
      <c r="W4455" t="s">
        <v>44</v>
      </c>
      <c r="X4455" t="s">
        <v>44</v>
      </c>
      <c r="Y4455" t="s">
        <v>19651</v>
      </c>
      <c r="Z4455" t="s">
        <v>3485</v>
      </c>
      <c r="AA4455" t="s">
        <v>4529</v>
      </c>
      <c r="AB4455" t="s">
        <v>4530</v>
      </c>
      <c r="AC4455" t="s">
        <v>89</v>
      </c>
      <c r="AD4455" t="str">
        <f t="shared" si="69"/>
        <v>10-60</v>
      </c>
      <c r="AE4455" t="str">
        <f>VLOOKUP(AD4455,'Main_Sub Desc'!C:D,2,)</f>
        <v>LPC from invoicing</v>
      </c>
      <c r="AF4455" t="str">
        <f>VLOOKUP(VALUE(H4455),'Main_Sub Desc'!F:G,2,)</f>
        <v>Wtr Rev Late Payment</v>
      </c>
      <c r="AG4455">
        <f>IFERROR(VLOOKUP(VALUE(I4455),'PC Mapping'!A:F,6,),"")</f>
        <v>10719</v>
      </c>
      <c r="AH4455" s="13" t="str">
        <f>VLOOKUP(AG4455,'PC Mapping'!L:M,2,)</f>
        <v>All Other Water</v>
      </c>
    </row>
    <row r="4456" spans="1:34" x14ac:dyDescent="0.2">
      <c r="A4456" t="s">
        <v>19652</v>
      </c>
      <c r="B4456" t="s">
        <v>19637</v>
      </c>
      <c r="C4456" t="s">
        <v>4519</v>
      </c>
      <c r="D4456" t="s">
        <v>4520</v>
      </c>
      <c r="E4456" s="3">
        <v>45827</v>
      </c>
      <c r="F4456" t="s">
        <v>44</v>
      </c>
      <c r="G4456" t="s">
        <v>3742</v>
      </c>
      <c r="H4456" t="s">
        <v>3722</v>
      </c>
      <c r="I4456" t="s">
        <v>4538</v>
      </c>
      <c r="J4456" t="s">
        <v>4522</v>
      </c>
      <c r="K4456" s="2">
        <v>-12.66</v>
      </c>
      <c r="L4456" t="s">
        <v>44</v>
      </c>
      <c r="M4456" s="2">
        <v>-12.66</v>
      </c>
      <c r="N4456" t="s">
        <v>4523</v>
      </c>
      <c r="O4456" t="s">
        <v>4524</v>
      </c>
      <c r="P4456" t="s">
        <v>7633</v>
      </c>
      <c r="Q4456" t="s">
        <v>19653</v>
      </c>
      <c r="R4456" t="s">
        <v>44</v>
      </c>
      <c r="S4456" t="s">
        <v>4527</v>
      </c>
      <c r="T4456" s="3">
        <v>45827</v>
      </c>
      <c r="U4456" s="3">
        <v>45828</v>
      </c>
      <c r="V4456" s="2">
        <v>0</v>
      </c>
      <c r="W4456" t="s">
        <v>44</v>
      </c>
      <c r="X4456" t="s">
        <v>44</v>
      </c>
      <c r="Y4456" t="s">
        <v>19654</v>
      </c>
      <c r="Z4456" t="s">
        <v>1161</v>
      </c>
      <c r="AA4456" t="s">
        <v>4529</v>
      </c>
      <c r="AB4456" t="s">
        <v>4530</v>
      </c>
      <c r="AC4456" t="s">
        <v>89</v>
      </c>
      <c r="AD4456" t="str">
        <f t="shared" si="69"/>
        <v>10-60</v>
      </c>
      <c r="AE4456" t="str">
        <f>VLOOKUP(AD4456,'Main_Sub Desc'!C:D,2,)</f>
        <v>LPC from invoicing</v>
      </c>
      <c r="AF4456" t="str">
        <f>VLOOKUP(VALUE(H4456),'Main_Sub Desc'!F:G,2,)</f>
        <v>Wtr Rev Late Payment</v>
      </c>
      <c r="AG4456">
        <f>IFERROR(VLOOKUP(VALUE(I4456),'PC Mapping'!A:F,6,),"")</f>
        <v>10469</v>
      </c>
      <c r="AH4456" s="13" t="str">
        <f>VLOOKUP(AG4456,'PC Mapping'!L:M,2,)</f>
        <v>Bolivar Water</v>
      </c>
    </row>
    <row r="4457" spans="1:34" x14ac:dyDescent="0.2">
      <c r="A4457" t="s">
        <v>19652</v>
      </c>
      <c r="B4457" t="s">
        <v>19637</v>
      </c>
      <c r="C4457" t="s">
        <v>4519</v>
      </c>
      <c r="D4457" t="s">
        <v>4520</v>
      </c>
      <c r="E4457" s="3">
        <v>45827</v>
      </c>
      <c r="F4457" t="s">
        <v>44</v>
      </c>
      <c r="G4457" t="s">
        <v>3742</v>
      </c>
      <c r="H4457" t="s">
        <v>3716</v>
      </c>
      <c r="I4457" t="s">
        <v>4534</v>
      </c>
      <c r="J4457" t="s">
        <v>4522</v>
      </c>
      <c r="K4457" s="2">
        <v>-17.75</v>
      </c>
      <c r="L4457" t="s">
        <v>44</v>
      </c>
      <c r="M4457" s="2">
        <v>-17.75</v>
      </c>
      <c r="N4457" t="s">
        <v>4523</v>
      </c>
      <c r="O4457" t="s">
        <v>4524</v>
      </c>
      <c r="P4457" t="s">
        <v>7633</v>
      </c>
      <c r="Q4457" t="s">
        <v>19655</v>
      </c>
      <c r="R4457" t="s">
        <v>44</v>
      </c>
      <c r="S4457" t="s">
        <v>4527</v>
      </c>
      <c r="T4457" s="3">
        <v>45827</v>
      </c>
      <c r="U4457" s="3">
        <v>45828</v>
      </c>
      <c r="V4457" s="2">
        <v>0</v>
      </c>
      <c r="W4457" t="s">
        <v>44</v>
      </c>
      <c r="X4457" t="s">
        <v>44</v>
      </c>
      <c r="Y4457" t="s">
        <v>19656</v>
      </c>
      <c r="Z4457" t="s">
        <v>1161</v>
      </c>
      <c r="AA4457" t="s">
        <v>4529</v>
      </c>
      <c r="AB4457" t="s">
        <v>4530</v>
      </c>
      <c r="AC4457" t="s">
        <v>89</v>
      </c>
      <c r="AD4457" t="str">
        <f t="shared" si="69"/>
        <v>10-60</v>
      </c>
      <c r="AE4457" t="str">
        <f>VLOOKUP(AD4457,'Main_Sub Desc'!C:D,2,)</f>
        <v>LPC from invoicing</v>
      </c>
      <c r="AF4457" t="str">
        <f>VLOOKUP(VALUE(H4457),'Main_Sub Desc'!F:G,2,)</f>
        <v>Wst Rev Late Payment</v>
      </c>
      <c r="AG4457">
        <f>IFERROR(VLOOKUP(VALUE(I4457),'PC Mapping'!A:F,6,),"")</f>
        <v>10514</v>
      </c>
      <c r="AH4457" s="13" t="str">
        <f>VLOOKUP(AG4457,'PC Mapping'!L:M,2,)</f>
        <v>Bolivar Sewer</v>
      </c>
    </row>
    <row r="4458" spans="1:34" x14ac:dyDescent="0.2">
      <c r="A4458" t="s">
        <v>19657</v>
      </c>
      <c r="B4458" t="s">
        <v>19658</v>
      </c>
      <c r="C4458" t="s">
        <v>4519</v>
      </c>
      <c r="D4458" t="s">
        <v>4520</v>
      </c>
      <c r="E4458" s="3">
        <v>45827</v>
      </c>
      <c r="F4458" t="s">
        <v>44</v>
      </c>
      <c r="G4458" t="s">
        <v>3742</v>
      </c>
      <c r="H4458" t="s">
        <v>3722</v>
      </c>
      <c r="I4458" t="s">
        <v>4538</v>
      </c>
      <c r="J4458" t="s">
        <v>4522</v>
      </c>
      <c r="K4458" s="2">
        <v>-5</v>
      </c>
      <c r="L4458" t="s">
        <v>44</v>
      </c>
      <c r="M4458" s="2">
        <v>-5</v>
      </c>
      <c r="N4458" t="s">
        <v>4523</v>
      </c>
      <c r="O4458" t="s">
        <v>4524</v>
      </c>
      <c r="P4458" t="s">
        <v>15356</v>
      </c>
      <c r="Q4458" t="s">
        <v>19659</v>
      </c>
      <c r="R4458" t="s">
        <v>44</v>
      </c>
      <c r="S4458" t="s">
        <v>4527</v>
      </c>
      <c r="T4458" s="3">
        <v>45827</v>
      </c>
      <c r="U4458" s="3">
        <v>45828</v>
      </c>
      <c r="V4458" s="2">
        <v>0</v>
      </c>
      <c r="W4458" t="s">
        <v>44</v>
      </c>
      <c r="X4458" t="s">
        <v>44</v>
      </c>
      <c r="Y4458" t="s">
        <v>19660</v>
      </c>
      <c r="Z4458" t="s">
        <v>1035</v>
      </c>
      <c r="AA4458" t="s">
        <v>4529</v>
      </c>
      <c r="AB4458" t="s">
        <v>4530</v>
      </c>
      <c r="AC4458" t="s">
        <v>89</v>
      </c>
      <c r="AD4458" t="str">
        <f t="shared" si="69"/>
        <v>10-60</v>
      </c>
      <c r="AE4458" t="str">
        <f>VLOOKUP(AD4458,'Main_Sub Desc'!C:D,2,)</f>
        <v>LPC from invoicing</v>
      </c>
      <c r="AF4458" t="str">
        <f>VLOOKUP(VALUE(H4458),'Main_Sub Desc'!F:G,2,)</f>
        <v>Wtr Rev Late Payment</v>
      </c>
      <c r="AG4458">
        <f>IFERROR(VLOOKUP(VALUE(I4458),'PC Mapping'!A:F,6,),"")</f>
        <v>10469</v>
      </c>
      <c r="AH4458" s="13" t="str">
        <f>VLOOKUP(AG4458,'PC Mapping'!L:M,2,)</f>
        <v>Bolivar Water</v>
      </c>
    </row>
    <row r="4459" spans="1:34" x14ac:dyDescent="0.2">
      <c r="A4459" t="s">
        <v>19657</v>
      </c>
      <c r="B4459" t="s">
        <v>19658</v>
      </c>
      <c r="C4459" t="s">
        <v>4519</v>
      </c>
      <c r="D4459" t="s">
        <v>4520</v>
      </c>
      <c r="E4459" s="3">
        <v>45827</v>
      </c>
      <c r="F4459" t="s">
        <v>44</v>
      </c>
      <c r="G4459" t="s">
        <v>3742</v>
      </c>
      <c r="H4459" t="s">
        <v>3716</v>
      </c>
      <c r="I4459" t="s">
        <v>4534</v>
      </c>
      <c r="J4459" t="s">
        <v>4522</v>
      </c>
      <c r="K4459" s="2">
        <v>-5</v>
      </c>
      <c r="L4459" t="s">
        <v>44</v>
      </c>
      <c r="M4459" s="2">
        <v>-5</v>
      </c>
      <c r="N4459" t="s">
        <v>4523</v>
      </c>
      <c r="O4459" t="s">
        <v>4524</v>
      </c>
      <c r="P4459" t="s">
        <v>15356</v>
      </c>
      <c r="Q4459" t="s">
        <v>19661</v>
      </c>
      <c r="R4459" t="s">
        <v>44</v>
      </c>
      <c r="S4459" t="s">
        <v>4527</v>
      </c>
      <c r="T4459" s="3">
        <v>45827</v>
      </c>
      <c r="U4459" s="3">
        <v>45828</v>
      </c>
      <c r="V4459" s="2">
        <v>0</v>
      </c>
      <c r="W4459" t="s">
        <v>44</v>
      </c>
      <c r="X4459" t="s">
        <v>44</v>
      </c>
      <c r="Y4459" t="s">
        <v>19662</v>
      </c>
      <c r="Z4459" t="s">
        <v>1035</v>
      </c>
      <c r="AA4459" t="s">
        <v>4529</v>
      </c>
      <c r="AB4459" t="s">
        <v>4530</v>
      </c>
      <c r="AC4459" t="s">
        <v>89</v>
      </c>
      <c r="AD4459" t="str">
        <f t="shared" si="69"/>
        <v>10-60</v>
      </c>
      <c r="AE4459" t="str">
        <f>VLOOKUP(AD4459,'Main_Sub Desc'!C:D,2,)</f>
        <v>LPC from invoicing</v>
      </c>
      <c r="AF4459" t="str">
        <f>VLOOKUP(VALUE(H4459),'Main_Sub Desc'!F:G,2,)</f>
        <v>Wst Rev Late Payment</v>
      </c>
      <c r="AG4459">
        <f>IFERROR(VLOOKUP(VALUE(I4459),'PC Mapping'!A:F,6,),"")</f>
        <v>10514</v>
      </c>
      <c r="AH4459" s="13" t="str">
        <f>VLOOKUP(AG4459,'PC Mapping'!L:M,2,)</f>
        <v>Bolivar Sewer</v>
      </c>
    </row>
    <row r="4460" spans="1:34" x14ac:dyDescent="0.2">
      <c r="A4460" t="s">
        <v>19663</v>
      </c>
      <c r="B4460" t="s">
        <v>19637</v>
      </c>
      <c r="C4460" t="s">
        <v>4519</v>
      </c>
      <c r="D4460" t="s">
        <v>4520</v>
      </c>
      <c r="E4460" s="3">
        <v>45827</v>
      </c>
      <c r="F4460" t="s">
        <v>44</v>
      </c>
      <c r="G4460" t="s">
        <v>3742</v>
      </c>
      <c r="H4460" t="s">
        <v>3722</v>
      </c>
      <c r="I4460" t="s">
        <v>3752</v>
      </c>
      <c r="J4460" t="s">
        <v>4522</v>
      </c>
      <c r="K4460" s="2">
        <v>-8.8800000000000008</v>
      </c>
      <c r="L4460" t="s">
        <v>44</v>
      </c>
      <c r="M4460" s="2">
        <v>-8.8800000000000008</v>
      </c>
      <c r="N4460" t="s">
        <v>4523</v>
      </c>
      <c r="O4460" t="s">
        <v>4524</v>
      </c>
      <c r="P4460" t="s">
        <v>5285</v>
      </c>
      <c r="Q4460" t="s">
        <v>19664</v>
      </c>
      <c r="R4460" t="s">
        <v>44</v>
      </c>
      <c r="S4460" t="s">
        <v>4527</v>
      </c>
      <c r="T4460" s="3">
        <v>45827</v>
      </c>
      <c r="U4460" s="3">
        <v>45828</v>
      </c>
      <c r="V4460" s="2">
        <v>0</v>
      </c>
      <c r="W4460" t="s">
        <v>44</v>
      </c>
      <c r="X4460" t="s">
        <v>44</v>
      </c>
      <c r="Y4460" t="s">
        <v>19665</v>
      </c>
      <c r="Z4460" t="s">
        <v>3213</v>
      </c>
      <c r="AA4460" t="s">
        <v>4529</v>
      </c>
      <c r="AB4460" t="s">
        <v>4530</v>
      </c>
      <c r="AC4460" t="s">
        <v>89</v>
      </c>
      <c r="AD4460" t="str">
        <f t="shared" si="69"/>
        <v>10-60</v>
      </c>
      <c r="AE4460" t="str">
        <f>VLOOKUP(AD4460,'Main_Sub Desc'!C:D,2,)</f>
        <v>LPC from invoicing</v>
      </c>
      <c r="AF4460" t="str">
        <f>VLOOKUP(VALUE(H4460),'Main_Sub Desc'!F:G,2,)</f>
        <v>Wtr Rev Late Payment</v>
      </c>
      <c r="AG4460">
        <f>IFERROR(VLOOKUP(VALUE(I4460),'PC Mapping'!A:F,6,),"")</f>
        <v>10719</v>
      </c>
      <c r="AH4460" s="13" t="str">
        <f>VLOOKUP(AG4460,'PC Mapping'!L:M,2,)</f>
        <v>All Other Water</v>
      </c>
    </row>
    <row r="4461" spans="1:34" x14ac:dyDescent="0.2">
      <c r="A4461" t="s">
        <v>19666</v>
      </c>
      <c r="B4461" t="s">
        <v>19637</v>
      </c>
      <c r="C4461" t="s">
        <v>4519</v>
      </c>
      <c r="D4461" t="s">
        <v>4520</v>
      </c>
      <c r="E4461" s="3">
        <v>45827</v>
      </c>
      <c r="F4461" t="s">
        <v>44</v>
      </c>
      <c r="G4461" t="s">
        <v>3742</v>
      </c>
      <c r="H4461" t="s">
        <v>3722</v>
      </c>
      <c r="I4461" t="s">
        <v>4538</v>
      </c>
      <c r="J4461" t="s">
        <v>4522</v>
      </c>
      <c r="K4461" s="2">
        <v>-5</v>
      </c>
      <c r="L4461" t="s">
        <v>44</v>
      </c>
      <c r="M4461" s="2">
        <v>-5</v>
      </c>
      <c r="N4461" t="s">
        <v>4523</v>
      </c>
      <c r="O4461" t="s">
        <v>4524</v>
      </c>
      <c r="P4461" t="s">
        <v>19667</v>
      </c>
      <c r="Q4461" t="s">
        <v>19668</v>
      </c>
      <c r="R4461" t="s">
        <v>44</v>
      </c>
      <c r="S4461" t="s">
        <v>4527</v>
      </c>
      <c r="T4461" s="3">
        <v>45827</v>
      </c>
      <c r="U4461" s="3">
        <v>45828</v>
      </c>
      <c r="V4461" s="2">
        <v>0</v>
      </c>
      <c r="W4461" t="s">
        <v>44</v>
      </c>
      <c r="X4461" t="s">
        <v>44</v>
      </c>
      <c r="Y4461" t="s">
        <v>19669</v>
      </c>
      <c r="Z4461" t="s">
        <v>372</v>
      </c>
      <c r="AA4461" t="s">
        <v>4529</v>
      </c>
      <c r="AB4461" t="s">
        <v>4530</v>
      </c>
      <c r="AC4461" t="s">
        <v>89</v>
      </c>
      <c r="AD4461" t="str">
        <f t="shared" si="69"/>
        <v>10-60</v>
      </c>
      <c r="AE4461" t="str">
        <f>VLOOKUP(AD4461,'Main_Sub Desc'!C:D,2,)</f>
        <v>LPC from invoicing</v>
      </c>
      <c r="AF4461" t="str">
        <f>VLOOKUP(VALUE(H4461),'Main_Sub Desc'!F:G,2,)</f>
        <v>Wtr Rev Late Payment</v>
      </c>
      <c r="AG4461">
        <f>IFERROR(VLOOKUP(VALUE(I4461),'PC Mapping'!A:F,6,),"")</f>
        <v>10469</v>
      </c>
      <c r="AH4461" s="13" t="str">
        <f>VLOOKUP(AG4461,'PC Mapping'!L:M,2,)</f>
        <v>Bolivar Water</v>
      </c>
    </row>
    <row r="4462" spans="1:34" x14ac:dyDescent="0.2">
      <c r="A4462" t="s">
        <v>19666</v>
      </c>
      <c r="B4462" t="s">
        <v>19637</v>
      </c>
      <c r="C4462" t="s">
        <v>4519</v>
      </c>
      <c r="D4462" t="s">
        <v>4520</v>
      </c>
      <c r="E4462" s="3">
        <v>45827</v>
      </c>
      <c r="F4462" t="s">
        <v>44</v>
      </c>
      <c r="G4462" t="s">
        <v>3742</v>
      </c>
      <c r="H4462" t="s">
        <v>3716</v>
      </c>
      <c r="I4462" t="s">
        <v>4534</v>
      </c>
      <c r="J4462" t="s">
        <v>4522</v>
      </c>
      <c r="K4462" s="2">
        <v>-5</v>
      </c>
      <c r="L4462" t="s">
        <v>44</v>
      </c>
      <c r="M4462" s="2">
        <v>-5</v>
      </c>
      <c r="N4462" t="s">
        <v>4523</v>
      </c>
      <c r="O4462" t="s">
        <v>4524</v>
      </c>
      <c r="P4462" t="s">
        <v>19667</v>
      </c>
      <c r="Q4462" t="s">
        <v>19670</v>
      </c>
      <c r="R4462" t="s">
        <v>44</v>
      </c>
      <c r="S4462" t="s">
        <v>4527</v>
      </c>
      <c r="T4462" s="3">
        <v>45827</v>
      </c>
      <c r="U4462" s="3">
        <v>45828</v>
      </c>
      <c r="V4462" s="2">
        <v>0</v>
      </c>
      <c r="W4462" t="s">
        <v>44</v>
      </c>
      <c r="X4462" t="s">
        <v>44</v>
      </c>
      <c r="Y4462" t="s">
        <v>19671</v>
      </c>
      <c r="Z4462" t="s">
        <v>372</v>
      </c>
      <c r="AA4462" t="s">
        <v>4529</v>
      </c>
      <c r="AB4462" t="s">
        <v>4530</v>
      </c>
      <c r="AC4462" t="s">
        <v>89</v>
      </c>
      <c r="AD4462" t="str">
        <f t="shared" si="69"/>
        <v>10-60</v>
      </c>
      <c r="AE4462" t="str">
        <f>VLOOKUP(AD4462,'Main_Sub Desc'!C:D,2,)</f>
        <v>LPC from invoicing</v>
      </c>
      <c r="AF4462" t="str">
        <f>VLOOKUP(VALUE(H4462),'Main_Sub Desc'!F:G,2,)</f>
        <v>Wst Rev Late Payment</v>
      </c>
      <c r="AG4462">
        <f>IFERROR(VLOOKUP(VALUE(I4462),'PC Mapping'!A:F,6,),"")</f>
        <v>10514</v>
      </c>
      <c r="AH4462" s="13" t="str">
        <f>VLOOKUP(AG4462,'PC Mapping'!L:M,2,)</f>
        <v>Bolivar Sewer</v>
      </c>
    </row>
    <row r="4463" spans="1:34" x14ac:dyDescent="0.2">
      <c r="A4463" t="s">
        <v>19672</v>
      </c>
      <c r="B4463" t="s">
        <v>19658</v>
      </c>
      <c r="C4463" t="s">
        <v>4519</v>
      </c>
      <c r="D4463" t="s">
        <v>4520</v>
      </c>
      <c r="E4463" s="3">
        <v>45827</v>
      </c>
      <c r="F4463" t="s">
        <v>44</v>
      </c>
      <c r="G4463" t="s">
        <v>3742</v>
      </c>
      <c r="H4463" t="s">
        <v>3716</v>
      </c>
      <c r="I4463" t="s">
        <v>4534</v>
      </c>
      <c r="J4463" t="s">
        <v>4522</v>
      </c>
      <c r="K4463" s="2">
        <v>-5</v>
      </c>
      <c r="L4463" t="s">
        <v>44</v>
      </c>
      <c r="M4463" s="2">
        <v>-5</v>
      </c>
      <c r="N4463" t="s">
        <v>4523</v>
      </c>
      <c r="O4463" t="s">
        <v>4524</v>
      </c>
      <c r="P4463" t="s">
        <v>19673</v>
      </c>
      <c r="Q4463" t="s">
        <v>19674</v>
      </c>
      <c r="R4463" t="s">
        <v>44</v>
      </c>
      <c r="S4463" t="s">
        <v>4527</v>
      </c>
      <c r="T4463" s="3">
        <v>45827</v>
      </c>
      <c r="U4463" s="3">
        <v>45828</v>
      </c>
      <c r="V4463" s="2">
        <v>0</v>
      </c>
      <c r="W4463" t="s">
        <v>44</v>
      </c>
      <c r="X4463" t="s">
        <v>44</v>
      </c>
      <c r="Y4463" t="s">
        <v>19675</v>
      </c>
      <c r="Z4463" t="s">
        <v>1096</v>
      </c>
      <c r="AA4463" t="s">
        <v>4529</v>
      </c>
      <c r="AB4463" t="s">
        <v>4530</v>
      </c>
      <c r="AC4463" t="s">
        <v>89</v>
      </c>
      <c r="AD4463" t="str">
        <f t="shared" si="69"/>
        <v>10-60</v>
      </c>
      <c r="AE4463" t="str">
        <f>VLOOKUP(AD4463,'Main_Sub Desc'!C:D,2,)</f>
        <v>LPC from invoicing</v>
      </c>
      <c r="AF4463" t="str">
        <f>VLOOKUP(VALUE(H4463),'Main_Sub Desc'!F:G,2,)</f>
        <v>Wst Rev Late Payment</v>
      </c>
      <c r="AG4463">
        <f>IFERROR(VLOOKUP(VALUE(I4463),'PC Mapping'!A:F,6,),"")</f>
        <v>10514</v>
      </c>
      <c r="AH4463" s="13" t="str">
        <f>VLOOKUP(AG4463,'PC Mapping'!L:M,2,)</f>
        <v>Bolivar Sewer</v>
      </c>
    </row>
    <row r="4464" spans="1:34" x14ac:dyDescent="0.2">
      <c r="A4464" t="s">
        <v>19672</v>
      </c>
      <c r="B4464" t="s">
        <v>19658</v>
      </c>
      <c r="C4464" t="s">
        <v>4519</v>
      </c>
      <c r="D4464" t="s">
        <v>4520</v>
      </c>
      <c r="E4464" s="3">
        <v>45827</v>
      </c>
      <c r="F4464" t="s">
        <v>44</v>
      </c>
      <c r="G4464" t="s">
        <v>3742</v>
      </c>
      <c r="H4464" t="s">
        <v>3722</v>
      </c>
      <c r="I4464" t="s">
        <v>4538</v>
      </c>
      <c r="J4464" t="s">
        <v>4522</v>
      </c>
      <c r="K4464" s="2">
        <v>-5</v>
      </c>
      <c r="L4464" t="s">
        <v>44</v>
      </c>
      <c r="M4464" s="2">
        <v>-5</v>
      </c>
      <c r="N4464" t="s">
        <v>4523</v>
      </c>
      <c r="O4464" t="s">
        <v>4524</v>
      </c>
      <c r="P4464" t="s">
        <v>19673</v>
      </c>
      <c r="Q4464" t="s">
        <v>19676</v>
      </c>
      <c r="R4464" t="s">
        <v>44</v>
      </c>
      <c r="S4464" t="s">
        <v>4527</v>
      </c>
      <c r="T4464" s="3">
        <v>45827</v>
      </c>
      <c r="U4464" s="3">
        <v>45828</v>
      </c>
      <c r="V4464" s="2">
        <v>0</v>
      </c>
      <c r="W4464" t="s">
        <v>44</v>
      </c>
      <c r="X4464" t="s">
        <v>44</v>
      </c>
      <c r="Y4464" t="s">
        <v>19677</v>
      </c>
      <c r="Z4464" t="s">
        <v>1096</v>
      </c>
      <c r="AA4464" t="s">
        <v>4529</v>
      </c>
      <c r="AB4464" t="s">
        <v>4530</v>
      </c>
      <c r="AC4464" t="s">
        <v>89</v>
      </c>
      <c r="AD4464" t="str">
        <f t="shared" si="69"/>
        <v>10-60</v>
      </c>
      <c r="AE4464" t="str">
        <f>VLOOKUP(AD4464,'Main_Sub Desc'!C:D,2,)</f>
        <v>LPC from invoicing</v>
      </c>
      <c r="AF4464" t="str">
        <f>VLOOKUP(VALUE(H4464),'Main_Sub Desc'!F:G,2,)</f>
        <v>Wtr Rev Late Payment</v>
      </c>
      <c r="AG4464">
        <f>IFERROR(VLOOKUP(VALUE(I4464),'PC Mapping'!A:F,6,),"")</f>
        <v>10469</v>
      </c>
      <c r="AH4464" s="13" t="str">
        <f>VLOOKUP(AG4464,'PC Mapping'!L:M,2,)</f>
        <v>Bolivar Water</v>
      </c>
    </row>
    <row r="4465" spans="1:34" x14ac:dyDescent="0.2">
      <c r="A4465" t="s">
        <v>19678</v>
      </c>
      <c r="B4465" t="s">
        <v>19619</v>
      </c>
      <c r="C4465" t="s">
        <v>4519</v>
      </c>
      <c r="D4465" t="s">
        <v>4520</v>
      </c>
      <c r="E4465" s="3">
        <v>45827</v>
      </c>
      <c r="F4465" t="s">
        <v>44</v>
      </c>
      <c r="G4465" t="s">
        <v>3742</v>
      </c>
      <c r="H4465" t="s">
        <v>3722</v>
      </c>
      <c r="I4465" t="s">
        <v>3752</v>
      </c>
      <c r="J4465" t="s">
        <v>4522</v>
      </c>
      <c r="K4465" s="2">
        <v>-5</v>
      </c>
      <c r="L4465" t="s">
        <v>44</v>
      </c>
      <c r="M4465" s="2">
        <v>-5</v>
      </c>
      <c r="N4465" t="s">
        <v>4523</v>
      </c>
      <c r="O4465" t="s">
        <v>4524</v>
      </c>
      <c r="P4465" t="s">
        <v>4860</v>
      </c>
      <c r="Q4465" t="s">
        <v>19679</v>
      </c>
      <c r="R4465" t="s">
        <v>44</v>
      </c>
      <c r="S4465" t="s">
        <v>4527</v>
      </c>
      <c r="T4465" s="3">
        <v>45827</v>
      </c>
      <c r="U4465" s="3">
        <v>45828</v>
      </c>
      <c r="V4465" s="2">
        <v>0</v>
      </c>
      <c r="W4465" t="s">
        <v>44</v>
      </c>
      <c r="X4465" t="s">
        <v>44</v>
      </c>
      <c r="Y4465" t="s">
        <v>19680</v>
      </c>
      <c r="Z4465" t="s">
        <v>19681</v>
      </c>
      <c r="AA4465" t="s">
        <v>4529</v>
      </c>
      <c r="AB4465" t="s">
        <v>4530</v>
      </c>
      <c r="AC4465" t="s">
        <v>99</v>
      </c>
      <c r="AD4465" t="str">
        <f t="shared" si="69"/>
        <v>10-60</v>
      </c>
      <c r="AE4465" t="str">
        <f>VLOOKUP(AD4465,'Main_Sub Desc'!C:D,2,)</f>
        <v>LPC from invoicing</v>
      </c>
      <c r="AF4465" t="str">
        <f>VLOOKUP(VALUE(H4465),'Main_Sub Desc'!F:G,2,)</f>
        <v>Wtr Rev Late Payment</v>
      </c>
      <c r="AG4465">
        <f>IFERROR(VLOOKUP(VALUE(I4465),'PC Mapping'!A:F,6,),"")</f>
        <v>10719</v>
      </c>
      <c r="AH4465" s="13" t="str">
        <f>VLOOKUP(AG4465,'PC Mapping'!L:M,2,)</f>
        <v>All Other Water</v>
      </c>
    </row>
    <row r="4466" spans="1:34" x14ac:dyDescent="0.2">
      <c r="A4466" t="s">
        <v>19682</v>
      </c>
      <c r="B4466" t="s">
        <v>19683</v>
      </c>
      <c r="C4466" t="s">
        <v>4519</v>
      </c>
      <c r="D4466" t="s">
        <v>4520</v>
      </c>
      <c r="E4466" s="3">
        <v>45831</v>
      </c>
      <c r="F4466" t="s">
        <v>44</v>
      </c>
      <c r="G4466" t="s">
        <v>3742</v>
      </c>
      <c r="H4466" t="s">
        <v>3716</v>
      </c>
      <c r="I4466" t="s">
        <v>4534</v>
      </c>
      <c r="J4466" t="s">
        <v>4522</v>
      </c>
      <c r="K4466" s="2">
        <v>-5</v>
      </c>
      <c r="L4466" t="s">
        <v>44</v>
      </c>
      <c r="M4466" s="2">
        <v>-5</v>
      </c>
      <c r="N4466" t="s">
        <v>4523</v>
      </c>
      <c r="O4466" t="s">
        <v>4524</v>
      </c>
      <c r="P4466" t="s">
        <v>19684</v>
      </c>
      <c r="Q4466" t="s">
        <v>19685</v>
      </c>
      <c r="R4466" t="s">
        <v>44</v>
      </c>
      <c r="S4466" t="s">
        <v>4527</v>
      </c>
      <c r="T4466" s="3">
        <v>45831</v>
      </c>
      <c r="U4466" s="3">
        <v>45832</v>
      </c>
      <c r="V4466" s="2">
        <v>0</v>
      </c>
      <c r="W4466" t="s">
        <v>44</v>
      </c>
      <c r="X4466" t="s">
        <v>44</v>
      </c>
      <c r="Y4466" t="s">
        <v>19686</v>
      </c>
      <c r="Z4466" t="s">
        <v>479</v>
      </c>
      <c r="AA4466" t="s">
        <v>4529</v>
      </c>
      <c r="AB4466" t="s">
        <v>4530</v>
      </c>
      <c r="AC4466" t="s">
        <v>89</v>
      </c>
      <c r="AD4466" t="str">
        <f t="shared" si="69"/>
        <v>10-60</v>
      </c>
      <c r="AE4466" t="str">
        <f>VLOOKUP(AD4466,'Main_Sub Desc'!C:D,2,)</f>
        <v>LPC from invoicing</v>
      </c>
      <c r="AF4466" t="str">
        <f>VLOOKUP(VALUE(H4466),'Main_Sub Desc'!F:G,2,)</f>
        <v>Wst Rev Late Payment</v>
      </c>
      <c r="AG4466">
        <f>IFERROR(VLOOKUP(VALUE(I4466),'PC Mapping'!A:F,6,),"")</f>
        <v>10514</v>
      </c>
      <c r="AH4466" s="13" t="str">
        <f>VLOOKUP(AG4466,'PC Mapping'!L:M,2,)</f>
        <v>Bolivar Sewer</v>
      </c>
    </row>
    <row r="4467" spans="1:34" x14ac:dyDescent="0.2">
      <c r="A4467" t="s">
        <v>19687</v>
      </c>
      <c r="B4467" t="s">
        <v>19688</v>
      </c>
      <c r="C4467" t="s">
        <v>4519</v>
      </c>
      <c r="D4467" t="s">
        <v>4520</v>
      </c>
      <c r="E4467" s="3">
        <v>45831</v>
      </c>
      <c r="F4467" t="s">
        <v>44</v>
      </c>
      <c r="G4467" t="s">
        <v>3742</v>
      </c>
      <c r="H4467" t="s">
        <v>3722</v>
      </c>
      <c r="I4467" t="s">
        <v>3752</v>
      </c>
      <c r="J4467" t="s">
        <v>4522</v>
      </c>
      <c r="K4467" s="2">
        <v>-6.25</v>
      </c>
      <c r="L4467" t="s">
        <v>44</v>
      </c>
      <c r="M4467" s="2">
        <v>-6.25</v>
      </c>
      <c r="N4467" t="s">
        <v>4523</v>
      </c>
      <c r="O4467" t="s">
        <v>4524</v>
      </c>
      <c r="P4467" t="s">
        <v>8335</v>
      </c>
      <c r="Q4467" t="s">
        <v>19689</v>
      </c>
      <c r="R4467" t="s">
        <v>44</v>
      </c>
      <c r="S4467" t="s">
        <v>4527</v>
      </c>
      <c r="T4467" s="3">
        <v>45831</v>
      </c>
      <c r="U4467" s="3">
        <v>45832</v>
      </c>
      <c r="V4467" s="2">
        <v>0</v>
      </c>
      <c r="W4467" t="s">
        <v>44</v>
      </c>
      <c r="X4467" t="s">
        <v>44</v>
      </c>
      <c r="Y4467" t="s">
        <v>19690</v>
      </c>
      <c r="Z4467" t="s">
        <v>3353</v>
      </c>
      <c r="AA4467" t="s">
        <v>4529</v>
      </c>
      <c r="AB4467" t="s">
        <v>4530</v>
      </c>
      <c r="AC4467" t="s">
        <v>89</v>
      </c>
      <c r="AD4467" t="str">
        <f t="shared" si="69"/>
        <v>10-60</v>
      </c>
      <c r="AE4467" t="str">
        <f>VLOOKUP(AD4467,'Main_Sub Desc'!C:D,2,)</f>
        <v>LPC from invoicing</v>
      </c>
      <c r="AF4467" t="str">
        <f>VLOOKUP(VALUE(H4467),'Main_Sub Desc'!F:G,2,)</f>
        <v>Wtr Rev Late Payment</v>
      </c>
      <c r="AG4467">
        <f>IFERROR(VLOOKUP(VALUE(I4467),'PC Mapping'!A:F,6,),"")</f>
        <v>10719</v>
      </c>
      <c r="AH4467" s="13" t="str">
        <f>VLOOKUP(AG4467,'PC Mapping'!L:M,2,)</f>
        <v>All Other Water</v>
      </c>
    </row>
    <row r="4468" spans="1:34" x14ac:dyDescent="0.2">
      <c r="A4468" t="s">
        <v>19691</v>
      </c>
      <c r="B4468" t="s">
        <v>19688</v>
      </c>
      <c r="C4468" t="s">
        <v>4519</v>
      </c>
      <c r="D4468" t="s">
        <v>4520</v>
      </c>
      <c r="E4468" s="3">
        <v>45831</v>
      </c>
      <c r="F4468" t="s">
        <v>44</v>
      </c>
      <c r="G4468" t="s">
        <v>3742</v>
      </c>
      <c r="H4468" t="s">
        <v>3716</v>
      </c>
      <c r="I4468" t="s">
        <v>4534</v>
      </c>
      <c r="J4468" t="s">
        <v>4522</v>
      </c>
      <c r="K4468" s="2">
        <v>-14.31</v>
      </c>
      <c r="L4468" t="s">
        <v>44</v>
      </c>
      <c r="M4468" s="2">
        <v>-14.31</v>
      </c>
      <c r="N4468" t="s">
        <v>4523</v>
      </c>
      <c r="O4468" t="s">
        <v>4524</v>
      </c>
      <c r="P4468" t="s">
        <v>19692</v>
      </c>
      <c r="Q4468" t="s">
        <v>19693</v>
      </c>
      <c r="R4468" t="s">
        <v>44</v>
      </c>
      <c r="S4468" t="s">
        <v>4527</v>
      </c>
      <c r="T4468" s="3">
        <v>45831</v>
      </c>
      <c r="U4468" s="3">
        <v>45832</v>
      </c>
      <c r="V4468" s="2">
        <v>0</v>
      </c>
      <c r="W4468" t="s">
        <v>44</v>
      </c>
      <c r="X4468" t="s">
        <v>44</v>
      </c>
      <c r="Y4468" t="s">
        <v>19694</v>
      </c>
      <c r="Z4468" t="s">
        <v>19695</v>
      </c>
      <c r="AA4468" t="s">
        <v>4529</v>
      </c>
      <c r="AB4468" t="s">
        <v>4530</v>
      </c>
      <c r="AC4468" t="s">
        <v>89</v>
      </c>
      <c r="AD4468" t="str">
        <f t="shared" si="69"/>
        <v>10-60</v>
      </c>
      <c r="AE4468" t="str">
        <f>VLOOKUP(AD4468,'Main_Sub Desc'!C:D,2,)</f>
        <v>LPC from invoicing</v>
      </c>
      <c r="AF4468" t="str">
        <f>VLOOKUP(VALUE(H4468),'Main_Sub Desc'!F:G,2,)</f>
        <v>Wst Rev Late Payment</v>
      </c>
      <c r="AG4468">
        <f>IFERROR(VLOOKUP(VALUE(I4468),'PC Mapping'!A:F,6,),"")</f>
        <v>10514</v>
      </c>
      <c r="AH4468" s="13" t="str">
        <f>VLOOKUP(AG4468,'PC Mapping'!L:M,2,)</f>
        <v>Bolivar Sewer</v>
      </c>
    </row>
    <row r="4469" spans="1:34" x14ac:dyDescent="0.2">
      <c r="A4469" t="s">
        <v>19691</v>
      </c>
      <c r="B4469" t="s">
        <v>19688</v>
      </c>
      <c r="C4469" t="s">
        <v>4519</v>
      </c>
      <c r="D4469" t="s">
        <v>4520</v>
      </c>
      <c r="E4469" s="3">
        <v>45831</v>
      </c>
      <c r="F4469" t="s">
        <v>44</v>
      </c>
      <c r="G4469" t="s">
        <v>3742</v>
      </c>
      <c r="H4469" t="s">
        <v>3722</v>
      </c>
      <c r="I4469" t="s">
        <v>4538</v>
      </c>
      <c r="J4469" t="s">
        <v>4522</v>
      </c>
      <c r="K4469" s="2">
        <v>-9.01</v>
      </c>
      <c r="L4469" t="s">
        <v>44</v>
      </c>
      <c r="M4469" s="2">
        <v>-9.01</v>
      </c>
      <c r="N4469" t="s">
        <v>4523</v>
      </c>
      <c r="O4469" t="s">
        <v>4524</v>
      </c>
      <c r="P4469" t="s">
        <v>19692</v>
      </c>
      <c r="Q4469" t="s">
        <v>19696</v>
      </c>
      <c r="R4469" t="s">
        <v>44</v>
      </c>
      <c r="S4469" t="s">
        <v>4527</v>
      </c>
      <c r="T4469" s="3">
        <v>45831</v>
      </c>
      <c r="U4469" s="3">
        <v>45832</v>
      </c>
      <c r="V4469" s="2">
        <v>0</v>
      </c>
      <c r="W4469" t="s">
        <v>44</v>
      </c>
      <c r="X4469" t="s">
        <v>44</v>
      </c>
      <c r="Y4469" t="s">
        <v>19697</v>
      </c>
      <c r="Z4469" t="s">
        <v>19695</v>
      </c>
      <c r="AA4469" t="s">
        <v>4529</v>
      </c>
      <c r="AB4469" t="s">
        <v>4530</v>
      </c>
      <c r="AC4469" t="s">
        <v>89</v>
      </c>
      <c r="AD4469" t="str">
        <f t="shared" si="69"/>
        <v>10-60</v>
      </c>
      <c r="AE4469" t="str">
        <f>VLOOKUP(AD4469,'Main_Sub Desc'!C:D,2,)</f>
        <v>LPC from invoicing</v>
      </c>
      <c r="AF4469" t="str">
        <f>VLOOKUP(VALUE(H4469),'Main_Sub Desc'!F:G,2,)</f>
        <v>Wtr Rev Late Payment</v>
      </c>
      <c r="AG4469">
        <f>IFERROR(VLOOKUP(VALUE(I4469),'PC Mapping'!A:F,6,),"")</f>
        <v>10469</v>
      </c>
      <c r="AH4469" s="13" t="str">
        <f>VLOOKUP(AG4469,'PC Mapping'!L:M,2,)</f>
        <v>Bolivar Water</v>
      </c>
    </row>
    <row r="4470" spans="1:34" x14ac:dyDescent="0.2">
      <c r="A4470" t="s">
        <v>19698</v>
      </c>
      <c r="B4470" t="s">
        <v>19699</v>
      </c>
      <c r="C4470" t="s">
        <v>4519</v>
      </c>
      <c r="D4470" t="s">
        <v>4520</v>
      </c>
      <c r="E4470" s="3">
        <v>45831</v>
      </c>
      <c r="F4470" t="s">
        <v>44</v>
      </c>
      <c r="G4470" t="s">
        <v>3742</v>
      </c>
      <c r="H4470" t="s">
        <v>3722</v>
      </c>
      <c r="I4470" t="s">
        <v>3752</v>
      </c>
      <c r="J4470" t="s">
        <v>4522</v>
      </c>
      <c r="K4470" s="2">
        <v>-5</v>
      </c>
      <c r="L4470" t="s">
        <v>44</v>
      </c>
      <c r="M4470" s="2">
        <v>-5</v>
      </c>
      <c r="N4470" t="s">
        <v>4523</v>
      </c>
      <c r="O4470" t="s">
        <v>4524</v>
      </c>
      <c r="P4470" t="s">
        <v>19700</v>
      </c>
      <c r="Q4470" t="s">
        <v>19701</v>
      </c>
      <c r="R4470" t="s">
        <v>44</v>
      </c>
      <c r="S4470" t="s">
        <v>4527</v>
      </c>
      <c r="T4470" s="3">
        <v>45831</v>
      </c>
      <c r="U4470" s="3">
        <v>45832</v>
      </c>
      <c r="V4470" s="2">
        <v>0</v>
      </c>
      <c r="W4470" t="s">
        <v>44</v>
      </c>
      <c r="X4470" t="s">
        <v>44</v>
      </c>
      <c r="Y4470" t="s">
        <v>19702</v>
      </c>
      <c r="Z4470" t="s">
        <v>19703</v>
      </c>
      <c r="AA4470" t="s">
        <v>4529</v>
      </c>
      <c r="AB4470" t="s">
        <v>4530</v>
      </c>
      <c r="AC4470" t="s">
        <v>89</v>
      </c>
      <c r="AD4470" t="str">
        <f t="shared" si="69"/>
        <v>10-60</v>
      </c>
      <c r="AE4470" t="str">
        <f>VLOOKUP(AD4470,'Main_Sub Desc'!C:D,2,)</f>
        <v>LPC from invoicing</v>
      </c>
      <c r="AF4470" t="str">
        <f>VLOOKUP(VALUE(H4470),'Main_Sub Desc'!F:G,2,)</f>
        <v>Wtr Rev Late Payment</v>
      </c>
      <c r="AG4470">
        <f>IFERROR(VLOOKUP(VALUE(I4470),'PC Mapping'!A:F,6,),"")</f>
        <v>10719</v>
      </c>
      <c r="AH4470" s="13" t="str">
        <f>VLOOKUP(AG4470,'PC Mapping'!L:M,2,)</f>
        <v>All Other Water</v>
      </c>
    </row>
    <row r="4471" spans="1:34" x14ac:dyDescent="0.2">
      <c r="A4471" t="s">
        <v>19704</v>
      </c>
      <c r="B4471" t="s">
        <v>19688</v>
      </c>
      <c r="C4471" t="s">
        <v>4519</v>
      </c>
      <c r="D4471" t="s">
        <v>4520</v>
      </c>
      <c r="E4471" s="3">
        <v>45831</v>
      </c>
      <c r="F4471" t="s">
        <v>44</v>
      </c>
      <c r="G4471" t="s">
        <v>3742</v>
      </c>
      <c r="H4471" t="s">
        <v>3722</v>
      </c>
      <c r="I4471" t="s">
        <v>3752</v>
      </c>
      <c r="J4471" t="s">
        <v>4522</v>
      </c>
      <c r="K4471" s="2">
        <v>-5</v>
      </c>
      <c r="L4471" t="s">
        <v>44</v>
      </c>
      <c r="M4471" s="2">
        <v>-5</v>
      </c>
      <c r="N4471" t="s">
        <v>4523</v>
      </c>
      <c r="O4471" t="s">
        <v>4524</v>
      </c>
      <c r="P4471" t="s">
        <v>19705</v>
      </c>
      <c r="Q4471" t="s">
        <v>19706</v>
      </c>
      <c r="R4471" t="s">
        <v>44</v>
      </c>
      <c r="S4471" t="s">
        <v>4527</v>
      </c>
      <c r="T4471" s="3">
        <v>45831</v>
      </c>
      <c r="U4471" s="3">
        <v>45832</v>
      </c>
      <c r="V4471" s="2">
        <v>0</v>
      </c>
      <c r="W4471" t="s">
        <v>44</v>
      </c>
      <c r="X4471" t="s">
        <v>44</v>
      </c>
      <c r="Y4471" t="s">
        <v>19707</v>
      </c>
      <c r="Z4471" t="s">
        <v>2329</v>
      </c>
      <c r="AA4471" t="s">
        <v>4529</v>
      </c>
      <c r="AB4471" t="s">
        <v>4530</v>
      </c>
      <c r="AC4471" t="s">
        <v>89</v>
      </c>
      <c r="AD4471" t="str">
        <f t="shared" si="69"/>
        <v>10-60</v>
      </c>
      <c r="AE4471" t="str">
        <f>VLOOKUP(AD4471,'Main_Sub Desc'!C:D,2,)</f>
        <v>LPC from invoicing</v>
      </c>
      <c r="AF4471" t="str">
        <f>VLOOKUP(VALUE(H4471),'Main_Sub Desc'!F:G,2,)</f>
        <v>Wtr Rev Late Payment</v>
      </c>
      <c r="AG4471">
        <f>IFERROR(VLOOKUP(VALUE(I4471),'PC Mapping'!A:F,6,),"")</f>
        <v>10719</v>
      </c>
      <c r="AH4471" s="13" t="str">
        <f>VLOOKUP(AG4471,'PC Mapping'!L:M,2,)</f>
        <v>All Other Water</v>
      </c>
    </row>
    <row r="4472" spans="1:34" x14ac:dyDescent="0.2">
      <c r="A4472" t="s">
        <v>19708</v>
      </c>
      <c r="B4472" t="s">
        <v>19683</v>
      </c>
      <c r="C4472" t="s">
        <v>4519</v>
      </c>
      <c r="D4472" t="s">
        <v>4520</v>
      </c>
      <c r="E4472" s="3">
        <v>45831</v>
      </c>
      <c r="F4472" t="s">
        <v>44</v>
      </c>
      <c r="G4472" t="s">
        <v>3742</v>
      </c>
      <c r="H4472" t="s">
        <v>3722</v>
      </c>
      <c r="I4472" t="s">
        <v>4538</v>
      </c>
      <c r="J4472" t="s">
        <v>4522</v>
      </c>
      <c r="K4472" s="2">
        <v>-5</v>
      </c>
      <c r="L4472" t="s">
        <v>44</v>
      </c>
      <c r="M4472" s="2">
        <v>-5</v>
      </c>
      <c r="N4472" t="s">
        <v>4523</v>
      </c>
      <c r="O4472" t="s">
        <v>4524</v>
      </c>
      <c r="P4472" t="s">
        <v>6056</v>
      </c>
      <c r="Q4472" t="s">
        <v>19709</v>
      </c>
      <c r="R4472" t="s">
        <v>44</v>
      </c>
      <c r="S4472" t="s">
        <v>4527</v>
      </c>
      <c r="T4472" s="3">
        <v>45831</v>
      </c>
      <c r="U4472" s="3">
        <v>45832</v>
      </c>
      <c r="V4472" s="2">
        <v>0</v>
      </c>
      <c r="W4472" t="s">
        <v>44</v>
      </c>
      <c r="X4472" t="s">
        <v>44</v>
      </c>
      <c r="Y4472" t="s">
        <v>19710</v>
      </c>
      <c r="Z4472" t="s">
        <v>410</v>
      </c>
      <c r="AA4472" t="s">
        <v>4529</v>
      </c>
      <c r="AB4472" t="s">
        <v>4530</v>
      </c>
      <c r="AC4472" t="s">
        <v>89</v>
      </c>
      <c r="AD4472" t="str">
        <f t="shared" si="69"/>
        <v>10-60</v>
      </c>
      <c r="AE4472" t="str">
        <f>VLOOKUP(AD4472,'Main_Sub Desc'!C:D,2,)</f>
        <v>LPC from invoicing</v>
      </c>
      <c r="AF4472" t="str">
        <f>VLOOKUP(VALUE(H4472),'Main_Sub Desc'!F:G,2,)</f>
        <v>Wtr Rev Late Payment</v>
      </c>
      <c r="AG4472">
        <f>IFERROR(VLOOKUP(VALUE(I4472),'PC Mapping'!A:F,6,),"")</f>
        <v>10469</v>
      </c>
      <c r="AH4472" s="13" t="str">
        <f>VLOOKUP(AG4472,'PC Mapping'!L:M,2,)</f>
        <v>Bolivar Water</v>
      </c>
    </row>
    <row r="4473" spans="1:34" x14ac:dyDescent="0.2">
      <c r="A4473" t="s">
        <v>19708</v>
      </c>
      <c r="B4473" t="s">
        <v>19683</v>
      </c>
      <c r="C4473" t="s">
        <v>4519</v>
      </c>
      <c r="D4473" t="s">
        <v>4520</v>
      </c>
      <c r="E4473" s="3">
        <v>45831</v>
      </c>
      <c r="F4473" t="s">
        <v>44</v>
      </c>
      <c r="G4473" t="s">
        <v>3742</v>
      </c>
      <c r="H4473" t="s">
        <v>3716</v>
      </c>
      <c r="I4473" t="s">
        <v>4534</v>
      </c>
      <c r="J4473" t="s">
        <v>4522</v>
      </c>
      <c r="K4473" s="2">
        <v>-5.7</v>
      </c>
      <c r="L4473" t="s">
        <v>44</v>
      </c>
      <c r="M4473" s="2">
        <v>-5.7</v>
      </c>
      <c r="N4473" t="s">
        <v>4523</v>
      </c>
      <c r="O4473" t="s">
        <v>4524</v>
      </c>
      <c r="P4473" t="s">
        <v>6056</v>
      </c>
      <c r="Q4473" t="s">
        <v>19711</v>
      </c>
      <c r="R4473" t="s">
        <v>44</v>
      </c>
      <c r="S4473" t="s">
        <v>4527</v>
      </c>
      <c r="T4473" s="3">
        <v>45831</v>
      </c>
      <c r="U4473" s="3">
        <v>45832</v>
      </c>
      <c r="V4473" s="2">
        <v>0</v>
      </c>
      <c r="W4473" t="s">
        <v>44</v>
      </c>
      <c r="X4473" t="s">
        <v>44</v>
      </c>
      <c r="Y4473" t="s">
        <v>19712</v>
      </c>
      <c r="Z4473" t="s">
        <v>410</v>
      </c>
      <c r="AA4473" t="s">
        <v>4529</v>
      </c>
      <c r="AB4473" t="s">
        <v>4530</v>
      </c>
      <c r="AC4473" t="s">
        <v>89</v>
      </c>
      <c r="AD4473" t="str">
        <f t="shared" si="69"/>
        <v>10-60</v>
      </c>
      <c r="AE4473" t="str">
        <f>VLOOKUP(AD4473,'Main_Sub Desc'!C:D,2,)</f>
        <v>LPC from invoicing</v>
      </c>
      <c r="AF4473" t="str">
        <f>VLOOKUP(VALUE(H4473),'Main_Sub Desc'!F:G,2,)</f>
        <v>Wst Rev Late Payment</v>
      </c>
      <c r="AG4473">
        <f>IFERROR(VLOOKUP(VALUE(I4473),'PC Mapping'!A:F,6,),"")</f>
        <v>10514</v>
      </c>
      <c r="AH4473" s="13" t="str">
        <f>VLOOKUP(AG4473,'PC Mapping'!L:M,2,)</f>
        <v>Bolivar Sewer</v>
      </c>
    </row>
    <row r="4474" spans="1:34" x14ac:dyDescent="0.2">
      <c r="A4474" t="s">
        <v>19713</v>
      </c>
      <c r="B4474" t="s">
        <v>19683</v>
      </c>
      <c r="C4474" t="s">
        <v>4519</v>
      </c>
      <c r="D4474" t="s">
        <v>4520</v>
      </c>
      <c r="E4474" s="3">
        <v>45831</v>
      </c>
      <c r="F4474" t="s">
        <v>44</v>
      </c>
      <c r="G4474" t="s">
        <v>3742</v>
      </c>
      <c r="H4474" t="s">
        <v>3722</v>
      </c>
      <c r="I4474" t="s">
        <v>3752</v>
      </c>
      <c r="J4474" t="s">
        <v>4522</v>
      </c>
      <c r="K4474" s="2">
        <v>-5</v>
      </c>
      <c r="L4474" t="s">
        <v>44</v>
      </c>
      <c r="M4474" s="2">
        <v>-5</v>
      </c>
      <c r="N4474" t="s">
        <v>4523</v>
      </c>
      <c r="O4474" t="s">
        <v>4524</v>
      </c>
      <c r="P4474" t="s">
        <v>7854</v>
      </c>
      <c r="Q4474" t="s">
        <v>19714</v>
      </c>
      <c r="R4474" t="s">
        <v>44</v>
      </c>
      <c r="S4474" t="s">
        <v>4527</v>
      </c>
      <c r="T4474" s="3">
        <v>45831</v>
      </c>
      <c r="U4474" s="3">
        <v>45832</v>
      </c>
      <c r="V4474" s="2">
        <v>0</v>
      </c>
      <c r="W4474" t="s">
        <v>44</v>
      </c>
      <c r="X4474" t="s">
        <v>44</v>
      </c>
      <c r="Y4474" t="s">
        <v>19715</v>
      </c>
      <c r="Z4474" t="s">
        <v>1618</v>
      </c>
      <c r="AA4474" t="s">
        <v>4529</v>
      </c>
      <c r="AB4474" t="s">
        <v>4530</v>
      </c>
      <c r="AC4474" t="s">
        <v>89</v>
      </c>
      <c r="AD4474" t="str">
        <f t="shared" si="69"/>
        <v>10-60</v>
      </c>
      <c r="AE4474" t="str">
        <f>VLOOKUP(AD4474,'Main_Sub Desc'!C:D,2,)</f>
        <v>LPC from invoicing</v>
      </c>
      <c r="AF4474" t="str">
        <f>VLOOKUP(VALUE(H4474),'Main_Sub Desc'!F:G,2,)</f>
        <v>Wtr Rev Late Payment</v>
      </c>
      <c r="AG4474">
        <f>IFERROR(VLOOKUP(VALUE(I4474),'PC Mapping'!A:F,6,),"")</f>
        <v>10719</v>
      </c>
      <c r="AH4474" s="13" t="str">
        <f>VLOOKUP(AG4474,'PC Mapping'!L:M,2,)</f>
        <v>All Other Water</v>
      </c>
    </row>
    <row r="4475" spans="1:34" x14ac:dyDescent="0.2">
      <c r="A4475" t="s">
        <v>19716</v>
      </c>
      <c r="B4475" t="s">
        <v>19717</v>
      </c>
      <c r="C4475" t="s">
        <v>4519</v>
      </c>
      <c r="D4475" t="s">
        <v>4520</v>
      </c>
      <c r="E4475" s="3">
        <v>45832</v>
      </c>
      <c r="F4475" t="s">
        <v>44</v>
      </c>
      <c r="G4475" t="s">
        <v>3742</v>
      </c>
      <c r="H4475" t="s">
        <v>3722</v>
      </c>
      <c r="I4475" t="s">
        <v>3752</v>
      </c>
      <c r="J4475" t="s">
        <v>4522</v>
      </c>
      <c r="K4475" s="2">
        <v>-5</v>
      </c>
      <c r="L4475" t="s">
        <v>44</v>
      </c>
      <c r="M4475" s="2">
        <v>-5</v>
      </c>
      <c r="N4475" t="s">
        <v>4523</v>
      </c>
      <c r="O4475" t="s">
        <v>4524</v>
      </c>
      <c r="P4475" t="s">
        <v>11316</v>
      </c>
      <c r="Q4475" t="s">
        <v>19718</v>
      </c>
      <c r="R4475" t="s">
        <v>44</v>
      </c>
      <c r="S4475" t="s">
        <v>4527</v>
      </c>
      <c r="T4475" s="3">
        <v>45832</v>
      </c>
      <c r="U4475" s="3">
        <v>45833</v>
      </c>
      <c r="V4475" s="2">
        <v>0</v>
      </c>
      <c r="W4475" t="s">
        <v>44</v>
      </c>
      <c r="X4475" t="s">
        <v>44</v>
      </c>
      <c r="Y4475" t="s">
        <v>19719</v>
      </c>
      <c r="Z4475" t="s">
        <v>3170</v>
      </c>
      <c r="AA4475" t="s">
        <v>4529</v>
      </c>
      <c r="AB4475" t="s">
        <v>4530</v>
      </c>
      <c r="AC4475" t="s">
        <v>89</v>
      </c>
      <c r="AD4475" t="str">
        <f t="shared" si="69"/>
        <v>10-60</v>
      </c>
      <c r="AE4475" t="str">
        <f>VLOOKUP(AD4475,'Main_Sub Desc'!C:D,2,)</f>
        <v>LPC from invoicing</v>
      </c>
      <c r="AF4475" t="str">
        <f>VLOOKUP(VALUE(H4475),'Main_Sub Desc'!F:G,2,)</f>
        <v>Wtr Rev Late Payment</v>
      </c>
      <c r="AG4475">
        <f>IFERROR(VLOOKUP(VALUE(I4475),'PC Mapping'!A:F,6,),"")</f>
        <v>10719</v>
      </c>
      <c r="AH4475" s="13" t="str">
        <f>VLOOKUP(AG4475,'PC Mapping'!L:M,2,)</f>
        <v>All Other Water</v>
      </c>
    </row>
    <row r="4476" spans="1:34" x14ac:dyDescent="0.2">
      <c r="A4476" t="s">
        <v>19720</v>
      </c>
      <c r="B4476" t="s">
        <v>19721</v>
      </c>
      <c r="C4476" t="s">
        <v>4519</v>
      </c>
      <c r="D4476" t="s">
        <v>4520</v>
      </c>
      <c r="E4476" s="3">
        <v>45832</v>
      </c>
      <c r="F4476" t="s">
        <v>44</v>
      </c>
      <c r="G4476" t="s">
        <v>3742</v>
      </c>
      <c r="H4476" t="s">
        <v>3722</v>
      </c>
      <c r="I4476" t="s">
        <v>3752</v>
      </c>
      <c r="J4476" t="s">
        <v>4522</v>
      </c>
      <c r="K4476" s="2">
        <v>-11.78</v>
      </c>
      <c r="L4476" t="s">
        <v>44</v>
      </c>
      <c r="M4476" s="2">
        <v>-11.78</v>
      </c>
      <c r="N4476" t="s">
        <v>4523</v>
      </c>
      <c r="O4476" t="s">
        <v>4524</v>
      </c>
      <c r="P4476" t="s">
        <v>19722</v>
      </c>
      <c r="Q4476" t="s">
        <v>19723</v>
      </c>
      <c r="R4476" t="s">
        <v>44</v>
      </c>
      <c r="S4476" t="s">
        <v>4527</v>
      </c>
      <c r="T4476" s="3">
        <v>45832</v>
      </c>
      <c r="U4476" s="3">
        <v>45833</v>
      </c>
      <c r="V4476" s="2">
        <v>0</v>
      </c>
      <c r="W4476" t="s">
        <v>44</v>
      </c>
      <c r="X4476" t="s">
        <v>44</v>
      </c>
      <c r="Y4476" t="s">
        <v>19724</v>
      </c>
      <c r="Z4476" t="s">
        <v>2478</v>
      </c>
      <c r="AA4476" t="s">
        <v>4529</v>
      </c>
      <c r="AB4476" t="s">
        <v>4530</v>
      </c>
      <c r="AC4476" t="s">
        <v>89</v>
      </c>
      <c r="AD4476" t="str">
        <f t="shared" si="69"/>
        <v>10-60</v>
      </c>
      <c r="AE4476" t="str">
        <f>VLOOKUP(AD4476,'Main_Sub Desc'!C:D,2,)</f>
        <v>LPC from invoicing</v>
      </c>
      <c r="AF4476" t="str">
        <f>VLOOKUP(VALUE(H4476),'Main_Sub Desc'!F:G,2,)</f>
        <v>Wtr Rev Late Payment</v>
      </c>
      <c r="AG4476">
        <f>IFERROR(VLOOKUP(VALUE(I4476),'PC Mapping'!A:F,6,),"")</f>
        <v>10719</v>
      </c>
      <c r="AH4476" s="13" t="str">
        <f>VLOOKUP(AG4476,'PC Mapping'!L:M,2,)</f>
        <v>All Other Water</v>
      </c>
    </row>
    <row r="4477" spans="1:34" x14ac:dyDescent="0.2">
      <c r="A4477" t="s">
        <v>19725</v>
      </c>
      <c r="B4477" t="s">
        <v>19717</v>
      </c>
      <c r="C4477" t="s">
        <v>4519</v>
      </c>
      <c r="D4477" t="s">
        <v>4520</v>
      </c>
      <c r="E4477" s="3">
        <v>45832</v>
      </c>
      <c r="F4477" t="s">
        <v>44</v>
      </c>
      <c r="G4477" t="s">
        <v>3742</v>
      </c>
      <c r="H4477" t="s">
        <v>3722</v>
      </c>
      <c r="I4477" t="s">
        <v>3752</v>
      </c>
      <c r="J4477" t="s">
        <v>4522</v>
      </c>
      <c r="K4477" s="2">
        <v>-8.7899999999999991</v>
      </c>
      <c r="L4477" t="s">
        <v>44</v>
      </c>
      <c r="M4477" s="2">
        <v>-8.7899999999999991</v>
      </c>
      <c r="N4477" t="s">
        <v>4523</v>
      </c>
      <c r="O4477" t="s">
        <v>4524</v>
      </c>
      <c r="P4477" t="s">
        <v>19726</v>
      </c>
      <c r="Q4477" t="s">
        <v>19727</v>
      </c>
      <c r="R4477" t="s">
        <v>44</v>
      </c>
      <c r="S4477" t="s">
        <v>4527</v>
      </c>
      <c r="T4477" s="3">
        <v>45832</v>
      </c>
      <c r="U4477" s="3">
        <v>45833</v>
      </c>
      <c r="V4477" s="2">
        <v>0</v>
      </c>
      <c r="W4477" t="s">
        <v>44</v>
      </c>
      <c r="X4477" t="s">
        <v>44</v>
      </c>
      <c r="Y4477" t="s">
        <v>19728</v>
      </c>
      <c r="Z4477" t="s">
        <v>3298</v>
      </c>
      <c r="AA4477" t="s">
        <v>4529</v>
      </c>
      <c r="AB4477" t="s">
        <v>4530</v>
      </c>
      <c r="AC4477" t="s">
        <v>99</v>
      </c>
      <c r="AD4477" t="str">
        <f t="shared" si="69"/>
        <v>10-60</v>
      </c>
      <c r="AE4477" t="str">
        <f>VLOOKUP(AD4477,'Main_Sub Desc'!C:D,2,)</f>
        <v>LPC from invoicing</v>
      </c>
      <c r="AF4477" t="str">
        <f>VLOOKUP(VALUE(H4477),'Main_Sub Desc'!F:G,2,)</f>
        <v>Wtr Rev Late Payment</v>
      </c>
      <c r="AG4477">
        <f>IFERROR(VLOOKUP(VALUE(I4477),'PC Mapping'!A:F,6,),"")</f>
        <v>10719</v>
      </c>
      <c r="AH4477" s="13" t="str">
        <f>VLOOKUP(AG4477,'PC Mapping'!L:M,2,)</f>
        <v>All Other Water</v>
      </c>
    </row>
    <row r="4478" spans="1:34" x14ac:dyDescent="0.2">
      <c r="A4478" t="s">
        <v>19729</v>
      </c>
      <c r="B4478" t="s">
        <v>19721</v>
      </c>
      <c r="C4478" t="s">
        <v>4519</v>
      </c>
      <c r="D4478" t="s">
        <v>4520</v>
      </c>
      <c r="E4478" s="3">
        <v>45832</v>
      </c>
      <c r="F4478" t="s">
        <v>44</v>
      </c>
      <c r="G4478" t="s">
        <v>3742</v>
      </c>
      <c r="H4478" t="s">
        <v>3722</v>
      </c>
      <c r="I4478" t="s">
        <v>3752</v>
      </c>
      <c r="J4478" t="s">
        <v>4522</v>
      </c>
      <c r="K4478" s="2">
        <v>-7.82</v>
      </c>
      <c r="L4478" t="s">
        <v>44</v>
      </c>
      <c r="M4478" s="2">
        <v>-7.82</v>
      </c>
      <c r="N4478" t="s">
        <v>4523</v>
      </c>
      <c r="O4478" t="s">
        <v>4524</v>
      </c>
      <c r="P4478" t="s">
        <v>6611</v>
      </c>
      <c r="Q4478" t="s">
        <v>19730</v>
      </c>
      <c r="R4478" t="s">
        <v>44</v>
      </c>
      <c r="S4478" t="s">
        <v>4527</v>
      </c>
      <c r="T4478" s="3">
        <v>45832</v>
      </c>
      <c r="U4478" s="3">
        <v>45833</v>
      </c>
      <c r="V4478" s="2">
        <v>0</v>
      </c>
      <c r="W4478" t="s">
        <v>44</v>
      </c>
      <c r="X4478" t="s">
        <v>44</v>
      </c>
      <c r="Y4478" t="s">
        <v>19731</v>
      </c>
      <c r="Z4478" t="s">
        <v>2108</v>
      </c>
      <c r="AA4478" t="s">
        <v>4529</v>
      </c>
      <c r="AB4478" t="s">
        <v>4530</v>
      </c>
      <c r="AC4478" t="s">
        <v>89</v>
      </c>
      <c r="AD4478" t="str">
        <f t="shared" si="69"/>
        <v>10-60</v>
      </c>
      <c r="AE4478" t="str">
        <f>VLOOKUP(AD4478,'Main_Sub Desc'!C:D,2,)</f>
        <v>LPC from invoicing</v>
      </c>
      <c r="AF4478" t="str">
        <f>VLOOKUP(VALUE(H4478),'Main_Sub Desc'!F:G,2,)</f>
        <v>Wtr Rev Late Payment</v>
      </c>
      <c r="AG4478">
        <f>IFERROR(VLOOKUP(VALUE(I4478),'PC Mapping'!A:F,6,),"")</f>
        <v>10719</v>
      </c>
      <c r="AH4478" s="13" t="str">
        <f>VLOOKUP(AG4478,'PC Mapping'!L:M,2,)</f>
        <v>All Other Water</v>
      </c>
    </row>
    <row r="4479" spans="1:34" x14ac:dyDescent="0.2">
      <c r="A4479" t="s">
        <v>19732</v>
      </c>
      <c r="B4479" t="s">
        <v>19721</v>
      </c>
      <c r="C4479" t="s">
        <v>4519</v>
      </c>
      <c r="D4479" t="s">
        <v>4520</v>
      </c>
      <c r="E4479" s="3">
        <v>45832</v>
      </c>
      <c r="F4479" t="s">
        <v>44</v>
      </c>
      <c r="G4479" t="s">
        <v>3742</v>
      </c>
      <c r="H4479" t="s">
        <v>3722</v>
      </c>
      <c r="I4479" t="s">
        <v>3752</v>
      </c>
      <c r="J4479" t="s">
        <v>4522</v>
      </c>
      <c r="K4479" s="2">
        <v>-5</v>
      </c>
      <c r="L4479" t="s">
        <v>44</v>
      </c>
      <c r="M4479" s="2">
        <v>-5</v>
      </c>
      <c r="N4479" t="s">
        <v>4523</v>
      </c>
      <c r="O4479" t="s">
        <v>4524</v>
      </c>
      <c r="P4479" t="s">
        <v>19733</v>
      </c>
      <c r="Q4479" t="s">
        <v>19734</v>
      </c>
      <c r="R4479" t="s">
        <v>44</v>
      </c>
      <c r="S4479" t="s">
        <v>4527</v>
      </c>
      <c r="T4479" s="3">
        <v>45832</v>
      </c>
      <c r="U4479" s="3">
        <v>45833</v>
      </c>
      <c r="V4479" s="2">
        <v>0</v>
      </c>
      <c r="W4479" t="s">
        <v>44</v>
      </c>
      <c r="X4479" t="s">
        <v>44</v>
      </c>
      <c r="Y4479" t="s">
        <v>19735</v>
      </c>
      <c r="Z4479" t="s">
        <v>2872</v>
      </c>
      <c r="AA4479" t="s">
        <v>4529</v>
      </c>
      <c r="AB4479" t="s">
        <v>4530</v>
      </c>
      <c r="AC4479" t="s">
        <v>89</v>
      </c>
      <c r="AD4479" t="str">
        <f t="shared" si="69"/>
        <v>10-60</v>
      </c>
      <c r="AE4479" t="str">
        <f>VLOOKUP(AD4479,'Main_Sub Desc'!C:D,2,)</f>
        <v>LPC from invoicing</v>
      </c>
      <c r="AF4479" t="str">
        <f>VLOOKUP(VALUE(H4479),'Main_Sub Desc'!F:G,2,)</f>
        <v>Wtr Rev Late Payment</v>
      </c>
      <c r="AG4479">
        <f>IFERROR(VLOOKUP(VALUE(I4479),'PC Mapping'!A:F,6,),"")</f>
        <v>10719</v>
      </c>
      <c r="AH4479" s="13" t="str">
        <f>VLOOKUP(AG4479,'PC Mapping'!L:M,2,)</f>
        <v>All Other Water</v>
      </c>
    </row>
    <row r="4480" spans="1:34" x14ac:dyDescent="0.2">
      <c r="A4480" t="s">
        <v>19736</v>
      </c>
      <c r="B4480" t="s">
        <v>19717</v>
      </c>
      <c r="C4480" t="s">
        <v>4519</v>
      </c>
      <c r="D4480" t="s">
        <v>4520</v>
      </c>
      <c r="E4480" s="3">
        <v>45832</v>
      </c>
      <c r="F4480" t="s">
        <v>44</v>
      </c>
      <c r="G4480" t="s">
        <v>3742</v>
      </c>
      <c r="H4480" t="s">
        <v>3722</v>
      </c>
      <c r="I4480" t="s">
        <v>3752</v>
      </c>
      <c r="J4480" t="s">
        <v>4522</v>
      </c>
      <c r="K4480" s="2">
        <v>-5</v>
      </c>
      <c r="L4480" t="s">
        <v>44</v>
      </c>
      <c r="M4480" s="2">
        <v>-5</v>
      </c>
      <c r="N4480" t="s">
        <v>4523</v>
      </c>
      <c r="O4480" t="s">
        <v>4524</v>
      </c>
      <c r="P4480" t="s">
        <v>11052</v>
      </c>
      <c r="Q4480" t="s">
        <v>19737</v>
      </c>
      <c r="R4480" t="s">
        <v>44</v>
      </c>
      <c r="S4480" t="s">
        <v>4527</v>
      </c>
      <c r="T4480" s="3">
        <v>45832</v>
      </c>
      <c r="U4480" s="3">
        <v>45833</v>
      </c>
      <c r="V4480" s="2">
        <v>0</v>
      </c>
      <c r="W4480" t="s">
        <v>44</v>
      </c>
      <c r="X4480" t="s">
        <v>44</v>
      </c>
      <c r="Y4480" t="s">
        <v>19738</v>
      </c>
      <c r="Z4480" t="s">
        <v>3297</v>
      </c>
      <c r="AA4480" t="s">
        <v>4529</v>
      </c>
      <c r="AB4480" t="s">
        <v>4530</v>
      </c>
      <c r="AC4480" t="s">
        <v>89</v>
      </c>
      <c r="AD4480" t="str">
        <f t="shared" si="69"/>
        <v>10-60</v>
      </c>
      <c r="AE4480" t="str">
        <f>VLOOKUP(AD4480,'Main_Sub Desc'!C:D,2,)</f>
        <v>LPC from invoicing</v>
      </c>
      <c r="AF4480" t="str">
        <f>VLOOKUP(VALUE(H4480),'Main_Sub Desc'!F:G,2,)</f>
        <v>Wtr Rev Late Payment</v>
      </c>
      <c r="AG4480">
        <f>IFERROR(VLOOKUP(VALUE(I4480),'PC Mapping'!A:F,6,),"")</f>
        <v>10719</v>
      </c>
      <c r="AH4480" s="13" t="str">
        <f>VLOOKUP(AG4480,'PC Mapping'!L:M,2,)</f>
        <v>All Other Water</v>
      </c>
    </row>
    <row r="4481" spans="1:34" x14ac:dyDescent="0.2">
      <c r="A4481" t="s">
        <v>19739</v>
      </c>
      <c r="B4481" t="s">
        <v>19740</v>
      </c>
      <c r="C4481" t="s">
        <v>4519</v>
      </c>
      <c r="D4481" t="s">
        <v>4520</v>
      </c>
      <c r="E4481" s="3">
        <v>45833</v>
      </c>
      <c r="F4481" t="s">
        <v>44</v>
      </c>
      <c r="G4481" t="s">
        <v>3742</v>
      </c>
      <c r="H4481" t="s">
        <v>3722</v>
      </c>
      <c r="I4481" t="s">
        <v>3752</v>
      </c>
      <c r="J4481" t="s">
        <v>4522</v>
      </c>
      <c r="K4481" s="2">
        <v>-5.08</v>
      </c>
      <c r="L4481" t="s">
        <v>44</v>
      </c>
      <c r="M4481" s="2">
        <v>-5.08</v>
      </c>
      <c r="N4481" t="s">
        <v>4523</v>
      </c>
      <c r="O4481" t="s">
        <v>4524</v>
      </c>
      <c r="P4481" t="s">
        <v>4750</v>
      </c>
      <c r="Q4481" t="s">
        <v>19741</v>
      </c>
      <c r="R4481" t="s">
        <v>44</v>
      </c>
      <c r="S4481" t="s">
        <v>4527</v>
      </c>
      <c r="T4481" s="3">
        <v>45833</v>
      </c>
      <c r="U4481" s="3">
        <v>45834</v>
      </c>
      <c r="V4481" s="2">
        <v>0</v>
      </c>
      <c r="W4481" t="s">
        <v>44</v>
      </c>
      <c r="X4481" t="s">
        <v>44</v>
      </c>
      <c r="Y4481" t="s">
        <v>19742</v>
      </c>
      <c r="Z4481" t="s">
        <v>1646</v>
      </c>
      <c r="AA4481" t="s">
        <v>4529</v>
      </c>
      <c r="AB4481" t="s">
        <v>4530</v>
      </c>
      <c r="AC4481" t="s">
        <v>99</v>
      </c>
      <c r="AD4481" t="str">
        <f t="shared" si="69"/>
        <v>10-60</v>
      </c>
      <c r="AE4481" t="str">
        <f>VLOOKUP(AD4481,'Main_Sub Desc'!C:D,2,)</f>
        <v>LPC from invoicing</v>
      </c>
      <c r="AF4481" t="str">
        <f>VLOOKUP(VALUE(H4481),'Main_Sub Desc'!F:G,2,)</f>
        <v>Wtr Rev Late Payment</v>
      </c>
      <c r="AG4481">
        <f>IFERROR(VLOOKUP(VALUE(I4481),'PC Mapping'!A:F,6,),"")</f>
        <v>10719</v>
      </c>
      <c r="AH4481" s="13" t="str">
        <f>VLOOKUP(AG4481,'PC Mapping'!L:M,2,)</f>
        <v>All Other Water</v>
      </c>
    </row>
    <row r="4482" spans="1:34" x14ac:dyDescent="0.2">
      <c r="A4482" t="s">
        <v>19743</v>
      </c>
      <c r="B4482" t="s">
        <v>19740</v>
      </c>
      <c r="C4482" t="s">
        <v>4519</v>
      </c>
      <c r="D4482" t="s">
        <v>4520</v>
      </c>
      <c r="E4482" s="3">
        <v>45833</v>
      </c>
      <c r="F4482" t="s">
        <v>44</v>
      </c>
      <c r="G4482" t="s">
        <v>3742</v>
      </c>
      <c r="H4482" t="s">
        <v>3722</v>
      </c>
      <c r="I4482" t="s">
        <v>3752</v>
      </c>
      <c r="J4482" t="s">
        <v>4522</v>
      </c>
      <c r="K4482" s="2">
        <v>-5</v>
      </c>
      <c r="L4482" t="s">
        <v>44</v>
      </c>
      <c r="M4482" s="2">
        <v>-5</v>
      </c>
      <c r="N4482" t="s">
        <v>4523</v>
      </c>
      <c r="O4482" t="s">
        <v>4524</v>
      </c>
      <c r="P4482" t="s">
        <v>19744</v>
      </c>
      <c r="Q4482" t="s">
        <v>19745</v>
      </c>
      <c r="R4482" t="s">
        <v>44</v>
      </c>
      <c r="S4482" t="s">
        <v>4527</v>
      </c>
      <c r="T4482" s="3">
        <v>45833</v>
      </c>
      <c r="U4482" s="3">
        <v>45834</v>
      </c>
      <c r="V4482" s="2">
        <v>0</v>
      </c>
      <c r="W4482" t="s">
        <v>44</v>
      </c>
      <c r="X4482" t="s">
        <v>44</v>
      </c>
      <c r="Y4482" t="s">
        <v>19746</v>
      </c>
      <c r="Z4482" t="s">
        <v>2198</v>
      </c>
      <c r="AA4482" t="s">
        <v>4529</v>
      </c>
      <c r="AB4482" t="s">
        <v>4530</v>
      </c>
      <c r="AC4482" t="s">
        <v>89</v>
      </c>
      <c r="AD4482" t="str">
        <f t="shared" si="69"/>
        <v>10-60</v>
      </c>
      <c r="AE4482" t="str">
        <f>VLOOKUP(AD4482,'Main_Sub Desc'!C:D,2,)</f>
        <v>LPC from invoicing</v>
      </c>
      <c r="AF4482" t="str">
        <f>VLOOKUP(VALUE(H4482),'Main_Sub Desc'!F:G,2,)</f>
        <v>Wtr Rev Late Payment</v>
      </c>
      <c r="AG4482">
        <f>IFERROR(VLOOKUP(VALUE(I4482),'PC Mapping'!A:F,6,),"")</f>
        <v>10719</v>
      </c>
      <c r="AH4482" s="13" t="str">
        <f>VLOOKUP(AG4482,'PC Mapping'!L:M,2,)</f>
        <v>All Other Water</v>
      </c>
    </row>
    <row r="4483" spans="1:34" x14ac:dyDescent="0.2">
      <c r="A4483" t="s">
        <v>19747</v>
      </c>
      <c r="B4483" t="s">
        <v>19740</v>
      </c>
      <c r="C4483" t="s">
        <v>4519</v>
      </c>
      <c r="D4483" t="s">
        <v>4520</v>
      </c>
      <c r="E4483" s="3">
        <v>45833</v>
      </c>
      <c r="F4483" t="s">
        <v>44</v>
      </c>
      <c r="G4483" t="s">
        <v>3742</v>
      </c>
      <c r="H4483" t="s">
        <v>3722</v>
      </c>
      <c r="I4483" t="s">
        <v>3752</v>
      </c>
      <c r="J4483" t="s">
        <v>4522</v>
      </c>
      <c r="K4483" s="2">
        <v>-7.62</v>
      </c>
      <c r="L4483" t="s">
        <v>44</v>
      </c>
      <c r="M4483" s="2">
        <v>-7.62</v>
      </c>
      <c r="N4483" t="s">
        <v>4523</v>
      </c>
      <c r="O4483" t="s">
        <v>4524</v>
      </c>
      <c r="P4483" t="s">
        <v>11329</v>
      </c>
      <c r="Q4483" t="s">
        <v>19748</v>
      </c>
      <c r="R4483" t="s">
        <v>44</v>
      </c>
      <c r="S4483" t="s">
        <v>4527</v>
      </c>
      <c r="T4483" s="3">
        <v>45833</v>
      </c>
      <c r="U4483" s="3">
        <v>45834</v>
      </c>
      <c r="V4483" s="2">
        <v>0</v>
      </c>
      <c r="W4483" t="s">
        <v>44</v>
      </c>
      <c r="X4483" t="s">
        <v>44</v>
      </c>
      <c r="Y4483" t="s">
        <v>19749</v>
      </c>
      <c r="Z4483" t="s">
        <v>3084</v>
      </c>
      <c r="AA4483" t="s">
        <v>4529</v>
      </c>
      <c r="AB4483" t="s">
        <v>4530</v>
      </c>
      <c r="AC4483" t="s">
        <v>89</v>
      </c>
      <c r="AD4483" t="str">
        <f t="shared" si="69"/>
        <v>10-60</v>
      </c>
      <c r="AE4483" t="str">
        <f>VLOOKUP(AD4483,'Main_Sub Desc'!C:D,2,)</f>
        <v>LPC from invoicing</v>
      </c>
      <c r="AF4483" t="str">
        <f>VLOOKUP(VALUE(H4483),'Main_Sub Desc'!F:G,2,)</f>
        <v>Wtr Rev Late Payment</v>
      </c>
      <c r="AG4483">
        <f>IFERROR(VLOOKUP(VALUE(I4483),'PC Mapping'!A:F,6,),"")</f>
        <v>10719</v>
      </c>
      <c r="AH4483" s="13" t="str">
        <f>VLOOKUP(AG4483,'PC Mapping'!L:M,2,)</f>
        <v>All Other Water</v>
      </c>
    </row>
    <row r="4484" spans="1:34" x14ac:dyDescent="0.2">
      <c r="A4484" t="s">
        <v>19750</v>
      </c>
      <c r="B4484" t="s">
        <v>19751</v>
      </c>
      <c r="C4484" t="s">
        <v>4519</v>
      </c>
      <c r="D4484" t="s">
        <v>4520</v>
      </c>
      <c r="E4484" s="3">
        <v>45835</v>
      </c>
      <c r="F4484" t="s">
        <v>44</v>
      </c>
      <c r="G4484" t="s">
        <v>3742</v>
      </c>
      <c r="H4484" t="s">
        <v>3722</v>
      </c>
      <c r="I4484" t="s">
        <v>3752</v>
      </c>
      <c r="J4484" t="s">
        <v>4522</v>
      </c>
      <c r="K4484" s="2">
        <v>-8.0399999999999991</v>
      </c>
      <c r="L4484" t="s">
        <v>44</v>
      </c>
      <c r="M4484" s="2">
        <v>-8.0399999999999991</v>
      </c>
      <c r="N4484" t="s">
        <v>4523</v>
      </c>
      <c r="O4484" t="s">
        <v>4524</v>
      </c>
      <c r="P4484" t="s">
        <v>11897</v>
      </c>
      <c r="Q4484" t="s">
        <v>19752</v>
      </c>
      <c r="R4484" t="s">
        <v>44</v>
      </c>
      <c r="S4484" t="s">
        <v>4527</v>
      </c>
      <c r="T4484" s="3">
        <v>45835</v>
      </c>
      <c r="U4484" s="3">
        <v>45838</v>
      </c>
      <c r="V4484" s="2">
        <v>0</v>
      </c>
      <c r="W4484" t="s">
        <v>44</v>
      </c>
      <c r="X4484" t="s">
        <v>44</v>
      </c>
      <c r="Y4484" t="s">
        <v>11899</v>
      </c>
      <c r="Z4484" t="s">
        <v>1787</v>
      </c>
      <c r="AA4484" t="s">
        <v>4529</v>
      </c>
      <c r="AB4484" t="s">
        <v>4530</v>
      </c>
      <c r="AC4484" t="s">
        <v>89</v>
      </c>
      <c r="AD4484" t="str">
        <f t="shared" ref="AD4484:AD4547" si="70">CONCATENATE(VALUE(AA4484),"-",VALUE(AB4484))</f>
        <v>10-60</v>
      </c>
      <c r="AE4484" t="str">
        <f>VLOOKUP(AD4484,'Main_Sub Desc'!C:D,2,)</f>
        <v>LPC from invoicing</v>
      </c>
      <c r="AF4484" t="str">
        <f>VLOOKUP(VALUE(H4484),'Main_Sub Desc'!F:G,2,)</f>
        <v>Wtr Rev Late Payment</v>
      </c>
      <c r="AG4484">
        <f>IFERROR(VLOOKUP(VALUE(I4484),'PC Mapping'!A:F,6,),"")</f>
        <v>10719</v>
      </c>
      <c r="AH4484" s="13" t="str">
        <f>VLOOKUP(AG4484,'PC Mapping'!L:M,2,)</f>
        <v>All Other Water</v>
      </c>
    </row>
    <row r="4485" spans="1:34" x14ac:dyDescent="0.2">
      <c r="A4485" t="s">
        <v>19753</v>
      </c>
      <c r="B4485" t="s">
        <v>19754</v>
      </c>
      <c r="C4485" t="s">
        <v>4519</v>
      </c>
      <c r="D4485" t="s">
        <v>4520</v>
      </c>
      <c r="E4485" s="3">
        <v>45835</v>
      </c>
      <c r="F4485" t="s">
        <v>44</v>
      </c>
      <c r="G4485" t="s">
        <v>3742</v>
      </c>
      <c r="H4485" t="s">
        <v>3722</v>
      </c>
      <c r="I4485" t="s">
        <v>3752</v>
      </c>
      <c r="J4485" t="s">
        <v>4522</v>
      </c>
      <c r="K4485" s="2">
        <v>-5.4</v>
      </c>
      <c r="L4485" t="s">
        <v>44</v>
      </c>
      <c r="M4485" s="2">
        <v>-5.4</v>
      </c>
      <c r="N4485" t="s">
        <v>4523</v>
      </c>
      <c r="O4485" t="s">
        <v>4524</v>
      </c>
      <c r="P4485" t="s">
        <v>19755</v>
      </c>
      <c r="Q4485" t="s">
        <v>19756</v>
      </c>
      <c r="R4485" t="s">
        <v>44</v>
      </c>
      <c r="S4485" t="s">
        <v>4527</v>
      </c>
      <c r="T4485" s="3">
        <v>45835</v>
      </c>
      <c r="U4485" s="3">
        <v>45838</v>
      </c>
      <c r="V4485" s="2">
        <v>0</v>
      </c>
      <c r="W4485" t="s">
        <v>44</v>
      </c>
      <c r="X4485" t="s">
        <v>44</v>
      </c>
      <c r="Y4485" t="s">
        <v>19757</v>
      </c>
      <c r="Z4485" t="s">
        <v>2900</v>
      </c>
      <c r="AA4485" t="s">
        <v>4529</v>
      </c>
      <c r="AB4485" t="s">
        <v>4530</v>
      </c>
      <c r="AC4485" t="s">
        <v>89</v>
      </c>
      <c r="AD4485" t="str">
        <f t="shared" si="70"/>
        <v>10-60</v>
      </c>
      <c r="AE4485" t="str">
        <f>VLOOKUP(AD4485,'Main_Sub Desc'!C:D,2,)</f>
        <v>LPC from invoicing</v>
      </c>
      <c r="AF4485" t="str">
        <f>VLOOKUP(VALUE(H4485),'Main_Sub Desc'!F:G,2,)</f>
        <v>Wtr Rev Late Payment</v>
      </c>
      <c r="AG4485">
        <f>IFERROR(VLOOKUP(VALUE(I4485),'PC Mapping'!A:F,6,),"")</f>
        <v>10719</v>
      </c>
      <c r="AH4485" s="13" t="str">
        <f>VLOOKUP(AG4485,'PC Mapping'!L:M,2,)</f>
        <v>All Other Water</v>
      </c>
    </row>
    <row r="4486" spans="1:34" x14ac:dyDescent="0.2">
      <c r="A4486" t="s">
        <v>19758</v>
      </c>
      <c r="B4486" t="s">
        <v>19751</v>
      </c>
      <c r="C4486" t="s">
        <v>4519</v>
      </c>
      <c r="D4486" t="s">
        <v>4520</v>
      </c>
      <c r="E4486" s="3">
        <v>45835</v>
      </c>
      <c r="F4486" t="s">
        <v>44</v>
      </c>
      <c r="G4486" t="s">
        <v>3742</v>
      </c>
      <c r="H4486" t="s">
        <v>3716</v>
      </c>
      <c r="I4486" t="s">
        <v>4534</v>
      </c>
      <c r="J4486" t="s">
        <v>4522</v>
      </c>
      <c r="K4486" s="2">
        <v>-5</v>
      </c>
      <c r="L4486" t="s">
        <v>44</v>
      </c>
      <c r="M4486" s="2">
        <v>-5</v>
      </c>
      <c r="N4486" t="s">
        <v>4523</v>
      </c>
      <c r="O4486" t="s">
        <v>4524</v>
      </c>
      <c r="P4486" t="s">
        <v>19759</v>
      </c>
      <c r="Q4486" t="s">
        <v>19760</v>
      </c>
      <c r="R4486" t="s">
        <v>44</v>
      </c>
      <c r="S4486" t="s">
        <v>4527</v>
      </c>
      <c r="T4486" s="3">
        <v>45835</v>
      </c>
      <c r="U4486" s="3">
        <v>45838</v>
      </c>
      <c r="V4486" s="2">
        <v>0</v>
      </c>
      <c r="W4486" t="s">
        <v>44</v>
      </c>
      <c r="X4486" t="s">
        <v>44</v>
      </c>
      <c r="Y4486" t="s">
        <v>19761</v>
      </c>
      <c r="Z4486" t="s">
        <v>19762</v>
      </c>
      <c r="AA4486" t="s">
        <v>4529</v>
      </c>
      <c r="AB4486" t="s">
        <v>4530</v>
      </c>
      <c r="AC4486" t="s">
        <v>89</v>
      </c>
      <c r="AD4486" t="str">
        <f t="shared" si="70"/>
        <v>10-60</v>
      </c>
      <c r="AE4486" t="str">
        <f>VLOOKUP(AD4486,'Main_Sub Desc'!C:D,2,)</f>
        <v>LPC from invoicing</v>
      </c>
      <c r="AF4486" t="str">
        <f>VLOOKUP(VALUE(H4486),'Main_Sub Desc'!F:G,2,)</f>
        <v>Wst Rev Late Payment</v>
      </c>
      <c r="AG4486">
        <f>IFERROR(VLOOKUP(VALUE(I4486),'PC Mapping'!A:F,6,),"")</f>
        <v>10514</v>
      </c>
      <c r="AH4486" s="13" t="str">
        <f>VLOOKUP(AG4486,'PC Mapping'!L:M,2,)</f>
        <v>Bolivar Sewer</v>
      </c>
    </row>
    <row r="4487" spans="1:34" x14ac:dyDescent="0.2">
      <c r="A4487" t="s">
        <v>19758</v>
      </c>
      <c r="B4487" t="s">
        <v>19751</v>
      </c>
      <c r="C4487" t="s">
        <v>4519</v>
      </c>
      <c r="D4487" t="s">
        <v>4520</v>
      </c>
      <c r="E4487" s="3">
        <v>45835</v>
      </c>
      <c r="F4487" t="s">
        <v>44</v>
      </c>
      <c r="G4487" t="s">
        <v>3742</v>
      </c>
      <c r="H4487" t="s">
        <v>3722</v>
      </c>
      <c r="I4487" t="s">
        <v>4538</v>
      </c>
      <c r="J4487" t="s">
        <v>4522</v>
      </c>
      <c r="K4487" s="2">
        <v>-5</v>
      </c>
      <c r="L4487" t="s">
        <v>44</v>
      </c>
      <c r="M4487" s="2">
        <v>-5</v>
      </c>
      <c r="N4487" t="s">
        <v>4523</v>
      </c>
      <c r="O4487" t="s">
        <v>4524</v>
      </c>
      <c r="P4487" t="s">
        <v>19759</v>
      </c>
      <c r="Q4487" t="s">
        <v>19763</v>
      </c>
      <c r="R4487" t="s">
        <v>44</v>
      </c>
      <c r="S4487" t="s">
        <v>4527</v>
      </c>
      <c r="T4487" s="3">
        <v>45835</v>
      </c>
      <c r="U4487" s="3">
        <v>45838</v>
      </c>
      <c r="V4487" s="2">
        <v>0</v>
      </c>
      <c r="W4487" t="s">
        <v>44</v>
      </c>
      <c r="X4487" t="s">
        <v>44</v>
      </c>
      <c r="Y4487" t="s">
        <v>19764</v>
      </c>
      <c r="Z4487" t="s">
        <v>19762</v>
      </c>
      <c r="AA4487" t="s">
        <v>4529</v>
      </c>
      <c r="AB4487" t="s">
        <v>4530</v>
      </c>
      <c r="AC4487" t="s">
        <v>89</v>
      </c>
      <c r="AD4487" t="str">
        <f t="shared" si="70"/>
        <v>10-60</v>
      </c>
      <c r="AE4487" t="str">
        <f>VLOOKUP(AD4487,'Main_Sub Desc'!C:D,2,)</f>
        <v>LPC from invoicing</v>
      </c>
      <c r="AF4487" t="str">
        <f>VLOOKUP(VALUE(H4487),'Main_Sub Desc'!F:G,2,)</f>
        <v>Wtr Rev Late Payment</v>
      </c>
      <c r="AG4487">
        <f>IFERROR(VLOOKUP(VALUE(I4487),'PC Mapping'!A:F,6,),"")</f>
        <v>10469</v>
      </c>
      <c r="AH4487" s="13" t="str">
        <f>VLOOKUP(AG4487,'PC Mapping'!L:M,2,)</f>
        <v>Bolivar Water</v>
      </c>
    </row>
    <row r="4488" spans="1:34" x14ac:dyDescent="0.2">
      <c r="A4488" t="s">
        <v>19765</v>
      </c>
      <c r="B4488" t="s">
        <v>19754</v>
      </c>
      <c r="C4488" t="s">
        <v>4519</v>
      </c>
      <c r="D4488" t="s">
        <v>4520</v>
      </c>
      <c r="E4488" s="3">
        <v>45835</v>
      </c>
      <c r="F4488" t="s">
        <v>44</v>
      </c>
      <c r="G4488" t="s">
        <v>3742</v>
      </c>
      <c r="H4488" t="s">
        <v>3722</v>
      </c>
      <c r="I4488" t="s">
        <v>3752</v>
      </c>
      <c r="J4488" t="s">
        <v>4522</v>
      </c>
      <c r="K4488" s="2">
        <v>-47</v>
      </c>
      <c r="L4488" t="s">
        <v>44</v>
      </c>
      <c r="M4488" s="2">
        <v>-47</v>
      </c>
      <c r="N4488" t="s">
        <v>4523</v>
      </c>
      <c r="O4488" t="s">
        <v>4524</v>
      </c>
      <c r="P4488" t="s">
        <v>5541</v>
      </c>
      <c r="Q4488" t="s">
        <v>19766</v>
      </c>
      <c r="R4488" t="s">
        <v>44</v>
      </c>
      <c r="S4488" t="s">
        <v>4527</v>
      </c>
      <c r="T4488" s="3">
        <v>45835</v>
      </c>
      <c r="U4488" s="3">
        <v>45838</v>
      </c>
      <c r="V4488" s="2">
        <v>0</v>
      </c>
      <c r="W4488" t="s">
        <v>44</v>
      </c>
      <c r="X4488" t="s">
        <v>44</v>
      </c>
      <c r="Y4488" t="s">
        <v>5543</v>
      </c>
      <c r="Z4488" t="s">
        <v>2317</v>
      </c>
      <c r="AA4488" t="s">
        <v>4529</v>
      </c>
      <c r="AB4488" t="s">
        <v>4530</v>
      </c>
      <c r="AC4488" t="s">
        <v>89</v>
      </c>
      <c r="AD4488" t="str">
        <f t="shared" si="70"/>
        <v>10-60</v>
      </c>
      <c r="AE4488" t="str">
        <f>VLOOKUP(AD4488,'Main_Sub Desc'!C:D,2,)</f>
        <v>LPC from invoicing</v>
      </c>
      <c r="AF4488" t="str">
        <f>VLOOKUP(VALUE(H4488),'Main_Sub Desc'!F:G,2,)</f>
        <v>Wtr Rev Late Payment</v>
      </c>
      <c r="AG4488">
        <f>IFERROR(VLOOKUP(VALUE(I4488),'PC Mapping'!A:F,6,),"")</f>
        <v>10719</v>
      </c>
      <c r="AH4488" s="13" t="str">
        <f>VLOOKUP(AG4488,'PC Mapping'!L:M,2,)</f>
        <v>All Other Water</v>
      </c>
    </row>
    <row r="4489" spans="1:34" x14ac:dyDescent="0.2">
      <c r="A4489" t="s">
        <v>19767</v>
      </c>
      <c r="B4489" t="s">
        <v>19754</v>
      </c>
      <c r="C4489" t="s">
        <v>4519</v>
      </c>
      <c r="D4489" t="s">
        <v>4520</v>
      </c>
      <c r="E4489" s="3">
        <v>45835</v>
      </c>
      <c r="F4489" t="s">
        <v>44</v>
      </c>
      <c r="G4489" t="s">
        <v>3742</v>
      </c>
      <c r="H4489" t="s">
        <v>3722</v>
      </c>
      <c r="I4489" t="s">
        <v>4538</v>
      </c>
      <c r="J4489" t="s">
        <v>4522</v>
      </c>
      <c r="K4489" s="2">
        <v>-5</v>
      </c>
      <c r="L4489" t="s">
        <v>44</v>
      </c>
      <c r="M4489" s="2">
        <v>-5</v>
      </c>
      <c r="N4489" t="s">
        <v>4523</v>
      </c>
      <c r="O4489" t="s">
        <v>4524</v>
      </c>
      <c r="P4489" t="s">
        <v>12602</v>
      </c>
      <c r="Q4489" t="s">
        <v>19768</v>
      </c>
      <c r="R4489" t="s">
        <v>44</v>
      </c>
      <c r="S4489" t="s">
        <v>4527</v>
      </c>
      <c r="T4489" s="3">
        <v>45835</v>
      </c>
      <c r="U4489" s="3">
        <v>45838</v>
      </c>
      <c r="V4489" s="2">
        <v>0</v>
      </c>
      <c r="W4489" t="s">
        <v>44</v>
      </c>
      <c r="X4489" t="s">
        <v>44</v>
      </c>
      <c r="Y4489" t="s">
        <v>19769</v>
      </c>
      <c r="Z4489" t="s">
        <v>857</v>
      </c>
      <c r="AA4489" t="s">
        <v>4529</v>
      </c>
      <c r="AB4489" t="s">
        <v>4530</v>
      </c>
      <c r="AC4489" t="s">
        <v>89</v>
      </c>
      <c r="AD4489" t="str">
        <f t="shared" si="70"/>
        <v>10-60</v>
      </c>
      <c r="AE4489" t="str">
        <f>VLOOKUP(AD4489,'Main_Sub Desc'!C:D,2,)</f>
        <v>LPC from invoicing</v>
      </c>
      <c r="AF4489" t="str">
        <f>VLOOKUP(VALUE(H4489),'Main_Sub Desc'!F:G,2,)</f>
        <v>Wtr Rev Late Payment</v>
      </c>
      <c r="AG4489">
        <f>IFERROR(VLOOKUP(VALUE(I4489),'PC Mapping'!A:F,6,),"")</f>
        <v>10469</v>
      </c>
      <c r="AH4489" s="13" t="str">
        <f>VLOOKUP(AG4489,'PC Mapping'!L:M,2,)</f>
        <v>Bolivar Water</v>
      </c>
    </row>
    <row r="4490" spans="1:34" x14ac:dyDescent="0.2">
      <c r="A4490" t="s">
        <v>19767</v>
      </c>
      <c r="B4490" t="s">
        <v>19754</v>
      </c>
      <c r="C4490" t="s">
        <v>4519</v>
      </c>
      <c r="D4490" t="s">
        <v>4520</v>
      </c>
      <c r="E4490" s="3">
        <v>45835</v>
      </c>
      <c r="F4490" t="s">
        <v>44</v>
      </c>
      <c r="G4490" t="s">
        <v>3742</v>
      </c>
      <c r="H4490" t="s">
        <v>3716</v>
      </c>
      <c r="I4490" t="s">
        <v>4534</v>
      </c>
      <c r="J4490" t="s">
        <v>4522</v>
      </c>
      <c r="K4490" s="2">
        <v>-5</v>
      </c>
      <c r="L4490" t="s">
        <v>44</v>
      </c>
      <c r="M4490" s="2">
        <v>-5</v>
      </c>
      <c r="N4490" t="s">
        <v>4523</v>
      </c>
      <c r="O4490" t="s">
        <v>4524</v>
      </c>
      <c r="P4490" t="s">
        <v>12602</v>
      </c>
      <c r="Q4490" t="s">
        <v>19770</v>
      </c>
      <c r="R4490" t="s">
        <v>44</v>
      </c>
      <c r="S4490" t="s">
        <v>4527</v>
      </c>
      <c r="T4490" s="3">
        <v>45835</v>
      </c>
      <c r="U4490" s="3">
        <v>45838</v>
      </c>
      <c r="V4490" s="2">
        <v>0</v>
      </c>
      <c r="W4490" t="s">
        <v>44</v>
      </c>
      <c r="X4490" t="s">
        <v>44</v>
      </c>
      <c r="Y4490" t="s">
        <v>19771</v>
      </c>
      <c r="Z4490" t="s">
        <v>857</v>
      </c>
      <c r="AA4490" t="s">
        <v>4529</v>
      </c>
      <c r="AB4490" t="s">
        <v>4530</v>
      </c>
      <c r="AC4490" t="s">
        <v>89</v>
      </c>
      <c r="AD4490" t="str">
        <f t="shared" si="70"/>
        <v>10-60</v>
      </c>
      <c r="AE4490" t="str">
        <f>VLOOKUP(AD4490,'Main_Sub Desc'!C:D,2,)</f>
        <v>LPC from invoicing</v>
      </c>
      <c r="AF4490" t="str">
        <f>VLOOKUP(VALUE(H4490),'Main_Sub Desc'!F:G,2,)</f>
        <v>Wst Rev Late Payment</v>
      </c>
      <c r="AG4490">
        <f>IFERROR(VLOOKUP(VALUE(I4490),'PC Mapping'!A:F,6,),"")</f>
        <v>10514</v>
      </c>
      <c r="AH4490" s="13" t="str">
        <f>VLOOKUP(AG4490,'PC Mapping'!L:M,2,)</f>
        <v>Bolivar Sewer</v>
      </c>
    </row>
    <row r="4491" spans="1:34" x14ac:dyDescent="0.2">
      <c r="A4491" t="s">
        <v>19772</v>
      </c>
      <c r="B4491" t="s">
        <v>19754</v>
      </c>
      <c r="C4491" t="s">
        <v>4519</v>
      </c>
      <c r="D4491" t="s">
        <v>4520</v>
      </c>
      <c r="E4491" s="3">
        <v>45835</v>
      </c>
      <c r="F4491" t="s">
        <v>44</v>
      </c>
      <c r="G4491" t="s">
        <v>3742</v>
      </c>
      <c r="H4491" t="s">
        <v>3722</v>
      </c>
      <c r="I4491" t="s">
        <v>3752</v>
      </c>
      <c r="J4491" t="s">
        <v>4522</v>
      </c>
      <c r="K4491" s="2">
        <v>-10.59</v>
      </c>
      <c r="L4491" t="s">
        <v>44</v>
      </c>
      <c r="M4491" s="2">
        <v>-10.59</v>
      </c>
      <c r="N4491" t="s">
        <v>4523</v>
      </c>
      <c r="O4491" t="s">
        <v>4524</v>
      </c>
      <c r="P4491" t="s">
        <v>19773</v>
      </c>
      <c r="Q4491" t="s">
        <v>19774</v>
      </c>
      <c r="R4491" t="s">
        <v>44</v>
      </c>
      <c r="S4491" t="s">
        <v>4527</v>
      </c>
      <c r="T4491" s="3">
        <v>45835</v>
      </c>
      <c r="U4491" s="3">
        <v>45838</v>
      </c>
      <c r="V4491" s="2">
        <v>0</v>
      </c>
      <c r="W4491" t="s">
        <v>44</v>
      </c>
      <c r="X4491" t="s">
        <v>44</v>
      </c>
      <c r="Y4491" t="s">
        <v>19775</v>
      </c>
      <c r="Z4491" t="s">
        <v>2965</v>
      </c>
      <c r="AA4491" t="s">
        <v>4529</v>
      </c>
      <c r="AB4491" t="s">
        <v>4530</v>
      </c>
      <c r="AC4491" t="s">
        <v>89</v>
      </c>
      <c r="AD4491" t="str">
        <f t="shared" si="70"/>
        <v>10-60</v>
      </c>
      <c r="AE4491" t="str">
        <f>VLOOKUP(AD4491,'Main_Sub Desc'!C:D,2,)</f>
        <v>LPC from invoicing</v>
      </c>
      <c r="AF4491" t="str">
        <f>VLOOKUP(VALUE(H4491),'Main_Sub Desc'!F:G,2,)</f>
        <v>Wtr Rev Late Payment</v>
      </c>
      <c r="AG4491">
        <f>IFERROR(VLOOKUP(VALUE(I4491),'PC Mapping'!A:F,6,),"")</f>
        <v>10719</v>
      </c>
      <c r="AH4491" s="13" t="str">
        <f>VLOOKUP(AG4491,'PC Mapping'!L:M,2,)</f>
        <v>All Other Water</v>
      </c>
    </row>
    <row r="4492" spans="1:34" x14ac:dyDescent="0.2">
      <c r="A4492" t="s">
        <v>19776</v>
      </c>
      <c r="B4492" t="s">
        <v>19777</v>
      </c>
      <c r="C4492" t="s">
        <v>4519</v>
      </c>
      <c r="D4492" t="s">
        <v>4520</v>
      </c>
      <c r="E4492" s="3">
        <v>45838</v>
      </c>
      <c r="F4492" t="s">
        <v>44</v>
      </c>
      <c r="G4492" t="s">
        <v>3742</v>
      </c>
      <c r="H4492" t="s">
        <v>3722</v>
      </c>
      <c r="I4492" t="s">
        <v>3752</v>
      </c>
      <c r="J4492" t="s">
        <v>4522</v>
      </c>
      <c r="K4492" s="2">
        <v>-5</v>
      </c>
      <c r="L4492" t="s">
        <v>44</v>
      </c>
      <c r="M4492" s="2">
        <v>-5</v>
      </c>
      <c r="N4492" t="s">
        <v>4523</v>
      </c>
      <c r="O4492" t="s">
        <v>4524</v>
      </c>
      <c r="P4492" t="s">
        <v>19778</v>
      </c>
      <c r="Q4492" t="s">
        <v>19779</v>
      </c>
      <c r="R4492" t="s">
        <v>44</v>
      </c>
      <c r="S4492" t="s">
        <v>4527</v>
      </c>
      <c r="T4492" s="3">
        <v>45838</v>
      </c>
      <c r="U4492" s="3">
        <v>45839</v>
      </c>
      <c r="V4492" s="2">
        <v>0</v>
      </c>
      <c r="W4492" t="s">
        <v>44</v>
      </c>
      <c r="X4492" t="s">
        <v>44</v>
      </c>
      <c r="Y4492" t="s">
        <v>19780</v>
      </c>
      <c r="Z4492" t="s">
        <v>19781</v>
      </c>
      <c r="AA4492" t="s">
        <v>4529</v>
      </c>
      <c r="AB4492" t="s">
        <v>4530</v>
      </c>
      <c r="AC4492" t="s">
        <v>89</v>
      </c>
      <c r="AD4492" t="str">
        <f t="shared" si="70"/>
        <v>10-60</v>
      </c>
      <c r="AE4492" t="str">
        <f>VLOOKUP(AD4492,'Main_Sub Desc'!C:D,2,)</f>
        <v>LPC from invoicing</v>
      </c>
      <c r="AF4492" t="str">
        <f>VLOOKUP(VALUE(H4492),'Main_Sub Desc'!F:G,2,)</f>
        <v>Wtr Rev Late Payment</v>
      </c>
      <c r="AG4492">
        <f>IFERROR(VLOOKUP(VALUE(I4492),'PC Mapping'!A:F,6,),"")</f>
        <v>10719</v>
      </c>
      <c r="AH4492" s="13" t="str">
        <f>VLOOKUP(AG4492,'PC Mapping'!L:M,2,)</f>
        <v>All Other Water</v>
      </c>
    </row>
    <row r="4493" spans="1:34" x14ac:dyDescent="0.2">
      <c r="A4493" t="s">
        <v>19782</v>
      </c>
      <c r="B4493" t="s">
        <v>19783</v>
      </c>
      <c r="C4493" t="s">
        <v>4519</v>
      </c>
      <c r="D4493" t="s">
        <v>4520</v>
      </c>
      <c r="E4493" s="3">
        <v>45810</v>
      </c>
      <c r="F4493" t="s">
        <v>44</v>
      </c>
      <c r="G4493" t="s">
        <v>3742</v>
      </c>
      <c r="H4493" t="s">
        <v>3716</v>
      </c>
      <c r="I4493" t="s">
        <v>4708</v>
      </c>
      <c r="J4493" t="s">
        <v>4522</v>
      </c>
      <c r="K4493" s="2">
        <v>-5</v>
      </c>
      <c r="L4493" t="s">
        <v>44</v>
      </c>
      <c r="M4493" s="2">
        <v>-5</v>
      </c>
      <c r="N4493" t="s">
        <v>4523</v>
      </c>
      <c r="O4493" t="s">
        <v>4524</v>
      </c>
      <c r="P4493" t="s">
        <v>12939</v>
      </c>
      <c r="Q4493" t="s">
        <v>19784</v>
      </c>
      <c r="R4493" t="s">
        <v>44</v>
      </c>
      <c r="S4493" t="s">
        <v>4527</v>
      </c>
      <c r="T4493" s="3">
        <v>45810</v>
      </c>
      <c r="U4493" s="3">
        <v>45811</v>
      </c>
      <c r="V4493" s="2">
        <v>0</v>
      </c>
      <c r="W4493" t="s">
        <v>44</v>
      </c>
      <c r="X4493" t="s">
        <v>44</v>
      </c>
      <c r="Y4493" t="s">
        <v>19785</v>
      </c>
      <c r="Z4493" t="s">
        <v>3651</v>
      </c>
      <c r="AA4493" t="s">
        <v>4529</v>
      </c>
      <c r="AB4493" t="s">
        <v>4530</v>
      </c>
      <c r="AC4493" t="s">
        <v>89</v>
      </c>
      <c r="AD4493" t="str">
        <f t="shared" si="70"/>
        <v>10-60</v>
      </c>
      <c r="AE4493" t="str">
        <f>VLOOKUP(AD4493,'Main_Sub Desc'!C:D,2,)</f>
        <v>LPC from invoicing</v>
      </c>
      <c r="AF4493" t="str">
        <f>VLOOKUP(VALUE(H4493),'Main_Sub Desc'!F:G,2,)</f>
        <v>Wst Rev Late Payment</v>
      </c>
      <c r="AG4493">
        <f>IFERROR(VLOOKUP(VALUE(I4493),'PC Mapping'!A:F,6,),"")</f>
        <v>10720</v>
      </c>
      <c r="AH4493" s="13" t="str">
        <f>VLOOKUP(AG4493,'PC Mapping'!L:M,2,)</f>
        <v>All Other Sewer</v>
      </c>
    </row>
    <row r="4494" spans="1:34" x14ac:dyDescent="0.2">
      <c r="A4494" t="s">
        <v>19786</v>
      </c>
      <c r="B4494" t="s">
        <v>19787</v>
      </c>
      <c r="C4494" t="s">
        <v>4519</v>
      </c>
      <c r="D4494" t="s">
        <v>4520</v>
      </c>
      <c r="E4494" s="3">
        <v>45811</v>
      </c>
      <c r="F4494" t="s">
        <v>19788</v>
      </c>
      <c r="G4494" t="s">
        <v>3742</v>
      </c>
      <c r="H4494" t="s">
        <v>3722</v>
      </c>
      <c r="I4494" t="s">
        <v>3752</v>
      </c>
      <c r="J4494" t="s">
        <v>4522</v>
      </c>
      <c r="K4494" s="2">
        <v>-5</v>
      </c>
      <c r="L4494" t="s">
        <v>44</v>
      </c>
      <c r="M4494" s="2">
        <v>-5</v>
      </c>
      <c r="N4494" t="s">
        <v>4523</v>
      </c>
      <c r="O4494" t="s">
        <v>4524</v>
      </c>
      <c r="P4494" t="s">
        <v>14040</v>
      </c>
      <c r="Q4494" t="s">
        <v>19789</v>
      </c>
      <c r="R4494" t="s">
        <v>44</v>
      </c>
      <c r="S4494" t="s">
        <v>6234</v>
      </c>
      <c r="T4494" s="3">
        <v>45811</v>
      </c>
      <c r="U4494" s="3">
        <v>45813</v>
      </c>
      <c r="V4494" s="2">
        <v>0</v>
      </c>
      <c r="W4494" t="s">
        <v>44</v>
      </c>
      <c r="X4494" t="s">
        <v>44</v>
      </c>
      <c r="Y4494" t="s">
        <v>14042</v>
      </c>
      <c r="Z4494" t="s">
        <v>3401</v>
      </c>
      <c r="AA4494" t="s">
        <v>4529</v>
      </c>
      <c r="AB4494" t="s">
        <v>4530</v>
      </c>
      <c r="AC4494" t="s">
        <v>89</v>
      </c>
      <c r="AD4494" t="str">
        <f t="shared" si="70"/>
        <v>10-60</v>
      </c>
      <c r="AE4494" t="str">
        <f>VLOOKUP(AD4494,'Main_Sub Desc'!C:D,2,)</f>
        <v>LPC from invoicing</v>
      </c>
      <c r="AF4494" t="str">
        <f>VLOOKUP(VALUE(H4494),'Main_Sub Desc'!F:G,2,)</f>
        <v>Wtr Rev Late Payment</v>
      </c>
      <c r="AG4494">
        <f>IFERROR(VLOOKUP(VALUE(I4494),'PC Mapping'!A:F,6,),"")</f>
        <v>10719</v>
      </c>
      <c r="AH4494" s="13" t="str">
        <f>VLOOKUP(AG4494,'PC Mapping'!L:M,2,)</f>
        <v>All Other Water</v>
      </c>
    </row>
    <row r="4495" spans="1:34" x14ac:dyDescent="0.2">
      <c r="A4495" t="s">
        <v>19790</v>
      </c>
      <c r="B4495" t="s">
        <v>19791</v>
      </c>
      <c r="C4495" t="s">
        <v>4519</v>
      </c>
      <c r="D4495" t="s">
        <v>4520</v>
      </c>
      <c r="E4495" s="3">
        <v>45811</v>
      </c>
      <c r="F4495" t="s">
        <v>44</v>
      </c>
      <c r="G4495" t="s">
        <v>3742</v>
      </c>
      <c r="H4495" t="s">
        <v>3722</v>
      </c>
      <c r="I4495" t="s">
        <v>3752</v>
      </c>
      <c r="J4495" t="s">
        <v>4522</v>
      </c>
      <c r="K4495" s="2">
        <v>-5</v>
      </c>
      <c r="L4495" t="s">
        <v>44</v>
      </c>
      <c r="M4495" s="2">
        <v>-5</v>
      </c>
      <c r="N4495" t="s">
        <v>4523</v>
      </c>
      <c r="O4495" t="s">
        <v>4524</v>
      </c>
      <c r="P4495" t="s">
        <v>11940</v>
      </c>
      <c r="Q4495" t="s">
        <v>19792</v>
      </c>
      <c r="R4495" t="s">
        <v>44</v>
      </c>
      <c r="S4495" t="s">
        <v>4527</v>
      </c>
      <c r="T4495" s="3">
        <v>45811</v>
      </c>
      <c r="U4495" s="3">
        <v>45812</v>
      </c>
      <c r="V4495" s="2">
        <v>0</v>
      </c>
      <c r="W4495" t="s">
        <v>44</v>
      </c>
      <c r="X4495" t="s">
        <v>44</v>
      </c>
      <c r="Y4495" t="s">
        <v>19793</v>
      </c>
      <c r="Z4495" t="s">
        <v>1747</v>
      </c>
      <c r="AA4495" t="s">
        <v>4529</v>
      </c>
      <c r="AB4495" t="s">
        <v>4530</v>
      </c>
      <c r="AC4495" t="s">
        <v>89</v>
      </c>
      <c r="AD4495" t="str">
        <f t="shared" si="70"/>
        <v>10-60</v>
      </c>
      <c r="AE4495" t="str">
        <f>VLOOKUP(AD4495,'Main_Sub Desc'!C:D,2,)</f>
        <v>LPC from invoicing</v>
      </c>
      <c r="AF4495" t="str">
        <f>VLOOKUP(VALUE(H4495),'Main_Sub Desc'!F:G,2,)</f>
        <v>Wtr Rev Late Payment</v>
      </c>
      <c r="AG4495">
        <f>IFERROR(VLOOKUP(VALUE(I4495),'PC Mapping'!A:F,6,),"")</f>
        <v>10719</v>
      </c>
      <c r="AH4495" s="13" t="str">
        <f>VLOOKUP(AG4495,'PC Mapping'!L:M,2,)</f>
        <v>All Other Water</v>
      </c>
    </row>
    <row r="4496" spans="1:34" x14ac:dyDescent="0.2">
      <c r="A4496" t="s">
        <v>19794</v>
      </c>
      <c r="B4496" t="s">
        <v>19791</v>
      </c>
      <c r="C4496" t="s">
        <v>4519</v>
      </c>
      <c r="D4496" t="s">
        <v>4520</v>
      </c>
      <c r="E4496" s="3">
        <v>45811</v>
      </c>
      <c r="F4496" t="s">
        <v>44</v>
      </c>
      <c r="G4496" t="s">
        <v>3742</v>
      </c>
      <c r="H4496" t="s">
        <v>3722</v>
      </c>
      <c r="I4496" t="s">
        <v>3752</v>
      </c>
      <c r="J4496" t="s">
        <v>4522</v>
      </c>
      <c r="K4496" s="2">
        <v>-5.67</v>
      </c>
      <c r="L4496" t="s">
        <v>44</v>
      </c>
      <c r="M4496" s="2">
        <v>-5.67</v>
      </c>
      <c r="N4496" t="s">
        <v>4523</v>
      </c>
      <c r="O4496" t="s">
        <v>4524</v>
      </c>
      <c r="P4496" t="s">
        <v>19795</v>
      </c>
      <c r="Q4496" t="s">
        <v>19796</v>
      </c>
      <c r="R4496" t="s">
        <v>44</v>
      </c>
      <c r="S4496" t="s">
        <v>4527</v>
      </c>
      <c r="T4496" s="3">
        <v>45811</v>
      </c>
      <c r="U4496" s="3">
        <v>45812</v>
      </c>
      <c r="V4496" s="2">
        <v>0</v>
      </c>
      <c r="W4496" t="s">
        <v>44</v>
      </c>
      <c r="X4496" t="s">
        <v>44</v>
      </c>
      <c r="Y4496" t="s">
        <v>19797</v>
      </c>
      <c r="Z4496" t="s">
        <v>1772</v>
      </c>
      <c r="AA4496" t="s">
        <v>4529</v>
      </c>
      <c r="AB4496" t="s">
        <v>4530</v>
      </c>
      <c r="AC4496" t="s">
        <v>89</v>
      </c>
      <c r="AD4496" t="str">
        <f t="shared" si="70"/>
        <v>10-60</v>
      </c>
      <c r="AE4496" t="str">
        <f>VLOOKUP(AD4496,'Main_Sub Desc'!C:D,2,)</f>
        <v>LPC from invoicing</v>
      </c>
      <c r="AF4496" t="str">
        <f>VLOOKUP(VALUE(H4496),'Main_Sub Desc'!F:G,2,)</f>
        <v>Wtr Rev Late Payment</v>
      </c>
      <c r="AG4496">
        <f>IFERROR(VLOOKUP(VALUE(I4496),'PC Mapping'!A:F,6,),"")</f>
        <v>10719</v>
      </c>
      <c r="AH4496" s="13" t="str">
        <f>VLOOKUP(AG4496,'PC Mapping'!L:M,2,)</f>
        <v>All Other Water</v>
      </c>
    </row>
    <row r="4497" spans="1:34" x14ac:dyDescent="0.2">
      <c r="A4497" t="s">
        <v>19798</v>
      </c>
      <c r="B4497" t="s">
        <v>19791</v>
      </c>
      <c r="C4497" t="s">
        <v>4519</v>
      </c>
      <c r="D4497" t="s">
        <v>4520</v>
      </c>
      <c r="E4497" s="3">
        <v>45811</v>
      </c>
      <c r="F4497" t="s">
        <v>44</v>
      </c>
      <c r="G4497" t="s">
        <v>3742</v>
      </c>
      <c r="H4497" t="s">
        <v>3722</v>
      </c>
      <c r="I4497" t="s">
        <v>3752</v>
      </c>
      <c r="J4497" t="s">
        <v>4522</v>
      </c>
      <c r="K4497" s="2">
        <v>-5</v>
      </c>
      <c r="L4497" t="s">
        <v>44</v>
      </c>
      <c r="M4497" s="2">
        <v>-5</v>
      </c>
      <c r="N4497" t="s">
        <v>4523</v>
      </c>
      <c r="O4497" t="s">
        <v>4524</v>
      </c>
      <c r="P4497" t="s">
        <v>8895</v>
      </c>
      <c r="Q4497" t="s">
        <v>19799</v>
      </c>
      <c r="R4497" t="s">
        <v>44</v>
      </c>
      <c r="S4497" t="s">
        <v>4527</v>
      </c>
      <c r="T4497" s="3">
        <v>45811</v>
      </c>
      <c r="U4497" s="3">
        <v>45812</v>
      </c>
      <c r="V4497" s="2">
        <v>0</v>
      </c>
      <c r="W4497" t="s">
        <v>44</v>
      </c>
      <c r="X4497" t="s">
        <v>44</v>
      </c>
      <c r="Y4497" t="s">
        <v>19800</v>
      </c>
      <c r="Z4497" t="s">
        <v>19801</v>
      </c>
      <c r="AA4497" t="s">
        <v>4529</v>
      </c>
      <c r="AB4497" t="s">
        <v>4530</v>
      </c>
      <c r="AC4497" t="s">
        <v>89</v>
      </c>
      <c r="AD4497" t="str">
        <f t="shared" si="70"/>
        <v>10-60</v>
      </c>
      <c r="AE4497" t="str">
        <f>VLOOKUP(AD4497,'Main_Sub Desc'!C:D,2,)</f>
        <v>LPC from invoicing</v>
      </c>
      <c r="AF4497" t="str">
        <f>VLOOKUP(VALUE(H4497),'Main_Sub Desc'!F:G,2,)</f>
        <v>Wtr Rev Late Payment</v>
      </c>
      <c r="AG4497">
        <f>IFERROR(VLOOKUP(VALUE(I4497),'PC Mapping'!A:F,6,),"")</f>
        <v>10719</v>
      </c>
      <c r="AH4497" s="13" t="str">
        <f>VLOOKUP(AG4497,'PC Mapping'!L:M,2,)</f>
        <v>All Other Water</v>
      </c>
    </row>
    <row r="4498" spans="1:34" x14ac:dyDescent="0.2">
      <c r="A4498" t="s">
        <v>19802</v>
      </c>
      <c r="B4498" t="s">
        <v>19791</v>
      </c>
      <c r="C4498" t="s">
        <v>4519</v>
      </c>
      <c r="D4498" t="s">
        <v>4520</v>
      </c>
      <c r="E4498" s="3">
        <v>45811</v>
      </c>
      <c r="F4498" t="s">
        <v>44</v>
      </c>
      <c r="G4498" t="s">
        <v>3742</v>
      </c>
      <c r="H4498" t="s">
        <v>3722</v>
      </c>
      <c r="I4498" t="s">
        <v>3752</v>
      </c>
      <c r="J4498" t="s">
        <v>4522</v>
      </c>
      <c r="K4498" s="2">
        <v>-5</v>
      </c>
      <c r="L4498" t="s">
        <v>44</v>
      </c>
      <c r="M4498" s="2">
        <v>-5</v>
      </c>
      <c r="N4498" t="s">
        <v>4523</v>
      </c>
      <c r="O4498" t="s">
        <v>4524</v>
      </c>
      <c r="P4498" t="s">
        <v>6203</v>
      </c>
      <c r="Q4498" t="s">
        <v>19803</v>
      </c>
      <c r="R4498" t="s">
        <v>44</v>
      </c>
      <c r="S4498" t="s">
        <v>4527</v>
      </c>
      <c r="T4498" s="3">
        <v>45811</v>
      </c>
      <c r="U4498" s="3">
        <v>45812</v>
      </c>
      <c r="V4498" s="2">
        <v>0</v>
      </c>
      <c r="W4498" t="s">
        <v>44</v>
      </c>
      <c r="X4498" t="s">
        <v>44</v>
      </c>
      <c r="Y4498" t="s">
        <v>19804</v>
      </c>
      <c r="Z4498" t="s">
        <v>1550</v>
      </c>
      <c r="AA4498" t="s">
        <v>4529</v>
      </c>
      <c r="AB4498" t="s">
        <v>4530</v>
      </c>
      <c r="AC4498" t="s">
        <v>89</v>
      </c>
      <c r="AD4498" t="str">
        <f t="shared" si="70"/>
        <v>10-60</v>
      </c>
      <c r="AE4498" t="str">
        <f>VLOOKUP(AD4498,'Main_Sub Desc'!C:D,2,)</f>
        <v>LPC from invoicing</v>
      </c>
      <c r="AF4498" t="str">
        <f>VLOOKUP(VALUE(H4498),'Main_Sub Desc'!F:G,2,)</f>
        <v>Wtr Rev Late Payment</v>
      </c>
      <c r="AG4498">
        <f>IFERROR(VLOOKUP(VALUE(I4498),'PC Mapping'!A:F,6,),"")</f>
        <v>10719</v>
      </c>
      <c r="AH4498" s="13" t="str">
        <f>VLOOKUP(AG4498,'PC Mapping'!L:M,2,)</f>
        <v>All Other Water</v>
      </c>
    </row>
    <row r="4499" spans="1:34" x14ac:dyDescent="0.2">
      <c r="A4499" t="s">
        <v>19805</v>
      </c>
      <c r="B4499" t="s">
        <v>19791</v>
      </c>
      <c r="C4499" t="s">
        <v>4519</v>
      </c>
      <c r="D4499" t="s">
        <v>4520</v>
      </c>
      <c r="E4499" s="3">
        <v>45811</v>
      </c>
      <c r="F4499" t="s">
        <v>44</v>
      </c>
      <c r="G4499" t="s">
        <v>3742</v>
      </c>
      <c r="H4499" t="s">
        <v>3722</v>
      </c>
      <c r="I4499" t="s">
        <v>3752</v>
      </c>
      <c r="J4499" t="s">
        <v>4522</v>
      </c>
      <c r="K4499" s="2">
        <v>-5</v>
      </c>
      <c r="L4499" t="s">
        <v>44</v>
      </c>
      <c r="M4499" s="2">
        <v>-5</v>
      </c>
      <c r="N4499" t="s">
        <v>4523</v>
      </c>
      <c r="O4499" t="s">
        <v>4524</v>
      </c>
      <c r="P4499" t="s">
        <v>19806</v>
      </c>
      <c r="Q4499" t="s">
        <v>19807</v>
      </c>
      <c r="R4499" t="s">
        <v>44</v>
      </c>
      <c r="S4499" t="s">
        <v>4527</v>
      </c>
      <c r="T4499" s="3">
        <v>45811</v>
      </c>
      <c r="U4499" s="3">
        <v>45812</v>
      </c>
      <c r="V4499" s="2">
        <v>0</v>
      </c>
      <c r="W4499" t="s">
        <v>44</v>
      </c>
      <c r="X4499" t="s">
        <v>44</v>
      </c>
      <c r="Y4499" t="s">
        <v>19808</v>
      </c>
      <c r="Z4499" t="s">
        <v>1796</v>
      </c>
      <c r="AA4499" t="s">
        <v>4529</v>
      </c>
      <c r="AB4499" t="s">
        <v>4530</v>
      </c>
      <c r="AC4499" t="s">
        <v>89</v>
      </c>
      <c r="AD4499" t="str">
        <f t="shared" si="70"/>
        <v>10-60</v>
      </c>
      <c r="AE4499" t="str">
        <f>VLOOKUP(AD4499,'Main_Sub Desc'!C:D,2,)</f>
        <v>LPC from invoicing</v>
      </c>
      <c r="AF4499" t="str">
        <f>VLOOKUP(VALUE(H4499),'Main_Sub Desc'!F:G,2,)</f>
        <v>Wtr Rev Late Payment</v>
      </c>
      <c r="AG4499">
        <f>IFERROR(VLOOKUP(VALUE(I4499),'PC Mapping'!A:F,6,),"")</f>
        <v>10719</v>
      </c>
      <c r="AH4499" s="13" t="str">
        <f>VLOOKUP(AG4499,'PC Mapping'!L:M,2,)</f>
        <v>All Other Water</v>
      </c>
    </row>
    <row r="4500" spans="1:34" x14ac:dyDescent="0.2">
      <c r="A4500" t="s">
        <v>19809</v>
      </c>
      <c r="B4500" t="s">
        <v>19791</v>
      </c>
      <c r="C4500" t="s">
        <v>4519</v>
      </c>
      <c r="D4500" t="s">
        <v>4520</v>
      </c>
      <c r="E4500" s="3">
        <v>45811</v>
      </c>
      <c r="F4500" t="s">
        <v>44</v>
      </c>
      <c r="G4500" t="s">
        <v>3742</v>
      </c>
      <c r="H4500" t="s">
        <v>3722</v>
      </c>
      <c r="I4500" t="s">
        <v>3752</v>
      </c>
      <c r="J4500" t="s">
        <v>4522</v>
      </c>
      <c r="K4500" s="2">
        <v>-5</v>
      </c>
      <c r="L4500" t="s">
        <v>44</v>
      </c>
      <c r="M4500" s="2">
        <v>-5</v>
      </c>
      <c r="N4500" t="s">
        <v>4523</v>
      </c>
      <c r="O4500" t="s">
        <v>4524</v>
      </c>
      <c r="P4500" t="s">
        <v>11911</v>
      </c>
      <c r="Q4500" t="s">
        <v>19810</v>
      </c>
      <c r="R4500" t="s">
        <v>44</v>
      </c>
      <c r="S4500" t="s">
        <v>4527</v>
      </c>
      <c r="T4500" s="3">
        <v>45811</v>
      </c>
      <c r="U4500" s="3">
        <v>45812</v>
      </c>
      <c r="V4500" s="2">
        <v>0</v>
      </c>
      <c r="W4500" t="s">
        <v>44</v>
      </c>
      <c r="X4500" t="s">
        <v>44</v>
      </c>
      <c r="Y4500" t="s">
        <v>19811</v>
      </c>
      <c r="Z4500" t="s">
        <v>19812</v>
      </c>
      <c r="AA4500" t="s">
        <v>4529</v>
      </c>
      <c r="AB4500" t="s">
        <v>4530</v>
      </c>
      <c r="AC4500" t="s">
        <v>89</v>
      </c>
      <c r="AD4500" t="str">
        <f t="shared" si="70"/>
        <v>10-60</v>
      </c>
      <c r="AE4500" t="str">
        <f>VLOOKUP(AD4500,'Main_Sub Desc'!C:D,2,)</f>
        <v>LPC from invoicing</v>
      </c>
      <c r="AF4500" t="str">
        <f>VLOOKUP(VALUE(H4500),'Main_Sub Desc'!F:G,2,)</f>
        <v>Wtr Rev Late Payment</v>
      </c>
      <c r="AG4500">
        <f>IFERROR(VLOOKUP(VALUE(I4500),'PC Mapping'!A:F,6,),"")</f>
        <v>10719</v>
      </c>
      <c r="AH4500" s="13" t="str">
        <f>VLOOKUP(AG4500,'PC Mapping'!L:M,2,)</f>
        <v>All Other Water</v>
      </c>
    </row>
    <row r="4501" spans="1:34" x14ac:dyDescent="0.2">
      <c r="A4501" t="s">
        <v>19813</v>
      </c>
      <c r="B4501" t="s">
        <v>19814</v>
      </c>
      <c r="C4501" t="s">
        <v>4519</v>
      </c>
      <c r="D4501" t="s">
        <v>4520</v>
      </c>
      <c r="E4501" s="3">
        <v>45811</v>
      </c>
      <c r="F4501" t="s">
        <v>44</v>
      </c>
      <c r="G4501" t="s">
        <v>3742</v>
      </c>
      <c r="H4501" t="s">
        <v>3722</v>
      </c>
      <c r="I4501" t="s">
        <v>3752</v>
      </c>
      <c r="J4501" t="s">
        <v>4522</v>
      </c>
      <c r="K4501" s="2">
        <v>-5</v>
      </c>
      <c r="L4501" t="s">
        <v>44</v>
      </c>
      <c r="M4501" s="2">
        <v>-5</v>
      </c>
      <c r="N4501" t="s">
        <v>4523</v>
      </c>
      <c r="O4501" t="s">
        <v>4524</v>
      </c>
      <c r="P4501" t="s">
        <v>19815</v>
      </c>
      <c r="Q4501" t="s">
        <v>19816</v>
      </c>
      <c r="R4501" t="s">
        <v>44</v>
      </c>
      <c r="S4501" t="s">
        <v>4527</v>
      </c>
      <c r="T4501" s="3">
        <v>45811</v>
      </c>
      <c r="U4501" s="3">
        <v>45812</v>
      </c>
      <c r="V4501" s="2">
        <v>0</v>
      </c>
      <c r="W4501" t="s">
        <v>44</v>
      </c>
      <c r="X4501" t="s">
        <v>44</v>
      </c>
      <c r="Y4501" t="s">
        <v>19817</v>
      </c>
      <c r="Z4501" t="s">
        <v>1544</v>
      </c>
      <c r="AA4501" t="s">
        <v>4529</v>
      </c>
      <c r="AB4501" t="s">
        <v>4530</v>
      </c>
      <c r="AC4501" t="s">
        <v>89</v>
      </c>
      <c r="AD4501" t="str">
        <f t="shared" si="70"/>
        <v>10-60</v>
      </c>
      <c r="AE4501" t="str">
        <f>VLOOKUP(AD4501,'Main_Sub Desc'!C:D,2,)</f>
        <v>LPC from invoicing</v>
      </c>
      <c r="AF4501" t="str">
        <f>VLOOKUP(VALUE(H4501),'Main_Sub Desc'!F:G,2,)</f>
        <v>Wtr Rev Late Payment</v>
      </c>
      <c r="AG4501">
        <f>IFERROR(VLOOKUP(VALUE(I4501),'PC Mapping'!A:F,6,),"")</f>
        <v>10719</v>
      </c>
      <c r="AH4501" s="13" t="str">
        <f>VLOOKUP(AG4501,'PC Mapping'!L:M,2,)</f>
        <v>All Other Water</v>
      </c>
    </row>
    <row r="4502" spans="1:34" x14ac:dyDescent="0.2">
      <c r="A4502" t="s">
        <v>19818</v>
      </c>
      <c r="B4502" t="s">
        <v>19791</v>
      </c>
      <c r="C4502" t="s">
        <v>4519</v>
      </c>
      <c r="D4502" t="s">
        <v>4520</v>
      </c>
      <c r="E4502" s="3">
        <v>45811</v>
      </c>
      <c r="F4502" t="s">
        <v>44</v>
      </c>
      <c r="G4502" t="s">
        <v>3742</v>
      </c>
      <c r="H4502" t="s">
        <v>3722</v>
      </c>
      <c r="I4502" t="s">
        <v>3752</v>
      </c>
      <c r="J4502" t="s">
        <v>4522</v>
      </c>
      <c r="K4502" s="2">
        <v>-7.13</v>
      </c>
      <c r="L4502" t="s">
        <v>44</v>
      </c>
      <c r="M4502" s="2">
        <v>-7.13</v>
      </c>
      <c r="N4502" t="s">
        <v>4523</v>
      </c>
      <c r="O4502" t="s">
        <v>4524</v>
      </c>
      <c r="P4502" t="s">
        <v>10328</v>
      </c>
      <c r="Q4502" t="s">
        <v>19819</v>
      </c>
      <c r="R4502" t="s">
        <v>44</v>
      </c>
      <c r="S4502" t="s">
        <v>4527</v>
      </c>
      <c r="T4502" s="3">
        <v>45811</v>
      </c>
      <c r="U4502" s="3">
        <v>45812</v>
      </c>
      <c r="V4502" s="2">
        <v>0</v>
      </c>
      <c r="W4502" t="s">
        <v>44</v>
      </c>
      <c r="X4502" t="s">
        <v>44</v>
      </c>
      <c r="Y4502" t="s">
        <v>10330</v>
      </c>
      <c r="Z4502" t="s">
        <v>2351</v>
      </c>
      <c r="AA4502" t="s">
        <v>4529</v>
      </c>
      <c r="AB4502" t="s">
        <v>4530</v>
      </c>
      <c r="AC4502" t="s">
        <v>89</v>
      </c>
      <c r="AD4502" t="str">
        <f t="shared" si="70"/>
        <v>10-60</v>
      </c>
      <c r="AE4502" t="str">
        <f>VLOOKUP(AD4502,'Main_Sub Desc'!C:D,2,)</f>
        <v>LPC from invoicing</v>
      </c>
      <c r="AF4502" t="str">
        <f>VLOOKUP(VALUE(H4502),'Main_Sub Desc'!F:G,2,)</f>
        <v>Wtr Rev Late Payment</v>
      </c>
      <c r="AG4502">
        <f>IFERROR(VLOOKUP(VALUE(I4502),'PC Mapping'!A:F,6,),"")</f>
        <v>10719</v>
      </c>
      <c r="AH4502" s="13" t="str">
        <f>VLOOKUP(AG4502,'PC Mapping'!L:M,2,)</f>
        <v>All Other Water</v>
      </c>
    </row>
    <row r="4503" spans="1:34" x14ac:dyDescent="0.2">
      <c r="A4503" t="s">
        <v>19820</v>
      </c>
      <c r="B4503" t="s">
        <v>19791</v>
      </c>
      <c r="C4503" t="s">
        <v>4519</v>
      </c>
      <c r="D4503" t="s">
        <v>4520</v>
      </c>
      <c r="E4503" s="3">
        <v>45811</v>
      </c>
      <c r="F4503" t="s">
        <v>44</v>
      </c>
      <c r="G4503" t="s">
        <v>3742</v>
      </c>
      <c r="H4503" t="s">
        <v>3722</v>
      </c>
      <c r="I4503" t="s">
        <v>3752</v>
      </c>
      <c r="J4503" t="s">
        <v>4522</v>
      </c>
      <c r="K4503" s="2">
        <v>-5</v>
      </c>
      <c r="L4503" t="s">
        <v>44</v>
      </c>
      <c r="M4503" s="2">
        <v>-5</v>
      </c>
      <c r="N4503" t="s">
        <v>4523</v>
      </c>
      <c r="O4503" t="s">
        <v>4524</v>
      </c>
      <c r="P4503" t="s">
        <v>19821</v>
      </c>
      <c r="Q4503" t="s">
        <v>19822</v>
      </c>
      <c r="R4503" t="s">
        <v>44</v>
      </c>
      <c r="S4503" t="s">
        <v>4527</v>
      </c>
      <c r="T4503" s="3">
        <v>45811</v>
      </c>
      <c r="U4503" s="3">
        <v>45812</v>
      </c>
      <c r="V4503" s="2">
        <v>0</v>
      </c>
      <c r="W4503" t="s">
        <v>44</v>
      </c>
      <c r="X4503" t="s">
        <v>44</v>
      </c>
      <c r="Y4503" t="s">
        <v>19823</v>
      </c>
      <c r="Z4503" t="s">
        <v>19824</v>
      </c>
      <c r="AA4503" t="s">
        <v>4529</v>
      </c>
      <c r="AB4503" t="s">
        <v>4530</v>
      </c>
      <c r="AC4503" t="s">
        <v>89</v>
      </c>
      <c r="AD4503" t="str">
        <f t="shared" si="70"/>
        <v>10-60</v>
      </c>
      <c r="AE4503" t="str">
        <f>VLOOKUP(AD4503,'Main_Sub Desc'!C:D,2,)</f>
        <v>LPC from invoicing</v>
      </c>
      <c r="AF4503" t="str">
        <f>VLOOKUP(VALUE(H4503),'Main_Sub Desc'!F:G,2,)</f>
        <v>Wtr Rev Late Payment</v>
      </c>
      <c r="AG4503">
        <f>IFERROR(VLOOKUP(VALUE(I4503),'PC Mapping'!A:F,6,),"")</f>
        <v>10719</v>
      </c>
      <c r="AH4503" s="13" t="str">
        <f>VLOOKUP(AG4503,'PC Mapping'!L:M,2,)</f>
        <v>All Other Water</v>
      </c>
    </row>
    <row r="4504" spans="1:34" x14ac:dyDescent="0.2">
      <c r="A4504" t="s">
        <v>19825</v>
      </c>
      <c r="B4504" t="s">
        <v>19826</v>
      </c>
      <c r="C4504" t="s">
        <v>4519</v>
      </c>
      <c r="D4504" t="s">
        <v>4520</v>
      </c>
      <c r="E4504" s="3">
        <v>45811</v>
      </c>
      <c r="F4504" t="s">
        <v>44</v>
      </c>
      <c r="G4504" t="s">
        <v>3742</v>
      </c>
      <c r="H4504" t="s">
        <v>3722</v>
      </c>
      <c r="I4504" t="s">
        <v>3752</v>
      </c>
      <c r="J4504" t="s">
        <v>4522</v>
      </c>
      <c r="K4504" s="2">
        <v>-5</v>
      </c>
      <c r="L4504" t="s">
        <v>44</v>
      </c>
      <c r="M4504" s="2">
        <v>-5</v>
      </c>
      <c r="N4504" t="s">
        <v>4523</v>
      </c>
      <c r="O4504" t="s">
        <v>4524</v>
      </c>
      <c r="P4504" t="s">
        <v>10332</v>
      </c>
      <c r="Q4504" t="s">
        <v>19827</v>
      </c>
      <c r="R4504" t="s">
        <v>44</v>
      </c>
      <c r="S4504" t="s">
        <v>4527</v>
      </c>
      <c r="T4504" s="3">
        <v>45811</v>
      </c>
      <c r="U4504" s="3">
        <v>45812</v>
      </c>
      <c r="V4504" s="2">
        <v>0</v>
      </c>
      <c r="W4504" t="s">
        <v>44</v>
      </c>
      <c r="X4504" t="s">
        <v>44</v>
      </c>
      <c r="Y4504" t="s">
        <v>10334</v>
      </c>
      <c r="Z4504" t="s">
        <v>2397</v>
      </c>
      <c r="AA4504" t="s">
        <v>4529</v>
      </c>
      <c r="AB4504" t="s">
        <v>4530</v>
      </c>
      <c r="AC4504" t="s">
        <v>89</v>
      </c>
      <c r="AD4504" t="str">
        <f t="shared" si="70"/>
        <v>10-60</v>
      </c>
      <c r="AE4504" t="str">
        <f>VLOOKUP(AD4504,'Main_Sub Desc'!C:D,2,)</f>
        <v>LPC from invoicing</v>
      </c>
      <c r="AF4504" t="str">
        <f>VLOOKUP(VALUE(H4504),'Main_Sub Desc'!F:G,2,)</f>
        <v>Wtr Rev Late Payment</v>
      </c>
      <c r="AG4504">
        <f>IFERROR(VLOOKUP(VALUE(I4504),'PC Mapping'!A:F,6,),"")</f>
        <v>10719</v>
      </c>
      <c r="AH4504" s="13" t="str">
        <f>VLOOKUP(AG4504,'PC Mapping'!L:M,2,)</f>
        <v>All Other Water</v>
      </c>
    </row>
    <row r="4505" spans="1:34" x14ac:dyDescent="0.2">
      <c r="A4505" t="s">
        <v>19828</v>
      </c>
      <c r="B4505" t="s">
        <v>19829</v>
      </c>
      <c r="C4505" t="s">
        <v>4519</v>
      </c>
      <c r="D4505" t="s">
        <v>4520</v>
      </c>
      <c r="E4505" s="3">
        <v>45818</v>
      </c>
      <c r="F4505" t="s">
        <v>44</v>
      </c>
      <c r="G4505" t="s">
        <v>3742</v>
      </c>
      <c r="H4505" t="s">
        <v>3716</v>
      </c>
      <c r="I4505" t="s">
        <v>4534</v>
      </c>
      <c r="J4505" t="s">
        <v>4522</v>
      </c>
      <c r="K4505" s="2">
        <v>-5</v>
      </c>
      <c r="L4505" t="s">
        <v>44</v>
      </c>
      <c r="M4505" s="2">
        <v>-5</v>
      </c>
      <c r="N4505" t="s">
        <v>4523</v>
      </c>
      <c r="O4505" t="s">
        <v>4524</v>
      </c>
      <c r="P4505" t="s">
        <v>11618</v>
      </c>
      <c r="Q4505" t="s">
        <v>19830</v>
      </c>
      <c r="R4505" t="s">
        <v>44</v>
      </c>
      <c r="S4505" t="s">
        <v>4527</v>
      </c>
      <c r="T4505" s="3">
        <v>45818</v>
      </c>
      <c r="U4505" s="3">
        <v>45819</v>
      </c>
      <c r="V4505" s="2">
        <v>0</v>
      </c>
      <c r="W4505" t="s">
        <v>44</v>
      </c>
      <c r="X4505" t="s">
        <v>44</v>
      </c>
      <c r="Y4505" t="s">
        <v>11622</v>
      </c>
      <c r="Z4505" t="s">
        <v>887</v>
      </c>
      <c r="AA4505" t="s">
        <v>4529</v>
      </c>
      <c r="AB4505" t="s">
        <v>4530</v>
      </c>
      <c r="AC4505" t="s">
        <v>89</v>
      </c>
      <c r="AD4505" t="str">
        <f t="shared" si="70"/>
        <v>10-60</v>
      </c>
      <c r="AE4505" t="str">
        <f>VLOOKUP(AD4505,'Main_Sub Desc'!C:D,2,)</f>
        <v>LPC from invoicing</v>
      </c>
      <c r="AF4505" t="str">
        <f>VLOOKUP(VALUE(H4505),'Main_Sub Desc'!F:G,2,)</f>
        <v>Wst Rev Late Payment</v>
      </c>
      <c r="AG4505">
        <f>IFERROR(VLOOKUP(VALUE(I4505),'PC Mapping'!A:F,6,),"")</f>
        <v>10514</v>
      </c>
      <c r="AH4505" s="13" t="str">
        <f>VLOOKUP(AG4505,'PC Mapping'!L:M,2,)</f>
        <v>Bolivar Sewer</v>
      </c>
    </row>
    <row r="4506" spans="1:34" x14ac:dyDescent="0.2">
      <c r="A4506" t="s">
        <v>19828</v>
      </c>
      <c r="B4506" t="s">
        <v>19829</v>
      </c>
      <c r="C4506" t="s">
        <v>4519</v>
      </c>
      <c r="D4506" t="s">
        <v>4520</v>
      </c>
      <c r="E4506" s="3">
        <v>45818</v>
      </c>
      <c r="F4506" t="s">
        <v>44</v>
      </c>
      <c r="G4506" t="s">
        <v>3742</v>
      </c>
      <c r="H4506" t="s">
        <v>3722</v>
      </c>
      <c r="I4506" t="s">
        <v>4538</v>
      </c>
      <c r="J4506" t="s">
        <v>4522</v>
      </c>
      <c r="K4506" s="2">
        <v>-5</v>
      </c>
      <c r="L4506" t="s">
        <v>44</v>
      </c>
      <c r="M4506" s="2">
        <v>-5</v>
      </c>
      <c r="N4506" t="s">
        <v>4523</v>
      </c>
      <c r="O4506" t="s">
        <v>4524</v>
      </c>
      <c r="P4506" t="s">
        <v>11618</v>
      </c>
      <c r="Q4506" t="s">
        <v>19831</v>
      </c>
      <c r="R4506" t="s">
        <v>44</v>
      </c>
      <c r="S4506" t="s">
        <v>4527</v>
      </c>
      <c r="T4506" s="3">
        <v>45818</v>
      </c>
      <c r="U4506" s="3">
        <v>45819</v>
      </c>
      <c r="V4506" s="2">
        <v>0</v>
      </c>
      <c r="W4506" t="s">
        <v>44</v>
      </c>
      <c r="X4506" t="s">
        <v>44</v>
      </c>
      <c r="Y4506" t="s">
        <v>11620</v>
      </c>
      <c r="Z4506" t="s">
        <v>887</v>
      </c>
      <c r="AA4506" t="s">
        <v>4529</v>
      </c>
      <c r="AB4506" t="s">
        <v>4530</v>
      </c>
      <c r="AC4506" t="s">
        <v>89</v>
      </c>
      <c r="AD4506" t="str">
        <f t="shared" si="70"/>
        <v>10-60</v>
      </c>
      <c r="AE4506" t="str">
        <f>VLOOKUP(AD4506,'Main_Sub Desc'!C:D,2,)</f>
        <v>LPC from invoicing</v>
      </c>
      <c r="AF4506" t="str">
        <f>VLOOKUP(VALUE(H4506),'Main_Sub Desc'!F:G,2,)</f>
        <v>Wtr Rev Late Payment</v>
      </c>
      <c r="AG4506">
        <f>IFERROR(VLOOKUP(VALUE(I4506),'PC Mapping'!A:F,6,),"")</f>
        <v>10469</v>
      </c>
      <c r="AH4506" s="13" t="str">
        <f>VLOOKUP(AG4506,'PC Mapping'!L:M,2,)</f>
        <v>Bolivar Water</v>
      </c>
    </row>
    <row r="4507" spans="1:34" x14ac:dyDescent="0.2">
      <c r="A4507" t="s">
        <v>19832</v>
      </c>
      <c r="B4507" t="s">
        <v>19829</v>
      </c>
      <c r="C4507" t="s">
        <v>4519</v>
      </c>
      <c r="D4507" t="s">
        <v>4520</v>
      </c>
      <c r="E4507" s="3">
        <v>45818</v>
      </c>
      <c r="F4507" t="s">
        <v>44</v>
      </c>
      <c r="G4507" t="s">
        <v>3742</v>
      </c>
      <c r="H4507" t="s">
        <v>3716</v>
      </c>
      <c r="I4507" t="s">
        <v>4534</v>
      </c>
      <c r="J4507" t="s">
        <v>4522</v>
      </c>
      <c r="K4507" s="2">
        <v>-5</v>
      </c>
      <c r="L4507" t="s">
        <v>44</v>
      </c>
      <c r="M4507" s="2">
        <v>-5</v>
      </c>
      <c r="N4507" t="s">
        <v>4523</v>
      </c>
      <c r="O4507" t="s">
        <v>4524</v>
      </c>
      <c r="P4507" t="s">
        <v>19833</v>
      </c>
      <c r="Q4507" t="s">
        <v>19834</v>
      </c>
      <c r="R4507" t="s">
        <v>44</v>
      </c>
      <c r="S4507" t="s">
        <v>4527</v>
      </c>
      <c r="T4507" s="3">
        <v>45818</v>
      </c>
      <c r="U4507" s="3">
        <v>45819</v>
      </c>
      <c r="V4507" s="2">
        <v>0</v>
      </c>
      <c r="W4507" t="s">
        <v>44</v>
      </c>
      <c r="X4507" t="s">
        <v>44</v>
      </c>
      <c r="Y4507" t="s">
        <v>19835</v>
      </c>
      <c r="Z4507" t="s">
        <v>1291</v>
      </c>
      <c r="AA4507" t="s">
        <v>4529</v>
      </c>
      <c r="AB4507" t="s">
        <v>4530</v>
      </c>
      <c r="AC4507" t="s">
        <v>89</v>
      </c>
      <c r="AD4507" t="str">
        <f t="shared" si="70"/>
        <v>10-60</v>
      </c>
      <c r="AE4507" t="str">
        <f>VLOOKUP(AD4507,'Main_Sub Desc'!C:D,2,)</f>
        <v>LPC from invoicing</v>
      </c>
      <c r="AF4507" t="str">
        <f>VLOOKUP(VALUE(H4507),'Main_Sub Desc'!F:G,2,)</f>
        <v>Wst Rev Late Payment</v>
      </c>
      <c r="AG4507">
        <f>IFERROR(VLOOKUP(VALUE(I4507),'PC Mapping'!A:F,6,),"")</f>
        <v>10514</v>
      </c>
      <c r="AH4507" s="13" t="str">
        <f>VLOOKUP(AG4507,'PC Mapping'!L:M,2,)</f>
        <v>Bolivar Sewer</v>
      </c>
    </row>
    <row r="4508" spans="1:34" x14ac:dyDescent="0.2">
      <c r="A4508" t="s">
        <v>19832</v>
      </c>
      <c r="B4508" t="s">
        <v>19829</v>
      </c>
      <c r="C4508" t="s">
        <v>4519</v>
      </c>
      <c r="D4508" t="s">
        <v>4520</v>
      </c>
      <c r="E4508" s="3">
        <v>45818</v>
      </c>
      <c r="F4508" t="s">
        <v>44</v>
      </c>
      <c r="G4508" t="s">
        <v>3742</v>
      </c>
      <c r="H4508" t="s">
        <v>3722</v>
      </c>
      <c r="I4508" t="s">
        <v>4538</v>
      </c>
      <c r="J4508" t="s">
        <v>4522</v>
      </c>
      <c r="K4508" s="2">
        <v>-5</v>
      </c>
      <c r="L4508" t="s">
        <v>44</v>
      </c>
      <c r="M4508" s="2">
        <v>-5</v>
      </c>
      <c r="N4508" t="s">
        <v>4523</v>
      </c>
      <c r="O4508" t="s">
        <v>4524</v>
      </c>
      <c r="P4508" t="s">
        <v>19833</v>
      </c>
      <c r="Q4508" t="s">
        <v>19836</v>
      </c>
      <c r="R4508" t="s">
        <v>44</v>
      </c>
      <c r="S4508" t="s">
        <v>4527</v>
      </c>
      <c r="T4508" s="3">
        <v>45818</v>
      </c>
      <c r="U4508" s="3">
        <v>45819</v>
      </c>
      <c r="V4508" s="2">
        <v>0</v>
      </c>
      <c r="W4508" t="s">
        <v>44</v>
      </c>
      <c r="X4508" t="s">
        <v>44</v>
      </c>
      <c r="Y4508" t="s">
        <v>19837</v>
      </c>
      <c r="Z4508" t="s">
        <v>1291</v>
      </c>
      <c r="AA4508" t="s">
        <v>4529</v>
      </c>
      <c r="AB4508" t="s">
        <v>4530</v>
      </c>
      <c r="AC4508" t="s">
        <v>89</v>
      </c>
      <c r="AD4508" t="str">
        <f t="shared" si="70"/>
        <v>10-60</v>
      </c>
      <c r="AE4508" t="str">
        <f>VLOOKUP(AD4508,'Main_Sub Desc'!C:D,2,)</f>
        <v>LPC from invoicing</v>
      </c>
      <c r="AF4508" t="str">
        <f>VLOOKUP(VALUE(H4508),'Main_Sub Desc'!F:G,2,)</f>
        <v>Wtr Rev Late Payment</v>
      </c>
      <c r="AG4508">
        <f>IFERROR(VLOOKUP(VALUE(I4508),'PC Mapping'!A:F,6,),"")</f>
        <v>10469</v>
      </c>
      <c r="AH4508" s="13" t="str">
        <f>VLOOKUP(AG4508,'PC Mapping'!L:M,2,)</f>
        <v>Bolivar Water</v>
      </c>
    </row>
    <row r="4509" spans="1:34" x14ac:dyDescent="0.2">
      <c r="A4509" t="s">
        <v>19838</v>
      </c>
      <c r="B4509" t="s">
        <v>19829</v>
      </c>
      <c r="C4509" t="s">
        <v>4519</v>
      </c>
      <c r="D4509" t="s">
        <v>4520</v>
      </c>
      <c r="E4509" s="3">
        <v>45818</v>
      </c>
      <c r="F4509" t="s">
        <v>44</v>
      </c>
      <c r="G4509" t="s">
        <v>3742</v>
      </c>
      <c r="H4509" t="s">
        <v>3716</v>
      </c>
      <c r="I4509" t="s">
        <v>4534</v>
      </c>
      <c r="J4509" t="s">
        <v>4522</v>
      </c>
      <c r="K4509" s="2">
        <v>-5</v>
      </c>
      <c r="L4509" t="s">
        <v>44</v>
      </c>
      <c r="M4509" s="2">
        <v>-5</v>
      </c>
      <c r="N4509" t="s">
        <v>4523</v>
      </c>
      <c r="O4509" t="s">
        <v>4524</v>
      </c>
      <c r="P4509" t="s">
        <v>15607</v>
      </c>
      <c r="Q4509" t="s">
        <v>19839</v>
      </c>
      <c r="R4509" t="s">
        <v>44</v>
      </c>
      <c r="S4509" t="s">
        <v>4527</v>
      </c>
      <c r="T4509" s="3">
        <v>45818</v>
      </c>
      <c r="U4509" s="3">
        <v>45819</v>
      </c>
      <c r="V4509" s="2">
        <v>0</v>
      </c>
      <c r="W4509" t="s">
        <v>44</v>
      </c>
      <c r="X4509" t="s">
        <v>44</v>
      </c>
      <c r="Y4509" t="s">
        <v>19840</v>
      </c>
      <c r="Z4509" t="s">
        <v>742</v>
      </c>
      <c r="AA4509" t="s">
        <v>4529</v>
      </c>
      <c r="AB4509" t="s">
        <v>4530</v>
      </c>
      <c r="AC4509" t="s">
        <v>89</v>
      </c>
      <c r="AD4509" t="str">
        <f t="shared" si="70"/>
        <v>10-60</v>
      </c>
      <c r="AE4509" t="str">
        <f>VLOOKUP(AD4509,'Main_Sub Desc'!C:D,2,)</f>
        <v>LPC from invoicing</v>
      </c>
      <c r="AF4509" t="str">
        <f>VLOOKUP(VALUE(H4509),'Main_Sub Desc'!F:G,2,)</f>
        <v>Wst Rev Late Payment</v>
      </c>
      <c r="AG4509">
        <f>IFERROR(VLOOKUP(VALUE(I4509),'PC Mapping'!A:F,6,),"")</f>
        <v>10514</v>
      </c>
      <c r="AH4509" s="13" t="str">
        <f>VLOOKUP(AG4509,'PC Mapping'!L:M,2,)</f>
        <v>Bolivar Sewer</v>
      </c>
    </row>
    <row r="4510" spans="1:34" x14ac:dyDescent="0.2">
      <c r="A4510" t="s">
        <v>19838</v>
      </c>
      <c r="B4510" t="s">
        <v>19829</v>
      </c>
      <c r="C4510" t="s">
        <v>4519</v>
      </c>
      <c r="D4510" t="s">
        <v>4520</v>
      </c>
      <c r="E4510" s="3">
        <v>45818</v>
      </c>
      <c r="F4510" t="s">
        <v>44</v>
      </c>
      <c r="G4510" t="s">
        <v>3742</v>
      </c>
      <c r="H4510" t="s">
        <v>3722</v>
      </c>
      <c r="I4510" t="s">
        <v>4538</v>
      </c>
      <c r="J4510" t="s">
        <v>4522</v>
      </c>
      <c r="K4510" s="2">
        <v>-5</v>
      </c>
      <c r="L4510" t="s">
        <v>44</v>
      </c>
      <c r="M4510" s="2">
        <v>-5</v>
      </c>
      <c r="N4510" t="s">
        <v>4523</v>
      </c>
      <c r="O4510" t="s">
        <v>4524</v>
      </c>
      <c r="P4510" t="s">
        <v>15607</v>
      </c>
      <c r="Q4510" t="s">
        <v>19841</v>
      </c>
      <c r="R4510" t="s">
        <v>44</v>
      </c>
      <c r="S4510" t="s">
        <v>4527</v>
      </c>
      <c r="T4510" s="3">
        <v>45818</v>
      </c>
      <c r="U4510" s="3">
        <v>45819</v>
      </c>
      <c r="V4510" s="2">
        <v>0</v>
      </c>
      <c r="W4510" t="s">
        <v>44</v>
      </c>
      <c r="X4510" t="s">
        <v>44</v>
      </c>
      <c r="Y4510" t="s">
        <v>19842</v>
      </c>
      <c r="Z4510" t="s">
        <v>742</v>
      </c>
      <c r="AA4510" t="s">
        <v>4529</v>
      </c>
      <c r="AB4510" t="s">
        <v>4530</v>
      </c>
      <c r="AC4510" t="s">
        <v>89</v>
      </c>
      <c r="AD4510" t="str">
        <f t="shared" si="70"/>
        <v>10-60</v>
      </c>
      <c r="AE4510" t="str">
        <f>VLOOKUP(AD4510,'Main_Sub Desc'!C:D,2,)</f>
        <v>LPC from invoicing</v>
      </c>
      <c r="AF4510" t="str">
        <f>VLOOKUP(VALUE(H4510),'Main_Sub Desc'!F:G,2,)</f>
        <v>Wtr Rev Late Payment</v>
      </c>
      <c r="AG4510">
        <f>IFERROR(VLOOKUP(VALUE(I4510),'PC Mapping'!A:F,6,),"")</f>
        <v>10469</v>
      </c>
      <c r="AH4510" s="13" t="str">
        <f>VLOOKUP(AG4510,'PC Mapping'!L:M,2,)</f>
        <v>Bolivar Water</v>
      </c>
    </row>
    <row r="4511" spans="1:34" x14ac:dyDescent="0.2">
      <c r="A4511" t="s">
        <v>19843</v>
      </c>
      <c r="B4511" t="s">
        <v>19829</v>
      </c>
      <c r="C4511" t="s">
        <v>4519</v>
      </c>
      <c r="D4511" t="s">
        <v>4520</v>
      </c>
      <c r="E4511" s="3">
        <v>45818</v>
      </c>
      <c r="F4511" t="s">
        <v>44</v>
      </c>
      <c r="G4511" t="s">
        <v>3742</v>
      </c>
      <c r="H4511" t="s">
        <v>3722</v>
      </c>
      <c r="I4511" t="s">
        <v>3752</v>
      </c>
      <c r="J4511" t="s">
        <v>4522</v>
      </c>
      <c r="K4511" s="2">
        <v>-5</v>
      </c>
      <c r="L4511" t="s">
        <v>44</v>
      </c>
      <c r="M4511" s="2">
        <v>-5</v>
      </c>
      <c r="N4511" t="s">
        <v>4523</v>
      </c>
      <c r="O4511" t="s">
        <v>4524</v>
      </c>
      <c r="P4511" t="s">
        <v>18061</v>
      </c>
      <c r="Q4511" t="s">
        <v>19844</v>
      </c>
      <c r="R4511" t="s">
        <v>44</v>
      </c>
      <c r="S4511" t="s">
        <v>4527</v>
      </c>
      <c r="T4511" s="3">
        <v>45818</v>
      </c>
      <c r="U4511" s="3">
        <v>45819</v>
      </c>
      <c r="V4511" s="2">
        <v>0</v>
      </c>
      <c r="W4511" t="s">
        <v>44</v>
      </c>
      <c r="X4511" t="s">
        <v>44</v>
      </c>
      <c r="Y4511" t="s">
        <v>19845</v>
      </c>
      <c r="Z4511" t="s">
        <v>19846</v>
      </c>
      <c r="AA4511" t="s">
        <v>4529</v>
      </c>
      <c r="AB4511" t="s">
        <v>4530</v>
      </c>
      <c r="AC4511" t="s">
        <v>89</v>
      </c>
      <c r="AD4511" t="str">
        <f t="shared" si="70"/>
        <v>10-60</v>
      </c>
      <c r="AE4511" t="str">
        <f>VLOOKUP(AD4511,'Main_Sub Desc'!C:D,2,)</f>
        <v>LPC from invoicing</v>
      </c>
      <c r="AF4511" t="str">
        <f>VLOOKUP(VALUE(H4511),'Main_Sub Desc'!F:G,2,)</f>
        <v>Wtr Rev Late Payment</v>
      </c>
      <c r="AG4511">
        <f>IFERROR(VLOOKUP(VALUE(I4511),'PC Mapping'!A:F,6,),"")</f>
        <v>10719</v>
      </c>
      <c r="AH4511" s="13" t="str">
        <f>VLOOKUP(AG4511,'PC Mapping'!L:M,2,)</f>
        <v>All Other Water</v>
      </c>
    </row>
    <row r="4512" spans="1:34" x14ac:dyDescent="0.2">
      <c r="A4512" t="s">
        <v>19847</v>
      </c>
      <c r="B4512" t="s">
        <v>19829</v>
      </c>
      <c r="C4512" t="s">
        <v>4519</v>
      </c>
      <c r="D4512" t="s">
        <v>4520</v>
      </c>
      <c r="E4512" s="3">
        <v>45818</v>
      </c>
      <c r="F4512" t="s">
        <v>44</v>
      </c>
      <c r="G4512" t="s">
        <v>3742</v>
      </c>
      <c r="H4512" t="s">
        <v>3722</v>
      </c>
      <c r="I4512" t="s">
        <v>3752</v>
      </c>
      <c r="J4512" t="s">
        <v>4522</v>
      </c>
      <c r="K4512" s="2">
        <v>-5</v>
      </c>
      <c r="L4512" t="s">
        <v>44</v>
      </c>
      <c r="M4512" s="2">
        <v>-5</v>
      </c>
      <c r="N4512" t="s">
        <v>4523</v>
      </c>
      <c r="O4512" t="s">
        <v>4524</v>
      </c>
      <c r="P4512" t="s">
        <v>12573</v>
      </c>
      <c r="Q4512" t="s">
        <v>19848</v>
      </c>
      <c r="R4512" t="s">
        <v>44</v>
      </c>
      <c r="S4512" t="s">
        <v>4527</v>
      </c>
      <c r="T4512" s="3">
        <v>45818</v>
      </c>
      <c r="U4512" s="3">
        <v>45819</v>
      </c>
      <c r="V4512" s="2">
        <v>0</v>
      </c>
      <c r="W4512" t="s">
        <v>44</v>
      </c>
      <c r="X4512" t="s">
        <v>44</v>
      </c>
      <c r="Y4512" t="s">
        <v>19849</v>
      </c>
      <c r="Z4512" t="s">
        <v>19850</v>
      </c>
      <c r="AA4512" t="s">
        <v>4529</v>
      </c>
      <c r="AB4512" t="s">
        <v>4530</v>
      </c>
      <c r="AC4512" t="s">
        <v>89</v>
      </c>
      <c r="AD4512" t="str">
        <f t="shared" si="70"/>
        <v>10-60</v>
      </c>
      <c r="AE4512" t="str">
        <f>VLOOKUP(AD4512,'Main_Sub Desc'!C:D,2,)</f>
        <v>LPC from invoicing</v>
      </c>
      <c r="AF4512" t="str">
        <f>VLOOKUP(VALUE(H4512),'Main_Sub Desc'!F:G,2,)</f>
        <v>Wtr Rev Late Payment</v>
      </c>
      <c r="AG4512">
        <f>IFERROR(VLOOKUP(VALUE(I4512),'PC Mapping'!A:F,6,),"")</f>
        <v>10719</v>
      </c>
      <c r="AH4512" s="13" t="str">
        <f>VLOOKUP(AG4512,'PC Mapping'!L:M,2,)</f>
        <v>All Other Water</v>
      </c>
    </row>
    <row r="4513" spans="1:34" x14ac:dyDescent="0.2">
      <c r="A4513" t="s">
        <v>19851</v>
      </c>
      <c r="B4513" t="s">
        <v>19829</v>
      </c>
      <c r="C4513" t="s">
        <v>4519</v>
      </c>
      <c r="D4513" t="s">
        <v>4520</v>
      </c>
      <c r="E4513" s="3">
        <v>45818</v>
      </c>
      <c r="F4513" t="s">
        <v>44</v>
      </c>
      <c r="G4513" t="s">
        <v>3742</v>
      </c>
      <c r="H4513" t="s">
        <v>3722</v>
      </c>
      <c r="I4513" t="s">
        <v>3752</v>
      </c>
      <c r="J4513" t="s">
        <v>4522</v>
      </c>
      <c r="K4513" s="2">
        <v>-5</v>
      </c>
      <c r="L4513" t="s">
        <v>44</v>
      </c>
      <c r="M4513" s="2">
        <v>-5</v>
      </c>
      <c r="N4513" t="s">
        <v>4523</v>
      </c>
      <c r="O4513" t="s">
        <v>4524</v>
      </c>
      <c r="P4513" t="s">
        <v>6886</v>
      </c>
      <c r="Q4513" t="s">
        <v>19852</v>
      </c>
      <c r="R4513" t="s">
        <v>44</v>
      </c>
      <c r="S4513" t="s">
        <v>4527</v>
      </c>
      <c r="T4513" s="3">
        <v>45818</v>
      </c>
      <c r="U4513" s="3">
        <v>45819</v>
      </c>
      <c r="V4513" s="2">
        <v>0</v>
      </c>
      <c r="W4513" t="s">
        <v>44</v>
      </c>
      <c r="X4513" t="s">
        <v>44</v>
      </c>
      <c r="Y4513" t="s">
        <v>6888</v>
      </c>
      <c r="Z4513" t="s">
        <v>3208</v>
      </c>
      <c r="AA4513" t="s">
        <v>4529</v>
      </c>
      <c r="AB4513" t="s">
        <v>4530</v>
      </c>
      <c r="AC4513" t="s">
        <v>89</v>
      </c>
      <c r="AD4513" t="str">
        <f t="shared" si="70"/>
        <v>10-60</v>
      </c>
      <c r="AE4513" t="str">
        <f>VLOOKUP(AD4513,'Main_Sub Desc'!C:D,2,)</f>
        <v>LPC from invoicing</v>
      </c>
      <c r="AF4513" t="str">
        <f>VLOOKUP(VALUE(H4513),'Main_Sub Desc'!F:G,2,)</f>
        <v>Wtr Rev Late Payment</v>
      </c>
      <c r="AG4513">
        <f>IFERROR(VLOOKUP(VALUE(I4513),'PC Mapping'!A:F,6,),"")</f>
        <v>10719</v>
      </c>
      <c r="AH4513" s="13" t="str">
        <f>VLOOKUP(AG4513,'PC Mapping'!L:M,2,)</f>
        <v>All Other Water</v>
      </c>
    </row>
    <row r="4514" spans="1:34" x14ac:dyDescent="0.2">
      <c r="A4514" t="s">
        <v>19853</v>
      </c>
      <c r="B4514" t="s">
        <v>19854</v>
      </c>
      <c r="C4514" t="s">
        <v>4519</v>
      </c>
      <c r="D4514" t="s">
        <v>4520</v>
      </c>
      <c r="E4514" s="3">
        <v>45820</v>
      </c>
      <c r="F4514" t="s">
        <v>44</v>
      </c>
      <c r="G4514" t="s">
        <v>3742</v>
      </c>
      <c r="H4514" t="s">
        <v>3716</v>
      </c>
      <c r="I4514" t="s">
        <v>4534</v>
      </c>
      <c r="J4514" t="s">
        <v>4522</v>
      </c>
      <c r="K4514" s="2">
        <v>-5</v>
      </c>
      <c r="L4514" t="s">
        <v>44</v>
      </c>
      <c r="M4514" s="2">
        <v>-5</v>
      </c>
      <c r="N4514" t="s">
        <v>4523</v>
      </c>
      <c r="O4514" t="s">
        <v>4524</v>
      </c>
      <c r="P4514" t="s">
        <v>19855</v>
      </c>
      <c r="Q4514" t="s">
        <v>19856</v>
      </c>
      <c r="R4514" t="s">
        <v>44</v>
      </c>
      <c r="S4514" t="s">
        <v>4527</v>
      </c>
      <c r="T4514" s="3">
        <v>45820</v>
      </c>
      <c r="U4514" s="3">
        <v>45821</v>
      </c>
      <c r="V4514" s="2">
        <v>0</v>
      </c>
      <c r="W4514" t="s">
        <v>44</v>
      </c>
      <c r="X4514" t="s">
        <v>44</v>
      </c>
      <c r="Y4514" t="s">
        <v>19857</v>
      </c>
      <c r="Z4514" t="s">
        <v>725</v>
      </c>
      <c r="AA4514" t="s">
        <v>4529</v>
      </c>
      <c r="AB4514" t="s">
        <v>4530</v>
      </c>
      <c r="AC4514" t="s">
        <v>89</v>
      </c>
      <c r="AD4514" t="str">
        <f t="shared" si="70"/>
        <v>10-60</v>
      </c>
      <c r="AE4514" t="str">
        <f>VLOOKUP(AD4514,'Main_Sub Desc'!C:D,2,)</f>
        <v>LPC from invoicing</v>
      </c>
      <c r="AF4514" t="str">
        <f>VLOOKUP(VALUE(H4514),'Main_Sub Desc'!F:G,2,)</f>
        <v>Wst Rev Late Payment</v>
      </c>
      <c r="AG4514">
        <f>IFERROR(VLOOKUP(VALUE(I4514),'PC Mapping'!A:F,6,),"")</f>
        <v>10514</v>
      </c>
      <c r="AH4514" s="13" t="str">
        <f>VLOOKUP(AG4514,'PC Mapping'!L:M,2,)</f>
        <v>Bolivar Sewer</v>
      </c>
    </row>
    <row r="4515" spans="1:34" x14ac:dyDescent="0.2">
      <c r="A4515" t="s">
        <v>19853</v>
      </c>
      <c r="B4515" t="s">
        <v>19854</v>
      </c>
      <c r="C4515" t="s">
        <v>4519</v>
      </c>
      <c r="D4515" t="s">
        <v>4520</v>
      </c>
      <c r="E4515" s="3">
        <v>45820</v>
      </c>
      <c r="F4515" t="s">
        <v>44</v>
      </c>
      <c r="G4515" t="s">
        <v>3742</v>
      </c>
      <c r="H4515" t="s">
        <v>3722</v>
      </c>
      <c r="I4515" t="s">
        <v>4538</v>
      </c>
      <c r="J4515" t="s">
        <v>4522</v>
      </c>
      <c r="K4515" s="2">
        <v>-5</v>
      </c>
      <c r="L4515" t="s">
        <v>44</v>
      </c>
      <c r="M4515" s="2">
        <v>-5</v>
      </c>
      <c r="N4515" t="s">
        <v>4523</v>
      </c>
      <c r="O4515" t="s">
        <v>4524</v>
      </c>
      <c r="P4515" t="s">
        <v>19855</v>
      </c>
      <c r="Q4515" t="s">
        <v>19858</v>
      </c>
      <c r="R4515" t="s">
        <v>44</v>
      </c>
      <c r="S4515" t="s">
        <v>4527</v>
      </c>
      <c r="T4515" s="3">
        <v>45820</v>
      </c>
      <c r="U4515" s="3">
        <v>45821</v>
      </c>
      <c r="V4515" s="2">
        <v>0</v>
      </c>
      <c r="W4515" t="s">
        <v>44</v>
      </c>
      <c r="X4515" t="s">
        <v>44</v>
      </c>
      <c r="Y4515" t="s">
        <v>19859</v>
      </c>
      <c r="Z4515" t="s">
        <v>725</v>
      </c>
      <c r="AA4515" t="s">
        <v>4529</v>
      </c>
      <c r="AB4515" t="s">
        <v>4530</v>
      </c>
      <c r="AC4515" t="s">
        <v>89</v>
      </c>
      <c r="AD4515" t="str">
        <f t="shared" si="70"/>
        <v>10-60</v>
      </c>
      <c r="AE4515" t="str">
        <f>VLOOKUP(AD4515,'Main_Sub Desc'!C:D,2,)</f>
        <v>LPC from invoicing</v>
      </c>
      <c r="AF4515" t="str">
        <f>VLOOKUP(VALUE(H4515),'Main_Sub Desc'!F:G,2,)</f>
        <v>Wtr Rev Late Payment</v>
      </c>
      <c r="AG4515">
        <f>IFERROR(VLOOKUP(VALUE(I4515),'PC Mapping'!A:F,6,),"")</f>
        <v>10469</v>
      </c>
      <c r="AH4515" s="13" t="str">
        <f>VLOOKUP(AG4515,'PC Mapping'!L:M,2,)</f>
        <v>Bolivar Water</v>
      </c>
    </row>
    <row r="4516" spans="1:34" x14ac:dyDescent="0.2">
      <c r="A4516" t="s">
        <v>19860</v>
      </c>
      <c r="B4516" t="s">
        <v>19854</v>
      </c>
      <c r="C4516" t="s">
        <v>4519</v>
      </c>
      <c r="D4516" t="s">
        <v>4520</v>
      </c>
      <c r="E4516" s="3">
        <v>45820</v>
      </c>
      <c r="F4516" t="s">
        <v>44</v>
      </c>
      <c r="G4516" t="s">
        <v>3742</v>
      </c>
      <c r="H4516" t="s">
        <v>3722</v>
      </c>
      <c r="I4516" t="s">
        <v>3752</v>
      </c>
      <c r="J4516" t="s">
        <v>4522</v>
      </c>
      <c r="K4516" s="2">
        <v>-16</v>
      </c>
      <c r="L4516" t="s">
        <v>44</v>
      </c>
      <c r="M4516" s="2">
        <v>-16</v>
      </c>
      <c r="N4516" t="s">
        <v>4523</v>
      </c>
      <c r="O4516" t="s">
        <v>4524</v>
      </c>
      <c r="P4516" t="s">
        <v>19861</v>
      </c>
      <c r="Q4516" t="s">
        <v>19862</v>
      </c>
      <c r="R4516" t="s">
        <v>44</v>
      </c>
      <c r="S4516" t="s">
        <v>4527</v>
      </c>
      <c r="T4516" s="3">
        <v>45820</v>
      </c>
      <c r="U4516" s="3">
        <v>45821</v>
      </c>
      <c r="V4516" s="2">
        <v>0</v>
      </c>
      <c r="W4516" t="s">
        <v>44</v>
      </c>
      <c r="X4516" t="s">
        <v>44</v>
      </c>
      <c r="Y4516" t="s">
        <v>19863</v>
      </c>
      <c r="Z4516" t="s">
        <v>19864</v>
      </c>
      <c r="AA4516" t="s">
        <v>4529</v>
      </c>
      <c r="AB4516" t="s">
        <v>4530</v>
      </c>
      <c r="AC4516" t="s">
        <v>89</v>
      </c>
      <c r="AD4516" t="str">
        <f t="shared" si="70"/>
        <v>10-60</v>
      </c>
      <c r="AE4516" t="str">
        <f>VLOOKUP(AD4516,'Main_Sub Desc'!C:D,2,)</f>
        <v>LPC from invoicing</v>
      </c>
      <c r="AF4516" t="str">
        <f>VLOOKUP(VALUE(H4516),'Main_Sub Desc'!F:G,2,)</f>
        <v>Wtr Rev Late Payment</v>
      </c>
      <c r="AG4516">
        <f>IFERROR(VLOOKUP(VALUE(I4516),'PC Mapping'!A:F,6,),"")</f>
        <v>10719</v>
      </c>
      <c r="AH4516" s="13" t="str">
        <f>VLOOKUP(AG4516,'PC Mapping'!L:M,2,)</f>
        <v>All Other Water</v>
      </c>
    </row>
    <row r="4517" spans="1:34" x14ac:dyDescent="0.2">
      <c r="A4517" t="s">
        <v>19865</v>
      </c>
      <c r="B4517" t="s">
        <v>19854</v>
      </c>
      <c r="C4517" t="s">
        <v>4519</v>
      </c>
      <c r="D4517" t="s">
        <v>4520</v>
      </c>
      <c r="E4517" s="3">
        <v>45820</v>
      </c>
      <c r="F4517" t="s">
        <v>44</v>
      </c>
      <c r="G4517" t="s">
        <v>3742</v>
      </c>
      <c r="H4517" t="s">
        <v>3722</v>
      </c>
      <c r="I4517" t="s">
        <v>3752</v>
      </c>
      <c r="J4517" t="s">
        <v>4522</v>
      </c>
      <c r="K4517" s="2">
        <v>-5</v>
      </c>
      <c r="L4517" t="s">
        <v>44</v>
      </c>
      <c r="M4517" s="2">
        <v>-5</v>
      </c>
      <c r="N4517" t="s">
        <v>4523</v>
      </c>
      <c r="O4517" t="s">
        <v>4524</v>
      </c>
      <c r="P4517" t="s">
        <v>5200</v>
      </c>
      <c r="Q4517" t="s">
        <v>19866</v>
      </c>
      <c r="R4517" t="s">
        <v>44</v>
      </c>
      <c r="S4517" t="s">
        <v>4527</v>
      </c>
      <c r="T4517" s="3">
        <v>45820</v>
      </c>
      <c r="U4517" s="3">
        <v>45821</v>
      </c>
      <c r="V4517" s="2">
        <v>0</v>
      </c>
      <c r="W4517" t="s">
        <v>44</v>
      </c>
      <c r="X4517" t="s">
        <v>44</v>
      </c>
      <c r="Y4517" t="s">
        <v>17973</v>
      </c>
      <c r="Z4517" t="s">
        <v>2041</v>
      </c>
      <c r="AA4517" t="s">
        <v>4529</v>
      </c>
      <c r="AB4517" t="s">
        <v>4530</v>
      </c>
      <c r="AC4517" t="s">
        <v>89</v>
      </c>
      <c r="AD4517" t="str">
        <f t="shared" si="70"/>
        <v>10-60</v>
      </c>
      <c r="AE4517" t="str">
        <f>VLOOKUP(AD4517,'Main_Sub Desc'!C:D,2,)</f>
        <v>LPC from invoicing</v>
      </c>
      <c r="AF4517" t="str">
        <f>VLOOKUP(VALUE(H4517),'Main_Sub Desc'!F:G,2,)</f>
        <v>Wtr Rev Late Payment</v>
      </c>
      <c r="AG4517">
        <f>IFERROR(VLOOKUP(VALUE(I4517),'PC Mapping'!A:F,6,),"")</f>
        <v>10719</v>
      </c>
      <c r="AH4517" s="13" t="str">
        <f>VLOOKUP(AG4517,'PC Mapping'!L:M,2,)</f>
        <v>All Other Water</v>
      </c>
    </row>
    <row r="4518" spans="1:34" x14ac:dyDescent="0.2">
      <c r="A4518" t="s">
        <v>19867</v>
      </c>
      <c r="B4518" t="s">
        <v>19868</v>
      </c>
      <c r="C4518" t="s">
        <v>4519</v>
      </c>
      <c r="D4518" t="s">
        <v>4520</v>
      </c>
      <c r="E4518" s="3">
        <v>45821</v>
      </c>
      <c r="F4518" t="s">
        <v>44</v>
      </c>
      <c r="G4518" t="s">
        <v>3742</v>
      </c>
      <c r="H4518" t="s">
        <v>3716</v>
      </c>
      <c r="I4518" t="s">
        <v>4534</v>
      </c>
      <c r="J4518" t="s">
        <v>4522</v>
      </c>
      <c r="K4518" s="2">
        <v>-19.53</v>
      </c>
      <c r="L4518" t="s">
        <v>44</v>
      </c>
      <c r="M4518" s="2">
        <v>-19.53</v>
      </c>
      <c r="N4518" t="s">
        <v>4523</v>
      </c>
      <c r="O4518" t="s">
        <v>4524</v>
      </c>
      <c r="P4518" t="s">
        <v>11618</v>
      </c>
      <c r="Q4518" t="s">
        <v>19869</v>
      </c>
      <c r="R4518" t="s">
        <v>44</v>
      </c>
      <c r="S4518" t="s">
        <v>4527</v>
      </c>
      <c r="T4518" s="3">
        <v>45821</v>
      </c>
      <c r="U4518" s="3">
        <v>45824</v>
      </c>
      <c r="V4518" s="2">
        <v>0</v>
      </c>
      <c r="W4518" t="s">
        <v>44</v>
      </c>
      <c r="X4518" t="s">
        <v>44</v>
      </c>
      <c r="Y4518" t="s">
        <v>19870</v>
      </c>
      <c r="Z4518" t="s">
        <v>19871</v>
      </c>
      <c r="AA4518" t="s">
        <v>4529</v>
      </c>
      <c r="AB4518" t="s">
        <v>4530</v>
      </c>
      <c r="AC4518" t="s">
        <v>89</v>
      </c>
      <c r="AD4518" t="str">
        <f t="shared" si="70"/>
        <v>10-60</v>
      </c>
      <c r="AE4518" t="str">
        <f>VLOOKUP(AD4518,'Main_Sub Desc'!C:D,2,)</f>
        <v>LPC from invoicing</v>
      </c>
      <c r="AF4518" t="str">
        <f>VLOOKUP(VALUE(H4518),'Main_Sub Desc'!F:G,2,)</f>
        <v>Wst Rev Late Payment</v>
      </c>
      <c r="AG4518">
        <f>IFERROR(VLOOKUP(VALUE(I4518),'PC Mapping'!A:F,6,),"")</f>
        <v>10514</v>
      </c>
      <c r="AH4518" s="13" t="str">
        <f>VLOOKUP(AG4518,'PC Mapping'!L:M,2,)</f>
        <v>Bolivar Sewer</v>
      </c>
    </row>
    <row r="4519" spans="1:34" x14ac:dyDescent="0.2">
      <c r="A4519" t="s">
        <v>19867</v>
      </c>
      <c r="B4519" t="s">
        <v>19868</v>
      </c>
      <c r="C4519" t="s">
        <v>4519</v>
      </c>
      <c r="D4519" t="s">
        <v>4520</v>
      </c>
      <c r="E4519" s="3">
        <v>45821</v>
      </c>
      <c r="F4519" t="s">
        <v>44</v>
      </c>
      <c r="G4519" t="s">
        <v>3742</v>
      </c>
      <c r="H4519" t="s">
        <v>3722</v>
      </c>
      <c r="I4519" t="s">
        <v>4538</v>
      </c>
      <c r="J4519" t="s">
        <v>4522</v>
      </c>
      <c r="K4519" s="2">
        <v>-13.29</v>
      </c>
      <c r="L4519" t="s">
        <v>44</v>
      </c>
      <c r="M4519" s="2">
        <v>-13.29</v>
      </c>
      <c r="N4519" t="s">
        <v>4523</v>
      </c>
      <c r="O4519" t="s">
        <v>4524</v>
      </c>
      <c r="P4519" t="s">
        <v>11618</v>
      </c>
      <c r="Q4519" t="s">
        <v>19872</v>
      </c>
      <c r="R4519" t="s">
        <v>44</v>
      </c>
      <c r="S4519" t="s">
        <v>4527</v>
      </c>
      <c r="T4519" s="3">
        <v>45821</v>
      </c>
      <c r="U4519" s="3">
        <v>45824</v>
      </c>
      <c r="V4519" s="2">
        <v>0</v>
      </c>
      <c r="W4519" t="s">
        <v>44</v>
      </c>
      <c r="X4519" t="s">
        <v>44</v>
      </c>
      <c r="Y4519" t="s">
        <v>19873</v>
      </c>
      <c r="Z4519" t="s">
        <v>19871</v>
      </c>
      <c r="AA4519" t="s">
        <v>4529</v>
      </c>
      <c r="AB4519" t="s">
        <v>4530</v>
      </c>
      <c r="AC4519" t="s">
        <v>89</v>
      </c>
      <c r="AD4519" t="str">
        <f t="shared" si="70"/>
        <v>10-60</v>
      </c>
      <c r="AE4519" t="str">
        <f>VLOOKUP(AD4519,'Main_Sub Desc'!C:D,2,)</f>
        <v>LPC from invoicing</v>
      </c>
      <c r="AF4519" t="str">
        <f>VLOOKUP(VALUE(H4519),'Main_Sub Desc'!F:G,2,)</f>
        <v>Wtr Rev Late Payment</v>
      </c>
      <c r="AG4519">
        <f>IFERROR(VLOOKUP(VALUE(I4519),'PC Mapping'!A:F,6,),"")</f>
        <v>10469</v>
      </c>
      <c r="AH4519" s="13" t="str">
        <f>VLOOKUP(AG4519,'PC Mapping'!L:M,2,)</f>
        <v>Bolivar Water</v>
      </c>
    </row>
    <row r="4520" spans="1:34" x14ac:dyDescent="0.2">
      <c r="A4520" t="s">
        <v>19874</v>
      </c>
      <c r="B4520" t="s">
        <v>19875</v>
      </c>
      <c r="C4520" t="s">
        <v>4519</v>
      </c>
      <c r="D4520" t="s">
        <v>4520</v>
      </c>
      <c r="E4520" s="3">
        <v>45821</v>
      </c>
      <c r="F4520" t="s">
        <v>44</v>
      </c>
      <c r="G4520" t="s">
        <v>3742</v>
      </c>
      <c r="H4520" t="s">
        <v>3716</v>
      </c>
      <c r="I4520" t="s">
        <v>4534</v>
      </c>
      <c r="J4520" t="s">
        <v>4522</v>
      </c>
      <c r="K4520" s="2">
        <v>-12.08</v>
      </c>
      <c r="L4520" t="s">
        <v>44</v>
      </c>
      <c r="M4520" s="2">
        <v>-12.08</v>
      </c>
      <c r="N4520" t="s">
        <v>4523</v>
      </c>
      <c r="O4520" t="s">
        <v>4524</v>
      </c>
      <c r="P4520" t="s">
        <v>4590</v>
      </c>
      <c r="Q4520" t="s">
        <v>19876</v>
      </c>
      <c r="R4520" t="s">
        <v>44</v>
      </c>
      <c r="S4520" t="s">
        <v>4527</v>
      </c>
      <c r="T4520" s="3">
        <v>45821</v>
      </c>
      <c r="U4520" s="3">
        <v>45824</v>
      </c>
      <c r="V4520" s="2">
        <v>0</v>
      </c>
      <c r="W4520" t="s">
        <v>44</v>
      </c>
      <c r="X4520" t="s">
        <v>44</v>
      </c>
      <c r="Y4520" t="s">
        <v>19877</v>
      </c>
      <c r="Z4520" t="s">
        <v>347</v>
      </c>
      <c r="AA4520" t="s">
        <v>4529</v>
      </c>
      <c r="AB4520" t="s">
        <v>4530</v>
      </c>
      <c r="AC4520" t="s">
        <v>89</v>
      </c>
      <c r="AD4520" t="str">
        <f t="shared" si="70"/>
        <v>10-60</v>
      </c>
      <c r="AE4520" t="str">
        <f>VLOOKUP(AD4520,'Main_Sub Desc'!C:D,2,)</f>
        <v>LPC from invoicing</v>
      </c>
      <c r="AF4520" t="str">
        <f>VLOOKUP(VALUE(H4520),'Main_Sub Desc'!F:G,2,)</f>
        <v>Wst Rev Late Payment</v>
      </c>
      <c r="AG4520">
        <f>IFERROR(VLOOKUP(VALUE(I4520),'PC Mapping'!A:F,6,),"")</f>
        <v>10514</v>
      </c>
      <c r="AH4520" s="13" t="str">
        <f>VLOOKUP(AG4520,'PC Mapping'!L:M,2,)</f>
        <v>Bolivar Sewer</v>
      </c>
    </row>
    <row r="4521" spans="1:34" x14ac:dyDescent="0.2">
      <c r="A4521" t="s">
        <v>19874</v>
      </c>
      <c r="B4521" t="s">
        <v>19875</v>
      </c>
      <c r="C4521" t="s">
        <v>4519</v>
      </c>
      <c r="D4521" t="s">
        <v>4520</v>
      </c>
      <c r="E4521" s="3">
        <v>45821</v>
      </c>
      <c r="F4521" t="s">
        <v>44</v>
      </c>
      <c r="G4521" t="s">
        <v>3742</v>
      </c>
      <c r="H4521" t="s">
        <v>3722</v>
      </c>
      <c r="I4521" t="s">
        <v>4538</v>
      </c>
      <c r="J4521" t="s">
        <v>4522</v>
      </c>
      <c r="K4521" s="2">
        <v>-7.91</v>
      </c>
      <c r="L4521" t="s">
        <v>44</v>
      </c>
      <c r="M4521" s="2">
        <v>-7.91</v>
      </c>
      <c r="N4521" t="s">
        <v>4523</v>
      </c>
      <c r="O4521" t="s">
        <v>4524</v>
      </c>
      <c r="P4521" t="s">
        <v>4590</v>
      </c>
      <c r="Q4521" t="s">
        <v>19878</v>
      </c>
      <c r="R4521" t="s">
        <v>44</v>
      </c>
      <c r="S4521" t="s">
        <v>4527</v>
      </c>
      <c r="T4521" s="3">
        <v>45821</v>
      </c>
      <c r="U4521" s="3">
        <v>45824</v>
      </c>
      <c r="V4521" s="2">
        <v>0</v>
      </c>
      <c r="W4521" t="s">
        <v>44</v>
      </c>
      <c r="X4521" t="s">
        <v>44</v>
      </c>
      <c r="Y4521" t="s">
        <v>19879</v>
      </c>
      <c r="Z4521" t="s">
        <v>347</v>
      </c>
      <c r="AA4521" t="s">
        <v>4529</v>
      </c>
      <c r="AB4521" t="s">
        <v>4530</v>
      </c>
      <c r="AC4521" t="s">
        <v>89</v>
      </c>
      <c r="AD4521" t="str">
        <f t="shared" si="70"/>
        <v>10-60</v>
      </c>
      <c r="AE4521" t="str">
        <f>VLOOKUP(AD4521,'Main_Sub Desc'!C:D,2,)</f>
        <v>LPC from invoicing</v>
      </c>
      <c r="AF4521" t="str">
        <f>VLOOKUP(VALUE(H4521),'Main_Sub Desc'!F:G,2,)</f>
        <v>Wtr Rev Late Payment</v>
      </c>
      <c r="AG4521">
        <f>IFERROR(VLOOKUP(VALUE(I4521),'PC Mapping'!A:F,6,),"")</f>
        <v>10469</v>
      </c>
      <c r="AH4521" s="13" t="str">
        <f>VLOOKUP(AG4521,'PC Mapping'!L:M,2,)</f>
        <v>Bolivar Water</v>
      </c>
    </row>
    <row r="4522" spans="1:34" x14ac:dyDescent="0.2">
      <c r="A4522" t="s">
        <v>19880</v>
      </c>
      <c r="B4522" t="s">
        <v>19868</v>
      </c>
      <c r="C4522" t="s">
        <v>4519</v>
      </c>
      <c r="D4522" t="s">
        <v>4520</v>
      </c>
      <c r="E4522" s="3">
        <v>45821</v>
      </c>
      <c r="F4522" t="s">
        <v>44</v>
      </c>
      <c r="G4522" t="s">
        <v>3742</v>
      </c>
      <c r="H4522" t="s">
        <v>3716</v>
      </c>
      <c r="I4522" t="s">
        <v>4534</v>
      </c>
      <c r="J4522" t="s">
        <v>4522</v>
      </c>
      <c r="K4522" s="2">
        <v>-5.77</v>
      </c>
      <c r="L4522" t="s">
        <v>44</v>
      </c>
      <c r="M4522" s="2">
        <v>-5.77</v>
      </c>
      <c r="N4522" t="s">
        <v>4523</v>
      </c>
      <c r="O4522" t="s">
        <v>4524</v>
      </c>
      <c r="P4522" t="s">
        <v>19881</v>
      </c>
      <c r="Q4522" t="s">
        <v>19882</v>
      </c>
      <c r="R4522" t="s">
        <v>44</v>
      </c>
      <c r="S4522" t="s">
        <v>4527</v>
      </c>
      <c r="T4522" s="3">
        <v>45821</v>
      </c>
      <c r="U4522" s="3">
        <v>45824</v>
      </c>
      <c r="V4522" s="2">
        <v>0</v>
      </c>
      <c r="W4522" t="s">
        <v>44</v>
      </c>
      <c r="X4522" t="s">
        <v>44</v>
      </c>
      <c r="Y4522" t="s">
        <v>19883</v>
      </c>
      <c r="Z4522" t="s">
        <v>1038</v>
      </c>
      <c r="AA4522" t="s">
        <v>4529</v>
      </c>
      <c r="AB4522" t="s">
        <v>4530</v>
      </c>
      <c r="AC4522" t="s">
        <v>89</v>
      </c>
      <c r="AD4522" t="str">
        <f t="shared" si="70"/>
        <v>10-60</v>
      </c>
      <c r="AE4522" t="str">
        <f>VLOOKUP(AD4522,'Main_Sub Desc'!C:D,2,)</f>
        <v>LPC from invoicing</v>
      </c>
      <c r="AF4522" t="str">
        <f>VLOOKUP(VALUE(H4522),'Main_Sub Desc'!F:G,2,)</f>
        <v>Wst Rev Late Payment</v>
      </c>
      <c r="AG4522">
        <f>IFERROR(VLOOKUP(VALUE(I4522),'PC Mapping'!A:F,6,),"")</f>
        <v>10514</v>
      </c>
      <c r="AH4522" s="13" t="str">
        <f>VLOOKUP(AG4522,'PC Mapping'!L:M,2,)</f>
        <v>Bolivar Sewer</v>
      </c>
    </row>
    <row r="4523" spans="1:34" x14ac:dyDescent="0.2">
      <c r="A4523" t="s">
        <v>19880</v>
      </c>
      <c r="B4523" t="s">
        <v>19868</v>
      </c>
      <c r="C4523" t="s">
        <v>4519</v>
      </c>
      <c r="D4523" t="s">
        <v>4520</v>
      </c>
      <c r="E4523" s="3">
        <v>45821</v>
      </c>
      <c r="F4523" t="s">
        <v>44</v>
      </c>
      <c r="G4523" t="s">
        <v>3742</v>
      </c>
      <c r="H4523" t="s">
        <v>3722</v>
      </c>
      <c r="I4523" t="s">
        <v>4538</v>
      </c>
      <c r="J4523" t="s">
        <v>4522</v>
      </c>
      <c r="K4523" s="2">
        <v>-5</v>
      </c>
      <c r="L4523" t="s">
        <v>44</v>
      </c>
      <c r="M4523" s="2">
        <v>-5</v>
      </c>
      <c r="N4523" t="s">
        <v>4523</v>
      </c>
      <c r="O4523" t="s">
        <v>4524</v>
      </c>
      <c r="P4523" t="s">
        <v>19881</v>
      </c>
      <c r="Q4523" t="s">
        <v>19884</v>
      </c>
      <c r="R4523" t="s">
        <v>44</v>
      </c>
      <c r="S4523" t="s">
        <v>4527</v>
      </c>
      <c r="T4523" s="3">
        <v>45821</v>
      </c>
      <c r="U4523" s="3">
        <v>45824</v>
      </c>
      <c r="V4523" s="2">
        <v>0</v>
      </c>
      <c r="W4523" t="s">
        <v>44</v>
      </c>
      <c r="X4523" t="s">
        <v>44</v>
      </c>
      <c r="Y4523" t="s">
        <v>19885</v>
      </c>
      <c r="Z4523" t="s">
        <v>1038</v>
      </c>
      <c r="AA4523" t="s">
        <v>4529</v>
      </c>
      <c r="AB4523" t="s">
        <v>4530</v>
      </c>
      <c r="AC4523" t="s">
        <v>89</v>
      </c>
      <c r="AD4523" t="str">
        <f t="shared" si="70"/>
        <v>10-60</v>
      </c>
      <c r="AE4523" t="str">
        <f>VLOOKUP(AD4523,'Main_Sub Desc'!C:D,2,)</f>
        <v>LPC from invoicing</v>
      </c>
      <c r="AF4523" t="str">
        <f>VLOOKUP(VALUE(H4523),'Main_Sub Desc'!F:G,2,)</f>
        <v>Wtr Rev Late Payment</v>
      </c>
      <c r="AG4523">
        <f>IFERROR(VLOOKUP(VALUE(I4523),'PC Mapping'!A:F,6,),"")</f>
        <v>10469</v>
      </c>
      <c r="AH4523" s="13" t="str">
        <f>VLOOKUP(AG4523,'PC Mapping'!L:M,2,)</f>
        <v>Bolivar Water</v>
      </c>
    </row>
    <row r="4524" spans="1:34" x14ac:dyDescent="0.2">
      <c r="A4524" t="s">
        <v>19886</v>
      </c>
      <c r="B4524" t="s">
        <v>19875</v>
      </c>
      <c r="C4524" t="s">
        <v>4519</v>
      </c>
      <c r="D4524" t="s">
        <v>4520</v>
      </c>
      <c r="E4524" s="3">
        <v>45821</v>
      </c>
      <c r="F4524" t="s">
        <v>44</v>
      </c>
      <c r="G4524" t="s">
        <v>3742</v>
      </c>
      <c r="H4524" t="s">
        <v>3722</v>
      </c>
      <c r="I4524" t="s">
        <v>4538</v>
      </c>
      <c r="J4524" t="s">
        <v>4522</v>
      </c>
      <c r="K4524" s="2">
        <v>-5</v>
      </c>
      <c r="L4524" t="s">
        <v>44</v>
      </c>
      <c r="M4524" s="2">
        <v>-5</v>
      </c>
      <c r="N4524" t="s">
        <v>4523</v>
      </c>
      <c r="O4524" t="s">
        <v>4524</v>
      </c>
      <c r="P4524" t="s">
        <v>19528</v>
      </c>
      <c r="Q4524" t="s">
        <v>19887</v>
      </c>
      <c r="R4524" t="s">
        <v>44</v>
      </c>
      <c r="S4524" t="s">
        <v>4527</v>
      </c>
      <c r="T4524" s="3">
        <v>45821</v>
      </c>
      <c r="U4524" s="3">
        <v>45824</v>
      </c>
      <c r="V4524" s="2">
        <v>0</v>
      </c>
      <c r="W4524" t="s">
        <v>44</v>
      </c>
      <c r="X4524" t="s">
        <v>44</v>
      </c>
      <c r="Y4524" t="s">
        <v>19888</v>
      </c>
      <c r="Z4524" t="s">
        <v>19889</v>
      </c>
      <c r="AA4524" t="s">
        <v>4529</v>
      </c>
      <c r="AB4524" t="s">
        <v>4530</v>
      </c>
      <c r="AC4524" t="s">
        <v>89</v>
      </c>
      <c r="AD4524" t="str">
        <f t="shared" si="70"/>
        <v>10-60</v>
      </c>
      <c r="AE4524" t="str">
        <f>VLOOKUP(AD4524,'Main_Sub Desc'!C:D,2,)</f>
        <v>LPC from invoicing</v>
      </c>
      <c r="AF4524" t="str">
        <f>VLOOKUP(VALUE(H4524),'Main_Sub Desc'!F:G,2,)</f>
        <v>Wtr Rev Late Payment</v>
      </c>
      <c r="AG4524">
        <f>IFERROR(VLOOKUP(VALUE(I4524),'PC Mapping'!A:F,6,),"")</f>
        <v>10469</v>
      </c>
      <c r="AH4524" s="13" t="str">
        <f>VLOOKUP(AG4524,'PC Mapping'!L:M,2,)</f>
        <v>Bolivar Water</v>
      </c>
    </row>
    <row r="4525" spans="1:34" x14ac:dyDescent="0.2">
      <c r="A4525" t="s">
        <v>19886</v>
      </c>
      <c r="B4525" t="s">
        <v>19875</v>
      </c>
      <c r="C4525" t="s">
        <v>4519</v>
      </c>
      <c r="D4525" t="s">
        <v>4520</v>
      </c>
      <c r="E4525" s="3">
        <v>45821</v>
      </c>
      <c r="F4525" t="s">
        <v>44</v>
      </c>
      <c r="G4525" t="s">
        <v>3742</v>
      </c>
      <c r="H4525" t="s">
        <v>3716</v>
      </c>
      <c r="I4525" t="s">
        <v>4534</v>
      </c>
      <c r="J4525" t="s">
        <v>4522</v>
      </c>
      <c r="K4525" s="2">
        <v>-5</v>
      </c>
      <c r="L4525" t="s">
        <v>44</v>
      </c>
      <c r="M4525" s="2">
        <v>-5</v>
      </c>
      <c r="N4525" t="s">
        <v>4523</v>
      </c>
      <c r="O4525" t="s">
        <v>4524</v>
      </c>
      <c r="P4525" t="s">
        <v>19528</v>
      </c>
      <c r="Q4525" t="s">
        <v>19890</v>
      </c>
      <c r="R4525" t="s">
        <v>44</v>
      </c>
      <c r="S4525" t="s">
        <v>4527</v>
      </c>
      <c r="T4525" s="3">
        <v>45821</v>
      </c>
      <c r="U4525" s="3">
        <v>45824</v>
      </c>
      <c r="V4525" s="2">
        <v>0</v>
      </c>
      <c r="W4525" t="s">
        <v>44</v>
      </c>
      <c r="X4525" t="s">
        <v>44</v>
      </c>
      <c r="Y4525" t="s">
        <v>19891</v>
      </c>
      <c r="Z4525" t="s">
        <v>19889</v>
      </c>
      <c r="AA4525" t="s">
        <v>4529</v>
      </c>
      <c r="AB4525" t="s">
        <v>4530</v>
      </c>
      <c r="AC4525" t="s">
        <v>89</v>
      </c>
      <c r="AD4525" t="str">
        <f t="shared" si="70"/>
        <v>10-60</v>
      </c>
      <c r="AE4525" t="str">
        <f>VLOOKUP(AD4525,'Main_Sub Desc'!C:D,2,)</f>
        <v>LPC from invoicing</v>
      </c>
      <c r="AF4525" t="str">
        <f>VLOOKUP(VALUE(H4525),'Main_Sub Desc'!F:G,2,)</f>
        <v>Wst Rev Late Payment</v>
      </c>
      <c r="AG4525">
        <f>IFERROR(VLOOKUP(VALUE(I4525),'PC Mapping'!A:F,6,),"")</f>
        <v>10514</v>
      </c>
      <c r="AH4525" s="13" t="str">
        <f>VLOOKUP(AG4525,'PC Mapping'!L:M,2,)</f>
        <v>Bolivar Sewer</v>
      </c>
    </row>
    <row r="4526" spans="1:34" x14ac:dyDescent="0.2">
      <c r="A4526" t="s">
        <v>19892</v>
      </c>
      <c r="B4526" t="s">
        <v>19875</v>
      </c>
      <c r="C4526" t="s">
        <v>4519</v>
      </c>
      <c r="D4526" t="s">
        <v>4520</v>
      </c>
      <c r="E4526" s="3">
        <v>45821</v>
      </c>
      <c r="F4526" t="s">
        <v>44</v>
      </c>
      <c r="G4526" t="s">
        <v>3742</v>
      </c>
      <c r="H4526" t="s">
        <v>3722</v>
      </c>
      <c r="I4526" t="s">
        <v>4538</v>
      </c>
      <c r="J4526" t="s">
        <v>4522</v>
      </c>
      <c r="K4526" s="2">
        <v>-5</v>
      </c>
      <c r="L4526" t="s">
        <v>44</v>
      </c>
      <c r="M4526" s="2">
        <v>-5</v>
      </c>
      <c r="N4526" t="s">
        <v>4523</v>
      </c>
      <c r="O4526" t="s">
        <v>4524</v>
      </c>
      <c r="P4526" t="s">
        <v>19893</v>
      </c>
      <c r="Q4526" t="s">
        <v>19894</v>
      </c>
      <c r="R4526" t="s">
        <v>44</v>
      </c>
      <c r="S4526" t="s">
        <v>4527</v>
      </c>
      <c r="T4526" s="3">
        <v>45821</v>
      </c>
      <c r="U4526" s="3">
        <v>45824</v>
      </c>
      <c r="V4526" s="2">
        <v>0</v>
      </c>
      <c r="W4526" t="s">
        <v>44</v>
      </c>
      <c r="X4526" t="s">
        <v>44</v>
      </c>
      <c r="Y4526" t="s">
        <v>19895</v>
      </c>
      <c r="Z4526" t="s">
        <v>19896</v>
      </c>
      <c r="AA4526" t="s">
        <v>4529</v>
      </c>
      <c r="AB4526" t="s">
        <v>4530</v>
      </c>
      <c r="AC4526" t="s">
        <v>89</v>
      </c>
      <c r="AD4526" t="str">
        <f t="shared" si="70"/>
        <v>10-60</v>
      </c>
      <c r="AE4526" t="str">
        <f>VLOOKUP(AD4526,'Main_Sub Desc'!C:D,2,)</f>
        <v>LPC from invoicing</v>
      </c>
      <c r="AF4526" t="str">
        <f>VLOOKUP(VALUE(H4526),'Main_Sub Desc'!F:G,2,)</f>
        <v>Wtr Rev Late Payment</v>
      </c>
      <c r="AG4526">
        <f>IFERROR(VLOOKUP(VALUE(I4526),'PC Mapping'!A:F,6,),"")</f>
        <v>10469</v>
      </c>
      <c r="AH4526" s="13" t="str">
        <f>VLOOKUP(AG4526,'PC Mapping'!L:M,2,)</f>
        <v>Bolivar Water</v>
      </c>
    </row>
    <row r="4527" spans="1:34" x14ac:dyDescent="0.2">
      <c r="A4527" t="s">
        <v>19892</v>
      </c>
      <c r="B4527" t="s">
        <v>19875</v>
      </c>
      <c r="C4527" t="s">
        <v>4519</v>
      </c>
      <c r="D4527" t="s">
        <v>4520</v>
      </c>
      <c r="E4527" s="3">
        <v>45821</v>
      </c>
      <c r="F4527" t="s">
        <v>44</v>
      </c>
      <c r="G4527" t="s">
        <v>3742</v>
      </c>
      <c r="H4527" t="s">
        <v>3716</v>
      </c>
      <c r="I4527" t="s">
        <v>4534</v>
      </c>
      <c r="J4527" t="s">
        <v>4522</v>
      </c>
      <c r="K4527" s="2">
        <v>-5</v>
      </c>
      <c r="L4527" t="s">
        <v>44</v>
      </c>
      <c r="M4527" s="2">
        <v>-5</v>
      </c>
      <c r="N4527" t="s">
        <v>4523</v>
      </c>
      <c r="O4527" t="s">
        <v>4524</v>
      </c>
      <c r="P4527" t="s">
        <v>19893</v>
      </c>
      <c r="Q4527" t="s">
        <v>19897</v>
      </c>
      <c r="R4527" t="s">
        <v>44</v>
      </c>
      <c r="S4527" t="s">
        <v>4527</v>
      </c>
      <c r="T4527" s="3">
        <v>45821</v>
      </c>
      <c r="U4527" s="3">
        <v>45824</v>
      </c>
      <c r="V4527" s="2">
        <v>0</v>
      </c>
      <c r="W4527" t="s">
        <v>44</v>
      </c>
      <c r="X4527" t="s">
        <v>44</v>
      </c>
      <c r="Y4527" t="s">
        <v>19898</v>
      </c>
      <c r="Z4527" t="s">
        <v>19896</v>
      </c>
      <c r="AA4527" t="s">
        <v>4529</v>
      </c>
      <c r="AB4527" t="s">
        <v>4530</v>
      </c>
      <c r="AC4527" t="s">
        <v>89</v>
      </c>
      <c r="AD4527" t="str">
        <f t="shared" si="70"/>
        <v>10-60</v>
      </c>
      <c r="AE4527" t="str">
        <f>VLOOKUP(AD4527,'Main_Sub Desc'!C:D,2,)</f>
        <v>LPC from invoicing</v>
      </c>
      <c r="AF4527" t="str">
        <f>VLOOKUP(VALUE(H4527),'Main_Sub Desc'!F:G,2,)</f>
        <v>Wst Rev Late Payment</v>
      </c>
      <c r="AG4527">
        <f>IFERROR(VLOOKUP(VALUE(I4527),'PC Mapping'!A:F,6,),"")</f>
        <v>10514</v>
      </c>
      <c r="AH4527" s="13" t="str">
        <f>VLOOKUP(AG4527,'PC Mapping'!L:M,2,)</f>
        <v>Bolivar Sewer</v>
      </c>
    </row>
    <row r="4528" spans="1:34" x14ac:dyDescent="0.2">
      <c r="A4528" t="s">
        <v>19899</v>
      </c>
      <c r="B4528" t="s">
        <v>19900</v>
      </c>
      <c r="C4528" t="s">
        <v>4519</v>
      </c>
      <c r="D4528" t="s">
        <v>4520</v>
      </c>
      <c r="E4528" s="3">
        <v>45824</v>
      </c>
      <c r="F4528" t="s">
        <v>44</v>
      </c>
      <c r="G4528" t="s">
        <v>3742</v>
      </c>
      <c r="H4528" t="s">
        <v>3716</v>
      </c>
      <c r="I4528" t="s">
        <v>4534</v>
      </c>
      <c r="J4528" t="s">
        <v>4522</v>
      </c>
      <c r="K4528" s="2">
        <v>-5</v>
      </c>
      <c r="L4528" t="s">
        <v>44</v>
      </c>
      <c r="M4528" s="2">
        <v>-5</v>
      </c>
      <c r="N4528" t="s">
        <v>4523</v>
      </c>
      <c r="O4528" t="s">
        <v>4524</v>
      </c>
      <c r="P4528" t="s">
        <v>8182</v>
      </c>
      <c r="Q4528" t="s">
        <v>19901</v>
      </c>
      <c r="R4528" t="s">
        <v>44</v>
      </c>
      <c r="S4528" t="s">
        <v>4527</v>
      </c>
      <c r="T4528" s="3">
        <v>45824</v>
      </c>
      <c r="U4528" s="3">
        <v>45825</v>
      </c>
      <c r="V4528" s="2">
        <v>0</v>
      </c>
      <c r="W4528" t="s">
        <v>44</v>
      </c>
      <c r="X4528" t="s">
        <v>44</v>
      </c>
      <c r="Y4528" t="s">
        <v>19902</v>
      </c>
      <c r="Z4528" t="s">
        <v>851</v>
      </c>
      <c r="AA4528" t="s">
        <v>4529</v>
      </c>
      <c r="AB4528" t="s">
        <v>4530</v>
      </c>
      <c r="AC4528" t="s">
        <v>89</v>
      </c>
      <c r="AD4528" t="str">
        <f t="shared" si="70"/>
        <v>10-60</v>
      </c>
      <c r="AE4528" t="str">
        <f>VLOOKUP(AD4528,'Main_Sub Desc'!C:D,2,)</f>
        <v>LPC from invoicing</v>
      </c>
      <c r="AF4528" t="str">
        <f>VLOOKUP(VALUE(H4528),'Main_Sub Desc'!F:G,2,)</f>
        <v>Wst Rev Late Payment</v>
      </c>
      <c r="AG4528">
        <f>IFERROR(VLOOKUP(VALUE(I4528),'PC Mapping'!A:F,6,),"")</f>
        <v>10514</v>
      </c>
      <c r="AH4528" s="13" t="str">
        <f>VLOOKUP(AG4528,'PC Mapping'!L:M,2,)</f>
        <v>Bolivar Sewer</v>
      </c>
    </row>
    <row r="4529" spans="1:34" x14ac:dyDescent="0.2">
      <c r="A4529" t="s">
        <v>19899</v>
      </c>
      <c r="B4529" t="s">
        <v>19900</v>
      </c>
      <c r="C4529" t="s">
        <v>4519</v>
      </c>
      <c r="D4529" t="s">
        <v>4520</v>
      </c>
      <c r="E4529" s="3">
        <v>45824</v>
      </c>
      <c r="F4529" t="s">
        <v>44</v>
      </c>
      <c r="G4529" t="s">
        <v>3742</v>
      </c>
      <c r="H4529" t="s">
        <v>3722</v>
      </c>
      <c r="I4529" t="s">
        <v>4538</v>
      </c>
      <c r="J4529" t="s">
        <v>4522</v>
      </c>
      <c r="K4529" s="2">
        <v>-5</v>
      </c>
      <c r="L4529" t="s">
        <v>44</v>
      </c>
      <c r="M4529" s="2">
        <v>-5</v>
      </c>
      <c r="N4529" t="s">
        <v>4523</v>
      </c>
      <c r="O4529" t="s">
        <v>4524</v>
      </c>
      <c r="P4529" t="s">
        <v>8182</v>
      </c>
      <c r="Q4529" t="s">
        <v>19903</v>
      </c>
      <c r="R4529" t="s">
        <v>44</v>
      </c>
      <c r="S4529" t="s">
        <v>4527</v>
      </c>
      <c r="T4529" s="3">
        <v>45824</v>
      </c>
      <c r="U4529" s="3">
        <v>45825</v>
      </c>
      <c r="V4529" s="2">
        <v>0</v>
      </c>
      <c r="W4529" t="s">
        <v>44</v>
      </c>
      <c r="X4529" t="s">
        <v>44</v>
      </c>
      <c r="Y4529" t="s">
        <v>19904</v>
      </c>
      <c r="Z4529" t="s">
        <v>851</v>
      </c>
      <c r="AA4529" t="s">
        <v>4529</v>
      </c>
      <c r="AB4529" t="s">
        <v>4530</v>
      </c>
      <c r="AC4529" t="s">
        <v>89</v>
      </c>
      <c r="AD4529" t="str">
        <f t="shared" si="70"/>
        <v>10-60</v>
      </c>
      <c r="AE4529" t="str">
        <f>VLOOKUP(AD4529,'Main_Sub Desc'!C:D,2,)</f>
        <v>LPC from invoicing</v>
      </c>
      <c r="AF4529" t="str">
        <f>VLOOKUP(VALUE(H4529),'Main_Sub Desc'!F:G,2,)</f>
        <v>Wtr Rev Late Payment</v>
      </c>
      <c r="AG4529">
        <f>IFERROR(VLOOKUP(VALUE(I4529),'PC Mapping'!A:F,6,),"")</f>
        <v>10469</v>
      </c>
      <c r="AH4529" s="13" t="str">
        <f>VLOOKUP(AG4529,'PC Mapping'!L:M,2,)</f>
        <v>Bolivar Water</v>
      </c>
    </row>
    <row r="4530" spans="1:34" x14ac:dyDescent="0.2">
      <c r="A4530" t="s">
        <v>19905</v>
      </c>
      <c r="B4530" t="s">
        <v>19906</v>
      </c>
      <c r="C4530" t="s">
        <v>4519</v>
      </c>
      <c r="D4530" t="s">
        <v>4520</v>
      </c>
      <c r="E4530" s="3">
        <v>45824</v>
      </c>
      <c r="F4530" t="s">
        <v>44</v>
      </c>
      <c r="G4530" t="s">
        <v>3742</v>
      </c>
      <c r="H4530" t="s">
        <v>3716</v>
      </c>
      <c r="I4530" t="s">
        <v>4534</v>
      </c>
      <c r="J4530" t="s">
        <v>4522</v>
      </c>
      <c r="K4530" s="2">
        <v>-5</v>
      </c>
      <c r="L4530" t="s">
        <v>44</v>
      </c>
      <c r="M4530" s="2">
        <v>-5</v>
      </c>
      <c r="N4530" t="s">
        <v>4523</v>
      </c>
      <c r="O4530" t="s">
        <v>4524</v>
      </c>
      <c r="P4530" t="s">
        <v>14626</v>
      </c>
      <c r="Q4530" t="s">
        <v>19907</v>
      </c>
      <c r="R4530" t="s">
        <v>44</v>
      </c>
      <c r="S4530" t="s">
        <v>4527</v>
      </c>
      <c r="T4530" s="3">
        <v>45824</v>
      </c>
      <c r="U4530" s="3">
        <v>45825</v>
      </c>
      <c r="V4530" s="2">
        <v>0</v>
      </c>
      <c r="W4530" t="s">
        <v>44</v>
      </c>
      <c r="X4530" t="s">
        <v>44</v>
      </c>
      <c r="Y4530" t="s">
        <v>19908</v>
      </c>
      <c r="Z4530" t="s">
        <v>718</v>
      </c>
      <c r="AA4530" t="s">
        <v>4529</v>
      </c>
      <c r="AB4530" t="s">
        <v>4530</v>
      </c>
      <c r="AC4530" t="s">
        <v>89</v>
      </c>
      <c r="AD4530" t="str">
        <f t="shared" si="70"/>
        <v>10-60</v>
      </c>
      <c r="AE4530" t="str">
        <f>VLOOKUP(AD4530,'Main_Sub Desc'!C:D,2,)</f>
        <v>LPC from invoicing</v>
      </c>
      <c r="AF4530" t="str">
        <f>VLOOKUP(VALUE(H4530),'Main_Sub Desc'!F:G,2,)</f>
        <v>Wst Rev Late Payment</v>
      </c>
      <c r="AG4530">
        <f>IFERROR(VLOOKUP(VALUE(I4530),'PC Mapping'!A:F,6,),"")</f>
        <v>10514</v>
      </c>
      <c r="AH4530" s="13" t="str">
        <f>VLOOKUP(AG4530,'PC Mapping'!L:M,2,)</f>
        <v>Bolivar Sewer</v>
      </c>
    </row>
    <row r="4531" spans="1:34" x14ac:dyDescent="0.2">
      <c r="A4531" t="s">
        <v>19909</v>
      </c>
      <c r="B4531" t="s">
        <v>19900</v>
      </c>
      <c r="C4531" t="s">
        <v>4519</v>
      </c>
      <c r="D4531" t="s">
        <v>4520</v>
      </c>
      <c r="E4531" s="3">
        <v>45824</v>
      </c>
      <c r="F4531" t="s">
        <v>44</v>
      </c>
      <c r="G4531" t="s">
        <v>3742</v>
      </c>
      <c r="H4531" t="s">
        <v>3716</v>
      </c>
      <c r="I4531" t="s">
        <v>4534</v>
      </c>
      <c r="J4531" t="s">
        <v>4522</v>
      </c>
      <c r="K4531" s="2">
        <v>-5</v>
      </c>
      <c r="L4531" t="s">
        <v>44</v>
      </c>
      <c r="M4531" s="2">
        <v>-5</v>
      </c>
      <c r="N4531" t="s">
        <v>4523</v>
      </c>
      <c r="O4531" t="s">
        <v>4524</v>
      </c>
      <c r="P4531" t="s">
        <v>19910</v>
      </c>
      <c r="Q4531" t="s">
        <v>19911</v>
      </c>
      <c r="R4531" t="s">
        <v>44</v>
      </c>
      <c r="S4531" t="s">
        <v>4527</v>
      </c>
      <c r="T4531" s="3">
        <v>45824</v>
      </c>
      <c r="U4531" s="3">
        <v>45825</v>
      </c>
      <c r="V4531" s="2">
        <v>0</v>
      </c>
      <c r="W4531" t="s">
        <v>44</v>
      </c>
      <c r="X4531" t="s">
        <v>44</v>
      </c>
      <c r="Y4531" t="s">
        <v>19912</v>
      </c>
      <c r="Z4531" t="s">
        <v>1016</v>
      </c>
      <c r="AA4531" t="s">
        <v>4529</v>
      </c>
      <c r="AB4531" t="s">
        <v>4530</v>
      </c>
      <c r="AC4531" t="s">
        <v>89</v>
      </c>
      <c r="AD4531" t="str">
        <f t="shared" si="70"/>
        <v>10-60</v>
      </c>
      <c r="AE4531" t="str">
        <f>VLOOKUP(AD4531,'Main_Sub Desc'!C:D,2,)</f>
        <v>LPC from invoicing</v>
      </c>
      <c r="AF4531" t="str">
        <f>VLOOKUP(VALUE(H4531),'Main_Sub Desc'!F:G,2,)</f>
        <v>Wst Rev Late Payment</v>
      </c>
      <c r="AG4531">
        <f>IFERROR(VLOOKUP(VALUE(I4531),'PC Mapping'!A:F,6,),"")</f>
        <v>10514</v>
      </c>
      <c r="AH4531" s="13" t="str">
        <f>VLOOKUP(AG4531,'PC Mapping'!L:M,2,)</f>
        <v>Bolivar Sewer</v>
      </c>
    </row>
    <row r="4532" spans="1:34" x14ac:dyDescent="0.2">
      <c r="A4532" t="s">
        <v>19909</v>
      </c>
      <c r="B4532" t="s">
        <v>19900</v>
      </c>
      <c r="C4532" t="s">
        <v>4519</v>
      </c>
      <c r="D4532" t="s">
        <v>4520</v>
      </c>
      <c r="E4532" s="3">
        <v>45824</v>
      </c>
      <c r="F4532" t="s">
        <v>44</v>
      </c>
      <c r="G4532" t="s">
        <v>3742</v>
      </c>
      <c r="H4532" t="s">
        <v>3722</v>
      </c>
      <c r="I4532" t="s">
        <v>4538</v>
      </c>
      <c r="J4532" t="s">
        <v>4522</v>
      </c>
      <c r="K4532" s="2">
        <v>-5</v>
      </c>
      <c r="L4532" t="s">
        <v>44</v>
      </c>
      <c r="M4532" s="2">
        <v>-5</v>
      </c>
      <c r="N4532" t="s">
        <v>4523</v>
      </c>
      <c r="O4532" t="s">
        <v>4524</v>
      </c>
      <c r="P4532" t="s">
        <v>19910</v>
      </c>
      <c r="Q4532" t="s">
        <v>19913</v>
      </c>
      <c r="R4532" t="s">
        <v>44</v>
      </c>
      <c r="S4532" t="s">
        <v>4527</v>
      </c>
      <c r="T4532" s="3">
        <v>45824</v>
      </c>
      <c r="U4532" s="3">
        <v>45825</v>
      </c>
      <c r="V4532" s="2">
        <v>0</v>
      </c>
      <c r="W4532" t="s">
        <v>44</v>
      </c>
      <c r="X4532" t="s">
        <v>44</v>
      </c>
      <c r="Y4532" t="s">
        <v>19914</v>
      </c>
      <c r="Z4532" t="s">
        <v>1016</v>
      </c>
      <c r="AA4532" t="s">
        <v>4529</v>
      </c>
      <c r="AB4532" t="s">
        <v>4530</v>
      </c>
      <c r="AC4532" t="s">
        <v>89</v>
      </c>
      <c r="AD4532" t="str">
        <f t="shared" si="70"/>
        <v>10-60</v>
      </c>
      <c r="AE4532" t="str">
        <f>VLOOKUP(AD4532,'Main_Sub Desc'!C:D,2,)</f>
        <v>LPC from invoicing</v>
      </c>
      <c r="AF4532" t="str">
        <f>VLOOKUP(VALUE(H4532),'Main_Sub Desc'!F:G,2,)</f>
        <v>Wtr Rev Late Payment</v>
      </c>
      <c r="AG4532">
        <f>IFERROR(VLOOKUP(VALUE(I4532),'PC Mapping'!A:F,6,),"")</f>
        <v>10469</v>
      </c>
      <c r="AH4532" s="13" t="str">
        <f>VLOOKUP(AG4532,'PC Mapping'!L:M,2,)</f>
        <v>Bolivar Water</v>
      </c>
    </row>
    <row r="4533" spans="1:34" x14ac:dyDescent="0.2">
      <c r="A4533" t="s">
        <v>19915</v>
      </c>
      <c r="B4533" t="s">
        <v>19916</v>
      </c>
      <c r="C4533" t="s">
        <v>4519</v>
      </c>
      <c r="D4533" t="s">
        <v>4520</v>
      </c>
      <c r="E4533" s="3">
        <v>45826</v>
      </c>
      <c r="F4533" t="s">
        <v>44</v>
      </c>
      <c r="G4533" t="s">
        <v>3742</v>
      </c>
      <c r="H4533" t="s">
        <v>3716</v>
      </c>
      <c r="I4533" t="s">
        <v>4534</v>
      </c>
      <c r="J4533" t="s">
        <v>4522</v>
      </c>
      <c r="K4533" s="2">
        <v>-5</v>
      </c>
      <c r="L4533" t="s">
        <v>44</v>
      </c>
      <c r="M4533" s="2">
        <v>-5</v>
      </c>
      <c r="N4533" t="s">
        <v>4523</v>
      </c>
      <c r="O4533" t="s">
        <v>4524</v>
      </c>
      <c r="P4533" t="s">
        <v>19917</v>
      </c>
      <c r="Q4533" t="s">
        <v>19918</v>
      </c>
      <c r="R4533" t="s">
        <v>44</v>
      </c>
      <c r="S4533" t="s">
        <v>4527</v>
      </c>
      <c r="T4533" s="3">
        <v>45826</v>
      </c>
      <c r="U4533" s="3">
        <v>45827</v>
      </c>
      <c r="V4533" s="2">
        <v>0</v>
      </c>
      <c r="W4533" t="s">
        <v>44</v>
      </c>
      <c r="X4533" t="s">
        <v>44</v>
      </c>
      <c r="Y4533" t="s">
        <v>19919</v>
      </c>
      <c r="Z4533" t="s">
        <v>1034</v>
      </c>
      <c r="AA4533" t="s">
        <v>4529</v>
      </c>
      <c r="AB4533" t="s">
        <v>4530</v>
      </c>
      <c r="AC4533" t="s">
        <v>89</v>
      </c>
      <c r="AD4533" t="str">
        <f t="shared" si="70"/>
        <v>10-60</v>
      </c>
      <c r="AE4533" t="str">
        <f>VLOOKUP(AD4533,'Main_Sub Desc'!C:D,2,)</f>
        <v>LPC from invoicing</v>
      </c>
      <c r="AF4533" t="str">
        <f>VLOOKUP(VALUE(H4533),'Main_Sub Desc'!F:G,2,)</f>
        <v>Wst Rev Late Payment</v>
      </c>
      <c r="AG4533">
        <f>IFERROR(VLOOKUP(VALUE(I4533),'PC Mapping'!A:F,6,),"")</f>
        <v>10514</v>
      </c>
      <c r="AH4533" s="13" t="str">
        <f>VLOOKUP(AG4533,'PC Mapping'!L:M,2,)</f>
        <v>Bolivar Sewer</v>
      </c>
    </row>
    <row r="4534" spans="1:34" x14ac:dyDescent="0.2">
      <c r="A4534" t="s">
        <v>19915</v>
      </c>
      <c r="B4534" t="s">
        <v>19916</v>
      </c>
      <c r="C4534" t="s">
        <v>4519</v>
      </c>
      <c r="D4534" t="s">
        <v>4520</v>
      </c>
      <c r="E4534" s="3">
        <v>45826</v>
      </c>
      <c r="F4534" t="s">
        <v>44</v>
      </c>
      <c r="G4534" t="s">
        <v>3742</v>
      </c>
      <c r="H4534" t="s">
        <v>3722</v>
      </c>
      <c r="I4534" t="s">
        <v>4538</v>
      </c>
      <c r="J4534" t="s">
        <v>4522</v>
      </c>
      <c r="K4534" s="2">
        <v>-5</v>
      </c>
      <c r="L4534" t="s">
        <v>44</v>
      </c>
      <c r="M4534" s="2">
        <v>-5</v>
      </c>
      <c r="N4534" t="s">
        <v>4523</v>
      </c>
      <c r="O4534" t="s">
        <v>4524</v>
      </c>
      <c r="P4534" t="s">
        <v>19917</v>
      </c>
      <c r="Q4534" t="s">
        <v>19920</v>
      </c>
      <c r="R4534" t="s">
        <v>44</v>
      </c>
      <c r="S4534" t="s">
        <v>4527</v>
      </c>
      <c r="T4534" s="3">
        <v>45826</v>
      </c>
      <c r="U4534" s="3">
        <v>45827</v>
      </c>
      <c r="V4534" s="2">
        <v>0</v>
      </c>
      <c r="W4534" t="s">
        <v>44</v>
      </c>
      <c r="X4534" t="s">
        <v>44</v>
      </c>
      <c r="Y4534" t="s">
        <v>19921</v>
      </c>
      <c r="Z4534" t="s">
        <v>1034</v>
      </c>
      <c r="AA4534" t="s">
        <v>4529</v>
      </c>
      <c r="AB4534" t="s">
        <v>4530</v>
      </c>
      <c r="AC4534" t="s">
        <v>89</v>
      </c>
      <c r="AD4534" t="str">
        <f t="shared" si="70"/>
        <v>10-60</v>
      </c>
      <c r="AE4534" t="str">
        <f>VLOOKUP(AD4534,'Main_Sub Desc'!C:D,2,)</f>
        <v>LPC from invoicing</v>
      </c>
      <c r="AF4534" t="str">
        <f>VLOOKUP(VALUE(H4534),'Main_Sub Desc'!F:G,2,)</f>
        <v>Wtr Rev Late Payment</v>
      </c>
      <c r="AG4534">
        <f>IFERROR(VLOOKUP(VALUE(I4534),'PC Mapping'!A:F,6,),"")</f>
        <v>10469</v>
      </c>
      <c r="AH4534" s="13" t="str">
        <f>VLOOKUP(AG4534,'PC Mapping'!L:M,2,)</f>
        <v>Bolivar Water</v>
      </c>
    </row>
    <row r="4535" spans="1:34" x14ac:dyDescent="0.2">
      <c r="A4535" t="s">
        <v>19922</v>
      </c>
      <c r="B4535" t="s">
        <v>19916</v>
      </c>
      <c r="C4535" t="s">
        <v>4519</v>
      </c>
      <c r="D4535" t="s">
        <v>4520</v>
      </c>
      <c r="E4535" s="3">
        <v>45826</v>
      </c>
      <c r="F4535" t="s">
        <v>44</v>
      </c>
      <c r="G4535" t="s">
        <v>3742</v>
      </c>
      <c r="H4535" t="s">
        <v>3722</v>
      </c>
      <c r="I4535" t="s">
        <v>3752</v>
      </c>
      <c r="J4535" t="s">
        <v>4522</v>
      </c>
      <c r="K4535" s="2">
        <v>-5</v>
      </c>
      <c r="L4535" t="s">
        <v>44</v>
      </c>
      <c r="M4535" s="2">
        <v>-5</v>
      </c>
      <c r="N4535" t="s">
        <v>4523</v>
      </c>
      <c r="O4535" t="s">
        <v>4524</v>
      </c>
      <c r="P4535" t="s">
        <v>19923</v>
      </c>
      <c r="Q4535" t="s">
        <v>19924</v>
      </c>
      <c r="R4535" t="s">
        <v>44</v>
      </c>
      <c r="S4535" t="s">
        <v>4527</v>
      </c>
      <c r="T4535" s="3">
        <v>45826</v>
      </c>
      <c r="U4535" s="3">
        <v>45827</v>
      </c>
      <c r="V4535" s="2">
        <v>0</v>
      </c>
      <c r="W4535" t="s">
        <v>44</v>
      </c>
      <c r="X4535" t="s">
        <v>44</v>
      </c>
      <c r="Y4535" t="s">
        <v>19925</v>
      </c>
      <c r="Z4535" t="s">
        <v>2794</v>
      </c>
      <c r="AA4535" t="s">
        <v>4529</v>
      </c>
      <c r="AB4535" t="s">
        <v>4530</v>
      </c>
      <c r="AC4535" t="s">
        <v>89</v>
      </c>
      <c r="AD4535" t="str">
        <f t="shared" si="70"/>
        <v>10-60</v>
      </c>
      <c r="AE4535" t="str">
        <f>VLOOKUP(AD4535,'Main_Sub Desc'!C:D,2,)</f>
        <v>LPC from invoicing</v>
      </c>
      <c r="AF4535" t="str">
        <f>VLOOKUP(VALUE(H4535),'Main_Sub Desc'!F:G,2,)</f>
        <v>Wtr Rev Late Payment</v>
      </c>
      <c r="AG4535">
        <f>IFERROR(VLOOKUP(VALUE(I4535),'PC Mapping'!A:F,6,),"")</f>
        <v>10719</v>
      </c>
      <c r="AH4535" s="13" t="str">
        <f>VLOOKUP(AG4535,'PC Mapping'!L:M,2,)</f>
        <v>All Other Water</v>
      </c>
    </row>
    <row r="4536" spans="1:34" x14ac:dyDescent="0.2">
      <c r="A4536" t="s">
        <v>19926</v>
      </c>
      <c r="B4536" t="s">
        <v>19927</v>
      </c>
      <c r="C4536" t="s">
        <v>4519</v>
      </c>
      <c r="D4536" t="s">
        <v>4520</v>
      </c>
      <c r="E4536" s="3">
        <v>45827</v>
      </c>
      <c r="F4536" t="s">
        <v>44</v>
      </c>
      <c r="G4536" t="s">
        <v>3742</v>
      </c>
      <c r="H4536" t="s">
        <v>3716</v>
      </c>
      <c r="I4536" t="s">
        <v>4534</v>
      </c>
      <c r="J4536" t="s">
        <v>4522</v>
      </c>
      <c r="K4536" s="2">
        <v>-5</v>
      </c>
      <c r="L4536" t="s">
        <v>44</v>
      </c>
      <c r="M4536" s="2">
        <v>-5</v>
      </c>
      <c r="N4536" t="s">
        <v>4523</v>
      </c>
      <c r="O4536" t="s">
        <v>4524</v>
      </c>
      <c r="P4536" t="s">
        <v>7597</v>
      </c>
      <c r="Q4536" t="s">
        <v>19928</v>
      </c>
      <c r="R4536" t="s">
        <v>44</v>
      </c>
      <c r="S4536" t="s">
        <v>4527</v>
      </c>
      <c r="T4536" s="3">
        <v>45827</v>
      </c>
      <c r="U4536" s="3">
        <v>45828</v>
      </c>
      <c r="V4536" s="2">
        <v>0</v>
      </c>
      <c r="W4536" t="s">
        <v>44</v>
      </c>
      <c r="X4536" t="s">
        <v>44</v>
      </c>
      <c r="Y4536" t="s">
        <v>19929</v>
      </c>
      <c r="Z4536" t="s">
        <v>19930</v>
      </c>
      <c r="AA4536" t="s">
        <v>4529</v>
      </c>
      <c r="AB4536" t="s">
        <v>4530</v>
      </c>
      <c r="AC4536" t="s">
        <v>89</v>
      </c>
      <c r="AD4536" t="str">
        <f t="shared" si="70"/>
        <v>10-60</v>
      </c>
      <c r="AE4536" t="str">
        <f>VLOOKUP(AD4536,'Main_Sub Desc'!C:D,2,)</f>
        <v>LPC from invoicing</v>
      </c>
      <c r="AF4536" t="str">
        <f>VLOOKUP(VALUE(H4536),'Main_Sub Desc'!F:G,2,)</f>
        <v>Wst Rev Late Payment</v>
      </c>
      <c r="AG4536">
        <f>IFERROR(VLOOKUP(VALUE(I4536),'PC Mapping'!A:F,6,),"")</f>
        <v>10514</v>
      </c>
      <c r="AH4536" s="13" t="str">
        <f>VLOOKUP(AG4536,'PC Mapping'!L:M,2,)</f>
        <v>Bolivar Sewer</v>
      </c>
    </row>
    <row r="4537" spans="1:34" x14ac:dyDescent="0.2">
      <c r="A4537" t="s">
        <v>19926</v>
      </c>
      <c r="B4537" t="s">
        <v>19927</v>
      </c>
      <c r="C4537" t="s">
        <v>4519</v>
      </c>
      <c r="D4537" t="s">
        <v>4520</v>
      </c>
      <c r="E4537" s="3">
        <v>45827</v>
      </c>
      <c r="F4537" t="s">
        <v>44</v>
      </c>
      <c r="G4537" t="s">
        <v>3742</v>
      </c>
      <c r="H4537" t="s">
        <v>3722</v>
      </c>
      <c r="I4537" t="s">
        <v>4538</v>
      </c>
      <c r="J4537" t="s">
        <v>4522</v>
      </c>
      <c r="K4537" s="2">
        <v>-5</v>
      </c>
      <c r="L4537" t="s">
        <v>44</v>
      </c>
      <c r="M4537" s="2">
        <v>-5</v>
      </c>
      <c r="N4537" t="s">
        <v>4523</v>
      </c>
      <c r="O4537" t="s">
        <v>4524</v>
      </c>
      <c r="P4537" t="s">
        <v>7597</v>
      </c>
      <c r="Q4537" t="s">
        <v>19931</v>
      </c>
      <c r="R4537" t="s">
        <v>44</v>
      </c>
      <c r="S4537" t="s">
        <v>4527</v>
      </c>
      <c r="T4537" s="3">
        <v>45827</v>
      </c>
      <c r="U4537" s="3">
        <v>45828</v>
      </c>
      <c r="V4537" s="2">
        <v>0</v>
      </c>
      <c r="W4537" t="s">
        <v>44</v>
      </c>
      <c r="X4537" t="s">
        <v>44</v>
      </c>
      <c r="Y4537" t="s">
        <v>19932</v>
      </c>
      <c r="Z4537" t="s">
        <v>19930</v>
      </c>
      <c r="AA4537" t="s">
        <v>4529</v>
      </c>
      <c r="AB4537" t="s">
        <v>4530</v>
      </c>
      <c r="AC4537" t="s">
        <v>89</v>
      </c>
      <c r="AD4537" t="str">
        <f t="shared" si="70"/>
        <v>10-60</v>
      </c>
      <c r="AE4537" t="str">
        <f>VLOOKUP(AD4537,'Main_Sub Desc'!C:D,2,)</f>
        <v>LPC from invoicing</v>
      </c>
      <c r="AF4537" t="str">
        <f>VLOOKUP(VALUE(H4537),'Main_Sub Desc'!F:G,2,)</f>
        <v>Wtr Rev Late Payment</v>
      </c>
      <c r="AG4537">
        <f>IFERROR(VLOOKUP(VALUE(I4537),'PC Mapping'!A:F,6,),"")</f>
        <v>10469</v>
      </c>
      <c r="AH4537" s="13" t="str">
        <f>VLOOKUP(AG4537,'PC Mapping'!L:M,2,)</f>
        <v>Bolivar Water</v>
      </c>
    </row>
    <row r="4538" spans="1:34" x14ac:dyDescent="0.2">
      <c r="A4538" t="s">
        <v>19933</v>
      </c>
      <c r="B4538" t="s">
        <v>19927</v>
      </c>
      <c r="C4538" t="s">
        <v>4519</v>
      </c>
      <c r="D4538" t="s">
        <v>4520</v>
      </c>
      <c r="E4538" s="3">
        <v>45827</v>
      </c>
      <c r="F4538" t="s">
        <v>44</v>
      </c>
      <c r="G4538" t="s">
        <v>3742</v>
      </c>
      <c r="H4538" t="s">
        <v>3716</v>
      </c>
      <c r="I4538" t="s">
        <v>4534</v>
      </c>
      <c r="J4538" t="s">
        <v>4522</v>
      </c>
      <c r="K4538" s="2">
        <v>-5</v>
      </c>
      <c r="L4538" t="s">
        <v>44</v>
      </c>
      <c r="M4538" s="2">
        <v>-5</v>
      </c>
      <c r="N4538" t="s">
        <v>4523</v>
      </c>
      <c r="O4538" t="s">
        <v>4524</v>
      </c>
      <c r="P4538" t="s">
        <v>7597</v>
      </c>
      <c r="Q4538" t="s">
        <v>19934</v>
      </c>
      <c r="R4538" t="s">
        <v>44</v>
      </c>
      <c r="S4538" t="s">
        <v>4527</v>
      </c>
      <c r="T4538" s="3">
        <v>45827</v>
      </c>
      <c r="U4538" s="3">
        <v>45828</v>
      </c>
      <c r="V4538" s="2">
        <v>0</v>
      </c>
      <c r="W4538" t="s">
        <v>44</v>
      </c>
      <c r="X4538" t="s">
        <v>44</v>
      </c>
      <c r="Y4538" t="s">
        <v>19935</v>
      </c>
      <c r="Z4538" t="s">
        <v>875</v>
      </c>
      <c r="AA4538" t="s">
        <v>4529</v>
      </c>
      <c r="AB4538" t="s">
        <v>4530</v>
      </c>
      <c r="AC4538" t="s">
        <v>89</v>
      </c>
      <c r="AD4538" t="str">
        <f t="shared" si="70"/>
        <v>10-60</v>
      </c>
      <c r="AE4538" t="str">
        <f>VLOOKUP(AD4538,'Main_Sub Desc'!C:D,2,)</f>
        <v>LPC from invoicing</v>
      </c>
      <c r="AF4538" t="str">
        <f>VLOOKUP(VALUE(H4538),'Main_Sub Desc'!F:G,2,)</f>
        <v>Wst Rev Late Payment</v>
      </c>
      <c r="AG4538">
        <f>IFERROR(VLOOKUP(VALUE(I4538),'PC Mapping'!A:F,6,),"")</f>
        <v>10514</v>
      </c>
      <c r="AH4538" s="13" t="str">
        <f>VLOOKUP(AG4538,'PC Mapping'!L:M,2,)</f>
        <v>Bolivar Sewer</v>
      </c>
    </row>
    <row r="4539" spans="1:34" x14ac:dyDescent="0.2">
      <c r="A4539" t="s">
        <v>19933</v>
      </c>
      <c r="B4539" t="s">
        <v>19927</v>
      </c>
      <c r="C4539" t="s">
        <v>4519</v>
      </c>
      <c r="D4539" t="s">
        <v>4520</v>
      </c>
      <c r="E4539" s="3">
        <v>45827</v>
      </c>
      <c r="F4539" t="s">
        <v>44</v>
      </c>
      <c r="G4539" t="s">
        <v>3742</v>
      </c>
      <c r="H4539" t="s">
        <v>3722</v>
      </c>
      <c r="I4539" t="s">
        <v>4538</v>
      </c>
      <c r="J4539" t="s">
        <v>4522</v>
      </c>
      <c r="K4539" s="2">
        <v>-5</v>
      </c>
      <c r="L4539" t="s">
        <v>44</v>
      </c>
      <c r="M4539" s="2">
        <v>-5</v>
      </c>
      <c r="N4539" t="s">
        <v>4523</v>
      </c>
      <c r="O4539" t="s">
        <v>4524</v>
      </c>
      <c r="P4539" t="s">
        <v>7597</v>
      </c>
      <c r="Q4539" t="s">
        <v>19936</v>
      </c>
      <c r="R4539" t="s">
        <v>44</v>
      </c>
      <c r="S4539" t="s">
        <v>4527</v>
      </c>
      <c r="T4539" s="3">
        <v>45827</v>
      </c>
      <c r="U4539" s="3">
        <v>45828</v>
      </c>
      <c r="V4539" s="2">
        <v>0</v>
      </c>
      <c r="W4539" t="s">
        <v>44</v>
      </c>
      <c r="X4539" t="s">
        <v>44</v>
      </c>
      <c r="Y4539" t="s">
        <v>19937</v>
      </c>
      <c r="Z4539" t="s">
        <v>875</v>
      </c>
      <c r="AA4539" t="s">
        <v>4529</v>
      </c>
      <c r="AB4539" t="s">
        <v>4530</v>
      </c>
      <c r="AC4539" t="s">
        <v>89</v>
      </c>
      <c r="AD4539" t="str">
        <f t="shared" si="70"/>
        <v>10-60</v>
      </c>
      <c r="AE4539" t="str">
        <f>VLOOKUP(AD4539,'Main_Sub Desc'!C:D,2,)</f>
        <v>LPC from invoicing</v>
      </c>
      <c r="AF4539" t="str">
        <f>VLOOKUP(VALUE(H4539),'Main_Sub Desc'!F:G,2,)</f>
        <v>Wtr Rev Late Payment</v>
      </c>
      <c r="AG4539">
        <f>IFERROR(VLOOKUP(VALUE(I4539),'PC Mapping'!A:F,6,),"")</f>
        <v>10469</v>
      </c>
      <c r="AH4539" s="13" t="str">
        <f>VLOOKUP(AG4539,'PC Mapping'!L:M,2,)</f>
        <v>Bolivar Water</v>
      </c>
    </row>
    <row r="4540" spans="1:34" x14ac:dyDescent="0.2">
      <c r="A4540" t="s">
        <v>19938</v>
      </c>
      <c r="B4540" t="s">
        <v>19939</v>
      </c>
      <c r="C4540" t="s">
        <v>4519</v>
      </c>
      <c r="D4540" t="s">
        <v>4520</v>
      </c>
      <c r="E4540" s="3">
        <v>45827</v>
      </c>
      <c r="F4540" t="s">
        <v>44</v>
      </c>
      <c r="G4540" t="s">
        <v>3742</v>
      </c>
      <c r="H4540" t="s">
        <v>3716</v>
      </c>
      <c r="I4540" t="s">
        <v>4534</v>
      </c>
      <c r="J4540" t="s">
        <v>4522</v>
      </c>
      <c r="K4540" s="2">
        <v>-9.9499999999999993</v>
      </c>
      <c r="L4540" t="s">
        <v>44</v>
      </c>
      <c r="M4540" s="2">
        <v>-9.9499999999999993</v>
      </c>
      <c r="N4540" t="s">
        <v>4523</v>
      </c>
      <c r="O4540" t="s">
        <v>4524</v>
      </c>
      <c r="P4540" t="s">
        <v>7223</v>
      </c>
      <c r="Q4540" t="s">
        <v>19940</v>
      </c>
      <c r="R4540" t="s">
        <v>44</v>
      </c>
      <c r="S4540" t="s">
        <v>4527</v>
      </c>
      <c r="T4540" s="3">
        <v>45827</v>
      </c>
      <c r="U4540" s="3">
        <v>45828</v>
      </c>
      <c r="V4540" s="2">
        <v>0</v>
      </c>
      <c r="W4540" t="s">
        <v>44</v>
      </c>
      <c r="X4540" t="s">
        <v>44</v>
      </c>
      <c r="Y4540" t="s">
        <v>19941</v>
      </c>
      <c r="Z4540" t="s">
        <v>385</v>
      </c>
      <c r="AA4540" t="s">
        <v>4529</v>
      </c>
      <c r="AB4540" t="s">
        <v>4530</v>
      </c>
      <c r="AC4540" t="s">
        <v>89</v>
      </c>
      <c r="AD4540" t="str">
        <f t="shared" si="70"/>
        <v>10-60</v>
      </c>
      <c r="AE4540" t="str">
        <f>VLOOKUP(AD4540,'Main_Sub Desc'!C:D,2,)</f>
        <v>LPC from invoicing</v>
      </c>
      <c r="AF4540" t="str">
        <f>VLOOKUP(VALUE(H4540),'Main_Sub Desc'!F:G,2,)</f>
        <v>Wst Rev Late Payment</v>
      </c>
      <c r="AG4540">
        <f>IFERROR(VLOOKUP(VALUE(I4540),'PC Mapping'!A:F,6,),"")</f>
        <v>10514</v>
      </c>
      <c r="AH4540" s="13" t="str">
        <f>VLOOKUP(AG4540,'PC Mapping'!L:M,2,)</f>
        <v>Bolivar Sewer</v>
      </c>
    </row>
    <row r="4541" spans="1:34" x14ac:dyDescent="0.2">
      <c r="A4541" t="s">
        <v>19938</v>
      </c>
      <c r="B4541" t="s">
        <v>19939</v>
      </c>
      <c r="C4541" t="s">
        <v>4519</v>
      </c>
      <c r="D4541" t="s">
        <v>4520</v>
      </c>
      <c r="E4541" s="3">
        <v>45827</v>
      </c>
      <c r="F4541" t="s">
        <v>44</v>
      </c>
      <c r="G4541" t="s">
        <v>3742</v>
      </c>
      <c r="H4541" t="s">
        <v>3722</v>
      </c>
      <c r="I4541" t="s">
        <v>4538</v>
      </c>
      <c r="J4541" t="s">
        <v>4522</v>
      </c>
      <c r="K4541" s="2">
        <v>-5</v>
      </c>
      <c r="L4541" t="s">
        <v>44</v>
      </c>
      <c r="M4541" s="2">
        <v>-5</v>
      </c>
      <c r="N4541" t="s">
        <v>4523</v>
      </c>
      <c r="O4541" t="s">
        <v>4524</v>
      </c>
      <c r="P4541" t="s">
        <v>7223</v>
      </c>
      <c r="Q4541" t="s">
        <v>19942</v>
      </c>
      <c r="R4541" t="s">
        <v>44</v>
      </c>
      <c r="S4541" t="s">
        <v>4527</v>
      </c>
      <c r="T4541" s="3">
        <v>45827</v>
      </c>
      <c r="U4541" s="3">
        <v>45828</v>
      </c>
      <c r="V4541" s="2">
        <v>0</v>
      </c>
      <c r="W4541" t="s">
        <v>44</v>
      </c>
      <c r="X4541" t="s">
        <v>44</v>
      </c>
      <c r="Y4541" t="s">
        <v>19943</v>
      </c>
      <c r="Z4541" t="s">
        <v>385</v>
      </c>
      <c r="AA4541" t="s">
        <v>4529</v>
      </c>
      <c r="AB4541" t="s">
        <v>4530</v>
      </c>
      <c r="AC4541" t="s">
        <v>89</v>
      </c>
      <c r="AD4541" t="str">
        <f t="shared" si="70"/>
        <v>10-60</v>
      </c>
      <c r="AE4541" t="str">
        <f>VLOOKUP(AD4541,'Main_Sub Desc'!C:D,2,)</f>
        <v>LPC from invoicing</v>
      </c>
      <c r="AF4541" t="str">
        <f>VLOOKUP(VALUE(H4541),'Main_Sub Desc'!F:G,2,)</f>
        <v>Wtr Rev Late Payment</v>
      </c>
      <c r="AG4541">
        <f>IFERROR(VLOOKUP(VALUE(I4541),'PC Mapping'!A:F,6,),"")</f>
        <v>10469</v>
      </c>
      <c r="AH4541" s="13" t="str">
        <f>VLOOKUP(AG4541,'PC Mapping'!L:M,2,)</f>
        <v>Bolivar Water</v>
      </c>
    </row>
    <row r="4542" spans="1:34" x14ac:dyDescent="0.2">
      <c r="A4542" t="s">
        <v>19944</v>
      </c>
      <c r="B4542" t="s">
        <v>19927</v>
      </c>
      <c r="C4542" t="s">
        <v>4519</v>
      </c>
      <c r="D4542" t="s">
        <v>4520</v>
      </c>
      <c r="E4542" s="3">
        <v>45827</v>
      </c>
      <c r="F4542" t="s">
        <v>44</v>
      </c>
      <c r="G4542" t="s">
        <v>3742</v>
      </c>
      <c r="H4542" t="s">
        <v>3722</v>
      </c>
      <c r="I4542" t="s">
        <v>4538</v>
      </c>
      <c r="J4542" t="s">
        <v>4522</v>
      </c>
      <c r="K4542" s="2">
        <v>-5</v>
      </c>
      <c r="L4542" t="s">
        <v>44</v>
      </c>
      <c r="M4542" s="2">
        <v>-5</v>
      </c>
      <c r="N4542" t="s">
        <v>4523</v>
      </c>
      <c r="O4542" t="s">
        <v>4524</v>
      </c>
      <c r="P4542" t="s">
        <v>19945</v>
      </c>
      <c r="Q4542" t="s">
        <v>19946</v>
      </c>
      <c r="R4542" t="s">
        <v>44</v>
      </c>
      <c r="S4542" t="s">
        <v>4527</v>
      </c>
      <c r="T4542" s="3">
        <v>45827</v>
      </c>
      <c r="U4542" s="3">
        <v>45828</v>
      </c>
      <c r="V4542" s="2">
        <v>0</v>
      </c>
      <c r="W4542" t="s">
        <v>44</v>
      </c>
      <c r="X4542" t="s">
        <v>44</v>
      </c>
      <c r="Y4542" t="s">
        <v>19947</v>
      </c>
      <c r="Z4542" t="s">
        <v>486</v>
      </c>
      <c r="AA4542" t="s">
        <v>4529</v>
      </c>
      <c r="AB4542" t="s">
        <v>4530</v>
      </c>
      <c r="AC4542" t="s">
        <v>89</v>
      </c>
      <c r="AD4542" t="str">
        <f t="shared" si="70"/>
        <v>10-60</v>
      </c>
      <c r="AE4542" t="str">
        <f>VLOOKUP(AD4542,'Main_Sub Desc'!C:D,2,)</f>
        <v>LPC from invoicing</v>
      </c>
      <c r="AF4542" t="str">
        <f>VLOOKUP(VALUE(H4542),'Main_Sub Desc'!F:G,2,)</f>
        <v>Wtr Rev Late Payment</v>
      </c>
      <c r="AG4542">
        <f>IFERROR(VLOOKUP(VALUE(I4542),'PC Mapping'!A:F,6,),"")</f>
        <v>10469</v>
      </c>
      <c r="AH4542" s="13" t="str">
        <f>VLOOKUP(AG4542,'PC Mapping'!L:M,2,)</f>
        <v>Bolivar Water</v>
      </c>
    </row>
    <row r="4543" spans="1:34" x14ac:dyDescent="0.2">
      <c r="A4543" t="s">
        <v>19944</v>
      </c>
      <c r="B4543" t="s">
        <v>19927</v>
      </c>
      <c r="C4543" t="s">
        <v>4519</v>
      </c>
      <c r="D4543" t="s">
        <v>4520</v>
      </c>
      <c r="E4543" s="3">
        <v>45827</v>
      </c>
      <c r="F4543" t="s">
        <v>44</v>
      </c>
      <c r="G4543" t="s">
        <v>3742</v>
      </c>
      <c r="H4543" t="s">
        <v>3716</v>
      </c>
      <c r="I4543" t="s">
        <v>4534</v>
      </c>
      <c r="J4543" t="s">
        <v>4522</v>
      </c>
      <c r="K4543" s="2">
        <v>-5</v>
      </c>
      <c r="L4543" t="s">
        <v>44</v>
      </c>
      <c r="M4543" s="2">
        <v>-5</v>
      </c>
      <c r="N4543" t="s">
        <v>4523</v>
      </c>
      <c r="O4543" t="s">
        <v>4524</v>
      </c>
      <c r="P4543" t="s">
        <v>19945</v>
      </c>
      <c r="Q4543" t="s">
        <v>19948</v>
      </c>
      <c r="R4543" t="s">
        <v>44</v>
      </c>
      <c r="S4543" t="s">
        <v>4527</v>
      </c>
      <c r="T4543" s="3">
        <v>45827</v>
      </c>
      <c r="U4543" s="3">
        <v>45828</v>
      </c>
      <c r="V4543" s="2">
        <v>0</v>
      </c>
      <c r="W4543" t="s">
        <v>44</v>
      </c>
      <c r="X4543" t="s">
        <v>44</v>
      </c>
      <c r="Y4543" t="s">
        <v>19949</v>
      </c>
      <c r="Z4543" t="s">
        <v>486</v>
      </c>
      <c r="AA4543" t="s">
        <v>4529</v>
      </c>
      <c r="AB4543" t="s">
        <v>4530</v>
      </c>
      <c r="AC4543" t="s">
        <v>89</v>
      </c>
      <c r="AD4543" t="str">
        <f t="shared" si="70"/>
        <v>10-60</v>
      </c>
      <c r="AE4543" t="str">
        <f>VLOOKUP(AD4543,'Main_Sub Desc'!C:D,2,)</f>
        <v>LPC from invoicing</v>
      </c>
      <c r="AF4543" t="str">
        <f>VLOOKUP(VALUE(H4543),'Main_Sub Desc'!F:G,2,)</f>
        <v>Wst Rev Late Payment</v>
      </c>
      <c r="AG4543">
        <f>IFERROR(VLOOKUP(VALUE(I4543),'PC Mapping'!A:F,6,),"")</f>
        <v>10514</v>
      </c>
      <c r="AH4543" s="13" t="str">
        <f>VLOOKUP(AG4543,'PC Mapping'!L:M,2,)</f>
        <v>Bolivar Sewer</v>
      </c>
    </row>
    <row r="4544" spans="1:34" x14ac:dyDescent="0.2">
      <c r="A4544" t="s">
        <v>19950</v>
      </c>
      <c r="B4544" t="s">
        <v>19951</v>
      </c>
      <c r="C4544" t="s">
        <v>4519</v>
      </c>
      <c r="D4544" t="s">
        <v>4520</v>
      </c>
      <c r="E4544" s="3">
        <v>45827</v>
      </c>
      <c r="F4544" t="s">
        <v>44</v>
      </c>
      <c r="G4544" t="s">
        <v>3742</v>
      </c>
      <c r="H4544" t="s">
        <v>3716</v>
      </c>
      <c r="I4544" t="s">
        <v>4534</v>
      </c>
      <c r="J4544" t="s">
        <v>4522</v>
      </c>
      <c r="K4544" s="2">
        <v>-5</v>
      </c>
      <c r="L4544" t="s">
        <v>44</v>
      </c>
      <c r="M4544" s="2">
        <v>-5</v>
      </c>
      <c r="N4544" t="s">
        <v>4523</v>
      </c>
      <c r="O4544" t="s">
        <v>4524</v>
      </c>
      <c r="P4544" t="s">
        <v>8774</v>
      </c>
      <c r="Q4544" t="s">
        <v>19952</v>
      </c>
      <c r="R4544" t="s">
        <v>44</v>
      </c>
      <c r="S4544" t="s">
        <v>4527</v>
      </c>
      <c r="T4544" s="3">
        <v>45827</v>
      </c>
      <c r="U4544" s="3">
        <v>45828</v>
      </c>
      <c r="V4544" s="2">
        <v>0</v>
      </c>
      <c r="W4544" t="s">
        <v>44</v>
      </c>
      <c r="X4544" t="s">
        <v>44</v>
      </c>
      <c r="Y4544" t="s">
        <v>19953</v>
      </c>
      <c r="Z4544" t="s">
        <v>19954</v>
      </c>
      <c r="AA4544" t="s">
        <v>4529</v>
      </c>
      <c r="AB4544" t="s">
        <v>4530</v>
      </c>
      <c r="AC4544" t="s">
        <v>89</v>
      </c>
      <c r="AD4544" t="str">
        <f t="shared" si="70"/>
        <v>10-60</v>
      </c>
      <c r="AE4544" t="str">
        <f>VLOOKUP(AD4544,'Main_Sub Desc'!C:D,2,)</f>
        <v>LPC from invoicing</v>
      </c>
      <c r="AF4544" t="str">
        <f>VLOOKUP(VALUE(H4544),'Main_Sub Desc'!F:G,2,)</f>
        <v>Wst Rev Late Payment</v>
      </c>
      <c r="AG4544">
        <f>IFERROR(VLOOKUP(VALUE(I4544),'PC Mapping'!A:F,6,),"")</f>
        <v>10514</v>
      </c>
      <c r="AH4544" s="13" t="str">
        <f>VLOOKUP(AG4544,'PC Mapping'!L:M,2,)</f>
        <v>Bolivar Sewer</v>
      </c>
    </row>
    <row r="4545" spans="1:34" x14ac:dyDescent="0.2">
      <c r="A4545" t="s">
        <v>19950</v>
      </c>
      <c r="B4545" t="s">
        <v>19951</v>
      </c>
      <c r="C4545" t="s">
        <v>4519</v>
      </c>
      <c r="D4545" t="s">
        <v>4520</v>
      </c>
      <c r="E4545" s="3">
        <v>45827</v>
      </c>
      <c r="F4545" t="s">
        <v>44</v>
      </c>
      <c r="G4545" t="s">
        <v>3742</v>
      </c>
      <c r="H4545" t="s">
        <v>3722</v>
      </c>
      <c r="I4545" t="s">
        <v>4538</v>
      </c>
      <c r="J4545" t="s">
        <v>4522</v>
      </c>
      <c r="K4545" s="2">
        <v>-5</v>
      </c>
      <c r="L4545" t="s">
        <v>44</v>
      </c>
      <c r="M4545" s="2">
        <v>-5</v>
      </c>
      <c r="N4545" t="s">
        <v>4523</v>
      </c>
      <c r="O4545" t="s">
        <v>4524</v>
      </c>
      <c r="P4545" t="s">
        <v>8774</v>
      </c>
      <c r="Q4545" t="s">
        <v>19955</v>
      </c>
      <c r="R4545" t="s">
        <v>44</v>
      </c>
      <c r="S4545" t="s">
        <v>4527</v>
      </c>
      <c r="T4545" s="3">
        <v>45827</v>
      </c>
      <c r="U4545" s="3">
        <v>45828</v>
      </c>
      <c r="V4545" s="2">
        <v>0</v>
      </c>
      <c r="W4545" t="s">
        <v>44</v>
      </c>
      <c r="X4545" t="s">
        <v>44</v>
      </c>
      <c r="Y4545" t="s">
        <v>19956</v>
      </c>
      <c r="Z4545" t="s">
        <v>19954</v>
      </c>
      <c r="AA4545" t="s">
        <v>4529</v>
      </c>
      <c r="AB4545" t="s">
        <v>4530</v>
      </c>
      <c r="AC4545" t="s">
        <v>89</v>
      </c>
      <c r="AD4545" t="str">
        <f t="shared" si="70"/>
        <v>10-60</v>
      </c>
      <c r="AE4545" t="str">
        <f>VLOOKUP(AD4545,'Main_Sub Desc'!C:D,2,)</f>
        <v>LPC from invoicing</v>
      </c>
      <c r="AF4545" t="str">
        <f>VLOOKUP(VALUE(H4545),'Main_Sub Desc'!F:G,2,)</f>
        <v>Wtr Rev Late Payment</v>
      </c>
      <c r="AG4545">
        <f>IFERROR(VLOOKUP(VALUE(I4545),'PC Mapping'!A:F,6,),"")</f>
        <v>10469</v>
      </c>
      <c r="AH4545" s="13" t="str">
        <f>VLOOKUP(AG4545,'PC Mapping'!L:M,2,)</f>
        <v>Bolivar Water</v>
      </c>
    </row>
    <row r="4546" spans="1:34" x14ac:dyDescent="0.2">
      <c r="A4546" t="s">
        <v>19957</v>
      </c>
      <c r="B4546" t="s">
        <v>19951</v>
      </c>
      <c r="C4546" t="s">
        <v>4519</v>
      </c>
      <c r="D4546" t="s">
        <v>4520</v>
      </c>
      <c r="E4546" s="3">
        <v>45827</v>
      </c>
      <c r="F4546" t="s">
        <v>44</v>
      </c>
      <c r="G4546" t="s">
        <v>3742</v>
      </c>
      <c r="H4546" t="s">
        <v>3722</v>
      </c>
      <c r="I4546" t="s">
        <v>4538</v>
      </c>
      <c r="J4546" t="s">
        <v>4522</v>
      </c>
      <c r="K4546" s="2">
        <v>-5</v>
      </c>
      <c r="L4546" t="s">
        <v>44</v>
      </c>
      <c r="M4546" s="2">
        <v>-5</v>
      </c>
      <c r="N4546" t="s">
        <v>4523</v>
      </c>
      <c r="O4546" t="s">
        <v>4524</v>
      </c>
      <c r="P4546" t="s">
        <v>4680</v>
      </c>
      <c r="Q4546" t="s">
        <v>19958</v>
      </c>
      <c r="R4546" t="s">
        <v>44</v>
      </c>
      <c r="S4546" t="s">
        <v>4527</v>
      </c>
      <c r="T4546" s="3">
        <v>45827</v>
      </c>
      <c r="U4546" s="3">
        <v>45828</v>
      </c>
      <c r="V4546" s="2">
        <v>0</v>
      </c>
      <c r="W4546" t="s">
        <v>44</v>
      </c>
      <c r="X4546" t="s">
        <v>44</v>
      </c>
      <c r="Y4546" t="s">
        <v>11523</v>
      </c>
      <c r="Z4546" t="s">
        <v>11524</v>
      </c>
      <c r="AA4546" t="s">
        <v>4529</v>
      </c>
      <c r="AB4546" t="s">
        <v>4530</v>
      </c>
      <c r="AC4546" t="s">
        <v>89</v>
      </c>
      <c r="AD4546" t="str">
        <f t="shared" si="70"/>
        <v>10-60</v>
      </c>
      <c r="AE4546" t="str">
        <f>VLOOKUP(AD4546,'Main_Sub Desc'!C:D,2,)</f>
        <v>LPC from invoicing</v>
      </c>
      <c r="AF4546" t="str">
        <f>VLOOKUP(VALUE(H4546),'Main_Sub Desc'!F:G,2,)</f>
        <v>Wtr Rev Late Payment</v>
      </c>
      <c r="AG4546">
        <f>IFERROR(VLOOKUP(VALUE(I4546),'PC Mapping'!A:F,6,),"")</f>
        <v>10469</v>
      </c>
      <c r="AH4546" s="13" t="str">
        <f>VLOOKUP(AG4546,'PC Mapping'!L:M,2,)</f>
        <v>Bolivar Water</v>
      </c>
    </row>
    <row r="4547" spans="1:34" x14ac:dyDescent="0.2">
      <c r="A4547" t="s">
        <v>19957</v>
      </c>
      <c r="B4547" t="s">
        <v>19951</v>
      </c>
      <c r="C4547" t="s">
        <v>4519</v>
      </c>
      <c r="D4547" t="s">
        <v>4520</v>
      </c>
      <c r="E4547" s="3">
        <v>45827</v>
      </c>
      <c r="F4547" t="s">
        <v>44</v>
      </c>
      <c r="G4547" t="s">
        <v>3742</v>
      </c>
      <c r="H4547" t="s">
        <v>3716</v>
      </c>
      <c r="I4547" t="s">
        <v>4534</v>
      </c>
      <c r="J4547" t="s">
        <v>4522</v>
      </c>
      <c r="K4547" s="2">
        <v>-5</v>
      </c>
      <c r="L4547" t="s">
        <v>44</v>
      </c>
      <c r="M4547" s="2">
        <v>-5</v>
      </c>
      <c r="N4547" t="s">
        <v>4523</v>
      </c>
      <c r="O4547" t="s">
        <v>4524</v>
      </c>
      <c r="P4547" t="s">
        <v>4680</v>
      </c>
      <c r="Q4547" t="s">
        <v>19959</v>
      </c>
      <c r="R4547" t="s">
        <v>44</v>
      </c>
      <c r="S4547" t="s">
        <v>4527</v>
      </c>
      <c r="T4547" s="3">
        <v>45827</v>
      </c>
      <c r="U4547" s="3">
        <v>45828</v>
      </c>
      <c r="V4547" s="2">
        <v>0</v>
      </c>
      <c r="W4547" t="s">
        <v>44</v>
      </c>
      <c r="X4547" t="s">
        <v>44</v>
      </c>
      <c r="Y4547" t="s">
        <v>11526</v>
      </c>
      <c r="Z4547" t="s">
        <v>11524</v>
      </c>
      <c r="AA4547" t="s">
        <v>4529</v>
      </c>
      <c r="AB4547" t="s">
        <v>4530</v>
      </c>
      <c r="AC4547" t="s">
        <v>89</v>
      </c>
      <c r="AD4547" t="str">
        <f t="shared" si="70"/>
        <v>10-60</v>
      </c>
      <c r="AE4547" t="str">
        <f>VLOOKUP(AD4547,'Main_Sub Desc'!C:D,2,)</f>
        <v>LPC from invoicing</v>
      </c>
      <c r="AF4547" t="str">
        <f>VLOOKUP(VALUE(H4547),'Main_Sub Desc'!F:G,2,)</f>
        <v>Wst Rev Late Payment</v>
      </c>
      <c r="AG4547">
        <f>IFERROR(VLOOKUP(VALUE(I4547),'PC Mapping'!A:F,6,),"")</f>
        <v>10514</v>
      </c>
      <c r="AH4547" s="13" t="str">
        <f>VLOOKUP(AG4547,'PC Mapping'!L:M,2,)</f>
        <v>Bolivar Sewer</v>
      </c>
    </row>
    <row r="4548" spans="1:34" x14ac:dyDescent="0.2">
      <c r="A4548" t="s">
        <v>19960</v>
      </c>
      <c r="B4548" t="s">
        <v>19939</v>
      </c>
      <c r="C4548" t="s">
        <v>4519</v>
      </c>
      <c r="D4548" t="s">
        <v>4520</v>
      </c>
      <c r="E4548" s="3">
        <v>45827</v>
      </c>
      <c r="F4548" t="s">
        <v>44</v>
      </c>
      <c r="G4548" t="s">
        <v>3742</v>
      </c>
      <c r="H4548" t="s">
        <v>3716</v>
      </c>
      <c r="I4548" t="s">
        <v>4846</v>
      </c>
      <c r="J4548" t="s">
        <v>4522</v>
      </c>
      <c r="K4548" s="2">
        <v>-5</v>
      </c>
      <c r="L4548" t="s">
        <v>44</v>
      </c>
      <c r="M4548" s="2">
        <v>-5</v>
      </c>
      <c r="N4548" t="s">
        <v>4523</v>
      </c>
      <c r="O4548" t="s">
        <v>4524</v>
      </c>
      <c r="P4548" t="s">
        <v>5533</v>
      </c>
      <c r="Q4548" t="s">
        <v>19961</v>
      </c>
      <c r="R4548" t="s">
        <v>44</v>
      </c>
      <c r="S4548" t="s">
        <v>4527</v>
      </c>
      <c r="T4548" s="3">
        <v>45827</v>
      </c>
      <c r="U4548" s="3">
        <v>45828</v>
      </c>
      <c r="V4548" s="2">
        <v>0</v>
      </c>
      <c r="W4548" t="s">
        <v>44</v>
      </c>
      <c r="X4548" t="s">
        <v>44</v>
      </c>
      <c r="Y4548" t="s">
        <v>19962</v>
      </c>
      <c r="Z4548" t="s">
        <v>1798</v>
      </c>
      <c r="AA4548" t="s">
        <v>4529</v>
      </c>
      <c r="AB4548" t="s">
        <v>4530</v>
      </c>
      <c r="AC4548" t="s">
        <v>89</v>
      </c>
      <c r="AD4548" t="str">
        <f t="shared" ref="AD4548:AD4611" si="71">CONCATENATE(VALUE(AA4548),"-",VALUE(AB4548))</f>
        <v>10-60</v>
      </c>
      <c r="AE4548" t="str">
        <f>VLOOKUP(AD4548,'Main_Sub Desc'!C:D,2,)</f>
        <v>LPC from invoicing</v>
      </c>
      <c r="AF4548" t="str">
        <f>VLOOKUP(VALUE(H4548),'Main_Sub Desc'!F:G,2,)</f>
        <v>Wst Rev Late Payment</v>
      </c>
      <c r="AG4548">
        <f>IFERROR(VLOOKUP(VALUE(I4548),'PC Mapping'!A:F,6,),"")</f>
        <v>10721</v>
      </c>
      <c r="AH4548" s="13" t="str">
        <f>VLOOKUP(AG4548,'PC Mapping'!L:M,2,)</f>
        <v>Silverleaf Sewer</v>
      </c>
    </row>
    <row r="4549" spans="1:34" x14ac:dyDescent="0.2">
      <c r="A4549" t="s">
        <v>19960</v>
      </c>
      <c r="B4549" t="s">
        <v>19939</v>
      </c>
      <c r="C4549" t="s">
        <v>4519</v>
      </c>
      <c r="D4549" t="s">
        <v>4520</v>
      </c>
      <c r="E4549" s="3">
        <v>45827</v>
      </c>
      <c r="F4549" t="s">
        <v>44</v>
      </c>
      <c r="G4549" t="s">
        <v>3742</v>
      </c>
      <c r="H4549" t="s">
        <v>3722</v>
      </c>
      <c r="I4549" t="s">
        <v>3752</v>
      </c>
      <c r="J4549" t="s">
        <v>4522</v>
      </c>
      <c r="K4549" s="2">
        <v>-5</v>
      </c>
      <c r="L4549" t="s">
        <v>44</v>
      </c>
      <c r="M4549" s="2">
        <v>-5</v>
      </c>
      <c r="N4549" t="s">
        <v>4523</v>
      </c>
      <c r="O4549" t="s">
        <v>4524</v>
      </c>
      <c r="P4549" t="s">
        <v>5533</v>
      </c>
      <c r="Q4549" t="s">
        <v>19963</v>
      </c>
      <c r="R4549" t="s">
        <v>44</v>
      </c>
      <c r="S4549" t="s">
        <v>4527</v>
      </c>
      <c r="T4549" s="3">
        <v>45827</v>
      </c>
      <c r="U4549" s="3">
        <v>45828</v>
      </c>
      <c r="V4549" s="2">
        <v>0</v>
      </c>
      <c r="W4549" t="s">
        <v>44</v>
      </c>
      <c r="X4549" t="s">
        <v>44</v>
      </c>
      <c r="Y4549" t="s">
        <v>19964</v>
      </c>
      <c r="Z4549" t="s">
        <v>1798</v>
      </c>
      <c r="AA4549" t="s">
        <v>4529</v>
      </c>
      <c r="AB4549" t="s">
        <v>4530</v>
      </c>
      <c r="AC4549" t="s">
        <v>89</v>
      </c>
      <c r="AD4549" t="str">
        <f t="shared" si="71"/>
        <v>10-60</v>
      </c>
      <c r="AE4549" t="str">
        <f>VLOOKUP(AD4549,'Main_Sub Desc'!C:D,2,)</f>
        <v>LPC from invoicing</v>
      </c>
      <c r="AF4549" t="str">
        <f>VLOOKUP(VALUE(H4549),'Main_Sub Desc'!F:G,2,)</f>
        <v>Wtr Rev Late Payment</v>
      </c>
      <c r="AG4549">
        <f>IFERROR(VLOOKUP(VALUE(I4549),'PC Mapping'!A:F,6,),"")</f>
        <v>10719</v>
      </c>
      <c r="AH4549" s="13" t="str">
        <f>VLOOKUP(AG4549,'PC Mapping'!L:M,2,)</f>
        <v>All Other Water</v>
      </c>
    </row>
    <row r="4550" spans="1:34" x14ac:dyDescent="0.2">
      <c r="A4550" t="s">
        <v>19965</v>
      </c>
      <c r="B4550" t="s">
        <v>19927</v>
      </c>
      <c r="C4550" t="s">
        <v>4519</v>
      </c>
      <c r="D4550" t="s">
        <v>4520</v>
      </c>
      <c r="E4550" s="3">
        <v>45827</v>
      </c>
      <c r="F4550" t="s">
        <v>44</v>
      </c>
      <c r="G4550" t="s">
        <v>3742</v>
      </c>
      <c r="H4550" t="s">
        <v>3722</v>
      </c>
      <c r="I4550" t="s">
        <v>3752</v>
      </c>
      <c r="J4550" t="s">
        <v>4522</v>
      </c>
      <c r="K4550" s="2">
        <v>-5</v>
      </c>
      <c r="L4550" t="s">
        <v>44</v>
      </c>
      <c r="M4550" s="2">
        <v>-5</v>
      </c>
      <c r="N4550" t="s">
        <v>4523</v>
      </c>
      <c r="O4550" t="s">
        <v>4524</v>
      </c>
      <c r="P4550" t="s">
        <v>5533</v>
      </c>
      <c r="Q4550" t="s">
        <v>19966</v>
      </c>
      <c r="R4550" t="s">
        <v>44</v>
      </c>
      <c r="S4550" t="s">
        <v>4527</v>
      </c>
      <c r="T4550" s="3">
        <v>45827</v>
      </c>
      <c r="U4550" s="3">
        <v>45828</v>
      </c>
      <c r="V4550" s="2">
        <v>0</v>
      </c>
      <c r="W4550" t="s">
        <v>44</v>
      </c>
      <c r="X4550" t="s">
        <v>44</v>
      </c>
      <c r="Y4550" t="s">
        <v>19967</v>
      </c>
      <c r="Z4550" t="s">
        <v>19968</v>
      </c>
      <c r="AA4550" t="s">
        <v>4529</v>
      </c>
      <c r="AB4550" t="s">
        <v>4530</v>
      </c>
      <c r="AC4550" t="s">
        <v>99</v>
      </c>
      <c r="AD4550" t="str">
        <f t="shared" si="71"/>
        <v>10-60</v>
      </c>
      <c r="AE4550" t="str">
        <f>VLOOKUP(AD4550,'Main_Sub Desc'!C:D,2,)</f>
        <v>LPC from invoicing</v>
      </c>
      <c r="AF4550" t="str">
        <f>VLOOKUP(VALUE(H4550),'Main_Sub Desc'!F:G,2,)</f>
        <v>Wtr Rev Late Payment</v>
      </c>
      <c r="AG4550">
        <f>IFERROR(VLOOKUP(VALUE(I4550),'PC Mapping'!A:F,6,),"")</f>
        <v>10719</v>
      </c>
      <c r="AH4550" s="13" t="str">
        <f>VLOOKUP(AG4550,'PC Mapping'!L:M,2,)</f>
        <v>All Other Water</v>
      </c>
    </row>
    <row r="4551" spans="1:34" x14ac:dyDescent="0.2">
      <c r="A4551" t="s">
        <v>19969</v>
      </c>
      <c r="B4551" t="s">
        <v>19927</v>
      </c>
      <c r="C4551" t="s">
        <v>4519</v>
      </c>
      <c r="D4551" t="s">
        <v>4520</v>
      </c>
      <c r="E4551" s="3">
        <v>45827</v>
      </c>
      <c r="F4551" t="s">
        <v>44</v>
      </c>
      <c r="G4551" t="s">
        <v>3742</v>
      </c>
      <c r="H4551" t="s">
        <v>3722</v>
      </c>
      <c r="I4551" t="s">
        <v>3752</v>
      </c>
      <c r="J4551" t="s">
        <v>4522</v>
      </c>
      <c r="K4551" s="2">
        <v>-5</v>
      </c>
      <c r="L4551" t="s">
        <v>44</v>
      </c>
      <c r="M4551" s="2">
        <v>-5</v>
      </c>
      <c r="N4551" t="s">
        <v>4523</v>
      </c>
      <c r="O4551" t="s">
        <v>4524</v>
      </c>
      <c r="P4551" t="s">
        <v>19970</v>
      </c>
      <c r="Q4551" t="s">
        <v>19971</v>
      </c>
      <c r="R4551" t="s">
        <v>44</v>
      </c>
      <c r="S4551" t="s">
        <v>4527</v>
      </c>
      <c r="T4551" s="3">
        <v>45827</v>
      </c>
      <c r="U4551" s="3">
        <v>45828</v>
      </c>
      <c r="V4551" s="2">
        <v>0</v>
      </c>
      <c r="W4551" t="s">
        <v>44</v>
      </c>
      <c r="X4551" t="s">
        <v>44</v>
      </c>
      <c r="Y4551" t="s">
        <v>19972</v>
      </c>
      <c r="Z4551" t="s">
        <v>105</v>
      </c>
      <c r="AA4551" t="s">
        <v>4529</v>
      </c>
      <c r="AB4551" t="s">
        <v>4530</v>
      </c>
      <c r="AC4551" t="s">
        <v>89</v>
      </c>
      <c r="AD4551" t="str">
        <f t="shared" si="71"/>
        <v>10-60</v>
      </c>
      <c r="AE4551" t="str">
        <f>VLOOKUP(AD4551,'Main_Sub Desc'!C:D,2,)</f>
        <v>LPC from invoicing</v>
      </c>
      <c r="AF4551" t="str">
        <f>VLOOKUP(VALUE(H4551),'Main_Sub Desc'!F:G,2,)</f>
        <v>Wtr Rev Late Payment</v>
      </c>
      <c r="AG4551">
        <f>IFERROR(VLOOKUP(VALUE(I4551),'PC Mapping'!A:F,6,),"")</f>
        <v>10719</v>
      </c>
      <c r="AH4551" s="13" t="str">
        <f>VLOOKUP(AG4551,'PC Mapping'!L:M,2,)</f>
        <v>All Other Water</v>
      </c>
    </row>
    <row r="4552" spans="1:34" x14ac:dyDescent="0.2">
      <c r="A4552" t="s">
        <v>19973</v>
      </c>
      <c r="B4552" t="s">
        <v>19974</v>
      </c>
      <c r="C4552" t="s">
        <v>4519</v>
      </c>
      <c r="D4552" t="s">
        <v>4520</v>
      </c>
      <c r="E4552" s="3">
        <v>45828</v>
      </c>
      <c r="F4552" t="s">
        <v>44</v>
      </c>
      <c r="G4552" t="s">
        <v>3742</v>
      </c>
      <c r="H4552" t="s">
        <v>3722</v>
      </c>
      <c r="I4552" t="s">
        <v>3752</v>
      </c>
      <c r="J4552" t="s">
        <v>4522</v>
      </c>
      <c r="K4552" s="2">
        <v>-5</v>
      </c>
      <c r="L4552" t="s">
        <v>44</v>
      </c>
      <c r="M4552" s="2">
        <v>-5</v>
      </c>
      <c r="N4552" t="s">
        <v>4523</v>
      </c>
      <c r="O4552" t="s">
        <v>4524</v>
      </c>
      <c r="P4552" t="s">
        <v>15989</v>
      </c>
      <c r="Q4552" t="s">
        <v>19975</v>
      </c>
      <c r="R4552" t="s">
        <v>44</v>
      </c>
      <c r="S4552" t="s">
        <v>4527</v>
      </c>
      <c r="T4552" s="3">
        <v>45828</v>
      </c>
      <c r="U4552" s="3">
        <v>45831</v>
      </c>
      <c r="V4552" s="2">
        <v>0</v>
      </c>
      <c r="W4552" t="s">
        <v>44</v>
      </c>
      <c r="X4552" t="s">
        <v>44</v>
      </c>
      <c r="Y4552" t="s">
        <v>19976</v>
      </c>
      <c r="Z4552" t="s">
        <v>1906</v>
      </c>
      <c r="AA4552" t="s">
        <v>4529</v>
      </c>
      <c r="AB4552" t="s">
        <v>4530</v>
      </c>
      <c r="AC4552" t="s">
        <v>89</v>
      </c>
      <c r="AD4552" t="str">
        <f t="shared" si="71"/>
        <v>10-60</v>
      </c>
      <c r="AE4552" t="str">
        <f>VLOOKUP(AD4552,'Main_Sub Desc'!C:D,2,)</f>
        <v>LPC from invoicing</v>
      </c>
      <c r="AF4552" t="str">
        <f>VLOOKUP(VALUE(H4552),'Main_Sub Desc'!F:G,2,)</f>
        <v>Wtr Rev Late Payment</v>
      </c>
      <c r="AG4552">
        <f>IFERROR(VLOOKUP(VALUE(I4552),'PC Mapping'!A:F,6,),"")</f>
        <v>10719</v>
      </c>
      <c r="AH4552" s="13" t="str">
        <f>VLOOKUP(AG4552,'PC Mapping'!L:M,2,)</f>
        <v>All Other Water</v>
      </c>
    </row>
    <row r="4553" spans="1:34" x14ac:dyDescent="0.2">
      <c r="A4553" t="s">
        <v>19977</v>
      </c>
      <c r="B4553" t="s">
        <v>19974</v>
      </c>
      <c r="C4553" t="s">
        <v>4519</v>
      </c>
      <c r="D4553" t="s">
        <v>4520</v>
      </c>
      <c r="E4553" s="3">
        <v>45828</v>
      </c>
      <c r="F4553" t="s">
        <v>44</v>
      </c>
      <c r="G4553" t="s">
        <v>3742</v>
      </c>
      <c r="H4553" t="s">
        <v>3722</v>
      </c>
      <c r="I4553" t="s">
        <v>3752</v>
      </c>
      <c r="J4553" t="s">
        <v>4522</v>
      </c>
      <c r="K4553" s="2">
        <v>-5</v>
      </c>
      <c r="L4553" t="s">
        <v>44</v>
      </c>
      <c r="M4553" s="2">
        <v>-5</v>
      </c>
      <c r="N4553" t="s">
        <v>4523</v>
      </c>
      <c r="O4553" t="s">
        <v>4524</v>
      </c>
      <c r="P4553" t="s">
        <v>19978</v>
      </c>
      <c r="Q4553" t="s">
        <v>19979</v>
      </c>
      <c r="R4553" t="s">
        <v>44</v>
      </c>
      <c r="S4553" t="s">
        <v>4527</v>
      </c>
      <c r="T4553" s="3">
        <v>45828</v>
      </c>
      <c r="U4553" s="3">
        <v>45831</v>
      </c>
      <c r="V4553" s="2">
        <v>0</v>
      </c>
      <c r="W4553" t="s">
        <v>44</v>
      </c>
      <c r="X4553" t="s">
        <v>44</v>
      </c>
      <c r="Y4553" t="s">
        <v>19980</v>
      </c>
      <c r="Z4553" t="s">
        <v>19981</v>
      </c>
      <c r="AA4553" t="s">
        <v>4529</v>
      </c>
      <c r="AB4553" t="s">
        <v>4530</v>
      </c>
      <c r="AC4553" t="s">
        <v>89</v>
      </c>
      <c r="AD4553" t="str">
        <f t="shared" si="71"/>
        <v>10-60</v>
      </c>
      <c r="AE4553" t="str">
        <f>VLOOKUP(AD4553,'Main_Sub Desc'!C:D,2,)</f>
        <v>LPC from invoicing</v>
      </c>
      <c r="AF4553" t="str">
        <f>VLOOKUP(VALUE(H4553),'Main_Sub Desc'!F:G,2,)</f>
        <v>Wtr Rev Late Payment</v>
      </c>
      <c r="AG4553">
        <f>IFERROR(VLOOKUP(VALUE(I4553),'PC Mapping'!A:F,6,),"")</f>
        <v>10719</v>
      </c>
      <c r="AH4553" s="13" t="str">
        <f>VLOOKUP(AG4553,'PC Mapping'!L:M,2,)</f>
        <v>All Other Water</v>
      </c>
    </row>
    <row r="4554" spans="1:34" x14ac:dyDescent="0.2">
      <c r="A4554" t="s">
        <v>19982</v>
      </c>
      <c r="B4554" t="s">
        <v>19983</v>
      </c>
      <c r="C4554" t="s">
        <v>4519</v>
      </c>
      <c r="D4554" t="s">
        <v>4520</v>
      </c>
      <c r="E4554" s="3">
        <v>45828</v>
      </c>
      <c r="F4554" t="s">
        <v>44</v>
      </c>
      <c r="G4554" t="s">
        <v>3742</v>
      </c>
      <c r="H4554" t="s">
        <v>3722</v>
      </c>
      <c r="I4554" t="s">
        <v>3752</v>
      </c>
      <c r="J4554" t="s">
        <v>4522</v>
      </c>
      <c r="K4554" s="2">
        <v>-5</v>
      </c>
      <c r="L4554" t="s">
        <v>44</v>
      </c>
      <c r="M4554" s="2">
        <v>-5</v>
      </c>
      <c r="N4554" t="s">
        <v>4523</v>
      </c>
      <c r="O4554" t="s">
        <v>4524</v>
      </c>
      <c r="P4554" t="s">
        <v>19984</v>
      </c>
      <c r="Q4554" t="s">
        <v>19985</v>
      </c>
      <c r="R4554" t="s">
        <v>44</v>
      </c>
      <c r="S4554" t="s">
        <v>4527</v>
      </c>
      <c r="T4554" s="3">
        <v>45828</v>
      </c>
      <c r="U4554" s="3">
        <v>45831</v>
      </c>
      <c r="V4554" s="2">
        <v>0</v>
      </c>
      <c r="W4554" t="s">
        <v>44</v>
      </c>
      <c r="X4554" t="s">
        <v>44</v>
      </c>
      <c r="Y4554" t="s">
        <v>19986</v>
      </c>
      <c r="Z4554" t="s">
        <v>1634</v>
      </c>
      <c r="AA4554" t="s">
        <v>4529</v>
      </c>
      <c r="AB4554" t="s">
        <v>4530</v>
      </c>
      <c r="AC4554" t="s">
        <v>89</v>
      </c>
      <c r="AD4554" t="str">
        <f t="shared" si="71"/>
        <v>10-60</v>
      </c>
      <c r="AE4554" t="str">
        <f>VLOOKUP(AD4554,'Main_Sub Desc'!C:D,2,)</f>
        <v>LPC from invoicing</v>
      </c>
      <c r="AF4554" t="str">
        <f>VLOOKUP(VALUE(H4554),'Main_Sub Desc'!F:G,2,)</f>
        <v>Wtr Rev Late Payment</v>
      </c>
      <c r="AG4554">
        <f>IFERROR(VLOOKUP(VALUE(I4554),'PC Mapping'!A:F,6,),"")</f>
        <v>10719</v>
      </c>
      <c r="AH4554" s="13" t="str">
        <f>VLOOKUP(AG4554,'PC Mapping'!L:M,2,)</f>
        <v>All Other Water</v>
      </c>
    </row>
    <row r="4555" spans="1:34" x14ac:dyDescent="0.2">
      <c r="A4555" t="s">
        <v>19987</v>
      </c>
      <c r="B4555" t="s">
        <v>19974</v>
      </c>
      <c r="C4555" t="s">
        <v>4519</v>
      </c>
      <c r="D4555" t="s">
        <v>4520</v>
      </c>
      <c r="E4555" s="3">
        <v>45828</v>
      </c>
      <c r="F4555" t="s">
        <v>44</v>
      </c>
      <c r="G4555" t="s">
        <v>3742</v>
      </c>
      <c r="H4555" t="s">
        <v>3722</v>
      </c>
      <c r="I4555" t="s">
        <v>4538</v>
      </c>
      <c r="J4555" t="s">
        <v>4522</v>
      </c>
      <c r="K4555" s="2">
        <v>-5</v>
      </c>
      <c r="L4555" t="s">
        <v>44</v>
      </c>
      <c r="M4555" s="2">
        <v>-5</v>
      </c>
      <c r="N4555" t="s">
        <v>4523</v>
      </c>
      <c r="O4555" t="s">
        <v>4524</v>
      </c>
      <c r="P4555" t="s">
        <v>7296</v>
      </c>
      <c r="Q4555" t="s">
        <v>19988</v>
      </c>
      <c r="R4555" t="s">
        <v>44</v>
      </c>
      <c r="S4555" t="s">
        <v>4527</v>
      </c>
      <c r="T4555" s="3">
        <v>45828</v>
      </c>
      <c r="U4555" s="3">
        <v>45831</v>
      </c>
      <c r="V4555" s="2">
        <v>0</v>
      </c>
      <c r="W4555" t="s">
        <v>44</v>
      </c>
      <c r="X4555" t="s">
        <v>44</v>
      </c>
      <c r="Y4555" t="s">
        <v>19989</v>
      </c>
      <c r="Z4555" t="s">
        <v>19990</v>
      </c>
      <c r="AA4555" t="s">
        <v>4529</v>
      </c>
      <c r="AB4555" t="s">
        <v>4530</v>
      </c>
      <c r="AC4555" t="s">
        <v>99</v>
      </c>
      <c r="AD4555" t="str">
        <f t="shared" si="71"/>
        <v>10-60</v>
      </c>
      <c r="AE4555" t="str">
        <f>VLOOKUP(AD4555,'Main_Sub Desc'!C:D,2,)</f>
        <v>LPC from invoicing</v>
      </c>
      <c r="AF4555" t="str">
        <f>VLOOKUP(VALUE(H4555),'Main_Sub Desc'!F:G,2,)</f>
        <v>Wtr Rev Late Payment</v>
      </c>
      <c r="AG4555">
        <f>IFERROR(VLOOKUP(VALUE(I4555),'PC Mapping'!A:F,6,),"")</f>
        <v>10469</v>
      </c>
      <c r="AH4555" s="13" t="str">
        <f>VLOOKUP(AG4555,'PC Mapping'!L:M,2,)</f>
        <v>Bolivar Water</v>
      </c>
    </row>
    <row r="4556" spans="1:34" x14ac:dyDescent="0.2">
      <c r="A4556" t="s">
        <v>19987</v>
      </c>
      <c r="B4556" t="s">
        <v>19974</v>
      </c>
      <c r="C4556" t="s">
        <v>4519</v>
      </c>
      <c r="D4556" t="s">
        <v>4520</v>
      </c>
      <c r="E4556" s="3">
        <v>45828</v>
      </c>
      <c r="F4556" t="s">
        <v>44</v>
      </c>
      <c r="G4556" t="s">
        <v>3742</v>
      </c>
      <c r="H4556" t="s">
        <v>3716</v>
      </c>
      <c r="I4556" t="s">
        <v>4534</v>
      </c>
      <c r="J4556" t="s">
        <v>4522</v>
      </c>
      <c r="K4556" s="2">
        <v>-6.2</v>
      </c>
      <c r="L4556" t="s">
        <v>44</v>
      </c>
      <c r="M4556" s="2">
        <v>-6.2</v>
      </c>
      <c r="N4556" t="s">
        <v>4523</v>
      </c>
      <c r="O4556" t="s">
        <v>4524</v>
      </c>
      <c r="P4556" t="s">
        <v>7296</v>
      </c>
      <c r="Q4556" t="s">
        <v>19991</v>
      </c>
      <c r="R4556" t="s">
        <v>44</v>
      </c>
      <c r="S4556" t="s">
        <v>4527</v>
      </c>
      <c r="T4556" s="3">
        <v>45828</v>
      </c>
      <c r="U4556" s="3">
        <v>45831</v>
      </c>
      <c r="V4556" s="2">
        <v>0</v>
      </c>
      <c r="W4556" t="s">
        <v>44</v>
      </c>
      <c r="X4556" t="s">
        <v>44</v>
      </c>
      <c r="Y4556" t="s">
        <v>19992</v>
      </c>
      <c r="Z4556" t="s">
        <v>19990</v>
      </c>
      <c r="AA4556" t="s">
        <v>4529</v>
      </c>
      <c r="AB4556" t="s">
        <v>4530</v>
      </c>
      <c r="AC4556" t="s">
        <v>99</v>
      </c>
      <c r="AD4556" t="str">
        <f t="shared" si="71"/>
        <v>10-60</v>
      </c>
      <c r="AE4556" t="str">
        <f>VLOOKUP(AD4556,'Main_Sub Desc'!C:D,2,)</f>
        <v>LPC from invoicing</v>
      </c>
      <c r="AF4556" t="str">
        <f>VLOOKUP(VALUE(H4556),'Main_Sub Desc'!F:G,2,)</f>
        <v>Wst Rev Late Payment</v>
      </c>
      <c r="AG4556">
        <f>IFERROR(VLOOKUP(VALUE(I4556),'PC Mapping'!A:F,6,),"")</f>
        <v>10514</v>
      </c>
      <c r="AH4556" s="13" t="str">
        <f>VLOOKUP(AG4556,'PC Mapping'!L:M,2,)</f>
        <v>Bolivar Sewer</v>
      </c>
    </row>
    <row r="4557" spans="1:34" x14ac:dyDescent="0.2">
      <c r="A4557" t="s">
        <v>19993</v>
      </c>
      <c r="B4557" t="s">
        <v>19974</v>
      </c>
      <c r="C4557" t="s">
        <v>4519</v>
      </c>
      <c r="D4557" t="s">
        <v>4520</v>
      </c>
      <c r="E4557" s="3">
        <v>45828</v>
      </c>
      <c r="F4557" t="s">
        <v>44</v>
      </c>
      <c r="G4557" t="s">
        <v>3742</v>
      </c>
      <c r="H4557" t="s">
        <v>3722</v>
      </c>
      <c r="I4557" t="s">
        <v>3752</v>
      </c>
      <c r="J4557" t="s">
        <v>4522</v>
      </c>
      <c r="K4557" s="2">
        <v>-6.29</v>
      </c>
      <c r="L4557" t="s">
        <v>44</v>
      </c>
      <c r="M4557" s="2">
        <v>-6.29</v>
      </c>
      <c r="N4557" t="s">
        <v>4523</v>
      </c>
      <c r="O4557" t="s">
        <v>4524</v>
      </c>
      <c r="P4557" t="s">
        <v>19994</v>
      </c>
      <c r="Q4557" t="s">
        <v>19995</v>
      </c>
      <c r="R4557" t="s">
        <v>44</v>
      </c>
      <c r="S4557" t="s">
        <v>4527</v>
      </c>
      <c r="T4557" s="3">
        <v>45828</v>
      </c>
      <c r="U4557" s="3">
        <v>45831</v>
      </c>
      <c r="V4557" s="2">
        <v>0</v>
      </c>
      <c r="W4557" t="s">
        <v>44</v>
      </c>
      <c r="X4557" t="s">
        <v>44</v>
      </c>
      <c r="Y4557" t="s">
        <v>19996</v>
      </c>
      <c r="Z4557" t="s">
        <v>2551</v>
      </c>
      <c r="AA4557" t="s">
        <v>4529</v>
      </c>
      <c r="AB4557" t="s">
        <v>4530</v>
      </c>
      <c r="AC4557" t="s">
        <v>89</v>
      </c>
      <c r="AD4557" t="str">
        <f t="shared" si="71"/>
        <v>10-60</v>
      </c>
      <c r="AE4557" t="str">
        <f>VLOOKUP(AD4557,'Main_Sub Desc'!C:D,2,)</f>
        <v>LPC from invoicing</v>
      </c>
      <c r="AF4557" t="str">
        <f>VLOOKUP(VALUE(H4557),'Main_Sub Desc'!F:G,2,)</f>
        <v>Wtr Rev Late Payment</v>
      </c>
      <c r="AG4557">
        <f>IFERROR(VLOOKUP(VALUE(I4557),'PC Mapping'!A:F,6,),"")</f>
        <v>10719</v>
      </c>
      <c r="AH4557" s="13" t="str">
        <f>VLOOKUP(AG4557,'PC Mapping'!L:M,2,)</f>
        <v>All Other Water</v>
      </c>
    </row>
    <row r="4558" spans="1:34" x14ac:dyDescent="0.2">
      <c r="A4558" t="s">
        <v>19997</v>
      </c>
      <c r="B4558" t="s">
        <v>19974</v>
      </c>
      <c r="C4558" t="s">
        <v>4519</v>
      </c>
      <c r="D4558" t="s">
        <v>4520</v>
      </c>
      <c r="E4558" s="3">
        <v>45828</v>
      </c>
      <c r="F4558" t="s">
        <v>44</v>
      </c>
      <c r="G4558" t="s">
        <v>3742</v>
      </c>
      <c r="H4558" t="s">
        <v>3722</v>
      </c>
      <c r="I4558" t="s">
        <v>3752</v>
      </c>
      <c r="J4558" t="s">
        <v>4522</v>
      </c>
      <c r="K4558" s="2">
        <v>-5</v>
      </c>
      <c r="L4558" t="s">
        <v>44</v>
      </c>
      <c r="M4558" s="2">
        <v>-5</v>
      </c>
      <c r="N4558" t="s">
        <v>4523</v>
      </c>
      <c r="O4558" t="s">
        <v>4524</v>
      </c>
      <c r="P4558" t="s">
        <v>19998</v>
      </c>
      <c r="Q4558" t="s">
        <v>19999</v>
      </c>
      <c r="R4558" t="s">
        <v>44</v>
      </c>
      <c r="S4558" t="s">
        <v>4527</v>
      </c>
      <c r="T4558" s="3">
        <v>45828</v>
      </c>
      <c r="U4558" s="3">
        <v>45831</v>
      </c>
      <c r="V4558" s="2">
        <v>0</v>
      </c>
      <c r="W4558" t="s">
        <v>44</v>
      </c>
      <c r="X4558" t="s">
        <v>44</v>
      </c>
      <c r="Y4558" t="s">
        <v>20000</v>
      </c>
      <c r="Z4558" t="s">
        <v>2396</v>
      </c>
      <c r="AA4558" t="s">
        <v>4529</v>
      </c>
      <c r="AB4558" t="s">
        <v>4530</v>
      </c>
      <c r="AC4558" t="s">
        <v>89</v>
      </c>
      <c r="AD4558" t="str">
        <f t="shared" si="71"/>
        <v>10-60</v>
      </c>
      <c r="AE4558" t="str">
        <f>VLOOKUP(AD4558,'Main_Sub Desc'!C:D,2,)</f>
        <v>LPC from invoicing</v>
      </c>
      <c r="AF4558" t="str">
        <f>VLOOKUP(VALUE(H4558),'Main_Sub Desc'!F:G,2,)</f>
        <v>Wtr Rev Late Payment</v>
      </c>
      <c r="AG4558">
        <f>IFERROR(VLOOKUP(VALUE(I4558),'PC Mapping'!A:F,6,),"")</f>
        <v>10719</v>
      </c>
      <c r="AH4558" s="13" t="str">
        <f>VLOOKUP(AG4558,'PC Mapping'!L:M,2,)</f>
        <v>All Other Water</v>
      </c>
    </row>
    <row r="4559" spans="1:34" x14ac:dyDescent="0.2">
      <c r="A4559" t="s">
        <v>20001</v>
      </c>
      <c r="B4559" t="s">
        <v>19974</v>
      </c>
      <c r="C4559" t="s">
        <v>4519</v>
      </c>
      <c r="D4559" t="s">
        <v>4520</v>
      </c>
      <c r="E4559" s="3">
        <v>45828</v>
      </c>
      <c r="F4559" t="s">
        <v>44</v>
      </c>
      <c r="G4559" t="s">
        <v>3742</v>
      </c>
      <c r="H4559" t="s">
        <v>3722</v>
      </c>
      <c r="I4559" t="s">
        <v>3752</v>
      </c>
      <c r="J4559" t="s">
        <v>4522</v>
      </c>
      <c r="K4559" s="2">
        <v>-5</v>
      </c>
      <c r="L4559" t="s">
        <v>44</v>
      </c>
      <c r="M4559" s="2">
        <v>-5</v>
      </c>
      <c r="N4559" t="s">
        <v>4523</v>
      </c>
      <c r="O4559" t="s">
        <v>4524</v>
      </c>
      <c r="P4559" t="s">
        <v>9651</v>
      </c>
      <c r="Q4559" t="s">
        <v>20002</v>
      </c>
      <c r="R4559" t="s">
        <v>44</v>
      </c>
      <c r="S4559" t="s">
        <v>4527</v>
      </c>
      <c r="T4559" s="3">
        <v>45828</v>
      </c>
      <c r="U4559" s="3">
        <v>45831</v>
      </c>
      <c r="V4559" s="2">
        <v>0</v>
      </c>
      <c r="W4559" t="s">
        <v>44</v>
      </c>
      <c r="X4559" t="s">
        <v>44</v>
      </c>
      <c r="Y4559" t="s">
        <v>20003</v>
      </c>
      <c r="Z4559" t="s">
        <v>3521</v>
      </c>
      <c r="AA4559" t="s">
        <v>4529</v>
      </c>
      <c r="AB4559" t="s">
        <v>4530</v>
      </c>
      <c r="AC4559" t="s">
        <v>89</v>
      </c>
      <c r="AD4559" t="str">
        <f t="shared" si="71"/>
        <v>10-60</v>
      </c>
      <c r="AE4559" t="str">
        <f>VLOOKUP(AD4559,'Main_Sub Desc'!C:D,2,)</f>
        <v>LPC from invoicing</v>
      </c>
      <c r="AF4559" t="str">
        <f>VLOOKUP(VALUE(H4559),'Main_Sub Desc'!F:G,2,)</f>
        <v>Wtr Rev Late Payment</v>
      </c>
      <c r="AG4559">
        <f>IFERROR(VLOOKUP(VALUE(I4559),'PC Mapping'!A:F,6,),"")</f>
        <v>10719</v>
      </c>
      <c r="AH4559" s="13" t="str">
        <f>VLOOKUP(AG4559,'PC Mapping'!L:M,2,)</f>
        <v>All Other Water</v>
      </c>
    </row>
    <row r="4560" spans="1:34" x14ac:dyDescent="0.2">
      <c r="A4560" t="s">
        <v>20004</v>
      </c>
      <c r="B4560" t="s">
        <v>19974</v>
      </c>
      <c r="C4560" t="s">
        <v>4519</v>
      </c>
      <c r="D4560" t="s">
        <v>4520</v>
      </c>
      <c r="E4560" s="3">
        <v>45828</v>
      </c>
      <c r="F4560" t="s">
        <v>44</v>
      </c>
      <c r="G4560" t="s">
        <v>3742</v>
      </c>
      <c r="H4560" t="s">
        <v>3722</v>
      </c>
      <c r="I4560" t="s">
        <v>3752</v>
      </c>
      <c r="J4560" t="s">
        <v>4522</v>
      </c>
      <c r="K4560" s="2">
        <v>-5</v>
      </c>
      <c r="L4560" t="s">
        <v>44</v>
      </c>
      <c r="M4560" s="2">
        <v>-5</v>
      </c>
      <c r="N4560" t="s">
        <v>4523</v>
      </c>
      <c r="O4560" t="s">
        <v>4524</v>
      </c>
      <c r="P4560" t="s">
        <v>19408</v>
      </c>
      <c r="Q4560" t="s">
        <v>20005</v>
      </c>
      <c r="R4560" t="s">
        <v>44</v>
      </c>
      <c r="S4560" t="s">
        <v>4527</v>
      </c>
      <c r="T4560" s="3">
        <v>45828</v>
      </c>
      <c r="U4560" s="3">
        <v>45831</v>
      </c>
      <c r="V4560" s="2">
        <v>0</v>
      </c>
      <c r="W4560" t="s">
        <v>44</v>
      </c>
      <c r="X4560" t="s">
        <v>44</v>
      </c>
      <c r="Y4560" t="s">
        <v>20006</v>
      </c>
      <c r="Z4560" t="s">
        <v>1668</v>
      </c>
      <c r="AA4560" t="s">
        <v>4529</v>
      </c>
      <c r="AB4560" t="s">
        <v>4530</v>
      </c>
      <c r="AC4560" t="s">
        <v>89</v>
      </c>
      <c r="AD4560" t="str">
        <f t="shared" si="71"/>
        <v>10-60</v>
      </c>
      <c r="AE4560" t="str">
        <f>VLOOKUP(AD4560,'Main_Sub Desc'!C:D,2,)</f>
        <v>LPC from invoicing</v>
      </c>
      <c r="AF4560" t="str">
        <f>VLOOKUP(VALUE(H4560),'Main_Sub Desc'!F:G,2,)</f>
        <v>Wtr Rev Late Payment</v>
      </c>
      <c r="AG4560">
        <f>IFERROR(VLOOKUP(VALUE(I4560),'PC Mapping'!A:F,6,),"")</f>
        <v>10719</v>
      </c>
      <c r="AH4560" s="13" t="str">
        <f>VLOOKUP(AG4560,'PC Mapping'!L:M,2,)</f>
        <v>All Other Water</v>
      </c>
    </row>
    <row r="4561" spans="1:34" x14ac:dyDescent="0.2">
      <c r="A4561" t="s">
        <v>20007</v>
      </c>
      <c r="B4561" t="s">
        <v>19983</v>
      </c>
      <c r="C4561" t="s">
        <v>4519</v>
      </c>
      <c r="D4561" t="s">
        <v>4520</v>
      </c>
      <c r="E4561" s="3">
        <v>45828</v>
      </c>
      <c r="F4561" t="s">
        <v>44</v>
      </c>
      <c r="G4561" t="s">
        <v>3742</v>
      </c>
      <c r="H4561" t="s">
        <v>3722</v>
      </c>
      <c r="I4561" t="s">
        <v>3752</v>
      </c>
      <c r="J4561" t="s">
        <v>4522</v>
      </c>
      <c r="K4561" s="2">
        <v>-5</v>
      </c>
      <c r="L4561" t="s">
        <v>44</v>
      </c>
      <c r="M4561" s="2">
        <v>-5</v>
      </c>
      <c r="N4561" t="s">
        <v>4523</v>
      </c>
      <c r="O4561" t="s">
        <v>4524</v>
      </c>
      <c r="P4561" t="s">
        <v>8067</v>
      </c>
      <c r="Q4561" t="s">
        <v>20008</v>
      </c>
      <c r="R4561" t="s">
        <v>44</v>
      </c>
      <c r="S4561" t="s">
        <v>4527</v>
      </c>
      <c r="T4561" s="3">
        <v>45828</v>
      </c>
      <c r="U4561" s="3">
        <v>45831</v>
      </c>
      <c r="V4561" s="2">
        <v>0</v>
      </c>
      <c r="W4561" t="s">
        <v>44</v>
      </c>
      <c r="X4561" t="s">
        <v>44</v>
      </c>
      <c r="Y4561" t="s">
        <v>20009</v>
      </c>
      <c r="Z4561" t="s">
        <v>2111</v>
      </c>
      <c r="AA4561" t="s">
        <v>4529</v>
      </c>
      <c r="AB4561" t="s">
        <v>4530</v>
      </c>
      <c r="AC4561" t="s">
        <v>89</v>
      </c>
      <c r="AD4561" t="str">
        <f t="shared" si="71"/>
        <v>10-60</v>
      </c>
      <c r="AE4561" t="str">
        <f>VLOOKUP(AD4561,'Main_Sub Desc'!C:D,2,)</f>
        <v>LPC from invoicing</v>
      </c>
      <c r="AF4561" t="str">
        <f>VLOOKUP(VALUE(H4561),'Main_Sub Desc'!F:G,2,)</f>
        <v>Wtr Rev Late Payment</v>
      </c>
      <c r="AG4561">
        <f>IFERROR(VLOOKUP(VALUE(I4561),'PC Mapping'!A:F,6,),"")</f>
        <v>10719</v>
      </c>
      <c r="AH4561" s="13" t="str">
        <f>VLOOKUP(AG4561,'PC Mapping'!L:M,2,)</f>
        <v>All Other Water</v>
      </c>
    </row>
    <row r="4562" spans="1:34" x14ac:dyDescent="0.2">
      <c r="A4562" t="s">
        <v>20010</v>
      </c>
      <c r="B4562" t="s">
        <v>20011</v>
      </c>
      <c r="C4562" t="s">
        <v>4519</v>
      </c>
      <c r="D4562" t="s">
        <v>4520</v>
      </c>
      <c r="E4562" s="3">
        <v>45831</v>
      </c>
      <c r="F4562" t="s">
        <v>44</v>
      </c>
      <c r="G4562" t="s">
        <v>3742</v>
      </c>
      <c r="H4562" t="s">
        <v>3722</v>
      </c>
      <c r="I4562" t="s">
        <v>3752</v>
      </c>
      <c r="J4562" t="s">
        <v>4522</v>
      </c>
      <c r="K4562" s="2">
        <v>-14.18</v>
      </c>
      <c r="L4562" t="s">
        <v>44</v>
      </c>
      <c r="M4562" s="2">
        <v>-14.18</v>
      </c>
      <c r="N4562" t="s">
        <v>4523</v>
      </c>
      <c r="O4562" t="s">
        <v>4524</v>
      </c>
      <c r="P4562" t="s">
        <v>12063</v>
      </c>
      <c r="Q4562" t="s">
        <v>20012</v>
      </c>
      <c r="R4562" t="s">
        <v>44</v>
      </c>
      <c r="S4562" t="s">
        <v>4527</v>
      </c>
      <c r="T4562" s="3">
        <v>45831</v>
      </c>
      <c r="U4562" s="3">
        <v>45832</v>
      </c>
      <c r="V4562" s="2">
        <v>0</v>
      </c>
      <c r="W4562" t="s">
        <v>44</v>
      </c>
      <c r="X4562" t="s">
        <v>44</v>
      </c>
      <c r="Y4562" t="s">
        <v>20013</v>
      </c>
      <c r="Z4562" t="s">
        <v>3382</v>
      </c>
      <c r="AA4562" t="s">
        <v>4529</v>
      </c>
      <c r="AB4562" t="s">
        <v>4530</v>
      </c>
      <c r="AC4562" t="s">
        <v>89</v>
      </c>
      <c r="AD4562" t="str">
        <f t="shared" si="71"/>
        <v>10-60</v>
      </c>
      <c r="AE4562" t="str">
        <f>VLOOKUP(AD4562,'Main_Sub Desc'!C:D,2,)</f>
        <v>LPC from invoicing</v>
      </c>
      <c r="AF4562" t="str">
        <f>VLOOKUP(VALUE(H4562),'Main_Sub Desc'!F:G,2,)</f>
        <v>Wtr Rev Late Payment</v>
      </c>
      <c r="AG4562">
        <f>IFERROR(VLOOKUP(VALUE(I4562),'PC Mapping'!A:F,6,),"")</f>
        <v>10719</v>
      </c>
      <c r="AH4562" s="13" t="str">
        <f>VLOOKUP(AG4562,'PC Mapping'!L:M,2,)</f>
        <v>All Other Water</v>
      </c>
    </row>
    <row r="4563" spans="1:34" x14ac:dyDescent="0.2">
      <c r="A4563" t="s">
        <v>20014</v>
      </c>
      <c r="B4563" t="s">
        <v>20015</v>
      </c>
      <c r="C4563" t="s">
        <v>4519</v>
      </c>
      <c r="D4563" t="s">
        <v>4520</v>
      </c>
      <c r="E4563" s="3">
        <v>45831</v>
      </c>
      <c r="F4563" t="s">
        <v>44</v>
      </c>
      <c r="G4563" t="s">
        <v>3742</v>
      </c>
      <c r="H4563" t="s">
        <v>3722</v>
      </c>
      <c r="I4563" t="s">
        <v>4538</v>
      </c>
      <c r="J4563" t="s">
        <v>4522</v>
      </c>
      <c r="K4563" s="2">
        <v>-5</v>
      </c>
      <c r="L4563" t="s">
        <v>44</v>
      </c>
      <c r="M4563" s="2">
        <v>-5</v>
      </c>
      <c r="N4563" t="s">
        <v>4523</v>
      </c>
      <c r="O4563" t="s">
        <v>4524</v>
      </c>
      <c r="P4563" t="s">
        <v>4978</v>
      </c>
      <c r="Q4563" t="s">
        <v>20016</v>
      </c>
      <c r="R4563" t="s">
        <v>44</v>
      </c>
      <c r="S4563" t="s">
        <v>4527</v>
      </c>
      <c r="T4563" s="3">
        <v>45831</v>
      </c>
      <c r="U4563" s="3">
        <v>45832</v>
      </c>
      <c r="V4563" s="2">
        <v>0</v>
      </c>
      <c r="W4563" t="s">
        <v>44</v>
      </c>
      <c r="X4563" t="s">
        <v>44</v>
      </c>
      <c r="Y4563" t="s">
        <v>20017</v>
      </c>
      <c r="Z4563" t="s">
        <v>678</v>
      </c>
      <c r="AA4563" t="s">
        <v>4529</v>
      </c>
      <c r="AB4563" t="s">
        <v>4530</v>
      </c>
      <c r="AC4563" t="s">
        <v>89</v>
      </c>
      <c r="AD4563" t="str">
        <f t="shared" si="71"/>
        <v>10-60</v>
      </c>
      <c r="AE4563" t="str">
        <f>VLOOKUP(AD4563,'Main_Sub Desc'!C:D,2,)</f>
        <v>LPC from invoicing</v>
      </c>
      <c r="AF4563" t="str">
        <f>VLOOKUP(VALUE(H4563),'Main_Sub Desc'!F:G,2,)</f>
        <v>Wtr Rev Late Payment</v>
      </c>
      <c r="AG4563">
        <f>IFERROR(VLOOKUP(VALUE(I4563),'PC Mapping'!A:F,6,),"")</f>
        <v>10469</v>
      </c>
      <c r="AH4563" s="13" t="str">
        <f>VLOOKUP(AG4563,'PC Mapping'!L:M,2,)</f>
        <v>Bolivar Water</v>
      </c>
    </row>
    <row r="4564" spans="1:34" x14ac:dyDescent="0.2">
      <c r="A4564" t="s">
        <v>20014</v>
      </c>
      <c r="B4564" t="s">
        <v>20015</v>
      </c>
      <c r="C4564" t="s">
        <v>4519</v>
      </c>
      <c r="D4564" t="s">
        <v>4520</v>
      </c>
      <c r="E4564" s="3">
        <v>45831</v>
      </c>
      <c r="F4564" t="s">
        <v>44</v>
      </c>
      <c r="G4564" t="s">
        <v>3742</v>
      </c>
      <c r="H4564" t="s">
        <v>3716</v>
      </c>
      <c r="I4564" t="s">
        <v>4534</v>
      </c>
      <c r="J4564" t="s">
        <v>4522</v>
      </c>
      <c r="K4564" s="2">
        <v>-5</v>
      </c>
      <c r="L4564" t="s">
        <v>44</v>
      </c>
      <c r="M4564" s="2">
        <v>-5</v>
      </c>
      <c r="N4564" t="s">
        <v>4523</v>
      </c>
      <c r="O4564" t="s">
        <v>4524</v>
      </c>
      <c r="P4564" t="s">
        <v>4978</v>
      </c>
      <c r="Q4564" t="s">
        <v>20018</v>
      </c>
      <c r="R4564" t="s">
        <v>44</v>
      </c>
      <c r="S4564" t="s">
        <v>4527</v>
      </c>
      <c r="T4564" s="3">
        <v>45831</v>
      </c>
      <c r="U4564" s="3">
        <v>45832</v>
      </c>
      <c r="V4564" s="2">
        <v>0</v>
      </c>
      <c r="W4564" t="s">
        <v>44</v>
      </c>
      <c r="X4564" t="s">
        <v>44</v>
      </c>
      <c r="Y4564" t="s">
        <v>20019</v>
      </c>
      <c r="Z4564" t="s">
        <v>678</v>
      </c>
      <c r="AA4564" t="s">
        <v>4529</v>
      </c>
      <c r="AB4564" t="s">
        <v>4530</v>
      </c>
      <c r="AC4564" t="s">
        <v>89</v>
      </c>
      <c r="AD4564" t="str">
        <f t="shared" si="71"/>
        <v>10-60</v>
      </c>
      <c r="AE4564" t="str">
        <f>VLOOKUP(AD4564,'Main_Sub Desc'!C:D,2,)</f>
        <v>LPC from invoicing</v>
      </c>
      <c r="AF4564" t="str">
        <f>VLOOKUP(VALUE(H4564),'Main_Sub Desc'!F:G,2,)</f>
        <v>Wst Rev Late Payment</v>
      </c>
      <c r="AG4564">
        <f>IFERROR(VLOOKUP(VALUE(I4564),'PC Mapping'!A:F,6,),"")</f>
        <v>10514</v>
      </c>
      <c r="AH4564" s="13" t="str">
        <f>VLOOKUP(AG4564,'PC Mapping'!L:M,2,)</f>
        <v>Bolivar Sewer</v>
      </c>
    </row>
    <row r="4565" spans="1:34" x14ac:dyDescent="0.2">
      <c r="A4565" t="s">
        <v>20020</v>
      </c>
      <c r="B4565" t="s">
        <v>20015</v>
      </c>
      <c r="C4565" t="s">
        <v>4519</v>
      </c>
      <c r="D4565" t="s">
        <v>4520</v>
      </c>
      <c r="E4565" s="3">
        <v>45831</v>
      </c>
      <c r="F4565" t="s">
        <v>44</v>
      </c>
      <c r="G4565" t="s">
        <v>3742</v>
      </c>
      <c r="H4565" t="s">
        <v>3716</v>
      </c>
      <c r="I4565" t="s">
        <v>4534</v>
      </c>
      <c r="J4565" t="s">
        <v>4522</v>
      </c>
      <c r="K4565" s="2">
        <v>-5</v>
      </c>
      <c r="L4565" t="s">
        <v>44</v>
      </c>
      <c r="M4565" s="2">
        <v>-5</v>
      </c>
      <c r="N4565" t="s">
        <v>4523</v>
      </c>
      <c r="O4565" t="s">
        <v>4524</v>
      </c>
      <c r="P4565" t="s">
        <v>20021</v>
      </c>
      <c r="Q4565" t="s">
        <v>20022</v>
      </c>
      <c r="R4565" t="s">
        <v>44</v>
      </c>
      <c r="S4565" t="s">
        <v>4527</v>
      </c>
      <c r="T4565" s="3">
        <v>45831</v>
      </c>
      <c r="U4565" s="3">
        <v>45832</v>
      </c>
      <c r="V4565" s="2">
        <v>0</v>
      </c>
      <c r="W4565" t="s">
        <v>44</v>
      </c>
      <c r="X4565" t="s">
        <v>44</v>
      </c>
      <c r="Y4565" t="s">
        <v>20023</v>
      </c>
      <c r="Z4565" t="s">
        <v>951</v>
      </c>
      <c r="AA4565" t="s">
        <v>4529</v>
      </c>
      <c r="AB4565" t="s">
        <v>4530</v>
      </c>
      <c r="AC4565" t="s">
        <v>89</v>
      </c>
      <c r="AD4565" t="str">
        <f t="shared" si="71"/>
        <v>10-60</v>
      </c>
      <c r="AE4565" t="str">
        <f>VLOOKUP(AD4565,'Main_Sub Desc'!C:D,2,)</f>
        <v>LPC from invoicing</v>
      </c>
      <c r="AF4565" t="str">
        <f>VLOOKUP(VALUE(H4565),'Main_Sub Desc'!F:G,2,)</f>
        <v>Wst Rev Late Payment</v>
      </c>
      <c r="AG4565">
        <f>IFERROR(VLOOKUP(VALUE(I4565),'PC Mapping'!A:F,6,),"")</f>
        <v>10514</v>
      </c>
      <c r="AH4565" s="13" t="str">
        <f>VLOOKUP(AG4565,'PC Mapping'!L:M,2,)</f>
        <v>Bolivar Sewer</v>
      </c>
    </row>
    <row r="4566" spans="1:34" x14ac:dyDescent="0.2">
      <c r="A4566" t="s">
        <v>20020</v>
      </c>
      <c r="B4566" t="s">
        <v>20015</v>
      </c>
      <c r="C4566" t="s">
        <v>4519</v>
      </c>
      <c r="D4566" t="s">
        <v>4520</v>
      </c>
      <c r="E4566" s="3">
        <v>45831</v>
      </c>
      <c r="F4566" t="s">
        <v>44</v>
      </c>
      <c r="G4566" t="s">
        <v>3742</v>
      </c>
      <c r="H4566" t="s">
        <v>3722</v>
      </c>
      <c r="I4566" t="s">
        <v>4538</v>
      </c>
      <c r="J4566" t="s">
        <v>4522</v>
      </c>
      <c r="K4566" s="2">
        <v>-5</v>
      </c>
      <c r="L4566" t="s">
        <v>44</v>
      </c>
      <c r="M4566" s="2">
        <v>-5</v>
      </c>
      <c r="N4566" t="s">
        <v>4523</v>
      </c>
      <c r="O4566" t="s">
        <v>4524</v>
      </c>
      <c r="P4566" t="s">
        <v>20021</v>
      </c>
      <c r="Q4566" t="s">
        <v>20024</v>
      </c>
      <c r="R4566" t="s">
        <v>44</v>
      </c>
      <c r="S4566" t="s">
        <v>4527</v>
      </c>
      <c r="T4566" s="3">
        <v>45831</v>
      </c>
      <c r="U4566" s="3">
        <v>45832</v>
      </c>
      <c r="V4566" s="2">
        <v>0</v>
      </c>
      <c r="W4566" t="s">
        <v>44</v>
      </c>
      <c r="X4566" t="s">
        <v>44</v>
      </c>
      <c r="Y4566" t="s">
        <v>20025</v>
      </c>
      <c r="Z4566" t="s">
        <v>951</v>
      </c>
      <c r="AA4566" t="s">
        <v>4529</v>
      </c>
      <c r="AB4566" t="s">
        <v>4530</v>
      </c>
      <c r="AC4566" t="s">
        <v>89</v>
      </c>
      <c r="AD4566" t="str">
        <f t="shared" si="71"/>
        <v>10-60</v>
      </c>
      <c r="AE4566" t="str">
        <f>VLOOKUP(AD4566,'Main_Sub Desc'!C:D,2,)</f>
        <v>LPC from invoicing</v>
      </c>
      <c r="AF4566" t="str">
        <f>VLOOKUP(VALUE(H4566),'Main_Sub Desc'!F:G,2,)</f>
        <v>Wtr Rev Late Payment</v>
      </c>
      <c r="AG4566">
        <f>IFERROR(VLOOKUP(VALUE(I4566),'PC Mapping'!A:F,6,),"")</f>
        <v>10469</v>
      </c>
      <c r="AH4566" s="13" t="str">
        <f>VLOOKUP(AG4566,'PC Mapping'!L:M,2,)</f>
        <v>Bolivar Water</v>
      </c>
    </row>
    <row r="4567" spans="1:34" x14ac:dyDescent="0.2">
      <c r="A4567" t="s">
        <v>20026</v>
      </c>
      <c r="B4567" t="s">
        <v>20015</v>
      </c>
      <c r="C4567" t="s">
        <v>4519</v>
      </c>
      <c r="D4567" t="s">
        <v>4520</v>
      </c>
      <c r="E4567" s="3">
        <v>45831</v>
      </c>
      <c r="F4567" t="s">
        <v>44</v>
      </c>
      <c r="G4567" t="s">
        <v>3742</v>
      </c>
      <c r="H4567" t="s">
        <v>3722</v>
      </c>
      <c r="I4567" t="s">
        <v>4538</v>
      </c>
      <c r="J4567" t="s">
        <v>4522</v>
      </c>
      <c r="K4567" s="2">
        <v>-5</v>
      </c>
      <c r="L4567" t="s">
        <v>44</v>
      </c>
      <c r="M4567" s="2">
        <v>-5</v>
      </c>
      <c r="N4567" t="s">
        <v>4523</v>
      </c>
      <c r="O4567" t="s">
        <v>4524</v>
      </c>
      <c r="P4567" t="s">
        <v>20027</v>
      </c>
      <c r="Q4567" t="s">
        <v>20028</v>
      </c>
      <c r="R4567" t="s">
        <v>44</v>
      </c>
      <c r="S4567" t="s">
        <v>4527</v>
      </c>
      <c r="T4567" s="3">
        <v>45831</v>
      </c>
      <c r="U4567" s="3">
        <v>45832</v>
      </c>
      <c r="V4567" s="2">
        <v>0</v>
      </c>
      <c r="W4567" t="s">
        <v>44</v>
      </c>
      <c r="X4567" t="s">
        <v>44</v>
      </c>
      <c r="Y4567" t="s">
        <v>20029</v>
      </c>
      <c r="Z4567" t="s">
        <v>20030</v>
      </c>
      <c r="AA4567" t="s">
        <v>4529</v>
      </c>
      <c r="AB4567" t="s">
        <v>4530</v>
      </c>
      <c r="AC4567" t="s">
        <v>89</v>
      </c>
      <c r="AD4567" t="str">
        <f t="shared" si="71"/>
        <v>10-60</v>
      </c>
      <c r="AE4567" t="str">
        <f>VLOOKUP(AD4567,'Main_Sub Desc'!C:D,2,)</f>
        <v>LPC from invoicing</v>
      </c>
      <c r="AF4567" t="str">
        <f>VLOOKUP(VALUE(H4567),'Main_Sub Desc'!F:G,2,)</f>
        <v>Wtr Rev Late Payment</v>
      </c>
      <c r="AG4567">
        <f>IFERROR(VLOOKUP(VALUE(I4567),'PC Mapping'!A:F,6,),"")</f>
        <v>10469</v>
      </c>
      <c r="AH4567" s="13" t="str">
        <f>VLOOKUP(AG4567,'PC Mapping'!L:M,2,)</f>
        <v>Bolivar Water</v>
      </c>
    </row>
    <row r="4568" spans="1:34" x14ac:dyDescent="0.2">
      <c r="A4568" t="s">
        <v>20026</v>
      </c>
      <c r="B4568" t="s">
        <v>20015</v>
      </c>
      <c r="C4568" t="s">
        <v>4519</v>
      </c>
      <c r="D4568" t="s">
        <v>4520</v>
      </c>
      <c r="E4568" s="3">
        <v>45831</v>
      </c>
      <c r="F4568" t="s">
        <v>44</v>
      </c>
      <c r="G4568" t="s">
        <v>3742</v>
      </c>
      <c r="H4568" t="s">
        <v>3716</v>
      </c>
      <c r="I4568" t="s">
        <v>4534</v>
      </c>
      <c r="J4568" t="s">
        <v>4522</v>
      </c>
      <c r="K4568" s="2">
        <v>-5</v>
      </c>
      <c r="L4568" t="s">
        <v>44</v>
      </c>
      <c r="M4568" s="2">
        <v>-5</v>
      </c>
      <c r="N4568" t="s">
        <v>4523</v>
      </c>
      <c r="O4568" t="s">
        <v>4524</v>
      </c>
      <c r="P4568" t="s">
        <v>20027</v>
      </c>
      <c r="Q4568" t="s">
        <v>20031</v>
      </c>
      <c r="R4568" t="s">
        <v>44</v>
      </c>
      <c r="S4568" t="s">
        <v>4527</v>
      </c>
      <c r="T4568" s="3">
        <v>45831</v>
      </c>
      <c r="U4568" s="3">
        <v>45832</v>
      </c>
      <c r="V4568" s="2">
        <v>0</v>
      </c>
      <c r="W4568" t="s">
        <v>44</v>
      </c>
      <c r="X4568" t="s">
        <v>44</v>
      </c>
      <c r="Y4568" t="s">
        <v>20032</v>
      </c>
      <c r="Z4568" t="s">
        <v>20030</v>
      </c>
      <c r="AA4568" t="s">
        <v>4529</v>
      </c>
      <c r="AB4568" t="s">
        <v>4530</v>
      </c>
      <c r="AC4568" t="s">
        <v>89</v>
      </c>
      <c r="AD4568" t="str">
        <f t="shared" si="71"/>
        <v>10-60</v>
      </c>
      <c r="AE4568" t="str">
        <f>VLOOKUP(AD4568,'Main_Sub Desc'!C:D,2,)</f>
        <v>LPC from invoicing</v>
      </c>
      <c r="AF4568" t="str">
        <f>VLOOKUP(VALUE(H4568),'Main_Sub Desc'!F:G,2,)</f>
        <v>Wst Rev Late Payment</v>
      </c>
      <c r="AG4568">
        <f>IFERROR(VLOOKUP(VALUE(I4568),'PC Mapping'!A:F,6,),"")</f>
        <v>10514</v>
      </c>
      <c r="AH4568" s="13" t="str">
        <f>VLOOKUP(AG4568,'PC Mapping'!L:M,2,)</f>
        <v>Bolivar Sewer</v>
      </c>
    </row>
    <row r="4569" spans="1:34" x14ac:dyDescent="0.2">
      <c r="A4569" t="s">
        <v>20033</v>
      </c>
      <c r="B4569" t="s">
        <v>20011</v>
      </c>
      <c r="C4569" t="s">
        <v>4519</v>
      </c>
      <c r="D4569" t="s">
        <v>4520</v>
      </c>
      <c r="E4569" s="3">
        <v>45831</v>
      </c>
      <c r="F4569" t="s">
        <v>44</v>
      </c>
      <c r="G4569" t="s">
        <v>3742</v>
      </c>
      <c r="H4569" t="s">
        <v>3722</v>
      </c>
      <c r="I4569" t="s">
        <v>3752</v>
      </c>
      <c r="J4569" t="s">
        <v>4522</v>
      </c>
      <c r="K4569" s="2">
        <v>-7.48</v>
      </c>
      <c r="L4569" t="s">
        <v>44</v>
      </c>
      <c r="M4569" s="2">
        <v>-7.48</v>
      </c>
      <c r="N4569" t="s">
        <v>4523</v>
      </c>
      <c r="O4569" t="s">
        <v>4524</v>
      </c>
      <c r="P4569" t="s">
        <v>13236</v>
      </c>
      <c r="Q4569" t="s">
        <v>20034</v>
      </c>
      <c r="R4569" t="s">
        <v>44</v>
      </c>
      <c r="S4569" t="s">
        <v>4527</v>
      </c>
      <c r="T4569" s="3">
        <v>45831</v>
      </c>
      <c r="U4569" s="3">
        <v>45832</v>
      </c>
      <c r="V4569" s="2">
        <v>0</v>
      </c>
      <c r="W4569" t="s">
        <v>44</v>
      </c>
      <c r="X4569" t="s">
        <v>44</v>
      </c>
      <c r="Y4569" t="s">
        <v>20035</v>
      </c>
      <c r="Z4569" t="s">
        <v>2055</v>
      </c>
      <c r="AA4569" t="s">
        <v>4529</v>
      </c>
      <c r="AB4569" t="s">
        <v>4530</v>
      </c>
      <c r="AC4569" t="s">
        <v>89</v>
      </c>
      <c r="AD4569" t="str">
        <f t="shared" si="71"/>
        <v>10-60</v>
      </c>
      <c r="AE4569" t="str">
        <f>VLOOKUP(AD4569,'Main_Sub Desc'!C:D,2,)</f>
        <v>LPC from invoicing</v>
      </c>
      <c r="AF4569" t="str">
        <f>VLOOKUP(VALUE(H4569),'Main_Sub Desc'!F:G,2,)</f>
        <v>Wtr Rev Late Payment</v>
      </c>
      <c r="AG4569">
        <f>IFERROR(VLOOKUP(VALUE(I4569),'PC Mapping'!A:F,6,),"")</f>
        <v>10719</v>
      </c>
      <c r="AH4569" s="13" t="str">
        <f>VLOOKUP(AG4569,'PC Mapping'!L:M,2,)</f>
        <v>All Other Water</v>
      </c>
    </row>
    <row r="4570" spans="1:34" x14ac:dyDescent="0.2">
      <c r="A4570" t="s">
        <v>20036</v>
      </c>
      <c r="B4570" t="s">
        <v>20015</v>
      </c>
      <c r="C4570" t="s">
        <v>4519</v>
      </c>
      <c r="D4570" t="s">
        <v>4520</v>
      </c>
      <c r="E4570" s="3">
        <v>45831</v>
      </c>
      <c r="F4570" t="s">
        <v>44</v>
      </c>
      <c r="G4570" t="s">
        <v>3742</v>
      </c>
      <c r="H4570" t="s">
        <v>3722</v>
      </c>
      <c r="I4570" t="s">
        <v>3752</v>
      </c>
      <c r="J4570" t="s">
        <v>4522</v>
      </c>
      <c r="K4570" s="2">
        <v>-5</v>
      </c>
      <c r="L4570" t="s">
        <v>44</v>
      </c>
      <c r="M4570" s="2">
        <v>-5</v>
      </c>
      <c r="N4570" t="s">
        <v>4523</v>
      </c>
      <c r="O4570" t="s">
        <v>4524</v>
      </c>
      <c r="P4570" t="s">
        <v>7692</v>
      </c>
      <c r="Q4570" t="s">
        <v>20037</v>
      </c>
      <c r="R4570" t="s">
        <v>44</v>
      </c>
      <c r="S4570" t="s">
        <v>4527</v>
      </c>
      <c r="T4570" s="3">
        <v>45831</v>
      </c>
      <c r="U4570" s="3">
        <v>45832</v>
      </c>
      <c r="V4570" s="2">
        <v>0</v>
      </c>
      <c r="W4570" t="s">
        <v>44</v>
      </c>
      <c r="X4570" t="s">
        <v>44</v>
      </c>
      <c r="Y4570" t="s">
        <v>20038</v>
      </c>
      <c r="Z4570" t="s">
        <v>20039</v>
      </c>
      <c r="AA4570" t="s">
        <v>4529</v>
      </c>
      <c r="AB4570" t="s">
        <v>4530</v>
      </c>
      <c r="AC4570" t="s">
        <v>89</v>
      </c>
      <c r="AD4570" t="str">
        <f t="shared" si="71"/>
        <v>10-60</v>
      </c>
      <c r="AE4570" t="str">
        <f>VLOOKUP(AD4570,'Main_Sub Desc'!C:D,2,)</f>
        <v>LPC from invoicing</v>
      </c>
      <c r="AF4570" t="str">
        <f>VLOOKUP(VALUE(H4570),'Main_Sub Desc'!F:G,2,)</f>
        <v>Wtr Rev Late Payment</v>
      </c>
      <c r="AG4570">
        <f>IFERROR(VLOOKUP(VALUE(I4570),'PC Mapping'!A:F,6,),"")</f>
        <v>10719</v>
      </c>
      <c r="AH4570" s="13" t="str">
        <f>VLOOKUP(AG4570,'PC Mapping'!L:M,2,)</f>
        <v>All Other Water</v>
      </c>
    </row>
    <row r="4571" spans="1:34" x14ac:dyDescent="0.2">
      <c r="A4571" t="s">
        <v>20040</v>
      </c>
      <c r="B4571" t="s">
        <v>20011</v>
      </c>
      <c r="C4571" t="s">
        <v>4519</v>
      </c>
      <c r="D4571" t="s">
        <v>4520</v>
      </c>
      <c r="E4571" s="3">
        <v>45831</v>
      </c>
      <c r="F4571" t="s">
        <v>44</v>
      </c>
      <c r="G4571" t="s">
        <v>3742</v>
      </c>
      <c r="H4571" t="s">
        <v>3722</v>
      </c>
      <c r="I4571" t="s">
        <v>4538</v>
      </c>
      <c r="J4571" t="s">
        <v>4522</v>
      </c>
      <c r="K4571" s="2">
        <v>-11.96</v>
      </c>
      <c r="L4571" t="s">
        <v>44</v>
      </c>
      <c r="M4571" s="2">
        <v>-11.96</v>
      </c>
      <c r="N4571" t="s">
        <v>4523</v>
      </c>
      <c r="O4571" t="s">
        <v>4524</v>
      </c>
      <c r="P4571" t="s">
        <v>13501</v>
      </c>
      <c r="Q4571" t="s">
        <v>20041</v>
      </c>
      <c r="R4571" t="s">
        <v>44</v>
      </c>
      <c r="S4571" t="s">
        <v>4527</v>
      </c>
      <c r="T4571" s="3">
        <v>45831</v>
      </c>
      <c r="U4571" s="3">
        <v>45832</v>
      </c>
      <c r="V4571" s="2">
        <v>0</v>
      </c>
      <c r="W4571" t="s">
        <v>44</v>
      </c>
      <c r="X4571" t="s">
        <v>44</v>
      </c>
      <c r="Y4571" t="s">
        <v>13503</v>
      </c>
      <c r="Z4571" t="s">
        <v>976</v>
      </c>
      <c r="AA4571" t="s">
        <v>4529</v>
      </c>
      <c r="AB4571" t="s">
        <v>4530</v>
      </c>
      <c r="AC4571" t="s">
        <v>89</v>
      </c>
      <c r="AD4571" t="str">
        <f t="shared" si="71"/>
        <v>10-60</v>
      </c>
      <c r="AE4571" t="str">
        <f>VLOOKUP(AD4571,'Main_Sub Desc'!C:D,2,)</f>
        <v>LPC from invoicing</v>
      </c>
      <c r="AF4571" t="str">
        <f>VLOOKUP(VALUE(H4571),'Main_Sub Desc'!F:G,2,)</f>
        <v>Wtr Rev Late Payment</v>
      </c>
      <c r="AG4571">
        <f>IFERROR(VLOOKUP(VALUE(I4571),'PC Mapping'!A:F,6,),"")</f>
        <v>10469</v>
      </c>
      <c r="AH4571" s="13" t="str">
        <f>VLOOKUP(AG4571,'PC Mapping'!L:M,2,)</f>
        <v>Bolivar Water</v>
      </c>
    </row>
    <row r="4572" spans="1:34" x14ac:dyDescent="0.2">
      <c r="A4572" t="s">
        <v>20040</v>
      </c>
      <c r="B4572" t="s">
        <v>20011</v>
      </c>
      <c r="C4572" t="s">
        <v>4519</v>
      </c>
      <c r="D4572" t="s">
        <v>4520</v>
      </c>
      <c r="E4572" s="3">
        <v>45831</v>
      </c>
      <c r="F4572" t="s">
        <v>44</v>
      </c>
      <c r="G4572" t="s">
        <v>3742</v>
      </c>
      <c r="H4572" t="s">
        <v>3716</v>
      </c>
      <c r="I4572" t="s">
        <v>4534</v>
      </c>
      <c r="J4572" t="s">
        <v>4522</v>
      </c>
      <c r="K4572" s="2">
        <v>-16.079999999999998</v>
      </c>
      <c r="L4572" t="s">
        <v>44</v>
      </c>
      <c r="M4572" s="2">
        <v>-16.079999999999998</v>
      </c>
      <c r="N4572" t="s">
        <v>4523</v>
      </c>
      <c r="O4572" t="s">
        <v>4524</v>
      </c>
      <c r="P4572" t="s">
        <v>13501</v>
      </c>
      <c r="Q4572" t="s">
        <v>20042</v>
      </c>
      <c r="R4572" t="s">
        <v>44</v>
      </c>
      <c r="S4572" t="s">
        <v>4527</v>
      </c>
      <c r="T4572" s="3">
        <v>45831</v>
      </c>
      <c r="U4572" s="3">
        <v>45832</v>
      </c>
      <c r="V4572" s="2">
        <v>0</v>
      </c>
      <c r="W4572" t="s">
        <v>44</v>
      </c>
      <c r="X4572" t="s">
        <v>44</v>
      </c>
      <c r="Y4572" t="s">
        <v>13505</v>
      </c>
      <c r="Z4572" t="s">
        <v>976</v>
      </c>
      <c r="AA4572" t="s">
        <v>4529</v>
      </c>
      <c r="AB4572" t="s">
        <v>4530</v>
      </c>
      <c r="AC4572" t="s">
        <v>89</v>
      </c>
      <c r="AD4572" t="str">
        <f t="shared" si="71"/>
        <v>10-60</v>
      </c>
      <c r="AE4572" t="str">
        <f>VLOOKUP(AD4572,'Main_Sub Desc'!C:D,2,)</f>
        <v>LPC from invoicing</v>
      </c>
      <c r="AF4572" t="str">
        <f>VLOOKUP(VALUE(H4572),'Main_Sub Desc'!F:G,2,)</f>
        <v>Wst Rev Late Payment</v>
      </c>
      <c r="AG4572">
        <f>IFERROR(VLOOKUP(VALUE(I4572),'PC Mapping'!A:F,6,),"")</f>
        <v>10514</v>
      </c>
      <c r="AH4572" s="13" t="str">
        <f>VLOOKUP(AG4572,'PC Mapping'!L:M,2,)</f>
        <v>Bolivar Sewer</v>
      </c>
    </row>
    <row r="4573" spans="1:34" x14ac:dyDescent="0.2">
      <c r="A4573" t="s">
        <v>20043</v>
      </c>
      <c r="B4573" t="s">
        <v>20011</v>
      </c>
      <c r="C4573" t="s">
        <v>4519</v>
      </c>
      <c r="D4573" t="s">
        <v>4520</v>
      </c>
      <c r="E4573" s="3">
        <v>45831</v>
      </c>
      <c r="F4573" t="s">
        <v>44</v>
      </c>
      <c r="G4573" t="s">
        <v>3742</v>
      </c>
      <c r="H4573" t="s">
        <v>3722</v>
      </c>
      <c r="I4573" t="s">
        <v>4538</v>
      </c>
      <c r="J4573" t="s">
        <v>4522</v>
      </c>
      <c r="K4573" s="2">
        <v>-5</v>
      </c>
      <c r="L4573" t="s">
        <v>44</v>
      </c>
      <c r="M4573" s="2">
        <v>-5</v>
      </c>
      <c r="N4573" t="s">
        <v>4523</v>
      </c>
      <c r="O4573" t="s">
        <v>4524</v>
      </c>
      <c r="P4573" t="s">
        <v>6240</v>
      </c>
      <c r="Q4573" t="s">
        <v>20044</v>
      </c>
      <c r="R4573" t="s">
        <v>44</v>
      </c>
      <c r="S4573" t="s">
        <v>4527</v>
      </c>
      <c r="T4573" s="3">
        <v>45831</v>
      </c>
      <c r="U4573" s="3">
        <v>45832</v>
      </c>
      <c r="V4573" s="2">
        <v>0</v>
      </c>
      <c r="W4573" t="s">
        <v>44</v>
      </c>
      <c r="X4573" t="s">
        <v>44</v>
      </c>
      <c r="Y4573" t="s">
        <v>13513</v>
      </c>
      <c r="Z4573" t="s">
        <v>928</v>
      </c>
      <c r="AA4573" t="s">
        <v>4529</v>
      </c>
      <c r="AB4573" t="s">
        <v>4530</v>
      </c>
      <c r="AC4573" t="s">
        <v>89</v>
      </c>
      <c r="AD4573" t="str">
        <f t="shared" si="71"/>
        <v>10-60</v>
      </c>
      <c r="AE4573" t="str">
        <f>VLOOKUP(AD4573,'Main_Sub Desc'!C:D,2,)</f>
        <v>LPC from invoicing</v>
      </c>
      <c r="AF4573" t="str">
        <f>VLOOKUP(VALUE(H4573),'Main_Sub Desc'!F:G,2,)</f>
        <v>Wtr Rev Late Payment</v>
      </c>
      <c r="AG4573">
        <f>IFERROR(VLOOKUP(VALUE(I4573),'PC Mapping'!A:F,6,),"")</f>
        <v>10469</v>
      </c>
      <c r="AH4573" s="13" t="str">
        <f>VLOOKUP(AG4573,'PC Mapping'!L:M,2,)</f>
        <v>Bolivar Water</v>
      </c>
    </row>
    <row r="4574" spans="1:34" x14ac:dyDescent="0.2">
      <c r="A4574" t="s">
        <v>20043</v>
      </c>
      <c r="B4574" t="s">
        <v>20011</v>
      </c>
      <c r="C4574" t="s">
        <v>4519</v>
      </c>
      <c r="D4574" t="s">
        <v>4520</v>
      </c>
      <c r="E4574" s="3">
        <v>45831</v>
      </c>
      <c r="F4574" t="s">
        <v>44</v>
      </c>
      <c r="G4574" t="s">
        <v>3742</v>
      </c>
      <c r="H4574" t="s">
        <v>3716</v>
      </c>
      <c r="I4574" t="s">
        <v>4534</v>
      </c>
      <c r="J4574" t="s">
        <v>4522</v>
      </c>
      <c r="K4574" s="2">
        <v>-5</v>
      </c>
      <c r="L4574" t="s">
        <v>44</v>
      </c>
      <c r="M4574" s="2">
        <v>-5</v>
      </c>
      <c r="N4574" t="s">
        <v>4523</v>
      </c>
      <c r="O4574" t="s">
        <v>4524</v>
      </c>
      <c r="P4574" t="s">
        <v>6240</v>
      </c>
      <c r="Q4574" t="s">
        <v>20045</v>
      </c>
      <c r="R4574" t="s">
        <v>44</v>
      </c>
      <c r="S4574" t="s">
        <v>4527</v>
      </c>
      <c r="T4574" s="3">
        <v>45831</v>
      </c>
      <c r="U4574" s="3">
        <v>45832</v>
      </c>
      <c r="V4574" s="2">
        <v>0</v>
      </c>
      <c r="W4574" t="s">
        <v>44</v>
      </c>
      <c r="X4574" t="s">
        <v>44</v>
      </c>
      <c r="Y4574" t="s">
        <v>13515</v>
      </c>
      <c r="Z4574" t="s">
        <v>928</v>
      </c>
      <c r="AA4574" t="s">
        <v>4529</v>
      </c>
      <c r="AB4574" t="s">
        <v>4530</v>
      </c>
      <c r="AC4574" t="s">
        <v>89</v>
      </c>
      <c r="AD4574" t="str">
        <f t="shared" si="71"/>
        <v>10-60</v>
      </c>
      <c r="AE4574" t="str">
        <f>VLOOKUP(AD4574,'Main_Sub Desc'!C:D,2,)</f>
        <v>LPC from invoicing</v>
      </c>
      <c r="AF4574" t="str">
        <f>VLOOKUP(VALUE(H4574),'Main_Sub Desc'!F:G,2,)</f>
        <v>Wst Rev Late Payment</v>
      </c>
      <c r="AG4574">
        <f>IFERROR(VLOOKUP(VALUE(I4574),'PC Mapping'!A:F,6,),"")</f>
        <v>10514</v>
      </c>
      <c r="AH4574" s="13" t="str">
        <f>VLOOKUP(AG4574,'PC Mapping'!L:M,2,)</f>
        <v>Bolivar Sewer</v>
      </c>
    </row>
    <row r="4575" spans="1:34" x14ac:dyDescent="0.2">
      <c r="A4575" t="s">
        <v>20046</v>
      </c>
      <c r="B4575" t="s">
        <v>20011</v>
      </c>
      <c r="C4575" t="s">
        <v>4519</v>
      </c>
      <c r="D4575" t="s">
        <v>4520</v>
      </c>
      <c r="E4575" s="3">
        <v>45831</v>
      </c>
      <c r="F4575" t="s">
        <v>44</v>
      </c>
      <c r="G4575" t="s">
        <v>3742</v>
      </c>
      <c r="H4575" t="s">
        <v>3722</v>
      </c>
      <c r="I4575" t="s">
        <v>3752</v>
      </c>
      <c r="J4575" t="s">
        <v>4522</v>
      </c>
      <c r="K4575" s="2">
        <v>-9.0299999999999994</v>
      </c>
      <c r="L4575" t="s">
        <v>44</v>
      </c>
      <c r="M4575" s="2">
        <v>-9.0299999999999994</v>
      </c>
      <c r="N4575" t="s">
        <v>4523</v>
      </c>
      <c r="O4575" t="s">
        <v>4524</v>
      </c>
      <c r="P4575" t="s">
        <v>14071</v>
      </c>
      <c r="Q4575" t="s">
        <v>20047</v>
      </c>
      <c r="R4575" t="s">
        <v>44</v>
      </c>
      <c r="S4575" t="s">
        <v>4527</v>
      </c>
      <c r="T4575" s="3">
        <v>45831</v>
      </c>
      <c r="U4575" s="3">
        <v>45832</v>
      </c>
      <c r="V4575" s="2">
        <v>0</v>
      </c>
      <c r="W4575" t="s">
        <v>44</v>
      </c>
      <c r="X4575" t="s">
        <v>44</v>
      </c>
      <c r="Y4575" t="s">
        <v>20048</v>
      </c>
      <c r="Z4575" t="s">
        <v>2809</v>
      </c>
      <c r="AA4575" t="s">
        <v>4529</v>
      </c>
      <c r="AB4575" t="s">
        <v>4530</v>
      </c>
      <c r="AC4575" t="s">
        <v>89</v>
      </c>
      <c r="AD4575" t="str">
        <f t="shared" si="71"/>
        <v>10-60</v>
      </c>
      <c r="AE4575" t="str">
        <f>VLOOKUP(AD4575,'Main_Sub Desc'!C:D,2,)</f>
        <v>LPC from invoicing</v>
      </c>
      <c r="AF4575" t="str">
        <f>VLOOKUP(VALUE(H4575),'Main_Sub Desc'!F:G,2,)</f>
        <v>Wtr Rev Late Payment</v>
      </c>
      <c r="AG4575">
        <f>IFERROR(VLOOKUP(VALUE(I4575),'PC Mapping'!A:F,6,),"")</f>
        <v>10719</v>
      </c>
      <c r="AH4575" s="13" t="str">
        <f>VLOOKUP(AG4575,'PC Mapping'!L:M,2,)</f>
        <v>All Other Water</v>
      </c>
    </row>
    <row r="4576" spans="1:34" x14ac:dyDescent="0.2">
      <c r="A4576" t="s">
        <v>20049</v>
      </c>
      <c r="B4576" t="s">
        <v>20050</v>
      </c>
      <c r="C4576" t="s">
        <v>4519</v>
      </c>
      <c r="D4576" t="s">
        <v>4520</v>
      </c>
      <c r="E4576" s="3">
        <v>45832</v>
      </c>
      <c r="F4576" t="s">
        <v>44</v>
      </c>
      <c r="G4576" t="s">
        <v>3742</v>
      </c>
      <c r="H4576" t="s">
        <v>3722</v>
      </c>
      <c r="I4576" t="s">
        <v>3752</v>
      </c>
      <c r="J4576" t="s">
        <v>4522</v>
      </c>
      <c r="K4576" s="2">
        <v>-14.18</v>
      </c>
      <c r="L4576" t="s">
        <v>44</v>
      </c>
      <c r="M4576" s="2">
        <v>-14.18</v>
      </c>
      <c r="N4576" t="s">
        <v>4523</v>
      </c>
      <c r="O4576" t="s">
        <v>4524</v>
      </c>
      <c r="P4576" t="s">
        <v>12857</v>
      </c>
      <c r="Q4576" t="s">
        <v>20051</v>
      </c>
      <c r="R4576" t="s">
        <v>44</v>
      </c>
      <c r="S4576" t="s">
        <v>4527</v>
      </c>
      <c r="T4576" s="3">
        <v>45832</v>
      </c>
      <c r="U4576" s="3">
        <v>45833</v>
      </c>
      <c r="V4576" s="2">
        <v>0</v>
      </c>
      <c r="W4576" t="s">
        <v>44</v>
      </c>
      <c r="X4576" t="s">
        <v>44</v>
      </c>
      <c r="Y4576" t="s">
        <v>20052</v>
      </c>
      <c r="Z4576" t="s">
        <v>3429</v>
      </c>
      <c r="AA4576" t="s">
        <v>4529</v>
      </c>
      <c r="AB4576" t="s">
        <v>4530</v>
      </c>
      <c r="AC4576" t="s">
        <v>89</v>
      </c>
      <c r="AD4576" t="str">
        <f t="shared" si="71"/>
        <v>10-60</v>
      </c>
      <c r="AE4576" t="str">
        <f>VLOOKUP(AD4576,'Main_Sub Desc'!C:D,2,)</f>
        <v>LPC from invoicing</v>
      </c>
      <c r="AF4576" t="str">
        <f>VLOOKUP(VALUE(H4576),'Main_Sub Desc'!F:G,2,)</f>
        <v>Wtr Rev Late Payment</v>
      </c>
      <c r="AG4576">
        <f>IFERROR(VLOOKUP(VALUE(I4576),'PC Mapping'!A:F,6,),"")</f>
        <v>10719</v>
      </c>
      <c r="AH4576" s="13" t="str">
        <f>VLOOKUP(AG4576,'PC Mapping'!L:M,2,)</f>
        <v>All Other Water</v>
      </c>
    </row>
    <row r="4577" spans="1:34" x14ac:dyDescent="0.2">
      <c r="A4577" t="s">
        <v>20053</v>
      </c>
      <c r="B4577" t="s">
        <v>20050</v>
      </c>
      <c r="C4577" t="s">
        <v>4519</v>
      </c>
      <c r="D4577" t="s">
        <v>4520</v>
      </c>
      <c r="E4577" s="3">
        <v>45832</v>
      </c>
      <c r="F4577" t="s">
        <v>44</v>
      </c>
      <c r="G4577" t="s">
        <v>3742</v>
      </c>
      <c r="H4577" t="s">
        <v>3722</v>
      </c>
      <c r="I4577" t="s">
        <v>3752</v>
      </c>
      <c r="J4577" t="s">
        <v>4522</v>
      </c>
      <c r="K4577" s="2">
        <v>-5</v>
      </c>
      <c r="L4577" t="s">
        <v>44</v>
      </c>
      <c r="M4577" s="2">
        <v>-5</v>
      </c>
      <c r="N4577" t="s">
        <v>4523</v>
      </c>
      <c r="O4577" t="s">
        <v>4524</v>
      </c>
      <c r="P4577" t="s">
        <v>16045</v>
      </c>
      <c r="Q4577" t="s">
        <v>20054</v>
      </c>
      <c r="R4577" t="s">
        <v>44</v>
      </c>
      <c r="S4577" t="s">
        <v>4527</v>
      </c>
      <c r="T4577" s="3">
        <v>45832</v>
      </c>
      <c r="U4577" s="3">
        <v>45833</v>
      </c>
      <c r="V4577" s="2">
        <v>0</v>
      </c>
      <c r="W4577" t="s">
        <v>44</v>
      </c>
      <c r="X4577" t="s">
        <v>44</v>
      </c>
      <c r="Y4577" t="s">
        <v>20055</v>
      </c>
      <c r="Z4577" t="s">
        <v>2977</v>
      </c>
      <c r="AA4577" t="s">
        <v>4529</v>
      </c>
      <c r="AB4577" t="s">
        <v>4530</v>
      </c>
      <c r="AC4577" t="s">
        <v>89</v>
      </c>
      <c r="AD4577" t="str">
        <f t="shared" si="71"/>
        <v>10-60</v>
      </c>
      <c r="AE4577" t="str">
        <f>VLOOKUP(AD4577,'Main_Sub Desc'!C:D,2,)</f>
        <v>LPC from invoicing</v>
      </c>
      <c r="AF4577" t="str">
        <f>VLOOKUP(VALUE(H4577),'Main_Sub Desc'!F:G,2,)</f>
        <v>Wtr Rev Late Payment</v>
      </c>
      <c r="AG4577">
        <f>IFERROR(VLOOKUP(VALUE(I4577),'PC Mapping'!A:F,6,),"")</f>
        <v>10719</v>
      </c>
      <c r="AH4577" s="13" t="str">
        <f>VLOOKUP(AG4577,'PC Mapping'!L:M,2,)</f>
        <v>All Other Water</v>
      </c>
    </row>
    <row r="4578" spans="1:34" x14ac:dyDescent="0.2">
      <c r="A4578" t="s">
        <v>20056</v>
      </c>
      <c r="B4578" t="s">
        <v>20057</v>
      </c>
      <c r="C4578" t="s">
        <v>4519</v>
      </c>
      <c r="D4578" t="s">
        <v>4520</v>
      </c>
      <c r="E4578" s="3">
        <v>45833</v>
      </c>
      <c r="F4578" t="s">
        <v>44</v>
      </c>
      <c r="G4578" t="s">
        <v>3742</v>
      </c>
      <c r="H4578" t="s">
        <v>3722</v>
      </c>
      <c r="I4578" t="s">
        <v>3752</v>
      </c>
      <c r="J4578" t="s">
        <v>4522</v>
      </c>
      <c r="K4578" s="2">
        <v>-21.11</v>
      </c>
      <c r="L4578" t="s">
        <v>44</v>
      </c>
      <c r="M4578" s="2">
        <v>-21.11</v>
      </c>
      <c r="N4578" t="s">
        <v>4523</v>
      </c>
      <c r="O4578" t="s">
        <v>4524</v>
      </c>
      <c r="P4578" t="s">
        <v>17293</v>
      </c>
      <c r="Q4578" t="s">
        <v>20058</v>
      </c>
      <c r="R4578" t="s">
        <v>44</v>
      </c>
      <c r="S4578" t="s">
        <v>4527</v>
      </c>
      <c r="T4578" s="3">
        <v>45833</v>
      </c>
      <c r="U4578" s="3">
        <v>45834</v>
      </c>
      <c r="V4578" s="2">
        <v>0</v>
      </c>
      <c r="W4578" t="s">
        <v>44</v>
      </c>
      <c r="X4578" t="s">
        <v>44</v>
      </c>
      <c r="Y4578" t="s">
        <v>20059</v>
      </c>
      <c r="Z4578" t="s">
        <v>2995</v>
      </c>
      <c r="AA4578" t="s">
        <v>4529</v>
      </c>
      <c r="AB4578" t="s">
        <v>4530</v>
      </c>
      <c r="AC4578" t="s">
        <v>89</v>
      </c>
      <c r="AD4578" t="str">
        <f t="shared" si="71"/>
        <v>10-60</v>
      </c>
      <c r="AE4578" t="str">
        <f>VLOOKUP(AD4578,'Main_Sub Desc'!C:D,2,)</f>
        <v>LPC from invoicing</v>
      </c>
      <c r="AF4578" t="str">
        <f>VLOOKUP(VALUE(H4578),'Main_Sub Desc'!F:G,2,)</f>
        <v>Wtr Rev Late Payment</v>
      </c>
      <c r="AG4578">
        <f>IFERROR(VLOOKUP(VALUE(I4578),'PC Mapping'!A:F,6,),"")</f>
        <v>10719</v>
      </c>
      <c r="AH4578" s="13" t="str">
        <f>VLOOKUP(AG4578,'PC Mapping'!L:M,2,)</f>
        <v>All Other Water</v>
      </c>
    </row>
    <row r="4579" spans="1:34" x14ac:dyDescent="0.2">
      <c r="A4579" t="s">
        <v>20060</v>
      </c>
      <c r="B4579" t="s">
        <v>20057</v>
      </c>
      <c r="C4579" t="s">
        <v>4519</v>
      </c>
      <c r="D4579" t="s">
        <v>4520</v>
      </c>
      <c r="E4579" s="3">
        <v>45833</v>
      </c>
      <c r="F4579" t="s">
        <v>44</v>
      </c>
      <c r="G4579" t="s">
        <v>3742</v>
      </c>
      <c r="H4579" t="s">
        <v>3722</v>
      </c>
      <c r="I4579" t="s">
        <v>3752</v>
      </c>
      <c r="J4579" t="s">
        <v>4522</v>
      </c>
      <c r="K4579" s="2">
        <v>-8.07</v>
      </c>
      <c r="L4579" t="s">
        <v>44</v>
      </c>
      <c r="M4579" s="2">
        <v>-8.07</v>
      </c>
      <c r="N4579" t="s">
        <v>4523</v>
      </c>
      <c r="O4579" t="s">
        <v>4524</v>
      </c>
      <c r="P4579" t="s">
        <v>16111</v>
      </c>
      <c r="Q4579" t="s">
        <v>20061</v>
      </c>
      <c r="R4579" t="s">
        <v>44</v>
      </c>
      <c r="S4579" t="s">
        <v>4527</v>
      </c>
      <c r="T4579" s="3">
        <v>45833</v>
      </c>
      <c r="U4579" s="3">
        <v>45834</v>
      </c>
      <c r="V4579" s="2">
        <v>0</v>
      </c>
      <c r="W4579" t="s">
        <v>44</v>
      </c>
      <c r="X4579" t="s">
        <v>44</v>
      </c>
      <c r="Y4579" t="s">
        <v>20062</v>
      </c>
      <c r="Z4579" t="s">
        <v>2577</v>
      </c>
      <c r="AA4579" t="s">
        <v>4529</v>
      </c>
      <c r="AB4579" t="s">
        <v>4530</v>
      </c>
      <c r="AC4579" t="s">
        <v>89</v>
      </c>
      <c r="AD4579" t="str">
        <f t="shared" si="71"/>
        <v>10-60</v>
      </c>
      <c r="AE4579" t="str">
        <f>VLOOKUP(AD4579,'Main_Sub Desc'!C:D,2,)</f>
        <v>LPC from invoicing</v>
      </c>
      <c r="AF4579" t="str">
        <f>VLOOKUP(VALUE(H4579),'Main_Sub Desc'!F:G,2,)</f>
        <v>Wtr Rev Late Payment</v>
      </c>
      <c r="AG4579">
        <f>IFERROR(VLOOKUP(VALUE(I4579),'PC Mapping'!A:F,6,),"")</f>
        <v>10719</v>
      </c>
      <c r="AH4579" s="13" t="str">
        <f>VLOOKUP(AG4579,'PC Mapping'!L:M,2,)</f>
        <v>All Other Water</v>
      </c>
    </row>
    <row r="4580" spans="1:34" x14ac:dyDescent="0.2">
      <c r="A4580" t="s">
        <v>20063</v>
      </c>
      <c r="B4580" t="s">
        <v>20057</v>
      </c>
      <c r="C4580" t="s">
        <v>4519</v>
      </c>
      <c r="D4580" t="s">
        <v>4520</v>
      </c>
      <c r="E4580" s="3">
        <v>45833</v>
      </c>
      <c r="F4580" t="s">
        <v>44</v>
      </c>
      <c r="G4580" t="s">
        <v>3742</v>
      </c>
      <c r="H4580" t="s">
        <v>3722</v>
      </c>
      <c r="I4580" t="s">
        <v>3752</v>
      </c>
      <c r="J4580" t="s">
        <v>4522</v>
      </c>
      <c r="K4580" s="2">
        <v>-5</v>
      </c>
      <c r="L4580" t="s">
        <v>44</v>
      </c>
      <c r="M4580" s="2">
        <v>-5</v>
      </c>
      <c r="N4580" t="s">
        <v>4523</v>
      </c>
      <c r="O4580" t="s">
        <v>4524</v>
      </c>
      <c r="P4580" t="s">
        <v>16500</v>
      </c>
      <c r="Q4580" t="s">
        <v>20064</v>
      </c>
      <c r="R4580" t="s">
        <v>44</v>
      </c>
      <c r="S4580" t="s">
        <v>4527</v>
      </c>
      <c r="T4580" s="3">
        <v>45833</v>
      </c>
      <c r="U4580" s="3">
        <v>45834</v>
      </c>
      <c r="V4580" s="2">
        <v>0</v>
      </c>
      <c r="W4580" t="s">
        <v>44</v>
      </c>
      <c r="X4580" t="s">
        <v>44</v>
      </c>
      <c r="Y4580" t="s">
        <v>16502</v>
      </c>
      <c r="Z4580" t="s">
        <v>16503</v>
      </c>
      <c r="AA4580" t="s">
        <v>4529</v>
      </c>
      <c r="AB4580" t="s">
        <v>4530</v>
      </c>
      <c r="AC4580" t="s">
        <v>89</v>
      </c>
      <c r="AD4580" t="str">
        <f t="shared" si="71"/>
        <v>10-60</v>
      </c>
      <c r="AE4580" t="str">
        <f>VLOOKUP(AD4580,'Main_Sub Desc'!C:D,2,)</f>
        <v>LPC from invoicing</v>
      </c>
      <c r="AF4580" t="str">
        <f>VLOOKUP(VALUE(H4580),'Main_Sub Desc'!F:G,2,)</f>
        <v>Wtr Rev Late Payment</v>
      </c>
      <c r="AG4580">
        <f>IFERROR(VLOOKUP(VALUE(I4580),'PC Mapping'!A:F,6,),"")</f>
        <v>10719</v>
      </c>
      <c r="AH4580" s="13" t="str">
        <f>VLOOKUP(AG4580,'PC Mapping'!L:M,2,)</f>
        <v>All Other Water</v>
      </c>
    </row>
    <row r="4581" spans="1:34" x14ac:dyDescent="0.2">
      <c r="A4581" t="s">
        <v>20065</v>
      </c>
      <c r="B4581" t="s">
        <v>20057</v>
      </c>
      <c r="C4581" t="s">
        <v>4519</v>
      </c>
      <c r="D4581" t="s">
        <v>4520</v>
      </c>
      <c r="E4581" s="3">
        <v>45833</v>
      </c>
      <c r="F4581" t="s">
        <v>44</v>
      </c>
      <c r="G4581" t="s">
        <v>3742</v>
      </c>
      <c r="H4581" t="s">
        <v>3722</v>
      </c>
      <c r="I4581" t="s">
        <v>3752</v>
      </c>
      <c r="J4581" t="s">
        <v>4522</v>
      </c>
      <c r="K4581" s="2">
        <v>-5.1100000000000003</v>
      </c>
      <c r="L4581" t="s">
        <v>44</v>
      </c>
      <c r="M4581" s="2">
        <v>-5.1100000000000003</v>
      </c>
      <c r="N4581" t="s">
        <v>4523</v>
      </c>
      <c r="O4581" t="s">
        <v>4524</v>
      </c>
      <c r="P4581" t="s">
        <v>20066</v>
      </c>
      <c r="Q4581" t="s">
        <v>20067</v>
      </c>
      <c r="R4581" t="s">
        <v>44</v>
      </c>
      <c r="S4581" t="s">
        <v>4527</v>
      </c>
      <c r="T4581" s="3">
        <v>45833</v>
      </c>
      <c r="U4581" s="3">
        <v>45834</v>
      </c>
      <c r="V4581" s="2">
        <v>0</v>
      </c>
      <c r="W4581" t="s">
        <v>44</v>
      </c>
      <c r="X4581" t="s">
        <v>44</v>
      </c>
      <c r="Y4581" t="s">
        <v>20068</v>
      </c>
      <c r="Z4581" t="s">
        <v>1935</v>
      </c>
      <c r="AA4581" t="s">
        <v>4529</v>
      </c>
      <c r="AB4581" t="s">
        <v>4530</v>
      </c>
      <c r="AC4581" t="s">
        <v>99</v>
      </c>
      <c r="AD4581" t="str">
        <f t="shared" si="71"/>
        <v>10-60</v>
      </c>
      <c r="AE4581" t="str">
        <f>VLOOKUP(AD4581,'Main_Sub Desc'!C:D,2,)</f>
        <v>LPC from invoicing</v>
      </c>
      <c r="AF4581" t="str">
        <f>VLOOKUP(VALUE(H4581),'Main_Sub Desc'!F:G,2,)</f>
        <v>Wtr Rev Late Payment</v>
      </c>
      <c r="AG4581">
        <f>IFERROR(VLOOKUP(VALUE(I4581),'PC Mapping'!A:F,6,),"")</f>
        <v>10719</v>
      </c>
      <c r="AH4581" s="13" t="str">
        <f>VLOOKUP(AG4581,'PC Mapping'!L:M,2,)</f>
        <v>All Other Water</v>
      </c>
    </row>
    <row r="4582" spans="1:34" x14ac:dyDescent="0.2">
      <c r="A4582" t="s">
        <v>20069</v>
      </c>
      <c r="B4582" t="s">
        <v>20070</v>
      </c>
      <c r="C4582" t="s">
        <v>4519</v>
      </c>
      <c r="D4582" t="s">
        <v>4520</v>
      </c>
      <c r="E4582" s="3">
        <v>45835</v>
      </c>
      <c r="F4582" t="s">
        <v>44</v>
      </c>
      <c r="G4582" t="s">
        <v>3742</v>
      </c>
      <c r="H4582" t="s">
        <v>3716</v>
      </c>
      <c r="I4582" t="s">
        <v>4534</v>
      </c>
      <c r="J4582" t="s">
        <v>4522</v>
      </c>
      <c r="K4582" s="2">
        <v>-5</v>
      </c>
      <c r="L4582" t="s">
        <v>44</v>
      </c>
      <c r="M4582" s="2">
        <v>-5</v>
      </c>
      <c r="N4582" t="s">
        <v>4523</v>
      </c>
      <c r="O4582" t="s">
        <v>4524</v>
      </c>
      <c r="P4582" t="s">
        <v>10796</v>
      </c>
      <c r="Q4582" t="s">
        <v>20071</v>
      </c>
      <c r="R4582" t="s">
        <v>44</v>
      </c>
      <c r="S4582" t="s">
        <v>4527</v>
      </c>
      <c r="T4582" s="3">
        <v>45835</v>
      </c>
      <c r="U4582" s="3">
        <v>45838</v>
      </c>
      <c r="V4582" s="2">
        <v>0</v>
      </c>
      <c r="W4582" t="s">
        <v>44</v>
      </c>
      <c r="X4582" t="s">
        <v>44</v>
      </c>
      <c r="Y4582" t="s">
        <v>20072</v>
      </c>
      <c r="Z4582" t="s">
        <v>1192</v>
      </c>
      <c r="AA4582" t="s">
        <v>4529</v>
      </c>
      <c r="AB4582" t="s">
        <v>4530</v>
      </c>
      <c r="AC4582" t="s">
        <v>89</v>
      </c>
      <c r="AD4582" t="str">
        <f t="shared" si="71"/>
        <v>10-60</v>
      </c>
      <c r="AE4582" t="str">
        <f>VLOOKUP(AD4582,'Main_Sub Desc'!C:D,2,)</f>
        <v>LPC from invoicing</v>
      </c>
      <c r="AF4582" t="str">
        <f>VLOOKUP(VALUE(H4582),'Main_Sub Desc'!F:G,2,)</f>
        <v>Wst Rev Late Payment</v>
      </c>
      <c r="AG4582">
        <f>IFERROR(VLOOKUP(VALUE(I4582),'PC Mapping'!A:F,6,),"")</f>
        <v>10514</v>
      </c>
      <c r="AH4582" s="13" t="str">
        <f>VLOOKUP(AG4582,'PC Mapping'!L:M,2,)</f>
        <v>Bolivar Sewer</v>
      </c>
    </row>
    <row r="4583" spans="1:34" x14ac:dyDescent="0.2">
      <c r="A4583" t="s">
        <v>20069</v>
      </c>
      <c r="B4583" t="s">
        <v>20070</v>
      </c>
      <c r="C4583" t="s">
        <v>4519</v>
      </c>
      <c r="D4583" t="s">
        <v>4520</v>
      </c>
      <c r="E4583" s="3">
        <v>45835</v>
      </c>
      <c r="F4583" t="s">
        <v>44</v>
      </c>
      <c r="G4583" t="s">
        <v>3742</v>
      </c>
      <c r="H4583" t="s">
        <v>3722</v>
      </c>
      <c r="I4583" t="s">
        <v>4538</v>
      </c>
      <c r="J4583" t="s">
        <v>4522</v>
      </c>
      <c r="K4583" s="2">
        <v>-5</v>
      </c>
      <c r="L4583" t="s">
        <v>44</v>
      </c>
      <c r="M4583" s="2">
        <v>-5</v>
      </c>
      <c r="N4583" t="s">
        <v>4523</v>
      </c>
      <c r="O4583" t="s">
        <v>4524</v>
      </c>
      <c r="P4583" t="s">
        <v>10796</v>
      </c>
      <c r="Q4583" t="s">
        <v>20073</v>
      </c>
      <c r="R4583" t="s">
        <v>44</v>
      </c>
      <c r="S4583" t="s">
        <v>4527</v>
      </c>
      <c r="T4583" s="3">
        <v>45835</v>
      </c>
      <c r="U4583" s="3">
        <v>45838</v>
      </c>
      <c r="V4583" s="2">
        <v>0</v>
      </c>
      <c r="W4583" t="s">
        <v>44</v>
      </c>
      <c r="X4583" t="s">
        <v>44</v>
      </c>
      <c r="Y4583" t="s">
        <v>20074</v>
      </c>
      <c r="Z4583" t="s">
        <v>1192</v>
      </c>
      <c r="AA4583" t="s">
        <v>4529</v>
      </c>
      <c r="AB4583" t="s">
        <v>4530</v>
      </c>
      <c r="AC4583" t="s">
        <v>89</v>
      </c>
      <c r="AD4583" t="str">
        <f t="shared" si="71"/>
        <v>10-60</v>
      </c>
      <c r="AE4583" t="str">
        <f>VLOOKUP(AD4583,'Main_Sub Desc'!C:D,2,)</f>
        <v>LPC from invoicing</v>
      </c>
      <c r="AF4583" t="str">
        <f>VLOOKUP(VALUE(H4583),'Main_Sub Desc'!F:G,2,)</f>
        <v>Wtr Rev Late Payment</v>
      </c>
      <c r="AG4583">
        <f>IFERROR(VLOOKUP(VALUE(I4583),'PC Mapping'!A:F,6,),"")</f>
        <v>10469</v>
      </c>
      <c r="AH4583" s="13" t="str">
        <f>VLOOKUP(AG4583,'PC Mapping'!L:M,2,)</f>
        <v>Bolivar Water</v>
      </c>
    </row>
    <row r="4584" spans="1:34" x14ac:dyDescent="0.2">
      <c r="A4584" t="s">
        <v>20075</v>
      </c>
      <c r="B4584" t="s">
        <v>20076</v>
      </c>
      <c r="C4584" t="s">
        <v>4519</v>
      </c>
      <c r="D4584" t="s">
        <v>4520</v>
      </c>
      <c r="E4584" s="3">
        <v>45835</v>
      </c>
      <c r="F4584" t="s">
        <v>44</v>
      </c>
      <c r="G4584" t="s">
        <v>3742</v>
      </c>
      <c r="H4584" t="s">
        <v>3722</v>
      </c>
      <c r="I4584" t="s">
        <v>3752</v>
      </c>
      <c r="J4584" t="s">
        <v>4522</v>
      </c>
      <c r="K4584" s="2">
        <v>-10.97</v>
      </c>
      <c r="L4584" t="s">
        <v>44</v>
      </c>
      <c r="M4584" s="2">
        <v>-10.97</v>
      </c>
      <c r="N4584" t="s">
        <v>4523</v>
      </c>
      <c r="O4584" t="s">
        <v>4524</v>
      </c>
      <c r="P4584" t="s">
        <v>20077</v>
      </c>
      <c r="Q4584" t="s">
        <v>20078</v>
      </c>
      <c r="R4584" t="s">
        <v>44</v>
      </c>
      <c r="S4584" t="s">
        <v>4527</v>
      </c>
      <c r="T4584" s="3">
        <v>45835</v>
      </c>
      <c r="U4584" s="3">
        <v>45838</v>
      </c>
      <c r="V4584" s="2">
        <v>0</v>
      </c>
      <c r="W4584" t="s">
        <v>44</v>
      </c>
      <c r="X4584" t="s">
        <v>44</v>
      </c>
      <c r="Y4584" t="s">
        <v>20079</v>
      </c>
      <c r="Z4584" t="s">
        <v>2765</v>
      </c>
      <c r="AA4584" t="s">
        <v>4529</v>
      </c>
      <c r="AB4584" t="s">
        <v>4530</v>
      </c>
      <c r="AC4584" t="s">
        <v>89</v>
      </c>
      <c r="AD4584" t="str">
        <f t="shared" si="71"/>
        <v>10-60</v>
      </c>
      <c r="AE4584" t="str">
        <f>VLOOKUP(AD4584,'Main_Sub Desc'!C:D,2,)</f>
        <v>LPC from invoicing</v>
      </c>
      <c r="AF4584" t="str">
        <f>VLOOKUP(VALUE(H4584),'Main_Sub Desc'!F:G,2,)</f>
        <v>Wtr Rev Late Payment</v>
      </c>
      <c r="AG4584">
        <f>IFERROR(VLOOKUP(VALUE(I4584),'PC Mapping'!A:F,6,),"")</f>
        <v>10719</v>
      </c>
      <c r="AH4584" s="13" t="str">
        <f>VLOOKUP(AG4584,'PC Mapping'!L:M,2,)</f>
        <v>All Other Water</v>
      </c>
    </row>
    <row r="4585" spans="1:34" x14ac:dyDescent="0.2">
      <c r="A4585" t="s">
        <v>20080</v>
      </c>
      <c r="B4585" t="s">
        <v>20070</v>
      </c>
      <c r="C4585" t="s">
        <v>4519</v>
      </c>
      <c r="D4585" t="s">
        <v>4520</v>
      </c>
      <c r="E4585" s="3">
        <v>45835</v>
      </c>
      <c r="F4585" t="s">
        <v>44</v>
      </c>
      <c r="G4585" t="s">
        <v>3742</v>
      </c>
      <c r="H4585" t="s">
        <v>3722</v>
      </c>
      <c r="I4585" t="s">
        <v>3752</v>
      </c>
      <c r="J4585" t="s">
        <v>4522</v>
      </c>
      <c r="K4585" s="2">
        <v>-5</v>
      </c>
      <c r="L4585" t="s">
        <v>44</v>
      </c>
      <c r="M4585" s="2">
        <v>-5</v>
      </c>
      <c r="N4585" t="s">
        <v>4523</v>
      </c>
      <c r="O4585" t="s">
        <v>4524</v>
      </c>
      <c r="P4585" t="s">
        <v>20081</v>
      </c>
      <c r="Q4585" t="s">
        <v>20082</v>
      </c>
      <c r="R4585" t="s">
        <v>44</v>
      </c>
      <c r="S4585" t="s">
        <v>4527</v>
      </c>
      <c r="T4585" s="3">
        <v>45835</v>
      </c>
      <c r="U4585" s="3">
        <v>45838</v>
      </c>
      <c r="V4585" s="2">
        <v>0</v>
      </c>
      <c r="W4585" t="s">
        <v>44</v>
      </c>
      <c r="X4585" t="s">
        <v>44</v>
      </c>
      <c r="Y4585" t="s">
        <v>20083</v>
      </c>
      <c r="Z4585" t="s">
        <v>1580</v>
      </c>
      <c r="AA4585" t="s">
        <v>4529</v>
      </c>
      <c r="AB4585" t="s">
        <v>4530</v>
      </c>
      <c r="AC4585" t="s">
        <v>89</v>
      </c>
      <c r="AD4585" t="str">
        <f t="shared" si="71"/>
        <v>10-60</v>
      </c>
      <c r="AE4585" t="str">
        <f>VLOOKUP(AD4585,'Main_Sub Desc'!C:D,2,)</f>
        <v>LPC from invoicing</v>
      </c>
      <c r="AF4585" t="str">
        <f>VLOOKUP(VALUE(H4585),'Main_Sub Desc'!F:G,2,)</f>
        <v>Wtr Rev Late Payment</v>
      </c>
      <c r="AG4585">
        <f>IFERROR(VLOOKUP(VALUE(I4585),'PC Mapping'!A:F,6,),"")</f>
        <v>10719</v>
      </c>
      <c r="AH4585" s="13" t="str">
        <f>VLOOKUP(AG4585,'PC Mapping'!L:M,2,)</f>
        <v>All Other Water</v>
      </c>
    </row>
    <row r="4586" spans="1:34" x14ac:dyDescent="0.2">
      <c r="A4586" t="s">
        <v>20084</v>
      </c>
      <c r="B4586" t="s">
        <v>20070</v>
      </c>
      <c r="C4586" t="s">
        <v>4519</v>
      </c>
      <c r="D4586" t="s">
        <v>4520</v>
      </c>
      <c r="E4586" s="3">
        <v>45835</v>
      </c>
      <c r="F4586" t="s">
        <v>44</v>
      </c>
      <c r="G4586" t="s">
        <v>3742</v>
      </c>
      <c r="H4586" t="s">
        <v>3722</v>
      </c>
      <c r="I4586" t="s">
        <v>3752</v>
      </c>
      <c r="J4586" t="s">
        <v>4522</v>
      </c>
      <c r="K4586" s="2">
        <v>-12.76</v>
      </c>
      <c r="L4586" t="s">
        <v>44</v>
      </c>
      <c r="M4586" s="2">
        <v>-12.76</v>
      </c>
      <c r="N4586" t="s">
        <v>4523</v>
      </c>
      <c r="O4586" t="s">
        <v>4524</v>
      </c>
      <c r="P4586" t="s">
        <v>18552</v>
      </c>
      <c r="Q4586" t="s">
        <v>20085</v>
      </c>
      <c r="R4586" t="s">
        <v>44</v>
      </c>
      <c r="S4586" t="s">
        <v>4527</v>
      </c>
      <c r="T4586" s="3">
        <v>45835</v>
      </c>
      <c r="U4586" s="3">
        <v>45838</v>
      </c>
      <c r="V4586" s="2">
        <v>0</v>
      </c>
      <c r="W4586" t="s">
        <v>44</v>
      </c>
      <c r="X4586" t="s">
        <v>44</v>
      </c>
      <c r="Y4586" t="s">
        <v>20086</v>
      </c>
      <c r="Z4586" t="s">
        <v>1521</v>
      </c>
      <c r="AA4586" t="s">
        <v>4529</v>
      </c>
      <c r="AB4586" t="s">
        <v>4530</v>
      </c>
      <c r="AC4586" t="s">
        <v>89</v>
      </c>
      <c r="AD4586" t="str">
        <f t="shared" si="71"/>
        <v>10-60</v>
      </c>
      <c r="AE4586" t="str">
        <f>VLOOKUP(AD4586,'Main_Sub Desc'!C:D,2,)</f>
        <v>LPC from invoicing</v>
      </c>
      <c r="AF4586" t="str">
        <f>VLOOKUP(VALUE(H4586),'Main_Sub Desc'!F:G,2,)</f>
        <v>Wtr Rev Late Payment</v>
      </c>
      <c r="AG4586">
        <f>IFERROR(VLOOKUP(VALUE(I4586),'PC Mapping'!A:F,6,),"")</f>
        <v>10719</v>
      </c>
      <c r="AH4586" s="13" t="str">
        <f>VLOOKUP(AG4586,'PC Mapping'!L:M,2,)</f>
        <v>All Other Water</v>
      </c>
    </row>
    <row r="4587" spans="1:34" x14ac:dyDescent="0.2">
      <c r="A4587" t="s">
        <v>20087</v>
      </c>
      <c r="B4587" t="s">
        <v>20070</v>
      </c>
      <c r="C4587" t="s">
        <v>4519</v>
      </c>
      <c r="D4587" t="s">
        <v>4520</v>
      </c>
      <c r="E4587" s="3">
        <v>45835</v>
      </c>
      <c r="F4587" t="s">
        <v>44</v>
      </c>
      <c r="G4587" t="s">
        <v>3742</v>
      </c>
      <c r="H4587" t="s">
        <v>3722</v>
      </c>
      <c r="I4587" t="s">
        <v>3752</v>
      </c>
      <c r="J4587" t="s">
        <v>4522</v>
      </c>
      <c r="K4587" s="2">
        <v>-11.63</v>
      </c>
      <c r="L4587" t="s">
        <v>44</v>
      </c>
      <c r="M4587" s="2">
        <v>-11.63</v>
      </c>
      <c r="N4587" t="s">
        <v>4523</v>
      </c>
      <c r="O4587" t="s">
        <v>4524</v>
      </c>
      <c r="P4587" t="s">
        <v>11940</v>
      </c>
      <c r="Q4587" t="s">
        <v>20088</v>
      </c>
      <c r="R4587" t="s">
        <v>44</v>
      </c>
      <c r="S4587" t="s">
        <v>4527</v>
      </c>
      <c r="T4587" s="3">
        <v>45835</v>
      </c>
      <c r="U4587" s="3">
        <v>45838</v>
      </c>
      <c r="V4587" s="2">
        <v>0</v>
      </c>
      <c r="W4587" t="s">
        <v>44</v>
      </c>
      <c r="X4587" t="s">
        <v>44</v>
      </c>
      <c r="Y4587" t="s">
        <v>11942</v>
      </c>
      <c r="Z4587" t="s">
        <v>2362</v>
      </c>
      <c r="AA4587" t="s">
        <v>4529</v>
      </c>
      <c r="AB4587" t="s">
        <v>4530</v>
      </c>
      <c r="AC4587" t="s">
        <v>89</v>
      </c>
      <c r="AD4587" t="str">
        <f t="shared" si="71"/>
        <v>10-60</v>
      </c>
      <c r="AE4587" t="str">
        <f>VLOOKUP(AD4587,'Main_Sub Desc'!C:D,2,)</f>
        <v>LPC from invoicing</v>
      </c>
      <c r="AF4587" t="str">
        <f>VLOOKUP(VALUE(H4587),'Main_Sub Desc'!F:G,2,)</f>
        <v>Wtr Rev Late Payment</v>
      </c>
      <c r="AG4587">
        <f>IFERROR(VLOOKUP(VALUE(I4587),'PC Mapping'!A:F,6,),"")</f>
        <v>10719</v>
      </c>
      <c r="AH4587" s="13" t="str">
        <f>VLOOKUP(AG4587,'PC Mapping'!L:M,2,)</f>
        <v>All Other Water</v>
      </c>
    </row>
    <row r="4588" spans="1:34" x14ac:dyDescent="0.2">
      <c r="A4588" t="s">
        <v>20089</v>
      </c>
      <c r="B4588" t="s">
        <v>20076</v>
      </c>
      <c r="C4588" t="s">
        <v>4519</v>
      </c>
      <c r="D4588" t="s">
        <v>4520</v>
      </c>
      <c r="E4588" s="3">
        <v>45835</v>
      </c>
      <c r="F4588" t="s">
        <v>44</v>
      </c>
      <c r="G4588" t="s">
        <v>3742</v>
      </c>
      <c r="H4588" t="s">
        <v>3722</v>
      </c>
      <c r="I4588" t="s">
        <v>3752</v>
      </c>
      <c r="J4588" t="s">
        <v>4522</v>
      </c>
      <c r="K4588" s="2">
        <v>-11.89</v>
      </c>
      <c r="L4588" t="s">
        <v>44</v>
      </c>
      <c r="M4588" s="2">
        <v>-11.89</v>
      </c>
      <c r="N4588" t="s">
        <v>4523</v>
      </c>
      <c r="O4588" t="s">
        <v>4524</v>
      </c>
      <c r="P4588" t="s">
        <v>9411</v>
      </c>
      <c r="Q4588" t="s">
        <v>20090</v>
      </c>
      <c r="R4588" t="s">
        <v>44</v>
      </c>
      <c r="S4588" t="s">
        <v>4527</v>
      </c>
      <c r="T4588" s="3">
        <v>45835</v>
      </c>
      <c r="U4588" s="3">
        <v>45838</v>
      </c>
      <c r="V4588" s="2">
        <v>0</v>
      </c>
      <c r="W4588" t="s">
        <v>44</v>
      </c>
      <c r="X4588" t="s">
        <v>44</v>
      </c>
      <c r="Y4588" t="s">
        <v>20091</v>
      </c>
      <c r="Z4588" t="s">
        <v>20092</v>
      </c>
      <c r="AA4588" t="s">
        <v>4529</v>
      </c>
      <c r="AB4588" t="s">
        <v>4530</v>
      </c>
      <c r="AC4588" t="s">
        <v>89</v>
      </c>
      <c r="AD4588" t="str">
        <f t="shared" si="71"/>
        <v>10-60</v>
      </c>
      <c r="AE4588" t="str">
        <f>VLOOKUP(AD4588,'Main_Sub Desc'!C:D,2,)</f>
        <v>LPC from invoicing</v>
      </c>
      <c r="AF4588" t="str">
        <f>VLOOKUP(VALUE(H4588),'Main_Sub Desc'!F:G,2,)</f>
        <v>Wtr Rev Late Payment</v>
      </c>
      <c r="AG4588">
        <f>IFERROR(VLOOKUP(VALUE(I4588),'PC Mapping'!A:F,6,),"")</f>
        <v>10719</v>
      </c>
      <c r="AH4588" s="13" t="str">
        <f>VLOOKUP(AG4588,'PC Mapping'!L:M,2,)</f>
        <v>All Other Water</v>
      </c>
    </row>
    <row r="4589" spans="1:34" x14ac:dyDescent="0.2">
      <c r="A4589" t="s">
        <v>20093</v>
      </c>
      <c r="B4589" t="s">
        <v>20076</v>
      </c>
      <c r="C4589" t="s">
        <v>4519</v>
      </c>
      <c r="D4589" t="s">
        <v>4520</v>
      </c>
      <c r="E4589" s="3">
        <v>45835</v>
      </c>
      <c r="F4589" t="s">
        <v>44</v>
      </c>
      <c r="G4589" t="s">
        <v>3742</v>
      </c>
      <c r="H4589" t="s">
        <v>3716</v>
      </c>
      <c r="I4589" t="s">
        <v>4534</v>
      </c>
      <c r="J4589" t="s">
        <v>4522</v>
      </c>
      <c r="K4589" s="2">
        <v>-5</v>
      </c>
      <c r="L4589" t="s">
        <v>44</v>
      </c>
      <c r="M4589" s="2">
        <v>-5</v>
      </c>
      <c r="N4589" t="s">
        <v>4523</v>
      </c>
      <c r="O4589" t="s">
        <v>4524</v>
      </c>
      <c r="P4589" t="s">
        <v>13374</v>
      </c>
      <c r="Q4589" t="s">
        <v>20094</v>
      </c>
      <c r="R4589" t="s">
        <v>44</v>
      </c>
      <c r="S4589" t="s">
        <v>4527</v>
      </c>
      <c r="T4589" s="3">
        <v>45835</v>
      </c>
      <c r="U4589" s="3">
        <v>45838</v>
      </c>
      <c r="V4589" s="2">
        <v>0</v>
      </c>
      <c r="W4589" t="s">
        <v>44</v>
      </c>
      <c r="X4589" t="s">
        <v>44</v>
      </c>
      <c r="Y4589" t="s">
        <v>20095</v>
      </c>
      <c r="Z4589" t="s">
        <v>20096</v>
      </c>
      <c r="AA4589" t="s">
        <v>4529</v>
      </c>
      <c r="AB4589" t="s">
        <v>4530</v>
      </c>
      <c r="AC4589" t="s">
        <v>89</v>
      </c>
      <c r="AD4589" t="str">
        <f t="shared" si="71"/>
        <v>10-60</v>
      </c>
      <c r="AE4589" t="str">
        <f>VLOOKUP(AD4589,'Main_Sub Desc'!C:D,2,)</f>
        <v>LPC from invoicing</v>
      </c>
      <c r="AF4589" t="str">
        <f>VLOOKUP(VALUE(H4589),'Main_Sub Desc'!F:G,2,)</f>
        <v>Wst Rev Late Payment</v>
      </c>
      <c r="AG4589">
        <f>IFERROR(VLOOKUP(VALUE(I4589),'PC Mapping'!A:F,6,),"")</f>
        <v>10514</v>
      </c>
      <c r="AH4589" s="13" t="str">
        <f>VLOOKUP(AG4589,'PC Mapping'!L:M,2,)</f>
        <v>Bolivar Sewer</v>
      </c>
    </row>
    <row r="4590" spans="1:34" x14ac:dyDescent="0.2">
      <c r="A4590" t="s">
        <v>20093</v>
      </c>
      <c r="B4590" t="s">
        <v>20076</v>
      </c>
      <c r="C4590" t="s">
        <v>4519</v>
      </c>
      <c r="D4590" t="s">
        <v>4520</v>
      </c>
      <c r="E4590" s="3">
        <v>45835</v>
      </c>
      <c r="F4590" t="s">
        <v>44</v>
      </c>
      <c r="G4590" t="s">
        <v>3742</v>
      </c>
      <c r="H4590" t="s">
        <v>3722</v>
      </c>
      <c r="I4590" t="s">
        <v>4538</v>
      </c>
      <c r="J4590" t="s">
        <v>4522</v>
      </c>
      <c r="K4590" s="2">
        <v>-5</v>
      </c>
      <c r="L4590" t="s">
        <v>44</v>
      </c>
      <c r="M4590" s="2">
        <v>-5</v>
      </c>
      <c r="N4590" t="s">
        <v>4523</v>
      </c>
      <c r="O4590" t="s">
        <v>4524</v>
      </c>
      <c r="P4590" t="s">
        <v>13374</v>
      </c>
      <c r="Q4590" t="s">
        <v>20097</v>
      </c>
      <c r="R4590" t="s">
        <v>44</v>
      </c>
      <c r="S4590" t="s">
        <v>4527</v>
      </c>
      <c r="T4590" s="3">
        <v>45835</v>
      </c>
      <c r="U4590" s="3">
        <v>45838</v>
      </c>
      <c r="V4590" s="2">
        <v>0</v>
      </c>
      <c r="W4590" t="s">
        <v>44</v>
      </c>
      <c r="X4590" t="s">
        <v>44</v>
      </c>
      <c r="Y4590" t="s">
        <v>20098</v>
      </c>
      <c r="Z4590" t="s">
        <v>20096</v>
      </c>
      <c r="AA4590" t="s">
        <v>4529</v>
      </c>
      <c r="AB4590" t="s">
        <v>4530</v>
      </c>
      <c r="AC4590" t="s">
        <v>89</v>
      </c>
      <c r="AD4590" t="str">
        <f t="shared" si="71"/>
        <v>10-60</v>
      </c>
      <c r="AE4590" t="str">
        <f>VLOOKUP(AD4590,'Main_Sub Desc'!C:D,2,)</f>
        <v>LPC from invoicing</v>
      </c>
      <c r="AF4590" t="str">
        <f>VLOOKUP(VALUE(H4590),'Main_Sub Desc'!F:G,2,)</f>
        <v>Wtr Rev Late Payment</v>
      </c>
      <c r="AG4590">
        <f>IFERROR(VLOOKUP(VALUE(I4590),'PC Mapping'!A:F,6,),"")</f>
        <v>10469</v>
      </c>
      <c r="AH4590" s="13" t="str">
        <f>VLOOKUP(AG4590,'PC Mapping'!L:M,2,)</f>
        <v>Bolivar Water</v>
      </c>
    </row>
    <row r="4591" spans="1:34" x14ac:dyDescent="0.2">
      <c r="A4591" t="s">
        <v>20099</v>
      </c>
      <c r="B4591" t="s">
        <v>20070</v>
      </c>
      <c r="C4591" t="s">
        <v>4519</v>
      </c>
      <c r="D4591" t="s">
        <v>4520</v>
      </c>
      <c r="E4591" s="3">
        <v>45835</v>
      </c>
      <c r="F4591" t="s">
        <v>44</v>
      </c>
      <c r="G4591" t="s">
        <v>3742</v>
      </c>
      <c r="H4591" t="s">
        <v>3722</v>
      </c>
      <c r="I4591" t="s">
        <v>4538</v>
      </c>
      <c r="J4591" t="s">
        <v>4522</v>
      </c>
      <c r="K4591" s="2">
        <v>-5</v>
      </c>
      <c r="L4591" t="s">
        <v>44</v>
      </c>
      <c r="M4591" s="2">
        <v>-5</v>
      </c>
      <c r="N4591" t="s">
        <v>4523</v>
      </c>
      <c r="O4591" t="s">
        <v>4524</v>
      </c>
      <c r="P4591" t="s">
        <v>20100</v>
      </c>
      <c r="Q4591" t="s">
        <v>20101</v>
      </c>
      <c r="R4591" t="s">
        <v>44</v>
      </c>
      <c r="S4591" t="s">
        <v>4527</v>
      </c>
      <c r="T4591" s="3">
        <v>45835</v>
      </c>
      <c r="U4591" s="3">
        <v>45838</v>
      </c>
      <c r="V4591" s="2">
        <v>0</v>
      </c>
      <c r="W4591" t="s">
        <v>44</v>
      </c>
      <c r="X4591" t="s">
        <v>44</v>
      </c>
      <c r="Y4591" t="s">
        <v>20102</v>
      </c>
      <c r="Z4591" t="s">
        <v>740</v>
      </c>
      <c r="AA4591" t="s">
        <v>4529</v>
      </c>
      <c r="AB4591" t="s">
        <v>4530</v>
      </c>
      <c r="AC4591" t="s">
        <v>99</v>
      </c>
      <c r="AD4591" t="str">
        <f t="shared" si="71"/>
        <v>10-60</v>
      </c>
      <c r="AE4591" t="str">
        <f>VLOOKUP(AD4591,'Main_Sub Desc'!C:D,2,)</f>
        <v>LPC from invoicing</v>
      </c>
      <c r="AF4591" t="str">
        <f>VLOOKUP(VALUE(H4591),'Main_Sub Desc'!F:G,2,)</f>
        <v>Wtr Rev Late Payment</v>
      </c>
      <c r="AG4591">
        <f>IFERROR(VLOOKUP(VALUE(I4591),'PC Mapping'!A:F,6,),"")</f>
        <v>10469</v>
      </c>
      <c r="AH4591" s="13" t="str">
        <f>VLOOKUP(AG4591,'PC Mapping'!L:M,2,)</f>
        <v>Bolivar Water</v>
      </c>
    </row>
    <row r="4592" spans="1:34" x14ac:dyDescent="0.2">
      <c r="A4592" t="s">
        <v>20099</v>
      </c>
      <c r="B4592" t="s">
        <v>20070</v>
      </c>
      <c r="C4592" t="s">
        <v>4519</v>
      </c>
      <c r="D4592" t="s">
        <v>4520</v>
      </c>
      <c r="E4592" s="3">
        <v>45835</v>
      </c>
      <c r="F4592" t="s">
        <v>44</v>
      </c>
      <c r="G4592" t="s">
        <v>3742</v>
      </c>
      <c r="H4592" t="s">
        <v>3716</v>
      </c>
      <c r="I4592" t="s">
        <v>4534</v>
      </c>
      <c r="J4592" t="s">
        <v>4522</v>
      </c>
      <c r="K4592" s="2">
        <v>-5</v>
      </c>
      <c r="L4592" t="s">
        <v>44</v>
      </c>
      <c r="M4592" s="2">
        <v>-5</v>
      </c>
      <c r="N4592" t="s">
        <v>4523</v>
      </c>
      <c r="O4592" t="s">
        <v>4524</v>
      </c>
      <c r="P4592" t="s">
        <v>20100</v>
      </c>
      <c r="Q4592" t="s">
        <v>20103</v>
      </c>
      <c r="R4592" t="s">
        <v>44</v>
      </c>
      <c r="S4592" t="s">
        <v>4527</v>
      </c>
      <c r="T4592" s="3">
        <v>45835</v>
      </c>
      <c r="U4592" s="3">
        <v>45838</v>
      </c>
      <c r="V4592" s="2">
        <v>0</v>
      </c>
      <c r="W4592" t="s">
        <v>44</v>
      </c>
      <c r="X4592" t="s">
        <v>44</v>
      </c>
      <c r="Y4592" t="s">
        <v>20104</v>
      </c>
      <c r="Z4592" t="s">
        <v>740</v>
      </c>
      <c r="AA4592" t="s">
        <v>4529</v>
      </c>
      <c r="AB4592" t="s">
        <v>4530</v>
      </c>
      <c r="AC4592" t="s">
        <v>99</v>
      </c>
      <c r="AD4592" t="str">
        <f t="shared" si="71"/>
        <v>10-60</v>
      </c>
      <c r="AE4592" t="str">
        <f>VLOOKUP(AD4592,'Main_Sub Desc'!C:D,2,)</f>
        <v>LPC from invoicing</v>
      </c>
      <c r="AF4592" t="str">
        <f>VLOOKUP(VALUE(H4592),'Main_Sub Desc'!F:G,2,)</f>
        <v>Wst Rev Late Payment</v>
      </c>
      <c r="AG4592">
        <f>IFERROR(VLOOKUP(VALUE(I4592),'PC Mapping'!A:F,6,),"")</f>
        <v>10514</v>
      </c>
      <c r="AH4592" s="13" t="str">
        <f>VLOOKUP(AG4592,'PC Mapping'!L:M,2,)</f>
        <v>Bolivar Sewer</v>
      </c>
    </row>
    <row r="4593" spans="1:34" x14ac:dyDescent="0.2">
      <c r="A4593" t="s">
        <v>20105</v>
      </c>
      <c r="B4593" t="s">
        <v>20076</v>
      </c>
      <c r="C4593" t="s">
        <v>4519</v>
      </c>
      <c r="D4593" t="s">
        <v>4520</v>
      </c>
      <c r="E4593" s="3">
        <v>45835</v>
      </c>
      <c r="F4593" t="s">
        <v>44</v>
      </c>
      <c r="G4593" t="s">
        <v>3742</v>
      </c>
      <c r="H4593" t="s">
        <v>3722</v>
      </c>
      <c r="I4593" t="s">
        <v>3752</v>
      </c>
      <c r="J4593" t="s">
        <v>4522</v>
      </c>
      <c r="K4593" s="2">
        <v>-5</v>
      </c>
      <c r="L4593" t="s">
        <v>44</v>
      </c>
      <c r="M4593" s="2">
        <v>-5</v>
      </c>
      <c r="N4593" t="s">
        <v>4523</v>
      </c>
      <c r="O4593" t="s">
        <v>4524</v>
      </c>
      <c r="P4593" t="s">
        <v>15179</v>
      </c>
      <c r="Q4593" t="s">
        <v>20106</v>
      </c>
      <c r="R4593" t="s">
        <v>44</v>
      </c>
      <c r="S4593" t="s">
        <v>4527</v>
      </c>
      <c r="T4593" s="3">
        <v>45835</v>
      </c>
      <c r="U4593" s="3">
        <v>45838</v>
      </c>
      <c r="V4593" s="2">
        <v>0</v>
      </c>
      <c r="W4593" t="s">
        <v>44</v>
      </c>
      <c r="X4593" t="s">
        <v>44</v>
      </c>
      <c r="Y4593" t="s">
        <v>20107</v>
      </c>
      <c r="Z4593" t="s">
        <v>1524</v>
      </c>
      <c r="AA4593" t="s">
        <v>4529</v>
      </c>
      <c r="AB4593" t="s">
        <v>4530</v>
      </c>
      <c r="AC4593" t="s">
        <v>89</v>
      </c>
      <c r="AD4593" t="str">
        <f t="shared" si="71"/>
        <v>10-60</v>
      </c>
      <c r="AE4593" t="str">
        <f>VLOOKUP(AD4593,'Main_Sub Desc'!C:D,2,)</f>
        <v>LPC from invoicing</v>
      </c>
      <c r="AF4593" t="str">
        <f>VLOOKUP(VALUE(H4593),'Main_Sub Desc'!F:G,2,)</f>
        <v>Wtr Rev Late Payment</v>
      </c>
      <c r="AG4593">
        <f>IFERROR(VLOOKUP(VALUE(I4593),'PC Mapping'!A:F,6,),"")</f>
        <v>10719</v>
      </c>
      <c r="AH4593" s="13" t="str">
        <f>VLOOKUP(AG4593,'PC Mapping'!L:M,2,)</f>
        <v>All Other Water</v>
      </c>
    </row>
    <row r="4594" spans="1:34" x14ac:dyDescent="0.2">
      <c r="A4594" t="s">
        <v>20108</v>
      </c>
      <c r="B4594" t="s">
        <v>20070</v>
      </c>
      <c r="C4594" t="s">
        <v>4519</v>
      </c>
      <c r="D4594" t="s">
        <v>4520</v>
      </c>
      <c r="E4594" s="3">
        <v>45835</v>
      </c>
      <c r="F4594" t="s">
        <v>44</v>
      </c>
      <c r="G4594" t="s">
        <v>3742</v>
      </c>
      <c r="H4594" t="s">
        <v>3722</v>
      </c>
      <c r="I4594" t="s">
        <v>3752</v>
      </c>
      <c r="J4594" t="s">
        <v>4522</v>
      </c>
      <c r="K4594" s="2">
        <v>-5</v>
      </c>
      <c r="L4594" t="s">
        <v>44</v>
      </c>
      <c r="M4594" s="2">
        <v>-5</v>
      </c>
      <c r="N4594" t="s">
        <v>4523</v>
      </c>
      <c r="O4594" t="s">
        <v>4524</v>
      </c>
      <c r="P4594" t="s">
        <v>20109</v>
      </c>
      <c r="Q4594" t="s">
        <v>20110</v>
      </c>
      <c r="R4594" t="s">
        <v>44</v>
      </c>
      <c r="S4594" t="s">
        <v>4527</v>
      </c>
      <c r="T4594" s="3">
        <v>45835</v>
      </c>
      <c r="U4594" s="3">
        <v>45838</v>
      </c>
      <c r="V4594" s="2">
        <v>0</v>
      </c>
      <c r="W4594" t="s">
        <v>44</v>
      </c>
      <c r="X4594" t="s">
        <v>44</v>
      </c>
      <c r="Y4594" t="s">
        <v>20111</v>
      </c>
      <c r="Z4594" t="s">
        <v>1616</v>
      </c>
      <c r="AA4594" t="s">
        <v>4529</v>
      </c>
      <c r="AB4594" t="s">
        <v>4530</v>
      </c>
      <c r="AC4594" t="s">
        <v>89</v>
      </c>
      <c r="AD4594" t="str">
        <f t="shared" si="71"/>
        <v>10-60</v>
      </c>
      <c r="AE4594" t="str">
        <f>VLOOKUP(AD4594,'Main_Sub Desc'!C:D,2,)</f>
        <v>LPC from invoicing</v>
      </c>
      <c r="AF4594" t="str">
        <f>VLOOKUP(VALUE(H4594),'Main_Sub Desc'!F:G,2,)</f>
        <v>Wtr Rev Late Payment</v>
      </c>
      <c r="AG4594">
        <f>IFERROR(VLOOKUP(VALUE(I4594),'PC Mapping'!A:F,6,),"")</f>
        <v>10719</v>
      </c>
      <c r="AH4594" s="13" t="str">
        <f>VLOOKUP(AG4594,'PC Mapping'!L:M,2,)</f>
        <v>All Other Water</v>
      </c>
    </row>
    <row r="4595" spans="1:34" x14ac:dyDescent="0.2">
      <c r="A4595" t="s">
        <v>20112</v>
      </c>
      <c r="B4595" t="s">
        <v>4561</v>
      </c>
      <c r="C4595" t="s">
        <v>4519</v>
      </c>
      <c r="D4595" t="s">
        <v>4520</v>
      </c>
      <c r="E4595" s="3">
        <v>45838</v>
      </c>
      <c r="F4595" t="s">
        <v>44</v>
      </c>
      <c r="G4595" t="s">
        <v>3742</v>
      </c>
      <c r="H4595" t="s">
        <v>3722</v>
      </c>
      <c r="I4595" t="s">
        <v>3752</v>
      </c>
      <c r="J4595" t="s">
        <v>4522</v>
      </c>
      <c r="K4595" s="2">
        <v>-9.2200000000000006</v>
      </c>
      <c r="L4595" t="s">
        <v>44</v>
      </c>
      <c r="M4595" s="2">
        <v>-9.2200000000000006</v>
      </c>
      <c r="N4595" t="s">
        <v>4523</v>
      </c>
      <c r="O4595" t="s">
        <v>4524</v>
      </c>
      <c r="P4595" t="s">
        <v>11915</v>
      </c>
      <c r="Q4595" t="s">
        <v>20113</v>
      </c>
      <c r="R4595" t="s">
        <v>44</v>
      </c>
      <c r="S4595" t="s">
        <v>4527</v>
      </c>
      <c r="T4595" s="3">
        <v>45838</v>
      </c>
      <c r="U4595" s="3">
        <v>45839</v>
      </c>
      <c r="V4595" s="2">
        <v>0</v>
      </c>
      <c r="W4595" t="s">
        <v>44</v>
      </c>
      <c r="X4595" t="s">
        <v>44</v>
      </c>
      <c r="Y4595" t="s">
        <v>11917</v>
      </c>
      <c r="Z4595" t="s">
        <v>1819</v>
      </c>
      <c r="AA4595" t="s">
        <v>4529</v>
      </c>
      <c r="AB4595" t="s">
        <v>4530</v>
      </c>
      <c r="AC4595" t="s">
        <v>89</v>
      </c>
      <c r="AD4595" t="str">
        <f t="shared" si="71"/>
        <v>10-60</v>
      </c>
      <c r="AE4595" t="str">
        <f>VLOOKUP(AD4595,'Main_Sub Desc'!C:D,2,)</f>
        <v>LPC from invoicing</v>
      </c>
      <c r="AF4595" t="str">
        <f>VLOOKUP(VALUE(H4595),'Main_Sub Desc'!F:G,2,)</f>
        <v>Wtr Rev Late Payment</v>
      </c>
      <c r="AG4595">
        <f>IFERROR(VLOOKUP(VALUE(I4595),'PC Mapping'!A:F,6,),"")</f>
        <v>10719</v>
      </c>
      <c r="AH4595" s="13" t="str">
        <f>VLOOKUP(AG4595,'PC Mapping'!L:M,2,)</f>
        <v>All Other Water</v>
      </c>
    </row>
    <row r="4596" spans="1:34" x14ac:dyDescent="0.2">
      <c r="A4596" t="s">
        <v>20114</v>
      </c>
      <c r="B4596" t="s">
        <v>4561</v>
      </c>
      <c r="C4596" t="s">
        <v>4519</v>
      </c>
      <c r="D4596" t="s">
        <v>4520</v>
      </c>
      <c r="E4596" s="3">
        <v>45838</v>
      </c>
      <c r="F4596" t="s">
        <v>44</v>
      </c>
      <c r="G4596" t="s">
        <v>3742</v>
      </c>
      <c r="H4596" t="s">
        <v>3722</v>
      </c>
      <c r="I4596" t="s">
        <v>4538</v>
      </c>
      <c r="J4596" t="s">
        <v>4522</v>
      </c>
      <c r="K4596" s="2">
        <v>-5</v>
      </c>
      <c r="L4596" t="s">
        <v>44</v>
      </c>
      <c r="M4596" s="2">
        <v>-5</v>
      </c>
      <c r="N4596" t="s">
        <v>4523</v>
      </c>
      <c r="O4596" t="s">
        <v>4524</v>
      </c>
      <c r="P4596" t="s">
        <v>4557</v>
      </c>
      <c r="Q4596" t="s">
        <v>20115</v>
      </c>
      <c r="R4596" t="s">
        <v>44</v>
      </c>
      <c r="S4596" t="s">
        <v>4527</v>
      </c>
      <c r="T4596" s="3">
        <v>45838</v>
      </c>
      <c r="U4596" s="3">
        <v>45839</v>
      </c>
      <c r="V4596" s="2">
        <v>0</v>
      </c>
      <c r="W4596" t="s">
        <v>44</v>
      </c>
      <c r="X4596" t="s">
        <v>44</v>
      </c>
      <c r="Y4596" t="s">
        <v>20116</v>
      </c>
      <c r="Z4596" t="s">
        <v>919</v>
      </c>
      <c r="AA4596" t="s">
        <v>4529</v>
      </c>
      <c r="AB4596" t="s">
        <v>4530</v>
      </c>
      <c r="AC4596" t="s">
        <v>89</v>
      </c>
      <c r="AD4596" t="str">
        <f t="shared" si="71"/>
        <v>10-60</v>
      </c>
      <c r="AE4596" t="str">
        <f>VLOOKUP(AD4596,'Main_Sub Desc'!C:D,2,)</f>
        <v>LPC from invoicing</v>
      </c>
      <c r="AF4596" t="str">
        <f>VLOOKUP(VALUE(H4596),'Main_Sub Desc'!F:G,2,)</f>
        <v>Wtr Rev Late Payment</v>
      </c>
      <c r="AG4596">
        <f>IFERROR(VLOOKUP(VALUE(I4596),'PC Mapping'!A:F,6,),"")</f>
        <v>10469</v>
      </c>
      <c r="AH4596" s="13" t="str">
        <f>VLOOKUP(AG4596,'PC Mapping'!L:M,2,)</f>
        <v>Bolivar Water</v>
      </c>
    </row>
    <row r="4597" spans="1:34" x14ac:dyDescent="0.2">
      <c r="A4597" t="s">
        <v>20114</v>
      </c>
      <c r="B4597" t="s">
        <v>4561</v>
      </c>
      <c r="C4597" t="s">
        <v>4519</v>
      </c>
      <c r="D4597" t="s">
        <v>4520</v>
      </c>
      <c r="E4597" s="3">
        <v>45838</v>
      </c>
      <c r="F4597" t="s">
        <v>44</v>
      </c>
      <c r="G4597" t="s">
        <v>3742</v>
      </c>
      <c r="H4597" t="s">
        <v>3716</v>
      </c>
      <c r="I4597" t="s">
        <v>4534</v>
      </c>
      <c r="J4597" t="s">
        <v>4522</v>
      </c>
      <c r="K4597" s="2">
        <v>-5</v>
      </c>
      <c r="L4597" t="s">
        <v>44</v>
      </c>
      <c r="M4597" s="2">
        <v>-5</v>
      </c>
      <c r="N4597" t="s">
        <v>4523</v>
      </c>
      <c r="O4597" t="s">
        <v>4524</v>
      </c>
      <c r="P4597" t="s">
        <v>4557</v>
      </c>
      <c r="Q4597" t="s">
        <v>20117</v>
      </c>
      <c r="R4597" t="s">
        <v>44</v>
      </c>
      <c r="S4597" t="s">
        <v>4527</v>
      </c>
      <c r="T4597" s="3">
        <v>45838</v>
      </c>
      <c r="U4597" s="3">
        <v>45839</v>
      </c>
      <c r="V4597" s="2">
        <v>0</v>
      </c>
      <c r="W4597" t="s">
        <v>44</v>
      </c>
      <c r="X4597" t="s">
        <v>44</v>
      </c>
      <c r="Y4597" t="s">
        <v>20118</v>
      </c>
      <c r="Z4597" t="s">
        <v>919</v>
      </c>
      <c r="AA4597" t="s">
        <v>4529</v>
      </c>
      <c r="AB4597" t="s">
        <v>4530</v>
      </c>
      <c r="AC4597" t="s">
        <v>89</v>
      </c>
      <c r="AD4597" t="str">
        <f t="shared" si="71"/>
        <v>10-60</v>
      </c>
      <c r="AE4597" t="str">
        <f>VLOOKUP(AD4597,'Main_Sub Desc'!C:D,2,)</f>
        <v>LPC from invoicing</v>
      </c>
      <c r="AF4597" t="str">
        <f>VLOOKUP(VALUE(H4597),'Main_Sub Desc'!F:G,2,)</f>
        <v>Wst Rev Late Payment</v>
      </c>
      <c r="AG4597">
        <f>IFERROR(VLOOKUP(VALUE(I4597),'PC Mapping'!A:F,6,),"")</f>
        <v>10514</v>
      </c>
      <c r="AH4597" s="13" t="str">
        <f>VLOOKUP(AG4597,'PC Mapping'!L:M,2,)</f>
        <v>Bolivar Sewer</v>
      </c>
    </row>
    <row r="4598" spans="1:34" x14ac:dyDescent="0.2">
      <c r="A4598" t="s">
        <v>20119</v>
      </c>
      <c r="B4598" t="s">
        <v>4561</v>
      </c>
      <c r="C4598" t="s">
        <v>4519</v>
      </c>
      <c r="D4598" t="s">
        <v>4520</v>
      </c>
      <c r="E4598" s="3">
        <v>45838</v>
      </c>
      <c r="F4598" t="s">
        <v>44</v>
      </c>
      <c r="G4598" t="s">
        <v>3742</v>
      </c>
      <c r="H4598" t="s">
        <v>3722</v>
      </c>
      <c r="I4598" t="s">
        <v>3752</v>
      </c>
      <c r="J4598" t="s">
        <v>4522</v>
      </c>
      <c r="K4598" s="2">
        <v>-5</v>
      </c>
      <c r="L4598" t="s">
        <v>44</v>
      </c>
      <c r="M4598" s="2">
        <v>-5</v>
      </c>
      <c r="N4598" t="s">
        <v>4523</v>
      </c>
      <c r="O4598" t="s">
        <v>4524</v>
      </c>
      <c r="P4598" t="s">
        <v>9361</v>
      </c>
      <c r="Q4598" t="s">
        <v>20120</v>
      </c>
      <c r="R4598" t="s">
        <v>44</v>
      </c>
      <c r="S4598" t="s">
        <v>4527</v>
      </c>
      <c r="T4598" s="3">
        <v>45838</v>
      </c>
      <c r="U4598" s="3">
        <v>45839</v>
      </c>
      <c r="V4598" s="2">
        <v>0</v>
      </c>
      <c r="W4598" t="s">
        <v>44</v>
      </c>
      <c r="X4598" t="s">
        <v>44</v>
      </c>
      <c r="Y4598" t="s">
        <v>9363</v>
      </c>
      <c r="Z4598" t="s">
        <v>3511</v>
      </c>
      <c r="AA4598" t="s">
        <v>4529</v>
      </c>
      <c r="AB4598" t="s">
        <v>4530</v>
      </c>
      <c r="AC4598" t="s">
        <v>89</v>
      </c>
      <c r="AD4598" t="str">
        <f t="shared" si="71"/>
        <v>10-60</v>
      </c>
      <c r="AE4598" t="str">
        <f>VLOOKUP(AD4598,'Main_Sub Desc'!C:D,2,)</f>
        <v>LPC from invoicing</v>
      </c>
      <c r="AF4598" t="str">
        <f>VLOOKUP(VALUE(H4598),'Main_Sub Desc'!F:G,2,)</f>
        <v>Wtr Rev Late Payment</v>
      </c>
      <c r="AG4598">
        <f>IFERROR(VLOOKUP(VALUE(I4598),'PC Mapping'!A:F,6,),"")</f>
        <v>10719</v>
      </c>
      <c r="AH4598" s="13" t="str">
        <f>VLOOKUP(AG4598,'PC Mapping'!L:M,2,)</f>
        <v>All Other Water</v>
      </c>
    </row>
    <row r="4599" spans="1:34" x14ac:dyDescent="0.2">
      <c r="A4599" t="s">
        <v>20121</v>
      </c>
      <c r="B4599" t="s">
        <v>4561</v>
      </c>
      <c r="C4599" t="s">
        <v>4519</v>
      </c>
      <c r="D4599" t="s">
        <v>4520</v>
      </c>
      <c r="E4599" s="3">
        <v>45838</v>
      </c>
      <c r="F4599" t="s">
        <v>44</v>
      </c>
      <c r="G4599" t="s">
        <v>3742</v>
      </c>
      <c r="H4599" t="s">
        <v>3716</v>
      </c>
      <c r="I4599" t="s">
        <v>4534</v>
      </c>
      <c r="J4599" t="s">
        <v>4522</v>
      </c>
      <c r="K4599" s="2">
        <v>-5</v>
      </c>
      <c r="L4599" t="s">
        <v>44</v>
      </c>
      <c r="M4599" s="2">
        <v>-5</v>
      </c>
      <c r="N4599" t="s">
        <v>4523</v>
      </c>
      <c r="O4599" t="s">
        <v>4524</v>
      </c>
      <c r="P4599" t="s">
        <v>5604</v>
      </c>
      <c r="Q4599" t="s">
        <v>20122</v>
      </c>
      <c r="R4599" t="s">
        <v>44</v>
      </c>
      <c r="S4599" t="s">
        <v>4527</v>
      </c>
      <c r="T4599" s="3">
        <v>45838</v>
      </c>
      <c r="U4599" s="3">
        <v>45839</v>
      </c>
      <c r="V4599" s="2">
        <v>0</v>
      </c>
      <c r="W4599" t="s">
        <v>44</v>
      </c>
      <c r="X4599" t="s">
        <v>44</v>
      </c>
      <c r="Y4599" t="s">
        <v>14727</v>
      </c>
      <c r="Z4599" t="s">
        <v>1301</v>
      </c>
      <c r="AA4599" t="s">
        <v>4529</v>
      </c>
      <c r="AB4599" t="s">
        <v>4530</v>
      </c>
      <c r="AC4599" t="s">
        <v>89</v>
      </c>
      <c r="AD4599" t="str">
        <f t="shared" si="71"/>
        <v>10-60</v>
      </c>
      <c r="AE4599" t="str">
        <f>VLOOKUP(AD4599,'Main_Sub Desc'!C:D,2,)</f>
        <v>LPC from invoicing</v>
      </c>
      <c r="AF4599" t="str">
        <f>VLOOKUP(VALUE(H4599),'Main_Sub Desc'!F:G,2,)</f>
        <v>Wst Rev Late Payment</v>
      </c>
      <c r="AG4599">
        <f>IFERROR(VLOOKUP(VALUE(I4599),'PC Mapping'!A:F,6,),"")</f>
        <v>10514</v>
      </c>
      <c r="AH4599" s="13" t="str">
        <f>VLOOKUP(AG4599,'PC Mapping'!L:M,2,)</f>
        <v>Bolivar Sewer</v>
      </c>
    </row>
    <row r="4600" spans="1:34" x14ac:dyDescent="0.2">
      <c r="A4600" t="s">
        <v>20121</v>
      </c>
      <c r="B4600" t="s">
        <v>4561</v>
      </c>
      <c r="C4600" t="s">
        <v>4519</v>
      </c>
      <c r="D4600" t="s">
        <v>4520</v>
      </c>
      <c r="E4600" s="3">
        <v>45838</v>
      </c>
      <c r="F4600" t="s">
        <v>44</v>
      </c>
      <c r="G4600" t="s">
        <v>3742</v>
      </c>
      <c r="H4600" t="s">
        <v>3722</v>
      </c>
      <c r="I4600" t="s">
        <v>4538</v>
      </c>
      <c r="J4600" t="s">
        <v>4522</v>
      </c>
      <c r="K4600" s="2">
        <v>-5</v>
      </c>
      <c r="L4600" t="s">
        <v>44</v>
      </c>
      <c r="M4600" s="2">
        <v>-5</v>
      </c>
      <c r="N4600" t="s">
        <v>4523</v>
      </c>
      <c r="O4600" t="s">
        <v>4524</v>
      </c>
      <c r="P4600" t="s">
        <v>5604</v>
      </c>
      <c r="Q4600" t="s">
        <v>20123</v>
      </c>
      <c r="R4600" t="s">
        <v>44</v>
      </c>
      <c r="S4600" t="s">
        <v>4527</v>
      </c>
      <c r="T4600" s="3">
        <v>45838</v>
      </c>
      <c r="U4600" s="3">
        <v>45839</v>
      </c>
      <c r="V4600" s="2">
        <v>0</v>
      </c>
      <c r="W4600" t="s">
        <v>44</v>
      </c>
      <c r="X4600" t="s">
        <v>44</v>
      </c>
      <c r="Y4600" t="s">
        <v>14725</v>
      </c>
      <c r="Z4600" t="s">
        <v>1301</v>
      </c>
      <c r="AA4600" t="s">
        <v>4529</v>
      </c>
      <c r="AB4600" t="s">
        <v>4530</v>
      </c>
      <c r="AC4600" t="s">
        <v>89</v>
      </c>
      <c r="AD4600" t="str">
        <f t="shared" si="71"/>
        <v>10-60</v>
      </c>
      <c r="AE4600" t="str">
        <f>VLOOKUP(AD4600,'Main_Sub Desc'!C:D,2,)</f>
        <v>LPC from invoicing</v>
      </c>
      <c r="AF4600" t="str">
        <f>VLOOKUP(VALUE(H4600),'Main_Sub Desc'!F:G,2,)</f>
        <v>Wtr Rev Late Payment</v>
      </c>
      <c r="AG4600">
        <f>IFERROR(VLOOKUP(VALUE(I4600),'PC Mapping'!A:F,6,),"")</f>
        <v>10469</v>
      </c>
      <c r="AH4600" s="13" t="str">
        <f>VLOOKUP(AG4600,'PC Mapping'!L:M,2,)</f>
        <v>Bolivar Water</v>
      </c>
    </row>
    <row r="4601" spans="1:34" x14ac:dyDescent="0.2">
      <c r="A4601" t="s">
        <v>20124</v>
      </c>
      <c r="B4601" t="s">
        <v>4561</v>
      </c>
      <c r="C4601" t="s">
        <v>4519</v>
      </c>
      <c r="D4601" t="s">
        <v>4520</v>
      </c>
      <c r="E4601" s="3">
        <v>45838</v>
      </c>
      <c r="F4601" t="s">
        <v>44</v>
      </c>
      <c r="G4601" t="s">
        <v>3742</v>
      </c>
      <c r="H4601" t="s">
        <v>3722</v>
      </c>
      <c r="I4601" t="s">
        <v>3752</v>
      </c>
      <c r="J4601" t="s">
        <v>4522</v>
      </c>
      <c r="K4601" s="2">
        <v>-5</v>
      </c>
      <c r="L4601" t="s">
        <v>44</v>
      </c>
      <c r="M4601" s="2">
        <v>-5</v>
      </c>
      <c r="N4601" t="s">
        <v>4523</v>
      </c>
      <c r="O4601" t="s">
        <v>4524</v>
      </c>
      <c r="P4601" t="s">
        <v>10808</v>
      </c>
      <c r="Q4601" t="s">
        <v>20125</v>
      </c>
      <c r="R4601" t="s">
        <v>44</v>
      </c>
      <c r="S4601" t="s">
        <v>4527</v>
      </c>
      <c r="T4601" s="3">
        <v>45838</v>
      </c>
      <c r="U4601" s="3">
        <v>45839</v>
      </c>
      <c r="V4601" s="2">
        <v>0</v>
      </c>
      <c r="W4601" t="s">
        <v>44</v>
      </c>
      <c r="X4601" t="s">
        <v>44</v>
      </c>
      <c r="Y4601" t="s">
        <v>17901</v>
      </c>
      <c r="Z4601" t="s">
        <v>3131</v>
      </c>
      <c r="AA4601" t="s">
        <v>4529</v>
      </c>
      <c r="AB4601" t="s">
        <v>4530</v>
      </c>
      <c r="AC4601" t="s">
        <v>89</v>
      </c>
      <c r="AD4601" t="str">
        <f t="shared" si="71"/>
        <v>10-60</v>
      </c>
      <c r="AE4601" t="str">
        <f>VLOOKUP(AD4601,'Main_Sub Desc'!C:D,2,)</f>
        <v>LPC from invoicing</v>
      </c>
      <c r="AF4601" t="str">
        <f>VLOOKUP(VALUE(H4601),'Main_Sub Desc'!F:G,2,)</f>
        <v>Wtr Rev Late Payment</v>
      </c>
      <c r="AG4601">
        <f>IFERROR(VLOOKUP(VALUE(I4601),'PC Mapping'!A:F,6,),"")</f>
        <v>10719</v>
      </c>
      <c r="AH4601" s="13" t="str">
        <f>VLOOKUP(AG4601,'PC Mapping'!L:M,2,)</f>
        <v>All Other Water</v>
      </c>
    </row>
    <row r="4602" spans="1:34" x14ac:dyDescent="0.2">
      <c r="A4602" t="s">
        <v>20126</v>
      </c>
      <c r="B4602" t="s">
        <v>20127</v>
      </c>
      <c r="C4602" t="s">
        <v>4519</v>
      </c>
      <c r="D4602" t="s">
        <v>4520</v>
      </c>
      <c r="E4602" s="3">
        <v>45810</v>
      </c>
      <c r="F4602" t="s">
        <v>44</v>
      </c>
      <c r="G4602" t="s">
        <v>3742</v>
      </c>
      <c r="H4602" t="s">
        <v>3722</v>
      </c>
      <c r="I4602" t="s">
        <v>3752</v>
      </c>
      <c r="J4602" t="s">
        <v>4522</v>
      </c>
      <c r="K4602" s="2">
        <v>-13.27</v>
      </c>
      <c r="L4602" t="s">
        <v>44</v>
      </c>
      <c r="M4602" s="2">
        <v>-13.27</v>
      </c>
      <c r="N4602" t="s">
        <v>4523</v>
      </c>
      <c r="O4602" t="s">
        <v>4524</v>
      </c>
      <c r="P4602" t="s">
        <v>4783</v>
      </c>
      <c r="Q4602" t="s">
        <v>20128</v>
      </c>
      <c r="R4602" t="s">
        <v>44</v>
      </c>
      <c r="S4602" t="s">
        <v>6234</v>
      </c>
      <c r="T4602" s="3">
        <v>45810</v>
      </c>
      <c r="U4602" s="3">
        <v>45813</v>
      </c>
      <c r="V4602" s="2">
        <v>0</v>
      </c>
      <c r="W4602" t="s">
        <v>44</v>
      </c>
      <c r="X4602" t="s">
        <v>44</v>
      </c>
      <c r="Y4602" t="s">
        <v>4785</v>
      </c>
      <c r="Z4602" t="s">
        <v>3291</v>
      </c>
      <c r="AA4602" t="s">
        <v>4529</v>
      </c>
      <c r="AB4602" t="s">
        <v>4530</v>
      </c>
      <c r="AC4602" t="s">
        <v>99</v>
      </c>
      <c r="AD4602" t="str">
        <f t="shared" si="71"/>
        <v>10-60</v>
      </c>
      <c r="AE4602" t="str">
        <f>VLOOKUP(AD4602,'Main_Sub Desc'!C:D,2,)</f>
        <v>LPC from invoicing</v>
      </c>
      <c r="AF4602" t="str">
        <f>VLOOKUP(VALUE(H4602),'Main_Sub Desc'!F:G,2,)</f>
        <v>Wtr Rev Late Payment</v>
      </c>
      <c r="AG4602">
        <f>IFERROR(VLOOKUP(VALUE(I4602),'PC Mapping'!A:F,6,),"")</f>
        <v>10719</v>
      </c>
      <c r="AH4602" s="13" t="str">
        <f>VLOOKUP(AG4602,'PC Mapping'!L:M,2,)</f>
        <v>All Other Water</v>
      </c>
    </row>
    <row r="4603" spans="1:34" x14ac:dyDescent="0.2">
      <c r="A4603" t="s">
        <v>20129</v>
      </c>
      <c r="B4603" t="s">
        <v>20130</v>
      </c>
      <c r="C4603" t="s">
        <v>4519</v>
      </c>
      <c r="D4603" t="s">
        <v>4520</v>
      </c>
      <c r="E4603" s="3">
        <v>45810</v>
      </c>
      <c r="F4603" t="s">
        <v>20131</v>
      </c>
      <c r="G4603" t="s">
        <v>3742</v>
      </c>
      <c r="H4603" t="s">
        <v>3716</v>
      </c>
      <c r="I4603" t="s">
        <v>4708</v>
      </c>
      <c r="J4603" t="s">
        <v>4522</v>
      </c>
      <c r="K4603" s="2">
        <v>-5</v>
      </c>
      <c r="L4603" t="s">
        <v>44</v>
      </c>
      <c r="M4603" s="2">
        <v>-5</v>
      </c>
      <c r="N4603" t="s">
        <v>4523</v>
      </c>
      <c r="O4603" t="s">
        <v>4524</v>
      </c>
      <c r="P4603" t="s">
        <v>12943</v>
      </c>
      <c r="Q4603" t="s">
        <v>20132</v>
      </c>
      <c r="R4603" t="s">
        <v>44</v>
      </c>
      <c r="S4603" t="s">
        <v>4527</v>
      </c>
      <c r="T4603" s="3">
        <v>45810</v>
      </c>
      <c r="U4603" s="3">
        <v>45811</v>
      </c>
      <c r="V4603" s="2">
        <v>0</v>
      </c>
      <c r="W4603" t="s">
        <v>44</v>
      </c>
      <c r="X4603" t="s">
        <v>44</v>
      </c>
      <c r="Y4603" t="s">
        <v>20133</v>
      </c>
      <c r="Z4603" t="s">
        <v>20134</v>
      </c>
      <c r="AA4603" t="s">
        <v>4529</v>
      </c>
      <c r="AB4603" t="s">
        <v>4530</v>
      </c>
      <c r="AC4603" t="s">
        <v>89</v>
      </c>
      <c r="AD4603" t="str">
        <f t="shared" si="71"/>
        <v>10-60</v>
      </c>
      <c r="AE4603" t="str">
        <f>VLOOKUP(AD4603,'Main_Sub Desc'!C:D,2,)</f>
        <v>LPC from invoicing</v>
      </c>
      <c r="AF4603" t="str">
        <f>VLOOKUP(VALUE(H4603),'Main_Sub Desc'!F:G,2,)</f>
        <v>Wst Rev Late Payment</v>
      </c>
      <c r="AG4603">
        <f>IFERROR(VLOOKUP(VALUE(I4603),'PC Mapping'!A:F,6,),"")</f>
        <v>10720</v>
      </c>
      <c r="AH4603" s="13" t="str">
        <f>VLOOKUP(AG4603,'PC Mapping'!L:M,2,)</f>
        <v>All Other Sewer</v>
      </c>
    </row>
    <row r="4604" spans="1:34" x14ac:dyDescent="0.2">
      <c r="A4604" t="s">
        <v>20135</v>
      </c>
      <c r="B4604" t="s">
        <v>20136</v>
      </c>
      <c r="C4604" t="s">
        <v>4519</v>
      </c>
      <c r="D4604" t="s">
        <v>4520</v>
      </c>
      <c r="E4604" s="3">
        <v>45812</v>
      </c>
      <c r="F4604" t="s">
        <v>44</v>
      </c>
      <c r="G4604" t="s">
        <v>3742</v>
      </c>
      <c r="H4604" t="s">
        <v>3722</v>
      </c>
      <c r="I4604" t="s">
        <v>3752</v>
      </c>
      <c r="J4604" t="s">
        <v>4522</v>
      </c>
      <c r="K4604" s="2">
        <v>-7.33</v>
      </c>
      <c r="L4604" t="s">
        <v>44</v>
      </c>
      <c r="M4604" s="2">
        <v>-7.33</v>
      </c>
      <c r="N4604" t="s">
        <v>4523</v>
      </c>
      <c r="O4604" t="s">
        <v>4524</v>
      </c>
      <c r="P4604" t="s">
        <v>6268</v>
      </c>
      <c r="Q4604" t="s">
        <v>20137</v>
      </c>
      <c r="R4604" t="s">
        <v>44</v>
      </c>
      <c r="S4604" t="s">
        <v>4527</v>
      </c>
      <c r="T4604" s="3">
        <v>45812</v>
      </c>
      <c r="U4604" s="3">
        <v>45813</v>
      </c>
      <c r="V4604" s="2">
        <v>0</v>
      </c>
      <c r="W4604" t="s">
        <v>44</v>
      </c>
      <c r="X4604" t="s">
        <v>44</v>
      </c>
      <c r="Y4604" t="s">
        <v>6270</v>
      </c>
      <c r="Z4604" t="s">
        <v>2116</v>
      </c>
      <c r="AA4604" t="s">
        <v>4529</v>
      </c>
      <c r="AB4604" t="s">
        <v>4530</v>
      </c>
      <c r="AC4604" t="s">
        <v>89</v>
      </c>
      <c r="AD4604" t="str">
        <f t="shared" si="71"/>
        <v>10-60</v>
      </c>
      <c r="AE4604" t="str">
        <f>VLOOKUP(AD4604,'Main_Sub Desc'!C:D,2,)</f>
        <v>LPC from invoicing</v>
      </c>
      <c r="AF4604" t="str">
        <f>VLOOKUP(VALUE(H4604),'Main_Sub Desc'!F:G,2,)</f>
        <v>Wtr Rev Late Payment</v>
      </c>
      <c r="AG4604">
        <f>IFERROR(VLOOKUP(VALUE(I4604),'PC Mapping'!A:F,6,),"")</f>
        <v>10719</v>
      </c>
      <c r="AH4604" s="13" t="str">
        <f>VLOOKUP(AG4604,'PC Mapping'!L:M,2,)</f>
        <v>All Other Water</v>
      </c>
    </row>
    <row r="4605" spans="1:34" x14ac:dyDescent="0.2">
      <c r="A4605" t="s">
        <v>20138</v>
      </c>
      <c r="B4605" t="s">
        <v>20139</v>
      </c>
      <c r="C4605" t="s">
        <v>4519</v>
      </c>
      <c r="D4605" t="s">
        <v>4520</v>
      </c>
      <c r="E4605" s="3">
        <v>45817</v>
      </c>
      <c r="F4605" t="s">
        <v>44</v>
      </c>
      <c r="G4605" t="s">
        <v>3742</v>
      </c>
      <c r="H4605" t="s">
        <v>3722</v>
      </c>
      <c r="I4605" t="s">
        <v>3752</v>
      </c>
      <c r="J4605" t="s">
        <v>4522</v>
      </c>
      <c r="K4605" s="2">
        <v>-7.76</v>
      </c>
      <c r="L4605" t="s">
        <v>44</v>
      </c>
      <c r="M4605" s="2">
        <v>-7.76</v>
      </c>
      <c r="N4605" t="s">
        <v>4523</v>
      </c>
      <c r="O4605" t="s">
        <v>4524</v>
      </c>
      <c r="P4605" t="s">
        <v>17963</v>
      </c>
      <c r="Q4605" t="s">
        <v>20140</v>
      </c>
      <c r="R4605" t="s">
        <v>44</v>
      </c>
      <c r="S4605" t="s">
        <v>4527</v>
      </c>
      <c r="T4605" s="3">
        <v>45817</v>
      </c>
      <c r="U4605" s="3">
        <v>45818</v>
      </c>
      <c r="V4605" s="2">
        <v>0</v>
      </c>
      <c r="W4605" t="s">
        <v>44</v>
      </c>
      <c r="X4605" t="s">
        <v>44</v>
      </c>
      <c r="Y4605" t="s">
        <v>20141</v>
      </c>
      <c r="Z4605" t="s">
        <v>3519</v>
      </c>
      <c r="AA4605" t="s">
        <v>4529</v>
      </c>
      <c r="AB4605" t="s">
        <v>4530</v>
      </c>
      <c r="AC4605" t="s">
        <v>89</v>
      </c>
      <c r="AD4605" t="str">
        <f t="shared" si="71"/>
        <v>10-60</v>
      </c>
      <c r="AE4605" t="str">
        <f>VLOOKUP(AD4605,'Main_Sub Desc'!C:D,2,)</f>
        <v>LPC from invoicing</v>
      </c>
      <c r="AF4605" t="str">
        <f>VLOOKUP(VALUE(H4605),'Main_Sub Desc'!F:G,2,)</f>
        <v>Wtr Rev Late Payment</v>
      </c>
      <c r="AG4605">
        <f>IFERROR(VLOOKUP(VALUE(I4605),'PC Mapping'!A:F,6,),"")</f>
        <v>10719</v>
      </c>
      <c r="AH4605" s="13" t="str">
        <f>VLOOKUP(AG4605,'PC Mapping'!L:M,2,)</f>
        <v>All Other Water</v>
      </c>
    </row>
    <row r="4606" spans="1:34" x14ac:dyDescent="0.2">
      <c r="A4606" t="s">
        <v>20142</v>
      </c>
      <c r="B4606" t="s">
        <v>20143</v>
      </c>
      <c r="C4606" t="s">
        <v>4519</v>
      </c>
      <c r="D4606" t="s">
        <v>4520</v>
      </c>
      <c r="E4606" s="3">
        <v>45819</v>
      </c>
      <c r="F4606" t="s">
        <v>44</v>
      </c>
      <c r="G4606" t="s">
        <v>3742</v>
      </c>
      <c r="H4606" t="s">
        <v>3722</v>
      </c>
      <c r="I4606" t="s">
        <v>3752</v>
      </c>
      <c r="J4606" t="s">
        <v>4522</v>
      </c>
      <c r="K4606" s="2">
        <v>-5</v>
      </c>
      <c r="L4606" t="s">
        <v>44</v>
      </c>
      <c r="M4606" s="2">
        <v>-5</v>
      </c>
      <c r="N4606" t="s">
        <v>4523</v>
      </c>
      <c r="O4606" t="s">
        <v>4524</v>
      </c>
      <c r="P4606" t="s">
        <v>20144</v>
      </c>
      <c r="Q4606" t="s">
        <v>20145</v>
      </c>
      <c r="R4606" t="s">
        <v>44</v>
      </c>
      <c r="S4606" t="s">
        <v>4527</v>
      </c>
      <c r="T4606" s="3">
        <v>45819</v>
      </c>
      <c r="U4606" s="3">
        <v>45820</v>
      </c>
      <c r="V4606" s="2">
        <v>0</v>
      </c>
      <c r="W4606" t="s">
        <v>44</v>
      </c>
      <c r="X4606" t="s">
        <v>44</v>
      </c>
      <c r="Y4606" t="s">
        <v>20146</v>
      </c>
      <c r="Z4606" t="s">
        <v>20147</v>
      </c>
      <c r="AA4606" t="s">
        <v>4529</v>
      </c>
      <c r="AB4606" t="s">
        <v>4530</v>
      </c>
      <c r="AC4606" t="s">
        <v>89</v>
      </c>
      <c r="AD4606" t="str">
        <f t="shared" si="71"/>
        <v>10-60</v>
      </c>
      <c r="AE4606" t="str">
        <f>VLOOKUP(AD4606,'Main_Sub Desc'!C:D,2,)</f>
        <v>LPC from invoicing</v>
      </c>
      <c r="AF4606" t="str">
        <f>VLOOKUP(VALUE(H4606),'Main_Sub Desc'!F:G,2,)</f>
        <v>Wtr Rev Late Payment</v>
      </c>
      <c r="AG4606">
        <f>IFERROR(VLOOKUP(VALUE(I4606),'PC Mapping'!A:F,6,),"")</f>
        <v>10719</v>
      </c>
      <c r="AH4606" s="13" t="str">
        <f>VLOOKUP(AG4606,'PC Mapping'!L:M,2,)</f>
        <v>All Other Water</v>
      </c>
    </row>
    <row r="4607" spans="1:34" x14ac:dyDescent="0.2">
      <c r="A4607" t="s">
        <v>20148</v>
      </c>
      <c r="B4607" t="s">
        <v>20143</v>
      </c>
      <c r="C4607" t="s">
        <v>4519</v>
      </c>
      <c r="D4607" t="s">
        <v>4520</v>
      </c>
      <c r="E4607" s="3">
        <v>45819</v>
      </c>
      <c r="F4607" t="s">
        <v>44</v>
      </c>
      <c r="G4607" t="s">
        <v>3742</v>
      </c>
      <c r="H4607" t="s">
        <v>3722</v>
      </c>
      <c r="I4607" t="s">
        <v>3752</v>
      </c>
      <c r="J4607" t="s">
        <v>4522</v>
      </c>
      <c r="K4607" s="2">
        <v>-5</v>
      </c>
      <c r="L4607" t="s">
        <v>44</v>
      </c>
      <c r="M4607" s="2">
        <v>-5</v>
      </c>
      <c r="N4607" t="s">
        <v>4523</v>
      </c>
      <c r="O4607" t="s">
        <v>4524</v>
      </c>
      <c r="P4607" t="s">
        <v>20149</v>
      </c>
      <c r="Q4607" t="s">
        <v>20150</v>
      </c>
      <c r="R4607" t="s">
        <v>44</v>
      </c>
      <c r="S4607" t="s">
        <v>4527</v>
      </c>
      <c r="T4607" s="3">
        <v>45819</v>
      </c>
      <c r="U4607" s="3">
        <v>45820</v>
      </c>
      <c r="V4607" s="2">
        <v>0</v>
      </c>
      <c r="W4607" t="s">
        <v>44</v>
      </c>
      <c r="X4607" t="s">
        <v>44</v>
      </c>
      <c r="Y4607" t="s">
        <v>20151</v>
      </c>
      <c r="Z4607" t="s">
        <v>2678</v>
      </c>
      <c r="AA4607" t="s">
        <v>4529</v>
      </c>
      <c r="AB4607" t="s">
        <v>4530</v>
      </c>
      <c r="AC4607" t="s">
        <v>89</v>
      </c>
      <c r="AD4607" t="str">
        <f t="shared" si="71"/>
        <v>10-60</v>
      </c>
      <c r="AE4607" t="str">
        <f>VLOOKUP(AD4607,'Main_Sub Desc'!C:D,2,)</f>
        <v>LPC from invoicing</v>
      </c>
      <c r="AF4607" t="str">
        <f>VLOOKUP(VALUE(H4607),'Main_Sub Desc'!F:G,2,)</f>
        <v>Wtr Rev Late Payment</v>
      </c>
      <c r="AG4607">
        <f>IFERROR(VLOOKUP(VALUE(I4607),'PC Mapping'!A:F,6,),"")</f>
        <v>10719</v>
      </c>
      <c r="AH4607" s="13" t="str">
        <f>VLOOKUP(AG4607,'PC Mapping'!L:M,2,)</f>
        <v>All Other Water</v>
      </c>
    </row>
    <row r="4608" spans="1:34" x14ac:dyDescent="0.2">
      <c r="A4608" t="s">
        <v>20152</v>
      </c>
      <c r="B4608" t="s">
        <v>20143</v>
      </c>
      <c r="C4608" t="s">
        <v>4519</v>
      </c>
      <c r="D4608" t="s">
        <v>4520</v>
      </c>
      <c r="E4608" s="3">
        <v>45819</v>
      </c>
      <c r="F4608" t="s">
        <v>44</v>
      </c>
      <c r="G4608" t="s">
        <v>3742</v>
      </c>
      <c r="H4608" t="s">
        <v>3722</v>
      </c>
      <c r="I4608" t="s">
        <v>4538</v>
      </c>
      <c r="J4608" t="s">
        <v>4522</v>
      </c>
      <c r="K4608" s="2">
        <v>-5</v>
      </c>
      <c r="L4608" t="s">
        <v>44</v>
      </c>
      <c r="M4608" s="2">
        <v>-5</v>
      </c>
      <c r="N4608" t="s">
        <v>4523</v>
      </c>
      <c r="O4608" t="s">
        <v>4524</v>
      </c>
      <c r="P4608" t="s">
        <v>4978</v>
      </c>
      <c r="Q4608" t="s">
        <v>20153</v>
      </c>
      <c r="R4608" t="s">
        <v>44</v>
      </c>
      <c r="S4608" t="s">
        <v>4527</v>
      </c>
      <c r="T4608" s="3">
        <v>45819</v>
      </c>
      <c r="U4608" s="3">
        <v>45820</v>
      </c>
      <c r="V4608" s="2">
        <v>0</v>
      </c>
      <c r="W4608" t="s">
        <v>44</v>
      </c>
      <c r="X4608" t="s">
        <v>44</v>
      </c>
      <c r="Y4608" t="s">
        <v>11846</v>
      </c>
      <c r="Z4608" t="s">
        <v>535</v>
      </c>
      <c r="AA4608" t="s">
        <v>4529</v>
      </c>
      <c r="AB4608" t="s">
        <v>4530</v>
      </c>
      <c r="AC4608" t="s">
        <v>89</v>
      </c>
      <c r="AD4608" t="str">
        <f t="shared" si="71"/>
        <v>10-60</v>
      </c>
      <c r="AE4608" t="str">
        <f>VLOOKUP(AD4608,'Main_Sub Desc'!C:D,2,)</f>
        <v>LPC from invoicing</v>
      </c>
      <c r="AF4608" t="str">
        <f>VLOOKUP(VALUE(H4608),'Main_Sub Desc'!F:G,2,)</f>
        <v>Wtr Rev Late Payment</v>
      </c>
      <c r="AG4608">
        <f>IFERROR(VLOOKUP(VALUE(I4608),'PC Mapping'!A:F,6,),"")</f>
        <v>10469</v>
      </c>
      <c r="AH4608" s="13" t="str">
        <f>VLOOKUP(AG4608,'PC Mapping'!L:M,2,)</f>
        <v>Bolivar Water</v>
      </c>
    </row>
    <row r="4609" spans="1:34" x14ac:dyDescent="0.2">
      <c r="A4609" t="s">
        <v>20154</v>
      </c>
      <c r="B4609" t="s">
        <v>20155</v>
      </c>
      <c r="C4609" t="s">
        <v>4519</v>
      </c>
      <c r="D4609" t="s">
        <v>4520</v>
      </c>
      <c r="E4609" s="3">
        <v>45820</v>
      </c>
      <c r="F4609" t="s">
        <v>44</v>
      </c>
      <c r="G4609" t="s">
        <v>3742</v>
      </c>
      <c r="H4609" t="s">
        <v>3716</v>
      </c>
      <c r="I4609" t="s">
        <v>4534</v>
      </c>
      <c r="J4609" t="s">
        <v>4522</v>
      </c>
      <c r="K4609" s="2">
        <v>-18.88</v>
      </c>
      <c r="L4609" t="s">
        <v>44</v>
      </c>
      <c r="M4609" s="2">
        <v>-18.88</v>
      </c>
      <c r="N4609" t="s">
        <v>4523</v>
      </c>
      <c r="O4609" t="s">
        <v>4524</v>
      </c>
      <c r="P4609" t="s">
        <v>20156</v>
      </c>
      <c r="Q4609" t="s">
        <v>20157</v>
      </c>
      <c r="R4609" t="s">
        <v>44</v>
      </c>
      <c r="S4609" t="s">
        <v>4527</v>
      </c>
      <c r="T4609" s="3">
        <v>45820</v>
      </c>
      <c r="U4609" s="3">
        <v>45821</v>
      </c>
      <c r="V4609" s="2">
        <v>0</v>
      </c>
      <c r="W4609" t="s">
        <v>44</v>
      </c>
      <c r="X4609" t="s">
        <v>44</v>
      </c>
      <c r="Y4609" t="s">
        <v>20158</v>
      </c>
      <c r="Z4609" t="s">
        <v>392</v>
      </c>
      <c r="AA4609" t="s">
        <v>4529</v>
      </c>
      <c r="AB4609" t="s">
        <v>4530</v>
      </c>
      <c r="AC4609" t="s">
        <v>89</v>
      </c>
      <c r="AD4609" t="str">
        <f t="shared" si="71"/>
        <v>10-60</v>
      </c>
      <c r="AE4609" t="str">
        <f>VLOOKUP(AD4609,'Main_Sub Desc'!C:D,2,)</f>
        <v>LPC from invoicing</v>
      </c>
      <c r="AF4609" t="str">
        <f>VLOOKUP(VALUE(H4609),'Main_Sub Desc'!F:G,2,)</f>
        <v>Wst Rev Late Payment</v>
      </c>
      <c r="AG4609">
        <f>IFERROR(VLOOKUP(VALUE(I4609),'PC Mapping'!A:F,6,),"")</f>
        <v>10514</v>
      </c>
      <c r="AH4609" s="13" t="str">
        <f>VLOOKUP(AG4609,'PC Mapping'!L:M,2,)</f>
        <v>Bolivar Sewer</v>
      </c>
    </row>
    <row r="4610" spans="1:34" x14ac:dyDescent="0.2">
      <c r="A4610" t="s">
        <v>20154</v>
      </c>
      <c r="B4610" t="s">
        <v>20155</v>
      </c>
      <c r="C4610" t="s">
        <v>4519</v>
      </c>
      <c r="D4610" t="s">
        <v>4520</v>
      </c>
      <c r="E4610" s="3">
        <v>45820</v>
      </c>
      <c r="F4610" t="s">
        <v>44</v>
      </c>
      <c r="G4610" t="s">
        <v>3742</v>
      </c>
      <c r="H4610" t="s">
        <v>3722</v>
      </c>
      <c r="I4610" t="s">
        <v>4538</v>
      </c>
      <c r="J4610" t="s">
        <v>4522</v>
      </c>
      <c r="K4610" s="2">
        <v>-12.64</v>
      </c>
      <c r="L4610" t="s">
        <v>44</v>
      </c>
      <c r="M4610" s="2">
        <v>-12.64</v>
      </c>
      <c r="N4610" t="s">
        <v>4523</v>
      </c>
      <c r="O4610" t="s">
        <v>4524</v>
      </c>
      <c r="P4610" t="s">
        <v>20156</v>
      </c>
      <c r="Q4610" t="s">
        <v>20159</v>
      </c>
      <c r="R4610" t="s">
        <v>44</v>
      </c>
      <c r="S4610" t="s">
        <v>4527</v>
      </c>
      <c r="T4610" s="3">
        <v>45820</v>
      </c>
      <c r="U4610" s="3">
        <v>45821</v>
      </c>
      <c r="V4610" s="2">
        <v>0</v>
      </c>
      <c r="W4610" t="s">
        <v>44</v>
      </c>
      <c r="X4610" t="s">
        <v>44</v>
      </c>
      <c r="Y4610" t="s">
        <v>20160</v>
      </c>
      <c r="Z4610" t="s">
        <v>392</v>
      </c>
      <c r="AA4610" t="s">
        <v>4529</v>
      </c>
      <c r="AB4610" t="s">
        <v>4530</v>
      </c>
      <c r="AC4610" t="s">
        <v>89</v>
      </c>
      <c r="AD4610" t="str">
        <f t="shared" si="71"/>
        <v>10-60</v>
      </c>
      <c r="AE4610" t="str">
        <f>VLOOKUP(AD4610,'Main_Sub Desc'!C:D,2,)</f>
        <v>LPC from invoicing</v>
      </c>
      <c r="AF4610" t="str">
        <f>VLOOKUP(VALUE(H4610),'Main_Sub Desc'!F:G,2,)</f>
        <v>Wtr Rev Late Payment</v>
      </c>
      <c r="AG4610">
        <f>IFERROR(VLOOKUP(VALUE(I4610),'PC Mapping'!A:F,6,),"")</f>
        <v>10469</v>
      </c>
      <c r="AH4610" s="13" t="str">
        <f>VLOOKUP(AG4610,'PC Mapping'!L:M,2,)</f>
        <v>Bolivar Water</v>
      </c>
    </row>
    <row r="4611" spans="1:34" x14ac:dyDescent="0.2">
      <c r="A4611" t="s">
        <v>20161</v>
      </c>
      <c r="B4611" t="s">
        <v>20162</v>
      </c>
      <c r="C4611" t="s">
        <v>4519</v>
      </c>
      <c r="D4611" t="s">
        <v>4520</v>
      </c>
      <c r="E4611" s="3">
        <v>45824</v>
      </c>
      <c r="F4611" t="s">
        <v>44</v>
      </c>
      <c r="G4611" t="s">
        <v>3742</v>
      </c>
      <c r="H4611" t="s">
        <v>3722</v>
      </c>
      <c r="I4611" t="s">
        <v>4538</v>
      </c>
      <c r="J4611" t="s">
        <v>4522</v>
      </c>
      <c r="K4611" s="2">
        <v>-5</v>
      </c>
      <c r="L4611" t="s">
        <v>44</v>
      </c>
      <c r="M4611" s="2">
        <v>-5</v>
      </c>
      <c r="N4611" t="s">
        <v>4523</v>
      </c>
      <c r="O4611" t="s">
        <v>4524</v>
      </c>
      <c r="P4611" t="s">
        <v>20163</v>
      </c>
      <c r="Q4611" t="s">
        <v>20164</v>
      </c>
      <c r="R4611" t="s">
        <v>44</v>
      </c>
      <c r="S4611" t="s">
        <v>4527</v>
      </c>
      <c r="T4611" s="3">
        <v>45824</v>
      </c>
      <c r="U4611" s="3">
        <v>45825</v>
      </c>
      <c r="V4611" s="2">
        <v>0</v>
      </c>
      <c r="W4611" t="s">
        <v>44</v>
      </c>
      <c r="X4611" t="s">
        <v>44</v>
      </c>
      <c r="Y4611" t="s">
        <v>20165</v>
      </c>
      <c r="Z4611" t="s">
        <v>498</v>
      </c>
      <c r="AA4611" t="s">
        <v>4529</v>
      </c>
      <c r="AB4611" t="s">
        <v>4530</v>
      </c>
      <c r="AC4611" t="s">
        <v>89</v>
      </c>
      <c r="AD4611" t="str">
        <f t="shared" si="71"/>
        <v>10-60</v>
      </c>
      <c r="AE4611" t="str">
        <f>VLOOKUP(AD4611,'Main_Sub Desc'!C:D,2,)</f>
        <v>LPC from invoicing</v>
      </c>
      <c r="AF4611" t="str">
        <f>VLOOKUP(VALUE(H4611),'Main_Sub Desc'!F:G,2,)</f>
        <v>Wtr Rev Late Payment</v>
      </c>
      <c r="AG4611">
        <f>IFERROR(VLOOKUP(VALUE(I4611),'PC Mapping'!A:F,6,),"")</f>
        <v>10469</v>
      </c>
      <c r="AH4611" s="13" t="str">
        <f>VLOOKUP(AG4611,'PC Mapping'!L:M,2,)</f>
        <v>Bolivar Water</v>
      </c>
    </row>
    <row r="4612" spans="1:34" x14ac:dyDescent="0.2">
      <c r="A4612" t="s">
        <v>20161</v>
      </c>
      <c r="B4612" t="s">
        <v>20162</v>
      </c>
      <c r="C4612" t="s">
        <v>4519</v>
      </c>
      <c r="D4612" t="s">
        <v>4520</v>
      </c>
      <c r="E4612" s="3">
        <v>45824</v>
      </c>
      <c r="F4612" t="s">
        <v>44</v>
      </c>
      <c r="G4612" t="s">
        <v>3742</v>
      </c>
      <c r="H4612" t="s">
        <v>3716</v>
      </c>
      <c r="I4612" t="s">
        <v>4534</v>
      </c>
      <c r="J4612" t="s">
        <v>4522</v>
      </c>
      <c r="K4612" s="2">
        <v>-5</v>
      </c>
      <c r="L4612" t="s">
        <v>44</v>
      </c>
      <c r="M4612" s="2">
        <v>-5</v>
      </c>
      <c r="N4612" t="s">
        <v>4523</v>
      </c>
      <c r="O4612" t="s">
        <v>4524</v>
      </c>
      <c r="P4612" t="s">
        <v>20163</v>
      </c>
      <c r="Q4612" t="s">
        <v>20166</v>
      </c>
      <c r="R4612" t="s">
        <v>44</v>
      </c>
      <c r="S4612" t="s">
        <v>4527</v>
      </c>
      <c r="T4612" s="3">
        <v>45824</v>
      </c>
      <c r="U4612" s="3">
        <v>45825</v>
      </c>
      <c r="V4612" s="2">
        <v>0</v>
      </c>
      <c r="W4612" t="s">
        <v>44</v>
      </c>
      <c r="X4612" t="s">
        <v>44</v>
      </c>
      <c r="Y4612" t="s">
        <v>20167</v>
      </c>
      <c r="Z4612" t="s">
        <v>498</v>
      </c>
      <c r="AA4612" t="s">
        <v>4529</v>
      </c>
      <c r="AB4612" t="s">
        <v>4530</v>
      </c>
      <c r="AC4612" t="s">
        <v>89</v>
      </c>
      <c r="AD4612" t="str">
        <f t="shared" ref="AD4612:AD4675" si="72">CONCATENATE(VALUE(AA4612),"-",VALUE(AB4612))</f>
        <v>10-60</v>
      </c>
      <c r="AE4612" t="str">
        <f>VLOOKUP(AD4612,'Main_Sub Desc'!C:D,2,)</f>
        <v>LPC from invoicing</v>
      </c>
      <c r="AF4612" t="str">
        <f>VLOOKUP(VALUE(H4612),'Main_Sub Desc'!F:G,2,)</f>
        <v>Wst Rev Late Payment</v>
      </c>
      <c r="AG4612">
        <f>IFERROR(VLOOKUP(VALUE(I4612),'PC Mapping'!A:F,6,),"")</f>
        <v>10514</v>
      </c>
      <c r="AH4612" s="13" t="str">
        <f>VLOOKUP(AG4612,'PC Mapping'!L:M,2,)</f>
        <v>Bolivar Sewer</v>
      </c>
    </row>
    <row r="4613" spans="1:34" x14ac:dyDescent="0.2">
      <c r="A4613" t="s">
        <v>20168</v>
      </c>
      <c r="B4613" t="s">
        <v>20169</v>
      </c>
      <c r="C4613" t="s">
        <v>4519</v>
      </c>
      <c r="D4613" t="s">
        <v>4520</v>
      </c>
      <c r="E4613" s="3">
        <v>45825</v>
      </c>
      <c r="F4613" t="s">
        <v>44</v>
      </c>
      <c r="G4613" t="s">
        <v>3742</v>
      </c>
      <c r="H4613" t="s">
        <v>3722</v>
      </c>
      <c r="I4613" t="s">
        <v>3752</v>
      </c>
      <c r="J4613" t="s">
        <v>4522</v>
      </c>
      <c r="K4613" s="2">
        <v>-5</v>
      </c>
      <c r="L4613" t="s">
        <v>44</v>
      </c>
      <c r="M4613" s="2">
        <v>-5</v>
      </c>
      <c r="N4613" t="s">
        <v>4523</v>
      </c>
      <c r="O4613" t="s">
        <v>4524</v>
      </c>
      <c r="P4613" t="s">
        <v>13104</v>
      </c>
      <c r="Q4613" t="s">
        <v>20170</v>
      </c>
      <c r="R4613" t="s">
        <v>44</v>
      </c>
      <c r="S4613" t="s">
        <v>4527</v>
      </c>
      <c r="T4613" s="3">
        <v>45825</v>
      </c>
      <c r="U4613" s="3">
        <v>45826</v>
      </c>
      <c r="V4613" s="2">
        <v>0</v>
      </c>
      <c r="W4613" t="s">
        <v>44</v>
      </c>
      <c r="X4613" t="s">
        <v>44</v>
      </c>
      <c r="Y4613" t="s">
        <v>20171</v>
      </c>
      <c r="Z4613" t="s">
        <v>3331</v>
      </c>
      <c r="AA4613" t="s">
        <v>4529</v>
      </c>
      <c r="AB4613" t="s">
        <v>4530</v>
      </c>
      <c r="AC4613" t="s">
        <v>89</v>
      </c>
      <c r="AD4613" t="str">
        <f t="shared" si="72"/>
        <v>10-60</v>
      </c>
      <c r="AE4613" t="str">
        <f>VLOOKUP(AD4613,'Main_Sub Desc'!C:D,2,)</f>
        <v>LPC from invoicing</v>
      </c>
      <c r="AF4613" t="str">
        <f>VLOOKUP(VALUE(H4613),'Main_Sub Desc'!F:G,2,)</f>
        <v>Wtr Rev Late Payment</v>
      </c>
      <c r="AG4613">
        <f>IFERROR(VLOOKUP(VALUE(I4613),'PC Mapping'!A:F,6,),"")</f>
        <v>10719</v>
      </c>
      <c r="AH4613" s="13" t="str">
        <f>VLOOKUP(AG4613,'PC Mapping'!L:M,2,)</f>
        <v>All Other Water</v>
      </c>
    </row>
    <row r="4614" spans="1:34" x14ac:dyDescent="0.2">
      <c r="A4614" t="s">
        <v>20172</v>
      </c>
      <c r="B4614" t="s">
        <v>20169</v>
      </c>
      <c r="C4614" t="s">
        <v>4519</v>
      </c>
      <c r="D4614" t="s">
        <v>4520</v>
      </c>
      <c r="E4614" s="3">
        <v>45825</v>
      </c>
      <c r="F4614" t="s">
        <v>44</v>
      </c>
      <c r="G4614" t="s">
        <v>3742</v>
      </c>
      <c r="H4614" t="s">
        <v>3716</v>
      </c>
      <c r="I4614" t="s">
        <v>4708</v>
      </c>
      <c r="J4614" t="s">
        <v>4522</v>
      </c>
      <c r="K4614" s="2">
        <v>-5</v>
      </c>
      <c r="L4614" t="s">
        <v>44</v>
      </c>
      <c r="M4614" s="2">
        <v>-5</v>
      </c>
      <c r="N4614" t="s">
        <v>4523</v>
      </c>
      <c r="O4614" t="s">
        <v>4524</v>
      </c>
      <c r="P4614" t="s">
        <v>8552</v>
      </c>
      <c r="Q4614" t="s">
        <v>20173</v>
      </c>
      <c r="R4614" t="s">
        <v>44</v>
      </c>
      <c r="S4614" t="s">
        <v>4527</v>
      </c>
      <c r="T4614" s="3">
        <v>45825</v>
      </c>
      <c r="U4614" s="3">
        <v>45826</v>
      </c>
      <c r="V4614" s="2">
        <v>0</v>
      </c>
      <c r="W4614" t="s">
        <v>44</v>
      </c>
      <c r="X4614" t="s">
        <v>44</v>
      </c>
      <c r="Y4614" t="s">
        <v>20174</v>
      </c>
      <c r="Z4614" t="s">
        <v>3591</v>
      </c>
      <c r="AA4614" t="s">
        <v>4529</v>
      </c>
      <c r="AB4614" t="s">
        <v>4530</v>
      </c>
      <c r="AC4614" t="s">
        <v>89</v>
      </c>
      <c r="AD4614" t="str">
        <f t="shared" si="72"/>
        <v>10-60</v>
      </c>
      <c r="AE4614" t="str">
        <f>VLOOKUP(AD4614,'Main_Sub Desc'!C:D,2,)</f>
        <v>LPC from invoicing</v>
      </c>
      <c r="AF4614" t="str">
        <f>VLOOKUP(VALUE(H4614),'Main_Sub Desc'!F:G,2,)</f>
        <v>Wst Rev Late Payment</v>
      </c>
      <c r="AG4614">
        <f>IFERROR(VLOOKUP(VALUE(I4614),'PC Mapping'!A:F,6,),"")</f>
        <v>10720</v>
      </c>
      <c r="AH4614" s="13" t="str">
        <f>VLOOKUP(AG4614,'PC Mapping'!L:M,2,)</f>
        <v>All Other Sewer</v>
      </c>
    </row>
    <row r="4615" spans="1:34" x14ac:dyDescent="0.2">
      <c r="A4615" t="s">
        <v>20175</v>
      </c>
      <c r="B4615" t="s">
        <v>20169</v>
      </c>
      <c r="C4615" t="s">
        <v>4519</v>
      </c>
      <c r="D4615" t="s">
        <v>4520</v>
      </c>
      <c r="E4615" s="3">
        <v>45825</v>
      </c>
      <c r="F4615" t="s">
        <v>44</v>
      </c>
      <c r="G4615" t="s">
        <v>3742</v>
      </c>
      <c r="H4615" t="s">
        <v>3722</v>
      </c>
      <c r="I4615" t="s">
        <v>3752</v>
      </c>
      <c r="J4615" t="s">
        <v>4522</v>
      </c>
      <c r="K4615" s="2">
        <v>-5</v>
      </c>
      <c r="L4615" t="s">
        <v>44</v>
      </c>
      <c r="M4615" s="2">
        <v>-5</v>
      </c>
      <c r="N4615" t="s">
        <v>4523</v>
      </c>
      <c r="O4615" t="s">
        <v>4524</v>
      </c>
      <c r="P4615" t="s">
        <v>18728</v>
      </c>
      <c r="Q4615" t="s">
        <v>20176</v>
      </c>
      <c r="R4615" t="s">
        <v>44</v>
      </c>
      <c r="S4615" t="s">
        <v>4527</v>
      </c>
      <c r="T4615" s="3">
        <v>45825</v>
      </c>
      <c r="U4615" s="3">
        <v>45826</v>
      </c>
      <c r="V4615" s="2">
        <v>0</v>
      </c>
      <c r="W4615" t="s">
        <v>44</v>
      </c>
      <c r="X4615" t="s">
        <v>44</v>
      </c>
      <c r="Y4615" t="s">
        <v>20177</v>
      </c>
      <c r="Z4615" t="s">
        <v>2571</v>
      </c>
      <c r="AA4615" t="s">
        <v>4529</v>
      </c>
      <c r="AB4615" t="s">
        <v>4530</v>
      </c>
      <c r="AC4615" t="s">
        <v>89</v>
      </c>
      <c r="AD4615" t="str">
        <f t="shared" si="72"/>
        <v>10-60</v>
      </c>
      <c r="AE4615" t="str">
        <f>VLOOKUP(AD4615,'Main_Sub Desc'!C:D,2,)</f>
        <v>LPC from invoicing</v>
      </c>
      <c r="AF4615" t="str">
        <f>VLOOKUP(VALUE(H4615),'Main_Sub Desc'!F:G,2,)</f>
        <v>Wtr Rev Late Payment</v>
      </c>
      <c r="AG4615">
        <f>IFERROR(VLOOKUP(VALUE(I4615),'PC Mapping'!A:F,6,),"")</f>
        <v>10719</v>
      </c>
      <c r="AH4615" s="13" t="str">
        <f>VLOOKUP(AG4615,'PC Mapping'!L:M,2,)</f>
        <v>All Other Water</v>
      </c>
    </row>
    <row r="4616" spans="1:34" x14ac:dyDescent="0.2">
      <c r="A4616" t="s">
        <v>20178</v>
      </c>
      <c r="B4616" t="s">
        <v>20179</v>
      </c>
      <c r="C4616" t="s">
        <v>4519</v>
      </c>
      <c r="D4616" t="s">
        <v>4520</v>
      </c>
      <c r="E4616" s="3">
        <v>45826</v>
      </c>
      <c r="F4616" t="s">
        <v>44</v>
      </c>
      <c r="G4616" t="s">
        <v>3742</v>
      </c>
      <c r="H4616" t="s">
        <v>3722</v>
      </c>
      <c r="I4616" t="s">
        <v>3752</v>
      </c>
      <c r="J4616" t="s">
        <v>4522</v>
      </c>
      <c r="K4616" s="2">
        <v>-5</v>
      </c>
      <c r="L4616" t="s">
        <v>44</v>
      </c>
      <c r="M4616" s="2">
        <v>-5</v>
      </c>
      <c r="N4616" t="s">
        <v>4523</v>
      </c>
      <c r="O4616" t="s">
        <v>4524</v>
      </c>
      <c r="P4616" t="s">
        <v>20180</v>
      </c>
      <c r="Q4616" t="s">
        <v>20181</v>
      </c>
      <c r="R4616" t="s">
        <v>44</v>
      </c>
      <c r="S4616" t="s">
        <v>4527</v>
      </c>
      <c r="T4616" s="3">
        <v>45826</v>
      </c>
      <c r="U4616" s="3">
        <v>45827</v>
      </c>
      <c r="V4616" s="2">
        <v>0</v>
      </c>
      <c r="W4616" t="s">
        <v>44</v>
      </c>
      <c r="X4616" t="s">
        <v>44</v>
      </c>
      <c r="Y4616" t="s">
        <v>20182</v>
      </c>
      <c r="Z4616" t="s">
        <v>20183</v>
      </c>
      <c r="AA4616" t="s">
        <v>4529</v>
      </c>
      <c r="AB4616" t="s">
        <v>4530</v>
      </c>
      <c r="AC4616" t="s">
        <v>89</v>
      </c>
      <c r="AD4616" t="str">
        <f t="shared" si="72"/>
        <v>10-60</v>
      </c>
      <c r="AE4616" t="str">
        <f>VLOOKUP(AD4616,'Main_Sub Desc'!C:D,2,)</f>
        <v>LPC from invoicing</v>
      </c>
      <c r="AF4616" t="str">
        <f>VLOOKUP(VALUE(H4616),'Main_Sub Desc'!F:G,2,)</f>
        <v>Wtr Rev Late Payment</v>
      </c>
      <c r="AG4616">
        <f>IFERROR(VLOOKUP(VALUE(I4616),'PC Mapping'!A:F,6,),"")</f>
        <v>10719</v>
      </c>
      <c r="AH4616" s="13" t="str">
        <f>VLOOKUP(AG4616,'PC Mapping'!L:M,2,)</f>
        <v>All Other Water</v>
      </c>
    </row>
    <row r="4617" spans="1:34" x14ac:dyDescent="0.2">
      <c r="A4617" t="s">
        <v>20184</v>
      </c>
      <c r="B4617" t="s">
        <v>20185</v>
      </c>
      <c r="C4617" t="s">
        <v>4519</v>
      </c>
      <c r="D4617" t="s">
        <v>4520</v>
      </c>
      <c r="E4617" s="3">
        <v>45828</v>
      </c>
      <c r="F4617" t="s">
        <v>44</v>
      </c>
      <c r="G4617" t="s">
        <v>3742</v>
      </c>
      <c r="H4617" t="s">
        <v>3722</v>
      </c>
      <c r="I4617" t="s">
        <v>3752</v>
      </c>
      <c r="J4617" t="s">
        <v>4522</v>
      </c>
      <c r="K4617" s="2">
        <v>-5</v>
      </c>
      <c r="L4617" t="s">
        <v>44</v>
      </c>
      <c r="M4617" s="2">
        <v>-5</v>
      </c>
      <c r="N4617" t="s">
        <v>4523</v>
      </c>
      <c r="O4617" t="s">
        <v>4524</v>
      </c>
      <c r="P4617" t="s">
        <v>6079</v>
      </c>
      <c r="Q4617" t="s">
        <v>20186</v>
      </c>
      <c r="R4617" t="s">
        <v>44</v>
      </c>
      <c r="S4617" t="s">
        <v>4527</v>
      </c>
      <c r="T4617" s="3">
        <v>45828</v>
      </c>
      <c r="U4617" s="3">
        <v>45831</v>
      </c>
      <c r="V4617" s="2">
        <v>0</v>
      </c>
      <c r="W4617" t="s">
        <v>44</v>
      </c>
      <c r="X4617" t="s">
        <v>44</v>
      </c>
      <c r="Y4617" t="s">
        <v>20187</v>
      </c>
      <c r="Z4617" t="s">
        <v>2261</v>
      </c>
      <c r="AA4617" t="s">
        <v>4529</v>
      </c>
      <c r="AB4617" t="s">
        <v>4530</v>
      </c>
      <c r="AC4617" t="s">
        <v>99</v>
      </c>
      <c r="AD4617" t="str">
        <f t="shared" si="72"/>
        <v>10-60</v>
      </c>
      <c r="AE4617" t="str">
        <f>VLOOKUP(AD4617,'Main_Sub Desc'!C:D,2,)</f>
        <v>LPC from invoicing</v>
      </c>
      <c r="AF4617" t="str">
        <f>VLOOKUP(VALUE(H4617),'Main_Sub Desc'!F:G,2,)</f>
        <v>Wtr Rev Late Payment</v>
      </c>
      <c r="AG4617">
        <f>IFERROR(VLOOKUP(VALUE(I4617),'PC Mapping'!A:F,6,),"")</f>
        <v>10719</v>
      </c>
      <c r="AH4617" s="13" t="str">
        <f>VLOOKUP(AG4617,'PC Mapping'!L:M,2,)</f>
        <v>All Other Water</v>
      </c>
    </row>
    <row r="4618" spans="1:34" x14ac:dyDescent="0.2">
      <c r="A4618" t="s">
        <v>20188</v>
      </c>
      <c r="B4618" t="s">
        <v>20185</v>
      </c>
      <c r="C4618" t="s">
        <v>4519</v>
      </c>
      <c r="D4618" t="s">
        <v>4520</v>
      </c>
      <c r="E4618" s="3">
        <v>45828</v>
      </c>
      <c r="F4618" t="s">
        <v>44</v>
      </c>
      <c r="G4618" t="s">
        <v>3742</v>
      </c>
      <c r="H4618" t="s">
        <v>3722</v>
      </c>
      <c r="I4618" t="s">
        <v>3752</v>
      </c>
      <c r="J4618" t="s">
        <v>4522</v>
      </c>
      <c r="K4618" s="2">
        <v>-10.96</v>
      </c>
      <c r="L4618" t="s">
        <v>44</v>
      </c>
      <c r="M4618" s="2">
        <v>-10.96</v>
      </c>
      <c r="N4618" t="s">
        <v>4523</v>
      </c>
      <c r="O4618" t="s">
        <v>4524</v>
      </c>
      <c r="P4618" t="s">
        <v>20189</v>
      </c>
      <c r="Q4618" t="s">
        <v>20190</v>
      </c>
      <c r="R4618" t="s">
        <v>44</v>
      </c>
      <c r="S4618" t="s">
        <v>4527</v>
      </c>
      <c r="T4618" s="3">
        <v>45828</v>
      </c>
      <c r="U4618" s="3">
        <v>45831</v>
      </c>
      <c r="V4618" s="2">
        <v>0</v>
      </c>
      <c r="W4618" t="s">
        <v>44</v>
      </c>
      <c r="X4618" t="s">
        <v>44</v>
      </c>
      <c r="Y4618" t="s">
        <v>20191</v>
      </c>
      <c r="Z4618" t="s">
        <v>3302</v>
      </c>
      <c r="AA4618" t="s">
        <v>4529</v>
      </c>
      <c r="AB4618" t="s">
        <v>4530</v>
      </c>
      <c r="AC4618" t="s">
        <v>89</v>
      </c>
      <c r="AD4618" t="str">
        <f t="shared" si="72"/>
        <v>10-60</v>
      </c>
      <c r="AE4618" t="str">
        <f>VLOOKUP(AD4618,'Main_Sub Desc'!C:D,2,)</f>
        <v>LPC from invoicing</v>
      </c>
      <c r="AF4618" t="str">
        <f>VLOOKUP(VALUE(H4618),'Main_Sub Desc'!F:G,2,)</f>
        <v>Wtr Rev Late Payment</v>
      </c>
      <c r="AG4618">
        <f>IFERROR(VLOOKUP(VALUE(I4618),'PC Mapping'!A:F,6,),"")</f>
        <v>10719</v>
      </c>
      <c r="AH4618" s="13" t="str">
        <f>VLOOKUP(AG4618,'PC Mapping'!L:M,2,)</f>
        <v>All Other Water</v>
      </c>
    </row>
    <row r="4619" spans="1:34" x14ac:dyDescent="0.2">
      <c r="A4619" t="s">
        <v>20192</v>
      </c>
      <c r="B4619" t="s">
        <v>20185</v>
      </c>
      <c r="C4619" t="s">
        <v>4519</v>
      </c>
      <c r="D4619" t="s">
        <v>4520</v>
      </c>
      <c r="E4619" s="3">
        <v>45828</v>
      </c>
      <c r="F4619" t="s">
        <v>44</v>
      </c>
      <c r="G4619" t="s">
        <v>3742</v>
      </c>
      <c r="H4619" t="s">
        <v>3722</v>
      </c>
      <c r="I4619" t="s">
        <v>3752</v>
      </c>
      <c r="J4619" t="s">
        <v>4522</v>
      </c>
      <c r="K4619" s="2">
        <v>-5</v>
      </c>
      <c r="L4619" t="s">
        <v>44</v>
      </c>
      <c r="M4619" s="2">
        <v>-5</v>
      </c>
      <c r="N4619" t="s">
        <v>4523</v>
      </c>
      <c r="O4619" t="s">
        <v>4524</v>
      </c>
      <c r="P4619" t="s">
        <v>8377</v>
      </c>
      <c r="Q4619" t="s">
        <v>20193</v>
      </c>
      <c r="R4619" t="s">
        <v>44</v>
      </c>
      <c r="S4619" t="s">
        <v>4527</v>
      </c>
      <c r="T4619" s="3">
        <v>45828</v>
      </c>
      <c r="U4619" s="3">
        <v>45831</v>
      </c>
      <c r="V4619" s="2">
        <v>0</v>
      </c>
      <c r="W4619" t="s">
        <v>44</v>
      </c>
      <c r="X4619" t="s">
        <v>44</v>
      </c>
      <c r="Y4619" t="s">
        <v>20194</v>
      </c>
      <c r="Z4619" t="s">
        <v>1777</v>
      </c>
      <c r="AA4619" t="s">
        <v>4529</v>
      </c>
      <c r="AB4619" t="s">
        <v>4530</v>
      </c>
      <c r="AC4619" t="s">
        <v>89</v>
      </c>
      <c r="AD4619" t="str">
        <f t="shared" si="72"/>
        <v>10-60</v>
      </c>
      <c r="AE4619" t="str">
        <f>VLOOKUP(AD4619,'Main_Sub Desc'!C:D,2,)</f>
        <v>LPC from invoicing</v>
      </c>
      <c r="AF4619" t="str">
        <f>VLOOKUP(VALUE(H4619),'Main_Sub Desc'!F:G,2,)</f>
        <v>Wtr Rev Late Payment</v>
      </c>
      <c r="AG4619">
        <f>IFERROR(VLOOKUP(VALUE(I4619),'PC Mapping'!A:F,6,),"")</f>
        <v>10719</v>
      </c>
      <c r="AH4619" s="13" t="str">
        <f>VLOOKUP(AG4619,'PC Mapping'!L:M,2,)</f>
        <v>All Other Water</v>
      </c>
    </row>
    <row r="4620" spans="1:34" x14ac:dyDescent="0.2">
      <c r="A4620" t="s">
        <v>20195</v>
      </c>
      <c r="B4620" t="s">
        <v>20185</v>
      </c>
      <c r="C4620" t="s">
        <v>4519</v>
      </c>
      <c r="D4620" t="s">
        <v>4520</v>
      </c>
      <c r="E4620" s="3">
        <v>45828</v>
      </c>
      <c r="F4620" t="s">
        <v>44</v>
      </c>
      <c r="G4620" t="s">
        <v>3742</v>
      </c>
      <c r="H4620" t="s">
        <v>3722</v>
      </c>
      <c r="I4620" t="s">
        <v>3752</v>
      </c>
      <c r="J4620" t="s">
        <v>4522</v>
      </c>
      <c r="K4620" s="2">
        <v>-5</v>
      </c>
      <c r="L4620" t="s">
        <v>44</v>
      </c>
      <c r="M4620" s="2">
        <v>-5</v>
      </c>
      <c r="N4620" t="s">
        <v>4523</v>
      </c>
      <c r="O4620" t="s">
        <v>4524</v>
      </c>
      <c r="P4620" t="s">
        <v>20196</v>
      </c>
      <c r="Q4620" t="s">
        <v>20197</v>
      </c>
      <c r="R4620" t="s">
        <v>44</v>
      </c>
      <c r="S4620" t="s">
        <v>4527</v>
      </c>
      <c r="T4620" s="3">
        <v>45828</v>
      </c>
      <c r="U4620" s="3">
        <v>45831</v>
      </c>
      <c r="V4620" s="2">
        <v>0</v>
      </c>
      <c r="W4620" t="s">
        <v>44</v>
      </c>
      <c r="X4620" t="s">
        <v>44</v>
      </c>
      <c r="Y4620" t="s">
        <v>20198</v>
      </c>
      <c r="Z4620" t="s">
        <v>3507</v>
      </c>
      <c r="AA4620" t="s">
        <v>4529</v>
      </c>
      <c r="AB4620" t="s">
        <v>4530</v>
      </c>
      <c r="AC4620" t="s">
        <v>89</v>
      </c>
      <c r="AD4620" t="str">
        <f t="shared" si="72"/>
        <v>10-60</v>
      </c>
      <c r="AE4620" t="str">
        <f>VLOOKUP(AD4620,'Main_Sub Desc'!C:D,2,)</f>
        <v>LPC from invoicing</v>
      </c>
      <c r="AF4620" t="str">
        <f>VLOOKUP(VALUE(H4620),'Main_Sub Desc'!F:G,2,)</f>
        <v>Wtr Rev Late Payment</v>
      </c>
      <c r="AG4620">
        <f>IFERROR(VLOOKUP(VALUE(I4620),'PC Mapping'!A:F,6,),"")</f>
        <v>10719</v>
      </c>
      <c r="AH4620" s="13" t="str">
        <f>VLOOKUP(AG4620,'PC Mapping'!L:M,2,)</f>
        <v>All Other Water</v>
      </c>
    </row>
    <row r="4621" spans="1:34" x14ac:dyDescent="0.2">
      <c r="A4621" t="s">
        <v>20199</v>
      </c>
      <c r="B4621" t="s">
        <v>20185</v>
      </c>
      <c r="C4621" t="s">
        <v>4519</v>
      </c>
      <c r="D4621" t="s">
        <v>4520</v>
      </c>
      <c r="E4621" s="3">
        <v>45828</v>
      </c>
      <c r="F4621" t="s">
        <v>44</v>
      </c>
      <c r="G4621" t="s">
        <v>3742</v>
      </c>
      <c r="H4621" t="s">
        <v>3722</v>
      </c>
      <c r="I4621" t="s">
        <v>4538</v>
      </c>
      <c r="J4621" t="s">
        <v>4522</v>
      </c>
      <c r="K4621" s="2">
        <v>-5</v>
      </c>
      <c r="L4621" t="s">
        <v>44</v>
      </c>
      <c r="M4621" s="2">
        <v>-5</v>
      </c>
      <c r="N4621" t="s">
        <v>4523</v>
      </c>
      <c r="O4621" t="s">
        <v>4524</v>
      </c>
      <c r="P4621" t="s">
        <v>20200</v>
      </c>
      <c r="Q4621" t="s">
        <v>20201</v>
      </c>
      <c r="R4621" t="s">
        <v>44</v>
      </c>
      <c r="S4621" t="s">
        <v>4527</v>
      </c>
      <c r="T4621" s="3">
        <v>45828</v>
      </c>
      <c r="U4621" s="3">
        <v>45831</v>
      </c>
      <c r="V4621" s="2">
        <v>0</v>
      </c>
      <c r="W4621" t="s">
        <v>44</v>
      </c>
      <c r="X4621" t="s">
        <v>44</v>
      </c>
      <c r="Y4621" t="s">
        <v>20202</v>
      </c>
      <c r="Z4621" t="s">
        <v>20203</v>
      </c>
      <c r="AA4621" t="s">
        <v>4529</v>
      </c>
      <c r="AB4621" t="s">
        <v>4530</v>
      </c>
      <c r="AC4621" t="s">
        <v>89</v>
      </c>
      <c r="AD4621" t="str">
        <f t="shared" si="72"/>
        <v>10-60</v>
      </c>
      <c r="AE4621" t="str">
        <f>VLOOKUP(AD4621,'Main_Sub Desc'!C:D,2,)</f>
        <v>LPC from invoicing</v>
      </c>
      <c r="AF4621" t="str">
        <f>VLOOKUP(VALUE(H4621),'Main_Sub Desc'!F:G,2,)</f>
        <v>Wtr Rev Late Payment</v>
      </c>
      <c r="AG4621">
        <f>IFERROR(VLOOKUP(VALUE(I4621),'PC Mapping'!A:F,6,),"")</f>
        <v>10469</v>
      </c>
      <c r="AH4621" s="13" t="str">
        <f>VLOOKUP(AG4621,'PC Mapping'!L:M,2,)</f>
        <v>Bolivar Water</v>
      </c>
    </row>
    <row r="4622" spans="1:34" x14ac:dyDescent="0.2">
      <c r="A4622" t="s">
        <v>20199</v>
      </c>
      <c r="B4622" t="s">
        <v>20185</v>
      </c>
      <c r="C4622" t="s">
        <v>4519</v>
      </c>
      <c r="D4622" t="s">
        <v>4520</v>
      </c>
      <c r="E4622" s="3">
        <v>45828</v>
      </c>
      <c r="F4622" t="s">
        <v>44</v>
      </c>
      <c r="G4622" t="s">
        <v>3742</v>
      </c>
      <c r="H4622" t="s">
        <v>3716</v>
      </c>
      <c r="I4622" t="s">
        <v>4534</v>
      </c>
      <c r="J4622" t="s">
        <v>4522</v>
      </c>
      <c r="K4622" s="2">
        <v>-5</v>
      </c>
      <c r="L4622" t="s">
        <v>44</v>
      </c>
      <c r="M4622" s="2">
        <v>-5</v>
      </c>
      <c r="N4622" t="s">
        <v>4523</v>
      </c>
      <c r="O4622" t="s">
        <v>4524</v>
      </c>
      <c r="P4622" t="s">
        <v>20200</v>
      </c>
      <c r="Q4622" t="s">
        <v>20204</v>
      </c>
      <c r="R4622" t="s">
        <v>44</v>
      </c>
      <c r="S4622" t="s">
        <v>4527</v>
      </c>
      <c r="T4622" s="3">
        <v>45828</v>
      </c>
      <c r="U4622" s="3">
        <v>45831</v>
      </c>
      <c r="V4622" s="2">
        <v>0</v>
      </c>
      <c r="W4622" t="s">
        <v>44</v>
      </c>
      <c r="X4622" t="s">
        <v>44</v>
      </c>
      <c r="Y4622" t="s">
        <v>20205</v>
      </c>
      <c r="Z4622" t="s">
        <v>20203</v>
      </c>
      <c r="AA4622" t="s">
        <v>4529</v>
      </c>
      <c r="AB4622" t="s">
        <v>4530</v>
      </c>
      <c r="AC4622" t="s">
        <v>89</v>
      </c>
      <c r="AD4622" t="str">
        <f t="shared" si="72"/>
        <v>10-60</v>
      </c>
      <c r="AE4622" t="str">
        <f>VLOOKUP(AD4622,'Main_Sub Desc'!C:D,2,)</f>
        <v>LPC from invoicing</v>
      </c>
      <c r="AF4622" t="str">
        <f>VLOOKUP(VALUE(H4622),'Main_Sub Desc'!F:G,2,)</f>
        <v>Wst Rev Late Payment</v>
      </c>
      <c r="AG4622">
        <f>IFERROR(VLOOKUP(VALUE(I4622),'PC Mapping'!A:F,6,),"")</f>
        <v>10514</v>
      </c>
      <c r="AH4622" s="13" t="str">
        <f>VLOOKUP(AG4622,'PC Mapping'!L:M,2,)</f>
        <v>Bolivar Sewer</v>
      </c>
    </row>
    <row r="4623" spans="1:34" x14ac:dyDescent="0.2">
      <c r="A4623" t="s">
        <v>20206</v>
      </c>
      <c r="B4623" t="s">
        <v>20185</v>
      </c>
      <c r="C4623" t="s">
        <v>4519</v>
      </c>
      <c r="D4623" t="s">
        <v>4520</v>
      </c>
      <c r="E4623" s="3">
        <v>45828</v>
      </c>
      <c r="F4623" t="s">
        <v>44</v>
      </c>
      <c r="G4623" t="s">
        <v>3742</v>
      </c>
      <c r="H4623" t="s">
        <v>3722</v>
      </c>
      <c r="I4623" t="s">
        <v>3752</v>
      </c>
      <c r="J4623" t="s">
        <v>4522</v>
      </c>
      <c r="K4623" s="2">
        <v>-13.03</v>
      </c>
      <c r="L4623" t="s">
        <v>44</v>
      </c>
      <c r="M4623" s="2">
        <v>-13.03</v>
      </c>
      <c r="N4623" t="s">
        <v>4523</v>
      </c>
      <c r="O4623" t="s">
        <v>4524</v>
      </c>
      <c r="P4623" t="s">
        <v>19978</v>
      </c>
      <c r="Q4623" t="s">
        <v>20207</v>
      </c>
      <c r="R4623" t="s">
        <v>44</v>
      </c>
      <c r="S4623" t="s">
        <v>4527</v>
      </c>
      <c r="T4623" s="3">
        <v>45828</v>
      </c>
      <c r="U4623" s="3">
        <v>45831</v>
      </c>
      <c r="V4623" s="2">
        <v>0</v>
      </c>
      <c r="W4623" t="s">
        <v>44</v>
      </c>
      <c r="X4623" t="s">
        <v>44</v>
      </c>
      <c r="Y4623" t="s">
        <v>20208</v>
      </c>
      <c r="Z4623" t="s">
        <v>20209</v>
      </c>
      <c r="AA4623" t="s">
        <v>4529</v>
      </c>
      <c r="AB4623" t="s">
        <v>4530</v>
      </c>
      <c r="AC4623" t="s">
        <v>89</v>
      </c>
      <c r="AD4623" t="str">
        <f t="shared" si="72"/>
        <v>10-60</v>
      </c>
      <c r="AE4623" t="str">
        <f>VLOOKUP(AD4623,'Main_Sub Desc'!C:D,2,)</f>
        <v>LPC from invoicing</v>
      </c>
      <c r="AF4623" t="str">
        <f>VLOOKUP(VALUE(H4623),'Main_Sub Desc'!F:G,2,)</f>
        <v>Wtr Rev Late Payment</v>
      </c>
      <c r="AG4623">
        <f>IFERROR(VLOOKUP(VALUE(I4623),'PC Mapping'!A:F,6,),"")</f>
        <v>10719</v>
      </c>
      <c r="AH4623" s="13" t="str">
        <f>VLOOKUP(AG4623,'PC Mapping'!L:M,2,)</f>
        <v>All Other Water</v>
      </c>
    </row>
    <row r="4624" spans="1:34" x14ac:dyDescent="0.2">
      <c r="A4624" t="s">
        <v>20210</v>
      </c>
      <c r="B4624" t="s">
        <v>20185</v>
      </c>
      <c r="C4624" t="s">
        <v>4519</v>
      </c>
      <c r="D4624" t="s">
        <v>4520</v>
      </c>
      <c r="E4624" s="3">
        <v>45828</v>
      </c>
      <c r="F4624" t="s">
        <v>44</v>
      </c>
      <c r="G4624" t="s">
        <v>3742</v>
      </c>
      <c r="H4624" t="s">
        <v>3722</v>
      </c>
      <c r="I4624" t="s">
        <v>3752</v>
      </c>
      <c r="J4624" t="s">
        <v>4522</v>
      </c>
      <c r="K4624" s="2">
        <v>-5</v>
      </c>
      <c r="L4624" t="s">
        <v>44</v>
      </c>
      <c r="M4624" s="2">
        <v>-5</v>
      </c>
      <c r="N4624" t="s">
        <v>4523</v>
      </c>
      <c r="O4624" t="s">
        <v>4524</v>
      </c>
      <c r="P4624" t="s">
        <v>16941</v>
      </c>
      <c r="Q4624" t="s">
        <v>20211</v>
      </c>
      <c r="R4624" t="s">
        <v>44</v>
      </c>
      <c r="S4624" t="s">
        <v>4527</v>
      </c>
      <c r="T4624" s="3">
        <v>45828</v>
      </c>
      <c r="U4624" s="3">
        <v>45831</v>
      </c>
      <c r="V4624" s="2">
        <v>0</v>
      </c>
      <c r="W4624" t="s">
        <v>44</v>
      </c>
      <c r="X4624" t="s">
        <v>44</v>
      </c>
      <c r="Y4624" t="s">
        <v>20212</v>
      </c>
      <c r="Z4624" t="s">
        <v>2484</v>
      </c>
      <c r="AA4624" t="s">
        <v>4529</v>
      </c>
      <c r="AB4624" t="s">
        <v>4530</v>
      </c>
      <c r="AC4624" t="s">
        <v>89</v>
      </c>
      <c r="AD4624" t="str">
        <f t="shared" si="72"/>
        <v>10-60</v>
      </c>
      <c r="AE4624" t="str">
        <f>VLOOKUP(AD4624,'Main_Sub Desc'!C:D,2,)</f>
        <v>LPC from invoicing</v>
      </c>
      <c r="AF4624" t="str">
        <f>VLOOKUP(VALUE(H4624),'Main_Sub Desc'!F:G,2,)</f>
        <v>Wtr Rev Late Payment</v>
      </c>
      <c r="AG4624">
        <f>IFERROR(VLOOKUP(VALUE(I4624),'PC Mapping'!A:F,6,),"")</f>
        <v>10719</v>
      </c>
      <c r="AH4624" s="13" t="str">
        <f>VLOOKUP(AG4624,'PC Mapping'!L:M,2,)</f>
        <v>All Other Water</v>
      </c>
    </row>
    <row r="4625" spans="1:34" x14ac:dyDescent="0.2">
      <c r="A4625" t="s">
        <v>20213</v>
      </c>
      <c r="B4625" t="s">
        <v>20185</v>
      </c>
      <c r="C4625" t="s">
        <v>4519</v>
      </c>
      <c r="D4625" t="s">
        <v>4520</v>
      </c>
      <c r="E4625" s="3">
        <v>45828</v>
      </c>
      <c r="F4625" t="s">
        <v>44</v>
      </c>
      <c r="G4625" t="s">
        <v>3742</v>
      </c>
      <c r="H4625" t="s">
        <v>3722</v>
      </c>
      <c r="I4625" t="s">
        <v>3752</v>
      </c>
      <c r="J4625" t="s">
        <v>4522</v>
      </c>
      <c r="K4625" s="2">
        <v>-5</v>
      </c>
      <c r="L4625" t="s">
        <v>44</v>
      </c>
      <c r="M4625" s="2">
        <v>-5</v>
      </c>
      <c r="N4625" t="s">
        <v>4523</v>
      </c>
      <c r="O4625" t="s">
        <v>4524</v>
      </c>
      <c r="P4625" t="s">
        <v>8377</v>
      </c>
      <c r="Q4625" t="s">
        <v>20214</v>
      </c>
      <c r="R4625" t="s">
        <v>44</v>
      </c>
      <c r="S4625" t="s">
        <v>4527</v>
      </c>
      <c r="T4625" s="3">
        <v>45828</v>
      </c>
      <c r="U4625" s="3">
        <v>45831</v>
      </c>
      <c r="V4625" s="2">
        <v>0</v>
      </c>
      <c r="W4625" t="s">
        <v>44</v>
      </c>
      <c r="X4625" t="s">
        <v>44</v>
      </c>
      <c r="Y4625" t="s">
        <v>20215</v>
      </c>
      <c r="Z4625" t="s">
        <v>2373</v>
      </c>
      <c r="AA4625" t="s">
        <v>4529</v>
      </c>
      <c r="AB4625" t="s">
        <v>4530</v>
      </c>
      <c r="AC4625" t="s">
        <v>89</v>
      </c>
      <c r="AD4625" t="str">
        <f t="shared" si="72"/>
        <v>10-60</v>
      </c>
      <c r="AE4625" t="str">
        <f>VLOOKUP(AD4625,'Main_Sub Desc'!C:D,2,)</f>
        <v>LPC from invoicing</v>
      </c>
      <c r="AF4625" t="str">
        <f>VLOOKUP(VALUE(H4625),'Main_Sub Desc'!F:G,2,)</f>
        <v>Wtr Rev Late Payment</v>
      </c>
      <c r="AG4625">
        <f>IFERROR(VLOOKUP(VALUE(I4625),'PC Mapping'!A:F,6,),"")</f>
        <v>10719</v>
      </c>
      <c r="AH4625" s="13" t="str">
        <f>VLOOKUP(AG4625,'PC Mapping'!L:M,2,)</f>
        <v>All Other Water</v>
      </c>
    </row>
    <row r="4626" spans="1:34" x14ac:dyDescent="0.2">
      <c r="A4626" t="s">
        <v>20216</v>
      </c>
      <c r="B4626" t="s">
        <v>20185</v>
      </c>
      <c r="C4626" t="s">
        <v>4519</v>
      </c>
      <c r="D4626" t="s">
        <v>4520</v>
      </c>
      <c r="E4626" s="3">
        <v>45828</v>
      </c>
      <c r="F4626" t="s">
        <v>44</v>
      </c>
      <c r="G4626" t="s">
        <v>3742</v>
      </c>
      <c r="H4626" t="s">
        <v>3716</v>
      </c>
      <c r="I4626" t="s">
        <v>4534</v>
      </c>
      <c r="J4626" t="s">
        <v>4522</v>
      </c>
      <c r="K4626" s="2">
        <v>-5</v>
      </c>
      <c r="L4626" t="s">
        <v>44</v>
      </c>
      <c r="M4626" s="2">
        <v>-5</v>
      </c>
      <c r="N4626" t="s">
        <v>4523</v>
      </c>
      <c r="O4626" t="s">
        <v>4524</v>
      </c>
      <c r="P4626" t="s">
        <v>6540</v>
      </c>
      <c r="Q4626" t="s">
        <v>20217</v>
      </c>
      <c r="R4626" t="s">
        <v>44</v>
      </c>
      <c r="S4626" t="s">
        <v>4527</v>
      </c>
      <c r="T4626" s="3">
        <v>45828</v>
      </c>
      <c r="U4626" s="3">
        <v>45831</v>
      </c>
      <c r="V4626" s="2">
        <v>0</v>
      </c>
      <c r="W4626" t="s">
        <v>44</v>
      </c>
      <c r="X4626" t="s">
        <v>44</v>
      </c>
      <c r="Y4626" t="s">
        <v>20218</v>
      </c>
      <c r="Z4626" t="s">
        <v>868</v>
      </c>
      <c r="AA4626" t="s">
        <v>4529</v>
      </c>
      <c r="AB4626" t="s">
        <v>4530</v>
      </c>
      <c r="AC4626" t="s">
        <v>89</v>
      </c>
      <c r="AD4626" t="str">
        <f t="shared" si="72"/>
        <v>10-60</v>
      </c>
      <c r="AE4626" t="str">
        <f>VLOOKUP(AD4626,'Main_Sub Desc'!C:D,2,)</f>
        <v>LPC from invoicing</v>
      </c>
      <c r="AF4626" t="str">
        <f>VLOOKUP(VALUE(H4626),'Main_Sub Desc'!F:G,2,)</f>
        <v>Wst Rev Late Payment</v>
      </c>
      <c r="AG4626">
        <f>IFERROR(VLOOKUP(VALUE(I4626),'PC Mapping'!A:F,6,),"")</f>
        <v>10514</v>
      </c>
      <c r="AH4626" s="13" t="str">
        <f>VLOOKUP(AG4626,'PC Mapping'!L:M,2,)</f>
        <v>Bolivar Sewer</v>
      </c>
    </row>
    <row r="4627" spans="1:34" x14ac:dyDescent="0.2">
      <c r="A4627" t="s">
        <v>20216</v>
      </c>
      <c r="B4627" t="s">
        <v>20185</v>
      </c>
      <c r="C4627" t="s">
        <v>4519</v>
      </c>
      <c r="D4627" t="s">
        <v>4520</v>
      </c>
      <c r="E4627" s="3">
        <v>45828</v>
      </c>
      <c r="F4627" t="s">
        <v>44</v>
      </c>
      <c r="G4627" t="s">
        <v>3742</v>
      </c>
      <c r="H4627" t="s">
        <v>3722</v>
      </c>
      <c r="I4627" t="s">
        <v>4538</v>
      </c>
      <c r="J4627" t="s">
        <v>4522</v>
      </c>
      <c r="K4627" s="2">
        <v>-5</v>
      </c>
      <c r="L4627" t="s">
        <v>44</v>
      </c>
      <c r="M4627" s="2">
        <v>-5</v>
      </c>
      <c r="N4627" t="s">
        <v>4523</v>
      </c>
      <c r="O4627" t="s">
        <v>4524</v>
      </c>
      <c r="P4627" t="s">
        <v>6540</v>
      </c>
      <c r="Q4627" t="s">
        <v>20219</v>
      </c>
      <c r="R4627" t="s">
        <v>44</v>
      </c>
      <c r="S4627" t="s">
        <v>4527</v>
      </c>
      <c r="T4627" s="3">
        <v>45828</v>
      </c>
      <c r="U4627" s="3">
        <v>45831</v>
      </c>
      <c r="V4627" s="2">
        <v>0</v>
      </c>
      <c r="W4627" t="s">
        <v>44</v>
      </c>
      <c r="X4627" t="s">
        <v>44</v>
      </c>
      <c r="Y4627" t="s">
        <v>20220</v>
      </c>
      <c r="Z4627" t="s">
        <v>868</v>
      </c>
      <c r="AA4627" t="s">
        <v>4529</v>
      </c>
      <c r="AB4627" t="s">
        <v>4530</v>
      </c>
      <c r="AC4627" t="s">
        <v>89</v>
      </c>
      <c r="AD4627" t="str">
        <f t="shared" si="72"/>
        <v>10-60</v>
      </c>
      <c r="AE4627" t="str">
        <f>VLOOKUP(AD4627,'Main_Sub Desc'!C:D,2,)</f>
        <v>LPC from invoicing</v>
      </c>
      <c r="AF4627" t="str">
        <f>VLOOKUP(VALUE(H4627),'Main_Sub Desc'!F:G,2,)</f>
        <v>Wtr Rev Late Payment</v>
      </c>
      <c r="AG4627">
        <f>IFERROR(VLOOKUP(VALUE(I4627),'PC Mapping'!A:F,6,),"")</f>
        <v>10469</v>
      </c>
      <c r="AH4627" s="13" t="str">
        <f>VLOOKUP(AG4627,'PC Mapping'!L:M,2,)</f>
        <v>Bolivar Water</v>
      </c>
    </row>
    <row r="4628" spans="1:34" x14ac:dyDescent="0.2">
      <c r="A4628" t="s">
        <v>20221</v>
      </c>
      <c r="B4628" t="s">
        <v>20185</v>
      </c>
      <c r="C4628" t="s">
        <v>4519</v>
      </c>
      <c r="D4628" t="s">
        <v>4520</v>
      </c>
      <c r="E4628" s="3">
        <v>45828</v>
      </c>
      <c r="F4628" t="s">
        <v>44</v>
      </c>
      <c r="G4628" t="s">
        <v>3742</v>
      </c>
      <c r="H4628" t="s">
        <v>3722</v>
      </c>
      <c r="I4628" t="s">
        <v>3752</v>
      </c>
      <c r="J4628" t="s">
        <v>4522</v>
      </c>
      <c r="K4628" s="2">
        <v>-6.61</v>
      </c>
      <c r="L4628" t="s">
        <v>44</v>
      </c>
      <c r="M4628" s="2">
        <v>-6.61</v>
      </c>
      <c r="N4628" t="s">
        <v>4523</v>
      </c>
      <c r="O4628" t="s">
        <v>4524</v>
      </c>
      <c r="P4628" t="s">
        <v>20222</v>
      </c>
      <c r="Q4628" t="s">
        <v>20223</v>
      </c>
      <c r="R4628" t="s">
        <v>44</v>
      </c>
      <c r="S4628" t="s">
        <v>4527</v>
      </c>
      <c r="T4628" s="3">
        <v>45828</v>
      </c>
      <c r="U4628" s="3">
        <v>45831</v>
      </c>
      <c r="V4628" s="2">
        <v>0</v>
      </c>
      <c r="W4628" t="s">
        <v>44</v>
      </c>
      <c r="X4628" t="s">
        <v>44</v>
      </c>
      <c r="Y4628" t="s">
        <v>20224</v>
      </c>
      <c r="Z4628" t="s">
        <v>1617</v>
      </c>
      <c r="AA4628" t="s">
        <v>4529</v>
      </c>
      <c r="AB4628" t="s">
        <v>4530</v>
      </c>
      <c r="AC4628" t="s">
        <v>89</v>
      </c>
      <c r="AD4628" t="str">
        <f t="shared" si="72"/>
        <v>10-60</v>
      </c>
      <c r="AE4628" t="str">
        <f>VLOOKUP(AD4628,'Main_Sub Desc'!C:D,2,)</f>
        <v>LPC from invoicing</v>
      </c>
      <c r="AF4628" t="str">
        <f>VLOOKUP(VALUE(H4628),'Main_Sub Desc'!F:G,2,)</f>
        <v>Wtr Rev Late Payment</v>
      </c>
      <c r="AG4628">
        <f>IFERROR(VLOOKUP(VALUE(I4628),'PC Mapping'!A:F,6,),"")</f>
        <v>10719</v>
      </c>
      <c r="AH4628" s="13" t="str">
        <f>VLOOKUP(AG4628,'PC Mapping'!L:M,2,)</f>
        <v>All Other Water</v>
      </c>
    </row>
    <row r="4629" spans="1:34" x14ac:dyDescent="0.2">
      <c r="A4629" t="s">
        <v>20225</v>
      </c>
      <c r="B4629" t="s">
        <v>20185</v>
      </c>
      <c r="C4629" t="s">
        <v>4519</v>
      </c>
      <c r="D4629" t="s">
        <v>4520</v>
      </c>
      <c r="E4629" s="3">
        <v>45828</v>
      </c>
      <c r="F4629" t="s">
        <v>44</v>
      </c>
      <c r="G4629" t="s">
        <v>3742</v>
      </c>
      <c r="H4629" t="s">
        <v>3722</v>
      </c>
      <c r="I4629" t="s">
        <v>3752</v>
      </c>
      <c r="J4629" t="s">
        <v>4522</v>
      </c>
      <c r="K4629" s="2">
        <v>-5.59</v>
      </c>
      <c r="L4629" t="s">
        <v>44</v>
      </c>
      <c r="M4629" s="2">
        <v>-5.59</v>
      </c>
      <c r="N4629" t="s">
        <v>4523</v>
      </c>
      <c r="O4629" t="s">
        <v>4524</v>
      </c>
      <c r="P4629" t="s">
        <v>20226</v>
      </c>
      <c r="Q4629" t="s">
        <v>20227</v>
      </c>
      <c r="R4629" t="s">
        <v>44</v>
      </c>
      <c r="S4629" t="s">
        <v>4527</v>
      </c>
      <c r="T4629" s="3">
        <v>45828</v>
      </c>
      <c r="U4629" s="3">
        <v>45831</v>
      </c>
      <c r="V4629" s="2">
        <v>0</v>
      </c>
      <c r="W4629" t="s">
        <v>44</v>
      </c>
      <c r="X4629" t="s">
        <v>44</v>
      </c>
      <c r="Y4629" t="s">
        <v>20228</v>
      </c>
      <c r="Z4629" t="s">
        <v>1547</v>
      </c>
      <c r="AA4629" t="s">
        <v>4529</v>
      </c>
      <c r="AB4629" t="s">
        <v>4530</v>
      </c>
      <c r="AC4629" t="s">
        <v>89</v>
      </c>
      <c r="AD4629" t="str">
        <f t="shared" si="72"/>
        <v>10-60</v>
      </c>
      <c r="AE4629" t="str">
        <f>VLOOKUP(AD4629,'Main_Sub Desc'!C:D,2,)</f>
        <v>LPC from invoicing</v>
      </c>
      <c r="AF4629" t="str">
        <f>VLOOKUP(VALUE(H4629),'Main_Sub Desc'!F:G,2,)</f>
        <v>Wtr Rev Late Payment</v>
      </c>
      <c r="AG4629">
        <f>IFERROR(VLOOKUP(VALUE(I4629),'PC Mapping'!A:F,6,),"")</f>
        <v>10719</v>
      </c>
      <c r="AH4629" s="13" t="str">
        <f>VLOOKUP(AG4629,'PC Mapping'!L:M,2,)</f>
        <v>All Other Water</v>
      </c>
    </row>
    <row r="4630" spans="1:34" x14ac:dyDescent="0.2">
      <c r="A4630" t="s">
        <v>20229</v>
      </c>
      <c r="B4630" t="s">
        <v>20230</v>
      </c>
      <c r="C4630" t="s">
        <v>4519</v>
      </c>
      <c r="D4630" t="s">
        <v>4520</v>
      </c>
      <c r="E4630" s="3">
        <v>45831</v>
      </c>
      <c r="F4630" t="s">
        <v>44</v>
      </c>
      <c r="G4630" t="s">
        <v>3742</v>
      </c>
      <c r="H4630" t="s">
        <v>3722</v>
      </c>
      <c r="I4630" t="s">
        <v>3752</v>
      </c>
      <c r="J4630" t="s">
        <v>4522</v>
      </c>
      <c r="K4630" s="2">
        <v>-5</v>
      </c>
      <c r="L4630" t="s">
        <v>44</v>
      </c>
      <c r="M4630" s="2">
        <v>-5</v>
      </c>
      <c r="N4630" t="s">
        <v>4523</v>
      </c>
      <c r="O4630" t="s">
        <v>4524</v>
      </c>
      <c r="P4630" t="s">
        <v>7050</v>
      </c>
      <c r="Q4630" t="s">
        <v>20231</v>
      </c>
      <c r="R4630" t="s">
        <v>44</v>
      </c>
      <c r="S4630" t="s">
        <v>4527</v>
      </c>
      <c r="T4630" s="3">
        <v>45831</v>
      </c>
      <c r="U4630" s="3">
        <v>45832</v>
      </c>
      <c r="V4630" s="2">
        <v>0</v>
      </c>
      <c r="W4630" t="s">
        <v>44</v>
      </c>
      <c r="X4630" t="s">
        <v>44</v>
      </c>
      <c r="Y4630" t="s">
        <v>20232</v>
      </c>
      <c r="Z4630" t="s">
        <v>3566</v>
      </c>
      <c r="AA4630" t="s">
        <v>4529</v>
      </c>
      <c r="AB4630" t="s">
        <v>4530</v>
      </c>
      <c r="AC4630" t="s">
        <v>89</v>
      </c>
      <c r="AD4630" t="str">
        <f t="shared" si="72"/>
        <v>10-60</v>
      </c>
      <c r="AE4630" t="str">
        <f>VLOOKUP(AD4630,'Main_Sub Desc'!C:D,2,)</f>
        <v>LPC from invoicing</v>
      </c>
      <c r="AF4630" t="str">
        <f>VLOOKUP(VALUE(H4630),'Main_Sub Desc'!F:G,2,)</f>
        <v>Wtr Rev Late Payment</v>
      </c>
      <c r="AG4630">
        <f>IFERROR(VLOOKUP(VALUE(I4630),'PC Mapping'!A:F,6,),"")</f>
        <v>10719</v>
      </c>
      <c r="AH4630" s="13" t="str">
        <f>VLOOKUP(AG4630,'PC Mapping'!L:M,2,)</f>
        <v>All Other Water</v>
      </c>
    </row>
    <row r="4631" spans="1:34" x14ac:dyDescent="0.2">
      <c r="A4631" t="s">
        <v>20233</v>
      </c>
      <c r="B4631" t="s">
        <v>20230</v>
      </c>
      <c r="C4631" t="s">
        <v>4519</v>
      </c>
      <c r="D4631" t="s">
        <v>4520</v>
      </c>
      <c r="E4631" s="3">
        <v>45831</v>
      </c>
      <c r="F4631" t="s">
        <v>44</v>
      </c>
      <c r="G4631" t="s">
        <v>3742</v>
      </c>
      <c r="H4631" t="s">
        <v>3722</v>
      </c>
      <c r="I4631" t="s">
        <v>4538</v>
      </c>
      <c r="J4631" t="s">
        <v>4522</v>
      </c>
      <c r="K4631" s="2">
        <v>-5</v>
      </c>
      <c r="L4631" t="s">
        <v>44</v>
      </c>
      <c r="M4631" s="2">
        <v>-5</v>
      </c>
      <c r="N4631" t="s">
        <v>4523</v>
      </c>
      <c r="O4631" t="s">
        <v>4524</v>
      </c>
      <c r="P4631" t="s">
        <v>13220</v>
      </c>
      <c r="Q4631" t="s">
        <v>20234</v>
      </c>
      <c r="R4631" t="s">
        <v>44</v>
      </c>
      <c r="S4631" t="s">
        <v>4527</v>
      </c>
      <c r="T4631" s="3">
        <v>45831</v>
      </c>
      <c r="U4631" s="3">
        <v>45832</v>
      </c>
      <c r="V4631" s="2">
        <v>0</v>
      </c>
      <c r="W4631" t="s">
        <v>44</v>
      </c>
      <c r="X4631" t="s">
        <v>44</v>
      </c>
      <c r="Y4631" t="s">
        <v>20235</v>
      </c>
      <c r="Z4631" t="s">
        <v>20236</v>
      </c>
      <c r="AA4631" t="s">
        <v>4529</v>
      </c>
      <c r="AB4631" t="s">
        <v>4530</v>
      </c>
      <c r="AC4631" t="s">
        <v>89</v>
      </c>
      <c r="AD4631" t="str">
        <f t="shared" si="72"/>
        <v>10-60</v>
      </c>
      <c r="AE4631" t="str">
        <f>VLOOKUP(AD4631,'Main_Sub Desc'!C:D,2,)</f>
        <v>LPC from invoicing</v>
      </c>
      <c r="AF4631" t="str">
        <f>VLOOKUP(VALUE(H4631),'Main_Sub Desc'!F:G,2,)</f>
        <v>Wtr Rev Late Payment</v>
      </c>
      <c r="AG4631">
        <f>IFERROR(VLOOKUP(VALUE(I4631),'PC Mapping'!A:F,6,),"")</f>
        <v>10469</v>
      </c>
      <c r="AH4631" s="13" t="str">
        <f>VLOOKUP(AG4631,'PC Mapping'!L:M,2,)</f>
        <v>Bolivar Water</v>
      </c>
    </row>
    <row r="4632" spans="1:34" x14ac:dyDescent="0.2">
      <c r="A4632" t="s">
        <v>20233</v>
      </c>
      <c r="B4632" t="s">
        <v>20230</v>
      </c>
      <c r="C4632" t="s">
        <v>4519</v>
      </c>
      <c r="D4632" t="s">
        <v>4520</v>
      </c>
      <c r="E4632" s="3">
        <v>45831</v>
      </c>
      <c r="F4632" t="s">
        <v>44</v>
      </c>
      <c r="G4632" t="s">
        <v>3742</v>
      </c>
      <c r="H4632" t="s">
        <v>3716</v>
      </c>
      <c r="I4632" t="s">
        <v>4534</v>
      </c>
      <c r="J4632" t="s">
        <v>4522</v>
      </c>
      <c r="K4632" s="2">
        <v>-5</v>
      </c>
      <c r="L4632" t="s">
        <v>44</v>
      </c>
      <c r="M4632" s="2">
        <v>-5</v>
      </c>
      <c r="N4632" t="s">
        <v>4523</v>
      </c>
      <c r="O4632" t="s">
        <v>4524</v>
      </c>
      <c r="P4632" t="s">
        <v>13220</v>
      </c>
      <c r="Q4632" t="s">
        <v>20237</v>
      </c>
      <c r="R4632" t="s">
        <v>44</v>
      </c>
      <c r="S4632" t="s">
        <v>4527</v>
      </c>
      <c r="T4632" s="3">
        <v>45831</v>
      </c>
      <c r="U4632" s="3">
        <v>45832</v>
      </c>
      <c r="V4632" s="2">
        <v>0</v>
      </c>
      <c r="W4632" t="s">
        <v>44</v>
      </c>
      <c r="X4632" t="s">
        <v>44</v>
      </c>
      <c r="Y4632" t="s">
        <v>20238</v>
      </c>
      <c r="Z4632" t="s">
        <v>20236</v>
      </c>
      <c r="AA4632" t="s">
        <v>4529</v>
      </c>
      <c r="AB4632" t="s">
        <v>4530</v>
      </c>
      <c r="AC4632" t="s">
        <v>89</v>
      </c>
      <c r="AD4632" t="str">
        <f t="shared" si="72"/>
        <v>10-60</v>
      </c>
      <c r="AE4632" t="str">
        <f>VLOOKUP(AD4632,'Main_Sub Desc'!C:D,2,)</f>
        <v>LPC from invoicing</v>
      </c>
      <c r="AF4632" t="str">
        <f>VLOOKUP(VALUE(H4632),'Main_Sub Desc'!F:G,2,)</f>
        <v>Wst Rev Late Payment</v>
      </c>
      <c r="AG4632">
        <f>IFERROR(VLOOKUP(VALUE(I4632),'PC Mapping'!A:F,6,),"")</f>
        <v>10514</v>
      </c>
      <c r="AH4632" s="13" t="str">
        <f>VLOOKUP(AG4632,'PC Mapping'!L:M,2,)</f>
        <v>Bolivar Sewer</v>
      </c>
    </row>
    <row r="4633" spans="1:34" x14ac:dyDescent="0.2">
      <c r="A4633" t="s">
        <v>20239</v>
      </c>
      <c r="B4633" t="s">
        <v>20230</v>
      </c>
      <c r="C4633" t="s">
        <v>4519</v>
      </c>
      <c r="D4633" t="s">
        <v>4520</v>
      </c>
      <c r="E4633" s="3">
        <v>45831</v>
      </c>
      <c r="F4633" t="s">
        <v>44</v>
      </c>
      <c r="G4633" t="s">
        <v>3742</v>
      </c>
      <c r="H4633" t="s">
        <v>3716</v>
      </c>
      <c r="I4633" t="s">
        <v>4534</v>
      </c>
      <c r="J4633" t="s">
        <v>4522</v>
      </c>
      <c r="K4633" s="2">
        <v>-6.89</v>
      </c>
      <c r="L4633" t="s">
        <v>44</v>
      </c>
      <c r="M4633" s="2">
        <v>-6.89</v>
      </c>
      <c r="N4633" t="s">
        <v>4523</v>
      </c>
      <c r="O4633" t="s">
        <v>4524</v>
      </c>
      <c r="P4633" t="s">
        <v>4978</v>
      </c>
      <c r="Q4633" t="s">
        <v>20240</v>
      </c>
      <c r="R4633" t="s">
        <v>44</v>
      </c>
      <c r="S4633" t="s">
        <v>4527</v>
      </c>
      <c r="T4633" s="3">
        <v>45831</v>
      </c>
      <c r="U4633" s="3">
        <v>45832</v>
      </c>
      <c r="V4633" s="2">
        <v>0</v>
      </c>
      <c r="W4633" t="s">
        <v>44</v>
      </c>
      <c r="X4633" t="s">
        <v>44</v>
      </c>
      <c r="Y4633" t="s">
        <v>20241</v>
      </c>
      <c r="Z4633" t="s">
        <v>667</v>
      </c>
      <c r="AA4633" t="s">
        <v>4529</v>
      </c>
      <c r="AB4633" t="s">
        <v>4530</v>
      </c>
      <c r="AC4633" t="s">
        <v>89</v>
      </c>
      <c r="AD4633" t="str">
        <f t="shared" si="72"/>
        <v>10-60</v>
      </c>
      <c r="AE4633" t="str">
        <f>VLOOKUP(AD4633,'Main_Sub Desc'!C:D,2,)</f>
        <v>LPC from invoicing</v>
      </c>
      <c r="AF4633" t="str">
        <f>VLOOKUP(VALUE(H4633),'Main_Sub Desc'!F:G,2,)</f>
        <v>Wst Rev Late Payment</v>
      </c>
      <c r="AG4633">
        <f>IFERROR(VLOOKUP(VALUE(I4633),'PC Mapping'!A:F,6,),"")</f>
        <v>10514</v>
      </c>
      <c r="AH4633" s="13" t="str">
        <f>VLOOKUP(AG4633,'PC Mapping'!L:M,2,)</f>
        <v>Bolivar Sewer</v>
      </c>
    </row>
    <row r="4634" spans="1:34" x14ac:dyDescent="0.2">
      <c r="A4634" t="s">
        <v>20239</v>
      </c>
      <c r="B4634" t="s">
        <v>20230</v>
      </c>
      <c r="C4634" t="s">
        <v>4519</v>
      </c>
      <c r="D4634" t="s">
        <v>4520</v>
      </c>
      <c r="E4634" s="3">
        <v>45831</v>
      </c>
      <c r="F4634" t="s">
        <v>44</v>
      </c>
      <c r="G4634" t="s">
        <v>3742</v>
      </c>
      <c r="H4634" t="s">
        <v>3722</v>
      </c>
      <c r="I4634" t="s">
        <v>4538</v>
      </c>
      <c r="J4634" t="s">
        <v>4522</v>
      </c>
      <c r="K4634" s="2">
        <v>-5</v>
      </c>
      <c r="L4634" t="s">
        <v>44</v>
      </c>
      <c r="M4634" s="2">
        <v>-5</v>
      </c>
      <c r="N4634" t="s">
        <v>4523</v>
      </c>
      <c r="O4634" t="s">
        <v>4524</v>
      </c>
      <c r="P4634" t="s">
        <v>4978</v>
      </c>
      <c r="Q4634" t="s">
        <v>20242</v>
      </c>
      <c r="R4634" t="s">
        <v>44</v>
      </c>
      <c r="S4634" t="s">
        <v>4527</v>
      </c>
      <c r="T4634" s="3">
        <v>45831</v>
      </c>
      <c r="U4634" s="3">
        <v>45832</v>
      </c>
      <c r="V4634" s="2">
        <v>0</v>
      </c>
      <c r="W4634" t="s">
        <v>44</v>
      </c>
      <c r="X4634" t="s">
        <v>44</v>
      </c>
      <c r="Y4634" t="s">
        <v>20243</v>
      </c>
      <c r="Z4634" t="s">
        <v>667</v>
      </c>
      <c r="AA4634" t="s">
        <v>4529</v>
      </c>
      <c r="AB4634" t="s">
        <v>4530</v>
      </c>
      <c r="AC4634" t="s">
        <v>89</v>
      </c>
      <c r="AD4634" t="str">
        <f t="shared" si="72"/>
        <v>10-60</v>
      </c>
      <c r="AE4634" t="str">
        <f>VLOOKUP(AD4634,'Main_Sub Desc'!C:D,2,)</f>
        <v>LPC from invoicing</v>
      </c>
      <c r="AF4634" t="str">
        <f>VLOOKUP(VALUE(H4634),'Main_Sub Desc'!F:G,2,)</f>
        <v>Wtr Rev Late Payment</v>
      </c>
      <c r="AG4634">
        <f>IFERROR(VLOOKUP(VALUE(I4634),'PC Mapping'!A:F,6,),"")</f>
        <v>10469</v>
      </c>
      <c r="AH4634" s="13" t="str">
        <f>VLOOKUP(AG4634,'PC Mapping'!L:M,2,)</f>
        <v>Bolivar Water</v>
      </c>
    </row>
    <row r="4635" spans="1:34" x14ac:dyDescent="0.2">
      <c r="A4635" t="s">
        <v>20244</v>
      </c>
      <c r="B4635" t="s">
        <v>20245</v>
      </c>
      <c r="C4635" t="s">
        <v>4519</v>
      </c>
      <c r="D4635" t="s">
        <v>4520</v>
      </c>
      <c r="E4635" s="3">
        <v>45832</v>
      </c>
      <c r="F4635" t="s">
        <v>44</v>
      </c>
      <c r="G4635" t="s">
        <v>3742</v>
      </c>
      <c r="H4635" t="s">
        <v>3722</v>
      </c>
      <c r="I4635" t="s">
        <v>3752</v>
      </c>
      <c r="J4635" t="s">
        <v>4522</v>
      </c>
      <c r="K4635" s="2">
        <v>-5</v>
      </c>
      <c r="L4635" t="s">
        <v>44</v>
      </c>
      <c r="M4635" s="2">
        <v>-5</v>
      </c>
      <c r="N4635" t="s">
        <v>4523</v>
      </c>
      <c r="O4635" t="s">
        <v>4524</v>
      </c>
      <c r="P4635" t="s">
        <v>6096</v>
      </c>
      <c r="Q4635" t="s">
        <v>20246</v>
      </c>
      <c r="R4635" t="s">
        <v>44</v>
      </c>
      <c r="S4635" t="s">
        <v>4527</v>
      </c>
      <c r="T4635" s="3">
        <v>45832</v>
      </c>
      <c r="U4635" s="3">
        <v>45833</v>
      </c>
      <c r="V4635" s="2">
        <v>0</v>
      </c>
      <c r="W4635" t="s">
        <v>44</v>
      </c>
      <c r="X4635" t="s">
        <v>44</v>
      </c>
      <c r="Y4635" t="s">
        <v>20247</v>
      </c>
      <c r="Z4635" t="s">
        <v>2344</v>
      </c>
      <c r="AA4635" t="s">
        <v>4529</v>
      </c>
      <c r="AB4635" t="s">
        <v>4530</v>
      </c>
      <c r="AC4635" t="s">
        <v>89</v>
      </c>
      <c r="AD4635" t="str">
        <f t="shared" si="72"/>
        <v>10-60</v>
      </c>
      <c r="AE4635" t="str">
        <f>VLOOKUP(AD4635,'Main_Sub Desc'!C:D,2,)</f>
        <v>LPC from invoicing</v>
      </c>
      <c r="AF4635" t="str">
        <f>VLOOKUP(VALUE(H4635),'Main_Sub Desc'!F:G,2,)</f>
        <v>Wtr Rev Late Payment</v>
      </c>
      <c r="AG4635">
        <f>IFERROR(VLOOKUP(VALUE(I4635),'PC Mapping'!A:F,6,),"")</f>
        <v>10719</v>
      </c>
      <c r="AH4635" s="13" t="str">
        <f>VLOOKUP(AG4635,'PC Mapping'!L:M,2,)</f>
        <v>All Other Water</v>
      </c>
    </row>
    <row r="4636" spans="1:34" x14ac:dyDescent="0.2">
      <c r="A4636" t="s">
        <v>20248</v>
      </c>
      <c r="B4636" t="s">
        <v>20249</v>
      </c>
      <c r="C4636" t="s">
        <v>4519</v>
      </c>
      <c r="D4636" t="s">
        <v>4520</v>
      </c>
      <c r="E4636" s="3">
        <v>45838</v>
      </c>
      <c r="F4636" t="s">
        <v>44</v>
      </c>
      <c r="G4636" t="s">
        <v>3742</v>
      </c>
      <c r="H4636" t="s">
        <v>3716</v>
      </c>
      <c r="I4636" t="s">
        <v>4534</v>
      </c>
      <c r="J4636" t="s">
        <v>4522</v>
      </c>
      <c r="K4636" s="2">
        <v>-5</v>
      </c>
      <c r="L4636" t="s">
        <v>44</v>
      </c>
      <c r="M4636" s="2">
        <v>-5</v>
      </c>
      <c r="N4636" t="s">
        <v>4523</v>
      </c>
      <c r="O4636" t="s">
        <v>4524</v>
      </c>
      <c r="P4636" t="s">
        <v>11101</v>
      </c>
      <c r="Q4636" t="s">
        <v>20250</v>
      </c>
      <c r="R4636" t="s">
        <v>44</v>
      </c>
      <c r="S4636" t="s">
        <v>4527</v>
      </c>
      <c r="T4636" s="3">
        <v>45838</v>
      </c>
      <c r="U4636" s="3">
        <v>45839</v>
      </c>
      <c r="V4636" s="2">
        <v>0</v>
      </c>
      <c r="W4636" t="s">
        <v>44</v>
      </c>
      <c r="X4636" t="s">
        <v>44</v>
      </c>
      <c r="Y4636" t="s">
        <v>20251</v>
      </c>
      <c r="Z4636" t="s">
        <v>732</v>
      </c>
      <c r="AA4636" t="s">
        <v>4529</v>
      </c>
      <c r="AB4636" t="s">
        <v>4530</v>
      </c>
      <c r="AC4636" t="s">
        <v>89</v>
      </c>
      <c r="AD4636" t="str">
        <f t="shared" si="72"/>
        <v>10-60</v>
      </c>
      <c r="AE4636" t="str">
        <f>VLOOKUP(AD4636,'Main_Sub Desc'!C:D,2,)</f>
        <v>LPC from invoicing</v>
      </c>
      <c r="AF4636" t="str">
        <f>VLOOKUP(VALUE(H4636),'Main_Sub Desc'!F:G,2,)</f>
        <v>Wst Rev Late Payment</v>
      </c>
      <c r="AG4636">
        <f>IFERROR(VLOOKUP(VALUE(I4636),'PC Mapping'!A:F,6,),"")</f>
        <v>10514</v>
      </c>
      <c r="AH4636" s="13" t="str">
        <f>VLOOKUP(AG4636,'PC Mapping'!L:M,2,)</f>
        <v>Bolivar Sewer</v>
      </c>
    </row>
    <row r="4637" spans="1:34" x14ac:dyDescent="0.2">
      <c r="A4637" t="s">
        <v>20248</v>
      </c>
      <c r="B4637" t="s">
        <v>20249</v>
      </c>
      <c r="C4637" t="s">
        <v>4519</v>
      </c>
      <c r="D4637" t="s">
        <v>4520</v>
      </c>
      <c r="E4637" s="3">
        <v>45838</v>
      </c>
      <c r="F4637" t="s">
        <v>44</v>
      </c>
      <c r="G4637" t="s">
        <v>3742</v>
      </c>
      <c r="H4637" t="s">
        <v>3722</v>
      </c>
      <c r="I4637" t="s">
        <v>4538</v>
      </c>
      <c r="J4637" t="s">
        <v>4522</v>
      </c>
      <c r="K4637" s="2">
        <v>-5</v>
      </c>
      <c r="L4637" t="s">
        <v>44</v>
      </c>
      <c r="M4637" s="2">
        <v>-5</v>
      </c>
      <c r="N4637" t="s">
        <v>4523</v>
      </c>
      <c r="O4637" t="s">
        <v>4524</v>
      </c>
      <c r="P4637" t="s">
        <v>11101</v>
      </c>
      <c r="Q4637" t="s">
        <v>20252</v>
      </c>
      <c r="R4637" t="s">
        <v>44</v>
      </c>
      <c r="S4637" t="s">
        <v>4527</v>
      </c>
      <c r="T4637" s="3">
        <v>45838</v>
      </c>
      <c r="U4637" s="3">
        <v>45839</v>
      </c>
      <c r="V4637" s="2">
        <v>0</v>
      </c>
      <c r="W4637" t="s">
        <v>44</v>
      </c>
      <c r="X4637" t="s">
        <v>44</v>
      </c>
      <c r="Y4637" t="s">
        <v>20253</v>
      </c>
      <c r="Z4637" t="s">
        <v>732</v>
      </c>
      <c r="AA4637" t="s">
        <v>4529</v>
      </c>
      <c r="AB4637" t="s">
        <v>4530</v>
      </c>
      <c r="AC4637" t="s">
        <v>89</v>
      </c>
      <c r="AD4637" t="str">
        <f t="shared" si="72"/>
        <v>10-60</v>
      </c>
      <c r="AE4637" t="str">
        <f>VLOOKUP(AD4637,'Main_Sub Desc'!C:D,2,)</f>
        <v>LPC from invoicing</v>
      </c>
      <c r="AF4637" t="str">
        <f>VLOOKUP(VALUE(H4637),'Main_Sub Desc'!F:G,2,)</f>
        <v>Wtr Rev Late Payment</v>
      </c>
      <c r="AG4637">
        <f>IFERROR(VLOOKUP(VALUE(I4637),'PC Mapping'!A:F,6,),"")</f>
        <v>10469</v>
      </c>
      <c r="AH4637" s="13" t="str">
        <f>VLOOKUP(AG4637,'PC Mapping'!L:M,2,)</f>
        <v>Bolivar Water</v>
      </c>
    </row>
    <row r="4638" spans="1:34" x14ac:dyDescent="0.2">
      <c r="A4638" t="s">
        <v>20254</v>
      </c>
      <c r="B4638" t="s">
        <v>20249</v>
      </c>
      <c r="C4638" t="s">
        <v>4519</v>
      </c>
      <c r="D4638" t="s">
        <v>4520</v>
      </c>
      <c r="E4638" s="3">
        <v>45838</v>
      </c>
      <c r="F4638" t="s">
        <v>44</v>
      </c>
      <c r="G4638" t="s">
        <v>3742</v>
      </c>
      <c r="H4638" t="s">
        <v>3722</v>
      </c>
      <c r="I4638" t="s">
        <v>3752</v>
      </c>
      <c r="J4638" t="s">
        <v>4522</v>
      </c>
      <c r="K4638" s="2">
        <v>-5</v>
      </c>
      <c r="L4638" t="s">
        <v>44</v>
      </c>
      <c r="M4638" s="2">
        <v>-5</v>
      </c>
      <c r="N4638" t="s">
        <v>4523</v>
      </c>
      <c r="O4638" t="s">
        <v>4524</v>
      </c>
      <c r="P4638" t="s">
        <v>6611</v>
      </c>
      <c r="Q4638" t="s">
        <v>20255</v>
      </c>
      <c r="R4638" t="s">
        <v>44</v>
      </c>
      <c r="S4638" t="s">
        <v>4527</v>
      </c>
      <c r="T4638" s="3">
        <v>45838</v>
      </c>
      <c r="U4638" s="3">
        <v>45839</v>
      </c>
      <c r="V4638" s="2">
        <v>0</v>
      </c>
      <c r="W4638" t="s">
        <v>44</v>
      </c>
      <c r="X4638" t="s">
        <v>44</v>
      </c>
      <c r="Y4638" t="s">
        <v>16082</v>
      </c>
      <c r="Z4638" t="s">
        <v>2906</v>
      </c>
      <c r="AA4638" t="s">
        <v>4529</v>
      </c>
      <c r="AB4638" t="s">
        <v>4530</v>
      </c>
      <c r="AC4638" t="s">
        <v>89</v>
      </c>
      <c r="AD4638" t="str">
        <f t="shared" si="72"/>
        <v>10-60</v>
      </c>
      <c r="AE4638" t="str">
        <f>VLOOKUP(AD4638,'Main_Sub Desc'!C:D,2,)</f>
        <v>LPC from invoicing</v>
      </c>
      <c r="AF4638" t="str">
        <f>VLOOKUP(VALUE(H4638),'Main_Sub Desc'!F:G,2,)</f>
        <v>Wtr Rev Late Payment</v>
      </c>
      <c r="AG4638">
        <f>IFERROR(VLOOKUP(VALUE(I4638),'PC Mapping'!A:F,6,),"")</f>
        <v>10719</v>
      </c>
      <c r="AH4638" s="13" t="str">
        <f>VLOOKUP(AG4638,'PC Mapping'!L:M,2,)</f>
        <v>All Other Water</v>
      </c>
    </row>
    <row r="4639" spans="1:34" x14ac:dyDescent="0.2">
      <c r="A4639" t="s">
        <v>20256</v>
      </c>
      <c r="B4639" t="s">
        <v>20249</v>
      </c>
      <c r="C4639" t="s">
        <v>4519</v>
      </c>
      <c r="D4639" t="s">
        <v>4520</v>
      </c>
      <c r="E4639" s="3">
        <v>45838</v>
      </c>
      <c r="F4639" t="s">
        <v>44</v>
      </c>
      <c r="G4639" t="s">
        <v>3742</v>
      </c>
      <c r="H4639" t="s">
        <v>3716</v>
      </c>
      <c r="I4639" t="s">
        <v>4534</v>
      </c>
      <c r="J4639" t="s">
        <v>4522</v>
      </c>
      <c r="K4639" s="2">
        <v>-5</v>
      </c>
      <c r="L4639" t="s">
        <v>44</v>
      </c>
      <c r="M4639" s="2">
        <v>-5</v>
      </c>
      <c r="N4639" t="s">
        <v>4523</v>
      </c>
      <c r="O4639" t="s">
        <v>4524</v>
      </c>
      <c r="P4639" t="s">
        <v>4557</v>
      </c>
      <c r="Q4639" t="s">
        <v>20257</v>
      </c>
      <c r="R4639" t="s">
        <v>44</v>
      </c>
      <c r="S4639" t="s">
        <v>4527</v>
      </c>
      <c r="T4639" s="3">
        <v>45838</v>
      </c>
      <c r="U4639" s="3">
        <v>45839</v>
      </c>
      <c r="V4639" s="2">
        <v>0</v>
      </c>
      <c r="W4639" t="s">
        <v>44</v>
      </c>
      <c r="X4639" t="s">
        <v>44</v>
      </c>
      <c r="Y4639" t="s">
        <v>17473</v>
      </c>
      <c r="Z4639" t="s">
        <v>962</v>
      </c>
      <c r="AA4639" t="s">
        <v>4529</v>
      </c>
      <c r="AB4639" t="s">
        <v>4530</v>
      </c>
      <c r="AC4639" t="s">
        <v>89</v>
      </c>
      <c r="AD4639" t="str">
        <f t="shared" si="72"/>
        <v>10-60</v>
      </c>
      <c r="AE4639" t="str">
        <f>VLOOKUP(AD4639,'Main_Sub Desc'!C:D,2,)</f>
        <v>LPC from invoicing</v>
      </c>
      <c r="AF4639" t="str">
        <f>VLOOKUP(VALUE(H4639),'Main_Sub Desc'!F:G,2,)</f>
        <v>Wst Rev Late Payment</v>
      </c>
      <c r="AG4639">
        <f>IFERROR(VLOOKUP(VALUE(I4639),'PC Mapping'!A:F,6,),"")</f>
        <v>10514</v>
      </c>
      <c r="AH4639" s="13" t="str">
        <f>VLOOKUP(AG4639,'PC Mapping'!L:M,2,)</f>
        <v>Bolivar Sewer</v>
      </c>
    </row>
    <row r="4640" spans="1:34" x14ac:dyDescent="0.2">
      <c r="A4640" t="s">
        <v>20256</v>
      </c>
      <c r="B4640" t="s">
        <v>20249</v>
      </c>
      <c r="C4640" t="s">
        <v>4519</v>
      </c>
      <c r="D4640" t="s">
        <v>4520</v>
      </c>
      <c r="E4640" s="3">
        <v>45838</v>
      </c>
      <c r="F4640" t="s">
        <v>44</v>
      </c>
      <c r="G4640" t="s">
        <v>3742</v>
      </c>
      <c r="H4640" t="s">
        <v>3722</v>
      </c>
      <c r="I4640" t="s">
        <v>4538</v>
      </c>
      <c r="J4640" t="s">
        <v>4522</v>
      </c>
      <c r="K4640" s="2">
        <v>-5</v>
      </c>
      <c r="L4640" t="s">
        <v>44</v>
      </c>
      <c r="M4640" s="2">
        <v>-5</v>
      </c>
      <c r="N4640" t="s">
        <v>4523</v>
      </c>
      <c r="O4640" t="s">
        <v>4524</v>
      </c>
      <c r="P4640" t="s">
        <v>4557</v>
      </c>
      <c r="Q4640" t="s">
        <v>20258</v>
      </c>
      <c r="R4640" t="s">
        <v>44</v>
      </c>
      <c r="S4640" t="s">
        <v>4527</v>
      </c>
      <c r="T4640" s="3">
        <v>45838</v>
      </c>
      <c r="U4640" s="3">
        <v>45839</v>
      </c>
      <c r="V4640" s="2">
        <v>0</v>
      </c>
      <c r="W4640" t="s">
        <v>44</v>
      </c>
      <c r="X4640" t="s">
        <v>44</v>
      </c>
      <c r="Y4640" t="s">
        <v>20259</v>
      </c>
      <c r="Z4640" t="s">
        <v>962</v>
      </c>
      <c r="AA4640" t="s">
        <v>4529</v>
      </c>
      <c r="AB4640" t="s">
        <v>4530</v>
      </c>
      <c r="AC4640" t="s">
        <v>89</v>
      </c>
      <c r="AD4640" t="str">
        <f t="shared" si="72"/>
        <v>10-60</v>
      </c>
      <c r="AE4640" t="str">
        <f>VLOOKUP(AD4640,'Main_Sub Desc'!C:D,2,)</f>
        <v>LPC from invoicing</v>
      </c>
      <c r="AF4640" t="str">
        <f>VLOOKUP(VALUE(H4640),'Main_Sub Desc'!F:G,2,)</f>
        <v>Wtr Rev Late Payment</v>
      </c>
      <c r="AG4640">
        <f>IFERROR(VLOOKUP(VALUE(I4640),'PC Mapping'!A:F,6,),"")</f>
        <v>10469</v>
      </c>
      <c r="AH4640" s="13" t="str">
        <f>VLOOKUP(AG4640,'PC Mapping'!L:M,2,)</f>
        <v>Bolivar Water</v>
      </c>
    </row>
    <row r="4641" spans="1:34" x14ac:dyDescent="0.2">
      <c r="A4641" t="s">
        <v>20260</v>
      </c>
      <c r="B4641" t="s">
        <v>20261</v>
      </c>
      <c r="C4641" t="s">
        <v>4519</v>
      </c>
      <c r="D4641" t="s">
        <v>4520</v>
      </c>
      <c r="E4641" s="3">
        <v>45813</v>
      </c>
      <c r="F4641" t="s">
        <v>44</v>
      </c>
      <c r="G4641" t="s">
        <v>3742</v>
      </c>
      <c r="H4641" t="s">
        <v>3722</v>
      </c>
      <c r="I4641" t="s">
        <v>3752</v>
      </c>
      <c r="J4641" t="s">
        <v>4522</v>
      </c>
      <c r="K4641" s="2">
        <v>-5.08</v>
      </c>
      <c r="L4641" t="s">
        <v>44</v>
      </c>
      <c r="M4641" s="2">
        <v>-5.08</v>
      </c>
      <c r="N4641" t="s">
        <v>4523</v>
      </c>
      <c r="O4641" t="s">
        <v>4524</v>
      </c>
      <c r="P4641" t="s">
        <v>20262</v>
      </c>
      <c r="Q4641" t="s">
        <v>20263</v>
      </c>
      <c r="R4641" t="s">
        <v>44</v>
      </c>
      <c r="S4641" t="s">
        <v>4527</v>
      </c>
      <c r="T4641" s="3">
        <v>45813</v>
      </c>
      <c r="U4641" s="3">
        <v>45814</v>
      </c>
      <c r="V4641" s="2">
        <v>0</v>
      </c>
      <c r="W4641" t="s">
        <v>44</v>
      </c>
      <c r="X4641" t="s">
        <v>44</v>
      </c>
      <c r="Y4641" t="s">
        <v>20264</v>
      </c>
      <c r="Z4641" t="s">
        <v>20265</v>
      </c>
      <c r="AA4641" t="s">
        <v>4529</v>
      </c>
      <c r="AB4641" t="s">
        <v>4530</v>
      </c>
      <c r="AC4641" t="s">
        <v>89</v>
      </c>
      <c r="AD4641" t="str">
        <f t="shared" si="72"/>
        <v>10-60</v>
      </c>
      <c r="AE4641" t="str">
        <f>VLOOKUP(AD4641,'Main_Sub Desc'!C:D,2,)</f>
        <v>LPC from invoicing</v>
      </c>
      <c r="AF4641" t="str">
        <f>VLOOKUP(VALUE(H4641),'Main_Sub Desc'!F:G,2,)</f>
        <v>Wtr Rev Late Payment</v>
      </c>
      <c r="AG4641">
        <f>IFERROR(VLOOKUP(VALUE(I4641),'PC Mapping'!A:F,6,),"")</f>
        <v>10719</v>
      </c>
      <c r="AH4641" s="13" t="str">
        <f>VLOOKUP(AG4641,'PC Mapping'!L:M,2,)</f>
        <v>All Other Water</v>
      </c>
    </row>
    <row r="4642" spans="1:34" x14ac:dyDescent="0.2">
      <c r="A4642" t="s">
        <v>20266</v>
      </c>
      <c r="B4642" t="s">
        <v>20261</v>
      </c>
      <c r="C4642" t="s">
        <v>4519</v>
      </c>
      <c r="D4642" t="s">
        <v>4520</v>
      </c>
      <c r="E4642" s="3">
        <v>45813</v>
      </c>
      <c r="F4642" t="s">
        <v>44</v>
      </c>
      <c r="G4642" t="s">
        <v>3742</v>
      </c>
      <c r="H4642" t="s">
        <v>3722</v>
      </c>
      <c r="I4642" t="s">
        <v>3752</v>
      </c>
      <c r="J4642" t="s">
        <v>4522</v>
      </c>
      <c r="K4642" s="2">
        <v>-15.18</v>
      </c>
      <c r="L4642" t="s">
        <v>44</v>
      </c>
      <c r="M4642" s="2">
        <v>-15.18</v>
      </c>
      <c r="N4642" t="s">
        <v>4523</v>
      </c>
      <c r="O4642" t="s">
        <v>4524</v>
      </c>
      <c r="P4642" t="s">
        <v>10850</v>
      </c>
      <c r="Q4642" t="s">
        <v>20267</v>
      </c>
      <c r="R4642" t="s">
        <v>44</v>
      </c>
      <c r="S4642" t="s">
        <v>4527</v>
      </c>
      <c r="T4642" s="3">
        <v>45813</v>
      </c>
      <c r="U4642" s="3">
        <v>45814</v>
      </c>
      <c r="V4642" s="2">
        <v>0</v>
      </c>
      <c r="W4642" t="s">
        <v>44</v>
      </c>
      <c r="X4642" t="s">
        <v>44</v>
      </c>
      <c r="Y4642" t="s">
        <v>20268</v>
      </c>
      <c r="Z4642" t="s">
        <v>3200</v>
      </c>
      <c r="AA4642" t="s">
        <v>4529</v>
      </c>
      <c r="AB4642" t="s">
        <v>4530</v>
      </c>
      <c r="AC4642" t="s">
        <v>89</v>
      </c>
      <c r="AD4642" t="str">
        <f t="shared" si="72"/>
        <v>10-60</v>
      </c>
      <c r="AE4642" t="str">
        <f>VLOOKUP(AD4642,'Main_Sub Desc'!C:D,2,)</f>
        <v>LPC from invoicing</v>
      </c>
      <c r="AF4642" t="str">
        <f>VLOOKUP(VALUE(H4642),'Main_Sub Desc'!F:G,2,)</f>
        <v>Wtr Rev Late Payment</v>
      </c>
      <c r="AG4642">
        <f>IFERROR(VLOOKUP(VALUE(I4642),'PC Mapping'!A:F,6,),"")</f>
        <v>10719</v>
      </c>
      <c r="AH4642" s="13" t="str">
        <f>VLOOKUP(AG4642,'PC Mapping'!L:M,2,)</f>
        <v>All Other Water</v>
      </c>
    </row>
    <row r="4643" spans="1:34" x14ac:dyDescent="0.2">
      <c r="A4643" t="s">
        <v>20269</v>
      </c>
      <c r="B4643" t="s">
        <v>20270</v>
      </c>
      <c r="C4643" t="s">
        <v>4519</v>
      </c>
      <c r="D4643" t="s">
        <v>4520</v>
      </c>
      <c r="E4643" s="3">
        <v>45814</v>
      </c>
      <c r="F4643" t="s">
        <v>44</v>
      </c>
      <c r="G4643" t="s">
        <v>3742</v>
      </c>
      <c r="H4643" t="s">
        <v>3722</v>
      </c>
      <c r="I4643" t="s">
        <v>3752</v>
      </c>
      <c r="J4643" t="s">
        <v>4522</v>
      </c>
      <c r="K4643" s="2">
        <v>-5</v>
      </c>
      <c r="L4643" t="s">
        <v>44</v>
      </c>
      <c r="M4643" s="2">
        <v>-5</v>
      </c>
      <c r="N4643" t="s">
        <v>4523</v>
      </c>
      <c r="O4643" t="s">
        <v>4524</v>
      </c>
      <c r="P4643" t="s">
        <v>20271</v>
      </c>
      <c r="Q4643" t="s">
        <v>20272</v>
      </c>
      <c r="R4643" t="s">
        <v>44</v>
      </c>
      <c r="S4643" t="s">
        <v>4527</v>
      </c>
      <c r="T4643" s="3">
        <v>45814</v>
      </c>
      <c r="U4643" s="3">
        <v>45817</v>
      </c>
      <c r="V4643" s="2">
        <v>0</v>
      </c>
      <c r="W4643" t="s">
        <v>44</v>
      </c>
      <c r="X4643" t="s">
        <v>44</v>
      </c>
      <c r="Y4643" t="s">
        <v>20273</v>
      </c>
      <c r="Z4643" t="s">
        <v>20274</v>
      </c>
      <c r="AA4643" t="s">
        <v>4529</v>
      </c>
      <c r="AB4643" t="s">
        <v>4530</v>
      </c>
      <c r="AC4643" t="s">
        <v>89</v>
      </c>
      <c r="AD4643" t="str">
        <f t="shared" si="72"/>
        <v>10-60</v>
      </c>
      <c r="AE4643" t="str">
        <f>VLOOKUP(AD4643,'Main_Sub Desc'!C:D,2,)</f>
        <v>LPC from invoicing</v>
      </c>
      <c r="AF4643" t="str">
        <f>VLOOKUP(VALUE(H4643),'Main_Sub Desc'!F:G,2,)</f>
        <v>Wtr Rev Late Payment</v>
      </c>
      <c r="AG4643">
        <f>IFERROR(VLOOKUP(VALUE(I4643),'PC Mapping'!A:F,6,),"")</f>
        <v>10719</v>
      </c>
      <c r="AH4643" s="13" t="str">
        <f>VLOOKUP(AG4643,'PC Mapping'!L:M,2,)</f>
        <v>All Other Water</v>
      </c>
    </row>
    <row r="4644" spans="1:34" x14ac:dyDescent="0.2">
      <c r="A4644" t="s">
        <v>20275</v>
      </c>
      <c r="B4644" t="s">
        <v>20270</v>
      </c>
      <c r="C4644" t="s">
        <v>4519</v>
      </c>
      <c r="D4644" t="s">
        <v>4520</v>
      </c>
      <c r="E4644" s="3">
        <v>45814</v>
      </c>
      <c r="F4644" t="s">
        <v>44</v>
      </c>
      <c r="G4644" t="s">
        <v>3742</v>
      </c>
      <c r="H4644" t="s">
        <v>3722</v>
      </c>
      <c r="I4644" t="s">
        <v>3752</v>
      </c>
      <c r="J4644" t="s">
        <v>4522</v>
      </c>
      <c r="K4644" s="2">
        <v>-7.27</v>
      </c>
      <c r="L4644" t="s">
        <v>44</v>
      </c>
      <c r="M4644" s="2">
        <v>-7.27</v>
      </c>
      <c r="N4644" t="s">
        <v>4523</v>
      </c>
      <c r="O4644" t="s">
        <v>4524</v>
      </c>
      <c r="P4644" t="s">
        <v>20276</v>
      </c>
      <c r="Q4644" t="s">
        <v>20277</v>
      </c>
      <c r="R4644" t="s">
        <v>44</v>
      </c>
      <c r="S4644" t="s">
        <v>4527</v>
      </c>
      <c r="T4644" s="3">
        <v>45814</v>
      </c>
      <c r="U4644" s="3">
        <v>45817</v>
      </c>
      <c r="V4644" s="2">
        <v>0</v>
      </c>
      <c r="W4644" t="s">
        <v>44</v>
      </c>
      <c r="X4644" t="s">
        <v>44</v>
      </c>
      <c r="Y4644" t="s">
        <v>20278</v>
      </c>
      <c r="Z4644" t="s">
        <v>3042</v>
      </c>
      <c r="AA4644" t="s">
        <v>4529</v>
      </c>
      <c r="AB4644" t="s">
        <v>4530</v>
      </c>
      <c r="AC4644" t="s">
        <v>89</v>
      </c>
      <c r="AD4644" t="str">
        <f t="shared" si="72"/>
        <v>10-60</v>
      </c>
      <c r="AE4644" t="str">
        <f>VLOOKUP(AD4644,'Main_Sub Desc'!C:D,2,)</f>
        <v>LPC from invoicing</v>
      </c>
      <c r="AF4644" t="str">
        <f>VLOOKUP(VALUE(H4644),'Main_Sub Desc'!F:G,2,)</f>
        <v>Wtr Rev Late Payment</v>
      </c>
      <c r="AG4644">
        <f>IFERROR(VLOOKUP(VALUE(I4644),'PC Mapping'!A:F,6,),"")</f>
        <v>10719</v>
      </c>
      <c r="AH4644" s="13" t="str">
        <f>VLOOKUP(AG4644,'PC Mapping'!L:M,2,)</f>
        <v>All Other Water</v>
      </c>
    </row>
    <row r="4645" spans="1:34" x14ac:dyDescent="0.2">
      <c r="A4645" t="s">
        <v>20279</v>
      </c>
      <c r="B4645" t="s">
        <v>20270</v>
      </c>
      <c r="C4645" t="s">
        <v>4519</v>
      </c>
      <c r="D4645" t="s">
        <v>4520</v>
      </c>
      <c r="E4645" s="3">
        <v>45814</v>
      </c>
      <c r="F4645" t="s">
        <v>44</v>
      </c>
      <c r="G4645" t="s">
        <v>3742</v>
      </c>
      <c r="H4645" t="s">
        <v>3722</v>
      </c>
      <c r="I4645" t="s">
        <v>3752</v>
      </c>
      <c r="J4645" t="s">
        <v>4522</v>
      </c>
      <c r="K4645" s="2">
        <v>-5</v>
      </c>
      <c r="L4645" t="s">
        <v>44</v>
      </c>
      <c r="M4645" s="2">
        <v>-5</v>
      </c>
      <c r="N4645" t="s">
        <v>4523</v>
      </c>
      <c r="O4645" t="s">
        <v>4524</v>
      </c>
      <c r="P4645" t="s">
        <v>7054</v>
      </c>
      <c r="Q4645" t="s">
        <v>20280</v>
      </c>
      <c r="R4645" t="s">
        <v>44</v>
      </c>
      <c r="S4645" t="s">
        <v>4527</v>
      </c>
      <c r="T4645" s="3">
        <v>45814</v>
      </c>
      <c r="U4645" s="3">
        <v>45817</v>
      </c>
      <c r="V4645" s="2">
        <v>0</v>
      </c>
      <c r="W4645" t="s">
        <v>44</v>
      </c>
      <c r="X4645" t="s">
        <v>44</v>
      </c>
      <c r="Y4645" t="s">
        <v>7056</v>
      </c>
      <c r="Z4645" t="s">
        <v>3515</v>
      </c>
      <c r="AA4645" t="s">
        <v>4529</v>
      </c>
      <c r="AB4645" t="s">
        <v>4530</v>
      </c>
      <c r="AC4645" t="s">
        <v>89</v>
      </c>
      <c r="AD4645" t="str">
        <f t="shared" si="72"/>
        <v>10-60</v>
      </c>
      <c r="AE4645" t="str">
        <f>VLOOKUP(AD4645,'Main_Sub Desc'!C:D,2,)</f>
        <v>LPC from invoicing</v>
      </c>
      <c r="AF4645" t="str">
        <f>VLOOKUP(VALUE(H4645),'Main_Sub Desc'!F:G,2,)</f>
        <v>Wtr Rev Late Payment</v>
      </c>
      <c r="AG4645">
        <f>IFERROR(VLOOKUP(VALUE(I4645),'PC Mapping'!A:F,6,),"")</f>
        <v>10719</v>
      </c>
      <c r="AH4645" s="13" t="str">
        <f>VLOOKUP(AG4645,'PC Mapping'!L:M,2,)</f>
        <v>All Other Water</v>
      </c>
    </row>
    <row r="4646" spans="1:34" x14ac:dyDescent="0.2">
      <c r="A4646" t="s">
        <v>20281</v>
      </c>
      <c r="B4646" t="s">
        <v>20282</v>
      </c>
      <c r="C4646" t="s">
        <v>4519</v>
      </c>
      <c r="D4646" t="s">
        <v>4520</v>
      </c>
      <c r="E4646" s="3">
        <v>45819</v>
      </c>
      <c r="F4646" t="s">
        <v>44</v>
      </c>
      <c r="G4646" t="s">
        <v>3742</v>
      </c>
      <c r="H4646" t="s">
        <v>3716</v>
      </c>
      <c r="I4646" t="s">
        <v>4534</v>
      </c>
      <c r="J4646" t="s">
        <v>4522</v>
      </c>
      <c r="K4646" s="2">
        <v>-5</v>
      </c>
      <c r="L4646" t="s">
        <v>44</v>
      </c>
      <c r="M4646" s="2">
        <v>-5</v>
      </c>
      <c r="N4646" t="s">
        <v>4523</v>
      </c>
      <c r="O4646" t="s">
        <v>4524</v>
      </c>
      <c r="P4646" t="s">
        <v>20283</v>
      </c>
      <c r="Q4646" t="s">
        <v>20284</v>
      </c>
      <c r="R4646" t="s">
        <v>44</v>
      </c>
      <c r="S4646" t="s">
        <v>4527</v>
      </c>
      <c r="T4646" s="3">
        <v>45819</v>
      </c>
      <c r="U4646" s="3">
        <v>45820</v>
      </c>
      <c r="V4646" s="2">
        <v>0</v>
      </c>
      <c r="W4646" t="s">
        <v>44</v>
      </c>
      <c r="X4646" t="s">
        <v>44</v>
      </c>
      <c r="Y4646" t="s">
        <v>20285</v>
      </c>
      <c r="Z4646" t="s">
        <v>1132</v>
      </c>
      <c r="AA4646" t="s">
        <v>4529</v>
      </c>
      <c r="AB4646" t="s">
        <v>4530</v>
      </c>
      <c r="AC4646" t="s">
        <v>89</v>
      </c>
      <c r="AD4646" t="str">
        <f t="shared" si="72"/>
        <v>10-60</v>
      </c>
      <c r="AE4646" t="str">
        <f>VLOOKUP(AD4646,'Main_Sub Desc'!C:D,2,)</f>
        <v>LPC from invoicing</v>
      </c>
      <c r="AF4646" t="str">
        <f>VLOOKUP(VALUE(H4646),'Main_Sub Desc'!F:G,2,)</f>
        <v>Wst Rev Late Payment</v>
      </c>
      <c r="AG4646">
        <f>IFERROR(VLOOKUP(VALUE(I4646),'PC Mapping'!A:F,6,),"")</f>
        <v>10514</v>
      </c>
      <c r="AH4646" s="13" t="str">
        <f>VLOOKUP(AG4646,'PC Mapping'!L:M,2,)</f>
        <v>Bolivar Sewer</v>
      </c>
    </row>
    <row r="4647" spans="1:34" x14ac:dyDescent="0.2">
      <c r="A4647" t="s">
        <v>20281</v>
      </c>
      <c r="B4647" t="s">
        <v>20282</v>
      </c>
      <c r="C4647" t="s">
        <v>4519</v>
      </c>
      <c r="D4647" t="s">
        <v>4520</v>
      </c>
      <c r="E4647" s="3">
        <v>45819</v>
      </c>
      <c r="F4647" t="s">
        <v>44</v>
      </c>
      <c r="G4647" t="s">
        <v>3742</v>
      </c>
      <c r="H4647" t="s">
        <v>3722</v>
      </c>
      <c r="I4647" t="s">
        <v>4538</v>
      </c>
      <c r="J4647" t="s">
        <v>4522</v>
      </c>
      <c r="K4647" s="2">
        <v>-5</v>
      </c>
      <c r="L4647" t="s">
        <v>44</v>
      </c>
      <c r="M4647" s="2">
        <v>-5</v>
      </c>
      <c r="N4647" t="s">
        <v>4523</v>
      </c>
      <c r="O4647" t="s">
        <v>4524</v>
      </c>
      <c r="P4647" t="s">
        <v>20283</v>
      </c>
      <c r="Q4647" t="s">
        <v>20286</v>
      </c>
      <c r="R4647" t="s">
        <v>44</v>
      </c>
      <c r="S4647" t="s">
        <v>4527</v>
      </c>
      <c r="T4647" s="3">
        <v>45819</v>
      </c>
      <c r="U4647" s="3">
        <v>45820</v>
      </c>
      <c r="V4647" s="2">
        <v>0</v>
      </c>
      <c r="W4647" t="s">
        <v>44</v>
      </c>
      <c r="X4647" t="s">
        <v>44</v>
      </c>
      <c r="Y4647" t="s">
        <v>20287</v>
      </c>
      <c r="Z4647" t="s">
        <v>1132</v>
      </c>
      <c r="AA4647" t="s">
        <v>4529</v>
      </c>
      <c r="AB4647" t="s">
        <v>4530</v>
      </c>
      <c r="AC4647" t="s">
        <v>89</v>
      </c>
      <c r="AD4647" t="str">
        <f t="shared" si="72"/>
        <v>10-60</v>
      </c>
      <c r="AE4647" t="str">
        <f>VLOOKUP(AD4647,'Main_Sub Desc'!C:D,2,)</f>
        <v>LPC from invoicing</v>
      </c>
      <c r="AF4647" t="str">
        <f>VLOOKUP(VALUE(H4647),'Main_Sub Desc'!F:G,2,)</f>
        <v>Wtr Rev Late Payment</v>
      </c>
      <c r="AG4647">
        <f>IFERROR(VLOOKUP(VALUE(I4647),'PC Mapping'!A:F,6,),"")</f>
        <v>10469</v>
      </c>
      <c r="AH4647" s="13" t="str">
        <f>VLOOKUP(AG4647,'PC Mapping'!L:M,2,)</f>
        <v>Bolivar Water</v>
      </c>
    </row>
    <row r="4648" spans="1:34" x14ac:dyDescent="0.2">
      <c r="A4648" t="s">
        <v>20288</v>
      </c>
      <c r="B4648" t="s">
        <v>20282</v>
      </c>
      <c r="C4648" t="s">
        <v>4519</v>
      </c>
      <c r="D4648" t="s">
        <v>4520</v>
      </c>
      <c r="E4648" s="3">
        <v>45819</v>
      </c>
      <c r="F4648" t="s">
        <v>44</v>
      </c>
      <c r="G4648" t="s">
        <v>3742</v>
      </c>
      <c r="H4648" t="s">
        <v>3716</v>
      </c>
      <c r="I4648" t="s">
        <v>4534</v>
      </c>
      <c r="J4648" t="s">
        <v>4522</v>
      </c>
      <c r="K4648" s="2">
        <v>-5</v>
      </c>
      <c r="L4648" t="s">
        <v>44</v>
      </c>
      <c r="M4648" s="2">
        <v>-5</v>
      </c>
      <c r="N4648" t="s">
        <v>4523</v>
      </c>
      <c r="O4648" t="s">
        <v>4524</v>
      </c>
      <c r="P4648" t="s">
        <v>14271</v>
      </c>
      <c r="Q4648" t="s">
        <v>20289</v>
      </c>
      <c r="R4648" t="s">
        <v>44</v>
      </c>
      <c r="S4648" t="s">
        <v>4527</v>
      </c>
      <c r="T4648" s="3">
        <v>45819</v>
      </c>
      <c r="U4648" s="3">
        <v>45820</v>
      </c>
      <c r="V4648" s="2">
        <v>0</v>
      </c>
      <c r="W4648" t="s">
        <v>44</v>
      </c>
      <c r="X4648" t="s">
        <v>44</v>
      </c>
      <c r="Y4648" t="s">
        <v>20290</v>
      </c>
      <c r="Z4648" t="s">
        <v>216</v>
      </c>
      <c r="AA4648" t="s">
        <v>4529</v>
      </c>
      <c r="AB4648" t="s">
        <v>4530</v>
      </c>
      <c r="AC4648" t="s">
        <v>89</v>
      </c>
      <c r="AD4648" t="str">
        <f t="shared" si="72"/>
        <v>10-60</v>
      </c>
      <c r="AE4648" t="str">
        <f>VLOOKUP(AD4648,'Main_Sub Desc'!C:D,2,)</f>
        <v>LPC from invoicing</v>
      </c>
      <c r="AF4648" t="str">
        <f>VLOOKUP(VALUE(H4648),'Main_Sub Desc'!F:G,2,)</f>
        <v>Wst Rev Late Payment</v>
      </c>
      <c r="AG4648">
        <f>IFERROR(VLOOKUP(VALUE(I4648),'PC Mapping'!A:F,6,),"")</f>
        <v>10514</v>
      </c>
      <c r="AH4648" s="13" t="str">
        <f>VLOOKUP(AG4648,'PC Mapping'!L:M,2,)</f>
        <v>Bolivar Sewer</v>
      </c>
    </row>
    <row r="4649" spans="1:34" x14ac:dyDescent="0.2">
      <c r="A4649" t="s">
        <v>20288</v>
      </c>
      <c r="B4649" t="s">
        <v>20282</v>
      </c>
      <c r="C4649" t="s">
        <v>4519</v>
      </c>
      <c r="D4649" t="s">
        <v>4520</v>
      </c>
      <c r="E4649" s="3">
        <v>45819</v>
      </c>
      <c r="F4649" t="s">
        <v>44</v>
      </c>
      <c r="G4649" t="s">
        <v>3742</v>
      </c>
      <c r="H4649" t="s">
        <v>3722</v>
      </c>
      <c r="I4649" t="s">
        <v>4538</v>
      </c>
      <c r="J4649" t="s">
        <v>4522</v>
      </c>
      <c r="K4649" s="2">
        <v>-5</v>
      </c>
      <c r="L4649" t="s">
        <v>44</v>
      </c>
      <c r="M4649" s="2">
        <v>-5</v>
      </c>
      <c r="N4649" t="s">
        <v>4523</v>
      </c>
      <c r="O4649" t="s">
        <v>4524</v>
      </c>
      <c r="P4649" t="s">
        <v>14271</v>
      </c>
      <c r="Q4649" t="s">
        <v>20291</v>
      </c>
      <c r="R4649" t="s">
        <v>44</v>
      </c>
      <c r="S4649" t="s">
        <v>4527</v>
      </c>
      <c r="T4649" s="3">
        <v>45819</v>
      </c>
      <c r="U4649" s="3">
        <v>45820</v>
      </c>
      <c r="V4649" s="2">
        <v>0</v>
      </c>
      <c r="W4649" t="s">
        <v>44</v>
      </c>
      <c r="X4649" t="s">
        <v>44</v>
      </c>
      <c r="Y4649" t="s">
        <v>20292</v>
      </c>
      <c r="Z4649" t="s">
        <v>216</v>
      </c>
      <c r="AA4649" t="s">
        <v>4529</v>
      </c>
      <c r="AB4649" t="s">
        <v>4530</v>
      </c>
      <c r="AC4649" t="s">
        <v>89</v>
      </c>
      <c r="AD4649" t="str">
        <f t="shared" si="72"/>
        <v>10-60</v>
      </c>
      <c r="AE4649" t="str">
        <f>VLOOKUP(AD4649,'Main_Sub Desc'!C:D,2,)</f>
        <v>LPC from invoicing</v>
      </c>
      <c r="AF4649" t="str">
        <f>VLOOKUP(VALUE(H4649),'Main_Sub Desc'!F:G,2,)</f>
        <v>Wtr Rev Late Payment</v>
      </c>
      <c r="AG4649">
        <f>IFERROR(VLOOKUP(VALUE(I4649),'PC Mapping'!A:F,6,),"")</f>
        <v>10469</v>
      </c>
      <c r="AH4649" s="13" t="str">
        <f>VLOOKUP(AG4649,'PC Mapping'!L:M,2,)</f>
        <v>Bolivar Water</v>
      </c>
    </row>
    <row r="4650" spans="1:34" x14ac:dyDescent="0.2">
      <c r="A4650" t="s">
        <v>20293</v>
      </c>
      <c r="B4650" t="s">
        <v>20294</v>
      </c>
      <c r="C4650" t="s">
        <v>4519</v>
      </c>
      <c r="D4650" t="s">
        <v>4520</v>
      </c>
      <c r="E4650" s="3">
        <v>45819</v>
      </c>
      <c r="F4650" t="s">
        <v>44</v>
      </c>
      <c r="G4650" t="s">
        <v>3742</v>
      </c>
      <c r="H4650" t="s">
        <v>3716</v>
      </c>
      <c r="I4650" t="s">
        <v>4534</v>
      </c>
      <c r="J4650" t="s">
        <v>4522</v>
      </c>
      <c r="K4650" s="2">
        <v>-5</v>
      </c>
      <c r="L4650" t="s">
        <v>44</v>
      </c>
      <c r="M4650" s="2">
        <v>-5</v>
      </c>
      <c r="N4650" t="s">
        <v>4523</v>
      </c>
      <c r="O4650" t="s">
        <v>4524</v>
      </c>
      <c r="P4650" t="s">
        <v>7180</v>
      </c>
      <c r="Q4650" t="s">
        <v>20295</v>
      </c>
      <c r="R4650" t="s">
        <v>44</v>
      </c>
      <c r="S4650" t="s">
        <v>4527</v>
      </c>
      <c r="T4650" s="3">
        <v>45819</v>
      </c>
      <c r="U4650" s="3">
        <v>45820</v>
      </c>
      <c r="V4650" s="2">
        <v>0</v>
      </c>
      <c r="W4650" t="s">
        <v>44</v>
      </c>
      <c r="X4650" t="s">
        <v>44</v>
      </c>
      <c r="Y4650" t="s">
        <v>20296</v>
      </c>
      <c r="Z4650" t="s">
        <v>1350</v>
      </c>
      <c r="AA4650" t="s">
        <v>4529</v>
      </c>
      <c r="AB4650" t="s">
        <v>4530</v>
      </c>
      <c r="AC4650" t="s">
        <v>89</v>
      </c>
      <c r="AD4650" t="str">
        <f t="shared" si="72"/>
        <v>10-60</v>
      </c>
      <c r="AE4650" t="str">
        <f>VLOOKUP(AD4650,'Main_Sub Desc'!C:D,2,)</f>
        <v>LPC from invoicing</v>
      </c>
      <c r="AF4650" t="str">
        <f>VLOOKUP(VALUE(H4650),'Main_Sub Desc'!F:G,2,)</f>
        <v>Wst Rev Late Payment</v>
      </c>
      <c r="AG4650">
        <f>IFERROR(VLOOKUP(VALUE(I4650),'PC Mapping'!A:F,6,),"")</f>
        <v>10514</v>
      </c>
      <c r="AH4650" s="13" t="str">
        <f>VLOOKUP(AG4650,'PC Mapping'!L:M,2,)</f>
        <v>Bolivar Sewer</v>
      </c>
    </row>
    <row r="4651" spans="1:34" x14ac:dyDescent="0.2">
      <c r="A4651" t="s">
        <v>20297</v>
      </c>
      <c r="B4651" t="s">
        <v>20294</v>
      </c>
      <c r="C4651" t="s">
        <v>4519</v>
      </c>
      <c r="D4651" t="s">
        <v>4520</v>
      </c>
      <c r="E4651" s="3">
        <v>45819</v>
      </c>
      <c r="F4651" t="s">
        <v>44</v>
      </c>
      <c r="G4651" t="s">
        <v>3742</v>
      </c>
      <c r="H4651" t="s">
        <v>3716</v>
      </c>
      <c r="I4651" t="s">
        <v>4534</v>
      </c>
      <c r="J4651" t="s">
        <v>4522</v>
      </c>
      <c r="K4651" s="2">
        <v>-6.76</v>
      </c>
      <c r="L4651" t="s">
        <v>44</v>
      </c>
      <c r="M4651" s="2">
        <v>-6.76</v>
      </c>
      <c r="N4651" t="s">
        <v>4523</v>
      </c>
      <c r="O4651" t="s">
        <v>4524</v>
      </c>
      <c r="P4651" t="s">
        <v>4978</v>
      </c>
      <c r="Q4651" t="s">
        <v>20298</v>
      </c>
      <c r="R4651" t="s">
        <v>44</v>
      </c>
      <c r="S4651" t="s">
        <v>4527</v>
      </c>
      <c r="T4651" s="3">
        <v>45819</v>
      </c>
      <c r="U4651" s="3">
        <v>45820</v>
      </c>
      <c r="V4651" s="2">
        <v>0</v>
      </c>
      <c r="W4651" t="s">
        <v>44</v>
      </c>
      <c r="X4651" t="s">
        <v>44</v>
      </c>
      <c r="Y4651" t="s">
        <v>20241</v>
      </c>
      <c r="Z4651" t="s">
        <v>667</v>
      </c>
      <c r="AA4651" t="s">
        <v>4529</v>
      </c>
      <c r="AB4651" t="s">
        <v>4530</v>
      </c>
      <c r="AC4651" t="s">
        <v>89</v>
      </c>
      <c r="AD4651" t="str">
        <f t="shared" si="72"/>
        <v>10-60</v>
      </c>
      <c r="AE4651" t="str">
        <f>VLOOKUP(AD4651,'Main_Sub Desc'!C:D,2,)</f>
        <v>LPC from invoicing</v>
      </c>
      <c r="AF4651" t="str">
        <f>VLOOKUP(VALUE(H4651),'Main_Sub Desc'!F:G,2,)</f>
        <v>Wst Rev Late Payment</v>
      </c>
      <c r="AG4651">
        <f>IFERROR(VLOOKUP(VALUE(I4651),'PC Mapping'!A:F,6,),"")</f>
        <v>10514</v>
      </c>
      <c r="AH4651" s="13" t="str">
        <f>VLOOKUP(AG4651,'PC Mapping'!L:M,2,)</f>
        <v>Bolivar Sewer</v>
      </c>
    </row>
    <row r="4652" spans="1:34" x14ac:dyDescent="0.2">
      <c r="A4652" t="s">
        <v>20297</v>
      </c>
      <c r="B4652" t="s">
        <v>20294</v>
      </c>
      <c r="C4652" t="s">
        <v>4519</v>
      </c>
      <c r="D4652" t="s">
        <v>4520</v>
      </c>
      <c r="E4652" s="3">
        <v>45819</v>
      </c>
      <c r="F4652" t="s">
        <v>44</v>
      </c>
      <c r="G4652" t="s">
        <v>3742</v>
      </c>
      <c r="H4652" t="s">
        <v>3722</v>
      </c>
      <c r="I4652" t="s">
        <v>4538</v>
      </c>
      <c r="J4652" t="s">
        <v>4522</v>
      </c>
      <c r="K4652" s="2">
        <v>-5</v>
      </c>
      <c r="L4652" t="s">
        <v>44</v>
      </c>
      <c r="M4652" s="2">
        <v>-5</v>
      </c>
      <c r="N4652" t="s">
        <v>4523</v>
      </c>
      <c r="O4652" t="s">
        <v>4524</v>
      </c>
      <c r="P4652" t="s">
        <v>4978</v>
      </c>
      <c r="Q4652" t="s">
        <v>20299</v>
      </c>
      <c r="R4652" t="s">
        <v>44</v>
      </c>
      <c r="S4652" t="s">
        <v>4527</v>
      </c>
      <c r="T4652" s="3">
        <v>45819</v>
      </c>
      <c r="U4652" s="3">
        <v>45820</v>
      </c>
      <c r="V4652" s="2">
        <v>0</v>
      </c>
      <c r="W4652" t="s">
        <v>44</v>
      </c>
      <c r="X4652" t="s">
        <v>44</v>
      </c>
      <c r="Y4652" t="s">
        <v>20243</v>
      </c>
      <c r="Z4652" t="s">
        <v>667</v>
      </c>
      <c r="AA4652" t="s">
        <v>4529</v>
      </c>
      <c r="AB4652" t="s">
        <v>4530</v>
      </c>
      <c r="AC4652" t="s">
        <v>89</v>
      </c>
      <c r="AD4652" t="str">
        <f t="shared" si="72"/>
        <v>10-60</v>
      </c>
      <c r="AE4652" t="str">
        <f>VLOOKUP(AD4652,'Main_Sub Desc'!C:D,2,)</f>
        <v>LPC from invoicing</v>
      </c>
      <c r="AF4652" t="str">
        <f>VLOOKUP(VALUE(H4652),'Main_Sub Desc'!F:G,2,)</f>
        <v>Wtr Rev Late Payment</v>
      </c>
      <c r="AG4652">
        <f>IFERROR(VLOOKUP(VALUE(I4652),'PC Mapping'!A:F,6,),"")</f>
        <v>10469</v>
      </c>
      <c r="AH4652" s="13" t="str">
        <f>VLOOKUP(AG4652,'PC Mapping'!L:M,2,)</f>
        <v>Bolivar Water</v>
      </c>
    </row>
    <row r="4653" spans="1:34" x14ac:dyDescent="0.2">
      <c r="A4653" t="s">
        <v>20300</v>
      </c>
      <c r="B4653" t="s">
        <v>20282</v>
      </c>
      <c r="C4653" t="s">
        <v>4519</v>
      </c>
      <c r="D4653" t="s">
        <v>4520</v>
      </c>
      <c r="E4653" s="3">
        <v>45819</v>
      </c>
      <c r="F4653" t="s">
        <v>44</v>
      </c>
      <c r="G4653" t="s">
        <v>3742</v>
      </c>
      <c r="H4653" t="s">
        <v>3716</v>
      </c>
      <c r="I4653" t="s">
        <v>4534</v>
      </c>
      <c r="J4653" t="s">
        <v>4522</v>
      </c>
      <c r="K4653" s="2">
        <v>-5</v>
      </c>
      <c r="L4653" t="s">
        <v>44</v>
      </c>
      <c r="M4653" s="2">
        <v>-5</v>
      </c>
      <c r="N4653" t="s">
        <v>4523</v>
      </c>
      <c r="O4653" t="s">
        <v>4524</v>
      </c>
      <c r="P4653" t="s">
        <v>20301</v>
      </c>
      <c r="Q4653" t="s">
        <v>20302</v>
      </c>
      <c r="R4653" t="s">
        <v>44</v>
      </c>
      <c r="S4653" t="s">
        <v>4527</v>
      </c>
      <c r="T4653" s="3">
        <v>45819</v>
      </c>
      <c r="U4653" s="3">
        <v>45820</v>
      </c>
      <c r="V4653" s="2">
        <v>0</v>
      </c>
      <c r="W4653" t="s">
        <v>44</v>
      </c>
      <c r="X4653" t="s">
        <v>44</v>
      </c>
      <c r="Y4653" t="s">
        <v>20303</v>
      </c>
      <c r="Z4653" t="s">
        <v>145</v>
      </c>
      <c r="AA4653" t="s">
        <v>4529</v>
      </c>
      <c r="AB4653" t="s">
        <v>4530</v>
      </c>
      <c r="AC4653" t="s">
        <v>89</v>
      </c>
      <c r="AD4653" t="str">
        <f t="shared" si="72"/>
        <v>10-60</v>
      </c>
      <c r="AE4653" t="str">
        <f>VLOOKUP(AD4653,'Main_Sub Desc'!C:D,2,)</f>
        <v>LPC from invoicing</v>
      </c>
      <c r="AF4653" t="str">
        <f>VLOOKUP(VALUE(H4653),'Main_Sub Desc'!F:G,2,)</f>
        <v>Wst Rev Late Payment</v>
      </c>
      <c r="AG4653">
        <f>IFERROR(VLOOKUP(VALUE(I4653),'PC Mapping'!A:F,6,),"")</f>
        <v>10514</v>
      </c>
      <c r="AH4653" s="13" t="str">
        <f>VLOOKUP(AG4653,'PC Mapping'!L:M,2,)</f>
        <v>Bolivar Sewer</v>
      </c>
    </row>
    <row r="4654" spans="1:34" x14ac:dyDescent="0.2">
      <c r="A4654" t="s">
        <v>20300</v>
      </c>
      <c r="B4654" t="s">
        <v>20282</v>
      </c>
      <c r="C4654" t="s">
        <v>4519</v>
      </c>
      <c r="D4654" t="s">
        <v>4520</v>
      </c>
      <c r="E4654" s="3">
        <v>45819</v>
      </c>
      <c r="F4654" t="s">
        <v>44</v>
      </c>
      <c r="G4654" t="s">
        <v>3742</v>
      </c>
      <c r="H4654" t="s">
        <v>3722</v>
      </c>
      <c r="I4654" t="s">
        <v>4538</v>
      </c>
      <c r="J4654" t="s">
        <v>4522</v>
      </c>
      <c r="K4654" s="2">
        <v>-5</v>
      </c>
      <c r="L4654" t="s">
        <v>44</v>
      </c>
      <c r="M4654" s="2">
        <v>-5</v>
      </c>
      <c r="N4654" t="s">
        <v>4523</v>
      </c>
      <c r="O4654" t="s">
        <v>4524</v>
      </c>
      <c r="P4654" t="s">
        <v>20301</v>
      </c>
      <c r="Q4654" t="s">
        <v>20304</v>
      </c>
      <c r="R4654" t="s">
        <v>44</v>
      </c>
      <c r="S4654" t="s">
        <v>4527</v>
      </c>
      <c r="T4654" s="3">
        <v>45819</v>
      </c>
      <c r="U4654" s="3">
        <v>45820</v>
      </c>
      <c r="V4654" s="2">
        <v>0</v>
      </c>
      <c r="W4654" t="s">
        <v>44</v>
      </c>
      <c r="X4654" t="s">
        <v>44</v>
      </c>
      <c r="Y4654" t="s">
        <v>20305</v>
      </c>
      <c r="Z4654" t="s">
        <v>145</v>
      </c>
      <c r="AA4654" t="s">
        <v>4529</v>
      </c>
      <c r="AB4654" t="s">
        <v>4530</v>
      </c>
      <c r="AC4654" t="s">
        <v>89</v>
      </c>
      <c r="AD4654" t="str">
        <f t="shared" si="72"/>
        <v>10-60</v>
      </c>
      <c r="AE4654" t="str">
        <f>VLOOKUP(AD4654,'Main_Sub Desc'!C:D,2,)</f>
        <v>LPC from invoicing</v>
      </c>
      <c r="AF4654" t="str">
        <f>VLOOKUP(VALUE(H4654),'Main_Sub Desc'!F:G,2,)</f>
        <v>Wtr Rev Late Payment</v>
      </c>
      <c r="AG4654">
        <f>IFERROR(VLOOKUP(VALUE(I4654),'PC Mapping'!A:F,6,),"")</f>
        <v>10469</v>
      </c>
      <c r="AH4654" s="13" t="str">
        <f>VLOOKUP(AG4654,'PC Mapping'!L:M,2,)</f>
        <v>Bolivar Water</v>
      </c>
    </row>
    <row r="4655" spans="1:34" x14ac:dyDescent="0.2">
      <c r="A4655" t="s">
        <v>20306</v>
      </c>
      <c r="B4655" t="s">
        <v>20294</v>
      </c>
      <c r="C4655" t="s">
        <v>4519</v>
      </c>
      <c r="D4655" t="s">
        <v>4520</v>
      </c>
      <c r="E4655" s="3">
        <v>45819</v>
      </c>
      <c r="F4655" t="s">
        <v>44</v>
      </c>
      <c r="G4655" t="s">
        <v>3742</v>
      </c>
      <c r="H4655" t="s">
        <v>3722</v>
      </c>
      <c r="I4655" t="s">
        <v>4538</v>
      </c>
      <c r="J4655" t="s">
        <v>4522</v>
      </c>
      <c r="K4655" s="2">
        <v>-7.45</v>
      </c>
      <c r="L4655" t="s">
        <v>44</v>
      </c>
      <c r="M4655" s="2">
        <v>-7.45</v>
      </c>
      <c r="N4655" t="s">
        <v>4523</v>
      </c>
      <c r="O4655" t="s">
        <v>4524</v>
      </c>
      <c r="P4655" t="s">
        <v>8444</v>
      </c>
      <c r="Q4655" t="s">
        <v>20307</v>
      </c>
      <c r="R4655" t="s">
        <v>44</v>
      </c>
      <c r="S4655" t="s">
        <v>4527</v>
      </c>
      <c r="T4655" s="3">
        <v>45819</v>
      </c>
      <c r="U4655" s="3">
        <v>45820</v>
      </c>
      <c r="V4655" s="2">
        <v>0</v>
      </c>
      <c r="W4655" t="s">
        <v>44</v>
      </c>
      <c r="X4655" t="s">
        <v>44</v>
      </c>
      <c r="Y4655" t="s">
        <v>8446</v>
      </c>
      <c r="Z4655" t="s">
        <v>663</v>
      </c>
      <c r="AA4655" t="s">
        <v>4529</v>
      </c>
      <c r="AB4655" t="s">
        <v>4530</v>
      </c>
      <c r="AC4655" t="s">
        <v>89</v>
      </c>
      <c r="AD4655" t="str">
        <f t="shared" si="72"/>
        <v>10-60</v>
      </c>
      <c r="AE4655" t="str">
        <f>VLOOKUP(AD4655,'Main_Sub Desc'!C:D,2,)</f>
        <v>LPC from invoicing</v>
      </c>
      <c r="AF4655" t="str">
        <f>VLOOKUP(VALUE(H4655),'Main_Sub Desc'!F:G,2,)</f>
        <v>Wtr Rev Late Payment</v>
      </c>
      <c r="AG4655">
        <f>IFERROR(VLOOKUP(VALUE(I4655),'PC Mapping'!A:F,6,),"")</f>
        <v>10469</v>
      </c>
      <c r="AH4655" s="13" t="str">
        <f>VLOOKUP(AG4655,'PC Mapping'!L:M,2,)</f>
        <v>Bolivar Water</v>
      </c>
    </row>
    <row r="4656" spans="1:34" x14ac:dyDescent="0.2">
      <c r="A4656" t="s">
        <v>20306</v>
      </c>
      <c r="B4656" t="s">
        <v>20294</v>
      </c>
      <c r="C4656" t="s">
        <v>4519</v>
      </c>
      <c r="D4656" t="s">
        <v>4520</v>
      </c>
      <c r="E4656" s="3">
        <v>45819</v>
      </c>
      <c r="F4656" t="s">
        <v>44</v>
      </c>
      <c r="G4656" t="s">
        <v>3742</v>
      </c>
      <c r="H4656" t="s">
        <v>3716</v>
      </c>
      <c r="I4656" t="s">
        <v>4534</v>
      </c>
      <c r="J4656" t="s">
        <v>4522</v>
      </c>
      <c r="K4656" s="2">
        <v>-10.38</v>
      </c>
      <c r="L4656" t="s">
        <v>44</v>
      </c>
      <c r="M4656" s="2">
        <v>-10.38</v>
      </c>
      <c r="N4656" t="s">
        <v>4523</v>
      </c>
      <c r="O4656" t="s">
        <v>4524</v>
      </c>
      <c r="P4656" t="s">
        <v>8444</v>
      </c>
      <c r="Q4656" t="s">
        <v>20308</v>
      </c>
      <c r="R4656" t="s">
        <v>44</v>
      </c>
      <c r="S4656" t="s">
        <v>4527</v>
      </c>
      <c r="T4656" s="3">
        <v>45819</v>
      </c>
      <c r="U4656" s="3">
        <v>45820</v>
      </c>
      <c r="V4656" s="2">
        <v>0</v>
      </c>
      <c r="W4656" t="s">
        <v>44</v>
      </c>
      <c r="X4656" t="s">
        <v>44</v>
      </c>
      <c r="Y4656" t="s">
        <v>8448</v>
      </c>
      <c r="Z4656" t="s">
        <v>663</v>
      </c>
      <c r="AA4656" t="s">
        <v>4529</v>
      </c>
      <c r="AB4656" t="s">
        <v>4530</v>
      </c>
      <c r="AC4656" t="s">
        <v>89</v>
      </c>
      <c r="AD4656" t="str">
        <f t="shared" si="72"/>
        <v>10-60</v>
      </c>
      <c r="AE4656" t="str">
        <f>VLOOKUP(AD4656,'Main_Sub Desc'!C:D,2,)</f>
        <v>LPC from invoicing</v>
      </c>
      <c r="AF4656" t="str">
        <f>VLOOKUP(VALUE(H4656),'Main_Sub Desc'!F:G,2,)</f>
        <v>Wst Rev Late Payment</v>
      </c>
      <c r="AG4656">
        <f>IFERROR(VLOOKUP(VALUE(I4656),'PC Mapping'!A:F,6,),"")</f>
        <v>10514</v>
      </c>
      <c r="AH4656" s="13" t="str">
        <f>VLOOKUP(AG4656,'PC Mapping'!L:M,2,)</f>
        <v>Bolivar Sewer</v>
      </c>
    </row>
    <row r="4657" spans="1:34" x14ac:dyDescent="0.2">
      <c r="A4657" t="s">
        <v>20309</v>
      </c>
      <c r="B4657" t="s">
        <v>20294</v>
      </c>
      <c r="C4657" t="s">
        <v>4519</v>
      </c>
      <c r="D4657" t="s">
        <v>4520</v>
      </c>
      <c r="E4657" s="3">
        <v>45819</v>
      </c>
      <c r="F4657" t="s">
        <v>44</v>
      </c>
      <c r="G4657" t="s">
        <v>3742</v>
      </c>
      <c r="H4657" t="s">
        <v>3722</v>
      </c>
      <c r="I4657" t="s">
        <v>4538</v>
      </c>
      <c r="J4657" t="s">
        <v>4522</v>
      </c>
      <c r="K4657" s="2">
        <v>-5</v>
      </c>
      <c r="L4657" t="s">
        <v>44</v>
      </c>
      <c r="M4657" s="2">
        <v>-5</v>
      </c>
      <c r="N4657" t="s">
        <v>4523</v>
      </c>
      <c r="O4657" t="s">
        <v>4524</v>
      </c>
      <c r="P4657" t="s">
        <v>20310</v>
      </c>
      <c r="Q4657" t="s">
        <v>20311</v>
      </c>
      <c r="R4657" t="s">
        <v>44</v>
      </c>
      <c r="S4657" t="s">
        <v>4527</v>
      </c>
      <c r="T4657" s="3">
        <v>45819</v>
      </c>
      <c r="U4657" s="3">
        <v>45820</v>
      </c>
      <c r="V4657" s="2">
        <v>0</v>
      </c>
      <c r="W4657" t="s">
        <v>44</v>
      </c>
      <c r="X4657" t="s">
        <v>44</v>
      </c>
      <c r="Y4657" t="s">
        <v>20312</v>
      </c>
      <c r="Z4657" t="s">
        <v>1204</v>
      </c>
      <c r="AA4657" t="s">
        <v>4529</v>
      </c>
      <c r="AB4657" t="s">
        <v>4530</v>
      </c>
      <c r="AC4657" t="s">
        <v>89</v>
      </c>
      <c r="AD4657" t="str">
        <f t="shared" si="72"/>
        <v>10-60</v>
      </c>
      <c r="AE4657" t="str">
        <f>VLOOKUP(AD4657,'Main_Sub Desc'!C:D,2,)</f>
        <v>LPC from invoicing</v>
      </c>
      <c r="AF4657" t="str">
        <f>VLOOKUP(VALUE(H4657),'Main_Sub Desc'!F:G,2,)</f>
        <v>Wtr Rev Late Payment</v>
      </c>
      <c r="AG4657">
        <f>IFERROR(VLOOKUP(VALUE(I4657),'PC Mapping'!A:F,6,),"")</f>
        <v>10469</v>
      </c>
      <c r="AH4657" s="13" t="str">
        <f>VLOOKUP(AG4657,'PC Mapping'!L:M,2,)</f>
        <v>Bolivar Water</v>
      </c>
    </row>
    <row r="4658" spans="1:34" x14ac:dyDescent="0.2">
      <c r="A4658" t="s">
        <v>20313</v>
      </c>
      <c r="B4658" t="s">
        <v>20314</v>
      </c>
      <c r="C4658" t="s">
        <v>4519</v>
      </c>
      <c r="D4658" t="s">
        <v>4520</v>
      </c>
      <c r="E4658" s="3">
        <v>45825</v>
      </c>
      <c r="F4658" t="s">
        <v>44</v>
      </c>
      <c r="G4658" t="s">
        <v>3742</v>
      </c>
      <c r="H4658" t="s">
        <v>3716</v>
      </c>
      <c r="I4658" t="s">
        <v>4534</v>
      </c>
      <c r="J4658" t="s">
        <v>4522</v>
      </c>
      <c r="K4658" s="2">
        <v>-5</v>
      </c>
      <c r="L4658" t="s">
        <v>44</v>
      </c>
      <c r="M4658" s="2">
        <v>-5</v>
      </c>
      <c r="N4658" t="s">
        <v>4523</v>
      </c>
      <c r="O4658" t="s">
        <v>4524</v>
      </c>
      <c r="P4658" t="s">
        <v>13647</v>
      </c>
      <c r="Q4658" t="s">
        <v>20315</v>
      </c>
      <c r="R4658" t="s">
        <v>44</v>
      </c>
      <c r="S4658" t="s">
        <v>4527</v>
      </c>
      <c r="T4658" s="3">
        <v>45825</v>
      </c>
      <c r="U4658" s="3">
        <v>45826</v>
      </c>
      <c r="V4658" s="2">
        <v>0</v>
      </c>
      <c r="W4658" t="s">
        <v>44</v>
      </c>
      <c r="X4658" t="s">
        <v>44</v>
      </c>
      <c r="Y4658" t="s">
        <v>20316</v>
      </c>
      <c r="Z4658" t="s">
        <v>20317</v>
      </c>
      <c r="AA4658" t="s">
        <v>4529</v>
      </c>
      <c r="AB4658" t="s">
        <v>4530</v>
      </c>
      <c r="AC4658" t="s">
        <v>89</v>
      </c>
      <c r="AD4658" t="str">
        <f t="shared" si="72"/>
        <v>10-60</v>
      </c>
      <c r="AE4658" t="str">
        <f>VLOOKUP(AD4658,'Main_Sub Desc'!C:D,2,)</f>
        <v>LPC from invoicing</v>
      </c>
      <c r="AF4658" t="str">
        <f>VLOOKUP(VALUE(H4658),'Main_Sub Desc'!F:G,2,)</f>
        <v>Wst Rev Late Payment</v>
      </c>
      <c r="AG4658">
        <f>IFERROR(VLOOKUP(VALUE(I4658),'PC Mapping'!A:F,6,),"")</f>
        <v>10514</v>
      </c>
      <c r="AH4658" s="13" t="str">
        <f>VLOOKUP(AG4658,'PC Mapping'!L:M,2,)</f>
        <v>Bolivar Sewer</v>
      </c>
    </row>
    <row r="4659" spans="1:34" x14ac:dyDescent="0.2">
      <c r="A4659" t="s">
        <v>20313</v>
      </c>
      <c r="B4659" t="s">
        <v>20314</v>
      </c>
      <c r="C4659" t="s">
        <v>4519</v>
      </c>
      <c r="D4659" t="s">
        <v>4520</v>
      </c>
      <c r="E4659" s="3">
        <v>45825</v>
      </c>
      <c r="F4659" t="s">
        <v>44</v>
      </c>
      <c r="G4659" t="s">
        <v>3742</v>
      </c>
      <c r="H4659" t="s">
        <v>3722</v>
      </c>
      <c r="I4659" t="s">
        <v>4538</v>
      </c>
      <c r="J4659" t="s">
        <v>4522</v>
      </c>
      <c r="K4659" s="2">
        <v>-5</v>
      </c>
      <c r="L4659" t="s">
        <v>44</v>
      </c>
      <c r="M4659" s="2">
        <v>-5</v>
      </c>
      <c r="N4659" t="s">
        <v>4523</v>
      </c>
      <c r="O4659" t="s">
        <v>4524</v>
      </c>
      <c r="P4659" t="s">
        <v>13647</v>
      </c>
      <c r="Q4659" t="s">
        <v>20318</v>
      </c>
      <c r="R4659" t="s">
        <v>44</v>
      </c>
      <c r="S4659" t="s">
        <v>4527</v>
      </c>
      <c r="T4659" s="3">
        <v>45825</v>
      </c>
      <c r="U4659" s="3">
        <v>45826</v>
      </c>
      <c r="V4659" s="2">
        <v>0</v>
      </c>
      <c r="W4659" t="s">
        <v>44</v>
      </c>
      <c r="X4659" t="s">
        <v>44</v>
      </c>
      <c r="Y4659" t="s">
        <v>20319</v>
      </c>
      <c r="Z4659" t="s">
        <v>20317</v>
      </c>
      <c r="AA4659" t="s">
        <v>4529</v>
      </c>
      <c r="AB4659" t="s">
        <v>4530</v>
      </c>
      <c r="AC4659" t="s">
        <v>89</v>
      </c>
      <c r="AD4659" t="str">
        <f t="shared" si="72"/>
        <v>10-60</v>
      </c>
      <c r="AE4659" t="str">
        <f>VLOOKUP(AD4659,'Main_Sub Desc'!C:D,2,)</f>
        <v>LPC from invoicing</v>
      </c>
      <c r="AF4659" t="str">
        <f>VLOOKUP(VALUE(H4659),'Main_Sub Desc'!F:G,2,)</f>
        <v>Wtr Rev Late Payment</v>
      </c>
      <c r="AG4659">
        <f>IFERROR(VLOOKUP(VALUE(I4659),'PC Mapping'!A:F,6,),"")</f>
        <v>10469</v>
      </c>
      <c r="AH4659" s="13" t="str">
        <f>VLOOKUP(AG4659,'PC Mapping'!L:M,2,)</f>
        <v>Bolivar Water</v>
      </c>
    </row>
    <row r="4660" spans="1:34" x14ac:dyDescent="0.2">
      <c r="A4660" t="s">
        <v>20320</v>
      </c>
      <c r="B4660" t="s">
        <v>20314</v>
      </c>
      <c r="C4660" t="s">
        <v>4519</v>
      </c>
      <c r="D4660" t="s">
        <v>4520</v>
      </c>
      <c r="E4660" s="3">
        <v>45825</v>
      </c>
      <c r="F4660" t="s">
        <v>44</v>
      </c>
      <c r="G4660" t="s">
        <v>3742</v>
      </c>
      <c r="H4660" t="s">
        <v>3722</v>
      </c>
      <c r="I4660" t="s">
        <v>4538</v>
      </c>
      <c r="J4660" t="s">
        <v>4522</v>
      </c>
      <c r="K4660" s="2">
        <v>-5</v>
      </c>
      <c r="L4660" t="s">
        <v>44</v>
      </c>
      <c r="M4660" s="2">
        <v>-5</v>
      </c>
      <c r="N4660" t="s">
        <v>4523</v>
      </c>
      <c r="O4660" t="s">
        <v>4524</v>
      </c>
      <c r="P4660" t="s">
        <v>8277</v>
      </c>
      <c r="Q4660" t="s">
        <v>20321</v>
      </c>
      <c r="R4660" t="s">
        <v>44</v>
      </c>
      <c r="S4660" t="s">
        <v>4527</v>
      </c>
      <c r="T4660" s="3">
        <v>45825</v>
      </c>
      <c r="U4660" s="3">
        <v>45826</v>
      </c>
      <c r="V4660" s="2">
        <v>0</v>
      </c>
      <c r="W4660" t="s">
        <v>44</v>
      </c>
      <c r="X4660" t="s">
        <v>44</v>
      </c>
      <c r="Y4660" t="s">
        <v>20322</v>
      </c>
      <c r="Z4660" t="s">
        <v>592</v>
      </c>
      <c r="AA4660" t="s">
        <v>4529</v>
      </c>
      <c r="AB4660" t="s">
        <v>4530</v>
      </c>
      <c r="AC4660" t="s">
        <v>89</v>
      </c>
      <c r="AD4660" t="str">
        <f t="shared" si="72"/>
        <v>10-60</v>
      </c>
      <c r="AE4660" t="str">
        <f>VLOOKUP(AD4660,'Main_Sub Desc'!C:D,2,)</f>
        <v>LPC from invoicing</v>
      </c>
      <c r="AF4660" t="str">
        <f>VLOOKUP(VALUE(H4660),'Main_Sub Desc'!F:G,2,)</f>
        <v>Wtr Rev Late Payment</v>
      </c>
      <c r="AG4660">
        <f>IFERROR(VLOOKUP(VALUE(I4660),'PC Mapping'!A:F,6,),"")</f>
        <v>10469</v>
      </c>
      <c r="AH4660" s="13" t="str">
        <f>VLOOKUP(AG4660,'PC Mapping'!L:M,2,)</f>
        <v>Bolivar Water</v>
      </c>
    </row>
    <row r="4661" spans="1:34" x14ac:dyDescent="0.2">
      <c r="A4661" t="s">
        <v>20320</v>
      </c>
      <c r="B4661" t="s">
        <v>20314</v>
      </c>
      <c r="C4661" t="s">
        <v>4519</v>
      </c>
      <c r="D4661" t="s">
        <v>4520</v>
      </c>
      <c r="E4661" s="3">
        <v>45825</v>
      </c>
      <c r="F4661" t="s">
        <v>44</v>
      </c>
      <c r="G4661" t="s">
        <v>3742</v>
      </c>
      <c r="H4661" t="s">
        <v>3716</v>
      </c>
      <c r="I4661" t="s">
        <v>4534</v>
      </c>
      <c r="J4661" t="s">
        <v>4522</v>
      </c>
      <c r="K4661" s="2">
        <v>-5</v>
      </c>
      <c r="L4661" t="s">
        <v>44</v>
      </c>
      <c r="M4661" s="2">
        <v>-5</v>
      </c>
      <c r="N4661" t="s">
        <v>4523</v>
      </c>
      <c r="O4661" t="s">
        <v>4524</v>
      </c>
      <c r="P4661" t="s">
        <v>8277</v>
      </c>
      <c r="Q4661" t="s">
        <v>20323</v>
      </c>
      <c r="R4661" t="s">
        <v>44</v>
      </c>
      <c r="S4661" t="s">
        <v>4527</v>
      </c>
      <c r="T4661" s="3">
        <v>45825</v>
      </c>
      <c r="U4661" s="3">
        <v>45826</v>
      </c>
      <c r="V4661" s="2">
        <v>0</v>
      </c>
      <c r="W4661" t="s">
        <v>44</v>
      </c>
      <c r="X4661" t="s">
        <v>44</v>
      </c>
      <c r="Y4661" t="s">
        <v>20324</v>
      </c>
      <c r="Z4661" t="s">
        <v>592</v>
      </c>
      <c r="AA4661" t="s">
        <v>4529</v>
      </c>
      <c r="AB4661" t="s">
        <v>4530</v>
      </c>
      <c r="AC4661" t="s">
        <v>89</v>
      </c>
      <c r="AD4661" t="str">
        <f t="shared" si="72"/>
        <v>10-60</v>
      </c>
      <c r="AE4661" t="str">
        <f>VLOOKUP(AD4661,'Main_Sub Desc'!C:D,2,)</f>
        <v>LPC from invoicing</v>
      </c>
      <c r="AF4661" t="str">
        <f>VLOOKUP(VALUE(H4661),'Main_Sub Desc'!F:G,2,)</f>
        <v>Wst Rev Late Payment</v>
      </c>
      <c r="AG4661">
        <f>IFERROR(VLOOKUP(VALUE(I4661),'PC Mapping'!A:F,6,),"")</f>
        <v>10514</v>
      </c>
      <c r="AH4661" s="13" t="str">
        <f>VLOOKUP(AG4661,'PC Mapping'!L:M,2,)</f>
        <v>Bolivar Sewer</v>
      </c>
    </row>
    <row r="4662" spans="1:34" x14ac:dyDescent="0.2">
      <c r="A4662" t="s">
        <v>20325</v>
      </c>
      <c r="B4662" t="s">
        <v>20326</v>
      </c>
      <c r="C4662" t="s">
        <v>4519</v>
      </c>
      <c r="D4662" t="s">
        <v>4520</v>
      </c>
      <c r="E4662" s="3">
        <v>45826</v>
      </c>
      <c r="F4662" t="s">
        <v>44</v>
      </c>
      <c r="G4662" t="s">
        <v>3742</v>
      </c>
      <c r="H4662" t="s">
        <v>3722</v>
      </c>
      <c r="I4662" t="s">
        <v>3752</v>
      </c>
      <c r="J4662" t="s">
        <v>4522</v>
      </c>
      <c r="K4662" s="2">
        <v>-5</v>
      </c>
      <c r="L4662" t="s">
        <v>44</v>
      </c>
      <c r="M4662" s="2">
        <v>-5</v>
      </c>
      <c r="N4662" t="s">
        <v>4523</v>
      </c>
      <c r="O4662" t="s">
        <v>4524</v>
      </c>
      <c r="P4662" t="s">
        <v>20327</v>
      </c>
      <c r="Q4662" t="s">
        <v>20328</v>
      </c>
      <c r="R4662" t="s">
        <v>44</v>
      </c>
      <c r="S4662" t="s">
        <v>4527</v>
      </c>
      <c r="T4662" s="3">
        <v>45826</v>
      </c>
      <c r="U4662" s="3">
        <v>45827</v>
      </c>
      <c r="V4662" s="2">
        <v>0</v>
      </c>
      <c r="W4662" t="s">
        <v>44</v>
      </c>
      <c r="X4662" t="s">
        <v>44</v>
      </c>
      <c r="Y4662" t="s">
        <v>20329</v>
      </c>
      <c r="Z4662" t="s">
        <v>2969</v>
      </c>
      <c r="AA4662" t="s">
        <v>4529</v>
      </c>
      <c r="AB4662" t="s">
        <v>4530</v>
      </c>
      <c r="AC4662" t="s">
        <v>89</v>
      </c>
      <c r="AD4662" t="str">
        <f t="shared" si="72"/>
        <v>10-60</v>
      </c>
      <c r="AE4662" t="str">
        <f>VLOOKUP(AD4662,'Main_Sub Desc'!C:D,2,)</f>
        <v>LPC from invoicing</v>
      </c>
      <c r="AF4662" t="str">
        <f>VLOOKUP(VALUE(H4662),'Main_Sub Desc'!F:G,2,)</f>
        <v>Wtr Rev Late Payment</v>
      </c>
      <c r="AG4662">
        <f>IFERROR(VLOOKUP(VALUE(I4662),'PC Mapping'!A:F,6,),"")</f>
        <v>10719</v>
      </c>
      <c r="AH4662" s="13" t="str">
        <f>VLOOKUP(AG4662,'PC Mapping'!L:M,2,)</f>
        <v>All Other Water</v>
      </c>
    </row>
    <row r="4663" spans="1:34" x14ac:dyDescent="0.2">
      <c r="A4663" t="s">
        <v>20330</v>
      </c>
      <c r="B4663" t="s">
        <v>20326</v>
      </c>
      <c r="C4663" t="s">
        <v>4519</v>
      </c>
      <c r="D4663" t="s">
        <v>4520</v>
      </c>
      <c r="E4663" s="3">
        <v>45826</v>
      </c>
      <c r="F4663" t="s">
        <v>44</v>
      </c>
      <c r="G4663" t="s">
        <v>3742</v>
      </c>
      <c r="H4663" t="s">
        <v>3716</v>
      </c>
      <c r="I4663" t="s">
        <v>4534</v>
      </c>
      <c r="J4663" t="s">
        <v>4522</v>
      </c>
      <c r="K4663" s="2">
        <v>-5</v>
      </c>
      <c r="L4663" t="s">
        <v>44</v>
      </c>
      <c r="M4663" s="2">
        <v>-5</v>
      </c>
      <c r="N4663" t="s">
        <v>4523</v>
      </c>
      <c r="O4663" t="s">
        <v>4524</v>
      </c>
      <c r="P4663" t="s">
        <v>6817</v>
      </c>
      <c r="Q4663" t="s">
        <v>20331</v>
      </c>
      <c r="R4663" t="s">
        <v>44</v>
      </c>
      <c r="S4663" t="s">
        <v>4527</v>
      </c>
      <c r="T4663" s="3">
        <v>45826</v>
      </c>
      <c r="U4663" s="3">
        <v>45827</v>
      </c>
      <c r="V4663" s="2">
        <v>0</v>
      </c>
      <c r="W4663" t="s">
        <v>44</v>
      </c>
      <c r="X4663" t="s">
        <v>44</v>
      </c>
      <c r="Y4663" t="s">
        <v>6821</v>
      </c>
      <c r="Z4663" t="s">
        <v>316</v>
      </c>
      <c r="AA4663" t="s">
        <v>4529</v>
      </c>
      <c r="AB4663" t="s">
        <v>4530</v>
      </c>
      <c r="AC4663" t="s">
        <v>89</v>
      </c>
      <c r="AD4663" t="str">
        <f t="shared" si="72"/>
        <v>10-60</v>
      </c>
      <c r="AE4663" t="str">
        <f>VLOOKUP(AD4663,'Main_Sub Desc'!C:D,2,)</f>
        <v>LPC from invoicing</v>
      </c>
      <c r="AF4663" t="str">
        <f>VLOOKUP(VALUE(H4663),'Main_Sub Desc'!F:G,2,)</f>
        <v>Wst Rev Late Payment</v>
      </c>
      <c r="AG4663">
        <f>IFERROR(VLOOKUP(VALUE(I4663),'PC Mapping'!A:F,6,),"")</f>
        <v>10514</v>
      </c>
      <c r="AH4663" s="13" t="str">
        <f>VLOOKUP(AG4663,'PC Mapping'!L:M,2,)</f>
        <v>Bolivar Sewer</v>
      </c>
    </row>
    <row r="4664" spans="1:34" x14ac:dyDescent="0.2">
      <c r="A4664" t="s">
        <v>20330</v>
      </c>
      <c r="B4664" t="s">
        <v>20326</v>
      </c>
      <c r="C4664" t="s">
        <v>4519</v>
      </c>
      <c r="D4664" t="s">
        <v>4520</v>
      </c>
      <c r="E4664" s="3">
        <v>45826</v>
      </c>
      <c r="F4664" t="s">
        <v>44</v>
      </c>
      <c r="G4664" t="s">
        <v>3742</v>
      </c>
      <c r="H4664" t="s">
        <v>3722</v>
      </c>
      <c r="I4664" t="s">
        <v>4538</v>
      </c>
      <c r="J4664" t="s">
        <v>4522</v>
      </c>
      <c r="K4664" s="2">
        <v>-5</v>
      </c>
      <c r="L4664" t="s">
        <v>44</v>
      </c>
      <c r="M4664" s="2">
        <v>-5</v>
      </c>
      <c r="N4664" t="s">
        <v>4523</v>
      </c>
      <c r="O4664" t="s">
        <v>4524</v>
      </c>
      <c r="P4664" t="s">
        <v>6817</v>
      </c>
      <c r="Q4664" t="s">
        <v>20332</v>
      </c>
      <c r="R4664" t="s">
        <v>44</v>
      </c>
      <c r="S4664" t="s">
        <v>4527</v>
      </c>
      <c r="T4664" s="3">
        <v>45826</v>
      </c>
      <c r="U4664" s="3">
        <v>45827</v>
      </c>
      <c r="V4664" s="2">
        <v>0</v>
      </c>
      <c r="W4664" t="s">
        <v>44</v>
      </c>
      <c r="X4664" t="s">
        <v>44</v>
      </c>
      <c r="Y4664" t="s">
        <v>6819</v>
      </c>
      <c r="Z4664" t="s">
        <v>316</v>
      </c>
      <c r="AA4664" t="s">
        <v>4529</v>
      </c>
      <c r="AB4664" t="s">
        <v>4530</v>
      </c>
      <c r="AC4664" t="s">
        <v>89</v>
      </c>
      <c r="AD4664" t="str">
        <f t="shared" si="72"/>
        <v>10-60</v>
      </c>
      <c r="AE4664" t="str">
        <f>VLOOKUP(AD4664,'Main_Sub Desc'!C:D,2,)</f>
        <v>LPC from invoicing</v>
      </c>
      <c r="AF4664" t="str">
        <f>VLOOKUP(VALUE(H4664),'Main_Sub Desc'!F:G,2,)</f>
        <v>Wtr Rev Late Payment</v>
      </c>
      <c r="AG4664">
        <f>IFERROR(VLOOKUP(VALUE(I4664),'PC Mapping'!A:F,6,),"")</f>
        <v>10469</v>
      </c>
      <c r="AH4664" s="13" t="str">
        <f>VLOOKUP(AG4664,'PC Mapping'!L:M,2,)</f>
        <v>Bolivar Water</v>
      </c>
    </row>
    <row r="4665" spans="1:34" x14ac:dyDescent="0.2">
      <c r="A4665" t="s">
        <v>20333</v>
      </c>
      <c r="B4665" t="s">
        <v>20326</v>
      </c>
      <c r="C4665" t="s">
        <v>4519</v>
      </c>
      <c r="D4665" t="s">
        <v>4520</v>
      </c>
      <c r="E4665" s="3">
        <v>45826</v>
      </c>
      <c r="F4665" t="s">
        <v>44</v>
      </c>
      <c r="G4665" t="s">
        <v>3742</v>
      </c>
      <c r="H4665" t="s">
        <v>3716</v>
      </c>
      <c r="I4665" t="s">
        <v>4534</v>
      </c>
      <c r="J4665" t="s">
        <v>4522</v>
      </c>
      <c r="K4665" s="2">
        <v>-5</v>
      </c>
      <c r="L4665" t="s">
        <v>44</v>
      </c>
      <c r="M4665" s="2">
        <v>-5</v>
      </c>
      <c r="N4665" t="s">
        <v>4523</v>
      </c>
      <c r="O4665" t="s">
        <v>4524</v>
      </c>
      <c r="P4665" t="s">
        <v>6823</v>
      </c>
      <c r="Q4665" t="s">
        <v>20334</v>
      </c>
      <c r="R4665" t="s">
        <v>44</v>
      </c>
      <c r="S4665" t="s">
        <v>4527</v>
      </c>
      <c r="T4665" s="3">
        <v>45826</v>
      </c>
      <c r="U4665" s="3">
        <v>45827</v>
      </c>
      <c r="V4665" s="2">
        <v>0</v>
      </c>
      <c r="W4665" t="s">
        <v>44</v>
      </c>
      <c r="X4665" t="s">
        <v>44</v>
      </c>
      <c r="Y4665" t="s">
        <v>6825</v>
      </c>
      <c r="Z4665" t="s">
        <v>693</v>
      </c>
      <c r="AA4665" t="s">
        <v>4529</v>
      </c>
      <c r="AB4665" t="s">
        <v>4530</v>
      </c>
      <c r="AC4665" t="s">
        <v>89</v>
      </c>
      <c r="AD4665" t="str">
        <f t="shared" si="72"/>
        <v>10-60</v>
      </c>
      <c r="AE4665" t="str">
        <f>VLOOKUP(AD4665,'Main_Sub Desc'!C:D,2,)</f>
        <v>LPC from invoicing</v>
      </c>
      <c r="AF4665" t="str">
        <f>VLOOKUP(VALUE(H4665),'Main_Sub Desc'!F:G,2,)</f>
        <v>Wst Rev Late Payment</v>
      </c>
      <c r="AG4665">
        <f>IFERROR(VLOOKUP(VALUE(I4665),'PC Mapping'!A:F,6,),"")</f>
        <v>10514</v>
      </c>
      <c r="AH4665" s="13" t="str">
        <f>VLOOKUP(AG4665,'PC Mapping'!L:M,2,)</f>
        <v>Bolivar Sewer</v>
      </c>
    </row>
    <row r="4666" spans="1:34" x14ac:dyDescent="0.2">
      <c r="A4666" t="s">
        <v>20333</v>
      </c>
      <c r="B4666" t="s">
        <v>20326</v>
      </c>
      <c r="C4666" t="s">
        <v>4519</v>
      </c>
      <c r="D4666" t="s">
        <v>4520</v>
      </c>
      <c r="E4666" s="3">
        <v>45826</v>
      </c>
      <c r="F4666" t="s">
        <v>44</v>
      </c>
      <c r="G4666" t="s">
        <v>3742</v>
      </c>
      <c r="H4666" t="s">
        <v>3722</v>
      </c>
      <c r="I4666" t="s">
        <v>4538</v>
      </c>
      <c r="J4666" t="s">
        <v>4522</v>
      </c>
      <c r="K4666" s="2">
        <v>-5</v>
      </c>
      <c r="L4666" t="s">
        <v>44</v>
      </c>
      <c r="M4666" s="2">
        <v>-5</v>
      </c>
      <c r="N4666" t="s">
        <v>4523</v>
      </c>
      <c r="O4666" t="s">
        <v>4524</v>
      </c>
      <c r="P4666" t="s">
        <v>6823</v>
      </c>
      <c r="Q4666" t="s">
        <v>20335</v>
      </c>
      <c r="R4666" t="s">
        <v>44</v>
      </c>
      <c r="S4666" t="s">
        <v>4527</v>
      </c>
      <c r="T4666" s="3">
        <v>45826</v>
      </c>
      <c r="U4666" s="3">
        <v>45827</v>
      </c>
      <c r="V4666" s="2">
        <v>0</v>
      </c>
      <c r="W4666" t="s">
        <v>44</v>
      </c>
      <c r="X4666" t="s">
        <v>44</v>
      </c>
      <c r="Y4666" t="s">
        <v>6827</v>
      </c>
      <c r="Z4666" t="s">
        <v>693</v>
      </c>
      <c r="AA4666" t="s">
        <v>4529</v>
      </c>
      <c r="AB4666" t="s">
        <v>4530</v>
      </c>
      <c r="AC4666" t="s">
        <v>89</v>
      </c>
      <c r="AD4666" t="str">
        <f t="shared" si="72"/>
        <v>10-60</v>
      </c>
      <c r="AE4666" t="str">
        <f>VLOOKUP(AD4666,'Main_Sub Desc'!C:D,2,)</f>
        <v>LPC from invoicing</v>
      </c>
      <c r="AF4666" t="str">
        <f>VLOOKUP(VALUE(H4666),'Main_Sub Desc'!F:G,2,)</f>
        <v>Wtr Rev Late Payment</v>
      </c>
      <c r="AG4666">
        <f>IFERROR(VLOOKUP(VALUE(I4666),'PC Mapping'!A:F,6,),"")</f>
        <v>10469</v>
      </c>
      <c r="AH4666" s="13" t="str">
        <f>VLOOKUP(AG4666,'PC Mapping'!L:M,2,)</f>
        <v>Bolivar Water</v>
      </c>
    </row>
    <row r="4667" spans="1:34" x14ac:dyDescent="0.2">
      <c r="A4667" t="s">
        <v>20336</v>
      </c>
      <c r="B4667" t="s">
        <v>20337</v>
      </c>
      <c r="C4667" t="s">
        <v>4519</v>
      </c>
      <c r="D4667" t="s">
        <v>4520</v>
      </c>
      <c r="E4667" s="3">
        <v>45827</v>
      </c>
      <c r="F4667" t="s">
        <v>44</v>
      </c>
      <c r="G4667" t="s">
        <v>3742</v>
      </c>
      <c r="H4667" t="s">
        <v>3716</v>
      </c>
      <c r="I4667" t="s">
        <v>4534</v>
      </c>
      <c r="J4667" t="s">
        <v>4522</v>
      </c>
      <c r="K4667" s="2">
        <v>-5</v>
      </c>
      <c r="L4667" t="s">
        <v>44</v>
      </c>
      <c r="M4667" s="2">
        <v>-5</v>
      </c>
      <c r="N4667" t="s">
        <v>4523</v>
      </c>
      <c r="O4667" t="s">
        <v>4524</v>
      </c>
      <c r="P4667" t="s">
        <v>20338</v>
      </c>
      <c r="Q4667" t="s">
        <v>20339</v>
      </c>
      <c r="R4667" t="s">
        <v>44</v>
      </c>
      <c r="S4667" t="s">
        <v>4527</v>
      </c>
      <c r="T4667" s="3">
        <v>45827</v>
      </c>
      <c r="U4667" s="3">
        <v>45828</v>
      </c>
      <c r="V4667" s="2">
        <v>0</v>
      </c>
      <c r="W4667" t="s">
        <v>44</v>
      </c>
      <c r="X4667" t="s">
        <v>44</v>
      </c>
      <c r="Y4667" t="s">
        <v>20340</v>
      </c>
      <c r="Z4667" t="s">
        <v>20341</v>
      </c>
      <c r="AA4667" t="s">
        <v>4529</v>
      </c>
      <c r="AB4667" t="s">
        <v>4530</v>
      </c>
      <c r="AC4667" t="s">
        <v>89</v>
      </c>
      <c r="AD4667" t="str">
        <f t="shared" si="72"/>
        <v>10-60</v>
      </c>
      <c r="AE4667" t="str">
        <f>VLOOKUP(AD4667,'Main_Sub Desc'!C:D,2,)</f>
        <v>LPC from invoicing</v>
      </c>
      <c r="AF4667" t="str">
        <f>VLOOKUP(VALUE(H4667),'Main_Sub Desc'!F:G,2,)</f>
        <v>Wst Rev Late Payment</v>
      </c>
      <c r="AG4667">
        <f>IFERROR(VLOOKUP(VALUE(I4667),'PC Mapping'!A:F,6,),"")</f>
        <v>10514</v>
      </c>
      <c r="AH4667" s="13" t="str">
        <f>VLOOKUP(AG4667,'PC Mapping'!L:M,2,)</f>
        <v>Bolivar Sewer</v>
      </c>
    </row>
    <row r="4668" spans="1:34" x14ac:dyDescent="0.2">
      <c r="A4668" t="s">
        <v>20336</v>
      </c>
      <c r="B4668" t="s">
        <v>20337</v>
      </c>
      <c r="C4668" t="s">
        <v>4519</v>
      </c>
      <c r="D4668" t="s">
        <v>4520</v>
      </c>
      <c r="E4668" s="3">
        <v>45827</v>
      </c>
      <c r="F4668" t="s">
        <v>44</v>
      </c>
      <c r="G4668" t="s">
        <v>3742</v>
      </c>
      <c r="H4668" t="s">
        <v>3722</v>
      </c>
      <c r="I4668" t="s">
        <v>4538</v>
      </c>
      <c r="J4668" t="s">
        <v>4522</v>
      </c>
      <c r="K4668" s="2">
        <v>-5</v>
      </c>
      <c r="L4668" t="s">
        <v>44</v>
      </c>
      <c r="M4668" s="2">
        <v>-5</v>
      </c>
      <c r="N4668" t="s">
        <v>4523</v>
      </c>
      <c r="O4668" t="s">
        <v>4524</v>
      </c>
      <c r="P4668" t="s">
        <v>20338</v>
      </c>
      <c r="Q4668" t="s">
        <v>20342</v>
      </c>
      <c r="R4668" t="s">
        <v>44</v>
      </c>
      <c r="S4668" t="s">
        <v>4527</v>
      </c>
      <c r="T4668" s="3">
        <v>45827</v>
      </c>
      <c r="U4668" s="3">
        <v>45828</v>
      </c>
      <c r="V4668" s="2">
        <v>0</v>
      </c>
      <c r="W4668" t="s">
        <v>44</v>
      </c>
      <c r="X4668" t="s">
        <v>44</v>
      </c>
      <c r="Y4668" t="s">
        <v>20343</v>
      </c>
      <c r="Z4668" t="s">
        <v>20341</v>
      </c>
      <c r="AA4668" t="s">
        <v>4529</v>
      </c>
      <c r="AB4668" t="s">
        <v>4530</v>
      </c>
      <c r="AC4668" t="s">
        <v>89</v>
      </c>
      <c r="AD4668" t="str">
        <f t="shared" si="72"/>
        <v>10-60</v>
      </c>
      <c r="AE4668" t="str">
        <f>VLOOKUP(AD4668,'Main_Sub Desc'!C:D,2,)</f>
        <v>LPC from invoicing</v>
      </c>
      <c r="AF4668" t="str">
        <f>VLOOKUP(VALUE(H4668),'Main_Sub Desc'!F:G,2,)</f>
        <v>Wtr Rev Late Payment</v>
      </c>
      <c r="AG4668">
        <f>IFERROR(VLOOKUP(VALUE(I4668),'PC Mapping'!A:F,6,),"")</f>
        <v>10469</v>
      </c>
      <c r="AH4668" s="13" t="str">
        <f>VLOOKUP(AG4668,'PC Mapping'!L:M,2,)</f>
        <v>Bolivar Water</v>
      </c>
    </row>
    <row r="4669" spans="1:34" x14ac:dyDescent="0.2">
      <c r="A4669" t="s">
        <v>20344</v>
      </c>
      <c r="B4669" t="s">
        <v>20337</v>
      </c>
      <c r="C4669" t="s">
        <v>4519</v>
      </c>
      <c r="D4669" t="s">
        <v>4520</v>
      </c>
      <c r="E4669" s="3">
        <v>45827</v>
      </c>
      <c r="F4669" t="s">
        <v>44</v>
      </c>
      <c r="G4669" t="s">
        <v>3742</v>
      </c>
      <c r="H4669" t="s">
        <v>3722</v>
      </c>
      <c r="I4669" t="s">
        <v>3752</v>
      </c>
      <c r="J4669" t="s">
        <v>4522</v>
      </c>
      <c r="K4669" s="2">
        <v>-5.71</v>
      </c>
      <c r="L4669" t="s">
        <v>44</v>
      </c>
      <c r="M4669" s="2">
        <v>-5.71</v>
      </c>
      <c r="N4669" t="s">
        <v>4523</v>
      </c>
      <c r="O4669" t="s">
        <v>4524</v>
      </c>
      <c r="P4669" t="s">
        <v>5918</v>
      </c>
      <c r="Q4669" t="s">
        <v>20345</v>
      </c>
      <c r="R4669" t="s">
        <v>44</v>
      </c>
      <c r="S4669" t="s">
        <v>4527</v>
      </c>
      <c r="T4669" s="3">
        <v>45827</v>
      </c>
      <c r="U4669" s="3">
        <v>45828</v>
      </c>
      <c r="V4669" s="2">
        <v>0</v>
      </c>
      <c r="W4669" t="s">
        <v>44</v>
      </c>
      <c r="X4669" t="s">
        <v>44</v>
      </c>
      <c r="Y4669" t="s">
        <v>20346</v>
      </c>
      <c r="Z4669" t="s">
        <v>2163</v>
      </c>
      <c r="AA4669" t="s">
        <v>4529</v>
      </c>
      <c r="AB4669" t="s">
        <v>4530</v>
      </c>
      <c r="AC4669" t="s">
        <v>89</v>
      </c>
      <c r="AD4669" t="str">
        <f t="shared" si="72"/>
        <v>10-60</v>
      </c>
      <c r="AE4669" t="str">
        <f>VLOOKUP(AD4669,'Main_Sub Desc'!C:D,2,)</f>
        <v>LPC from invoicing</v>
      </c>
      <c r="AF4669" t="str">
        <f>VLOOKUP(VALUE(H4669),'Main_Sub Desc'!F:G,2,)</f>
        <v>Wtr Rev Late Payment</v>
      </c>
      <c r="AG4669">
        <f>IFERROR(VLOOKUP(VALUE(I4669),'PC Mapping'!A:F,6,),"")</f>
        <v>10719</v>
      </c>
      <c r="AH4669" s="13" t="str">
        <f>VLOOKUP(AG4669,'PC Mapping'!L:M,2,)</f>
        <v>All Other Water</v>
      </c>
    </row>
    <row r="4670" spans="1:34" x14ac:dyDescent="0.2">
      <c r="A4670" t="s">
        <v>20347</v>
      </c>
      <c r="B4670" t="s">
        <v>20337</v>
      </c>
      <c r="C4670" t="s">
        <v>4519</v>
      </c>
      <c r="D4670" t="s">
        <v>4520</v>
      </c>
      <c r="E4670" s="3">
        <v>45827</v>
      </c>
      <c r="F4670" t="s">
        <v>44</v>
      </c>
      <c r="G4670" t="s">
        <v>3742</v>
      </c>
      <c r="H4670" t="s">
        <v>3716</v>
      </c>
      <c r="I4670" t="s">
        <v>4534</v>
      </c>
      <c r="J4670" t="s">
        <v>4522</v>
      </c>
      <c r="K4670" s="2">
        <v>-5</v>
      </c>
      <c r="L4670" t="s">
        <v>44</v>
      </c>
      <c r="M4670" s="2">
        <v>-5</v>
      </c>
      <c r="N4670" t="s">
        <v>4523</v>
      </c>
      <c r="O4670" t="s">
        <v>4524</v>
      </c>
      <c r="P4670" t="s">
        <v>20348</v>
      </c>
      <c r="Q4670" t="s">
        <v>20349</v>
      </c>
      <c r="R4670" t="s">
        <v>44</v>
      </c>
      <c r="S4670" t="s">
        <v>4527</v>
      </c>
      <c r="T4670" s="3">
        <v>45827</v>
      </c>
      <c r="U4670" s="3">
        <v>45828</v>
      </c>
      <c r="V4670" s="2">
        <v>0</v>
      </c>
      <c r="W4670" t="s">
        <v>44</v>
      </c>
      <c r="X4670" t="s">
        <v>44</v>
      </c>
      <c r="Y4670" t="s">
        <v>20350</v>
      </c>
      <c r="Z4670" t="s">
        <v>20351</v>
      </c>
      <c r="AA4670" t="s">
        <v>4529</v>
      </c>
      <c r="AB4670" t="s">
        <v>4530</v>
      </c>
      <c r="AC4670" t="s">
        <v>89</v>
      </c>
      <c r="AD4670" t="str">
        <f t="shared" si="72"/>
        <v>10-60</v>
      </c>
      <c r="AE4670" t="str">
        <f>VLOOKUP(AD4670,'Main_Sub Desc'!C:D,2,)</f>
        <v>LPC from invoicing</v>
      </c>
      <c r="AF4670" t="str">
        <f>VLOOKUP(VALUE(H4670),'Main_Sub Desc'!F:G,2,)</f>
        <v>Wst Rev Late Payment</v>
      </c>
      <c r="AG4670">
        <f>IFERROR(VLOOKUP(VALUE(I4670),'PC Mapping'!A:F,6,),"")</f>
        <v>10514</v>
      </c>
      <c r="AH4670" s="13" t="str">
        <f>VLOOKUP(AG4670,'PC Mapping'!L:M,2,)</f>
        <v>Bolivar Sewer</v>
      </c>
    </row>
    <row r="4671" spans="1:34" x14ac:dyDescent="0.2">
      <c r="A4671" t="s">
        <v>20347</v>
      </c>
      <c r="B4671" t="s">
        <v>20337</v>
      </c>
      <c r="C4671" t="s">
        <v>4519</v>
      </c>
      <c r="D4671" t="s">
        <v>4520</v>
      </c>
      <c r="E4671" s="3">
        <v>45827</v>
      </c>
      <c r="F4671" t="s">
        <v>44</v>
      </c>
      <c r="G4671" t="s">
        <v>3742</v>
      </c>
      <c r="H4671" t="s">
        <v>3722</v>
      </c>
      <c r="I4671" t="s">
        <v>4538</v>
      </c>
      <c r="J4671" t="s">
        <v>4522</v>
      </c>
      <c r="K4671" s="2">
        <v>-5</v>
      </c>
      <c r="L4671" t="s">
        <v>44</v>
      </c>
      <c r="M4671" s="2">
        <v>-5</v>
      </c>
      <c r="N4671" t="s">
        <v>4523</v>
      </c>
      <c r="O4671" t="s">
        <v>4524</v>
      </c>
      <c r="P4671" t="s">
        <v>20348</v>
      </c>
      <c r="Q4671" t="s">
        <v>20352</v>
      </c>
      <c r="R4671" t="s">
        <v>44</v>
      </c>
      <c r="S4671" t="s">
        <v>4527</v>
      </c>
      <c r="T4671" s="3">
        <v>45827</v>
      </c>
      <c r="U4671" s="3">
        <v>45828</v>
      </c>
      <c r="V4671" s="2">
        <v>0</v>
      </c>
      <c r="W4671" t="s">
        <v>44</v>
      </c>
      <c r="X4671" t="s">
        <v>44</v>
      </c>
      <c r="Y4671" t="s">
        <v>20353</v>
      </c>
      <c r="Z4671" t="s">
        <v>20351</v>
      </c>
      <c r="AA4671" t="s">
        <v>4529</v>
      </c>
      <c r="AB4671" t="s">
        <v>4530</v>
      </c>
      <c r="AC4671" t="s">
        <v>89</v>
      </c>
      <c r="AD4671" t="str">
        <f t="shared" si="72"/>
        <v>10-60</v>
      </c>
      <c r="AE4671" t="str">
        <f>VLOOKUP(AD4671,'Main_Sub Desc'!C:D,2,)</f>
        <v>LPC from invoicing</v>
      </c>
      <c r="AF4671" t="str">
        <f>VLOOKUP(VALUE(H4671),'Main_Sub Desc'!F:G,2,)</f>
        <v>Wtr Rev Late Payment</v>
      </c>
      <c r="AG4671">
        <f>IFERROR(VLOOKUP(VALUE(I4671),'PC Mapping'!A:F,6,),"")</f>
        <v>10469</v>
      </c>
      <c r="AH4671" s="13" t="str">
        <f>VLOOKUP(AG4671,'PC Mapping'!L:M,2,)</f>
        <v>Bolivar Water</v>
      </c>
    </row>
    <row r="4672" spans="1:34" x14ac:dyDescent="0.2">
      <c r="A4672" t="s">
        <v>20354</v>
      </c>
      <c r="B4672" t="s">
        <v>20337</v>
      </c>
      <c r="C4672" t="s">
        <v>4519</v>
      </c>
      <c r="D4672" t="s">
        <v>4520</v>
      </c>
      <c r="E4672" s="3">
        <v>45827</v>
      </c>
      <c r="F4672" t="s">
        <v>44</v>
      </c>
      <c r="G4672" t="s">
        <v>3742</v>
      </c>
      <c r="H4672" t="s">
        <v>3716</v>
      </c>
      <c r="I4672" t="s">
        <v>4534</v>
      </c>
      <c r="J4672" t="s">
        <v>4522</v>
      </c>
      <c r="K4672" s="2">
        <v>-5</v>
      </c>
      <c r="L4672" t="s">
        <v>44</v>
      </c>
      <c r="M4672" s="2">
        <v>-5</v>
      </c>
      <c r="N4672" t="s">
        <v>4523</v>
      </c>
      <c r="O4672" t="s">
        <v>4524</v>
      </c>
      <c r="P4672" t="s">
        <v>4573</v>
      </c>
      <c r="Q4672" t="s">
        <v>20355</v>
      </c>
      <c r="R4672" t="s">
        <v>44</v>
      </c>
      <c r="S4672" t="s">
        <v>4527</v>
      </c>
      <c r="T4672" s="3">
        <v>45827</v>
      </c>
      <c r="U4672" s="3">
        <v>45828</v>
      </c>
      <c r="V4672" s="2">
        <v>0</v>
      </c>
      <c r="W4672" t="s">
        <v>44</v>
      </c>
      <c r="X4672" t="s">
        <v>44</v>
      </c>
      <c r="Y4672" t="s">
        <v>14973</v>
      </c>
      <c r="Z4672" t="s">
        <v>14971</v>
      </c>
      <c r="AA4672" t="s">
        <v>4529</v>
      </c>
      <c r="AB4672" t="s">
        <v>4530</v>
      </c>
      <c r="AC4672" t="s">
        <v>89</v>
      </c>
      <c r="AD4672" t="str">
        <f t="shared" si="72"/>
        <v>10-60</v>
      </c>
      <c r="AE4672" t="str">
        <f>VLOOKUP(AD4672,'Main_Sub Desc'!C:D,2,)</f>
        <v>LPC from invoicing</v>
      </c>
      <c r="AF4672" t="str">
        <f>VLOOKUP(VALUE(H4672),'Main_Sub Desc'!F:G,2,)</f>
        <v>Wst Rev Late Payment</v>
      </c>
      <c r="AG4672">
        <f>IFERROR(VLOOKUP(VALUE(I4672),'PC Mapping'!A:F,6,),"")</f>
        <v>10514</v>
      </c>
      <c r="AH4672" s="13" t="str">
        <f>VLOOKUP(AG4672,'PC Mapping'!L:M,2,)</f>
        <v>Bolivar Sewer</v>
      </c>
    </row>
    <row r="4673" spans="1:34" x14ac:dyDescent="0.2">
      <c r="A4673" t="s">
        <v>20354</v>
      </c>
      <c r="B4673" t="s">
        <v>20337</v>
      </c>
      <c r="C4673" t="s">
        <v>4519</v>
      </c>
      <c r="D4673" t="s">
        <v>4520</v>
      </c>
      <c r="E4673" s="3">
        <v>45827</v>
      </c>
      <c r="F4673" t="s">
        <v>44</v>
      </c>
      <c r="G4673" t="s">
        <v>3742</v>
      </c>
      <c r="H4673" t="s">
        <v>3722</v>
      </c>
      <c r="I4673" t="s">
        <v>4538</v>
      </c>
      <c r="J4673" t="s">
        <v>4522</v>
      </c>
      <c r="K4673" s="2">
        <v>-5</v>
      </c>
      <c r="L4673" t="s">
        <v>44</v>
      </c>
      <c r="M4673" s="2">
        <v>-5</v>
      </c>
      <c r="N4673" t="s">
        <v>4523</v>
      </c>
      <c r="O4673" t="s">
        <v>4524</v>
      </c>
      <c r="P4673" t="s">
        <v>4573</v>
      </c>
      <c r="Q4673" t="s">
        <v>20356</v>
      </c>
      <c r="R4673" t="s">
        <v>44</v>
      </c>
      <c r="S4673" t="s">
        <v>4527</v>
      </c>
      <c r="T4673" s="3">
        <v>45827</v>
      </c>
      <c r="U4673" s="3">
        <v>45828</v>
      </c>
      <c r="V4673" s="2">
        <v>0</v>
      </c>
      <c r="W4673" t="s">
        <v>44</v>
      </c>
      <c r="X4673" t="s">
        <v>44</v>
      </c>
      <c r="Y4673" t="s">
        <v>14970</v>
      </c>
      <c r="Z4673" t="s">
        <v>14971</v>
      </c>
      <c r="AA4673" t="s">
        <v>4529</v>
      </c>
      <c r="AB4673" t="s">
        <v>4530</v>
      </c>
      <c r="AC4673" t="s">
        <v>89</v>
      </c>
      <c r="AD4673" t="str">
        <f t="shared" si="72"/>
        <v>10-60</v>
      </c>
      <c r="AE4673" t="str">
        <f>VLOOKUP(AD4673,'Main_Sub Desc'!C:D,2,)</f>
        <v>LPC from invoicing</v>
      </c>
      <c r="AF4673" t="str">
        <f>VLOOKUP(VALUE(H4673),'Main_Sub Desc'!F:G,2,)</f>
        <v>Wtr Rev Late Payment</v>
      </c>
      <c r="AG4673">
        <f>IFERROR(VLOOKUP(VALUE(I4673),'PC Mapping'!A:F,6,),"")</f>
        <v>10469</v>
      </c>
      <c r="AH4673" s="13" t="str">
        <f>VLOOKUP(AG4673,'PC Mapping'!L:M,2,)</f>
        <v>Bolivar Water</v>
      </c>
    </row>
    <row r="4674" spans="1:34" x14ac:dyDescent="0.2">
      <c r="A4674" t="s">
        <v>20357</v>
      </c>
      <c r="B4674" t="s">
        <v>20337</v>
      </c>
      <c r="C4674" t="s">
        <v>4519</v>
      </c>
      <c r="D4674" t="s">
        <v>4520</v>
      </c>
      <c r="E4674" s="3">
        <v>45827</v>
      </c>
      <c r="F4674" t="s">
        <v>44</v>
      </c>
      <c r="G4674" t="s">
        <v>3742</v>
      </c>
      <c r="H4674" t="s">
        <v>3716</v>
      </c>
      <c r="I4674" t="s">
        <v>4534</v>
      </c>
      <c r="J4674" t="s">
        <v>4522</v>
      </c>
      <c r="K4674" s="2">
        <v>-5</v>
      </c>
      <c r="L4674" t="s">
        <v>44</v>
      </c>
      <c r="M4674" s="2">
        <v>-5</v>
      </c>
      <c r="N4674" t="s">
        <v>4523</v>
      </c>
      <c r="O4674" t="s">
        <v>4524</v>
      </c>
      <c r="P4674" t="s">
        <v>4573</v>
      </c>
      <c r="Q4674" t="s">
        <v>20358</v>
      </c>
      <c r="R4674" t="s">
        <v>44</v>
      </c>
      <c r="S4674" t="s">
        <v>4527</v>
      </c>
      <c r="T4674" s="3">
        <v>45827</v>
      </c>
      <c r="U4674" s="3">
        <v>45828</v>
      </c>
      <c r="V4674" s="2">
        <v>0</v>
      </c>
      <c r="W4674" t="s">
        <v>44</v>
      </c>
      <c r="X4674" t="s">
        <v>44</v>
      </c>
      <c r="Y4674" t="s">
        <v>14973</v>
      </c>
      <c r="Z4674" t="s">
        <v>14971</v>
      </c>
      <c r="AA4674" t="s">
        <v>4529</v>
      </c>
      <c r="AB4674" t="s">
        <v>4530</v>
      </c>
      <c r="AC4674" t="s">
        <v>89</v>
      </c>
      <c r="AD4674" t="str">
        <f t="shared" si="72"/>
        <v>10-60</v>
      </c>
      <c r="AE4674" t="str">
        <f>VLOOKUP(AD4674,'Main_Sub Desc'!C:D,2,)</f>
        <v>LPC from invoicing</v>
      </c>
      <c r="AF4674" t="str">
        <f>VLOOKUP(VALUE(H4674),'Main_Sub Desc'!F:G,2,)</f>
        <v>Wst Rev Late Payment</v>
      </c>
      <c r="AG4674">
        <f>IFERROR(VLOOKUP(VALUE(I4674),'PC Mapping'!A:F,6,),"")</f>
        <v>10514</v>
      </c>
      <c r="AH4674" s="13" t="str">
        <f>VLOOKUP(AG4674,'PC Mapping'!L:M,2,)</f>
        <v>Bolivar Sewer</v>
      </c>
    </row>
    <row r="4675" spans="1:34" x14ac:dyDescent="0.2">
      <c r="A4675" t="s">
        <v>20357</v>
      </c>
      <c r="B4675" t="s">
        <v>20337</v>
      </c>
      <c r="C4675" t="s">
        <v>4519</v>
      </c>
      <c r="D4675" t="s">
        <v>4520</v>
      </c>
      <c r="E4675" s="3">
        <v>45827</v>
      </c>
      <c r="F4675" t="s">
        <v>44</v>
      </c>
      <c r="G4675" t="s">
        <v>3742</v>
      </c>
      <c r="H4675" t="s">
        <v>3722</v>
      </c>
      <c r="I4675" t="s">
        <v>4538</v>
      </c>
      <c r="J4675" t="s">
        <v>4522</v>
      </c>
      <c r="K4675" s="2">
        <v>-5</v>
      </c>
      <c r="L4675" t="s">
        <v>44</v>
      </c>
      <c r="M4675" s="2">
        <v>-5</v>
      </c>
      <c r="N4675" t="s">
        <v>4523</v>
      </c>
      <c r="O4675" t="s">
        <v>4524</v>
      </c>
      <c r="P4675" t="s">
        <v>4573</v>
      </c>
      <c r="Q4675" t="s">
        <v>20359</v>
      </c>
      <c r="R4675" t="s">
        <v>44</v>
      </c>
      <c r="S4675" t="s">
        <v>4527</v>
      </c>
      <c r="T4675" s="3">
        <v>45827</v>
      </c>
      <c r="U4675" s="3">
        <v>45828</v>
      </c>
      <c r="V4675" s="2">
        <v>0</v>
      </c>
      <c r="W4675" t="s">
        <v>44</v>
      </c>
      <c r="X4675" t="s">
        <v>44</v>
      </c>
      <c r="Y4675" t="s">
        <v>14970</v>
      </c>
      <c r="Z4675" t="s">
        <v>14971</v>
      </c>
      <c r="AA4675" t="s">
        <v>4529</v>
      </c>
      <c r="AB4675" t="s">
        <v>4530</v>
      </c>
      <c r="AC4675" t="s">
        <v>89</v>
      </c>
      <c r="AD4675" t="str">
        <f t="shared" si="72"/>
        <v>10-60</v>
      </c>
      <c r="AE4675" t="str">
        <f>VLOOKUP(AD4675,'Main_Sub Desc'!C:D,2,)</f>
        <v>LPC from invoicing</v>
      </c>
      <c r="AF4675" t="str">
        <f>VLOOKUP(VALUE(H4675),'Main_Sub Desc'!F:G,2,)</f>
        <v>Wtr Rev Late Payment</v>
      </c>
      <c r="AG4675">
        <f>IFERROR(VLOOKUP(VALUE(I4675),'PC Mapping'!A:F,6,),"")</f>
        <v>10469</v>
      </c>
      <c r="AH4675" s="13" t="str">
        <f>VLOOKUP(AG4675,'PC Mapping'!L:M,2,)</f>
        <v>Bolivar Water</v>
      </c>
    </row>
    <row r="4676" spans="1:34" x14ac:dyDescent="0.2">
      <c r="A4676" t="s">
        <v>20360</v>
      </c>
      <c r="B4676" t="s">
        <v>20337</v>
      </c>
      <c r="C4676" t="s">
        <v>4519</v>
      </c>
      <c r="D4676" t="s">
        <v>4520</v>
      </c>
      <c r="E4676" s="3">
        <v>45827</v>
      </c>
      <c r="F4676" t="s">
        <v>44</v>
      </c>
      <c r="G4676" t="s">
        <v>3742</v>
      </c>
      <c r="H4676" t="s">
        <v>3722</v>
      </c>
      <c r="I4676" t="s">
        <v>4538</v>
      </c>
      <c r="J4676" t="s">
        <v>4522</v>
      </c>
      <c r="K4676" s="2">
        <v>-5</v>
      </c>
      <c r="L4676" t="s">
        <v>44</v>
      </c>
      <c r="M4676" s="2">
        <v>-5</v>
      </c>
      <c r="N4676" t="s">
        <v>4523</v>
      </c>
      <c r="O4676" t="s">
        <v>4524</v>
      </c>
      <c r="P4676" t="s">
        <v>4978</v>
      </c>
      <c r="Q4676" t="s">
        <v>20361</v>
      </c>
      <c r="R4676" t="s">
        <v>44</v>
      </c>
      <c r="S4676" t="s">
        <v>4527</v>
      </c>
      <c r="T4676" s="3">
        <v>45827</v>
      </c>
      <c r="U4676" s="3">
        <v>45828</v>
      </c>
      <c r="V4676" s="2">
        <v>0</v>
      </c>
      <c r="W4676" t="s">
        <v>44</v>
      </c>
      <c r="X4676" t="s">
        <v>44</v>
      </c>
      <c r="Y4676" t="s">
        <v>20362</v>
      </c>
      <c r="Z4676" t="s">
        <v>485</v>
      </c>
      <c r="AA4676" t="s">
        <v>4529</v>
      </c>
      <c r="AB4676" t="s">
        <v>4530</v>
      </c>
      <c r="AC4676" t="s">
        <v>99</v>
      </c>
      <c r="AD4676" t="str">
        <f t="shared" ref="AD4676:AD4739" si="73">CONCATENATE(VALUE(AA4676),"-",VALUE(AB4676))</f>
        <v>10-60</v>
      </c>
      <c r="AE4676" t="str">
        <f>VLOOKUP(AD4676,'Main_Sub Desc'!C:D,2,)</f>
        <v>LPC from invoicing</v>
      </c>
      <c r="AF4676" t="str">
        <f>VLOOKUP(VALUE(H4676),'Main_Sub Desc'!F:G,2,)</f>
        <v>Wtr Rev Late Payment</v>
      </c>
      <c r="AG4676">
        <f>IFERROR(VLOOKUP(VALUE(I4676),'PC Mapping'!A:F,6,),"")</f>
        <v>10469</v>
      </c>
      <c r="AH4676" s="13" t="str">
        <f>VLOOKUP(AG4676,'PC Mapping'!L:M,2,)</f>
        <v>Bolivar Water</v>
      </c>
    </row>
    <row r="4677" spans="1:34" x14ac:dyDescent="0.2">
      <c r="A4677" t="s">
        <v>20363</v>
      </c>
      <c r="B4677" t="s">
        <v>20337</v>
      </c>
      <c r="C4677" t="s">
        <v>4519</v>
      </c>
      <c r="D4677" t="s">
        <v>4520</v>
      </c>
      <c r="E4677" s="3">
        <v>45827</v>
      </c>
      <c r="F4677" t="s">
        <v>44</v>
      </c>
      <c r="G4677" t="s">
        <v>3742</v>
      </c>
      <c r="H4677" t="s">
        <v>3722</v>
      </c>
      <c r="I4677" t="s">
        <v>4538</v>
      </c>
      <c r="J4677" t="s">
        <v>4522</v>
      </c>
      <c r="K4677" s="2">
        <v>-5</v>
      </c>
      <c r="L4677" t="s">
        <v>44</v>
      </c>
      <c r="M4677" s="2">
        <v>-5</v>
      </c>
      <c r="N4677" t="s">
        <v>4523</v>
      </c>
      <c r="O4677" t="s">
        <v>4524</v>
      </c>
      <c r="P4677" t="s">
        <v>4978</v>
      </c>
      <c r="Q4677" t="s">
        <v>20364</v>
      </c>
      <c r="R4677" t="s">
        <v>44</v>
      </c>
      <c r="S4677" t="s">
        <v>4527</v>
      </c>
      <c r="T4677" s="3">
        <v>45827</v>
      </c>
      <c r="U4677" s="3">
        <v>45828</v>
      </c>
      <c r="V4677" s="2">
        <v>0</v>
      </c>
      <c r="W4677" t="s">
        <v>44</v>
      </c>
      <c r="X4677" t="s">
        <v>44</v>
      </c>
      <c r="Y4677" t="s">
        <v>20362</v>
      </c>
      <c r="Z4677" t="s">
        <v>485</v>
      </c>
      <c r="AA4677" t="s">
        <v>4529</v>
      </c>
      <c r="AB4677" t="s">
        <v>4530</v>
      </c>
      <c r="AC4677" t="s">
        <v>99</v>
      </c>
      <c r="AD4677" t="str">
        <f t="shared" si="73"/>
        <v>10-60</v>
      </c>
      <c r="AE4677" t="str">
        <f>VLOOKUP(AD4677,'Main_Sub Desc'!C:D,2,)</f>
        <v>LPC from invoicing</v>
      </c>
      <c r="AF4677" t="str">
        <f>VLOOKUP(VALUE(H4677),'Main_Sub Desc'!F:G,2,)</f>
        <v>Wtr Rev Late Payment</v>
      </c>
      <c r="AG4677">
        <f>IFERROR(VLOOKUP(VALUE(I4677),'PC Mapping'!A:F,6,),"")</f>
        <v>10469</v>
      </c>
      <c r="AH4677" s="13" t="str">
        <f>VLOOKUP(AG4677,'PC Mapping'!L:M,2,)</f>
        <v>Bolivar Water</v>
      </c>
    </row>
    <row r="4678" spans="1:34" x14ac:dyDescent="0.2">
      <c r="A4678" t="s">
        <v>20365</v>
      </c>
      <c r="B4678" t="s">
        <v>20366</v>
      </c>
      <c r="C4678" t="s">
        <v>4519</v>
      </c>
      <c r="D4678" t="s">
        <v>4520</v>
      </c>
      <c r="E4678" s="3">
        <v>45828</v>
      </c>
      <c r="F4678" t="s">
        <v>44</v>
      </c>
      <c r="G4678" t="s">
        <v>3742</v>
      </c>
      <c r="H4678" t="s">
        <v>3722</v>
      </c>
      <c r="I4678" t="s">
        <v>3752</v>
      </c>
      <c r="J4678" t="s">
        <v>4522</v>
      </c>
      <c r="K4678" s="2">
        <v>-24.71</v>
      </c>
      <c r="L4678" t="s">
        <v>44</v>
      </c>
      <c r="M4678" s="2">
        <v>-24.71</v>
      </c>
      <c r="N4678" t="s">
        <v>4523</v>
      </c>
      <c r="O4678" t="s">
        <v>4524</v>
      </c>
      <c r="P4678" t="s">
        <v>6079</v>
      </c>
      <c r="Q4678" t="s">
        <v>20367</v>
      </c>
      <c r="R4678" t="s">
        <v>44</v>
      </c>
      <c r="S4678" t="s">
        <v>4527</v>
      </c>
      <c r="T4678" s="3">
        <v>45828</v>
      </c>
      <c r="U4678" s="3">
        <v>45831</v>
      </c>
      <c r="V4678" s="2">
        <v>0</v>
      </c>
      <c r="W4678" t="s">
        <v>44</v>
      </c>
      <c r="X4678" t="s">
        <v>44</v>
      </c>
      <c r="Y4678" t="s">
        <v>20368</v>
      </c>
      <c r="Z4678" t="s">
        <v>2318</v>
      </c>
      <c r="AA4678" t="s">
        <v>4529</v>
      </c>
      <c r="AB4678" t="s">
        <v>4530</v>
      </c>
      <c r="AC4678" t="s">
        <v>89</v>
      </c>
      <c r="AD4678" t="str">
        <f t="shared" si="73"/>
        <v>10-60</v>
      </c>
      <c r="AE4678" t="str">
        <f>VLOOKUP(AD4678,'Main_Sub Desc'!C:D,2,)</f>
        <v>LPC from invoicing</v>
      </c>
      <c r="AF4678" t="str">
        <f>VLOOKUP(VALUE(H4678),'Main_Sub Desc'!F:G,2,)</f>
        <v>Wtr Rev Late Payment</v>
      </c>
      <c r="AG4678">
        <f>IFERROR(VLOOKUP(VALUE(I4678),'PC Mapping'!A:F,6,),"")</f>
        <v>10719</v>
      </c>
      <c r="AH4678" s="13" t="str">
        <f>VLOOKUP(AG4678,'PC Mapping'!L:M,2,)</f>
        <v>All Other Water</v>
      </c>
    </row>
    <row r="4679" spans="1:34" x14ac:dyDescent="0.2">
      <c r="A4679" t="s">
        <v>20369</v>
      </c>
      <c r="B4679" t="s">
        <v>20366</v>
      </c>
      <c r="C4679" t="s">
        <v>4519</v>
      </c>
      <c r="D4679" t="s">
        <v>4520</v>
      </c>
      <c r="E4679" s="3">
        <v>45828</v>
      </c>
      <c r="F4679" t="s">
        <v>44</v>
      </c>
      <c r="G4679" t="s">
        <v>3742</v>
      </c>
      <c r="H4679" t="s">
        <v>3722</v>
      </c>
      <c r="I4679" t="s">
        <v>3752</v>
      </c>
      <c r="J4679" t="s">
        <v>4522</v>
      </c>
      <c r="K4679" s="2">
        <v>-5</v>
      </c>
      <c r="L4679" t="s">
        <v>44</v>
      </c>
      <c r="M4679" s="2">
        <v>-5</v>
      </c>
      <c r="N4679" t="s">
        <v>4523</v>
      </c>
      <c r="O4679" t="s">
        <v>4524</v>
      </c>
      <c r="P4679" t="s">
        <v>8377</v>
      </c>
      <c r="Q4679" t="s">
        <v>20370</v>
      </c>
      <c r="R4679" t="s">
        <v>44</v>
      </c>
      <c r="S4679" t="s">
        <v>4527</v>
      </c>
      <c r="T4679" s="3">
        <v>45828</v>
      </c>
      <c r="U4679" s="3">
        <v>45831</v>
      </c>
      <c r="V4679" s="2">
        <v>0</v>
      </c>
      <c r="W4679" t="s">
        <v>44</v>
      </c>
      <c r="X4679" t="s">
        <v>44</v>
      </c>
      <c r="Y4679" t="s">
        <v>20371</v>
      </c>
      <c r="Z4679" t="s">
        <v>1810</v>
      </c>
      <c r="AA4679" t="s">
        <v>4529</v>
      </c>
      <c r="AB4679" t="s">
        <v>4530</v>
      </c>
      <c r="AC4679" t="s">
        <v>89</v>
      </c>
      <c r="AD4679" t="str">
        <f t="shared" si="73"/>
        <v>10-60</v>
      </c>
      <c r="AE4679" t="str">
        <f>VLOOKUP(AD4679,'Main_Sub Desc'!C:D,2,)</f>
        <v>LPC from invoicing</v>
      </c>
      <c r="AF4679" t="str">
        <f>VLOOKUP(VALUE(H4679),'Main_Sub Desc'!F:G,2,)</f>
        <v>Wtr Rev Late Payment</v>
      </c>
      <c r="AG4679">
        <f>IFERROR(VLOOKUP(VALUE(I4679),'PC Mapping'!A:F,6,),"")</f>
        <v>10719</v>
      </c>
      <c r="AH4679" s="13" t="str">
        <f>VLOOKUP(AG4679,'PC Mapping'!L:M,2,)</f>
        <v>All Other Water</v>
      </c>
    </row>
    <row r="4680" spans="1:34" x14ac:dyDescent="0.2">
      <c r="A4680" t="s">
        <v>20372</v>
      </c>
      <c r="B4680" t="s">
        <v>20373</v>
      </c>
      <c r="C4680" t="s">
        <v>4519</v>
      </c>
      <c r="D4680" t="s">
        <v>4520</v>
      </c>
      <c r="E4680" s="3">
        <v>45828</v>
      </c>
      <c r="F4680" t="s">
        <v>44</v>
      </c>
      <c r="G4680" t="s">
        <v>3742</v>
      </c>
      <c r="H4680" t="s">
        <v>3722</v>
      </c>
      <c r="I4680" t="s">
        <v>3752</v>
      </c>
      <c r="J4680" t="s">
        <v>4522</v>
      </c>
      <c r="K4680" s="2">
        <v>-5.63</v>
      </c>
      <c r="L4680" t="s">
        <v>44</v>
      </c>
      <c r="M4680" s="2">
        <v>-5.63</v>
      </c>
      <c r="N4680" t="s">
        <v>4523</v>
      </c>
      <c r="O4680" t="s">
        <v>4524</v>
      </c>
      <c r="P4680" t="s">
        <v>19397</v>
      </c>
      <c r="Q4680" t="s">
        <v>20374</v>
      </c>
      <c r="R4680" t="s">
        <v>44</v>
      </c>
      <c r="S4680" t="s">
        <v>4527</v>
      </c>
      <c r="T4680" s="3">
        <v>45828</v>
      </c>
      <c r="U4680" s="3">
        <v>45831</v>
      </c>
      <c r="V4680" s="2">
        <v>0</v>
      </c>
      <c r="W4680" t="s">
        <v>44</v>
      </c>
      <c r="X4680" t="s">
        <v>44</v>
      </c>
      <c r="Y4680" t="s">
        <v>20375</v>
      </c>
      <c r="Z4680" t="s">
        <v>1734</v>
      </c>
      <c r="AA4680" t="s">
        <v>4529</v>
      </c>
      <c r="AB4680" t="s">
        <v>4530</v>
      </c>
      <c r="AC4680" t="s">
        <v>89</v>
      </c>
      <c r="AD4680" t="str">
        <f t="shared" si="73"/>
        <v>10-60</v>
      </c>
      <c r="AE4680" t="str">
        <f>VLOOKUP(AD4680,'Main_Sub Desc'!C:D,2,)</f>
        <v>LPC from invoicing</v>
      </c>
      <c r="AF4680" t="str">
        <f>VLOOKUP(VALUE(H4680),'Main_Sub Desc'!F:G,2,)</f>
        <v>Wtr Rev Late Payment</v>
      </c>
      <c r="AG4680">
        <f>IFERROR(VLOOKUP(VALUE(I4680),'PC Mapping'!A:F,6,),"")</f>
        <v>10719</v>
      </c>
      <c r="AH4680" s="13" t="str">
        <f>VLOOKUP(AG4680,'PC Mapping'!L:M,2,)</f>
        <v>All Other Water</v>
      </c>
    </row>
    <row r="4681" spans="1:34" x14ac:dyDescent="0.2">
      <c r="A4681" t="s">
        <v>20376</v>
      </c>
      <c r="B4681" t="s">
        <v>20377</v>
      </c>
      <c r="C4681" t="s">
        <v>4519</v>
      </c>
      <c r="D4681" t="s">
        <v>4520</v>
      </c>
      <c r="E4681" s="3">
        <v>45828</v>
      </c>
      <c r="F4681" t="s">
        <v>44</v>
      </c>
      <c r="G4681" t="s">
        <v>3742</v>
      </c>
      <c r="H4681" t="s">
        <v>3722</v>
      </c>
      <c r="I4681" t="s">
        <v>3752</v>
      </c>
      <c r="J4681" t="s">
        <v>4522</v>
      </c>
      <c r="K4681" s="2">
        <v>-9.2899999999999991</v>
      </c>
      <c r="L4681" t="s">
        <v>44</v>
      </c>
      <c r="M4681" s="2">
        <v>-9.2899999999999991</v>
      </c>
      <c r="N4681" t="s">
        <v>4523</v>
      </c>
      <c r="O4681" t="s">
        <v>4524</v>
      </c>
      <c r="P4681" t="s">
        <v>6998</v>
      </c>
      <c r="Q4681" t="s">
        <v>20378</v>
      </c>
      <c r="R4681" t="s">
        <v>44</v>
      </c>
      <c r="S4681" t="s">
        <v>4527</v>
      </c>
      <c r="T4681" s="3">
        <v>45828</v>
      </c>
      <c r="U4681" s="3">
        <v>45831</v>
      </c>
      <c r="V4681" s="2">
        <v>0</v>
      </c>
      <c r="W4681" t="s">
        <v>44</v>
      </c>
      <c r="X4681" t="s">
        <v>44</v>
      </c>
      <c r="Y4681" t="s">
        <v>20379</v>
      </c>
      <c r="Z4681" t="s">
        <v>3456</v>
      </c>
      <c r="AA4681" t="s">
        <v>4529</v>
      </c>
      <c r="AB4681" t="s">
        <v>4530</v>
      </c>
      <c r="AC4681" t="s">
        <v>89</v>
      </c>
      <c r="AD4681" t="str">
        <f t="shared" si="73"/>
        <v>10-60</v>
      </c>
      <c r="AE4681" t="str">
        <f>VLOOKUP(AD4681,'Main_Sub Desc'!C:D,2,)</f>
        <v>LPC from invoicing</v>
      </c>
      <c r="AF4681" t="str">
        <f>VLOOKUP(VALUE(H4681),'Main_Sub Desc'!F:G,2,)</f>
        <v>Wtr Rev Late Payment</v>
      </c>
      <c r="AG4681">
        <f>IFERROR(VLOOKUP(VALUE(I4681),'PC Mapping'!A:F,6,),"")</f>
        <v>10719</v>
      </c>
      <c r="AH4681" s="13" t="str">
        <f>VLOOKUP(AG4681,'PC Mapping'!L:M,2,)</f>
        <v>All Other Water</v>
      </c>
    </row>
    <row r="4682" spans="1:34" x14ac:dyDescent="0.2">
      <c r="A4682" t="s">
        <v>20380</v>
      </c>
      <c r="B4682" t="s">
        <v>20366</v>
      </c>
      <c r="C4682" t="s">
        <v>4519</v>
      </c>
      <c r="D4682" t="s">
        <v>4520</v>
      </c>
      <c r="E4682" s="3">
        <v>45828</v>
      </c>
      <c r="F4682" t="s">
        <v>44</v>
      </c>
      <c r="G4682" t="s">
        <v>3742</v>
      </c>
      <c r="H4682" t="s">
        <v>3722</v>
      </c>
      <c r="I4682" t="s">
        <v>3752</v>
      </c>
      <c r="J4682" t="s">
        <v>4522</v>
      </c>
      <c r="K4682" s="2">
        <v>-5</v>
      </c>
      <c r="L4682" t="s">
        <v>44</v>
      </c>
      <c r="M4682" s="2">
        <v>-5</v>
      </c>
      <c r="N4682" t="s">
        <v>4523</v>
      </c>
      <c r="O4682" t="s">
        <v>4524</v>
      </c>
      <c r="P4682" t="s">
        <v>6079</v>
      </c>
      <c r="Q4682" t="s">
        <v>20381</v>
      </c>
      <c r="R4682" t="s">
        <v>44</v>
      </c>
      <c r="S4682" t="s">
        <v>4527</v>
      </c>
      <c r="T4682" s="3">
        <v>45828</v>
      </c>
      <c r="U4682" s="3">
        <v>45831</v>
      </c>
      <c r="V4682" s="2">
        <v>0</v>
      </c>
      <c r="W4682" t="s">
        <v>44</v>
      </c>
      <c r="X4682" t="s">
        <v>44</v>
      </c>
      <c r="Y4682" t="s">
        <v>20382</v>
      </c>
      <c r="Z4682" t="s">
        <v>1910</v>
      </c>
      <c r="AA4682" t="s">
        <v>4529</v>
      </c>
      <c r="AB4682" t="s">
        <v>4530</v>
      </c>
      <c r="AC4682" t="s">
        <v>89</v>
      </c>
      <c r="AD4682" t="str">
        <f t="shared" si="73"/>
        <v>10-60</v>
      </c>
      <c r="AE4682" t="str">
        <f>VLOOKUP(AD4682,'Main_Sub Desc'!C:D,2,)</f>
        <v>LPC from invoicing</v>
      </c>
      <c r="AF4682" t="str">
        <f>VLOOKUP(VALUE(H4682),'Main_Sub Desc'!F:G,2,)</f>
        <v>Wtr Rev Late Payment</v>
      </c>
      <c r="AG4682">
        <f>IFERROR(VLOOKUP(VALUE(I4682),'PC Mapping'!A:F,6,),"")</f>
        <v>10719</v>
      </c>
      <c r="AH4682" s="13" t="str">
        <f>VLOOKUP(AG4682,'PC Mapping'!L:M,2,)</f>
        <v>All Other Water</v>
      </c>
    </row>
    <row r="4683" spans="1:34" x14ac:dyDescent="0.2">
      <c r="A4683" t="s">
        <v>20383</v>
      </c>
      <c r="B4683" t="s">
        <v>20377</v>
      </c>
      <c r="C4683" t="s">
        <v>4519</v>
      </c>
      <c r="D4683" t="s">
        <v>4520</v>
      </c>
      <c r="E4683" s="3">
        <v>45828</v>
      </c>
      <c r="F4683" t="s">
        <v>44</v>
      </c>
      <c r="G4683" t="s">
        <v>3742</v>
      </c>
      <c r="H4683" t="s">
        <v>3722</v>
      </c>
      <c r="I4683" t="s">
        <v>3752</v>
      </c>
      <c r="J4683" t="s">
        <v>4522</v>
      </c>
      <c r="K4683" s="2">
        <v>-8.49</v>
      </c>
      <c r="L4683" t="s">
        <v>44</v>
      </c>
      <c r="M4683" s="2">
        <v>-8.49</v>
      </c>
      <c r="N4683" t="s">
        <v>4523</v>
      </c>
      <c r="O4683" t="s">
        <v>4524</v>
      </c>
      <c r="P4683" t="s">
        <v>20384</v>
      </c>
      <c r="Q4683" t="s">
        <v>20385</v>
      </c>
      <c r="R4683" t="s">
        <v>44</v>
      </c>
      <c r="S4683" t="s">
        <v>4527</v>
      </c>
      <c r="T4683" s="3">
        <v>45828</v>
      </c>
      <c r="U4683" s="3">
        <v>45831</v>
      </c>
      <c r="V4683" s="2">
        <v>0</v>
      </c>
      <c r="W4683" t="s">
        <v>44</v>
      </c>
      <c r="X4683" t="s">
        <v>44</v>
      </c>
      <c r="Y4683" t="s">
        <v>20386</v>
      </c>
      <c r="Z4683" t="s">
        <v>1581</v>
      </c>
      <c r="AA4683" t="s">
        <v>4529</v>
      </c>
      <c r="AB4683" t="s">
        <v>4530</v>
      </c>
      <c r="AC4683" t="s">
        <v>89</v>
      </c>
      <c r="AD4683" t="str">
        <f t="shared" si="73"/>
        <v>10-60</v>
      </c>
      <c r="AE4683" t="str">
        <f>VLOOKUP(AD4683,'Main_Sub Desc'!C:D,2,)</f>
        <v>LPC from invoicing</v>
      </c>
      <c r="AF4683" t="str">
        <f>VLOOKUP(VALUE(H4683),'Main_Sub Desc'!F:G,2,)</f>
        <v>Wtr Rev Late Payment</v>
      </c>
      <c r="AG4683">
        <f>IFERROR(VLOOKUP(VALUE(I4683),'PC Mapping'!A:F,6,),"")</f>
        <v>10719</v>
      </c>
      <c r="AH4683" s="13" t="str">
        <f>VLOOKUP(AG4683,'PC Mapping'!L:M,2,)</f>
        <v>All Other Water</v>
      </c>
    </row>
    <row r="4684" spans="1:34" x14ac:dyDescent="0.2">
      <c r="A4684" t="s">
        <v>20387</v>
      </c>
      <c r="B4684" t="s">
        <v>20366</v>
      </c>
      <c r="C4684" t="s">
        <v>4519</v>
      </c>
      <c r="D4684" t="s">
        <v>4520</v>
      </c>
      <c r="E4684" s="3">
        <v>45828</v>
      </c>
      <c r="F4684" t="s">
        <v>44</v>
      </c>
      <c r="G4684" t="s">
        <v>3742</v>
      </c>
      <c r="H4684" t="s">
        <v>3722</v>
      </c>
      <c r="I4684" t="s">
        <v>3752</v>
      </c>
      <c r="J4684" t="s">
        <v>4522</v>
      </c>
      <c r="K4684" s="2">
        <v>-5</v>
      </c>
      <c r="L4684" t="s">
        <v>44</v>
      </c>
      <c r="M4684" s="2">
        <v>-5</v>
      </c>
      <c r="N4684" t="s">
        <v>4523</v>
      </c>
      <c r="O4684" t="s">
        <v>4524</v>
      </c>
      <c r="P4684" t="s">
        <v>20388</v>
      </c>
      <c r="Q4684" t="s">
        <v>20389</v>
      </c>
      <c r="R4684" t="s">
        <v>44</v>
      </c>
      <c r="S4684" t="s">
        <v>4527</v>
      </c>
      <c r="T4684" s="3">
        <v>45828</v>
      </c>
      <c r="U4684" s="3">
        <v>45831</v>
      </c>
      <c r="V4684" s="2">
        <v>0</v>
      </c>
      <c r="W4684" t="s">
        <v>44</v>
      </c>
      <c r="X4684" t="s">
        <v>44</v>
      </c>
      <c r="Y4684" t="s">
        <v>20390</v>
      </c>
      <c r="Z4684" t="s">
        <v>3241</v>
      </c>
      <c r="AA4684" t="s">
        <v>4529</v>
      </c>
      <c r="AB4684" t="s">
        <v>4530</v>
      </c>
      <c r="AC4684" t="s">
        <v>89</v>
      </c>
      <c r="AD4684" t="str">
        <f t="shared" si="73"/>
        <v>10-60</v>
      </c>
      <c r="AE4684" t="str">
        <f>VLOOKUP(AD4684,'Main_Sub Desc'!C:D,2,)</f>
        <v>LPC from invoicing</v>
      </c>
      <c r="AF4684" t="str">
        <f>VLOOKUP(VALUE(H4684),'Main_Sub Desc'!F:G,2,)</f>
        <v>Wtr Rev Late Payment</v>
      </c>
      <c r="AG4684">
        <f>IFERROR(VLOOKUP(VALUE(I4684),'PC Mapping'!A:F,6,),"")</f>
        <v>10719</v>
      </c>
      <c r="AH4684" s="13" t="str">
        <f>VLOOKUP(AG4684,'PC Mapping'!L:M,2,)</f>
        <v>All Other Water</v>
      </c>
    </row>
    <row r="4685" spans="1:34" x14ac:dyDescent="0.2">
      <c r="A4685" t="s">
        <v>20391</v>
      </c>
      <c r="B4685" t="s">
        <v>20366</v>
      </c>
      <c r="C4685" t="s">
        <v>4519</v>
      </c>
      <c r="D4685" t="s">
        <v>4520</v>
      </c>
      <c r="E4685" s="3">
        <v>45828</v>
      </c>
      <c r="F4685" t="s">
        <v>44</v>
      </c>
      <c r="G4685" t="s">
        <v>3742</v>
      </c>
      <c r="H4685" t="s">
        <v>3722</v>
      </c>
      <c r="I4685" t="s">
        <v>3752</v>
      </c>
      <c r="J4685" t="s">
        <v>4522</v>
      </c>
      <c r="K4685" s="2">
        <v>-5.3</v>
      </c>
      <c r="L4685" t="s">
        <v>44</v>
      </c>
      <c r="M4685" s="2">
        <v>-5.3</v>
      </c>
      <c r="N4685" t="s">
        <v>4523</v>
      </c>
      <c r="O4685" t="s">
        <v>4524</v>
      </c>
      <c r="P4685" t="s">
        <v>16005</v>
      </c>
      <c r="Q4685" t="s">
        <v>20392</v>
      </c>
      <c r="R4685" t="s">
        <v>44</v>
      </c>
      <c r="S4685" t="s">
        <v>4527</v>
      </c>
      <c r="T4685" s="3">
        <v>45828</v>
      </c>
      <c r="U4685" s="3">
        <v>45831</v>
      </c>
      <c r="V4685" s="2">
        <v>0</v>
      </c>
      <c r="W4685" t="s">
        <v>44</v>
      </c>
      <c r="X4685" t="s">
        <v>44</v>
      </c>
      <c r="Y4685" t="s">
        <v>20393</v>
      </c>
      <c r="Z4685" t="s">
        <v>1977</v>
      </c>
      <c r="AA4685" t="s">
        <v>4529</v>
      </c>
      <c r="AB4685" t="s">
        <v>4530</v>
      </c>
      <c r="AC4685" t="s">
        <v>89</v>
      </c>
      <c r="AD4685" t="str">
        <f t="shared" si="73"/>
        <v>10-60</v>
      </c>
      <c r="AE4685" t="str">
        <f>VLOOKUP(AD4685,'Main_Sub Desc'!C:D,2,)</f>
        <v>LPC from invoicing</v>
      </c>
      <c r="AF4685" t="str">
        <f>VLOOKUP(VALUE(H4685),'Main_Sub Desc'!F:G,2,)</f>
        <v>Wtr Rev Late Payment</v>
      </c>
      <c r="AG4685">
        <f>IFERROR(VLOOKUP(VALUE(I4685),'PC Mapping'!A:F,6,),"")</f>
        <v>10719</v>
      </c>
      <c r="AH4685" s="13" t="str">
        <f>VLOOKUP(AG4685,'PC Mapping'!L:M,2,)</f>
        <v>All Other Water</v>
      </c>
    </row>
    <row r="4686" spans="1:34" x14ac:dyDescent="0.2">
      <c r="A4686" t="s">
        <v>20394</v>
      </c>
      <c r="B4686" t="s">
        <v>20377</v>
      </c>
      <c r="C4686" t="s">
        <v>4519</v>
      </c>
      <c r="D4686" t="s">
        <v>4520</v>
      </c>
      <c r="E4686" s="3">
        <v>45828</v>
      </c>
      <c r="F4686" t="s">
        <v>44</v>
      </c>
      <c r="G4686" t="s">
        <v>3742</v>
      </c>
      <c r="H4686" t="s">
        <v>3722</v>
      </c>
      <c r="I4686" t="s">
        <v>3752</v>
      </c>
      <c r="J4686" t="s">
        <v>4522</v>
      </c>
      <c r="K4686" s="2">
        <v>-5</v>
      </c>
      <c r="L4686" t="s">
        <v>44</v>
      </c>
      <c r="M4686" s="2">
        <v>-5</v>
      </c>
      <c r="N4686" t="s">
        <v>4523</v>
      </c>
      <c r="O4686" t="s">
        <v>4524</v>
      </c>
      <c r="P4686" t="s">
        <v>7011</v>
      </c>
      <c r="Q4686" t="s">
        <v>20395</v>
      </c>
      <c r="R4686" t="s">
        <v>44</v>
      </c>
      <c r="S4686" t="s">
        <v>4527</v>
      </c>
      <c r="T4686" s="3">
        <v>45828</v>
      </c>
      <c r="U4686" s="3">
        <v>45831</v>
      </c>
      <c r="V4686" s="2">
        <v>0</v>
      </c>
      <c r="W4686" t="s">
        <v>44</v>
      </c>
      <c r="X4686" t="s">
        <v>44</v>
      </c>
      <c r="Y4686" t="s">
        <v>20396</v>
      </c>
      <c r="Z4686" t="s">
        <v>1754</v>
      </c>
      <c r="AA4686" t="s">
        <v>4529</v>
      </c>
      <c r="AB4686" t="s">
        <v>4530</v>
      </c>
      <c r="AC4686" t="s">
        <v>89</v>
      </c>
      <c r="AD4686" t="str">
        <f t="shared" si="73"/>
        <v>10-60</v>
      </c>
      <c r="AE4686" t="str">
        <f>VLOOKUP(AD4686,'Main_Sub Desc'!C:D,2,)</f>
        <v>LPC from invoicing</v>
      </c>
      <c r="AF4686" t="str">
        <f>VLOOKUP(VALUE(H4686),'Main_Sub Desc'!F:G,2,)</f>
        <v>Wtr Rev Late Payment</v>
      </c>
      <c r="AG4686">
        <f>IFERROR(VLOOKUP(VALUE(I4686),'PC Mapping'!A:F,6,),"")</f>
        <v>10719</v>
      </c>
      <c r="AH4686" s="13" t="str">
        <f>VLOOKUP(AG4686,'PC Mapping'!L:M,2,)</f>
        <v>All Other Water</v>
      </c>
    </row>
    <row r="4687" spans="1:34" x14ac:dyDescent="0.2">
      <c r="A4687" t="s">
        <v>20397</v>
      </c>
      <c r="B4687" t="s">
        <v>20377</v>
      </c>
      <c r="C4687" t="s">
        <v>4519</v>
      </c>
      <c r="D4687" t="s">
        <v>4520</v>
      </c>
      <c r="E4687" s="3">
        <v>45828</v>
      </c>
      <c r="F4687" t="s">
        <v>44</v>
      </c>
      <c r="G4687" t="s">
        <v>3742</v>
      </c>
      <c r="H4687" t="s">
        <v>3722</v>
      </c>
      <c r="I4687" t="s">
        <v>3752</v>
      </c>
      <c r="J4687" t="s">
        <v>4522</v>
      </c>
      <c r="K4687" s="2">
        <v>-11.61</v>
      </c>
      <c r="L4687" t="s">
        <v>44</v>
      </c>
      <c r="M4687" s="2">
        <v>-11.61</v>
      </c>
      <c r="N4687" t="s">
        <v>4523</v>
      </c>
      <c r="O4687" t="s">
        <v>4524</v>
      </c>
      <c r="P4687" t="s">
        <v>20398</v>
      </c>
      <c r="Q4687" t="s">
        <v>20399</v>
      </c>
      <c r="R4687" t="s">
        <v>44</v>
      </c>
      <c r="S4687" t="s">
        <v>4527</v>
      </c>
      <c r="T4687" s="3">
        <v>45828</v>
      </c>
      <c r="U4687" s="3">
        <v>45831</v>
      </c>
      <c r="V4687" s="2">
        <v>0</v>
      </c>
      <c r="W4687" t="s">
        <v>44</v>
      </c>
      <c r="X4687" t="s">
        <v>44</v>
      </c>
      <c r="Y4687" t="s">
        <v>20400</v>
      </c>
      <c r="Z4687" t="s">
        <v>2691</v>
      </c>
      <c r="AA4687" t="s">
        <v>4529</v>
      </c>
      <c r="AB4687" t="s">
        <v>4530</v>
      </c>
      <c r="AC4687" t="s">
        <v>89</v>
      </c>
      <c r="AD4687" t="str">
        <f t="shared" si="73"/>
        <v>10-60</v>
      </c>
      <c r="AE4687" t="str">
        <f>VLOOKUP(AD4687,'Main_Sub Desc'!C:D,2,)</f>
        <v>LPC from invoicing</v>
      </c>
      <c r="AF4687" t="str">
        <f>VLOOKUP(VALUE(H4687),'Main_Sub Desc'!F:G,2,)</f>
        <v>Wtr Rev Late Payment</v>
      </c>
      <c r="AG4687">
        <f>IFERROR(VLOOKUP(VALUE(I4687),'PC Mapping'!A:F,6,),"")</f>
        <v>10719</v>
      </c>
      <c r="AH4687" s="13" t="str">
        <f>VLOOKUP(AG4687,'PC Mapping'!L:M,2,)</f>
        <v>All Other Water</v>
      </c>
    </row>
    <row r="4688" spans="1:34" x14ac:dyDescent="0.2">
      <c r="A4688" t="s">
        <v>20401</v>
      </c>
      <c r="B4688" t="s">
        <v>20377</v>
      </c>
      <c r="C4688" t="s">
        <v>4519</v>
      </c>
      <c r="D4688" t="s">
        <v>4520</v>
      </c>
      <c r="E4688" s="3">
        <v>45828</v>
      </c>
      <c r="F4688" t="s">
        <v>44</v>
      </c>
      <c r="G4688" t="s">
        <v>3742</v>
      </c>
      <c r="H4688" t="s">
        <v>3722</v>
      </c>
      <c r="I4688" t="s">
        <v>3752</v>
      </c>
      <c r="J4688" t="s">
        <v>4522</v>
      </c>
      <c r="K4688" s="2">
        <v>-21.8</v>
      </c>
      <c r="L4688" t="s">
        <v>44</v>
      </c>
      <c r="M4688" s="2">
        <v>-21.8</v>
      </c>
      <c r="N4688" t="s">
        <v>4523</v>
      </c>
      <c r="O4688" t="s">
        <v>4524</v>
      </c>
      <c r="P4688" t="s">
        <v>20402</v>
      </c>
      <c r="Q4688" t="s">
        <v>20403</v>
      </c>
      <c r="R4688" t="s">
        <v>44</v>
      </c>
      <c r="S4688" t="s">
        <v>4527</v>
      </c>
      <c r="T4688" s="3">
        <v>45828</v>
      </c>
      <c r="U4688" s="3">
        <v>45831</v>
      </c>
      <c r="V4688" s="2">
        <v>0</v>
      </c>
      <c r="W4688" t="s">
        <v>44</v>
      </c>
      <c r="X4688" t="s">
        <v>44</v>
      </c>
      <c r="Y4688" t="s">
        <v>20404</v>
      </c>
      <c r="Z4688" t="s">
        <v>2653</v>
      </c>
      <c r="AA4688" t="s">
        <v>4529</v>
      </c>
      <c r="AB4688" t="s">
        <v>4530</v>
      </c>
      <c r="AC4688" t="s">
        <v>89</v>
      </c>
      <c r="AD4688" t="str">
        <f t="shared" si="73"/>
        <v>10-60</v>
      </c>
      <c r="AE4688" t="str">
        <f>VLOOKUP(AD4688,'Main_Sub Desc'!C:D,2,)</f>
        <v>LPC from invoicing</v>
      </c>
      <c r="AF4688" t="str">
        <f>VLOOKUP(VALUE(H4688),'Main_Sub Desc'!F:G,2,)</f>
        <v>Wtr Rev Late Payment</v>
      </c>
      <c r="AG4688">
        <f>IFERROR(VLOOKUP(VALUE(I4688),'PC Mapping'!A:F,6,),"")</f>
        <v>10719</v>
      </c>
      <c r="AH4688" s="13" t="str">
        <f>VLOOKUP(AG4688,'PC Mapping'!L:M,2,)</f>
        <v>All Other Water</v>
      </c>
    </row>
    <row r="4689" spans="1:34" x14ac:dyDescent="0.2">
      <c r="A4689" t="s">
        <v>20405</v>
      </c>
      <c r="B4689" t="s">
        <v>20373</v>
      </c>
      <c r="C4689" t="s">
        <v>4519</v>
      </c>
      <c r="D4689" t="s">
        <v>4520</v>
      </c>
      <c r="E4689" s="3">
        <v>45828</v>
      </c>
      <c r="F4689" t="s">
        <v>44</v>
      </c>
      <c r="G4689" t="s">
        <v>3742</v>
      </c>
      <c r="H4689" t="s">
        <v>3722</v>
      </c>
      <c r="I4689" t="s">
        <v>3752</v>
      </c>
      <c r="J4689" t="s">
        <v>4522</v>
      </c>
      <c r="K4689" s="2">
        <v>-5</v>
      </c>
      <c r="L4689" t="s">
        <v>44</v>
      </c>
      <c r="M4689" s="2">
        <v>-5</v>
      </c>
      <c r="N4689" t="s">
        <v>4523</v>
      </c>
      <c r="O4689" t="s">
        <v>4524</v>
      </c>
      <c r="P4689" t="s">
        <v>16949</v>
      </c>
      <c r="Q4689" t="s">
        <v>20406</v>
      </c>
      <c r="R4689" t="s">
        <v>44</v>
      </c>
      <c r="S4689" t="s">
        <v>4527</v>
      </c>
      <c r="T4689" s="3">
        <v>45828</v>
      </c>
      <c r="U4689" s="3">
        <v>45831</v>
      </c>
      <c r="V4689" s="2">
        <v>0</v>
      </c>
      <c r="W4689" t="s">
        <v>44</v>
      </c>
      <c r="X4689" t="s">
        <v>44</v>
      </c>
      <c r="Y4689" t="s">
        <v>20407</v>
      </c>
      <c r="Z4689" t="s">
        <v>1553</v>
      </c>
      <c r="AA4689" t="s">
        <v>4529</v>
      </c>
      <c r="AB4689" t="s">
        <v>4530</v>
      </c>
      <c r="AC4689" t="s">
        <v>89</v>
      </c>
      <c r="AD4689" t="str">
        <f t="shared" si="73"/>
        <v>10-60</v>
      </c>
      <c r="AE4689" t="str">
        <f>VLOOKUP(AD4689,'Main_Sub Desc'!C:D,2,)</f>
        <v>LPC from invoicing</v>
      </c>
      <c r="AF4689" t="str">
        <f>VLOOKUP(VALUE(H4689),'Main_Sub Desc'!F:G,2,)</f>
        <v>Wtr Rev Late Payment</v>
      </c>
      <c r="AG4689">
        <f>IFERROR(VLOOKUP(VALUE(I4689),'PC Mapping'!A:F,6,),"")</f>
        <v>10719</v>
      </c>
      <c r="AH4689" s="13" t="str">
        <f>VLOOKUP(AG4689,'PC Mapping'!L:M,2,)</f>
        <v>All Other Water</v>
      </c>
    </row>
    <row r="4690" spans="1:34" x14ac:dyDescent="0.2">
      <c r="A4690" t="s">
        <v>20408</v>
      </c>
      <c r="B4690" t="s">
        <v>20373</v>
      </c>
      <c r="C4690" t="s">
        <v>4519</v>
      </c>
      <c r="D4690" t="s">
        <v>4520</v>
      </c>
      <c r="E4690" s="3">
        <v>45828</v>
      </c>
      <c r="F4690" t="s">
        <v>44</v>
      </c>
      <c r="G4690" t="s">
        <v>3742</v>
      </c>
      <c r="H4690" t="s">
        <v>3722</v>
      </c>
      <c r="I4690" t="s">
        <v>4538</v>
      </c>
      <c r="J4690" t="s">
        <v>4522</v>
      </c>
      <c r="K4690" s="2">
        <v>-5</v>
      </c>
      <c r="L4690" t="s">
        <v>44</v>
      </c>
      <c r="M4690" s="2">
        <v>-5</v>
      </c>
      <c r="N4690" t="s">
        <v>4523</v>
      </c>
      <c r="O4690" t="s">
        <v>4524</v>
      </c>
      <c r="P4690" t="s">
        <v>20409</v>
      </c>
      <c r="Q4690" t="s">
        <v>20410</v>
      </c>
      <c r="R4690" t="s">
        <v>44</v>
      </c>
      <c r="S4690" t="s">
        <v>4527</v>
      </c>
      <c r="T4690" s="3">
        <v>45828</v>
      </c>
      <c r="U4690" s="3">
        <v>45831</v>
      </c>
      <c r="V4690" s="2">
        <v>0</v>
      </c>
      <c r="W4690" t="s">
        <v>44</v>
      </c>
      <c r="X4690" t="s">
        <v>44</v>
      </c>
      <c r="Y4690" t="s">
        <v>20411</v>
      </c>
      <c r="Z4690" t="s">
        <v>472</v>
      </c>
      <c r="AA4690" t="s">
        <v>4529</v>
      </c>
      <c r="AB4690" t="s">
        <v>4530</v>
      </c>
      <c r="AC4690" t="s">
        <v>89</v>
      </c>
      <c r="AD4690" t="str">
        <f t="shared" si="73"/>
        <v>10-60</v>
      </c>
      <c r="AE4690" t="str">
        <f>VLOOKUP(AD4690,'Main_Sub Desc'!C:D,2,)</f>
        <v>LPC from invoicing</v>
      </c>
      <c r="AF4690" t="str">
        <f>VLOOKUP(VALUE(H4690),'Main_Sub Desc'!F:G,2,)</f>
        <v>Wtr Rev Late Payment</v>
      </c>
      <c r="AG4690">
        <f>IFERROR(VLOOKUP(VALUE(I4690),'PC Mapping'!A:F,6,),"")</f>
        <v>10469</v>
      </c>
      <c r="AH4690" s="13" t="str">
        <f>VLOOKUP(AG4690,'PC Mapping'!L:M,2,)</f>
        <v>Bolivar Water</v>
      </c>
    </row>
    <row r="4691" spans="1:34" x14ac:dyDescent="0.2">
      <c r="A4691" t="s">
        <v>20408</v>
      </c>
      <c r="B4691" t="s">
        <v>20373</v>
      </c>
      <c r="C4691" t="s">
        <v>4519</v>
      </c>
      <c r="D4691" t="s">
        <v>4520</v>
      </c>
      <c r="E4691" s="3">
        <v>45828</v>
      </c>
      <c r="F4691" t="s">
        <v>44</v>
      </c>
      <c r="G4691" t="s">
        <v>3742</v>
      </c>
      <c r="H4691" t="s">
        <v>3716</v>
      </c>
      <c r="I4691" t="s">
        <v>4534</v>
      </c>
      <c r="J4691" t="s">
        <v>4522</v>
      </c>
      <c r="K4691" s="2">
        <v>-5</v>
      </c>
      <c r="L4691" t="s">
        <v>44</v>
      </c>
      <c r="M4691" s="2">
        <v>-5</v>
      </c>
      <c r="N4691" t="s">
        <v>4523</v>
      </c>
      <c r="O4691" t="s">
        <v>4524</v>
      </c>
      <c r="P4691" t="s">
        <v>20409</v>
      </c>
      <c r="Q4691" t="s">
        <v>20412</v>
      </c>
      <c r="R4691" t="s">
        <v>44</v>
      </c>
      <c r="S4691" t="s">
        <v>4527</v>
      </c>
      <c r="T4691" s="3">
        <v>45828</v>
      </c>
      <c r="U4691" s="3">
        <v>45831</v>
      </c>
      <c r="V4691" s="2">
        <v>0</v>
      </c>
      <c r="W4691" t="s">
        <v>44</v>
      </c>
      <c r="X4691" t="s">
        <v>44</v>
      </c>
      <c r="Y4691" t="s">
        <v>20413</v>
      </c>
      <c r="Z4691" t="s">
        <v>472</v>
      </c>
      <c r="AA4691" t="s">
        <v>4529</v>
      </c>
      <c r="AB4691" t="s">
        <v>4530</v>
      </c>
      <c r="AC4691" t="s">
        <v>89</v>
      </c>
      <c r="AD4691" t="str">
        <f t="shared" si="73"/>
        <v>10-60</v>
      </c>
      <c r="AE4691" t="str">
        <f>VLOOKUP(AD4691,'Main_Sub Desc'!C:D,2,)</f>
        <v>LPC from invoicing</v>
      </c>
      <c r="AF4691" t="str">
        <f>VLOOKUP(VALUE(H4691),'Main_Sub Desc'!F:G,2,)</f>
        <v>Wst Rev Late Payment</v>
      </c>
      <c r="AG4691">
        <f>IFERROR(VLOOKUP(VALUE(I4691),'PC Mapping'!A:F,6,),"")</f>
        <v>10514</v>
      </c>
      <c r="AH4691" s="13" t="str">
        <f>VLOOKUP(AG4691,'PC Mapping'!L:M,2,)</f>
        <v>Bolivar Sewer</v>
      </c>
    </row>
    <row r="4692" spans="1:34" x14ac:dyDescent="0.2">
      <c r="A4692" t="s">
        <v>20414</v>
      </c>
      <c r="B4692" t="s">
        <v>20377</v>
      </c>
      <c r="C4692" t="s">
        <v>4519</v>
      </c>
      <c r="D4692" t="s">
        <v>4520</v>
      </c>
      <c r="E4692" s="3">
        <v>45828</v>
      </c>
      <c r="F4692" t="s">
        <v>44</v>
      </c>
      <c r="G4692" t="s">
        <v>3742</v>
      </c>
      <c r="H4692" t="s">
        <v>3722</v>
      </c>
      <c r="I4692" t="s">
        <v>3752</v>
      </c>
      <c r="J4692" t="s">
        <v>4522</v>
      </c>
      <c r="K4692" s="2">
        <v>-19.760000000000002</v>
      </c>
      <c r="L4692" t="s">
        <v>44</v>
      </c>
      <c r="M4692" s="2">
        <v>-19.760000000000002</v>
      </c>
      <c r="N4692" t="s">
        <v>4523</v>
      </c>
      <c r="O4692" t="s">
        <v>4524</v>
      </c>
      <c r="P4692" t="s">
        <v>6079</v>
      </c>
      <c r="Q4692" t="s">
        <v>20415</v>
      </c>
      <c r="R4692" t="s">
        <v>44</v>
      </c>
      <c r="S4692" t="s">
        <v>4527</v>
      </c>
      <c r="T4692" s="3">
        <v>45828</v>
      </c>
      <c r="U4692" s="3">
        <v>45831</v>
      </c>
      <c r="V4692" s="2">
        <v>0</v>
      </c>
      <c r="W4692" t="s">
        <v>44</v>
      </c>
      <c r="X4692" t="s">
        <v>44</v>
      </c>
      <c r="Y4692" t="s">
        <v>20416</v>
      </c>
      <c r="Z4692" t="s">
        <v>1739</v>
      </c>
      <c r="AA4692" t="s">
        <v>4529</v>
      </c>
      <c r="AB4692" t="s">
        <v>4530</v>
      </c>
      <c r="AC4692" t="s">
        <v>89</v>
      </c>
      <c r="AD4692" t="str">
        <f t="shared" si="73"/>
        <v>10-60</v>
      </c>
      <c r="AE4692" t="str">
        <f>VLOOKUP(AD4692,'Main_Sub Desc'!C:D,2,)</f>
        <v>LPC from invoicing</v>
      </c>
      <c r="AF4692" t="str">
        <f>VLOOKUP(VALUE(H4692),'Main_Sub Desc'!F:G,2,)</f>
        <v>Wtr Rev Late Payment</v>
      </c>
      <c r="AG4692">
        <f>IFERROR(VLOOKUP(VALUE(I4692),'PC Mapping'!A:F,6,),"")</f>
        <v>10719</v>
      </c>
      <c r="AH4692" s="13" t="str">
        <f>VLOOKUP(AG4692,'PC Mapping'!L:M,2,)</f>
        <v>All Other Water</v>
      </c>
    </row>
    <row r="4693" spans="1:34" x14ac:dyDescent="0.2">
      <c r="A4693" t="s">
        <v>20417</v>
      </c>
      <c r="B4693" t="s">
        <v>20366</v>
      </c>
      <c r="C4693" t="s">
        <v>4519</v>
      </c>
      <c r="D4693" t="s">
        <v>4520</v>
      </c>
      <c r="E4693" s="3">
        <v>45828</v>
      </c>
      <c r="F4693" t="s">
        <v>44</v>
      </c>
      <c r="G4693" t="s">
        <v>3742</v>
      </c>
      <c r="H4693" t="s">
        <v>3722</v>
      </c>
      <c r="I4693" t="s">
        <v>3752</v>
      </c>
      <c r="J4693" t="s">
        <v>4522</v>
      </c>
      <c r="K4693" s="2">
        <v>-5</v>
      </c>
      <c r="L4693" t="s">
        <v>44</v>
      </c>
      <c r="M4693" s="2">
        <v>-5</v>
      </c>
      <c r="N4693" t="s">
        <v>4523</v>
      </c>
      <c r="O4693" t="s">
        <v>4524</v>
      </c>
      <c r="P4693" t="s">
        <v>19408</v>
      </c>
      <c r="Q4693" t="s">
        <v>20418</v>
      </c>
      <c r="R4693" t="s">
        <v>44</v>
      </c>
      <c r="S4693" t="s">
        <v>4527</v>
      </c>
      <c r="T4693" s="3">
        <v>45828</v>
      </c>
      <c r="U4693" s="3">
        <v>45831</v>
      </c>
      <c r="V4693" s="2">
        <v>0</v>
      </c>
      <c r="W4693" t="s">
        <v>44</v>
      </c>
      <c r="X4693" t="s">
        <v>44</v>
      </c>
      <c r="Y4693" t="s">
        <v>20419</v>
      </c>
      <c r="Z4693" t="s">
        <v>1909</v>
      </c>
      <c r="AA4693" t="s">
        <v>4529</v>
      </c>
      <c r="AB4693" t="s">
        <v>4530</v>
      </c>
      <c r="AC4693" t="s">
        <v>89</v>
      </c>
      <c r="AD4693" t="str">
        <f t="shared" si="73"/>
        <v>10-60</v>
      </c>
      <c r="AE4693" t="str">
        <f>VLOOKUP(AD4693,'Main_Sub Desc'!C:D,2,)</f>
        <v>LPC from invoicing</v>
      </c>
      <c r="AF4693" t="str">
        <f>VLOOKUP(VALUE(H4693),'Main_Sub Desc'!F:G,2,)</f>
        <v>Wtr Rev Late Payment</v>
      </c>
      <c r="AG4693">
        <f>IFERROR(VLOOKUP(VALUE(I4693),'PC Mapping'!A:F,6,),"")</f>
        <v>10719</v>
      </c>
      <c r="AH4693" s="13" t="str">
        <f>VLOOKUP(AG4693,'PC Mapping'!L:M,2,)</f>
        <v>All Other Water</v>
      </c>
    </row>
    <row r="4694" spans="1:34" x14ac:dyDescent="0.2">
      <c r="A4694" t="s">
        <v>20420</v>
      </c>
      <c r="B4694" t="s">
        <v>20373</v>
      </c>
      <c r="C4694" t="s">
        <v>4519</v>
      </c>
      <c r="D4694" t="s">
        <v>4520</v>
      </c>
      <c r="E4694" s="3">
        <v>45828</v>
      </c>
      <c r="F4694" t="s">
        <v>44</v>
      </c>
      <c r="G4694" t="s">
        <v>3742</v>
      </c>
      <c r="H4694" t="s">
        <v>3722</v>
      </c>
      <c r="I4694" t="s">
        <v>4538</v>
      </c>
      <c r="J4694" t="s">
        <v>4522</v>
      </c>
      <c r="K4694" s="2">
        <v>-5</v>
      </c>
      <c r="L4694" t="s">
        <v>44</v>
      </c>
      <c r="M4694" s="2">
        <v>-5</v>
      </c>
      <c r="N4694" t="s">
        <v>4523</v>
      </c>
      <c r="O4694" t="s">
        <v>4524</v>
      </c>
      <c r="P4694" t="s">
        <v>20421</v>
      </c>
      <c r="Q4694" t="s">
        <v>20422</v>
      </c>
      <c r="R4694" t="s">
        <v>44</v>
      </c>
      <c r="S4694" t="s">
        <v>4527</v>
      </c>
      <c r="T4694" s="3">
        <v>45828</v>
      </c>
      <c r="U4694" s="3">
        <v>45831</v>
      </c>
      <c r="V4694" s="2">
        <v>0</v>
      </c>
      <c r="W4694" t="s">
        <v>44</v>
      </c>
      <c r="X4694" t="s">
        <v>44</v>
      </c>
      <c r="Y4694" t="s">
        <v>20423</v>
      </c>
      <c r="Z4694" t="s">
        <v>690</v>
      </c>
      <c r="AA4694" t="s">
        <v>4529</v>
      </c>
      <c r="AB4694" t="s">
        <v>4530</v>
      </c>
      <c r="AC4694" t="s">
        <v>99</v>
      </c>
      <c r="AD4694" t="str">
        <f t="shared" si="73"/>
        <v>10-60</v>
      </c>
      <c r="AE4694" t="str">
        <f>VLOOKUP(AD4694,'Main_Sub Desc'!C:D,2,)</f>
        <v>LPC from invoicing</v>
      </c>
      <c r="AF4694" t="str">
        <f>VLOOKUP(VALUE(H4694),'Main_Sub Desc'!F:G,2,)</f>
        <v>Wtr Rev Late Payment</v>
      </c>
      <c r="AG4694">
        <f>IFERROR(VLOOKUP(VALUE(I4694),'PC Mapping'!A:F,6,),"")</f>
        <v>10469</v>
      </c>
      <c r="AH4694" s="13" t="str">
        <f>VLOOKUP(AG4694,'PC Mapping'!L:M,2,)</f>
        <v>Bolivar Water</v>
      </c>
    </row>
    <row r="4695" spans="1:34" x14ac:dyDescent="0.2">
      <c r="A4695" t="s">
        <v>20420</v>
      </c>
      <c r="B4695" t="s">
        <v>20373</v>
      </c>
      <c r="C4695" t="s">
        <v>4519</v>
      </c>
      <c r="D4695" t="s">
        <v>4520</v>
      </c>
      <c r="E4695" s="3">
        <v>45828</v>
      </c>
      <c r="F4695" t="s">
        <v>44</v>
      </c>
      <c r="G4695" t="s">
        <v>3742</v>
      </c>
      <c r="H4695" t="s">
        <v>3716</v>
      </c>
      <c r="I4695" t="s">
        <v>4534</v>
      </c>
      <c r="J4695" t="s">
        <v>4522</v>
      </c>
      <c r="K4695" s="2">
        <v>-5</v>
      </c>
      <c r="L4695" t="s">
        <v>44</v>
      </c>
      <c r="M4695" s="2">
        <v>-5</v>
      </c>
      <c r="N4695" t="s">
        <v>4523</v>
      </c>
      <c r="O4695" t="s">
        <v>4524</v>
      </c>
      <c r="P4695" t="s">
        <v>20421</v>
      </c>
      <c r="Q4695" t="s">
        <v>20424</v>
      </c>
      <c r="R4695" t="s">
        <v>44</v>
      </c>
      <c r="S4695" t="s">
        <v>4527</v>
      </c>
      <c r="T4695" s="3">
        <v>45828</v>
      </c>
      <c r="U4695" s="3">
        <v>45831</v>
      </c>
      <c r="V4695" s="2">
        <v>0</v>
      </c>
      <c r="W4695" t="s">
        <v>44</v>
      </c>
      <c r="X4695" t="s">
        <v>44</v>
      </c>
      <c r="Y4695" t="s">
        <v>20425</v>
      </c>
      <c r="Z4695" t="s">
        <v>690</v>
      </c>
      <c r="AA4695" t="s">
        <v>4529</v>
      </c>
      <c r="AB4695" t="s">
        <v>4530</v>
      </c>
      <c r="AC4695" t="s">
        <v>99</v>
      </c>
      <c r="AD4695" t="str">
        <f t="shared" si="73"/>
        <v>10-60</v>
      </c>
      <c r="AE4695" t="str">
        <f>VLOOKUP(AD4695,'Main_Sub Desc'!C:D,2,)</f>
        <v>LPC from invoicing</v>
      </c>
      <c r="AF4695" t="str">
        <f>VLOOKUP(VALUE(H4695),'Main_Sub Desc'!F:G,2,)</f>
        <v>Wst Rev Late Payment</v>
      </c>
      <c r="AG4695">
        <f>IFERROR(VLOOKUP(VALUE(I4695),'PC Mapping'!A:F,6,),"")</f>
        <v>10514</v>
      </c>
      <c r="AH4695" s="13" t="str">
        <f>VLOOKUP(AG4695,'PC Mapping'!L:M,2,)</f>
        <v>Bolivar Sewer</v>
      </c>
    </row>
    <row r="4696" spans="1:34" x14ac:dyDescent="0.2">
      <c r="A4696" t="s">
        <v>20426</v>
      </c>
      <c r="B4696" t="s">
        <v>20373</v>
      </c>
      <c r="C4696" t="s">
        <v>4519</v>
      </c>
      <c r="D4696" t="s">
        <v>4520</v>
      </c>
      <c r="E4696" s="3">
        <v>45828</v>
      </c>
      <c r="F4696" t="s">
        <v>44</v>
      </c>
      <c r="G4696" t="s">
        <v>3742</v>
      </c>
      <c r="H4696" t="s">
        <v>3722</v>
      </c>
      <c r="I4696" t="s">
        <v>4538</v>
      </c>
      <c r="J4696" t="s">
        <v>4522</v>
      </c>
      <c r="K4696" s="2">
        <v>-5</v>
      </c>
      <c r="L4696" t="s">
        <v>44</v>
      </c>
      <c r="M4696" s="2">
        <v>-5</v>
      </c>
      <c r="N4696" t="s">
        <v>4523</v>
      </c>
      <c r="O4696" t="s">
        <v>4524</v>
      </c>
      <c r="P4696" t="s">
        <v>6861</v>
      </c>
      <c r="Q4696" t="s">
        <v>20427</v>
      </c>
      <c r="R4696" t="s">
        <v>44</v>
      </c>
      <c r="S4696" t="s">
        <v>4527</v>
      </c>
      <c r="T4696" s="3">
        <v>45828</v>
      </c>
      <c r="U4696" s="3">
        <v>45831</v>
      </c>
      <c r="V4696" s="2">
        <v>0</v>
      </c>
      <c r="W4696" t="s">
        <v>44</v>
      </c>
      <c r="X4696" t="s">
        <v>44</v>
      </c>
      <c r="Y4696" t="s">
        <v>20428</v>
      </c>
      <c r="Z4696" t="s">
        <v>622</v>
      </c>
      <c r="AA4696" t="s">
        <v>4529</v>
      </c>
      <c r="AB4696" t="s">
        <v>4530</v>
      </c>
      <c r="AC4696" t="s">
        <v>99</v>
      </c>
      <c r="AD4696" t="str">
        <f t="shared" si="73"/>
        <v>10-60</v>
      </c>
      <c r="AE4696" t="str">
        <f>VLOOKUP(AD4696,'Main_Sub Desc'!C:D,2,)</f>
        <v>LPC from invoicing</v>
      </c>
      <c r="AF4696" t="str">
        <f>VLOOKUP(VALUE(H4696),'Main_Sub Desc'!F:G,2,)</f>
        <v>Wtr Rev Late Payment</v>
      </c>
      <c r="AG4696">
        <f>IFERROR(VLOOKUP(VALUE(I4696),'PC Mapping'!A:F,6,),"")</f>
        <v>10469</v>
      </c>
      <c r="AH4696" s="13" t="str">
        <f>VLOOKUP(AG4696,'PC Mapping'!L:M,2,)</f>
        <v>Bolivar Water</v>
      </c>
    </row>
    <row r="4697" spans="1:34" x14ac:dyDescent="0.2">
      <c r="A4697" t="s">
        <v>20426</v>
      </c>
      <c r="B4697" t="s">
        <v>20373</v>
      </c>
      <c r="C4697" t="s">
        <v>4519</v>
      </c>
      <c r="D4697" t="s">
        <v>4520</v>
      </c>
      <c r="E4697" s="3">
        <v>45828</v>
      </c>
      <c r="F4697" t="s">
        <v>44</v>
      </c>
      <c r="G4697" t="s">
        <v>3742</v>
      </c>
      <c r="H4697" t="s">
        <v>3716</v>
      </c>
      <c r="I4697" t="s">
        <v>4534</v>
      </c>
      <c r="J4697" t="s">
        <v>4522</v>
      </c>
      <c r="K4697" s="2">
        <v>-5</v>
      </c>
      <c r="L4697" t="s">
        <v>44</v>
      </c>
      <c r="M4697" s="2">
        <v>-5</v>
      </c>
      <c r="N4697" t="s">
        <v>4523</v>
      </c>
      <c r="O4697" t="s">
        <v>4524</v>
      </c>
      <c r="P4697" t="s">
        <v>6861</v>
      </c>
      <c r="Q4697" t="s">
        <v>20429</v>
      </c>
      <c r="R4697" t="s">
        <v>44</v>
      </c>
      <c r="S4697" t="s">
        <v>4527</v>
      </c>
      <c r="T4697" s="3">
        <v>45828</v>
      </c>
      <c r="U4697" s="3">
        <v>45831</v>
      </c>
      <c r="V4697" s="2">
        <v>0</v>
      </c>
      <c r="W4697" t="s">
        <v>44</v>
      </c>
      <c r="X4697" t="s">
        <v>44</v>
      </c>
      <c r="Y4697" t="s">
        <v>20430</v>
      </c>
      <c r="Z4697" t="s">
        <v>622</v>
      </c>
      <c r="AA4697" t="s">
        <v>4529</v>
      </c>
      <c r="AB4697" t="s">
        <v>4530</v>
      </c>
      <c r="AC4697" t="s">
        <v>99</v>
      </c>
      <c r="AD4697" t="str">
        <f t="shared" si="73"/>
        <v>10-60</v>
      </c>
      <c r="AE4697" t="str">
        <f>VLOOKUP(AD4697,'Main_Sub Desc'!C:D,2,)</f>
        <v>LPC from invoicing</v>
      </c>
      <c r="AF4697" t="str">
        <f>VLOOKUP(VALUE(H4697),'Main_Sub Desc'!F:G,2,)</f>
        <v>Wst Rev Late Payment</v>
      </c>
      <c r="AG4697">
        <f>IFERROR(VLOOKUP(VALUE(I4697),'PC Mapping'!A:F,6,),"")</f>
        <v>10514</v>
      </c>
      <c r="AH4697" s="13" t="str">
        <f>VLOOKUP(AG4697,'PC Mapping'!L:M,2,)</f>
        <v>Bolivar Sewer</v>
      </c>
    </row>
    <row r="4698" spans="1:34" x14ac:dyDescent="0.2">
      <c r="A4698" t="s">
        <v>20431</v>
      </c>
      <c r="B4698" t="s">
        <v>20377</v>
      </c>
      <c r="C4698" t="s">
        <v>4519</v>
      </c>
      <c r="D4698" t="s">
        <v>4520</v>
      </c>
      <c r="E4698" s="3">
        <v>45828</v>
      </c>
      <c r="F4698" t="s">
        <v>44</v>
      </c>
      <c r="G4698" t="s">
        <v>3742</v>
      </c>
      <c r="H4698" t="s">
        <v>3722</v>
      </c>
      <c r="I4698" t="s">
        <v>4538</v>
      </c>
      <c r="J4698" t="s">
        <v>4522</v>
      </c>
      <c r="K4698" s="2">
        <v>-5</v>
      </c>
      <c r="L4698" t="s">
        <v>44</v>
      </c>
      <c r="M4698" s="2">
        <v>-5</v>
      </c>
      <c r="N4698" t="s">
        <v>4523</v>
      </c>
      <c r="O4698" t="s">
        <v>4524</v>
      </c>
      <c r="P4698" t="s">
        <v>20432</v>
      </c>
      <c r="Q4698" t="s">
        <v>20433</v>
      </c>
      <c r="R4698" t="s">
        <v>44</v>
      </c>
      <c r="S4698" t="s">
        <v>4527</v>
      </c>
      <c r="T4698" s="3">
        <v>45828</v>
      </c>
      <c r="U4698" s="3">
        <v>45831</v>
      </c>
      <c r="V4698" s="2">
        <v>0</v>
      </c>
      <c r="W4698" t="s">
        <v>44</v>
      </c>
      <c r="X4698" t="s">
        <v>44</v>
      </c>
      <c r="Y4698" t="s">
        <v>20434</v>
      </c>
      <c r="Z4698" t="s">
        <v>1295</v>
      </c>
      <c r="AA4698" t="s">
        <v>4529</v>
      </c>
      <c r="AB4698" t="s">
        <v>4530</v>
      </c>
      <c r="AC4698" t="s">
        <v>89</v>
      </c>
      <c r="AD4698" t="str">
        <f t="shared" si="73"/>
        <v>10-60</v>
      </c>
      <c r="AE4698" t="str">
        <f>VLOOKUP(AD4698,'Main_Sub Desc'!C:D,2,)</f>
        <v>LPC from invoicing</v>
      </c>
      <c r="AF4698" t="str">
        <f>VLOOKUP(VALUE(H4698),'Main_Sub Desc'!F:G,2,)</f>
        <v>Wtr Rev Late Payment</v>
      </c>
      <c r="AG4698">
        <f>IFERROR(VLOOKUP(VALUE(I4698),'PC Mapping'!A:F,6,),"")</f>
        <v>10469</v>
      </c>
      <c r="AH4698" s="13" t="str">
        <f>VLOOKUP(AG4698,'PC Mapping'!L:M,2,)</f>
        <v>Bolivar Water</v>
      </c>
    </row>
    <row r="4699" spans="1:34" x14ac:dyDescent="0.2">
      <c r="A4699" t="s">
        <v>20431</v>
      </c>
      <c r="B4699" t="s">
        <v>20377</v>
      </c>
      <c r="C4699" t="s">
        <v>4519</v>
      </c>
      <c r="D4699" t="s">
        <v>4520</v>
      </c>
      <c r="E4699" s="3">
        <v>45828</v>
      </c>
      <c r="F4699" t="s">
        <v>44</v>
      </c>
      <c r="G4699" t="s">
        <v>3742</v>
      </c>
      <c r="H4699" t="s">
        <v>3716</v>
      </c>
      <c r="I4699" t="s">
        <v>4534</v>
      </c>
      <c r="J4699" t="s">
        <v>4522</v>
      </c>
      <c r="K4699" s="2">
        <v>-5</v>
      </c>
      <c r="L4699" t="s">
        <v>44</v>
      </c>
      <c r="M4699" s="2">
        <v>-5</v>
      </c>
      <c r="N4699" t="s">
        <v>4523</v>
      </c>
      <c r="O4699" t="s">
        <v>4524</v>
      </c>
      <c r="P4699" t="s">
        <v>20432</v>
      </c>
      <c r="Q4699" t="s">
        <v>20435</v>
      </c>
      <c r="R4699" t="s">
        <v>44</v>
      </c>
      <c r="S4699" t="s">
        <v>4527</v>
      </c>
      <c r="T4699" s="3">
        <v>45828</v>
      </c>
      <c r="U4699" s="3">
        <v>45831</v>
      </c>
      <c r="V4699" s="2">
        <v>0</v>
      </c>
      <c r="W4699" t="s">
        <v>44</v>
      </c>
      <c r="X4699" t="s">
        <v>44</v>
      </c>
      <c r="Y4699" t="s">
        <v>20436</v>
      </c>
      <c r="Z4699" t="s">
        <v>1295</v>
      </c>
      <c r="AA4699" t="s">
        <v>4529</v>
      </c>
      <c r="AB4699" t="s">
        <v>4530</v>
      </c>
      <c r="AC4699" t="s">
        <v>89</v>
      </c>
      <c r="AD4699" t="str">
        <f t="shared" si="73"/>
        <v>10-60</v>
      </c>
      <c r="AE4699" t="str">
        <f>VLOOKUP(AD4699,'Main_Sub Desc'!C:D,2,)</f>
        <v>LPC from invoicing</v>
      </c>
      <c r="AF4699" t="str">
        <f>VLOOKUP(VALUE(H4699),'Main_Sub Desc'!F:G,2,)</f>
        <v>Wst Rev Late Payment</v>
      </c>
      <c r="AG4699">
        <f>IFERROR(VLOOKUP(VALUE(I4699),'PC Mapping'!A:F,6,),"")</f>
        <v>10514</v>
      </c>
      <c r="AH4699" s="13" t="str">
        <f>VLOOKUP(AG4699,'PC Mapping'!L:M,2,)</f>
        <v>Bolivar Sewer</v>
      </c>
    </row>
    <row r="4700" spans="1:34" x14ac:dyDescent="0.2">
      <c r="A4700" t="s">
        <v>20437</v>
      </c>
      <c r="B4700" t="s">
        <v>20366</v>
      </c>
      <c r="C4700" t="s">
        <v>4519</v>
      </c>
      <c r="D4700" t="s">
        <v>4520</v>
      </c>
      <c r="E4700" s="3">
        <v>45828</v>
      </c>
      <c r="F4700" t="s">
        <v>44</v>
      </c>
      <c r="G4700" t="s">
        <v>3742</v>
      </c>
      <c r="H4700" t="s">
        <v>3722</v>
      </c>
      <c r="I4700" t="s">
        <v>3752</v>
      </c>
      <c r="J4700" t="s">
        <v>4522</v>
      </c>
      <c r="K4700" s="2">
        <v>-5</v>
      </c>
      <c r="L4700" t="s">
        <v>44</v>
      </c>
      <c r="M4700" s="2">
        <v>-5</v>
      </c>
      <c r="N4700" t="s">
        <v>4523</v>
      </c>
      <c r="O4700" t="s">
        <v>4524</v>
      </c>
      <c r="P4700" t="s">
        <v>18404</v>
      </c>
      <c r="Q4700" t="s">
        <v>20438</v>
      </c>
      <c r="R4700" t="s">
        <v>44</v>
      </c>
      <c r="S4700" t="s">
        <v>4527</v>
      </c>
      <c r="T4700" s="3">
        <v>45828</v>
      </c>
      <c r="U4700" s="3">
        <v>45831</v>
      </c>
      <c r="V4700" s="2">
        <v>0</v>
      </c>
      <c r="W4700" t="s">
        <v>44</v>
      </c>
      <c r="X4700" t="s">
        <v>44</v>
      </c>
      <c r="Y4700" t="s">
        <v>20439</v>
      </c>
      <c r="Z4700" t="s">
        <v>2037</v>
      </c>
      <c r="AA4700" t="s">
        <v>4529</v>
      </c>
      <c r="AB4700" t="s">
        <v>4530</v>
      </c>
      <c r="AC4700" t="s">
        <v>89</v>
      </c>
      <c r="AD4700" t="str">
        <f t="shared" si="73"/>
        <v>10-60</v>
      </c>
      <c r="AE4700" t="str">
        <f>VLOOKUP(AD4700,'Main_Sub Desc'!C:D,2,)</f>
        <v>LPC from invoicing</v>
      </c>
      <c r="AF4700" t="str">
        <f>VLOOKUP(VALUE(H4700),'Main_Sub Desc'!F:G,2,)</f>
        <v>Wtr Rev Late Payment</v>
      </c>
      <c r="AG4700">
        <f>IFERROR(VLOOKUP(VALUE(I4700),'PC Mapping'!A:F,6,),"")</f>
        <v>10719</v>
      </c>
      <c r="AH4700" s="13" t="str">
        <f>VLOOKUP(AG4700,'PC Mapping'!L:M,2,)</f>
        <v>All Other Water</v>
      </c>
    </row>
    <row r="4701" spans="1:34" x14ac:dyDescent="0.2">
      <c r="A4701" t="s">
        <v>20440</v>
      </c>
      <c r="B4701" t="s">
        <v>20377</v>
      </c>
      <c r="C4701" t="s">
        <v>4519</v>
      </c>
      <c r="D4701" t="s">
        <v>4520</v>
      </c>
      <c r="E4701" s="3">
        <v>45828</v>
      </c>
      <c r="F4701" t="s">
        <v>44</v>
      </c>
      <c r="G4701" t="s">
        <v>3742</v>
      </c>
      <c r="H4701" t="s">
        <v>3716</v>
      </c>
      <c r="I4701" t="s">
        <v>4534</v>
      </c>
      <c r="J4701" t="s">
        <v>4522</v>
      </c>
      <c r="K4701" s="2">
        <v>-5</v>
      </c>
      <c r="L4701" t="s">
        <v>44</v>
      </c>
      <c r="M4701" s="2">
        <v>-5</v>
      </c>
      <c r="N4701" t="s">
        <v>4523</v>
      </c>
      <c r="O4701" t="s">
        <v>4524</v>
      </c>
      <c r="P4701" t="s">
        <v>11391</v>
      </c>
      <c r="Q4701" t="s">
        <v>20441</v>
      </c>
      <c r="R4701" t="s">
        <v>44</v>
      </c>
      <c r="S4701" t="s">
        <v>4527</v>
      </c>
      <c r="T4701" s="3">
        <v>45828</v>
      </c>
      <c r="U4701" s="3">
        <v>45831</v>
      </c>
      <c r="V4701" s="2">
        <v>0</v>
      </c>
      <c r="W4701" t="s">
        <v>44</v>
      </c>
      <c r="X4701" t="s">
        <v>44</v>
      </c>
      <c r="Y4701" t="s">
        <v>20442</v>
      </c>
      <c r="Z4701" t="s">
        <v>639</v>
      </c>
      <c r="AA4701" t="s">
        <v>4529</v>
      </c>
      <c r="AB4701" t="s">
        <v>4530</v>
      </c>
      <c r="AC4701" t="s">
        <v>89</v>
      </c>
      <c r="AD4701" t="str">
        <f t="shared" si="73"/>
        <v>10-60</v>
      </c>
      <c r="AE4701" t="str">
        <f>VLOOKUP(AD4701,'Main_Sub Desc'!C:D,2,)</f>
        <v>LPC from invoicing</v>
      </c>
      <c r="AF4701" t="str">
        <f>VLOOKUP(VALUE(H4701),'Main_Sub Desc'!F:G,2,)</f>
        <v>Wst Rev Late Payment</v>
      </c>
      <c r="AG4701">
        <f>IFERROR(VLOOKUP(VALUE(I4701),'PC Mapping'!A:F,6,),"")</f>
        <v>10514</v>
      </c>
      <c r="AH4701" s="13" t="str">
        <f>VLOOKUP(AG4701,'PC Mapping'!L:M,2,)</f>
        <v>Bolivar Sewer</v>
      </c>
    </row>
    <row r="4702" spans="1:34" x14ac:dyDescent="0.2">
      <c r="A4702" t="s">
        <v>20440</v>
      </c>
      <c r="B4702" t="s">
        <v>20377</v>
      </c>
      <c r="C4702" t="s">
        <v>4519</v>
      </c>
      <c r="D4702" t="s">
        <v>4520</v>
      </c>
      <c r="E4702" s="3">
        <v>45828</v>
      </c>
      <c r="F4702" t="s">
        <v>44</v>
      </c>
      <c r="G4702" t="s">
        <v>3742</v>
      </c>
      <c r="H4702" t="s">
        <v>3722</v>
      </c>
      <c r="I4702" t="s">
        <v>4538</v>
      </c>
      <c r="J4702" t="s">
        <v>4522</v>
      </c>
      <c r="K4702" s="2">
        <v>-5</v>
      </c>
      <c r="L4702" t="s">
        <v>44</v>
      </c>
      <c r="M4702" s="2">
        <v>-5</v>
      </c>
      <c r="N4702" t="s">
        <v>4523</v>
      </c>
      <c r="O4702" t="s">
        <v>4524</v>
      </c>
      <c r="P4702" t="s">
        <v>11391</v>
      </c>
      <c r="Q4702" t="s">
        <v>20443</v>
      </c>
      <c r="R4702" t="s">
        <v>44</v>
      </c>
      <c r="S4702" t="s">
        <v>4527</v>
      </c>
      <c r="T4702" s="3">
        <v>45828</v>
      </c>
      <c r="U4702" s="3">
        <v>45831</v>
      </c>
      <c r="V4702" s="2">
        <v>0</v>
      </c>
      <c r="W4702" t="s">
        <v>44</v>
      </c>
      <c r="X4702" t="s">
        <v>44</v>
      </c>
      <c r="Y4702" t="s">
        <v>20444</v>
      </c>
      <c r="Z4702" t="s">
        <v>639</v>
      </c>
      <c r="AA4702" t="s">
        <v>4529</v>
      </c>
      <c r="AB4702" t="s">
        <v>4530</v>
      </c>
      <c r="AC4702" t="s">
        <v>89</v>
      </c>
      <c r="AD4702" t="str">
        <f t="shared" si="73"/>
        <v>10-60</v>
      </c>
      <c r="AE4702" t="str">
        <f>VLOOKUP(AD4702,'Main_Sub Desc'!C:D,2,)</f>
        <v>LPC from invoicing</v>
      </c>
      <c r="AF4702" t="str">
        <f>VLOOKUP(VALUE(H4702),'Main_Sub Desc'!F:G,2,)</f>
        <v>Wtr Rev Late Payment</v>
      </c>
      <c r="AG4702">
        <f>IFERROR(VLOOKUP(VALUE(I4702),'PC Mapping'!A:F,6,),"")</f>
        <v>10469</v>
      </c>
      <c r="AH4702" s="13" t="str">
        <f>VLOOKUP(AG4702,'PC Mapping'!L:M,2,)</f>
        <v>Bolivar Water</v>
      </c>
    </row>
    <row r="4703" spans="1:34" x14ac:dyDescent="0.2">
      <c r="A4703" t="s">
        <v>20445</v>
      </c>
      <c r="B4703" t="s">
        <v>20373</v>
      </c>
      <c r="C4703" t="s">
        <v>4519</v>
      </c>
      <c r="D4703" t="s">
        <v>4520</v>
      </c>
      <c r="E4703" s="3">
        <v>45828</v>
      </c>
      <c r="F4703" t="s">
        <v>44</v>
      </c>
      <c r="G4703" t="s">
        <v>3742</v>
      </c>
      <c r="H4703" t="s">
        <v>3722</v>
      </c>
      <c r="I4703" t="s">
        <v>3752</v>
      </c>
      <c r="J4703" t="s">
        <v>4522</v>
      </c>
      <c r="K4703" s="2">
        <v>-7.24</v>
      </c>
      <c r="L4703" t="s">
        <v>44</v>
      </c>
      <c r="M4703" s="2">
        <v>-7.24</v>
      </c>
      <c r="N4703" t="s">
        <v>4523</v>
      </c>
      <c r="O4703" t="s">
        <v>4524</v>
      </c>
      <c r="P4703" t="s">
        <v>20446</v>
      </c>
      <c r="Q4703" t="s">
        <v>20447</v>
      </c>
      <c r="R4703" t="s">
        <v>44</v>
      </c>
      <c r="S4703" t="s">
        <v>4527</v>
      </c>
      <c r="T4703" s="3">
        <v>45828</v>
      </c>
      <c r="U4703" s="3">
        <v>45831</v>
      </c>
      <c r="V4703" s="2">
        <v>0</v>
      </c>
      <c r="W4703" t="s">
        <v>44</v>
      </c>
      <c r="X4703" t="s">
        <v>44</v>
      </c>
      <c r="Y4703" t="s">
        <v>20448</v>
      </c>
      <c r="Z4703" t="s">
        <v>20449</v>
      </c>
      <c r="AA4703" t="s">
        <v>4529</v>
      </c>
      <c r="AB4703" t="s">
        <v>4530</v>
      </c>
      <c r="AC4703" t="s">
        <v>89</v>
      </c>
      <c r="AD4703" t="str">
        <f t="shared" si="73"/>
        <v>10-60</v>
      </c>
      <c r="AE4703" t="str">
        <f>VLOOKUP(AD4703,'Main_Sub Desc'!C:D,2,)</f>
        <v>LPC from invoicing</v>
      </c>
      <c r="AF4703" t="str">
        <f>VLOOKUP(VALUE(H4703),'Main_Sub Desc'!F:G,2,)</f>
        <v>Wtr Rev Late Payment</v>
      </c>
      <c r="AG4703">
        <f>IFERROR(VLOOKUP(VALUE(I4703),'PC Mapping'!A:F,6,),"")</f>
        <v>10719</v>
      </c>
      <c r="AH4703" s="13" t="str">
        <f>VLOOKUP(AG4703,'PC Mapping'!L:M,2,)</f>
        <v>All Other Water</v>
      </c>
    </row>
    <row r="4704" spans="1:34" x14ac:dyDescent="0.2">
      <c r="A4704" t="s">
        <v>20450</v>
      </c>
      <c r="B4704" t="s">
        <v>20366</v>
      </c>
      <c r="C4704" t="s">
        <v>4519</v>
      </c>
      <c r="D4704" t="s">
        <v>4520</v>
      </c>
      <c r="E4704" s="3">
        <v>45828</v>
      </c>
      <c r="F4704" t="s">
        <v>44</v>
      </c>
      <c r="G4704" t="s">
        <v>3742</v>
      </c>
      <c r="H4704" t="s">
        <v>3722</v>
      </c>
      <c r="I4704" t="s">
        <v>3752</v>
      </c>
      <c r="J4704" t="s">
        <v>4522</v>
      </c>
      <c r="K4704" s="2">
        <v>-5</v>
      </c>
      <c r="L4704" t="s">
        <v>44</v>
      </c>
      <c r="M4704" s="2">
        <v>-5</v>
      </c>
      <c r="N4704" t="s">
        <v>4523</v>
      </c>
      <c r="O4704" t="s">
        <v>4524</v>
      </c>
      <c r="P4704" t="s">
        <v>20451</v>
      </c>
      <c r="Q4704" t="s">
        <v>20452</v>
      </c>
      <c r="R4704" t="s">
        <v>44</v>
      </c>
      <c r="S4704" t="s">
        <v>4527</v>
      </c>
      <c r="T4704" s="3">
        <v>45828</v>
      </c>
      <c r="U4704" s="3">
        <v>45831</v>
      </c>
      <c r="V4704" s="2">
        <v>0</v>
      </c>
      <c r="W4704" t="s">
        <v>44</v>
      </c>
      <c r="X4704" t="s">
        <v>44</v>
      </c>
      <c r="Y4704" t="s">
        <v>20453</v>
      </c>
      <c r="Z4704" t="s">
        <v>20454</v>
      </c>
      <c r="AA4704" t="s">
        <v>4529</v>
      </c>
      <c r="AB4704" t="s">
        <v>4530</v>
      </c>
      <c r="AC4704" t="s">
        <v>89</v>
      </c>
      <c r="AD4704" t="str">
        <f t="shared" si="73"/>
        <v>10-60</v>
      </c>
      <c r="AE4704" t="str">
        <f>VLOOKUP(AD4704,'Main_Sub Desc'!C:D,2,)</f>
        <v>LPC from invoicing</v>
      </c>
      <c r="AF4704" t="str">
        <f>VLOOKUP(VALUE(H4704),'Main_Sub Desc'!F:G,2,)</f>
        <v>Wtr Rev Late Payment</v>
      </c>
      <c r="AG4704">
        <f>IFERROR(VLOOKUP(VALUE(I4704),'PC Mapping'!A:F,6,),"")</f>
        <v>10719</v>
      </c>
      <c r="AH4704" s="13" t="str">
        <f>VLOOKUP(AG4704,'PC Mapping'!L:M,2,)</f>
        <v>All Other Water</v>
      </c>
    </row>
    <row r="4705" spans="1:34" x14ac:dyDescent="0.2">
      <c r="A4705" t="s">
        <v>20455</v>
      </c>
      <c r="B4705" t="s">
        <v>20377</v>
      </c>
      <c r="C4705" t="s">
        <v>4519</v>
      </c>
      <c r="D4705" t="s">
        <v>4520</v>
      </c>
      <c r="E4705" s="3">
        <v>45828</v>
      </c>
      <c r="F4705" t="s">
        <v>44</v>
      </c>
      <c r="G4705" t="s">
        <v>3742</v>
      </c>
      <c r="H4705" t="s">
        <v>3722</v>
      </c>
      <c r="I4705" t="s">
        <v>3752</v>
      </c>
      <c r="J4705" t="s">
        <v>4522</v>
      </c>
      <c r="K4705" s="2">
        <v>-5.32</v>
      </c>
      <c r="L4705" t="s">
        <v>44</v>
      </c>
      <c r="M4705" s="2">
        <v>-5.32</v>
      </c>
      <c r="N4705" t="s">
        <v>4523</v>
      </c>
      <c r="O4705" t="s">
        <v>4524</v>
      </c>
      <c r="P4705" t="s">
        <v>20456</v>
      </c>
      <c r="Q4705" t="s">
        <v>20457</v>
      </c>
      <c r="R4705" t="s">
        <v>44</v>
      </c>
      <c r="S4705" t="s">
        <v>4527</v>
      </c>
      <c r="T4705" s="3">
        <v>45828</v>
      </c>
      <c r="U4705" s="3">
        <v>45831</v>
      </c>
      <c r="V4705" s="2">
        <v>0</v>
      </c>
      <c r="W4705" t="s">
        <v>44</v>
      </c>
      <c r="X4705" t="s">
        <v>44</v>
      </c>
      <c r="Y4705" t="s">
        <v>20458</v>
      </c>
      <c r="Z4705" t="s">
        <v>1701</v>
      </c>
      <c r="AA4705" t="s">
        <v>4529</v>
      </c>
      <c r="AB4705" t="s">
        <v>4530</v>
      </c>
      <c r="AC4705" t="s">
        <v>89</v>
      </c>
      <c r="AD4705" t="str">
        <f t="shared" si="73"/>
        <v>10-60</v>
      </c>
      <c r="AE4705" t="str">
        <f>VLOOKUP(AD4705,'Main_Sub Desc'!C:D,2,)</f>
        <v>LPC from invoicing</v>
      </c>
      <c r="AF4705" t="str">
        <f>VLOOKUP(VALUE(H4705),'Main_Sub Desc'!F:G,2,)</f>
        <v>Wtr Rev Late Payment</v>
      </c>
      <c r="AG4705">
        <f>IFERROR(VLOOKUP(VALUE(I4705),'PC Mapping'!A:F,6,),"")</f>
        <v>10719</v>
      </c>
      <c r="AH4705" s="13" t="str">
        <f>VLOOKUP(AG4705,'PC Mapping'!L:M,2,)</f>
        <v>All Other Water</v>
      </c>
    </row>
    <row r="4706" spans="1:34" x14ac:dyDescent="0.2">
      <c r="A4706" t="s">
        <v>20459</v>
      </c>
      <c r="B4706" t="s">
        <v>20373</v>
      </c>
      <c r="C4706" t="s">
        <v>4519</v>
      </c>
      <c r="D4706" t="s">
        <v>4520</v>
      </c>
      <c r="E4706" s="3">
        <v>45828</v>
      </c>
      <c r="F4706" t="s">
        <v>44</v>
      </c>
      <c r="G4706" t="s">
        <v>3742</v>
      </c>
      <c r="H4706" t="s">
        <v>3722</v>
      </c>
      <c r="I4706" t="s">
        <v>3752</v>
      </c>
      <c r="J4706" t="s">
        <v>4522</v>
      </c>
      <c r="K4706" s="2">
        <v>-5</v>
      </c>
      <c r="L4706" t="s">
        <v>44</v>
      </c>
      <c r="M4706" s="2">
        <v>-5</v>
      </c>
      <c r="N4706" t="s">
        <v>4523</v>
      </c>
      <c r="O4706" t="s">
        <v>4524</v>
      </c>
      <c r="P4706" t="s">
        <v>20460</v>
      </c>
      <c r="Q4706" t="s">
        <v>20461</v>
      </c>
      <c r="R4706" t="s">
        <v>44</v>
      </c>
      <c r="S4706" t="s">
        <v>4527</v>
      </c>
      <c r="T4706" s="3">
        <v>45828</v>
      </c>
      <c r="U4706" s="3">
        <v>45831</v>
      </c>
      <c r="V4706" s="2">
        <v>0</v>
      </c>
      <c r="W4706" t="s">
        <v>44</v>
      </c>
      <c r="X4706" t="s">
        <v>44</v>
      </c>
      <c r="Y4706" t="s">
        <v>20462</v>
      </c>
      <c r="Z4706" t="s">
        <v>2086</v>
      </c>
      <c r="AA4706" t="s">
        <v>4529</v>
      </c>
      <c r="AB4706" t="s">
        <v>4530</v>
      </c>
      <c r="AC4706" t="s">
        <v>89</v>
      </c>
      <c r="AD4706" t="str">
        <f t="shared" si="73"/>
        <v>10-60</v>
      </c>
      <c r="AE4706" t="str">
        <f>VLOOKUP(AD4706,'Main_Sub Desc'!C:D,2,)</f>
        <v>LPC from invoicing</v>
      </c>
      <c r="AF4706" t="str">
        <f>VLOOKUP(VALUE(H4706),'Main_Sub Desc'!F:G,2,)</f>
        <v>Wtr Rev Late Payment</v>
      </c>
      <c r="AG4706">
        <f>IFERROR(VLOOKUP(VALUE(I4706),'PC Mapping'!A:F,6,),"")</f>
        <v>10719</v>
      </c>
      <c r="AH4706" s="13" t="str">
        <f>VLOOKUP(AG4706,'PC Mapping'!L:M,2,)</f>
        <v>All Other Water</v>
      </c>
    </row>
    <row r="4707" spans="1:34" x14ac:dyDescent="0.2">
      <c r="A4707" t="s">
        <v>20463</v>
      </c>
      <c r="B4707" t="s">
        <v>20373</v>
      </c>
      <c r="C4707" t="s">
        <v>4519</v>
      </c>
      <c r="D4707" t="s">
        <v>4520</v>
      </c>
      <c r="E4707" s="3">
        <v>45828</v>
      </c>
      <c r="F4707" t="s">
        <v>44</v>
      </c>
      <c r="G4707" t="s">
        <v>3742</v>
      </c>
      <c r="H4707" t="s">
        <v>3722</v>
      </c>
      <c r="I4707" t="s">
        <v>3752</v>
      </c>
      <c r="J4707" t="s">
        <v>4522</v>
      </c>
      <c r="K4707" s="2">
        <v>-5</v>
      </c>
      <c r="L4707" t="s">
        <v>44</v>
      </c>
      <c r="M4707" s="2">
        <v>-5</v>
      </c>
      <c r="N4707" t="s">
        <v>4523</v>
      </c>
      <c r="O4707" t="s">
        <v>4524</v>
      </c>
      <c r="P4707" t="s">
        <v>20464</v>
      </c>
      <c r="Q4707" t="s">
        <v>20465</v>
      </c>
      <c r="R4707" t="s">
        <v>44</v>
      </c>
      <c r="S4707" t="s">
        <v>4527</v>
      </c>
      <c r="T4707" s="3">
        <v>45828</v>
      </c>
      <c r="U4707" s="3">
        <v>45831</v>
      </c>
      <c r="V4707" s="2">
        <v>0</v>
      </c>
      <c r="W4707" t="s">
        <v>44</v>
      </c>
      <c r="X4707" t="s">
        <v>44</v>
      </c>
      <c r="Y4707" t="s">
        <v>20466</v>
      </c>
      <c r="Z4707" t="s">
        <v>20467</v>
      </c>
      <c r="AA4707" t="s">
        <v>4529</v>
      </c>
      <c r="AB4707" t="s">
        <v>4530</v>
      </c>
      <c r="AC4707" t="s">
        <v>89</v>
      </c>
      <c r="AD4707" t="str">
        <f t="shared" si="73"/>
        <v>10-60</v>
      </c>
      <c r="AE4707" t="str">
        <f>VLOOKUP(AD4707,'Main_Sub Desc'!C:D,2,)</f>
        <v>LPC from invoicing</v>
      </c>
      <c r="AF4707" t="str">
        <f>VLOOKUP(VALUE(H4707),'Main_Sub Desc'!F:G,2,)</f>
        <v>Wtr Rev Late Payment</v>
      </c>
      <c r="AG4707">
        <f>IFERROR(VLOOKUP(VALUE(I4707),'PC Mapping'!A:F,6,),"")</f>
        <v>10719</v>
      </c>
      <c r="AH4707" s="13" t="str">
        <f>VLOOKUP(AG4707,'PC Mapping'!L:M,2,)</f>
        <v>All Other Water</v>
      </c>
    </row>
    <row r="4708" spans="1:34" x14ac:dyDescent="0.2">
      <c r="A4708" t="s">
        <v>20468</v>
      </c>
      <c r="B4708" t="s">
        <v>20366</v>
      </c>
      <c r="C4708" t="s">
        <v>4519</v>
      </c>
      <c r="D4708" t="s">
        <v>4520</v>
      </c>
      <c r="E4708" s="3">
        <v>45828</v>
      </c>
      <c r="F4708" t="s">
        <v>44</v>
      </c>
      <c r="G4708" t="s">
        <v>3742</v>
      </c>
      <c r="H4708" t="s">
        <v>3722</v>
      </c>
      <c r="I4708" t="s">
        <v>3752</v>
      </c>
      <c r="J4708" t="s">
        <v>4522</v>
      </c>
      <c r="K4708" s="2">
        <v>-5</v>
      </c>
      <c r="L4708" t="s">
        <v>44</v>
      </c>
      <c r="M4708" s="2">
        <v>-5</v>
      </c>
      <c r="N4708" t="s">
        <v>4523</v>
      </c>
      <c r="O4708" t="s">
        <v>4524</v>
      </c>
      <c r="P4708" t="s">
        <v>20469</v>
      </c>
      <c r="Q4708" t="s">
        <v>20470</v>
      </c>
      <c r="R4708" t="s">
        <v>44</v>
      </c>
      <c r="S4708" t="s">
        <v>4527</v>
      </c>
      <c r="T4708" s="3">
        <v>45828</v>
      </c>
      <c r="U4708" s="3">
        <v>45831</v>
      </c>
      <c r="V4708" s="2">
        <v>0</v>
      </c>
      <c r="W4708" t="s">
        <v>44</v>
      </c>
      <c r="X4708" t="s">
        <v>44</v>
      </c>
      <c r="Y4708" t="s">
        <v>20471</v>
      </c>
      <c r="Z4708" t="s">
        <v>1778</v>
      </c>
      <c r="AA4708" t="s">
        <v>4529</v>
      </c>
      <c r="AB4708" t="s">
        <v>4530</v>
      </c>
      <c r="AC4708" t="s">
        <v>89</v>
      </c>
      <c r="AD4708" t="str">
        <f t="shared" si="73"/>
        <v>10-60</v>
      </c>
      <c r="AE4708" t="str">
        <f>VLOOKUP(AD4708,'Main_Sub Desc'!C:D,2,)</f>
        <v>LPC from invoicing</v>
      </c>
      <c r="AF4708" t="str">
        <f>VLOOKUP(VALUE(H4708),'Main_Sub Desc'!F:G,2,)</f>
        <v>Wtr Rev Late Payment</v>
      </c>
      <c r="AG4708">
        <f>IFERROR(VLOOKUP(VALUE(I4708),'PC Mapping'!A:F,6,),"")</f>
        <v>10719</v>
      </c>
      <c r="AH4708" s="13" t="str">
        <f>VLOOKUP(AG4708,'PC Mapping'!L:M,2,)</f>
        <v>All Other Water</v>
      </c>
    </row>
    <row r="4709" spans="1:34" x14ac:dyDescent="0.2">
      <c r="A4709" t="s">
        <v>20472</v>
      </c>
      <c r="B4709" t="s">
        <v>20366</v>
      </c>
      <c r="C4709" t="s">
        <v>4519</v>
      </c>
      <c r="D4709" t="s">
        <v>4520</v>
      </c>
      <c r="E4709" s="3">
        <v>45828</v>
      </c>
      <c r="F4709" t="s">
        <v>44</v>
      </c>
      <c r="G4709" t="s">
        <v>3742</v>
      </c>
      <c r="H4709" t="s">
        <v>3722</v>
      </c>
      <c r="I4709" t="s">
        <v>3752</v>
      </c>
      <c r="J4709" t="s">
        <v>4522</v>
      </c>
      <c r="K4709" s="2">
        <v>-5</v>
      </c>
      <c r="L4709" t="s">
        <v>44</v>
      </c>
      <c r="M4709" s="2">
        <v>-5</v>
      </c>
      <c r="N4709" t="s">
        <v>4523</v>
      </c>
      <c r="O4709" t="s">
        <v>4524</v>
      </c>
      <c r="P4709" t="s">
        <v>20473</v>
      </c>
      <c r="Q4709" t="s">
        <v>20474</v>
      </c>
      <c r="R4709" t="s">
        <v>44</v>
      </c>
      <c r="S4709" t="s">
        <v>4527</v>
      </c>
      <c r="T4709" s="3">
        <v>45828</v>
      </c>
      <c r="U4709" s="3">
        <v>45831</v>
      </c>
      <c r="V4709" s="2">
        <v>0</v>
      </c>
      <c r="W4709" t="s">
        <v>44</v>
      </c>
      <c r="X4709" t="s">
        <v>44</v>
      </c>
      <c r="Y4709" t="s">
        <v>20475</v>
      </c>
      <c r="Z4709" t="s">
        <v>20476</v>
      </c>
      <c r="AA4709" t="s">
        <v>4529</v>
      </c>
      <c r="AB4709" t="s">
        <v>4530</v>
      </c>
      <c r="AC4709" t="s">
        <v>89</v>
      </c>
      <c r="AD4709" t="str">
        <f t="shared" si="73"/>
        <v>10-60</v>
      </c>
      <c r="AE4709" t="str">
        <f>VLOOKUP(AD4709,'Main_Sub Desc'!C:D,2,)</f>
        <v>LPC from invoicing</v>
      </c>
      <c r="AF4709" t="str">
        <f>VLOOKUP(VALUE(H4709),'Main_Sub Desc'!F:G,2,)</f>
        <v>Wtr Rev Late Payment</v>
      </c>
      <c r="AG4709">
        <f>IFERROR(VLOOKUP(VALUE(I4709),'PC Mapping'!A:F,6,),"")</f>
        <v>10719</v>
      </c>
      <c r="AH4709" s="13" t="str">
        <f>VLOOKUP(AG4709,'PC Mapping'!L:M,2,)</f>
        <v>All Other Water</v>
      </c>
    </row>
    <row r="4710" spans="1:34" x14ac:dyDescent="0.2">
      <c r="A4710" t="s">
        <v>20477</v>
      </c>
      <c r="B4710" t="s">
        <v>20478</v>
      </c>
      <c r="C4710" t="s">
        <v>4519</v>
      </c>
      <c r="D4710" t="s">
        <v>4520</v>
      </c>
      <c r="E4710" s="3">
        <v>45828</v>
      </c>
      <c r="F4710" t="s">
        <v>44</v>
      </c>
      <c r="G4710" t="s">
        <v>3742</v>
      </c>
      <c r="H4710" t="s">
        <v>3722</v>
      </c>
      <c r="I4710" t="s">
        <v>4538</v>
      </c>
      <c r="J4710" t="s">
        <v>4522</v>
      </c>
      <c r="K4710" s="2">
        <v>-5</v>
      </c>
      <c r="L4710" t="s">
        <v>44</v>
      </c>
      <c r="M4710" s="2">
        <v>-5</v>
      </c>
      <c r="N4710" t="s">
        <v>4523</v>
      </c>
      <c r="O4710" t="s">
        <v>4524</v>
      </c>
      <c r="P4710" t="s">
        <v>20479</v>
      </c>
      <c r="Q4710" t="s">
        <v>20480</v>
      </c>
      <c r="R4710" t="s">
        <v>44</v>
      </c>
      <c r="S4710" t="s">
        <v>4527</v>
      </c>
      <c r="T4710" s="3">
        <v>45828</v>
      </c>
      <c r="U4710" s="3">
        <v>45831</v>
      </c>
      <c r="V4710" s="2">
        <v>0</v>
      </c>
      <c r="W4710" t="s">
        <v>44</v>
      </c>
      <c r="X4710" t="s">
        <v>44</v>
      </c>
      <c r="Y4710" t="s">
        <v>20481</v>
      </c>
      <c r="Z4710" t="s">
        <v>595</v>
      </c>
      <c r="AA4710" t="s">
        <v>4529</v>
      </c>
      <c r="AB4710" t="s">
        <v>4530</v>
      </c>
      <c r="AC4710" t="s">
        <v>89</v>
      </c>
      <c r="AD4710" t="str">
        <f t="shared" si="73"/>
        <v>10-60</v>
      </c>
      <c r="AE4710" t="str">
        <f>VLOOKUP(AD4710,'Main_Sub Desc'!C:D,2,)</f>
        <v>LPC from invoicing</v>
      </c>
      <c r="AF4710" t="str">
        <f>VLOOKUP(VALUE(H4710),'Main_Sub Desc'!F:G,2,)</f>
        <v>Wtr Rev Late Payment</v>
      </c>
      <c r="AG4710">
        <f>IFERROR(VLOOKUP(VALUE(I4710),'PC Mapping'!A:F,6,),"")</f>
        <v>10469</v>
      </c>
      <c r="AH4710" s="13" t="str">
        <f>VLOOKUP(AG4710,'PC Mapping'!L:M,2,)</f>
        <v>Bolivar Water</v>
      </c>
    </row>
    <row r="4711" spans="1:34" x14ac:dyDescent="0.2">
      <c r="A4711" t="s">
        <v>20477</v>
      </c>
      <c r="B4711" t="s">
        <v>20478</v>
      </c>
      <c r="C4711" t="s">
        <v>4519</v>
      </c>
      <c r="D4711" t="s">
        <v>4520</v>
      </c>
      <c r="E4711" s="3">
        <v>45828</v>
      </c>
      <c r="F4711" t="s">
        <v>44</v>
      </c>
      <c r="G4711" t="s">
        <v>3742</v>
      </c>
      <c r="H4711" t="s">
        <v>3716</v>
      </c>
      <c r="I4711" t="s">
        <v>4534</v>
      </c>
      <c r="J4711" t="s">
        <v>4522</v>
      </c>
      <c r="K4711" s="2">
        <v>-5</v>
      </c>
      <c r="L4711" t="s">
        <v>44</v>
      </c>
      <c r="M4711" s="2">
        <v>-5</v>
      </c>
      <c r="N4711" t="s">
        <v>4523</v>
      </c>
      <c r="O4711" t="s">
        <v>4524</v>
      </c>
      <c r="P4711" t="s">
        <v>20479</v>
      </c>
      <c r="Q4711" t="s">
        <v>20482</v>
      </c>
      <c r="R4711" t="s">
        <v>44</v>
      </c>
      <c r="S4711" t="s">
        <v>4527</v>
      </c>
      <c r="T4711" s="3">
        <v>45828</v>
      </c>
      <c r="U4711" s="3">
        <v>45831</v>
      </c>
      <c r="V4711" s="2">
        <v>0</v>
      </c>
      <c r="W4711" t="s">
        <v>44</v>
      </c>
      <c r="X4711" t="s">
        <v>44</v>
      </c>
      <c r="Y4711" t="s">
        <v>20483</v>
      </c>
      <c r="Z4711" t="s">
        <v>595</v>
      </c>
      <c r="AA4711" t="s">
        <v>4529</v>
      </c>
      <c r="AB4711" t="s">
        <v>4530</v>
      </c>
      <c r="AC4711" t="s">
        <v>89</v>
      </c>
      <c r="AD4711" t="str">
        <f t="shared" si="73"/>
        <v>10-60</v>
      </c>
      <c r="AE4711" t="str">
        <f>VLOOKUP(AD4711,'Main_Sub Desc'!C:D,2,)</f>
        <v>LPC from invoicing</v>
      </c>
      <c r="AF4711" t="str">
        <f>VLOOKUP(VALUE(H4711),'Main_Sub Desc'!F:G,2,)</f>
        <v>Wst Rev Late Payment</v>
      </c>
      <c r="AG4711">
        <f>IFERROR(VLOOKUP(VALUE(I4711),'PC Mapping'!A:F,6,),"")</f>
        <v>10514</v>
      </c>
      <c r="AH4711" s="13" t="str">
        <f>VLOOKUP(AG4711,'PC Mapping'!L:M,2,)</f>
        <v>Bolivar Sewer</v>
      </c>
    </row>
    <row r="4712" spans="1:34" x14ac:dyDescent="0.2">
      <c r="A4712" t="s">
        <v>20484</v>
      </c>
      <c r="B4712" t="s">
        <v>20485</v>
      </c>
      <c r="C4712" t="s">
        <v>4519</v>
      </c>
      <c r="D4712" t="s">
        <v>4520</v>
      </c>
      <c r="E4712" s="3">
        <v>45831</v>
      </c>
      <c r="F4712" t="s">
        <v>44</v>
      </c>
      <c r="G4712" t="s">
        <v>3742</v>
      </c>
      <c r="H4712" t="s">
        <v>3722</v>
      </c>
      <c r="I4712" t="s">
        <v>3752</v>
      </c>
      <c r="J4712" t="s">
        <v>4522</v>
      </c>
      <c r="K4712" s="2">
        <v>-5</v>
      </c>
      <c r="L4712" t="s">
        <v>44</v>
      </c>
      <c r="M4712" s="2">
        <v>-5</v>
      </c>
      <c r="N4712" t="s">
        <v>4523</v>
      </c>
      <c r="O4712" t="s">
        <v>4524</v>
      </c>
      <c r="P4712" t="s">
        <v>12026</v>
      </c>
      <c r="Q4712" t="s">
        <v>20486</v>
      </c>
      <c r="R4712" t="s">
        <v>44</v>
      </c>
      <c r="S4712" t="s">
        <v>4527</v>
      </c>
      <c r="T4712" s="3">
        <v>45831</v>
      </c>
      <c r="U4712" s="3">
        <v>45832</v>
      </c>
      <c r="V4712" s="2">
        <v>0</v>
      </c>
      <c r="W4712" t="s">
        <v>44</v>
      </c>
      <c r="X4712" t="s">
        <v>44</v>
      </c>
      <c r="Y4712" t="s">
        <v>20487</v>
      </c>
      <c r="Z4712" t="s">
        <v>2334</v>
      </c>
      <c r="AA4712" t="s">
        <v>4529</v>
      </c>
      <c r="AB4712" t="s">
        <v>4530</v>
      </c>
      <c r="AC4712" t="s">
        <v>89</v>
      </c>
      <c r="AD4712" t="str">
        <f t="shared" si="73"/>
        <v>10-60</v>
      </c>
      <c r="AE4712" t="str">
        <f>VLOOKUP(AD4712,'Main_Sub Desc'!C:D,2,)</f>
        <v>LPC from invoicing</v>
      </c>
      <c r="AF4712" t="str">
        <f>VLOOKUP(VALUE(H4712),'Main_Sub Desc'!F:G,2,)</f>
        <v>Wtr Rev Late Payment</v>
      </c>
      <c r="AG4712">
        <f>IFERROR(VLOOKUP(VALUE(I4712),'PC Mapping'!A:F,6,),"")</f>
        <v>10719</v>
      </c>
      <c r="AH4712" s="13" t="str">
        <f>VLOOKUP(AG4712,'PC Mapping'!L:M,2,)</f>
        <v>All Other Water</v>
      </c>
    </row>
    <row r="4713" spans="1:34" x14ac:dyDescent="0.2">
      <c r="A4713" t="s">
        <v>20488</v>
      </c>
      <c r="B4713" t="s">
        <v>20485</v>
      </c>
      <c r="C4713" t="s">
        <v>4519</v>
      </c>
      <c r="D4713" t="s">
        <v>4520</v>
      </c>
      <c r="E4713" s="3">
        <v>45831</v>
      </c>
      <c r="F4713" t="s">
        <v>44</v>
      </c>
      <c r="G4713" t="s">
        <v>3742</v>
      </c>
      <c r="H4713" t="s">
        <v>3722</v>
      </c>
      <c r="I4713" t="s">
        <v>3752</v>
      </c>
      <c r="J4713" t="s">
        <v>4522</v>
      </c>
      <c r="K4713" s="2">
        <v>-5</v>
      </c>
      <c r="L4713" t="s">
        <v>44</v>
      </c>
      <c r="M4713" s="2">
        <v>-5</v>
      </c>
      <c r="N4713" t="s">
        <v>4523</v>
      </c>
      <c r="O4713" t="s">
        <v>4524</v>
      </c>
      <c r="P4713" t="s">
        <v>6074</v>
      </c>
      <c r="Q4713" t="s">
        <v>20489</v>
      </c>
      <c r="R4713" t="s">
        <v>44</v>
      </c>
      <c r="S4713" t="s">
        <v>4527</v>
      </c>
      <c r="T4713" s="3">
        <v>45831</v>
      </c>
      <c r="U4713" s="3">
        <v>45832</v>
      </c>
      <c r="V4713" s="2">
        <v>0</v>
      </c>
      <c r="W4713" t="s">
        <v>44</v>
      </c>
      <c r="X4713" t="s">
        <v>44</v>
      </c>
      <c r="Y4713" t="s">
        <v>20490</v>
      </c>
      <c r="Z4713" t="s">
        <v>3364</v>
      </c>
      <c r="AA4713" t="s">
        <v>4529</v>
      </c>
      <c r="AB4713" t="s">
        <v>4530</v>
      </c>
      <c r="AC4713" t="s">
        <v>89</v>
      </c>
      <c r="AD4713" t="str">
        <f t="shared" si="73"/>
        <v>10-60</v>
      </c>
      <c r="AE4713" t="str">
        <f>VLOOKUP(AD4713,'Main_Sub Desc'!C:D,2,)</f>
        <v>LPC from invoicing</v>
      </c>
      <c r="AF4713" t="str">
        <f>VLOOKUP(VALUE(H4713),'Main_Sub Desc'!F:G,2,)</f>
        <v>Wtr Rev Late Payment</v>
      </c>
      <c r="AG4713">
        <f>IFERROR(VLOOKUP(VALUE(I4713),'PC Mapping'!A:F,6,),"")</f>
        <v>10719</v>
      </c>
      <c r="AH4713" s="13" t="str">
        <f>VLOOKUP(AG4713,'PC Mapping'!L:M,2,)</f>
        <v>All Other Water</v>
      </c>
    </row>
    <row r="4714" spans="1:34" x14ac:dyDescent="0.2">
      <c r="A4714" t="s">
        <v>20491</v>
      </c>
      <c r="B4714" t="s">
        <v>20485</v>
      </c>
      <c r="C4714" t="s">
        <v>4519</v>
      </c>
      <c r="D4714" t="s">
        <v>4520</v>
      </c>
      <c r="E4714" s="3">
        <v>45831</v>
      </c>
      <c r="F4714" t="s">
        <v>44</v>
      </c>
      <c r="G4714" t="s">
        <v>3742</v>
      </c>
      <c r="H4714" t="s">
        <v>3722</v>
      </c>
      <c r="I4714" t="s">
        <v>3752</v>
      </c>
      <c r="J4714" t="s">
        <v>4522</v>
      </c>
      <c r="K4714" s="2">
        <v>-7.24</v>
      </c>
      <c r="L4714" t="s">
        <v>44</v>
      </c>
      <c r="M4714" s="2">
        <v>-7.24</v>
      </c>
      <c r="N4714" t="s">
        <v>4523</v>
      </c>
      <c r="O4714" t="s">
        <v>4524</v>
      </c>
      <c r="P4714" t="s">
        <v>12051</v>
      </c>
      <c r="Q4714" t="s">
        <v>20492</v>
      </c>
      <c r="R4714" t="s">
        <v>44</v>
      </c>
      <c r="S4714" t="s">
        <v>4527</v>
      </c>
      <c r="T4714" s="3">
        <v>45831</v>
      </c>
      <c r="U4714" s="3">
        <v>45832</v>
      </c>
      <c r="V4714" s="2">
        <v>0</v>
      </c>
      <c r="W4714" t="s">
        <v>44</v>
      </c>
      <c r="X4714" t="s">
        <v>44</v>
      </c>
      <c r="Y4714" t="s">
        <v>20493</v>
      </c>
      <c r="Z4714" t="s">
        <v>2564</v>
      </c>
      <c r="AA4714" t="s">
        <v>4529</v>
      </c>
      <c r="AB4714" t="s">
        <v>4530</v>
      </c>
      <c r="AC4714" t="s">
        <v>89</v>
      </c>
      <c r="AD4714" t="str">
        <f t="shared" si="73"/>
        <v>10-60</v>
      </c>
      <c r="AE4714" t="str">
        <f>VLOOKUP(AD4714,'Main_Sub Desc'!C:D,2,)</f>
        <v>LPC from invoicing</v>
      </c>
      <c r="AF4714" t="str">
        <f>VLOOKUP(VALUE(H4714),'Main_Sub Desc'!F:G,2,)</f>
        <v>Wtr Rev Late Payment</v>
      </c>
      <c r="AG4714">
        <f>IFERROR(VLOOKUP(VALUE(I4714),'PC Mapping'!A:F,6,),"")</f>
        <v>10719</v>
      </c>
      <c r="AH4714" s="13" t="str">
        <f>VLOOKUP(AG4714,'PC Mapping'!L:M,2,)</f>
        <v>All Other Water</v>
      </c>
    </row>
    <row r="4715" spans="1:34" x14ac:dyDescent="0.2">
      <c r="A4715" t="s">
        <v>20494</v>
      </c>
      <c r="B4715" t="s">
        <v>20485</v>
      </c>
      <c r="C4715" t="s">
        <v>4519</v>
      </c>
      <c r="D4715" t="s">
        <v>4520</v>
      </c>
      <c r="E4715" s="3">
        <v>45831</v>
      </c>
      <c r="F4715" t="s">
        <v>44</v>
      </c>
      <c r="G4715" t="s">
        <v>3742</v>
      </c>
      <c r="H4715" t="s">
        <v>3716</v>
      </c>
      <c r="I4715" t="s">
        <v>4534</v>
      </c>
      <c r="J4715" t="s">
        <v>4522</v>
      </c>
      <c r="K4715" s="2">
        <v>-9.06</v>
      </c>
      <c r="L4715" t="s">
        <v>44</v>
      </c>
      <c r="M4715" s="2">
        <v>-9.06</v>
      </c>
      <c r="N4715" t="s">
        <v>4523</v>
      </c>
      <c r="O4715" t="s">
        <v>4524</v>
      </c>
      <c r="P4715" t="s">
        <v>11589</v>
      </c>
      <c r="Q4715" t="s">
        <v>20495</v>
      </c>
      <c r="R4715" t="s">
        <v>44</v>
      </c>
      <c r="S4715" t="s">
        <v>4527</v>
      </c>
      <c r="T4715" s="3">
        <v>45831</v>
      </c>
      <c r="U4715" s="3">
        <v>45832</v>
      </c>
      <c r="V4715" s="2">
        <v>0</v>
      </c>
      <c r="W4715" t="s">
        <v>44</v>
      </c>
      <c r="X4715" t="s">
        <v>44</v>
      </c>
      <c r="Y4715" t="s">
        <v>11593</v>
      </c>
      <c r="Z4715" t="s">
        <v>862</v>
      </c>
      <c r="AA4715" t="s">
        <v>4529</v>
      </c>
      <c r="AB4715" t="s">
        <v>4530</v>
      </c>
      <c r="AC4715" t="s">
        <v>89</v>
      </c>
      <c r="AD4715" t="str">
        <f t="shared" si="73"/>
        <v>10-60</v>
      </c>
      <c r="AE4715" t="str">
        <f>VLOOKUP(AD4715,'Main_Sub Desc'!C:D,2,)</f>
        <v>LPC from invoicing</v>
      </c>
      <c r="AF4715" t="str">
        <f>VLOOKUP(VALUE(H4715),'Main_Sub Desc'!F:G,2,)</f>
        <v>Wst Rev Late Payment</v>
      </c>
      <c r="AG4715">
        <f>IFERROR(VLOOKUP(VALUE(I4715),'PC Mapping'!A:F,6,),"")</f>
        <v>10514</v>
      </c>
      <c r="AH4715" s="13" t="str">
        <f>VLOOKUP(AG4715,'PC Mapping'!L:M,2,)</f>
        <v>Bolivar Sewer</v>
      </c>
    </row>
    <row r="4716" spans="1:34" x14ac:dyDescent="0.2">
      <c r="A4716" t="s">
        <v>20494</v>
      </c>
      <c r="B4716" t="s">
        <v>20485</v>
      </c>
      <c r="C4716" t="s">
        <v>4519</v>
      </c>
      <c r="D4716" t="s">
        <v>4520</v>
      </c>
      <c r="E4716" s="3">
        <v>45831</v>
      </c>
      <c r="F4716" t="s">
        <v>44</v>
      </c>
      <c r="G4716" t="s">
        <v>3742</v>
      </c>
      <c r="H4716" t="s">
        <v>3722</v>
      </c>
      <c r="I4716" t="s">
        <v>4538</v>
      </c>
      <c r="J4716" t="s">
        <v>4522</v>
      </c>
      <c r="K4716" s="2">
        <v>-6.66</v>
      </c>
      <c r="L4716" t="s">
        <v>44</v>
      </c>
      <c r="M4716" s="2">
        <v>-6.66</v>
      </c>
      <c r="N4716" t="s">
        <v>4523</v>
      </c>
      <c r="O4716" t="s">
        <v>4524</v>
      </c>
      <c r="P4716" t="s">
        <v>11589</v>
      </c>
      <c r="Q4716" t="s">
        <v>20496</v>
      </c>
      <c r="R4716" t="s">
        <v>44</v>
      </c>
      <c r="S4716" t="s">
        <v>4527</v>
      </c>
      <c r="T4716" s="3">
        <v>45831</v>
      </c>
      <c r="U4716" s="3">
        <v>45832</v>
      </c>
      <c r="V4716" s="2">
        <v>0</v>
      </c>
      <c r="W4716" t="s">
        <v>44</v>
      </c>
      <c r="X4716" t="s">
        <v>44</v>
      </c>
      <c r="Y4716" t="s">
        <v>11591</v>
      </c>
      <c r="Z4716" t="s">
        <v>862</v>
      </c>
      <c r="AA4716" t="s">
        <v>4529</v>
      </c>
      <c r="AB4716" t="s">
        <v>4530</v>
      </c>
      <c r="AC4716" t="s">
        <v>89</v>
      </c>
      <c r="AD4716" t="str">
        <f t="shared" si="73"/>
        <v>10-60</v>
      </c>
      <c r="AE4716" t="str">
        <f>VLOOKUP(AD4716,'Main_Sub Desc'!C:D,2,)</f>
        <v>LPC from invoicing</v>
      </c>
      <c r="AF4716" t="str">
        <f>VLOOKUP(VALUE(H4716),'Main_Sub Desc'!F:G,2,)</f>
        <v>Wtr Rev Late Payment</v>
      </c>
      <c r="AG4716">
        <f>IFERROR(VLOOKUP(VALUE(I4716),'PC Mapping'!A:F,6,),"")</f>
        <v>10469</v>
      </c>
      <c r="AH4716" s="13" t="str">
        <f>VLOOKUP(AG4716,'PC Mapping'!L:M,2,)</f>
        <v>Bolivar Water</v>
      </c>
    </row>
    <row r="4717" spans="1:34" x14ac:dyDescent="0.2">
      <c r="A4717" t="s">
        <v>20497</v>
      </c>
      <c r="B4717" t="s">
        <v>20498</v>
      </c>
      <c r="C4717" t="s">
        <v>4519</v>
      </c>
      <c r="D4717" t="s">
        <v>4520</v>
      </c>
      <c r="E4717" s="3">
        <v>45834</v>
      </c>
      <c r="F4717" t="s">
        <v>44</v>
      </c>
      <c r="G4717" t="s">
        <v>3742</v>
      </c>
      <c r="H4717" t="s">
        <v>3722</v>
      </c>
      <c r="I4717" t="s">
        <v>3752</v>
      </c>
      <c r="J4717" t="s">
        <v>4522</v>
      </c>
      <c r="K4717" s="2">
        <v>-5</v>
      </c>
      <c r="L4717" t="s">
        <v>44</v>
      </c>
      <c r="M4717" s="2">
        <v>-5</v>
      </c>
      <c r="N4717" t="s">
        <v>4523</v>
      </c>
      <c r="O4717" t="s">
        <v>4524</v>
      </c>
      <c r="P4717" t="s">
        <v>20499</v>
      </c>
      <c r="Q4717" t="s">
        <v>20500</v>
      </c>
      <c r="R4717" t="s">
        <v>44</v>
      </c>
      <c r="S4717" t="s">
        <v>4527</v>
      </c>
      <c r="T4717" s="3">
        <v>45834</v>
      </c>
      <c r="U4717" s="3">
        <v>45835</v>
      </c>
      <c r="V4717" s="2">
        <v>0</v>
      </c>
      <c r="W4717" t="s">
        <v>44</v>
      </c>
      <c r="X4717" t="s">
        <v>44</v>
      </c>
      <c r="Y4717" t="s">
        <v>20501</v>
      </c>
      <c r="Z4717" t="s">
        <v>3527</v>
      </c>
      <c r="AA4717" t="s">
        <v>4529</v>
      </c>
      <c r="AB4717" t="s">
        <v>4530</v>
      </c>
      <c r="AC4717" t="s">
        <v>89</v>
      </c>
      <c r="AD4717" t="str">
        <f t="shared" si="73"/>
        <v>10-60</v>
      </c>
      <c r="AE4717" t="str">
        <f>VLOOKUP(AD4717,'Main_Sub Desc'!C:D,2,)</f>
        <v>LPC from invoicing</v>
      </c>
      <c r="AF4717" t="str">
        <f>VLOOKUP(VALUE(H4717),'Main_Sub Desc'!F:G,2,)</f>
        <v>Wtr Rev Late Payment</v>
      </c>
      <c r="AG4717">
        <f>IFERROR(VLOOKUP(VALUE(I4717),'PC Mapping'!A:F,6,),"")</f>
        <v>10719</v>
      </c>
      <c r="AH4717" s="13" t="str">
        <f>VLOOKUP(AG4717,'PC Mapping'!L:M,2,)</f>
        <v>All Other Water</v>
      </c>
    </row>
    <row r="4718" spans="1:34" x14ac:dyDescent="0.2">
      <c r="A4718" t="s">
        <v>20502</v>
      </c>
      <c r="B4718" t="s">
        <v>20498</v>
      </c>
      <c r="C4718" t="s">
        <v>4519</v>
      </c>
      <c r="D4718" t="s">
        <v>4520</v>
      </c>
      <c r="E4718" s="3">
        <v>45834</v>
      </c>
      <c r="F4718" t="s">
        <v>44</v>
      </c>
      <c r="G4718" t="s">
        <v>3742</v>
      </c>
      <c r="H4718" t="s">
        <v>3722</v>
      </c>
      <c r="I4718" t="s">
        <v>3752</v>
      </c>
      <c r="J4718" t="s">
        <v>4522</v>
      </c>
      <c r="K4718" s="2">
        <v>-5</v>
      </c>
      <c r="L4718" t="s">
        <v>44</v>
      </c>
      <c r="M4718" s="2">
        <v>-5</v>
      </c>
      <c r="N4718" t="s">
        <v>4523</v>
      </c>
      <c r="O4718" t="s">
        <v>4524</v>
      </c>
      <c r="P4718" t="s">
        <v>15122</v>
      </c>
      <c r="Q4718" t="s">
        <v>20503</v>
      </c>
      <c r="R4718" t="s">
        <v>44</v>
      </c>
      <c r="S4718" t="s">
        <v>4527</v>
      </c>
      <c r="T4718" s="3">
        <v>45834</v>
      </c>
      <c r="U4718" s="3">
        <v>45835</v>
      </c>
      <c r="V4718" s="2">
        <v>0</v>
      </c>
      <c r="W4718" t="s">
        <v>44</v>
      </c>
      <c r="X4718" t="s">
        <v>44</v>
      </c>
      <c r="Y4718" t="s">
        <v>20504</v>
      </c>
      <c r="Z4718" t="s">
        <v>20505</v>
      </c>
      <c r="AA4718" t="s">
        <v>4529</v>
      </c>
      <c r="AB4718" t="s">
        <v>4530</v>
      </c>
      <c r="AC4718" t="s">
        <v>89</v>
      </c>
      <c r="AD4718" t="str">
        <f t="shared" si="73"/>
        <v>10-60</v>
      </c>
      <c r="AE4718" t="str">
        <f>VLOOKUP(AD4718,'Main_Sub Desc'!C:D,2,)</f>
        <v>LPC from invoicing</v>
      </c>
      <c r="AF4718" t="str">
        <f>VLOOKUP(VALUE(H4718),'Main_Sub Desc'!F:G,2,)</f>
        <v>Wtr Rev Late Payment</v>
      </c>
      <c r="AG4718">
        <f>IFERROR(VLOOKUP(VALUE(I4718),'PC Mapping'!A:F,6,),"")</f>
        <v>10719</v>
      </c>
      <c r="AH4718" s="13" t="str">
        <f>VLOOKUP(AG4718,'PC Mapping'!L:M,2,)</f>
        <v>All Other Water</v>
      </c>
    </row>
    <row r="4719" spans="1:34" x14ac:dyDescent="0.2">
      <c r="A4719" t="s">
        <v>20506</v>
      </c>
      <c r="B4719" t="s">
        <v>20507</v>
      </c>
      <c r="C4719" t="s">
        <v>4519</v>
      </c>
      <c r="D4719" t="s">
        <v>4520</v>
      </c>
      <c r="E4719" s="3">
        <v>45838</v>
      </c>
      <c r="F4719" t="s">
        <v>44</v>
      </c>
      <c r="G4719" t="s">
        <v>3742</v>
      </c>
      <c r="H4719" t="s">
        <v>3722</v>
      </c>
      <c r="I4719" t="s">
        <v>4538</v>
      </c>
      <c r="J4719" t="s">
        <v>4522</v>
      </c>
      <c r="K4719" s="2">
        <v>-5</v>
      </c>
      <c r="L4719" t="s">
        <v>44</v>
      </c>
      <c r="M4719" s="2">
        <v>-5</v>
      </c>
      <c r="N4719" t="s">
        <v>4523</v>
      </c>
      <c r="O4719" t="s">
        <v>4524</v>
      </c>
      <c r="P4719" t="s">
        <v>20508</v>
      </c>
      <c r="Q4719" t="s">
        <v>20509</v>
      </c>
      <c r="R4719" t="s">
        <v>44</v>
      </c>
      <c r="S4719" t="s">
        <v>4527</v>
      </c>
      <c r="T4719" s="3">
        <v>45838</v>
      </c>
      <c r="U4719" s="3">
        <v>45839</v>
      </c>
      <c r="V4719" s="2">
        <v>0</v>
      </c>
      <c r="W4719" t="s">
        <v>44</v>
      </c>
      <c r="X4719" t="s">
        <v>44</v>
      </c>
      <c r="Y4719" t="s">
        <v>20510</v>
      </c>
      <c r="Z4719" t="s">
        <v>424</v>
      </c>
      <c r="AA4719" t="s">
        <v>4529</v>
      </c>
      <c r="AB4719" t="s">
        <v>4530</v>
      </c>
      <c r="AC4719" t="s">
        <v>89</v>
      </c>
      <c r="AD4719" t="str">
        <f t="shared" si="73"/>
        <v>10-60</v>
      </c>
      <c r="AE4719" t="str">
        <f>VLOOKUP(AD4719,'Main_Sub Desc'!C:D,2,)</f>
        <v>LPC from invoicing</v>
      </c>
      <c r="AF4719" t="str">
        <f>VLOOKUP(VALUE(H4719),'Main_Sub Desc'!F:G,2,)</f>
        <v>Wtr Rev Late Payment</v>
      </c>
      <c r="AG4719">
        <f>IFERROR(VLOOKUP(VALUE(I4719),'PC Mapping'!A:F,6,),"")</f>
        <v>10469</v>
      </c>
      <c r="AH4719" s="13" t="str">
        <f>VLOOKUP(AG4719,'PC Mapping'!L:M,2,)</f>
        <v>Bolivar Water</v>
      </c>
    </row>
    <row r="4720" spans="1:34" x14ac:dyDescent="0.2">
      <c r="A4720" t="s">
        <v>20506</v>
      </c>
      <c r="B4720" t="s">
        <v>20507</v>
      </c>
      <c r="C4720" t="s">
        <v>4519</v>
      </c>
      <c r="D4720" t="s">
        <v>4520</v>
      </c>
      <c r="E4720" s="3">
        <v>45838</v>
      </c>
      <c r="F4720" t="s">
        <v>44</v>
      </c>
      <c r="G4720" t="s">
        <v>3742</v>
      </c>
      <c r="H4720" t="s">
        <v>3716</v>
      </c>
      <c r="I4720" t="s">
        <v>4534</v>
      </c>
      <c r="J4720" t="s">
        <v>4522</v>
      </c>
      <c r="K4720" s="2">
        <v>-6.29</v>
      </c>
      <c r="L4720" t="s">
        <v>44</v>
      </c>
      <c r="M4720" s="2">
        <v>-6.29</v>
      </c>
      <c r="N4720" t="s">
        <v>4523</v>
      </c>
      <c r="O4720" t="s">
        <v>4524</v>
      </c>
      <c r="P4720" t="s">
        <v>20508</v>
      </c>
      <c r="Q4720" t="s">
        <v>20511</v>
      </c>
      <c r="R4720" t="s">
        <v>44</v>
      </c>
      <c r="S4720" t="s">
        <v>4527</v>
      </c>
      <c r="T4720" s="3">
        <v>45838</v>
      </c>
      <c r="U4720" s="3">
        <v>45839</v>
      </c>
      <c r="V4720" s="2">
        <v>0</v>
      </c>
      <c r="W4720" t="s">
        <v>44</v>
      </c>
      <c r="X4720" t="s">
        <v>44</v>
      </c>
      <c r="Y4720" t="s">
        <v>20512</v>
      </c>
      <c r="Z4720" t="s">
        <v>424</v>
      </c>
      <c r="AA4720" t="s">
        <v>4529</v>
      </c>
      <c r="AB4720" t="s">
        <v>4530</v>
      </c>
      <c r="AC4720" t="s">
        <v>89</v>
      </c>
      <c r="AD4720" t="str">
        <f t="shared" si="73"/>
        <v>10-60</v>
      </c>
      <c r="AE4720" t="str">
        <f>VLOOKUP(AD4720,'Main_Sub Desc'!C:D,2,)</f>
        <v>LPC from invoicing</v>
      </c>
      <c r="AF4720" t="str">
        <f>VLOOKUP(VALUE(H4720),'Main_Sub Desc'!F:G,2,)</f>
        <v>Wst Rev Late Payment</v>
      </c>
      <c r="AG4720">
        <f>IFERROR(VLOOKUP(VALUE(I4720),'PC Mapping'!A:F,6,),"")</f>
        <v>10514</v>
      </c>
      <c r="AH4720" s="13" t="str">
        <f>VLOOKUP(AG4720,'PC Mapping'!L:M,2,)</f>
        <v>Bolivar Sewer</v>
      </c>
    </row>
    <row r="4721" spans="1:34" x14ac:dyDescent="0.2">
      <c r="A4721" t="s">
        <v>20513</v>
      </c>
      <c r="B4721" t="s">
        <v>20507</v>
      </c>
      <c r="C4721" t="s">
        <v>4519</v>
      </c>
      <c r="D4721" t="s">
        <v>4520</v>
      </c>
      <c r="E4721" s="3">
        <v>45838</v>
      </c>
      <c r="F4721" t="s">
        <v>44</v>
      </c>
      <c r="G4721" t="s">
        <v>3742</v>
      </c>
      <c r="H4721" t="s">
        <v>3722</v>
      </c>
      <c r="I4721" t="s">
        <v>3752</v>
      </c>
      <c r="J4721" t="s">
        <v>4522</v>
      </c>
      <c r="K4721" s="2">
        <v>-5</v>
      </c>
      <c r="L4721" t="s">
        <v>44</v>
      </c>
      <c r="M4721" s="2">
        <v>-5</v>
      </c>
      <c r="N4721" t="s">
        <v>4523</v>
      </c>
      <c r="O4721" t="s">
        <v>4524</v>
      </c>
      <c r="P4721" t="s">
        <v>7335</v>
      </c>
      <c r="Q4721" t="s">
        <v>20514</v>
      </c>
      <c r="R4721" t="s">
        <v>44</v>
      </c>
      <c r="S4721" t="s">
        <v>4527</v>
      </c>
      <c r="T4721" s="3">
        <v>45838</v>
      </c>
      <c r="U4721" s="3">
        <v>45839</v>
      </c>
      <c r="V4721" s="2">
        <v>0</v>
      </c>
      <c r="W4721" t="s">
        <v>44</v>
      </c>
      <c r="X4721" t="s">
        <v>44</v>
      </c>
      <c r="Y4721" t="s">
        <v>20515</v>
      </c>
      <c r="Z4721" t="s">
        <v>20516</v>
      </c>
      <c r="AA4721" t="s">
        <v>4529</v>
      </c>
      <c r="AB4721" t="s">
        <v>4530</v>
      </c>
      <c r="AC4721" t="s">
        <v>89</v>
      </c>
      <c r="AD4721" t="str">
        <f t="shared" si="73"/>
        <v>10-60</v>
      </c>
      <c r="AE4721" t="str">
        <f>VLOOKUP(AD4721,'Main_Sub Desc'!C:D,2,)</f>
        <v>LPC from invoicing</v>
      </c>
      <c r="AF4721" t="str">
        <f>VLOOKUP(VALUE(H4721),'Main_Sub Desc'!F:G,2,)</f>
        <v>Wtr Rev Late Payment</v>
      </c>
      <c r="AG4721">
        <f>IFERROR(VLOOKUP(VALUE(I4721),'PC Mapping'!A:F,6,),"")</f>
        <v>10719</v>
      </c>
      <c r="AH4721" s="13" t="str">
        <f>VLOOKUP(AG4721,'PC Mapping'!L:M,2,)</f>
        <v>All Other Water</v>
      </c>
    </row>
    <row r="4722" spans="1:34" x14ac:dyDescent="0.2">
      <c r="A4722" t="s">
        <v>20517</v>
      </c>
      <c r="B4722" t="s">
        <v>20507</v>
      </c>
      <c r="C4722" t="s">
        <v>4519</v>
      </c>
      <c r="D4722" t="s">
        <v>4520</v>
      </c>
      <c r="E4722" s="3">
        <v>45838</v>
      </c>
      <c r="F4722" t="s">
        <v>44</v>
      </c>
      <c r="G4722" t="s">
        <v>3742</v>
      </c>
      <c r="H4722" t="s">
        <v>3722</v>
      </c>
      <c r="I4722" t="s">
        <v>3752</v>
      </c>
      <c r="J4722" t="s">
        <v>4522</v>
      </c>
      <c r="K4722" s="2">
        <v>-7.75</v>
      </c>
      <c r="L4722" t="s">
        <v>44</v>
      </c>
      <c r="M4722" s="2">
        <v>-7.75</v>
      </c>
      <c r="N4722" t="s">
        <v>4523</v>
      </c>
      <c r="O4722" t="s">
        <v>4524</v>
      </c>
      <c r="P4722" t="s">
        <v>20518</v>
      </c>
      <c r="Q4722" t="s">
        <v>20519</v>
      </c>
      <c r="R4722" t="s">
        <v>44</v>
      </c>
      <c r="S4722" t="s">
        <v>4527</v>
      </c>
      <c r="T4722" s="3">
        <v>45838</v>
      </c>
      <c r="U4722" s="3">
        <v>45839</v>
      </c>
      <c r="V4722" s="2">
        <v>0</v>
      </c>
      <c r="W4722" t="s">
        <v>44</v>
      </c>
      <c r="X4722" t="s">
        <v>44</v>
      </c>
      <c r="Y4722" t="s">
        <v>20520</v>
      </c>
      <c r="Z4722" t="s">
        <v>2264</v>
      </c>
      <c r="AA4722" t="s">
        <v>4529</v>
      </c>
      <c r="AB4722" t="s">
        <v>4530</v>
      </c>
      <c r="AC4722" t="s">
        <v>89</v>
      </c>
      <c r="AD4722" t="str">
        <f t="shared" si="73"/>
        <v>10-60</v>
      </c>
      <c r="AE4722" t="str">
        <f>VLOOKUP(AD4722,'Main_Sub Desc'!C:D,2,)</f>
        <v>LPC from invoicing</v>
      </c>
      <c r="AF4722" t="str">
        <f>VLOOKUP(VALUE(H4722),'Main_Sub Desc'!F:G,2,)</f>
        <v>Wtr Rev Late Payment</v>
      </c>
      <c r="AG4722">
        <f>IFERROR(VLOOKUP(VALUE(I4722),'PC Mapping'!A:F,6,),"")</f>
        <v>10719</v>
      </c>
      <c r="AH4722" s="13" t="str">
        <f>VLOOKUP(AG4722,'PC Mapping'!L:M,2,)</f>
        <v>All Other Water</v>
      </c>
    </row>
    <row r="4723" spans="1:34" x14ac:dyDescent="0.2">
      <c r="A4723" t="s">
        <v>20521</v>
      </c>
      <c r="B4723" t="s">
        <v>20522</v>
      </c>
      <c r="C4723" t="s">
        <v>4519</v>
      </c>
      <c r="D4723" t="s">
        <v>4520</v>
      </c>
      <c r="E4723" s="3">
        <v>45812</v>
      </c>
      <c r="F4723" t="s">
        <v>44</v>
      </c>
      <c r="G4723" t="s">
        <v>3742</v>
      </c>
      <c r="H4723" t="s">
        <v>3722</v>
      </c>
      <c r="I4723" t="s">
        <v>3752</v>
      </c>
      <c r="J4723" t="s">
        <v>4522</v>
      </c>
      <c r="K4723" s="2">
        <v>-5</v>
      </c>
      <c r="L4723" t="s">
        <v>44</v>
      </c>
      <c r="M4723" s="2">
        <v>-5</v>
      </c>
      <c r="N4723" t="s">
        <v>4523</v>
      </c>
      <c r="O4723" t="s">
        <v>4524</v>
      </c>
      <c r="P4723" t="s">
        <v>11460</v>
      </c>
      <c r="Q4723" t="s">
        <v>20523</v>
      </c>
      <c r="R4723" t="s">
        <v>44</v>
      </c>
      <c r="S4723" t="s">
        <v>4527</v>
      </c>
      <c r="T4723" s="3">
        <v>45812</v>
      </c>
      <c r="U4723" s="3">
        <v>45813</v>
      </c>
      <c r="V4723" s="2">
        <v>0</v>
      </c>
      <c r="W4723" t="s">
        <v>44</v>
      </c>
      <c r="X4723" t="s">
        <v>44</v>
      </c>
      <c r="Y4723" t="s">
        <v>20524</v>
      </c>
      <c r="Z4723" t="s">
        <v>3168</v>
      </c>
      <c r="AA4723" t="s">
        <v>4529</v>
      </c>
      <c r="AB4723" t="s">
        <v>4530</v>
      </c>
      <c r="AC4723" t="s">
        <v>89</v>
      </c>
      <c r="AD4723" t="str">
        <f t="shared" si="73"/>
        <v>10-60</v>
      </c>
      <c r="AE4723" t="str">
        <f>VLOOKUP(AD4723,'Main_Sub Desc'!C:D,2,)</f>
        <v>LPC from invoicing</v>
      </c>
      <c r="AF4723" t="str">
        <f>VLOOKUP(VALUE(H4723),'Main_Sub Desc'!F:G,2,)</f>
        <v>Wtr Rev Late Payment</v>
      </c>
      <c r="AG4723">
        <f>IFERROR(VLOOKUP(VALUE(I4723),'PC Mapping'!A:F,6,),"")</f>
        <v>10719</v>
      </c>
      <c r="AH4723" s="13" t="str">
        <f>VLOOKUP(AG4723,'PC Mapping'!L:M,2,)</f>
        <v>All Other Water</v>
      </c>
    </row>
    <row r="4724" spans="1:34" x14ac:dyDescent="0.2">
      <c r="A4724" t="s">
        <v>20525</v>
      </c>
      <c r="B4724" t="s">
        <v>20526</v>
      </c>
      <c r="C4724" t="s">
        <v>4519</v>
      </c>
      <c r="D4724" t="s">
        <v>4520</v>
      </c>
      <c r="E4724" s="3">
        <v>45813</v>
      </c>
      <c r="F4724" t="s">
        <v>44</v>
      </c>
      <c r="G4724" t="s">
        <v>3742</v>
      </c>
      <c r="H4724" t="s">
        <v>3722</v>
      </c>
      <c r="I4724" t="s">
        <v>3752</v>
      </c>
      <c r="J4724" t="s">
        <v>4522</v>
      </c>
      <c r="K4724" s="2">
        <v>-10.210000000000001</v>
      </c>
      <c r="L4724" t="s">
        <v>44</v>
      </c>
      <c r="M4724" s="2">
        <v>-10.210000000000001</v>
      </c>
      <c r="N4724" t="s">
        <v>4523</v>
      </c>
      <c r="O4724" t="s">
        <v>4524</v>
      </c>
      <c r="P4724" t="s">
        <v>14323</v>
      </c>
      <c r="Q4724" t="s">
        <v>20527</v>
      </c>
      <c r="R4724" t="s">
        <v>44</v>
      </c>
      <c r="S4724" t="s">
        <v>4527</v>
      </c>
      <c r="T4724" s="3">
        <v>45813</v>
      </c>
      <c r="U4724" s="3">
        <v>45814</v>
      </c>
      <c r="V4724" s="2">
        <v>0</v>
      </c>
      <c r="W4724" t="s">
        <v>44</v>
      </c>
      <c r="X4724" t="s">
        <v>44</v>
      </c>
      <c r="Y4724" t="s">
        <v>20528</v>
      </c>
      <c r="Z4724" t="s">
        <v>2271</v>
      </c>
      <c r="AA4724" t="s">
        <v>4529</v>
      </c>
      <c r="AB4724" t="s">
        <v>4530</v>
      </c>
      <c r="AC4724" t="s">
        <v>89</v>
      </c>
      <c r="AD4724" t="str">
        <f t="shared" si="73"/>
        <v>10-60</v>
      </c>
      <c r="AE4724" t="str">
        <f>VLOOKUP(AD4724,'Main_Sub Desc'!C:D,2,)</f>
        <v>LPC from invoicing</v>
      </c>
      <c r="AF4724" t="str">
        <f>VLOOKUP(VALUE(H4724),'Main_Sub Desc'!F:G,2,)</f>
        <v>Wtr Rev Late Payment</v>
      </c>
      <c r="AG4724">
        <f>IFERROR(VLOOKUP(VALUE(I4724),'PC Mapping'!A:F,6,),"")</f>
        <v>10719</v>
      </c>
      <c r="AH4724" s="13" t="str">
        <f>VLOOKUP(AG4724,'PC Mapping'!L:M,2,)</f>
        <v>All Other Water</v>
      </c>
    </row>
    <row r="4725" spans="1:34" x14ac:dyDescent="0.2">
      <c r="A4725" t="s">
        <v>20529</v>
      </c>
      <c r="B4725" t="s">
        <v>20526</v>
      </c>
      <c r="C4725" t="s">
        <v>4519</v>
      </c>
      <c r="D4725" t="s">
        <v>4520</v>
      </c>
      <c r="E4725" s="3">
        <v>45813</v>
      </c>
      <c r="F4725" t="s">
        <v>44</v>
      </c>
      <c r="G4725" t="s">
        <v>3742</v>
      </c>
      <c r="H4725" t="s">
        <v>3722</v>
      </c>
      <c r="I4725" t="s">
        <v>3752</v>
      </c>
      <c r="J4725" t="s">
        <v>4522</v>
      </c>
      <c r="K4725" s="2">
        <v>-5</v>
      </c>
      <c r="L4725" t="s">
        <v>44</v>
      </c>
      <c r="M4725" s="2">
        <v>-5</v>
      </c>
      <c r="N4725" t="s">
        <v>4523</v>
      </c>
      <c r="O4725" t="s">
        <v>4524</v>
      </c>
      <c r="P4725" t="s">
        <v>20530</v>
      </c>
      <c r="Q4725" t="s">
        <v>20531</v>
      </c>
      <c r="R4725" t="s">
        <v>44</v>
      </c>
      <c r="S4725" t="s">
        <v>4527</v>
      </c>
      <c r="T4725" s="3">
        <v>45813</v>
      </c>
      <c r="U4725" s="3">
        <v>45814</v>
      </c>
      <c r="V4725" s="2">
        <v>0</v>
      </c>
      <c r="W4725" t="s">
        <v>44</v>
      </c>
      <c r="X4725" t="s">
        <v>44</v>
      </c>
      <c r="Y4725" t="s">
        <v>20532</v>
      </c>
      <c r="Z4725" t="s">
        <v>1744</v>
      </c>
      <c r="AA4725" t="s">
        <v>4529</v>
      </c>
      <c r="AB4725" t="s">
        <v>4530</v>
      </c>
      <c r="AC4725" t="s">
        <v>89</v>
      </c>
      <c r="AD4725" t="str">
        <f t="shared" si="73"/>
        <v>10-60</v>
      </c>
      <c r="AE4725" t="str">
        <f>VLOOKUP(AD4725,'Main_Sub Desc'!C:D,2,)</f>
        <v>LPC from invoicing</v>
      </c>
      <c r="AF4725" t="str">
        <f>VLOOKUP(VALUE(H4725),'Main_Sub Desc'!F:G,2,)</f>
        <v>Wtr Rev Late Payment</v>
      </c>
      <c r="AG4725">
        <f>IFERROR(VLOOKUP(VALUE(I4725),'PC Mapping'!A:F,6,),"")</f>
        <v>10719</v>
      </c>
      <c r="AH4725" s="13" t="str">
        <f>VLOOKUP(AG4725,'PC Mapping'!L:M,2,)</f>
        <v>All Other Water</v>
      </c>
    </row>
    <row r="4726" spans="1:34" x14ac:dyDescent="0.2">
      <c r="A4726" t="s">
        <v>20533</v>
      </c>
      <c r="B4726" t="s">
        <v>20534</v>
      </c>
      <c r="C4726" t="s">
        <v>4519</v>
      </c>
      <c r="D4726" t="s">
        <v>4520</v>
      </c>
      <c r="E4726" s="3">
        <v>45817</v>
      </c>
      <c r="F4726" t="s">
        <v>44</v>
      </c>
      <c r="G4726" t="s">
        <v>3742</v>
      </c>
      <c r="H4726" t="s">
        <v>3722</v>
      </c>
      <c r="I4726" t="s">
        <v>3752</v>
      </c>
      <c r="J4726" t="s">
        <v>4522</v>
      </c>
      <c r="K4726" s="2">
        <v>-5</v>
      </c>
      <c r="L4726" t="s">
        <v>44</v>
      </c>
      <c r="M4726" s="2">
        <v>-5</v>
      </c>
      <c r="N4726" t="s">
        <v>4523</v>
      </c>
      <c r="O4726" t="s">
        <v>4524</v>
      </c>
      <c r="P4726" t="s">
        <v>20535</v>
      </c>
      <c r="Q4726" t="s">
        <v>20536</v>
      </c>
      <c r="R4726" t="s">
        <v>44</v>
      </c>
      <c r="S4726" t="s">
        <v>4527</v>
      </c>
      <c r="T4726" s="3">
        <v>45817</v>
      </c>
      <c r="U4726" s="3">
        <v>45818</v>
      </c>
      <c r="V4726" s="2">
        <v>0</v>
      </c>
      <c r="W4726" t="s">
        <v>44</v>
      </c>
      <c r="X4726" t="s">
        <v>44</v>
      </c>
      <c r="Y4726" t="s">
        <v>20537</v>
      </c>
      <c r="Z4726" t="s">
        <v>2619</v>
      </c>
      <c r="AA4726" t="s">
        <v>4529</v>
      </c>
      <c r="AB4726" t="s">
        <v>4530</v>
      </c>
      <c r="AC4726" t="s">
        <v>89</v>
      </c>
      <c r="AD4726" t="str">
        <f t="shared" si="73"/>
        <v>10-60</v>
      </c>
      <c r="AE4726" t="str">
        <f>VLOOKUP(AD4726,'Main_Sub Desc'!C:D,2,)</f>
        <v>LPC from invoicing</v>
      </c>
      <c r="AF4726" t="str">
        <f>VLOOKUP(VALUE(H4726),'Main_Sub Desc'!F:G,2,)</f>
        <v>Wtr Rev Late Payment</v>
      </c>
      <c r="AG4726">
        <f>IFERROR(VLOOKUP(VALUE(I4726),'PC Mapping'!A:F,6,),"")</f>
        <v>10719</v>
      </c>
      <c r="AH4726" s="13" t="str">
        <f>VLOOKUP(AG4726,'PC Mapping'!L:M,2,)</f>
        <v>All Other Water</v>
      </c>
    </row>
    <row r="4727" spans="1:34" x14ac:dyDescent="0.2">
      <c r="A4727" t="s">
        <v>20538</v>
      </c>
      <c r="B4727" t="s">
        <v>20539</v>
      </c>
      <c r="C4727" t="s">
        <v>4519</v>
      </c>
      <c r="D4727" t="s">
        <v>4520</v>
      </c>
      <c r="E4727" s="3">
        <v>45818</v>
      </c>
      <c r="F4727" t="s">
        <v>44</v>
      </c>
      <c r="G4727" t="s">
        <v>3742</v>
      </c>
      <c r="H4727" t="s">
        <v>3722</v>
      </c>
      <c r="I4727" t="s">
        <v>3752</v>
      </c>
      <c r="J4727" t="s">
        <v>4522</v>
      </c>
      <c r="K4727" s="2">
        <v>-5</v>
      </c>
      <c r="L4727" t="s">
        <v>44</v>
      </c>
      <c r="M4727" s="2">
        <v>-5</v>
      </c>
      <c r="N4727" t="s">
        <v>4523</v>
      </c>
      <c r="O4727" t="s">
        <v>4524</v>
      </c>
      <c r="P4727" t="s">
        <v>19535</v>
      </c>
      <c r="Q4727" t="s">
        <v>20540</v>
      </c>
      <c r="R4727" t="s">
        <v>44</v>
      </c>
      <c r="S4727" t="s">
        <v>4527</v>
      </c>
      <c r="T4727" s="3">
        <v>45818</v>
      </c>
      <c r="U4727" s="3">
        <v>45819</v>
      </c>
      <c r="V4727" s="2">
        <v>0</v>
      </c>
      <c r="W4727" t="s">
        <v>44</v>
      </c>
      <c r="X4727" t="s">
        <v>44</v>
      </c>
      <c r="Y4727" t="s">
        <v>20541</v>
      </c>
      <c r="Z4727" t="s">
        <v>3161</v>
      </c>
      <c r="AA4727" t="s">
        <v>4529</v>
      </c>
      <c r="AB4727" t="s">
        <v>4530</v>
      </c>
      <c r="AC4727" t="s">
        <v>89</v>
      </c>
      <c r="AD4727" t="str">
        <f t="shared" si="73"/>
        <v>10-60</v>
      </c>
      <c r="AE4727" t="str">
        <f>VLOOKUP(AD4727,'Main_Sub Desc'!C:D,2,)</f>
        <v>LPC from invoicing</v>
      </c>
      <c r="AF4727" t="str">
        <f>VLOOKUP(VALUE(H4727),'Main_Sub Desc'!F:G,2,)</f>
        <v>Wtr Rev Late Payment</v>
      </c>
      <c r="AG4727">
        <f>IFERROR(VLOOKUP(VALUE(I4727),'PC Mapping'!A:F,6,),"")</f>
        <v>10719</v>
      </c>
      <c r="AH4727" s="13" t="str">
        <f>VLOOKUP(AG4727,'PC Mapping'!L:M,2,)</f>
        <v>All Other Water</v>
      </c>
    </row>
    <row r="4728" spans="1:34" x14ac:dyDescent="0.2">
      <c r="A4728" t="s">
        <v>20542</v>
      </c>
      <c r="B4728" t="s">
        <v>20539</v>
      </c>
      <c r="C4728" t="s">
        <v>4519</v>
      </c>
      <c r="D4728" t="s">
        <v>4520</v>
      </c>
      <c r="E4728" s="3">
        <v>45818</v>
      </c>
      <c r="F4728" t="s">
        <v>44</v>
      </c>
      <c r="G4728" t="s">
        <v>3742</v>
      </c>
      <c r="H4728" t="s">
        <v>3716</v>
      </c>
      <c r="I4728" t="s">
        <v>4534</v>
      </c>
      <c r="J4728" t="s">
        <v>4522</v>
      </c>
      <c r="K4728" s="2">
        <v>-5</v>
      </c>
      <c r="L4728" t="s">
        <v>44</v>
      </c>
      <c r="M4728" s="2">
        <v>-5</v>
      </c>
      <c r="N4728" t="s">
        <v>4523</v>
      </c>
      <c r="O4728" t="s">
        <v>4524</v>
      </c>
      <c r="P4728" t="s">
        <v>20543</v>
      </c>
      <c r="Q4728" t="s">
        <v>20544</v>
      </c>
      <c r="R4728" t="s">
        <v>44</v>
      </c>
      <c r="S4728" t="s">
        <v>4527</v>
      </c>
      <c r="T4728" s="3">
        <v>45818</v>
      </c>
      <c r="U4728" s="3">
        <v>45819</v>
      </c>
      <c r="V4728" s="2">
        <v>0</v>
      </c>
      <c r="W4728" t="s">
        <v>44</v>
      </c>
      <c r="X4728" t="s">
        <v>44</v>
      </c>
      <c r="Y4728" t="s">
        <v>20545</v>
      </c>
      <c r="Z4728" t="s">
        <v>242</v>
      </c>
      <c r="AA4728" t="s">
        <v>4529</v>
      </c>
      <c r="AB4728" t="s">
        <v>4530</v>
      </c>
      <c r="AC4728" t="s">
        <v>89</v>
      </c>
      <c r="AD4728" t="str">
        <f t="shared" si="73"/>
        <v>10-60</v>
      </c>
      <c r="AE4728" t="str">
        <f>VLOOKUP(AD4728,'Main_Sub Desc'!C:D,2,)</f>
        <v>LPC from invoicing</v>
      </c>
      <c r="AF4728" t="str">
        <f>VLOOKUP(VALUE(H4728),'Main_Sub Desc'!F:G,2,)</f>
        <v>Wst Rev Late Payment</v>
      </c>
      <c r="AG4728">
        <f>IFERROR(VLOOKUP(VALUE(I4728),'PC Mapping'!A:F,6,),"")</f>
        <v>10514</v>
      </c>
      <c r="AH4728" s="13" t="str">
        <f>VLOOKUP(AG4728,'PC Mapping'!L:M,2,)</f>
        <v>Bolivar Sewer</v>
      </c>
    </row>
    <row r="4729" spans="1:34" x14ac:dyDescent="0.2">
      <c r="A4729" t="s">
        <v>20542</v>
      </c>
      <c r="B4729" t="s">
        <v>20539</v>
      </c>
      <c r="C4729" t="s">
        <v>4519</v>
      </c>
      <c r="D4729" t="s">
        <v>4520</v>
      </c>
      <c r="E4729" s="3">
        <v>45818</v>
      </c>
      <c r="F4729" t="s">
        <v>44</v>
      </c>
      <c r="G4729" t="s">
        <v>3742</v>
      </c>
      <c r="H4729" t="s">
        <v>3722</v>
      </c>
      <c r="I4729" t="s">
        <v>4538</v>
      </c>
      <c r="J4729" t="s">
        <v>4522</v>
      </c>
      <c r="K4729" s="2">
        <v>-5</v>
      </c>
      <c r="L4729" t="s">
        <v>44</v>
      </c>
      <c r="M4729" s="2">
        <v>-5</v>
      </c>
      <c r="N4729" t="s">
        <v>4523</v>
      </c>
      <c r="O4729" t="s">
        <v>4524</v>
      </c>
      <c r="P4729" t="s">
        <v>20543</v>
      </c>
      <c r="Q4729" t="s">
        <v>20546</v>
      </c>
      <c r="R4729" t="s">
        <v>44</v>
      </c>
      <c r="S4729" t="s">
        <v>4527</v>
      </c>
      <c r="T4729" s="3">
        <v>45818</v>
      </c>
      <c r="U4729" s="3">
        <v>45819</v>
      </c>
      <c r="V4729" s="2">
        <v>0</v>
      </c>
      <c r="W4729" t="s">
        <v>44</v>
      </c>
      <c r="X4729" t="s">
        <v>44</v>
      </c>
      <c r="Y4729" t="s">
        <v>20547</v>
      </c>
      <c r="Z4729" t="s">
        <v>242</v>
      </c>
      <c r="AA4729" t="s">
        <v>4529</v>
      </c>
      <c r="AB4729" t="s">
        <v>4530</v>
      </c>
      <c r="AC4729" t="s">
        <v>89</v>
      </c>
      <c r="AD4729" t="str">
        <f t="shared" si="73"/>
        <v>10-60</v>
      </c>
      <c r="AE4729" t="str">
        <f>VLOOKUP(AD4729,'Main_Sub Desc'!C:D,2,)</f>
        <v>LPC from invoicing</v>
      </c>
      <c r="AF4729" t="str">
        <f>VLOOKUP(VALUE(H4729),'Main_Sub Desc'!F:G,2,)</f>
        <v>Wtr Rev Late Payment</v>
      </c>
      <c r="AG4729">
        <f>IFERROR(VLOOKUP(VALUE(I4729),'PC Mapping'!A:F,6,),"")</f>
        <v>10469</v>
      </c>
      <c r="AH4729" s="13" t="str">
        <f>VLOOKUP(AG4729,'PC Mapping'!L:M,2,)</f>
        <v>Bolivar Water</v>
      </c>
    </row>
    <row r="4730" spans="1:34" x14ac:dyDescent="0.2">
      <c r="A4730" t="s">
        <v>20548</v>
      </c>
      <c r="B4730" t="s">
        <v>20539</v>
      </c>
      <c r="C4730" t="s">
        <v>4519</v>
      </c>
      <c r="D4730" t="s">
        <v>4520</v>
      </c>
      <c r="E4730" s="3">
        <v>45818</v>
      </c>
      <c r="F4730" t="s">
        <v>44</v>
      </c>
      <c r="G4730" t="s">
        <v>3742</v>
      </c>
      <c r="H4730" t="s">
        <v>3722</v>
      </c>
      <c r="I4730" t="s">
        <v>3752</v>
      </c>
      <c r="J4730" t="s">
        <v>4522</v>
      </c>
      <c r="K4730" s="2">
        <v>-5</v>
      </c>
      <c r="L4730" t="s">
        <v>44</v>
      </c>
      <c r="M4730" s="2">
        <v>-5</v>
      </c>
      <c r="N4730" t="s">
        <v>4523</v>
      </c>
      <c r="O4730" t="s">
        <v>4524</v>
      </c>
      <c r="P4730" t="s">
        <v>20549</v>
      </c>
      <c r="Q4730" t="s">
        <v>20550</v>
      </c>
      <c r="R4730" t="s">
        <v>44</v>
      </c>
      <c r="S4730" t="s">
        <v>4527</v>
      </c>
      <c r="T4730" s="3">
        <v>45818</v>
      </c>
      <c r="U4730" s="3">
        <v>45819</v>
      </c>
      <c r="V4730" s="2">
        <v>0</v>
      </c>
      <c r="W4730" t="s">
        <v>44</v>
      </c>
      <c r="X4730" t="s">
        <v>44</v>
      </c>
      <c r="Y4730" t="s">
        <v>20551</v>
      </c>
      <c r="Z4730" t="s">
        <v>20552</v>
      </c>
      <c r="AA4730" t="s">
        <v>4529</v>
      </c>
      <c r="AB4730" t="s">
        <v>4530</v>
      </c>
      <c r="AC4730" t="s">
        <v>89</v>
      </c>
      <c r="AD4730" t="str">
        <f t="shared" si="73"/>
        <v>10-60</v>
      </c>
      <c r="AE4730" t="str">
        <f>VLOOKUP(AD4730,'Main_Sub Desc'!C:D,2,)</f>
        <v>LPC from invoicing</v>
      </c>
      <c r="AF4730" t="str">
        <f>VLOOKUP(VALUE(H4730),'Main_Sub Desc'!F:G,2,)</f>
        <v>Wtr Rev Late Payment</v>
      </c>
      <c r="AG4730">
        <f>IFERROR(VLOOKUP(VALUE(I4730),'PC Mapping'!A:F,6,),"")</f>
        <v>10719</v>
      </c>
      <c r="AH4730" s="13" t="str">
        <f>VLOOKUP(AG4730,'PC Mapping'!L:M,2,)</f>
        <v>All Other Water</v>
      </c>
    </row>
    <row r="4731" spans="1:34" x14ac:dyDescent="0.2">
      <c r="A4731" t="s">
        <v>20553</v>
      </c>
      <c r="B4731" t="s">
        <v>20539</v>
      </c>
      <c r="C4731" t="s">
        <v>4519</v>
      </c>
      <c r="D4731" t="s">
        <v>4520</v>
      </c>
      <c r="E4731" s="3">
        <v>45818</v>
      </c>
      <c r="F4731" t="s">
        <v>44</v>
      </c>
      <c r="G4731" t="s">
        <v>3742</v>
      </c>
      <c r="H4731" t="s">
        <v>3716</v>
      </c>
      <c r="I4731" t="s">
        <v>4534</v>
      </c>
      <c r="J4731" t="s">
        <v>4522</v>
      </c>
      <c r="K4731" s="2">
        <v>-5</v>
      </c>
      <c r="L4731" t="s">
        <v>44</v>
      </c>
      <c r="M4731" s="2">
        <v>-5</v>
      </c>
      <c r="N4731" t="s">
        <v>4523</v>
      </c>
      <c r="O4731" t="s">
        <v>4524</v>
      </c>
      <c r="P4731" t="s">
        <v>20554</v>
      </c>
      <c r="Q4731" t="s">
        <v>20555</v>
      </c>
      <c r="R4731" t="s">
        <v>44</v>
      </c>
      <c r="S4731" t="s">
        <v>4527</v>
      </c>
      <c r="T4731" s="3">
        <v>45818</v>
      </c>
      <c r="U4731" s="3">
        <v>45819</v>
      </c>
      <c r="V4731" s="2">
        <v>0</v>
      </c>
      <c r="W4731" t="s">
        <v>44</v>
      </c>
      <c r="X4731" t="s">
        <v>44</v>
      </c>
      <c r="Y4731" t="s">
        <v>20556</v>
      </c>
      <c r="Z4731" t="s">
        <v>174</v>
      </c>
      <c r="AA4731" t="s">
        <v>4529</v>
      </c>
      <c r="AB4731" t="s">
        <v>4530</v>
      </c>
      <c r="AC4731" t="s">
        <v>99</v>
      </c>
      <c r="AD4731" t="str">
        <f t="shared" si="73"/>
        <v>10-60</v>
      </c>
      <c r="AE4731" t="str">
        <f>VLOOKUP(AD4731,'Main_Sub Desc'!C:D,2,)</f>
        <v>LPC from invoicing</v>
      </c>
      <c r="AF4731" t="str">
        <f>VLOOKUP(VALUE(H4731),'Main_Sub Desc'!F:G,2,)</f>
        <v>Wst Rev Late Payment</v>
      </c>
      <c r="AG4731">
        <f>IFERROR(VLOOKUP(VALUE(I4731),'PC Mapping'!A:F,6,),"")</f>
        <v>10514</v>
      </c>
      <c r="AH4731" s="13" t="str">
        <f>VLOOKUP(AG4731,'PC Mapping'!L:M,2,)</f>
        <v>Bolivar Sewer</v>
      </c>
    </row>
    <row r="4732" spans="1:34" x14ac:dyDescent="0.2">
      <c r="A4732" t="s">
        <v>20553</v>
      </c>
      <c r="B4732" t="s">
        <v>20539</v>
      </c>
      <c r="C4732" t="s">
        <v>4519</v>
      </c>
      <c r="D4732" t="s">
        <v>4520</v>
      </c>
      <c r="E4732" s="3">
        <v>45818</v>
      </c>
      <c r="F4732" t="s">
        <v>44</v>
      </c>
      <c r="G4732" t="s">
        <v>3742</v>
      </c>
      <c r="H4732" t="s">
        <v>3722</v>
      </c>
      <c r="I4732" t="s">
        <v>4538</v>
      </c>
      <c r="J4732" t="s">
        <v>4522</v>
      </c>
      <c r="K4732" s="2">
        <v>-5</v>
      </c>
      <c r="L4732" t="s">
        <v>44</v>
      </c>
      <c r="M4732" s="2">
        <v>-5</v>
      </c>
      <c r="N4732" t="s">
        <v>4523</v>
      </c>
      <c r="O4732" t="s">
        <v>4524</v>
      </c>
      <c r="P4732" t="s">
        <v>20554</v>
      </c>
      <c r="Q4732" t="s">
        <v>20557</v>
      </c>
      <c r="R4732" t="s">
        <v>44</v>
      </c>
      <c r="S4732" t="s">
        <v>4527</v>
      </c>
      <c r="T4732" s="3">
        <v>45818</v>
      </c>
      <c r="U4732" s="3">
        <v>45819</v>
      </c>
      <c r="V4732" s="2">
        <v>0</v>
      </c>
      <c r="W4732" t="s">
        <v>44</v>
      </c>
      <c r="X4732" t="s">
        <v>44</v>
      </c>
      <c r="Y4732" t="s">
        <v>20558</v>
      </c>
      <c r="Z4732" t="s">
        <v>174</v>
      </c>
      <c r="AA4732" t="s">
        <v>4529</v>
      </c>
      <c r="AB4732" t="s">
        <v>4530</v>
      </c>
      <c r="AC4732" t="s">
        <v>99</v>
      </c>
      <c r="AD4732" t="str">
        <f t="shared" si="73"/>
        <v>10-60</v>
      </c>
      <c r="AE4732" t="str">
        <f>VLOOKUP(AD4732,'Main_Sub Desc'!C:D,2,)</f>
        <v>LPC from invoicing</v>
      </c>
      <c r="AF4732" t="str">
        <f>VLOOKUP(VALUE(H4732),'Main_Sub Desc'!F:G,2,)</f>
        <v>Wtr Rev Late Payment</v>
      </c>
      <c r="AG4732">
        <f>IFERROR(VLOOKUP(VALUE(I4732),'PC Mapping'!A:F,6,),"")</f>
        <v>10469</v>
      </c>
      <c r="AH4732" s="13" t="str">
        <f>VLOOKUP(AG4732,'PC Mapping'!L:M,2,)</f>
        <v>Bolivar Water</v>
      </c>
    </row>
    <row r="4733" spans="1:34" x14ac:dyDescent="0.2">
      <c r="A4733" t="s">
        <v>20559</v>
      </c>
      <c r="B4733" t="s">
        <v>20539</v>
      </c>
      <c r="C4733" t="s">
        <v>4519</v>
      </c>
      <c r="D4733" t="s">
        <v>4520</v>
      </c>
      <c r="E4733" s="3">
        <v>45818</v>
      </c>
      <c r="F4733" t="s">
        <v>44</v>
      </c>
      <c r="G4733" t="s">
        <v>3742</v>
      </c>
      <c r="H4733" t="s">
        <v>3722</v>
      </c>
      <c r="I4733" t="s">
        <v>4538</v>
      </c>
      <c r="J4733" t="s">
        <v>4522</v>
      </c>
      <c r="K4733" s="2">
        <v>-5</v>
      </c>
      <c r="L4733" t="s">
        <v>44</v>
      </c>
      <c r="M4733" s="2">
        <v>-5</v>
      </c>
      <c r="N4733" t="s">
        <v>4523</v>
      </c>
      <c r="O4733" t="s">
        <v>4524</v>
      </c>
      <c r="P4733" t="s">
        <v>20560</v>
      </c>
      <c r="Q4733" t="s">
        <v>20561</v>
      </c>
      <c r="R4733" t="s">
        <v>44</v>
      </c>
      <c r="S4733" t="s">
        <v>4527</v>
      </c>
      <c r="T4733" s="3">
        <v>45818</v>
      </c>
      <c r="U4733" s="3">
        <v>45819</v>
      </c>
      <c r="V4733" s="2">
        <v>0</v>
      </c>
      <c r="W4733" t="s">
        <v>44</v>
      </c>
      <c r="X4733" t="s">
        <v>44</v>
      </c>
      <c r="Y4733" t="s">
        <v>20562</v>
      </c>
      <c r="Z4733" t="s">
        <v>187</v>
      </c>
      <c r="AA4733" t="s">
        <v>4529</v>
      </c>
      <c r="AB4733" t="s">
        <v>4530</v>
      </c>
      <c r="AC4733" t="s">
        <v>89</v>
      </c>
      <c r="AD4733" t="str">
        <f t="shared" si="73"/>
        <v>10-60</v>
      </c>
      <c r="AE4733" t="str">
        <f>VLOOKUP(AD4733,'Main_Sub Desc'!C:D,2,)</f>
        <v>LPC from invoicing</v>
      </c>
      <c r="AF4733" t="str">
        <f>VLOOKUP(VALUE(H4733),'Main_Sub Desc'!F:G,2,)</f>
        <v>Wtr Rev Late Payment</v>
      </c>
      <c r="AG4733">
        <f>IFERROR(VLOOKUP(VALUE(I4733),'PC Mapping'!A:F,6,),"")</f>
        <v>10469</v>
      </c>
      <c r="AH4733" s="13" t="str">
        <f>VLOOKUP(AG4733,'PC Mapping'!L:M,2,)</f>
        <v>Bolivar Water</v>
      </c>
    </row>
    <row r="4734" spans="1:34" x14ac:dyDescent="0.2">
      <c r="A4734" t="s">
        <v>20559</v>
      </c>
      <c r="B4734" t="s">
        <v>20539</v>
      </c>
      <c r="C4734" t="s">
        <v>4519</v>
      </c>
      <c r="D4734" t="s">
        <v>4520</v>
      </c>
      <c r="E4734" s="3">
        <v>45818</v>
      </c>
      <c r="F4734" t="s">
        <v>44</v>
      </c>
      <c r="G4734" t="s">
        <v>3742</v>
      </c>
      <c r="H4734" t="s">
        <v>3716</v>
      </c>
      <c r="I4734" t="s">
        <v>4534</v>
      </c>
      <c r="J4734" t="s">
        <v>4522</v>
      </c>
      <c r="K4734" s="2">
        <v>-5</v>
      </c>
      <c r="L4734" t="s">
        <v>44</v>
      </c>
      <c r="M4734" s="2">
        <v>-5</v>
      </c>
      <c r="N4734" t="s">
        <v>4523</v>
      </c>
      <c r="O4734" t="s">
        <v>4524</v>
      </c>
      <c r="P4734" t="s">
        <v>20560</v>
      </c>
      <c r="Q4734" t="s">
        <v>20563</v>
      </c>
      <c r="R4734" t="s">
        <v>44</v>
      </c>
      <c r="S4734" t="s">
        <v>4527</v>
      </c>
      <c r="T4734" s="3">
        <v>45818</v>
      </c>
      <c r="U4734" s="3">
        <v>45819</v>
      </c>
      <c r="V4734" s="2">
        <v>0</v>
      </c>
      <c r="W4734" t="s">
        <v>44</v>
      </c>
      <c r="X4734" t="s">
        <v>44</v>
      </c>
      <c r="Y4734" t="s">
        <v>20564</v>
      </c>
      <c r="Z4734" t="s">
        <v>187</v>
      </c>
      <c r="AA4734" t="s">
        <v>4529</v>
      </c>
      <c r="AB4734" t="s">
        <v>4530</v>
      </c>
      <c r="AC4734" t="s">
        <v>89</v>
      </c>
      <c r="AD4734" t="str">
        <f t="shared" si="73"/>
        <v>10-60</v>
      </c>
      <c r="AE4734" t="str">
        <f>VLOOKUP(AD4734,'Main_Sub Desc'!C:D,2,)</f>
        <v>LPC from invoicing</v>
      </c>
      <c r="AF4734" t="str">
        <f>VLOOKUP(VALUE(H4734),'Main_Sub Desc'!F:G,2,)</f>
        <v>Wst Rev Late Payment</v>
      </c>
      <c r="AG4734">
        <f>IFERROR(VLOOKUP(VALUE(I4734),'PC Mapping'!A:F,6,),"")</f>
        <v>10514</v>
      </c>
      <c r="AH4734" s="13" t="str">
        <f>VLOOKUP(AG4734,'PC Mapping'!L:M,2,)</f>
        <v>Bolivar Sewer</v>
      </c>
    </row>
    <row r="4735" spans="1:34" x14ac:dyDescent="0.2">
      <c r="A4735" t="s">
        <v>20565</v>
      </c>
      <c r="B4735" t="s">
        <v>20539</v>
      </c>
      <c r="C4735" t="s">
        <v>4519</v>
      </c>
      <c r="D4735" t="s">
        <v>4520</v>
      </c>
      <c r="E4735" s="3">
        <v>45818</v>
      </c>
      <c r="F4735" t="s">
        <v>44</v>
      </c>
      <c r="G4735" t="s">
        <v>3742</v>
      </c>
      <c r="H4735" t="s">
        <v>3716</v>
      </c>
      <c r="I4735" t="s">
        <v>4534</v>
      </c>
      <c r="J4735" t="s">
        <v>4522</v>
      </c>
      <c r="K4735" s="2">
        <v>-5</v>
      </c>
      <c r="L4735" t="s">
        <v>44</v>
      </c>
      <c r="M4735" s="2">
        <v>-5</v>
      </c>
      <c r="N4735" t="s">
        <v>4523</v>
      </c>
      <c r="O4735" t="s">
        <v>4524</v>
      </c>
      <c r="P4735" t="s">
        <v>17323</v>
      </c>
      <c r="Q4735" t="s">
        <v>20566</v>
      </c>
      <c r="R4735" t="s">
        <v>44</v>
      </c>
      <c r="S4735" t="s">
        <v>4527</v>
      </c>
      <c r="T4735" s="3">
        <v>45818</v>
      </c>
      <c r="U4735" s="3">
        <v>45819</v>
      </c>
      <c r="V4735" s="2">
        <v>0</v>
      </c>
      <c r="W4735" t="s">
        <v>44</v>
      </c>
      <c r="X4735" t="s">
        <v>44</v>
      </c>
      <c r="Y4735" t="s">
        <v>20567</v>
      </c>
      <c r="Z4735" t="s">
        <v>20568</v>
      </c>
      <c r="AA4735" t="s">
        <v>4529</v>
      </c>
      <c r="AB4735" t="s">
        <v>4530</v>
      </c>
      <c r="AC4735" t="s">
        <v>89</v>
      </c>
      <c r="AD4735" t="str">
        <f t="shared" si="73"/>
        <v>10-60</v>
      </c>
      <c r="AE4735" t="str">
        <f>VLOOKUP(AD4735,'Main_Sub Desc'!C:D,2,)</f>
        <v>LPC from invoicing</v>
      </c>
      <c r="AF4735" t="str">
        <f>VLOOKUP(VALUE(H4735),'Main_Sub Desc'!F:G,2,)</f>
        <v>Wst Rev Late Payment</v>
      </c>
      <c r="AG4735">
        <f>IFERROR(VLOOKUP(VALUE(I4735),'PC Mapping'!A:F,6,),"")</f>
        <v>10514</v>
      </c>
      <c r="AH4735" s="13" t="str">
        <f>VLOOKUP(AG4735,'PC Mapping'!L:M,2,)</f>
        <v>Bolivar Sewer</v>
      </c>
    </row>
    <row r="4736" spans="1:34" x14ac:dyDescent="0.2">
      <c r="A4736" t="s">
        <v>20565</v>
      </c>
      <c r="B4736" t="s">
        <v>20539</v>
      </c>
      <c r="C4736" t="s">
        <v>4519</v>
      </c>
      <c r="D4736" t="s">
        <v>4520</v>
      </c>
      <c r="E4736" s="3">
        <v>45818</v>
      </c>
      <c r="F4736" t="s">
        <v>44</v>
      </c>
      <c r="G4736" t="s">
        <v>3742</v>
      </c>
      <c r="H4736" t="s">
        <v>3722</v>
      </c>
      <c r="I4736" t="s">
        <v>4538</v>
      </c>
      <c r="J4736" t="s">
        <v>4522</v>
      </c>
      <c r="K4736" s="2">
        <v>-5</v>
      </c>
      <c r="L4736" t="s">
        <v>44</v>
      </c>
      <c r="M4736" s="2">
        <v>-5</v>
      </c>
      <c r="N4736" t="s">
        <v>4523</v>
      </c>
      <c r="O4736" t="s">
        <v>4524</v>
      </c>
      <c r="P4736" t="s">
        <v>17323</v>
      </c>
      <c r="Q4736" t="s">
        <v>20569</v>
      </c>
      <c r="R4736" t="s">
        <v>44</v>
      </c>
      <c r="S4736" t="s">
        <v>4527</v>
      </c>
      <c r="T4736" s="3">
        <v>45818</v>
      </c>
      <c r="U4736" s="3">
        <v>45819</v>
      </c>
      <c r="V4736" s="2">
        <v>0</v>
      </c>
      <c r="W4736" t="s">
        <v>44</v>
      </c>
      <c r="X4736" t="s">
        <v>44</v>
      </c>
      <c r="Y4736" t="s">
        <v>20570</v>
      </c>
      <c r="Z4736" t="s">
        <v>20568</v>
      </c>
      <c r="AA4736" t="s">
        <v>4529</v>
      </c>
      <c r="AB4736" t="s">
        <v>4530</v>
      </c>
      <c r="AC4736" t="s">
        <v>89</v>
      </c>
      <c r="AD4736" t="str">
        <f t="shared" si="73"/>
        <v>10-60</v>
      </c>
      <c r="AE4736" t="str">
        <f>VLOOKUP(AD4736,'Main_Sub Desc'!C:D,2,)</f>
        <v>LPC from invoicing</v>
      </c>
      <c r="AF4736" t="str">
        <f>VLOOKUP(VALUE(H4736),'Main_Sub Desc'!F:G,2,)</f>
        <v>Wtr Rev Late Payment</v>
      </c>
      <c r="AG4736">
        <f>IFERROR(VLOOKUP(VALUE(I4736),'PC Mapping'!A:F,6,),"")</f>
        <v>10469</v>
      </c>
      <c r="AH4736" s="13" t="str">
        <f>VLOOKUP(AG4736,'PC Mapping'!L:M,2,)</f>
        <v>Bolivar Water</v>
      </c>
    </row>
    <row r="4737" spans="1:34" x14ac:dyDescent="0.2">
      <c r="A4737" t="s">
        <v>20571</v>
      </c>
      <c r="B4737" t="s">
        <v>20539</v>
      </c>
      <c r="C4737" t="s">
        <v>4519</v>
      </c>
      <c r="D4737" t="s">
        <v>4520</v>
      </c>
      <c r="E4737" s="3">
        <v>45818</v>
      </c>
      <c r="F4737" t="s">
        <v>44</v>
      </c>
      <c r="G4737" t="s">
        <v>3742</v>
      </c>
      <c r="H4737" t="s">
        <v>3716</v>
      </c>
      <c r="I4737" t="s">
        <v>4534</v>
      </c>
      <c r="J4737" t="s">
        <v>4522</v>
      </c>
      <c r="K4737" s="2">
        <v>-5</v>
      </c>
      <c r="L4737" t="s">
        <v>44</v>
      </c>
      <c r="M4737" s="2">
        <v>-5</v>
      </c>
      <c r="N4737" t="s">
        <v>4523</v>
      </c>
      <c r="O4737" t="s">
        <v>4524</v>
      </c>
      <c r="P4737" t="s">
        <v>20572</v>
      </c>
      <c r="Q4737" t="s">
        <v>20573</v>
      </c>
      <c r="R4737" t="s">
        <v>44</v>
      </c>
      <c r="S4737" t="s">
        <v>4527</v>
      </c>
      <c r="T4737" s="3">
        <v>45818</v>
      </c>
      <c r="U4737" s="3">
        <v>45819</v>
      </c>
      <c r="V4737" s="2">
        <v>0</v>
      </c>
      <c r="W4737" t="s">
        <v>44</v>
      </c>
      <c r="X4737" t="s">
        <v>44</v>
      </c>
      <c r="Y4737" t="s">
        <v>20574</v>
      </c>
      <c r="Z4737" t="s">
        <v>256</v>
      </c>
      <c r="AA4737" t="s">
        <v>4529</v>
      </c>
      <c r="AB4737" t="s">
        <v>4530</v>
      </c>
      <c r="AC4737" t="s">
        <v>89</v>
      </c>
      <c r="AD4737" t="str">
        <f t="shared" si="73"/>
        <v>10-60</v>
      </c>
      <c r="AE4737" t="str">
        <f>VLOOKUP(AD4737,'Main_Sub Desc'!C:D,2,)</f>
        <v>LPC from invoicing</v>
      </c>
      <c r="AF4737" t="str">
        <f>VLOOKUP(VALUE(H4737),'Main_Sub Desc'!F:G,2,)</f>
        <v>Wst Rev Late Payment</v>
      </c>
      <c r="AG4737">
        <f>IFERROR(VLOOKUP(VALUE(I4737),'PC Mapping'!A:F,6,),"")</f>
        <v>10514</v>
      </c>
      <c r="AH4737" s="13" t="str">
        <f>VLOOKUP(AG4737,'PC Mapping'!L:M,2,)</f>
        <v>Bolivar Sewer</v>
      </c>
    </row>
    <row r="4738" spans="1:34" x14ac:dyDescent="0.2">
      <c r="A4738" t="s">
        <v>20571</v>
      </c>
      <c r="B4738" t="s">
        <v>20539</v>
      </c>
      <c r="C4738" t="s">
        <v>4519</v>
      </c>
      <c r="D4738" t="s">
        <v>4520</v>
      </c>
      <c r="E4738" s="3">
        <v>45818</v>
      </c>
      <c r="F4738" t="s">
        <v>44</v>
      </c>
      <c r="G4738" t="s">
        <v>3742</v>
      </c>
      <c r="H4738" t="s">
        <v>3722</v>
      </c>
      <c r="I4738" t="s">
        <v>4538</v>
      </c>
      <c r="J4738" t="s">
        <v>4522</v>
      </c>
      <c r="K4738" s="2">
        <v>-5</v>
      </c>
      <c r="L4738" t="s">
        <v>44</v>
      </c>
      <c r="M4738" s="2">
        <v>-5</v>
      </c>
      <c r="N4738" t="s">
        <v>4523</v>
      </c>
      <c r="O4738" t="s">
        <v>4524</v>
      </c>
      <c r="P4738" t="s">
        <v>20572</v>
      </c>
      <c r="Q4738" t="s">
        <v>20575</v>
      </c>
      <c r="R4738" t="s">
        <v>44</v>
      </c>
      <c r="S4738" t="s">
        <v>4527</v>
      </c>
      <c r="T4738" s="3">
        <v>45818</v>
      </c>
      <c r="U4738" s="3">
        <v>45819</v>
      </c>
      <c r="V4738" s="2">
        <v>0</v>
      </c>
      <c r="W4738" t="s">
        <v>44</v>
      </c>
      <c r="X4738" t="s">
        <v>44</v>
      </c>
      <c r="Y4738" t="s">
        <v>20576</v>
      </c>
      <c r="Z4738" t="s">
        <v>256</v>
      </c>
      <c r="AA4738" t="s">
        <v>4529</v>
      </c>
      <c r="AB4738" t="s">
        <v>4530</v>
      </c>
      <c r="AC4738" t="s">
        <v>89</v>
      </c>
      <c r="AD4738" t="str">
        <f t="shared" si="73"/>
        <v>10-60</v>
      </c>
      <c r="AE4738" t="str">
        <f>VLOOKUP(AD4738,'Main_Sub Desc'!C:D,2,)</f>
        <v>LPC from invoicing</v>
      </c>
      <c r="AF4738" t="str">
        <f>VLOOKUP(VALUE(H4738),'Main_Sub Desc'!F:G,2,)</f>
        <v>Wtr Rev Late Payment</v>
      </c>
      <c r="AG4738">
        <f>IFERROR(VLOOKUP(VALUE(I4738),'PC Mapping'!A:F,6,),"")</f>
        <v>10469</v>
      </c>
      <c r="AH4738" s="13" t="str">
        <f>VLOOKUP(AG4738,'PC Mapping'!L:M,2,)</f>
        <v>Bolivar Water</v>
      </c>
    </row>
    <row r="4739" spans="1:34" x14ac:dyDescent="0.2">
      <c r="A4739" t="s">
        <v>20577</v>
      </c>
      <c r="B4739" t="s">
        <v>20539</v>
      </c>
      <c r="C4739" t="s">
        <v>4519</v>
      </c>
      <c r="D4739" t="s">
        <v>4520</v>
      </c>
      <c r="E4739" s="3">
        <v>45818</v>
      </c>
      <c r="F4739" t="s">
        <v>44</v>
      </c>
      <c r="G4739" t="s">
        <v>3742</v>
      </c>
      <c r="H4739" t="s">
        <v>3722</v>
      </c>
      <c r="I4739" t="s">
        <v>4538</v>
      </c>
      <c r="J4739" t="s">
        <v>4522</v>
      </c>
      <c r="K4739" s="2">
        <v>-7.23</v>
      </c>
      <c r="L4739" t="s">
        <v>44</v>
      </c>
      <c r="M4739" s="2">
        <v>-7.23</v>
      </c>
      <c r="N4739" t="s">
        <v>4523</v>
      </c>
      <c r="O4739" t="s">
        <v>4524</v>
      </c>
      <c r="P4739" t="s">
        <v>20578</v>
      </c>
      <c r="Q4739" t="s">
        <v>20579</v>
      </c>
      <c r="R4739" t="s">
        <v>44</v>
      </c>
      <c r="S4739" t="s">
        <v>4527</v>
      </c>
      <c r="T4739" s="3">
        <v>45818</v>
      </c>
      <c r="U4739" s="3">
        <v>45819</v>
      </c>
      <c r="V4739" s="2">
        <v>0</v>
      </c>
      <c r="W4739" t="s">
        <v>44</v>
      </c>
      <c r="X4739" t="s">
        <v>44</v>
      </c>
      <c r="Y4739" t="s">
        <v>20580</v>
      </c>
      <c r="Z4739" t="s">
        <v>20581</v>
      </c>
      <c r="AA4739" t="s">
        <v>4529</v>
      </c>
      <c r="AB4739" t="s">
        <v>4530</v>
      </c>
      <c r="AC4739" t="s">
        <v>99</v>
      </c>
      <c r="AD4739" t="str">
        <f t="shared" si="73"/>
        <v>10-60</v>
      </c>
      <c r="AE4739" t="str">
        <f>VLOOKUP(AD4739,'Main_Sub Desc'!C:D,2,)</f>
        <v>LPC from invoicing</v>
      </c>
      <c r="AF4739" t="str">
        <f>VLOOKUP(VALUE(H4739),'Main_Sub Desc'!F:G,2,)</f>
        <v>Wtr Rev Late Payment</v>
      </c>
      <c r="AG4739">
        <f>IFERROR(VLOOKUP(VALUE(I4739),'PC Mapping'!A:F,6,),"")</f>
        <v>10469</v>
      </c>
      <c r="AH4739" s="13" t="str">
        <f>VLOOKUP(AG4739,'PC Mapping'!L:M,2,)</f>
        <v>Bolivar Water</v>
      </c>
    </row>
    <row r="4740" spans="1:34" x14ac:dyDescent="0.2">
      <c r="A4740" t="s">
        <v>20577</v>
      </c>
      <c r="B4740" t="s">
        <v>20539</v>
      </c>
      <c r="C4740" t="s">
        <v>4519</v>
      </c>
      <c r="D4740" t="s">
        <v>4520</v>
      </c>
      <c r="E4740" s="3">
        <v>45818</v>
      </c>
      <c r="F4740" t="s">
        <v>44</v>
      </c>
      <c r="G4740" t="s">
        <v>3742</v>
      </c>
      <c r="H4740" t="s">
        <v>3716</v>
      </c>
      <c r="I4740" t="s">
        <v>4534</v>
      </c>
      <c r="J4740" t="s">
        <v>4522</v>
      </c>
      <c r="K4740" s="2">
        <v>-10.31</v>
      </c>
      <c r="L4740" t="s">
        <v>44</v>
      </c>
      <c r="M4740" s="2">
        <v>-10.31</v>
      </c>
      <c r="N4740" t="s">
        <v>4523</v>
      </c>
      <c r="O4740" t="s">
        <v>4524</v>
      </c>
      <c r="P4740" t="s">
        <v>20578</v>
      </c>
      <c r="Q4740" t="s">
        <v>20582</v>
      </c>
      <c r="R4740" t="s">
        <v>44</v>
      </c>
      <c r="S4740" t="s">
        <v>4527</v>
      </c>
      <c r="T4740" s="3">
        <v>45818</v>
      </c>
      <c r="U4740" s="3">
        <v>45819</v>
      </c>
      <c r="V4740" s="2">
        <v>0</v>
      </c>
      <c r="W4740" t="s">
        <v>44</v>
      </c>
      <c r="X4740" t="s">
        <v>44</v>
      </c>
      <c r="Y4740" t="s">
        <v>20583</v>
      </c>
      <c r="Z4740" t="s">
        <v>20581</v>
      </c>
      <c r="AA4740" t="s">
        <v>4529</v>
      </c>
      <c r="AB4740" t="s">
        <v>4530</v>
      </c>
      <c r="AC4740" t="s">
        <v>99</v>
      </c>
      <c r="AD4740" t="str">
        <f t="shared" ref="AD4740:AD4803" si="74">CONCATENATE(VALUE(AA4740),"-",VALUE(AB4740))</f>
        <v>10-60</v>
      </c>
      <c r="AE4740" t="str">
        <f>VLOOKUP(AD4740,'Main_Sub Desc'!C:D,2,)</f>
        <v>LPC from invoicing</v>
      </c>
      <c r="AF4740" t="str">
        <f>VLOOKUP(VALUE(H4740),'Main_Sub Desc'!F:G,2,)</f>
        <v>Wst Rev Late Payment</v>
      </c>
      <c r="AG4740">
        <f>IFERROR(VLOOKUP(VALUE(I4740),'PC Mapping'!A:F,6,),"")</f>
        <v>10514</v>
      </c>
      <c r="AH4740" s="13" t="str">
        <f>VLOOKUP(AG4740,'PC Mapping'!L:M,2,)</f>
        <v>Bolivar Sewer</v>
      </c>
    </row>
    <row r="4741" spans="1:34" x14ac:dyDescent="0.2">
      <c r="A4741" t="s">
        <v>20584</v>
      </c>
      <c r="B4741" t="s">
        <v>20539</v>
      </c>
      <c r="C4741" t="s">
        <v>4519</v>
      </c>
      <c r="D4741" t="s">
        <v>4520</v>
      </c>
      <c r="E4741" s="3">
        <v>45818</v>
      </c>
      <c r="F4741" t="s">
        <v>44</v>
      </c>
      <c r="G4741" t="s">
        <v>3742</v>
      </c>
      <c r="H4741" t="s">
        <v>3716</v>
      </c>
      <c r="I4741" t="s">
        <v>4534</v>
      </c>
      <c r="J4741" t="s">
        <v>4522</v>
      </c>
      <c r="K4741" s="2">
        <v>-5.9</v>
      </c>
      <c r="L4741" t="s">
        <v>44</v>
      </c>
      <c r="M4741" s="2">
        <v>-5.9</v>
      </c>
      <c r="N4741" t="s">
        <v>4523</v>
      </c>
      <c r="O4741" t="s">
        <v>4524</v>
      </c>
      <c r="P4741" t="s">
        <v>16274</v>
      </c>
      <c r="Q4741" t="s">
        <v>20585</v>
      </c>
      <c r="R4741" t="s">
        <v>44</v>
      </c>
      <c r="S4741" t="s">
        <v>4527</v>
      </c>
      <c r="T4741" s="3">
        <v>45818</v>
      </c>
      <c r="U4741" s="3">
        <v>45819</v>
      </c>
      <c r="V4741" s="2">
        <v>0</v>
      </c>
      <c r="W4741" t="s">
        <v>44</v>
      </c>
      <c r="X4741" t="s">
        <v>44</v>
      </c>
      <c r="Y4741" t="s">
        <v>16276</v>
      </c>
      <c r="Z4741" t="s">
        <v>848</v>
      </c>
      <c r="AA4741" t="s">
        <v>4529</v>
      </c>
      <c r="AB4741" t="s">
        <v>4530</v>
      </c>
      <c r="AC4741" t="s">
        <v>89</v>
      </c>
      <c r="AD4741" t="str">
        <f t="shared" si="74"/>
        <v>10-60</v>
      </c>
      <c r="AE4741" t="str">
        <f>VLOOKUP(AD4741,'Main_Sub Desc'!C:D,2,)</f>
        <v>LPC from invoicing</v>
      </c>
      <c r="AF4741" t="str">
        <f>VLOOKUP(VALUE(H4741),'Main_Sub Desc'!F:G,2,)</f>
        <v>Wst Rev Late Payment</v>
      </c>
      <c r="AG4741">
        <f>IFERROR(VLOOKUP(VALUE(I4741),'PC Mapping'!A:F,6,),"")</f>
        <v>10514</v>
      </c>
      <c r="AH4741" s="13" t="str">
        <f>VLOOKUP(AG4741,'PC Mapping'!L:M,2,)</f>
        <v>Bolivar Sewer</v>
      </c>
    </row>
    <row r="4742" spans="1:34" x14ac:dyDescent="0.2">
      <c r="A4742" t="s">
        <v>20584</v>
      </c>
      <c r="B4742" t="s">
        <v>20539</v>
      </c>
      <c r="C4742" t="s">
        <v>4519</v>
      </c>
      <c r="D4742" t="s">
        <v>4520</v>
      </c>
      <c r="E4742" s="3">
        <v>45818</v>
      </c>
      <c r="F4742" t="s">
        <v>44</v>
      </c>
      <c r="G4742" t="s">
        <v>3742</v>
      </c>
      <c r="H4742" t="s">
        <v>3722</v>
      </c>
      <c r="I4742" t="s">
        <v>4538</v>
      </c>
      <c r="J4742" t="s">
        <v>4522</v>
      </c>
      <c r="K4742" s="2">
        <v>-5</v>
      </c>
      <c r="L4742" t="s">
        <v>44</v>
      </c>
      <c r="M4742" s="2">
        <v>-5</v>
      </c>
      <c r="N4742" t="s">
        <v>4523</v>
      </c>
      <c r="O4742" t="s">
        <v>4524</v>
      </c>
      <c r="P4742" t="s">
        <v>16274</v>
      </c>
      <c r="Q4742" t="s">
        <v>20586</v>
      </c>
      <c r="R4742" t="s">
        <v>44</v>
      </c>
      <c r="S4742" t="s">
        <v>4527</v>
      </c>
      <c r="T4742" s="3">
        <v>45818</v>
      </c>
      <c r="U4742" s="3">
        <v>45819</v>
      </c>
      <c r="V4742" s="2">
        <v>0</v>
      </c>
      <c r="W4742" t="s">
        <v>44</v>
      </c>
      <c r="X4742" t="s">
        <v>44</v>
      </c>
      <c r="Y4742" t="s">
        <v>16278</v>
      </c>
      <c r="Z4742" t="s">
        <v>848</v>
      </c>
      <c r="AA4742" t="s">
        <v>4529</v>
      </c>
      <c r="AB4742" t="s">
        <v>4530</v>
      </c>
      <c r="AC4742" t="s">
        <v>89</v>
      </c>
      <c r="AD4742" t="str">
        <f t="shared" si="74"/>
        <v>10-60</v>
      </c>
      <c r="AE4742" t="str">
        <f>VLOOKUP(AD4742,'Main_Sub Desc'!C:D,2,)</f>
        <v>LPC from invoicing</v>
      </c>
      <c r="AF4742" t="str">
        <f>VLOOKUP(VALUE(H4742),'Main_Sub Desc'!F:G,2,)</f>
        <v>Wtr Rev Late Payment</v>
      </c>
      <c r="AG4742">
        <f>IFERROR(VLOOKUP(VALUE(I4742),'PC Mapping'!A:F,6,),"")</f>
        <v>10469</v>
      </c>
      <c r="AH4742" s="13" t="str">
        <f>VLOOKUP(AG4742,'PC Mapping'!L:M,2,)</f>
        <v>Bolivar Water</v>
      </c>
    </row>
    <row r="4743" spans="1:34" x14ac:dyDescent="0.2">
      <c r="A4743" t="s">
        <v>20587</v>
      </c>
      <c r="B4743" t="s">
        <v>20588</v>
      </c>
      <c r="C4743" t="s">
        <v>4519</v>
      </c>
      <c r="D4743" t="s">
        <v>4520</v>
      </c>
      <c r="E4743" s="3">
        <v>45824</v>
      </c>
      <c r="F4743" t="s">
        <v>44</v>
      </c>
      <c r="G4743" t="s">
        <v>3742</v>
      </c>
      <c r="H4743" t="s">
        <v>3722</v>
      </c>
      <c r="I4743" t="s">
        <v>4538</v>
      </c>
      <c r="J4743" t="s">
        <v>4522</v>
      </c>
      <c r="K4743" s="2">
        <v>-5</v>
      </c>
      <c r="L4743" t="s">
        <v>44</v>
      </c>
      <c r="M4743" s="2">
        <v>-5</v>
      </c>
      <c r="N4743" t="s">
        <v>4523</v>
      </c>
      <c r="O4743" t="s">
        <v>4524</v>
      </c>
      <c r="P4743" t="s">
        <v>20589</v>
      </c>
      <c r="Q4743" t="s">
        <v>20590</v>
      </c>
      <c r="R4743" t="s">
        <v>44</v>
      </c>
      <c r="S4743" t="s">
        <v>4527</v>
      </c>
      <c r="T4743" s="3">
        <v>45824</v>
      </c>
      <c r="U4743" s="3">
        <v>45825</v>
      </c>
      <c r="V4743" s="2">
        <v>0</v>
      </c>
      <c r="W4743" t="s">
        <v>44</v>
      </c>
      <c r="X4743" t="s">
        <v>44</v>
      </c>
      <c r="Y4743" t="s">
        <v>20591</v>
      </c>
      <c r="Z4743" t="s">
        <v>20592</v>
      </c>
      <c r="AA4743" t="s">
        <v>4529</v>
      </c>
      <c r="AB4743" t="s">
        <v>4530</v>
      </c>
      <c r="AC4743" t="s">
        <v>89</v>
      </c>
      <c r="AD4743" t="str">
        <f t="shared" si="74"/>
        <v>10-60</v>
      </c>
      <c r="AE4743" t="str">
        <f>VLOOKUP(AD4743,'Main_Sub Desc'!C:D,2,)</f>
        <v>LPC from invoicing</v>
      </c>
      <c r="AF4743" t="str">
        <f>VLOOKUP(VALUE(H4743),'Main_Sub Desc'!F:G,2,)</f>
        <v>Wtr Rev Late Payment</v>
      </c>
      <c r="AG4743">
        <f>IFERROR(VLOOKUP(VALUE(I4743),'PC Mapping'!A:F,6,),"")</f>
        <v>10469</v>
      </c>
      <c r="AH4743" s="13" t="str">
        <f>VLOOKUP(AG4743,'PC Mapping'!L:M,2,)</f>
        <v>Bolivar Water</v>
      </c>
    </row>
    <row r="4744" spans="1:34" x14ac:dyDescent="0.2">
      <c r="A4744" t="s">
        <v>20587</v>
      </c>
      <c r="B4744" t="s">
        <v>20588</v>
      </c>
      <c r="C4744" t="s">
        <v>4519</v>
      </c>
      <c r="D4744" t="s">
        <v>4520</v>
      </c>
      <c r="E4744" s="3">
        <v>45824</v>
      </c>
      <c r="F4744" t="s">
        <v>44</v>
      </c>
      <c r="G4744" t="s">
        <v>3742</v>
      </c>
      <c r="H4744" t="s">
        <v>3716</v>
      </c>
      <c r="I4744" t="s">
        <v>4534</v>
      </c>
      <c r="J4744" t="s">
        <v>4522</v>
      </c>
      <c r="K4744" s="2">
        <v>-5</v>
      </c>
      <c r="L4744" t="s">
        <v>44</v>
      </c>
      <c r="M4744" s="2">
        <v>-5</v>
      </c>
      <c r="N4744" t="s">
        <v>4523</v>
      </c>
      <c r="O4744" t="s">
        <v>4524</v>
      </c>
      <c r="P4744" t="s">
        <v>20589</v>
      </c>
      <c r="Q4744" t="s">
        <v>20593</v>
      </c>
      <c r="R4744" t="s">
        <v>44</v>
      </c>
      <c r="S4744" t="s">
        <v>4527</v>
      </c>
      <c r="T4744" s="3">
        <v>45824</v>
      </c>
      <c r="U4744" s="3">
        <v>45825</v>
      </c>
      <c r="V4744" s="2">
        <v>0</v>
      </c>
      <c r="W4744" t="s">
        <v>44</v>
      </c>
      <c r="X4744" t="s">
        <v>44</v>
      </c>
      <c r="Y4744" t="s">
        <v>20594</v>
      </c>
      <c r="Z4744" t="s">
        <v>20592</v>
      </c>
      <c r="AA4744" t="s">
        <v>4529</v>
      </c>
      <c r="AB4744" t="s">
        <v>4530</v>
      </c>
      <c r="AC4744" t="s">
        <v>89</v>
      </c>
      <c r="AD4744" t="str">
        <f t="shared" si="74"/>
        <v>10-60</v>
      </c>
      <c r="AE4744" t="str">
        <f>VLOOKUP(AD4744,'Main_Sub Desc'!C:D,2,)</f>
        <v>LPC from invoicing</v>
      </c>
      <c r="AF4744" t="str">
        <f>VLOOKUP(VALUE(H4744),'Main_Sub Desc'!F:G,2,)</f>
        <v>Wst Rev Late Payment</v>
      </c>
      <c r="AG4744">
        <f>IFERROR(VLOOKUP(VALUE(I4744),'PC Mapping'!A:F,6,),"")</f>
        <v>10514</v>
      </c>
      <c r="AH4744" s="13" t="str">
        <f>VLOOKUP(AG4744,'PC Mapping'!L:M,2,)</f>
        <v>Bolivar Sewer</v>
      </c>
    </row>
    <row r="4745" spans="1:34" x14ac:dyDescent="0.2">
      <c r="A4745" t="s">
        <v>20595</v>
      </c>
      <c r="B4745" t="s">
        <v>20588</v>
      </c>
      <c r="C4745" t="s">
        <v>4519</v>
      </c>
      <c r="D4745" t="s">
        <v>4520</v>
      </c>
      <c r="E4745" s="3">
        <v>45824</v>
      </c>
      <c r="F4745" t="s">
        <v>44</v>
      </c>
      <c r="G4745" t="s">
        <v>3742</v>
      </c>
      <c r="H4745" t="s">
        <v>3722</v>
      </c>
      <c r="I4745" t="s">
        <v>4538</v>
      </c>
      <c r="J4745" t="s">
        <v>4522</v>
      </c>
      <c r="K4745" s="2">
        <v>-5</v>
      </c>
      <c r="L4745" t="s">
        <v>44</v>
      </c>
      <c r="M4745" s="2">
        <v>-5</v>
      </c>
      <c r="N4745" t="s">
        <v>4523</v>
      </c>
      <c r="O4745" t="s">
        <v>4524</v>
      </c>
      <c r="P4745" t="s">
        <v>4607</v>
      </c>
      <c r="Q4745" t="s">
        <v>20596</v>
      </c>
      <c r="R4745" t="s">
        <v>44</v>
      </c>
      <c r="S4745" t="s">
        <v>4527</v>
      </c>
      <c r="T4745" s="3">
        <v>45824</v>
      </c>
      <c r="U4745" s="3">
        <v>45825</v>
      </c>
      <c r="V4745" s="2">
        <v>0</v>
      </c>
      <c r="W4745" t="s">
        <v>44</v>
      </c>
      <c r="X4745" t="s">
        <v>44</v>
      </c>
      <c r="Y4745" t="s">
        <v>20597</v>
      </c>
      <c r="Z4745" t="s">
        <v>354</v>
      </c>
      <c r="AA4745" t="s">
        <v>4529</v>
      </c>
      <c r="AB4745" t="s">
        <v>4530</v>
      </c>
      <c r="AC4745" t="s">
        <v>89</v>
      </c>
      <c r="AD4745" t="str">
        <f t="shared" si="74"/>
        <v>10-60</v>
      </c>
      <c r="AE4745" t="str">
        <f>VLOOKUP(AD4745,'Main_Sub Desc'!C:D,2,)</f>
        <v>LPC from invoicing</v>
      </c>
      <c r="AF4745" t="str">
        <f>VLOOKUP(VALUE(H4745),'Main_Sub Desc'!F:G,2,)</f>
        <v>Wtr Rev Late Payment</v>
      </c>
      <c r="AG4745">
        <f>IFERROR(VLOOKUP(VALUE(I4745),'PC Mapping'!A:F,6,),"")</f>
        <v>10469</v>
      </c>
      <c r="AH4745" s="13" t="str">
        <f>VLOOKUP(AG4745,'PC Mapping'!L:M,2,)</f>
        <v>Bolivar Water</v>
      </c>
    </row>
    <row r="4746" spans="1:34" x14ac:dyDescent="0.2">
      <c r="A4746" t="s">
        <v>20595</v>
      </c>
      <c r="B4746" t="s">
        <v>20588</v>
      </c>
      <c r="C4746" t="s">
        <v>4519</v>
      </c>
      <c r="D4746" t="s">
        <v>4520</v>
      </c>
      <c r="E4746" s="3">
        <v>45824</v>
      </c>
      <c r="F4746" t="s">
        <v>44</v>
      </c>
      <c r="G4746" t="s">
        <v>3742</v>
      </c>
      <c r="H4746" t="s">
        <v>3716</v>
      </c>
      <c r="I4746" t="s">
        <v>4534</v>
      </c>
      <c r="J4746" t="s">
        <v>4522</v>
      </c>
      <c r="K4746" s="2">
        <v>-5</v>
      </c>
      <c r="L4746" t="s">
        <v>44</v>
      </c>
      <c r="M4746" s="2">
        <v>-5</v>
      </c>
      <c r="N4746" t="s">
        <v>4523</v>
      </c>
      <c r="O4746" t="s">
        <v>4524</v>
      </c>
      <c r="P4746" t="s">
        <v>4607</v>
      </c>
      <c r="Q4746" t="s">
        <v>20598</v>
      </c>
      <c r="R4746" t="s">
        <v>44</v>
      </c>
      <c r="S4746" t="s">
        <v>4527</v>
      </c>
      <c r="T4746" s="3">
        <v>45824</v>
      </c>
      <c r="U4746" s="3">
        <v>45825</v>
      </c>
      <c r="V4746" s="2">
        <v>0</v>
      </c>
      <c r="W4746" t="s">
        <v>44</v>
      </c>
      <c r="X4746" t="s">
        <v>44</v>
      </c>
      <c r="Y4746" t="s">
        <v>20599</v>
      </c>
      <c r="Z4746" t="s">
        <v>354</v>
      </c>
      <c r="AA4746" t="s">
        <v>4529</v>
      </c>
      <c r="AB4746" t="s">
        <v>4530</v>
      </c>
      <c r="AC4746" t="s">
        <v>89</v>
      </c>
      <c r="AD4746" t="str">
        <f t="shared" si="74"/>
        <v>10-60</v>
      </c>
      <c r="AE4746" t="str">
        <f>VLOOKUP(AD4746,'Main_Sub Desc'!C:D,2,)</f>
        <v>LPC from invoicing</v>
      </c>
      <c r="AF4746" t="str">
        <f>VLOOKUP(VALUE(H4746),'Main_Sub Desc'!F:G,2,)</f>
        <v>Wst Rev Late Payment</v>
      </c>
      <c r="AG4746">
        <f>IFERROR(VLOOKUP(VALUE(I4746),'PC Mapping'!A:F,6,),"")</f>
        <v>10514</v>
      </c>
      <c r="AH4746" s="13" t="str">
        <f>VLOOKUP(AG4746,'PC Mapping'!L:M,2,)</f>
        <v>Bolivar Sewer</v>
      </c>
    </row>
    <row r="4747" spans="1:34" x14ac:dyDescent="0.2">
      <c r="A4747" t="s">
        <v>20600</v>
      </c>
      <c r="B4747" t="s">
        <v>20601</v>
      </c>
      <c r="C4747" t="s">
        <v>4519</v>
      </c>
      <c r="D4747" t="s">
        <v>4520</v>
      </c>
      <c r="E4747" s="3">
        <v>45825</v>
      </c>
      <c r="F4747" t="s">
        <v>44</v>
      </c>
      <c r="G4747" t="s">
        <v>3742</v>
      </c>
      <c r="H4747" t="s">
        <v>3722</v>
      </c>
      <c r="I4747" t="s">
        <v>3752</v>
      </c>
      <c r="J4747" t="s">
        <v>4522</v>
      </c>
      <c r="K4747" s="2">
        <v>-5</v>
      </c>
      <c r="L4747" t="s">
        <v>44</v>
      </c>
      <c r="M4747" s="2">
        <v>-5</v>
      </c>
      <c r="N4747" t="s">
        <v>4523</v>
      </c>
      <c r="O4747" t="s">
        <v>4524</v>
      </c>
      <c r="P4747" t="s">
        <v>5262</v>
      </c>
      <c r="Q4747" t="s">
        <v>20602</v>
      </c>
      <c r="R4747" t="s">
        <v>44</v>
      </c>
      <c r="S4747" t="s">
        <v>4527</v>
      </c>
      <c r="T4747" s="3">
        <v>45825</v>
      </c>
      <c r="U4747" s="3">
        <v>45826</v>
      </c>
      <c r="V4747" s="2">
        <v>0</v>
      </c>
      <c r="W4747" t="s">
        <v>44</v>
      </c>
      <c r="X4747" t="s">
        <v>44</v>
      </c>
      <c r="Y4747" t="s">
        <v>20603</v>
      </c>
      <c r="Z4747" t="s">
        <v>20604</v>
      </c>
      <c r="AA4747" t="s">
        <v>4529</v>
      </c>
      <c r="AB4747" t="s">
        <v>4530</v>
      </c>
      <c r="AC4747" t="s">
        <v>89</v>
      </c>
      <c r="AD4747" t="str">
        <f t="shared" si="74"/>
        <v>10-60</v>
      </c>
      <c r="AE4747" t="str">
        <f>VLOOKUP(AD4747,'Main_Sub Desc'!C:D,2,)</f>
        <v>LPC from invoicing</v>
      </c>
      <c r="AF4747" t="str">
        <f>VLOOKUP(VALUE(H4747),'Main_Sub Desc'!F:G,2,)</f>
        <v>Wtr Rev Late Payment</v>
      </c>
      <c r="AG4747">
        <f>IFERROR(VLOOKUP(VALUE(I4747),'PC Mapping'!A:F,6,),"")</f>
        <v>10719</v>
      </c>
      <c r="AH4747" s="13" t="str">
        <f>VLOOKUP(AG4747,'PC Mapping'!L:M,2,)</f>
        <v>All Other Water</v>
      </c>
    </row>
    <row r="4748" spans="1:34" x14ac:dyDescent="0.2">
      <c r="A4748" t="s">
        <v>20605</v>
      </c>
      <c r="B4748" t="s">
        <v>20601</v>
      </c>
      <c r="C4748" t="s">
        <v>4519</v>
      </c>
      <c r="D4748" t="s">
        <v>4520</v>
      </c>
      <c r="E4748" s="3">
        <v>45825</v>
      </c>
      <c r="F4748" t="s">
        <v>44</v>
      </c>
      <c r="G4748" t="s">
        <v>3742</v>
      </c>
      <c r="H4748" t="s">
        <v>3722</v>
      </c>
      <c r="I4748" t="s">
        <v>3752</v>
      </c>
      <c r="J4748" t="s">
        <v>4522</v>
      </c>
      <c r="K4748" s="2">
        <v>-5</v>
      </c>
      <c r="L4748" t="s">
        <v>44</v>
      </c>
      <c r="M4748" s="2">
        <v>-5</v>
      </c>
      <c r="N4748" t="s">
        <v>4523</v>
      </c>
      <c r="O4748" t="s">
        <v>4524</v>
      </c>
      <c r="P4748" t="s">
        <v>20606</v>
      </c>
      <c r="Q4748" t="s">
        <v>20607</v>
      </c>
      <c r="R4748" t="s">
        <v>44</v>
      </c>
      <c r="S4748" t="s">
        <v>4527</v>
      </c>
      <c r="T4748" s="3">
        <v>45825</v>
      </c>
      <c r="U4748" s="3">
        <v>45826</v>
      </c>
      <c r="V4748" s="2">
        <v>0</v>
      </c>
      <c r="W4748" t="s">
        <v>44</v>
      </c>
      <c r="X4748" t="s">
        <v>44</v>
      </c>
      <c r="Y4748" t="s">
        <v>20608</v>
      </c>
      <c r="Z4748" t="s">
        <v>20609</v>
      </c>
      <c r="AA4748" t="s">
        <v>4529</v>
      </c>
      <c r="AB4748" t="s">
        <v>4530</v>
      </c>
      <c r="AC4748" t="s">
        <v>99</v>
      </c>
      <c r="AD4748" t="str">
        <f t="shared" si="74"/>
        <v>10-60</v>
      </c>
      <c r="AE4748" t="str">
        <f>VLOOKUP(AD4748,'Main_Sub Desc'!C:D,2,)</f>
        <v>LPC from invoicing</v>
      </c>
      <c r="AF4748" t="str">
        <f>VLOOKUP(VALUE(H4748),'Main_Sub Desc'!F:G,2,)</f>
        <v>Wtr Rev Late Payment</v>
      </c>
      <c r="AG4748">
        <f>IFERROR(VLOOKUP(VALUE(I4748),'PC Mapping'!A:F,6,),"")</f>
        <v>10719</v>
      </c>
      <c r="AH4748" s="13" t="str">
        <f>VLOOKUP(AG4748,'PC Mapping'!L:M,2,)</f>
        <v>All Other Water</v>
      </c>
    </row>
    <row r="4749" spans="1:34" x14ac:dyDescent="0.2">
      <c r="A4749" t="s">
        <v>20610</v>
      </c>
      <c r="B4749" t="s">
        <v>20601</v>
      </c>
      <c r="C4749" t="s">
        <v>4519</v>
      </c>
      <c r="D4749" t="s">
        <v>4520</v>
      </c>
      <c r="E4749" s="3">
        <v>45825</v>
      </c>
      <c r="F4749" t="s">
        <v>44</v>
      </c>
      <c r="G4749" t="s">
        <v>3742</v>
      </c>
      <c r="H4749" t="s">
        <v>3722</v>
      </c>
      <c r="I4749" t="s">
        <v>3752</v>
      </c>
      <c r="J4749" t="s">
        <v>4522</v>
      </c>
      <c r="K4749" s="2">
        <v>-5</v>
      </c>
      <c r="L4749" t="s">
        <v>44</v>
      </c>
      <c r="M4749" s="2">
        <v>-5</v>
      </c>
      <c r="N4749" t="s">
        <v>4523</v>
      </c>
      <c r="O4749" t="s">
        <v>4524</v>
      </c>
      <c r="P4749" t="s">
        <v>20606</v>
      </c>
      <c r="Q4749" t="s">
        <v>20611</v>
      </c>
      <c r="R4749" t="s">
        <v>44</v>
      </c>
      <c r="S4749" t="s">
        <v>4527</v>
      </c>
      <c r="T4749" s="3">
        <v>45825</v>
      </c>
      <c r="U4749" s="3">
        <v>45826</v>
      </c>
      <c r="V4749" s="2">
        <v>0</v>
      </c>
      <c r="W4749" t="s">
        <v>44</v>
      </c>
      <c r="X4749" t="s">
        <v>44</v>
      </c>
      <c r="Y4749" t="s">
        <v>20612</v>
      </c>
      <c r="Z4749" t="s">
        <v>20613</v>
      </c>
      <c r="AA4749" t="s">
        <v>4529</v>
      </c>
      <c r="AB4749" t="s">
        <v>4530</v>
      </c>
      <c r="AC4749" t="s">
        <v>99</v>
      </c>
      <c r="AD4749" t="str">
        <f t="shared" si="74"/>
        <v>10-60</v>
      </c>
      <c r="AE4749" t="str">
        <f>VLOOKUP(AD4749,'Main_Sub Desc'!C:D,2,)</f>
        <v>LPC from invoicing</v>
      </c>
      <c r="AF4749" t="str">
        <f>VLOOKUP(VALUE(H4749),'Main_Sub Desc'!F:G,2,)</f>
        <v>Wtr Rev Late Payment</v>
      </c>
      <c r="AG4749">
        <f>IFERROR(VLOOKUP(VALUE(I4749),'PC Mapping'!A:F,6,),"")</f>
        <v>10719</v>
      </c>
      <c r="AH4749" s="13" t="str">
        <f>VLOOKUP(AG4749,'PC Mapping'!L:M,2,)</f>
        <v>All Other Water</v>
      </c>
    </row>
    <row r="4750" spans="1:34" x14ac:dyDescent="0.2">
      <c r="A4750" t="s">
        <v>20614</v>
      </c>
      <c r="B4750" t="s">
        <v>20601</v>
      </c>
      <c r="C4750" t="s">
        <v>4519</v>
      </c>
      <c r="D4750" t="s">
        <v>4520</v>
      </c>
      <c r="E4750" s="3">
        <v>45825</v>
      </c>
      <c r="F4750" t="s">
        <v>44</v>
      </c>
      <c r="G4750" t="s">
        <v>3742</v>
      </c>
      <c r="H4750" t="s">
        <v>3722</v>
      </c>
      <c r="I4750" t="s">
        <v>3752</v>
      </c>
      <c r="J4750" t="s">
        <v>4522</v>
      </c>
      <c r="K4750" s="2">
        <v>-5</v>
      </c>
      <c r="L4750" t="s">
        <v>44</v>
      </c>
      <c r="M4750" s="2">
        <v>-5</v>
      </c>
      <c r="N4750" t="s">
        <v>4523</v>
      </c>
      <c r="O4750" t="s">
        <v>4524</v>
      </c>
      <c r="P4750" t="s">
        <v>20606</v>
      </c>
      <c r="Q4750" t="s">
        <v>20615</v>
      </c>
      <c r="R4750" t="s">
        <v>44</v>
      </c>
      <c r="S4750" t="s">
        <v>4527</v>
      </c>
      <c r="T4750" s="3">
        <v>45825</v>
      </c>
      <c r="U4750" s="3">
        <v>45826</v>
      </c>
      <c r="V4750" s="2">
        <v>0</v>
      </c>
      <c r="W4750" t="s">
        <v>44</v>
      </c>
      <c r="X4750" t="s">
        <v>44</v>
      </c>
      <c r="Y4750" t="s">
        <v>20616</v>
      </c>
      <c r="Z4750" t="s">
        <v>20617</v>
      </c>
      <c r="AA4750" t="s">
        <v>4529</v>
      </c>
      <c r="AB4750" t="s">
        <v>4530</v>
      </c>
      <c r="AC4750" t="s">
        <v>99</v>
      </c>
      <c r="AD4750" t="str">
        <f t="shared" si="74"/>
        <v>10-60</v>
      </c>
      <c r="AE4750" t="str">
        <f>VLOOKUP(AD4750,'Main_Sub Desc'!C:D,2,)</f>
        <v>LPC from invoicing</v>
      </c>
      <c r="AF4750" t="str">
        <f>VLOOKUP(VALUE(H4750),'Main_Sub Desc'!F:G,2,)</f>
        <v>Wtr Rev Late Payment</v>
      </c>
      <c r="AG4750">
        <f>IFERROR(VLOOKUP(VALUE(I4750),'PC Mapping'!A:F,6,),"")</f>
        <v>10719</v>
      </c>
      <c r="AH4750" s="13" t="str">
        <f>VLOOKUP(AG4750,'PC Mapping'!L:M,2,)</f>
        <v>All Other Water</v>
      </c>
    </row>
    <row r="4751" spans="1:34" x14ac:dyDescent="0.2">
      <c r="A4751" t="s">
        <v>20618</v>
      </c>
      <c r="B4751" t="s">
        <v>20601</v>
      </c>
      <c r="C4751" t="s">
        <v>4519</v>
      </c>
      <c r="D4751" t="s">
        <v>4520</v>
      </c>
      <c r="E4751" s="3">
        <v>45825</v>
      </c>
      <c r="F4751" t="s">
        <v>44</v>
      </c>
      <c r="G4751" t="s">
        <v>3742</v>
      </c>
      <c r="H4751" t="s">
        <v>3722</v>
      </c>
      <c r="I4751" t="s">
        <v>3752</v>
      </c>
      <c r="J4751" t="s">
        <v>4522</v>
      </c>
      <c r="K4751" s="2">
        <v>-5.01</v>
      </c>
      <c r="L4751" t="s">
        <v>44</v>
      </c>
      <c r="M4751" s="2">
        <v>-5.01</v>
      </c>
      <c r="N4751" t="s">
        <v>4523</v>
      </c>
      <c r="O4751" t="s">
        <v>4524</v>
      </c>
      <c r="P4751" t="s">
        <v>20619</v>
      </c>
      <c r="Q4751" t="s">
        <v>20620</v>
      </c>
      <c r="R4751" t="s">
        <v>44</v>
      </c>
      <c r="S4751" t="s">
        <v>4527</v>
      </c>
      <c r="T4751" s="3">
        <v>45825</v>
      </c>
      <c r="U4751" s="3">
        <v>45826</v>
      </c>
      <c r="V4751" s="2">
        <v>0</v>
      </c>
      <c r="W4751" t="s">
        <v>44</v>
      </c>
      <c r="X4751" t="s">
        <v>44</v>
      </c>
      <c r="Y4751" t="s">
        <v>20621</v>
      </c>
      <c r="Z4751" t="s">
        <v>20622</v>
      </c>
      <c r="AA4751" t="s">
        <v>4529</v>
      </c>
      <c r="AB4751" t="s">
        <v>4530</v>
      </c>
      <c r="AC4751" t="s">
        <v>99</v>
      </c>
      <c r="AD4751" t="str">
        <f t="shared" si="74"/>
        <v>10-60</v>
      </c>
      <c r="AE4751" t="str">
        <f>VLOOKUP(AD4751,'Main_Sub Desc'!C:D,2,)</f>
        <v>LPC from invoicing</v>
      </c>
      <c r="AF4751" t="str">
        <f>VLOOKUP(VALUE(H4751),'Main_Sub Desc'!F:G,2,)</f>
        <v>Wtr Rev Late Payment</v>
      </c>
      <c r="AG4751">
        <f>IFERROR(VLOOKUP(VALUE(I4751),'PC Mapping'!A:F,6,),"")</f>
        <v>10719</v>
      </c>
      <c r="AH4751" s="13" t="str">
        <f>VLOOKUP(AG4751,'PC Mapping'!L:M,2,)</f>
        <v>All Other Water</v>
      </c>
    </row>
    <row r="4752" spans="1:34" x14ac:dyDescent="0.2">
      <c r="A4752" t="s">
        <v>20623</v>
      </c>
      <c r="B4752" t="s">
        <v>20601</v>
      </c>
      <c r="C4752" t="s">
        <v>4519</v>
      </c>
      <c r="D4752" t="s">
        <v>4520</v>
      </c>
      <c r="E4752" s="3">
        <v>45825</v>
      </c>
      <c r="F4752" t="s">
        <v>44</v>
      </c>
      <c r="G4752" t="s">
        <v>3742</v>
      </c>
      <c r="H4752" t="s">
        <v>3722</v>
      </c>
      <c r="I4752" t="s">
        <v>3752</v>
      </c>
      <c r="J4752" t="s">
        <v>4522</v>
      </c>
      <c r="K4752" s="2">
        <v>-5</v>
      </c>
      <c r="L4752" t="s">
        <v>44</v>
      </c>
      <c r="M4752" s="2">
        <v>-5</v>
      </c>
      <c r="N4752" t="s">
        <v>4523</v>
      </c>
      <c r="O4752" t="s">
        <v>4524</v>
      </c>
      <c r="P4752" t="s">
        <v>5262</v>
      </c>
      <c r="Q4752" t="s">
        <v>20624</v>
      </c>
      <c r="R4752" t="s">
        <v>44</v>
      </c>
      <c r="S4752" t="s">
        <v>4527</v>
      </c>
      <c r="T4752" s="3">
        <v>45825</v>
      </c>
      <c r="U4752" s="3">
        <v>45826</v>
      </c>
      <c r="V4752" s="2">
        <v>0</v>
      </c>
      <c r="W4752" t="s">
        <v>44</v>
      </c>
      <c r="X4752" t="s">
        <v>44</v>
      </c>
      <c r="Y4752" t="s">
        <v>20625</v>
      </c>
      <c r="Z4752" t="s">
        <v>20626</v>
      </c>
      <c r="AA4752" t="s">
        <v>4529</v>
      </c>
      <c r="AB4752" t="s">
        <v>4530</v>
      </c>
      <c r="AC4752" t="s">
        <v>89</v>
      </c>
      <c r="AD4752" t="str">
        <f t="shared" si="74"/>
        <v>10-60</v>
      </c>
      <c r="AE4752" t="str">
        <f>VLOOKUP(AD4752,'Main_Sub Desc'!C:D,2,)</f>
        <v>LPC from invoicing</v>
      </c>
      <c r="AF4752" t="str">
        <f>VLOOKUP(VALUE(H4752),'Main_Sub Desc'!F:G,2,)</f>
        <v>Wtr Rev Late Payment</v>
      </c>
      <c r="AG4752">
        <f>IFERROR(VLOOKUP(VALUE(I4752),'PC Mapping'!A:F,6,),"")</f>
        <v>10719</v>
      </c>
      <c r="AH4752" s="13" t="str">
        <f>VLOOKUP(AG4752,'PC Mapping'!L:M,2,)</f>
        <v>All Other Water</v>
      </c>
    </row>
    <row r="4753" spans="1:34" x14ac:dyDescent="0.2">
      <c r="A4753" t="s">
        <v>20627</v>
      </c>
      <c r="B4753" t="s">
        <v>20601</v>
      </c>
      <c r="C4753" t="s">
        <v>4519</v>
      </c>
      <c r="D4753" t="s">
        <v>4520</v>
      </c>
      <c r="E4753" s="3">
        <v>45825</v>
      </c>
      <c r="F4753" t="s">
        <v>44</v>
      </c>
      <c r="G4753" t="s">
        <v>3742</v>
      </c>
      <c r="H4753" t="s">
        <v>3716</v>
      </c>
      <c r="I4753" t="s">
        <v>4708</v>
      </c>
      <c r="J4753" t="s">
        <v>4522</v>
      </c>
      <c r="K4753" s="2">
        <v>-5</v>
      </c>
      <c r="L4753" t="s">
        <v>44</v>
      </c>
      <c r="M4753" s="2">
        <v>-5</v>
      </c>
      <c r="N4753" t="s">
        <v>4523</v>
      </c>
      <c r="O4753" t="s">
        <v>4524</v>
      </c>
      <c r="P4753" t="s">
        <v>8552</v>
      </c>
      <c r="Q4753" t="s">
        <v>20628</v>
      </c>
      <c r="R4753" t="s">
        <v>44</v>
      </c>
      <c r="S4753" t="s">
        <v>4527</v>
      </c>
      <c r="T4753" s="3">
        <v>45825</v>
      </c>
      <c r="U4753" s="3">
        <v>45826</v>
      </c>
      <c r="V4753" s="2">
        <v>0</v>
      </c>
      <c r="W4753" t="s">
        <v>44</v>
      </c>
      <c r="X4753" t="s">
        <v>44</v>
      </c>
      <c r="Y4753" t="s">
        <v>20629</v>
      </c>
      <c r="Z4753" t="s">
        <v>3592</v>
      </c>
      <c r="AA4753" t="s">
        <v>4529</v>
      </c>
      <c r="AB4753" t="s">
        <v>4530</v>
      </c>
      <c r="AC4753" t="s">
        <v>89</v>
      </c>
      <c r="AD4753" t="str">
        <f t="shared" si="74"/>
        <v>10-60</v>
      </c>
      <c r="AE4753" t="str">
        <f>VLOOKUP(AD4753,'Main_Sub Desc'!C:D,2,)</f>
        <v>LPC from invoicing</v>
      </c>
      <c r="AF4753" t="str">
        <f>VLOOKUP(VALUE(H4753),'Main_Sub Desc'!F:G,2,)</f>
        <v>Wst Rev Late Payment</v>
      </c>
      <c r="AG4753">
        <f>IFERROR(VLOOKUP(VALUE(I4753),'PC Mapping'!A:F,6,),"")</f>
        <v>10720</v>
      </c>
      <c r="AH4753" s="13" t="str">
        <f>VLOOKUP(AG4753,'PC Mapping'!L:M,2,)</f>
        <v>All Other Sewer</v>
      </c>
    </row>
    <row r="4754" spans="1:34" x14ac:dyDescent="0.2">
      <c r="A4754" t="s">
        <v>20630</v>
      </c>
      <c r="B4754" t="s">
        <v>20631</v>
      </c>
      <c r="C4754" t="s">
        <v>4519</v>
      </c>
      <c r="D4754" t="s">
        <v>4520</v>
      </c>
      <c r="E4754" s="3">
        <v>45826</v>
      </c>
      <c r="F4754" t="s">
        <v>44</v>
      </c>
      <c r="G4754" t="s">
        <v>3742</v>
      </c>
      <c r="H4754" t="s">
        <v>3716</v>
      </c>
      <c r="I4754" t="s">
        <v>4534</v>
      </c>
      <c r="J4754" t="s">
        <v>4522</v>
      </c>
      <c r="K4754" s="2">
        <v>-12.58</v>
      </c>
      <c r="L4754" t="s">
        <v>44</v>
      </c>
      <c r="M4754" s="2">
        <v>-12.58</v>
      </c>
      <c r="N4754" t="s">
        <v>4523</v>
      </c>
      <c r="O4754" t="s">
        <v>4524</v>
      </c>
      <c r="P4754" t="s">
        <v>20348</v>
      </c>
      <c r="Q4754" t="s">
        <v>20632</v>
      </c>
      <c r="R4754" t="s">
        <v>44</v>
      </c>
      <c r="S4754" t="s">
        <v>4527</v>
      </c>
      <c r="T4754" s="3">
        <v>45826</v>
      </c>
      <c r="U4754" s="3">
        <v>45827</v>
      </c>
      <c r="V4754" s="2">
        <v>0</v>
      </c>
      <c r="W4754" t="s">
        <v>44</v>
      </c>
      <c r="X4754" t="s">
        <v>44</v>
      </c>
      <c r="Y4754" t="s">
        <v>20633</v>
      </c>
      <c r="Z4754" t="s">
        <v>1218</v>
      </c>
      <c r="AA4754" t="s">
        <v>4529</v>
      </c>
      <c r="AB4754" t="s">
        <v>4530</v>
      </c>
      <c r="AC4754" t="s">
        <v>89</v>
      </c>
      <c r="AD4754" t="str">
        <f t="shared" si="74"/>
        <v>10-60</v>
      </c>
      <c r="AE4754" t="str">
        <f>VLOOKUP(AD4754,'Main_Sub Desc'!C:D,2,)</f>
        <v>LPC from invoicing</v>
      </c>
      <c r="AF4754" t="str">
        <f>VLOOKUP(VALUE(H4754),'Main_Sub Desc'!F:G,2,)</f>
        <v>Wst Rev Late Payment</v>
      </c>
      <c r="AG4754">
        <f>IFERROR(VLOOKUP(VALUE(I4754),'PC Mapping'!A:F,6,),"")</f>
        <v>10514</v>
      </c>
      <c r="AH4754" s="13" t="str">
        <f>VLOOKUP(AG4754,'PC Mapping'!L:M,2,)</f>
        <v>Bolivar Sewer</v>
      </c>
    </row>
    <row r="4755" spans="1:34" x14ac:dyDescent="0.2">
      <c r="A4755" t="s">
        <v>20630</v>
      </c>
      <c r="B4755" t="s">
        <v>20631</v>
      </c>
      <c r="C4755" t="s">
        <v>4519</v>
      </c>
      <c r="D4755" t="s">
        <v>4520</v>
      </c>
      <c r="E4755" s="3">
        <v>45826</v>
      </c>
      <c r="F4755" t="s">
        <v>44</v>
      </c>
      <c r="G4755" t="s">
        <v>3742</v>
      </c>
      <c r="H4755" t="s">
        <v>3722</v>
      </c>
      <c r="I4755" t="s">
        <v>4538</v>
      </c>
      <c r="J4755" t="s">
        <v>4522</v>
      </c>
      <c r="K4755" s="2">
        <v>-9.01</v>
      </c>
      <c r="L4755" t="s">
        <v>44</v>
      </c>
      <c r="M4755" s="2">
        <v>-9.01</v>
      </c>
      <c r="N4755" t="s">
        <v>4523</v>
      </c>
      <c r="O4755" t="s">
        <v>4524</v>
      </c>
      <c r="P4755" t="s">
        <v>20348</v>
      </c>
      <c r="Q4755" t="s">
        <v>20634</v>
      </c>
      <c r="R4755" t="s">
        <v>44</v>
      </c>
      <c r="S4755" t="s">
        <v>4527</v>
      </c>
      <c r="T4755" s="3">
        <v>45826</v>
      </c>
      <c r="U4755" s="3">
        <v>45827</v>
      </c>
      <c r="V4755" s="2">
        <v>0</v>
      </c>
      <c r="W4755" t="s">
        <v>44</v>
      </c>
      <c r="X4755" t="s">
        <v>44</v>
      </c>
      <c r="Y4755" t="s">
        <v>20635</v>
      </c>
      <c r="Z4755" t="s">
        <v>1218</v>
      </c>
      <c r="AA4755" t="s">
        <v>4529</v>
      </c>
      <c r="AB4755" t="s">
        <v>4530</v>
      </c>
      <c r="AC4755" t="s">
        <v>89</v>
      </c>
      <c r="AD4755" t="str">
        <f t="shared" si="74"/>
        <v>10-60</v>
      </c>
      <c r="AE4755" t="str">
        <f>VLOOKUP(AD4755,'Main_Sub Desc'!C:D,2,)</f>
        <v>LPC from invoicing</v>
      </c>
      <c r="AF4755" t="str">
        <f>VLOOKUP(VALUE(H4755),'Main_Sub Desc'!F:G,2,)</f>
        <v>Wtr Rev Late Payment</v>
      </c>
      <c r="AG4755">
        <f>IFERROR(VLOOKUP(VALUE(I4755),'PC Mapping'!A:F,6,),"")</f>
        <v>10469</v>
      </c>
      <c r="AH4755" s="13" t="str">
        <f>VLOOKUP(AG4755,'PC Mapping'!L:M,2,)</f>
        <v>Bolivar Water</v>
      </c>
    </row>
    <row r="4756" spans="1:34" x14ac:dyDescent="0.2">
      <c r="A4756" t="s">
        <v>20636</v>
      </c>
      <c r="B4756" t="s">
        <v>20631</v>
      </c>
      <c r="C4756" t="s">
        <v>4519</v>
      </c>
      <c r="D4756" t="s">
        <v>4520</v>
      </c>
      <c r="E4756" s="3">
        <v>45826</v>
      </c>
      <c r="F4756" t="s">
        <v>44</v>
      </c>
      <c r="G4756" t="s">
        <v>3742</v>
      </c>
      <c r="H4756" t="s">
        <v>3722</v>
      </c>
      <c r="I4756" t="s">
        <v>3752</v>
      </c>
      <c r="J4756" t="s">
        <v>4522</v>
      </c>
      <c r="K4756" s="2">
        <v>-5</v>
      </c>
      <c r="L4756" t="s">
        <v>44</v>
      </c>
      <c r="M4756" s="2">
        <v>-5</v>
      </c>
      <c r="N4756" t="s">
        <v>4523</v>
      </c>
      <c r="O4756" t="s">
        <v>4524</v>
      </c>
      <c r="P4756" t="s">
        <v>6467</v>
      </c>
      <c r="Q4756" t="s">
        <v>20637</v>
      </c>
      <c r="R4756" t="s">
        <v>44</v>
      </c>
      <c r="S4756" t="s">
        <v>4527</v>
      </c>
      <c r="T4756" s="3">
        <v>45826</v>
      </c>
      <c r="U4756" s="3">
        <v>45827</v>
      </c>
      <c r="V4756" s="2">
        <v>0</v>
      </c>
      <c r="W4756" t="s">
        <v>44</v>
      </c>
      <c r="X4756" t="s">
        <v>44</v>
      </c>
      <c r="Y4756" t="s">
        <v>20638</v>
      </c>
      <c r="Z4756" t="s">
        <v>2166</v>
      </c>
      <c r="AA4756" t="s">
        <v>4529</v>
      </c>
      <c r="AB4756" t="s">
        <v>4530</v>
      </c>
      <c r="AC4756" t="s">
        <v>89</v>
      </c>
      <c r="AD4756" t="str">
        <f t="shared" si="74"/>
        <v>10-60</v>
      </c>
      <c r="AE4756" t="str">
        <f>VLOOKUP(AD4756,'Main_Sub Desc'!C:D,2,)</f>
        <v>LPC from invoicing</v>
      </c>
      <c r="AF4756" t="str">
        <f>VLOOKUP(VALUE(H4756),'Main_Sub Desc'!F:G,2,)</f>
        <v>Wtr Rev Late Payment</v>
      </c>
      <c r="AG4756">
        <f>IFERROR(VLOOKUP(VALUE(I4756),'PC Mapping'!A:F,6,),"")</f>
        <v>10719</v>
      </c>
      <c r="AH4756" s="13" t="str">
        <f>VLOOKUP(AG4756,'PC Mapping'!L:M,2,)</f>
        <v>All Other Water</v>
      </c>
    </row>
    <row r="4757" spans="1:34" x14ac:dyDescent="0.2">
      <c r="A4757" t="s">
        <v>20639</v>
      </c>
      <c r="B4757" t="s">
        <v>20631</v>
      </c>
      <c r="C4757" t="s">
        <v>4519</v>
      </c>
      <c r="D4757" t="s">
        <v>4520</v>
      </c>
      <c r="E4757" s="3">
        <v>45826</v>
      </c>
      <c r="F4757" t="s">
        <v>44</v>
      </c>
      <c r="G4757" t="s">
        <v>3742</v>
      </c>
      <c r="H4757" t="s">
        <v>3716</v>
      </c>
      <c r="I4757" t="s">
        <v>4534</v>
      </c>
      <c r="J4757" t="s">
        <v>4522</v>
      </c>
      <c r="K4757" s="2">
        <v>-5</v>
      </c>
      <c r="L4757" t="s">
        <v>44</v>
      </c>
      <c r="M4757" s="2">
        <v>-5</v>
      </c>
      <c r="N4757" t="s">
        <v>4523</v>
      </c>
      <c r="O4757" t="s">
        <v>4524</v>
      </c>
      <c r="P4757" t="s">
        <v>5093</v>
      </c>
      <c r="Q4757" t="s">
        <v>20640</v>
      </c>
      <c r="R4757" t="s">
        <v>44</v>
      </c>
      <c r="S4757" t="s">
        <v>4527</v>
      </c>
      <c r="T4757" s="3">
        <v>45826</v>
      </c>
      <c r="U4757" s="3">
        <v>45827</v>
      </c>
      <c r="V4757" s="2">
        <v>0</v>
      </c>
      <c r="W4757" t="s">
        <v>44</v>
      </c>
      <c r="X4757" t="s">
        <v>44</v>
      </c>
      <c r="Y4757" t="s">
        <v>20641</v>
      </c>
      <c r="Z4757" t="s">
        <v>946</v>
      </c>
      <c r="AA4757" t="s">
        <v>4529</v>
      </c>
      <c r="AB4757" t="s">
        <v>4530</v>
      </c>
      <c r="AC4757" t="s">
        <v>89</v>
      </c>
      <c r="AD4757" t="str">
        <f t="shared" si="74"/>
        <v>10-60</v>
      </c>
      <c r="AE4757" t="str">
        <f>VLOOKUP(AD4757,'Main_Sub Desc'!C:D,2,)</f>
        <v>LPC from invoicing</v>
      </c>
      <c r="AF4757" t="str">
        <f>VLOOKUP(VALUE(H4757),'Main_Sub Desc'!F:G,2,)</f>
        <v>Wst Rev Late Payment</v>
      </c>
      <c r="AG4757">
        <f>IFERROR(VLOOKUP(VALUE(I4757),'PC Mapping'!A:F,6,),"")</f>
        <v>10514</v>
      </c>
      <c r="AH4757" s="13" t="str">
        <f>VLOOKUP(AG4757,'PC Mapping'!L:M,2,)</f>
        <v>Bolivar Sewer</v>
      </c>
    </row>
    <row r="4758" spans="1:34" x14ac:dyDescent="0.2">
      <c r="A4758" t="s">
        <v>20639</v>
      </c>
      <c r="B4758" t="s">
        <v>20631</v>
      </c>
      <c r="C4758" t="s">
        <v>4519</v>
      </c>
      <c r="D4758" t="s">
        <v>4520</v>
      </c>
      <c r="E4758" s="3">
        <v>45826</v>
      </c>
      <c r="F4758" t="s">
        <v>44</v>
      </c>
      <c r="G4758" t="s">
        <v>3742</v>
      </c>
      <c r="H4758" t="s">
        <v>3722</v>
      </c>
      <c r="I4758" t="s">
        <v>4538</v>
      </c>
      <c r="J4758" t="s">
        <v>4522</v>
      </c>
      <c r="K4758" s="2">
        <v>-5</v>
      </c>
      <c r="L4758" t="s">
        <v>44</v>
      </c>
      <c r="M4758" s="2">
        <v>-5</v>
      </c>
      <c r="N4758" t="s">
        <v>4523</v>
      </c>
      <c r="O4758" t="s">
        <v>4524</v>
      </c>
      <c r="P4758" t="s">
        <v>5093</v>
      </c>
      <c r="Q4758" t="s">
        <v>20642</v>
      </c>
      <c r="R4758" t="s">
        <v>44</v>
      </c>
      <c r="S4758" t="s">
        <v>4527</v>
      </c>
      <c r="T4758" s="3">
        <v>45826</v>
      </c>
      <c r="U4758" s="3">
        <v>45827</v>
      </c>
      <c r="V4758" s="2">
        <v>0</v>
      </c>
      <c r="W4758" t="s">
        <v>44</v>
      </c>
      <c r="X4758" t="s">
        <v>44</v>
      </c>
      <c r="Y4758" t="s">
        <v>20643</v>
      </c>
      <c r="Z4758" t="s">
        <v>946</v>
      </c>
      <c r="AA4758" t="s">
        <v>4529</v>
      </c>
      <c r="AB4758" t="s">
        <v>4530</v>
      </c>
      <c r="AC4758" t="s">
        <v>89</v>
      </c>
      <c r="AD4758" t="str">
        <f t="shared" si="74"/>
        <v>10-60</v>
      </c>
      <c r="AE4758" t="str">
        <f>VLOOKUP(AD4758,'Main_Sub Desc'!C:D,2,)</f>
        <v>LPC from invoicing</v>
      </c>
      <c r="AF4758" t="str">
        <f>VLOOKUP(VALUE(H4758),'Main_Sub Desc'!F:G,2,)</f>
        <v>Wtr Rev Late Payment</v>
      </c>
      <c r="AG4758">
        <f>IFERROR(VLOOKUP(VALUE(I4758),'PC Mapping'!A:F,6,),"")</f>
        <v>10469</v>
      </c>
      <c r="AH4758" s="13" t="str">
        <f>VLOOKUP(AG4758,'PC Mapping'!L:M,2,)</f>
        <v>Bolivar Water</v>
      </c>
    </row>
    <row r="4759" spans="1:34" x14ac:dyDescent="0.2">
      <c r="A4759" t="s">
        <v>20644</v>
      </c>
      <c r="B4759" t="s">
        <v>20631</v>
      </c>
      <c r="C4759" t="s">
        <v>4519</v>
      </c>
      <c r="D4759" t="s">
        <v>4520</v>
      </c>
      <c r="E4759" s="3">
        <v>45826</v>
      </c>
      <c r="F4759" t="s">
        <v>44</v>
      </c>
      <c r="G4759" t="s">
        <v>3742</v>
      </c>
      <c r="H4759" t="s">
        <v>3722</v>
      </c>
      <c r="I4759" t="s">
        <v>3752</v>
      </c>
      <c r="J4759" t="s">
        <v>4522</v>
      </c>
      <c r="K4759" s="2">
        <v>-5.46</v>
      </c>
      <c r="L4759" t="s">
        <v>44</v>
      </c>
      <c r="M4759" s="2">
        <v>-5.46</v>
      </c>
      <c r="N4759" t="s">
        <v>4523</v>
      </c>
      <c r="O4759" t="s">
        <v>4524</v>
      </c>
      <c r="P4759" t="s">
        <v>13158</v>
      </c>
      <c r="Q4759" t="s">
        <v>20645</v>
      </c>
      <c r="R4759" t="s">
        <v>44</v>
      </c>
      <c r="S4759" t="s">
        <v>4527</v>
      </c>
      <c r="T4759" s="3">
        <v>45826</v>
      </c>
      <c r="U4759" s="3">
        <v>45827</v>
      </c>
      <c r="V4759" s="2">
        <v>0</v>
      </c>
      <c r="W4759" t="s">
        <v>44</v>
      </c>
      <c r="X4759" t="s">
        <v>44</v>
      </c>
      <c r="Y4759" t="s">
        <v>20646</v>
      </c>
      <c r="Z4759" t="s">
        <v>2410</v>
      </c>
      <c r="AA4759" t="s">
        <v>4529</v>
      </c>
      <c r="AB4759" t="s">
        <v>4530</v>
      </c>
      <c r="AC4759" t="s">
        <v>89</v>
      </c>
      <c r="AD4759" t="str">
        <f t="shared" si="74"/>
        <v>10-60</v>
      </c>
      <c r="AE4759" t="str">
        <f>VLOOKUP(AD4759,'Main_Sub Desc'!C:D,2,)</f>
        <v>LPC from invoicing</v>
      </c>
      <c r="AF4759" t="str">
        <f>VLOOKUP(VALUE(H4759),'Main_Sub Desc'!F:G,2,)</f>
        <v>Wtr Rev Late Payment</v>
      </c>
      <c r="AG4759">
        <f>IFERROR(VLOOKUP(VALUE(I4759),'PC Mapping'!A:F,6,),"")</f>
        <v>10719</v>
      </c>
      <c r="AH4759" s="13" t="str">
        <f>VLOOKUP(AG4759,'PC Mapping'!L:M,2,)</f>
        <v>All Other Water</v>
      </c>
    </row>
    <row r="4760" spans="1:34" x14ac:dyDescent="0.2">
      <c r="A4760" t="s">
        <v>20647</v>
      </c>
      <c r="B4760" t="s">
        <v>20631</v>
      </c>
      <c r="C4760" t="s">
        <v>4519</v>
      </c>
      <c r="D4760" t="s">
        <v>4520</v>
      </c>
      <c r="E4760" s="3">
        <v>45826</v>
      </c>
      <c r="F4760" t="s">
        <v>44</v>
      </c>
      <c r="G4760" t="s">
        <v>3742</v>
      </c>
      <c r="H4760" t="s">
        <v>3716</v>
      </c>
      <c r="I4760" t="s">
        <v>4534</v>
      </c>
      <c r="J4760" t="s">
        <v>4522</v>
      </c>
      <c r="K4760" s="2">
        <v>-5</v>
      </c>
      <c r="L4760" t="s">
        <v>44</v>
      </c>
      <c r="M4760" s="2">
        <v>-5</v>
      </c>
      <c r="N4760" t="s">
        <v>4523</v>
      </c>
      <c r="O4760" t="s">
        <v>4524</v>
      </c>
      <c r="P4760" t="s">
        <v>6867</v>
      </c>
      <c r="Q4760" t="s">
        <v>20648</v>
      </c>
      <c r="R4760" t="s">
        <v>44</v>
      </c>
      <c r="S4760" t="s">
        <v>4527</v>
      </c>
      <c r="T4760" s="3">
        <v>45826</v>
      </c>
      <c r="U4760" s="3">
        <v>45827</v>
      </c>
      <c r="V4760" s="2">
        <v>0</v>
      </c>
      <c r="W4760" t="s">
        <v>44</v>
      </c>
      <c r="X4760" t="s">
        <v>44</v>
      </c>
      <c r="Y4760" t="s">
        <v>14576</v>
      </c>
      <c r="Z4760" t="s">
        <v>14574</v>
      </c>
      <c r="AA4760" t="s">
        <v>4529</v>
      </c>
      <c r="AB4760" t="s">
        <v>4530</v>
      </c>
      <c r="AC4760" t="s">
        <v>89</v>
      </c>
      <c r="AD4760" t="str">
        <f t="shared" si="74"/>
        <v>10-60</v>
      </c>
      <c r="AE4760" t="str">
        <f>VLOOKUP(AD4760,'Main_Sub Desc'!C:D,2,)</f>
        <v>LPC from invoicing</v>
      </c>
      <c r="AF4760" t="str">
        <f>VLOOKUP(VALUE(H4760),'Main_Sub Desc'!F:G,2,)</f>
        <v>Wst Rev Late Payment</v>
      </c>
      <c r="AG4760">
        <f>IFERROR(VLOOKUP(VALUE(I4760),'PC Mapping'!A:F,6,),"")</f>
        <v>10514</v>
      </c>
      <c r="AH4760" s="13" t="str">
        <f>VLOOKUP(AG4760,'PC Mapping'!L:M,2,)</f>
        <v>Bolivar Sewer</v>
      </c>
    </row>
    <row r="4761" spans="1:34" x14ac:dyDescent="0.2">
      <c r="A4761" t="s">
        <v>20647</v>
      </c>
      <c r="B4761" t="s">
        <v>20631</v>
      </c>
      <c r="C4761" t="s">
        <v>4519</v>
      </c>
      <c r="D4761" t="s">
        <v>4520</v>
      </c>
      <c r="E4761" s="3">
        <v>45826</v>
      </c>
      <c r="F4761" t="s">
        <v>44</v>
      </c>
      <c r="G4761" t="s">
        <v>3742</v>
      </c>
      <c r="H4761" t="s">
        <v>3722</v>
      </c>
      <c r="I4761" t="s">
        <v>4538</v>
      </c>
      <c r="J4761" t="s">
        <v>4522</v>
      </c>
      <c r="K4761" s="2">
        <v>-5</v>
      </c>
      <c r="L4761" t="s">
        <v>44</v>
      </c>
      <c r="M4761" s="2">
        <v>-5</v>
      </c>
      <c r="N4761" t="s">
        <v>4523</v>
      </c>
      <c r="O4761" t="s">
        <v>4524</v>
      </c>
      <c r="P4761" t="s">
        <v>6867</v>
      </c>
      <c r="Q4761" t="s">
        <v>20649</v>
      </c>
      <c r="R4761" t="s">
        <v>44</v>
      </c>
      <c r="S4761" t="s">
        <v>4527</v>
      </c>
      <c r="T4761" s="3">
        <v>45826</v>
      </c>
      <c r="U4761" s="3">
        <v>45827</v>
      </c>
      <c r="V4761" s="2">
        <v>0</v>
      </c>
      <c r="W4761" t="s">
        <v>44</v>
      </c>
      <c r="X4761" t="s">
        <v>44</v>
      </c>
      <c r="Y4761" t="s">
        <v>14573</v>
      </c>
      <c r="Z4761" t="s">
        <v>14574</v>
      </c>
      <c r="AA4761" t="s">
        <v>4529</v>
      </c>
      <c r="AB4761" t="s">
        <v>4530</v>
      </c>
      <c r="AC4761" t="s">
        <v>89</v>
      </c>
      <c r="AD4761" t="str">
        <f t="shared" si="74"/>
        <v>10-60</v>
      </c>
      <c r="AE4761" t="str">
        <f>VLOOKUP(AD4761,'Main_Sub Desc'!C:D,2,)</f>
        <v>LPC from invoicing</v>
      </c>
      <c r="AF4761" t="str">
        <f>VLOOKUP(VALUE(H4761),'Main_Sub Desc'!F:G,2,)</f>
        <v>Wtr Rev Late Payment</v>
      </c>
      <c r="AG4761">
        <f>IFERROR(VLOOKUP(VALUE(I4761),'PC Mapping'!A:F,6,),"")</f>
        <v>10469</v>
      </c>
      <c r="AH4761" s="13" t="str">
        <f>VLOOKUP(AG4761,'PC Mapping'!L:M,2,)</f>
        <v>Bolivar Water</v>
      </c>
    </row>
    <row r="4762" spans="1:34" x14ac:dyDescent="0.2">
      <c r="A4762" t="s">
        <v>20650</v>
      </c>
      <c r="B4762" t="s">
        <v>20651</v>
      </c>
      <c r="C4762" t="s">
        <v>4519</v>
      </c>
      <c r="D4762" t="s">
        <v>4520</v>
      </c>
      <c r="E4762" s="3">
        <v>45827</v>
      </c>
      <c r="F4762" t="s">
        <v>44</v>
      </c>
      <c r="G4762" t="s">
        <v>3742</v>
      </c>
      <c r="H4762" t="s">
        <v>3722</v>
      </c>
      <c r="I4762" t="s">
        <v>3752</v>
      </c>
      <c r="J4762" t="s">
        <v>4522</v>
      </c>
      <c r="K4762" s="2">
        <v>-5.8</v>
      </c>
      <c r="L4762" t="s">
        <v>44</v>
      </c>
      <c r="M4762" s="2">
        <v>-5.8</v>
      </c>
      <c r="N4762" t="s">
        <v>4523</v>
      </c>
      <c r="O4762" t="s">
        <v>4524</v>
      </c>
      <c r="P4762" t="s">
        <v>20652</v>
      </c>
      <c r="Q4762" t="s">
        <v>20653</v>
      </c>
      <c r="R4762" t="s">
        <v>44</v>
      </c>
      <c r="S4762" t="s">
        <v>4527</v>
      </c>
      <c r="T4762" s="3">
        <v>45827</v>
      </c>
      <c r="U4762" s="3">
        <v>45828</v>
      </c>
      <c r="V4762" s="2">
        <v>0</v>
      </c>
      <c r="W4762" t="s">
        <v>44</v>
      </c>
      <c r="X4762" t="s">
        <v>44</v>
      </c>
      <c r="Y4762" t="s">
        <v>20654</v>
      </c>
      <c r="Z4762" t="s">
        <v>20655</v>
      </c>
      <c r="AA4762" t="s">
        <v>4529</v>
      </c>
      <c r="AB4762" t="s">
        <v>4530</v>
      </c>
      <c r="AC4762" t="s">
        <v>89</v>
      </c>
      <c r="AD4762" t="str">
        <f t="shared" si="74"/>
        <v>10-60</v>
      </c>
      <c r="AE4762" t="str">
        <f>VLOOKUP(AD4762,'Main_Sub Desc'!C:D,2,)</f>
        <v>LPC from invoicing</v>
      </c>
      <c r="AF4762" t="str">
        <f>VLOOKUP(VALUE(H4762),'Main_Sub Desc'!F:G,2,)</f>
        <v>Wtr Rev Late Payment</v>
      </c>
      <c r="AG4762">
        <f>IFERROR(VLOOKUP(VALUE(I4762),'PC Mapping'!A:F,6,),"")</f>
        <v>10719</v>
      </c>
      <c r="AH4762" s="13" t="str">
        <f>VLOOKUP(AG4762,'PC Mapping'!L:M,2,)</f>
        <v>All Other Water</v>
      </c>
    </row>
    <row r="4763" spans="1:34" x14ac:dyDescent="0.2">
      <c r="A4763" t="s">
        <v>20656</v>
      </c>
      <c r="B4763" t="s">
        <v>20657</v>
      </c>
      <c r="C4763" t="s">
        <v>4519</v>
      </c>
      <c r="D4763" t="s">
        <v>4520</v>
      </c>
      <c r="E4763" s="3">
        <v>45827</v>
      </c>
      <c r="F4763" t="s">
        <v>44</v>
      </c>
      <c r="G4763" t="s">
        <v>3742</v>
      </c>
      <c r="H4763" t="s">
        <v>3722</v>
      </c>
      <c r="I4763" t="s">
        <v>4538</v>
      </c>
      <c r="J4763" t="s">
        <v>4522</v>
      </c>
      <c r="K4763" s="2">
        <v>-5</v>
      </c>
      <c r="L4763" t="s">
        <v>44</v>
      </c>
      <c r="M4763" s="2">
        <v>-5</v>
      </c>
      <c r="N4763" t="s">
        <v>4523</v>
      </c>
      <c r="O4763" t="s">
        <v>4524</v>
      </c>
      <c r="P4763" t="s">
        <v>20658</v>
      </c>
      <c r="Q4763" t="s">
        <v>20659</v>
      </c>
      <c r="R4763" t="s">
        <v>44</v>
      </c>
      <c r="S4763" t="s">
        <v>4527</v>
      </c>
      <c r="T4763" s="3">
        <v>45827</v>
      </c>
      <c r="U4763" s="3">
        <v>45828</v>
      </c>
      <c r="V4763" s="2">
        <v>0</v>
      </c>
      <c r="W4763" t="s">
        <v>44</v>
      </c>
      <c r="X4763" t="s">
        <v>44</v>
      </c>
      <c r="Y4763" t="s">
        <v>20660</v>
      </c>
      <c r="Z4763" t="s">
        <v>352</v>
      </c>
      <c r="AA4763" t="s">
        <v>4529</v>
      </c>
      <c r="AB4763" t="s">
        <v>4530</v>
      </c>
      <c r="AC4763" t="s">
        <v>89</v>
      </c>
      <c r="AD4763" t="str">
        <f t="shared" si="74"/>
        <v>10-60</v>
      </c>
      <c r="AE4763" t="str">
        <f>VLOOKUP(AD4763,'Main_Sub Desc'!C:D,2,)</f>
        <v>LPC from invoicing</v>
      </c>
      <c r="AF4763" t="str">
        <f>VLOOKUP(VALUE(H4763),'Main_Sub Desc'!F:G,2,)</f>
        <v>Wtr Rev Late Payment</v>
      </c>
      <c r="AG4763">
        <f>IFERROR(VLOOKUP(VALUE(I4763),'PC Mapping'!A:F,6,),"")</f>
        <v>10469</v>
      </c>
      <c r="AH4763" s="13" t="str">
        <f>VLOOKUP(AG4763,'PC Mapping'!L:M,2,)</f>
        <v>Bolivar Water</v>
      </c>
    </row>
    <row r="4764" spans="1:34" x14ac:dyDescent="0.2">
      <c r="A4764" t="s">
        <v>20656</v>
      </c>
      <c r="B4764" t="s">
        <v>20657</v>
      </c>
      <c r="C4764" t="s">
        <v>4519</v>
      </c>
      <c r="D4764" t="s">
        <v>4520</v>
      </c>
      <c r="E4764" s="3">
        <v>45827</v>
      </c>
      <c r="F4764" t="s">
        <v>44</v>
      </c>
      <c r="G4764" t="s">
        <v>3742</v>
      </c>
      <c r="H4764" t="s">
        <v>3716</v>
      </c>
      <c r="I4764" t="s">
        <v>4534</v>
      </c>
      <c r="J4764" t="s">
        <v>4522</v>
      </c>
      <c r="K4764" s="2">
        <v>-5</v>
      </c>
      <c r="L4764" t="s">
        <v>44</v>
      </c>
      <c r="M4764" s="2">
        <v>-5</v>
      </c>
      <c r="N4764" t="s">
        <v>4523</v>
      </c>
      <c r="O4764" t="s">
        <v>4524</v>
      </c>
      <c r="P4764" t="s">
        <v>20658</v>
      </c>
      <c r="Q4764" t="s">
        <v>20661</v>
      </c>
      <c r="R4764" t="s">
        <v>44</v>
      </c>
      <c r="S4764" t="s">
        <v>4527</v>
      </c>
      <c r="T4764" s="3">
        <v>45827</v>
      </c>
      <c r="U4764" s="3">
        <v>45828</v>
      </c>
      <c r="V4764" s="2">
        <v>0</v>
      </c>
      <c r="W4764" t="s">
        <v>44</v>
      </c>
      <c r="X4764" t="s">
        <v>44</v>
      </c>
      <c r="Y4764" t="s">
        <v>20662</v>
      </c>
      <c r="Z4764" t="s">
        <v>352</v>
      </c>
      <c r="AA4764" t="s">
        <v>4529</v>
      </c>
      <c r="AB4764" t="s">
        <v>4530</v>
      </c>
      <c r="AC4764" t="s">
        <v>89</v>
      </c>
      <c r="AD4764" t="str">
        <f t="shared" si="74"/>
        <v>10-60</v>
      </c>
      <c r="AE4764" t="str">
        <f>VLOOKUP(AD4764,'Main_Sub Desc'!C:D,2,)</f>
        <v>LPC from invoicing</v>
      </c>
      <c r="AF4764" t="str">
        <f>VLOOKUP(VALUE(H4764),'Main_Sub Desc'!F:G,2,)</f>
        <v>Wst Rev Late Payment</v>
      </c>
      <c r="AG4764">
        <f>IFERROR(VLOOKUP(VALUE(I4764),'PC Mapping'!A:F,6,),"")</f>
        <v>10514</v>
      </c>
      <c r="AH4764" s="13" t="str">
        <f>VLOOKUP(AG4764,'PC Mapping'!L:M,2,)</f>
        <v>Bolivar Sewer</v>
      </c>
    </row>
    <row r="4765" spans="1:34" x14ac:dyDescent="0.2">
      <c r="A4765" t="s">
        <v>20663</v>
      </c>
      <c r="B4765" t="s">
        <v>20651</v>
      </c>
      <c r="C4765" t="s">
        <v>4519</v>
      </c>
      <c r="D4765" t="s">
        <v>4520</v>
      </c>
      <c r="E4765" s="3">
        <v>45827</v>
      </c>
      <c r="F4765" t="s">
        <v>44</v>
      </c>
      <c r="G4765" t="s">
        <v>3742</v>
      </c>
      <c r="H4765" t="s">
        <v>3716</v>
      </c>
      <c r="I4765" t="s">
        <v>4534</v>
      </c>
      <c r="J4765" t="s">
        <v>4522</v>
      </c>
      <c r="K4765" s="2">
        <v>-5</v>
      </c>
      <c r="L4765" t="s">
        <v>44</v>
      </c>
      <c r="M4765" s="2">
        <v>-5</v>
      </c>
      <c r="N4765" t="s">
        <v>4523</v>
      </c>
      <c r="O4765" t="s">
        <v>4524</v>
      </c>
      <c r="P4765" t="s">
        <v>13173</v>
      </c>
      <c r="Q4765" t="s">
        <v>20664</v>
      </c>
      <c r="R4765" t="s">
        <v>44</v>
      </c>
      <c r="S4765" t="s">
        <v>4527</v>
      </c>
      <c r="T4765" s="3">
        <v>45827</v>
      </c>
      <c r="U4765" s="3">
        <v>45828</v>
      </c>
      <c r="V4765" s="2">
        <v>0</v>
      </c>
      <c r="W4765" t="s">
        <v>44</v>
      </c>
      <c r="X4765" t="s">
        <v>44</v>
      </c>
      <c r="Y4765" t="s">
        <v>20665</v>
      </c>
      <c r="Z4765" t="s">
        <v>720</v>
      </c>
      <c r="AA4765" t="s">
        <v>4529</v>
      </c>
      <c r="AB4765" t="s">
        <v>4530</v>
      </c>
      <c r="AC4765" t="s">
        <v>89</v>
      </c>
      <c r="AD4765" t="str">
        <f t="shared" si="74"/>
        <v>10-60</v>
      </c>
      <c r="AE4765" t="str">
        <f>VLOOKUP(AD4765,'Main_Sub Desc'!C:D,2,)</f>
        <v>LPC from invoicing</v>
      </c>
      <c r="AF4765" t="str">
        <f>VLOOKUP(VALUE(H4765),'Main_Sub Desc'!F:G,2,)</f>
        <v>Wst Rev Late Payment</v>
      </c>
      <c r="AG4765">
        <f>IFERROR(VLOOKUP(VALUE(I4765),'PC Mapping'!A:F,6,),"")</f>
        <v>10514</v>
      </c>
      <c r="AH4765" s="13" t="str">
        <f>VLOOKUP(AG4765,'PC Mapping'!L:M,2,)</f>
        <v>Bolivar Sewer</v>
      </c>
    </row>
    <row r="4766" spans="1:34" x14ac:dyDescent="0.2">
      <c r="A4766" t="s">
        <v>20663</v>
      </c>
      <c r="B4766" t="s">
        <v>20651</v>
      </c>
      <c r="C4766" t="s">
        <v>4519</v>
      </c>
      <c r="D4766" t="s">
        <v>4520</v>
      </c>
      <c r="E4766" s="3">
        <v>45827</v>
      </c>
      <c r="F4766" t="s">
        <v>44</v>
      </c>
      <c r="G4766" t="s">
        <v>3742</v>
      </c>
      <c r="H4766" t="s">
        <v>3722</v>
      </c>
      <c r="I4766" t="s">
        <v>4538</v>
      </c>
      <c r="J4766" t="s">
        <v>4522</v>
      </c>
      <c r="K4766" s="2">
        <v>-5</v>
      </c>
      <c r="L4766" t="s">
        <v>44</v>
      </c>
      <c r="M4766" s="2">
        <v>-5</v>
      </c>
      <c r="N4766" t="s">
        <v>4523</v>
      </c>
      <c r="O4766" t="s">
        <v>4524</v>
      </c>
      <c r="P4766" t="s">
        <v>13173</v>
      </c>
      <c r="Q4766" t="s">
        <v>20666</v>
      </c>
      <c r="R4766" t="s">
        <v>44</v>
      </c>
      <c r="S4766" t="s">
        <v>4527</v>
      </c>
      <c r="T4766" s="3">
        <v>45827</v>
      </c>
      <c r="U4766" s="3">
        <v>45828</v>
      </c>
      <c r="V4766" s="2">
        <v>0</v>
      </c>
      <c r="W4766" t="s">
        <v>44</v>
      </c>
      <c r="X4766" t="s">
        <v>44</v>
      </c>
      <c r="Y4766" t="s">
        <v>20667</v>
      </c>
      <c r="Z4766" t="s">
        <v>720</v>
      </c>
      <c r="AA4766" t="s">
        <v>4529</v>
      </c>
      <c r="AB4766" t="s">
        <v>4530</v>
      </c>
      <c r="AC4766" t="s">
        <v>89</v>
      </c>
      <c r="AD4766" t="str">
        <f t="shared" si="74"/>
        <v>10-60</v>
      </c>
      <c r="AE4766" t="str">
        <f>VLOOKUP(AD4766,'Main_Sub Desc'!C:D,2,)</f>
        <v>LPC from invoicing</v>
      </c>
      <c r="AF4766" t="str">
        <f>VLOOKUP(VALUE(H4766),'Main_Sub Desc'!F:G,2,)</f>
        <v>Wtr Rev Late Payment</v>
      </c>
      <c r="AG4766">
        <f>IFERROR(VLOOKUP(VALUE(I4766),'PC Mapping'!A:F,6,),"")</f>
        <v>10469</v>
      </c>
      <c r="AH4766" s="13" t="str">
        <f>VLOOKUP(AG4766,'PC Mapping'!L:M,2,)</f>
        <v>Bolivar Water</v>
      </c>
    </row>
    <row r="4767" spans="1:34" x14ac:dyDescent="0.2">
      <c r="A4767" t="s">
        <v>20668</v>
      </c>
      <c r="B4767" t="s">
        <v>20657</v>
      </c>
      <c r="C4767" t="s">
        <v>4519</v>
      </c>
      <c r="D4767" t="s">
        <v>4520</v>
      </c>
      <c r="E4767" s="3">
        <v>45827</v>
      </c>
      <c r="F4767" t="s">
        <v>44</v>
      </c>
      <c r="G4767" t="s">
        <v>3742</v>
      </c>
      <c r="H4767" t="s">
        <v>3722</v>
      </c>
      <c r="I4767" t="s">
        <v>3752</v>
      </c>
      <c r="J4767" t="s">
        <v>4522</v>
      </c>
      <c r="K4767" s="2">
        <v>-5</v>
      </c>
      <c r="L4767" t="s">
        <v>44</v>
      </c>
      <c r="M4767" s="2">
        <v>-5</v>
      </c>
      <c r="N4767" t="s">
        <v>4523</v>
      </c>
      <c r="O4767" t="s">
        <v>4524</v>
      </c>
      <c r="P4767" t="s">
        <v>7783</v>
      </c>
      <c r="Q4767" t="s">
        <v>20669</v>
      </c>
      <c r="R4767" t="s">
        <v>44</v>
      </c>
      <c r="S4767" t="s">
        <v>4527</v>
      </c>
      <c r="T4767" s="3">
        <v>45827</v>
      </c>
      <c r="U4767" s="3">
        <v>45828</v>
      </c>
      <c r="V4767" s="2">
        <v>0</v>
      </c>
      <c r="W4767" t="s">
        <v>44</v>
      </c>
      <c r="X4767" t="s">
        <v>44</v>
      </c>
      <c r="Y4767" t="s">
        <v>20670</v>
      </c>
      <c r="Z4767" t="s">
        <v>3300</v>
      </c>
      <c r="AA4767" t="s">
        <v>4529</v>
      </c>
      <c r="AB4767" t="s">
        <v>4530</v>
      </c>
      <c r="AC4767" t="s">
        <v>89</v>
      </c>
      <c r="AD4767" t="str">
        <f t="shared" si="74"/>
        <v>10-60</v>
      </c>
      <c r="AE4767" t="str">
        <f>VLOOKUP(AD4767,'Main_Sub Desc'!C:D,2,)</f>
        <v>LPC from invoicing</v>
      </c>
      <c r="AF4767" t="str">
        <f>VLOOKUP(VALUE(H4767),'Main_Sub Desc'!F:G,2,)</f>
        <v>Wtr Rev Late Payment</v>
      </c>
      <c r="AG4767">
        <f>IFERROR(VLOOKUP(VALUE(I4767),'PC Mapping'!A:F,6,),"")</f>
        <v>10719</v>
      </c>
      <c r="AH4767" s="13" t="str">
        <f>VLOOKUP(AG4767,'PC Mapping'!L:M,2,)</f>
        <v>All Other Water</v>
      </c>
    </row>
    <row r="4768" spans="1:34" x14ac:dyDescent="0.2">
      <c r="A4768" t="s">
        <v>20671</v>
      </c>
      <c r="B4768" t="s">
        <v>20657</v>
      </c>
      <c r="C4768" t="s">
        <v>4519</v>
      </c>
      <c r="D4768" t="s">
        <v>4520</v>
      </c>
      <c r="E4768" s="3">
        <v>45827</v>
      </c>
      <c r="F4768" t="s">
        <v>44</v>
      </c>
      <c r="G4768" t="s">
        <v>3742</v>
      </c>
      <c r="H4768" t="s">
        <v>3722</v>
      </c>
      <c r="I4768" t="s">
        <v>4538</v>
      </c>
      <c r="J4768" t="s">
        <v>4522</v>
      </c>
      <c r="K4768" s="2">
        <v>-5</v>
      </c>
      <c r="L4768" t="s">
        <v>44</v>
      </c>
      <c r="M4768" s="2">
        <v>-5</v>
      </c>
      <c r="N4768" t="s">
        <v>4523</v>
      </c>
      <c r="O4768" t="s">
        <v>4524</v>
      </c>
      <c r="P4768" t="s">
        <v>19945</v>
      </c>
      <c r="Q4768" t="s">
        <v>20672</v>
      </c>
      <c r="R4768" t="s">
        <v>44</v>
      </c>
      <c r="S4768" t="s">
        <v>4527</v>
      </c>
      <c r="T4768" s="3">
        <v>45827</v>
      </c>
      <c r="U4768" s="3">
        <v>45828</v>
      </c>
      <c r="V4768" s="2">
        <v>0</v>
      </c>
      <c r="W4768" t="s">
        <v>44</v>
      </c>
      <c r="X4768" t="s">
        <v>44</v>
      </c>
      <c r="Y4768" t="s">
        <v>20673</v>
      </c>
      <c r="Z4768" t="s">
        <v>20674</v>
      </c>
      <c r="AA4768" t="s">
        <v>4529</v>
      </c>
      <c r="AB4768" t="s">
        <v>4530</v>
      </c>
      <c r="AC4768" t="s">
        <v>89</v>
      </c>
      <c r="AD4768" t="str">
        <f t="shared" si="74"/>
        <v>10-60</v>
      </c>
      <c r="AE4768" t="str">
        <f>VLOOKUP(AD4768,'Main_Sub Desc'!C:D,2,)</f>
        <v>LPC from invoicing</v>
      </c>
      <c r="AF4768" t="str">
        <f>VLOOKUP(VALUE(H4768),'Main_Sub Desc'!F:G,2,)</f>
        <v>Wtr Rev Late Payment</v>
      </c>
      <c r="AG4768">
        <f>IFERROR(VLOOKUP(VALUE(I4768),'PC Mapping'!A:F,6,),"")</f>
        <v>10469</v>
      </c>
      <c r="AH4768" s="13" t="str">
        <f>VLOOKUP(AG4768,'PC Mapping'!L:M,2,)</f>
        <v>Bolivar Water</v>
      </c>
    </row>
    <row r="4769" spans="1:34" x14ac:dyDescent="0.2">
      <c r="A4769" t="s">
        <v>20671</v>
      </c>
      <c r="B4769" t="s">
        <v>20657</v>
      </c>
      <c r="C4769" t="s">
        <v>4519</v>
      </c>
      <c r="D4769" t="s">
        <v>4520</v>
      </c>
      <c r="E4769" s="3">
        <v>45827</v>
      </c>
      <c r="F4769" t="s">
        <v>44</v>
      </c>
      <c r="G4769" t="s">
        <v>3742</v>
      </c>
      <c r="H4769" t="s">
        <v>3716</v>
      </c>
      <c r="I4769" t="s">
        <v>4534</v>
      </c>
      <c r="J4769" t="s">
        <v>4522</v>
      </c>
      <c r="K4769" s="2">
        <v>-5</v>
      </c>
      <c r="L4769" t="s">
        <v>44</v>
      </c>
      <c r="M4769" s="2">
        <v>-5</v>
      </c>
      <c r="N4769" t="s">
        <v>4523</v>
      </c>
      <c r="O4769" t="s">
        <v>4524</v>
      </c>
      <c r="P4769" t="s">
        <v>19945</v>
      </c>
      <c r="Q4769" t="s">
        <v>20675</v>
      </c>
      <c r="R4769" t="s">
        <v>44</v>
      </c>
      <c r="S4769" t="s">
        <v>4527</v>
      </c>
      <c r="T4769" s="3">
        <v>45827</v>
      </c>
      <c r="U4769" s="3">
        <v>45828</v>
      </c>
      <c r="V4769" s="2">
        <v>0</v>
      </c>
      <c r="W4769" t="s">
        <v>44</v>
      </c>
      <c r="X4769" t="s">
        <v>44</v>
      </c>
      <c r="Y4769" t="s">
        <v>20676</v>
      </c>
      <c r="Z4769" t="s">
        <v>20674</v>
      </c>
      <c r="AA4769" t="s">
        <v>4529</v>
      </c>
      <c r="AB4769" t="s">
        <v>4530</v>
      </c>
      <c r="AC4769" t="s">
        <v>89</v>
      </c>
      <c r="AD4769" t="str">
        <f t="shared" si="74"/>
        <v>10-60</v>
      </c>
      <c r="AE4769" t="str">
        <f>VLOOKUP(AD4769,'Main_Sub Desc'!C:D,2,)</f>
        <v>LPC from invoicing</v>
      </c>
      <c r="AF4769" t="str">
        <f>VLOOKUP(VALUE(H4769),'Main_Sub Desc'!F:G,2,)</f>
        <v>Wst Rev Late Payment</v>
      </c>
      <c r="AG4769">
        <f>IFERROR(VLOOKUP(VALUE(I4769),'PC Mapping'!A:F,6,),"")</f>
        <v>10514</v>
      </c>
      <c r="AH4769" s="13" t="str">
        <f>VLOOKUP(AG4769,'PC Mapping'!L:M,2,)</f>
        <v>Bolivar Sewer</v>
      </c>
    </row>
    <row r="4770" spans="1:34" x14ac:dyDescent="0.2">
      <c r="A4770" t="s">
        <v>20677</v>
      </c>
      <c r="B4770" t="s">
        <v>20657</v>
      </c>
      <c r="C4770" t="s">
        <v>4519</v>
      </c>
      <c r="D4770" t="s">
        <v>4520</v>
      </c>
      <c r="E4770" s="3">
        <v>45827</v>
      </c>
      <c r="F4770" t="s">
        <v>44</v>
      </c>
      <c r="G4770" t="s">
        <v>3742</v>
      </c>
      <c r="H4770" t="s">
        <v>3722</v>
      </c>
      <c r="I4770" t="s">
        <v>3752</v>
      </c>
      <c r="J4770" t="s">
        <v>4522</v>
      </c>
      <c r="K4770" s="2">
        <v>-14.69</v>
      </c>
      <c r="L4770" t="s">
        <v>44</v>
      </c>
      <c r="M4770" s="2">
        <v>-14.69</v>
      </c>
      <c r="N4770" t="s">
        <v>4523</v>
      </c>
      <c r="O4770" t="s">
        <v>4524</v>
      </c>
      <c r="P4770" t="s">
        <v>19649</v>
      </c>
      <c r="Q4770" t="s">
        <v>20678</v>
      </c>
      <c r="R4770" t="s">
        <v>44</v>
      </c>
      <c r="S4770" t="s">
        <v>4527</v>
      </c>
      <c r="T4770" s="3">
        <v>45827</v>
      </c>
      <c r="U4770" s="3">
        <v>45828</v>
      </c>
      <c r="V4770" s="2">
        <v>0</v>
      </c>
      <c r="W4770" t="s">
        <v>44</v>
      </c>
      <c r="X4770" t="s">
        <v>44</v>
      </c>
      <c r="Y4770" t="s">
        <v>20679</v>
      </c>
      <c r="Z4770" t="s">
        <v>2487</v>
      </c>
      <c r="AA4770" t="s">
        <v>4529</v>
      </c>
      <c r="AB4770" t="s">
        <v>4530</v>
      </c>
      <c r="AC4770" t="s">
        <v>89</v>
      </c>
      <c r="AD4770" t="str">
        <f t="shared" si="74"/>
        <v>10-60</v>
      </c>
      <c r="AE4770" t="str">
        <f>VLOOKUP(AD4770,'Main_Sub Desc'!C:D,2,)</f>
        <v>LPC from invoicing</v>
      </c>
      <c r="AF4770" t="str">
        <f>VLOOKUP(VALUE(H4770),'Main_Sub Desc'!F:G,2,)</f>
        <v>Wtr Rev Late Payment</v>
      </c>
      <c r="AG4770">
        <f>IFERROR(VLOOKUP(VALUE(I4770),'PC Mapping'!A:F,6,),"")</f>
        <v>10719</v>
      </c>
      <c r="AH4770" s="13" t="str">
        <f>VLOOKUP(AG4770,'PC Mapping'!L:M,2,)</f>
        <v>All Other Water</v>
      </c>
    </row>
    <row r="4771" spans="1:34" x14ac:dyDescent="0.2">
      <c r="A4771" t="s">
        <v>20680</v>
      </c>
      <c r="B4771" t="s">
        <v>20657</v>
      </c>
      <c r="C4771" t="s">
        <v>4519</v>
      </c>
      <c r="D4771" t="s">
        <v>4520</v>
      </c>
      <c r="E4771" s="3">
        <v>45827</v>
      </c>
      <c r="F4771" t="s">
        <v>44</v>
      </c>
      <c r="G4771" t="s">
        <v>3742</v>
      </c>
      <c r="H4771" t="s">
        <v>3722</v>
      </c>
      <c r="I4771" t="s">
        <v>3752</v>
      </c>
      <c r="J4771" t="s">
        <v>4522</v>
      </c>
      <c r="K4771" s="2">
        <v>-5</v>
      </c>
      <c r="L4771" t="s">
        <v>44</v>
      </c>
      <c r="M4771" s="2">
        <v>-5</v>
      </c>
      <c r="N4771" t="s">
        <v>4523</v>
      </c>
      <c r="O4771" t="s">
        <v>4524</v>
      </c>
      <c r="P4771" t="s">
        <v>8930</v>
      </c>
      <c r="Q4771" t="s">
        <v>20681</v>
      </c>
      <c r="R4771" t="s">
        <v>44</v>
      </c>
      <c r="S4771" t="s">
        <v>4527</v>
      </c>
      <c r="T4771" s="3">
        <v>45827</v>
      </c>
      <c r="U4771" s="3">
        <v>45828</v>
      </c>
      <c r="V4771" s="2">
        <v>0</v>
      </c>
      <c r="W4771" t="s">
        <v>44</v>
      </c>
      <c r="X4771" t="s">
        <v>44</v>
      </c>
      <c r="Y4771" t="s">
        <v>9416</v>
      </c>
      <c r="Z4771" t="s">
        <v>104</v>
      </c>
      <c r="AA4771" t="s">
        <v>4529</v>
      </c>
      <c r="AB4771" t="s">
        <v>4530</v>
      </c>
      <c r="AC4771" t="s">
        <v>89</v>
      </c>
      <c r="AD4771" t="str">
        <f t="shared" si="74"/>
        <v>10-60</v>
      </c>
      <c r="AE4771" t="str">
        <f>VLOOKUP(AD4771,'Main_Sub Desc'!C:D,2,)</f>
        <v>LPC from invoicing</v>
      </c>
      <c r="AF4771" t="str">
        <f>VLOOKUP(VALUE(H4771),'Main_Sub Desc'!F:G,2,)</f>
        <v>Wtr Rev Late Payment</v>
      </c>
      <c r="AG4771">
        <f>IFERROR(VLOOKUP(VALUE(I4771),'PC Mapping'!A:F,6,),"")</f>
        <v>10719</v>
      </c>
      <c r="AH4771" s="13" t="str">
        <f>VLOOKUP(AG4771,'PC Mapping'!L:M,2,)</f>
        <v>All Other Water</v>
      </c>
    </row>
    <row r="4772" spans="1:34" x14ac:dyDescent="0.2">
      <c r="A4772" t="s">
        <v>20682</v>
      </c>
      <c r="B4772" t="s">
        <v>20657</v>
      </c>
      <c r="C4772" t="s">
        <v>4519</v>
      </c>
      <c r="D4772" t="s">
        <v>4520</v>
      </c>
      <c r="E4772" s="3">
        <v>45827</v>
      </c>
      <c r="F4772" t="s">
        <v>44</v>
      </c>
      <c r="G4772" t="s">
        <v>3742</v>
      </c>
      <c r="H4772" t="s">
        <v>3722</v>
      </c>
      <c r="I4772" t="s">
        <v>3752</v>
      </c>
      <c r="J4772" t="s">
        <v>4522</v>
      </c>
      <c r="K4772" s="2">
        <v>-5</v>
      </c>
      <c r="L4772" t="s">
        <v>44</v>
      </c>
      <c r="M4772" s="2">
        <v>-5</v>
      </c>
      <c r="N4772" t="s">
        <v>4523</v>
      </c>
      <c r="O4772" t="s">
        <v>4524</v>
      </c>
      <c r="P4772" t="s">
        <v>8930</v>
      </c>
      <c r="Q4772" t="s">
        <v>20683</v>
      </c>
      <c r="R4772" t="s">
        <v>44</v>
      </c>
      <c r="S4772" t="s">
        <v>4527</v>
      </c>
      <c r="T4772" s="3">
        <v>45827</v>
      </c>
      <c r="U4772" s="3">
        <v>45828</v>
      </c>
      <c r="V4772" s="2">
        <v>0</v>
      </c>
      <c r="W4772" t="s">
        <v>44</v>
      </c>
      <c r="X4772" t="s">
        <v>44</v>
      </c>
      <c r="Y4772" t="s">
        <v>9416</v>
      </c>
      <c r="Z4772" t="s">
        <v>104</v>
      </c>
      <c r="AA4772" t="s">
        <v>4529</v>
      </c>
      <c r="AB4772" t="s">
        <v>4530</v>
      </c>
      <c r="AC4772" t="s">
        <v>89</v>
      </c>
      <c r="AD4772" t="str">
        <f t="shared" si="74"/>
        <v>10-60</v>
      </c>
      <c r="AE4772" t="str">
        <f>VLOOKUP(AD4772,'Main_Sub Desc'!C:D,2,)</f>
        <v>LPC from invoicing</v>
      </c>
      <c r="AF4772" t="str">
        <f>VLOOKUP(VALUE(H4772),'Main_Sub Desc'!F:G,2,)</f>
        <v>Wtr Rev Late Payment</v>
      </c>
      <c r="AG4772">
        <f>IFERROR(VLOOKUP(VALUE(I4772),'PC Mapping'!A:F,6,),"")</f>
        <v>10719</v>
      </c>
      <c r="AH4772" s="13" t="str">
        <f>VLOOKUP(AG4772,'PC Mapping'!L:M,2,)</f>
        <v>All Other Water</v>
      </c>
    </row>
    <row r="4773" spans="1:34" x14ac:dyDescent="0.2">
      <c r="A4773" t="s">
        <v>20684</v>
      </c>
      <c r="B4773" t="s">
        <v>20685</v>
      </c>
      <c r="C4773" t="s">
        <v>4519</v>
      </c>
      <c r="D4773" t="s">
        <v>4520</v>
      </c>
      <c r="E4773" s="3">
        <v>45832</v>
      </c>
      <c r="F4773" t="s">
        <v>44</v>
      </c>
      <c r="G4773" t="s">
        <v>3742</v>
      </c>
      <c r="H4773" t="s">
        <v>3722</v>
      </c>
      <c r="I4773" t="s">
        <v>3752</v>
      </c>
      <c r="J4773" t="s">
        <v>4522</v>
      </c>
      <c r="K4773" s="2">
        <v>-5</v>
      </c>
      <c r="L4773" t="s">
        <v>44</v>
      </c>
      <c r="M4773" s="2">
        <v>-5</v>
      </c>
      <c r="N4773" t="s">
        <v>4523</v>
      </c>
      <c r="O4773" t="s">
        <v>4524</v>
      </c>
      <c r="P4773" t="s">
        <v>20686</v>
      </c>
      <c r="Q4773" t="s">
        <v>20687</v>
      </c>
      <c r="R4773" t="s">
        <v>44</v>
      </c>
      <c r="S4773" t="s">
        <v>4527</v>
      </c>
      <c r="T4773" s="3">
        <v>45832</v>
      </c>
      <c r="U4773" s="3">
        <v>45833</v>
      </c>
      <c r="V4773" s="2">
        <v>0</v>
      </c>
      <c r="W4773" t="s">
        <v>44</v>
      </c>
      <c r="X4773" t="s">
        <v>44</v>
      </c>
      <c r="Y4773" t="s">
        <v>20688</v>
      </c>
      <c r="Z4773" t="s">
        <v>20689</v>
      </c>
      <c r="AA4773" t="s">
        <v>4529</v>
      </c>
      <c r="AB4773" t="s">
        <v>4530</v>
      </c>
      <c r="AC4773" t="s">
        <v>89</v>
      </c>
      <c r="AD4773" t="str">
        <f t="shared" si="74"/>
        <v>10-60</v>
      </c>
      <c r="AE4773" t="str">
        <f>VLOOKUP(AD4773,'Main_Sub Desc'!C:D,2,)</f>
        <v>LPC from invoicing</v>
      </c>
      <c r="AF4773" t="str">
        <f>VLOOKUP(VALUE(H4773),'Main_Sub Desc'!F:G,2,)</f>
        <v>Wtr Rev Late Payment</v>
      </c>
      <c r="AG4773">
        <f>IFERROR(VLOOKUP(VALUE(I4773),'PC Mapping'!A:F,6,),"")</f>
        <v>10719</v>
      </c>
      <c r="AH4773" s="13" t="str">
        <f>VLOOKUP(AG4773,'PC Mapping'!L:M,2,)</f>
        <v>All Other Water</v>
      </c>
    </row>
    <row r="4774" spans="1:34" x14ac:dyDescent="0.2">
      <c r="A4774" t="s">
        <v>20690</v>
      </c>
      <c r="B4774" t="s">
        <v>20691</v>
      </c>
      <c r="C4774" t="s">
        <v>4519</v>
      </c>
      <c r="D4774" t="s">
        <v>4520</v>
      </c>
      <c r="E4774" s="3">
        <v>45833</v>
      </c>
      <c r="F4774" t="s">
        <v>44</v>
      </c>
      <c r="G4774" t="s">
        <v>3742</v>
      </c>
      <c r="H4774" t="s">
        <v>3722</v>
      </c>
      <c r="I4774" t="s">
        <v>3752</v>
      </c>
      <c r="J4774" t="s">
        <v>4522</v>
      </c>
      <c r="K4774" s="2">
        <v>-5</v>
      </c>
      <c r="L4774" t="s">
        <v>44</v>
      </c>
      <c r="M4774" s="2">
        <v>-5</v>
      </c>
      <c r="N4774" t="s">
        <v>4523</v>
      </c>
      <c r="O4774" t="s">
        <v>4524</v>
      </c>
      <c r="P4774" t="s">
        <v>11830</v>
      </c>
      <c r="Q4774" t="s">
        <v>20692</v>
      </c>
      <c r="R4774" t="s">
        <v>44</v>
      </c>
      <c r="S4774" t="s">
        <v>4527</v>
      </c>
      <c r="T4774" s="3">
        <v>45833</v>
      </c>
      <c r="U4774" s="3">
        <v>45834</v>
      </c>
      <c r="V4774" s="2">
        <v>0</v>
      </c>
      <c r="W4774" t="s">
        <v>44</v>
      </c>
      <c r="X4774" t="s">
        <v>44</v>
      </c>
      <c r="Y4774" t="s">
        <v>20693</v>
      </c>
      <c r="Z4774" t="s">
        <v>2265</v>
      </c>
      <c r="AA4774" t="s">
        <v>4529</v>
      </c>
      <c r="AB4774" t="s">
        <v>4530</v>
      </c>
      <c r="AC4774" t="s">
        <v>89</v>
      </c>
      <c r="AD4774" t="str">
        <f t="shared" si="74"/>
        <v>10-60</v>
      </c>
      <c r="AE4774" t="str">
        <f>VLOOKUP(AD4774,'Main_Sub Desc'!C:D,2,)</f>
        <v>LPC from invoicing</v>
      </c>
      <c r="AF4774" t="str">
        <f>VLOOKUP(VALUE(H4774),'Main_Sub Desc'!F:G,2,)</f>
        <v>Wtr Rev Late Payment</v>
      </c>
      <c r="AG4774">
        <f>IFERROR(VLOOKUP(VALUE(I4774),'PC Mapping'!A:F,6,),"")</f>
        <v>10719</v>
      </c>
      <c r="AH4774" s="13" t="str">
        <f>VLOOKUP(AG4774,'PC Mapping'!L:M,2,)</f>
        <v>All Other Water</v>
      </c>
    </row>
    <row r="4775" spans="1:34" x14ac:dyDescent="0.2">
      <c r="A4775" t="s">
        <v>20694</v>
      </c>
      <c r="B4775" t="s">
        <v>20691</v>
      </c>
      <c r="C4775" t="s">
        <v>4519</v>
      </c>
      <c r="D4775" t="s">
        <v>4520</v>
      </c>
      <c r="E4775" s="3">
        <v>45833</v>
      </c>
      <c r="F4775" t="s">
        <v>44</v>
      </c>
      <c r="G4775" t="s">
        <v>3742</v>
      </c>
      <c r="H4775" t="s">
        <v>3722</v>
      </c>
      <c r="I4775" t="s">
        <v>3752</v>
      </c>
      <c r="J4775" t="s">
        <v>4522</v>
      </c>
      <c r="K4775" s="2">
        <v>-5</v>
      </c>
      <c r="L4775" t="s">
        <v>44</v>
      </c>
      <c r="M4775" s="2">
        <v>-5</v>
      </c>
      <c r="N4775" t="s">
        <v>4523</v>
      </c>
      <c r="O4775" t="s">
        <v>4524</v>
      </c>
      <c r="P4775" t="s">
        <v>17012</v>
      </c>
      <c r="Q4775" t="s">
        <v>20695</v>
      </c>
      <c r="R4775" t="s">
        <v>44</v>
      </c>
      <c r="S4775" t="s">
        <v>4527</v>
      </c>
      <c r="T4775" s="3">
        <v>45833</v>
      </c>
      <c r="U4775" s="3">
        <v>45834</v>
      </c>
      <c r="V4775" s="2">
        <v>0</v>
      </c>
      <c r="W4775" t="s">
        <v>44</v>
      </c>
      <c r="X4775" t="s">
        <v>44</v>
      </c>
      <c r="Y4775" t="s">
        <v>20696</v>
      </c>
      <c r="Z4775" t="s">
        <v>3061</v>
      </c>
      <c r="AA4775" t="s">
        <v>4529</v>
      </c>
      <c r="AB4775" t="s">
        <v>4530</v>
      </c>
      <c r="AC4775" t="s">
        <v>89</v>
      </c>
      <c r="AD4775" t="str">
        <f t="shared" si="74"/>
        <v>10-60</v>
      </c>
      <c r="AE4775" t="str">
        <f>VLOOKUP(AD4775,'Main_Sub Desc'!C:D,2,)</f>
        <v>LPC from invoicing</v>
      </c>
      <c r="AF4775" t="str">
        <f>VLOOKUP(VALUE(H4775),'Main_Sub Desc'!F:G,2,)</f>
        <v>Wtr Rev Late Payment</v>
      </c>
      <c r="AG4775">
        <f>IFERROR(VLOOKUP(VALUE(I4775),'PC Mapping'!A:F,6,),"")</f>
        <v>10719</v>
      </c>
      <c r="AH4775" s="13" t="str">
        <f>VLOOKUP(AG4775,'PC Mapping'!L:M,2,)</f>
        <v>All Other Water</v>
      </c>
    </row>
    <row r="4776" spans="1:34" x14ac:dyDescent="0.2">
      <c r="A4776" t="s">
        <v>20697</v>
      </c>
      <c r="B4776" t="s">
        <v>20691</v>
      </c>
      <c r="C4776" t="s">
        <v>4519</v>
      </c>
      <c r="D4776" t="s">
        <v>4520</v>
      </c>
      <c r="E4776" s="3">
        <v>45833</v>
      </c>
      <c r="F4776" t="s">
        <v>44</v>
      </c>
      <c r="G4776" t="s">
        <v>3742</v>
      </c>
      <c r="H4776" t="s">
        <v>3716</v>
      </c>
      <c r="I4776" t="s">
        <v>4534</v>
      </c>
      <c r="J4776" t="s">
        <v>4522</v>
      </c>
      <c r="K4776" s="2">
        <v>-5</v>
      </c>
      <c r="L4776" t="s">
        <v>44</v>
      </c>
      <c r="M4776" s="2">
        <v>-5</v>
      </c>
      <c r="N4776" t="s">
        <v>4523</v>
      </c>
      <c r="O4776" t="s">
        <v>4524</v>
      </c>
      <c r="P4776" t="s">
        <v>20698</v>
      </c>
      <c r="Q4776" t="s">
        <v>20699</v>
      </c>
      <c r="R4776" t="s">
        <v>44</v>
      </c>
      <c r="S4776" t="s">
        <v>4527</v>
      </c>
      <c r="T4776" s="3">
        <v>45833</v>
      </c>
      <c r="U4776" s="3">
        <v>45834</v>
      </c>
      <c r="V4776" s="2">
        <v>0</v>
      </c>
      <c r="W4776" t="s">
        <v>44</v>
      </c>
      <c r="X4776" t="s">
        <v>44</v>
      </c>
      <c r="Y4776" t="s">
        <v>20700</v>
      </c>
      <c r="Z4776" t="s">
        <v>20701</v>
      </c>
      <c r="AA4776" t="s">
        <v>4529</v>
      </c>
      <c r="AB4776" t="s">
        <v>4530</v>
      </c>
      <c r="AC4776" t="s">
        <v>89</v>
      </c>
      <c r="AD4776" t="str">
        <f t="shared" si="74"/>
        <v>10-60</v>
      </c>
      <c r="AE4776" t="str">
        <f>VLOOKUP(AD4776,'Main_Sub Desc'!C:D,2,)</f>
        <v>LPC from invoicing</v>
      </c>
      <c r="AF4776" t="str">
        <f>VLOOKUP(VALUE(H4776),'Main_Sub Desc'!F:G,2,)</f>
        <v>Wst Rev Late Payment</v>
      </c>
      <c r="AG4776">
        <f>IFERROR(VLOOKUP(VALUE(I4776),'PC Mapping'!A:F,6,),"")</f>
        <v>10514</v>
      </c>
      <c r="AH4776" s="13" t="str">
        <f>VLOOKUP(AG4776,'PC Mapping'!L:M,2,)</f>
        <v>Bolivar Sewer</v>
      </c>
    </row>
    <row r="4777" spans="1:34" x14ac:dyDescent="0.2">
      <c r="A4777" t="s">
        <v>20697</v>
      </c>
      <c r="B4777" t="s">
        <v>20691</v>
      </c>
      <c r="C4777" t="s">
        <v>4519</v>
      </c>
      <c r="D4777" t="s">
        <v>4520</v>
      </c>
      <c r="E4777" s="3">
        <v>45833</v>
      </c>
      <c r="F4777" t="s">
        <v>44</v>
      </c>
      <c r="G4777" t="s">
        <v>3742</v>
      </c>
      <c r="H4777" t="s">
        <v>3722</v>
      </c>
      <c r="I4777" t="s">
        <v>4538</v>
      </c>
      <c r="J4777" t="s">
        <v>4522</v>
      </c>
      <c r="K4777" s="2">
        <v>-5</v>
      </c>
      <c r="L4777" t="s">
        <v>44</v>
      </c>
      <c r="M4777" s="2">
        <v>-5</v>
      </c>
      <c r="N4777" t="s">
        <v>4523</v>
      </c>
      <c r="O4777" t="s">
        <v>4524</v>
      </c>
      <c r="P4777" t="s">
        <v>20698</v>
      </c>
      <c r="Q4777" t="s">
        <v>20702</v>
      </c>
      <c r="R4777" t="s">
        <v>44</v>
      </c>
      <c r="S4777" t="s">
        <v>4527</v>
      </c>
      <c r="T4777" s="3">
        <v>45833</v>
      </c>
      <c r="U4777" s="3">
        <v>45834</v>
      </c>
      <c r="V4777" s="2">
        <v>0</v>
      </c>
      <c r="W4777" t="s">
        <v>44</v>
      </c>
      <c r="X4777" t="s">
        <v>44</v>
      </c>
      <c r="Y4777" t="s">
        <v>20703</v>
      </c>
      <c r="Z4777" t="s">
        <v>20701</v>
      </c>
      <c r="AA4777" t="s">
        <v>4529</v>
      </c>
      <c r="AB4777" t="s">
        <v>4530</v>
      </c>
      <c r="AC4777" t="s">
        <v>89</v>
      </c>
      <c r="AD4777" t="str">
        <f t="shared" si="74"/>
        <v>10-60</v>
      </c>
      <c r="AE4777" t="str">
        <f>VLOOKUP(AD4777,'Main_Sub Desc'!C:D,2,)</f>
        <v>LPC from invoicing</v>
      </c>
      <c r="AF4777" t="str">
        <f>VLOOKUP(VALUE(H4777),'Main_Sub Desc'!F:G,2,)</f>
        <v>Wtr Rev Late Payment</v>
      </c>
      <c r="AG4777">
        <f>IFERROR(VLOOKUP(VALUE(I4777),'PC Mapping'!A:F,6,),"")</f>
        <v>10469</v>
      </c>
      <c r="AH4777" s="13" t="str">
        <f>VLOOKUP(AG4777,'PC Mapping'!L:M,2,)</f>
        <v>Bolivar Water</v>
      </c>
    </row>
    <row r="4778" spans="1:34" x14ac:dyDescent="0.2">
      <c r="A4778" t="s">
        <v>20704</v>
      </c>
      <c r="B4778" t="s">
        <v>20691</v>
      </c>
      <c r="C4778" t="s">
        <v>4519</v>
      </c>
      <c r="D4778" t="s">
        <v>4520</v>
      </c>
      <c r="E4778" s="3">
        <v>45833</v>
      </c>
      <c r="F4778" t="s">
        <v>44</v>
      </c>
      <c r="G4778" t="s">
        <v>3742</v>
      </c>
      <c r="H4778" t="s">
        <v>3722</v>
      </c>
      <c r="I4778" t="s">
        <v>3752</v>
      </c>
      <c r="J4778" t="s">
        <v>4522</v>
      </c>
      <c r="K4778" s="2">
        <v>-5</v>
      </c>
      <c r="L4778" t="s">
        <v>44</v>
      </c>
      <c r="M4778" s="2">
        <v>-5</v>
      </c>
      <c r="N4778" t="s">
        <v>4523</v>
      </c>
      <c r="O4778" t="s">
        <v>4524</v>
      </c>
      <c r="P4778" t="s">
        <v>20705</v>
      </c>
      <c r="Q4778" t="s">
        <v>20706</v>
      </c>
      <c r="R4778" t="s">
        <v>44</v>
      </c>
      <c r="S4778" t="s">
        <v>4527</v>
      </c>
      <c r="T4778" s="3">
        <v>45833</v>
      </c>
      <c r="U4778" s="3">
        <v>45834</v>
      </c>
      <c r="V4778" s="2">
        <v>0</v>
      </c>
      <c r="W4778" t="s">
        <v>44</v>
      </c>
      <c r="X4778" t="s">
        <v>44</v>
      </c>
      <c r="Y4778" t="s">
        <v>20707</v>
      </c>
      <c r="Z4778" t="s">
        <v>3469</v>
      </c>
      <c r="AA4778" t="s">
        <v>4529</v>
      </c>
      <c r="AB4778" t="s">
        <v>4530</v>
      </c>
      <c r="AC4778" t="s">
        <v>89</v>
      </c>
      <c r="AD4778" t="str">
        <f t="shared" si="74"/>
        <v>10-60</v>
      </c>
      <c r="AE4778" t="str">
        <f>VLOOKUP(AD4778,'Main_Sub Desc'!C:D,2,)</f>
        <v>LPC from invoicing</v>
      </c>
      <c r="AF4778" t="str">
        <f>VLOOKUP(VALUE(H4778),'Main_Sub Desc'!F:G,2,)</f>
        <v>Wtr Rev Late Payment</v>
      </c>
      <c r="AG4778">
        <f>IFERROR(VLOOKUP(VALUE(I4778),'PC Mapping'!A:F,6,),"")</f>
        <v>10719</v>
      </c>
      <c r="AH4778" s="13" t="str">
        <f>VLOOKUP(AG4778,'PC Mapping'!L:M,2,)</f>
        <v>All Other Water</v>
      </c>
    </row>
    <row r="4779" spans="1:34" x14ac:dyDescent="0.2">
      <c r="A4779" t="s">
        <v>20708</v>
      </c>
      <c r="B4779" t="s">
        <v>20691</v>
      </c>
      <c r="C4779" t="s">
        <v>4519</v>
      </c>
      <c r="D4779" t="s">
        <v>4520</v>
      </c>
      <c r="E4779" s="3">
        <v>45833</v>
      </c>
      <c r="F4779" t="s">
        <v>44</v>
      </c>
      <c r="G4779" t="s">
        <v>3742</v>
      </c>
      <c r="H4779" t="s">
        <v>3722</v>
      </c>
      <c r="I4779" t="s">
        <v>3752</v>
      </c>
      <c r="J4779" t="s">
        <v>4522</v>
      </c>
      <c r="K4779" s="2">
        <v>-5.5</v>
      </c>
      <c r="L4779" t="s">
        <v>44</v>
      </c>
      <c r="M4779" s="2">
        <v>-5.5</v>
      </c>
      <c r="N4779" t="s">
        <v>4523</v>
      </c>
      <c r="O4779" t="s">
        <v>4524</v>
      </c>
      <c r="P4779" t="s">
        <v>8815</v>
      </c>
      <c r="Q4779" t="s">
        <v>20709</v>
      </c>
      <c r="R4779" t="s">
        <v>44</v>
      </c>
      <c r="S4779" t="s">
        <v>4527</v>
      </c>
      <c r="T4779" s="3">
        <v>45833</v>
      </c>
      <c r="U4779" s="3">
        <v>45834</v>
      </c>
      <c r="V4779" s="2">
        <v>0</v>
      </c>
      <c r="W4779" t="s">
        <v>44</v>
      </c>
      <c r="X4779" t="s">
        <v>44</v>
      </c>
      <c r="Y4779" t="s">
        <v>20710</v>
      </c>
      <c r="Z4779" t="s">
        <v>2032</v>
      </c>
      <c r="AA4779" t="s">
        <v>4529</v>
      </c>
      <c r="AB4779" t="s">
        <v>4530</v>
      </c>
      <c r="AC4779" t="s">
        <v>89</v>
      </c>
      <c r="AD4779" t="str">
        <f t="shared" si="74"/>
        <v>10-60</v>
      </c>
      <c r="AE4779" t="str">
        <f>VLOOKUP(AD4779,'Main_Sub Desc'!C:D,2,)</f>
        <v>LPC from invoicing</v>
      </c>
      <c r="AF4779" t="str">
        <f>VLOOKUP(VALUE(H4779),'Main_Sub Desc'!F:G,2,)</f>
        <v>Wtr Rev Late Payment</v>
      </c>
      <c r="AG4779">
        <f>IFERROR(VLOOKUP(VALUE(I4779),'PC Mapping'!A:F,6,),"")</f>
        <v>10719</v>
      </c>
      <c r="AH4779" s="13" t="str">
        <f>VLOOKUP(AG4779,'PC Mapping'!L:M,2,)</f>
        <v>All Other Water</v>
      </c>
    </row>
    <row r="4780" spans="1:34" x14ac:dyDescent="0.2">
      <c r="A4780" t="s">
        <v>20711</v>
      </c>
      <c r="B4780" t="s">
        <v>20691</v>
      </c>
      <c r="C4780" t="s">
        <v>4519</v>
      </c>
      <c r="D4780" t="s">
        <v>4520</v>
      </c>
      <c r="E4780" s="3">
        <v>45833</v>
      </c>
      <c r="F4780" t="s">
        <v>44</v>
      </c>
      <c r="G4780" t="s">
        <v>3742</v>
      </c>
      <c r="H4780" t="s">
        <v>3722</v>
      </c>
      <c r="I4780" t="s">
        <v>3752</v>
      </c>
      <c r="J4780" t="s">
        <v>4522</v>
      </c>
      <c r="K4780" s="2">
        <v>-5</v>
      </c>
      <c r="L4780" t="s">
        <v>44</v>
      </c>
      <c r="M4780" s="2">
        <v>-5</v>
      </c>
      <c r="N4780" t="s">
        <v>4523</v>
      </c>
      <c r="O4780" t="s">
        <v>4524</v>
      </c>
      <c r="P4780" t="s">
        <v>8828</v>
      </c>
      <c r="Q4780" t="s">
        <v>20712</v>
      </c>
      <c r="R4780" t="s">
        <v>44</v>
      </c>
      <c r="S4780" t="s">
        <v>4527</v>
      </c>
      <c r="T4780" s="3">
        <v>45833</v>
      </c>
      <c r="U4780" s="3">
        <v>45834</v>
      </c>
      <c r="V4780" s="2">
        <v>0</v>
      </c>
      <c r="W4780" t="s">
        <v>44</v>
      </c>
      <c r="X4780" t="s">
        <v>44</v>
      </c>
      <c r="Y4780" t="s">
        <v>20713</v>
      </c>
      <c r="Z4780" t="s">
        <v>2308</v>
      </c>
      <c r="AA4780" t="s">
        <v>4529</v>
      </c>
      <c r="AB4780" t="s">
        <v>4530</v>
      </c>
      <c r="AC4780" t="s">
        <v>89</v>
      </c>
      <c r="AD4780" t="str">
        <f t="shared" si="74"/>
        <v>10-60</v>
      </c>
      <c r="AE4780" t="str">
        <f>VLOOKUP(AD4780,'Main_Sub Desc'!C:D,2,)</f>
        <v>LPC from invoicing</v>
      </c>
      <c r="AF4780" t="str">
        <f>VLOOKUP(VALUE(H4780),'Main_Sub Desc'!F:G,2,)</f>
        <v>Wtr Rev Late Payment</v>
      </c>
      <c r="AG4780">
        <f>IFERROR(VLOOKUP(VALUE(I4780),'PC Mapping'!A:F,6,),"")</f>
        <v>10719</v>
      </c>
      <c r="AH4780" s="13" t="str">
        <f>VLOOKUP(AG4780,'PC Mapping'!L:M,2,)</f>
        <v>All Other Water</v>
      </c>
    </row>
    <row r="4781" spans="1:34" x14ac:dyDescent="0.2">
      <c r="A4781" t="s">
        <v>20714</v>
      </c>
      <c r="B4781" t="s">
        <v>20715</v>
      </c>
      <c r="C4781" t="s">
        <v>4519</v>
      </c>
      <c r="D4781" t="s">
        <v>4520</v>
      </c>
      <c r="E4781" s="3">
        <v>45834</v>
      </c>
      <c r="F4781" t="s">
        <v>44</v>
      </c>
      <c r="G4781" t="s">
        <v>3742</v>
      </c>
      <c r="H4781" t="s">
        <v>3722</v>
      </c>
      <c r="I4781" t="s">
        <v>3752</v>
      </c>
      <c r="J4781" t="s">
        <v>4522</v>
      </c>
      <c r="K4781" s="2">
        <v>-5</v>
      </c>
      <c r="L4781" t="s">
        <v>44</v>
      </c>
      <c r="M4781" s="2">
        <v>-5</v>
      </c>
      <c r="N4781" t="s">
        <v>4523</v>
      </c>
      <c r="O4781" t="s">
        <v>4524</v>
      </c>
      <c r="P4781" t="s">
        <v>9340</v>
      </c>
      <c r="Q4781" t="s">
        <v>20716</v>
      </c>
      <c r="R4781" t="s">
        <v>44</v>
      </c>
      <c r="S4781" t="s">
        <v>4527</v>
      </c>
      <c r="T4781" s="3">
        <v>45834</v>
      </c>
      <c r="U4781" s="3">
        <v>45835</v>
      </c>
      <c r="V4781" s="2">
        <v>0</v>
      </c>
      <c r="W4781" t="s">
        <v>44</v>
      </c>
      <c r="X4781" t="s">
        <v>44</v>
      </c>
      <c r="Y4781" t="s">
        <v>17279</v>
      </c>
      <c r="Z4781" t="s">
        <v>17280</v>
      </c>
      <c r="AA4781" t="s">
        <v>4529</v>
      </c>
      <c r="AB4781" t="s">
        <v>4530</v>
      </c>
      <c r="AC4781" t="s">
        <v>99</v>
      </c>
      <c r="AD4781" t="str">
        <f t="shared" si="74"/>
        <v>10-60</v>
      </c>
      <c r="AE4781" t="str">
        <f>VLOOKUP(AD4781,'Main_Sub Desc'!C:D,2,)</f>
        <v>LPC from invoicing</v>
      </c>
      <c r="AF4781" t="str">
        <f>VLOOKUP(VALUE(H4781),'Main_Sub Desc'!F:G,2,)</f>
        <v>Wtr Rev Late Payment</v>
      </c>
      <c r="AG4781">
        <f>IFERROR(VLOOKUP(VALUE(I4781),'PC Mapping'!A:F,6,),"")</f>
        <v>10719</v>
      </c>
      <c r="AH4781" s="13" t="str">
        <f>VLOOKUP(AG4781,'PC Mapping'!L:M,2,)</f>
        <v>All Other Water</v>
      </c>
    </row>
    <row r="4782" spans="1:34" x14ac:dyDescent="0.2">
      <c r="A4782" t="s">
        <v>20717</v>
      </c>
      <c r="B4782" t="s">
        <v>20718</v>
      </c>
      <c r="C4782" t="s">
        <v>4519</v>
      </c>
      <c r="D4782" t="s">
        <v>4520</v>
      </c>
      <c r="E4782" s="3">
        <v>45834</v>
      </c>
      <c r="F4782" t="s">
        <v>44</v>
      </c>
      <c r="G4782" t="s">
        <v>3742</v>
      </c>
      <c r="H4782" t="s">
        <v>3722</v>
      </c>
      <c r="I4782" t="s">
        <v>4538</v>
      </c>
      <c r="J4782" t="s">
        <v>4522</v>
      </c>
      <c r="K4782" s="2">
        <v>-5</v>
      </c>
      <c r="L4782" t="s">
        <v>44</v>
      </c>
      <c r="M4782" s="2">
        <v>-5</v>
      </c>
      <c r="N4782" t="s">
        <v>4523</v>
      </c>
      <c r="O4782" t="s">
        <v>4524</v>
      </c>
      <c r="P4782" t="s">
        <v>4642</v>
      </c>
      <c r="Q4782" t="s">
        <v>20719</v>
      </c>
      <c r="R4782" t="s">
        <v>44</v>
      </c>
      <c r="S4782" t="s">
        <v>4527</v>
      </c>
      <c r="T4782" s="3">
        <v>45834</v>
      </c>
      <c r="U4782" s="3">
        <v>45835</v>
      </c>
      <c r="V4782" s="2">
        <v>0</v>
      </c>
      <c r="W4782" t="s">
        <v>44</v>
      </c>
      <c r="X4782" t="s">
        <v>44</v>
      </c>
      <c r="Y4782" t="s">
        <v>4644</v>
      </c>
      <c r="Z4782" t="s">
        <v>4645</v>
      </c>
      <c r="AA4782" t="s">
        <v>4529</v>
      </c>
      <c r="AB4782" t="s">
        <v>4530</v>
      </c>
      <c r="AC4782" t="s">
        <v>89</v>
      </c>
      <c r="AD4782" t="str">
        <f t="shared" si="74"/>
        <v>10-60</v>
      </c>
      <c r="AE4782" t="str">
        <f>VLOOKUP(AD4782,'Main_Sub Desc'!C:D,2,)</f>
        <v>LPC from invoicing</v>
      </c>
      <c r="AF4782" t="str">
        <f>VLOOKUP(VALUE(H4782),'Main_Sub Desc'!F:G,2,)</f>
        <v>Wtr Rev Late Payment</v>
      </c>
      <c r="AG4782">
        <f>IFERROR(VLOOKUP(VALUE(I4782),'PC Mapping'!A:F,6,),"")</f>
        <v>10469</v>
      </c>
      <c r="AH4782" s="13" t="str">
        <f>VLOOKUP(AG4782,'PC Mapping'!L:M,2,)</f>
        <v>Bolivar Water</v>
      </c>
    </row>
    <row r="4783" spans="1:34" x14ac:dyDescent="0.2">
      <c r="A4783" t="s">
        <v>20717</v>
      </c>
      <c r="B4783" t="s">
        <v>20718</v>
      </c>
      <c r="C4783" t="s">
        <v>4519</v>
      </c>
      <c r="D4783" t="s">
        <v>4520</v>
      </c>
      <c r="E4783" s="3">
        <v>45834</v>
      </c>
      <c r="F4783" t="s">
        <v>44</v>
      </c>
      <c r="G4783" t="s">
        <v>3742</v>
      </c>
      <c r="H4783" t="s">
        <v>3716</v>
      </c>
      <c r="I4783" t="s">
        <v>4534</v>
      </c>
      <c r="J4783" t="s">
        <v>4522</v>
      </c>
      <c r="K4783" s="2">
        <v>-5</v>
      </c>
      <c r="L4783" t="s">
        <v>44</v>
      </c>
      <c r="M4783" s="2">
        <v>-5</v>
      </c>
      <c r="N4783" t="s">
        <v>4523</v>
      </c>
      <c r="O4783" t="s">
        <v>4524</v>
      </c>
      <c r="P4783" t="s">
        <v>4642</v>
      </c>
      <c r="Q4783" t="s">
        <v>20720</v>
      </c>
      <c r="R4783" t="s">
        <v>44</v>
      </c>
      <c r="S4783" t="s">
        <v>4527</v>
      </c>
      <c r="T4783" s="3">
        <v>45834</v>
      </c>
      <c r="U4783" s="3">
        <v>45835</v>
      </c>
      <c r="V4783" s="2">
        <v>0</v>
      </c>
      <c r="W4783" t="s">
        <v>44</v>
      </c>
      <c r="X4783" t="s">
        <v>44</v>
      </c>
      <c r="Y4783" t="s">
        <v>4647</v>
      </c>
      <c r="Z4783" t="s">
        <v>4645</v>
      </c>
      <c r="AA4783" t="s">
        <v>4529</v>
      </c>
      <c r="AB4783" t="s">
        <v>4530</v>
      </c>
      <c r="AC4783" t="s">
        <v>89</v>
      </c>
      <c r="AD4783" t="str">
        <f t="shared" si="74"/>
        <v>10-60</v>
      </c>
      <c r="AE4783" t="str">
        <f>VLOOKUP(AD4783,'Main_Sub Desc'!C:D,2,)</f>
        <v>LPC from invoicing</v>
      </c>
      <c r="AF4783" t="str">
        <f>VLOOKUP(VALUE(H4783),'Main_Sub Desc'!F:G,2,)</f>
        <v>Wst Rev Late Payment</v>
      </c>
      <c r="AG4783">
        <f>IFERROR(VLOOKUP(VALUE(I4783),'PC Mapping'!A:F,6,),"")</f>
        <v>10514</v>
      </c>
      <c r="AH4783" s="13" t="str">
        <f>VLOOKUP(AG4783,'PC Mapping'!L:M,2,)</f>
        <v>Bolivar Sewer</v>
      </c>
    </row>
    <row r="4784" spans="1:34" x14ac:dyDescent="0.2">
      <c r="A4784" t="s">
        <v>20721</v>
      </c>
      <c r="B4784" t="s">
        <v>20722</v>
      </c>
      <c r="C4784" t="s">
        <v>4519</v>
      </c>
      <c r="D4784" t="s">
        <v>4520</v>
      </c>
      <c r="E4784" s="3">
        <v>45835</v>
      </c>
      <c r="F4784" t="s">
        <v>44</v>
      </c>
      <c r="G4784" t="s">
        <v>3742</v>
      </c>
      <c r="H4784" t="s">
        <v>3722</v>
      </c>
      <c r="I4784" t="s">
        <v>3752</v>
      </c>
      <c r="J4784" t="s">
        <v>4522</v>
      </c>
      <c r="K4784" s="2">
        <v>-12.1</v>
      </c>
      <c r="L4784" t="s">
        <v>44</v>
      </c>
      <c r="M4784" s="2">
        <v>-12.1</v>
      </c>
      <c r="N4784" t="s">
        <v>4523</v>
      </c>
      <c r="O4784" t="s">
        <v>4524</v>
      </c>
      <c r="P4784" t="s">
        <v>15465</v>
      </c>
      <c r="Q4784" t="s">
        <v>20723</v>
      </c>
      <c r="R4784" t="s">
        <v>44</v>
      </c>
      <c r="S4784" t="s">
        <v>4527</v>
      </c>
      <c r="T4784" s="3">
        <v>45835</v>
      </c>
      <c r="U4784" s="3">
        <v>45838</v>
      </c>
      <c r="V4784" s="2">
        <v>0</v>
      </c>
      <c r="W4784" t="s">
        <v>44</v>
      </c>
      <c r="X4784" t="s">
        <v>44</v>
      </c>
      <c r="Y4784" t="s">
        <v>20724</v>
      </c>
      <c r="Z4784" t="s">
        <v>2873</v>
      </c>
      <c r="AA4784" t="s">
        <v>4529</v>
      </c>
      <c r="AB4784" t="s">
        <v>4530</v>
      </c>
      <c r="AC4784" t="s">
        <v>89</v>
      </c>
      <c r="AD4784" t="str">
        <f t="shared" si="74"/>
        <v>10-60</v>
      </c>
      <c r="AE4784" t="str">
        <f>VLOOKUP(AD4784,'Main_Sub Desc'!C:D,2,)</f>
        <v>LPC from invoicing</v>
      </c>
      <c r="AF4784" t="str">
        <f>VLOOKUP(VALUE(H4784),'Main_Sub Desc'!F:G,2,)</f>
        <v>Wtr Rev Late Payment</v>
      </c>
      <c r="AG4784">
        <f>IFERROR(VLOOKUP(VALUE(I4784),'PC Mapping'!A:F,6,),"")</f>
        <v>10719</v>
      </c>
      <c r="AH4784" s="13" t="str">
        <f>VLOOKUP(AG4784,'PC Mapping'!L:M,2,)</f>
        <v>All Other Water</v>
      </c>
    </row>
    <row r="4785" spans="1:34" x14ac:dyDescent="0.2">
      <c r="A4785" t="s">
        <v>20725</v>
      </c>
      <c r="B4785" t="s">
        <v>20722</v>
      </c>
      <c r="C4785" t="s">
        <v>4519</v>
      </c>
      <c r="D4785" t="s">
        <v>4520</v>
      </c>
      <c r="E4785" s="3">
        <v>45835</v>
      </c>
      <c r="F4785" t="s">
        <v>44</v>
      </c>
      <c r="G4785" t="s">
        <v>3742</v>
      </c>
      <c r="H4785" t="s">
        <v>3716</v>
      </c>
      <c r="I4785" t="s">
        <v>4534</v>
      </c>
      <c r="J4785" t="s">
        <v>4522</v>
      </c>
      <c r="K4785" s="2">
        <v>-5</v>
      </c>
      <c r="L4785" t="s">
        <v>44</v>
      </c>
      <c r="M4785" s="2">
        <v>-5</v>
      </c>
      <c r="N4785" t="s">
        <v>4523</v>
      </c>
      <c r="O4785" t="s">
        <v>4524</v>
      </c>
      <c r="P4785" t="s">
        <v>10001</v>
      </c>
      <c r="Q4785" t="s">
        <v>20726</v>
      </c>
      <c r="R4785" t="s">
        <v>44</v>
      </c>
      <c r="S4785" t="s">
        <v>4527</v>
      </c>
      <c r="T4785" s="3">
        <v>45835</v>
      </c>
      <c r="U4785" s="3">
        <v>45838</v>
      </c>
      <c r="V4785" s="2">
        <v>0</v>
      </c>
      <c r="W4785" t="s">
        <v>44</v>
      </c>
      <c r="X4785" t="s">
        <v>44</v>
      </c>
      <c r="Y4785" t="s">
        <v>10003</v>
      </c>
      <c r="Z4785" t="s">
        <v>547</v>
      </c>
      <c r="AA4785" t="s">
        <v>4529</v>
      </c>
      <c r="AB4785" t="s">
        <v>4530</v>
      </c>
      <c r="AC4785" t="s">
        <v>89</v>
      </c>
      <c r="AD4785" t="str">
        <f t="shared" si="74"/>
        <v>10-60</v>
      </c>
      <c r="AE4785" t="str">
        <f>VLOOKUP(AD4785,'Main_Sub Desc'!C:D,2,)</f>
        <v>LPC from invoicing</v>
      </c>
      <c r="AF4785" t="str">
        <f>VLOOKUP(VALUE(H4785),'Main_Sub Desc'!F:G,2,)</f>
        <v>Wst Rev Late Payment</v>
      </c>
      <c r="AG4785">
        <f>IFERROR(VLOOKUP(VALUE(I4785),'PC Mapping'!A:F,6,),"")</f>
        <v>10514</v>
      </c>
      <c r="AH4785" s="13" t="str">
        <f>VLOOKUP(AG4785,'PC Mapping'!L:M,2,)</f>
        <v>Bolivar Sewer</v>
      </c>
    </row>
    <row r="4786" spans="1:34" x14ac:dyDescent="0.2">
      <c r="A4786" t="s">
        <v>20725</v>
      </c>
      <c r="B4786" t="s">
        <v>20722</v>
      </c>
      <c r="C4786" t="s">
        <v>4519</v>
      </c>
      <c r="D4786" t="s">
        <v>4520</v>
      </c>
      <c r="E4786" s="3">
        <v>45835</v>
      </c>
      <c r="F4786" t="s">
        <v>44</v>
      </c>
      <c r="G4786" t="s">
        <v>3742</v>
      </c>
      <c r="H4786" t="s">
        <v>3722</v>
      </c>
      <c r="I4786" t="s">
        <v>4538</v>
      </c>
      <c r="J4786" t="s">
        <v>4522</v>
      </c>
      <c r="K4786" s="2">
        <v>-5</v>
      </c>
      <c r="L4786" t="s">
        <v>44</v>
      </c>
      <c r="M4786" s="2">
        <v>-5</v>
      </c>
      <c r="N4786" t="s">
        <v>4523</v>
      </c>
      <c r="O4786" t="s">
        <v>4524</v>
      </c>
      <c r="P4786" t="s">
        <v>10001</v>
      </c>
      <c r="Q4786" t="s">
        <v>20727</v>
      </c>
      <c r="R4786" t="s">
        <v>44</v>
      </c>
      <c r="S4786" t="s">
        <v>4527</v>
      </c>
      <c r="T4786" s="3">
        <v>45835</v>
      </c>
      <c r="U4786" s="3">
        <v>45838</v>
      </c>
      <c r="V4786" s="2">
        <v>0</v>
      </c>
      <c r="W4786" t="s">
        <v>44</v>
      </c>
      <c r="X4786" t="s">
        <v>44</v>
      </c>
      <c r="Y4786" t="s">
        <v>10005</v>
      </c>
      <c r="Z4786" t="s">
        <v>547</v>
      </c>
      <c r="AA4786" t="s">
        <v>4529</v>
      </c>
      <c r="AB4786" t="s">
        <v>4530</v>
      </c>
      <c r="AC4786" t="s">
        <v>89</v>
      </c>
      <c r="AD4786" t="str">
        <f t="shared" si="74"/>
        <v>10-60</v>
      </c>
      <c r="AE4786" t="str">
        <f>VLOOKUP(AD4786,'Main_Sub Desc'!C:D,2,)</f>
        <v>LPC from invoicing</v>
      </c>
      <c r="AF4786" t="str">
        <f>VLOOKUP(VALUE(H4786),'Main_Sub Desc'!F:G,2,)</f>
        <v>Wtr Rev Late Payment</v>
      </c>
      <c r="AG4786">
        <f>IFERROR(VLOOKUP(VALUE(I4786),'PC Mapping'!A:F,6,),"")</f>
        <v>10469</v>
      </c>
      <c r="AH4786" s="13" t="str">
        <f>VLOOKUP(AG4786,'PC Mapping'!L:M,2,)</f>
        <v>Bolivar Water</v>
      </c>
    </row>
    <row r="4787" spans="1:34" x14ac:dyDescent="0.2">
      <c r="A4787" t="s">
        <v>20728</v>
      </c>
      <c r="B4787" t="s">
        <v>20722</v>
      </c>
      <c r="C4787" t="s">
        <v>4519</v>
      </c>
      <c r="D4787" t="s">
        <v>4520</v>
      </c>
      <c r="E4787" s="3">
        <v>45835</v>
      </c>
      <c r="F4787" t="s">
        <v>44</v>
      </c>
      <c r="G4787" t="s">
        <v>3742</v>
      </c>
      <c r="H4787" t="s">
        <v>3722</v>
      </c>
      <c r="I4787" t="s">
        <v>3752</v>
      </c>
      <c r="J4787" t="s">
        <v>4522</v>
      </c>
      <c r="K4787" s="2">
        <v>-5</v>
      </c>
      <c r="L4787" t="s">
        <v>44</v>
      </c>
      <c r="M4787" s="2">
        <v>-5</v>
      </c>
      <c r="N4787" t="s">
        <v>4523</v>
      </c>
      <c r="O4787" t="s">
        <v>4524</v>
      </c>
      <c r="P4787" t="s">
        <v>20729</v>
      </c>
      <c r="Q4787" t="s">
        <v>20730</v>
      </c>
      <c r="R4787" t="s">
        <v>44</v>
      </c>
      <c r="S4787" t="s">
        <v>4527</v>
      </c>
      <c r="T4787" s="3">
        <v>45835</v>
      </c>
      <c r="U4787" s="3">
        <v>45838</v>
      </c>
      <c r="V4787" s="2">
        <v>0</v>
      </c>
      <c r="W4787" t="s">
        <v>44</v>
      </c>
      <c r="X4787" t="s">
        <v>44</v>
      </c>
      <c r="Y4787" t="s">
        <v>20731</v>
      </c>
      <c r="Z4787" t="s">
        <v>20732</v>
      </c>
      <c r="AA4787" t="s">
        <v>4529</v>
      </c>
      <c r="AB4787" t="s">
        <v>4530</v>
      </c>
      <c r="AC4787" t="s">
        <v>89</v>
      </c>
      <c r="AD4787" t="str">
        <f t="shared" si="74"/>
        <v>10-60</v>
      </c>
      <c r="AE4787" t="str">
        <f>VLOOKUP(AD4787,'Main_Sub Desc'!C:D,2,)</f>
        <v>LPC from invoicing</v>
      </c>
      <c r="AF4787" t="str">
        <f>VLOOKUP(VALUE(H4787),'Main_Sub Desc'!F:G,2,)</f>
        <v>Wtr Rev Late Payment</v>
      </c>
      <c r="AG4787">
        <f>IFERROR(VLOOKUP(VALUE(I4787),'PC Mapping'!A:F,6,),"")</f>
        <v>10719</v>
      </c>
      <c r="AH4787" s="13" t="str">
        <f>VLOOKUP(AG4787,'PC Mapping'!L:M,2,)</f>
        <v>All Other Water</v>
      </c>
    </row>
    <row r="4788" spans="1:34" x14ac:dyDescent="0.2">
      <c r="A4788" t="s">
        <v>20733</v>
      </c>
      <c r="B4788" t="s">
        <v>20722</v>
      </c>
      <c r="C4788" t="s">
        <v>4519</v>
      </c>
      <c r="D4788" t="s">
        <v>4520</v>
      </c>
      <c r="E4788" s="3">
        <v>45835</v>
      </c>
      <c r="F4788" t="s">
        <v>44</v>
      </c>
      <c r="G4788" t="s">
        <v>3742</v>
      </c>
      <c r="H4788" t="s">
        <v>3722</v>
      </c>
      <c r="I4788" t="s">
        <v>3752</v>
      </c>
      <c r="J4788" t="s">
        <v>4522</v>
      </c>
      <c r="K4788" s="2">
        <v>-5</v>
      </c>
      <c r="L4788" t="s">
        <v>44</v>
      </c>
      <c r="M4788" s="2">
        <v>-5</v>
      </c>
      <c r="N4788" t="s">
        <v>4523</v>
      </c>
      <c r="O4788" t="s">
        <v>4524</v>
      </c>
      <c r="P4788" t="s">
        <v>16218</v>
      </c>
      <c r="Q4788" t="s">
        <v>20734</v>
      </c>
      <c r="R4788" t="s">
        <v>44</v>
      </c>
      <c r="S4788" t="s">
        <v>4527</v>
      </c>
      <c r="T4788" s="3">
        <v>45835</v>
      </c>
      <c r="U4788" s="3">
        <v>45838</v>
      </c>
      <c r="V4788" s="2">
        <v>0</v>
      </c>
      <c r="W4788" t="s">
        <v>44</v>
      </c>
      <c r="X4788" t="s">
        <v>44</v>
      </c>
      <c r="Y4788" t="s">
        <v>16220</v>
      </c>
      <c r="Z4788" t="s">
        <v>16221</v>
      </c>
      <c r="AA4788" t="s">
        <v>4529</v>
      </c>
      <c r="AB4788" t="s">
        <v>4530</v>
      </c>
      <c r="AC4788" t="s">
        <v>89</v>
      </c>
      <c r="AD4788" t="str">
        <f t="shared" si="74"/>
        <v>10-60</v>
      </c>
      <c r="AE4788" t="str">
        <f>VLOOKUP(AD4788,'Main_Sub Desc'!C:D,2,)</f>
        <v>LPC from invoicing</v>
      </c>
      <c r="AF4788" t="str">
        <f>VLOOKUP(VALUE(H4788),'Main_Sub Desc'!F:G,2,)</f>
        <v>Wtr Rev Late Payment</v>
      </c>
      <c r="AG4788">
        <f>IFERROR(VLOOKUP(VALUE(I4788),'PC Mapping'!A:F,6,),"")</f>
        <v>10719</v>
      </c>
      <c r="AH4788" s="13" t="str">
        <f>VLOOKUP(AG4788,'PC Mapping'!L:M,2,)</f>
        <v>All Other Water</v>
      </c>
    </row>
    <row r="4789" spans="1:34" x14ac:dyDescent="0.2">
      <c r="A4789" t="s">
        <v>20735</v>
      </c>
      <c r="B4789" t="s">
        <v>20722</v>
      </c>
      <c r="C4789" t="s">
        <v>4519</v>
      </c>
      <c r="D4789" t="s">
        <v>4520</v>
      </c>
      <c r="E4789" s="3">
        <v>45835</v>
      </c>
      <c r="F4789" t="s">
        <v>44</v>
      </c>
      <c r="G4789" t="s">
        <v>3742</v>
      </c>
      <c r="H4789" t="s">
        <v>3722</v>
      </c>
      <c r="I4789" t="s">
        <v>3752</v>
      </c>
      <c r="J4789" t="s">
        <v>4522</v>
      </c>
      <c r="K4789" s="2">
        <v>-5</v>
      </c>
      <c r="L4789" t="s">
        <v>44</v>
      </c>
      <c r="M4789" s="2">
        <v>-5</v>
      </c>
      <c r="N4789" t="s">
        <v>4523</v>
      </c>
      <c r="O4789" t="s">
        <v>4524</v>
      </c>
      <c r="P4789" t="s">
        <v>17114</v>
      </c>
      <c r="Q4789" t="s">
        <v>20736</v>
      </c>
      <c r="R4789" t="s">
        <v>44</v>
      </c>
      <c r="S4789" t="s">
        <v>4527</v>
      </c>
      <c r="T4789" s="3">
        <v>45835</v>
      </c>
      <c r="U4789" s="3">
        <v>45838</v>
      </c>
      <c r="V4789" s="2">
        <v>0</v>
      </c>
      <c r="W4789" t="s">
        <v>44</v>
      </c>
      <c r="X4789" t="s">
        <v>44</v>
      </c>
      <c r="Y4789" t="s">
        <v>20737</v>
      </c>
      <c r="Z4789" t="s">
        <v>1661</v>
      </c>
      <c r="AA4789" t="s">
        <v>4529</v>
      </c>
      <c r="AB4789" t="s">
        <v>4530</v>
      </c>
      <c r="AC4789" t="s">
        <v>89</v>
      </c>
      <c r="AD4789" t="str">
        <f t="shared" si="74"/>
        <v>10-60</v>
      </c>
      <c r="AE4789" t="str">
        <f>VLOOKUP(AD4789,'Main_Sub Desc'!C:D,2,)</f>
        <v>LPC from invoicing</v>
      </c>
      <c r="AF4789" t="str">
        <f>VLOOKUP(VALUE(H4789),'Main_Sub Desc'!F:G,2,)</f>
        <v>Wtr Rev Late Payment</v>
      </c>
      <c r="AG4789">
        <f>IFERROR(VLOOKUP(VALUE(I4789),'PC Mapping'!A:F,6,),"")</f>
        <v>10719</v>
      </c>
      <c r="AH4789" s="13" t="str">
        <f>VLOOKUP(AG4789,'PC Mapping'!L:M,2,)</f>
        <v>All Other Water</v>
      </c>
    </row>
    <row r="4790" spans="1:34" x14ac:dyDescent="0.2">
      <c r="A4790" t="s">
        <v>20738</v>
      </c>
      <c r="B4790" t="s">
        <v>20739</v>
      </c>
      <c r="C4790" t="s">
        <v>4519</v>
      </c>
      <c r="D4790" t="s">
        <v>4520</v>
      </c>
      <c r="E4790" s="3">
        <v>45810</v>
      </c>
      <c r="F4790" t="s">
        <v>44</v>
      </c>
      <c r="G4790" t="s">
        <v>3742</v>
      </c>
      <c r="H4790" t="s">
        <v>3716</v>
      </c>
      <c r="I4790" t="s">
        <v>4708</v>
      </c>
      <c r="J4790" t="s">
        <v>4522</v>
      </c>
      <c r="K4790" s="2">
        <v>-5</v>
      </c>
      <c r="L4790" t="s">
        <v>44</v>
      </c>
      <c r="M4790" s="2">
        <v>-5</v>
      </c>
      <c r="N4790" t="s">
        <v>4523</v>
      </c>
      <c r="O4790" t="s">
        <v>4524</v>
      </c>
      <c r="P4790" t="s">
        <v>4794</v>
      </c>
      <c r="Q4790" t="s">
        <v>20740</v>
      </c>
      <c r="R4790" t="s">
        <v>44</v>
      </c>
      <c r="S4790" t="s">
        <v>4527</v>
      </c>
      <c r="T4790" s="3">
        <v>45810</v>
      </c>
      <c r="U4790" s="3">
        <v>45811</v>
      </c>
      <c r="V4790" s="2">
        <v>0</v>
      </c>
      <c r="W4790" t="s">
        <v>44</v>
      </c>
      <c r="X4790" t="s">
        <v>44</v>
      </c>
      <c r="Y4790" t="s">
        <v>20741</v>
      </c>
      <c r="Z4790" t="s">
        <v>20742</v>
      </c>
      <c r="AA4790" t="s">
        <v>4529</v>
      </c>
      <c r="AB4790" t="s">
        <v>4530</v>
      </c>
      <c r="AC4790" t="s">
        <v>89</v>
      </c>
      <c r="AD4790" t="str">
        <f t="shared" si="74"/>
        <v>10-60</v>
      </c>
      <c r="AE4790" t="str">
        <f>VLOOKUP(AD4790,'Main_Sub Desc'!C:D,2,)</f>
        <v>LPC from invoicing</v>
      </c>
      <c r="AF4790" t="str">
        <f>VLOOKUP(VALUE(H4790),'Main_Sub Desc'!F:G,2,)</f>
        <v>Wst Rev Late Payment</v>
      </c>
      <c r="AG4790">
        <f>IFERROR(VLOOKUP(VALUE(I4790),'PC Mapping'!A:F,6,),"")</f>
        <v>10720</v>
      </c>
      <c r="AH4790" s="13" t="str">
        <f>VLOOKUP(AG4790,'PC Mapping'!L:M,2,)</f>
        <v>All Other Sewer</v>
      </c>
    </row>
    <row r="4791" spans="1:34" x14ac:dyDescent="0.2">
      <c r="A4791" t="s">
        <v>20743</v>
      </c>
      <c r="B4791" t="s">
        <v>20739</v>
      </c>
      <c r="C4791" t="s">
        <v>4519</v>
      </c>
      <c r="D4791" t="s">
        <v>4520</v>
      </c>
      <c r="E4791" s="3">
        <v>45810</v>
      </c>
      <c r="F4791" t="s">
        <v>44</v>
      </c>
      <c r="G4791" t="s">
        <v>3742</v>
      </c>
      <c r="H4791" t="s">
        <v>3716</v>
      </c>
      <c r="I4791" t="s">
        <v>4708</v>
      </c>
      <c r="J4791" t="s">
        <v>4522</v>
      </c>
      <c r="K4791" s="2">
        <v>-5</v>
      </c>
      <c r="L4791" t="s">
        <v>44</v>
      </c>
      <c r="M4791" s="2">
        <v>-5</v>
      </c>
      <c r="N4791" t="s">
        <v>4523</v>
      </c>
      <c r="O4791" t="s">
        <v>4524</v>
      </c>
      <c r="P4791" t="s">
        <v>17161</v>
      </c>
      <c r="Q4791" t="s">
        <v>20744</v>
      </c>
      <c r="R4791" t="s">
        <v>44</v>
      </c>
      <c r="S4791" t="s">
        <v>4527</v>
      </c>
      <c r="T4791" s="3">
        <v>45810</v>
      </c>
      <c r="U4791" s="3">
        <v>45811</v>
      </c>
      <c r="V4791" s="2">
        <v>0</v>
      </c>
      <c r="W4791" t="s">
        <v>44</v>
      </c>
      <c r="X4791" t="s">
        <v>44</v>
      </c>
      <c r="Y4791" t="s">
        <v>20745</v>
      </c>
      <c r="Z4791" t="s">
        <v>3624</v>
      </c>
      <c r="AA4791" t="s">
        <v>4529</v>
      </c>
      <c r="AB4791" t="s">
        <v>4530</v>
      </c>
      <c r="AC4791" t="s">
        <v>89</v>
      </c>
      <c r="AD4791" t="str">
        <f t="shared" si="74"/>
        <v>10-60</v>
      </c>
      <c r="AE4791" t="str">
        <f>VLOOKUP(AD4791,'Main_Sub Desc'!C:D,2,)</f>
        <v>LPC from invoicing</v>
      </c>
      <c r="AF4791" t="str">
        <f>VLOOKUP(VALUE(H4791),'Main_Sub Desc'!F:G,2,)</f>
        <v>Wst Rev Late Payment</v>
      </c>
      <c r="AG4791">
        <f>IFERROR(VLOOKUP(VALUE(I4791),'PC Mapping'!A:F,6,),"")</f>
        <v>10720</v>
      </c>
      <c r="AH4791" s="13" t="str">
        <f>VLOOKUP(AG4791,'PC Mapping'!L:M,2,)</f>
        <v>All Other Sewer</v>
      </c>
    </row>
    <row r="4792" spans="1:34" x14ac:dyDescent="0.2">
      <c r="A4792" t="s">
        <v>20746</v>
      </c>
      <c r="B4792" t="s">
        <v>20739</v>
      </c>
      <c r="C4792" t="s">
        <v>4519</v>
      </c>
      <c r="D4792" t="s">
        <v>4520</v>
      </c>
      <c r="E4792" s="3">
        <v>45810</v>
      </c>
      <c r="F4792" t="s">
        <v>44</v>
      </c>
      <c r="G4792" t="s">
        <v>3742</v>
      </c>
      <c r="H4792" t="s">
        <v>3716</v>
      </c>
      <c r="I4792" t="s">
        <v>4708</v>
      </c>
      <c r="J4792" t="s">
        <v>4522</v>
      </c>
      <c r="K4792" s="2">
        <v>-5</v>
      </c>
      <c r="L4792" t="s">
        <v>44</v>
      </c>
      <c r="M4792" s="2">
        <v>-5</v>
      </c>
      <c r="N4792" t="s">
        <v>4523</v>
      </c>
      <c r="O4792" t="s">
        <v>4524</v>
      </c>
      <c r="P4792" t="s">
        <v>4851</v>
      </c>
      <c r="Q4792" t="s">
        <v>20747</v>
      </c>
      <c r="R4792" t="s">
        <v>44</v>
      </c>
      <c r="S4792" t="s">
        <v>4527</v>
      </c>
      <c r="T4792" s="3">
        <v>45810</v>
      </c>
      <c r="U4792" s="3">
        <v>45811</v>
      </c>
      <c r="V4792" s="2">
        <v>0</v>
      </c>
      <c r="W4792" t="s">
        <v>44</v>
      </c>
      <c r="X4792" t="s">
        <v>44</v>
      </c>
      <c r="Y4792" t="s">
        <v>20748</v>
      </c>
      <c r="Z4792" t="s">
        <v>3607</v>
      </c>
      <c r="AA4792" t="s">
        <v>4529</v>
      </c>
      <c r="AB4792" t="s">
        <v>4530</v>
      </c>
      <c r="AC4792" t="s">
        <v>89</v>
      </c>
      <c r="AD4792" t="str">
        <f t="shared" si="74"/>
        <v>10-60</v>
      </c>
      <c r="AE4792" t="str">
        <f>VLOOKUP(AD4792,'Main_Sub Desc'!C:D,2,)</f>
        <v>LPC from invoicing</v>
      </c>
      <c r="AF4792" t="str">
        <f>VLOOKUP(VALUE(H4792),'Main_Sub Desc'!F:G,2,)</f>
        <v>Wst Rev Late Payment</v>
      </c>
      <c r="AG4792">
        <f>IFERROR(VLOOKUP(VALUE(I4792),'PC Mapping'!A:F,6,),"")</f>
        <v>10720</v>
      </c>
      <c r="AH4792" s="13" t="str">
        <f>VLOOKUP(AG4792,'PC Mapping'!L:M,2,)</f>
        <v>All Other Sewer</v>
      </c>
    </row>
    <row r="4793" spans="1:34" x14ac:dyDescent="0.2">
      <c r="A4793" t="s">
        <v>20749</v>
      </c>
      <c r="B4793" t="s">
        <v>20739</v>
      </c>
      <c r="C4793" t="s">
        <v>4519</v>
      </c>
      <c r="D4793" t="s">
        <v>4520</v>
      </c>
      <c r="E4793" s="3">
        <v>45810</v>
      </c>
      <c r="F4793" t="s">
        <v>44</v>
      </c>
      <c r="G4793" t="s">
        <v>3742</v>
      </c>
      <c r="H4793" t="s">
        <v>3716</v>
      </c>
      <c r="I4793" t="s">
        <v>4708</v>
      </c>
      <c r="J4793" t="s">
        <v>4522</v>
      </c>
      <c r="K4793" s="2">
        <v>-6.87</v>
      </c>
      <c r="L4793" t="s">
        <v>44</v>
      </c>
      <c r="M4793" s="2">
        <v>-6.87</v>
      </c>
      <c r="N4793" t="s">
        <v>4523</v>
      </c>
      <c r="O4793" t="s">
        <v>4524</v>
      </c>
      <c r="P4793" t="s">
        <v>4806</v>
      </c>
      <c r="Q4793" t="s">
        <v>20750</v>
      </c>
      <c r="R4793" t="s">
        <v>44</v>
      </c>
      <c r="S4793" t="s">
        <v>4527</v>
      </c>
      <c r="T4793" s="3">
        <v>45810</v>
      </c>
      <c r="U4793" s="3">
        <v>45811</v>
      </c>
      <c r="V4793" s="2">
        <v>0</v>
      </c>
      <c r="W4793" t="s">
        <v>44</v>
      </c>
      <c r="X4793" t="s">
        <v>44</v>
      </c>
      <c r="Y4793" t="s">
        <v>20751</v>
      </c>
      <c r="Z4793" t="s">
        <v>3679</v>
      </c>
      <c r="AA4793" t="s">
        <v>4529</v>
      </c>
      <c r="AB4793" t="s">
        <v>4530</v>
      </c>
      <c r="AC4793" t="s">
        <v>89</v>
      </c>
      <c r="AD4793" t="str">
        <f t="shared" si="74"/>
        <v>10-60</v>
      </c>
      <c r="AE4793" t="str">
        <f>VLOOKUP(AD4793,'Main_Sub Desc'!C:D,2,)</f>
        <v>LPC from invoicing</v>
      </c>
      <c r="AF4793" t="str">
        <f>VLOOKUP(VALUE(H4793),'Main_Sub Desc'!F:G,2,)</f>
        <v>Wst Rev Late Payment</v>
      </c>
      <c r="AG4793">
        <f>IFERROR(VLOOKUP(VALUE(I4793),'PC Mapping'!A:F,6,),"")</f>
        <v>10720</v>
      </c>
      <c r="AH4793" s="13" t="str">
        <f>VLOOKUP(AG4793,'PC Mapping'!L:M,2,)</f>
        <v>All Other Sewer</v>
      </c>
    </row>
    <row r="4794" spans="1:34" x14ac:dyDescent="0.2">
      <c r="A4794" t="s">
        <v>20752</v>
      </c>
      <c r="B4794" t="s">
        <v>20739</v>
      </c>
      <c r="C4794" t="s">
        <v>4519</v>
      </c>
      <c r="D4794" t="s">
        <v>4520</v>
      </c>
      <c r="E4794" s="3">
        <v>45810</v>
      </c>
      <c r="F4794" t="s">
        <v>44</v>
      </c>
      <c r="G4794" t="s">
        <v>3742</v>
      </c>
      <c r="H4794" t="s">
        <v>3716</v>
      </c>
      <c r="I4794" t="s">
        <v>4708</v>
      </c>
      <c r="J4794" t="s">
        <v>4522</v>
      </c>
      <c r="K4794" s="2">
        <v>-5</v>
      </c>
      <c r="L4794" t="s">
        <v>44</v>
      </c>
      <c r="M4794" s="2">
        <v>-5</v>
      </c>
      <c r="N4794" t="s">
        <v>4523</v>
      </c>
      <c r="O4794" t="s">
        <v>4524</v>
      </c>
      <c r="P4794" t="s">
        <v>4814</v>
      </c>
      <c r="Q4794" t="s">
        <v>20753</v>
      </c>
      <c r="R4794" t="s">
        <v>44</v>
      </c>
      <c r="S4794" t="s">
        <v>4527</v>
      </c>
      <c r="T4794" s="3">
        <v>45810</v>
      </c>
      <c r="U4794" s="3">
        <v>45811</v>
      </c>
      <c r="V4794" s="2">
        <v>0</v>
      </c>
      <c r="W4794" t="s">
        <v>44</v>
      </c>
      <c r="X4794" t="s">
        <v>44</v>
      </c>
      <c r="Y4794" t="s">
        <v>20754</v>
      </c>
      <c r="Z4794" t="s">
        <v>3628</v>
      </c>
      <c r="AA4794" t="s">
        <v>4529</v>
      </c>
      <c r="AB4794" t="s">
        <v>4530</v>
      </c>
      <c r="AC4794" t="s">
        <v>89</v>
      </c>
      <c r="AD4794" t="str">
        <f t="shared" si="74"/>
        <v>10-60</v>
      </c>
      <c r="AE4794" t="str">
        <f>VLOOKUP(AD4794,'Main_Sub Desc'!C:D,2,)</f>
        <v>LPC from invoicing</v>
      </c>
      <c r="AF4794" t="str">
        <f>VLOOKUP(VALUE(H4794),'Main_Sub Desc'!F:G,2,)</f>
        <v>Wst Rev Late Payment</v>
      </c>
      <c r="AG4794">
        <f>IFERROR(VLOOKUP(VALUE(I4794),'PC Mapping'!A:F,6,),"")</f>
        <v>10720</v>
      </c>
      <c r="AH4794" s="13" t="str">
        <f>VLOOKUP(AG4794,'PC Mapping'!L:M,2,)</f>
        <v>All Other Sewer</v>
      </c>
    </row>
    <row r="4795" spans="1:34" x14ac:dyDescent="0.2">
      <c r="A4795" t="s">
        <v>20755</v>
      </c>
      <c r="B4795" t="s">
        <v>20756</v>
      </c>
      <c r="C4795" t="s">
        <v>4519</v>
      </c>
      <c r="D4795" t="s">
        <v>4520</v>
      </c>
      <c r="E4795" s="3">
        <v>45812</v>
      </c>
      <c r="F4795" t="s">
        <v>44</v>
      </c>
      <c r="G4795" t="s">
        <v>3742</v>
      </c>
      <c r="H4795" t="s">
        <v>3722</v>
      </c>
      <c r="I4795" t="s">
        <v>3752</v>
      </c>
      <c r="J4795" t="s">
        <v>4522</v>
      </c>
      <c r="K4795" s="2">
        <v>-10.85</v>
      </c>
      <c r="L4795" t="s">
        <v>44</v>
      </c>
      <c r="M4795" s="2">
        <v>-10.85</v>
      </c>
      <c r="N4795" t="s">
        <v>4523</v>
      </c>
      <c r="O4795" t="s">
        <v>4524</v>
      </c>
      <c r="P4795" t="s">
        <v>20757</v>
      </c>
      <c r="Q4795" t="s">
        <v>20758</v>
      </c>
      <c r="R4795" t="s">
        <v>44</v>
      </c>
      <c r="S4795" t="s">
        <v>4527</v>
      </c>
      <c r="T4795" s="3">
        <v>45812</v>
      </c>
      <c r="U4795" s="3">
        <v>45813</v>
      </c>
      <c r="V4795" s="2">
        <v>0</v>
      </c>
      <c r="W4795" t="s">
        <v>44</v>
      </c>
      <c r="X4795" t="s">
        <v>44</v>
      </c>
      <c r="Y4795" t="s">
        <v>20759</v>
      </c>
      <c r="Z4795" t="s">
        <v>3235</v>
      </c>
      <c r="AA4795" t="s">
        <v>4529</v>
      </c>
      <c r="AB4795" t="s">
        <v>4530</v>
      </c>
      <c r="AC4795" t="s">
        <v>89</v>
      </c>
      <c r="AD4795" t="str">
        <f t="shared" si="74"/>
        <v>10-60</v>
      </c>
      <c r="AE4795" t="str">
        <f>VLOOKUP(AD4795,'Main_Sub Desc'!C:D,2,)</f>
        <v>LPC from invoicing</v>
      </c>
      <c r="AF4795" t="str">
        <f>VLOOKUP(VALUE(H4795),'Main_Sub Desc'!F:G,2,)</f>
        <v>Wtr Rev Late Payment</v>
      </c>
      <c r="AG4795">
        <f>IFERROR(VLOOKUP(VALUE(I4795),'PC Mapping'!A:F,6,),"")</f>
        <v>10719</v>
      </c>
      <c r="AH4795" s="13" t="str">
        <f>VLOOKUP(AG4795,'PC Mapping'!L:M,2,)</f>
        <v>All Other Water</v>
      </c>
    </row>
    <row r="4796" spans="1:34" x14ac:dyDescent="0.2">
      <c r="A4796" t="s">
        <v>20760</v>
      </c>
      <c r="B4796" t="s">
        <v>20761</v>
      </c>
      <c r="C4796" t="s">
        <v>4519</v>
      </c>
      <c r="D4796" t="s">
        <v>4520</v>
      </c>
      <c r="E4796" s="3">
        <v>45813</v>
      </c>
      <c r="F4796" t="s">
        <v>44</v>
      </c>
      <c r="G4796" t="s">
        <v>3742</v>
      </c>
      <c r="H4796" t="s">
        <v>3716</v>
      </c>
      <c r="I4796" t="s">
        <v>4534</v>
      </c>
      <c r="J4796" t="s">
        <v>4522</v>
      </c>
      <c r="K4796" s="2">
        <v>-7.34</v>
      </c>
      <c r="L4796" t="s">
        <v>44</v>
      </c>
      <c r="M4796" s="2">
        <v>-7.34</v>
      </c>
      <c r="N4796" t="s">
        <v>4523</v>
      </c>
      <c r="O4796" t="s">
        <v>4524</v>
      </c>
      <c r="P4796" t="s">
        <v>9138</v>
      </c>
      <c r="Q4796" t="s">
        <v>20762</v>
      </c>
      <c r="R4796" t="s">
        <v>44</v>
      </c>
      <c r="S4796" t="s">
        <v>4527</v>
      </c>
      <c r="T4796" s="3">
        <v>45813</v>
      </c>
      <c r="U4796" s="3">
        <v>45814</v>
      </c>
      <c r="V4796" s="2">
        <v>0</v>
      </c>
      <c r="W4796" t="s">
        <v>44</v>
      </c>
      <c r="X4796" t="s">
        <v>44</v>
      </c>
      <c r="Y4796" t="s">
        <v>20763</v>
      </c>
      <c r="Z4796" t="s">
        <v>133</v>
      </c>
      <c r="AA4796" t="s">
        <v>4529</v>
      </c>
      <c r="AB4796" t="s">
        <v>4530</v>
      </c>
      <c r="AC4796" t="s">
        <v>89</v>
      </c>
      <c r="AD4796" t="str">
        <f t="shared" si="74"/>
        <v>10-60</v>
      </c>
      <c r="AE4796" t="str">
        <f>VLOOKUP(AD4796,'Main_Sub Desc'!C:D,2,)</f>
        <v>LPC from invoicing</v>
      </c>
      <c r="AF4796" t="str">
        <f>VLOOKUP(VALUE(H4796),'Main_Sub Desc'!F:G,2,)</f>
        <v>Wst Rev Late Payment</v>
      </c>
      <c r="AG4796">
        <f>IFERROR(VLOOKUP(VALUE(I4796),'PC Mapping'!A:F,6,),"")</f>
        <v>10514</v>
      </c>
      <c r="AH4796" s="13" t="str">
        <f>VLOOKUP(AG4796,'PC Mapping'!L:M,2,)</f>
        <v>Bolivar Sewer</v>
      </c>
    </row>
    <row r="4797" spans="1:34" x14ac:dyDescent="0.2">
      <c r="A4797" t="s">
        <v>20760</v>
      </c>
      <c r="B4797" t="s">
        <v>20761</v>
      </c>
      <c r="C4797" t="s">
        <v>4519</v>
      </c>
      <c r="D4797" t="s">
        <v>4520</v>
      </c>
      <c r="E4797" s="3">
        <v>45813</v>
      </c>
      <c r="F4797" t="s">
        <v>44</v>
      </c>
      <c r="G4797" t="s">
        <v>3742</v>
      </c>
      <c r="H4797" t="s">
        <v>3722</v>
      </c>
      <c r="I4797" t="s">
        <v>4538</v>
      </c>
      <c r="J4797" t="s">
        <v>4522</v>
      </c>
      <c r="K4797" s="2">
        <v>-5</v>
      </c>
      <c r="L4797" t="s">
        <v>44</v>
      </c>
      <c r="M4797" s="2">
        <v>-5</v>
      </c>
      <c r="N4797" t="s">
        <v>4523</v>
      </c>
      <c r="O4797" t="s">
        <v>4524</v>
      </c>
      <c r="P4797" t="s">
        <v>9138</v>
      </c>
      <c r="Q4797" t="s">
        <v>20764</v>
      </c>
      <c r="R4797" t="s">
        <v>44</v>
      </c>
      <c r="S4797" t="s">
        <v>4527</v>
      </c>
      <c r="T4797" s="3">
        <v>45813</v>
      </c>
      <c r="U4797" s="3">
        <v>45814</v>
      </c>
      <c r="V4797" s="2">
        <v>0</v>
      </c>
      <c r="W4797" t="s">
        <v>44</v>
      </c>
      <c r="X4797" t="s">
        <v>44</v>
      </c>
      <c r="Y4797" t="s">
        <v>20765</v>
      </c>
      <c r="Z4797" t="s">
        <v>133</v>
      </c>
      <c r="AA4797" t="s">
        <v>4529</v>
      </c>
      <c r="AB4797" t="s">
        <v>4530</v>
      </c>
      <c r="AC4797" t="s">
        <v>89</v>
      </c>
      <c r="AD4797" t="str">
        <f t="shared" si="74"/>
        <v>10-60</v>
      </c>
      <c r="AE4797" t="str">
        <f>VLOOKUP(AD4797,'Main_Sub Desc'!C:D,2,)</f>
        <v>LPC from invoicing</v>
      </c>
      <c r="AF4797" t="str">
        <f>VLOOKUP(VALUE(H4797),'Main_Sub Desc'!F:G,2,)</f>
        <v>Wtr Rev Late Payment</v>
      </c>
      <c r="AG4797">
        <f>IFERROR(VLOOKUP(VALUE(I4797),'PC Mapping'!A:F,6,),"")</f>
        <v>10469</v>
      </c>
      <c r="AH4797" s="13" t="str">
        <f>VLOOKUP(AG4797,'PC Mapping'!L:M,2,)</f>
        <v>Bolivar Water</v>
      </c>
    </row>
    <row r="4798" spans="1:34" x14ac:dyDescent="0.2">
      <c r="A4798" t="s">
        <v>20766</v>
      </c>
      <c r="B4798" t="s">
        <v>20761</v>
      </c>
      <c r="C4798" t="s">
        <v>4519</v>
      </c>
      <c r="D4798" t="s">
        <v>4520</v>
      </c>
      <c r="E4798" s="3">
        <v>45813</v>
      </c>
      <c r="F4798" t="s">
        <v>44</v>
      </c>
      <c r="G4798" t="s">
        <v>3742</v>
      </c>
      <c r="H4798" t="s">
        <v>3722</v>
      </c>
      <c r="I4798" t="s">
        <v>3752</v>
      </c>
      <c r="J4798" t="s">
        <v>4522</v>
      </c>
      <c r="K4798" s="2">
        <v>-5</v>
      </c>
      <c r="L4798" t="s">
        <v>44</v>
      </c>
      <c r="M4798" s="2">
        <v>-5</v>
      </c>
      <c r="N4798" t="s">
        <v>4523</v>
      </c>
      <c r="O4798" t="s">
        <v>4524</v>
      </c>
      <c r="P4798" t="s">
        <v>13883</v>
      </c>
      <c r="Q4798" t="s">
        <v>20767</v>
      </c>
      <c r="R4798" t="s">
        <v>44</v>
      </c>
      <c r="S4798" t="s">
        <v>4527</v>
      </c>
      <c r="T4798" s="3">
        <v>45813</v>
      </c>
      <c r="U4798" s="3">
        <v>45814</v>
      </c>
      <c r="V4798" s="2">
        <v>0</v>
      </c>
      <c r="W4798" t="s">
        <v>44</v>
      </c>
      <c r="X4798" t="s">
        <v>44</v>
      </c>
      <c r="Y4798" t="s">
        <v>20768</v>
      </c>
      <c r="Z4798" t="s">
        <v>2075</v>
      </c>
      <c r="AA4798" t="s">
        <v>4529</v>
      </c>
      <c r="AB4798" t="s">
        <v>4530</v>
      </c>
      <c r="AC4798" t="s">
        <v>89</v>
      </c>
      <c r="AD4798" t="str">
        <f t="shared" si="74"/>
        <v>10-60</v>
      </c>
      <c r="AE4798" t="str">
        <f>VLOOKUP(AD4798,'Main_Sub Desc'!C:D,2,)</f>
        <v>LPC from invoicing</v>
      </c>
      <c r="AF4798" t="str">
        <f>VLOOKUP(VALUE(H4798),'Main_Sub Desc'!F:G,2,)</f>
        <v>Wtr Rev Late Payment</v>
      </c>
      <c r="AG4798">
        <f>IFERROR(VLOOKUP(VALUE(I4798),'PC Mapping'!A:F,6,),"")</f>
        <v>10719</v>
      </c>
      <c r="AH4798" s="13" t="str">
        <f>VLOOKUP(AG4798,'PC Mapping'!L:M,2,)</f>
        <v>All Other Water</v>
      </c>
    </row>
    <row r="4799" spans="1:34" x14ac:dyDescent="0.2">
      <c r="A4799" t="s">
        <v>20769</v>
      </c>
      <c r="B4799" t="s">
        <v>20761</v>
      </c>
      <c r="C4799" t="s">
        <v>4519</v>
      </c>
      <c r="D4799" t="s">
        <v>4520</v>
      </c>
      <c r="E4799" s="3">
        <v>45813</v>
      </c>
      <c r="F4799" t="s">
        <v>44</v>
      </c>
      <c r="G4799" t="s">
        <v>3742</v>
      </c>
      <c r="H4799" t="s">
        <v>3722</v>
      </c>
      <c r="I4799" t="s">
        <v>3752</v>
      </c>
      <c r="J4799" t="s">
        <v>4522</v>
      </c>
      <c r="K4799" s="2">
        <v>-5</v>
      </c>
      <c r="L4799" t="s">
        <v>44</v>
      </c>
      <c r="M4799" s="2">
        <v>-5</v>
      </c>
      <c r="N4799" t="s">
        <v>4523</v>
      </c>
      <c r="O4799" t="s">
        <v>4524</v>
      </c>
      <c r="P4799" t="s">
        <v>7806</v>
      </c>
      <c r="Q4799" t="s">
        <v>20770</v>
      </c>
      <c r="R4799" t="s">
        <v>44</v>
      </c>
      <c r="S4799" t="s">
        <v>4527</v>
      </c>
      <c r="T4799" s="3">
        <v>45813</v>
      </c>
      <c r="U4799" s="3">
        <v>45814</v>
      </c>
      <c r="V4799" s="2">
        <v>0</v>
      </c>
      <c r="W4799" t="s">
        <v>44</v>
      </c>
      <c r="X4799" t="s">
        <v>44</v>
      </c>
      <c r="Y4799" t="s">
        <v>20771</v>
      </c>
      <c r="Z4799" t="s">
        <v>2160</v>
      </c>
      <c r="AA4799" t="s">
        <v>4529</v>
      </c>
      <c r="AB4799" t="s">
        <v>4530</v>
      </c>
      <c r="AC4799" t="s">
        <v>89</v>
      </c>
      <c r="AD4799" t="str">
        <f t="shared" si="74"/>
        <v>10-60</v>
      </c>
      <c r="AE4799" t="str">
        <f>VLOOKUP(AD4799,'Main_Sub Desc'!C:D,2,)</f>
        <v>LPC from invoicing</v>
      </c>
      <c r="AF4799" t="str">
        <f>VLOOKUP(VALUE(H4799),'Main_Sub Desc'!F:G,2,)</f>
        <v>Wtr Rev Late Payment</v>
      </c>
      <c r="AG4799">
        <f>IFERROR(VLOOKUP(VALUE(I4799),'PC Mapping'!A:F,6,),"")</f>
        <v>10719</v>
      </c>
      <c r="AH4799" s="13" t="str">
        <f>VLOOKUP(AG4799,'PC Mapping'!L:M,2,)</f>
        <v>All Other Water</v>
      </c>
    </row>
    <row r="4800" spans="1:34" x14ac:dyDescent="0.2">
      <c r="A4800" t="s">
        <v>20772</v>
      </c>
      <c r="B4800" t="s">
        <v>20761</v>
      </c>
      <c r="C4800" t="s">
        <v>4519</v>
      </c>
      <c r="D4800" t="s">
        <v>4520</v>
      </c>
      <c r="E4800" s="3">
        <v>45813</v>
      </c>
      <c r="F4800" t="s">
        <v>44</v>
      </c>
      <c r="G4800" t="s">
        <v>3742</v>
      </c>
      <c r="H4800" t="s">
        <v>3722</v>
      </c>
      <c r="I4800" t="s">
        <v>3752</v>
      </c>
      <c r="J4800" t="s">
        <v>4522</v>
      </c>
      <c r="K4800" s="2">
        <v>-5</v>
      </c>
      <c r="L4800" t="s">
        <v>44</v>
      </c>
      <c r="M4800" s="2">
        <v>-5</v>
      </c>
      <c r="N4800" t="s">
        <v>4523</v>
      </c>
      <c r="O4800" t="s">
        <v>4524</v>
      </c>
      <c r="P4800" t="s">
        <v>14127</v>
      </c>
      <c r="Q4800" t="s">
        <v>20773</v>
      </c>
      <c r="R4800" t="s">
        <v>44</v>
      </c>
      <c r="S4800" t="s">
        <v>4527</v>
      </c>
      <c r="T4800" s="3">
        <v>45813</v>
      </c>
      <c r="U4800" s="3">
        <v>45814</v>
      </c>
      <c r="V4800" s="2">
        <v>0</v>
      </c>
      <c r="W4800" t="s">
        <v>44</v>
      </c>
      <c r="X4800" t="s">
        <v>44</v>
      </c>
      <c r="Y4800" t="s">
        <v>17914</v>
      </c>
      <c r="Z4800" t="s">
        <v>2754</v>
      </c>
      <c r="AA4800" t="s">
        <v>4529</v>
      </c>
      <c r="AB4800" t="s">
        <v>4530</v>
      </c>
      <c r="AC4800" t="s">
        <v>89</v>
      </c>
      <c r="AD4800" t="str">
        <f t="shared" si="74"/>
        <v>10-60</v>
      </c>
      <c r="AE4800" t="str">
        <f>VLOOKUP(AD4800,'Main_Sub Desc'!C:D,2,)</f>
        <v>LPC from invoicing</v>
      </c>
      <c r="AF4800" t="str">
        <f>VLOOKUP(VALUE(H4800),'Main_Sub Desc'!F:G,2,)</f>
        <v>Wtr Rev Late Payment</v>
      </c>
      <c r="AG4800">
        <f>IFERROR(VLOOKUP(VALUE(I4800),'PC Mapping'!A:F,6,),"")</f>
        <v>10719</v>
      </c>
      <c r="AH4800" s="13" t="str">
        <f>VLOOKUP(AG4800,'PC Mapping'!L:M,2,)</f>
        <v>All Other Water</v>
      </c>
    </row>
    <row r="4801" spans="1:34" x14ac:dyDescent="0.2">
      <c r="A4801" t="s">
        <v>20774</v>
      </c>
      <c r="B4801" t="s">
        <v>20775</v>
      </c>
      <c r="C4801" t="s">
        <v>4519</v>
      </c>
      <c r="D4801" t="s">
        <v>4520</v>
      </c>
      <c r="E4801" s="3">
        <v>45818</v>
      </c>
      <c r="F4801" t="s">
        <v>44</v>
      </c>
      <c r="G4801" t="s">
        <v>3742</v>
      </c>
      <c r="H4801" t="s">
        <v>3716</v>
      </c>
      <c r="I4801" t="s">
        <v>4534</v>
      </c>
      <c r="J4801" t="s">
        <v>4522</v>
      </c>
      <c r="K4801" s="2">
        <v>-5</v>
      </c>
      <c r="L4801" t="s">
        <v>44</v>
      </c>
      <c r="M4801" s="2">
        <v>-5</v>
      </c>
      <c r="N4801" t="s">
        <v>4523</v>
      </c>
      <c r="O4801" t="s">
        <v>4524</v>
      </c>
      <c r="P4801" t="s">
        <v>7865</v>
      </c>
      <c r="Q4801" t="s">
        <v>20776</v>
      </c>
      <c r="R4801" t="s">
        <v>44</v>
      </c>
      <c r="S4801" t="s">
        <v>4527</v>
      </c>
      <c r="T4801" s="3">
        <v>45818</v>
      </c>
      <c r="U4801" s="3">
        <v>45819</v>
      </c>
      <c r="V4801" s="2">
        <v>0</v>
      </c>
      <c r="W4801" t="s">
        <v>44</v>
      </c>
      <c r="X4801" t="s">
        <v>44</v>
      </c>
      <c r="Y4801" t="s">
        <v>20777</v>
      </c>
      <c r="Z4801" t="s">
        <v>322</v>
      </c>
      <c r="AA4801" t="s">
        <v>4529</v>
      </c>
      <c r="AB4801" t="s">
        <v>4530</v>
      </c>
      <c r="AC4801" t="s">
        <v>99</v>
      </c>
      <c r="AD4801" t="str">
        <f t="shared" si="74"/>
        <v>10-60</v>
      </c>
      <c r="AE4801" t="str">
        <f>VLOOKUP(AD4801,'Main_Sub Desc'!C:D,2,)</f>
        <v>LPC from invoicing</v>
      </c>
      <c r="AF4801" t="str">
        <f>VLOOKUP(VALUE(H4801),'Main_Sub Desc'!F:G,2,)</f>
        <v>Wst Rev Late Payment</v>
      </c>
      <c r="AG4801">
        <f>IFERROR(VLOOKUP(VALUE(I4801),'PC Mapping'!A:F,6,),"")</f>
        <v>10514</v>
      </c>
      <c r="AH4801" s="13" t="str">
        <f>VLOOKUP(AG4801,'PC Mapping'!L:M,2,)</f>
        <v>Bolivar Sewer</v>
      </c>
    </row>
    <row r="4802" spans="1:34" x14ac:dyDescent="0.2">
      <c r="A4802" t="s">
        <v>20774</v>
      </c>
      <c r="B4802" t="s">
        <v>20775</v>
      </c>
      <c r="C4802" t="s">
        <v>4519</v>
      </c>
      <c r="D4802" t="s">
        <v>4520</v>
      </c>
      <c r="E4802" s="3">
        <v>45818</v>
      </c>
      <c r="F4802" t="s">
        <v>44</v>
      </c>
      <c r="G4802" t="s">
        <v>3742</v>
      </c>
      <c r="H4802" t="s">
        <v>3722</v>
      </c>
      <c r="I4802" t="s">
        <v>4538</v>
      </c>
      <c r="J4802" t="s">
        <v>4522</v>
      </c>
      <c r="K4802" s="2">
        <v>-5</v>
      </c>
      <c r="L4802" t="s">
        <v>44</v>
      </c>
      <c r="M4802" s="2">
        <v>-5</v>
      </c>
      <c r="N4802" t="s">
        <v>4523</v>
      </c>
      <c r="O4802" t="s">
        <v>4524</v>
      </c>
      <c r="P4802" t="s">
        <v>7865</v>
      </c>
      <c r="Q4802" t="s">
        <v>20778</v>
      </c>
      <c r="R4802" t="s">
        <v>44</v>
      </c>
      <c r="S4802" t="s">
        <v>4527</v>
      </c>
      <c r="T4802" s="3">
        <v>45818</v>
      </c>
      <c r="U4802" s="3">
        <v>45819</v>
      </c>
      <c r="V4802" s="2">
        <v>0</v>
      </c>
      <c r="W4802" t="s">
        <v>44</v>
      </c>
      <c r="X4802" t="s">
        <v>44</v>
      </c>
      <c r="Y4802" t="s">
        <v>20779</v>
      </c>
      <c r="Z4802" t="s">
        <v>322</v>
      </c>
      <c r="AA4802" t="s">
        <v>4529</v>
      </c>
      <c r="AB4802" t="s">
        <v>4530</v>
      </c>
      <c r="AC4802" t="s">
        <v>99</v>
      </c>
      <c r="AD4802" t="str">
        <f t="shared" si="74"/>
        <v>10-60</v>
      </c>
      <c r="AE4802" t="str">
        <f>VLOOKUP(AD4802,'Main_Sub Desc'!C:D,2,)</f>
        <v>LPC from invoicing</v>
      </c>
      <c r="AF4802" t="str">
        <f>VLOOKUP(VALUE(H4802),'Main_Sub Desc'!F:G,2,)</f>
        <v>Wtr Rev Late Payment</v>
      </c>
      <c r="AG4802">
        <f>IFERROR(VLOOKUP(VALUE(I4802),'PC Mapping'!A:F,6,),"")</f>
        <v>10469</v>
      </c>
      <c r="AH4802" s="13" t="str">
        <f>VLOOKUP(AG4802,'PC Mapping'!L:M,2,)</f>
        <v>Bolivar Water</v>
      </c>
    </row>
    <row r="4803" spans="1:34" x14ac:dyDescent="0.2">
      <c r="A4803" t="s">
        <v>20780</v>
      </c>
      <c r="B4803" t="s">
        <v>20775</v>
      </c>
      <c r="C4803" t="s">
        <v>4519</v>
      </c>
      <c r="D4803" t="s">
        <v>4520</v>
      </c>
      <c r="E4803" s="3">
        <v>45818</v>
      </c>
      <c r="F4803" t="s">
        <v>44</v>
      </c>
      <c r="G4803" t="s">
        <v>3742</v>
      </c>
      <c r="H4803" t="s">
        <v>3722</v>
      </c>
      <c r="I4803" t="s">
        <v>3752</v>
      </c>
      <c r="J4803" t="s">
        <v>4522</v>
      </c>
      <c r="K4803" s="2">
        <v>-44.78</v>
      </c>
      <c r="L4803" t="s">
        <v>44</v>
      </c>
      <c r="M4803" s="2">
        <v>-44.78</v>
      </c>
      <c r="N4803" t="s">
        <v>4523</v>
      </c>
      <c r="O4803" t="s">
        <v>4524</v>
      </c>
      <c r="P4803" t="s">
        <v>7854</v>
      </c>
      <c r="Q4803" t="s">
        <v>20781</v>
      </c>
      <c r="R4803" t="s">
        <v>44</v>
      </c>
      <c r="S4803" t="s">
        <v>4527</v>
      </c>
      <c r="T4803" s="3">
        <v>45818</v>
      </c>
      <c r="U4803" s="3">
        <v>45819</v>
      </c>
      <c r="V4803" s="2">
        <v>0</v>
      </c>
      <c r="W4803" t="s">
        <v>44</v>
      </c>
      <c r="X4803" t="s">
        <v>44</v>
      </c>
      <c r="Y4803" t="s">
        <v>20782</v>
      </c>
      <c r="Z4803" t="s">
        <v>3273</v>
      </c>
      <c r="AA4803" t="s">
        <v>4529</v>
      </c>
      <c r="AB4803" t="s">
        <v>4530</v>
      </c>
      <c r="AC4803" t="s">
        <v>99</v>
      </c>
      <c r="AD4803" t="str">
        <f t="shared" si="74"/>
        <v>10-60</v>
      </c>
      <c r="AE4803" t="str">
        <f>VLOOKUP(AD4803,'Main_Sub Desc'!C:D,2,)</f>
        <v>LPC from invoicing</v>
      </c>
      <c r="AF4803" t="str">
        <f>VLOOKUP(VALUE(H4803),'Main_Sub Desc'!F:G,2,)</f>
        <v>Wtr Rev Late Payment</v>
      </c>
      <c r="AG4803">
        <f>IFERROR(VLOOKUP(VALUE(I4803),'PC Mapping'!A:F,6,),"")</f>
        <v>10719</v>
      </c>
      <c r="AH4803" s="13" t="str">
        <f>VLOOKUP(AG4803,'PC Mapping'!L:M,2,)</f>
        <v>All Other Water</v>
      </c>
    </row>
    <row r="4804" spans="1:34" x14ac:dyDescent="0.2">
      <c r="A4804" t="s">
        <v>20783</v>
      </c>
      <c r="B4804" t="s">
        <v>20775</v>
      </c>
      <c r="C4804" t="s">
        <v>4519</v>
      </c>
      <c r="D4804" t="s">
        <v>4520</v>
      </c>
      <c r="E4804" s="3">
        <v>45818</v>
      </c>
      <c r="F4804" t="s">
        <v>44</v>
      </c>
      <c r="G4804" t="s">
        <v>3742</v>
      </c>
      <c r="H4804" t="s">
        <v>3716</v>
      </c>
      <c r="I4804" t="s">
        <v>4534</v>
      </c>
      <c r="J4804" t="s">
        <v>4522</v>
      </c>
      <c r="K4804" s="2">
        <v>-5</v>
      </c>
      <c r="L4804" t="s">
        <v>44</v>
      </c>
      <c r="M4804" s="2">
        <v>-5</v>
      </c>
      <c r="N4804" t="s">
        <v>4523</v>
      </c>
      <c r="O4804" t="s">
        <v>4524</v>
      </c>
      <c r="P4804" t="s">
        <v>20784</v>
      </c>
      <c r="Q4804" t="s">
        <v>20785</v>
      </c>
      <c r="R4804" t="s">
        <v>44</v>
      </c>
      <c r="S4804" t="s">
        <v>4527</v>
      </c>
      <c r="T4804" s="3">
        <v>45818</v>
      </c>
      <c r="U4804" s="3">
        <v>45819</v>
      </c>
      <c r="V4804" s="2">
        <v>0</v>
      </c>
      <c r="W4804" t="s">
        <v>44</v>
      </c>
      <c r="X4804" t="s">
        <v>44</v>
      </c>
      <c r="Y4804" t="s">
        <v>20786</v>
      </c>
      <c r="Z4804" t="s">
        <v>189</v>
      </c>
      <c r="AA4804" t="s">
        <v>4529</v>
      </c>
      <c r="AB4804" t="s">
        <v>4530</v>
      </c>
      <c r="AC4804" t="s">
        <v>89</v>
      </c>
      <c r="AD4804" t="str">
        <f t="shared" ref="AD4804:AD4867" si="75">CONCATENATE(VALUE(AA4804),"-",VALUE(AB4804))</f>
        <v>10-60</v>
      </c>
      <c r="AE4804" t="str">
        <f>VLOOKUP(AD4804,'Main_Sub Desc'!C:D,2,)</f>
        <v>LPC from invoicing</v>
      </c>
      <c r="AF4804" t="str">
        <f>VLOOKUP(VALUE(H4804),'Main_Sub Desc'!F:G,2,)</f>
        <v>Wst Rev Late Payment</v>
      </c>
      <c r="AG4804">
        <f>IFERROR(VLOOKUP(VALUE(I4804),'PC Mapping'!A:F,6,),"")</f>
        <v>10514</v>
      </c>
      <c r="AH4804" s="13" t="str">
        <f>VLOOKUP(AG4804,'PC Mapping'!L:M,2,)</f>
        <v>Bolivar Sewer</v>
      </c>
    </row>
    <row r="4805" spans="1:34" x14ac:dyDescent="0.2">
      <c r="A4805" t="s">
        <v>20783</v>
      </c>
      <c r="B4805" t="s">
        <v>20775</v>
      </c>
      <c r="C4805" t="s">
        <v>4519</v>
      </c>
      <c r="D4805" t="s">
        <v>4520</v>
      </c>
      <c r="E4805" s="3">
        <v>45818</v>
      </c>
      <c r="F4805" t="s">
        <v>44</v>
      </c>
      <c r="G4805" t="s">
        <v>3742</v>
      </c>
      <c r="H4805" t="s">
        <v>3722</v>
      </c>
      <c r="I4805" t="s">
        <v>4538</v>
      </c>
      <c r="J4805" t="s">
        <v>4522</v>
      </c>
      <c r="K4805" s="2">
        <v>-5</v>
      </c>
      <c r="L4805" t="s">
        <v>44</v>
      </c>
      <c r="M4805" s="2">
        <v>-5</v>
      </c>
      <c r="N4805" t="s">
        <v>4523</v>
      </c>
      <c r="O4805" t="s">
        <v>4524</v>
      </c>
      <c r="P4805" t="s">
        <v>20784</v>
      </c>
      <c r="Q4805" t="s">
        <v>20787</v>
      </c>
      <c r="R4805" t="s">
        <v>44</v>
      </c>
      <c r="S4805" t="s">
        <v>4527</v>
      </c>
      <c r="T4805" s="3">
        <v>45818</v>
      </c>
      <c r="U4805" s="3">
        <v>45819</v>
      </c>
      <c r="V4805" s="2">
        <v>0</v>
      </c>
      <c r="W4805" t="s">
        <v>44</v>
      </c>
      <c r="X4805" t="s">
        <v>44</v>
      </c>
      <c r="Y4805" t="s">
        <v>20788</v>
      </c>
      <c r="Z4805" t="s">
        <v>189</v>
      </c>
      <c r="AA4805" t="s">
        <v>4529</v>
      </c>
      <c r="AB4805" t="s">
        <v>4530</v>
      </c>
      <c r="AC4805" t="s">
        <v>89</v>
      </c>
      <c r="AD4805" t="str">
        <f t="shared" si="75"/>
        <v>10-60</v>
      </c>
      <c r="AE4805" t="str">
        <f>VLOOKUP(AD4805,'Main_Sub Desc'!C:D,2,)</f>
        <v>LPC from invoicing</v>
      </c>
      <c r="AF4805" t="str">
        <f>VLOOKUP(VALUE(H4805),'Main_Sub Desc'!F:G,2,)</f>
        <v>Wtr Rev Late Payment</v>
      </c>
      <c r="AG4805">
        <f>IFERROR(VLOOKUP(VALUE(I4805),'PC Mapping'!A:F,6,),"")</f>
        <v>10469</v>
      </c>
      <c r="AH4805" s="13" t="str">
        <f>VLOOKUP(AG4805,'PC Mapping'!L:M,2,)</f>
        <v>Bolivar Water</v>
      </c>
    </row>
    <row r="4806" spans="1:34" x14ac:dyDescent="0.2">
      <c r="A4806" t="s">
        <v>20789</v>
      </c>
      <c r="B4806" t="s">
        <v>20775</v>
      </c>
      <c r="C4806" t="s">
        <v>4519</v>
      </c>
      <c r="D4806" t="s">
        <v>4520</v>
      </c>
      <c r="E4806" s="3">
        <v>45818</v>
      </c>
      <c r="F4806" t="s">
        <v>44</v>
      </c>
      <c r="G4806" t="s">
        <v>3742</v>
      </c>
      <c r="H4806" t="s">
        <v>3722</v>
      </c>
      <c r="I4806" t="s">
        <v>3752</v>
      </c>
      <c r="J4806" t="s">
        <v>4522</v>
      </c>
      <c r="K4806" s="2">
        <v>-5</v>
      </c>
      <c r="L4806" t="s">
        <v>44</v>
      </c>
      <c r="M4806" s="2">
        <v>-5</v>
      </c>
      <c r="N4806" t="s">
        <v>4523</v>
      </c>
      <c r="O4806" t="s">
        <v>4524</v>
      </c>
      <c r="P4806" t="s">
        <v>9068</v>
      </c>
      <c r="Q4806" t="s">
        <v>20790</v>
      </c>
      <c r="R4806" t="s">
        <v>44</v>
      </c>
      <c r="S4806" t="s">
        <v>4527</v>
      </c>
      <c r="T4806" s="3">
        <v>45818</v>
      </c>
      <c r="U4806" s="3">
        <v>45819</v>
      </c>
      <c r="V4806" s="2">
        <v>0</v>
      </c>
      <c r="W4806" t="s">
        <v>44</v>
      </c>
      <c r="X4806" t="s">
        <v>44</v>
      </c>
      <c r="Y4806" t="s">
        <v>20791</v>
      </c>
      <c r="Z4806" t="s">
        <v>2047</v>
      </c>
      <c r="AA4806" t="s">
        <v>4529</v>
      </c>
      <c r="AB4806" t="s">
        <v>4530</v>
      </c>
      <c r="AC4806" t="s">
        <v>89</v>
      </c>
      <c r="AD4806" t="str">
        <f t="shared" si="75"/>
        <v>10-60</v>
      </c>
      <c r="AE4806" t="str">
        <f>VLOOKUP(AD4806,'Main_Sub Desc'!C:D,2,)</f>
        <v>LPC from invoicing</v>
      </c>
      <c r="AF4806" t="str">
        <f>VLOOKUP(VALUE(H4806),'Main_Sub Desc'!F:G,2,)</f>
        <v>Wtr Rev Late Payment</v>
      </c>
      <c r="AG4806">
        <f>IFERROR(VLOOKUP(VALUE(I4806),'PC Mapping'!A:F,6,),"")</f>
        <v>10719</v>
      </c>
      <c r="AH4806" s="13" t="str">
        <f>VLOOKUP(AG4806,'PC Mapping'!L:M,2,)</f>
        <v>All Other Water</v>
      </c>
    </row>
    <row r="4807" spans="1:34" x14ac:dyDescent="0.2">
      <c r="A4807" t="s">
        <v>20792</v>
      </c>
      <c r="B4807" t="s">
        <v>20775</v>
      </c>
      <c r="C4807" t="s">
        <v>4519</v>
      </c>
      <c r="D4807" t="s">
        <v>4520</v>
      </c>
      <c r="E4807" s="3">
        <v>45818</v>
      </c>
      <c r="F4807" t="s">
        <v>44</v>
      </c>
      <c r="G4807" t="s">
        <v>3742</v>
      </c>
      <c r="H4807" t="s">
        <v>3716</v>
      </c>
      <c r="I4807" t="s">
        <v>4534</v>
      </c>
      <c r="J4807" t="s">
        <v>4522</v>
      </c>
      <c r="K4807" s="2">
        <v>-5</v>
      </c>
      <c r="L4807" t="s">
        <v>44</v>
      </c>
      <c r="M4807" s="2">
        <v>-5</v>
      </c>
      <c r="N4807" t="s">
        <v>4523</v>
      </c>
      <c r="O4807" t="s">
        <v>4524</v>
      </c>
      <c r="P4807" t="s">
        <v>16825</v>
      </c>
      <c r="Q4807" t="s">
        <v>20793</v>
      </c>
      <c r="R4807" t="s">
        <v>44</v>
      </c>
      <c r="S4807" t="s">
        <v>4527</v>
      </c>
      <c r="T4807" s="3">
        <v>45818</v>
      </c>
      <c r="U4807" s="3">
        <v>45819</v>
      </c>
      <c r="V4807" s="2">
        <v>0</v>
      </c>
      <c r="W4807" t="s">
        <v>44</v>
      </c>
      <c r="X4807" t="s">
        <v>44</v>
      </c>
      <c r="Y4807" t="s">
        <v>16827</v>
      </c>
      <c r="Z4807" t="s">
        <v>411</v>
      </c>
      <c r="AA4807" t="s">
        <v>4529</v>
      </c>
      <c r="AB4807" t="s">
        <v>4530</v>
      </c>
      <c r="AC4807" t="s">
        <v>89</v>
      </c>
      <c r="AD4807" t="str">
        <f t="shared" si="75"/>
        <v>10-60</v>
      </c>
      <c r="AE4807" t="str">
        <f>VLOOKUP(AD4807,'Main_Sub Desc'!C:D,2,)</f>
        <v>LPC from invoicing</v>
      </c>
      <c r="AF4807" t="str">
        <f>VLOOKUP(VALUE(H4807),'Main_Sub Desc'!F:G,2,)</f>
        <v>Wst Rev Late Payment</v>
      </c>
      <c r="AG4807">
        <f>IFERROR(VLOOKUP(VALUE(I4807),'PC Mapping'!A:F,6,),"")</f>
        <v>10514</v>
      </c>
      <c r="AH4807" s="13" t="str">
        <f>VLOOKUP(AG4807,'PC Mapping'!L:M,2,)</f>
        <v>Bolivar Sewer</v>
      </c>
    </row>
    <row r="4808" spans="1:34" x14ac:dyDescent="0.2">
      <c r="A4808" t="s">
        <v>20792</v>
      </c>
      <c r="B4808" t="s">
        <v>20775</v>
      </c>
      <c r="C4808" t="s">
        <v>4519</v>
      </c>
      <c r="D4808" t="s">
        <v>4520</v>
      </c>
      <c r="E4808" s="3">
        <v>45818</v>
      </c>
      <c r="F4808" t="s">
        <v>44</v>
      </c>
      <c r="G4808" t="s">
        <v>3742</v>
      </c>
      <c r="H4808" t="s">
        <v>3722</v>
      </c>
      <c r="I4808" t="s">
        <v>4538</v>
      </c>
      <c r="J4808" t="s">
        <v>4522</v>
      </c>
      <c r="K4808" s="2">
        <v>-5</v>
      </c>
      <c r="L4808" t="s">
        <v>44</v>
      </c>
      <c r="M4808" s="2">
        <v>-5</v>
      </c>
      <c r="N4808" t="s">
        <v>4523</v>
      </c>
      <c r="O4808" t="s">
        <v>4524</v>
      </c>
      <c r="P4808" t="s">
        <v>16825</v>
      </c>
      <c r="Q4808" t="s">
        <v>20794</v>
      </c>
      <c r="R4808" t="s">
        <v>44</v>
      </c>
      <c r="S4808" t="s">
        <v>4527</v>
      </c>
      <c r="T4808" s="3">
        <v>45818</v>
      </c>
      <c r="U4808" s="3">
        <v>45819</v>
      </c>
      <c r="V4808" s="2">
        <v>0</v>
      </c>
      <c r="W4808" t="s">
        <v>44</v>
      </c>
      <c r="X4808" t="s">
        <v>44</v>
      </c>
      <c r="Y4808" t="s">
        <v>16829</v>
      </c>
      <c r="Z4808" t="s">
        <v>411</v>
      </c>
      <c r="AA4808" t="s">
        <v>4529</v>
      </c>
      <c r="AB4808" t="s">
        <v>4530</v>
      </c>
      <c r="AC4808" t="s">
        <v>89</v>
      </c>
      <c r="AD4808" t="str">
        <f t="shared" si="75"/>
        <v>10-60</v>
      </c>
      <c r="AE4808" t="str">
        <f>VLOOKUP(AD4808,'Main_Sub Desc'!C:D,2,)</f>
        <v>LPC from invoicing</v>
      </c>
      <c r="AF4808" t="str">
        <f>VLOOKUP(VALUE(H4808),'Main_Sub Desc'!F:G,2,)</f>
        <v>Wtr Rev Late Payment</v>
      </c>
      <c r="AG4808">
        <f>IFERROR(VLOOKUP(VALUE(I4808),'PC Mapping'!A:F,6,),"")</f>
        <v>10469</v>
      </c>
      <c r="AH4808" s="13" t="str">
        <f>VLOOKUP(AG4808,'PC Mapping'!L:M,2,)</f>
        <v>Bolivar Water</v>
      </c>
    </row>
    <row r="4809" spans="1:34" x14ac:dyDescent="0.2">
      <c r="A4809" t="s">
        <v>20795</v>
      </c>
      <c r="B4809" t="s">
        <v>20775</v>
      </c>
      <c r="C4809" t="s">
        <v>4519</v>
      </c>
      <c r="D4809" t="s">
        <v>4520</v>
      </c>
      <c r="E4809" s="3">
        <v>45818</v>
      </c>
      <c r="F4809" t="s">
        <v>44</v>
      </c>
      <c r="G4809" t="s">
        <v>3742</v>
      </c>
      <c r="H4809" t="s">
        <v>3722</v>
      </c>
      <c r="I4809" t="s">
        <v>4538</v>
      </c>
      <c r="J4809" t="s">
        <v>4522</v>
      </c>
      <c r="K4809" s="2">
        <v>-5</v>
      </c>
      <c r="L4809" t="s">
        <v>44</v>
      </c>
      <c r="M4809" s="2">
        <v>-5</v>
      </c>
      <c r="N4809" t="s">
        <v>4523</v>
      </c>
      <c r="O4809" t="s">
        <v>4524</v>
      </c>
      <c r="P4809" t="s">
        <v>10456</v>
      </c>
      <c r="Q4809" t="s">
        <v>20796</v>
      </c>
      <c r="R4809" t="s">
        <v>44</v>
      </c>
      <c r="S4809" t="s">
        <v>4527</v>
      </c>
      <c r="T4809" s="3">
        <v>45818</v>
      </c>
      <c r="U4809" s="3">
        <v>45819</v>
      </c>
      <c r="V4809" s="2">
        <v>0</v>
      </c>
      <c r="W4809" t="s">
        <v>44</v>
      </c>
      <c r="X4809" t="s">
        <v>44</v>
      </c>
      <c r="Y4809" t="s">
        <v>10458</v>
      </c>
      <c r="Z4809" t="s">
        <v>1257</v>
      </c>
      <c r="AA4809" t="s">
        <v>4529</v>
      </c>
      <c r="AB4809" t="s">
        <v>4530</v>
      </c>
      <c r="AC4809" t="s">
        <v>89</v>
      </c>
      <c r="AD4809" t="str">
        <f t="shared" si="75"/>
        <v>10-60</v>
      </c>
      <c r="AE4809" t="str">
        <f>VLOOKUP(AD4809,'Main_Sub Desc'!C:D,2,)</f>
        <v>LPC from invoicing</v>
      </c>
      <c r="AF4809" t="str">
        <f>VLOOKUP(VALUE(H4809),'Main_Sub Desc'!F:G,2,)</f>
        <v>Wtr Rev Late Payment</v>
      </c>
      <c r="AG4809">
        <f>IFERROR(VLOOKUP(VALUE(I4809),'PC Mapping'!A:F,6,),"")</f>
        <v>10469</v>
      </c>
      <c r="AH4809" s="13" t="str">
        <f>VLOOKUP(AG4809,'PC Mapping'!L:M,2,)</f>
        <v>Bolivar Water</v>
      </c>
    </row>
    <row r="4810" spans="1:34" x14ac:dyDescent="0.2">
      <c r="A4810" t="s">
        <v>20795</v>
      </c>
      <c r="B4810" t="s">
        <v>20775</v>
      </c>
      <c r="C4810" t="s">
        <v>4519</v>
      </c>
      <c r="D4810" t="s">
        <v>4520</v>
      </c>
      <c r="E4810" s="3">
        <v>45818</v>
      </c>
      <c r="F4810" t="s">
        <v>44</v>
      </c>
      <c r="G4810" t="s">
        <v>3742</v>
      </c>
      <c r="H4810" t="s">
        <v>3716</v>
      </c>
      <c r="I4810" t="s">
        <v>4534</v>
      </c>
      <c r="J4810" t="s">
        <v>4522</v>
      </c>
      <c r="K4810" s="2">
        <v>-5</v>
      </c>
      <c r="L4810" t="s">
        <v>44</v>
      </c>
      <c r="M4810" s="2">
        <v>-5</v>
      </c>
      <c r="N4810" t="s">
        <v>4523</v>
      </c>
      <c r="O4810" t="s">
        <v>4524</v>
      </c>
      <c r="P4810" t="s">
        <v>10456</v>
      </c>
      <c r="Q4810" t="s">
        <v>20797</v>
      </c>
      <c r="R4810" t="s">
        <v>44</v>
      </c>
      <c r="S4810" t="s">
        <v>4527</v>
      </c>
      <c r="T4810" s="3">
        <v>45818</v>
      </c>
      <c r="U4810" s="3">
        <v>45819</v>
      </c>
      <c r="V4810" s="2">
        <v>0</v>
      </c>
      <c r="W4810" t="s">
        <v>44</v>
      </c>
      <c r="X4810" t="s">
        <v>44</v>
      </c>
      <c r="Y4810" t="s">
        <v>10460</v>
      </c>
      <c r="Z4810" t="s">
        <v>1257</v>
      </c>
      <c r="AA4810" t="s">
        <v>4529</v>
      </c>
      <c r="AB4810" t="s">
        <v>4530</v>
      </c>
      <c r="AC4810" t="s">
        <v>89</v>
      </c>
      <c r="AD4810" t="str">
        <f t="shared" si="75"/>
        <v>10-60</v>
      </c>
      <c r="AE4810" t="str">
        <f>VLOOKUP(AD4810,'Main_Sub Desc'!C:D,2,)</f>
        <v>LPC from invoicing</v>
      </c>
      <c r="AF4810" t="str">
        <f>VLOOKUP(VALUE(H4810),'Main_Sub Desc'!F:G,2,)</f>
        <v>Wst Rev Late Payment</v>
      </c>
      <c r="AG4810">
        <f>IFERROR(VLOOKUP(VALUE(I4810),'PC Mapping'!A:F,6,),"")</f>
        <v>10514</v>
      </c>
      <c r="AH4810" s="13" t="str">
        <f>VLOOKUP(AG4810,'PC Mapping'!L:M,2,)</f>
        <v>Bolivar Sewer</v>
      </c>
    </row>
    <row r="4811" spans="1:34" x14ac:dyDescent="0.2">
      <c r="A4811" t="s">
        <v>20798</v>
      </c>
      <c r="B4811" t="s">
        <v>20775</v>
      </c>
      <c r="C4811" t="s">
        <v>4519</v>
      </c>
      <c r="D4811" t="s">
        <v>4520</v>
      </c>
      <c r="E4811" s="3">
        <v>45818</v>
      </c>
      <c r="F4811" t="s">
        <v>44</v>
      </c>
      <c r="G4811" t="s">
        <v>3742</v>
      </c>
      <c r="H4811" t="s">
        <v>3722</v>
      </c>
      <c r="I4811" t="s">
        <v>4538</v>
      </c>
      <c r="J4811" t="s">
        <v>4522</v>
      </c>
      <c r="K4811" s="2">
        <v>-5</v>
      </c>
      <c r="L4811" t="s">
        <v>44</v>
      </c>
      <c r="M4811" s="2">
        <v>-5</v>
      </c>
      <c r="N4811" t="s">
        <v>4523</v>
      </c>
      <c r="O4811" t="s">
        <v>4524</v>
      </c>
      <c r="P4811" t="s">
        <v>4549</v>
      </c>
      <c r="Q4811" t="s">
        <v>20799</v>
      </c>
      <c r="R4811" t="s">
        <v>44</v>
      </c>
      <c r="S4811" t="s">
        <v>4527</v>
      </c>
      <c r="T4811" s="3">
        <v>45818</v>
      </c>
      <c r="U4811" s="3">
        <v>45819</v>
      </c>
      <c r="V4811" s="2">
        <v>0</v>
      </c>
      <c r="W4811" t="s">
        <v>44</v>
      </c>
      <c r="X4811" t="s">
        <v>44</v>
      </c>
      <c r="Y4811" t="s">
        <v>4554</v>
      </c>
      <c r="Z4811" t="s">
        <v>4552</v>
      </c>
      <c r="AA4811" t="s">
        <v>4529</v>
      </c>
      <c r="AB4811" t="s">
        <v>4530</v>
      </c>
      <c r="AC4811" t="s">
        <v>89</v>
      </c>
      <c r="AD4811" t="str">
        <f t="shared" si="75"/>
        <v>10-60</v>
      </c>
      <c r="AE4811" t="str">
        <f>VLOOKUP(AD4811,'Main_Sub Desc'!C:D,2,)</f>
        <v>LPC from invoicing</v>
      </c>
      <c r="AF4811" t="str">
        <f>VLOOKUP(VALUE(H4811),'Main_Sub Desc'!F:G,2,)</f>
        <v>Wtr Rev Late Payment</v>
      </c>
      <c r="AG4811">
        <f>IFERROR(VLOOKUP(VALUE(I4811),'PC Mapping'!A:F,6,),"")</f>
        <v>10469</v>
      </c>
      <c r="AH4811" s="13" t="str">
        <f>VLOOKUP(AG4811,'PC Mapping'!L:M,2,)</f>
        <v>Bolivar Water</v>
      </c>
    </row>
    <row r="4812" spans="1:34" x14ac:dyDescent="0.2">
      <c r="A4812" t="s">
        <v>20798</v>
      </c>
      <c r="B4812" t="s">
        <v>20775</v>
      </c>
      <c r="C4812" t="s">
        <v>4519</v>
      </c>
      <c r="D4812" t="s">
        <v>4520</v>
      </c>
      <c r="E4812" s="3">
        <v>45818</v>
      </c>
      <c r="F4812" t="s">
        <v>44</v>
      </c>
      <c r="G4812" t="s">
        <v>3742</v>
      </c>
      <c r="H4812" t="s">
        <v>3716</v>
      </c>
      <c r="I4812" t="s">
        <v>4534</v>
      </c>
      <c r="J4812" t="s">
        <v>4522</v>
      </c>
      <c r="K4812" s="2">
        <v>-5</v>
      </c>
      <c r="L4812" t="s">
        <v>44</v>
      </c>
      <c r="M4812" s="2">
        <v>-5</v>
      </c>
      <c r="N4812" t="s">
        <v>4523</v>
      </c>
      <c r="O4812" t="s">
        <v>4524</v>
      </c>
      <c r="P4812" t="s">
        <v>4549</v>
      </c>
      <c r="Q4812" t="s">
        <v>20800</v>
      </c>
      <c r="R4812" t="s">
        <v>44</v>
      </c>
      <c r="S4812" t="s">
        <v>4527</v>
      </c>
      <c r="T4812" s="3">
        <v>45818</v>
      </c>
      <c r="U4812" s="3">
        <v>45819</v>
      </c>
      <c r="V4812" s="2">
        <v>0</v>
      </c>
      <c r="W4812" t="s">
        <v>44</v>
      </c>
      <c r="X4812" t="s">
        <v>44</v>
      </c>
      <c r="Y4812" t="s">
        <v>4551</v>
      </c>
      <c r="Z4812" t="s">
        <v>4552</v>
      </c>
      <c r="AA4812" t="s">
        <v>4529</v>
      </c>
      <c r="AB4812" t="s">
        <v>4530</v>
      </c>
      <c r="AC4812" t="s">
        <v>89</v>
      </c>
      <c r="AD4812" t="str">
        <f t="shared" si="75"/>
        <v>10-60</v>
      </c>
      <c r="AE4812" t="str">
        <f>VLOOKUP(AD4812,'Main_Sub Desc'!C:D,2,)</f>
        <v>LPC from invoicing</v>
      </c>
      <c r="AF4812" t="str">
        <f>VLOOKUP(VALUE(H4812),'Main_Sub Desc'!F:G,2,)</f>
        <v>Wst Rev Late Payment</v>
      </c>
      <c r="AG4812">
        <f>IFERROR(VLOOKUP(VALUE(I4812),'PC Mapping'!A:F,6,),"")</f>
        <v>10514</v>
      </c>
      <c r="AH4812" s="13" t="str">
        <f>VLOOKUP(AG4812,'PC Mapping'!L:M,2,)</f>
        <v>Bolivar Sewer</v>
      </c>
    </row>
    <row r="4813" spans="1:34" x14ac:dyDescent="0.2">
      <c r="A4813" t="s">
        <v>20801</v>
      </c>
      <c r="B4813" t="s">
        <v>20802</v>
      </c>
      <c r="C4813" t="s">
        <v>4519</v>
      </c>
      <c r="D4813" t="s">
        <v>4520</v>
      </c>
      <c r="E4813" s="3">
        <v>45819</v>
      </c>
      <c r="F4813" t="s">
        <v>44</v>
      </c>
      <c r="G4813" t="s">
        <v>3742</v>
      </c>
      <c r="H4813" t="s">
        <v>3716</v>
      </c>
      <c r="I4813" t="s">
        <v>4534</v>
      </c>
      <c r="J4813" t="s">
        <v>4522</v>
      </c>
      <c r="K4813" s="2">
        <v>-5</v>
      </c>
      <c r="L4813" t="s">
        <v>44</v>
      </c>
      <c r="M4813" s="2">
        <v>-5</v>
      </c>
      <c r="N4813" t="s">
        <v>4523</v>
      </c>
      <c r="O4813" t="s">
        <v>4524</v>
      </c>
      <c r="P4813" t="s">
        <v>20301</v>
      </c>
      <c r="Q4813" t="s">
        <v>20803</v>
      </c>
      <c r="R4813" t="s">
        <v>44</v>
      </c>
      <c r="S4813" t="s">
        <v>4527</v>
      </c>
      <c r="T4813" s="3">
        <v>45819</v>
      </c>
      <c r="U4813" s="3">
        <v>45820</v>
      </c>
      <c r="V4813" s="2">
        <v>0</v>
      </c>
      <c r="W4813" t="s">
        <v>44</v>
      </c>
      <c r="X4813" t="s">
        <v>44</v>
      </c>
      <c r="Y4813" t="s">
        <v>20804</v>
      </c>
      <c r="Z4813" t="s">
        <v>218</v>
      </c>
      <c r="AA4813" t="s">
        <v>4529</v>
      </c>
      <c r="AB4813" t="s">
        <v>4530</v>
      </c>
      <c r="AC4813" t="s">
        <v>89</v>
      </c>
      <c r="AD4813" t="str">
        <f t="shared" si="75"/>
        <v>10-60</v>
      </c>
      <c r="AE4813" t="str">
        <f>VLOOKUP(AD4813,'Main_Sub Desc'!C:D,2,)</f>
        <v>LPC from invoicing</v>
      </c>
      <c r="AF4813" t="str">
        <f>VLOOKUP(VALUE(H4813),'Main_Sub Desc'!F:G,2,)</f>
        <v>Wst Rev Late Payment</v>
      </c>
      <c r="AG4813">
        <f>IFERROR(VLOOKUP(VALUE(I4813),'PC Mapping'!A:F,6,),"")</f>
        <v>10514</v>
      </c>
      <c r="AH4813" s="13" t="str">
        <f>VLOOKUP(AG4813,'PC Mapping'!L:M,2,)</f>
        <v>Bolivar Sewer</v>
      </c>
    </row>
    <row r="4814" spans="1:34" x14ac:dyDescent="0.2">
      <c r="A4814" t="s">
        <v>20801</v>
      </c>
      <c r="B4814" t="s">
        <v>20802</v>
      </c>
      <c r="C4814" t="s">
        <v>4519</v>
      </c>
      <c r="D4814" t="s">
        <v>4520</v>
      </c>
      <c r="E4814" s="3">
        <v>45819</v>
      </c>
      <c r="F4814" t="s">
        <v>44</v>
      </c>
      <c r="G4814" t="s">
        <v>3742</v>
      </c>
      <c r="H4814" t="s">
        <v>3722</v>
      </c>
      <c r="I4814" t="s">
        <v>4538</v>
      </c>
      <c r="J4814" t="s">
        <v>4522</v>
      </c>
      <c r="K4814" s="2">
        <v>-5</v>
      </c>
      <c r="L4814" t="s">
        <v>44</v>
      </c>
      <c r="M4814" s="2">
        <v>-5</v>
      </c>
      <c r="N4814" t="s">
        <v>4523</v>
      </c>
      <c r="O4814" t="s">
        <v>4524</v>
      </c>
      <c r="P4814" t="s">
        <v>20301</v>
      </c>
      <c r="Q4814" t="s">
        <v>20805</v>
      </c>
      <c r="R4814" t="s">
        <v>44</v>
      </c>
      <c r="S4814" t="s">
        <v>4527</v>
      </c>
      <c r="T4814" s="3">
        <v>45819</v>
      </c>
      <c r="U4814" s="3">
        <v>45820</v>
      </c>
      <c r="V4814" s="2">
        <v>0</v>
      </c>
      <c r="W4814" t="s">
        <v>44</v>
      </c>
      <c r="X4814" t="s">
        <v>44</v>
      </c>
      <c r="Y4814" t="s">
        <v>20806</v>
      </c>
      <c r="Z4814" t="s">
        <v>218</v>
      </c>
      <c r="AA4814" t="s">
        <v>4529</v>
      </c>
      <c r="AB4814" t="s">
        <v>4530</v>
      </c>
      <c r="AC4814" t="s">
        <v>89</v>
      </c>
      <c r="AD4814" t="str">
        <f t="shared" si="75"/>
        <v>10-60</v>
      </c>
      <c r="AE4814" t="str">
        <f>VLOOKUP(AD4814,'Main_Sub Desc'!C:D,2,)</f>
        <v>LPC from invoicing</v>
      </c>
      <c r="AF4814" t="str">
        <f>VLOOKUP(VALUE(H4814),'Main_Sub Desc'!F:G,2,)</f>
        <v>Wtr Rev Late Payment</v>
      </c>
      <c r="AG4814">
        <f>IFERROR(VLOOKUP(VALUE(I4814),'PC Mapping'!A:F,6,),"")</f>
        <v>10469</v>
      </c>
      <c r="AH4814" s="13" t="str">
        <f>VLOOKUP(AG4814,'PC Mapping'!L:M,2,)</f>
        <v>Bolivar Water</v>
      </c>
    </row>
    <row r="4815" spans="1:34" x14ac:dyDescent="0.2">
      <c r="A4815" t="s">
        <v>20807</v>
      </c>
      <c r="B4815" t="s">
        <v>20802</v>
      </c>
      <c r="C4815" t="s">
        <v>4519</v>
      </c>
      <c r="D4815" t="s">
        <v>4520</v>
      </c>
      <c r="E4815" s="3">
        <v>45819</v>
      </c>
      <c r="F4815" t="s">
        <v>44</v>
      </c>
      <c r="G4815" t="s">
        <v>3742</v>
      </c>
      <c r="H4815" t="s">
        <v>3716</v>
      </c>
      <c r="I4815" t="s">
        <v>4534</v>
      </c>
      <c r="J4815" t="s">
        <v>4522</v>
      </c>
      <c r="K4815" s="2">
        <v>-5</v>
      </c>
      <c r="L4815" t="s">
        <v>44</v>
      </c>
      <c r="M4815" s="2">
        <v>-5</v>
      </c>
      <c r="N4815" t="s">
        <v>4523</v>
      </c>
      <c r="O4815" t="s">
        <v>4524</v>
      </c>
      <c r="P4815" t="s">
        <v>9138</v>
      </c>
      <c r="Q4815" t="s">
        <v>20808</v>
      </c>
      <c r="R4815" t="s">
        <v>44</v>
      </c>
      <c r="S4815" t="s">
        <v>4527</v>
      </c>
      <c r="T4815" s="3">
        <v>45819</v>
      </c>
      <c r="U4815" s="3">
        <v>45820</v>
      </c>
      <c r="V4815" s="2">
        <v>0</v>
      </c>
      <c r="W4815" t="s">
        <v>44</v>
      </c>
      <c r="X4815" t="s">
        <v>44</v>
      </c>
      <c r="Y4815" t="s">
        <v>20809</v>
      </c>
      <c r="Z4815" t="s">
        <v>204</v>
      </c>
      <c r="AA4815" t="s">
        <v>4529</v>
      </c>
      <c r="AB4815" t="s">
        <v>4530</v>
      </c>
      <c r="AC4815" t="s">
        <v>89</v>
      </c>
      <c r="AD4815" t="str">
        <f t="shared" si="75"/>
        <v>10-60</v>
      </c>
      <c r="AE4815" t="str">
        <f>VLOOKUP(AD4815,'Main_Sub Desc'!C:D,2,)</f>
        <v>LPC from invoicing</v>
      </c>
      <c r="AF4815" t="str">
        <f>VLOOKUP(VALUE(H4815),'Main_Sub Desc'!F:G,2,)</f>
        <v>Wst Rev Late Payment</v>
      </c>
      <c r="AG4815">
        <f>IFERROR(VLOOKUP(VALUE(I4815),'PC Mapping'!A:F,6,),"")</f>
        <v>10514</v>
      </c>
      <c r="AH4815" s="13" t="str">
        <f>VLOOKUP(AG4815,'PC Mapping'!L:M,2,)</f>
        <v>Bolivar Sewer</v>
      </c>
    </row>
    <row r="4816" spans="1:34" x14ac:dyDescent="0.2">
      <c r="A4816" t="s">
        <v>20807</v>
      </c>
      <c r="B4816" t="s">
        <v>20802</v>
      </c>
      <c r="C4816" t="s">
        <v>4519</v>
      </c>
      <c r="D4816" t="s">
        <v>4520</v>
      </c>
      <c r="E4816" s="3">
        <v>45819</v>
      </c>
      <c r="F4816" t="s">
        <v>44</v>
      </c>
      <c r="G4816" t="s">
        <v>3742</v>
      </c>
      <c r="H4816" t="s">
        <v>3722</v>
      </c>
      <c r="I4816" t="s">
        <v>4538</v>
      </c>
      <c r="J4816" t="s">
        <v>4522</v>
      </c>
      <c r="K4816" s="2">
        <v>-5</v>
      </c>
      <c r="L4816" t="s">
        <v>44</v>
      </c>
      <c r="M4816" s="2">
        <v>-5</v>
      </c>
      <c r="N4816" t="s">
        <v>4523</v>
      </c>
      <c r="O4816" t="s">
        <v>4524</v>
      </c>
      <c r="P4816" t="s">
        <v>9138</v>
      </c>
      <c r="Q4816" t="s">
        <v>20810</v>
      </c>
      <c r="R4816" t="s">
        <v>44</v>
      </c>
      <c r="S4816" t="s">
        <v>4527</v>
      </c>
      <c r="T4816" s="3">
        <v>45819</v>
      </c>
      <c r="U4816" s="3">
        <v>45820</v>
      </c>
      <c r="V4816" s="2">
        <v>0</v>
      </c>
      <c r="W4816" t="s">
        <v>44</v>
      </c>
      <c r="X4816" t="s">
        <v>44</v>
      </c>
      <c r="Y4816" t="s">
        <v>20811</v>
      </c>
      <c r="Z4816" t="s">
        <v>204</v>
      </c>
      <c r="AA4816" t="s">
        <v>4529</v>
      </c>
      <c r="AB4816" t="s">
        <v>4530</v>
      </c>
      <c r="AC4816" t="s">
        <v>89</v>
      </c>
      <c r="AD4816" t="str">
        <f t="shared" si="75"/>
        <v>10-60</v>
      </c>
      <c r="AE4816" t="str">
        <f>VLOOKUP(AD4816,'Main_Sub Desc'!C:D,2,)</f>
        <v>LPC from invoicing</v>
      </c>
      <c r="AF4816" t="str">
        <f>VLOOKUP(VALUE(H4816),'Main_Sub Desc'!F:G,2,)</f>
        <v>Wtr Rev Late Payment</v>
      </c>
      <c r="AG4816">
        <f>IFERROR(VLOOKUP(VALUE(I4816),'PC Mapping'!A:F,6,),"")</f>
        <v>10469</v>
      </c>
      <c r="AH4816" s="13" t="str">
        <f>VLOOKUP(AG4816,'PC Mapping'!L:M,2,)</f>
        <v>Bolivar Water</v>
      </c>
    </row>
    <row r="4817" spans="1:34" x14ac:dyDescent="0.2">
      <c r="A4817" t="s">
        <v>20812</v>
      </c>
      <c r="B4817" t="s">
        <v>20802</v>
      </c>
      <c r="C4817" t="s">
        <v>4519</v>
      </c>
      <c r="D4817" t="s">
        <v>4520</v>
      </c>
      <c r="E4817" s="3">
        <v>45819</v>
      </c>
      <c r="F4817" t="s">
        <v>44</v>
      </c>
      <c r="G4817" t="s">
        <v>3742</v>
      </c>
      <c r="H4817" t="s">
        <v>3722</v>
      </c>
      <c r="I4817" t="s">
        <v>4538</v>
      </c>
      <c r="J4817" t="s">
        <v>4522</v>
      </c>
      <c r="K4817" s="2">
        <v>-5</v>
      </c>
      <c r="L4817" t="s">
        <v>44</v>
      </c>
      <c r="M4817" s="2">
        <v>-5</v>
      </c>
      <c r="N4817" t="s">
        <v>4523</v>
      </c>
      <c r="O4817" t="s">
        <v>4524</v>
      </c>
      <c r="P4817" t="s">
        <v>20813</v>
      </c>
      <c r="Q4817" t="s">
        <v>20814</v>
      </c>
      <c r="R4817" t="s">
        <v>44</v>
      </c>
      <c r="S4817" t="s">
        <v>4527</v>
      </c>
      <c r="T4817" s="3">
        <v>45819</v>
      </c>
      <c r="U4817" s="3">
        <v>45820</v>
      </c>
      <c r="V4817" s="2">
        <v>0</v>
      </c>
      <c r="W4817" t="s">
        <v>44</v>
      </c>
      <c r="X4817" t="s">
        <v>44</v>
      </c>
      <c r="Y4817" t="s">
        <v>20815</v>
      </c>
      <c r="Z4817" t="s">
        <v>526</v>
      </c>
      <c r="AA4817" t="s">
        <v>4529</v>
      </c>
      <c r="AB4817" t="s">
        <v>4530</v>
      </c>
      <c r="AC4817" t="s">
        <v>89</v>
      </c>
      <c r="AD4817" t="str">
        <f t="shared" si="75"/>
        <v>10-60</v>
      </c>
      <c r="AE4817" t="str">
        <f>VLOOKUP(AD4817,'Main_Sub Desc'!C:D,2,)</f>
        <v>LPC from invoicing</v>
      </c>
      <c r="AF4817" t="str">
        <f>VLOOKUP(VALUE(H4817),'Main_Sub Desc'!F:G,2,)</f>
        <v>Wtr Rev Late Payment</v>
      </c>
      <c r="AG4817">
        <f>IFERROR(VLOOKUP(VALUE(I4817),'PC Mapping'!A:F,6,),"")</f>
        <v>10469</v>
      </c>
      <c r="AH4817" s="13" t="str">
        <f>VLOOKUP(AG4817,'PC Mapping'!L:M,2,)</f>
        <v>Bolivar Water</v>
      </c>
    </row>
    <row r="4818" spans="1:34" x14ac:dyDescent="0.2">
      <c r="A4818" t="s">
        <v>20812</v>
      </c>
      <c r="B4818" t="s">
        <v>20802</v>
      </c>
      <c r="C4818" t="s">
        <v>4519</v>
      </c>
      <c r="D4818" t="s">
        <v>4520</v>
      </c>
      <c r="E4818" s="3">
        <v>45819</v>
      </c>
      <c r="F4818" t="s">
        <v>44</v>
      </c>
      <c r="G4818" t="s">
        <v>3742</v>
      </c>
      <c r="H4818" t="s">
        <v>3716</v>
      </c>
      <c r="I4818" t="s">
        <v>4534</v>
      </c>
      <c r="J4818" t="s">
        <v>4522</v>
      </c>
      <c r="K4818" s="2">
        <v>-5</v>
      </c>
      <c r="L4818" t="s">
        <v>44</v>
      </c>
      <c r="M4818" s="2">
        <v>-5</v>
      </c>
      <c r="N4818" t="s">
        <v>4523</v>
      </c>
      <c r="O4818" t="s">
        <v>4524</v>
      </c>
      <c r="P4818" t="s">
        <v>20813</v>
      </c>
      <c r="Q4818" t="s">
        <v>20816</v>
      </c>
      <c r="R4818" t="s">
        <v>44</v>
      </c>
      <c r="S4818" t="s">
        <v>4527</v>
      </c>
      <c r="T4818" s="3">
        <v>45819</v>
      </c>
      <c r="U4818" s="3">
        <v>45820</v>
      </c>
      <c r="V4818" s="2">
        <v>0</v>
      </c>
      <c r="W4818" t="s">
        <v>44</v>
      </c>
      <c r="X4818" t="s">
        <v>44</v>
      </c>
      <c r="Y4818" t="s">
        <v>20817</v>
      </c>
      <c r="Z4818" t="s">
        <v>526</v>
      </c>
      <c r="AA4818" t="s">
        <v>4529</v>
      </c>
      <c r="AB4818" t="s">
        <v>4530</v>
      </c>
      <c r="AC4818" t="s">
        <v>89</v>
      </c>
      <c r="AD4818" t="str">
        <f t="shared" si="75"/>
        <v>10-60</v>
      </c>
      <c r="AE4818" t="str">
        <f>VLOOKUP(AD4818,'Main_Sub Desc'!C:D,2,)</f>
        <v>LPC from invoicing</v>
      </c>
      <c r="AF4818" t="str">
        <f>VLOOKUP(VALUE(H4818),'Main_Sub Desc'!F:G,2,)</f>
        <v>Wst Rev Late Payment</v>
      </c>
      <c r="AG4818">
        <f>IFERROR(VLOOKUP(VALUE(I4818),'PC Mapping'!A:F,6,),"")</f>
        <v>10514</v>
      </c>
      <c r="AH4818" s="13" t="str">
        <f>VLOOKUP(AG4818,'PC Mapping'!L:M,2,)</f>
        <v>Bolivar Sewer</v>
      </c>
    </row>
    <row r="4819" spans="1:34" x14ac:dyDescent="0.2">
      <c r="A4819" t="s">
        <v>20818</v>
      </c>
      <c r="B4819" t="s">
        <v>20819</v>
      </c>
      <c r="C4819" t="s">
        <v>4519</v>
      </c>
      <c r="D4819" t="s">
        <v>4520</v>
      </c>
      <c r="E4819" s="3">
        <v>45819</v>
      </c>
      <c r="F4819" t="s">
        <v>44</v>
      </c>
      <c r="G4819" t="s">
        <v>3742</v>
      </c>
      <c r="H4819" t="s">
        <v>3722</v>
      </c>
      <c r="I4819" t="s">
        <v>4538</v>
      </c>
      <c r="J4819" t="s">
        <v>4522</v>
      </c>
      <c r="K4819" s="2">
        <v>-5</v>
      </c>
      <c r="L4819" t="s">
        <v>44</v>
      </c>
      <c r="M4819" s="2">
        <v>-5</v>
      </c>
      <c r="N4819" t="s">
        <v>4523</v>
      </c>
      <c r="O4819" t="s">
        <v>4524</v>
      </c>
      <c r="P4819" t="s">
        <v>8792</v>
      </c>
      <c r="Q4819" t="s">
        <v>20820</v>
      </c>
      <c r="R4819" t="s">
        <v>44</v>
      </c>
      <c r="S4819" t="s">
        <v>4527</v>
      </c>
      <c r="T4819" s="3">
        <v>45819</v>
      </c>
      <c r="U4819" s="3">
        <v>45820</v>
      </c>
      <c r="V4819" s="2">
        <v>0</v>
      </c>
      <c r="W4819" t="s">
        <v>44</v>
      </c>
      <c r="X4819" t="s">
        <v>44</v>
      </c>
      <c r="Y4819" t="s">
        <v>16295</v>
      </c>
      <c r="Z4819" t="s">
        <v>16296</v>
      </c>
      <c r="AA4819" t="s">
        <v>4529</v>
      </c>
      <c r="AB4819" t="s">
        <v>4530</v>
      </c>
      <c r="AC4819" t="s">
        <v>89</v>
      </c>
      <c r="AD4819" t="str">
        <f t="shared" si="75"/>
        <v>10-60</v>
      </c>
      <c r="AE4819" t="str">
        <f>VLOOKUP(AD4819,'Main_Sub Desc'!C:D,2,)</f>
        <v>LPC from invoicing</v>
      </c>
      <c r="AF4819" t="str">
        <f>VLOOKUP(VALUE(H4819),'Main_Sub Desc'!F:G,2,)</f>
        <v>Wtr Rev Late Payment</v>
      </c>
      <c r="AG4819">
        <f>IFERROR(VLOOKUP(VALUE(I4819),'PC Mapping'!A:F,6,),"")</f>
        <v>10469</v>
      </c>
      <c r="AH4819" s="13" t="str">
        <f>VLOOKUP(AG4819,'PC Mapping'!L:M,2,)</f>
        <v>Bolivar Water</v>
      </c>
    </row>
    <row r="4820" spans="1:34" x14ac:dyDescent="0.2">
      <c r="A4820" t="s">
        <v>20818</v>
      </c>
      <c r="B4820" t="s">
        <v>20819</v>
      </c>
      <c r="C4820" t="s">
        <v>4519</v>
      </c>
      <c r="D4820" t="s">
        <v>4520</v>
      </c>
      <c r="E4820" s="3">
        <v>45819</v>
      </c>
      <c r="F4820" t="s">
        <v>44</v>
      </c>
      <c r="G4820" t="s">
        <v>3742</v>
      </c>
      <c r="H4820" t="s">
        <v>3716</v>
      </c>
      <c r="I4820" t="s">
        <v>4534</v>
      </c>
      <c r="J4820" t="s">
        <v>4522</v>
      </c>
      <c r="K4820" s="2">
        <v>-5</v>
      </c>
      <c r="L4820" t="s">
        <v>44</v>
      </c>
      <c r="M4820" s="2">
        <v>-5</v>
      </c>
      <c r="N4820" t="s">
        <v>4523</v>
      </c>
      <c r="O4820" t="s">
        <v>4524</v>
      </c>
      <c r="P4820" t="s">
        <v>8792</v>
      </c>
      <c r="Q4820" t="s">
        <v>20821</v>
      </c>
      <c r="R4820" t="s">
        <v>44</v>
      </c>
      <c r="S4820" t="s">
        <v>4527</v>
      </c>
      <c r="T4820" s="3">
        <v>45819</v>
      </c>
      <c r="U4820" s="3">
        <v>45820</v>
      </c>
      <c r="V4820" s="2">
        <v>0</v>
      </c>
      <c r="W4820" t="s">
        <v>44</v>
      </c>
      <c r="X4820" t="s">
        <v>44</v>
      </c>
      <c r="Y4820" t="s">
        <v>16298</v>
      </c>
      <c r="Z4820" t="s">
        <v>16296</v>
      </c>
      <c r="AA4820" t="s">
        <v>4529</v>
      </c>
      <c r="AB4820" t="s">
        <v>4530</v>
      </c>
      <c r="AC4820" t="s">
        <v>89</v>
      </c>
      <c r="AD4820" t="str">
        <f t="shared" si="75"/>
        <v>10-60</v>
      </c>
      <c r="AE4820" t="str">
        <f>VLOOKUP(AD4820,'Main_Sub Desc'!C:D,2,)</f>
        <v>LPC from invoicing</v>
      </c>
      <c r="AF4820" t="str">
        <f>VLOOKUP(VALUE(H4820),'Main_Sub Desc'!F:G,2,)</f>
        <v>Wst Rev Late Payment</v>
      </c>
      <c r="AG4820">
        <f>IFERROR(VLOOKUP(VALUE(I4820),'PC Mapping'!A:F,6,),"")</f>
        <v>10514</v>
      </c>
      <c r="AH4820" s="13" t="str">
        <f>VLOOKUP(AG4820,'PC Mapping'!L:M,2,)</f>
        <v>Bolivar Sewer</v>
      </c>
    </row>
    <row r="4821" spans="1:34" x14ac:dyDescent="0.2">
      <c r="A4821" t="s">
        <v>20822</v>
      </c>
      <c r="B4821" t="s">
        <v>20819</v>
      </c>
      <c r="C4821" t="s">
        <v>4519</v>
      </c>
      <c r="D4821" t="s">
        <v>4520</v>
      </c>
      <c r="E4821" s="3">
        <v>45819</v>
      </c>
      <c r="F4821" t="s">
        <v>44</v>
      </c>
      <c r="G4821" t="s">
        <v>3742</v>
      </c>
      <c r="H4821" t="s">
        <v>3716</v>
      </c>
      <c r="I4821" t="s">
        <v>4534</v>
      </c>
      <c r="J4821" t="s">
        <v>4522</v>
      </c>
      <c r="K4821" s="2">
        <v>-5</v>
      </c>
      <c r="L4821" t="s">
        <v>44</v>
      </c>
      <c r="M4821" s="2">
        <v>-5</v>
      </c>
      <c r="N4821" t="s">
        <v>4523</v>
      </c>
      <c r="O4821" t="s">
        <v>4524</v>
      </c>
      <c r="P4821" t="s">
        <v>4557</v>
      </c>
      <c r="Q4821" t="s">
        <v>20823</v>
      </c>
      <c r="R4821" t="s">
        <v>44</v>
      </c>
      <c r="S4821" t="s">
        <v>4527</v>
      </c>
      <c r="T4821" s="3">
        <v>45819</v>
      </c>
      <c r="U4821" s="3">
        <v>45820</v>
      </c>
      <c r="V4821" s="2">
        <v>0</v>
      </c>
      <c r="W4821" t="s">
        <v>44</v>
      </c>
      <c r="X4821" t="s">
        <v>44</v>
      </c>
      <c r="Y4821" t="s">
        <v>20118</v>
      </c>
      <c r="Z4821" t="s">
        <v>919</v>
      </c>
      <c r="AA4821" t="s">
        <v>4529</v>
      </c>
      <c r="AB4821" t="s">
        <v>4530</v>
      </c>
      <c r="AC4821" t="s">
        <v>89</v>
      </c>
      <c r="AD4821" t="str">
        <f t="shared" si="75"/>
        <v>10-60</v>
      </c>
      <c r="AE4821" t="str">
        <f>VLOOKUP(AD4821,'Main_Sub Desc'!C:D,2,)</f>
        <v>LPC from invoicing</v>
      </c>
      <c r="AF4821" t="str">
        <f>VLOOKUP(VALUE(H4821),'Main_Sub Desc'!F:G,2,)</f>
        <v>Wst Rev Late Payment</v>
      </c>
      <c r="AG4821">
        <f>IFERROR(VLOOKUP(VALUE(I4821),'PC Mapping'!A:F,6,),"")</f>
        <v>10514</v>
      </c>
      <c r="AH4821" s="13" t="str">
        <f>VLOOKUP(AG4821,'PC Mapping'!L:M,2,)</f>
        <v>Bolivar Sewer</v>
      </c>
    </row>
    <row r="4822" spans="1:34" x14ac:dyDescent="0.2">
      <c r="A4822" t="s">
        <v>20822</v>
      </c>
      <c r="B4822" t="s">
        <v>20819</v>
      </c>
      <c r="C4822" t="s">
        <v>4519</v>
      </c>
      <c r="D4822" t="s">
        <v>4520</v>
      </c>
      <c r="E4822" s="3">
        <v>45819</v>
      </c>
      <c r="F4822" t="s">
        <v>44</v>
      </c>
      <c r="G4822" t="s">
        <v>3742</v>
      </c>
      <c r="H4822" t="s">
        <v>3722</v>
      </c>
      <c r="I4822" t="s">
        <v>4538</v>
      </c>
      <c r="J4822" t="s">
        <v>4522</v>
      </c>
      <c r="K4822" s="2">
        <v>-5</v>
      </c>
      <c r="L4822" t="s">
        <v>44</v>
      </c>
      <c r="M4822" s="2">
        <v>-5</v>
      </c>
      <c r="N4822" t="s">
        <v>4523</v>
      </c>
      <c r="O4822" t="s">
        <v>4524</v>
      </c>
      <c r="P4822" t="s">
        <v>4557</v>
      </c>
      <c r="Q4822" t="s">
        <v>20824</v>
      </c>
      <c r="R4822" t="s">
        <v>44</v>
      </c>
      <c r="S4822" t="s">
        <v>4527</v>
      </c>
      <c r="T4822" s="3">
        <v>45819</v>
      </c>
      <c r="U4822" s="3">
        <v>45820</v>
      </c>
      <c r="V4822" s="2">
        <v>0</v>
      </c>
      <c r="W4822" t="s">
        <v>44</v>
      </c>
      <c r="X4822" t="s">
        <v>44</v>
      </c>
      <c r="Y4822" t="s">
        <v>20116</v>
      </c>
      <c r="Z4822" t="s">
        <v>919</v>
      </c>
      <c r="AA4822" t="s">
        <v>4529</v>
      </c>
      <c r="AB4822" t="s">
        <v>4530</v>
      </c>
      <c r="AC4822" t="s">
        <v>89</v>
      </c>
      <c r="AD4822" t="str">
        <f t="shared" si="75"/>
        <v>10-60</v>
      </c>
      <c r="AE4822" t="str">
        <f>VLOOKUP(AD4822,'Main_Sub Desc'!C:D,2,)</f>
        <v>LPC from invoicing</v>
      </c>
      <c r="AF4822" t="str">
        <f>VLOOKUP(VALUE(H4822),'Main_Sub Desc'!F:G,2,)</f>
        <v>Wtr Rev Late Payment</v>
      </c>
      <c r="AG4822">
        <f>IFERROR(VLOOKUP(VALUE(I4822),'PC Mapping'!A:F,6,),"")</f>
        <v>10469</v>
      </c>
      <c r="AH4822" s="13" t="str">
        <f>VLOOKUP(AG4822,'PC Mapping'!L:M,2,)</f>
        <v>Bolivar Water</v>
      </c>
    </row>
    <row r="4823" spans="1:34" x14ac:dyDescent="0.2">
      <c r="A4823" t="s">
        <v>20825</v>
      </c>
      <c r="B4823" t="s">
        <v>20826</v>
      </c>
      <c r="C4823" t="s">
        <v>4519</v>
      </c>
      <c r="D4823" t="s">
        <v>4520</v>
      </c>
      <c r="E4823" s="3">
        <v>45826</v>
      </c>
      <c r="F4823" t="s">
        <v>44</v>
      </c>
      <c r="G4823" t="s">
        <v>3742</v>
      </c>
      <c r="H4823" t="s">
        <v>3722</v>
      </c>
      <c r="I4823" t="s">
        <v>3752</v>
      </c>
      <c r="J4823" t="s">
        <v>4522</v>
      </c>
      <c r="K4823" s="2">
        <v>-7.84</v>
      </c>
      <c r="L4823" t="s">
        <v>44</v>
      </c>
      <c r="M4823" s="2">
        <v>-7.84</v>
      </c>
      <c r="N4823" t="s">
        <v>4523</v>
      </c>
      <c r="O4823" t="s">
        <v>4524</v>
      </c>
      <c r="P4823" t="s">
        <v>4790</v>
      </c>
      <c r="Q4823" t="s">
        <v>20827</v>
      </c>
      <c r="R4823" t="s">
        <v>44</v>
      </c>
      <c r="S4823" t="s">
        <v>4527</v>
      </c>
      <c r="T4823" s="3">
        <v>45826</v>
      </c>
      <c r="U4823" s="3">
        <v>45827</v>
      </c>
      <c r="V4823" s="2">
        <v>0</v>
      </c>
      <c r="W4823" t="s">
        <v>44</v>
      </c>
      <c r="X4823" t="s">
        <v>44</v>
      </c>
      <c r="Y4823" t="s">
        <v>20828</v>
      </c>
      <c r="Z4823" t="s">
        <v>20829</v>
      </c>
      <c r="AA4823" t="s">
        <v>4529</v>
      </c>
      <c r="AB4823" t="s">
        <v>4530</v>
      </c>
      <c r="AC4823" t="s">
        <v>89</v>
      </c>
      <c r="AD4823" t="str">
        <f t="shared" si="75"/>
        <v>10-60</v>
      </c>
      <c r="AE4823" t="str">
        <f>VLOOKUP(AD4823,'Main_Sub Desc'!C:D,2,)</f>
        <v>LPC from invoicing</v>
      </c>
      <c r="AF4823" t="str">
        <f>VLOOKUP(VALUE(H4823),'Main_Sub Desc'!F:G,2,)</f>
        <v>Wtr Rev Late Payment</v>
      </c>
      <c r="AG4823">
        <f>IFERROR(VLOOKUP(VALUE(I4823),'PC Mapping'!A:F,6,),"")</f>
        <v>10719</v>
      </c>
      <c r="AH4823" s="13" t="str">
        <f>VLOOKUP(AG4823,'PC Mapping'!L:M,2,)</f>
        <v>All Other Water</v>
      </c>
    </row>
    <row r="4824" spans="1:34" x14ac:dyDescent="0.2">
      <c r="A4824" t="s">
        <v>20830</v>
      </c>
      <c r="B4824" t="s">
        <v>20831</v>
      </c>
      <c r="C4824" t="s">
        <v>4519</v>
      </c>
      <c r="D4824" t="s">
        <v>4520</v>
      </c>
      <c r="E4824" s="3">
        <v>45826</v>
      </c>
      <c r="F4824" t="s">
        <v>44</v>
      </c>
      <c r="G4824" t="s">
        <v>3742</v>
      </c>
      <c r="H4824" t="s">
        <v>3722</v>
      </c>
      <c r="I4824" t="s">
        <v>4538</v>
      </c>
      <c r="J4824" t="s">
        <v>4522</v>
      </c>
      <c r="K4824" s="2">
        <v>-5</v>
      </c>
      <c r="L4824" t="s">
        <v>44</v>
      </c>
      <c r="M4824" s="2">
        <v>-5</v>
      </c>
      <c r="N4824" t="s">
        <v>4523</v>
      </c>
      <c r="O4824" t="s">
        <v>4524</v>
      </c>
      <c r="P4824" t="s">
        <v>20832</v>
      </c>
      <c r="Q4824" t="s">
        <v>20833</v>
      </c>
      <c r="R4824" t="s">
        <v>44</v>
      </c>
      <c r="S4824" t="s">
        <v>4527</v>
      </c>
      <c r="T4824" s="3">
        <v>45826</v>
      </c>
      <c r="U4824" s="3">
        <v>45827</v>
      </c>
      <c r="V4824" s="2">
        <v>0</v>
      </c>
      <c r="W4824" t="s">
        <v>44</v>
      </c>
      <c r="X4824" t="s">
        <v>44</v>
      </c>
      <c r="Y4824" t="s">
        <v>20834</v>
      </c>
      <c r="Z4824" t="s">
        <v>971</v>
      </c>
      <c r="AA4824" t="s">
        <v>4529</v>
      </c>
      <c r="AB4824" t="s">
        <v>4530</v>
      </c>
      <c r="AC4824" t="s">
        <v>89</v>
      </c>
      <c r="AD4824" t="str">
        <f t="shared" si="75"/>
        <v>10-60</v>
      </c>
      <c r="AE4824" t="str">
        <f>VLOOKUP(AD4824,'Main_Sub Desc'!C:D,2,)</f>
        <v>LPC from invoicing</v>
      </c>
      <c r="AF4824" t="str">
        <f>VLOOKUP(VALUE(H4824),'Main_Sub Desc'!F:G,2,)</f>
        <v>Wtr Rev Late Payment</v>
      </c>
      <c r="AG4824">
        <f>IFERROR(VLOOKUP(VALUE(I4824),'PC Mapping'!A:F,6,),"")</f>
        <v>10469</v>
      </c>
      <c r="AH4824" s="13" t="str">
        <f>VLOOKUP(AG4824,'PC Mapping'!L:M,2,)</f>
        <v>Bolivar Water</v>
      </c>
    </row>
    <row r="4825" spans="1:34" x14ac:dyDescent="0.2">
      <c r="A4825" t="s">
        <v>20830</v>
      </c>
      <c r="B4825" t="s">
        <v>20831</v>
      </c>
      <c r="C4825" t="s">
        <v>4519</v>
      </c>
      <c r="D4825" t="s">
        <v>4520</v>
      </c>
      <c r="E4825" s="3">
        <v>45826</v>
      </c>
      <c r="F4825" t="s">
        <v>44</v>
      </c>
      <c r="G4825" t="s">
        <v>3742</v>
      </c>
      <c r="H4825" t="s">
        <v>3716</v>
      </c>
      <c r="I4825" t="s">
        <v>4534</v>
      </c>
      <c r="J4825" t="s">
        <v>4522</v>
      </c>
      <c r="K4825" s="2">
        <v>-5</v>
      </c>
      <c r="L4825" t="s">
        <v>44</v>
      </c>
      <c r="M4825" s="2">
        <v>-5</v>
      </c>
      <c r="N4825" t="s">
        <v>4523</v>
      </c>
      <c r="O4825" t="s">
        <v>4524</v>
      </c>
      <c r="P4825" t="s">
        <v>20832</v>
      </c>
      <c r="Q4825" t="s">
        <v>20835</v>
      </c>
      <c r="R4825" t="s">
        <v>44</v>
      </c>
      <c r="S4825" t="s">
        <v>4527</v>
      </c>
      <c r="T4825" s="3">
        <v>45826</v>
      </c>
      <c r="U4825" s="3">
        <v>45827</v>
      </c>
      <c r="V4825" s="2">
        <v>0</v>
      </c>
      <c r="W4825" t="s">
        <v>44</v>
      </c>
      <c r="X4825" t="s">
        <v>44</v>
      </c>
      <c r="Y4825" t="s">
        <v>20836</v>
      </c>
      <c r="Z4825" t="s">
        <v>971</v>
      </c>
      <c r="AA4825" t="s">
        <v>4529</v>
      </c>
      <c r="AB4825" t="s">
        <v>4530</v>
      </c>
      <c r="AC4825" t="s">
        <v>89</v>
      </c>
      <c r="AD4825" t="str">
        <f t="shared" si="75"/>
        <v>10-60</v>
      </c>
      <c r="AE4825" t="str">
        <f>VLOOKUP(AD4825,'Main_Sub Desc'!C:D,2,)</f>
        <v>LPC from invoicing</v>
      </c>
      <c r="AF4825" t="str">
        <f>VLOOKUP(VALUE(H4825),'Main_Sub Desc'!F:G,2,)</f>
        <v>Wst Rev Late Payment</v>
      </c>
      <c r="AG4825">
        <f>IFERROR(VLOOKUP(VALUE(I4825),'PC Mapping'!A:F,6,),"")</f>
        <v>10514</v>
      </c>
      <c r="AH4825" s="13" t="str">
        <f>VLOOKUP(AG4825,'PC Mapping'!L:M,2,)</f>
        <v>Bolivar Sewer</v>
      </c>
    </row>
    <row r="4826" spans="1:34" x14ac:dyDescent="0.2">
      <c r="A4826" t="s">
        <v>20837</v>
      </c>
      <c r="B4826" t="s">
        <v>20831</v>
      </c>
      <c r="C4826" t="s">
        <v>4519</v>
      </c>
      <c r="D4826" t="s">
        <v>4520</v>
      </c>
      <c r="E4826" s="3">
        <v>45826</v>
      </c>
      <c r="F4826" t="s">
        <v>44</v>
      </c>
      <c r="G4826" t="s">
        <v>3742</v>
      </c>
      <c r="H4826" t="s">
        <v>3716</v>
      </c>
      <c r="I4826" t="s">
        <v>4534</v>
      </c>
      <c r="J4826" t="s">
        <v>4522</v>
      </c>
      <c r="K4826" s="2">
        <v>-9.89</v>
      </c>
      <c r="L4826" t="s">
        <v>44</v>
      </c>
      <c r="M4826" s="2">
        <v>-9.89</v>
      </c>
      <c r="N4826" t="s">
        <v>4523</v>
      </c>
      <c r="O4826" t="s">
        <v>4524</v>
      </c>
      <c r="P4826" t="s">
        <v>18371</v>
      </c>
      <c r="Q4826" t="s">
        <v>20838</v>
      </c>
      <c r="R4826" t="s">
        <v>44</v>
      </c>
      <c r="S4826" t="s">
        <v>4527</v>
      </c>
      <c r="T4826" s="3">
        <v>45826</v>
      </c>
      <c r="U4826" s="3">
        <v>45827</v>
      </c>
      <c r="V4826" s="2">
        <v>0</v>
      </c>
      <c r="W4826" t="s">
        <v>44</v>
      </c>
      <c r="X4826" t="s">
        <v>44</v>
      </c>
      <c r="Y4826" t="s">
        <v>20839</v>
      </c>
      <c r="Z4826" t="s">
        <v>797</v>
      </c>
      <c r="AA4826" t="s">
        <v>4529</v>
      </c>
      <c r="AB4826" t="s">
        <v>4530</v>
      </c>
      <c r="AC4826" t="s">
        <v>89</v>
      </c>
      <c r="AD4826" t="str">
        <f t="shared" si="75"/>
        <v>10-60</v>
      </c>
      <c r="AE4826" t="str">
        <f>VLOOKUP(AD4826,'Main_Sub Desc'!C:D,2,)</f>
        <v>LPC from invoicing</v>
      </c>
      <c r="AF4826" t="str">
        <f>VLOOKUP(VALUE(H4826),'Main_Sub Desc'!F:G,2,)</f>
        <v>Wst Rev Late Payment</v>
      </c>
      <c r="AG4826">
        <f>IFERROR(VLOOKUP(VALUE(I4826),'PC Mapping'!A:F,6,),"")</f>
        <v>10514</v>
      </c>
      <c r="AH4826" s="13" t="str">
        <f>VLOOKUP(AG4826,'PC Mapping'!L:M,2,)</f>
        <v>Bolivar Sewer</v>
      </c>
    </row>
    <row r="4827" spans="1:34" x14ac:dyDescent="0.2">
      <c r="A4827" t="s">
        <v>20837</v>
      </c>
      <c r="B4827" t="s">
        <v>20831</v>
      </c>
      <c r="C4827" t="s">
        <v>4519</v>
      </c>
      <c r="D4827" t="s">
        <v>4520</v>
      </c>
      <c r="E4827" s="3">
        <v>45826</v>
      </c>
      <c r="F4827" t="s">
        <v>44</v>
      </c>
      <c r="G4827" t="s">
        <v>3742</v>
      </c>
      <c r="H4827" t="s">
        <v>3722</v>
      </c>
      <c r="I4827" t="s">
        <v>4538</v>
      </c>
      <c r="J4827" t="s">
        <v>4522</v>
      </c>
      <c r="K4827" s="2">
        <v>-6.37</v>
      </c>
      <c r="L4827" t="s">
        <v>44</v>
      </c>
      <c r="M4827" s="2">
        <v>-6.37</v>
      </c>
      <c r="N4827" t="s">
        <v>4523</v>
      </c>
      <c r="O4827" t="s">
        <v>4524</v>
      </c>
      <c r="P4827" t="s">
        <v>18371</v>
      </c>
      <c r="Q4827" t="s">
        <v>20840</v>
      </c>
      <c r="R4827" t="s">
        <v>44</v>
      </c>
      <c r="S4827" t="s">
        <v>4527</v>
      </c>
      <c r="T4827" s="3">
        <v>45826</v>
      </c>
      <c r="U4827" s="3">
        <v>45827</v>
      </c>
      <c r="V4827" s="2">
        <v>0</v>
      </c>
      <c r="W4827" t="s">
        <v>44</v>
      </c>
      <c r="X4827" t="s">
        <v>44</v>
      </c>
      <c r="Y4827" t="s">
        <v>20841</v>
      </c>
      <c r="Z4827" t="s">
        <v>797</v>
      </c>
      <c r="AA4827" t="s">
        <v>4529</v>
      </c>
      <c r="AB4827" t="s">
        <v>4530</v>
      </c>
      <c r="AC4827" t="s">
        <v>89</v>
      </c>
      <c r="AD4827" t="str">
        <f t="shared" si="75"/>
        <v>10-60</v>
      </c>
      <c r="AE4827" t="str">
        <f>VLOOKUP(AD4827,'Main_Sub Desc'!C:D,2,)</f>
        <v>LPC from invoicing</v>
      </c>
      <c r="AF4827" t="str">
        <f>VLOOKUP(VALUE(H4827),'Main_Sub Desc'!F:G,2,)</f>
        <v>Wtr Rev Late Payment</v>
      </c>
      <c r="AG4827">
        <f>IFERROR(VLOOKUP(VALUE(I4827),'PC Mapping'!A:F,6,),"")</f>
        <v>10469</v>
      </c>
      <c r="AH4827" s="13" t="str">
        <f>VLOOKUP(AG4827,'PC Mapping'!L:M,2,)</f>
        <v>Bolivar Water</v>
      </c>
    </row>
    <row r="4828" spans="1:34" x14ac:dyDescent="0.2">
      <c r="A4828" t="s">
        <v>20842</v>
      </c>
      <c r="B4828" t="s">
        <v>20843</v>
      </c>
      <c r="C4828" t="s">
        <v>4519</v>
      </c>
      <c r="D4828" t="s">
        <v>4520</v>
      </c>
      <c r="E4828" s="3">
        <v>45826</v>
      </c>
      <c r="F4828" t="s">
        <v>44</v>
      </c>
      <c r="G4828" t="s">
        <v>3742</v>
      </c>
      <c r="H4828" t="s">
        <v>3716</v>
      </c>
      <c r="I4828" t="s">
        <v>4534</v>
      </c>
      <c r="J4828" t="s">
        <v>4522</v>
      </c>
      <c r="K4828" s="2">
        <v>-5</v>
      </c>
      <c r="L4828" t="s">
        <v>44</v>
      </c>
      <c r="M4828" s="2">
        <v>-5</v>
      </c>
      <c r="N4828" t="s">
        <v>4523</v>
      </c>
      <c r="O4828" t="s">
        <v>4524</v>
      </c>
      <c r="P4828" t="s">
        <v>15010</v>
      </c>
      <c r="Q4828" t="s">
        <v>20844</v>
      </c>
      <c r="R4828" t="s">
        <v>44</v>
      </c>
      <c r="S4828" t="s">
        <v>4527</v>
      </c>
      <c r="T4828" s="3">
        <v>45826</v>
      </c>
      <c r="U4828" s="3">
        <v>45827</v>
      </c>
      <c r="V4828" s="2">
        <v>0</v>
      </c>
      <c r="W4828" t="s">
        <v>44</v>
      </c>
      <c r="X4828" t="s">
        <v>44</v>
      </c>
      <c r="Y4828" t="s">
        <v>20845</v>
      </c>
      <c r="Z4828" t="s">
        <v>453</v>
      </c>
      <c r="AA4828" t="s">
        <v>4529</v>
      </c>
      <c r="AB4828" t="s">
        <v>4530</v>
      </c>
      <c r="AC4828" t="s">
        <v>89</v>
      </c>
      <c r="AD4828" t="str">
        <f t="shared" si="75"/>
        <v>10-60</v>
      </c>
      <c r="AE4828" t="str">
        <f>VLOOKUP(AD4828,'Main_Sub Desc'!C:D,2,)</f>
        <v>LPC from invoicing</v>
      </c>
      <c r="AF4828" t="str">
        <f>VLOOKUP(VALUE(H4828),'Main_Sub Desc'!F:G,2,)</f>
        <v>Wst Rev Late Payment</v>
      </c>
      <c r="AG4828">
        <f>IFERROR(VLOOKUP(VALUE(I4828),'PC Mapping'!A:F,6,),"")</f>
        <v>10514</v>
      </c>
      <c r="AH4828" s="13" t="str">
        <f>VLOOKUP(AG4828,'PC Mapping'!L:M,2,)</f>
        <v>Bolivar Sewer</v>
      </c>
    </row>
    <row r="4829" spans="1:34" x14ac:dyDescent="0.2">
      <c r="A4829" t="s">
        <v>20842</v>
      </c>
      <c r="B4829" t="s">
        <v>20843</v>
      </c>
      <c r="C4829" t="s">
        <v>4519</v>
      </c>
      <c r="D4829" t="s">
        <v>4520</v>
      </c>
      <c r="E4829" s="3">
        <v>45826</v>
      </c>
      <c r="F4829" t="s">
        <v>44</v>
      </c>
      <c r="G4829" t="s">
        <v>3742</v>
      </c>
      <c r="H4829" t="s">
        <v>3722</v>
      </c>
      <c r="I4829" t="s">
        <v>4538</v>
      </c>
      <c r="J4829" t="s">
        <v>4522</v>
      </c>
      <c r="K4829" s="2">
        <v>-5</v>
      </c>
      <c r="L4829" t="s">
        <v>44</v>
      </c>
      <c r="M4829" s="2">
        <v>-5</v>
      </c>
      <c r="N4829" t="s">
        <v>4523</v>
      </c>
      <c r="O4829" t="s">
        <v>4524</v>
      </c>
      <c r="P4829" t="s">
        <v>15010</v>
      </c>
      <c r="Q4829" t="s">
        <v>20846</v>
      </c>
      <c r="R4829" t="s">
        <v>44</v>
      </c>
      <c r="S4829" t="s">
        <v>4527</v>
      </c>
      <c r="T4829" s="3">
        <v>45826</v>
      </c>
      <c r="U4829" s="3">
        <v>45827</v>
      </c>
      <c r="V4829" s="2">
        <v>0</v>
      </c>
      <c r="W4829" t="s">
        <v>44</v>
      </c>
      <c r="X4829" t="s">
        <v>44</v>
      </c>
      <c r="Y4829" t="s">
        <v>20847</v>
      </c>
      <c r="Z4829" t="s">
        <v>453</v>
      </c>
      <c r="AA4829" t="s">
        <v>4529</v>
      </c>
      <c r="AB4829" t="s">
        <v>4530</v>
      </c>
      <c r="AC4829" t="s">
        <v>89</v>
      </c>
      <c r="AD4829" t="str">
        <f t="shared" si="75"/>
        <v>10-60</v>
      </c>
      <c r="AE4829" t="str">
        <f>VLOOKUP(AD4829,'Main_Sub Desc'!C:D,2,)</f>
        <v>LPC from invoicing</v>
      </c>
      <c r="AF4829" t="str">
        <f>VLOOKUP(VALUE(H4829),'Main_Sub Desc'!F:G,2,)</f>
        <v>Wtr Rev Late Payment</v>
      </c>
      <c r="AG4829">
        <f>IFERROR(VLOOKUP(VALUE(I4829),'PC Mapping'!A:F,6,),"")</f>
        <v>10469</v>
      </c>
      <c r="AH4829" s="13" t="str">
        <f>VLOOKUP(AG4829,'PC Mapping'!L:M,2,)</f>
        <v>Bolivar Water</v>
      </c>
    </row>
    <row r="4830" spans="1:34" x14ac:dyDescent="0.2">
      <c r="A4830" t="s">
        <v>20848</v>
      </c>
      <c r="B4830" t="s">
        <v>20826</v>
      </c>
      <c r="C4830" t="s">
        <v>4519</v>
      </c>
      <c r="D4830" t="s">
        <v>4520</v>
      </c>
      <c r="E4830" s="3">
        <v>45826</v>
      </c>
      <c r="F4830" t="s">
        <v>44</v>
      </c>
      <c r="G4830" t="s">
        <v>3742</v>
      </c>
      <c r="H4830" t="s">
        <v>3722</v>
      </c>
      <c r="I4830" t="s">
        <v>3752</v>
      </c>
      <c r="J4830" t="s">
        <v>4522</v>
      </c>
      <c r="K4830" s="2">
        <v>-5</v>
      </c>
      <c r="L4830" t="s">
        <v>44</v>
      </c>
      <c r="M4830" s="2">
        <v>-5</v>
      </c>
      <c r="N4830" t="s">
        <v>4523</v>
      </c>
      <c r="O4830" t="s">
        <v>4524</v>
      </c>
      <c r="P4830" t="s">
        <v>16360</v>
      </c>
      <c r="Q4830" t="s">
        <v>20849</v>
      </c>
      <c r="R4830" t="s">
        <v>44</v>
      </c>
      <c r="S4830" t="s">
        <v>4527</v>
      </c>
      <c r="T4830" s="3">
        <v>45826</v>
      </c>
      <c r="U4830" s="3">
        <v>45827</v>
      </c>
      <c r="V4830" s="2">
        <v>0</v>
      </c>
      <c r="W4830" t="s">
        <v>44</v>
      </c>
      <c r="X4830" t="s">
        <v>44</v>
      </c>
      <c r="Y4830" t="s">
        <v>20850</v>
      </c>
      <c r="Z4830" t="s">
        <v>3523</v>
      </c>
      <c r="AA4830" t="s">
        <v>4529</v>
      </c>
      <c r="AB4830" t="s">
        <v>4530</v>
      </c>
      <c r="AC4830" t="s">
        <v>89</v>
      </c>
      <c r="AD4830" t="str">
        <f t="shared" si="75"/>
        <v>10-60</v>
      </c>
      <c r="AE4830" t="str">
        <f>VLOOKUP(AD4830,'Main_Sub Desc'!C:D,2,)</f>
        <v>LPC from invoicing</v>
      </c>
      <c r="AF4830" t="str">
        <f>VLOOKUP(VALUE(H4830),'Main_Sub Desc'!F:G,2,)</f>
        <v>Wtr Rev Late Payment</v>
      </c>
      <c r="AG4830">
        <f>IFERROR(VLOOKUP(VALUE(I4830),'PC Mapping'!A:F,6,),"")</f>
        <v>10719</v>
      </c>
      <c r="AH4830" s="13" t="str">
        <f>VLOOKUP(AG4830,'PC Mapping'!L:M,2,)</f>
        <v>All Other Water</v>
      </c>
    </row>
    <row r="4831" spans="1:34" x14ac:dyDescent="0.2">
      <c r="A4831" t="s">
        <v>20851</v>
      </c>
      <c r="B4831" t="s">
        <v>20826</v>
      </c>
      <c r="C4831" t="s">
        <v>4519</v>
      </c>
      <c r="D4831" t="s">
        <v>4520</v>
      </c>
      <c r="E4831" s="3">
        <v>45826</v>
      </c>
      <c r="F4831" t="s">
        <v>44</v>
      </c>
      <c r="G4831" t="s">
        <v>3742</v>
      </c>
      <c r="H4831" t="s">
        <v>3716</v>
      </c>
      <c r="I4831" t="s">
        <v>4534</v>
      </c>
      <c r="J4831" t="s">
        <v>4522</v>
      </c>
      <c r="K4831" s="2">
        <v>-8.3000000000000007</v>
      </c>
      <c r="L4831" t="s">
        <v>44</v>
      </c>
      <c r="M4831" s="2">
        <v>-8.3000000000000007</v>
      </c>
      <c r="N4831" t="s">
        <v>4523</v>
      </c>
      <c r="O4831" t="s">
        <v>4524</v>
      </c>
      <c r="P4831" t="s">
        <v>20852</v>
      </c>
      <c r="Q4831" t="s">
        <v>20853</v>
      </c>
      <c r="R4831" t="s">
        <v>44</v>
      </c>
      <c r="S4831" t="s">
        <v>4527</v>
      </c>
      <c r="T4831" s="3">
        <v>45826</v>
      </c>
      <c r="U4831" s="3">
        <v>45827</v>
      </c>
      <c r="V4831" s="2">
        <v>0</v>
      </c>
      <c r="W4831" t="s">
        <v>44</v>
      </c>
      <c r="X4831" t="s">
        <v>44</v>
      </c>
      <c r="Y4831" t="s">
        <v>20854</v>
      </c>
      <c r="Z4831" t="s">
        <v>814</v>
      </c>
      <c r="AA4831" t="s">
        <v>4529</v>
      </c>
      <c r="AB4831" t="s">
        <v>4530</v>
      </c>
      <c r="AC4831" t="s">
        <v>89</v>
      </c>
      <c r="AD4831" t="str">
        <f t="shared" si="75"/>
        <v>10-60</v>
      </c>
      <c r="AE4831" t="str">
        <f>VLOOKUP(AD4831,'Main_Sub Desc'!C:D,2,)</f>
        <v>LPC from invoicing</v>
      </c>
      <c r="AF4831" t="str">
        <f>VLOOKUP(VALUE(H4831),'Main_Sub Desc'!F:G,2,)</f>
        <v>Wst Rev Late Payment</v>
      </c>
      <c r="AG4831">
        <f>IFERROR(VLOOKUP(VALUE(I4831),'PC Mapping'!A:F,6,),"")</f>
        <v>10514</v>
      </c>
      <c r="AH4831" s="13" t="str">
        <f>VLOOKUP(AG4831,'PC Mapping'!L:M,2,)</f>
        <v>Bolivar Sewer</v>
      </c>
    </row>
    <row r="4832" spans="1:34" x14ac:dyDescent="0.2">
      <c r="A4832" t="s">
        <v>20851</v>
      </c>
      <c r="B4832" t="s">
        <v>20826</v>
      </c>
      <c r="C4832" t="s">
        <v>4519</v>
      </c>
      <c r="D4832" t="s">
        <v>4520</v>
      </c>
      <c r="E4832" s="3">
        <v>45826</v>
      </c>
      <c r="F4832" t="s">
        <v>44</v>
      </c>
      <c r="G4832" t="s">
        <v>3742</v>
      </c>
      <c r="H4832" t="s">
        <v>3722</v>
      </c>
      <c r="I4832" t="s">
        <v>4538</v>
      </c>
      <c r="J4832" t="s">
        <v>4522</v>
      </c>
      <c r="K4832" s="2">
        <v>-5.99</v>
      </c>
      <c r="L4832" t="s">
        <v>44</v>
      </c>
      <c r="M4832" s="2">
        <v>-5.99</v>
      </c>
      <c r="N4832" t="s">
        <v>4523</v>
      </c>
      <c r="O4832" t="s">
        <v>4524</v>
      </c>
      <c r="P4832" t="s">
        <v>20852</v>
      </c>
      <c r="Q4832" t="s">
        <v>20855</v>
      </c>
      <c r="R4832" t="s">
        <v>44</v>
      </c>
      <c r="S4832" t="s">
        <v>4527</v>
      </c>
      <c r="T4832" s="3">
        <v>45826</v>
      </c>
      <c r="U4832" s="3">
        <v>45827</v>
      </c>
      <c r="V4832" s="2">
        <v>0</v>
      </c>
      <c r="W4832" t="s">
        <v>44</v>
      </c>
      <c r="X4832" t="s">
        <v>44</v>
      </c>
      <c r="Y4832" t="s">
        <v>20856</v>
      </c>
      <c r="Z4832" t="s">
        <v>814</v>
      </c>
      <c r="AA4832" t="s">
        <v>4529</v>
      </c>
      <c r="AB4832" t="s">
        <v>4530</v>
      </c>
      <c r="AC4832" t="s">
        <v>89</v>
      </c>
      <c r="AD4832" t="str">
        <f t="shared" si="75"/>
        <v>10-60</v>
      </c>
      <c r="AE4832" t="str">
        <f>VLOOKUP(AD4832,'Main_Sub Desc'!C:D,2,)</f>
        <v>LPC from invoicing</v>
      </c>
      <c r="AF4832" t="str">
        <f>VLOOKUP(VALUE(H4832),'Main_Sub Desc'!F:G,2,)</f>
        <v>Wtr Rev Late Payment</v>
      </c>
      <c r="AG4832">
        <f>IFERROR(VLOOKUP(VALUE(I4832),'PC Mapping'!A:F,6,),"")</f>
        <v>10469</v>
      </c>
      <c r="AH4832" s="13" t="str">
        <f>VLOOKUP(AG4832,'PC Mapping'!L:M,2,)</f>
        <v>Bolivar Water</v>
      </c>
    </row>
    <row r="4833" spans="1:34" x14ac:dyDescent="0.2">
      <c r="A4833" t="s">
        <v>20857</v>
      </c>
      <c r="B4833" t="s">
        <v>20843</v>
      </c>
      <c r="C4833" t="s">
        <v>4519</v>
      </c>
      <c r="D4833" t="s">
        <v>4520</v>
      </c>
      <c r="E4833" s="3">
        <v>45826</v>
      </c>
      <c r="F4833" t="s">
        <v>44</v>
      </c>
      <c r="G4833" t="s">
        <v>3742</v>
      </c>
      <c r="H4833" t="s">
        <v>3716</v>
      </c>
      <c r="I4833" t="s">
        <v>4534</v>
      </c>
      <c r="J4833" t="s">
        <v>4522</v>
      </c>
      <c r="K4833" s="2">
        <v>-38.54</v>
      </c>
      <c r="L4833" t="s">
        <v>44</v>
      </c>
      <c r="M4833" s="2">
        <v>-38.54</v>
      </c>
      <c r="N4833" t="s">
        <v>4523</v>
      </c>
      <c r="O4833" t="s">
        <v>4524</v>
      </c>
      <c r="P4833" t="s">
        <v>15559</v>
      </c>
      <c r="Q4833" t="s">
        <v>20858</v>
      </c>
      <c r="R4833" t="s">
        <v>44</v>
      </c>
      <c r="S4833" t="s">
        <v>4527</v>
      </c>
      <c r="T4833" s="3">
        <v>45826</v>
      </c>
      <c r="U4833" s="3">
        <v>45827</v>
      </c>
      <c r="V4833" s="2">
        <v>0</v>
      </c>
      <c r="W4833" t="s">
        <v>44</v>
      </c>
      <c r="X4833" t="s">
        <v>44</v>
      </c>
      <c r="Y4833" t="s">
        <v>15561</v>
      </c>
      <c r="Z4833" t="s">
        <v>712</v>
      </c>
      <c r="AA4833" t="s">
        <v>4529</v>
      </c>
      <c r="AB4833" t="s">
        <v>4530</v>
      </c>
      <c r="AC4833" t="s">
        <v>99</v>
      </c>
      <c r="AD4833" t="str">
        <f t="shared" si="75"/>
        <v>10-60</v>
      </c>
      <c r="AE4833" t="str">
        <f>VLOOKUP(AD4833,'Main_Sub Desc'!C:D,2,)</f>
        <v>LPC from invoicing</v>
      </c>
      <c r="AF4833" t="str">
        <f>VLOOKUP(VALUE(H4833),'Main_Sub Desc'!F:G,2,)</f>
        <v>Wst Rev Late Payment</v>
      </c>
      <c r="AG4833">
        <f>IFERROR(VLOOKUP(VALUE(I4833),'PC Mapping'!A:F,6,),"")</f>
        <v>10514</v>
      </c>
      <c r="AH4833" s="13" t="str">
        <f>VLOOKUP(AG4833,'PC Mapping'!L:M,2,)</f>
        <v>Bolivar Sewer</v>
      </c>
    </row>
    <row r="4834" spans="1:34" x14ac:dyDescent="0.2">
      <c r="A4834" t="s">
        <v>20857</v>
      </c>
      <c r="B4834" t="s">
        <v>20843</v>
      </c>
      <c r="C4834" t="s">
        <v>4519</v>
      </c>
      <c r="D4834" t="s">
        <v>4520</v>
      </c>
      <c r="E4834" s="3">
        <v>45826</v>
      </c>
      <c r="F4834" t="s">
        <v>44</v>
      </c>
      <c r="G4834" t="s">
        <v>3742</v>
      </c>
      <c r="H4834" t="s">
        <v>3722</v>
      </c>
      <c r="I4834" t="s">
        <v>4538</v>
      </c>
      <c r="J4834" t="s">
        <v>4522</v>
      </c>
      <c r="K4834" s="2">
        <v>-41.33</v>
      </c>
      <c r="L4834" t="s">
        <v>44</v>
      </c>
      <c r="M4834" s="2">
        <v>-41.33</v>
      </c>
      <c r="N4834" t="s">
        <v>4523</v>
      </c>
      <c r="O4834" t="s">
        <v>4524</v>
      </c>
      <c r="P4834" t="s">
        <v>15559</v>
      </c>
      <c r="Q4834" t="s">
        <v>20859</v>
      </c>
      <c r="R4834" t="s">
        <v>44</v>
      </c>
      <c r="S4834" t="s">
        <v>4527</v>
      </c>
      <c r="T4834" s="3">
        <v>45826</v>
      </c>
      <c r="U4834" s="3">
        <v>45827</v>
      </c>
      <c r="V4834" s="2">
        <v>0</v>
      </c>
      <c r="W4834" t="s">
        <v>44</v>
      </c>
      <c r="X4834" t="s">
        <v>44</v>
      </c>
      <c r="Y4834" t="s">
        <v>15563</v>
      </c>
      <c r="Z4834" t="s">
        <v>712</v>
      </c>
      <c r="AA4834" t="s">
        <v>4529</v>
      </c>
      <c r="AB4834" t="s">
        <v>4530</v>
      </c>
      <c r="AC4834" t="s">
        <v>99</v>
      </c>
      <c r="AD4834" t="str">
        <f t="shared" si="75"/>
        <v>10-60</v>
      </c>
      <c r="AE4834" t="str">
        <f>VLOOKUP(AD4834,'Main_Sub Desc'!C:D,2,)</f>
        <v>LPC from invoicing</v>
      </c>
      <c r="AF4834" t="str">
        <f>VLOOKUP(VALUE(H4834),'Main_Sub Desc'!F:G,2,)</f>
        <v>Wtr Rev Late Payment</v>
      </c>
      <c r="AG4834">
        <f>IFERROR(VLOOKUP(VALUE(I4834),'PC Mapping'!A:F,6,),"")</f>
        <v>10469</v>
      </c>
      <c r="AH4834" s="13" t="str">
        <f>VLOOKUP(AG4834,'PC Mapping'!L:M,2,)</f>
        <v>Bolivar Water</v>
      </c>
    </row>
    <row r="4835" spans="1:34" x14ac:dyDescent="0.2">
      <c r="A4835" t="s">
        <v>20860</v>
      </c>
      <c r="B4835" t="s">
        <v>20843</v>
      </c>
      <c r="C4835" t="s">
        <v>4519</v>
      </c>
      <c r="D4835" t="s">
        <v>4520</v>
      </c>
      <c r="E4835" s="3">
        <v>45826</v>
      </c>
      <c r="F4835" t="s">
        <v>44</v>
      </c>
      <c r="G4835" t="s">
        <v>3742</v>
      </c>
      <c r="H4835" t="s">
        <v>3722</v>
      </c>
      <c r="I4835" t="s">
        <v>3752</v>
      </c>
      <c r="J4835" t="s">
        <v>4522</v>
      </c>
      <c r="K4835" s="2">
        <v>-10.48</v>
      </c>
      <c r="L4835" t="s">
        <v>44</v>
      </c>
      <c r="M4835" s="2">
        <v>-10.48</v>
      </c>
      <c r="N4835" t="s">
        <v>4523</v>
      </c>
      <c r="O4835" t="s">
        <v>4524</v>
      </c>
      <c r="P4835" t="s">
        <v>4602</v>
      </c>
      <c r="Q4835" t="s">
        <v>20861</v>
      </c>
      <c r="R4835" t="s">
        <v>44</v>
      </c>
      <c r="S4835" t="s">
        <v>4527</v>
      </c>
      <c r="T4835" s="3">
        <v>45826</v>
      </c>
      <c r="U4835" s="3">
        <v>45827</v>
      </c>
      <c r="V4835" s="2">
        <v>0</v>
      </c>
      <c r="W4835" t="s">
        <v>44</v>
      </c>
      <c r="X4835" t="s">
        <v>44</v>
      </c>
      <c r="Y4835" t="s">
        <v>20862</v>
      </c>
      <c r="Z4835" t="s">
        <v>2971</v>
      </c>
      <c r="AA4835" t="s">
        <v>4529</v>
      </c>
      <c r="AB4835" t="s">
        <v>4530</v>
      </c>
      <c r="AC4835" t="s">
        <v>89</v>
      </c>
      <c r="AD4835" t="str">
        <f t="shared" si="75"/>
        <v>10-60</v>
      </c>
      <c r="AE4835" t="str">
        <f>VLOOKUP(AD4835,'Main_Sub Desc'!C:D,2,)</f>
        <v>LPC from invoicing</v>
      </c>
      <c r="AF4835" t="str">
        <f>VLOOKUP(VALUE(H4835),'Main_Sub Desc'!F:G,2,)</f>
        <v>Wtr Rev Late Payment</v>
      </c>
      <c r="AG4835">
        <f>IFERROR(VLOOKUP(VALUE(I4835),'PC Mapping'!A:F,6,),"")</f>
        <v>10719</v>
      </c>
      <c r="AH4835" s="13" t="str">
        <f>VLOOKUP(AG4835,'PC Mapping'!L:M,2,)</f>
        <v>All Other Water</v>
      </c>
    </row>
    <row r="4836" spans="1:34" x14ac:dyDescent="0.2">
      <c r="A4836" t="s">
        <v>20863</v>
      </c>
      <c r="B4836" t="s">
        <v>20831</v>
      </c>
      <c r="C4836" t="s">
        <v>4519</v>
      </c>
      <c r="D4836" t="s">
        <v>4520</v>
      </c>
      <c r="E4836" s="3">
        <v>45826</v>
      </c>
      <c r="F4836" t="s">
        <v>44</v>
      </c>
      <c r="G4836" t="s">
        <v>3742</v>
      </c>
      <c r="H4836" t="s">
        <v>3716</v>
      </c>
      <c r="I4836" t="s">
        <v>4534</v>
      </c>
      <c r="J4836" t="s">
        <v>4522</v>
      </c>
      <c r="K4836" s="2">
        <v>-5</v>
      </c>
      <c r="L4836" t="s">
        <v>44</v>
      </c>
      <c r="M4836" s="2">
        <v>-5</v>
      </c>
      <c r="N4836" t="s">
        <v>4523</v>
      </c>
      <c r="O4836" t="s">
        <v>4524</v>
      </c>
      <c r="P4836" t="s">
        <v>6823</v>
      </c>
      <c r="Q4836" t="s">
        <v>20864</v>
      </c>
      <c r="R4836" t="s">
        <v>44</v>
      </c>
      <c r="S4836" t="s">
        <v>4527</v>
      </c>
      <c r="T4836" s="3">
        <v>45826</v>
      </c>
      <c r="U4836" s="3">
        <v>45827</v>
      </c>
      <c r="V4836" s="2">
        <v>0</v>
      </c>
      <c r="W4836" t="s">
        <v>44</v>
      </c>
      <c r="X4836" t="s">
        <v>44</v>
      </c>
      <c r="Y4836" t="s">
        <v>20865</v>
      </c>
      <c r="Z4836" t="s">
        <v>20866</v>
      </c>
      <c r="AA4836" t="s">
        <v>4529</v>
      </c>
      <c r="AB4836" t="s">
        <v>4530</v>
      </c>
      <c r="AC4836" t="s">
        <v>89</v>
      </c>
      <c r="AD4836" t="str">
        <f t="shared" si="75"/>
        <v>10-60</v>
      </c>
      <c r="AE4836" t="str">
        <f>VLOOKUP(AD4836,'Main_Sub Desc'!C:D,2,)</f>
        <v>LPC from invoicing</v>
      </c>
      <c r="AF4836" t="str">
        <f>VLOOKUP(VALUE(H4836),'Main_Sub Desc'!F:G,2,)</f>
        <v>Wst Rev Late Payment</v>
      </c>
      <c r="AG4836">
        <f>IFERROR(VLOOKUP(VALUE(I4836),'PC Mapping'!A:F,6,),"")</f>
        <v>10514</v>
      </c>
      <c r="AH4836" s="13" t="str">
        <f>VLOOKUP(AG4836,'PC Mapping'!L:M,2,)</f>
        <v>Bolivar Sewer</v>
      </c>
    </row>
    <row r="4837" spans="1:34" x14ac:dyDescent="0.2">
      <c r="A4837" t="s">
        <v>20863</v>
      </c>
      <c r="B4837" t="s">
        <v>20831</v>
      </c>
      <c r="C4837" t="s">
        <v>4519</v>
      </c>
      <c r="D4837" t="s">
        <v>4520</v>
      </c>
      <c r="E4837" s="3">
        <v>45826</v>
      </c>
      <c r="F4837" t="s">
        <v>44</v>
      </c>
      <c r="G4837" t="s">
        <v>3742</v>
      </c>
      <c r="H4837" t="s">
        <v>3722</v>
      </c>
      <c r="I4837" t="s">
        <v>4538</v>
      </c>
      <c r="J4837" t="s">
        <v>4522</v>
      </c>
      <c r="K4837" s="2">
        <v>-5</v>
      </c>
      <c r="L4837" t="s">
        <v>44</v>
      </c>
      <c r="M4837" s="2">
        <v>-5</v>
      </c>
      <c r="N4837" t="s">
        <v>4523</v>
      </c>
      <c r="O4837" t="s">
        <v>4524</v>
      </c>
      <c r="P4837" t="s">
        <v>6823</v>
      </c>
      <c r="Q4837" t="s">
        <v>20867</v>
      </c>
      <c r="R4837" t="s">
        <v>44</v>
      </c>
      <c r="S4837" t="s">
        <v>4527</v>
      </c>
      <c r="T4837" s="3">
        <v>45826</v>
      </c>
      <c r="U4837" s="3">
        <v>45827</v>
      </c>
      <c r="V4837" s="2">
        <v>0</v>
      </c>
      <c r="W4837" t="s">
        <v>44</v>
      </c>
      <c r="X4837" t="s">
        <v>44</v>
      </c>
      <c r="Y4837" t="s">
        <v>20868</v>
      </c>
      <c r="Z4837" t="s">
        <v>20866</v>
      </c>
      <c r="AA4837" t="s">
        <v>4529</v>
      </c>
      <c r="AB4837" t="s">
        <v>4530</v>
      </c>
      <c r="AC4837" t="s">
        <v>89</v>
      </c>
      <c r="AD4837" t="str">
        <f t="shared" si="75"/>
        <v>10-60</v>
      </c>
      <c r="AE4837" t="str">
        <f>VLOOKUP(AD4837,'Main_Sub Desc'!C:D,2,)</f>
        <v>LPC from invoicing</v>
      </c>
      <c r="AF4837" t="str">
        <f>VLOOKUP(VALUE(H4837),'Main_Sub Desc'!F:G,2,)</f>
        <v>Wtr Rev Late Payment</v>
      </c>
      <c r="AG4837">
        <f>IFERROR(VLOOKUP(VALUE(I4837),'PC Mapping'!A:F,6,),"")</f>
        <v>10469</v>
      </c>
      <c r="AH4837" s="13" t="str">
        <f>VLOOKUP(AG4837,'PC Mapping'!L:M,2,)</f>
        <v>Bolivar Water</v>
      </c>
    </row>
    <row r="4838" spans="1:34" x14ac:dyDescent="0.2">
      <c r="A4838" t="s">
        <v>20869</v>
      </c>
      <c r="B4838" t="s">
        <v>20826</v>
      </c>
      <c r="C4838" t="s">
        <v>4519</v>
      </c>
      <c r="D4838" t="s">
        <v>4520</v>
      </c>
      <c r="E4838" s="3">
        <v>45826</v>
      </c>
      <c r="F4838" t="s">
        <v>44</v>
      </c>
      <c r="G4838" t="s">
        <v>3742</v>
      </c>
      <c r="H4838" t="s">
        <v>3716</v>
      </c>
      <c r="I4838" t="s">
        <v>4534</v>
      </c>
      <c r="J4838" t="s">
        <v>4522</v>
      </c>
      <c r="K4838" s="2">
        <v>-5</v>
      </c>
      <c r="L4838" t="s">
        <v>44</v>
      </c>
      <c r="M4838" s="2">
        <v>-5</v>
      </c>
      <c r="N4838" t="s">
        <v>4523</v>
      </c>
      <c r="O4838" t="s">
        <v>4524</v>
      </c>
      <c r="P4838" t="s">
        <v>20870</v>
      </c>
      <c r="Q4838" t="s">
        <v>20871</v>
      </c>
      <c r="R4838" t="s">
        <v>44</v>
      </c>
      <c r="S4838" t="s">
        <v>4527</v>
      </c>
      <c r="T4838" s="3">
        <v>45826</v>
      </c>
      <c r="U4838" s="3">
        <v>45827</v>
      </c>
      <c r="V4838" s="2">
        <v>0</v>
      </c>
      <c r="W4838" t="s">
        <v>44</v>
      </c>
      <c r="X4838" t="s">
        <v>44</v>
      </c>
      <c r="Y4838" t="s">
        <v>20872</v>
      </c>
      <c r="Z4838" t="s">
        <v>20873</v>
      </c>
      <c r="AA4838" t="s">
        <v>4529</v>
      </c>
      <c r="AB4838" t="s">
        <v>4530</v>
      </c>
      <c r="AC4838" t="s">
        <v>89</v>
      </c>
      <c r="AD4838" t="str">
        <f t="shared" si="75"/>
        <v>10-60</v>
      </c>
      <c r="AE4838" t="str">
        <f>VLOOKUP(AD4838,'Main_Sub Desc'!C:D,2,)</f>
        <v>LPC from invoicing</v>
      </c>
      <c r="AF4838" t="str">
        <f>VLOOKUP(VALUE(H4838),'Main_Sub Desc'!F:G,2,)</f>
        <v>Wst Rev Late Payment</v>
      </c>
      <c r="AG4838">
        <f>IFERROR(VLOOKUP(VALUE(I4838),'PC Mapping'!A:F,6,),"")</f>
        <v>10514</v>
      </c>
      <c r="AH4838" s="13" t="str">
        <f>VLOOKUP(AG4838,'PC Mapping'!L:M,2,)</f>
        <v>Bolivar Sewer</v>
      </c>
    </row>
    <row r="4839" spans="1:34" x14ac:dyDescent="0.2">
      <c r="A4839" t="s">
        <v>20869</v>
      </c>
      <c r="B4839" t="s">
        <v>20826</v>
      </c>
      <c r="C4839" t="s">
        <v>4519</v>
      </c>
      <c r="D4839" t="s">
        <v>4520</v>
      </c>
      <c r="E4839" s="3">
        <v>45826</v>
      </c>
      <c r="F4839" t="s">
        <v>44</v>
      </c>
      <c r="G4839" t="s">
        <v>3742</v>
      </c>
      <c r="H4839" t="s">
        <v>3722</v>
      </c>
      <c r="I4839" t="s">
        <v>4538</v>
      </c>
      <c r="J4839" t="s">
        <v>4522</v>
      </c>
      <c r="K4839" s="2">
        <v>-5</v>
      </c>
      <c r="L4839" t="s">
        <v>44</v>
      </c>
      <c r="M4839" s="2">
        <v>-5</v>
      </c>
      <c r="N4839" t="s">
        <v>4523</v>
      </c>
      <c r="O4839" t="s">
        <v>4524</v>
      </c>
      <c r="P4839" t="s">
        <v>20870</v>
      </c>
      <c r="Q4839" t="s">
        <v>20874</v>
      </c>
      <c r="R4839" t="s">
        <v>44</v>
      </c>
      <c r="S4839" t="s">
        <v>4527</v>
      </c>
      <c r="T4839" s="3">
        <v>45826</v>
      </c>
      <c r="U4839" s="3">
        <v>45827</v>
      </c>
      <c r="V4839" s="2">
        <v>0</v>
      </c>
      <c r="W4839" t="s">
        <v>44</v>
      </c>
      <c r="X4839" t="s">
        <v>44</v>
      </c>
      <c r="Y4839" t="s">
        <v>20875</v>
      </c>
      <c r="Z4839" t="s">
        <v>20873</v>
      </c>
      <c r="AA4839" t="s">
        <v>4529</v>
      </c>
      <c r="AB4839" t="s">
        <v>4530</v>
      </c>
      <c r="AC4839" t="s">
        <v>89</v>
      </c>
      <c r="AD4839" t="str">
        <f t="shared" si="75"/>
        <v>10-60</v>
      </c>
      <c r="AE4839" t="str">
        <f>VLOOKUP(AD4839,'Main_Sub Desc'!C:D,2,)</f>
        <v>LPC from invoicing</v>
      </c>
      <c r="AF4839" t="str">
        <f>VLOOKUP(VALUE(H4839),'Main_Sub Desc'!F:G,2,)</f>
        <v>Wtr Rev Late Payment</v>
      </c>
      <c r="AG4839">
        <f>IFERROR(VLOOKUP(VALUE(I4839),'PC Mapping'!A:F,6,),"")</f>
        <v>10469</v>
      </c>
      <c r="AH4839" s="13" t="str">
        <f>VLOOKUP(AG4839,'PC Mapping'!L:M,2,)</f>
        <v>Bolivar Water</v>
      </c>
    </row>
    <row r="4840" spans="1:34" x14ac:dyDescent="0.2">
      <c r="A4840" t="s">
        <v>20876</v>
      </c>
      <c r="B4840" t="s">
        <v>20843</v>
      </c>
      <c r="C4840" t="s">
        <v>4519</v>
      </c>
      <c r="D4840" t="s">
        <v>4520</v>
      </c>
      <c r="E4840" s="3">
        <v>45826</v>
      </c>
      <c r="F4840" t="s">
        <v>44</v>
      </c>
      <c r="G4840" t="s">
        <v>3742</v>
      </c>
      <c r="H4840" t="s">
        <v>3722</v>
      </c>
      <c r="I4840" t="s">
        <v>3752</v>
      </c>
      <c r="J4840" t="s">
        <v>4522</v>
      </c>
      <c r="K4840" s="2">
        <v>-5</v>
      </c>
      <c r="L4840" t="s">
        <v>44</v>
      </c>
      <c r="M4840" s="2">
        <v>-5</v>
      </c>
      <c r="N4840" t="s">
        <v>4523</v>
      </c>
      <c r="O4840" t="s">
        <v>4524</v>
      </c>
      <c r="P4840" t="s">
        <v>20877</v>
      </c>
      <c r="Q4840" t="s">
        <v>20878</v>
      </c>
      <c r="R4840" t="s">
        <v>44</v>
      </c>
      <c r="S4840" t="s">
        <v>4527</v>
      </c>
      <c r="T4840" s="3">
        <v>45826</v>
      </c>
      <c r="U4840" s="3">
        <v>45827</v>
      </c>
      <c r="V4840" s="2">
        <v>0</v>
      </c>
      <c r="W4840" t="s">
        <v>44</v>
      </c>
      <c r="X4840" t="s">
        <v>44</v>
      </c>
      <c r="Y4840" t="s">
        <v>20879</v>
      </c>
      <c r="Z4840" t="s">
        <v>2157</v>
      </c>
      <c r="AA4840" t="s">
        <v>4529</v>
      </c>
      <c r="AB4840" t="s">
        <v>4530</v>
      </c>
      <c r="AC4840" t="s">
        <v>89</v>
      </c>
      <c r="AD4840" t="str">
        <f t="shared" si="75"/>
        <v>10-60</v>
      </c>
      <c r="AE4840" t="str">
        <f>VLOOKUP(AD4840,'Main_Sub Desc'!C:D,2,)</f>
        <v>LPC from invoicing</v>
      </c>
      <c r="AF4840" t="str">
        <f>VLOOKUP(VALUE(H4840),'Main_Sub Desc'!F:G,2,)</f>
        <v>Wtr Rev Late Payment</v>
      </c>
      <c r="AG4840">
        <f>IFERROR(VLOOKUP(VALUE(I4840),'PC Mapping'!A:F,6,),"")</f>
        <v>10719</v>
      </c>
      <c r="AH4840" s="13" t="str">
        <f>VLOOKUP(AG4840,'PC Mapping'!L:M,2,)</f>
        <v>All Other Water</v>
      </c>
    </row>
    <row r="4841" spans="1:34" x14ac:dyDescent="0.2">
      <c r="A4841" t="s">
        <v>20880</v>
      </c>
      <c r="B4841" t="s">
        <v>20843</v>
      </c>
      <c r="C4841" t="s">
        <v>4519</v>
      </c>
      <c r="D4841" t="s">
        <v>4520</v>
      </c>
      <c r="E4841" s="3">
        <v>45826</v>
      </c>
      <c r="F4841" t="s">
        <v>44</v>
      </c>
      <c r="G4841" t="s">
        <v>3742</v>
      </c>
      <c r="H4841" t="s">
        <v>3722</v>
      </c>
      <c r="I4841" t="s">
        <v>3752</v>
      </c>
      <c r="J4841" t="s">
        <v>4522</v>
      </c>
      <c r="K4841" s="2">
        <v>-5.99</v>
      </c>
      <c r="L4841" t="s">
        <v>44</v>
      </c>
      <c r="M4841" s="2">
        <v>-5.99</v>
      </c>
      <c r="N4841" t="s">
        <v>4523</v>
      </c>
      <c r="O4841" t="s">
        <v>4524</v>
      </c>
      <c r="P4841" t="s">
        <v>4602</v>
      </c>
      <c r="Q4841" t="s">
        <v>20881</v>
      </c>
      <c r="R4841" t="s">
        <v>44</v>
      </c>
      <c r="S4841" t="s">
        <v>4527</v>
      </c>
      <c r="T4841" s="3">
        <v>45826</v>
      </c>
      <c r="U4841" s="3">
        <v>45827</v>
      </c>
      <c r="V4841" s="2">
        <v>0</v>
      </c>
      <c r="W4841" t="s">
        <v>44</v>
      </c>
      <c r="X4841" t="s">
        <v>44</v>
      </c>
      <c r="Y4841" t="s">
        <v>20882</v>
      </c>
      <c r="Z4841" t="s">
        <v>20883</v>
      </c>
      <c r="AA4841" t="s">
        <v>4529</v>
      </c>
      <c r="AB4841" t="s">
        <v>4530</v>
      </c>
      <c r="AC4841" t="s">
        <v>89</v>
      </c>
      <c r="AD4841" t="str">
        <f t="shared" si="75"/>
        <v>10-60</v>
      </c>
      <c r="AE4841" t="str">
        <f>VLOOKUP(AD4841,'Main_Sub Desc'!C:D,2,)</f>
        <v>LPC from invoicing</v>
      </c>
      <c r="AF4841" t="str">
        <f>VLOOKUP(VALUE(H4841),'Main_Sub Desc'!F:G,2,)</f>
        <v>Wtr Rev Late Payment</v>
      </c>
      <c r="AG4841">
        <f>IFERROR(VLOOKUP(VALUE(I4841),'PC Mapping'!A:F,6,),"")</f>
        <v>10719</v>
      </c>
      <c r="AH4841" s="13" t="str">
        <f>VLOOKUP(AG4841,'PC Mapping'!L:M,2,)</f>
        <v>All Other Water</v>
      </c>
    </row>
    <row r="4842" spans="1:34" x14ac:dyDescent="0.2">
      <c r="A4842" t="s">
        <v>20884</v>
      </c>
      <c r="B4842" t="s">
        <v>20885</v>
      </c>
      <c r="C4842" t="s">
        <v>4519</v>
      </c>
      <c r="D4842" t="s">
        <v>4520</v>
      </c>
      <c r="E4842" s="3">
        <v>45827</v>
      </c>
      <c r="F4842" t="s">
        <v>44</v>
      </c>
      <c r="G4842" t="s">
        <v>3742</v>
      </c>
      <c r="H4842" t="s">
        <v>3722</v>
      </c>
      <c r="I4842" t="s">
        <v>4538</v>
      </c>
      <c r="J4842" t="s">
        <v>4522</v>
      </c>
      <c r="K4842" s="2">
        <v>-5</v>
      </c>
      <c r="L4842" t="s">
        <v>44</v>
      </c>
      <c r="M4842" s="2">
        <v>-5</v>
      </c>
      <c r="N4842" t="s">
        <v>4523</v>
      </c>
      <c r="O4842" t="s">
        <v>4524</v>
      </c>
      <c r="P4842" t="s">
        <v>20886</v>
      </c>
      <c r="Q4842" t="s">
        <v>20887</v>
      </c>
      <c r="R4842" t="s">
        <v>44</v>
      </c>
      <c r="S4842" t="s">
        <v>4527</v>
      </c>
      <c r="T4842" s="3">
        <v>45827</v>
      </c>
      <c r="U4842" s="3">
        <v>45828</v>
      </c>
      <c r="V4842" s="2">
        <v>0</v>
      </c>
      <c r="W4842" t="s">
        <v>44</v>
      </c>
      <c r="X4842" t="s">
        <v>44</v>
      </c>
      <c r="Y4842" t="s">
        <v>20888</v>
      </c>
      <c r="Z4842" t="s">
        <v>339</v>
      </c>
      <c r="AA4842" t="s">
        <v>4529</v>
      </c>
      <c r="AB4842" t="s">
        <v>4530</v>
      </c>
      <c r="AC4842" t="s">
        <v>89</v>
      </c>
      <c r="AD4842" t="str">
        <f t="shared" si="75"/>
        <v>10-60</v>
      </c>
      <c r="AE4842" t="str">
        <f>VLOOKUP(AD4842,'Main_Sub Desc'!C:D,2,)</f>
        <v>LPC from invoicing</v>
      </c>
      <c r="AF4842" t="str">
        <f>VLOOKUP(VALUE(H4842),'Main_Sub Desc'!F:G,2,)</f>
        <v>Wtr Rev Late Payment</v>
      </c>
      <c r="AG4842">
        <f>IFERROR(VLOOKUP(VALUE(I4842),'PC Mapping'!A:F,6,),"")</f>
        <v>10469</v>
      </c>
      <c r="AH4842" s="13" t="str">
        <f>VLOOKUP(AG4842,'PC Mapping'!L:M,2,)</f>
        <v>Bolivar Water</v>
      </c>
    </row>
    <row r="4843" spans="1:34" x14ac:dyDescent="0.2">
      <c r="A4843" t="s">
        <v>20884</v>
      </c>
      <c r="B4843" t="s">
        <v>20885</v>
      </c>
      <c r="C4843" t="s">
        <v>4519</v>
      </c>
      <c r="D4843" t="s">
        <v>4520</v>
      </c>
      <c r="E4843" s="3">
        <v>45827</v>
      </c>
      <c r="F4843" t="s">
        <v>44</v>
      </c>
      <c r="G4843" t="s">
        <v>3742</v>
      </c>
      <c r="H4843" t="s">
        <v>3716</v>
      </c>
      <c r="I4843" t="s">
        <v>4534</v>
      </c>
      <c r="J4843" t="s">
        <v>4522</v>
      </c>
      <c r="K4843" s="2">
        <v>-5</v>
      </c>
      <c r="L4843" t="s">
        <v>44</v>
      </c>
      <c r="M4843" s="2">
        <v>-5</v>
      </c>
      <c r="N4843" t="s">
        <v>4523</v>
      </c>
      <c r="O4843" t="s">
        <v>4524</v>
      </c>
      <c r="P4843" t="s">
        <v>20886</v>
      </c>
      <c r="Q4843" t="s">
        <v>20889</v>
      </c>
      <c r="R4843" t="s">
        <v>44</v>
      </c>
      <c r="S4843" t="s">
        <v>4527</v>
      </c>
      <c r="T4843" s="3">
        <v>45827</v>
      </c>
      <c r="U4843" s="3">
        <v>45828</v>
      </c>
      <c r="V4843" s="2">
        <v>0</v>
      </c>
      <c r="W4843" t="s">
        <v>44</v>
      </c>
      <c r="X4843" t="s">
        <v>44</v>
      </c>
      <c r="Y4843" t="s">
        <v>20890</v>
      </c>
      <c r="Z4843" t="s">
        <v>339</v>
      </c>
      <c r="AA4843" t="s">
        <v>4529</v>
      </c>
      <c r="AB4843" t="s">
        <v>4530</v>
      </c>
      <c r="AC4843" t="s">
        <v>89</v>
      </c>
      <c r="AD4843" t="str">
        <f t="shared" si="75"/>
        <v>10-60</v>
      </c>
      <c r="AE4843" t="str">
        <f>VLOOKUP(AD4843,'Main_Sub Desc'!C:D,2,)</f>
        <v>LPC from invoicing</v>
      </c>
      <c r="AF4843" t="str">
        <f>VLOOKUP(VALUE(H4843),'Main_Sub Desc'!F:G,2,)</f>
        <v>Wst Rev Late Payment</v>
      </c>
      <c r="AG4843">
        <f>IFERROR(VLOOKUP(VALUE(I4843),'PC Mapping'!A:F,6,),"")</f>
        <v>10514</v>
      </c>
      <c r="AH4843" s="13" t="str">
        <f>VLOOKUP(AG4843,'PC Mapping'!L:M,2,)</f>
        <v>Bolivar Sewer</v>
      </c>
    </row>
    <row r="4844" spans="1:34" x14ac:dyDescent="0.2">
      <c r="A4844" t="s">
        <v>20891</v>
      </c>
      <c r="B4844" t="s">
        <v>20885</v>
      </c>
      <c r="C4844" t="s">
        <v>4519</v>
      </c>
      <c r="D4844" t="s">
        <v>4520</v>
      </c>
      <c r="E4844" s="3">
        <v>45827</v>
      </c>
      <c r="F4844" t="s">
        <v>44</v>
      </c>
      <c r="G4844" t="s">
        <v>3742</v>
      </c>
      <c r="H4844" t="s">
        <v>3716</v>
      </c>
      <c r="I4844" t="s">
        <v>4846</v>
      </c>
      <c r="J4844" t="s">
        <v>4522</v>
      </c>
      <c r="K4844" s="2">
        <v>-5</v>
      </c>
      <c r="L4844" t="s">
        <v>44</v>
      </c>
      <c r="M4844" s="2">
        <v>-5</v>
      </c>
      <c r="N4844" t="s">
        <v>4523</v>
      </c>
      <c r="O4844" t="s">
        <v>4524</v>
      </c>
      <c r="P4844" t="s">
        <v>5533</v>
      </c>
      <c r="Q4844" t="s">
        <v>20892</v>
      </c>
      <c r="R4844" t="s">
        <v>44</v>
      </c>
      <c r="S4844" t="s">
        <v>4527</v>
      </c>
      <c r="T4844" s="3">
        <v>45827</v>
      </c>
      <c r="U4844" s="3">
        <v>45828</v>
      </c>
      <c r="V4844" s="2">
        <v>0</v>
      </c>
      <c r="W4844" t="s">
        <v>44</v>
      </c>
      <c r="X4844" t="s">
        <v>44</v>
      </c>
      <c r="Y4844" t="s">
        <v>20893</v>
      </c>
      <c r="Z4844" t="s">
        <v>1554</v>
      </c>
      <c r="AA4844" t="s">
        <v>4529</v>
      </c>
      <c r="AB4844" t="s">
        <v>4530</v>
      </c>
      <c r="AC4844" t="s">
        <v>89</v>
      </c>
      <c r="AD4844" t="str">
        <f t="shared" si="75"/>
        <v>10-60</v>
      </c>
      <c r="AE4844" t="str">
        <f>VLOOKUP(AD4844,'Main_Sub Desc'!C:D,2,)</f>
        <v>LPC from invoicing</v>
      </c>
      <c r="AF4844" t="str">
        <f>VLOOKUP(VALUE(H4844),'Main_Sub Desc'!F:G,2,)</f>
        <v>Wst Rev Late Payment</v>
      </c>
      <c r="AG4844">
        <f>IFERROR(VLOOKUP(VALUE(I4844),'PC Mapping'!A:F,6,),"")</f>
        <v>10721</v>
      </c>
      <c r="AH4844" s="13" t="str">
        <f>VLOOKUP(AG4844,'PC Mapping'!L:M,2,)</f>
        <v>Silverleaf Sewer</v>
      </c>
    </row>
    <row r="4845" spans="1:34" x14ac:dyDescent="0.2">
      <c r="A4845" t="s">
        <v>20891</v>
      </c>
      <c r="B4845" t="s">
        <v>20885</v>
      </c>
      <c r="C4845" t="s">
        <v>4519</v>
      </c>
      <c r="D4845" t="s">
        <v>4520</v>
      </c>
      <c r="E4845" s="3">
        <v>45827</v>
      </c>
      <c r="F4845" t="s">
        <v>44</v>
      </c>
      <c r="G4845" t="s">
        <v>3742</v>
      </c>
      <c r="H4845" t="s">
        <v>3722</v>
      </c>
      <c r="I4845" t="s">
        <v>3752</v>
      </c>
      <c r="J4845" t="s">
        <v>4522</v>
      </c>
      <c r="K4845" s="2">
        <v>-5</v>
      </c>
      <c r="L4845" t="s">
        <v>44</v>
      </c>
      <c r="M4845" s="2">
        <v>-5</v>
      </c>
      <c r="N4845" t="s">
        <v>4523</v>
      </c>
      <c r="O4845" t="s">
        <v>4524</v>
      </c>
      <c r="P4845" t="s">
        <v>5533</v>
      </c>
      <c r="Q4845" t="s">
        <v>20894</v>
      </c>
      <c r="R4845" t="s">
        <v>44</v>
      </c>
      <c r="S4845" t="s">
        <v>4527</v>
      </c>
      <c r="T4845" s="3">
        <v>45827</v>
      </c>
      <c r="U4845" s="3">
        <v>45828</v>
      </c>
      <c r="V4845" s="2">
        <v>0</v>
      </c>
      <c r="W4845" t="s">
        <v>44</v>
      </c>
      <c r="X4845" t="s">
        <v>44</v>
      </c>
      <c r="Y4845" t="s">
        <v>20895</v>
      </c>
      <c r="Z4845" t="s">
        <v>1554</v>
      </c>
      <c r="AA4845" t="s">
        <v>4529</v>
      </c>
      <c r="AB4845" t="s">
        <v>4530</v>
      </c>
      <c r="AC4845" t="s">
        <v>89</v>
      </c>
      <c r="AD4845" t="str">
        <f t="shared" si="75"/>
        <v>10-60</v>
      </c>
      <c r="AE4845" t="str">
        <f>VLOOKUP(AD4845,'Main_Sub Desc'!C:D,2,)</f>
        <v>LPC from invoicing</v>
      </c>
      <c r="AF4845" t="str">
        <f>VLOOKUP(VALUE(H4845),'Main_Sub Desc'!F:G,2,)</f>
        <v>Wtr Rev Late Payment</v>
      </c>
      <c r="AG4845">
        <f>IFERROR(VLOOKUP(VALUE(I4845),'PC Mapping'!A:F,6,),"")</f>
        <v>10719</v>
      </c>
      <c r="AH4845" s="13" t="str">
        <f>VLOOKUP(AG4845,'PC Mapping'!L:M,2,)</f>
        <v>All Other Water</v>
      </c>
    </row>
    <row r="4846" spans="1:34" x14ac:dyDescent="0.2">
      <c r="A4846" t="s">
        <v>20896</v>
      </c>
      <c r="B4846" t="s">
        <v>20897</v>
      </c>
      <c r="C4846" t="s">
        <v>4519</v>
      </c>
      <c r="D4846" t="s">
        <v>4520</v>
      </c>
      <c r="E4846" s="3">
        <v>45828</v>
      </c>
      <c r="F4846" t="s">
        <v>44</v>
      </c>
      <c r="G4846" t="s">
        <v>3742</v>
      </c>
      <c r="H4846" t="s">
        <v>3722</v>
      </c>
      <c r="I4846" t="s">
        <v>3752</v>
      </c>
      <c r="J4846" t="s">
        <v>4522</v>
      </c>
      <c r="K4846" s="2">
        <v>-5</v>
      </c>
      <c r="L4846" t="s">
        <v>44</v>
      </c>
      <c r="M4846" s="2">
        <v>-5</v>
      </c>
      <c r="N4846" t="s">
        <v>4523</v>
      </c>
      <c r="O4846" t="s">
        <v>4524</v>
      </c>
      <c r="P4846" t="s">
        <v>20898</v>
      </c>
      <c r="Q4846" t="s">
        <v>20899</v>
      </c>
      <c r="R4846" t="s">
        <v>44</v>
      </c>
      <c r="S4846" t="s">
        <v>4527</v>
      </c>
      <c r="T4846" s="3">
        <v>45828</v>
      </c>
      <c r="U4846" s="3">
        <v>45831</v>
      </c>
      <c r="V4846" s="2">
        <v>0</v>
      </c>
      <c r="W4846" t="s">
        <v>44</v>
      </c>
      <c r="X4846" t="s">
        <v>44</v>
      </c>
      <c r="Y4846" t="s">
        <v>20900</v>
      </c>
      <c r="Z4846" t="s">
        <v>1645</v>
      </c>
      <c r="AA4846" t="s">
        <v>4529</v>
      </c>
      <c r="AB4846" t="s">
        <v>4530</v>
      </c>
      <c r="AC4846" t="s">
        <v>89</v>
      </c>
      <c r="AD4846" t="str">
        <f t="shared" si="75"/>
        <v>10-60</v>
      </c>
      <c r="AE4846" t="str">
        <f>VLOOKUP(AD4846,'Main_Sub Desc'!C:D,2,)</f>
        <v>LPC from invoicing</v>
      </c>
      <c r="AF4846" t="str">
        <f>VLOOKUP(VALUE(H4846),'Main_Sub Desc'!F:G,2,)</f>
        <v>Wtr Rev Late Payment</v>
      </c>
      <c r="AG4846">
        <f>IFERROR(VLOOKUP(VALUE(I4846),'PC Mapping'!A:F,6,),"")</f>
        <v>10719</v>
      </c>
      <c r="AH4846" s="13" t="str">
        <f>VLOOKUP(AG4846,'PC Mapping'!L:M,2,)</f>
        <v>All Other Water</v>
      </c>
    </row>
    <row r="4847" spans="1:34" x14ac:dyDescent="0.2">
      <c r="A4847" t="s">
        <v>20901</v>
      </c>
      <c r="B4847" t="s">
        <v>20897</v>
      </c>
      <c r="C4847" t="s">
        <v>4519</v>
      </c>
      <c r="D4847" t="s">
        <v>4520</v>
      </c>
      <c r="E4847" s="3">
        <v>45828</v>
      </c>
      <c r="F4847" t="s">
        <v>44</v>
      </c>
      <c r="G4847" t="s">
        <v>3742</v>
      </c>
      <c r="H4847" t="s">
        <v>3722</v>
      </c>
      <c r="I4847" t="s">
        <v>3752</v>
      </c>
      <c r="J4847" t="s">
        <v>4522</v>
      </c>
      <c r="K4847" s="2">
        <v>-5</v>
      </c>
      <c r="L4847" t="s">
        <v>44</v>
      </c>
      <c r="M4847" s="2">
        <v>-5</v>
      </c>
      <c r="N4847" t="s">
        <v>4523</v>
      </c>
      <c r="O4847" t="s">
        <v>4524</v>
      </c>
      <c r="P4847" t="s">
        <v>8340</v>
      </c>
      <c r="Q4847" t="s">
        <v>20902</v>
      </c>
      <c r="R4847" t="s">
        <v>44</v>
      </c>
      <c r="S4847" t="s">
        <v>4527</v>
      </c>
      <c r="T4847" s="3">
        <v>45828</v>
      </c>
      <c r="U4847" s="3">
        <v>45831</v>
      </c>
      <c r="V4847" s="2">
        <v>0</v>
      </c>
      <c r="W4847" t="s">
        <v>44</v>
      </c>
      <c r="X4847" t="s">
        <v>44</v>
      </c>
      <c r="Y4847" t="s">
        <v>20903</v>
      </c>
      <c r="Z4847" t="s">
        <v>1797</v>
      </c>
      <c r="AA4847" t="s">
        <v>4529</v>
      </c>
      <c r="AB4847" t="s">
        <v>4530</v>
      </c>
      <c r="AC4847" t="s">
        <v>89</v>
      </c>
      <c r="AD4847" t="str">
        <f t="shared" si="75"/>
        <v>10-60</v>
      </c>
      <c r="AE4847" t="str">
        <f>VLOOKUP(AD4847,'Main_Sub Desc'!C:D,2,)</f>
        <v>LPC from invoicing</v>
      </c>
      <c r="AF4847" t="str">
        <f>VLOOKUP(VALUE(H4847),'Main_Sub Desc'!F:G,2,)</f>
        <v>Wtr Rev Late Payment</v>
      </c>
      <c r="AG4847">
        <f>IFERROR(VLOOKUP(VALUE(I4847),'PC Mapping'!A:F,6,),"")</f>
        <v>10719</v>
      </c>
      <c r="AH4847" s="13" t="str">
        <f>VLOOKUP(AG4847,'PC Mapping'!L:M,2,)</f>
        <v>All Other Water</v>
      </c>
    </row>
    <row r="4848" spans="1:34" x14ac:dyDescent="0.2">
      <c r="A4848" t="s">
        <v>20904</v>
      </c>
      <c r="B4848" t="s">
        <v>20897</v>
      </c>
      <c r="C4848" t="s">
        <v>4519</v>
      </c>
      <c r="D4848" t="s">
        <v>4520</v>
      </c>
      <c r="E4848" s="3">
        <v>45828</v>
      </c>
      <c r="F4848" t="s">
        <v>44</v>
      </c>
      <c r="G4848" t="s">
        <v>3742</v>
      </c>
      <c r="H4848" t="s">
        <v>3722</v>
      </c>
      <c r="I4848" t="s">
        <v>3752</v>
      </c>
      <c r="J4848" t="s">
        <v>4522</v>
      </c>
      <c r="K4848" s="2">
        <v>-6.64</v>
      </c>
      <c r="L4848" t="s">
        <v>44</v>
      </c>
      <c r="M4848" s="2">
        <v>-6.64</v>
      </c>
      <c r="N4848" t="s">
        <v>4523</v>
      </c>
      <c r="O4848" t="s">
        <v>4524</v>
      </c>
      <c r="P4848" t="s">
        <v>6021</v>
      </c>
      <c r="Q4848" t="s">
        <v>20905</v>
      </c>
      <c r="R4848" t="s">
        <v>44</v>
      </c>
      <c r="S4848" t="s">
        <v>4527</v>
      </c>
      <c r="T4848" s="3">
        <v>45828</v>
      </c>
      <c r="U4848" s="3">
        <v>45831</v>
      </c>
      <c r="V4848" s="2">
        <v>0</v>
      </c>
      <c r="W4848" t="s">
        <v>44</v>
      </c>
      <c r="X4848" t="s">
        <v>44</v>
      </c>
      <c r="Y4848" t="s">
        <v>20906</v>
      </c>
      <c r="Z4848" t="s">
        <v>3177</v>
      </c>
      <c r="AA4848" t="s">
        <v>4529</v>
      </c>
      <c r="AB4848" t="s">
        <v>4530</v>
      </c>
      <c r="AC4848" t="s">
        <v>89</v>
      </c>
      <c r="AD4848" t="str">
        <f t="shared" si="75"/>
        <v>10-60</v>
      </c>
      <c r="AE4848" t="str">
        <f>VLOOKUP(AD4848,'Main_Sub Desc'!C:D,2,)</f>
        <v>LPC from invoicing</v>
      </c>
      <c r="AF4848" t="str">
        <f>VLOOKUP(VALUE(H4848),'Main_Sub Desc'!F:G,2,)</f>
        <v>Wtr Rev Late Payment</v>
      </c>
      <c r="AG4848">
        <f>IFERROR(VLOOKUP(VALUE(I4848),'PC Mapping'!A:F,6,),"")</f>
        <v>10719</v>
      </c>
      <c r="AH4848" s="13" t="str">
        <f>VLOOKUP(AG4848,'PC Mapping'!L:M,2,)</f>
        <v>All Other Water</v>
      </c>
    </row>
    <row r="4849" spans="1:34" x14ac:dyDescent="0.2">
      <c r="A4849" t="s">
        <v>20907</v>
      </c>
      <c r="B4849" t="s">
        <v>20897</v>
      </c>
      <c r="C4849" t="s">
        <v>4519</v>
      </c>
      <c r="D4849" t="s">
        <v>4520</v>
      </c>
      <c r="E4849" s="3">
        <v>45828</v>
      </c>
      <c r="F4849" t="s">
        <v>44</v>
      </c>
      <c r="G4849" t="s">
        <v>3742</v>
      </c>
      <c r="H4849" t="s">
        <v>3722</v>
      </c>
      <c r="I4849" t="s">
        <v>3752</v>
      </c>
      <c r="J4849" t="s">
        <v>4522</v>
      </c>
      <c r="K4849" s="2">
        <v>-5</v>
      </c>
      <c r="L4849" t="s">
        <v>44</v>
      </c>
      <c r="M4849" s="2">
        <v>-5</v>
      </c>
      <c r="N4849" t="s">
        <v>4523</v>
      </c>
      <c r="O4849" t="s">
        <v>4524</v>
      </c>
      <c r="P4849" t="s">
        <v>13700</v>
      </c>
      <c r="Q4849" t="s">
        <v>20908</v>
      </c>
      <c r="R4849" t="s">
        <v>44</v>
      </c>
      <c r="S4849" t="s">
        <v>4527</v>
      </c>
      <c r="T4849" s="3">
        <v>45828</v>
      </c>
      <c r="U4849" s="3">
        <v>45831</v>
      </c>
      <c r="V4849" s="2">
        <v>0</v>
      </c>
      <c r="W4849" t="s">
        <v>44</v>
      </c>
      <c r="X4849" t="s">
        <v>44</v>
      </c>
      <c r="Y4849" t="s">
        <v>20909</v>
      </c>
      <c r="Z4849" t="s">
        <v>20910</v>
      </c>
      <c r="AA4849" t="s">
        <v>4529</v>
      </c>
      <c r="AB4849" t="s">
        <v>4530</v>
      </c>
      <c r="AC4849" t="s">
        <v>89</v>
      </c>
      <c r="AD4849" t="str">
        <f t="shared" si="75"/>
        <v>10-60</v>
      </c>
      <c r="AE4849" t="str">
        <f>VLOOKUP(AD4849,'Main_Sub Desc'!C:D,2,)</f>
        <v>LPC from invoicing</v>
      </c>
      <c r="AF4849" t="str">
        <f>VLOOKUP(VALUE(H4849),'Main_Sub Desc'!F:G,2,)</f>
        <v>Wtr Rev Late Payment</v>
      </c>
      <c r="AG4849">
        <f>IFERROR(VLOOKUP(VALUE(I4849),'PC Mapping'!A:F,6,),"")</f>
        <v>10719</v>
      </c>
      <c r="AH4849" s="13" t="str">
        <f>VLOOKUP(AG4849,'PC Mapping'!L:M,2,)</f>
        <v>All Other Water</v>
      </c>
    </row>
    <row r="4850" spans="1:34" x14ac:dyDescent="0.2">
      <c r="A4850" t="s">
        <v>20911</v>
      </c>
      <c r="B4850" t="s">
        <v>20912</v>
      </c>
      <c r="C4850" t="s">
        <v>4519</v>
      </c>
      <c r="D4850" t="s">
        <v>4520</v>
      </c>
      <c r="E4850" s="3">
        <v>45831</v>
      </c>
      <c r="F4850" t="s">
        <v>44</v>
      </c>
      <c r="G4850" t="s">
        <v>3742</v>
      </c>
      <c r="H4850" t="s">
        <v>3722</v>
      </c>
      <c r="I4850" t="s">
        <v>3752</v>
      </c>
      <c r="J4850" t="s">
        <v>4522</v>
      </c>
      <c r="K4850" s="2">
        <v>-5</v>
      </c>
      <c r="L4850" t="s">
        <v>44</v>
      </c>
      <c r="M4850" s="2">
        <v>-5</v>
      </c>
      <c r="N4850" t="s">
        <v>4523</v>
      </c>
      <c r="O4850" t="s">
        <v>4524</v>
      </c>
      <c r="P4850" t="s">
        <v>12022</v>
      </c>
      <c r="Q4850" t="s">
        <v>20913</v>
      </c>
      <c r="R4850" t="s">
        <v>44</v>
      </c>
      <c r="S4850" t="s">
        <v>4527</v>
      </c>
      <c r="T4850" s="3">
        <v>45831</v>
      </c>
      <c r="U4850" s="3">
        <v>45832</v>
      </c>
      <c r="V4850" s="2">
        <v>0</v>
      </c>
      <c r="W4850" t="s">
        <v>44</v>
      </c>
      <c r="X4850" t="s">
        <v>44</v>
      </c>
      <c r="Y4850" t="s">
        <v>20914</v>
      </c>
      <c r="Z4850" t="s">
        <v>1500</v>
      </c>
      <c r="AA4850" t="s">
        <v>4529</v>
      </c>
      <c r="AB4850" t="s">
        <v>4530</v>
      </c>
      <c r="AC4850" t="s">
        <v>89</v>
      </c>
      <c r="AD4850" t="str">
        <f t="shared" si="75"/>
        <v>10-60</v>
      </c>
      <c r="AE4850" t="str">
        <f>VLOOKUP(AD4850,'Main_Sub Desc'!C:D,2,)</f>
        <v>LPC from invoicing</v>
      </c>
      <c r="AF4850" t="str">
        <f>VLOOKUP(VALUE(H4850),'Main_Sub Desc'!F:G,2,)</f>
        <v>Wtr Rev Late Payment</v>
      </c>
      <c r="AG4850">
        <f>IFERROR(VLOOKUP(VALUE(I4850),'PC Mapping'!A:F,6,),"")</f>
        <v>10719</v>
      </c>
      <c r="AH4850" s="13" t="str">
        <f>VLOOKUP(AG4850,'PC Mapping'!L:M,2,)</f>
        <v>All Other Water</v>
      </c>
    </row>
    <row r="4851" spans="1:34" x14ac:dyDescent="0.2">
      <c r="A4851" t="s">
        <v>20915</v>
      </c>
      <c r="B4851" t="s">
        <v>20912</v>
      </c>
      <c r="C4851" t="s">
        <v>4519</v>
      </c>
      <c r="D4851" t="s">
        <v>4520</v>
      </c>
      <c r="E4851" s="3">
        <v>45831</v>
      </c>
      <c r="F4851" t="s">
        <v>44</v>
      </c>
      <c r="G4851" t="s">
        <v>3742</v>
      </c>
      <c r="H4851" t="s">
        <v>3722</v>
      </c>
      <c r="I4851" t="s">
        <v>3752</v>
      </c>
      <c r="J4851" t="s">
        <v>4522</v>
      </c>
      <c r="K4851" s="2">
        <v>-5</v>
      </c>
      <c r="L4851" t="s">
        <v>44</v>
      </c>
      <c r="M4851" s="2">
        <v>-5</v>
      </c>
      <c r="N4851" t="s">
        <v>4523</v>
      </c>
      <c r="O4851" t="s">
        <v>4524</v>
      </c>
      <c r="P4851" t="s">
        <v>9281</v>
      </c>
      <c r="Q4851" t="s">
        <v>20916</v>
      </c>
      <c r="R4851" t="s">
        <v>44</v>
      </c>
      <c r="S4851" t="s">
        <v>4527</v>
      </c>
      <c r="T4851" s="3">
        <v>45831</v>
      </c>
      <c r="U4851" s="3">
        <v>45832</v>
      </c>
      <c r="V4851" s="2">
        <v>0</v>
      </c>
      <c r="W4851" t="s">
        <v>44</v>
      </c>
      <c r="X4851" t="s">
        <v>44</v>
      </c>
      <c r="Y4851" t="s">
        <v>20917</v>
      </c>
      <c r="Z4851" t="s">
        <v>3359</v>
      </c>
      <c r="AA4851" t="s">
        <v>4529</v>
      </c>
      <c r="AB4851" t="s">
        <v>4530</v>
      </c>
      <c r="AC4851" t="s">
        <v>89</v>
      </c>
      <c r="AD4851" t="str">
        <f t="shared" si="75"/>
        <v>10-60</v>
      </c>
      <c r="AE4851" t="str">
        <f>VLOOKUP(AD4851,'Main_Sub Desc'!C:D,2,)</f>
        <v>LPC from invoicing</v>
      </c>
      <c r="AF4851" t="str">
        <f>VLOOKUP(VALUE(H4851),'Main_Sub Desc'!F:G,2,)</f>
        <v>Wtr Rev Late Payment</v>
      </c>
      <c r="AG4851">
        <f>IFERROR(VLOOKUP(VALUE(I4851),'PC Mapping'!A:F,6,),"")</f>
        <v>10719</v>
      </c>
      <c r="AH4851" s="13" t="str">
        <f>VLOOKUP(AG4851,'PC Mapping'!L:M,2,)</f>
        <v>All Other Water</v>
      </c>
    </row>
    <row r="4852" spans="1:34" x14ac:dyDescent="0.2">
      <c r="A4852" t="s">
        <v>20918</v>
      </c>
      <c r="B4852" t="s">
        <v>20912</v>
      </c>
      <c r="C4852" t="s">
        <v>4519</v>
      </c>
      <c r="D4852" t="s">
        <v>4520</v>
      </c>
      <c r="E4852" s="3">
        <v>45831</v>
      </c>
      <c r="F4852" t="s">
        <v>44</v>
      </c>
      <c r="G4852" t="s">
        <v>3742</v>
      </c>
      <c r="H4852" t="s">
        <v>3722</v>
      </c>
      <c r="I4852" t="s">
        <v>3752</v>
      </c>
      <c r="J4852" t="s">
        <v>4522</v>
      </c>
      <c r="K4852" s="2">
        <v>-5</v>
      </c>
      <c r="L4852" t="s">
        <v>44</v>
      </c>
      <c r="M4852" s="2">
        <v>-5</v>
      </c>
      <c r="N4852" t="s">
        <v>4523</v>
      </c>
      <c r="O4852" t="s">
        <v>4524</v>
      </c>
      <c r="P4852" t="s">
        <v>7062</v>
      </c>
      <c r="Q4852" t="s">
        <v>20919</v>
      </c>
      <c r="R4852" t="s">
        <v>44</v>
      </c>
      <c r="S4852" t="s">
        <v>4527</v>
      </c>
      <c r="T4852" s="3">
        <v>45831</v>
      </c>
      <c r="U4852" s="3">
        <v>45832</v>
      </c>
      <c r="V4852" s="2">
        <v>0</v>
      </c>
      <c r="W4852" t="s">
        <v>44</v>
      </c>
      <c r="X4852" t="s">
        <v>44</v>
      </c>
      <c r="Y4852" t="s">
        <v>7064</v>
      </c>
      <c r="Z4852" t="s">
        <v>7065</v>
      </c>
      <c r="AA4852" t="s">
        <v>4529</v>
      </c>
      <c r="AB4852" t="s">
        <v>4530</v>
      </c>
      <c r="AC4852" t="s">
        <v>89</v>
      </c>
      <c r="AD4852" t="str">
        <f t="shared" si="75"/>
        <v>10-60</v>
      </c>
      <c r="AE4852" t="str">
        <f>VLOOKUP(AD4852,'Main_Sub Desc'!C:D,2,)</f>
        <v>LPC from invoicing</v>
      </c>
      <c r="AF4852" t="str">
        <f>VLOOKUP(VALUE(H4852),'Main_Sub Desc'!F:G,2,)</f>
        <v>Wtr Rev Late Payment</v>
      </c>
      <c r="AG4852">
        <f>IFERROR(VLOOKUP(VALUE(I4852),'PC Mapping'!A:F,6,),"")</f>
        <v>10719</v>
      </c>
      <c r="AH4852" s="13" t="str">
        <f>VLOOKUP(AG4852,'PC Mapping'!L:M,2,)</f>
        <v>All Other Water</v>
      </c>
    </row>
    <row r="4853" spans="1:34" x14ac:dyDescent="0.2">
      <c r="A4853" t="s">
        <v>20920</v>
      </c>
      <c r="B4853" t="s">
        <v>20912</v>
      </c>
      <c r="C4853" t="s">
        <v>4519</v>
      </c>
      <c r="D4853" t="s">
        <v>4520</v>
      </c>
      <c r="E4853" s="3">
        <v>45831</v>
      </c>
      <c r="F4853" t="s">
        <v>44</v>
      </c>
      <c r="G4853" t="s">
        <v>3742</v>
      </c>
      <c r="H4853" t="s">
        <v>3722</v>
      </c>
      <c r="I4853" t="s">
        <v>3752</v>
      </c>
      <c r="J4853" t="s">
        <v>4522</v>
      </c>
      <c r="K4853" s="2">
        <v>-5</v>
      </c>
      <c r="L4853" t="s">
        <v>44</v>
      </c>
      <c r="M4853" s="2">
        <v>-5</v>
      </c>
      <c r="N4853" t="s">
        <v>4523</v>
      </c>
      <c r="O4853" t="s">
        <v>4524</v>
      </c>
      <c r="P4853" t="s">
        <v>7062</v>
      </c>
      <c r="Q4853" t="s">
        <v>20921</v>
      </c>
      <c r="R4853" t="s">
        <v>44</v>
      </c>
      <c r="S4853" t="s">
        <v>4527</v>
      </c>
      <c r="T4853" s="3">
        <v>45831</v>
      </c>
      <c r="U4853" s="3">
        <v>45832</v>
      </c>
      <c r="V4853" s="2">
        <v>0</v>
      </c>
      <c r="W4853" t="s">
        <v>44</v>
      </c>
      <c r="X4853" t="s">
        <v>44</v>
      </c>
      <c r="Y4853" t="s">
        <v>7064</v>
      </c>
      <c r="Z4853" t="s">
        <v>7065</v>
      </c>
      <c r="AA4853" t="s">
        <v>4529</v>
      </c>
      <c r="AB4853" t="s">
        <v>4530</v>
      </c>
      <c r="AC4853" t="s">
        <v>89</v>
      </c>
      <c r="AD4853" t="str">
        <f t="shared" si="75"/>
        <v>10-60</v>
      </c>
      <c r="AE4853" t="str">
        <f>VLOOKUP(AD4853,'Main_Sub Desc'!C:D,2,)</f>
        <v>LPC from invoicing</v>
      </c>
      <c r="AF4853" t="str">
        <f>VLOOKUP(VALUE(H4853),'Main_Sub Desc'!F:G,2,)</f>
        <v>Wtr Rev Late Payment</v>
      </c>
      <c r="AG4853">
        <f>IFERROR(VLOOKUP(VALUE(I4853),'PC Mapping'!A:F,6,),"")</f>
        <v>10719</v>
      </c>
      <c r="AH4853" s="13" t="str">
        <f>VLOOKUP(AG4853,'PC Mapping'!L:M,2,)</f>
        <v>All Other Water</v>
      </c>
    </row>
    <row r="4854" spans="1:34" x14ac:dyDescent="0.2">
      <c r="A4854" t="s">
        <v>20922</v>
      </c>
      <c r="B4854" t="s">
        <v>20912</v>
      </c>
      <c r="C4854" t="s">
        <v>4519</v>
      </c>
      <c r="D4854" t="s">
        <v>4520</v>
      </c>
      <c r="E4854" s="3">
        <v>45831</v>
      </c>
      <c r="F4854" t="s">
        <v>44</v>
      </c>
      <c r="G4854" t="s">
        <v>3742</v>
      </c>
      <c r="H4854" t="s">
        <v>3716</v>
      </c>
      <c r="I4854" t="s">
        <v>4534</v>
      </c>
      <c r="J4854" t="s">
        <v>4522</v>
      </c>
      <c r="K4854" s="2">
        <v>-5</v>
      </c>
      <c r="L4854" t="s">
        <v>44</v>
      </c>
      <c r="M4854" s="2">
        <v>-5</v>
      </c>
      <c r="N4854" t="s">
        <v>4523</v>
      </c>
      <c r="O4854" t="s">
        <v>4524</v>
      </c>
      <c r="P4854" t="s">
        <v>20923</v>
      </c>
      <c r="Q4854" t="s">
        <v>20924</v>
      </c>
      <c r="R4854" t="s">
        <v>44</v>
      </c>
      <c r="S4854" t="s">
        <v>4527</v>
      </c>
      <c r="T4854" s="3">
        <v>45831</v>
      </c>
      <c r="U4854" s="3">
        <v>45832</v>
      </c>
      <c r="V4854" s="2">
        <v>0</v>
      </c>
      <c r="W4854" t="s">
        <v>44</v>
      </c>
      <c r="X4854" t="s">
        <v>44</v>
      </c>
      <c r="Y4854" t="s">
        <v>20925</v>
      </c>
      <c r="Z4854" t="s">
        <v>20926</v>
      </c>
      <c r="AA4854" t="s">
        <v>4529</v>
      </c>
      <c r="AB4854" t="s">
        <v>4530</v>
      </c>
      <c r="AC4854" t="s">
        <v>89</v>
      </c>
      <c r="AD4854" t="str">
        <f t="shared" si="75"/>
        <v>10-60</v>
      </c>
      <c r="AE4854" t="str">
        <f>VLOOKUP(AD4854,'Main_Sub Desc'!C:D,2,)</f>
        <v>LPC from invoicing</v>
      </c>
      <c r="AF4854" t="str">
        <f>VLOOKUP(VALUE(H4854),'Main_Sub Desc'!F:G,2,)</f>
        <v>Wst Rev Late Payment</v>
      </c>
      <c r="AG4854">
        <f>IFERROR(VLOOKUP(VALUE(I4854),'PC Mapping'!A:F,6,),"")</f>
        <v>10514</v>
      </c>
      <c r="AH4854" s="13" t="str">
        <f>VLOOKUP(AG4854,'PC Mapping'!L:M,2,)</f>
        <v>Bolivar Sewer</v>
      </c>
    </row>
    <row r="4855" spans="1:34" x14ac:dyDescent="0.2">
      <c r="A4855" t="s">
        <v>20922</v>
      </c>
      <c r="B4855" t="s">
        <v>20912</v>
      </c>
      <c r="C4855" t="s">
        <v>4519</v>
      </c>
      <c r="D4855" t="s">
        <v>4520</v>
      </c>
      <c r="E4855" s="3">
        <v>45831</v>
      </c>
      <c r="F4855" t="s">
        <v>44</v>
      </c>
      <c r="G4855" t="s">
        <v>3742</v>
      </c>
      <c r="H4855" t="s">
        <v>3722</v>
      </c>
      <c r="I4855" t="s">
        <v>4538</v>
      </c>
      <c r="J4855" t="s">
        <v>4522</v>
      </c>
      <c r="K4855" s="2">
        <v>-5</v>
      </c>
      <c r="L4855" t="s">
        <v>44</v>
      </c>
      <c r="M4855" s="2">
        <v>-5</v>
      </c>
      <c r="N4855" t="s">
        <v>4523</v>
      </c>
      <c r="O4855" t="s">
        <v>4524</v>
      </c>
      <c r="P4855" t="s">
        <v>20923</v>
      </c>
      <c r="Q4855" t="s">
        <v>20927</v>
      </c>
      <c r="R4855" t="s">
        <v>44</v>
      </c>
      <c r="S4855" t="s">
        <v>4527</v>
      </c>
      <c r="T4855" s="3">
        <v>45831</v>
      </c>
      <c r="U4855" s="3">
        <v>45832</v>
      </c>
      <c r="V4855" s="2">
        <v>0</v>
      </c>
      <c r="W4855" t="s">
        <v>44</v>
      </c>
      <c r="X4855" t="s">
        <v>44</v>
      </c>
      <c r="Y4855" t="s">
        <v>20928</v>
      </c>
      <c r="Z4855" t="s">
        <v>20926</v>
      </c>
      <c r="AA4855" t="s">
        <v>4529</v>
      </c>
      <c r="AB4855" t="s">
        <v>4530</v>
      </c>
      <c r="AC4855" t="s">
        <v>89</v>
      </c>
      <c r="AD4855" t="str">
        <f t="shared" si="75"/>
        <v>10-60</v>
      </c>
      <c r="AE4855" t="str">
        <f>VLOOKUP(AD4855,'Main_Sub Desc'!C:D,2,)</f>
        <v>LPC from invoicing</v>
      </c>
      <c r="AF4855" t="str">
        <f>VLOOKUP(VALUE(H4855),'Main_Sub Desc'!F:G,2,)</f>
        <v>Wtr Rev Late Payment</v>
      </c>
      <c r="AG4855">
        <f>IFERROR(VLOOKUP(VALUE(I4855),'PC Mapping'!A:F,6,),"")</f>
        <v>10469</v>
      </c>
      <c r="AH4855" s="13" t="str">
        <f>VLOOKUP(AG4855,'PC Mapping'!L:M,2,)</f>
        <v>Bolivar Water</v>
      </c>
    </row>
    <row r="4856" spans="1:34" x14ac:dyDescent="0.2">
      <c r="A4856" t="s">
        <v>20929</v>
      </c>
      <c r="B4856" t="s">
        <v>20912</v>
      </c>
      <c r="C4856" t="s">
        <v>4519</v>
      </c>
      <c r="D4856" t="s">
        <v>4520</v>
      </c>
      <c r="E4856" s="3">
        <v>45831</v>
      </c>
      <c r="F4856" t="s">
        <v>44</v>
      </c>
      <c r="G4856" t="s">
        <v>3742</v>
      </c>
      <c r="H4856" t="s">
        <v>3716</v>
      </c>
      <c r="I4856" t="s">
        <v>4534</v>
      </c>
      <c r="J4856" t="s">
        <v>4522</v>
      </c>
      <c r="K4856" s="2">
        <v>-5</v>
      </c>
      <c r="L4856" t="s">
        <v>44</v>
      </c>
      <c r="M4856" s="2">
        <v>-5</v>
      </c>
      <c r="N4856" t="s">
        <v>4523</v>
      </c>
      <c r="O4856" t="s">
        <v>4524</v>
      </c>
      <c r="P4856" t="s">
        <v>20930</v>
      </c>
      <c r="Q4856" t="s">
        <v>20931</v>
      </c>
      <c r="R4856" t="s">
        <v>44</v>
      </c>
      <c r="S4856" t="s">
        <v>4527</v>
      </c>
      <c r="T4856" s="3">
        <v>45831</v>
      </c>
      <c r="U4856" s="3">
        <v>45832</v>
      </c>
      <c r="V4856" s="2">
        <v>0</v>
      </c>
      <c r="W4856" t="s">
        <v>44</v>
      </c>
      <c r="X4856" t="s">
        <v>44</v>
      </c>
      <c r="Y4856" t="s">
        <v>20932</v>
      </c>
      <c r="Z4856" t="s">
        <v>466</v>
      </c>
      <c r="AA4856" t="s">
        <v>4529</v>
      </c>
      <c r="AB4856" t="s">
        <v>4530</v>
      </c>
      <c r="AC4856" t="s">
        <v>89</v>
      </c>
      <c r="AD4856" t="str">
        <f t="shared" si="75"/>
        <v>10-60</v>
      </c>
      <c r="AE4856" t="str">
        <f>VLOOKUP(AD4856,'Main_Sub Desc'!C:D,2,)</f>
        <v>LPC from invoicing</v>
      </c>
      <c r="AF4856" t="str">
        <f>VLOOKUP(VALUE(H4856),'Main_Sub Desc'!F:G,2,)</f>
        <v>Wst Rev Late Payment</v>
      </c>
      <c r="AG4856">
        <f>IFERROR(VLOOKUP(VALUE(I4856),'PC Mapping'!A:F,6,),"")</f>
        <v>10514</v>
      </c>
      <c r="AH4856" s="13" t="str">
        <f>VLOOKUP(AG4856,'PC Mapping'!L:M,2,)</f>
        <v>Bolivar Sewer</v>
      </c>
    </row>
    <row r="4857" spans="1:34" x14ac:dyDescent="0.2">
      <c r="A4857" t="s">
        <v>20929</v>
      </c>
      <c r="B4857" t="s">
        <v>20912</v>
      </c>
      <c r="C4857" t="s">
        <v>4519</v>
      </c>
      <c r="D4857" t="s">
        <v>4520</v>
      </c>
      <c r="E4857" s="3">
        <v>45831</v>
      </c>
      <c r="F4857" t="s">
        <v>44</v>
      </c>
      <c r="G4857" t="s">
        <v>3742</v>
      </c>
      <c r="H4857" t="s">
        <v>3722</v>
      </c>
      <c r="I4857" t="s">
        <v>4538</v>
      </c>
      <c r="J4857" t="s">
        <v>4522</v>
      </c>
      <c r="K4857" s="2">
        <v>-5</v>
      </c>
      <c r="L4857" t="s">
        <v>44</v>
      </c>
      <c r="M4857" s="2">
        <v>-5</v>
      </c>
      <c r="N4857" t="s">
        <v>4523</v>
      </c>
      <c r="O4857" t="s">
        <v>4524</v>
      </c>
      <c r="P4857" t="s">
        <v>20930</v>
      </c>
      <c r="Q4857" t="s">
        <v>20933</v>
      </c>
      <c r="R4857" t="s">
        <v>44</v>
      </c>
      <c r="S4857" t="s">
        <v>4527</v>
      </c>
      <c r="T4857" s="3">
        <v>45831</v>
      </c>
      <c r="U4857" s="3">
        <v>45832</v>
      </c>
      <c r="V4857" s="2">
        <v>0</v>
      </c>
      <c r="W4857" t="s">
        <v>44</v>
      </c>
      <c r="X4857" t="s">
        <v>44</v>
      </c>
      <c r="Y4857" t="s">
        <v>20934</v>
      </c>
      <c r="Z4857" t="s">
        <v>466</v>
      </c>
      <c r="AA4857" t="s">
        <v>4529</v>
      </c>
      <c r="AB4857" t="s">
        <v>4530</v>
      </c>
      <c r="AC4857" t="s">
        <v>89</v>
      </c>
      <c r="AD4857" t="str">
        <f t="shared" si="75"/>
        <v>10-60</v>
      </c>
      <c r="AE4857" t="str">
        <f>VLOOKUP(AD4857,'Main_Sub Desc'!C:D,2,)</f>
        <v>LPC from invoicing</v>
      </c>
      <c r="AF4857" t="str">
        <f>VLOOKUP(VALUE(H4857),'Main_Sub Desc'!F:G,2,)</f>
        <v>Wtr Rev Late Payment</v>
      </c>
      <c r="AG4857">
        <f>IFERROR(VLOOKUP(VALUE(I4857),'PC Mapping'!A:F,6,),"")</f>
        <v>10469</v>
      </c>
      <c r="AH4857" s="13" t="str">
        <f>VLOOKUP(AG4857,'PC Mapping'!L:M,2,)</f>
        <v>Bolivar Water</v>
      </c>
    </row>
    <row r="4858" spans="1:34" x14ac:dyDescent="0.2">
      <c r="A4858" t="s">
        <v>20935</v>
      </c>
      <c r="B4858" t="s">
        <v>20912</v>
      </c>
      <c r="C4858" t="s">
        <v>4519</v>
      </c>
      <c r="D4858" t="s">
        <v>4520</v>
      </c>
      <c r="E4858" s="3">
        <v>45831</v>
      </c>
      <c r="F4858" t="s">
        <v>44</v>
      </c>
      <c r="G4858" t="s">
        <v>3742</v>
      </c>
      <c r="H4858" t="s">
        <v>3722</v>
      </c>
      <c r="I4858" t="s">
        <v>4538</v>
      </c>
      <c r="J4858" t="s">
        <v>4522</v>
      </c>
      <c r="K4858" s="2">
        <v>-5</v>
      </c>
      <c r="L4858" t="s">
        <v>44</v>
      </c>
      <c r="M4858" s="2">
        <v>-5</v>
      </c>
      <c r="N4858" t="s">
        <v>4523</v>
      </c>
      <c r="O4858" t="s">
        <v>4524</v>
      </c>
      <c r="P4858" t="s">
        <v>20310</v>
      </c>
      <c r="Q4858" t="s">
        <v>20936</v>
      </c>
      <c r="R4858" t="s">
        <v>44</v>
      </c>
      <c r="S4858" t="s">
        <v>4527</v>
      </c>
      <c r="T4858" s="3">
        <v>45831</v>
      </c>
      <c r="U4858" s="3">
        <v>45832</v>
      </c>
      <c r="V4858" s="2">
        <v>0</v>
      </c>
      <c r="W4858" t="s">
        <v>44</v>
      </c>
      <c r="X4858" t="s">
        <v>44</v>
      </c>
      <c r="Y4858" t="s">
        <v>20937</v>
      </c>
      <c r="Z4858" t="s">
        <v>20938</v>
      </c>
      <c r="AA4858" t="s">
        <v>4529</v>
      </c>
      <c r="AB4858" t="s">
        <v>4530</v>
      </c>
      <c r="AC4858" t="s">
        <v>89</v>
      </c>
      <c r="AD4858" t="str">
        <f t="shared" si="75"/>
        <v>10-60</v>
      </c>
      <c r="AE4858" t="str">
        <f>VLOOKUP(AD4858,'Main_Sub Desc'!C:D,2,)</f>
        <v>LPC from invoicing</v>
      </c>
      <c r="AF4858" t="str">
        <f>VLOOKUP(VALUE(H4858),'Main_Sub Desc'!F:G,2,)</f>
        <v>Wtr Rev Late Payment</v>
      </c>
      <c r="AG4858">
        <f>IFERROR(VLOOKUP(VALUE(I4858),'PC Mapping'!A:F,6,),"")</f>
        <v>10469</v>
      </c>
      <c r="AH4858" s="13" t="str">
        <f>VLOOKUP(AG4858,'PC Mapping'!L:M,2,)</f>
        <v>Bolivar Water</v>
      </c>
    </row>
    <row r="4859" spans="1:34" x14ac:dyDescent="0.2">
      <c r="A4859" t="s">
        <v>20935</v>
      </c>
      <c r="B4859" t="s">
        <v>20912</v>
      </c>
      <c r="C4859" t="s">
        <v>4519</v>
      </c>
      <c r="D4859" t="s">
        <v>4520</v>
      </c>
      <c r="E4859" s="3">
        <v>45831</v>
      </c>
      <c r="F4859" t="s">
        <v>44</v>
      </c>
      <c r="G4859" t="s">
        <v>3742</v>
      </c>
      <c r="H4859" t="s">
        <v>3716</v>
      </c>
      <c r="I4859" t="s">
        <v>4534</v>
      </c>
      <c r="J4859" t="s">
        <v>4522</v>
      </c>
      <c r="K4859" s="2">
        <v>-5</v>
      </c>
      <c r="L4859" t="s">
        <v>44</v>
      </c>
      <c r="M4859" s="2">
        <v>-5</v>
      </c>
      <c r="N4859" t="s">
        <v>4523</v>
      </c>
      <c r="O4859" t="s">
        <v>4524</v>
      </c>
      <c r="P4859" t="s">
        <v>20310</v>
      </c>
      <c r="Q4859" t="s">
        <v>20939</v>
      </c>
      <c r="R4859" t="s">
        <v>44</v>
      </c>
      <c r="S4859" t="s">
        <v>4527</v>
      </c>
      <c r="T4859" s="3">
        <v>45831</v>
      </c>
      <c r="U4859" s="3">
        <v>45832</v>
      </c>
      <c r="V4859" s="2">
        <v>0</v>
      </c>
      <c r="W4859" t="s">
        <v>44</v>
      </c>
      <c r="X4859" t="s">
        <v>44</v>
      </c>
      <c r="Y4859" t="s">
        <v>20940</v>
      </c>
      <c r="Z4859" t="s">
        <v>20938</v>
      </c>
      <c r="AA4859" t="s">
        <v>4529</v>
      </c>
      <c r="AB4859" t="s">
        <v>4530</v>
      </c>
      <c r="AC4859" t="s">
        <v>89</v>
      </c>
      <c r="AD4859" t="str">
        <f t="shared" si="75"/>
        <v>10-60</v>
      </c>
      <c r="AE4859" t="str">
        <f>VLOOKUP(AD4859,'Main_Sub Desc'!C:D,2,)</f>
        <v>LPC from invoicing</v>
      </c>
      <c r="AF4859" t="str">
        <f>VLOOKUP(VALUE(H4859),'Main_Sub Desc'!F:G,2,)</f>
        <v>Wst Rev Late Payment</v>
      </c>
      <c r="AG4859">
        <f>IFERROR(VLOOKUP(VALUE(I4859),'PC Mapping'!A:F,6,),"")</f>
        <v>10514</v>
      </c>
      <c r="AH4859" s="13" t="str">
        <f>VLOOKUP(AG4859,'PC Mapping'!L:M,2,)</f>
        <v>Bolivar Sewer</v>
      </c>
    </row>
    <row r="4860" spans="1:34" x14ac:dyDescent="0.2">
      <c r="A4860" t="s">
        <v>20941</v>
      </c>
      <c r="B4860" t="s">
        <v>20912</v>
      </c>
      <c r="C4860" t="s">
        <v>4519</v>
      </c>
      <c r="D4860" t="s">
        <v>4520</v>
      </c>
      <c r="E4860" s="3">
        <v>45831</v>
      </c>
      <c r="F4860" t="s">
        <v>44</v>
      </c>
      <c r="G4860" t="s">
        <v>3742</v>
      </c>
      <c r="H4860" t="s">
        <v>3722</v>
      </c>
      <c r="I4860" t="s">
        <v>3752</v>
      </c>
      <c r="J4860" t="s">
        <v>4522</v>
      </c>
      <c r="K4860" s="2">
        <v>-5</v>
      </c>
      <c r="L4860" t="s">
        <v>44</v>
      </c>
      <c r="M4860" s="2">
        <v>-5</v>
      </c>
      <c r="N4860" t="s">
        <v>4523</v>
      </c>
      <c r="O4860" t="s">
        <v>4524</v>
      </c>
      <c r="P4860" t="s">
        <v>20942</v>
      </c>
      <c r="Q4860" t="s">
        <v>20943</v>
      </c>
      <c r="R4860" t="s">
        <v>44</v>
      </c>
      <c r="S4860" t="s">
        <v>4527</v>
      </c>
      <c r="T4860" s="3">
        <v>45831</v>
      </c>
      <c r="U4860" s="3">
        <v>45832</v>
      </c>
      <c r="V4860" s="2">
        <v>0</v>
      </c>
      <c r="W4860" t="s">
        <v>44</v>
      </c>
      <c r="X4860" t="s">
        <v>44</v>
      </c>
      <c r="Y4860" t="s">
        <v>20944</v>
      </c>
      <c r="Z4860" t="s">
        <v>2897</v>
      </c>
      <c r="AA4860" t="s">
        <v>4529</v>
      </c>
      <c r="AB4860" t="s">
        <v>4530</v>
      </c>
      <c r="AC4860" t="s">
        <v>89</v>
      </c>
      <c r="AD4860" t="str">
        <f t="shared" si="75"/>
        <v>10-60</v>
      </c>
      <c r="AE4860" t="str">
        <f>VLOOKUP(AD4860,'Main_Sub Desc'!C:D,2,)</f>
        <v>LPC from invoicing</v>
      </c>
      <c r="AF4860" t="str">
        <f>VLOOKUP(VALUE(H4860),'Main_Sub Desc'!F:G,2,)</f>
        <v>Wtr Rev Late Payment</v>
      </c>
      <c r="AG4860">
        <f>IFERROR(VLOOKUP(VALUE(I4860),'PC Mapping'!A:F,6,),"")</f>
        <v>10719</v>
      </c>
      <c r="AH4860" s="13" t="str">
        <f>VLOOKUP(AG4860,'PC Mapping'!L:M,2,)</f>
        <v>All Other Water</v>
      </c>
    </row>
    <row r="4861" spans="1:34" x14ac:dyDescent="0.2">
      <c r="A4861" t="s">
        <v>20945</v>
      </c>
      <c r="B4861" t="s">
        <v>20946</v>
      </c>
      <c r="C4861" t="s">
        <v>4519</v>
      </c>
      <c r="D4861" t="s">
        <v>4520</v>
      </c>
      <c r="E4861" s="3">
        <v>45833</v>
      </c>
      <c r="F4861" t="s">
        <v>44</v>
      </c>
      <c r="G4861" t="s">
        <v>3742</v>
      </c>
      <c r="H4861" t="s">
        <v>3722</v>
      </c>
      <c r="I4861" t="s">
        <v>3752</v>
      </c>
      <c r="J4861" t="s">
        <v>4522</v>
      </c>
      <c r="K4861" s="2">
        <v>-5</v>
      </c>
      <c r="L4861" t="s">
        <v>44</v>
      </c>
      <c r="M4861" s="2">
        <v>-5</v>
      </c>
      <c r="N4861" t="s">
        <v>4523</v>
      </c>
      <c r="O4861" t="s">
        <v>4524</v>
      </c>
      <c r="P4861" t="s">
        <v>20947</v>
      </c>
      <c r="Q4861" t="s">
        <v>20948</v>
      </c>
      <c r="R4861" t="s">
        <v>44</v>
      </c>
      <c r="S4861" t="s">
        <v>4527</v>
      </c>
      <c r="T4861" s="3">
        <v>45833</v>
      </c>
      <c r="U4861" s="3">
        <v>45834</v>
      </c>
      <c r="V4861" s="2">
        <v>0</v>
      </c>
      <c r="W4861" t="s">
        <v>44</v>
      </c>
      <c r="X4861" t="s">
        <v>44</v>
      </c>
      <c r="Y4861" t="s">
        <v>20949</v>
      </c>
      <c r="Z4861" t="s">
        <v>1948</v>
      </c>
      <c r="AA4861" t="s">
        <v>4529</v>
      </c>
      <c r="AB4861" t="s">
        <v>4530</v>
      </c>
      <c r="AC4861" t="s">
        <v>89</v>
      </c>
      <c r="AD4861" t="str">
        <f t="shared" si="75"/>
        <v>10-60</v>
      </c>
      <c r="AE4861" t="str">
        <f>VLOOKUP(AD4861,'Main_Sub Desc'!C:D,2,)</f>
        <v>LPC from invoicing</v>
      </c>
      <c r="AF4861" t="str">
        <f>VLOOKUP(VALUE(H4861),'Main_Sub Desc'!F:G,2,)</f>
        <v>Wtr Rev Late Payment</v>
      </c>
      <c r="AG4861">
        <f>IFERROR(VLOOKUP(VALUE(I4861),'PC Mapping'!A:F,6,),"")</f>
        <v>10719</v>
      </c>
      <c r="AH4861" s="13" t="str">
        <f>VLOOKUP(AG4861,'PC Mapping'!L:M,2,)</f>
        <v>All Other Water</v>
      </c>
    </row>
    <row r="4862" spans="1:34" x14ac:dyDescent="0.2">
      <c r="A4862" t="s">
        <v>20950</v>
      </c>
      <c r="B4862" t="s">
        <v>20946</v>
      </c>
      <c r="C4862" t="s">
        <v>4519</v>
      </c>
      <c r="D4862" t="s">
        <v>4520</v>
      </c>
      <c r="E4862" s="3">
        <v>45833</v>
      </c>
      <c r="F4862" t="s">
        <v>44</v>
      </c>
      <c r="G4862" t="s">
        <v>3742</v>
      </c>
      <c r="H4862" t="s">
        <v>3722</v>
      </c>
      <c r="I4862" t="s">
        <v>3752</v>
      </c>
      <c r="J4862" t="s">
        <v>4522</v>
      </c>
      <c r="K4862" s="2">
        <v>-5</v>
      </c>
      <c r="L4862" t="s">
        <v>44</v>
      </c>
      <c r="M4862" s="2">
        <v>-5</v>
      </c>
      <c r="N4862" t="s">
        <v>4523</v>
      </c>
      <c r="O4862" t="s">
        <v>4524</v>
      </c>
      <c r="P4862" t="s">
        <v>20951</v>
      </c>
      <c r="Q4862" t="s">
        <v>20952</v>
      </c>
      <c r="R4862" t="s">
        <v>44</v>
      </c>
      <c r="S4862" t="s">
        <v>4527</v>
      </c>
      <c r="T4862" s="3">
        <v>45833</v>
      </c>
      <c r="U4862" s="3">
        <v>45834</v>
      </c>
      <c r="V4862" s="2">
        <v>0</v>
      </c>
      <c r="W4862" t="s">
        <v>44</v>
      </c>
      <c r="X4862" t="s">
        <v>44</v>
      </c>
      <c r="Y4862" t="s">
        <v>20953</v>
      </c>
      <c r="Z4862" t="s">
        <v>1763</v>
      </c>
      <c r="AA4862" t="s">
        <v>4529</v>
      </c>
      <c r="AB4862" t="s">
        <v>4530</v>
      </c>
      <c r="AC4862" t="s">
        <v>89</v>
      </c>
      <c r="AD4862" t="str">
        <f t="shared" si="75"/>
        <v>10-60</v>
      </c>
      <c r="AE4862" t="str">
        <f>VLOOKUP(AD4862,'Main_Sub Desc'!C:D,2,)</f>
        <v>LPC from invoicing</v>
      </c>
      <c r="AF4862" t="str">
        <f>VLOOKUP(VALUE(H4862),'Main_Sub Desc'!F:G,2,)</f>
        <v>Wtr Rev Late Payment</v>
      </c>
      <c r="AG4862">
        <f>IFERROR(VLOOKUP(VALUE(I4862),'PC Mapping'!A:F,6,),"")</f>
        <v>10719</v>
      </c>
      <c r="AH4862" s="13" t="str">
        <f>VLOOKUP(AG4862,'PC Mapping'!L:M,2,)</f>
        <v>All Other Water</v>
      </c>
    </row>
    <row r="4863" spans="1:34" x14ac:dyDescent="0.2">
      <c r="A4863" t="s">
        <v>20954</v>
      </c>
      <c r="B4863" t="s">
        <v>20946</v>
      </c>
      <c r="C4863" t="s">
        <v>4519</v>
      </c>
      <c r="D4863" t="s">
        <v>4520</v>
      </c>
      <c r="E4863" s="3">
        <v>45833</v>
      </c>
      <c r="F4863" t="s">
        <v>44</v>
      </c>
      <c r="G4863" t="s">
        <v>3742</v>
      </c>
      <c r="H4863" t="s">
        <v>3722</v>
      </c>
      <c r="I4863" t="s">
        <v>3752</v>
      </c>
      <c r="J4863" t="s">
        <v>4522</v>
      </c>
      <c r="K4863" s="2">
        <v>-5</v>
      </c>
      <c r="L4863" t="s">
        <v>44</v>
      </c>
      <c r="M4863" s="2">
        <v>-5</v>
      </c>
      <c r="N4863" t="s">
        <v>4523</v>
      </c>
      <c r="O4863" t="s">
        <v>4524</v>
      </c>
      <c r="P4863" t="s">
        <v>6288</v>
      </c>
      <c r="Q4863" t="s">
        <v>20955</v>
      </c>
      <c r="R4863" t="s">
        <v>44</v>
      </c>
      <c r="S4863" t="s">
        <v>4527</v>
      </c>
      <c r="T4863" s="3">
        <v>45833</v>
      </c>
      <c r="U4863" s="3">
        <v>45834</v>
      </c>
      <c r="V4863" s="2">
        <v>0</v>
      </c>
      <c r="W4863" t="s">
        <v>44</v>
      </c>
      <c r="X4863" t="s">
        <v>44</v>
      </c>
      <c r="Y4863" t="s">
        <v>20956</v>
      </c>
      <c r="Z4863" t="s">
        <v>2003</v>
      </c>
      <c r="AA4863" t="s">
        <v>4529</v>
      </c>
      <c r="AB4863" t="s">
        <v>4530</v>
      </c>
      <c r="AC4863" t="s">
        <v>89</v>
      </c>
      <c r="AD4863" t="str">
        <f t="shared" si="75"/>
        <v>10-60</v>
      </c>
      <c r="AE4863" t="str">
        <f>VLOOKUP(AD4863,'Main_Sub Desc'!C:D,2,)</f>
        <v>LPC from invoicing</v>
      </c>
      <c r="AF4863" t="str">
        <f>VLOOKUP(VALUE(H4863),'Main_Sub Desc'!F:G,2,)</f>
        <v>Wtr Rev Late Payment</v>
      </c>
      <c r="AG4863">
        <f>IFERROR(VLOOKUP(VALUE(I4863),'PC Mapping'!A:F,6,),"")</f>
        <v>10719</v>
      </c>
      <c r="AH4863" s="13" t="str">
        <f>VLOOKUP(AG4863,'PC Mapping'!L:M,2,)</f>
        <v>All Other Water</v>
      </c>
    </row>
    <row r="4864" spans="1:34" x14ac:dyDescent="0.2">
      <c r="A4864" t="s">
        <v>20957</v>
      </c>
      <c r="B4864" t="s">
        <v>20958</v>
      </c>
      <c r="C4864" t="s">
        <v>4519</v>
      </c>
      <c r="D4864" t="s">
        <v>4520</v>
      </c>
      <c r="E4864" s="3">
        <v>45833</v>
      </c>
      <c r="F4864" t="s">
        <v>44</v>
      </c>
      <c r="G4864" t="s">
        <v>3742</v>
      </c>
      <c r="H4864" t="s">
        <v>3722</v>
      </c>
      <c r="I4864" t="s">
        <v>3752</v>
      </c>
      <c r="J4864" t="s">
        <v>4522</v>
      </c>
      <c r="K4864" s="2">
        <v>-5</v>
      </c>
      <c r="L4864" t="s">
        <v>44</v>
      </c>
      <c r="M4864" s="2">
        <v>-5</v>
      </c>
      <c r="N4864" t="s">
        <v>4523</v>
      </c>
      <c r="O4864" t="s">
        <v>4524</v>
      </c>
      <c r="P4864" t="s">
        <v>8815</v>
      </c>
      <c r="Q4864" t="s">
        <v>20959</v>
      </c>
      <c r="R4864" t="s">
        <v>44</v>
      </c>
      <c r="S4864" t="s">
        <v>4527</v>
      </c>
      <c r="T4864" s="3">
        <v>45833</v>
      </c>
      <c r="U4864" s="3">
        <v>45834</v>
      </c>
      <c r="V4864" s="2">
        <v>0</v>
      </c>
      <c r="W4864" t="s">
        <v>44</v>
      </c>
      <c r="X4864" t="s">
        <v>44</v>
      </c>
      <c r="Y4864" t="s">
        <v>20960</v>
      </c>
      <c r="Z4864" t="s">
        <v>2404</v>
      </c>
      <c r="AA4864" t="s">
        <v>4529</v>
      </c>
      <c r="AB4864" t="s">
        <v>4530</v>
      </c>
      <c r="AC4864" t="s">
        <v>89</v>
      </c>
      <c r="AD4864" t="str">
        <f t="shared" si="75"/>
        <v>10-60</v>
      </c>
      <c r="AE4864" t="str">
        <f>VLOOKUP(AD4864,'Main_Sub Desc'!C:D,2,)</f>
        <v>LPC from invoicing</v>
      </c>
      <c r="AF4864" t="str">
        <f>VLOOKUP(VALUE(H4864),'Main_Sub Desc'!F:G,2,)</f>
        <v>Wtr Rev Late Payment</v>
      </c>
      <c r="AG4864">
        <f>IFERROR(VLOOKUP(VALUE(I4864),'PC Mapping'!A:F,6,),"")</f>
        <v>10719</v>
      </c>
      <c r="AH4864" s="13" t="str">
        <f>VLOOKUP(AG4864,'PC Mapping'!L:M,2,)</f>
        <v>All Other Water</v>
      </c>
    </row>
    <row r="4865" spans="1:34" x14ac:dyDescent="0.2">
      <c r="A4865" t="s">
        <v>20961</v>
      </c>
      <c r="B4865" t="s">
        <v>20946</v>
      </c>
      <c r="C4865" t="s">
        <v>4519</v>
      </c>
      <c r="D4865" t="s">
        <v>4520</v>
      </c>
      <c r="E4865" s="3">
        <v>45833</v>
      </c>
      <c r="F4865" t="s">
        <v>44</v>
      </c>
      <c r="G4865" t="s">
        <v>3742</v>
      </c>
      <c r="H4865" t="s">
        <v>3722</v>
      </c>
      <c r="I4865" t="s">
        <v>3752</v>
      </c>
      <c r="J4865" t="s">
        <v>4522</v>
      </c>
      <c r="K4865" s="2">
        <v>-5</v>
      </c>
      <c r="L4865" t="s">
        <v>44</v>
      </c>
      <c r="M4865" s="2">
        <v>-5</v>
      </c>
      <c r="N4865" t="s">
        <v>4523</v>
      </c>
      <c r="O4865" t="s">
        <v>4524</v>
      </c>
      <c r="P4865" t="s">
        <v>10189</v>
      </c>
      <c r="Q4865" t="s">
        <v>20962</v>
      </c>
      <c r="R4865" t="s">
        <v>44</v>
      </c>
      <c r="S4865" t="s">
        <v>4527</v>
      </c>
      <c r="T4865" s="3">
        <v>45833</v>
      </c>
      <c r="U4865" s="3">
        <v>45834</v>
      </c>
      <c r="V4865" s="2">
        <v>0</v>
      </c>
      <c r="W4865" t="s">
        <v>44</v>
      </c>
      <c r="X4865" t="s">
        <v>44</v>
      </c>
      <c r="Y4865" t="s">
        <v>20963</v>
      </c>
      <c r="Z4865" t="s">
        <v>3253</v>
      </c>
      <c r="AA4865" t="s">
        <v>4529</v>
      </c>
      <c r="AB4865" t="s">
        <v>4530</v>
      </c>
      <c r="AC4865" t="s">
        <v>89</v>
      </c>
      <c r="AD4865" t="str">
        <f t="shared" si="75"/>
        <v>10-60</v>
      </c>
      <c r="AE4865" t="str">
        <f>VLOOKUP(AD4865,'Main_Sub Desc'!C:D,2,)</f>
        <v>LPC from invoicing</v>
      </c>
      <c r="AF4865" t="str">
        <f>VLOOKUP(VALUE(H4865),'Main_Sub Desc'!F:G,2,)</f>
        <v>Wtr Rev Late Payment</v>
      </c>
      <c r="AG4865">
        <f>IFERROR(VLOOKUP(VALUE(I4865),'PC Mapping'!A:F,6,),"")</f>
        <v>10719</v>
      </c>
      <c r="AH4865" s="13" t="str">
        <f>VLOOKUP(AG4865,'PC Mapping'!L:M,2,)</f>
        <v>All Other Water</v>
      </c>
    </row>
    <row r="4866" spans="1:34" x14ac:dyDescent="0.2">
      <c r="A4866" t="s">
        <v>20964</v>
      </c>
      <c r="B4866" t="s">
        <v>20946</v>
      </c>
      <c r="C4866" t="s">
        <v>4519</v>
      </c>
      <c r="D4866" t="s">
        <v>4520</v>
      </c>
      <c r="E4866" s="3">
        <v>45833</v>
      </c>
      <c r="F4866" t="s">
        <v>44</v>
      </c>
      <c r="G4866" t="s">
        <v>3742</v>
      </c>
      <c r="H4866" t="s">
        <v>3722</v>
      </c>
      <c r="I4866" t="s">
        <v>3752</v>
      </c>
      <c r="J4866" t="s">
        <v>4522</v>
      </c>
      <c r="K4866" s="2">
        <v>-7.71</v>
      </c>
      <c r="L4866" t="s">
        <v>44</v>
      </c>
      <c r="M4866" s="2">
        <v>-7.71</v>
      </c>
      <c r="N4866" t="s">
        <v>4523</v>
      </c>
      <c r="O4866" t="s">
        <v>4524</v>
      </c>
      <c r="P4866" t="s">
        <v>8828</v>
      </c>
      <c r="Q4866" t="s">
        <v>20965</v>
      </c>
      <c r="R4866" t="s">
        <v>44</v>
      </c>
      <c r="S4866" t="s">
        <v>4527</v>
      </c>
      <c r="T4866" s="3">
        <v>45833</v>
      </c>
      <c r="U4866" s="3">
        <v>45834</v>
      </c>
      <c r="V4866" s="2">
        <v>0</v>
      </c>
      <c r="W4866" t="s">
        <v>44</v>
      </c>
      <c r="X4866" t="s">
        <v>44</v>
      </c>
      <c r="Y4866" t="s">
        <v>20966</v>
      </c>
      <c r="Z4866" t="s">
        <v>2302</v>
      </c>
      <c r="AA4866" t="s">
        <v>4529</v>
      </c>
      <c r="AB4866" t="s">
        <v>4530</v>
      </c>
      <c r="AC4866" t="s">
        <v>89</v>
      </c>
      <c r="AD4866" t="str">
        <f t="shared" si="75"/>
        <v>10-60</v>
      </c>
      <c r="AE4866" t="str">
        <f>VLOOKUP(AD4866,'Main_Sub Desc'!C:D,2,)</f>
        <v>LPC from invoicing</v>
      </c>
      <c r="AF4866" t="str">
        <f>VLOOKUP(VALUE(H4866),'Main_Sub Desc'!F:G,2,)</f>
        <v>Wtr Rev Late Payment</v>
      </c>
      <c r="AG4866">
        <f>IFERROR(VLOOKUP(VALUE(I4866),'PC Mapping'!A:F,6,),"")</f>
        <v>10719</v>
      </c>
      <c r="AH4866" s="13" t="str">
        <f>VLOOKUP(AG4866,'PC Mapping'!L:M,2,)</f>
        <v>All Other Water</v>
      </c>
    </row>
    <row r="4867" spans="1:34" x14ac:dyDescent="0.2">
      <c r="A4867" t="s">
        <v>20967</v>
      </c>
      <c r="B4867" t="s">
        <v>20946</v>
      </c>
      <c r="C4867" t="s">
        <v>4519</v>
      </c>
      <c r="D4867" t="s">
        <v>4520</v>
      </c>
      <c r="E4867" s="3">
        <v>45833</v>
      </c>
      <c r="F4867" t="s">
        <v>44</v>
      </c>
      <c r="G4867" t="s">
        <v>3742</v>
      </c>
      <c r="H4867" t="s">
        <v>3722</v>
      </c>
      <c r="I4867" t="s">
        <v>3752</v>
      </c>
      <c r="J4867" t="s">
        <v>4522</v>
      </c>
      <c r="K4867" s="2">
        <v>-5</v>
      </c>
      <c r="L4867" t="s">
        <v>44</v>
      </c>
      <c r="M4867" s="2">
        <v>-5</v>
      </c>
      <c r="N4867" t="s">
        <v>4523</v>
      </c>
      <c r="O4867" t="s">
        <v>4524</v>
      </c>
      <c r="P4867" t="s">
        <v>7335</v>
      </c>
      <c r="Q4867" t="s">
        <v>20968</v>
      </c>
      <c r="R4867" t="s">
        <v>44</v>
      </c>
      <c r="S4867" t="s">
        <v>4527</v>
      </c>
      <c r="T4867" s="3">
        <v>45833</v>
      </c>
      <c r="U4867" s="3">
        <v>45834</v>
      </c>
      <c r="V4867" s="2">
        <v>0</v>
      </c>
      <c r="W4867" t="s">
        <v>44</v>
      </c>
      <c r="X4867" t="s">
        <v>44</v>
      </c>
      <c r="Y4867" t="s">
        <v>20969</v>
      </c>
      <c r="Z4867" t="s">
        <v>1978</v>
      </c>
      <c r="AA4867" t="s">
        <v>4529</v>
      </c>
      <c r="AB4867" t="s">
        <v>4530</v>
      </c>
      <c r="AC4867" t="s">
        <v>89</v>
      </c>
      <c r="AD4867" t="str">
        <f t="shared" si="75"/>
        <v>10-60</v>
      </c>
      <c r="AE4867" t="str">
        <f>VLOOKUP(AD4867,'Main_Sub Desc'!C:D,2,)</f>
        <v>LPC from invoicing</v>
      </c>
      <c r="AF4867" t="str">
        <f>VLOOKUP(VALUE(H4867),'Main_Sub Desc'!F:G,2,)</f>
        <v>Wtr Rev Late Payment</v>
      </c>
      <c r="AG4867">
        <f>IFERROR(VLOOKUP(VALUE(I4867),'PC Mapping'!A:F,6,),"")</f>
        <v>10719</v>
      </c>
      <c r="AH4867" s="13" t="str">
        <f>VLOOKUP(AG4867,'PC Mapping'!L:M,2,)</f>
        <v>All Other Water</v>
      </c>
    </row>
    <row r="4868" spans="1:34" x14ac:dyDescent="0.2">
      <c r="A4868" t="s">
        <v>20970</v>
      </c>
      <c r="B4868" t="s">
        <v>20971</v>
      </c>
      <c r="C4868" t="s">
        <v>4519</v>
      </c>
      <c r="D4868" t="s">
        <v>4520</v>
      </c>
      <c r="E4868" s="3">
        <v>45833</v>
      </c>
      <c r="F4868" t="s">
        <v>44</v>
      </c>
      <c r="G4868" t="s">
        <v>3742</v>
      </c>
      <c r="H4868" t="s">
        <v>3722</v>
      </c>
      <c r="I4868" t="s">
        <v>3752</v>
      </c>
      <c r="J4868" t="s">
        <v>4522</v>
      </c>
      <c r="K4868" s="2">
        <v>-5</v>
      </c>
      <c r="L4868" t="s">
        <v>44</v>
      </c>
      <c r="M4868" s="2">
        <v>-5</v>
      </c>
      <c r="N4868" t="s">
        <v>4523</v>
      </c>
      <c r="O4868" t="s">
        <v>4524</v>
      </c>
      <c r="P4868" t="s">
        <v>12905</v>
      </c>
      <c r="Q4868" t="s">
        <v>20972</v>
      </c>
      <c r="R4868" t="s">
        <v>44</v>
      </c>
      <c r="S4868" t="s">
        <v>4527</v>
      </c>
      <c r="T4868" s="3">
        <v>45833</v>
      </c>
      <c r="U4868" s="3">
        <v>45834</v>
      </c>
      <c r="V4868" s="2">
        <v>0</v>
      </c>
      <c r="W4868" t="s">
        <v>44</v>
      </c>
      <c r="X4868" t="s">
        <v>44</v>
      </c>
      <c r="Y4868" t="s">
        <v>20973</v>
      </c>
      <c r="Z4868" t="s">
        <v>2411</v>
      </c>
      <c r="AA4868" t="s">
        <v>4529</v>
      </c>
      <c r="AB4868" t="s">
        <v>4530</v>
      </c>
      <c r="AC4868" t="s">
        <v>89</v>
      </c>
      <c r="AD4868" t="str">
        <f t="shared" ref="AD4868:AD4931" si="76">CONCATENATE(VALUE(AA4868),"-",VALUE(AB4868))</f>
        <v>10-60</v>
      </c>
      <c r="AE4868" t="str">
        <f>VLOOKUP(AD4868,'Main_Sub Desc'!C:D,2,)</f>
        <v>LPC from invoicing</v>
      </c>
      <c r="AF4868" t="str">
        <f>VLOOKUP(VALUE(H4868),'Main_Sub Desc'!F:G,2,)</f>
        <v>Wtr Rev Late Payment</v>
      </c>
      <c r="AG4868">
        <f>IFERROR(VLOOKUP(VALUE(I4868),'PC Mapping'!A:F,6,),"")</f>
        <v>10719</v>
      </c>
      <c r="AH4868" s="13" t="str">
        <f>VLOOKUP(AG4868,'PC Mapping'!L:M,2,)</f>
        <v>All Other Water</v>
      </c>
    </row>
    <row r="4869" spans="1:34" x14ac:dyDescent="0.2">
      <c r="A4869" t="s">
        <v>20974</v>
      </c>
      <c r="B4869" t="s">
        <v>20946</v>
      </c>
      <c r="C4869" t="s">
        <v>4519</v>
      </c>
      <c r="D4869" t="s">
        <v>4520</v>
      </c>
      <c r="E4869" s="3">
        <v>45833</v>
      </c>
      <c r="F4869" t="s">
        <v>44</v>
      </c>
      <c r="G4869" t="s">
        <v>3742</v>
      </c>
      <c r="H4869" t="s">
        <v>3722</v>
      </c>
      <c r="I4869" t="s">
        <v>3752</v>
      </c>
      <c r="J4869" t="s">
        <v>4522</v>
      </c>
      <c r="K4869" s="2">
        <v>-53.37</v>
      </c>
      <c r="L4869" t="s">
        <v>44</v>
      </c>
      <c r="M4869" s="2">
        <v>-53.37</v>
      </c>
      <c r="N4869" t="s">
        <v>4523</v>
      </c>
      <c r="O4869" t="s">
        <v>4524</v>
      </c>
      <c r="P4869" t="s">
        <v>20975</v>
      </c>
      <c r="Q4869" t="s">
        <v>20976</v>
      </c>
      <c r="R4869" t="s">
        <v>44</v>
      </c>
      <c r="S4869" t="s">
        <v>4527</v>
      </c>
      <c r="T4869" s="3">
        <v>45833</v>
      </c>
      <c r="U4869" s="3">
        <v>45834</v>
      </c>
      <c r="V4869" s="2">
        <v>0</v>
      </c>
      <c r="W4869" t="s">
        <v>44</v>
      </c>
      <c r="X4869" t="s">
        <v>44</v>
      </c>
      <c r="Y4869" t="s">
        <v>20977</v>
      </c>
      <c r="Z4869" t="s">
        <v>1985</v>
      </c>
      <c r="AA4869" t="s">
        <v>4529</v>
      </c>
      <c r="AB4869" t="s">
        <v>4530</v>
      </c>
      <c r="AC4869" t="s">
        <v>89</v>
      </c>
      <c r="AD4869" t="str">
        <f t="shared" si="76"/>
        <v>10-60</v>
      </c>
      <c r="AE4869" t="str">
        <f>VLOOKUP(AD4869,'Main_Sub Desc'!C:D,2,)</f>
        <v>LPC from invoicing</v>
      </c>
      <c r="AF4869" t="str">
        <f>VLOOKUP(VALUE(H4869),'Main_Sub Desc'!F:G,2,)</f>
        <v>Wtr Rev Late Payment</v>
      </c>
      <c r="AG4869">
        <f>IFERROR(VLOOKUP(VALUE(I4869),'PC Mapping'!A:F,6,),"")</f>
        <v>10719</v>
      </c>
      <c r="AH4869" s="13" t="str">
        <f>VLOOKUP(AG4869,'PC Mapping'!L:M,2,)</f>
        <v>All Other Water</v>
      </c>
    </row>
    <row r="4870" spans="1:34" x14ac:dyDescent="0.2">
      <c r="A4870" t="s">
        <v>20978</v>
      </c>
      <c r="B4870" t="s">
        <v>20946</v>
      </c>
      <c r="C4870" t="s">
        <v>4519</v>
      </c>
      <c r="D4870" t="s">
        <v>4520</v>
      </c>
      <c r="E4870" s="3">
        <v>45833</v>
      </c>
      <c r="F4870" t="s">
        <v>44</v>
      </c>
      <c r="G4870" t="s">
        <v>3742</v>
      </c>
      <c r="H4870" t="s">
        <v>3722</v>
      </c>
      <c r="I4870" t="s">
        <v>3752</v>
      </c>
      <c r="J4870" t="s">
        <v>4522</v>
      </c>
      <c r="K4870" s="2">
        <v>-5</v>
      </c>
      <c r="L4870" t="s">
        <v>44</v>
      </c>
      <c r="M4870" s="2">
        <v>-5</v>
      </c>
      <c r="N4870" t="s">
        <v>4523</v>
      </c>
      <c r="O4870" t="s">
        <v>4524</v>
      </c>
      <c r="P4870" t="s">
        <v>9336</v>
      </c>
      <c r="Q4870" t="s">
        <v>20979</v>
      </c>
      <c r="R4870" t="s">
        <v>44</v>
      </c>
      <c r="S4870" t="s">
        <v>4527</v>
      </c>
      <c r="T4870" s="3">
        <v>45833</v>
      </c>
      <c r="U4870" s="3">
        <v>45834</v>
      </c>
      <c r="V4870" s="2">
        <v>0</v>
      </c>
      <c r="W4870" t="s">
        <v>44</v>
      </c>
      <c r="X4870" t="s">
        <v>44</v>
      </c>
      <c r="Y4870" t="s">
        <v>20980</v>
      </c>
      <c r="Z4870" t="s">
        <v>2874</v>
      </c>
      <c r="AA4870" t="s">
        <v>4529</v>
      </c>
      <c r="AB4870" t="s">
        <v>4530</v>
      </c>
      <c r="AC4870" t="s">
        <v>89</v>
      </c>
      <c r="AD4870" t="str">
        <f t="shared" si="76"/>
        <v>10-60</v>
      </c>
      <c r="AE4870" t="str">
        <f>VLOOKUP(AD4870,'Main_Sub Desc'!C:D,2,)</f>
        <v>LPC from invoicing</v>
      </c>
      <c r="AF4870" t="str">
        <f>VLOOKUP(VALUE(H4870),'Main_Sub Desc'!F:G,2,)</f>
        <v>Wtr Rev Late Payment</v>
      </c>
      <c r="AG4870">
        <f>IFERROR(VLOOKUP(VALUE(I4870),'PC Mapping'!A:F,6,),"")</f>
        <v>10719</v>
      </c>
      <c r="AH4870" s="13" t="str">
        <f>VLOOKUP(AG4870,'PC Mapping'!L:M,2,)</f>
        <v>All Other Water</v>
      </c>
    </row>
    <row r="4871" spans="1:34" x14ac:dyDescent="0.2">
      <c r="A4871" t="s">
        <v>20981</v>
      </c>
      <c r="B4871" t="s">
        <v>20971</v>
      </c>
      <c r="C4871" t="s">
        <v>4519</v>
      </c>
      <c r="D4871" t="s">
        <v>4520</v>
      </c>
      <c r="E4871" s="3">
        <v>45833</v>
      </c>
      <c r="F4871" t="s">
        <v>44</v>
      </c>
      <c r="G4871" t="s">
        <v>3742</v>
      </c>
      <c r="H4871" t="s">
        <v>3722</v>
      </c>
      <c r="I4871" t="s">
        <v>3752</v>
      </c>
      <c r="J4871" t="s">
        <v>4522</v>
      </c>
      <c r="K4871" s="2">
        <v>-5</v>
      </c>
      <c r="L4871" t="s">
        <v>44</v>
      </c>
      <c r="M4871" s="2">
        <v>-5</v>
      </c>
      <c r="N4871" t="s">
        <v>4523</v>
      </c>
      <c r="O4871" t="s">
        <v>4524</v>
      </c>
      <c r="P4871" t="s">
        <v>13752</v>
      </c>
      <c r="Q4871" t="s">
        <v>20982</v>
      </c>
      <c r="R4871" t="s">
        <v>44</v>
      </c>
      <c r="S4871" t="s">
        <v>4527</v>
      </c>
      <c r="T4871" s="3">
        <v>45833</v>
      </c>
      <c r="U4871" s="3">
        <v>45834</v>
      </c>
      <c r="V4871" s="2">
        <v>0</v>
      </c>
      <c r="W4871" t="s">
        <v>44</v>
      </c>
      <c r="X4871" t="s">
        <v>44</v>
      </c>
      <c r="Y4871" t="s">
        <v>20983</v>
      </c>
      <c r="Z4871" t="s">
        <v>2112</v>
      </c>
      <c r="AA4871" t="s">
        <v>4529</v>
      </c>
      <c r="AB4871" t="s">
        <v>4530</v>
      </c>
      <c r="AC4871" t="s">
        <v>89</v>
      </c>
      <c r="AD4871" t="str">
        <f t="shared" si="76"/>
        <v>10-60</v>
      </c>
      <c r="AE4871" t="str">
        <f>VLOOKUP(AD4871,'Main_Sub Desc'!C:D,2,)</f>
        <v>LPC from invoicing</v>
      </c>
      <c r="AF4871" t="str">
        <f>VLOOKUP(VALUE(H4871),'Main_Sub Desc'!F:G,2,)</f>
        <v>Wtr Rev Late Payment</v>
      </c>
      <c r="AG4871">
        <f>IFERROR(VLOOKUP(VALUE(I4871),'PC Mapping'!A:F,6,),"")</f>
        <v>10719</v>
      </c>
      <c r="AH4871" s="13" t="str">
        <f>VLOOKUP(AG4871,'PC Mapping'!L:M,2,)</f>
        <v>All Other Water</v>
      </c>
    </row>
    <row r="4872" spans="1:34" x14ac:dyDescent="0.2">
      <c r="A4872" t="s">
        <v>20984</v>
      </c>
      <c r="B4872" t="s">
        <v>20958</v>
      </c>
      <c r="C4872" t="s">
        <v>4519</v>
      </c>
      <c r="D4872" t="s">
        <v>4520</v>
      </c>
      <c r="E4872" s="3">
        <v>45833</v>
      </c>
      <c r="F4872" t="s">
        <v>44</v>
      </c>
      <c r="G4872" t="s">
        <v>3742</v>
      </c>
      <c r="H4872" t="s">
        <v>3722</v>
      </c>
      <c r="I4872" t="s">
        <v>3752</v>
      </c>
      <c r="J4872" t="s">
        <v>4522</v>
      </c>
      <c r="K4872" s="2">
        <v>-5</v>
      </c>
      <c r="L4872" t="s">
        <v>44</v>
      </c>
      <c r="M4872" s="2">
        <v>-5</v>
      </c>
      <c r="N4872" t="s">
        <v>4523</v>
      </c>
      <c r="O4872" t="s">
        <v>4524</v>
      </c>
      <c r="P4872" t="s">
        <v>9345</v>
      </c>
      <c r="Q4872" t="s">
        <v>20985</v>
      </c>
      <c r="R4872" t="s">
        <v>44</v>
      </c>
      <c r="S4872" t="s">
        <v>4527</v>
      </c>
      <c r="T4872" s="3">
        <v>45833</v>
      </c>
      <c r="U4872" s="3">
        <v>45834</v>
      </c>
      <c r="V4872" s="2">
        <v>0</v>
      </c>
      <c r="W4872" t="s">
        <v>44</v>
      </c>
      <c r="X4872" t="s">
        <v>44</v>
      </c>
      <c r="Y4872" t="s">
        <v>20986</v>
      </c>
      <c r="Z4872" t="s">
        <v>2757</v>
      </c>
      <c r="AA4872" t="s">
        <v>4529</v>
      </c>
      <c r="AB4872" t="s">
        <v>4530</v>
      </c>
      <c r="AC4872" t="s">
        <v>89</v>
      </c>
      <c r="AD4872" t="str">
        <f t="shared" si="76"/>
        <v>10-60</v>
      </c>
      <c r="AE4872" t="str">
        <f>VLOOKUP(AD4872,'Main_Sub Desc'!C:D,2,)</f>
        <v>LPC from invoicing</v>
      </c>
      <c r="AF4872" t="str">
        <f>VLOOKUP(VALUE(H4872),'Main_Sub Desc'!F:G,2,)</f>
        <v>Wtr Rev Late Payment</v>
      </c>
      <c r="AG4872">
        <f>IFERROR(VLOOKUP(VALUE(I4872),'PC Mapping'!A:F,6,),"")</f>
        <v>10719</v>
      </c>
      <c r="AH4872" s="13" t="str">
        <f>VLOOKUP(AG4872,'PC Mapping'!L:M,2,)</f>
        <v>All Other Water</v>
      </c>
    </row>
    <row r="4873" spans="1:34" x14ac:dyDescent="0.2">
      <c r="A4873" t="s">
        <v>20987</v>
      </c>
      <c r="B4873" t="s">
        <v>20958</v>
      </c>
      <c r="C4873" t="s">
        <v>4519</v>
      </c>
      <c r="D4873" t="s">
        <v>4520</v>
      </c>
      <c r="E4873" s="3">
        <v>45833</v>
      </c>
      <c r="F4873" t="s">
        <v>44</v>
      </c>
      <c r="G4873" t="s">
        <v>3742</v>
      </c>
      <c r="H4873" t="s">
        <v>3722</v>
      </c>
      <c r="I4873" t="s">
        <v>3752</v>
      </c>
      <c r="J4873" t="s">
        <v>4522</v>
      </c>
      <c r="K4873" s="2">
        <v>-5</v>
      </c>
      <c r="L4873" t="s">
        <v>44</v>
      </c>
      <c r="M4873" s="2">
        <v>-5</v>
      </c>
      <c r="N4873" t="s">
        <v>4523</v>
      </c>
      <c r="O4873" t="s">
        <v>4524</v>
      </c>
      <c r="P4873" t="s">
        <v>20988</v>
      </c>
      <c r="Q4873" t="s">
        <v>20989</v>
      </c>
      <c r="R4873" t="s">
        <v>44</v>
      </c>
      <c r="S4873" t="s">
        <v>4527</v>
      </c>
      <c r="T4873" s="3">
        <v>45833</v>
      </c>
      <c r="U4873" s="3">
        <v>45834</v>
      </c>
      <c r="V4873" s="2">
        <v>0</v>
      </c>
      <c r="W4873" t="s">
        <v>44</v>
      </c>
      <c r="X4873" t="s">
        <v>44</v>
      </c>
      <c r="Y4873" t="s">
        <v>20990</v>
      </c>
      <c r="Z4873" t="s">
        <v>2827</v>
      </c>
      <c r="AA4873" t="s">
        <v>4529</v>
      </c>
      <c r="AB4873" t="s">
        <v>4530</v>
      </c>
      <c r="AC4873" t="s">
        <v>89</v>
      </c>
      <c r="AD4873" t="str">
        <f t="shared" si="76"/>
        <v>10-60</v>
      </c>
      <c r="AE4873" t="str">
        <f>VLOOKUP(AD4873,'Main_Sub Desc'!C:D,2,)</f>
        <v>LPC from invoicing</v>
      </c>
      <c r="AF4873" t="str">
        <f>VLOOKUP(VALUE(H4873),'Main_Sub Desc'!F:G,2,)</f>
        <v>Wtr Rev Late Payment</v>
      </c>
      <c r="AG4873">
        <f>IFERROR(VLOOKUP(VALUE(I4873),'PC Mapping'!A:F,6,),"")</f>
        <v>10719</v>
      </c>
      <c r="AH4873" s="13" t="str">
        <f>VLOOKUP(AG4873,'PC Mapping'!L:M,2,)</f>
        <v>All Other Water</v>
      </c>
    </row>
    <row r="4874" spans="1:34" x14ac:dyDescent="0.2">
      <c r="A4874" t="s">
        <v>20991</v>
      </c>
      <c r="B4874" t="s">
        <v>20971</v>
      </c>
      <c r="C4874" t="s">
        <v>4519</v>
      </c>
      <c r="D4874" t="s">
        <v>4520</v>
      </c>
      <c r="E4874" s="3">
        <v>45833</v>
      </c>
      <c r="F4874" t="s">
        <v>44</v>
      </c>
      <c r="G4874" t="s">
        <v>3742</v>
      </c>
      <c r="H4874" t="s">
        <v>3722</v>
      </c>
      <c r="I4874" t="s">
        <v>4538</v>
      </c>
      <c r="J4874" t="s">
        <v>4522</v>
      </c>
      <c r="K4874" s="2">
        <v>-5</v>
      </c>
      <c r="L4874" t="s">
        <v>44</v>
      </c>
      <c r="M4874" s="2">
        <v>-5</v>
      </c>
      <c r="N4874" t="s">
        <v>4523</v>
      </c>
      <c r="O4874" t="s">
        <v>4524</v>
      </c>
      <c r="P4874" t="s">
        <v>20992</v>
      </c>
      <c r="Q4874" t="s">
        <v>20993</v>
      </c>
      <c r="R4874" t="s">
        <v>44</v>
      </c>
      <c r="S4874" t="s">
        <v>4527</v>
      </c>
      <c r="T4874" s="3">
        <v>45833</v>
      </c>
      <c r="U4874" s="3">
        <v>45834</v>
      </c>
      <c r="V4874" s="2">
        <v>0</v>
      </c>
      <c r="W4874" t="s">
        <v>44</v>
      </c>
      <c r="X4874" t="s">
        <v>44</v>
      </c>
      <c r="Y4874" t="s">
        <v>20994</v>
      </c>
      <c r="Z4874" t="s">
        <v>574</v>
      </c>
      <c r="AA4874" t="s">
        <v>4529</v>
      </c>
      <c r="AB4874" t="s">
        <v>4530</v>
      </c>
      <c r="AC4874" t="s">
        <v>89</v>
      </c>
      <c r="AD4874" t="str">
        <f t="shared" si="76"/>
        <v>10-60</v>
      </c>
      <c r="AE4874" t="str">
        <f>VLOOKUP(AD4874,'Main_Sub Desc'!C:D,2,)</f>
        <v>LPC from invoicing</v>
      </c>
      <c r="AF4874" t="str">
        <f>VLOOKUP(VALUE(H4874),'Main_Sub Desc'!F:G,2,)</f>
        <v>Wtr Rev Late Payment</v>
      </c>
      <c r="AG4874">
        <f>IFERROR(VLOOKUP(VALUE(I4874),'PC Mapping'!A:F,6,),"")</f>
        <v>10469</v>
      </c>
      <c r="AH4874" s="13" t="str">
        <f>VLOOKUP(AG4874,'PC Mapping'!L:M,2,)</f>
        <v>Bolivar Water</v>
      </c>
    </row>
    <row r="4875" spans="1:34" x14ac:dyDescent="0.2">
      <c r="A4875" t="s">
        <v>20991</v>
      </c>
      <c r="B4875" t="s">
        <v>20971</v>
      </c>
      <c r="C4875" t="s">
        <v>4519</v>
      </c>
      <c r="D4875" t="s">
        <v>4520</v>
      </c>
      <c r="E4875" s="3">
        <v>45833</v>
      </c>
      <c r="F4875" t="s">
        <v>44</v>
      </c>
      <c r="G4875" t="s">
        <v>3742</v>
      </c>
      <c r="H4875" t="s">
        <v>3716</v>
      </c>
      <c r="I4875" t="s">
        <v>4534</v>
      </c>
      <c r="J4875" t="s">
        <v>4522</v>
      </c>
      <c r="K4875" s="2">
        <v>-5.08</v>
      </c>
      <c r="L4875" t="s">
        <v>44</v>
      </c>
      <c r="M4875" s="2">
        <v>-5.08</v>
      </c>
      <c r="N4875" t="s">
        <v>4523</v>
      </c>
      <c r="O4875" t="s">
        <v>4524</v>
      </c>
      <c r="P4875" t="s">
        <v>20992</v>
      </c>
      <c r="Q4875" t="s">
        <v>20995</v>
      </c>
      <c r="R4875" t="s">
        <v>44</v>
      </c>
      <c r="S4875" t="s">
        <v>4527</v>
      </c>
      <c r="T4875" s="3">
        <v>45833</v>
      </c>
      <c r="U4875" s="3">
        <v>45834</v>
      </c>
      <c r="V4875" s="2">
        <v>0</v>
      </c>
      <c r="W4875" t="s">
        <v>44</v>
      </c>
      <c r="X4875" t="s">
        <v>44</v>
      </c>
      <c r="Y4875" t="s">
        <v>20996</v>
      </c>
      <c r="Z4875" t="s">
        <v>574</v>
      </c>
      <c r="AA4875" t="s">
        <v>4529</v>
      </c>
      <c r="AB4875" t="s">
        <v>4530</v>
      </c>
      <c r="AC4875" t="s">
        <v>89</v>
      </c>
      <c r="AD4875" t="str">
        <f t="shared" si="76"/>
        <v>10-60</v>
      </c>
      <c r="AE4875" t="str">
        <f>VLOOKUP(AD4875,'Main_Sub Desc'!C:D,2,)</f>
        <v>LPC from invoicing</v>
      </c>
      <c r="AF4875" t="str">
        <f>VLOOKUP(VALUE(H4875),'Main_Sub Desc'!F:G,2,)</f>
        <v>Wst Rev Late Payment</v>
      </c>
      <c r="AG4875">
        <f>IFERROR(VLOOKUP(VALUE(I4875),'PC Mapping'!A:F,6,),"")</f>
        <v>10514</v>
      </c>
      <c r="AH4875" s="13" t="str">
        <f>VLOOKUP(AG4875,'PC Mapping'!L:M,2,)</f>
        <v>Bolivar Sewer</v>
      </c>
    </row>
    <row r="4876" spans="1:34" x14ac:dyDescent="0.2">
      <c r="A4876" t="s">
        <v>20997</v>
      </c>
      <c r="B4876" t="s">
        <v>20971</v>
      </c>
      <c r="C4876" t="s">
        <v>4519</v>
      </c>
      <c r="D4876" t="s">
        <v>4520</v>
      </c>
      <c r="E4876" s="3">
        <v>45833</v>
      </c>
      <c r="F4876" t="s">
        <v>44</v>
      </c>
      <c r="G4876" t="s">
        <v>3742</v>
      </c>
      <c r="H4876" t="s">
        <v>3722</v>
      </c>
      <c r="I4876" t="s">
        <v>3752</v>
      </c>
      <c r="J4876" t="s">
        <v>4522</v>
      </c>
      <c r="K4876" s="2">
        <v>-5</v>
      </c>
      <c r="L4876" t="s">
        <v>44</v>
      </c>
      <c r="M4876" s="2">
        <v>-5</v>
      </c>
      <c r="N4876" t="s">
        <v>4523</v>
      </c>
      <c r="O4876" t="s">
        <v>4524</v>
      </c>
      <c r="P4876" t="s">
        <v>17293</v>
      </c>
      <c r="Q4876" t="s">
        <v>20998</v>
      </c>
      <c r="R4876" t="s">
        <v>44</v>
      </c>
      <c r="S4876" t="s">
        <v>4527</v>
      </c>
      <c r="T4876" s="3">
        <v>45833</v>
      </c>
      <c r="U4876" s="3">
        <v>45834</v>
      </c>
      <c r="V4876" s="2">
        <v>0</v>
      </c>
      <c r="W4876" t="s">
        <v>44</v>
      </c>
      <c r="X4876" t="s">
        <v>44</v>
      </c>
      <c r="Y4876" t="s">
        <v>20999</v>
      </c>
      <c r="Z4876" t="s">
        <v>21000</v>
      </c>
      <c r="AA4876" t="s">
        <v>4529</v>
      </c>
      <c r="AB4876" t="s">
        <v>4530</v>
      </c>
      <c r="AC4876" t="s">
        <v>89</v>
      </c>
      <c r="AD4876" t="str">
        <f t="shared" si="76"/>
        <v>10-60</v>
      </c>
      <c r="AE4876" t="str">
        <f>VLOOKUP(AD4876,'Main_Sub Desc'!C:D,2,)</f>
        <v>LPC from invoicing</v>
      </c>
      <c r="AF4876" t="str">
        <f>VLOOKUP(VALUE(H4876),'Main_Sub Desc'!F:G,2,)</f>
        <v>Wtr Rev Late Payment</v>
      </c>
      <c r="AG4876">
        <f>IFERROR(VLOOKUP(VALUE(I4876),'PC Mapping'!A:F,6,),"")</f>
        <v>10719</v>
      </c>
      <c r="AH4876" s="13" t="str">
        <f>VLOOKUP(AG4876,'PC Mapping'!L:M,2,)</f>
        <v>All Other Water</v>
      </c>
    </row>
    <row r="4877" spans="1:34" x14ac:dyDescent="0.2">
      <c r="A4877" t="s">
        <v>21001</v>
      </c>
      <c r="B4877" t="s">
        <v>20946</v>
      </c>
      <c r="C4877" t="s">
        <v>4519</v>
      </c>
      <c r="D4877" t="s">
        <v>4520</v>
      </c>
      <c r="E4877" s="3">
        <v>45833</v>
      </c>
      <c r="F4877" t="s">
        <v>44</v>
      </c>
      <c r="G4877" t="s">
        <v>3742</v>
      </c>
      <c r="H4877" t="s">
        <v>3722</v>
      </c>
      <c r="I4877" t="s">
        <v>3752</v>
      </c>
      <c r="J4877" t="s">
        <v>4522</v>
      </c>
      <c r="K4877" s="2">
        <v>-6.7</v>
      </c>
      <c r="L4877" t="s">
        <v>44</v>
      </c>
      <c r="M4877" s="2">
        <v>-6.7</v>
      </c>
      <c r="N4877" t="s">
        <v>4523</v>
      </c>
      <c r="O4877" t="s">
        <v>4524</v>
      </c>
      <c r="P4877" t="s">
        <v>19094</v>
      </c>
      <c r="Q4877" t="s">
        <v>21002</v>
      </c>
      <c r="R4877" t="s">
        <v>44</v>
      </c>
      <c r="S4877" t="s">
        <v>4527</v>
      </c>
      <c r="T4877" s="3">
        <v>45833</v>
      </c>
      <c r="U4877" s="3">
        <v>45834</v>
      </c>
      <c r="V4877" s="2">
        <v>0</v>
      </c>
      <c r="W4877" t="s">
        <v>44</v>
      </c>
      <c r="X4877" t="s">
        <v>44</v>
      </c>
      <c r="Y4877" t="s">
        <v>21003</v>
      </c>
      <c r="Z4877" t="s">
        <v>2219</v>
      </c>
      <c r="AA4877" t="s">
        <v>4529</v>
      </c>
      <c r="AB4877" t="s">
        <v>4530</v>
      </c>
      <c r="AC4877" t="s">
        <v>89</v>
      </c>
      <c r="AD4877" t="str">
        <f t="shared" si="76"/>
        <v>10-60</v>
      </c>
      <c r="AE4877" t="str">
        <f>VLOOKUP(AD4877,'Main_Sub Desc'!C:D,2,)</f>
        <v>LPC from invoicing</v>
      </c>
      <c r="AF4877" t="str">
        <f>VLOOKUP(VALUE(H4877),'Main_Sub Desc'!F:G,2,)</f>
        <v>Wtr Rev Late Payment</v>
      </c>
      <c r="AG4877">
        <f>IFERROR(VLOOKUP(VALUE(I4877),'PC Mapping'!A:F,6,),"")</f>
        <v>10719</v>
      </c>
      <c r="AH4877" s="13" t="str">
        <f>VLOOKUP(AG4877,'PC Mapping'!L:M,2,)</f>
        <v>All Other Water</v>
      </c>
    </row>
    <row r="4878" spans="1:34" x14ac:dyDescent="0.2">
      <c r="A4878" t="s">
        <v>21004</v>
      </c>
      <c r="B4878" t="s">
        <v>20971</v>
      </c>
      <c r="C4878" t="s">
        <v>4519</v>
      </c>
      <c r="D4878" t="s">
        <v>4520</v>
      </c>
      <c r="E4878" s="3">
        <v>45833</v>
      </c>
      <c r="F4878" t="s">
        <v>44</v>
      </c>
      <c r="G4878" t="s">
        <v>3742</v>
      </c>
      <c r="H4878" t="s">
        <v>3722</v>
      </c>
      <c r="I4878" t="s">
        <v>3752</v>
      </c>
      <c r="J4878" t="s">
        <v>4522</v>
      </c>
      <c r="K4878" s="2">
        <v>-10.29</v>
      </c>
      <c r="L4878" t="s">
        <v>44</v>
      </c>
      <c r="M4878" s="2">
        <v>-10.29</v>
      </c>
      <c r="N4878" t="s">
        <v>4523</v>
      </c>
      <c r="O4878" t="s">
        <v>4524</v>
      </c>
      <c r="P4878" t="s">
        <v>17293</v>
      </c>
      <c r="Q4878" t="s">
        <v>21005</v>
      </c>
      <c r="R4878" t="s">
        <v>44</v>
      </c>
      <c r="S4878" t="s">
        <v>4527</v>
      </c>
      <c r="T4878" s="3">
        <v>45833</v>
      </c>
      <c r="U4878" s="3">
        <v>45834</v>
      </c>
      <c r="V4878" s="2">
        <v>0</v>
      </c>
      <c r="W4878" t="s">
        <v>44</v>
      </c>
      <c r="X4878" t="s">
        <v>44</v>
      </c>
      <c r="Y4878" t="s">
        <v>21006</v>
      </c>
      <c r="Z4878" t="s">
        <v>2174</v>
      </c>
      <c r="AA4878" t="s">
        <v>4529</v>
      </c>
      <c r="AB4878" t="s">
        <v>4530</v>
      </c>
      <c r="AC4878" t="s">
        <v>89</v>
      </c>
      <c r="AD4878" t="str">
        <f t="shared" si="76"/>
        <v>10-60</v>
      </c>
      <c r="AE4878" t="str">
        <f>VLOOKUP(AD4878,'Main_Sub Desc'!C:D,2,)</f>
        <v>LPC from invoicing</v>
      </c>
      <c r="AF4878" t="str">
        <f>VLOOKUP(VALUE(H4878),'Main_Sub Desc'!F:G,2,)</f>
        <v>Wtr Rev Late Payment</v>
      </c>
      <c r="AG4878">
        <f>IFERROR(VLOOKUP(VALUE(I4878),'PC Mapping'!A:F,6,),"")</f>
        <v>10719</v>
      </c>
      <c r="AH4878" s="13" t="str">
        <f>VLOOKUP(AG4878,'PC Mapping'!L:M,2,)</f>
        <v>All Other Water</v>
      </c>
    </row>
    <row r="4879" spans="1:34" x14ac:dyDescent="0.2">
      <c r="A4879" t="s">
        <v>21007</v>
      </c>
      <c r="B4879" t="s">
        <v>20958</v>
      </c>
      <c r="C4879" t="s">
        <v>4519</v>
      </c>
      <c r="D4879" t="s">
        <v>4520</v>
      </c>
      <c r="E4879" s="3">
        <v>45833</v>
      </c>
      <c r="F4879" t="s">
        <v>44</v>
      </c>
      <c r="G4879" t="s">
        <v>3742</v>
      </c>
      <c r="H4879" t="s">
        <v>3722</v>
      </c>
      <c r="I4879" t="s">
        <v>3752</v>
      </c>
      <c r="J4879" t="s">
        <v>4522</v>
      </c>
      <c r="K4879" s="2">
        <v>-5</v>
      </c>
      <c r="L4879" t="s">
        <v>44</v>
      </c>
      <c r="M4879" s="2">
        <v>-5</v>
      </c>
      <c r="N4879" t="s">
        <v>4523</v>
      </c>
      <c r="O4879" t="s">
        <v>4524</v>
      </c>
      <c r="P4879" t="s">
        <v>11325</v>
      </c>
      <c r="Q4879" t="s">
        <v>21008</v>
      </c>
      <c r="R4879" t="s">
        <v>44</v>
      </c>
      <c r="S4879" t="s">
        <v>4527</v>
      </c>
      <c r="T4879" s="3">
        <v>45833</v>
      </c>
      <c r="U4879" s="3">
        <v>45834</v>
      </c>
      <c r="V4879" s="2">
        <v>0</v>
      </c>
      <c r="W4879" t="s">
        <v>44</v>
      </c>
      <c r="X4879" t="s">
        <v>44</v>
      </c>
      <c r="Y4879" t="s">
        <v>21009</v>
      </c>
      <c r="Z4879" t="s">
        <v>2856</v>
      </c>
      <c r="AA4879" t="s">
        <v>4529</v>
      </c>
      <c r="AB4879" t="s">
        <v>4530</v>
      </c>
      <c r="AC4879" t="s">
        <v>89</v>
      </c>
      <c r="AD4879" t="str">
        <f t="shared" si="76"/>
        <v>10-60</v>
      </c>
      <c r="AE4879" t="str">
        <f>VLOOKUP(AD4879,'Main_Sub Desc'!C:D,2,)</f>
        <v>LPC from invoicing</v>
      </c>
      <c r="AF4879" t="str">
        <f>VLOOKUP(VALUE(H4879),'Main_Sub Desc'!F:G,2,)</f>
        <v>Wtr Rev Late Payment</v>
      </c>
      <c r="AG4879">
        <f>IFERROR(VLOOKUP(VALUE(I4879),'PC Mapping'!A:F,6,),"")</f>
        <v>10719</v>
      </c>
      <c r="AH4879" s="13" t="str">
        <f>VLOOKUP(AG4879,'PC Mapping'!L:M,2,)</f>
        <v>All Other Water</v>
      </c>
    </row>
    <row r="4880" spans="1:34" x14ac:dyDescent="0.2">
      <c r="A4880" t="s">
        <v>21010</v>
      </c>
      <c r="B4880" t="s">
        <v>20971</v>
      </c>
      <c r="C4880" t="s">
        <v>4519</v>
      </c>
      <c r="D4880" t="s">
        <v>4520</v>
      </c>
      <c r="E4880" s="3">
        <v>45833</v>
      </c>
      <c r="F4880" t="s">
        <v>44</v>
      </c>
      <c r="G4880" t="s">
        <v>3742</v>
      </c>
      <c r="H4880" t="s">
        <v>3722</v>
      </c>
      <c r="I4880" t="s">
        <v>3752</v>
      </c>
      <c r="J4880" t="s">
        <v>4522</v>
      </c>
      <c r="K4880" s="2">
        <v>-5</v>
      </c>
      <c r="L4880" t="s">
        <v>44</v>
      </c>
      <c r="M4880" s="2">
        <v>-5</v>
      </c>
      <c r="N4880" t="s">
        <v>4523</v>
      </c>
      <c r="O4880" t="s">
        <v>4524</v>
      </c>
      <c r="P4880" t="s">
        <v>9340</v>
      </c>
      <c r="Q4880" t="s">
        <v>21011</v>
      </c>
      <c r="R4880" t="s">
        <v>44</v>
      </c>
      <c r="S4880" t="s">
        <v>4527</v>
      </c>
      <c r="T4880" s="3">
        <v>45833</v>
      </c>
      <c r="U4880" s="3">
        <v>45834</v>
      </c>
      <c r="V4880" s="2">
        <v>0</v>
      </c>
      <c r="W4880" t="s">
        <v>44</v>
      </c>
      <c r="X4880" t="s">
        <v>44</v>
      </c>
      <c r="Y4880" t="s">
        <v>21012</v>
      </c>
      <c r="Z4880" t="s">
        <v>2375</v>
      </c>
      <c r="AA4880" t="s">
        <v>4529</v>
      </c>
      <c r="AB4880" t="s">
        <v>4530</v>
      </c>
      <c r="AC4880" t="s">
        <v>89</v>
      </c>
      <c r="AD4880" t="str">
        <f t="shared" si="76"/>
        <v>10-60</v>
      </c>
      <c r="AE4880" t="str">
        <f>VLOOKUP(AD4880,'Main_Sub Desc'!C:D,2,)</f>
        <v>LPC from invoicing</v>
      </c>
      <c r="AF4880" t="str">
        <f>VLOOKUP(VALUE(H4880),'Main_Sub Desc'!F:G,2,)</f>
        <v>Wtr Rev Late Payment</v>
      </c>
      <c r="AG4880">
        <f>IFERROR(VLOOKUP(VALUE(I4880),'PC Mapping'!A:F,6,),"")</f>
        <v>10719</v>
      </c>
      <c r="AH4880" s="13" t="str">
        <f>VLOOKUP(AG4880,'PC Mapping'!L:M,2,)</f>
        <v>All Other Water</v>
      </c>
    </row>
    <row r="4881" spans="1:34" x14ac:dyDescent="0.2">
      <c r="A4881" t="s">
        <v>21013</v>
      </c>
      <c r="B4881" t="s">
        <v>21014</v>
      </c>
      <c r="C4881" t="s">
        <v>4519</v>
      </c>
      <c r="D4881" t="s">
        <v>4520</v>
      </c>
      <c r="E4881" s="3">
        <v>45835</v>
      </c>
      <c r="F4881" t="s">
        <v>44</v>
      </c>
      <c r="G4881" t="s">
        <v>3742</v>
      </c>
      <c r="H4881" t="s">
        <v>3722</v>
      </c>
      <c r="I4881" t="s">
        <v>3752</v>
      </c>
      <c r="J4881" t="s">
        <v>4522</v>
      </c>
      <c r="K4881" s="2">
        <v>-5</v>
      </c>
      <c r="L4881" t="s">
        <v>44</v>
      </c>
      <c r="M4881" s="2">
        <v>-5</v>
      </c>
      <c r="N4881" t="s">
        <v>4523</v>
      </c>
      <c r="O4881" t="s">
        <v>4524</v>
      </c>
      <c r="P4881" t="s">
        <v>7254</v>
      </c>
      <c r="Q4881" t="s">
        <v>21015</v>
      </c>
      <c r="R4881" t="s">
        <v>44</v>
      </c>
      <c r="S4881" t="s">
        <v>4527</v>
      </c>
      <c r="T4881" s="3">
        <v>45835</v>
      </c>
      <c r="U4881" s="3">
        <v>45838</v>
      </c>
      <c r="V4881" s="2">
        <v>0</v>
      </c>
      <c r="W4881" t="s">
        <v>44</v>
      </c>
      <c r="X4881" t="s">
        <v>44</v>
      </c>
      <c r="Y4881" t="s">
        <v>21016</v>
      </c>
      <c r="Z4881" t="s">
        <v>1562</v>
      </c>
      <c r="AA4881" t="s">
        <v>4529</v>
      </c>
      <c r="AB4881" t="s">
        <v>4530</v>
      </c>
      <c r="AC4881" t="s">
        <v>89</v>
      </c>
      <c r="AD4881" t="str">
        <f t="shared" si="76"/>
        <v>10-60</v>
      </c>
      <c r="AE4881" t="str">
        <f>VLOOKUP(AD4881,'Main_Sub Desc'!C:D,2,)</f>
        <v>LPC from invoicing</v>
      </c>
      <c r="AF4881" t="str">
        <f>VLOOKUP(VALUE(H4881),'Main_Sub Desc'!F:G,2,)</f>
        <v>Wtr Rev Late Payment</v>
      </c>
      <c r="AG4881">
        <f>IFERROR(VLOOKUP(VALUE(I4881),'PC Mapping'!A:F,6,),"")</f>
        <v>10719</v>
      </c>
      <c r="AH4881" s="13" t="str">
        <f>VLOOKUP(AG4881,'PC Mapping'!L:M,2,)</f>
        <v>All Other Water</v>
      </c>
    </row>
    <row r="4882" spans="1:34" x14ac:dyDescent="0.2">
      <c r="A4882" t="s">
        <v>21017</v>
      </c>
      <c r="B4882" t="s">
        <v>21014</v>
      </c>
      <c r="C4882" t="s">
        <v>4519</v>
      </c>
      <c r="D4882" t="s">
        <v>4520</v>
      </c>
      <c r="E4882" s="3">
        <v>45835</v>
      </c>
      <c r="F4882" t="s">
        <v>44</v>
      </c>
      <c r="G4882" t="s">
        <v>3742</v>
      </c>
      <c r="H4882" t="s">
        <v>3716</v>
      </c>
      <c r="I4882" t="s">
        <v>4534</v>
      </c>
      <c r="J4882" t="s">
        <v>4522</v>
      </c>
      <c r="K4882" s="2">
        <v>-5</v>
      </c>
      <c r="L4882" t="s">
        <v>44</v>
      </c>
      <c r="M4882" s="2">
        <v>-5</v>
      </c>
      <c r="N4882" t="s">
        <v>4523</v>
      </c>
      <c r="O4882" t="s">
        <v>4524</v>
      </c>
      <c r="P4882" t="s">
        <v>21018</v>
      </c>
      <c r="Q4882" t="s">
        <v>21019</v>
      </c>
      <c r="R4882" t="s">
        <v>44</v>
      </c>
      <c r="S4882" t="s">
        <v>4527</v>
      </c>
      <c r="T4882" s="3">
        <v>45835</v>
      </c>
      <c r="U4882" s="3">
        <v>45838</v>
      </c>
      <c r="V4882" s="2">
        <v>0</v>
      </c>
      <c r="W4882" t="s">
        <v>44</v>
      </c>
      <c r="X4882" t="s">
        <v>44</v>
      </c>
      <c r="Y4882" t="s">
        <v>21020</v>
      </c>
      <c r="Z4882" t="s">
        <v>21021</v>
      </c>
      <c r="AA4882" t="s">
        <v>4529</v>
      </c>
      <c r="AB4882" t="s">
        <v>4530</v>
      </c>
      <c r="AC4882" t="s">
        <v>89</v>
      </c>
      <c r="AD4882" t="str">
        <f t="shared" si="76"/>
        <v>10-60</v>
      </c>
      <c r="AE4882" t="str">
        <f>VLOOKUP(AD4882,'Main_Sub Desc'!C:D,2,)</f>
        <v>LPC from invoicing</v>
      </c>
      <c r="AF4882" t="str">
        <f>VLOOKUP(VALUE(H4882),'Main_Sub Desc'!F:G,2,)</f>
        <v>Wst Rev Late Payment</v>
      </c>
      <c r="AG4882">
        <f>IFERROR(VLOOKUP(VALUE(I4882),'PC Mapping'!A:F,6,),"")</f>
        <v>10514</v>
      </c>
      <c r="AH4882" s="13" t="str">
        <f>VLOOKUP(AG4882,'PC Mapping'!L:M,2,)</f>
        <v>Bolivar Sewer</v>
      </c>
    </row>
    <row r="4883" spans="1:34" x14ac:dyDescent="0.2">
      <c r="A4883" t="s">
        <v>21017</v>
      </c>
      <c r="B4883" t="s">
        <v>21014</v>
      </c>
      <c r="C4883" t="s">
        <v>4519</v>
      </c>
      <c r="D4883" t="s">
        <v>4520</v>
      </c>
      <c r="E4883" s="3">
        <v>45835</v>
      </c>
      <c r="F4883" t="s">
        <v>44</v>
      </c>
      <c r="G4883" t="s">
        <v>3742</v>
      </c>
      <c r="H4883" t="s">
        <v>3722</v>
      </c>
      <c r="I4883" t="s">
        <v>4538</v>
      </c>
      <c r="J4883" t="s">
        <v>4522</v>
      </c>
      <c r="K4883" s="2">
        <v>-5</v>
      </c>
      <c r="L4883" t="s">
        <v>44</v>
      </c>
      <c r="M4883" s="2">
        <v>-5</v>
      </c>
      <c r="N4883" t="s">
        <v>4523</v>
      </c>
      <c r="O4883" t="s">
        <v>4524</v>
      </c>
      <c r="P4883" t="s">
        <v>21018</v>
      </c>
      <c r="Q4883" t="s">
        <v>21022</v>
      </c>
      <c r="R4883" t="s">
        <v>44</v>
      </c>
      <c r="S4883" t="s">
        <v>4527</v>
      </c>
      <c r="T4883" s="3">
        <v>45835</v>
      </c>
      <c r="U4883" s="3">
        <v>45838</v>
      </c>
      <c r="V4883" s="2">
        <v>0</v>
      </c>
      <c r="W4883" t="s">
        <v>44</v>
      </c>
      <c r="X4883" t="s">
        <v>44</v>
      </c>
      <c r="Y4883" t="s">
        <v>21023</v>
      </c>
      <c r="Z4883" t="s">
        <v>21021</v>
      </c>
      <c r="AA4883" t="s">
        <v>4529</v>
      </c>
      <c r="AB4883" t="s">
        <v>4530</v>
      </c>
      <c r="AC4883" t="s">
        <v>89</v>
      </c>
      <c r="AD4883" t="str">
        <f t="shared" si="76"/>
        <v>10-60</v>
      </c>
      <c r="AE4883" t="str">
        <f>VLOOKUP(AD4883,'Main_Sub Desc'!C:D,2,)</f>
        <v>LPC from invoicing</v>
      </c>
      <c r="AF4883" t="str">
        <f>VLOOKUP(VALUE(H4883),'Main_Sub Desc'!F:G,2,)</f>
        <v>Wtr Rev Late Payment</v>
      </c>
      <c r="AG4883">
        <f>IFERROR(VLOOKUP(VALUE(I4883),'PC Mapping'!A:F,6,),"")</f>
        <v>10469</v>
      </c>
      <c r="AH4883" s="13" t="str">
        <f>VLOOKUP(AG4883,'PC Mapping'!L:M,2,)</f>
        <v>Bolivar Water</v>
      </c>
    </row>
    <row r="4884" spans="1:34" x14ac:dyDescent="0.2">
      <c r="A4884" t="s">
        <v>21024</v>
      </c>
      <c r="B4884" t="s">
        <v>21014</v>
      </c>
      <c r="C4884" t="s">
        <v>4519</v>
      </c>
      <c r="D4884" t="s">
        <v>4520</v>
      </c>
      <c r="E4884" s="3">
        <v>45835</v>
      </c>
      <c r="F4884" t="s">
        <v>44</v>
      </c>
      <c r="G4884" t="s">
        <v>3742</v>
      </c>
      <c r="H4884" t="s">
        <v>3722</v>
      </c>
      <c r="I4884" t="s">
        <v>4538</v>
      </c>
      <c r="J4884" t="s">
        <v>4522</v>
      </c>
      <c r="K4884" s="2">
        <v>-5</v>
      </c>
      <c r="L4884" t="s">
        <v>44</v>
      </c>
      <c r="M4884" s="2">
        <v>-5</v>
      </c>
      <c r="N4884" t="s">
        <v>4523</v>
      </c>
      <c r="O4884" t="s">
        <v>4524</v>
      </c>
      <c r="P4884" t="s">
        <v>6224</v>
      </c>
      <c r="Q4884" t="s">
        <v>21025</v>
      </c>
      <c r="R4884" t="s">
        <v>44</v>
      </c>
      <c r="S4884" t="s">
        <v>4527</v>
      </c>
      <c r="T4884" s="3">
        <v>45835</v>
      </c>
      <c r="U4884" s="3">
        <v>45838</v>
      </c>
      <c r="V4884" s="2">
        <v>0</v>
      </c>
      <c r="W4884" t="s">
        <v>44</v>
      </c>
      <c r="X4884" t="s">
        <v>44</v>
      </c>
      <c r="Y4884" t="s">
        <v>21026</v>
      </c>
      <c r="Z4884" t="s">
        <v>888</v>
      </c>
      <c r="AA4884" t="s">
        <v>4529</v>
      </c>
      <c r="AB4884" t="s">
        <v>4530</v>
      </c>
      <c r="AC4884" t="s">
        <v>89</v>
      </c>
      <c r="AD4884" t="str">
        <f t="shared" si="76"/>
        <v>10-60</v>
      </c>
      <c r="AE4884" t="str">
        <f>VLOOKUP(AD4884,'Main_Sub Desc'!C:D,2,)</f>
        <v>LPC from invoicing</v>
      </c>
      <c r="AF4884" t="str">
        <f>VLOOKUP(VALUE(H4884),'Main_Sub Desc'!F:G,2,)</f>
        <v>Wtr Rev Late Payment</v>
      </c>
      <c r="AG4884">
        <f>IFERROR(VLOOKUP(VALUE(I4884),'PC Mapping'!A:F,6,),"")</f>
        <v>10469</v>
      </c>
      <c r="AH4884" s="13" t="str">
        <f>VLOOKUP(AG4884,'PC Mapping'!L:M,2,)</f>
        <v>Bolivar Water</v>
      </c>
    </row>
    <row r="4885" spans="1:34" x14ac:dyDescent="0.2">
      <c r="A4885" t="s">
        <v>21024</v>
      </c>
      <c r="B4885" t="s">
        <v>21014</v>
      </c>
      <c r="C4885" t="s">
        <v>4519</v>
      </c>
      <c r="D4885" t="s">
        <v>4520</v>
      </c>
      <c r="E4885" s="3">
        <v>45835</v>
      </c>
      <c r="F4885" t="s">
        <v>44</v>
      </c>
      <c r="G4885" t="s">
        <v>3742</v>
      </c>
      <c r="H4885" t="s">
        <v>3716</v>
      </c>
      <c r="I4885" t="s">
        <v>4534</v>
      </c>
      <c r="J4885" t="s">
        <v>4522</v>
      </c>
      <c r="K4885" s="2">
        <v>-6.3</v>
      </c>
      <c r="L4885" t="s">
        <v>44</v>
      </c>
      <c r="M4885" s="2">
        <v>-6.3</v>
      </c>
      <c r="N4885" t="s">
        <v>4523</v>
      </c>
      <c r="O4885" t="s">
        <v>4524</v>
      </c>
      <c r="P4885" t="s">
        <v>6224</v>
      </c>
      <c r="Q4885" t="s">
        <v>21027</v>
      </c>
      <c r="R4885" t="s">
        <v>44</v>
      </c>
      <c r="S4885" t="s">
        <v>4527</v>
      </c>
      <c r="T4885" s="3">
        <v>45835</v>
      </c>
      <c r="U4885" s="3">
        <v>45838</v>
      </c>
      <c r="V4885" s="2">
        <v>0</v>
      </c>
      <c r="W4885" t="s">
        <v>44</v>
      </c>
      <c r="X4885" t="s">
        <v>44</v>
      </c>
      <c r="Y4885" t="s">
        <v>21028</v>
      </c>
      <c r="Z4885" t="s">
        <v>888</v>
      </c>
      <c r="AA4885" t="s">
        <v>4529</v>
      </c>
      <c r="AB4885" t="s">
        <v>4530</v>
      </c>
      <c r="AC4885" t="s">
        <v>89</v>
      </c>
      <c r="AD4885" t="str">
        <f t="shared" si="76"/>
        <v>10-60</v>
      </c>
      <c r="AE4885" t="str">
        <f>VLOOKUP(AD4885,'Main_Sub Desc'!C:D,2,)</f>
        <v>LPC from invoicing</v>
      </c>
      <c r="AF4885" t="str">
        <f>VLOOKUP(VALUE(H4885),'Main_Sub Desc'!F:G,2,)</f>
        <v>Wst Rev Late Payment</v>
      </c>
      <c r="AG4885">
        <f>IFERROR(VLOOKUP(VALUE(I4885),'PC Mapping'!A:F,6,),"")</f>
        <v>10514</v>
      </c>
      <c r="AH4885" s="13" t="str">
        <f>VLOOKUP(AG4885,'PC Mapping'!L:M,2,)</f>
        <v>Bolivar Sewer</v>
      </c>
    </row>
    <row r="4886" spans="1:34" x14ac:dyDescent="0.2">
      <c r="A4886" t="s">
        <v>21029</v>
      </c>
      <c r="B4886" t="s">
        <v>21030</v>
      </c>
      <c r="C4886" t="s">
        <v>4519</v>
      </c>
      <c r="D4886" t="s">
        <v>4520</v>
      </c>
      <c r="E4886" s="3">
        <v>45835</v>
      </c>
      <c r="F4886" t="s">
        <v>44</v>
      </c>
      <c r="G4886" t="s">
        <v>3742</v>
      </c>
      <c r="H4886" t="s">
        <v>3722</v>
      </c>
      <c r="I4886" t="s">
        <v>3752</v>
      </c>
      <c r="J4886" t="s">
        <v>4522</v>
      </c>
      <c r="K4886" s="2">
        <v>-5</v>
      </c>
      <c r="L4886" t="s">
        <v>44</v>
      </c>
      <c r="M4886" s="2">
        <v>-5</v>
      </c>
      <c r="N4886" t="s">
        <v>4523</v>
      </c>
      <c r="O4886" t="s">
        <v>4524</v>
      </c>
      <c r="P4886" t="s">
        <v>9401</v>
      </c>
      <c r="Q4886" t="s">
        <v>21031</v>
      </c>
      <c r="R4886" t="s">
        <v>44</v>
      </c>
      <c r="S4886" t="s">
        <v>4527</v>
      </c>
      <c r="T4886" s="3">
        <v>45835</v>
      </c>
      <c r="U4886" s="3">
        <v>45838</v>
      </c>
      <c r="V4886" s="2">
        <v>0</v>
      </c>
      <c r="W4886" t="s">
        <v>44</v>
      </c>
      <c r="X4886" t="s">
        <v>44</v>
      </c>
      <c r="Y4886" t="s">
        <v>21032</v>
      </c>
      <c r="Z4886" t="s">
        <v>2565</v>
      </c>
      <c r="AA4886" t="s">
        <v>4529</v>
      </c>
      <c r="AB4886" t="s">
        <v>4530</v>
      </c>
      <c r="AC4886" t="s">
        <v>89</v>
      </c>
      <c r="AD4886" t="str">
        <f t="shared" si="76"/>
        <v>10-60</v>
      </c>
      <c r="AE4886" t="str">
        <f>VLOOKUP(AD4886,'Main_Sub Desc'!C:D,2,)</f>
        <v>LPC from invoicing</v>
      </c>
      <c r="AF4886" t="str">
        <f>VLOOKUP(VALUE(H4886),'Main_Sub Desc'!F:G,2,)</f>
        <v>Wtr Rev Late Payment</v>
      </c>
      <c r="AG4886">
        <f>IFERROR(VLOOKUP(VALUE(I4886),'PC Mapping'!A:F,6,),"")</f>
        <v>10719</v>
      </c>
      <c r="AH4886" s="13" t="str">
        <f>VLOOKUP(AG4886,'PC Mapping'!L:M,2,)</f>
        <v>All Other Water</v>
      </c>
    </row>
    <row r="4887" spans="1:34" x14ac:dyDescent="0.2">
      <c r="A4887" t="s">
        <v>21033</v>
      </c>
      <c r="B4887" t="s">
        <v>21030</v>
      </c>
      <c r="C4887" t="s">
        <v>4519</v>
      </c>
      <c r="D4887" t="s">
        <v>4520</v>
      </c>
      <c r="E4887" s="3">
        <v>45835</v>
      </c>
      <c r="F4887" t="s">
        <v>44</v>
      </c>
      <c r="G4887" t="s">
        <v>3742</v>
      </c>
      <c r="H4887" t="s">
        <v>3722</v>
      </c>
      <c r="I4887" t="s">
        <v>3752</v>
      </c>
      <c r="J4887" t="s">
        <v>4522</v>
      </c>
      <c r="K4887" s="2">
        <v>-8.9</v>
      </c>
      <c r="L4887" t="s">
        <v>44</v>
      </c>
      <c r="M4887" s="2">
        <v>-8.9</v>
      </c>
      <c r="N4887" t="s">
        <v>4523</v>
      </c>
      <c r="O4887" t="s">
        <v>4524</v>
      </c>
      <c r="P4887" t="s">
        <v>13686</v>
      </c>
      <c r="Q4887" t="s">
        <v>21034</v>
      </c>
      <c r="R4887" t="s">
        <v>44</v>
      </c>
      <c r="S4887" t="s">
        <v>4527</v>
      </c>
      <c r="T4887" s="3">
        <v>45835</v>
      </c>
      <c r="U4887" s="3">
        <v>45838</v>
      </c>
      <c r="V4887" s="2">
        <v>0</v>
      </c>
      <c r="W4887" t="s">
        <v>44</v>
      </c>
      <c r="X4887" t="s">
        <v>44</v>
      </c>
      <c r="Y4887" t="s">
        <v>21035</v>
      </c>
      <c r="Z4887" t="s">
        <v>3046</v>
      </c>
      <c r="AA4887" t="s">
        <v>4529</v>
      </c>
      <c r="AB4887" t="s">
        <v>4530</v>
      </c>
      <c r="AC4887" t="s">
        <v>89</v>
      </c>
      <c r="AD4887" t="str">
        <f t="shared" si="76"/>
        <v>10-60</v>
      </c>
      <c r="AE4887" t="str">
        <f>VLOOKUP(AD4887,'Main_Sub Desc'!C:D,2,)</f>
        <v>LPC from invoicing</v>
      </c>
      <c r="AF4887" t="str">
        <f>VLOOKUP(VALUE(H4887),'Main_Sub Desc'!F:G,2,)</f>
        <v>Wtr Rev Late Payment</v>
      </c>
      <c r="AG4887">
        <f>IFERROR(VLOOKUP(VALUE(I4887),'PC Mapping'!A:F,6,),"")</f>
        <v>10719</v>
      </c>
      <c r="AH4887" s="13" t="str">
        <f>VLOOKUP(AG4887,'PC Mapping'!L:M,2,)</f>
        <v>All Other Water</v>
      </c>
    </row>
    <row r="4888" spans="1:34" x14ac:dyDescent="0.2">
      <c r="A4888" t="s">
        <v>21036</v>
      </c>
      <c r="B4888" t="s">
        <v>21030</v>
      </c>
      <c r="C4888" t="s">
        <v>4519</v>
      </c>
      <c r="D4888" t="s">
        <v>4520</v>
      </c>
      <c r="E4888" s="3">
        <v>45835</v>
      </c>
      <c r="F4888" t="s">
        <v>44</v>
      </c>
      <c r="G4888" t="s">
        <v>3742</v>
      </c>
      <c r="H4888" t="s">
        <v>3722</v>
      </c>
      <c r="I4888" t="s">
        <v>3752</v>
      </c>
      <c r="J4888" t="s">
        <v>4522</v>
      </c>
      <c r="K4888" s="2">
        <v>-5</v>
      </c>
      <c r="L4888" t="s">
        <v>44</v>
      </c>
      <c r="M4888" s="2">
        <v>-5</v>
      </c>
      <c r="N4888" t="s">
        <v>4523</v>
      </c>
      <c r="O4888" t="s">
        <v>4524</v>
      </c>
      <c r="P4888" t="s">
        <v>21037</v>
      </c>
      <c r="Q4888" t="s">
        <v>21038</v>
      </c>
      <c r="R4888" t="s">
        <v>44</v>
      </c>
      <c r="S4888" t="s">
        <v>4527</v>
      </c>
      <c r="T4888" s="3">
        <v>45835</v>
      </c>
      <c r="U4888" s="3">
        <v>45838</v>
      </c>
      <c r="V4888" s="2">
        <v>0</v>
      </c>
      <c r="W4888" t="s">
        <v>44</v>
      </c>
      <c r="X4888" t="s">
        <v>44</v>
      </c>
      <c r="Y4888" t="s">
        <v>21039</v>
      </c>
      <c r="Z4888" t="s">
        <v>1733</v>
      </c>
      <c r="AA4888" t="s">
        <v>4529</v>
      </c>
      <c r="AB4888" t="s">
        <v>4530</v>
      </c>
      <c r="AC4888" t="s">
        <v>89</v>
      </c>
      <c r="AD4888" t="str">
        <f t="shared" si="76"/>
        <v>10-60</v>
      </c>
      <c r="AE4888" t="str">
        <f>VLOOKUP(AD4888,'Main_Sub Desc'!C:D,2,)</f>
        <v>LPC from invoicing</v>
      </c>
      <c r="AF4888" t="str">
        <f>VLOOKUP(VALUE(H4888),'Main_Sub Desc'!F:G,2,)</f>
        <v>Wtr Rev Late Payment</v>
      </c>
      <c r="AG4888">
        <f>IFERROR(VLOOKUP(VALUE(I4888),'PC Mapping'!A:F,6,),"")</f>
        <v>10719</v>
      </c>
      <c r="AH4888" s="13" t="str">
        <f>VLOOKUP(AG4888,'PC Mapping'!L:M,2,)</f>
        <v>All Other Water</v>
      </c>
    </row>
    <row r="4889" spans="1:34" x14ac:dyDescent="0.2">
      <c r="A4889" t="s">
        <v>21040</v>
      </c>
      <c r="B4889" t="s">
        <v>21030</v>
      </c>
      <c r="C4889" t="s">
        <v>4519</v>
      </c>
      <c r="D4889" t="s">
        <v>4520</v>
      </c>
      <c r="E4889" s="3">
        <v>45835</v>
      </c>
      <c r="F4889" t="s">
        <v>44</v>
      </c>
      <c r="G4889" t="s">
        <v>3742</v>
      </c>
      <c r="H4889" t="s">
        <v>3722</v>
      </c>
      <c r="I4889" t="s">
        <v>3752</v>
      </c>
      <c r="J4889" t="s">
        <v>4522</v>
      </c>
      <c r="K4889" s="2">
        <v>-5</v>
      </c>
      <c r="L4889" t="s">
        <v>44</v>
      </c>
      <c r="M4889" s="2">
        <v>-5</v>
      </c>
      <c r="N4889" t="s">
        <v>4523</v>
      </c>
      <c r="O4889" t="s">
        <v>4524</v>
      </c>
      <c r="P4889" t="s">
        <v>12009</v>
      </c>
      <c r="Q4889" t="s">
        <v>21041</v>
      </c>
      <c r="R4889" t="s">
        <v>44</v>
      </c>
      <c r="S4889" t="s">
        <v>4527</v>
      </c>
      <c r="T4889" s="3">
        <v>45835</v>
      </c>
      <c r="U4889" s="3">
        <v>45838</v>
      </c>
      <c r="V4889" s="2">
        <v>0</v>
      </c>
      <c r="W4889" t="s">
        <v>44</v>
      </c>
      <c r="X4889" t="s">
        <v>44</v>
      </c>
      <c r="Y4889" t="s">
        <v>12011</v>
      </c>
      <c r="Z4889" t="s">
        <v>3584</v>
      </c>
      <c r="AA4889" t="s">
        <v>4529</v>
      </c>
      <c r="AB4889" t="s">
        <v>4530</v>
      </c>
      <c r="AC4889" t="s">
        <v>89</v>
      </c>
      <c r="AD4889" t="str">
        <f t="shared" si="76"/>
        <v>10-60</v>
      </c>
      <c r="AE4889" t="str">
        <f>VLOOKUP(AD4889,'Main_Sub Desc'!C:D,2,)</f>
        <v>LPC from invoicing</v>
      </c>
      <c r="AF4889" t="str">
        <f>VLOOKUP(VALUE(H4889),'Main_Sub Desc'!F:G,2,)</f>
        <v>Wtr Rev Late Payment</v>
      </c>
      <c r="AG4889">
        <f>IFERROR(VLOOKUP(VALUE(I4889),'PC Mapping'!A:F,6,),"")</f>
        <v>10719</v>
      </c>
      <c r="AH4889" s="13" t="str">
        <f>VLOOKUP(AG4889,'PC Mapping'!L:M,2,)</f>
        <v>All Other Water</v>
      </c>
    </row>
    <row r="4890" spans="1:34" x14ac:dyDescent="0.2">
      <c r="A4890" t="s">
        <v>21042</v>
      </c>
      <c r="B4890" t="s">
        <v>21030</v>
      </c>
      <c r="C4890" t="s">
        <v>4519</v>
      </c>
      <c r="D4890" t="s">
        <v>4520</v>
      </c>
      <c r="E4890" s="3">
        <v>45835</v>
      </c>
      <c r="F4890" t="s">
        <v>44</v>
      </c>
      <c r="G4890" t="s">
        <v>3742</v>
      </c>
      <c r="H4890" t="s">
        <v>3716</v>
      </c>
      <c r="I4890" t="s">
        <v>4534</v>
      </c>
      <c r="J4890" t="s">
        <v>4522</v>
      </c>
      <c r="K4890" s="2">
        <v>-5</v>
      </c>
      <c r="L4890" t="s">
        <v>44</v>
      </c>
      <c r="M4890" s="2">
        <v>-5</v>
      </c>
      <c r="N4890" t="s">
        <v>4523</v>
      </c>
      <c r="O4890" t="s">
        <v>4524</v>
      </c>
      <c r="P4890" t="s">
        <v>21043</v>
      </c>
      <c r="Q4890" t="s">
        <v>21044</v>
      </c>
      <c r="R4890" t="s">
        <v>44</v>
      </c>
      <c r="S4890" t="s">
        <v>4527</v>
      </c>
      <c r="T4890" s="3">
        <v>45835</v>
      </c>
      <c r="U4890" s="3">
        <v>45838</v>
      </c>
      <c r="V4890" s="2">
        <v>0</v>
      </c>
      <c r="W4890" t="s">
        <v>44</v>
      </c>
      <c r="X4890" t="s">
        <v>44</v>
      </c>
      <c r="Y4890" t="s">
        <v>21045</v>
      </c>
      <c r="Z4890" t="s">
        <v>942</v>
      </c>
      <c r="AA4890" t="s">
        <v>4529</v>
      </c>
      <c r="AB4890" t="s">
        <v>4530</v>
      </c>
      <c r="AC4890" t="s">
        <v>89</v>
      </c>
      <c r="AD4890" t="str">
        <f t="shared" si="76"/>
        <v>10-60</v>
      </c>
      <c r="AE4890" t="str">
        <f>VLOOKUP(AD4890,'Main_Sub Desc'!C:D,2,)</f>
        <v>LPC from invoicing</v>
      </c>
      <c r="AF4890" t="str">
        <f>VLOOKUP(VALUE(H4890),'Main_Sub Desc'!F:G,2,)</f>
        <v>Wst Rev Late Payment</v>
      </c>
      <c r="AG4890">
        <f>IFERROR(VLOOKUP(VALUE(I4890),'PC Mapping'!A:F,6,),"")</f>
        <v>10514</v>
      </c>
      <c r="AH4890" s="13" t="str">
        <f>VLOOKUP(AG4890,'PC Mapping'!L:M,2,)</f>
        <v>Bolivar Sewer</v>
      </c>
    </row>
    <row r="4891" spans="1:34" x14ac:dyDescent="0.2">
      <c r="A4891" t="s">
        <v>21042</v>
      </c>
      <c r="B4891" t="s">
        <v>21030</v>
      </c>
      <c r="C4891" t="s">
        <v>4519</v>
      </c>
      <c r="D4891" t="s">
        <v>4520</v>
      </c>
      <c r="E4891" s="3">
        <v>45835</v>
      </c>
      <c r="F4891" t="s">
        <v>44</v>
      </c>
      <c r="G4891" t="s">
        <v>3742</v>
      </c>
      <c r="H4891" t="s">
        <v>3722</v>
      </c>
      <c r="I4891" t="s">
        <v>4538</v>
      </c>
      <c r="J4891" t="s">
        <v>4522</v>
      </c>
      <c r="K4891" s="2">
        <v>-5</v>
      </c>
      <c r="L4891" t="s">
        <v>44</v>
      </c>
      <c r="M4891" s="2">
        <v>-5</v>
      </c>
      <c r="N4891" t="s">
        <v>4523</v>
      </c>
      <c r="O4891" t="s">
        <v>4524</v>
      </c>
      <c r="P4891" t="s">
        <v>21043</v>
      </c>
      <c r="Q4891" t="s">
        <v>21046</v>
      </c>
      <c r="R4891" t="s">
        <v>44</v>
      </c>
      <c r="S4891" t="s">
        <v>4527</v>
      </c>
      <c r="T4891" s="3">
        <v>45835</v>
      </c>
      <c r="U4891" s="3">
        <v>45838</v>
      </c>
      <c r="V4891" s="2">
        <v>0</v>
      </c>
      <c r="W4891" t="s">
        <v>44</v>
      </c>
      <c r="X4891" t="s">
        <v>44</v>
      </c>
      <c r="Y4891" t="s">
        <v>21047</v>
      </c>
      <c r="Z4891" t="s">
        <v>942</v>
      </c>
      <c r="AA4891" t="s">
        <v>4529</v>
      </c>
      <c r="AB4891" t="s">
        <v>4530</v>
      </c>
      <c r="AC4891" t="s">
        <v>89</v>
      </c>
      <c r="AD4891" t="str">
        <f t="shared" si="76"/>
        <v>10-60</v>
      </c>
      <c r="AE4891" t="str">
        <f>VLOOKUP(AD4891,'Main_Sub Desc'!C:D,2,)</f>
        <v>LPC from invoicing</v>
      </c>
      <c r="AF4891" t="str">
        <f>VLOOKUP(VALUE(H4891),'Main_Sub Desc'!F:G,2,)</f>
        <v>Wtr Rev Late Payment</v>
      </c>
      <c r="AG4891">
        <f>IFERROR(VLOOKUP(VALUE(I4891),'PC Mapping'!A:F,6,),"")</f>
        <v>10469</v>
      </c>
      <c r="AH4891" s="13" t="str">
        <f>VLOOKUP(AG4891,'PC Mapping'!L:M,2,)</f>
        <v>Bolivar Water</v>
      </c>
    </row>
    <row r="4892" spans="1:34" x14ac:dyDescent="0.2">
      <c r="A4892" t="s">
        <v>21048</v>
      </c>
      <c r="B4892" t="s">
        <v>21014</v>
      </c>
      <c r="C4892" t="s">
        <v>4519</v>
      </c>
      <c r="D4892" t="s">
        <v>4520</v>
      </c>
      <c r="E4892" s="3">
        <v>45835</v>
      </c>
      <c r="F4892" t="s">
        <v>44</v>
      </c>
      <c r="G4892" t="s">
        <v>3742</v>
      </c>
      <c r="H4892" t="s">
        <v>3716</v>
      </c>
      <c r="I4892" t="s">
        <v>4534</v>
      </c>
      <c r="J4892" t="s">
        <v>4522</v>
      </c>
      <c r="K4892" s="2">
        <v>-5</v>
      </c>
      <c r="L4892" t="s">
        <v>44</v>
      </c>
      <c r="M4892" s="2">
        <v>-5</v>
      </c>
      <c r="N4892" t="s">
        <v>4523</v>
      </c>
      <c r="O4892" t="s">
        <v>4524</v>
      </c>
      <c r="P4892" t="s">
        <v>21049</v>
      </c>
      <c r="Q4892" t="s">
        <v>21050</v>
      </c>
      <c r="R4892" t="s">
        <v>44</v>
      </c>
      <c r="S4892" t="s">
        <v>4527</v>
      </c>
      <c r="T4892" s="3">
        <v>45835</v>
      </c>
      <c r="U4892" s="3">
        <v>45838</v>
      </c>
      <c r="V4892" s="2">
        <v>0</v>
      </c>
      <c r="W4892" t="s">
        <v>44</v>
      </c>
      <c r="X4892" t="s">
        <v>44</v>
      </c>
      <c r="Y4892" t="s">
        <v>21051</v>
      </c>
      <c r="Z4892" t="s">
        <v>843</v>
      </c>
      <c r="AA4892" t="s">
        <v>4529</v>
      </c>
      <c r="AB4892" t="s">
        <v>4530</v>
      </c>
      <c r="AC4892" t="s">
        <v>89</v>
      </c>
      <c r="AD4892" t="str">
        <f t="shared" si="76"/>
        <v>10-60</v>
      </c>
      <c r="AE4892" t="str">
        <f>VLOOKUP(AD4892,'Main_Sub Desc'!C:D,2,)</f>
        <v>LPC from invoicing</v>
      </c>
      <c r="AF4892" t="str">
        <f>VLOOKUP(VALUE(H4892),'Main_Sub Desc'!F:G,2,)</f>
        <v>Wst Rev Late Payment</v>
      </c>
      <c r="AG4892">
        <f>IFERROR(VLOOKUP(VALUE(I4892),'PC Mapping'!A:F,6,),"")</f>
        <v>10514</v>
      </c>
      <c r="AH4892" s="13" t="str">
        <f>VLOOKUP(AG4892,'PC Mapping'!L:M,2,)</f>
        <v>Bolivar Sewer</v>
      </c>
    </row>
    <row r="4893" spans="1:34" x14ac:dyDescent="0.2">
      <c r="A4893" t="s">
        <v>21048</v>
      </c>
      <c r="B4893" t="s">
        <v>21014</v>
      </c>
      <c r="C4893" t="s">
        <v>4519</v>
      </c>
      <c r="D4893" t="s">
        <v>4520</v>
      </c>
      <c r="E4893" s="3">
        <v>45835</v>
      </c>
      <c r="F4893" t="s">
        <v>44</v>
      </c>
      <c r="G4893" t="s">
        <v>3742</v>
      </c>
      <c r="H4893" t="s">
        <v>3722</v>
      </c>
      <c r="I4893" t="s">
        <v>4538</v>
      </c>
      <c r="J4893" t="s">
        <v>4522</v>
      </c>
      <c r="K4893" s="2">
        <v>-5</v>
      </c>
      <c r="L4893" t="s">
        <v>44</v>
      </c>
      <c r="M4893" s="2">
        <v>-5</v>
      </c>
      <c r="N4893" t="s">
        <v>4523</v>
      </c>
      <c r="O4893" t="s">
        <v>4524</v>
      </c>
      <c r="P4893" t="s">
        <v>21049</v>
      </c>
      <c r="Q4893" t="s">
        <v>21052</v>
      </c>
      <c r="R4893" t="s">
        <v>44</v>
      </c>
      <c r="S4893" t="s">
        <v>4527</v>
      </c>
      <c r="T4893" s="3">
        <v>45835</v>
      </c>
      <c r="U4893" s="3">
        <v>45838</v>
      </c>
      <c r="V4893" s="2">
        <v>0</v>
      </c>
      <c r="W4893" t="s">
        <v>44</v>
      </c>
      <c r="X4893" t="s">
        <v>44</v>
      </c>
      <c r="Y4893" t="s">
        <v>21053</v>
      </c>
      <c r="Z4893" t="s">
        <v>843</v>
      </c>
      <c r="AA4893" t="s">
        <v>4529</v>
      </c>
      <c r="AB4893" t="s">
        <v>4530</v>
      </c>
      <c r="AC4893" t="s">
        <v>89</v>
      </c>
      <c r="AD4893" t="str">
        <f t="shared" si="76"/>
        <v>10-60</v>
      </c>
      <c r="AE4893" t="str">
        <f>VLOOKUP(AD4893,'Main_Sub Desc'!C:D,2,)</f>
        <v>LPC from invoicing</v>
      </c>
      <c r="AF4893" t="str">
        <f>VLOOKUP(VALUE(H4893),'Main_Sub Desc'!F:G,2,)</f>
        <v>Wtr Rev Late Payment</v>
      </c>
      <c r="AG4893">
        <f>IFERROR(VLOOKUP(VALUE(I4893),'PC Mapping'!A:F,6,),"")</f>
        <v>10469</v>
      </c>
      <c r="AH4893" s="13" t="str">
        <f>VLOOKUP(AG4893,'PC Mapping'!L:M,2,)</f>
        <v>Bolivar Water</v>
      </c>
    </row>
    <row r="4894" spans="1:34" x14ac:dyDescent="0.2">
      <c r="A4894" t="s">
        <v>21054</v>
      </c>
      <c r="B4894" t="s">
        <v>21014</v>
      </c>
      <c r="C4894" t="s">
        <v>4519</v>
      </c>
      <c r="D4894" t="s">
        <v>4520</v>
      </c>
      <c r="E4894" s="3">
        <v>45835</v>
      </c>
      <c r="F4894" t="s">
        <v>44</v>
      </c>
      <c r="G4894" t="s">
        <v>3742</v>
      </c>
      <c r="H4894" t="s">
        <v>3722</v>
      </c>
      <c r="I4894" t="s">
        <v>3752</v>
      </c>
      <c r="J4894" t="s">
        <v>4522</v>
      </c>
      <c r="K4894" s="2">
        <v>-7.51</v>
      </c>
      <c r="L4894" t="s">
        <v>44</v>
      </c>
      <c r="M4894" s="2">
        <v>-7.51</v>
      </c>
      <c r="N4894" t="s">
        <v>4523</v>
      </c>
      <c r="O4894" t="s">
        <v>4524</v>
      </c>
      <c r="P4894" t="s">
        <v>20077</v>
      </c>
      <c r="Q4894" t="s">
        <v>21055</v>
      </c>
      <c r="R4894" t="s">
        <v>44</v>
      </c>
      <c r="S4894" t="s">
        <v>4527</v>
      </c>
      <c r="T4894" s="3">
        <v>45835</v>
      </c>
      <c r="U4894" s="3">
        <v>45838</v>
      </c>
      <c r="V4894" s="2">
        <v>0</v>
      </c>
      <c r="W4894" t="s">
        <v>44</v>
      </c>
      <c r="X4894" t="s">
        <v>44</v>
      </c>
      <c r="Y4894" t="s">
        <v>21056</v>
      </c>
      <c r="Z4894" t="s">
        <v>3387</v>
      </c>
      <c r="AA4894" t="s">
        <v>4529</v>
      </c>
      <c r="AB4894" t="s">
        <v>4530</v>
      </c>
      <c r="AC4894" t="s">
        <v>89</v>
      </c>
      <c r="AD4894" t="str">
        <f t="shared" si="76"/>
        <v>10-60</v>
      </c>
      <c r="AE4894" t="str">
        <f>VLOOKUP(AD4894,'Main_Sub Desc'!C:D,2,)</f>
        <v>LPC from invoicing</v>
      </c>
      <c r="AF4894" t="str">
        <f>VLOOKUP(VALUE(H4894),'Main_Sub Desc'!F:G,2,)</f>
        <v>Wtr Rev Late Payment</v>
      </c>
      <c r="AG4894">
        <f>IFERROR(VLOOKUP(VALUE(I4894),'PC Mapping'!A:F,6,),"")</f>
        <v>10719</v>
      </c>
      <c r="AH4894" s="13" t="str">
        <f>VLOOKUP(AG4894,'PC Mapping'!L:M,2,)</f>
        <v>All Other Water</v>
      </c>
    </row>
    <row r="4895" spans="1:34" x14ac:dyDescent="0.2">
      <c r="A4895" t="s">
        <v>21057</v>
      </c>
      <c r="B4895" t="s">
        <v>21058</v>
      </c>
      <c r="C4895" t="s">
        <v>4519</v>
      </c>
      <c r="D4895" t="s">
        <v>4520</v>
      </c>
      <c r="E4895" s="3">
        <v>45838</v>
      </c>
      <c r="F4895" t="s">
        <v>44</v>
      </c>
      <c r="G4895" t="s">
        <v>3742</v>
      </c>
      <c r="H4895" t="s">
        <v>3716</v>
      </c>
      <c r="I4895" t="s">
        <v>4534</v>
      </c>
      <c r="J4895" t="s">
        <v>4522</v>
      </c>
      <c r="K4895" s="2">
        <v>-5.31</v>
      </c>
      <c r="L4895" t="s">
        <v>44</v>
      </c>
      <c r="M4895" s="2">
        <v>-5.31</v>
      </c>
      <c r="N4895" t="s">
        <v>4523</v>
      </c>
      <c r="O4895" t="s">
        <v>4524</v>
      </c>
      <c r="P4895" t="s">
        <v>10802</v>
      </c>
      <c r="Q4895" t="s">
        <v>21059</v>
      </c>
      <c r="R4895" t="s">
        <v>44</v>
      </c>
      <c r="S4895" t="s">
        <v>4527</v>
      </c>
      <c r="T4895" s="3">
        <v>45838</v>
      </c>
      <c r="U4895" s="3">
        <v>45839</v>
      </c>
      <c r="V4895" s="2">
        <v>0</v>
      </c>
      <c r="W4895" t="s">
        <v>44</v>
      </c>
      <c r="X4895" t="s">
        <v>44</v>
      </c>
      <c r="Y4895" t="s">
        <v>21060</v>
      </c>
      <c r="Z4895" t="s">
        <v>21061</v>
      </c>
      <c r="AA4895" t="s">
        <v>4529</v>
      </c>
      <c r="AB4895" t="s">
        <v>4530</v>
      </c>
      <c r="AC4895" t="s">
        <v>89</v>
      </c>
      <c r="AD4895" t="str">
        <f t="shared" si="76"/>
        <v>10-60</v>
      </c>
      <c r="AE4895" t="str">
        <f>VLOOKUP(AD4895,'Main_Sub Desc'!C:D,2,)</f>
        <v>LPC from invoicing</v>
      </c>
      <c r="AF4895" t="str">
        <f>VLOOKUP(VALUE(H4895),'Main_Sub Desc'!F:G,2,)</f>
        <v>Wst Rev Late Payment</v>
      </c>
      <c r="AG4895">
        <f>IFERROR(VLOOKUP(VALUE(I4895),'PC Mapping'!A:F,6,),"")</f>
        <v>10514</v>
      </c>
      <c r="AH4895" s="13" t="str">
        <f>VLOOKUP(AG4895,'PC Mapping'!L:M,2,)</f>
        <v>Bolivar Sewer</v>
      </c>
    </row>
    <row r="4896" spans="1:34" x14ac:dyDescent="0.2">
      <c r="A4896" t="s">
        <v>21057</v>
      </c>
      <c r="B4896" t="s">
        <v>21058</v>
      </c>
      <c r="C4896" t="s">
        <v>4519</v>
      </c>
      <c r="D4896" t="s">
        <v>4520</v>
      </c>
      <c r="E4896" s="3">
        <v>45838</v>
      </c>
      <c r="F4896" t="s">
        <v>44</v>
      </c>
      <c r="G4896" t="s">
        <v>3742</v>
      </c>
      <c r="H4896" t="s">
        <v>3722</v>
      </c>
      <c r="I4896" t="s">
        <v>4538</v>
      </c>
      <c r="J4896" t="s">
        <v>4522</v>
      </c>
      <c r="K4896" s="2">
        <v>-5</v>
      </c>
      <c r="L4896" t="s">
        <v>44</v>
      </c>
      <c r="M4896" s="2">
        <v>-5</v>
      </c>
      <c r="N4896" t="s">
        <v>4523</v>
      </c>
      <c r="O4896" t="s">
        <v>4524</v>
      </c>
      <c r="P4896" t="s">
        <v>10802</v>
      </c>
      <c r="Q4896" t="s">
        <v>21062</v>
      </c>
      <c r="R4896" t="s">
        <v>44</v>
      </c>
      <c r="S4896" t="s">
        <v>4527</v>
      </c>
      <c r="T4896" s="3">
        <v>45838</v>
      </c>
      <c r="U4896" s="3">
        <v>45839</v>
      </c>
      <c r="V4896" s="2">
        <v>0</v>
      </c>
      <c r="W4896" t="s">
        <v>44</v>
      </c>
      <c r="X4896" t="s">
        <v>44</v>
      </c>
      <c r="Y4896" t="s">
        <v>21063</v>
      </c>
      <c r="Z4896" t="s">
        <v>21061</v>
      </c>
      <c r="AA4896" t="s">
        <v>4529</v>
      </c>
      <c r="AB4896" t="s">
        <v>4530</v>
      </c>
      <c r="AC4896" t="s">
        <v>89</v>
      </c>
      <c r="AD4896" t="str">
        <f t="shared" si="76"/>
        <v>10-60</v>
      </c>
      <c r="AE4896" t="str">
        <f>VLOOKUP(AD4896,'Main_Sub Desc'!C:D,2,)</f>
        <v>LPC from invoicing</v>
      </c>
      <c r="AF4896" t="str">
        <f>VLOOKUP(VALUE(H4896),'Main_Sub Desc'!F:G,2,)</f>
        <v>Wtr Rev Late Payment</v>
      </c>
      <c r="AG4896">
        <f>IFERROR(VLOOKUP(VALUE(I4896),'PC Mapping'!A:F,6,),"")</f>
        <v>10469</v>
      </c>
      <c r="AH4896" s="13" t="str">
        <f>VLOOKUP(AG4896,'PC Mapping'!L:M,2,)</f>
        <v>Bolivar Water</v>
      </c>
    </row>
    <row r="4897" spans="1:34" x14ac:dyDescent="0.2">
      <c r="A4897" t="s">
        <v>21064</v>
      </c>
      <c r="B4897" t="s">
        <v>21058</v>
      </c>
      <c r="C4897" t="s">
        <v>4519</v>
      </c>
      <c r="D4897" t="s">
        <v>4520</v>
      </c>
      <c r="E4897" s="3">
        <v>45838</v>
      </c>
      <c r="F4897" t="s">
        <v>44</v>
      </c>
      <c r="G4897" t="s">
        <v>3742</v>
      </c>
      <c r="H4897" t="s">
        <v>3716</v>
      </c>
      <c r="I4897" t="s">
        <v>4534</v>
      </c>
      <c r="J4897" t="s">
        <v>4522</v>
      </c>
      <c r="K4897" s="2">
        <v>-5</v>
      </c>
      <c r="L4897" t="s">
        <v>44</v>
      </c>
      <c r="M4897" s="2">
        <v>-5</v>
      </c>
      <c r="N4897" t="s">
        <v>4523</v>
      </c>
      <c r="O4897" t="s">
        <v>4524</v>
      </c>
      <c r="P4897" t="s">
        <v>17889</v>
      </c>
      <c r="Q4897" t="s">
        <v>21065</v>
      </c>
      <c r="R4897" t="s">
        <v>44</v>
      </c>
      <c r="S4897" t="s">
        <v>4527</v>
      </c>
      <c r="T4897" s="3">
        <v>45838</v>
      </c>
      <c r="U4897" s="3">
        <v>45839</v>
      </c>
      <c r="V4897" s="2">
        <v>0</v>
      </c>
      <c r="W4897" t="s">
        <v>44</v>
      </c>
      <c r="X4897" t="s">
        <v>44</v>
      </c>
      <c r="Y4897" t="s">
        <v>21066</v>
      </c>
      <c r="Z4897" t="s">
        <v>21067</v>
      </c>
      <c r="AA4897" t="s">
        <v>4529</v>
      </c>
      <c r="AB4897" t="s">
        <v>4530</v>
      </c>
      <c r="AC4897" t="s">
        <v>89</v>
      </c>
      <c r="AD4897" t="str">
        <f t="shared" si="76"/>
        <v>10-60</v>
      </c>
      <c r="AE4897" t="str">
        <f>VLOOKUP(AD4897,'Main_Sub Desc'!C:D,2,)</f>
        <v>LPC from invoicing</v>
      </c>
      <c r="AF4897" t="str">
        <f>VLOOKUP(VALUE(H4897),'Main_Sub Desc'!F:G,2,)</f>
        <v>Wst Rev Late Payment</v>
      </c>
      <c r="AG4897">
        <f>IFERROR(VLOOKUP(VALUE(I4897),'PC Mapping'!A:F,6,),"")</f>
        <v>10514</v>
      </c>
      <c r="AH4897" s="13" t="str">
        <f>VLOOKUP(AG4897,'PC Mapping'!L:M,2,)</f>
        <v>Bolivar Sewer</v>
      </c>
    </row>
    <row r="4898" spans="1:34" x14ac:dyDescent="0.2">
      <c r="A4898" t="s">
        <v>21064</v>
      </c>
      <c r="B4898" t="s">
        <v>21058</v>
      </c>
      <c r="C4898" t="s">
        <v>4519</v>
      </c>
      <c r="D4898" t="s">
        <v>4520</v>
      </c>
      <c r="E4898" s="3">
        <v>45838</v>
      </c>
      <c r="F4898" t="s">
        <v>44</v>
      </c>
      <c r="G4898" t="s">
        <v>3742</v>
      </c>
      <c r="H4898" t="s">
        <v>3722</v>
      </c>
      <c r="I4898" t="s">
        <v>4538</v>
      </c>
      <c r="J4898" t="s">
        <v>4522</v>
      </c>
      <c r="K4898" s="2">
        <v>-5</v>
      </c>
      <c r="L4898" t="s">
        <v>44</v>
      </c>
      <c r="M4898" s="2">
        <v>-5</v>
      </c>
      <c r="N4898" t="s">
        <v>4523</v>
      </c>
      <c r="O4898" t="s">
        <v>4524</v>
      </c>
      <c r="P4898" t="s">
        <v>17889</v>
      </c>
      <c r="Q4898" t="s">
        <v>21068</v>
      </c>
      <c r="R4898" t="s">
        <v>44</v>
      </c>
      <c r="S4898" t="s">
        <v>4527</v>
      </c>
      <c r="T4898" s="3">
        <v>45838</v>
      </c>
      <c r="U4898" s="3">
        <v>45839</v>
      </c>
      <c r="V4898" s="2">
        <v>0</v>
      </c>
      <c r="W4898" t="s">
        <v>44</v>
      </c>
      <c r="X4898" t="s">
        <v>44</v>
      </c>
      <c r="Y4898" t="s">
        <v>21069</v>
      </c>
      <c r="Z4898" t="s">
        <v>21067</v>
      </c>
      <c r="AA4898" t="s">
        <v>4529</v>
      </c>
      <c r="AB4898" t="s">
        <v>4530</v>
      </c>
      <c r="AC4898" t="s">
        <v>89</v>
      </c>
      <c r="AD4898" t="str">
        <f t="shared" si="76"/>
        <v>10-60</v>
      </c>
      <c r="AE4898" t="str">
        <f>VLOOKUP(AD4898,'Main_Sub Desc'!C:D,2,)</f>
        <v>LPC from invoicing</v>
      </c>
      <c r="AF4898" t="str">
        <f>VLOOKUP(VALUE(H4898),'Main_Sub Desc'!F:G,2,)</f>
        <v>Wtr Rev Late Payment</v>
      </c>
      <c r="AG4898">
        <f>IFERROR(VLOOKUP(VALUE(I4898),'PC Mapping'!A:F,6,),"")</f>
        <v>10469</v>
      </c>
      <c r="AH4898" s="13" t="str">
        <f>VLOOKUP(AG4898,'PC Mapping'!L:M,2,)</f>
        <v>Bolivar Water</v>
      </c>
    </row>
    <row r="4899" spans="1:34" x14ac:dyDescent="0.2">
      <c r="A4899" t="s">
        <v>21070</v>
      </c>
      <c r="B4899" t="s">
        <v>21071</v>
      </c>
      <c r="C4899" t="s">
        <v>4519</v>
      </c>
      <c r="D4899" t="s">
        <v>4520</v>
      </c>
      <c r="E4899" s="3">
        <v>45811</v>
      </c>
      <c r="F4899" t="s">
        <v>44</v>
      </c>
      <c r="G4899" t="s">
        <v>3742</v>
      </c>
      <c r="H4899" t="s">
        <v>3716</v>
      </c>
      <c r="I4899" t="s">
        <v>4534</v>
      </c>
      <c r="J4899" t="s">
        <v>4522</v>
      </c>
      <c r="K4899" s="2">
        <v>-5</v>
      </c>
      <c r="L4899" t="s">
        <v>44</v>
      </c>
      <c r="M4899" s="2">
        <v>-5</v>
      </c>
      <c r="N4899" t="s">
        <v>4523</v>
      </c>
      <c r="O4899" t="s">
        <v>4524</v>
      </c>
      <c r="P4899" t="s">
        <v>11889</v>
      </c>
      <c r="Q4899" t="s">
        <v>21072</v>
      </c>
      <c r="R4899" t="s">
        <v>44</v>
      </c>
      <c r="S4899" t="s">
        <v>4527</v>
      </c>
      <c r="T4899" s="3">
        <v>45811</v>
      </c>
      <c r="U4899" s="3">
        <v>45812</v>
      </c>
      <c r="V4899" s="2">
        <v>0</v>
      </c>
      <c r="W4899" t="s">
        <v>44</v>
      </c>
      <c r="X4899" t="s">
        <v>44</v>
      </c>
      <c r="Y4899" t="s">
        <v>11891</v>
      </c>
      <c r="Z4899" t="s">
        <v>11892</v>
      </c>
      <c r="AA4899" t="s">
        <v>4529</v>
      </c>
      <c r="AB4899" t="s">
        <v>4530</v>
      </c>
      <c r="AC4899" t="s">
        <v>89</v>
      </c>
      <c r="AD4899" t="str">
        <f t="shared" si="76"/>
        <v>10-60</v>
      </c>
      <c r="AE4899" t="str">
        <f>VLOOKUP(AD4899,'Main_Sub Desc'!C:D,2,)</f>
        <v>LPC from invoicing</v>
      </c>
      <c r="AF4899" t="str">
        <f>VLOOKUP(VALUE(H4899),'Main_Sub Desc'!F:G,2,)</f>
        <v>Wst Rev Late Payment</v>
      </c>
      <c r="AG4899">
        <f>IFERROR(VLOOKUP(VALUE(I4899),'PC Mapping'!A:F,6,),"")</f>
        <v>10514</v>
      </c>
      <c r="AH4899" s="13" t="str">
        <f>VLOOKUP(AG4899,'PC Mapping'!L:M,2,)</f>
        <v>Bolivar Sewer</v>
      </c>
    </row>
    <row r="4900" spans="1:34" x14ac:dyDescent="0.2">
      <c r="A4900" t="s">
        <v>21070</v>
      </c>
      <c r="B4900" t="s">
        <v>21071</v>
      </c>
      <c r="C4900" t="s">
        <v>4519</v>
      </c>
      <c r="D4900" t="s">
        <v>4520</v>
      </c>
      <c r="E4900" s="3">
        <v>45811</v>
      </c>
      <c r="F4900" t="s">
        <v>44</v>
      </c>
      <c r="G4900" t="s">
        <v>3742</v>
      </c>
      <c r="H4900" t="s">
        <v>3722</v>
      </c>
      <c r="I4900" t="s">
        <v>4538</v>
      </c>
      <c r="J4900" t="s">
        <v>4522</v>
      </c>
      <c r="K4900" s="2">
        <v>-5</v>
      </c>
      <c r="L4900" t="s">
        <v>44</v>
      </c>
      <c r="M4900" s="2">
        <v>-5</v>
      </c>
      <c r="N4900" t="s">
        <v>4523</v>
      </c>
      <c r="O4900" t="s">
        <v>4524</v>
      </c>
      <c r="P4900" t="s">
        <v>11889</v>
      </c>
      <c r="Q4900" t="s">
        <v>21073</v>
      </c>
      <c r="R4900" t="s">
        <v>44</v>
      </c>
      <c r="S4900" t="s">
        <v>4527</v>
      </c>
      <c r="T4900" s="3">
        <v>45811</v>
      </c>
      <c r="U4900" s="3">
        <v>45812</v>
      </c>
      <c r="V4900" s="2">
        <v>0</v>
      </c>
      <c r="W4900" t="s">
        <v>44</v>
      </c>
      <c r="X4900" t="s">
        <v>44</v>
      </c>
      <c r="Y4900" t="s">
        <v>11894</v>
      </c>
      <c r="Z4900" t="s">
        <v>11892</v>
      </c>
      <c r="AA4900" t="s">
        <v>4529</v>
      </c>
      <c r="AB4900" t="s">
        <v>4530</v>
      </c>
      <c r="AC4900" t="s">
        <v>89</v>
      </c>
      <c r="AD4900" t="str">
        <f t="shared" si="76"/>
        <v>10-60</v>
      </c>
      <c r="AE4900" t="str">
        <f>VLOOKUP(AD4900,'Main_Sub Desc'!C:D,2,)</f>
        <v>LPC from invoicing</v>
      </c>
      <c r="AF4900" t="str">
        <f>VLOOKUP(VALUE(H4900),'Main_Sub Desc'!F:G,2,)</f>
        <v>Wtr Rev Late Payment</v>
      </c>
      <c r="AG4900">
        <f>IFERROR(VLOOKUP(VALUE(I4900),'PC Mapping'!A:F,6,),"")</f>
        <v>10469</v>
      </c>
      <c r="AH4900" s="13" t="str">
        <f>VLOOKUP(AG4900,'PC Mapping'!L:M,2,)</f>
        <v>Bolivar Water</v>
      </c>
    </row>
    <row r="4901" spans="1:34" x14ac:dyDescent="0.2">
      <c r="A4901" t="s">
        <v>21074</v>
      </c>
      <c r="B4901" t="s">
        <v>21075</v>
      </c>
      <c r="C4901" t="s">
        <v>4519</v>
      </c>
      <c r="D4901" t="s">
        <v>4520</v>
      </c>
      <c r="E4901" s="3">
        <v>45813</v>
      </c>
      <c r="F4901" t="s">
        <v>44</v>
      </c>
      <c r="G4901" t="s">
        <v>3742</v>
      </c>
      <c r="H4901" t="s">
        <v>3722</v>
      </c>
      <c r="I4901" t="s">
        <v>3752</v>
      </c>
      <c r="J4901" t="s">
        <v>4522</v>
      </c>
      <c r="K4901" s="2">
        <v>-5</v>
      </c>
      <c r="L4901" t="s">
        <v>44</v>
      </c>
      <c r="M4901" s="2">
        <v>-5</v>
      </c>
      <c r="N4901" t="s">
        <v>4523</v>
      </c>
      <c r="O4901" t="s">
        <v>4524</v>
      </c>
      <c r="P4901" t="s">
        <v>10289</v>
      </c>
      <c r="Q4901" t="s">
        <v>21076</v>
      </c>
      <c r="R4901" t="s">
        <v>44</v>
      </c>
      <c r="S4901" t="s">
        <v>4527</v>
      </c>
      <c r="T4901" s="3">
        <v>45813</v>
      </c>
      <c r="U4901" s="3">
        <v>45814</v>
      </c>
      <c r="V4901" s="2">
        <v>0</v>
      </c>
      <c r="W4901" t="s">
        <v>44</v>
      </c>
      <c r="X4901" t="s">
        <v>44</v>
      </c>
      <c r="Y4901" t="s">
        <v>21077</v>
      </c>
      <c r="Z4901" t="s">
        <v>21078</v>
      </c>
      <c r="AA4901" t="s">
        <v>4529</v>
      </c>
      <c r="AB4901" t="s">
        <v>4530</v>
      </c>
      <c r="AC4901" t="s">
        <v>89</v>
      </c>
      <c r="AD4901" t="str">
        <f t="shared" si="76"/>
        <v>10-60</v>
      </c>
      <c r="AE4901" t="str">
        <f>VLOOKUP(AD4901,'Main_Sub Desc'!C:D,2,)</f>
        <v>LPC from invoicing</v>
      </c>
      <c r="AF4901" t="str">
        <f>VLOOKUP(VALUE(H4901),'Main_Sub Desc'!F:G,2,)</f>
        <v>Wtr Rev Late Payment</v>
      </c>
      <c r="AG4901">
        <f>IFERROR(VLOOKUP(VALUE(I4901),'PC Mapping'!A:F,6,),"")</f>
        <v>10719</v>
      </c>
      <c r="AH4901" s="13" t="str">
        <f>VLOOKUP(AG4901,'PC Mapping'!L:M,2,)</f>
        <v>All Other Water</v>
      </c>
    </row>
    <row r="4902" spans="1:34" x14ac:dyDescent="0.2">
      <c r="A4902" t="s">
        <v>21079</v>
      </c>
      <c r="B4902" t="s">
        <v>21080</v>
      </c>
      <c r="C4902" t="s">
        <v>4519</v>
      </c>
      <c r="D4902" t="s">
        <v>4520</v>
      </c>
      <c r="E4902" s="3">
        <v>45813</v>
      </c>
      <c r="F4902" t="s">
        <v>44</v>
      </c>
      <c r="G4902" t="s">
        <v>3742</v>
      </c>
      <c r="H4902" t="s">
        <v>3722</v>
      </c>
      <c r="I4902" t="s">
        <v>3752</v>
      </c>
      <c r="J4902" t="s">
        <v>4522</v>
      </c>
      <c r="K4902" s="2">
        <v>-10.7</v>
      </c>
      <c r="L4902" t="s">
        <v>44</v>
      </c>
      <c r="M4902" s="2">
        <v>-10.7</v>
      </c>
      <c r="N4902" t="s">
        <v>4523</v>
      </c>
      <c r="O4902" t="s">
        <v>4524</v>
      </c>
      <c r="P4902" t="s">
        <v>7769</v>
      </c>
      <c r="Q4902" t="s">
        <v>21081</v>
      </c>
      <c r="R4902" t="s">
        <v>44</v>
      </c>
      <c r="S4902" t="s">
        <v>4527</v>
      </c>
      <c r="T4902" s="3">
        <v>45813</v>
      </c>
      <c r="U4902" s="3">
        <v>45814</v>
      </c>
      <c r="V4902" s="2">
        <v>0</v>
      </c>
      <c r="W4902" t="s">
        <v>44</v>
      </c>
      <c r="X4902" t="s">
        <v>44</v>
      </c>
      <c r="Y4902" t="s">
        <v>21082</v>
      </c>
      <c r="Z4902" t="s">
        <v>2250</v>
      </c>
      <c r="AA4902" t="s">
        <v>4529</v>
      </c>
      <c r="AB4902" t="s">
        <v>4530</v>
      </c>
      <c r="AC4902" t="s">
        <v>89</v>
      </c>
      <c r="AD4902" t="str">
        <f t="shared" si="76"/>
        <v>10-60</v>
      </c>
      <c r="AE4902" t="str">
        <f>VLOOKUP(AD4902,'Main_Sub Desc'!C:D,2,)</f>
        <v>LPC from invoicing</v>
      </c>
      <c r="AF4902" t="str">
        <f>VLOOKUP(VALUE(H4902),'Main_Sub Desc'!F:G,2,)</f>
        <v>Wtr Rev Late Payment</v>
      </c>
      <c r="AG4902">
        <f>IFERROR(VLOOKUP(VALUE(I4902),'PC Mapping'!A:F,6,),"")</f>
        <v>10719</v>
      </c>
      <c r="AH4902" s="13" t="str">
        <f>VLOOKUP(AG4902,'PC Mapping'!L:M,2,)</f>
        <v>All Other Water</v>
      </c>
    </row>
    <row r="4903" spans="1:34" x14ac:dyDescent="0.2">
      <c r="A4903" t="s">
        <v>21083</v>
      </c>
      <c r="B4903" t="s">
        <v>21080</v>
      </c>
      <c r="C4903" t="s">
        <v>4519</v>
      </c>
      <c r="D4903" t="s">
        <v>4520</v>
      </c>
      <c r="E4903" s="3">
        <v>45813</v>
      </c>
      <c r="F4903" t="s">
        <v>44</v>
      </c>
      <c r="G4903" t="s">
        <v>3742</v>
      </c>
      <c r="H4903" t="s">
        <v>3722</v>
      </c>
      <c r="I4903" t="s">
        <v>3752</v>
      </c>
      <c r="J4903" t="s">
        <v>4522</v>
      </c>
      <c r="K4903" s="2">
        <v>-6.6</v>
      </c>
      <c r="L4903" t="s">
        <v>44</v>
      </c>
      <c r="M4903" s="2">
        <v>-6.6</v>
      </c>
      <c r="N4903" t="s">
        <v>4523</v>
      </c>
      <c r="O4903" t="s">
        <v>4524</v>
      </c>
      <c r="P4903" t="s">
        <v>21084</v>
      </c>
      <c r="Q4903" t="s">
        <v>21085</v>
      </c>
      <c r="R4903" t="s">
        <v>44</v>
      </c>
      <c r="S4903" t="s">
        <v>4527</v>
      </c>
      <c r="T4903" s="3">
        <v>45813</v>
      </c>
      <c r="U4903" s="3">
        <v>45814</v>
      </c>
      <c r="V4903" s="2">
        <v>0</v>
      </c>
      <c r="W4903" t="s">
        <v>44</v>
      </c>
      <c r="X4903" t="s">
        <v>44</v>
      </c>
      <c r="Y4903" t="s">
        <v>21086</v>
      </c>
      <c r="Z4903" t="s">
        <v>3530</v>
      </c>
      <c r="AA4903" t="s">
        <v>4529</v>
      </c>
      <c r="AB4903" t="s">
        <v>4530</v>
      </c>
      <c r="AC4903" t="s">
        <v>99</v>
      </c>
      <c r="AD4903" t="str">
        <f t="shared" si="76"/>
        <v>10-60</v>
      </c>
      <c r="AE4903" t="str">
        <f>VLOOKUP(AD4903,'Main_Sub Desc'!C:D,2,)</f>
        <v>LPC from invoicing</v>
      </c>
      <c r="AF4903" t="str">
        <f>VLOOKUP(VALUE(H4903),'Main_Sub Desc'!F:G,2,)</f>
        <v>Wtr Rev Late Payment</v>
      </c>
      <c r="AG4903">
        <f>IFERROR(VLOOKUP(VALUE(I4903),'PC Mapping'!A:F,6,),"")</f>
        <v>10719</v>
      </c>
      <c r="AH4903" s="13" t="str">
        <f>VLOOKUP(AG4903,'PC Mapping'!L:M,2,)</f>
        <v>All Other Water</v>
      </c>
    </row>
    <row r="4904" spans="1:34" x14ac:dyDescent="0.2">
      <c r="A4904" t="s">
        <v>21087</v>
      </c>
      <c r="B4904" t="s">
        <v>21080</v>
      </c>
      <c r="C4904" t="s">
        <v>4519</v>
      </c>
      <c r="D4904" t="s">
        <v>4520</v>
      </c>
      <c r="E4904" s="3">
        <v>45813</v>
      </c>
      <c r="F4904" t="s">
        <v>44</v>
      </c>
      <c r="G4904" t="s">
        <v>3742</v>
      </c>
      <c r="H4904" t="s">
        <v>3722</v>
      </c>
      <c r="I4904" t="s">
        <v>3752</v>
      </c>
      <c r="J4904" t="s">
        <v>4522</v>
      </c>
      <c r="K4904" s="2">
        <v>-5</v>
      </c>
      <c r="L4904" t="s">
        <v>44</v>
      </c>
      <c r="M4904" s="2">
        <v>-5</v>
      </c>
      <c r="N4904" t="s">
        <v>4523</v>
      </c>
      <c r="O4904" t="s">
        <v>4524</v>
      </c>
      <c r="P4904" t="s">
        <v>5137</v>
      </c>
      <c r="Q4904" t="s">
        <v>21088</v>
      </c>
      <c r="R4904" t="s">
        <v>44</v>
      </c>
      <c r="S4904" t="s">
        <v>4527</v>
      </c>
      <c r="T4904" s="3">
        <v>45813</v>
      </c>
      <c r="U4904" s="3">
        <v>45814</v>
      </c>
      <c r="V4904" s="2">
        <v>0</v>
      </c>
      <c r="W4904" t="s">
        <v>44</v>
      </c>
      <c r="X4904" t="s">
        <v>44</v>
      </c>
      <c r="Y4904" t="s">
        <v>21089</v>
      </c>
      <c r="Z4904" t="s">
        <v>2235</v>
      </c>
      <c r="AA4904" t="s">
        <v>4529</v>
      </c>
      <c r="AB4904" t="s">
        <v>4530</v>
      </c>
      <c r="AC4904" t="s">
        <v>89</v>
      </c>
      <c r="AD4904" t="str">
        <f t="shared" si="76"/>
        <v>10-60</v>
      </c>
      <c r="AE4904" t="str">
        <f>VLOOKUP(AD4904,'Main_Sub Desc'!C:D,2,)</f>
        <v>LPC from invoicing</v>
      </c>
      <c r="AF4904" t="str">
        <f>VLOOKUP(VALUE(H4904),'Main_Sub Desc'!F:G,2,)</f>
        <v>Wtr Rev Late Payment</v>
      </c>
      <c r="AG4904">
        <f>IFERROR(VLOOKUP(VALUE(I4904),'PC Mapping'!A:F,6,),"")</f>
        <v>10719</v>
      </c>
      <c r="AH4904" s="13" t="str">
        <f>VLOOKUP(AG4904,'PC Mapping'!L:M,2,)</f>
        <v>All Other Water</v>
      </c>
    </row>
    <row r="4905" spans="1:34" x14ac:dyDescent="0.2">
      <c r="A4905" t="s">
        <v>21090</v>
      </c>
      <c r="B4905" t="s">
        <v>21080</v>
      </c>
      <c r="C4905" t="s">
        <v>4519</v>
      </c>
      <c r="D4905" t="s">
        <v>4520</v>
      </c>
      <c r="E4905" s="3">
        <v>45813</v>
      </c>
      <c r="F4905" t="s">
        <v>44</v>
      </c>
      <c r="G4905" t="s">
        <v>3742</v>
      </c>
      <c r="H4905" t="s">
        <v>3722</v>
      </c>
      <c r="I4905" t="s">
        <v>3752</v>
      </c>
      <c r="J4905" t="s">
        <v>4522</v>
      </c>
      <c r="K4905" s="2">
        <v>-5</v>
      </c>
      <c r="L4905" t="s">
        <v>44</v>
      </c>
      <c r="M4905" s="2">
        <v>-5</v>
      </c>
      <c r="N4905" t="s">
        <v>4523</v>
      </c>
      <c r="O4905" t="s">
        <v>4524</v>
      </c>
      <c r="P4905" t="s">
        <v>21091</v>
      </c>
      <c r="Q4905" t="s">
        <v>21092</v>
      </c>
      <c r="R4905" t="s">
        <v>44</v>
      </c>
      <c r="S4905" t="s">
        <v>4527</v>
      </c>
      <c r="T4905" s="3">
        <v>45813</v>
      </c>
      <c r="U4905" s="3">
        <v>45814</v>
      </c>
      <c r="V4905" s="2">
        <v>0</v>
      </c>
      <c r="W4905" t="s">
        <v>44</v>
      </c>
      <c r="X4905" t="s">
        <v>44</v>
      </c>
      <c r="Y4905" t="s">
        <v>21093</v>
      </c>
      <c r="Z4905" t="s">
        <v>3000</v>
      </c>
      <c r="AA4905" t="s">
        <v>4529</v>
      </c>
      <c r="AB4905" t="s">
        <v>4530</v>
      </c>
      <c r="AC4905" t="s">
        <v>89</v>
      </c>
      <c r="AD4905" t="str">
        <f t="shared" si="76"/>
        <v>10-60</v>
      </c>
      <c r="AE4905" t="str">
        <f>VLOOKUP(AD4905,'Main_Sub Desc'!C:D,2,)</f>
        <v>LPC from invoicing</v>
      </c>
      <c r="AF4905" t="str">
        <f>VLOOKUP(VALUE(H4905),'Main_Sub Desc'!F:G,2,)</f>
        <v>Wtr Rev Late Payment</v>
      </c>
      <c r="AG4905">
        <f>IFERROR(VLOOKUP(VALUE(I4905),'PC Mapping'!A:F,6,),"")</f>
        <v>10719</v>
      </c>
      <c r="AH4905" s="13" t="str">
        <f>VLOOKUP(AG4905,'PC Mapping'!L:M,2,)</f>
        <v>All Other Water</v>
      </c>
    </row>
    <row r="4906" spans="1:34" x14ac:dyDescent="0.2">
      <c r="A4906" t="s">
        <v>21094</v>
      </c>
      <c r="B4906" t="s">
        <v>21075</v>
      </c>
      <c r="C4906" t="s">
        <v>4519</v>
      </c>
      <c r="D4906" t="s">
        <v>4520</v>
      </c>
      <c r="E4906" s="3">
        <v>45813</v>
      </c>
      <c r="F4906" t="s">
        <v>44</v>
      </c>
      <c r="G4906" t="s">
        <v>3742</v>
      </c>
      <c r="H4906" t="s">
        <v>3722</v>
      </c>
      <c r="I4906" t="s">
        <v>3752</v>
      </c>
      <c r="J4906" t="s">
        <v>4522</v>
      </c>
      <c r="K4906" s="2">
        <v>-5</v>
      </c>
      <c r="L4906" t="s">
        <v>44</v>
      </c>
      <c r="M4906" s="2">
        <v>-5</v>
      </c>
      <c r="N4906" t="s">
        <v>4523</v>
      </c>
      <c r="O4906" t="s">
        <v>4524</v>
      </c>
      <c r="P4906" t="s">
        <v>7431</v>
      </c>
      <c r="Q4906" t="s">
        <v>21095</v>
      </c>
      <c r="R4906" t="s">
        <v>44</v>
      </c>
      <c r="S4906" t="s">
        <v>4527</v>
      </c>
      <c r="T4906" s="3">
        <v>45813</v>
      </c>
      <c r="U4906" s="3">
        <v>45814</v>
      </c>
      <c r="V4906" s="2">
        <v>0</v>
      </c>
      <c r="W4906" t="s">
        <v>44</v>
      </c>
      <c r="X4906" t="s">
        <v>44</v>
      </c>
      <c r="Y4906" t="s">
        <v>21096</v>
      </c>
      <c r="Z4906" t="s">
        <v>21097</v>
      </c>
      <c r="AA4906" t="s">
        <v>4529</v>
      </c>
      <c r="AB4906" t="s">
        <v>4530</v>
      </c>
      <c r="AC4906" t="s">
        <v>89</v>
      </c>
      <c r="AD4906" t="str">
        <f t="shared" si="76"/>
        <v>10-60</v>
      </c>
      <c r="AE4906" t="str">
        <f>VLOOKUP(AD4906,'Main_Sub Desc'!C:D,2,)</f>
        <v>LPC from invoicing</v>
      </c>
      <c r="AF4906" t="str">
        <f>VLOOKUP(VALUE(H4906),'Main_Sub Desc'!F:G,2,)</f>
        <v>Wtr Rev Late Payment</v>
      </c>
      <c r="AG4906">
        <f>IFERROR(VLOOKUP(VALUE(I4906),'PC Mapping'!A:F,6,),"")</f>
        <v>10719</v>
      </c>
      <c r="AH4906" s="13" t="str">
        <f>VLOOKUP(AG4906,'PC Mapping'!L:M,2,)</f>
        <v>All Other Water</v>
      </c>
    </row>
    <row r="4907" spans="1:34" x14ac:dyDescent="0.2">
      <c r="A4907" t="s">
        <v>21098</v>
      </c>
      <c r="B4907" t="s">
        <v>21075</v>
      </c>
      <c r="C4907" t="s">
        <v>4519</v>
      </c>
      <c r="D4907" t="s">
        <v>4520</v>
      </c>
      <c r="E4907" s="3">
        <v>45813</v>
      </c>
      <c r="F4907" t="s">
        <v>44</v>
      </c>
      <c r="G4907" t="s">
        <v>3742</v>
      </c>
      <c r="H4907" t="s">
        <v>3722</v>
      </c>
      <c r="I4907" t="s">
        <v>3752</v>
      </c>
      <c r="J4907" t="s">
        <v>4522</v>
      </c>
      <c r="K4907" s="2">
        <v>-50.09</v>
      </c>
      <c r="L4907" t="s">
        <v>44</v>
      </c>
      <c r="M4907" s="2">
        <v>-50.09</v>
      </c>
      <c r="N4907" t="s">
        <v>4523</v>
      </c>
      <c r="O4907" t="s">
        <v>4524</v>
      </c>
      <c r="P4907" t="s">
        <v>21099</v>
      </c>
      <c r="Q4907" t="s">
        <v>21100</v>
      </c>
      <c r="R4907" t="s">
        <v>44</v>
      </c>
      <c r="S4907" t="s">
        <v>4527</v>
      </c>
      <c r="T4907" s="3">
        <v>45813</v>
      </c>
      <c r="U4907" s="3">
        <v>45814</v>
      </c>
      <c r="V4907" s="2">
        <v>0</v>
      </c>
      <c r="W4907" t="s">
        <v>44</v>
      </c>
      <c r="X4907" t="s">
        <v>44</v>
      </c>
      <c r="Y4907" t="s">
        <v>21101</v>
      </c>
      <c r="Z4907" t="s">
        <v>2508</v>
      </c>
      <c r="AA4907" t="s">
        <v>4529</v>
      </c>
      <c r="AB4907" t="s">
        <v>4530</v>
      </c>
      <c r="AC4907" t="s">
        <v>89</v>
      </c>
      <c r="AD4907" t="str">
        <f t="shared" si="76"/>
        <v>10-60</v>
      </c>
      <c r="AE4907" t="str">
        <f>VLOOKUP(AD4907,'Main_Sub Desc'!C:D,2,)</f>
        <v>LPC from invoicing</v>
      </c>
      <c r="AF4907" t="str">
        <f>VLOOKUP(VALUE(H4907),'Main_Sub Desc'!F:G,2,)</f>
        <v>Wtr Rev Late Payment</v>
      </c>
      <c r="AG4907">
        <f>IFERROR(VLOOKUP(VALUE(I4907),'PC Mapping'!A:F,6,),"")</f>
        <v>10719</v>
      </c>
      <c r="AH4907" s="13" t="str">
        <f>VLOOKUP(AG4907,'PC Mapping'!L:M,2,)</f>
        <v>All Other Water</v>
      </c>
    </row>
    <row r="4908" spans="1:34" x14ac:dyDescent="0.2">
      <c r="A4908" t="s">
        <v>21102</v>
      </c>
      <c r="B4908" t="s">
        <v>21080</v>
      </c>
      <c r="C4908" t="s">
        <v>4519</v>
      </c>
      <c r="D4908" t="s">
        <v>4520</v>
      </c>
      <c r="E4908" s="3">
        <v>45813</v>
      </c>
      <c r="F4908" t="s">
        <v>44</v>
      </c>
      <c r="G4908" t="s">
        <v>3742</v>
      </c>
      <c r="H4908" t="s">
        <v>3722</v>
      </c>
      <c r="I4908" t="s">
        <v>3752</v>
      </c>
      <c r="J4908" t="s">
        <v>4522</v>
      </c>
      <c r="K4908" s="2">
        <v>-5</v>
      </c>
      <c r="L4908" t="s">
        <v>44</v>
      </c>
      <c r="M4908" s="2">
        <v>-5</v>
      </c>
      <c r="N4908" t="s">
        <v>4523</v>
      </c>
      <c r="O4908" t="s">
        <v>4524</v>
      </c>
      <c r="P4908" t="s">
        <v>21103</v>
      </c>
      <c r="Q4908" t="s">
        <v>21104</v>
      </c>
      <c r="R4908" t="s">
        <v>44</v>
      </c>
      <c r="S4908" t="s">
        <v>4527</v>
      </c>
      <c r="T4908" s="3">
        <v>45813</v>
      </c>
      <c r="U4908" s="3">
        <v>45814</v>
      </c>
      <c r="V4908" s="2">
        <v>0</v>
      </c>
      <c r="W4908" t="s">
        <v>44</v>
      </c>
      <c r="X4908" t="s">
        <v>44</v>
      </c>
      <c r="Y4908" t="s">
        <v>21105</v>
      </c>
      <c r="Z4908" t="s">
        <v>2881</v>
      </c>
      <c r="AA4908" t="s">
        <v>4529</v>
      </c>
      <c r="AB4908" t="s">
        <v>4530</v>
      </c>
      <c r="AC4908" t="s">
        <v>89</v>
      </c>
      <c r="AD4908" t="str">
        <f t="shared" si="76"/>
        <v>10-60</v>
      </c>
      <c r="AE4908" t="str">
        <f>VLOOKUP(AD4908,'Main_Sub Desc'!C:D,2,)</f>
        <v>LPC from invoicing</v>
      </c>
      <c r="AF4908" t="str">
        <f>VLOOKUP(VALUE(H4908),'Main_Sub Desc'!F:G,2,)</f>
        <v>Wtr Rev Late Payment</v>
      </c>
      <c r="AG4908">
        <f>IFERROR(VLOOKUP(VALUE(I4908),'PC Mapping'!A:F,6,),"")</f>
        <v>10719</v>
      </c>
      <c r="AH4908" s="13" t="str">
        <f>VLOOKUP(AG4908,'PC Mapping'!L:M,2,)</f>
        <v>All Other Water</v>
      </c>
    </row>
    <row r="4909" spans="1:34" x14ac:dyDescent="0.2">
      <c r="A4909" t="s">
        <v>21106</v>
      </c>
      <c r="B4909" t="s">
        <v>21075</v>
      </c>
      <c r="C4909" t="s">
        <v>4519</v>
      </c>
      <c r="D4909" t="s">
        <v>4520</v>
      </c>
      <c r="E4909" s="3">
        <v>45813</v>
      </c>
      <c r="F4909" t="s">
        <v>44</v>
      </c>
      <c r="G4909" t="s">
        <v>3742</v>
      </c>
      <c r="H4909" t="s">
        <v>3722</v>
      </c>
      <c r="I4909" t="s">
        <v>3752</v>
      </c>
      <c r="J4909" t="s">
        <v>4522</v>
      </c>
      <c r="K4909" s="2">
        <v>-5</v>
      </c>
      <c r="L4909" t="s">
        <v>44</v>
      </c>
      <c r="M4909" s="2">
        <v>-5</v>
      </c>
      <c r="N4909" t="s">
        <v>4523</v>
      </c>
      <c r="O4909" t="s">
        <v>4524</v>
      </c>
      <c r="P4909" t="s">
        <v>9980</v>
      </c>
      <c r="Q4909" t="s">
        <v>21107</v>
      </c>
      <c r="R4909" t="s">
        <v>44</v>
      </c>
      <c r="S4909" t="s">
        <v>4527</v>
      </c>
      <c r="T4909" s="3">
        <v>45813</v>
      </c>
      <c r="U4909" s="3">
        <v>45814</v>
      </c>
      <c r="V4909" s="2">
        <v>0</v>
      </c>
      <c r="W4909" t="s">
        <v>44</v>
      </c>
      <c r="X4909" t="s">
        <v>44</v>
      </c>
      <c r="Y4909" t="s">
        <v>9982</v>
      </c>
      <c r="Z4909" t="s">
        <v>9983</v>
      </c>
      <c r="AA4909" t="s">
        <v>4529</v>
      </c>
      <c r="AB4909" t="s">
        <v>4530</v>
      </c>
      <c r="AC4909" t="s">
        <v>89</v>
      </c>
      <c r="AD4909" t="str">
        <f t="shared" si="76"/>
        <v>10-60</v>
      </c>
      <c r="AE4909" t="str">
        <f>VLOOKUP(AD4909,'Main_Sub Desc'!C:D,2,)</f>
        <v>LPC from invoicing</v>
      </c>
      <c r="AF4909" t="str">
        <f>VLOOKUP(VALUE(H4909),'Main_Sub Desc'!F:G,2,)</f>
        <v>Wtr Rev Late Payment</v>
      </c>
      <c r="AG4909">
        <f>IFERROR(VLOOKUP(VALUE(I4909),'PC Mapping'!A:F,6,),"")</f>
        <v>10719</v>
      </c>
      <c r="AH4909" s="13" t="str">
        <f>VLOOKUP(AG4909,'PC Mapping'!L:M,2,)</f>
        <v>All Other Water</v>
      </c>
    </row>
    <row r="4910" spans="1:34" x14ac:dyDescent="0.2">
      <c r="A4910" t="s">
        <v>21108</v>
      </c>
      <c r="B4910" t="s">
        <v>21109</v>
      </c>
      <c r="C4910" t="s">
        <v>4519</v>
      </c>
      <c r="D4910" t="s">
        <v>4520</v>
      </c>
      <c r="E4910" s="3">
        <v>45814</v>
      </c>
      <c r="F4910" t="s">
        <v>44</v>
      </c>
      <c r="G4910" t="s">
        <v>3742</v>
      </c>
      <c r="H4910" t="s">
        <v>3722</v>
      </c>
      <c r="I4910" t="s">
        <v>3752</v>
      </c>
      <c r="J4910" t="s">
        <v>4522</v>
      </c>
      <c r="K4910" s="2">
        <v>-9.73</v>
      </c>
      <c r="L4910" t="s">
        <v>44</v>
      </c>
      <c r="M4910" s="2">
        <v>-9.73</v>
      </c>
      <c r="N4910" t="s">
        <v>4523</v>
      </c>
      <c r="O4910" t="s">
        <v>4524</v>
      </c>
      <c r="P4910" t="s">
        <v>21110</v>
      </c>
      <c r="Q4910" t="s">
        <v>21111</v>
      </c>
      <c r="R4910" t="s">
        <v>44</v>
      </c>
      <c r="S4910" t="s">
        <v>4527</v>
      </c>
      <c r="T4910" s="3">
        <v>45814</v>
      </c>
      <c r="U4910" s="3">
        <v>45817</v>
      </c>
      <c r="V4910" s="2">
        <v>0</v>
      </c>
      <c r="W4910" t="s">
        <v>44</v>
      </c>
      <c r="X4910" t="s">
        <v>44</v>
      </c>
      <c r="Y4910" t="s">
        <v>21112</v>
      </c>
      <c r="Z4910" t="s">
        <v>21113</v>
      </c>
      <c r="AA4910" t="s">
        <v>4529</v>
      </c>
      <c r="AB4910" t="s">
        <v>4530</v>
      </c>
      <c r="AC4910" t="s">
        <v>89</v>
      </c>
      <c r="AD4910" t="str">
        <f t="shared" si="76"/>
        <v>10-60</v>
      </c>
      <c r="AE4910" t="str">
        <f>VLOOKUP(AD4910,'Main_Sub Desc'!C:D,2,)</f>
        <v>LPC from invoicing</v>
      </c>
      <c r="AF4910" t="str">
        <f>VLOOKUP(VALUE(H4910),'Main_Sub Desc'!F:G,2,)</f>
        <v>Wtr Rev Late Payment</v>
      </c>
      <c r="AG4910">
        <f>IFERROR(VLOOKUP(VALUE(I4910),'PC Mapping'!A:F,6,),"")</f>
        <v>10719</v>
      </c>
      <c r="AH4910" s="13" t="str">
        <f>VLOOKUP(AG4910,'PC Mapping'!L:M,2,)</f>
        <v>All Other Water</v>
      </c>
    </row>
    <row r="4911" spans="1:34" x14ac:dyDescent="0.2">
      <c r="A4911" t="s">
        <v>21114</v>
      </c>
      <c r="B4911" t="s">
        <v>21115</v>
      </c>
      <c r="C4911" t="s">
        <v>4519</v>
      </c>
      <c r="D4911" t="s">
        <v>4520</v>
      </c>
      <c r="E4911" s="3">
        <v>45814</v>
      </c>
      <c r="F4911" t="s">
        <v>44</v>
      </c>
      <c r="G4911" t="s">
        <v>3742</v>
      </c>
      <c r="H4911" t="s">
        <v>3722</v>
      </c>
      <c r="I4911" t="s">
        <v>3752</v>
      </c>
      <c r="J4911" t="s">
        <v>4522</v>
      </c>
      <c r="K4911" s="2">
        <v>-5</v>
      </c>
      <c r="L4911" t="s">
        <v>44</v>
      </c>
      <c r="M4911" s="2">
        <v>-5</v>
      </c>
      <c r="N4911" t="s">
        <v>4523</v>
      </c>
      <c r="O4911" t="s">
        <v>4524</v>
      </c>
      <c r="P4911" t="s">
        <v>21116</v>
      </c>
      <c r="Q4911" t="s">
        <v>21117</v>
      </c>
      <c r="R4911" t="s">
        <v>44</v>
      </c>
      <c r="S4911" t="s">
        <v>4527</v>
      </c>
      <c r="T4911" s="3">
        <v>45814</v>
      </c>
      <c r="U4911" s="3">
        <v>45817</v>
      </c>
      <c r="V4911" s="2">
        <v>0</v>
      </c>
      <c r="W4911" t="s">
        <v>44</v>
      </c>
      <c r="X4911" t="s">
        <v>44</v>
      </c>
      <c r="Y4911" t="s">
        <v>21118</v>
      </c>
      <c r="Z4911" t="s">
        <v>2656</v>
      </c>
      <c r="AA4911" t="s">
        <v>4529</v>
      </c>
      <c r="AB4911" t="s">
        <v>4530</v>
      </c>
      <c r="AC4911" t="s">
        <v>89</v>
      </c>
      <c r="AD4911" t="str">
        <f t="shared" si="76"/>
        <v>10-60</v>
      </c>
      <c r="AE4911" t="str">
        <f>VLOOKUP(AD4911,'Main_Sub Desc'!C:D,2,)</f>
        <v>LPC from invoicing</v>
      </c>
      <c r="AF4911" t="str">
        <f>VLOOKUP(VALUE(H4911),'Main_Sub Desc'!F:G,2,)</f>
        <v>Wtr Rev Late Payment</v>
      </c>
      <c r="AG4911">
        <f>IFERROR(VLOOKUP(VALUE(I4911),'PC Mapping'!A:F,6,),"")</f>
        <v>10719</v>
      </c>
      <c r="AH4911" s="13" t="str">
        <f>VLOOKUP(AG4911,'PC Mapping'!L:M,2,)</f>
        <v>All Other Water</v>
      </c>
    </row>
    <row r="4912" spans="1:34" x14ac:dyDescent="0.2">
      <c r="A4912" t="s">
        <v>21119</v>
      </c>
      <c r="B4912" t="s">
        <v>21115</v>
      </c>
      <c r="C4912" t="s">
        <v>4519</v>
      </c>
      <c r="D4912" t="s">
        <v>4520</v>
      </c>
      <c r="E4912" s="3">
        <v>45814</v>
      </c>
      <c r="F4912" t="s">
        <v>44</v>
      </c>
      <c r="G4912" t="s">
        <v>3742</v>
      </c>
      <c r="H4912" t="s">
        <v>3722</v>
      </c>
      <c r="I4912" t="s">
        <v>3752</v>
      </c>
      <c r="J4912" t="s">
        <v>4522</v>
      </c>
      <c r="K4912" s="2">
        <v>-5</v>
      </c>
      <c r="L4912" t="s">
        <v>44</v>
      </c>
      <c r="M4912" s="2">
        <v>-5</v>
      </c>
      <c r="N4912" t="s">
        <v>4523</v>
      </c>
      <c r="O4912" t="s">
        <v>4524</v>
      </c>
      <c r="P4912" t="s">
        <v>13918</v>
      </c>
      <c r="Q4912" t="s">
        <v>21120</v>
      </c>
      <c r="R4912" t="s">
        <v>44</v>
      </c>
      <c r="S4912" t="s">
        <v>4527</v>
      </c>
      <c r="T4912" s="3">
        <v>45814</v>
      </c>
      <c r="U4912" s="3">
        <v>45817</v>
      </c>
      <c r="V4912" s="2">
        <v>0</v>
      </c>
      <c r="W4912" t="s">
        <v>44</v>
      </c>
      <c r="X4912" t="s">
        <v>44</v>
      </c>
      <c r="Y4912" t="s">
        <v>21121</v>
      </c>
      <c r="Z4912" t="s">
        <v>1503</v>
      </c>
      <c r="AA4912" t="s">
        <v>4529</v>
      </c>
      <c r="AB4912" t="s">
        <v>4530</v>
      </c>
      <c r="AC4912" t="s">
        <v>89</v>
      </c>
      <c r="AD4912" t="str">
        <f t="shared" si="76"/>
        <v>10-60</v>
      </c>
      <c r="AE4912" t="str">
        <f>VLOOKUP(AD4912,'Main_Sub Desc'!C:D,2,)</f>
        <v>LPC from invoicing</v>
      </c>
      <c r="AF4912" t="str">
        <f>VLOOKUP(VALUE(H4912),'Main_Sub Desc'!F:G,2,)</f>
        <v>Wtr Rev Late Payment</v>
      </c>
      <c r="AG4912">
        <f>IFERROR(VLOOKUP(VALUE(I4912),'PC Mapping'!A:F,6,),"")</f>
        <v>10719</v>
      </c>
      <c r="AH4912" s="13" t="str">
        <f>VLOOKUP(AG4912,'PC Mapping'!L:M,2,)</f>
        <v>All Other Water</v>
      </c>
    </row>
    <row r="4913" spans="1:34" x14ac:dyDescent="0.2">
      <c r="A4913" t="s">
        <v>21122</v>
      </c>
      <c r="B4913" t="s">
        <v>21109</v>
      </c>
      <c r="C4913" t="s">
        <v>4519</v>
      </c>
      <c r="D4913" t="s">
        <v>4520</v>
      </c>
      <c r="E4913" s="3">
        <v>45814</v>
      </c>
      <c r="F4913" t="s">
        <v>44</v>
      </c>
      <c r="G4913" t="s">
        <v>3742</v>
      </c>
      <c r="H4913" t="s">
        <v>3722</v>
      </c>
      <c r="I4913" t="s">
        <v>3752</v>
      </c>
      <c r="J4913" t="s">
        <v>4522</v>
      </c>
      <c r="K4913" s="2">
        <v>-5</v>
      </c>
      <c r="L4913" t="s">
        <v>44</v>
      </c>
      <c r="M4913" s="2">
        <v>-5</v>
      </c>
      <c r="N4913" t="s">
        <v>4523</v>
      </c>
      <c r="O4913" t="s">
        <v>4524</v>
      </c>
      <c r="P4913" t="s">
        <v>19490</v>
      </c>
      <c r="Q4913" t="s">
        <v>21123</v>
      </c>
      <c r="R4913" t="s">
        <v>44</v>
      </c>
      <c r="S4913" t="s">
        <v>4527</v>
      </c>
      <c r="T4913" s="3">
        <v>45814</v>
      </c>
      <c r="U4913" s="3">
        <v>45817</v>
      </c>
      <c r="V4913" s="2">
        <v>0</v>
      </c>
      <c r="W4913" t="s">
        <v>44</v>
      </c>
      <c r="X4913" t="s">
        <v>44</v>
      </c>
      <c r="Y4913" t="s">
        <v>21124</v>
      </c>
      <c r="Z4913" t="s">
        <v>21125</v>
      </c>
      <c r="AA4913" t="s">
        <v>4529</v>
      </c>
      <c r="AB4913" t="s">
        <v>4530</v>
      </c>
      <c r="AC4913" t="s">
        <v>89</v>
      </c>
      <c r="AD4913" t="str">
        <f t="shared" si="76"/>
        <v>10-60</v>
      </c>
      <c r="AE4913" t="str">
        <f>VLOOKUP(AD4913,'Main_Sub Desc'!C:D,2,)</f>
        <v>LPC from invoicing</v>
      </c>
      <c r="AF4913" t="str">
        <f>VLOOKUP(VALUE(H4913),'Main_Sub Desc'!F:G,2,)</f>
        <v>Wtr Rev Late Payment</v>
      </c>
      <c r="AG4913">
        <f>IFERROR(VLOOKUP(VALUE(I4913),'PC Mapping'!A:F,6,),"")</f>
        <v>10719</v>
      </c>
      <c r="AH4913" s="13" t="str">
        <f>VLOOKUP(AG4913,'PC Mapping'!L:M,2,)</f>
        <v>All Other Water</v>
      </c>
    </row>
    <row r="4914" spans="1:34" x14ac:dyDescent="0.2">
      <c r="A4914" t="s">
        <v>21126</v>
      </c>
      <c r="B4914" t="s">
        <v>21109</v>
      </c>
      <c r="C4914" t="s">
        <v>4519</v>
      </c>
      <c r="D4914" t="s">
        <v>4520</v>
      </c>
      <c r="E4914" s="3">
        <v>45814</v>
      </c>
      <c r="F4914" t="s">
        <v>44</v>
      </c>
      <c r="G4914" t="s">
        <v>3742</v>
      </c>
      <c r="H4914" t="s">
        <v>3722</v>
      </c>
      <c r="I4914" t="s">
        <v>3752</v>
      </c>
      <c r="J4914" t="s">
        <v>4522</v>
      </c>
      <c r="K4914" s="2">
        <v>-5</v>
      </c>
      <c r="L4914" t="s">
        <v>44</v>
      </c>
      <c r="M4914" s="2">
        <v>-5</v>
      </c>
      <c r="N4914" t="s">
        <v>4523</v>
      </c>
      <c r="O4914" t="s">
        <v>4524</v>
      </c>
      <c r="P4914" t="s">
        <v>14821</v>
      </c>
      <c r="Q4914" t="s">
        <v>21127</v>
      </c>
      <c r="R4914" t="s">
        <v>44</v>
      </c>
      <c r="S4914" t="s">
        <v>4527</v>
      </c>
      <c r="T4914" s="3">
        <v>45814</v>
      </c>
      <c r="U4914" s="3">
        <v>45817</v>
      </c>
      <c r="V4914" s="2">
        <v>0</v>
      </c>
      <c r="W4914" t="s">
        <v>44</v>
      </c>
      <c r="X4914" t="s">
        <v>44</v>
      </c>
      <c r="Y4914" t="s">
        <v>14823</v>
      </c>
      <c r="Z4914" t="s">
        <v>14824</v>
      </c>
      <c r="AA4914" t="s">
        <v>4529</v>
      </c>
      <c r="AB4914" t="s">
        <v>4530</v>
      </c>
      <c r="AC4914" t="s">
        <v>89</v>
      </c>
      <c r="AD4914" t="str">
        <f t="shared" si="76"/>
        <v>10-60</v>
      </c>
      <c r="AE4914" t="str">
        <f>VLOOKUP(AD4914,'Main_Sub Desc'!C:D,2,)</f>
        <v>LPC from invoicing</v>
      </c>
      <c r="AF4914" t="str">
        <f>VLOOKUP(VALUE(H4914),'Main_Sub Desc'!F:G,2,)</f>
        <v>Wtr Rev Late Payment</v>
      </c>
      <c r="AG4914">
        <f>IFERROR(VLOOKUP(VALUE(I4914),'PC Mapping'!A:F,6,),"")</f>
        <v>10719</v>
      </c>
      <c r="AH4914" s="13" t="str">
        <f>VLOOKUP(AG4914,'PC Mapping'!L:M,2,)</f>
        <v>All Other Water</v>
      </c>
    </row>
    <row r="4915" spans="1:34" x14ac:dyDescent="0.2">
      <c r="A4915" t="s">
        <v>21128</v>
      </c>
      <c r="B4915" t="s">
        <v>21129</v>
      </c>
      <c r="C4915" t="s">
        <v>4519</v>
      </c>
      <c r="D4915" t="s">
        <v>4520</v>
      </c>
      <c r="E4915" s="3">
        <v>45818</v>
      </c>
      <c r="F4915" t="s">
        <v>44</v>
      </c>
      <c r="G4915" t="s">
        <v>3742</v>
      </c>
      <c r="H4915" t="s">
        <v>3716</v>
      </c>
      <c r="I4915" t="s">
        <v>4534</v>
      </c>
      <c r="J4915" t="s">
        <v>4522</v>
      </c>
      <c r="K4915" s="2">
        <v>-5</v>
      </c>
      <c r="L4915" t="s">
        <v>44</v>
      </c>
      <c r="M4915" s="2">
        <v>-5</v>
      </c>
      <c r="N4915" t="s">
        <v>4523</v>
      </c>
      <c r="O4915" t="s">
        <v>4524</v>
      </c>
      <c r="P4915" t="s">
        <v>5319</v>
      </c>
      <c r="Q4915" t="s">
        <v>21130</v>
      </c>
      <c r="R4915" t="s">
        <v>44</v>
      </c>
      <c r="S4915" t="s">
        <v>4527</v>
      </c>
      <c r="T4915" s="3">
        <v>45818</v>
      </c>
      <c r="U4915" s="3">
        <v>45819</v>
      </c>
      <c r="V4915" s="2">
        <v>0</v>
      </c>
      <c r="W4915" t="s">
        <v>44</v>
      </c>
      <c r="X4915" t="s">
        <v>44</v>
      </c>
      <c r="Y4915" t="s">
        <v>12361</v>
      </c>
      <c r="Z4915" t="s">
        <v>1140</v>
      </c>
      <c r="AA4915" t="s">
        <v>4529</v>
      </c>
      <c r="AB4915" t="s">
        <v>4530</v>
      </c>
      <c r="AC4915" t="s">
        <v>89</v>
      </c>
      <c r="AD4915" t="str">
        <f t="shared" si="76"/>
        <v>10-60</v>
      </c>
      <c r="AE4915" t="str">
        <f>VLOOKUP(AD4915,'Main_Sub Desc'!C:D,2,)</f>
        <v>LPC from invoicing</v>
      </c>
      <c r="AF4915" t="str">
        <f>VLOOKUP(VALUE(H4915),'Main_Sub Desc'!F:G,2,)</f>
        <v>Wst Rev Late Payment</v>
      </c>
      <c r="AG4915">
        <f>IFERROR(VLOOKUP(VALUE(I4915),'PC Mapping'!A:F,6,),"")</f>
        <v>10514</v>
      </c>
      <c r="AH4915" s="13" t="str">
        <f>VLOOKUP(AG4915,'PC Mapping'!L:M,2,)</f>
        <v>Bolivar Sewer</v>
      </c>
    </row>
    <row r="4916" spans="1:34" x14ac:dyDescent="0.2">
      <c r="A4916" t="s">
        <v>21128</v>
      </c>
      <c r="B4916" t="s">
        <v>21129</v>
      </c>
      <c r="C4916" t="s">
        <v>4519</v>
      </c>
      <c r="D4916" t="s">
        <v>4520</v>
      </c>
      <c r="E4916" s="3">
        <v>45818</v>
      </c>
      <c r="F4916" t="s">
        <v>44</v>
      </c>
      <c r="G4916" t="s">
        <v>3742</v>
      </c>
      <c r="H4916" t="s">
        <v>3722</v>
      </c>
      <c r="I4916" t="s">
        <v>4538</v>
      </c>
      <c r="J4916" t="s">
        <v>4522</v>
      </c>
      <c r="K4916" s="2">
        <v>-5</v>
      </c>
      <c r="L4916" t="s">
        <v>44</v>
      </c>
      <c r="M4916" s="2">
        <v>-5</v>
      </c>
      <c r="N4916" t="s">
        <v>4523</v>
      </c>
      <c r="O4916" t="s">
        <v>4524</v>
      </c>
      <c r="P4916" t="s">
        <v>5319</v>
      </c>
      <c r="Q4916" t="s">
        <v>21131</v>
      </c>
      <c r="R4916" t="s">
        <v>44</v>
      </c>
      <c r="S4916" t="s">
        <v>4527</v>
      </c>
      <c r="T4916" s="3">
        <v>45818</v>
      </c>
      <c r="U4916" s="3">
        <v>45819</v>
      </c>
      <c r="V4916" s="2">
        <v>0</v>
      </c>
      <c r="W4916" t="s">
        <v>44</v>
      </c>
      <c r="X4916" t="s">
        <v>44</v>
      </c>
      <c r="Y4916" t="s">
        <v>12363</v>
      </c>
      <c r="Z4916" t="s">
        <v>1140</v>
      </c>
      <c r="AA4916" t="s">
        <v>4529</v>
      </c>
      <c r="AB4916" t="s">
        <v>4530</v>
      </c>
      <c r="AC4916" t="s">
        <v>89</v>
      </c>
      <c r="AD4916" t="str">
        <f t="shared" si="76"/>
        <v>10-60</v>
      </c>
      <c r="AE4916" t="str">
        <f>VLOOKUP(AD4916,'Main_Sub Desc'!C:D,2,)</f>
        <v>LPC from invoicing</v>
      </c>
      <c r="AF4916" t="str">
        <f>VLOOKUP(VALUE(H4916),'Main_Sub Desc'!F:G,2,)</f>
        <v>Wtr Rev Late Payment</v>
      </c>
      <c r="AG4916">
        <f>IFERROR(VLOOKUP(VALUE(I4916),'PC Mapping'!A:F,6,),"")</f>
        <v>10469</v>
      </c>
      <c r="AH4916" s="13" t="str">
        <f>VLOOKUP(AG4916,'PC Mapping'!L:M,2,)</f>
        <v>Bolivar Water</v>
      </c>
    </row>
    <row r="4917" spans="1:34" x14ac:dyDescent="0.2">
      <c r="A4917" t="s">
        <v>21132</v>
      </c>
      <c r="B4917" t="s">
        <v>21129</v>
      </c>
      <c r="C4917" t="s">
        <v>4519</v>
      </c>
      <c r="D4917" t="s">
        <v>4520</v>
      </c>
      <c r="E4917" s="3">
        <v>45818</v>
      </c>
      <c r="F4917" t="s">
        <v>44</v>
      </c>
      <c r="G4917" t="s">
        <v>3742</v>
      </c>
      <c r="H4917" t="s">
        <v>3722</v>
      </c>
      <c r="I4917" t="s">
        <v>4538</v>
      </c>
      <c r="J4917" t="s">
        <v>4522</v>
      </c>
      <c r="K4917" s="2">
        <v>-5</v>
      </c>
      <c r="L4917" t="s">
        <v>44</v>
      </c>
      <c r="M4917" s="2">
        <v>-5</v>
      </c>
      <c r="N4917" t="s">
        <v>4523</v>
      </c>
      <c r="O4917" t="s">
        <v>4524</v>
      </c>
      <c r="P4917" t="s">
        <v>21133</v>
      </c>
      <c r="Q4917" t="s">
        <v>21134</v>
      </c>
      <c r="R4917" t="s">
        <v>44</v>
      </c>
      <c r="S4917" t="s">
        <v>4527</v>
      </c>
      <c r="T4917" s="3">
        <v>45818</v>
      </c>
      <c r="U4917" s="3">
        <v>45819</v>
      </c>
      <c r="V4917" s="2">
        <v>0</v>
      </c>
      <c r="W4917" t="s">
        <v>44</v>
      </c>
      <c r="X4917" t="s">
        <v>44</v>
      </c>
      <c r="Y4917" t="s">
        <v>21135</v>
      </c>
      <c r="Z4917" t="s">
        <v>159</v>
      </c>
      <c r="AA4917" t="s">
        <v>4529</v>
      </c>
      <c r="AB4917" t="s">
        <v>4530</v>
      </c>
      <c r="AC4917" t="s">
        <v>89</v>
      </c>
      <c r="AD4917" t="str">
        <f t="shared" si="76"/>
        <v>10-60</v>
      </c>
      <c r="AE4917" t="str">
        <f>VLOOKUP(AD4917,'Main_Sub Desc'!C:D,2,)</f>
        <v>LPC from invoicing</v>
      </c>
      <c r="AF4917" t="str">
        <f>VLOOKUP(VALUE(H4917),'Main_Sub Desc'!F:G,2,)</f>
        <v>Wtr Rev Late Payment</v>
      </c>
      <c r="AG4917">
        <f>IFERROR(VLOOKUP(VALUE(I4917),'PC Mapping'!A:F,6,),"")</f>
        <v>10469</v>
      </c>
      <c r="AH4917" s="13" t="str">
        <f>VLOOKUP(AG4917,'PC Mapping'!L:M,2,)</f>
        <v>Bolivar Water</v>
      </c>
    </row>
    <row r="4918" spans="1:34" x14ac:dyDescent="0.2">
      <c r="A4918" t="s">
        <v>21132</v>
      </c>
      <c r="B4918" t="s">
        <v>21129</v>
      </c>
      <c r="C4918" t="s">
        <v>4519</v>
      </c>
      <c r="D4918" t="s">
        <v>4520</v>
      </c>
      <c r="E4918" s="3">
        <v>45818</v>
      </c>
      <c r="F4918" t="s">
        <v>44</v>
      </c>
      <c r="G4918" t="s">
        <v>3742</v>
      </c>
      <c r="H4918" t="s">
        <v>3716</v>
      </c>
      <c r="I4918" t="s">
        <v>4534</v>
      </c>
      <c r="J4918" t="s">
        <v>4522</v>
      </c>
      <c r="K4918" s="2">
        <v>-5</v>
      </c>
      <c r="L4918" t="s">
        <v>44</v>
      </c>
      <c r="M4918" s="2">
        <v>-5</v>
      </c>
      <c r="N4918" t="s">
        <v>4523</v>
      </c>
      <c r="O4918" t="s">
        <v>4524</v>
      </c>
      <c r="P4918" t="s">
        <v>21133</v>
      </c>
      <c r="Q4918" t="s">
        <v>21136</v>
      </c>
      <c r="R4918" t="s">
        <v>44</v>
      </c>
      <c r="S4918" t="s">
        <v>4527</v>
      </c>
      <c r="T4918" s="3">
        <v>45818</v>
      </c>
      <c r="U4918" s="3">
        <v>45819</v>
      </c>
      <c r="V4918" s="2">
        <v>0</v>
      </c>
      <c r="W4918" t="s">
        <v>44</v>
      </c>
      <c r="X4918" t="s">
        <v>44</v>
      </c>
      <c r="Y4918" t="s">
        <v>21137</v>
      </c>
      <c r="Z4918" t="s">
        <v>159</v>
      </c>
      <c r="AA4918" t="s">
        <v>4529</v>
      </c>
      <c r="AB4918" t="s">
        <v>4530</v>
      </c>
      <c r="AC4918" t="s">
        <v>89</v>
      </c>
      <c r="AD4918" t="str">
        <f t="shared" si="76"/>
        <v>10-60</v>
      </c>
      <c r="AE4918" t="str">
        <f>VLOOKUP(AD4918,'Main_Sub Desc'!C:D,2,)</f>
        <v>LPC from invoicing</v>
      </c>
      <c r="AF4918" t="str">
        <f>VLOOKUP(VALUE(H4918),'Main_Sub Desc'!F:G,2,)</f>
        <v>Wst Rev Late Payment</v>
      </c>
      <c r="AG4918">
        <f>IFERROR(VLOOKUP(VALUE(I4918),'PC Mapping'!A:F,6,),"")</f>
        <v>10514</v>
      </c>
      <c r="AH4918" s="13" t="str">
        <f>VLOOKUP(AG4918,'PC Mapping'!L:M,2,)</f>
        <v>Bolivar Sewer</v>
      </c>
    </row>
    <row r="4919" spans="1:34" x14ac:dyDescent="0.2">
      <c r="A4919" t="s">
        <v>21138</v>
      </c>
      <c r="B4919" t="s">
        <v>21129</v>
      </c>
      <c r="C4919" t="s">
        <v>4519</v>
      </c>
      <c r="D4919" t="s">
        <v>4520</v>
      </c>
      <c r="E4919" s="3">
        <v>45818</v>
      </c>
      <c r="F4919" t="s">
        <v>21139</v>
      </c>
      <c r="G4919" t="s">
        <v>3742</v>
      </c>
      <c r="H4919" t="s">
        <v>3716</v>
      </c>
      <c r="I4919" t="s">
        <v>4534</v>
      </c>
      <c r="J4919" t="s">
        <v>4522</v>
      </c>
      <c r="K4919" s="2">
        <v>-5</v>
      </c>
      <c r="L4919" t="s">
        <v>44</v>
      </c>
      <c r="M4919" s="2">
        <v>-5</v>
      </c>
      <c r="N4919" t="s">
        <v>4523</v>
      </c>
      <c r="O4919" t="s">
        <v>4524</v>
      </c>
      <c r="P4919" t="s">
        <v>15676</v>
      </c>
      <c r="Q4919" t="s">
        <v>21140</v>
      </c>
      <c r="R4919" t="s">
        <v>44</v>
      </c>
      <c r="S4919" t="s">
        <v>4527</v>
      </c>
      <c r="T4919" s="3">
        <v>45818</v>
      </c>
      <c r="U4919" s="3">
        <v>45819</v>
      </c>
      <c r="V4919" s="2">
        <v>0</v>
      </c>
      <c r="W4919" t="s">
        <v>44</v>
      </c>
      <c r="X4919" t="s">
        <v>44</v>
      </c>
      <c r="Y4919" t="s">
        <v>17555</v>
      </c>
      <c r="Z4919" t="s">
        <v>17556</v>
      </c>
      <c r="AA4919" t="s">
        <v>4529</v>
      </c>
      <c r="AB4919" t="s">
        <v>4530</v>
      </c>
      <c r="AC4919" t="s">
        <v>89</v>
      </c>
      <c r="AD4919" t="str">
        <f t="shared" si="76"/>
        <v>10-60</v>
      </c>
      <c r="AE4919" t="str">
        <f>VLOOKUP(AD4919,'Main_Sub Desc'!C:D,2,)</f>
        <v>LPC from invoicing</v>
      </c>
      <c r="AF4919" t="str">
        <f>VLOOKUP(VALUE(H4919),'Main_Sub Desc'!F:G,2,)</f>
        <v>Wst Rev Late Payment</v>
      </c>
      <c r="AG4919">
        <f>IFERROR(VLOOKUP(VALUE(I4919),'PC Mapping'!A:F,6,),"")</f>
        <v>10514</v>
      </c>
      <c r="AH4919" s="13" t="str">
        <f>VLOOKUP(AG4919,'PC Mapping'!L:M,2,)</f>
        <v>Bolivar Sewer</v>
      </c>
    </row>
    <row r="4920" spans="1:34" x14ac:dyDescent="0.2">
      <c r="A4920" t="s">
        <v>21138</v>
      </c>
      <c r="B4920" t="s">
        <v>21129</v>
      </c>
      <c r="C4920" t="s">
        <v>4519</v>
      </c>
      <c r="D4920" t="s">
        <v>4520</v>
      </c>
      <c r="E4920" s="3">
        <v>45818</v>
      </c>
      <c r="F4920" t="s">
        <v>21139</v>
      </c>
      <c r="G4920" t="s">
        <v>3742</v>
      </c>
      <c r="H4920" t="s">
        <v>3722</v>
      </c>
      <c r="I4920" t="s">
        <v>4538</v>
      </c>
      <c r="J4920" t="s">
        <v>4522</v>
      </c>
      <c r="K4920" s="2">
        <v>-5</v>
      </c>
      <c r="L4920" t="s">
        <v>44</v>
      </c>
      <c r="M4920" s="2">
        <v>-5</v>
      </c>
      <c r="N4920" t="s">
        <v>4523</v>
      </c>
      <c r="O4920" t="s">
        <v>4524</v>
      </c>
      <c r="P4920" t="s">
        <v>15676</v>
      </c>
      <c r="Q4920" t="s">
        <v>21141</v>
      </c>
      <c r="R4920" t="s">
        <v>44</v>
      </c>
      <c r="S4920" t="s">
        <v>4527</v>
      </c>
      <c r="T4920" s="3">
        <v>45818</v>
      </c>
      <c r="U4920" s="3">
        <v>45819</v>
      </c>
      <c r="V4920" s="2">
        <v>0</v>
      </c>
      <c r="W4920" t="s">
        <v>44</v>
      </c>
      <c r="X4920" t="s">
        <v>44</v>
      </c>
      <c r="Y4920" t="s">
        <v>17558</v>
      </c>
      <c r="Z4920" t="s">
        <v>17556</v>
      </c>
      <c r="AA4920" t="s">
        <v>4529</v>
      </c>
      <c r="AB4920" t="s">
        <v>4530</v>
      </c>
      <c r="AC4920" t="s">
        <v>89</v>
      </c>
      <c r="AD4920" t="str">
        <f t="shared" si="76"/>
        <v>10-60</v>
      </c>
      <c r="AE4920" t="str">
        <f>VLOOKUP(AD4920,'Main_Sub Desc'!C:D,2,)</f>
        <v>LPC from invoicing</v>
      </c>
      <c r="AF4920" t="str">
        <f>VLOOKUP(VALUE(H4920),'Main_Sub Desc'!F:G,2,)</f>
        <v>Wtr Rev Late Payment</v>
      </c>
      <c r="AG4920">
        <f>IFERROR(VLOOKUP(VALUE(I4920),'PC Mapping'!A:F,6,),"")</f>
        <v>10469</v>
      </c>
      <c r="AH4920" s="13" t="str">
        <f>VLOOKUP(AG4920,'PC Mapping'!L:M,2,)</f>
        <v>Bolivar Water</v>
      </c>
    </row>
    <row r="4921" spans="1:34" x14ac:dyDescent="0.2">
      <c r="A4921" t="s">
        <v>21142</v>
      </c>
      <c r="B4921" t="s">
        <v>21129</v>
      </c>
      <c r="C4921" t="s">
        <v>4519</v>
      </c>
      <c r="D4921" t="s">
        <v>4520</v>
      </c>
      <c r="E4921" s="3">
        <v>45818</v>
      </c>
      <c r="F4921" t="s">
        <v>44</v>
      </c>
      <c r="G4921" t="s">
        <v>3742</v>
      </c>
      <c r="H4921" t="s">
        <v>3722</v>
      </c>
      <c r="I4921" t="s">
        <v>4538</v>
      </c>
      <c r="J4921" t="s">
        <v>4522</v>
      </c>
      <c r="K4921" s="2">
        <v>-5</v>
      </c>
      <c r="L4921" t="s">
        <v>44</v>
      </c>
      <c r="M4921" s="2">
        <v>-5</v>
      </c>
      <c r="N4921" t="s">
        <v>4523</v>
      </c>
      <c r="O4921" t="s">
        <v>4524</v>
      </c>
      <c r="P4921" t="s">
        <v>17715</v>
      </c>
      <c r="Q4921" t="s">
        <v>21143</v>
      </c>
      <c r="R4921" t="s">
        <v>44</v>
      </c>
      <c r="S4921" t="s">
        <v>4527</v>
      </c>
      <c r="T4921" s="3">
        <v>45818</v>
      </c>
      <c r="U4921" s="3">
        <v>45819</v>
      </c>
      <c r="V4921" s="2">
        <v>0</v>
      </c>
      <c r="W4921" t="s">
        <v>44</v>
      </c>
      <c r="X4921" t="s">
        <v>44</v>
      </c>
      <c r="Y4921" t="s">
        <v>17717</v>
      </c>
      <c r="Z4921" t="s">
        <v>724</v>
      </c>
      <c r="AA4921" t="s">
        <v>4529</v>
      </c>
      <c r="AB4921" t="s">
        <v>4530</v>
      </c>
      <c r="AC4921" t="s">
        <v>89</v>
      </c>
      <c r="AD4921" t="str">
        <f t="shared" si="76"/>
        <v>10-60</v>
      </c>
      <c r="AE4921" t="str">
        <f>VLOOKUP(AD4921,'Main_Sub Desc'!C:D,2,)</f>
        <v>LPC from invoicing</v>
      </c>
      <c r="AF4921" t="str">
        <f>VLOOKUP(VALUE(H4921),'Main_Sub Desc'!F:G,2,)</f>
        <v>Wtr Rev Late Payment</v>
      </c>
      <c r="AG4921">
        <f>IFERROR(VLOOKUP(VALUE(I4921),'PC Mapping'!A:F,6,),"")</f>
        <v>10469</v>
      </c>
      <c r="AH4921" s="13" t="str">
        <f>VLOOKUP(AG4921,'PC Mapping'!L:M,2,)</f>
        <v>Bolivar Water</v>
      </c>
    </row>
    <row r="4922" spans="1:34" x14ac:dyDescent="0.2">
      <c r="A4922" t="s">
        <v>21144</v>
      </c>
      <c r="B4922" t="s">
        <v>21129</v>
      </c>
      <c r="C4922" t="s">
        <v>4519</v>
      </c>
      <c r="D4922" t="s">
        <v>4520</v>
      </c>
      <c r="E4922" s="3">
        <v>45818</v>
      </c>
      <c r="F4922" t="s">
        <v>44</v>
      </c>
      <c r="G4922" t="s">
        <v>3742</v>
      </c>
      <c r="H4922" t="s">
        <v>3722</v>
      </c>
      <c r="I4922" t="s">
        <v>4538</v>
      </c>
      <c r="J4922" t="s">
        <v>4522</v>
      </c>
      <c r="K4922" s="2">
        <v>-5</v>
      </c>
      <c r="L4922" t="s">
        <v>44</v>
      </c>
      <c r="M4922" s="2">
        <v>-5</v>
      </c>
      <c r="N4922" t="s">
        <v>4523</v>
      </c>
      <c r="O4922" t="s">
        <v>4524</v>
      </c>
      <c r="P4922" t="s">
        <v>17560</v>
      </c>
      <c r="Q4922" t="s">
        <v>21145</v>
      </c>
      <c r="R4922" t="s">
        <v>44</v>
      </c>
      <c r="S4922" t="s">
        <v>4527</v>
      </c>
      <c r="T4922" s="3">
        <v>45818</v>
      </c>
      <c r="U4922" s="3">
        <v>45819</v>
      </c>
      <c r="V4922" s="2">
        <v>0</v>
      </c>
      <c r="W4922" t="s">
        <v>44</v>
      </c>
      <c r="X4922" t="s">
        <v>44</v>
      </c>
      <c r="Y4922" t="s">
        <v>17562</v>
      </c>
      <c r="Z4922" t="s">
        <v>1202</v>
      </c>
      <c r="AA4922" t="s">
        <v>4529</v>
      </c>
      <c r="AB4922" t="s">
        <v>4530</v>
      </c>
      <c r="AC4922" t="s">
        <v>89</v>
      </c>
      <c r="AD4922" t="str">
        <f t="shared" si="76"/>
        <v>10-60</v>
      </c>
      <c r="AE4922" t="str">
        <f>VLOOKUP(AD4922,'Main_Sub Desc'!C:D,2,)</f>
        <v>LPC from invoicing</v>
      </c>
      <c r="AF4922" t="str">
        <f>VLOOKUP(VALUE(H4922),'Main_Sub Desc'!F:G,2,)</f>
        <v>Wtr Rev Late Payment</v>
      </c>
      <c r="AG4922">
        <f>IFERROR(VLOOKUP(VALUE(I4922),'PC Mapping'!A:F,6,),"")</f>
        <v>10469</v>
      </c>
      <c r="AH4922" s="13" t="str">
        <f>VLOOKUP(AG4922,'PC Mapping'!L:M,2,)</f>
        <v>Bolivar Water</v>
      </c>
    </row>
    <row r="4923" spans="1:34" x14ac:dyDescent="0.2">
      <c r="A4923" t="s">
        <v>21146</v>
      </c>
      <c r="B4923" t="s">
        <v>21129</v>
      </c>
      <c r="C4923" t="s">
        <v>4519</v>
      </c>
      <c r="D4923" t="s">
        <v>4520</v>
      </c>
      <c r="E4923" s="3">
        <v>45818</v>
      </c>
      <c r="F4923" t="s">
        <v>44</v>
      </c>
      <c r="G4923" t="s">
        <v>3742</v>
      </c>
      <c r="H4923" t="s">
        <v>3716</v>
      </c>
      <c r="I4923" t="s">
        <v>4534</v>
      </c>
      <c r="J4923" t="s">
        <v>4522</v>
      </c>
      <c r="K4923" s="2">
        <v>-5</v>
      </c>
      <c r="L4923" t="s">
        <v>44</v>
      </c>
      <c r="M4923" s="2">
        <v>-5</v>
      </c>
      <c r="N4923" t="s">
        <v>4523</v>
      </c>
      <c r="O4923" t="s">
        <v>4524</v>
      </c>
      <c r="P4923" t="s">
        <v>8759</v>
      </c>
      <c r="Q4923" t="s">
        <v>21147</v>
      </c>
      <c r="R4923" t="s">
        <v>44</v>
      </c>
      <c r="S4923" t="s">
        <v>4527</v>
      </c>
      <c r="T4923" s="3">
        <v>45818</v>
      </c>
      <c r="U4923" s="3">
        <v>45819</v>
      </c>
      <c r="V4923" s="2">
        <v>0</v>
      </c>
      <c r="W4923" t="s">
        <v>44</v>
      </c>
      <c r="X4923" t="s">
        <v>44</v>
      </c>
      <c r="Y4923" t="s">
        <v>21148</v>
      </c>
      <c r="Z4923" t="s">
        <v>403</v>
      </c>
      <c r="AA4923" t="s">
        <v>4529</v>
      </c>
      <c r="AB4923" t="s">
        <v>4530</v>
      </c>
      <c r="AC4923" t="s">
        <v>89</v>
      </c>
      <c r="AD4923" t="str">
        <f t="shared" si="76"/>
        <v>10-60</v>
      </c>
      <c r="AE4923" t="str">
        <f>VLOOKUP(AD4923,'Main_Sub Desc'!C:D,2,)</f>
        <v>LPC from invoicing</v>
      </c>
      <c r="AF4923" t="str">
        <f>VLOOKUP(VALUE(H4923),'Main_Sub Desc'!F:G,2,)</f>
        <v>Wst Rev Late Payment</v>
      </c>
      <c r="AG4923">
        <f>IFERROR(VLOOKUP(VALUE(I4923),'PC Mapping'!A:F,6,),"")</f>
        <v>10514</v>
      </c>
      <c r="AH4923" s="13" t="str">
        <f>VLOOKUP(AG4923,'PC Mapping'!L:M,2,)</f>
        <v>Bolivar Sewer</v>
      </c>
    </row>
    <row r="4924" spans="1:34" x14ac:dyDescent="0.2">
      <c r="A4924" t="s">
        <v>21146</v>
      </c>
      <c r="B4924" t="s">
        <v>21129</v>
      </c>
      <c r="C4924" t="s">
        <v>4519</v>
      </c>
      <c r="D4924" t="s">
        <v>4520</v>
      </c>
      <c r="E4924" s="3">
        <v>45818</v>
      </c>
      <c r="F4924" t="s">
        <v>44</v>
      </c>
      <c r="G4924" t="s">
        <v>3742</v>
      </c>
      <c r="H4924" t="s">
        <v>3722</v>
      </c>
      <c r="I4924" t="s">
        <v>4538</v>
      </c>
      <c r="J4924" t="s">
        <v>4522</v>
      </c>
      <c r="K4924" s="2">
        <v>-5</v>
      </c>
      <c r="L4924" t="s">
        <v>44</v>
      </c>
      <c r="M4924" s="2">
        <v>-5</v>
      </c>
      <c r="N4924" t="s">
        <v>4523</v>
      </c>
      <c r="O4924" t="s">
        <v>4524</v>
      </c>
      <c r="P4924" t="s">
        <v>8759</v>
      </c>
      <c r="Q4924" t="s">
        <v>21149</v>
      </c>
      <c r="R4924" t="s">
        <v>44</v>
      </c>
      <c r="S4924" t="s">
        <v>4527</v>
      </c>
      <c r="T4924" s="3">
        <v>45818</v>
      </c>
      <c r="U4924" s="3">
        <v>45819</v>
      </c>
      <c r="V4924" s="2">
        <v>0</v>
      </c>
      <c r="W4924" t="s">
        <v>44</v>
      </c>
      <c r="X4924" t="s">
        <v>44</v>
      </c>
      <c r="Y4924" t="s">
        <v>21150</v>
      </c>
      <c r="Z4924" t="s">
        <v>403</v>
      </c>
      <c r="AA4924" t="s">
        <v>4529</v>
      </c>
      <c r="AB4924" t="s">
        <v>4530</v>
      </c>
      <c r="AC4924" t="s">
        <v>89</v>
      </c>
      <c r="AD4924" t="str">
        <f t="shared" si="76"/>
        <v>10-60</v>
      </c>
      <c r="AE4924" t="str">
        <f>VLOOKUP(AD4924,'Main_Sub Desc'!C:D,2,)</f>
        <v>LPC from invoicing</v>
      </c>
      <c r="AF4924" t="str">
        <f>VLOOKUP(VALUE(H4924),'Main_Sub Desc'!F:G,2,)</f>
        <v>Wtr Rev Late Payment</v>
      </c>
      <c r="AG4924">
        <f>IFERROR(VLOOKUP(VALUE(I4924),'PC Mapping'!A:F,6,),"")</f>
        <v>10469</v>
      </c>
      <c r="AH4924" s="13" t="str">
        <f>VLOOKUP(AG4924,'PC Mapping'!L:M,2,)</f>
        <v>Bolivar Water</v>
      </c>
    </row>
    <row r="4925" spans="1:34" x14ac:dyDescent="0.2">
      <c r="A4925" t="s">
        <v>21151</v>
      </c>
      <c r="B4925" t="s">
        <v>21152</v>
      </c>
      <c r="C4925" t="s">
        <v>4519</v>
      </c>
      <c r="D4925" t="s">
        <v>4520</v>
      </c>
      <c r="E4925" s="3">
        <v>45819</v>
      </c>
      <c r="F4925" t="s">
        <v>44</v>
      </c>
      <c r="G4925" t="s">
        <v>3742</v>
      </c>
      <c r="H4925" t="s">
        <v>3716</v>
      </c>
      <c r="I4925" t="s">
        <v>4534</v>
      </c>
      <c r="J4925" t="s">
        <v>4522</v>
      </c>
      <c r="K4925" s="2">
        <v>-5</v>
      </c>
      <c r="L4925" t="s">
        <v>44</v>
      </c>
      <c r="M4925" s="2">
        <v>-5</v>
      </c>
      <c r="N4925" t="s">
        <v>4523</v>
      </c>
      <c r="O4925" t="s">
        <v>4524</v>
      </c>
      <c r="P4925" t="s">
        <v>4893</v>
      </c>
      <c r="Q4925" t="s">
        <v>21153</v>
      </c>
      <c r="R4925" t="s">
        <v>44</v>
      </c>
      <c r="S4925" t="s">
        <v>4527</v>
      </c>
      <c r="T4925" s="3">
        <v>45819</v>
      </c>
      <c r="U4925" s="3">
        <v>45820</v>
      </c>
      <c r="V4925" s="2">
        <v>0</v>
      </c>
      <c r="W4925" t="s">
        <v>44</v>
      </c>
      <c r="X4925" t="s">
        <v>44</v>
      </c>
      <c r="Y4925" t="s">
        <v>21154</v>
      </c>
      <c r="Z4925" t="s">
        <v>190</v>
      </c>
      <c r="AA4925" t="s">
        <v>4529</v>
      </c>
      <c r="AB4925" t="s">
        <v>4530</v>
      </c>
      <c r="AC4925" t="s">
        <v>89</v>
      </c>
      <c r="AD4925" t="str">
        <f t="shared" si="76"/>
        <v>10-60</v>
      </c>
      <c r="AE4925" t="str">
        <f>VLOOKUP(AD4925,'Main_Sub Desc'!C:D,2,)</f>
        <v>LPC from invoicing</v>
      </c>
      <c r="AF4925" t="str">
        <f>VLOOKUP(VALUE(H4925),'Main_Sub Desc'!F:G,2,)</f>
        <v>Wst Rev Late Payment</v>
      </c>
      <c r="AG4925">
        <f>IFERROR(VLOOKUP(VALUE(I4925),'PC Mapping'!A:F,6,),"")</f>
        <v>10514</v>
      </c>
      <c r="AH4925" s="13" t="str">
        <f>VLOOKUP(AG4925,'PC Mapping'!L:M,2,)</f>
        <v>Bolivar Sewer</v>
      </c>
    </row>
    <row r="4926" spans="1:34" x14ac:dyDescent="0.2">
      <c r="A4926" t="s">
        <v>21151</v>
      </c>
      <c r="B4926" t="s">
        <v>21152</v>
      </c>
      <c r="C4926" t="s">
        <v>4519</v>
      </c>
      <c r="D4926" t="s">
        <v>4520</v>
      </c>
      <c r="E4926" s="3">
        <v>45819</v>
      </c>
      <c r="F4926" t="s">
        <v>44</v>
      </c>
      <c r="G4926" t="s">
        <v>3742</v>
      </c>
      <c r="H4926" t="s">
        <v>3722</v>
      </c>
      <c r="I4926" t="s">
        <v>4538</v>
      </c>
      <c r="J4926" t="s">
        <v>4522</v>
      </c>
      <c r="K4926" s="2">
        <v>-5</v>
      </c>
      <c r="L4926" t="s">
        <v>44</v>
      </c>
      <c r="M4926" s="2">
        <v>-5</v>
      </c>
      <c r="N4926" t="s">
        <v>4523</v>
      </c>
      <c r="O4926" t="s">
        <v>4524</v>
      </c>
      <c r="P4926" t="s">
        <v>4893</v>
      </c>
      <c r="Q4926" t="s">
        <v>21155</v>
      </c>
      <c r="R4926" t="s">
        <v>44</v>
      </c>
      <c r="S4926" t="s">
        <v>4527</v>
      </c>
      <c r="T4926" s="3">
        <v>45819</v>
      </c>
      <c r="U4926" s="3">
        <v>45820</v>
      </c>
      <c r="V4926" s="2">
        <v>0</v>
      </c>
      <c r="W4926" t="s">
        <v>44</v>
      </c>
      <c r="X4926" t="s">
        <v>44</v>
      </c>
      <c r="Y4926" t="s">
        <v>21156</v>
      </c>
      <c r="Z4926" t="s">
        <v>190</v>
      </c>
      <c r="AA4926" t="s">
        <v>4529</v>
      </c>
      <c r="AB4926" t="s">
        <v>4530</v>
      </c>
      <c r="AC4926" t="s">
        <v>89</v>
      </c>
      <c r="AD4926" t="str">
        <f t="shared" si="76"/>
        <v>10-60</v>
      </c>
      <c r="AE4926" t="str">
        <f>VLOOKUP(AD4926,'Main_Sub Desc'!C:D,2,)</f>
        <v>LPC from invoicing</v>
      </c>
      <c r="AF4926" t="str">
        <f>VLOOKUP(VALUE(H4926),'Main_Sub Desc'!F:G,2,)</f>
        <v>Wtr Rev Late Payment</v>
      </c>
      <c r="AG4926">
        <f>IFERROR(VLOOKUP(VALUE(I4926),'PC Mapping'!A:F,6,),"")</f>
        <v>10469</v>
      </c>
      <c r="AH4926" s="13" t="str">
        <f>VLOOKUP(AG4926,'PC Mapping'!L:M,2,)</f>
        <v>Bolivar Water</v>
      </c>
    </row>
    <row r="4927" spans="1:34" x14ac:dyDescent="0.2">
      <c r="A4927" t="s">
        <v>21157</v>
      </c>
      <c r="B4927" t="s">
        <v>21152</v>
      </c>
      <c r="C4927" t="s">
        <v>4519</v>
      </c>
      <c r="D4927" t="s">
        <v>4520</v>
      </c>
      <c r="E4927" s="3">
        <v>45819</v>
      </c>
      <c r="F4927" t="s">
        <v>44</v>
      </c>
      <c r="G4927" t="s">
        <v>3742</v>
      </c>
      <c r="H4927" t="s">
        <v>3722</v>
      </c>
      <c r="I4927" t="s">
        <v>4538</v>
      </c>
      <c r="J4927" t="s">
        <v>4522</v>
      </c>
      <c r="K4927" s="2">
        <v>-5</v>
      </c>
      <c r="L4927" t="s">
        <v>44</v>
      </c>
      <c r="M4927" s="2">
        <v>-5</v>
      </c>
      <c r="N4927" t="s">
        <v>4523</v>
      </c>
      <c r="O4927" t="s">
        <v>4524</v>
      </c>
      <c r="P4927" t="s">
        <v>6240</v>
      </c>
      <c r="Q4927" t="s">
        <v>21158</v>
      </c>
      <c r="R4927" t="s">
        <v>44</v>
      </c>
      <c r="S4927" t="s">
        <v>4527</v>
      </c>
      <c r="T4927" s="3">
        <v>45819</v>
      </c>
      <c r="U4927" s="3">
        <v>45820</v>
      </c>
      <c r="V4927" s="2">
        <v>0</v>
      </c>
      <c r="W4927" t="s">
        <v>44</v>
      </c>
      <c r="X4927" t="s">
        <v>44</v>
      </c>
      <c r="Y4927" t="s">
        <v>15447</v>
      </c>
      <c r="Z4927" t="s">
        <v>1003</v>
      </c>
      <c r="AA4927" t="s">
        <v>4529</v>
      </c>
      <c r="AB4927" t="s">
        <v>4530</v>
      </c>
      <c r="AC4927" t="s">
        <v>89</v>
      </c>
      <c r="AD4927" t="str">
        <f t="shared" si="76"/>
        <v>10-60</v>
      </c>
      <c r="AE4927" t="str">
        <f>VLOOKUP(AD4927,'Main_Sub Desc'!C:D,2,)</f>
        <v>LPC from invoicing</v>
      </c>
      <c r="AF4927" t="str">
        <f>VLOOKUP(VALUE(H4927),'Main_Sub Desc'!F:G,2,)</f>
        <v>Wtr Rev Late Payment</v>
      </c>
      <c r="AG4927">
        <f>IFERROR(VLOOKUP(VALUE(I4927),'PC Mapping'!A:F,6,),"")</f>
        <v>10469</v>
      </c>
      <c r="AH4927" s="13" t="str">
        <f>VLOOKUP(AG4927,'PC Mapping'!L:M,2,)</f>
        <v>Bolivar Water</v>
      </c>
    </row>
    <row r="4928" spans="1:34" x14ac:dyDescent="0.2">
      <c r="A4928" t="s">
        <v>21157</v>
      </c>
      <c r="B4928" t="s">
        <v>21152</v>
      </c>
      <c r="C4928" t="s">
        <v>4519</v>
      </c>
      <c r="D4928" t="s">
        <v>4520</v>
      </c>
      <c r="E4928" s="3">
        <v>45819</v>
      </c>
      <c r="F4928" t="s">
        <v>44</v>
      </c>
      <c r="G4928" t="s">
        <v>3742</v>
      </c>
      <c r="H4928" t="s">
        <v>3716</v>
      </c>
      <c r="I4928" t="s">
        <v>4534</v>
      </c>
      <c r="J4928" t="s">
        <v>4522</v>
      </c>
      <c r="K4928" s="2">
        <v>-5</v>
      </c>
      <c r="L4928" t="s">
        <v>44</v>
      </c>
      <c r="M4928" s="2">
        <v>-5</v>
      </c>
      <c r="N4928" t="s">
        <v>4523</v>
      </c>
      <c r="O4928" t="s">
        <v>4524</v>
      </c>
      <c r="P4928" t="s">
        <v>6240</v>
      </c>
      <c r="Q4928" t="s">
        <v>21159</v>
      </c>
      <c r="R4928" t="s">
        <v>44</v>
      </c>
      <c r="S4928" t="s">
        <v>4527</v>
      </c>
      <c r="T4928" s="3">
        <v>45819</v>
      </c>
      <c r="U4928" s="3">
        <v>45820</v>
      </c>
      <c r="V4928" s="2">
        <v>0</v>
      </c>
      <c r="W4928" t="s">
        <v>44</v>
      </c>
      <c r="X4928" t="s">
        <v>44</v>
      </c>
      <c r="Y4928" t="s">
        <v>15445</v>
      </c>
      <c r="Z4928" t="s">
        <v>1003</v>
      </c>
      <c r="AA4928" t="s">
        <v>4529</v>
      </c>
      <c r="AB4928" t="s">
        <v>4530</v>
      </c>
      <c r="AC4928" t="s">
        <v>89</v>
      </c>
      <c r="AD4928" t="str">
        <f t="shared" si="76"/>
        <v>10-60</v>
      </c>
      <c r="AE4928" t="str">
        <f>VLOOKUP(AD4928,'Main_Sub Desc'!C:D,2,)</f>
        <v>LPC from invoicing</v>
      </c>
      <c r="AF4928" t="str">
        <f>VLOOKUP(VALUE(H4928),'Main_Sub Desc'!F:G,2,)</f>
        <v>Wst Rev Late Payment</v>
      </c>
      <c r="AG4928">
        <f>IFERROR(VLOOKUP(VALUE(I4928),'PC Mapping'!A:F,6,),"")</f>
        <v>10514</v>
      </c>
      <c r="AH4928" s="13" t="str">
        <f>VLOOKUP(AG4928,'PC Mapping'!L:M,2,)</f>
        <v>Bolivar Sewer</v>
      </c>
    </row>
    <row r="4929" spans="1:34" x14ac:dyDescent="0.2">
      <c r="A4929" t="s">
        <v>21160</v>
      </c>
      <c r="B4929" t="s">
        <v>21152</v>
      </c>
      <c r="C4929" t="s">
        <v>4519</v>
      </c>
      <c r="D4929" t="s">
        <v>4520</v>
      </c>
      <c r="E4929" s="3">
        <v>45819</v>
      </c>
      <c r="F4929" t="s">
        <v>44</v>
      </c>
      <c r="G4929" t="s">
        <v>3742</v>
      </c>
      <c r="H4929" t="s">
        <v>3722</v>
      </c>
      <c r="I4929" t="s">
        <v>4538</v>
      </c>
      <c r="J4929" t="s">
        <v>4522</v>
      </c>
      <c r="K4929" s="2">
        <v>-5</v>
      </c>
      <c r="L4929" t="s">
        <v>44</v>
      </c>
      <c r="M4929" s="2">
        <v>-5</v>
      </c>
      <c r="N4929" t="s">
        <v>4523</v>
      </c>
      <c r="O4929" t="s">
        <v>4524</v>
      </c>
      <c r="P4929" t="s">
        <v>9259</v>
      </c>
      <c r="Q4929" t="s">
        <v>21161</v>
      </c>
      <c r="R4929" t="s">
        <v>44</v>
      </c>
      <c r="S4929" t="s">
        <v>4527</v>
      </c>
      <c r="T4929" s="3">
        <v>45819</v>
      </c>
      <c r="U4929" s="3">
        <v>45820</v>
      </c>
      <c r="V4929" s="2">
        <v>0</v>
      </c>
      <c r="W4929" t="s">
        <v>44</v>
      </c>
      <c r="X4929" t="s">
        <v>44</v>
      </c>
      <c r="Y4929" t="s">
        <v>21162</v>
      </c>
      <c r="Z4929" t="s">
        <v>975</v>
      </c>
      <c r="AA4929" t="s">
        <v>4529</v>
      </c>
      <c r="AB4929" t="s">
        <v>4530</v>
      </c>
      <c r="AC4929" t="s">
        <v>89</v>
      </c>
      <c r="AD4929" t="str">
        <f t="shared" si="76"/>
        <v>10-60</v>
      </c>
      <c r="AE4929" t="str">
        <f>VLOOKUP(AD4929,'Main_Sub Desc'!C:D,2,)</f>
        <v>LPC from invoicing</v>
      </c>
      <c r="AF4929" t="str">
        <f>VLOOKUP(VALUE(H4929),'Main_Sub Desc'!F:G,2,)</f>
        <v>Wtr Rev Late Payment</v>
      </c>
      <c r="AG4929">
        <f>IFERROR(VLOOKUP(VALUE(I4929),'PC Mapping'!A:F,6,),"")</f>
        <v>10469</v>
      </c>
      <c r="AH4929" s="13" t="str">
        <f>VLOOKUP(AG4929,'PC Mapping'!L:M,2,)</f>
        <v>Bolivar Water</v>
      </c>
    </row>
    <row r="4930" spans="1:34" x14ac:dyDescent="0.2">
      <c r="A4930" t="s">
        <v>21160</v>
      </c>
      <c r="B4930" t="s">
        <v>21152</v>
      </c>
      <c r="C4930" t="s">
        <v>4519</v>
      </c>
      <c r="D4930" t="s">
        <v>4520</v>
      </c>
      <c r="E4930" s="3">
        <v>45819</v>
      </c>
      <c r="F4930" t="s">
        <v>44</v>
      </c>
      <c r="G4930" t="s">
        <v>3742</v>
      </c>
      <c r="H4930" t="s">
        <v>3716</v>
      </c>
      <c r="I4930" t="s">
        <v>4534</v>
      </c>
      <c r="J4930" t="s">
        <v>4522</v>
      </c>
      <c r="K4930" s="2">
        <v>-5</v>
      </c>
      <c r="L4930" t="s">
        <v>44</v>
      </c>
      <c r="M4930" s="2">
        <v>-5</v>
      </c>
      <c r="N4930" t="s">
        <v>4523</v>
      </c>
      <c r="O4930" t="s">
        <v>4524</v>
      </c>
      <c r="P4930" t="s">
        <v>9259</v>
      </c>
      <c r="Q4930" t="s">
        <v>21163</v>
      </c>
      <c r="R4930" t="s">
        <v>44</v>
      </c>
      <c r="S4930" t="s">
        <v>4527</v>
      </c>
      <c r="T4930" s="3">
        <v>45819</v>
      </c>
      <c r="U4930" s="3">
        <v>45820</v>
      </c>
      <c r="V4930" s="2">
        <v>0</v>
      </c>
      <c r="W4930" t="s">
        <v>44</v>
      </c>
      <c r="X4930" t="s">
        <v>44</v>
      </c>
      <c r="Y4930" t="s">
        <v>21164</v>
      </c>
      <c r="Z4930" t="s">
        <v>975</v>
      </c>
      <c r="AA4930" t="s">
        <v>4529</v>
      </c>
      <c r="AB4930" t="s">
        <v>4530</v>
      </c>
      <c r="AC4930" t="s">
        <v>89</v>
      </c>
      <c r="AD4930" t="str">
        <f t="shared" si="76"/>
        <v>10-60</v>
      </c>
      <c r="AE4930" t="str">
        <f>VLOOKUP(AD4930,'Main_Sub Desc'!C:D,2,)</f>
        <v>LPC from invoicing</v>
      </c>
      <c r="AF4930" t="str">
        <f>VLOOKUP(VALUE(H4930),'Main_Sub Desc'!F:G,2,)</f>
        <v>Wst Rev Late Payment</v>
      </c>
      <c r="AG4930">
        <f>IFERROR(VLOOKUP(VALUE(I4930),'PC Mapping'!A:F,6,),"")</f>
        <v>10514</v>
      </c>
      <c r="AH4930" s="13" t="str">
        <f>VLOOKUP(AG4930,'PC Mapping'!L:M,2,)</f>
        <v>Bolivar Sewer</v>
      </c>
    </row>
    <row r="4931" spans="1:34" x14ac:dyDescent="0.2">
      <c r="A4931" t="s">
        <v>21165</v>
      </c>
      <c r="B4931" t="s">
        <v>21166</v>
      </c>
      <c r="C4931" t="s">
        <v>4519</v>
      </c>
      <c r="D4931" t="s">
        <v>4520</v>
      </c>
      <c r="E4931" s="3">
        <v>45820</v>
      </c>
      <c r="F4931" t="s">
        <v>44</v>
      </c>
      <c r="G4931" t="s">
        <v>3742</v>
      </c>
      <c r="H4931" t="s">
        <v>3722</v>
      </c>
      <c r="I4931" t="s">
        <v>3752</v>
      </c>
      <c r="J4931" t="s">
        <v>4522</v>
      </c>
      <c r="K4931" s="2">
        <v>-5</v>
      </c>
      <c r="L4931" t="s">
        <v>44</v>
      </c>
      <c r="M4931" s="2">
        <v>-5</v>
      </c>
      <c r="N4931" t="s">
        <v>4523</v>
      </c>
      <c r="O4931" t="s">
        <v>4524</v>
      </c>
      <c r="P4931" t="s">
        <v>11598</v>
      </c>
      <c r="Q4931" t="s">
        <v>21167</v>
      </c>
      <c r="R4931" t="s">
        <v>44</v>
      </c>
      <c r="S4931" t="s">
        <v>4527</v>
      </c>
      <c r="T4931" s="3">
        <v>45820</v>
      </c>
      <c r="U4931" s="3">
        <v>45821</v>
      </c>
      <c r="V4931" s="2">
        <v>0</v>
      </c>
      <c r="W4931" t="s">
        <v>44</v>
      </c>
      <c r="X4931" t="s">
        <v>44</v>
      </c>
      <c r="Y4931" t="s">
        <v>21168</v>
      </c>
      <c r="Z4931" t="s">
        <v>21169</v>
      </c>
      <c r="AA4931" t="s">
        <v>4529</v>
      </c>
      <c r="AB4931" t="s">
        <v>4530</v>
      </c>
      <c r="AC4931" t="s">
        <v>89</v>
      </c>
      <c r="AD4931" t="str">
        <f t="shared" si="76"/>
        <v>10-60</v>
      </c>
      <c r="AE4931" t="str">
        <f>VLOOKUP(AD4931,'Main_Sub Desc'!C:D,2,)</f>
        <v>LPC from invoicing</v>
      </c>
      <c r="AF4931" t="str">
        <f>VLOOKUP(VALUE(H4931),'Main_Sub Desc'!F:G,2,)</f>
        <v>Wtr Rev Late Payment</v>
      </c>
      <c r="AG4931">
        <f>IFERROR(VLOOKUP(VALUE(I4931),'PC Mapping'!A:F,6,),"")</f>
        <v>10719</v>
      </c>
      <c r="AH4931" s="13" t="str">
        <f>VLOOKUP(AG4931,'PC Mapping'!L:M,2,)</f>
        <v>All Other Water</v>
      </c>
    </row>
    <row r="4932" spans="1:34" x14ac:dyDescent="0.2">
      <c r="A4932" t="s">
        <v>21170</v>
      </c>
      <c r="B4932" t="s">
        <v>21166</v>
      </c>
      <c r="C4932" t="s">
        <v>4519</v>
      </c>
      <c r="D4932" t="s">
        <v>4520</v>
      </c>
      <c r="E4932" s="3">
        <v>45820</v>
      </c>
      <c r="F4932" t="s">
        <v>44</v>
      </c>
      <c r="G4932" t="s">
        <v>3742</v>
      </c>
      <c r="H4932" t="s">
        <v>3722</v>
      </c>
      <c r="I4932" t="s">
        <v>4538</v>
      </c>
      <c r="J4932" t="s">
        <v>4522</v>
      </c>
      <c r="K4932" s="2">
        <v>-5</v>
      </c>
      <c r="L4932" t="s">
        <v>44</v>
      </c>
      <c r="M4932" s="2">
        <v>-5</v>
      </c>
      <c r="N4932" t="s">
        <v>4523</v>
      </c>
      <c r="O4932" t="s">
        <v>4524</v>
      </c>
      <c r="P4932" t="s">
        <v>21171</v>
      </c>
      <c r="Q4932" t="s">
        <v>21172</v>
      </c>
      <c r="R4932" t="s">
        <v>44</v>
      </c>
      <c r="S4932" t="s">
        <v>4527</v>
      </c>
      <c r="T4932" s="3">
        <v>45820</v>
      </c>
      <c r="U4932" s="3">
        <v>45821</v>
      </c>
      <c r="V4932" s="2">
        <v>0</v>
      </c>
      <c r="W4932" t="s">
        <v>44</v>
      </c>
      <c r="X4932" t="s">
        <v>44</v>
      </c>
      <c r="Y4932" t="s">
        <v>21173</v>
      </c>
      <c r="Z4932" t="s">
        <v>786</v>
      </c>
      <c r="AA4932" t="s">
        <v>4529</v>
      </c>
      <c r="AB4932" t="s">
        <v>4530</v>
      </c>
      <c r="AC4932" t="s">
        <v>89</v>
      </c>
      <c r="AD4932" t="str">
        <f t="shared" ref="AD4932:AD4995" si="77">CONCATENATE(VALUE(AA4932),"-",VALUE(AB4932))</f>
        <v>10-60</v>
      </c>
      <c r="AE4932" t="str">
        <f>VLOOKUP(AD4932,'Main_Sub Desc'!C:D,2,)</f>
        <v>LPC from invoicing</v>
      </c>
      <c r="AF4932" t="str">
        <f>VLOOKUP(VALUE(H4932),'Main_Sub Desc'!F:G,2,)</f>
        <v>Wtr Rev Late Payment</v>
      </c>
      <c r="AG4932">
        <f>IFERROR(VLOOKUP(VALUE(I4932),'PC Mapping'!A:F,6,),"")</f>
        <v>10469</v>
      </c>
      <c r="AH4932" s="13" t="str">
        <f>VLOOKUP(AG4932,'PC Mapping'!L:M,2,)</f>
        <v>Bolivar Water</v>
      </c>
    </row>
    <row r="4933" spans="1:34" x14ac:dyDescent="0.2">
      <c r="A4933" t="s">
        <v>21170</v>
      </c>
      <c r="B4933" t="s">
        <v>21166</v>
      </c>
      <c r="C4933" t="s">
        <v>4519</v>
      </c>
      <c r="D4933" t="s">
        <v>4520</v>
      </c>
      <c r="E4933" s="3">
        <v>45820</v>
      </c>
      <c r="F4933" t="s">
        <v>44</v>
      </c>
      <c r="G4933" t="s">
        <v>3742</v>
      </c>
      <c r="H4933" t="s">
        <v>3716</v>
      </c>
      <c r="I4933" t="s">
        <v>4534</v>
      </c>
      <c r="J4933" t="s">
        <v>4522</v>
      </c>
      <c r="K4933" s="2">
        <v>-5</v>
      </c>
      <c r="L4933" t="s">
        <v>44</v>
      </c>
      <c r="M4933" s="2">
        <v>-5</v>
      </c>
      <c r="N4933" t="s">
        <v>4523</v>
      </c>
      <c r="O4933" t="s">
        <v>4524</v>
      </c>
      <c r="P4933" t="s">
        <v>21171</v>
      </c>
      <c r="Q4933" t="s">
        <v>21174</v>
      </c>
      <c r="R4933" t="s">
        <v>44</v>
      </c>
      <c r="S4933" t="s">
        <v>4527</v>
      </c>
      <c r="T4933" s="3">
        <v>45820</v>
      </c>
      <c r="U4933" s="3">
        <v>45821</v>
      </c>
      <c r="V4933" s="2">
        <v>0</v>
      </c>
      <c r="W4933" t="s">
        <v>44</v>
      </c>
      <c r="X4933" t="s">
        <v>44</v>
      </c>
      <c r="Y4933" t="s">
        <v>21175</v>
      </c>
      <c r="Z4933" t="s">
        <v>786</v>
      </c>
      <c r="AA4933" t="s">
        <v>4529</v>
      </c>
      <c r="AB4933" t="s">
        <v>4530</v>
      </c>
      <c r="AC4933" t="s">
        <v>89</v>
      </c>
      <c r="AD4933" t="str">
        <f t="shared" si="77"/>
        <v>10-60</v>
      </c>
      <c r="AE4933" t="str">
        <f>VLOOKUP(AD4933,'Main_Sub Desc'!C:D,2,)</f>
        <v>LPC from invoicing</v>
      </c>
      <c r="AF4933" t="str">
        <f>VLOOKUP(VALUE(H4933),'Main_Sub Desc'!F:G,2,)</f>
        <v>Wst Rev Late Payment</v>
      </c>
      <c r="AG4933">
        <f>IFERROR(VLOOKUP(VALUE(I4933),'PC Mapping'!A:F,6,),"")</f>
        <v>10514</v>
      </c>
      <c r="AH4933" s="13" t="str">
        <f>VLOOKUP(AG4933,'PC Mapping'!L:M,2,)</f>
        <v>Bolivar Sewer</v>
      </c>
    </row>
    <row r="4934" spans="1:34" x14ac:dyDescent="0.2">
      <c r="A4934" t="s">
        <v>21176</v>
      </c>
      <c r="B4934" t="s">
        <v>21166</v>
      </c>
      <c r="C4934" t="s">
        <v>4519</v>
      </c>
      <c r="D4934" t="s">
        <v>4520</v>
      </c>
      <c r="E4934" s="3">
        <v>45820</v>
      </c>
      <c r="F4934" t="s">
        <v>44</v>
      </c>
      <c r="G4934" t="s">
        <v>3742</v>
      </c>
      <c r="H4934" t="s">
        <v>3722</v>
      </c>
      <c r="I4934" t="s">
        <v>3752</v>
      </c>
      <c r="J4934" t="s">
        <v>4522</v>
      </c>
      <c r="K4934" s="2">
        <v>-5</v>
      </c>
      <c r="L4934" t="s">
        <v>44</v>
      </c>
      <c r="M4934" s="2">
        <v>-5</v>
      </c>
      <c r="N4934" t="s">
        <v>4523</v>
      </c>
      <c r="O4934" t="s">
        <v>4524</v>
      </c>
      <c r="P4934" t="s">
        <v>18328</v>
      </c>
      <c r="Q4934" t="s">
        <v>21177</v>
      </c>
      <c r="R4934" t="s">
        <v>44</v>
      </c>
      <c r="S4934" t="s">
        <v>4527</v>
      </c>
      <c r="T4934" s="3">
        <v>45820</v>
      </c>
      <c r="U4934" s="3">
        <v>45821</v>
      </c>
      <c r="V4934" s="2">
        <v>0</v>
      </c>
      <c r="W4934" t="s">
        <v>44</v>
      </c>
      <c r="X4934" t="s">
        <v>44</v>
      </c>
      <c r="Y4934" t="s">
        <v>21178</v>
      </c>
      <c r="Z4934" t="s">
        <v>21179</v>
      </c>
      <c r="AA4934" t="s">
        <v>4529</v>
      </c>
      <c r="AB4934" t="s">
        <v>4530</v>
      </c>
      <c r="AC4934" t="s">
        <v>89</v>
      </c>
      <c r="AD4934" t="str">
        <f t="shared" si="77"/>
        <v>10-60</v>
      </c>
      <c r="AE4934" t="str">
        <f>VLOOKUP(AD4934,'Main_Sub Desc'!C:D,2,)</f>
        <v>LPC from invoicing</v>
      </c>
      <c r="AF4934" t="str">
        <f>VLOOKUP(VALUE(H4934),'Main_Sub Desc'!F:G,2,)</f>
        <v>Wtr Rev Late Payment</v>
      </c>
      <c r="AG4934">
        <f>IFERROR(VLOOKUP(VALUE(I4934),'PC Mapping'!A:F,6,),"")</f>
        <v>10719</v>
      </c>
      <c r="AH4934" s="13" t="str">
        <f>VLOOKUP(AG4934,'PC Mapping'!L:M,2,)</f>
        <v>All Other Water</v>
      </c>
    </row>
    <row r="4935" spans="1:34" x14ac:dyDescent="0.2">
      <c r="A4935" t="s">
        <v>21180</v>
      </c>
      <c r="B4935" t="s">
        <v>21166</v>
      </c>
      <c r="C4935" t="s">
        <v>4519</v>
      </c>
      <c r="D4935" t="s">
        <v>4520</v>
      </c>
      <c r="E4935" s="3">
        <v>45820</v>
      </c>
      <c r="F4935" t="s">
        <v>44</v>
      </c>
      <c r="G4935" t="s">
        <v>3742</v>
      </c>
      <c r="H4935" t="s">
        <v>3722</v>
      </c>
      <c r="I4935" t="s">
        <v>3752</v>
      </c>
      <c r="J4935" t="s">
        <v>4522</v>
      </c>
      <c r="K4935" s="2">
        <v>-5</v>
      </c>
      <c r="L4935" t="s">
        <v>44</v>
      </c>
      <c r="M4935" s="2">
        <v>-5</v>
      </c>
      <c r="N4935" t="s">
        <v>4523</v>
      </c>
      <c r="O4935" t="s">
        <v>4524</v>
      </c>
      <c r="P4935" t="s">
        <v>21181</v>
      </c>
      <c r="Q4935" t="s">
        <v>21182</v>
      </c>
      <c r="R4935" t="s">
        <v>44</v>
      </c>
      <c r="S4935" t="s">
        <v>4527</v>
      </c>
      <c r="T4935" s="3">
        <v>45820</v>
      </c>
      <c r="U4935" s="3">
        <v>45821</v>
      </c>
      <c r="V4935" s="2">
        <v>0</v>
      </c>
      <c r="W4935" t="s">
        <v>44</v>
      </c>
      <c r="X4935" t="s">
        <v>44</v>
      </c>
      <c r="Y4935" t="s">
        <v>21183</v>
      </c>
      <c r="Z4935" t="s">
        <v>21184</v>
      </c>
      <c r="AA4935" t="s">
        <v>4529</v>
      </c>
      <c r="AB4935" t="s">
        <v>4530</v>
      </c>
      <c r="AC4935" t="s">
        <v>89</v>
      </c>
      <c r="AD4935" t="str">
        <f t="shared" si="77"/>
        <v>10-60</v>
      </c>
      <c r="AE4935" t="str">
        <f>VLOOKUP(AD4935,'Main_Sub Desc'!C:D,2,)</f>
        <v>LPC from invoicing</v>
      </c>
      <c r="AF4935" t="str">
        <f>VLOOKUP(VALUE(H4935),'Main_Sub Desc'!F:G,2,)</f>
        <v>Wtr Rev Late Payment</v>
      </c>
      <c r="AG4935">
        <f>IFERROR(VLOOKUP(VALUE(I4935),'PC Mapping'!A:F,6,),"")</f>
        <v>10719</v>
      </c>
      <c r="AH4935" s="13" t="str">
        <f>VLOOKUP(AG4935,'PC Mapping'!L:M,2,)</f>
        <v>All Other Water</v>
      </c>
    </row>
    <row r="4936" spans="1:34" x14ac:dyDescent="0.2">
      <c r="A4936" t="s">
        <v>21185</v>
      </c>
      <c r="B4936" t="s">
        <v>21166</v>
      </c>
      <c r="C4936" t="s">
        <v>4519</v>
      </c>
      <c r="D4936" t="s">
        <v>4520</v>
      </c>
      <c r="E4936" s="3">
        <v>45820</v>
      </c>
      <c r="F4936" t="s">
        <v>44</v>
      </c>
      <c r="G4936" t="s">
        <v>3742</v>
      </c>
      <c r="H4936" t="s">
        <v>3722</v>
      </c>
      <c r="I4936" t="s">
        <v>3752</v>
      </c>
      <c r="J4936" t="s">
        <v>4522</v>
      </c>
      <c r="K4936" s="2">
        <v>-5</v>
      </c>
      <c r="L4936" t="s">
        <v>44</v>
      </c>
      <c r="M4936" s="2">
        <v>-5</v>
      </c>
      <c r="N4936" t="s">
        <v>4523</v>
      </c>
      <c r="O4936" t="s">
        <v>4524</v>
      </c>
      <c r="P4936" t="s">
        <v>19861</v>
      </c>
      <c r="Q4936" t="s">
        <v>21186</v>
      </c>
      <c r="R4936" t="s">
        <v>44</v>
      </c>
      <c r="S4936" t="s">
        <v>4527</v>
      </c>
      <c r="T4936" s="3">
        <v>45820</v>
      </c>
      <c r="U4936" s="3">
        <v>45821</v>
      </c>
      <c r="V4936" s="2">
        <v>0</v>
      </c>
      <c r="W4936" t="s">
        <v>44</v>
      </c>
      <c r="X4936" t="s">
        <v>44</v>
      </c>
      <c r="Y4936" t="s">
        <v>21187</v>
      </c>
      <c r="Z4936" t="s">
        <v>21188</v>
      </c>
      <c r="AA4936" t="s">
        <v>4529</v>
      </c>
      <c r="AB4936" t="s">
        <v>4530</v>
      </c>
      <c r="AC4936" t="s">
        <v>89</v>
      </c>
      <c r="AD4936" t="str">
        <f t="shared" si="77"/>
        <v>10-60</v>
      </c>
      <c r="AE4936" t="str">
        <f>VLOOKUP(AD4936,'Main_Sub Desc'!C:D,2,)</f>
        <v>LPC from invoicing</v>
      </c>
      <c r="AF4936" t="str">
        <f>VLOOKUP(VALUE(H4936),'Main_Sub Desc'!F:G,2,)</f>
        <v>Wtr Rev Late Payment</v>
      </c>
      <c r="AG4936">
        <f>IFERROR(VLOOKUP(VALUE(I4936),'PC Mapping'!A:F,6,),"")</f>
        <v>10719</v>
      </c>
      <c r="AH4936" s="13" t="str">
        <f>VLOOKUP(AG4936,'PC Mapping'!L:M,2,)</f>
        <v>All Other Water</v>
      </c>
    </row>
    <row r="4937" spans="1:34" x14ac:dyDescent="0.2">
      <c r="A4937" t="s">
        <v>21189</v>
      </c>
      <c r="B4937" t="s">
        <v>21166</v>
      </c>
      <c r="C4937" t="s">
        <v>4519</v>
      </c>
      <c r="D4937" t="s">
        <v>4520</v>
      </c>
      <c r="E4937" s="3">
        <v>45820</v>
      </c>
      <c r="F4937" t="s">
        <v>44</v>
      </c>
      <c r="G4937" t="s">
        <v>3742</v>
      </c>
      <c r="H4937" t="s">
        <v>3722</v>
      </c>
      <c r="I4937" t="s">
        <v>4538</v>
      </c>
      <c r="J4937" t="s">
        <v>4522</v>
      </c>
      <c r="K4937" s="2">
        <v>-5</v>
      </c>
      <c r="L4937" t="s">
        <v>44</v>
      </c>
      <c r="M4937" s="2">
        <v>-5</v>
      </c>
      <c r="N4937" t="s">
        <v>4523</v>
      </c>
      <c r="O4937" t="s">
        <v>4524</v>
      </c>
      <c r="P4937" t="s">
        <v>15699</v>
      </c>
      <c r="Q4937" t="s">
        <v>21190</v>
      </c>
      <c r="R4937" t="s">
        <v>44</v>
      </c>
      <c r="S4937" t="s">
        <v>4527</v>
      </c>
      <c r="T4937" s="3">
        <v>45820</v>
      </c>
      <c r="U4937" s="3">
        <v>45821</v>
      </c>
      <c r="V4937" s="2">
        <v>0</v>
      </c>
      <c r="W4937" t="s">
        <v>44</v>
      </c>
      <c r="X4937" t="s">
        <v>44</v>
      </c>
      <c r="Y4937" t="s">
        <v>18635</v>
      </c>
      <c r="Z4937" t="s">
        <v>1147</v>
      </c>
      <c r="AA4937" t="s">
        <v>4529</v>
      </c>
      <c r="AB4937" t="s">
        <v>4530</v>
      </c>
      <c r="AC4937" t="s">
        <v>89</v>
      </c>
      <c r="AD4937" t="str">
        <f t="shared" si="77"/>
        <v>10-60</v>
      </c>
      <c r="AE4937" t="str">
        <f>VLOOKUP(AD4937,'Main_Sub Desc'!C:D,2,)</f>
        <v>LPC from invoicing</v>
      </c>
      <c r="AF4937" t="str">
        <f>VLOOKUP(VALUE(H4937),'Main_Sub Desc'!F:G,2,)</f>
        <v>Wtr Rev Late Payment</v>
      </c>
      <c r="AG4937">
        <f>IFERROR(VLOOKUP(VALUE(I4937),'PC Mapping'!A:F,6,),"")</f>
        <v>10469</v>
      </c>
      <c r="AH4937" s="13" t="str">
        <f>VLOOKUP(AG4937,'PC Mapping'!L:M,2,)</f>
        <v>Bolivar Water</v>
      </c>
    </row>
    <row r="4938" spans="1:34" x14ac:dyDescent="0.2">
      <c r="A4938" t="s">
        <v>21189</v>
      </c>
      <c r="B4938" t="s">
        <v>21166</v>
      </c>
      <c r="C4938" t="s">
        <v>4519</v>
      </c>
      <c r="D4938" t="s">
        <v>4520</v>
      </c>
      <c r="E4938" s="3">
        <v>45820</v>
      </c>
      <c r="F4938" t="s">
        <v>44</v>
      </c>
      <c r="G4938" t="s">
        <v>3742</v>
      </c>
      <c r="H4938" t="s">
        <v>3716</v>
      </c>
      <c r="I4938" t="s">
        <v>4534</v>
      </c>
      <c r="J4938" t="s">
        <v>4522</v>
      </c>
      <c r="K4938" s="2">
        <v>-5</v>
      </c>
      <c r="L4938" t="s">
        <v>44</v>
      </c>
      <c r="M4938" s="2">
        <v>-5</v>
      </c>
      <c r="N4938" t="s">
        <v>4523</v>
      </c>
      <c r="O4938" t="s">
        <v>4524</v>
      </c>
      <c r="P4938" t="s">
        <v>15699</v>
      </c>
      <c r="Q4938" t="s">
        <v>21191</v>
      </c>
      <c r="R4938" t="s">
        <v>44</v>
      </c>
      <c r="S4938" t="s">
        <v>4527</v>
      </c>
      <c r="T4938" s="3">
        <v>45820</v>
      </c>
      <c r="U4938" s="3">
        <v>45821</v>
      </c>
      <c r="V4938" s="2">
        <v>0</v>
      </c>
      <c r="W4938" t="s">
        <v>44</v>
      </c>
      <c r="X4938" t="s">
        <v>44</v>
      </c>
      <c r="Y4938" t="s">
        <v>18637</v>
      </c>
      <c r="Z4938" t="s">
        <v>1147</v>
      </c>
      <c r="AA4938" t="s">
        <v>4529</v>
      </c>
      <c r="AB4938" t="s">
        <v>4530</v>
      </c>
      <c r="AC4938" t="s">
        <v>89</v>
      </c>
      <c r="AD4938" t="str">
        <f t="shared" si="77"/>
        <v>10-60</v>
      </c>
      <c r="AE4938" t="str">
        <f>VLOOKUP(AD4938,'Main_Sub Desc'!C:D,2,)</f>
        <v>LPC from invoicing</v>
      </c>
      <c r="AF4938" t="str">
        <f>VLOOKUP(VALUE(H4938),'Main_Sub Desc'!F:G,2,)</f>
        <v>Wst Rev Late Payment</v>
      </c>
      <c r="AG4938">
        <f>IFERROR(VLOOKUP(VALUE(I4938),'PC Mapping'!A:F,6,),"")</f>
        <v>10514</v>
      </c>
      <c r="AH4938" s="13" t="str">
        <f>VLOOKUP(AG4938,'PC Mapping'!L:M,2,)</f>
        <v>Bolivar Sewer</v>
      </c>
    </row>
    <row r="4939" spans="1:34" x14ac:dyDescent="0.2">
      <c r="A4939" t="s">
        <v>21192</v>
      </c>
      <c r="B4939" t="s">
        <v>21193</v>
      </c>
      <c r="C4939" t="s">
        <v>4519</v>
      </c>
      <c r="D4939" t="s">
        <v>4520</v>
      </c>
      <c r="E4939" s="3">
        <v>45821</v>
      </c>
      <c r="F4939" t="s">
        <v>44</v>
      </c>
      <c r="G4939" t="s">
        <v>3742</v>
      </c>
      <c r="H4939" t="s">
        <v>3716</v>
      </c>
      <c r="I4939" t="s">
        <v>4534</v>
      </c>
      <c r="J4939" t="s">
        <v>4522</v>
      </c>
      <c r="K4939" s="2">
        <v>-5</v>
      </c>
      <c r="L4939" t="s">
        <v>44</v>
      </c>
      <c r="M4939" s="2">
        <v>-5</v>
      </c>
      <c r="N4939" t="s">
        <v>4523</v>
      </c>
      <c r="O4939" t="s">
        <v>4524</v>
      </c>
      <c r="P4939" t="s">
        <v>21194</v>
      </c>
      <c r="Q4939" t="s">
        <v>21195</v>
      </c>
      <c r="R4939" t="s">
        <v>44</v>
      </c>
      <c r="S4939" t="s">
        <v>4527</v>
      </c>
      <c r="T4939" s="3">
        <v>45821</v>
      </c>
      <c r="U4939" s="3">
        <v>45824</v>
      </c>
      <c r="V4939" s="2">
        <v>0</v>
      </c>
      <c r="W4939" t="s">
        <v>44</v>
      </c>
      <c r="X4939" t="s">
        <v>44</v>
      </c>
      <c r="Y4939" t="s">
        <v>21196</v>
      </c>
      <c r="Z4939" t="s">
        <v>633</v>
      </c>
      <c r="AA4939" t="s">
        <v>4529</v>
      </c>
      <c r="AB4939" t="s">
        <v>4530</v>
      </c>
      <c r="AC4939" t="s">
        <v>89</v>
      </c>
      <c r="AD4939" t="str">
        <f t="shared" si="77"/>
        <v>10-60</v>
      </c>
      <c r="AE4939" t="str">
        <f>VLOOKUP(AD4939,'Main_Sub Desc'!C:D,2,)</f>
        <v>LPC from invoicing</v>
      </c>
      <c r="AF4939" t="str">
        <f>VLOOKUP(VALUE(H4939),'Main_Sub Desc'!F:G,2,)</f>
        <v>Wst Rev Late Payment</v>
      </c>
      <c r="AG4939">
        <f>IFERROR(VLOOKUP(VALUE(I4939),'PC Mapping'!A:F,6,),"")</f>
        <v>10514</v>
      </c>
      <c r="AH4939" s="13" t="str">
        <f>VLOOKUP(AG4939,'PC Mapping'!L:M,2,)</f>
        <v>Bolivar Sewer</v>
      </c>
    </row>
    <row r="4940" spans="1:34" x14ac:dyDescent="0.2">
      <c r="A4940" t="s">
        <v>21192</v>
      </c>
      <c r="B4940" t="s">
        <v>21193</v>
      </c>
      <c r="C4940" t="s">
        <v>4519</v>
      </c>
      <c r="D4940" t="s">
        <v>4520</v>
      </c>
      <c r="E4940" s="3">
        <v>45821</v>
      </c>
      <c r="F4940" t="s">
        <v>44</v>
      </c>
      <c r="G4940" t="s">
        <v>3742</v>
      </c>
      <c r="H4940" t="s">
        <v>3722</v>
      </c>
      <c r="I4940" t="s">
        <v>4538</v>
      </c>
      <c r="J4940" t="s">
        <v>4522</v>
      </c>
      <c r="K4940" s="2">
        <v>-5</v>
      </c>
      <c r="L4940" t="s">
        <v>44</v>
      </c>
      <c r="M4940" s="2">
        <v>-5</v>
      </c>
      <c r="N4940" t="s">
        <v>4523</v>
      </c>
      <c r="O4940" t="s">
        <v>4524</v>
      </c>
      <c r="P4940" t="s">
        <v>21194</v>
      </c>
      <c r="Q4940" t="s">
        <v>21197</v>
      </c>
      <c r="R4940" t="s">
        <v>44</v>
      </c>
      <c r="S4940" t="s">
        <v>4527</v>
      </c>
      <c r="T4940" s="3">
        <v>45821</v>
      </c>
      <c r="U4940" s="3">
        <v>45824</v>
      </c>
      <c r="V4940" s="2">
        <v>0</v>
      </c>
      <c r="W4940" t="s">
        <v>44</v>
      </c>
      <c r="X4940" t="s">
        <v>44</v>
      </c>
      <c r="Y4940" t="s">
        <v>21198</v>
      </c>
      <c r="Z4940" t="s">
        <v>633</v>
      </c>
      <c r="AA4940" t="s">
        <v>4529</v>
      </c>
      <c r="AB4940" t="s">
        <v>4530</v>
      </c>
      <c r="AC4940" t="s">
        <v>89</v>
      </c>
      <c r="AD4940" t="str">
        <f t="shared" si="77"/>
        <v>10-60</v>
      </c>
      <c r="AE4940" t="str">
        <f>VLOOKUP(AD4940,'Main_Sub Desc'!C:D,2,)</f>
        <v>LPC from invoicing</v>
      </c>
      <c r="AF4940" t="str">
        <f>VLOOKUP(VALUE(H4940),'Main_Sub Desc'!F:G,2,)</f>
        <v>Wtr Rev Late Payment</v>
      </c>
      <c r="AG4940">
        <f>IFERROR(VLOOKUP(VALUE(I4940),'PC Mapping'!A:F,6,),"")</f>
        <v>10469</v>
      </c>
      <c r="AH4940" s="13" t="str">
        <f>VLOOKUP(AG4940,'PC Mapping'!L:M,2,)</f>
        <v>Bolivar Water</v>
      </c>
    </row>
    <row r="4941" spans="1:34" x14ac:dyDescent="0.2">
      <c r="A4941" t="s">
        <v>21199</v>
      </c>
      <c r="B4941" t="s">
        <v>21193</v>
      </c>
      <c r="C4941" t="s">
        <v>4519</v>
      </c>
      <c r="D4941" t="s">
        <v>4520</v>
      </c>
      <c r="E4941" s="3">
        <v>45821</v>
      </c>
      <c r="F4941" t="s">
        <v>44</v>
      </c>
      <c r="G4941" t="s">
        <v>3742</v>
      </c>
      <c r="H4941" t="s">
        <v>3722</v>
      </c>
      <c r="I4941" t="s">
        <v>4538</v>
      </c>
      <c r="J4941" t="s">
        <v>4522</v>
      </c>
      <c r="K4941" s="2">
        <v>-5</v>
      </c>
      <c r="L4941" t="s">
        <v>44</v>
      </c>
      <c r="M4941" s="2">
        <v>-5</v>
      </c>
      <c r="N4941" t="s">
        <v>4523</v>
      </c>
      <c r="O4941" t="s">
        <v>4524</v>
      </c>
      <c r="P4941" t="s">
        <v>21200</v>
      </c>
      <c r="Q4941" t="s">
        <v>21201</v>
      </c>
      <c r="R4941" t="s">
        <v>44</v>
      </c>
      <c r="S4941" t="s">
        <v>4527</v>
      </c>
      <c r="T4941" s="3">
        <v>45821</v>
      </c>
      <c r="U4941" s="3">
        <v>45824</v>
      </c>
      <c r="V4941" s="2">
        <v>0</v>
      </c>
      <c r="W4941" t="s">
        <v>44</v>
      </c>
      <c r="X4941" t="s">
        <v>44</v>
      </c>
      <c r="Y4941" t="s">
        <v>21202</v>
      </c>
      <c r="Z4941" t="s">
        <v>1270</v>
      </c>
      <c r="AA4941" t="s">
        <v>4529</v>
      </c>
      <c r="AB4941" t="s">
        <v>4530</v>
      </c>
      <c r="AC4941" t="s">
        <v>89</v>
      </c>
      <c r="AD4941" t="str">
        <f t="shared" si="77"/>
        <v>10-60</v>
      </c>
      <c r="AE4941" t="str">
        <f>VLOOKUP(AD4941,'Main_Sub Desc'!C:D,2,)</f>
        <v>LPC from invoicing</v>
      </c>
      <c r="AF4941" t="str">
        <f>VLOOKUP(VALUE(H4941),'Main_Sub Desc'!F:G,2,)</f>
        <v>Wtr Rev Late Payment</v>
      </c>
      <c r="AG4941">
        <f>IFERROR(VLOOKUP(VALUE(I4941),'PC Mapping'!A:F,6,),"")</f>
        <v>10469</v>
      </c>
      <c r="AH4941" s="13" t="str">
        <f>VLOOKUP(AG4941,'PC Mapping'!L:M,2,)</f>
        <v>Bolivar Water</v>
      </c>
    </row>
    <row r="4942" spans="1:34" x14ac:dyDescent="0.2">
      <c r="A4942" t="s">
        <v>21199</v>
      </c>
      <c r="B4942" t="s">
        <v>21193</v>
      </c>
      <c r="C4942" t="s">
        <v>4519</v>
      </c>
      <c r="D4942" t="s">
        <v>4520</v>
      </c>
      <c r="E4942" s="3">
        <v>45821</v>
      </c>
      <c r="F4942" t="s">
        <v>44</v>
      </c>
      <c r="G4942" t="s">
        <v>3742</v>
      </c>
      <c r="H4942" t="s">
        <v>3716</v>
      </c>
      <c r="I4942" t="s">
        <v>4534</v>
      </c>
      <c r="J4942" t="s">
        <v>4522</v>
      </c>
      <c r="K4942" s="2">
        <v>-5</v>
      </c>
      <c r="L4942" t="s">
        <v>44</v>
      </c>
      <c r="M4942" s="2">
        <v>-5</v>
      </c>
      <c r="N4942" t="s">
        <v>4523</v>
      </c>
      <c r="O4942" t="s">
        <v>4524</v>
      </c>
      <c r="P4942" t="s">
        <v>21200</v>
      </c>
      <c r="Q4942" t="s">
        <v>21203</v>
      </c>
      <c r="R4942" t="s">
        <v>44</v>
      </c>
      <c r="S4942" t="s">
        <v>4527</v>
      </c>
      <c r="T4942" s="3">
        <v>45821</v>
      </c>
      <c r="U4942" s="3">
        <v>45824</v>
      </c>
      <c r="V4942" s="2">
        <v>0</v>
      </c>
      <c r="W4942" t="s">
        <v>44</v>
      </c>
      <c r="X4942" t="s">
        <v>44</v>
      </c>
      <c r="Y4942" t="s">
        <v>21204</v>
      </c>
      <c r="Z4942" t="s">
        <v>1270</v>
      </c>
      <c r="AA4942" t="s">
        <v>4529</v>
      </c>
      <c r="AB4942" t="s">
        <v>4530</v>
      </c>
      <c r="AC4942" t="s">
        <v>89</v>
      </c>
      <c r="AD4942" t="str">
        <f t="shared" si="77"/>
        <v>10-60</v>
      </c>
      <c r="AE4942" t="str">
        <f>VLOOKUP(AD4942,'Main_Sub Desc'!C:D,2,)</f>
        <v>LPC from invoicing</v>
      </c>
      <c r="AF4942" t="str">
        <f>VLOOKUP(VALUE(H4942),'Main_Sub Desc'!F:G,2,)</f>
        <v>Wst Rev Late Payment</v>
      </c>
      <c r="AG4942">
        <f>IFERROR(VLOOKUP(VALUE(I4942),'PC Mapping'!A:F,6,),"")</f>
        <v>10514</v>
      </c>
      <c r="AH4942" s="13" t="str">
        <f>VLOOKUP(AG4942,'PC Mapping'!L:M,2,)</f>
        <v>Bolivar Sewer</v>
      </c>
    </row>
    <row r="4943" spans="1:34" x14ac:dyDescent="0.2">
      <c r="A4943" t="s">
        <v>21205</v>
      </c>
      <c r="B4943" t="s">
        <v>21193</v>
      </c>
      <c r="C4943" t="s">
        <v>4519</v>
      </c>
      <c r="D4943" t="s">
        <v>4520</v>
      </c>
      <c r="E4943" s="3">
        <v>45821</v>
      </c>
      <c r="F4943" t="s">
        <v>44</v>
      </c>
      <c r="G4943" t="s">
        <v>3742</v>
      </c>
      <c r="H4943" t="s">
        <v>3722</v>
      </c>
      <c r="I4943" t="s">
        <v>4538</v>
      </c>
      <c r="J4943" t="s">
        <v>4522</v>
      </c>
      <c r="K4943" s="2">
        <v>-5</v>
      </c>
      <c r="L4943" t="s">
        <v>44</v>
      </c>
      <c r="M4943" s="2">
        <v>-5</v>
      </c>
      <c r="N4943" t="s">
        <v>4523</v>
      </c>
      <c r="O4943" t="s">
        <v>4524</v>
      </c>
      <c r="P4943" t="s">
        <v>4557</v>
      </c>
      <c r="Q4943" t="s">
        <v>21206</v>
      </c>
      <c r="R4943" t="s">
        <v>44</v>
      </c>
      <c r="S4943" t="s">
        <v>4527</v>
      </c>
      <c r="T4943" s="3">
        <v>45821</v>
      </c>
      <c r="U4943" s="3">
        <v>45824</v>
      </c>
      <c r="V4943" s="2">
        <v>0</v>
      </c>
      <c r="W4943" t="s">
        <v>44</v>
      </c>
      <c r="X4943" t="s">
        <v>44</v>
      </c>
      <c r="Y4943" t="s">
        <v>21207</v>
      </c>
      <c r="Z4943" t="s">
        <v>180</v>
      </c>
      <c r="AA4943" t="s">
        <v>4529</v>
      </c>
      <c r="AB4943" t="s">
        <v>4530</v>
      </c>
      <c r="AC4943" t="s">
        <v>89</v>
      </c>
      <c r="AD4943" t="str">
        <f t="shared" si="77"/>
        <v>10-60</v>
      </c>
      <c r="AE4943" t="str">
        <f>VLOOKUP(AD4943,'Main_Sub Desc'!C:D,2,)</f>
        <v>LPC from invoicing</v>
      </c>
      <c r="AF4943" t="str">
        <f>VLOOKUP(VALUE(H4943),'Main_Sub Desc'!F:G,2,)</f>
        <v>Wtr Rev Late Payment</v>
      </c>
      <c r="AG4943">
        <f>IFERROR(VLOOKUP(VALUE(I4943),'PC Mapping'!A:F,6,),"")</f>
        <v>10469</v>
      </c>
      <c r="AH4943" s="13" t="str">
        <f>VLOOKUP(AG4943,'PC Mapping'!L:M,2,)</f>
        <v>Bolivar Water</v>
      </c>
    </row>
    <row r="4944" spans="1:34" x14ac:dyDescent="0.2">
      <c r="A4944" t="s">
        <v>21205</v>
      </c>
      <c r="B4944" t="s">
        <v>21193</v>
      </c>
      <c r="C4944" t="s">
        <v>4519</v>
      </c>
      <c r="D4944" t="s">
        <v>4520</v>
      </c>
      <c r="E4944" s="3">
        <v>45821</v>
      </c>
      <c r="F4944" t="s">
        <v>44</v>
      </c>
      <c r="G4944" t="s">
        <v>3742</v>
      </c>
      <c r="H4944" t="s">
        <v>3716</v>
      </c>
      <c r="I4944" t="s">
        <v>4534</v>
      </c>
      <c r="J4944" t="s">
        <v>4522</v>
      </c>
      <c r="K4944" s="2">
        <v>-5</v>
      </c>
      <c r="L4944" t="s">
        <v>44</v>
      </c>
      <c r="M4944" s="2">
        <v>-5</v>
      </c>
      <c r="N4944" t="s">
        <v>4523</v>
      </c>
      <c r="O4944" t="s">
        <v>4524</v>
      </c>
      <c r="P4944" t="s">
        <v>4557</v>
      </c>
      <c r="Q4944" t="s">
        <v>21208</v>
      </c>
      <c r="R4944" t="s">
        <v>44</v>
      </c>
      <c r="S4944" t="s">
        <v>4527</v>
      </c>
      <c r="T4944" s="3">
        <v>45821</v>
      </c>
      <c r="U4944" s="3">
        <v>45824</v>
      </c>
      <c r="V4944" s="2">
        <v>0</v>
      </c>
      <c r="W4944" t="s">
        <v>44</v>
      </c>
      <c r="X4944" t="s">
        <v>44</v>
      </c>
      <c r="Y4944" t="s">
        <v>21209</v>
      </c>
      <c r="Z4944" t="s">
        <v>180</v>
      </c>
      <c r="AA4944" t="s">
        <v>4529</v>
      </c>
      <c r="AB4944" t="s">
        <v>4530</v>
      </c>
      <c r="AC4944" t="s">
        <v>89</v>
      </c>
      <c r="AD4944" t="str">
        <f t="shared" si="77"/>
        <v>10-60</v>
      </c>
      <c r="AE4944" t="str">
        <f>VLOOKUP(AD4944,'Main_Sub Desc'!C:D,2,)</f>
        <v>LPC from invoicing</v>
      </c>
      <c r="AF4944" t="str">
        <f>VLOOKUP(VALUE(H4944),'Main_Sub Desc'!F:G,2,)</f>
        <v>Wst Rev Late Payment</v>
      </c>
      <c r="AG4944">
        <f>IFERROR(VLOOKUP(VALUE(I4944),'PC Mapping'!A:F,6,),"")</f>
        <v>10514</v>
      </c>
      <c r="AH4944" s="13" t="str">
        <f>VLOOKUP(AG4944,'PC Mapping'!L:M,2,)</f>
        <v>Bolivar Sewer</v>
      </c>
    </row>
    <row r="4945" spans="1:34" x14ac:dyDescent="0.2">
      <c r="A4945" t="s">
        <v>21210</v>
      </c>
      <c r="B4945" t="s">
        <v>21211</v>
      </c>
      <c r="C4945" t="s">
        <v>4519</v>
      </c>
      <c r="D4945" t="s">
        <v>4520</v>
      </c>
      <c r="E4945" s="3">
        <v>45824</v>
      </c>
      <c r="F4945" t="s">
        <v>44</v>
      </c>
      <c r="G4945" t="s">
        <v>3742</v>
      </c>
      <c r="H4945" t="s">
        <v>3722</v>
      </c>
      <c r="I4945" t="s">
        <v>4538</v>
      </c>
      <c r="J4945" t="s">
        <v>4522</v>
      </c>
      <c r="K4945" s="2">
        <v>-5</v>
      </c>
      <c r="L4945" t="s">
        <v>44</v>
      </c>
      <c r="M4945" s="2">
        <v>-5</v>
      </c>
      <c r="N4945" t="s">
        <v>4523</v>
      </c>
      <c r="O4945" t="s">
        <v>4524</v>
      </c>
      <c r="P4945" t="s">
        <v>21212</v>
      </c>
      <c r="Q4945" t="s">
        <v>21213</v>
      </c>
      <c r="R4945" t="s">
        <v>44</v>
      </c>
      <c r="S4945" t="s">
        <v>4527</v>
      </c>
      <c r="T4945" s="3">
        <v>45824</v>
      </c>
      <c r="U4945" s="3">
        <v>45825</v>
      </c>
      <c r="V4945" s="2">
        <v>0</v>
      </c>
      <c r="W4945" t="s">
        <v>44</v>
      </c>
      <c r="X4945" t="s">
        <v>44</v>
      </c>
      <c r="Y4945" t="s">
        <v>21214</v>
      </c>
      <c r="Z4945" t="s">
        <v>21215</v>
      </c>
      <c r="AA4945" t="s">
        <v>4529</v>
      </c>
      <c r="AB4945" t="s">
        <v>4530</v>
      </c>
      <c r="AC4945" t="s">
        <v>89</v>
      </c>
      <c r="AD4945" t="str">
        <f t="shared" si="77"/>
        <v>10-60</v>
      </c>
      <c r="AE4945" t="str">
        <f>VLOOKUP(AD4945,'Main_Sub Desc'!C:D,2,)</f>
        <v>LPC from invoicing</v>
      </c>
      <c r="AF4945" t="str">
        <f>VLOOKUP(VALUE(H4945),'Main_Sub Desc'!F:G,2,)</f>
        <v>Wtr Rev Late Payment</v>
      </c>
      <c r="AG4945">
        <f>IFERROR(VLOOKUP(VALUE(I4945),'PC Mapping'!A:F,6,),"")</f>
        <v>10469</v>
      </c>
      <c r="AH4945" s="13" t="str">
        <f>VLOOKUP(AG4945,'PC Mapping'!L:M,2,)</f>
        <v>Bolivar Water</v>
      </c>
    </row>
    <row r="4946" spans="1:34" x14ac:dyDescent="0.2">
      <c r="A4946" t="s">
        <v>21210</v>
      </c>
      <c r="B4946" t="s">
        <v>21211</v>
      </c>
      <c r="C4946" t="s">
        <v>4519</v>
      </c>
      <c r="D4946" t="s">
        <v>4520</v>
      </c>
      <c r="E4946" s="3">
        <v>45824</v>
      </c>
      <c r="F4946" t="s">
        <v>44</v>
      </c>
      <c r="G4946" t="s">
        <v>3742</v>
      </c>
      <c r="H4946" t="s">
        <v>3716</v>
      </c>
      <c r="I4946" t="s">
        <v>4534</v>
      </c>
      <c r="J4946" t="s">
        <v>4522</v>
      </c>
      <c r="K4946" s="2">
        <v>-5</v>
      </c>
      <c r="L4946" t="s">
        <v>44</v>
      </c>
      <c r="M4946" s="2">
        <v>-5</v>
      </c>
      <c r="N4946" t="s">
        <v>4523</v>
      </c>
      <c r="O4946" t="s">
        <v>4524</v>
      </c>
      <c r="P4946" t="s">
        <v>21212</v>
      </c>
      <c r="Q4946" t="s">
        <v>21216</v>
      </c>
      <c r="R4946" t="s">
        <v>44</v>
      </c>
      <c r="S4946" t="s">
        <v>4527</v>
      </c>
      <c r="T4946" s="3">
        <v>45824</v>
      </c>
      <c r="U4946" s="3">
        <v>45825</v>
      </c>
      <c r="V4946" s="2">
        <v>0</v>
      </c>
      <c r="W4946" t="s">
        <v>44</v>
      </c>
      <c r="X4946" t="s">
        <v>44</v>
      </c>
      <c r="Y4946" t="s">
        <v>21217</v>
      </c>
      <c r="Z4946" t="s">
        <v>21215</v>
      </c>
      <c r="AA4946" t="s">
        <v>4529</v>
      </c>
      <c r="AB4946" t="s">
        <v>4530</v>
      </c>
      <c r="AC4946" t="s">
        <v>89</v>
      </c>
      <c r="AD4946" t="str">
        <f t="shared" si="77"/>
        <v>10-60</v>
      </c>
      <c r="AE4946" t="str">
        <f>VLOOKUP(AD4946,'Main_Sub Desc'!C:D,2,)</f>
        <v>LPC from invoicing</v>
      </c>
      <c r="AF4946" t="str">
        <f>VLOOKUP(VALUE(H4946),'Main_Sub Desc'!F:G,2,)</f>
        <v>Wst Rev Late Payment</v>
      </c>
      <c r="AG4946">
        <f>IFERROR(VLOOKUP(VALUE(I4946),'PC Mapping'!A:F,6,),"")</f>
        <v>10514</v>
      </c>
      <c r="AH4946" s="13" t="str">
        <f>VLOOKUP(AG4946,'PC Mapping'!L:M,2,)</f>
        <v>Bolivar Sewer</v>
      </c>
    </row>
    <row r="4947" spans="1:34" x14ac:dyDescent="0.2">
      <c r="A4947" t="s">
        <v>21218</v>
      </c>
      <c r="B4947" t="s">
        <v>21211</v>
      </c>
      <c r="C4947" t="s">
        <v>4519</v>
      </c>
      <c r="D4947" t="s">
        <v>4520</v>
      </c>
      <c r="E4947" s="3">
        <v>45824</v>
      </c>
      <c r="F4947" t="s">
        <v>44</v>
      </c>
      <c r="G4947" t="s">
        <v>3742</v>
      </c>
      <c r="H4947" t="s">
        <v>3722</v>
      </c>
      <c r="I4947" t="s">
        <v>4538</v>
      </c>
      <c r="J4947" t="s">
        <v>4522</v>
      </c>
      <c r="K4947" s="2">
        <v>-5</v>
      </c>
      <c r="L4947" t="s">
        <v>44</v>
      </c>
      <c r="M4947" s="2">
        <v>-5</v>
      </c>
      <c r="N4947" t="s">
        <v>4523</v>
      </c>
      <c r="O4947" t="s">
        <v>4524</v>
      </c>
      <c r="P4947" t="s">
        <v>21219</v>
      </c>
      <c r="Q4947" t="s">
        <v>21220</v>
      </c>
      <c r="R4947" t="s">
        <v>44</v>
      </c>
      <c r="S4947" t="s">
        <v>4527</v>
      </c>
      <c r="T4947" s="3">
        <v>45824</v>
      </c>
      <c r="U4947" s="3">
        <v>45825</v>
      </c>
      <c r="V4947" s="2">
        <v>0</v>
      </c>
      <c r="W4947" t="s">
        <v>44</v>
      </c>
      <c r="X4947" t="s">
        <v>44</v>
      </c>
      <c r="Y4947" t="s">
        <v>21221</v>
      </c>
      <c r="Z4947" t="s">
        <v>778</v>
      </c>
      <c r="AA4947" t="s">
        <v>4529</v>
      </c>
      <c r="AB4947" t="s">
        <v>4530</v>
      </c>
      <c r="AC4947" t="s">
        <v>89</v>
      </c>
      <c r="AD4947" t="str">
        <f t="shared" si="77"/>
        <v>10-60</v>
      </c>
      <c r="AE4947" t="str">
        <f>VLOOKUP(AD4947,'Main_Sub Desc'!C:D,2,)</f>
        <v>LPC from invoicing</v>
      </c>
      <c r="AF4947" t="str">
        <f>VLOOKUP(VALUE(H4947),'Main_Sub Desc'!F:G,2,)</f>
        <v>Wtr Rev Late Payment</v>
      </c>
      <c r="AG4947">
        <f>IFERROR(VLOOKUP(VALUE(I4947),'PC Mapping'!A:F,6,),"")</f>
        <v>10469</v>
      </c>
      <c r="AH4947" s="13" t="str">
        <f>VLOOKUP(AG4947,'PC Mapping'!L:M,2,)</f>
        <v>Bolivar Water</v>
      </c>
    </row>
    <row r="4948" spans="1:34" x14ac:dyDescent="0.2">
      <c r="A4948" t="s">
        <v>21218</v>
      </c>
      <c r="B4948" t="s">
        <v>21211</v>
      </c>
      <c r="C4948" t="s">
        <v>4519</v>
      </c>
      <c r="D4948" t="s">
        <v>4520</v>
      </c>
      <c r="E4948" s="3">
        <v>45824</v>
      </c>
      <c r="F4948" t="s">
        <v>44</v>
      </c>
      <c r="G4948" t="s">
        <v>3742</v>
      </c>
      <c r="H4948" t="s">
        <v>3716</v>
      </c>
      <c r="I4948" t="s">
        <v>4534</v>
      </c>
      <c r="J4948" t="s">
        <v>4522</v>
      </c>
      <c r="K4948" s="2">
        <v>-6.86</v>
      </c>
      <c r="L4948" t="s">
        <v>44</v>
      </c>
      <c r="M4948" s="2">
        <v>-6.86</v>
      </c>
      <c r="N4948" t="s">
        <v>4523</v>
      </c>
      <c r="O4948" t="s">
        <v>4524</v>
      </c>
      <c r="P4948" t="s">
        <v>21219</v>
      </c>
      <c r="Q4948" t="s">
        <v>21222</v>
      </c>
      <c r="R4948" t="s">
        <v>44</v>
      </c>
      <c r="S4948" t="s">
        <v>4527</v>
      </c>
      <c r="T4948" s="3">
        <v>45824</v>
      </c>
      <c r="U4948" s="3">
        <v>45825</v>
      </c>
      <c r="V4948" s="2">
        <v>0</v>
      </c>
      <c r="W4948" t="s">
        <v>44</v>
      </c>
      <c r="X4948" t="s">
        <v>44</v>
      </c>
      <c r="Y4948" t="s">
        <v>21223</v>
      </c>
      <c r="Z4948" t="s">
        <v>778</v>
      </c>
      <c r="AA4948" t="s">
        <v>4529</v>
      </c>
      <c r="AB4948" t="s">
        <v>4530</v>
      </c>
      <c r="AC4948" t="s">
        <v>89</v>
      </c>
      <c r="AD4948" t="str">
        <f t="shared" si="77"/>
        <v>10-60</v>
      </c>
      <c r="AE4948" t="str">
        <f>VLOOKUP(AD4948,'Main_Sub Desc'!C:D,2,)</f>
        <v>LPC from invoicing</v>
      </c>
      <c r="AF4948" t="str">
        <f>VLOOKUP(VALUE(H4948),'Main_Sub Desc'!F:G,2,)</f>
        <v>Wst Rev Late Payment</v>
      </c>
      <c r="AG4948">
        <f>IFERROR(VLOOKUP(VALUE(I4948),'PC Mapping'!A:F,6,),"")</f>
        <v>10514</v>
      </c>
      <c r="AH4948" s="13" t="str">
        <f>VLOOKUP(AG4948,'PC Mapping'!L:M,2,)</f>
        <v>Bolivar Sewer</v>
      </c>
    </row>
    <row r="4949" spans="1:34" x14ac:dyDescent="0.2">
      <c r="A4949" t="s">
        <v>21224</v>
      </c>
      <c r="B4949" t="s">
        <v>21225</v>
      </c>
      <c r="C4949" t="s">
        <v>4519</v>
      </c>
      <c r="D4949" t="s">
        <v>4520</v>
      </c>
      <c r="E4949" s="3">
        <v>45831</v>
      </c>
      <c r="F4949" t="s">
        <v>44</v>
      </c>
      <c r="G4949" t="s">
        <v>3742</v>
      </c>
      <c r="H4949" t="s">
        <v>3722</v>
      </c>
      <c r="I4949" t="s">
        <v>3752</v>
      </c>
      <c r="J4949" t="s">
        <v>4522</v>
      </c>
      <c r="K4949" s="2">
        <v>-5</v>
      </c>
      <c r="L4949" t="s">
        <v>44</v>
      </c>
      <c r="M4949" s="2">
        <v>-5</v>
      </c>
      <c r="N4949" t="s">
        <v>4523</v>
      </c>
      <c r="O4949" t="s">
        <v>4524</v>
      </c>
      <c r="P4949" t="s">
        <v>21226</v>
      </c>
      <c r="Q4949" t="s">
        <v>21227</v>
      </c>
      <c r="R4949" t="s">
        <v>44</v>
      </c>
      <c r="S4949" t="s">
        <v>4527</v>
      </c>
      <c r="T4949" s="3">
        <v>45831</v>
      </c>
      <c r="U4949" s="3">
        <v>45832</v>
      </c>
      <c r="V4949" s="2">
        <v>0</v>
      </c>
      <c r="W4949" t="s">
        <v>44</v>
      </c>
      <c r="X4949" t="s">
        <v>44</v>
      </c>
      <c r="Y4949" t="s">
        <v>21228</v>
      </c>
      <c r="Z4949" t="s">
        <v>3531</v>
      </c>
      <c r="AA4949" t="s">
        <v>4529</v>
      </c>
      <c r="AB4949" t="s">
        <v>4530</v>
      </c>
      <c r="AC4949" t="s">
        <v>89</v>
      </c>
      <c r="AD4949" t="str">
        <f t="shared" si="77"/>
        <v>10-60</v>
      </c>
      <c r="AE4949" t="str">
        <f>VLOOKUP(AD4949,'Main_Sub Desc'!C:D,2,)</f>
        <v>LPC from invoicing</v>
      </c>
      <c r="AF4949" t="str">
        <f>VLOOKUP(VALUE(H4949),'Main_Sub Desc'!F:G,2,)</f>
        <v>Wtr Rev Late Payment</v>
      </c>
      <c r="AG4949">
        <f>IFERROR(VLOOKUP(VALUE(I4949),'PC Mapping'!A:F,6,),"")</f>
        <v>10719</v>
      </c>
      <c r="AH4949" s="13" t="str">
        <f>VLOOKUP(AG4949,'PC Mapping'!L:M,2,)</f>
        <v>All Other Water</v>
      </c>
    </row>
    <row r="4950" spans="1:34" x14ac:dyDescent="0.2">
      <c r="A4950" t="s">
        <v>21229</v>
      </c>
      <c r="B4950" t="s">
        <v>21225</v>
      </c>
      <c r="C4950" t="s">
        <v>4519</v>
      </c>
      <c r="D4950" t="s">
        <v>4520</v>
      </c>
      <c r="E4950" s="3">
        <v>45831</v>
      </c>
      <c r="F4950" t="s">
        <v>44</v>
      </c>
      <c r="G4950" t="s">
        <v>3742</v>
      </c>
      <c r="H4950" t="s">
        <v>3722</v>
      </c>
      <c r="I4950" t="s">
        <v>3752</v>
      </c>
      <c r="J4950" t="s">
        <v>4522</v>
      </c>
      <c r="K4950" s="2">
        <v>-5</v>
      </c>
      <c r="L4950" t="s">
        <v>44</v>
      </c>
      <c r="M4950" s="2">
        <v>-5</v>
      </c>
      <c r="N4950" t="s">
        <v>4523</v>
      </c>
      <c r="O4950" t="s">
        <v>4524</v>
      </c>
      <c r="P4950" t="s">
        <v>7640</v>
      </c>
      <c r="Q4950" t="s">
        <v>21230</v>
      </c>
      <c r="R4950" t="s">
        <v>44</v>
      </c>
      <c r="S4950" t="s">
        <v>4527</v>
      </c>
      <c r="T4950" s="3">
        <v>45831</v>
      </c>
      <c r="U4950" s="3">
        <v>45832</v>
      </c>
      <c r="V4950" s="2">
        <v>0</v>
      </c>
      <c r="W4950" t="s">
        <v>44</v>
      </c>
      <c r="X4950" t="s">
        <v>44</v>
      </c>
      <c r="Y4950" t="s">
        <v>21231</v>
      </c>
      <c r="Z4950" t="s">
        <v>3016</v>
      </c>
      <c r="AA4950" t="s">
        <v>4529</v>
      </c>
      <c r="AB4950" t="s">
        <v>4530</v>
      </c>
      <c r="AC4950" t="s">
        <v>89</v>
      </c>
      <c r="AD4950" t="str">
        <f t="shared" si="77"/>
        <v>10-60</v>
      </c>
      <c r="AE4950" t="str">
        <f>VLOOKUP(AD4950,'Main_Sub Desc'!C:D,2,)</f>
        <v>LPC from invoicing</v>
      </c>
      <c r="AF4950" t="str">
        <f>VLOOKUP(VALUE(H4950),'Main_Sub Desc'!F:G,2,)</f>
        <v>Wtr Rev Late Payment</v>
      </c>
      <c r="AG4950">
        <f>IFERROR(VLOOKUP(VALUE(I4950),'PC Mapping'!A:F,6,),"")</f>
        <v>10719</v>
      </c>
      <c r="AH4950" s="13" t="str">
        <f>VLOOKUP(AG4950,'PC Mapping'!L:M,2,)</f>
        <v>All Other Water</v>
      </c>
    </row>
    <row r="4951" spans="1:34" x14ac:dyDescent="0.2">
      <c r="A4951" t="s">
        <v>21232</v>
      </c>
      <c r="B4951" t="s">
        <v>21225</v>
      </c>
      <c r="C4951" t="s">
        <v>4519</v>
      </c>
      <c r="D4951" t="s">
        <v>4520</v>
      </c>
      <c r="E4951" s="3">
        <v>45831</v>
      </c>
      <c r="F4951" t="s">
        <v>44</v>
      </c>
      <c r="G4951" t="s">
        <v>3742</v>
      </c>
      <c r="H4951" t="s">
        <v>3722</v>
      </c>
      <c r="I4951" t="s">
        <v>3752</v>
      </c>
      <c r="J4951" t="s">
        <v>4522</v>
      </c>
      <c r="K4951" s="2">
        <v>-5</v>
      </c>
      <c r="L4951" t="s">
        <v>44</v>
      </c>
      <c r="M4951" s="2">
        <v>-5</v>
      </c>
      <c r="N4951" t="s">
        <v>4523</v>
      </c>
      <c r="O4951" t="s">
        <v>4524</v>
      </c>
      <c r="P4951" t="s">
        <v>12843</v>
      </c>
      <c r="Q4951" t="s">
        <v>21233</v>
      </c>
      <c r="R4951" t="s">
        <v>44</v>
      </c>
      <c r="S4951" t="s">
        <v>4527</v>
      </c>
      <c r="T4951" s="3">
        <v>45831</v>
      </c>
      <c r="U4951" s="3">
        <v>45832</v>
      </c>
      <c r="V4951" s="2">
        <v>0</v>
      </c>
      <c r="W4951" t="s">
        <v>44</v>
      </c>
      <c r="X4951" t="s">
        <v>44</v>
      </c>
      <c r="Y4951" t="s">
        <v>21234</v>
      </c>
      <c r="Z4951" t="s">
        <v>21235</v>
      </c>
      <c r="AA4951" t="s">
        <v>4529</v>
      </c>
      <c r="AB4951" t="s">
        <v>4530</v>
      </c>
      <c r="AC4951" t="s">
        <v>89</v>
      </c>
      <c r="AD4951" t="str">
        <f t="shared" si="77"/>
        <v>10-60</v>
      </c>
      <c r="AE4951" t="str">
        <f>VLOOKUP(AD4951,'Main_Sub Desc'!C:D,2,)</f>
        <v>LPC from invoicing</v>
      </c>
      <c r="AF4951" t="str">
        <f>VLOOKUP(VALUE(H4951),'Main_Sub Desc'!F:G,2,)</f>
        <v>Wtr Rev Late Payment</v>
      </c>
      <c r="AG4951">
        <f>IFERROR(VLOOKUP(VALUE(I4951),'PC Mapping'!A:F,6,),"")</f>
        <v>10719</v>
      </c>
      <c r="AH4951" s="13" t="str">
        <f>VLOOKUP(AG4951,'PC Mapping'!L:M,2,)</f>
        <v>All Other Water</v>
      </c>
    </row>
    <row r="4952" spans="1:34" x14ac:dyDescent="0.2">
      <c r="A4952" t="s">
        <v>21236</v>
      </c>
      <c r="B4952" t="s">
        <v>21225</v>
      </c>
      <c r="C4952" t="s">
        <v>4519</v>
      </c>
      <c r="D4952" t="s">
        <v>4520</v>
      </c>
      <c r="E4952" s="3">
        <v>45831</v>
      </c>
      <c r="F4952" t="s">
        <v>44</v>
      </c>
      <c r="G4952" t="s">
        <v>3742</v>
      </c>
      <c r="H4952" t="s">
        <v>3722</v>
      </c>
      <c r="I4952" t="s">
        <v>3752</v>
      </c>
      <c r="J4952" t="s">
        <v>4522</v>
      </c>
      <c r="K4952" s="2">
        <v>-5</v>
      </c>
      <c r="L4952" t="s">
        <v>44</v>
      </c>
      <c r="M4952" s="2">
        <v>-5</v>
      </c>
      <c r="N4952" t="s">
        <v>4523</v>
      </c>
      <c r="O4952" t="s">
        <v>4524</v>
      </c>
      <c r="P4952" t="s">
        <v>9281</v>
      </c>
      <c r="Q4952" t="s">
        <v>21237</v>
      </c>
      <c r="R4952" t="s">
        <v>44</v>
      </c>
      <c r="S4952" t="s">
        <v>4527</v>
      </c>
      <c r="T4952" s="3">
        <v>45831</v>
      </c>
      <c r="U4952" s="3">
        <v>45832</v>
      </c>
      <c r="V4952" s="2">
        <v>0</v>
      </c>
      <c r="W4952" t="s">
        <v>44</v>
      </c>
      <c r="X4952" t="s">
        <v>44</v>
      </c>
      <c r="Y4952" t="s">
        <v>21238</v>
      </c>
      <c r="Z4952" t="s">
        <v>2867</v>
      </c>
      <c r="AA4952" t="s">
        <v>4529</v>
      </c>
      <c r="AB4952" t="s">
        <v>4530</v>
      </c>
      <c r="AC4952" t="s">
        <v>89</v>
      </c>
      <c r="AD4952" t="str">
        <f t="shared" si="77"/>
        <v>10-60</v>
      </c>
      <c r="AE4952" t="str">
        <f>VLOOKUP(AD4952,'Main_Sub Desc'!C:D,2,)</f>
        <v>LPC from invoicing</v>
      </c>
      <c r="AF4952" t="str">
        <f>VLOOKUP(VALUE(H4952),'Main_Sub Desc'!F:G,2,)</f>
        <v>Wtr Rev Late Payment</v>
      </c>
      <c r="AG4952">
        <f>IFERROR(VLOOKUP(VALUE(I4952),'PC Mapping'!A:F,6,),"")</f>
        <v>10719</v>
      </c>
      <c r="AH4952" s="13" t="str">
        <f>VLOOKUP(AG4952,'PC Mapping'!L:M,2,)</f>
        <v>All Other Water</v>
      </c>
    </row>
    <row r="4953" spans="1:34" x14ac:dyDescent="0.2">
      <c r="A4953" t="s">
        <v>21239</v>
      </c>
      <c r="B4953" t="s">
        <v>21225</v>
      </c>
      <c r="C4953" t="s">
        <v>4519</v>
      </c>
      <c r="D4953" t="s">
        <v>4520</v>
      </c>
      <c r="E4953" s="3">
        <v>45831</v>
      </c>
      <c r="F4953" t="s">
        <v>44</v>
      </c>
      <c r="G4953" t="s">
        <v>3742</v>
      </c>
      <c r="H4953" t="s">
        <v>3722</v>
      </c>
      <c r="I4953" t="s">
        <v>3752</v>
      </c>
      <c r="J4953" t="s">
        <v>4522</v>
      </c>
      <c r="K4953" s="2">
        <v>-7.87</v>
      </c>
      <c r="L4953" t="s">
        <v>44</v>
      </c>
      <c r="M4953" s="2">
        <v>-7.87</v>
      </c>
      <c r="N4953" t="s">
        <v>4523</v>
      </c>
      <c r="O4953" t="s">
        <v>4524</v>
      </c>
      <c r="P4953" t="s">
        <v>9285</v>
      </c>
      <c r="Q4953" t="s">
        <v>21240</v>
      </c>
      <c r="R4953" t="s">
        <v>44</v>
      </c>
      <c r="S4953" t="s">
        <v>4527</v>
      </c>
      <c r="T4953" s="3">
        <v>45831</v>
      </c>
      <c r="U4953" s="3">
        <v>45832</v>
      </c>
      <c r="V4953" s="2">
        <v>0</v>
      </c>
      <c r="W4953" t="s">
        <v>44</v>
      </c>
      <c r="X4953" t="s">
        <v>44</v>
      </c>
      <c r="Y4953" t="s">
        <v>21241</v>
      </c>
      <c r="Z4953" t="s">
        <v>2548</v>
      </c>
      <c r="AA4953" t="s">
        <v>4529</v>
      </c>
      <c r="AB4953" t="s">
        <v>4530</v>
      </c>
      <c r="AC4953" t="s">
        <v>89</v>
      </c>
      <c r="AD4953" t="str">
        <f t="shared" si="77"/>
        <v>10-60</v>
      </c>
      <c r="AE4953" t="str">
        <f>VLOOKUP(AD4953,'Main_Sub Desc'!C:D,2,)</f>
        <v>LPC from invoicing</v>
      </c>
      <c r="AF4953" t="str">
        <f>VLOOKUP(VALUE(H4953),'Main_Sub Desc'!F:G,2,)</f>
        <v>Wtr Rev Late Payment</v>
      </c>
      <c r="AG4953">
        <f>IFERROR(VLOOKUP(VALUE(I4953),'PC Mapping'!A:F,6,),"")</f>
        <v>10719</v>
      </c>
      <c r="AH4953" s="13" t="str">
        <f>VLOOKUP(AG4953,'PC Mapping'!L:M,2,)</f>
        <v>All Other Water</v>
      </c>
    </row>
    <row r="4954" spans="1:34" x14ac:dyDescent="0.2">
      <c r="A4954" t="s">
        <v>21242</v>
      </c>
      <c r="B4954" t="s">
        <v>21225</v>
      </c>
      <c r="C4954" t="s">
        <v>4519</v>
      </c>
      <c r="D4954" t="s">
        <v>4520</v>
      </c>
      <c r="E4954" s="3">
        <v>45831</v>
      </c>
      <c r="F4954" t="s">
        <v>44</v>
      </c>
      <c r="G4954" t="s">
        <v>3742</v>
      </c>
      <c r="H4954" t="s">
        <v>3722</v>
      </c>
      <c r="I4954" t="s">
        <v>3752</v>
      </c>
      <c r="J4954" t="s">
        <v>4522</v>
      </c>
      <c r="K4954" s="2">
        <v>-5</v>
      </c>
      <c r="L4954" t="s">
        <v>44</v>
      </c>
      <c r="M4954" s="2">
        <v>-5</v>
      </c>
      <c r="N4954" t="s">
        <v>4523</v>
      </c>
      <c r="O4954" t="s">
        <v>4524</v>
      </c>
      <c r="P4954" t="s">
        <v>16969</v>
      </c>
      <c r="Q4954" t="s">
        <v>21243</v>
      </c>
      <c r="R4954" t="s">
        <v>44</v>
      </c>
      <c r="S4954" t="s">
        <v>4527</v>
      </c>
      <c r="T4954" s="3">
        <v>45831</v>
      </c>
      <c r="U4954" s="3">
        <v>45832</v>
      </c>
      <c r="V4954" s="2">
        <v>0</v>
      </c>
      <c r="W4954" t="s">
        <v>44</v>
      </c>
      <c r="X4954" t="s">
        <v>44</v>
      </c>
      <c r="Y4954" t="s">
        <v>21244</v>
      </c>
      <c r="Z4954" t="s">
        <v>21245</v>
      </c>
      <c r="AA4954" t="s">
        <v>4529</v>
      </c>
      <c r="AB4954" t="s">
        <v>4530</v>
      </c>
      <c r="AC4954" t="s">
        <v>89</v>
      </c>
      <c r="AD4954" t="str">
        <f t="shared" si="77"/>
        <v>10-60</v>
      </c>
      <c r="AE4954" t="str">
        <f>VLOOKUP(AD4954,'Main_Sub Desc'!C:D,2,)</f>
        <v>LPC from invoicing</v>
      </c>
      <c r="AF4954" t="str">
        <f>VLOOKUP(VALUE(H4954),'Main_Sub Desc'!F:G,2,)</f>
        <v>Wtr Rev Late Payment</v>
      </c>
      <c r="AG4954">
        <f>IFERROR(VLOOKUP(VALUE(I4954),'PC Mapping'!A:F,6,),"")</f>
        <v>10719</v>
      </c>
      <c r="AH4954" s="13" t="str">
        <f>VLOOKUP(AG4954,'PC Mapping'!L:M,2,)</f>
        <v>All Other Water</v>
      </c>
    </row>
    <row r="4955" spans="1:34" x14ac:dyDescent="0.2">
      <c r="A4955" t="s">
        <v>21246</v>
      </c>
      <c r="B4955" t="s">
        <v>21247</v>
      </c>
      <c r="C4955" t="s">
        <v>4519</v>
      </c>
      <c r="D4955" t="s">
        <v>4520</v>
      </c>
      <c r="E4955" s="3">
        <v>45832</v>
      </c>
      <c r="F4955" t="s">
        <v>44</v>
      </c>
      <c r="G4955" t="s">
        <v>3742</v>
      </c>
      <c r="H4955" t="s">
        <v>3722</v>
      </c>
      <c r="I4955" t="s">
        <v>3752</v>
      </c>
      <c r="J4955" t="s">
        <v>4522</v>
      </c>
      <c r="K4955" s="2">
        <v>-6.21</v>
      </c>
      <c r="L4955" t="s">
        <v>44</v>
      </c>
      <c r="M4955" s="2">
        <v>-6.21</v>
      </c>
      <c r="N4955" t="s">
        <v>4523</v>
      </c>
      <c r="O4955" t="s">
        <v>4524</v>
      </c>
      <c r="P4955" t="s">
        <v>21248</v>
      </c>
      <c r="Q4955" t="s">
        <v>21249</v>
      </c>
      <c r="R4955" t="s">
        <v>44</v>
      </c>
      <c r="S4955" t="s">
        <v>4527</v>
      </c>
      <c r="T4955" s="3">
        <v>45832</v>
      </c>
      <c r="U4955" s="3">
        <v>45833</v>
      </c>
      <c r="V4955" s="2">
        <v>0</v>
      </c>
      <c r="W4955" t="s">
        <v>44</v>
      </c>
      <c r="X4955" t="s">
        <v>44</v>
      </c>
      <c r="Y4955" t="s">
        <v>21250</v>
      </c>
      <c r="Z4955" t="s">
        <v>3316</v>
      </c>
      <c r="AA4955" t="s">
        <v>4529</v>
      </c>
      <c r="AB4955" t="s">
        <v>4530</v>
      </c>
      <c r="AC4955" t="s">
        <v>89</v>
      </c>
      <c r="AD4955" t="str">
        <f t="shared" si="77"/>
        <v>10-60</v>
      </c>
      <c r="AE4955" t="str">
        <f>VLOOKUP(AD4955,'Main_Sub Desc'!C:D,2,)</f>
        <v>LPC from invoicing</v>
      </c>
      <c r="AF4955" t="str">
        <f>VLOOKUP(VALUE(H4955),'Main_Sub Desc'!F:G,2,)</f>
        <v>Wtr Rev Late Payment</v>
      </c>
      <c r="AG4955">
        <f>IFERROR(VLOOKUP(VALUE(I4955),'PC Mapping'!A:F,6,),"")</f>
        <v>10719</v>
      </c>
      <c r="AH4955" s="13" t="str">
        <f>VLOOKUP(AG4955,'PC Mapping'!L:M,2,)</f>
        <v>All Other Water</v>
      </c>
    </row>
    <row r="4956" spans="1:34" x14ac:dyDescent="0.2">
      <c r="A4956" t="s">
        <v>21251</v>
      </c>
      <c r="B4956" t="s">
        <v>21247</v>
      </c>
      <c r="C4956" t="s">
        <v>4519</v>
      </c>
      <c r="D4956" t="s">
        <v>4520</v>
      </c>
      <c r="E4956" s="3">
        <v>45832</v>
      </c>
      <c r="F4956" t="s">
        <v>44</v>
      </c>
      <c r="G4956" t="s">
        <v>3742</v>
      </c>
      <c r="H4956" t="s">
        <v>3722</v>
      </c>
      <c r="I4956" t="s">
        <v>3752</v>
      </c>
      <c r="J4956" t="s">
        <v>4522</v>
      </c>
      <c r="K4956" s="2">
        <v>-5</v>
      </c>
      <c r="L4956" t="s">
        <v>44</v>
      </c>
      <c r="M4956" s="2">
        <v>-5</v>
      </c>
      <c r="N4956" t="s">
        <v>4523</v>
      </c>
      <c r="O4956" t="s">
        <v>4524</v>
      </c>
      <c r="P4956" t="s">
        <v>21252</v>
      </c>
      <c r="Q4956" t="s">
        <v>21253</v>
      </c>
      <c r="R4956" t="s">
        <v>44</v>
      </c>
      <c r="S4956" t="s">
        <v>4527</v>
      </c>
      <c r="T4956" s="3">
        <v>45832</v>
      </c>
      <c r="U4956" s="3">
        <v>45833</v>
      </c>
      <c r="V4956" s="2">
        <v>0</v>
      </c>
      <c r="W4956" t="s">
        <v>44</v>
      </c>
      <c r="X4956" t="s">
        <v>44</v>
      </c>
      <c r="Y4956" t="s">
        <v>21254</v>
      </c>
      <c r="Z4956" t="s">
        <v>2778</v>
      </c>
      <c r="AA4956" t="s">
        <v>4529</v>
      </c>
      <c r="AB4956" t="s">
        <v>4530</v>
      </c>
      <c r="AC4956" t="s">
        <v>89</v>
      </c>
      <c r="AD4956" t="str">
        <f t="shared" si="77"/>
        <v>10-60</v>
      </c>
      <c r="AE4956" t="str">
        <f>VLOOKUP(AD4956,'Main_Sub Desc'!C:D,2,)</f>
        <v>LPC from invoicing</v>
      </c>
      <c r="AF4956" t="str">
        <f>VLOOKUP(VALUE(H4956),'Main_Sub Desc'!F:G,2,)</f>
        <v>Wtr Rev Late Payment</v>
      </c>
      <c r="AG4956">
        <f>IFERROR(VLOOKUP(VALUE(I4956),'PC Mapping'!A:F,6,),"")</f>
        <v>10719</v>
      </c>
      <c r="AH4956" s="13" t="str">
        <f>VLOOKUP(AG4956,'PC Mapping'!L:M,2,)</f>
        <v>All Other Water</v>
      </c>
    </row>
    <row r="4957" spans="1:34" x14ac:dyDescent="0.2">
      <c r="A4957" t="s">
        <v>21255</v>
      </c>
      <c r="B4957" t="s">
        <v>21247</v>
      </c>
      <c r="C4957" t="s">
        <v>4519</v>
      </c>
      <c r="D4957" t="s">
        <v>4520</v>
      </c>
      <c r="E4957" s="3">
        <v>45832</v>
      </c>
      <c r="F4957" t="s">
        <v>44</v>
      </c>
      <c r="G4957" t="s">
        <v>3742</v>
      </c>
      <c r="H4957" t="s">
        <v>3722</v>
      </c>
      <c r="I4957" t="s">
        <v>3752</v>
      </c>
      <c r="J4957" t="s">
        <v>4522</v>
      </c>
      <c r="K4957" s="2">
        <v>-5</v>
      </c>
      <c r="L4957" t="s">
        <v>44</v>
      </c>
      <c r="M4957" s="2">
        <v>-5</v>
      </c>
      <c r="N4957" t="s">
        <v>4523</v>
      </c>
      <c r="O4957" t="s">
        <v>4524</v>
      </c>
      <c r="P4957" t="s">
        <v>6096</v>
      </c>
      <c r="Q4957" t="s">
        <v>21256</v>
      </c>
      <c r="R4957" t="s">
        <v>44</v>
      </c>
      <c r="S4957" t="s">
        <v>4527</v>
      </c>
      <c r="T4957" s="3">
        <v>45832</v>
      </c>
      <c r="U4957" s="3">
        <v>45833</v>
      </c>
      <c r="V4957" s="2">
        <v>0</v>
      </c>
      <c r="W4957" t="s">
        <v>44</v>
      </c>
      <c r="X4957" t="s">
        <v>44</v>
      </c>
      <c r="Y4957" t="s">
        <v>21257</v>
      </c>
      <c r="Z4957" t="s">
        <v>92</v>
      </c>
      <c r="AA4957" t="s">
        <v>4529</v>
      </c>
      <c r="AB4957" t="s">
        <v>4530</v>
      </c>
      <c r="AC4957" t="s">
        <v>89</v>
      </c>
      <c r="AD4957" t="str">
        <f t="shared" si="77"/>
        <v>10-60</v>
      </c>
      <c r="AE4957" t="str">
        <f>VLOOKUP(AD4957,'Main_Sub Desc'!C:D,2,)</f>
        <v>LPC from invoicing</v>
      </c>
      <c r="AF4957" t="str">
        <f>VLOOKUP(VALUE(H4957),'Main_Sub Desc'!F:G,2,)</f>
        <v>Wtr Rev Late Payment</v>
      </c>
      <c r="AG4957">
        <f>IFERROR(VLOOKUP(VALUE(I4957),'PC Mapping'!A:F,6,),"")</f>
        <v>10719</v>
      </c>
      <c r="AH4957" s="13" t="str">
        <f>VLOOKUP(AG4957,'PC Mapping'!L:M,2,)</f>
        <v>All Other Water</v>
      </c>
    </row>
    <row r="4958" spans="1:34" x14ac:dyDescent="0.2">
      <c r="A4958" t="s">
        <v>21258</v>
      </c>
      <c r="B4958" t="s">
        <v>21259</v>
      </c>
      <c r="C4958" t="s">
        <v>4519</v>
      </c>
      <c r="D4958" t="s">
        <v>4520</v>
      </c>
      <c r="E4958" s="3">
        <v>45832</v>
      </c>
      <c r="F4958" t="s">
        <v>44</v>
      </c>
      <c r="G4958" t="s">
        <v>3742</v>
      </c>
      <c r="H4958" t="s">
        <v>3722</v>
      </c>
      <c r="I4958" t="s">
        <v>3752</v>
      </c>
      <c r="J4958" t="s">
        <v>4522</v>
      </c>
      <c r="K4958" s="2">
        <v>-5.97</v>
      </c>
      <c r="L4958" t="s">
        <v>44</v>
      </c>
      <c r="M4958" s="2">
        <v>-5.97</v>
      </c>
      <c r="N4958" t="s">
        <v>4523</v>
      </c>
      <c r="O4958" t="s">
        <v>4524</v>
      </c>
      <c r="P4958" t="s">
        <v>21260</v>
      </c>
      <c r="Q4958" t="s">
        <v>21261</v>
      </c>
      <c r="R4958" t="s">
        <v>44</v>
      </c>
      <c r="S4958" t="s">
        <v>4527</v>
      </c>
      <c r="T4958" s="3">
        <v>45832</v>
      </c>
      <c r="U4958" s="3">
        <v>45833</v>
      </c>
      <c r="V4958" s="2">
        <v>0</v>
      </c>
      <c r="W4958" t="s">
        <v>44</v>
      </c>
      <c r="X4958" t="s">
        <v>44</v>
      </c>
      <c r="Y4958" t="s">
        <v>21262</v>
      </c>
      <c r="Z4958" t="s">
        <v>3375</v>
      </c>
      <c r="AA4958" t="s">
        <v>4529</v>
      </c>
      <c r="AB4958" t="s">
        <v>4530</v>
      </c>
      <c r="AC4958" t="s">
        <v>89</v>
      </c>
      <c r="AD4958" t="str">
        <f t="shared" si="77"/>
        <v>10-60</v>
      </c>
      <c r="AE4958" t="str">
        <f>VLOOKUP(AD4958,'Main_Sub Desc'!C:D,2,)</f>
        <v>LPC from invoicing</v>
      </c>
      <c r="AF4958" t="str">
        <f>VLOOKUP(VALUE(H4958),'Main_Sub Desc'!F:G,2,)</f>
        <v>Wtr Rev Late Payment</v>
      </c>
      <c r="AG4958">
        <f>IFERROR(VLOOKUP(VALUE(I4958),'PC Mapping'!A:F,6,),"")</f>
        <v>10719</v>
      </c>
      <c r="AH4958" s="13" t="str">
        <f>VLOOKUP(AG4958,'PC Mapping'!L:M,2,)</f>
        <v>All Other Water</v>
      </c>
    </row>
    <row r="4959" spans="1:34" x14ac:dyDescent="0.2">
      <c r="A4959" t="s">
        <v>21263</v>
      </c>
      <c r="B4959" t="s">
        <v>21264</v>
      </c>
      <c r="C4959" t="s">
        <v>4519</v>
      </c>
      <c r="D4959" t="s">
        <v>4520</v>
      </c>
      <c r="E4959" s="3">
        <v>45832</v>
      </c>
      <c r="F4959" t="s">
        <v>44</v>
      </c>
      <c r="G4959" t="s">
        <v>3742</v>
      </c>
      <c r="H4959" t="s">
        <v>3722</v>
      </c>
      <c r="I4959" t="s">
        <v>3752</v>
      </c>
      <c r="J4959" t="s">
        <v>4522</v>
      </c>
      <c r="K4959" s="2">
        <v>-8.66</v>
      </c>
      <c r="L4959" t="s">
        <v>44</v>
      </c>
      <c r="M4959" s="2">
        <v>-8.66</v>
      </c>
      <c r="N4959" t="s">
        <v>4523</v>
      </c>
      <c r="O4959" t="s">
        <v>4524</v>
      </c>
      <c r="P4959" t="s">
        <v>21265</v>
      </c>
      <c r="Q4959" t="s">
        <v>21266</v>
      </c>
      <c r="R4959" t="s">
        <v>44</v>
      </c>
      <c r="S4959" t="s">
        <v>4527</v>
      </c>
      <c r="T4959" s="3">
        <v>45832</v>
      </c>
      <c r="U4959" s="3">
        <v>45833</v>
      </c>
      <c r="V4959" s="2">
        <v>0</v>
      </c>
      <c r="W4959" t="s">
        <v>44</v>
      </c>
      <c r="X4959" t="s">
        <v>44</v>
      </c>
      <c r="Y4959" t="s">
        <v>21267</v>
      </c>
      <c r="Z4959" t="s">
        <v>3246</v>
      </c>
      <c r="AA4959" t="s">
        <v>4529</v>
      </c>
      <c r="AB4959" t="s">
        <v>4530</v>
      </c>
      <c r="AC4959" t="s">
        <v>89</v>
      </c>
      <c r="AD4959" t="str">
        <f t="shared" si="77"/>
        <v>10-60</v>
      </c>
      <c r="AE4959" t="str">
        <f>VLOOKUP(AD4959,'Main_Sub Desc'!C:D,2,)</f>
        <v>LPC from invoicing</v>
      </c>
      <c r="AF4959" t="str">
        <f>VLOOKUP(VALUE(H4959),'Main_Sub Desc'!F:G,2,)</f>
        <v>Wtr Rev Late Payment</v>
      </c>
      <c r="AG4959">
        <f>IFERROR(VLOOKUP(VALUE(I4959),'PC Mapping'!A:F,6,),"")</f>
        <v>10719</v>
      </c>
      <c r="AH4959" s="13" t="str">
        <f>VLOOKUP(AG4959,'PC Mapping'!L:M,2,)</f>
        <v>All Other Water</v>
      </c>
    </row>
    <row r="4960" spans="1:34" x14ac:dyDescent="0.2">
      <c r="A4960" t="s">
        <v>21268</v>
      </c>
      <c r="B4960" t="s">
        <v>21264</v>
      </c>
      <c r="C4960" t="s">
        <v>4519</v>
      </c>
      <c r="D4960" t="s">
        <v>4520</v>
      </c>
      <c r="E4960" s="3">
        <v>45832</v>
      </c>
      <c r="F4960" t="s">
        <v>44</v>
      </c>
      <c r="G4960" t="s">
        <v>3742</v>
      </c>
      <c r="H4960" t="s">
        <v>3722</v>
      </c>
      <c r="I4960" t="s">
        <v>3752</v>
      </c>
      <c r="J4960" t="s">
        <v>4522</v>
      </c>
      <c r="K4960" s="2">
        <v>-5.37</v>
      </c>
      <c r="L4960" t="s">
        <v>44</v>
      </c>
      <c r="M4960" s="2">
        <v>-5.37</v>
      </c>
      <c r="N4960" t="s">
        <v>4523</v>
      </c>
      <c r="O4960" t="s">
        <v>4524</v>
      </c>
      <c r="P4960" t="s">
        <v>21269</v>
      </c>
      <c r="Q4960" t="s">
        <v>21270</v>
      </c>
      <c r="R4960" t="s">
        <v>44</v>
      </c>
      <c r="S4960" t="s">
        <v>4527</v>
      </c>
      <c r="T4960" s="3">
        <v>45832</v>
      </c>
      <c r="U4960" s="3">
        <v>45833</v>
      </c>
      <c r="V4960" s="2">
        <v>0</v>
      </c>
      <c r="W4960" t="s">
        <v>44</v>
      </c>
      <c r="X4960" t="s">
        <v>44</v>
      </c>
      <c r="Y4960" t="s">
        <v>21271</v>
      </c>
      <c r="Z4960" t="s">
        <v>2559</v>
      </c>
      <c r="AA4960" t="s">
        <v>4529</v>
      </c>
      <c r="AB4960" t="s">
        <v>4530</v>
      </c>
      <c r="AC4960" t="s">
        <v>89</v>
      </c>
      <c r="AD4960" t="str">
        <f t="shared" si="77"/>
        <v>10-60</v>
      </c>
      <c r="AE4960" t="str">
        <f>VLOOKUP(AD4960,'Main_Sub Desc'!C:D,2,)</f>
        <v>LPC from invoicing</v>
      </c>
      <c r="AF4960" t="str">
        <f>VLOOKUP(VALUE(H4960),'Main_Sub Desc'!F:G,2,)</f>
        <v>Wtr Rev Late Payment</v>
      </c>
      <c r="AG4960">
        <f>IFERROR(VLOOKUP(VALUE(I4960),'PC Mapping'!A:F,6,),"")</f>
        <v>10719</v>
      </c>
      <c r="AH4960" s="13" t="str">
        <f>VLOOKUP(AG4960,'PC Mapping'!L:M,2,)</f>
        <v>All Other Water</v>
      </c>
    </row>
    <row r="4961" spans="1:34" x14ac:dyDescent="0.2">
      <c r="A4961" t="s">
        <v>21272</v>
      </c>
      <c r="B4961" t="s">
        <v>21264</v>
      </c>
      <c r="C4961" t="s">
        <v>4519</v>
      </c>
      <c r="D4961" t="s">
        <v>4520</v>
      </c>
      <c r="E4961" s="3">
        <v>45832</v>
      </c>
      <c r="F4961" t="s">
        <v>44</v>
      </c>
      <c r="G4961" t="s">
        <v>3742</v>
      </c>
      <c r="H4961" t="s">
        <v>3722</v>
      </c>
      <c r="I4961" t="s">
        <v>3752</v>
      </c>
      <c r="J4961" t="s">
        <v>4522</v>
      </c>
      <c r="K4961" s="2">
        <v>-8.7899999999999991</v>
      </c>
      <c r="L4961" t="s">
        <v>44</v>
      </c>
      <c r="M4961" s="2">
        <v>-8.7899999999999991</v>
      </c>
      <c r="N4961" t="s">
        <v>4523</v>
      </c>
      <c r="O4961" t="s">
        <v>4524</v>
      </c>
      <c r="P4961" t="s">
        <v>11044</v>
      </c>
      <c r="Q4961" t="s">
        <v>21273</v>
      </c>
      <c r="R4961" t="s">
        <v>44</v>
      </c>
      <c r="S4961" t="s">
        <v>4527</v>
      </c>
      <c r="T4961" s="3">
        <v>45832</v>
      </c>
      <c r="U4961" s="3">
        <v>45833</v>
      </c>
      <c r="V4961" s="2">
        <v>0</v>
      </c>
      <c r="W4961" t="s">
        <v>44</v>
      </c>
      <c r="X4961" t="s">
        <v>44</v>
      </c>
      <c r="Y4961" t="s">
        <v>21274</v>
      </c>
      <c r="Z4961" t="s">
        <v>2128</v>
      </c>
      <c r="AA4961" t="s">
        <v>4529</v>
      </c>
      <c r="AB4961" t="s">
        <v>4530</v>
      </c>
      <c r="AC4961" t="s">
        <v>89</v>
      </c>
      <c r="AD4961" t="str">
        <f t="shared" si="77"/>
        <v>10-60</v>
      </c>
      <c r="AE4961" t="str">
        <f>VLOOKUP(AD4961,'Main_Sub Desc'!C:D,2,)</f>
        <v>LPC from invoicing</v>
      </c>
      <c r="AF4961" t="str">
        <f>VLOOKUP(VALUE(H4961),'Main_Sub Desc'!F:G,2,)</f>
        <v>Wtr Rev Late Payment</v>
      </c>
      <c r="AG4961">
        <f>IFERROR(VLOOKUP(VALUE(I4961),'PC Mapping'!A:F,6,),"")</f>
        <v>10719</v>
      </c>
      <c r="AH4961" s="13" t="str">
        <f>VLOOKUP(AG4961,'PC Mapping'!L:M,2,)</f>
        <v>All Other Water</v>
      </c>
    </row>
    <row r="4962" spans="1:34" x14ac:dyDescent="0.2">
      <c r="A4962" t="s">
        <v>21275</v>
      </c>
      <c r="B4962" t="s">
        <v>21259</v>
      </c>
      <c r="C4962" t="s">
        <v>4519</v>
      </c>
      <c r="D4962" t="s">
        <v>4520</v>
      </c>
      <c r="E4962" s="3">
        <v>45832</v>
      </c>
      <c r="F4962" t="s">
        <v>44</v>
      </c>
      <c r="G4962" t="s">
        <v>3742</v>
      </c>
      <c r="H4962" t="s">
        <v>3722</v>
      </c>
      <c r="I4962" t="s">
        <v>3752</v>
      </c>
      <c r="J4962" t="s">
        <v>4522</v>
      </c>
      <c r="K4962" s="2">
        <v>-13.4</v>
      </c>
      <c r="L4962" t="s">
        <v>44</v>
      </c>
      <c r="M4962" s="2">
        <v>-13.4</v>
      </c>
      <c r="N4962" t="s">
        <v>4523</v>
      </c>
      <c r="O4962" t="s">
        <v>4524</v>
      </c>
      <c r="P4962" t="s">
        <v>15779</v>
      </c>
      <c r="Q4962" t="s">
        <v>21276</v>
      </c>
      <c r="R4962" t="s">
        <v>44</v>
      </c>
      <c r="S4962" t="s">
        <v>4527</v>
      </c>
      <c r="T4962" s="3">
        <v>45832</v>
      </c>
      <c r="U4962" s="3">
        <v>45833</v>
      </c>
      <c r="V4962" s="2">
        <v>0</v>
      </c>
      <c r="W4962" t="s">
        <v>44</v>
      </c>
      <c r="X4962" t="s">
        <v>44</v>
      </c>
      <c r="Y4962" t="s">
        <v>15781</v>
      </c>
      <c r="Z4962" t="s">
        <v>2189</v>
      </c>
      <c r="AA4962" t="s">
        <v>4529</v>
      </c>
      <c r="AB4962" t="s">
        <v>4530</v>
      </c>
      <c r="AC4962" t="s">
        <v>89</v>
      </c>
      <c r="AD4962" t="str">
        <f t="shared" si="77"/>
        <v>10-60</v>
      </c>
      <c r="AE4962" t="str">
        <f>VLOOKUP(AD4962,'Main_Sub Desc'!C:D,2,)</f>
        <v>LPC from invoicing</v>
      </c>
      <c r="AF4962" t="str">
        <f>VLOOKUP(VALUE(H4962),'Main_Sub Desc'!F:G,2,)</f>
        <v>Wtr Rev Late Payment</v>
      </c>
      <c r="AG4962">
        <f>IFERROR(VLOOKUP(VALUE(I4962),'PC Mapping'!A:F,6,),"")</f>
        <v>10719</v>
      </c>
      <c r="AH4962" s="13" t="str">
        <f>VLOOKUP(AG4962,'PC Mapping'!L:M,2,)</f>
        <v>All Other Water</v>
      </c>
    </row>
    <row r="4963" spans="1:34" x14ac:dyDescent="0.2">
      <c r="A4963" t="s">
        <v>21277</v>
      </c>
      <c r="B4963" t="s">
        <v>21278</v>
      </c>
      <c r="C4963" t="s">
        <v>4519</v>
      </c>
      <c r="D4963" t="s">
        <v>4520</v>
      </c>
      <c r="E4963" s="3">
        <v>45833</v>
      </c>
      <c r="F4963" t="s">
        <v>44</v>
      </c>
      <c r="G4963" t="s">
        <v>3742</v>
      </c>
      <c r="H4963" t="s">
        <v>3722</v>
      </c>
      <c r="I4963" t="s">
        <v>3752</v>
      </c>
      <c r="J4963" t="s">
        <v>4522</v>
      </c>
      <c r="K4963" s="2">
        <v>-5</v>
      </c>
      <c r="L4963" t="s">
        <v>44</v>
      </c>
      <c r="M4963" s="2">
        <v>-5</v>
      </c>
      <c r="N4963" t="s">
        <v>4523</v>
      </c>
      <c r="O4963" t="s">
        <v>4524</v>
      </c>
      <c r="P4963" t="s">
        <v>10189</v>
      </c>
      <c r="Q4963" t="s">
        <v>21279</v>
      </c>
      <c r="R4963" t="s">
        <v>44</v>
      </c>
      <c r="S4963" t="s">
        <v>4527</v>
      </c>
      <c r="T4963" s="3">
        <v>45833</v>
      </c>
      <c r="U4963" s="3">
        <v>45834</v>
      </c>
      <c r="V4963" s="2">
        <v>0</v>
      </c>
      <c r="W4963" t="s">
        <v>44</v>
      </c>
      <c r="X4963" t="s">
        <v>44</v>
      </c>
      <c r="Y4963" t="s">
        <v>21280</v>
      </c>
      <c r="Z4963" t="s">
        <v>2462</v>
      </c>
      <c r="AA4963" t="s">
        <v>4529</v>
      </c>
      <c r="AB4963" t="s">
        <v>4530</v>
      </c>
      <c r="AC4963" t="s">
        <v>89</v>
      </c>
      <c r="AD4963" t="str">
        <f t="shared" si="77"/>
        <v>10-60</v>
      </c>
      <c r="AE4963" t="str">
        <f>VLOOKUP(AD4963,'Main_Sub Desc'!C:D,2,)</f>
        <v>LPC from invoicing</v>
      </c>
      <c r="AF4963" t="str">
        <f>VLOOKUP(VALUE(H4963),'Main_Sub Desc'!F:G,2,)</f>
        <v>Wtr Rev Late Payment</v>
      </c>
      <c r="AG4963">
        <f>IFERROR(VLOOKUP(VALUE(I4963),'PC Mapping'!A:F,6,),"")</f>
        <v>10719</v>
      </c>
      <c r="AH4963" s="13" t="str">
        <f>VLOOKUP(AG4963,'PC Mapping'!L:M,2,)</f>
        <v>All Other Water</v>
      </c>
    </row>
    <row r="4964" spans="1:34" x14ac:dyDescent="0.2">
      <c r="A4964" t="s">
        <v>21281</v>
      </c>
      <c r="B4964" t="s">
        <v>21278</v>
      </c>
      <c r="C4964" t="s">
        <v>4519</v>
      </c>
      <c r="D4964" t="s">
        <v>4520</v>
      </c>
      <c r="E4964" s="3">
        <v>45833</v>
      </c>
      <c r="F4964" t="s">
        <v>44</v>
      </c>
      <c r="G4964" t="s">
        <v>3742</v>
      </c>
      <c r="H4964" t="s">
        <v>3722</v>
      </c>
      <c r="I4964" t="s">
        <v>3752</v>
      </c>
      <c r="J4964" t="s">
        <v>4522</v>
      </c>
      <c r="K4964" s="2">
        <v>-7.22</v>
      </c>
      <c r="L4964" t="s">
        <v>44</v>
      </c>
      <c r="M4964" s="2">
        <v>-7.22</v>
      </c>
      <c r="N4964" t="s">
        <v>4523</v>
      </c>
      <c r="O4964" t="s">
        <v>4524</v>
      </c>
      <c r="P4964" t="s">
        <v>17012</v>
      </c>
      <c r="Q4964" t="s">
        <v>21282</v>
      </c>
      <c r="R4964" t="s">
        <v>44</v>
      </c>
      <c r="S4964" t="s">
        <v>4527</v>
      </c>
      <c r="T4964" s="3">
        <v>45833</v>
      </c>
      <c r="U4964" s="3">
        <v>45834</v>
      </c>
      <c r="V4964" s="2">
        <v>0</v>
      </c>
      <c r="W4964" t="s">
        <v>44</v>
      </c>
      <c r="X4964" t="s">
        <v>44</v>
      </c>
      <c r="Y4964" t="s">
        <v>17014</v>
      </c>
      <c r="Z4964" t="s">
        <v>2811</v>
      </c>
      <c r="AA4964" t="s">
        <v>4529</v>
      </c>
      <c r="AB4964" t="s">
        <v>4530</v>
      </c>
      <c r="AC4964" t="s">
        <v>89</v>
      </c>
      <c r="AD4964" t="str">
        <f t="shared" si="77"/>
        <v>10-60</v>
      </c>
      <c r="AE4964" t="str">
        <f>VLOOKUP(AD4964,'Main_Sub Desc'!C:D,2,)</f>
        <v>LPC from invoicing</v>
      </c>
      <c r="AF4964" t="str">
        <f>VLOOKUP(VALUE(H4964),'Main_Sub Desc'!F:G,2,)</f>
        <v>Wtr Rev Late Payment</v>
      </c>
      <c r="AG4964">
        <f>IFERROR(VLOOKUP(VALUE(I4964),'PC Mapping'!A:F,6,),"")</f>
        <v>10719</v>
      </c>
      <c r="AH4964" s="13" t="str">
        <f>VLOOKUP(AG4964,'PC Mapping'!L:M,2,)</f>
        <v>All Other Water</v>
      </c>
    </row>
    <row r="4965" spans="1:34" x14ac:dyDescent="0.2">
      <c r="A4965" t="s">
        <v>21283</v>
      </c>
      <c r="B4965" t="s">
        <v>21278</v>
      </c>
      <c r="C4965" t="s">
        <v>4519</v>
      </c>
      <c r="D4965" t="s">
        <v>4520</v>
      </c>
      <c r="E4965" s="3">
        <v>45833</v>
      </c>
      <c r="F4965" t="s">
        <v>44</v>
      </c>
      <c r="G4965" t="s">
        <v>3742</v>
      </c>
      <c r="H4965" t="s">
        <v>3722</v>
      </c>
      <c r="I4965" t="s">
        <v>3752</v>
      </c>
      <c r="J4965" t="s">
        <v>4522</v>
      </c>
      <c r="K4965" s="2">
        <v>-5</v>
      </c>
      <c r="L4965" t="s">
        <v>44</v>
      </c>
      <c r="M4965" s="2">
        <v>-5</v>
      </c>
      <c r="N4965" t="s">
        <v>4523</v>
      </c>
      <c r="O4965" t="s">
        <v>4524</v>
      </c>
      <c r="P4965" t="s">
        <v>15744</v>
      </c>
      <c r="Q4965" t="s">
        <v>21284</v>
      </c>
      <c r="R4965" t="s">
        <v>44</v>
      </c>
      <c r="S4965" t="s">
        <v>4527</v>
      </c>
      <c r="T4965" s="3">
        <v>45833</v>
      </c>
      <c r="U4965" s="3">
        <v>45834</v>
      </c>
      <c r="V4965" s="2">
        <v>0</v>
      </c>
      <c r="W4965" t="s">
        <v>44</v>
      </c>
      <c r="X4965" t="s">
        <v>44</v>
      </c>
      <c r="Y4965" t="s">
        <v>21285</v>
      </c>
      <c r="Z4965" t="s">
        <v>3112</v>
      </c>
      <c r="AA4965" t="s">
        <v>4529</v>
      </c>
      <c r="AB4965" t="s">
        <v>4530</v>
      </c>
      <c r="AC4965" t="s">
        <v>89</v>
      </c>
      <c r="AD4965" t="str">
        <f t="shared" si="77"/>
        <v>10-60</v>
      </c>
      <c r="AE4965" t="str">
        <f>VLOOKUP(AD4965,'Main_Sub Desc'!C:D,2,)</f>
        <v>LPC from invoicing</v>
      </c>
      <c r="AF4965" t="str">
        <f>VLOOKUP(VALUE(H4965),'Main_Sub Desc'!F:G,2,)</f>
        <v>Wtr Rev Late Payment</v>
      </c>
      <c r="AG4965">
        <f>IFERROR(VLOOKUP(VALUE(I4965),'PC Mapping'!A:F,6,),"")</f>
        <v>10719</v>
      </c>
      <c r="AH4965" s="13" t="str">
        <f>VLOOKUP(AG4965,'PC Mapping'!L:M,2,)</f>
        <v>All Other Water</v>
      </c>
    </row>
    <row r="4966" spans="1:34" x14ac:dyDescent="0.2">
      <c r="A4966" t="s">
        <v>21286</v>
      </c>
      <c r="B4966" t="s">
        <v>21278</v>
      </c>
      <c r="C4966" t="s">
        <v>4519</v>
      </c>
      <c r="D4966" t="s">
        <v>4520</v>
      </c>
      <c r="E4966" s="3">
        <v>45833</v>
      </c>
      <c r="F4966" t="s">
        <v>44</v>
      </c>
      <c r="G4966" t="s">
        <v>3742</v>
      </c>
      <c r="H4966" t="s">
        <v>3722</v>
      </c>
      <c r="I4966" t="s">
        <v>3752</v>
      </c>
      <c r="J4966" t="s">
        <v>4522</v>
      </c>
      <c r="K4966" s="2">
        <v>-5</v>
      </c>
      <c r="L4966" t="s">
        <v>44</v>
      </c>
      <c r="M4966" s="2">
        <v>-5</v>
      </c>
      <c r="N4966" t="s">
        <v>4523</v>
      </c>
      <c r="O4966" t="s">
        <v>4524</v>
      </c>
      <c r="P4966" t="s">
        <v>21287</v>
      </c>
      <c r="Q4966" t="s">
        <v>21288</v>
      </c>
      <c r="R4966" t="s">
        <v>44</v>
      </c>
      <c r="S4966" t="s">
        <v>4527</v>
      </c>
      <c r="T4966" s="3">
        <v>45833</v>
      </c>
      <c r="U4966" s="3">
        <v>45834</v>
      </c>
      <c r="V4966" s="2">
        <v>0</v>
      </c>
      <c r="W4966" t="s">
        <v>44</v>
      </c>
      <c r="X4966" t="s">
        <v>44</v>
      </c>
      <c r="Y4966" t="s">
        <v>21289</v>
      </c>
      <c r="Z4966" t="s">
        <v>21290</v>
      </c>
      <c r="AA4966" t="s">
        <v>4529</v>
      </c>
      <c r="AB4966" t="s">
        <v>4530</v>
      </c>
      <c r="AC4966" t="s">
        <v>89</v>
      </c>
      <c r="AD4966" t="str">
        <f t="shared" si="77"/>
        <v>10-60</v>
      </c>
      <c r="AE4966" t="str">
        <f>VLOOKUP(AD4966,'Main_Sub Desc'!C:D,2,)</f>
        <v>LPC from invoicing</v>
      </c>
      <c r="AF4966" t="str">
        <f>VLOOKUP(VALUE(H4966),'Main_Sub Desc'!F:G,2,)</f>
        <v>Wtr Rev Late Payment</v>
      </c>
      <c r="AG4966">
        <f>IFERROR(VLOOKUP(VALUE(I4966),'PC Mapping'!A:F,6,),"")</f>
        <v>10719</v>
      </c>
      <c r="AH4966" s="13" t="str">
        <f>VLOOKUP(AG4966,'PC Mapping'!L:M,2,)</f>
        <v>All Other Water</v>
      </c>
    </row>
    <row r="4967" spans="1:34" x14ac:dyDescent="0.2">
      <c r="A4967" t="s">
        <v>21291</v>
      </c>
      <c r="B4967" t="s">
        <v>21292</v>
      </c>
      <c r="C4967" t="s">
        <v>4519</v>
      </c>
      <c r="D4967" t="s">
        <v>4520</v>
      </c>
      <c r="E4967" s="3">
        <v>45834</v>
      </c>
      <c r="F4967" t="s">
        <v>44</v>
      </c>
      <c r="G4967" t="s">
        <v>3742</v>
      </c>
      <c r="H4967" t="s">
        <v>3722</v>
      </c>
      <c r="I4967" t="s">
        <v>4538</v>
      </c>
      <c r="J4967" t="s">
        <v>4522</v>
      </c>
      <c r="K4967" s="2">
        <v>-5</v>
      </c>
      <c r="L4967" t="s">
        <v>44</v>
      </c>
      <c r="M4967" s="2">
        <v>-5</v>
      </c>
      <c r="N4967" t="s">
        <v>4523</v>
      </c>
      <c r="O4967" t="s">
        <v>4524</v>
      </c>
      <c r="P4967" t="s">
        <v>11475</v>
      </c>
      <c r="Q4967" t="s">
        <v>21293</v>
      </c>
      <c r="R4967" t="s">
        <v>44</v>
      </c>
      <c r="S4967" t="s">
        <v>4527</v>
      </c>
      <c r="T4967" s="3">
        <v>45834</v>
      </c>
      <c r="U4967" s="3">
        <v>45835</v>
      </c>
      <c r="V4967" s="2">
        <v>0</v>
      </c>
      <c r="W4967" t="s">
        <v>44</v>
      </c>
      <c r="X4967" t="s">
        <v>44</v>
      </c>
      <c r="Y4967" t="s">
        <v>21294</v>
      </c>
      <c r="Z4967" t="s">
        <v>21295</v>
      </c>
      <c r="AA4967" t="s">
        <v>4529</v>
      </c>
      <c r="AB4967" t="s">
        <v>4530</v>
      </c>
      <c r="AC4967" t="s">
        <v>89</v>
      </c>
      <c r="AD4967" t="str">
        <f t="shared" si="77"/>
        <v>10-60</v>
      </c>
      <c r="AE4967" t="str">
        <f>VLOOKUP(AD4967,'Main_Sub Desc'!C:D,2,)</f>
        <v>LPC from invoicing</v>
      </c>
      <c r="AF4967" t="str">
        <f>VLOOKUP(VALUE(H4967),'Main_Sub Desc'!F:G,2,)</f>
        <v>Wtr Rev Late Payment</v>
      </c>
      <c r="AG4967">
        <f>IFERROR(VLOOKUP(VALUE(I4967),'PC Mapping'!A:F,6,),"")</f>
        <v>10469</v>
      </c>
      <c r="AH4967" s="13" t="str">
        <f>VLOOKUP(AG4967,'PC Mapping'!L:M,2,)</f>
        <v>Bolivar Water</v>
      </c>
    </row>
    <row r="4968" spans="1:34" x14ac:dyDescent="0.2">
      <c r="A4968" t="s">
        <v>21291</v>
      </c>
      <c r="B4968" t="s">
        <v>21292</v>
      </c>
      <c r="C4968" t="s">
        <v>4519</v>
      </c>
      <c r="D4968" t="s">
        <v>4520</v>
      </c>
      <c r="E4968" s="3">
        <v>45834</v>
      </c>
      <c r="F4968" t="s">
        <v>44</v>
      </c>
      <c r="G4968" t="s">
        <v>3742</v>
      </c>
      <c r="H4968" t="s">
        <v>3716</v>
      </c>
      <c r="I4968" t="s">
        <v>4534</v>
      </c>
      <c r="J4968" t="s">
        <v>4522</v>
      </c>
      <c r="K4968" s="2">
        <v>-5</v>
      </c>
      <c r="L4968" t="s">
        <v>44</v>
      </c>
      <c r="M4968" s="2">
        <v>-5</v>
      </c>
      <c r="N4968" t="s">
        <v>4523</v>
      </c>
      <c r="O4968" t="s">
        <v>4524</v>
      </c>
      <c r="P4968" t="s">
        <v>11475</v>
      </c>
      <c r="Q4968" t="s">
        <v>21296</v>
      </c>
      <c r="R4968" t="s">
        <v>44</v>
      </c>
      <c r="S4968" t="s">
        <v>4527</v>
      </c>
      <c r="T4968" s="3">
        <v>45834</v>
      </c>
      <c r="U4968" s="3">
        <v>45835</v>
      </c>
      <c r="V4968" s="2">
        <v>0</v>
      </c>
      <c r="W4968" t="s">
        <v>44</v>
      </c>
      <c r="X4968" t="s">
        <v>44</v>
      </c>
      <c r="Y4968" t="s">
        <v>21297</v>
      </c>
      <c r="Z4968" t="s">
        <v>21295</v>
      </c>
      <c r="AA4968" t="s">
        <v>4529</v>
      </c>
      <c r="AB4968" t="s">
        <v>4530</v>
      </c>
      <c r="AC4968" t="s">
        <v>89</v>
      </c>
      <c r="AD4968" t="str">
        <f t="shared" si="77"/>
        <v>10-60</v>
      </c>
      <c r="AE4968" t="str">
        <f>VLOOKUP(AD4968,'Main_Sub Desc'!C:D,2,)</f>
        <v>LPC from invoicing</v>
      </c>
      <c r="AF4968" t="str">
        <f>VLOOKUP(VALUE(H4968),'Main_Sub Desc'!F:G,2,)</f>
        <v>Wst Rev Late Payment</v>
      </c>
      <c r="AG4968">
        <f>IFERROR(VLOOKUP(VALUE(I4968),'PC Mapping'!A:F,6,),"")</f>
        <v>10514</v>
      </c>
      <c r="AH4968" s="13" t="str">
        <f>VLOOKUP(AG4968,'PC Mapping'!L:M,2,)</f>
        <v>Bolivar Sewer</v>
      </c>
    </row>
    <row r="4969" spans="1:34" x14ac:dyDescent="0.2">
      <c r="A4969" t="s">
        <v>21298</v>
      </c>
      <c r="B4969" t="s">
        <v>21299</v>
      </c>
      <c r="C4969" t="s">
        <v>4519</v>
      </c>
      <c r="D4969" t="s">
        <v>4520</v>
      </c>
      <c r="E4969" s="3">
        <v>45834</v>
      </c>
      <c r="F4969" t="s">
        <v>44</v>
      </c>
      <c r="G4969" t="s">
        <v>3742</v>
      </c>
      <c r="H4969" t="s">
        <v>3722</v>
      </c>
      <c r="I4969" t="s">
        <v>3752</v>
      </c>
      <c r="J4969" t="s">
        <v>4522</v>
      </c>
      <c r="K4969" s="2">
        <v>-5</v>
      </c>
      <c r="L4969" t="s">
        <v>44</v>
      </c>
      <c r="M4969" s="2">
        <v>-5</v>
      </c>
      <c r="N4969" t="s">
        <v>4523</v>
      </c>
      <c r="O4969" t="s">
        <v>4524</v>
      </c>
      <c r="P4969" t="s">
        <v>21300</v>
      </c>
      <c r="Q4969" t="s">
        <v>21301</v>
      </c>
      <c r="R4969" t="s">
        <v>44</v>
      </c>
      <c r="S4969" t="s">
        <v>4527</v>
      </c>
      <c r="T4969" s="3">
        <v>45834</v>
      </c>
      <c r="U4969" s="3">
        <v>45835</v>
      </c>
      <c r="V4969" s="2">
        <v>0</v>
      </c>
      <c r="W4969" t="s">
        <v>44</v>
      </c>
      <c r="X4969" t="s">
        <v>44</v>
      </c>
      <c r="Y4969" t="s">
        <v>21302</v>
      </c>
      <c r="Z4969" t="s">
        <v>2473</v>
      </c>
      <c r="AA4969" t="s">
        <v>4529</v>
      </c>
      <c r="AB4969" t="s">
        <v>4530</v>
      </c>
      <c r="AC4969" t="s">
        <v>89</v>
      </c>
      <c r="AD4969" t="str">
        <f t="shared" si="77"/>
        <v>10-60</v>
      </c>
      <c r="AE4969" t="str">
        <f>VLOOKUP(AD4969,'Main_Sub Desc'!C:D,2,)</f>
        <v>LPC from invoicing</v>
      </c>
      <c r="AF4969" t="str">
        <f>VLOOKUP(VALUE(H4969),'Main_Sub Desc'!F:G,2,)</f>
        <v>Wtr Rev Late Payment</v>
      </c>
      <c r="AG4969">
        <f>IFERROR(VLOOKUP(VALUE(I4969),'PC Mapping'!A:F,6,),"")</f>
        <v>10719</v>
      </c>
      <c r="AH4969" s="13" t="str">
        <f>VLOOKUP(AG4969,'PC Mapping'!L:M,2,)</f>
        <v>All Other Water</v>
      </c>
    </row>
    <row r="4970" spans="1:34" x14ac:dyDescent="0.2">
      <c r="A4970" t="s">
        <v>21303</v>
      </c>
      <c r="B4970" t="s">
        <v>21299</v>
      </c>
      <c r="C4970" t="s">
        <v>4519</v>
      </c>
      <c r="D4970" t="s">
        <v>4520</v>
      </c>
      <c r="E4970" s="3">
        <v>45834</v>
      </c>
      <c r="F4970" t="s">
        <v>44</v>
      </c>
      <c r="G4970" t="s">
        <v>3742</v>
      </c>
      <c r="H4970" t="s">
        <v>3722</v>
      </c>
      <c r="I4970" t="s">
        <v>3752</v>
      </c>
      <c r="J4970" t="s">
        <v>4522</v>
      </c>
      <c r="K4970" s="2">
        <v>-12.17</v>
      </c>
      <c r="L4970" t="s">
        <v>44</v>
      </c>
      <c r="M4970" s="2">
        <v>-12.17</v>
      </c>
      <c r="N4970" t="s">
        <v>4523</v>
      </c>
      <c r="O4970" t="s">
        <v>4524</v>
      </c>
      <c r="P4970" t="s">
        <v>8840</v>
      </c>
      <c r="Q4970" t="s">
        <v>21304</v>
      </c>
      <c r="R4970" t="s">
        <v>44</v>
      </c>
      <c r="S4970" t="s">
        <v>4527</v>
      </c>
      <c r="T4970" s="3">
        <v>45834</v>
      </c>
      <c r="U4970" s="3">
        <v>45835</v>
      </c>
      <c r="V4970" s="2">
        <v>0</v>
      </c>
      <c r="W4970" t="s">
        <v>44</v>
      </c>
      <c r="X4970" t="s">
        <v>44</v>
      </c>
      <c r="Y4970" t="s">
        <v>21305</v>
      </c>
      <c r="Z4970" t="s">
        <v>21306</v>
      </c>
      <c r="AA4970" t="s">
        <v>4529</v>
      </c>
      <c r="AB4970" t="s">
        <v>4530</v>
      </c>
      <c r="AC4970" t="s">
        <v>89</v>
      </c>
      <c r="AD4970" t="str">
        <f t="shared" si="77"/>
        <v>10-60</v>
      </c>
      <c r="AE4970" t="str">
        <f>VLOOKUP(AD4970,'Main_Sub Desc'!C:D,2,)</f>
        <v>LPC from invoicing</v>
      </c>
      <c r="AF4970" t="str">
        <f>VLOOKUP(VALUE(H4970),'Main_Sub Desc'!F:G,2,)</f>
        <v>Wtr Rev Late Payment</v>
      </c>
      <c r="AG4970">
        <f>IFERROR(VLOOKUP(VALUE(I4970),'PC Mapping'!A:F,6,),"")</f>
        <v>10719</v>
      </c>
      <c r="AH4970" s="13" t="str">
        <f>VLOOKUP(AG4970,'PC Mapping'!L:M,2,)</f>
        <v>All Other Water</v>
      </c>
    </row>
    <row r="4971" spans="1:34" x14ac:dyDescent="0.2">
      <c r="A4971" t="s">
        <v>21307</v>
      </c>
      <c r="B4971" t="s">
        <v>21299</v>
      </c>
      <c r="C4971" t="s">
        <v>4519</v>
      </c>
      <c r="D4971" t="s">
        <v>4520</v>
      </c>
      <c r="E4971" s="3">
        <v>45834</v>
      </c>
      <c r="F4971" t="s">
        <v>44</v>
      </c>
      <c r="G4971" t="s">
        <v>3742</v>
      </c>
      <c r="H4971" t="s">
        <v>3722</v>
      </c>
      <c r="I4971" t="s">
        <v>3752</v>
      </c>
      <c r="J4971" t="s">
        <v>4522</v>
      </c>
      <c r="K4971" s="2">
        <v>-15.88</v>
      </c>
      <c r="L4971" t="s">
        <v>44</v>
      </c>
      <c r="M4971" s="2">
        <v>-15.88</v>
      </c>
      <c r="N4971" t="s">
        <v>4523</v>
      </c>
      <c r="O4971" t="s">
        <v>4524</v>
      </c>
      <c r="P4971" t="s">
        <v>6147</v>
      </c>
      <c r="Q4971" t="s">
        <v>21308</v>
      </c>
      <c r="R4971" t="s">
        <v>44</v>
      </c>
      <c r="S4971" t="s">
        <v>4527</v>
      </c>
      <c r="T4971" s="3">
        <v>45834</v>
      </c>
      <c r="U4971" s="3">
        <v>45835</v>
      </c>
      <c r="V4971" s="2">
        <v>0</v>
      </c>
      <c r="W4971" t="s">
        <v>44</v>
      </c>
      <c r="X4971" t="s">
        <v>44</v>
      </c>
      <c r="Y4971" t="s">
        <v>21309</v>
      </c>
      <c r="Z4971" t="s">
        <v>3079</v>
      </c>
      <c r="AA4971" t="s">
        <v>4529</v>
      </c>
      <c r="AB4971" t="s">
        <v>4530</v>
      </c>
      <c r="AC4971" t="s">
        <v>89</v>
      </c>
      <c r="AD4971" t="str">
        <f t="shared" si="77"/>
        <v>10-60</v>
      </c>
      <c r="AE4971" t="str">
        <f>VLOOKUP(AD4971,'Main_Sub Desc'!C:D,2,)</f>
        <v>LPC from invoicing</v>
      </c>
      <c r="AF4971" t="str">
        <f>VLOOKUP(VALUE(H4971),'Main_Sub Desc'!F:G,2,)</f>
        <v>Wtr Rev Late Payment</v>
      </c>
      <c r="AG4971">
        <f>IFERROR(VLOOKUP(VALUE(I4971),'PC Mapping'!A:F,6,),"")</f>
        <v>10719</v>
      </c>
      <c r="AH4971" s="13" t="str">
        <f>VLOOKUP(AG4971,'PC Mapping'!L:M,2,)</f>
        <v>All Other Water</v>
      </c>
    </row>
    <row r="4972" spans="1:34" x14ac:dyDescent="0.2">
      <c r="A4972" t="s">
        <v>21310</v>
      </c>
      <c r="B4972" t="s">
        <v>21311</v>
      </c>
      <c r="C4972" t="s">
        <v>4519</v>
      </c>
      <c r="D4972" t="s">
        <v>4520</v>
      </c>
      <c r="E4972" s="3">
        <v>45835</v>
      </c>
      <c r="F4972" t="s">
        <v>44</v>
      </c>
      <c r="G4972" t="s">
        <v>3742</v>
      </c>
      <c r="H4972" t="s">
        <v>3722</v>
      </c>
      <c r="I4972" t="s">
        <v>3752</v>
      </c>
      <c r="J4972" t="s">
        <v>4522</v>
      </c>
      <c r="K4972" s="2">
        <v>-7.88</v>
      </c>
      <c r="L4972" t="s">
        <v>44</v>
      </c>
      <c r="M4972" s="2">
        <v>-7.88</v>
      </c>
      <c r="N4972" t="s">
        <v>4523</v>
      </c>
      <c r="O4972" t="s">
        <v>4524</v>
      </c>
      <c r="P4972" t="s">
        <v>9056</v>
      </c>
      <c r="Q4972" t="s">
        <v>21312</v>
      </c>
      <c r="R4972" t="s">
        <v>44</v>
      </c>
      <c r="S4972" t="s">
        <v>4527</v>
      </c>
      <c r="T4972" s="3">
        <v>45835</v>
      </c>
      <c r="U4972" s="3">
        <v>45838</v>
      </c>
      <c r="V4972" s="2">
        <v>0</v>
      </c>
      <c r="W4972" t="s">
        <v>44</v>
      </c>
      <c r="X4972" t="s">
        <v>44</v>
      </c>
      <c r="Y4972" t="s">
        <v>9058</v>
      </c>
      <c r="Z4972" t="s">
        <v>9059</v>
      </c>
      <c r="AA4972" t="s">
        <v>4529</v>
      </c>
      <c r="AB4972" t="s">
        <v>4530</v>
      </c>
      <c r="AC4972" t="s">
        <v>89</v>
      </c>
      <c r="AD4972" t="str">
        <f t="shared" si="77"/>
        <v>10-60</v>
      </c>
      <c r="AE4972" t="str">
        <f>VLOOKUP(AD4972,'Main_Sub Desc'!C:D,2,)</f>
        <v>LPC from invoicing</v>
      </c>
      <c r="AF4972" t="str">
        <f>VLOOKUP(VALUE(H4972),'Main_Sub Desc'!F:G,2,)</f>
        <v>Wtr Rev Late Payment</v>
      </c>
      <c r="AG4972">
        <f>IFERROR(VLOOKUP(VALUE(I4972),'PC Mapping'!A:F,6,),"")</f>
        <v>10719</v>
      </c>
      <c r="AH4972" s="13" t="str">
        <f>VLOOKUP(AG4972,'PC Mapping'!L:M,2,)</f>
        <v>All Other Water</v>
      </c>
    </row>
    <row r="4973" spans="1:34" x14ac:dyDescent="0.2">
      <c r="A4973" t="s">
        <v>21313</v>
      </c>
      <c r="B4973" t="s">
        <v>21311</v>
      </c>
      <c r="C4973" t="s">
        <v>4519</v>
      </c>
      <c r="D4973" t="s">
        <v>4520</v>
      </c>
      <c r="E4973" s="3">
        <v>45835</v>
      </c>
      <c r="F4973" t="s">
        <v>44</v>
      </c>
      <c r="G4973" t="s">
        <v>3742</v>
      </c>
      <c r="H4973" t="s">
        <v>3722</v>
      </c>
      <c r="I4973" t="s">
        <v>3752</v>
      </c>
      <c r="J4973" t="s">
        <v>4522</v>
      </c>
      <c r="K4973" s="2">
        <v>-5</v>
      </c>
      <c r="L4973" t="s">
        <v>44</v>
      </c>
      <c r="M4973" s="2">
        <v>-5</v>
      </c>
      <c r="N4973" t="s">
        <v>4523</v>
      </c>
      <c r="O4973" t="s">
        <v>4524</v>
      </c>
      <c r="P4973" t="s">
        <v>15489</v>
      </c>
      <c r="Q4973" t="s">
        <v>21314</v>
      </c>
      <c r="R4973" t="s">
        <v>44</v>
      </c>
      <c r="S4973" t="s">
        <v>4527</v>
      </c>
      <c r="T4973" s="3">
        <v>45835</v>
      </c>
      <c r="U4973" s="3">
        <v>45838</v>
      </c>
      <c r="V4973" s="2">
        <v>0</v>
      </c>
      <c r="W4973" t="s">
        <v>44</v>
      </c>
      <c r="X4973" t="s">
        <v>44</v>
      </c>
      <c r="Y4973" t="s">
        <v>21315</v>
      </c>
      <c r="Z4973" t="s">
        <v>21316</v>
      </c>
      <c r="AA4973" t="s">
        <v>4529</v>
      </c>
      <c r="AB4973" t="s">
        <v>4530</v>
      </c>
      <c r="AC4973" t="s">
        <v>89</v>
      </c>
      <c r="AD4973" t="str">
        <f t="shared" si="77"/>
        <v>10-60</v>
      </c>
      <c r="AE4973" t="str">
        <f>VLOOKUP(AD4973,'Main_Sub Desc'!C:D,2,)</f>
        <v>LPC from invoicing</v>
      </c>
      <c r="AF4973" t="str">
        <f>VLOOKUP(VALUE(H4973),'Main_Sub Desc'!F:G,2,)</f>
        <v>Wtr Rev Late Payment</v>
      </c>
      <c r="AG4973">
        <f>IFERROR(VLOOKUP(VALUE(I4973),'PC Mapping'!A:F,6,),"")</f>
        <v>10719</v>
      </c>
      <c r="AH4973" s="13" t="str">
        <f>VLOOKUP(AG4973,'PC Mapping'!L:M,2,)</f>
        <v>All Other Water</v>
      </c>
    </row>
    <row r="4974" spans="1:34" x14ac:dyDescent="0.2">
      <c r="A4974" t="s">
        <v>21317</v>
      </c>
      <c r="B4974" t="s">
        <v>21311</v>
      </c>
      <c r="C4974" t="s">
        <v>4519</v>
      </c>
      <c r="D4974" t="s">
        <v>4520</v>
      </c>
      <c r="E4974" s="3">
        <v>45835</v>
      </c>
      <c r="F4974" t="s">
        <v>44</v>
      </c>
      <c r="G4974" t="s">
        <v>3742</v>
      </c>
      <c r="H4974" t="s">
        <v>3716</v>
      </c>
      <c r="I4974" t="s">
        <v>4534</v>
      </c>
      <c r="J4974" t="s">
        <v>4522</v>
      </c>
      <c r="K4974" s="2">
        <v>-5</v>
      </c>
      <c r="L4974" t="s">
        <v>44</v>
      </c>
      <c r="M4974" s="2">
        <v>-5</v>
      </c>
      <c r="N4974" t="s">
        <v>4523</v>
      </c>
      <c r="O4974" t="s">
        <v>4524</v>
      </c>
      <c r="P4974" t="s">
        <v>21318</v>
      </c>
      <c r="Q4974" t="s">
        <v>21319</v>
      </c>
      <c r="R4974" t="s">
        <v>44</v>
      </c>
      <c r="S4974" t="s">
        <v>4527</v>
      </c>
      <c r="T4974" s="3">
        <v>45835</v>
      </c>
      <c r="U4974" s="3">
        <v>45838</v>
      </c>
      <c r="V4974" s="2">
        <v>0</v>
      </c>
      <c r="W4974" t="s">
        <v>44</v>
      </c>
      <c r="X4974" t="s">
        <v>44</v>
      </c>
      <c r="Y4974" t="s">
        <v>21320</v>
      </c>
      <c r="Z4974" t="s">
        <v>21321</v>
      </c>
      <c r="AA4974" t="s">
        <v>4529</v>
      </c>
      <c r="AB4974" t="s">
        <v>4530</v>
      </c>
      <c r="AC4974" t="s">
        <v>89</v>
      </c>
      <c r="AD4974" t="str">
        <f t="shared" si="77"/>
        <v>10-60</v>
      </c>
      <c r="AE4974" t="str">
        <f>VLOOKUP(AD4974,'Main_Sub Desc'!C:D,2,)</f>
        <v>LPC from invoicing</v>
      </c>
      <c r="AF4974" t="str">
        <f>VLOOKUP(VALUE(H4974),'Main_Sub Desc'!F:G,2,)</f>
        <v>Wst Rev Late Payment</v>
      </c>
      <c r="AG4974">
        <f>IFERROR(VLOOKUP(VALUE(I4974),'PC Mapping'!A:F,6,),"")</f>
        <v>10514</v>
      </c>
      <c r="AH4974" s="13" t="str">
        <f>VLOOKUP(AG4974,'PC Mapping'!L:M,2,)</f>
        <v>Bolivar Sewer</v>
      </c>
    </row>
    <row r="4975" spans="1:34" x14ac:dyDescent="0.2">
      <c r="A4975" t="s">
        <v>21322</v>
      </c>
      <c r="B4975" t="s">
        <v>21311</v>
      </c>
      <c r="C4975" t="s">
        <v>4519</v>
      </c>
      <c r="D4975" t="s">
        <v>4520</v>
      </c>
      <c r="E4975" s="3">
        <v>45835</v>
      </c>
      <c r="F4975" t="s">
        <v>44</v>
      </c>
      <c r="G4975" t="s">
        <v>3742</v>
      </c>
      <c r="H4975" t="s">
        <v>3716</v>
      </c>
      <c r="I4975" t="s">
        <v>4534</v>
      </c>
      <c r="J4975" t="s">
        <v>4522</v>
      </c>
      <c r="K4975" s="2">
        <v>-5</v>
      </c>
      <c r="L4975" t="s">
        <v>44</v>
      </c>
      <c r="M4975" s="2">
        <v>-5</v>
      </c>
      <c r="N4975" t="s">
        <v>4523</v>
      </c>
      <c r="O4975" t="s">
        <v>4524</v>
      </c>
      <c r="P4975" t="s">
        <v>21323</v>
      </c>
      <c r="Q4975" t="s">
        <v>21324</v>
      </c>
      <c r="R4975" t="s">
        <v>44</v>
      </c>
      <c r="S4975" t="s">
        <v>4527</v>
      </c>
      <c r="T4975" s="3">
        <v>45835</v>
      </c>
      <c r="U4975" s="3">
        <v>45838</v>
      </c>
      <c r="V4975" s="2">
        <v>0</v>
      </c>
      <c r="W4975" t="s">
        <v>44</v>
      </c>
      <c r="X4975" t="s">
        <v>44</v>
      </c>
      <c r="Y4975" t="s">
        <v>21325</v>
      </c>
      <c r="Z4975" t="s">
        <v>1127</v>
      </c>
      <c r="AA4975" t="s">
        <v>4529</v>
      </c>
      <c r="AB4975" t="s">
        <v>4530</v>
      </c>
      <c r="AC4975" t="s">
        <v>89</v>
      </c>
      <c r="AD4975" t="str">
        <f t="shared" si="77"/>
        <v>10-60</v>
      </c>
      <c r="AE4975" t="str">
        <f>VLOOKUP(AD4975,'Main_Sub Desc'!C:D,2,)</f>
        <v>LPC from invoicing</v>
      </c>
      <c r="AF4975" t="str">
        <f>VLOOKUP(VALUE(H4975),'Main_Sub Desc'!F:G,2,)</f>
        <v>Wst Rev Late Payment</v>
      </c>
      <c r="AG4975">
        <f>IFERROR(VLOOKUP(VALUE(I4975),'PC Mapping'!A:F,6,),"")</f>
        <v>10514</v>
      </c>
      <c r="AH4975" s="13" t="str">
        <f>VLOOKUP(AG4975,'PC Mapping'!L:M,2,)</f>
        <v>Bolivar Sewer</v>
      </c>
    </row>
    <row r="4976" spans="1:34" x14ac:dyDescent="0.2">
      <c r="A4976" t="s">
        <v>21322</v>
      </c>
      <c r="B4976" t="s">
        <v>21311</v>
      </c>
      <c r="C4976" t="s">
        <v>4519</v>
      </c>
      <c r="D4976" t="s">
        <v>4520</v>
      </c>
      <c r="E4976" s="3">
        <v>45835</v>
      </c>
      <c r="F4976" t="s">
        <v>44</v>
      </c>
      <c r="G4976" t="s">
        <v>3742</v>
      </c>
      <c r="H4976" t="s">
        <v>3722</v>
      </c>
      <c r="I4976" t="s">
        <v>4538</v>
      </c>
      <c r="J4976" t="s">
        <v>4522</v>
      </c>
      <c r="K4976" s="2">
        <v>-5</v>
      </c>
      <c r="L4976" t="s">
        <v>44</v>
      </c>
      <c r="M4976" s="2">
        <v>-5</v>
      </c>
      <c r="N4976" t="s">
        <v>4523</v>
      </c>
      <c r="O4976" t="s">
        <v>4524</v>
      </c>
      <c r="P4976" t="s">
        <v>21323</v>
      </c>
      <c r="Q4976" t="s">
        <v>21326</v>
      </c>
      <c r="R4976" t="s">
        <v>44</v>
      </c>
      <c r="S4976" t="s">
        <v>4527</v>
      </c>
      <c r="T4976" s="3">
        <v>45835</v>
      </c>
      <c r="U4976" s="3">
        <v>45838</v>
      </c>
      <c r="V4976" s="2">
        <v>0</v>
      </c>
      <c r="W4976" t="s">
        <v>44</v>
      </c>
      <c r="X4976" t="s">
        <v>44</v>
      </c>
      <c r="Y4976" t="s">
        <v>21327</v>
      </c>
      <c r="Z4976" t="s">
        <v>1127</v>
      </c>
      <c r="AA4976" t="s">
        <v>4529</v>
      </c>
      <c r="AB4976" t="s">
        <v>4530</v>
      </c>
      <c r="AC4976" t="s">
        <v>89</v>
      </c>
      <c r="AD4976" t="str">
        <f t="shared" si="77"/>
        <v>10-60</v>
      </c>
      <c r="AE4976" t="str">
        <f>VLOOKUP(AD4976,'Main_Sub Desc'!C:D,2,)</f>
        <v>LPC from invoicing</v>
      </c>
      <c r="AF4976" t="str">
        <f>VLOOKUP(VALUE(H4976),'Main_Sub Desc'!F:G,2,)</f>
        <v>Wtr Rev Late Payment</v>
      </c>
      <c r="AG4976">
        <f>IFERROR(VLOOKUP(VALUE(I4976),'PC Mapping'!A:F,6,),"")</f>
        <v>10469</v>
      </c>
      <c r="AH4976" s="13" t="str">
        <f>VLOOKUP(AG4976,'PC Mapping'!L:M,2,)</f>
        <v>Bolivar Water</v>
      </c>
    </row>
    <row r="4977" spans="1:34" x14ac:dyDescent="0.2">
      <c r="A4977" t="s">
        <v>21328</v>
      </c>
      <c r="B4977" t="s">
        <v>21311</v>
      </c>
      <c r="C4977" t="s">
        <v>4519</v>
      </c>
      <c r="D4977" t="s">
        <v>4520</v>
      </c>
      <c r="E4977" s="3">
        <v>45835</v>
      </c>
      <c r="F4977" t="s">
        <v>44</v>
      </c>
      <c r="G4977" t="s">
        <v>3742</v>
      </c>
      <c r="H4977" t="s">
        <v>3722</v>
      </c>
      <c r="I4977" t="s">
        <v>3752</v>
      </c>
      <c r="J4977" t="s">
        <v>4522</v>
      </c>
      <c r="K4977" s="2">
        <v>-5</v>
      </c>
      <c r="L4977" t="s">
        <v>44</v>
      </c>
      <c r="M4977" s="2">
        <v>-5</v>
      </c>
      <c r="N4977" t="s">
        <v>4523</v>
      </c>
      <c r="O4977" t="s">
        <v>4524</v>
      </c>
      <c r="P4977" t="s">
        <v>21329</v>
      </c>
      <c r="Q4977" t="s">
        <v>21330</v>
      </c>
      <c r="R4977" t="s">
        <v>44</v>
      </c>
      <c r="S4977" t="s">
        <v>4527</v>
      </c>
      <c r="T4977" s="3">
        <v>45835</v>
      </c>
      <c r="U4977" s="3">
        <v>45838</v>
      </c>
      <c r="V4977" s="2">
        <v>0</v>
      </c>
      <c r="W4977" t="s">
        <v>44</v>
      </c>
      <c r="X4977" t="s">
        <v>44</v>
      </c>
      <c r="Y4977" t="s">
        <v>21331</v>
      </c>
      <c r="Z4977" t="s">
        <v>1729</v>
      </c>
      <c r="AA4977" t="s">
        <v>4529</v>
      </c>
      <c r="AB4977" t="s">
        <v>4530</v>
      </c>
      <c r="AC4977" t="s">
        <v>89</v>
      </c>
      <c r="AD4977" t="str">
        <f t="shared" si="77"/>
        <v>10-60</v>
      </c>
      <c r="AE4977" t="str">
        <f>VLOOKUP(AD4977,'Main_Sub Desc'!C:D,2,)</f>
        <v>LPC from invoicing</v>
      </c>
      <c r="AF4977" t="str">
        <f>VLOOKUP(VALUE(H4977),'Main_Sub Desc'!F:G,2,)</f>
        <v>Wtr Rev Late Payment</v>
      </c>
      <c r="AG4977">
        <f>IFERROR(VLOOKUP(VALUE(I4977),'PC Mapping'!A:F,6,),"")</f>
        <v>10719</v>
      </c>
      <c r="AH4977" s="13" t="str">
        <f>VLOOKUP(AG4977,'PC Mapping'!L:M,2,)</f>
        <v>All Other Water</v>
      </c>
    </row>
    <row r="4978" spans="1:34" x14ac:dyDescent="0.2">
      <c r="A4978" t="s">
        <v>21332</v>
      </c>
      <c r="B4978" t="s">
        <v>21311</v>
      </c>
      <c r="C4978" t="s">
        <v>4519</v>
      </c>
      <c r="D4978" t="s">
        <v>4520</v>
      </c>
      <c r="E4978" s="3">
        <v>45835</v>
      </c>
      <c r="F4978" t="s">
        <v>44</v>
      </c>
      <c r="G4978" t="s">
        <v>3742</v>
      </c>
      <c r="H4978" t="s">
        <v>3722</v>
      </c>
      <c r="I4978" t="s">
        <v>3752</v>
      </c>
      <c r="J4978" t="s">
        <v>4522</v>
      </c>
      <c r="K4978" s="2">
        <v>-5</v>
      </c>
      <c r="L4978" t="s">
        <v>44</v>
      </c>
      <c r="M4978" s="2">
        <v>-5</v>
      </c>
      <c r="N4978" t="s">
        <v>4523</v>
      </c>
      <c r="O4978" t="s">
        <v>4524</v>
      </c>
      <c r="P4978" t="s">
        <v>9380</v>
      </c>
      <c r="Q4978" t="s">
        <v>21333</v>
      </c>
      <c r="R4978" t="s">
        <v>44</v>
      </c>
      <c r="S4978" t="s">
        <v>4527</v>
      </c>
      <c r="T4978" s="3">
        <v>45835</v>
      </c>
      <c r="U4978" s="3">
        <v>45838</v>
      </c>
      <c r="V4978" s="2">
        <v>0</v>
      </c>
      <c r="W4978" t="s">
        <v>44</v>
      </c>
      <c r="X4978" t="s">
        <v>44</v>
      </c>
      <c r="Y4978" t="s">
        <v>21334</v>
      </c>
      <c r="Z4978" t="s">
        <v>2600</v>
      </c>
      <c r="AA4978" t="s">
        <v>4529</v>
      </c>
      <c r="AB4978" t="s">
        <v>4530</v>
      </c>
      <c r="AC4978" t="s">
        <v>89</v>
      </c>
      <c r="AD4978" t="str">
        <f t="shared" si="77"/>
        <v>10-60</v>
      </c>
      <c r="AE4978" t="str">
        <f>VLOOKUP(AD4978,'Main_Sub Desc'!C:D,2,)</f>
        <v>LPC from invoicing</v>
      </c>
      <c r="AF4978" t="str">
        <f>VLOOKUP(VALUE(H4978),'Main_Sub Desc'!F:G,2,)</f>
        <v>Wtr Rev Late Payment</v>
      </c>
      <c r="AG4978">
        <f>IFERROR(VLOOKUP(VALUE(I4978),'PC Mapping'!A:F,6,),"")</f>
        <v>10719</v>
      </c>
      <c r="AH4978" s="13" t="str">
        <f>VLOOKUP(AG4978,'PC Mapping'!L:M,2,)</f>
        <v>All Other Water</v>
      </c>
    </row>
    <row r="4979" spans="1:34" x14ac:dyDescent="0.2">
      <c r="A4979" t="s">
        <v>21335</v>
      </c>
      <c r="B4979" t="s">
        <v>21311</v>
      </c>
      <c r="C4979" t="s">
        <v>4519</v>
      </c>
      <c r="D4979" t="s">
        <v>4520</v>
      </c>
      <c r="E4979" s="3">
        <v>45835</v>
      </c>
      <c r="F4979" t="s">
        <v>44</v>
      </c>
      <c r="G4979" t="s">
        <v>3742</v>
      </c>
      <c r="H4979" t="s">
        <v>3722</v>
      </c>
      <c r="I4979" t="s">
        <v>3752</v>
      </c>
      <c r="J4979" t="s">
        <v>4522</v>
      </c>
      <c r="K4979" s="2">
        <v>-5</v>
      </c>
      <c r="L4979" t="s">
        <v>44</v>
      </c>
      <c r="M4979" s="2">
        <v>-5</v>
      </c>
      <c r="N4979" t="s">
        <v>4523</v>
      </c>
      <c r="O4979" t="s">
        <v>4524</v>
      </c>
      <c r="P4979" t="s">
        <v>21336</v>
      </c>
      <c r="Q4979" t="s">
        <v>21337</v>
      </c>
      <c r="R4979" t="s">
        <v>44</v>
      </c>
      <c r="S4979" t="s">
        <v>4527</v>
      </c>
      <c r="T4979" s="3">
        <v>45835</v>
      </c>
      <c r="U4979" s="3">
        <v>45838</v>
      </c>
      <c r="V4979" s="2">
        <v>0</v>
      </c>
      <c r="W4979" t="s">
        <v>44</v>
      </c>
      <c r="X4979" t="s">
        <v>44</v>
      </c>
      <c r="Y4979" t="s">
        <v>21338</v>
      </c>
      <c r="Z4979" t="s">
        <v>2519</v>
      </c>
      <c r="AA4979" t="s">
        <v>4529</v>
      </c>
      <c r="AB4979" t="s">
        <v>4530</v>
      </c>
      <c r="AC4979" t="s">
        <v>89</v>
      </c>
      <c r="AD4979" t="str">
        <f t="shared" si="77"/>
        <v>10-60</v>
      </c>
      <c r="AE4979" t="str">
        <f>VLOOKUP(AD4979,'Main_Sub Desc'!C:D,2,)</f>
        <v>LPC from invoicing</v>
      </c>
      <c r="AF4979" t="str">
        <f>VLOOKUP(VALUE(H4979),'Main_Sub Desc'!F:G,2,)</f>
        <v>Wtr Rev Late Payment</v>
      </c>
      <c r="AG4979">
        <f>IFERROR(VLOOKUP(VALUE(I4979),'PC Mapping'!A:F,6,),"")</f>
        <v>10719</v>
      </c>
      <c r="AH4979" s="13" t="str">
        <f>VLOOKUP(AG4979,'PC Mapping'!L:M,2,)</f>
        <v>All Other Water</v>
      </c>
    </row>
    <row r="4980" spans="1:34" x14ac:dyDescent="0.2">
      <c r="A4980" t="s">
        <v>21339</v>
      </c>
      <c r="B4980" t="s">
        <v>21311</v>
      </c>
      <c r="C4980" t="s">
        <v>4519</v>
      </c>
      <c r="D4980" t="s">
        <v>4520</v>
      </c>
      <c r="E4980" s="3">
        <v>45835</v>
      </c>
      <c r="F4980" t="s">
        <v>44</v>
      </c>
      <c r="G4980" t="s">
        <v>3742</v>
      </c>
      <c r="H4980" t="s">
        <v>3722</v>
      </c>
      <c r="I4980" t="s">
        <v>3752</v>
      </c>
      <c r="J4980" t="s">
        <v>4522</v>
      </c>
      <c r="K4980" s="2">
        <v>-5</v>
      </c>
      <c r="L4980" t="s">
        <v>44</v>
      </c>
      <c r="M4980" s="2">
        <v>-5</v>
      </c>
      <c r="N4980" t="s">
        <v>4523</v>
      </c>
      <c r="O4980" t="s">
        <v>4524</v>
      </c>
      <c r="P4980" t="s">
        <v>12426</v>
      </c>
      <c r="Q4980" t="s">
        <v>21340</v>
      </c>
      <c r="R4980" t="s">
        <v>44</v>
      </c>
      <c r="S4980" t="s">
        <v>4527</v>
      </c>
      <c r="T4980" s="3">
        <v>45835</v>
      </c>
      <c r="U4980" s="3">
        <v>45838</v>
      </c>
      <c r="V4980" s="2">
        <v>0</v>
      </c>
      <c r="W4980" t="s">
        <v>44</v>
      </c>
      <c r="X4980" t="s">
        <v>44</v>
      </c>
      <c r="Y4980" t="s">
        <v>21341</v>
      </c>
      <c r="Z4980" t="s">
        <v>21342</v>
      </c>
      <c r="AA4980" t="s">
        <v>4529</v>
      </c>
      <c r="AB4980" t="s">
        <v>4530</v>
      </c>
      <c r="AC4980" t="s">
        <v>89</v>
      </c>
      <c r="AD4980" t="str">
        <f t="shared" si="77"/>
        <v>10-60</v>
      </c>
      <c r="AE4980" t="str">
        <f>VLOOKUP(AD4980,'Main_Sub Desc'!C:D,2,)</f>
        <v>LPC from invoicing</v>
      </c>
      <c r="AF4980" t="str">
        <f>VLOOKUP(VALUE(H4980),'Main_Sub Desc'!F:G,2,)</f>
        <v>Wtr Rev Late Payment</v>
      </c>
      <c r="AG4980">
        <f>IFERROR(VLOOKUP(VALUE(I4980),'PC Mapping'!A:F,6,),"")</f>
        <v>10719</v>
      </c>
      <c r="AH4980" s="13" t="str">
        <f>VLOOKUP(AG4980,'PC Mapping'!L:M,2,)</f>
        <v>All Other Water</v>
      </c>
    </row>
    <row r="4981" spans="1:34" x14ac:dyDescent="0.2">
      <c r="A4981" t="s">
        <v>21343</v>
      </c>
      <c r="B4981" t="s">
        <v>21311</v>
      </c>
      <c r="C4981" t="s">
        <v>4519</v>
      </c>
      <c r="D4981" t="s">
        <v>4520</v>
      </c>
      <c r="E4981" s="3">
        <v>45835</v>
      </c>
      <c r="F4981" t="s">
        <v>44</v>
      </c>
      <c r="G4981" t="s">
        <v>3742</v>
      </c>
      <c r="H4981" t="s">
        <v>3716</v>
      </c>
      <c r="I4981" t="s">
        <v>4534</v>
      </c>
      <c r="J4981" t="s">
        <v>4522</v>
      </c>
      <c r="K4981" s="2">
        <v>-5</v>
      </c>
      <c r="L4981" t="s">
        <v>44</v>
      </c>
      <c r="M4981" s="2">
        <v>-5</v>
      </c>
      <c r="N4981" t="s">
        <v>4523</v>
      </c>
      <c r="O4981" t="s">
        <v>4524</v>
      </c>
      <c r="P4981" t="s">
        <v>11391</v>
      </c>
      <c r="Q4981" t="s">
        <v>21344</v>
      </c>
      <c r="R4981" t="s">
        <v>44</v>
      </c>
      <c r="S4981" t="s">
        <v>4527</v>
      </c>
      <c r="T4981" s="3">
        <v>45835</v>
      </c>
      <c r="U4981" s="3">
        <v>45838</v>
      </c>
      <c r="V4981" s="2">
        <v>0</v>
      </c>
      <c r="W4981" t="s">
        <v>44</v>
      </c>
      <c r="X4981" t="s">
        <v>44</v>
      </c>
      <c r="Y4981" t="s">
        <v>20442</v>
      </c>
      <c r="Z4981" t="s">
        <v>639</v>
      </c>
      <c r="AA4981" t="s">
        <v>4529</v>
      </c>
      <c r="AB4981" t="s">
        <v>4530</v>
      </c>
      <c r="AC4981" t="s">
        <v>89</v>
      </c>
      <c r="AD4981" t="str">
        <f t="shared" si="77"/>
        <v>10-60</v>
      </c>
      <c r="AE4981" t="str">
        <f>VLOOKUP(AD4981,'Main_Sub Desc'!C:D,2,)</f>
        <v>LPC from invoicing</v>
      </c>
      <c r="AF4981" t="str">
        <f>VLOOKUP(VALUE(H4981),'Main_Sub Desc'!F:G,2,)</f>
        <v>Wst Rev Late Payment</v>
      </c>
      <c r="AG4981">
        <f>IFERROR(VLOOKUP(VALUE(I4981),'PC Mapping'!A:F,6,),"")</f>
        <v>10514</v>
      </c>
      <c r="AH4981" s="13" t="str">
        <f>VLOOKUP(AG4981,'PC Mapping'!L:M,2,)</f>
        <v>Bolivar Sewer</v>
      </c>
    </row>
    <row r="4982" spans="1:34" x14ac:dyDescent="0.2">
      <c r="A4982" t="s">
        <v>21343</v>
      </c>
      <c r="B4982" t="s">
        <v>21311</v>
      </c>
      <c r="C4982" t="s">
        <v>4519</v>
      </c>
      <c r="D4982" t="s">
        <v>4520</v>
      </c>
      <c r="E4982" s="3">
        <v>45835</v>
      </c>
      <c r="F4982" t="s">
        <v>44</v>
      </c>
      <c r="G4982" t="s">
        <v>3742</v>
      </c>
      <c r="H4982" t="s">
        <v>3722</v>
      </c>
      <c r="I4982" t="s">
        <v>4538</v>
      </c>
      <c r="J4982" t="s">
        <v>4522</v>
      </c>
      <c r="K4982" s="2">
        <v>-5</v>
      </c>
      <c r="L4982" t="s">
        <v>44</v>
      </c>
      <c r="M4982" s="2">
        <v>-5</v>
      </c>
      <c r="N4982" t="s">
        <v>4523</v>
      </c>
      <c r="O4982" t="s">
        <v>4524</v>
      </c>
      <c r="P4982" t="s">
        <v>11391</v>
      </c>
      <c r="Q4982" t="s">
        <v>21345</v>
      </c>
      <c r="R4982" t="s">
        <v>44</v>
      </c>
      <c r="S4982" t="s">
        <v>4527</v>
      </c>
      <c r="T4982" s="3">
        <v>45835</v>
      </c>
      <c r="U4982" s="3">
        <v>45838</v>
      </c>
      <c r="V4982" s="2">
        <v>0</v>
      </c>
      <c r="W4982" t="s">
        <v>44</v>
      </c>
      <c r="X4982" t="s">
        <v>44</v>
      </c>
      <c r="Y4982" t="s">
        <v>20444</v>
      </c>
      <c r="Z4982" t="s">
        <v>639</v>
      </c>
      <c r="AA4982" t="s">
        <v>4529</v>
      </c>
      <c r="AB4982" t="s">
        <v>4530</v>
      </c>
      <c r="AC4982" t="s">
        <v>89</v>
      </c>
      <c r="AD4982" t="str">
        <f t="shared" si="77"/>
        <v>10-60</v>
      </c>
      <c r="AE4982" t="str">
        <f>VLOOKUP(AD4982,'Main_Sub Desc'!C:D,2,)</f>
        <v>LPC from invoicing</v>
      </c>
      <c r="AF4982" t="str">
        <f>VLOOKUP(VALUE(H4982),'Main_Sub Desc'!F:G,2,)</f>
        <v>Wtr Rev Late Payment</v>
      </c>
      <c r="AG4982">
        <f>IFERROR(VLOOKUP(VALUE(I4982),'PC Mapping'!A:F,6,),"")</f>
        <v>10469</v>
      </c>
      <c r="AH4982" s="13" t="str">
        <f>VLOOKUP(AG4982,'PC Mapping'!L:M,2,)</f>
        <v>Bolivar Water</v>
      </c>
    </row>
    <row r="4983" spans="1:34" x14ac:dyDescent="0.2">
      <c r="A4983" t="s">
        <v>21346</v>
      </c>
      <c r="B4983" t="s">
        <v>21311</v>
      </c>
      <c r="C4983" t="s">
        <v>4519</v>
      </c>
      <c r="D4983" t="s">
        <v>4520</v>
      </c>
      <c r="E4983" s="3">
        <v>45835</v>
      </c>
      <c r="F4983" t="s">
        <v>44</v>
      </c>
      <c r="G4983" t="s">
        <v>3742</v>
      </c>
      <c r="H4983" t="s">
        <v>3722</v>
      </c>
      <c r="I4983" t="s">
        <v>3752</v>
      </c>
      <c r="J4983" t="s">
        <v>4522</v>
      </c>
      <c r="K4983" s="2">
        <v>-5</v>
      </c>
      <c r="L4983" t="s">
        <v>44</v>
      </c>
      <c r="M4983" s="2">
        <v>-5</v>
      </c>
      <c r="N4983" t="s">
        <v>4523</v>
      </c>
      <c r="O4983" t="s">
        <v>4524</v>
      </c>
      <c r="P4983" t="s">
        <v>21347</v>
      </c>
      <c r="Q4983" t="s">
        <v>21348</v>
      </c>
      <c r="R4983" t="s">
        <v>44</v>
      </c>
      <c r="S4983" t="s">
        <v>4527</v>
      </c>
      <c r="T4983" s="3">
        <v>45835</v>
      </c>
      <c r="U4983" s="3">
        <v>45838</v>
      </c>
      <c r="V4983" s="2">
        <v>0</v>
      </c>
      <c r="W4983" t="s">
        <v>44</v>
      </c>
      <c r="X4983" t="s">
        <v>44</v>
      </c>
      <c r="Y4983" t="s">
        <v>21349</v>
      </c>
      <c r="Z4983" t="s">
        <v>21350</v>
      </c>
      <c r="AA4983" t="s">
        <v>4529</v>
      </c>
      <c r="AB4983" t="s">
        <v>4530</v>
      </c>
      <c r="AC4983" t="s">
        <v>89</v>
      </c>
      <c r="AD4983" t="str">
        <f t="shared" si="77"/>
        <v>10-60</v>
      </c>
      <c r="AE4983" t="str">
        <f>VLOOKUP(AD4983,'Main_Sub Desc'!C:D,2,)</f>
        <v>LPC from invoicing</v>
      </c>
      <c r="AF4983" t="str">
        <f>VLOOKUP(VALUE(H4983),'Main_Sub Desc'!F:G,2,)</f>
        <v>Wtr Rev Late Payment</v>
      </c>
      <c r="AG4983">
        <f>IFERROR(VLOOKUP(VALUE(I4983),'PC Mapping'!A:F,6,),"")</f>
        <v>10719</v>
      </c>
      <c r="AH4983" s="13" t="str">
        <f>VLOOKUP(AG4983,'PC Mapping'!L:M,2,)</f>
        <v>All Other Water</v>
      </c>
    </row>
    <row r="4984" spans="1:34" x14ac:dyDescent="0.2">
      <c r="A4984" t="s">
        <v>21351</v>
      </c>
      <c r="B4984" t="s">
        <v>21352</v>
      </c>
      <c r="C4984" t="s">
        <v>4519</v>
      </c>
      <c r="D4984" t="s">
        <v>4520</v>
      </c>
      <c r="E4984" s="3">
        <v>45811</v>
      </c>
      <c r="F4984" t="s">
        <v>44</v>
      </c>
      <c r="G4984" t="s">
        <v>3742</v>
      </c>
      <c r="H4984" t="s">
        <v>3722</v>
      </c>
      <c r="I4984" t="s">
        <v>3752</v>
      </c>
      <c r="J4984" t="s">
        <v>4522</v>
      </c>
      <c r="K4984" s="2">
        <v>-5</v>
      </c>
      <c r="L4984" t="s">
        <v>44</v>
      </c>
      <c r="M4984" s="2">
        <v>-5</v>
      </c>
      <c r="N4984" t="s">
        <v>4523</v>
      </c>
      <c r="O4984" t="s">
        <v>4524</v>
      </c>
      <c r="P4984" t="s">
        <v>21353</v>
      </c>
      <c r="Q4984" t="s">
        <v>21354</v>
      </c>
      <c r="R4984" t="s">
        <v>44</v>
      </c>
      <c r="S4984" t="s">
        <v>4527</v>
      </c>
      <c r="T4984" s="3">
        <v>45811</v>
      </c>
      <c r="U4984" s="3">
        <v>45812</v>
      </c>
      <c r="V4984" s="2">
        <v>0</v>
      </c>
      <c r="W4984" t="s">
        <v>44</v>
      </c>
      <c r="X4984" t="s">
        <v>44</v>
      </c>
      <c r="Y4984" t="s">
        <v>21355</v>
      </c>
      <c r="Z4984" t="s">
        <v>2097</v>
      </c>
      <c r="AA4984" t="s">
        <v>4529</v>
      </c>
      <c r="AB4984" t="s">
        <v>4530</v>
      </c>
      <c r="AC4984" t="s">
        <v>89</v>
      </c>
      <c r="AD4984" t="str">
        <f t="shared" si="77"/>
        <v>10-60</v>
      </c>
      <c r="AE4984" t="str">
        <f>VLOOKUP(AD4984,'Main_Sub Desc'!C:D,2,)</f>
        <v>LPC from invoicing</v>
      </c>
      <c r="AF4984" t="str">
        <f>VLOOKUP(VALUE(H4984),'Main_Sub Desc'!F:G,2,)</f>
        <v>Wtr Rev Late Payment</v>
      </c>
      <c r="AG4984">
        <f>IFERROR(VLOOKUP(VALUE(I4984),'PC Mapping'!A:F,6,),"")</f>
        <v>10719</v>
      </c>
      <c r="AH4984" s="13" t="str">
        <f>VLOOKUP(AG4984,'PC Mapping'!L:M,2,)</f>
        <v>All Other Water</v>
      </c>
    </row>
    <row r="4985" spans="1:34" x14ac:dyDescent="0.2">
      <c r="A4985" t="s">
        <v>21356</v>
      </c>
      <c r="B4985" t="s">
        <v>21352</v>
      </c>
      <c r="C4985" t="s">
        <v>4519</v>
      </c>
      <c r="D4985" t="s">
        <v>4520</v>
      </c>
      <c r="E4985" s="3">
        <v>45811</v>
      </c>
      <c r="F4985" t="s">
        <v>44</v>
      </c>
      <c r="G4985" t="s">
        <v>3742</v>
      </c>
      <c r="H4985" t="s">
        <v>3722</v>
      </c>
      <c r="I4985" t="s">
        <v>3752</v>
      </c>
      <c r="J4985" t="s">
        <v>4522</v>
      </c>
      <c r="K4985" s="2">
        <v>-5</v>
      </c>
      <c r="L4985" t="s">
        <v>44</v>
      </c>
      <c r="M4985" s="2">
        <v>-5</v>
      </c>
      <c r="N4985" t="s">
        <v>4523</v>
      </c>
      <c r="O4985" t="s">
        <v>4524</v>
      </c>
      <c r="P4985" t="s">
        <v>18235</v>
      </c>
      <c r="Q4985" t="s">
        <v>21357</v>
      </c>
      <c r="R4985" t="s">
        <v>44</v>
      </c>
      <c r="S4985" t="s">
        <v>4527</v>
      </c>
      <c r="T4985" s="3">
        <v>45811</v>
      </c>
      <c r="U4985" s="3">
        <v>45812</v>
      </c>
      <c r="V4985" s="2">
        <v>0</v>
      </c>
      <c r="W4985" t="s">
        <v>44</v>
      </c>
      <c r="X4985" t="s">
        <v>44</v>
      </c>
      <c r="Y4985" t="s">
        <v>21358</v>
      </c>
      <c r="Z4985" t="s">
        <v>1872</v>
      </c>
      <c r="AA4985" t="s">
        <v>4529</v>
      </c>
      <c r="AB4985" t="s">
        <v>4530</v>
      </c>
      <c r="AC4985" t="s">
        <v>89</v>
      </c>
      <c r="AD4985" t="str">
        <f t="shared" si="77"/>
        <v>10-60</v>
      </c>
      <c r="AE4985" t="str">
        <f>VLOOKUP(AD4985,'Main_Sub Desc'!C:D,2,)</f>
        <v>LPC from invoicing</v>
      </c>
      <c r="AF4985" t="str">
        <f>VLOOKUP(VALUE(H4985),'Main_Sub Desc'!F:G,2,)</f>
        <v>Wtr Rev Late Payment</v>
      </c>
      <c r="AG4985">
        <f>IFERROR(VLOOKUP(VALUE(I4985),'PC Mapping'!A:F,6,),"")</f>
        <v>10719</v>
      </c>
      <c r="AH4985" s="13" t="str">
        <f>VLOOKUP(AG4985,'PC Mapping'!L:M,2,)</f>
        <v>All Other Water</v>
      </c>
    </row>
    <row r="4986" spans="1:34" x14ac:dyDescent="0.2">
      <c r="A4986" t="s">
        <v>21359</v>
      </c>
      <c r="B4986" t="s">
        <v>21352</v>
      </c>
      <c r="C4986" t="s">
        <v>4519</v>
      </c>
      <c r="D4986" t="s">
        <v>4520</v>
      </c>
      <c r="E4986" s="3">
        <v>45811</v>
      </c>
      <c r="F4986" t="s">
        <v>44</v>
      </c>
      <c r="G4986" t="s">
        <v>3742</v>
      </c>
      <c r="H4986" t="s">
        <v>3722</v>
      </c>
      <c r="I4986" t="s">
        <v>3752</v>
      </c>
      <c r="J4986" t="s">
        <v>4522</v>
      </c>
      <c r="K4986" s="2">
        <v>-8.6300000000000008</v>
      </c>
      <c r="L4986" t="s">
        <v>44</v>
      </c>
      <c r="M4986" s="2">
        <v>-8.6300000000000008</v>
      </c>
      <c r="N4986" t="s">
        <v>4523</v>
      </c>
      <c r="O4986" t="s">
        <v>4524</v>
      </c>
      <c r="P4986" t="s">
        <v>21360</v>
      </c>
      <c r="Q4986" t="s">
        <v>21361</v>
      </c>
      <c r="R4986" t="s">
        <v>44</v>
      </c>
      <c r="S4986" t="s">
        <v>4527</v>
      </c>
      <c r="T4986" s="3">
        <v>45811</v>
      </c>
      <c r="U4986" s="3">
        <v>45812</v>
      </c>
      <c r="V4986" s="2">
        <v>0</v>
      </c>
      <c r="W4986" t="s">
        <v>44</v>
      </c>
      <c r="X4986" t="s">
        <v>44</v>
      </c>
      <c r="Y4986" t="s">
        <v>21362</v>
      </c>
      <c r="Z4986" t="s">
        <v>2588</v>
      </c>
      <c r="AA4986" t="s">
        <v>4529</v>
      </c>
      <c r="AB4986" t="s">
        <v>4530</v>
      </c>
      <c r="AC4986" t="s">
        <v>89</v>
      </c>
      <c r="AD4986" t="str">
        <f t="shared" si="77"/>
        <v>10-60</v>
      </c>
      <c r="AE4986" t="str">
        <f>VLOOKUP(AD4986,'Main_Sub Desc'!C:D,2,)</f>
        <v>LPC from invoicing</v>
      </c>
      <c r="AF4986" t="str">
        <f>VLOOKUP(VALUE(H4986),'Main_Sub Desc'!F:G,2,)</f>
        <v>Wtr Rev Late Payment</v>
      </c>
      <c r="AG4986">
        <f>IFERROR(VLOOKUP(VALUE(I4986),'PC Mapping'!A:F,6,),"")</f>
        <v>10719</v>
      </c>
      <c r="AH4986" s="13" t="str">
        <f>VLOOKUP(AG4986,'PC Mapping'!L:M,2,)</f>
        <v>All Other Water</v>
      </c>
    </row>
    <row r="4987" spans="1:34" x14ac:dyDescent="0.2">
      <c r="A4987" t="s">
        <v>21363</v>
      </c>
      <c r="B4987" t="s">
        <v>21352</v>
      </c>
      <c r="C4987" t="s">
        <v>4519</v>
      </c>
      <c r="D4987" t="s">
        <v>4520</v>
      </c>
      <c r="E4987" s="3">
        <v>45811</v>
      </c>
      <c r="F4987" t="s">
        <v>44</v>
      </c>
      <c r="G4987" t="s">
        <v>3742</v>
      </c>
      <c r="H4987" t="s">
        <v>3722</v>
      </c>
      <c r="I4987" t="s">
        <v>3752</v>
      </c>
      <c r="J4987" t="s">
        <v>4522</v>
      </c>
      <c r="K4987" s="2">
        <v>-5</v>
      </c>
      <c r="L4987" t="s">
        <v>44</v>
      </c>
      <c r="M4987" s="2">
        <v>-5</v>
      </c>
      <c r="N4987" t="s">
        <v>4523</v>
      </c>
      <c r="O4987" t="s">
        <v>4524</v>
      </c>
      <c r="P4987" t="s">
        <v>9411</v>
      </c>
      <c r="Q4987" t="s">
        <v>21364</v>
      </c>
      <c r="R4987" t="s">
        <v>44</v>
      </c>
      <c r="S4987" t="s">
        <v>4527</v>
      </c>
      <c r="T4987" s="3">
        <v>45811</v>
      </c>
      <c r="U4987" s="3">
        <v>45812</v>
      </c>
      <c r="V4987" s="2">
        <v>0</v>
      </c>
      <c r="W4987" t="s">
        <v>44</v>
      </c>
      <c r="X4987" t="s">
        <v>44</v>
      </c>
      <c r="Y4987" t="s">
        <v>18518</v>
      </c>
      <c r="Z4987" t="s">
        <v>2293</v>
      </c>
      <c r="AA4987" t="s">
        <v>4529</v>
      </c>
      <c r="AB4987" t="s">
        <v>4530</v>
      </c>
      <c r="AC4987" t="s">
        <v>89</v>
      </c>
      <c r="AD4987" t="str">
        <f t="shared" si="77"/>
        <v>10-60</v>
      </c>
      <c r="AE4987" t="str">
        <f>VLOOKUP(AD4987,'Main_Sub Desc'!C:D,2,)</f>
        <v>LPC from invoicing</v>
      </c>
      <c r="AF4987" t="str">
        <f>VLOOKUP(VALUE(H4987),'Main_Sub Desc'!F:G,2,)</f>
        <v>Wtr Rev Late Payment</v>
      </c>
      <c r="AG4987">
        <f>IFERROR(VLOOKUP(VALUE(I4987),'PC Mapping'!A:F,6,),"")</f>
        <v>10719</v>
      </c>
      <c r="AH4987" s="13" t="str">
        <f>VLOOKUP(AG4987,'PC Mapping'!L:M,2,)</f>
        <v>All Other Water</v>
      </c>
    </row>
    <row r="4988" spans="1:34" x14ac:dyDescent="0.2">
      <c r="A4988" t="s">
        <v>21365</v>
      </c>
      <c r="B4988" t="s">
        <v>21352</v>
      </c>
      <c r="C4988" t="s">
        <v>4519</v>
      </c>
      <c r="D4988" t="s">
        <v>4520</v>
      </c>
      <c r="E4988" s="3">
        <v>45811</v>
      </c>
      <c r="F4988" t="s">
        <v>44</v>
      </c>
      <c r="G4988" t="s">
        <v>3742</v>
      </c>
      <c r="H4988" t="s">
        <v>3722</v>
      </c>
      <c r="I4988" t="s">
        <v>3752</v>
      </c>
      <c r="J4988" t="s">
        <v>4522</v>
      </c>
      <c r="K4988" s="2">
        <v>-5</v>
      </c>
      <c r="L4988" t="s">
        <v>44</v>
      </c>
      <c r="M4988" s="2">
        <v>-5</v>
      </c>
      <c r="N4988" t="s">
        <v>4523</v>
      </c>
      <c r="O4988" t="s">
        <v>4524</v>
      </c>
      <c r="P4988" t="s">
        <v>5517</v>
      </c>
      <c r="Q4988" t="s">
        <v>21366</v>
      </c>
      <c r="R4988" t="s">
        <v>44</v>
      </c>
      <c r="S4988" t="s">
        <v>4527</v>
      </c>
      <c r="T4988" s="3">
        <v>45811</v>
      </c>
      <c r="U4988" s="3">
        <v>45812</v>
      </c>
      <c r="V4988" s="2">
        <v>0</v>
      </c>
      <c r="W4988" t="s">
        <v>44</v>
      </c>
      <c r="X4988" t="s">
        <v>44</v>
      </c>
      <c r="Y4988" t="s">
        <v>21367</v>
      </c>
      <c r="Z4988" t="s">
        <v>21368</v>
      </c>
      <c r="AA4988" t="s">
        <v>4529</v>
      </c>
      <c r="AB4988" t="s">
        <v>4530</v>
      </c>
      <c r="AC4988" t="s">
        <v>89</v>
      </c>
      <c r="AD4988" t="str">
        <f t="shared" si="77"/>
        <v>10-60</v>
      </c>
      <c r="AE4988" t="str">
        <f>VLOOKUP(AD4988,'Main_Sub Desc'!C:D,2,)</f>
        <v>LPC from invoicing</v>
      </c>
      <c r="AF4988" t="str">
        <f>VLOOKUP(VALUE(H4988),'Main_Sub Desc'!F:G,2,)</f>
        <v>Wtr Rev Late Payment</v>
      </c>
      <c r="AG4988">
        <f>IFERROR(VLOOKUP(VALUE(I4988),'PC Mapping'!A:F,6,),"")</f>
        <v>10719</v>
      </c>
      <c r="AH4988" s="13" t="str">
        <f>VLOOKUP(AG4988,'PC Mapping'!L:M,2,)</f>
        <v>All Other Water</v>
      </c>
    </row>
    <row r="4989" spans="1:34" x14ac:dyDescent="0.2">
      <c r="A4989" t="s">
        <v>21369</v>
      </c>
      <c r="B4989" t="s">
        <v>21352</v>
      </c>
      <c r="C4989" t="s">
        <v>4519</v>
      </c>
      <c r="D4989" t="s">
        <v>4520</v>
      </c>
      <c r="E4989" s="3">
        <v>45811</v>
      </c>
      <c r="F4989" t="s">
        <v>44</v>
      </c>
      <c r="G4989" t="s">
        <v>3742</v>
      </c>
      <c r="H4989" t="s">
        <v>3722</v>
      </c>
      <c r="I4989" t="s">
        <v>3752</v>
      </c>
      <c r="J4989" t="s">
        <v>4522</v>
      </c>
      <c r="K4989" s="2">
        <v>-5</v>
      </c>
      <c r="L4989" t="s">
        <v>44</v>
      </c>
      <c r="M4989" s="2">
        <v>-5</v>
      </c>
      <c r="N4989" t="s">
        <v>4523</v>
      </c>
      <c r="O4989" t="s">
        <v>4524</v>
      </c>
      <c r="P4989" t="s">
        <v>6711</v>
      </c>
      <c r="Q4989" t="s">
        <v>21370</v>
      </c>
      <c r="R4989" t="s">
        <v>44</v>
      </c>
      <c r="S4989" t="s">
        <v>4527</v>
      </c>
      <c r="T4989" s="3">
        <v>45811</v>
      </c>
      <c r="U4989" s="3">
        <v>45812</v>
      </c>
      <c r="V4989" s="2">
        <v>0</v>
      </c>
      <c r="W4989" t="s">
        <v>44</v>
      </c>
      <c r="X4989" t="s">
        <v>44</v>
      </c>
      <c r="Y4989" t="s">
        <v>21371</v>
      </c>
      <c r="Z4989" t="s">
        <v>1680</v>
      </c>
      <c r="AA4989" t="s">
        <v>4529</v>
      </c>
      <c r="AB4989" t="s">
        <v>4530</v>
      </c>
      <c r="AC4989" t="s">
        <v>89</v>
      </c>
      <c r="AD4989" t="str">
        <f t="shared" si="77"/>
        <v>10-60</v>
      </c>
      <c r="AE4989" t="str">
        <f>VLOOKUP(AD4989,'Main_Sub Desc'!C:D,2,)</f>
        <v>LPC from invoicing</v>
      </c>
      <c r="AF4989" t="str">
        <f>VLOOKUP(VALUE(H4989),'Main_Sub Desc'!F:G,2,)</f>
        <v>Wtr Rev Late Payment</v>
      </c>
      <c r="AG4989">
        <f>IFERROR(VLOOKUP(VALUE(I4989),'PC Mapping'!A:F,6,),"")</f>
        <v>10719</v>
      </c>
      <c r="AH4989" s="13" t="str">
        <f>VLOOKUP(AG4989,'PC Mapping'!L:M,2,)</f>
        <v>All Other Water</v>
      </c>
    </row>
    <row r="4990" spans="1:34" x14ac:dyDescent="0.2">
      <c r="A4990" t="s">
        <v>21372</v>
      </c>
      <c r="B4990" t="s">
        <v>21352</v>
      </c>
      <c r="C4990" t="s">
        <v>4519</v>
      </c>
      <c r="D4990" t="s">
        <v>4520</v>
      </c>
      <c r="E4990" s="3">
        <v>45811</v>
      </c>
      <c r="F4990" t="s">
        <v>44</v>
      </c>
      <c r="G4990" t="s">
        <v>3742</v>
      </c>
      <c r="H4990" t="s">
        <v>3722</v>
      </c>
      <c r="I4990" t="s">
        <v>3752</v>
      </c>
      <c r="J4990" t="s">
        <v>4522</v>
      </c>
      <c r="K4990" s="2">
        <v>-5</v>
      </c>
      <c r="L4990" t="s">
        <v>44</v>
      </c>
      <c r="M4990" s="2">
        <v>-5</v>
      </c>
      <c r="N4990" t="s">
        <v>4523</v>
      </c>
      <c r="O4990" t="s">
        <v>4524</v>
      </c>
      <c r="P4990" t="s">
        <v>21373</v>
      </c>
      <c r="Q4990" t="s">
        <v>21374</v>
      </c>
      <c r="R4990" t="s">
        <v>44</v>
      </c>
      <c r="S4990" t="s">
        <v>4527</v>
      </c>
      <c r="T4990" s="3">
        <v>45811</v>
      </c>
      <c r="U4990" s="3">
        <v>45812</v>
      </c>
      <c r="V4990" s="2">
        <v>0</v>
      </c>
      <c r="W4990" t="s">
        <v>44</v>
      </c>
      <c r="X4990" t="s">
        <v>44</v>
      </c>
      <c r="Y4990" t="s">
        <v>21375</v>
      </c>
      <c r="Z4990" t="s">
        <v>1751</v>
      </c>
      <c r="AA4990" t="s">
        <v>4529</v>
      </c>
      <c r="AB4990" t="s">
        <v>4530</v>
      </c>
      <c r="AC4990" t="s">
        <v>89</v>
      </c>
      <c r="AD4990" t="str">
        <f t="shared" si="77"/>
        <v>10-60</v>
      </c>
      <c r="AE4990" t="str">
        <f>VLOOKUP(AD4990,'Main_Sub Desc'!C:D,2,)</f>
        <v>LPC from invoicing</v>
      </c>
      <c r="AF4990" t="str">
        <f>VLOOKUP(VALUE(H4990),'Main_Sub Desc'!F:G,2,)</f>
        <v>Wtr Rev Late Payment</v>
      </c>
      <c r="AG4990">
        <f>IFERROR(VLOOKUP(VALUE(I4990),'PC Mapping'!A:F,6,),"")</f>
        <v>10719</v>
      </c>
      <c r="AH4990" s="13" t="str">
        <f>VLOOKUP(AG4990,'PC Mapping'!L:M,2,)</f>
        <v>All Other Water</v>
      </c>
    </row>
    <row r="4991" spans="1:34" x14ac:dyDescent="0.2">
      <c r="A4991" t="s">
        <v>21376</v>
      </c>
      <c r="B4991" t="s">
        <v>21352</v>
      </c>
      <c r="C4991" t="s">
        <v>4519</v>
      </c>
      <c r="D4991" t="s">
        <v>4520</v>
      </c>
      <c r="E4991" s="3">
        <v>45811</v>
      </c>
      <c r="F4991" t="s">
        <v>44</v>
      </c>
      <c r="G4991" t="s">
        <v>3742</v>
      </c>
      <c r="H4991" t="s">
        <v>3722</v>
      </c>
      <c r="I4991" t="s">
        <v>3752</v>
      </c>
      <c r="J4991" t="s">
        <v>4522</v>
      </c>
      <c r="K4991" s="2">
        <v>-5</v>
      </c>
      <c r="L4991" t="s">
        <v>44</v>
      </c>
      <c r="M4991" s="2">
        <v>-5</v>
      </c>
      <c r="N4991" t="s">
        <v>4523</v>
      </c>
      <c r="O4991" t="s">
        <v>4524</v>
      </c>
      <c r="P4991" t="s">
        <v>11911</v>
      </c>
      <c r="Q4991" t="s">
        <v>21377</v>
      </c>
      <c r="R4991" t="s">
        <v>44</v>
      </c>
      <c r="S4991" t="s">
        <v>4527</v>
      </c>
      <c r="T4991" s="3">
        <v>45811</v>
      </c>
      <c r="U4991" s="3">
        <v>45812</v>
      </c>
      <c r="V4991" s="2">
        <v>0</v>
      </c>
      <c r="W4991" t="s">
        <v>44</v>
      </c>
      <c r="X4991" t="s">
        <v>44</v>
      </c>
      <c r="Y4991" t="s">
        <v>21378</v>
      </c>
      <c r="Z4991" t="s">
        <v>3255</v>
      </c>
      <c r="AA4991" t="s">
        <v>4529</v>
      </c>
      <c r="AB4991" t="s">
        <v>4530</v>
      </c>
      <c r="AC4991" t="s">
        <v>89</v>
      </c>
      <c r="AD4991" t="str">
        <f t="shared" si="77"/>
        <v>10-60</v>
      </c>
      <c r="AE4991" t="str">
        <f>VLOOKUP(AD4991,'Main_Sub Desc'!C:D,2,)</f>
        <v>LPC from invoicing</v>
      </c>
      <c r="AF4991" t="str">
        <f>VLOOKUP(VALUE(H4991),'Main_Sub Desc'!F:G,2,)</f>
        <v>Wtr Rev Late Payment</v>
      </c>
      <c r="AG4991">
        <f>IFERROR(VLOOKUP(VALUE(I4991),'PC Mapping'!A:F,6,),"")</f>
        <v>10719</v>
      </c>
      <c r="AH4991" s="13" t="str">
        <f>VLOOKUP(AG4991,'PC Mapping'!L:M,2,)</f>
        <v>All Other Water</v>
      </c>
    </row>
    <row r="4992" spans="1:34" x14ac:dyDescent="0.2">
      <c r="A4992" t="s">
        <v>21379</v>
      </c>
      <c r="B4992" t="s">
        <v>21380</v>
      </c>
      <c r="C4992" t="s">
        <v>4519</v>
      </c>
      <c r="D4992" t="s">
        <v>4520</v>
      </c>
      <c r="E4992" s="3">
        <v>45812</v>
      </c>
      <c r="F4992" t="s">
        <v>44</v>
      </c>
      <c r="G4992" t="s">
        <v>3742</v>
      </c>
      <c r="H4992" t="s">
        <v>3722</v>
      </c>
      <c r="I4992" t="s">
        <v>3752</v>
      </c>
      <c r="J4992" t="s">
        <v>4522</v>
      </c>
      <c r="K4992" s="2">
        <v>-5</v>
      </c>
      <c r="L4992" t="s">
        <v>44</v>
      </c>
      <c r="M4992" s="2">
        <v>-5</v>
      </c>
      <c r="N4992" t="s">
        <v>4523</v>
      </c>
      <c r="O4992" t="s">
        <v>4524</v>
      </c>
      <c r="P4992" t="s">
        <v>21381</v>
      </c>
      <c r="Q4992" t="s">
        <v>21382</v>
      </c>
      <c r="R4992" t="s">
        <v>44</v>
      </c>
      <c r="S4992" t="s">
        <v>6234</v>
      </c>
      <c r="T4992" s="3">
        <v>45812</v>
      </c>
      <c r="U4992" s="3">
        <v>45813</v>
      </c>
      <c r="V4992" s="2">
        <v>0</v>
      </c>
      <c r="W4992" t="s">
        <v>44</v>
      </c>
      <c r="X4992" t="s">
        <v>44</v>
      </c>
      <c r="Y4992" t="s">
        <v>21383</v>
      </c>
      <c r="Z4992" t="s">
        <v>2479</v>
      </c>
      <c r="AA4992" t="s">
        <v>4529</v>
      </c>
      <c r="AB4992" t="s">
        <v>4530</v>
      </c>
      <c r="AC4992" t="s">
        <v>99</v>
      </c>
      <c r="AD4992" t="str">
        <f t="shared" si="77"/>
        <v>10-60</v>
      </c>
      <c r="AE4992" t="str">
        <f>VLOOKUP(AD4992,'Main_Sub Desc'!C:D,2,)</f>
        <v>LPC from invoicing</v>
      </c>
      <c r="AF4992" t="str">
        <f>VLOOKUP(VALUE(H4992),'Main_Sub Desc'!F:G,2,)</f>
        <v>Wtr Rev Late Payment</v>
      </c>
      <c r="AG4992">
        <f>IFERROR(VLOOKUP(VALUE(I4992),'PC Mapping'!A:F,6,),"")</f>
        <v>10719</v>
      </c>
      <c r="AH4992" s="13" t="str">
        <f>VLOOKUP(AG4992,'PC Mapping'!L:M,2,)</f>
        <v>All Other Water</v>
      </c>
    </row>
    <row r="4993" spans="1:34" x14ac:dyDescent="0.2">
      <c r="A4993" t="s">
        <v>21384</v>
      </c>
      <c r="B4993" t="s">
        <v>21385</v>
      </c>
      <c r="C4993" t="s">
        <v>4519</v>
      </c>
      <c r="D4993" t="s">
        <v>4520</v>
      </c>
      <c r="E4993" s="3">
        <v>45812</v>
      </c>
      <c r="F4993" t="s">
        <v>21386</v>
      </c>
      <c r="G4993" t="s">
        <v>3742</v>
      </c>
      <c r="H4993" t="s">
        <v>3716</v>
      </c>
      <c r="I4993" t="s">
        <v>4534</v>
      </c>
      <c r="J4993" t="s">
        <v>4522</v>
      </c>
      <c r="K4993" s="2">
        <v>-5</v>
      </c>
      <c r="L4993" t="s">
        <v>44</v>
      </c>
      <c r="M4993" s="2">
        <v>-5</v>
      </c>
      <c r="N4993" t="s">
        <v>4523</v>
      </c>
      <c r="O4993" t="s">
        <v>4524</v>
      </c>
      <c r="P4993" t="s">
        <v>5143</v>
      </c>
      <c r="Q4993" t="s">
        <v>21387</v>
      </c>
      <c r="R4993" t="s">
        <v>44</v>
      </c>
      <c r="S4993" t="s">
        <v>4527</v>
      </c>
      <c r="T4993" s="3">
        <v>45812</v>
      </c>
      <c r="U4993" s="3">
        <v>45813</v>
      </c>
      <c r="V4993" s="2">
        <v>0</v>
      </c>
      <c r="W4993" t="s">
        <v>44</v>
      </c>
      <c r="X4993" t="s">
        <v>44</v>
      </c>
      <c r="Y4993" t="s">
        <v>5146</v>
      </c>
      <c r="Z4993" t="s">
        <v>5147</v>
      </c>
      <c r="AA4993" t="s">
        <v>4529</v>
      </c>
      <c r="AB4993" t="s">
        <v>4530</v>
      </c>
      <c r="AC4993" t="s">
        <v>99</v>
      </c>
      <c r="AD4993" t="str">
        <f t="shared" si="77"/>
        <v>10-60</v>
      </c>
      <c r="AE4993" t="str">
        <f>VLOOKUP(AD4993,'Main_Sub Desc'!C:D,2,)</f>
        <v>LPC from invoicing</v>
      </c>
      <c r="AF4993" t="str">
        <f>VLOOKUP(VALUE(H4993),'Main_Sub Desc'!F:G,2,)</f>
        <v>Wst Rev Late Payment</v>
      </c>
      <c r="AG4993">
        <f>IFERROR(VLOOKUP(VALUE(I4993),'PC Mapping'!A:F,6,),"")</f>
        <v>10514</v>
      </c>
      <c r="AH4993" s="13" t="str">
        <f>VLOOKUP(AG4993,'PC Mapping'!L:M,2,)</f>
        <v>Bolivar Sewer</v>
      </c>
    </row>
    <row r="4994" spans="1:34" x14ac:dyDescent="0.2">
      <c r="A4994" t="s">
        <v>21388</v>
      </c>
      <c r="B4994" t="s">
        <v>21389</v>
      </c>
      <c r="C4994" t="s">
        <v>4519</v>
      </c>
      <c r="D4994" t="s">
        <v>4520</v>
      </c>
      <c r="E4994" s="3">
        <v>45817</v>
      </c>
      <c r="F4994" t="s">
        <v>44</v>
      </c>
      <c r="G4994" t="s">
        <v>3742</v>
      </c>
      <c r="H4994" t="s">
        <v>3722</v>
      </c>
      <c r="I4994" t="s">
        <v>3752</v>
      </c>
      <c r="J4994" t="s">
        <v>4522</v>
      </c>
      <c r="K4994" s="2">
        <v>-5</v>
      </c>
      <c r="L4994" t="s">
        <v>44</v>
      </c>
      <c r="M4994" s="2">
        <v>-5</v>
      </c>
      <c r="N4994" t="s">
        <v>4523</v>
      </c>
      <c r="O4994" t="s">
        <v>4524</v>
      </c>
      <c r="P4994" t="s">
        <v>17963</v>
      </c>
      <c r="Q4994" t="s">
        <v>21390</v>
      </c>
      <c r="R4994" t="s">
        <v>44</v>
      </c>
      <c r="S4994" t="s">
        <v>4527</v>
      </c>
      <c r="T4994" s="3">
        <v>45817</v>
      </c>
      <c r="U4994" s="3">
        <v>45818</v>
      </c>
      <c r="V4994" s="2">
        <v>0</v>
      </c>
      <c r="W4994" t="s">
        <v>44</v>
      </c>
      <c r="X4994" t="s">
        <v>44</v>
      </c>
      <c r="Y4994" t="s">
        <v>21391</v>
      </c>
      <c r="Z4994" t="s">
        <v>1602</v>
      </c>
      <c r="AA4994" t="s">
        <v>4529</v>
      </c>
      <c r="AB4994" t="s">
        <v>4530</v>
      </c>
      <c r="AC4994" t="s">
        <v>89</v>
      </c>
      <c r="AD4994" t="str">
        <f t="shared" si="77"/>
        <v>10-60</v>
      </c>
      <c r="AE4994" t="str">
        <f>VLOOKUP(AD4994,'Main_Sub Desc'!C:D,2,)</f>
        <v>LPC from invoicing</v>
      </c>
      <c r="AF4994" t="str">
        <f>VLOOKUP(VALUE(H4994),'Main_Sub Desc'!F:G,2,)</f>
        <v>Wtr Rev Late Payment</v>
      </c>
      <c r="AG4994">
        <f>IFERROR(VLOOKUP(VALUE(I4994),'PC Mapping'!A:F,6,),"")</f>
        <v>10719</v>
      </c>
      <c r="AH4994" s="13" t="str">
        <f>VLOOKUP(AG4994,'PC Mapping'!L:M,2,)</f>
        <v>All Other Water</v>
      </c>
    </row>
    <row r="4995" spans="1:34" x14ac:dyDescent="0.2">
      <c r="A4995" t="s">
        <v>21392</v>
      </c>
      <c r="B4995" t="s">
        <v>21389</v>
      </c>
      <c r="C4995" t="s">
        <v>4519</v>
      </c>
      <c r="D4995" t="s">
        <v>4520</v>
      </c>
      <c r="E4995" s="3">
        <v>45817</v>
      </c>
      <c r="F4995" t="s">
        <v>44</v>
      </c>
      <c r="G4995" t="s">
        <v>3742</v>
      </c>
      <c r="H4995" t="s">
        <v>3722</v>
      </c>
      <c r="I4995" t="s">
        <v>3752</v>
      </c>
      <c r="J4995" t="s">
        <v>4522</v>
      </c>
      <c r="K4995" s="2">
        <v>-5</v>
      </c>
      <c r="L4995" t="s">
        <v>44</v>
      </c>
      <c r="M4995" s="2">
        <v>-5</v>
      </c>
      <c r="N4995" t="s">
        <v>4523</v>
      </c>
      <c r="O4995" t="s">
        <v>4524</v>
      </c>
      <c r="P4995" t="s">
        <v>21393</v>
      </c>
      <c r="Q4995" t="s">
        <v>21394</v>
      </c>
      <c r="R4995" t="s">
        <v>44</v>
      </c>
      <c r="S4995" t="s">
        <v>4527</v>
      </c>
      <c r="T4995" s="3">
        <v>45817</v>
      </c>
      <c r="U4995" s="3">
        <v>45818</v>
      </c>
      <c r="V4995" s="2">
        <v>0</v>
      </c>
      <c r="W4995" t="s">
        <v>44</v>
      </c>
      <c r="X4995" t="s">
        <v>44</v>
      </c>
      <c r="Y4995" t="s">
        <v>21395</v>
      </c>
      <c r="Z4995" t="s">
        <v>2711</v>
      </c>
      <c r="AA4995" t="s">
        <v>4529</v>
      </c>
      <c r="AB4995" t="s">
        <v>4530</v>
      </c>
      <c r="AC4995" t="s">
        <v>89</v>
      </c>
      <c r="AD4995" t="str">
        <f t="shared" si="77"/>
        <v>10-60</v>
      </c>
      <c r="AE4995" t="str">
        <f>VLOOKUP(AD4995,'Main_Sub Desc'!C:D,2,)</f>
        <v>LPC from invoicing</v>
      </c>
      <c r="AF4995" t="str">
        <f>VLOOKUP(VALUE(H4995),'Main_Sub Desc'!F:G,2,)</f>
        <v>Wtr Rev Late Payment</v>
      </c>
      <c r="AG4995">
        <f>IFERROR(VLOOKUP(VALUE(I4995),'PC Mapping'!A:F,6,),"")</f>
        <v>10719</v>
      </c>
      <c r="AH4995" s="13" t="str">
        <f>VLOOKUP(AG4995,'PC Mapping'!L:M,2,)</f>
        <v>All Other Water</v>
      </c>
    </row>
    <row r="4996" spans="1:34" x14ac:dyDescent="0.2">
      <c r="A4996" t="s">
        <v>21396</v>
      </c>
      <c r="B4996" t="s">
        <v>21389</v>
      </c>
      <c r="C4996" t="s">
        <v>4519</v>
      </c>
      <c r="D4996" t="s">
        <v>4520</v>
      </c>
      <c r="E4996" s="3">
        <v>45817</v>
      </c>
      <c r="F4996" t="s">
        <v>44</v>
      </c>
      <c r="G4996" t="s">
        <v>3742</v>
      </c>
      <c r="H4996" t="s">
        <v>3722</v>
      </c>
      <c r="I4996" t="s">
        <v>3752</v>
      </c>
      <c r="J4996" t="s">
        <v>4522</v>
      </c>
      <c r="K4996" s="2">
        <v>-11.31</v>
      </c>
      <c r="L4996" t="s">
        <v>44</v>
      </c>
      <c r="M4996" s="2">
        <v>-11.31</v>
      </c>
      <c r="N4996" t="s">
        <v>4523</v>
      </c>
      <c r="O4996" t="s">
        <v>4524</v>
      </c>
      <c r="P4996" t="s">
        <v>13866</v>
      </c>
      <c r="Q4996" t="s">
        <v>21397</v>
      </c>
      <c r="R4996" t="s">
        <v>44</v>
      </c>
      <c r="S4996" t="s">
        <v>4527</v>
      </c>
      <c r="T4996" s="3">
        <v>45817</v>
      </c>
      <c r="U4996" s="3">
        <v>45818</v>
      </c>
      <c r="V4996" s="2">
        <v>0</v>
      </c>
      <c r="W4996" t="s">
        <v>44</v>
      </c>
      <c r="X4996" t="s">
        <v>44</v>
      </c>
      <c r="Y4996" t="s">
        <v>13868</v>
      </c>
      <c r="Z4996" t="s">
        <v>3025</v>
      </c>
      <c r="AA4996" t="s">
        <v>4529</v>
      </c>
      <c r="AB4996" t="s">
        <v>4530</v>
      </c>
      <c r="AC4996" t="s">
        <v>89</v>
      </c>
      <c r="AD4996" t="str">
        <f t="shared" ref="AD4996:AD5059" si="78">CONCATENATE(VALUE(AA4996),"-",VALUE(AB4996))</f>
        <v>10-60</v>
      </c>
      <c r="AE4996" t="str">
        <f>VLOOKUP(AD4996,'Main_Sub Desc'!C:D,2,)</f>
        <v>LPC from invoicing</v>
      </c>
      <c r="AF4996" t="str">
        <f>VLOOKUP(VALUE(H4996),'Main_Sub Desc'!F:G,2,)</f>
        <v>Wtr Rev Late Payment</v>
      </c>
      <c r="AG4996">
        <f>IFERROR(VLOOKUP(VALUE(I4996),'PC Mapping'!A:F,6,),"")</f>
        <v>10719</v>
      </c>
      <c r="AH4996" s="13" t="str">
        <f>VLOOKUP(AG4996,'PC Mapping'!L:M,2,)</f>
        <v>All Other Water</v>
      </c>
    </row>
    <row r="4997" spans="1:34" x14ac:dyDescent="0.2">
      <c r="A4997" t="s">
        <v>21398</v>
      </c>
      <c r="B4997" t="s">
        <v>21399</v>
      </c>
      <c r="C4997" t="s">
        <v>4519</v>
      </c>
      <c r="D4997" t="s">
        <v>4520</v>
      </c>
      <c r="E4997" s="3">
        <v>45818</v>
      </c>
      <c r="F4997" t="s">
        <v>44</v>
      </c>
      <c r="G4997" t="s">
        <v>3742</v>
      </c>
      <c r="H4997" t="s">
        <v>3722</v>
      </c>
      <c r="I4997" t="s">
        <v>4538</v>
      </c>
      <c r="J4997" t="s">
        <v>4522</v>
      </c>
      <c r="K4997" s="2">
        <v>-5</v>
      </c>
      <c r="L4997" t="s">
        <v>44</v>
      </c>
      <c r="M4997" s="2">
        <v>-5</v>
      </c>
      <c r="N4997" t="s">
        <v>4523</v>
      </c>
      <c r="O4997" t="s">
        <v>4524</v>
      </c>
      <c r="P4997" t="s">
        <v>21400</v>
      </c>
      <c r="Q4997" t="s">
        <v>21401</v>
      </c>
      <c r="R4997" t="s">
        <v>44</v>
      </c>
      <c r="S4997" t="s">
        <v>4527</v>
      </c>
      <c r="T4997" s="3">
        <v>45818</v>
      </c>
      <c r="U4997" s="3">
        <v>45819</v>
      </c>
      <c r="V4997" s="2">
        <v>0</v>
      </c>
      <c r="W4997" t="s">
        <v>44</v>
      </c>
      <c r="X4997" t="s">
        <v>44</v>
      </c>
      <c r="Y4997" t="s">
        <v>21402</v>
      </c>
      <c r="Z4997" t="s">
        <v>387</v>
      </c>
      <c r="AA4997" t="s">
        <v>4529</v>
      </c>
      <c r="AB4997" t="s">
        <v>4530</v>
      </c>
      <c r="AC4997" t="s">
        <v>89</v>
      </c>
      <c r="AD4997" t="str">
        <f t="shared" si="78"/>
        <v>10-60</v>
      </c>
      <c r="AE4997" t="str">
        <f>VLOOKUP(AD4997,'Main_Sub Desc'!C:D,2,)</f>
        <v>LPC from invoicing</v>
      </c>
      <c r="AF4997" t="str">
        <f>VLOOKUP(VALUE(H4997),'Main_Sub Desc'!F:G,2,)</f>
        <v>Wtr Rev Late Payment</v>
      </c>
      <c r="AG4997">
        <f>IFERROR(VLOOKUP(VALUE(I4997),'PC Mapping'!A:F,6,),"")</f>
        <v>10469</v>
      </c>
      <c r="AH4997" s="13" t="str">
        <f>VLOOKUP(AG4997,'PC Mapping'!L:M,2,)</f>
        <v>Bolivar Water</v>
      </c>
    </row>
    <row r="4998" spans="1:34" x14ac:dyDescent="0.2">
      <c r="A4998" t="s">
        <v>21398</v>
      </c>
      <c r="B4998" t="s">
        <v>21399</v>
      </c>
      <c r="C4998" t="s">
        <v>4519</v>
      </c>
      <c r="D4998" t="s">
        <v>4520</v>
      </c>
      <c r="E4998" s="3">
        <v>45818</v>
      </c>
      <c r="F4998" t="s">
        <v>44</v>
      </c>
      <c r="G4998" t="s">
        <v>3742</v>
      </c>
      <c r="H4998" t="s">
        <v>3716</v>
      </c>
      <c r="I4998" t="s">
        <v>4534</v>
      </c>
      <c r="J4998" t="s">
        <v>4522</v>
      </c>
      <c r="K4998" s="2">
        <v>-5</v>
      </c>
      <c r="L4998" t="s">
        <v>44</v>
      </c>
      <c r="M4998" s="2">
        <v>-5</v>
      </c>
      <c r="N4998" t="s">
        <v>4523</v>
      </c>
      <c r="O4998" t="s">
        <v>4524</v>
      </c>
      <c r="P4998" t="s">
        <v>21400</v>
      </c>
      <c r="Q4998" t="s">
        <v>21403</v>
      </c>
      <c r="R4998" t="s">
        <v>44</v>
      </c>
      <c r="S4998" t="s">
        <v>4527</v>
      </c>
      <c r="T4998" s="3">
        <v>45818</v>
      </c>
      <c r="U4998" s="3">
        <v>45819</v>
      </c>
      <c r="V4998" s="2">
        <v>0</v>
      </c>
      <c r="W4998" t="s">
        <v>44</v>
      </c>
      <c r="X4998" t="s">
        <v>44</v>
      </c>
      <c r="Y4998" t="s">
        <v>21404</v>
      </c>
      <c r="Z4998" t="s">
        <v>387</v>
      </c>
      <c r="AA4998" t="s">
        <v>4529</v>
      </c>
      <c r="AB4998" t="s">
        <v>4530</v>
      </c>
      <c r="AC4998" t="s">
        <v>89</v>
      </c>
      <c r="AD4998" t="str">
        <f t="shared" si="78"/>
        <v>10-60</v>
      </c>
      <c r="AE4998" t="str">
        <f>VLOOKUP(AD4998,'Main_Sub Desc'!C:D,2,)</f>
        <v>LPC from invoicing</v>
      </c>
      <c r="AF4998" t="str">
        <f>VLOOKUP(VALUE(H4998),'Main_Sub Desc'!F:G,2,)</f>
        <v>Wst Rev Late Payment</v>
      </c>
      <c r="AG4998">
        <f>IFERROR(VLOOKUP(VALUE(I4998),'PC Mapping'!A:F,6,),"")</f>
        <v>10514</v>
      </c>
      <c r="AH4998" s="13" t="str">
        <f>VLOOKUP(AG4998,'PC Mapping'!L:M,2,)</f>
        <v>Bolivar Sewer</v>
      </c>
    </row>
    <row r="4999" spans="1:34" x14ac:dyDescent="0.2">
      <c r="A4999" t="s">
        <v>21405</v>
      </c>
      <c r="B4999" t="s">
        <v>21406</v>
      </c>
      <c r="C4999" t="s">
        <v>4519</v>
      </c>
      <c r="D4999" t="s">
        <v>4520</v>
      </c>
      <c r="E4999" s="3">
        <v>45818</v>
      </c>
      <c r="F4999" t="s">
        <v>44</v>
      </c>
      <c r="G4999" t="s">
        <v>3742</v>
      </c>
      <c r="H4999" t="s">
        <v>3716</v>
      </c>
      <c r="I4999" t="s">
        <v>4534</v>
      </c>
      <c r="J4999" t="s">
        <v>4522</v>
      </c>
      <c r="K4999" s="2">
        <v>-5</v>
      </c>
      <c r="L4999" t="s">
        <v>44</v>
      </c>
      <c r="M4999" s="2">
        <v>-5</v>
      </c>
      <c r="N4999" t="s">
        <v>4523</v>
      </c>
      <c r="O4999" t="s">
        <v>4524</v>
      </c>
      <c r="P4999" t="s">
        <v>21407</v>
      </c>
      <c r="Q4999" t="s">
        <v>21408</v>
      </c>
      <c r="R4999" t="s">
        <v>44</v>
      </c>
      <c r="S4999" t="s">
        <v>4527</v>
      </c>
      <c r="T4999" s="3">
        <v>45818</v>
      </c>
      <c r="U4999" s="3">
        <v>45819</v>
      </c>
      <c r="V4999" s="2">
        <v>0</v>
      </c>
      <c r="W4999" t="s">
        <v>44</v>
      </c>
      <c r="X4999" t="s">
        <v>44</v>
      </c>
      <c r="Y4999" t="s">
        <v>21409</v>
      </c>
      <c r="Z4999" t="s">
        <v>317</v>
      </c>
      <c r="AA4999" t="s">
        <v>4529</v>
      </c>
      <c r="AB4999" t="s">
        <v>4530</v>
      </c>
      <c r="AC4999" t="s">
        <v>99</v>
      </c>
      <c r="AD4999" t="str">
        <f t="shared" si="78"/>
        <v>10-60</v>
      </c>
      <c r="AE4999" t="str">
        <f>VLOOKUP(AD4999,'Main_Sub Desc'!C:D,2,)</f>
        <v>LPC from invoicing</v>
      </c>
      <c r="AF4999" t="str">
        <f>VLOOKUP(VALUE(H4999),'Main_Sub Desc'!F:G,2,)</f>
        <v>Wst Rev Late Payment</v>
      </c>
      <c r="AG4999">
        <f>IFERROR(VLOOKUP(VALUE(I4999),'PC Mapping'!A:F,6,),"")</f>
        <v>10514</v>
      </c>
      <c r="AH4999" s="13" t="str">
        <f>VLOOKUP(AG4999,'PC Mapping'!L:M,2,)</f>
        <v>Bolivar Sewer</v>
      </c>
    </row>
    <row r="5000" spans="1:34" x14ac:dyDescent="0.2">
      <c r="A5000" t="s">
        <v>21405</v>
      </c>
      <c r="B5000" t="s">
        <v>21406</v>
      </c>
      <c r="C5000" t="s">
        <v>4519</v>
      </c>
      <c r="D5000" t="s">
        <v>4520</v>
      </c>
      <c r="E5000" s="3">
        <v>45818</v>
      </c>
      <c r="F5000" t="s">
        <v>44</v>
      </c>
      <c r="G5000" t="s">
        <v>3742</v>
      </c>
      <c r="H5000" t="s">
        <v>3722</v>
      </c>
      <c r="I5000" t="s">
        <v>4538</v>
      </c>
      <c r="J5000" t="s">
        <v>4522</v>
      </c>
      <c r="K5000" s="2">
        <v>-5</v>
      </c>
      <c r="L5000" t="s">
        <v>44</v>
      </c>
      <c r="M5000" s="2">
        <v>-5</v>
      </c>
      <c r="N5000" t="s">
        <v>4523</v>
      </c>
      <c r="O5000" t="s">
        <v>4524</v>
      </c>
      <c r="P5000" t="s">
        <v>21407</v>
      </c>
      <c r="Q5000" t="s">
        <v>21410</v>
      </c>
      <c r="R5000" t="s">
        <v>44</v>
      </c>
      <c r="S5000" t="s">
        <v>4527</v>
      </c>
      <c r="T5000" s="3">
        <v>45818</v>
      </c>
      <c r="U5000" s="3">
        <v>45819</v>
      </c>
      <c r="V5000" s="2">
        <v>0</v>
      </c>
      <c r="W5000" t="s">
        <v>44</v>
      </c>
      <c r="X5000" t="s">
        <v>44</v>
      </c>
      <c r="Y5000" t="s">
        <v>21411</v>
      </c>
      <c r="Z5000" t="s">
        <v>317</v>
      </c>
      <c r="AA5000" t="s">
        <v>4529</v>
      </c>
      <c r="AB5000" t="s">
        <v>4530</v>
      </c>
      <c r="AC5000" t="s">
        <v>99</v>
      </c>
      <c r="AD5000" t="str">
        <f t="shared" si="78"/>
        <v>10-60</v>
      </c>
      <c r="AE5000" t="str">
        <f>VLOOKUP(AD5000,'Main_Sub Desc'!C:D,2,)</f>
        <v>LPC from invoicing</v>
      </c>
      <c r="AF5000" t="str">
        <f>VLOOKUP(VALUE(H5000),'Main_Sub Desc'!F:G,2,)</f>
        <v>Wtr Rev Late Payment</v>
      </c>
      <c r="AG5000">
        <f>IFERROR(VLOOKUP(VALUE(I5000),'PC Mapping'!A:F,6,),"")</f>
        <v>10469</v>
      </c>
      <c r="AH5000" s="13" t="str">
        <f>VLOOKUP(AG5000,'PC Mapping'!L:M,2,)</f>
        <v>Bolivar Water</v>
      </c>
    </row>
    <row r="5001" spans="1:34" x14ac:dyDescent="0.2">
      <c r="A5001" t="s">
        <v>21412</v>
      </c>
      <c r="B5001" t="s">
        <v>21399</v>
      </c>
      <c r="C5001" t="s">
        <v>4519</v>
      </c>
      <c r="D5001" t="s">
        <v>4520</v>
      </c>
      <c r="E5001" s="3">
        <v>45818</v>
      </c>
      <c r="F5001" t="s">
        <v>44</v>
      </c>
      <c r="G5001" t="s">
        <v>3742</v>
      </c>
      <c r="H5001" t="s">
        <v>3722</v>
      </c>
      <c r="I5001" t="s">
        <v>3752</v>
      </c>
      <c r="J5001" t="s">
        <v>4522</v>
      </c>
      <c r="K5001" s="2">
        <v>-5</v>
      </c>
      <c r="L5001" t="s">
        <v>44</v>
      </c>
      <c r="M5001" s="2">
        <v>-5</v>
      </c>
      <c r="N5001" t="s">
        <v>4523</v>
      </c>
      <c r="O5001" t="s">
        <v>4524</v>
      </c>
      <c r="P5001" t="s">
        <v>5640</v>
      </c>
      <c r="Q5001" t="s">
        <v>21413</v>
      </c>
      <c r="R5001" t="s">
        <v>44</v>
      </c>
      <c r="S5001" t="s">
        <v>4527</v>
      </c>
      <c r="T5001" s="3">
        <v>45818</v>
      </c>
      <c r="U5001" s="3">
        <v>45819</v>
      </c>
      <c r="V5001" s="2">
        <v>0</v>
      </c>
      <c r="W5001" t="s">
        <v>44</v>
      </c>
      <c r="X5001" t="s">
        <v>44</v>
      </c>
      <c r="Y5001" t="s">
        <v>21414</v>
      </c>
      <c r="Z5001" t="s">
        <v>3126</v>
      </c>
      <c r="AA5001" t="s">
        <v>4529</v>
      </c>
      <c r="AB5001" t="s">
        <v>4530</v>
      </c>
      <c r="AC5001" t="s">
        <v>89</v>
      </c>
      <c r="AD5001" t="str">
        <f t="shared" si="78"/>
        <v>10-60</v>
      </c>
      <c r="AE5001" t="str">
        <f>VLOOKUP(AD5001,'Main_Sub Desc'!C:D,2,)</f>
        <v>LPC from invoicing</v>
      </c>
      <c r="AF5001" t="str">
        <f>VLOOKUP(VALUE(H5001),'Main_Sub Desc'!F:G,2,)</f>
        <v>Wtr Rev Late Payment</v>
      </c>
      <c r="AG5001">
        <f>IFERROR(VLOOKUP(VALUE(I5001),'PC Mapping'!A:F,6,),"")</f>
        <v>10719</v>
      </c>
      <c r="AH5001" s="13" t="str">
        <f>VLOOKUP(AG5001,'PC Mapping'!L:M,2,)</f>
        <v>All Other Water</v>
      </c>
    </row>
    <row r="5002" spans="1:34" x14ac:dyDescent="0.2">
      <c r="A5002" t="s">
        <v>21415</v>
      </c>
      <c r="B5002" t="s">
        <v>21399</v>
      </c>
      <c r="C5002" t="s">
        <v>4519</v>
      </c>
      <c r="D5002" t="s">
        <v>4520</v>
      </c>
      <c r="E5002" s="3">
        <v>45818</v>
      </c>
      <c r="F5002" t="s">
        <v>44</v>
      </c>
      <c r="G5002" t="s">
        <v>3742</v>
      </c>
      <c r="H5002" t="s">
        <v>3722</v>
      </c>
      <c r="I5002" t="s">
        <v>4538</v>
      </c>
      <c r="J5002" t="s">
        <v>4522</v>
      </c>
      <c r="K5002" s="2">
        <v>-5</v>
      </c>
      <c r="L5002" t="s">
        <v>44</v>
      </c>
      <c r="M5002" s="2">
        <v>-5</v>
      </c>
      <c r="N5002" t="s">
        <v>4523</v>
      </c>
      <c r="O5002" t="s">
        <v>4524</v>
      </c>
      <c r="P5002" t="s">
        <v>21416</v>
      </c>
      <c r="Q5002" t="s">
        <v>21417</v>
      </c>
      <c r="R5002" t="s">
        <v>44</v>
      </c>
      <c r="S5002" t="s">
        <v>4527</v>
      </c>
      <c r="T5002" s="3">
        <v>45818</v>
      </c>
      <c r="U5002" s="3">
        <v>45819</v>
      </c>
      <c r="V5002" s="2">
        <v>0</v>
      </c>
      <c r="W5002" t="s">
        <v>44</v>
      </c>
      <c r="X5002" t="s">
        <v>44</v>
      </c>
      <c r="Y5002" t="s">
        <v>21418</v>
      </c>
      <c r="Z5002" t="s">
        <v>1057</v>
      </c>
      <c r="AA5002" t="s">
        <v>4529</v>
      </c>
      <c r="AB5002" t="s">
        <v>4530</v>
      </c>
      <c r="AC5002" t="s">
        <v>89</v>
      </c>
      <c r="AD5002" t="str">
        <f t="shared" si="78"/>
        <v>10-60</v>
      </c>
      <c r="AE5002" t="str">
        <f>VLOOKUP(AD5002,'Main_Sub Desc'!C:D,2,)</f>
        <v>LPC from invoicing</v>
      </c>
      <c r="AF5002" t="str">
        <f>VLOOKUP(VALUE(H5002),'Main_Sub Desc'!F:G,2,)</f>
        <v>Wtr Rev Late Payment</v>
      </c>
      <c r="AG5002">
        <f>IFERROR(VLOOKUP(VALUE(I5002),'PC Mapping'!A:F,6,),"")</f>
        <v>10469</v>
      </c>
      <c r="AH5002" s="13" t="str">
        <f>VLOOKUP(AG5002,'PC Mapping'!L:M,2,)</f>
        <v>Bolivar Water</v>
      </c>
    </row>
    <row r="5003" spans="1:34" x14ac:dyDescent="0.2">
      <c r="A5003" t="s">
        <v>21415</v>
      </c>
      <c r="B5003" t="s">
        <v>21399</v>
      </c>
      <c r="C5003" t="s">
        <v>4519</v>
      </c>
      <c r="D5003" t="s">
        <v>4520</v>
      </c>
      <c r="E5003" s="3">
        <v>45818</v>
      </c>
      <c r="F5003" t="s">
        <v>44</v>
      </c>
      <c r="G5003" t="s">
        <v>3742</v>
      </c>
      <c r="H5003" t="s">
        <v>3716</v>
      </c>
      <c r="I5003" t="s">
        <v>4534</v>
      </c>
      <c r="J5003" t="s">
        <v>4522</v>
      </c>
      <c r="K5003" s="2">
        <v>-5</v>
      </c>
      <c r="L5003" t="s">
        <v>44</v>
      </c>
      <c r="M5003" s="2">
        <v>-5</v>
      </c>
      <c r="N5003" t="s">
        <v>4523</v>
      </c>
      <c r="O5003" t="s">
        <v>4524</v>
      </c>
      <c r="P5003" t="s">
        <v>21416</v>
      </c>
      <c r="Q5003" t="s">
        <v>21419</v>
      </c>
      <c r="R5003" t="s">
        <v>44</v>
      </c>
      <c r="S5003" t="s">
        <v>4527</v>
      </c>
      <c r="T5003" s="3">
        <v>45818</v>
      </c>
      <c r="U5003" s="3">
        <v>45819</v>
      </c>
      <c r="V5003" s="2">
        <v>0</v>
      </c>
      <c r="W5003" t="s">
        <v>44</v>
      </c>
      <c r="X5003" t="s">
        <v>44</v>
      </c>
      <c r="Y5003" t="s">
        <v>21420</v>
      </c>
      <c r="Z5003" t="s">
        <v>1057</v>
      </c>
      <c r="AA5003" t="s">
        <v>4529</v>
      </c>
      <c r="AB5003" t="s">
        <v>4530</v>
      </c>
      <c r="AC5003" t="s">
        <v>89</v>
      </c>
      <c r="AD5003" t="str">
        <f t="shared" si="78"/>
        <v>10-60</v>
      </c>
      <c r="AE5003" t="str">
        <f>VLOOKUP(AD5003,'Main_Sub Desc'!C:D,2,)</f>
        <v>LPC from invoicing</v>
      </c>
      <c r="AF5003" t="str">
        <f>VLOOKUP(VALUE(H5003),'Main_Sub Desc'!F:G,2,)</f>
        <v>Wst Rev Late Payment</v>
      </c>
      <c r="AG5003">
        <f>IFERROR(VLOOKUP(VALUE(I5003),'PC Mapping'!A:F,6,),"")</f>
        <v>10514</v>
      </c>
      <c r="AH5003" s="13" t="str">
        <f>VLOOKUP(AG5003,'PC Mapping'!L:M,2,)</f>
        <v>Bolivar Sewer</v>
      </c>
    </row>
    <row r="5004" spans="1:34" x14ac:dyDescent="0.2">
      <c r="A5004" t="s">
        <v>21421</v>
      </c>
      <c r="B5004" t="s">
        <v>21399</v>
      </c>
      <c r="C5004" t="s">
        <v>4519</v>
      </c>
      <c r="D5004" t="s">
        <v>4520</v>
      </c>
      <c r="E5004" s="3">
        <v>45818</v>
      </c>
      <c r="F5004" t="s">
        <v>44</v>
      </c>
      <c r="G5004" t="s">
        <v>3742</v>
      </c>
      <c r="H5004" t="s">
        <v>3722</v>
      </c>
      <c r="I5004" t="s">
        <v>3752</v>
      </c>
      <c r="J5004" t="s">
        <v>4522</v>
      </c>
      <c r="K5004" s="2">
        <v>-8.98</v>
      </c>
      <c r="L5004" t="s">
        <v>44</v>
      </c>
      <c r="M5004" s="2">
        <v>-8.98</v>
      </c>
      <c r="N5004" t="s">
        <v>4523</v>
      </c>
      <c r="O5004" t="s">
        <v>4524</v>
      </c>
      <c r="P5004" t="s">
        <v>21422</v>
      </c>
      <c r="Q5004" t="s">
        <v>21423</v>
      </c>
      <c r="R5004" t="s">
        <v>44</v>
      </c>
      <c r="S5004" t="s">
        <v>4527</v>
      </c>
      <c r="T5004" s="3">
        <v>45818</v>
      </c>
      <c r="U5004" s="3">
        <v>45819</v>
      </c>
      <c r="V5004" s="2">
        <v>0</v>
      </c>
      <c r="W5004" t="s">
        <v>44</v>
      </c>
      <c r="X5004" t="s">
        <v>44</v>
      </c>
      <c r="Y5004" t="s">
        <v>21424</v>
      </c>
      <c r="Z5004" t="s">
        <v>2883</v>
      </c>
      <c r="AA5004" t="s">
        <v>4529</v>
      </c>
      <c r="AB5004" t="s">
        <v>4530</v>
      </c>
      <c r="AC5004" t="s">
        <v>89</v>
      </c>
      <c r="AD5004" t="str">
        <f t="shared" si="78"/>
        <v>10-60</v>
      </c>
      <c r="AE5004" t="str">
        <f>VLOOKUP(AD5004,'Main_Sub Desc'!C:D,2,)</f>
        <v>LPC from invoicing</v>
      </c>
      <c r="AF5004" t="str">
        <f>VLOOKUP(VALUE(H5004),'Main_Sub Desc'!F:G,2,)</f>
        <v>Wtr Rev Late Payment</v>
      </c>
      <c r="AG5004">
        <f>IFERROR(VLOOKUP(VALUE(I5004),'PC Mapping'!A:F,6,),"")</f>
        <v>10719</v>
      </c>
      <c r="AH5004" s="13" t="str">
        <f>VLOOKUP(AG5004,'PC Mapping'!L:M,2,)</f>
        <v>All Other Water</v>
      </c>
    </row>
    <row r="5005" spans="1:34" x14ac:dyDescent="0.2">
      <c r="A5005" t="s">
        <v>21425</v>
      </c>
      <c r="B5005" t="s">
        <v>21406</v>
      </c>
      <c r="C5005" t="s">
        <v>4519</v>
      </c>
      <c r="D5005" t="s">
        <v>4520</v>
      </c>
      <c r="E5005" s="3">
        <v>45818</v>
      </c>
      <c r="F5005" t="s">
        <v>44</v>
      </c>
      <c r="G5005" t="s">
        <v>3742</v>
      </c>
      <c r="H5005" t="s">
        <v>3722</v>
      </c>
      <c r="I5005" t="s">
        <v>3752</v>
      </c>
      <c r="J5005" t="s">
        <v>4522</v>
      </c>
      <c r="K5005" s="2">
        <v>-5</v>
      </c>
      <c r="L5005" t="s">
        <v>44</v>
      </c>
      <c r="M5005" s="2">
        <v>-5</v>
      </c>
      <c r="N5005" t="s">
        <v>4523</v>
      </c>
      <c r="O5005" t="s">
        <v>4524</v>
      </c>
      <c r="P5005" t="s">
        <v>12515</v>
      </c>
      <c r="Q5005" t="s">
        <v>21426</v>
      </c>
      <c r="R5005" t="s">
        <v>44</v>
      </c>
      <c r="S5005" t="s">
        <v>4527</v>
      </c>
      <c r="T5005" s="3">
        <v>45818</v>
      </c>
      <c r="U5005" s="3">
        <v>45819</v>
      </c>
      <c r="V5005" s="2">
        <v>0</v>
      </c>
      <c r="W5005" t="s">
        <v>44</v>
      </c>
      <c r="X5005" t="s">
        <v>44</v>
      </c>
      <c r="Y5005" t="s">
        <v>21427</v>
      </c>
      <c r="Z5005" t="s">
        <v>21428</v>
      </c>
      <c r="AA5005" t="s">
        <v>4529</v>
      </c>
      <c r="AB5005" t="s">
        <v>4530</v>
      </c>
      <c r="AC5005" t="s">
        <v>89</v>
      </c>
      <c r="AD5005" t="str">
        <f t="shared" si="78"/>
        <v>10-60</v>
      </c>
      <c r="AE5005" t="str">
        <f>VLOOKUP(AD5005,'Main_Sub Desc'!C:D,2,)</f>
        <v>LPC from invoicing</v>
      </c>
      <c r="AF5005" t="str">
        <f>VLOOKUP(VALUE(H5005),'Main_Sub Desc'!F:G,2,)</f>
        <v>Wtr Rev Late Payment</v>
      </c>
      <c r="AG5005">
        <f>IFERROR(VLOOKUP(VALUE(I5005),'PC Mapping'!A:F,6,),"")</f>
        <v>10719</v>
      </c>
      <c r="AH5005" s="13" t="str">
        <f>VLOOKUP(AG5005,'PC Mapping'!L:M,2,)</f>
        <v>All Other Water</v>
      </c>
    </row>
    <row r="5006" spans="1:34" x14ac:dyDescent="0.2">
      <c r="A5006" t="s">
        <v>21429</v>
      </c>
      <c r="B5006" t="s">
        <v>21399</v>
      </c>
      <c r="C5006" t="s">
        <v>4519</v>
      </c>
      <c r="D5006" t="s">
        <v>4520</v>
      </c>
      <c r="E5006" s="3">
        <v>45818</v>
      </c>
      <c r="F5006" t="s">
        <v>44</v>
      </c>
      <c r="G5006" t="s">
        <v>3742</v>
      </c>
      <c r="H5006" t="s">
        <v>3722</v>
      </c>
      <c r="I5006" t="s">
        <v>4538</v>
      </c>
      <c r="J5006" t="s">
        <v>4522</v>
      </c>
      <c r="K5006" s="2">
        <v>-5</v>
      </c>
      <c r="L5006" t="s">
        <v>44</v>
      </c>
      <c r="M5006" s="2">
        <v>-5</v>
      </c>
      <c r="N5006" t="s">
        <v>4523</v>
      </c>
      <c r="O5006" t="s">
        <v>4524</v>
      </c>
      <c r="P5006" t="s">
        <v>21430</v>
      </c>
      <c r="Q5006" t="s">
        <v>21431</v>
      </c>
      <c r="R5006" t="s">
        <v>44</v>
      </c>
      <c r="S5006" t="s">
        <v>4527</v>
      </c>
      <c r="T5006" s="3">
        <v>45818</v>
      </c>
      <c r="U5006" s="3">
        <v>45819</v>
      </c>
      <c r="V5006" s="2">
        <v>0</v>
      </c>
      <c r="W5006" t="s">
        <v>44</v>
      </c>
      <c r="X5006" t="s">
        <v>44</v>
      </c>
      <c r="Y5006" t="s">
        <v>21432</v>
      </c>
      <c r="Z5006" t="s">
        <v>301</v>
      </c>
      <c r="AA5006" t="s">
        <v>4529</v>
      </c>
      <c r="AB5006" t="s">
        <v>4530</v>
      </c>
      <c r="AC5006" t="s">
        <v>99</v>
      </c>
      <c r="AD5006" t="str">
        <f t="shared" si="78"/>
        <v>10-60</v>
      </c>
      <c r="AE5006" t="str">
        <f>VLOOKUP(AD5006,'Main_Sub Desc'!C:D,2,)</f>
        <v>LPC from invoicing</v>
      </c>
      <c r="AF5006" t="str">
        <f>VLOOKUP(VALUE(H5006),'Main_Sub Desc'!F:G,2,)</f>
        <v>Wtr Rev Late Payment</v>
      </c>
      <c r="AG5006">
        <f>IFERROR(VLOOKUP(VALUE(I5006),'PC Mapping'!A:F,6,),"")</f>
        <v>10469</v>
      </c>
      <c r="AH5006" s="13" t="str">
        <f>VLOOKUP(AG5006,'PC Mapping'!L:M,2,)</f>
        <v>Bolivar Water</v>
      </c>
    </row>
    <row r="5007" spans="1:34" x14ac:dyDescent="0.2">
      <c r="A5007" t="s">
        <v>21429</v>
      </c>
      <c r="B5007" t="s">
        <v>21399</v>
      </c>
      <c r="C5007" t="s">
        <v>4519</v>
      </c>
      <c r="D5007" t="s">
        <v>4520</v>
      </c>
      <c r="E5007" s="3">
        <v>45818</v>
      </c>
      <c r="F5007" t="s">
        <v>44</v>
      </c>
      <c r="G5007" t="s">
        <v>3742</v>
      </c>
      <c r="H5007" t="s">
        <v>3716</v>
      </c>
      <c r="I5007" t="s">
        <v>4534</v>
      </c>
      <c r="J5007" t="s">
        <v>4522</v>
      </c>
      <c r="K5007" s="2">
        <v>-5</v>
      </c>
      <c r="L5007" t="s">
        <v>44</v>
      </c>
      <c r="M5007" s="2">
        <v>-5</v>
      </c>
      <c r="N5007" t="s">
        <v>4523</v>
      </c>
      <c r="O5007" t="s">
        <v>4524</v>
      </c>
      <c r="P5007" t="s">
        <v>21430</v>
      </c>
      <c r="Q5007" t="s">
        <v>21433</v>
      </c>
      <c r="R5007" t="s">
        <v>44</v>
      </c>
      <c r="S5007" t="s">
        <v>4527</v>
      </c>
      <c r="T5007" s="3">
        <v>45818</v>
      </c>
      <c r="U5007" s="3">
        <v>45819</v>
      </c>
      <c r="V5007" s="2">
        <v>0</v>
      </c>
      <c r="W5007" t="s">
        <v>44</v>
      </c>
      <c r="X5007" t="s">
        <v>44</v>
      </c>
      <c r="Y5007" t="s">
        <v>21434</v>
      </c>
      <c r="Z5007" t="s">
        <v>301</v>
      </c>
      <c r="AA5007" t="s">
        <v>4529</v>
      </c>
      <c r="AB5007" t="s">
        <v>4530</v>
      </c>
      <c r="AC5007" t="s">
        <v>99</v>
      </c>
      <c r="AD5007" t="str">
        <f t="shared" si="78"/>
        <v>10-60</v>
      </c>
      <c r="AE5007" t="str">
        <f>VLOOKUP(AD5007,'Main_Sub Desc'!C:D,2,)</f>
        <v>LPC from invoicing</v>
      </c>
      <c r="AF5007" t="str">
        <f>VLOOKUP(VALUE(H5007),'Main_Sub Desc'!F:G,2,)</f>
        <v>Wst Rev Late Payment</v>
      </c>
      <c r="AG5007">
        <f>IFERROR(VLOOKUP(VALUE(I5007),'PC Mapping'!A:F,6,),"")</f>
        <v>10514</v>
      </c>
      <c r="AH5007" s="13" t="str">
        <f>VLOOKUP(AG5007,'PC Mapping'!L:M,2,)</f>
        <v>Bolivar Sewer</v>
      </c>
    </row>
    <row r="5008" spans="1:34" x14ac:dyDescent="0.2">
      <c r="A5008" t="s">
        <v>21435</v>
      </c>
      <c r="B5008" t="s">
        <v>21406</v>
      </c>
      <c r="C5008" t="s">
        <v>4519</v>
      </c>
      <c r="D5008" t="s">
        <v>4520</v>
      </c>
      <c r="E5008" s="3">
        <v>45818</v>
      </c>
      <c r="F5008" t="s">
        <v>44</v>
      </c>
      <c r="G5008" t="s">
        <v>3742</v>
      </c>
      <c r="H5008" t="s">
        <v>3722</v>
      </c>
      <c r="I5008" t="s">
        <v>4538</v>
      </c>
      <c r="J5008" t="s">
        <v>4522</v>
      </c>
      <c r="K5008" s="2">
        <v>-5</v>
      </c>
      <c r="L5008" t="s">
        <v>44</v>
      </c>
      <c r="M5008" s="2">
        <v>-5</v>
      </c>
      <c r="N5008" t="s">
        <v>4523</v>
      </c>
      <c r="O5008" t="s">
        <v>4524</v>
      </c>
      <c r="P5008" t="s">
        <v>21436</v>
      </c>
      <c r="Q5008" t="s">
        <v>21437</v>
      </c>
      <c r="R5008" t="s">
        <v>44</v>
      </c>
      <c r="S5008" t="s">
        <v>4527</v>
      </c>
      <c r="T5008" s="3">
        <v>45818</v>
      </c>
      <c r="U5008" s="3">
        <v>45819</v>
      </c>
      <c r="V5008" s="2">
        <v>0</v>
      </c>
      <c r="W5008" t="s">
        <v>44</v>
      </c>
      <c r="X5008" t="s">
        <v>44</v>
      </c>
      <c r="Y5008" t="s">
        <v>21438</v>
      </c>
      <c r="Z5008" t="s">
        <v>809</v>
      </c>
      <c r="AA5008" t="s">
        <v>4529</v>
      </c>
      <c r="AB5008" t="s">
        <v>4530</v>
      </c>
      <c r="AC5008" t="s">
        <v>89</v>
      </c>
      <c r="AD5008" t="str">
        <f t="shared" si="78"/>
        <v>10-60</v>
      </c>
      <c r="AE5008" t="str">
        <f>VLOOKUP(AD5008,'Main_Sub Desc'!C:D,2,)</f>
        <v>LPC from invoicing</v>
      </c>
      <c r="AF5008" t="str">
        <f>VLOOKUP(VALUE(H5008),'Main_Sub Desc'!F:G,2,)</f>
        <v>Wtr Rev Late Payment</v>
      </c>
      <c r="AG5008">
        <f>IFERROR(VLOOKUP(VALUE(I5008),'PC Mapping'!A:F,6,),"")</f>
        <v>10469</v>
      </c>
      <c r="AH5008" s="13" t="str">
        <f>VLOOKUP(AG5008,'PC Mapping'!L:M,2,)</f>
        <v>Bolivar Water</v>
      </c>
    </row>
    <row r="5009" spans="1:34" x14ac:dyDescent="0.2">
      <c r="A5009" t="s">
        <v>21435</v>
      </c>
      <c r="B5009" t="s">
        <v>21406</v>
      </c>
      <c r="C5009" t="s">
        <v>4519</v>
      </c>
      <c r="D5009" t="s">
        <v>4520</v>
      </c>
      <c r="E5009" s="3">
        <v>45818</v>
      </c>
      <c r="F5009" t="s">
        <v>44</v>
      </c>
      <c r="G5009" t="s">
        <v>3742</v>
      </c>
      <c r="H5009" t="s">
        <v>3716</v>
      </c>
      <c r="I5009" t="s">
        <v>4534</v>
      </c>
      <c r="J5009" t="s">
        <v>4522</v>
      </c>
      <c r="K5009" s="2">
        <v>-5</v>
      </c>
      <c r="L5009" t="s">
        <v>44</v>
      </c>
      <c r="M5009" s="2">
        <v>-5</v>
      </c>
      <c r="N5009" t="s">
        <v>4523</v>
      </c>
      <c r="O5009" t="s">
        <v>4524</v>
      </c>
      <c r="P5009" t="s">
        <v>21436</v>
      </c>
      <c r="Q5009" t="s">
        <v>21439</v>
      </c>
      <c r="R5009" t="s">
        <v>44</v>
      </c>
      <c r="S5009" t="s">
        <v>4527</v>
      </c>
      <c r="T5009" s="3">
        <v>45818</v>
      </c>
      <c r="U5009" s="3">
        <v>45819</v>
      </c>
      <c r="V5009" s="2">
        <v>0</v>
      </c>
      <c r="W5009" t="s">
        <v>44</v>
      </c>
      <c r="X5009" t="s">
        <v>44</v>
      </c>
      <c r="Y5009" t="s">
        <v>21440</v>
      </c>
      <c r="Z5009" t="s">
        <v>809</v>
      </c>
      <c r="AA5009" t="s">
        <v>4529</v>
      </c>
      <c r="AB5009" t="s">
        <v>4530</v>
      </c>
      <c r="AC5009" t="s">
        <v>89</v>
      </c>
      <c r="AD5009" t="str">
        <f t="shared" si="78"/>
        <v>10-60</v>
      </c>
      <c r="AE5009" t="str">
        <f>VLOOKUP(AD5009,'Main_Sub Desc'!C:D,2,)</f>
        <v>LPC from invoicing</v>
      </c>
      <c r="AF5009" t="str">
        <f>VLOOKUP(VALUE(H5009),'Main_Sub Desc'!F:G,2,)</f>
        <v>Wst Rev Late Payment</v>
      </c>
      <c r="AG5009">
        <f>IFERROR(VLOOKUP(VALUE(I5009),'PC Mapping'!A:F,6,),"")</f>
        <v>10514</v>
      </c>
      <c r="AH5009" s="13" t="str">
        <f>VLOOKUP(AG5009,'PC Mapping'!L:M,2,)</f>
        <v>Bolivar Sewer</v>
      </c>
    </row>
    <row r="5010" spans="1:34" x14ac:dyDescent="0.2">
      <c r="A5010" t="s">
        <v>21441</v>
      </c>
      <c r="B5010" t="s">
        <v>21406</v>
      </c>
      <c r="C5010" t="s">
        <v>4519</v>
      </c>
      <c r="D5010" t="s">
        <v>4520</v>
      </c>
      <c r="E5010" s="3">
        <v>45818</v>
      </c>
      <c r="F5010" t="s">
        <v>44</v>
      </c>
      <c r="G5010" t="s">
        <v>3742</v>
      </c>
      <c r="H5010" t="s">
        <v>3722</v>
      </c>
      <c r="I5010" t="s">
        <v>4538</v>
      </c>
      <c r="J5010" t="s">
        <v>4522</v>
      </c>
      <c r="K5010" s="2">
        <v>-5</v>
      </c>
      <c r="L5010" t="s">
        <v>44</v>
      </c>
      <c r="M5010" s="2">
        <v>-5</v>
      </c>
      <c r="N5010" t="s">
        <v>4523</v>
      </c>
      <c r="O5010" t="s">
        <v>4524</v>
      </c>
      <c r="P5010" t="s">
        <v>21442</v>
      </c>
      <c r="Q5010" t="s">
        <v>21443</v>
      </c>
      <c r="R5010" t="s">
        <v>44</v>
      </c>
      <c r="S5010" t="s">
        <v>4527</v>
      </c>
      <c r="T5010" s="3">
        <v>45818</v>
      </c>
      <c r="U5010" s="3">
        <v>45819</v>
      </c>
      <c r="V5010" s="2">
        <v>0</v>
      </c>
      <c r="W5010" t="s">
        <v>44</v>
      </c>
      <c r="X5010" t="s">
        <v>44</v>
      </c>
      <c r="Y5010" t="s">
        <v>21444</v>
      </c>
      <c r="Z5010" t="s">
        <v>775</v>
      </c>
      <c r="AA5010" t="s">
        <v>4529</v>
      </c>
      <c r="AB5010" t="s">
        <v>4530</v>
      </c>
      <c r="AC5010" t="s">
        <v>89</v>
      </c>
      <c r="AD5010" t="str">
        <f t="shared" si="78"/>
        <v>10-60</v>
      </c>
      <c r="AE5010" t="str">
        <f>VLOOKUP(AD5010,'Main_Sub Desc'!C:D,2,)</f>
        <v>LPC from invoicing</v>
      </c>
      <c r="AF5010" t="str">
        <f>VLOOKUP(VALUE(H5010),'Main_Sub Desc'!F:G,2,)</f>
        <v>Wtr Rev Late Payment</v>
      </c>
      <c r="AG5010">
        <f>IFERROR(VLOOKUP(VALUE(I5010),'PC Mapping'!A:F,6,),"")</f>
        <v>10469</v>
      </c>
      <c r="AH5010" s="13" t="str">
        <f>VLOOKUP(AG5010,'PC Mapping'!L:M,2,)</f>
        <v>Bolivar Water</v>
      </c>
    </row>
    <row r="5011" spans="1:34" x14ac:dyDescent="0.2">
      <c r="A5011" t="s">
        <v>21441</v>
      </c>
      <c r="B5011" t="s">
        <v>21406</v>
      </c>
      <c r="C5011" t="s">
        <v>4519</v>
      </c>
      <c r="D5011" t="s">
        <v>4520</v>
      </c>
      <c r="E5011" s="3">
        <v>45818</v>
      </c>
      <c r="F5011" t="s">
        <v>44</v>
      </c>
      <c r="G5011" t="s">
        <v>3742</v>
      </c>
      <c r="H5011" t="s">
        <v>3716</v>
      </c>
      <c r="I5011" t="s">
        <v>4534</v>
      </c>
      <c r="J5011" t="s">
        <v>4522</v>
      </c>
      <c r="K5011" s="2">
        <v>-5</v>
      </c>
      <c r="L5011" t="s">
        <v>44</v>
      </c>
      <c r="M5011" s="2">
        <v>-5</v>
      </c>
      <c r="N5011" t="s">
        <v>4523</v>
      </c>
      <c r="O5011" t="s">
        <v>4524</v>
      </c>
      <c r="P5011" t="s">
        <v>21442</v>
      </c>
      <c r="Q5011" t="s">
        <v>21445</v>
      </c>
      <c r="R5011" t="s">
        <v>44</v>
      </c>
      <c r="S5011" t="s">
        <v>4527</v>
      </c>
      <c r="T5011" s="3">
        <v>45818</v>
      </c>
      <c r="U5011" s="3">
        <v>45819</v>
      </c>
      <c r="V5011" s="2">
        <v>0</v>
      </c>
      <c r="W5011" t="s">
        <v>44</v>
      </c>
      <c r="X5011" t="s">
        <v>44</v>
      </c>
      <c r="Y5011" t="s">
        <v>21446</v>
      </c>
      <c r="Z5011" t="s">
        <v>775</v>
      </c>
      <c r="AA5011" t="s">
        <v>4529</v>
      </c>
      <c r="AB5011" t="s">
        <v>4530</v>
      </c>
      <c r="AC5011" t="s">
        <v>89</v>
      </c>
      <c r="AD5011" t="str">
        <f t="shared" si="78"/>
        <v>10-60</v>
      </c>
      <c r="AE5011" t="str">
        <f>VLOOKUP(AD5011,'Main_Sub Desc'!C:D,2,)</f>
        <v>LPC from invoicing</v>
      </c>
      <c r="AF5011" t="str">
        <f>VLOOKUP(VALUE(H5011),'Main_Sub Desc'!F:G,2,)</f>
        <v>Wst Rev Late Payment</v>
      </c>
      <c r="AG5011">
        <f>IFERROR(VLOOKUP(VALUE(I5011),'PC Mapping'!A:F,6,),"")</f>
        <v>10514</v>
      </c>
      <c r="AH5011" s="13" t="str">
        <f>VLOOKUP(AG5011,'PC Mapping'!L:M,2,)</f>
        <v>Bolivar Sewer</v>
      </c>
    </row>
    <row r="5012" spans="1:34" x14ac:dyDescent="0.2">
      <c r="A5012" t="s">
        <v>21447</v>
      </c>
      <c r="B5012" t="s">
        <v>21406</v>
      </c>
      <c r="C5012" t="s">
        <v>4519</v>
      </c>
      <c r="D5012" t="s">
        <v>4520</v>
      </c>
      <c r="E5012" s="3">
        <v>45818</v>
      </c>
      <c r="F5012" t="s">
        <v>44</v>
      </c>
      <c r="G5012" t="s">
        <v>3742</v>
      </c>
      <c r="H5012" t="s">
        <v>3722</v>
      </c>
      <c r="I5012" t="s">
        <v>4538</v>
      </c>
      <c r="J5012" t="s">
        <v>4522</v>
      </c>
      <c r="K5012" s="2">
        <v>-5</v>
      </c>
      <c r="L5012" t="s">
        <v>44</v>
      </c>
      <c r="M5012" s="2">
        <v>-5</v>
      </c>
      <c r="N5012" t="s">
        <v>4523</v>
      </c>
      <c r="O5012" t="s">
        <v>4524</v>
      </c>
      <c r="P5012" t="s">
        <v>8292</v>
      </c>
      <c r="Q5012" t="s">
        <v>21448</v>
      </c>
      <c r="R5012" t="s">
        <v>44</v>
      </c>
      <c r="S5012" t="s">
        <v>4527</v>
      </c>
      <c r="T5012" s="3">
        <v>45818</v>
      </c>
      <c r="U5012" s="3">
        <v>45819</v>
      </c>
      <c r="V5012" s="2">
        <v>0</v>
      </c>
      <c r="W5012" t="s">
        <v>44</v>
      </c>
      <c r="X5012" t="s">
        <v>44</v>
      </c>
      <c r="Y5012" t="s">
        <v>21449</v>
      </c>
      <c r="Z5012" t="s">
        <v>21450</v>
      </c>
      <c r="AA5012" t="s">
        <v>4529</v>
      </c>
      <c r="AB5012" t="s">
        <v>4530</v>
      </c>
      <c r="AC5012" t="s">
        <v>99</v>
      </c>
      <c r="AD5012" t="str">
        <f t="shared" si="78"/>
        <v>10-60</v>
      </c>
      <c r="AE5012" t="str">
        <f>VLOOKUP(AD5012,'Main_Sub Desc'!C:D,2,)</f>
        <v>LPC from invoicing</v>
      </c>
      <c r="AF5012" t="str">
        <f>VLOOKUP(VALUE(H5012),'Main_Sub Desc'!F:G,2,)</f>
        <v>Wtr Rev Late Payment</v>
      </c>
      <c r="AG5012">
        <f>IFERROR(VLOOKUP(VALUE(I5012),'PC Mapping'!A:F,6,),"")</f>
        <v>10469</v>
      </c>
      <c r="AH5012" s="13" t="str">
        <f>VLOOKUP(AG5012,'PC Mapping'!L:M,2,)</f>
        <v>Bolivar Water</v>
      </c>
    </row>
    <row r="5013" spans="1:34" x14ac:dyDescent="0.2">
      <c r="A5013" t="s">
        <v>21447</v>
      </c>
      <c r="B5013" t="s">
        <v>21406</v>
      </c>
      <c r="C5013" t="s">
        <v>4519</v>
      </c>
      <c r="D5013" t="s">
        <v>4520</v>
      </c>
      <c r="E5013" s="3">
        <v>45818</v>
      </c>
      <c r="F5013" t="s">
        <v>44</v>
      </c>
      <c r="G5013" t="s">
        <v>3742</v>
      </c>
      <c r="H5013" t="s">
        <v>3716</v>
      </c>
      <c r="I5013" t="s">
        <v>4534</v>
      </c>
      <c r="J5013" t="s">
        <v>4522</v>
      </c>
      <c r="K5013" s="2">
        <v>-5</v>
      </c>
      <c r="L5013" t="s">
        <v>44</v>
      </c>
      <c r="M5013" s="2">
        <v>-5</v>
      </c>
      <c r="N5013" t="s">
        <v>4523</v>
      </c>
      <c r="O5013" t="s">
        <v>4524</v>
      </c>
      <c r="P5013" t="s">
        <v>8292</v>
      </c>
      <c r="Q5013" t="s">
        <v>21451</v>
      </c>
      <c r="R5013" t="s">
        <v>44</v>
      </c>
      <c r="S5013" t="s">
        <v>4527</v>
      </c>
      <c r="T5013" s="3">
        <v>45818</v>
      </c>
      <c r="U5013" s="3">
        <v>45819</v>
      </c>
      <c r="V5013" s="2">
        <v>0</v>
      </c>
      <c r="W5013" t="s">
        <v>44</v>
      </c>
      <c r="X5013" t="s">
        <v>44</v>
      </c>
      <c r="Y5013" t="s">
        <v>21452</v>
      </c>
      <c r="Z5013" t="s">
        <v>21450</v>
      </c>
      <c r="AA5013" t="s">
        <v>4529</v>
      </c>
      <c r="AB5013" t="s">
        <v>4530</v>
      </c>
      <c r="AC5013" t="s">
        <v>99</v>
      </c>
      <c r="AD5013" t="str">
        <f t="shared" si="78"/>
        <v>10-60</v>
      </c>
      <c r="AE5013" t="str">
        <f>VLOOKUP(AD5013,'Main_Sub Desc'!C:D,2,)</f>
        <v>LPC from invoicing</v>
      </c>
      <c r="AF5013" t="str">
        <f>VLOOKUP(VALUE(H5013),'Main_Sub Desc'!F:G,2,)</f>
        <v>Wst Rev Late Payment</v>
      </c>
      <c r="AG5013">
        <f>IFERROR(VLOOKUP(VALUE(I5013),'PC Mapping'!A:F,6,),"")</f>
        <v>10514</v>
      </c>
      <c r="AH5013" s="13" t="str">
        <f>VLOOKUP(AG5013,'PC Mapping'!L:M,2,)</f>
        <v>Bolivar Sewer</v>
      </c>
    </row>
    <row r="5014" spans="1:34" x14ac:dyDescent="0.2">
      <c r="A5014" t="s">
        <v>21453</v>
      </c>
      <c r="B5014" t="s">
        <v>21454</v>
      </c>
      <c r="C5014" t="s">
        <v>4519</v>
      </c>
      <c r="D5014" t="s">
        <v>4520</v>
      </c>
      <c r="E5014" s="3">
        <v>45819</v>
      </c>
      <c r="F5014" t="s">
        <v>44</v>
      </c>
      <c r="G5014" t="s">
        <v>3742</v>
      </c>
      <c r="H5014" t="s">
        <v>3722</v>
      </c>
      <c r="I5014" t="s">
        <v>3752</v>
      </c>
      <c r="J5014" t="s">
        <v>4522</v>
      </c>
      <c r="K5014" s="2">
        <v>-5</v>
      </c>
      <c r="L5014" t="s">
        <v>44</v>
      </c>
      <c r="M5014" s="2">
        <v>-5</v>
      </c>
      <c r="N5014" t="s">
        <v>4523</v>
      </c>
      <c r="O5014" t="s">
        <v>4524</v>
      </c>
      <c r="P5014" t="s">
        <v>21455</v>
      </c>
      <c r="Q5014" t="s">
        <v>21456</v>
      </c>
      <c r="R5014" t="s">
        <v>44</v>
      </c>
      <c r="S5014" t="s">
        <v>4527</v>
      </c>
      <c r="T5014" s="3">
        <v>45819</v>
      </c>
      <c r="U5014" s="3">
        <v>45820</v>
      </c>
      <c r="V5014" s="2">
        <v>0</v>
      </c>
      <c r="W5014" t="s">
        <v>44</v>
      </c>
      <c r="X5014" t="s">
        <v>44</v>
      </c>
      <c r="Y5014" t="s">
        <v>21457</v>
      </c>
      <c r="Z5014" t="s">
        <v>1691</v>
      </c>
      <c r="AA5014" t="s">
        <v>4529</v>
      </c>
      <c r="AB5014" t="s">
        <v>4530</v>
      </c>
      <c r="AC5014" t="s">
        <v>89</v>
      </c>
      <c r="AD5014" t="str">
        <f t="shared" si="78"/>
        <v>10-60</v>
      </c>
      <c r="AE5014" t="str">
        <f>VLOOKUP(AD5014,'Main_Sub Desc'!C:D,2,)</f>
        <v>LPC from invoicing</v>
      </c>
      <c r="AF5014" t="str">
        <f>VLOOKUP(VALUE(H5014),'Main_Sub Desc'!F:G,2,)</f>
        <v>Wtr Rev Late Payment</v>
      </c>
      <c r="AG5014">
        <f>IFERROR(VLOOKUP(VALUE(I5014),'PC Mapping'!A:F,6,),"")</f>
        <v>10719</v>
      </c>
      <c r="AH5014" s="13" t="str">
        <f>VLOOKUP(AG5014,'PC Mapping'!L:M,2,)</f>
        <v>All Other Water</v>
      </c>
    </row>
    <row r="5015" spans="1:34" x14ac:dyDescent="0.2">
      <c r="A5015" t="s">
        <v>21458</v>
      </c>
      <c r="B5015" t="s">
        <v>21454</v>
      </c>
      <c r="C5015" t="s">
        <v>4519</v>
      </c>
      <c r="D5015" t="s">
        <v>4520</v>
      </c>
      <c r="E5015" s="3">
        <v>45819</v>
      </c>
      <c r="F5015" t="s">
        <v>44</v>
      </c>
      <c r="G5015" t="s">
        <v>3742</v>
      </c>
      <c r="H5015" t="s">
        <v>3722</v>
      </c>
      <c r="I5015" t="s">
        <v>3752</v>
      </c>
      <c r="J5015" t="s">
        <v>4522</v>
      </c>
      <c r="K5015" s="2">
        <v>-5</v>
      </c>
      <c r="L5015" t="s">
        <v>44</v>
      </c>
      <c r="M5015" s="2">
        <v>-5</v>
      </c>
      <c r="N5015" t="s">
        <v>4523</v>
      </c>
      <c r="O5015" t="s">
        <v>4524</v>
      </c>
      <c r="P5015" t="s">
        <v>21459</v>
      </c>
      <c r="Q5015" t="s">
        <v>21460</v>
      </c>
      <c r="R5015" t="s">
        <v>44</v>
      </c>
      <c r="S5015" t="s">
        <v>4527</v>
      </c>
      <c r="T5015" s="3">
        <v>45819</v>
      </c>
      <c r="U5015" s="3">
        <v>45820</v>
      </c>
      <c r="V5015" s="2">
        <v>0</v>
      </c>
      <c r="W5015" t="s">
        <v>44</v>
      </c>
      <c r="X5015" t="s">
        <v>44</v>
      </c>
      <c r="Y5015" t="s">
        <v>21461</v>
      </c>
      <c r="Z5015" t="s">
        <v>3354</v>
      </c>
      <c r="AA5015" t="s">
        <v>4529</v>
      </c>
      <c r="AB5015" t="s">
        <v>4530</v>
      </c>
      <c r="AC5015" t="s">
        <v>89</v>
      </c>
      <c r="AD5015" t="str">
        <f t="shared" si="78"/>
        <v>10-60</v>
      </c>
      <c r="AE5015" t="str">
        <f>VLOOKUP(AD5015,'Main_Sub Desc'!C:D,2,)</f>
        <v>LPC from invoicing</v>
      </c>
      <c r="AF5015" t="str">
        <f>VLOOKUP(VALUE(H5015),'Main_Sub Desc'!F:G,2,)</f>
        <v>Wtr Rev Late Payment</v>
      </c>
      <c r="AG5015">
        <f>IFERROR(VLOOKUP(VALUE(I5015),'PC Mapping'!A:F,6,),"")</f>
        <v>10719</v>
      </c>
      <c r="AH5015" s="13" t="str">
        <f>VLOOKUP(AG5015,'PC Mapping'!L:M,2,)</f>
        <v>All Other Water</v>
      </c>
    </row>
    <row r="5016" spans="1:34" x14ac:dyDescent="0.2">
      <c r="A5016" t="s">
        <v>21462</v>
      </c>
      <c r="B5016" t="s">
        <v>21454</v>
      </c>
      <c r="C5016" t="s">
        <v>4519</v>
      </c>
      <c r="D5016" t="s">
        <v>4520</v>
      </c>
      <c r="E5016" s="3">
        <v>45819</v>
      </c>
      <c r="F5016" t="s">
        <v>44</v>
      </c>
      <c r="G5016" t="s">
        <v>3742</v>
      </c>
      <c r="H5016" t="s">
        <v>3722</v>
      </c>
      <c r="I5016" t="s">
        <v>3752</v>
      </c>
      <c r="J5016" t="s">
        <v>4522</v>
      </c>
      <c r="K5016" s="2">
        <v>-7.91</v>
      </c>
      <c r="L5016" t="s">
        <v>44</v>
      </c>
      <c r="M5016" s="2">
        <v>-7.91</v>
      </c>
      <c r="N5016" t="s">
        <v>4523</v>
      </c>
      <c r="O5016" t="s">
        <v>4524</v>
      </c>
      <c r="P5016" t="s">
        <v>7474</v>
      </c>
      <c r="Q5016" t="s">
        <v>21463</v>
      </c>
      <c r="R5016" t="s">
        <v>44</v>
      </c>
      <c r="S5016" t="s">
        <v>4527</v>
      </c>
      <c r="T5016" s="3">
        <v>45819</v>
      </c>
      <c r="U5016" s="3">
        <v>45820</v>
      </c>
      <c r="V5016" s="2">
        <v>0</v>
      </c>
      <c r="W5016" t="s">
        <v>44</v>
      </c>
      <c r="X5016" t="s">
        <v>44</v>
      </c>
      <c r="Y5016" t="s">
        <v>21464</v>
      </c>
      <c r="Z5016" t="s">
        <v>3261</v>
      </c>
      <c r="AA5016" t="s">
        <v>4529</v>
      </c>
      <c r="AB5016" t="s">
        <v>4530</v>
      </c>
      <c r="AC5016" t="s">
        <v>89</v>
      </c>
      <c r="AD5016" t="str">
        <f t="shared" si="78"/>
        <v>10-60</v>
      </c>
      <c r="AE5016" t="str">
        <f>VLOOKUP(AD5016,'Main_Sub Desc'!C:D,2,)</f>
        <v>LPC from invoicing</v>
      </c>
      <c r="AF5016" t="str">
        <f>VLOOKUP(VALUE(H5016),'Main_Sub Desc'!F:G,2,)</f>
        <v>Wtr Rev Late Payment</v>
      </c>
      <c r="AG5016">
        <f>IFERROR(VLOOKUP(VALUE(I5016),'PC Mapping'!A:F,6,),"")</f>
        <v>10719</v>
      </c>
      <c r="AH5016" s="13" t="str">
        <f>VLOOKUP(AG5016,'PC Mapping'!L:M,2,)</f>
        <v>All Other Water</v>
      </c>
    </row>
    <row r="5017" spans="1:34" x14ac:dyDescent="0.2">
      <c r="A5017" t="s">
        <v>21465</v>
      </c>
      <c r="B5017" t="s">
        <v>21466</v>
      </c>
      <c r="C5017" t="s">
        <v>4519</v>
      </c>
      <c r="D5017" t="s">
        <v>4520</v>
      </c>
      <c r="E5017" s="3">
        <v>45819</v>
      </c>
      <c r="F5017" t="s">
        <v>44</v>
      </c>
      <c r="G5017" t="s">
        <v>3742</v>
      </c>
      <c r="H5017" t="s">
        <v>3716</v>
      </c>
      <c r="I5017" t="s">
        <v>4534</v>
      </c>
      <c r="J5017" t="s">
        <v>4522</v>
      </c>
      <c r="K5017" s="2">
        <v>-10.63</v>
      </c>
      <c r="L5017" t="s">
        <v>44</v>
      </c>
      <c r="M5017" s="2">
        <v>-10.63</v>
      </c>
      <c r="N5017" t="s">
        <v>4523</v>
      </c>
      <c r="O5017" t="s">
        <v>4524</v>
      </c>
      <c r="P5017" t="s">
        <v>8508</v>
      </c>
      <c r="Q5017" t="s">
        <v>21467</v>
      </c>
      <c r="R5017" t="s">
        <v>44</v>
      </c>
      <c r="S5017" t="s">
        <v>4527</v>
      </c>
      <c r="T5017" s="3">
        <v>45819</v>
      </c>
      <c r="U5017" s="3">
        <v>45820</v>
      </c>
      <c r="V5017" s="2">
        <v>0</v>
      </c>
      <c r="W5017" t="s">
        <v>44</v>
      </c>
      <c r="X5017" t="s">
        <v>44</v>
      </c>
      <c r="Y5017" t="s">
        <v>21468</v>
      </c>
      <c r="Z5017" t="s">
        <v>1210</v>
      </c>
      <c r="AA5017" t="s">
        <v>4529</v>
      </c>
      <c r="AB5017" t="s">
        <v>4530</v>
      </c>
      <c r="AC5017" t="s">
        <v>99</v>
      </c>
      <c r="AD5017" t="str">
        <f t="shared" si="78"/>
        <v>10-60</v>
      </c>
      <c r="AE5017" t="str">
        <f>VLOOKUP(AD5017,'Main_Sub Desc'!C:D,2,)</f>
        <v>LPC from invoicing</v>
      </c>
      <c r="AF5017" t="str">
        <f>VLOOKUP(VALUE(H5017),'Main_Sub Desc'!F:G,2,)</f>
        <v>Wst Rev Late Payment</v>
      </c>
      <c r="AG5017">
        <f>IFERROR(VLOOKUP(VALUE(I5017),'PC Mapping'!A:F,6,),"")</f>
        <v>10514</v>
      </c>
      <c r="AH5017" s="13" t="str">
        <f>VLOOKUP(AG5017,'PC Mapping'!L:M,2,)</f>
        <v>Bolivar Sewer</v>
      </c>
    </row>
    <row r="5018" spans="1:34" x14ac:dyDescent="0.2">
      <c r="A5018" t="s">
        <v>21465</v>
      </c>
      <c r="B5018" t="s">
        <v>21466</v>
      </c>
      <c r="C5018" t="s">
        <v>4519</v>
      </c>
      <c r="D5018" t="s">
        <v>4520</v>
      </c>
      <c r="E5018" s="3">
        <v>45819</v>
      </c>
      <c r="F5018" t="s">
        <v>44</v>
      </c>
      <c r="G5018" t="s">
        <v>3742</v>
      </c>
      <c r="H5018" t="s">
        <v>3722</v>
      </c>
      <c r="I5018" t="s">
        <v>4538</v>
      </c>
      <c r="J5018" t="s">
        <v>4522</v>
      </c>
      <c r="K5018" s="2">
        <v>-6.95</v>
      </c>
      <c r="L5018" t="s">
        <v>44</v>
      </c>
      <c r="M5018" s="2">
        <v>-6.95</v>
      </c>
      <c r="N5018" t="s">
        <v>4523</v>
      </c>
      <c r="O5018" t="s">
        <v>4524</v>
      </c>
      <c r="P5018" t="s">
        <v>8508</v>
      </c>
      <c r="Q5018" t="s">
        <v>21469</v>
      </c>
      <c r="R5018" t="s">
        <v>44</v>
      </c>
      <c r="S5018" t="s">
        <v>4527</v>
      </c>
      <c r="T5018" s="3">
        <v>45819</v>
      </c>
      <c r="U5018" s="3">
        <v>45820</v>
      </c>
      <c r="V5018" s="2">
        <v>0</v>
      </c>
      <c r="W5018" t="s">
        <v>44</v>
      </c>
      <c r="X5018" t="s">
        <v>44</v>
      </c>
      <c r="Y5018" t="s">
        <v>21470</v>
      </c>
      <c r="Z5018" t="s">
        <v>1210</v>
      </c>
      <c r="AA5018" t="s">
        <v>4529</v>
      </c>
      <c r="AB5018" t="s">
        <v>4530</v>
      </c>
      <c r="AC5018" t="s">
        <v>99</v>
      </c>
      <c r="AD5018" t="str">
        <f t="shared" si="78"/>
        <v>10-60</v>
      </c>
      <c r="AE5018" t="str">
        <f>VLOOKUP(AD5018,'Main_Sub Desc'!C:D,2,)</f>
        <v>LPC from invoicing</v>
      </c>
      <c r="AF5018" t="str">
        <f>VLOOKUP(VALUE(H5018),'Main_Sub Desc'!F:G,2,)</f>
        <v>Wtr Rev Late Payment</v>
      </c>
      <c r="AG5018">
        <f>IFERROR(VLOOKUP(VALUE(I5018),'PC Mapping'!A:F,6,),"")</f>
        <v>10469</v>
      </c>
      <c r="AH5018" s="13" t="str">
        <f>VLOOKUP(AG5018,'PC Mapping'!L:M,2,)</f>
        <v>Bolivar Water</v>
      </c>
    </row>
    <row r="5019" spans="1:34" x14ac:dyDescent="0.2">
      <c r="A5019" t="s">
        <v>21471</v>
      </c>
      <c r="B5019" t="s">
        <v>21466</v>
      </c>
      <c r="C5019" t="s">
        <v>4519</v>
      </c>
      <c r="D5019" t="s">
        <v>4520</v>
      </c>
      <c r="E5019" s="3">
        <v>45819</v>
      </c>
      <c r="F5019" t="s">
        <v>44</v>
      </c>
      <c r="G5019" t="s">
        <v>3742</v>
      </c>
      <c r="H5019" t="s">
        <v>3722</v>
      </c>
      <c r="I5019" t="s">
        <v>4538</v>
      </c>
      <c r="J5019" t="s">
        <v>4522</v>
      </c>
      <c r="K5019" s="2">
        <v>-5</v>
      </c>
      <c r="L5019" t="s">
        <v>44</v>
      </c>
      <c r="M5019" s="2">
        <v>-5</v>
      </c>
      <c r="N5019" t="s">
        <v>4523</v>
      </c>
      <c r="O5019" t="s">
        <v>4524</v>
      </c>
      <c r="P5019" t="s">
        <v>21472</v>
      </c>
      <c r="Q5019" t="s">
        <v>21473</v>
      </c>
      <c r="R5019" t="s">
        <v>44</v>
      </c>
      <c r="S5019" t="s">
        <v>4527</v>
      </c>
      <c r="T5019" s="3">
        <v>45819</v>
      </c>
      <c r="U5019" s="3">
        <v>45820</v>
      </c>
      <c r="V5019" s="2">
        <v>0</v>
      </c>
      <c r="W5019" t="s">
        <v>44</v>
      </c>
      <c r="X5019" t="s">
        <v>44</v>
      </c>
      <c r="Y5019" t="s">
        <v>21474</v>
      </c>
      <c r="Z5019" t="s">
        <v>245</v>
      </c>
      <c r="AA5019" t="s">
        <v>4529</v>
      </c>
      <c r="AB5019" t="s">
        <v>4530</v>
      </c>
      <c r="AC5019" t="s">
        <v>89</v>
      </c>
      <c r="AD5019" t="str">
        <f t="shared" si="78"/>
        <v>10-60</v>
      </c>
      <c r="AE5019" t="str">
        <f>VLOOKUP(AD5019,'Main_Sub Desc'!C:D,2,)</f>
        <v>LPC from invoicing</v>
      </c>
      <c r="AF5019" t="str">
        <f>VLOOKUP(VALUE(H5019),'Main_Sub Desc'!F:G,2,)</f>
        <v>Wtr Rev Late Payment</v>
      </c>
      <c r="AG5019">
        <f>IFERROR(VLOOKUP(VALUE(I5019),'PC Mapping'!A:F,6,),"")</f>
        <v>10469</v>
      </c>
      <c r="AH5019" s="13" t="str">
        <f>VLOOKUP(AG5019,'PC Mapping'!L:M,2,)</f>
        <v>Bolivar Water</v>
      </c>
    </row>
    <row r="5020" spans="1:34" x14ac:dyDescent="0.2">
      <c r="A5020" t="s">
        <v>21471</v>
      </c>
      <c r="B5020" t="s">
        <v>21466</v>
      </c>
      <c r="C5020" t="s">
        <v>4519</v>
      </c>
      <c r="D5020" t="s">
        <v>4520</v>
      </c>
      <c r="E5020" s="3">
        <v>45819</v>
      </c>
      <c r="F5020" t="s">
        <v>44</v>
      </c>
      <c r="G5020" t="s">
        <v>3742</v>
      </c>
      <c r="H5020" t="s">
        <v>3716</v>
      </c>
      <c r="I5020" t="s">
        <v>4534</v>
      </c>
      <c r="J5020" t="s">
        <v>4522</v>
      </c>
      <c r="K5020" s="2">
        <v>-5</v>
      </c>
      <c r="L5020" t="s">
        <v>44</v>
      </c>
      <c r="M5020" s="2">
        <v>-5</v>
      </c>
      <c r="N5020" t="s">
        <v>4523</v>
      </c>
      <c r="O5020" t="s">
        <v>4524</v>
      </c>
      <c r="P5020" t="s">
        <v>21472</v>
      </c>
      <c r="Q5020" t="s">
        <v>21475</v>
      </c>
      <c r="R5020" t="s">
        <v>44</v>
      </c>
      <c r="S5020" t="s">
        <v>4527</v>
      </c>
      <c r="T5020" s="3">
        <v>45819</v>
      </c>
      <c r="U5020" s="3">
        <v>45820</v>
      </c>
      <c r="V5020" s="2">
        <v>0</v>
      </c>
      <c r="W5020" t="s">
        <v>44</v>
      </c>
      <c r="X5020" t="s">
        <v>44</v>
      </c>
      <c r="Y5020" t="s">
        <v>21476</v>
      </c>
      <c r="Z5020" t="s">
        <v>245</v>
      </c>
      <c r="AA5020" t="s">
        <v>4529</v>
      </c>
      <c r="AB5020" t="s">
        <v>4530</v>
      </c>
      <c r="AC5020" t="s">
        <v>89</v>
      </c>
      <c r="AD5020" t="str">
        <f t="shared" si="78"/>
        <v>10-60</v>
      </c>
      <c r="AE5020" t="str">
        <f>VLOOKUP(AD5020,'Main_Sub Desc'!C:D,2,)</f>
        <v>LPC from invoicing</v>
      </c>
      <c r="AF5020" t="str">
        <f>VLOOKUP(VALUE(H5020),'Main_Sub Desc'!F:G,2,)</f>
        <v>Wst Rev Late Payment</v>
      </c>
      <c r="AG5020">
        <f>IFERROR(VLOOKUP(VALUE(I5020),'PC Mapping'!A:F,6,),"")</f>
        <v>10514</v>
      </c>
      <c r="AH5020" s="13" t="str">
        <f>VLOOKUP(AG5020,'PC Mapping'!L:M,2,)</f>
        <v>Bolivar Sewer</v>
      </c>
    </row>
    <row r="5021" spans="1:34" x14ac:dyDescent="0.2">
      <c r="A5021" t="s">
        <v>21477</v>
      </c>
      <c r="B5021" t="s">
        <v>21466</v>
      </c>
      <c r="C5021" t="s">
        <v>4519</v>
      </c>
      <c r="D5021" t="s">
        <v>4520</v>
      </c>
      <c r="E5021" s="3">
        <v>45819</v>
      </c>
      <c r="F5021" t="s">
        <v>44</v>
      </c>
      <c r="G5021" t="s">
        <v>3742</v>
      </c>
      <c r="H5021" t="s">
        <v>3716</v>
      </c>
      <c r="I5021" t="s">
        <v>4534</v>
      </c>
      <c r="J5021" t="s">
        <v>4522</v>
      </c>
      <c r="K5021" s="2">
        <v>-5</v>
      </c>
      <c r="L5021" t="s">
        <v>44</v>
      </c>
      <c r="M5021" s="2">
        <v>-5</v>
      </c>
      <c r="N5021" t="s">
        <v>4523</v>
      </c>
      <c r="O5021" t="s">
        <v>4524</v>
      </c>
      <c r="P5021" t="s">
        <v>5028</v>
      </c>
      <c r="Q5021" t="s">
        <v>21478</v>
      </c>
      <c r="R5021" t="s">
        <v>44</v>
      </c>
      <c r="S5021" t="s">
        <v>4527</v>
      </c>
      <c r="T5021" s="3">
        <v>45819</v>
      </c>
      <c r="U5021" s="3">
        <v>45820</v>
      </c>
      <c r="V5021" s="2">
        <v>0</v>
      </c>
      <c r="W5021" t="s">
        <v>44</v>
      </c>
      <c r="X5021" t="s">
        <v>44</v>
      </c>
      <c r="Y5021" t="s">
        <v>21479</v>
      </c>
      <c r="Z5021" t="s">
        <v>21480</v>
      </c>
      <c r="AA5021" t="s">
        <v>4529</v>
      </c>
      <c r="AB5021" t="s">
        <v>4530</v>
      </c>
      <c r="AC5021" t="s">
        <v>89</v>
      </c>
      <c r="AD5021" t="str">
        <f t="shared" si="78"/>
        <v>10-60</v>
      </c>
      <c r="AE5021" t="str">
        <f>VLOOKUP(AD5021,'Main_Sub Desc'!C:D,2,)</f>
        <v>LPC from invoicing</v>
      </c>
      <c r="AF5021" t="str">
        <f>VLOOKUP(VALUE(H5021),'Main_Sub Desc'!F:G,2,)</f>
        <v>Wst Rev Late Payment</v>
      </c>
      <c r="AG5021">
        <f>IFERROR(VLOOKUP(VALUE(I5021),'PC Mapping'!A:F,6,),"")</f>
        <v>10514</v>
      </c>
      <c r="AH5021" s="13" t="str">
        <f>VLOOKUP(AG5021,'PC Mapping'!L:M,2,)</f>
        <v>Bolivar Sewer</v>
      </c>
    </row>
    <row r="5022" spans="1:34" x14ac:dyDescent="0.2">
      <c r="A5022" t="s">
        <v>21481</v>
      </c>
      <c r="B5022" t="s">
        <v>21466</v>
      </c>
      <c r="C5022" t="s">
        <v>4519</v>
      </c>
      <c r="D5022" t="s">
        <v>4520</v>
      </c>
      <c r="E5022" s="3">
        <v>45819</v>
      </c>
      <c r="F5022" t="s">
        <v>44</v>
      </c>
      <c r="G5022" t="s">
        <v>3742</v>
      </c>
      <c r="H5022" t="s">
        <v>3716</v>
      </c>
      <c r="I5022" t="s">
        <v>4534</v>
      </c>
      <c r="J5022" t="s">
        <v>4522</v>
      </c>
      <c r="K5022" s="2">
        <v>-5</v>
      </c>
      <c r="L5022" t="s">
        <v>44</v>
      </c>
      <c r="M5022" s="2">
        <v>-5</v>
      </c>
      <c r="N5022" t="s">
        <v>4523</v>
      </c>
      <c r="O5022" t="s">
        <v>4524</v>
      </c>
      <c r="P5022" t="s">
        <v>11589</v>
      </c>
      <c r="Q5022" t="s">
        <v>21482</v>
      </c>
      <c r="R5022" t="s">
        <v>44</v>
      </c>
      <c r="S5022" t="s">
        <v>4527</v>
      </c>
      <c r="T5022" s="3">
        <v>45819</v>
      </c>
      <c r="U5022" s="3">
        <v>45820</v>
      </c>
      <c r="V5022" s="2">
        <v>0</v>
      </c>
      <c r="W5022" t="s">
        <v>44</v>
      </c>
      <c r="X5022" t="s">
        <v>44</v>
      </c>
      <c r="Y5022" t="s">
        <v>16997</v>
      </c>
      <c r="Z5022" t="s">
        <v>1292</v>
      </c>
      <c r="AA5022" t="s">
        <v>4529</v>
      </c>
      <c r="AB5022" t="s">
        <v>4530</v>
      </c>
      <c r="AC5022" t="s">
        <v>89</v>
      </c>
      <c r="AD5022" t="str">
        <f t="shared" si="78"/>
        <v>10-60</v>
      </c>
      <c r="AE5022" t="str">
        <f>VLOOKUP(AD5022,'Main_Sub Desc'!C:D,2,)</f>
        <v>LPC from invoicing</v>
      </c>
      <c r="AF5022" t="str">
        <f>VLOOKUP(VALUE(H5022),'Main_Sub Desc'!F:G,2,)</f>
        <v>Wst Rev Late Payment</v>
      </c>
      <c r="AG5022">
        <f>IFERROR(VLOOKUP(VALUE(I5022),'PC Mapping'!A:F,6,),"")</f>
        <v>10514</v>
      </c>
      <c r="AH5022" s="13" t="str">
        <f>VLOOKUP(AG5022,'PC Mapping'!L:M,2,)</f>
        <v>Bolivar Sewer</v>
      </c>
    </row>
    <row r="5023" spans="1:34" x14ac:dyDescent="0.2">
      <c r="A5023" t="s">
        <v>21481</v>
      </c>
      <c r="B5023" t="s">
        <v>21466</v>
      </c>
      <c r="C5023" t="s">
        <v>4519</v>
      </c>
      <c r="D5023" t="s">
        <v>4520</v>
      </c>
      <c r="E5023" s="3">
        <v>45819</v>
      </c>
      <c r="F5023" t="s">
        <v>44</v>
      </c>
      <c r="G5023" t="s">
        <v>3742</v>
      </c>
      <c r="H5023" t="s">
        <v>3722</v>
      </c>
      <c r="I5023" t="s">
        <v>4538</v>
      </c>
      <c r="J5023" t="s">
        <v>4522</v>
      </c>
      <c r="K5023" s="2">
        <v>-5</v>
      </c>
      <c r="L5023" t="s">
        <v>44</v>
      </c>
      <c r="M5023" s="2">
        <v>-5</v>
      </c>
      <c r="N5023" t="s">
        <v>4523</v>
      </c>
      <c r="O5023" t="s">
        <v>4524</v>
      </c>
      <c r="P5023" t="s">
        <v>11589</v>
      </c>
      <c r="Q5023" t="s">
        <v>21483</v>
      </c>
      <c r="R5023" t="s">
        <v>44</v>
      </c>
      <c r="S5023" t="s">
        <v>4527</v>
      </c>
      <c r="T5023" s="3">
        <v>45819</v>
      </c>
      <c r="U5023" s="3">
        <v>45820</v>
      </c>
      <c r="V5023" s="2">
        <v>0</v>
      </c>
      <c r="W5023" t="s">
        <v>44</v>
      </c>
      <c r="X5023" t="s">
        <v>44</v>
      </c>
      <c r="Y5023" t="s">
        <v>16995</v>
      </c>
      <c r="Z5023" t="s">
        <v>1292</v>
      </c>
      <c r="AA5023" t="s">
        <v>4529</v>
      </c>
      <c r="AB5023" t="s">
        <v>4530</v>
      </c>
      <c r="AC5023" t="s">
        <v>89</v>
      </c>
      <c r="AD5023" t="str">
        <f t="shared" si="78"/>
        <v>10-60</v>
      </c>
      <c r="AE5023" t="str">
        <f>VLOOKUP(AD5023,'Main_Sub Desc'!C:D,2,)</f>
        <v>LPC from invoicing</v>
      </c>
      <c r="AF5023" t="str">
        <f>VLOOKUP(VALUE(H5023),'Main_Sub Desc'!F:G,2,)</f>
        <v>Wtr Rev Late Payment</v>
      </c>
      <c r="AG5023">
        <f>IFERROR(VLOOKUP(VALUE(I5023),'PC Mapping'!A:F,6,),"")</f>
        <v>10469</v>
      </c>
      <c r="AH5023" s="13" t="str">
        <f>VLOOKUP(AG5023,'PC Mapping'!L:M,2,)</f>
        <v>Bolivar Water</v>
      </c>
    </row>
    <row r="5024" spans="1:34" x14ac:dyDescent="0.2">
      <c r="A5024" t="s">
        <v>21484</v>
      </c>
      <c r="B5024" t="s">
        <v>21454</v>
      </c>
      <c r="C5024" t="s">
        <v>4519</v>
      </c>
      <c r="D5024" t="s">
        <v>4520</v>
      </c>
      <c r="E5024" s="3">
        <v>45819</v>
      </c>
      <c r="F5024" t="s">
        <v>44</v>
      </c>
      <c r="G5024" t="s">
        <v>3742</v>
      </c>
      <c r="H5024" t="s">
        <v>3716</v>
      </c>
      <c r="I5024" t="s">
        <v>4534</v>
      </c>
      <c r="J5024" t="s">
        <v>4522</v>
      </c>
      <c r="K5024" s="2">
        <v>-5</v>
      </c>
      <c r="L5024" t="s">
        <v>44</v>
      </c>
      <c r="M5024" s="2">
        <v>-5</v>
      </c>
      <c r="N5024" t="s">
        <v>4523</v>
      </c>
      <c r="O5024" t="s">
        <v>4524</v>
      </c>
      <c r="P5024" t="s">
        <v>7180</v>
      </c>
      <c r="Q5024" t="s">
        <v>21485</v>
      </c>
      <c r="R5024" t="s">
        <v>44</v>
      </c>
      <c r="S5024" t="s">
        <v>4527</v>
      </c>
      <c r="T5024" s="3">
        <v>45819</v>
      </c>
      <c r="U5024" s="3">
        <v>45820</v>
      </c>
      <c r="V5024" s="2">
        <v>0</v>
      </c>
      <c r="W5024" t="s">
        <v>44</v>
      </c>
      <c r="X5024" t="s">
        <v>44</v>
      </c>
      <c r="Y5024" t="s">
        <v>21486</v>
      </c>
      <c r="Z5024" t="s">
        <v>21487</v>
      </c>
      <c r="AA5024" t="s">
        <v>4529</v>
      </c>
      <c r="AB5024" t="s">
        <v>4530</v>
      </c>
      <c r="AC5024" t="s">
        <v>89</v>
      </c>
      <c r="AD5024" t="str">
        <f t="shared" si="78"/>
        <v>10-60</v>
      </c>
      <c r="AE5024" t="str">
        <f>VLOOKUP(AD5024,'Main_Sub Desc'!C:D,2,)</f>
        <v>LPC from invoicing</v>
      </c>
      <c r="AF5024" t="str">
        <f>VLOOKUP(VALUE(H5024),'Main_Sub Desc'!F:G,2,)</f>
        <v>Wst Rev Late Payment</v>
      </c>
      <c r="AG5024">
        <f>IFERROR(VLOOKUP(VALUE(I5024),'PC Mapping'!A:F,6,),"")</f>
        <v>10514</v>
      </c>
      <c r="AH5024" s="13" t="str">
        <f>VLOOKUP(AG5024,'PC Mapping'!L:M,2,)</f>
        <v>Bolivar Sewer</v>
      </c>
    </row>
    <row r="5025" spans="1:34" x14ac:dyDescent="0.2">
      <c r="A5025" t="s">
        <v>21484</v>
      </c>
      <c r="B5025" t="s">
        <v>21454</v>
      </c>
      <c r="C5025" t="s">
        <v>4519</v>
      </c>
      <c r="D5025" t="s">
        <v>4520</v>
      </c>
      <c r="E5025" s="3">
        <v>45819</v>
      </c>
      <c r="F5025" t="s">
        <v>44</v>
      </c>
      <c r="G5025" t="s">
        <v>3742</v>
      </c>
      <c r="H5025" t="s">
        <v>3722</v>
      </c>
      <c r="I5025" t="s">
        <v>4538</v>
      </c>
      <c r="J5025" t="s">
        <v>4522</v>
      </c>
      <c r="K5025" s="2">
        <v>-5</v>
      </c>
      <c r="L5025" t="s">
        <v>44</v>
      </c>
      <c r="M5025" s="2">
        <v>-5</v>
      </c>
      <c r="N5025" t="s">
        <v>4523</v>
      </c>
      <c r="O5025" t="s">
        <v>4524</v>
      </c>
      <c r="P5025" t="s">
        <v>7180</v>
      </c>
      <c r="Q5025" t="s">
        <v>21488</v>
      </c>
      <c r="R5025" t="s">
        <v>44</v>
      </c>
      <c r="S5025" t="s">
        <v>4527</v>
      </c>
      <c r="T5025" s="3">
        <v>45819</v>
      </c>
      <c r="U5025" s="3">
        <v>45820</v>
      </c>
      <c r="V5025" s="2">
        <v>0</v>
      </c>
      <c r="W5025" t="s">
        <v>44</v>
      </c>
      <c r="X5025" t="s">
        <v>44</v>
      </c>
      <c r="Y5025" t="s">
        <v>21489</v>
      </c>
      <c r="Z5025" t="s">
        <v>21487</v>
      </c>
      <c r="AA5025" t="s">
        <v>4529</v>
      </c>
      <c r="AB5025" t="s">
        <v>4530</v>
      </c>
      <c r="AC5025" t="s">
        <v>89</v>
      </c>
      <c r="AD5025" t="str">
        <f t="shared" si="78"/>
        <v>10-60</v>
      </c>
      <c r="AE5025" t="str">
        <f>VLOOKUP(AD5025,'Main_Sub Desc'!C:D,2,)</f>
        <v>LPC from invoicing</v>
      </c>
      <c r="AF5025" t="str">
        <f>VLOOKUP(VALUE(H5025),'Main_Sub Desc'!F:G,2,)</f>
        <v>Wtr Rev Late Payment</v>
      </c>
      <c r="AG5025">
        <f>IFERROR(VLOOKUP(VALUE(I5025),'PC Mapping'!A:F,6,),"")</f>
        <v>10469</v>
      </c>
      <c r="AH5025" s="13" t="str">
        <f>VLOOKUP(AG5025,'PC Mapping'!L:M,2,)</f>
        <v>Bolivar Water</v>
      </c>
    </row>
    <row r="5026" spans="1:34" x14ac:dyDescent="0.2">
      <c r="A5026" t="s">
        <v>21490</v>
      </c>
      <c r="B5026" t="s">
        <v>21491</v>
      </c>
      <c r="C5026" t="s">
        <v>4519</v>
      </c>
      <c r="D5026" t="s">
        <v>4520</v>
      </c>
      <c r="E5026" s="3">
        <v>45824</v>
      </c>
      <c r="F5026" t="s">
        <v>44</v>
      </c>
      <c r="G5026" t="s">
        <v>3742</v>
      </c>
      <c r="H5026" t="s">
        <v>3722</v>
      </c>
      <c r="I5026" t="s">
        <v>3752</v>
      </c>
      <c r="J5026" t="s">
        <v>4522</v>
      </c>
      <c r="K5026" s="2">
        <v>-8.19</v>
      </c>
      <c r="L5026" t="s">
        <v>44</v>
      </c>
      <c r="M5026" s="2">
        <v>-8.19</v>
      </c>
      <c r="N5026" t="s">
        <v>4523</v>
      </c>
      <c r="O5026" t="s">
        <v>4524</v>
      </c>
      <c r="P5026" t="s">
        <v>6126</v>
      </c>
      <c r="Q5026" t="s">
        <v>21492</v>
      </c>
      <c r="R5026" t="s">
        <v>44</v>
      </c>
      <c r="S5026" t="s">
        <v>10111</v>
      </c>
      <c r="T5026" s="3">
        <v>45824</v>
      </c>
      <c r="U5026" s="3">
        <v>45826</v>
      </c>
      <c r="V5026" s="2">
        <v>0</v>
      </c>
      <c r="W5026" t="s">
        <v>44</v>
      </c>
      <c r="X5026" t="s">
        <v>44</v>
      </c>
      <c r="Y5026" t="s">
        <v>21493</v>
      </c>
      <c r="Z5026" t="s">
        <v>2870</v>
      </c>
      <c r="AA5026" t="s">
        <v>4529</v>
      </c>
      <c r="AB5026" t="s">
        <v>4530</v>
      </c>
      <c r="AC5026" t="s">
        <v>99</v>
      </c>
      <c r="AD5026" t="str">
        <f t="shared" si="78"/>
        <v>10-60</v>
      </c>
      <c r="AE5026" t="str">
        <f>VLOOKUP(AD5026,'Main_Sub Desc'!C:D,2,)</f>
        <v>LPC from invoicing</v>
      </c>
      <c r="AF5026" t="str">
        <f>VLOOKUP(VALUE(H5026),'Main_Sub Desc'!F:G,2,)</f>
        <v>Wtr Rev Late Payment</v>
      </c>
      <c r="AG5026">
        <f>IFERROR(VLOOKUP(VALUE(I5026),'PC Mapping'!A:F,6,),"")</f>
        <v>10719</v>
      </c>
      <c r="AH5026" s="13" t="str">
        <f>VLOOKUP(AG5026,'PC Mapping'!L:M,2,)</f>
        <v>All Other Water</v>
      </c>
    </row>
    <row r="5027" spans="1:34" x14ac:dyDescent="0.2">
      <c r="A5027" t="s">
        <v>21494</v>
      </c>
      <c r="B5027" t="s">
        <v>21491</v>
      </c>
      <c r="C5027" t="s">
        <v>4519</v>
      </c>
      <c r="D5027" t="s">
        <v>4520</v>
      </c>
      <c r="E5027" s="3">
        <v>45824</v>
      </c>
      <c r="F5027" t="s">
        <v>44</v>
      </c>
      <c r="G5027" t="s">
        <v>3742</v>
      </c>
      <c r="H5027" t="s">
        <v>3722</v>
      </c>
      <c r="I5027" t="s">
        <v>3752</v>
      </c>
      <c r="J5027" t="s">
        <v>4522</v>
      </c>
      <c r="K5027" s="2">
        <v>-5</v>
      </c>
      <c r="L5027" t="s">
        <v>44</v>
      </c>
      <c r="M5027" s="2">
        <v>-5</v>
      </c>
      <c r="N5027" t="s">
        <v>4523</v>
      </c>
      <c r="O5027" t="s">
        <v>4524</v>
      </c>
      <c r="P5027" t="s">
        <v>17053</v>
      </c>
      <c r="Q5027" t="s">
        <v>21495</v>
      </c>
      <c r="R5027" t="s">
        <v>44</v>
      </c>
      <c r="S5027" t="s">
        <v>10111</v>
      </c>
      <c r="T5027" s="3">
        <v>45824</v>
      </c>
      <c r="U5027" s="3">
        <v>45826</v>
      </c>
      <c r="V5027" s="2">
        <v>0</v>
      </c>
      <c r="W5027" t="s">
        <v>44</v>
      </c>
      <c r="X5027" t="s">
        <v>44</v>
      </c>
      <c r="Y5027" t="s">
        <v>21496</v>
      </c>
      <c r="Z5027" t="s">
        <v>21497</v>
      </c>
      <c r="AA5027" t="s">
        <v>4529</v>
      </c>
      <c r="AB5027" t="s">
        <v>4530</v>
      </c>
      <c r="AC5027" t="s">
        <v>89</v>
      </c>
      <c r="AD5027" t="str">
        <f t="shared" si="78"/>
        <v>10-60</v>
      </c>
      <c r="AE5027" t="str">
        <f>VLOOKUP(AD5027,'Main_Sub Desc'!C:D,2,)</f>
        <v>LPC from invoicing</v>
      </c>
      <c r="AF5027" t="str">
        <f>VLOOKUP(VALUE(H5027),'Main_Sub Desc'!F:G,2,)</f>
        <v>Wtr Rev Late Payment</v>
      </c>
      <c r="AG5027">
        <f>IFERROR(VLOOKUP(VALUE(I5027),'PC Mapping'!A:F,6,),"")</f>
        <v>10719</v>
      </c>
      <c r="AH5027" s="13" t="str">
        <f>VLOOKUP(AG5027,'PC Mapping'!L:M,2,)</f>
        <v>All Other Water</v>
      </c>
    </row>
    <row r="5028" spans="1:34" x14ac:dyDescent="0.2">
      <c r="A5028" t="s">
        <v>21498</v>
      </c>
      <c r="B5028" t="s">
        <v>21491</v>
      </c>
      <c r="C5028" t="s">
        <v>4519</v>
      </c>
      <c r="D5028" t="s">
        <v>4520</v>
      </c>
      <c r="E5028" s="3">
        <v>45824</v>
      </c>
      <c r="F5028" t="s">
        <v>44</v>
      </c>
      <c r="G5028" t="s">
        <v>3742</v>
      </c>
      <c r="H5028" t="s">
        <v>3722</v>
      </c>
      <c r="I5028" t="s">
        <v>3752</v>
      </c>
      <c r="J5028" t="s">
        <v>4522</v>
      </c>
      <c r="K5028" s="2">
        <v>-5.62</v>
      </c>
      <c r="L5028" t="s">
        <v>44</v>
      </c>
      <c r="M5028" s="2">
        <v>-5.62</v>
      </c>
      <c r="N5028" t="s">
        <v>4523</v>
      </c>
      <c r="O5028" t="s">
        <v>4524</v>
      </c>
      <c r="P5028" t="s">
        <v>17053</v>
      </c>
      <c r="Q5028" t="s">
        <v>21499</v>
      </c>
      <c r="R5028" t="s">
        <v>44</v>
      </c>
      <c r="S5028" t="s">
        <v>10111</v>
      </c>
      <c r="T5028" s="3">
        <v>45824</v>
      </c>
      <c r="U5028" s="3">
        <v>45826</v>
      </c>
      <c r="V5028" s="2">
        <v>0</v>
      </c>
      <c r="W5028" t="s">
        <v>44</v>
      </c>
      <c r="X5028" t="s">
        <v>44</v>
      </c>
      <c r="Y5028" t="s">
        <v>21500</v>
      </c>
      <c r="Z5028" t="s">
        <v>21501</v>
      </c>
      <c r="AA5028" t="s">
        <v>4529</v>
      </c>
      <c r="AB5028" t="s">
        <v>4530</v>
      </c>
      <c r="AC5028" t="s">
        <v>89</v>
      </c>
      <c r="AD5028" t="str">
        <f t="shared" si="78"/>
        <v>10-60</v>
      </c>
      <c r="AE5028" t="str">
        <f>VLOOKUP(AD5028,'Main_Sub Desc'!C:D,2,)</f>
        <v>LPC from invoicing</v>
      </c>
      <c r="AF5028" t="str">
        <f>VLOOKUP(VALUE(H5028),'Main_Sub Desc'!F:G,2,)</f>
        <v>Wtr Rev Late Payment</v>
      </c>
      <c r="AG5028">
        <f>IFERROR(VLOOKUP(VALUE(I5028),'PC Mapping'!A:F,6,),"")</f>
        <v>10719</v>
      </c>
      <c r="AH5028" s="13" t="str">
        <f>VLOOKUP(AG5028,'PC Mapping'!L:M,2,)</f>
        <v>All Other Water</v>
      </c>
    </row>
    <row r="5029" spans="1:34" x14ac:dyDescent="0.2">
      <c r="A5029" t="s">
        <v>21502</v>
      </c>
      <c r="B5029" t="s">
        <v>21491</v>
      </c>
      <c r="C5029" t="s">
        <v>4519</v>
      </c>
      <c r="D5029" t="s">
        <v>4520</v>
      </c>
      <c r="E5029" s="3">
        <v>45824</v>
      </c>
      <c r="F5029" t="s">
        <v>44</v>
      </c>
      <c r="G5029" t="s">
        <v>3742</v>
      </c>
      <c r="H5029" t="s">
        <v>3722</v>
      </c>
      <c r="I5029" t="s">
        <v>4538</v>
      </c>
      <c r="J5029" t="s">
        <v>4522</v>
      </c>
      <c r="K5029" s="2">
        <v>-5</v>
      </c>
      <c r="L5029" t="s">
        <v>44</v>
      </c>
      <c r="M5029" s="2">
        <v>-5</v>
      </c>
      <c r="N5029" t="s">
        <v>4523</v>
      </c>
      <c r="O5029" t="s">
        <v>4524</v>
      </c>
      <c r="P5029" t="s">
        <v>9505</v>
      </c>
      <c r="Q5029" t="s">
        <v>21503</v>
      </c>
      <c r="R5029" t="s">
        <v>44</v>
      </c>
      <c r="S5029" t="s">
        <v>10111</v>
      </c>
      <c r="T5029" s="3">
        <v>45824</v>
      </c>
      <c r="U5029" s="3">
        <v>45826</v>
      </c>
      <c r="V5029" s="2">
        <v>0</v>
      </c>
      <c r="W5029" t="s">
        <v>44</v>
      </c>
      <c r="X5029" t="s">
        <v>44</v>
      </c>
      <c r="Y5029" t="s">
        <v>9509</v>
      </c>
      <c r="Z5029" t="s">
        <v>167</v>
      </c>
      <c r="AA5029" t="s">
        <v>4529</v>
      </c>
      <c r="AB5029" t="s">
        <v>4530</v>
      </c>
      <c r="AC5029" t="s">
        <v>89</v>
      </c>
      <c r="AD5029" t="str">
        <f t="shared" si="78"/>
        <v>10-60</v>
      </c>
      <c r="AE5029" t="str">
        <f>VLOOKUP(AD5029,'Main_Sub Desc'!C:D,2,)</f>
        <v>LPC from invoicing</v>
      </c>
      <c r="AF5029" t="str">
        <f>VLOOKUP(VALUE(H5029),'Main_Sub Desc'!F:G,2,)</f>
        <v>Wtr Rev Late Payment</v>
      </c>
      <c r="AG5029">
        <f>IFERROR(VLOOKUP(VALUE(I5029),'PC Mapping'!A:F,6,),"")</f>
        <v>10469</v>
      </c>
      <c r="AH5029" s="13" t="str">
        <f>VLOOKUP(AG5029,'PC Mapping'!L:M,2,)</f>
        <v>Bolivar Water</v>
      </c>
    </row>
    <row r="5030" spans="1:34" x14ac:dyDescent="0.2">
      <c r="A5030" t="s">
        <v>21502</v>
      </c>
      <c r="B5030" t="s">
        <v>21491</v>
      </c>
      <c r="C5030" t="s">
        <v>4519</v>
      </c>
      <c r="D5030" t="s">
        <v>4520</v>
      </c>
      <c r="E5030" s="3">
        <v>45824</v>
      </c>
      <c r="F5030" t="s">
        <v>44</v>
      </c>
      <c r="G5030" t="s">
        <v>3742</v>
      </c>
      <c r="H5030" t="s">
        <v>3716</v>
      </c>
      <c r="I5030" t="s">
        <v>4534</v>
      </c>
      <c r="J5030" t="s">
        <v>4522</v>
      </c>
      <c r="K5030" s="2">
        <v>-5</v>
      </c>
      <c r="L5030" t="s">
        <v>44</v>
      </c>
      <c r="M5030" s="2">
        <v>-5</v>
      </c>
      <c r="N5030" t="s">
        <v>4523</v>
      </c>
      <c r="O5030" t="s">
        <v>4524</v>
      </c>
      <c r="P5030" t="s">
        <v>9505</v>
      </c>
      <c r="Q5030" t="s">
        <v>21504</v>
      </c>
      <c r="R5030" t="s">
        <v>44</v>
      </c>
      <c r="S5030" t="s">
        <v>10111</v>
      </c>
      <c r="T5030" s="3">
        <v>45824</v>
      </c>
      <c r="U5030" s="3">
        <v>45826</v>
      </c>
      <c r="V5030" s="2">
        <v>0</v>
      </c>
      <c r="W5030" t="s">
        <v>44</v>
      </c>
      <c r="X5030" t="s">
        <v>44</v>
      </c>
      <c r="Y5030" t="s">
        <v>9507</v>
      </c>
      <c r="Z5030" t="s">
        <v>167</v>
      </c>
      <c r="AA5030" t="s">
        <v>4529</v>
      </c>
      <c r="AB5030" t="s">
        <v>4530</v>
      </c>
      <c r="AC5030" t="s">
        <v>89</v>
      </c>
      <c r="AD5030" t="str">
        <f t="shared" si="78"/>
        <v>10-60</v>
      </c>
      <c r="AE5030" t="str">
        <f>VLOOKUP(AD5030,'Main_Sub Desc'!C:D,2,)</f>
        <v>LPC from invoicing</v>
      </c>
      <c r="AF5030" t="str">
        <f>VLOOKUP(VALUE(H5030),'Main_Sub Desc'!F:G,2,)</f>
        <v>Wst Rev Late Payment</v>
      </c>
      <c r="AG5030">
        <f>IFERROR(VLOOKUP(VALUE(I5030),'PC Mapping'!A:F,6,),"")</f>
        <v>10514</v>
      </c>
      <c r="AH5030" s="13" t="str">
        <f>VLOOKUP(AG5030,'PC Mapping'!L:M,2,)</f>
        <v>Bolivar Sewer</v>
      </c>
    </row>
    <row r="5031" spans="1:34" x14ac:dyDescent="0.2">
      <c r="A5031" t="s">
        <v>21505</v>
      </c>
      <c r="B5031" t="s">
        <v>21491</v>
      </c>
      <c r="C5031" t="s">
        <v>4519</v>
      </c>
      <c r="D5031" t="s">
        <v>4520</v>
      </c>
      <c r="E5031" s="3">
        <v>45824</v>
      </c>
      <c r="F5031" t="s">
        <v>44</v>
      </c>
      <c r="G5031" t="s">
        <v>3742</v>
      </c>
      <c r="H5031" t="s">
        <v>3722</v>
      </c>
      <c r="I5031" t="s">
        <v>3752</v>
      </c>
      <c r="J5031" t="s">
        <v>4522</v>
      </c>
      <c r="K5031" s="2">
        <v>-5</v>
      </c>
      <c r="L5031" t="s">
        <v>44</v>
      </c>
      <c r="M5031" s="2">
        <v>-5</v>
      </c>
      <c r="N5031" t="s">
        <v>4523</v>
      </c>
      <c r="O5031" t="s">
        <v>4524</v>
      </c>
      <c r="P5031" t="s">
        <v>21506</v>
      </c>
      <c r="Q5031" t="s">
        <v>21507</v>
      </c>
      <c r="R5031" t="s">
        <v>44</v>
      </c>
      <c r="S5031" t="s">
        <v>10111</v>
      </c>
      <c r="T5031" s="3">
        <v>45824</v>
      </c>
      <c r="U5031" s="3">
        <v>45826</v>
      </c>
      <c r="V5031" s="2">
        <v>0</v>
      </c>
      <c r="W5031" t="s">
        <v>44</v>
      </c>
      <c r="X5031" t="s">
        <v>44</v>
      </c>
      <c r="Y5031" t="s">
        <v>21508</v>
      </c>
      <c r="Z5031" t="s">
        <v>3103</v>
      </c>
      <c r="AA5031" t="s">
        <v>4529</v>
      </c>
      <c r="AB5031" t="s">
        <v>4530</v>
      </c>
      <c r="AC5031" t="s">
        <v>89</v>
      </c>
      <c r="AD5031" t="str">
        <f t="shared" si="78"/>
        <v>10-60</v>
      </c>
      <c r="AE5031" t="str">
        <f>VLOOKUP(AD5031,'Main_Sub Desc'!C:D,2,)</f>
        <v>LPC from invoicing</v>
      </c>
      <c r="AF5031" t="str">
        <f>VLOOKUP(VALUE(H5031),'Main_Sub Desc'!F:G,2,)</f>
        <v>Wtr Rev Late Payment</v>
      </c>
      <c r="AG5031">
        <f>IFERROR(VLOOKUP(VALUE(I5031),'PC Mapping'!A:F,6,),"")</f>
        <v>10719</v>
      </c>
      <c r="AH5031" s="13" t="str">
        <f>VLOOKUP(AG5031,'PC Mapping'!L:M,2,)</f>
        <v>All Other Water</v>
      </c>
    </row>
    <row r="5032" spans="1:34" x14ac:dyDescent="0.2">
      <c r="A5032" t="s">
        <v>21509</v>
      </c>
      <c r="B5032" t="s">
        <v>21491</v>
      </c>
      <c r="C5032" t="s">
        <v>4519</v>
      </c>
      <c r="D5032" t="s">
        <v>4520</v>
      </c>
      <c r="E5032" s="3">
        <v>45824</v>
      </c>
      <c r="F5032" t="s">
        <v>44</v>
      </c>
      <c r="G5032" t="s">
        <v>3742</v>
      </c>
      <c r="H5032" t="s">
        <v>3722</v>
      </c>
      <c r="I5032" t="s">
        <v>3752</v>
      </c>
      <c r="J5032" t="s">
        <v>4522</v>
      </c>
      <c r="K5032" s="2">
        <v>-10.83</v>
      </c>
      <c r="L5032" t="s">
        <v>44</v>
      </c>
      <c r="M5032" s="2">
        <v>-10.83</v>
      </c>
      <c r="N5032" t="s">
        <v>4523</v>
      </c>
      <c r="O5032" t="s">
        <v>4524</v>
      </c>
      <c r="P5032" t="s">
        <v>20975</v>
      </c>
      <c r="Q5032" t="s">
        <v>21510</v>
      </c>
      <c r="R5032" t="s">
        <v>44</v>
      </c>
      <c r="S5032" t="s">
        <v>10111</v>
      </c>
      <c r="T5032" s="3">
        <v>45824</v>
      </c>
      <c r="U5032" s="3">
        <v>45826</v>
      </c>
      <c r="V5032" s="2">
        <v>0</v>
      </c>
      <c r="W5032" t="s">
        <v>44</v>
      </c>
      <c r="X5032" t="s">
        <v>44</v>
      </c>
      <c r="Y5032" t="s">
        <v>21511</v>
      </c>
      <c r="Z5032" t="s">
        <v>1976</v>
      </c>
      <c r="AA5032" t="s">
        <v>4529</v>
      </c>
      <c r="AB5032" t="s">
        <v>4530</v>
      </c>
      <c r="AC5032" t="s">
        <v>89</v>
      </c>
      <c r="AD5032" t="str">
        <f t="shared" si="78"/>
        <v>10-60</v>
      </c>
      <c r="AE5032" t="str">
        <f>VLOOKUP(AD5032,'Main_Sub Desc'!C:D,2,)</f>
        <v>LPC from invoicing</v>
      </c>
      <c r="AF5032" t="str">
        <f>VLOOKUP(VALUE(H5032),'Main_Sub Desc'!F:G,2,)</f>
        <v>Wtr Rev Late Payment</v>
      </c>
      <c r="AG5032">
        <f>IFERROR(VLOOKUP(VALUE(I5032),'PC Mapping'!A:F,6,),"")</f>
        <v>10719</v>
      </c>
      <c r="AH5032" s="13" t="str">
        <f>VLOOKUP(AG5032,'PC Mapping'!L:M,2,)</f>
        <v>All Other Water</v>
      </c>
    </row>
    <row r="5033" spans="1:34" x14ac:dyDescent="0.2">
      <c r="A5033" t="s">
        <v>21512</v>
      </c>
      <c r="B5033" t="s">
        <v>21491</v>
      </c>
      <c r="C5033" t="s">
        <v>4519</v>
      </c>
      <c r="D5033" t="s">
        <v>4520</v>
      </c>
      <c r="E5033" s="3">
        <v>45824</v>
      </c>
      <c r="F5033" t="s">
        <v>44</v>
      </c>
      <c r="G5033" t="s">
        <v>3742</v>
      </c>
      <c r="H5033" t="s">
        <v>3722</v>
      </c>
      <c r="I5033" t="s">
        <v>3752</v>
      </c>
      <c r="J5033" t="s">
        <v>4522</v>
      </c>
      <c r="K5033" s="2">
        <v>-24.1</v>
      </c>
      <c r="L5033" t="s">
        <v>44</v>
      </c>
      <c r="M5033" s="2">
        <v>-24.1</v>
      </c>
      <c r="N5033" t="s">
        <v>4523</v>
      </c>
      <c r="O5033" t="s">
        <v>4524</v>
      </c>
      <c r="P5033" t="s">
        <v>14137</v>
      </c>
      <c r="Q5033" t="s">
        <v>21513</v>
      </c>
      <c r="R5033" t="s">
        <v>44</v>
      </c>
      <c r="S5033" t="s">
        <v>10111</v>
      </c>
      <c r="T5033" s="3">
        <v>45824</v>
      </c>
      <c r="U5033" s="3">
        <v>45826</v>
      </c>
      <c r="V5033" s="2">
        <v>0</v>
      </c>
      <c r="W5033" t="s">
        <v>44</v>
      </c>
      <c r="X5033" t="s">
        <v>44</v>
      </c>
      <c r="Y5033" t="s">
        <v>21514</v>
      </c>
      <c r="Z5033" t="s">
        <v>2143</v>
      </c>
      <c r="AA5033" t="s">
        <v>4529</v>
      </c>
      <c r="AB5033" t="s">
        <v>4530</v>
      </c>
      <c r="AC5033" t="s">
        <v>99</v>
      </c>
      <c r="AD5033" t="str">
        <f t="shared" si="78"/>
        <v>10-60</v>
      </c>
      <c r="AE5033" t="str">
        <f>VLOOKUP(AD5033,'Main_Sub Desc'!C:D,2,)</f>
        <v>LPC from invoicing</v>
      </c>
      <c r="AF5033" t="str">
        <f>VLOOKUP(VALUE(H5033),'Main_Sub Desc'!F:G,2,)</f>
        <v>Wtr Rev Late Payment</v>
      </c>
      <c r="AG5033">
        <f>IFERROR(VLOOKUP(VALUE(I5033),'PC Mapping'!A:F,6,),"")</f>
        <v>10719</v>
      </c>
      <c r="AH5033" s="13" t="str">
        <f>VLOOKUP(AG5033,'PC Mapping'!L:M,2,)</f>
        <v>All Other Water</v>
      </c>
    </row>
    <row r="5034" spans="1:34" x14ac:dyDescent="0.2">
      <c r="A5034" t="s">
        <v>21515</v>
      </c>
      <c r="B5034" t="s">
        <v>21491</v>
      </c>
      <c r="C5034" t="s">
        <v>4519</v>
      </c>
      <c r="D5034" t="s">
        <v>4520</v>
      </c>
      <c r="E5034" s="3">
        <v>45824</v>
      </c>
      <c r="F5034" t="s">
        <v>44</v>
      </c>
      <c r="G5034" t="s">
        <v>3742</v>
      </c>
      <c r="H5034" t="s">
        <v>3722</v>
      </c>
      <c r="I5034" t="s">
        <v>3752</v>
      </c>
      <c r="J5034" t="s">
        <v>4522</v>
      </c>
      <c r="K5034" s="2">
        <v>-5</v>
      </c>
      <c r="L5034" t="s">
        <v>44</v>
      </c>
      <c r="M5034" s="2">
        <v>-5</v>
      </c>
      <c r="N5034" t="s">
        <v>4523</v>
      </c>
      <c r="O5034" t="s">
        <v>4524</v>
      </c>
      <c r="P5034" t="s">
        <v>14137</v>
      </c>
      <c r="Q5034" t="s">
        <v>21516</v>
      </c>
      <c r="R5034" t="s">
        <v>44</v>
      </c>
      <c r="S5034" t="s">
        <v>10111</v>
      </c>
      <c r="T5034" s="3">
        <v>45824</v>
      </c>
      <c r="U5034" s="3">
        <v>45826</v>
      </c>
      <c r="V5034" s="2">
        <v>0</v>
      </c>
      <c r="W5034" t="s">
        <v>44</v>
      </c>
      <c r="X5034" t="s">
        <v>44</v>
      </c>
      <c r="Y5034" t="s">
        <v>14139</v>
      </c>
      <c r="Z5034" t="s">
        <v>2330</v>
      </c>
      <c r="AA5034" t="s">
        <v>4529</v>
      </c>
      <c r="AB5034" t="s">
        <v>4530</v>
      </c>
      <c r="AC5034" t="s">
        <v>89</v>
      </c>
      <c r="AD5034" t="str">
        <f t="shared" si="78"/>
        <v>10-60</v>
      </c>
      <c r="AE5034" t="str">
        <f>VLOOKUP(AD5034,'Main_Sub Desc'!C:D,2,)</f>
        <v>LPC from invoicing</v>
      </c>
      <c r="AF5034" t="str">
        <f>VLOOKUP(VALUE(H5034),'Main_Sub Desc'!F:G,2,)</f>
        <v>Wtr Rev Late Payment</v>
      </c>
      <c r="AG5034">
        <f>IFERROR(VLOOKUP(VALUE(I5034),'PC Mapping'!A:F,6,),"")</f>
        <v>10719</v>
      </c>
      <c r="AH5034" s="13" t="str">
        <f>VLOOKUP(AG5034,'PC Mapping'!L:M,2,)</f>
        <v>All Other Water</v>
      </c>
    </row>
    <row r="5035" spans="1:34" x14ac:dyDescent="0.2">
      <c r="A5035" t="s">
        <v>21517</v>
      </c>
      <c r="B5035" t="s">
        <v>21491</v>
      </c>
      <c r="C5035" t="s">
        <v>4519</v>
      </c>
      <c r="D5035" t="s">
        <v>4520</v>
      </c>
      <c r="E5035" s="3">
        <v>45824</v>
      </c>
      <c r="F5035" t="s">
        <v>44</v>
      </c>
      <c r="G5035" t="s">
        <v>3742</v>
      </c>
      <c r="H5035" t="s">
        <v>3722</v>
      </c>
      <c r="I5035" t="s">
        <v>3752</v>
      </c>
      <c r="J5035" t="s">
        <v>4522</v>
      </c>
      <c r="K5035" s="2">
        <v>-35.79</v>
      </c>
      <c r="L5035" t="s">
        <v>44</v>
      </c>
      <c r="M5035" s="2">
        <v>-35.79</v>
      </c>
      <c r="N5035" t="s">
        <v>4523</v>
      </c>
      <c r="O5035" t="s">
        <v>4524</v>
      </c>
      <c r="P5035" t="s">
        <v>6126</v>
      </c>
      <c r="Q5035" t="s">
        <v>21518</v>
      </c>
      <c r="R5035" t="s">
        <v>44</v>
      </c>
      <c r="S5035" t="s">
        <v>10111</v>
      </c>
      <c r="T5035" s="3">
        <v>45824</v>
      </c>
      <c r="U5035" s="3">
        <v>45826</v>
      </c>
      <c r="V5035" s="2">
        <v>0</v>
      </c>
      <c r="W5035" t="s">
        <v>44</v>
      </c>
      <c r="X5035" t="s">
        <v>44</v>
      </c>
      <c r="Y5035" t="s">
        <v>14142</v>
      </c>
      <c r="Z5035" t="s">
        <v>2674</v>
      </c>
      <c r="AA5035" t="s">
        <v>4529</v>
      </c>
      <c r="AB5035" t="s">
        <v>4530</v>
      </c>
      <c r="AC5035" t="s">
        <v>99</v>
      </c>
      <c r="AD5035" t="str">
        <f t="shared" si="78"/>
        <v>10-60</v>
      </c>
      <c r="AE5035" t="str">
        <f>VLOOKUP(AD5035,'Main_Sub Desc'!C:D,2,)</f>
        <v>LPC from invoicing</v>
      </c>
      <c r="AF5035" t="str">
        <f>VLOOKUP(VALUE(H5035),'Main_Sub Desc'!F:G,2,)</f>
        <v>Wtr Rev Late Payment</v>
      </c>
      <c r="AG5035">
        <f>IFERROR(VLOOKUP(VALUE(I5035),'PC Mapping'!A:F,6,),"")</f>
        <v>10719</v>
      </c>
      <c r="AH5035" s="13" t="str">
        <f>VLOOKUP(AG5035,'PC Mapping'!L:M,2,)</f>
        <v>All Other Water</v>
      </c>
    </row>
    <row r="5036" spans="1:34" x14ac:dyDescent="0.2">
      <c r="A5036" t="s">
        <v>21519</v>
      </c>
      <c r="B5036" t="s">
        <v>21491</v>
      </c>
      <c r="C5036" t="s">
        <v>4519</v>
      </c>
      <c r="D5036" t="s">
        <v>4520</v>
      </c>
      <c r="E5036" s="3">
        <v>45824</v>
      </c>
      <c r="F5036" t="s">
        <v>44</v>
      </c>
      <c r="G5036" t="s">
        <v>3742</v>
      </c>
      <c r="H5036" t="s">
        <v>3722</v>
      </c>
      <c r="I5036" t="s">
        <v>3752</v>
      </c>
      <c r="J5036" t="s">
        <v>4522</v>
      </c>
      <c r="K5036" s="2">
        <v>-5.34</v>
      </c>
      <c r="L5036" t="s">
        <v>44</v>
      </c>
      <c r="M5036" s="2">
        <v>-5.34</v>
      </c>
      <c r="N5036" t="s">
        <v>4523</v>
      </c>
      <c r="O5036" t="s">
        <v>4524</v>
      </c>
      <c r="P5036" t="s">
        <v>6126</v>
      </c>
      <c r="Q5036" t="s">
        <v>21520</v>
      </c>
      <c r="R5036" t="s">
        <v>44</v>
      </c>
      <c r="S5036" t="s">
        <v>10111</v>
      </c>
      <c r="T5036" s="3">
        <v>45824</v>
      </c>
      <c r="U5036" s="3">
        <v>45826</v>
      </c>
      <c r="V5036" s="2">
        <v>0</v>
      </c>
      <c r="W5036" t="s">
        <v>44</v>
      </c>
      <c r="X5036" t="s">
        <v>44</v>
      </c>
      <c r="Y5036" t="s">
        <v>14145</v>
      </c>
      <c r="Z5036" t="s">
        <v>3043</v>
      </c>
      <c r="AA5036" t="s">
        <v>4529</v>
      </c>
      <c r="AB5036" t="s">
        <v>4530</v>
      </c>
      <c r="AC5036" t="s">
        <v>89</v>
      </c>
      <c r="AD5036" t="str">
        <f t="shared" si="78"/>
        <v>10-60</v>
      </c>
      <c r="AE5036" t="str">
        <f>VLOOKUP(AD5036,'Main_Sub Desc'!C:D,2,)</f>
        <v>LPC from invoicing</v>
      </c>
      <c r="AF5036" t="str">
        <f>VLOOKUP(VALUE(H5036),'Main_Sub Desc'!F:G,2,)</f>
        <v>Wtr Rev Late Payment</v>
      </c>
      <c r="AG5036">
        <f>IFERROR(VLOOKUP(VALUE(I5036),'PC Mapping'!A:F,6,),"")</f>
        <v>10719</v>
      </c>
      <c r="AH5036" s="13" t="str">
        <f>VLOOKUP(AG5036,'PC Mapping'!L:M,2,)</f>
        <v>All Other Water</v>
      </c>
    </row>
    <row r="5037" spans="1:34" x14ac:dyDescent="0.2">
      <c r="A5037" t="s">
        <v>21521</v>
      </c>
      <c r="B5037" t="s">
        <v>21522</v>
      </c>
      <c r="C5037" t="s">
        <v>4519</v>
      </c>
      <c r="D5037" t="s">
        <v>4520</v>
      </c>
      <c r="E5037" s="3">
        <v>45824</v>
      </c>
      <c r="F5037" t="s">
        <v>44</v>
      </c>
      <c r="G5037" t="s">
        <v>3742</v>
      </c>
      <c r="H5037" t="s">
        <v>3722</v>
      </c>
      <c r="I5037" t="s">
        <v>3752</v>
      </c>
      <c r="J5037" t="s">
        <v>4522</v>
      </c>
      <c r="K5037" s="2">
        <v>-5.66</v>
      </c>
      <c r="L5037" t="s">
        <v>44</v>
      </c>
      <c r="M5037" s="2">
        <v>-5.66</v>
      </c>
      <c r="N5037" t="s">
        <v>4523</v>
      </c>
      <c r="O5037" t="s">
        <v>4524</v>
      </c>
      <c r="P5037" t="s">
        <v>7854</v>
      </c>
      <c r="Q5037" t="s">
        <v>21523</v>
      </c>
      <c r="R5037" t="s">
        <v>44</v>
      </c>
      <c r="S5037" t="s">
        <v>4527</v>
      </c>
      <c r="T5037" s="3">
        <v>45824</v>
      </c>
      <c r="U5037" s="3">
        <v>45825</v>
      </c>
      <c r="V5037" s="2">
        <v>0</v>
      </c>
      <c r="W5037" t="s">
        <v>44</v>
      </c>
      <c r="X5037" t="s">
        <v>44</v>
      </c>
      <c r="Y5037" t="s">
        <v>21524</v>
      </c>
      <c r="Z5037" t="s">
        <v>21525</v>
      </c>
      <c r="AA5037" t="s">
        <v>4529</v>
      </c>
      <c r="AB5037" t="s">
        <v>4530</v>
      </c>
      <c r="AC5037" t="s">
        <v>89</v>
      </c>
      <c r="AD5037" t="str">
        <f t="shared" si="78"/>
        <v>10-60</v>
      </c>
      <c r="AE5037" t="str">
        <f>VLOOKUP(AD5037,'Main_Sub Desc'!C:D,2,)</f>
        <v>LPC from invoicing</v>
      </c>
      <c r="AF5037" t="str">
        <f>VLOOKUP(VALUE(H5037),'Main_Sub Desc'!F:G,2,)</f>
        <v>Wtr Rev Late Payment</v>
      </c>
      <c r="AG5037">
        <f>IFERROR(VLOOKUP(VALUE(I5037),'PC Mapping'!A:F,6,),"")</f>
        <v>10719</v>
      </c>
      <c r="AH5037" s="13" t="str">
        <f>VLOOKUP(AG5037,'PC Mapping'!L:M,2,)</f>
        <v>All Other Water</v>
      </c>
    </row>
    <row r="5038" spans="1:34" x14ac:dyDescent="0.2">
      <c r="A5038" t="s">
        <v>21526</v>
      </c>
      <c r="B5038" t="s">
        <v>21522</v>
      </c>
      <c r="C5038" t="s">
        <v>4519</v>
      </c>
      <c r="D5038" t="s">
        <v>4520</v>
      </c>
      <c r="E5038" s="3">
        <v>45824</v>
      </c>
      <c r="F5038" t="s">
        <v>44</v>
      </c>
      <c r="G5038" t="s">
        <v>3742</v>
      </c>
      <c r="H5038" t="s">
        <v>3716</v>
      </c>
      <c r="I5038" t="s">
        <v>4534</v>
      </c>
      <c r="J5038" t="s">
        <v>4522</v>
      </c>
      <c r="K5038" s="2">
        <v>-5</v>
      </c>
      <c r="L5038" t="s">
        <v>44</v>
      </c>
      <c r="M5038" s="2">
        <v>-5</v>
      </c>
      <c r="N5038" t="s">
        <v>4523</v>
      </c>
      <c r="O5038" t="s">
        <v>4524</v>
      </c>
      <c r="P5038" t="s">
        <v>21527</v>
      </c>
      <c r="Q5038" t="s">
        <v>21528</v>
      </c>
      <c r="R5038" t="s">
        <v>44</v>
      </c>
      <c r="S5038" t="s">
        <v>4527</v>
      </c>
      <c r="T5038" s="3">
        <v>45824</v>
      </c>
      <c r="U5038" s="3">
        <v>45825</v>
      </c>
      <c r="V5038" s="2">
        <v>0</v>
      </c>
      <c r="W5038" t="s">
        <v>44</v>
      </c>
      <c r="X5038" t="s">
        <v>44</v>
      </c>
      <c r="Y5038" t="s">
        <v>21529</v>
      </c>
      <c r="Z5038" t="s">
        <v>1068</v>
      </c>
      <c r="AA5038" t="s">
        <v>4529</v>
      </c>
      <c r="AB5038" t="s">
        <v>4530</v>
      </c>
      <c r="AC5038" t="s">
        <v>89</v>
      </c>
      <c r="AD5038" t="str">
        <f t="shared" si="78"/>
        <v>10-60</v>
      </c>
      <c r="AE5038" t="str">
        <f>VLOOKUP(AD5038,'Main_Sub Desc'!C:D,2,)</f>
        <v>LPC from invoicing</v>
      </c>
      <c r="AF5038" t="str">
        <f>VLOOKUP(VALUE(H5038),'Main_Sub Desc'!F:G,2,)</f>
        <v>Wst Rev Late Payment</v>
      </c>
      <c r="AG5038">
        <f>IFERROR(VLOOKUP(VALUE(I5038),'PC Mapping'!A:F,6,),"")</f>
        <v>10514</v>
      </c>
      <c r="AH5038" s="13" t="str">
        <f>VLOOKUP(AG5038,'PC Mapping'!L:M,2,)</f>
        <v>Bolivar Sewer</v>
      </c>
    </row>
    <row r="5039" spans="1:34" x14ac:dyDescent="0.2">
      <c r="A5039" t="s">
        <v>21526</v>
      </c>
      <c r="B5039" t="s">
        <v>21522</v>
      </c>
      <c r="C5039" t="s">
        <v>4519</v>
      </c>
      <c r="D5039" t="s">
        <v>4520</v>
      </c>
      <c r="E5039" s="3">
        <v>45824</v>
      </c>
      <c r="F5039" t="s">
        <v>44</v>
      </c>
      <c r="G5039" t="s">
        <v>3742</v>
      </c>
      <c r="H5039" t="s">
        <v>3722</v>
      </c>
      <c r="I5039" t="s">
        <v>4538</v>
      </c>
      <c r="J5039" t="s">
        <v>4522</v>
      </c>
      <c r="K5039" s="2">
        <v>-5</v>
      </c>
      <c r="L5039" t="s">
        <v>44</v>
      </c>
      <c r="M5039" s="2">
        <v>-5</v>
      </c>
      <c r="N5039" t="s">
        <v>4523</v>
      </c>
      <c r="O5039" t="s">
        <v>4524</v>
      </c>
      <c r="P5039" t="s">
        <v>21527</v>
      </c>
      <c r="Q5039" t="s">
        <v>21530</v>
      </c>
      <c r="R5039" t="s">
        <v>44</v>
      </c>
      <c r="S5039" t="s">
        <v>4527</v>
      </c>
      <c r="T5039" s="3">
        <v>45824</v>
      </c>
      <c r="U5039" s="3">
        <v>45825</v>
      </c>
      <c r="V5039" s="2">
        <v>0</v>
      </c>
      <c r="W5039" t="s">
        <v>44</v>
      </c>
      <c r="X5039" t="s">
        <v>44</v>
      </c>
      <c r="Y5039" t="s">
        <v>21531</v>
      </c>
      <c r="Z5039" t="s">
        <v>1068</v>
      </c>
      <c r="AA5039" t="s">
        <v>4529</v>
      </c>
      <c r="AB5039" t="s">
        <v>4530</v>
      </c>
      <c r="AC5039" t="s">
        <v>89</v>
      </c>
      <c r="AD5039" t="str">
        <f t="shared" si="78"/>
        <v>10-60</v>
      </c>
      <c r="AE5039" t="str">
        <f>VLOOKUP(AD5039,'Main_Sub Desc'!C:D,2,)</f>
        <v>LPC from invoicing</v>
      </c>
      <c r="AF5039" t="str">
        <f>VLOOKUP(VALUE(H5039),'Main_Sub Desc'!F:G,2,)</f>
        <v>Wtr Rev Late Payment</v>
      </c>
      <c r="AG5039">
        <f>IFERROR(VLOOKUP(VALUE(I5039),'PC Mapping'!A:F,6,),"")</f>
        <v>10469</v>
      </c>
      <c r="AH5039" s="13" t="str">
        <f>VLOOKUP(AG5039,'PC Mapping'!L:M,2,)</f>
        <v>Bolivar Water</v>
      </c>
    </row>
    <row r="5040" spans="1:34" x14ac:dyDescent="0.2">
      <c r="A5040" t="s">
        <v>21532</v>
      </c>
      <c r="B5040" t="s">
        <v>21522</v>
      </c>
      <c r="C5040" t="s">
        <v>4519</v>
      </c>
      <c r="D5040" t="s">
        <v>4520</v>
      </c>
      <c r="E5040" s="3">
        <v>45824</v>
      </c>
      <c r="F5040" t="s">
        <v>44</v>
      </c>
      <c r="G5040" t="s">
        <v>3742</v>
      </c>
      <c r="H5040" t="s">
        <v>3722</v>
      </c>
      <c r="I5040" t="s">
        <v>4538</v>
      </c>
      <c r="J5040" t="s">
        <v>4522</v>
      </c>
      <c r="K5040" s="2">
        <v>-5</v>
      </c>
      <c r="L5040" t="s">
        <v>44</v>
      </c>
      <c r="M5040" s="2">
        <v>-5</v>
      </c>
      <c r="N5040" t="s">
        <v>4523</v>
      </c>
      <c r="O5040" t="s">
        <v>4524</v>
      </c>
      <c r="P5040" t="s">
        <v>16625</v>
      </c>
      <c r="Q5040" t="s">
        <v>21533</v>
      </c>
      <c r="R5040" t="s">
        <v>44</v>
      </c>
      <c r="S5040" t="s">
        <v>4527</v>
      </c>
      <c r="T5040" s="3">
        <v>45824</v>
      </c>
      <c r="U5040" s="3">
        <v>45825</v>
      </c>
      <c r="V5040" s="2">
        <v>0</v>
      </c>
      <c r="W5040" t="s">
        <v>44</v>
      </c>
      <c r="X5040" t="s">
        <v>44</v>
      </c>
      <c r="Y5040" t="s">
        <v>21534</v>
      </c>
      <c r="Z5040" t="s">
        <v>1080</v>
      </c>
      <c r="AA5040" t="s">
        <v>4529</v>
      </c>
      <c r="AB5040" t="s">
        <v>4530</v>
      </c>
      <c r="AC5040" t="s">
        <v>89</v>
      </c>
      <c r="AD5040" t="str">
        <f t="shared" si="78"/>
        <v>10-60</v>
      </c>
      <c r="AE5040" t="str">
        <f>VLOOKUP(AD5040,'Main_Sub Desc'!C:D,2,)</f>
        <v>LPC from invoicing</v>
      </c>
      <c r="AF5040" t="str">
        <f>VLOOKUP(VALUE(H5040),'Main_Sub Desc'!F:G,2,)</f>
        <v>Wtr Rev Late Payment</v>
      </c>
      <c r="AG5040">
        <f>IFERROR(VLOOKUP(VALUE(I5040),'PC Mapping'!A:F,6,),"")</f>
        <v>10469</v>
      </c>
      <c r="AH5040" s="13" t="str">
        <f>VLOOKUP(AG5040,'PC Mapping'!L:M,2,)</f>
        <v>Bolivar Water</v>
      </c>
    </row>
    <row r="5041" spans="1:34" x14ac:dyDescent="0.2">
      <c r="A5041" t="s">
        <v>21532</v>
      </c>
      <c r="B5041" t="s">
        <v>21522</v>
      </c>
      <c r="C5041" t="s">
        <v>4519</v>
      </c>
      <c r="D5041" t="s">
        <v>4520</v>
      </c>
      <c r="E5041" s="3">
        <v>45824</v>
      </c>
      <c r="F5041" t="s">
        <v>44</v>
      </c>
      <c r="G5041" t="s">
        <v>3742</v>
      </c>
      <c r="H5041" t="s">
        <v>3716</v>
      </c>
      <c r="I5041" t="s">
        <v>4534</v>
      </c>
      <c r="J5041" t="s">
        <v>4522</v>
      </c>
      <c r="K5041" s="2">
        <v>-5</v>
      </c>
      <c r="L5041" t="s">
        <v>44</v>
      </c>
      <c r="M5041" s="2">
        <v>-5</v>
      </c>
      <c r="N5041" t="s">
        <v>4523</v>
      </c>
      <c r="O5041" t="s">
        <v>4524</v>
      </c>
      <c r="P5041" t="s">
        <v>16625</v>
      </c>
      <c r="Q5041" t="s">
        <v>21535</v>
      </c>
      <c r="R5041" t="s">
        <v>44</v>
      </c>
      <c r="S5041" t="s">
        <v>4527</v>
      </c>
      <c r="T5041" s="3">
        <v>45824</v>
      </c>
      <c r="U5041" s="3">
        <v>45825</v>
      </c>
      <c r="V5041" s="2">
        <v>0</v>
      </c>
      <c r="W5041" t="s">
        <v>44</v>
      </c>
      <c r="X5041" t="s">
        <v>44</v>
      </c>
      <c r="Y5041" t="s">
        <v>21536</v>
      </c>
      <c r="Z5041" t="s">
        <v>1080</v>
      </c>
      <c r="AA5041" t="s">
        <v>4529</v>
      </c>
      <c r="AB5041" t="s">
        <v>4530</v>
      </c>
      <c r="AC5041" t="s">
        <v>89</v>
      </c>
      <c r="AD5041" t="str">
        <f t="shared" si="78"/>
        <v>10-60</v>
      </c>
      <c r="AE5041" t="str">
        <f>VLOOKUP(AD5041,'Main_Sub Desc'!C:D,2,)</f>
        <v>LPC from invoicing</v>
      </c>
      <c r="AF5041" t="str">
        <f>VLOOKUP(VALUE(H5041),'Main_Sub Desc'!F:G,2,)</f>
        <v>Wst Rev Late Payment</v>
      </c>
      <c r="AG5041">
        <f>IFERROR(VLOOKUP(VALUE(I5041),'PC Mapping'!A:F,6,),"")</f>
        <v>10514</v>
      </c>
      <c r="AH5041" s="13" t="str">
        <f>VLOOKUP(AG5041,'PC Mapping'!L:M,2,)</f>
        <v>Bolivar Sewer</v>
      </c>
    </row>
    <row r="5042" spans="1:34" x14ac:dyDescent="0.2">
      <c r="A5042" t="s">
        <v>21537</v>
      </c>
      <c r="B5042" t="s">
        <v>21538</v>
      </c>
      <c r="C5042" t="s">
        <v>4519</v>
      </c>
      <c r="D5042" t="s">
        <v>4520</v>
      </c>
      <c r="E5042" s="3">
        <v>45825</v>
      </c>
      <c r="F5042" t="s">
        <v>44</v>
      </c>
      <c r="G5042" t="s">
        <v>3742</v>
      </c>
      <c r="H5042" t="s">
        <v>3722</v>
      </c>
      <c r="I5042" t="s">
        <v>4538</v>
      </c>
      <c r="J5042" t="s">
        <v>4522</v>
      </c>
      <c r="K5042" s="2">
        <v>-5</v>
      </c>
      <c r="L5042" t="s">
        <v>44</v>
      </c>
      <c r="M5042" s="2">
        <v>-5</v>
      </c>
      <c r="N5042" t="s">
        <v>4523</v>
      </c>
      <c r="O5042" t="s">
        <v>4524</v>
      </c>
      <c r="P5042" t="s">
        <v>21539</v>
      </c>
      <c r="Q5042" t="s">
        <v>21540</v>
      </c>
      <c r="R5042" t="s">
        <v>44</v>
      </c>
      <c r="S5042" t="s">
        <v>4527</v>
      </c>
      <c r="T5042" s="3">
        <v>45825</v>
      </c>
      <c r="U5042" s="3">
        <v>45826</v>
      </c>
      <c r="V5042" s="2">
        <v>0</v>
      </c>
      <c r="W5042" t="s">
        <v>44</v>
      </c>
      <c r="X5042" t="s">
        <v>44</v>
      </c>
      <c r="Y5042" t="s">
        <v>21541</v>
      </c>
      <c r="Z5042" t="s">
        <v>1052</v>
      </c>
      <c r="AA5042" t="s">
        <v>4529</v>
      </c>
      <c r="AB5042" t="s">
        <v>4530</v>
      </c>
      <c r="AC5042" t="s">
        <v>89</v>
      </c>
      <c r="AD5042" t="str">
        <f t="shared" si="78"/>
        <v>10-60</v>
      </c>
      <c r="AE5042" t="str">
        <f>VLOOKUP(AD5042,'Main_Sub Desc'!C:D,2,)</f>
        <v>LPC from invoicing</v>
      </c>
      <c r="AF5042" t="str">
        <f>VLOOKUP(VALUE(H5042),'Main_Sub Desc'!F:G,2,)</f>
        <v>Wtr Rev Late Payment</v>
      </c>
      <c r="AG5042">
        <f>IFERROR(VLOOKUP(VALUE(I5042),'PC Mapping'!A:F,6,),"")</f>
        <v>10469</v>
      </c>
      <c r="AH5042" s="13" t="str">
        <f>VLOOKUP(AG5042,'PC Mapping'!L:M,2,)</f>
        <v>Bolivar Water</v>
      </c>
    </row>
    <row r="5043" spans="1:34" x14ac:dyDescent="0.2">
      <c r="A5043" t="s">
        <v>21537</v>
      </c>
      <c r="B5043" t="s">
        <v>21538</v>
      </c>
      <c r="C5043" t="s">
        <v>4519</v>
      </c>
      <c r="D5043" t="s">
        <v>4520</v>
      </c>
      <c r="E5043" s="3">
        <v>45825</v>
      </c>
      <c r="F5043" t="s">
        <v>44</v>
      </c>
      <c r="G5043" t="s">
        <v>3742</v>
      </c>
      <c r="H5043" t="s">
        <v>3716</v>
      </c>
      <c r="I5043" t="s">
        <v>4534</v>
      </c>
      <c r="J5043" t="s">
        <v>4522</v>
      </c>
      <c r="K5043" s="2">
        <v>-5</v>
      </c>
      <c r="L5043" t="s">
        <v>44</v>
      </c>
      <c r="M5043" s="2">
        <v>-5</v>
      </c>
      <c r="N5043" t="s">
        <v>4523</v>
      </c>
      <c r="O5043" t="s">
        <v>4524</v>
      </c>
      <c r="P5043" t="s">
        <v>21539</v>
      </c>
      <c r="Q5043" t="s">
        <v>21542</v>
      </c>
      <c r="R5043" t="s">
        <v>44</v>
      </c>
      <c r="S5043" t="s">
        <v>4527</v>
      </c>
      <c r="T5043" s="3">
        <v>45825</v>
      </c>
      <c r="U5043" s="3">
        <v>45826</v>
      </c>
      <c r="V5043" s="2">
        <v>0</v>
      </c>
      <c r="W5043" t="s">
        <v>44</v>
      </c>
      <c r="X5043" t="s">
        <v>44</v>
      </c>
      <c r="Y5043" t="s">
        <v>21543</v>
      </c>
      <c r="Z5043" t="s">
        <v>1052</v>
      </c>
      <c r="AA5043" t="s">
        <v>4529</v>
      </c>
      <c r="AB5043" t="s">
        <v>4530</v>
      </c>
      <c r="AC5043" t="s">
        <v>89</v>
      </c>
      <c r="AD5043" t="str">
        <f t="shared" si="78"/>
        <v>10-60</v>
      </c>
      <c r="AE5043" t="str">
        <f>VLOOKUP(AD5043,'Main_Sub Desc'!C:D,2,)</f>
        <v>LPC from invoicing</v>
      </c>
      <c r="AF5043" t="str">
        <f>VLOOKUP(VALUE(H5043),'Main_Sub Desc'!F:G,2,)</f>
        <v>Wst Rev Late Payment</v>
      </c>
      <c r="AG5043">
        <f>IFERROR(VLOOKUP(VALUE(I5043),'PC Mapping'!A:F,6,),"")</f>
        <v>10514</v>
      </c>
      <c r="AH5043" s="13" t="str">
        <f>VLOOKUP(AG5043,'PC Mapping'!L:M,2,)</f>
        <v>Bolivar Sewer</v>
      </c>
    </row>
    <row r="5044" spans="1:34" x14ac:dyDescent="0.2">
      <c r="A5044" t="s">
        <v>21544</v>
      </c>
      <c r="B5044" t="s">
        <v>21545</v>
      </c>
      <c r="C5044" t="s">
        <v>4519</v>
      </c>
      <c r="D5044" t="s">
        <v>4520</v>
      </c>
      <c r="E5044" s="3">
        <v>45825</v>
      </c>
      <c r="F5044" t="s">
        <v>44</v>
      </c>
      <c r="G5044" t="s">
        <v>3742</v>
      </c>
      <c r="H5044" t="s">
        <v>3722</v>
      </c>
      <c r="I5044" t="s">
        <v>3752</v>
      </c>
      <c r="J5044" t="s">
        <v>4522</v>
      </c>
      <c r="K5044" s="2">
        <v>-5</v>
      </c>
      <c r="L5044" t="s">
        <v>44</v>
      </c>
      <c r="M5044" s="2">
        <v>-5</v>
      </c>
      <c r="N5044" t="s">
        <v>4523</v>
      </c>
      <c r="O5044" t="s">
        <v>4524</v>
      </c>
      <c r="P5044" t="s">
        <v>8231</v>
      </c>
      <c r="Q5044" t="s">
        <v>21546</v>
      </c>
      <c r="R5044" t="s">
        <v>44</v>
      </c>
      <c r="S5044" t="s">
        <v>4527</v>
      </c>
      <c r="T5044" s="3">
        <v>45825</v>
      </c>
      <c r="U5044" s="3">
        <v>45826</v>
      </c>
      <c r="V5044" s="2">
        <v>0</v>
      </c>
      <c r="W5044" t="s">
        <v>44</v>
      </c>
      <c r="X5044" t="s">
        <v>44</v>
      </c>
      <c r="Y5044" t="s">
        <v>21547</v>
      </c>
      <c r="Z5044" t="s">
        <v>3236</v>
      </c>
      <c r="AA5044" t="s">
        <v>4529</v>
      </c>
      <c r="AB5044" t="s">
        <v>4530</v>
      </c>
      <c r="AC5044" t="s">
        <v>89</v>
      </c>
      <c r="AD5044" t="str">
        <f t="shared" si="78"/>
        <v>10-60</v>
      </c>
      <c r="AE5044" t="str">
        <f>VLOOKUP(AD5044,'Main_Sub Desc'!C:D,2,)</f>
        <v>LPC from invoicing</v>
      </c>
      <c r="AF5044" t="str">
        <f>VLOOKUP(VALUE(H5044),'Main_Sub Desc'!F:G,2,)</f>
        <v>Wtr Rev Late Payment</v>
      </c>
      <c r="AG5044">
        <f>IFERROR(VLOOKUP(VALUE(I5044),'PC Mapping'!A:F,6,),"")</f>
        <v>10719</v>
      </c>
      <c r="AH5044" s="13" t="str">
        <f>VLOOKUP(AG5044,'PC Mapping'!L:M,2,)</f>
        <v>All Other Water</v>
      </c>
    </row>
    <row r="5045" spans="1:34" x14ac:dyDescent="0.2">
      <c r="A5045" t="s">
        <v>21548</v>
      </c>
      <c r="B5045" t="s">
        <v>21545</v>
      </c>
      <c r="C5045" t="s">
        <v>4519</v>
      </c>
      <c r="D5045" t="s">
        <v>4520</v>
      </c>
      <c r="E5045" s="3">
        <v>45825</v>
      </c>
      <c r="F5045" t="s">
        <v>44</v>
      </c>
      <c r="G5045" t="s">
        <v>3742</v>
      </c>
      <c r="H5045" t="s">
        <v>3722</v>
      </c>
      <c r="I5045" t="s">
        <v>3752</v>
      </c>
      <c r="J5045" t="s">
        <v>4522</v>
      </c>
      <c r="K5045" s="2">
        <v>-5</v>
      </c>
      <c r="L5045" t="s">
        <v>44</v>
      </c>
      <c r="M5045" s="2">
        <v>-5</v>
      </c>
      <c r="N5045" t="s">
        <v>4523</v>
      </c>
      <c r="O5045" t="s">
        <v>4524</v>
      </c>
      <c r="P5045" t="s">
        <v>21549</v>
      </c>
      <c r="Q5045" t="s">
        <v>21550</v>
      </c>
      <c r="R5045" t="s">
        <v>44</v>
      </c>
      <c r="S5045" t="s">
        <v>4527</v>
      </c>
      <c r="T5045" s="3">
        <v>45825</v>
      </c>
      <c r="U5045" s="3">
        <v>45826</v>
      </c>
      <c r="V5045" s="2">
        <v>0</v>
      </c>
      <c r="W5045" t="s">
        <v>44</v>
      </c>
      <c r="X5045" t="s">
        <v>44</v>
      </c>
      <c r="Y5045" t="s">
        <v>21551</v>
      </c>
      <c r="Z5045" t="s">
        <v>3413</v>
      </c>
      <c r="AA5045" t="s">
        <v>4529</v>
      </c>
      <c r="AB5045" t="s">
        <v>4530</v>
      </c>
      <c r="AC5045" t="s">
        <v>89</v>
      </c>
      <c r="AD5045" t="str">
        <f t="shared" si="78"/>
        <v>10-60</v>
      </c>
      <c r="AE5045" t="str">
        <f>VLOOKUP(AD5045,'Main_Sub Desc'!C:D,2,)</f>
        <v>LPC from invoicing</v>
      </c>
      <c r="AF5045" t="str">
        <f>VLOOKUP(VALUE(H5045),'Main_Sub Desc'!F:G,2,)</f>
        <v>Wtr Rev Late Payment</v>
      </c>
      <c r="AG5045">
        <f>IFERROR(VLOOKUP(VALUE(I5045),'PC Mapping'!A:F,6,),"")</f>
        <v>10719</v>
      </c>
      <c r="AH5045" s="13" t="str">
        <f>VLOOKUP(AG5045,'PC Mapping'!L:M,2,)</f>
        <v>All Other Water</v>
      </c>
    </row>
    <row r="5046" spans="1:34" x14ac:dyDescent="0.2">
      <c r="A5046" t="s">
        <v>21552</v>
      </c>
      <c r="B5046" t="s">
        <v>21545</v>
      </c>
      <c r="C5046" t="s">
        <v>4519</v>
      </c>
      <c r="D5046" t="s">
        <v>4520</v>
      </c>
      <c r="E5046" s="3">
        <v>45825</v>
      </c>
      <c r="F5046" t="s">
        <v>44</v>
      </c>
      <c r="G5046" t="s">
        <v>3742</v>
      </c>
      <c r="H5046" t="s">
        <v>3716</v>
      </c>
      <c r="I5046" t="s">
        <v>4708</v>
      </c>
      <c r="J5046" t="s">
        <v>4522</v>
      </c>
      <c r="K5046" s="2">
        <v>-5</v>
      </c>
      <c r="L5046" t="s">
        <v>44</v>
      </c>
      <c r="M5046" s="2">
        <v>-5</v>
      </c>
      <c r="N5046" t="s">
        <v>4523</v>
      </c>
      <c r="O5046" t="s">
        <v>4524</v>
      </c>
      <c r="P5046" t="s">
        <v>5717</v>
      </c>
      <c r="Q5046" t="s">
        <v>21553</v>
      </c>
      <c r="R5046" t="s">
        <v>44</v>
      </c>
      <c r="S5046" t="s">
        <v>4527</v>
      </c>
      <c r="T5046" s="3">
        <v>45825</v>
      </c>
      <c r="U5046" s="3">
        <v>45826</v>
      </c>
      <c r="V5046" s="2">
        <v>0</v>
      </c>
      <c r="W5046" t="s">
        <v>44</v>
      </c>
      <c r="X5046" t="s">
        <v>44</v>
      </c>
      <c r="Y5046" t="s">
        <v>21554</v>
      </c>
      <c r="Z5046" t="s">
        <v>21555</v>
      </c>
      <c r="AA5046" t="s">
        <v>4529</v>
      </c>
      <c r="AB5046" t="s">
        <v>4530</v>
      </c>
      <c r="AC5046" t="s">
        <v>89</v>
      </c>
      <c r="AD5046" t="str">
        <f t="shared" si="78"/>
        <v>10-60</v>
      </c>
      <c r="AE5046" t="str">
        <f>VLOOKUP(AD5046,'Main_Sub Desc'!C:D,2,)</f>
        <v>LPC from invoicing</v>
      </c>
      <c r="AF5046" t="str">
        <f>VLOOKUP(VALUE(H5046),'Main_Sub Desc'!F:G,2,)</f>
        <v>Wst Rev Late Payment</v>
      </c>
      <c r="AG5046">
        <f>IFERROR(VLOOKUP(VALUE(I5046),'PC Mapping'!A:F,6,),"")</f>
        <v>10720</v>
      </c>
      <c r="AH5046" s="13" t="str">
        <f>VLOOKUP(AG5046,'PC Mapping'!L:M,2,)</f>
        <v>All Other Sewer</v>
      </c>
    </row>
    <row r="5047" spans="1:34" x14ac:dyDescent="0.2">
      <c r="A5047" t="s">
        <v>21556</v>
      </c>
      <c r="B5047" t="s">
        <v>21538</v>
      </c>
      <c r="C5047" t="s">
        <v>4519</v>
      </c>
      <c r="D5047" t="s">
        <v>4520</v>
      </c>
      <c r="E5047" s="3">
        <v>45825</v>
      </c>
      <c r="F5047" t="s">
        <v>44</v>
      </c>
      <c r="G5047" t="s">
        <v>3742</v>
      </c>
      <c r="H5047" t="s">
        <v>3716</v>
      </c>
      <c r="I5047" t="s">
        <v>4708</v>
      </c>
      <c r="J5047" t="s">
        <v>4522</v>
      </c>
      <c r="K5047" s="2">
        <v>-5</v>
      </c>
      <c r="L5047" t="s">
        <v>44</v>
      </c>
      <c r="M5047" s="2">
        <v>-5</v>
      </c>
      <c r="N5047" t="s">
        <v>4523</v>
      </c>
      <c r="O5047" t="s">
        <v>4524</v>
      </c>
      <c r="P5047" t="s">
        <v>5708</v>
      </c>
      <c r="Q5047" t="s">
        <v>21557</v>
      </c>
      <c r="R5047" t="s">
        <v>44</v>
      </c>
      <c r="S5047" t="s">
        <v>4527</v>
      </c>
      <c r="T5047" s="3">
        <v>45825</v>
      </c>
      <c r="U5047" s="3">
        <v>45826</v>
      </c>
      <c r="V5047" s="2">
        <v>0</v>
      </c>
      <c r="W5047" t="s">
        <v>44</v>
      </c>
      <c r="X5047" t="s">
        <v>44</v>
      </c>
      <c r="Y5047" t="s">
        <v>21558</v>
      </c>
      <c r="Z5047" t="s">
        <v>3617</v>
      </c>
      <c r="AA5047" t="s">
        <v>4529</v>
      </c>
      <c r="AB5047" t="s">
        <v>4530</v>
      </c>
      <c r="AC5047" t="s">
        <v>89</v>
      </c>
      <c r="AD5047" t="str">
        <f t="shared" si="78"/>
        <v>10-60</v>
      </c>
      <c r="AE5047" t="str">
        <f>VLOOKUP(AD5047,'Main_Sub Desc'!C:D,2,)</f>
        <v>LPC from invoicing</v>
      </c>
      <c r="AF5047" t="str">
        <f>VLOOKUP(VALUE(H5047),'Main_Sub Desc'!F:G,2,)</f>
        <v>Wst Rev Late Payment</v>
      </c>
      <c r="AG5047">
        <f>IFERROR(VLOOKUP(VALUE(I5047),'PC Mapping'!A:F,6,),"")</f>
        <v>10720</v>
      </c>
      <c r="AH5047" s="13" t="str">
        <f>VLOOKUP(AG5047,'PC Mapping'!L:M,2,)</f>
        <v>All Other Sewer</v>
      </c>
    </row>
    <row r="5048" spans="1:34" x14ac:dyDescent="0.2">
      <c r="A5048" t="s">
        <v>21559</v>
      </c>
      <c r="B5048" t="s">
        <v>21545</v>
      </c>
      <c r="C5048" t="s">
        <v>4519</v>
      </c>
      <c r="D5048" t="s">
        <v>4520</v>
      </c>
      <c r="E5048" s="3">
        <v>45825</v>
      </c>
      <c r="F5048" t="s">
        <v>44</v>
      </c>
      <c r="G5048" t="s">
        <v>3742</v>
      </c>
      <c r="H5048" t="s">
        <v>3722</v>
      </c>
      <c r="I5048" t="s">
        <v>3752</v>
      </c>
      <c r="J5048" t="s">
        <v>4522</v>
      </c>
      <c r="K5048" s="2">
        <v>-5</v>
      </c>
      <c r="L5048" t="s">
        <v>44</v>
      </c>
      <c r="M5048" s="2">
        <v>-5</v>
      </c>
      <c r="N5048" t="s">
        <v>4523</v>
      </c>
      <c r="O5048" t="s">
        <v>4524</v>
      </c>
      <c r="P5048" t="s">
        <v>6130</v>
      </c>
      <c r="Q5048" t="s">
        <v>21560</v>
      </c>
      <c r="R5048" t="s">
        <v>44</v>
      </c>
      <c r="S5048" t="s">
        <v>4527</v>
      </c>
      <c r="T5048" s="3">
        <v>45825</v>
      </c>
      <c r="U5048" s="3">
        <v>45826</v>
      </c>
      <c r="V5048" s="2">
        <v>0</v>
      </c>
      <c r="W5048" t="s">
        <v>44</v>
      </c>
      <c r="X5048" t="s">
        <v>44</v>
      </c>
      <c r="Y5048" t="s">
        <v>18465</v>
      </c>
      <c r="Z5048" t="s">
        <v>2581</v>
      </c>
      <c r="AA5048" t="s">
        <v>4529</v>
      </c>
      <c r="AB5048" t="s">
        <v>4530</v>
      </c>
      <c r="AC5048" t="s">
        <v>89</v>
      </c>
      <c r="AD5048" t="str">
        <f t="shared" si="78"/>
        <v>10-60</v>
      </c>
      <c r="AE5048" t="str">
        <f>VLOOKUP(AD5048,'Main_Sub Desc'!C:D,2,)</f>
        <v>LPC from invoicing</v>
      </c>
      <c r="AF5048" t="str">
        <f>VLOOKUP(VALUE(H5048),'Main_Sub Desc'!F:G,2,)</f>
        <v>Wtr Rev Late Payment</v>
      </c>
      <c r="AG5048">
        <f>IFERROR(VLOOKUP(VALUE(I5048),'PC Mapping'!A:F,6,),"")</f>
        <v>10719</v>
      </c>
      <c r="AH5048" s="13" t="str">
        <f>VLOOKUP(AG5048,'PC Mapping'!L:M,2,)</f>
        <v>All Other Water</v>
      </c>
    </row>
    <row r="5049" spans="1:34" x14ac:dyDescent="0.2">
      <c r="A5049" t="s">
        <v>21561</v>
      </c>
      <c r="B5049" t="s">
        <v>21545</v>
      </c>
      <c r="C5049" t="s">
        <v>4519</v>
      </c>
      <c r="D5049" t="s">
        <v>4520</v>
      </c>
      <c r="E5049" s="3">
        <v>45825</v>
      </c>
      <c r="F5049" t="s">
        <v>44</v>
      </c>
      <c r="G5049" t="s">
        <v>3742</v>
      </c>
      <c r="H5049" t="s">
        <v>3716</v>
      </c>
      <c r="I5049" t="s">
        <v>4708</v>
      </c>
      <c r="J5049" t="s">
        <v>4522</v>
      </c>
      <c r="K5049" s="2">
        <v>-5</v>
      </c>
      <c r="L5049" t="s">
        <v>44</v>
      </c>
      <c r="M5049" s="2">
        <v>-5</v>
      </c>
      <c r="N5049" t="s">
        <v>4523</v>
      </c>
      <c r="O5049" t="s">
        <v>4524</v>
      </c>
      <c r="P5049" t="s">
        <v>17246</v>
      </c>
      <c r="Q5049" t="s">
        <v>21562</v>
      </c>
      <c r="R5049" t="s">
        <v>44</v>
      </c>
      <c r="S5049" t="s">
        <v>4527</v>
      </c>
      <c r="T5049" s="3">
        <v>45825</v>
      </c>
      <c r="U5049" s="3">
        <v>45826</v>
      </c>
      <c r="V5049" s="2">
        <v>0</v>
      </c>
      <c r="W5049" t="s">
        <v>44</v>
      </c>
      <c r="X5049" t="s">
        <v>44</v>
      </c>
      <c r="Y5049" t="s">
        <v>21563</v>
      </c>
      <c r="Z5049" t="s">
        <v>21564</v>
      </c>
      <c r="AA5049" t="s">
        <v>4529</v>
      </c>
      <c r="AB5049" t="s">
        <v>4530</v>
      </c>
      <c r="AC5049" t="s">
        <v>89</v>
      </c>
      <c r="AD5049" t="str">
        <f t="shared" si="78"/>
        <v>10-60</v>
      </c>
      <c r="AE5049" t="str">
        <f>VLOOKUP(AD5049,'Main_Sub Desc'!C:D,2,)</f>
        <v>LPC from invoicing</v>
      </c>
      <c r="AF5049" t="str">
        <f>VLOOKUP(VALUE(H5049),'Main_Sub Desc'!F:G,2,)</f>
        <v>Wst Rev Late Payment</v>
      </c>
      <c r="AG5049">
        <f>IFERROR(VLOOKUP(VALUE(I5049),'PC Mapping'!A:F,6,),"")</f>
        <v>10720</v>
      </c>
      <c r="AH5049" s="13" t="str">
        <f>VLOOKUP(AG5049,'PC Mapping'!L:M,2,)</f>
        <v>All Other Sewer</v>
      </c>
    </row>
    <row r="5050" spans="1:34" x14ac:dyDescent="0.2">
      <c r="A5050" t="s">
        <v>21565</v>
      </c>
      <c r="B5050" t="s">
        <v>21538</v>
      </c>
      <c r="C5050" t="s">
        <v>4519</v>
      </c>
      <c r="D5050" t="s">
        <v>4520</v>
      </c>
      <c r="E5050" s="3">
        <v>45825</v>
      </c>
      <c r="F5050" t="s">
        <v>44</v>
      </c>
      <c r="G5050" t="s">
        <v>3742</v>
      </c>
      <c r="H5050" t="s">
        <v>3716</v>
      </c>
      <c r="I5050" t="s">
        <v>4708</v>
      </c>
      <c r="J5050" t="s">
        <v>4522</v>
      </c>
      <c r="K5050" s="2">
        <v>-5</v>
      </c>
      <c r="L5050" t="s">
        <v>44</v>
      </c>
      <c r="M5050" s="2">
        <v>-5</v>
      </c>
      <c r="N5050" t="s">
        <v>4523</v>
      </c>
      <c r="O5050" t="s">
        <v>4524</v>
      </c>
      <c r="P5050" t="s">
        <v>16318</v>
      </c>
      <c r="Q5050" t="s">
        <v>21566</v>
      </c>
      <c r="R5050" t="s">
        <v>44</v>
      </c>
      <c r="S5050" t="s">
        <v>4527</v>
      </c>
      <c r="T5050" s="3">
        <v>45825</v>
      </c>
      <c r="U5050" s="3">
        <v>45826</v>
      </c>
      <c r="V5050" s="2">
        <v>0</v>
      </c>
      <c r="W5050" t="s">
        <v>44</v>
      </c>
      <c r="X5050" t="s">
        <v>44</v>
      </c>
      <c r="Y5050" t="s">
        <v>21567</v>
      </c>
      <c r="Z5050" t="s">
        <v>3640</v>
      </c>
      <c r="AA5050" t="s">
        <v>4529</v>
      </c>
      <c r="AB5050" t="s">
        <v>4530</v>
      </c>
      <c r="AC5050" t="s">
        <v>89</v>
      </c>
      <c r="AD5050" t="str">
        <f t="shared" si="78"/>
        <v>10-60</v>
      </c>
      <c r="AE5050" t="str">
        <f>VLOOKUP(AD5050,'Main_Sub Desc'!C:D,2,)</f>
        <v>LPC from invoicing</v>
      </c>
      <c r="AF5050" t="str">
        <f>VLOOKUP(VALUE(H5050),'Main_Sub Desc'!F:G,2,)</f>
        <v>Wst Rev Late Payment</v>
      </c>
      <c r="AG5050">
        <f>IFERROR(VLOOKUP(VALUE(I5050),'PC Mapping'!A:F,6,),"")</f>
        <v>10720</v>
      </c>
      <c r="AH5050" s="13" t="str">
        <f>VLOOKUP(AG5050,'PC Mapping'!L:M,2,)</f>
        <v>All Other Sewer</v>
      </c>
    </row>
    <row r="5051" spans="1:34" x14ac:dyDescent="0.2">
      <c r="A5051" t="s">
        <v>21568</v>
      </c>
      <c r="B5051" t="s">
        <v>21545</v>
      </c>
      <c r="C5051" t="s">
        <v>4519</v>
      </c>
      <c r="D5051" t="s">
        <v>4520</v>
      </c>
      <c r="E5051" s="3">
        <v>45825</v>
      </c>
      <c r="F5051" t="s">
        <v>44</v>
      </c>
      <c r="G5051" t="s">
        <v>3742</v>
      </c>
      <c r="H5051" t="s">
        <v>3722</v>
      </c>
      <c r="I5051" t="s">
        <v>4538</v>
      </c>
      <c r="J5051" t="s">
        <v>4522</v>
      </c>
      <c r="K5051" s="2">
        <v>-5</v>
      </c>
      <c r="L5051" t="s">
        <v>44</v>
      </c>
      <c r="M5051" s="2">
        <v>-5</v>
      </c>
      <c r="N5051" t="s">
        <v>4523</v>
      </c>
      <c r="O5051" t="s">
        <v>4524</v>
      </c>
      <c r="P5051" t="s">
        <v>14157</v>
      </c>
      <c r="Q5051" t="s">
        <v>21569</v>
      </c>
      <c r="R5051" t="s">
        <v>44</v>
      </c>
      <c r="S5051" t="s">
        <v>4527</v>
      </c>
      <c r="T5051" s="3">
        <v>45825</v>
      </c>
      <c r="U5051" s="3">
        <v>45826</v>
      </c>
      <c r="V5051" s="2">
        <v>0</v>
      </c>
      <c r="W5051" t="s">
        <v>44</v>
      </c>
      <c r="X5051" t="s">
        <v>44</v>
      </c>
      <c r="Y5051" t="s">
        <v>21570</v>
      </c>
      <c r="Z5051" t="s">
        <v>734</v>
      </c>
      <c r="AA5051" t="s">
        <v>4529</v>
      </c>
      <c r="AB5051" t="s">
        <v>4530</v>
      </c>
      <c r="AC5051" t="s">
        <v>89</v>
      </c>
      <c r="AD5051" t="str">
        <f t="shared" si="78"/>
        <v>10-60</v>
      </c>
      <c r="AE5051" t="str">
        <f>VLOOKUP(AD5051,'Main_Sub Desc'!C:D,2,)</f>
        <v>LPC from invoicing</v>
      </c>
      <c r="AF5051" t="str">
        <f>VLOOKUP(VALUE(H5051),'Main_Sub Desc'!F:G,2,)</f>
        <v>Wtr Rev Late Payment</v>
      </c>
      <c r="AG5051">
        <f>IFERROR(VLOOKUP(VALUE(I5051),'PC Mapping'!A:F,6,),"")</f>
        <v>10469</v>
      </c>
      <c r="AH5051" s="13" t="str">
        <f>VLOOKUP(AG5051,'PC Mapping'!L:M,2,)</f>
        <v>Bolivar Water</v>
      </c>
    </row>
    <row r="5052" spans="1:34" x14ac:dyDescent="0.2">
      <c r="A5052" t="s">
        <v>21568</v>
      </c>
      <c r="B5052" t="s">
        <v>21545</v>
      </c>
      <c r="C5052" t="s">
        <v>4519</v>
      </c>
      <c r="D5052" t="s">
        <v>4520</v>
      </c>
      <c r="E5052" s="3">
        <v>45825</v>
      </c>
      <c r="F5052" t="s">
        <v>44</v>
      </c>
      <c r="G5052" t="s">
        <v>3742</v>
      </c>
      <c r="H5052" t="s">
        <v>3716</v>
      </c>
      <c r="I5052" t="s">
        <v>4534</v>
      </c>
      <c r="J5052" t="s">
        <v>4522</v>
      </c>
      <c r="K5052" s="2">
        <v>-5</v>
      </c>
      <c r="L5052" t="s">
        <v>44</v>
      </c>
      <c r="M5052" s="2">
        <v>-5</v>
      </c>
      <c r="N5052" t="s">
        <v>4523</v>
      </c>
      <c r="O5052" t="s">
        <v>4524</v>
      </c>
      <c r="P5052" t="s">
        <v>14157</v>
      </c>
      <c r="Q5052" t="s">
        <v>21571</v>
      </c>
      <c r="R5052" t="s">
        <v>44</v>
      </c>
      <c r="S5052" t="s">
        <v>4527</v>
      </c>
      <c r="T5052" s="3">
        <v>45825</v>
      </c>
      <c r="U5052" s="3">
        <v>45826</v>
      </c>
      <c r="V5052" s="2">
        <v>0</v>
      </c>
      <c r="W5052" t="s">
        <v>44</v>
      </c>
      <c r="X5052" t="s">
        <v>44</v>
      </c>
      <c r="Y5052" t="s">
        <v>21572</v>
      </c>
      <c r="Z5052" t="s">
        <v>734</v>
      </c>
      <c r="AA5052" t="s">
        <v>4529</v>
      </c>
      <c r="AB5052" t="s">
        <v>4530</v>
      </c>
      <c r="AC5052" t="s">
        <v>89</v>
      </c>
      <c r="AD5052" t="str">
        <f t="shared" si="78"/>
        <v>10-60</v>
      </c>
      <c r="AE5052" t="str">
        <f>VLOOKUP(AD5052,'Main_Sub Desc'!C:D,2,)</f>
        <v>LPC from invoicing</v>
      </c>
      <c r="AF5052" t="str">
        <f>VLOOKUP(VALUE(H5052),'Main_Sub Desc'!F:G,2,)</f>
        <v>Wst Rev Late Payment</v>
      </c>
      <c r="AG5052">
        <f>IFERROR(VLOOKUP(VALUE(I5052),'PC Mapping'!A:F,6,),"")</f>
        <v>10514</v>
      </c>
      <c r="AH5052" s="13" t="str">
        <f>VLOOKUP(AG5052,'PC Mapping'!L:M,2,)</f>
        <v>Bolivar Sewer</v>
      </c>
    </row>
    <row r="5053" spans="1:34" x14ac:dyDescent="0.2">
      <c r="A5053" t="s">
        <v>21573</v>
      </c>
      <c r="B5053" t="s">
        <v>21545</v>
      </c>
      <c r="C5053" t="s">
        <v>4519</v>
      </c>
      <c r="D5053" t="s">
        <v>4520</v>
      </c>
      <c r="E5053" s="3">
        <v>45825</v>
      </c>
      <c r="F5053" t="s">
        <v>44</v>
      </c>
      <c r="G5053" t="s">
        <v>3742</v>
      </c>
      <c r="H5053" t="s">
        <v>3716</v>
      </c>
      <c r="I5053" t="s">
        <v>4534</v>
      </c>
      <c r="J5053" t="s">
        <v>4522</v>
      </c>
      <c r="K5053" s="2">
        <v>-5</v>
      </c>
      <c r="L5053" t="s">
        <v>44</v>
      </c>
      <c r="M5053" s="2">
        <v>-5</v>
      </c>
      <c r="N5053" t="s">
        <v>4523</v>
      </c>
      <c r="O5053" t="s">
        <v>4524</v>
      </c>
      <c r="P5053" t="s">
        <v>15597</v>
      </c>
      <c r="Q5053" t="s">
        <v>21574</v>
      </c>
      <c r="R5053" t="s">
        <v>44</v>
      </c>
      <c r="S5053" t="s">
        <v>4527</v>
      </c>
      <c r="T5053" s="3">
        <v>45825</v>
      </c>
      <c r="U5053" s="3">
        <v>45826</v>
      </c>
      <c r="V5053" s="2">
        <v>0</v>
      </c>
      <c r="W5053" t="s">
        <v>44</v>
      </c>
      <c r="X5053" t="s">
        <v>44</v>
      </c>
      <c r="Y5053" t="s">
        <v>15599</v>
      </c>
      <c r="Z5053" t="s">
        <v>615</v>
      </c>
      <c r="AA5053" t="s">
        <v>4529</v>
      </c>
      <c r="AB5053" t="s">
        <v>4530</v>
      </c>
      <c r="AC5053" t="s">
        <v>89</v>
      </c>
      <c r="AD5053" t="str">
        <f t="shared" si="78"/>
        <v>10-60</v>
      </c>
      <c r="AE5053" t="str">
        <f>VLOOKUP(AD5053,'Main_Sub Desc'!C:D,2,)</f>
        <v>LPC from invoicing</v>
      </c>
      <c r="AF5053" t="str">
        <f>VLOOKUP(VALUE(H5053),'Main_Sub Desc'!F:G,2,)</f>
        <v>Wst Rev Late Payment</v>
      </c>
      <c r="AG5053">
        <f>IFERROR(VLOOKUP(VALUE(I5053),'PC Mapping'!A:F,6,),"")</f>
        <v>10514</v>
      </c>
      <c r="AH5053" s="13" t="str">
        <f>VLOOKUP(AG5053,'PC Mapping'!L:M,2,)</f>
        <v>Bolivar Sewer</v>
      </c>
    </row>
    <row r="5054" spans="1:34" x14ac:dyDescent="0.2">
      <c r="A5054" t="s">
        <v>21573</v>
      </c>
      <c r="B5054" t="s">
        <v>21545</v>
      </c>
      <c r="C5054" t="s">
        <v>4519</v>
      </c>
      <c r="D5054" t="s">
        <v>4520</v>
      </c>
      <c r="E5054" s="3">
        <v>45825</v>
      </c>
      <c r="F5054" t="s">
        <v>44</v>
      </c>
      <c r="G5054" t="s">
        <v>3742</v>
      </c>
      <c r="H5054" t="s">
        <v>3722</v>
      </c>
      <c r="I5054" t="s">
        <v>4538</v>
      </c>
      <c r="J5054" t="s">
        <v>4522</v>
      </c>
      <c r="K5054" s="2">
        <v>-5</v>
      </c>
      <c r="L5054" t="s">
        <v>44</v>
      </c>
      <c r="M5054" s="2">
        <v>-5</v>
      </c>
      <c r="N5054" t="s">
        <v>4523</v>
      </c>
      <c r="O5054" t="s">
        <v>4524</v>
      </c>
      <c r="P5054" t="s">
        <v>15597</v>
      </c>
      <c r="Q5054" t="s">
        <v>21575</v>
      </c>
      <c r="R5054" t="s">
        <v>44</v>
      </c>
      <c r="S5054" t="s">
        <v>4527</v>
      </c>
      <c r="T5054" s="3">
        <v>45825</v>
      </c>
      <c r="U5054" s="3">
        <v>45826</v>
      </c>
      <c r="V5054" s="2">
        <v>0</v>
      </c>
      <c r="W5054" t="s">
        <v>44</v>
      </c>
      <c r="X5054" t="s">
        <v>44</v>
      </c>
      <c r="Y5054" t="s">
        <v>15601</v>
      </c>
      <c r="Z5054" t="s">
        <v>615</v>
      </c>
      <c r="AA5054" t="s">
        <v>4529</v>
      </c>
      <c r="AB5054" t="s">
        <v>4530</v>
      </c>
      <c r="AC5054" t="s">
        <v>89</v>
      </c>
      <c r="AD5054" t="str">
        <f t="shared" si="78"/>
        <v>10-60</v>
      </c>
      <c r="AE5054" t="str">
        <f>VLOOKUP(AD5054,'Main_Sub Desc'!C:D,2,)</f>
        <v>LPC from invoicing</v>
      </c>
      <c r="AF5054" t="str">
        <f>VLOOKUP(VALUE(H5054),'Main_Sub Desc'!F:G,2,)</f>
        <v>Wtr Rev Late Payment</v>
      </c>
      <c r="AG5054">
        <f>IFERROR(VLOOKUP(VALUE(I5054),'PC Mapping'!A:F,6,),"")</f>
        <v>10469</v>
      </c>
      <c r="AH5054" s="13" t="str">
        <f>VLOOKUP(AG5054,'PC Mapping'!L:M,2,)</f>
        <v>Bolivar Water</v>
      </c>
    </row>
    <row r="5055" spans="1:34" x14ac:dyDescent="0.2">
      <c r="A5055" t="s">
        <v>21576</v>
      </c>
      <c r="B5055" t="s">
        <v>21577</v>
      </c>
      <c r="C5055" t="s">
        <v>4519</v>
      </c>
      <c r="D5055" t="s">
        <v>4520</v>
      </c>
      <c r="E5055" s="3">
        <v>45828</v>
      </c>
      <c r="F5055" t="s">
        <v>44</v>
      </c>
      <c r="G5055" t="s">
        <v>3742</v>
      </c>
      <c r="H5055" t="s">
        <v>3722</v>
      </c>
      <c r="I5055" t="s">
        <v>3752</v>
      </c>
      <c r="J5055" t="s">
        <v>4522</v>
      </c>
      <c r="K5055" s="2">
        <v>-5</v>
      </c>
      <c r="L5055" t="s">
        <v>44</v>
      </c>
      <c r="M5055" s="2">
        <v>-5</v>
      </c>
      <c r="N5055" t="s">
        <v>4523</v>
      </c>
      <c r="O5055" t="s">
        <v>4524</v>
      </c>
      <c r="P5055" t="s">
        <v>6532</v>
      </c>
      <c r="Q5055" t="s">
        <v>21578</v>
      </c>
      <c r="R5055" t="s">
        <v>44</v>
      </c>
      <c r="S5055" t="s">
        <v>4527</v>
      </c>
      <c r="T5055" s="3">
        <v>45828</v>
      </c>
      <c r="U5055" s="3">
        <v>45831</v>
      </c>
      <c r="V5055" s="2">
        <v>0</v>
      </c>
      <c r="W5055" t="s">
        <v>44</v>
      </c>
      <c r="X5055" t="s">
        <v>44</v>
      </c>
      <c r="Y5055" t="s">
        <v>21579</v>
      </c>
      <c r="Z5055" t="s">
        <v>1533</v>
      </c>
      <c r="AA5055" t="s">
        <v>4529</v>
      </c>
      <c r="AB5055" t="s">
        <v>4530</v>
      </c>
      <c r="AC5055" t="s">
        <v>89</v>
      </c>
      <c r="AD5055" t="str">
        <f t="shared" si="78"/>
        <v>10-60</v>
      </c>
      <c r="AE5055" t="str">
        <f>VLOOKUP(AD5055,'Main_Sub Desc'!C:D,2,)</f>
        <v>LPC from invoicing</v>
      </c>
      <c r="AF5055" t="str">
        <f>VLOOKUP(VALUE(H5055),'Main_Sub Desc'!F:G,2,)</f>
        <v>Wtr Rev Late Payment</v>
      </c>
      <c r="AG5055">
        <f>IFERROR(VLOOKUP(VALUE(I5055),'PC Mapping'!A:F,6,),"")</f>
        <v>10719</v>
      </c>
      <c r="AH5055" s="13" t="str">
        <f>VLOOKUP(AG5055,'PC Mapping'!L:M,2,)</f>
        <v>All Other Water</v>
      </c>
    </row>
    <row r="5056" spans="1:34" x14ac:dyDescent="0.2">
      <c r="A5056" t="s">
        <v>21580</v>
      </c>
      <c r="B5056" t="s">
        <v>21577</v>
      </c>
      <c r="C5056" t="s">
        <v>4519</v>
      </c>
      <c r="D5056" t="s">
        <v>4520</v>
      </c>
      <c r="E5056" s="3">
        <v>45828</v>
      </c>
      <c r="F5056" t="s">
        <v>44</v>
      </c>
      <c r="G5056" t="s">
        <v>3742</v>
      </c>
      <c r="H5056" t="s">
        <v>3722</v>
      </c>
      <c r="I5056" t="s">
        <v>3752</v>
      </c>
      <c r="J5056" t="s">
        <v>4522</v>
      </c>
      <c r="K5056" s="2">
        <v>-5</v>
      </c>
      <c r="L5056" t="s">
        <v>44</v>
      </c>
      <c r="M5056" s="2">
        <v>-5</v>
      </c>
      <c r="N5056" t="s">
        <v>4523</v>
      </c>
      <c r="O5056" t="s">
        <v>4524</v>
      </c>
      <c r="P5056" t="s">
        <v>16949</v>
      </c>
      <c r="Q5056" t="s">
        <v>21581</v>
      </c>
      <c r="R5056" t="s">
        <v>44</v>
      </c>
      <c r="S5056" t="s">
        <v>4527</v>
      </c>
      <c r="T5056" s="3">
        <v>45828</v>
      </c>
      <c r="U5056" s="3">
        <v>45831</v>
      </c>
      <c r="V5056" s="2">
        <v>0</v>
      </c>
      <c r="W5056" t="s">
        <v>44</v>
      </c>
      <c r="X5056" t="s">
        <v>44</v>
      </c>
      <c r="Y5056" t="s">
        <v>21582</v>
      </c>
      <c r="Z5056" t="s">
        <v>1927</v>
      </c>
      <c r="AA5056" t="s">
        <v>4529</v>
      </c>
      <c r="AB5056" t="s">
        <v>4530</v>
      </c>
      <c r="AC5056" t="s">
        <v>89</v>
      </c>
      <c r="AD5056" t="str">
        <f t="shared" si="78"/>
        <v>10-60</v>
      </c>
      <c r="AE5056" t="str">
        <f>VLOOKUP(AD5056,'Main_Sub Desc'!C:D,2,)</f>
        <v>LPC from invoicing</v>
      </c>
      <c r="AF5056" t="str">
        <f>VLOOKUP(VALUE(H5056),'Main_Sub Desc'!F:G,2,)</f>
        <v>Wtr Rev Late Payment</v>
      </c>
      <c r="AG5056">
        <f>IFERROR(VLOOKUP(VALUE(I5056),'PC Mapping'!A:F,6,),"")</f>
        <v>10719</v>
      </c>
      <c r="AH5056" s="13" t="str">
        <f>VLOOKUP(AG5056,'PC Mapping'!L:M,2,)</f>
        <v>All Other Water</v>
      </c>
    </row>
    <row r="5057" spans="1:34" x14ac:dyDescent="0.2">
      <c r="A5057" t="s">
        <v>21583</v>
      </c>
      <c r="B5057" t="s">
        <v>21577</v>
      </c>
      <c r="C5057" t="s">
        <v>4519</v>
      </c>
      <c r="D5057" t="s">
        <v>4520</v>
      </c>
      <c r="E5057" s="3">
        <v>45828</v>
      </c>
      <c r="F5057" t="s">
        <v>44</v>
      </c>
      <c r="G5057" t="s">
        <v>3742</v>
      </c>
      <c r="H5057" t="s">
        <v>3722</v>
      </c>
      <c r="I5057" t="s">
        <v>3752</v>
      </c>
      <c r="J5057" t="s">
        <v>4522</v>
      </c>
      <c r="K5057" s="2">
        <v>-5</v>
      </c>
      <c r="L5057" t="s">
        <v>44</v>
      </c>
      <c r="M5057" s="2">
        <v>-5</v>
      </c>
      <c r="N5057" t="s">
        <v>4523</v>
      </c>
      <c r="O5057" t="s">
        <v>4524</v>
      </c>
      <c r="P5057" t="s">
        <v>6009</v>
      </c>
      <c r="Q5057" t="s">
        <v>21584</v>
      </c>
      <c r="R5057" t="s">
        <v>44</v>
      </c>
      <c r="S5057" t="s">
        <v>4527</v>
      </c>
      <c r="T5057" s="3">
        <v>45828</v>
      </c>
      <c r="U5057" s="3">
        <v>45831</v>
      </c>
      <c r="V5057" s="2">
        <v>0</v>
      </c>
      <c r="W5057" t="s">
        <v>44</v>
      </c>
      <c r="X5057" t="s">
        <v>44</v>
      </c>
      <c r="Y5057" t="s">
        <v>21585</v>
      </c>
      <c r="Z5057" t="s">
        <v>21586</v>
      </c>
      <c r="AA5057" t="s">
        <v>4529</v>
      </c>
      <c r="AB5057" t="s">
        <v>4530</v>
      </c>
      <c r="AC5057" t="s">
        <v>89</v>
      </c>
      <c r="AD5057" t="str">
        <f t="shared" si="78"/>
        <v>10-60</v>
      </c>
      <c r="AE5057" t="str">
        <f>VLOOKUP(AD5057,'Main_Sub Desc'!C:D,2,)</f>
        <v>LPC from invoicing</v>
      </c>
      <c r="AF5057" t="str">
        <f>VLOOKUP(VALUE(H5057),'Main_Sub Desc'!F:G,2,)</f>
        <v>Wtr Rev Late Payment</v>
      </c>
      <c r="AG5057">
        <f>IFERROR(VLOOKUP(VALUE(I5057),'PC Mapping'!A:F,6,),"")</f>
        <v>10719</v>
      </c>
      <c r="AH5057" s="13" t="str">
        <f>VLOOKUP(AG5057,'PC Mapping'!L:M,2,)</f>
        <v>All Other Water</v>
      </c>
    </row>
    <row r="5058" spans="1:34" x14ac:dyDescent="0.2">
      <c r="A5058" t="s">
        <v>21587</v>
      </c>
      <c r="B5058" t="s">
        <v>21577</v>
      </c>
      <c r="C5058" t="s">
        <v>4519</v>
      </c>
      <c r="D5058" t="s">
        <v>4520</v>
      </c>
      <c r="E5058" s="3">
        <v>45828</v>
      </c>
      <c r="F5058" t="s">
        <v>44</v>
      </c>
      <c r="G5058" t="s">
        <v>3742</v>
      </c>
      <c r="H5058" t="s">
        <v>3722</v>
      </c>
      <c r="I5058" t="s">
        <v>4538</v>
      </c>
      <c r="J5058" t="s">
        <v>4522</v>
      </c>
      <c r="K5058" s="2">
        <v>-5</v>
      </c>
      <c r="L5058" t="s">
        <v>44</v>
      </c>
      <c r="M5058" s="2">
        <v>-5</v>
      </c>
      <c r="N5058" t="s">
        <v>4523</v>
      </c>
      <c r="O5058" t="s">
        <v>4524</v>
      </c>
      <c r="P5058" t="s">
        <v>12862</v>
      </c>
      <c r="Q5058" t="s">
        <v>21588</v>
      </c>
      <c r="R5058" t="s">
        <v>44</v>
      </c>
      <c r="S5058" t="s">
        <v>4527</v>
      </c>
      <c r="T5058" s="3">
        <v>45828</v>
      </c>
      <c r="U5058" s="3">
        <v>45831</v>
      </c>
      <c r="V5058" s="2">
        <v>0</v>
      </c>
      <c r="W5058" t="s">
        <v>44</v>
      </c>
      <c r="X5058" t="s">
        <v>44</v>
      </c>
      <c r="Y5058" t="s">
        <v>21589</v>
      </c>
      <c r="Z5058" t="s">
        <v>160</v>
      </c>
      <c r="AA5058" t="s">
        <v>4529</v>
      </c>
      <c r="AB5058" t="s">
        <v>4530</v>
      </c>
      <c r="AC5058" t="s">
        <v>89</v>
      </c>
      <c r="AD5058" t="str">
        <f t="shared" si="78"/>
        <v>10-60</v>
      </c>
      <c r="AE5058" t="str">
        <f>VLOOKUP(AD5058,'Main_Sub Desc'!C:D,2,)</f>
        <v>LPC from invoicing</v>
      </c>
      <c r="AF5058" t="str">
        <f>VLOOKUP(VALUE(H5058),'Main_Sub Desc'!F:G,2,)</f>
        <v>Wtr Rev Late Payment</v>
      </c>
      <c r="AG5058">
        <f>IFERROR(VLOOKUP(VALUE(I5058),'PC Mapping'!A:F,6,),"")</f>
        <v>10469</v>
      </c>
      <c r="AH5058" s="13" t="str">
        <f>VLOOKUP(AG5058,'PC Mapping'!L:M,2,)</f>
        <v>Bolivar Water</v>
      </c>
    </row>
    <row r="5059" spans="1:34" x14ac:dyDescent="0.2">
      <c r="A5059" t="s">
        <v>21587</v>
      </c>
      <c r="B5059" t="s">
        <v>21577</v>
      </c>
      <c r="C5059" t="s">
        <v>4519</v>
      </c>
      <c r="D5059" t="s">
        <v>4520</v>
      </c>
      <c r="E5059" s="3">
        <v>45828</v>
      </c>
      <c r="F5059" t="s">
        <v>44</v>
      </c>
      <c r="G5059" t="s">
        <v>3742</v>
      </c>
      <c r="H5059" t="s">
        <v>3716</v>
      </c>
      <c r="I5059" t="s">
        <v>4534</v>
      </c>
      <c r="J5059" t="s">
        <v>4522</v>
      </c>
      <c r="K5059" s="2">
        <v>-5</v>
      </c>
      <c r="L5059" t="s">
        <v>44</v>
      </c>
      <c r="M5059" s="2">
        <v>-5</v>
      </c>
      <c r="N5059" t="s">
        <v>4523</v>
      </c>
      <c r="O5059" t="s">
        <v>4524</v>
      </c>
      <c r="P5059" t="s">
        <v>12862</v>
      </c>
      <c r="Q5059" t="s">
        <v>21590</v>
      </c>
      <c r="R5059" t="s">
        <v>44</v>
      </c>
      <c r="S5059" t="s">
        <v>4527</v>
      </c>
      <c r="T5059" s="3">
        <v>45828</v>
      </c>
      <c r="U5059" s="3">
        <v>45831</v>
      </c>
      <c r="V5059" s="2">
        <v>0</v>
      </c>
      <c r="W5059" t="s">
        <v>44</v>
      </c>
      <c r="X5059" t="s">
        <v>44</v>
      </c>
      <c r="Y5059" t="s">
        <v>21591</v>
      </c>
      <c r="Z5059" t="s">
        <v>160</v>
      </c>
      <c r="AA5059" t="s">
        <v>4529</v>
      </c>
      <c r="AB5059" t="s">
        <v>4530</v>
      </c>
      <c r="AC5059" t="s">
        <v>89</v>
      </c>
      <c r="AD5059" t="str">
        <f t="shared" si="78"/>
        <v>10-60</v>
      </c>
      <c r="AE5059" t="str">
        <f>VLOOKUP(AD5059,'Main_Sub Desc'!C:D,2,)</f>
        <v>LPC from invoicing</v>
      </c>
      <c r="AF5059" t="str">
        <f>VLOOKUP(VALUE(H5059),'Main_Sub Desc'!F:G,2,)</f>
        <v>Wst Rev Late Payment</v>
      </c>
      <c r="AG5059">
        <f>IFERROR(VLOOKUP(VALUE(I5059),'PC Mapping'!A:F,6,),"")</f>
        <v>10514</v>
      </c>
      <c r="AH5059" s="13" t="str">
        <f>VLOOKUP(AG5059,'PC Mapping'!L:M,2,)</f>
        <v>Bolivar Sewer</v>
      </c>
    </row>
    <row r="5060" spans="1:34" x14ac:dyDescent="0.2">
      <c r="A5060" t="s">
        <v>21592</v>
      </c>
      <c r="B5060" t="s">
        <v>21577</v>
      </c>
      <c r="C5060" t="s">
        <v>4519</v>
      </c>
      <c r="D5060" t="s">
        <v>4520</v>
      </c>
      <c r="E5060" s="3">
        <v>45828</v>
      </c>
      <c r="F5060" t="s">
        <v>44</v>
      </c>
      <c r="G5060" t="s">
        <v>3742</v>
      </c>
      <c r="H5060" t="s">
        <v>3722</v>
      </c>
      <c r="I5060" t="s">
        <v>3752</v>
      </c>
      <c r="J5060" t="s">
        <v>4522</v>
      </c>
      <c r="K5060" s="2">
        <v>-5</v>
      </c>
      <c r="L5060" t="s">
        <v>44</v>
      </c>
      <c r="M5060" s="2">
        <v>-5</v>
      </c>
      <c r="N5060" t="s">
        <v>4523</v>
      </c>
      <c r="O5060" t="s">
        <v>4524</v>
      </c>
      <c r="P5060" t="s">
        <v>15516</v>
      </c>
      <c r="Q5060" t="s">
        <v>21593</v>
      </c>
      <c r="R5060" t="s">
        <v>44</v>
      </c>
      <c r="S5060" t="s">
        <v>4527</v>
      </c>
      <c r="T5060" s="3">
        <v>45828</v>
      </c>
      <c r="U5060" s="3">
        <v>45831</v>
      </c>
      <c r="V5060" s="2">
        <v>0</v>
      </c>
      <c r="W5060" t="s">
        <v>44</v>
      </c>
      <c r="X5060" t="s">
        <v>44</v>
      </c>
      <c r="Y5060" t="s">
        <v>15518</v>
      </c>
      <c r="Z5060" t="s">
        <v>2515</v>
      </c>
      <c r="AA5060" t="s">
        <v>4529</v>
      </c>
      <c r="AB5060" t="s">
        <v>4530</v>
      </c>
      <c r="AC5060" t="s">
        <v>89</v>
      </c>
      <c r="AD5060" t="str">
        <f t="shared" ref="AD5060:AD5123" si="79">CONCATENATE(VALUE(AA5060),"-",VALUE(AB5060))</f>
        <v>10-60</v>
      </c>
      <c r="AE5060" t="str">
        <f>VLOOKUP(AD5060,'Main_Sub Desc'!C:D,2,)</f>
        <v>LPC from invoicing</v>
      </c>
      <c r="AF5060" t="str">
        <f>VLOOKUP(VALUE(H5060),'Main_Sub Desc'!F:G,2,)</f>
        <v>Wtr Rev Late Payment</v>
      </c>
      <c r="AG5060">
        <f>IFERROR(VLOOKUP(VALUE(I5060),'PC Mapping'!A:F,6,),"")</f>
        <v>10719</v>
      </c>
      <c r="AH5060" s="13" t="str">
        <f>VLOOKUP(AG5060,'PC Mapping'!L:M,2,)</f>
        <v>All Other Water</v>
      </c>
    </row>
    <row r="5061" spans="1:34" x14ac:dyDescent="0.2">
      <c r="A5061" t="s">
        <v>21594</v>
      </c>
      <c r="B5061" t="s">
        <v>21577</v>
      </c>
      <c r="C5061" t="s">
        <v>4519</v>
      </c>
      <c r="D5061" t="s">
        <v>4520</v>
      </c>
      <c r="E5061" s="3">
        <v>45828</v>
      </c>
      <c r="F5061" t="s">
        <v>44</v>
      </c>
      <c r="G5061" t="s">
        <v>3742</v>
      </c>
      <c r="H5061" t="s">
        <v>3722</v>
      </c>
      <c r="I5061" t="s">
        <v>3752</v>
      </c>
      <c r="J5061" t="s">
        <v>4522</v>
      </c>
      <c r="K5061" s="2">
        <v>-5</v>
      </c>
      <c r="L5061" t="s">
        <v>44</v>
      </c>
      <c r="M5061" s="2">
        <v>-5</v>
      </c>
      <c r="N5061" t="s">
        <v>4523</v>
      </c>
      <c r="O5061" t="s">
        <v>4524</v>
      </c>
      <c r="P5061" t="s">
        <v>15516</v>
      </c>
      <c r="Q5061" t="s">
        <v>21595</v>
      </c>
      <c r="R5061" t="s">
        <v>44</v>
      </c>
      <c r="S5061" t="s">
        <v>4527</v>
      </c>
      <c r="T5061" s="3">
        <v>45828</v>
      </c>
      <c r="U5061" s="3">
        <v>45831</v>
      </c>
      <c r="V5061" s="2">
        <v>0</v>
      </c>
      <c r="W5061" t="s">
        <v>44</v>
      </c>
      <c r="X5061" t="s">
        <v>44</v>
      </c>
      <c r="Y5061" t="s">
        <v>15518</v>
      </c>
      <c r="Z5061" t="s">
        <v>2515</v>
      </c>
      <c r="AA5061" t="s">
        <v>4529</v>
      </c>
      <c r="AB5061" t="s">
        <v>4530</v>
      </c>
      <c r="AC5061" t="s">
        <v>89</v>
      </c>
      <c r="AD5061" t="str">
        <f t="shared" si="79"/>
        <v>10-60</v>
      </c>
      <c r="AE5061" t="str">
        <f>VLOOKUP(AD5061,'Main_Sub Desc'!C:D,2,)</f>
        <v>LPC from invoicing</v>
      </c>
      <c r="AF5061" t="str">
        <f>VLOOKUP(VALUE(H5061),'Main_Sub Desc'!F:G,2,)</f>
        <v>Wtr Rev Late Payment</v>
      </c>
      <c r="AG5061">
        <f>IFERROR(VLOOKUP(VALUE(I5061),'PC Mapping'!A:F,6,),"")</f>
        <v>10719</v>
      </c>
      <c r="AH5061" s="13" t="str">
        <f>VLOOKUP(AG5061,'PC Mapping'!L:M,2,)</f>
        <v>All Other Water</v>
      </c>
    </row>
    <row r="5062" spans="1:34" x14ac:dyDescent="0.2">
      <c r="A5062" t="s">
        <v>21596</v>
      </c>
      <c r="B5062" t="s">
        <v>21577</v>
      </c>
      <c r="C5062" t="s">
        <v>4519</v>
      </c>
      <c r="D5062" t="s">
        <v>4520</v>
      </c>
      <c r="E5062" s="3">
        <v>45828</v>
      </c>
      <c r="F5062" t="s">
        <v>44</v>
      </c>
      <c r="G5062" t="s">
        <v>3742</v>
      </c>
      <c r="H5062" t="s">
        <v>3722</v>
      </c>
      <c r="I5062" t="s">
        <v>3752</v>
      </c>
      <c r="J5062" t="s">
        <v>4522</v>
      </c>
      <c r="K5062" s="2">
        <v>-5</v>
      </c>
      <c r="L5062" t="s">
        <v>44</v>
      </c>
      <c r="M5062" s="2">
        <v>-5</v>
      </c>
      <c r="N5062" t="s">
        <v>4523</v>
      </c>
      <c r="O5062" t="s">
        <v>4524</v>
      </c>
      <c r="P5062" t="s">
        <v>15516</v>
      </c>
      <c r="Q5062" t="s">
        <v>21597</v>
      </c>
      <c r="R5062" t="s">
        <v>44</v>
      </c>
      <c r="S5062" t="s">
        <v>4527</v>
      </c>
      <c r="T5062" s="3">
        <v>45828</v>
      </c>
      <c r="U5062" s="3">
        <v>45831</v>
      </c>
      <c r="V5062" s="2">
        <v>0</v>
      </c>
      <c r="W5062" t="s">
        <v>44</v>
      </c>
      <c r="X5062" t="s">
        <v>44</v>
      </c>
      <c r="Y5062" t="s">
        <v>15518</v>
      </c>
      <c r="Z5062" t="s">
        <v>2515</v>
      </c>
      <c r="AA5062" t="s">
        <v>4529</v>
      </c>
      <c r="AB5062" t="s">
        <v>4530</v>
      </c>
      <c r="AC5062" t="s">
        <v>89</v>
      </c>
      <c r="AD5062" t="str">
        <f t="shared" si="79"/>
        <v>10-60</v>
      </c>
      <c r="AE5062" t="str">
        <f>VLOOKUP(AD5062,'Main_Sub Desc'!C:D,2,)</f>
        <v>LPC from invoicing</v>
      </c>
      <c r="AF5062" t="str">
        <f>VLOOKUP(VALUE(H5062),'Main_Sub Desc'!F:G,2,)</f>
        <v>Wtr Rev Late Payment</v>
      </c>
      <c r="AG5062">
        <f>IFERROR(VLOOKUP(VALUE(I5062),'PC Mapping'!A:F,6,),"")</f>
        <v>10719</v>
      </c>
      <c r="AH5062" s="13" t="str">
        <f>VLOOKUP(AG5062,'PC Mapping'!L:M,2,)</f>
        <v>All Other Water</v>
      </c>
    </row>
    <row r="5063" spans="1:34" x14ac:dyDescent="0.2">
      <c r="A5063" t="s">
        <v>21598</v>
      </c>
      <c r="B5063" t="s">
        <v>21599</v>
      </c>
      <c r="C5063" t="s">
        <v>4519</v>
      </c>
      <c r="D5063" t="s">
        <v>4520</v>
      </c>
      <c r="E5063" s="3">
        <v>45832</v>
      </c>
      <c r="F5063" t="s">
        <v>44</v>
      </c>
      <c r="G5063" t="s">
        <v>3742</v>
      </c>
      <c r="H5063" t="s">
        <v>3722</v>
      </c>
      <c r="I5063" t="s">
        <v>3752</v>
      </c>
      <c r="J5063" t="s">
        <v>4522</v>
      </c>
      <c r="K5063" s="2">
        <v>-5</v>
      </c>
      <c r="L5063" t="s">
        <v>44</v>
      </c>
      <c r="M5063" s="2">
        <v>-5</v>
      </c>
      <c r="N5063" t="s">
        <v>4523</v>
      </c>
      <c r="O5063" t="s">
        <v>4524</v>
      </c>
      <c r="P5063" t="s">
        <v>21600</v>
      </c>
      <c r="Q5063" t="s">
        <v>21601</v>
      </c>
      <c r="R5063" t="s">
        <v>44</v>
      </c>
      <c r="S5063" t="s">
        <v>4527</v>
      </c>
      <c r="T5063" s="3">
        <v>45832</v>
      </c>
      <c r="U5063" s="3">
        <v>45833</v>
      </c>
      <c r="V5063" s="2">
        <v>0</v>
      </c>
      <c r="W5063" t="s">
        <v>44</v>
      </c>
      <c r="X5063" t="s">
        <v>44</v>
      </c>
      <c r="Y5063" t="s">
        <v>21602</v>
      </c>
      <c r="Z5063" t="s">
        <v>2299</v>
      </c>
      <c r="AA5063" t="s">
        <v>4529</v>
      </c>
      <c r="AB5063" t="s">
        <v>4530</v>
      </c>
      <c r="AC5063" t="s">
        <v>89</v>
      </c>
      <c r="AD5063" t="str">
        <f t="shared" si="79"/>
        <v>10-60</v>
      </c>
      <c r="AE5063" t="str">
        <f>VLOOKUP(AD5063,'Main_Sub Desc'!C:D,2,)</f>
        <v>LPC from invoicing</v>
      </c>
      <c r="AF5063" t="str">
        <f>VLOOKUP(VALUE(H5063),'Main_Sub Desc'!F:G,2,)</f>
        <v>Wtr Rev Late Payment</v>
      </c>
      <c r="AG5063">
        <f>IFERROR(VLOOKUP(VALUE(I5063),'PC Mapping'!A:F,6,),"")</f>
        <v>10719</v>
      </c>
      <c r="AH5063" s="13" t="str">
        <f>VLOOKUP(AG5063,'PC Mapping'!L:M,2,)</f>
        <v>All Other Water</v>
      </c>
    </row>
    <row r="5064" spans="1:34" x14ac:dyDescent="0.2">
      <c r="A5064" t="s">
        <v>21603</v>
      </c>
      <c r="B5064" t="s">
        <v>21599</v>
      </c>
      <c r="C5064" t="s">
        <v>4519</v>
      </c>
      <c r="D5064" t="s">
        <v>4520</v>
      </c>
      <c r="E5064" s="3">
        <v>45832</v>
      </c>
      <c r="F5064" t="s">
        <v>44</v>
      </c>
      <c r="G5064" t="s">
        <v>3742</v>
      </c>
      <c r="H5064" t="s">
        <v>3722</v>
      </c>
      <c r="I5064" t="s">
        <v>3752</v>
      </c>
      <c r="J5064" t="s">
        <v>4522</v>
      </c>
      <c r="K5064" s="2">
        <v>-7.74</v>
      </c>
      <c r="L5064" t="s">
        <v>44</v>
      </c>
      <c r="M5064" s="2">
        <v>-7.74</v>
      </c>
      <c r="N5064" t="s">
        <v>4523</v>
      </c>
      <c r="O5064" t="s">
        <v>4524</v>
      </c>
      <c r="P5064" t="s">
        <v>21604</v>
      </c>
      <c r="Q5064" t="s">
        <v>21605</v>
      </c>
      <c r="R5064" t="s">
        <v>44</v>
      </c>
      <c r="S5064" t="s">
        <v>4527</v>
      </c>
      <c r="T5064" s="3">
        <v>45832</v>
      </c>
      <c r="U5064" s="3">
        <v>45833</v>
      </c>
      <c r="V5064" s="2">
        <v>0</v>
      </c>
      <c r="W5064" t="s">
        <v>44</v>
      </c>
      <c r="X5064" t="s">
        <v>44</v>
      </c>
      <c r="Y5064" t="s">
        <v>21606</v>
      </c>
      <c r="Z5064" t="s">
        <v>21607</v>
      </c>
      <c r="AA5064" t="s">
        <v>4529</v>
      </c>
      <c r="AB5064" t="s">
        <v>4530</v>
      </c>
      <c r="AC5064" t="s">
        <v>89</v>
      </c>
      <c r="AD5064" t="str">
        <f t="shared" si="79"/>
        <v>10-60</v>
      </c>
      <c r="AE5064" t="str">
        <f>VLOOKUP(AD5064,'Main_Sub Desc'!C:D,2,)</f>
        <v>LPC from invoicing</v>
      </c>
      <c r="AF5064" t="str">
        <f>VLOOKUP(VALUE(H5064),'Main_Sub Desc'!F:G,2,)</f>
        <v>Wtr Rev Late Payment</v>
      </c>
      <c r="AG5064">
        <f>IFERROR(VLOOKUP(VALUE(I5064),'PC Mapping'!A:F,6,),"")</f>
        <v>10719</v>
      </c>
      <c r="AH5064" s="13" t="str">
        <f>VLOOKUP(AG5064,'PC Mapping'!L:M,2,)</f>
        <v>All Other Water</v>
      </c>
    </row>
    <row r="5065" spans="1:34" x14ac:dyDescent="0.2">
      <c r="A5065" t="s">
        <v>21608</v>
      </c>
      <c r="B5065" t="s">
        <v>21599</v>
      </c>
      <c r="C5065" t="s">
        <v>4519</v>
      </c>
      <c r="D5065" t="s">
        <v>4520</v>
      </c>
      <c r="E5065" s="3">
        <v>45832</v>
      </c>
      <c r="F5065" t="s">
        <v>44</v>
      </c>
      <c r="G5065" t="s">
        <v>3742</v>
      </c>
      <c r="H5065" t="s">
        <v>3722</v>
      </c>
      <c r="I5065" t="s">
        <v>3752</v>
      </c>
      <c r="J5065" t="s">
        <v>4522</v>
      </c>
      <c r="K5065" s="2">
        <v>-5</v>
      </c>
      <c r="L5065" t="s">
        <v>44</v>
      </c>
      <c r="M5065" s="2">
        <v>-5</v>
      </c>
      <c r="N5065" t="s">
        <v>4523</v>
      </c>
      <c r="O5065" t="s">
        <v>4524</v>
      </c>
      <c r="P5065" t="s">
        <v>21609</v>
      </c>
      <c r="Q5065" t="s">
        <v>21610</v>
      </c>
      <c r="R5065" t="s">
        <v>44</v>
      </c>
      <c r="S5065" t="s">
        <v>4527</v>
      </c>
      <c r="T5065" s="3">
        <v>45832</v>
      </c>
      <c r="U5065" s="3">
        <v>45833</v>
      </c>
      <c r="V5065" s="2">
        <v>0</v>
      </c>
      <c r="W5065" t="s">
        <v>44</v>
      </c>
      <c r="X5065" t="s">
        <v>44</v>
      </c>
      <c r="Y5065" t="s">
        <v>21611</v>
      </c>
      <c r="Z5065" t="s">
        <v>2941</v>
      </c>
      <c r="AA5065" t="s">
        <v>4529</v>
      </c>
      <c r="AB5065" t="s">
        <v>4530</v>
      </c>
      <c r="AC5065" t="s">
        <v>89</v>
      </c>
      <c r="AD5065" t="str">
        <f t="shared" si="79"/>
        <v>10-60</v>
      </c>
      <c r="AE5065" t="str">
        <f>VLOOKUP(AD5065,'Main_Sub Desc'!C:D,2,)</f>
        <v>LPC from invoicing</v>
      </c>
      <c r="AF5065" t="str">
        <f>VLOOKUP(VALUE(H5065),'Main_Sub Desc'!F:G,2,)</f>
        <v>Wtr Rev Late Payment</v>
      </c>
      <c r="AG5065">
        <f>IFERROR(VLOOKUP(VALUE(I5065),'PC Mapping'!A:F,6,),"")</f>
        <v>10719</v>
      </c>
      <c r="AH5065" s="13" t="str">
        <f>VLOOKUP(AG5065,'PC Mapping'!L:M,2,)</f>
        <v>All Other Water</v>
      </c>
    </row>
    <row r="5066" spans="1:34" x14ac:dyDescent="0.2">
      <c r="A5066" t="s">
        <v>21612</v>
      </c>
      <c r="B5066" t="s">
        <v>21613</v>
      </c>
      <c r="C5066" t="s">
        <v>4519</v>
      </c>
      <c r="D5066" t="s">
        <v>4520</v>
      </c>
      <c r="E5066" s="3">
        <v>45833</v>
      </c>
      <c r="F5066" t="s">
        <v>44</v>
      </c>
      <c r="G5066" t="s">
        <v>3742</v>
      </c>
      <c r="H5066" t="s">
        <v>3722</v>
      </c>
      <c r="I5066" t="s">
        <v>3752</v>
      </c>
      <c r="J5066" t="s">
        <v>4522</v>
      </c>
      <c r="K5066" s="2">
        <v>-5</v>
      </c>
      <c r="L5066" t="s">
        <v>44</v>
      </c>
      <c r="M5066" s="2">
        <v>-5</v>
      </c>
      <c r="N5066" t="s">
        <v>4523</v>
      </c>
      <c r="O5066" t="s">
        <v>4524</v>
      </c>
      <c r="P5066" t="s">
        <v>11329</v>
      </c>
      <c r="Q5066" t="s">
        <v>21614</v>
      </c>
      <c r="R5066" t="s">
        <v>44</v>
      </c>
      <c r="S5066" t="s">
        <v>4527</v>
      </c>
      <c r="T5066" s="3">
        <v>45833</v>
      </c>
      <c r="U5066" s="3">
        <v>45834</v>
      </c>
      <c r="V5066" s="2">
        <v>0</v>
      </c>
      <c r="W5066" t="s">
        <v>44</v>
      </c>
      <c r="X5066" t="s">
        <v>44</v>
      </c>
      <c r="Y5066" t="s">
        <v>21615</v>
      </c>
      <c r="Z5066" t="s">
        <v>3307</v>
      </c>
      <c r="AA5066" t="s">
        <v>4529</v>
      </c>
      <c r="AB5066" t="s">
        <v>4530</v>
      </c>
      <c r="AC5066" t="s">
        <v>89</v>
      </c>
      <c r="AD5066" t="str">
        <f t="shared" si="79"/>
        <v>10-60</v>
      </c>
      <c r="AE5066" t="str">
        <f>VLOOKUP(AD5066,'Main_Sub Desc'!C:D,2,)</f>
        <v>LPC from invoicing</v>
      </c>
      <c r="AF5066" t="str">
        <f>VLOOKUP(VALUE(H5066),'Main_Sub Desc'!F:G,2,)</f>
        <v>Wtr Rev Late Payment</v>
      </c>
      <c r="AG5066">
        <f>IFERROR(VLOOKUP(VALUE(I5066),'PC Mapping'!A:F,6,),"")</f>
        <v>10719</v>
      </c>
      <c r="AH5066" s="13" t="str">
        <f>VLOOKUP(AG5066,'PC Mapping'!L:M,2,)</f>
        <v>All Other Water</v>
      </c>
    </row>
    <row r="5067" spans="1:34" x14ac:dyDescent="0.2">
      <c r="A5067" t="s">
        <v>21616</v>
      </c>
      <c r="B5067" t="s">
        <v>21613</v>
      </c>
      <c r="C5067" t="s">
        <v>4519</v>
      </c>
      <c r="D5067" t="s">
        <v>4520</v>
      </c>
      <c r="E5067" s="3">
        <v>45833</v>
      </c>
      <c r="F5067" t="s">
        <v>44</v>
      </c>
      <c r="G5067" t="s">
        <v>3742</v>
      </c>
      <c r="H5067" t="s">
        <v>3722</v>
      </c>
      <c r="I5067" t="s">
        <v>4538</v>
      </c>
      <c r="J5067" t="s">
        <v>4522</v>
      </c>
      <c r="K5067" s="2">
        <v>-5</v>
      </c>
      <c r="L5067" t="s">
        <v>44</v>
      </c>
      <c r="M5067" s="2">
        <v>-5</v>
      </c>
      <c r="N5067" t="s">
        <v>4523</v>
      </c>
      <c r="O5067" t="s">
        <v>4524</v>
      </c>
      <c r="P5067" t="s">
        <v>21617</v>
      </c>
      <c r="Q5067" t="s">
        <v>21618</v>
      </c>
      <c r="R5067" t="s">
        <v>44</v>
      </c>
      <c r="S5067" t="s">
        <v>4527</v>
      </c>
      <c r="T5067" s="3">
        <v>45833</v>
      </c>
      <c r="U5067" s="3">
        <v>45834</v>
      </c>
      <c r="V5067" s="2">
        <v>0</v>
      </c>
      <c r="W5067" t="s">
        <v>44</v>
      </c>
      <c r="X5067" t="s">
        <v>44</v>
      </c>
      <c r="Y5067" t="s">
        <v>21619</v>
      </c>
      <c r="Z5067" t="s">
        <v>963</v>
      </c>
      <c r="AA5067" t="s">
        <v>4529</v>
      </c>
      <c r="AB5067" t="s">
        <v>4530</v>
      </c>
      <c r="AC5067" t="s">
        <v>89</v>
      </c>
      <c r="AD5067" t="str">
        <f t="shared" si="79"/>
        <v>10-60</v>
      </c>
      <c r="AE5067" t="str">
        <f>VLOOKUP(AD5067,'Main_Sub Desc'!C:D,2,)</f>
        <v>LPC from invoicing</v>
      </c>
      <c r="AF5067" t="str">
        <f>VLOOKUP(VALUE(H5067),'Main_Sub Desc'!F:G,2,)</f>
        <v>Wtr Rev Late Payment</v>
      </c>
      <c r="AG5067">
        <f>IFERROR(VLOOKUP(VALUE(I5067),'PC Mapping'!A:F,6,),"")</f>
        <v>10469</v>
      </c>
      <c r="AH5067" s="13" t="str">
        <f>VLOOKUP(AG5067,'PC Mapping'!L:M,2,)</f>
        <v>Bolivar Water</v>
      </c>
    </row>
    <row r="5068" spans="1:34" x14ac:dyDescent="0.2">
      <c r="A5068" t="s">
        <v>21616</v>
      </c>
      <c r="B5068" t="s">
        <v>21613</v>
      </c>
      <c r="C5068" t="s">
        <v>4519</v>
      </c>
      <c r="D5068" t="s">
        <v>4520</v>
      </c>
      <c r="E5068" s="3">
        <v>45833</v>
      </c>
      <c r="F5068" t="s">
        <v>44</v>
      </c>
      <c r="G5068" t="s">
        <v>3742</v>
      </c>
      <c r="H5068" t="s">
        <v>3716</v>
      </c>
      <c r="I5068" t="s">
        <v>4534</v>
      </c>
      <c r="J5068" t="s">
        <v>4522</v>
      </c>
      <c r="K5068" s="2">
        <v>-5</v>
      </c>
      <c r="L5068" t="s">
        <v>44</v>
      </c>
      <c r="M5068" s="2">
        <v>-5</v>
      </c>
      <c r="N5068" t="s">
        <v>4523</v>
      </c>
      <c r="O5068" t="s">
        <v>4524</v>
      </c>
      <c r="P5068" t="s">
        <v>21617</v>
      </c>
      <c r="Q5068" t="s">
        <v>21620</v>
      </c>
      <c r="R5068" t="s">
        <v>44</v>
      </c>
      <c r="S5068" t="s">
        <v>4527</v>
      </c>
      <c r="T5068" s="3">
        <v>45833</v>
      </c>
      <c r="U5068" s="3">
        <v>45834</v>
      </c>
      <c r="V5068" s="2">
        <v>0</v>
      </c>
      <c r="W5068" t="s">
        <v>44</v>
      </c>
      <c r="X5068" t="s">
        <v>44</v>
      </c>
      <c r="Y5068" t="s">
        <v>21621</v>
      </c>
      <c r="Z5068" t="s">
        <v>963</v>
      </c>
      <c r="AA5068" t="s">
        <v>4529</v>
      </c>
      <c r="AB5068" t="s">
        <v>4530</v>
      </c>
      <c r="AC5068" t="s">
        <v>89</v>
      </c>
      <c r="AD5068" t="str">
        <f t="shared" si="79"/>
        <v>10-60</v>
      </c>
      <c r="AE5068" t="str">
        <f>VLOOKUP(AD5068,'Main_Sub Desc'!C:D,2,)</f>
        <v>LPC from invoicing</v>
      </c>
      <c r="AF5068" t="str">
        <f>VLOOKUP(VALUE(H5068),'Main_Sub Desc'!F:G,2,)</f>
        <v>Wst Rev Late Payment</v>
      </c>
      <c r="AG5068">
        <f>IFERROR(VLOOKUP(VALUE(I5068),'PC Mapping'!A:F,6,),"")</f>
        <v>10514</v>
      </c>
      <c r="AH5068" s="13" t="str">
        <f>VLOOKUP(AG5068,'PC Mapping'!L:M,2,)</f>
        <v>Bolivar Sewer</v>
      </c>
    </row>
    <row r="5069" spans="1:34" x14ac:dyDescent="0.2">
      <c r="A5069" t="s">
        <v>21622</v>
      </c>
      <c r="B5069" t="s">
        <v>21613</v>
      </c>
      <c r="C5069" t="s">
        <v>4519</v>
      </c>
      <c r="D5069" t="s">
        <v>4520</v>
      </c>
      <c r="E5069" s="3">
        <v>45833</v>
      </c>
      <c r="F5069" t="s">
        <v>44</v>
      </c>
      <c r="G5069" t="s">
        <v>3742</v>
      </c>
      <c r="H5069" t="s">
        <v>3722</v>
      </c>
      <c r="I5069" t="s">
        <v>3752</v>
      </c>
      <c r="J5069" t="s">
        <v>4522</v>
      </c>
      <c r="K5069" s="2">
        <v>-38.85</v>
      </c>
      <c r="L5069" t="s">
        <v>44</v>
      </c>
      <c r="M5069" s="2">
        <v>-38.85</v>
      </c>
      <c r="N5069" t="s">
        <v>4523</v>
      </c>
      <c r="O5069" t="s">
        <v>4524</v>
      </c>
      <c r="P5069" t="s">
        <v>12677</v>
      </c>
      <c r="Q5069" t="s">
        <v>21623</v>
      </c>
      <c r="R5069" t="s">
        <v>44</v>
      </c>
      <c r="S5069" t="s">
        <v>4527</v>
      </c>
      <c r="T5069" s="3">
        <v>45833</v>
      </c>
      <c r="U5069" s="3">
        <v>45834</v>
      </c>
      <c r="V5069" s="2">
        <v>0</v>
      </c>
      <c r="W5069" t="s">
        <v>44</v>
      </c>
      <c r="X5069" t="s">
        <v>44</v>
      </c>
      <c r="Y5069" t="s">
        <v>12679</v>
      </c>
      <c r="Z5069" t="s">
        <v>2697</v>
      </c>
      <c r="AA5069" t="s">
        <v>4529</v>
      </c>
      <c r="AB5069" t="s">
        <v>4530</v>
      </c>
      <c r="AC5069" t="s">
        <v>89</v>
      </c>
      <c r="AD5069" t="str">
        <f t="shared" si="79"/>
        <v>10-60</v>
      </c>
      <c r="AE5069" t="str">
        <f>VLOOKUP(AD5069,'Main_Sub Desc'!C:D,2,)</f>
        <v>LPC from invoicing</v>
      </c>
      <c r="AF5069" t="str">
        <f>VLOOKUP(VALUE(H5069),'Main_Sub Desc'!F:G,2,)</f>
        <v>Wtr Rev Late Payment</v>
      </c>
      <c r="AG5069">
        <f>IFERROR(VLOOKUP(VALUE(I5069),'PC Mapping'!A:F,6,),"")</f>
        <v>10719</v>
      </c>
      <c r="AH5069" s="13" t="str">
        <f>VLOOKUP(AG5069,'PC Mapping'!L:M,2,)</f>
        <v>All Other Water</v>
      </c>
    </row>
    <row r="5070" spans="1:34" x14ac:dyDescent="0.2">
      <c r="A5070" t="s">
        <v>21624</v>
      </c>
      <c r="B5070" t="s">
        <v>21613</v>
      </c>
      <c r="C5070" t="s">
        <v>4519</v>
      </c>
      <c r="D5070" t="s">
        <v>4520</v>
      </c>
      <c r="E5070" s="3">
        <v>45833</v>
      </c>
      <c r="F5070" t="s">
        <v>44</v>
      </c>
      <c r="G5070" t="s">
        <v>3742</v>
      </c>
      <c r="H5070" t="s">
        <v>3722</v>
      </c>
      <c r="I5070" t="s">
        <v>3752</v>
      </c>
      <c r="J5070" t="s">
        <v>4522</v>
      </c>
      <c r="K5070" s="2">
        <v>-5</v>
      </c>
      <c r="L5070" t="s">
        <v>44</v>
      </c>
      <c r="M5070" s="2">
        <v>-5</v>
      </c>
      <c r="N5070" t="s">
        <v>4523</v>
      </c>
      <c r="O5070" t="s">
        <v>4524</v>
      </c>
      <c r="P5070" t="s">
        <v>21625</v>
      </c>
      <c r="Q5070" t="s">
        <v>21626</v>
      </c>
      <c r="R5070" t="s">
        <v>44</v>
      </c>
      <c r="S5070" t="s">
        <v>4527</v>
      </c>
      <c r="T5070" s="3">
        <v>45833</v>
      </c>
      <c r="U5070" s="3">
        <v>45834</v>
      </c>
      <c r="V5070" s="2">
        <v>0</v>
      </c>
      <c r="W5070" t="s">
        <v>44</v>
      </c>
      <c r="X5070" t="s">
        <v>44</v>
      </c>
      <c r="Y5070" t="s">
        <v>21627</v>
      </c>
      <c r="Z5070" t="s">
        <v>3417</v>
      </c>
      <c r="AA5070" t="s">
        <v>4529</v>
      </c>
      <c r="AB5070" t="s">
        <v>4530</v>
      </c>
      <c r="AC5070" t="s">
        <v>89</v>
      </c>
      <c r="AD5070" t="str">
        <f t="shared" si="79"/>
        <v>10-60</v>
      </c>
      <c r="AE5070" t="str">
        <f>VLOOKUP(AD5070,'Main_Sub Desc'!C:D,2,)</f>
        <v>LPC from invoicing</v>
      </c>
      <c r="AF5070" t="str">
        <f>VLOOKUP(VALUE(H5070),'Main_Sub Desc'!F:G,2,)</f>
        <v>Wtr Rev Late Payment</v>
      </c>
      <c r="AG5070">
        <f>IFERROR(VLOOKUP(VALUE(I5070),'PC Mapping'!A:F,6,),"")</f>
        <v>10719</v>
      </c>
      <c r="AH5070" s="13" t="str">
        <f>VLOOKUP(AG5070,'PC Mapping'!L:M,2,)</f>
        <v>All Other Water</v>
      </c>
    </row>
    <row r="5071" spans="1:34" x14ac:dyDescent="0.2">
      <c r="A5071" t="s">
        <v>21628</v>
      </c>
      <c r="B5071" t="s">
        <v>21613</v>
      </c>
      <c r="C5071" t="s">
        <v>4519</v>
      </c>
      <c r="D5071" t="s">
        <v>4520</v>
      </c>
      <c r="E5071" s="3">
        <v>45833</v>
      </c>
      <c r="F5071" t="s">
        <v>44</v>
      </c>
      <c r="G5071" t="s">
        <v>3742</v>
      </c>
      <c r="H5071" t="s">
        <v>3722</v>
      </c>
      <c r="I5071" t="s">
        <v>3752</v>
      </c>
      <c r="J5071" t="s">
        <v>4522</v>
      </c>
      <c r="K5071" s="2">
        <v>-7.41</v>
      </c>
      <c r="L5071" t="s">
        <v>44</v>
      </c>
      <c r="M5071" s="2">
        <v>-7.41</v>
      </c>
      <c r="N5071" t="s">
        <v>4523</v>
      </c>
      <c r="O5071" t="s">
        <v>4524</v>
      </c>
      <c r="P5071" t="s">
        <v>8840</v>
      </c>
      <c r="Q5071" t="s">
        <v>21629</v>
      </c>
      <c r="R5071" t="s">
        <v>44</v>
      </c>
      <c r="S5071" t="s">
        <v>4527</v>
      </c>
      <c r="T5071" s="3">
        <v>45833</v>
      </c>
      <c r="U5071" s="3">
        <v>45834</v>
      </c>
      <c r="V5071" s="2">
        <v>0</v>
      </c>
      <c r="W5071" t="s">
        <v>44</v>
      </c>
      <c r="X5071" t="s">
        <v>44</v>
      </c>
      <c r="Y5071" t="s">
        <v>21630</v>
      </c>
      <c r="Z5071" t="s">
        <v>1655</v>
      </c>
      <c r="AA5071" t="s">
        <v>4529</v>
      </c>
      <c r="AB5071" t="s">
        <v>4530</v>
      </c>
      <c r="AC5071" t="s">
        <v>89</v>
      </c>
      <c r="AD5071" t="str">
        <f t="shared" si="79"/>
        <v>10-60</v>
      </c>
      <c r="AE5071" t="str">
        <f>VLOOKUP(AD5071,'Main_Sub Desc'!C:D,2,)</f>
        <v>LPC from invoicing</v>
      </c>
      <c r="AF5071" t="str">
        <f>VLOOKUP(VALUE(H5071),'Main_Sub Desc'!F:G,2,)</f>
        <v>Wtr Rev Late Payment</v>
      </c>
      <c r="AG5071">
        <f>IFERROR(VLOOKUP(VALUE(I5071),'PC Mapping'!A:F,6,),"")</f>
        <v>10719</v>
      </c>
      <c r="AH5071" s="13" t="str">
        <f>VLOOKUP(AG5071,'PC Mapping'!L:M,2,)</f>
        <v>All Other Water</v>
      </c>
    </row>
    <row r="5072" spans="1:34" x14ac:dyDescent="0.2">
      <c r="A5072" t="s">
        <v>21631</v>
      </c>
      <c r="B5072" t="s">
        <v>21613</v>
      </c>
      <c r="C5072" t="s">
        <v>4519</v>
      </c>
      <c r="D5072" t="s">
        <v>4520</v>
      </c>
      <c r="E5072" s="3">
        <v>45833</v>
      </c>
      <c r="F5072" t="s">
        <v>44</v>
      </c>
      <c r="G5072" t="s">
        <v>3742</v>
      </c>
      <c r="H5072" t="s">
        <v>3722</v>
      </c>
      <c r="I5072" t="s">
        <v>3752</v>
      </c>
      <c r="J5072" t="s">
        <v>4522</v>
      </c>
      <c r="K5072" s="2">
        <v>-5</v>
      </c>
      <c r="L5072" t="s">
        <v>44</v>
      </c>
      <c r="M5072" s="2">
        <v>-5</v>
      </c>
      <c r="N5072" t="s">
        <v>4523</v>
      </c>
      <c r="O5072" t="s">
        <v>4524</v>
      </c>
      <c r="P5072" t="s">
        <v>10189</v>
      </c>
      <c r="Q5072" t="s">
        <v>21632</v>
      </c>
      <c r="R5072" t="s">
        <v>44</v>
      </c>
      <c r="S5072" t="s">
        <v>4527</v>
      </c>
      <c r="T5072" s="3">
        <v>45833</v>
      </c>
      <c r="U5072" s="3">
        <v>45834</v>
      </c>
      <c r="V5072" s="2">
        <v>0</v>
      </c>
      <c r="W5072" t="s">
        <v>44</v>
      </c>
      <c r="X5072" t="s">
        <v>44</v>
      </c>
      <c r="Y5072" t="s">
        <v>21633</v>
      </c>
      <c r="Z5072" t="s">
        <v>2983</v>
      </c>
      <c r="AA5072" t="s">
        <v>4529</v>
      </c>
      <c r="AB5072" t="s">
        <v>4530</v>
      </c>
      <c r="AC5072" t="s">
        <v>89</v>
      </c>
      <c r="AD5072" t="str">
        <f t="shared" si="79"/>
        <v>10-60</v>
      </c>
      <c r="AE5072" t="str">
        <f>VLOOKUP(AD5072,'Main_Sub Desc'!C:D,2,)</f>
        <v>LPC from invoicing</v>
      </c>
      <c r="AF5072" t="str">
        <f>VLOOKUP(VALUE(H5072),'Main_Sub Desc'!F:G,2,)</f>
        <v>Wtr Rev Late Payment</v>
      </c>
      <c r="AG5072">
        <f>IFERROR(VLOOKUP(VALUE(I5072),'PC Mapping'!A:F,6,),"")</f>
        <v>10719</v>
      </c>
      <c r="AH5072" s="13" t="str">
        <f>VLOOKUP(AG5072,'PC Mapping'!L:M,2,)</f>
        <v>All Other Water</v>
      </c>
    </row>
    <row r="5073" spans="1:34" x14ac:dyDescent="0.2">
      <c r="A5073" t="s">
        <v>21634</v>
      </c>
      <c r="B5073" t="s">
        <v>21635</v>
      </c>
      <c r="C5073" t="s">
        <v>4519</v>
      </c>
      <c r="D5073" t="s">
        <v>4520</v>
      </c>
      <c r="E5073" s="3">
        <v>45835</v>
      </c>
      <c r="F5073" t="s">
        <v>44</v>
      </c>
      <c r="G5073" t="s">
        <v>3742</v>
      </c>
      <c r="H5073" t="s">
        <v>3722</v>
      </c>
      <c r="I5073" t="s">
        <v>3752</v>
      </c>
      <c r="J5073" t="s">
        <v>4522</v>
      </c>
      <c r="K5073" s="2">
        <v>-5</v>
      </c>
      <c r="L5073" t="s">
        <v>44</v>
      </c>
      <c r="M5073" s="2">
        <v>-5</v>
      </c>
      <c r="N5073" t="s">
        <v>4523</v>
      </c>
      <c r="O5073" t="s">
        <v>4524</v>
      </c>
      <c r="P5073" t="s">
        <v>11897</v>
      </c>
      <c r="Q5073" t="s">
        <v>21636</v>
      </c>
      <c r="R5073" t="s">
        <v>44</v>
      </c>
      <c r="S5073" t="s">
        <v>4527</v>
      </c>
      <c r="T5073" s="3">
        <v>45835</v>
      </c>
      <c r="U5073" s="3">
        <v>45838</v>
      </c>
      <c r="V5073" s="2">
        <v>0</v>
      </c>
      <c r="W5073" t="s">
        <v>44</v>
      </c>
      <c r="X5073" t="s">
        <v>44</v>
      </c>
      <c r="Y5073" t="s">
        <v>21637</v>
      </c>
      <c r="Z5073" t="s">
        <v>1823</v>
      </c>
      <c r="AA5073" t="s">
        <v>4529</v>
      </c>
      <c r="AB5073" t="s">
        <v>4530</v>
      </c>
      <c r="AC5073" t="s">
        <v>89</v>
      </c>
      <c r="AD5073" t="str">
        <f t="shared" si="79"/>
        <v>10-60</v>
      </c>
      <c r="AE5073" t="str">
        <f>VLOOKUP(AD5073,'Main_Sub Desc'!C:D,2,)</f>
        <v>LPC from invoicing</v>
      </c>
      <c r="AF5073" t="str">
        <f>VLOOKUP(VALUE(H5073),'Main_Sub Desc'!F:G,2,)</f>
        <v>Wtr Rev Late Payment</v>
      </c>
      <c r="AG5073">
        <f>IFERROR(VLOOKUP(VALUE(I5073),'PC Mapping'!A:F,6,),"")</f>
        <v>10719</v>
      </c>
      <c r="AH5073" s="13" t="str">
        <f>VLOOKUP(AG5073,'PC Mapping'!L:M,2,)</f>
        <v>All Other Water</v>
      </c>
    </row>
    <row r="5074" spans="1:34" x14ac:dyDescent="0.2">
      <c r="A5074" t="s">
        <v>21638</v>
      </c>
      <c r="B5074" t="s">
        <v>21635</v>
      </c>
      <c r="C5074" t="s">
        <v>4519</v>
      </c>
      <c r="D5074" t="s">
        <v>4520</v>
      </c>
      <c r="E5074" s="3">
        <v>45835</v>
      </c>
      <c r="F5074" t="s">
        <v>44</v>
      </c>
      <c r="G5074" t="s">
        <v>3742</v>
      </c>
      <c r="H5074" t="s">
        <v>3722</v>
      </c>
      <c r="I5074" t="s">
        <v>3752</v>
      </c>
      <c r="J5074" t="s">
        <v>4522</v>
      </c>
      <c r="K5074" s="2">
        <v>-5</v>
      </c>
      <c r="L5074" t="s">
        <v>44</v>
      </c>
      <c r="M5074" s="2">
        <v>-5</v>
      </c>
      <c r="N5074" t="s">
        <v>4523</v>
      </c>
      <c r="O5074" t="s">
        <v>4524</v>
      </c>
      <c r="P5074" t="s">
        <v>21329</v>
      </c>
      <c r="Q5074" t="s">
        <v>21639</v>
      </c>
      <c r="R5074" t="s">
        <v>44</v>
      </c>
      <c r="S5074" t="s">
        <v>4527</v>
      </c>
      <c r="T5074" s="3">
        <v>45835</v>
      </c>
      <c r="U5074" s="3">
        <v>45838</v>
      </c>
      <c r="V5074" s="2">
        <v>0</v>
      </c>
      <c r="W5074" t="s">
        <v>44</v>
      </c>
      <c r="X5074" t="s">
        <v>44</v>
      </c>
      <c r="Y5074" t="s">
        <v>21640</v>
      </c>
      <c r="Z5074" t="s">
        <v>2732</v>
      </c>
      <c r="AA5074" t="s">
        <v>4529</v>
      </c>
      <c r="AB5074" t="s">
        <v>4530</v>
      </c>
      <c r="AC5074" t="s">
        <v>89</v>
      </c>
      <c r="AD5074" t="str">
        <f t="shared" si="79"/>
        <v>10-60</v>
      </c>
      <c r="AE5074" t="str">
        <f>VLOOKUP(AD5074,'Main_Sub Desc'!C:D,2,)</f>
        <v>LPC from invoicing</v>
      </c>
      <c r="AF5074" t="str">
        <f>VLOOKUP(VALUE(H5074),'Main_Sub Desc'!F:G,2,)</f>
        <v>Wtr Rev Late Payment</v>
      </c>
      <c r="AG5074">
        <f>IFERROR(VLOOKUP(VALUE(I5074),'PC Mapping'!A:F,6,),"")</f>
        <v>10719</v>
      </c>
      <c r="AH5074" s="13" t="str">
        <f>VLOOKUP(AG5074,'PC Mapping'!L:M,2,)</f>
        <v>All Other Water</v>
      </c>
    </row>
    <row r="5075" spans="1:34" x14ac:dyDescent="0.2">
      <c r="A5075" t="s">
        <v>21641</v>
      </c>
      <c r="B5075" t="s">
        <v>21635</v>
      </c>
      <c r="C5075" t="s">
        <v>4519</v>
      </c>
      <c r="D5075" t="s">
        <v>4520</v>
      </c>
      <c r="E5075" s="3">
        <v>45835</v>
      </c>
      <c r="F5075" t="s">
        <v>44</v>
      </c>
      <c r="G5075" t="s">
        <v>3742</v>
      </c>
      <c r="H5075" t="s">
        <v>3722</v>
      </c>
      <c r="I5075" t="s">
        <v>3752</v>
      </c>
      <c r="J5075" t="s">
        <v>4522</v>
      </c>
      <c r="K5075" s="2">
        <v>-5</v>
      </c>
      <c r="L5075" t="s">
        <v>44</v>
      </c>
      <c r="M5075" s="2">
        <v>-5</v>
      </c>
      <c r="N5075" t="s">
        <v>4523</v>
      </c>
      <c r="O5075" t="s">
        <v>4524</v>
      </c>
      <c r="P5075" t="s">
        <v>5267</v>
      </c>
      <c r="Q5075" t="s">
        <v>21642</v>
      </c>
      <c r="R5075" t="s">
        <v>44</v>
      </c>
      <c r="S5075" t="s">
        <v>4527</v>
      </c>
      <c r="T5075" s="3">
        <v>45835</v>
      </c>
      <c r="U5075" s="3">
        <v>45838</v>
      </c>
      <c r="V5075" s="2">
        <v>0</v>
      </c>
      <c r="W5075" t="s">
        <v>44</v>
      </c>
      <c r="X5075" t="s">
        <v>44</v>
      </c>
      <c r="Y5075" t="s">
        <v>21643</v>
      </c>
      <c r="Z5075" t="s">
        <v>2030</v>
      </c>
      <c r="AA5075" t="s">
        <v>4529</v>
      </c>
      <c r="AB5075" t="s">
        <v>4530</v>
      </c>
      <c r="AC5075" t="s">
        <v>89</v>
      </c>
      <c r="AD5075" t="str">
        <f t="shared" si="79"/>
        <v>10-60</v>
      </c>
      <c r="AE5075" t="str">
        <f>VLOOKUP(AD5075,'Main_Sub Desc'!C:D,2,)</f>
        <v>LPC from invoicing</v>
      </c>
      <c r="AF5075" t="str">
        <f>VLOOKUP(VALUE(H5075),'Main_Sub Desc'!F:G,2,)</f>
        <v>Wtr Rev Late Payment</v>
      </c>
      <c r="AG5075">
        <f>IFERROR(VLOOKUP(VALUE(I5075),'PC Mapping'!A:F,6,),"")</f>
        <v>10719</v>
      </c>
      <c r="AH5075" s="13" t="str">
        <f>VLOOKUP(AG5075,'PC Mapping'!L:M,2,)</f>
        <v>All Other Water</v>
      </c>
    </row>
    <row r="5076" spans="1:34" x14ac:dyDescent="0.2">
      <c r="A5076" t="s">
        <v>21644</v>
      </c>
      <c r="B5076" t="s">
        <v>21635</v>
      </c>
      <c r="C5076" t="s">
        <v>4519</v>
      </c>
      <c r="D5076" t="s">
        <v>4520</v>
      </c>
      <c r="E5076" s="3">
        <v>45835</v>
      </c>
      <c r="F5076" t="s">
        <v>44</v>
      </c>
      <c r="G5076" t="s">
        <v>3742</v>
      </c>
      <c r="H5076" t="s">
        <v>3722</v>
      </c>
      <c r="I5076" t="s">
        <v>3752</v>
      </c>
      <c r="J5076" t="s">
        <v>4522</v>
      </c>
      <c r="K5076" s="2">
        <v>-5.0999999999999996</v>
      </c>
      <c r="L5076" t="s">
        <v>44</v>
      </c>
      <c r="M5076" s="2">
        <v>-5.0999999999999996</v>
      </c>
      <c r="N5076" t="s">
        <v>4523</v>
      </c>
      <c r="O5076" t="s">
        <v>4524</v>
      </c>
      <c r="P5076" t="s">
        <v>21645</v>
      </c>
      <c r="Q5076" t="s">
        <v>21646</v>
      </c>
      <c r="R5076" t="s">
        <v>44</v>
      </c>
      <c r="S5076" t="s">
        <v>4527</v>
      </c>
      <c r="T5076" s="3">
        <v>45835</v>
      </c>
      <c r="U5076" s="3">
        <v>45838</v>
      </c>
      <c r="V5076" s="2">
        <v>0</v>
      </c>
      <c r="W5076" t="s">
        <v>44</v>
      </c>
      <c r="X5076" t="s">
        <v>44</v>
      </c>
      <c r="Y5076" t="s">
        <v>21647</v>
      </c>
      <c r="Z5076" t="s">
        <v>1641</v>
      </c>
      <c r="AA5076" t="s">
        <v>4529</v>
      </c>
      <c r="AB5076" t="s">
        <v>4530</v>
      </c>
      <c r="AC5076" t="s">
        <v>89</v>
      </c>
      <c r="AD5076" t="str">
        <f t="shared" si="79"/>
        <v>10-60</v>
      </c>
      <c r="AE5076" t="str">
        <f>VLOOKUP(AD5076,'Main_Sub Desc'!C:D,2,)</f>
        <v>LPC from invoicing</v>
      </c>
      <c r="AF5076" t="str">
        <f>VLOOKUP(VALUE(H5076),'Main_Sub Desc'!F:G,2,)</f>
        <v>Wtr Rev Late Payment</v>
      </c>
      <c r="AG5076">
        <f>IFERROR(VLOOKUP(VALUE(I5076),'PC Mapping'!A:F,6,),"")</f>
        <v>10719</v>
      </c>
      <c r="AH5076" s="13" t="str">
        <f>VLOOKUP(AG5076,'PC Mapping'!L:M,2,)</f>
        <v>All Other Water</v>
      </c>
    </row>
    <row r="5077" spans="1:34" x14ac:dyDescent="0.2">
      <c r="A5077" t="s">
        <v>21648</v>
      </c>
      <c r="B5077" t="s">
        <v>21635</v>
      </c>
      <c r="C5077" t="s">
        <v>4519</v>
      </c>
      <c r="D5077" t="s">
        <v>4520</v>
      </c>
      <c r="E5077" s="3">
        <v>45835</v>
      </c>
      <c r="F5077" t="s">
        <v>44</v>
      </c>
      <c r="G5077" t="s">
        <v>3742</v>
      </c>
      <c r="H5077" t="s">
        <v>3722</v>
      </c>
      <c r="I5077" t="s">
        <v>3752</v>
      </c>
      <c r="J5077" t="s">
        <v>4522</v>
      </c>
      <c r="K5077" s="2">
        <v>-5</v>
      </c>
      <c r="L5077" t="s">
        <v>44</v>
      </c>
      <c r="M5077" s="2">
        <v>-5</v>
      </c>
      <c r="N5077" t="s">
        <v>4523</v>
      </c>
      <c r="O5077" t="s">
        <v>4524</v>
      </c>
      <c r="P5077" t="s">
        <v>21037</v>
      </c>
      <c r="Q5077" t="s">
        <v>21649</v>
      </c>
      <c r="R5077" t="s">
        <v>44</v>
      </c>
      <c r="S5077" t="s">
        <v>4527</v>
      </c>
      <c r="T5077" s="3">
        <v>45835</v>
      </c>
      <c r="U5077" s="3">
        <v>45838</v>
      </c>
      <c r="V5077" s="2">
        <v>0</v>
      </c>
      <c r="W5077" t="s">
        <v>44</v>
      </c>
      <c r="X5077" t="s">
        <v>44</v>
      </c>
      <c r="Y5077" t="s">
        <v>21650</v>
      </c>
      <c r="Z5077" t="s">
        <v>1746</v>
      </c>
      <c r="AA5077" t="s">
        <v>4529</v>
      </c>
      <c r="AB5077" t="s">
        <v>4530</v>
      </c>
      <c r="AC5077" t="s">
        <v>89</v>
      </c>
      <c r="AD5077" t="str">
        <f t="shared" si="79"/>
        <v>10-60</v>
      </c>
      <c r="AE5077" t="str">
        <f>VLOOKUP(AD5077,'Main_Sub Desc'!C:D,2,)</f>
        <v>LPC from invoicing</v>
      </c>
      <c r="AF5077" t="str">
        <f>VLOOKUP(VALUE(H5077),'Main_Sub Desc'!F:G,2,)</f>
        <v>Wtr Rev Late Payment</v>
      </c>
      <c r="AG5077">
        <f>IFERROR(VLOOKUP(VALUE(I5077),'PC Mapping'!A:F,6,),"")</f>
        <v>10719</v>
      </c>
      <c r="AH5077" s="13" t="str">
        <f>VLOOKUP(AG5077,'PC Mapping'!L:M,2,)</f>
        <v>All Other Water</v>
      </c>
    </row>
    <row r="5078" spans="1:34" x14ac:dyDescent="0.2">
      <c r="A5078" t="s">
        <v>21651</v>
      </c>
      <c r="B5078" t="s">
        <v>21635</v>
      </c>
      <c r="C5078" t="s">
        <v>4519</v>
      </c>
      <c r="D5078" t="s">
        <v>4520</v>
      </c>
      <c r="E5078" s="3">
        <v>45835</v>
      </c>
      <c r="F5078" t="s">
        <v>44</v>
      </c>
      <c r="G5078" t="s">
        <v>3742</v>
      </c>
      <c r="H5078" t="s">
        <v>3722</v>
      </c>
      <c r="I5078" t="s">
        <v>3752</v>
      </c>
      <c r="J5078" t="s">
        <v>4522</v>
      </c>
      <c r="K5078" s="2">
        <v>-5</v>
      </c>
      <c r="L5078" t="s">
        <v>44</v>
      </c>
      <c r="M5078" s="2">
        <v>-5</v>
      </c>
      <c r="N5078" t="s">
        <v>4523</v>
      </c>
      <c r="O5078" t="s">
        <v>4524</v>
      </c>
      <c r="P5078" t="s">
        <v>6738</v>
      </c>
      <c r="Q5078" t="s">
        <v>21652</v>
      </c>
      <c r="R5078" t="s">
        <v>44</v>
      </c>
      <c r="S5078" t="s">
        <v>4527</v>
      </c>
      <c r="T5078" s="3">
        <v>45835</v>
      </c>
      <c r="U5078" s="3">
        <v>45838</v>
      </c>
      <c r="V5078" s="2">
        <v>0</v>
      </c>
      <c r="W5078" t="s">
        <v>44</v>
      </c>
      <c r="X5078" t="s">
        <v>44</v>
      </c>
      <c r="Y5078" t="s">
        <v>6740</v>
      </c>
      <c r="Z5078" t="s">
        <v>2491</v>
      </c>
      <c r="AA5078" t="s">
        <v>4529</v>
      </c>
      <c r="AB5078" t="s">
        <v>4530</v>
      </c>
      <c r="AC5078" t="s">
        <v>89</v>
      </c>
      <c r="AD5078" t="str">
        <f t="shared" si="79"/>
        <v>10-60</v>
      </c>
      <c r="AE5078" t="str">
        <f>VLOOKUP(AD5078,'Main_Sub Desc'!C:D,2,)</f>
        <v>LPC from invoicing</v>
      </c>
      <c r="AF5078" t="str">
        <f>VLOOKUP(VALUE(H5078),'Main_Sub Desc'!F:G,2,)</f>
        <v>Wtr Rev Late Payment</v>
      </c>
      <c r="AG5078">
        <f>IFERROR(VLOOKUP(VALUE(I5078),'PC Mapping'!A:F,6,),"")</f>
        <v>10719</v>
      </c>
      <c r="AH5078" s="13" t="str">
        <f>VLOOKUP(AG5078,'PC Mapping'!L:M,2,)</f>
        <v>All Other Water</v>
      </c>
    </row>
    <row r="5079" spans="1:34" x14ac:dyDescent="0.2">
      <c r="A5079" t="s">
        <v>21653</v>
      </c>
      <c r="B5079" t="s">
        <v>21654</v>
      </c>
      <c r="C5079" t="s">
        <v>4519</v>
      </c>
      <c r="D5079" t="s">
        <v>4520</v>
      </c>
      <c r="E5079" s="3">
        <v>45838</v>
      </c>
      <c r="F5079" t="s">
        <v>44</v>
      </c>
      <c r="G5079" t="s">
        <v>3742</v>
      </c>
      <c r="H5079" t="s">
        <v>3716</v>
      </c>
      <c r="I5079" t="s">
        <v>4534</v>
      </c>
      <c r="J5079" t="s">
        <v>4522</v>
      </c>
      <c r="K5079" s="2">
        <v>-5</v>
      </c>
      <c r="L5079" t="s">
        <v>44</v>
      </c>
      <c r="M5079" s="2">
        <v>-5</v>
      </c>
      <c r="N5079" t="s">
        <v>4523</v>
      </c>
      <c r="O5079" t="s">
        <v>4524</v>
      </c>
      <c r="P5079" t="s">
        <v>8438</v>
      </c>
      <c r="Q5079" t="s">
        <v>21655</v>
      </c>
      <c r="R5079" t="s">
        <v>44</v>
      </c>
      <c r="S5079" t="s">
        <v>4527</v>
      </c>
      <c r="T5079" s="3">
        <v>45838</v>
      </c>
      <c r="U5079" s="3">
        <v>45839</v>
      </c>
      <c r="V5079" s="2">
        <v>0</v>
      </c>
      <c r="W5079" t="s">
        <v>44</v>
      </c>
      <c r="X5079" t="s">
        <v>44</v>
      </c>
      <c r="Y5079" t="s">
        <v>21656</v>
      </c>
      <c r="Z5079" t="s">
        <v>772</v>
      </c>
      <c r="AA5079" t="s">
        <v>4529</v>
      </c>
      <c r="AB5079" t="s">
        <v>4530</v>
      </c>
      <c r="AC5079" t="s">
        <v>89</v>
      </c>
      <c r="AD5079" t="str">
        <f t="shared" si="79"/>
        <v>10-60</v>
      </c>
      <c r="AE5079" t="str">
        <f>VLOOKUP(AD5079,'Main_Sub Desc'!C:D,2,)</f>
        <v>LPC from invoicing</v>
      </c>
      <c r="AF5079" t="str">
        <f>VLOOKUP(VALUE(H5079),'Main_Sub Desc'!F:G,2,)</f>
        <v>Wst Rev Late Payment</v>
      </c>
      <c r="AG5079">
        <f>IFERROR(VLOOKUP(VALUE(I5079),'PC Mapping'!A:F,6,),"")</f>
        <v>10514</v>
      </c>
      <c r="AH5079" s="13" t="str">
        <f>VLOOKUP(AG5079,'PC Mapping'!L:M,2,)</f>
        <v>Bolivar Sewer</v>
      </c>
    </row>
    <row r="5080" spans="1:34" x14ac:dyDescent="0.2">
      <c r="A5080" t="s">
        <v>21653</v>
      </c>
      <c r="B5080" t="s">
        <v>21654</v>
      </c>
      <c r="C5080" t="s">
        <v>4519</v>
      </c>
      <c r="D5080" t="s">
        <v>4520</v>
      </c>
      <c r="E5080" s="3">
        <v>45838</v>
      </c>
      <c r="F5080" t="s">
        <v>44</v>
      </c>
      <c r="G5080" t="s">
        <v>3742</v>
      </c>
      <c r="H5080" t="s">
        <v>3722</v>
      </c>
      <c r="I5080" t="s">
        <v>4538</v>
      </c>
      <c r="J5080" t="s">
        <v>4522</v>
      </c>
      <c r="K5080" s="2">
        <v>-5</v>
      </c>
      <c r="L5080" t="s">
        <v>44</v>
      </c>
      <c r="M5080" s="2">
        <v>-5</v>
      </c>
      <c r="N5080" t="s">
        <v>4523</v>
      </c>
      <c r="O5080" t="s">
        <v>4524</v>
      </c>
      <c r="P5080" t="s">
        <v>8438</v>
      </c>
      <c r="Q5080" t="s">
        <v>21657</v>
      </c>
      <c r="R5080" t="s">
        <v>44</v>
      </c>
      <c r="S5080" t="s">
        <v>4527</v>
      </c>
      <c r="T5080" s="3">
        <v>45838</v>
      </c>
      <c r="U5080" s="3">
        <v>45839</v>
      </c>
      <c r="V5080" s="2">
        <v>0</v>
      </c>
      <c r="W5080" t="s">
        <v>44</v>
      </c>
      <c r="X5080" t="s">
        <v>44</v>
      </c>
      <c r="Y5080" t="s">
        <v>21658</v>
      </c>
      <c r="Z5080" t="s">
        <v>772</v>
      </c>
      <c r="AA5080" t="s">
        <v>4529</v>
      </c>
      <c r="AB5080" t="s">
        <v>4530</v>
      </c>
      <c r="AC5080" t="s">
        <v>89</v>
      </c>
      <c r="AD5080" t="str">
        <f t="shared" si="79"/>
        <v>10-60</v>
      </c>
      <c r="AE5080" t="str">
        <f>VLOOKUP(AD5080,'Main_Sub Desc'!C:D,2,)</f>
        <v>LPC from invoicing</v>
      </c>
      <c r="AF5080" t="str">
        <f>VLOOKUP(VALUE(H5080),'Main_Sub Desc'!F:G,2,)</f>
        <v>Wtr Rev Late Payment</v>
      </c>
      <c r="AG5080">
        <f>IFERROR(VLOOKUP(VALUE(I5080),'PC Mapping'!A:F,6,),"")</f>
        <v>10469</v>
      </c>
      <c r="AH5080" s="13" t="str">
        <f>VLOOKUP(AG5080,'PC Mapping'!L:M,2,)</f>
        <v>Bolivar Water</v>
      </c>
    </row>
    <row r="5081" spans="1:34" x14ac:dyDescent="0.2">
      <c r="A5081" t="s">
        <v>21659</v>
      </c>
      <c r="B5081" t="s">
        <v>21660</v>
      </c>
      <c r="C5081" t="s">
        <v>4519</v>
      </c>
      <c r="D5081" t="s">
        <v>4520</v>
      </c>
      <c r="E5081" s="3">
        <v>45838</v>
      </c>
      <c r="F5081" t="s">
        <v>44</v>
      </c>
      <c r="G5081" t="s">
        <v>3742</v>
      </c>
      <c r="H5081" t="s">
        <v>3722</v>
      </c>
      <c r="I5081" t="s">
        <v>4538</v>
      </c>
      <c r="J5081" t="s">
        <v>4522</v>
      </c>
      <c r="K5081" s="2">
        <v>-5</v>
      </c>
      <c r="L5081" t="s">
        <v>44</v>
      </c>
      <c r="M5081" s="2">
        <v>-5</v>
      </c>
      <c r="N5081" t="s">
        <v>4523</v>
      </c>
      <c r="O5081" t="s">
        <v>4524</v>
      </c>
      <c r="P5081" t="s">
        <v>4567</v>
      </c>
      <c r="Q5081" t="s">
        <v>21661</v>
      </c>
      <c r="R5081" t="s">
        <v>44</v>
      </c>
      <c r="S5081" t="s">
        <v>4527</v>
      </c>
      <c r="T5081" s="3">
        <v>45838</v>
      </c>
      <c r="U5081" s="3">
        <v>45839</v>
      </c>
      <c r="V5081" s="2">
        <v>0</v>
      </c>
      <c r="W5081" t="s">
        <v>44</v>
      </c>
      <c r="X5081" t="s">
        <v>44</v>
      </c>
      <c r="Y5081" t="s">
        <v>21662</v>
      </c>
      <c r="Z5081" t="s">
        <v>563</v>
      </c>
      <c r="AA5081" t="s">
        <v>4529</v>
      </c>
      <c r="AB5081" t="s">
        <v>4530</v>
      </c>
      <c r="AC5081" t="s">
        <v>89</v>
      </c>
      <c r="AD5081" t="str">
        <f t="shared" si="79"/>
        <v>10-60</v>
      </c>
      <c r="AE5081" t="str">
        <f>VLOOKUP(AD5081,'Main_Sub Desc'!C:D,2,)</f>
        <v>LPC from invoicing</v>
      </c>
      <c r="AF5081" t="str">
        <f>VLOOKUP(VALUE(H5081),'Main_Sub Desc'!F:G,2,)</f>
        <v>Wtr Rev Late Payment</v>
      </c>
      <c r="AG5081">
        <f>IFERROR(VLOOKUP(VALUE(I5081),'PC Mapping'!A:F,6,),"")</f>
        <v>10469</v>
      </c>
      <c r="AH5081" s="13" t="str">
        <f>VLOOKUP(AG5081,'PC Mapping'!L:M,2,)</f>
        <v>Bolivar Water</v>
      </c>
    </row>
    <row r="5082" spans="1:34" x14ac:dyDescent="0.2">
      <c r="A5082" t="s">
        <v>21659</v>
      </c>
      <c r="B5082" t="s">
        <v>21660</v>
      </c>
      <c r="C5082" t="s">
        <v>4519</v>
      </c>
      <c r="D5082" t="s">
        <v>4520</v>
      </c>
      <c r="E5082" s="3">
        <v>45838</v>
      </c>
      <c r="F5082" t="s">
        <v>44</v>
      </c>
      <c r="G5082" t="s">
        <v>3742</v>
      </c>
      <c r="H5082" t="s">
        <v>3716</v>
      </c>
      <c r="I5082" t="s">
        <v>4534</v>
      </c>
      <c r="J5082" t="s">
        <v>4522</v>
      </c>
      <c r="K5082" s="2">
        <v>-5</v>
      </c>
      <c r="L5082" t="s">
        <v>44</v>
      </c>
      <c r="M5082" s="2">
        <v>-5</v>
      </c>
      <c r="N5082" t="s">
        <v>4523</v>
      </c>
      <c r="O5082" t="s">
        <v>4524</v>
      </c>
      <c r="P5082" t="s">
        <v>4567</v>
      </c>
      <c r="Q5082" t="s">
        <v>21663</v>
      </c>
      <c r="R5082" t="s">
        <v>44</v>
      </c>
      <c r="S5082" t="s">
        <v>4527</v>
      </c>
      <c r="T5082" s="3">
        <v>45838</v>
      </c>
      <c r="U5082" s="3">
        <v>45839</v>
      </c>
      <c r="V5082" s="2">
        <v>0</v>
      </c>
      <c r="W5082" t="s">
        <v>44</v>
      </c>
      <c r="X5082" t="s">
        <v>44</v>
      </c>
      <c r="Y5082" t="s">
        <v>21664</v>
      </c>
      <c r="Z5082" t="s">
        <v>563</v>
      </c>
      <c r="AA5082" t="s">
        <v>4529</v>
      </c>
      <c r="AB5082" t="s">
        <v>4530</v>
      </c>
      <c r="AC5082" t="s">
        <v>89</v>
      </c>
      <c r="AD5082" t="str">
        <f t="shared" si="79"/>
        <v>10-60</v>
      </c>
      <c r="AE5082" t="str">
        <f>VLOOKUP(AD5082,'Main_Sub Desc'!C:D,2,)</f>
        <v>LPC from invoicing</v>
      </c>
      <c r="AF5082" t="str">
        <f>VLOOKUP(VALUE(H5082),'Main_Sub Desc'!F:G,2,)</f>
        <v>Wst Rev Late Payment</v>
      </c>
      <c r="AG5082">
        <f>IFERROR(VLOOKUP(VALUE(I5082),'PC Mapping'!A:F,6,),"")</f>
        <v>10514</v>
      </c>
      <c r="AH5082" s="13" t="str">
        <f>VLOOKUP(AG5082,'PC Mapping'!L:M,2,)</f>
        <v>Bolivar Sewer</v>
      </c>
    </row>
    <row r="5083" spans="1:34" x14ac:dyDescent="0.2">
      <c r="A5083" t="s">
        <v>21665</v>
      </c>
      <c r="B5083" t="s">
        <v>21666</v>
      </c>
      <c r="C5083" t="s">
        <v>4519</v>
      </c>
      <c r="D5083" t="s">
        <v>4520</v>
      </c>
      <c r="E5083" s="3">
        <v>45838</v>
      </c>
      <c r="F5083" t="s">
        <v>44</v>
      </c>
      <c r="G5083" t="s">
        <v>3742</v>
      </c>
      <c r="H5083" t="s">
        <v>3722</v>
      </c>
      <c r="I5083" t="s">
        <v>4538</v>
      </c>
      <c r="J5083" t="s">
        <v>4522</v>
      </c>
      <c r="K5083" s="2">
        <v>-5.58</v>
      </c>
      <c r="L5083" t="s">
        <v>44</v>
      </c>
      <c r="M5083" s="2">
        <v>-5.58</v>
      </c>
      <c r="N5083" t="s">
        <v>4523</v>
      </c>
      <c r="O5083" t="s">
        <v>4524</v>
      </c>
      <c r="P5083" t="s">
        <v>11944</v>
      </c>
      <c r="Q5083" t="s">
        <v>21667</v>
      </c>
      <c r="R5083" t="s">
        <v>44</v>
      </c>
      <c r="S5083" t="s">
        <v>4527</v>
      </c>
      <c r="T5083" s="3">
        <v>45838</v>
      </c>
      <c r="U5083" s="3">
        <v>45839</v>
      </c>
      <c r="V5083" s="2">
        <v>0</v>
      </c>
      <c r="W5083" t="s">
        <v>44</v>
      </c>
      <c r="X5083" t="s">
        <v>44</v>
      </c>
      <c r="Y5083" t="s">
        <v>21668</v>
      </c>
      <c r="Z5083" t="s">
        <v>555</v>
      </c>
      <c r="AA5083" t="s">
        <v>4529</v>
      </c>
      <c r="AB5083" t="s">
        <v>4530</v>
      </c>
      <c r="AC5083" t="s">
        <v>89</v>
      </c>
      <c r="AD5083" t="str">
        <f t="shared" si="79"/>
        <v>10-60</v>
      </c>
      <c r="AE5083" t="str">
        <f>VLOOKUP(AD5083,'Main_Sub Desc'!C:D,2,)</f>
        <v>LPC from invoicing</v>
      </c>
      <c r="AF5083" t="str">
        <f>VLOOKUP(VALUE(H5083),'Main_Sub Desc'!F:G,2,)</f>
        <v>Wtr Rev Late Payment</v>
      </c>
      <c r="AG5083">
        <f>IFERROR(VLOOKUP(VALUE(I5083),'PC Mapping'!A:F,6,),"")</f>
        <v>10469</v>
      </c>
      <c r="AH5083" s="13" t="str">
        <f>VLOOKUP(AG5083,'PC Mapping'!L:M,2,)</f>
        <v>Bolivar Water</v>
      </c>
    </row>
    <row r="5084" spans="1:34" x14ac:dyDescent="0.2">
      <c r="A5084" t="s">
        <v>21665</v>
      </c>
      <c r="B5084" t="s">
        <v>21666</v>
      </c>
      <c r="C5084" t="s">
        <v>4519</v>
      </c>
      <c r="D5084" t="s">
        <v>4520</v>
      </c>
      <c r="E5084" s="3">
        <v>45838</v>
      </c>
      <c r="F5084" t="s">
        <v>44</v>
      </c>
      <c r="G5084" t="s">
        <v>3742</v>
      </c>
      <c r="H5084" t="s">
        <v>3716</v>
      </c>
      <c r="I5084" t="s">
        <v>4534</v>
      </c>
      <c r="J5084" t="s">
        <v>4522</v>
      </c>
      <c r="K5084" s="2">
        <v>-8.19</v>
      </c>
      <c r="L5084" t="s">
        <v>44</v>
      </c>
      <c r="M5084" s="2">
        <v>-8.19</v>
      </c>
      <c r="N5084" t="s">
        <v>4523</v>
      </c>
      <c r="O5084" t="s">
        <v>4524</v>
      </c>
      <c r="P5084" t="s">
        <v>11944</v>
      </c>
      <c r="Q5084" t="s">
        <v>21669</v>
      </c>
      <c r="R5084" t="s">
        <v>44</v>
      </c>
      <c r="S5084" t="s">
        <v>4527</v>
      </c>
      <c r="T5084" s="3">
        <v>45838</v>
      </c>
      <c r="U5084" s="3">
        <v>45839</v>
      </c>
      <c r="V5084" s="2">
        <v>0</v>
      </c>
      <c r="W5084" t="s">
        <v>44</v>
      </c>
      <c r="X5084" t="s">
        <v>44</v>
      </c>
      <c r="Y5084" t="s">
        <v>21670</v>
      </c>
      <c r="Z5084" t="s">
        <v>555</v>
      </c>
      <c r="AA5084" t="s">
        <v>4529</v>
      </c>
      <c r="AB5084" t="s">
        <v>4530</v>
      </c>
      <c r="AC5084" t="s">
        <v>89</v>
      </c>
      <c r="AD5084" t="str">
        <f t="shared" si="79"/>
        <v>10-60</v>
      </c>
      <c r="AE5084" t="str">
        <f>VLOOKUP(AD5084,'Main_Sub Desc'!C:D,2,)</f>
        <v>LPC from invoicing</v>
      </c>
      <c r="AF5084" t="str">
        <f>VLOOKUP(VALUE(H5084),'Main_Sub Desc'!F:G,2,)</f>
        <v>Wst Rev Late Payment</v>
      </c>
      <c r="AG5084">
        <f>IFERROR(VLOOKUP(VALUE(I5084),'PC Mapping'!A:F,6,),"")</f>
        <v>10514</v>
      </c>
      <c r="AH5084" s="13" t="str">
        <f>VLOOKUP(AG5084,'PC Mapping'!L:M,2,)</f>
        <v>Bolivar Sewer</v>
      </c>
    </row>
    <row r="5085" spans="1:34" x14ac:dyDescent="0.2">
      <c r="A5085" t="s">
        <v>21671</v>
      </c>
      <c r="B5085" t="s">
        <v>21666</v>
      </c>
      <c r="C5085" t="s">
        <v>4519</v>
      </c>
      <c r="D5085" t="s">
        <v>4520</v>
      </c>
      <c r="E5085" s="3">
        <v>45838</v>
      </c>
      <c r="F5085" t="s">
        <v>44</v>
      </c>
      <c r="G5085" t="s">
        <v>3742</v>
      </c>
      <c r="H5085" t="s">
        <v>3716</v>
      </c>
      <c r="I5085" t="s">
        <v>4534</v>
      </c>
      <c r="J5085" t="s">
        <v>4522</v>
      </c>
      <c r="K5085" s="2">
        <v>-5</v>
      </c>
      <c r="L5085" t="s">
        <v>44</v>
      </c>
      <c r="M5085" s="2">
        <v>-5</v>
      </c>
      <c r="N5085" t="s">
        <v>4523</v>
      </c>
      <c r="O5085" t="s">
        <v>4524</v>
      </c>
      <c r="P5085" t="s">
        <v>13959</v>
      </c>
      <c r="Q5085" t="s">
        <v>21672</v>
      </c>
      <c r="R5085" t="s">
        <v>44</v>
      </c>
      <c r="S5085" t="s">
        <v>4527</v>
      </c>
      <c r="T5085" s="3">
        <v>45838</v>
      </c>
      <c r="U5085" s="3">
        <v>45839</v>
      </c>
      <c r="V5085" s="2">
        <v>0</v>
      </c>
      <c r="W5085" t="s">
        <v>44</v>
      </c>
      <c r="X5085" t="s">
        <v>44</v>
      </c>
      <c r="Y5085" t="s">
        <v>15583</v>
      </c>
      <c r="Z5085" t="s">
        <v>1398</v>
      </c>
      <c r="AA5085" t="s">
        <v>4529</v>
      </c>
      <c r="AB5085" t="s">
        <v>4530</v>
      </c>
      <c r="AC5085" t="s">
        <v>89</v>
      </c>
      <c r="AD5085" t="str">
        <f t="shared" si="79"/>
        <v>10-60</v>
      </c>
      <c r="AE5085" t="str">
        <f>VLOOKUP(AD5085,'Main_Sub Desc'!C:D,2,)</f>
        <v>LPC from invoicing</v>
      </c>
      <c r="AF5085" t="str">
        <f>VLOOKUP(VALUE(H5085),'Main_Sub Desc'!F:G,2,)</f>
        <v>Wst Rev Late Payment</v>
      </c>
      <c r="AG5085">
        <f>IFERROR(VLOOKUP(VALUE(I5085),'PC Mapping'!A:F,6,),"")</f>
        <v>10514</v>
      </c>
      <c r="AH5085" s="13" t="str">
        <f>VLOOKUP(AG5085,'PC Mapping'!L:M,2,)</f>
        <v>Bolivar Sewer</v>
      </c>
    </row>
    <row r="5086" spans="1:34" x14ac:dyDescent="0.2">
      <c r="A5086" t="s">
        <v>21671</v>
      </c>
      <c r="B5086" t="s">
        <v>21666</v>
      </c>
      <c r="C5086" t="s">
        <v>4519</v>
      </c>
      <c r="D5086" t="s">
        <v>4520</v>
      </c>
      <c r="E5086" s="3">
        <v>45838</v>
      </c>
      <c r="F5086" t="s">
        <v>44</v>
      </c>
      <c r="G5086" t="s">
        <v>3742</v>
      </c>
      <c r="H5086" t="s">
        <v>3722</v>
      </c>
      <c r="I5086" t="s">
        <v>4538</v>
      </c>
      <c r="J5086" t="s">
        <v>4522</v>
      </c>
      <c r="K5086" s="2">
        <v>-5</v>
      </c>
      <c r="L5086" t="s">
        <v>44</v>
      </c>
      <c r="M5086" s="2">
        <v>-5</v>
      </c>
      <c r="N5086" t="s">
        <v>4523</v>
      </c>
      <c r="O5086" t="s">
        <v>4524</v>
      </c>
      <c r="P5086" t="s">
        <v>13959</v>
      </c>
      <c r="Q5086" t="s">
        <v>21673</v>
      </c>
      <c r="R5086" t="s">
        <v>44</v>
      </c>
      <c r="S5086" t="s">
        <v>4527</v>
      </c>
      <c r="T5086" s="3">
        <v>45838</v>
      </c>
      <c r="U5086" s="3">
        <v>45839</v>
      </c>
      <c r="V5086" s="2">
        <v>0</v>
      </c>
      <c r="W5086" t="s">
        <v>44</v>
      </c>
      <c r="X5086" t="s">
        <v>44</v>
      </c>
      <c r="Y5086" t="s">
        <v>15581</v>
      </c>
      <c r="Z5086" t="s">
        <v>1398</v>
      </c>
      <c r="AA5086" t="s">
        <v>4529</v>
      </c>
      <c r="AB5086" t="s">
        <v>4530</v>
      </c>
      <c r="AC5086" t="s">
        <v>89</v>
      </c>
      <c r="AD5086" t="str">
        <f t="shared" si="79"/>
        <v>10-60</v>
      </c>
      <c r="AE5086" t="str">
        <f>VLOOKUP(AD5086,'Main_Sub Desc'!C:D,2,)</f>
        <v>LPC from invoicing</v>
      </c>
      <c r="AF5086" t="str">
        <f>VLOOKUP(VALUE(H5086),'Main_Sub Desc'!F:G,2,)</f>
        <v>Wtr Rev Late Payment</v>
      </c>
      <c r="AG5086">
        <f>IFERROR(VLOOKUP(VALUE(I5086),'PC Mapping'!A:F,6,),"")</f>
        <v>10469</v>
      </c>
      <c r="AH5086" s="13" t="str">
        <f>VLOOKUP(AG5086,'PC Mapping'!L:M,2,)</f>
        <v>Bolivar Water</v>
      </c>
    </row>
    <row r="5087" spans="1:34" x14ac:dyDescent="0.2">
      <c r="A5087" t="s">
        <v>21674</v>
      </c>
      <c r="B5087" t="s">
        <v>21654</v>
      </c>
      <c r="C5087" t="s">
        <v>4519</v>
      </c>
      <c r="D5087" t="s">
        <v>4520</v>
      </c>
      <c r="E5087" s="3">
        <v>45838</v>
      </c>
      <c r="F5087" t="s">
        <v>44</v>
      </c>
      <c r="G5087" t="s">
        <v>3742</v>
      </c>
      <c r="H5087" t="s">
        <v>3722</v>
      </c>
      <c r="I5087" t="s">
        <v>4538</v>
      </c>
      <c r="J5087" t="s">
        <v>4522</v>
      </c>
      <c r="K5087" s="2">
        <v>-5</v>
      </c>
      <c r="L5087" t="s">
        <v>44</v>
      </c>
      <c r="M5087" s="2">
        <v>-5</v>
      </c>
      <c r="N5087" t="s">
        <v>4523</v>
      </c>
      <c r="O5087" t="s">
        <v>4524</v>
      </c>
      <c r="P5087" t="s">
        <v>8666</v>
      </c>
      <c r="Q5087" t="s">
        <v>21675</v>
      </c>
      <c r="R5087" t="s">
        <v>44</v>
      </c>
      <c r="S5087" t="s">
        <v>4527</v>
      </c>
      <c r="T5087" s="3">
        <v>45838</v>
      </c>
      <c r="U5087" s="3">
        <v>45839</v>
      </c>
      <c r="V5087" s="2">
        <v>0</v>
      </c>
      <c r="W5087" t="s">
        <v>44</v>
      </c>
      <c r="X5087" t="s">
        <v>44</v>
      </c>
      <c r="Y5087" t="s">
        <v>21676</v>
      </c>
      <c r="Z5087" t="s">
        <v>710</v>
      </c>
      <c r="AA5087" t="s">
        <v>4529</v>
      </c>
      <c r="AB5087" t="s">
        <v>4530</v>
      </c>
      <c r="AC5087" t="s">
        <v>89</v>
      </c>
      <c r="AD5087" t="str">
        <f t="shared" si="79"/>
        <v>10-60</v>
      </c>
      <c r="AE5087" t="str">
        <f>VLOOKUP(AD5087,'Main_Sub Desc'!C:D,2,)</f>
        <v>LPC from invoicing</v>
      </c>
      <c r="AF5087" t="str">
        <f>VLOOKUP(VALUE(H5087),'Main_Sub Desc'!F:G,2,)</f>
        <v>Wtr Rev Late Payment</v>
      </c>
      <c r="AG5087">
        <f>IFERROR(VLOOKUP(VALUE(I5087),'PC Mapping'!A:F,6,),"")</f>
        <v>10469</v>
      </c>
      <c r="AH5087" s="13" t="str">
        <f>VLOOKUP(AG5087,'PC Mapping'!L:M,2,)</f>
        <v>Bolivar Water</v>
      </c>
    </row>
    <row r="5088" spans="1:34" x14ac:dyDescent="0.2">
      <c r="A5088" t="s">
        <v>21674</v>
      </c>
      <c r="B5088" t="s">
        <v>21654</v>
      </c>
      <c r="C5088" t="s">
        <v>4519</v>
      </c>
      <c r="D5088" t="s">
        <v>4520</v>
      </c>
      <c r="E5088" s="3">
        <v>45838</v>
      </c>
      <c r="F5088" t="s">
        <v>44</v>
      </c>
      <c r="G5088" t="s">
        <v>3742</v>
      </c>
      <c r="H5088" t="s">
        <v>3716</v>
      </c>
      <c r="I5088" t="s">
        <v>4534</v>
      </c>
      <c r="J5088" t="s">
        <v>4522</v>
      </c>
      <c r="K5088" s="2">
        <v>-5</v>
      </c>
      <c r="L5088" t="s">
        <v>44</v>
      </c>
      <c r="M5088" s="2">
        <v>-5</v>
      </c>
      <c r="N5088" t="s">
        <v>4523</v>
      </c>
      <c r="O5088" t="s">
        <v>4524</v>
      </c>
      <c r="P5088" t="s">
        <v>8666</v>
      </c>
      <c r="Q5088" t="s">
        <v>21677</v>
      </c>
      <c r="R5088" t="s">
        <v>44</v>
      </c>
      <c r="S5088" t="s">
        <v>4527</v>
      </c>
      <c r="T5088" s="3">
        <v>45838</v>
      </c>
      <c r="U5088" s="3">
        <v>45839</v>
      </c>
      <c r="V5088" s="2">
        <v>0</v>
      </c>
      <c r="W5088" t="s">
        <v>44</v>
      </c>
      <c r="X5088" t="s">
        <v>44</v>
      </c>
      <c r="Y5088" t="s">
        <v>21678</v>
      </c>
      <c r="Z5088" t="s">
        <v>710</v>
      </c>
      <c r="AA5088" t="s">
        <v>4529</v>
      </c>
      <c r="AB5088" t="s">
        <v>4530</v>
      </c>
      <c r="AC5088" t="s">
        <v>89</v>
      </c>
      <c r="AD5088" t="str">
        <f t="shared" si="79"/>
        <v>10-60</v>
      </c>
      <c r="AE5088" t="str">
        <f>VLOOKUP(AD5088,'Main_Sub Desc'!C:D,2,)</f>
        <v>LPC from invoicing</v>
      </c>
      <c r="AF5088" t="str">
        <f>VLOOKUP(VALUE(H5088),'Main_Sub Desc'!F:G,2,)</f>
        <v>Wst Rev Late Payment</v>
      </c>
      <c r="AG5088">
        <f>IFERROR(VLOOKUP(VALUE(I5088),'PC Mapping'!A:F,6,),"")</f>
        <v>10514</v>
      </c>
      <c r="AH5088" s="13" t="str">
        <f>VLOOKUP(AG5088,'PC Mapping'!L:M,2,)</f>
        <v>Bolivar Sewer</v>
      </c>
    </row>
    <row r="5089" spans="1:34" x14ac:dyDescent="0.2">
      <c r="A5089" t="s">
        <v>21679</v>
      </c>
      <c r="B5089" t="s">
        <v>21660</v>
      </c>
      <c r="C5089" t="s">
        <v>4519</v>
      </c>
      <c r="D5089" t="s">
        <v>4520</v>
      </c>
      <c r="E5089" s="3">
        <v>45838</v>
      </c>
      <c r="F5089" t="s">
        <v>44</v>
      </c>
      <c r="G5089" t="s">
        <v>3742</v>
      </c>
      <c r="H5089" t="s">
        <v>3716</v>
      </c>
      <c r="I5089" t="s">
        <v>4534</v>
      </c>
      <c r="J5089" t="s">
        <v>4522</v>
      </c>
      <c r="K5089" s="2">
        <v>-5</v>
      </c>
      <c r="L5089" t="s">
        <v>44</v>
      </c>
      <c r="M5089" s="2">
        <v>-5</v>
      </c>
      <c r="N5089" t="s">
        <v>4523</v>
      </c>
      <c r="O5089" t="s">
        <v>4524</v>
      </c>
      <c r="P5089" t="s">
        <v>7498</v>
      </c>
      <c r="Q5089" t="s">
        <v>21680</v>
      </c>
      <c r="R5089" t="s">
        <v>44</v>
      </c>
      <c r="S5089" t="s">
        <v>4527</v>
      </c>
      <c r="T5089" s="3">
        <v>45838</v>
      </c>
      <c r="U5089" s="3">
        <v>45839</v>
      </c>
      <c r="V5089" s="2">
        <v>0</v>
      </c>
      <c r="W5089" t="s">
        <v>44</v>
      </c>
      <c r="X5089" t="s">
        <v>44</v>
      </c>
      <c r="Y5089" t="s">
        <v>14008</v>
      </c>
      <c r="Z5089" t="s">
        <v>640</v>
      </c>
      <c r="AA5089" t="s">
        <v>4529</v>
      </c>
      <c r="AB5089" t="s">
        <v>4530</v>
      </c>
      <c r="AC5089" t="s">
        <v>89</v>
      </c>
      <c r="AD5089" t="str">
        <f t="shared" si="79"/>
        <v>10-60</v>
      </c>
      <c r="AE5089" t="str">
        <f>VLOOKUP(AD5089,'Main_Sub Desc'!C:D,2,)</f>
        <v>LPC from invoicing</v>
      </c>
      <c r="AF5089" t="str">
        <f>VLOOKUP(VALUE(H5089),'Main_Sub Desc'!F:G,2,)</f>
        <v>Wst Rev Late Payment</v>
      </c>
      <c r="AG5089">
        <f>IFERROR(VLOOKUP(VALUE(I5089),'PC Mapping'!A:F,6,),"")</f>
        <v>10514</v>
      </c>
      <c r="AH5089" s="13" t="str">
        <f>VLOOKUP(AG5089,'PC Mapping'!L:M,2,)</f>
        <v>Bolivar Sewer</v>
      </c>
    </row>
    <row r="5090" spans="1:34" x14ac:dyDescent="0.2">
      <c r="A5090" t="s">
        <v>21679</v>
      </c>
      <c r="B5090" t="s">
        <v>21660</v>
      </c>
      <c r="C5090" t="s">
        <v>4519</v>
      </c>
      <c r="D5090" t="s">
        <v>4520</v>
      </c>
      <c r="E5090" s="3">
        <v>45838</v>
      </c>
      <c r="F5090" t="s">
        <v>44</v>
      </c>
      <c r="G5090" t="s">
        <v>3742</v>
      </c>
      <c r="H5090" t="s">
        <v>3722</v>
      </c>
      <c r="I5090" t="s">
        <v>4538</v>
      </c>
      <c r="J5090" t="s">
        <v>4522</v>
      </c>
      <c r="K5090" s="2">
        <v>-5</v>
      </c>
      <c r="L5090" t="s">
        <v>44</v>
      </c>
      <c r="M5090" s="2">
        <v>-5</v>
      </c>
      <c r="N5090" t="s">
        <v>4523</v>
      </c>
      <c r="O5090" t="s">
        <v>4524</v>
      </c>
      <c r="P5090" t="s">
        <v>7498</v>
      </c>
      <c r="Q5090" t="s">
        <v>21681</v>
      </c>
      <c r="R5090" t="s">
        <v>44</v>
      </c>
      <c r="S5090" t="s">
        <v>4527</v>
      </c>
      <c r="T5090" s="3">
        <v>45838</v>
      </c>
      <c r="U5090" s="3">
        <v>45839</v>
      </c>
      <c r="V5090" s="2">
        <v>0</v>
      </c>
      <c r="W5090" t="s">
        <v>44</v>
      </c>
      <c r="X5090" t="s">
        <v>44</v>
      </c>
      <c r="Y5090" t="s">
        <v>14006</v>
      </c>
      <c r="Z5090" t="s">
        <v>640</v>
      </c>
      <c r="AA5090" t="s">
        <v>4529</v>
      </c>
      <c r="AB5090" t="s">
        <v>4530</v>
      </c>
      <c r="AC5090" t="s">
        <v>89</v>
      </c>
      <c r="AD5090" t="str">
        <f t="shared" si="79"/>
        <v>10-60</v>
      </c>
      <c r="AE5090" t="str">
        <f>VLOOKUP(AD5090,'Main_Sub Desc'!C:D,2,)</f>
        <v>LPC from invoicing</v>
      </c>
      <c r="AF5090" t="str">
        <f>VLOOKUP(VALUE(H5090),'Main_Sub Desc'!F:G,2,)</f>
        <v>Wtr Rev Late Payment</v>
      </c>
      <c r="AG5090">
        <f>IFERROR(VLOOKUP(VALUE(I5090),'PC Mapping'!A:F,6,),"")</f>
        <v>10469</v>
      </c>
      <c r="AH5090" s="13" t="str">
        <f>VLOOKUP(AG5090,'PC Mapping'!L:M,2,)</f>
        <v>Bolivar Water</v>
      </c>
    </row>
    <row r="5091" spans="1:34" x14ac:dyDescent="0.2">
      <c r="A5091" t="s">
        <v>21682</v>
      </c>
      <c r="B5091" t="s">
        <v>21683</v>
      </c>
      <c r="C5091" t="s">
        <v>4519</v>
      </c>
      <c r="D5091" t="s">
        <v>4520</v>
      </c>
      <c r="E5091" s="3">
        <v>45810</v>
      </c>
      <c r="F5091" t="s">
        <v>44</v>
      </c>
      <c r="G5091" t="s">
        <v>3742</v>
      </c>
      <c r="H5091" t="s">
        <v>3722</v>
      </c>
      <c r="I5091" t="s">
        <v>4538</v>
      </c>
      <c r="J5091" t="s">
        <v>4522</v>
      </c>
      <c r="K5091" s="2">
        <v>-5</v>
      </c>
      <c r="L5091" t="s">
        <v>44</v>
      </c>
      <c r="M5091" s="2">
        <v>-5</v>
      </c>
      <c r="N5091" t="s">
        <v>4523</v>
      </c>
      <c r="O5091" t="s">
        <v>4524</v>
      </c>
      <c r="P5091" t="s">
        <v>15873</v>
      </c>
      <c r="Q5091" t="s">
        <v>21684</v>
      </c>
      <c r="R5091" t="s">
        <v>44</v>
      </c>
      <c r="S5091" t="s">
        <v>4527</v>
      </c>
      <c r="T5091" s="3">
        <v>45810</v>
      </c>
      <c r="U5091" s="3">
        <v>45811</v>
      </c>
      <c r="V5091" s="2">
        <v>0</v>
      </c>
      <c r="W5091" t="s">
        <v>44</v>
      </c>
      <c r="X5091" t="s">
        <v>44</v>
      </c>
      <c r="Y5091" t="s">
        <v>15877</v>
      </c>
      <c r="Z5091" t="s">
        <v>1031</v>
      </c>
      <c r="AA5091" t="s">
        <v>4529</v>
      </c>
      <c r="AB5091" t="s">
        <v>4530</v>
      </c>
      <c r="AC5091" t="s">
        <v>89</v>
      </c>
      <c r="AD5091" t="str">
        <f t="shared" si="79"/>
        <v>10-60</v>
      </c>
      <c r="AE5091" t="str">
        <f>VLOOKUP(AD5091,'Main_Sub Desc'!C:D,2,)</f>
        <v>LPC from invoicing</v>
      </c>
      <c r="AF5091" t="str">
        <f>VLOOKUP(VALUE(H5091),'Main_Sub Desc'!F:G,2,)</f>
        <v>Wtr Rev Late Payment</v>
      </c>
      <c r="AG5091">
        <f>IFERROR(VLOOKUP(VALUE(I5091),'PC Mapping'!A:F,6,),"")</f>
        <v>10469</v>
      </c>
      <c r="AH5091" s="13" t="str">
        <f>VLOOKUP(AG5091,'PC Mapping'!L:M,2,)</f>
        <v>Bolivar Water</v>
      </c>
    </row>
    <row r="5092" spans="1:34" x14ac:dyDescent="0.2">
      <c r="A5092" t="s">
        <v>21682</v>
      </c>
      <c r="B5092" t="s">
        <v>21683</v>
      </c>
      <c r="C5092" t="s">
        <v>4519</v>
      </c>
      <c r="D5092" t="s">
        <v>4520</v>
      </c>
      <c r="E5092" s="3">
        <v>45810</v>
      </c>
      <c r="F5092" t="s">
        <v>44</v>
      </c>
      <c r="G5092" t="s">
        <v>3742</v>
      </c>
      <c r="H5092" t="s">
        <v>3716</v>
      </c>
      <c r="I5092" t="s">
        <v>4534</v>
      </c>
      <c r="J5092" t="s">
        <v>4522</v>
      </c>
      <c r="K5092" s="2">
        <v>-5</v>
      </c>
      <c r="L5092" t="s">
        <v>44</v>
      </c>
      <c r="M5092" s="2">
        <v>-5</v>
      </c>
      <c r="N5092" t="s">
        <v>4523</v>
      </c>
      <c r="O5092" t="s">
        <v>4524</v>
      </c>
      <c r="P5092" t="s">
        <v>15873</v>
      </c>
      <c r="Q5092" t="s">
        <v>21685</v>
      </c>
      <c r="R5092" t="s">
        <v>44</v>
      </c>
      <c r="S5092" t="s">
        <v>4527</v>
      </c>
      <c r="T5092" s="3">
        <v>45810</v>
      </c>
      <c r="U5092" s="3">
        <v>45811</v>
      </c>
      <c r="V5092" s="2">
        <v>0</v>
      </c>
      <c r="W5092" t="s">
        <v>44</v>
      </c>
      <c r="X5092" t="s">
        <v>44</v>
      </c>
      <c r="Y5092" t="s">
        <v>15875</v>
      </c>
      <c r="Z5092" t="s">
        <v>1031</v>
      </c>
      <c r="AA5092" t="s">
        <v>4529</v>
      </c>
      <c r="AB5092" t="s">
        <v>4530</v>
      </c>
      <c r="AC5092" t="s">
        <v>89</v>
      </c>
      <c r="AD5092" t="str">
        <f t="shared" si="79"/>
        <v>10-60</v>
      </c>
      <c r="AE5092" t="str">
        <f>VLOOKUP(AD5092,'Main_Sub Desc'!C:D,2,)</f>
        <v>LPC from invoicing</v>
      </c>
      <c r="AF5092" t="str">
        <f>VLOOKUP(VALUE(H5092),'Main_Sub Desc'!F:G,2,)</f>
        <v>Wst Rev Late Payment</v>
      </c>
      <c r="AG5092">
        <f>IFERROR(VLOOKUP(VALUE(I5092),'PC Mapping'!A:F,6,),"")</f>
        <v>10514</v>
      </c>
      <c r="AH5092" s="13" t="str">
        <f>VLOOKUP(AG5092,'PC Mapping'!L:M,2,)</f>
        <v>Bolivar Sewer</v>
      </c>
    </row>
    <row r="5093" spans="1:34" x14ac:dyDescent="0.2">
      <c r="A5093" t="s">
        <v>21686</v>
      </c>
      <c r="B5093" t="s">
        <v>21687</v>
      </c>
      <c r="C5093" t="s">
        <v>4519</v>
      </c>
      <c r="D5093" t="s">
        <v>4520</v>
      </c>
      <c r="E5093" s="3">
        <v>45812</v>
      </c>
      <c r="F5093" t="s">
        <v>44</v>
      </c>
      <c r="G5093" t="s">
        <v>3742</v>
      </c>
      <c r="H5093" t="s">
        <v>3722</v>
      </c>
      <c r="I5093" t="s">
        <v>3752</v>
      </c>
      <c r="J5093" t="s">
        <v>4522</v>
      </c>
      <c r="K5093" s="2">
        <v>-13.76</v>
      </c>
      <c r="L5093" t="s">
        <v>44</v>
      </c>
      <c r="M5093" s="2">
        <v>-13.76</v>
      </c>
      <c r="N5093" t="s">
        <v>4523</v>
      </c>
      <c r="O5093" t="s">
        <v>4524</v>
      </c>
      <c r="P5093" t="s">
        <v>21688</v>
      </c>
      <c r="Q5093" t="s">
        <v>21689</v>
      </c>
      <c r="R5093" t="s">
        <v>44</v>
      </c>
      <c r="S5093" t="s">
        <v>4527</v>
      </c>
      <c r="T5093" s="3">
        <v>45812</v>
      </c>
      <c r="U5093" s="3">
        <v>45813</v>
      </c>
      <c r="V5093" s="2">
        <v>0</v>
      </c>
      <c r="W5093" t="s">
        <v>44</v>
      </c>
      <c r="X5093" t="s">
        <v>44</v>
      </c>
      <c r="Y5093" t="s">
        <v>21690</v>
      </c>
      <c r="Z5093" t="s">
        <v>2853</v>
      </c>
      <c r="AA5093" t="s">
        <v>4529</v>
      </c>
      <c r="AB5093" t="s">
        <v>4530</v>
      </c>
      <c r="AC5093" t="s">
        <v>89</v>
      </c>
      <c r="AD5093" t="str">
        <f t="shared" si="79"/>
        <v>10-60</v>
      </c>
      <c r="AE5093" t="str">
        <f>VLOOKUP(AD5093,'Main_Sub Desc'!C:D,2,)</f>
        <v>LPC from invoicing</v>
      </c>
      <c r="AF5093" t="str">
        <f>VLOOKUP(VALUE(H5093),'Main_Sub Desc'!F:G,2,)</f>
        <v>Wtr Rev Late Payment</v>
      </c>
      <c r="AG5093">
        <f>IFERROR(VLOOKUP(VALUE(I5093),'PC Mapping'!A:F,6,),"")</f>
        <v>10719</v>
      </c>
      <c r="AH5093" s="13" t="str">
        <f>VLOOKUP(AG5093,'PC Mapping'!L:M,2,)</f>
        <v>All Other Water</v>
      </c>
    </row>
    <row r="5094" spans="1:34" x14ac:dyDescent="0.2">
      <c r="A5094" t="s">
        <v>21691</v>
      </c>
      <c r="B5094" t="s">
        <v>21687</v>
      </c>
      <c r="C5094" t="s">
        <v>4519</v>
      </c>
      <c r="D5094" t="s">
        <v>4520</v>
      </c>
      <c r="E5094" s="3">
        <v>45812</v>
      </c>
      <c r="F5094" t="s">
        <v>44</v>
      </c>
      <c r="G5094" t="s">
        <v>3742</v>
      </c>
      <c r="H5094" t="s">
        <v>3722</v>
      </c>
      <c r="I5094" t="s">
        <v>3752</v>
      </c>
      <c r="J5094" t="s">
        <v>4522</v>
      </c>
      <c r="K5094" s="2">
        <v>-19.420000000000002</v>
      </c>
      <c r="L5094" t="s">
        <v>44</v>
      </c>
      <c r="M5094" s="2">
        <v>-19.420000000000002</v>
      </c>
      <c r="N5094" t="s">
        <v>4523</v>
      </c>
      <c r="O5094" t="s">
        <v>4524</v>
      </c>
      <c r="P5094" t="s">
        <v>6100</v>
      </c>
      <c r="Q5094" t="s">
        <v>21692</v>
      </c>
      <c r="R5094" t="s">
        <v>44</v>
      </c>
      <c r="S5094" t="s">
        <v>4527</v>
      </c>
      <c r="T5094" s="3">
        <v>45812</v>
      </c>
      <c r="U5094" s="3">
        <v>45813</v>
      </c>
      <c r="V5094" s="2">
        <v>0</v>
      </c>
      <c r="W5094" t="s">
        <v>44</v>
      </c>
      <c r="X5094" t="s">
        <v>44</v>
      </c>
      <c r="Y5094" t="s">
        <v>21693</v>
      </c>
      <c r="Z5094" t="s">
        <v>21694</v>
      </c>
      <c r="AA5094" t="s">
        <v>4529</v>
      </c>
      <c r="AB5094" t="s">
        <v>4530</v>
      </c>
      <c r="AC5094" t="s">
        <v>89</v>
      </c>
      <c r="AD5094" t="str">
        <f t="shared" si="79"/>
        <v>10-60</v>
      </c>
      <c r="AE5094" t="str">
        <f>VLOOKUP(AD5094,'Main_Sub Desc'!C:D,2,)</f>
        <v>LPC from invoicing</v>
      </c>
      <c r="AF5094" t="str">
        <f>VLOOKUP(VALUE(H5094),'Main_Sub Desc'!F:G,2,)</f>
        <v>Wtr Rev Late Payment</v>
      </c>
      <c r="AG5094">
        <f>IFERROR(VLOOKUP(VALUE(I5094),'PC Mapping'!A:F,6,),"")</f>
        <v>10719</v>
      </c>
      <c r="AH5094" s="13" t="str">
        <f>VLOOKUP(AG5094,'PC Mapping'!L:M,2,)</f>
        <v>All Other Water</v>
      </c>
    </row>
    <row r="5095" spans="1:34" x14ac:dyDescent="0.2">
      <c r="A5095" t="s">
        <v>21695</v>
      </c>
      <c r="B5095" t="s">
        <v>21687</v>
      </c>
      <c r="C5095" t="s">
        <v>4519</v>
      </c>
      <c r="D5095" t="s">
        <v>4520</v>
      </c>
      <c r="E5095" s="3">
        <v>45812</v>
      </c>
      <c r="F5095" t="s">
        <v>44</v>
      </c>
      <c r="G5095" t="s">
        <v>3742</v>
      </c>
      <c r="H5095" t="s">
        <v>3722</v>
      </c>
      <c r="I5095" t="s">
        <v>3752</v>
      </c>
      <c r="J5095" t="s">
        <v>4522</v>
      </c>
      <c r="K5095" s="2">
        <v>-12.26</v>
      </c>
      <c r="L5095" t="s">
        <v>44</v>
      </c>
      <c r="M5095" s="2">
        <v>-12.26</v>
      </c>
      <c r="N5095" t="s">
        <v>4523</v>
      </c>
      <c r="O5095" t="s">
        <v>4524</v>
      </c>
      <c r="P5095" t="s">
        <v>21696</v>
      </c>
      <c r="Q5095" t="s">
        <v>21697</v>
      </c>
      <c r="R5095" t="s">
        <v>44</v>
      </c>
      <c r="S5095" t="s">
        <v>4527</v>
      </c>
      <c r="T5095" s="3">
        <v>45812</v>
      </c>
      <c r="U5095" s="3">
        <v>45813</v>
      </c>
      <c r="V5095" s="2">
        <v>0</v>
      </c>
      <c r="W5095" t="s">
        <v>44</v>
      </c>
      <c r="X5095" t="s">
        <v>44</v>
      </c>
      <c r="Y5095" t="s">
        <v>21698</v>
      </c>
      <c r="Z5095" t="s">
        <v>1859</v>
      </c>
      <c r="AA5095" t="s">
        <v>4529</v>
      </c>
      <c r="AB5095" t="s">
        <v>4530</v>
      </c>
      <c r="AC5095" t="s">
        <v>89</v>
      </c>
      <c r="AD5095" t="str">
        <f t="shared" si="79"/>
        <v>10-60</v>
      </c>
      <c r="AE5095" t="str">
        <f>VLOOKUP(AD5095,'Main_Sub Desc'!C:D,2,)</f>
        <v>LPC from invoicing</v>
      </c>
      <c r="AF5095" t="str">
        <f>VLOOKUP(VALUE(H5095),'Main_Sub Desc'!F:G,2,)</f>
        <v>Wtr Rev Late Payment</v>
      </c>
      <c r="AG5095">
        <f>IFERROR(VLOOKUP(VALUE(I5095),'PC Mapping'!A:F,6,),"")</f>
        <v>10719</v>
      </c>
      <c r="AH5095" s="13" t="str">
        <f>VLOOKUP(AG5095,'PC Mapping'!L:M,2,)</f>
        <v>All Other Water</v>
      </c>
    </row>
    <row r="5096" spans="1:34" x14ac:dyDescent="0.2">
      <c r="A5096" t="s">
        <v>21699</v>
      </c>
      <c r="B5096" t="s">
        <v>21687</v>
      </c>
      <c r="C5096" t="s">
        <v>4519</v>
      </c>
      <c r="D5096" t="s">
        <v>4520</v>
      </c>
      <c r="E5096" s="3">
        <v>45812</v>
      </c>
      <c r="F5096" t="s">
        <v>44</v>
      </c>
      <c r="G5096" t="s">
        <v>3742</v>
      </c>
      <c r="H5096" t="s">
        <v>3722</v>
      </c>
      <c r="I5096" t="s">
        <v>3752</v>
      </c>
      <c r="J5096" t="s">
        <v>4522</v>
      </c>
      <c r="K5096" s="2">
        <v>-9.65</v>
      </c>
      <c r="L5096" t="s">
        <v>44</v>
      </c>
      <c r="M5096" s="2">
        <v>-9.65</v>
      </c>
      <c r="N5096" t="s">
        <v>4523</v>
      </c>
      <c r="O5096" t="s">
        <v>4524</v>
      </c>
      <c r="P5096" t="s">
        <v>5959</v>
      </c>
      <c r="Q5096" t="s">
        <v>21700</v>
      </c>
      <c r="R5096" t="s">
        <v>44</v>
      </c>
      <c r="S5096" t="s">
        <v>4527</v>
      </c>
      <c r="T5096" s="3">
        <v>45812</v>
      </c>
      <c r="U5096" s="3">
        <v>45813</v>
      </c>
      <c r="V5096" s="2">
        <v>0</v>
      </c>
      <c r="W5096" t="s">
        <v>44</v>
      </c>
      <c r="X5096" t="s">
        <v>44</v>
      </c>
      <c r="Y5096" t="s">
        <v>21701</v>
      </c>
      <c r="Z5096" t="s">
        <v>3221</v>
      </c>
      <c r="AA5096" t="s">
        <v>4529</v>
      </c>
      <c r="AB5096" t="s">
        <v>4530</v>
      </c>
      <c r="AC5096" t="s">
        <v>89</v>
      </c>
      <c r="AD5096" t="str">
        <f t="shared" si="79"/>
        <v>10-60</v>
      </c>
      <c r="AE5096" t="str">
        <f>VLOOKUP(AD5096,'Main_Sub Desc'!C:D,2,)</f>
        <v>LPC from invoicing</v>
      </c>
      <c r="AF5096" t="str">
        <f>VLOOKUP(VALUE(H5096),'Main_Sub Desc'!F:G,2,)</f>
        <v>Wtr Rev Late Payment</v>
      </c>
      <c r="AG5096">
        <f>IFERROR(VLOOKUP(VALUE(I5096),'PC Mapping'!A:F,6,),"")</f>
        <v>10719</v>
      </c>
      <c r="AH5096" s="13" t="str">
        <f>VLOOKUP(AG5096,'PC Mapping'!L:M,2,)</f>
        <v>All Other Water</v>
      </c>
    </row>
    <row r="5097" spans="1:34" x14ac:dyDescent="0.2">
      <c r="A5097" t="s">
        <v>21702</v>
      </c>
      <c r="B5097" t="s">
        <v>21687</v>
      </c>
      <c r="C5097" t="s">
        <v>4519</v>
      </c>
      <c r="D5097" t="s">
        <v>4520</v>
      </c>
      <c r="E5097" s="3">
        <v>45812</v>
      </c>
      <c r="F5097" t="s">
        <v>44</v>
      </c>
      <c r="G5097" t="s">
        <v>3742</v>
      </c>
      <c r="H5097" t="s">
        <v>3722</v>
      </c>
      <c r="I5097" t="s">
        <v>3752</v>
      </c>
      <c r="J5097" t="s">
        <v>4522</v>
      </c>
      <c r="K5097" s="2">
        <v>-5</v>
      </c>
      <c r="L5097" t="s">
        <v>44</v>
      </c>
      <c r="M5097" s="2">
        <v>-5</v>
      </c>
      <c r="N5097" t="s">
        <v>4523</v>
      </c>
      <c r="O5097" t="s">
        <v>4524</v>
      </c>
      <c r="P5097" t="s">
        <v>7082</v>
      </c>
      <c r="Q5097" t="s">
        <v>21703</v>
      </c>
      <c r="R5097" t="s">
        <v>44</v>
      </c>
      <c r="S5097" t="s">
        <v>4527</v>
      </c>
      <c r="T5097" s="3">
        <v>45812</v>
      </c>
      <c r="U5097" s="3">
        <v>45813</v>
      </c>
      <c r="V5097" s="2">
        <v>0</v>
      </c>
      <c r="W5097" t="s">
        <v>44</v>
      </c>
      <c r="X5097" t="s">
        <v>44</v>
      </c>
      <c r="Y5097" t="s">
        <v>8696</v>
      </c>
      <c r="Z5097" t="s">
        <v>3480</v>
      </c>
      <c r="AA5097" t="s">
        <v>4529</v>
      </c>
      <c r="AB5097" t="s">
        <v>4530</v>
      </c>
      <c r="AC5097" t="s">
        <v>89</v>
      </c>
      <c r="AD5097" t="str">
        <f t="shared" si="79"/>
        <v>10-60</v>
      </c>
      <c r="AE5097" t="str">
        <f>VLOOKUP(AD5097,'Main_Sub Desc'!C:D,2,)</f>
        <v>LPC from invoicing</v>
      </c>
      <c r="AF5097" t="str">
        <f>VLOOKUP(VALUE(H5097),'Main_Sub Desc'!F:G,2,)</f>
        <v>Wtr Rev Late Payment</v>
      </c>
      <c r="AG5097">
        <f>IFERROR(VLOOKUP(VALUE(I5097),'PC Mapping'!A:F,6,),"")</f>
        <v>10719</v>
      </c>
      <c r="AH5097" s="13" t="str">
        <f>VLOOKUP(AG5097,'PC Mapping'!L:M,2,)</f>
        <v>All Other Water</v>
      </c>
    </row>
    <row r="5098" spans="1:34" x14ac:dyDescent="0.2">
      <c r="A5098" t="s">
        <v>21704</v>
      </c>
      <c r="B5098" t="s">
        <v>21705</v>
      </c>
      <c r="C5098" t="s">
        <v>4519</v>
      </c>
      <c r="D5098" t="s">
        <v>4520</v>
      </c>
      <c r="E5098" s="3">
        <v>45813</v>
      </c>
      <c r="F5098" t="s">
        <v>44</v>
      </c>
      <c r="G5098" t="s">
        <v>3742</v>
      </c>
      <c r="H5098" t="s">
        <v>3722</v>
      </c>
      <c r="I5098" t="s">
        <v>3752</v>
      </c>
      <c r="J5098" t="s">
        <v>4522</v>
      </c>
      <c r="K5098" s="2">
        <v>-5</v>
      </c>
      <c r="L5098" t="s">
        <v>44</v>
      </c>
      <c r="M5098" s="2">
        <v>-5</v>
      </c>
      <c r="N5098" t="s">
        <v>4523</v>
      </c>
      <c r="O5098" t="s">
        <v>4524</v>
      </c>
      <c r="P5098" t="s">
        <v>8469</v>
      </c>
      <c r="Q5098" t="s">
        <v>21706</v>
      </c>
      <c r="R5098" t="s">
        <v>44</v>
      </c>
      <c r="S5098" t="s">
        <v>4527</v>
      </c>
      <c r="T5098" s="3">
        <v>45813</v>
      </c>
      <c r="U5098" s="3">
        <v>45814</v>
      </c>
      <c r="V5098" s="2">
        <v>0</v>
      </c>
      <c r="W5098" t="s">
        <v>44</v>
      </c>
      <c r="X5098" t="s">
        <v>44</v>
      </c>
      <c r="Y5098" t="s">
        <v>21707</v>
      </c>
      <c r="Z5098" t="s">
        <v>21708</v>
      </c>
      <c r="AA5098" t="s">
        <v>4529</v>
      </c>
      <c r="AB5098" t="s">
        <v>4530</v>
      </c>
      <c r="AC5098" t="s">
        <v>89</v>
      </c>
      <c r="AD5098" t="str">
        <f t="shared" si="79"/>
        <v>10-60</v>
      </c>
      <c r="AE5098" t="str">
        <f>VLOOKUP(AD5098,'Main_Sub Desc'!C:D,2,)</f>
        <v>LPC from invoicing</v>
      </c>
      <c r="AF5098" t="str">
        <f>VLOOKUP(VALUE(H5098),'Main_Sub Desc'!F:G,2,)</f>
        <v>Wtr Rev Late Payment</v>
      </c>
      <c r="AG5098">
        <f>IFERROR(VLOOKUP(VALUE(I5098),'PC Mapping'!A:F,6,),"")</f>
        <v>10719</v>
      </c>
      <c r="AH5098" s="13" t="str">
        <f>VLOOKUP(AG5098,'PC Mapping'!L:M,2,)</f>
        <v>All Other Water</v>
      </c>
    </row>
    <row r="5099" spans="1:34" x14ac:dyDescent="0.2">
      <c r="A5099" t="s">
        <v>21709</v>
      </c>
      <c r="B5099" t="s">
        <v>21710</v>
      </c>
      <c r="C5099" t="s">
        <v>4519</v>
      </c>
      <c r="D5099" t="s">
        <v>4520</v>
      </c>
      <c r="E5099" s="3">
        <v>45813</v>
      </c>
      <c r="F5099" t="s">
        <v>44</v>
      </c>
      <c r="G5099" t="s">
        <v>3742</v>
      </c>
      <c r="H5099" t="s">
        <v>3722</v>
      </c>
      <c r="I5099" t="s">
        <v>3752</v>
      </c>
      <c r="J5099" t="s">
        <v>4522</v>
      </c>
      <c r="K5099" s="2">
        <v>-8.14</v>
      </c>
      <c r="L5099" t="s">
        <v>44</v>
      </c>
      <c r="M5099" s="2">
        <v>-8.14</v>
      </c>
      <c r="N5099" t="s">
        <v>4523</v>
      </c>
      <c r="O5099" t="s">
        <v>4524</v>
      </c>
      <c r="P5099" t="s">
        <v>21711</v>
      </c>
      <c r="Q5099" t="s">
        <v>21712</v>
      </c>
      <c r="R5099" t="s">
        <v>44</v>
      </c>
      <c r="S5099" t="s">
        <v>4527</v>
      </c>
      <c r="T5099" s="3">
        <v>45813</v>
      </c>
      <c r="U5099" s="3">
        <v>45814</v>
      </c>
      <c r="V5099" s="2">
        <v>0</v>
      </c>
      <c r="W5099" t="s">
        <v>44</v>
      </c>
      <c r="X5099" t="s">
        <v>44</v>
      </c>
      <c r="Y5099" t="s">
        <v>21713</v>
      </c>
      <c r="Z5099" t="s">
        <v>2531</v>
      </c>
      <c r="AA5099" t="s">
        <v>4529</v>
      </c>
      <c r="AB5099" t="s">
        <v>4530</v>
      </c>
      <c r="AC5099" t="s">
        <v>89</v>
      </c>
      <c r="AD5099" t="str">
        <f t="shared" si="79"/>
        <v>10-60</v>
      </c>
      <c r="AE5099" t="str">
        <f>VLOOKUP(AD5099,'Main_Sub Desc'!C:D,2,)</f>
        <v>LPC from invoicing</v>
      </c>
      <c r="AF5099" t="str">
        <f>VLOOKUP(VALUE(H5099),'Main_Sub Desc'!F:G,2,)</f>
        <v>Wtr Rev Late Payment</v>
      </c>
      <c r="AG5099">
        <f>IFERROR(VLOOKUP(VALUE(I5099),'PC Mapping'!A:F,6,),"")</f>
        <v>10719</v>
      </c>
      <c r="AH5099" s="13" t="str">
        <f>VLOOKUP(AG5099,'PC Mapping'!L:M,2,)</f>
        <v>All Other Water</v>
      </c>
    </row>
    <row r="5100" spans="1:34" x14ac:dyDescent="0.2">
      <c r="A5100" t="s">
        <v>21714</v>
      </c>
      <c r="B5100" t="s">
        <v>21710</v>
      </c>
      <c r="C5100" t="s">
        <v>4519</v>
      </c>
      <c r="D5100" t="s">
        <v>4520</v>
      </c>
      <c r="E5100" s="3">
        <v>45813</v>
      </c>
      <c r="F5100" t="s">
        <v>44</v>
      </c>
      <c r="G5100" t="s">
        <v>3742</v>
      </c>
      <c r="H5100" t="s">
        <v>3722</v>
      </c>
      <c r="I5100" t="s">
        <v>3752</v>
      </c>
      <c r="J5100" t="s">
        <v>4522</v>
      </c>
      <c r="K5100" s="2">
        <v>-6.46</v>
      </c>
      <c r="L5100" t="s">
        <v>44</v>
      </c>
      <c r="M5100" s="2">
        <v>-6.46</v>
      </c>
      <c r="N5100" t="s">
        <v>4523</v>
      </c>
      <c r="O5100" t="s">
        <v>4524</v>
      </c>
      <c r="P5100" t="s">
        <v>7029</v>
      </c>
      <c r="Q5100" t="s">
        <v>21715</v>
      </c>
      <c r="R5100" t="s">
        <v>44</v>
      </c>
      <c r="S5100" t="s">
        <v>4527</v>
      </c>
      <c r="T5100" s="3">
        <v>45813</v>
      </c>
      <c r="U5100" s="3">
        <v>45814</v>
      </c>
      <c r="V5100" s="2">
        <v>0</v>
      </c>
      <c r="W5100" t="s">
        <v>44</v>
      </c>
      <c r="X5100" t="s">
        <v>44</v>
      </c>
      <c r="Y5100" t="s">
        <v>21716</v>
      </c>
      <c r="Z5100" t="s">
        <v>2359</v>
      </c>
      <c r="AA5100" t="s">
        <v>4529</v>
      </c>
      <c r="AB5100" t="s">
        <v>4530</v>
      </c>
      <c r="AC5100" t="s">
        <v>89</v>
      </c>
      <c r="AD5100" t="str">
        <f t="shared" si="79"/>
        <v>10-60</v>
      </c>
      <c r="AE5100" t="str">
        <f>VLOOKUP(AD5100,'Main_Sub Desc'!C:D,2,)</f>
        <v>LPC from invoicing</v>
      </c>
      <c r="AF5100" t="str">
        <f>VLOOKUP(VALUE(H5100),'Main_Sub Desc'!F:G,2,)</f>
        <v>Wtr Rev Late Payment</v>
      </c>
      <c r="AG5100">
        <f>IFERROR(VLOOKUP(VALUE(I5100),'PC Mapping'!A:F,6,),"")</f>
        <v>10719</v>
      </c>
      <c r="AH5100" s="13" t="str">
        <f>VLOOKUP(AG5100,'PC Mapping'!L:M,2,)</f>
        <v>All Other Water</v>
      </c>
    </row>
    <row r="5101" spans="1:34" x14ac:dyDescent="0.2">
      <c r="A5101" t="s">
        <v>21717</v>
      </c>
      <c r="B5101" t="s">
        <v>21710</v>
      </c>
      <c r="C5101" t="s">
        <v>4519</v>
      </c>
      <c r="D5101" t="s">
        <v>4520</v>
      </c>
      <c r="E5101" s="3">
        <v>45813</v>
      </c>
      <c r="F5101" t="s">
        <v>44</v>
      </c>
      <c r="G5101" t="s">
        <v>3742</v>
      </c>
      <c r="H5101" t="s">
        <v>3722</v>
      </c>
      <c r="I5101" t="s">
        <v>3752</v>
      </c>
      <c r="J5101" t="s">
        <v>4522</v>
      </c>
      <c r="K5101" s="2">
        <v>-5</v>
      </c>
      <c r="L5101" t="s">
        <v>44</v>
      </c>
      <c r="M5101" s="2">
        <v>-5</v>
      </c>
      <c r="N5101" t="s">
        <v>4523</v>
      </c>
      <c r="O5101" t="s">
        <v>4524</v>
      </c>
      <c r="P5101" t="s">
        <v>8485</v>
      </c>
      <c r="Q5101" t="s">
        <v>21718</v>
      </c>
      <c r="R5101" t="s">
        <v>44</v>
      </c>
      <c r="S5101" t="s">
        <v>4527</v>
      </c>
      <c r="T5101" s="3">
        <v>45813</v>
      </c>
      <c r="U5101" s="3">
        <v>45814</v>
      </c>
      <c r="V5101" s="2">
        <v>0</v>
      </c>
      <c r="W5101" t="s">
        <v>44</v>
      </c>
      <c r="X5101" t="s">
        <v>44</v>
      </c>
      <c r="Y5101" t="s">
        <v>21719</v>
      </c>
      <c r="Z5101" t="s">
        <v>3483</v>
      </c>
      <c r="AA5101" t="s">
        <v>4529</v>
      </c>
      <c r="AB5101" t="s">
        <v>4530</v>
      </c>
      <c r="AC5101" t="s">
        <v>89</v>
      </c>
      <c r="AD5101" t="str">
        <f t="shared" si="79"/>
        <v>10-60</v>
      </c>
      <c r="AE5101" t="str">
        <f>VLOOKUP(AD5101,'Main_Sub Desc'!C:D,2,)</f>
        <v>LPC from invoicing</v>
      </c>
      <c r="AF5101" t="str">
        <f>VLOOKUP(VALUE(H5101),'Main_Sub Desc'!F:G,2,)</f>
        <v>Wtr Rev Late Payment</v>
      </c>
      <c r="AG5101">
        <f>IFERROR(VLOOKUP(VALUE(I5101),'PC Mapping'!A:F,6,),"")</f>
        <v>10719</v>
      </c>
      <c r="AH5101" s="13" t="str">
        <f>VLOOKUP(AG5101,'PC Mapping'!L:M,2,)</f>
        <v>All Other Water</v>
      </c>
    </row>
    <row r="5102" spans="1:34" x14ac:dyDescent="0.2">
      <c r="A5102" t="s">
        <v>21720</v>
      </c>
      <c r="B5102" t="s">
        <v>21710</v>
      </c>
      <c r="C5102" t="s">
        <v>4519</v>
      </c>
      <c r="D5102" t="s">
        <v>4520</v>
      </c>
      <c r="E5102" s="3">
        <v>45813</v>
      </c>
      <c r="F5102" t="s">
        <v>44</v>
      </c>
      <c r="G5102" t="s">
        <v>3742</v>
      </c>
      <c r="H5102" t="s">
        <v>3722</v>
      </c>
      <c r="I5102" t="s">
        <v>3752</v>
      </c>
      <c r="J5102" t="s">
        <v>4522</v>
      </c>
      <c r="K5102" s="2">
        <v>-5.18</v>
      </c>
      <c r="L5102" t="s">
        <v>44</v>
      </c>
      <c r="M5102" s="2">
        <v>-5.18</v>
      </c>
      <c r="N5102" t="s">
        <v>4523</v>
      </c>
      <c r="O5102" t="s">
        <v>4524</v>
      </c>
      <c r="P5102" t="s">
        <v>11971</v>
      </c>
      <c r="Q5102" t="s">
        <v>21721</v>
      </c>
      <c r="R5102" t="s">
        <v>44</v>
      </c>
      <c r="S5102" t="s">
        <v>4527</v>
      </c>
      <c r="T5102" s="3">
        <v>45813</v>
      </c>
      <c r="U5102" s="3">
        <v>45814</v>
      </c>
      <c r="V5102" s="2">
        <v>0</v>
      </c>
      <c r="W5102" t="s">
        <v>44</v>
      </c>
      <c r="X5102" t="s">
        <v>44</v>
      </c>
      <c r="Y5102" t="s">
        <v>21722</v>
      </c>
      <c r="Z5102" t="s">
        <v>3139</v>
      </c>
      <c r="AA5102" t="s">
        <v>4529</v>
      </c>
      <c r="AB5102" t="s">
        <v>4530</v>
      </c>
      <c r="AC5102" t="s">
        <v>89</v>
      </c>
      <c r="AD5102" t="str">
        <f t="shared" si="79"/>
        <v>10-60</v>
      </c>
      <c r="AE5102" t="str">
        <f>VLOOKUP(AD5102,'Main_Sub Desc'!C:D,2,)</f>
        <v>LPC from invoicing</v>
      </c>
      <c r="AF5102" t="str">
        <f>VLOOKUP(VALUE(H5102),'Main_Sub Desc'!F:G,2,)</f>
        <v>Wtr Rev Late Payment</v>
      </c>
      <c r="AG5102">
        <f>IFERROR(VLOOKUP(VALUE(I5102),'PC Mapping'!A:F,6,),"")</f>
        <v>10719</v>
      </c>
      <c r="AH5102" s="13" t="str">
        <f>VLOOKUP(AG5102,'PC Mapping'!L:M,2,)</f>
        <v>All Other Water</v>
      </c>
    </row>
    <row r="5103" spans="1:34" x14ac:dyDescent="0.2">
      <c r="A5103" t="s">
        <v>21723</v>
      </c>
      <c r="B5103" t="s">
        <v>21710</v>
      </c>
      <c r="C5103" t="s">
        <v>4519</v>
      </c>
      <c r="D5103" t="s">
        <v>4520</v>
      </c>
      <c r="E5103" s="3">
        <v>45813</v>
      </c>
      <c r="F5103" t="s">
        <v>44</v>
      </c>
      <c r="G5103" t="s">
        <v>3742</v>
      </c>
      <c r="H5103" t="s">
        <v>3722</v>
      </c>
      <c r="I5103" t="s">
        <v>3752</v>
      </c>
      <c r="J5103" t="s">
        <v>4522</v>
      </c>
      <c r="K5103" s="2">
        <v>-5</v>
      </c>
      <c r="L5103" t="s">
        <v>44</v>
      </c>
      <c r="M5103" s="2">
        <v>-5</v>
      </c>
      <c r="N5103" t="s">
        <v>4523</v>
      </c>
      <c r="O5103" t="s">
        <v>4524</v>
      </c>
      <c r="P5103" t="s">
        <v>21724</v>
      </c>
      <c r="Q5103" t="s">
        <v>21725</v>
      </c>
      <c r="R5103" t="s">
        <v>44</v>
      </c>
      <c r="S5103" t="s">
        <v>4527</v>
      </c>
      <c r="T5103" s="3">
        <v>45813</v>
      </c>
      <c r="U5103" s="3">
        <v>45814</v>
      </c>
      <c r="V5103" s="2">
        <v>0</v>
      </c>
      <c r="W5103" t="s">
        <v>44</v>
      </c>
      <c r="X5103" t="s">
        <v>44</v>
      </c>
      <c r="Y5103" t="s">
        <v>21726</v>
      </c>
      <c r="Z5103" t="s">
        <v>3023</v>
      </c>
      <c r="AA5103" t="s">
        <v>4529</v>
      </c>
      <c r="AB5103" t="s">
        <v>4530</v>
      </c>
      <c r="AC5103" t="s">
        <v>89</v>
      </c>
      <c r="AD5103" t="str">
        <f t="shared" si="79"/>
        <v>10-60</v>
      </c>
      <c r="AE5103" t="str">
        <f>VLOOKUP(AD5103,'Main_Sub Desc'!C:D,2,)</f>
        <v>LPC from invoicing</v>
      </c>
      <c r="AF5103" t="str">
        <f>VLOOKUP(VALUE(H5103),'Main_Sub Desc'!F:G,2,)</f>
        <v>Wtr Rev Late Payment</v>
      </c>
      <c r="AG5103">
        <f>IFERROR(VLOOKUP(VALUE(I5103),'PC Mapping'!A:F,6,),"")</f>
        <v>10719</v>
      </c>
      <c r="AH5103" s="13" t="str">
        <f>VLOOKUP(AG5103,'PC Mapping'!L:M,2,)</f>
        <v>All Other Water</v>
      </c>
    </row>
    <row r="5104" spans="1:34" x14ac:dyDescent="0.2">
      <c r="A5104" t="s">
        <v>21727</v>
      </c>
      <c r="B5104" t="s">
        <v>21705</v>
      </c>
      <c r="C5104" t="s">
        <v>4519</v>
      </c>
      <c r="D5104" t="s">
        <v>4520</v>
      </c>
      <c r="E5104" s="3">
        <v>45813</v>
      </c>
      <c r="F5104" t="s">
        <v>44</v>
      </c>
      <c r="G5104" t="s">
        <v>3742</v>
      </c>
      <c r="H5104" t="s">
        <v>3722</v>
      </c>
      <c r="I5104" t="s">
        <v>3752</v>
      </c>
      <c r="J5104" t="s">
        <v>4522</v>
      </c>
      <c r="K5104" s="2">
        <v>-5</v>
      </c>
      <c r="L5104" t="s">
        <v>44</v>
      </c>
      <c r="M5104" s="2">
        <v>-5</v>
      </c>
      <c r="N5104" t="s">
        <v>4523</v>
      </c>
      <c r="O5104" t="s">
        <v>4524</v>
      </c>
      <c r="P5104" t="s">
        <v>13918</v>
      </c>
      <c r="Q5104" t="s">
        <v>21728</v>
      </c>
      <c r="R5104" t="s">
        <v>44</v>
      </c>
      <c r="S5104" t="s">
        <v>4527</v>
      </c>
      <c r="T5104" s="3">
        <v>45813</v>
      </c>
      <c r="U5104" s="3">
        <v>45814</v>
      </c>
      <c r="V5104" s="2">
        <v>0</v>
      </c>
      <c r="W5104" t="s">
        <v>44</v>
      </c>
      <c r="X5104" t="s">
        <v>44</v>
      </c>
      <c r="Y5104" t="s">
        <v>21729</v>
      </c>
      <c r="Z5104" t="s">
        <v>3352</v>
      </c>
      <c r="AA5104" t="s">
        <v>4529</v>
      </c>
      <c r="AB5104" t="s">
        <v>4530</v>
      </c>
      <c r="AC5104" t="s">
        <v>89</v>
      </c>
      <c r="AD5104" t="str">
        <f t="shared" si="79"/>
        <v>10-60</v>
      </c>
      <c r="AE5104" t="str">
        <f>VLOOKUP(AD5104,'Main_Sub Desc'!C:D,2,)</f>
        <v>LPC from invoicing</v>
      </c>
      <c r="AF5104" t="str">
        <f>VLOOKUP(VALUE(H5104),'Main_Sub Desc'!F:G,2,)</f>
        <v>Wtr Rev Late Payment</v>
      </c>
      <c r="AG5104">
        <f>IFERROR(VLOOKUP(VALUE(I5104),'PC Mapping'!A:F,6,),"")</f>
        <v>10719</v>
      </c>
      <c r="AH5104" s="13" t="str">
        <f>VLOOKUP(AG5104,'PC Mapping'!L:M,2,)</f>
        <v>All Other Water</v>
      </c>
    </row>
    <row r="5105" spans="1:34" x14ac:dyDescent="0.2">
      <c r="A5105" t="s">
        <v>21730</v>
      </c>
      <c r="B5105" t="s">
        <v>21731</v>
      </c>
      <c r="C5105" t="s">
        <v>4519</v>
      </c>
      <c r="D5105" t="s">
        <v>4520</v>
      </c>
      <c r="E5105" s="3">
        <v>45817</v>
      </c>
      <c r="F5105" t="s">
        <v>44</v>
      </c>
      <c r="G5105" t="s">
        <v>3742</v>
      </c>
      <c r="H5105" t="s">
        <v>3722</v>
      </c>
      <c r="I5105" t="s">
        <v>4538</v>
      </c>
      <c r="J5105" t="s">
        <v>4522</v>
      </c>
      <c r="K5105" s="2">
        <v>-5</v>
      </c>
      <c r="L5105" t="s">
        <v>44</v>
      </c>
      <c r="M5105" s="2">
        <v>-5</v>
      </c>
      <c r="N5105" t="s">
        <v>4523</v>
      </c>
      <c r="O5105" t="s">
        <v>4524</v>
      </c>
      <c r="P5105" t="s">
        <v>5974</v>
      </c>
      <c r="Q5105" t="s">
        <v>21732</v>
      </c>
      <c r="R5105" t="s">
        <v>44</v>
      </c>
      <c r="S5105" t="s">
        <v>4527</v>
      </c>
      <c r="T5105" s="3">
        <v>45817</v>
      </c>
      <c r="U5105" s="3">
        <v>45818</v>
      </c>
      <c r="V5105" s="2">
        <v>0</v>
      </c>
      <c r="W5105" t="s">
        <v>44</v>
      </c>
      <c r="X5105" t="s">
        <v>44</v>
      </c>
      <c r="Y5105" t="s">
        <v>5976</v>
      </c>
      <c r="Z5105" t="s">
        <v>5977</v>
      </c>
      <c r="AA5105" t="s">
        <v>4529</v>
      </c>
      <c r="AB5105" t="s">
        <v>4530</v>
      </c>
      <c r="AC5105" t="s">
        <v>89</v>
      </c>
      <c r="AD5105" t="str">
        <f t="shared" si="79"/>
        <v>10-60</v>
      </c>
      <c r="AE5105" t="str">
        <f>VLOOKUP(AD5105,'Main_Sub Desc'!C:D,2,)</f>
        <v>LPC from invoicing</v>
      </c>
      <c r="AF5105" t="str">
        <f>VLOOKUP(VALUE(H5105),'Main_Sub Desc'!F:G,2,)</f>
        <v>Wtr Rev Late Payment</v>
      </c>
      <c r="AG5105">
        <f>IFERROR(VLOOKUP(VALUE(I5105),'PC Mapping'!A:F,6,),"")</f>
        <v>10469</v>
      </c>
      <c r="AH5105" s="13" t="str">
        <f>VLOOKUP(AG5105,'PC Mapping'!L:M,2,)</f>
        <v>Bolivar Water</v>
      </c>
    </row>
    <row r="5106" spans="1:34" x14ac:dyDescent="0.2">
      <c r="A5106" t="s">
        <v>21733</v>
      </c>
      <c r="B5106" t="s">
        <v>21734</v>
      </c>
      <c r="C5106" t="s">
        <v>4519</v>
      </c>
      <c r="D5106" t="s">
        <v>4520</v>
      </c>
      <c r="E5106" s="3">
        <v>45818</v>
      </c>
      <c r="F5106" t="s">
        <v>44</v>
      </c>
      <c r="G5106" t="s">
        <v>3742</v>
      </c>
      <c r="H5106" t="s">
        <v>3722</v>
      </c>
      <c r="I5106" t="s">
        <v>4538</v>
      </c>
      <c r="J5106" t="s">
        <v>4522</v>
      </c>
      <c r="K5106" s="2">
        <v>-5</v>
      </c>
      <c r="L5106" t="s">
        <v>44</v>
      </c>
      <c r="M5106" s="2">
        <v>-5</v>
      </c>
      <c r="N5106" t="s">
        <v>4523</v>
      </c>
      <c r="O5106" t="s">
        <v>4524</v>
      </c>
      <c r="P5106" t="s">
        <v>5040</v>
      </c>
      <c r="Q5106" t="s">
        <v>21735</v>
      </c>
      <c r="R5106" t="s">
        <v>44</v>
      </c>
      <c r="S5106" t="s">
        <v>4527</v>
      </c>
      <c r="T5106" s="3">
        <v>45818</v>
      </c>
      <c r="U5106" s="3">
        <v>45819</v>
      </c>
      <c r="V5106" s="2">
        <v>0</v>
      </c>
      <c r="W5106" t="s">
        <v>44</v>
      </c>
      <c r="X5106" t="s">
        <v>44</v>
      </c>
      <c r="Y5106" t="s">
        <v>21736</v>
      </c>
      <c r="Z5106" t="s">
        <v>244</v>
      </c>
      <c r="AA5106" t="s">
        <v>4529</v>
      </c>
      <c r="AB5106" t="s">
        <v>4530</v>
      </c>
      <c r="AC5106" t="s">
        <v>89</v>
      </c>
      <c r="AD5106" t="str">
        <f t="shared" si="79"/>
        <v>10-60</v>
      </c>
      <c r="AE5106" t="str">
        <f>VLOOKUP(AD5106,'Main_Sub Desc'!C:D,2,)</f>
        <v>LPC from invoicing</v>
      </c>
      <c r="AF5106" t="str">
        <f>VLOOKUP(VALUE(H5106),'Main_Sub Desc'!F:G,2,)</f>
        <v>Wtr Rev Late Payment</v>
      </c>
      <c r="AG5106">
        <f>IFERROR(VLOOKUP(VALUE(I5106),'PC Mapping'!A:F,6,),"")</f>
        <v>10469</v>
      </c>
      <c r="AH5106" s="13" t="str">
        <f>VLOOKUP(AG5106,'PC Mapping'!L:M,2,)</f>
        <v>Bolivar Water</v>
      </c>
    </row>
    <row r="5107" spans="1:34" x14ac:dyDescent="0.2">
      <c r="A5107" t="s">
        <v>21737</v>
      </c>
      <c r="B5107" t="s">
        <v>21734</v>
      </c>
      <c r="C5107" t="s">
        <v>4519</v>
      </c>
      <c r="D5107" t="s">
        <v>4520</v>
      </c>
      <c r="E5107" s="3">
        <v>45818</v>
      </c>
      <c r="F5107" t="s">
        <v>44</v>
      </c>
      <c r="G5107" t="s">
        <v>3742</v>
      </c>
      <c r="H5107" t="s">
        <v>3722</v>
      </c>
      <c r="I5107" t="s">
        <v>3752</v>
      </c>
      <c r="J5107" t="s">
        <v>4522</v>
      </c>
      <c r="K5107" s="2">
        <v>-5</v>
      </c>
      <c r="L5107" t="s">
        <v>44</v>
      </c>
      <c r="M5107" s="2">
        <v>-5</v>
      </c>
      <c r="N5107" t="s">
        <v>4523</v>
      </c>
      <c r="O5107" t="s">
        <v>4524</v>
      </c>
      <c r="P5107" t="s">
        <v>19535</v>
      </c>
      <c r="Q5107" t="s">
        <v>21738</v>
      </c>
      <c r="R5107" t="s">
        <v>44</v>
      </c>
      <c r="S5107" t="s">
        <v>4527</v>
      </c>
      <c r="T5107" s="3">
        <v>45818</v>
      </c>
      <c r="U5107" s="3">
        <v>45819</v>
      </c>
      <c r="V5107" s="2">
        <v>0</v>
      </c>
      <c r="W5107" t="s">
        <v>44</v>
      </c>
      <c r="X5107" t="s">
        <v>44</v>
      </c>
      <c r="Y5107" t="s">
        <v>21739</v>
      </c>
      <c r="Z5107" t="s">
        <v>2633</v>
      </c>
      <c r="AA5107" t="s">
        <v>4529</v>
      </c>
      <c r="AB5107" t="s">
        <v>4530</v>
      </c>
      <c r="AC5107" t="s">
        <v>89</v>
      </c>
      <c r="AD5107" t="str">
        <f t="shared" si="79"/>
        <v>10-60</v>
      </c>
      <c r="AE5107" t="str">
        <f>VLOOKUP(AD5107,'Main_Sub Desc'!C:D,2,)</f>
        <v>LPC from invoicing</v>
      </c>
      <c r="AF5107" t="str">
        <f>VLOOKUP(VALUE(H5107),'Main_Sub Desc'!F:G,2,)</f>
        <v>Wtr Rev Late Payment</v>
      </c>
      <c r="AG5107">
        <f>IFERROR(VLOOKUP(VALUE(I5107),'PC Mapping'!A:F,6,),"")</f>
        <v>10719</v>
      </c>
      <c r="AH5107" s="13" t="str">
        <f>VLOOKUP(AG5107,'PC Mapping'!L:M,2,)</f>
        <v>All Other Water</v>
      </c>
    </row>
    <row r="5108" spans="1:34" x14ac:dyDescent="0.2">
      <c r="A5108" t="s">
        <v>21740</v>
      </c>
      <c r="B5108" t="s">
        <v>21734</v>
      </c>
      <c r="C5108" t="s">
        <v>4519</v>
      </c>
      <c r="D5108" t="s">
        <v>4520</v>
      </c>
      <c r="E5108" s="3">
        <v>45818</v>
      </c>
      <c r="F5108" t="s">
        <v>44</v>
      </c>
      <c r="G5108" t="s">
        <v>3742</v>
      </c>
      <c r="H5108" t="s">
        <v>3722</v>
      </c>
      <c r="I5108" t="s">
        <v>3752</v>
      </c>
      <c r="J5108" t="s">
        <v>4522</v>
      </c>
      <c r="K5108" s="2">
        <v>-5</v>
      </c>
      <c r="L5108" t="s">
        <v>44</v>
      </c>
      <c r="M5108" s="2">
        <v>-5</v>
      </c>
      <c r="N5108" t="s">
        <v>4523</v>
      </c>
      <c r="O5108" t="s">
        <v>4524</v>
      </c>
      <c r="P5108" t="s">
        <v>12608</v>
      </c>
      <c r="Q5108" t="s">
        <v>21741</v>
      </c>
      <c r="R5108" t="s">
        <v>44</v>
      </c>
      <c r="S5108" t="s">
        <v>4527</v>
      </c>
      <c r="T5108" s="3">
        <v>45818</v>
      </c>
      <c r="U5108" s="3">
        <v>45819</v>
      </c>
      <c r="V5108" s="2">
        <v>0</v>
      </c>
      <c r="W5108" t="s">
        <v>44</v>
      </c>
      <c r="X5108" t="s">
        <v>44</v>
      </c>
      <c r="Y5108" t="s">
        <v>21742</v>
      </c>
      <c r="Z5108" t="s">
        <v>2428</v>
      </c>
      <c r="AA5108" t="s">
        <v>4529</v>
      </c>
      <c r="AB5108" t="s">
        <v>4530</v>
      </c>
      <c r="AC5108" t="s">
        <v>89</v>
      </c>
      <c r="AD5108" t="str">
        <f t="shared" si="79"/>
        <v>10-60</v>
      </c>
      <c r="AE5108" t="str">
        <f>VLOOKUP(AD5108,'Main_Sub Desc'!C:D,2,)</f>
        <v>LPC from invoicing</v>
      </c>
      <c r="AF5108" t="str">
        <f>VLOOKUP(VALUE(H5108),'Main_Sub Desc'!F:G,2,)</f>
        <v>Wtr Rev Late Payment</v>
      </c>
      <c r="AG5108">
        <f>IFERROR(VLOOKUP(VALUE(I5108),'PC Mapping'!A:F,6,),"")</f>
        <v>10719</v>
      </c>
      <c r="AH5108" s="13" t="str">
        <f>VLOOKUP(AG5108,'PC Mapping'!L:M,2,)</f>
        <v>All Other Water</v>
      </c>
    </row>
    <row r="5109" spans="1:34" x14ac:dyDescent="0.2">
      <c r="A5109" t="s">
        <v>21743</v>
      </c>
      <c r="B5109" t="s">
        <v>21734</v>
      </c>
      <c r="C5109" t="s">
        <v>4519</v>
      </c>
      <c r="D5109" t="s">
        <v>4520</v>
      </c>
      <c r="E5109" s="3">
        <v>45818</v>
      </c>
      <c r="F5109" t="s">
        <v>44</v>
      </c>
      <c r="G5109" t="s">
        <v>3742</v>
      </c>
      <c r="H5109" t="s">
        <v>3722</v>
      </c>
      <c r="I5109" t="s">
        <v>3752</v>
      </c>
      <c r="J5109" t="s">
        <v>4522</v>
      </c>
      <c r="K5109" s="2">
        <v>-5</v>
      </c>
      <c r="L5109" t="s">
        <v>44</v>
      </c>
      <c r="M5109" s="2">
        <v>-5</v>
      </c>
      <c r="N5109" t="s">
        <v>4523</v>
      </c>
      <c r="O5109" t="s">
        <v>4524</v>
      </c>
      <c r="P5109" t="s">
        <v>21744</v>
      </c>
      <c r="Q5109" t="s">
        <v>21745</v>
      </c>
      <c r="R5109" t="s">
        <v>44</v>
      </c>
      <c r="S5109" t="s">
        <v>4527</v>
      </c>
      <c r="T5109" s="3">
        <v>45818</v>
      </c>
      <c r="U5109" s="3">
        <v>45819</v>
      </c>
      <c r="V5109" s="2">
        <v>0</v>
      </c>
      <c r="W5109" t="s">
        <v>44</v>
      </c>
      <c r="X5109" t="s">
        <v>44</v>
      </c>
      <c r="Y5109" t="s">
        <v>21746</v>
      </c>
      <c r="Z5109" t="s">
        <v>21747</v>
      </c>
      <c r="AA5109" t="s">
        <v>4529</v>
      </c>
      <c r="AB5109" t="s">
        <v>4530</v>
      </c>
      <c r="AC5109" t="s">
        <v>89</v>
      </c>
      <c r="AD5109" t="str">
        <f t="shared" si="79"/>
        <v>10-60</v>
      </c>
      <c r="AE5109" t="str">
        <f>VLOOKUP(AD5109,'Main_Sub Desc'!C:D,2,)</f>
        <v>LPC from invoicing</v>
      </c>
      <c r="AF5109" t="str">
        <f>VLOOKUP(VALUE(H5109),'Main_Sub Desc'!F:G,2,)</f>
        <v>Wtr Rev Late Payment</v>
      </c>
      <c r="AG5109">
        <f>IFERROR(VLOOKUP(VALUE(I5109),'PC Mapping'!A:F,6,),"")</f>
        <v>10719</v>
      </c>
      <c r="AH5109" s="13" t="str">
        <f>VLOOKUP(AG5109,'PC Mapping'!L:M,2,)</f>
        <v>All Other Water</v>
      </c>
    </row>
    <row r="5110" spans="1:34" x14ac:dyDescent="0.2">
      <c r="A5110" t="s">
        <v>21748</v>
      </c>
      <c r="B5110" t="s">
        <v>21734</v>
      </c>
      <c r="C5110" t="s">
        <v>4519</v>
      </c>
      <c r="D5110" t="s">
        <v>4520</v>
      </c>
      <c r="E5110" s="3">
        <v>45818</v>
      </c>
      <c r="F5110" t="s">
        <v>44</v>
      </c>
      <c r="G5110" t="s">
        <v>3742</v>
      </c>
      <c r="H5110" t="s">
        <v>3722</v>
      </c>
      <c r="I5110" t="s">
        <v>4538</v>
      </c>
      <c r="J5110" t="s">
        <v>4522</v>
      </c>
      <c r="K5110" s="2">
        <v>-5</v>
      </c>
      <c r="L5110" t="s">
        <v>44</v>
      </c>
      <c r="M5110" s="2">
        <v>-5</v>
      </c>
      <c r="N5110" t="s">
        <v>4523</v>
      </c>
      <c r="O5110" t="s">
        <v>4524</v>
      </c>
      <c r="P5110" t="s">
        <v>15591</v>
      </c>
      <c r="Q5110" t="s">
        <v>21749</v>
      </c>
      <c r="R5110" t="s">
        <v>44</v>
      </c>
      <c r="S5110" t="s">
        <v>4527</v>
      </c>
      <c r="T5110" s="3">
        <v>45818</v>
      </c>
      <c r="U5110" s="3">
        <v>45819</v>
      </c>
      <c r="V5110" s="2">
        <v>0</v>
      </c>
      <c r="W5110" t="s">
        <v>44</v>
      </c>
      <c r="X5110" t="s">
        <v>44</v>
      </c>
      <c r="Y5110" t="s">
        <v>21750</v>
      </c>
      <c r="Z5110" t="s">
        <v>1293</v>
      </c>
      <c r="AA5110" t="s">
        <v>4529</v>
      </c>
      <c r="AB5110" t="s">
        <v>4530</v>
      </c>
      <c r="AC5110" t="s">
        <v>89</v>
      </c>
      <c r="AD5110" t="str">
        <f t="shared" si="79"/>
        <v>10-60</v>
      </c>
      <c r="AE5110" t="str">
        <f>VLOOKUP(AD5110,'Main_Sub Desc'!C:D,2,)</f>
        <v>LPC from invoicing</v>
      </c>
      <c r="AF5110" t="str">
        <f>VLOOKUP(VALUE(H5110),'Main_Sub Desc'!F:G,2,)</f>
        <v>Wtr Rev Late Payment</v>
      </c>
      <c r="AG5110">
        <f>IFERROR(VLOOKUP(VALUE(I5110),'PC Mapping'!A:F,6,),"")</f>
        <v>10469</v>
      </c>
      <c r="AH5110" s="13" t="str">
        <f>VLOOKUP(AG5110,'PC Mapping'!L:M,2,)</f>
        <v>Bolivar Water</v>
      </c>
    </row>
    <row r="5111" spans="1:34" x14ac:dyDescent="0.2">
      <c r="A5111" t="s">
        <v>21748</v>
      </c>
      <c r="B5111" t="s">
        <v>21734</v>
      </c>
      <c r="C5111" t="s">
        <v>4519</v>
      </c>
      <c r="D5111" t="s">
        <v>4520</v>
      </c>
      <c r="E5111" s="3">
        <v>45818</v>
      </c>
      <c r="F5111" t="s">
        <v>44</v>
      </c>
      <c r="G5111" t="s">
        <v>3742</v>
      </c>
      <c r="H5111" t="s">
        <v>3716</v>
      </c>
      <c r="I5111" t="s">
        <v>4534</v>
      </c>
      <c r="J5111" t="s">
        <v>4522</v>
      </c>
      <c r="K5111" s="2">
        <v>-5</v>
      </c>
      <c r="L5111" t="s">
        <v>44</v>
      </c>
      <c r="M5111" s="2">
        <v>-5</v>
      </c>
      <c r="N5111" t="s">
        <v>4523</v>
      </c>
      <c r="O5111" t="s">
        <v>4524</v>
      </c>
      <c r="P5111" t="s">
        <v>15591</v>
      </c>
      <c r="Q5111" t="s">
        <v>21751</v>
      </c>
      <c r="R5111" t="s">
        <v>44</v>
      </c>
      <c r="S5111" t="s">
        <v>4527</v>
      </c>
      <c r="T5111" s="3">
        <v>45818</v>
      </c>
      <c r="U5111" s="3">
        <v>45819</v>
      </c>
      <c r="V5111" s="2">
        <v>0</v>
      </c>
      <c r="W5111" t="s">
        <v>44</v>
      </c>
      <c r="X5111" t="s">
        <v>44</v>
      </c>
      <c r="Y5111" t="s">
        <v>21752</v>
      </c>
      <c r="Z5111" t="s">
        <v>1293</v>
      </c>
      <c r="AA5111" t="s">
        <v>4529</v>
      </c>
      <c r="AB5111" t="s">
        <v>4530</v>
      </c>
      <c r="AC5111" t="s">
        <v>89</v>
      </c>
      <c r="AD5111" t="str">
        <f t="shared" si="79"/>
        <v>10-60</v>
      </c>
      <c r="AE5111" t="str">
        <f>VLOOKUP(AD5111,'Main_Sub Desc'!C:D,2,)</f>
        <v>LPC from invoicing</v>
      </c>
      <c r="AF5111" t="str">
        <f>VLOOKUP(VALUE(H5111),'Main_Sub Desc'!F:G,2,)</f>
        <v>Wst Rev Late Payment</v>
      </c>
      <c r="AG5111">
        <f>IFERROR(VLOOKUP(VALUE(I5111),'PC Mapping'!A:F,6,),"")</f>
        <v>10514</v>
      </c>
      <c r="AH5111" s="13" t="str">
        <f>VLOOKUP(AG5111,'PC Mapping'!L:M,2,)</f>
        <v>Bolivar Sewer</v>
      </c>
    </row>
    <row r="5112" spans="1:34" x14ac:dyDescent="0.2">
      <c r="A5112" t="s">
        <v>21753</v>
      </c>
      <c r="B5112" t="s">
        <v>21734</v>
      </c>
      <c r="C5112" t="s">
        <v>4519</v>
      </c>
      <c r="D5112" t="s">
        <v>4520</v>
      </c>
      <c r="E5112" s="3">
        <v>45818</v>
      </c>
      <c r="F5112" t="s">
        <v>44</v>
      </c>
      <c r="G5112" t="s">
        <v>3742</v>
      </c>
      <c r="H5112" t="s">
        <v>3716</v>
      </c>
      <c r="I5112" t="s">
        <v>4534</v>
      </c>
      <c r="J5112" t="s">
        <v>4522</v>
      </c>
      <c r="K5112" s="2">
        <v>-5</v>
      </c>
      <c r="L5112" t="s">
        <v>44</v>
      </c>
      <c r="M5112" s="2">
        <v>-5</v>
      </c>
      <c r="N5112" t="s">
        <v>4523</v>
      </c>
      <c r="O5112" t="s">
        <v>4524</v>
      </c>
      <c r="P5112" t="s">
        <v>8871</v>
      </c>
      <c r="Q5112" t="s">
        <v>21754</v>
      </c>
      <c r="R5112" t="s">
        <v>44</v>
      </c>
      <c r="S5112" t="s">
        <v>4527</v>
      </c>
      <c r="T5112" s="3">
        <v>45818</v>
      </c>
      <c r="U5112" s="3">
        <v>45819</v>
      </c>
      <c r="V5112" s="2">
        <v>0</v>
      </c>
      <c r="W5112" t="s">
        <v>44</v>
      </c>
      <c r="X5112" t="s">
        <v>44</v>
      </c>
      <c r="Y5112" t="s">
        <v>8873</v>
      </c>
      <c r="Z5112" t="s">
        <v>611</v>
      </c>
      <c r="AA5112" t="s">
        <v>4529</v>
      </c>
      <c r="AB5112" t="s">
        <v>4530</v>
      </c>
      <c r="AC5112" t="s">
        <v>89</v>
      </c>
      <c r="AD5112" t="str">
        <f t="shared" si="79"/>
        <v>10-60</v>
      </c>
      <c r="AE5112" t="str">
        <f>VLOOKUP(AD5112,'Main_Sub Desc'!C:D,2,)</f>
        <v>LPC from invoicing</v>
      </c>
      <c r="AF5112" t="str">
        <f>VLOOKUP(VALUE(H5112),'Main_Sub Desc'!F:G,2,)</f>
        <v>Wst Rev Late Payment</v>
      </c>
      <c r="AG5112">
        <f>IFERROR(VLOOKUP(VALUE(I5112),'PC Mapping'!A:F,6,),"")</f>
        <v>10514</v>
      </c>
      <c r="AH5112" s="13" t="str">
        <f>VLOOKUP(AG5112,'PC Mapping'!L:M,2,)</f>
        <v>Bolivar Sewer</v>
      </c>
    </row>
    <row r="5113" spans="1:34" x14ac:dyDescent="0.2">
      <c r="A5113" t="s">
        <v>21753</v>
      </c>
      <c r="B5113" t="s">
        <v>21734</v>
      </c>
      <c r="C5113" t="s">
        <v>4519</v>
      </c>
      <c r="D5113" t="s">
        <v>4520</v>
      </c>
      <c r="E5113" s="3">
        <v>45818</v>
      </c>
      <c r="F5113" t="s">
        <v>44</v>
      </c>
      <c r="G5113" t="s">
        <v>3742</v>
      </c>
      <c r="H5113" t="s">
        <v>3722</v>
      </c>
      <c r="I5113" t="s">
        <v>4538</v>
      </c>
      <c r="J5113" t="s">
        <v>4522</v>
      </c>
      <c r="K5113" s="2">
        <v>-5</v>
      </c>
      <c r="L5113" t="s">
        <v>44</v>
      </c>
      <c r="M5113" s="2">
        <v>-5</v>
      </c>
      <c r="N5113" t="s">
        <v>4523</v>
      </c>
      <c r="O5113" t="s">
        <v>4524</v>
      </c>
      <c r="P5113" t="s">
        <v>8871</v>
      </c>
      <c r="Q5113" t="s">
        <v>21755</v>
      </c>
      <c r="R5113" t="s">
        <v>44</v>
      </c>
      <c r="S5113" t="s">
        <v>4527</v>
      </c>
      <c r="T5113" s="3">
        <v>45818</v>
      </c>
      <c r="U5113" s="3">
        <v>45819</v>
      </c>
      <c r="V5113" s="2">
        <v>0</v>
      </c>
      <c r="W5113" t="s">
        <v>44</v>
      </c>
      <c r="X5113" t="s">
        <v>44</v>
      </c>
      <c r="Y5113" t="s">
        <v>8875</v>
      </c>
      <c r="Z5113" t="s">
        <v>611</v>
      </c>
      <c r="AA5113" t="s">
        <v>4529</v>
      </c>
      <c r="AB5113" t="s">
        <v>4530</v>
      </c>
      <c r="AC5113" t="s">
        <v>89</v>
      </c>
      <c r="AD5113" t="str">
        <f t="shared" si="79"/>
        <v>10-60</v>
      </c>
      <c r="AE5113" t="str">
        <f>VLOOKUP(AD5113,'Main_Sub Desc'!C:D,2,)</f>
        <v>LPC from invoicing</v>
      </c>
      <c r="AF5113" t="str">
        <f>VLOOKUP(VALUE(H5113),'Main_Sub Desc'!F:G,2,)</f>
        <v>Wtr Rev Late Payment</v>
      </c>
      <c r="AG5113">
        <f>IFERROR(VLOOKUP(VALUE(I5113),'PC Mapping'!A:F,6,),"")</f>
        <v>10469</v>
      </c>
      <c r="AH5113" s="13" t="str">
        <f>VLOOKUP(AG5113,'PC Mapping'!L:M,2,)</f>
        <v>Bolivar Water</v>
      </c>
    </row>
    <row r="5114" spans="1:34" x14ac:dyDescent="0.2">
      <c r="A5114" t="s">
        <v>21756</v>
      </c>
      <c r="B5114" t="s">
        <v>21757</v>
      </c>
      <c r="C5114" t="s">
        <v>4519</v>
      </c>
      <c r="D5114" t="s">
        <v>4520</v>
      </c>
      <c r="E5114" s="3">
        <v>45819</v>
      </c>
      <c r="F5114" t="s">
        <v>44</v>
      </c>
      <c r="G5114" t="s">
        <v>3742</v>
      </c>
      <c r="H5114" t="s">
        <v>3722</v>
      </c>
      <c r="I5114" t="s">
        <v>3752</v>
      </c>
      <c r="J5114" t="s">
        <v>4522</v>
      </c>
      <c r="K5114" s="2">
        <v>-5</v>
      </c>
      <c r="L5114" t="s">
        <v>44</v>
      </c>
      <c r="M5114" s="2">
        <v>-5</v>
      </c>
      <c r="N5114" t="s">
        <v>4523</v>
      </c>
      <c r="O5114" t="s">
        <v>4524</v>
      </c>
      <c r="P5114" t="s">
        <v>21758</v>
      </c>
      <c r="Q5114" t="s">
        <v>21759</v>
      </c>
      <c r="R5114" t="s">
        <v>44</v>
      </c>
      <c r="S5114" t="s">
        <v>4527</v>
      </c>
      <c r="T5114" s="3">
        <v>45819</v>
      </c>
      <c r="U5114" s="3">
        <v>45820</v>
      </c>
      <c r="V5114" s="2">
        <v>0</v>
      </c>
      <c r="W5114" t="s">
        <v>44</v>
      </c>
      <c r="X5114" t="s">
        <v>44</v>
      </c>
      <c r="Y5114" t="s">
        <v>21760</v>
      </c>
      <c r="Z5114" t="s">
        <v>2879</v>
      </c>
      <c r="AA5114" t="s">
        <v>4529</v>
      </c>
      <c r="AB5114" t="s">
        <v>4530</v>
      </c>
      <c r="AC5114" t="s">
        <v>89</v>
      </c>
      <c r="AD5114" t="str">
        <f t="shared" si="79"/>
        <v>10-60</v>
      </c>
      <c r="AE5114" t="str">
        <f>VLOOKUP(AD5114,'Main_Sub Desc'!C:D,2,)</f>
        <v>LPC from invoicing</v>
      </c>
      <c r="AF5114" t="str">
        <f>VLOOKUP(VALUE(H5114),'Main_Sub Desc'!F:G,2,)</f>
        <v>Wtr Rev Late Payment</v>
      </c>
      <c r="AG5114">
        <f>IFERROR(VLOOKUP(VALUE(I5114),'PC Mapping'!A:F,6,),"")</f>
        <v>10719</v>
      </c>
      <c r="AH5114" s="13" t="str">
        <f>VLOOKUP(AG5114,'PC Mapping'!L:M,2,)</f>
        <v>All Other Water</v>
      </c>
    </row>
    <row r="5115" spans="1:34" x14ac:dyDescent="0.2">
      <c r="A5115" t="s">
        <v>21761</v>
      </c>
      <c r="B5115" t="s">
        <v>21762</v>
      </c>
      <c r="C5115" t="s">
        <v>4519</v>
      </c>
      <c r="D5115" t="s">
        <v>4520</v>
      </c>
      <c r="E5115" s="3">
        <v>45820</v>
      </c>
      <c r="F5115" t="s">
        <v>44</v>
      </c>
      <c r="G5115" t="s">
        <v>3742</v>
      </c>
      <c r="H5115" t="s">
        <v>3716</v>
      </c>
      <c r="I5115" t="s">
        <v>4534</v>
      </c>
      <c r="J5115" t="s">
        <v>4522</v>
      </c>
      <c r="K5115" s="2">
        <v>-5</v>
      </c>
      <c r="L5115" t="s">
        <v>44</v>
      </c>
      <c r="M5115" s="2">
        <v>-5</v>
      </c>
      <c r="N5115" t="s">
        <v>4523</v>
      </c>
      <c r="O5115" t="s">
        <v>4524</v>
      </c>
      <c r="P5115" t="s">
        <v>21763</v>
      </c>
      <c r="Q5115" t="s">
        <v>21764</v>
      </c>
      <c r="R5115" t="s">
        <v>44</v>
      </c>
      <c r="S5115" t="s">
        <v>4527</v>
      </c>
      <c r="T5115" s="3">
        <v>45820</v>
      </c>
      <c r="U5115" s="3">
        <v>45821</v>
      </c>
      <c r="V5115" s="2">
        <v>0</v>
      </c>
      <c r="W5115" t="s">
        <v>44</v>
      </c>
      <c r="X5115" t="s">
        <v>44</v>
      </c>
      <c r="Y5115" t="s">
        <v>21765</v>
      </c>
      <c r="Z5115" t="s">
        <v>1036</v>
      </c>
      <c r="AA5115" t="s">
        <v>4529</v>
      </c>
      <c r="AB5115" t="s">
        <v>4530</v>
      </c>
      <c r="AC5115" t="s">
        <v>89</v>
      </c>
      <c r="AD5115" t="str">
        <f t="shared" si="79"/>
        <v>10-60</v>
      </c>
      <c r="AE5115" t="str">
        <f>VLOOKUP(AD5115,'Main_Sub Desc'!C:D,2,)</f>
        <v>LPC from invoicing</v>
      </c>
      <c r="AF5115" t="str">
        <f>VLOOKUP(VALUE(H5115),'Main_Sub Desc'!F:G,2,)</f>
        <v>Wst Rev Late Payment</v>
      </c>
      <c r="AG5115">
        <f>IFERROR(VLOOKUP(VALUE(I5115),'PC Mapping'!A:F,6,),"")</f>
        <v>10514</v>
      </c>
      <c r="AH5115" s="13" t="str">
        <f>VLOOKUP(AG5115,'PC Mapping'!L:M,2,)</f>
        <v>Bolivar Sewer</v>
      </c>
    </row>
    <row r="5116" spans="1:34" x14ac:dyDescent="0.2">
      <c r="A5116" t="s">
        <v>21761</v>
      </c>
      <c r="B5116" t="s">
        <v>21762</v>
      </c>
      <c r="C5116" t="s">
        <v>4519</v>
      </c>
      <c r="D5116" t="s">
        <v>4520</v>
      </c>
      <c r="E5116" s="3">
        <v>45820</v>
      </c>
      <c r="F5116" t="s">
        <v>44</v>
      </c>
      <c r="G5116" t="s">
        <v>3742</v>
      </c>
      <c r="H5116" t="s">
        <v>3722</v>
      </c>
      <c r="I5116" t="s">
        <v>4538</v>
      </c>
      <c r="J5116" t="s">
        <v>4522</v>
      </c>
      <c r="K5116" s="2">
        <v>-5</v>
      </c>
      <c r="L5116" t="s">
        <v>44</v>
      </c>
      <c r="M5116" s="2">
        <v>-5</v>
      </c>
      <c r="N5116" t="s">
        <v>4523</v>
      </c>
      <c r="O5116" t="s">
        <v>4524</v>
      </c>
      <c r="P5116" t="s">
        <v>21763</v>
      </c>
      <c r="Q5116" t="s">
        <v>21766</v>
      </c>
      <c r="R5116" t="s">
        <v>44</v>
      </c>
      <c r="S5116" t="s">
        <v>4527</v>
      </c>
      <c r="T5116" s="3">
        <v>45820</v>
      </c>
      <c r="U5116" s="3">
        <v>45821</v>
      </c>
      <c r="V5116" s="2">
        <v>0</v>
      </c>
      <c r="W5116" t="s">
        <v>44</v>
      </c>
      <c r="X5116" t="s">
        <v>44</v>
      </c>
      <c r="Y5116" t="s">
        <v>21767</v>
      </c>
      <c r="Z5116" t="s">
        <v>1036</v>
      </c>
      <c r="AA5116" t="s">
        <v>4529</v>
      </c>
      <c r="AB5116" t="s">
        <v>4530</v>
      </c>
      <c r="AC5116" t="s">
        <v>89</v>
      </c>
      <c r="AD5116" t="str">
        <f t="shared" si="79"/>
        <v>10-60</v>
      </c>
      <c r="AE5116" t="str">
        <f>VLOOKUP(AD5116,'Main_Sub Desc'!C:D,2,)</f>
        <v>LPC from invoicing</v>
      </c>
      <c r="AF5116" t="str">
        <f>VLOOKUP(VALUE(H5116),'Main_Sub Desc'!F:G,2,)</f>
        <v>Wtr Rev Late Payment</v>
      </c>
      <c r="AG5116">
        <f>IFERROR(VLOOKUP(VALUE(I5116),'PC Mapping'!A:F,6,),"")</f>
        <v>10469</v>
      </c>
      <c r="AH5116" s="13" t="str">
        <f>VLOOKUP(AG5116,'PC Mapping'!L:M,2,)</f>
        <v>Bolivar Water</v>
      </c>
    </row>
    <row r="5117" spans="1:34" x14ac:dyDescent="0.2">
      <c r="A5117" t="s">
        <v>21768</v>
      </c>
      <c r="B5117" t="s">
        <v>21762</v>
      </c>
      <c r="C5117" t="s">
        <v>4519</v>
      </c>
      <c r="D5117" t="s">
        <v>4520</v>
      </c>
      <c r="E5117" s="3">
        <v>45820</v>
      </c>
      <c r="F5117" t="s">
        <v>44</v>
      </c>
      <c r="G5117" t="s">
        <v>3742</v>
      </c>
      <c r="H5117" t="s">
        <v>3722</v>
      </c>
      <c r="I5117" t="s">
        <v>3752</v>
      </c>
      <c r="J5117" t="s">
        <v>4522</v>
      </c>
      <c r="K5117" s="2">
        <v>-20.64</v>
      </c>
      <c r="L5117" t="s">
        <v>44</v>
      </c>
      <c r="M5117" s="2">
        <v>-20.64</v>
      </c>
      <c r="N5117" t="s">
        <v>4523</v>
      </c>
      <c r="O5117" t="s">
        <v>4524</v>
      </c>
      <c r="P5117" t="s">
        <v>5455</v>
      </c>
      <c r="Q5117" t="s">
        <v>21769</v>
      </c>
      <c r="R5117" t="s">
        <v>44</v>
      </c>
      <c r="S5117" t="s">
        <v>4527</v>
      </c>
      <c r="T5117" s="3">
        <v>45820</v>
      </c>
      <c r="U5117" s="3">
        <v>45821</v>
      </c>
      <c r="V5117" s="2">
        <v>0</v>
      </c>
      <c r="W5117" t="s">
        <v>44</v>
      </c>
      <c r="X5117" t="s">
        <v>44</v>
      </c>
      <c r="Y5117" t="s">
        <v>21770</v>
      </c>
      <c r="Z5117" t="s">
        <v>2370</v>
      </c>
      <c r="AA5117" t="s">
        <v>4529</v>
      </c>
      <c r="AB5117" t="s">
        <v>4530</v>
      </c>
      <c r="AC5117" t="s">
        <v>89</v>
      </c>
      <c r="AD5117" t="str">
        <f t="shared" si="79"/>
        <v>10-60</v>
      </c>
      <c r="AE5117" t="str">
        <f>VLOOKUP(AD5117,'Main_Sub Desc'!C:D,2,)</f>
        <v>LPC from invoicing</v>
      </c>
      <c r="AF5117" t="str">
        <f>VLOOKUP(VALUE(H5117),'Main_Sub Desc'!F:G,2,)</f>
        <v>Wtr Rev Late Payment</v>
      </c>
      <c r="AG5117">
        <f>IFERROR(VLOOKUP(VALUE(I5117),'PC Mapping'!A:F,6,),"")</f>
        <v>10719</v>
      </c>
      <c r="AH5117" s="13" t="str">
        <f>VLOOKUP(AG5117,'PC Mapping'!L:M,2,)</f>
        <v>All Other Water</v>
      </c>
    </row>
    <row r="5118" spans="1:34" x14ac:dyDescent="0.2">
      <c r="A5118" t="s">
        <v>21771</v>
      </c>
      <c r="B5118" t="s">
        <v>21772</v>
      </c>
      <c r="C5118" t="s">
        <v>4519</v>
      </c>
      <c r="D5118" t="s">
        <v>4520</v>
      </c>
      <c r="E5118" s="3">
        <v>45826</v>
      </c>
      <c r="F5118" t="s">
        <v>44</v>
      </c>
      <c r="G5118" t="s">
        <v>3742</v>
      </c>
      <c r="H5118" t="s">
        <v>3722</v>
      </c>
      <c r="I5118" t="s">
        <v>3752</v>
      </c>
      <c r="J5118" t="s">
        <v>4522</v>
      </c>
      <c r="K5118" s="2">
        <v>-5</v>
      </c>
      <c r="L5118" t="s">
        <v>44</v>
      </c>
      <c r="M5118" s="2">
        <v>-5</v>
      </c>
      <c r="N5118" t="s">
        <v>4523</v>
      </c>
      <c r="O5118" t="s">
        <v>4524</v>
      </c>
      <c r="P5118" t="s">
        <v>10523</v>
      </c>
      <c r="Q5118" t="s">
        <v>21773</v>
      </c>
      <c r="R5118" t="s">
        <v>44</v>
      </c>
      <c r="S5118" t="s">
        <v>4527</v>
      </c>
      <c r="T5118" s="3">
        <v>45826</v>
      </c>
      <c r="U5118" s="3">
        <v>45827</v>
      </c>
      <c r="V5118" s="2">
        <v>0</v>
      </c>
      <c r="W5118" t="s">
        <v>44</v>
      </c>
      <c r="X5118" t="s">
        <v>44</v>
      </c>
      <c r="Y5118" t="s">
        <v>21774</v>
      </c>
      <c r="Z5118" t="s">
        <v>1925</v>
      </c>
      <c r="AA5118" t="s">
        <v>4529</v>
      </c>
      <c r="AB5118" t="s">
        <v>4530</v>
      </c>
      <c r="AC5118" t="s">
        <v>89</v>
      </c>
      <c r="AD5118" t="str">
        <f t="shared" si="79"/>
        <v>10-60</v>
      </c>
      <c r="AE5118" t="str">
        <f>VLOOKUP(AD5118,'Main_Sub Desc'!C:D,2,)</f>
        <v>LPC from invoicing</v>
      </c>
      <c r="AF5118" t="str">
        <f>VLOOKUP(VALUE(H5118),'Main_Sub Desc'!F:G,2,)</f>
        <v>Wtr Rev Late Payment</v>
      </c>
      <c r="AG5118">
        <f>IFERROR(VLOOKUP(VALUE(I5118),'PC Mapping'!A:F,6,),"")</f>
        <v>10719</v>
      </c>
      <c r="AH5118" s="13" t="str">
        <f>VLOOKUP(AG5118,'PC Mapping'!L:M,2,)</f>
        <v>All Other Water</v>
      </c>
    </row>
    <row r="5119" spans="1:34" x14ac:dyDescent="0.2">
      <c r="A5119" t="s">
        <v>21775</v>
      </c>
      <c r="B5119" t="s">
        <v>21772</v>
      </c>
      <c r="C5119" t="s">
        <v>4519</v>
      </c>
      <c r="D5119" t="s">
        <v>4520</v>
      </c>
      <c r="E5119" s="3">
        <v>45826</v>
      </c>
      <c r="F5119" t="s">
        <v>44</v>
      </c>
      <c r="G5119" t="s">
        <v>3742</v>
      </c>
      <c r="H5119" t="s">
        <v>3722</v>
      </c>
      <c r="I5119" t="s">
        <v>3752</v>
      </c>
      <c r="J5119" t="s">
        <v>4522</v>
      </c>
      <c r="K5119" s="2">
        <v>-5</v>
      </c>
      <c r="L5119" t="s">
        <v>44</v>
      </c>
      <c r="M5119" s="2">
        <v>-5</v>
      </c>
      <c r="N5119" t="s">
        <v>4523</v>
      </c>
      <c r="O5119" t="s">
        <v>4524</v>
      </c>
      <c r="P5119" t="s">
        <v>21776</v>
      </c>
      <c r="Q5119" t="s">
        <v>21777</v>
      </c>
      <c r="R5119" t="s">
        <v>44</v>
      </c>
      <c r="S5119" t="s">
        <v>4527</v>
      </c>
      <c r="T5119" s="3">
        <v>45826</v>
      </c>
      <c r="U5119" s="3">
        <v>45827</v>
      </c>
      <c r="V5119" s="2">
        <v>0</v>
      </c>
      <c r="W5119" t="s">
        <v>44</v>
      </c>
      <c r="X5119" t="s">
        <v>44</v>
      </c>
      <c r="Y5119" t="s">
        <v>21778</v>
      </c>
      <c r="Z5119" t="s">
        <v>2364</v>
      </c>
      <c r="AA5119" t="s">
        <v>4529</v>
      </c>
      <c r="AB5119" t="s">
        <v>4530</v>
      </c>
      <c r="AC5119" t="s">
        <v>89</v>
      </c>
      <c r="AD5119" t="str">
        <f t="shared" si="79"/>
        <v>10-60</v>
      </c>
      <c r="AE5119" t="str">
        <f>VLOOKUP(AD5119,'Main_Sub Desc'!C:D,2,)</f>
        <v>LPC from invoicing</v>
      </c>
      <c r="AF5119" t="str">
        <f>VLOOKUP(VALUE(H5119),'Main_Sub Desc'!F:G,2,)</f>
        <v>Wtr Rev Late Payment</v>
      </c>
      <c r="AG5119">
        <f>IFERROR(VLOOKUP(VALUE(I5119),'PC Mapping'!A:F,6,),"")</f>
        <v>10719</v>
      </c>
      <c r="AH5119" s="13" t="str">
        <f>VLOOKUP(AG5119,'PC Mapping'!L:M,2,)</f>
        <v>All Other Water</v>
      </c>
    </row>
    <row r="5120" spans="1:34" x14ac:dyDescent="0.2">
      <c r="A5120" t="s">
        <v>21779</v>
      </c>
      <c r="B5120" t="s">
        <v>21780</v>
      </c>
      <c r="C5120" t="s">
        <v>4519</v>
      </c>
      <c r="D5120" t="s">
        <v>4520</v>
      </c>
      <c r="E5120" s="3">
        <v>45826</v>
      </c>
      <c r="F5120" t="s">
        <v>44</v>
      </c>
      <c r="G5120" t="s">
        <v>3742</v>
      </c>
      <c r="H5120" t="s">
        <v>3722</v>
      </c>
      <c r="I5120" t="s">
        <v>3752</v>
      </c>
      <c r="J5120" t="s">
        <v>4522</v>
      </c>
      <c r="K5120" s="2">
        <v>-23.56</v>
      </c>
      <c r="L5120" t="s">
        <v>44</v>
      </c>
      <c r="M5120" s="2">
        <v>-23.56</v>
      </c>
      <c r="N5120" t="s">
        <v>4523</v>
      </c>
      <c r="O5120" t="s">
        <v>4524</v>
      </c>
      <c r="P5120" t="s">
        <v>8597</v>
      </c>
      <c r="Q5120" t="s">
        <v>21781</v>
      </c>
      <c r="R5120" t="s">
        <v>44</v>
      </c>
      <c r="S5120" t="s">
        <v>4527</v>
      </c>
      <c r="T5120" s="3">
        <v>45826</v>
      </c>
      <c r="U5120" s="3">
        <v>45827</v>
      </c>
      <c r="V5120" s="2">
        <v>0</v>
      </c>
      <c r="W5120" t="s">
        <v>44</v>
      </c>
      <c r="X5120" t="s">
        <v>44</v>
      </c>
      <c r="Y5120" t="s">
        <v>21782</v>
      </c>
      <c r="Z5120" t="s">
        <v>3013</v>
      </c>
      <c r="AA5120" t="s">
        <v>4529</v>
      </c>
      <c r="AB5120" t="s">
        <v>4530</v>
      </c>
      <c r="AC5120" t="s">
        <v>89</v>
      </c>
      <c r="AD5120" t="str">
        <f t="shared" si="79"/>
        <v>10-60</v>
      </c>
      <c r="AE5120" t="str">
        <f>VLOOKUP(AD5120,'Main_Sub Desc'!C:D,2,)</f>
        <v>LPC from invoicing</v>
      </c>
      <c r="AF5120" t="str">
        <f>VLOOKUP(VALUE(H5120),'Main_Sub Desc'!F:G,2,)</f>
        <v>Wtr Rev Late Payment</v>
      </c>
      <c r="AG5120">
        <f>IFERROR(VLOOKUP(VALUE(I5120),'PC Mapping'!A:F,6,),"")</f>
        <v>10719</v>
      </c>
      <c r="AH5120" s="13" t="str">
        <f>VLOOKUP(AG5120,'PC Mapping'!L:M,2,)</f>
        <v>All Other Water</v>
      </c>
    </row>
    <row r="5121" spans="1:34" x14ac:dyDescent="0.2">
      <c r="A5121" t="s">
        <v>21783</v>
      </c>
      <c r="B5121" t="s">
        <v>21772</v>
      </c>
      <c r="C5121" t="s">
        <v>4519</v>
      </c>
      <c r="D5121" t="s">
        <v>4520</v>
      </c>
      <c r="E5121" s="3">
        <v>45826</v>
      </c>
      <c r="F5121" t="s">
        <v>44</v>
      </c>
      <c r="G5121" t="s">
        <v>3742</v>
      </c>
      <c r="H5121" t="s">
        <v>3722</v>
      </c>
      <c r="I5121" t="s">
        <v>3752</v>
      </c>
      <c r="J5121" t="s">
        <v>4522</v>
      </c>
      <c r="K5121" s="2">
        <v>-5</v>
      </c>
      <c r="L5121" t="s">
        <v>44</v>
      </c>
      <c r="M5121" s="2">
        <v>-5</v>
      </c>
      <c r="N5121" t="s">
        <v>4523</v>
      </c>
      <c r="O5121" t="s">
        <v>4524</v>
      </c>
      <c r="P5121" t="s">
        <v>7783</v>
      </c>
      <c r="Q5121" t="s">
        <v>21784</v>
      </c>
      <c r="R5121" t="s">
        <v>44</v>
      </c>
      <c r="S5121" t="s">
        <v>4527</v>
      </c>
      <c r="T5121" s="3">
        <v>45826</v>
      </c>
      <c r="U5121" s="3">
        <v>45827</v>
      </c>
      <c r="V5121" s="2">
        <v>0</v>
      </c>
      <c r="W5121" t="s">
        <v>44</v>
      </c>
      <c r="X5121" t="s">
        <v>44</v>
      </c>
      <c r="Y5121" t="s">
        <v>21785</v>
      </c>
      <c r="Z5121" t="s">
        <v>2294</v>
      </c>
      <c r="AA5121" t="s">
        <v>4529</v>
      </c>
      <c r="AB5121" t="s">
        <v>4530</v>
      </c>
      <c r="AC5121" t="s">
        <v>89</v>
      </c>
      <c r="AD5121" t="str">
        <f t="shared" si="79"/>
        <v>10-60</v>
      </c>
      <c r="AE5121" t="str">
        <f>VLOOKUP(AD5121,'Main_Sub Desc'!C:D,2,)</f>
        <v>LPC from invoicing</v>
      </c>
      <c r="AF5121" t="str">
        <f>VLOOKUP(VALUE(H5121),'Main_Sub Desc'!F:G,2,)</f>
        <v>Wtr Rev Late Payment</v>
      </c>
      <c r="AG5121">
        <f>IFERROR(VLOOKUP(VALUE(I5121),'PC Mapping'!A:F,6,),"")</f>
        <v>10719</v>
      </c>
      <c r="AH5121" s="13" t="str">
        <f>VLOOKUP(AG5121,'PC Mapping'!L:M,2,)</f>
        <v>All Other Water</v>
      </c>
    </row>
    <row r="5122" spans="1:34" x14ac:dyDescent="0.2">
      <c r="A5122" t="s">
        <v>21786</v>
      </c>
      <c r="B5122" t="s">
        <v>21772</v>
      </c>
      <c r="C5122" t="s">
        <v>4519</v>
      </c>
      <c r="D5122" t="s">
        <v>4520</v>
      </c>
      <c r="E5122" s="3">
        <v>45826</v>
      </c>
      <c r="F5122" t="s">
        <v>44</v>
      </c>
      <c r="G5122" t="s">
        <v>3742</v>
      </c>
      <c r="H5122" t="s">
        <v>3716</v>
      </c>
      <c r="I5122" t="s">
        <v>4534</v>
      </c>
      <c r="J5122" t="s">
        <v>4522</v>
      </c>
      <c r="K5122" s="2">
        <v>-13.53</v>
      </c>
      <c r="L5122" t="s">
        <v>44</v>
      </c>
      <c r="M5122" s="2">
        <v>-13.53</v>
      </c>
      <c r="N5122" t="s">
        <v>4523</v>
      </c>
      <c r="O5122" t="s">
        <v>4524</v>
      </c>
      <c r="P5122" t="s">
        <v>21787</v>
      </c>
      <c r="Q5122" t="s">
        <v>21788</v>
      </c>
      <c r="R5122" t="s">
        <v>44</v>
      </c>
      <c r="S5122" t="s">
        <v>4527</v>
      </c>
      <c r="T5122" s="3">
        <v>45826</v>
      </c>
      <c r="U5122" s="3">
        <v>45827</v>
      </c>
      <c r="V5122" s="2">
        <v>0</v>
      </c>
      <c r="W5122" t="s">
        <v>44</v>
      </c>
      <c r="X5122" t="s">
        <v>44</v>
      </c>
      <c r="Y5122" t="s">
        <v>21789</v>
      </c>
      <c r="Z5122" t="s">
        <v>371</v>
      </c>
      <c r="AA5122" t="s">
        <v>4529</v>
      </c>
      <c r="AB5122" t="s">
        <v>4530</v>
      </c>
      <c r="AC5122" t="s">
        <v>89</v>
      </c>
      <c r="AD5122" t="str">
        <f t="shared" si="79"/>
        <v>10-60</v>
      </c>
      <c r="AE5122" t="str">
        <f>VLOOKUP(AD5122,'Main_Sub Desc'!C:D,2,)</f>
        <v>LPC from invoicing</v>
      </c>
      <c r="AF5122" t="str">
        <f>VLOOKUP(VALUE(H5122),'Main_Sub Desc'!F:G,2,)</f>
        <v>Wst Rev Late Payment</v>
      </c>
      <c r="AG5122">
        <f>IFERROR(VLOOKUP(VALUE(I5122),'PC Mapping'!A:F,6,),"")</f>
        <v>10514</v>
      </c>
      <c r="AH5122" s="13" t="str">
        <f>VLOOKUP(AG5122,'PC Mapping'!L:M,2,)</f>
        <v>Bolivar Sewer</v>
      </c>
    </row>
    <row r="5123" spans="1:34" x14ac:dyDescent="0.2">
      <c r="A5123" t="s">
        <v>21786</v>
      </c>
      <c r="B5123" t="s">
        <v>21772</v>
      </c>
      <c r="C5123" t="s">
        <v>4519</v>
      </c>
      <c r="D5123" t="s">
        <v>4520</v>
      </c>
      <c r="E5123" s="3">
        <v>45826</v>
      </c>
      <c r="F5123" t="s">
        <v>44</v>
      </c>
      <c r="G5123" t="s">
        <v>3742</v>
      </c>
      <c r="H5123" t="s">
        <v>3722</v>
      </c>
      <c r="I5123" t="s">
        <v>4538</v>
      </c>
      <c r="J5123" t="s">
        <v>4522</v>
      </c>
      <c r="K5123" s="2">
        <v>-13.7</v>
      </c>
      <c r="L5123" t="s">
        <v>44</v>
      </c>
      <c r="M5123" s="2">
        <v>-13.7</v>
      </c>
      <c r="N5123" t="s">
        <v>4523</v>
      </c>
      <c r="O5123" t="s">
        <v>4524</v>
      </c>
      <c r="P5123" t="s">
        <v>21787</v>
      </c>
      <c r="Q5123" t="s">
        <v>21790</v>
      </c>
      <c r="R5123" t="s">
        <v>44</v>
      </c>
      <c r="S5123" t="s">
        <v>4527</v>
      </c>
      <c r="T5123" s="3">
        <v>45826</v>
      </c>
      <c r="U5123" s="3">
        <v>45827</v>
      </c>
      <c r="V5123" s="2">
        <v>0</v>
      </c>
      <c r="W5123" t="s">
        <v>44</v>
      </c>
      <c r="X5123" t="s">
        <v>44</v>
      </c>
      <c r="Y5123" t="s">
        <v>21791</v>
      </c>
      <c r="Z5123" t="s">
        <v>371</v>
      </c>
      <c r="AA5123" t="s">
        <v>4529</v>
      </c>
      <c r="AB5123" t="s">
        <v>4530</v>
      </c>
      <c r="AC5123" t="s">
        <v>89</v>
      </c>
      <c r="AD5123" t="str">
        <f t="shared" si="79"/>
        <v>10-60</v>
      </c>
      <c r="AE5123" t="str">
        <f>VLOOKUP(AD5123,'Main_Sub Desc'!C:D,2,)</f>
        <v>LPC from invoicing</v>
      </c>
      <c r="AF5123" t="str">
        <f>VLOOKUP(VALUE(H5123),'Main_Sub Desc'!F:G,2,)</f>
        <v>Wtr Rev Late Payment</v>
      </c>
      <c r="AG5123">
        <f>IFERROR(VLOOKUP(VALUE(I5123),'PC Mapping'!A:F,6,),"")</f>
        <v>10469</v>
      </c>
      <c r="AH5123" s="13" t="str">
        <f>VLOOKUP(AG5123,'PC Mapping'!L:M,2,)</f>
        <v>Bolivar Water</v>
      </c>
    </row>
    <row r="5124" spans="1:34" x14ac:dyDescent="0.2">
      <c r="A5124" t="s">
        <v>21792</v>
      </c>
      <c r="B5124" t="s">
        <v>21772</v>
      </c>
      <c r="C5124" t="s">
        <v>4519</v>
      </c>
      <c r="D5124" t="s">
        <v>4520</v>
      </c>
      <c r="E5124" s="3">
        <v>45826</v>
      </c>
      <c r="F5124" t="s">
        <v>44</v>
      </c>
      <c r="G5124" t="s">
        <v>3742</v>
      </c>
      <c r="H5124" t="s">
        <v>3722</v>
      </c>
      <c r="I5124" t="s">
        <v>3752</v>
      </c>
      <c r="J5124" t="s">
        <v>4522</v>
      </c>
      <c r="K5124" s="2">
        <v>-5</v>
      </c>
      <c r="L5124" t="s">
        <v>44</v>
      </c>
      <c r="M5124" s="2">
        <v>-5</v>
      </c>
      <c r="N5124" t="s">
        <v>4523</v>
      </c>
      <c r="O5124" t="s">
        <v>4524</v>
      </c>
      <c r="P5124" t="s">
        <v>7546</v>
      </c>
      <c r="Q5124" t="s">
        <v>21793</v>
      </c>
      <c r="R5124" t="s">
        <v>44</v>
      </c>
      <c r="S5124" t="s">
        <v>4527</v>
      </c>
      <c r="T5124" s="3">
        <v>45826</v>
      </c>
      <c r="U5124" s="3">
        <v>45827</v>
      </c>
      <c r="V5124" s="2">
        <v>0</v>
      </c>
      <c r="W5124" t="s">
        <v>44</v>
      </c>
      <c r="X5124" t="s">
        <v>44</v>
      </c>
      <c r="Y5124" t="s">
        <v>21794</v>
      </c>
      <c r="Z5124" t="s">
        <v>3285</v>
      </c>
      <c r="AA5124" t="s">
        <v>4529</v>
      </c>
      <c r="AB5124" t="s">
        <v>4530</v>
      </c>
      <c r="AC5124" t="s">
        <v>89</v>
      </c>
      <c r="AD5124" t="str">
        <f t="shared" ref="AD5124:AD5187" si="80">CONCATENATE(VALUE(AA5124),"-",VALUE(AB5124))</f>
        <v>10-60</v>
      </c>
      <c r="AE5124" t="str">
        <f>VLOOKUP(AD5124,'Main_Sub Desc'!C:D,2,)</f>
        <v>LPC from invoicing</v>
      </c>
      <c r="AF5124" t="str">
        <f>VLOOKUP(VALUE(H5124),'Main_Sub Desc'!F:G,2,)</f>
        <v>Wtr Rev Late Payment</v>
      </c>
      <c r="AG5124">
        <f>IFERROR(VLOOKUP(VALUE(I5124),'PC Mapping'!A:F,6,),"")</f>
        <v>10719</v>
      </c>
      <c r="AH5124" s="13" t="str">
        <f>VLOOKUP(AG5124,'PC Mapping'!L:M,2,)</f>
        <v>All Other Water</v>
      </c>
    </row>
    <row r="5125" spans="1:34" x14ac:dyDescent="0.2">
      <c r="A5125" t="s">
        <v>21795</v>
      </c>
      <c r="B5125" t="s">
        <v>21772</v>
      </c>
      <c r="C5125" t="s">
        <v>4519</v>
      </c>
      <c r="D5125" t="s">
        <v>4520</v>
      </c>
      <c r="E5125" s="3">
        <v>45826</v>
      </c>
      <c r="F5125" t="s">
        <v>44</v>
      </c>
      <c r="G5125" t="s">
        <v>3742</v>
      </c>
      <c r="H5125" t="s">
        <v>3722</v>
      </c>
      <c r="I5125" t="s">
        <v>3752</v>
      </c>
      <c r="J5125" t="s">
        <v>4522</v>
      </c>
      <c r="K5125" s="2">
        <v>-14.73</v>
      </c>
      <c r="L5125" t="s">
        <v>44</v>
      </c>
      <c r="M5125" s="2">
        <v>-14.73</v>
      </c>
      <c r="N5125" t="s">
        <v>4523</v>
      </c>
      <c r="O5125" t="s">
        <v>4524</v>
      </c>
      <c r="P5125" t="s">
        <v>5783</v>
      </c>
      <c r="Q5125" t="s">
        <v>21796</v>
      </c>
      <c r="R5125" t="s">
        <v>44</v>
      </c>
      <c r="S5125" t="s">
        <v>4527</v>
      </c>
      <c r="T5125" s="3">
        <v>45826</v>
      </c>
      <c r="U5125" s="3">
        <v>45827</v>
      </c>
      <c r="V5125" s="2">
        <v>0</v>
      </c>
      <c r="W5125" t="s">
        <v>44</v>
      </c>
      <c r="X5125" t="s">
        <v>44</v>
      </c>
      <c r="Y5125" t="s">
        <v>21797</v>
      </c>
      <c r="Z5125" t="s">
        <v>3276</v>
      </c>
      <c r="AA5125" t="s">
        <v>4529</v>
      </c>
      <c r="AB5125" t="s">
        <v>4530</v>
      </c>
      <c r="AC5125" t="s">
        <v>89</v>
      </c>
      <c r="AD5125" t="str">
        <f t="shared" si="80"/>
        <v>10-60</v>
      </c>
      <c r="AE5125" t="str">
        <f>VLOOKUP(AD5125,'Main_Sub Desc'!C:D,2,)</f>
        <v>LPC from invoicing</v>
      </c>
      <c r="AF5125" t="str">
        <f>VLOOKUP(VALUE(H5125),'Main_Sub Desc'!F:G,2,)</f>
        <v>Wtr Rev Late Payment</v>
      </c>
      <c r="AG5125">
        <f>IFERROR(VLOOKUP(VALUE(I5125),'PC Mapping'!A:F,6,),"")</f>
        <v>10719</v>
      </c>
      <c r="AH5125" s="13" t="str">
        <f>VLOOKUP(AG5125,'PC Mapping'!L:M,2,)</f>
        <v>All Other Water</v>
      </c>
    </row>
    <row r="5126" spans="1:34" x14ac:dyDescent="0.2">
      <c r="A5126" t="s">
        <v>21798</v>
      </c>
      <c r="B5126" t="s">
        <v>21780</v>
      </c>
      <c r="C5126" t="s">
        <v>4519</v>
      </c>
      <c r="D5126" t="s">
        <v>4520</v>
      </c>
      <c r="E5126" s="3">
        <v>45826</v>
      </c>
      <c r="F5126" t="s">
        <v>44</v>
      </c>
      <c r="G5126" t="s">
        <v>3742</v>
      </c>
      <c r="H5126" t="s">
        <v>3722</v>
      </c>
      <c r="I5126" t="s">
        <v>4538</v>
      </c>
      <c r="J5126" t="s">
        <v>4522</v>
      </c>
      <c r="K5126" s="2">
        <v>-5</v>
      </c>
      <c r="L5126" t="s">
        <v>44</v>
      </c>
      <c r="M5126" s="2">
        <v>-5</v>
      </c>
      <c r="N5126" t="s">
        <v>4523</v>
      </c>
      <c r="O5126" t="s">
        <v>4524</v>
      </c>
      <c r="P5126" t="s">
        <v>4978</v>
      </c>
      <c r="Q5126" t="s">
        <v>21799</v>
      </c>
      <c r="R5126" t="s">
        <v>44</v>
      </c>
      <c r="S5126" t="s">
        <v>4527</v>
      </c>
      <c r="T5126" s="3">
        <v>45826</v>
      </c>
      <c r="U5126" s="3">
        <v>45827</v>
      </c>
      <c r="V5126" s="2">
        <v>0</v>
      </c>
      <c r="W5126" t="s">
        <v>44</v>
      </c>
      <c r="X5126" t="s">
        <v>44</v>
      </c>
      <c r="Y5126" t="s">
        <v>21800</v>
      </c>
      <c r="Z5126" t="s">
        <v>711</v>
      </c>
      <c r="AA5126" t="s">
        <v>4529</v>
      </c>
      <c r="AB5126" t="s">
        <v>4530</v>
      </c>
      <c r="AC5126" t="s">
        <v>89</v>
      </c>
      <c r="AD5126" t="str">
        <f t="shared" si="80"/>
        <v>10-60</v>
      </c>
      <c r="AE5126" t="str">
        <f>VLOOKUP(AD5126,'Main_Sub Desc'!C:D,2,)</f>
        <v>LPC from invoicing</v>
      </c>
      <c r="AF5126" t="str">
        <f>VLOOKUP(VALUE(H5126),'Main_Sub Desc'!F:G,2,)</f>
        <v>Wtr Rev Late Payment</v>
      </c>
      <c r="AG5126">
        <f>IFERROR(VLOOKUP(VALUE(I5126),'PC Mapping'!A:F,6,),"")</f>
        <v>10469</v>
      </c>
      <c r="AH5126" s="13" t="str">
        <f>VLOOKUP(AG5126,'PC Mapping'!L:M,2,)</f>
        <v>Bolivar Water</v>
      </c>
    </row>
    <row r="5127" spans="1:34" x14ac:dyDescent="0.2">
      <c r="A5127" t="s">
        <v>21798</v>
      </c>
      <c r="B5127" t="s">
        <v>21780</v>
      </c>
      <c r="C5127" t="s">
        <v>4519</v>
      </c>
      <c r="D5127" t="s">
        <v>4520</v>
      </c>
      <c r="E5127" s="3">
        <v>45826</v>
      </c>
      <c r="F5127" t="s">
        <v>44</v>
      </c>
      <c r="G5127" t="s">
        <v>3742</v>
      </c>
      <c r="H5127" t="s">
        <v>3716</v>
      </c>
      <c r="I5127" t="s">
        <v>4534</v>
      </c>
      <c r="J5127" t="s">
        <v>4522</v>
      </c>
      <c r="K5127" s="2">
        <v>-5.38</v>
      </c>
      <c r="L5127" t="s">
        <v>44</v>
      </c>
      <c r="M5127" s="2">
        <v>-5.38</v>
      </c>
      <c r="N5127" t="s">
        <v>4523</v>
      </c>
      <c r="O5127" t="s">
        <v>4524</v>
      </c>
      <c r="P5127" t="s">
        <v>4978</v>
      </c>
      <c r="Q5127" t="s">
        <v>21801</v>
      </c>
      <c r="R5127" t="s">
        <v>44</v>
      </c>
      <c r="S5127" t="s">
        <v>4527</v>
      </c>
      <c r="T5127" s="3">
        <v>45826</v>
      </c>
      <c r="U5127" s="3">
        <v>45827</v>
      </c>
      <c r="V5127" s="2">
        <v>0</v>
      </c>
      <c r="W5127" t="s">
        <v>44</v>
      </c>
      <c r="X5127" t="s">
        <v>44</v>
      </c>
      <c r="Y5127" t="s">
        <v>21802</v>
      </c>
      <c r="Z5127" t="s">
        <v>711</v>
      </c>
      <c r="AA5127" t="s">
        <v>4529</v>
      </c>
      <c r="AB5127" t="s">
        <v>4530</v>
      </c>
      <c r="AC5127" t="s">
        <v>89</v>
      </c>
      <c r="AD5127" t="str">
        <f t="shared" si="80"/>
        <v>10-60</v>
      </c>
      <c r="AE5127" t="str">
        <f>VLOOKUP(AD5127,'Main_Sub Desc'!C:D,2,)</f>
        <v>LPC from invoicing</v>
      </c>
      <c r="AF5127" t="str">
        <f>VLOOKUP(VALUE(H5127),'Main_Sub Desc'!F:G,2,)</f>
        <v>Wst Rev Late Payment</v>
      </c>
      <c r="AG5127">
        <f>IFERROR(VLOOKUP(VALUE(I5127),'PC Mapping'!A:F,6,),"")</f>
        <v>10514</v>
      </c>
      <c r="AH5127" s="13" t="str">
        <f>VLOOKUP(AG5127,'PC Mapping'!L:M,2,)</f>
        <v>Bolivar Sewer</v>
      </c>
    </row>
    <row r="5128" spans="1:34" x14ac:dyDescent="0.2">
      <c r="A5128" t="s">
        <v>21803</v>
      </c>
      <c r="B5128" t="s">
        <v>21772</v>
      </c>
      <c r="C5128" t="s">
        <v>4519</v>
      </c>
      <c r="D5128" t="s">
        <v>4520</v>
      </c>
      <c r="E5128" s="3">
        <v>45826</v>
      </c>
      <c r="F5128" t="s">
        <v>44</v>
      </c>
      <c r="G5128" t="s">
        <v>3742</v>
      </c>
      <c r="H5128" t="s">
        <v>3722</v>
      </c>
      <c r="I5128" t="s">
        <v>3752</v>
      </c>
      <c r="J5128" t="s">
        <v>4522</v>
      </c>
      <c r="K5128" s="2">
        <v>-5</v>
      </c>
      <c r="L5128" t="s">
        <v>44</v>
      </c>
      <c r="M5128" s="2">
        <v>-5</v>
      </c>
      <c r="N5128" t="s">
        <v>4523</v>
      </c>
      <c r="O5128" t="s">
        <v>4524</v>
      </c>
      <c r="P5128" t="s">
        <v>7029</v>
      </c>
      <c r="Q5128" t="s">
        <v>21804</v>
      </c>
      <c r="R5128" t="s">
        <v>44</v>
      </c>
      <c r="S5128" t="s">
        <v>4527</v>
      </c>
      <c r="T5128" s="3">
        <v>45826</v>
      </c>
      <c r="U5128" s="3">
        <v>45827</v>
      </c>
      <c r="V5128" s="2">
        <v>0</v>
      </c>
      <c r="W5128" t="s">
        <v>44</v>
      </c>
      <c r="X5128" t="s">
        <v>44</v>
      </c>
      <c r="Y5128" t="s">
        <v>7031</v>
      </c>
      <c r="Z5128" t="s">
        <v>2630</v>
      </c>
      <c r="AA5128" t="s">
        <v>4529</v>
      </c>
      <c r="AB5128" t="s">
        <v>4530</v>
      </c>
      <c r="AC5128" t="s">
        <v>89</v>
      </c>
      <c r="AD5128" t="str">
        <f t="shared" si="80"/>
        <v>10-60</v>
      </c>
      <c r="AE5128" t="str">
        <f>VLOOKUP(AD5128,'Main_Sub Desc'!C:D,2,)</f>
        <v>LPC from invoicing</v>
      </c>
      <c r="AF5128" t="str">
        <f>VLOOKUP(VALUE(H5128),'Main_Sub Desc'!F:G,2,)</f>
        <v>Wtr Rev Late Payment</v>
      </c>
      <c r="AG5128">
        <f>IFERROR(VLOOKUP(VALUE(I5128),'PC Mapping'!A:F,6,),"")</f>
        <v>10719</v>
      </c>
      <c r="AH5128" s="13" t="str">
        <f>VLOOKUP(AG5128,'PC Mapping'!L:M,2,)</f>
        <v>All Other Water</v>
      </c>
    </row>
    <row r="5129" spans="1:34" x14ac:dyDescent="0.2">
      <c r="A5129" t="s">
        <v>21805</v>
      </c>
      <c r="B5129" t="s">
        <v>21780</v>
      </c>
      <c r="C5129" t="s">
        <v>4519</v>
      </c>
      <c r="D5129" t="s">
        <v>4520</v>
      </c>
      <c r="E5129" s="3">
        <v>45826</v>
      </c>
      <c r="F5129" t="s">
        <v>44</v>
      </c>
      <c r="G5129" t="s">
        <v>3742</v>
      </c>
      <c r="H5129" t="s">
        <v>3722</v>
      </c>
      <c r="I5129" t="s">
        <v>3752</v>
      </c>
      <c r="J5129" t="s">
        <v>4522</v>
      </c>
      <c r="K5129" s="2">
        <v>-5</v>
      </c>
      <c r="L5129" t="s">
        <v>44</v>
      </c>
      <c r="M5129" s="2">
        <v>-5</v>
      </c>
      <c r="N5129" t="s">
        <v>4523</v>
      </c>
      <c r="O5129" t="s">
        <v>4524</v>
      </c>
      <c r="P5129" t="s">
        <v>21806</v>
      </c>
      <c r="Q5129" t="s">
        <v>21807</v>
      </c>
      <c r="R5129" t="s">
        <v>44</v>
      </c>
      <c r="S5129" t="s">
        <v>4527</v>
      </c>
      <c r="T5129" s="3">
        <v>45826</v>
      </c>
      <c r="U5129" s="3">
        <v>45827</v>
      </c>
      <c r="V5129" s="2">
        <v>0</v>
      </c>
      <c r="W5129" t="s">
        <v>44</v>
      </c>
      <c r="X5129" t="s">
        <v>44</v>
      </c>
      <c r="Y5129" t="s">
        <v>21808</v>
      </c>
      <c r="Z5129" t="s">
        <v>2033</v>
      </c>
      <c r="AA5129" t="s">
        <v>4529</v>
      </c>
      <c r="AB5129" t="s">
        <v>4530</v>
      </c>
      <c r="AC5129" t="s">
        <v>89</v>
      </c>
      <c r="AD5129" t="str">
        <f t="shared" si="80"/>
        <v>10-60</v>
      </c>
      <c r="AE5129" t="str">
        <f>VLOOKUP(AD5129,'Main_Sub Desc'!C:D,2,)</f>
        <v>LPC from invoicing</v>
      </c>
      <c r="AF5129" t="str">
        <f>VLOOKUP(VALUE(H5129),'Main_Sub Desc'!F:G,2,)</f>
        <v>Wtr Rev Late Payment</v>
      </c>
      <c r="AG5129">
        <f>IFERROR(VLOOKUP(VALUE(I5129),'PC Mapping'!A:F,6,),"")</f>
        <v>10719</v>
      </c>
      <c r="AH5129" s="13" t="str">
        <f>VLOOKUP(AG5129,'PC Mapping'!L:M,2,)</f>
        <v>All Other Water</v>
      </c>
    </row>
    <row r="5130" spans="1:34" x14ac:dyDescent="0.2">
      <c r="A5130" t="s">
        <v>21809</v>
      </c>
      <c r="B5130" t="s">
        <v>21772</v>
      </c>
      <c r="C5130" t="s">
        <v>4519</v>
      </c>
      <c r="D5130" t="s">
        <v>4520</v>
      </c>
      <c r="E5130" s="3">
        <v>45826</v>
      </c>
      <c r="F5130" t="s">
        <v>44</v>
      </c>
      <c r="G5130" t="s">
        <v>3742</v>
      </c>
      <c r="H5130" t="s">
        <v>3722</v>
      </c>
      <c r="I5130" t="s">
        <v>3752</v>
      </c>
      <c r="J5130" t="s">
        <v>4522</v>
      </c>
      <c r="K5130" s="2">
        <v>-6.1</v>
      </c>
      <c r="L5130" t="s">
        <v>44</v>
      </c>
      <c r="M5130" s="2">
        <v>-6.1</v>
      </c>
      <c r="N5130" t="s">
        <v>4523</v>
      </c>
      <c r="O5130" t="s">
        <v>4524</v>
      </c>
      <c r="P5130" t="s">
        <v>4562</v>
      </c>
      <c r="Q5130" t="s">
        <v>21810</v>
      </c>
      <c r="R5130" t="s">
        <v>44</v>
      </c>
      <c r="S5130" t="s">
        <v>4527</v>
      </c>
      <c r="T5130" s="3">
        <v>45826</v>
      </c>
      <c r="U5130" s="3">
        <v>45827</v>
      </c>
      <c r="V5130" s="2">
        <v>0</v>
      </c>
      <c r="W5130" t="s">
        <v>44</v>
      </c>
      <c r="X5130" t="s">
        <v>44</v>
      </c>
      <c r="Y5130" t="s">
        <v>21811</v>
      </c>
      <c r="Z5130" t="s">
        <v>2000</v>
      </c>
      <c r="AA5130" t="s">
        <v>4529</v>
      </c>
      <c r="AB5130" t="s">
        <v>4530</v>
      </c>
      <c r="AC5130" t="s">
        <v>89</v>
      </c>
      <c r="AD5130" t="str">
        <f t="shared" si="80"/>
        <v>10-60</v>
      </c>
      <c r="AE5130" t="str">
        <f>VLOOKUP(AD5130,'Main_Sub Desc'!C:D,2,)</f>
        <v>LPC from invoicing</v>
      </c>
      <c r="AF5130" t="str">
        <f>VLOOKUP(VALUE(H5130),'Main_Sub Desc'!F:G,2,)</f>
        <v>Wtr Rev Late Payment</v>
      </c>
      <c r="AG5130">
        <f>IFERROR(VLOOKUP(VALUE(I5130),'PC Mapping'!A:F,6,),"")</f>
        <v>10719</v>
      </c>
      <c r="AH5130" s="13" t="str">
        <f>VLOOKUP(AG5130,'PC Mapping'!L:M,2,)</f>
        <v>All Other Water</v>
      </c>
    </row>
    <row r="5131" spans="1:34" x14ac:dyDescent="0.2">
      <c r="A5131" t="s">
        <v>21812</v>
      </c>
      <c r="B5131" t="s">
        <v>21780</v>
      </c>
      <c r="C5131" t="s">
        <v>4519</v>
      </c>
      <c r="D5131" t="s">
        <v>4520</v>
      </c>
      <c r="E5131" s="3">
        <v>45826</v>
      </c>
      <c r="F5131" t="s">
        <v>44</v>
      </c>
      <c r="G5131" t="s">
        <v>3742</v>
      </c>
      <c r="H5131" t="s">
        <v>3722</v>
      </c>
      <c r="I5131" t="s">
        <v>3752</v>
      </c>
      <c r="J5131" t="s">
        <v>4522</v>
      </c>
      <c r="K5131" s="2">
        <v>-5.94</v>
      </c>
      <c r="L5131" t="s">
        <v>44</v>
      </c>
      <c r="M5131" s="2">
        <v>-5.94</v>
      </c>
      <c r="N5131" t="s">
        <v>4523</v>
      </c>
      <c r="O5131" t="s">
        <v>4524</v>
      </c>
      <c r="P5131" t="s">
        <v>8597</v>
      </c>
      <c r="Q5131" t="s">
        <v>21813</v>
      </c>
      <c r="R5131" t="s">
        <v>44</v>
      </c>
      <c r="S5131" t="s">
        <v>4527</v>
      </c>
      <c r="T5131" s="3">
        <v>45826</v>
      </c>
      <c r="U5131" s="3">
        <v>45827</v>
      </c>
      <c r="V5131" s="2">
        <v>0</v>
      </c>
      <c r="W5131" t="s">
        <v>44</v>
      </c>
      <c r="X5131" t="s">
        <v>44</v>
      </c>
      <c r="Y5131" t="s">
        <v>21814</v>
      </c>
      <c r="Z5131" t="s">
        <v>2617</v>
      </c>
      <c r="AA5131" t="s">
        <v>4529</v>
      </c>
      <c r="AB5131" t="s">
        <v>4530</v>
      </c>
      <c r="AC5131" t="s">
        <v>89</v>
      </c>
      <c r="AD5131" t="str">
        <f t="shared" si="80"/>
        <v>10-60</v>
      </c>
      <c r="AE5131" t="str">
        <f>VLOOKUP(AD5131,'Main_Sub Desc'!C:D,2,)</f>
        <v>LPC from invoicing</v>
      </c>
      <c r="AF5131" t="str">
        <f>VLOOKUP(VALUE(H5131),'Main_Sub Desc'!F:G,2,)</f>
        <v>Wtr Rev Late Payment</v>
      </c>
      <c r="AG5131">
        <f>IFERROR(VLOOKUP(VALUE(I5131),'PC Mapping'!A:F,6,),"")</f>
        <v>10719</v>
      </c>
      <c r="AH5131" s="13" t="str">
        <f>VLOOKUP(AG5131,'PC Mapping'!L:M,2,)</f>
        <v>All Other Water</v>
      </c>
    </row>
    <row r="5132" spans="1:34" x14ac:dyDescent="0.2">
      <c r="A5132" t="s">
        <v>21815</v>
      </c>
      <c r="B5132" t="s">
        <v>21816</v>
      </c>
      <c r="C5132" t="s">
        <v>4519</v>
      </c>
      <c r="D5132" t="s">
        <v>4520</v>
      </c>
      <c r="E5132" s="3">
        <v>45827</v>
      </c>
      <c r="F5132" t="s">
        <v>44</v>
      </c>
      <c r="G5132" t="s">
        <v>3742</v>
      </c>
      <c r="H5132" t="s">
        <v>3716</v>
      </c>
      <c r="I5132" t="s">
        <v>4534</v>
      </c>
      <c r="J5132" t="s">
        <v>4522</v>
      </c>
      <c r="K5132" s="2">
        <v>-5</v>
      </c>
      <c r="L5132" t="s">
        <v>44</v>
      </c>
      <c r="M5132" s="2">
        <v>-5</v>
      </c>
      <c r="N5132" t="s">
        <v>4523</v>
      </c>
      <c r="O5132" t="s">
        <v>4524</v>
      </c>
      <c r="P5132" t="s">
        <v>19183</v>
      </c>
      <c r="Q5132" t="s">
        <v>21817</v>
      </c>
      <c r="R5132" t="s">
        <v>44</v>
      </c>
      <c r="S5132" t="s">
        <v>4527</v>
      </c>
      <c r="T5132" s="3">
        <v>45827</v>
      </c>
      <c r="U5132" s="3">
        <v>45828</v>
      </c>
      <c r="V5132" s="2">
        <v>0</v>
      </c>
      <c r="W5132" t="s">
        <v>44</v>
      </c>
      <c r="X5132" t="s">
        <v>44</v>
      </c>
      <c r="Y5132" t="s">
        <v>21818</v>
      </c>
      <c r="Z5132" t="s">
        <v>21819</v>
      </c>
      <c r="AA5132" t="s">
        <v>4529</v>
      </c>
      <c r="AB5132" t="s">
        <v>4530</v>
      </c>
      <c r="AC5132" t="s">
        <v>89</v>
      </c>
      <c r="AD5132" t="str">
        <f t="shared" si="80"/>
        <v>10-60</v>
      </c>
      <c r="AE5132" t="str">
        <f>VLOOKUP(AD5132,'Main_Sub Desc'!C:D,2,)</f>
        <v>LPC from invoicing</v>
      </c>
      <c r="AF5132" t="str">
        <f>VLOOKUP(VALUE(H5132),'Main_Sub Desc'!F:G,2,)</f>
        <v>Wst Rev Late Payment</v>
      </c>
      <c r="AG5132">
        <f>IFERROR(VLOOKUP(VALUE(I5132),'PC Mapping'!A:F,6,),"")</f>
        <v>10514</v>
      </c>
      <c r="AH5132" s="13" t="str">
        <f>VLOOKUP(AG5132,'PC Mapping'!L:M,2,)</f>
        <v>Bolivar Sewer</v>
      </c>
    </row>
    <row r="5133" spans="1:34" x14ac:dyDescent="0.2">
      <c r="A5133" t="s">
        <v>21815</v>
      </c>
      <c r="B5133" t="s">
        <v>21816</v>
      </c>
      <c r="C5133" t="s">
        <v>4519</v>
      </c>
      <c r="D5133" t="s">
        <v>4520</v>
      </c>
      <c r="E5133" s="3">
        <v>45827</v>
      </c>
      <c r="F5133" t="s">
        <v>44</v>
      </c>
      <c r="G5133" t="s">
        <v>3742</v>
      </c>
      <c r="H5133" t="s">
        <v>3722</v>
      </c>
      <c r="I5133" t="s">
        <v>4538</v>
      </c>
      <c r="J5133" t="s">
        <v>4522</v>
      </c>
      <c r="K5133" s="2">
        <v>-5</v>
      </c>
      <c r="L5133" t="s">
        <v>44</v>
      </c>
      <c r="M5133" s="2">
        <v>-5</v>
      </c>
      <c r="N5133" t="s">
        <v>4523</v>
      </c>
      <c r="O5133" t="s">
        <v>4524</v>
      </c>
      <c r="P5133" t="s">
        <v>19183</v>
      </c>
      <c r="Q5133" t="s">
        <v>21820</v>
      </c>
      <c r="R5133" t="s">
        <v>44</v>
      </c>
      <c r="S5133" t="s">
        <v>4527</v>
      </c>
      <c r="T5133" s="3">
        <v>45827</v>
      </c>
      <c r="U5133" s="3">
        <v>45828</v>
      </c>
      <c r="V5133" s="2">
        <v>0</v>
      </c>
      <c r="W5133" t="s">
        <v>44</v>
      </c>
      <c r="X5133" t="s">
        <v>44</v>
      </c>
      <c r="Y5133" t="s">
        <v>21821</v>
      </c>
      <c r="Z5133" t="s">
        <v>21819</v>
      </c>
      <c r="AA5133" t="s">
        <v>4529</v>
      </c>
      <c r="AB5133" t="s">
        <v>4530</v>
      </c>
      <c r="AC5133" t="s">
        <v>89</v>
      </c>
      <c r="AD5133" t="str">
        <f t="shared" si="80"/>
        <v>10-60</v>
      </c>
      <c r="AE5133" t="str">
        <f>VLOOKUP(AD5133,'Main_Sub Desc'!C:D,2,)</f>
        <v>LPC from invoicing</v>
      </c>
      <c r="AF5133" t="str">
        <f>VLOOKUP(VALUE(H5133),'Main_Sub Desc'!F:G,2,)</f>
        <v>Wtr Rev Late Payment</v>
      </c>
      <c r="AG5133">
        <f>IFERROR(VLOOKUP(VALUE(I5133),'PC Mapping'!A:F,6,),"")</f>
        <v>10469</v>
      </c>
      <c r="AH5133" s="13" t="str">
        <f>VLOOKUP(AG5133,'PC Mapping'!L:M,2,)</f>
        <v>Bolivar Water</v>
      </c>
    </row>
    <row r="5134" spans="1:34" x14ac:dyDescent="0.2">
      <c r="A5134" t="s">
        <v>21822</v>
      </c>
      <c r="B5134" t="s">
        <v>21816</v>
      </c>
      <c r="C5134" t="s">
        <v>4519</v>
      </c>
      <c r="D5134" t="s">
        <v>4520</v>
      </c>
      <c r="E5134" s="3">
        <v>45827</v>
      </c>
      <c r="F5134" t="s">
        <v>44</v>
      </c>
      <c r="G5134" t="s">
        <v>3742</v>
      </c>
      <c r="H5134" t="s">
        <v>3722</v>
      </c>
      <c r="I5134" t="s">
        <v>3752</v>
      </c>
      <c r="J5134" t="s">
        <v>4522</v>
      </c>
      <c r="K5134" s="2">
        <v>-5</v>
      </c>
      <c r="L5134" t="s">
        <v>44</v>
      </c>
      <c r="M5134" s="2">
        <v>-5</v>
      </c>
      <c r="N5134" t="s">
        <v>4523</v>
      </c>
      <c r="O5134" t="s">
        <v>4524</v>
      </c>
      <c r="P5134" t="s">
        <v>5918</v>
      </c>
      <c r="Q5134" t="s">
        <v>21823</v>
      </c>
      <c r="R5134" t="s">
        <v>44</v>
      </c>
      <c r="S5134" t="s">
        <v>4527</v>
      </c>
      <c r="T5134" s="3">
        <v>45827</v>
      </c>
      <c r="U5134" s="3">
        <v>45828</v>
      </c>
      <c r="V5134" s="2">
        <v>0</v>
      </c>
      <c r="W5134" t="s">
        <v>44</v>
      </c>
      <c r="X5134" t="s">
        <v>44</v>
      </c>
      <c r="Y5134" t="s">
        <v>21824</v>
      </c>
      <c r="Z5134" t="s">
        <v>21825</v>
      </c>
      <c r="AA5134" t="s">
        <v>4529</v>
      </c>
      <c r="AB5134" t="s">
        <v>4530</v>
      </c>
      <c r="AC5134" t="s">
        <v>89</v>
      </c>
      <c r="AD5134" t="str">
        <f t="shared" si="80"/>
        <v>10-60</v>
      </c>
      <c r="AE5134" t="str">
        <f>VLOOKUP(AD5134,'Main_Sub Desc'!C:D,2,)</f>
        <v>LPC from invoicing</v>
      </c>
      <c r="AF5134" t="str">
        <f>VLOOKUP(VALUE(H5134),'Main_Sub Desc'!F:G,2,)</f>
        <v>Wtr Rev Late Payment</v>
      </c>
      <c r="AG5134">
        <f>IFERROR(VLOOKUP(VALUE(I5134),'PC Mapping'!A:F,6,),"")</f>
        <v>10719</v>
      </c>
      <c r="AH5134" s="13" t="str">
        <f>VLOOKUP(AG5134,'PC Mapping'!L:M,2,)</f>
        <v>All Other Water</v>
      </c>
    </row>
    <row r="5135" spans="1:34" x14ac:dyDescent="0.2">
      <c r="A5135" t="s">
        <v>21826</v>
      </c>
      <c r="B5135" t="s">
        <v>21827</v>
      </c>
      <c r="C5135" t="s">
        <v>4519</v>
      </c>
      <c r="D5135" t="s">
        <v>4520</v>
      </c>
      <c r="E5135" s="3">
        <v>45827</v>
      </c>
      <c r="F5135" t="s">
        <v>44</v>
      </c>
      <c r="G5135" t="s">
        <v>3742</v>
      </c>
      <c r="H5135" t="s">
        <v>3716</v>
      </c>
      <c r="I5135" t="s">
        <v>4534</v>
      </c>
      <c r="J5135" t="s">
        <v>4522</v>
      </c>
      <c r="K5135" s="2">
        <v>-5</v>
      </c>
      <c r="L5135" t="s">
        <v>44</v>
      </c>
      <c r="M5135" s="2">
        <v>-5</v>
      </c>
      <c r="N5135" t="s">
        <v>4523</v>
      </c>
      <c r="O5135" t="s">
        <v>4524</v>
      </c>
      <c r="P5135" t="s">
        <v>21828</v>
      </c>
      <c r="Q5135" t="s">
        <v>21829</v>
      </c>
      <c r="R5135" t="s">
        <v>44</v>
      </c>
      <c r="S5135" t="s">
        <v>4527</v>
      </c>
      <c r="T5135" s="3">
        <v>45827</v>
      </c>
      <c r="U5135" s="3">
        <v>45828</v>
      </c>
      <c r="V5135" s="2">
        <v>0</v>
      </c>
      <c r="W5135" t="s">
        <v>44</v>
      </c>
      <c r="X5135" t="s">
        <v>44</v>
      </c>
      <c r="Y5135" t="s">
        <v>21830</v>
      </c>
      <c r="Z5135" t="s">
        <v>960</v>
      </c>
      <c r="AA5135" t="s">
        <v>4529</v>
      </c>
      <c r="AB5135" t="s">
        <v>4530</v>
      </c>
      <c r="AC5135" t="s">
        <v>99</v>
      </c>
      <c r="AD5135" t="str">
        <f t="shared" si="80"/>
        <v>10-60</v>
      </c>
      <c r="AE5135" t="str">
        <f>VLOOKUP(AD5135,'Main_Sub Desc'!C:D,2,)</f>
        <v>LPC from invoicing</v>
      </c>
      <c r="AF5135" t="str">
        <f>VLOOKUP(VALUE(H5135),'Main_Sub Desc'!F:G,2,)</f>
        <v>Wst Rev Late Payment</v>
      </c>
      <c r="AG5135">
        <f>IFERROR(VLOOKUP(VALUE(I5135),'PC Mapping'!A:F,6,),"")</f>
        <v>10514</v>
      </c>
      <c r="AH5135" s="13" t="str">
        <f>VLOOKUP(AG5135,'PC Mapping'!L:M,2,)</f>
        <v>Bolivar Sewer</v>
      </c>
    </row>
    <row r="5136" spans="1:34" x14ac:dyDescent="0.2">
      <c r="A5136" t="s">
        <v>21826</v>
      </c>
      <c r="B5136" t="s">
        <v>21827</v>
      </c>
      <c r="C5136" t="s">
        <v>4519</v>
      </c>
      <c r="D5136" t="s">
        <v>4520</v>
      </c>
      <c r="E5136" s="3">
        <v>45827</v>
      </c>
      <c r="F5136" t="s">
        <v>44</v>
      </c>
      <c r="G5136" t="s">
        <v>3742</v>
      </c>
      <c r="H5136" t="s">
        <v>3722</v>
      </c>
      <c r="I5136" t="s">
        <v>4538</v>
      </c>
      <c r="J5136" t="s">
        <v>4522</v>
      </c>
      <c r="K5136" s="2">
        <v>-5</v>
      </c>
      <c r="L5136" t="s">
        <v>44</v>
      </c>
      <c r="M5136" s="2">
        <v>-5</v>
      </c>
      <c r="N5136" t="s">
        <v>4523</v>
      </c>
      <c r="O5136" t="s">
        <v>4524</v>
      </c>
      <c r="P5136" t="s">
        <v>21828</v>
      </c>
      <c r="Q5136" t="s">
        <v>21831</v>
      </c>
      <c r="R5136" t="s">
        <v>44</v>
      </c>
      <c r="S5136" t="s">
        <v>4527</v>
      </c>
      <c r="T5136" s="3">
        <v>45827</v>
      </c>
      <c r="U5136" s="3">
        <v>45828</v>
      </c>
      <c r="V5136" s="2">
        <v>0</v>
      </c>
      <c r="W5136" t="s">
        <v>44</v>
      </c>
      <c r="X5136" t="s">
        <v>44</v>
      </c>
      <c r="Y5136" t="s">
        <v>21832</v>
      </c>
      <c r="Z5136" t="s">
        <v>960</v>
      </c>
      <c r="AA5136" t="s">
        <v>4529</v>
      </c>
      <c r="AB5136" t="s">
        <v>4530</v>
      </c>
      <c r="AC5136" t="s">
        <v>99</v>
      </c>
      <c r="AD5136" t="str">
        <f t="shared" si="80"/>
        <v>10-60</v>
      </c>
      <c r="AE5136" t="str">
        <f>VLOOKUP(AD5136,'Main_Sub Desc'!C:D,2,)</f>
        <v>LPC from invoicing</v>
      </c>
      <c r="AF5136" t="str">
        <f>VLOOKUP(VALUE(H5136),'Main_Sub Desc'!F:G,2,)</f>
        <v>Wtr Rev Late Payment</v>
      </c>
      <c r="AG5136">
        <f>IFERROR(VLOOKUP(VALUE(I5136),'PC Mapping'!A:F,6,),"")</f>
        <v>10469</v>
      </c>
      <c r="AH5136" s="13" t="str">
        <f>VLOOKUP(AG5136,'PC Mapping'!L:M,2,)</f>
        <v>Bolivar Water</v>
      </c>
    </row>
    <row r="5137" spans="1:34" x14ac:dyDescent="0.2">
      <c r="A5137" t="s">
        <v>21833</v>
      </c>
      <c r="B5137" t="s">
        <v>21834</v>
      </c>
      <c r="C5137" t="s">
        <v>4519</v>
      </c>
      <c r="D5137" t="s">
        <v>4520</v>
      </c>
      <c r="E5137" s="3">
        <v>45827</v>
      </c>
      <c r="F5137" t="s">
        <v>44</v>
      </c>
      <c r="G5137" t="s">
        <v>3742</v>
      </c>
      <c r="H5137" t="s">
        <v>3716</v>
      </c>
      <c r="I5137" t="s">
        <v>4534</v>
      </c>
      <c r="J5137" t="s">
        <v>4522</v>
      </c>
      <c r="K5137" s="2">
        <v>-5</v>
      </c>
      <c r="L5137" t="s">
        <v>44</v>
      </c>
      <c r="M5137" s="2">
        <v>-5</v>
      </c>
      <c r="N5137" t="s">
        <v>4523</v>
      </c>
      <c r="O5137" t="s">
        <v>4524</v>
      </c>
      <c r="P5137" t="s">
        <v>10971</v>
      </c>
      <c r="Q5137" t="s">
        <v>21835</v>
      </c>
      <c r="R5137" t="s">
        <v>44</v>
      </c>
      <c r="S5137" t="s">
        <v>4527</v>
      </c>
      <c r="T5137" s="3">
        <v>45827</v>
      </c>
      <c r="U5137" s="3">
        <v>45828</v>
      </c>
      <c r="V5137" s="2">
        <v>0</v>
      </c>
      <c r="W5137" t="s">
        <v>44</v>
      </c>
      <c r="X5137" t="s">
        <v>44</v>
      </c>
      <c r="Y5137" t="s">
        <v>21836</v>
      </c>
      <c r="Z5137" t="s">
        <v>1267</v>
      </c>
      <c r="AA5137" t="s">
        <v>4529</v>
      </c>
      <c r="AB5137" t="s">
        <v>4530</v>
      </c>
      <c r="AC5137" t="s">
        <v>89</v>
      </c>
      <c r="AD5137" t="str">
        <f t="shared" si="80"/>
        <v>10-60</v>
      </c>
      <c r="AE5137" t="str">
        <f>VLOOKUP(AD5137,'Main_Sub Desc'!C:D,2,)</f>
        <v>LPC from invoicing</v>
      </c>
      <c r="AF5137" t="str">
        <f>VLOOKUP(VALUE(H5137),'Main_Sub Desc'!F:G,2,)</f>
        <v>Wst Rev Late Payment</v>
      </c>
      <c r="AG5137">
        <f>IFERROR(VLOOKUP(VALUE(I5137),'PC Mapping'!A:F,6,),"")</f>
        <v>10514</v>
      </c>
      <c r="AH5137" s="13" t="str">
        <f>VLOOKUP(AG5137,'PC Mapping'!L:M,2,)</f>
        <v>Bolivar Sewer</v>
      </c>
    </row>
    <row r="5138" spans="1:34" x14ac:dyDescent="0.2">
      <c r="A5138" t="s">
        <v>21833</v>
      </c>
      <c r="B5138" t="s">
        <v>21834</v>
      </c>
      <c r="C5138" t="s">
        <v>4519</v>
      </c>
      <c r="D5138" t="s">
        <v>4520</v>
      </c>
      <c r="E5138" s="3">
        <v>45827</v>
      </c>
      <c r="F5138" t="s">
        <v>44</v>
      </c>
      <c r="G5138" t="s">
        <v>3742</v>
      </c>
      <c r="H5138" t="s">
        <v>3722</v>
      </c>
      <c r="I5138" t="s">
        <v>4538</v>
      </c>
      <c r="J5138" t="s">
        <v>4522</v>
      </c>
      <c r="K5138" s="2">
        <v>-5</v>
      </c>
      <c r="L5138" t="s">
        <v>44</v>
      </c>
      <c r="M5138" s="2">
        <v>-5</v>
      </c>
      <c r="N5138" t="s">
        <v>4523</v>
      </c>
      <c r="O5138" t="s">
        <v>4524</v>
      </c>
      <c r="P5138" t="s">
        <v>10971</v>
      </c>
      <c r="Q5138" t="s">
        <v>21837</v>
      </c>
      <c r="R5138" t="s">
        <v>44</v>
      </c>
      <c r="S5138" t="s">
        <v>4527</v>
      </c>
      <c r="T5138" s="3">
        <v>45827</v>
      </c>
      <c r="U5138" s="3">
        <v>45828</v>
      </c>
      <c r="V5138" s="2">
        <v>0</v>
      </c>
      <c r="W5138" t="s">
        <v>44</v>
      </c>
      <c r="X5138" t="s">
        <v>44</v>
      </c>
      <c r="Y5138" t="s">
        <v>21838</v>
      </c>
      <c r="Z5138" t="s">
        <v>1267</v>
      </c>
      <c r="AA5138" t="s">
        <v>4529</v>
      </c>
      <c r="AB5138" t="s">
        <v>4530</v>
      </c>
      <c r="AC5138" t="s">
        <v>89</v>
      </c>
      <c r="AD5138" t="str">
        <f t="shared" si="80"/>
        <v>10-60</v>
      </c>
      <c r="AE5138" t="str">
        <f>VLOOKUP(AD5138,'Main_Sub Desc'!C:D,2,)</f>
        <v>LPC from invoicing</v>
      </c>
      <c r="AF5138" t="str">
        <f>VLOOKUP(VALUE(H5138),'Main_Sub Desc'!F:G,2,)</f>
        <v>Wtr Rev Late Payment</v>
      </c>
      <c r="AG5138">
        <f>IFERROR(VLOOKUP(VALUE(I5138),'PC Mapping'!A:F,6,),"")</f>
        <v>10469</v>
      </c>
      <c r="AH5138" s="13" t="str">
        <f>VLOOKUP(AG5138,'PC Mapping'!L:M,2,)</f>
        <v>Bolivar Water</v>
      </c>
    </row>
    <row r="5139" spans="1:34" x14ac:dyDescent="0.2">
      <c r="A5139" t="s">
        <v>21839</v>
      </c>
      <c r="B5139" t="s">
        <v>21834</v>
      </c>
      <c r="C5139" t="s">
        <v>4519</v>
      </c>
      <c r="D5139" t="s">
        <v>4520</v>
      </c>
      <c r="E5139" s="3">
        <v>45827</v>
      </c>
      <c r="F5139" t="s">
        <v>44</v>
      </c>
      <c r="G5139" t="s">
        <v>3742</v>
      </c>
      <c r="H5139" t="s">
        <v>3722</v>
      </c>
      <c r="I5139" t="s">
        <v>3752</v>
      </c>
      <c r="J5139" t="s">
        <v>4522</v>
      </c>
      <c r="K5139" s="2">
        <v>-9.6199999999999992</v>
      </c>
      <c r="L5139" t="s">
        <v>44</v>
      </c>
      <c r="M5139" s="2">
        <v>-9.6199999999999992</v>
      </c>
      <c r="N5139" t="s">
        <v>4523</v>
      </c>
      <c r="O5139" t="s">
        <v>4524</v>
      </c>
      <c r="P5139" t="s">
        <v>21840</v>
      </c>
      <c r="Q5139" t="s">
        <v>21841</v>
      </c>
      <c r="R5139" t="s">
        <v>44</v>
      </c>
      <c r="S5139" t="s">
        <v>4527</v>
      </c>
      <c r="T5139" s="3">
        <v>45827</v>
      </c>
      <c r="U5139" s="3">
        <v>45828</v>
      </c>
      <c r="V5139" s="2">
        <v>0</v>
      </c>
      <c r="W5139" t="s">
        <v>44</v>
      </c>
      <c r="X5139" t="s">
        <v>44</v>
      </c>
      <c r="Y5139" t="s">
        <v>21842</v>
      </c>
      <c r="Z5139" t="s">
        <v>3453</v>
      </c>
      <c r="AA5139" t="s">
        <v>4529</v>
      </c>
      <c r="AB5139" t="s">
        <v>4530</v>
      </c>
      <c r="AC5139" t="s">
        <v>89</v>
      </c>
      <c r="AD5139" t="str">
        <f t="shared" si="80"/>
        <v>10-60</v>
      </c>
      <c r="AE5139" t="str">
        <f>VLOOKUP(AD5139,'Main_Sub Desc'!C:D,2,)</f>
        <v>LPC from invoicing</v>
      </c>
      <c r="AF5139" t="str">
        <f>VLOOKUP(VALUE(H5139),'Main_Sub Desc'!F:G,2,)</f>
        <v>Wtr Rev Late Payment</v>
      </c>
      <c r="AG5139">
        <f>IFERROR(VLOOKUP(VALUE(I5139),'PC Mapping'!A:F,6,),"")</f>
        <v>10719</v>
      </c>
      <c r="AH5139" s="13" t="str">
        <f>VLOOKUP(AG5139,'PC Mapping'!L:M,2,)</f>
        <v>All Other Water</v>
      </c>
    </row>
    <row r="5140" spans="1:34" x14ac:dyDescent="0.2">
      <c r="A5140" t="s">
        <v>21843</v>
      </c>
      <c r="B5140" t="s">
        <v>21816</v>
      </c>
      <c r="C5140" t="s">
        <v>4519</v>
      </c>
      <c r="D5140" t="s">
        <v>4520</v>
      </c>
      <c r="E5140" s="3">
        <v>45827</v>
      </c>
      <c r="F5140" t="s">
        <v>44</v>
      </c>
      <c r="G5140" t="s">
        <v>3742</v>
      </c>
      <c r="H5140" t="s">
        <v>3716</v>
      </c>
      <c r="I5140" t="s">
        <v>4534</v>
      </c>
      <c r="J5140" t="s">
        <v>4522</v>
      </c>
      <c r="K5140" s="2">
        <v>-5</v>
      </c>
      <c r="L5140" t="s">
        <v>44</v>
      </c>
      <c r="M5140" s="2">
        <v>-5</v>
      </c>
      <c r="N5140" t="s">
        <v>4523</v>
      </c>
      <c r="O5140" t="s">
        <v>4524</v>
      </c>
      <c r="P5140" t="s">
        <v>21844</v>
      </c>
      <c r="Q5140" t="s">
        <v>21845</v>
      </c>
      <c r="R5140" t="s">
        <v>44</v>
      </c>
      <c r="S5140" t="s">
        <v>4527</v>
      </c>
      <c r="T5140" s="3">
        <v>45827</v>
      </c>
      <c r="U5140" s="3">
        <v>45828</v>
      </c>
      <c r="V5140" s="2">
        <v>0</v>
      </c>
      <c r="W5140" t="s">
        <v>44</v>
      </c>
      <c r="X5140" t="s">
        <v>44</v>
      </c>
      <c r="Y5140" t="s">
        <v>21846</v>
      </c>
      <c r="Z5140" t="s">
        <v>1081</v>
      </c>
      <c r="AA5140" t="s">
        <v>4529</v>
      </c>
      <c r="AB5140" t="s">
        <v>4530</v>
      </c>
      <c r="AC5140" t="s">
        <v>89</v>
      </c>
      <c r="AD5140" t="str">
        <f t="shared" si="80"/>
        <v>10-60</v>
      </c>
      <c r="AE5140" t="str">
        <f>VLOOKUP(AD5140,'Main_Sub Desc'!C:D,2,)</f>
        <v>LPC from invoicing</v>
      </c>
      <c r="AF5140" t="str">
        <f>VLOOKUP(VALUE(H5140),'Main_Sub Desc'!F:G,2,)</f>
        <v>Wst Rev Late Payment</v>
      </c>
      <c r="AG5140">
        <f>IFERROR(VLOOKUP(VALUE(I5140),'PC Mapping'!A:F,6,),"")</f>
        <v>10514</v>
      </c>
      <c r="AH5140" s="13" t="str">
        <f>VLOOKUP(AG5140,'PC Mapping'!L:M,2,)</f>
        <v>Bolivar Sewer</v>
      </c>
    </row>
    <row r="5141" spans="1:34" x14ac:dyDescent="0.2">
      <c r="A5141" t="s">
        <v>21843</v>
      </c>
      <c r="B5141" t="s">
        <v>21816</v>
      </c>
      <c r="C5141" t="s">
        <v>4519</v>
      </c>
      <c r="D5141" t="s">
        <v>4520</v>
      </c>
      <c r="E5141" s="3">
        <v>45827</v>
      </c>
      <c r="F5141" t="s">
        <v>44</v>
      </c>
      <c r="G5141" t="s">
        <v>3742</v>
      </c>
      <c r="H5141" t="s">
        <v>3722</v>
      </c>
      <c r="I5141" t="s">
        <v>4538</v>
      </c>
      <c r="J5141" t="s">
        <v>4522</v>
      </c>
      <c r="K5141" s="2">
        <v>-5</v>
      </c>
      <c r="L5141" t="s">
        <v>44</v>
      </c>
      <c r="M5141" s="2">
        <v>-5</v>
      </c>
      <c r="N5141" t="s">
        <v>4523</v>
      </c>
      <c r="O5141" t="s">
        <v>4524</v>
      </c>
      <c r="P5141" t="s">
        <v>21844</v>
      </c>
      <c r="Q5141" t="s">
        <v>21847</v>
      </c>
      <c r="R5141" t="s">
        <v>44</v>
      </c>
      <c r="S5141" t="s">
        <v>4527</v>
      </c>
      <c r="T5141" s="3">
        <v>45827</v>
      </c>
      <c r="U5141" s="3">
        <v>45828</v>
      </c>
      <c r="V5141" s="2">
        <v>0</v>
      </c>
      <c r="W5141" t="s">
        <v>44</v>
      </c>
      <c r="X5141" t="s">
        <v>44</v>
      </c>
      <c r="Y5141" t="s">
        <v>21848</v>
      </c>
      <c r="Z5141" t="s">
        <v>1081</v>
      </c>
      <c r="AA5141" t="s">
        <v>4529</v>
      </c>
      <c r="AB5141" t="s">
        <v>4530</v>
      </c>
      <c r="AC5141" t="s">
        <v>89</v>
      </c>
      <c r="AD5141" t="str">
        <f t="shared" si="80"/>
        <v>10-60</v>
      </c>
      <c r="AE5141" t="str">
        <f>VLOOKUP(AD5141,'Main_Sub Desc'!C:D,2,)</f>
        <v>LPC from invoicing</v>
      </c>
      <c r="AF5141" t="str">
        <f>VLOOKUP(VALUE(H5141),'Main_Sub Desc'!F:G,2,)</f>
        <v>Wtr Rev Late Payment</v>
      </c>
      <c r="AG5141">
        <f>IFERROR(VLOOKUP(VALUE(I5141),'PC Mapping'!A:F,6,),"")</f>
        <v>10469</v>
      </c>
      <c r="AH5141" s="13" t="str">
        <f>VLOOKUP(AG5141,'PC Mapping'!L:M,2,)</f>
        <v>Bolivar Water</v>
      </c>
    </row>
    <row r="5142" spans="1:34" x14ac:dyDescent="0.2">
      <c r="A5142" t="s">
        <v>21849</v>
      </c>
      <c r="B5142" t="s">
        <v>21827</v>
      </c>
      <c r="C5142" t="s">
        <v>4519</v>
      </c>
      <c r="D5142" t="s">
        <v>4520</v>
      </c>
      <c r="E5142" s="3">
        <v>45827</v>
      </c>
      <c r="F5142" t="s">
        <v>44</v>
      </c>
      <c r="G5142" t="s">
        <v>3742</v>
      </c>
      <c r="H5142" t="s">
        <v>3716</v>
      </c>
      <c r="I5142" t="s">
        <v>4534</v>
      </c>
      <c r="J5142" t="s">
        <v>4522</v>
      </c>
      <c r="K5142" s="2">
        <v>-5</v>
      </c>
      <c r="L5142" t="s">
        <v>44</v>
      </c>
      <c r="M5142" s="2">
        <v>-5</v>
      </c>
      <c r="N5142" t="s">
        <v>4523</v>
      </c>
      <c r="O5142" t="s">
        <v>4524</v>
      </c>
      <c r="P5142" t="s">
        <v>21850</v>
      </c>
      <c r="Q5142" t="s">
        <v>21851</v>
      </c>
      <c r="R5142" t="s">
        <v>44</v>
      </c>
      <c r="S5142" t="s">
        <v>4527</v>
      </c>
      <c r="T5142" s="3">
        <v>45827</v>
      </c>
      <c r="U5142" s="3">
        <v>45828</v>
      </c>
      <c r="V5142" s="2">
        <v>0</v>
      </c>
      <c r="W5142" t="s">
        <v>44</v>
      </c>
      <c r="X5142" t="s">
        <v>44</v>
      </c>
      <c r="Y5142" t="s">
        <v>21852</v>
      </c>
      <c r="Z5142" t="s">
        <v>752</v>
      </c>
      <c r="AA5142" t="s">
        <v>4529</v>
      </c>
      <c r="AB5142" t="s">
        <v>4530</v>
      </c>
      <c r="AC5142" t="s">
        <v>89</v>
      </c>
      <c r="AD5142" t="str">
        <f t="shared" si="80"/>
        <v>10-60</v>
      </c>
      <c r="AE5142" t="str">
        <f>VLOOKUP(AD5142,'Main_Sub Desc'!C:D,2,)</f>
        <v>LPC from invoicing</v>
      </c>
      <c r="AF5142" t="str">
        <f>VLOOKUP(VALUE(H5142),'Main_Sub Desc'!F:G,2,)</f>
        <v>Wst Rev Late Payment</v>
      </c>
      <c r="AG5142">
        <f>IFERROR(VLOOKUP(VALUE(I5142),'PC Mapping'!A:F,6,),"")</f>
        <v>10514</v>
      </c>
      <c r="AH5142" s="13" t="str">
        <f>VLOOKUP(AG5142,'PC Mapping'!L:M,2,)</f>
        <v>Bolivar Sewer</v>
      </c>
    </row>
    <row r="5143" spans="1:34" x14ac:dyDescent="0.2">
      <c r="A5143" t="s">
        <v>21849</v>
      </c>
      <c r="B5143" t="s">
        <v>21827</v>
      </c>
      <c r="C5143" t="s">
        <v>4519</v>
      </c>
      <c r="D5143" t="s">
        <v>4520</v>
      </c>
      <c r="E5143" s="3">
        <v>45827</v>
      </c>
      <c r="F5143" t="s">
        <v>44</v>
      </c>
      <c r="G5143" t="s">
        <v>3742</v>
      </c>
      <c r="H5143" t="s">
        <v>3722</v>
      </c>
      <c r="I5143" t="s">
        <v>4538</v>
      </c>
      <c r="J5143" t="s">
        <v>4522</v>
      </c>
      <c r="K5143" s="2">
        <v>-5</v>
      </c>
      <c r="L5143" t="s">
        <v>44</v>
      </c>
      <c r="M5143" s="2">
        <v>-5</v>
      </c>
      <c r="N5143" t="s">
        <v>4523</v>
      </c>
      <c r="O5143" t="s">
        <v>4524</v>
      </c>
      <c r="P5143" t="s">
        <v>21850</v>
      </c>
      <c r="Q5143" t="s">
        <v>21853</v>
      </c>
      <c r="R5143" t="s">
        <v>44</v>
      </c>
      <c r="S5143" t="s">
        <v>4527</v>
      </c>
      <c r="T5143" s="3">
        <v>45827</v>
      </c>
      <c r="U5143" s="3">
        <v>45828</v>
      </c>
      <c r="V5143" s="2">
        <v>0</v>
      </c>
      <c r="W5143" t="s">
        <v>44</v>
      </c>
      <c r="X5143" t="s">
        <v>44</v>
      </c>
      <c r="Y5143" t="s">
        <v>21854</v>
      </c>
      <c r="Z5143" t="s">
        <v>752</v>
      </c>
      <c r="AA5143" t="s">
        <v>4529</v>
      </c>
      <c r="AB5143" t="s">
        <v>4530</v>
      </c>
      <c r="AC5143" t="s">
        <v>89</v>
      </c>
      <c r="AD5143" t="str">
        <f t="shared" si="80"/>
        <v>10-60</v>
      </c>
      <c r="AE5143" t="str">
        <f>VLOOKUP(AD5143,'Main_Sub Desc'!C:D,2,)</f>
        <v>LPC from invoicing</v>
      </c>
      <c r="AF5143" t="str">
        <f>VLOOKUP(VALUE(H5143),'Main_Sub Desc'!F:G,2,)</f>
        <v>Wtr Rev Late Payment</v>
      </c>
      <c r="AG5143">
        <f>IFERROR(VLOOKUP(VALUE(I5143),'PC Mapping'!A:F,6,),"")</f>
        <v>10469</v>
      </c>
      <c r="AH5143" s="13" t="str">
        <f>VLOOKUP(AG5143,'PC Mapping'!L:M,2,)</f>
        <v>Bolivar Water</v>
      </c>
    </row>
    <row r="5144" spans="1:34" x14ac:dyDescent="0.2">
      <c r="A5144" t="s">
        <v>21855</v>
      </c>
      <c r="B5144" t="s">
        <v>21816</v>
      </c>
      <c r="C5144" t="s">
        <v>4519</v>
      </c>
      <c r="D5144" t="s">
        <v>4520</v>
      </c>
      <c r="E5144" s="3">
        <v>45827</v>
      </c>
      <c r="F5144" t="s">
        <v>44</v>
      </c>
      <c r="G5144" t="s">
        <v>3742</v>
      </c>
      <c r="H5144" t="s">
        <v>3722</v>
      </c>
      <c r="I5144" t="s">
        <v>3752</v>
      </c>
      <c r="J5144" t="s">
        <v>4522</v>
      </c>
      <c r="K5144" s="2">
        <v>-7.98</v>
      </c>
      <c r="L5144" t="s">
        <v>44</v>
      </c>
      <c r="M5144" s="2">
        <v>-7.98</v>
      </c>
      <c r="N5144" t="s">
        <v>4523</v>
      </c>
      <c r="O5144" t="s">
        <v>4524</v>
      </c>
      <c r="P5144" t="s">
        <v>21856</v>
      </c>
      <c r="Q5144" t="s">
        <v>21857</v>
      </c>
      <c r="R5144" t="s">
        <v>44</v>
      </c>
      <c r="S5144" t="s">
        <v>4527</v>
      </c>
      <c r="T5144" s="3">
        <v>45827</v>
      </c>
      <c r="U5144" s="3">
        <v>45828</v>
      </c>
      <c r="V5144" s="2">
        <v>0</v>
      </c>
      <c r="W5144" t="s">
        <v>44</v>
      </c>
      <c r="X5144" t="s">
        <v>44</v>
      </c>
      <c r="Y5144" t="s">
        <v>21858</v>
      </c>
      <c r="Z5144" t="s">
        <v>1502</v>
      </c>
      <c r="AA5144" t="s">
        <v>4529</v>
      </c>
      <c r="AB5144" t="s">
        <v>4530</v>
      </c>
      <c r="AC5144" t="s">
        <v>89</v>
      </c>
      <c r="AD5144" t="str">
        <f t="shared" si="80"/>
        <v>10-60</v>
      </c>
      <c r="AE5144" t="str">
        <f>VLOOKUP(AD5144,'Main_Sub Desc'!C:D,2,)</f>
        <v>LPC from invoicing</v>
      </c>
      <c r="AF5144" t="str">
        <f>VLOOKUP(VALUE(H5144),'Main_Sub Desc'!F:G,2,)</f>
        <v>Wtr Rev Late Payment</v>
      </c>
      <c r="AG5144">
        <f>IFERROR(VLOOKUP(VALUE(I5144),'PC Mapping'!A:F,6,),"")</f>
        <v>10719</v>
      </c>
      <c r="AH5144" s="13" t="str">
        <f>VLOOKUP(AG5144,'PC Mapping'!L:M,2,)</f>
        <v>All Other Water</v>
      </c>
    </row>
    <row r="5145" spans="1:34" x14ac:dyDescent="0.2">
      <c r="A5145" t="s">
        <v>21859</v>
      </c>
      <c r="B5145" t="s">
        <v>21834</v>
      </c>
      <c r="C5145" t="s">
        <v>4519</v>
      </c>
      <c r="D5145" t="s">
        <v>4520</v>
      </c>
      <c r="E5145" s="3">
        <v>45827</v>
      </c>
      <c r="F5145" t="s">
        <v>44</v>
      </c>
      <c r="G5145" t="s">
        <v>3742</v>
      </c>
      <c r="H5145" t="s">
        <v>3722</v>
      </c>
      <c r="I5145" t="s">
        <v>3752</v>
      </c>
      <c r="J5145" t="s">
        <v>4522</v>
      </c>
      <c r="K5145" s="2">
        <v>-5</v>
      </c>
      <c r="L5145" t="s">
        <v>44</v>
      </c>
      <c r="M5145" s="2">
        <v>-5</v>
      </c>
      <c r="N5145" t="s">
        <v>4523</v>
      </c>
      <c r="O5145" t="s">
        <v>4524</v>
      </c>
      <c r="P5145" t="s">
        <v>5918</v>
      </c>
      <c r="Q5145" t="s">
        <v>21860</v>
      </c>
      <c r="R5145" t="s">
        <v>44</v>
      </c>
      <c r="S5145" t="s">
        <v>4527</v>
      </c>
      <c r="T5145" s="3">
        <v>45827</v>
      </c>
      <c r="U5145" s="3">
        <v>45828</v>
      </c>
      <c r="V5145" s="2">
        <v>0</v>
      </c>
      <c r="W5145" t="s">
        <v>44</v>
      </c>
      <c r="X5145" t="s">
        <v>44</v>
      </c>
      <c r="Y5145" t="s">
        <v>21861</v>
      </c>
      <c r="Z5145" t="s">
        <v>2193</v>
      </c>
      <c r="AA5145" t="s">
        <v>4529</v>
      </c>
      <c r="AB5145" t="s">
        <v>4530</v>
      </c>
      <c r="AC5145" t="s">
        <v>89</v>
      </c>
      <c r="AD5145" t="str">
        <f t="shared" si="80"/>
        <v>10-60</v>
      </c>
      <c r="AE5145" t="str">
        <f>VLOOKUP(AD5145,'Main_Sub Desc'!C:D,2,)</f>
        <v>LPC from invoicing</v>
      </c>
      <c r="AF5145" t="str">
        <f>VLOOKUP(VALUE(H5145),'Main_Sub Desc'!F:G,2,)</f>
        <v>Wtr Rev Late Payment</v>
      </c>
      <c r="AG5145">
        <f>IFERROR(VLOOKUP(VALUE(I5145),'PC Mapping'!A:F,6,),"")</f>
        <v>10719</v>
      </c>
      <c r="AH5145" s="13" t="str">
        <f>VLOOKUP(AG5145,'PC Mapping'!L:M,2,)</f>
        <v>All Other Water</v>
      </c>
    </row>
    <row r="5146" spans="1:34" x14ac:dyDescent="0.2">
      <c r="A5146" t="s">
        <v>21862</v>
      </c>
      <c r="B5146" t="s">
        <v>21816</v>
      </c>
      <c r="C5146" t="s">
        <v>4519</v>
      </c>
      <c r="D5146" t="s">
        <v>4520</v>
      </c>
      <c r="E5146" s="3">
        <v>45827</v>
      </c>
      <c r="F5146" t="s">
        <v>44</v>
      </c>
      <c r="G5146" t="s">
        <v>3742</v>
      </c>
      <c r="H5146" t="s">
        <v>3722</v>
      </c>
      <c r="I5146" t="s">
        <v>4538</v>
      </c>
      <c r="J5146" t="s">
        <v>4522</v>
      </c>
      <c r="K5146" s="2">
        <v>-10</v>
      </c>
      <c r="L5146" t="s">
        <v>44</v>
      </c>
      <c r="M5146" s="2">
        <v>-10</v>
      </c>
      <c r="N5146" t="s">
        <v>4523</v>
      </c>
      <c r="O5146" t="s">
        <v>4524</v>
      </c>
      <c r="P5146" t="s">
        <v>5604</v>
      </c>
      <c r="Q5146" t="s">
        <v>21863</v>
      </c>
      <c r="R5146" t="s">
        <v>44</v>
      </c>
      <c r="S5146" t="s">
        <v>4527</v>
      </c>
      <c r="T5146" s="3">
        <v>45827</v>
      </c>
      <c r="U5146" s="3">
        <v>45828</v>
      </c>
      <c r="V5146" s="2">
        <v>0</v>
      </c>
      <c r="W5146" t="s">
        <v>44</v>
      </c>
      <c r="X5146" t="s">
        <v>44</v>
      </c>
      <c r="Y5146" t="s">
        <v>21864</v>
      </c>
      <c r="Z5146" t="s">
        <v>21865</v>
      </c>
      <c r="AA5146" t="s">
        <v>4529</v>
      </c>
      <c r="AB5146" t="s">
        <v>4530</v>
      </c>
      <c r="AC5146" t="s">
        <v>89</v>
      </c>
      <c r="AD5146" t="str">
        <f t="shared" si="80"/>
        <v>10-60</v>
      </c>
      <c r="AE5146" t="str">
        <f>VLOOKUP(AD5146,'Main_Sub Desc'!C:D,2,)</f>
        <v>LPC from invoicing</v>
      </c>
      <c r="AF5146" t="str">
        <f>VLOOKUP(VALUE(H5146),'Main_Sub Desc'!F:G,2,)</f>
        <v>Wtr Rev Late Payment</v>
      </c>
      <c r="AG5146">
        <f>IFERROR(VLOOKUP(VALUE(I5146),'PC Mapping'!A:F,6,),"")</f>
        <v>10469</v>
      </c>
      <c r="AH5146" s="13" t="str">
        <f>VLOOKUP(AG5146,'PC Mapping'!L:M,2,)</f>
        <v>Bolivar Water</v>
      </c>
    </row>
    <row r="5147" spans="1:34" x14ac:dyDescent="0.2">
      <c r="A5147" t="s">
        <v>21862</v>
      </c>
      <c r="B5147" t="s">
        <v>21816</v>
      </c>
      <c r="C5147" t="s">
        <v>4519</v>
      </c>
      <c r="D5147" t="s">
        <v>4520</v>
      </c>
      <c r="E5147" s="3">
        <v>45827</v>
      </c>
      <c r="F5147" t="s">
        <v>44</v>
      </c>
      <c r="G5147" t="s">
        <v>3742</v>
      </c>
      <c r="H5147" t="s">
        <v>3716</v>
      </c>
      <c r="I5147" t="s">
        <v>4534</v>
      </c>
      <c r="J5147" t="s">
        <v>4522</v>
      </c>
      <c r="K5147" s="2">
        <v>-5</v>
      </c>
      <c r="L5147" t="s">
        <v>44</v>
      </c>
      <c r="M5147" s="2">
        <v>-5</v>
      </c>
      <c r="N5147" t="s">
        <v>4523</v>
      </c>
      <c r="O5147" t="s">
        <v>4524</v>
      </c>
      <c r="P5147" t="s">
        <v>5604</v>
      </c>
      <c r="Q5147" t="s">
        <v>21866</v>
      </c>
      <c r="R5147" t="s">
        <v>44</v>
      </c>
      <c r="S5147" t="s">
        <v>4527</v>
      </c>
      <c r="T5147" s="3">
        <v>45827</v>
      </c>
      <c r="U5147" s="3">
        <v>45828</v>
      </c>
      <c r="V5147" s="2">
        <v>0</v>
      </c>
      <c r="W5147" t="s">
        <v>44</v>
      </c>
      <c r="X5147" t="s">
        <v>44</v>
      </c>
      <c r="Y5147" t="s">
        <v>21867</v>
      </c>
      <c r="Z5147" t="s">
        <v>21865</v>
      </c>
      <c r="AA5147" t="s">
        <v>4529</v>
      </c>
      <c r="AB5147" t="s">
        <v>4530</v>
      </c>
      <c r="AC5147" t="s">
        <v>89</v>
      </c>
      <c r="AD5147" t="str">
        <f t="shared" si="80"/>
        <v>10-60</v>
      </c>
      <c r="AE5147" t="str">
        <f>VLOOKUP(AD5147,'Main_Sub Desc'!C:D,2,)</f>
        <v>LPC from invoicing</v>
      </c>
      <c r="AF5147" t="str">
        <f>VLOOKUP(VALUE(H5147),'Main_Sub Desc'!F:G,2,)</f>
        <v>Wst Rev Late Payment</v>
      </c>
      <c r="AG5147">
        <f>IFERROR(VLOOKUP(VALUE(I5147),'PC Mapping'!A:F,6,),"")</f>
        <v>10514</v>
      </c>
      <c r="AH5147" s="13" t="str">
        <f>VLOOKUP(AG5147,'PC Mapping'!L:M,2,)</f>
        <v>Bolivar Sewer</v>
      </c>
    </row>
    <row r="5148" spans="1:34" x14ac:dyDescent="0.2">
      <c r="A5148" t="s">
        <v>21868</v>
      </c>
      <c r="B5148" t="s">
        <v>21816</v>
      </c>
      <c r="C5148" t="s">
        <v>4519</v>
      </c>
      <c r="D5148" t="s">
        <v>4520</v>
      </c>
      <c r="E5148" s="3">
        <v>45827</v>
      </c>
      <c r="F5148" t="s">
        <v>44</v>
      </c>
      <c r="G5148" t="s">
        <v>3742</v>
      </c>
      <c r="H5148" t="s">
        <v>3716</v>
      </c>
      <c r="I5148" t="s">
        <v>4534</v>
      </c>
      <c r="J5148" t="s">
        <v>4522</v>
      </c>
      <c r="K5148" s="2">
        <v>-5</v>
      </c>
      <c r="L5148" t="s">
        <v>44</v>
      </c>
      <c r="M5148" s="2">
        <v>-5</v>
      </c>
      <c r="N5148" t="s">
        <v>4523</v>
      </c>
      <c r="O5148" t="s">
        <v>4524</v>
      </c>
      <c r="P5148" t="s">
        <v>5604</v>
      </c>
      <c r="Q5148" t="s">
        <v>21869</v>
      </c>
      <c r="R5148" t="s">
        <v>44</v>
      </c>
      <c r="S5148" t="s">
        <v>4527</v>
      </c>
      <c r="T5148" s="3">
        <v>45827</v>
      </c>
      <c r="U5148" s="3">
        <v>45828</v>
      </c>
      <c r="V5148" s="2">
        <v>0</v>
      </c>
      <c r="W5148" t="s">
        <v>44</v>
      </c>
      <c r="X5148" t="s">
        <v>44</v>
      </c>
      <c r="Y5148" t="s">
        <v>21867</v>
      </c>
      <c r="Z5148" t="s">
        <v>21865</v>
      </c>
      <c r="AA5148" t="s">
        <v>4529</v>
      </c>
      <c r="AB5148" t="s">
        <v>4530</v>
      </c>
      <c r="AC5148" t="s">
        <v>89</v>
      </c>
      <c r="AD5148" t="str">
        <f t="shared" si="80"/>
        <v>10-60</v>
      </c>
      <c r="AE5148" t="str">
        <f>VLOOKUP(AD5148,'Main_Sub Desc'!C:D,2,)</f>
        <v>LPC from invoicing</v>
      </c>
      <c r="AF5148" t="str">
        <f>VLOOKUP(VALUE(H5148),'Main_Sub Desc'!F:G,2,)</f>
        <v>Wst Rev Late Payment</v>
      </c>
      <c r="AG5148">
        <f>IFERROR(VLOOKUP(VALUE(I5148),'PC Mapping'!A:F,6,),"")</f>
        <v>10514</v>
      </c>
      <c r="AH5148" s="13" t="str">
        <f>VLOOKUP(AG5148,'PC Mapping'!L:M,2,)</f>
        <v>Bolivar Sewer</v>
      </c>
    </row>
    <row r="5149" spans="1:34" x14ac:dyDescent="0.2">
      <c r="A5149" t="s">
        <v>21868</v>
      </c>
      <c r="B5149" t="s">
        <v>21816</v>
      </c>
      <c r="C5149" t="s">
        <v>4519</v>
      </c>
      <c r="D5149" t="s">
        <v>4520</v>
      </c>
      <c r="E5149" s="3">
        <v>45827</v>
      </c>
      <c r="F5149" t="s">
        <v>44</v>
      </c>
      <c r="G5149" t="s">
        <v>3742</v>
      </c>
      <c r="H5149" t="s">
        <v>3722</v>
      </c>
      <c r="I5149" t="s">
        <v>4538</v>
      </c>
      <c r="J5149" t="s">
        <v>4522</v>
      </c>
      <c r="K5149" s="2">
        <v>-10</v>
      </c>
      <c r="L5149" t="s">
        <v>44</v>
      </c>
      <c r="M5149" s="2">
        <v>-10</v>
      </c>
      <c r="N5149" t="s">
        <v>4523</v>
      </c>
      <c r="O5149" t="s">
        <v>4524</v>
      </c>
      <c r="P5149" t="s">
        <v>5604</v>
      </c>
      <c r="Q5149" t="s">
        <v>21870</v>
      </c>
      <c r="R5149" t="s">
        <v>44</v>
      </c>
      <c r="S5149" t="s">
        <v>4527</v>
      </c>
      <c r="T5149" s="3">
        <v>45827</v>
      </c>
      <c r="U5149" s="3">
        <v>45828</v>
      </c>
      <c r="V5149" s="2">
        <v>0</v>
      </c>
      <c r="W5149" t="s">
        <v>44</v>
      </c>
      <c r="X5149" t="s">
        <v>44</v>
      </c>
      <c r="Y5149" t="s">
        <v>21864</v>
      </c>
      <c r="Z5149" t="s">
        <v>21865</v>
      </c>
      <c r="AA5149" t="s">
        <v>4529</v>
      </c>
      <c r="AB5149" t="s">
        <v>4530</v>
      </c>
      <c r="AC5149" t="s">
        <v>89</v>
      </c>
      <c r="AD5149" t="str">
        <f t="shared" si="80"/>
        <v>10-60</v>
      </c>
      <c r="AE5149" t="str">
        <f>VLOOKUP(AD5149,'Main_Sub Desc'!C:D,2,)</f>
        <v>LPC from invoicing</v>
      </c>
      <c r="AF5149" t="str">
        <f>VLOOKUP(VALUE(H5149),'Main_Sub Desc'!F:G,2,)</f>
        <v>Wtr Rev Late Payment</v>
      </c>
      <c r="AG5149">
        <f>IFERROR(VLOOKUP(VALUE(I5149),'PC Mapping'!A:F,6,),"")</f>
        <v>10469</v>
      </c>
      <c r="AH5149" s="13" t="str">
        <f>VLOOKUP(AG5149,'PC Mapping'!L:M,2,)</f>
        <v>Bolivar Water</v>
      </c>
    </row>
    <row r="5150" spans="1:34" x14ac:dyDescent="0.2">
      <c r="A5150" t="s">
        <v>21871</v>
      </c>
      <c r="B5150" t="s">
        <v>21816</v>
      </c>
      <c r="C5150" t="s">
        <v>4519</v>
      </c>
      <c r="D5150" t="s">
        <v>4520</v>
      </c>
      <c r="E5150" s="3">
        <v>45827</v>
      </c>
      <c r="F5150" t="s">
        <v>44</v>
      </c>
      <c r="G5150" t="s">
        <v>3742</v>
      </c>
      <c r="H5150" t="s">
        <v>3722</v>
      </c>
      <c r="I5150" t="s">
        <v>4538</v>
      </c>
      <c r="J5150" t="s">
        <v>4522</v>
      </c>
      <c r="K5150" s="2">
        <v>-5</v>
      </c>
      <c r="L5150" t="s">
        <v>44</v>
      </c>
      <c r="M5150" s="2">
        <v>-5</v>
      </c>
      <c r="N5150" t="s">
        <v>4523</v>
      </c>
      <c r="O5150" t="s">
        <v>4524</v>
      </c>
      <c r="P5150" t="s">
        <v>21872</v>
      </c>
      <c r="Q5150" t="s">
        <v>21873</v>
      </c>
      <c r="R5150" t="s">
        <v>44</v>
      </c>
      <c r="S5150" t="s">
        <v>4527</v>
      </c>
      <c r="T5150" s="3">
        <v>45827</v>
      </c>
      <c r="U5150" s="3">
        <v>45828</v>
      </c>
      <c r="V5150" s="2">
        <v>0</v>
      </c>
      <c r="W5150" t="s">
        <v>44</v>
      </c>
      <c r="X5150" t="s">
        <v>44</v>
      </c>
      <c r="Y5150" t="s">
        <v>21874</v>
      </c>
      <c r="Z5150" t="s">
        <v>21875</v>
      </c>
      <c r="AA5150" t="s">
        <v>4529</v>
      </c>
      <c r="AB5150" t="s">
        <v>4530</v>
      </c>
      <c r="AC5150" t="s">
        <v>89</v>
      </c>
      <c r="AD5150" t="str">
        <f t="shared" si="80"/>
        <v>10-60</v>
      </c>
      <c r="AE5150" t="str">
        <f>VLOOKUP(AD5150,'Main_Sub Desc'!C:D,2,)</f>
        <v>LPC from invoicing</v>
      </c>
      <c r="AF5150" t="str">
        <f>VLOOKUP(VALUE(H5150),'Main_Sub Desc'!F:G,2,)</f>
        <v>Wtr Rev Late Payment</v>
      </c>
      <c r="AG5150">
        <f>IFERROR(VLOOKUP(VALUE(I5150),'PC Mapping'!A:F,6,),"")</f>
        <v>10469</v>
      </c>
      <c r="AH5150" s="13" t="str">
        <f>VLOOKUP(AG5150,'PC Mapping'!L:M,2,)</f>
        <v>Bolivar Water</v>
      </c>
    </row>
    <row r="5151" spans="1:34" x14ac:dyDescent="0.2">
      <c r="A5151" t="s">
        <v>21876</v>
      </c>
      <c r="B5151" t="s">
        <v>21816</v>
      </c>
      <c r="C5151" t="s">
        <v>4519</v>
      </c>
      <c r="D5151" t="s">
        <v>4520</v>
      </c>
      <c r="E5151" s="3">
        <v>45827</v>
      </c>
      <c r="F5151" t="s">
        <v>44</v>
      </c>
      <c r="G5151" t="s">
        <v>3742</v>
      </c>
      <c r="H5151" t="s">
        <v>3722</v>
      </c>
      <c r="I5151" t="s">
        <v>4538</v>
      </c>
      <c r="J5151" t="s">
        <v>4522</v>
      </c>
      <c r="K5151" s="2">
        <v>-5</v>
      </c>
      <c r="L5151" t="s">
        <v>44</v>
      </c>
      <c r="M5151" s="2">
        <v>-5</v>
      </c>
      <c r="N5151" t="s">
        <v>4523</v>
      </c>
      <c r="O5151" t="s">
        <v>4524</v>
      </c>
      <c r="P5151" t="s">
        <v>21872</v>
      </c>
      <c r="Q5151" t="s">
        <v>21877</v>
      </c>
      <c r="R5151" t="s">
        <v>44</v>
      </c>
      <c r="S5151" t="s">
        <v>4527</v>
      </c>
      <c r="T5151" s="3">
        <v>45827</v>
      </c>
      <c r="U5151" s="3">
        <v>45828</v>
      </c>
      <c r="V5151" s="2">
        <v>0</v>
      </c>
      <c r="W5151" t="s">
        <v>44</v>
      </c>
      <c r="X5151" t="s">
        <v>44</v>
      </c>
      <c r="Y5151" t="s">
        <v>21874</v>
      </c>
      <c r="Z5151" t="s">
        <v>21875</v>
      </c>
      <c r="AA5151" t="s">
        <v>4529</v>
      </c>
      <c r="AB5151" t="s">
        <v>4530</v>
      </c>
      <c r="AC5151" t="s">
        <v>89</v>
      </c>
      <c r="AD5151" t="str">
        <f t="shared" si="80"/>
        <v>10-60</v>
      </c>
      <c r="AE5151" t="str">
        <f>VLOOKUP(AD5151,'Main_Sub Desc'!C:D,2,)</f>
        <v>LPC from invoicing</v>
      </c>
      <c r="AF5151" t="str">
        <f>VLOOKUP(VALUE(H5151),'Main_Sub Desc'!F:G,2,)</f>
        <v>Wtr Rev Late Payment</v>
      </c>
      <c r="AG5151">
        <f>IFERROR(VLOOKUP(VALUE(I5151),'PC Mapping'!A:F,6,),"")</f>
        <v>10469</v>
      </c>
      <c r="AH5151" s="13" t="str">
        <f>VLOOKUP(AG5151,'PC Mapping'!L:M,2,)</f>
        <v>Bolivar Water</v>
      </c>
    </row>
    <row r="5152" spans="1:34" x14ac:dyDescent="0.2">
      <c r="A5152" t="s">
        <v>21878</v>
      </c>
      <c r="B5152" t="s">
        <v>21816</v>
      </c>
      <c r="C5152" t="s">
        <v>4519</v>
      </c>
      <c r="D5152" t="s">
        <v>4520</v>
      </c>
      <c r="E5152" s="3">
        <v>45827</v>
      </c>
      <c r="F5152" t="s">
        <v>44</v>
      </c>
      <c r="G5152" t="s">
        <v>3742</v>
      </c>
      <c r="H5152" t="s">
        <v>3722</v>
      </c>
      <c r="I5152" t="s">
        <v>3752</v>
      </c>
      <c r="J5152" t="s">
        <v>4522</v>
      </c>
      <c r="K5152" s="2">
        <v>-5</v>
      </c>
      <c r="L5152" t="s">
        <v>44</v>
      </c>
      <c r="M5152" s="2">
        <v>-5</v>
      </c>
      <c r="N5152" t="s">
        <v>4523</v>
      </c>
      <c r="O5152" t="s">
        <v>4524</v>
      </c>
      <c r="P5152" t="s">
        <v>5918</v>
      </c>
      <c r="Q5152" t="s">
        <v>21879</v>
      </c>
      <c r="R5152" t="s">
        <v>44</v>
      </c>
      <c r="S5152" t="s">
        <v>4527</v>
      </c>
      <c r="T5152" s="3">
        <v>45827</v>
      </c>
      <c r="U5152" s="3">
        <v>45828</v>
      </c>
      <c r="V5152" s="2">
        <v>0</v>
      </c>
      <c r="W5152" t="s">
        <v>44</v>
      </c>
      <c r="X5152" t="s">
        <v>44</v>
      </c>
      <c r="Y5152" t="s">
        <v>21880</v>
      </c>
      <c r="Z5152" t="s">
        <v>2151</v>
      </c>
      <c r="AA5152" t="s">
        <v>4529</v>
      </c>
      <c r="AB5152" t="s">
        <v>4530</v>
      </c>
      <c r="AC5152" t="s">
        <v>89</v>
      </c>
      <c r="AD5152" t="str">
        <f t="shared" si="80"/>
        <v>10-60</v>
      </c>
      <c r="AE5152" t="str">
        <f>VLOOKUP(AD5152,'Main_Sub Desc'!C:D,2,)</f>
        <v>LPC from invoicing</v>
      </c>
      <c r="AF5152" t="str">
        <f>VLOOKUP(VALUE(H5152),'Main_Sub Desc'!F:G,2,)</f>
        <v>Wtr Rev Late Payment</v>
      </c>
      <c r="AG5152">
        <f>IFERROR(VLOOKUP(VALUE(I5152),'PC Mapping'!A:F,6,),"")</f>
        <v>10719</v>
      </c>
      <c r="AH5152" s="13" t="str">
        <f>VLOOKUP(AG5152,'PC Mapping'!L:M,2,)</f>
        <v>All Other Water</v>
      </c>
    </row>
    <row r="5153" spans="1:34" x14ac:dyDescent="0.2">
      <c r="A5153" t="s">
        <v>21881</v>
      </c>
      <c r="B5153" t="s">
        <v>21882</v>
      </c>
      <c r="C5153" t="s">
        <v>4519</v>
      </c>
      <c r="D5153" t="s">
        <v>4520</v>
      </c>
      <c r="E5153" s="3">
        <v>45833</v>
      </c>
      <c r="F5153" t="s">
        <v>44</v>
      </c>
      <c r="G5153" t="s">
        <v>3742</v>
      </c>
      <c r="H5153" t="s">
        <v>3722</v>
      </c>
      <c r="I5153" t="s">
        <v>3752</v>
      </c>
      <c r="J5153" t="s">
        <v>4522</v>
      </c>
      <c r="K5153" s="2">
        <v>-5</v>
      </c>
      <c r="L5153" t="s">
        <v>44</v>
      </c>
      <c r="M5153" s="2">
        <v>-5</v>
      </c>
      <c r="N5153" t="s">
        <v>4523</v>
      </c>
      <c r="O5153" t="s">
        <v>4524</v>
      </c>
      <c r="P5153" t="s">
        <v>15108</v>
      </c>
      <c r="Q5153" t="s">
        <v>21883</v>
      </c>
      <c r="R5153" t="s">
        <v>44</v>
      </c>
      <c r="S5153" t="s">
        <v>4527</v>
      </c>
      <c r="T5153" s="3">
        <v>45833</v>
      </c>
      <c r="U5153" s="3">
        <v>45834</v>
      </c>
      <c r="V5153" s="2">
        <v>0</v>
      </c>
      <c r="W5153" t="s">
        <v>44</v>
      </c>
      <c r="X5153" t="s">
        <v>44</v>
      </c>
      <c r="Y5153" t="s">
        <v>21884</v>
      </c>
      <c r="Z5153" t="s">
        <v>2925</v>
      </c>
      <c r="AA5153" t="s">
        <v>4529</v>
      </c>
      <c r="AB5153" t="s">
        <v>4530</v>
      </c>
      <c r="AC5153" t="s">
        <v>89</v>
      </c>
      <c r="AD5153" t="str">
        <f t="shared" si="80"/>
        <v>10-60</v>
      </c>
      <c r="AE5153" t="str">
        <f>VLOOKUP(AD5153,'Main_Sub Desc'!C:D,2,)</f>
        <v>LPC from invoicing</v>
      </c>
      <c r="AF5153" t="str">
        <f>VLOOKUP(VALUE(H5153),'Main_Sub Desc'!F:G,2,)</f>
        <v>Wtr Rev Late Payment</v>
      </c>
      <c r="AG5153">
        <f>IFERROR(VLOOKUP(VALUE(I5153),'PC Mapping'!A:F,6,),"")</f>
        <v>10719</v>
      </c>
      <c r="AH5153" s="13" t="str">
        <f>VLOOKUP(AG5153,'PC Mapping'!L:M,2,)</f>
        <v>All Other Water</v>
      </c>
    </row>
    <row r="5154" spans="1:34" x14ac:dyDescent="0.2">
      <c r="A5154" t="s">
        <v>21885</v>
      </c>
      <c r="B5154" t="s">
        <v>21886</v>
      </c>
      <c r="C5154" t="s">
        <v>4519</v>
      </c>
      <c r="D5154" t="s">
        <v>4520</v>
      </c>
      <c r="E5154" s="3">
        <v>45833</v>
      </c>
      <c r="F5154" t="s">
        <v>44</v>
      </c>
      <c r="G5154" t="s">
        <v>3742</v>
      </c>
      <c r="H5154" t="s">
        <v>3722</v>
      </c>
      <c r="I5154" t="s">
        <v>3752</v>
      </c>
      <c r="J5154" t="s">
        <v>4522</v>
      </c>
      <c r="K5154" s="2">
        <v>-10.15</v>
      </c>
      <c r="L5154" t="s">
        <v>44</v>
      </c>
      <c r="M5154" s="2">
        <v>-10.15</v>
      </c>
      <c r="N5154" t="s">
        <v>4523</v>
      </c>
      <c r="O5154" t="s">
        <v>4524</v>
      </c>
      <c r="P5154" t="s">
        <v>21887</v>
      </c>
      <c r="Q5154" t="s">
        <v>21888</v>
      </c>
      <c r="R5154" t="s">
        <v>44</v>
      </c>
      <c r="S5154" t="s">
        <v>4527</v>
      </c>
      <c r="T5154" s="3">
        <v>45833</v>
      </c>
      <c r="U5154" s="3">
        <v>45834</v>
      </c>
      <c r="V5154" s="2">
        <v>0</v>
      </c>
      <c r="W5154" t="s">
        <v>44</v>
      </c>
      <c r="X5154" t="s">
        <v>44</v>
      </c>
      <c r="Y5154" t="s">
        <v>21889</v>
      </c>
      <c r="Z5154" t="s">
        <v>1956</v>
      </c>
      <c r="AA5154" t="s">
        <v>4529</v>
      </c>
      <c r="AB5154" t="s">
        <v>4530</v>
      </c>
      <c r="AC5154" t="s">
        <v>89</v>
      </c>
      <c r="AD5154" t="str">
        <f t="shared" si="80"/>
        <v>10-60</v>
      </c>
      <c r="AE5154" t="str">
        <f>VLOOKUP(AD5154,'Main_Sub Desc'!C:D,2,)</f>
        <v>LPC from invoicing</v>
      </c>
      <c r="AF5154" t="str">
        <f>VLOOKUP(VALUE(H5154),'Main_Sub Desc'!F:G,2,)</f>
        <v>Wtr Rev Late Payment</v>
      </c>
      <c r="AG5154">
        <f>IFERROR(VLOOKUP(VALUE(I5154),'PC Mapping'!A:F,6,),"")</f>
        <v>10719</v>
      </c>
      <c r="AH5154" s="13" t="str">
        <f>VLOOKUP(AG5154,'PC Mapping'!L:M,2,)</f>
        <v>All Other Water</v>
      </c>
    </row>
    <row r="5155" spans="1:34" x14ac:dyDescent="0.2">
      <c r="A5155" t="s">
        <v>21890</v>
      </c>
      <c r="B5155" t="s">
        <v>21886</v>
      </c>
      <c r="C5155" t="s">
        <v>4519</v>
      </c>
      <c r="D5155" t="s">
        <v>4520</v>
      </c>
      <c r="E5155" s="3">
        <v>45833</v>
      </c>
      <c r="F5155" t="s">
        <v>44</v>
      </c>
      <c r="G5155" t="s">
        <v>3742</v>
      </c>
      <c r="H5155" t="s">
        <v>3716</v>
      </c>
      <c r="I5155" t="s">
        <v>4534</v>
      </c>
      <c r="J5155" t="s">
        <v>4522</v>
      </c>
      <c r="K5155" s="2">
        <v>-17.22</v>
      </c>
      <c r="L5155" t="s">
        <v>44</v>
      </c>
      <c r="M5155" s="2">
        <v>-17.22</v>
      </c>
      <c r="N5155" t="s">
        <v>4523</v>
      </c>
      <c r="O5155" t="s">
        <v>4524</v>
      </c>
      <c r="P5155" t="s">
        <v>9505</v>
      </c>
      <c r="Q5155" t="s">
        <v>21891</v>
      </c>
      <c r="R5155" t="s">
        <v>44</v>
      </c>
      <c r="S5155" t="s">
        <v>4527</v>
      </c>
      <c r="T5155" s="3">
        <v>45833</v>
      </c>
      <c r="U5155" s="3">
        <v>45834</v>
      </c>
      <c r="V5155" s="2">
        <v>0</v>
      </c>
      <c r="W5155" t="s">
        <v>44</v>
      </c>
      <c r="X5155" t="s">
        <v>44</v>
      </c>
      <c r="Y5155" t="s">
        <v>21892</v>
      </c>
      <c r="Z5155" t="s">
        <v>750</v>
      </c>
      <c r="AA5155" t="s">
        <v>4529</v>
      </c>
      <c r="AB5155" t="s">
        <v>4530</v>
      </c>
      <c r="AC5155" t="s">
        <v>89</v>
      </c>
      <c r="AD5155" t="str">
        <f t="shared" si="80"/>
        <v>10-60</v>
      </c>
      <c r="AE5155" t="str">
        <f>VLOOKUP(AD5155,'Main_Sub Desc'!C:D,2,)</f>
        <v>LPC from invoicing</v>
      </c>
      <c r="AF5155" t="str">
        <f>VLOOKUP(VALUE(H5155),'Main_Sub Desc'!F:G,2,)</f>
        <v>Wst Rev Late Payment</v>
      </c>
      <c r="AG5155">
        <f>IFERROR(VLOOKUP(VALUE(I5155),'PC Mapping'!A:F,6,),"")</f>
        <v>10514</v>
      </c>
      <c r="AH5155" s="13" t="str">
        <f>VLOOKUP(AG5155,'PC Mapping'!L:M,2,)</f>
        <v>Bolivar Sewer</v>
      </c>
    </row>
    <row r="5156" spans="1:34" x14ac:dyDescent="0.2">
      <c r="A5156" t="s">
        <v>21890</v>
      </c>
      <c r="B5156" t="s">
        <v>21886</v>
      </c>
      <c r="C5156" t="s">
        <v>4519</v>
      </c>
      <c r="D5156" t="s">
        <v>4520</v>
      </c>
      <c r="E5156" s="3">
        <v>45833</v>
      </c>
      <c r="F5156" t="s">
        <v>44</v>
      </c>
      <c r="G5156" t="s">
        <v>3742</v>
      </c>
      <c r="H5156" t="s">
        <v>3722</v>
      </c>
      <c r="I5156" t="s">
        <v>4538</v>
      </c>
      <c r="J5156" t="s">
        <v>4522</v>
      </c>
      <c r="K5156" s="2">
        <v>-11.86</v>
      </c>
      <c r="L5156" t="s">
        <v>44</v>
      </c>
      <c r="M5156" s="2">
        <v>-11.86</v>
      </c>
      <c r="N5156" t="s">
        <v>4523</v>
      </c>
      <c r="O5156" t="s">
        <v>4524</v>
      </c>
      <c r="P5156" t="s">
        <v>9505</v>
      </c>
      <c r="Q5156" t="s">
        <v>21893</v>
      </c>
      <c r="R5156" t="s">
        <v>44</v>
      </c>
      <c r="S5156" t="s">
        <v>4527</v>
      </c>
      <c r="T5156" s="3">
        <v>45833</v>
      </c>
      <c r="U5156" s="3">
        <v>45834</v>
      </c>
      <c r="V5156" s="2">
        <v>0</v>
      </c>
      <c r="W5156" t="s">
        <v>44</v>
      </c>
      <c r="X5156" t="s">
        <v>44</v>
      </c>
      <c r="Y5156" t="s">
        <v>21894</v>
      </c>
      <c r="Z5156" t="s">
        <v>750</v>
      </c>
      <c r="AA5156" t="s">
        <v>4529</v>
      </c>
      <c r="AB5156" t="s">
        <v>4530</v>
      </c>
      <c r="AC5156" t="s">
        <v>89</v>
      </c>
      <c r="AD5156" t="str">
        <f t="shared" si="80"/>
        <v>10-60</v>
      </c>
      <c r="AE5156" t="str">
        <f>VLOOKUP(AD5156,'Main_Sub Desc'!C:D,2,)</f>
        <v>LPC from invoicing</v>
      </c>
      <c r="AF5156" t="str">
        <f>VLOOKUP(VALUE(H5156),'Main_Sub Desc'!F:G,2,)</f>
        <v>Wtr Rev Late Payment</v>
      </c>
      <c r="AG5156">
        <f>IFERROR(VLOOKUP(VALUE(I5156),'PC Mapping'!A:F,6,),"")</f>
        <v>10469</v>
      </c>
      <c r="AH5156" s="13" t="str">
        <f>VLOOKUP(AG5156,'PC Mapping'!L:M,2,)</f>
        <v>Bolivar Water</v>
      </c>
    </row>
    <row r="5157" spans="1:34" x14ac:dyDescent="0.2">
      <c r="A5157" t="s">
        <v>21895</v>
      </c>
      <c r="B5157" t="s">
        <v>21886</v>
      </c>
      <c r="C5157" t="s">
        <v>4519</v>
      </c>
      <c r="D5157" t="s">
        <v>4520</v>
      </c>
      <c r="E5157" s="3">
        <v>45833</v>
      </c>
      <c r="F5157" t="s">
        <v>44</v>
      </c>
      <c r="G5157" t="s">
        <v>3742</v>
      </c>
      <c r="H5157" t="s">
        <v>3722</v>
      </c>
      <c r="I5157" t="s">
        <v>3752</v>
      </c>
      <c r="J5157" t="s">
        <v>4522</v>
      </c>
      <c r="K5157" s="2">
        <v>-5.99</v>
      </c>
      <c r="L5157" t="s">
        <v>44</v>
      </c>
      <c r="M5157" s="2">
        <v>-5.99</v>
      </c>
      <c r="N5157" t="s">
        <v>4523</v>
      </c>
      <c r="O5157" t="s">
        <v>4524</v>
      </c>
      <c r="P5157" t="s">
        <v>10189</v>
      </c>
      <c r="Q5157" t="s">
        <v>21896</v>
      </c>
      <c r="R5157" t="s">
        <v>44</v>
      </c>
      <c r="S5157" t="s">
        <v>4527</v>
      </c>
      <c r="T5157" s="3">
        <v>45833</v>
      </c>
      <c r="U5157" s="3">
        <v>45834</v>
      </c>
      <c r="V5157" s="2">
        <v>0</v>
      </c>
      <c r="W5157" t="s">
        <v>44</v>
      </c>
      <c r="X5157" t="s">
        <v>44</v>
      </c>
      <c r="Y5157" t="s">
        <v>21897</v>
      </c>
      <c r="Z5157" t="s">
        <v>3351</v>
      </c>
      <c r="AA5157" t="s">
        <v>4529</v>
      </c>
      <c r="AB5157" t="s">
        <v>4530</v>
      </c>
      <c r="AC5157" t="s">
        <v>89</v>
      </c>
      <c r="AD5157" t="str">
        <f t="shared" si="80"/>
        <v>10-60</v>
      </c>
      <c r="AE5157" t="str">
        <f>VLOOKUP(AD5157,'Main_Sub Desc'!C:D,2,)</f>
        <v>LPC from invoicing</v>
      </c>
      <c r="AF5157" t="str">
        <f>VLOOKUP(VALUE(H5157),'Main_Sub Desc'!F:G,2,)</f>
        <v>Wtr Rev Late Payment</v>
      </c>
      <c r="AG5157">
        <f>IFERROR(VLOOKUP(VALUE(I5157),'PC Mapping'!A:F,6,),"")</f>
        <v>10719</v>
      </c>
      <c r="AH5157" s="13" t="str">
        <f>VLOOKUP(AG5157,'PC Mapping'!L:M,2,)</f>
        <v>All Other Water</v>
      </c>
    </row>
    <row r="5158" spans="1:34" x14ac:dyDescent="0.2">
      <c r="A5158" t="s">
        <v>21898</v>
      </c>
      <c r="B5158" t="s">
        <v>21882</v>
      </c>
      <c r="C5158" t="s">
        <v>4519</v>
      </c>
      <c r="D5158" t="s">
        <v>4520</v>
      </c>
      <c r="E5158" s="3">
        <v>45833</v>
      </c>
      <c r="F5158" t="s">
        <v>44</v>
      </c>
      <c r="G5158" t="s">
        <v>3742</v>
      </c>
      <c r="H5158" t="s">
        <v>3722</v>
      </c>
      <c r="I5158" t="s">
        <v>3752</v>
      </c>
      <c r="J5158" t="s">
        <v>4522</v>
      </c>
      <c r="K5158" s="2">
        <v>-5</v>
      </c>
      <c r="L5158" t="s">
        <v>44</v>
      </c>
      <c r="M5158" s="2">
        <v>-5</v>
      </c>
      <c r="N5158" t="s">
        <v>4523</v>
      </c>
      <c r="O5158" t="s">
        <v>4524</v>
      </c>
      <c r="P5158" t="s">
        <v>9336</v>
      </c>
      <c r="Q5158" t="s">
        <v>21899</v>
      </c>
      <c r="R5158" t="s">
        <v>44</v>
      </c>
      <c r="S5158" t="s">
        <v>4527</v>
      </c>
      <c r="T5158" s="3">
        <v>45833</v>
      </c>
      <c r="U5158" s="3">
        <v>45834</v>
      </c>
      <c r="V5158" s="2">
        <v>0</v>
      </c>
      <c r="W5158" t="s">
        <v>44</v>
      </c>
      <c r="X5158" t="s">
        <v>44</v>
      </c>
      <c r="Y5158" t="s">
        <v>21900</v>
      </c>
      <c r="Z5158" t="s">
        <v>1924</v>
      </c>
      <c r="AA5158" t="s">
        <v>4529</v>
      </c>
      <c r="AB5158" t="s">
        <v>4530</v>
      </c>
      <c r="AC5158" t="s">
        <v>89</v>
      </c>
      <c r="AD5158" t="str">
        <f t="shared" si="80"/>
        <v>10-60</v>
      </c>
      <c r="AE5158" t="str">
        <f>VLOOKUP(AD5158,'Main_Sub Desc'!C:D,2,)</f>
        <v>LPC from invoicing</v>
      </c>
      <c r="AF5158" t="str">
        <f>VLOOKUP(VALUE(H5158),'Main_Sub Desc'!F:G,2,)</f>
        <v>Wtr Rev Late Payment</v>
      </c>
      <c r="AG5158">
        <f>IFERROR(VLOOKUP(VALUE(I5158),'PC Mapping'!A:F,6,),"")</f>
        <v>10719</v>
      </c>
      <c r="AH5158" s="13" t="str">
        <f>VLOOKUP(AG5158,'PC Mapping'!L:M,2,)</f>
        <v>All Other Water</v>
      </c>
    </row>
    <row r="5159" spans="1:34" x14ac:dyDescent="0.2">
      <c r="A5159" t="s">
        <v>21901</v>
      </c>
      <c r="B5159" t="s">
        <v>21902</v>
      </c>
      <c r="C5159" t="s">
        <v>4519</v>
      </c>
      <c r="D5159" t="s">
        <v>4520</v>
      </c>
      <c r="E5159" s="3">
        <v>45833</v>
      </c>
      <c r="F5159" t="s">
        <v>44</v>
      </c>
      <c r="G5159" t="s">
        <v>3742</v>
      </c>
      <c r="H5159" t="s">
        <v>3722</v>
      </c>
      <c r="I5159" t="s">
        <v>3752</v>
      </c>
      <c r="J5159" t="s">
        <v>4522</v>
      </c>
      <c r="K5159" s="2">
        <v>-5</v>
      </c>
      <c r="L5159" t="s">
        <v>44</v>
      </c>
      <c r="M5159" s="2">
        <v>-5</v>
      </c>
      <c r="N5159" t="s">
        <v>4523</v>
      </c>
      <c r="O5159" t="s">
        <v>4524</v>
      </c>
      <c r="P5159" t="s">
        <v>9322</v>
      </c>
      <c r="Q5159" t="s">
        <v>21903</v>
      </c>
      <c r="R5159" t="s">
        <v>44</v>
      </c>
      <c r="S5159" t="s">
        <v>4527</v>
      </c>
      <c r="T5159" s="3">
        <v>45833</v>
      </c>
      <c r="U5159" s="3">
        <v>45834</v>
      </c>
      <c r="V5159" s="2">
        <v>0</v>
      </c>
      <c r="W5159" t="s">
        <v>44</v>
      </c>
      <c r="X5159" t="s">
        <v>44</v>
      </c>
      <c r="Y5159" t="s">
        <v>21904</v>
      </c>
      <c r="Z5159" t="s">
        <v>21905</v>
      </c>
      <c r="AA5159" t="s">
        <v>4529</v>
      </c>
      <c r="AB5159" t="s">
        <v>4530</v>
      </c>
      <c r="AC5159" t="s">
        <v>89</v>
      </c>
      <c r="AD5159" t="str">
        <f t="shared" si="80"/>
        <v>10-60</v>
      </c>
      <c r="AE5159" t="str">
        <f>VLOOKUP(AD5159,'Main_Sub Desc'!C:D,2,)</f>
        <v>LPC from invoicing</v>
      </c>
      <c r="AF5159" t="str">
        <f>VLOOKUP(VALUE(H5159),'Main_Sub Desc'!F:G,2,)</f>
        <v>Wtr Rev Late Payment</v>
      </c>
      <c r="AG5159">
        <f>IFERROR(VLOOKUP(VALUE(I5159),'PC Mapping'!A:F,6,),"")</f>
        <v>10719</v>
      </c>
      <c r="AH5159" s="13" t="str">
        <f>VLOOKUP(AG5159,'PC Mapping'!L:M,2,)</f>
        <v>All Other Water</v>
      </c>
    </row>
    <row r="5160" spans="1:34" x14ac:dyDescent="0.2">
      <c r="A5160" t="s">
        <v>21906</v>
      </c>
      <c r="B5160" t="s">
        <v>21886</v>
      </c>
      <c r="C5160" t="s">
        <v>4519</v>
      </c>
      <c r="D5160" t="s">
        <v>4520</v>
      </c>
      <c r="E5160" s="3">
        <v>45833</v>
      </c>
      <c r="F5160" t="s">
        <v>44</v>
      </c>
      <c r="G5160" t="s">
        <v>3742</v>
      </c>
      <c r="H5160" t="s">
        <v>3722</v>
      </c>
      <c r="I5160" t="s">
        <v>3752</v>
      </c>
      <c r="J5160" t="s">
        <v>4522</v>
      </c>
      <c r="K5160" s="2">
        <v>-5</v>
      </c>
      <c r="L5160" t="s">
        <v>44</v>
      </c>
      <c r="M5160" s="2">
        <v>-5</v>
      </c>
      <c r="N5160" t="s">
        <v>4523</v>
      </c>
      <c r="O5160" t="s">
        <v>4524</v>
      </c>
      <c r="P5160" t="s">
        <v>11064</v>
      </c>
      <c r="Q5160" t="s">
        <v>21907</v>
      </c>
      <c r="R5160" t="s">
        <v>44</v>
      </c>
      <c r="S5160" t="s">
        <v>4527</v>
      </c>
      <c r="T5160" s="3">
        <v>45833</v>
      </c>
      <c r="U5160" s="3">
        <v>45834</v>
      </c>
      <c r="V5160" s="2">
        <v>0</v>
      </c>
      <c r="W5160" t="s">
        <v>44</v>
      </c>
      <c r="X5160" t="s">
        <v>44</v>
      </c>
      <c r="Y5160" t="s">
        <v>21908</v>
      </c>
      <c r="Z5160" t="s">
        <v>3128</v>
      </c>
      <c r="AA5160" t="s">
        <v>4529</v>
      </c>
      <c r="AB5160" t="s">
        <v>4530</v>
      </c>
      <c r="AC5160" t="s">
        <v>89</v>
      </c>
      <c r="AD5160" t="str">
        <f t="shared" si="80"/>
        <v>10-60</v>
      </c>
      <c r="AE5160" t="str">
        <f>VLOOKUP(AD5160,'Main_Sub Desc'!C:D,2,)</f>
        <v>LPC from invoicing</v>
      </c>
      <c r="AF5160" t="str">
        <f>VLOOKUP(VALUE(H5160),'Main_Sub Desc'!F:G,2,)</f>
        <v>Wtr Rev Late Payment</v>
      </c>
      <c r="AG5160">
        <f>IFERROR(VLOOKUP(VALUE(I5160),'PC Mapping'!A:F,6,),"")</f>
        <v>10719</v>
      </c>
      <c r="AH5160" s="13" t="str">
        <f>VLOOKUP(AG5160,'PC Mapping'!L:M,2,)</f>
        <v>All Other Water</v>
      </c>
    </row>
    <row r="5161" spans="1:34" x14ac:dyDescent="0.2">
      <c r="A5161" t="s">
        <v>21909</v>
      </c>
      <c r="B5161" t="s">
        <v>21902</v>
      </c>
      <c r="C5161" t="s">
        <v>4519</v>
      </c>
      <c r="D5161" t="s">
        <v>4520</v>
      </c>
      <c r="E5161" s="3">
        <v>45833</v>
      </c>
      <c r="F5161" t="s">
        <v>44</v>
      </c>
      <c r="G5161" t="s">
        <v>3742</v>
      </c>
      <c r="H5161" t="s">
        <v>3722</v>
      </c>
      <c r="I5161" t="s">
        <v>3752</v>
      </c>
      <c r="J5161" t="s">
        <v>4522</v>
      </c>
      <c r="K5161" s="2">
        <v>-11.2</v>
      </c>
      <c r="L5161" t="s">
        <v>44</v>
      </c>
      <c r="M5161" s="2">
        <v>-11.2</v>
      </c>
      <c r="N5161" t="s">
        <v>4523</v>
      </c>
      <c r="O5161" t="s">
        <v>4524</v>
      </c>
      <c r="P5161" t="s">
        <v>12672</v>
      </c>
      <c r="Q5161" t="s">
        <v>21910</v>
      </c>
      <c r="R5161" t="s">
        <v>44</v>
      </c>
      <c r="S5161" t="s">
        <v>4527</v>
      </c>
      <c r="T5161" s="3">
        <v>45833</v>
      </c>
      <c r="U5161" s="3">
        <v>45834</v>
      </c>
      <c r="V5161" s="2">
        <v>0</v>
      </c>
      <c r="W5161" t="s">
        <v>44</v>
      </c>
      <c r="X5161" t="s">
        <v>44</v>
      </c>
      <c r="Y5161" t="s">
        <v>12674</v>
      </c>
      <c r="Z5161" t="s">
        <v>12675</v>
      </c>
      <c r="AA5161" t="s">
        <v>4529</v>
      </c>
      <c r="AB5161" t="s">
        <v>4530</v>
      </c>
      <c r="AC5161" t="s">
        <v>89</v>
      </c>
      <c r="AD5161" t="str">
        <f t="shared" si="80"/>
        <v>10-60</v>
      </c>
      <c r="AE5161" t="str">
        <f>VLOOKUP(AD5161,'Main_Sub Desc'!C:D,2,)</f>
        <v>LPC from invoicing</v>
      </c>
      <c r="AF5161" t="str">
        <f>VLOOKUP(VALUE(H5161),'Main_Sub Desc'!F:G,2,)</f>
        <v>Wtr Rev Late Payment</v>
      </c>
      <c r="AG5161">
        <f>IFERROR(VLOOKUP(VALUE(I5161),'PC Mapping'!A:F,6,),"")</f>
        <v>10719</v>
      </c>
      <c r="AH5161" s="13" t="str">
        <f>VLOOKUP(AG5161,'PC Mapping'!L:M,2,)</f>
        <v>All Other Water</v>
      </c>
    </row>
    <row r="5162" spans="1:34" x14ac:dyDescent="0.2">
      <c r="A5162" t="s">
        <v>21911</v>
      </c>
      <c r="B5162" t="s">
        <v>21886</v>
      </c>
      <c r="C5162" t="s">
        <v>4519</v>
      </c>
      <c r="D5162" t="s">
        <v>4520</v>
      </c>
      <c r="E5162" s="3">
        <v>45833</v>
      </c>
      <c r="F5162" t="s">
        <v>44</v>
      </c>
      <c r="G5162" t="s">
        <v>3742</v>
      </c>
      <c r="H5162" t="s">
        <v>3722</v>
      </c>
      <c r="I5162" t="s">
        <v>3752</v>
      </c>
      <c r="J5162" t="s">
        <v>4522</v>
      </c>
      <c r="K5162" s="2">
        <v>-5</v>
      </c>
      <c r="L5162" t="s">
        <v>44</v>
      </c>
      <c r="M5162" s="2">
        <v>-5</v>
      </c>
      <c r="N5162" t="s">
        <v>4523</v>
      </c>
      <c r="O5162" t="s">
        <v>4524</v>
      </c>
      <c r="P5162" t="s">
        <v>21912</v>
      </c>
      <c r="Q5162" t="s">
        <v>21913</v>
      </c>
      <c r="R5162" t="s">
        <v>44</v>
      </c>
      <c r="S5162" t="s">
        <v>4527</v>
      </c>
      <c r="T5162" s="3">
        <v>45833</v>
      </c>
      <c r="U5162" s="3">
        <v>45834</v>
      </c>
      <c r="V5162" s="2">
        <v>0</v>
      </c>
      <c r="W5162" t="s">
        <v>44</v>
      </c>
      <c r="X5162" t="s">
        <v>44</v>
      </c>
      <c r="Y5162" t="s">
        <v>21914</v>
      </c>
      <c r="Z5162" t="s">
        <v>3117</v>
      </c>
      <c r="AA5162" t="s">
        <v>4529</v>
      </c>
      <c r="AB5162" t="s">
        <v>4530</v>
      </c>
      <c r="AC5162" t="s">
        <v>89</v>
      </c>
      <c r="AD5162" t="str">
        <f t="shared" si="80"/>
        <v>10-60</v>
      </c>
      <c r="AE5162" t="str">
        <f>VLOOKUP(AD5162,'Main_Sub Desc'!C:D,2,)</f>
        <v>LPC from invoicing</v>
      </c>
      <c r="AF5162" t="str">
        <f>VLOOKUP(VALUE(H5162),'Main_Sub Desc'!F:G,2,)</f>
        <v>Wtr Rev Late Payment</v>
      </c>
      <c r="AG5162">
        <f>IFERROR(VLOOKUP(VALUE(I5162),'PC Mapping'!A:F,6,),"")</f>
        <v>10719</v>
      </c>
      <c r="AH5162" s="13" t="str">
        <f>VLOOKUP(AG5162,'PC Mapping'!L:M,2,)</f>
        <v>All Other Water</v>
      </c>
    </row>
    <row r="5163" spans="1:34" x14ac:dyDescent="0.2">
      <c r="A5163" t="s">
        <v>21915</v>
      </c>
      <c r="B5163" t="s">
        <v>21882</v>
      </c>
      <c r="C5163" t="s">
        <v>4519</v>
      </c>
      <c r="D5163" t="s">
        <v>4520</v>
      </c>
      <c r="E5163" s="3">
        <v>45833</v>
      </c>
      <c r="F5163" t="s">
        <v>44</v>
      </c>
      <c r="G5163" t="s">
        <v>3742</v>
      </c>
      <c r="H5163" t="s">
        <v>3722</v>
      </c>
      <c r="I5163" t="s">
        <v>3752</v>
      </c>
      <c r="J5163" t="s">
        <v>4522</v>
      </c>
      <c r="K5163" s="2">
        <v>-5</v>
      </c>
      <c r="L5163" t="s">
        <v>44</v>
      </c>
      <c r="M5163" s="2">
        <v>-5</v>
      </c>
      <c r="N5163" t="s">
        <v>4523</v>
      </c>
      <c r="O5163" t="s">
        <v>4524</v>
      </c>
      <c r="P5163" t="s">
        <v>9312</v>
      </c>
      <c r="Q5163" t="s">
        <v>21916</v>
      </c>
      <c r="R5163" t="s">
        <v>44</v>
      </c>
      <c r="S5163" t="s">
        <v>4527</v>
      </c>
      <c r="T5163" s="3">
        <v>45833</v>
      </c>
      <c r="U5163" s="3">
        <v>45834</v>
      </c>
      <c r="V5163" s="2">
        <v>0</v>
      </c>
      <c r="W5163" t="s">
        <v>44</v>
      </c>
      <c r="X5163" t="s">
        <v>44</v>
      </c>
      <c r="Y5163" t="s">
        <v>21917</v>
      </c>
      <c r="Z5163" t="s">
        <v>2593</v>
      </c>
      <c r="AA5163" t="s">
        <v>4529</v>
      </c>
      <c r="AB5163" t="s">
        <v>4530</v>
      </c>
      <c r="AC5163" t="s">
        <v>89</v>
      </c>
      <c r="AD5163" t="str">
        <f t="shared" si="80"/>
        <v>10-60</v>
      </c>
      <c r="AE5163" t="str">
        <f>VLOOKUP(AD5163,'Main_Sub Desc'!C:D,2,)</f>
        <v>LPC from invoicing</v>
      </c>
      <c r="AF5163" t="str">
        <f>VLOOKUP(VALUE(H5163),'Main_Sub Desc'!F:G,2,)</f>
        <v>Wtr Rev Late Payment</v>
      </c>
      <c r="AG5163">
        <f>IFERROR(VLOOKUP(VALUE(I5163),'PC Mapping'!A:F,6,),"")</f>
        <v>10719</v>
      </c>
      <c r="AH5163" s="13" t="str">
        <f>VLOOKUP(AG5163,'PC Mapping'!L:M,2,)</f>
        <v>All Other Water</v>
      </c>
    </row>
    <row r="5164" spans="1:34" x14ac:dyDescent="0.2">
      <c r="A5164" t="s">
        <v>21918</v>
      </c>
      <c r="B5164" t="s">
        <v>21886</v>
      </c>
      <c r="C5164" t="s">
        <v>4519</v>
      </c>
      <c r="D5164" t="s">
        <v>4520</v>
      </c>
      <c r="E5164" s="3">
        <v>45833</v>
      </c>
      <c r="F5164" t="s">
        <v>44</v>
      </c>
      <c r="G5164" t="s">
        <v>3742</v>
      </c>
      <c r="H5164" t="s">
        <v>3722</v>
      </c>
      <c r="I5164" t="s">
        <v>3752</v>
      </c>
      <c r="J5164" t="s">
        <v>4522</v>
      </c>
      <c r="K5164" s="2">
        <v>-16.09</v>
      </c>
      <c r="L5164" t="s">
        <v>44</v>
      </c>
      <c r="M5164" s="2">
        <v>-16.09</v>
      </c>
      <c r="N5164" t="s">
        <v>4523</v>
      </c>
      <c r="O5164" t="s">
        <v>4524</v>
      </c>
      <c r="P5164" t="s">
        <v>8828</v>
      </c>
      <c r="Q5164" t="s">
        <v>21919</v>
      </c>
      <c r="R5164" t="s">
        <v>44</v>
      </c>
      <c r="S5164" t="s">
        <v>4527</v>
      </c>
      <c r="T5164" s="3">
        <v>45833</v>
      </c>
      <c r="U5164" s="3">
        <v>45834</v>
      </c>
      <c r="V5164" s="2">
        <v>0</v>
      </c>
      <c r="W5164" t="s">
        <v>44</v>
      </c>
      <c r="X5164" t="s">
        <v>44</v>
      </c>
      <c r="Y5164" t="s">
        <v>21920</v>
      </c>
      <c r="Z5164" t="s">
        <v>3244</v>
      </c>
      <c r="AA5164" t="s">
        <v>4529</v>
      </c>
      <c r="AB5164" t="s">
        <v>4530</v>
      </c>
      <c r="AC5164" t="s">
        <v>89</v>
      </c>
      <c r="AD5164" t="str">
        <f t="shared" si="80"/>
        <v>10-60</v>
      </c>
      <c r="AE5164" t="str">
        <f>VLOOKUP(AD5164,'Main_Sub Desc'!C:D,2,)</f>
        <v>LPC from invoicing</v>
      </c>
      <c r="AF5164" t="str">
        <f>VLOOKUP(VALUE(H5164),'Main_Sub Desc'!F:G,2,)</f>
        <v>Wtr Rev Late Payment</v>
      </c>
      <c r="AG5164">
        <f>IFERROR(VLOOKUP(VALUE(I5164),'PC Mapping'!A:F,6,),"")</f>
        <v>10719</v>
      </c>
      <c r="AH5164" s="13" t="str">
        <f>VLOOKUP(AG5164,'PC Mapping'!L:M,2,)</f>
        <v>All Other Water</v>
      </c>
    </row>
    <row r="5165" spans="1:34" x14ac:dyDescent="0.2">
      <c r="A5165" t="s">
        <v>21921</v>
      </c>
      <c r="B5165" t="s">
        <v>21886</v>
      </c>
      <c r="C5165" t="s">
        <v>4519</v>
      </c>
      <c r="D5165" t="s">
        <v>4520</v>
      </c>
      <c r="E5165" s="3">
        <v>45833</v>
      </c>
      <c r="F5165" t="s">
        <v>44</v>
      </c>
      <c r="G5165" t="s">
        <v>3742</v>
      </c>
      <c r="H5165" t="s">
        <v>3722</v>
      </c>
      <c r="I5165" t="s">
        <v>3752</v>
      </c>
      <c r="J5165" t="s">
        <v>4522</v>
      </c>
      <c r="K5165" s="2">
        <v>-5</v>
      </c>
      <c r="L5165" t="s">
        <v>44</v>
      </c>
      <c r="M5165" s="2">
        <v>-5</v>
      </c>
      <c r="N5165" t="s">
        <v>4523</v>
      </c>
      <c r="O5165" t="s">
        <v>4524</v>
      </c>
      <c r="P5165" t="s">
        <v>8877</v>
      </c>
      <c r="Q5165" t="s">
        <v>21922</v>
      </c>
      <c r="R5165" t="s">
        <v>44</v>
      </c>
      <c r="S5165" t="s">
        <v>4527</v>
      </c>
      <c r="T5165" s="3">
        <v>45833</v>
      </c>
      <c r="U5165" s="3">
        <v>45834</v>
      </c>
      <c r="V5165" s="2">
        <v>0</v>
      </c>
      <c r="W5165" t="s">
        <v>44</v>
      </c>
      <c r="X5165" t="s">
        <v>44</v>
      </c>
      <c r="Y5165" t="s">
        <v>8879</v>
      </c>
      <c r="Z5165" t="s">
        <v>8880</v>
      </c>
      <c r="AA5165" t="s">
        <v>4529</v>
      </c>
      <c r="AB5165" t="s">
        <v>4530</v>
      </c>
      <c r="AC5165" t="s">
        <v>89</v>
      </c>
      <c r="AD5165" t="str">
        <f t="shared" si="80"/>
        <v>10-60</v>
      </c>
      <c r="AE5165" t="str">
        <f>VLOOKUP(AD5165,'Main_Sub Desc'!C:D,2,)</f>
        <v>LPC from invoicing</v>
      </c>
      <c r="AF5165" t="str">
        <f>VLOOKUP(VALUE(H5165),'Main_Sub Desc'!F:G,2,)</f>
        <v>Wtr Rev Late Payment</v>
      </c>
      <c r="AG5165">
        <f>IFERROR(VLOOKUP(VALUE(I5165),'PC Mapping'!A:F,6,),"")</f>
        <v>10719</v>
      </c>
      <c r="AH5165" s="13" t="str">
        <f>VLOOKUP(AG5165,'PC Mapping'!L:M,2,)</f>
        <v>All Other Water</v>
      </c>
    </row>
    <row r="5166" spans="1:34" x14ac:dyDescent="0.2">
      <c r="A5166" t="s">
        <v>21923</v>
      </c>
      <c r="B5166" t="s">
        <v>21902</v>
      </c>
      <c r="C5166" t="s">
        <v>4519</v>
      </c>
      <c r="D5166" t="s">
        <v>4520</v>
      </c>
      <c r="E5166" s="3">
        <v>45833</v>
      </c>
      <c r="F5166" t="s">
        <v>44</v>
      </c>
      <c r="G5166" t="s">
        <v>3742</v>
      </c>
      <c r="H5166" t="s">
        <v>3722</v>
      </c>
      <c r="I5166" t="s">
        <v>3752</v>
      </c>
      <c r="J5166" t="s">
        <v>4522</v>
      </c>
      <c r="K5166" s="2">
        <v>-5</v>
      </c>
      <c r="L5166" t="s">
        <v>44</v>
      </c>
      <c r="M5166" s="2">
        <v>-5</v>
      </c>
      <c r="N5166" t="s">
        <v>4523</v>
      </c>
      <c r="O5166" t="s">
        <v>4524</v>
      </c>
      <c r="P5166" t="s">
        <v>15740</v>
      </c>
      <c r="Q5166" t="s">
        <v>21924</v>
      </c>
      <c r="R5166" t="s">
        <v>44</v>
      </c>
      <c r="S5166" t="s">
        <v>4527</v>
      </c>
      <c r="T5166" s="3">
        <v>45833</v>
      </c>
      <c r="U5166" s="3">
        <v>45834</v>
      </c>
      <c r="V5166" s="2">
        <v>0</v>
      </c>
      <c r="W5166" t="s">
        <v>44</v>
      </c>
      <c r="X5166" t="s">
        <v>44</v>
      </c>
      <c r="Y5166" t="s">
        <v>21925</v>
      </c>
      <c r="Z5166" t="s">
        <v>2016</v>
      </c>
      <c r="AA5166" t="s">
        <v>4529</v>
      </c>
      <c r="AB5166" t="s">
        <v>4530</v>
      </c>
      <c r="AC5166" t="s">
        <v>89</v>
      </c>
      <c r="AD5166" t="str">
        <f t="shared" si="80"/>
        <v>10-60</v>
      </c>
      <c r="AE5166" t="str">
        <f>VLOOKUP(AD5166,'Main_Sub Desc'!C:D,2,)</f>
        <v>LPC from invoicing</v>
      </c>
      <c r="AF5166" t="str">
        <f>VLOOKUP(VALUE(H5166),'Main_Sub Desc'!F:G,2,)</f>
        <v>Wtr Rev Late Payment</v>
      </c>
      <c r="AG5166">
        <f>IFERROR(VLOOKUP(VALUE(I5166),'PC Mapping'!A:F,6,),"")</f>
        <v>10719</v>
      </c>
      <c r="AH5166" s="13" t="str">
        <f>VLOOKUP(AG5166,'PC Mapping'!L:M,2,)</f>
        <v>All Other Water</v>
      </c>
    </row>
    <row r="5167" spans="1:34" x14ac:dyDescent="0.2">
      <c r="A5167" t="s">
        <v>21926</v>
      </c>
      <c r="B5167" t="s">
        <v>21927</v>
      </c>
      <c r="C5167" t="s">
        <v>4519</v>
      </c>
      <c r="D5167" t="s">
        <v>4520</v>
      </c>
      <c r="E5167" s="3">
        <v>45835</v>
      </c>
      <c r="F5167" t="s">
        <v>44</v>
      </c>
      <c r="G5167" t="s">
        <v>3742</v>
      </c>
      <c r="H5167" t="s">
        <v>3722</v>
      </c>
      <c r="I5167" t="s">
        <v>3752</v>
      </c>
      <c r="J5167" t="s">
        <v>4522</v>
      </c>
      <c r="K5167" s="2">
        <v>-5</v>
      </c>
      <c r="L5167" t="s">
        <v>44</v>
      </c>
      <c r="M5167" s="2">
        <v>-5</v>
      </c>
      <c r="N5167" t="s">
        <v>4523</v>
      </c>
      <c r="O5167" t="s">
        <v>4524</v>
      </c>
      <c r="P5167" t="s">
        <v>21928</v>
      </c>
      <c r="Q5167" t="s">
        <v>21929</v>
      </c>
      <c r="R5167" t="s">
        <v>44</v>
      </c>
      <c r="S5167" t="s">
        <v>4527</v>
      </c>
      <c r="T5167" s="3">
        <v>45835</v>
      </c>
      <c r="U5167" s="3">
        <v>45838</v>
      </c>
      <c r="V5167" s="2">
        <v>0</v>
      </c>
      <c r="W5167" t="s">
        <v>44</v>
      </c>
      <c r="X5167" t="s">
        <v>44</v>
      </c>
      <c r="Y5167" t="s">
        <v>21930</v>
      </c>
      <c r="Z5167" t="s">
        <v>21931</v>
      </c>
      <c r="AA5167" t="s">
        <v>4529</v>
      </c>
      <c r="AB5167" t="s">
        <v>4530</v>
      </c>
      <c r="AC5167" t="s">
        <v>89</v>
      </c>
      <c r="AD5167" t="str">
        <f t="shared" si="80"/>
        <v>10-60</v>
      </c>
      <c r="AE5167" t="str">
        <f>VLOOKUP(AD5167,'Main_Sub Desc'!C:D,2,)</f>
        <v>LPC from invoicing</v>
      </c>
      <c r="AF5167" t="str">
        <f>VLOOKUP(VALUE(H5167),'Main_Sub Desc'!F:G,2,)</f>
        <v>Wtr Rev Late Payment</v>
      </c>
      <c r="AG5167">
        <f>IFERROR(VLOOKUP(VALUE(I5167),'PC Mapping'!A:F,6,),"")</f>
        <v>10719</v>
      </c>
      <c r="AH5167" s="13" t="str">
        <f>VLOOKUP(AG5167,'PC Mapping'!L:M,2,)</f>
        <v>All Other Water</v>
      </c>
    </row>
    <row r="5168" spans="1:34" x14ac:dyDescent="0.2">
      <c r="A5168" t="s">
        <v>21932</v>
      </c>
      <c r="B5168" t="s">
        <v>21933</v>
      </c>
      <c r="C5168" t="s">
        <v>4519</v>
      </c>
      <c r="D5168" t="s">
        <v>4520</v>
      </c>
      <c r="E5168" s="3">
        <v>45835</v>
      </c>
      <c r="F5168" t="s">
        <v>44</v>
      </c>
      <c r="G5168" t="s">
        <v>3742</v>
      </c>
      <c r="H5168" t="s">
        <v>3722</v>
      </c>
      <c r="I5168" t="s">
        <v>3752</v>
      </c>
      <c r="J5168" t="s">
        <v>4522</v>
      </c>
      <c r="K5168" s="2">
        <v>-5</v>
      </c>
      <c r="L5168" t="s">
        <v>44</v>
      </c>
      <c r="M5168" s="2">
        <v>-5</v>
      </c>
      <c r="N5168" t="s">
        <v>4523</v>
      </c>
      <c r="O5168" t="s">
        <v>4524</v>
      </c>
      <c r="P5168" t="s">
        <v>9674</v>
      </c>
      <c r="Q5168" t="s">
        <v>21934</v>
      </c>
      <c r="R5168" t="s">
        <v>44</v>
      </c>
      <c r="S5168" t="s">
        <v>4527</v>
      </c>
      <c r="T5168" s="3">
        <v>45835</v>
      </c>
      <c r="U5168" s="3">
        <v>45838</v>
      </c>
      <c r="V5168" s="2">
        <v>0</v>
      </c>
      <c r="W5168" t="s">
        <v>44</v>
      </c>
      <c r="X5168" t="s">
        <v>44</v>
      </c>
      <c r="Y5168" t="s">
        <v>21935</v>
      </c>
      <c r="Z5168" t="s">
        <v>1612</v>
      </c>
      <c r="AA5168" t="s">
        <v>4529</v>
      </c>
      <c r="AB5168" t="s">
        <v>4530</v>
      </c>
      <c r="AC5168" t="s">
        <v>89</v>
      </c>
      <c r="AD5168" t="str">
        <f t="shared" si="80"/>
        <v>10-60</v>
      </c>
      <c r="AE5168" t="str">
        <f>VLOOKUP(AD5168,'Main_Sub Desc'!C:D,2,)</f>
        <v>LPC from invoicing</v>
      </c>
      <c r="AF5168" t="str">
        <f>VLOOKUP(VALUE(H5168),'Main_Sub Desc'!F:G,2,)</f>
        <v>Wtr Rev Late Payment</v>
      </c>
      <c r="AG5168">
        <f>IFERROR(VLOOKUP(VALUE(I5168),'PC Mapping'!A:F,6,),"")</f>
        <v>10719</v>
      </c>
      <c r="AH5168" s="13" t="str">
        <f>VLOOKUP(AG5168,'PC Mapping'!L:M,2,)</f>
        <v>All Other Water</v>
      </c>
    </row>
    <row r="5169" spans="1:34" x14ac:dyDescent="0.2">
      <c r="A5169" t="s">
        <v>21936</v>
      </c>
      <c r="B5169" t="s">
        <v>21927</v>
      </c>
      <c r="C5169" t="s">
        <v>4519</v>
      </c>
      <c r="D5169" t="s">
        <v>4520</v>
      </c>
      <c r="E5169" s="3">
        <v>45835</v>
      </c>
      <c r="F5169" t="s">
        <v>44</v>
      </c>
      <c r="G5169" t="s">
        <v>3742</v>
      </c>
      <c r="H5169" t="s">
        <v>3722</v>
      </c>
      <c r="I5169" t="s">
        <v>3752</v>
      </c>
      <c r="J5169" t="s">
        <v>4522</v>
      </c>
      <c r="K5169" s="2">
        <v>-11.09</v>
      </c>
      <c r="L5169" t="s">
        <v>44</v>
      </c>
      <c r="M5169" s="2">
        <v>-11.09</v>
      </c>
      <c r="N5169" t="s">
        <v>4523</v>
      </c>
      <c r="O5169" t="s">
        <v>4524</v>
      </c>
      <c r="P5169" t="s">
        <v>10710</v>
      </c>
      <c r="Q5169" t="s">
        <v>21937</v>
      </c>
      <c r="R5169" t="s">
        <v>44</v>
      </c>
      <c r="S5169" t="s">
        <v>4527</v>
      </c>
      <c r="T5169" s="3">
        <v>45835</v>
      </c>
      <c r="U5169" s="3">
        <v>45838</v>
      </c>
      <c r="V5169" s="2">
        <v>0</v>
      </c>
      <c r="W5169" t="s">
        <v>44</v>
      </c>
      <c r="X5169" t="s">
        <v>44</v>
      </c>
      <c r="Y5169" t="s">
        <v>21938</v>
      </c>
      <c r="Z5169" t="s">
        <v>2275</v>
      </c>
      <c r="AA5169" t="s">
        <v>4529</v>
      </c>
      <c r="AB5169" t="s">
        <v>4530</v>
      </c>
      <c r="AC5169" t="s">
        <v>89</v>
      </c>
      <c r="AD5169" t="str">
        <f t="shared" si="80"/>
        <v>10-60</v>
      </c>
      <c r="AE5169" t="str">
        <f>VLOOKUP(AD5169,'Main_Sub Desc'!C:D,2,)</f>
        <v>LPC from invoicing</v>
      </c>
      <c r="AF5169" t="str">
        <f>VLOOKUP(VALUE(H5169),'Main_Sub Desc'!F:G,2,)</f>
        <v>Wtr Rev Late Payment</v>
      </c>
      <c r="AG5169">
        <f>IFERROR(VLOOKUP(VALUE(I5169),'PC Mapping'!A:F,6,),"")</f>
        <v>10719</v>
      </c>
      <c r="AH5169" s="13" t="str">
        <f>VLOOKUP(AG5169,'PC Mapping'!L:M,2,)</f>
        <v>All Other Water</v>
      </c>
    </row>
    <row r="5170" spans="1:34" x14ac:dyDescent="0.2">
      <c r="A5170" t="s">
        <v>21939</v>
      </c>
      <c r="B5170" t="s">
        <v>21927</v>
      </c>
      <c r="C5170" t="s">
        <v>4519</v>
      </c>
      <c r="D5170" t="s">
        <v>4520</v>
      </c>
      <c r="E5170" s="3">
        <v>45835</v>
      </c>
      <c r="F5170" t="s">
        <v>44</v>
      </c>
      <c r="G5170" t="s">
        <v>3742</v>
      </c>
      <c r="H5170" t="s">
        <v>3722</v>
      </c>
      <c r="I5170" t="s">
        <v>3752</v>
      </c>
      <c r="J5170" t="s">
        <v>4522</v>
      </c>
      <c r="K5170" s="2">
        <v>-5</v>
      </c>
      <c r="L5170" t="s">
        <v>44</v>
      </c>
      <c r="M5170" s="2">
        <v>-5</v>
      </c>
      <c r="N5170" t="s">
        <v>4523</v>
      </c>
      <c r="O5170" t="s">
        <v>4524</v>
      </c>
      <c r="P5170" t="s">
        <v>21940</v>
      </c>
      <c r="Q5170" t="s">
        <v>21941</v>
      </c>
      <c r="R5170" t="s">
        <v>44</v>
      </c>
      <c r="S5170" t="s">
        <v>4527</v>
      </c>
      <c r="T5170" s="3">
        <v>45835</v>
      </c>
      <c r="U5170" s="3">
        <v>45838</v>
      </c>
      <c r="V5170" s="2">
        <v>0</v>
      </c>
      <c r="W5170" t="s">
        <v>44</v>
      </c>
      <c r="X5170" t="s">
        <v>44</v>
      </c>
      <c r="Y5170" t="s">
        <v>21942</v>
      </c>
      <c r="Z5170" t="s">
        <v>1723</v>
      </c>
      <c r="AA5170" t="s">
        <v>4529</v>
      </c>
      <c r="AB5170" t="s">
        <v>4530</v>
      </c>
      <c r="AC5170" t="s">
        <v>89</v>
      </c>
      <c r="AD5170" t="str">
        <f t="shared" si="80"/>
        <v>10-60</v>
      </c>
      <c r="AE5170" t="str">
        <f>VLOOKUP(AD5170,'Main_Sub Desc'!C:D,2,)</f>
        <v>LPC from invoicing</v>
      </c>
      <c r="AF5170" t="str">
        <f>VLOOKUP(VALUE(H5170),'Main_Sub Desc'!F:G,2,)</f>
        <v>Wtr Rev Late Payment</v>
      </c>
      <c r="AG5170">
        <f>IFERROR(VLOOKUP(VALUE(I5170),'PC Mapping'!A:F,6,),"")</f>
        <v>10719</v>
      </c>
      <c r="AH5170" s="13" t="str">
        <f>VLOOKUP(AG5170,'PC Mapping'!L:M,2,)</f>
        <v>All Other Water</v>
      </c>
    </row>
    <row r="5171" spans="1:34" x14ac:dyDescent="0.2">
      <c r="A5171" t="s">
        <v>21943</v>
      </c>
      <c r="B5171" t="s">
        <v>21927</v>
      </c>
      <c r="C5171" t="s">
        <v>4519</v>
      </c>
      <c r="D5171" t="s">
        <v>4520</v>
      </c>
      <c r="E5171" s="3">
        <v>45835</v>
      </c>
      <c r="F5171" t="s">
        <v>44</v>
      </c>
      <c r="G5171" t="s">
        <v>3742</v>
      </c>
      <c r="H5171" t="s">
        <v>3722</v>
      </c>
      <c r="I5171" t="s">
        <v>3752</v>
      </c>
      <c r="J5171" t="s">
        <v>4522</v>
      </c>
      <c r="K5171" s="2">
        <v>-5.8</v>
      </c>
      <c r="L5171" t="s">
        <v>44</v>
      </c>
      <c r="M5171" s="2">
        <v>-5.8</v>
      </c>
      <c r="N5171" t="s">
        <v>4523</v>
      </c>
      <c r="O5171" t="s">
        <v>4524</v>
      </c>
      <c r="P5171" t="s">
        <v>20109</v>
      </c>
      <c r="Q5171" t="s">
        <v>21944</v>
      </c>
      <c r="R5171" t="s">
        <v>44</v>
      </c>
      <c r="S5171" t="s">
        <v>4527</v>
      </c>
      <c r="T5171" s="3">
        <v>45835</v>
      </c>
      <c r="U5171" s="3">
        <v>45838</v>
      </c>
      <c r="V5171" s="2">
        <v>0</v>
      </c>
      <c r="W5171" t="s">
        <v>44</v>
      </c>
      <c r="X5171" t="s">
        <v>44</v>
      </c>
      <c r="Y5171" t="s">
        <v>21945</v>
      </c>
      <c r="Z5171" t="s">
        <v>1541</v>
      </c>
      <c r="AA5171" t="s">
        <v>4529</v>
      </c>
      <c r="AB5171" t="s">
        <v>4530</v>
      </c>
      <c r="AC5171" t="s">
        <v>89</v>
      </c>
      <c r="AD5171" t="str">
        <f t="shared" si="80"/>
        <v>10-60</v>
      </c>
      <c r="AE5171" t="str">
        <f>VLOOKUP(AD5171,'Main_Sub Desc'!C:D,2,)</f>
        <v>LPC from invoicing</v>
      </c>
      <c r="AF5171" t="str">
        <f>VLOOKUP(VALUE(H5171),'Main_Sub Desc'!F:G,2,)</f>
        <v>Wtr Rev Late Payment</v>
      </c>
      <c r="AG5171">
        <f>IFERROR(VLOOKUP(VALUE(I5171),'PC Mapping'!A:F,6,),"")</f>
        <v>10719</v>
      </c>
      <c r="AH5171" s="13" t="str">
        <f>VLOOKUP(AG5171,'PC Mapping'!L:M,2,)</f>
        <v>All Other Water</v>
      </c>
    </row>
    <row r="5172" spans="1:34" x14ac:dyDescent="0.2">
      <c r="A5172" t="s">
        <v>21946</v>
      </c>
      <c r="B5172" t="s">
        <v>21927</v>
      </c>
      <c r="C5172" t="s">
        <v>4519</v>
      </c>
      <c r="D5172" t="s">
        <v>4520</v>
      </c>
      <c r="E5172" s="3">
        <v>45835</v>
      </c>
      <c r="F5172" t="s">
        <v>44</v>
      </c>
      <c r="G5172" t="s">
        <v>3742</v>
      </c>
      <c r="H5172" t="s">
        <v>3722</v>
      </c>
      <c r="I5172" t="s">
        <v>3752</v>
      </c>
      <c r="J5172" t="s">
        <v>4522</v>
      </c>
      <c r="K5172" s="2">
        <v>-5</v>
      </c>
      <c r="L5172" t="s">
        <v>44</v>
      </c>
      <c r="M5172" s="2">
        <v>-5</v>
      </c>
      <c r="N5172" t="s">
        <v>4523</v>
      </c>
      <c r="O5172" t="s">
        <v>4524</v>
      </c>
      <c r="P5172" t="s">
        <v>13832</v>
      </c>
      <c r="Q5172" t="s">
        <v>21947</v>
      </c>
      <c r="R5172" t="s">
        <v>44</v>
      </c>
      <c r="S5172" t="s">
        <v>4527</v>
      </c>
      <c r="T5172" s="3">
        <v>45835</v>
      </c>
      <c r="U5172" s="3">
        <v>45838</v>
      </c>
      <c r="V5172" s="2">
        <v>0</v>
      </c>
      <c r="W5172" t="s">
        <v>44</v>
      </c>
      <c r="X5172" t="s">
        <v>44</v>
      </c>
      <c r="Y5172" t="s">
        <v>21948</v>
      </c>
      <c r="Z5172" t="s">
        <v>1538</v>
      </c>
      <c r="AA5172" t="s">
        <v>4529</v>
      </c>
      <c r="AB5172" t="s">
        <v>4530</v>
      </c>
      <c r="AC5172" t="s">
        <v>89</v>
      </c>
      <c r="AD5172" t="str">
        <f t="shared" si="80"/>
        <v>10-60</v>
      </c>
      <c r="AE5172" t="str">
        <f>VLOOKUP(AD5172,'Main_Sub Desc'!C:D,2,)</f>
        <v>LPC from invoicing</v>
      </c>
      <c r="AF5172" t="str">
        <f>VLOOKUP(VALUE(H5172),'Main_Sub Desc'!F:G,2,)</f>
        <v>Wtr Rev Late Payment</v>
      </c>
      <c r="AG5172">
        <f>IFERROR(VLOOKUP(VALUE(I5172),'PC Mapping'!A:F,6,),"")</f>
        <v>10719</v>
      </c>
      <c r="AH5172" s="13" t="str">
        <f>VLOOKUP(AG5172,'PC Mapping'!L:M,2,)</f>
        <v>All Other Water</v>
      </c>
    </row>
    <row r="5173" spans="1:34" x14ac:dyDescent="0.2">
      <c r="A5173" t="s">
        <v>21949</v>
      </c>
      <c r="B5173" t="s">
        <v>21933</v>
      </c>
      <c r="C5173" t="s">
        <v>4519</v>
      </c>
      <c r="D5173" t="s">
        <v>4520</v>
      </c>
      <c r="E5173" s="3">
        <v>45835</v>
      </c>
      <c r="F5173" t="s">
        <v>44</v>
      </c>
      <c r="G5173" t="s">
        <v>3742</v>
      </c>
      <c r="H5173" t="s">
        <v>3716</v>
      </c>
      <c r="I5173" t="s">
        <v>4534</v>
      </c>
      <c r="J5173" t="s">
        <v>4522</v>
      </c>
      <c r="K5173" s="2">
        <v>-5</v>
      </c>
      <c r="L5173" t="s">
        <v>44</v>
      </c>
      <c r="M5173" s="2">
        <v>-5</v>
      </c>
      <c r="N5173" t="s">
        <v>4523</v>
      </c>
      <c r="O5173" t="s">
        <v>4524</v>
      </c>
      <c r="P5173" t="s">
        <v>21950</v>
      </c>
      <c r="Q5173" t="s">
        <v>21951</v>
      </c>
      <c r="R5173" t="s">
        <v>44</v>
      </c>
      <c r="S5173" t="s">
        <v>4527</v>
      </c>
      <c r="T5173" s="3">
        <v>45835</v>
      </c>
      <c r="U5173" s="3">
        <v>45838</v>
      </c>
      <c r="V5173" s="2">
        <v>0</v>
      </c>
      <c r="W5173" t="s">
        <v>44</v>
      </c>
      <c r="X5173" t="s">
        <v>44</v>
      </c>
      <c r="Y5173" t="s">
        <v>21952</v>
      </c>
      <c r="Z5173" t="s">
        <v>532</v>
      </c>
      <c r="AA5173" t="s">
        <v>4529</v>
      </c>
      <c r="AB5173" t="s">
        <v>4530</v>
      </c>
      <c r="AC5173" t="s">
        <v>99</v>
      </c>
      <c r="AD5173" t="str">
        <f t="shared" si="80"/>
        <v>10-60</v>
      </c>
      <c r="AE5173" t="str">
        <f>VLOOKUP(AD5173,'Main_Sub Desc'!C:D,2,)</f>
        <v>LPC from invoicing</v>
      </c>
      <c r="AF5173" t="str">
        <f>VLOOKUP(VALUE(H5173),'Main_Sub Desc'!F:G,2,)</f>
        <v>Wst Rev Late Payment</v>
      </c>
      <c r="AG5173">
        <f>IFERROR(VLOOKUP(VALUE(I5173),'PC Mapping'!A:F,6,),"")</f>
        <v>10514</v>
      </c>
      <c r="AH5173" s="13" t="str">
        <f>VLOOKUP(AG5173,'PC Mapping'!L:M,2,)</f>
        <v>Bolivar Sewer</v>
      </c>
    </row>
    <row r="5174" spans="1:34" x14ac:dyDescent="0.2">
      <c r="A5174" t="s">
        <v>21949</v>
      </c>
      <c r="B5174" t="s">
        <v>21933</v>
      </c>
      <c r="C5174" t="s">
        <v>4519</v>
      </c>
      <c r="D5174" t="s">
        <v>4520</v>
      </c>
      <c r="E5174" s="3">
        <v>45835</v>
      </c>
      <c r="F5174" t="s">
        <v>44</v>
      </c>
      <c r="G5174" t="s">
        <v>3742</v>
      </c>
      <c r="H5174" t="s">
        <v>3722</v>
      </c>
      <c r="I5174" t="s">
        <v>4538</v>
      </c>
      <c r="J5174" t="s">
        <v>4522</v>
      </c>
      <c r="K5174" s="2">
        <v>-5</v>
      </c>
      <c r="L5174" t="s">
        <v>44</v>
      </c>
      <c r="M5174" s="2">
        <v>-5</v>
      </c>
      <c r="N5174" t="s">
        <v>4523</v>
      </c>
      <c r="O5174" t="s">
        <v>4524</v>
      </c>
      <c r="P5174" t="s">
        <v>21950</v>
      </c>
      <c r="Q5174" t="s">
        <v>21953</v>
      </c>
      <c r="R5174" t="s">
        <v>44</v>
      </c>
      <c r="S5174" t="s">
        <v>4527</v>
      </c>
      <c r="T5174" s="3">
        <v>45835</v>
      </c>
      <c r="U5174" s="3">
        <v>45838</v>
      </c>
      <c r="V5174" s="2">
        <v>0</v>
      </c>
      <c r="W5174" t="s">
        <v>44</v>
      </c>
      <c r="X5174" t="s">
        <v>44</v>
      </c>
      <c r="Y5174" t="s">
        <v>21954</v>
      </c>
      <c r="Z5174" t="s">
        <v>532</v>
      </c>
      <c r="AA5174" t="s">
        <v>4529</v>
      </c>
      <c r="AB5174" t="s">
        <v>4530</v>
      </c>
      <c r="AC5174" t="s">
        <v>99</v>
      </c>
      <c r="AD5174" t="str">
        <f t="shared" si="80"/>
        <v>10-60</v>
      </c>
      <c r="AE5174" t="str">
        <f>VLOOKUP(AD5174,'Main_Sub Desc'!C:D,2,)</f>
        <v>LPC from invoicing</v>
      </c>
      <c r="AF5174" t="str">
        <f>VLOOKUP(VALUE(H5174),'Main_Sub Desc'!F:G,2,)</f>
        <v>Wtr Rev Late Payment</v>
      </c>
      <c r="AG5174">
        <f>IFERROR(VLOOKUP(VALUE(I5174),'PC Mapping'!A:F,6,),"")</f>
        <v>10469</v>
      </c>
      <c r="AH5174" s="13" t="str">
        <f>VLOOKUP(AG5174,'PC Mapping'!L:M,2,)</f>
        <v>Bolivar Water</v>
      </c>
    </row>
    <row r="5175" spans="1:34" x14ac:dyDescent="0.2">
      <c r="A5175" t="s">
        <v>21955</v>
      </c>
      <c r="B5175" t="s">
        <v>21933</v>
      </c>
      <c r="C5175" t="s">
        <v>4519</v>
      </c>
      <c r="D5175" t="s">
        <v>4520</v>
      </c>
      <c r="E5175" s="3">
        <v>45835</v>
      </c>
      <c r="F5175" t="s">
        <v>44</v>
      </c>
      <c r="G5175" t="s">
        <v>3742</v>
      </c>
      <c r="H5175" t="s">
        <v>3722</v>
      </c>
      <c r="I5175" t="s">
        <v>3752</v>
      </c>
      <c r="J5175" t="s">
        <v>4522</v>
      </c>
      <c r="K5175" s="2">
        <v>-15.12</v>
      </c>
      <c r="L5175" t="s">
        <v>44</v>
      </c>
      <c r="M5175" s="2">
        <v>-15.12</v>
      </c>
      <c r="N5175" t="s">
        <v>4523</v>
      </c>
      <c r="O5175" t="s">
        <v>4524</v>
      </c>
      <c r="P5175" t="s">
        <v>13594</v>
      </c>
      <c r="Q5175" t="s">
        <v>21956</v>
      </c>
      <c r="R5175" t="s">
        <v>44</v>
      </c>
      <c r="S5175" t="s">
        <v>4527</v>
      </c>
      <c r="T5175" s="3">
        <v>45835</v>
      </c>
      <c r="U5175" s="3">
        <v>45838</v>
      </c>
      <c r="V5175" s="2">
        <v>0</v>
      </c>
      <c r="W5175" t="s">
        <v>44</v>
      </c>
      <c r="X5175" t="s">
        <v>44</v>
      </c>
      <c r="Y5175" t="s">
        <v>21957</v>
      </c>
      <c r="Z5175" t="s">
        <v>1561</v>
      </c>
      <c r="AA5175" t="s">
        <v>4529</v>
      </c>
      <c r="AB5175" t="s">
        <v>4530</v>
      </c>
      <c r="AC5175" t="s">
        <v>89</v>
      </c>
      <c r="AD5175" t="str">
        <f t="shared" si="80"/>
        <v>10-60</v>
      </c>
      <c r="AE5175" t="str">
        <f>VLOOKUP(AD5175,'Main_Sub Desc'!C:D,2,)</f>
        <v>LPC from invoicing</v>
      </c>
      <c r="AF5175" t="str">
        <f>VLOOKUP(VALUE(H5175),'Main_Sub Desc'!F:G,2,)</f>
        <v>Wtr Rev Late Payment</v>
      </c>
      <c r="AG5175">
        <f>IFERROR(VLOOKUP(VALUE(I5175),'PC Mapping'!A:F,6,),"")</f>
        <v>10719</v>
      </c>
      <c r="AH5175" s="13" t="str">
        <f>VLOOKUP(AG5175,'PC Mapping'!L:M,2,)</f>
        <v>All Other Water</v>
      </c>
    </row>
    <row r="5176" spans="1:34" x14ac:dyDescent="0.2">
      <c r="A5176" t="s">
        <v>21958</v>
      </c>
      <c r="B5176" t="s">
        <v>21933</v>
      </c>
      <c r="C5176" t="s">
        <v>4519</v>
      </c>
      <c r="D5176" t="s">
        <v>4520</v>
      </c>
      <c r="E5176" s="3">
        <v>45835</v>
      </c>
      <c r="F5176" t="s">
        <v>44</v>
      </c>
      <c r="G5176" t="s">
        <v>3742</v>
      </c>
      <c r="H5176" t="s">
        <v>3722</v>
      </c>
      <c r="I5176" t="s">
        <v>4538</v>
      </c>
      <c r="J5176" t="s">
        <v>4522</v>
      </c>
      <c r="K5176" s="2">
        <v>-11.41</v>
      </c>
      <c r="L5176" t="s">
        <v>44</v>
      </c>
      <c r="M5176" s="2">
        <v>-11.41</v>
      </c>
      <c r="N5176" t="s">
        <v>4523</v>
      </c>
      <c r="O5176" t="s">
        <v>4524</v>
      </c>
      <c r="P5176" t="s">
        <v>21959</v>
      </c>
      <c r="Q5176" t="s">
        <v>21960</v>
      </c>
      <c r="R5176" t="s">
        <v>44</v>
      </c>
      <c r="S5176" t="s">
        <v>4527</v>
      </c>
      <c r="T5176" s="3">
        <v>45835</v>
      </c>
      <c r="U5176" s="3">
        <v>45838</v>
      </c>
      <c r="V5176" s="2">
        <v>0</v>
      </c>
      <c r="W5176" t="s">
        <v>44</v>
      </c>
      <c r="X5176" t="s">
        <v>44</v>
      </c>
      <c r="Y5176" t="s">
        <v>21961</v>
      </c>
      <c r="Z5176" t="s">
        <v>1102</v>
      </c>
      <c r="AA5176" t="s">
        <v>4529</v>
      </c>
      <c r="AB5176" t="s">
        <v>4530</v>
      </c>
      <c r="AC5176" t="s">
        <v>89</v>
      </c>
      <c r="AD5176" t="str">
        <f t="shared" si="80"/>
        <v>10-60</v>
      </c>
      <c r="AE5176" t="str">
        <f>VLOOKUP(AD5176,'Main_Sub Desc'!C:D,2,)</f>
        <v>LPC from invoicing</v>
      </c>
      <c r="AF5176" t="str">
        <f>VLOOKUP(VALUE(H5176),'Main_Sub Desc'!F:G,2,)</f>
        <v>Wtr Rev Late Payment</v>
      </c>
      <c r="AG5176">
        <f>IFERROR(VLOOKUP(VALUE(I5176),'PC Mapping'!A:F,6,),"")</f>
        <v>10469</v>
      </c>
      <c r="AH5176" s="13" t="str">
        <f>VLOOKUP(AG5176,'PC Mapping'!L:M,2,)</f>
        <v>Bolivar Water</v>
      </c>
    </row>
    <row r="5177" spans="1:34" x14ac:dyDescent="0.2">
      <c r="A5177" t="s">
        <v>21958</v>
      </c>
      <c r="B5177" t="s">
        <v>21933</v>
      </c>
      <c r="C5177" t="s">
        <v>4519</v>
      </c>
      <c r="D5177" t="s">
        <v>4520</v>
      </c>
      <c r="E5177" s="3">
        <v>45835</v>
      </c>
      <c r="F5177" t="s">
        <v>44</v>
      </c>
      <c r="G5177" t="s">
        <v>3742</v>
      </c>
      <c r="H5177" t="s">
        <v>3716</v>
      </c>
      <c r="I5177" t="s">
        <v>4534</v>
      </c>
      <c r="J5177" t="s">
        <v>4522</v>
      </c>
      <c r="K5177" s="2">
        <v>-15.58</v>
      </c>
      <c r="L5177" t="s">
        <v>44</v>
      </c>
      <c r="M5177" s="2">
        <v>-15.58</v>
      </c>
      <c r="N5177" t="s">
        <v>4523</v>
      </c>
      <c r="O5177" t="s">
        <v>4524</v>
      </c>
      <c r="P5177" t="s">
        <v>21959</v>
      </c>
      <c r="Q5177" t="s">
        <v>21962</v>
      </c>
      <c r="R5177" t="s">
        <v>44</v>
      </c>
      <c r="S5177" t="s">
        <v>4527</v>
      </c>
      <c r="T5177" s="3">
        <v>45835</v>
      </c>
      <c r="U5177" s="3">
        <v>45838</v>
      </c>
      <c r="V5177" s="2">
        <v>0</v>
      </c>
      <c r="W5177" t="s">
        <v>44</v>
      </c>
      <c r="X5177" t="s">
        <v>44</v>
      </c>
      <c r="Y5177" t="s">
        <v>21963</v>
      </c>
      <c r="Z5177" t="s">
        <v>1102</v>
      </c>
      <c r="AA5177" t="s">
        <v>4529</v>
      </c>
      <c r="AB5177" t="s">
        <v>4530</v>
      </c>
      <c r="AC5177" t="s">
        <v>89</v>
      </c>
      <c r="AD5177" t="str">
        <f t="shared" si="80"/>
        <v>10-60</v>
      </c>
      <c r="AE5177" t="str">
        <f>VLOOKUP(AD5177,'Main_Sub Desc'!C:D,2,)</f>
        <v>LPC from invoicing</v>
      </c>
      <c r="AF5177" t="str">
        <f>VLOOKUP(VALUE(H5177),'Main_Sub Desc'!F:G,2,)</f>
        <v>Wst Rev Late Payment</v>
      </c>
      <c r="AG5177">
        <f>IFERROR(VLOOKUP(VALUE(I5177),'PC Mapping'!A:F,6,),"")</f>
        <v>10514</v>
      </c>
      <c r="AH5177" s="13" t="str">
        <f>VLOOKUP(AG5177,'PC Mapping'!L:M,2,)</f>
        <v>Bolivar Sewer</v>
      </c>
    </row>
    <row r="5178" spans="1:34" x14ac:dyDescent="0.2">
      <c r="A5178" t="s">
        <v>21964</v>
      </c>
      <c r="B5178" t="s">
        <v>21933</v>
      </c>
      <c r="C5178" t="s">
        <v>4519</v>
      </c>
      <c r="D5178" t="s">
        <v>4520</v>
      </c>
      <c r="E5178" s="3">
        <v>45835</v>
      </c>
      <c r="F5178" t="s">
        <v>44</v>
      </c>
      <c r="G5178" t="s">
        <v>3742</v>
      </c>
      <c r="H5178" t="s">
        <v>3722</v>
      </c>
      <c r="I5178" t="s">
        <v>3752</v>
      </c>
      <c r="J5178" t="s">
        <v>4522</v>
      </c>
      <c r="K5178" s="2">
        <v>-5</v>
      </c>
      <c r="L5178" t="s">
        <v>44</v>
      </c>
      <c r="M5178" s="2">
        <v>-5</v>
      </c>
      <c r="N5178" t="s">
        <v>4523</v>
      </c>
      <c r="O5178" t="s">
        <v>4524</v>
      </c>
      <c r="P5178" t="s">
        <v>5488</v>
      </c>
      <c r="Q5178" t="s">
        <v>21965</v>
      </c>
      <c r="R5178" t="s">
        <v>44</v>
      </c>
      <c r="S5178" t="s">
        <v>4527</v>
      </c>
      <c r="T5178" s="3">
        <v>45835</v>
      </c>
      <c r="U5178" s="3">
        <v>45838</v>
      </c>
      <c r="V5178" s="2">
        <v>0</v>
      </c>
      <c r="W5178" t="s">
        <v>44</v>
      </c>
      <c r="X5178" t="s">
        <v>44</v>
      </c>
      <c r="Y5178" t="s">
        <v>21966</v>
      </c>
      <c r="Z5178" t="s">
        <v>1558</v>
      </c>
      <c r="AA5178" t="s">
        <v>4529</v>
      </c>
      <c r="AB5178" t="s">
        <v>4530</v>
      </c>
      <c r="AC5178" t="s">
        <v>89</v>
      </c>
      <c r="AD5178" t="str">
        <f t="shared" si="80"/>
        <v>10-60</v>
      </c>
      <c r="AE5178" t="str">
        <f>VLOOKUP(AD5178,'Main_Sub Desc'!C:D,2,)</f>
        <v>LPC from invoicing</v>
      </c>
      <c r="AF5178" t="str">
        <f>VLOOKUP(VALUE(H5178),'Main_Sub Desc'!F:G,2,)</f>
        <v>Wtr Rev Late Payment</v>
      </c>
      <c r="AG5178">
        <f>IFERROR(VLOOKUP(VALUE(I5178),'PC Mapping'!A:F,6,),"")</f>
        <v>10719</v>
      </c>
      <c r="AH5178" s="13" t="str">
        <f>VLOOKUP(AG5178,'PC Mapping'!L:M,2,)</f>
        <v>All Other Water</v>
      </c>
    </row>
    <row r="5179" spans="1:34" x14ac:dyDescent="0.2">
      <c r="A5179" t="s">
        <v>21967</v>
      </c>
      <c r="B5179" t="s">
        <v>21933</v>
      </c>
      <c r="C5179" t="s">
        <v>4519</v>
      </c>
      <c r="D5179" t="s">
        <v>4520</v>
      </c>
      <c r="E5179" s="3">
        <v>45835</v>
      </c>
      <c r="F5179" t="s">
        <v>44</v>
      </c>
      <c r="G5179" t="s">
        <v>3742</v>
      </c>
      <c r="H5179" t="s">
        <v>3722</v>
      </c>
      <c r="I5179" t="s">
        <v>3752</v>
      </c>
      <c r="J5179" t="s">
        <v>4522</v>
      </c>
      <c r="K5179" s="2">
        <v>-6.09</v>
      </c>
      <c r="L5179" t="s">
        <v>44</v>
      </c>
      <c r="M5179" s="2">
        <v>-6.09</v>
      </c>
      <c r="N5179" t="s">
        <v>4523</v>
      </c>
      <c r="O5179" t="s">
        <v>4524</v>
      </c>
      <c r="P5179" t="s">
        <v>21037</v>
      </c>
      <c r="Q5179" t="s">
        <v>21968</v>
      </c>
      <c r="R5179" t="s">
        <v>44</v>
      </c>
      <c r="S5179" t="s">
        <v>4527</v>
      </c>
      <c r="T5179" s="3">
        <v>45835</v>
      </c>
      <c r="U5179" s="3">
        <v>45838</v>
      </c>
      <c r="V5179" s="2">
        <v>0</v>
      </c>
      <c r="W5179" t="s">
        <v>44</v>
      </c>
      <c r="X5179" t="s">
        <v>44</v>
      </c>
      <c r="Y5179" t="s">
        <v>21969</v>
      </c>
      <c r="Z5179" t="s">
        <v>3585</v>
      </c>
      <c r="AA5179" t="s">
        <v>4529</v>
      </c>
      <c r="AB5179" t="s">
        <v>4530</v>
      </c>
      <c r="AC5179" t="s">
        <v>89</v>
      </c>
      <c r="AD5179" t="str">
        <f t="shared" si="80"/>
        <v>10-60</v>
      </c>
      <c r="AE5179" t="str">
        <f>VLOOKUP(AD5179,'Main_Sub Desc'!C:D,2,)</f>
        <v>LPC from invoicing</v>
      </c>
      <c r="AF5179" t="str">
        <f>VLOOKUP(VALUE(H5179),'Main_Sub Desc'!F:G,2,)</f>
        <v>Wtr Rev Late Payment</v>
      </c>
      <c r="AG5179">
        <f>IFERROR(VLOOKUP(VALUE(I5179),'PC Mapping'!A:F,6,),"")</f>
        <v>10719</v>
      </c>
      <c r="AH5179" s="13" t="str">
        <f>VLOOKUP(AG5179,'PC Mapping'!L:M,2,)</f>
        <v>All Other Water</v>
      </c>
    </row>
    <row r="5180" spans="1:34" x14ac:dyDescent="0.2">
      <c r="A5180" t="s">
        <v>21970</v>
      </c>
      <c r="B5180" t="s">
        <v>21933</v>
      </c>
      <c r="C5180" t="s">
        <v>4519</v>
      </c>
      <c r="D5180" t="s">
        <v>4520</v>
      </c>
      <c r="E5180" s="3">
        <v>45835</v>
      </c>
      <c r="F5180" t="s">
        <v>44</v>
      </c>
      <c r="G5180" t="s">
        <v>3742</v>
      </c>
      <c r="H5180" t="s">
        <v>3722</v>
      </c>
      <c r="I5180" t="s">
        <v>3752</v>
      </c>
      <c r="J5180" t="s">
        <v>4522</v>
      </c>
      <c r="K5180" s="2">
        <v>-5</v>
      </c>
      <c r="L5180" t="s">
        <v>44</v>
      </c>
      <c r="M5180" s="2">
        <v>-5</v>
      </c>
      <c r="N5180" t="s">
        <v>4523</v>
      </c>
      <c r="O5180" t="s">
        <v>4524</v>
      </c>
      <c r="P5180" t="s">
        <v>7559</v>
      </c>
      <c r="Q5180" t="s">
        <v>21971</v>
      </c>
      <c r="R5180" t="s">
        <v>44</v>
      </c>
      <c r="S5180" t="s">
        <v>4527</v>
      </c>
      <c r="T5180" s="3">
        <v>45835</v>
      </c>
      <c r="U5180" s="3">
        <v>45838</v>
      </c>
      <c r="V5180" s="2">
        <v>0</v>
      </c>
      <c r="W5180" t="s">
        <v>44</v>
      </c>
      <c r="X5180" t="s">
        <v>44</v>
      </c>
      <c r="Y5180" t="s">
        <v>21972</v>
      </c>
      <c r="Z5180" t="s">
        <v>3587</v>
      </c>
      <c r="AA5180" t="s">
        <v>4529</v>
      </c>
      <c r="AB5180" t="s">
        <v>4530</v>
      </c>
      <c r="AC5180" t="s">
        <v>89</v>
      </c>
      <c r="AD5180" t="str">
        <f t="shared" si="80"/>
        <v>10-60</v>
      </c>
      <c r="AE5180" t="str">
        <f>VLOOKUP(AD5180,'Main_Sub Desc'!C:D,2,)</f>
        <v>LPC from invoicing</v>
      </c>
      <c r="AF5180" t="str">
        <f>VLOOKUP(VALUE(H5180),'Main_Sub Desc'!F:G,2,)</f>
        <v>Wtr Rev Late Payment</v>
      </c>
      <c r="AG5180">
        <f>IFERROR(VLOOKUP(VALUE(I5180),'PC Mapping'!A:F,6,),"")</f>
        <v>10719</v>
      </c>
      <c r="AH5180" s="13" t="str">
        <f>VLOOKUP(AG5180,'PC Mapping'!L:M,2,)</f>
        <v>All Other Water</v>
      </c>
    </row>
    <row r="5181" spans="1:34" x14ac:dyDescent="0.2">
      <c r="A5181" t="s">
        <v>21973</v>
      </c>
      <c r="B5181" t="s">
        <v>21933</v>
      </c>
      <c r="C5181" t="s">
        <v>4519</v>
      </c>
      <c r="D5181" t="s">
        <v>4520</v>
      </c>
      <c r="E5181" s="3">
        <v>45835</v>
      </c>
      <c r="F5181" t="s">
        <v>44</v>
      </c>
      <c r="G5181" t="s">
        <v>3742</v>
      </c>
      <c r="H5181" t="s">
        <v>3716</v>
      </c>
      <c r="I5181" t="s">
        <v>4534</v>
      </c>
      <c r="J5181" t="s">
        <v>4522</v>
      </c>
      <c r="K5181" s="2">
        <v>-5</v>
      </c>
      <c r="L5181" t="s">
        <v>44</v>
      </c>
      <c r="M5181" s="2">
        <v>-5</v>
      </c>
      <c r="N5181" t="s">
        <v>4523</v>
      </c>
      <c r="O5181" t="s">
        <v>4524</v>
      </c>
      <c r="P5181" t="s">
        <v>7244</v>
      </c>
      <c r="Q5181" t="s">
        <v>21974</v>
      </c>
      <c r="R5181" t="s">
        <v>44</v>
      </c>
      <c r="S5181" t="s">
        <v>4527</v>
      </c>
      <c r="T5181" s="3">
        <v>45835</v>
      </c>
      <c r="U5181" s="3">
        <v>45838</v>
      </c>
      <c r="V5181" s="2">
        <v>0</v>
      </c>
      <c r="W5181" t="s">
        <v>44</v>
      </c>
      <c r="X5181" t="s">
        <v>44</v>
      </c>
      <c r="Y5181" t="s">
        <v>21975</v>
      </c>
      <c r="Z5181" t="s">
        <v>344</v>
      </c>
      <c r="AA5181" t="s">
        <v>4529</v>
      </c>
      <c r="AB5181" t="s">
        <v>4530</v>
      </c>
      <c r="AC5181" t="s">
        <v>89</v>
      </c>
      <c r="AD5181" t="str">
        <f t="shared" si="80"/>
        <v>10-60</v>
      </c>
      <c r="AE5181" t="str">
        <f>VLOOKUP(AD5181,'Main_Sub Desc'!C:D,2,)</f>
        <v>LPC from invoicing</v>
      </c>
      <c r="AF5181" t="str">
        <f>VLOOKUP(VALUE(H5181),'Main_Sub Desc'!F:G,2,)</f>
        <v>Wst Rev Late Payment</v>
      </c>
      <c r="AG5181">
        <f>IFERROR(VLOOKUP(VALUE(I5181),'PC Mapping'!A:F,6,),"")</f>
        <v>10514</v>
      </c>
      <c r="AH5181" s="13" t="str">
        <f>VLOOKUP(AG5181,'PC Mapping'!L:M,2,)</f>
        <v>Bolivar Sewer</v>
      </c>
    </row>
    <row r="5182" spans="1:34" x14ac:dyDescent="0.2">
      <c r="A5182" t="s">
        <v>21973</v>
      </c>
      <c r="B5182" t="s">
        <v>21933</v>
      </c>
      <c r="C5182" t="s">
        <v>4519</v>
      </c>
      <c r="D5182" t="s">
        <v>4520</v>
      </c>
      <c r="E5182" s="3">
        <v>45835</v>
      </c>
      <c r="F5182" t="s">
        <v>44</v>
      </c>
      <c r="G5182" t="s">
        <v>3742</v>
      </c>
      <c r="H5182" t="s">
        <v>3722</v>
      </c>
      <c r="I5182" t="s">
        <v>4538</v>
      </c>
      <c r="J5182" t="s">
        <v>4522</v>
      </c>
      <c r="K5182" s="2">
        <v>-5</v>
      </c>
      <c r="L5182" t="s">
        <v>44</v>
      </c>
      <c r="M5182" s="2">
        <v>-5</v>
      </c>
      <c r="N5182" t="s">
        <v>4523</v>
      </c>
      <c r="O5182" t="s">
        <v>4524</v>
      </c>
      <c r="P5182" t="s">
        <v>7244</v>
      </c>
      <c r="Q5182" t="s">
        <v>21976</v>
      </c>
      <c r="R5182" t="s">
        <v>44</v>
      </c>
      <c r="S5182" t="s">
        <v>4527</v>
      </c>
      <c r="T5182" s="3">
        <v>45835</v>
      </c>
      <c r="U5182" s="3">
        <v>45838</v>
      </c>
      <c r="V5182" s="2">
        <v>0</v>
      </c>
      <c r="W5182" t="s">
        <v>44</v>
      </c>
      <c r="X5182" t="s">
        <v>44</v>
      </c>
      <c r="Y5182" t="s">
        <v>21977</v>
      </c>
      <c r="Z5182" t="s">
        <v>344</v>
      </c>
      <c r="AA5182" t="s">
        <v>4529</v>
      </c>
      <c r="AB5182" t="s">
        <v>4530</v>
      </c>
      <c r="AC5182" t="s">
        <v>89</v>
      </c>
      <c r="AD5182" t="str">
        <f t="shared" si="80"/>
        <v>10-60</v>
      </c>
      <c r="AE5182" t="str">
        <f>VLOOKUP(AD5182,'Main_Sub Desc'!C:D,2,)</f>
        <v>LPC from invoicing</v>
      </c>
      <c r="AF5182" t="str">
        <f>VLOOKUP(VALUE(H5182),'Main_Sub Desc'!F:G,2,)</f>
        <v>Wtr Rev Late Payment</v>
      </c>
      <c r="AG5182">
        <f>IFERROR(VLOOKUP(VALUE(I5182),'PC Mapping'!A:F,6,),"")</f>
        <v>10469</v>
      </c>
      <c r="AH5182" s="13" t="str">
        <f>VLOOKUP(AG5182,'PC Mapping'!L:M,2,)</f>
        <v>Bolivar Water</v>
      </c>
    </row>
    <row r="5183" spans="1:34" x14ac:dyDescent="0.2">
      <c r="A5183" t="s">
        <v>21978</v>
      </c>
      <c r="B5183" t="s">
        <v>21979</v>
      </c>
      <c r="C5183" t="s">
        <v>4519</v>
      </c>
      <c r="D5183" t="s">
        <v>4520</v>
      </c>
      <c r="E5183" s="3">
        <v>45838</v>
      </c>
      <c r="F5183" t="s">
        <v>44</v>
      </c>
      <c r="G5183" t="s">
        <v>3742</v>
      </c>
      <c r="H5183" t="s">
        <v>3722</v>
      </c>
      <c r="I5183" t="s">
        <v>3752</v>
      </c>
      <c r="J5183" t="s">
        <v>4522</v>
      </c>
      <c r="K5183" s="2">
        <v>-7.3</v>
      </c>
      <c r="L5183" t="s">
        <v>44</v>
      </c>
      <c r="M5183" s="2">
        <v>-7.3</v>
      </c>
      <c r="N5183" t="s">
        <v>4523</v>
      </c>
      <c r="O5183" t="s">
        <v>4524</v>
      </c>
      <c r="P5183" t="s">
        <v>21980</v>
      </c>
      <c r="Q5183" t="s">
        <v>21981</v>
      </c>
      <c r="R5183" t="s">
        <v>44</v>
      </c>
      <c r="S5183" t="s">
        <v>7084</v>
      </c>
      <c r="T5183" s="3">
        <v>45838</v>
      </c>
      <c r="U5183" s="3">
        <v>45845</v>
      </c>
      <c r="V5183" s="2">
        <v>0</v>
      </c>
      <c r="W5183" t="s">
        <v>44</v>
      </c>
      <c r="X5183" t="s">
        <v>44</v>
      </c>
      <c r="Y5183" t="s">
        <v>21982</v>
      </c>
      <c r="Z5183" t="s">
        <v>3100</v>
      </c>
      <c r="AA5183" t="s">
        <v>4529</v>
      </c>
      <c r="AB5183" t="s">
        <v>4530</v>
      </c>
      <c r="AC5183" t="s">
        <v>89</v>
      </c>
      <c r="AD5183" t="str">
        <f t="shared" si="80"/>
        <v>10-60</v>
      </c>
      <c r="AE5183" t="str">
        <f>VLOOKUP(AD5183,'Main_Sub Desc'!C:D,2,)</f>
        <v>LPC from invoicing</v>
      </c>
      <c r="AF5183" t="str">
        <f>VLOOKUP(VALUE(H5183),'Main_Sub Desc'!F:G,2,)</f>
        <v>Wtr Rev Late Payment</v>
      </c>
      <c r="AG5183">
        <f>IFERROR(VLOOKUP(VALUE(I5183),'PC Mapping'!A:F,6,),"")</f>
        <v>10719</v>
      </c>
      <c r="AH5183" s="13" t="str">
        <f>VLOOKUP(AG5183,'PC Mapping'!L:M,2,)</f>
        <v>All Other Water</v>
      </c>
    </row>
    <row r="5184" spans="1:34" x14ac:dyDescent="0.2">
      <c r="A5184" t="s">
        <v>21983</v>
      </c>
      <c r="B5184" t="s">
        <v>21979</v>
      </c>
      <c r="C5184" t="s">
        <v>4519</v>
      </c>
      <c r="D5184" t="s">
        <v>4520</v>
      </c>
      <c r="E5184" s="3">
        <v>45838</v>
      </c>
      <c r="F5184" t="s">
        <v>44</v>
      </c>
      <c r="G5184" t="s">
        <v>3742</v>
      </c>
      <c r="H5184" t="s">
        <v>3722</v>
      </c>
      <c r="I5184" t="s">
        <v>3752</v>
      </c>
      <c r="J5184" t="s">
        <v>4522</v>
      </c>
      <c r="K5184" s="2">
        <v>-5.68</v>
      </c>
      <c r="L5184" t="s">
        <v>44</v>
      </c>
      <c r="M5184" s="2">
        <v>-5.68</v>
      </c>
      <c r="N5184" t="s">
        <v>4523</v>
      </c>
      <c r="O5184" t="s">
        <v>4524</v>
      </c>
      <c r="P5184" t="s">
        <v>21984</v>
      </c>
      <c r="Q5184" t="s">
        <v>21985</v>
      </c>
      <c r="R5184" t="s">
        <v>44</v>
      </c>
      <c r="S5184" t="s">
        <v>7084</v>
      </c>
      <c r="T5184" s="3">
        <v>45838</v>
      </c>
      <c r="U5184" s="3">
        <v>45845</v>
      </c>
      <c r="V5184" s="2">
        <v>0</v>
      </c>
      <c r="W5184" t="s">
        <v>44</v>
      </c>
      <c r="X5184" t="s">
        <v>44</v>
      </c>
      <c r="Y5184" t="s">
        <v>21986</v>
      </c>
      <c r="Z5184" t="s">
        <v>21987</v>
      </c>
      <c r="AA5184" t="s">
        <v>4529</v>
      </c>
      <c r="AB5184" t="s">
        <v>4530</v>
      </c>
      <c r="AC5184" t="s">
        <v>99</v>
      </c>
      <c r="AD5184" t="str">
        <f t="shared" si="80"/>
        <v>10-60</v>
      </c>
      <c r="AE5184" t="str">
        <f>VLOOKUP(AD5184,'Main_Sub Desc'!C:D,2,)</f>
        <v>LPC from invoicing</v>
      </c>
      <c r="AF5184" t="str">
        <f>VLOOKUP(VALUE(H5184),'Main_Sub Desc'!F:G,2,)</f>
        <v>Wtr Rev Late Payment</v>
      </c>
      <c r="AG5184">
        <f>IFERROR(VLOOKUP(VALUE(I5184),'PC Mapping'!A:F,6,),"")</f>
        <v>10719</v>
      </c>
      <c r="AH5184" s="13" t="str">
        <f>VLOOKUP(AG5184,'PC Mapping'!L:M,2,)</f>
        <v>All Other Water</v>
      </c>
    </row>
    <row r="5185" spans="1:34" x14ac:dyDescent="0.2">
      <c r="A5185" t="s">
        <v>21988</v>
      </c>
      <c r="B5185" t="s">
        <v>21979</v>
      </c>
      <c r="C5185" t="s">
        <v>4519</v>
      </c>
      <c r="D5185" t="s">
        <v>4520</v>
      </c>
      <c r="E5185" s="3">
        <v>45838</v>
      </c>
      <c r="F5185" t="s">
        <v>44</v>
      </c>
      <c r="G5185" t="s">
        <v>3742</v>
      </c>
      <c r="H5185" t="s">
        <v>3716</v>
      </c>
      <c r="I5185" t="s">
        <v>4534</v>
      </c>
      <c r="J5185" t="s">
        <v>4522</v>
      </c>
      <c r="K5185" s="2">
        <v>-5</v>
      </c>
      <c r="L5185" t="s">
        <v>44</v>
      </c>
      <c r="M5185" s="2">
        <v>-5</v>
      </c>
      <c r="N5185" t="s">
        <v>4523</v>
      </c>
      <c r="O5185" t="s">
        <v>4524</v>
      </c>
      <c r="P5185" t="s">
        <v>8666</v>
      </c>
      <c r="Q5185" t="s">
        <v>21989</v>
      </c>
      <c r="R5185" t="s">
        <v>44</v>
      </c>
      <c r="S5185" t="s">
        <v>7084</v>
      </c>
      <c r="T5185" s="3">
        <v>45838</v>
      </c>
      <c r="U5185" s="3">
        <v>45845</v>
      </c>
      <c r="V5185" s="2">
        <v>0</v>
      </c>
      <c r="W5185" t="s">
        <v>44</v>
      </c>
      <c r="X5185" t="s">
        <v>44</v>
      </c>
      <c r="Y5185" t="s">
        <v>21990</v>
      </c>
      <c r="Z5185" t="s">
        <v>355</v>
      </c>
      <c r="AA5185" t="s">
        <v>4529</v>
      </c>
      <c r="AB5185" t="s">
        <v>4530</v>
      </c>
      <c r="AC5185" t="s">
        <v>89</v>
      </c>
      <c r="AD5185" t="str">
        <f t="shared" si="80"/>
        <v>10-60</v>
      </c>
      <c r="AE5185" t="str">
        <f>VLOOKUP(AD5185,'Main_Sub Desc'!C:D,2,)</f>
        <v>LPC from invoicing</v>
      </c>
      <c r="AF5185" t="str">
        <f>VLOOKUP(VALUE(H5185),'Main_Sub Desc'!F:G,2,)</f>
        <v>Wst Rev Late Payment</v>
      </c>
      <c r="AG5185">
        <f>IFERROR(VLOOKUP(VALUE(I5185),'PC Mapping'!A:F,6,),"")</f>
        <v>10514</v>
      </c>
      <c r="AH5185" s="13" t="str">
        <f>VLOOKUP(AG5185,'PC Mapping'!L:M,2,)</f>
        <v>Bolivar Sewer</v>
      </c>
    </row>
    <row r="5186" spans="1:34" x14ac:dyDescent="0.2">
      <c r="A5186" t="s">
        <v>21988</v>
      </c>
      <c r="B5186" t="s">
        <v>21979</v>
      </c>
      <c r="C5186" t="s">
        <v>4519</v>
      </c>
      <c r="D5186" t="s">
        <v>4520</v>
      </c>
      <c r="E5186" s="3">
        <v>45838</v>
      </c>
      <c r="F5186" t="s">
        <v>44</v>
      </c>
      <c r="G5186" t="s">
        <v>3742</v>
      </c>
      <c r="H5186" t="s">
        <v>3722</v>
      </c>
      <c r="I5186" t="s">
        <v>4538</v>
      </c>
      <c r="J5186" t="s">
        <v>4522</v>
      </c>
      <c r="K5186" s="2">
        <v>-5</v>
      </c>
      <c r="L5186" t="s">
        <v>44</v>
      </c>
      <c r="M5186" s="2">
        <v>-5</v>
      </c>
      <c r="N5186" t="s">
        <v>4523</v>
      </c>
      <c r="O5186" t="s">
        <v>4524</v>
      </c>
      <c r="P5186" t="s">
        <v>8666</v>
      </c>
      <c r="Q5186" t="s">
        <v>21991</v>
      </c>
      <c r="R5186" t="s">
        <v>44</v>
      </c>
      <c r="S5186" t="s">
        <v>7084</v>
      </c>
      <c r="T5186" s="3">
        <v>45838</v>
      </c>
      <c r="U5186" s="3">
        <v>45845</v>
      </c>
      <c r="V5186" s="2">
        <v>0</v>
      </c>
      <c r="W5186" t="s">
        <v>44</v>
      </c>
      <c r="X5186" t="s">
        <v>44</v>
      </c>
      <c r="Y5186" t="s">
        <v>21992</v>
      </c>
      <c r="Z5186" t="s">
        <v>355</v>
      </c>
      <c r="AA5186" t="s">
        <v>4529</v>
      </c>
      <c r="AB5186" t="s">
        <v>4530</v>
      </c>
      <c r="AC5186" t="s">
        <v>89</v>
      </c>
      <c r="AD5186" t="str">
        <f t="shared" si="80"/>
        <v>10-60</v>
      </c>
      <c r="AE5186" t="str">
        <f>VLOOKUP(AD5186,'Main_Sub Desc'!C:D,2,)</f>
        <v>LPC from invoicing</v>
      </c>
      <c r="AF5186" t="str">
        <f>VLOOKUP(VALUE(H5186),'Main_Sub Desc'!F:G,2,)</f>
        <v>Wtr Rev Late Payment</v>
      </c>
      <c r="AG5186">
        <f>IFERROR(VLOOKUP(VALUE(I5186),'PC Mapping'!A:F,6,),"")</f>
        <v>10469</v>
      </c>
      <c r="AH5186" s="13" t="str">
        <f>VLOOKUP(AG5186,'PC Mapping'!L:M,2,)</f>
        <v>Bolivar Water</v>
      </c>
    </row>
    <row r="5187" spans="1:34" x14ac:dyDescent="0.2">
      <c r="A5187" t="s">
        <v>21993</v>
      </c>
      <c r="B5187" t="s">
        <v>21979</v>
      </c>
      <c r="C5187" t="s">
        <v>4519</v>
      </c>
      <c r="D5187" t="s">
        <v>4520</v>
      </c>
      <c r="E5187" s="3">
        <v>45838</v>
      </c>
      <c r="F5187" t="s">
        <v>44</v>
      </c>
      <c r="G5187" t="s">
        <v>3742</v>
      </c>
      <c r="H5187" t="s">
        <v>3722</v>
      </c>
      <c r="I5187" t="s">
        <v>3752</v>
      </c>
      <c r="J5187" t="s">
        <v>4522</v>
      </c>
      <c r="K5187" s="2">
        <v>-5</v>
      </c>
      <c r="L5187" t="s">
        <v>44</v>
      </c>
      <c r="M5187" s="2">
        <v>-5</v>
      </c>
      <c r="N5187" t="s">
        <v>4523</v>
      </c>
      <c r="O5187" t="s">
        <v>4524</v>
      </c>
      <c r="P5187" t="s">
        <v>6804</v>
      </c>
      <c r="Q5187" t="s">
        <v>21994</v>
      </c>
      <c r="R5187" t="s">
        <v>44</v>
      </c>
      <c r="S5187" t="s">
        <v>7084</v>
      </c>
      <c r="T5187" s="3">
        <v>45838</v>
      </c>
      <c r="U5187" s="3">
        <v>45845</v>
      </c>
      <c r="V5187" s="2">
        <v>0</v>
      </c>
      <c r="W5187" t="s">
        <v>44</v>
      </c>
      <c r="X5187" t="s">
        <v>44</v>
      </c>
      <c r="Y5187" t="s">
        <v>21995</v>
      </c>
      <c r="Z5187" t="s">
        <v>3120</v>
      </c>
      <c r="AA5187" t="s">
        <v>4529</v>
      </c>
      <c r="AB5187" t="s">
        <v>4530</v>
      </c>
      <c r="AC5187" t="s">
        <v>89</v>
      </c>
      <c r="AD5187" t="str">
        <f t="shared" si="80"/>
        <v>10-60</v>
      </c>
      <c r="AE5187" t="str">
        <f>VLOOKUP(AD5187,'Main_Sub Desc'!C:D,2,)</f>
        <v>LPC from invoicing</v>
      </c>
      <c r="AF5187" t="str">
        <f>VLOOKUP(VALUE(H5187),'Main_Sub Desc'!F:G,2,)</f>
        <v>Wtr Rev Late Payment</v>
      </c>
      <c r="AG5187">
        <f>IFERROR(VLOOKUP(VALUE(I5187),'PC Mapping'!A:F,6,),"")</f>
        <v>10719</v>
      </c>
      <c r="AH5187" s="13" t="str">
        <f>VLOOKUP(AG5187,'PC Mapping'!L:M,2,)</f>
        <v>All Other Water</v>
      </c>
    </row>
    <row r="5188" spans="1:34" x14ac:dyDescent="0.2">
      <c r="A5188" t="s">
        <v>21996</v>
      </c>
      <c r="B5188" t="s">
        <v>21979</v>
      </c>
      <c r="C5188" t="s">
        <v>4519</v>
      </c>
      <c r="D5188" t="s">
        <v>4520</v>
      </c>
      <c r="E5188" s="3">
        <v>45838</v>
      </c>
      <c r="F5188" t="s">
        <v>44</v>
      </c>
      <c r="G5188" t="s">
        <v>3742</v>
      </c>
      <c r="H5188" t="s">
        <v>3722</v>
      </c>
      <c r="I5188" t="s">
        <v>4538</v>
      </c>
      <c r="J5188" t="s">
        <v>4522</v>
      </c>
      <c r="K5188" s="2">
        <v>-5</v>
      </c>
      <c r="L5188" t="s">
        <v>44</v>
      </c>
      <c r="M5188" s="2">
        <v>-5</v>
      </c>
      <c r="N5188" t="s">
        <v>4523</v>
      </c>
      <c r="O5188" t="s">
        <v>4524</v>
      </c>
      <c r="P5188" t="s">
        <v>4899</v>
      </c>
      <c r="Q5188" t="s">
        <v>21997</v>
      </c>
      <c r="R5188" t="s">
        <v>44</v>
      </c>
      <c r="S5188" t="s">
        <v>7084</v>
      </c>
      <c r="T5188" s="3">
        <v>45838</v>
      </c>
      <c r="U5188" s="3">
        <v>45845</v>
      </c>
      <c r="V5188" s="2">
        <v>0</v>
      </c>
      <c r="W5188" t="s">
        <v>44</v>
      </c>
      <c r="X5188" t="s">
        <v>44</v>
      </c>
      <c r="Y5188" t="s">
        <v>21998</v>
      </c>
      <c r="Z5188" t="s">
        <v>21999</v>
      </c>
      <c r="AA5188" t="s">
        <v>4529</v>
      </c>
      <c r="AB5188" t="s">
        <v>4530</v>
      </c>
      <c r="AC5188" t="s">
        <v>89</v>
      </c>
      <c r="AD5188" t="str">
        <f t="shared" ref="AD5188:AD5251" si="81">CONCATENATE(VALUE(AA5188),"-",VALUE(AB5188))</f>
        <v>10-60</v>
      </c>
      <c r="AE5188" t="str">
        <f>VLOOKUP(AD5188,'Main_Sub Desc'!C:D,2,)</f>
        <v>LPC from invoicing</v>
      </c>
      <c r="AF5188" t="str">
        <f>VLOOKUP(VALUE(H5188),'Main_Sub Desc'!F:G,2,)</f>
        <v>Wtr Rev Late Payment</v>
      </c>
      <c r="AG5188">
        <f>IFERROR(VLOOKUP(VALUE(I5188),'PC Mapping'!A:F,6,),"")</f>
        <v>10469</v>
      </c>
      <c r="AH5188" s="13" t="str">
        <f>VLOOKUP(AG5188,'PC Mapping'!L:M,2,)</f>
        <v>Bolivar Water</v>
      </c>
    </row>
    <row r="5189" spans="1:34" x14ac:dyDescent="0.2">
      <c r="A5189" t="s">
        <v>21996</v>
      </c>
      <c r="B5189" t="s">
        <v>21979</v>
      </c>
      <c r="C5189" t="s">
        <v>4519</v>
      </c>
      <c r="D5189" t="s">
        <v>4520</v>
      </c>
      <c r="E5189" s="3">
        <v>45838</v>
      </c>
      <c r="F5189" t="s">
        <v>44</v>
      </c>
      <c r="G5189" t="s">
        <v>3742</v>
      </c>
      <c r="H5189" t="s">
        <v>3716</v>
      </c>
      <c r="I5189" t="s">
        <v>4534</v>
      </c>
      <c r="J5189" t="s">
        <v>4522</v>
      </c>
      <c r="K5189" s="2">
        <v>-5</v>
      </c>
      <c r="L5189" t="s">
        <v>44</v>
      </c>
      <c r="M5189" s="2">
        <v>-5</v>
      </c>
      <c r="N5189" t="s">
        <v>4523</v>
      </c>
      <c r="O5189" t="s">
        <v>4524</v>
      </c>
      <c r="P5189" t="s">
        <v>4899</v>
      </c>
      <c r="Q5189" t="s">
        <v>22000</v>
      </c>
      <c r="R5189" t="s">
        <v>44</v>
      </c>
      <c r="S5189" t="s">
        <v>7084</v>
      </c>
      <c r="T5189" s="3">
        <v>45838</v>
      </c>
      <c r="U5189" s="3">
        <v>45845</v>
      </c>
      <c r="V5189" s="2">
        <v>0</v>
      </c>
      <c r="W5189" t="s">
        <v>44</v>
      </c>
      <c r="X5189" t="s">
        <v>44</v>
      </c>
      <c r="Y5189" t="s">
        <v>22001</v>
      </c>
      <c r="Z5189" t="s">
        <v>21999</v>
      </c>
      <c r="AA5189" t="s">
        <v>4529</v>
      </c>
      <c r="AB5189" t="s">
        <v>4530</v>
      </c>
      <c r="AC5189" t="s">
        <v>89</v>
      </c>
      <c r="AD5189" t="str">
        <f t="shared" si="81"/>
        <v>10-60</v>
      </c>
      <c r="AE5189" t="str">
        <f>VLOOKUP(AD5189,'Main_Sub Desc'!C:D,2,)</f>
        <v>LPC from invoicing</v>
      </c>
      <c r="AF5189" t="str">
        <f>VLOOKUP(VALUE(H5189),'Main_Sub Desc'!F:G,2,)</f>
        <v>Wst Rev Late Payment</v>
      </c>
      <c r="AG5189">
        <f>IFERROR(VLOOKUP(VALUE(I5189),'PC Mapping'!A:F,6,),"")</f>
        <v>10514</v>
      </c>
      <c r="AH5189" s="13" t="str">
        <f>VLOOKUP(AG5189,'PC Mapping'!L:M,2,)</f>
        <v>Bolivar Sewer</v>
      </c>
    </row>
    <row r="5190" spans="1:34" x14ac:dyDescent="0.2">
      <c r="A5190" t="s">
        <v>22002</v>
      </c>
      <c r="B5190" t="s">
        <v>21979</v>
      </c>
      <c r="C5190" t="s">
        <v>4519</v>
      </c>
      <c r="D5190" t="s">
        <v>4520</v>
      </c>
      <c r="E5190" s="3">
        <v>45838</v>
      </c>
      <c r="F5190" t="s">
        <v>44</v>
      </c>
      <c r="G5190" t="s">
        <v>3742</v>
      </c>
      <c r="H5190" t="s">
        <v>3722</v>
      </c>
      <c r="I5190" t="s">
        <v>4538</v>
      </c>
      <c r="J5190" t="s">
        <v>4522</v>
      </c>
      <c r="K5190" s="2">
        <v>-5</v>
      </c>
      <c r="L5190" t="s">
        <v>44</v>
      </c>
      <c r="M5190" s="2">
        <v>-5</v>
      </c>
      <c r="N5190" t="s">
        <v>4523</v>
      </c>
      <c r="O5190" t="s">
        <v>4524</v>
      </c>
      <c r="P5190" t="s">
        <v>13166</v>
      </c>
      <c r="Q5190" t="s">
        <v>22003</v>
      </c>
      <c r="R5190" t="s">
        <v>44</v>
      </c>
      <c r="S5190" t="s">
        <v>7084</v>
      </c>
      <c r="T5190" s="3">
        <v>45838</v>
      </c>
      <c r="U5190" s="3">
        <v>45845</v>
      </c>
      <c r="V5190" s="2">
        <v>0</v>
      </c>
      <c r="W5190" t="s">
        <v>44</v>
      </c>
      <c r="X5190" t="s">
        <v>44</v>
      </c>
      <c r="Y5190" t="s">
        <v>22004</v>
      </c>
      <c r="Z5190" t="s">
        <v>22005</v>
      </c>
      <c r="AA5190" t="s">
        <v>4529</v>
      </c>
      <c r="AB5190" t="s">
        <v>4530</v>
      </c>
      <c r="AC5190" t="s">
        <v>89</v>
      </c>
      <c r="AD5190" t="str">
        <f t="shared" si="81"/>
        <v>10-60</v>
      </c>
      <c r="AE5190" t="str">
        <f>VLOOKUP(AD5190,'Main_Sub Desc'!C:D,2,)</f>
        <v>LPC from invoicing</v>
      </c>
      <c r="AF5190" t="str">
        <f>VLOOKUP(VALUE(H5190),'Main_Sub Desc'!F:G,2,)</f>
        <v>Wtr Rev Late Payment</v>
      </c>
      <c r="AG5190">
        <f>IFERROR(VLOOKUP(VALUE(I5190),'PC Mapping'!A:F,6,),"")</f>
        <v>10469</v>
      </c>
      <c r="AH5190" s="13" t="str">
        <f>VLOOKUP(AG5190,'PC Mapping'!L:M,2,)</f>
        <v>Bolivar Water</v>
      </c>
    </row>
    <row r="5191" spans="1:34" x14ac:dyDescent="0.2">
      <c r="A5191" t="s">
        <v>22002</v>
      </c>
      <c r="B5191" t="s">
        <v>21979</v>
      </c>
      <c r="C5191" t="s">
        <v>4519</v>
      </c>
      <c r="D5191" t="s">
        <v>4520</v>
      </c>
      <c r="E5191" s="3">
        <v>45838</v>
      </c>
      <c r="F5191" t="s">
        <v>44</v>
      </c>
      <c r="G5191" t="s">
        <v>3742</v>
      </c>
      <c r="H5191" t="s">
        <v>3716</v>
      </c>
      <c r="I5191" t="s">
        <v>4534</v>
      </c>
      <c r="J5191" t="s">
        <v>4522</v>
      </c>
      <c r="K5191" s="2">
        <v>-5</v>
      </c>
      <c r="L5191" t="s">
        <v>44</v>
      </c>
      <c r="M5191" s="2">
        <v>-5</v>
      </c>
      <c r="N5191" t="s">
        <v>4523</v>
      </c>
      <c r="O5191" t="s">
        <v>4524</v>
      </c>
      <c r="P5191" t="s">
        <v>13166</v>
      </c>
      <c r="Q5191" t="s">
        <v>22006</v>
      </c>
      <c r="R5191" t="s">
        <v>44</v>
      </c>
      <c r="S5191" t="s">
        <v>7084</v>
      </c>
      <c r="T5191" s="3">
        <v>45838</v>
      </c>
      <c r="U5191" s="3">
        <v>45845</v>
      </c>
      <c r="V5191" s="2">
        <v>0</v>
      </c>
      <c r="W5191" t="s">
        <v>44</v>
      </c>
      <c r="X5191" t="s">
        <v>44</v>
      </c>
      <c r="Y5191" t="s">
        <v>22007</v>
      </c>
      <c r="Z5191" t="s">
        <v>22005</v>
      </c>
      <c r="AA5191" t="s">
        <v>4529</v>
      </c>
      <c r="AB5191" t="s">
        <v>4530</v>
      </c>
      <c r="AC5191" t="s">
        <v>89</v>
      </c>
      <c r="AD5191" t="str">
        <f t="shared" si="81"/>
        <v>10-60</v>
      </c>
      <c r="AE5191" t="str">
        <f>VLOOKUP(AD5191,'Main_Sub Desc'!C:D,2,)</f>
        <v>LPC from invoicing</v>
      </c>
      <c r="AF5191" t="str">
        <f>VLOOKUP(VALUE(H5191),'Main_Sub Desc'!F:G,2,)</f>
        <v>Wst Rev Late Payment</v>
      </c>
      <c r="AG5191">
        <f>IFERROR(VLOOKUP(VALUE(I5191),'PC Mapping'!A:F,6,),"")</f>
        <v>10514</v>
      </c>
      <c r="AH5191" s="13" t="str">
        <f>VLOOKUP(AG5191,'PC Mapping'!L:M,2,)</f>
        <v>Bolivar Sewer</v>
      </c>
    </row>
    <row r="5192" spans="1:34" x14ac:dyDescent="0.2">
      <c r="A5192" t="s">
        <v>22008</v>
      </c>
      <c r="B5192" t="s">
        <v>21979</v>
      </c>
      <c r="C5192" t="s">
        <v>4519</v>
      </c>
      <c r="D5192" t="s">
        <v>4520</v>
      </c>
      <c r="E5192" s="3">
        <v>45838</v>
      </c>
      <c r="F5192" t="s">
        <v>44</v>
      </c>
      <c r="G5192" t="s">
        <v>3742</v>
      </c>
      <c r="H5192" t="s">
        <v>3722</v>
      </c>
      <c r="I5192" t="s">
        <v>4538</v>
      </c>
      <c r="J5192" t="s">
        <v>4522</v>
      </c>
      <c r="K5192" s="2">
        <v>-11.37</v>
      </c>
      <c r="L5192" t="s">
        <v>44</v>
      </c>
      <c r="M5192" s="2">
        <v>-11.37</v>
      </c>
      <c r="N5192" t="s">
        <v>4523</v>
      </c>
      <c r="O5192" t="s">
        <v>4524</v>
      </c>
      <c r="P5192" t="s">
        <v>4834</v>
      </c>
      <c r="Q5192" t="s">
        <v>22009</v>
      </c>
      <c r="R5192" t="s">
        <v>44</v>
      </c>
      <c r="S5192" t="s">
        <v>7084</v>
      </c>
      <c r="T5192" s="3">
        <v>45838</v>
      </c>
      <c r="U5192" s="3">
        <v>45845</v>
      </c>
      <c r="V5192" s="2">
        <v>0</v>
      </c>
      <c r="W5192" t="s">
        <v>44</v>
      </c>
      <c r="X5192" t="s">
        <v>44</v>
      </c>
      <c r="Y5192" t="s">
        <v>22010</v>
      </c>
      <c r="Z5192" t="s">
        <v>763</v>
      </c>
      <c r="AA5192" t="s">
        <v>4529</v>
      </c>
      <c r="AB5192" t="s">
        <v>4530</v>
      </c>
      <c r="AC5192" t="s">
        <v>89</v>
      </c>
      <c r="AD5192" t="str">
        <f t="shared" si="81"/>
        <v>10-60</v>
      </c>
      <c r="AE5192" t="str">
        <f>VLOOKUP(AD5192,'Main_Sub Desc'!C:D,2,)</f>
        <v>LPC from invoicing</v>
      </c>
      <c r="AF5192" t="str">
        <f>VLOOKUP(VALUE(H5192),'Main_Sub Desc'!F:G,2,)</f>
        <v>Wtr Rev Late Payment</v>
      </c>
      <c r="AG5192">
        <f>IFERROR(VLOOKUP(VALUE(I5192),'PC Mapping'!A:F,6,),"")</f>
        <v>10469</v>
      </c>
      <c r="AH5192" s="13" t="str">
        <f>VLOOKUP(AG5192,'PC Mapping'!L:M,2,)</f>
        <v>Bolivar Water</v>
      </c>
    </row>
    <row r="5193" spans="1:34" x14ac:dyDescent="0.2">
      <c r="A5193" t="s">
        <v>22011</v>
      </c>
      <c r="B5193" t="s">
        <v>21979</v>
      </c>
      <c r="C5193" t="s">
        <v>4519</v>
      </c>
      <c r="D5193" t="s">
        <v>4520</v>
      </c>
      <c r="E5193" s="3">
        <v>45838</v>
      </c>
      <c r="F5193" t="s">
        <v>44</v>
      </c>
      <c r="G5193" t="s">
        <v>3742</v>
      </c>
      <c r="H5193" t="s">
        <v>3722</v>
      </c>
      <c r="I5193" t="s">
        <v>3752</v>
      </c>
      <c r="J5193" t="s">
        <v>4522</v>
      </c>
      <c r="K5193" s="2">
        <v>-8.98</v>
      </c>
      <c r="L5193" t="s">
        <v>44</v>
      </c>
      <c r="M5193" s="2">
        <v>-8.98</v>
      </c>
      <c r="N5193" t="s">
        <v>4523</v>
      </c>
      <c r="O5193" t="s">
        <v>4524</v>
      </c>
      <c r="P5193" t="s">
        <v>22012</v>
      </c>
      <c r="Q5193" t="s">
        <v>22013</v>
      </c>
      <c r="R5193" t="s">
        <v>44</v>
      </c>
      <c r="S5193" t="s">
        <v>7084</v>
      </c>
      <c r="T5193" s="3">
        <v>45838</v>
      </c>
      <c r="U5193" s="3">
        <v>45845</v>
      </c>
      <c r="V5193" s="2">
        <v>0</v>
      </c>
      <c r="W5193" t="s">
        <v>44</v>
      </c>
      <c r="X5193" t="s">
        <v>44</v>
      </c>
      <c r="Y5193" t="s">
        <v>22014</v>
      </c>
      <c r="Z5193" t="s">
        <v>22015</v>
      </c>
      <c r="AA5193" t="s">
        <v>4529</v>
      </c>
      <c r="AB5193" t="s">
        <v>4530</v>
      </c>
      <c r="AC5193" t="s">
        <v>99</v>
      </c>
      <c r="AD5193" t="str">
        <f t="shared" si="81"/>
        <v>10-60</v>
      </c>
      <c r="AE5193" t="str">
        <f>VLOOKUP(AD5193,'Main_Sub Desc'!C:D,2,)</f>
        <v>LPC from invoicing</v>
      </c>
      <c r="AF5193" t="str">
        <f>VLOOKUP(VALUE(H5193),'Main_Sub Desc'!F:G,2,)</f>
        <v>Wtr Rev Late Payment</v>
      </c>
      <c r="AG5193">
        <f>IFERROR(VLOOKUP(VALUE(I5193),'PC Mapping'!A:F,6,),"")</f>
        <v>10719</v>
      </c>
      <c r="AH5193" s="13" t="str">
        <f>VLOOKUP(AG5193,'PC Mapping'!L:M,2,)</f>
        <v>All Other Water</v>
      </c>
    </row>
    <row r="5194" spans="1:34" x14ac:dyDescent="0.2">
      <c r="A5194" t="s">
        <v>22016</v>
      </c>
      <c r="B5194" t="s">
        <v>21979</v>
      </c>
      <c r="C5194" t="s">
        <v>4519</v>
      </c>
      <c r="D5194" t="s">
        <v>4520</v>
      </c>
      <c r="E5194" s="3">
        <v>45838</v>
      </c>
      <c r="F5194" t="s">
        <v>44</v>
      </c>
      <c r="G5194" t="s">
        <v>3742</v>
      </c>
      <c r="H5194" t="s">
        <v>3722</v>
      </c>
      <c r="I5194" t="s">
        <v>3752</v>
      </c>
      <c r="J5194" t="s">
        <v>4522</v>
      </c>
      <c r="K5194" s="2">
        <v>-10.64</v>
      </c>
      <c r="L5194" t="s">
        <v>44</v>
      </c>
      <c r="M5194" s="2">
        <v>-10.64</v>
      </c>
      <c r="N5194" t="s">
        <v>4523</v>
      </c>
      <c r="O5194" t="s">
        <v>4524</v>
      </c>
      <c r="P5194" t="s">
        <v>7854</v>
      </c>
      <c r="Q5194" t="s">
        <v>22017</v>
      </c>
      <c r="R5194" t="s">
        <v>44</v>
      </c>
      <c r="S5194" t="s">
        <v>7084</v>
      </c>
      <c r="T5194" s="3">
        <v>45838</v>
      </c>
      <c r="U5194" s="3">
        <v>45845</v>
      </c>
      <c r="V5194" s="2">
        <v>0</v>
      </c>
      <c r="W5194" t="s">
        <v>44</v>
      </c>
      <c r="X5194" t="s">
        <v>44</v>
      </c>
      <c r="Y5194" t="s">
        <v>22018</v>
      </c>
      <c r="Z5194" t="s">
        <v>22019</v>
      </c>
      <c r="AA5194" t="s">
        <v>4529</v>
      </c>
      <c r="AB5194" t="s">
        <v>4530</v>
      </c>
      <c r="AC5194" t="s">
        <v>99</v>
      </c>
      <c r="AD5194" t="str">
        <f t="shared" si="81"/>
        <v>10-60</v>
      </c>
      <c r="AE5194" t="str">
        <f>VLOOKUP(AD5194,'Main_Sub Desc'!C:D,2,)</f>
        <v>LPC from invoicing</v>
      </c>
      <c r="AF5194" t="str">
        <f>VLOOKUP(VALUE(H5194),'Main_Sub Desc'!F:G,2,)</f>
        <v>Wtr Rev Late Payment</v>
      </c>
      <c r="AG5194">
        <f>IFERROR(VLOOKUP(VALUE(I5194),'PC Mapping'!A:F,6,),"")</f>
        <v>10719</v>
      </c>
      <c r="AH5194" s="13" t="str">
        <f>VLOOKUP(AG5194,'PC Mapping'!L:M,2,)</f>
        <v>All Other Water</v>
      </c>
    </row>
    <row r="5195" spans="1:34" x14ac:dyDescent="0.2">
      <c r="A5195" t="s">
        <v>22020</v>
      </c>
      <c r="B5195" t="s">
        <v>21979</v>
      </c>
      <c r="C5195" t="s">
        <v>4519</v>
      </c>
      <c r="D5195" t="s">
        <v>4520</v>
      </c>
      <c r="E5195" s="3">
        <v>45838</v>
      </c>
      <c r="F5195" t="s">
        <v>44</v>
      </c>
      <c r="G5195" t="s">
        <v>3742</v>
      </c>
      <c r="H5195" t="s">
        <v>3722</v>
      </c>
      <c r="I5195" t="s">
        <v>3752</v>
      </c>
      <c r="J5195" t="s">
        <v>4522</v>
      </c>
      <c r="K5195" s="2">
        <v>-5</v>
      </c>
      <c r="L5195" t="s">
        <v>44</v>
      </c>
      <c r="M5195" s="2">
        <v>-5</v>
      </c>
      <c r="N5195" t="s">
        <v>4523</v>
      </c>
      <c r="O5195" t="s">
        <v>4524</v>
      </c>
      <c r="P5195" t="s">
        <v>7854</v>
      </c>
      <c r="Q5195" t="s">
        <v>22021</v>
      </c>
      <c r="R5195" t="s">
        <v>44</v>
      </c>
      <c r="S5195" t="s">
        <v>7084</v>
      </c>
      <c r="T5195" s="3">
        <v>45838</v>
      </c>
      <c r="U5195" s="3">
        <v>45845</v>
      </c>
      <c r="V5195" s="2">
        <v>0</v>
      </c>
      <c r="W5195" t="s">
        <v>44</v>
      </c>
      <c r="X5195" t="s">
        <v>44</v>
      </c>
      <c r="Y5195" t="s">
        <v>22022</v>
      </c>
      <c r="Z5195" t="s">
        <v>22023</v>
      </c>
      <c r="AA5195" t="s">
        <v>4529</v>
      </c>
      <c r="AB5195" t="s">
        <v>4530</v>
      </c>
      <c r="AC5195" t="s">
        <v>99</v>
      </c>
      <c r="AD5195" t="str">
        <f t="shared" si="81"/>
        <v>10-60</v>
      </c>
      <c r="AE5195" t="str">
        <f>VLOOKUP(AD5195,'Main_Sub Desc'!C:D,2,)</f>
        <v>LPC from invoicing</v>
      </c>
      <c r="AF5195" t="str">
        <f>VLOOKUP(VALUE(H5195),'Main_Sub Desc'!F:G,2,)</f>
        <v>Wtr Rev Late Payment</v>
      </c>
      <c r="AG5195">
        <f>IFERROR(VLOOKUP(VALUE(I5195),'PC Mapping'!A:F,6,),"")</f>
        <v>10719</v>
      </c>
      <c r="AH5195" s="13" t="str">
        <f>VLOOKUP(AG5195,'PC Mapping'!L:M,2,)</f>
        <v>All Other Water</v>
      </c>
    </row>
    <row r="5196" spans="1:34" x14ac:dyDescent="0.2">
      <c r="A5196" t="s">
        <v>22024</v>
      </c>
      <c r="B5196" t="s">
        <v>21979</v>
      </c>
      <c r="C5196" t="s">
        <v>4519</v>
      </c>
      <c r="D5196" t="s">
        <v>4520</v>
      </c>
      <c r="E5196" s="3">
        <v>45838</v>
      </c>
      <c r="F5196" t="s">
        <v>44</v>
      </c>
      <c r="G5196" t="s">
        <v>3742</v>
      </c>
      <c r="H5196" t="s">
        <v>3722</v>
      </c>
      <c r="I5196" t="s">
        <v>3752</v>
      </c>
      <c r="J5196" t="s">
        <v>4522</v>
      </c>
      <c r="K5196" s="2">
        <v>-5.82</v>
      </c>
      <c r="L5196" t="s">
        <v>44</v>
      </c>
      <c r="M5196" s="2">
        <v>-5.82</v>
      </c>
      <c r="N5196" t="s">
        <v>4523</v>
      </c>
      <c r="O5196" t="s">
        <v>4524</v>
      </c>
      <c r="P5196" t="s">
        <v>22025</v>
      </c>
      <c r="Q5196" t="s">
        <v>22026</v>
      </c>
      <c r="R5196" t="s">
        <v>44</v>
      </c>
      <c r="S5196" t="s">
        <v>7084</v>
      </c>
      <c r="T5196" s="3">
        <v>45838</v>
      </c>
      <c r="U5196" s="3">
        <v>45845</v>
      </c>
      <c r="V5196" s="2">
        <v>0</v>
      </c>
      <c r="W5196" t="s">
        <v>44</v>
      </c>
      <c r="X5196" t="s">
        <v>44</v>
      </c>
      <c r="Y5196" t="s">
        <v>22027</v>
      </c>
      <c r="Z5196" t="s">
        <v>22028</v>
      </c>
      <c r="AA5196" t="s">
        <v>4529</v>
      </c>
      <c r="AB5196" t="s">
        <v>4530</v>
      </c>
      <c r="AC5196" t="s">
        <v>99</v>
      </c>
      <c r="AD5196" t="str">
        <f t="shared" si="81"/>
        <v>10-60</v>
      </c>
      <c r="AE5196" t="str">
        <f>VLOOKUP(AD5196,'Main_Sub Desc'!C:D,2,)</f>
        <v>LPC from invoicing</v>
      </c>
      <c r="AF5196" t="str">
        <f>VLOOKUP(VALUE(H5196),'Main_Sub Desc'!F:G,2,)</f>
        <v>Wtr Rev Late Payment</v>
      </c>
      <c r="AG5196">
        <f>IFERROR(VLOOKUP(VALUE(I5196),'PC Mapping'!A:F,6,),"")</f>
        <v>10719</v>
      </c>
      <c r="AH5196" s="13" t="str">
        <f>VLOOKUP(AG5196,'PC Mapping'!L:M,2,)</f>
        <v>All Other Water</v>
      </c>
    </row>
    <row r="5197" spans="1:34" x14ac:dyDescent="0.2">
      <c r="A5197" t="s">
        <v>22029</v>
      </c>
      <c r="B5197" t="s">
        <v>21979</v>
      </c>
      <c r="C5197" t="s">
        <v>4519</v>
      </c>
      <c r="D5197" t="s">
        <v>4520</v>
      </c>
      <c r="E5197" s="3">
        <v>45838</v>
      </c>
      <c r="F5197" t="s">
        <v>44</v>
      </c>
      <c r="G5197" t="s">
        <v>3742</v>
      </c>
      <c r="H5197" t="s">
        <v>3722</v>
      </c>
      <c r="I5197" t="s">
        <v>3752</v>
      </c>
      <c r="J5197" t="s">
        <v>4522</v>
      </c>
      <c r="K5197" s="2">
        <v>-5.72</v>
      </c>
      <c r="L5197" t="s">
        <v>44</v>
      </c>
      <c r="M5197" s="2">
        <v>-5.72</v>
      </c>
      <c r="N5197" t="s">
        <v>4523</v>
      </c>
      <c r="O5197" t="s">
        <v>4524</v>
      </c>
      <c r="P5197" t="s">
        <v>22025</v>
      </c>
      <c r="Q5197" t="s">
        <v>22030</v>
      </c>
      <c r="R5197" t="s">
        <v>44</v>
      </c>
      <c r="S5197" t="s">
        <v>7084</v>
      </c>
      <c r="T5197" s="3">
        <v>45838</v>
      </c>
      <c r="U5197" s="3">
        <v>45845</v>
      </c>
      <c r="V5197" s="2">
        <v>0</v>
      </c>
      <c r="W5197" t="s">
        <v>44</v>
      </c>
      <c r="X5197" t="s">
        <v>44</v>
      </c>
      <c r="Y5197" t="s">
        <v>22031</v>
      </c>
      <c r="Z5197" t="s">
        <v>22032</v>
      </c>
      <c r="AA5197" t="s">
        <v>4529</v>
      </c>
      <c r="AB5197" t="s">
        <v>4530</v>
      </c>
      <c r="AC5197" t="s">
        <v>99</v>
      </c>
      <c r="AD5197" t="str">
        <f t="shared" si="81"/>
        <v>10-60</v>
      </c>
      <c r="AE5197" t="str">
        <f>VLOOKUP(AD5197,'Main_Sub Desc'!C:D,2,)</f>
        <v>LPC from invoicing</v>
      </c>
      <c r="AF5197" t="str">
        <f>VLOOKUP(VALUE(H5197),'Main_Sub Desc'!F:G,2,)</f>
        <v>Wtr Rev Late Payment</v>
      </c>
      <c r="AG5197">
        <f>IFERROR(VLOOKUP(VALUE(I5197),'PC Mapping'!A:F,6,),"")</f>
        <v>10719</v>
      </c>
      <c r="AH5197" s="13" t="str">
        <f>VLOOKUP(AG5197,'PC Mapping'!L:M,2,)</f>
        <v>All Other Water</v>
      </c>
    </row>
    <row r="5198" spans="1:34" x14ac:dyDescent="0.2">
      <c r="A5198" t="s">
        <v>22033</v>
      </c>
      <c r="B5198" t="s">
        <v>21979</v>
      </c>
      <c r="C5198" t="s">
        <v>4519</v>
      </c>
      <c r="D5198" t="s">
        <v>4520</v>
      </c>
      <c r="E5198" s="3">
        <v>45838</v>
      </c>
      <c r="F5198" t="s">
        <v>44</v>
      </c>
      <c r="G5198" t="s">
        <v>3742</v>
      </c>
      <c r="H5198" t="s">
        <v>3722</v>
      </c>
      <c r="I5198" t="s">
        <v>3752</v>
      </c>
      <c r="J5198" t="s">
        <v>4522</v>
      </c>
      <c r="K5198" s="2">
        <v>-13.86</v>
      </c>
      <c r="L5198" t="s">
        <v>44</v>
      </c>
      <c r="M5198" s="2">
        <v>-13.86</v>
      </c>
      <c r="N5198" t="s">
        <v>4523</v>
      </c>
      <c r="O5198" t="s">
        <v>4524</v>
      </c>
      <c r="P5198" t="s">
        <v>22025</v>
      </c>
      <c r="Q5198" t="s">
        <v>22034</v>
      </c>
      <c r="R5198" t="s">
        <v>44</v>
      </c>
      <c r="S5198" t="s">
        <v>7084</v>
      </c>
      <c r="T5198" s="3">
        <v>45838</v>
      </c>
      <c r="U5198" s="3">
        <v>45845</v>
      </c>
      <c r="V5198" s="2">
        <v>0</v>
      </c>
      <c r="W5198" t="s">
        <v>44</v>
      </c>
      <c r="X5198" t="s">
        <v>44</v>
      </c>
      <c r="Y5198" t="s">
        <v>22035</v>
      </c>
      <c r="Z5198" t="s">
        <v>22036</v>
      </c>
      <c r="AA5198" t="s">
        <v>4529</v>
      </c>
      <c r="AB5198" t="s">
        <v>4530</v>
      </c>
      <c r="AC5198" t="s">
        <v>99</v>
      </c>
      <c r="AD5198" t="str">
        <f t="shared" si="81"/>
        <v>10-60</v>
      </c>
      <c r="AE5198" t="str">
        <f>VLOOKUP(AD5198,'Main_Sub Desc'!C:D,2,)</f>
        <v>LPC from invoicing</v>
      </c>
      <c r="AF5198" t="str">
        <f>VLOOKUP(VALUE(H5198),'Main_Sub Desc'!F:G,2,)</f>
        <v>Wtr Rev Late Payment</v>
      </c>
      <c r="AG5198">
        <f>IFERROR(VLOOKUP(VALUE(I5198),'PC Mapping'!A:F,6,),"")</f>
        <v>10719</v>
      </c>
      <c r="AH5198" s="13" t="str">
        <f>VLOOKUP(AG5198,'PC Mapping'!L:M,2,)</f>
        <v>All Other Water</v>
      </c>
    </row>
    <row r="5199" spans="1:34" x14ac:dyDescent="0.2">
      <c r="A5199" t="s">
        <v>22037</v>
      </c>
      <c r="B5199" t="s">
        <v>21979</v>
      </c>
      <c r="C5199" t="s">
        <v>4519</v>
      </c>
      <c r="D5199" t="s">
        <v>4520</v>
      </c>
      <c r="E5199" s="3">
        <v>45838</v>
      </c>
      <c r="F5199" t="s">
        <v>44</v>
      </c>
      <c r="G5199" t="s">
        <v>3742</v>
      </c>
      <c r="H5199" t="s">
        <v>3722</v>
      </c>
      <c r="I5199" t="s">
        <v>3752</v>
      </c>
      <c r="J5199" t="s">
        <v>4522</v>
      </c>
      <c r="K5199" s="2">
        <v>-6.33</v>
      </c>
      <c r="L5199" t="s">
        <v>44</v>
      </c>
      <c r="M5199" s="2">
        <v>-6.33</v>
      </c>
      <c r="N5199" t="s">
        <v>4523</v>
      </c>
      <c r="O5199" t="s">
        <v>4524</v>
      </c>
      <c r="P5199" t="s">
        <v>7854</v>
      </c>
      <c r="Q5199" t="s">
        <v>22038</v>
      </c>
      <c r="R5199" t="s">
        <v>44</v>
      </c>
      <c r="S5199" t="s">
        <v>7084</v>
      </c>
      <c r="T5199" s="3">
        <v>45838</v>
      </c>
      <c r="U5199" s="3">
        <v>45845</v>
      </c>
      <c r="V5199" s="2">
        <v>0</v>
      </c>
      <c r="W5199" t="s">
        <v>44</v>
      </c>
      <c r="X5199" t="s">
        <v>44</v>
      </c>
      <c r="Y5199" t="s">
        <v>22039</v>
      </c>
      <c r="Z5199" t="s">
        <v>22040</v>
      </c>
      <c r="AA5199" t="s">
        <v>4529</v>
      </c>
      <c r="AB5199" t="s">
        <v>4530</v>
      </c>
      <c r="AC5199" t="s">
        <v>99</v>
      </c>
      <c r="AD5199" t="str">
        <f t="shared" si="81"/>
        <v>10-60</v>
      </c>
      <c r="AE5199" t="str">
        <f>VLOOKUP(AD5199,'Main_Sub Desc'!C:D,2,)</f>
        <v>LPC from invoicing</v>
      </c>
      <c r="AF5199" t="str">
        <f>VLOOKUP(VALUE(H5199),'Main_Sub Desc'!F:G,2,)</f>
        <v>Wtr Rev Late Payment</v>
      </c>
      <c r="AG5199">
        <f>IFERROR(VLOOKUP(VALUE(I5199),'PC Mapping'!A:F,6,),"")</f>
        <v>10719</v>
      </c>
      <c r="AH5199" s="13" t="str">
        <f>VLOOKUP(AG5199,'PC Mapping'!L:M,2,)</f>
        <v>All Other Water</v>
      </c>
    </row>
    <row r="5200" spans="1:34" x14ac:dyDescent="0.2">
      <c r="A5200" t="s">
        <v>22041</v>
      </c>
      <c r="B5200" t="s">
        <v>21979</v>
      </c>
      <c r="C5200" t="s">
        <v>4519</v>
      </c>
      <c r="D5200" t="s">
        <v>4520</v>
      </c>
      <c r="E5200" s="3">
        <v>45838</v>
      </c>
      <c r="F5200" t="s">
        <v>44</v>
      </c>
      <c r="G5200" t="s">
        <v>3742</v>
      </c>
      <c r="H5200" t="s">
        <v>3722</v>
      </c>
      <c r="I5200" t="s">
        <v>3752</v>
      </c>
      <c r="J5200" t="s">
        <v>4522</v>
      </c>
      <c r="K5200" s="2">
        <v>-11.24</v>
      </c>
      <c r="L5200" t="s">
        <v>44</v>
      </c>
      <c r="M5200" s="2">
        <v>-11.24</v>
      </c>
      <c r="N5200" t="s">
        <v>4523</v>
      </c>
      <c r="O5200" t="s">
        <v>4524</v>
      </c>
      <c r="P5200" t="s">
        <v>22042</v>
      </c>
      <c r="Q5200" t="s">
        <v>22043</v>
      </c>
      <c r="R5200" t="s">
        <v>44</v>
      </c>
      <c r="S5200" t="s">
        <v>7084</v>
      </c>
      <c r="T5200" s="3">
        <v>45838</v>
      </c>
      <c r="U5200" s="3">
        <v>45845</v>
      </c>
      <c r="V5200" s="2">
        <v>0</v>
      </c>
      <c r="W5200" t="s">
        <v>44</v>
      </c>
      <c r="X5200" t="s">
        <v>44</v>
      </c>
      <c r="Y5200" t="s">
        <v>22044</v>
      </c>
      <c r="Z5200" t="s">
        <v>22045</v>
      </c>
      <c r="AA5200" t="s">
        <v>4529</v>
      </c>
      <c r="AB5200" t="s">
        <v>4530</v>
      </c>
      <c r="AC5200" t="s">
        <v>99</v>
      </c>
      <c r="AD5200" t="str">
        <f t="shared" si="81"/>
        <v>10-60</v>
      </c>
      <c r="AE5200" t="str">
        <f>VLOOKUP(AD5200,'Main_Sub Desc'!C:D,2,)</f>
        <v>LPC from invoicing</v>
      </c>
      <c r="AF5200" t="str">
        <f>VLOOKUP(VALUE(H5200),'Main_Sub Desc'!F:G,2,)</f>
        <v>Wtr Rev Late Payment</v>
      </c>
      <c r="AG5200">
        <f>IFERROR(VLOOKUP(VALUE(I5200),'PC Mapping'!A:F,6,),"")</f>
        <v>10719</v>
      </c>
      <c r="AH5200" s="13" t="str">
        <f>VLOOKUP(AG5200,'PC Mapping'!L:M,2,)</f>
        <v>All Other Water</v>
      </c>
    </row>
    <row r="5201" spans="1:34" x14ac:dyDescent="0.2">
      <c r="A5201" t="s">
        <v>22046</v>
      </c>
      <c r="B5201" t="s">
        <v>21979</v>
      </c>
      <c r="C5201" t="s">
        <v>4519</v>
      </c>
      <c r="D5201" t="s">
        <v>4520</v>
      </c>
      <c r="E5201" s="3">
        <v>45838</v>
      </c>
      <c r="F5201" t="s">
        <v>44</v>
      </c>
      <c r="G5201" t="s">
        <v>3742</v>
      </c>
      <c r="H5201" t="s">
        <v>3722</v>
      </c>
      <c r="I5201" t="s">
        <v>3752</v>
      </c>
      <c r="J5201" t="s">
        <v>4522</v>
      </c>
      <c r="K5201" s="2">
        <v>-13.72</v>
      </c>
      <c r="L5201" t="s">
        <v>44</v>
      </c>
      <c r="M5201" s="2">
        <v>-13.72</v>
      </c>
      <c r="N5201" t="s">
        <v>4523</v>
      </c>
      <c r="O5201" t="s">
        <v>4524</v>
      </c>
      <c r="P5201" t="s">
        <v>22047</v>
      </c>
      <c r="Q5201" t="s">
        <v>22048</v>
      </c>
      <c r="R5201" t="s">
        <v>44</v>
      </c>
      <c r="S5201" t="s">
        <v>7084</v>
      </c>
      <c r="T5201" s="3">
        <v>45838</v>
      </c>
      <c r="U5201" s="3">
        <v>45845</v>
      </c>
      <c r="V5201" s="2">
        <v>0</v>
      </c>
      <c r="W5201" t="s">
        <v>44</v>
      </c>
      <c r="X5201" t="s">
        <v>44</v>
      </c>
      <c r="Y5201" t="s">
        <v>22049</v>
      </c>
      <c r="Z5201" t="s">
        <v>22050</v>
      </c>
      <c r="AA5201" t="s">
        <v>4529</v>
      </c>
      <c r="AB5201" t="s">
        <v>4530</v>
      </c>
      <c r="AC5201" t="s">
        <v>99</v>
      </c>
      <c r="AD5201" t="str">
        <f t="shared" si="81"/>
        <v>10-60</v>
      </c>
      <c r="AE5201" t="str">
        <f>VLOOKUP(AD5201,'Main_Sub Desc'!C:D,2,)</f>
        <v>LPC from invoicing</v>
      </c>
      <c r="AF5201" t="str">
        <f>VLOOKUP(VALUE(H5201),'Main_Sub Desc'!F:G,2,)</f>
        <v>Wtr Rev Late Payment</v>
      </c>
      <c r="AG5201">
        <f>IFERROR(VLOOKUP(VALUE(I5201),'PC Mapping'!A:F,6,),"")</f>
        <v>10719</v>
      </c>
      <c r="AH5201" s="13" t="str">
        <f>VLOOKUP(AG5201,'PC Mapping'!L:M,2,)</f>
        <v>All Other Water</v>
      </c>
    </row>
    <row r="5202" spans="1:34" x14ac:dyDescent="0.2">
      <c r="A5202" t="s">
        <v>22051</v>
      </c>
      <c r="B5202" t="s">
        <v>21979</v>
      </c>
      <c r="C5202" t="s">
        <v>4519</v>
      </c>
      <c r="D5202" t="s">
        <v>4520</v>
      </c>
      <c r="E5202" s="3">
        <v>45838</v>
      </c>
      <c r="F5202" t="s">
        <v>44</v>
      </c>
      <c r="G5202" t="s">
        <v>3742</v>
      </c>
      <c r="H5202" t="s">
        <v>3722</v>
      </c>
      <c r="I5202" t="s">
        <v>3752</v>
      </c>
      <c r="J5202" t="s">
        <v>4522</v>
      </c>
      <c r="K5202" s="2">
        <v>-5</v>
      </c>
      <c r="L5202" t="s">
        <v>44</v>
      </c>
      <c r="M5202" s="2">
        <v>-5</v>
      </c>
      <c r="N5202" t="s">
        <v>4523</v>
      </c>
      <c r="O5202" t="s">
        <v>4524</v>
      </c>
      <c r="P5202" t="s">
        <v>12315</v>
      </c>
      <c r="Q5202" t="s">
        <v>22052</v>
      </c>
      <c r="R5202" t="s">
        <v>44</v>
      </c>
      <c r="S5202" t="s">
        <v>7084</v>
      </c>
      <c r="T5202" s="3">
        <v>45838</v>
      </c>
      <c r="U5202" s="3">
        <v>45845</v>
      </c>
      <c r="V5202" s="2">
        <v>0</v>
      </c>
      <c r="W5202" t="s">
        <v>44</v>
      </c>
      <c r="X5202" t="s">
        <v>44</v>
      </c>
      <c r="Y5202" t="s">
        <v>22053</v>
      </c>
      <c r="Z5202" t="s">
        <v>3216</v>
      </c>
      <c r="AA5202" t="s">
        <v>4529</v>
      </c>
      <c r="AB5202" t="s">
        <v>4530</v>
      </c>
      <c r="AC5202" t="s">
        <v>89</v>
      </c>
      <c r="AD5202" t="str">
        <f t="shared" si="81"/>
        <v>10-60</v>
      </c>
      <c r="AE5202" t="str">
        <f>VLOOKUP(AD5202,'Main_Sub Desc'!C:D,2,)</f>
        <v>LPC from invoicing</v>
      </c>
      <c r="AF5202" t="str">
        <f>VLOOKUP(VALUE(H5202),'Main_Sub Desc'!F:G,2,)</f>
        <v>Wtr Rev Late Payment</v>
      </c>
      <c r="AG5202">
        <f>IFERROR(VLOOKUP(VALUE(I5202),'PC Mapping'!A:F,6,),"")</f>
        <v>10719</v>
      </c>
      <c r="AH5202" s="13" t="str">
        <f>VLOOKUP(AG5202,'PC Mapping'!L:M,2,)</f>
        <v>All Other Water</v>
      </c>
    </row>
    <row r="5203" spans="1:34" x14ac:dyDescent="0.2">
      <c r="A5203" t="s">
        <v>22054</v>
      </c>
      <c r="B5203" t="s">
        <v>21979</v>
      </c>
      <c r="C5203" t="s">
        <v>4519</v>
      </c>
      <c r="D5203" t="s">
        <v>4520</v>
      </c>
      <c r="E5203" s="3">
        <v>45838</v>
      </c>
      <c r="F5203" t="s">
        <v>44</v>
      </c>
      <c r="G5203" t="s">
        <v>3742</v>
      </c>
      <c r="H5203" t="s">
        <v>3716</v>
      </c>
      <c r="I5203" t="s">
        <v>4534</v>
      </c>
      <c r="J5203" t="s">
        <v>4522</v>
      </c>
      <c r="K5203" s="2">
        <v>-5</v>
      </c>
      <c r="L5203" t="s">
        <v>44</v>
      </c>
      <c r="M5203" s="2">
        <v>-5</v>
      </c>
      <c r="N5203" t="s">
        <v>4523</v>
      </c>
      <c r="O5203" t="s">
        <v>4524</v>
      </c>
      <c r="P5203" t="s">
        <v>22055</v>
      </c>
      <c r="Q5203" t="s">
        <v>22056</v>
      </c>
      <c r="R5203" t="s">
        <v>44</v>
      </c>
      <c r="S5203" t="s">
        <v>7084</v>
      </c>
      <c r="T5203" s="3">
        <v>45838</v>
      </c>
      <c r="U5203" s="3">
        <v>45845</v>
      </c>
      <c r="V5203" s="2">
        <v>0</v>
      </c>
      <c r="W5203" t="s">
        <v>44</v>
      </c>
      <c r="X5203" t="s">
        <v>44</v>
      </c>
      <c r="Y5203" t="s">
        <v>22057</v>
      </c>
      <c r="Z5203" t="s">
        <v>22058</v>
      </c>
      <c r="AA5203" t="s">
        <v>4529</v>
      </c>
      <c r="AB5203" t="s">
        <v>4530</v>
      </c>
      <c r="AC5203" t="s">
        <v>89</v>
      </c>
      <c r="AD5203" t="str">
        <f t="shared" si="81"/>
        <v>10-60</v>
      </c>
      <c r="AE5203" t="str">
        <f>VLOOKUP(AD5203,'Main_Sub Desc'!C:D,2,)</f>
        <v>LPC from invoicing</v>
      </c>
      <c r="AF5203" t="str">
        <f>VLOOKUP(VALUE(H5203),'Main_Sub Desc'!F:G,2,)</f>
        <v>Wst Rev Late Payment</v>
      </c>
      <c r="AG5203">
        <f>IFERROR(VLOOKUP(VALUE(I5203),'PC Mapping'!A:F,6,),"")</f>
        <v>10514</v>
      </c>
      <c r="AH5203" s="13" t="str">
        <f>VLOOKUP(AG5203,'PC Mapping'!L:M,2,)</f>
        <v>Bolivar Sewer</v>
      </c>
    </row>
    <row r="5204" spans="1:34" x14ac:dyDescent="0.2">
      <c r="A5204" t="s">
        <v>22059</v>
      </c>
      <c r="B5204" t="s">
        <v>21979</v>
      </c>
      <c r="C5204" t="s">
        <v>4519</v>
      </c>
      <c r="D5204" t="s">
        <v>4520</v>
      </c>
      <c r="E5204" s="3">
        <v>45838</v>
      </c>
      <c r="F5204" t="s">
        <v>44</v>
      </c>
      <c r="G5204" t="s">
        <v>3742</v>
      </c>
      <c r="H5204" t="s">
        <v>3716</v>
      </c>
      <c r="I5204" t="s">
        <v>4534</v>
      </c>
      <c r="J5204" t="s">
        <v>4522</v>
      </c>
      <c r="K5204" s="2">
        <v>-5</v>
      </c>
      <c r="L5204" t="s">
        <v>44</v>
      </c>
      <c r="M5204" s="2">
        <v>-5</v>
      </c>
      <c r="N5204" t="s">
        <v>4523</v>
      </c>
      <c r="O5204" t="s">
        <v>4524</v>
      </c>
      <c r="P5204" t="s">
        <v>22055</v>
      </c>
      <c r="Q5204" t="s">
        <v>22060</v>
      </c>
      <c r="R5204" t="s">
        <v>44</v>
      </c>
      <c r="S5204" t="s">
        <v>7084</v>
      </c>
      <c r="T5204" s="3">
        <v>45838</v>
      </c>
      <c r="U5204" s="3">
        <v>45845</v>
      </c>
      <c r="V5204" s="2">
        <v>0</v>
      </c>
      <c r="W5204" t="s">
        <v>44</v>
      </c>
      <c r="X5204" t="s">
        <v>44</v>
      </c>
      <c r="Y5204" t="s">
        <v>22061</v>
      </c>
      <c r="Z5204" t="s">
        <v>22062</v>
      </c>
      <c r="AA5204" t="s">
        <v>4529</v>
      </c>
      <c r="AB5204" t="s">
        <v>4530</v>
      </c>
      <c r="AC5204" t="s">
        <v>89</v>
      </c>
      <c r="AD5204" t="str">
        <f t="shared" si="81"/>
        <v>10-60</v>
      </c>
      <c r="AE5204" t="str">
        <f>VLOOKUP(AD5204,'Main_Sub Desc'!C:D,2,)</f>
        <v>LPC from invoicing</v>
      </c>
      <c r="AF5204" t="str">
        <f>VLOOKUP(VALUE(H5204),'Main_Sub Desc'!F:G,2,)</f>
        <v>Wst Rev Late Payment</v>
      </c>
      <c r="AG5204">
        <f>IFERROR(VLOOKUP(VALUE(I5204),'PC Mapping'!A:F,6,),"")</f>
        <v>10514</v>
      </c>
      <c r="AH5204" s="13" t="str">
        <f>VLOOKUP(AG5204,'PC Mapping'!L:M,2,)</f>
        <v>Bolivar Sewer</v>
      </c>
    </row>
    <row r="5205" spans="1:34" x14ac:dyDescent="0.2">
      <c r="A5205" t="s">
        <v>22059</v>
      </c>
      <c r="B5205" t="s">
        <v>21979</v>
      </c>
      <c r="C5205" t="s">
        <v>4519</v>
      </c>
      <c r="D5205" t="s">
        <v>4520</v>
      </c>
      <c r="E5205" s="3">
        <v>45838</v>
      </c>
      <c r="F5205" t="s">
        <v>44</v>
      </c>
      <c r="G5205" t="s">
        <v>3742</v>
      </c>
      <c r="H5205" t="s">
        <v>3722</v>
      </c>
      <c r="I5205" t="s">
        <v>4538</v>
      </c>
      <c r="J5205" t="s">
        <v>4522</v>
      </c>
      <c r="K5205" s="2">
        <v>-5</v>
      </c>
      <c r="L5205" t="s">
        <v>44</v>
      </c>
      <c r="M5205" s="2">
        <v>-5</v>
      </c>
      <c r="N5205" t="s">
        <v>4523</v>
      </c>
      <c r="O5205" t="s">
        <v>4524</v>
      </c>
      <c r="P5205" t="s">
        <v>22055</v>
      </c>
      <c r="Q5205" t="s">
        <v>22063</v>
      </c>
      <c r="R5205" t="s">
        <v>44</v>
      </c>
      <c r="S5205" t="s">
        <v>7084</v>
      </c>
      <c r="T5205" s="3">
        <v>45838</v>
      </c>
      <c r="U5205" s="3">
        <v>45845</v>
      </c>
      <c r="V5205" s="2">
        <v>0</v>
      </c>
      <c r="W5205" t="s">
        <v>44</v>
      </c>
      <c r="X5205" t="s">
        <v>44</v>
      </c>
      <c r="Y5205" t="s">
        <v>22064</v>
      </c>
      <c r="Z5205" t="s">
        <v>22062</v>
      </c>
      <c r="AA5205" t="s">
        <v>4529</v>
      </c>
      <c r="AB5205" t="s">
        <v>4530</v>
      </c>
      <c r="AC5205" t="s">
        <v>89</v>
      </c>
      <c r="AD5205" t="str">
        <f t="shared" si="81"/>
        <v>10-60</v>
      </c>
      <c r="AE5205" t="str">
        <f>VLOOKUP(AD5205,'Main_Sub Desc'!C:D,2,)</f>
        <v>LPC from invoicing</v>
      </c>
      <c r="AF5205" t="str">
        <f>VLOOKUP(VALUE(H5205),'Main_Sub Desc'!F:G,2,)</f>
        <v>Wtr Rev Late Payment</v>
      </c>
      <c r="AG5205">
        <f>IFERROR(VLOOKUP(VALUE(I5205),'PC Mapping'!A:F,6,),"")</f>
        <v>10469</v>
      </c>
      <c r="AH5205" s="13" t="str">
        <f>VLOOKUP(AG5205,'PC Mapping'!L:M,2,)</f>
        <v>Bolivar Water</v>
      </c>
    </row>
    <row r="5206" spans="1:34" x14ac:dyDescent="0.2">
      <c r="A5206" t="s">
        <v>22065</v>
      </c>
      <c r="B5206" t="s">
        <v>21979</v>
      </c>
      <c r="C5206" t="s">
        <v>4519</v>
      </c>
      <c r="D5206" t="s">
        <v>4520</v>
      </c>
      <c r="E5206" s="3">
        <v>45838</v>
      </c>
      <c r="F5206" t="s">
        <v>44</v>
      </c>
      <c r="G5206" t="s">
        <v>3742</v>
      </c>
      <c r="H5206" t="s">
        <v>3716</v>
      </c>
      <c r="I5206" t="s">
        <v>4534</v>
      </c>
      <c r="J5206" t="s">
        <v>4522</v>
      </c>
      <c r="K5206" s="2">
        <v>-5</v>
      </c>
      <c r="L5206" t="s">
        <v>44</v>
      </c>
      <c r="M5206" s="2">
        <v>-5</v>
      </c>
      <c r="N5206" t="s">
        <v>4523</v>
      </c>
      <c r="O5206" t="s">
        <v>4524</v>
      </c>
      <c r="P5206" t="s">
        <v>22066</v>
      </c>
      <c r="Q5206" t="s">
        <v>22067</v>
      </c>
      <c r="R5206" t="s">
        <v>44</v>
      </c>
      <c r="S5206" t="s">
        <v>7084</v>
      </c>
      <c r="T5206" s="3">
        <v>45838</v>
      </c>
      <c r="U5206" s="3">
        <v>45845</v>
      </c>
      <c r="V5206" s="2">
        <v>0</v>
      </c>
      <c r="W5206" t="s">
        <v>44</v>
      </c>
      <c r="X5206" t="s">
        <v>44</v>
      </c>
      <c r="Y5206" t="s">
        <v>22068</v>
      </c>
      <c r="Z5206" t="s">
        <v>22069</v>
      </c>
      <c r="AA5206" t="s">
        <v>4529</v>
      </c>
      <c r="AB5206" t="s">
        <v>4530</v>
      </c>
      <c r="AC5206" t="s">
        <v>89</v>
      </c>
      <c r="AD5206" t="str">
        <f t="shared" si="81"/>
        <v>10-60</v>
      </c>
      <c r="AE5206" t="str">
        <f>VLOOKUP(AD5206,'Main_Sub Desc'!C:D,2,)</f>
        <v>LPC from invoicing</v>
      </c>
      <c r="AF5206" t="str">
        <f>VLOOKUP(VALUE(H5206),'Main_Sub Desc'!F:G,2,)</f>
        <v>Wst Rev Late Payment</v>
      </c>
      <c r="AG5206">
        <f>IFERROR(VLOOKUP(VALUE(I5206),'PC Mapping'!A:F,6,),"")</f>
        <v>10514</v>
      </c>
      <c r="AH5206" s="13" t="str">
        <f>VLOOKUP(AG5206,'PC Mapping'!L:M,2,)</f>
        <v>Bolivar Sewer</v>
      </c>
    </row>
    <row r="5207" spans="1:34" x14ac:dyDescent="0.2">
      <c r="A5207" t="s">
        <v>22065</v>
      </c>
      <c r="B5207" t="s">
        <v>21979</v>
      </c>
      <c r="C5207" t="s">
        <v>4519</v>
      </c>
      <c r="D5207" t="s">
        <v>4520</v>
      </c>
      <c r="E5207" s="3">
        <v>45838</v>
      </c>
      <c r="F5207" t="s">
        <v>44</v>
      </c>
      <c r="G5207" t="s">
        <v>3742</v>
      </c>
      <c r="H5207" t="s">
        <v>3722</v>
      </c>
      <c r="I5207" t="s">
        <v>4538</v>
      </c>
      <c r="J5207" t="s">
        <v>4522</v>
      </c>
      <c r="K5207" s="2">
        <v>-5</v>
      </c>
      <c r="L5207" t="s">
        <v>44</v>
      </c>
      <c r="M5207" s="2">
        <v>-5</v>
      </c>
      <c r="N5207" t="s">
        <v>4523</v>
      </c>
      <c r="O5207" t="s">
        <v>4524</v>
      </c>
      <c r="P5207" t="s">
        <v>22066</v>
      </c>
      <c r="Q5207" t="s">
        <v>22070</v>
      </c>
      <c r="R5207" t="s">
        <v>44</v>
      </c>
      <c r="S5207" t="s">
        <v>7084</v>
      </c>
      <c r="T5207" s="3">
        <v>45838</v>
      </c>
      <c r="U5207" s="3">
        <v>45845</v>
      </c>
      <c r="V5207" s="2">
        <v>0</v>
      </c>
      <c r="W5207" t="s">
        <v>44</v>
      </c>
      <c r="X5207" t="s">
        <v>44</v>
      </c>
      <c r="Y5207" t="s">
        <v>22071</v>
      </c>
      <c r="Z5207" t="s">
        <v>22069</v>
      </c>
      <c r="AA5207" t="s">
        <v>4529</v>
      </c>
      <c r="AB5207" t="s">
        <v>4530</v>
      </c>
      <c r="AC5207" t="s">
        <v>89</v>
      </c>
      <c r="AD5207" t="str">
        <f t="shared" si="81"/>
        <v>10-60</v>
      </c>
      <c r="AE5207" t="str">
        <f>VLOOKUP(AD5207,'Main_Sub Desc'!C:D,2,)</f>
        <v>LPC from invoicing</v>
      </c>
      <c r="AF5207" t="str">
        <f>VLOOKUP(VALUE(H5207),'Main_Sub Desc'!F:G,2,)</f>
        <v>Wtr Rev Late Payment</v>
      </c>
      <c r="AG5207">
        <f>IFERROR(VLOOKUP(VALUE(I5207),'PC Mapping'!A:F,6,),"")</f>
        <v>10469</v>
      </c>
      <c r="AH5207" s="13" t="str">
        <f>VLOOKUP(AG5207,'PC Mapping'!L:M,2,)</f>
        <v>Bolivar Water</v>
      </c>
    </row>
    <row r="5208" spans="1:34" x14ac:dyDescent="0.2">
      <c r="A5208" t="s">
        <v>22072</v>
      </c>
      <c r="B5208" t="s">
        <v>21979</v>
      </c>
      <c r="C5208" t="s">
        <v>4519</v>
      </c>
      <c r="D5208" t="s">
        <v>4520</v>
      </c>
      <c r="E5208" s="3">
        <v>45838</v>
      </c>
      <c r="F5208" t="s">
        <v>44</v>
      </c>
      <c r="G5208" t="s">
        <v>3742</v>
      </c>
      <c r="H5208" t="s">
        <v>3716</v>
      </c>
      <c r="I5208" t="s">
        <v>4534</v>
      </c>
      <c r="J5208" t="s">
        <v>4522</v>
      </c>
      <c r="K5208" s="2">
        <v>-5</v>
      </c>
      <c r="L5208" t="s">
        <v>44</v>
      </c>
      <c r="M5208" s="2">
        <v>-5</v>
      </c>
      <c r="N5208" t="s">
        <v>4523</v>
      </c>
      <c r="O5208" t="s">
        <v>4524</v>
      </c>
      <c r="P5208" t="s">
        <v>9183</v>
      </c>
      <c r="Q5208" t="s">
        <v>22073</v>
      </c>
      <c r="R5208" t="s">
        <v>44</v>
      </c>
      <c r="S5208" t="s">
        <v>7084</v>
      </c>
      <c r="T5208" s="3">
        <v>45838</v>
      </c>
      <c r="U5208" s="3">
        <v>45845</v>
      </c>
      <c r="V5208" s="2">
        <v>0</v>
      </c>
      <c r="W5208" t="s">
        <v>44</v>
      </c>
      <c r="X5208" t="s">
        <v>44</v>
      </c>
      <c r="Y5208" t="s">
        <v>22074</v>
      </c>
      <c r="Z5208" t="s">
        <v>22075</v>
      </c>
      <c r="AA5208" t="s">
        <v>4529</v>
      </c>
      <c r="AB5208" t="s">
        <v>4530</v>
      </c>
      <c r="AC5208" t="s">
        <v>89</v>
      </c>
      <c r="AD5208" t="str">
        <f t="shared" si="81"/>
        <v>10-60</v>
      </c>
      <c r="AE5208" t="str">
        <f>VLOOKUP(AD5208,'Main_Sub Desc'!C:D,2,)</f>
        <v>LPC from invoicing</v>
      </c>
      <c r="AF5208" t="str">
        <f>VLOOKUP(VALUE(H5208),'Main_Sub Desc'!F:G,2,)</f>
        <v>Wst Rev Late Payment</v>
      </c>
      <c r="AG5208">
        <f>IFERROR(VLOOKUP(VALUE(I5208),'PC Mapping'!A:F,6,),"")</f>
        <v>10514</v>
      </c>
      <c r="AH5208" s="13" t="str">
        <f>VLOOKUP(AG5208,'PC Mapping'!L:M,2,)</f>
        <v>Bolivar Sewer</v>
      </c>
    </row>
    <row r="5209" spans="1:34" x14ac:dyDescent="0.2">
      <c r="A5209" t="s">
        <v>22072</v>
      </c>
      <c r="B5209" t="s">
        <v>21979</v>
      </c>
      <c r="C5209" t="s">
        <v>4519</v>
      </c>
      <c r="D5209" t="s">
        <v>4520</v>
      </c>
      <c r="E5209" s="3">
        <v>45838</v>
      </c>
      <c r="F5209" t="s">
        <v>44</v>
      </c>
      <c r="G5209" t="s">
        <v>3742</v>
      </c>
      <c r="H5209" t="s">
        <v>3722</v>
      </c>
      <c r="I5209" t="s">
        <v>4538</v>
      </c>
      <c r="J5209" t="s">
        <v>4522</v>
      </c>
      <c r="K5209" s="2">
        <v>-5</v>
      </c>
      <c r="L5209" t="s">
        <v>44</v>
      </c>
      <c r="M5209" s="2">
        <v>-5</v>
      </c>
      <c r="N5209" t="s">
        <v>4523</v>
      </c>
      <c r="O5209" t="s">
        <v>4524</v>
      </c>
      <c r="P5209" t="s">
        <v>9183</v>
      </c>
      <c r="Q5209" t="s">
        <v>22076</v>
      </c>
      <c r="R5209" t="s">
        <v>44</v>
      </c>
      <c r="S5209" t="s">
        <v>7084</v>
      </c>
      <c r="T5209" s="3">
        <v>45838</v>
      </c>
      <c r="U5209" s="3">
        <v>45845</v>
      </c>
      <c r="V5209" s="2">
        <v>0</v>
      </c>
      <c r="W5209" t="s">
        <v>44</v>
      </c>
      <c r="X5209" t="s">
        <v>44</v>
      </c>
      <c r="Y5209" t="s">
        <v>22077</v>
      </c>
      <c r="Z5209" t="s">
        <v>22075</v>
      </c>
      <c r="AA5209" t="s">
        <v>4529</v>
      </c>
      <c r="AB5209" t="s">
        <v>4530</v>
      </c>
      <c r="AC5209" t="s">
        <v>89</v>
      </c>
      <c r="AD5209" t="str">
        <f t="shared" si="81"/>
        <v>10-60</v>
      </c>
      <c r="AE5209" t="str">
        <f>VLOOKUP(AD5209,'Main_Sub Desc'!C:D,2,)</f>
        <v>LPC from invoicing</v>
      </c>
      <c r="AF5209" t="str">
        <f>VLOOKUP(VALUE(H5209),'Main_Sub Desc'!F:G,2,)</f>
        <v>Wtr Rev Late Payment</v>
      </c>
      <c r="AG5209">
        <f>IFERROR(VLOOKUP(VALUE(I5209),'PC Mapping'!A:F,6,),"")</f>
        <v>10469</v>
      </c>
      <c r="AH5209" s="13" t="str">
        <f>VLOOKUP(AG5209,'PC Mapping'!L:M,2,)</f>
        <v>Bolivar Water</v>
      </c>
    </row>
    <row r="5210" spans="1:34" x14ac:dyDescent="0.2">
      <c r="A5210" t="s">
        <v>22078</v>
      </c>
      <c r="B5210" t="s">
        <v>21979</v>
      </c>
      <c r="C5210" t="s">
        <v>4519</v>
      </c>
      <c r="D5210" t="s">
        <v>4520</v>
      </c>
      <c r="E5210" s="3">
        <v>45838</v>
      </c>
      <c r="F5210" t="s">
        <v>44</v>
      </c>
      <c r="G5210" t="s">
        <v>3742</v>
      </c>
      <c r="H5210" t="s">
        <v>3722</v>
      </c>
      <c r="I5210" t="s">
        <v>3752</v>
      </c>
      <c r="J5210" t="s">
        <v>4522</v>
      </c>
      <c r="K5210" s="2">
        <v>-5</v>
      </c>
      <c r="L5210" t="s">
        <v>44</v>
      </c>
      <c r="M5210" s="2">
        <v>-5</v>
      </c>
      <c r="N5210" t="s">
        <v>4523</v>
      </c>
      <c r="O5210" t="s">
        <v>4524</v>
      </c>
      <c r="P5210" t="s">
        <v>19755</v>
      </c>
      <c r="Q5210" t="s">
        <v>22079</v>
      </c>
      <c r="R5210" t="s">
        <v>44</v>
      </c>
      <c r="S5210" t="s">
        <v>7084</v>
      </c>
      <c r="T5210" s="3">
        <v>45838</v>
      </c>
      <c r="U5210" s="3">
        <v>45845</v>
      </c>
      <c r="V5210" s="2">
        <v>0</v>
      </c>
      <c r="W5210" t="s">
        <v>44</v>
      </c>
      <c r="X5210" t="s">
        <v>44</v>
      </c>
      <c r="Y5210" t="s">
        <v>22080</v>
      </c>
      <c r="Z5210" t="s">
        <v>22081</v>
      </c>
      <c r="AA5210" t="s">
        <v>4529</v>
      </c>
      <c r="AB5210" t="s">
        <v>4530</v>
      </c>
      <c r="AC5210" t="s">
        <v>89</v>
      </c>
      <c r="AD5210" t="str">
        <f t="shared" si="81"/>
        <v>10-60</v>
      </c>
      <c r="AE5210" t="str">
        <f>VLOOKUP(AD5210,'Main_Sub Desc'!C:D,2,)</f>
        <v>LPC from invoicing</v>
      </c>
      <c r="AF5210" t="str">
        <f>VLOOKUP(VALUE(H5210),'Main_Sub Desc'!F:G,2,)</f>
        <v>Wtr Rev Late Payment</v>
      </c>
      <c r="AG5210">
        <f>IFERROR(VLOOKUP(VALUE(I5210),'PC Mapping'!A:F,6,),"")</f>
        <v>10719</v>
      </c>
      <c r="AH5210" s="13" t="str">
        <f>VLOOKUP(AG5210,'PC Mapping'!L:M,2,)</f>
        <v>All Other Water</v>
      </c>
    </row>
    <row r="5211" spans="1:34" x14ac:dyDescent="0.2">
      <c r="A5211" t="s">
        <v>22082</v>
      </c>
      <c r="B5211" t="s">
        <v>21979</v>
      </c>
      <c r="C5211" t="s">
        <v>4519</v>
      </c>
      <c r="D5211" t="s">
        <v>4520</v>
      </c>
      <c r="E5211" s="3">
        <v>45838</v>
      </c>
      <c r="F5211" t="s">
        <v>44</v>
      </c>
      <c r="G5211" t="s">
        <v>3742</v>
      </c>
      <c r="H5211" t="s">
        <v>3722</v>
      </c>
      <c r="I5211" t="s">
        <v>3752</v>
      </c>
      <c r="J5211" t="s">
        <v>4522</v>
      </c>
      <c r="K5211" s="2">
        <v>-5</v>
      </c>
      <c r="L5211" t="s">
        <v>44</v>
      </c>
      <c r="M5211" s="2">
        <v>-5</v>
      </c>
      <c r="N5211" t="s">
        <v>4523</v>
      </c>
      <c r="O5211" t="s">
        <v>4524</v>
      </c>
      <c r="P5211" t="s">
        <v>10785</v>
      </c>
      <c r="Q5211" t="s">
        <v>22083</v>
      </c>
      <c r="R5211" t="s">
        <v>44</v>
      </c>
      <c r="S5211" t="s">
        <v>7084</v>
      </c>
      <c r="T5211" s="3">
        <v>45838</v>
      </c>
      <c r="U5211" s="3">
        <v>45845</v>
      </c>
      <c r="V5211" s="2">
        <v>0</v>
      </c>
      <c r="W5211" t="s">
        <v>44</v>
      </c>
      <c r="X5211" t="s">
        <v>44</v>
      </c>
      <c r="Y5211" t="s">
        <v>22084</v>
      </c>
      <c r="Z5211" t="s">
        <v>3198</v>
      </c>
      <c r="AA5211" t="s">
        <v>4529</v>
      </c>
      <c r="AB5211" t="s">
        <v>4530</v>
      </c>
      <c r="AC5211" t="s">
        <v>89</v>
      </c>
      <c r="AD5211" t="str">
        <f t="shared" si="81"/>
        <v>10-60</v>
      </c>
      <c r="AE5211" t="str">
        <f>VLOOKUP(AD5211,'Main_Sub Desc'!C:D,2,)</f>
        <v>LPC from invoicing</v>
      </c>
      <c r="AF5211" t="str">
        <f>VLOOKUP(VALUE(H5211),'Main_Sub Desc'!F:G,2,)</f>
        <v>Wtr Rev Late Payment</v>
      </c>
      <c r="AG5211">
        <f>IFERROR(VLOOKUP(VALUE(I5211),'PC Mapping'!A:F,6,),"")</f>
        <v>10719</v>
      </c>
      <c r="AH5211" s="13" t="str">
        <f>VLOOKUP(AG5211,'PC Mapping'!L:M,2,)</f>
        <v>All Other Water</v>
      </c>
    </row>
    <row r="5212" spans="1:34" x14ac:dyDescent="0.2">
      <c r="A5212" t="s">
        <v>22085</v>
      </c>
      <c r="B5212" t="s">
        <v>21979</v>
      </c>
      <c r="C5212" t="s">
        <v>4519</v>
      </c>
      <c r="D5212" t="s">
        <v>4520</v>
      </c>
      <c r="E5212" s="3">
        <v>45838</v>
      </c>
      <c r="F5212" t="s">
        <v>44</v>
      </c>
      <c r="G5212" t="s">
        <v>3742</v>
      </c>
      <c r="H5212" t="s">
        <v>3722</v>
      </c>
      <c r="I5212" t="s">
        <v>3752</v>
      </c>
      <c r="J5212" t="s">
        <v>4522</v>
      </c>
      <c r="K5212" s="2">
        <v>-5</v>
      </c>
      <c r="L5212" t="s">
        <v>44</v>
      </c>
      <c r="M5212" s="2">
        <v>-5</v>
      </c>
      <c r="N5212" t="s">
        <v>4523</v>
      </c>
      <c r="O5212" t="s">
        <v>4524</v>
      </c>
      <c r="P5212" t="s">
        <v>5455</v>
      </c>
      <c r="Q5212" t="s">
        <v>22086</v>
      </c>
      <c r="R5212" t="s">
        <v>44</v>
      </c>
      <c r="S5212" t="s">
        <v>7084</v>
      </c>
      <c r="T5212" s="3">
        <v>45838</v>
      </c>
      <c r="U5212" s="3">
        <v>45845</v>
      </c>
      <c r="V5212" s="2">
        <v>0</v>
      </c>
      <c r="W5212" t="s">
        <v>44</v>
      </c>
      <c r="X5212" t="s">
        <v>44</v>
      </c>
      <c r="Y5212" t="s">
        <v>22087</v>
      </c>
      <c r="Z5212" t="s">
        <v>22088</v>
      </c>
      <c r="AA5212" t="s">
        <v>4529</v>
      </c>
      <c r="AB5212" t="s">
        <v>4530</v>
      </c>
      <c r="AC5212" t="s">
        <v>99</v>
      </c>
      <c r="AD5212" t="str">
        <f t="shared" si="81"/>
        <v>10-60</v>
      </c>
      <c r="AE5212" t="str">
        <f>VLOOKUP(AD5212,'Main_Sub Desc'!C:D,2,)</f>
        <v>LPC from invoicing</v>
      </c>
      <c r="AF5212" t="str">
        <f>VLOOKUP(VALUE(H5212),'Main_Sub Desc'!F:G,2,)</f>
        <v>Wtr Rev Late Payment</v>
      </c>
      <c r="AG5212">
        <f>IFERROR(VLOOKUP(VALUE(I5212),'PC Mapping'!A:F,6,),"")</f>
        <v>10719</v>
      </c>
      <c r="AH5212" s="13" t="str">
        <f>VLOOKUP(AG5212,'PC Mapping'!L:M,2,)</f>
        <v>All Other Water</v>
      </c>
    </row>
    <row r="5213" spans="1:34" x14ac:dyDescent="0.2">
      <c r="A5213" t="s">
        <v>22089</v>
      </c>
      <c r="B5213" t="s">
        <v>21979</v>
      </c>
      <c r="C5213" t="s">
        <v>4519</v>
      </c>
      <c r="D5213" t="s">
        <v>4520</v>
      </c>
      <c r="E5213" s="3">
        <v>45838</v>
      </c>
      <c r="F5213" t="s">
        <v>44</v>
      </c>
      <c r="G5213" t="s">
        <v>3742</v>
      </c>
      <c r="H5213" t="s">
        <v>3722</v>
      </c>
      <c r="I5213" t="s">
        <v>3752</v>
      </c>
      <c r="J5213" t="s">
        <v>4522</v>
      </c>
      <c r="K5213" s="2">
        <v>-5</v>
      </c>
      <c r="L5213" t="s">
        <v>44</v>
      </c>
      <c r="M5213" s="2">
        <v>-5</v>
      </c>
      <c r="N5213" t="s">
        <v>4523</v>
      </c>
      <c r="O5213" t="s">
        <v>4524</v>
      </c>
      <c r="P5213" t="s">
        <v>18914</v>
      </c>
      <c r="Q5213" t="s">
        <v>22090</v>
      </c>
      <c r="R5213" t="s">
        <v>44</v>
      </c>
      <c r="S5213" t="s">
        <v>7084</v>
      </c>
      <c r="T5213" s="3">
        <v>45838</v>
      </c>
      <c r="U5213" s="3">
        <v>45845</v>
      </c>
      <c r="V5213" s="2">
        <v>0</v>
      </c>
      <c r="W5213" t="s">
        <v>44</v>
      </c>
      <c r="X5213" t="s">
        <v>44</v>
      </c>
      <c r="Y5213" t="s">
        <v>22091</v>
      </c>
      <c r="Z5213" t="s">
        <v>2393</v>
      </c>
      <c r="AA5213" t="s">
        <v>4529</v>
      </c>
      <c r="AB5213" t="s">
        <v>4530</v>
      </c>
      <c r="AC5213" t="s">
        <v>89</v>
      </c>
      <c r="AD5213" t="str">
        <f t="shared" si="81"/>
        <v>10-60</v>
      </c>
      <c r="AE5213" t="str">
        <f>VLOOKUP(AD5213,'Main_Sub Desc'!C:D,2,)</f>
        <v>LPC from invoicing</v>
      </c>
      <c r="AF5213" t="str">
        <f>VLOOKUP(VALUE(H5213),'Main_Sub Desc'!F:G,2,)</f>
        <v>Wtr Rev Late Payment</v>
      </c>
      <c r="AG5213">
        <f>IFERROR(VLOOKUP(VALUE(I5213),'PC Mapping'!A:F,6,),"")</f>
        <v>10719</v>
      </c>
      <c r="AH5213" s="13" t="str">
        <f>VLOOKUP(AG5213,'PC Mapping'!L:M,2,)</f>
        <v>All Other Water</v>
      </c>
    </row>
    <row r="5214" spans="1:34" x14ac:dyDescent="0.2">
      <c r="A5214" t="s">
        <v>22092</v>
      </c>
      <c r="B5214" t="s">
        <v>21979</v>
      </c>
      <c r="C5214" t="s">
        <v>4519</v>
      </c>
      <c r="D5214" t="s">
        <v>4520</v>
      </c>
      <c r="E5214" s="3">
        <v>45838</v>
      </c>
      <c r="F5214" t="s">
        <v>44</v>
      </c>
      <c r="G5214" t="s">
        <v>3742</v>
      </c>
      <c r="H5214" t="s">
        <v>3722</v>
      </c>
      <c r="I5214" t="s">
        <v>3752</v>
      </c>
      <c r="J5214" t="s">
        <v>4522</v>
      </c>
      <c r="K5214" s="2">
        <v>-5</v>
      </c>
      <c r="L5214" t="s">
        <v>44</v>
      </c>
      <c r="M5214" s="2">
        <v>-5</v>
      </c>
      <c r="N5214" t="s">
        <v>4523</v>
      </c>
      <c r="O5214" t="s">
        <v>4524</v>
      </c>
      <c r="P5214" t="s">
        <v>9428</v>
      </c>
      <c r="Q5214" t="s">
        <v>22093</v>
      </c>
      <c r="R5214" t="s">
        <v>44</v>
      </c>
      <c r="S5214" t="s">
        <v>7084</v>
      </c>
      <c r="T5214" s="3">
        <v>45838</v>
      </c>
      <c r="U5214" s="3">
        <v>45845</v>
      </c>
      <c r="V5214" s="2">
        <v>0</v>
      </c>
      <c r="W5214" t="s">
        <v>44</v>
      </c>
      <c r="X5214" t="s">
        <v>44</v>
      </c>
      <c r="Y5214" t="s">
        <v>22094</v>
      </c>
      <c r="Z5214" t="s">
        <v>2025</v>
      </c>
      <c r="AA5214" t="s">
        <v>4529</v>
      </c>
      <c r="AB5214" t="s">
        <v>4530</v>
      </c>
      <c r="AC5214" t="s">
        <v>89</v>
      </c>
      <c r="AD5214" t="str">
        <f t="shared" si="81"/>
        <v>10-60</v>
      </c>
      <c r="AE5214" t="str">
        <f>VLOOKUP(AD5214,'Main_Sub Desc'!C:D,2,)</f>
        <v>LPC from invoicing</v>
      </c>
      <c r="AF5214" t="str">
        <f>VLOOKUP(VALUE(H5214),'Main_Sub Desc'!F:G,2,)</f>
        <v>Wtr Rev Late Payment</v>
      </c>
      <c r="AG5214">
        <f>IFERROR(VLOOKUP(VALUE(I5214),'PC Mapping'!A:F,6,),"")</f>
        <v>10719</v>
      </c>
      <c r="AH5214" s="13" t="str">
        <f>VLOOKUP(AG5214,'PC Mapping'!L:M,2,)</f>
        <v>All Other Water</v>
      </c>
    </row>
    <row r="5215" spans="1:34" x14ac:dyDescent="0.2">
      <c r="A5215" t="s">
        <v>22095</v>
      </c>
      <c r="B5215" t="s">
        <v>21979</v>
      </c>
      <c r="C5215" t="s">
        <v>4519</v>
      </c>
      <c r="D5215" t="s">
        <v>4520</v>
      </c>
      <c r="E5215" s="3">
        <v>45838</v>
      </c>
      <c r="F5215" t="s">
        <v>44</v>
      </c>
      <c r="G5215" t="s">
        <v>3742</v>
      </c>
      <c r="H5215" t="s">
        <v>3722</v>
      </c>
      <c r="I5215" t="s">
        <v>3752</v>
      </c>
      <c r="J5215" t="s">
        <v>4522</v>
      </c>
      <c r="K5215" s="2">
        <v>-5</v>
      </c>
      <c r="L5215" t="s">
        <v>44</v>
      </c>
      <c r="M5215" s="2">
        <v>-5</v>
      </c>
      <c r="N5215" t="s">
        <v>4523</v>
      </c>
      <c r="O5215" t="s">
        <v>4524</v>
      </c>
      <c r="P5215" t="s">
        <v>22096</v>
      </c>
      <c r="Q5215" t="s">
        <v>22097</v>
      </c>
      <c r="R5215" t="s">
        <v>44</v>
      </c>
      <c r="S5215" t="s">
        <v>7084</v>
      </c>
      <c r="T5215" s="3">
        <v>45838</v>
      </c>
      <c r="U5215" s="3">
        <v>45845</v>
      </c>
      <c r="V5215" s="2">
        <v>0</v>
      </c>
      <c r="W5215" t="s">
        <v>44</v>
      </c>
      <c r="X5215" t="s">
        <v>44</v>
      </c>
      <c r="Y5215" t="s">
        <v>22098</v>
      </c>
      <c r="Z5215" t="s">
        <v>22099</v>
      </c>
      <c r="AA5215" t="s">
        <v>4529</v>
      </c>
      <c r="AB5215" t="s">
        <v>4530</v>
      </c>
      <c r="AC5215" t="s">
        <v>99</v>
      </c>
      <c r="AD5215" t="str">
        <f t="shared" si="81"/>
        <v>10-60</v>
      </c>
      <c r="AE5215" t="str">
        <f>VLOOKUP(AD5215,'Main_Sub Desc'!C:D,2,)</f>
        <v>LPC from invoicing</v>
      </c>
      <c r="AF5215" t="str">
        <f>VLOOKUP(VALUE(H5215),'Main_Sub Desc'!F:G,2,)</f>
        <v>Wtr Rev Late Payment</v>
      </c>
      <c r="AG5215">
        <f>IFERROR(VLOOKUP(VALUE(I5215),'PC Mapping'!A:F,6,),"")</f>
        <v>10719</v>
      </c>
      <c r="AH5215" s="13" t="str">
        <f>VLOOKUP(AG5215,'PC Mapping'!L:M,2,)</f>
        <v>All Other Water</v>
      </c>
    </row>
    <row r="5216" spans="1:34" x14ac:dyDescent="0.2">
      <c r="A5216" t="s">
        <v>22100</v>
      </c>
      <c r="B5216" t="s">
        <v>21979</v>
      </c>
      <c r="C5216" t="s">
        <v>4519</v>
      </c>
      <c r="D5216" t="s">
        <v>4520</v>
      </c>
      <c r="E5216" s="3">
        <v>45838</v>
      </c>
      <c r="F5216" t="s">
        <v>44</v>
      </c>
      <c r="G5216" t="s">
        <v>3742</v>
      </c>
      <c r="H5216" t="s">
        <v>3722</v>
      </c>
      <c r="I5216" t="s">
        <v>3752</v>
      </c>
      <c r="J5216" t="s">
        <v>4522</v>
      </c>
      <c r="K5216" s="2">
        <v>-5</v>
      </c>
      <c r="L5216" t="s">
        <v>44</v>
      </c>
      <c r="M5216" s="2">
        <v>-5</v>
      </c>
      <c r="N5216" t="s">
        <v>4523</v>
      </c>
      <c r="O5216" t="s">
        <v>4524</v>
      </c>
      <c r="P5216" t="s">
        <v>5200</v>
      </c>
      <c r="Q5216" t="s">
        <v>22101</v>
      </c>
      <c r="R5216" t="s">
        <v>44</v>
      </c>
      <c r="S5216" t="s">
        <v>7084</v>
      </c>
      <c r="T5216" s="3">
        <v>45838</v>
      </c>
      <c r="U5216" s="3">
        <v>45845</v>
      </c>
      <c r="V5216" s="2">
        <v>0</v>
      </c>
      <c r="W5216" t="s">
        <v>44</v>
      </c>
      <c r="X5216" t="s">
        <v>44</v>
      </c>
      <c r="Y5216" t="s">
        <v>5202</v>
      </c>
      <c r="Z5216" t="s">
        <v>2036</v>
      </c>
      <c r="AA5216" t="s">
        <v>4529</v>
      </c>
      <c r="AB5216" t="s">
        <v>4530</v>
      </c>
      <c r="AC5216" t="s">
        <v>89</v>
      </c>
      <c r="AD5216" t="str">
        <f t="shared" si="81"/>
        <v>10-60</v>
      </c>
      <c r="AE5216" t="str">
        <f>VLOOKUP(AD5216,'Main_Sub Desc'!C:D,2,)</f>
        <v>LPC from invoicing</v>
      </c>
      <c r="AF5216" t="str">
        <f>VLOOKUP(VALUE(H5216),'Main_Sub Desc'!F:G,2,)</f>
        <v>Wtr Rev Late Payment</v>
      </c>
      <c r="AG5216">
        <f>IFERROR(VLOOKUP(VALUE(I5216),'PC Mapping'!A:F,6,),"")</f>
        <v>10719</v>
      </c>
      <c r="AH5216" s="13" t="str">
        <f>VLOOKUP(AG5216,'PC Mapping'!L:M,2,)</f>
        <v>All Other Water</v>
      </c>
    </row>
    <row r="5217" spans="1:34" x14ac:dyDescent="0.2">
      <c r="A5217" t="s">
        <v>22102</v>
      </c>
      <c r="B5217" t="s">
        <v>21979</v>
      </c>
      <c r="C5217" t="s">
        <v>4519</v>
      </c>
      <c r="D5217" t="s">
        <v>4520</v>
      </c>
      <c r="E5217" s="3">
        <v>45838</v>
      </c>
      <c r="F5217" t="s">
        <v>44</v>
      </c>
      <c r="G5217" t="s">
        <v>3742</v>
      </c>
      <c r="H5217" t="s">
        <v>3722</v>
      </c>
      <c r="I5217" t="s">
        <v>3752</v>
      </c>
      <c r="J5217" t="s">
        <v>4522</v>
      </c>
      <c r="K5217" s="2">
        <v>-5.16</v>
      </c>
      <c r="L5217" t="s">
        <v>44</v>
      </c>
      <c r="M5217" s="2">
        <v>-5.16</v>
      </c>
      <c r="N5217" t="s">
        <v>4523</v>
      </c>
      <c r="O5217" t="s">
        <v>4524</v>
      </c>
      <c r="P5217" t="s">
        <v>14252</v>
      </c>
      <c r="Q5217" t="s">
        <v>22103</v>
      </c>
      <c r="R5217" t="s">
        <v>44</v>
      </c>
      <c r="S5217" t="s">
        <v>7084</v>
      </c>
      <c r="T5217" s="3">
        <v>45838</v>
      </c>
      <c r="U5217" s="3">
        <v>45845</v>
      </c>
      <c r="V5217" s="2">
        <v>0</v>
      </c>
      <c r="W5217" t="s">
        <v>44</v>
      </c>
      <c r="X5217" t="s">
        <v>44</v>
      </c>
      <c r="Y5217" t="s">
        <v>22104</v>
      </c>
      <c r="Z5217" t="s">
        <v>2836</v>
      </c>
      <c r="AA5217" t="s">
        <v>4529</v>
      </c>
      <c r="AB5217" t="s">
        <v>4530</v>
      </c>
      <c r="AC5217" t="s">
        <v>89</v>
      </c>
      <c r="AD5217" t="str">
        <f t="shared" si="81"/>
        <v>10-60</v>
      </c>
      <c r="AE5217" t="str">
        <f>VLOOKUP(AD5217,'Main_Sub Desc'!C:D,2,)</f>
        <v>LPC from invoicing</v>
      </c>
      <c r="AF5217" t="str">
        <f>VLOOKUP(VALUE(H5217),'Main_Sub Desc'!F:G,2,)</f>
        <v>Wtr Rev Late Payment</v>
      </c>
      <c r="AG5217">
        <f>IFERROR(VLOOKUP(VALUE(I5217),'PC Mapping'!A:F,6,),"")</f>
        <v>10719</v>
      </c>
      <c r="AH5217" s="13" t="str">
        <f>VLOOKUP(AG5217,'PC Mapping'!L:M,2,)</f>
        <v>All Other Water</v>
      </c>
    </row>
    <row r="5218" spans="1:34" x14ac:dyDescent="0.2">
      <c r="A5218" t="s">
        <v>22105</v>
      </c>
      <c r="B5218" t="s">
        <v>21979</v>
      </c>
      <c r="C5218" t="s">
        <v>4519</v>
      </c>
      <c r="D5218" t="s">
        <v>4520</v>
      </c>
      <c r="E5218" s="3">
        <v>45838</v>
      </c>
      <c r="F5218" t="s">
        <v>44</v>
      </c>
      <c r="G5218" t="s">
        <v>3742</v>
      </c>
      <c r="H5218" t="s">
        <v>3722</v>
      </c>
      <c r="I5218" t="s">
        <v>3752</v>
      </c>
      <c r="J5218" t="s">
        <v>4522</v>
      </c>
      <c r="K5218" s="2">
        <v>-12.42</v>
      </c>
      <c r="L5218" t="s">
        <v>44</v>
      </c>
      <c r="M5218" s="2">
        <v>-12.42</v>
      </c>
      <c r="N5218" t="s">
        <v>4523</v>
      </c>
      <c r="O5218" t="s">
        <v>4524</v>
      </c>
      <c r="P5218" t="s">
        <v>22106</v>
      </c>
      <c r="Q5218" t="s">
        <v>22107</v>
      </c>
      <c r="R5218" t="s">
        <v>44</v>
      </c>
      <c r="S5218" t="s">
        <v>7084</v>
      </c>
      <c r="T5218" s="3">
        <v>45838</v>
      </c>
      <c r="U5218" s="3">
        <v>45845</v>
      </c>
      <c r="V5218" s="2">
        <v>0</v>
      </c>
      <c r="W5218" t="s">
        <v>44</v>
      </c>
      <c r="X5218" t="s">
        <v>44</v>
      </c>
      <c r="Y5218" t="s">
        <v>22108</v>
      </c>
      <c r="Z5218" t="s">
        <v>3528</v>
      </c>
      <c r="AA5218" t="s">
        <v>4529</v>
      </c>
      <c r="AB5218" t="s">
        <v>4530</v>
      </c>
      <c r="AC5218" t="s">
        <v>89</v>
      </c>
      <c r="AD5218" t="str">
        <f t="shared" si="81"/>
        <v>10-60</v>
      </c>
      <c r="AE5218" t="str">
        <f>VLOOKUP(AD5218,'Main_Sub Desc'!C:D,2,)</f>
        <v>LPC from invoicing</v>
      </c>
      <c r="AF5218" t="str">
        <f>VLOOKUP(VALUE(H5218),'Main_Sub Desc'!F:G,2,)</f>
        <v>Wtr Rev Late Payment</v>
      </c>
      <c r="AG5218">
        <f>IFERROR(VLOOKUP(VALUE(I5218),'PC Mapping'!A:F,6,),"")</f>
        <v>10719</v>
      </c>
      <c r="AH5218" s="13" t="str">
        <f>VLOOKUP(AG5218,'PC Mapping'!L:M,2,)</f>
        <v>All Other Water</v>
      </c>
    </row>
    <row r="5219" spans="1:34" x14ac:dyDescent="0.2">
      <c r="A5219" t="s">
        <v>22109</v>
      </c>
      <c r="B5219" t="s">
        <v>21979</v>
      </c>
      <c r="C5219" t="s">
        <v>4519</v>
      </c>
      <c r="D5219" t="s">
        <v>4520</v>
      </c>
      <c r="E5219" s="3">
        <v>45838</v>
      </c>
      <c r="F5219" t="s">
        <v>44</v>
      </c>
      <c r="G5219" t="s">
        <v>3742</v>
      </c>
      <c r="H5219" t="s">
        <v>3722</v>
      </c>
      <c r="I5219" t="s">
        <v>4538</v>
      </c>
      <c r="J5219" t="s">
        <v>4522</v>
      </c>
      <c r="K5219" s="2">
        <v>-5</v>
      </c>
      <c r="L5219" t="s">
        <v>44</v>
      </c>
      <c r="M5219" s="2">
        <v>-5</v>
      </c>
      <c r="N5219" t="s">
        <v>4523</v>
      </c>
      <c r="O5219" t="s">
        <v>4524</v>
      </c>
      <c r="P5219" t="s">
        <v>22110</v>
      </c>
      <c r="Q5219" t="s">
        <v>22111</v>
      </c>
      <c r="R5219" t="s">
        <v>44</v>
      </c>
      <c r="S5219" t="s">
        <v>7084</v>
      </c>
      <c r="T5219" s="3">
        <v>45838</v>
      </c>
      <c r="U5219" s="3">
        <v>45845</v>
      </c>
      <c r="V5219" s="2">
        <v>0</v>
      </c>
      <c r="W5219" t="s">
        <v>44</v>
      </c>
      <c r="X5219" t="s">
        <v>44</v>
      </c>
      <c r="Y5219" t="s">
        <v>22112</v>
      </c>
      <c r="Z5219" t="s">
        <v>292</v>
      </c>
      <c r="AA5219" t="s">
        <v>4529</v>
      </c>
      <c r="AB5219" t="s">
        <v>4530</v>
      </c>
      <c r="AC5219" t="s">
        <v>99</v>
      </c>
      <c r="AD5219" t="str">
        <f t="shared" si="81"/>
        <v>10-60</v>
      </c>
      <c r="AE5219" t="str">
        <f>VLOOKUP(AD5219,'Main_Sub Desc'!C:D,2,)</f>
        <v>LPC from invoicing</v>
      </c>
      <c r="AF5219" t="str">
        <f>VLOOKUP(VALUE(H5219),'Main_Sub Desc'!F:G,2,)</f>
        <v>Wtr Rev Late Payment</v>
      </c>
      <c r="AG5219">
        <f>IFERROR(VLOOKUP(VALUE(I5219),'PC Mapping'!A:F,6,),"")</f>
        <v>10469</v>
      </c>
      <c r="AH5219" s="13" t="str">
        <f>VLOOKUP(AG5219,'PC Mapping'!L:M,2,)</f>
        <v>Bolivar Water</v>
      </c>
    </row>
    <row r="5220" spans="1:34" x14ac:dyDescent="0.2">
      <c r="A5220" t="s">
        <v>22109</v>
      </c>
      <c r="B5220" t="s">
        <v>21979</v>
      </c>
      <c r="C5220" t="s">
        <v>4519</v>
      </c>
      <c r="D5220" t="s">
        <v>4520</v>
      </c>
      <c r="E5220" s="3">
        <v>45838</v>
      </c>
      <c r="F5220" t="s">
        <v>44</v>
      </c>
      <c r="G5220" t="s">
        <v>3742</v>
      </c>
      <c r="H5220" t="s">
        <v>3716</v>
      </c>
      <c r="I5220" t="s">
        <v>4534</v>
      </c>
      <c r="J5220" t="s">
        <v>4522</v>
      </c>
      <c r="K5220" s="2">
        <v>-5</v>
      </c>
      <c r="L5220" t="s">
        <v>44</v>
      </c>
      <c r="M5220" s="2">
        <v>-5</v>
      </c>
      <c r="N5220" t="s">
        <v>4523</v>
      </c>
      <c r="O5220" t="s">
        <v>4524</v>
      </c>
      <c r="P5220" t="s">
        <v>22110</v>
      </c>
      <c r="Q5220" t="s">
        <v>22113</v>
      </c>
      <c r="R5220" t="s">
        <v>44</v>
      </c>
      <c r="S5220" t="s">
        <v>7084</v>
      </c>
      <c r="T5220" s="3">
        <v>45838</v>
      </c>
      <c r="U5220" s="3">
        <v>45845</v>
      </c>
      <c r="V5220" s="2">
        <v>0</v>
      </c>
      <c r="W5220" t="s">
        <v>44</v>
      </c>
      <c r="X5220" t="s">
        <v>44</v>
      </c>
      <c r="Y5220" t="s">
        <v>22114</v>
      </c>
      <c r="Z5220" t="s">
        <v>292</v>
      </c>
      <c r="AA5220" t="s">
        <v>4529</v>
      </c>
      <c r="AB5220" t="s">
        <v>4530</v>
      </c>
      <c r="AC5220" t="s">
        <v>99</v>
      </c>
      <c r="AD5220" t="str">
        <f t="shared" si="81"/>
        <v>10-60</v>
      </c>
      <c r="AE5220" t="str">
        <f>VLOOKUP(AD5220,'Main_Sub Desc'!C:D,2,)</f>
        <v>LPC from invoicing</v>
      </c>
      <c r="AF5220" t="str">
        <f>VLOOKUP(VALUE(H5220),'Main_Sub Desc'!F:G,2,)</f>
        <v>Wst Rev Late Payment</v>
      </c>
      <c r="AG5220">
        <f>IFERROR(VLOOKUP(VALUE(I5220),'PC Mapping'!A:F,6,),"")</f>
        <v>10514</v>
      </c>
      <c r="AH5220" s="13" t="str">
        <f>VLOOKUP(AG5220,'PC Mapping'!L:M,2,)</f>
        <v>Bolivar Sewer</v>
      </c>
    </row>
    <row r="5221" spans="1:34" x14ac:dyDescent="0.2">
      <c r="A5221" t="s">
        <v>22115</v>
      </c>
      <c r="B5221" t="s">
        <v>21979</v>
      </c>
      <c r="C5221" t="s">
        <v>4519</v>
      </c>
      <c r="D5221" t="s">
        <v>4520</v>
      </c>
      <c r="E5221" s="3">
        <v>45838</v>
      </c>
      <c r="F5221" t="s">
        <v>44</v>
      </c>
      <c r="G5221" t="s">
        <v>3742</v>
      </c>
      <c r="H5221" t="s">
        <v>3722</v>
      </c>
      <c r="I5221" t="s">
        <v>4538</v>
      </c>
      <c r="J5221" t="s">
        <v>4522</v>
      </c>
      <c r="K5221" s="2">
        <v>-5</v>
      </c>
      <c r="L5221" t="s">
        <v>44</v>
      </c>
      <c r="M5221" s="2">
        <v>-5</v>
      </c>
      <c r="N5221" t="s">
        <v>4523</v>
      </c>
      <c r="O5221" t="s">
        <v>4524</v>
      </c>
      <c r="P5221" t="s">
        <v>22116</v>
      </c>
      <c r="Q5221" t="s">
        <v>22117</v>
      </c>
      <c r="R5221" t="s">
        <v>44</v>
      </c>
      <c r="S5221" t="s">
        <v>7084</v>
      </c>
      <c r="T5221" s="3">
        <v>45838</v>
      </c>
      <c r="U5221" s="3">
        <v>45845</v>
      </c>
      <c r="V5221" s="2">
        <v>0</v>
      </c>
      <c r="W5221" t="s">
        <v>44</v>
      </c>
      <c r="X5221" t="s">
        <v>44</v>
      </c>
      <c r="Y5221" t="s">
        <v>22118</v>
      </c>
      <c r="Z5221" t="s">
        <v>312</v>
      </c>
      <c r="AA5221" t="s">
        <v>4529</v>
      </c>
      <c r="AB5221" t="s">
        <v>4530</v>
      </c>
      <c r="AC5221" t="s">
        <v>99</v>
      </c>
      <c r="AD5221" t="str">
        <f t="shared" si="81"/>
        <v>10-60</v>
      </c>
      <c r="AE5221" t="str">
        <f>VLOOKUP(AD5221,'Main_Sub Desc'!C:D,2,)</f>
        <v>LPC from invoicing</v>
      </c>
      <c r="AF5221" t="str">
        <f>VLOOKUP(VALUE(H5221),'Main_Sub Desc'!F:G,2,)</f>
        <v>Wtr Rev Late Payment</v>
      </c>
      <c r="AG5221">
        <f>IFERROR(VLOOKUP(VALUE(I5221),'PC Mapping'!A:F,6,),"")</f>
        <v>10469</v>
      </c>
      <c r="AH5221" s="13" t="str">
        <f>VLOOKUP(AG5221,'PC Mapping'!L:M,2,)</f>
        <v>Bolivar Water</v>
      </c>
    </row>
    <row r="5222" spans="1:34" x14ac:dyDescent="0.2">
      <c r="A5222" t="s">
        <v>22115</v>
      </c>
      <c r="B5222" t="s">
        <v>21979</v>
      </c>
      <c r="C5222" t="s">
        <v>4519</v>
      </c>
      <c r="D5222" t="s">
        <v>4520</v>
      </c>
      <c r="E5222" s="3">
        <v>45838</v>
      </c>
      <c r="F5222" t="s">
        <v>44</v>
      </c>
      <c r="G5222" t="s">
        <v>3742</v>
      </c>
      <c r="H5222" t="s">
        <v>3716</v>
      </c>
      <c r="I5222" t="s">
        <v>4534</v>
      </c>
      <c r="J5222" t="s">
        <v>4522</v>
      </c>
      <c r="K5222" s="2">
        <v>-5</v>
      </c>
      <c r="L5222" t="s">
        <v>44</v>
      </c>
      <c r="M5222" s="2">
        <v>-5</v>
      </c>
      <c r="N5222" t="s">
        <v>4523</v>
      </c>
      <c r="O5222" t="s">
        <v>4524</v>
      </c>
      <c r="P5222" t="s">
        <v>22116</v>
      </c>
      <c r="Q5222" t="s">
        <v>22119</v>
      </c>
      <c r="R5222" t="s">
        <v>44</v>
      </c>
      <c r="S5222" t="s">
        <v>7084</v>
      </c>
      <c r="T5222" s="3">
        <v>45838</v>
      </c>
      <c r="U5222" s="3">
        <v>45845</v>
      </c>
      <c r="V5222" s="2">
        <v>0</v>
      </c>
      <c r="W5222" t="s">
        <v>44</v>
      </c>
      <c r="X5222" t="s">
        <v>44</v>
      </c>
      <c r="Y5222" t="s">
        <v>22120</v>
      </c>
      <c r="Z5222" t="s">
        <v>312</v>
      </c>
      <c r="AA5222" t="s">
        <v>4529</v>
      </c>
      <c r="AB5222" t="s">
        <v>4530</v>
      </c>
      <c r="AC5222" t="s">
        <v>99</v>
      </c>
      <c r="AD5222" t="str">
        <f t="shared" si="81"/>
        <v>10-60</v>
      </c>
      <c r="AE5222" t="str">
        <f>VLOOKUP(AD5222,'Main_Sub Desc'!C:D,2,)</f>
        <v>LPC from invoicing</v>
      </c>
      <c r="AF5222" t="str">
        <f>VLOOKUP(VALUE(H5222),'Main_Sub Desc'!F:G,2,)</f>
        <v>Wst Rev Late Payment</v>
      </c>
      <c r="AG5222">
        <f>IFERROR(VLOOKUP(VALUE(I5222),'PC Mapping'!A:F,6,),"")</f>
        <v>10514</v>
      </c>
      <c r="AH5222" s="13" t="str">
        <f>VLOOKUP(AG5222,'PC Mapping'!L:M,2,)</f>
        <v>Bolivar Sewer</v>
      </c>
    </row>
    <row r="5223" spans="1:34" x14ac:dyDescent="0.2">
      <c r="A5223" t="s">
        <v>22121</v>
      </c>
      <c r="B5223" t="s">
        <v>21979</v>
      </c>
      <c r="C5223" t="s">
        <v>4519</v>
      </c>
      <c r="D5223" t="s">
        <v>4520</v>
      </c>
      <c r="E5223" s="3">
        <v>45838</v>
      </c>
      <c r="F5223" t="s">
        <v>44</v>
      </c>
      <c r="G5223" t="s">
        <v>3742</v>
      </c>
      <c r="H5223" t="s">
        <v>3722</v>
      </c>
      <c r="I5223" t="s">
        <v>4538</v>
      </c>
      <c r="J5223" t="s">
        <v>4522</v>
      </c>
      <c r="K5223" s="2">
        <v>-10.87</v>
      </c>
      <c r="L5223" t="s">
        <v>44</v>
      </c>
      <c r="M5223" s="2">
        <v>-10.87</v>
      </c>
      <c r="N5223" t="s">
        <v>4523</v>
      </c>
      <c r="O5223" t="s">
        <v>4524</v>
      </c>
      <c r="P5223" t="s">
        <v>22122</v>
      </c>
      <c r="Q5223" t="s">
        <v>22123</v>
      </c>
      <c r="R5223" t="s">
        <v>44</v>
      </c>
      <c r="S5223" t="s">
        <v>7084</v>
      </c>
      <c r="T5223" s="3">
        <v>45838</v>
      </c>
      <c r="U5223" s="3">
        <v>45845</v>
      </c>
      <c r="V5223" s="2">
        <v>0</v>
      </c>
      <c r="W5223" t="s">
        <v>44</v>
      </c>
      <c r="X5223" t="s">
        <v>44</v>
      </c>
      <c r="Y5223" t="s">
        <v>22124</v>
      </c>
      <c r="Z5223" t="s">
        <v>323</v>
      </c>
      <c r="AA5223" t="s">
        <v>4529</v>
      </c>
      <c r="AB5223" t="s">
        <v>4530</v>
      </c>
      <c r="AC5223" t="s">
        <v>99</v>
      </c>
      <c r="AD5223" t="str">
        <f t="shared" si="81"/>
        <v>10-60</v>
      </c>
      <c r="AE5223" t="str">
        <f>VLOOKUP(AD5223,'Main_Sub Desc'!C:D,2,)</f>
        <v>LPC from invoicing</v>
      </c>
      <c r="AF5223" t="str">
        <f>VLOOKUP(VALUE(H5223),'Main_Sub Desc'!F:G,2,)</f>
        <v>Wtr Rev Late Payment</v>
      </c>
      <c r="AG5223">
        <f>IFERROR(VLOOKUP(VALUE(I5223),'PC Mapping'!A:F,6,),"")</f>
        <v>10469</v>
      </c>
      <c r="AH5223" s="13" t="str">
        <f>VLOOKUP(AG5223,'PC Mapping'!L:M,2,)</f>
        <v>Bolivar Water</v>
      </c>
    </row>
    <row r="5224" spans="1:34" x14ac:dyDescent="0.2">
      <c r="A5224" t="s">
        <v>22121</v>
      </c>
      <c r="B5224" t="s">
        <v>21979</v>
      </c>
      <c r="C5224" t="s">
        <v>4519</v>
      </c>
      <c r="D5224" t="s">
        <v>4520</v>
      </c>
      <c r="E5224" s="3">
        <v>45838</v>
      </c>
      <c r="F5224" t="s">
        <v>44</v>
      </c>
      <c r="G5224" t="s">
        <v>3742</v>
      </c>
      <c r="H5224" t="s">
        <v>3716</v>
      </c>
      <c r="I5224" t="s">
        <v>4534</v>
      </c>
      <c r="J5224" t="s">
        <v>4522</v>
      </c>
      <c r="K5224" s="2">
        <v>-11.3</v>
      </c>
      <c r="L5224" t="s">
        <v>44</v>
      </c>
      <c r="M5224" s="2">
        <v>-11.3</v>
      </c>
      <c r="N5224" t="s">
        <v>4523</v>
      </c>
      <c r="O5224" t="s">
        <v>4524</v>
      </c>
      <c r="P5224" t="s">
        <v>22122</v>
      </c>
      <c r="Q5224" t="s">
        <v>22125</v>
      </c>
      <c r="R5224" t="s">
        <v>44</v>
      </c>
      <c r="S5224" t="s">
        <v>7084</v>
      </c>
      <c r="T5224" s="3">
        <v>45838</v>
      </c>
      <c r="U5224" s="3">
        <v>45845</v>
      </c>
      <c r="V5224" s="2">
        <v>0</v>
      </c>
      <c r="W5224" t="s">
        <v>44</v>
      </c>
      <c r="X5224" t="s">
        <v>44</v>
      </c>
      <c r="Y5224" t="s">
        <v>22126</v>
      </c>
      <c r="Z5224" t="s">
        <v>323</v>
      </c>
      <c r="AA5224" t="s">
        <v>4529</v>
      </c>
      <c r="AB5224" t="s">
        <v>4530</v>
      </c>
      <c r="AC5224" t="s">
        <v>99</v>
      </c>
      <c r="AD5224" t="str">
        <f t="shared" si="81"/>
        <v>10-60</v>
      </c>
      <c r="AE5224" t="str">
        <f>VLOOKUP(AD5224,'Main_Sub Desc'!C:D,2,)</f>
        <v>LPC from invoicing</v>
      </c>
      <c r="AF5224" t="str">
        <f>VLOOKUP(VALUE(H5224),'Main_Sub Desc'!F:G,2,)</f>
        <v>Wst Rev Late Payment</v>
      </c>
      <c r="AG5224">
        <f>IFERROR(VLOOKUP(VALUE(I5224),'PC Mapping'!A:F,6,),"")</f>
        <v>10514</v>
      </c>
      <c r="AH5224" s="13" t="str">
        <f>VLOOKUP(AG5224,'PC Mapping'!L:M,2,)</f>
        <v>Bolivar Sewer</v>
      </c>
    </row>
    <row r="5225" spans="1:34" x14ac:dyDescent="0.2">
      <c r="A5225" t="s">
        <v>22127</v>
      </c>
      <c r="B5225" t="s">
        <v>21979</v>
      </c>
      <c r="C5225" t="s">
        <v>4519</v>
      </c>
      <c r="D5225" t="s">
        <v>4520</v>
      </c>
      <c r="E5225" s="3">
        <v>45838</v>
      </c>
      <c r="F5225" t="s">
        <v>44</v>
      </c>
      <c r="G5225" t="s">
        <v>3742</v>
      </c>
      <c r="H5225" t="s">
        <v>3722</v>
      </c>
      <c r="I5225" t="s">
        <v>4538</v>
      </c>
      <c r="J5225" t="s">
        <v>4522</v>
      </c>
      <c r="K5225" s="2">
        <v>-5</v>
      </c>
      <c r="L5225" t="s">
        <v>44</v>
      </c>
      <c r="M5225" s="2">
        <v>-5</v>
      </c>
      <c r="N5225" t="s">
        <v>4523</v>
      </c>
      <c r="O5225" t="s">
        <v>4524</v>
      </c>
      <c r="P5225" t="s">
        <v>22128</v>
      </c>
      <c r="Q5225" t="s">
        <v>22129</v>
      </c>
      <c r="R5225" t="s">
        <v>44</v>
      </c>
      <c r="S5225" t="s">
        <v>7084</v>
      </c>
      <c r="T5225" s="3">
        <v>45838</v>
      </c>
      <c r="U5225" s="3">
        <v>45845</v>
      </c>
      <c r="V5225" s="2">
        <v>0</v>
      </c>
      <c r="W5225" t="s">
        <v>44</v>
      </c>
      <c r="X5225" t="s">
        <v>44</v>
      </c>
      <c r="Y5225" t="s">
        <v>22130</v>
      </c>
      <c r="Z5225" t="s">
        <v>758</v>
      </c>
      <c r="AA5225" t="s">
        <v>4529</v>
      </c>
      <c r="AB5225" t="s">
        <v>4530</v>
      </c>
      <c r="AC5225" t="s">
        <v>89</v>
      </c>
      <c r="AD5225" t="str">
        <f t="shared" si="81"/>
        <v>10-60</v>
      </c>
      <c r="AE5225" t="str">
        <f>VLOOKUP(AD5225,'Main_Sub Desc'!C:D,2,)</f>
        <v>LPC from invoicing</v>
      </c>
      <c r="AF5225" t="str">
        <f>VLOOKUP(VALUE(H5225),'Main_Sub Desc'!F:G,2,)</f>
        <v>Wtr Rev Late Payment</v>
      </c>
      <c r="AG5225">
        <f>IFERROR(VLOOKUP(VALUE(I5225),'PC Mapping'!A:F,6,),"")</f>
        <v>10469</v>
      </c>
      <c r="AH5225" s="13" t="str">
        <f>VLOOKUP(AG5225,'PC Mapping'!L:M,2,)</f>
        <v>Bolivar Water</v>
      </c>
    </row>
    <row r="5226" spans="1:34" x14ac:dyDescent="0.2">
      <c r="A5226" t="s">
        <v>22127</v>
      </c>
      <c r="B5226" t="s">
        <v>21979</v>
      </c>
      <c r="C5226" t="s">
        <v>4519</v>
      </c>
      <c r="D5226" t="s">
        <v>4520</v>
      </c>
      <c r="E5226" s="3">
        <v>45838</v>
      </c>
      <c r="F5226" t="s">
        <v>44</v>
      </c>
      <c r="G5226" t="s">
        <v>3742</v>
      </c>
      <c r="H5226" t="s">
        <v>3716</v>
      </c>
      <c r="I5226" t="s">
        <v>4534</v>
      </c>
      <c r="J5226" t="s">
        <v>4522</v>
      </c>
      <c r="K5226" s="2">
        <v>-5</v>
      </c>
      <c r="L5226" t="s">
        <v>44</v>
      </c>
      <c r="M5226" s="2">
        <v>-5</v>
      </c>
      <c r="N5226" t="s">
        <v>4523</v>
      </c>
      <c r="O5226" t="s">
        <v>4524</v>
      </c>
      <c r="P5226" t="s">
        <v>22128</v>
      </c>
      <c r="Q5226" t="s">
        <v>22131</v>
      </c>
      <c r="R5226" t="s">
        <v>44</v>
      </c>
      <c r="S5226" t="s">
        <v>7084</v>
      </c>
      <c r="T5226" s="3">
        <v>45838</v>
      </c>
      <c r="U5226" s="3">
        <v>45845</v>
      </c>
      <c r="V5226" s="2">
        <v>0</v>
      </c>
      <c r="W5226" t="s">
        <v>44</v>
      </c>
      <c r="X5226" t="s">
        <v>44</v>
      </c>
      <c r="Y5226" t="s">
        <v>22132</v>
      </c>
      <c r="Z5226" t="s">
        <v>758</v>
      </c>
      <c r="AA5226" t="s">
        <v>4529</v>
      </c>
      <c r="AB5226" t="s">
        <v>4530</v>
      </c>
      <c r="AC5226" t="s">
        <v>89</v>
      </c>
      <c r="AD5226" t="str">
        <f t="shared" si="81"/>
        <v>10-60</v>
      </c>
      <c r="AE5226" t="str">
        <f>VLOOKUP(AD5226,'Main_Sub Desc'!C:D,2,)</f>
        <v>LPC from invoicing</v>
      </c>
      <c r="AF5226" t="str">
        <f>VLOOKUP(VALUE(H5226),'Main_Sub Desc'!F:G,2,)</f>
        <v>Wst Rev Late Payment</v>
      </c>
      <c r="AG5226">
        <f>IFERROR(VLOOKUP(VALUE(I5226),'PC Mapping'!A:F,6,),"")</f>
        <v>10514</v>
      </c>
      <c r="AH5226" s="13" t="str">
        <f>VLOOKUP(AG5226,'PC Mapping'!L:M,2,)</f>
        <v>Bolivar Sewer</v>
      </c>
    </row>
    <row r="5227" spans="1:34" x14ac:dyDescent="0.2">
      <c r="A5227" t="s">
        <v>22133</v>
      </c>
      <c r="B5227" t="s">
        <v>21979</v>
      </c>
      <c r="C5227" t="s">
        <v>4519</v>
      </c>
      <c r="D5227" t="s">
        <v>4520</v>
      </c>
      <c r="E5227" s="3">
        <v>45838</v>
      </c>
      <c r="F5227" t="s">
        <v>44</v>
      </c>
      <c r="G5227" t="s">
        <v>3742</v>
      </c>
      <c r="H5227" t="s">
        <v>3722</v>
      </c>
      <c r="I5227" t="s">
        <v>4538</v>
      </c>
      <c r="J5227" t="s">
        <v>4522</v>
      </c>
      <c r="K5227" s="2">
        <v>-5</v>
      </c>
      <c r="L5227" t="s">
        <v>44</v>
      </c>
      <c r="M5227" s="2">
        <v>-5</v>
      </c>
      <c r="N5227" t="s">
        <v>4523</v>
      </c>
      <c r="O5227" t="s">
        <v>4524</v>
      </c>
      <c r="P5227" t="s">
        <v>20658</v>
      </c>
      <c r="Q5227" t="s">
        <v>22134</v>
      </c>
      <c r="R5227" t="s">
        <v>44</v>
      </c>
      <c r="S5227" t="s">
        <v>7084</v>
      </c>
      <c r="T5227" s="3">
        <v>45838</v>
      </c>
      <c r="U5227" s="3">
        <v>45845</v>
      </c>
      <c r="V5227" s="2">
        <v>0</v>
      </c>
      <c r="W5227" t="s">
        <v>44</v>
      </c>
      <c r="X5227" t="s">
        <v>44</v>
      </c>
      <c r="Y5227" t="s">
        <v>22135</v>
      </c>
      <c r="Z5227" t="s">
        <v>905</v>
      </c>
      <c r="AA5227" t="s">
        <v>4529</v>
      </c>
      <c r="AB5227" t="s">
        <v>4530</v>
      </c>
      <c r="AC5227" t="s">
        <v>89</v>
      </c>
      <c r="AD5227" t="str">
        <f t="shared" si="81"/>
        <v>10-60</v>
      </c>
      <c r="AE5227" t="str">
        <f>VLOOKUP(AD5227,'Main_Sub Desc'!C:D,2,)</f>
        <v>LPC from invoicing</v>
      </c>
      <c r="AF5227" t="str">
        <f>VLOOKUP(VALUE(H5227),'Main_Sub Desc'!F:G,2,)</f>
        <v>Wtr Rev Late Payment</v>
      </c>
      <c r="AG5227">
        <f>IFERROR(VLOOKUP(VALUE(I5227),'PC Mapping'!A:F,6,),"")</f>
        <v>10469</v>
      </c>
      <c r="AH5227" s="13" t="str">
        <f>VLOOKUP(AG5227,'PC Mapping'!L:M,2,)</f>
        <v>Bolivar Water</v>
      </c>
    </row>
    <row r="5228" spans="1:34" x14ac:dyDescent="0.2">
      <c r="A5228" t="s">
        <v>22133</v>
      </c>
      <c r="B5228" t="s">
        <v>21979</v>
      </c>
      <c r="C5228" t="s">
        <v>4519</v>
      </c>
      <c r="D5228" t="s">
        <v>4520</v>
      </c>
      <c r="E5228" s="3">
        <v>45838</v>
      </c>
      <c r="F5228" t="s">
        <v>44</v>
      </c>
      <c r="G5228" t="s">
        <v>3742</v>
      </c>
      <c r="H5228" t="s">
        <v>3716</v>
      </c>
      <c r="I5228" t="s">
        <v>4534</v>
      </c>
      <c r="J5228" t="s">
        <v>4522</v>
      </c>
      <c r="K5228" s="2">
        <v>-5</v>
      </c>
      <c r="L5228" t="s">
        <v>44</v>
      </c>
      <c r="M5228" s="2">
        <v>-5</v>
      </c>
      <c r="N5228" t="s">
        <v>4523</v>
      </c>
      <c r="O5228" t="s">
        <v>4524</v>
      </c>
      <c r="P5228" t="s">
        <v>20658</v>
      </c>
      <c r="Q5228" t="s">
        <v>22136</v>
      </c>
      <c r="R5228" t="s">
        <v>44</v>
      </c>
      <c r="S5228" t="s">
        <v>7084</v>
      </c>
      <c r="T5228" s="3">
        <v>45838</v>
      </c>
      <c r="U5228" s="3">
        <v>45845</v>
      </c>
      <c r="V5228" s="2">
        <v>0</v>
      </c>
      <c r="W5228" t="s">
        <v>44</v>
      </c>
      <c r="X5228" t="s">
        <v>44</v>
      </c>
      <c r="Y5228" t="s">
        <v>22137</v>
      </c>
      <c r="Z5228" t="s">
        <v>905</v>
      </c>
      <c r="AA5228" t="s">
        <v>4529</v>
      </c>
      <c r="AB5228" t="s">
        <v>4530</v>
      </c>
      <c r="AC5228" t="s">
        <v>89</v>
      </c>
      <c r="AD5228" t="str">
        <f t="shared" si="81"/>
        <v>10-60</v>
      </c>
      <c r="AE5228" t="str">
        <f>VLOOKUP(AD5228,'Main_Sub Desc'!C:D,2,)</f>
        <v>LPC from invoicing</v>
      </c>
      <c r="AF5228" t="str">
        <f>VLOOKUP(VALUE(H5228),'Main_Sub Desc'!F:G,2,)</f>
        <v>Wst Rev Late Payment</v>
      </c>
      <c r="AG5228">
        <f>IFERROR(VLOOKUP(VALUE(I5228),'PC Mapping'!A:F,6,),"")</f>
        <v>10514</v>
      </c>
      <c r="AH5228" s="13" t="str">
        <f>VLOOKUP(AG5228,'PC Mapping'!L:M,2,)</f>
        <v>Bolivar Sewer</v>
      </c>
    </row>
    <row r="5229" spans="1:34" x14ac:dyDescent="0.2">
      <c r="A5229" t="s">
        <v>22138</v>
      </c>
      <c r="B5229" t="s">
        <v>21979</v>
      </c>
      <c r="C5229" t="s">
        <v>4519</v>
      </c>
      <c r="D5229" t="s">
        <v>4520</v>
      </c>
      <c r="E5229" s="3">
        <v>45838</v>
      </c>
      <c r="F5229" t="s">
        <v>44</v>
      </c>
      <c r="G5229" t="s">
        <v>3742</v>
      </c>
      <c r="H5229" t="s">
        <v>3722</v>
      </c>
      <c r="I5229" t="s">
        <v>3752</v>
      </c>
      <c r="J5229" t="s">
        <v>4522</v>
      </c>
      <c r="K5229" s="2">
        <v>-5</v>
      </c>
      <c r="L5229" t="s">
        <v>44</v>
      </c>
      <c r="M5229" s="2">
        <v>-5</v>
      </c>
      <c r="N5229" t="s">
        <v>4523</v>
      </c>
      <c r="O5229" t="s">
        <v>4524</v>
      </c>
      <c r="P5229" t="s">
        <v>12519</v>
      </c>
      <c r="Q5229" t="s">
        <v>22139</v>
      </c>
      <c r="R5229" t="s">
        <v>44</v>
      </c>
      <c r="S5229" t="s">
        <v>7084</v>
      </c>
      <c r="T5229" s="3">
        <v>45838</v>
      </c>
      <c r="U5229" s="3">
        <v>45845</v>
      </c>
      <c r="V5229" s="2">
        <v>0</v>
      </c>
      <c r="W5229" t="s">
        <v>44</v>
      </c>
      <c r="X5229" t="s">
        <v>44</v>
      </c>
      <c r="Y5229" t="s">
        <v>22140</v>
      </c>
      <c r="Z5229" t="s">
        <v>3430</v>
      </c>
      <c r="AA5229" t="s">
        <v>4529</v>
      </c>
      <c r="AB5229" t="s">
        <v>4530</v>
      </c>
      <c r="AC5229" t="s">
        <v>89</v>
      </c>
      <c r="AD5229" t="str">
        <f t="shared" si="81"/>
        <v>10-60</v>
      </c>
      <c r="AE5229" t="str">
        <f>VLOOKUP(AD5229,'Main_Sub Desc'!C:D,2,)</f>
        <v>LPC from invoicing</v>
      </c>
      <c r="AF5229" t="str">
        <f>VLOOKUP(VALUE(H5229),'Main_Sub Desc'!F:G,2,)</f>
        <v>Wtr Rev Late Payment</v>
      </c>
      <c r="AG5229">
        <f>IFERROR(VLOOKUP(VALUE(I5229),'PC Mapping'!A:F,6,),"")</f>
        <v>10719</v>
      </c>
      <c r="AH5229" s="13" t="str">
        <f>VLOOKUP(AG5229,'PC Mapping'!L:M,2,)</f>
        <v>All Other Water</v>
      </c>
    </row>
    <row r="5230" spans="1:34" x14ac:dyDescent="0.2">
      <c r="A5230" t="s">
        <v>22141</v>
      </c>
      <c r="B5230" t="s">
        <v>21979</v>
      </c>
      <c r="C5230" t="s">
        <v>4519</v>
      </c>
      <c r="D5230" t="s">
        <v>4520</v>
      </c>
      <c r="E5230" s="3">
        <v>45838</v>
      </c>
      <c r="F5230" t="s">
        <v>44</v>
      </c>
      <c r="G5230" t="s">
        <v>3742</v>
      </c>
      <c r="H5230" t="s">
        <v>3722</v>
      </c>
      <c r="I5230" t="s">
        <v>4538</v>
      </c>
      <c r="J5230" t="s">
        <v>4522</v>
      </c>
      <c r="K5230" s="2">
        <v>-5</v>
      </c>
      <c r="L5230" t="s">
        <v>44</v>
      </c>
      <c r="M5230" s="2">
        <v>-5</v>
      </c>
      <c r="N5230" t="s">
        <v>4523</v>
      </c>
      <c r="O5230" t="s">
        <v>4524</v>
      </c>
      <c r="P5230" t="s">
        <v>22142</v>
      </c>
      <c r="Q5230" t="s">
        <v>22143</v>
      </c>
      <c r="R5230" t="s">
        <v>44</v>
      </c>
      <c r="S5230" t="s">
        <v>7084</v>
      </c>
      <c r="T5230" s="3">
        <v>45838</v>
      </c>
      <c r="U5230" s="3">
        <v>45845</v>
      </c>
      <c r="V5230" s="2">
        <v>0</v>
      </c>
      <c r="W5230" t="s">
        <v>44</v>
      </c>
      <c r="X5230" t="s">
        <v>44</v>
      </c>
      <c r="Y5230" t="s">
        <v>22144</v>
      </c>
      <c r="Z5230" t="s">
        <v>575</v>
      </c>
      <c r="AA5230" t="s">
        <v>4529</v>
      </c>
      <c r="AB5230" t="s">
        <v>4530</v>
      </c>
      <c r="AC5230" t="s">
        <v>99</v>
      </c>
      <c r="AD5230" t="str">
        <f t="shared" si="81"/>
        <v>10-60</v>
      </c>
      <c r="AE5230" t="str">
        <f>VLOOKUP(AD5230,'Main_Sub Desc'!C:D,2,)</f>
        <v>LPC from invoicing</v>
      </c>
      <c r="AF5230" t="str">
        <f>VLOOKUP(VALUE(H5230),'Main_Sub Desc'!F:G,2,)</f>
        <v>Wtr Rev Late Payment</v>
      </c>
      <c r="AG5230">
        <f>IFERROR(VLOOKUP(VALUE(I5230),'PC Mapping'!A:F,6,),"")</f>
        <v>10469</v>
      </c>
      <c r="AH5230" s="13" t="str">
        <f>VLOOKUP(AG5230,'PC Mapping'!L:M,2,)</f>
        <v>Bolivar Water</v>
      </c>
    </row>
    <row r="5231" spans="1:34" x14ac:dyDescent="0.2">
      <c r="A5231" t="s">
        <v>22145</v>
      </c>
      <c r="B5231" t="s">
        <v>21979</v>
      </c>
      <c r="C5231" t="s">
        <v>4519</v>
      </c>
      <c r="D5231" t="s">
        <v>4520</v>
      </c>
      <c r="E5231" s="3">
        <v>45838</v>
      </c>
      <c r="F5231" t="s">
        <v>44</v>
      </c>
      <c r="G5231" t="s">
        <v>3742</v>
      </c>
      <c r="H5231" t="s">
        <v>3716</v>
      </c>
      <c r="I5231" t="s">
        <v>4534</v>
      </c>
      <c r="J5231" t="s">
        <v>4522</v>
      </c>
      <c r="K5231" s="2">
        <v>-5</v>
      </c>
      <c r="L5231" t="s">
        <v>44</v>
      </c>
      <c r="M5231" s="2">
        <v>-5</v>
      </c>
      <c r="N5231" t="s">
        <v>4523</v>
      </c>
      <c r="O5231" t="s">
        <v>4524</v>
      </c>
      <c r="P5231" t="s">
        <v>22142</v>
      </c>
      <c r="Q5231" t="s">
        <v>22146</v>
      </c>
      <c r="R5231" t="s">
        <v>44</v>
      </c>
      <c r="S5231" t="s">
        <v>7084</v>
      </c>
      <c r="T5231" s="3">
        <v>45838</v>
      </c>
      <c r="U5231" s="3">
        <v>45845</v>
      </c>
      <c r="V5231" s="2">
        <v>0</v>
      </c>
      <c r="W5231" t="s">
        <v>44</v>
      </c>
      <c r="X5231" t="s">
        <v>44</v>
      </c>
      <c r="Y5231" t="s">
        <v>22147</v>
      </c>
      <c r="Z5231" t="s">
        <v>576</v>
      </c>
      <c r="AA5231" t="s">
        <v>4529</v>
      </c>
      <c r="AB5231" t="s">
        <v>4530</v>
      </c>
      <c r="AC5231" t="s">
        <v>99</v>
      </c>
      <c r="AD5231" t="str">
        <f t="shared" si="81"/>
        <v>10-60</v>
      </c>
      <c r="AE5231" t="str">
        <f>VLOOKUP(AD5231,'Main_Sub Desc'!C:D,2,)</f>
        <v>LPC from invoicing</v>
      </c>
      <c r="AF5231" t="str">
        <f>VLOOKUP(VALUE(H5231),'Main_Sub Desc'!F:G,2,)</f>
        <v>Wst Rev Late Payment</v>
      </c>
      <c r="AG5231">
        <f>IFERROR(VLOOKUP(VALUE(I5231),'PC Mapping'!A:F,6,),"")</f>
        <v>10514</v>
      </c>
      <c r="AH5231" s="13" t="str">
        <f>VLOOKUP(AG5231,'PC Mapping'!L:M,2,)</f>
        <v>Bolivar Sewer</v>
      </c>
    </row>
    <row r="5232" spans="1:34" x14ac:dyDescent="0.2">
      <c r="A5232" t="s">
        <v>22145</v>
      </c>
      <c r="B5232" t="s">
        <v>21979</v>
      </c>
      <c r="C5232" t="s">
        <v>4519</v>
      </c>
      <c r="D5232" t="s">
        <v>4520</v>
      </c>
      <c r="E5232" s="3">
        <v>45838</v>
      </c>
      <c r="F5232" t="s">
        <v>44</v>
      </c>
      <c r="G5232" t="s">
        <v>3742</v>
      </c>
      <c r="H5232" t="s">
        <v>3722</v>
      </c>
      <c r="I5232" t="s">
        <v>4538</v>
      </c>
      <c r="J5232" t="s">
        <v>4522</v>
      </c>
      <c r="K5232" s="2">
        <v>-5</v>
      </c>
      <c r="L5232" t="s">
        <v>44</v>
      </c>
      <c r="M5232" s="2">
        <v>-5</v>
      </c>
      <c r="N5232" t="s">
        <v>4523</v>
      </c>
      <c r="O5232" t="s">
        <v>4524</v>
      </c>
      <c r="P5232" t="s">
        <v>22142</v>
      </c>
      <c r="Q5232" t="s">
        <v>22148</v>
      </c>
      <c r="R5232" t="s">
        <v>44</v>
      </c>
      <c r="S5232" t="s">
        <v>7084</v>
      </c>
      <c r="T5232" s="3">
        <v>45838</v>
      </c>
      <c r="U5232" s="3">
        <v>45845</v>
      </c>
      <c r="V5232" s="2">
        <v>0</v>
      </c>
      <c r="W5232" t="s">
        <v>44</v>
      </c>
      <c r="X5232" t="s">
        <v>44</v>
      </c>
      <c r="Y5232" t="s">
        <v>22149</v>
      </c>
      <c r="Z5232" t="s">
        <v>576</v>
      </c>
      <c r="AA5232" t="s">
        <v>4529</v>
      </c>
      <c r="AB5232" t="s">
        <v>4530</v>
      </c>
      <c r="AC5232" t="s">
        <v>99</v>
      </c>
      <c r="AD5232" t="str">
        <f t="shared" si="81"/>
        <v>10-60</v>
      </c>
      <c r="AE5232" t="str">
        <f>VLOOKUP(AD5232,'Main_Sub Desc'!C:D,2,)</f>
        <v>LPC from invoicing</v>
      </c>
      <c r="AF5232" t="str">
        <f>VLOOKUP(VALUE(H5232),'Main_Sub Desc'!F:G,2,)</f>
        <v>Wtr Rev Late Payment</v>
      </c>
      <c r="AG5232">
        <f>IFERROR(VLOOKUP(VALUE(I5232),'PC Mapping'!A:F,6,),"")</f>
        <v>10469</v>
      </c>
      <c r="AH5232" s="13" t="str">
        <f>VLOOKUP(AG5232,'PC Mapping'!L:M,2,)</f>
        <v>Bolivar Water</v>
      </c>
    </row>
    <row r="5233" spans="1:34" x14ac:dyDescent="0.2">
      <c r="A5233" t="s">
        <v>22150</v>
      </c>
      <c r="B5233" t="s">
        <v>21979</v>
      </c>
      <c r="C5233" t="s">
        <v>4519</v>
      </c>
      <c r="D5233" t="s">
        <v>4520</v>
      </c>
      <c r="E5233" s="3">
        <v>45838</v>
      </c>
      <c r="F5233" t="s">
        <v>44</v>
      </c>
      <c r="G5233" t="s">
        <v>3742</v>
      </c>
      <c r="H5233" t="s">
        <v>3722</v>
      </c>
      <c r="I5233" t="s">
        <v>3752</v>
      </c>
      <c r="J5233" t="s">
        <v>4522</v>
      </c>
      <c r="K5233" s="2">
        <v>-5</v>
      </c>
      <c r="L5233" t="s">
        <v>44</v>
      </c>
      <c r="M5233" s="2">
        <v>-5</v>
      </c>
      <c r="N5233" t="s">
        <v>4523</v>
      </c>
      <c r="O5233" t="s">
        <v>4524</v>
      </c>
      <c r="P5233" t="s">
        <v>5555</v>
      </c>
      <c r="Q5233" t="s">
        <v>22151</v>
      </c>
      <c r="R5233" t="s">
        <v>44</v>
      </c>
      <c r="S5233" t="s">
        <v>7084</v>
      </c>
      <c r="T5233" s="3">
        <v>45838</v>
      </c>
      <c r="U5233" s="3">
        <v>45845</v>
      </c>
      <c r="V5233" s="2">
        <v>0</v>
      </c>
      <c r="W5233" t="s">
        <v>44</v>
      </c>
      <c r="X5233" t="s">
        <v>44</v>
      </c>
      <c r="Y5233" t="s">
        <v>22152</v>
      </c>
      <c r="Z5233" t="s">
        <v>2289</v>
      </c>
      <c r="AA5233" t="s">
        <v>4529</v>
      </c>
      <c r="AB5233" t="s">
        <v>4530</v>
      </c>
      <c r="AC5233" t="s">
        <v>89</v>
      </c>
      <c r="AD5233" t="str">
        <f t="shared" si="81"/>
        <v>10-60</v>
      </c>
      <c r="AE5233" t="str">
        <f>VLOOKUP(AD5233,'Main_Sub Desc'!C:D,2,)</f>
        <v>LPC from invoicing</v>
      </c>
      <c r="AF5233" t="str">
        <f>VLOOKUP(VALUE(H5233),'Main_Sub Desc'!F:G,2,)</f>
        <v>Wtr Rev Late Payment</v>
      </c>
      <c r="AG5233">
        <f>IFERROR(VLOOKUP(VALUE(I5233),'PC Mapping'!A:F,6,),"")</f>
        <v>10719</v>
      </c>
      <c r="AH5233" s="13" t="str">
        <f>VLOOKUP(AG5233,'PC Mapping'!L:M,2,)</f>
        <v>All Other Water</v>
      </c>
    </row>
    <row r="5234" spans="1:34" x14ac:dyDescent="0.2">
      <c r="A5234" t="s">
        <v>22153</v>
      </c>
      <c r="B5234" t="s">
        <v>21979</v>
      </c>
      <c r="C5234" t="s">
        <v>4519</v>
      </c>
      <c r="D5234" t="s">
        <v>4520</v>
      </c>
      <c r="E5234" s="3">
        <v>45838</v>
      </c>
      <c r="F5234" t="s">
        <v>44</v>
      </c>
      <c r="G5234" t="s">
        <v>3742</v>
      </c>
      <c r="H5234" t="s">
        <v>3722</v>
      </c>
      <c r="I5234" t="s">
        <v>3752</v>
      </c>
      <c r="J5234" t="s">
        <v>4522</v>
      </c>
      <c r="K5234" s="2">
        <v>-5</v>
      </c>
      <c r="L5234" t="s">
        <v>44</v>
      </c>
      <c r="M5234" s="2">
        <v>-5</v>
      </c>
      <c r="N5234" t="s">
        <v>4523</v>
      </c>
      <c r="O5234" t="s">
        <v>4524</v>
      </c>
      <c r="P5234" t="s">
        <v>22154</v>
      </c>
      <c r="Q5234" t="s">
        <v>22155</v>
      </c>
      <c r="R5234" t="s">
        <v>44</v>
      </c>
      <c r="S5234" t="s">
        <v>7084</v>
      </c>
      <c r="T5234" s="3">
        <v>45838</v>
      </c>
      <c r="U5234" s="3">
        <v>45845</v>
      </c>
      <c r="V5234" s="2">
        <v>0</v>
      </c>
      <c r="W5234" t="s">
        <v>44</v>
      </c>
      <c r="X5234" t="s">
        <v>44</v>
      </c>
      <c r="Y5234" t="s">
        <v>22156</v>
      </c>
      <c r="Z5234" t="s">
        <v>22157</v>
      </c>
      <c r="AA5234" t="s">
        <v>4529</v>
      </c>
      <c r="AB5234" t="s">
        <v>4530</v>
      </c>
      <c r="AC5234" t="s">
        <v>99</v>
      </c>
      <c r="AD5234" t="str">
        <f t="shared" si="81"/>
        <v>10-60</v>
      </c>
      <c r="AE5234" t="str">
        <f>VLOOKUP(AD5234,'Main_Sub Desc'!C:D,2,)</f>
        <v>LPC from invoicing</v>
      </c>
      <c r="AF5234" t="str">
        <f>VLOOKUP(VALUE(H5234),'Main_Sub Desc'!F:G,2,)</f>
        <v>Wtr Rev Late Payment</v>
      </c>
      <c r="AG5234">
        <f>IFERROR(VLOOKUP(VALUE(I5234),'PC Mapping'!A:F,6,),"")</f>
        <v>10719</v>
      </c>
      <c r="AH5234" s="13" t="str">
        <f>VLOOKUP(AG5234,'PC Mapping'!L:M,2,)</f>
        <v>All Other Water</v>
      </c>
    </row>
    <row r="5235" spans="1:34" x14ac:dyDescent="0.2">
      <c r="A5235" t="s">
        <v>22158</v>
      </c>
      <c r="B5235" t="s">
        <v>21979</v>
      </c>
      <c r="C5235" t="s">
        <v>4519</v>
      </c>
      <c r="D5235" t="s">
        <v>4520</v>
      </c>
      <c r="E5235" s="3">
        <v>45838</v>
      </c>
      <c r="F5235" t="s">
        <v>44</v>
      </c>
      <c r="G5235" t="s">
        <v>3742</v>
      </c>
      <c r="H5235" t="s">
        <v>3722</v>
      </c>
      <c r="I5235" t="s">
        <v>3752</v>
      </c>
      <c r="J5235" t="s">
        <v>4522</v>
      </c>
      <c r="K5235" s="2">
        <v>-5</v>
      </c>
      <c r="L5235" t="s">
        <v>44</v>
      </c>
      <c r="M5235" s="2">
        <v>-5</v>
      </c>
      <c r="N5235" t="s">
        <v>4523</v>
      </c>
      <c r="O5235" t="s">
        <v>4524</v>
      </c>
      <c r="P5235" t="s">
        <v>7359</v>
      </c>
      <c r="Q5235" t="s">
        <v>22159</v>
      </c>
      <c r="R5235" t="s">
        <v>44</v>
      </c>
      <c r="S5235" t="s">
        <v>7084</v>
      </c>
      <c r="T5235" s="3">
        <v>45838</v>
      </c>
      <c r="U5235" s="3">
        <v>45845</v>
      </c>
      <c r="V5235" s="2">
        <v>0</v>
      </c>
      <c r="W5235" t="s">
        <v>44</v>
      </c>
      <c r="X5235" t="s">
        <v>44</v>
      </c>
      <c r="Y5235" t="s">
        <v>22160</v>
      </c>
      <c r="Z5235" t="s">
        <v>22161</v>
      </c>
      <c r="AA5235" t="s">
        <v>4529</v>
      </c>
      <c r="AB5235" t="s">
        <v>4530</v>
      </c>
      <c r="AC5235" t="s">
        <v>89</v>
      </c>
      <c r="AD5235" t="str">
        <f t="shared" si="81"/>
        <v>10-60</v>
      </c>
      <c r="AE5235" t="str">
        <f>VLOOKUP(AD5235,'Main_Sub Desc'!C:D,2,)</f>
        <v>LPC from invoicing</v>
      </c>
      <c r="AF5235" t="str">
        <f>VLOOKUP(VALUE(H5235),'Main_Sub Desc'!F:G,2,)</f>
        <v>Wtr Rev Late Payment</v>
      </c>
      <c r="AG5235">
        <f>IFERROR(VLOOKUP(VALUE(I5235),'PC Mapping'!A:F,6,),"")</f>
        <v>10719</v>
      </c>
      <c r="AH5235" s="13" t="str">
        <f>VLOOKUP(AG5235,'PC Mapping'!L:M,2,)</f>
        <v>All Other Water</v>
      </c>
    </row>
    <row r="5236" spans="1:34" x14ac:dyDescent="0.2">
      <c r="A5236" t="s">
        <v>22162</v>
      </c>
      <c r="B5236" t="s">
        <v>21979</v>
      </c>
      <c r="C5236" t="s">
        <v>4519</v>
      </c>
      <c r="D5236" t="s">
        <v>4520</v>
      </c>
      <c r="E5236" s="3">
        <v>45838</v>
      </c>
      <c r="F5236" t="s">
        <v>44</v>
      </c>
      <c r="G5236" t="s">
        <v>3742</v>
      </c>
      <c r="H5236" t="s">
        <v>3722</v>
      </c>
      <c r="I5236" t="s">
        <v>3752</v>
      </c>
      <c r="J5236" t="s">
        <v>4522</v>
      </c>
      <c r="K5236" s="2">
        <v>-5</v>
      </c>
      <c r="L5236" t="s">
        <v>44</v>
      </c>
      <c r="M5236" s="2">
        <v>-5</v>
      </c>
      <c r="N5236" t="s">
        <v>4523</v>
      </c>
      <c r="O5236" t="s">
        <v>4524</v>
      </c>
      <c r="P5236" t="s">
        <v>16378</v>
      </c>
      <c r="Q5236" t="s">
        <v>22163</v>
      </c>
      <c r="R5236" t="s">
        <v>44</v>
      </c>
      <c r="S5236" t="s">
        <v>7084</v>
      </c>
      <c r="T5236" s="3">
        <v>45838</v>
      </c>
      <c r="U5236" s="3">
        <v>45845</v>
      </c>
      <c r="V5236" s="2">
        <v>0</v>
      </c>
      <c r="W5236" t="s">
        <v>44</v>
      </c>
      <c r="X5236" t="s">
        <v>44</v>
      </c>
      <c r="Y5236" t="s">
        <v>22164</v>
      </c>
      <c r="Z5236" t="s">
        <v>22165</v>
      </c>
      <c r="AA5236" t="s">
        <v>4529</v>
      </c>
      <c r="AB5236" t="s">
        <v>4530</v>
      </c>
      <c r="AC5236" t="s">
        <v>89</v>
      </c>
      <c r="AD5236" t="str">
        <f t="shared" si="81"/>
        <v>10-60</v>
      </c>
      <c r="AE5236" t="str">
        <f>VLOOKUP(AD5236,'Main_Sub Desc'!C:D,2,)</f>
        <v>LPC from invoicing</v>
      </c>
      <c r="AF5236" t="str">
        <f>VLOOKUP(VALUE(H5236),'Main_Sub Desc'!F:G,2,)</f>
        <v>Wtr Rev Late Payment</v>
      </c>
      <c r="AG5236">
        <f>IFERROR(VLOOKUP(VALUE(I5236),'PC Mapping'!A:F,6,),"")</f>
        <v>10719</v>
      </c>
      <c r="AH5236" s="13" t="str">
        <f>VLOOKUP(AG5236,'PC Mapping'!L:M,2,)</f>
        <v>All Other Water</v>
      </c>
    </row>
    <row r="5237" spans="1:34" x14ac:dyDescent="0.2">
      <c r="A5237" t="s">
        <v>22166</v>
      </c>
      <c r="B5237" t="s">
        <v>21979</v>
      </c>
      <c r="C5237" t="s">
        <v>4519</v>
      </c>
      <c r="D5237" t="s">
        <v>4520</v>
      </c>
      <c r="E5237" s="3">
        <v>45838</v>
      </c>
      <c r="F5237" t="s">
        <v>44</v>
      </c>
      <c r="G5237" t="s">
        <v>3742</v>
      </c>
      <c r="H5237" t="s">
        <v>3722</v>
      </c>
      <c r="I5237" t="s">
        <v>4538</v>
      </c>
      <c r="J5237" t="s">
        <v>4522</v>
      </c>
      <c r="K5237" s="2">
        <v>-5</v>
      </c>
      <c r="L5237" t="s">
        <v>44</v>
      </c>
      <c r="M5237" s="2">
        <v>-5</v>
      </c>
      <c r="N5237" t="s">
        <v>4523</v>
      </c>
      <c r="O5237" t="s">
        <v>4524</v>
      </c>
      <c r="P5237" t="s">
        <v>22167</v>
      </c>
      <c r="Q5237" t="s">
        <v>22168</v>
      </c>
      <c r="R5237" t="s">
        <v>44</v>
      </c>
      <c r="S5237" t="s">
        <v>7084</v>
      </c>
      <c r="T5237" s="3">
        <v>45838</v>
      </c>
      <c r="U5237" s="3">
        <v>45845</v>
      </c>
      <c r="V5237" s="2">
        <v>0</v>
      </c>
      <c r="W5237" t="s">
        <v>44</v>
      </c>
      <c r="X5237" t="s">
        <v>44</v>
      </c>
      <c r="Y5237" t="s">
        <v>22169</v>
      </c>
      <c r="Z5237" t="s">
        <v>22170</v>
      </c>
      <c r="AA5237" t="s">
        <v>4529</v>
      </c>
      <c r="AB5237" t="s">
        <v>4530</v>
      </c>
      <c r="AC5237" t="s">
        <v>99</v>
      </c>
      <c r="AD5237" t="str">
        <f t="shared" si="81"/>
        <v>10-60</v>
      </c>
      <c r="AE5237" t="str">
        <f>VLOOKUP(AD5237,'Main_Sub Desc'!C:D,2,)</f>
        <v>LPC from invoicing</v>
      </c>
      <c r="AF5237" t="str">
        <f>VLOOKUP(VALUE(H5237),'Main_Sub Desc'!F:G,2,)</f>
        <v>Wtr Rev Late Payment</v>
      </c>
      <c r="AG5237">
        <f>IFERROR(VLOOKUP(VALUE(I5237),'PC Mapping'!A:F,6,),"")</f>
        <v>10469</v>
      </c>
      <c r="AH5237" s="13" t="str">
        <f>VLOOKUP(AG5237,'PC Mapping'!L:M,2,)</f>
        <v>Bolivar Water</v>
      </c>
    </row>
    <row r="5238" spans="1:34" x14ac:dyDescent="0.2">
      <c r="A5238" t="s">
        <v>22166</v>
      </c>
      <c r="B5238" t="s">
        <v>21979</v>
      </c>
      <c r="C5238" t="s">
        <v>4519</v>
      </c>
      <c r="D5238" t="s">
        <v>4520</v>
      </c>
      <c r="E5238" s="3">
        <v>45838</v>
      </c>
      <c r="F5238" t="s">
        <v>44</v>
      </c>
      <c r="G5238" t="s">
        <v>3742</v>
      </c>
      <c r="H5238" t="s">
        <v>3716</v>
      </c>
      <c r="I5238" t="s">
        <v>4534</v>
      </c>
      <c r="J5238" t="s">
        <v>4522</v>
      </c>
      <c r="K5238" s="2">
        <v>-5</v>
      </c>
      <c r="L5238" t="s">
        <v>44</v>
      </c>
      <c r="M5238" s="2">
        <v>-5</v>
      </c>
      <c r="N5238" t="s">
        <v>4523</v>
      </c>
      <c r="O5238" t="s">
        <v>4524</v>
      </c>
      <c r="P5238" t="s">
        <v>22167</v>
      </c>
      <c r="Q5238" t="s">
        <v>22171</v>
      </c>
      <c r="R5238" t="s">
        <v>44</v>
      </c>
      <c r="S5238" t="s">
        <v>7084</v>
      </c>
      <c r="T5238" s="3">
        <v>45838</v>
      </c>
      <c r="U5238" s="3">
        <v>45845</v>
      </c>
      <c r="V5238" s="2">
        <v>0</v>
      </c>
      <c r="W5238" t="s">
        <v>44</v>
      </c>
      <c r="X5238" t="s">
        <v>44</v>
      </c>
      <c r="Y5238" t="s">
        <v>22172</v>
      </c>
      <c r="Z5238" t="s">
        <v>22170</v>
      </c>
      <c r="AA5238" t="s">
        <v>4529</v>
      </c>
      <c r="AB5238" t="s">
        <v>4530</v>
      </c>
      <c r="AC5238" t="s">
        <v>99</v>
      </c>
      <c r="AD5238" t="str">
        <f t="shared" si="81"/>
        <v>10-60</v>
      </c>
      <c r="AE5238" t="str">
        <f>VLOOKUP(AD5238,'Main_Sub Desc'!C:D,2,)</f>
        <v>LPC from invoicing</v>
      </c>
      <c r="AF5238" t="str">
        <f>VLOOKUP(VALUE(H5238),'Main_Sub Desc'!F:G,2,)</f>
        <v>Wst Rev Late Payment</v>
      </c>
      <c r="AG5238">
        <f>IFERROR(VLOOKUP(VALUE(I5238),'PC Mapping'!A:F,6,),"")</f>
        <v>10514</v>
      </c>
      <c r="AH5238" s="13" t="str">
        <f>VLOOKUP(AG5238,'PC Mapping'!L:M,2,)</f>
        <v>Bolivar Sewer</v>
      </c>
    </row>
    <row r="5239" spans="1:34" x14ac:dyDescent="0.2">
      <c r="A5239" t="s">
        <v>22173</v>
      </c>
      <c r="B5239" t="s">
        <v>21979</v>
      </c>
      <c r="C5239" t="s">
        <v>4519</v>
      </c>
      <c r="D5239" t="s">
        <v>4520</v>
      </c>
      <c r="E5239" s="3">
        <v>45838</v>
      </c>
      <c r="F5239" t="s">
        <v>44</v>
      </c>
      <c r="G5239" t="s">
        <v>3742</v>
      </c>
      <c r="H5239" t="s">
        <v>3722</v>
      </c>
      <c r="I5239" t="s">
        <v>3752</v>
      </c>
      <c r="J5239" t="s">
        <v>4522</v>
      </c>
      <c r="K5239" s="2">
        <v>-20.399999999999999</v>
      </c>
      <c r="L5239" t="s">
        <v>44</v>
      </c>
      <c r="M5239" s="2">
        <v>-20.399999999999999</v>
      </c>
      <c r="N5239" t="s">
        <v>4523</v>
      </c>
      <c r="O5239" t="s">
        <v>4524</v>
      </c>
      <c r="P5239" t="s">
        <v>8930</v>
      </c>
      <c r="Q5239" t="s">
        <v>22174</v>
      </c>
      <c r="R5239" t="s">
        <v>44</v>
      </c>
      <c r="S5239" t="s">
        <v>7084</v>
      </c>
      <c r="T5239" s="3">
        <v>45838</v>
      </c>
      <c r="U5239" s="3">
        <v>45845</v>
      </c>
      <c r="V5239" s="2">
        <v>0</v>
      </c>
      <c r="W5239" t="s">
        <v>44</v>
      </c>
      <c r="X5239" t="s">
        <v>44</v>
      </c>
      <c r="Y5239" t="s">
        <v>22175</v>
      </c>
      <c r="Z5239" t="s">
        <v>1509</v>
      </c>
      <c r="AA5239" t="s">
        <v>4529</v>
      </c>
      <c r="AB5239" t="s">
        <v>4530</v>
      </c>
      <c r="AC5239" t="s">
        <v>89</v>
      </c>
      <c r="AD5239" t="str">
        <f t="shared" si="81"/>
        <v>10-60</v>
      </c>
      <c r="AE5239" t="str">
        <f>VLOOKUP(AD5239,'Main_Sub Desc'!C:D,2,)</f>
        <v>LPC from invoicing</v>
      </c>
      <c r="AF5239" t="str">
        <f>VLOOKUP(VALUE(H5239),'Main_Sub Desc'!F:G,2,)</f>
        <v>Wtr Rev Late Payment</v>
      </c>
      <c r="AG5239">
        <f>IFERROR(VLOOKUP(VALUE(I5239),'PC Mapping'!A:F,6,),"")</f>
        <v>10719</v>
      </c>
      <c r="AH5239" s="13" t="str">
        <f>VLOOKUP(AG5239,'PC Mapping'!L:M,2,)</f>
        <v>All Other Water</v>
      </c>
    </row>
    <row r="5240" spans="1:34" x14ac:dyDescent="0.2">
      <c r="A5240" t="s">
        <v>22176</v>
      </c>
      <c r="B5240" t="s">
        <v>21979</v>
      </c>
      <c r="C5240" t="s">
        <v>4519</v>
      </c>
      <c r="D5240" t="s">
        <v>4520</v>
      </c>
      <c r="E5240" s="3">
        <v>45838</v>
      </c>
      <c r="F5240" t="s">
        <v>44</v>
      </c>
      <c r="G5240" t="s">
        <v>3742</v>
      </c>
      <c r="H5240" t="s">
        <v>3722</v>
      </c>
      <c r="I5240" t="s">
        <v>3752</v>
      </c>
      <c r="J5240" t="s">
        <v>4522</v>
      </c>
      <c r="K5240" s="2">
        <v>-5</v>
      </c>
      <c r="L5240" t="s">
        <v>44</v>
      </c>
      <c r="M5240" s="2">
        <v>-5</v>
      </c>
      <c r="N5240" t="s">
        <v>4523</v>
      </c>
      <c r="O5240" t="s">
        <v>4524</v>
      </c>
      <c r="P5240" t="s">
        <v>22177</v>
      </c>
      <c r="Q5240" t="s">
        <v>22178</v>
      </c>
      <c r="R5240" t="s">
        <v>44</v>
      </c>
      <c r="S5240" t="s">
        <v>7084</v>
      </c>
      <c r="T5240" s="3">
        <v>45838</v>
      </c>
      <c r="U5240" s="3">
        <v>45845</v>
      </c>
      <c r="V5240" s="2">
        <v>0</v>
      </c>
      <c r="W5240" t="s">
        <v>44</v>
      </c>
      <c r="X5240" t="s">
        <v>44</v>
      </c>
      <c r="Y5240" t="s">
        <v>22179</v>
      </c>
      <c r="Z5240" t="s">
        <v>2584</v>
      </c>
      <c r="AA5240" t="s">
        <v>4529</v>
      </c>
      <c r="AB5240" t="s">
        <v>4530</v>
      </c>
      <c r="AC5240" t="s">
        <v>89</v>
      </c>
      <c r="AD5240" t="str">
        <f t="shared" si="81"/>
        <v>10-60</v>
      </c>
      <c r="AE5240" t="str">
        <f>VLOOKUP(AD5240,'Main_Sub Desc'!C:D,2,)</f>
        <v>LPC from invoicing</v>
      </c>
      <c r="AF5240" t="str">
        <f>VLOOKUP(VALUE(H5240),'Main_Sub Desc'!F:G,2,)</f>
        <v>Wtr Rev Late Payment</v>
      </c>
      <c r="AG5240">
        <f>IFERROR(VLOOKUP(VALUE(I5240),'PC Mapping'!A:F,6,),"")</f>
        <v>10719</v>
      </c>
      <c r="AH5240" s="13" t="str">
        <f>VLOOKUP(AG5240,'PC Mapping'!L:M,2,)</f>
        <v>All Other Water</v>
      </c>
    </row>
    <row r="5241" spans="1:34" x14ac:dyDescent="0.2">
      <c r="A5241" t="s">
        <v>22180</v>
      </c>
      <c r="B5241" t="s">
        <v>21979</v>
      </c>
      <c r="C5241" t="s">
        <v>4519</v>
      </c>
      <c r="D5241" t="s">
        <v>4520</v>
      </c>
      <c r="E5241" s="3">
        <v>45838</v>
      </c>
      <c r="F5241" t="s">
        <v>44</v>
      </c>
      <c r="G5241" t="s">
        <v>3742</v>
      </c>
      <c r="H5241" t="s">
        <v>3722</v>
      </c>
      <c r="I5241" t="s">
        <v>3752</v>
      </c>
      <c r="J5241" t="s">
        <v>4522</v>
      </c>
      <c r="K5241" s="2">
        <v>-5</v>
      </c>
      <c r="L5241" t="s">
        <v>44</v>
      </c>
      <c r="M5241" s="2">
        <v>-5</v>
      </c>
      <c r="N5241" t="s">
        <v>4523</v>
      </c>
      <c r="O5241" t="s">
        <v>4524</v>
      </c>
      <c r="P5241" t="s">
        <v>7510</v>
      </c>
      <c r="Q5241" t="s">
        <v>22181</v>
      </c>
      <c r="R5241" t="s">
        <v>44</v>
      </c>
      <c r="S5241" t="s">
        <v>7084</v>
      </c>
      <c r="T5241" s="3">
        <v>45838</v>
      </c>
      <c r="U5241" s="3">
        <v>45845</v>
      </c>
      <c r="V5241" s="2">
        <v>0</v>
      </c>
      <c r="W5241" t="s">
        <v>44</v>
      </c>
      <c r="X5241" t="s">
        <v>44</v>
      </c>
      <c r="Y5241" t="s">
        <v>22182</v>
      </c>
      <c r="Z5241" t="s">
        <v>2523</v>
      </c>
      <c r="AA5241" t="s">
        <v>4529</v>
      </c>
      <c r="AB5241" t="s">
        <v>4530</v>
      </c>
      <c r="AC5241" t="s">
        <v>89</v>
      </c>
      <c r="AD5241" t="str">
        <f t="shared" si="81"/>
        <v>10-60</v>
      </c>
      <c r="AE5241" t="str">
        <f>VLOOKUP(AD5241,'Main_Sub Desc'!C:D,2,)</f>
        <v>LPC from invoicing</v>
      </c>
      <c r="AF5241" t="str">
        <f>VLOOKUP(VALUE(H5241),'Main_Sub Desc'!F:G,2,)</f>
        <v>Wtr Rev Late Payment</v>
      </c>
      <c r="AG5241">
        <f>IFERROR(VLOOKUP(VALUE(I5241),'PC Mapping'!A:F,6,),"")</f>
        <v>10719</v>
      </c>
      <c r="AH5241" s="13" t="str">
        <f>VLOOKUP(AG5241,'PC Mapping'!L:M,2,)</f>
        <v>All Other Water</v>
      </c>
    </row>
    <row r="5242" spans="1:34" x14ac:dyDescent="0.2">
      <c r="A5242" t="s">
        <v>22183</v>
      </c>
      <c r="B5242" t="s">
        <v>21979</v>
      </c>
      <c r="C5242" t="s">
        <v>4519</v>
      </c>
      <c r="D5242" t="s">
        <v>4520</v>
      </c>
      <c r="E5242" s="3">
        <v>45838</v>
      </c>
      <c r="F5242" t="s">
        <v>44</v>
      </c>
      <c r="G5242" t="s">
        <v>3742</v>
      </c>
      <c r="H5242" t="s">
        <v>3722</v>
      </c>
      <c r="I5242" t="s">
        <v>3752</v>
      </c>
      <c r="J5242" t="s">
        <v>4522</v>
      </c>
      <c r="K5242" s="2">
        <v>-6.59</v>
      </c>
      <c r="L5242" t="s">
        <v>44</v>
      </c>
      <c r="M5242" s="2">
        <v>-6.59</v>
      </c>
      <c r="N5242" t="s">
        <v>4523</v>
      </c>
      <c r="O5242" t="s">
        <v>4524</v>
      </c>
      <c r="P5242" t="s">
        <v>6185</v>
      </c>
      <c r="Q5242" t="s">
        <v>22184</v>
      </c>
      <c r="R5242" t="s">
        <v>44</v>
      </c>
      <c r="S5242" t="s">
        <v>7084</v>
      </c>
      <c r="T5242" s="3">
        <v>45838</v>
      </c>
      <c r="U5242" s="3">
        <v>45845</v>
      </c>
      <c r="V5242" s="2">
        <v>0</v>
      </c>
      <c r="W5242" t="s">
        <v>44</v>
      </c>
      <c r="X5242" t="s">
        <v>44</v>
      </c>
      <c r="Y5242" t="s">
        <v>22185</v>
      </c>
      <c r="Z5242" t="s">
        <v>22186</v>
      </c>
      <c r="AA5242" t="s">
        <v>4529</v>
      </c>
      <c r="AB5242" t="s">
        <v>4530</v>
      </c>
      <c r="AC5242" t="s">
        <v>99</v>
      </c>
      <c r="AD5242" t="str">
        <f t="shared" si="81"/>
        <v>10-60</v>
      </c>
      <c r="AE5242" t="str">
        <f>VLOOKUP(AD5242,'Main_Sub Desc'!C:D,2,)</f>
        <v>LPC from invoicing</v>
      </c>
      <c r="AF5242" t="str">
        <f>VLOOKUP(VALUE(H5242),'Main_Sub Desc'!F:G,2,)</f>
        <v>Wtr Rev Late Payment</v>
      </c>
      <c r="AG5242">
        <f>IFERROR(VLOOKUP(VALUE(I5242),'PC Mapping'!A:F,6,),"")</f>
        <v>10719</v>
      </c>
      <c r="AH5242" s="13" t="str">
        <f>VLOOKUP(AG5242,'PC Mapping'!L:M,2,)</f>
        <v>All Other Water</v>
      </c>
    </row>
    <row r="5243" spans="1:34" x14ac:dyDescent="0.2">
      <c r="A5243" t="s">
        <v>22187</v>
      </c>
      <c r="B5243" t="s">
        <v>21979</v>
      </c>
      <c r="C5243" t="s">
        <v>4519</v>
      </c>
      <c r="D5243" t="s">
        <v>4520</v>
      </c>
      <c r="E5243" s="3">
        <v>45838</v>
      </c>
      <c r="F5243" t="s">
        <v>44</v>
      </c>
      <c r="G5243" t="s">
        <v>3742</v>
      </c>
      <c r="H5243" t="s">
        <v>3722</v>
      </c>
      <c r="I5243" t="s">
        <v>3752</v>
      </c>
      <c r="J5243" t="s">
        <v>4522</v>
      </c>
      <c r="K5243" s="2">
        <v>-5.39</v>
      </c>
      <c r="L5243" t="s">
        <v>44</v>
      </c>
      <c r="M5243" s="2">
        <v>-5.39</v>
      </c>
      <c r="N5243" t="s">
        <v>4523</v>
      </c>
      <c r="O5243" t="s">
        <v>4524</v>
      </c>
      <c r="P5243" t="s">
        <v>22188</v>
      </c>
      <c r="Q5243" t="s">
        <v>22189</v>
      </c>
      <c r="R5243" t="s">
        <v>44</v>
      </c>
      <c r="S5243" t="s">
        <v>7084</v>
      </c>
      <c r="T5243" s="3">
        <v>45838</v>
      </c>
      <c r="U5243" s="3">
        <v>45845</v>
      </c>
      <c r="V5243" s="2">
        <v>0</v>
      </c>
      <c r="W5243" t="s">
        <v>44</v>
      </c>
      <c r="X5243" t="s">
        <v>44</v>
      </c>
      <c r="Y5243" t="s">
        <v>22190</v>
      </c>
      <c r="Z5243" t="s">
        <v>1940</v>
      </c>
      <c r="AA5243" t="s">
        <v>4529</v>
      </c>
      <c r="AB5243" t="s">
        <v>4530</v>
      </c>
      <c r="AC5243" t="s">
        <v>89</v>
      </c>
      <c r="AD5243" t="str">
        <f t="shared" si="81"/>
        <v>10-60</v>
      </c>
      <c r="AE5243" t="str">
        <f>VLOOKUP(AD5243,'Main_Sub Desc'!C:D,2,)</f>
        <v>LPC from invoicing</v>
      </c>
      <c r="AF5243" t="str">
        <f>VLOOKUP(VALUE(H5243),'Main_Sub Desc'!F:G,2,)</f>
        <v>Wtr Rev Late Payment</v>
      </c>
      <c r="AG5243">
        <f>IFERROR(VLOOKUP(VALUE(I5243),'PC Mapping'!A:F,6,),"")</f>
        <v>10719</v>
      </c>
      <c r="AH5243" s="13" t="str">
        <f>VLOOKUP(AG5243,'PC Mapping'!L:M,2,)</f>
        <v>All Other Water</v>
      </c>
    </row>
    <row r="5244" spans="1:34" x14ac:dyDescent="0.2">
      <c r="A5244" t="s">
        <v>22191</v>
      </c>
      <c r="B5244" t="s">
        <v>21979</v>
      </c>
      <c r="C5244" t="s">
        <v>4519</v>
      </c>
      <c r="D5244" t="s">
        <v>4520</v>
      </c>
      <c r="E5244" s="3">
        <v>45838</v>
      </c>
      <c r="F5244" t="s">
        <v>44</v>
      </c>
      <c r="G5244" t="s">
        <v>3742</v>
      </c>
      <c r="H5244" t="s">
        <v>3722</v>
      </c>
      <c r="I5244" t="s">
        <v>3752</v>
      </c>
      <c r="J5244" t="s">
        <v>4522</v>
      </c>
      <c r="K5244" s="2">
        <v>-5</v>
      </c>
      <c r="L5244" t="s">
        <v>44</v>
      </c>
      <c r="M5244" s="2">
        <v>-5</v>
      </c>
      <c r="N5244" t="s">
        <v>4523</v>
      </c>
      <c r="O5244" t="s">
        <v>4524</v>
      </c>
      <c r="P5244" t="s">
        <v>22192</v>
      </c>
      <c r="Q5244" t="s">
        <v>22193</v>
      </c>
      <c r="R5244" t="s">
        <v>44</v>
      </c>
      <c r="S5244" t="s">
        <v>7084</v>
      </c>
      <c r="T5244" s="3">
        <v>45838</v>
      </c>
      <c r="U5244" s="3">
        <v>45845</v>
      </c>
      <c r="V5244" s="2">
        <v>0</v>
      </c>
      <c r="W5244" t="s">
        <v>44</v>
      </c>
      <c r="X5244" t="s">
        <v>44</v>
      </c>
      <c r="Y5244" t="s">
        <v>22194</v>
      </c>
      <c r="Z5244" t="s">
        <v>22195</v>
      </c>
      <c r="AA5244" t="s">
        <v>4529</v>
      </c>
      <c r="AB5244" t="s">
        <v>4530</v>
      </c>
      <c r="AC5244" t="s">
        <v>99</v>
      </c>
      <c r="AD5244" t="str">
        <f t="shared" si="81"/>
        <v>10-60</v>
      </c>
      <c r="AE5244" t="str">
        <f>VLOOKUP(AD5244,'Main_Sub Desc'!C:D,2,)</f>
        <v>LPC from invoicing</v>
      </c>
      <c r="AF5244" t="str">
        <f>VLOOKUP(VALUE(H5244),'Main_Sub Desc'!F:G,2,)</f>
        <v>Wtr Rev Late Payment</v>
      </c>
      <c r="AG5244">
        <f>IFERROR(VLOOKUP(VALUE(I5244),'PC Mapping'!A:F,6,),"")</f>
        <v>10719</v>
      </c>
      <c r="AH5244" s="13" t="str">
        <f>VLOOKUP(AG5244,'PC Mapping'!L:M,2,)</f>
        <v>All Other Water</v>
      </c>
    </row>
    <row r="5245" spans="1:34" x14ac:dyDescent="0.2">
      <c r="A5245" t="s">
        <v>22196</v>
      </c>
      <c r="B5245" t="s">
        <v>21979</v>
      </c>
      <c r="C5245" t="s">
        <v>4519</v>
      </c>
      <c r="D5245" t="s">
        <v>4520</v>
      </c>
      <c r="E5245" s="3">
        <v>45838</v>
      </c>
      <c r="F5245" t="s">
        <v>44</v>
      </c>
      <c r="G5245" t="s">
        <v>3742</v>
      </c>
      <c r="H5245" t="s">
        <v>3722</v>
      </c>
      <c r="I5245" t="s">
        <v>4538</v>
      </c>
      <c r="J5245" t="s">
        <v>4522</v>
      </c>
      <c r="K5245" s="2">
        <v>-5</v>
      </c>
      <c r="L5245" t="s">
        <v>44</v>
      </c>
      <c r="M5245" s="2">
        <v>-5</v>
      </c>
      <c r="N5245" t="s">
        <v>4523</v>
      </c>
      <c r="O5245" t="s">
        <v>4524</v>
      </c>
      <c r="P5245" t="s">
        <v>19183</v>
      </c>
      <c r="Q5245" t="s">
        <v>22197</v>
      </c>
      <c r="R5245" t="s">
        <v>44</v>
      </c>
      <c r="S5245" t="s">
        <v>7084</v>
      </c>
      <c r="T5245" s="3">
        <v>45838</v>
      </c>
      <c r="U5245" s="3">
        <v>45845</v>
      </c>
      <c r="V5245" s="2">
        <v>0</v>
      </c>
      <c r="W5245" t="s">
        <v>44</v>
      </c>
      <c r="X5245" t="s">
        <v>44</v>
      </c>
      <c r="Y5245" t="s">
        <v>22198</v>
      </c>
      <c r="Z5245" t="s">
        <v>782</v>
      </c>
      <c r="AA5245" t="s">
        <v>4529</v>
      </c>
      <c r="AB5245" t="s">
        <v>4530</v>
      </c>
      <c r="AC5245" t="s">
        <v>89</v>
      </c>
      <c r="AD5245" t="str">
        <f t="shared" si="81"/>
        <v>10-60</v>
      </c>
      <c r="AE5245" t="str">
        <f>VLOOKUP(AD5245,'Main_Sub Desc'!C:D,2,)</f>
        <v>LPC from invoicing</v>
      </c>
      <c r="AF5245" t="str">
        <f>VLOOKUP(VALUE(H5245),'Main_Sub Desc'!F:G,2,)</f>
        <v>Wtr Rev Late Payment</v>
      </c>
      <c r="AG5245">
        <f>IFERROR(VLOOKUP(VALUE(I5245),'PC Mapping'!A:F,6,),"")</f>
        <v>10469</v>
      </c>
      <c r="AH5245" s="13" t="str">
        <f>VLOOKUP(AG5245,'PC Mapping'!L:M,2,)</f>
        <v>Bolivar Water</v>
      </c>
    </row>
    <row r="5246" spans="1:34" x14ac:dyDescent="0.2">
      <c r="A5246" t="s">
        <v>22196</v>
      </c>
      <c r="B5246" t="s">
        <v>21979</v>
      </c>
      <c r="C5246" t="s">
        <v>4519</v>
      </c>
      <c r="D5246" t="s">
        <v>4520</v>
      </c>
      <c r="E5246" s="3">
        <v>45838</v>
      </c>
      <c r="F5246" t="s">
        <v>44</v>
      </c>
      <c r="G5246" t="s">
        <v>3742</v>
      </c>
      <c r="H5246" t="s">
        <v>3716</v>
      </c>
      <c r="I5246" t="s">
        <v>4534</v>
      </c>
      <c r="J5246" t="s">
        <v>4522</v>
      </c>
      <c r="K5246" s="2">
        <v>-5.0199999999999996</v>
      </c>
      <c r="L5246" t="s">
        <v>44</v>
      </c>
      <c r="M5246" s="2">
        <v>-5.0199999999999996</v>
      </c>
      <c r="N5246" t="s">
        <v>4523</v>
      </c>
      <c r="O5246" t="s">
        <v>4524</v>
      </c>
      <c r="P5246" t="s">
        <v>19183</v>
      </c>
      <c r="Q5246" t="s">
        <v>22199</v>
      </c>
      <c r="R5246" t="s">
        <v>44</v>
      </c>
      <c r="S5246" t="s">
        <v>7084</v>
      </c>
      <c r="T5246" s="3">
        <v>45838</v>
      </c>
      <c r="U5246" s="3">
        <v>45845</v>
      </c>
      <c r="V5246" s="2">
        <v>0</v>
      </c>
      <c r="W5246" t="s">
        <v>44</v>
      </c>
      <c r="X5246" t="s">
        <v>44</v>
      </c>
      <c r="Y5246" t="s">
        <v>22200</v>
      </c>
      <c r="Z5246" t="s">
        <v>782</v>
      </c>
      <c r="AA5246" t="s">
        <v>4529</v>
      </c>
      <c r="AB5246" t="s">
        <v>4530</v>
      </c>
      <c r="AC5246" t="s">
        <v>89</v>
      </c>
      <c r="AD5246" t="str">
        <f t="shared" si="81"/>
        <v>10-60</v>
      </c>
      <c r="AE5246" t="str">
        <f>VLOOKUP(AD5246,'Main_Sub Desc'!C:D,2,)</f>
        <v>LPC from invoicing</v>
      </c>
      <c r="AF5246" t="str">
        <f>VLOOKUP(VALUE(H5246),'Main_Sub Desc'!F:G,2,)</f>
        <v>Wst Rev Late Payment</v>
      </c>
      <c r="AG5246">
        <f>IFERROR(VLOOKUP(VALUE(I5246),'PC Mapping'!A:F,6,),"")</f>
        <v>10514</v>
      </c>
      <c r="AH5246" s="13" t="str">
        <f>VLOOKUP(AG5246,'PC Mapping'!L:M,2,)</f>
        <v>Bolivar Sewer</v>
      </c>
    </row>
    <row r="5247" spans="1:34" x14ac:dyDescent="0.2">
      <c r="A5247" t="s">
        <v>22201</v>
      </c>
      <c r="B5247" t="s">
        <v>21979</v>
      </c>
      <c r="C5247" t="s">
        <v>4519</v>
      </c>
      <c r="D5247" t="s">
        <v>4520</v>
      </c>
      <c r="E5247" s="3">
        <v>45838</v>
      </c>
      <c r="F5247" t="s">
        <v>44</v>
      </c>
      <c r="G5247" t="s">
        <v>3742</v>
      </c>
      <c r="H5247" t="s">
        <v>3722</v>
      </c>
      <c r="I5247" t="s">
        <v>3752</v>
      </c>
      <c r="J5247" t="s">
        <v>4522</v>
      </c>
      <c r="K5247" s="2">
        <v>-5</v>
      </c>
      <c r="L5247" t="s">
        <v>44</v>
      </c>
      <c r="M5247" s="2">
        <v>-5</v>
      </c>
      <c r="N5247" t="s">
        <v>4523</v>
      </c>
      <c r="O5247" t="s">
        <v>4524</v>
      </c>
      <c r="P5247" t="s">
        <v>14717</v>
      </c>
      <c r="Q5247" t="s">
        <v>22202</v>
      </c>
      <c r="R5247" t="s">
        <v>44</v>
      </c>
      <c r="S5247" t="s">
        <v>7084</v>
      </c>
      <c r="T5247" s="3">
        <v>45838</v>
      </c>
      <c r="U5247" s="3">
        <v>45845</v>
      </c>
      <c r="V5247" s="2">
        <v>0</v>
      </c>
      <c r="W5247" t="s">
        <v>44</v>
      </c>
      <c r="X5247" t="s">
        <v>44</v>
      </c>
      <c r="Y5247" t="s">
        <v>22203</v>
      </c>
      <c r="Z5247" t="s">
        <v>22204</v>
      </c>
      <c r="AA5247" t="s">
        <v>4529</v>
      </c>
      <c r="AB5247" t="s">
        <v>4530</v>
      </c>
      <c r="AC5247" t="s">
        <v>99</v>
      </c>
      <c r="AD5247" t="str">
        <f t="shared" si="81"/>
        <v>10-60</v>
      </c>
      <c r="AE5247" t="str">
        <f>VLOOKUP(AD5247,'Main_Sub Desc'!C:D,2,)</f>
        <v>LPC from invoicing</v>
      </c>
      <c r="AF5247" t="str">
        <f>VLOOKUP(VALUE(H5247),'Main_Sub Desc'!F:G,2,)</f>
        <v>Wtr Rev Late Payment</v>
      </c>
      <c r="AG5247">
        <f>IFERROR(VLOOKUP(VALUE(I5247),'PC Mapping'!A:F,6,),"")</f>
        <v>10719</v>
      </c>
      <c r="AH5247" s="13" t="str">
        <f>VLOOKUP(AG5247,'PC Mapping'!L:M,2,)</f>
        <v>All Other Water</v>
      </c>
    </row>
    <row r="5248" spans="1:34" x14ac:dyDescent="0.2">
      <c r="A5248" t="s">
        <v>22205</v>
      </c>
      <c r="B5248" t="s">
        <v>21979</v>
      </c>
      <c r="C5248" t="s">
        <v>4519</v>
      </c>
      <c r="D5248" t="s">
        <v>4520</v>
      </c>
      <c r="E5248" s="3">
        <v>45838</v>
      </c>
      <c r="F5248" t="s">
        <v>44</v>
      </c>
      <c r="G5248" t="s">
        <v>3742</v>
      </c>
      <c r="H5248" t="s">
        <v>3722</v>
      </c>
      <c r="I5248" t="s">
        <v>3752</v>
      </c>
      <c r="J5248" t="s">
        <v>4522</v>
      </c>
      <c r="K5248" s="2">
        <v>-5</v>
      </c>
      <c r="L5248" t="s">
        <v>44</v>
      </c>
      <c r="M5248" s="2">
        <v>-5</v>
      </c>
      <c r="N5248" t="s">
        <v>4523</v>
      </c>
      <c r="O5248" t="s">
        <v>4524</v>
      </c>
      <c r="P5248" t="s">
        <v>10489</v>
      </c>
      <c r="Q5248" t="s">
        <v>22206</v>
      </c>
      <c r="R5248" t="s">
        <v>44</v>
      </c>
      <c r="S5248" t="s">
        <v>7084</v>
      </c>
      <c r="T5248" s="3">
        <v>45838</v>
      </c>
      <c r="U5248" s="3">
        <v>45845</v>
      </c>
      <c r="V5248" s="2">
        <v>0</v>
      </c>
      <c r="W5248" t="s">
        <v>44</v>
      </c>
      <c r="X5248" t="s">
        <v>44</v>
      </c>
      <c r="Y5248" t="s">
        <v>22207</v>
      </c>
      <c r="Z5248" t="s">
        <v>22208</v>
      </c>
      <c r="AA5248" t="s">
        <v>4529</v>
      </c>
      <c r="AB5248" t="s">
        <v>4530</v>
      </c>
      <c r="AC5248" t="s">
        <v>99</v>
      </c>
      <c r="AD5248" t="str">
        <f t="shared" si="81"/>
        <v>10-60</v>
      </c>
      <c r="AE5248" t="str">
        <f>VLOOKUP(AD5248,'Main_Sub Desc'!C:D,2,)</f>
        <v>LPC from invoicing</v>
      </c>
      <c r="AF5248" t="str">
        <f>VLOOKUP(VALUE(H5248),'Main_Sub Desc'!F:G,2,)</f>
        <v>Wtr Rev Late Payment</v>
      </c>
      <c r="AG5248">
        <f>IFERROR(VLOOKUP(VALUE(I5248),'PC Mapping'!A:F,6,),"")</f>
        <v>10719</v>
      </c>
      <c r="AH5248" s="13" t="str">
        <f>VLOOKUP(AG5248,'PC Mapping'!L:M,2,)</f>
        <v>All Other Water</v>
      </c>
    </row>
    <row r="5249" spans="1:34" x14ac:dyDescent="0.2">
      <c r="A5249" t="s">
        <v>22209</v>
      </c>
      <c r="B5249" t="s">
        <v>21979</v>
      </c>
      <c r="C5249" t="s">
        <v>4519</v>
      </c>
      <c r="D5249" t="s">
        <v>4520</v>
      </c>
      <c r="E5249" s="3">
        <v>45838</v>
      </c>
      <c r="F5249" t="s">
        <v>44</v>
      </c>
      <c r="G5249" t="s">
        <v>3742</v>
      </c>
      <c r="H5249" t="s">
        <v>3722</v>
      </c>
      <c r="I5249" t="s">
        <v>3752</v>
      </c>
      <c r="J5249" t="s">
        <v>4522</v>
      </c>
      <c r="K5249" s="2">
        <v>-5</v>
      </c>
      <c r="L5249" t="s">
        <v>44</v>
      </c>
      <c r="M5249" s="2">
        <v>-5</v>
      </c>
      <c r="N5249" t="s">
        <v>4523</v>
      </c>
      <c r="O5249" t="s">
        <v>4524</v>
      </c>
      <c r="P5249" t="s">
        <v>10489</v>
      </c>
      <c r="Q5249" t="s">
        <v>22210</v>
      </c>
      <c r="R5249" t="s">
        <v>44</v>
      </c>
      <c r="S5249" t="s">
        <v>7084</v>
      </c>
      <c r="T5249" s="3">
        <v>45838</v>
      </c>
      <c r="U5249" s="3">
        <v>45845</v>
      </c>
      <c r="V5249" s="2">
        <v>0</v>
      </c>
      <c r="W5249" t="s">
        <v>44</v>
      </c>
      <c r="X5249" t="s">
        <v>44</v>
      </c>
      <c r="Y5249" t="s">
        <v>22207</v>
      </c>
      <c r="Z5249" t="s">
        <v>22208</v>
      </c>
      <c r="AA5249" t="s">
        <v>4529</v>
      </c>
      <c r="AB5249" t="s">
        <v>4530</v>
      </c>
      <c r="AC5249" t="s">
        <v>99</v>
      </c>
      <c r="AD5249" t="str">
        <f t="shared" si="81"/>
        <v>10-60</v>
      </c>
      <c r="AE5249" t="str">
        <f>VLOOKUP(AD5249,'Main_Sub Desc'!C:D,2,)</f>
        <v>LPC from invoicing</v>
      </c>
      <c r="AF5249" t="str">
        <f>VLOOKUP(VALUE(H5249),'Main_Sub Desc'!F:G,2,)</f>
        <v>Wtr Rev Late Payment</v>
      </c>
      <c r="AG5249">
        <f>IFERROR(VLOOKUP(VALUE(I5249),'PC Mapping'!A:F,6,),"")</f>
        <v>10719</v>
      </c>
      <c r="AH5249" s="13" t="str">
        <f>VLOOKUP(AG5249,'PC Mapping'!L:M,2,)</f>
        <v>All Other Water</v>
      </c>
    </row>
    <row r="5250" spans="1:34" x14ac:dyDescent="0.2">
      <c r="A5250" t="s">
        <v>22211</v>
      </c>
      <c r="B5250" t="s">
        <v>21979</v>
      </c>
      <c r="C5250" t="s">
        <v>4519</v>
      </c>
      <c r="D5250" t="s">
        <v>4520</v>
      </c>
      <c r="E5250" s="3">
        <v>45838</v>
      </c>
      <c r="F5250" t="s">
        <v>44</v>
      </c>
      <c r="G5250" t="s">
        <v>3742</v>
      </c>
      <c r="H5250" t="s">
        <v>3722</v>
      </c>
      <c r="I5250" t="s">
        <v>4538</v>
      </c>
      <c r="J5250" t="s">
        <v>4522</v>
      </c>
      <c r="K5250" s="2">
        <v>-5</v>
      </c>
      <c r="L5250" t="s">
        <v>44</v>
      </c>
      <c r="M5250" s="2">
        <v>-5</v>
      </c>
      <c r="N5250" t="s">
        <v>4523</v>
      </c>
      <c r="O5250" t="s">
        <v>4524</v>
      </c>
      <c r="P5250" t="s">
        <v>4869</v>
      </c>
      <c r="Q5250" t="s">
        <v>22212</v>
      </c>
      <c r="R5250" t="s">
        <v>44</v>
      </c>
      <c r="S5250" t="s">
        <v>7084</v>
      </c>
      <c r="T5250" s="3">
        <v>45838</v>
      </c>
      <c r="U5250" s="3">
        <v>45845</v>
      </c>
      <c r="V5250" s="2">
        <v>0</v>
      </c>
      <c r="W5250" t="s">
        <v>44</v>
      </c>
      <c r="X5250" t="s">
        <v>44</v>
      </c>
      <c r="Y5250" t="s">
        <v>22213</v>
      </c>
      <c r="Z5250" t="s">
        <v>22214</v>
      </c>
      <c r="AA5250" t="s">
        <v>4529</v>
      </c>
      <c r="AB5250" t="s">
        <v>4530</v>
      </c>
      <c r="AC5250" t="s">
        <v>89</v>
      </c>
      <c r="AD5250" t="str">
        <f t="shared" si="81"/>
        <v>10-60</v>
      </c>
      <c r="AE5250" t="str">
        <f>VLOOKUP(AD5250,'Main_Sub Desc'!C:D,2,)</f>
        <v>LPC from invoicing</v>
      </c>
      <c r="AF5250" t="str">
        <f>VLOOKUP(VALUE(H5250),'Main_Sub Desc'!F:G,2,)</f>
        <v>Wtr Rev Late Payment</v>
      </c>
      <c r="AG5250">
        <f>IFERROR(VLOOKUP(VALUE(I5250),'PC Mapping'!A:F,6,),"")</f>
        <v>10469</v>
      </c>
      <c r="AH5250" s="13" t="str">
        <f>VLOOKUP(AG5250,'PC Mapping'!L:M,2,)</f>
        <v>Bolivar Water</v>
      </c>
    </row>
    <row r="5251" spans="1:34" x14ac:dyDescent="0.2">
      <c r="A5251" t="s">
        <v>22211</v>
      </c>
      <c r="B5251" t="s">
        <v>21979</v>
      </c>
      <c r="C5251" t="s">
        <v>4519</v>
      </c>
      <c r="D5251" t="s">
        <v>4520</v>
      </c>
      <c r="E5251" s="3">
        <v>45838</v>
      </c>
      <c r="F5251" t="s">
        <v>44</v>
      </c>
      <c r="G5251" t="s">
        <v>3742</v>
      </c>
      <c r="H5251" t="s">
        <v>3716</v>
      </c>
      <c r="I5251" t="s">
        <v>4534</v>
      </c>
      <c r="J5251" t="s">
        <v>4522</v>
      </c>
      <c r="K5251" s="2">
        <v>-5</v>
      </c>
      <c r="L5251" t="s">
        <v>44</v>
      </c>
      <c r="M5251" s="2">
        <v>-5</v>
      </c>
      <c r="N5251" t="s">
        <v>4523</v>
      </c>
      <c r="O5251" t="s">
        <v>4524</v>
      </c>
      <c r="P5251" t="s">
        <v>4869</v>
      </c>
      <c r="Q5251" t="s">
        <v>22215</v>
      </c>
      <c r="R5251" t="s">
        <v>44</v>
      </c>
      <c r="S5251" t="s">
        <v>7084</v>
      </c>
      <c r="T5251" s="3">
        <v>45838</v>
      </c>
      <c r="U5251" s="3">
        <v>45845</v>
      </c>
      <c r="V5251" s="2">
        <v>0</v>
      </c>
      <c r="W5251" t="s">
        <v>44</v>
      </c>
      <c r="X5251" t="s">
        <v>44</v>
      </c>
      <c r="Y5251" t="s">
        <v>22216</v>
      </c>
      <c r="Z5251" t="s">
        <v>22214</v>
      </c>
      <c r="AA5251" t="s">
        <v>4529</v>
      </c>
      <c r="AB5251" t="s">
        <v>4530</v>
      </c>
      <c r="AC5251" t="s">
        <v>89</v>
      </c>
      <c r="AD5251" t="str">
        <f t="shared" si="81"/>
        <v>10-60</v>
      </c>
      <c r="AE5251" t="str">
        <f>VLOOKUP(AD5251,'Main_Sub Desc'!C:D,2,)</f>
        <v>LPC from invoicing</v>
      </c>
      <c r="AF5251" t="str">
        <f>VLOOKUP(VALUE(H5251),'Main_Sub Desc'!F:G,2,)</f>
        <v>Wst Rev Late Payment</v>
      </c>
      <c r="AG5251">
        <f>IFERROR(VLOOKUP(VALUE(I5251),'PC Mapping'!A:F,6,),"")</f>
        <v>10514</v>
      </c>
      <c r="AH5251" s="13" t="str">
        <f>VLOOKUP(AG5251,'PC Mapping'!L:M,2,)</f>
        <v>Bolivar Sewer</v>
      </c>
    </row>
    <row r="5252" spans="1:34" x14ac:dyDescent="0.2">
      <c r="A5252" t="s">
        <v>22217</v>
      </c>
      <c r="B5252" t="s">
        <v>21979</v>
      </c>
      <c r="C5252" t="s">
        <v>4519</v>
      </c>
      <c r="D5252" t="s">
        <v>4520</v>
      </c>
      <c r="E5252" s="3">
        <v>45838</v>
      </c>
      <c r="F5252" t="s">
        <v>44</v>
      </c>
      <c r="G5252" t="s">
        <v>3742</v>
      </c>
      <c r="H5252" t="s">
        <v>3716</v>
      </c>
      <c r="I5252" t="s">
        <v>4534</v>
      </c>
      <c r="J5252" t="s">
        <v>4522</v>
      </c>
      <c r="K5252" s="2">
        <v>-5</v>
      </c>
      <c r="L5252" t="s">
        <v>44</v>
      </c>
      <c r="M5252" s="2">
        <v>-5</v>
      </c>
      <c r="N5252" t="s">
        <v>4523</v>
      </c>
      <c r="O5252" t="s">
        <v>4524</v>
      </c>
      <c r="P5252" t="s">
        <v>4869</v>
      </c>
      <c r="Q5252" t="s">
        <v>22218</v>
      </c>
      <c r="R5252" t="s">
        <v>44</v>
      </c>
      <c r="S5252" t="s">
        <v>7084</v>
      </c>
      <c r="T5252" s="3">
        <v>45838</v>
      </c>
      <c r="U5252" s="3">
        <v>45845</v>
      </c>
      <c r="V5252" s="2">
        <v>0</v>
      </c>
      <c r="W5252" t="s">
        <v>44</v>
      </c>
      <c r="X5252" t="s">
        <v>44</v>
      </c>
      <c r="Y5252" t="s">
        <v>22219</v>
      </c>
      <c r="Z5252" t="s">
        <v>22220</v>
      </c>
      <c r="AA5252" t="s">
        <v>4529</v>
      </c>
      <c r="AB5252" t="s">
        <v>4530</v>
      </c>
      <c r="AC5252" t="s">
        <v>89</v>
      </c>
      <c r="AD5252" t="str">
        <f t="shared" ref="AD5252:AD5315" si="82">CONCATENATE(VALUE(AA5252),"-",VALUE(AB5252))</f>
        <v>10-60</v>
      </c>
      <c r="AE5252" t="str">
        <f>VLOOKUP(AD5252,'Main_Sub Desc'!C:D,2,)</f>
        <v>LPC from invoicing</v>
      </c>
      <c r="AF5252" t="str">
        <f>VLOOKUP(VALUE(H5252),'Main_Sub Desc'!F:G,2,)</f>
        <v>Wst Rev Late Payment</v>
      </c>
      <c r="AG5252">
        <f>IFERROR(VLOOKUP(VALUE(I5252),'PC Mapping'!A:F,6,),"")</f>
        <v>10514</v>
      </c>
      <c r="AH5252" s="13" t="str">
        <f>VLOOKUP(AG5252,'PC Mapping'!L:M,2,)</f>
        <v>Bolivar Sewer</v>
      </c>
    </row>
    <row r="5253" spans="1:34" x14ac:dyDescent="0.2">
      <c r="A5253" t="s">
        <v>22217</v>
      </c>
      <c r="B5253" t="s">
        <v>21979</v>
      </c>
      <c r="C5253" t="s">
        <v>4519</v>
      </c>
      <c r="D5253" t="s">
        <v>4520</v>
      </c>
      <c r="E5253" s="3">
        <v>45838</v>
      </c>
      <c r="F5253" t="s">
        <v>44</v>
      </c>
      <c r="G5253" t="s">
        <v>3742</v>
      </c>
      <c r="H5253" t="s">
        <v>3722</v>
      </c>
      <c r="I5253" t="s">
        <v>4538</v>
      </c>
      <c r="J5253" t="s">
        <v>4522</v>
      </c>
      <c r="K5253" s="2">
        <v>-5</v>
      </c>
      <c r="L5253" t="s">
        <v>44</v>
      </c>
      <c r="M5253" s="2">
        <v>-5</v>
      </c>
      <c r="N5253" t="s">
        <v>4523</v>
      </c>
      <c r="O5253" t="s">
        <v>4524</v>
      </c>
      <c r="P5253" t="s">
        <v>4869</v>
      </c>
      <c r="Q5253" t="s">
        <v>22221</v>
      </c>
      <c r="R5253" t="s">
        <v>44</v>
      </c>
      <c r="S5253" t="s">
        <v>7084</v>
      </c>
      <c r="T5253" s="3">
        <v>45838</v>
      </c>
      <c r="U5253" s="3">
        <v>45845</v>
      </c>
      <c r="V5253" s="2">
        <v>0</v>
      </c>
      <c r="W5253" t="s">
        <v>44</v>
      </c>
      <c r="X5253" t="s">
        <v>44</v>
      </c>
      <c r="Y5253" t="s">
        <v>22222</v>
      </c>
      <c r="Z5253" t="s">
        <v>22220</v>
      </c>
      <c r="AA5253" t="s">
        <v>4529</v>
      </c>
      <c r="AB5253" t="s">
        <v>4530</v>
      </c>
      <c r="AC5253" t="s">
        <v>89</v>
      </c>
      <c r="AD5253" t="str">
        <f t="shared" si="82"/>
        <v>10-60</v>
      </c>
      <c r="AE5253" t="str">
        <f>VLOOKUP(AD5253,'Main_Sub Desc'!C:D,2,)</f>
        <v>LPC from invoicing</v>
      </c>
      <c r="AF5253" t="str">
        <f>VLOOKUP(VALUE(H5253),'Main_Sub Desc'!F:G,2,)</f>
        <v>Wtr Rev Late Payment</v>
      </c>
      <c r="AG5253">
        <f>IFERROR(VLOOKUP(VALUE(I5253),'PC Mapping'!A:F,6,),"")</f>
        <v>10469</v>
      </c>
      <c r="AH5253" s="13" t="str">
        <f>VLOOKUP(AG5253,'PC Mapping'!L:M,2,)</f>
        <v>Bolivar Water</v>
      </c>
    </row>
    <row r="5254" spans="1:34" x14ac:dyDescent="0.2">
      <c r="A5254" t="s">
        <v>22223</v>
      </c>
      <c r="B5254" t="s">
        <v>21979</v>
      </c>
      <c r="C5254" t="s">
        <v>4519</v>
      </c>
      <c r="D5254" t="s">
        <v>4520</v>
      </c>
      <c r="E5254" s="3">
        <v>45838</v>
      </c>
      <c r="F5254" t="s">
        <v>44</v>
      </c>
      <c r="G5254" t="s">
        <v>3742</v>
      </c>
      <c r="H5254" t="s">
        <v>3722</v>
      </c>
      <c r="I5254" t="s">
        <v>3752</v>
      </c>
      <c r="J5254" t="s">
        <v>4522</v>
      </c>
      <c r="K5254" s="2">
        <v>-5</v>
      </c>
      <c r="L5254" t="s">
        <v>44</v>
      </c>
      <c r="M5254" s="2">
        <v>-5</v>
      </c>
      <c r="N5254" t="s">
        <v>4523</v>
      </c>
      <c r="O5254" t="s">
        <v>4524</v>
      </c>
      <c r="P5254" t="s">
        <v>7755</v>
      </c>
      <c r="Q5254" t="s">
        <v>22224</v>
      </c>
      <c r="R5254" t="s">
        <v>44</v>
      </c>
      <c r="S5254" t="s">
        <v>7084</v>
      </c>
      <c r="T5254" s="3">
        <v>45838</v>
      </c>
      <c r="U5254" s="3">
        <v>45845</v>
      </c>
      <c r="V5254" s="2">
        <v>0</v>
      </c>
      <c r="W5254" t="s">
        <v>44</v>
      </c>
      <c r="X5254" t="s">
        <v>44</v>
      </c>
      <c r="Y5254" t="s">
        <v>22225</v>
      </c>
      <c r="Z5254" t="s">
        <v>2252</v>
      </c>
      <c r="AA5254" t="s">
        <v>4529</v>
      </c>
      <c r="AB5254" t="s">
        <v>4530</v>
      </c>
      <c r="AC5254" t="s">
        <v>89</v>
      </c>
      <c r="AD5254" t="str">
        <f t="shared" si="82"/>
        <v>10-60</v>
      </c>
      <c r="AE5254" t="str">
        <f>VLOOKUP(AD5254,'Main_Sub Desc'!C:D,2,)</f>
        <v>LPC from invoicing</v>
      </c>
      <c r="AF5254" t="str">
        <f>VLOOKUP(VALUE(H5254),'Main_Sub Desc'!F:G,2,)</f>
        <v>Wtr Rev Late Payment</v>
      </c>
      <c r="AG5254">
        <f>IFERROR(VLOOKUP(VALUE(I5254),'PC Mapping'!A:F,6,),"")</f>
        <v>10719</v>
      </c>
      <c r="AH5254" s="13" t="str">
        <f>VLOOKUP(AG5254,'PC Mapping'!L:M,2,)</f>
        <v>All Other Water</v>
      </c>
    </row>
    <row r="5255" spans="1:34" x14ac:dyDescent="0.2">
      <c r="A5255" t="s">
        <v>22226</v>
      </c>
      <c r="B5255" t="s">
        <v>21979</v>
      </c>
      <c r="C5255" t="s">
        <v>4519</v>
      </c>
      <c r="D5255" t="s">
        <v>4520</v>
      </c>
      <c r="E5255" s="3">
        <v>45838</v>
      </c>
      <c r="F5255" t="s">
        <v>44</v>
      </c>
      <c r="G5255" t="s">
        <v>3742</v>
      </c>
      <c r="H5255" t="s">
        <v>3722</v>
      </c>
      <c r="I5255" t="s">
        <v>3752</v>
      </c>
      <c r="J5255" t="s">
        <v>4522</v>
      </c>
      <c r="K5255" s="2">
        <v>-5</v>
      </c>
      <c r="L5255" t="s">
        <v>44</v>
      </c>
      <c r="M5255" s="2">
        <v>-5</v>
      </c>
      <c r="N5255" t="s">
        <v>4523</v>
      </c>
      <c r="O5255" t="s">
        <v>4524</v>
      </c>
      <c r="P5255" t="s">
        <v>16005</v>
      </c>
      <c r="Q5255" t="s">
        <v>22227</v>
      </c>
      <c r="R5255" t="s">
        <v>44</v>
      </c>
      <c r="S5255" t="s">
        <v>7084</v>
      </c>
      <c r="T5255" s="3">
        <v>45838</v>
      </c>
      <c r="U5255" s="3">
        <v>45845</v>
      </c>
      <c r="V5255" s="2">
        <v>0</v>
      </c>
      <c r="W5255" t="s">
        <v>44</v>
      </c>
      <c r="X5255" t="s">
        <v>44</v>
      </c>
      <c r="Y5255" t="s">
        <v>22228</v>
      </c>
      <c r="Z5255" t="s">
        <v>1666</v>
      </c>
      <c r="AA5255" t="s">
        <v>4529</v>
      </c>
      <c r="AB5255" t="s">
        <v>4530</v>
      </c>
      <c r="AC5255" t="s">
        <v>89</v>
      </c>
      <c r="AD5255" t="str">
        <f t="shared" si="82"/>
        <v>10-60</v>
      </c>
      <c r="AE5255" t="str">
        <f>VLOOKUP(AD5255,'Main_Sub Desc'!C:D,2,)</f>
        <v>LPC from invoicing</v>
      </c>
      <c r="AF5255" t="str">
        <f>VLOOKUP(VALUE(H5255),'Main_Sub Desc'!F:G,2,)</f>
        <v>Wtr Rev Late Payment</v>
      </c>
      <c r="AG5255">
        <f>IFERROR(VLOOKUP(VALUE(I5255),'PC Mapping'!A:F,6,),"")</f>
        <v>10719</v>
      </c>
      <c r="AH5255" s="13" t="str">
        <f>VLOOKUP(AG5255,'PC Mapping'!L:M,2,)</f>
        <v>All Other Water</v>
      </c>
    </row>
    <row r="5256" spans="1:34" x14ac:dyDescent="0.2">
      <c r="A5256" t="s">
        <v>22229</v>
      </c>
      <c r="B5256" t="s">
        <v>21979</v>
      </c>
      <c r="C5256" t="s">
        <v>4519</v>
      </c>
      <c r="D5256" t="s">
        <v>4520</v>
      </c>
      <c r="E5256" s="3">
        <v>45838</v>
      </c>
      <c r="F5256" t="s">
        <v>44</v>
      </c>
      <c r="G5256" t="s">
        <v>3742</v>
      </c>
      <c r="H5256" t="s">
        <v>3722</v>
      </c>
      <c r="I5256" t="s">
        <v>3752</v>
      </c>
      <c r="J5256" t="s">
        <v>4522</v>
      </c>
      <c r="K5256" s="2">
        <v>-5</v>
      </c>
      <c r="L5256" t="s">
        <v>44</v>
      </c>
      <c r="M5256" s="2">
        <v>-5</v>
      </c>
      <c r="N5256" t="s">
        <v>4523</v>
      </c>
      <c r="O5256" t="s">
        <v>4524</v>
      </c>
      <c r="P5256" t="s">
        <v>15415</v>
      </c>
      <c r="Q5256" t="s">
        <v>22230</v>
      </c>
      <c r="R5256" t="s">
        <v>44</v>
      </c>
      <c r="S5256" t="s">
        <v>7084</v>
      </c>
      <c r="T5256" s="3">
        <v>45838</v>
      </c>
      <c r="U5256" s="3">
        <v>45845</v>
      </c>
      <c r="V5256" s="2">
        <v>0</v>
      </c>
      <c r="W5256" t="s">
        <v>44</v>
      </c>
      <c r="X5256" t="s">
        <v>44</v>
      </c>
      <c r="Y5256" t="s">
        <v>22231</v>
      </c>
      <c r="Z5256" t="s">
        <v>22232</v>
      </c>
      <c r="AA5256" t="s">
        <v>4529</v>
      </c>
      <c r="AB5256" t="s">
        <v>4530</v>
      </c>
      <c r="AC5256" t="s">
        <v>89</v>
      </c>
      <c r="AD5256" t="str">
        <f t="shared" si="82"/>
        <v>10-60</v>
      </c>
      <c r="AE5256" t="str">
        <f>VLOOKUP(AD5256,'Main_Sub Desc'!C:D,2,)</f>
        <v>LPC from invoicing</v>
      </c>
      <c r="AF5256" t="str">
        <f>VLOOKUP(VALUE(H5256),'Main_Sub Desc'!F:G,2,)</f>
        <v>Wtr Rev Late Payment</v>
      </c>
      <c r="AG5256">
        <f>IFERROR(VLOOKUP(VALUE(I5256),'PC Mapping'!A:F,6,),"")</f>
        <v>10719</v>
      </c>
      <c r="AH5256" s="13" t="str">
        <f>VLOOKUP(AG5256,'PC Mapping'!L:M,2,)</f>
        <v>All Other Water</v>
      </c>
    </row>
    <row r="5257" spans="1:34" x14ac:dyDescent="0.2">
      <c r="A5257" t="s">
        <v>22233</v>
      </c>
      <c r="B5257" t="s">
        <v>21979</v>
      </c>
      <c r="C5257" t="s">
        <v>4519</v>
      </c>
      <c r="D5257" t="s">
        <v>4520</v>
      </c>
      <c r="E5257" s="3">
        <v>45838</v>
      </c>
      <c r="F5257" t="s">
        <v>44</v>
      </c>
      <c r="G5257" t="s">
        <v>3742</v>
      </c>
      <c r="H5257" t="s">
        <v>3722</v>
      </c>
      <c r="I5257" t="s">
        <v>3752</v>
      </c>
      <c r="J5257" t="s">
        <v>4522</v>
      </c>
      <c r="K5257" s="2">
        <v>-83.61</v>
      </c>
      <c r="L5257" t="s">
        <v>44</v>
      </c>
      <c r="M5257" s="2">
        <v>-83.61</v>
      </c>
      <c r="N5257" t="s">
        <v>4523</v>
      </c>
      <c r="O5257" t="s">
        <v>4524</v>
      </c>
      <c r="P5257" t="s">
        <v>5555</v>
      </c>
      <c r="Q5257" t="s">
        <v>22234</v>
      </c>
      <c r="R5257" t="s">
        <v>44</v>
      </c>
      <c r="S5257" t="s">
        <v>7084</v>
      </c>
      <c r="T5257" s="3">
        <v>45838</v>
      </c>
      <c r="U5257" s="3">
        <v>45845</v>
      </c>
      <c r="V5257" s="2">
        <v>0</v>
      </c>
      <c r="W5257" t="s">
        <v>44</v>
      </c>
      <c r="X5257" t="s">
        <v>44</v>
      </c>
      <c r="Y5257" t="s">
        <v>5557</v>
      </c>
      <c r="Z5257" t="s">
        <v>2764</v>
      </c>
      <c r="AA5257" t="s">
        <v>4529</v>
      </c>
      <c r="AB5257" t="s">
        <v>4530</v>
      </c>
      <c r="AC5257" t="s">
        <v>89</v>
      </c>
      <c r="AD5257" t="str">
        <f t="shared" si="82"/>
        <v>10-60</v>
      </c>
      <c r="AE5257" t="str">
        <f>VLOOKUP(AD5257,'Main_Sub Desc'!C:D,2,)</f>
        <v>LPC from invoicing</v>
      </c>
      <c r="AF5257" t="str">
        <f>VLOOKUP(VALUE(H5257),'Main_Sub Desc'!F:G,2,)</f>
        <v>Wtr Rev Late Payment</v>
      </c>
      <c r="AG5257">
        <f>IFERROR(VLOOKUP(VALUE(I5257),'PC Mapping'!A:F,6,),"")</f>
        <v>10719</v>
      </c>
      <c r="AH5257" s="13" t="str">
        <f>VLOOKUP(AG5257,'PC Mapping'!L:M,2,)</f>
        <v>All Other Water</v>
      </c>
    </row>
    <row r="5258" spans="1:34" x14ac:dyDescent="0.2">
      <c r="A5258" t="s">
        <v>22235</v>
      </c>
      <c r="B5258" t="s">
        <v>21979</v>
      </c>
      <c r="C5258" t="s">
        <v>4519</v>
      </c>
      <c r="D5258" t="s">
        <v>4520</v>
      </c>
      <c r="E5258" s="3">
        <v>45838</v>
      </c>
      <c r="F5258" t="s">
        <v>44</v>
      </c>
      <c r="G5258" t="s">
        <v>3742</v>
      </c>
      <c r="H5258" t="s">
        <v>3722</v>
      </c>
      <c r="I5258" t="s">
        <v>3752</v>
      </c>
      <c r="J5258" t="s">
        <v>4522</v>
      </c>
      <c r="K5258" s="2">
        <v>-5</v>
      </c>
      <c r="L5258" t="s">
        <v>44</v>
      </c>
      <c r="M5258" s="2">
        <v>-5</v>
      </c>
      <c r="N5258" t="s">
        <v>4523</v>
      </c>
      <c r="O5258" t="s">
        <v>4524</v>
      </c>
      <c r="P5258" t="s">
        <v>6882</v>
      </c>
      <c r="Q5258" t="s">
        <v>22236</v>
      </c>
      <c r="R5258" t="s">
        <v>44</v>
      </c>
      <c r="S5258" t="s">
        <v>7084</v>
      </c>
      <c r="T5258" s="3">
        <v>45838</v>
      </c>
      <c r="U5258" s="3">
        <v>45845</v>
      </c>
      <c r="V5258" s="2">
        <v>0</v>
      </c>
      <c r="W5258" t="s">
        <v>44</v>
      </c>
      <c r="X5258" t="s">
        <v>44</v>
      </c>
      <c r="Y5258" t="s">
        <v>22237</v>
      </c>
      <c r="Z5258" t="s">
        <v>22238</v>
      </c>
      <c r="AA5258" t="s">
        <v>4529</v>
      </c>
      <c r="AB5258" t="s">
        <v>4530</v>
      </c>
      <c r="AC5258" t="s">
        <v>89</v>
      </c>
      <c r="AD5258" t="str">
        <f t="shared" si="82"/>
        <v>10-60</v>
      </c>
      <c r="AE5258" t="str">
        <f>VLOOKUP(AD5258,'Main_Sub Desc'!C:D,2,)</f>
        <v>LPC from invoicing</v>
      </c>
      <c r="AF5258" t="str">
        <f>VLOOKUP(VALUE(H5258),'Main_Sub Desc'!F:G,2,)</f>
        <v>Wtr Rev Late Payment</v>
      </c>
      <c r="AG5258">
        <f>IFERROR(VLOOKUP(VALUE(I5258),'PC Mapping'!A:F,6,),"")</f>
        <v>10719</v>
      </c>
      <c r="AH5258" s="13" t="str">
        <f>VLOOKUP(AG5258,'PC Mapping'!L:M,2,)</f>
        <v>All Other Water</v>
      </c>
    </row>
    <row r="5259" spans="1:34" x14ac:dyDescent="0.2">
      <c r="A5259" t="s">
        <v>22239</v>
      </c>
      <c r="B5259" t="s">
        <v>21979</v>
      </c>
      <c r="C5259" t="s">
        <v>4519</v>
      </c>
      <c r="D5259" t="s">
        <v>4520</v>
      </c>
      <c r="E5259" s="3">
        <v>45838</v>
      </c>
      <c r="F5259" t="s">
        <v>44</v>
      </c>
      <c r="G5259" t="s">
        <v>3742</v>
      </c>
      <c r="H5259" t="s">
        <v>3722</v>
      </c>
      <c r="I5259" t="s">
        <v>3752</v>
      </c>
      <c r="J5259" t="s">
        <v>4522</v>
      </c>
      <c r="K5259" s="2">
        <v>-5</v>
      </c>
      <c r="L5259" t="s">
        <v>44</v>
      </c>
      <c r="M5259" s="2">
        <v>-5</v>
      </c>
      <c r="N5259" t="s">
        <v>4523</v>
      </c>
      <c r="O5259" t="s">
        <v>4524</v>
      </c>
      <c r="P5259" t="s">
        <v>22240</v>
      </c>
      <c r="Q5259" t="s">
        <v>22241</v>
      </c>
      <c r="R5259" t="s">
        <v>44</v>
      </c>
      <c r="S5259" t="s">
        <v>7084</v>
      </c>
      <c r="T5259" s="3">
        <v>45838</v>
      </c>
      <c r="U5259" s="3">
        <v>45845</v>
      </c>
      <c r="V5259" s="2">
        <v>0</v>
      </c>
      <c r="W5259" t="s">
        <v>44</v>
      </c>
      <c r="X5259" t="s">
        <v>44</v>
      </c>
      <c r="Y5259" t="s">
        <v>22242</v>
      </c>
      <c r="Z5259" t="s">
        <v>22243</v>
      </c>
      <c r="AA5259" t="s">
        <v>4529</v>
      </c>
      <c r="AB5259" t="s">
        <v>4530</v>
      </c>
      <c r="AC5259" t="s">
        <v>89</v>
      </c>
      <c r="AD5259" t="str">
        <f t="shared" si="82"/>
        <v>10-60</v>
      </c>
      <c r="AE5259" t="str">
        <f>VLOOKUP(AD5259,'Main_Sub Desc'!C:D,2,)</f>
        <v>LPC from invoicing</v>
      </c>
      <c r="AF5259" t="str">
        <f>VLOOKUP(VALUE(H5259),'Main_Sub Desc'!F:G,2,)</f>
        <v>Wtr Rev Late Payment</v>
      </c>
      <c r="AG5259">
        <f>IFERROR(VLOOKUP(VALUE(I5259),'PC Mapping'!A:F,6,),"")</f>
        <v>10719</v>
      </c>
      <c r="AH5259" s="13" t="str">
        <f>VLOOKUP(AG5259,'PC Mapping'!L:M,2,)</f>
        <v>All Other Water</v>
      </c>
    </row>
    <row r="5260" spans="1:34" x14ac:dyDescent="0.2">
      <c r="A5260" t="s">
        <v>22244</v>
      </c>
      <c r="B5260" t="s">
        <v>21979</v>
      </c>
      <c r="C5260" t="s">
        <v>4519</v>
      </c>
      <c r="D5260" t="s">
        <v>4520</v>
      </c>
      <c r="E5260" s="3">
        <v>45838</v>
      </c>
      <c r="F5260" t="s">
        <v>44</v>
      </c>
      <c r="G5260" t="s">
        <v>3742</v>
      </c>
      <c r="H5260" t="s">
        <v>3722</v>
      </c>
      <c r="I5260" t="s">
        <v>3752</v>
      </c>
      <c r="J5260" t="s">
        <v>4522</v>
      </c>
      <c r="K5260" s="2">
        <v>-5</v>
      </c>
      <c r="L5260" t="s">
        <v>44</v>
      </c>
      <c r="M5260" s="2">
        <v>-5</v>
      </c>
      <c r="N5260" t="s">
        <v>4523</v>
      </c>
      <c r="O5260" t="s">
        <v>4524</v>
      </c>
      <c r="P5260" t="s">
        <v>22245</v>
      </c>
      <c r="Q5260" t="s">
        <v>22246</v>
      </c>
      <c r="R5260" t="s">
        <v>44</v>
      </c>
      <c r="S5260" t="s">
        <v>7084</v>
      </c>
      <c r="T5260" s="3">
        <v>45838</v>
      </c>
      <c r="U5260" s="3">
        <v>45845</v>
      </c>
      <c r="V5260" s="2">
        <v>0</v>
      </c>
      <c r="W5260" t="s">
        <v>44</v>
      </c>
      <c r="X5260" t="s">
        <v>44</v>
      </c>
      <c r="Y5260" t="s">
        <v>22247</v>
      </c>
      <c r="Z5260" t="s">
        <v>3124</v>
      </c>
      <c r="AA5260" t="s">
        <v>4529</v>
      </c>
      <c r="AB5260" t="s">
        <v>4530</v>
      </c>
      <c r="AC5260" t="s">
        <v>89</v>
      </c>
      <c r="AD5260" t="str">
        <f t="shared" si="82"/>
        <v>10-60</v>
      </c>
      <c r="AE5260" t="str">
        <f>VLOOKUP(AD5260,'Main_Sub Desc'!C:D,2,)</f>
        <v>LPC from invoicing</v>
      </c>
      <c r="AF5260" t="str">
        <f>VLOOKUP(VALUE(H5260),'Main_Sub Desc'!F:G,2,)</f>
        <v>Wtr Rev Late Payment</v>
      </c>
      <c r="AG5260">
        <f>IFERROR(VLOOKUP(VALUE(I5260),'PC Mapping'!A:F,6,),"")</f>
        <v>10719</v>
      </c>
      <c r="AH5260" s="13" t="str">
        <f>VLOOKUP(AG5260,'PC Mapping'!L:M,2,)</f>
        <v>All Other Water</v>
      </c>
    </row>
    <row r="5261" spans="1:34" x14ac:dyDescent="0.2">
      <c r="A5261" t="s">
        <v>22248</v>
      </c>
      <c r="B5261" t="s">
        <v>21979</v>
      </c>
      <c r="C5261" t="s">
        <v>4519</v>
      </c>
      <c r="D5261" t="s">
        <v>4520</v>
      </c>
      <c r="E5261" s="3">
        <v>45838</v>
      </c>
      <c r="F5261" t="s">
        <v>44</v>
      </c>
      <c r="G5261" t="s">
        <v>3742</v>
      </c>
      <c r="H5261" t="s">
        <v>3716</v>
      </c>
      <c r="I5261" t="s">
        <v>4534</v>
      </c>
      <c r="J5261" t="s">
        <v>4522</v>
      </c>
      <c r="K5261" s="2">
        <v>-5</v>
      </c>
      <c r="L5261" t="s">
        <v>44</v>
      </c>
      <c r="M5261" s="2">
        <v>-5</v>
      </c>
      <c r="N5261" t="s">
        <v>4523</v>
      </c>
      <c r="O5261" t="s">
        <v>4524</v>
      </c>
      <c r="P5261" t="s">
        <v>22249</v>
      </c>
      <c r="Q5261" t="s">
        <v>22250</v>
      </c>
      <c r="R5261" t="s">
        <v>44</v>
      </c>
      <c r="S5261" t="s">
        <v>7084</v>
      </c>
      <c r="T5261" s="3">
        <v>45838</v>
      </c>
      <c r="U5261" s="3">
        <v>45845</v>
      </c>
      <c r="V5261" s="2">
        <v>0</v>
      </c>
      <c r="W5261" t="s">
        <v>44</v>
      </c>
      <c r="X5261" t="s">
        <v>44</v>
      </c>
      <c r="Y5261" t="s">
        <v>22251</v>
      </c>
      <c r="Z5261" t="s">
        <v>1416</v>
      </c>
      <c r="AA5261" t="s">
        <v>4529</v>
      </c>
      <c r="AB5261" t="s">
        <v>4530</v>
      </c>
      <c r="AC5261" t="s">
        <v>99</v>
      </c>
      <c r="AD5261" t="str">
        <f t="shared" si="82"/>
        <v>10-60</v>
      </c>
      <c r="AE5261" t="str">
        <f>VLOOKUP(AD5261,'Main_Sub Desc'!C:D,2,)</f>
        <v>LPC from invoicing</v>
      </c>
      <c r="AF5261" t="str">
        <f>VLOOKUP(VALUE(H5261),'Main_Sub Desc'!F:G,2,)</f>
        <v>Wst Rev Late Payment</v>
      </c>
      <c r="AG5261">
        <f>IFERROR(VLOOKUP(VALUE(I5261),'PC Mapping'!A:F,6,),"")</f>
        <v>10514</v>
      </c>
      <c r="AH5261" s="13" t="str">
        <f>VLOOKUP(AG5261,'PC Mapping'!L:M,2,)</f>
        <v>Bolivar Sewer</v>
      </c>
    </row>
    <row r="5262" spans="1:34" x14ac:dyDescent="0.2">
      <c r="A5262" t="s">
        <v>22252</v>
      </c>
      <c r="B5262" t="s">
        <v>21979</v>
      </c>
      <c r="C5262" t="s">
        <v>4519</v>
      </c>
      <c r="D5262" t="s">
        <v>4520</v>
      </c>
      <c r="E5262" s="3">
        <v>45838</v>
      </c>
      <c r="F5262" t="s">
        <v>44</v>
      </c>
      <c r="G5262" t="s">
        <v>3742</v>
      </c>
      <c r="H5262" t="s">
        <v>3716</v>
      </c>
      <c r="I5262" t="s">
        <v>4534</v>
      </c>
      <c r="J5262" t="s">
        <v>4522</v>
      </c>
      <c r="K5262" s="2">
        <v>-5</v>
      </c>
      <c r="L5262" t="s">
        <v>44</v>
      </c>
      <c r="M5262" s="2">
        <v>-5</v>
      </c>
      <c r="N5262" t="s">
        <v>4523</v>
      </c>
      <c r="O5262" t="s">
        <v>4524</v>
      </c>
      <c r="P5262" t="s">
        <v>22249</v>
      </c>
      <c r="Q5262" t="s">
        <v>22253</v>
      </c>
      <c r="R5262" t="s">
        <v>44</v>
      </c>
      <c r="S5262" t="s">
        <v>7084</v>
      </c>
      <c r="T5262" s="3">
        <v>45838</v>
      </c>
      <c r="U5262" s="3">
        <v>45845</v>
      </c>
      <c r="V5262" s="2">
        <v>0</v>
      </c>
      <c r="W5262" t="s">
        <v>44</v>
      </c>
      <c r="X5262" t="s">
        <v>44</v>
      </c>
      <c r="Y5262" t="s">
        <v>22254</v>
      </c>
      <c r="Z5262" t="s">
        <v>1462</v>
      </c>
      <c r="AA5262" t="s">
        <v>4529</v>
      </c>
      <c r="AB5262" t="s">
        <v>4530</v>
      </c>
      <c r="AC5262" t="s">
        <v>99</v>
      </c>
      <c r="AD5262" t="str">
        <f t="shared" si="82"/>
        <v>10-60</v>
      </c>
      <c r="AE5262" t="str">
        <f>VLOOKUP(AD5262,'Main_Sub Desc'!C:D,2,)</f>
        <v>LPC from invoicing</v>
      </c>
      <c r="AF5262" t="str">
        <f>VLOOKUP(VALUE(H5262),'Main_Sub Desc'!F:G,2,)</f>
        <v>Wst Rev Late Payment</v>
      </c>
      <c r="AG5262">
        <f>IFERROR(VLOOKUP(VALUE(I5262),'PC Mapping'!A:F,6,),"")</f>
        <v>10514</v>
      </c>
      <c r="AH5262" s="13" t="str">
        <f>VLOOKUP(AG5262,'PC Mapping'!L:M,2,)</f>
        <v>Bolivar Sewer</v>
      </c>
    </row>
    <row r="5263" spans="1:34" x14ac:dyDescent="0.2">
      <c r="A5263" t="s">
        <v>22255</v>
      </c>
      <c r="B5263" t="s">
        <v>21979</v>
      </c>
      <c r="C5263" t="s">
        <v>4519</v>
      </c>
      <c r="D5263" t="s">
        <v>4520</v>
      </c>
      <c r="E5263" s="3">
        <v>45838</v>
      </c>
      <c r="F5263" t="s">
        <v>44</v>
      </c>
      <c r="G5263" t="s">
        <v>3742</v>
      </c>
      <c r="H5263" t="s">
        <v>3722</v>
      </c>
      <c r="I5263" t="s">
        <v>3752</v>
      </c>
      <c r="J5263" t="s">
        <v>4522</v>
      </c>
      <c r="K5263" s="2">
        <v>-5.0599999999999996</v>
      </c>
      <c r="L5263" t="s">
        <v>44</v>
      </c>
      <c r="M5263" s="2">
        <v>-5.0599999999999996</v>
      </c>
      <c r="N5263" t="s">
        <v>4523</v>
      </c>
      <c r="O5263" t="s">
        <v>4524</v>
      </c>
      <c r="P5263" t="s">
        <v>7783</v>
      </c>
      <c r="Q5263" t="s">
        <v>22256</v>
      </c>
      <c r="R5263" t="s">
        <v>44</v>
      </c>
      <c r="S5263" t="s">
        <v>7084</v>
      </c>
      <c r="T5263" s="3">
        <v>45838</v>
      </c>
      <c r="U5263" s="3">
        <v>45845</v>
      </c>
      <c r="V5263" s="2">
        <v>0</v>
      </c>
      <c r="W5263" t="s">
        <v>44</v>
      </c>
      <c r="X5263" t="s">
        <v>44</v>
      </c>
      <c r="Y5263" t="s">
        <v>22257</v>
      </c>
      <c r="Z5263" t="s">
        <v>2083</v>
      </c>
      <c r="AA5263" t="s">
        <v>4529</v>
      </c>
      <c r="AB5263" t="s">
        <v>4530</v>
      </c>
      <c r="AC5263" t="s">
        <v>99</v>
      </c>
      <c r="AD5263" t="str">
        <f t="shared" si="82"/>
        <v>10-60</v>
      </c>
      <c r="AE5263" t="str">
        <f>VLOOKUP(AD5263,'Main_Sub Desc'!C:D,2,)</f>
        <v>LPC from invoicing</v>
      </c>
      <c r="AF5263" t="str">
        <f>VLOOKUP(VALUE(H5263),'Main_Sub Desc'!F:G,2,)</f>
        <v>Wtr Rev Late Payment</v>
      </c>
      <c r="AG5263">
        <f>IFERROR(VLOOKUP(VALUE(I5263),'PC Mapping'!A:F,6,),"")</f>
        <v>10719</v>
      </c>
      <c r="AH5263" s="13" t="str">
        <f>VLOOKUP(AG5263,'PC Mapping'!L:M,2,)</f>
        <v>All Other Water</v>
      </c>
    </row>
    <row r="5264" spans="1:34" x14ac:dyDescent="0.2">
      <c r="A5264" t="s">
        <v>22258</v>
      </c>
      <c r="B5264" t="s">
        <v>22259</v>
      </c>
      <c r="C5264" t="s">
        <v>4519</v>
      </c>
      <c r="D5264" t="s">
        <v>4520</v>
      </c>
      <c r="E5264" s="3">
        <v>45838</v>
      </c>
      <c r="F5264" t="s">
        <v>44</v>
      </c>
      <c r="G5264" t="s">
        <v>3742</v>
      </c>
      <c r="H5264" t="s">
        <v>3722</v>
      </c>
      <c r="I5264" t="s">
        <v>3752</v>
      </c>
      <c r="J5264" t="s">
        <v>4522</v>
      </c>
      <c r="K5264" s="2">
        <v>-28.65</v>
      </c>
      <c r="L5264" t="s">
        <v>44</v>
      </c>
      <c r="M5264" s="2">
        <v>-28.65</v>
      </c>
      <c r="N5264" t="s">
        <v>4523</v>
      </c>
      <c r="O5264" t="s">
        <v>4524</v>
      </c>
      <c r="P5264" t="s">
        <v>7403</v>
      </c>
      <c r="Q5264" t="s">
        <v>22260</v>
      </c>
      <c r="R5264" t="s">
        <v>44</v>
      </c>
      <c r="S5264" t="s">
        <v>4527</v>
      </c>
      <c r="T5264" s="3">
        <v>45838</v>
      </c>
      <c r="U5264" s="3">
        <v>45839</v>
      </c>
      <c r="V5264" s="2">
        <v>0</v>
      </c>
      <c r="W5264" t="s">
        <v>44</v>
      </c>
      <c r="X5264" t="s">
        <v>44</v>
      </c>
      <c r="Y5264" t="s">
        <v>15261</v>
      </c>
      <c r="Z5264" t="s">
        <v>3148</v>
      </c>
      <c r="AA5264" t="s">
        <v>4529</v>
      </c>
      <c r="AB5264" t="s">
        <v>4530</v>
      </c>
      <c r="AC5264" t="s">
        <v>89</v>
      </c>
      <c r="AD5264" t="str">
        <f t="shared" si="82"/>
        <v>10-60</v>
      </c>
      <c r="AE5264" t="str">
        <f>VLOOKUP(AD5264,'Main_Sub Desc'!C:D,2,)</f>
        <v>LPC from invoicing</v>
      </c>
      <c r="AF5264" t="str">
        <f>VLOOKUP(VALUE(H5264),'Main_Sub Desc'!F:G,2,)</f>
        <v>Wtr Rev Late Payment</v>
      </c>
      <c r="AG5264">
        <f>IFERROR(VLOOKUP(VALUE(I5264),'PC Mapping'!A:F,6,),"")</f>
        <v>10719</v>
      </c>
      <c r="AH5264" s="13" t="str">
        <f>VLOOKUP(AG5264,'PC Mapping'!L:M,2,)</f>
        <v>All Other Water</v>
      </c>
    </row>
    <row r="5265" spans="1:34" x14ac:dyDescent="0.2">
      <c r="A5265" t="s">
        <v>22261</v>
      </c>
      <c r="B5265" t="s">
        <v>22259</v>
      </c>
      <c r="C5265" t="s">
        <v>4519</v>
      </c>
      <c r="D5265" t="s">
        <v>4520</v>
      </c>
      <c r="E5265" s="3">
        <v>45838</v>
      </c>
      <c r="F5265" t="s">
        <v>44</v>
      </c>
      <c r="G5265" t="s">
        <v>3742</v>
      </c>
      <c r="H5265" t="s">
        <v>3722</v>
      </c>
      <c r="I5265" t="s">
        <v>4538</v>
      </c>
      <c r="J5265" t="s">
        <v>4522</v>
      </c>
      <c r="K5265" s="2">
        <v>-5</v>
      </c>
      <c r="L5265" t="s">
        <v>44</v>
      </c>
      <c r="M5265" s="2">
        <v>-5</v>
      </c>
      <c r="N5265" t="s">
        <v>4523</v>
      </c>
      <c r="O5265" t="s">
        <v>4524</v>
      </c>
      <c r="P5265" t="s">
        <v>5604</v>
      </c>
      <c r="Q5265" t="s">
        <v>22262</v>
      </c>
      <c r="R5265" t="s">
        <v>44</v>
      </c>
      <c r="S5265" t="s">
        <v>4527</v>
      </c>
      <c r="T5265" s="3">
        <v>45838</v>
      </c>
      <c r="U5265" s="3">
        <v>45839</v>
      </c>
      <c r="V5265" s="2">
        <v>0</v>
      </c>
      <c r="W5265" t="s">
        <v>44</v>
      </c>
      <c r="X5265" t="s">
        <v>44</v>
      </c>
      <c r="Y5265" t="s">
        <v>22263</v>
      </c>
      <c r="Z5265" t="s">
        <v>22264</v>
      </c>
      <c r="AA5265" t="s">
        <v>4529</v>
      </c>
      <c r="AB5265" t="s">
        <v>4530</v>
      </c>
      <c r="AC5265" t="s">
        <v>89</v>
      </c>
      <c r="AD5265" t="str">
        <f t="shared" si="82"/>
        <v>10-60</v>
      </c>
      <c r="AE5265" t="str">
        <f>VLOOKUP(AD5265,'Main_Sub Desc'!C:D,2,)</f>
        <v>LPC from invoicing</v>
      </c>
      <c r="AF5265" t="str">
        <f>VLOOKUP(VALUE(H5265),'Main_Sub Desc'!F:G,2,)</f>
        <v>Wtr Rev Late Payment</v>
      </c>
      <c r="AG5265">
        <f>IFERROR(VLOOKUP(VALUE(I5265),'PC Mapping'!A:F,6,),"")</f>
        <v>10469</v>
      </c>
      <c r="AH5265" s="13" t="str">
        <f>VLOOKUP(AG5265,'PC Mapping'!L:M,2,)</f>
        <v>Bolivar Water</v>
      </c>
    </row>
    <row r="5266" spans="1:34" x14ac:dyDescent="0.2">
      <c r="A5266" t="s">
        <v>22265</v>
      </c>
      <c r="B5266" t="s">
        <v>22259</v>
      </c>
      <c r="C5266" t="s">
        <v>4519</v>
      </c>
      <c r="D5266" t="s">
        <v>4520</v>
      </c>
      <c r="E5266" s="3">
        <v>45838</v>
      </c>
      <c r="F5266" t="s">
        <v>44</v>
      </c>
      <c r="G5266" t="s">
        <v>3742</v>
      </c>
      <c r="H5266" t="s">
        <v>3722</v>
      </c>
      <c r="I5266" t="s">
        <v>4538</v>
      </c>
      <c r="J5266" t="s">
        <v>4522</v>
      </c>
      <c r="K5266" s="2">
        <v>-5</v>
      </c>
      <c r="L5266" t="s">
        <v>44</v>
      </c>
      <c r="M5266" s="2">
        <v>-5</v>
      </c>
      <c r="N5266" t="s">
        <v>4523</v>
      </c>
      <c r="O5266" t="s">
        <v>4524</v>
      </c>
      <c r="P5266" t="s">
        <v>13383</v>
      </c>
      <c r="Q5266" t="s">
        <v>22266</v>
      </c>
      <c r="R5266" t="s">
        <v>44</v>
      </c>
      <c r="S5266" t="s">
        <v>4527</v>
      </c>
      <c r="T5266" s="3">
        <v>45838</v>
      </c>
      <c r="U5266" s="3">
        <v>45839</v>
      </c>
      <c r="V5266" s="2">
        <v>0</v>
      </c>
      <c r="W5266" t="s">
        <v>44</v>
      </c>
      <c r="X5266" t="s">
        <v>44</v>
      </c>
      <c r="Y5266" t="s">
        <v>19306</v>
      </c>
      <c r="Z5266" t="s">
        <v>462</v>
      </c>
      <c r="AA5266" t="s">
        <v>4529</v>
      </c>
      <c r="AB5266" t="s">
        <v>4530</v>
      </c>
      <c r="AC5266" t="s">
        <v>89</v>
      </c>
      <c r="AD5266" t="str">
        <f t="shared" si="82"/>
        <v>10-60</v>
      </c>
      <c r="AE5266" t="str">
        <f>VLOOKUP(AD5266,'Main_Sub Desc'!C:D,2,)</f>
        <v>LPC from invoicing</v>
      </c>
      <c r="AF5266" t="str">
        <f>VLOOKUP(VALUE(H5266),'Main_Sub Desc'!F:G,2,)</f>
        <v>Wtr Rev Late Payment</v>
      </c>
      <c r="AG5266">
        <f>IFERROR(VLOOKUP(VALUE(I5266),'PC Mapping'!A:F,6,),"")</f>
        <v>10469</v>
      </c>
      <c r="AH5266" s="13" t="str">
        <f>VLOOKUP(AG5266,'PC Mapping'!L:M,2,)</f>
        <v>Bolivar Water</v>
      </c>
    </row>
    <row r="5267" spans="1:34" x14ac:dyDescent="0.2">
      <c r="A5267" t="s">
        <v>22265</v>
      </c>
      <c r="B5267" t="s">
        <v>22259</v>
      </c>
      <c r="C5267" t="s">
        <v>4519</v>
      </c>
      <c r="D5267" t="s">
        <v>4520</v>
      </c>
      <c r="E5267" s="3">
        <v>45838</v>
      </c>
      <c r="F5267" t="s">
        <v>44</v>
      </c>
      <c r="G5267" t="s">
        <v>3742</v>
      </c>
      <c r="H5267" t="s">
        <v>3716</v>
      </c>
      <c r="I5267" t="s">
        <v>4534</v>
      </c>
      <c r="J5267" t="s">
        <v>4522</v>
      </c>
      <c r="K5267" s="2">
        <v>-5</v>
      </c>
      <c r="L5267" t="s">
        <v>44</v>
      </c>
      <c r="M5267" s="2">
        <v>-5</v>
      </c>
      <c r="N5267" t="s">
        <v>4523</v>
      </c>
      <c r="O5267" t="s">
        <v>4524</v>
      </c>
      <c r="P5267" t="s">
        <v>13383</v>
      </c>
      <c r="Q5267" t="s">
        <v>22267</v>
      </c>
      <c r="R5267" t="s">
        <v>44</v>
      </c>
      <c r="S5267" t="s">
        <v>4527</v>
      </c>
      <c r="T5267" s="3">
        <v>45838</v>
      </c>
      <c r="U5267" s="3">
        <v>45839</v>
      </c>
      <c r="V5267" s="2">
        <v>0</v>
      </c>
      <c r="W5267" t="s">
        <v>44</v>
      </c>
      <c r="X5267" t="s">
        <v>44</v>
      </c>
      <c r="Y5267" t="s">
        <v>19304</v>
      </c>
      <c r="Z5267" t="s">
        <v>462</v>
      </c>
      <c r="AA5267" t="s">
        <v>4529</v>
      </c>
      <c r="AB5267" t="s">
        <v>4530</v>
      </c>
      <c r="AC5267" t="s">
        <v>89</v>
      </c>
      <c r="AD5267" t="str">
        <f t="shared" si="82"/>
        <v>10-60</v>
      </c>
      <c r="AE5267" t="str">
        <f>VLOOKUP(AD5267,'Main_Sub Desc'!C:D,2,)</f>
        <v>LPC from invoicing</v>
      </c>
      <c r="AF5267" t="str">
        <f>VLOOKUP(VALUE(H5267),'Main_Sub Desc'!F:G,2,)</f>
        <v>Wst Rev Late Payment</v>
      </c>
      <c r="AG5267">
        <f>IFERROR(VLOOKUP(VALUE(I5267),'PC Mapping'!A:F,6,),"")</f>
        <v>10514</v>
      </c>
      <c r="AH5267" s="13" t="str">
        <f>VLOOKUP(AG5267,'PC Mapping'!L:M,2,)</f>
        <v>Bolivar Sewer</v>
      </c>
    </row>
    <row r="5268" spans="1:34" x14ac:dyDescent="0.2">
      <c r="A5268" t="s">
        <v>22268</v>
      </c>
      <c r="B5268" t="s">
        <v>22269</v>
      </c>
      <c r="C5268" t="s">
        <v>4519</v>
      </c>
      <c r="D5268" t="s">
        <v>4520</v>
      </c>
      <c r="E5268" s="3">
        <v>45810</v>
      </c>
      <c r="F5268" t="s">
        <v>44</v>
      </c>
      <c r="G5268" t="s">
        <v>3742</v>
      </c>
      <c r="H5268" t="s">
        <v>3716</v>
      </c>
      <c r="I5268" t="s">
        <v>4708</v>
      </c>
      <c r="J5268" t="s">
        <v>4522</v>
      </c>
      <c r="K5268" s="2">
        <v>-5</v>
      </c>
      <c r="L5268" t="s">
        <v>44</v>
      </c>
      <c r="M5268" s="2">
        <v>-5</v>
      </c>
      <c r="N5268" t="s">
        <v>4523</v>
      </c>
      <c r="O5268" t="s">
        <v>4524</v>
      </c>
      <c r="P5268" t="s">
        <v>4806</v>
      </c>
      <c r="Q5268" t="s">
        <v>22270</v>
      </c>
      <c r="R5268" t="s">
        <v>44</v>
      </c>
      <c r="S5268" t="s">
        <v>4527</v>
      </c>
      <c r="T5268" s="3">
        <v>45810</v>
      </c>
      <c r="U5268" s="3">
        <v>45811</v>
      </c>
      <c r="V5268" s="2">
        <v>0</v>
      </c>
      <c r="W5268" t="s">
        <v>44</v>
      </c>
      <c r="X5268" t="s">
        <v>44</v>
      </c>
      <c r="Y5268" t="s">
        <v>22271</v>
      </c>
      <c r="Z5268" t="s">
        <v>3612</v>
      </c>
      <c r="AA5268" t="s">
        <v>4529</v>
      </c>
      <c r="AB5268" t="s">
        <v>4530</v>
      </c>
      <c r="AC5268" t="s">
        <v>89</v>
      </c>
      <c r="AD5268" t="str">
        <f t="shared" si="82"/>
        <v>10-60</v>
      </c>
      <c r="AE5268" t="str">
        <f>VLOOKUP(AD5268,'Main_Sub Desc'!C:D,2,)</f>
        <v>LPC from invoicing</v>
      </c>
      <c r="AF5268" t="str">
        <f>VLOOKUP(VALUE(H5268),'Main_Sub Desc'!F:G,2,)</f>
        <v>Wst Rev Late Payment</v>
      </c>
      <c r="AG5268">
        <f>IFERROR(VLOOKUP(VALUE(I5268),'PC Mapping'!A:F,6,),"")</f>
        <v>10720</v>
      </c>
      <c r="AH5268" s="13" t="str">
        <f>VLOOKUP(AG5268,'PC Mapping'!L:M,2,)</f>
        <v>All Other Sewer</v>
      </c>
    </row>
    <row r="5269" spans="1:34" x14ac:dyDescent="0.2">
      <c r="A5269" t="s">
        <v>22272</v>
      </c>
      <c r="B5269" t="s">
        <v>22273</v>
      </c>
      <c r="C5269" t="s">
        <v>4519</v>
      </c>
      <c r="D5269" t="s">
        <v>4520</v>
      </c>
      <c r="E5269" s="3">
        <v>45810</v>
      </c>
      <c r="F5269" t="s">
        <v>44</v>
      </c>
      <c r="G5269" t="s">
        <v>3742</v>
      </c>
      <c r="H5269" t="s">
        <v>3722</v>
      </c>
      <c r="I5269" t="s">
        <v>4538</v>
      </c>
      <c r="J5269" t="s">
        <v>4522</v>
      </c>
      <c r="K5269" s="2">
        <v>-5</v>
      </c>
      <c r="L5269" t="s">
        <v>44</v>
      </c>
      <c r="M5269" s="2">
        <v>-5</v>
      </c>
      <c r="N5269" t="s">
        <v>4523</v>
      </c>
      <c r="O5269" t="s">
        <v>4524</v>
      </c>
      <c r="P5269" t="s">
        <v>4978</v>
      </c>
      <c r="Q5269" t="s">
        <v>22274</v>
      </c>
      <c r="R5269" t="s">
        <v>44</v>
      </c>
      <c r="S5269" t="s">
        <v>4527</v>
      </c>
      <c r="T5269" s="3">
        <v>45810</v>
      </c>
      <c r="U5269" s="3">
        <v>45811</v>
      </c>
      <c r="V5269" s="2">
        <v>0</v>
      </c>
      <c r="W5269" t="s">
        <v>44</v>
      </c>
      <c r="X5269" t="s">
        <v>44</v>
      </c>
      <c r="Y5269" t="s">
        <v>22275</v>
      </c>
      <c r="Z5269" t="s">
        <v>1117</v>
      </c>
      <c r="AA5269" t="s">
        <v>4529</v>
      </c>
      <c r="AB5269" t="s">
        <v>4530</v>
      </c>
      <c r="AC5269" t="s">
        <v>89</v>
      </c>
      <c r="AD5269" t="str">
        <f t="shared" si="82"/>
        <v>10-60</v>
      </c>
      <c r="AE5269" t="str">
        <f>VLOOKUP(AD5269,'Main_Sub Desc'!C:D,2,)</f>
        <v>LPC from invoicing</v>
      </c>
      <c r="AF5269" t="str">
        <f>VLOOKUP(VALUE(H5269),'Main_Sub Desc'!F:G,2,)</f>
        <v>Wtr Rev Late Payment</v>
      </c>
      <c r="AG5269">
        <f>IFERROR(VLOOKUP(VALUE(I5269),'PC Mapping'!A:F,6,),"")</f>
        <v>10469</v>
      </c>
      <c r="AH5269" s="13" t="str">
        <f>VLOOKUP(AG5269,'PC Mapping'!L:M,2,)</f>
        <v>Bolivar Water</v>
      </c>
    </row>
    <row r="5270" spans="1:34" x14ac:dyDescent="0.2">
      <c r="A5270" t="s">
        <v>22276</v>
      </c>
      <c r="B5270" t="s">
        <v>22277</v>
      </c>
      <c r="C5270" t="s">
        <v>4519</v>
      </c>
      <c r="D5270" t="s">
        <v>4520</v>
      </c>
      <c r="E5270" s="3">
        <v>45812</v>
      </c>
      <c r="F5270" t="s">
        <v>44</v>
      </c>
      <c r="G5270" t="s">
        <v>3742</v>
      </c>
      <c r="H5270" t="s">
        <v>3716</v>
      </c>
      <c r="I5270" t="s">
        <v>4534</v>
      </c>
      <c r="J5270" t="s">
        <v>4522</v>
      </c>
      <c r="K5270" s="2">
        <v>-7.3</v>
      </c>
      <c r="L5270" t="s">
        <v>44</v>
      </c>
      <c r="M5270" s="2">
        <v>-7.3</v>
      </c>
      <c r="N5270" t="s">
        <v>4523</v>
      </c>
      <c r="O5270" t="s">
        <v>4524</v>
      </c>
      <c r="P5270" t="s">
        <v>6240</v>
      </c>
      <c r="Q5270" t="s">
        <v>22278</v>
      </c>
      <c r="R5270" t="s">
        <v>44</v>
      </c>
      <c r="S5270" t="s">
        <v>4527</v>
      </c>
      <c r="T5270" s="3">
        <v>45812</v>
      </c>
      <c r="U5270" s="3">
        <v>45813</v>
      </c>
      <c r="V5270" s="2">
        <v>0</v>
      </c>
      <c r="W5270" t="s">
        <v>44</v>
      </c>
      <c r="X5270" t="s">
        <v>44</v>
      </c>
      <c r="Y5270" t="s">
        <v>22279</v>
      </c>
      <c r="Z5270" t="s">
        <v>22280</v>
      </c>
      <c r="AA5270" t="s">
        <v>4529</v>
      </c>
      <c r="AB5270" t="s">
        <v>4530</v>
      </c>
      <c r="AC5270" t="s">
        <v>89</v>
      </c>
      <c r="AD5270" t="str">
        <f t="shared" si="82"/>
        <v>10-60</v>
      </c>
      <c r="AE5270" t="str">
        <f>VLOOKUP(AD5270,'Main_Sub Desc'!C:D,2,)</f>
        <v>LPC from invoicing</v>
      </c>
      <c r="AF5270" t="str">
        <f>VLOOKUP(VALUE(H5270),'Main_Sub Desc'!F:G,2,)</f>
        <v>Wst Rev Late Payment</v>
      </c>
      <c r="AG5270">
        <f>IFERROR(VLOOKUP(VALUE(I5270),'PC Mapping'!A:F,6,),"")</f>
        <v>10514</v>
      </c>
      <c r="AH5270" s="13" t="str">
        <f>VLOOKUP(AG5270,'PC Mapping'!L:M,2,)</f>
        <v>Bolivar Sewer</v>
      </c>
    </row>
    <row r="5271" spans="1:34" x14ac:dyDescent="0.2">
      <c r="A5271" t="s">
        <v>22276</v>
      </c>
      <c r="B5271" t="s">
        <v>22277</v>
      </c>
      <c r="C5271" t="s">
        <v>4519</v>
      </c>
      <c r="D5271" t="s">
        <v>4520</v>
      </c>
      <c r="E5271" s="3">
        <v>45812</v>
      </c>
      <c r="F5271" t="s">
        <v>44</v>
      </c>
      <c r="G5271" t="s">
        <v>3742</v>
      </c>
      <c r="H5271" t="s">
        <v>3722</v>
      </c>
      <c r="I5271" t="s">
        <v>4538</v>
      </c>
      <c r="J5271" t="s">
        <v>4522</v>
      </c>
      <c r="K5271" s="2">
        <v>-5</v>
      </c>
      <c r="L5271" t="s">
        <v>44</v>
      </c>
      <c r="M5271" s="2">
        <v>-5</v>
      </c>
      <c r="N5271" t="s">
        <v>4523</v>
      </c>
      <c r="O5271" t="s">
        <v>4524</v>
      </c>
      <c r="P5271" t="s">
        <v>6240</v>
      </c>
      <c r="Q5271" t="s">
        <v>22281</v>
      </c>
      <c r="R5271" t="s">
        <v>44</v>
      </c>
      <c r="S5271" t="s">
        <v>4527</v>
      </c>
      <c r="T5271" s="3">
        <v>45812</v>
      </c>
      <c r="U5271" s="3">
        <v>45813</v>
      </c>
      <c r="V5271" s="2">
        <v>0</v>
      </c>
      <c r="W5271" t="s">
        <v>44</v>
      </c>
      <c r="X5271" t="s">
        <v>44</v>
      </c>
      <c r="Y5271" t="s">
        <v>22282</v>
      </c>
      <c r="Z5271" t="s">
        <v>22280</v>
      </c>
      <c r="AA5271" t="s">
        <v>4529</v>
      </c>
      <c r="AB5271" t="s">
        <v>4530</v>
      </c>
      <c r="AC5271" t="s">
        <v>89</v>
      </c>
      <c r="AD5271" t="str">
        <f t="shared" si="82"/>
        <v>10-60</v>
      </c>
      <c r="AE5271" t="str">
        <f>VLOOKUP(AD5271,'Main_Sub Desc'!C:D,2,)</f>
        <v>LPC from invoicing</v>
      </c>
      <c r="AF5271" t="str">
        <f>VLOOKUP(VALUE(H5271),'Main_Sub Desc'!F:G,2,)</f>
        <v>Wtr Rev Late Payment</v>
      </c>
      <c r="AG5271">
        <f>IFERROR(VLOOKUP(VALUE(I5271),'PC Mapping'!A:F,6,),"")</f>
        <v>10469</v>
      </c>
      <c r="AH5271" s="13" t="str">
        <f>VLOOKUP(AG5271,'PC Mapping'!L:M,2,)</f>
        <v>Bolivar Water</v>
      </c>
    </row>
    <row r="5272" spans="1:34" x14ac:dyDescent="0.2">
      <c r="A5272" t="s">
        <v>22283</v>
      </c>
      <c r="B5272" t="s">
        <v>22277</v>
      </c>
      <c r="C5272" t="s">
        <v>4519</v>
      </c>
      <c r="D5272" t="s">
        <v>4520</v>
      </c>
      <c r="E5272" s="3">
        <v>45812</v>
      </c>
      <c r="F5272" t="s">
        <v>44</v>
      </c>
      <c r="G5272" t="s">
        <v>3742</v>
      </c>
      <c r="H5272" t="s">
        <v>3722</v>
      </c>
      <c r="I5272" t="s">
        <v>3752</v>
      </c>
      <c r="J5272" t="s">
        <v>4522</v>
      </c>
      <c r="K5272" s="2">
        <v>-5.56</v>
      </c>
      <c r="L5272" t="s">
        <v>44</v>
      </c>
      <c r="M5272" s="2">
        <v>-5.56</v>
      </c>
      <c r="N5272" t="s">
        <v>4523</v>
      </c>
      <c r="O5272" t="s">
        <v>4524</v>
      </c>
      <c r="P5272" t="s">
        <v>22284</v>
      </c>
      <c r="Q5272" t="s">
        <v>22285</v>
      </c>
      <c r="R5272" t="s">
        <v>44</v>
      </c>
      <c r="S5272" t="s">
        <v>4527</v>
      </c>
      <c r="T5272" s="3">
        <v>45812</v>
      </c>
      <c r="U5272" s="3">
        <v>45813</v>
      </c>
      <c r="V5272" s="2">
        <v>0</v>
      </c>
      <c r="W5272" t="s">
        <v>44</v>
      </c>
      <c r="X5272" t="s">
        <v>44</v>
      </c>
      <c r="Y5272" t="s">
        <v>22286</v>
      </c>
      <c r="Z5272" t="s">
        <v>2676</v>
      </c>
      <c r="AA5272" t="s">
        <v>4529</v>
      </c>
      <c r="AB5272" t="s">
        <v>4530</v>
      </c>
      <c r="AC5272" t="s">
        <v>89</v>
      </c>
      <c r="AD5272" t="str">
        <f t="shared" si="82"/>
        <v>10-60</v>
      </c>
      <c r="AE5272" t="str">
        <f>VLOOKUP(AD5272,'Main_Sub Desc'!C:D,2,)</f>
        <v>LPC from invoicing</v>
      </c>
      <c r="AF5272" t="str">
        <f>VLOOKUP(VALUE(H5272),'Main_Sub Desc'!F:G,2,)</f>
        <v>Wtr Rev Late Payment</v>
      </c>
      <c r="AG5272">
        <f>IFERROR(VLOOKUP(VALUE(I5272),'PC Mapping'!A:F,6,),"")</f>
        <v>10719</v>
      </c>
      <c r="AH5272" s="13" t="str">
        <f>VLOOKUP(AG5272,'PC Mapping'!L:M,2,)</f>
        <v>All Other Water</v>
      </c>
    </row>
    <row r="5273" spans="1:34" x14ac:dyDescent="0.2">
      <c r="A5273" t="s">
        <v>22287</v>
      </c>
      <c r="B5273" t="s">
        <v>22288</v>
      </c>
      <c r="C5273" t="s">
        <v>4519</v>
      </c>
      <c r="D5273" t="s">
        <v>4520</v>
      </c>
      <c r="E5273" s="3">
        <v>45812</v>
      </c>
      <c r="F5273" t="s">
        <v>44</v>
      </c>
      <c r="G5273" t="s">
        <v>3742</v>
      </c>
      <c r="H5273" t="s">
        <v>3722</v>
      </c>
      <c r="I5273" t="s">
        <v>4538</v>
      </c>
      <c r="J5273" t="s">
        <v>4522</v>
      </c>
      <c r="K5273" s="2">
        <v>-5</v>
      </c>
      <c r="L5273" t="s">
        <v>44</v>
      </c>
      <c r="M5273" s="2">
        <v>-5</v>
      </c>
      <c r="N5273" t="s">
        <v>4523</v>
      </c>
      <c r="O5273" t="s">
        <v>4524</v>
      </c>
      <c r="P5273" t="s">
        <v>5115</v>
      </c>
      <c r="Q5273" t="s">
        <v>22289</v>
      </c>
      <c r="R5273" t="s">
        <v>44</v>
      </c>
      <c r="S5273" t="s">
        <v>4527</v>
      </c>
      <c r="T5273" s="3">
        <v>45812</v>
      </c>
      <c r="U5273" s="3">
        <v>45813</v>
      </c>
      <c r="V5273" s="2">
        <v>0</v>
      </c>
      <c r="W5273" t="s">
        <v>44</v>
      </c>
      <c r="X5273" t="s">
        <v>44</v>
      </c>
      <c r="Y5273" t="s">
        <v>5117</v>
      </c>
      <c r="Z5273" t="s">
        <v>512</v>
      </c>
      <c r="AA5273" t="s">
        <v>4529</v>
      </c>
      <c r="AB5273" t="s">
        <v>4530</v>
      </c>
      <c r="AC5273" t="s">
        <v>89</v>
      </c>
      <c r="AD5273" t="str">
        <f t="shared" si="82"/>
        <v>10-60</v>
      </c>
      <c r="AE5273" t="str">
        <f>VLOOKUP(AD5273,'Main_Sub Desc'!C:D,2,)</f>
        <v>LPC from invoicing</v>
      </c>
      <c r="AF5273" t="str">
        <f>VLOOKUP(VALUE(H5273),'Main_Sub Desc'!F:G,2,)</f>
        <v>Wtr Rev Late Payment</v>
      </c>
      <c r="AG5273">
        <f>IFERROR(VLOOKUP(VALUE(I5273),'PC Mapping'!A:F,6,),"")</f>
        <v>10469</v>
      </c>
      <c r="AH5273" s="13" t="str">
        <f>VLOOKUP(AG5273,'PC Mapping'!L:M,2,)</f>
        <v>Bolivar Water</v>
      </c>
    </row>
    <row r="5274" spans="1:34" x14ac:dyDescent="0.2">
      <c r="A5274" t="s">
        <v>22290</v>
      </c>
      <c r="B5274" t="s">
        <v>22288</v>
      </c>
      <c r="C5274" t="s">
        <v>4519</v>
      </c>
      <c r="D5274" t="s">
        <v>4520</v>
      </c>
      <c r="E5274" s="3">
        <v>45812</v>
      </c>
      <c r="F5274" t="s">
        <v>44</v>
      </c>
      <c r="G5274" t="s">
        <v>3742</v>
      </c>
      <c r="H5274" t="s">
        <v>3722</v>
      </c>
      <c r="I5274" t="s">
        <v>4538</v>
      </c>
      <c r="J5274" t="s">
        <v>4522</v>
      </c>
      <c r="K5274" s="2">
        <v>-5</v>
      </c>
      <c r="L5274" t="s">
        <v>44</v>
      </c>
      <c r="M5274" s="2">
        <v>-5</v>
      </c>
      <c r="N5274" t="s">
        <v>4523</v>
      </c>
      <c r="O5274" t="s">
        <v>4524</v>
      </c>
      <c r="P5274" t="s">
        <v>5115</v>
      </c>
      <c r="Q5274" t="s">
        <v>22291</v>
      </c>
      <c r="R5274" t="s">
        <v>44</v>
      </c>
      <c r="S5274" t="s">
        <v>4527</v>
      </c>
      <c r="T5274" s="3">
        <v>45812</v>
      </c>
      <c r="U5274" s="3">
        <v>45813</v>
      </c>
      <c r="V5274" s="2">
        <v>0</v>
      </c>
      <c r="W5274" t="s">
        <v>44</v>
      </c>
      <c r="X5274" t="s">
        <v>44</v>
      </c>
      <c r="Y5274" t="s">
        <v>5117</v>
      </c>
      <c r="Z5274" t="s">
        <v>512</v>
      </c>
      <c r="AA5274" t="s">
        <v>4529</v>
      </c>
      <c r="AB5274" t="s">
        <v>4530</v>
      </c>
      <c r="AC5274" t="s">
        <v>89</v>
      </c>
      <c r="AD5274" t="str">
        <f t="shared" si="82"/>
        <v>10-60</v>
      </c>
      <c r="AE5274" t="str">
        <f>VLOOKUP(AD5274,'Main_Sub Desc'!C:D,2,)</f>
        <v>LPC from invoicing</v>
      </c>
      <c r="AF5274" t="str">
        <f>VLOOKUP(VALUE(H5274),'Main_Sub Desc'!F:G,2,)</f>
        <v>Wtr Rev Late Payment</v>
      </c>
      <c r="AG5274">
        <f>IFERROR(VLOOKUP(VALUE(I5274),'PC Mapping'!A:F,6,),"")</f>
        <v>10469</v>
      </c>
      <c r="AH5274" s="13" t="str">
        <f>VLOOKUP(AG5274,'PC Mapping'!L:M,2,)</f>
        <v>Bolivar Water</v>
      </c>
    </row>
    <row r="5275" spans="1:34" x14ac:dyDescent="0.2">
      <c r="A5275" t="s">
        <v>22292</v>
      </c>
      <c r="B5275" t="s">
        <v>22288</v>
      </c>
      <c r="C5275" t="s">
        <v>4519</v>
      </c>
      <c r="D5275" t="s">
        <v>4520</v>
      </c>
      <c r="E5275" s="3">
        <v>45812</v>
      </c>
      <c r="F5275" t="s">
        <v>44</v>
      </c>
      <c r="G5275" t="s">
        <v>3742</v>
      </c>
      <c r="H5275" t="s">
        <v>3722</v>
      </c>
      <c r="I5275" t="s">
        <v>4538</v>
      </c>
      <c r="J5275" t="s">
        <v>4522</v>
      </c>
      <c r="K5275" s="2">
        <v>-5</v>
      </c>
      <c r="L5275" t="s">
        <v>44</v>
      </c>
      <c r="M5275" s="2">
        <v>-5</v>
      </c>
      <c r="N5275" t="s">
        <v>4523</v>
      </c>
      <c r="O5275" t="s">
        <v>4524</v>
      </c>
      <c r="P5275" t="s">
        <v>5115</v>
      </c>
      <c r="Q5275" t="s">
        <v>22293</v>
      </c>
      <c r="R5275" t="s">
        <v>44</v>
      </c>
      <c r="S5275" t="s">
        <v>4527</v>
      </c>
      <c r="T5275" s="3">
        <v>45812</v>
      </c>
      <c r="U5275" s="3">
        <v>45813</v>
      </c>
      <c r="V5275" s="2">
        <v>0</v>
      </c>
      <c r="W5275" t="s">
        <v>44</v>
      </c>
      <c r="X5275" t="s">
        <v>44</v>
      </c>
      <c r="Y5275" t="s">
        <v>5117</v>
      </c>
      <c r="Z5275" t="s">
        <v>512</v>
      </c>
      <c r="AA5275" t="s">
        <v>4529</v>
      </c>
      <c r="AB5275" t="s">
        <v>4530</v>
      </c>
      <c r="AC5275" t="s">
        <v>89</v>
      </c>
      <c r="AD5275" t="str">
        <f t="shared" si="82"/>
        <v>10-60</v>
      </c>
      <c r="AE5275" t="str">
        <f>VLOOKUP(AD5275,'Main_Sub Desc'!C:D,2,)</f>
        <v>LPC from invoicing</v>
      </c>
      <c r="AF5275" t="str">
        <f>VLOOKUP(VALUE(H5275),'Main_Sub Desc'!F:G,2,)</f>
        <v>Wtr Rev Late Payment</v>
      </c>
      <c r="AG5275">
        <f>IFERROR(VLOOKUP(VALUE(I5275),'PC Mapping'!A:F,6,),"")</f>
        <v>10469</v>
      </c>
      <c r="AH5275" s="13" t="str">
        <f>VLOOKUP(AG5275,'PC Mapping'!L:M,2,)</f>
        <v>Bolivar Water</v>
      </c>
    </row>
    <row r="5276" spans="1:34" x14ac:dyDescent="0.2">
      <c r="A5276" t="s">
        <v>22294</v>
      </c>
      <c r="B5276" t="s">
        <v>22295</v>
      </c>
      <c r="C5276" t="s">
        <v>4519</v>
      </c>
      <c r="D5276" t="s">
        <v>4520</v>
      </c>
      <c r="E5276" s="3">
        <v>45812</v>
      </c>
      <c r="F5276" t="s">
        <v>44</v>
      </c>
      <c r="G5276" t="s">
        <v>3742</v>
      </c>
      <c r="H5276" t="s">
        <v>3722</v>
      </c>
      <c r="I5276" t="s">
        <v>3752</v>
      </c>
      <c r="J5276" t="s">
        <v>4522</v>
      </c>
      <c r="K5276" s="2">
        <v>-5</v>
      </c>
      <c r="L5276" t="s">
        <v>44</v>
      </c>
      <c r="M5276" s="2">
        <v>-5</v>
      </c>
      <c r="N5276" t="s">
        <v>4523</v>
      </c>
      <c r="O5276" t="s">
        <v>4524</v>
      </c>
      <c r="P5276" t="s">
        <v>21724</v>
      </c>
      <c r="Q5276" t="s">
        <v>22296</v>
      </c>
      <c r="R5276" t="s">
        <v>44</v>
      </c>
      <c r="S5276" t="s">
        <v>4527</v>
      </c>
      <c r="T5276" s="3">
        <v>45812</v>
      </c>
      <c r="U5276" s="3">
        <v>45813</v>
      </c>
      <c r="V5276" s="2">
        <v>0</v>
      </c>
      <c r="W5276" t="s">
        <v>44</v>
      </c>
      <c r="X5276" t="s">
        <v>44</v>
      </c>
      <c r="Y5276" t="s">
        <v>21726</v>
      </c>
      <c r="Z5276" t="s">
        <v>3023</v>
      </c>
      <c r="AA5276" t="s">
        <v>4529</v>
      </c>
      <c r="AB5276" t="s">
        <v>4530</v>
      </c>
      <c r="AC5276" t="s">
        <v>89</v>
      </c>
      <c r="AD5276" t="str">
        <f t="shared" si="82"/>
        <v>10-60</v>
      </c>
      <c r="AE5276" t="str">
        <f>VLOOKUP(AD5276,'Main_Sub Desc'!C:D,2,)</f>
        <v>LPC from invoicing</v>
      </c>
      <c r="AF5276" t="str">
        <f>VLOOKUP(VALUE(H5276),'Main_Sub Desc'!F:G,2,)</f>
        <v>Wtr Rev Late Payment</v>
      </c>
      <c r="AG5276">
        <f>IFERROR(VLOOKUP(VALUE(I5276),'PC Mapping'!A:F,6,),"")</f>
        <v>10719</v>
      </c>
      <c r="AH5276" s="13" t="str">
        <f>VLOOKUP(AG5276,'PC Mapping'!L:M,2,)</f>
        <v>All Other Water</v>
      </c>
    </row>
    <row r="5277" spans="1:34" x14ac:dyDescent="0.2">
      <c r="A5277" t="s">
        <v>22297</v>
      </c>
      <c r="B5277" t="s">
        <v>22298</v>
      </c>
      <c r="C5277" t="s">
        <v>4519</v>
      </c>
      <c r="D5277" t="s">
        <v>4520</v>
      </c>
      <c r="E5277" s="3">
        <v>45813</v>
      </c>
      <c r="F5277" t="s">
        <v>44</v>
      </c>
      <c r="G5277" t="s">
        <v>3742</v>
      </c>
      <c r="H5277" t="s">
        <v>3722</v>
      </c>
      <c r="I5277" t="s">
        <v>3752</v>
      </c>
      <c r="J5277" t="s">
        <v>4522</v>
      </c>
      <c r="K5277" s="2">
        <v>-7.22</v>
      </c>
      <c r="L5277" t="s">
        <v>44</v>
      </c>
      <c r="M5277" s="2">
        <v>-7.22</v>
      </c>
      <c r="N5277" t="s">
        <v>4523</v>
      </c>
      <c r="O5277" t="s">
        <v>4524</v>
      </c>
      <c r="P5277" t="s">
        <v>13913</v>
      </c>
      <c r="Q5277" t="s">
        <v>22299</v>
      </c>
      <c r="R5277" t="s">
        <v>44</v>
      </c>
      <c r="S5277" t="s">
        <v>4527</v>
      </c>
      <c r="T5277" s="3">
        <v>45813</v>
      </c>
      <c r="U5277" s="3">
        <v>45814</v>
      </c>
      <c r="V5277" s="2">
        <v>0</v>
      </c>
      <c r="W5277" t="s">
        <v>44</v>
      </c>
      <c r="X5277" t="s">
        <v>44</v>
      </c>
      <c r="Y5277" t="s">
        <v>22300</v>
      </c>
      <c r="Z5277" t="s">
        <v>3176</v>
      </c>
      <c r="AA5277" t="s">
        <v>4529</v>
      </c>
      <c r="AB5277" t="s">
        <v>4530</v>
      </c>
      <c r="AC5277" t="s">
        <v>89</v>
      </c>
      <c r="AD5277" t="str">
        <f t="shared" si="82"/>
        <v>10-60</v>
      </c>
      <c r="AE5277" t="str">
        <f>VLOOKUP(AD5277,'Main_Sub Desc'!C:D,2,)</f>
        <v>LPC from invoicing</v>
      </c>
      <c r="AF5277" t="str">
        <f>VLOOKUP(VALUE(H5277),'Main_Sub Desc'!F:G,2,)</f>
        <v>Wtr Rev Late Payment</v>
      </c>
      <c r="AG5277">
        <f>IFERROR(VLOOKUP(VALUE(I5277),'PC Mapping'!A:F,6,),"")</f>
        <v>10719</v>
      </c>
      <c r="AH5277" s="13" t="str">
        <f>VLOOKUP(AG5277,'PC Mapping'!L:M,2,)</f>
        <v>All Other Water</v>
      </c>
    </row>
    <row r="5278" spans="1:34" x14ac:dyDescent="0.2">
      <c r="A5278" t="s">
        <v>22301</v>
      </c>
      <c r="B5278" t="s">
        <v>22298</v>
      </c>
      <c r="C5278" t="s">
        <v>4519</v>
      </c>
      <c r="D5278" t="s">
        <v>4520</v>
      </c>
      <c r="E5278" s="3">
        <v>45813</v>
      </c>
      <c r="F5278" t="s">
        <v>44</v>
      </c>
      <c r="G5278" t="s">
        <v>3742</v>
      </c>
      <c r="H5278" t="s">
        <v>3722</v>
      </c>
      <c r="I5278" t="s">
        <v>3752</v>
      </c>
      <c r="J5278" t="s">
        <v>4522</v>
      </c>
      <c r="K5278" s="2">
        <v>-5</v>
      </c>
      <c r="L5278" t="s">
        <v>44</v>
      </c>
      <c r="M5278" s="2">
        <v>-5</v>
      </c>
      <c r="N5278" t="s">
        <v>4523</v>
      </c>
      <c r="O5278" t="s">
        <v>4524</v>
      </c>
      <c r="P5278" t="s">
        <v>9196</v>
      </c>
      <c r="Q5278" t="s">
        <v>22302</v>
      </c>
      <c r="R5278" t="s">
        <v>44</v>
      </c>
      <c r="S5278" t="s">
        <v>4527</v>
      </c>
      <c r="T5278" s="3">
        <v>45813</v>
      </c>
      <c r="U5278" s="3">
        <v>45814</v>
      </c>
      <c r="V5278" s="2">
        <v>0</v>
      </c>
      <c r="W5278" t="s">
        <v>44</v>
      </c>
      <c r="X5278" t="s">
        <v>44</v>
      </c>
      <c r="Y5278" t="s">
        <v>17407</v>
      </c>
      <c r="Z5278" t="s">
        <v>17408</v>
      </c>
      <c r="AA5278" t="s">
        <v>4529</v>
      </c>
      <c r="AB5278" t="s">
        <v>4530</v>
      </c>
      <c r="AC5278" t="s">
        <v>89</v>
      </c>
      <c r="AD5278" t="str">
        <f t="shared" si="82"/>
        <v>10-60</v>
      </c>
      <c r="AE5278" t="str">
        <f>VLOOKUP(AD5278,'Main_Sub Desc'!C:D,2,)</f>
        <v>LPC from invoicing</v>
      </c>
      <c r="AF5278" t="str">
        <f>VLOOKUP(VALUE(H5278),'Main_Sub Desc'!F:G,2,)</f>
        <v>Wtr Rev Late Payment</v>
      </c>
      <c r="AG5278">
        <f>IFERROR(VLOOKUP(VALUE(I5278),'PC Mapping'!A:F,6,),"")</f>
        <v>10719</v>
      </c>
      <c r="AH5278" s="13" t="str">
        <f>VLOOKUP(AG5278,'PC Mapping'!L:M,2,)</f>
        <v>All Other Water</v>
      </c>
    </row>
    <row r="5279" spans="1:34" x14ac:dyDescent="0.2">
      <c r="A5279" t="s">
        <v>22303</v>
      </c>
      <c r="B5279" t="s">
        <v>22298</v>
      </c>
      <c r="C5279" t="s">
        <v>4519</v>
      </c>
      <c r="D5279" t="s">
        <v>4520</v>
      </c>
      <c r="E5279" s="3">
        <v>45813</v>
      </c>
      <c r="F5279" t="s">
        <v>44</v>
      </c>
      <c r="G5279" t="s">
        <v>3742</v>
      </c>
      <c r="H5279" t="s">
        <v>3722</v>
      </c>
      <c r="I5279" t="s">
        <v>3752</v>
      </c>
      <c r="J5279" t="s">
        <v>4522</v>
      </c>
      <c r="K5279" s="2">
        <v>-14.45</v>
      </c>
      <c r="L5279" t="s">
        <v>44</v>
      </c>
      <c r="M5279" s="2">
        <v>-14.45</v>
      </c>
      <c r="N5279" t="s">
        <v>4523</v>
      </c>
      <c r="O5279" t="s">
        <v>4524</v>
      </c>
      <c r="P5279" t="s">
        <v>5620</v>
      </c>
      <c r="Q5279" t="s">
        <v>22304</v>
      </c>
      <c r="R5279" t="s">
        <v>44</v>
      </c>
      <c r="S5279" t="s">
        <v>4527</v>
      </c>
      <c r="T5279" s="3">
        <v>45813</v>
      </c>
      <c r="U5279" s="3">
        <v>45814</v>
      </c>
      <c r="V5279" s="2">
        <v>0</v>
      </c>
      <c r="W5279" t="s">
        <v>44</v>
      </c>
      <c r="X5279" t="s">
        <v>44</v>
      </c>
      <c r="Y5279" t="s">
        <v>22305</v>
      </c>
      <c r="Z5279" t="s">
        <v>3122</v>
      </c>
      <c r="AA5279" t="s">
        <v>4529</v>
      </c>
      <c r="AB5279" t="s">
        <v>4530</v>
      </c>
      <c r="AC5279" t="s">
        <v>89</v>
      </c>
      <c r="AD5279" t="str">
        <f t="shared" si="82"/>
        <v>10-60</v>
      </c>
      <c r="AE5279" t="str">
        <f>VLOOKUP(AD5279,'Main_Sub Desc'!C:D,2,)</f>
        <v>LPC from invoicing</v>
      </c>
      <c r="AF5279" t="str">
        <f>VLOOKUP(VALUE(H5279),'Main_Sub Desc'!F:G,2,)</f>
        <v>Wtr Rev Late Payment</v>
      </c>
      <c r="AG5279">
        <f>IFERROR(VLOOKUP(VALUE(I5279),'PC Mapping'!A:F,6,),"")</f>
        <v>10719</v>
      </c>
      <c r="AH5279" s="13" t="str">
        <f>VLOOKUP(AG5279,'PC Mapping'!L:M,2,)</f>
        <v>All Other Water</v>
      </c>
    </row>
    <row r="5280" spans="1:34" x14ac:dyDescent="0.2">
      <c r="A5280" t="s">
        <v>22306</v>
      </c>
      <c r="B5280" t="s">
        <v>22307</v>
      </c>
      <c r="C5280" t="s">
        <v>4519</v>
      </c>
      <c r="D5280" t="s">
        <v>4520</v>
      </c>
      <c r="E5280" s="3">
        <v>45813</v>
      </c>
      <c r="F5280" t="s">
        <v>44</v>
      </c>
      <c r="G5280" t="s">
        <v>3742</v>
      </c>
      <c r="H5280" t="s">
        <v>3722</v>
      </c>
      <c r="I5280" t="s">
        <v>3752</v>
      </c>
      <c r="J5280" t="s">
        <v>4522</v>
      </c>
      <c r="K5280" s="2">
        <v>-5</v>
      </c>
      <c r="L5280" t="s">
        <v>44</v>
      </c>
      <c r="M5280" s="2">
        <v>-5</v>
      </c>
      <c r="N5280" t="s">
        <v>4523</v>
      </c>
      <c r="O5280" t="s">
        <v>4524</v>
      </c>
      <c r="P5280" t="s">
        <v>17934</v>
      </c>
      <c r="Q5280" t="s">
        <v>22308</v>
      </c>
      <c r="R5280" t="s">
        <v>44</v>
      </c>
      <c r="S5280" t="s">
        <v>4527</v>
      </c>
      <c r="T5280" s="3">
        <v>45813</v>
      </c>
      <c r="U5280" s="3">
        <v>45814</v>
      </c>
      <c r="V5280" s="2">
        <v>0</v>
      </c>
      <c r="W5280" t="s">
        <v>44</v>
      </c>
      <c r="X5280" t="s">
        <v>44</v>
      </c>
      <c r="Y5280" t="s">
        <v>22309</v>
      </c>
      <c r="Z5280" t="s">
        <v>2677</v>
      </c>
      <c r="AA5280" t="s">
        <v>4529</v>
      </c>
      <c r="AB5280" t="s">
        <v>4530</v>
      </c>
      <c r="AC5280" t="s">
        <v>89</v>
      </c>
      <c r="AD5280" t="str">
        <f t="shared" si="82"/>
        <v>10-60</v>
      </c>
      <c r="AE5280" t="str">
        <f>VLOOKUP(AD5280,'Main_Sub Desc'!C:D,2,)</f>
        <v>LPC from invoicing</v>
      </c>
      <c r="AF5280" t="str">
        <f>VLOOKUP(VALUE(H5280),'Main_Sub Desc'!F:G,2,)</f>
        <v>Wtr Rev Late Payment</v>
      </c>
      <c r="AG5280">
        <f>IFERROR(VLOOKUP(VALUE(I5280),'PC Mapping'!A:F,6,),"")</f>
        <v>10719</v>
      </c>
      <c r="AH5280" s="13" t="str">
        <f>VLOOKUP(AG5280,'PC Mapping'!L:M,2,)</f>
        <v>All Other Water</v>
      </c>
    </row>
    <row r="5281" spans="1:34" x14ac:dyDescent="0.2">
      <c r="A5281" t="s">
        <v>22310</v>
      </c>
      <c r="B5281" t="s">
        <v>22298</v>
      </c>
      <c r="C5281" t="s">
        <v>4519</v>
      </c>
      <c r="D5281" t="s">
        <v>4520</v>
      </c>
      <c r="E5281" s="3">
        <v>45813</v>
      </c>
      <c r="F5281" t="s">
        <v>44</v>
      </c>
      <c r="G5281" t="s">
        <v>3742</v>
      </c>
      <c r="H5281" t="s">
        <v>3722</v>
      </c>
      <c r="I5281" t="s">
        <v>3752</v>
      </c>
      <c r="J5281" t="s">
        <v>4522</v>
      </c>
      <c r="K5281" s="2">
        <v>-5</v>
      </c>
      <c r="L5281" t="s">
        <v>44</v>
      </c>
      <c r="M5281" s="2">
        <v>-5</v>
      </c>
      <c r="N5281" t="s">
        <v>4523</v>
      </c>
      <c r="O5281" t="s">
        <v>4524</v>
      </c>
      <c r="P5281" t="s">
        <v>22311</v>
      </c>
      <c r="Q5281" t="s">
        <v>22312</v>
      </c>
      <c r="R5281" t="s">
        <v>44</v>
      </c>
      <c r="S5281" t="s">
        <v>4527</v>
      </c>
      <c r="T5281" s="3">
        <v>45813</v>
      </c>
      <c r="U5281" s="3">
        <v>45814</v>
      </c>
      <c r="V5281" s="2">
        <v>0</v>
      </c>
      <c r="W5281" t="s">
        <v>44</v>
      </c>
      <c r="X5281" t="s">
        <v>44</v>
      </c>
      <c r="Y5281" t="s">
        <v>22313</v>
      </c>
      <c r="Z5281" t="s">
        <v>22314</v>
      </c>
      <c r="AA5281" t="s">
        <v>4529</v>
      </c>
      <c r="AB5281" t="s">
        <v>4530</v>
      </c>
      <c r="AC5281" t="s">
        <v>89</v>
      </c>
      <c r="AD5281" t="str">
        <f t="shared" si="82"/>
        <v>10-60</v>
      </c>
      <c r="AE5281" t="str">
        <f>VLOOKUP(AD5281,'Main_Sub Desc'!C:D,2,)</f>
        <v>LPC from invoicing</v>
      </c>
      <c r="AF5281" t="str">
        <f>VLOOKUP(VALUE(H5281),'Main_Sub Desc'!F:G,2,)</f>
        <v>Wtr Rev Late Payment</v>
      </c>
      <c r="AG5281">
        <f>IFERROR(VLOOKUP(VALUE(I5281),'PC Mapping'!A:F,6,),"")</f>
        <v>10719</v>
      </c>
      <c r="AH5281" s="13" t="str">
        <f>VLOOKUP(AG5281,'PC Mapping'!L:M,2,)</f>
        <v>All Other Water</v>
      </c>
    </row>
    <row r="5282" spans="1:34" x14ac:dyDescent="0.2">
      <c r="A5282" t="s">
        <v>22315</v>
      </c>
      <c r="B5282" t="s">
        <v>22307</v>
      </c>
      <c r="C5282" t="s">
        <v>4519</v>
      </c>
      <c r="D5282" t="s">
        <v>4520</v>
      </c>
      <c r="E5282" s="3">
        <v>45813</v>
      </c>
      <c r="F5282" t="s">
        <v>44</v>
      </c>
      <c r="G5282" t="s">
        <v>3742</v>
      </c>
      <c r="H5282" t="s">
        <v>3722</v>
      </c>
      <c r="I5282" t="s">
        <v>3752</v>
      </c>
      <c r="J5282" t="s">
        <v>4522</v>
      </c>
      <c r="K5282" s="2">
        <v>-5.96</v>
      </c>
      <c r="L5282" t="s">
        <v>44</v>
      </c>
      <c r="M5282" s="2">
        <v>-5.96</v>
      </c>
      <c r="N5282" t="s">
        <v>4523</v>
      </c>
      <c r="O5282" t="s">
        <v>4524</v>
      </c>
      <c r="P5282" t="s">
        <v>22316</v>
      </c>
      <c r="Q5282" t="s">
        <v>22317</v>
      </c>
      <c r="R5282" t="s">
        <v>44</v>
      </c>
      <c r="S5282" t="s">
        <v>4527</v>
      </c>
      <c r="T5282" s="3">
        <v>45813</v>
      </c>
      <c r="U5282" s="3">
        <v>45814</v>
      </c>
      <c r="V5282" s="2">
        <v>0</v>
      </c>
      <c r="W5282" t="s">
        <v>44</v>
      </c>
      <c r="X5282" t="s">
        <v>44</v>
      </c>
      <c r="Y5282" t="s">
        <v>22318</v>
      </c>
      <c r="Z5282" t="s">
        <v>2655</v>
      </c>
      <c r="AA5282" t="s">
        <v>4529</v>
      </c>
      <c r="AB5282" t="s">
        <v>4530</v>
      </c>
      <c r="AC5282" t="s">
        <v>89</v>
      </c>
      <c r="AD5282" t="str">
        <f t="shared" si="82"/>
        <v>10-60</v>
      </c>
      <c r="AE5282" t="str">
        <f>VLOOKUP(AD5282,'Main_Sub Desc'!C:D,2,)</f>
        <v>LPC from invoicing</v>
      </c>
      <c r="AF5282" t="str">
        <f>VLOOKUP(VALUE(H5282),'Main_Sub Desc'!F:G,2,)</f>
        <v>Wtr Rev Late Payment</v>
      </c>
      <c r="AG5282">
        <f>IFERROR(VLOOKUP(VALUE(I5282),'PC Mapping'!A:F,6,),"")</f>
        <v>10719</v>
      </c>
      <c r="AH5282" s="13" t="str">
        <f>VLOOKUP(AG5282,'PC Mapping'!L:M,2,)</f>
        <v>All Other Water</v>
      </c>
    </row>
    <row r="5283" spans="1:34" x14ac:dyDescent="0.2">
      <c r="A5283" t="s">
        <v>22319</v>
      </c>
      <c r="B5283" t="s">
        <v>22298</v>
      </c>
      <c r="C5283" t="s">
        <v>4519</v>
      </c>
      <c r="D5283" t="s">
        <v>4520</v>
      </c>
      <c r="E5283" s="3">
        <v>45813</v>
      </c>
      <c r="F5283" t="s">
        <v>44</v>
      </c>
      <c r="G5283" t="s">
        <v>3742</v>
      </c>
      <c r="H5283" t="s">
        <v>3722</v>
      </c>
      <c r="I5283" t="s">
        <v>3752</v>
      </c>
      <c r="J5283" t="s">
        <v>4522</v>
      </c>
      <c r="K5283" s="2">
        <v>-5</v>
      </c>
      <c r="L5283" t="s">
        <v>44</v>
      </c>
      <c r="M5283" s="2">
        <v>-5</v>
      </c>
      <c r="N5283" t="s">
        <v>4523</v>
      </c>
      <c r="O5283" t="s">
        <v>4524</v>
      </c>
      <c r="P5283" t="s">
        <v>17934</v>
      </c>
      <c r="Q5283" t="s">
        <v>22320</v>
      </c>
      <c r="R5283" t="s">
        <v>44</v>
      </c>
      <c r="S5283" t="s">
        <v>4527</v>
      </c>
      <c r="T5283" s="3">
        <v>45813</v>
      </c>
      <c r="U5283" s="3">
        <v>45814</v>
      </c>
      <c r="V5283" s="2">
        <v>0</v>
      </c>
      <c r="W5283" t="s">
        <v>44</v>
      </c>
      <c r="X5283" t="s">
        <v>44</v>
      </c>
      <c r="Y5283" t="s">
        <v>22321</v>
      </c>
      <c r="Z5283" t="s">
        <v>2950</v>
      </c>
      <c r="AA5283" t="s">
        <v>4529</v>
      </c>
      <c r="AB5283" t="s">
        <v>4530</v>
      </c>
      <c r="AC5283" t="s">
        <v>89</v>
      </c>
      <c r="AD5283" t="str">
        <f t="shared" si="82"/>
        <v>10-60</v>
      </c>
      <c r="AE5283" t="str">
        <f>VLOOKUP(AD5283,'Main_Sub Desc'!C:D,2,)</f>
        <v>LPC from invoicing</v>
      </c>
      <c r="AF5283" t="str">
        <f>VLOOKUP(VALUE(H5283),'Main_Sub Desc'!F:G,2,)</f>
        <v>Wtr Rev Late Payment</v>
      </c>
      <c r="AG5283">
        <f>IFERROR(VLOOKUP(VALUE(I5283),'PC Mapping'!A:F,6,),"")</f>
        <v>10719</v>
      </c>
      <c r="AH5283" s="13" t="str">
        <f>VLOOKUP(AG5283,'PC Mapping'!L:M,2,)</f>
        <v>All Other Water</v>
      </c>
    </row>
    <row r="5284" spans="1:34" x14ac:dyDescent="0.2">
      <c r="A5284" t="s">
        <v>22322</v>
      </c>
      <c r="B5284" t="s">
        <v>22298</v>
      </c>
      <c r="C5284" t="s">
        <v>4519</v>
      </c>
      <c r="D5284" t="s">
        <v>4520</v>
      </c>
      <c r="E5284" s="3">
        <v>45813</v>
      </c>
      <c r="F5284" t="s">
        <v>44</v>
      </c>
      <c r="G5284" t="s">
        <v>3742</v>
      </c>
      <c r="H5284" t="s">
        <v>3722</v>
      </c>
      <c r="I5284" t="s">
        <v>3752</v>
      </c>
      <c r="J5284" t="s">
        <v>4522</v>
      </c>
      <c r="K5284" s="2">
        <v>-5</v>
      </c>
      <c r="L5284" t="s">
        <v>44</v>
      </c>
      <c r="M5284" s="2">
        <v>-5</v>
      </c>
      <c r="N5284" t="s">
        <v>4523</v>
      </c>
      <c r="O5284" t="s">
        <v>4524</v>
      </c>
      <c r="P5284" t="s">
        <v>7029</v>
      </c>
      <c r="Q5284" t="s">
        <v>22323</v>
      </c>
      <c r="R5284" t="s">
        <v>44</v>
      </c>
      <c r="S5284" t="s">
        <v>4527</v>
      </c>
      <c r="T5284" s="3">
        <v>45813</v>
      </c>
      <c r="U5284" s="3">
        <v>45814</v>
      </c>
      <c r="V5284" s="2">
        <v>0</v>
      </c>
      <c r="W5284" t="s">
        <v>44</v>
      </c>
      <c r="X5284" t="s">
        <v>44</v>
      </c>
      <c r="Y5284" t="s">
        <v>7031</v>
      </c>
      <c r="Z5284" t="s">
        <v>2630</v>
      </c>
      <c r="AA5284" t="s">
        <v>4529</v>
      </c>
      <c r="AB5284" t="s">
        <v>4530</v>
      </c>
      <c r="AC5284" t="s">
        <v>89</v>
      </c>
      <c r="AD5284" t="str">
        <f t="shared" si="82"/>
        <v>10-60</v>
      </c>
      <c r="AE5284" t="str">
        <f>VLOOKUP(AD5284,'Main_Sub Desc'!C:D,2,)</f>
        <v>LPC from invoicing</v>
      </c>
      <c r="AF5284" t="str">
        <f>VLOOKUP(VALUE(H5284),'Main_Sub Desc'!F:G,2,)</f>
        <v>Wtr Rev Late Payment</v>
      </c>
      <c r="AG5284">
        <f>IFERROR(VLOOKUP(VALUE(I5284),'PC Mapping'!A:F,6,),"")</f>
        <v>10719</v>
      </c>
      <c r="AH5284" s="13" t="str">
        <f>VLOOKUP(AG5284,'PC Mapping'!L:M,2,)</f>
        <v>All Other Water</v>
      </c>
    </row>
    <row r="5285" spans="1:34" x14ac:dyDescent="0.2">
      <c r="A5285" t="s">
        <v>22324</v>
      </c>
      <c r="B5285" t="s">
        <v>22307</v>
      </c>
      <c r="C5285" t="s">
        <v>4519</v>
      </c>
      <c r="D5285" t="s">
        <v>4520</v>
      </c>
      <c r="E5285" s="3">
        <v>45813</v>
      </c>
      <c r="F5285" t="s">
        <v>44</v>
      </c>
      <c r="G5285" t="s">
        <v>3742</v>
      </c>
      <c r="H5285" t="s">
        <v>3722</v>
      </c>
      <c r="I5285" t="s">
        <v>3752</v>
      </c>
      <c r="J5285" t="s">
        <v>4522</v>
      </c>
      <c r="K5285" s="2">
        <v>-5</v>
      </c>
      <c r="L5285" t="s">
        <v>44</v>
      </c>
      <c r="M5285" s="2">
        <v>-5</v>
      </c>
      <c r="N5285" t="s">
        <v>4523</v>
      </c>
      <c r="O5285" t="s">
        <v>4524</v>
      </c>
      <c r="P5285" t="s">
        <v>8485</v>
      </c>
      <c r="Q5285" t="s">
        <v>22325</v>
      </c>
      <c r="R5285" t="s">
        <v>44</v>
      </c>
      <c r="S5285" t="s">
        <v>4527</v>
      </c>
      <c r="T5285" s="3">
        <v>45813</v>
      </c>
      <c r="U5285" s="3">
        <v>45814</v>
      </c>
      <c r="V5285" s="2">
        <v>0</v>
      </c>
      <c r="W5285" t="s">
        <v>44</v>
      </c>
      <c r="X5285" t="s">
        <v>44</v>
      </c>
      <c r="Y5285" t="s">
        <v>22326</v>
      </c>
      <c r="Z5285" t="s">
        <v>2740</v>
      </c>
      <c r="AA5285" t="s">
        <v>4529</v>
      </c>
      <c r="AB5285" t="s">
        <v>4530</v>
      </c>
      <c r="AC5285" t="s">
        <v>89</v>
      </c>
      <c r="AD5285" t="str">
        <f t="shared" si="82"/>
        <v>10-60</v>
      </c>
      <c r="AE5285" t="str">
        <f>VLOOKUP(AD5285,'Main_Sub Desc'!C:D,2,)</f>
        <v>LPC from invoicing</v>
      </c>
      <c r="AF5285" t="str">
        <f>VLOOKUP(VALUE(H5285),'Main_Sub Desc'!F:G,2,)</f>
        <v>Wtr Rev Late Payment</v>
      </c>
      <c r="AG5285">
        <f>IFERROR(VLOOKUP(VALUE(I5285),'PC Mapping'!A:F,6,),"")</f>
        <v>10719</v>
      </c>
      <c r="AH5285" s="13" t="str">
        <f>VLOOKUP(AG5285,'PC Mapping'!L:M,2,)</f>
        <v>All Other Water</v>
      </c>
    </row>
    <row r="5286" spans="1:34" x14ac:dyDescent="0.2">
      <c r="A5286" t="s">
        <v>22327</v>
      </c>
      <c r="B5286" t="s">
        <v>22298</v>
      </c>
      <c r="C5286" t="s">
        <v>4519</v>
      </c>
      <c r="D5286" t="s">
        <v>4520</v>
      </c>
      <c r="E5286" s="3">
        <v>45813</v>
      </c>
      <c r="F5286" t="s">
        <v>44</v>
      </c>
      <c r="G5286" t="s">
        <v>3742</v>
      </c>
      <c r="H5286" t="s">
        <v>3722</v>
      </c>
      <c r="I5286" t="s">
        <v>3752</v>
      </c>
      <c r="J5286" t="s">
        <v>4522</v>
      </c>
      <c r="K5286" s="2">
        <v>-7.78</v>
      </c>
      <c r="L5286" t="s">
        <v>44</v>
      </c>
      <c r="M5286" s="2">
        <v>-7.78</v>
      </c>
      <c r="N5286" t="s">
        <v>4523</v>
      </c>
      <c r="O5286" t="s">
        <v>4524</v>
      </c>
      <c r="P5286" t="s">
        <v>11128</v>
      </c>
      <c r="Q5286" t="s">
        <v>22328</v>
      </c>
      <c r="R5286" t="s">
        <v>44</v>
      </c>
      <c r="S5286" t="s">
        <v>4527</v>
      </c>
      <c r="T5286" s="3">
        <v>45813</v>
      </c>
      <c r="U5286" s="3">
        <v>45814</v>
      </c>
      <c r="V5286" s="2">
        <v>0</v>
      </c>
      <c r="W5286" t="s">
        <v>44</v>
      </c>
      <c r="X5286" t="s">
        <v>44</v>
      </c>
      <c r="Y5286" t="s">
        <v>22329</v>
      </c>
      <c r="Z5286" t="s">
        <v>3145</v>
      </c>
      <c r="AA5286" t="s">
        <v>4529</v>
      </c>
      <c r="AB5286" t="s">
        <v>4530</v>
      </c>
      <c r="AC5286" t="s">
        <v>89</v>
      </c>
      <c r="AD5286" t="str">
        <f t="shared" si="82"/>
        <v>10-60</v>
      </c>
      <c r="AE5286" t="str">
        <f>VLOOKUP(AD5286,'Main_Sub Desc'!C:D,2,)</f>
        <v>LPC from invoicing</v>
      </c>
      <c r="AF5286" t="str">
        <f>VLOOKUP(VALUE(H5286),'Main_Sub Desc'!F:G,2,)</f>
        <v>Wtr Rev Late Payment</v>
      </c>
      <c r="AG5286">
        <f>IFERROR(VLOOKUP(VALUE(I5286),'PC Mapping'!A:F,6,),"")</f>
        <v>10719</v>
      </c>
      <c r="AH5286" s="13" t="str">
        <f>VLOOKUP(AG5286,'PC Mapping'!L:M,2,)</f>
        <v>All Other Water</v>
      </c>
    </row>
    <row r="5287" spans="1:34" x14ac:dyDescent="0.2">
      <c r="A5287" t="s">
        <v>22330</v>
      </c>
      <c r="B5287" t="s">
        <v>22331</v>
      </c>
      <c r="C5287" t="s">
        <v>4519</v>
      </c>
      <c r="D5287" t="s">
        <v>4520</v>
      </c>
      <c r="E5287" s="3">
        <v>45818</v>
      </c>
      <c r="F5287" t="s">
        <v>44</v>
      </c>
      <c r="G5287" t="s">
        <v>3742</v>
      </c>
      <c r="H5287" t="s">
        <v>3722</v>
      </c>
      <c r="I5287" t="s">
        <v>3752</v>
      </c>
      <c r="J5287" t="s">
        <v>4522</v>
      </c>
      <c r="K5287" s="2">
        <v>-11.49</v>
      </c>
      <c r="L5287" t="s">
        <v>44</v>
      </c>
      <c r="M5287" s="2">
        <v>-11.49</v>
      </c>
      <c r="N5287" t="s">
        <v>4523</v>
      </c>
      <c r="O5287" t="s">
        <v>4524</v>
      </c>
      <c r="P5287" t="s">
        <v>22332</v>
      </c>
      <c r="Q5287" t="s">
        <v>22333</v>
      </c>
      <c r="R5287" t="s">
        <v>44</v>
      </c>
      <c r="S5287" t="s">
        <v>4527</v>
      </c>
      <c r="T5287" s="3">
        <v>45818</v>
      </c>
      <c r="U5287" s="3">
        <v>45819</v>
      </c>
      <c r="V5287" s="2">
        <v>0</v>
      </c>
      <c r="W5287" t="s">
        <v>44</v>
      </c>
      <c r="X5287" t="s">
        <v>44</v>
      </c>
      <c r="Y5287" t="s">
        <v>22334</v>
      </c>
      <c r="Z5287" t="s">
        <v>3095</v>
      </c>
      <c r="AA5287" t="s">
        <v>4529</v>
      </c>
      <c r="AB5287" t="s">
        <v>4530</v>
      </c>
      <c r="AC5287" t="s">
        <v>89</v>
      </c>
      <c r="AD5287" t="str">
        <f t="shared" si="82"/>
        <v>10-60</v>
      </c>
      <c r="AE5287" t="str">
        <f>VLOOKUP(AD5287,'Main_Sub Desc'!C:D,2,)</f>
        <v>LPC from invoicing</v>
      </c>
      <c r="AF5287" t="str">
        <f>VLOOKUP(VALUE(H5287),'Main_Sub Desc'!F:G,2,)</f>
        <v>Wtr Rev Late Payment</v>
      </c>
      <c r="AG5287">
        <f>IFERROR(VLOOKUP(VALUE(I5287),'PC Mapping'!A:F,6,),"")</f>
        <v>10719</v>
      </c>
      <c r="AH5287" s="13" t="str">
        <f>VLOOKUP(AG5287,'PC Mapping'!L:M,2,)</f>
        <v>All Other Water</v>
      </c>
    </row>
    <row r="5288" spans="1:34" x14ac:dyDescent="0.2">
      <c r="A5288" t="s">
        <v>22335</v>
      </c>
      <c r="B5288" t="s">
        <v>22331</v>
      </c>
      <c r="C5288" t="s">
        <v>4519</v>
      </c>
      <c r="D5288" t="s">
        <v>4520</v>
      </c>
      <c r="E5288" s="3">
        <v>45818</v>
      </c>
      <c r="F5288" t="s">
        <v>44</v>
      </c>
      <c r="G5288" t="s">
        <v>3742</v>
      </c>
      <c r="H5288" t="s">
        <v>3722</v>
      </c>
      <c r="I5288" t="s">
        <v>4538</v>
      </c>
      <c r="J5288" t="s">
        <v>4522</v>
      </c>
      <c r="K5288" s="2">
        <v>-5</v>
      </c>
      <c r="L5288" t="s">
        <v>44</v>
      </c>
      <c r="M5288" s="2">
        <v>-5</v>
      </c>
      <c r="N5288" t="s">
        <v>4523</v>
      </c>
      <c r="O5288" t="s">
        <v>4524</v>
      </c>
      <c r="P5288" t="s">
        <v>6840</v>
      </c>
      <c r="Q5288" t="s">
        <v>22336</v>
      </c>
      <c r="R5288" t="s">
        <v>44</v>
      </c>
      <c r="S5288" t="s">
        <v>4527</v>
      </c>
      <c r="T5288" s="3">
        <v>45818</v>
      </c>
      <c r="U5288" s="3">
        <v>45819</v>
      </c>
      <c r="V5288" s="2">
        <v>0</v>
      </c>
      <c r="W5288" t="s">
        <v>44</v>
      </c>
      <c r="X5288" t="s">
        <v>44</v>
      </c>
      <c r="Y5288" t="s">
        <v>22337</v>
      </c>
      <c r="Z5288" t="s">
        <v>148</v>
      </c>
      <c r="AA5288" t="s">
        <v>4529</v>
      </c>
      <c r="AB5288" t="s">
        <v>4530</v>
      </c>
      <c r="AC5288" t="s">
        <v>89</v>
      </c>
      <c r="AD5288" t="str">
        <f t="shared" si="82"/>
        <v>10-60</v>
      </c>
      <c r="AE5288" t="str">
        <f>VLOOKUP(AD5288,'Main_Sub Desc'!C:D,2,)</f>
        <v>LPC from invoicing</v>
      </c>
      <c r="AF5288" t="str">
        <f>VLOOKUP(VALUE(H5288),'Main_Sub Desc'!F:G,2,)</f>
        <v>Wtr Rev Late Payment</v>
      </c>
      <c r="AG5288">
        <f>IFERROR(VLOOKUP(VALUE(I5288),'PC Mapping'!A:F,6,),"")</f>
        <v>10469</v>
      </c>
      <c r="AH5288" s="13" t="str">
        <f>VLOOKUP(AG5288,'PC Mapping'!L:M,2,)</f>
        <v>Bolivar Water</v>
      </c>
    </row>
    <row r="5289" spans="1:34" x14ac:dyDescent="0.2">
      <c r="A5289" t="s">
        <v>22335</v>
      </c>
      <c r="B5289" t="s">
        <v>22331</v>
      </c>
      <c r="C5289" t="s">
        <v>4519</v>
      </c>
      <c r="D5289" t="s">
        <v>4520</v>
      </c>
      <c r="E5289" s="3">
        <v>45818</v>
      </c>
      <c r="F5289" t="s">
        <v>44</v>
      </c>
      <c r="G5289" t="s">
        <v>3742</v>
      </c>
      <c r="H5289" t="s">
        <v>3716</v>
      </c>
      <c r="I5289" t="s">
        <v>4534</v>
      </c>
      <c r="J5289" t="s">
        <v>4522</v>
      </c>
      <c r="K5289" s="2">
        <v>-5</v>
      </c>
      <c r="L5289" t="s">
        <v>44</v>
      </c>
      <c r="M5289" s="2">
        <v>-5</v>
      </c>
      <c r="N5289" t="s">
        <v>4523</v>
      </c>
      <c r="O5289" t="s">
        <v>4524</v>
      </c>
      <c r="P5289" t="s">
        <v>6840</v>
      </c>
      <c r="Q5289" t="s">
        <v>22338</v>
      </c>
      <c r="R5289" t="s">
        <v>44</v>
      </c>
      <c r="S5289" t="s">
        <v>4527</v>
      </c>
      <c r="T5289" s="3">
        <v>45818</v>
      </c>
      <c r="U5289" s="3">
        <v>45819</v>
      </c>
      <c r="V5289" s="2">
        <v>0</v>
      </c>
      <c r="W5289" t="s">
        <v>44</v>
      </c>
      <c r="X5289" t="s">
        <v>44</v>
      </c>
      <c r="Y5289" t="s">
        <v>22339</v>
      </c>
      <c r="Z5289" t="s">
        <v>148</v>
      </c>
      <c r="AA5289" t="s">
        <v>4529</v>
      </c>
      <c r="AB5289" t="s">
        <v>4530</v>
      </c>
      <c r="AC5289" t="s">
        <v>89</v>
      </c>
      <c r="AD5289" t="str">
        <f t="shared" si="82"/>
        <v>10-60</v>
      </c>
      <c r="AE5289" t="str">
        <f>VLOOKUP(AD5289,'Main_Sub Desc'!C:D,2,)</f>
        <v>LPC from invoicing</v>
      </c>
      <c r="AF5289" t="str">
        <f>VLOOKUP(VALUE(H5289),'Main_Sub Desc'!F:G,2,)</f>
        <v>Wst Rev Late Payment</v>
      </c>
      <c r="AG5289">
        <f>IFERROR(VLOOKUP(VALUE(I5289),'PC Mapping'!A:F,6,),"")</f>
        <v>10514</v>
      </c>
      <c r="AH5289" s="13" t="str">
        <f>VLOOKUP(AG5289,'PC Mapping'!L:M,2,)</f>
        <v>Bolivar Sewer</v>
      </c>
    </row>
    <row r="5290" spans="1:34" x14ac:dyDescent="0.2">
      <c r="A5290" t="s">
        <v>22340</v>
      </c>
      <c r="B5290" t="s">
        <v>22331</v>
      </c>
      <c r="C5290" t="s">
        <v>4519</v>
      </c>
      <c r="D5290" t="s">
        <v>4520</v>
      </c>
      <c r="E5290" s="3">
        <v>45818</v>
      </c>
      <c r="F5290" t="s">
        <v>44</v>
      </c>
      <c r="G5290" t="s">
        <v>3742</v>
      </c>
      <c r="H5290" t="s">
        <v>3722</v>
      </c>
      <c r="I5290" t="s">
        <v>3752</v>
      </c>
      <c r="J5290" t="s">
        <v>4522</v>
      </c>
      <c r="K5290" s="2">
        <v>-9.15</v>
      </c>
      <c r="L5290" t="s">
        <v>44</v>
      </c>
      <c r="M5290" s="2">
        <v>-9.15</v>
      </c>
      <c r="N5290" t="s">
        <v>4523</v>
      </c>
      <c r="O5290" t="s">
        <v>4524</v>
      </c>
      <c r="P5290" t="s">
        <v>7459</v>
      </c>
      <c r="Q5290" t="s">
        <v>22341</v>
      </c>
      <c r="R5290" t="s">
        <v>44</v>
      </c>
      <c r="S5290" t="s">
        <v>4527</v>
      </c>
      <c r="T5290" s="3">
        <v>45818</v>
      </c>
      <c r="U5290" s="3">
        <v>45819</v>
      </c>
      <c r="V5290" s="2">
        <v>0</v>
      </c>
      <c r="W5290" t="s">
        <v>44</v>
      </c>
      <c r="X5290" t="s">
        <v>44</v>
      </c>
      <c r="Y5290" t="s">
        <v>22342</v>
      </c>
      <c r="Z5290" t="s">
        <v>2042</v>
      </c>
      <c r="AA5290" t="s">
        <v>4529</v>
      </c>
      <c r="AB5290" t="s">
        <v>4530</v>
      </c>
      <c r="AC5290" t="s">
        <v>89</v>
      </c>
      <c r="AD5290" t="str">
        <f t="shared" si="82"/>
        <v>10-60</v>
      </c>
      <c r="AE5290" t="str">
        <f>VLOOKUP(AD5290,'Main_Sub Desc'!C:D,2,)</f>
        <v>LPC from invoicing</v>
      </c>
      <c r="AF5290" t="str">
        <f>VLOOKUP(VALUE(H5290),'Main_Sub Desc'!F:G,2,)</f>
        <v>Wtr Rev Late Payment</v>
      </c>
      <c r="AG5290">
        <f>IFERROR(VLOOKUP(VALUE(I5290),'PC Mapping'!A:F,6,),"")</f>
        <v>10719</v>
      </c>
      <c r="AH5290" s="13" t="str">
        <f>VLOOKUP(AG5290,'PC Mapping'!L:M,2,)</f>
        <v>All Other Water</v>
      </c>
    </row>
    <row r="5291" spans="1:34" x14ac:dyDescent="0.2">
      <c r="A5291" t="s">
        <v>22343</v>
      </c>
      <c r="B5291" t="s">
        <v>22344</v>
      </c>
      <c r="C5291" t="s">
        <v>4519</v>
      </c>
      <c r="D5291" t="s">
        <v>4520</v>
      </c>
      <c r="E5291" s="3">
        <v>45818</v>
      </c>
      <c r="F5291" t="s">
        <v>44</v>
      </c>
      <c r="G5291" t="s">
        <v>3742</v>
      </c>
      <c r="H5291" t="s">
        <v>3722</v>
      </c>
      <c r="I5291" t="s">
        <v>3752</v>
      </c>
      <c r="J5291" t="s">
        <v>4522</v>
      </c>
      <c r="K5291" s="2">
        <v>-5</v>
      </c>
      <c r="L5291" t="s">
        <v>44</v>
      </c>
      <c r="M5291" s="2">
        <v>-5</v>
      </c>
      <c r="N5291" t="s">
        <v>4523</v>
      </c>
      <c r="O5291" t="s">
        <v>4524</v>
      </c>
      <c r="P5291" t="s">
        <v>10013</v>
      </c>
      <c r="Q5291" t="s">
        <v>22345</v>
      </c>
      <c r="R5291" t="s">
        <v>44</v>
      </c>
      <c r="S5291" t="s">
        <v>4527</v>
      </c>
      <c r="T5291" s="3">
        <v>45818</v>
      </c>
      <c r="U5291" s="3">
        <v>45819</v>
      </c>
      <c r="V5291" s="2">
        <v>0</v>
      </c>
      <c r="W5291" t="s">
        <v>44</v>
      </c>
      <c r="X5291" t="s">
        <v>44</v>
      </c>
      <c r="Y5291" t="s">
        <v>22346</v>
      </c>
      <c r="Z5291" t="s">
        <v>2141</v>
      </c>
      <c r="AA5291" t="s">
        <v>4529</v>
      </c>
      <c r="AB5291" t="s">
        <v>4530</v>
      </c>
      <c r="AC5291" t="s">
        <v>89</v>
      </c>
      <c r="AD5291" t="str">
        <f t="shared" si="82"/>
        <v>10-60</v>
      </c>
      <c r="AE5291" t="str">
        <f>VLOOKUP(AD5291,'Main_Sub Desc'!C:D,2,)</f>
        <v>LPC from invoicing</v>
      </c>
      <c r="AF5291" t="str">
        <f>VLOOKUP(VALUE(H5291),'Main_Sub Desc'!F:G,2,)</f>
        <v>Wtr Rev Late Payment</v>
      </c>
      <c r="AG5291">
        <f>IFERROR(VLOOKUP(VALUE(I5291),'PC Mapping'!A:F,6,),"")</f>
        <v>10719</v>
      </c>
      <c r="AH5291" s="13" t="str">
        <f>VLOOKUP(AG5291,'PC Mapping'!L:M,2,)</f>
        <v>All Other Water</v>
      </c>
    </row>
    <row r="5292" spans="1:34" x14ac:dyDescent="0.2">
      <c r="A5292" t="s">
        <v>22347</v>
      </c>
      <c r="B5292" t="s">
        <v>22331</v>
      </c>
      <c r="C5292" t="s">
        <v>4519</v>
      </c>
      <c r="D5292" t="s">
        <v>4520</v>
      </c>
      <c r="E5292" s="3">
        <v>45818</v>
      </c>
      <c r="F5292" t="s">
        <v>44</v>
      </c>
      <c r="G5292" t="s">
        <v>3742</v>
      </c>
      <c r="H5292" t="s">
        <v>3716</v>
      </c>
      <c r="I5292" t="s">
        <v>4534</v>
      </c>
      <c r="J5292" t="s">
        <v>4522</v>
      </c>
      <c r="K5292" s="2">
        <v>-8.6300000000000008</v>
      </c>
      <c r="L5292" t="s">
        <v>44</v>
      </c>
      <c r="M5292" s="2">
        <v>-8.6300000000000008</v>
      </c>
      <c r="N5292" t="s">
        <v>4523</v>
      </c>
      <c r="O5292" t="s">
        <v>4524</v>
      </c>
      <c r="P5292" t="s">
        <v>6760</v>
      </c>
      <c r="Q5292" t="s">
        <v>22348</v>
      </c>
      <c r="R5292" t="s">
        <v>44</v>
      </c>
      <c r="S5292" t="s">
        <v>4527</v>
      </c>
      <c r="T5292" s="3">
        <v>45818</v>
      </c>
      <c r="U5292" s="3">
        <v>45819</v>
      </c>
      <c r="V5292" s="2">
        <v>0</v>
      </c>
      <c r="W5292" t="s">
        <v>44</v>
      </c>
      <c r="X5292" t="s">
        <v>44</v>
      </c>
      <c r="Y5292" t="s">
        <v>22349</v>
      </c>
      <c r="Z5292" t="s">
        <v>22350</v>
      </c>
      <c r="AA5292" t="s">
        <v>4529</v>
      </c>
      <c r="AB5292" t="s">
        <v>4530</v>
      </c>
      <c r="AC5292" t="s">
        <v>99</v>
      </c>
      <c r="AD5292" t="str">
        <f t="shared" si="82"/>
        <v>10-60</v>
      </c>
      <c r="AE5292" t="str">
        <f>VLOOKUP(AD5292,'Main_Sub Desc'!C:D,2,)</f>
        <v>LPC from invoicing</v>
      </c>
      <c r="AF5292" t="str">
        <f>VLOOKUP(VALUE(H5292),'Main_Sub Desc'!F:G,2,)</f>
        <v>Wst Rev Late Payment</v>
      </c>
      <c r="AG5292">
        <f>IFERROR(VLOOKUP(VALUE(I5292),'PC Mapping'!A:F,6,),"")</f>
        <v>10514</v>
      </c>
      <c r="AH5292" s="13" t="str">
        <f>VLOOKUP(AG5292,'PC Mapping'!L:M,2,)</f>
        <v>Bolivar Sewer</v>
      </c>
    </row>
    <row r="5293" spans="1:34" x14ac:dyDescent="0.2">
      <c r="A5293" t="s">
        <v>22347</v>
      </c>
      <c r="B5293" t="s">
        <v>22331</v>
      </c>
      <c r="C5293" t="s">
        <v>4519</v>
      </c>
      <c r="D5293" t="s">
        <v>4520</v>
      </c>
      <c r="E5293" s="3">
        <v>45818</v>
      </c>
      <c r="F5293" t="s">
        <v>44</v>
      </c>
      <c r="G5293" t="s">
        <v>3742</v>
      </c>
      <c r="H5293" t="s">
        <v>3722</v>
      </c>
      <c r="I5293" t="s">
        <v>4538</v>
      </c>
      <c r="J5293" t="s">
        <v>4522</v>
      </c>
      <c r="K5293" s="2">
        <v>-6.88</v>
      </c>
      <c r="L5293" t="s">
        <v>44</v>
      </c>
      <c r="M5293" s="2">
        <v>-6.88</v>
      </c>
      <c r="N5293" t="s">
        <v>4523</v>
      </c>
      <c r="O5293" t="s">
        <v>4524</v>
      </c>
      <c r="P5293" t="s">
        <v>6760</v>
      </c>
      <c r="Q5293" t="s">
        <v>22351</v>
      </c>
      <c r="R5293" t="s">
        <v>44</v>
      </c>
      <c r="S5293" t="s">
        <v>4527</v>
      </c>
      <c r="T5293" s="3">
        <v>45818</v>
      </c>
      <c r="U5293" s="3">
        <v>45819</v>
      </c>
      <c r="V5293" s="2">
        <v>0</v>
      </c>
      <c r="W5293" t="s">
        <v>44</v>
      </c>
      <c r="X5293" t="s">
        <v>44</v>
      </c>
      <c r="Y5293" t="s">
        <v>22352</v>
      </c>
      <c r="Z5293" t="s">
        <v>22350</v>
      </c>
      <c r="AA5293" t="s">
        <v>4529</v>
      </c>
      <c r="AB5293" t="s">
        <v>4530</v>
      </c>
      <c r="AC5293" t="s">
        <v>99</v>
      </c>
      <c r="AD5293" t="str">
        <f t="shared" si="82"/>
        <v>10-60</v>
      </c>
      <c r="AE5293" t="str">
        <f>VLOOKUP(AD5293,'Main_Sub Desc'!C:D,2,)</f>
        <v>LPC from invoicing</v>
      </c>
      <c r="AF5293" t="str">
        <f>VLOOKUP(VALUE(H5293),'Main_Sub Desc'!F:G,2,)</f>
        <v>Wtr Rev Late Payment</v>
      </c>
      <c r="AG5293">
        <f>IFERROR(VLOOKUP(VALUE(I5293),'PC Mapping'!A:F,6,),"")</f>
        <v>10469</v>
      </c>
      <c r="AH5293" s="13" t="str">
        <f>VLOOKUP(AG5293,'PC Mapping'!L:M,2,)</f>
        <v>Bolivar Water</v>
      </c>
    </row>
    <row r="5294" spans="1:34" x14ac:dyDescent="0.2">
      <c r="A5294" t="s">
        <v>22353</v>
      </c>
      <c r="B5294" t="s">
        <v>22331</v>
      </c>
      <c r="C5294" t="s">
        <v>4519</v>
      </c>
      <c r="D5294" t="s">
        <v>4520</v>
      </c>
      <c r="E5294" s="3">
        <v>45818</v>
      </c>
      <c r="F5294" t="s">
        <v>44</v>
      </c>
      <c r="G5294" t="s">
        <v>3742</v>
      </c>
      <c r="H5294" t="s">
        <v>3722</v>
      </c>
      <c r="I5294" t="s">
        <v>4538</v>
      </c>
      <c r="J5294" t="s">
        <v>4522</v>
      </c>
      <c r="K5294" s="2">
        <v>-5</v>
      </c>
      <c r="L5294" t="s">
        <v>44</v>
      </c>
      <c r="M5294" s="2">
        <v>-5</v>
      </c>
      <c r="N5294" t="s">
        <v>4523</v>
      </c>
      <c r="O5294" t="s">
        <v>4524</v>
      </c>
      <c r="P5294" t="s">
        <v>22354</v>
      </c>
      <c r="Q5294" t="s">
        <v>22355</v>
      </c>
      <c r="R5294" t="s">
        <v>44</v>
      </c>
      <c r="S5294" t="s">
        <v>4527</v>
      </c>
      <c r="T5294" s="3">
        <v>45818</v>
      </c>
      <c r="U5294" s="3">
        <v>45819</v>
      </c>
      <c r="V5294" s="2">
        <v>0</v>
      </c>
      <c r="W5294" t="s">
        <v>44</v>
      </c>
      <c r="X5294" t="s">
        <v>44</v>
      </c>
      <c r="Y5294" t="s">
        <v>22356</v>
      </c>
      <c r="Z5294" t="s">
        <v>115</v>
      </c>
      <c r="AA5294" t="s">
        <v>4529</v>
      </c>
      <c r="AB5294" t="s">
        <v>4530</v>
      </c>
      <c r="AC5294" t="s">
        <v>89</v>
      </c>
      <c r="AD5294" t="str">
        <f t="shared" si="82"/>
        <v>10-60</v>
      </c>
      <c r="AE5294" t="str">
        <f>VLOOKUP(AD5294,'Main_Sub Desc'!C:D,2,)</f>
        <v>LPC from invoicing</v>
      </c>
      <c r="AF5294" t="str">
        <f>VLOOKUP(VALUE(H5294),'Main_Sub Desc'!F:G,2,)</f>
        <v>Wtr Rev Late Payment</v>
      </c>
      <c r="AG5294">
        <f>IFERROR(VLOOKUP(VALUE(I5294),'PC Mapping'!A:F,6,),"")</f>
        <v>10469</v>
      </c>
      <c r="AH5294" s="13" t="str">
        <f>VLOOKUP(AG5294,'PC Mapping'!L:M,2,)</f>
        <v>Bolivar Water</v>
      </c>
    </row>
    <row r="5295" spans="1:34" x14ac:dyDescent="0.2">
      <c r="A5295" t="s">
        <v>22353</v>
      </c>
      <c r="B5295" t="s">
        <v>22331</v>
      </c>
      <c r="C5295" t="s">
        <v>4519</v>
      </c>
      <c r="D5295" t="s">
        <v>4520</v>
      </c>
      <c r="E5295" s="3">
        <v>45818</v>
      </c>
      <c r="F5295" t="s">
        <v>44</v>
      </c>
      <c r="G5295" t="s">
        <v>3742</v>
      </c>
      <c r="H5295" t="s">
        <v>3716</v>
      </c>
      <c r="I5295" t="s">
        <v>4534</v>
      </c>
      <c r="J5295" t="s">
        <v>4522</v>
      </c>
      <c r="K5295" s="2">
        <v>-5</v>
      </c>
      <c r="L5295" t="s">
        <v>44</v>
      </c>
      <c r="M5295" s="2">
        <v>-5</v>
      </c>
      <c r="N5295" t="s">
        <v>4523</v>
      </c>
      <c r="O5295" t="s">
        <v>4524</v>
      </c>
      <c r="P5295" t="s">
        <v>22354</v>
      </c>
      <c r="Q5295" t="s">
        <v>22357</v>
      </c>
      <c r="R5295" t="s">
        <v>44</v>
      </c>
      <c r="S5295" t="s">
        <v>4527</v>
      </c>
      <c r="T5295" s="3">
        <v>45818</v>
      </c>
      <c r="U5295" s="3">
        <v>45819</v>
      </c>
      <c r="V5295" s="2">
        <v>0</v>
      </c>
      <c r="W5295" t="s">
        <v>44</v>
      </c>
      <c r="X5295" t="s">
        <v>44</v>
      </c>
      <c r="Y5295" t="s">
        <v>22358</v>
      </c>
      <c r="Z5295" t="s">
        <v>115</v>
      </c>
      <c r="AA5295" t="s">
        <v>4529</v>
      </c>
      <c r="AB5295" t="s">
        <v>4530</v>
      </c>
      <c r="AC5295" t="s">
        <v>89</v>
      </c>
      <c r="AD5295" t="str">
        <f t="shared" si="82"/>
        <v>10-60</v>
      </c>
      <c r="AE5295" t="str">
        <f>VLOOKUP(AD5295,'Main_Sub Desc'!C:D,2,)</f>
        <v>LPC from invoicing</v>
      </c>
      <c r="AF5295" t="str">
        <f>VLOOKUP(VALUE(H5295),'Main_Sub Desc'!F:G,2,)</f>
        <v>Wst Rev Late Payment</v>
      </c>
      <c r="AG5295">
        <f>IFERROR(VLOOKUP(VALUE(I5295),'PC Mapping'!A:F,6,),"")</f>
        <v>10514</v>
      </c>
      <c r="AH5295" s="13" t="str">
        <f>VLOOKUP(AG5295,'PC Mapping'!L:M,2,)</f>
        <v>Bolivar Sewer</v>
      </c>
    </row>
    <row r="5296" spans="1:34" x14ac:dyDescent="0.2">
      <c r="A5296" t="s">
        <v>22359</v>
      </c>
      <c r="B5296" t="s">
        <v>22331</v>
      </c>
      <c r="C5296" t="s">
        <v>4519</v>
      </c>
      <c r="D5296" t="s">
        <v>4520</v>
      </c>
      <c r="E5296" s="3">
        <v>45818</v>
      </c>
      <c r="F5296" t="s">
        <v>44</v>
      </c>
      <c r="G5296" t="s">
        <v>3742</v>
      </c>
      <c r="H5296" t="s">
        <v>3722</v>
      </c>
      <c r="I5296" t="s">
        <v>4538</v>
      </c>
      <c r="J5296" t="s">
        <v>4522</v>
      </c>
      <c r="K5296" s="2">
        <v>-5</v>
      </c>
      <c r="L5296" t="s">
        <v>44</v>
      </c>
      <c r="M5296" s="2">
        <v>-5</v>
      </c>
      <c r="N5296" t="s">
        <v>4523</v>
      </c>
      <c r="O5296" t="s">
        <v>4524</v>
      </c>
      <c r="P5296" t="s">
        <v>22360</v>
      </c>
      <c r="Q5296" t="s">
        <v>22361</v>
      </c>
      <c r="R5296" t="s">
        <v>44</v>
      </c>
      <c r="S5296" t="s">
        <v>4527</v>
      </c>
      <c r="T5296" s="3">
        <v>45818</v>
      </c>
      <c r="U5296" s="3">
        <v>45819</v>
      </c>
      <c r="V5296" s="2">
        <v>0</v>
      </c>
      <c r="W5296" t="s">
        <v>44</v>
      </c>
      <c r="X5296" t="s">
        <v>44</v>
      </c>
      <c r="Y5296" t="s">
        <v>22362</v>
      </c>
      <c r="Z5296" t="s">
        <v>285</v>
      </c>
      <c r="AA5296" t="s">
        <v>4529</v>
      </c>
      <c r="AB5296" t="s">
        <v>4530</v>
      </c>
      <c r="AC5296" t="s">
        <v>99</v>
      </c>
      <c r="AD5296" t="str">
        <f t="shared" si="82"/>
        <v>10-60</v>
      </c>
      <c r="AE5296" t="str">
        <f>VLOOKUP(AD5296,'Main_Sub Desc'!C:D,2,)</f>
        <v>LPC from invoicing</v>
      </c>
      <c r="AF5296" t="str">
        <f>VLOOKUP(VALUE(H5296),'Main_Sub Desc'!F:G,2,)</f>
        <v>Wtr Rev Late Payment</v>
      </c>
      <c r="AG5296">
        <f>IFERROR(VLOOKUP(VALUE(I5296),'PC Mapping'!A:F,6,),"")</f>
        <v>10469</v>
      </c>
      <c r="AH5296" s="13" t="str">
        <f>VLOOKUP(AG5296,'PC Mapping'!L:M,2,)</f>
        <v>Bolivar Water</v>
      </c>
    </row>
    <row r="5297" spans="1:34" x14ac:dyDescent="0.2">
      <c r="A5297" t="s">
        <v>22359</v>
      </c>
      <c r="B5297" t="s">
        <v>22331</v>
      </c>
      <c r="C5297" t="s">
        <v>4519</v>
      </c>
      <c r="D5297" t="s">
        <v>4520</v>
      </c>
      <c r="E5297" s="3">
        <v>45818</v>
      </c>
      <c r="F5297" t="s">
        <v>44</v>
      </c>
      <c r="G5297" t="s">
        <v>3742</v>
      </c>
      <c r="H5297" t="s">
        <v>3716</v>
      </c>
      <c r="I5297" t="s">
        <v>4534</v>
      </c>
      <c r="J5297" t="s">
        <v>4522</v>
      </c>
      <c r="K5297" s="2">
        <v>-5</v>
      </c>
      <c r="L5297" t="s">
        <v>44</v>
      </c>
      <c r="M5297" s="2">
        <v>-5</v>
      </c>
      <c r="N5297" t="s">
        <v>4523</v>
      </c>
      <c r="O5297" t="s">
        <v>4524</v>
      </c>
      <c r="P5297" t="s">
        <v>22360</v>
      </c>
      <c r="Q5297" t="s">
        <v>22363</v>
      </c>
      <c r="R5297" t="s">
        <v>44</v>
      </c>
      <c r="S5297" t="s">
        <v>4527</v>
      </c>
      <c r="T5297" s="3">
        <v>45818</v>
      </c>
      <c r="U5297" s="3">
        <v>45819</v>
      </c>
      <c r="V5297" s="2">
        <v>0</v>
      </c>
      <c r="W5297" t="s">
        <v>44</v>
      </c>
      <c r="X5297" t="s">
        <v>44</v>
      </c>
      <c r="Y5297" t="s">
        <v>22364</v>
      </c>
      <c r="Z5297" t="s">
        <v>285</v>
      </c>
      <c r="AA5297" t="s">
        <v>4529</v>
      </c>
      <c r="AB5297" t="s">
        <v>4530</v>
      </c>
      <c r="AC5297" t="s">
        <v>99</v>
      </c>
      <c r="AD5297" t="str">
        <f t="shared" si="82"/>
        <v>10-60</v>
      </c>
      <c r="AE5297" t="str">
        <f>VLOOKUP(AD5297,'Main_Sub Desc'!C:D,2,)</f>
        <v>LPC from invoicing</v>
      </c>
      <c r="AF5297" t="str">
        <f>VLOOKUP(VALUE(H5297),'Main_Sub Desc'!F:G,2,)</f>
        <v>Wst Rev Late Payment</v>
      </c>
      <c r="AG5297">
        <f>IFERROR(VLOOKUP(VALUE(I5297),'PC Mapping'!A:F,6,),"")</f>
        <v>10514</v>
      </c>
      <c r="AH5297" s="13" t="str">
        <f>VLOOKUP(AG5297,'PC Mapping'!L:M,2,)</f>
        <v>Bolivar Sewer</v>
      </c>
    </row>
    <row r="5298" spans="1:34" x14ac:dyDescent="0.2">
      <c r="A5298" t="s">
        <v>22365</v>
      </c>
      <c r="B5298" t="s">
        <v>22331</v>
      </c>
      <c r="C5298" t="s">
        <v>4519</v>
      </c>
      <c r="D5298" t="s">
        <v>4520</v>
      </c>
      <c r="E5298" s="3">
        <v>45818</v>
      </c>
      <c r="F5298" t="s">
        <v>44</v>
      </c>
      <c r="G5298" t="s">
        <v>3742</v>
      </c>
      <c r="H5298" t="s">
        <v>3722</v>
      </c>
      <c r="I5298" t="s">
        <v>4538</v>
      </c>
      <c r="J5298" t="s">
        <v>4522</v>
      </c>
      <c r="K5298" s="2">
        <v>-5</v>
      </c>
      <c r="L5298" t="s">
        <v>44</v>
      </c>
      <c r="M5298" s="2">
        <v>-5</v>
      </c>
      <c r="N5298" t="s">
        <v>4523</v>
      </c>
      <c r="O5298" t="s">
        <v>4524</v>
      </c>
      <c r="P5298" t="s">
        <v>22366</v>
      </c>
      <c r="Q5298" t="s">
        <v>22367</v>
      </c>
      <c r="R5298" t="s">
        <v>44</v>
      </c>
      <c r="S5298" t="s">
        <v>4527</v>
      </c>
      <c r="T5298" s="3">
        <v>45818</v>
      </c>
      <c r="U5298" s="3">
        <v>45819</v>
      </c>
      <c r="V5298" s="2">
        <v>0</v>
      </c>
      <c r="W5298" t="s">
        <v>44</v>
      </c>
      <c r="X5298" t="s">
        <v>44</v>
      </c>
      <c r="Y5298" t="s">
        <v>22368</v>
      </c>
      <c r="Z5298" t="s">
        <v>156</v>
      </c>
      <c r="AA5298" t="s">
        <v>4529</v>
      </c>
      <c r="AB5298" t="s">
        <v>4530</v>
      </c>
      <c r="AC5298" t="s">
        <v>89</v>
      </c>
      <c r="AD5298" t="str">
        <f t="shared" si="82"/>
        <v>10-60</v>
      </c>
      <c r="AE5298" t="str">
        <f>VLOOKUP(AD5298,'Main_Sub Desc'!C:D,2,)</f>
        <v>LPC from invoicing</v>
      </c>
      <c r="AF5298" t="str">
        <f>VLOOKUP(VALUE(H5298),'Main_Sub Desc'!F:G,2,)</f>
        <v>Wtr Rev Late Payment</v>
      </c>
      <c r="AG5298">
        <f>IFERROR(VLOOKUP(VALUE(I5298),'PC Mapping'!A:F,6,),"")</f>
        <v>10469</v>
      </c>
      <c r="AH5298" s="13" t="str">
        <f>VLOOKUP(AG5298,'PC Mapping'!L:M,2,)</f>
        <v>Bolivar Water</v>
      </c>
    </row>
    <row r="5299" spans="1:34" x14ac:dyDescent="0.2">
      <c r="A5299" t="s">
        <v>22365</v>
      </c>
      <c r="B5299" t="s">
        <v>22331</v>
      </c>
      <c r="C5299" t="s">
        <v>4519</v>
      </c>
      <c r="D5299" t="s">
        <v>4520</v>
      </c>
      <c r="E5299" s="3">
        <v>45818</v>
      </c>
      <c r="F5299" t="s">
        <v>44</v>
      </c>
      <c r="G5299" t="s">
        <v>3742</v>
      </c>
      <c r="H5299" t="s">
        <v>3716</v>
      </c>
      <c r="I5299" t="s">
        <v>4534</v>
      </c>
      <c r="J5299" t="s">
        <v>4522</v>
      </c>
      <c r="K5299" s="2">
        <v>-5</v>
      </c>
      <c r="L5299" t="s">
        <v>44</v>
      </c>
      <c r="M5299" s="2">
        <v>-5</v>
      </c>
      <c r="N5299" t="s">
        <v>4523</v>
      </c>
      <c r="O5299" t="s">
        <v>4524</v>
      </c>
      <c r="P5299" t="s">
        <v>22366</v>
      </c>
      <c r="Q5299" t="s">
        <v>22369</v>
      </c>
      <c r="R5299" t="s">
        <v>44</v>
      </c>
      <c r="S5299" t="s">
        <v>4527</v>
      </c>
      <c r="T5299" s="3">
        <v>45818</v>
      </c>
      <c r="U5299" s="3">
        <v>45819</v>
      </c>
      <c r="V5299" s="2">
        <v>0</v>
      </c>
      <c r="W5299" t="s">
        <v>44</v>
      </c>
      <c r="X5299" t="s">
        <v>44</v>
      </c>
      <c r="Y5299" t="s">
        <v>22370</v>
      </c>
      <c r="Z5299" t="s">
        <v>156</v>
      </c>
      <c r="AA5299" t="s">
        <v>4529</v>
      </c>
      <c r="AB5299" t="s">
        <v>4530</v>
      </c>
      <c r="AC5299" t="s">
        <v>89</v>
      </c>
      <c r="AD5299" t="str">
        <f t="shared" si="82"/>
        <v>10-60</v>
      </c>
      <c r="AE5299" t="str">
        <f>VLOOKUP(AD5299,'Main_Sub Desc'!C:D,2,)</f>
        <v>LPC from invoicing</v>
      </c>
      <c r="AF5299" t="str">
        <f>VLOOKUP(VALUE(H5299),'Main_Sub Desc'!F:G,2,)</f>
        <v>Wst Rev Late Payment</v>
      </c>
      <c r="AG5299">
        <f>IFERROR(VLOOKUP(VALUE(I5299),'PC Mapping'!A:F,6,),"")</f>
        <v>10514</v>
      </c>
      <c r="AH5299" s="13" t="str">
        <f>VLOOKUP(AG5299,'PC Mapping'!L:M,2,)</f>
        <v>Bolivar Sewer</v>
      </c>
    </row>
    <row r="5300" spans="1:34" x14ac:dyDescent="0.2">
      <c r="A5300" t="s">
        <v>22371</v>
      </c>
      <c r="B5300" t="s">
        <v>22331</v>
      </c>
      <c r="C5300" t="s">
        <v>4519</v>
      </c>
      <c r="D5300" t="s">
        <v>4520</v>
      </c>
      <c r="E5300" s="3">
        <v>45818</v>
      </c>
      <c r="F5300" t="s">
        <v>44</v>
      </c>
      <c r="G5300" t="s">
        <v>3742</v>
      </c>
      <c r="H5300" t="s">
        <v>3716</v>
      </c>
      <c r="I5300" t="s">
        <v>4534</v>
      </c>
      <c r="J5300" t="s">
        <v>4522</v>
      </c>
      <c r="K5300" s="2">
        <v>-5</v>
      </c>
      <c r="L5300" t="s">
        <v>44</v>
      </c>
      <c r="M5300" s="2">
        <v>-5</v>
      </c>
      <c r="N5300" t="s">
        <v>4523</v>
      </c>
      <c r="O5300" t="s">
        <v>4524</v>
      </c>
      <c r="P5300" t="s">
        <v>22372</v>
      </c>
      <c r="Q5300" t="s">
        <v>22373</v>
      </c>
      <c r="R5300" t="s">
        <v>44</v>
      </c>
      <c r="S5300" t="s">
        <v>4527</v>
      </c>
      <c r="T5300" s="3">
        <v>45818</v>
      </c>
      <c r="U5300" s="3">
        <v>45819</v>
      </c>
      <c r="V5300" s="2">
        <v>0</v>
      </c>
      <c r="W5300" t="s">
        <v>44</v>
      </c>
      <c r="X5300" t="s">
        <v>44</v>
      </c>
      <c r="Y5300" t="s">
        <v>22374</v>
      </c>
      <c r="Z5300" t="s">
        <v>642</v>
      </c>
      <c r="AA5300" t="s">
        <v>4529</v>
      </c>
      <c r="AB5300" t="s">
        <v>4530</v>
      </c>
      <c r="AC5300" t="s">
        <v>89</v>
      </c>
      <c r="AD5300" t="str">
        <f t="shared" si="82"/>
        <v>10-60</v>
      </c>
      <c r="AE5300" t="str">
        <f>VLOOKUP(AD5300,'Main_Sub Desc'!C:D,2,)</f>
        <v>LPC from invoicing</v>
      </c>
      <c r="AF5300" t="str">
        <f>VLOOKUP(VALUE(H5300),'Main_Sub Desc'!F:G,2,)</f>
        <v>Wst Rev Late Payment</v>
      </c>
      <c r="AG5300">
        <f>IFERROR(VLOOKUP(VALUE(I5300),'PC Mapping'!A:F,6,),"")</f>
        <v>10514</v>
      </c>
      <c r="AH5300" s="13" t="str">
        <f>VLOOKUP(AG5300,'PC Mapping'!L:M,2,)</f>
        <v>Bolivar Sewer</v>
      </c>
    </row>
    <row r="5301" spans="1:34" x14ac:dyDescent="0.2">
      <c r="A5301" t="s">
        <v>22371</v>
      </c>
      <c r="B5301" t="s">
        <v>22331</v>
      </c>
      <c r="C5301" t="s">
        <v>4519</v>
      </c>
      <c r="D5301" t="s">
        <v>4520</v>
      </c>
      <c r="E5301" s="3">
        <v>45818</v>
      </c>
      <c r="F5301" t="s">
        <v>44</v>
      </c>
      <c r="G5301" t="s">
        <v>3742</v>
      </c>
      <c r="H5301" t="s">
        <v>3722</v>
      </c>
      <c r="I5301" t="s">
        <v>4538</v>
      </c>
      <c r="J5301" t="s">
        <v>4522</v>
      </c>
      <c r="K5301" s="2">
        <v>-5</v>
      </c>
      <c r="L5301" t="s">
        <v>44</v>
      </c>
      <c r="M5301" s="2">
        <v>-5</v>
      </c>
      <c r="N5301" t="s">
        <v>4523</v>
      </c>
      <c r="O5301" t="s">
        <v>4524</v>
      </c>
      <c r="P5301" t="s">
        <v>22372</v>
      </c>
      <c r="Q5301" t="s">
        <v>22375</v>
      </c>
      <c r="R5301" t="s">
        <v>44</v>
      </c>
      <c r="S5301" t="s">
        <v>4527</v>
      </c>
      <c r="T5301" s="3">
        <v>45818</v>
      </c>
      <c r="U5301" s="3">
        <v>45819</v>
      </c>
      <c r="V5301" s="2">
        <v>0</v>
      </c>
      <c r="W5301" t="s">
        <v>44</v>
      </c>
      <c r="X5301" t="s">
        <v>44</v>
      </c>
      <c r="Y5301" t="s">
        <v>22376</v>
      </c>
      <c r="Z5301" t="s">
        <v>642</v>
      </c>
      <c r="AA5301" t="s">
        <v>4529</v>
      </c>
      <c r="AB5301" t="s">
        <v>4530</v>
      </c>
      <c r="AC5301" t="s">
        <v>89</v>
      </c>
      <c r="AD5301" t="str">
        <f t="shared" si="82"/>
        <v>10-60</v>
      </c>
      <c r="AE5301" t="str">
        <f>VLOOKUP(AD5301,'Main_Sub Desc'!C:D,2,)</f>
        <v>LPC from invoicing</v>
      </c>
      <c r="AF5301" t="str">
        <f>VLOOKUP(VALUE(H5301),'Main_Sub Desc'!F:G,2,)</f>
        <v>Wtr Rev Late Payment</v>
      </c>
      <c r="AG5301">
        <f>IFERROR(VLOOKUP(VALUE(I5301),'PC Mapping'!A:F,6,),"")</f>
        <v>10469</v>
      </c>
      <c r="AH5301" s="13" t="str">
        <f>VLOOKUP(AG5301,'PC Mapping'!L:M,2,)</f>
        <v>Bolivar Water</v>
      </c>
    </row>
    <row r="5302" spans="1:34" x14ac:dyDescent="0.2">
      <c r="A5302" t="s">
        <v>22377</v>
      </c>
      <c r="B5302" t="s">
        <v>22331</v>
      </c>
      <c r="C5302" t="s">
        <v>4519</v>
      </c>
      <c r="D5302" t="s">
        <v>4520</v>
      </c>
      <c r="E5302" s="3">
        <v>45818</v>
      </c>
      <c r="F5302" t="s">
        <v>44</v>
      </c>
      <c r="G5302" t="s">
        <v>3742</v>
      </c>
      <c r="H5302" t="s">
        <v>3722</v>
      </c>
      <c r="I5302" t="s">
        <v>4538</v>
      </c>
      <c r="J5302" t="s">
        <v>4522</v>
      </c>
      <c r="K5302" s="2">
        <v>-5</v>
      </c>
      <c r="L5302" t="s">
        <v>44</v>
      </c>
      <c r="M5302" s="2">
        <v>-5</v>
      </c>
      <c r="N5302" t="s">
        <v>4523</v>
      </c>
      <c r="O5302" t="s">
        <v>4524</v>
      </c>
      <c r="P5302" t="s">
        <v>22378</v>
      </c>
      <c r="Q5302" t="s">
        <v>22379</v>
      </c>
      <c r="R5302" t="s">
        <v>44</v>
      </c>
      <c r="S5302" t="s">
        <v>4527</v>
      </c>
      <c r="T5302" s="3">
        <v>45818</v>
      </c>
      <c r="U5302" s="3">
        <v>45819</v>
      </c>
      <c r="V5302" s="2">
        <v>0</v>
      </c>
      <c r="W5302" t="s">
        <v>44</v>
      </c>
      <c r="X5302" t="s">
        <v>44</v>
      </c>
      <c r="Y5302" t="s">
        <v>22380</v>
      </c>
      <c r="Z5302" t="s">
        <v>694</v>
      </c>
      <c r="AA5302" t="s">
        <v>4529</v>
      </c>
      <c r="AB5302" t="s">
        <v>4530</v>
      </c>
      <c r="AC5302" t="s">
        <v>99</v>
      </c>
      <c r="AD5302" t="str">
        <f t="shared" si="82"/>
        <v>10-60</v>
      </c>
      <c r="AE5302" t="str">
        <f>VLOOKUP(AD5302,'Main_Sub Desc'!C:D,2,)</f>
        <v>LPC from invoicing</v>
      </c>
      <c r="AF5302" t="str">
        <f>VLOOKUP(VALUE(H5302),'Main_Sub Desc'!F:G,2,)</f>
        <v>Wtr Rev Late Payment</v>
      </c>
      <c r="AG5302">
        <f>IFERROR(VLOOKUP(VALUE(I5302),'PC Mapping'!A:F,6,),"")</f>
        <v>10469</v>
      </c>
      <c r="AH5302" s="13" t="str">
        <f>VLOOKUP(AG5302,'PC Mapping'!L:M,2,)</f>
        <v>Bolivar Water</v>
      </c>
    </row>
    <row r="5303" spans="1:34" x14ac:dyDescent="0.2">
      <c r="A5303" t="s">
        <v>22377</v>
      </c>
      <c r="B5303" t="s">
        <v>22331</v>
      </c>
      <c r="C5303" t="s">
        <v>4519</v>
      </c>
      <c r="D5303" t="s">
        <v>4520</v>
      </c>
      <c r="E5303" s="3">
        <v>45818</v>
      </c>
      <c r="F5303" t="s">
        <v>44</v>
      </c>
      <c r="G5303" t="s">
        <v>3742</v>
      </c>
      <c r="H5303" t="s">
        <v>3716</v>
      </c>
      <c r="I5303" t="s">
        <v>4534</v>
      </c>
      <c r="J5303" t="s">
        <v>4522</v>
      </c>
      <c r="K5303" s="2">
        <v>-5</v>
      </c>
      <c r="L5303" t="s">
        <v>44</v>
      </c>
      <c r="M5303" s="2">
        <v>-5</v>
      </c>
      <c r="N5303" t="s">
        <v>4523</v>
      </c>
      <c r="O5303" t="s">
        <v>4524</v>
      </c>
      <c r="P5303" t="s">
        <v>22378</v>
      </c>
      <c r="Q5303" t="s">
        <v>22381</v>
      </c>
      <c r="R5303" t="s">
        <v>44</v>
      </c>
      <c r="S5303" t="s">
        <v>4527</v>
      </c>
      <c r="T5303" s="3">
        <v>45818</v>
      </c>
      <c r="U5303" s="3">
        <v>45819</v>
      </c>
      <c r="V5303" s="2">
        <v>0</v>
      </c>
      <c r="W5303" t="s">
        <v>44</v>
      </c>
      <c r="X5303" t="s">
        <v>44</v>
      </c>
      <c r="Y5303" t="s">
        <v>22382</v>
      </c>
      <c r="Z5303" t="s">
        <v>694</v>
      </c>
      <c r="AA5303" t="s">
        <v>4529</v>
      </c>
      <c r="AB5303" t="s">
        <v>4530</v>
      </c>
      <c r="AC5303" t="s">
        <v>99</v>
      </c>
      <c r="AD5303" t="str">
        <f t="shared" si="82"/>
        <v>10-60</v>
      </c>
      <c r="AE5303" t="str">
        <f>VLOOKUP(AD5303,'Main_Sub Desc'!C:D,2,)</f>
        <v>LPC from invoicing</v>
      </c>
      <c r="AF5303" t="str">
        <f>VLOOKUP(VALUE(H5303),'Main_Sub Desc'!F:G,2,)</f>
        <v>Wst Rev Late Payment</v>
      </c>
      <c r="AG5303">
        <f>IFERROR(VLOOKUP(VALUE(I5303),'PC Mapping'!A:F,6,),"")</f>
        <v>10514</v>
      </c>
      <c r="AH5303" s="13" t="str">
        <f>VLOOKUP(AG5303,'PC Mapping'!L:M,2,)</f>
        <v>Bolivar Sewer</v>
      </c>
    </row>
    <row r="5304" spans="1:34" x14ac:dyDescent="0.2">
      <c r="A5304" t="s">
        <v>22383</v>
      </c>
      <c r="B5304" t="s">
        <v>22344</v>
      </c>
      <c r="C5304" t="s">
        <v>4519</v>
      </c>
      <c r="D5304" t="s">
        <v>4520</v>
      </c>
      <c r="E5304" s="3">
        <v>45818</v>
      </c>
      <c r="F5304" t="s">
        <v>44</v>
      </c>
      <c r="G5304" t="s">
        <v>3742</v>
      </c>
      <c r="H5304" t="s">
        <v>3722</v>
      </c>
      <c r="I5304" t="s">
        <v>4538</v>
      </c>
      <c r="J5304" t="s">
        <v>4522</v>
      </c>
      <c r="K5304" s="2">
        <v>-5</v>
      </c>
      <c r="L5304" t="s">
        <v>44</v>
      </c>
      <c r="M5304" s="2">
        <v>-5</v>
      </c>
      <c r="N5304" t="s">
        <v>4523</v>
      </c>
      <c r="O5304" t="s">
        <v>4524</v>
      </c>
      <c r="P5304" t="s">
        <v>12594</v>
      </c>
      <c r="Q5304" t="s">
        <v>22384</v>
      </c>
      <c r="R5304" t="s">
        <v>44</v>
      </c>
      <c r="S5304" t="s">
        <v>4527</v>
      </c>
      <c r="T5304" s="3">
        <v>45818</v>
      </c>
      <c r="U5304" s="3">
        <v>45819</v>
      </c>
      <c r="V5304" s="2">
        <v>0</v>
      </c>
      <c r="W5304" t="s">
        <v>44</v>
      </c>
      <c r="X5304" t="s">
        <v>44</v>
      </c>
      <c r="Y5304" t="s">
        <v>22385</v>
      </c>
      <c r="Z5304" t="s">
        <v>209</v>
      </c>
      <c r="AA5304" t="s">
        <v>4529</v>
      </c>
      <c r="AB5304" t="s">
        <v>4530</v>
      </c>
      <c r="AC5304" t="s">
        <v>89</v>
      </c>
      <c r="AD5304" t="str">
        <f t="shared" si="82"/>
        <v>10-60</v>
      </c>
      <c r="AE5304" t="str">
        <f>VLOOKUP(AD5304,'Main_Sub Desc'!C:D,2,)</f>
        <v>LPC from invoicing</v>
      </c>
      <c r="AF5304" t="str">
        <f>VLOOKUP(VALUE(H5304),'Main_Sub Desc'!F:G,2,)</f>
        <v>Wtr Rev Late Payment</v>
      </c>
      <c r="AG5304">
        <f>IFERROR(VLOOKUP(VALUE(I5304),'PC Mapping'!A:F,6,),"")</f>
        <v>10469</v>
      </c>
      <c r="AH5304" s="13" t="str">
        <f>VLOOKUP(AG5304,'PC Mapping'!L:M,2,)</f>
        <v>Bolivar Water</v>
      </c>
    </row>
    <row r="5305" spans="1:34" x14ac:dyDescent="0.2">
      <c r="A5305" t="s">
        <v>22383</v>
      </c>
      <c r="B5305" t="s">
        <v>22344</v>
      </c>
      <c r="C5305" t="s">
        <v>4519</v>
      </c>
      <c r="D5305" t="s">
        <v>4520</v>
      </c>
      <c r="E5305" s="3">
        <v>45818</v>
      </c>
      <c r="F5305" t="s">
        <v>44</v>
      </c>
      <c r="G5305" t="s">
        <v>3742</v>
      </c>
      <c r="H5305" t="s">
        <v>3716</v>
      </c>
      <c r="I5305" t="s">
        <v>4534</v>
      </c>
      <c r="J5305" t="s">
        <v>4522</v>
      </c>
      <c r="K5305" s="2">
        <v>-5</v>
      </c>
      <c r="L5305" t="s">
        <v>44</v>
      </c>
      <c r="M5305" s="2">
        <v>-5</v>
      </c>
      <c r="N5305" t="s">
        <v>4523</v>
      </c>
      <c r="O5305" t="s">
        <v>4524</v>
      </c>
      <c r="P5305" t="s">
        <v>12594</v>
      </c>
      <c r="Q5305" t="s">
        <v>22386</v>
      </c>
      <c r="R5305" t="s">
        <v>44</v>
      </c>
      <c r="S5305" t="s">
        <v>4527</v>
      </c>
      <c r="T5305" s="3">
        <v>45818</v>
      </c>
      <c r="U5305" s="3">
        <v>45819</v>
      </c>
      <c r="V5305" s="2">
        <v>0</v>
      </c>
      <c r="W5305" t="s">
        <v>44</v>
      </c>
      <c r="X5305" t="s">
        <v>44</v>
      </c>
      <c r="Y5305" t="s">
        <v>22387</v>
      </c>
      <c r="Z5305" t="s">
        <v>209</v>
      </c>
      <c r="AA5305" t="s">
        <v>4529</v>
      </c>
      <c r="AB5305" t="s">
        <v>4530</v>
      </c>
      <c r="AC5305" t="s">
        <v>89</v>
      </c>
      <c r="AD5305" t="str">
        <f t="shared" si="82"/>
        <v>10-60</v>
      </c>
      <c r="AE5305" t="str">
        <f>VLOOKUP(AD5305,'Main_Sub Desc'!C:D,2,)</f>
        <v>LPC from invoicing</v>
      </c>
      <c r="AF5305" t="str">
        <f>VLOOKUP(VALUE(H5305),'Main_Sub Desc'!F:G,2,)</f>
        <v>Wst Rev Late Payment</v>
      </c>
      <c r="AG5305">
        <f>IFERROR(VLOOKUP(VALUE(I5305),'PC Mapping'!A:F,6,),"")</f>
        <v>10514</v>
      </c>
      <c r="AH5305" s="13" t="str">
        <f>VLOOKUP(AG5305,'PC Mapping'!L:M,2,)</f>
        <v>Bolivar Sewer</v>
      </c>
    </row>
    <row r="5306" spans="1:34" x14ac:dyDescent="0.2">
      <c r="A5306" t="s">
        <v>22388</v>
      </c>
      <c r="B5306" t="s">
        <v>22344</v>
      </c>
      <c r="C5306" t="s">
        <v>4519</v>
      </c>
      <c r="D5306" t="s">
        <v>4520</v>
      </c>
      <c r="E5306" s="3">
        <v>45818</v>
      </c>
      <c r="F5306" t="s">
        <v>44</v>
      </c>
      <c r="G5306" t="s">
        <v>3742</v>
      </c>
      <c r="H5306" t="s">
        <v>3722</v>
      </c>
      <c r="I5306" t="s">
        <v>3752</v>
      </c>
      <c r="J5306" t="s">
        <v>4522</v>
      </c>
      <c r="K5306" s="2">
        <v>-5</v>
      </c>
      <c r="L5306" t="s">
        <v>44</v>
      </c>
      <c r="M5306" s="2">
        <v>-5</v>
      </c>
      <c r="N5306" t="s">
        <v>4523</v>
      </c>
      <c r="O5306" t="s">
        <v>4524</v>
      </c>
      <c r="P5306" t="s">
        <v>8104</v>
      </c>
      <c r="Q5306" t="s">
        <v>22389</v>
      </c>
      <c r="R5306" t="s">
        <v>44</v>
      </c>
      <c r="S5306" t="s">
        <v>4527</v>
      </c>
      <c r="T5306" s="3">
        <v>45818</v>
      </c>
      <c r="U5306" s="3">
        <v>45819</v>
      </c>
      <c r="V5306" s="2">
        <v>0</v>
      </c>
      <c r="W5306" t="s">
        <v>44</v>
      </c>
      <c r="X5306" t="s">
        <v>44</v>
      </c>
      <c r="Y5306" t="s">
        <v>22390</v>
      </c>
      <c r="Z5306" t="s">
        <v>3556</v>
      </c>
      <c r="AA5306" t="s">
        <v>4529</v>
      </c>
      <c r="AB5306" t="s">
        <v>4530</v>
      </c>
      <c r="AC5306" t="s">
        <v>89</v>
      </c>
      <c r="AD5306" t="str">
        <f t="shared" si="82"/>
        <v>10-60</v>
      </c>
      <c r="AE5306" t="str">
        <f>VLOOKUP(AD5306,'Main_Sub Desc'!C:D,2,)</f>
        <v>LPC from invoicing</v>
      </c>
      <c r="AF5306" t="str">
        <f>VLOOKUP(VALUE(H5306),'Main_Sub Desc'!F:G,2,)</f>
        <v>Wtr Rev Late Payment</v>
      </c>
      <c r="AG5306">
        <f>IFERROR(VLOOKUP(VALUE(I5306),'PC Mapping'!A:F,6,),"")</f>
        <v>10719</v>
      </c>
      <c r="AH5306" s="13" t="str">
        <f>VLOOKUP(AG5306,'PC Mapping'!L:M,2,)</f>
        <v>All Other Water</v>
      </c>
    </row>
    <row r="5307" spans="1:34" x14ac:dyDescent="0.2">
      <c r="A5307" t="s">
        <v>22391</v>
      </c>
      <c r="B5307" t="s">
        <v>22331</v>
      </c>
      <c r="C5307" t="s">
        <v>4519</v>
      </c>
      <c r="D5307" t="s">
        <v>4520</v>
      </c>
      <c r="E5307" s="3">
        <v>45818</v>
      </c>
      <c r="F5307" t="s">
        <v>44</v>
      </c>
      <c r="G5307" t="s">
        <v>3742</v>
      </c>
      <c r="H5307" t="s">
        <v>3716</v>
      </c>
      <c r="I5307" t="s">
        <v>4534</v>
      </c>
      <c r="J5307" t="s">
        <v>4522</v>
      </c>
      <c r="K5307" s="2">
        <v>-5</v>
      </c>
      <c r="L5307" t="s">
        <v>44</v>
      </c>
      <c r="M5307" s="2">
        <v>-5</v>
      </c>
      <c r="N5307" t="s">
        <v>4523</v>
      </c>
      <c r="O5307" t="s">
        <v>4524</v>
      </c>
      <c r="P5307" t="s">
        <v>6431</v>
      </c>
      <c r="Q5307" t="s">
        <v>22392</v>
      </c>
      <c r="R5307" t="s">
        <v>44</v>
      </c>
      <c r="S5307" t="s">
        <v>4527</v>
      </c>
      <c r="T5307" s="3">
        <v>45818</v>
      </c>
      <c r="U5307" s="3">
        <v>45819</v>
      </c>
      <c r="V5307" s="2">
        <v>0</v>
      </c>
      <c r="W5307" t="s">
        <v>44</v>
      </c>
      <c r="X5307" t="s">
        <v>44</v>
      </c>
      <c r="Y5307" t="s">
        <v>22393</v>
      </c>
      <c r="Z5307" t="s">
        <v>22394</v>
      </c>
      <c r="AA5307" t="s">
        <v>4529</v>
      </c>
      <c r="AB5307" t="s">
        <v>4530</v>
      </c>
      <c r="AC5307" t="s">
        <v>89</v>
      </c>
      <c r="AD5307" t="str">
        <f t="shared" si="82"/>
        <v>10-60</v>
      </c>
      <c r="AE5307" t="str">
        <f>VLOOKUP(AD5307,'Main_Sub Desc'!C:D,2,)</f>
        <v>LPC from invoicing</v>
      </c>
      <c r="AF5307" t="str">
        <f>VLOOKUP(VALUE(H5307),'Main_Sub Desc'!F:G,2,)</f>
        <v>Wst Rev Late Payment</v>
      </c>
      <c r="AG5307">
        <f>IFERROR(VLOOKUP(VALUE(I5307),'PC Mapping'!A:F,6,),"")</f>
        <v>10514</v>
      </c>
      <c r="AH5307" s="13" t="str">
        <f>VLOOKUP(AG5307,'PC Mapping'!L:M,2,)</f>
        <v>Bolivar Sewer</v>
      </c>
    </row>
    <row r="5308" spans="1:34" x14ac:dyDescent="0.2">
      <c r="A5308" t="s">
        <v>22395</v>
      </c>
      <c r="B5308" t="s">
        <v>22331</v>
      </c>
      <c r="C5308" t="s">
        <v>4519</v>
      </c>
      <c r="D5308" t="s">
        <v>4520</v>
      </c>
      <c r="E5308" s="3">
        <v>45818</v>
      </c>
      <c r="F5308" t="s">
        <v>44</v>
      </c>
      <c r="G5308" t="s">
        <v>3742</v>
      </c>
      <c r="H5308" t="s">
        <v>3722</v>
      </c>
      <c r="I5308" t="s">
        <v>4538</v>
      </c>
      <c r="J5308" t="s">
        <v>4522</v>
      </c>
      <c r="K5308" s="2">
        <v>-5</v>
      </c>
      <c r="L5308" t="s">
        <v>44</v>
      </c>
      <c r="M5308" s="2">
        <v>-5</v>
      </c>
      <c r="N5308" t="s">
        <v>4523</v>
      </c>
      <c r="O5308" t="s">
        <v>4524</v>
      </c>
      <c r="P5308" t="s">
        <v>13809</v>
      </c>
      <c r="Q5308" t="s">
        <v>22396</v>
      </c>
      <c r="R5308" t="s">
        <v>44</v>
      </c>
      <c r="S5308" t="s">
        <v>4527</v>
      </c>
      <c r="T5308" s="3">
        <v>45818</v>
      </c>
      <c r="U5308" s="3">
        <v>45819</v>
      </c>
      <c r="V5308" s="2">
        <v>0</v>
      </c>
      <c r="W5308" t="s">
        <v>44</v>
      </c>
      <c r="X5308" t="s">
        <v>44</v>
      </c>
      <c r="Y5308" t="s">
        <v>19452</v>
      </c>
      <c r="Z5308" t="s">
        <v>1166</v>
      </c>
      <c r="AA5308" t="s">
        <v>4529</v>
      </c>
      <c r="AB5308" t="s">
        <v>4530</v>
      </c>
      <c r="AC5308" t="s">
        <v>89</v>
      </c>
      <c r="AD5308" t="str">
        <f t="shared" si="82"/>
        <v>10-60</v>
      </c>
      <c r="AE5308" t="str">
        <f>VLOOKUP(AD5308,'Main_Sub Desc'!C:D,2,)</f>
        <v>LPC from invoicing</v>
      </c>
      <c r="AF5308" t="str">
        <f>VLOOKUP(VALUE(H5308),'Main_Sub Desc'!F:G,2,)</f>
        <v>Wtr Rev Late Payment</v>
      </c>
      <c r="AG5308">
        <f>IFERROR(VLOOKUP(VALUE(I5308),'PC Mapping'!A:F,6,),"")</f>
        <v>10469</v>
      </c>
      <c r="AH5308" s="13" t="str">
        <f>VLOOKUP(AG5308,'PC Mapping'!L:M,2,)</f>
        <v>Bolivar Water</v>
      </c>
    </row>
    <row r="5309" spans="1:34" x14ac:dyDescent="0.2">
      <c r="A5309" t="s">
        <v>22395</v>
      </c>
      <c r="B5309" t="s">
        <v>22331</v>
      </c>
      <c r="C5309" t="s">
        <v>4519</v>
      </c>
      <c r="D5309" t="s">
        <v>4520</v>
      </c>
      <c r="E5309" s="3">
        <v>45818</v>
      </c>
      <c r="F5309" t="s">
        <v>44</v>
      </c>
      <c r="G5309" t="s">
        <v>3742</v>
      </c>
      <c r="H5309" t="s">
        <v>3716</v>
      </c>
      <c r="I5309" t="s">
        <v>4534</v>
      </c>
      <c r="J5309" t="s">
        <v>4522</v>
      </c>
      <c r="K5309" s="2">
        <v>-5</v>
      </c>
      <c r="L5309" t="s">
        <v>44</v>
      </c>
      <c r="M5309" s="2">
        <v>-5</v>
      </c>
      <c r="N5309" t="s">
        <v>4523</v>
      </c>
      <c r="O5309" t="s">
        <v>4524</v>
      </c>
      <c r="P5309" t="s">
        <v>13809</v>
      </c>
      <c r="Q5309" t="s">
        <v>22397</v>
      </c>
      <c r="R5309" t="s">
        <v>44</v>
      </c>
      <c r="S5309" t="s">
        <v>4527</v>
      </c>
      <c r="T5309" s="3">
        <v>45818</v>
      </c>
      <c r="U5309" s="3">
        <v>45819</v>
      </c>
      <c r="V5309" s="2">
        <v>0</v>
      </c>
      <c r="W5309" t="s">
        <v>44</v>
      </c>
      <c r="X5309" t="s">
        <v>44</v>
      </c>
      <c r="Y5309" t="s">
        <v>19454</v>
      </c>
      <c r="Z5309" t="s">
        <v>1166</v>
      </c>
      <c r="AA5309" t="s">
        <v>4529</v>
      </c>
      <c r="AB5309" t="s">
        <v>4530</v>
      </c>
      <c r="AC5309" t="s">
        <v>89</v>
      </c>
      <c r="AD5309" t="str">
        <f t="shared" si="82"/>
        <v>10-60</v>
      </c>
      <c r="AE5309" t="str">
        <f>VLOOKUP(AD5309,'Main_Sub Desc'!C:D,2,)</f>
        <v>LPC from invoicing</v>
      </c>
      <c r="AF5309" t="str">
        <f>VLOOKUP(VALUE(H5309),'Main_Sub Desc'!F:G,2,)</f>
        <v>Wst Rev Late Payment</v>
      </c>
      <c r="AG5309">
        <f>IFERROR(VLOOKUP(VALUE(I5309),'PC Mapping'!A:F,6,),"")</f>
        <v>10514</v>
      </c>
      <c r="AH5309" s="13" t="str">
        <f>VLOOKUP(AG5309,'PC Mapping'!L:M,2,)</f>
        <v>Bolivar Sewer</v>
      </c>
    </row>
    <row r="5310" spans="1:34" x14ac:dyDescent="0.2">
      <c r="A5310" t="s">
        <v>22398</v>
      </c>
      <c r="B5310" t="s">
        <v>22331</v>
      </c>
      <c r="C5310" t="s">
        <v>4519</v>
      </c>
      <c r="D5310" t="s">
        <v>4520</v>
      </c>
      <c r="E5310" s="3">
        <v>45818</v>
      </c>
      <c r="F5310" t="s">
        <v>44</v>
      </c>
      <c r="G5310" t="s">
        <v>3742</v>
      </c>
      <c r="H5310" t="s">
        <v>3722</v>
      </c>
      <c r="I5310" t="s">
        <v>4538</v>
      </c>
      <c r="J5310" t="s">
        <v>4522</v>
      </c>
      <c r="K5310" s="2">
        <v>-5</v>
      </c>
      <c r="L5310" t="s">
        <v>44</v>
      </c>
      <c r="M5310" s="2">
        <v>-5</v>
      </c>
      <c r="N5310" t="s">
        <v>4523</v>
      </c>
      <c r="O5310" t="s">
        <v>4524</v>
      </c>
      <c r="P5310" t="s">
        <v>4954</v>
      </c>
      <c r="Q5310" t="s">
        <v>22399</v>
      </c>
      <c r="R5310" t="s">
        <v>44</v>
      </c>
      <c r="S5310" t="s">
        <v>4527</v>
      </c>
      <c r="T5310" s="3">
        <v>45818</v>
      </c>
      <c r="U5310" s="3">
        <v>45819</v>
      </c>
      <c r="V5310" s="2">
        <v>0</v>
      </c>
      <c r="W5310" t="s">
        <v>44</v>
      </c>
      <c r="X5310" t="s">
        <v>44</v>
      </c>
      <c r="Y5310" t="s">
        <v>22400</v>
      </c>
      <c r="Z5310" t="s">
        <v>182</v>
      </c>
      <c r="AA5310" t="s">
        <v>4529</v>
      </c>
      <c r="AB5310" t="s">
        <v>4530</v>
      </c>
      <c r="AC5310" t="s">
        <v>89</v>
      </c>
      <c r="AD5310" t="str">
        <f t="shared" si="82"/>
        <v>10-60</v>
      </c>
      <c r="AE5310" t="str">
        <f>VLOOKUP(AD5310,'Main_Sub Desc'!C:D,2,)</f>
        <v>LPC from invoicing</v>
      </c>
      <c r="AF5310" t="str">
        <f>VLOOKUP(VALUE(H5310),'Main_Sub Desc'!F:G,2,)</f>
        <v>Wtr Rev Late Payment</v>
      </c>
      <c r="AG5310">
        <f>IFERROR(VLOOKUP(VALUE(I5310),'PC Mapping'!A:F,6,),"")</f>
        <v>10469</v>
      </c>
      <c r="AH5310" s="13" t="str">
        <f>VLOOKUP(AG5310,'PC Mapping'!L:M,2,)</f>
        <v>Bolivar Water</v>
      </c>
    </row>
    <row r="5311" spans="1:34" x14ac:dyDescent="0.2">
      <c r="A5311" t="s">
        <v>22398</v>
      </c>
      <c r="B5311" t="s">
        <v>22331</v>
      </c>
      <c r="C5311" t="s">
        <v>4519</v>
      </c>
      <c r="D5311" t="s">
        <v>4520</v>
      </c>
      <c r="E5311" s="3">
        <v>45818</v>
      </c>
      <c r="F5311" t="s">
        <v>44</v>
      </c>
      <c r="G5311" t="s">
        <v>3742</v>
      </c>
      <c r="H5311" t="s">
        <v>3716</v>
      </c>
      <c r="I5311" t="s">
        <v>4534</v>
      </c>
      <c r="J5311" t="s">
        <v>4522</v>
      </c>
      <c r="K5311" s="2">
        <v>-5</v>
      </c>
      <c r="L5311" t="s">
        <v>44</v>
      </c>
      <c r="M5311" s="2">
        <v>-5</v>
      </c>
      <c r="N5311" t="s">
        <v>4523</v>
      </c>
      <c r="O5311" t="s">
        <v>4524</v>
      </c>
      <c r="P5311" t="s">
        <v>4954</v>
      </c>
      <c r="Q5311" t="s">
        <v>22401</v>
      </c>
      <c r="R5311" t="s">
        <v>44</v>
      </c>
      <c r="S5311" t="s">
        <v>4527</v>
      </c>
      <c r="T5311" s="3">
        <v>45818</v>
      </c>
      <c r="U5311" s="3">
        <v>45819</v>
      </c>
      <c r="V5311" s="2">
        <v>0</v>
      </c>
      <c r="W5311" t="s">
        <v>44</v>
      </c>
      <c r="X5311" t="s">
        <v>44</v>
      </c>
      <c r="Y5311" t="s">
        <v>22402</v>
      </c>
      <c r="Z5311" t="s">
        <v>182</v>
      </c>
      <c r="AA5311" t="s">
        <v>4529</v>
      </c>
      <c r="AB5311" t="s">
        <v>4530</v>
      </c>
      <c r="AC5311" t="s">
        <v>89</v>
      </c>
      <c r="AD5311" t="str">
        <f t="shared" si="82"/>
        <v>10-60</v>
      </c>
      <c r="AE5311" t="str">
        <f>VLOOKUP(AD5311,'Main_Sub Desc'!C:D,2,)</f>
        <v>LPC from invoicing</v>
      </c>
      <c r="AF5311" t="str">
        <f>VLOOKUP(VALUE(H5311),'Main_Sub Desc'!F:G,2,)</f>
        <v>Wst Rev Late Payment</v>
      </c>
      <c r="AG5311">
        <f>IFERROR(VLOOKUP(VALUE(I5311),'PC Mapping'!A:F,6,),"")</f>
        <v>10514</v>
      </c>
      <c r="AH5311" s="13" t="str">
        <f>VLOOKUP(AG5311,'PC Mapping'!L:M,2,)</f>
        <v>Bolivar Sewer</v>
      </c>
    </row>
    <row r="5312" spans="1:34" x14ac:dyDescent="0.2">
      <c r="A5312" t="s">
        <v>22403</v>
      </c>
      <c r="B5312" t="s">
        <v>22404</v>
      </c>
      <c r="C5312" t="s">
        <v>4519</v>
      </c>
      <c r="D5312" t="s">
        <v>4520</v>
      </c>
      <c r="E5312" s="3">
        <v>45820</v>
      </c>
      <c r="F5312" t="s">
        <v>44</v>
      </c>
      <c r="G5312" t="s">
        <v>3742</v>
      </c>
      <c r="H5312" t="s">
        <v>3722</v>
      </c>
      <c r="I5312" t="s">
        <v>4538</v>
      </c>
      <c r="J5312" t="s">
        <v>4522</v>
      </c>
      <c r="K5312" s="2">
        <v>-11.26</v>
      </c>
      <c r="L5312" t="s">
        <v>44</v>
      </c>
      <c r="M5312" s="2">
        <v>-11.26</v>
      </c>
      <c r="N5312" t="s">
        <v>4523</v>
      </c>
      <c r="O5312" t="s">
        <v>4524</v>
      </c>
      <c r="P5312" t="s">
        <v>22405</v>
      </c>
      <c r="Q5312" t="s">
        <v>22406</v>
      </c>
      <c r="R5312" t="s">
        <v>44</v>
      </c>
      <c r="S5312" t="s">
        <v>4527</v>
      </c>
      <c r="T5312" s="3">
        <v>45820</v>
      </c>
      <c r="U5312" s="3">
        <v>45821</v>
      </c>
      <c r="V5312" s="2">
        <v>0</v>
      </c>
      <c r="W5312" t="s">
        <v>44</v>
      </c>
      <c r="X5312" t="s">
        <v>44</v>
      </c>
      <c r="Y5312" t="s">
        <v>22407</v>
      </c>
      <c r="Z5312" t="s">
        <v>1252</v>
      </c>
      <c r="AA5312" t="s">
        <v>4529</v>
      </c>
      <c r="AB5312" t="s">
        <v>4530</v>
      </c>
      <c r="AC5312" t="s">
        <v>89</v>
      </c>
      <c r="AD5312" t="str">
        <f t="shared" si="82"/>
        <v>10-60</v>
      </c>
      <c r="AE5312" t="str">
        <f>VLOOKUP(AD5312,'Main_Sub Desc'!C:D,2,)</f>
        <v>LPC from invoicing</v>
      </c>
      <c r="AF5312" t="str">
        <f>VLOOKUP(VALUE(H5312),'Main_Sub Desc'!F:G,2,)</f>
        <v>Wtr Rev Late Payment</v>
      </c>
      <c r="AG5312">
        <f>IFERROR(VLOOKUP(VALUE(I5312),'PC Mapping'!A:F,6,),"")</f>
        <v>10469</v>
      </c>
      <c r="AH5312" s="13" t="str">
        <f>VLOOKUP(AG5312,'PC Mapping'!L:M,2,)</f>
        <v>Bolivar Water</v>
      </c>
    </row>
    <row r="5313" spans="1:34" x14ac:dyDescent="0.2">
      <c r="A5313" t="s">
        <v>22403</v>
      </c>
      <c r="B5313" t="s">
        <v>22404</v>
      </c>
      <c r="C5313" t="s">
        <v>4519</v>
      </c>
      <c r="D5313" t="s">
        <v>4520</v>
      </c>
      <c r="E5313" s="3">
        <v>45820</v>
      </c>
      <c r="F5313" t="s">
        <v>44</v>
      </c>
      <c r="G5313" t="s">
        <v>3742</v>
      </c>
      <c r="H5313" t="s">
        <v>3716</v>
      </c>
      <c r="I5313" t="s">
        <v>4534</v>
      </c>
      <c r="J5313" t="s">
        <v>4522</v>
      </c>
      <c r="K5313" s="2">
        <v>-15.73</v>
      </c>
      <c r="L5313" t="s">
        <v>44</v>
      </c>
      <c r="M5313" s="2">
        <v>-15.73</v>
      </c>
      <c r="N5313" t="s">
        <v>4523</v>
      </c>
      <c r="O5313" t="s">
        <v>4524</v>
      </c>
      <c r="P5313" t="s">
        <v>22405</v>
      </c>
      <c r="Q5313" t="s">
        <v>22408</v>
      </c>
      <c r="R5313" t="s">
        <v>44</v>
      </c>
      <c r="S5313" t="s">
        <v>4527</v>
      </c>
      <c r="T5313" s="3">
        <v>45820</v>
      </c>
      <c r="U5313" s="3">
        <v>45821</v>
      </c>
      <c r="V5313" s="2">
        <v>0</v>
      </c>
      <c r="W5313" t="s">
        <v>44</v>
      </c>
      <c r="X5313" t="s">
        <v>44</v>
      </c>
      <c r="Y5313" t="s">
        <v>22409</v>
      </c>
      <c r="Z5313" t="s">
        <v>1252</v>
      </c>
      <c r="AA5313" t="s">
        <v>4529</v>
      </c>
      <c r="AB5313" t="s">
        <v>4530</v>
      </c>
      <c r="AC5313" t="s">
        <v>89</v>
      </c>
      <c r="AD5313" t="str">
        <f t="shared" si="82"/>
        <v>10-60</v>
      </c>
      <c r="AE5313" t="str">
        <f>VLOOKUP(AD5313,'Main_Sub Desc'!C:D,2,)</f>
        <v>LPC from invoicing</v>
      </c>
      <c r="AF5313" t="str">
        <f>VLOOKUP(VALUE(H5313),'Main_Sub Desc'!F:G,2,)</f>
        <v>Wst Rev Late Payment</v>
      </c>
      <c r="AG5313">
        <f>IFERROR(VLOOKUP(VALUE(I5313),'PC Mapping'!A:F,6,),"")</f>
        <v>10514</v>
      </c>
      <c r="AH5313" s="13" t="str">
        <f>VLOOKUP(AG5313,'PC Mapping'!L:M,2,)</f>
        <v>Bolivar Sewer</v>
      </c>
    </row>
    <row r="5314" spans="1:34" x14ac:dyDescent="0.2">
      <c r="A5314" t="s">
        <v>22410</v>
      </c>
      <c r="B5314" t="s">
        <v>22404</v>
      </c>
      <c r="C5314" t="s">
        <v>4519</v>
      </c>
      <c r="D5314" t="s">
        <v>4520</v>
      </c>
      <c r="E5314" s="3">
        <v>45820</v>
      </c>
      <c r="F5314" t="s">
        <v>44</v>
      </c>
      <c r="G5314" t="s">
        <v>3742</v>
      </c>
      <c r="H5314" t="s">
        <v>3722</v>
      </c>
      <c r="I5314" t="s">
        <v>3752</v>
      </c>
      <c r="J5314" t="s">
        <v>4522</v>
      </c>
      <c r="K5314" s="2">
        <v>-5</v>
      </c>
      <c r="L5314" t="s">
        <v>44</v>
      </c>
      <c r="M5314" s="2">
        <v>-5</v>
      </c>
      <c r="N5314" t="s">
        <v>4523</v>
      </c>
      <c r="O5314" t="s">
        <v>4524</v>
      </c>
      <c r="P5314" t="s">
        <v>7240</v>
      </c>
      <c r="Q5314" t="s">
        <v>22411</v>
      </c>
      <c r="R5314" t="s">
        <v>44</v>
      </c>
      <c r="S5314" t="s">
        <v>4527</v>
      </c>
      <c r="T5314" s="3">
        <v>45820</v>
      </c>
      <c r="U5314" s="3">
        <v>45821</v>
      </c>
      <c r="V5314" s="2">
        <v>0</v>
      </c>
      <c r="W5314" t="s">
        <v>44</v>
      </c>
      <c r="X5314" t="s">
        <v>44</v>
      </c>
      <c r="Y5314" t="s">
        <v>22412</v>
      </c>
      <c r="Z5314" t="s">
        <v>22413</v>
      </c>
      <c r="AA5314" t="s">
        <v>4529</v>
      </c>
      <c r="AB5314" t="s">
        <v>4530</v>
      </c>
      <c r="AC5314" t="s">
        <v>99</v>
      </c>
      <c r="AD5314" t="str">
        <f t="shared" si="82"/>
        <v>10-60</v>
      </c>
      <c r="AE5314" t="str">
        <f>VLOOKUP(AD5314,'Main_Sub Desc'!C:D,2,)</f>
        <v>LPC from invoicing</v>
      </c>
      <c r="AF5314" t="str">
        <f>VLOOKUP(VALUE(H5314),'Main_Sub Desc'!F:G,2,)</f>
        <v>Wtr Rev Late Payment</v>
      </c>
      <c r="AG5314">
        <f>IFERROR(VLOOKUP(VALUE(I5314),'PC Mapping'!A:F,6,),"")</f>
        <v>10719</v>
      </c>
      <c r="AH5314" s="13" t="str">
        <f>VLOOKUP(AG5314,'PC Mapping'!L:M,2,)</f>
        <v>All Other Water</v>
      </c>
    </row>
    <row r="5315" spans="1:34" x14ac:dyDescent="0.2">
      <c r="A5315" t="s">
        <v>22414</v>
      </c>
      <c r="B5315" t="s">
        <v>22404</v>
      </c>
      <c r="C5315" t="s">
        <v>4519</v>
      </c>
      <c r="D5315" t="s">
        <v>4520</v>
      </c>
      <c r="E5315" s="3">
        <v>45820</v>
      </c>
      <c r="F5315" t="s">
        <v>44</v>
      </c>
      <c r="G5315" t="s">
        <v>3742</v>
      </c>
      <c r="H5315" t="s">
        <v>3722</v>
      </c>
      <c r="I5315" t="s">
        <v>3752</v>
      </c>
      <c r="J5315" t="s">
        <v>4522</v>
      </c>
      <c r="K5315" s="2">
        <v>-5</v>
      </c>
      <c r="L5315" t="s">
        <v>44</v>
      </c>
      <c r="M5315" s="2">
        <v>-5</v>
      </c>
      <c r="N5315" t="s">
        <v>4523</v>
      </c>
      <c r="O5315" t="s">
        <v>4524</v>
      </c>
      <c r="P5315" t="s">
        <v>6882</v>
      </c>
      <c r="Q5315" t="s">
        <v>22415</v>
      </c>
      <c r="R5315" t="s">
        <v>44</v>
      </c>
      <c r="S5315" t="s">
        <v>4527</v>
      </c>
      <c r="T5315" s="3">
        <v>45820</v>
      </c>
      <c r="U5315" s="3">
        <v>45821</v>
      </c>
      <c r="V5315" s="2">
        <v>0</v>
      </c>
      <c r="W5315" t="s">
        <v>44</v>
      </c>
      <c r="X5315" t="s">
        <v>44</v>
      </c>
      <c r="Y5315" t="s">
        <v>22416</v>
      </c>
      <c r="Z5315" t="s">
        <v>22417</v>
      </c>
      <c r="AA5315" t="s">
        <v>4529</v>
      </c>
      <c r="AB5315" t="s">
        <v>4530</v>
      </c>
      <c r="AC5315" t="s">
        <v>89</v>
      </c>
      <c r="AD5315" t="str">
        <f t="shared" si="82"/>
        <v>10-60</v>
      </c>
      <c r="AE5315" t="str">
        <f>VLOOKUP(AD5315,'Main_Sub Desc'!C:D,2,)</f>
        <v>LPC from invoicing</v>
      </c>
      <c r="AF5315" t="str">
        <f>VLOOKUP(VALUE(H5315),'Main_Sub Desc'!F:G,2,)</f>
        <v>Wtr Rev Late Payment</v>
      </c>
      <c r="AG5315">
        <f>IFERROR(VLOOKUP(VALUE(I5315),'PC Mapping'!A:F,6,),"")</f>
        <v>10719</v>
      </c>
      <c r="AH5315" s="13" t="str">
        <f>VLOOKUP(AG5315,'PC Mapping'!L:M,2,)</f>
        <v>All Other Water</v>
      </c>
    </row>
    <row r="5316" spans="1:34" x14ac:dyDescent="0.2">
      <c r="A5316" t="s">
        <v>22418</v>
      </c>
      <c r="B5316" t="s">
        <v>22404</v>
      </c>
      <c r="C5316" t="s">
        <v>4519</v>
      </c>
      <c r="D5316" t="s">
        <v>4520</v>
      </c>
      <c r="E5316" s="3">
        <v>45820</v>
      </c>
      <c r="F5316" t="s">
        <v>44</v>
      </c>
      <c r="G5316" t="s">
        <v>3742</v>
      </c>
      <c r="H5316" t="s">
        <v>3722</v>
      </c>
      <c r="I5316" t="s">
        <v>3752</v>
      </c>
      <c r="J5316" t="s">
        <v>4522</v>
      </c>
      <c r="K5316" s="2">
        <v>-5</v>
      </c>
      <c r="L5316" t="s">
        <v>44</v>
      </c>
      <c r="M5316" s="2">
        <v>-5</v>
      </c>
      <c r="N5316" t="s">
        <v>4523</v>
      </c>
      <c r="O5316" t="s">
        <v>4524</v>
      </c>
      <c r="P5316" t="s">
        <v>7197</v>
      </c>
      <c r="Q5316" t="s">
        <v>22419</v>
      </c>
      <c r="R5316" t="s">
        <v>44</v>
      </c>
      <c r="S5316" t="s">
        <v>4527</v>
      </c>
      <c r="T5316" s="3">
        <v>45820</v>
      </c>
      <c r="U5316" s="3">
        <v>45821</v>
      </c>
      <c r="V5316" s="2">
        <v>0</v>
      </c>
      <c r="W5316" t="s">
        <v>44</v>
      </c>
      <c r="X5316" t="s">
        <v>44</v>
      </c>
      <c r="Y5316" t="s">
        <v>22420</v>
      </c>
      <c r="Z5316" t="s">
        <v>1579</v>
      </c>
      <c r="AA5316" t="s">
        <v>4529</v>
      </c>
      <c r="AB5316" t="s">
        <v>4530</v>
      </c>
      <c r="AC5316" t="s">
        <v>89</v>
      </c>
      <c r="AD5316" t="str">
        <f t="shared" ref="AD5316:AD5379" si="83">CONCATENATE(VALUE(AA5316),"-",VALUE(AB5316))</f>
        <v>10-60</v>
      </c>
      <c r="AE5316" t="str">
        <f>VLOOKUP(AD5316,'Main_Sub Desc'!C:D,2,)</f>
        <v>LPC from invoicing</v>
      </c>
      <c r="AF5316" t="str">
        <f>VLOOKUP(VALUE(H5316),'Main_Sub Desc'!F:G,2,)</f>
        <v>Wtr Rev Late Payment</v>
      </c>
      <c r="AG5316">
        <f>IFERROR(VLOOKUP(VALUE(I5316),'PC Mapping'!A:F,6,),"")</f>
        <v>10719</v>
      </c>
      <c r="AH5316" s="13" t="str">
        <f>VLOOKUP(AG5316,'PC Mapping'!L:M,2,)</f>
        <v>All Other Water</v>
      </c>
    </row>
    <row r="5317" spans="1:34" x14ac:dyDescent="0.2">
      <c r="A5317" t="s">
        <v>22421</v>
      </c>
      <c r="B5317" t="s">
        <v>22404</v>
      </c>
      <c r="C5317" t="s">
        <v>4519</v>
      </c>
      <c r="D5317" t="s">
        <v>4520</v>
      </c>
      <c r="E5317" s="3">
        <v>45820</v>
      </c>
      <c r="F5317" t="s">
        <v>44</v>
      </c>
      <c r="G5317" t="s">
        <v>3742</v>
      </c>
      <c r="H5317" t="s">
        <v>3722</v>
      </c>
      <c r="I5317" t="s">
        <v>3752</v>
      </c>
      <c r="J5317" t="s">
        <v>4522</v>
      </c>
      <c r="K5317" s="2">
        <v>-10.69</v>
      </c>
      <c r="L5317" t="s">
        <v>44</v>
      </c>
      <c r="M5317" s="2">
        <v>-10.69</v>
      </c>
      <c r="N5317" t="s">
        <v>4523</v>
      </c>
      <c r="O5317" t="s">
        <v>4524</v>
      </c>
      <c r="P5317" t="s">
        <v>22422</v>
      </c>
      <c r="Q5317" t="s">
        <v>22423</v>
      </c>
      <c r="R5317" t="s">
        <v>44</v>
      </c>
      <c r="S5317" t="s">
        <v>4527</v>
      </c>
      <c r="T5317" s="3">
        <v>45820</v>
      </c>
      <c r="U5317" s="3">
        <v>45821</v>
      </c>
      <c r="V5317" s="2">
        <v>0</v>
      </c>
      <c r="W5317" t="s">
        <v>44</v>
      </c>
      <c r="X5317" t="s">
        <v>44</v>
      </c>
      <c r="Y5317" t="s">
        <v>22424</v>
      </c>
      <c r="Z5317" t="s">
        <v>2647</v>
      </c>
      <c r="AA5317" t="s">
        <v>4529</v>
      </c>
      <c r="AB5317" t="s">
        <v>4530</v>
      </c>
      <c r="AC5317" t="s">
        <v>89</v>
      </c>
      <c r="AD5317" t="str">
        <f t="shared" si="83"/>
        <v>10-60</v>
      </c>
      <c r="AE5317" t="str">
        <f>VLOOKUP(AD5317,'Main_Sub Desc'!C:D,2,)</f>
        <v>LPC from invoicing</v>
      </c>
      <c r="AF5317" t="str">
        <f>VLOOKUP(VALUE(H5317),'Main_Sub Desc'!F:G,2,)</f>
        <v>Wtr Rev Late Payment</v>
      </c>
      <c r="AG5317">
        <f>IFERROR(VLOOKUP(VALUE(I5317),'PC Mapping'!A:F,6,),"")</f>
        <v>10719</v>
      </c>
      <c r="AH5317" s="13" t="str">
        <f>VLOOKUP(AG5317,'PC Mapping'!L:M,2,)</f>
        <v>All Other Water</v>
      </c>
    </row>
    <row r="5318" spans="1:34" x14ac:dyDescent="0.2">
      <c r="A5318" t="s">
        <v>22425</v>
      </c>
      <c r="B5318" t="s">
        <v>22426</v>
      </c>
      <c r="C5318" t="s">
        <v>4519</v>
      </c>
      <c r="D5318" t="s">
        <v>4520</v>
      </c>
      <c r="E5318" s="3">
        <v>45820</v>
      </c>
      <c r="F5318" t="s">
        <v>44</v>
      </c>
      <c r="G5318" t="s">
        <v>3742</v>
      </c>
      <c r="H5318" t="s">
        <v>3722</v>
      </c>
      <c r="I5318" t="s">
        <v>3752</v>
      </c>
      <c r="J5318" t="s">
        <v>4522</v>
      </c>
      <c r="K5318" s="2">
        <v>-5</v>
      </c>
      <c r="L5318" t="s">
        <v>44</v>
      </c>
      <c r="M5318" s="2">
        <v>-5</v>
      </c>
      <c r="N5318" t="s">
        <v>4523</v>
      </c>
      <c r="O5318" t="s">
        <v>4524</v>
      </c>
      <c r="P5318" t="s">
        <v>22427</v>
      </c>
      <c r="Q5318" t="s">
        <v>22428</v>
      </c>
      <c r="R5318" t="s">
        <v>44</v>
      </c>
      <c r="S5318" t="s">
        <v>4527</v>
      </c>
      <c r="T5318" s="3">
        <v>45820</v>
      </c>
      <c r="U5318" s="3">
        <v>45821</v>
      </c>
      <c r="V5318" s="2">
        <v>0</v>
      </c>
      <c r="W5318" t="s">
        <v>44</v>
      </c>
      <c r="X5318" t="s">
        <v>44</v>
      </c>
      <c r="Y5318" t="s">
        <v>22429</v>
      </c>
      <c r="Z5318" t="s">
        <v>1745</v>
      </c>
      <c r="AA5318" t="s">
        <v>4529</v>
      </c>
      <c r="AB5318" t="s">
        <v>4530</v>
      </c>
      <c r="AC5318" t="s">
        <v>89</v>
      </c>
      <c r="AD5318" t="str">
        <f t="shared" si="83"/>
        <v>10-60</v>
      </c>
      <c r="AE5318" t="str">
        <f>VLOOKUP(AD5318,'Main_Sub Desc'!C:D,2,)</f>
        <v>LPC from invoicing</v>
      </c>
      <c r="AF5318" t="str">
        <f>VLOOKUP(VALUE(H5318),'Main_Sub Desc'!F:G,2,)</f>
        <v>Wtr Rev Late Payment</v>
      </c>
      <c r="AG5318">
        <f>IFERROR(VLOOKUP(VALUE(I5318),'PC Mapping'!A:F,6,),"")</f>
        <v>10719</v>
      </c>
      <c r="AH5318" s="13" t="str">
        <f>VLOOKUP(AG5318,'PC Mapping'!L:M,2,)</f>
        <v>All Other Water</v>
      </c>
    </row>
    <row r="5319" spans="1:34" x14ac:dyDescent="0.2">
      <c r="A5319" t="s">
        <v>22430</v>
      </c>
      <c r="B5319" t="s">
        <v>22404</v>
      </c>
      <c r="C5319" t="s">
        <v>4519</v>
      </c>
      <c r="D5319" t="s">
        <v>4520</v>
      </c>
      <c r="E5319" s="3">
        <v>45820</v>
      </c>
      <c r="F5319" t="s">
        <v>44</v>
      </c>
      <c r="G5319" t="s">
        <v>3742</v>
      </c>
      <c r="H5319" t="s">
        <v>3722</v>
      </c>
      <c r="I5319" t="s">
        <v>3752</v>
      </c>
      <c r="J5319" t="s">
        <v>4522</v>
      </c>
      <c r="K5319" s="2">
        <v>-5</v>
      </c>
      <c r="L5319" t="s">
        <v>44</v>
      </c>
      <c r="M5319" s="2">
        <v>-5</v>
      </c>
      <c r="N5319" t="s">
        <v>4523</v>
      </c>
      <c r="O5319" t="s">
        <v>4524</v>
      </c>
      <c r="P5319" t="s">
        <v>7510</v>
      </c>
      <c r="Q5319" t="s">
        <v>22431</v>
      </c>
      <c r="R5319" t="s">
        <v>44</v>
      </c>
      <c r="S5319" t="s">
        <v>4527</v>
      </c>
      <c r="T5319" s="3">
        <v>45820</v>
      </c>
      <c r="U5319" s="3">
        <v>45821</v>
      </c>
      <c r="V5319" s="2">
        <v>0</v>
      </c>
      <c r="W5319" t="s">
        <v>44</v>
      </c>
      <c r="X5319" t="s">
        <v>44</v>
      </c>
      <c r="Y5319" t="s">
        <v>22432</v>
      </c>
      <c r="Z5319" t="s">
        <v>2530</v>
      </c>
      <c r="AA5319" t="s">
        <v>4529</v>
      </c>
      <c r="AB5319" t="s">
        <v>4530</v>
      </c>
      <c r="AC5319" t="s">
        <v>89</v>
      </c>
      <c r="AD5319" t="str">
        <f t="shared" si="83"/>
        <v>10-60</v>
      </c>
      <c r="AE5319" t="str">
        <f>VLOOKUP(AD5319,'Main_Sub Desc'!C:D,2,)</f>
        <v>LPC from invoicing</v>
      </c>
      <c r="AF5319" t="str">
        <f>VLOOKUP(VALUE(H5319),'Main_Sub Desc'!F:G,2,)</f>
        <v>Wtr Rev Late Payment</v>
      </c>
      <c r="AG5319">
        <f>IFERROR(VLOOKUP(VALUE(I5319),'PC Mapping'!A:F,6,),"")</f>
        <v>10719</v>
      </c>
      <c r="AH5319" s="13" t="str">
        <f>VLOOKUP(AG5319,'PC Mapping'!L:M,2,)</f>
        <v>All Other Water</v>
      </c>
    </row>
    <row r="5320" spans="1:34" x14ac:dyDescent="0.2">
      <c r="A5320" t="s">
        <v>22433</v>
      </c>
      <c r="B5320" t="s">
        <v>22434</v>
      </c>
      <c r="C5320" t="s">
        <v>4519</v>
      </c>
      <c r="D5320" t="s">
        <v>4520</v>
      </c>
      <c r="E5320" s="3">
        <v>45821</v>
      </c>
      <c r="F5320" t="s">
        <v>44</v>
      </c>
      <c r="G5320" t="s">
        <v>3742</v>
      </c>
      <c r="H5320" t="s">
        <v>3722</v>
      </c>
      <c r="I5320" t="s">
        <v>4538</v>
      </c>
      <c r="J5320" t="s">
        <v>4522</v>
      </c>
      <c r="K5320" s="2">
        <v>-5</v>
      </c>
      <c r="L5320" t="s">
        <v>44</v>
      </c>
      <c r="M5320" s="2">
        <v>-5</v>
      </c>
      <c r="N5320" t="s">
        <v>4523</v>
      </c>
      <c r="O5320" t="s">
        <v>4524</v>
      </c>
      <c r="P5320" t="s">
        <v>18598</v>
      </c>
      <c r="Q5320" t="s">
        <v>22435</v>
      </c>
      <c r="R5320" t="s">
        <v>44</v>
      </c>
      <c r="S5320" t="s">
        <v>4527</v>
      </c>
      <c r="T5320" s="3">
        <v>45821</v>
      </c>
      <c r="U5320" s="3">
        <v>45824</v>
      </c>
      <c r="V5320" s="2">
        <v>0</v>
      </c>
      <c r="W5320" t="s">
        <v>44</v>
      </c>
      <c r="X5320" t="s">
        <v>44</v>
      </c>
      <c r="Y5320" t="s">
        <v>22436</v>
      </c>
      <c r="Z5320" t="s">
        <v>22437</v>
      </c>
      <c r="AA5320" t="s">
        <v>4529</v>
      </c>
      <c r="AB5320" t="s">
        <v>4530</v>
      </c>
      <c r="AC5320" t="s">
        <v>89</v>
      </c>
      <c r="AD5320" t="str">
        <f t="shared" si="83"/>
        <v>10-60</v>
      </c>
      <c r="AE5320" t="str">
        <f>VLOOKUP(AD5320,'Main_Sub Desc'!C:D,2,)</f>
        <v>LPC from invoicing</v>
      </c>
      <c r="AF5320" t="str">
        <f>VLOOKUP(VALUE(H5320),'Main_Sub Desc'!F:G,2,)</f>
        <v>Wtr Rev Late Payment</v>
      </c>
      <c r="AG5320">
        <f>IFERROR(VLOOKUP(VALUE(I5320),'PC Mapping'!A:F,6,),"")</f>
        <v>10469</v>
      </c>
      <c r="AH5320" s="13" t="str">
        <f>VLOOKUP(AG5320,'PC Mapping'!L:M,2,)</f>
        <v>Bolivar Water</v>
      </c>
    </row>
    <row r="5321" spans="1:34" x14ac:dyDescent="0.2">
      <c r="A5321" t="s">
        <v>22433</v>
      </c>
      <c r="B5321" t="s">
        <v>22434</v>
      </c>
      <c r="C5321" t="s">
        <v>4519</v>
      </c>
      <c r="D5321" t="s">
        <v>4520</v>
      </c>
      <c r="E5321" s="3">
        <v>45821</v>
      </c>
      <c r="F5321" t="s">
        <v>44</v>
      </c>
      <c r="G5321" t="s">
        <v>3742</v>
      </c>
      <c r="H5321" t="s">
        <v>3716</v>
      </c>
      <c r="I5321" t="s">
        <v>4534</v>
      </c>
      <c r="J5321" t="s">
        <v>4522</v>
      </c>
      <c r="K5321" s="2">
        <v>-5</v>
      </c>
      <c r="L5321" t="s">
        <v>44</v>
      </c>
      <c r="M5321" s="2">
        <v>-5</v>
      </c>
      <c r="N5321" t="s">
        <v>4523</v>
      </c>
      <c r="O5321" t="s">
        <v>4524</v>
      </c>
      <c r="P5321" t="s">
        <v>18598</v>
      </c>
      <c r="Q5321" t="s">
        <v>22438</v>
      </c>
      <c r="R5321" t="s">
        <v>44</v>
      </c>
      <c r="S5321" t="s">
        <v>4527</v>
      </c>
      <c r="T5321" s="3">
        <v>45821</v>
      </c>
      <c r="U5321" s="3">
        <v>45824</v>
      </c>
      <c r="V5321" s="2">
        <v>0</v>
      </c>
      <c r="W5321" t="s">
        <v>44</v>
      </c>
      <c r="X5321" t="s">
        <v>44</v>
      </c>
      <c r="Y5321" t="s">
        <v>22439</v>
      </c>
      <c r="Z5321" t="s">
        <v>22437</v>
      </c>
      <c r="AA5321" t="s">
        <v>4529</v>
      </c>
      <c r="AB5321" t="s">
        <v>4530</v>
      </c>
      <c r="AC5321" t="s">
        <v>89</v>
      </c>
      <c r="AD5321" t="str">
        <f t="shared" si="83"/>
        <v>10-60</v>
      </c>
      <c r="AE5321" t="str">
        <f>VLOOKUP(AD5321,'Main_Sub Desc'!C:D,2,)</f>
        <v>LPC from invoicing</v>
      </c>
      <c r="AF5321" t="str">
        <f>VLOOKUP(VALUE(H5321),'Main_Sub Desc'!F:G,2,)</f>
        <v>Wst Rev Late Payment</v>
      </c>
      <c r="AG5321">
        <f>IFERROR(VLOOKUP(VALUE(I5321),'PC Mapping'!A:F,6,),"")</f>
        <v>10514</v>
      </c>
      <c r="AH5321" s="13" t="str">
        <f>VLOOKUP(AG5321,'PC Mapping'!L:M,2,)</f>
        <v>Bolivar Sewer</v>
      </c>
    </row>
    <row r="5322" spans="1:34" x14ac:dyDescent="0.2">
      <c r="A5322" t="s">
        <v>22440</v>
      </c>
      <c r="B5322" t="s">
        <v>22441</v>
      </c>
      <c r="C5322" t="s">
        <v>4519</v>
      </c>
      <c r="D5322" t="s">
        <v>4520</v>
      </c>
      <c r="E5322" s="3">
        <v>45821</v>
      </c>
      <c r="F5322" t="s">
        <v>44</v>
      </c>
      <c r="G5322" t="s">
        <v>3742</v>
      </c>
      <c r="H5322" t="s">
        <v>3716</v>
      </c>
      <c r="I5322" t="s">
        <v>4534</v>
      </c>
      <c r="J5322" t="s">
        <v>4522</v>
      </c>
      <c r="K5322" s="2">
        <v>-5</v>
      </c>
      <c r="L5322" t="s">
        <v>44</v>
      </c>
      <c r="M5322" s="2">
        <v>-5</v>
      </c>
      <c r="N5322" t="s">
        <v>4523</v>
      </c>
      <c r="O5322" t="s">
        <v>4524</v>
      </c>
      <c r="P5322" t="s">
        <v>6904</v>
      </c>
      <c r="Q5322" t="s">
        <v>22442</v>
      </c>
      <c r="R5322" t="s">
        <v>44</v>
      </c>
      <c r="S5322" t="s">
        <v>4527</v>
      </c>
      <c r="T5322" s="3">
        <v>45821</v>
      </c>
      <c r="U5322" s="3">
        <v>45824</v>
      </c>
      <c r="V5322" s="2">
        <v>0</v>
      </c>
      <c r="W5322" t="s">
        <v>44</v>
      </c>
      <c r="X5322" t="s">
        <v>44</v>
      </c>
      <c r="Y5322" t="s">
        <v>22443</v>
      </c>
      <c r="Z5322" t="s">
        <v>518</v>
      </c>
      <c r="AA5322" t="s">
        <v>4529</v>
      </c>
      <c r="AB5322" t="s">
        <v>4530</v>
      </c>
      <c r="AC5322" t="s">
        <v>89</v>
      </c>
      <c r="AD5322" t="str">
        <f t="shared" si="83"/>
        <v>10-60</v>
      </c>
      <c r="AE5322" t="str">
        <f>VLOOKUP(AD5322,'Main_Sub Desc'!C:D,2,)</f>
        <v>LPC from invoicing</v>
      </c>
      <c r="AF5322" t="str">
        <f>VLOOKUP(VALUE(H5322),'Main_Sub Desc'!F:G,2,)</f>
        <v>Wst Rev Late Payment</v>
      </c>
      <c r="AG5322">
        <f>IFERROR(VLOOKUP(VALUE(I5322),'PC Mapping'!A:F,6,),"")</f>
        <v>10514</v>
      </c>
      <c r="AH5322" s="13" t="str">
        <f>VLOOKUP(AG5322,'PC Mapping'!L:M,2,)</f>
        <v>Bolivar Sewer</v>
      </c>
    </row>
    <row r="5323" spans="1:34" x14ac:dyDescent="0.2">
      <c r="A5323" t="s">
        <v>22440</v>
      </c>
      <c r="B5323" t="s">
        <v>22441</v>
      </c>
      <c r="C5323" t="s">
        <v>4519</v>
      </c>
      <c r="D5323" t="s">
        <v>4520</v>
      </c>
      <c r="E5323" s="3">
        <v>45821</v>
      </c>
      <c r="F5323" t="s">
        <v>44</v>
      </c>
      <c r="G5323" t="s">
        <v>3742</v>
      </c>
      <c r="H5323" t="s">
        <v>3722</v>
      </c>
      <c r="I5323" t="s">
        <v>4538</v>
      </c>
      <c r="J5323" t="s">
        <v>4522</v>
      </c>
      <c r="K5323" s="2">
        <v>-5</v>
      </c>
      <c r="L5323" t="s">
        <v>44</v>
      </c>
      <c r="M5323" s="2">
        <v>-5</v>
      </c>
      <c r="N5323" t="s">
        <v>4523</v>
      </c>
      <c r="O5323" t="s">
        <v>4524</v>
      </c>
      <c r="P5323" t="s">
        <v>6904</v>
      </c>
      <c r="Q5323" t="s">
        <v>22444</v>
      </c>
      <c r="R5323" t="s">
        <v>44</v>
      </c>
      <c r="S5323" t="s">
        <v>4527</v>
      </c>
      <c r="T5323" s="3">
        <v>45821</v>
      </c>
      <c r="U5323" s="3">
        <v>45824</v>
      </c>
      <c r="V5323" s="2">
        <v>0</v>
      </c>
      <c r="W5323" t="s">
        <v>44</v>
      </c>
      <c r="X5323" t="s">
        <v>44</v>
      </c>
      <c r="Y5323" t="s">
        <v>22445</v>
      </c>
      <c r="Z5323" t="s">
        <v>518</v>
      </c>
      <c r="AA5323" t="s">
        <v>4529</v>
      </c>
      <c r="AB5323" t="s">
        <v>4530</v>
      </c>
      <c r="AC5323" t="s">
        <v>89</v>
      </c>
      <c r="AD5323" t="str">
        <f t="shared" si="83"/>
        <v>10-60</v>
      </c>
      <c r="AE5323" t="str">
        <f>VLOOKUP(AD5323,'Main_Sub Desc'!C:D,2,)</f>
        <v>LPC from invoicing</v>
      </c>
      <c r="AF5323" t="str">
        <f>VLOOKUP(VALUE(H5323),'Main_Sub Desc'!F:G,2,)</f>
        <v>Wtr Rev Late Payment</v>
      </c>
      <c r="AG5323">
        <f>IFERROR(VLOOKUP(VALUE(I5323),'PC Mapping'!A:F,6,),"")</f>
        <v>10469</v>
      </c>
      <c r="AH5323" s="13" t="str">
        <f>VLOOKUP(AG5323,'PC Mapping'!L:M,2,)</f>
        <v>Bolivar Water</v>
      </c>
    </row>
    <row r="5324" spans="1:34" x14ac:dyDescent="0.2">
      <c r="A5324" t="s">
        <v>22446</v>
      </c>
      <c r="B5324" t="s">
        <v>22447</v>
      </c>
      <c r="C5324" t="s">
        <v>4519</v>
      </c>
      <c r="D5324" t="s">
        <v>4520</v>
      </c>
      <c r="E5324" s="3">
        <v>45821</v>
      </c>
      <c r="F5324" t="s">
        <v>44</v>
      </c>
      <c r="G5324" t="s">
        <v>3742</v>
      </c>
      <c r="H5324" t="s">
        <v>3722</v>
      </c>
      <c r="I5324" t="s">
        <v>4538</v>
      </c>
      <c r="J5324" t="s">
        <v>4522</v>
      </c>
      <c r="K5324" s="2">
        <v>-5</v>
      </c>
      <c r="L5324" t="s">
        <v>44</v>
      </c>
      <c r="M5324" s="2">
        <v>-5</v>
      </c>
      <c r="N5324" t="s">
        <v>4523</v>
      </c>
      <c r="O5324" t="s">
        <v>4524</v>
      </c>
      <c r="P5324" t="s">
        <v>22448</v>
      </c>
      <c r="Q5324" t="s">
        <v>22449</v>
      </c>
      <c r="R5324" t="s">
        <v>44</v>
      </c>
      <c r="S5324" t="s">
        <v>4527</v>
      </c>
      <c r="T5324" s="3">
        <v>45821</v>
      </c>
      <c r="U5324" s="3">
        <v>45824</v>
      </c>
      <c r="V5324" s="2">
        <v>0</v>
      </c>
      <c r="W5324" t="s">
        <v>44</v>
      </c>
      <c r="X5324" t="s">
        <v>44</v>
      </c>
      <c r="Y5324" t="s">
        <v>22450</v>
      </c>
      <c r="Z5324" t="s">
        <v>938</v>
      </c>
      <c r="AA5324" t="s">
        <v>4529</v>
      </c>
      <c r="AB5324" t="s">
        <v>4530</v>
      </c>
      <c r="AC5324" t="s">
        <v>89</v>
      </c>
      <c r="AD5324" t="str">
        <f t="shared" si="83"/>
        <v>10-60</v>
      </c>
      <c r="AE5324" t="str">
        <f>VLOOKUP(AD5324,'Main_Sub Desc'!C:D,2,)</f>
        <v>LPC from invoicing</v>
      </c>
      <c r="AF5324" t="str">
        <f>VLOOKUP(VALUE(H5324),'Main_Sub Desc'!F:G,2,)</f>
        <v>Wtr Rev Late Payment</v>
      </c>
      <c r="AG5324">
        <f>IFERROR(VLOOKUP(VALUE(I5324),'PC Mapping'!A:F,6,),"")</f>
        <v>10469</v>
      </c>
      <c r="AH5324" s="13" t="str">
        <f>VLOOKUP(AG5324,'PC Mapping'!L:M,2,)</f>
        <v>Bolivar Water</v>
      </c>
    </row>
    <row r="5325" spans="1:34" x14ac:dyDescent="0.2">
      <c r="A5325" t="s">
        <v>22446</v>
      </c>
      <c r="B5325" t="s">
        <v>22447</v>
      </c>
      <c r="C5325" t="s">
        <v>4519</v>
      </c>
      <c r="D5325" t="s">
        <v>4520</v>
      </c>
      <c r="E5325" s="3">
        <v>45821</v>
      </c>
      <c r="F5325" t="s">
        <v>44</v>
      </c>
      <c r="G5325" t="s">
        <v>3742</v>
      </c>
      <c r="H5325" t="s">
        <v>3716</v>
      </c>
      <c r="I5325" t="s">
        <v>4534</v>
      </c>
      <c r="J5325" t="s">
        <v>4522</v>
      </c>
      <c r="K5325" s="2">
        <v>-5</v>
      </c>
      <c r="L5325" t="s">
        <v>44</v>
      </c>
      <c r="M5325" s="2">
        <v>-5</v>
      </c>
      <c r="N5325" t="s">
        <v>4523</v>
      </c>
      <c r="O5325" t="s">
        <v>4524</v>
      </c>
      <c r="P5325" t="s">
        <v>22448</v>
      </c>
      <c r="Q5325" t="s">
        <v>22451</v>
      </c>
      <c r="R5325" t="s">
        <v>44</v>
      </c>
      <c r="S5325" t="s">
        <v>4527</v>
      </c>
      <c r="T5325" s="3">
        <v>45821</v>
      </c>
      <c r="U5325" s="3">
        <v>45824</v>
      </c>
      <c r="V5325" s="2">
        <v>0</v>
      </c>
      <c r="W5325" t="s">
        <v>44</v>
      </c>
      <c r="X5325" t="s">
        <v>44</v>
      </c>
      <c r="Y5325" t="s">
        <v>22452</v>
      </c>
      <c r="Z5325" t="s">
        <v>938</v>
      </c>
      <c r="AA5325" t="s">
        <v>4529</v>
      </c>
      <c r="AB5325" t="s">
        <v>4530</v>
      </c>
      <c r="AC5325" t="s">
        <v>89</v>
      </c>
      <c r="AD5325" t="str">
        <f t="shared" si="83"/>
        <v>10-60</v>
      </c>
      <c r="AE5325" t="str">
        <f>VLOOKUP(AD5325,'Main_Sub Desc'!C:D,2,)</f>
        <v>LPC from invoicing</v>
      </c>
      <c r="AF5325" t="str">
        <f>VLOOKUP(VALUE(H5325),'Main_Sub Desc'!F:G,2,)</f>
        <v>Wst Rev Late Payment</v>
      </c>
      <c r="AG5325">
        <f>IFERROR(VLOOKUP(VALUE(I5325),'PC Mapping'!A:F,6,),"")</f>
        <v>10514</v>
      </c>
      <c r="AH5325" s="13" t="str">
        <f>VLOOKUP(AG5325,'PC Mapping'!L:M,2,)</f>
        <v>Bolivar Sewer</v>
      </c>
    </row>
    <row r="5326" spans="1:34" x14ac:dyDescent="0.2">
      <c r="A5326" t="s">
        <v>22453</v>
      </c>
      <c r="B5326" t="s">
        <v>22441</v>
      </c>
      <c r="C5326" t="s">
        <v>4519</v>
      </c>
      <c r="D5326" t="s">
        <v>4520</v>
      </c>
      <c r="E5326" s="3">
        <v>45821</v>
      </c>
      <c r="F5326" t="s">
        <v>44</v>
      </c>
      <c r="G5326" t="s">
        <v>3742</v>
      </c>
      <c r="H5326" t="s">
        <v>3716</v>
      </c>
      <c r="I5326" t="s">
        <v>4534</v>
      </c>
      <c r="J5326" t="s">
        <v>4522</v>
      </c>
      <c r="K5326" s="2">
        <v>-5</v>
      </c>
      <c r="L5326" t="s">
        <v>44</v>
      </c>
      <c r="M5326" s="2">
        <v>-5</v>
      </c>
      <c r="N5326" t="s">
        <v>4523</v>
      </c>
      <c r="O5326" t="s">
        <v>4524</v>
      </c>
      <c r="P5326" t="s">
        <v>5335</v>
      </c>
      <c r="Q5326" t="s">
        <v>22454</v>
      </c>
      <c r="R5326" t="s">
        <v>44</v>
      </c>
      <c r="S5326" t="s">
        <v>4527</v>
      </c>
      <c r="T5326" s="3">
        <v>45821</v>
      </c>
      <c r="U5326" s="3">
        <v>45824</v>
      </c>
      <c r="V5326" s="2">
        <v>0</v>
      </c>
      <c r="W5326" t="s">
        <v>44</v>
      </c>
      <c r="X5326" t="s">
        <v>44</v>
      </c>
      <c r="Y5326" t="s">
        <v>22455</v>
      </c>
      <c r="Z5326" t="s">
        <v>22456</v>
      </c>
      <c r="AA5326" t="s">
        <v>4529</v>
      </c>
      <c r="AB5326" t="s">
        <v>4530</v>
      </c>
      <c r="AC5326" t="s">
        <v>89</v>
      </c>
      <c r="AD5326" t="str">
        <f t="shared" si="83"/>
        <v>10-60</v>
      </c>
      <c r="AE5326" t="str">
        <f>VLOOKUP(AD5326,'Main_Sub Desc'!C:D,2,)</f>
        <v>LPC from invoicing</v>
      </c>
      <c r="AF5326" t="str">
        <f>VLOOKUP(VALUE(H5326),'Main_Sub Desc'!F:G,2,)</f>
        <v>Wst Rev Late Payment</v>
      </c>
      <c r="AG5326">
        <f>IFERROR(VLOOKUP(VALUE(I5326),'PC Mapping'!A:F,6,),"")</f>
        <v>10514</v>
      </c>
      <c r="AH5326" s="13" t="str">
        <f>VLOOKUP(AG5326,'PC Mapping'!L:M,2,)</f>
        <v>Bolivar Sewer</v>
      </c>
    </row>
    <row r="5327" spans="1:34" x14ac:dyDescent="0.2">
      <c r="A5327" t="s">
        <v>22453</v>
      </c>
      <c r="B5327" t="s">
        <v>22441</v>
      </c>
      <c r="C5327" t="s">
        <v>4519</v>
      </c>
      <c r="D5327" t="s">
        <v>4520</v>
      </c>
      <c r="E5327" s="3">
        <v>45821</v>
      </c>
      <c r="F5327" t="s">
        <v>44</v>
      </c>
      <c r="G5327" t="s">
        <v>3742</v>
      </c>
      <c r="H5327" t="s">
        <v>3722</v>
      </c>
      <c r="I5327" t="s">
        <v>4538</v>
      </c>
      <c r="J5327" t="s">
        <v>4522</v>
      </c>
      <c r="K5327" s="2">
        <v>-5</v>
      </c>
      <c r="L5327" t="s">
        <v>44</v>
      </c>
      <c r="M5327" s="2">
        <v>-5</v>
      </c>
      <c r="N5327" t="s">
        <v>4523</v>
      </c>
      <c r="O5327" t="s">
        <v>4524</v>
      </c>
      <c r="P5327" t="s">
        <v>5335</v>
      </c>
      <c r="Q5327" t="s">
        <v>22457</v>
      </c>
      <c r="R5327" t="s">
        <v>44</v>
      </c>
      <c r="S5327" t="s">
        <v>4527</v>
      </c>
      <c r="T5327" s="3">
        <v>45821</v>
      </c>
      <c r="U5327" s="3">
        <v>45824</v>
      </c>
      <c r="V5327" s="2">
        <v>0</v>
      </c>
      <c r="W5327" t="s">
        <v>44</v>
      </c>
      <c r="X5327" t="s">
        <v>44</v>
      </c>
      <c r="Y5327" t="s">
        <v>22458</v>
      </c>
      <c r="Z5327" t="s">
        <v>22456</v>
      </c>
      <c r="AA5327" t="s">
        <v>4529</v>
      </c>
      <c r="AB5327" t="s">
        <v>4530</v>
      </c>
      <c r="AC5327" t="s">
        <v>89</v>
      </c>
      <c r="AD5327" t="str">
        <f t="shared" si="83"/>
        <v>10-60</v>
      </c>
      <c r="AE5327" t="str">
        <f>VLOOKUP(AD5327,'Main_Sub Desc'!C:D,2,)</f>
        <v>LPC from invoicing</v>
      </c>
      <c r="AF5327" t="str">
        <f>VLOOKUP(VALUE(H5327),'Main_Sub Desc'!F:G,2,)</f>
        <v>Wtr Rev Late Payment</v>
      </c>
      <c r="AG5327">
        <f>IFERROR(VLOOKUP(VALUE(I5327),'PC Mapping'!A:F,6,),"")</f>
        <v>10469</v>
      </c>
      <c r="AH5327" s="13" t="str">
        <f>VLOOKUP(AG5327,'PC Mapping'!L:M,2,)</f>
        <v>Bolivar Water</v>
      </c>
    </row>
    <row r="5328" spans="1:34" x14ac:dyDescent="0.2">
      <c r="A5328" t="s">
        <v>22459</v>
      </c>
      <c r="B5328" t="s">
        <v>22434</v>
      </c>
      <c r="C5328" t="s">
        <v>4519</v>
      </c>
      <c r="D5328" t="s">
        <v>4520</v>
      </c>
      <c r="E5328" s="3">
        <v>45821</v>
      </c>
      <c r="F5328" t="s">
        <v>44</v>
      </c>
      <c r="G5328" t="s">
        <v>3742</v>
      </c>
      <c r="H5328" t="s">
        <v>3716</v>
      </c>
      <c r="I5328" t="s">
        <v>4534</v>
      </c>
      <c r="J5328" t="s">
        <v>4522</v>
      </c>
      <c r="K5328" s="2">
        <v>-16.190000000000001</v>
      </c>
      <c r="L5328" t="s">
        <v>44</v>
      </c>
      <c r="M5328" s="2">
        <v>-16.190000000000001</v>
      </c>
      <c r="N5328" t="s">
        <v>4523</v>
      </c>
      <c r="O5328" t="s">
        <v>4524</v>
      </c>
      <c r="P5328" t="s">
        <v>5560</v>
      </c>
      <c r="Q5328" t="s">
        <v>22460</v>
      </c>
      <c r="R5328" t="s">
        <v>44</v>
      </c>
      <c r="S5328" t="s">
        <v>4527</v>
      </c>
      <c r="T5328" s="3">
        <v>45821</v>
      </c>
      <c r="U5328" s="3">
        <v>45824</v>
      </c>
      <c r="V5328" s="2">
        <v>0</v>
      </c>
      <c r="W5328" t="s">
        <v>44</v>
      </c>
      <c r="X5328" t="s">
        <v>44</v>
      </c>
      <c r="Y5328" t="s">
        <v>22461</v>
      </c>
      <c r="Z5328" t="s">
        <v>1367</v>
      </c>
      <c r="AA5328" t="s">
        <v>4529</v>
      </c>
      <c r="AB5328" t="s">
        <v>4530</v>
      </c>
      <c r="AC5328" t="s">
        <v>89</v>
      </c>
      <c r="AD5328" t="str">
        <f t="shared" si="83"/>
        <v>10-60</v>
      </c>
      <c r="AE5328" t="str">
        <f>VLOOKUP(AD5328,'Main_Sub Desc'!C:D,2,)</f>
        <v>LPC from invoicing</v>
      </c>
      <c r="AF5328" t="str">
        <f>VLOOKUP(VALUE(H5328),'Main_Sub Desc'!F:G,2,)</f>
        <v>Wst Rev Late Payment</v>
      </c>
      <c r="AG5328">
        <f>IFERROR(VLOOKUP(VALUE(I5328),'PC Mapping'!A:F,6,),"")</f>
        <v>10514</v>
      </c>
      <c r="AH5328" s="13" t="str">
        <f>VLOOKUP(AG5328,'PC Mapping'!L:M,2,)</f>
        <v>Bolivar Sewer</v>
      </c>
    </row>
    <row r="5329" spans="1:34" x14ac:dyDescent="0.2">
      <c r="A5329" t="s">
        <v>22459</v>
      </c>
      <c r="B5329" t="s">
        <v>22434</v>
      </c>
      <c r="C5329" t="s">
        <v>4519</v>
      </c>
      <c r="D5329" t="s">
        <v>4520</v>
      </c>
      <c r="E5329" s="3">
        <v>45821</v>
      </c>
      <c r="F5329" t="s">
        <v>44</v>
      </c>
      <c r="G5329" t="s">
        <v>3742</v>
      </c>
      <c r="H5329" t="s">
        <v>3722</v>
      </c>
      <c r="I5329" t="s">
        <v>4538</v>
      </c>
      <c r="J5329" t="s">
        <v>4522</v>
      </c>
      <c r="K5329" s="2">
        <v>-10.32</v>
      </c>
      <c r="L5329" t="s">
        <v>44</v>
      </c>
      <c r="M5329" s="2">
        <v>-10.32</v>
      </c>
      <c r="N5329" t="s">
        <v>4523</v>
      </c>
      <c r="O5329" t="s">
        <v>4524</v>
      </c>
      <c r="P5329" t="s">
        <v>5560</v>
      </c>
      <c r="Q5329" t="s">
        <v>22462</v>
      </c>
      <c r="R5329" t="s">
        <v>44</v>
      </c>
      <c r="S5329" t="s">
        <v>4527</v>
      </c>
      <c r="T5329" s="3">
        <v>45821</v>
      </c>
      <c r="U5329" s="3">
        <v>45824</v>
      </c>
      <c r="V5329" s="2">
        <v>0</v>
      </c>
      <c r="W5329" t="s">
        <v>44</v>
      </c>
      <c r="X5329" t="s">
        <v>44</v>
      </c>
      <c r="Y5329" t="s">
        <v>22463</v>
      </c>
      <c r="Z5329" t="s">
        <v>1367</v>
      </c>
      <c r="AA5329" t="s">
        <v>4529</v>
      </c>
      <c r="AB5329" t="s">
        <v>4530</v>
      </c>
      <c r="AC5329" t="s">
        <v>89</v>
      </c>
      <c r="AD5329" t="str">
        <f t="shared" si="83"/>
        <v>10-60</v>
      </c>
      <c r="AE5329" t="str">
        <f>VLOOKUP(AD5329,'Main_Sub Desc'!C:D,2,)</f>
        <v>LPC from invoicing</v>
      </c>
      <c r="AF5329" t="str">
        <f>VLOOKUP(VALUE(H5329),'Main_Sub Desc'!F:G,2,)</f>
        <v>Wtr Rev Late Payment</v>
      </c>
      <c r="AG5329">
        <f>IFERROR(VLOOKUP(VALUE(I5329),'PC Mapping'!A:F,6,),"")</f>
        <v>10469</v>
      </c>
      <c r="AH5329" s="13" t="str">
        <f>VLOOKUP(AG5329,'PC Mapping'!L:M,2,)</f>
        <v>Bolivar Water</v>
      </c>
    </row>
    <row r="5330" spans="1:34" x14ac:dyDescent="0.2">
      <c r="A5330" t="s">
        <v>22464</v>
      </c>
      <c r="B5330" t="s">
        <v>22441</v>
      </c>
      <c r="C5330" t="s">
        <v>4519</v>
      </c>
      <c r="D5330" t="s">
        <v>4520</v>
      </c>
      <c r="E5330" s="3">
        <v>45821</v>
      </c>
      <c r="F5330" t="s">
        <v>44</v>
      </c>
      <c r="G5330" t="s">
        <v>3742</v>
      </c>
      <c r="H5330" t="s">
        <v>3722</v>
      </c>
      <c r="I5330" t="s">
        <v>4538</v>
      </c>
      <c r="J5330" t="s">
        <v>4522</v>
      </c>
      <c r="K5330" s="2">
        <v>-5.69</v>
      </c>
      <c r="L5330" t="s">
        <v>44</v>
      </c>
      <c r="M5330" s="2">
        <v>-5.69</v>
      </c>
      <c r="N5330" t="s">
        <v>4523</v>
      </c>
      <c r="O5330" t="s">
        <v>4524</v>
      </c>
      <c r="P5330" t="s">
        <v>22465</v>
      </c>
      <c r="Q5330" t="s">
        <v>22466</v>
      </c>
      <c r="R5330" t="s">
        <v>44</v>
      </c>
      <c r="S5330" t="s">
        <v>4527</v>
      </c>
      <c r="T5330" s="3">
        <v>45821</v>
      </c>
      <c r="U5330" s="3">
        <v>45824</v>
      </c>
      <c r="V5330" s="2">
        <v>0</v>
      </c>
      <c r="W5330" t="s">
        <v>44</v>
      </c>
      <c r="X5330" t="s">
        <v>44</v>
      </c>
      <c r="Y5330" t="s">
        <v>22467</v>
      </c>
      <c r="Z5330" t="s">
        <v>800</v>
      </c>
      <c r="AA5330" t="s">
        <v>4529</v>
      </c>
      <c r="AB5330" t="s">
        <v>4530</v>
      </c>
      <c r="AC5330" t="s">
        <v>89</v>
      </c>
      <c r="AD5330" t="str">
        <f t="shared" si="83"/>
        <v>10-60</v>
      </c>
      <c r="AE5330" t="str">
        <f>VLOOKUP(AD5330,'Main_Sub Desc'!C:D,2,)</f>
        <v>LPC from invoicing</v>
      </c>
      <c r="AF5330" t="str">
        <f>VLOOKUP(VALUE(H5330),'Main_Sub Desc'!F:G,2,)</f>
        <v>Wtr Rev Late Payment</v>
      </c>
      <c r="AG5330">
        <f>IFERROR(VLOOKUP(VALUE(I5330),'PC Mapping'!A:F,6,),"")</f>
        <v>10469</v>
      </c>
      <c r="AH5330" s="13" t="str">
        <f>VLOOKUP(AG5330,'PC Mapping'!L:M,2,)</f>
        <v>Bolivar Water</v>
      </c>
    </row>
    <row r="5331" spans="1:34" x14ac:dyDescent="0.2">
      <c r="A5331" t="s">
        <v>22464</v>
      </c>
      <c r="B5331" t="s">
        <v>22441</v>
      </c>
      <c r="C5331" t="s">
        <v>4519</v>
      </c>
      <c r="D5331" t="s">
        <v>4520</v>
      </c>
      <c r="E5331" s="3">
        <v>45821</v>
      </c>
      <c r="F5331" t="s">
        <v>44</v>
      </c>
      <c r="G5331" t="s">
        <v>3742</v>
      </c>
      <c r="H5331" t="s">
        <v>3716</v>
      </c>
      <c r="I5331" t="s">
        <v>4534</v>
      </c>
      <c r="J5331" t="s">
        <v>4522</v>
      </c>
      <c r="K5331" s="2">
        <v>-7.48</v>
      </c>
      <c r="L5331" t="s">
        <v>44</v>
      </c>
      <c r="M5331" s="2">
        <v>-7.48</v>
      </c>
      <c r="N5331" t="s">
        <v>4523</v>
      </c>
      <c r="O5331" t="s">
        <v>4524</v>
      </c>
      <c r="P5331" t="s">
        <v>22465</v>
      </c>
      <c r="Q5331" t="s">
        <v>22468</v>
      </c>
      <c r="R5331" t="s">
        <v>44</v>
      </c>
      <c r="S5331" t="s">
        <v>4527</v>
      </c>
      <c r="T5331" s="3">
        <v>45821</v>
      </c>
      <c r="U5331" s="3">
        <v>45824</v>
      </c>
      <c r="V5331" s="2">
        <v>0</v>
      </c>
      <c r="W5331" t="s">
        <v>44</v>
      </c>
      <c r="X5331" t="s">
        <v>44</v>
      </c>
      <c r="Y5331" t="s">
        <v>22469</v>
      </c>
      <c r="Z5331" t="s">
        <v>800</v>
      </c>
      <c r="AA5331" t="s">
        <v>4529</v>
      </c>
      <c r="AB5331" t="s">
        <v>4530</v>
      </c>
      <c r="AC5331" t="s">
        <v>89</v>
      </c>
      <c r="AD5331" t="str">
        <f t="shared" si="83"/>
        <v>10-60</v>
      </c>
      <c r="AE5331" t="str">
        <f>VLOOKUP(AD5331,'Main_Sub Desc'!C:D,2,)</f>
        <v>LPC from invoicing</v>
      </c>
      <c r="AF5331" t="str">
        <f>VLOOKUP(VALUE(H5331),'Main_Sub Desc'!F:G,2,)</f>
        <v>Wst Rev Late Payment</v>
      </c>
      <c r="AG5331">
        <f>IFERROR(VLOOKUP(VALUE(I5331),'PC Mapping'!A:F,6,),"")</f>
        <v>10514</v>
      </c>
      <c r="AH5331" s="13" t="str">
        <f>VLOOKUP(AG5331,'PC Mapping'!L:M,2,)</f>
        <v>Bolivar Sewer</v>
      </c>
    </row>
    <row r="5332" spans="1:34" x14ac:dyDescent="0.2">
      <c r="A5332" t="s">
        <v>22470</v>
      </c>
      <c r="B5332" t="s">
        <v>22471</v>
      </c>
      <c r="C5332" t="s">
        <v>4519</v>
      </c>
      <c r="D5332" t="s">
        <v>4520</v>
      </c>
      <c r="E5332" s="3">
        <v>45821</v>
      </c>
      <c r="F5332" t="s">
        <v>44</v>
      </c>
      <c r="G5332" t="s">
        <v>3742</v>
      </c>
      <c r="H5332" t="s">
        <v>3716</v>
      </c>
      <c r="I5332" t="s">
        <v>4534</v>
      </c>
      <c r="J5332" t="s">
        <v>4522</v>
      </c>
      <c r="K5332" s="2">
        <v>-5.03</v>
      </c>
      <c r="L5332" t="s">
        <v>44</v>
      </c>
      <c r="M5332" s="2">
        <v>-5.03</v>
      </c>
      <c r="N5332" t="s">
        <v>4523</v>
      </c>
      <c r="O5332" t="s">
        <v>4524</v>
      </c>
      <c r="P5332" t="s">
        <v>22472</v>
      </c>
      <c r="Q5332" t="s">
        <v>22473</v>
      </c>
      <c r="R5332" t="s">
        <v>44</v>
      </c>
      <c r="S5332" t="s">
        <v>4527</v>
      </c>
      <c r="T5332" s="3">
        <v>45821</v>
      </c>
      <c r="U5332" s="3">
        <v>45824</v>
      </c>
      <c r="V5332" s="2">
        <v>0</v>
      </c>
      <c r="W5332" t="s">
        <v>44</v>
      </c>
      <c r="X5332" t="s">
        <v>44</v>
      </c>
      <c r="Y5332" t="s">
        <v>22474</v>
      </c>
      <c r="Z5332" t="s">
        <v>348</v>
      </c>
      <c r="AA5332" t="s">
        <v>4529</v>
      </c>
      <c r="AB5332" t="s">
        <v>4530</v>
      </c>
      <c r="AC5332" t="s">
        <v>89</v>
      </c>
      <c r="AD5332" t="str">
        <f t="shared" si="83"/>
        <v>10-60</v>
      </c>
      <c r="AE5332" t="str">
        <f>VLOOKUP(AD5332,'Main_Sub Desc'!C:D,2,)</f>
        <v>LPC from invoicing</v>
      </c>
      <c r="AF5332" t="str">
        <f>VLOOKUP(VALUE(H5332),'Main_Sub Desc'!F:G,2,)</f>
        <v>Wst Rev Late Payment</v>
      </c>
      <c r="AG5332">
        <f>IFERROR(VLOOKUP(VALUE(I5332),'PC Mapping'!A:F,6,),"")</f>
        <v>10514</v>
      </c>
      <c r="AH5332" s="13" t="str">
        <f>VLOOKUP(AG5332,'PC Mapping'!L:M,2,)</f>
        <v>Bolivar Sewer</v>
      </c>
    </row>
    <row r="5333" spans="1:34" x14ac:dyDescent="0.2">
      <c r="A5333" t="s">
        <v>22470</v>
      </c>
      <c r="B5333" t="s">
        <v>22471</v>
      </c>
      <c r="C5333" t="s">
        <v>4519</v>
      </c>
      <c r="D5333" t="s">
        <v>4520</v>
      </c>
      <c r="E5333" s="3">
        <v>45821</v>
      </c>
      <c r="F5333" t="s">
        <v>44</v>
      </c>
      <c r="G5333" t="s">
        <v>3742</v>
      </c>
      <c r="H5333" t="s">
        <v>3722</v>
      </c>
      <c r="I5333" t="s">
        <v>4538</v>
      </c>
      <c r="J5333" t="s">
        <v>4522</v>
      </c>
      <c r="K5333" s="2">
        <v>-5</v>
      </c>
      <c r="L5333" t="s">
        <v>44</v>
      </c>
      <c r="M5333" s="2">
        <v>-5</v>
      </c>
      <c r="N5333" t="s">
        <v>4523</v>
      </c>
      <c r="O5333" t="s">
        <v>4524</v>
      </c>
      <c r="P5333" t="s">
        <v>22472</v>
      </c>
      <c r="Q5333" t="s">
        <v>22475</v>
      </c>
      <c r="R5333" t="s">
        <v>44</v>
      </c>
      <c r="S5333" t="s">
        <v>4527</v>
      </c>
      <c r="T5333" s="3">
        <v>45821</v>
      </c>
      <c r="U5333" s="3">
        <v>45824</v>
      </c>
      <c r="V5333" s="2">
        <v>0</v>
      </c>
      <c r="W5333" t="s">
        <v>44</v>
      </c>
      <c r="X5333" t="s">
        <v>44</v>
      </c>
      <c r="Y5333" t="s">
        <v>22476</v>
      </c>
      <c r="Z5333" t="s">
        <v>348</v>
      </c>
      <c r="AA5333" t="s">
        <v>4529</v>
      </c>
      <c r="AB5333" t="s">
        <v>4530</v>
      </c>
      <c r="AC5333" t="s">
        <v>89</v>
      </c>
      <c r="AD5333" t="str">
        <f t="shared" si="83"/>
        <v>10-60</v>
      </c>
      <c r="AE5333" t="str">
        <f>VLOOKUP(AD5333,'Main_Sub Desc'!C:D,2,)</f>
        <v>LPC from invoicing</v>
      </c>
      <c r="AF5333" t="str">
        <f>VLOOKUP(VALUE(H5333),'Main_Sub Desc'!F:G,2,)</f>
        <v>Wtr Rev Late Payment</v>
      </c>
      <c r="AG5333">
        <f>IFERROR(VLOOKUP(VALUE(I5333),'PC Mapping'!A:F,6,),"")</f>
        <v>10469</v>
      </c>
      <c r="AH5333" s="13" t="str">
        <f>VLOOKUP(AG5333,'PC Mapping'!L:M,2,)</f>
        <v>Bolivar Water</v>
      </c>
    </row>
    <row r="5334" spans="1:34" x14ac:dyDescent="0.2">
      <c r="A5334" t="s">
        <v>22477</v>
      </c>
      <c r="B5334" t="s">
        <v>22441</v>
      </c>
      <c r="C5334" t="s">
        <v>4519</v>
      </c>
      <c r="D5334" t="s">
        <v>4520</v>
      </c>
      <c r="E5334" s="3">
        <v>45821</v>
      </c>
      <c r="F5334" t="s">
        <v>44</v>
      </c>
      <c r="G5334" t="s">
        <v>3742</v>
      </c>
      <c r="H5334" t="s">
        <v>3716</v>
      </c>
      <c r="I5334" t="s">
        <v>4534</v>
      </c>
      <c r="J5334" t="s">
        <v>4522</v>
      </c>
      <c r="K5334" s="2">
        <v>-5</v>
      </c>
      <c r="L5334" t="s">
        <v>44</v>
      </c>
      <c r="M5334" s="2">
        <v>-5</v>
      </c>
      <c r="N5334" t="s">
        <v>4523</v>
      </c>
      <c r="O5334" t="s">
        <v>4524</v>
      </c>
      <c r="P5334" t="s">
        <v>22478</v>
      </c>
      <c r="Q5334" t="s">
        <v>22479</v>
      </c>
      <c r="R5334" t="s">
        <v>44</v>
      </c>
      <c r="S5334" t="s">
        <v>4527</v>
      </c>
      <c r="T5334" s="3">
        <v>45821</v>
      </c>
      <c r="U5334" s="3">
        <v>45824</v>
      </c>
      <c r="V5334" s="2">
        <v>0</v>
      </c>
      <c r="W5334" t="s">
        <v>44</v>
      </c>
      <c r="X5334" t="s">
        <v>44</v>
      </c>
      <c r="Y5334" t="s">
        <v>22480</v>
      </c>
      <c r="Z5334" t="s">
        <v>430</v>
      </c>
      <c r="AA5334" t="s">
        <v>4529</v>
      </c>
      <c r="AB5334" t="s">
        <v>4530</v>
      </c>
      <c r="AC5334" t="s">
        <v>89</v>
      </c>
      <c r="AD5334" t="str">
        <f t="shared" si="83"/>
        <v>10-60</v>
      </c>
      <c r="AE5334" t="str">
        <f>VLOOKUP(AD5334,'Main_Sub Desc'!C:D,2,)</f>
        <v>LPC from invoicing</v>
      </c>
      <c r="AF5334" t="str">
        <f>VLOOKUP(VALUE(H5334),'Main_Sub Desc'!F:G,2,)</f>
        <v>Wst Rev Late Payment</v>
      </c>
      <c r="AG5334">
        <f>IFERROR(VLOOKUP(VALUE(I5334),'PC Mapping'!A:F,6,),"")</f>
        <v>10514</v>
      </c>
      <c r="AH5334" s="13" t="str">
        <f>VLOOKUP(AG5334,'PC Mapping'!L:M,2,)</f>
        <v>Bolivar Sewer</v>
      </c>
    </row>
    <row r="5335" spans="1:34" x14ac:dyDescent="0.2">
      <c r="A5335" t="s">
        <v>22477</v>
      </c>
      <c r="B5335" t="s">
        <v>22441</v>
      </c>
      <c r="C5335" t="s">
        <v>4519</v>
      </c>
      <c r="D5335" t="s">
        <v>4520</v>
      </c>
      <c r="E5335" s="3">
        <v>45821</v>
      </c>
      <c r="F5335" t="s">
        <v>44</v>
      </c>
      <c r="G5335" t="s">
        <v>3742</v>
      </c>
      <c r="H5335" t="s">
        <v>3722</v>
      </c>
      <c r="I5335" t="s">
        <v>4538</v>
      </c>
      <c r="J5335" t="s">
        <v>4522</v>
      </c>
      <c r="K5335" s="2">
        <v>-5</v>
      </c>
      <c r="L5335" t="s">
        <v>44</v>
      </c>
      <c r="M5335" s="2">
        <v>-5</v>
      </c>
      <c r="N5335" t="s">
        <v>4523</v>
      </c>
      <c r="O5335" t="s">
        <v>4524</v>
      </c>
      <c r="P5335" t="s">
        <v>22478</v>
      </c>
      <c r="Q5335" t="s">
        <v>22481</v>
      </c>
      <c r="R5335" t="s">
        <v>44</v>
      </c>
      <c r="S5335" t="s">
        <v>4527</v>
      </c>
      <c r="T5335" s="3">
        <v>45821</v>
      </c>
      <c r="U5335" s="3">
        <v>45824</v>
      </c>
      <c r="V5335" s="2">
        <v>0</v>
      </c>
      <c r="W5335" t="s">
        <v>44</v>
      </c>
      <c r="X5335" t="s">
        <v>44</v>
      </c>
      <c r="Y5335" t="s">
        <v>22482</v>
      </c>
      <c r="Z5335" t="s">
        <v>430</v>
      </c>
      <c r="AA5335" t="s">
        <v>4529</v>
      </c>
      <c r="AB5335" t="s">
        <v>4530</v>
      </c>
      <c r="AC5335" t="s">
        <v>89</v>
      </c>
      <c r="AD5335" t="str">
        <f t="shared" si="83"/>
        <v>10-60</v>
      </c>
      <c r="AE5335" t="str">
        <f>VLOOKUP(AD5335,'Main_Sub Desc'!C:D,2,)</f>
        <v>LPC from invoicing</v>
      </c>
      <c r="AF5335" t="str">
        <f>VLOOKUP(VALUE(H5335),'Main_Sub Desc'!F:G,2,)</f>
        <v>Wtr Rev Late Payment</v>
      </c>
      <c r="AG5335">
        <f>IFERROR(VLOOKUP(VALUE(I5335),'PC Mapping'!A:F,6,),"")</f>
        <v>10469</v>
      </c>
      <c r="AH5335" s="13" t="str">
        <f>VLOOKUP(AG5335,'PC Mapping'!L:M,2,)</f>
        <v>Bolivar Water</v>
      </c>
    </row>
    <row r="5336" spans="1:34" x14ac:dyDescent="0.2">
      <c r="A5336" t="s">
        <v>22483</v>
      </c>
      <c r="B5336" t="s">
        <v>22434</v>
      </c>
      <c r="C5336" t="s">
        <v>4519</v>
      </c>
      <c r="D5336" t="s">
        <v>4520</v>
      </c>
      <c r="E5336" s="3">
        <v>45821</v>
      </c>
      <c r="F5336" t="s">
        <v>44</v>
      </c>
      <c r="G5336" t="s">
        <v>3742</v>
      </c>
      <c r="H5336" t="s">
        <v>3716</v>
      </c>
      <c r="I5336" t="s">
        <v>4534</v>
      </c>
      <c r="J5336" t="s">
        <v>4522</v>
      </c>
      <c r="K5336" s="2">
        <v>-17.920000000000002</v>
      </c>
      <c r="L5336" t="s">
        <v>44</v>
      </c>
      <c r="M5336" s="2">
        <v>-17.920000000000002</v>
      </c>
      <c r="N5336" t="s">
        <v>4523</v>
      </c>
      <c r="O5336" t="s">
        <v>4524</v>
      </c>
      <c r="P5336" t="s">
        <v>14185</v>
      </c>
      <c r="Q5336" t="s">
        <v>22484</v>
      </c>
      <c r="R5336" t="s">
        <v>44</v>
      </c>
      <c r="S5336" t="s">
        <v>4527</v>
      </c>
      <c r="T5336" s="3">
        <v>45821</v>
      </c>
      <c r="U5336" s="3">
        <v>45824</v>
      </c>
      <c r="V5336" s="2">
        <v>0</v>
      </c>
      <c r="W5336" t="s">
        <v>44</v>
      </c>
      <c r="X5336" t="s">
        <v>44</v>
      </c>
      <c r="Y5336" t="s">
        <v>22485</v>
      </c>
      <c r="Z5336" t="s">
        <v>22486</v>
      </c>
      <c r="AA5336" t="s">
        <v>4529</v>
      </c>
      <c r="AB5336" t="s">
        <v>4530</v>
      </c>
      <c r="AC5336" t="s">
        <v>89</v>
      </c>
      <c r="AD5336" t="str">
        <f t="shared" si="83"/>
        <v>10-60</v>
      </c>
      <c r="AE5336" t="str">
        <f>VLOOKUP(AD5336,'Main_Sub Desc'!C:D,2,)</f>
        <v>LPC from invoicing</v>
      </c>
      <c r="AF5336" t="str">
        <f>VLOOKUP(VALUE(H5336),'Main_Sub Desc'!F:G,2,)</f>
        <v>Wst Rev Late Payment</v>
      </c>
      <c r="AG5336">
        <f>IFERROR(VLOOKUP(VALUE(I5336),'PC Mapping'!A:F,6,),"")</f>
        <v>10514</v>
      </c>
      <c r="AH5336" s="13" t="str">
        <f>VLOOKUP(AG5336,'PC Mapping'!L:M,2,)</f>
        <v>Bolivar Sewer</v>
      </c>
    </row>
    <row r="5337" spans="1:34" x14ac:dyDescent="0.2">
      <c r="A5337" t="s">
        <v>22483</v>
      </c>
      <c r="B5337" t="s">
        <v>22434</v>
      </c>
      <c r="C5337" t="s">
        <v>4519</v>
      </c>
      <c r="D5337" t="s">
        <v>4520</v>
      </c>
      <c r="E5337" s="3">
        <v>45821</v>
      </c>
      <c r="F5337" t="s">
        <v>44</v>
      </c>
      <c r="G5337" t="s">
        <v>3742</v>
      </c>
      <c r="H5337" t="s">
        <v>3722</v>
      </c>
      <c r="I5337" t="s">
        <v>4538</v>
      </c>
      <c r="J5337" t="s">
        <v>4522</v>
      </c>
      <c r="K5337" s="2">
        <v>-12.15</v>
      </c>
      <c r="L5337" t="s">
        <v>44</v>
      </c>
      <c r="M5337" s="2">
        <v>-12.15</v>
      </c>
      <c r="N5337" t="s">
        <v>4523</v>
      </c>
      <c r="O5337" t="s">
        <v>4524</v>
      </c>
      <c r="P5337" t="s">
        <v>14185</v>
      </c>
      <c r="Q5337" t="s">
        <v>22487</v>
      </c>
      <c r="R5337" t="s">
        <v>44</v>
      </c>
      <c r="S5337" t="s">
        <v>4527</v>
      </c>
      <c r="T5337" s="3">
        <v>45821</v>
      </c>
      <c r="U5337" s="3">
        <v>45824</v>
      </c>
      <c r="V5337" s="2">
        <v>0</v>
      </c>
      <c r="W5337" t="s">
        <v>44</v>
      </c>
      <c r="X5337" t="s">
        <v>44</v>
      </c>
      <c r="Y5337" t="s">
        <v>22488</v>
      </c>
      <c r="Z5337" t="s">
        <v>22486</v>
      </c>
      <c r="AA5337" t="s">
        <v>4529</v>
      </c>
      <c r="AB5337" t="s">
        <v>4530</v>
      </c>
      <c r="AC5337" t="s">
        <v>89</v>
      </c>
      <c r="AD5337" t="str">
        <f t="shared" si="83"/>
        <v>10-60</v>
      </c>
      <c r="AE5337" t="str">
        <f>VLOOKUP(AD5337,'Main_Sub Desc'!C:D,2,)</f>
        <v>LPC from invoicing</v>
      </c>
      <c r="AF5337" t="str">
        <f>VLOOKUP(VALUE(H5337),'Main_Sub Desc'!F:G,2,)</f>
        <v>Wtr Rev Late Payment</v>
      </c>
      <c r="AG5337">
        <f>IFERROR(VLOOKUP(VALUE(I5337),'PC Mapping'!A:F,6,),"")</f>
        <v>10469</v>
      </c>
      <c r="AH5337" s="13" t="str">
        <f>VLOOKUP(AG5337,'PC Mapping'!L:M,2,)</f>
        <v>Bolivar Water</v>
      </c>
    </row>
    <row r="5338" spans="1:34" x14ac:dyDescent="0.2">
      <c r="A5338" t="s">
        <v>22489</v>
      </c>
      <c r="B5338" t="s">
        <v>22490</v>
      </c>
      <c r="C5338" t="s">
        <v>4519</v>
      </c>
      <c r="D5338" t="s">
        <v>4520</v>
      </c>
      <c r="E5338" s="3">
        <v>45824</v>
      </c>
      <c r="F5338" t="s">
        <v>44</v>
      </c>
      <c r="G5338" t="s">
        <v>3742</v>
      </c>
      <c r="H5338" t="s">
        <v>3716</v>
      </c>
      <c r="I5338" t="s">
        <v>4534</v>
      </c>
      <c r="J5338" t="s">
        <v>4522</v>
      </c>
      <c r="K5338" s="2">
        <v>-51.51</v>
      </c>
      <c r="L5338" t="s">
        <v>44</v>
      </c>
      <c r="M5338" s="2">
        <v>-51.51</v>
      </c>
      <c r="N5338" t="s">
        <v>4523</v>
      </c>
      <c r="O5338" t="s">
        <v>4524</v>
      </c>
      <c r="P5338" t="s">
        <v>22491</v>
      </c>
      <c r="Q5338" t="s">
        <v>22492</v>
      </c>
      <c r="R5338" t="s">
        <v>44</v>
      </c>
      <c r="S5338" t="s">
        <v>4527</v>
      </c>
      <c r="T5338" s="3">
        <v>45824</v>
      </c>
      <c r="U5338" s="3">
        <v>45825</v>
      </c>
      <c r="V5338" s="2">
        <v>0</v>
      </c>
      <c r="W5338" t="s">
        <v>44</v>
      </c>
      <c r="X5338" t="s">
        <v>44</v>
      </c>
      <c r="Y5338" t="s">
        <v>22493</v>
      </c>
      <c r="Z5338" t="s">
        <v>1134</v>
      </c>
      <c r="AA5338" t="s">
        <v>4529</v>
      </c>
      <c r="AB5338" t="s">
        <v>4530</v>
      </c>
      <c r="AC5338" t="s">
        <v>89</v>
      </c>
      <c r="AD5338" t="str">
        <f t="shared" si="83"/>
        <v>10-60</v>
      </c>
      <c r="AE5338" t="str">
        <f>VLOOKUP(AD5338,'Main_Sub Desc'!C:D,2,)</f>
        <v>LPC from invoicing</v>
      </c>
      <c r="AF5338" t="str">
        <f>VLOOKUP(VALUE(H5338),'Main_Sub Desc'!F:G,2,)</f>
        <v>Wst Rev Late Payment</v>
      </c>
      <c r="AG5338">
        <f>IFERROR(VLOOKUP(VALUE(I5338),'PC Mapping'!A:F,6,),"")</f>
        <v>10514</v>
      </c>
      <c r="AH5338" s="13" t="str">
        <f>VLOOKUP(AG5338,'PC Mapping'!L:M,2,)</f>
        <v>Bolivar Sewer</v>
      </c>
    </row>
    <row r="5339" spans="1:34" x14ac:dyDescent="0.2">
      <c r="A5339" t="s">
        <v>22489</v>
      </c>
      <c r="B5339" t="s">
        <v>22490</v>
      </c>
      <c r="C5339" t="s">
        <v>4519</v>
      </c>
      <c r="D5339" t="s">
        <v>4520</v>
      </c>
      <c r="E5339" s="3">
        <v>45824</v>
      </c>
      <c r="F5339" t="s">
        <v>44</v>
      </c>
      <c r="G5339" t="s">
        <v>3742</v>
      </c>
      <c r="H5339" t="s">
        <v>3722</v>
      </c>
      <c r="I5339" t="s">
        <v>4538</v>
      </c>
      <c r="J5339" t="s">
        <v>4522</v>
      </c>
      <c r="K5339" s="2">
        <v>-34.64</v>
      </c>
      <c r="L5339" t="s">
        <v>44</v>
      </c>
      <c r="M5339" s="2">
        <v>-34.64</v>
      </c>
      <c r="N5339" t="s">
        <v>4523</v>
      </c>
      <c r="O5339" t="s">
        <v>4524</v>
      </c>
      <c r="P5339" t="s">
        <v>22491</v>
      </c>
      <c r="Q5339" t="s">
        <v>22494</v>
      </c>
      <c r="R5339" t="s">
        <v>44</v>
      </c>
      <c r="S5339" t="s">
        <v>4527</v>
      </c>
      <c r="T5339" s="3">
        <v>45824</v>
      </c>
      <c r="U5339" s="3">
        <v>45825</v>
      </c>
      <c r="V5339" s="2">
        <v>0</v>
      </c>
      <c r="W5339" t="s">
        <v>44</v>
      </c>
      <c r="X5339" t="s">
        <v>44</v>
      </c>
      <c r="Y5339" t="s">
        <v>22495</v>
      </c>
      <c r="Z5339" t="s">
        <v>1134</v>
      </c>
      <c r="AA5339" t="s">
        <v>4529</v>
      </c>
      <c r="AB5339" t="s">
        <v>4530</v>
      </c>
      <c r="AC5339" t="s">
        <v>89</v>
      </c>
      <c r="AD5339" t="str">
        <f t="shared" si="83"/>
        <v>10-60</v>
      </c>
      <c r="AE5339" t="str">
        <f>VLOOKUP(AD5339,'Main_Sub Desc'!C:D,2,)</f>
        <v>LPC from invoicing</v>
      </c>
      <c r="AF5339" t="str">
        <f>VLOOKUP(VALUE(H5339),'Main_Sub Desc'!F:G,2,)</f>
        <v>Wtr Rev Late Payment</v>
      </c>
      <c r="AG5339">
        <f>IFERROR(VLOOKUP(VALUE(I5339),'PC Mapping'!A:F,6,),"")</f>
        <v>10469</v>
      </c>
      <c r="AH5339" s="13" t="str">
        <f>VLOOKUP(AG5339,'PC Mapping'!L:M,2,)</f>
        <v>Bolivar Water</v>
      </c>
    </row>
    <row r="5340" spans="1:34" x14ac:dyDescent="0.2">
      <c r="A5340" t="s">
        <v>22496</v>
      </c>
      <c r="B5340" t="s">
        <v>22490</v>
      </c>
      <c r="C5340" t="s">
        <v>4519</v>
      </c>
      <c r="D5340" t="s">
        <v>4520</v>
      </c>
      <c r="E5340" s="3">
        <v>45824</v>
      </c>
      <c r="F5340" t="s">
        <v>44</v>
      </c>
      <c r="G5340" t="s">
        <v>3742</v>
      </c>
      <c r="H5340" t="s">
        <v>3722</v>
      </c>
      <c r="I5340" t="s">
        <v>4538</v>
      </c>
      <c r="J5340" t="s">
        <v>4522</v>
      </c>
      <c r="K5340" s="2">
        <v>-5</v>
      </c>
      <c r="L5340" t="s">
        <v>44</v>
      </c>
      <c r="M5340" s="2">
        <v>-5</v>
      </c>
      <c r="N5340" t="s">
        <v>4523</v>
      </c>
      <c r="O5340" t="s">
        <v>4524</v>
      </c>
      <c r="P5340" t="s">
        <v>8544</v>
      </c>
      <c r="Q5340" t="s">
        <v>22497</v>
      </c>
      <c r="R5340" t="s">
        <v>44</v>
      </c>
      <c r="S5340" t="s">
        <v>4527</v>
      </c>
      <c r="T5340" s="3">
        <v>45824</v>
      </c>
      <c r="U5340" s="3">
        <v>45825</v>
      </c>
      <c r="V5340" s="2">
        <v>0</v>
      </c>
      <c r="W5340" t="s">
        <v>44</v>
      </c>
      <c r="X5340" t="s">
        <v>44</v>
      </c>
      <c r="Y5340" t="s">
        <v>22498</v>
      </c>
      <c r="Z5340" t="s">
        <v>591</v>
      </c>
      <c r="AA5340" t="s">
        <v>4529</v>
      </c>
      <c r="AB5340" t="s">
        <v>4530</v>
      </c>
      <c r="AC5340" t="s">
        <v>89</v>
      </c>
      <c r="AD5340" t="str">
        <f t="shared" si="83"/>
        <v>10-60</v>
      </c>
      <c r="AE5340" t="str">
        <f>VLOOKUP(AD5340,'Main_Sub Desc'!C:D,2,)</f>
        <v>LPC from invoicing</v>
      </c>
      <c r="AF5340" t="str">
        <f>VLOOKUP(VALUE(H5340),'Main_Sub Desc'!F:G,2,)</f>
        <v>Wtr Rev Late Payment</v>
      </c>
      <c r="AG5340">
        <f>IFERROR(VLOOKUP(VALUE(I5340),'PC Mapping'!A:F,6,),"")</f>
        <v>10469</v>
      </c>
      <c r="AH5340" s="13" t="str">
        <f>VLOOKUP(AG5340,'PC Mapping'!L:M,2,)</f>
        <v>Bolivar Water</v>
      </c>
    </row>
    <row r="5341" spans="1:34" x14ac:dyDescent="0.2">
      <c r="A5341" t="s">
        <v>22496</v>
      </c>
      <c r="B5341" t="s">
        <v>22490</v>
      </c>
      <c r="C5341" t="s">
        <v>4519</v>
      </c>
      <c r="D5341" t="s">
        <v>4520</v>
      </c>
      <c r="E5341" s="3">
        <v>45824</v>
      </c>
      <c r="F5341" t="s">
        <v>44</v>
      </c>
      <c r="G5341" t="s">
        <v>3742</v>
      </c>
      <c r="H5341" t="s">
        <v>3716</v>
      </c>
      <c r="I5341" t="s">
        <v>4534</v>
      </c>
      <c r="J5341" t="s">
        <v>4522</v>
      </c>
      <c r="K5341" s="2">
        <v>-5</v>
      </c>
      <c r="L5341" t="s">
        <v>44</v>
      </c>
      <c r="M5341" s="2">
        <v>-5</v>
      </c>
      <c r="N5341" t="s">
        <v>4523</v>
      </c>
      <c r="O5341" t="s">
        <v>4524</v>
      </c>
      <c r="P5341" t="s">
        <v>8544</v>
      </c>
      <c r="Q5341" t="s">
        <v>22499</v>
      </c>
      <c r="R5341" t="s">
        <v>44</v>
      </c>
      <c r="S5341" t="s">
        <v>4527</v>
      </c>
      <c r="T5341" s="3">
        <v>45824</v>
      </c>
      <c r="U5341" s="3">
        <v>45825</v>
      </c>
      <c r="V5341" s="2">
        <v>0</v>
      </c>
      <c r="W5341" t="s">
        <v>44</v>
      </c>
      <c r="X5341" t="s">
        <v>44</v>
      </c>
      <c r="Y5341" t="s">
        <v>22500</v>
      </c>
      <c r="Z5341" t="s">
        <v>591</v>
      </c>
      <c r="AA5341" t="s">
        <v>4529</v>
      </c>
      <c r="AB5341" t="s">
        <v>4530</v>
      </c>
      <c r="AC5341" t="s">
        <v>89</v>
      </c>
      <c r="AD5341" t="str">
        <f t="shared" si="83"/>
        <v>10-60</v>
      </c>
      <c r="AE5341" t="str">
        <f>VLOOKUP(AD5341,'Main_Sub Desc'!C:D,2,)</f>
        <v>LPC from invoicing</v>
      </c>
      <c r="AF5341" t="str">
        <f>VLOOKUP(VALUE(H5341),'Main_Sub Desc'!F:G,2,)</f>
        <v>Wst Rev Late Payment</v>
      </c>
      <c r="AG5341">
        <f>IFERROR(VLOOKUP(VALUE(I5341),'PC Mapping'!A:F,6,),"")</f>
        <v>10514</v>
      </c>
      <c r="AH5341" s="13" t="str">
        <f>VLOOKUP(AG5341,'PC Mapping'!L:M,2,)</f>
        <v>Bolivar Sewer</v>
      </c>
    </row>
    <row r="5342" spans="1:34" x14ac:dyDescent="0.2">
      <c r="A5342" t="s">
        <v>22501</v>
      </c>
      <c r="B5342" t="s">
        <v>22490</v>
      </c>
      <c r="C5342" t="s">
        <v>4519</v>
      </c>
      <c r="D5342" t="s">
        <v>4520</v>
      </c>
      <c r="E5342" s="3">
        <v>45824</v>
      </c>
      <c r="F5342" t="s">
        <v>44</v>
      </c>
      <c r="G5342" t="s">
        <v>3742</v>
      </c>
      <c r="H5342" t="s">
        <v>3722</v>
      </c>
      <c r="I5342" t="s">
        <v>4538</v>
      </c>
      <c r="J5342" t="s">
        <v>4522</v>
      </c>
      <c r="K5342" s="2">
        <v>-5</v>
      </c>
      <c r="L5342" t="s">
        <v>44</v>
      </c>
      <c r="M5342" s="2">
        <v>-5</v>
      </c>
      <c r="N5342" t="s">
        <v>4523</v>
      </c>
      <c r="O5342" t="s">
        <v>4524</v>
      </c>
      <c r="P5342" t="s">
        <v>15591</v>
      </c>
      <c r="Q5342" t="s">
        <v>22502</v>
      </c>
      <c r="R5342" t="s">
        <v>44</v>
      </c>
      <c r="S5342" t="s">
        <v>4527</v>
      </c>
      <c r="T5342" s="3">
        <v>45824</v>
      </c>
      <c r="U5342" s="3">
        <v>45825</v>
      </c>
      <c r="V5342" s="2">
        <v>0</v>
      </c>
      <c r="W5342" t="s">
        <v>44</v>
      </c>
      <c r="X5342" t="s">
        <v>44</v>
      </c>
      <c r="Y5342" t="s">
        <v>15595</v>
      </c>
      <c r="Z5342" t="s">
        <v>959</v>
      </c>
      <c r="AA5342" t="s">
        <v>4529</v>
      </c>
      <c r="AB5342" t="s">
        <v>4530</v>
      </c>
      <c r="AC5342" t="s">
        <v>89</v>
      </c>
      <c r="AD5342" t="str">
        <f t="shared" si="83"/>
        <v>10-60</v>
      </c>
      <c r="AE5342" t="str">
        <f>VLOOKUP(AD5342,'Main_Sub Desc'!C:D,2,)</f>
        <v>LPC from invoicing</v>
      </c>
      <c r="AF5342" t="str">
        <f>VLOOKUP(VALUE(H5342),'Main_Sub Desc'!F:G,2,)</f>
        <v>Wtr Rev Late Payment</v>
      </c>
      <c r="AG5342">
        <f>IFERROR(VLOOKUP(VALUE(I5342),'PC Mapping'!A:F,6,),"")</f>
        <v>10469</v>
      </c>
      <c r="AH5342" s="13" t="str">
        <f>VLOOKUP(AG5342,'PC Mapping'!L:M,2,)</f>
        <v>Bolivar Water</v>
      </c>
    </row>
    <row r="5343" spans="1:34" x14ac:dyDescent="0.2">
      <c r="A5343" t="s">
        <v>22501</v>
      </c>
      <c r="B5343" t="s">
        <v>22490</v>
      </c>
      <c r="C5343" t="s">
        <v>4519</v>
      </c>
      <c r="D5343" t="s">
        <v>4520</v>
      </c>
      <c r="E5343" s="3">
        <v>45824</v>
      </c>
      <c r="F5343" t="s">
        <v>44</v>
      </c>
      <c r="G5343" t="s">
        <v>3742</v>
      </c>
      <c r="H5343" t="s">
        <v>3716</v>
      </c>
      <c r="I5343" t="s">
        <v>4534</v>
      </c>
      <c r="J5343" t="s">
        <v>4522</v>
      </c>
      <c r="K5343" s="2">
        <v>-6.73</v>
      </c>
      <c r="L5343" t="s">
        <v>44</v>
      </c>
      <c r="M5343" s="2">
        <v>-6.73</v>
      </c>
      <c r="N5343" t="s">
        <v>4523</v>
      </c>
      <c r="O5343" t="s">
        <v>4524</v>
      </c>
      <c r="P5343" t="s">
        <v>15591</v>
      </c>
      <c r="Q5343" t="s">
        <v>22503</v>
      </c>
      <c r="R5343" t="s">
        <v>44</v>
      </c>
      <c r="S5343" t="s">
        <v>4527</v>
      </c>
      <c r="T5343" s="3">
        <v>45824</v>
      </c>
      <c r="U5343" s="3">
        <v>45825</v>
      </c>
      <c r="V5343" s="2">
        <v>0</v>
      </c>
      <c r="W5343" t="s">
        <v>44</v>
      </c>
      <c r="X5343" t="s">
        <v>44</v>
      </c>
      <c r="Y5343" t="s">
        <v>15593</v>
      </c>
      <c r="Z5343" t="s">
        <v>959</v>
      </c>
      <c r="AA5343" t="s">
        <v>4529</v>
      </c>
      <c r="AB5343" t="s">
        <v>4530</v>
      </c>
      <c r="AC5343" t="s">
        <v>89</v>
      </c>
      <c r="AD5343" t="str">
        <f t="shared" si="83"/>
        <v>10-60</v>
      </c>
      <c r="AE5343" t="str">
        <f>VLOOKUP(AD5343,'Main_Sub Desc'!C:D,2,)</f>
        <v>LPC from invoicing</v>
      </c>
      <c r="AF5343" t="str">
        <f>VLOOKUP(VALUE(H5343),'Main_Sub Desc'!F:G,2,)</f>
        <v>Wst Rev Late Payment</v>
      </c>
      <c r="AG5343">
        <f>IFERROR(VLOOKUP(VALUE(I5343),'PC Mapping'!A:F,6,),"")</f>
        <v>10514</v>
      </c>
      <c r="AH5343" s="13" t="str">
        <f>VLOOKUP(AG5343,'PC Mapping'!L:M,2,)</f>
        <v>Bolivar Sewer</v>
      </c>
    </row>
    <row r="5344" spans="1:34" x14ac:dyDescent="0.2">
      <c r="A5344" t="s">
        <v>22504</v>
      </c>
      <c r="B5344" t="s">
        <v>22505</v>
      </c>
      <c r="C5344" t="s">
        <v>4519</v>
      </c>
      <c r="D5344" t="s">
        <v>4520</v>
      </c>
      <c r="E5344" s="3">
        <v>45825</v>
      </c>
      <c r="F5344" t="s">
        <v>44</v>
      </c>
      <c r="G5344" t="s">
        <v>3742</v>
      </c>
      <c r="H5344" t="s">
        <v>3722</v>
      </c>
      <c r="I5344" t="s">
        <v>4538</v>
      </c>
      <c r="J5344" t="s">
        <v>4522</v>
      </c>
      <c r="K5344" s="2">
        <v>-5</v>
      </c>
      <c r="L5344" t="s">
        <v>44</v>
      </c>
      <c r="M5344" s="2">
        <v>-5</v>
      </c>
      <c r="N5344" t="s">
        <v>4523</v>
      </c>
      <c r="O5344" t="s">
        <v>4524</v>
      </c>
      <c r="P5344" t="s">
        <v>5690</v>
      </c>
      <c r="Q5344" t="s">
        <v>22506</v>
      </c>
      <c r="R5344" t="s">
        <v>44</v>
      </c>
      <c r="S5344" t="s">
        <v>4527</v>
      </c>
      <c r="T5344" s="3">
        <v>45825</v>
      </c>
      <c r="U5344" s="3">
        <v>45826</v>
      </c>
      <c r="V5344" s="2">
        <v>0</v>
      </c>
      <c r="W5344" t="s">
        <v>44</v>
      </c>
      <c r="X5344" t="s">
        <v>44</v>
      </c>
      <c r="Y5344" t="s">
        <v>22507</v>
      </c>
      <c r="Z5344" t="s">
        <v>22508</v>
      </c>
      <c r="AA5344" t="s">
        <v>4529</v>
      </c>
      <c r="AB5344" t="s">
        <v>4530</v>
      </c>
      <c r="AC5344" t="s">
        <v>89</v>
      </c>
      <c r="AD5344" t="str">
        <f t="shared" si="83"/>
        <v>10-60</v>
      </c>
      <c r="AE5344" t="str">
        <f>VLOOKUP(AD5344,'Main_Sub Desc'!C:D,2,)</f>
        <v>LPC from invoicing</v>
      </c>
      <c r="AF5344" t="str">
        <f>VLOOKUP(VALUE(H5344),'Main_Sub Desc'!F:G,2,)</f>
        <v>Wtr Rev Late Payment</v>
      </c>
      <c r="AG5344">
        <f>IFERROR(VLOOKUP(VALUE(I5344),'PC Mapping'!A:F,6,),"")</f>
        <v>10469</v>
      </c>
      <c r="AH5344" s="13" t="str">
        <f>VLOOKUP(AG5344,'PC Mapping'!L:M,2,)</f>
        <v>Bolivar Water</v>
      </c>
    </row>
    <row r="5345" spans="1:34" x14ac:dyDescent="0.2">
      <c r="A5345" t="s">
        <v>22504</v>
      </c>
      <c r="B5345" t="s">
        <v>22505</v>
      </c>
      <c r="C5345" t="s">
        <v>4519</v>
      </c>
      <c r="D5345" t="s">
        <v>4520</v>
      </c>
      <c r="E5345" s="3">
        <v>45825</v>
      </c>
      <c r="F5345" t="s">
        <v>44</v>
      </c>
      <c r="G5345" t="s">
        <v>3742</v>
      </c>
      <c r="H5345" t="s">
        <v>3716</v>
      </c>
      <c r="I5345" t="s">
        <v>4534</v>
      </c>
      <c r="J5345" t="s">
        <v>4522</v>
      </c>
      <c r="K5345" s="2">
        <v>-5</v>
      </c>
      <c r="L5345" t="s">
        <v>44</v>
      </c>
      <c r="M5345" s="2">
        <v>-5</v>
      </c>
      <c r="N5345" t="s">
        <v>4523</v>
      </c>
      <c r="O5345" t="s">
        <v>4524</v>
      </c>
      <c r="P5345" t="s">
        <v>5690</v>
      </c>
      <c r="Q5345" t="s">
        <v>22509</v>
      </c>
      <c r="R5345" t="s">
        <v>44</v>
      </c>
      <c r="S5345" t="s">
        <v>4527</v>
      </c>
      <c r="T5345" s="3">
        <v>45825</v>
      </c>
      <c r="U5345" s="3">
        <v>45826</v>
      </c>
      <c r="V5345" s="2">
        <v>0</v>
      </c>
      <c r="W5345" t="s">
        <v>44</v>
      </c>
      <c r="X5345" t="s">
        <v>44</v>
      </c>
      <c r="Y5345" t="s">
        <v>22510</v>
      </c>
      <c r="Z5345" t="s">
        <v>22508</v>
      </c>
      <c r="AA5345" t="s">
        <v>4529</v>
      </c>
      <c r="AB5345" t="s">
        <v>4530</v>
      </c>
      <c r="AC5345" t="s">
        <v>89</v>
      </c>
      <c r="AD5345" t="str">
        <f t="shared" si="83"/>
        <v>10-60</v>
      </c>
      <c r="AE5345" t="str">
        <f>VLOOKUP(AD5345,'Main_Sub Desc'!C:D,2,)</f>
        <v>LPC from invoicing</v>
      </c>
      <c r="AF5345" t="str">
        <f>VLOOKUP(VALUE(H5345),'Main_Sub Desc'!F:G,2,)</f>
        <v>Wst Rev Late Payment</v>
      </c>
      <c r="AG5345">
        <f>IFERROR(VLOOKUP(VALUE(I5345),'PC Mapping'!A:F,6,),"")</f>
        <v>10514</v>
      </c>
      <c r="AH5345" s="13" t="str">
        <f>VLOOKUP(AG5345,'PC Mapping'!L:M,2,)</f>
        <v>Bolivar Sewer</v>
      </c>
    </row>
    <row r="5346" spans="1:34" x14ac:dyDescent="0.2">
      <c r="A5346" t="s">
        <v>22511</v>
      </c>
      <c r="B5346" t="s">
        <v>22505</v>
      </c>
      <c r="C5346" t="s">
        <v>4519</v>
      </c>
      <c r="D5346" t="s">
        <v>4520</v>
      </c>
      <c r="E5346" s="3">
        <v>45825</v>
      </c>
      <c r="F5346" t="s">
        <v>44</v>
      </c>
      <c r="G5346" t="s">
        <v>3742</v>
      </c>
      <c r="H5346" t="s">
        <v>3722</v>
      </c>
      <c r="I5346" t="s">
        <v>3752</v>
      </c>
      <c r="J5346" t="s">
        <v>4522</v>
      </c>
      <c r="K5346" s="2">
        <v>-5</v>
      </c>
      <c r="L5346" t="s">
        <v>44</v>
      </c>
      <c r="M5346" s="2">
        <v>-5</v>
      </c>
      <c r="N5346" t="s">
        <v>4523</v>
      </c>
      <c r="O5346" t="s">
        <v>4524</v>
      </c>
      <c r="P5346" t="s">
        <v>5262</v>
      </c>
      <c r="Q5346" t="s">
        <v>22512</v>
      </c>
      <c r="R5346" t="s">
        <v>44</v>
      </c>
      <c r="S5346" t="s">
        <v>4527</v>
      </c>
      <c r="T5346" s="3">
        <v>45825</v>
      </c>
      <c r="U5346" s="3">
        <v>45826</v>
      </c>
      <c r="V5346" s="2">
        <v>0</v>
      </c>
      <c r="W5346" t="s">
        <v>44</v>
      </c>
      <c r="X5346" t="s">
        <v>44</v>
      </c>
      <c r="Y5346" t="s">
        <v>22513</v>
      </c>
      <c r="Z5346" t="s">
        <v>22514</v>
      </c>
      <c r="AA5346" t="s">
        <v>4529</v>
      </c>
      <c r="AB5346" t="s">
        <v>4530</v>
      </c>
      <c r="AC5346" t="s">
        <v>89</v>
      </c>
      <c r="AD5346" t="str">
        <f t="shared" si="83"/>
        <v>10-60</v>
      </c>
      <c r="AE5346" t="str">
        <f>VLOOKUP(AD5346,'Main_Sub Desc'!C:D,2,)</f>
        <v>LPC from invoicing</v>
      </c>
      <c r="AF5346" t="str">
        <f>VLOOKUP(VALUE(H5346),'Main_Sub Desc'!F:G,2,)</f>
        <v>Wtr Rev Late Payment</v>
      </c>
      <c r="AG5346">
        <f>IFERROR(VLOOKUP(VALUE(I5346),'PC Mapping'!A:F,6,),"")</f>
        <v>10719</v>
      </c>
      <c r="AH5346" s="13" t="str">
        <f>VLOOKUP(AG5346,'PC Mapping'!L:M,2,)</f>
        <v>All Other Water</v>
      </c>
    </row>
    <row r="5347" spans="1:34" x14ac:dyDescent="0.2">
      <c r="A5347" t="s">
        <v>22515</v>
      </c>
      <c r="B5347" t="s">
        <v>22505</v>
      </c>
      <c r="C5347" t="s">
        <v>4519</v>
      </c>
      <c r="D5347" t="s">
        <v>4520</v>
      </c>
      <c r="E5347" s="3">
        <v>45825</v>
      </c>
      <c r="F5347" t="s">
        <v>44</v>
      </c>
      <c r="G5347" t="s">
        <v>3742</v>
      </c>
      <c r="H5347" t="s">
        <v>3722</v>
      </c>
      <c r="I5347" t="s">
        <v>3752</v>
      </c>
      <c r="J5347" t="s">
        <v>4522</v>
      </c>
      <c r="K5347" s="2">
        <v>-5</v>
      </c>
      <c r="L5347" t="s">
        <v>44</v>
      </c>
      <c r="M5347" s="2">
        <v>-5</v>
      </c>
      <c r="N5347" t="s">
        <v>4523</v>
      </c>
      <c r="O5347" t="s">
        <v>4524</v>
      </c>
      <c r="P5347" t="s">
        <v>5262</v>
      </c>
      <c r="Q5347" t="s">
        <v>22516</v>
      </c>
      <c r="R5347" t="s">
        <v>44</v>
      </c>
      <c r="S5347" t="s">
        <v>4527</v>
      </c>
      <c r="T5347" s="3">
        <v>45825</v>
      </c>
      <c r="U5347" s="3">
        <v>45826</v>
      </c>
      <c r="V5347" s="2">
        <v>0</v>
      </c>
      <c r="W5347" t="s">
        <v>44</v>
      </c>
      <c r="X5347" t="s">
        <v>44</v>
      </c>
      <c r="Y5347" t="s">
        <v>22517</v>
      </c>
      <c r="Z5347" t="s">
        <v>22518</v>
      </c>
      <c r="AA5347" t="s">
        <v>4529</v>
      </c>
      <c r="AB5347" t="s">
        <v>4530</v>
      </c>
      <c r="AC5347" t="s">
        <v>1303</v>
      </c>
      <c r="AD5347" t="str">
        <f t="shared" si="83"/>
        <v>10-60</v>
      </c>
      <c r="AE5347" t="str">
        <f>VLOOKUP(AD5347,'Main_Sub Desc'!C:D,2,)</f>
        <v>LPC from invoicing</v>
      </c>
      <c r="AF5347" t="str">
        <f>VLOOKUP(VALUE(H5347),'Main_Sub Desc'!F:G,2,)</f>
        <v>Wtr Rev Late Payment</v>
      </c>
      <c r="AG5347">
        <f>IFERROR(VLOOKUP(VALUE(I5347),'PC Mapping'!A:F,6,),"")</f>
        <v>10719</v>
      </c>
      <c r="AH5347" s="13" t="str">
        <f>VLOOKUP(AG5347,'PC Mapping'!L:M,2,)</f>
        <v>All Other Water</v>
      </c>
    </row>
    <row r="5348" spans="1:34" x14ac:dyDescent="0.2">
      <c r="A5348" t="s">
        <v>22519</v>
      </c>
      <c r="B5348" t="s">
        <v>22505</v>
      </c>
      <c r="C5348" t="s">
        <v>4519</v>
      </c>
      <c r="D5348" t="s">
        <v>4520</v>
      </c>
      <c r="E5348" s="3">
        <v>45825</v>
      </c>
      <c r="F5348" t="s">
        <v>44</v>
      </c>
      <c r="G5348" t="s">
        <v>3742</v>
      </c>
      <c r="H5348" t="s">
        <v>3722</v>
      </c>
      <c r="I5348" t="s">
        <v>3752</v>
      </c>
      <c r="J5348" t="s">
        <v>4522</v>
      </c>
      <c r="K5348" s="2">
        <v>-5</v>
      </c>
      <c r="L5348" t="s">
        <v>44</v>
      </c>
      <c r="M5348" s="2">
        <v>-5</v>
      </c>
      <c r="N5348" t="s">
        <v>4523</v>
      </c>
      <c r="O5348" t="s">
        <v>4524</v>
      </c>
      <c r="P5348" t="s">
        <v>5262</v>
      </c>
      <c r="Q5348" t="s">
        <v>22520</v>
      </c>
      <c r="R5348" t="s">
        <v>44</v>
      </c>
      <c r="S5348" t="s">
        <v>4527</v>
      </c>
      <c r="T5348" s="3">
        <v>45825</v>
      </c>
      <c r="U5348" s="3">
        <v>45826</v>
      </c>
      <c r="V5348" s="2">
        <v>0</v>
      </c>
      <c r="W5348" t="s">
        <v>44</v>
      </c>
      <c r="X5348" t="s">
        <v>44</v>
      </c>
      <c r="Y5348" t="s">
        <v>22521</v>
      </c>
      <c r="Z5348" t="s">
        <v>22522</v>
      </c>
      <c r="AA5348" t="s">
        <v>4529</v>
      </c>
      <c r="AB5348" t="s">
        <v>4530</v>
      </c>
      <c r="AC5348" t="s">
        <v>1303</v>
      </c>
      <c r="AD5348" t="str">
        <f t="shared" si="83"/>
        <v>10-60</v>
      </c>
      <c r="AE5348" t="str">
        <f>VLOOKUP(AD5348,'Main_Sub Desc'!C:D,2,)</f>
        <v>LPC from invoicing</v>
      </c>
      <c r="AF5348" t="str">
        <f>VLOOKUP(VALUE(H5348),'Main_Sub Desc'!F:G,2,)</f>
        <v>Wtr Rev Late Payment</v>
      </c>
      <c r="AG5348">
        <f>IFERROR(VLOOKUP(VALUE(I5348),'PC Mapping'!A:F,6,),"")</f>
        <v>10719</v>
      </c>
      <c r="AH5348" s="13" t="str">
        <f>VLOOKUP(AG5348,'PC Mapping'!L:M,2,)</f>
        <v>All Other Water</v>
      </c>
    </row>
    <row r="5349" spans="1:34" x14ac:dyDescent="0.2">
      <c r="A5349" t="s">
        <v>22523</v>
      </c>
      <c r="B5349" t="s">
        <v>22505</v>
      </c>
      <c r="C5349" t="s">
        <v>4519</v>
      </c>
      <c r="D5349" t="s">
        <v>4520</v>
      </c>
      <c r="E5349" s="3">
        <v>45825</v>
      </c>
      <c r="F5349" t="s">
        <v>44</v>
      </c>
      <c r="G5349" t="s">
        <v>3742</v>
      </c>
      <c r="H5349" t="s">
        <v>3722</v>
      </c>
      <c r="I5349" t="s">
        <v>3752</v>
      </c>
      <c r="J5349" t="s">
        <v>4522</v>
      </c>
      <c r="K5349" s="2">
        <v>-5</v>
      </c>
      <c r="L5349" t="s">
        <v>44</v>
      </c>
      <c r="M5349" s="2">
        <v>-5</v>
      </c>
      <c r="N5349" t="s">
        <v>4523</v>
      </c>
      <c r="O5349" t="s">
        <v>4524</v>
      </c>
      <c r="P5349" t="s">
        <v>5262</v>
      </c>
      <c r="Q5349" t="s">
        <v>22524</v>
      </c>
      <c r="R5349" t="s">
        <v>44</v>
      </c>
      <c r="S5349" t="s">
        <v>4527</v>
      </c>
      <c r="T5349" s="3">
        <v>45825</v>
      </c>
      <c r="U5349" s="3">
        <v>45826</v>
      </c>
      <c r="V5349" s="2">
        <v>0</v>
      </c>
      <c r="W5349" t="s">
        <v>44</v>
      </c>
      <c r="X5349" t="s">
        <v>44</v>
      </c>
      <c r="Y5349" t="s">
        <v>22525</v>
      </c>
      <c r="Z5349" t="s">
        <v>22526</v>
      </c>
      <c r="AA5349" t="s">
        <v>4529</v>
      </c>
      <c r="AB5349" t="s">
        <v>4530</v>
      </c>
      <c r="AC5349" t="s">
        <v>1303</v>
      </c>
      <c r="AD5349" t="str">
        <f t="shared" si="83"/>
        <v>10-60</v>
      </c>
      <c r="AE5349" t="str">
        <f>VLOOKUP(AD5349,'Main_Sub Desc'!C:D,2,)</f>
        <v>LPC from invoicing</v>
      </c>
      <c r="AF5349" t="str">
        <f>VLOOKUP(VALUE(H5349),'Main_Sub Desc'!F:G,2,)</f>
        <v>Wtr Rev Late Payment</v>
      </c>
      <c r="AG5349">
        <f>IFERROR(VLOOKUP(VALUE(I5349),'PC Mapping'!A:F,6,),"")</f>
        <v>10719</v>
      </c>
      <c r="AH5349" s="13" t="str">
        <f>VLOOKUP(AG5349,'PC Mapping'!L:M,2,)</f>
        <v>All Other Water</v>
      </c>
    </row>
    <row r="5350" spans="1:34" x14ac:dyDescent="0.2">
      <c r="A5350" t="s">
        <v>22527</v>
      </c>
      <c r="B5350" t="s">
        <v>22505</v>
      </c>
      <c r="C5350" t="s">
        <v>4519</v>
      </c>
      <c r="D5350" t="s">
        <v>4520</v>
      </c>
      <c r="E5350" s="3">
        <v>45825</v>
      </c>
      <c r="F5350" t="s">
        <v>44</v>
      </c>
      <c r="G5350" t="s">
        <v>3742</v>
      </c>
      <c r="H5350" t="s">
        <v>3722</v>
      </c>
      <c r="I5350" t="s">
        <v>3752</v>
      </c>
      <c r="J5350" t="s">
        <v>4522</v>
      </c>
      <c r="K5350" s="2">
        <v>-5</v>
      </c>
      <c r="L5350" t="s">
        <v>44</v>
      </c>
      <c r="M5350" s="2">
        <v>-5</v>
      </c>
      <c r="N5350" t="s">
        <v>4523</v>
      </c>
      <c r="O5350" t="s">
        <v>4524</v>
      </c>
      <c r="P5350" t="s">
        <v>5262</v>
      </c>
      <c r="Q5350" t="s">
        <v>22528</v>
      </c>
      <c r="R5350" t="s">
        <v>44</v>
      </c>
      <c r="S5350" t="s">
        <v>4527</v>
      </c>
      <c r="T5350" s="3">
        <v>45825</v>
      </c>
      <c r="U5350" s="3">
        <v>45826</v>
      </c>
      <c r="V5350" s="2">
        <v>0</v>
      </c>
      <c r="W5350" t="s">
        <v>44</v>
      </c>
      <c r="X5350" t="s">
        <v>44</v>
      </c>
      <c r="Y5350" t="s">
        <v>22529</v>
      </c>
      <c r="Z5350" t="s">
        <v>22530</v>
      </c>
      <c r="AA5350" t="s">
        <v>4529</v>
      </c>
      <c r="AB5350" t="s">
        <v>4530</v>
      </c>
      <c r="AC5350" t="s">
        <v>89</v>
      </c>
      <c r="AD5350" t="str">
        <f t="shared" si="83"/>
        <v>10-60</v>
      </c>
      <c r="AE5350" t="str">
        <f>VLOOKUP(AD5350,'Main_Sub Desc'!C:D,2,)</f>
        <v>LPC from invoicing</v>
      </c>
      <c r="AF5350" t="str">
        <f>VLOOKUP(VALUE(H5350),'Main_Sub Desc'!F:G,2,)</f>
        <v>Wtr Rev Late Payment</v>
      </c>
      <c r="AG5350">
        <f>IFERROR(VLOOKUP(VALUE(I5350),'PC Mapping'!A:F,6,),"")</f>
        <v>10719</v>
      </c>
      <c r="AH5350" s="13" t="str">
        <f>VLOOKUP(AG5350,'PC Mapping'!L:M,2,)</f>
        <v>All Other Water</v>
      </c>
    </row>
    <row r="5351" spans="1:34" x14ac:dyDescent="0.2">
      <c r="A5351" t="s">
        <v>22531</v>
      </c>
      <c r="B5351" t="s">
        <v>22505</v>
      </c>
      <c r="C5351" t="s">
        <v>4519</v>
      </c>
      <c r="D5351" t="s">
        <v>4520</v>
      </c>
      <c r="E5351" s="3">
        <v>45825</v>
      </c>
      <c r="F5351" t="s">
        <v>44</v>
      </c>
      <c r="G5351" t="s">
        <v>3742</v>
      </c>
      <c r="H5351" t="s">
        <v>3722</v>
      </c>
      <c r="I5351" t="s">
        <v>4538</v>
      </c>
      <c r="J5351" t="s">
        <v>4522</v>
      </c>
      <c r="K5351" s="2">
        <v>-5</v>
      </c>
      <c r="L5351" t="s">
        <v>44</v>
      </c>
      <c r="M5351" s="2">
        <v>-5</v>
      </c>
      <c r="N5351" t="s">
        <v>4523</v>
      </c>
      <c r="O5351" t="s">
        <v>4524</v>
      </c>
      <c r="P5351" t="s">
        <v>6743</v>
      </c>
      <c r="Q5351" t="s">
        <v>22532</v>
      </c>
      <c r="R5351" t="s">
        <v>44</v>
      </c>
      <c r="S5351" t="s">
        <v>4527</v>
      </c>
      <c r="T5351" s="3">
        <v>45825</v>
      </c>
      <c r="U5351" s="3">
        <v>45826</v>
      </c>
      <c r="V5351" s="2">
        <v>0</v>
      </c>
      <c r="W5351" t="s">
        <v>44</v>
      </c>
      <c r="X5351" t="s">
        <v>44</v>
      </c>
      <c r="Y5351" t="s">
        <v>22533</v>
      </c>
      <c r="Z5351" t="s">
        <v>1164</v>
      </c>
      <c r="AA5351" t="s">
        <v>4529</v>
      </c>
      <c r="AB5351" t="s">
        <v>4530</v>
      </c>
      <c r="AC5351" t="s">
        <v>89</v>
      </c>
      <c r="AD5351" t="str">
        <f t="shared" si="83"/>
        <v>10-60</v>
      </c>
      <c r="AE5351" t="str">
        <f>VLOOKUP(AD5351,'Main_Sub Desc'!C:D,2,)</f>
        <v>LPC from invoicing</v>
      </c>
      <c r="AF5351" t="str">
        <f>VLOOKUP(VALUE(H5351),'Main_Sub Desc'!F:G,2,)</f>
        <v>Wtr Rev Late Payment</v>
      </c>
      <c r="AG5351">
        <f>IFERROR(VLOOKUP(VALUE(I5351),'PC Mapping'!A:F,6,),"")</f>
        <v>10469</v>
      </c>
      <c r="AH5351" s="13" t="str">
        <f>VLOOKUP(AG5351,'PC Mapping'!L:M,2,)</f>
        <v>Bolivar Water</v>
      </c>
    </row>
    <row r="5352" spans="1:34" x14ac:dyDescent="0.2">
      <c r="A5352" t="s">
        <v>22531</v>
      </c>
      <c r="B5352" t="s">
        <v>22505</v>
      </c>
      <c r="C5352" t="s">
        <v>4519</v>
      </c>
      <c r="D5352" t="s">
        <v>4520</v>
      </c>
      <c r="E5352" s="3">
        <v>45825</v>
      </c>
      <c r="F5352" t="s">
        <v>44</v>
      </c>
      <c r="G5352" t="s">
        <v>3742</v>
      </c>
      <c r="H5352" t="s">
        <v>3716</v>
      </c>
      <c r="I5352" t="s">
        <v>4534</v>
      </c>
      <c r="J5352" t="s">
        <v>4522</v>
      </c>
      <c r="K5352" s="2">
        <v>-5</v>
      </c>
      <c r="L5352" t="s">
        <v>44</v>
      </c>
      <c r="M5352" s="2">
        <v>-5</v>
      </c>
      <c r="N5352" t="s">
        <v>4523</v>
      </c>
      <c r="O5352" t="s">
        <v>4524</v>
      </c>
      <c r="P5352" t="s">
        <v>6743</v>
      </c>
      <c r="Q5352" t="s">
        <v>22534</v>
      </c>
      <c r="R5352" t="s">
        <v>44</v>
      </c>
      <c r="S5352" t="s">
        <v>4527</v>
      </c>
      <c r="T5352" s="3">
        <v>45825</v>
      </c>
      <c r="U5352" s="3">
        <v>45826</v>
      </c>
      <c r="V5352" s="2">
        <v>0</v>
      </c>
      <c r="W5352" t="s">
        <v>44</v>
      </c>
      <c r="X5352" t="s">
        <v>44</v>
      </c>
      <c r="Y5352" t="s">
        <v>22535</v>
      </c>
      <c r="Z5352" t="s">
        <v>1164</v>
      </c>
      <c r="AA5352" t="s">
        <v>4529</v>
      </c>
      <c r="AB5352" t="s">
        <v>4530</v>
      </c>
      <c r="AC5352" t="s">
        <v>89</v>
      </c>
      <c r="AD5352" t="str">
        <f t="shared" si="83"/>
        <v>10-60</v>
      </c>
      <c r="AE5352" t="str">
        <f>VLOOKUP(AD5352,'Main_Sub Desc'!C:D,2,)</f>
        <v>LPC from invoicing</v>
      </c>
      <c r="AF5352" t="str">
        <f>VLOOKUP(VALUE(H5352),'Main_Sub Desc'!F:G,2,)</f>
        <v>Wst Rev Late Payment</v>
      </c>
      <c r="AG5352">
        <f>IFERROR(VLOOKUP(VALUE(I5352),'PC Mapping'!A:F,6,),"")</f>
        <v>10514</v>
      </c>
      <c r="AH5352" s="13" t="str">
        <f>VLOOKUP(AG5352,'PC Mapping'!L:M,2,)</f>
        <v>Bolivar Sewer</v>
      </c>
    </row>
    <row r="5353" spans="1:34" x14ac:dyDescent="0.2">
      <c r="A5353" t="s">
        <v>22536</v>
      </c>
      <c r="B5353" t="s">
        <v>22537</v>
      </c>
      <c r="C5353" t="s">
        <v>4519</v>
      </c>
      <c r="D5353" t="s">
        <v>4520</v>
      </c>
      <c r="E5353" s="3">
        <v>45826</v>
      </c>
      <c r="F5353" t="s">
        <v>44</v>
      </c>
      <c r="G5353" t="s">
        <v>3742</v>
      </c>
      <c r="H5353" t="s">
        <v>3722</v>
      </c>
      <c r="I5353" t="s">
        <v>3752</v>
      </c>
      <c r="J5353" t="s">
        <v>4522</v>
      </c>
      <c r="K5353" s="2">
        <v>-5</v>
      </c>
      <c r="L5353" t="s">
        <v>44</v>
      </c>
      <c r="M5353" s="2">
        <v>-5</v>
      </c>
      <c r="N5353" t="s">
        <v>4523</v>
      </c>
      <c r="O5353" t="s">
        <v>4524</v>
      </c>
      <c r="P5353" t="s">
        <v>22538</v>
      </c>
      <c r="Q5353" t="s">
        <v>22539</v>
      </c>
      <c r="R5353" t="s">
        <v>44</v>
      </c>
      <c r="S5353" t="s">
        <v>4527</v>
      </c>
      <c r="T5353" s="3">
        <v>45826</v>
      </c>
      <c r="U5353" s="3">
        <v>45827</v>
      </c>
      <c r="V5353" s="2">
        <v>0</v>
      </c>
      <c r="W5353" t="s">
        <v>44</v>
      </c>
      <c r="X5353" t="s">
        <v>44</v>
      </c>
      <c r="Y5353" t="s">
        <v>22540</v>
      </c>
      <c r="Z5353" t="s">
        <v>2442</v>
      </c>
      <c r="AA5353" t="s">
        <v>4529</v>
      </c>
      <c r="AB5353" t="s">
        <v>4530</v>
      </c>
      <c r="AC5353" t="s">
        <v>89</v>
      </c>
      <c r="AD5353" t="str">
        <f t="shared" si="83"/>
        <v>10-60</v>
      </c>
      <c r="AE5353" t="str">
        <f>VLOOKUP(AD5353,'Main_Sub Desc'!C:D,2,)</f>
        <v>LPC from invoicing</v>
      </c>
      <c r="AF5353" t="str">
        <f>VLOOKUP(VALUE(H5353),'Main_Sub Desc'!F:G,2,)</f>
        <v>Wtr Rev Late Payment</v>
      </c>
      <c r="AG5353">
        <f>IFERROR(VLOOKUP(VALUE(I5353),'PC Mapping'!A:F,6,),"")</f>
        <v>10719</v>
      </c>
      <c r="AH5353" s="13" t="str">
        <f>VLOOKUP(AG5353,'PC Mapping'!L:M,2,)</f>
        <v>All Other Water</v>
      </c>
    </row>
    <row r="5354" spans="1:34" x14ac:dyDescent="0.2">
      <c r="A5354" t="s">
        <v>22541</v>
      </c>
      <c r="B5354" t="s">
        <v>22537</v>
      </c>
      <c r="C5354" t="s">
        <v>4519</v>
      </c>
      <c r="D5354" t="s">
        <v>4520</v>
      </c>
      <c r="E5354" s="3">
        <v>45826</v>
      </c>
      <c r="F5354" t="s">
        <v>44</v>
      </c>
      <c r="G5354" t="s">
        <v>3742</v>
      </c>
      <c r="H5354" t="s">
        <v>3716</v>
      </c>
      <c r="I5354" t="s">
        <v>4534</v>
      </c>
      <c r="J5354" t="s">
        <v>4522</v>
      </c>
      <c r="K5354" s="2">
        <v>-5</v>
      </c>
      <c r="L5354" t="s">
        <v>44</v>
      </c>
      <c r="M5354" s="2">
        <v>-5</v>
      </c>
      <c r="N5354" t="s">
        <v>4523</v>
      </c>
      <c r="O5354" t="s">
        <v>4524</v>
      </c>
      <c r="P5354" t="s">
        <v>11708</v>
      </c>
      <c r="Q5354" t="s">
        <v>22542</v>
      </c>
      <c r="R5354" t="s">
        <v>44</v>
      </c>
      <c r="S5354" t="s">
        <v>4527</v>
      </c>
      <c r="T5354" s="3">
        <v>45826</v>
      </c>
      <c r="U5354" s="3">
        <v>45827</v>
      </c>
      <c r="V5354" s="2">
        <v>0</v>
      </c>
      <c r="W5354" t="s">
        <v>44</v>
      </c>
      <c r="X5354" t="s">
        <v>44</v>
      </c>
      <c r="Y5354" t="s">
        <v>22543</v>
      </c>
      <c r="Z5354" t="s">
        <v>515</v>
      </c>
      <c r="AA5354" t="s">
        <v>4529</v>
      </c>
      <c r="AB5354" t="s">
        <v>4530</v>
      </c>
      <c r="AC5354" t="s">
        <v>89</v>
      </c>
      <c r="AD5354" t="str">
        <f t="shared" si="83"/>
        <v>10-60</v>
      </c>
      <c r="AE5354" t="str">
        <f>VLOOKUP(AD5354,'Main_Sub Desc'!C:D,2,)</f>
        <v>LPC from invoicing</v>
      </c>
      <c r="AF5354" t="str">
        <f>VLOOKUP(VALUE(H5354),'Main_Sub Desc'!F:G,2,)</f>
        <v>Wst Rev Late Payment</v>
      </c>
      <c r="AG5354">
        <f>IFERROR(VLOOKUP(VALUE(I5354),'PC Mapping'!A:F,6,),"")</f>
        <v>10514</v>
      </c>
      <c r="AH5354" s="13" t="str">
        <f>VLOOKUP(AG5354,'PC Mapping'!L:M,2,)</f>
        <v>Bolivar Sewer</v>
      </c>
    </row>
    <row r="5355" spans="1:34" x14ac:dyDescent="0.2">
      <c r="A5355" t="s">
        <v>22541</v>
      </c>
      <c r="B5355" t="s">
        <v>22537</v>
      </c>
      <c r="C5355" t="s">
        <v>4519</v>
      </c>
      <c r="D5355" t="s">
        <v>4520</v>
      </c>
      <c r="E5355" s="3">
        <v>45826</v>
      </c>
      <c r="F5355" t="s">
        <v>44</v>
      </c>
      <c r="G5355" t="s">
        <v>3742</v>
      </c>
      <c r="H5355" t="s">
        <v>3722</v>
      </c>
      <c r="I5355" t="s">
        <v>4538</v>
      </c>
      <c r="J5355" t="s">
        <v>4522</v>
      </c>
      <c r="K5355" s="2">
        <v>-5</v>
      </c>
      <c r="L5355" t="s">
        <v>44</v>
      </c>
      <c r="M5355" s="2">
        <v>-5</v>
      </c>
      <c r="N5355" t="s">
        <v>4523</v>
      </c>
      <c r="O5355" t="s">
        <v>4524</v>
      </c>
      <c r="P5355" t="s">
        <v>11708</v>
      </c>
      <c r="Q5355" t="s">
        <v>22544</v>
      </c>
      <c r="R5355" t="s">
        <v>44</v>
      </c>
      <c r="S5355" t="s">
        <v>4527</v>
      </c>
      <c r="T5355" s="3">
        <v>45826</v>
      </c>
      <c r="U5355" s="3">
        <v>45827</v>
      </c>
      <c r="V5355" s="2">
        <v>0</v>
      </c>
      <c r="W5355" t="s">
        <v>44</v>
      </c>
      <c r="X5355" t="s">
        <v>44</v>
      </c>
      <c r="Y5355" t="s">
        <v>22545</v>
      </c>
      <c r="Z5355" t="s">
        <v>515</v>
      </c>
      <c r="AA5355" t="s">
        <v>4529</v>
      </c>
      <c r="AB5355" t="s">
        <v>4530</v>
      </c>
      <c r="AC5355" t="s">
        <v>89</v>
      </c>
      <c r="AD5355" t="str">
        <f t="shared" si="83"/>
        <v>10-60</v>
      </c>
      <c r="AE5355" t="str">
        <f>VLOOKUP(AD5355,'Main_Sub Desc'!C:D,2,)</f>
        <v>LPC from invoicing</v>
      </c>
      <c r="AF5355" t="str">
        <f>VLOOKUP(VALUE(H5355),'Main_Sub Desc'!F:G,2,)</f>
        <v>Wtr Rev Late Payment</v>
      </c>
      <c r="AG5355">
        <f>IFERROR(VLOOKUP(VALUE(I5355),'PC Mapping'!A:F,6,),"")</f>
        <v>10469</v>
      </c>
      <c r="AH5355" s="13" t="str">
        <f>VLOOKUP(AG5355,'PC Mapping'!L:M,2,)</f>
        <v>Bolivar Water</v>
      </c>
    </row>
    <row r="5356" spans="1:34" x14ac:dyDescent="0.2">
      <c r="A5356" t="s">
        <v>22546</v>
      </c>
      <c r="B5356" t="s">
        <v>22537</v>
      </c>
      <c r="C5356" t="s">
        <v>4519</v>
      </c>
      <c r="D5356" t="s">
        <v>4520</v>
      </c>
      <c r="E5356" s="3">
        <v>45826</v>
      </c>
      <c r="F5356" t="s">
        <v>44</v>
      </c>
      <c r="G5356" t="s">
        <v>3742</v>
      </c>
      <c r="H5356" t="s">
        <v>3722</v>
      </c>
      <c r="I5356" t="s">
        <v>4538</v>
      </c>
      <c r="J5356" t="s">
        <v>4522</v>
      </c>
      <c r="K5356" s="2">
        <v>-5</v>
      </c>
      <c r="L5356" t="s">
        <v>44</v>
      </c>
      <c r="M5356" s="2">
        <v>-5</v>
      </c>
      <c r="N5356" t="s">
        <v>4523</v>
      </c>
      <c r="O5356" t="s">
        <v>4524</v>
      </c>
      <c r="P5356" t="s">
        <v>16330</v>
      </c>
      <c r="Q5356" t="s">
        <v>22547</v>
      </c>
      <c r="R5356" t="s">
        <v>44</v>
      </c>
      <c r="S5356" t="s">
        <v>4527</v>
      </c>
      <c r="T5356" s="3">
        <v>45826</v>
      </c>
      <c r="U5356" s="3">
        <v>45827</v>
      </c>
      <c r="V5356" s="2">
        <v>0</v>
      </c>
      <c r="W5356" t="s">
        <v>44</v>
      </c>
      <c r="X5356" t="s">
        <v>44</v>
      </c>
      <c r="Y5356" t="s">
        <v>22548</v>
      </c>
      <c r="Z5356" t="s">
        <v>874</v>
      </c>
      <c r="AA5356" t="s">
        <v>4529</v>
      </c>
      <c r="AB5356" t="s">
        <v>4530</v>
      </c>
      <c r="AC5356" t="s">
        <v>89</v>
      </c>
      <c r="AD5356" t="str">
        <f t="shared" si="83"/>
        <v>10-60</v>
      </c>
      <c r="AE5356" t="str">
        <f>VLOOKUP(AD5356,'Main_Sub Desc'!C:D,2,)</f>
        <v>LPC from invoicing</v>
      </c>
      <c r="AF5356" t="str">
        <f>VLOOKUP(VALUE(H5356),'Main_Sub Desc'!F:G,2,)</f>
        <v>Wtr Rev Late Payment</v>
      </c>
      <c r="AG5356">
        <f>IFERROR(VLOOKUP(VALUE(I5356),'PC Mapping'!A:F,6,),"")</f>
        <v>10469</v>
      </c>
      <c r="AH5356" s="13" t="str">
        <f>VLOOKUP(AG5356,'PC Mapping'!L:M,2,)</f>
        <v>Bolivar Water</v>
      </c>
    </row>
    <row r="5357" spans="1:34" x14ac:dyDescent="0.2">
      <c r="A5357" t="s">
        <v>22546</v>
      </c>
      <c r="B5357" t="s">
        <v>22537</v>
      </c>
      <c r="C5357" t="s">
        <v>4519</v>
      </c>
      <c r="D5357" t="s">
        <v>4520</v>
      </c>
      <c r="E5357" s="3">
        <v>45826</v>
      </c>
      <c r="F5357" t="s">
        <v>44</v>
      </c>
      <c r="G5357" t="s">
        <v>3742</v>
      </c>
      <c r="H5357" t="s">
        <v>3716</v>
      </c>
      <c r="I5357" t="s">
        <v>4534</v>
      </c>
      <c r="J5357" t="s">
        <v>4522</v>
      </c>
      <c r="K5357" s="2">
        <v>-5.54</v>
      </c>
      <c r="L5357" t="s">
        <v>44</v>
      </c>
      <c r="M5357" s="2">
        <v>-5.54</v>
      </c>
      <c r="N5357" t="s">
        <v>4523</v>
      </c>
      <c r="O5357" t="s">
        <v>4524</v>
      </c>
      <c r="P5357" t="s">
        <v>16330</v>
      </c>
      <c r="Q5357" t="s">
        <v>22549</v>
      </c>
      <c r="R5357" t="s">
        <v>44</v>
      </c>
      <c r="S5357" t="s">
        <v>4527</v>
      </c>
      <c r="T5357" s="3">
        <v>45826</v>
      </c>
      <c r="U5357" s="3">
        <v>45827</v>
      </c>
      <c r="V5357" s="2">
        <v>0</v>
      </c>
      <c r="W5357" t="s">
        <v>44</v>
      </c>
      <c r="X5357" t="s">
        <v>44</v>
      </c>
      <c r="Y5357" t="s">
        <v>22550</v>
      </c>
      <c r="Z5357" t="s">
        <v>874</v>
      </c>
      <c r="AA5357" t="s">
        <v>4529</v>
      </c>
      <c r="AB5357" t="s">
        <v>4530</v>
      </c>
      <c r="AC5357" t="s">
        <v>89</v>
      </c>
      <c r="AD5357" t="str">
        <f t="shared" si="83"/>
        <v>10-60</v>
      </c>
      <c r="AE5357" t="str">
        <f>VLOOKUP(AD5357,'Main_Sub Desc'!C:D,2,)</f>
        <v>LPC from invoicing</v>
      </c>
      <c r="AF5357" t="str">
        <f>VLOOKUP(VALUE(H5357),'Main_Sub Desc'!F:G,2,)</f>
        <v>Wst Rev Late Payment</v>
      </c>
      <c r="AG5357">
        <f>IFERROR(VLOOKUP(VALUE(I5357),'PC Mapping'!A:F,6,),"")</f>
        <v>10514</v>
      </c>
      <c r="AH5357" s="13" t="str">
        <f>VLOOKUP(AG5357,'PC Mapping'!L:M,2,)</f>
        <v>Bolivar Sewer</v>
      </c>
    </row>
    <row r="5358" spans="1:34" x14ac:dyDescent="0.2">
      <c r="A5358" t="s">
        <v>22551</v>
      </c>
      <c r="B5358" t="s">
        <v>22537</v>
      </c>
      <c r="C5358" t="s">
        <v>4519</v>
      </c>
      <c r="D5358" t="s">
        <v>4520</v>
      </c>
      <c r="E5358" s="3">
        <v>45826</v>
      </c>
      <c r="F5358" t="s">
        <v>44</v>
      </c>
      <c r="G5358" t="s">
        <v>3742</v>
      </c>
      <c r="H5358" t="s">
        <v>3722</v>
      </c>
      <c r="I5358" t="s">
        <v>3752</v>
      </c>
      <c r="J5358" t="s">
        <v>4522</v>
      </c>
      <c r="K5358" s="2">
        <v>-12.52</v>
      </c>
      <c r="L5358" t="s">
        <v>44</v>
      </c>
      <c r="M5358" s="2">
        <v>-12.52</v>
      </c>
      <c r="N5358" t="s">
        <v>4523</v>
      </c>
      <c r="O5358" t="s">
        <v>4524</v>
      </c>
      <c r="P5358" t="s">
        <v>7146</v>
      </c>
      <c r="Q5358" t="s">
        <v>22552</v>
      </c>
      <c r="R5358" t="s">
        <v>44</v>
      </c>
      <c r="S5358" t="s">
        <v>4527</v>
      </c>
      <c r="T5358" s="3">
        <v>45826</v>
      </c>
      <c r="U5358" s="3">
        <v>45827</v>
      </c>
      <c r="V5358" s="2">
        <v>0</v>
      </c>
      <c r="W5358" t="s">
        <v>44</v>
      </c>
      <c r="X5358" t="s">
        <v>44</v>
      </c>
      <c r="Y5358" t="s">
        <v>22553</v>
      </c>
      <c r="Z5358" t="s">
        <v>3116</v>
      </c>
      <c r="AA5358" t="s">
        <v>4529</v>
      </c>
      <c r="AB5358" t="s">
        <v>4530</v>
      </c>
      <c r="AC5358" t="s">
        <v>89</v>
      </c>
      <c r="AD5358" t="str">
        <f t="shared" si="83"/>
        <v>10-60</v>
      </c>
      <c r="AE5358" t="str">
        <f>VLOOKUP(AD5358,'Main_Sub Desc'!C:D,2,)</f>
        <v>LPC from invoicing</v>
      </c>
      <c r="AF5358" t="str">
        <f>VLOOKUP(VALUE(H5358),'Main_Sub Desc'!F:G,2,)</f>
        <v>Wtr Rev Late Payment</v>
      </c>
      <c r="AG5358">
        <f>IFERROR(VLOOKUP(VALUE(I5358),'PC Mapping'!A:F,6,),"")</f>
        <v>10719</v>
      </c>
      <c r="AH5358" s="13" t="str">
        <f>VLOOKUP(AG5358,'PC Mapping'!L:M,2,)</f>
        <v>All Other Water</v>
      </c>
    </row>
    <row r="5359" spans="1:34" x14ac:dyDescent="0.2">
      <c r="A5359" t="s">
        <v>22554</v>
      </c>
      <c r="B5359" t="s">
        <v>22555</v>
      </c>
      <c r="C5359" t="s">
        <v>4519</v>
      </c>
      <c r="D5359" t="s">
        <v>4520</v>
      </c>
      <c r="E5359" s="3">
        <v>45826</v>
      </c>
      <c r="F5359" t="s">
        <v>44</v>
      </c>
      <c r="G5359" t="s">
        <v>3742</v>
      </c>
      <c r="H5359" t="s">
        <v>3722</v>
      </c>
      <c r="I5359" t="s">
        <v>4538</v>
      </c>
      <c r="J5359" t="s">
        <v>4522</v>
      </c>
      <c r="K5359" s="2">
        <v>-39.119999999999997</v>
      </c>
      <c r="L5359" t="s">
        <v>44</v>
      </c>
      <c r="M5359" s="2">
        <v>-39.119999999999997</v>
      </c>
      <c r="N5359" t="s">
        <v>4523</v>
      </c>
      <c r="O5359" t="s">
        <v>4524</v>
      </c>
      <c r="P5359" t="s">
        <v>18377</v>
      </c>
      <c r="Q5359" t="s">
        <v>22556</v>
      </c>
      <c r="R5359" t="s">
        <v>44</v>
      </c>
      <c r="S5359" t="s">
        <v>4527</v>
      </c>
      <c r="T5359" s="3">
        <v>45826</v>
      </c>
      <c r="U5359" s="3">
        <v>45827</v>
      </c>
      <c r="V5359" s="2">
        <v>0</v>
      </c>
      <c r="W5359" t="s">
        <v>44</v>
      </c>
      <c r="X5359" t="s">
        <v>44</v>
      </c>
      <c r="Y5359" t="s">
        <v>22557</v>
      </c>
      <c r="Z5359" t="s">
        <v>341</v>
      </c>
      <c r="AA5359" t="s">
        <v>4529</v>
      </c>
      <c r="AB5359" t="s">
        <v>4530</v>
      </c>
      <c r="AC5359" t="s">
        <v>89</v>
      </c>
      <c r="AD5359" t="str">
        <f t="shared" si="83"/>
        <v>10-60</v>
      </c>
      <c r="AE5359" t="str">
        <f>VLOOKUP(AD5359,'Main_Sub Desc'!C:D,2,)</f>
        <v>LPC from invoicing</v>
      </c>
      <c r="AF5359" t="str">
        <f>VLOOKUP(VALUE(H5359),'Main_Sub Desc'!F:G,2,)</f>
        <v>Wtr Rev Late Payment</v>
      </c>
      <c r="AG5359">
        <f>IFERROR(VLOOKUP(VALUE(I5359),'PC Mapping'!A:F,6,),"")</f>
        <v>10469</v>
      </c>
      <c r="AH5359" s="13" t="str">
        <f>VLOOKUP(AG5359,'PC Mapping'!L:M,2,)</f>
        <v>Bolivar Water</v>
      </c>
    </row>
    <row r="5360" spans="1:34" x14ac:dyDescent="0.2">
      <c r="A5360" t="s">
        <v>22554</v>
      </c>
      <c r="B5360" t="s">
        <v>22555</v>
      </c>
      <c r="C5360" t="s">
        <v>4519</v>
      </c>
      <c r="D5360" t="s">
        <v>4520</v>
      </c>
      <c r="E5360" s="3">
        <v>45826</v>
      </c>
      <c r="F5360" t="s">
        <v>44</v>
      </c>
      <c r="G5360" t="s">
        <v>3742</v>
      </c>
      <c r="H5360" t="s">
        <v>3716</v>
      </c>
      <c r="I5360" t="s">
        <v>4534</v>
      </c>
      <c r="J5360" t="s">
        <v>4522</v>
      </c>
      <c r="K5360" s="2">
        <v>-54.73</v>
      </c>
      <c r="L5360" t="s">
        <v>44</v>
      </c>
      <c r="M5360" s="2">
        <v>-54.73</v>
      </c>
      <c r="N5360" t="s">
        <v>4523</v>
      </c>
      <c r="O5360" t="s">
        <v>4524</v>
      </c>
      <c r="P5360" t="s">
        <v>18377</v>
      </c>
      <c r="Q5360" t="s">
        <v>22558</v>
      </c>
      <c r="R5360" t="s">
        <v>44</v>
      </c>
      <c r="S5360" t="s">
        <v>4527</v>
      </c>
      <c r="T5360" s="3">
        <v>45826</v>
      </c>
      <c r="U5360" s="3">
        <v>45827</v>
      </c>
      <c r="V5360" s="2">
        <v>0</v>
      </c>
      <c r="W5360" t="s">
        <v>44</v>
      </c>
      <c r="X5360" t="s">
        <v>44</v>
      </c>
      <c r="Y5360" t="s">
        <v>22559</v>
      </c>
      <c r="Z5360" t="s">
        <v>341</v>
      </c>
      <c r="AA5360" t="s">
        <v>4529</v>
      </c>
      <c r="AB5360" t="s">
        <v>4530</v>
      </c>
      <c r="AC5360" t="s">
        <v>89</v>
      </c>
      <c r="AD5360" t="str">
        <f t="shared" si="83"/>
        <v>10-60</v>
      </c>
      <c r="AE5360" t="str">
        <f>VLOOKUP(AD5360,'Main_Sub Desc'!C:D,2,)</f>
        <v>LPC from invoicing</v>
      </c>
      <c r="AF5360" t="str">
        <f>VLOOKUP(VALUE(H5360),'Main_Sub Desc'!F:G,2,)</f>
        <v>Wst Rev Late Payment</v>
      </c>
      <c r="AG5360">
        <f>IFERROR(VLOOKUP(VALUE(I5360),'PC Mapping'!A:F,6,),"")</f>
        <v>10514</v>
      </c>
      <c r="AH5360" s="13" t="str">
        <f>VLOOKUP(AG5360,'PC Mapping'!L:M,2,)</f>
        <v>Bolivar Sewer</v>
      </c>
    </row>
    <row r="5361" spans="1:34" x14ac:dyDescent="0.2">
      <c r="A5361" t="s">
        <v>22560</v>
      </c>
      <c r="B5361" t="s">
        <v>22555</v>
      </c>
      <c r="C5361" t="s">
        <v>4519</v>
      </c>
      <c r="D5361" t="s">
        <v>4520</v>
      </c>
      <c r="E5361" s="3">
        <v>45826</v>
      </c>
      <c r="F5361" t="s">
        <v>44</v>
      </c>
      <c r="G5361" t="s">
        <v>3742</v>
      </c>
      <c r="H5361" t="s">
        <v>3722</v>
      </c>
      <c r="I5361" t="s">
        <v>3752</v>
      </c>
      <c r="J5361" t="s">
        <v>4522</v>
      </c>
      <c r="K5361" s="2">
        <v>-57.18</v>
      </c>
      <c r="L5361" t="s">
        <v>44</v>
      </c>
      <c r="M5361" s="2">
        <v>-57.18</v>
      </c>
      <c r="N5361" t="s">
        <v>4523</v>
      </c>
      <c r="O5361" t="s">
        <v>4524</v>
      </c>
      <c r="P5361" t="s">
        <v>4602</v>
      </c>
      <c r="Q5361" t="s">
        <v>22561</v>
      </c>
      <c r="R5361" t="s">
        <v>44</v>
      </c>
      <c r="S5361" t="s">
        <v>4527</v>
      </c>
      <c r="T5361" s="3">
        <v>45826</v>
      </c>
      <c r="U5361" s="3">
        <v>45827</v>
      </c>
      <c r="V5361" s="2">
        <v>0</v>
      </c>
      <c r="W5361" t="s">
        <v>44</v>
      </c>
      <c r="X5361" t="s">
        <v>44</v>
      </c>
      <c r="Y5361" t="s">
        <v>22562</v>
      </c>
      <c r="Z5361" t="s">
        <v>2890</v>
      </c>
      <c r="AA5361" t="s">
        <v>4529</v>
      </c>
      <c r="AB5361" t="s">
        <v>4530</v>
      </c>
      <c r="AC5361" t="s">
        <v>89</v>
      </c>
      <c r="AD5361" t="str">
        <f t="shared" si="83"/>
        <v>10-60</v>
      </c>
      <c r="AE5361" t="str">
        <f>VLOOKUP(AD5361,'Main_Sub Desc'!C:D,2,)</f>
        <v>LPC from invoicing</v>
      </c>
      <c r="AF5361" t="str">
        <f>VLOOKUP(VALUE(H5361),'Main_Sub Desc'!F:G,2,)</f>
        <v>Wtr Rev Late Payment</v>
      </c>
      <c r="AG5361">
        <f>IFERROR(VLOOKUP(VALUE(I5361),'PC Mapping'!A:F,6,),"")</f>
        <v>10719</v>
      </c>
      <c r="AH5361" s="13" t="str">
        <f>VLOOKUP(AG5361,'PC Mapping'!L:M,2,)</f>
        <v>All Other Water</v>
      </c>
    </row>
    <row r="5362" spans="1:34" x14ac:dyDescent="0.2">
      <c r="A5362" t="s">
        <v>22563</v>
      </c>
      <c r="B5362" t="s">
        <v>22555</v>
      </c>
      <c r="C5362" t="s">
        <v>4519</v>
      </c>
      <c r="D5362" t="s">
        <v>4520</v>
      </c>
      <c r="E5362" s="3">
        <v>45826</v>
      </c>
      <c r="F5362" t="s">
        <v>44</v>
      </c>
      <c r="G5362" t="s">
        <v>3742</v>
      </c>
      <c r="H5362" t="s">
        <v>3716</v>
      </c>
      <c r="I5362" t="s">
        <v>4534</v>
      </c>
      <c r="J5362" t="s">
        <v>4522</v>
      </c>
      <c r="K5362" s="2">
        <v>-5</v>
      </c>
      <c r="L5362" t="s">
        <v>44</v>
      </c>
      <c r="M5362" s="2">
        <v>-5</v>
      </c>
      <c r="N5362" t="s">
        <v>4523</v>
      </c>
      <c r="O5362" t="s">
        <v>4524</v>
      </c>
      <c r="P5362" t="s">
        <v>6431</v>
      </c>
      <c r="Q5362" t="s">
        <v>22564</v>
      </c>
      <c r="R5362" t="s">
        <v>44</v>
      </c>
      <c r="S5362" t="s">
        <v>4527</v>
      </c>
      <c r="T5362" s="3">
        <v>45826</v>
      </c>
      <c r="U5362" s="3">
        <v>45827</v>
      </c>
      <c r="V5362" s="2">
        <v>0</v>
      </c>
      <c r="W5362" t="s">
        <v>44</v>
      </c>
      <c r="X5362" t="s">
        <v>44</v>
      </c>
      <c r="Y5362" t="s">
        <v>22393</v>
      </c>
      <c r="Z5362" t="s">
        <v>22394</v>
      </c>
      <c r="AA5362" t="s">
        <v>4529</v>
      </c>
      <c r="AB5362" t="s">
        <v>4530</v>
      </c>
      <c r="AC5362" t="s">
        <v>89</v>
      </c>
      <c r="AD5362" t="str">
        <f t="shared" si="83"/>
        <v>10-60</v>
      </c>
      <c r="AE5362" t="str">
        <f>VLOOKUP(AD5362,'Main_Sub Desc'!C:D,2,)</f>
        <v>LPC from invoicing</v>
      </c>
      <c r="AF5362" t="str">
        <f>VLOOKUP(VALUE(H5362),'Main_Sub Desc'!F:G,2,)</f>
        <v>Wst Rev Late Payment</v>
      </c>
      <c r="AG5362">
        <f>IFERROR(VLOOKUP(VALUE(I5362),'PC Mapping'!A:F,6,),"")</f>
        <v>10514</v>
      </c>
      <c r="AH5362" s="13" t="str">
        <f>VLOOKUP(AG5362,'PC Mapping'!L:M,2,)</f>
        <v>Bolivar Sewer</v>
      </c>
    </row>
    <row r="5363" spans="1:34" x14ac:dyDescent="0.2">
      <c r="A5363" t="s">
        <v>22565</v>
      </c>
      <c r="B5363" t="s">
        <v>22566</v>
      </c>
      <c r="C5363" t="s">
        <v>4519</v>
      </c>
      <c r="D5363" t="s">
        <v>4520</v>
      </c>
      <c r="E5363" s="3">
        <v>45827</v>
      </c>
      <c r="F5363" t="s">
        <v>44</v>
      </c>
      <c r="G5363" t="s">
        <v>3742</v>
      </c>
      <c r="H5363" t="s">
        <v>3722</v>
      </c>
      <c r="I5363" t="s">
        <v>4538</v>
      </c>
      <c r="J5363" t="s">
        <v>4522</v>
      </c>
      <c r="K5363" s="2">
        <v>-5</v>
      </c>
      <c r="L5363" t="s">
        <v>44</v>
      </c>
      <c r="M5363" s="2">
        <v>-5</v>
      </c>
      <c r="N5363" t="s">
        <v>4523</v>
      </c>
      <c r="O5363" t="s">
        <v>4524</v>
      </c>
      <c r="P5363" t="s">
        <v>7585</v>
      </c>
      <c r="Q5363" t="s">
        <v>22567</v>
      </c>
      <c r="R5363" t="s">
        <v>44</v>
      </c>
      <c r="S5363" t="s">
        <v>4527</v>
      </c>
      <c r="T5363" s="3">
        <v>45827</v>
      </c>
      <c r="U5363" s="3">
        <v>45828</v>
      </c>
      <c r="V5363" s="2">
        <v>0</v>
      </c>
      <c r="W5363" t="s">
        <v>44</v>
      </c>
      <c r="X5363" t="s">
        <v>44</v>
      </c>
      <c r="Y5363" t="s">
        <v>22568</v>
      </c>
      <c r="Z5363" t="s">
        <v>1051</v>
      </c>
      <c r="AA5363" t="s">
        <v>4529</v>
      </c>
      <c r="AB5363" t="s">
        <v>4530</v>
      </c>
      <c r="AC5363" t="s">
        <v>89</v>
      </c>
      <c r="AD5363" t="str">
        <f t="shared" si="83"/>
        <v>10-60</v>
      </c>
      <c r="AE5363" t="str">
        <f>VLOOKUP(AD5363,'Main_Sub Desc'!C:D,2,)</f>
        <v>LPC from invoicing</v>
      </c>
      <c r="AF5363" t="str">
        <f>VLOOKUP(VALUE(H5363),'Main_Sub Desc'!F:G,2,)</f>
        <v>Wtr Rev Late Payment</v>
      </c>
      <c r="AG5363">
        <f>IFERROR(VLOOKUP(VALUE(I5363),'PC Mapping'!A:F,6,),"")</f>
        <v>10469</v>
      </c>
      <c r="AH5363" s="13" t="str">
        <f>VLOOKUP(AG5363,'PC Mapping'!L:M,2,)</f>
        <v>Bolivar Water</v>
      </c>
    </row>
    <row r="5364" spans="1:34" x14ac:dyDescent="0.2">
      <c r="A5364" t="s">
        <v>22569</v>
      </c>
      <c r="B5364" t="s">
        <v>22566</v>
      </c>
      <c r="C5364" t="s">
        <v>4519</v>
      </c>
      <c r="D5364" t="s">
        <v>4520</v>
      </c>
      <c r="E5364" s="3">
        <v>45827</v>
      </c>
      <c r="F5364" t="s">
        <v>44</v>
      </c>
      <c r="G5364" t="s">
        <v>3742</v>
      </c>
      <c r="H5364" t="s">
        <v>3722</v>
      </c>
      <c r="I5364" t="s">
        <v>4538</v>
      </c>
      <c r="J5364" t="s">
        <v>4522</v>
      </c>
      <c r="K5364" s="2">
        <v>-5</v>
      </c>
      <c r="L5364" t="s">
        <v>44</v>
      </c>
      <c r="M5364" s="2">
        <v>-5</v>
      </c>
      <c r="N5364" t="s">
        <v>4523</v>
      </c>
      <c r="O5364" t="s">
        <v>4524</v>
      </c>
      <c r="P5364" t="s">
        <v>4978</v>
      </c>
      <c r="Q5364" t="s">
        <v>22570</v>
      </c>
      <c r="R5364" t="s">
        <v>44</v>
      </c>
      <c r="S5364" t="s">
        <v>4527</v>
      </c>
      <c r="T5364" s="3">
        <v>45827</v>
      </c>
      <c r="U5364" s="3">
        <v>45828</v>
      </c>
      <c r="V5364" s="2">
        <v>0</v>
      </c>
      <c r="W5364" t="s">
        <v>44</v>
      </c>
      <c r="X5364" t="s">
        <v>44</v>
      </c>
      <c r="Y5364" t="s">
        <v>22571</v>
      </c>
      <c r="Z5364" t="s">
        <v>22572</v>
      </c>
      <c r="AA5364" t="s">
        <v>4529</v>
      </c>
      <c r="AB5364" t="s">
        <v>4530</v>
      </c>
      <c r="AC5364" t="s">
        <v>99</v>
      </c>
      <c r="AD5364" t="str">
        <f t="shared" si="83"/>
        <v>10-60</v>
      </c>
      <c r="AE5364" t="str">
        <f>VLOOKUP(AD5364,'Main_Sub Desc'!C:D,2,)</f>
        <v>LPC from invoicing</v>
      </c>
      <c r="AF5364" t="str">
        <f>VLOOKUP(VALUE(H5364),'Main_Sub Desc'!F:G,2,)</f>
        <v>Wtr Rev Late Payment</v>
      </c>
      <c r="AG5364">
        <f>IFERROR(VLOOKUP(VALUE(I5364),'PC Mapping'!A:F,6,),"")</f>
        <v>10469</v>
      </c>
      <c r="AH5364" s="13" t="str">
        <f>VLOOKUP(AG5364,'PC Mapping'!L:M,2,)</f>
        <v>Bolivar Water</v>
      </c>
    </row>
    <row r="5365" spans="1:34" x14ac:dyDescent="0.2">
      <c r="A5365" t="s">
        <v>22569</v>
      </c>
      <c r="B5365" t="s">
        <v>22566</v>
      </c>
      <c r="C5365" t="s">
        <v>4519</v>
      </c>
      <c r="D5365" t="s">
        <v>4520</v>
      </c>
      <c r="E5365" s="3">
        <v>45827</v>
      </c>
      <c r="F5365" t="s">
        <v>44</v>
      </c>
      <c r="G5365" t="s">
        <v>3742</v>
      </c>
      <c r="H5365" t="s">
        <v>3716</v>
      </c>
      <c r="I5365" t="s">
        <v>4534</v>
      </c>
      <c r="J5365" t="s">
        <v>4522</v>
      </c>
      <c r="K5365" s="2">
        <v>-5</v>
      </c>
      <c r="L5365" t="s">
        <v>44</v>
      </c>
      <c r="M5365" s="2">
        <v>-5</v>
      </c>
      <c r="N5365" t="s">
        <v>4523</v>
      </c>
      <c r="O5365" t="s">
        <v>4524</v>
      </c>
      <c r="P5365" t="s">
        <v>4978</v>
      </c>
      <c r="Q5365" t="s">
        <v>22573</v>
      </c>
      <c r="R5365" t="s">
        <v>44</v>
      </c>
      <c r="S5365" t="s">
        <v>4527</v>
      </c>
      <c r="T5365" s="3">
        <v>45827</v>
      </c>
      <c r="U5365" s="3">
        <v>45828</v>
      </c>
      <c r="V5365" s="2">
        <v>0</v>
      </c>
      <c r="W5365" t="s">
        <v>44</v>
      </c>
      <c r="X5365" t="s">
        <v>44</v>
      </c>
      <c r="Y5365" t="s">
        <v>22574</v>
      </c>
      <c r="Z5365" t="s">
        <v>22572</v>
      </c>
      <c r="AA5365" t="s">
        <v>4529</v>
      </c>
      <c r="AB5365" t="s">
        <v>4530</v>
      </c>
      <c r="AC5365" t="s">
        <v>99</v>
      </c>
      <c r="AD5365" t="str">
        <f t="shared" si="83"/>
        <v>10-60</v>
      </c>
      <c r="AE5365" t="str">
        <f>VLOOKUP(AD5365,'Main_Sub Desc'!C:D,2,)</f>
        <v>LPC from invoicing</v>
      </c>
      <c r="AF5365" t="str">
        <f>VLOOKUP(VALUE(H5365),'Main_Sub Desc'!F:G,2,)</f>
        <v>Wst Rev Late Payment</v>
      </c>
      <c r="AG5365">
        <f>IFERROR(VLOOKUP(VALUE(I5365),'PC Mapping'!A:F,6,),"")</f>
        <v>10514</v>
      </c>
      <c r="AH5365" s="13" t="str">
        <f>VLOOKUP(AG5365,'PC Mapping'!L:M,2,)</f>
        <v>Bolivar Sewer</v>
      </c>
    </row>
    <row r="5366" spans="1:34" x14ac:dyDescent="0.2">
      <c r="A5366" t="s">
        <v>22575</v>
      </c>
      <c r="B5366" t="s">
        <v>22566</v>
      </c>
      <c r="C5366" t="s">
        <v>4519</v>
      </c>
      <c r="D5366" t="s">
        <v>4520</v>
      </c>
      <c r="E5366" s="3">
        <v>45827</v>
      </c>
      <c r="F5366" t="s">
        <v>44</v>
      </c>
      <c r="G5366" t="s">
        <v>3742</v>
      </c>
      <c r="H5366" t="s">
        <v>3722</v>
      </c>
      <c r="I5366" t="s">
        <v>3752</v>
      </c>
      <c r="J5366" t="s">
        <v>4522</v>
      </c>
      <c r="K5366" s="2">
        <v>-5</v>
      </c>
      <c r="L5366" t="s">
        <v>44</v>
      </c>
      <c r="M5366" s="2">
        <v>-5</v>
      </c>
      <c r="N5366" t="s">
        <v>4523</v>
      </c>
      <c r="O5366" t="s">
        <v>4524</v>
      </c>
      <c r="P5366" t="s">
        <v>10151</v>
      </c>
      <c r="Q5366" t="s">
        <v>22576</v>
      </c>
      <c r="R5366" t="s">
        <v>44</v>
      </c>
      <c r="S5366" t="s">
        <v>4527</v>
      </c>
      <c r="T5366" s="3">
        <v>45827</v>
      </c>
      <c r="U5366" s="3">
        <v>45828</v>
      </c>
      <c r="V5366" s="2">
        <v>0</v>
      </c>
      <c r="W5366" t="s">
        <v>44</v>
      </c>
      <c r="X5366" t="s">
        <v>44</v>
      </c>
      <c r="Y5366" t="s">
        <v>22577</v>
      </c>
      <c r="Z5366" t="s">
        <v>3047</v>
      </c>
      <c r="AA5366" t="s">
        <v>4529</v>
      </c>
      <c r="AB5366" t="s">
        <v>4530</v>
      </c>
      <c r="AC5366" t="s">
        <v>89</v>
      </c>
      <c r="AD5366" t="str">
        <f t="shared" si="83"/>
        <v>10-60</v>
      </c>
      <c r="AE5366" t="str">
        <f>VLOOKUP(AD5366,'Main_Sub Desc'!C:D,2,)</f>
        <v>LPC from invoicing</v>
      </c>
      <c r="AF5366" t="str">
        <f>VLOOKUP(VALUE(H5366),'Main_Sub Desc'!F:G,2,)</f>
        <v>Wtr Rev Late Payment</v>
      </c>
      <c r="AG5366">
        <f>IFERROR(VLOOKUP(VALUE(I5366),'PC Mapping'!A:F,6,),"")</f>
        <v>10719</v>
      </c>
      <c r="AH5366" s="13" t="str">
        <f>VLOOKUP(AG5366,'PC Mapping'!L:M,2,)</f>
        <v>All Other Water</v>
      </c>
    </row>
    <row r="5367" spans="1:34" x14ac:dyDescent="0.2">
      <c r="A5367" t="s">
        <v>22578</v>
      </c>
      <c r="B5367" t="s">
        <v>22579</v>
      </c>
      <c r="C5367" t="s">
        <v>4519</v>
      </c>
      <c r="D5367" t="s">
        <v>4520</v>
      </c>
      <c r="E5367" s="3">
        <v>45828</v>
      </c>
      <c r="F5367" t="s">
        <v>44</v>
      </c>
      <c r="G5367" t="s">
        <v>3742</v>
      </c>
      <c r="H5367" t="s">
        <v>3722</v>
      </c>
      <c r="I5367" t="s">
        <v>3752</v>
      </c>
      <c r="J5367" t="s">
        <v>4522</v>
      </c>
      <c r="K5367" s="2">
        <v>-26.22</v>
      </c>
      <c r="L5367" t="s">
        <v>44</v>
      </c>
      <c r="M5367" s="2">
        <v>-26.22</v>
      </c>
      <c r="N5367" t="s">
        <v>4523</v>
      </c>
      <c r="O5367" t="s">
        <v>4524</v>
      </c>
      <c r="P5367" t="s">
        <v>22580</v>
      </c>
      <c r="Q5367" t="s">
        <v>22581</v>
      </c>
      <c r="R5367" t="s">
        <v>44</v>
      </c>
      <c r="S5367" t="s">
        <v>4527</v>
      </c>
      <c r="T5367" s="3">
        <v>45828</v>
      </c>
      <c r="U5367" s="3">
        <v>45831</v>
      </c>
      <c r="V5367" s="2">
        <v>0</v>
      </c>
      <c r="W5367" t="s">
        <v>44</v>
      </c>
      <c r="X5367" t="s">
        <v>44</v>
      </c>
      <c r="Y5367" t="s">
        <v>22582</v>
      </c>
      <c r="Z5367" t="s">
        <v>1543</v>
      </c>
      <c r="AA5367" t="s">
        <v>4529</v>
      </c>
      <c r="AB5367" t="s">
        <v>4530</v>
      </c>
      <c r="AC5367" t="s">
        <v>89</v>
      </c>
      <c r="AD5367" t="str">
        <f t="shared" si="83"/>
        <v>10-60</v>
      </c>
      <c r="AE5367" t="str">
        <f>VLOOKUP(AD5367,'Main_Sub Desc'!C:D,2,)</f>
        <v>LPC from invoicing</v>
      </c>
      <c r="AF5367" t="str">
        <f>VLOOKUP(VALUE(H5367),'Main_Sub Desc'!F:G,2,)</f>
        <v>Wtr Rev Late Payment</v>
      </c>
      <c r="AG5367">
        <f>IFERROR(VLOOKUP(VALUE(I5367),'PC Mapping'!A:F,6,),"")</f>
        <v>10719</v>
      </c>
      <c r="AH5367" s="13" t="str">
        <f>VLOOKUP(AG5367,'PC Mapping'!L:M,2,)</f>
        <v>All Other Water</v>
      </c>
    </row>
    <row r="5368" spans="1:34" x14ac:dyDescent="0.2">
      <c r="A5368" t="s">
        <v>22583</v>
      </c>
      <c r="B5368" t="s">
        <v>22579</v>
      </c>
      <c r="C5368" t="s">
        <v>4519</v>
      </c>
      <c r="D5368" t="s">
        <v>4520</v>
      </c>
      <c r="E5368" s="3">
        <v>45828</v>
      </c>
      <c r="F5368" t="s">
        <v>44</v>
      </c>
      <c r="G5368" t="s">
        <v>3742</v>
      </c>
      <c r="H5368" t="s">
        <v>3722</v>
      </c>
      <c r="I5368" t="s">
        <v>3752</v>
      </c>
      <c r="J5368" t="s">
        <v>4522</v>
      </c>
      <c r="K5368" s="2">
        <v>-5</v>
      </c>
      <c r="L5368" t="s">
        <v>44</v>
      </c>
      <c r="M5368" s="2">
        <v>-5</v>
      </c>
      <c r="N5368" t="s">
        <v>4523</v>
      </c>
      <c r="O5368" t="s">
        <v>4524</v>
      </c>
      <c r="P5368" t="s">
        <v>6563</v>
      </c>
      <c r="Q5368" t="s">
        <v>22584</v>
      </c>
      <c r="R5368" t="s">
        <v>44</v>
      </c>
      <c r="S5368" t="s">
        <v>4527</v>
      </c>
      <c r="T5368" s="3">
        <v>45828</v>
      </c>
      <c r="U5368" s="3">
        <v>45831</v>
      </c>
      <c r="V5368" s="2">
        <v>0</v>
      </c>
      <c r="W5368" t="s">
        <v>44</v>
      </c>
      <c r="X5368" t="s">
        <v>44</v>
      </c>
      <c r="Y5368" t="s">
        <v>22585</v>
      </c>
      <c r="Z5368" t="s">
        <v>1622</v>
      </c>
      <c r="AA5368" t="s">
        <v>4529</v>
      </c>
      <c r="AB5368" t="s">
        <v>4530</v>
      </c>
      <c r="AC5368" t="s">
        <v>89</v>
      </c>
      <c r="AD5368" t="str">
        <f t="shared" si="83"/>
        <v>10-60</v>
      </c>
      <c r="AE5368" t="str">
        <f>VLOOKUP(AD5368,'Main_Sub Desc'!C:D,2,)</f>
        <v>LPC from invoicing</v>
      </c>
      <c r="AF5368" t="str">
        <f>VLOOKUP(VALUE(H5368),'Main_Sub Desc'!F:G,2,)</f>
        <v>Wtr Rev Late Payment</v>
      </c>
      <c r="AG5368">
        <f>IFERROR(VLOOKUP(VALUE(I5368),'PC Mapping'!A:F,6,),"")</f>
        <v>10719</v>
      </c>
      <c r="AH5368" s="13" t="str">
        <f>VLOOKUP(AG5368,'PC Mapping'!L:M,2,)</f>
        <v>All Other Water</v>
      </c>
    </row>
    <row r="5369" spans="1:34" x14ac:dyDescent="0.2">
      <c r="A5369" t="s">
        <v>22586</v>
      </c>
      <c r="B5369" t="s">
        <v>22579</v>
      </c>
      <c r="C5369" t="s">
        <v>4519</v>
      </c>
      <c r="D5369" t="s">
        <v>4520</v>
      </c>
      <c r="E5369" s="3">
        <v>45828</v>
      </c>
      <c r="F5369" t="s">
        <v>44</v>
      </c>
      <c r="G5369" t="s">
        <v>3742</v>
      </c>
      <c r="H5369" t="s">
        <v>3722</v>
      </c>
      <c r="I5369" t="s">
        <v>3752</v>
      </c>
      <c r="J5369" t="s">
        <v>4522</v>
      </c>
      <c r="K5369" s="2">
        <v>-14.2</v>
      </c>
      <c r="L5369" t="s">
        <v>44</v>
      </c>
      <c r="M5369" s="2">
        <v>-14.2</v>
      </c>
      <c r="N5369" t="s">
        <v>4523</v>
      </c>
      <c r="O5369" t="s">
        <v>4524</v>
      </c>
      <c r="P5369" t="s">
        <v>8377</v>
      </c>
      <c r="Q5369" t="s">
        <v>22587</v>
      </c>
      <c r="R5369" t="s">
        <v>44</v>
      </c>
      <c r="S5369" t="s">
        <v>4527</v>
      </c>
      <c r="T5369" s="3">
        <v>45828</v>
      </c>
      <c r="U5369" s="3">
        <v>45831</v>
      </c>
      <c r="V5369" s="2">
        <v>0</v>
      </c>
      <c r="W5369" t="s">
        <v>44</v>
      </c>
      <c r="X5369" t="s">
        <v>44</v>
      </c>
      <c r="Y5369" t="s">
        <v>22588</v>
      </c>
      <c r="Z5369" t="s">
        <v>2736</v>
      </c>
      <c r="AA5369" t="s">
        <v>4529</v>
      </c>
      <c r="AB5369" t="s">
        <v>4530</v>
      </c>
      <c r="AC5369" t="s">
        <v>89</v>
      </c>
      <c r="AD5369" t="str">
        <f t="shared" si="83"/>
        <v>10-60</v>
      </c>
      <c r="AE5369" t="str">
        <f>VLOOKUP(AD5369,'Main_Sub Desc'!C:D,2,)</f>
        <v>LPC from invoicing</v>
      </c>
      <c r="AF5369" t="str">
        <f>VLOOKUP(VALUE(H5369),'Main_Sub Desc'!F:G,2,)</f>
        <v>Wtr Rev Late Payment</v>
      </c>
      <c r="AG5369">
        <f>IFERROR(VLOOKUP(VALUE(I5369),'PC Mapping'!A:F,6,),"")</f>
        <v>10719</v>
      </c>
      <c r="AH5369" s="13" t="str">
        <f>VLOOKUP(AG5369,'PC Mapping'!L:M,2,)</f>
        <v>All Other Water</v>
      </c>
    </row>
    <row r="5370" spans="1:34" x14ac:dyDescent="0.2">
      <c r="A5370" t="s">
        <v>22589</v>
      </c>
      <c r="B5370" t="s">
        <v>22579</v>
      </c>
      <c r="C5370" t="s">
        <v>4519</v>
      </c>
      <c r="D5370" t="s">
        <v>4520</v>
      </c>
      <c r="E5370" s="3">
        <v>45828</v>
      </c>
      <c r="F5370" t="s">
        <v>44</v>
      </c>
      <c r="G5370" t="s">
        <v>3742</v>
      </c>
      <c r="H5370" t="s">
        <v>3722</v>
      </c>
      <c r="I5370" t="s">
        <v>3752</v>
      </c>
      <c r="J5370" t="s">
        <v>4522</v>
      </c>
      <c r="K5370" s="2">
        <v>-5</v>
      </c>
      <c r="L5370" t="s">
        <v>44</v>
      </c>
      <c r="M5370" s="2">
        <v>-5</v>
      </c>
      <c r="N5370" t="s">
        <v>4523</v>
      </c>
      <c r="O5370" t="s">
        <v>4524</v>
      </c>
      <c r="P5370" t="s">
        <v>8340</v>
      </c>
      <c r="Q5370" t="s">
        <v>22590</v>
      </c>
      <c r="R5370" t="s">
        <v>44</v>
      </c>
      <c r="S5370" t="s">
        <v>4527</v>
      </c>
      <c r="T5370" s="3">
        <v>45828</v>
      </c>
      <c r="U5370" s="3">
        <v>45831</v>
      </c>
      <c r="V5370" s="2">
        <v>0</v>
      </c>
      <c r="W5370" t="s">
        <v>44</v>
      </c>
      <c r="X5370" t="s">
        <v>44</v>
      </c>
      <c r="Y5370" t="s">
        <v>22591</v>
      </c>
      <c r="Z5370" t="s">
        <v>2566</v>
      </c>
      <c r="AA5370" t="s">
        <v>4529</v>
      </c>
      <c r="AB5370" t="s">
        <v>4530</v>
      </c>
      <c r="AC5370" t="s">
        <v>89</v>
      </c>
      <c r="AD5370" t="str">
        <f t="shared" si="83"/>
        <v>10-60</v>
      </c>
      <c r="AE5370" t="str">
        <f>VLOOKUP(AD5370,'Main_Sub Desc'!C:D,2,)</f>
        <v>LPC from invoicing</v>
      </c>
      <c r="AF5370" t="str">
        <f>VLOOKUP(VALUE(H5370),'Main_Sub Desc'!F:G,2,)</f>
        <v>Wtr Rev Late Payment</v>
      </c>
      <c r="AG5370">
        <f>IFERROR(VLOOKUP(VALUE(I5370),'PC Mapping'!A:F,6,),"")</f>
        <v>10719</v>
      </c>
      <c r="AH5370" s="13" t="str">
        <f>VLOOKUP(AG5370,'PC Mapping'!L:M,2,)</f>
        <v>All Other Water</v>
      </c>
    </row>
    <row r="5371" spans="1:34" x14ac:dyDescent="0.2">
      <c r="A5371" t="s">
        <v>22592</v>
      </c>
      <c r="B5371" t="s">
        <v>22579</v>
      </c>
      <c r="C5371" t="s">
        <v>4519</v>
      </c>
      <c r="D5371" t="s">
        <v>4520</v>
      </c>
      <c r="E5371" s="3">
        <v>45828</v>
      </c>
      <c r="F5371" t="s">
        <v>44</v>
      </c>
      <c r="G5371" t="s">
        <v>3742</v>
      </c>
      <c r="H5371" t="s">
        <v>3722</v>
      </c>
      <c r="I5371" t="s">
        <v>3752</v>
      </c>
      <c r="J5371" t="s">
        <v>4522</v>
      </c>
      <c r="K5371" s="2">
        <v>-5</v>
      </c>
      <c r="L5371" t="s">
        <v>44</v>
      </c>
      <c r="M5371" s="2">
        <v>-5</v>
      </c>
      <c r="N5371" t="s">
        <v>4523</v>
      </c>
      <c r="O5371" t="s">
        <v>4524</v>
      </c>
      <c r="P5371" t="s">
        <v>13866</v>
      </c>
      <c r="Q5371" t="s">
        <v>22593</v>
      </c>
      <c r="R5371" t="s">
        <v>44</v>
      </c>
      <c r="S5371" t="s">
        <v>4527</v>
      </c>
      <c r="T5371" s="3">
        <v>45828</v>
      </c>
      <c r="U5371" s="3">
        <v>45831</v>
      </c>
      <c r="V5371" s="2">
        <v>0</v>
      </c>
      <c r="W5371" t="s">
        <v>44</v>
      </c>
      <c r="X5371" t="s">
        <v>44</v>
      </c>
      <c r="Y5371" t="s">
        <v>22594</v>
      </c>
      <c r="Z5371" t="s">
        <v>3580</v>
      </c>
      <c r="AA5371" t="s">
        <v>4529</v>
      </c>
      <c r="AB5371" t="s">
        <v>4530</v>
      </c>
      <c r="AC5371" t="s">
        <v>89</v>
      </c>
      <c r="AD5371" t="str">
        <f t="shared" si="83"/>
        <v>10-60</v>
      </c>
      <c r="AE5371" t="str">
        <f>VLOOKUP(AD5371,'Main_Sub Desc'!C:D,2,)</f>
        <v>LPC from invoicing</v>
      </c>
      <c r="AF5371" t="str">
        <f>VLOOKUP(VALUE(H5371),'Main_Sub Desc'!F:G,2,)</f>
        <v>Wtr Rev Late Payment</v>
      </c>
      <c r="AG5371">
        <f>IFERROR(VLOOKUP(VALUE(I5371),'PC Mapping'!A:F,6,),"")</f>
        <v>10719</v>
      </c>
      <c r="AH5371" s="13" t="str">
        <f>VLOOKUP(AG5371,'PC Mapping'!L:M,2,)</f>
        <v>All Other Water</v>
      </c>
    </row>
    <row r="5372" spans="1:34" x14ac:dyDescent="0.2">
      <c r="A5372" t="s">
        <v>22595</v>
      </c>
      <c r="B5372" t="s">
        <v>22596</v>
      </c>
      <c r="C5372" t="s">
        <v>4519</v>
      </c>
      <c r="D5372" t="s">
        <v>4520</v>
      </c>
      <c r="E5372" s="3">
        <v>45832</v>
      </c>
      <c r="F5372" t="s">
        <v>44</v>
      </c>
      <c r="G5372" t="s">
        <v>3742</v>
      </c>
      <c r="H5372" t="s">
        <v>3722</v>
      </c>
      <c r="I5372" t="s">
        <v>3752</v>
      </c>
      <c r="J5372" t="s">
        <v>4522</v>
      </c>
      <c r="K5372" s="2">
        <v>-5</v>
      </c>
      <c r="L5372" t="s">
        <v>44</v>
      </c>
      <c r="M5372" s="2">
        <v>-5</v>
      </c>
      <c r="N5372" t="s">
        <v>4523</v>
      </c>
      <c r="O5372" t="s">
        <v>4524</v>
      </c>
      <c r="P5372" t="s">
        <v>6611</v>
      </c>
      <c r="Q5372" t="s">
        <v>22597</v>
      </c>
      <c r="R5372" t="s">
        <v>44</v>
      </c>
      <c r="S5372" t="s">
        <v>4527</v>
      </c>
      <c r="T5372" s="3">
        <v>45832</v>
      </c>
      <c r="U5372" s="3">
        <v>45833</v>
      </c>
      <c r="V5372" s="2">
        <v>0</v>
      </c>
      <c r="W5372" t="s">
        <v>44</v>
      </c>
      <c r="X5372" t="s">
        <v>44</v>
      </c>
      <c r="Y5372" t="s">
        <v>22598</v>
      </c>
      <c r="Z5372" t="s">
        <v>3381</v>
      </c>
      <c r="AA5372" t="s">
        <v>4529</v>
      </c>
      <c r="AB5372" t="s">
        <v>4530</v>
      </c>
      <c r="AC5372" t="s">
        <v>89</v>
      </c>
      <c r="AD5372" t="str">
        <f t="shared" si="83"/>
        <v>10-60</v>
      </c>
      <c r="AE5372" t="str">
        <f>VLOOKUP(AD5372,'Main_Sub Desc'!C:D,2,)</f>
        <v>LPC from invoicing</v>
      </c>
      <c r="AF5372" t="str">
        <f>VLOOKUP(VALUE(H5372),'Main_Sub Desc'!F:G,2,)</f>
        <v>Wtr Rev Late Payment</v>
      </c>
      <c r="AG5372">
        <f>IFERROR(VLOOKUP(VALUE(I5372),'PC Mapping'!A:F,6,),"")</f>
        <v>10719</v>
      </c>
      <c r="AH5372" s="13" t="str">
        <f>VLOOKUP(AG5372,'PC Mapping'!L:M,2,)</f>
        <v>All Other Water</v>
      </c>
    </row>
    <row r="5373" spans="1:34" x14ac:dyDescent="0.2">
      <c r="A5373" t="s">
        <v>22599</v>
      </c>
      <c r="B5373" t="s">
        <v>22596</v>
      </c>
      <c r="C5373" t="s">
        <v>4519</v>
      </c>
      <c r="D5373" t="s">
        <v>4520</v>
      </c>
      <c r="E5373" s="3">
        <v>45832</v>
      </c>
      <c r="F5373" t="s">
        <v>44</v>
      </c>
      <c r="G5373" t="s">
        <v>3742</v>
      </c>
      <c r="H5373" t="s">
        <v>3722</v>
      </c>
      <c r="I5373" t="s">
        <v>3752</v>
      </c>
      <c r="J5373" t="s">
        <v>4522</v>
      </c>
      <c r="K5373" s="2">
        <v>-12.95</v>
      </c>
      <c r="L5373" t="s">
        <v>44</v>
      </c>
      <c r="M5373" s="2">
        <v>-12.95</v>
      </c>
      <c r="N5373" t="s">
        <v>4523</v>
      </c>
      <c r="O5373" t="s">
        <v>4524</v>
      </c>
      <c r="P5373" t="s">
        <v>22600</v>
      </c>
      <c r="Q5373" t="s">
        <v>22601</v>
      </c>
      <c r="R5373" t="s">
        <v>44</v>
      </c>
      <c r="S5373" t="s">
        <v>4527</v>
      </c>
      <c r="T5373" s="3">
        <v>45832</v>
      </c>
      <c r="U5373" s="3">
        <v>45833</v>
      </c>
      <c r="V5373" s="2">
        <v>0</v>
      </c>
      <c r="W5373" t="s">
        <v>44</v>
      </c>
      <c r="X5373" t="s">
        <v>44</v>
      </c>
      <c r="Y5373" t="s">
        <v>22602</v>
      </c>
      <c r="Z5373" t="s">
        <v>2027</v>
      </c>
      <c r="AA5373" t="s">
        <v>4529</v>
      </c>
      <c r="AB5373" t="s">
        <v>4530</v>
      </c>
      <c r="AC5373" t="s">
        <v>89</v>
      </c>
      <c r="AD5373" t="str">
        <f t="shared" si="83"/>
        <v>10-60</v>
      </c>
      <c r="AE5373" t="str">
        <f>VLOOKUP(AD5373,'Main_Sub Desc'!C:D,2,)</f>
        <v>LPC from invoicing</v>
      </c>
      <c r="AF5373" t="str">
        <f>VLOOKUP(VALUE(H5373),'Main_Sub Desc'!F:G,2,)</f>
        <v>Wtr Rev Late Payment</v>
      </c>
      <c r="AG5373">
        <f>IFERROR(VLOOKUP(VALUE(I5373),'PC Mapping'!A:F,6,),"")</f>
        <v>10719</v>
      </c>
      <c r="AH5373" s="13" t="str">
        <f>VLOOKUP(AG5373,'PC Mapping'!L:M,2,)</f>
        <v>All Other Water</v>
      </c>
    </row>
    <row r="5374" spans="1:34" x14ac:dyDescent="0.2">
      <c r="A5374" t="s">
        <v>22603</v>
      </c>
      <c r="B5374" t="s">
        <v>22604</v>
      </c>
      <c r="C5374" t="s">
        <v>4519</v>
      </c>
      <c r="D5374" t="s">
        <v>4520</v>
      </c>
      <c r="E5374" s="3">
        <v>45834</v>
      </c>
      <c r="F5374" t="s">
        <v>44</v>
      </c>
      <c r="G5374" t="s">
        <v>3742</v>
      </c>
      <c r="H5374" t="s">
        <v>3716</v>
      </c>
      <c r="I5374" t="s">
        <v>4534</v>
      </c>
      <c r="J5374" t="s">
        <v>4522</v>
      </c>
      <c r="K5374" s="2">
        <v>-5</v>
      </c>
      <c r="L5374" t="s">
        <v>44</v>
      </c>
      <c r="M5374" s="2">
        <v>-5</v>
      </c>
      <c r="N5374" t="s">
        <v>4523</v>
      </c>
      <c r="O5374" t="s">
        <v>4524</v>
      </c>
      <c r="P5374" t="s">
        <v>22605</v>
      </c>
      <c r="Q5374" t="s">
        <v>22606</v>
      </c>
      <c r="R5374" t="s">
        <v>44</v>
      </c>
      <c r="S5374" t="s">
        <v>4527</v>
      </c>
      <c r="T5374" s="3">
        <v>45834</v>
      </c>
      <c r="U5374" s="3">
        <v>45835</v>
      </c>
      <c r="V5374" s="2">
        <v>0</v>
      </c>
      <c r="W5374" t="s">
        <v>44</v>
      </c>
      <c r="X5374" t="s">
        <v>44</v>
      </c>
      <c r="Y5374" t="s">
        <v>22607</v>
      </c>
      <c r="Z5374" t="s">
        <v>812</v>
      </c>
      <c r="AA5374" t="s">
        <v>4529</v>
      </c>
      <c r="AB5374" t="s">
        <v>4530</v>
      </c>
      <c r="AC5374" t="s">
        <v>89</v>
      </c>
      <c r="AD5374" t="str">
        <f t="shared" si="83"/>
        <v>10-60</v>
      </c>
      <c r="AE5374" t="str">
        <f>VLOOKUP(AD5374,'Main_Sub Desc'!C:D,2,)</f>
        <v>LPC from invoicing</v>
      </c>
      <c r="AF5374" t="str">
        <f>VLOOKUP(VALUE(H5374),'Main_Sub Desc'!F:G,2,)</f>
        <v>Wst Rev Late Payment</v>
      </c>
      <c r="AG5374">
        <f>IFERROR(VLOOKUP(VALUE(I5374),'PC Mapping'!A:F,6,),"")</f>
        <v>10514</v>
      </c>
      <c r="AH5374" s="13" t="str">
        <f>VLOOKUP(AG5374,'PC Mapping'!L:M,2,)</f>
        <v>Bolivar Sewer</v>
      </c>
    </row>
    <row r="5375" spans="1:34" x14ac:dyDescent="0.2">
      <c r="A5375" t="s">
        <v>22603</v>
      </c>
      <c r="B5375" t="s">
        <v>22604</v>
      </c>
      <c r="C5375" t="s">
        <v>4519</v>
      </c>
      <c r="D5375" t="s">
        <v>4520</v>
      </c>
      <c r="E5375" s="3">
        <v>45834</v>
      </c>
      <c r="F5375" t="s">
        <v>44</v>
      </c>
      <c r="G5375" t="s">
        <v>3742</v>
      </c>
      <c r="H5375" t="s">
        <v>3722</v>
      </c>
      <c r="I5375" t="s">
        <v>4538</v>
      </c>
      <c r="J5375" t="s">
        <v>4522</v>
      </c>
      <c r="K5375" s="2">
        <v>-5</v>
      </c>
      <c r="L5375" t="s">
        <v>44</v>
      </c>
      <c r="M5375" s="2">
        <v>-5</v>
      </c>
      <c r="N5375" t="s">
        <v>4523</v>
      </c>
      <c r="O5375" t="s">
        <v>4524</v>
      </c>
      <c r="P5375" t="s">
        <v>22605</v>
      </c>
      <c r="Q5375" t="s">
        <v>22608</v>
      </c>
      <c r="R5375" t="s">
        <v>44</v>
      </c>
      <c r="S5375" t="s">
        <v>4527</v>
      </c>
      <c r="T5375" s="3">
        <v>45834</v>
      </c>
      <c r="U5375" s="3">
        <v>45835</v>
      </c>
      <c r="V5375" s="2">
        <v>0</v>
      </c>
      <c r="W5375" t="s">
        <v>44</v>
      </c>
      <c r="X5375" t="s">
        <v>44</v>
      </c>
      <c r="Y5375" t="s">
        <v>22609</v>
      </c>
      <c r="Z5375" t="s">
        <v>812</v>
      </c>
      <c r="AA5375" t="s">
        <v>4529</v>
      </c>
      <c r="AB5375" t="s">
        <v>4530</v>
      </c>
      <c r="AC5375" t="s">
        <v>89</v>
      </c>
      <c r="AD5375" t="str">
        <f t="shared" si="83"/>
        <v>10-60</v>
      </c>
      <c r="AE5375" t="str">
        <f>VLOOKUP(AD5375,'Main_Sub Desc'!C:D,2,)</f>
        <v>LPC from invoicing</v>
      </c>
      <c r="AF5375" t="str">
        <f>VLOOKUP(VALUE(H5375),'Main_Sub Desc'!F:G,2,)</f>
        <v>Wtr Rev Late Payment</v>
      </c>
      <c r="AG5375">
        <f>IFERROR(VLOOKUP(VALUE(I5375),'PC Mapping'!A:F,6,),"")</f>
        <v>10469</v>
      </c>
      <c r="AH5375" s="13" t="str">
        <f>VLOOKUP(AG5375,'PC Mapping'!L:M,2,)</f>
        <v>Bolivar Water</v>
      </c>
    </row>
    <row r="5376" spans="1:34" x14ac:dyDescent="0.2">
      <c r="A5376" t="s">
        <v>22610</v>
      </c>
      <c r="B5376" t="s">
        <v>22604</v>
      </c>
      <c r="C5376" t="s">
        <v>4519</v>
      </c>
      <c r="D5376" t="s">
        <v>4520</v>
      </c>
      <c r="E5376" s="3">
        <v>45834</v>
      </c>
      <c r="F5376" t="s">
        <v>44</v>
      </c>
      <c r="G5376" t="s">
        <v>3742</v>
      </c>
      <c r="H5376" t="s">
        <v>3722</v>
      </c>
      <c r="I5376" t="s">
        <v>3752</v>
      </c>
      <c r="J5376" t="s">
        <v>4522</v>
      </c>
      <c r="K5376" s="2">
        <v>-5</v>
      </c>
      <c r="L5376" t="s">
        <v>44</v>
      </c>
      <c r="M5376" s="2">
        <v>-5</v>
      </c>
      <c r="N5376" t="s">
        <v>4523</v>
      </c>
      <c r="O5376" t="s">
        <v>4524</v>
      </c>
      <c r="P5376" t="s">
        <v>8850</v>
      </c>
      <c r="Q5376" t="s">
        <v>22611</v>
      </c>
      <c r="R5376" t="s">
        <v>44</v>
      </c>
      <c r="S5376" t="s">
        <v>4527</v>
      </c>
      <c r="T5376" s="3">
        <v>45834</v>
      </c>
      <c r="U5376" s="3">
        <v>45835</v>
      </c>
      <c r="V5376" s="2">
        <v>0</v>
      </c>
      <c r="W5376" t="s">
        <v>44</v>
      </c>
      <c r="X5376" t="s">
        <v>44</v>
      </c>
      <c r="Y5376" t="s">
        <v>22612</v>
      </c>
      <c r="Z5376" t="s">
        <v>3362</v>
      </c>
      <c r="AA5376" t="s">
        <v>4529</v>
      </c>
      <c r="AB5376" t="s">
        <v>4530</v>
      </c>
      <c r="AC5376" t="s">
        <v>89</v>
      </c>
      <c r="AD5376" t="str">
        <f t="shared" si="83"/>
        <v>10-60</v>
      </c>
      <c r="AE5376" t="str">
        <f>VLOOKUP(AD5376,'Main_Sub Desc'!C:D,2,)</f>
        <v>LPC from invoicing</v>
      </c>
      <c r="AF5376" t="str">
        <f>VLOOKUP(VALUE(H5376),'Main_Sub Desc'!F:G,2,)</f>
        <v>Wtr Rev Late Payment</v>
      </c>
      <c r="AG5376">
        <f>IFERROR(VLOOKUP(VALUE(I5376),'PC Mapping'!A:F,6,),"")</f>
        <v>10719</v>
      </c>
      <c r="AH5376" s="13" t="str">
        <f>VLOOKUP(AG5376,'PC Mapping'!L:M,2,)</f>
        <v>All Other Water</v>
      </c>
    </row>
    <row r="5377" spans="1:34" x14ac:dyDescent="0.2">
      <c r="A5377" t="s">
        <v>22613</v>
      </c>
      <c r="B5377" t="s">
        <v>22604</v>
      </c>
      <c r="C5377" t="s">
        <v>4519</v>
      </c>
      <c r="D5377" t="s">
        <v>4520</v>
      </c>
      <c r="E5377" s="3">
        <v>45834</v>
      </c>
      <c r="F5377" t="s">
        <v>44</v>
      </c>
      <c r="G5377" t="s">
        <v>3742</v>
      </c>
      <c r="H5377" t="s">
        <v>3722</v>
      </c>
      <c r="I5377" t="s">
        <v>3752</v>
      </c>
      <c r="J5377" t="s">
        <v>4522</v>
      </c>
      <c r="K5377" s="2">
        <v>-7.4</v>
      </c>
      <c r="L5377" t="s">
        <v>44</v>
      </c>
      <c r="M5377" s="2">
        <v>-7.4</v>
      </c>
      <c r="N5377" t="s">
        <v>4523</v>
      </c>
      <c r="O5377" t="s">
        <v>4524</v>
      </c>
      <c r="P5377" t="s">
        <v>22614</v>
      </c>
      <c r="Q5377" t="s">
        <v>22615</v>
      </c>
      <c r="R5377" t="s">
        <v>44</v>
      </c>
      <c r="S5377" t="s">
        <v>4527</v>
      </c>
      <c r="T5377" s="3">
        <v>45834</v>
      </c>
      <c r="U5377" s="3">
        <v>45835</v>
      </c>
      <c r="V5377" s="2">
        <v>0</v>
      </c>
      <c r="W5377" t="s">
        <v>44</v>
      </c>
      <c r="X5377" t="s">
        <v>44</v>
      </c>
      <c r="Y5377" t="s">
        <v>22616</v>
      </c>
      <c r="Z5377" t="s">
        <v>2686</v>
      </c>
      <c r="AA5377" t="s">
        <v>4529</v>
      </c>
      <c r="AB5377" t="s">
        <v>4530</v>
      </c>
      <c r="AC5377" t="s">
        <v>89</v>
      </c>
      <c r="AD5377" t="str">
        <f t="shared" si="83"/>
        <v>10-60</v>
      </c>
      <c r="AE5377" t="str">
        <f>VLOOKUP(AD5377,'Main_Sub Desc'!C:D,2,)</f>
        <v>LPC from invoicing</v>
      </c>
      <c r="AF5377" t="str">
        <f>VLOOKUP(VALUE(H5377),'Main_Sub Desc'!F:G,2,)</f>
        <v>Wtr Rev Late Payment</v>
      </c>
      <c r="AG5377">
        <f>IFERROR(VLOOKUP(VALUE(I5377),'PC Mapping'!A:F,6,),"")</f>
        <v>10719</v>
      </c>
      <c r="AH5377" s="13" t="str">
        <f>VLOOKUP(AG5377,'PC Mapping'!L:M,2,)</f>
        <v>All Other Water</v>
      </c>
    </row>
    <row r="5378" spans="1:34" x14ac:dyDescent="0.2">
      <c r="A5378" t="s">
        <v>22617</v>
      </c>
      <c r="B5378" t="s">
        <v>22604</v>
      </c>
      <c r="C5378" t="s">
        <v>4519</v>
      </c>
      <c r="D5378" t="s">
        <v>4520</v>
      </c>
      <c r="E5378" s="3">
        <v>45834</v>
      </c>
      <c r="F5378" t="s">
        <v>44</v>
      </c>
      <c r="G5378" t="s">
        <v>3742</v>
      </c>
      <c r="H5378" t="s">
        <v>3716</v>
      </c>
      <c r="I5378" t="s">
        <v>4534</v>
      </c>
      <c r="J5378" t="s">
        <v>4522</v>
      </c>
      <c r="K5378" s="2">
        <v>-5</v>
      </c>
      <c r="L5378" t="s">
        <v>44</v>
      </c>
      <c r="M5378" s="2">
        <v>-5</v>
      </c>
      <c r="N5378" t="s">
        <v>4523</v>
      </c>
      <c r="O5378" t="s">
        <v>4524</v>
      </c>
      <c r="P5378" t="s">
        <v>6166</v>
      </c>
      <c r="Q5378" t="s">
        <v>22618</v>
      </c>
      <c r="R5378" t="s">
        <v>44</v>
      </c>
      <c r="S5378" t="s">
        <v>4527</v>
      </c>
      <c r="T5378" s="3">
        <v>45834</v>
      </c>
      <c r="U5378" s="3">
        <v>45835</v>
      </c>
      <c r="V5378" s="2">
        <v>0</v>
      </c>
      <c r="W5378" t="s">
        <v>44</v>
      </c>
      <c r="X5378" t="s">
        <v>44</v>
      </c>
      <c r="Y5378" t="s">
        <v>22619</v>
      </c>
      <c r="Z5378" t="s">
        <v>22620</v>
      </c>
      <c r="AA5378" t="s">
        <v>4529</v>
      </c>
      <c r="AB5378" t="s">
        <v>4530</v>
      </c>
      <c r="AC5378" t="s">
        <v>89</v>
      </c>
      <c r="AD5378" t="str">
        <f t="shared" si="83"/>
        <v>10-60</v>
      </c>
      <c r="AE5378" t="str">
        <f>VLOOKUP(AD5378,'Main_Sub Desc'!C:D,2,)</f>
        <v>LPC from invoicing</v>
      </c>
      <c r="AF5378" t="str">
        <f>VLOOKUP(VALUE(H5378),'Main_Sub Desc'!F:G,2,)</f>
        <v>Wst Rev Late Payment</v>
      </c>
      <c r="AG5378">
        <f>IFERROR(VLOOKUP(VALUE(I5378),'PC Mapping'!A:F,6,),"")</f>
        <v>10514</v>
      </c>
      <c r="AH5378" s="13" t="str">
        <f>VLOOKUP(AG5378,'PC Mapping'!L:M,2,)</f>
        <v>Bolivar Sewer</v>
      </c>
    </row>
    <row r="5379" spans="1:34" x14ac:dyDescent="0.2">
      <c r="A5379" t="s">
        <v>22617</v>
      </c>
      <c r="B5379" t="s">
        <v>22604</v>
      </c>
      <c r="C5379" t="s">
        <v>4519</v>
      </c>
      <c r="D5379" t="s">
        <v>4520</v>
      </c>
      <c r="E5379" s="3">
        <v>45834</v>
      </c>
      <c r="F5379" t="s">
        <v>44</v>
      </c>
      <c r="G5379" t="s">
        <v>3742</v>
      </c>
      <c r="H5379" t="s">
        <v>3722</v>
      </c>
      <c r="I5379" t="s">
        <v>4538</v>
      </c>
      <c r="J5379" t="s">
        <v>4522</v>
      </c>
      <c r="K5379" s="2">
        <v>-5</v>
      </c>
      <c r="L5379" t="s">
        <v>44</v>
      </c>
      <c r="M5379" s="2">
        <v>-5</v>
      </c>
      <c r="N5379" t="s">
        <v>4523</v>
      </c>
      <c r="O5379" t="s">
        <v>4524</v>
      </c>
      <c r="P5379" t="s">
        <v>6166</v>
      </c>
      <c r="Q5379" t="s">
        <v>22621</v>
      </c>
      <c r="R5379" t="s">
        <v>44</v>
      </c>
      <c r="S5379" t="s">
        <v>4527</v>
      </c>
      <c r="T5379" s="3">
        <v>45834</v>
      </c>
      <c r="U5379" s="3">
        <v>45835</v>
      </c>
      <c r="V5379" s="2">
        <v>0</v>
      </c>
      <c r="W5379" t="s">
        <v>44</v>
      </c>
      <c r="X5379" t="s">
        <v>44</v>
      </c>
      <c r="Y5379" t="s">
        <v>22622</v>
      </c>
      <c r="Z5379" t="s">
        <v>22620</v>
      </c>
      <c r="AA5379" t="s">
        <v>4529</v>
      </c>
      <c r="AB5379" t="s">
        <v>4530</v>
      </c>
      <c r="AC5379" t="s">
        <v>89</v>
      </c>
      <c r="AD5379" t="str">
        <f t="shared" si="83"/>
        <v>10-60</v>
      </c>
      <c r="AE5379" t="str">
        <f>VLOOKUP(AD5379,'Main_Sub Desc'!C:D,2,)</f>
        <v>LPC from invoicing</v>
      </c>
      <c r="AF5379" t="str">
        <f>VLOOKUP(VALUE(H5379),'Main_Sub Desc'!F:G,2,)</f>
        <v>Wtr Rev Late Payment</v>
      </c>
      <c r="AG5379">
        <f>IFERROR(VLOOKUP(VALUE(I5379),'PC Mapping'!A:F,6,),"")</f>
        <v>10469</v>
      </c>
      <c r="AH5379" s="13" t="str">
        <f>VLOOKUP(AG5379,'PC Mapping'!L:M,2,)</f>
        <v>Bolivar Water</v>
      </c>
    </row>
    <row r="5380" spans="1:34" x14ac:dyDescent="0.2">
      <c r="A5380" t="s">
        <v>22623</v>
      </c>
      <c r="B5380" t="s">
        <v>22604</v>
      </c>
      <c r="C5380" t="s">
        <v>4519</v>
      </c>
      <c r="D5380" t="s">
        <v>4520</v>
      </c>
      <c r="E5380" s="3">
        <v>45834</v>
      </c>
      <c r="F5380" t="s">
        <v>44</v>
      </c>
      <c r="G5380" t="s">
        <v>3742</v>
      </c>
      <c r="H5380" t="s">
        <v>3722</v>
      </c>
      <c r="I5380" t="s">
        <v>4538</v>
      </c>
      <c r="J5380" t="s">
        <v>4522</v>
      </c>
      <c r="K5380" s="2">
        <v>-5</v>
      </c>
      <c r="L5380" t="s">
        <v>44</v>
      </c>
      <c r="M5380" s="2">
        <v>-5</v>
      </c>
      <c r="N5380" t="s">
        <v>4523</v>
      </c>
      <c r="O5380" t="s">
        <v>4524</v>
      </c>
      <c r="P5380" t="s">
        <v>15607</v>
      </c>
      <c r="Q5380" t="s">
        <v>22624</v>
      </c>
      <c r="R5380" t="s">
        <v>44</v>
      </c>
      <c r="S5380" t="s">
        <v>4527</v>
      </c>
      <c r="T5380" s="3">
        <v>45834</v>
      </c>
      <c r="U5380" s="3">
        <v>45835</v>
      </c>
      <c r="V5380" s="2">
        <v>0</v>
      </c>
      <c r="W5380" t="s">
        <v>44</v>
      </c>
      <c r="X5380" t="s">
        <v>44</v>
      </c>
      <c r="Y5380" t="s">
        <v>19842</v>
      </c>
      <c r="Z5380" t="s">
        <v>742</v>
      </c>
      <c r="AA5380" t="s">
        <v>4529</v>
      </c>
      <c r="AB5380" t="s">
        <v>4530</v>
      </c>
      <c r="AC5380" t="s">
        <v>89</v>
      </c>
      <c r="AD5380" t="str">
        <f t="shared" ref="AD5380:AD5443" si="84">CONCATENATE(VALUE(AA5380),"-",VALUE(AB5380))</f>
        <v>10-60</v>
      </c>
      <c r="AE5380" t="str">
        <f>VLOOKUP(AD5380,'Main_Sub Desc'!C:D,2,)</f>
        <v>LPC from invoicing</v>
      </c>
      <c r="AF5380" t="str">
        <f>VLOOKUP(VALUE(H5380),'Main_Sub Desc'!F:G,2,)</f>
        <v>Wtr Rev Late Payment</v>
      </c>
      <c r="AG5380">
        <f>IFERROR(VLOOKUP(VALUE(I5380),'PC Mapping'!A:F,6,),"")</f>
        <v>10469</v>
      </c>
      <c r="AH5380" s="13" t="str">
        <f>VLOOKUP(AG5380,'PC Mapping'!L:M,2,)</f>
        <v>Bolivar Water</v>
      </c>
    </row>
    <row r="5381" spans="1:34" x14ac:dyDescent="0.2">
      <c r="A5381" t="s">
        <v>22623</v>
      </c>
      <c r="B5381" t="s">
        <v>22604</v>
      </c>
      <c r="C5381" t="s">
        <v>4519</v>
      </c>
      <c r="D5381" t="s">
        <v>4520</v>
      </c>
      <c r="E5381" s="3">
        <v>45834</v>
      </c>
      <c r="F5381" t="s">
        <v>44</v>
      </c>
      <c r="G5381" t="s">
        <v>3742</v>
      </c>
      <c r="H5381" t="s">
        <v>3716</v>
      </c>
      <c r="I5381" t="s">
        <v>4534</v>
      </c>
      <c r="J5381" t="s">
        <v>4522</v>
      </c>
      <c r="K5381" s="2">
        <v>-5</v>
      </c>
      <c r="L5381" t="s">
        <v>44</v>
      </c>
      <c r="M5381" s="2">
        <v>-5</v>
      </c>
      <c r="N5381" t="s">
        <v>4523</v>
      </c>
      <c r="O5381" t="s">
        <v>4524</v>
      </c>
      <c r="P5381" t="s">
        <v>15607</v>
      </c>
      <c r="Q5381" t="s">
        <v>22625</v>
      </c>
      <c r="R5381" t="s">
        <v>44</v>
      </c>
      <c r="S5381" t="s">
        <v>4527</v>
      </c>
      <c r="T5381" s="3">
        <v>45834</v>
      </c>
      <c r="U5381" s="3">
        <v>45835</v>
      </c>
      <c r="V5381" s="2">
        <v>0</v>
      </c>
      <c r="W5381" t="s">
        <v>44</v>
      </c>
      <c r="X5381" t="s">
        <v>44</v>
      </c>
      <c r="Y5381" t="s">
        <v>19840</v>
      </c>
      <c r="Z5381" t="s">
        <v>742</v>
      </c>
      <c r="AA5381" t="s">
        <v>4529</v>
      </c>
      <c r="AB5381" t="s">
        <v>4530</v>
      </c>
      <c r="AC5381" t="s">
        <v>89</v>
      </c>
      <c r="AD5381" t="str">
        <f t="shared" si="84"/>
        <v>10-60</v>
      </c>
      <c r="AE5381" t="str">
        <f>VLOOKUP(AD5381,'Main_Sub Desc'!C:D,2,)</f>
        <v>LPC from invoicing</v>
      </c>
      <c r="AF5381" t="str">
        <f>VLOOKUP(VALUE(H5381),'Main_Sub Desc'!F:G,2,)</f>
        <v>Wst Rev Late Payment</v>
      </c>
      <c r="AG5381">
        <f>IFERROR(VLOOKUP(VALUE(I5381),'PC Mapping'!A:F,6,),"")</f>
        <v>10514</v>
      </c>
      <c r="AH5381" s="13" t="str">
        <f>VLOOKUP(AG5381,'PC Mapping'!L:M,2,)</f>
        <v>Bolivar Sewer</v>
      </c>
    </row>
    <row r="5382" spans="1:34" x14ac:dyDescent="0.2">
      <c r="A5382" t="s">
        <v>22626</v>
      </c>
      <c r="B5382" t="s">
        <v>22627</v>
      </c>
      <c r="C5382" t="s">
        <v>4519</v>
      </c>
      <c r="D5382" t="s">
        <v>4520</v>
      </c>
      <c r="E5382" s="3">
        <v>45835</v>
      </c>
      <c r="F5382" t="s">
        <v>44</v>
      </c>
      <c r="G5382" t="s">
        <v>3742</v>
      </c>
      <c r="H5382" t="s">
        <v>3722</v>
      </c>
      <c r="I5382" t="s">
        <v>4538</v>
      </c>
      <c r="J5382" t="s">
        <v>4522</v>
      </c>
      <c r="K5382" s="2">
        <v>-5</v>
      </c>
      <c r="L5382" t="s">
        <v>44</v>
      </c>
      <c r="M5382" s="2">
        <v>-5</v>
      </c>
      <c r="N5382" t="s">
        <v>4523</v>
      </c>
      <c r="O5382" t="s">
        <v>4524</v>
      </c>
      <c r="P5382" t="s">
        <v>22628</v>
      </c>
      <c r="Q5382" t="s">
        <v>22629</v>
      </c>
      <c r="R5382" t="s">
        <v>44</v>
      </c>
      <c r="S5382" t="s">
        <v>4527</v>
      </c>
      <c r="T5382" s="3">
        <v>45835</v>
      </c>
      <c r="U5382" s="3">
        <v>45838</v>
      </c>
      <c r="V5382" s="2">
        <v>0</v>
      </c>
      <c r="W5382" t="s">
        <v>44</v>
      </c>
      <c r="X5382" t="s">
        <v>44</v>
      </c>
      <c r="Y5382" t="s">
        <v>22630</v>
      </c>
      <c r="Z5382" t="s">
        <v>700</v>
      </c>
      <c r="AA5382" t="s">
        <v>4529</v>
      </c>
      <c r="AB5382" t="s">
        <v>4530</v>
      </c>
      <c r="AC5382" t="s">
        <v>89</v>
      </c>
      <c r="AD5382" t="str">
        <f t="shared" si="84"/>
        <v>10-60</v>
      </c>
      <c r="AE5382" t="str">
        <f>VLOOKUP(AD5382,'Main_Sub Desc'!C:D,2,)</f>
        <v>LPC from invoicing</v>
      </c>
      <c r="AF5382" t="str">
        <f>VLOOKUP(VALUE(H5382),'Main_Sub Desc'!F:G,2,)</f>
        <v>Wtr Rev Late Payment</v>
      </c>
      <c r="AG5382">
        <f>IFERROR(VLOOKUP(VALUE(I5382),'PC Mapping'!A:F,6,),"")</f>
        <v>10469</v>
      </c>
      <c r="AH5382" s="13" t="str">
        <f>VLOOKUP(AG5382,'PC Mapping'!L:M,2,)</f>
        <v>Bolivar Water</v>
      </c>
    </row>
    <row r="5383" spans="1:34" x14ac:dyDescent="0.2">
      <c r="A5383" t="s">
        <v>22626</v>
      </c>
      <c r="B5383" t="s">
        <v>22627</v>
      </c>
      <c r="C5383" t="s">
        <v>4519</v>
      </c>
      <c r="D5383" t="s">
        <v>4520</v>
      </c>
      <c r="E5383" s="3">
        <v>45835</v>
      </c>
      <c r="F5383" t="s">
        <v>44</v>
      </c>
      <c r="G5383" t="s">
        <v>3742</v>
      </c>
      <c r="H5383" t="s">
        <v>3716</v>
      </c>
      <c r="I5383" t="s">
        <v>4534</v>
      </c>
      <c r="J5383" t="s">
        <v>4522</v>
      </c>
      <c r="K5383" s="2">
        <v>-5</v>
      </c>
      <c r="L5383" t="s">
        <v>44</v>
      </c>
      <c r="M5383" s="2">
        <v>-5</v>
      </c>
      <c r="N5383" t="s">
        <v>4523</v>
      </c>
      <c r="O5383" t="s">
        <v>4524</v>
      </c>
      <c r="P5383" t="s">
        <v>22628</v>
      </c>
      <c r="Q5383" t="s">
        <v>22631</v>
      </c>
      <c r="R5383" t="s">
        <v>44</v>
      </c>
      <c r="S5383" t="s">
        <v>4527</v>
      </c>
      <c r="T5383" s="3">
        <v>45835</v>
      </c>
      <c r="U5383" s="3">
        <v>45838</v>
      </c>
      <c r="V5383" s="2">
        <v>0</v>
      </c>
      <c r="W5383" t="s">
        <v>44</v>
      </c>
      <c r="X5383" t="s">
        <v>44</v>
      </c>
      <c r="Y5383" t="s">
        <v>22632</v>
      </c>
      <c r="Z5383" t="s">
        <v>700</v>
      </c>
      <c r="AA5383" t="s">
        <v>4529</v>
      </c>
      <c r="AB5383" t="s">
        <v>4530</v>
      </c>
      <c r="AC5383" t="s">
        <v>89</v>
      </c>
      <c r="AD5383" t="str">
        <f t="shared" si="84"/>
        <v>10-60</v>
      </c>
      <c r="AE5383" t="str">
        <f>VLOOKUP(AD5383,'Main_Sub Desc'!C:D,2,)</f>
        <v>LPC from invoicing</v>
      </c>
      <c r="AF5383" t="str">
        <f>VLOOKUP(VALUE(H5383),'Main_Sub Desc'!F:G,2,)</f>
        <v>Wst Rev Late Payment</v>
      </c>
      <c r="AG5383">
        <f>IFERROR(VLOOKUP(VALUE(I5383),'PC Mapping'!A:F,6,),"")</f>
        <v>10514</v>
      </c>
      <c r="AH5383" s="13" t="str">
        <f>VLOOKUP(AG5383,'PC Mapping'!L:M,2,)</f>
        <v>Bolivar Sewer</v>
      </c>
    </row>
    <row r="5384" spans="1:34" x14ac:dyDescent="0.2">
      <c r="A5384" t="s">
        <v>22633</v>
      </c>
      <c r="B5384" t="s">
        <v>22627</v>
      </c>
      <c r="C5384" t="s">
        <v>4519</v>
      </c>
      <c r="D5384" t="s">
        <v>4520</v>
      </c>
      <c r="E5384" s="3">
        <v>45835</v>
      </c>
      <c r="F5384" t="s">
        <v>44</v>
      </c>
      <c r="G5384" t="s">
        <v>3742</v>
      </c>
      <c r="H5384" t="s">
        <v>3722</v>
      </c>
      <c r="I5384" t="s">
        <v>3752</v>
      </c>
      <c r="J5384" t="s">
        <v>4522</v>
      </c>
      <c r="K5384" s="2">
        <v>-5</v>
      </c>
      <c r="L5384" t="s">
        <v>44</v>
      </c>
      <c r="M5384" s="2">
        <v>-5</v>
      </c>
      <c r="N5384" t="s">
        <v>4523</v>
      </c>
      <c r="O5384" t="s">
        <v>4524</v>
      </c>
      <c r="P5384" t="s">
        <v>14804</v>
      </c>
      <c r="Q5384" t="s">
        <v>22634</v>
      </c>
      <c r="R5384" t="s">
        <v>44</v>
      </c>
      <c r="S5384" t="s">
        <v>4527</v>
      </c>
      <c r="T5384" s="3">
        <v>45835</v>
      </c>
      <c r="U5384" s="3">
        <v>45838</v>
      </c>
      <c r="V5384" s="2">
        <v>0</v>
      </c>
      <c r="W5384" t="s">
        <v>44</v>
      </c>
      <c r="X5384" t="s">
        <v>44</v>
      </c>
      <c r="Y5384" t="s">
        <v>22635</v>
      </c>
      <c r="Z5384" t="s">
        <v>1534</v>
      </c>
      <c r="AA5384" t="s">
        <v>4529</v>
      </c>
      <c r="AB5384" t="s">
        <v>4530</v>
      </c>
      <c r="AC5384" t="s">
        <v>89</v>
      </c>
      <c r="AD5384" t="str">
        <f t="shared" si="84"/>
        <v>10-60</v>
      </c>
      <c r="AE5384" t="str">
        <f>VLOOKUP(AD5384,'Main_Sub Desc'!C:D,2,)</f>
        <v>LPC from invoicing</v>
      </c>
      <c r="AF5384" t="str">
        <f>VLOOKUP(VALUE(H5384),'Main_Sub Desc'!F:G,2,)</f>
        <v>Wtr Rev Late Payment</v>
      </c>
      <c r="AG5384">
        <f>IFERROR(VLOOKUP(VALUE(I5384),'PC Mapping'!A:F,6,),"")</f>
        <v>10719</v>
      </c>
      <c r="AH5384" s="13" t="str">
        <f>VLOOKUP(AG5384,'PC Mapping'!L:M,2,)</f>
        <v>All Other Water</v>
      </c>
    </row>
    <row r="5385" spans="1:34" x14ac:dyDescent="0.2">
      <c r="A5385" t="s">
        <v>22636</v>
      </c>
      <c r="B5385" t="s">
        <v>22627</v>
      </c>
      <c r="C5385" t="s">
        <v>4519</v>
      </c>
      <c r="D5385" t="s">
        <v>4520</v>
      </c>
      <c r="E5385" s="3">
        <v>45835</v>
      </c>
      <c r="F5385" t="s">
        <v>44</v>
      </c>
      <c r="G5385" t="s">
        <v>3742</v>
      </c>
      <c r="H5385" t="s">
        <v>3722</v>
      </c>
      <c r="I5385" t="s">
        <v>3752</v>
      </c>
      <c r="J5385" t="s">
        <v>4522</v>
      </c>
      <c r="K5385" s="2">
        <v>-18.38</v>
      </c>
      <c r="L5385" t="s">
        <v>44</v>
      </c>
      <c r="M5385" s="2">
        <v>-18.38</v>
      </c>
      <c r="N5385" t="s">
        <v>4523</v>
      </c>
      <c r="O5385" t="s">
        <v>4524</v>
      </c>
      <c r="P5385" t="s">
        <v>6629</v>
      </c>
      <c r="Q5385" t="s">
        <v>22637</v>
      </c>
      <c r="R5385" t="s">
        <v>44</v>
      </c>
      <c r="S5385" t="s">
        <v>4527</v>
      </c>
      <c r="T5385" s="3">
        <v>45835</v>
      </c>
      <c r="U5385" s="3">
        <v>45838</v>
      </c>
      <c r="V5385" s="2">
        <v>0</v>
      </c>
      <c r="W5385" t="s">
        <v>44</v>
      </c>
      <c r="X5385" t="s">
        <v>44</v>
      </c>
      <c r="Y5385" t="s">
        <v>22638</v>
      </c>
      <c r="Z5385" t="s">
        <v>1753</v>
      </c>
      <c r="AA5385" t="s">
        <v>4529</v>
      </c>
      <c r="AB5385" t="s">
        <v>4530</v>
      </c>
      <c r="AC5385" t="s">
        <v>89</v>
      </c>
      <c r="AD5385" t="str">
        <f t="shared" si="84"/>
        <v>10-60</v>
      </c>
      <c r="AE5385" t="str">
        <f>VLOOKUP(AD5385,'Main_Sub Desc'!C:D,2,)</f>
        <v>LPC from invoicing</v>
      </c>
      <c r="AF5385" t="str">
        <f>VLOOKUP(VALUE(H5385),'Main_Sub Desc'!F:G,2,)</f>
        <v>Wtr Rev Late Payment</v>
      </c>
      <c r="AG5385">
        <f>IFERROR(VLOOKUP(VALUE(I5385),'PC Mapping'!A:F,6,),"")</f>
        <v>10719</v>
      </c>
      <c r="AH5385" s="13" t="str">
        <f>VLOOKUP(AG5385,'PC Mapping'!L:M,2,)</f>
        <v>All Other Water</v>
      </c>
    </row>
    <row r="5386" spans="1:34" x14ac:dyDescent="0.2">
      <c r="A5386" t="s">
        <v>22639</v>
      </c>
      <c r="B5386" t="s">
        <v>22627</v>
      </c>
      <c r="C5386" t="s">
        <v>4519</v>
      </c>
      <c r="D5386" t="s">
        <v>4520</v>
      </c>
      <c r="E5386" s="3">
        <v>45835</v>
      </c>
      <c r="F5386" t="s">
        <v>44</v>
      </c>
      <c r="G5386" t="s">
        <v>3742</v>
      </c>
      <c r="H5386" t="s">
        <v>3722</v>
      </c>
      <c r="I5386" t="s">
        <v>3752</v>
      </c>
      <c r="J5386" t="s">
        <v>4522</v>
      </c>
      <c r="K5386" s="2">
        <v>-8.19</v>
      </c>
      <c r="L5386" t="s">
        <v>44</v>
      </c>
      <c r="M5386" s="2">
        <v>-8.19</v>
      </c>
      <c r="N5386" t="s">
        <v>4523</v>
      </c>
      <c r="O5386" t="s">
        <v>4524</v>
      </c>
      <c r="P5386" t="s">
        <v>6629</v>
      </c>
      <c r="Q5386" t="s">
        <v>22640</v>
      </c>
      <c r="R5386" t="s">
        <v>44</v>
      </c>
      <c r="S5386" t="s">
        <v>4527</v>
      </c>
      <c r="T5386" s="3">
        <v>45835</v>
      </c>
      <c r="U5386" s="3">
        <v>45838</v>
      </c>
      <c r="V5386" s="2">
        <v>0</v>
      </c>
      <c r="W5386" t="s">
        <v>44</v>
      </c>
      <c r="X5386" t="s">
        <v>44</v>
      </c>
      <c r="Y5386" t="s">
        <v>22641</v>
      </c>
      <c r="Z5386" t="s">
        <v>2818</v>
      </c>
      <c r="AA5386" t="s">
        <v>4529</v>
      </c>
      <c r="AB5386" t="s">
        <v>4530</v>
      </c>
      <c r="AC5386" t="s">
        <v>89</v>
      </c>
      <c r="AD5386" t="str">
        <f t="shared" si="84"/>
        <v>10-60</v>
      </c>
      <c r="AE5386" t="str">
        <f>VLOOKUP(AD5386,'Main_Sub Desc'!C:D,2,)</f>
        <v>LPC from invoicing</v>
      </c>
      <c r="AF5386" t="str">
        <f>VLOOKUP(VALUE(H5386),'Main_Sub Desc'!F:G,2,)</f>
        <v>Wtr Rev Late Payment</v>
      </c>
      <c r="AG5386">
        <f>IFERROR(VLOOKUP(VALUE(I5386),'PC Mapping'!A:F,6,),"")</f>
        <v>10719</v>
      </c>
      <c r="AH5386" s="13" t="str">
        <f>VLOOKUP(AG5386,'PC Mapping'!L:M,2,)</f>
        <v>All Other Water</v>
      </c>
    </row>
    <row r="5387" spans="1:34" x14ac:dyDescent="0.2">
      <c r="A5387" t="s">
        <v>22642</v>
      </c>
      <c r="B5387" t="s">
        <v>22627</v>
      </c>
      <c r="C5387" t="s">
        <v>4519</v>
      </c>
      <c r="D5387" t="s">
        <v>4520</v>
      </c>
      <c r="E5387" s="3">
        <v>45835</v>
      </c>
      <c r="F5387" t="s">
        <v>44</v>
      </c>
      <c r="G5387" t="s">
        <v>3742</v>
      </c>
      <c r="H5387" t="s">
        <v>3722</v>
      </c>
      <c r="I5387" t="s">
        <v>3752</v>
      </c>
      <c r="J5387" t="s">
        <v>4522</v>
      </c>
      <c r="K5387" s="2">
        <v>-5</v>
      </c>
      <c r="L5387" t="s">
        <v>44</v>
      </c>
      <c r="M5387" s="2">
        <v>-5</v>
      </c>
      <c r="N5387" t="s">
        <v>4523</v>
      </c>
      <c r="O5387" t="s">
        <v>4524</v>
      </c>
      <c r="P5387" t="s">
        <v>22643</v>
      </c>
      <c r="Q5387" t="s">
        <v>22644</v>
      </c>
      <c r="R5387" t="s">
        <v>44</v>
      </c>
      <c r="S5387" t="s">
        <v>4527</v>
      </c>
      <c r="T5387" s="3">
        <v>45835</v>
      </c>
      <c r="U5387" s="3">
        <v>45838</v>
      </c>
      <c r="V5387" s="2">
        <v>0</v>
      </c>
      <c r="W5387" t="s">
        <v>44</v>
      </c>
      <c r="X5387" t="s">
        <v>44</v>
      </c>
      <c r="Y5387" t="s">
        <v>22645</v>
      </c>
      <c r="Z5387" t="s">
        <v>22646</v>
      </c>
      <c r="AA5387" t="s">
        <v>4529</v>
      </c>
      <c r="AB5387" t="s">
        <v>4530</v>
      </c>
      <c r="AC5387" t="s">
        <v>89</v>
      </c>
      <c r="AD5387" t="str">
        <f t="shared" si="84"/>
        <v>10-60</v>
      </c>
      <c r="AE5387" t="str">
        <f>VLOOKUP(AD5387,'Main_Sub Desc'!C:D,2,)</f>
        <v>LPC from invoicing</v>
      </c>
      <c r="AF5387" t="str">
        <f>VLOOKUP(VALUE(H5387),'Main_Sub Desc'!F:G,2,)</f>
        <v>Wtr Rev Late Payment</v>
      </c>
      <c r="AG5387">
        <f>IFERROR(VLOOKUP(VALUE(I5387),'PC Mapping'!A:F,6,),"")</f>
        <v>10719</v>
      </c>
      <c r="AH5387" s="13" t="str">
        <f>VLOOKUP(AG5387,'PC Mapping'!L:M,2,)</f>
        <v>All Other Water</v>
      </c>
    </row>
    <row r="5388" spans="1:34" x14ac:dyDescent="0.2">
      <c r="A5388" t="s">
        <v>22647</v>
      </c>
      <c r="B5388" t="s">
        <v>22627</v>
      </c>
      <c r="C5388" t="s">
        <v>4519</v>
      </c>
      <c r="D5388" t="s">
        <v>4520</v>
      </c>
      <c r="E5388" s="3">
        <v>45835</v>
      </c>
      <c r="F5388" t="s">
        <v>44</v>
      </c>
      <c r="G5388" t="s">
        <v>3742</v>
      </c>
      <c r="H5388" t="s">
        <v>3722</v>
      </c>
      <c r="I5388" t="s">
        <v>3752</v>
      </c>
      <c r="J5388" t="s">
        <v>4522</v>
      </c>
      <c r="K5388" s="2">
        <v>-5</v>
      </c>
      <c r="L5388" t="s">
        <v>44</v>
      </c>
      <c r="M5388" s="2">
        <v>-5</v>
      </c>
      <c r="N5388" t="s">
        <v>4523</v>
      </c>
      <c r="O5388" t="s">
        <v>4524</v>
      </c>
      <c r="P5388" t="s">
        <v>12409</v>
      </c>
      <c r="Q5388" t="s">
        <v>22648</v>
      </c>
      <c r="R5388" t="s">
        <v>44</v>
      </c>
      <c r="S5388" t="s">
        <v>4527</v>
      </c>
      <c r="T5388" s="3">
        <v>45835</v>
      </c>
      <c r="U5388" s="3">
        <v>45838</v>
      </c>
      <c r="V5388" s="2">
        <v>0</v>
      </c>
      <c r="W5388" t="s">
        <v>44</v>
      </c>
      <c r="X5388" t="s">
        <v>44</v>
      </c>
      <c r="Y5388" t="s">
        <v>22649</v>
      </c>
      <c r="Z5388" t="s">
        <v>3225</v>
      </c>
      <c r="AA5388" t="s">
        <v>4529</v>
      </c>
      <c r="AB5388" t="s">
        <v>4530</v>
      </c>
      <c r="AC5388" t="s">
        <v>89</v>
      </c>
      <c r="AD5388" t="str">
        <f t="shared" si="84"/>
        <v>10-60</v>
      </c>
      <c r="AE5388" t="str">
        <f>VLOOKUP(AD5388,'Main_Sub Desc'!C:D,2,)</f>
        <v>LPC from invoicing</v>
      </c>
      <c r="AF5388" t="str">
        <f>VLOOKUP(VALUE(H5388),'Main_Sub Desc'!F:G,2,)</f>
        <v>Wtr Rev Late Payment</v>
      </c>
      <c r="AG5388">
        <f>IFERROR(VLOOKUP(VALUE(I5388),'PC Mapping'!A:F,6,),"")</f>
        <v>10719</v>
      </c>
      <c r="AH5388" s="13" t="str">
        <f>VLOOKUP(AG5388,'PC Mapping'!L:M,2,)</f>
        <v>All Other Water</v>
      </c>
    </row>
    <row r="5389" spans="1:34" x14ac:dyDescent="0.2">
      <c r="A5389" t="s">
        <v>22650</v>
      </c>
      <c r="B5389" t="s">
        <v>22651</v>
      </c>
      <c r="C5389" t="s">
        <v>4519</v>
      </c>
      <c r="D5389" t="s">
        <v>4520</v>
      </c>
      <c r="E5389" s="3">
        <v>45838</v>
      </c>
      <c r="F5389" t="s">
        <v>44</v>
      </c>
      <c r="G5389" t="s">
        <v>3742</v>
      </c>
      <c r="H5389" t="s">
        <v>3722</v>
      </c>
      <c r="I5389" t="s">
        <v>3752</v>
      </c>
      <c r="J5389" t="s">
        <v>4522</v>
      </c>
      <c r="K5389" s="2">
        <v>-5</v>
      </c>
      <c r="L5389" t="s">
        <v>44</v>
      </c>
      <c r="M5389" s="2">
        <v>-5</v>
      </c>
      <c r="N5389" t="s">
        <v>4523</v>
      </c>
      <c r="O5389" t="s">
        <v>4524</v>
      </c>
      <c r="P5389" t="s">
        <v>22652</v>
      </c>
      <c r="Q5389" t="s">
        <v>22653</v>
      </c>
      <c r="R5389" t="s">
        <v>44</v>
      </c>
      <c r="S5389" t="s">
        <v>4527</v>
      </c>
      <c r="T5389" s="3">
        <v>45838</v>
      </c>
      <c r="U5389" s="3">
        <v>45839</v>
      </c>
      <c r="V5389" s="2">
        <v>0</v>
      </c>
      <c r="W5389" t="s">
        <v>44</v>
      </c>
      <c r="X5389" t="s">
        <v>44</v>
      </c>
      <c r="Y5389" t="s">
        <v>22654</v>
      </c>
      <c r="Z5389" t="s">
        <v>1591</v>
      </c>
      <c r="AA5389" t="s">
        <v>4529</v>
      </c>
      <c r="AB5389" t="s">
        <v>4530</v>
      </c>
      <c r="AC5389" t="s">
        <v>89</v>
      </c>
      <c r="AD5389" t="str">
        <f t="shared" si="84"/>
        <v>10-60</v>
      </c>
      <c r="AE5389" t="str">
        <f>VLOOKUP(AD5389,'Main_Sub Desc'!C:D,2,)</f>
        <v>LPC from invoicing</v>
      </c>
      <c r="AF5389" t="str">
        <f>VLOOKUP(VALUE(H5389),'Main_Sub Desc'!F:G,2,)</f>
        <v>Wtr Rev Late Payment</v>
      </c>
      <c r="AG5389">
        <f>IFERROR(VLOOKUP(VALUE(I5389),'PC Mapping'!A:F,6,),"")</f>
        <v>10719</v>
      </c>
      <c r="AH5389" s="13" t="str">
        <f>VLOOKUP(AG5389,'PC Mapping'!L:M,2,)</f>
        <v>All Other Water</v>
      </c>
    </row>
    <row r="5390" spans="1:34" x14ac:dyDescent="0.2">
      <c r="A5390" t="s">
        <v>22655</v>
      </c>
      <c r="B5390" t="s">
        <v>22651</v>
      </c>
      <c r="C5390" t="s">
        <v>4519</v>
      </c>
      <c r="D5390" t="s">
        <v>4520</v>
      </c>
      <c r="E5390" s="3">
        <v>45838</v>
      </c>
      <c r="F5390" t="s">
        <v>44</v>
      </c>
      <c r="G5390" t="s">
        <v>3742</v>
      </c>
      <c r="H5390" t="s">
        <v>3722</v>
      </c>
      <c r="I5390" t="s">
        <v>4538</v>
      </c>
      <c r="J5390" t="s">
        <v>4522</v>
      </c>
      <c r="K5390" s="2">
        <v>-5</v>
      </c>
      <c r="L5390" t="s">
        <v>44</v>
      </c>
      <c r="M5390" s="2">
        <v>-5</v>
      </c>
      <c r="N5390" t="s">
        <v>4523</v>
      </c>
      <c r="O5390" t="s">
        <v>4524</v>
      </c>
      <c r="P5390" t="s">
        <v>21400</v>
      </c>
      <c r="Q5390" t="s">
        <v>22656</v>
      </c>
      <c r="R5390" t="s">
        <v>44</v>
      </c>
      <c r="S5390" t="s">
        <v>4527</v>
      </c>
      <c r="T5390" s="3">
        <v>45838</v>
      </c>
      <c r="U5390" s="3">
        <v>45839</v>
      </c>
      <c r="V5390" s="2">
        <v>0</v>
      </c>
      <c r="W5390" t="s">
        <v>44</v>
      </c>
      <c r="X5390" t="s">
        <v>44</v>
      </c>
      <c r="Y5390" t="s">
        <v>21402</v>
      </c>
      <c r="Z5390" t="s">
        <v>387</v>
      </c>
      <c r="AA5390" t="s">
        <v>4529</v>
      </c>
      <c r="AB5390" t="s">
        <v>4530</v>
      </c>
      <c r="AC5390" t="s">
        <v>89</v>
      </c>
      <c r="AD5390" t="str">
        <f t="shared" si="84"/>
        <v>10-60</v>
      </c>
      <c r="AE5390" t="str">
        <f>VLOOKUP(AD5390,'Main_Sub Desc'!C:D,2,)</f>
        <v>LPC from invoicing</v>
      </c>
      <c r="AF5390" t="str">
        <f>VLOOKUP(VALUE(H5390),'Main_Sub Desc'!F:G,2,)</f>
        <v>Wtr Rev Late Payment</v>
      </c>
      <c r="AG5390">
        <f>IFERROR(VLOOKUP(VALUE(I5390),'PC Mapping'!A:F,6,),"")</f>
        <v>10469</v>
      </c>
      <c r="AH5390" s="13" t="str">
        <f>VLOOKUP(AG5390,'PC Mapping'!L:M,2,)</f>
        <v>Bolivar Water</v>
      </c>
    </row>
    <row r="5391" spans="1:34" x14ac:dyDescent="0.2">
      <c r="A5391" t="s">
        <v>22655</v>
      </c>
      <c r="B5391" t="s">
        <v>22651</v>
      </c>
      <c r="C5391" t="s">
        <v>4519</v>
      </c>
      <c r="D5391" t="s">
        <v>4520</v>
      </c>
      <c r="E5391" s="3">
        <v>45838</v>
      </c>
      <c r="F5391" t="s">
        <v>44</v>
      </c>
      <c r="G5391" t="s">
        <v>3742</v>
      </c>
      <c r="H5391" t="s">
        <v>3716</v>
      </c>
      <c r="I5391" t="s">
        <v>4534</v>
      </c>
      <c r="J5391" t="s">
        <v>4522</v>
      </c>
      <c r="K5391" s="2">
        <v>-5</v>
      </c>
      <c r="L5391" t="s">
        <v>44</v>
      </c>
      <c r="M5391" s="2">
        <v>-5</v>
      </c>
      <c r="N5391" t="s">
        <v>4523</v>
      </c>
      <c r="O5391" t="s">
        <v>4524</v>
      </c>
      <c r="P5391" t="s">
        <v>21400</v>
      </c>
      <c r="Q5391" t="s">
        <v>22657</v>
      </c>
      <c r="R5391" t="s">
        <v>44</v>
      </c>
      <c r="S5391" t="s">
        <v>4527</v>
      </c>
      <c r="T5391" s="3">
        <v>45838</v>
      </c>
      <c r="U5391" s="3">
        <v>45839</v>
      </c>
      <c r="V5391" s="2">
        <v>0</v>
      </c>
      <c r="W5391" t="s">
        <v>44</v>
      </c>
      <c r="X5391" t="s">
        <v>44</v>
      </c>
      <c r="Y5391" t="s">
        <v>21404</v>
      </c>
      <c r="Z5391" t="s">
        <v>387</v>
      </c>
      <c r="AA5391" t="s">
        <v>4529</v>
      </c>
      <c r="AB5391" t="s">
        <v>4530</v>
      </c>
      <c r="AC5391" t="s">
        <v>89</v>
      </c>
      <c r="AD5391" t="str">
        <f t="shared" si="84"/>
        <v>10-60</v>
      </c>
      <c r="AE5391" t="str">
        <f>VLOOKUP(AD5391,'Main_Sub Desc'!C:D,2,)</f>
        <v>LPC from invoicing</v>
      </c>
      <c r="AF5391" t="str">
        <f>VLOOKUP(VALUE(H5391),'Main_Sub Desc'!F:G,2,)</f>
        <v>Wst Rev Late Payment</v>
      </c>
      <c r="AG5391">
        <f>IFERROR(VLOOKUP(VALUE(I5391),'PC Mapping'!A:F,6,),"")</f>
        <v>10514</v>
      </c>
      <c r="AH5391" s="13" t="str">
        <f>VLOOKUP(AG5391,'PC Mapping'!L:M,2,)</f>
        <v>Bolivar Sewer</v>
      </c>
    </row>
    <row r="5392" spans="1:34" x14ac:dyDescent="0.2">
      <c r="A5392" t="s">
        <v>22658</v>
      </c>
      <c r="B5392" t="s">
        <v>22651</v>
      </c>
      <c r="C5392" t="s">
        <v>4519</v>
      </c>
      <c r="D5392" t="s">
        <v>4520</v>
      </c>
      <c r="E5392" s="3">
        <v>45838</v>
      </c>
      <c r="F5392" t="s">
        <v>44</v>
      </c>
      <c r="G5392" t="s">
        <v>3742</v>
      </c>
      <c r="H5392" t="s">
        <v>3722</v>
      </c>
      <c r="I5392" t="s">
        <v>4538</v>
      </c>
      <c r="J5392" t="s">
        <v>4522</v>
      </c>
      <c r="K5392" s="2">
        <v>-5</v>
      </c>
      <c r="L5392" t="s">
        <v>44</v>
      </c>
      <c r="M5392" s="2">
        <v>-5</v>
      </c>
      <c r="N5392" t="s">
        <v>4523</v>
      </c>
      <c r="O5392" t="s">
        <v>4524</v>
      </c>
      <c r="P5392" t="s">
        <v>4625</v>
      </c>
      <c r="Q5392" t="s">
        <v>22659</v>
      </c>
      <c r="R5392" t="s">
        <v>44</v>
      </c>
      <c r="S5392" t="s">
        <v>4527</v>
      </c>
      <c r="T5392" s="3">
        <v>45838</v>
      </c>
      <c r="U5392" s="3">
        <v>45839</v>
      </c>
      <c r="V5392" s="2">
        <v>0</v>
      </c>
      <c r="W5392" t="s">
        <v>44</v>
      </c>
      <c r="X5392" t="s">
        <v>44</v>
      </c>
      <c r="Y5392" t="s">
        <v>22660</v>
      </c>
      <c r="Z5392" t="s">
        <v>22661</v>
      </c>
      <c r="AA5392" t="s">
        <v>4529</v>
      </c>
      <c r="AB5392" t="s">
        <v>4530</v>
      </c>
      <c r="AC5392" t="s">
        <v>89</v>
      </c>
      <c r="AD5392" t="str">
        <f t="shared" si="84"/>
        <v>10-60</v>
      </c>
      <c r="AE5392" t="str">
        <f>VLOOKUP(AD5392,'Main_Sub Desc'!C:D,2,)</f>
        <v>LPC from invoicing</v>
      </c>
      <c r="AF5392" t="str">
        <f>VLOOKUP(VALUE(H5392),'Main_Sub Desc'!F:G,2,)</f>
        <v>Wtr Rev Late Payment</v>
      </c>
      <c r="AG5392">
        <f>IFERROR(VLOOKUP(VALUE(I5392),'PC Mapping'!A:F,6,),"")</f>
        <v>10469</v>
      </c>
      <c r="AH5392" s="13" t="str">
        <f>VLOOKUP(AG5392,'PC Mapping'!L:M,2,)</f>
        <v>Bolivar Water</v>
      </c>
    </row>
    <row r="5393" spans="1:34" x14ac:dyDescent="0.2">
      <c r="A5393" t="s">
        <v>22658</v>
      </c>
      <c r="B5393" t="s">
        <v>22651</v>
      </c>
      <c r="C5393" t="s">
        <v>4519</v>
      </c>
      <c r="D5393" t="s">
        <v>4520</v>
      </c>
      <c r="E5393" s="3">
        <v>45838</v>
      </c>
      <c r="F5393" t="s">
        <v>44</v>
      </c>
      <c r="G5393" t="s">
        <v>3742</v>
      </c>
      <c r="H5393" t="s">
        <v>3716</v>
      </c>
      <c r="I5393" t="s">
        <v>4534</v>
      </c>
      <c r="J5393" t="s">
        <v>4522</v>
      </c>
      <c r="K5393" s="2">
        <v>-5</v>
      </c>
      <c r="L5393" t="s">
        <v>44</v>
      </c>
      <c r="M5393" s="2">
        <v>-5</v>
      </c>
      <c r="N5393" t="s">
        <v>4523</v>
      </c>
      <c r="O5393" t="s">
        <v>4524</v>
      </c>
      <c r="P5393" t="s">
        <v>4625</v>
      </c>
      <c r="Q5393" t="s">
        <v>22662</v>
      </c>
      <c r="R5393" t="s">
        <v>44</v>
      </c>
      <c r="S5393" t="s">
        <v>4527</v>
      </c>
      <c r="T5393" s="3">
        <v>45838</v>
      </c>
      <c r="U5393" s="3">
        <v>45839</v>
      </c>
      <c r="V5393" s="2">
        <v>0</v>
      </c>
      <c r="W5393" t="s">
        <v>44</v>
      </c>
      <c r="X5393" t="s">
        <v>44</v>
      </c>
      <c r="Y5393" t="s">
        <v>22663</v>
      </c>
      <c r="Z5393" t="s">
        <v>22661</v>
      </c>
      <c r="AA5393" t="s">
        <v>4529</v>
      </c>
      <c r="AB5393" t="s">
        <v>4530</v>
      </c>
      <c r="AC5393" t="s">
        <v>89</v>
      </c>
      <c r="AD5393" t="str">
        <f t="shared" si="84"/>
        <v>10-60</v>
      </c>
      <c r="AE5393" t="str">
        <f>VLOOKUP(AD5393,'Main_Sub Desc'!C:D,2,)</f>
        <v>LPC from invoicing</v>
      </c>
      <c r="AF5393" t="str">
        <f>VLOOKUP(VALUE(H5393),'Main_Sub Desc'!F:G,2,)</f>
        <v>Wst Rev Late Payment</v>
      </c>
      <c r="AG5393">
        <f>IFERROR(VLOOKUP(VALUE(I5393),'PC Mapping'!A:F,6,),"")</f>
        <v>10514</v>
      </c>
      <c r="AH5393" s="13" t="str">
        <f>VLOOKUP(AG5393,'PC Mapping'!L:M,2,)</f>
        <v>Bolivar Sewer</v>
      </c>
    </row>
    <row r="5394" spans="1:34" x14ac:dyDescent="0.2">
      <c r="A5394" t="s">
        <v>22664</v>
      </c>
      <c r="B5394" t="s">
        <v>22665</v>
      </c>
      <c r="C5394" t="s">
        <v>4519</v>
      </c>
      <c r="D5394" t="s">
        <v>4520</v>
      </c>
      <c r="E5394" s="3">
        <v>45838</v>
      </c>
      <c r="F5394" t="s">
        <v>44</v>
      </c>
      <c r="G5394" t="s">
        <v>3742</v>
      </c>
      <c r="H5394" t="s">
        <v>3722</v>
      </c>
      <c r="I5394" t="s">
        <v>4538</v>
      </c>
      <c r="J5394" t="s">
        <v>4522</v>
      </c>
      <c r="K5394" s="2">
        <v>-5</v>
      </c>
      <c r="L5394" t="s">
        <v>44</v>
      </c>
      <c r="M5394" s="2">
        <v>-5</v>
      </c>
      <c r="N5394" t="s">
        <v>4523</v>
      </c>
      <c r="O5394" t="s">
        <v>4524</v>
      </c>
      <c r="P5394" t="s">
        <v>22666</v>
      </c>
      <c r="Q5394" t="s">
        <v>22667</v>
      </c>
      <c r="R5394" t="s">
        <v>44</v>
      </c>
      <c r="S5394" t="s">
        <v>4527</v>
      </c>
      <c r="T5394" s="3">
        <v>45838</v>
      </c>
      <c r="U5394" s="3">
        <v>45839</v>
      </c>
      <c r="V5394" s="2">
        <v>0</v>
      </c>
      <c r="W5394" t="s">
        <v>44</v>
      </c>
      <c r="X5394" t="s">
        <v>44</v>
      </c>
      <c r="Y5394" t="s">
        <v>22668</v>
      </c>
      <c r="Z5394" t="s">
        <v>379</v>
      </c>
      <c r="AA5394" t="s">
        <v>4529</v>
      </c>
      <c r="AB5394" t="s">
        <v>4530</v>
      </c>
      <c r="AC5394" t="s">
        <v>89</v>
      </c>
      <c r="AD5394" t="str">
        <f t="shared" si="84"/>
        <v>10-60</v>
      </c>
      <c r="AE5394" t="str">
        <f>VLOOKUP(AD5394,'Main_Sub Desc'!C:D,2,)</f>
        <v>LPC from invoicing</v>
      </c>
      <c r="AF5394" t="str">
        <f>VLOOKUP(VALUE(H5394),'Main_Sub Desc'!F:G,2,)</f>
        <v>Wtr Rev Late Payment</v>
      </c>
      <c r="AG5394">
        <f>IFERROR(VLOOKUP(VALUE(I5394),'PC Mapping'!A:F,6,),"")</f>
        <v>10469</v>
      </c>
      <c r="AH5394" s="13" t="str">
        <f>VLOOKUP(AG5394,'PC Mapping'!L:M,2,)</f>
        <v>Bolivar Water</v>
      </c>
    </row>
    <row r="5395" spans="1:34" x14ac:dyDescent="0.2">
      <c r="A5395" t="s">
        <v>22664</v>
      </c>
      <c r="B5395" t="s">
        <v>22665</v>
      </c>
      <c r="C5395" t="s">
        <v>4519</v>
      </c>
      <c r="D5395" t="s">
        <v>4520</v>
      </c>
      <c r="E5395" s="3">
        <v>45838</v>
      </c>
      <c r="F5395" t="s">
        <v>44</v>
      </c>
      <c r="G5395" t="s">
        <v>3742</v>
      </c>
      <c r="H5395" t="s">
        <v>3716</v>
      </c>
      <c r="I5395" t="s">
        <v>4534</v>
      </c>
      <c r="J5395" t="s">
        <v>4522</v>
      </c>
      <c r="K5395" s="2">
        <v>-7.23</v>
      </c>
      <c r="L5395" t="s">
        <v>44</v>
      </c>
      <c r="M5395" s="2">
        <v>-7.23</v>
      </c>
      <c r="N5395" t="s">
        <v>4523</v>
      </c>
      <c r="O5395" t="s">
        <v>4524</v>
      </c>
      <c r="P5395" t="s">
        <v>22666</v>
      </c>
      <c r="Q5395" t="s">
        <v>22669</v>
      </c>
      <c r="R5395" t="s">
        <v>44</v>
      </c>
      <c r="S5395" t="s">
        <v>4527</v>
      </c>
      <c r="T5395" s="3">
        <v>45838</v>
      </c>
      <c r="U5395" s="3">
        <v>45839</v>
      </c>
      <c r="V5395" s="2">
        <v>0</v>
      </c>
      <c r="W5395" t="s">
        <v>44</v>
      </c>
      <c r="X5395" t="s">
        <v>44</v>
      </c>
      <c r="Y5395" t="s">
        <v>22670</v>
      </c>
      <c r="Z5395" t="s">
        <v>379</v>
      </c>
      <c r="AA5395" t="s">
        <v>4529</v>
      </c>
      <c r="AB5395" t="s">
        <v>4530</v>
      </c>
      <c r="AC5395" t="s">
        <v>89</v>
      </c>
      <c r="AD5395" t="str">
        <f t="shared" si="84"/>
        <v>10-60</v>
      </c>
      <c r="AE5395" t="str">
        <f>VLOOKUP(AD5395,'Main_Sub Desc'!C:D,2,)</f>
        <v>LPC from invoicing</v>
      </c>
      <c r="AF5395" t="str">
        <f>VLOOKUP(VALUE(H5395),'Main_Sub Desc'!F:G,2,)</f>
        <v>Wst Rev Late Payment</v>
      </c>
      <c r="AG5395">
        <f>IFERROR(VLOOKUP(VALUE(I5395),'PC Mapping'!A:F,6,),"")</f>
        <v>10514</v>
      </c>
      <c r="AH5395" s="13" t="str">
        <f>VLOOKUP(AG5395,'PC Mapping'!L:M,2,)</f>
        <v>Bolivar Sewer</v>
      </c>
    </row>
    <row r="5396" spans="1:34" x14ac:dyDescent="0.2">
      <c r="A5396" t="s">
        <v>22671</v>
      </c>
      <c r="B5396" t="s">
        <v>22651</v>
      </c>
      <c r="C5396" t="s">
        <v>4519</v>
      </c>
      <c r="D5396" t="s">
        <v>4520</v>
      </c>
      <c r="E5396" s="3">
        <v>45838</v>
      </c>
      <c r="F5396" t="s">
        <v>44</v>
      </c>
      <c r="G5396" t="s">
        <v>3742</v>
      </c>
      <c r="H5396" t="s">
        <v>3722</v>
      </c>
      <c r="I5396" t="s">
        <v>3752</v>
      </c>
      <c r="J5396" t="s">
        <v>4522</v>
      </c>
      <c r="K5396" s="2">
        <v>-5</v>
      </c>
      <c r="L5396" t="s">
        <v>44</v>
      </c>
      <c r="M5396" s="2">
        <v>-5</v>
      </c>
      <c r="N5396" t="s">
        <v>4523</v>
      </c>
      <c r="O5396" t="s">
        <v>4524</v>
      </c>
      <c r="P5396" t="s">
        <v>22672</v>
      </c>
      <c r="Q5396" t="s">
        <v>22673</v>
      </c>
      <c r="R5396" t="s">
        <v>44</v>
      </c>
      <c r="S5396" t="s">
        <v>4527</v>
      </c>
      <c r="T5396" s="3">
        <v>45838</v>
      </c>
      <c r="U5396" s="3">
        <v>45839</v>
      </c>
      <c r="V5396" s="2">
        <v>0</v>
      </c>
      <c r="W5396" t="s">
        <v>44</v>
      </c>
      <c r="X5396" t="s">
        <v>44</v>
      </c>
      <c r="Y5396" t="s">
        <v>22674</v>
      </c>
      <c r="Z5396" t="s">
        <v>2901</v>
      </c>
      <c r="AA5396" t="s">
        <v>4529</v>
      </c>
      <c r="AB5396" t="s">
        <v>4530</v>
      </c>
      <c r="AC5396" t="s">
        <v>99</v>
      </c>
      <c r="AD5396" t="str">
        <f t="shared" si="84"/>
        <v>10-60</v>
      </c>
      <c r="AE5396" t="str">
        <f>VLOOKUP(AD5396,'Main_Sub Desc'!C:D,2,)</f>
        <v>LPC from invoicing</v>
      </c>
      <c r="AF5396" t="str">
        <f>VLOOKUP(VALUE(H5396),'Main_Sub Desc'!F:G,2,)</f>
        <v>Wtr Rev Late Payment</v>
      </c>
      <c r="AG5396">
        <f>IFERROR(VLOOKUP(VALUE(I5396),'PC Mapping'!A:F,6,),"")</f>
        <v>10719</v>
      </c>
      <c r="AH5396" s="13" t="str">
        <f>VLOOKUP(AG5396,'PC Mapping'!L:M,2,)</f>
        <v>All Other Water</v>
      </c>
    </row>
    <row r="5397" spans="1:34" x14ac:dyDescent="0.2">
      <c r="A5397" t="s">
        <v>22675</v>
      </c>
      <c r="B5397" t="s">
        <v>22665</v>
      </c>
      <c r="C5397" t="s">
        <v>4519</v>
      </c>
      <c r="D5397" t="s">
        <v>4520</v>
      </c>
      <c r="E5397" s="3">
        <v>45838</v>
      </c>
      <c r="F5397" t="s">
        <v>44</v>
      </c>
      <c r="G5397" t="s">
        <v>3742</v>
      </c>
      <c r="H5397" t="s">
        <v>3722</v>
      </c>
      <c r="I5397" t="s">
        <v>3752</v>
      </c>
      <c r="J5397" t="s">
        <v>4522</v>
      </c>
      <c r="K5397" s="2">
        <v>-5</v>
      </c>
      <c r="L5397" t="s">
        <v>44</v>
      </c>
      <c r="M5397" s="2">
        <v>-5</v>
      </c>
      <c r="N5397" t="s">
        <v>4523</v>
      </c>
      <c r="O5397" t="s">
        <v>4524</v>
      </c>
      <c r="P5397" t="s">
        <v>8973</v>
      </c>
      <c r="Q5397" t="s">
        <v>22676</v>
      </c>
      <c r="R5397" t="s">
        <v>44</v>
      </c>
      <c r="S5397" t="s">
        <v>4527</v>
      </c>
      <c r="T5397" s="3">
        <v>45838</v>
      </c>
      <c r="U5397" s="3">
        <v>45839</v>
      </c>
      <c r="V5397" s="2">
        <v>0</v>
      </c>
      <c r="W5397" t="s">
        <v>44</v>
      </c>
      <c r="X5397" t="s">
        <v>44</v>
      </c>
      <c r="Y5397" t="s">
        <v>22677</v>
      </c>
      <c r="Z5397" t="s">
        <v>3389</v>
      </c>
      <c r="AA5397" t="s">
        <v>4529</v>
      </c>
      <c r="AB5397" t="s">
        <v>4530</v>
      </c>
      <c r="AC5397" t="s">
        <v>89</v>
      </c>
      <c r="AD5397" t="str">
        <f t="shared" si="84"/>
        <v>10-60</v>
      </c>
      <c r="AE5397" t="str">
        <f>VLOOKUP(AD5397,'Main_Sub Desc'!C:D,2,)</f>
        <v>LPC from invoicing</v>
      </c>
      <c r="AF5397" t="str">
        <f>VLOOKUP(VALUE(H5397),'Main_Sub Desc'!F:G,2,)</f>
        <v>Wtr Rev Late Payment</v>
      </c>
      <c r="AG5397">
        <f>IFERROR(VLOOKUP(VALUE(I5397),'PC Mapping'!A:F,6,),"")</f>
        <v>10719</v>
      </c>
      <c r="AH5397" s="13" t="str">
        <f>VLOOKUP(AG5397,'PC Mapping'!L:M,2,)</f>
        <v>All Other Water</v>
      </c>
    </row>
    <row r="5398" spans="1:34" x14ac:dyDescent="0.2">
      <c r="A5398" t="s">
        <v>22678</v>
      </c>
      <c r="B5398" t="s">
        <v>22651</v>
      </c>
      <c r="C5398" t="s">
        <v>4519</v>
      </c>
      <c r="D5398" t="s">
        <v>4520</v>
      </c>
      <c r="E5398" s="3">
        <v>45838</v>
      </c>
      <c r="F5398" t="s">
        <v>44</v>
      </c>
      <c r="G5398" t="s">
        <v>3742</v>
      </c>
      <c r="H5398" t="s">
        <v>3716</v>
      </c>
      <c r="I5398" t="s">
        <v>4534</v>
      </c>
      <c r="J5398" t="s">
        <v>4522</v>
      </c>
      <c r="K5398" s="2">
        <v>-7.86</v>
      </c>
      <c r="L5398" t="s">
        <v>44</v>
      </c>
      <c r="M5398" s="2">
        <v>-7.86</v>
      </c>
      <c r="N5398" t="s">
        <v>4523</v>
      </c>
      <c r="O5398" t="s">
        <v>4524</v>
      </c>
      <c r="P5398" t="s">
        <v>13959</v>
      </c>
      <c r="Q5398" t="s">
        <v>22679</v>
      </c>
      <c r="R5398" t="s">
        <v>44</v>
      </c>
      <c r="S5398" t="s">
        <v>4527</v>
      </c>
      <c r="T5398" s="3">
        <v>45838</v>
      </c>
      <c r="U5398" s="3">
        <v>45839</v>
      </c>
      <c r="V5398" s="2">
        <v>0</v>
      </c>
      <c r="W5398" t="s">
        <v>44</v>
      </c>
      <c r="X5398" t="s">
        <v>44</v>
      </c>
      <c r="Y5398" t="s">
        <v>22680</v>
      </c>
      <c r="Z5398" t="s">
        <v>867</v>
      </c>
      <c r="AA5398" t="s">
        <v>4529</v>
      </c>
      <c r="AB5398" t="s">
        <v>4530</v>
      </c>
      <c r="AC5398" t="s">
        <v>89</v>
      </c>
      <c r="AD5398" t="str">
        <f t="shared" si="84"/>
        <v>10-60</v>
      </c>
      <c r="AE5398" t="str">
        <f>VLOOKUP(AD5398,'Main_Sub Desc'!C:D,2,)</f>
        <v>LPC from invoicing</v>
      </c>
      <c r="AF5398" t="str">
        <f>VLOOKUP(VALUE(H5398),'Main_Sub Desc'!F:G,2,)</f>
        <v>Wst Rev Late Payment</v>
      </c>
      <c r="AG5398">
        <f>IFERROR(VLOOKUP(VALUE(I5398),'PC Mapping'!A:F,6,),"")</f>
        <v>10514</v>
      </c>
      <c r="AH5398" s="13" t="str">
        <f>VLOOKUP(AG5398,'PC Mapping'!L:M,2,)</f>
        <v>Bolivar Sewer</v>
      </c>
    </row>
    <row r="5399" spans="1:34" x14ac:dyDescent="0.2">
      <c r="A5399" t="s">
        <v>22678</v>
      </c>
      <c r="B5399" t="s">
        <v>22651</v>
      </c>
      <c r="C5399" t="s">
        <v>4519</v>
      </c>
      <c r="D5399" t="s">
        <v>4520</v>
      </c>
      <c r="E5399" s="3">
        <v>45838</v>
      </c>
      <c r="F5399" t="s">
        <v>44</v>
      </c>
      <c r="G5399" t="s">
        <v>3742</v>
      </c>
      <c r="H5399" t="s">
        <v>3722</v>
      </c>
      <c r="I5399" t="s">
        <v>4538</v>
      </c>
      <c r="J5399" t="s">
        <v>4522</v>
      </c>
      <c r="K5399" s="2">
        <v>-5.54</v>
      </c>
      <c r="L5399" t="s">
        <v>44</v>
      </c>
      <c r="M5399" s="2">
        <v>-5.54</v>
      </c>
      <c r="N5399" t="s">
        <v>4523</v>
      </c>
      <c r="O5399" t="s">
        <v>4524</v>
      </c>
      <c r="P5399" t="s">
        <v>13959</v>
      </c>
      <c r="Q5399" t="s">
        <v>22681</v>
      </c>
      <c r="R5399" t="s">
        <v>44</v>
      </c>
      <c r="S5399" t="s">
        <v>4527</v>
      </c>
      <c r="T5399" s="3">
        <v>45838</v>
      </c>
      <c r="U5399" s="3">
        <v>45839</v>
      </c>
      <c r="V5399" s="2">
        <v>0</v>
      </c>
      <c r="W5399" t="s">
        <v>44</v>
      </c>
      <c r="X5399" t="s">
        <v>44</v>
      </c>
      <c r="Y5399" t="s">
        <v>22682</v>
      </c>
      <c r="Z5399" t="s">
        <v>867</v>
      </c>
      <c r="AA5399" t="s">
        <v>4529</v>
      </c>
      <c r="AB5399" t="s">
        <v>4530</v>
      </c>
      <c r="AC5399" t="s">
        <v>89</v>
      </c>
      <c r="AD5399" t="str">
        <f t="shared" si="84"/>
        <v>10-60</v>
      </c>
      <c r="AE5399" t="str">
        <f>VLOOKUP(AD5399,'Main_Sub Desc'!C:D,2,)</f>
        <v>LPC from invoicing</v>
      </c>
      <c r="AF5399" t="str">
        <f>VLOOKUP(VALUE(H5399),'Main_Sub Desc'!F:G,2,)</f>
        <v>Wtr Rev Late Payment</v>
      </c>
      <c r="AG5399">
        <f>IFERROR(VLOOKUP(VALUE(I5399),'PC Mapping'!A:F,6,),"")</f>
        <v>10469</v>
      </c>
      <c r="AH5399" s="13" t="str">
        <f>VLOOKUP(AG5399,'PC Mapping'!L:M,2,)</f>
        <v>Bolivar Water</v>
      </c>
    </row>
    <row r="5400" spans="1:34" x14ac:dyDescent="0.2">
      <c r="A5400" t="s">
        <v>22683</v>
      </c>
      <c r="B5400" t="s">
        <v>22651</v>
      </c>
      <c r="C5400" t="s">
        <v>4519</v>
      </c>
      <c r="D5400" t="s">
        <v>4520</v>
      </c>
      <c r="E5400" s="3">
        <v>45838</v>
      </c>
      <c r="F5400" t="s">
        <v>44</v>
      </c>
      <c r="G5400" t="s">
        <v>3742</v>
      </c>
      <c r="H5400" t="s">
        <v>3716</v>
      </c>
      <c r="I5400" t="s">
        <v>4534</v>
      </c>
      <c r="J5400" t="s">
        <v>4522</v>
      </c>
      <c r="K5400" s="2">
        <v>-5</v>
      </c>
      <c r="L5400" t="s">
        <v>44</v>
      </c>
      <c r="M5400" s="2">
        <v>-5</v>
      </c>
      <c r="N5400" t="s">
        <v>4523</v>
      </c>
      <c r="O5400" t="s">
        <v>4524</v>
      </c>
      <c r="P5400" t="s">
        <v>4636</v>
      </c>
      <c r="Q5400" t="s">
        <v>22684</v>
      </c>
      <c r="R5400" t="s">
        <v>44</v>
      </c>
      <c r="S5400" t="s">
        <v>4527</v>
      </c>
      <c r="T5400" s="3">
        <v>45838</v>
      </c>
      <c r="U5400" s="3">
        <v>45839</v>
      </c>
      <c r="V5400" s="2">
        <v>0</v>
      </c>
      <c r="W5400" t="s">
        <v>44</v>
      </c>
      <c r="X5400" t="s">
        <v>44</v>
      </c>
      <c r="Y5400" t="s">
        <v>11562</v>
      </c>
      <c r="Z5400" t="s">
        <v>113</v>
      </c>
      <c r="AA5400" t="s">
        <v>4529</v>
      </c>
      <c r="AB5400" t="s">
        <v>4530</v>
      </c>
      <c r="AC5400" t="s">
        <v>89</v>
      </c>
      <c r="AD5400" t="str">
        <f t="shared" si="84"/>
        <v>10-60</v>
      </c>
      <c r="AE5400" t="str">
        <f>VLOOKUP(AD5400,'Main_Sub Desc'!C:D,2,)</f>
        <v>LPC from invoicing</v>
      </c>
      <c r="AF5400" t="str">
        <f>VLOOKUP(VALUE(H5400),'Main_Sub Desc'!F:G,2,)</f>
        <v>Wst Rev Late Payment</v>
      </c>
      <c r="AG5400">
        <f>IFERROR(VLOOKUP(VALUE(I5400),'PC Mapping'!A:F,6,),"")</f>
        <v>10514</v>
      </c>
      <c r="AH5400" s="13" t="str">
        <f>VLOOKUP(AG5400,'PC Mapping'!L:M,2,)</f>
        <v>Bolivar Sewer</v>
      </c>
    </row>
    <row r="5401" spans="1:34" x14ac:dyDescent="0.2">
      <c r="A5401" t="s">
        <v>22683</v>
      </c>
      <c r="B5401" t="s">
        <v>22651</v>
      </c>
      <c r="C5401" t="s">
        <v>4519</v>
      </c>
      <c r="D5401" t="s">
        <v>4520</v>
      </c>
      <c r="E5401" s="3">
        <v>45838</v>
      </c>
      <c r="F5401" t="s">
        <v>44</v>
      </c>
      <c r="G5401" t="s">
        <v>3742</v>
      </c>
      <c r="H5401" t="s">
        <v>3722</v>
      </c>
      <c r="I5401" t="s">
        <v>4538</v>
      </c>
      <c r="J5401" t="s">
        <v>4522</v>
      </c>
      <c r="K5401" s="2">
        <v>-5</v>
      </c>
      <c r="L5401" t="s">
        <v>44</v>
      </c>
      <c r="M5401" s="2">
        <v>-5</v>
      </c>
      <c r="N5401" t="s">
        <v>4523</v>
      </c>
      <c r="O5401" t="s">
        <v>4524</v>
      </c>
      <c r="P5401" t="s">
        <v>4636</v>
      </c>
      <c r="Q5401" t="s">
        <v>22685</v>
      </c>
      <c r="R5401" t="s">
        <v>44</v>
      </c>
      <c r="S5401" t="s">
        <v>4527</v>
      </c>
      <c r="T5401" s="3">
        <v>45838</v>
      </c>
      <c r="U5401" s="3">
        <v>45839</v>
      </c>
      <c r="V5401" s="2">
        <v>0</v>
      </c>
      <c r="W5401" t="s">
        <v>44</v>
      </c>
      <c r="X5401" t="s">
        <v>44</v>
      </c>
      <c r="Y5401" t="s">
        <v>11560</v>
      </c>
      <c r="Z5401" t="s">
        <v>113</v>
      </c>
      <c r="AA5401" t="s">
        <v>4529</v>
      </c>
      <c r="AB5401" t="s">
        <v>4530</v>
      </c>
      <c r="AC5401" t="s">
        <v>89</v>
      </c>
      <c r="AD5401" t="str">
        <f t="shared" si="84"/>
        <v>10-60</v>
      </c>
      <c r="AE5401" t="str">
        <f>VLOOKUP(AD5401,'Main_Sub Desc'!C:D,2,)</f>
        <v>LPC from invoicing</v>
      </c>
      <c r="AF5401" t="str">
        <f>VLOOKUP(VALUE(H5401),'Main_Sub Desc'!F:G,2,)</f>
        <v>Wtr Rev Late Payment</v>
      </c>
      <c r="AG5401">
        <f>IFERROR(VLOOKUP(VALUE(I5401),'PC Mapping'!A:F,6,),"")</f>
        <v>10469</v>
      </c>
      <c r="AH5401" s="13" t="str">
        <f>VLOOKUP(AG5401,'PC Mapping'!L:M,2,)</f>
        <v>Bolivar Water</v>
      </c>
    </row>
    <row r="5402" spans="1:34" x14ac:dyDescent="0.2">
      <c r="A5402" t="s">
        <v>22686</v>
      </c>
      <c r="B5402" t="s">
        <v>22651</v>
      </c>
      <c r="C5402" t="s">
        <v>4519</v>
      </c>
      <c r="D5402" t="s">
        <v>4520</v>
      </c>
      <c r="E5402" s="3">
        <v>45838</v>
      </c>
      <c r="F5402" t="s">
        <v>44</v>
      </c>
      <c r="G5402" t="s">
        <v>3742</v>
      </c>
      <c r="H5402" t="s">
        <v>3716</v>
      </c>
      <c r="I5402" t="s">
        <v>4534</v>
      </c>
      <c r="J5402" t="s">
        <v>4522</v>
      </c>
      <c r="K5402" s="2">
        <v>-5</v>
      </c>
      <c r="L5402" t="s">
        <v>44</v>
      </c>
      <c r="M5402" s="2">
        <v>-5</v>
      </c>
      <c r="N5402" t="s">
        <v>4523</v>
      </c>
      <c r="O5402" t="s">
        <v>4524</v>
      </c>
      <c r="P5402" t="s">
        <v>11564</v>
      </c>
      <c r="Q5402" t="s">
        <v>22687</v>
      </c>
      <c r="R5402" t="s">
        <v>44</v>
      </c>
      <c r="S5402" t="s">
        <v>4527</v>
      </c>
      <c r="T5402" s="3">
        <v>45838</v>
      </c>
      <c r="U5402" s="3">
        <v>45839</v>
      </c>
      <c r="V5402" s="2">
        <v>0</v>
      </c>
      <c r="W5402" t="s">
        <v>44</v>
      </c>
      <c r="X5402" t="s">
        <v>44</v>
      </c>
      <c r="Y5402" t="s">
        <v>11566</v>
      </c>
      <c r="Z5402" t="s">
        <v>1337</v>
      </c>
      <c r="AA5402" t="s">
        <v>4529</v>
      </c>
      <c r="AB5402" t="s">
        <v>4530</v>
      </c>
      <c r="AC5402" t="s">
        <v>89</v>
      </c>
      <c r="AD5402" t="str">
        <f t="shared" si="84"/>
        <v>10-60</v>
      </c>
      <c r="AE5402" t="str">
        <f>VLOOKUP(AD5402,'Main_Sub Desc'!C:D,2,)</f>
        <v>LPC from invoicing</v>
      </c>
      <c r="AF5402" t="str">
        <f>VLOOKUP(VALUE(H5402),'Main_Sub Desc'!F:G,2,)</f>
        <v>Wst Rev Late Payment</v>
      </c>
      <c r="AG5402">
        <f>IFERROR(VLOOKUP(VALUE(I5402),'PC Mapping'!A:F,6,),"")</f>
        <v>10514</v>
      </c>
      <c r="AH5402" s="13" t="str">
        <f>VLOOKUP(AG5402,'PC Mapping'!L:M,2,)</f>
        <v>Bolivar Sewer</v>
      </c>
    </row>
    <row r="5403" spans="1:34" x14ac:dyDescent="0.2">
      <c r="A5403" t="s">
        <v>22688</v>
      </c>
      <c r="B5403" t="s">
        <v>22665</v>
      </c>
      <c r="C5403" t="s">
        <v>4519</v>
      </c>
      <c r="D5403" t="s">
        <v>4520</v>
      </c>
      <c r="E5403" s="3">
        <v>45838</v>
      </c>
      <c r="F5403" t="s">
        <v>44</v>
      </c>
      <c r="G5403" t="s">
        <v>3742</v>
      </c>
      <c r="H5403" t="s">
        <v>3716</v>
      </c>
      <c r="I5403" t="s">
        <v>4534</v>
      </c>
      <c r="J5403" t="s">
        <v>4522</v>
      </c>
      <c r="K5403" s="2">
        <v>-5</v>
      </c>
      <c r="L5403" t="s">
        <v>44</v>
      </c>
      <c r="M5403" s="2">
        <v>-5</v>
      </c>
      <c r="N5403" t="s">
        <v>4523</v>
      </c>
      <c r="O5403" t="s">
        <v>4524</v>
      </c>
      <c r="P5403" t="s">
        <v>6648</v>
      </c>
      <c r="Q5403" t="s">
        <v>22689</v>
      </c>
      <c r="R5403" t="s">
        <v>44</v>
      </c>
      <c r="S5403" t="s">
        <v>4527</v>
      </c>
      <c r="T5403" s="3">
        <v>45838</v>
      </c>
      <c r="U5403" s="3">
        <v>45839</v>
      </c>
      <c r="V5403" s="2">
        <v>0</v>
      </c>
      <c r="W5403" t="s">
        <v>44</v>
      </c>
      <c r="X5403" t="s">
        <v>44</v>
      </c>
      <c r="Y5403" t="s">
        <v>22690</v>
      </c>
      <c r="Z5403" t="s">
        <v>422</v>
      </c>
      <c r="AA5403" t="s">
        <v>4529</v>
      </c>
      <c r="AB5403" t="s">
        <v>4530</v>
      </c>
      <c r="AC5403" t="s">
        <v>89</v>
      </c>
      <c r="AD5403" t="str">
        <f t="shared" si="84"/>
        <v>10-60</v>
      </c>
      <c r="AE5403" t="str">
        <f>VLOOKUP(AD5403,'Main_Sub Desc'!C:D,2,)</f>
        <v>LPC from invoicing</v>
      </c>
      <c r="AF5403" t="str">
        <f>VLOOKUP(VALUE(H5403),'Main_Sub Desc'!F:G,2,)</f>
        <v>Wst Rev Late Payment</v>
      </c>
      <c r="AG5403">
        <f>IFERROR(VLOOKUP(VALUE(I5403),'PC Mapping'!A:F,6,),"")</f>
        <v>10514</v>
      </c>
      <c r="AH5403" s="13" t="str">
        <f>VLOOKUP(AG5403,'PC Mapping'!L:M,2,)</f>
        <v>Bolivar Sewer</v>
      </c>
    </row>
    <row r="5404" spans="1:34" x14ac:dyDescent="0.2">
      <c r="A5404" t="s">
        <v>22688</v>
      </c>
      <c r="B5404" t="s">
        <v>22665</v>
      </c>
      <c r="C5404" t="s">
        <v>4519</v>
      </c>
      <c r="D5404" t="s">
        <v>4520</v>
      </c>
      <c r="E5404" s="3">
        <v>45838</v>
      </c>
      <c r="F5404" t="s">
        <v>44</v>
      </c>
      <c r="G5404" t="s">
        <v>3742</v>
      </c>
      <c r="H5404" t="s">
        <v>3722</v>
      </c>
      <c r="I5404" t="s">
        <v>4538</v>
      </c>
      <c r="J5404" t="s">
        <v>4522</v>
      </c>
      <c r="K5404" s="2">
        <v>-5</v>
      </c>
      <c r="L5404" t="s">
        <v>44</v>
      </c>
      <c r="M5404" s="2">
        <v>-5</v>
      </c>
      <c r="N5404" t="s">
        <v>4523</v>
      </c>
      <c r="O5404" t="s">
        <v>4524</v>
      </c>
      <c r="P5404" t="s">
        <v>6648</v>
      </c>
      <c r="Q5404" t="s">
        <v>22691</v>
      </c>
      <c r="R5404" t="s">
        <v>44</v>
      </c>
      <c r="S5404" t="s">
        <v>4527</v>
      </c>
      <c r="T5404" s="3">
        <v>45838</v>
      </c>
      <c r="U5404" s="3">
        <v>45839</v>
      </c>
      <c r="V5404" s="2">
        <v>0</v>
      </c>
      <c r="W5404" t="s">
        <v>44</v>
      </c>
      <c r="X5404" t="s">
        <v>44</v>
      </c>
      <c r="Y5404" t="s">
        <v>22692</v>
      </c>
      <c r="Z5404" t="s">
        <v>422</v>
      </c>
      <c r="AA5404" t="s">
        <v>4529</v>
      </c>
      <c r="AB5404" t="s">
        <v>4530</v>
      </c>
      <c r="AC5404" t="s">
        <v>89</v>
      </c>
      <c r="AD5404" t="str">
        <f t="shared" si="84"/>
        <v>10-60</v>
      </c>
      <c r="AE5404" t="str">
        <f>VLOOKUP(AD5404,'Main_Sub Desc'!C:D,2,)</f>
        <v>LPC from invoicing</v>
      </c>
      <c r="AF5404" t="str">
        <f>VLOOKUP(VALUE(H5404),'Main_Sub Desc'!F:G,2,)</f>
        <v>Wtr Rev Late Payment</v>
      </c>
      <c r="AG5404">
        <f>IFERROR(VLOOKUP(VALUE(I5404),'PC Mapping'!A:F,6,),"")</f>
        <v>10469</v>
      </c>
      <c r="AH5404" s="13" t="str">
        <f>VLOOKUP(AG5404,'PC Mapping'!L:M,2,)</f>
        <v>Bolivar Water</v>
      </c>
    </row>
    <row r="5405" spans="1:34" x14ac:dyDescent="0.2">
      <c r="A5405" t="s">
        <v>22693</v>
      </c>
      <c r="B5405" t="s">
        <v>22694</v>
      </c>
      <c r="C5405" t="s">
        <v>4519</v>
      </c>
      <c r="D5405" t="s">
        <v>4520</v>
      </c>
      <c r="E5405" s="3">
        <v>45812</v>
      </c>
      <c r="F5405" t="s">
        <v>44</v>
      </c>
      <c r="G5405" t="s">
        <v>3742</v>
      </c>
      <c r="H5405" t="s">
        <v>3722</v>
      </c>
      <c r="I5405" t="s">
        <v>4538</v>
      </c>
      <c r="J5405" t="s">
        <v>4522</v>
      </c>
      <c r="K5405" s="2">
        <v>-5</v>
      </c>
      <c r="L5405" t="s">
        <v>44</v>
      </c>
      <c r="M5405" s="2">
        <v>-5</v>
      </c>
      <c r="N5405" t="s">
        <v>4523</v>
      </c>
      <c r="O5405" t="s">
        <v>4524</v>
      </c>
      <c r="P5405" t="s">
        <v>11088</v>
      </c>
      <c r="Q5405" t="s">
        <v>22695</v>
      </c>
      <c r="R5405" t="s">
        <v>44</v>
      </c>
      <c r="S5405" t="s">
        <v>4527</v>
      </c>
      <c r="T5405" s="3">
        <v>45812</v>
      </c>
      <c r="U5405" s="3">
        <v>45813</v>
      </c>
      <c r="V5405" s="2">
        <v>0</v>
      </c>
      <c r="W5405" t="s">
        <v>44</v>
      </c>
      <c r="X5405" t="s">
        <v>44</v>
      </c>
      <c r="Y5405" t="s">
        <v>22696</v>
      </c>
      <c r="Z5405" t="s">
        <v>22697</v>
      </c>
      <c r="AA5405" t="s">
        <v>4529</v>
      </c>
      <c r="AB5405" t="s">
        <v>4530</v>
      </c>
      <c r="AC5405" t="s">
        <v>89</v>
      </c>
      <c r="AD5405" t="str">
        <f t="shared" si="84"/>
        <v>10-60</v>
      </c>
      <c r="AE5405" t="str">
        <f>VLOOKUP(AD5405,'Main_Sub Desc'!C:D,2,)</f>
        <v>LPC from invoicing</v>
      </c>
      <c r="AF5405" t="str">
        <f>VLOOKUP(VALUE(H5405),'Main_Sub Desc'!F:G,2,)</f>
        <v>Wtr Rev Late Payment</v>
      </c>
      <c r="AG5405">
        <f>IFERROR(VLOOKUP(VALUE(I5405),'PC Mapping'!A:F,6,),"")</f>
        <v>10469</v>
      </c>
      <c r="AH5405" s="13" t="str">
        <f>VLOOKUP(AG5405,'PC Mapping'!L:M,2,)</f>
        <v>Bolivar Water</v>
      </c>
    </row>
    <row r="5406" spans="1:34" x14ac:dyDescent="0.2">
      <c r="A5406" t="s">
        <v>22693</v>
      </c>
      <c r="B5406" t="s">
        <v>22694</v>
      </c>
      <c r="C5406" t="s">
        <v>4519</v>
      </c>
      <c r="D5406" t="s">
        <v>4520</v>
      </c>
      <c r="E5406" s="3">
        <v>45812</v>
      </c>
      <c r="F5406" t="s">
        <v>44</v>
      </c>
      <c r="G5406" t="s">
        <v>3742</v>
      </c>
      <c r="H5406" t="s">
        <v>3716</v>
      </c>
      <c r="I5406" t="s">
        <v>4534</v>
      </c>
      <c r="J5406" t="s">
        <v>4522</v>
      </c>
      <c r="K5406" s="2">
        <v>-5</v>
      </c>
      <c r="L5406" t="s">
        <v>44</v>
      </c>
      <c r="M5406" s="2">
        <v>-5</v>
      </c>
      <c r="N5406" t="s">
        <v>4523</v>
      </c>
      <c r="O5406" t="s">
        <v>4524</v>
      </c>
      <c r="P5406" t="s">
        <v>11088</v>
      </c>
      <c r="Q5406" t="s">
        <v>22698</v>
      </c>
      <c r="R5406" t="s">
        <v>44</v>
      </c>
      <c r="S5406" t="s">
        <v>4527</v>
      </c>
      <c r="T5406" s="3">
        <v>45812</v>
      </c>
      <c r="U5406" s="3">
        <v>45813</v>
      </c>
      <c r="V5406" s="2">
        <v>0</v>
      </c>
      <c r="W5406" t="s">
        <v>44</v>
      </c>
      <c r="X5406" t="s">
        <v>44</v>
      </c>
      <c r="Y5406" t="s">
        <v>22699</v>
      </c>
      <c r="Z5406" t="s">
        <v>22697</v>
      </c>
      <c r="AA5406" t="s">
        <v>4529</v>
      </c>
      <c r="AB5406" t="s">
        <v>4530</v>
      </c>
      <c r="AC5406" t="s">
        <v>89</v>
      </c>
      <c r="AD5406" t="str">
        <f t="shared" si="84"/>
        <v>10-60</v>
      </c>
      <c r="AE5406" t="str">
        <f>VLOOKUP(AD5406,'Main_Sub Desc'!C:D,2,)</f>
        <v>LPC from invoicing</v>
      </c>
      <c r="AF5406" t="str">
        <f>VLOOKUP(VALUE(H5406),'Main_Sub Desc'!F:G,2,)</f>
        <v>Wst Rev Late Payment</v>
      </c>
      <c r="AG5406">
        <f>IFERROR(VLOOKUP(VALUE(I5406),'PC Mapping'!A:F,6,),"")</f>
        <v>10514</v>
      </c>
      <c r="AH5406" s="13" t="str">
        <f>VLOOKUP(AG5406,'PC Mapping'!L:M,2,)</f>
        <v>Bolivar Sewer</v>
      </c>
    </row>
    <row r="5407" spans="1:34" x14ac:dyDescent="0.2">
      <c r="A5407" t="s">
        <v>22700</v>
      </c>
      <c r="B5407" t="s">
        <v>22694</v>
      </c>
      <c r="C5407" t="s">
        <v>4519</v>
      </c>
      <c r="D5407" t="s">
        <v>4520</v>
      </c>
      <c r="E5407" s="3">
        <v>45812</v>
      </c>
      <c r="F5407" t="s">
        <v>44</v>
      </c>
      <c r="G5407" t="s">
        <v>3742</v>
      </c>
      <c r="H5407" t="s">
        <v>3722</v>
      </c>
      <c r="I5407" t="s">
        <v>3752</v>
      </c>
      <c r="J5407" t="s">
        <v>4522</v>
      </c>
      <c r="K5407" s="2">
        <v>-5</v>
      </c>
      <c r="L5407" t="s">
        <v>44</v>
      </c>
      <c r="M5407" s="2">
        <v>-5</v>
      </c>
      <c r="N5407" t="s">
        <v>4523</v>
      </c>
      <c r="O5407" t="s">
        <v>4524</v>
      </c>
      <c r="P5407" t="s">
        <v>12573</v>
      </c>
      <c r="Q5407" t="s">
        <v>22701</v>
      </c>
      <c r="R5407" t="s">
        <v>44</v>
      </c>
      <c r="S5407" t="s">
        <v>4527</v>
      </c>
      <c r="T5407" s="3">
        <v>45812</v>
      </c>
      <c r="U5407" s="3">
        <v>45813</v>
      </c>
      <c r="V5407" s="2">
        <v>0</v>
      </c>
      <c r="W5407" t="s">
        <v>44</v>
      </c>
      <c r="X5407" t="s">
        <v>44</v>
      </c>
      <c r="Y5407" t="s">
        <v>19849</v>
      </c>
      <c r="Z5407" t="s">
        <v>19850</v>
      </c>
      <c r="AA5407" t="s">
        <v>4529</v>
      </c>
      <c r="AB5407" t="s">
        <v>4530</v>
      </c>
      <c r="AC5407" t="s">
        <v>89</v>
      </c>
      <c r="AD5407" t="str">
        <f t="shared" si="84"/>
        <v>10-60</v>
      </c>
      <c r="AE5407" t="str">
        <f>VLOOKUP(AD5407,'Main_Sub Desc'!C:D,2,)</f>
        <v>LPC from invoicing</v>
      </c>
      <c r="AF5407" t="str">
        <f>VLOOKUP(VALUE(H5407),'Main_Sub Desc'!F:G,2,)</f>
        <v>Wtr Rev Late Payment</v>
      </c>
      <c r="AG5407">
        <f>IFERROR(VLOOKUP(VALUE(I5407),'PC Mapping'!A:F,6,),"")</f>
        <v>10719</v>
      </c>
      <c r="AH5407" s="13" t="str">
        <f>VLOOKUP(AG5407,'PC Mapping'!L:M,2,)</f>
        <v>All Other Water</v>
      </c>
    </row>
    <row r="5408" spans="1:34" x14ac:dyDescent="0.2">
      <c r="A5408" t="s">
        <v>22702</v>
      </c>
      <c r="B5408" t="s">
        <v>22694</v>
      </c>
      <c r="C5408" t="s">
        <v>4519</v>
      </c>
      <c r="D5408" t="s">
        <v>4520</v>
      </c>
      <c r="E5408" s="3">
        <v>45812</v>
      </c>
      <c r="F5408" t="s">
        <v>44</v>
      </c>
      <c r="G5408" t="s">
        <v>3742</v>
      </c>
      <c r="H5408" t="s">
        <v>3722</v>
      </c>
      <c r="I5408" t="s">
        <v>3752</v>
      </c>
      <c r="J5408" t="s">
        <v>4522</v>
      </c>
      <c r="K5408" s="2">
        <v>-5</v>
      </c>
      <c r="L5408" t="s">
        <v>44</v>
      </c>
      <c r="M5408" s="2">
        <v>-5</v>
      </c>
      <c r="N5408" t="s">
        <v>4523</v>
      </c>
      <c r="O5408" t="s">
        <v>4524</v>
      </c>
      <c r="P5408" t="s">
        <v>12573</v>
      </c>
      <c r="Q5408" t="s">
        <v>22703</v>
      </c>
      <c r="R5408" t="s">
        <v>44</v>
      </c>
      <c r="S5408" t="s">
        <v>4527</v>
      </c>
      <c r="T5408" s="3">
        <v>45812</v>
      </c>
      <c r="U5408" s="3">
        <v>45813</v>
      </c>
      <c r="V5408" s="2">
        <v>0</v>
      </c>
      <c r="W5408" t="s">
        <v>44</v>
      </c>
      <c r="X5408" t="s">
        <v>44</v>
      </c>
      <c r="Y5408" t="s">
        <v>19849</v>
      </c>
      <c r="Z5408" t="s">
        <v>19850</v>
      </c>
      <c r="AA5408" t="s">
        <v>4529</v>
      </c>
      <c r="AB5408" t="s">
        <v>4530</v>
      </c>
      <c r="AC5408" t="s">
        <v>89</v>
      </c>
      <c r="AD5408" t="str">
        <f t="shared" si="84"/>
        <v>10-60</v>
      </c>
      <c r="AE5408" t="str">
        <f>VLOOKUP(AD5408,'Main_Sub Desc'!C:D,2,)</f>
        <v>LPC from invoicing</v>
      </c>
      <c r="AF5408" t="str">
        <f>VLOOKUP(VALUE(H5408),'Main_Sub Desc'!F:G,2,)</f>
        <v>Wtr Rev Late Payment</v>
      </c>
      <c r="AG5408">
        <f>IFERROR(VLOOKUP(VALUE(I5408),'PC Mapping'!A:F,6,),"")</f>
        <v>10719</v>
      </c>
      <c r="AH5408" s="13" t="str">
        <f>VLOOKUP(AG5408,'PC Mapping'!L:M,2,)</f>
        <v>All Other Water</v>
      </c>
    </row>
    <row r="5409" spans="1:34" x14ac:dyDescent="0.2">
      <c r="A5409" t="s">
        <v>22704</v>
      </c>
      <c r="B5409" t="s">
        <v>22694</v>
      </c>
      <c r="C5409" t="s">
        <v>4519</v>
      </c>
      <c r="D5409" t="s">
        <v>4520</v>
      </c>
      <c r="E5409" s="3">
        <v>45812</v>
      </c>
      <c r="F5409" t="s">
        <v>44</v>
      </c>
      <c r="G5409" t="s">
        <v>3742</v>
      </c>
      <c r="H5409" t="s">
        <v>3722</v>
      </c>
      <c r="I5409" t="s">
        <v>3752</v>
      </c>
      <c r="J5409" t="s">
        <v>4522</v>
      </c>
      <c r="K5409" s="2">
        <v>-5</v>
      </c>
      <c r="L5409" t="s">
        <v>44</v>
      </c>
      <c r="M5409" s="2">
        <v>-5</v>
      </c>
      <c r="N5409" t="s">
        <v>4523</v>
      </c>
      <c r="O5409" t="s">
        <v>4524</v>
      </c>
      <c r="P5409" t="s">
        <v>13926</v>
      </c>
      <c r="Q5409" t="s">
        <v>22705</v>
      </c>
      <c r="R5409" t="s">
        <v>44</v>
      </c>
      <c r="S5409" t="s">
        <v>4527</v>
      </c>
      <c r="T5409" s="3">
        <v>45812</v>
      </c>
      <c r="U5409" s="3">
        <v>45813</v>
      </c>
      <c r="V5409" s="2">
        <v>0</v>
      </c>
      <c r="W5409" t="s">
        <v>44</v>
      </c>
      <c r="X5409" t="s">
        <v>44</v>
      </c>
      <c r="Y5409" t="s">
        <v>22706</v>
      </c>
      <c r="Z5409" t="s">
        <v>2376</v>
      </c>
      <c r="AA5409" t="s">
        <v>4529</v>
      </c>
      <c r="AB5409" t="s">
        <v>4530</v>
      </c>
      <c r="AC5409" t="s">
        <v>89</v>
      </c>
      <c r="AD5409" t="str">
        <f t="shared" si="84"/>
        <v>10-60</v>
      </c>
      <c r="AE5409" t="str">
        <f>VLOOKUP(AD5409,'Main_Sub Desc'!C:D,2,)</f>
        <v>LPC from invoicing</v>
      </c>
      <c r="AF5409" t="str">
        <f>VLOOKUP(VALUE(H5409),'Main_Sub Desc'!F:G,2,)</f>
        <v>Wtr Rev Late Payment</v>
      </c>
      <c r="AG5409">
        <f>IFERROR(VLOOKUP(VALUE(I5409),'PC Mapping'!A:F,6,),"")</f>
        <v>10719</v>
      </c>
      <c r="AH5409" s="13" t="str">
        <f>VLOOKUP(AG5409,'PC Mapping'!L:M,2,)</f>
        <v>All Other Water</v>
      </c>
    </row>
    <row r="5410" spans="1:34" x14ac:dyDescent="0.2">
      <c r="A5410" t="s">
        <v>22707</v>
      </c>
      <c r="B5410" t="s">
        <v>22708</v>
      </c>
      <c r="C5410" t="s">
        <v>4519</v>
      </c>
      <c r="D5410" t="s">
        <v>4520</v>
      </c>
      <c r="E5410" s="3">
        <v>45814</v>
      </c>
      <c r="F5410" t="s">
        <v>44</v>
      </c>
      <c r="G5410" t="s">
        <v>3742</v>
      </c>
      <c r="H5410" t="s">
        <v>3722</v>
      </c>
      <c r="I5410" t="s">
        <v>3752</v>
      </c>
      <c r="J5410" t="s">
        <v>4522</v>
      </c>
      <c r="K5410" s="2">
        <v>-5</v>
      </c>
      <c r="L5410" t="s">
        <v>44</v>
      </c>
      <c r="M5410" s="2">
        <v>-5</v>
      </c>
      <c r="N5410" t="s">
        <v>4523</v>
      </c>
      <c r="O5410" t="s">
        <v>4524</v>
      </c>
      <c r="P5410" t="s">
        <v>21928</v>
      </c>
      <c r="Q5410" t="s">
        <v>22709</v>
      </c>
      <c r="R5410" t="s">
        <v>44</v>
      </c>
      <c r="S5410" t="s">
        <v>4527</v>
      </c>
      <c r="T5410" s="3">
        <v>45814</v>
      </c>
      <c r="U5410" s="3">
        <v>45817</v>
      </c>
      <c r="V5410" s="2">
        <v>0</v>
      </c>
      <c r="W5410" t="s">
        <v>44</v>
      </c>
      <c r="X5410" t="s">
        <v>44</v>
      </c>
      <c r="Y5410" t="s">
        <v>21930</v>
      </c>
      <c r="Z5410" t="s">
        <v>21931</v>
      </c>
      <c r="AA5410" t="s">
        <v>4529</v>
      </c>
      <c r="AB5410" t="s">
        <v>4530</v>
      </c>
      <c r="AC5410" t="s">
        <v>89</v>
      </c>
      <c r="AD5410" t="str">
        <f t="shared" si="84"/>
        <v>10-60</v>
      </c>
      <c r="AE5410" t="str">
        <f>VLOOKUP(AD5410,'Main_Sub Desc'!C:D,2,)</f>
        <v>LPC from invoicing</v>
      </c>
      <c r="AF5410" t="str">
        <f>VLOOKUP(VALUE(H5410),'Main_Sub Desc'!F:G,2,)</f>
        <v>Wtr Rev Late Payment</v>
      </c>
      <c r="AG5410">
        <f>IFERROR(VLOOKUP(VALUE(I5410),'PC Mapping'!A:F,6,),"")</f>
        <v>10719</v>
      </c>
      <c r="AH5410" s="13" t="str">
        <f>VLOOKUP(AG5410,'PC Mapping'!L:M,2,)</f>
        <v>All Other Water</v>
      </c>
    </row>
    <row r="5411" spans="1:34" x14ac:dyDescent="0.2">
      <c r="A5411" t="s">
        <v>22710</v>
      </c>
      <c r="B5411" t="s">
        <v>22711</v>
      </c>
      <c r="C5411" t="s">
        <v>4519</v>
      </c>
      <c r="D5411" t="s">
        <v>4520</v>
      </c>
      <c r="E5411" s="3">
        <v>45818</v>
      </c>
      <c r="F5411" t="s">
        <v>44</v>
      </c>
      <c r="G5411" t="s">
        <v>3742</v>
      </c>
      <c r="H5411" t="s">
        <v>3716</v>
      </c>
      <c r="I5411" t="s">
        <v>4534</v>
      </c>
      <c r="J5411" t="s">
        <v>4522</v>
      </c>
      <c r="K5411" s="2">
        <v>-5</v>
      </c>
      <c r="L5411" t="s">
        <v>44</v>
      </c>
      <c r="M5411" s="2">
        <v>-5</v>
      </c>
      <c r="N5411" t="s">
        <v>4523</v>
      </c>
      <c r="O5411" t="s">
        <v>4524</v>
      </c>
      <c r="P5411" t="s">
        <v>15326</v>
      </c>
      <c r="Q5411" t="s">
        <v>22712</v>
      </c>
      <c r="R5411" t="s">
        <v>44</v>
      </c>
      <c r="S5411" t="s">
        <v>4527</v>
      </c>
      <c r="T5411" s="3">
        <v>45818</v>
      </c>
      <c r="U5411" s="3">
        <v>45819</v>
      </c>
      <c r="V5411" s="2">
        <v>0</v>
      </c>
      <c r="W5411" t="s">
        <v>44</v>
      </c>
      <c r="X5411" t="s">
        <v>44</v>
      </c>
      <c r="Y5411" t="s">
        <v>22713</v>
      </c>
      <c r="Z5411" t="s">
        <v>234</v>
      </c>
      <c r="AA5411" t="s">
        <v>4529</v>
      </c>
      <c r="AB5411" t="s">
        <v>4530</v>
      </c>
      <c r="AC5411" t="s">
        <v>89</v>
      </c>
      <c r="AD5411" t="str">
        <f t="shared" si="84"/>
        <v>10-60</v>
      </c>
      <c r="AE5411" t="str">
        <f>VLOOKUP(AD5411,'Main_Sub Desc'!C:D,2,)</f>
        <v>LPC from invoicing</v>
      </c>
      <c r="AF5411" t="str">
        <f>VLOOKUP(VALUE(H5411),'Main_Sub Desc'!F:G,2,)</f>
        <v>Wst Rev Late Payment</v>
      </c>
      <c r="AG5411">
        <f>IFERROR(VLOOKUP(VALUE(I5411),'PC Mapping'!A:F,6,),"")</f>
        <v>10514</v>
      </c>
      <c r="AH5411" s="13" t="str">
        <f>VLOOKUP(AG5411,'PC Mapping'!L:M,2,)</f>
        <v>Bolivar Sewer</v>
      </c>
    </row>
    <row r="5412" spans="1:34" x14ac:dyDescent="0.2">
      <c r="A5412" t="s">
        <v>22710</v>
      </c>
      <c r="B5412" t="s">
        <v>22711</v>
      </c>
      <c r="C5412" t="s">
        <v>4519</v>
      </c>
      <c r="D5412" t="s">
        <v>4520</v>
      </c>
      <c r="E5412" s="3">
        <v>45818</v>
      </c>
      <c r="F5412" t="s">
        <v>44</v>
      </c>
      <c r="G5412" t="s">
        <v>3742</v>
      </c>
      <c r="H5412" t="s">
        <v>3722</v>
      </c>
      <c r="I5412" t="s">
        <v>4538</v>
      </c>
      <c r="J5412" t="s">
        <v>4522</v>
      </c>
      <c r="K5412" s="2">
        <v>-5</v>
      </c>
      <c r="L5412" t="s">
        <v>44</v>
      </c>
      <c r="M5412" s="2">
        <v>-5</v>
      </c>
      <c r="N5412" t="s">
        <v>4523</v>
      </c>
      <c r="O5412" t="s">
        <v>4524</v>
      </c>
      <c r="P5412" t="s">
        <v>15326</v>
      </c>
      <c r="Q5412" t="s">
        <v>22714</v>
      </c>
      <c r="R5412" t="s">
        <v>44</v>
      </c>
      <c r="S5412" t="s">
        <v>4527</v>
      </c>
      <c r="T5412" s="3">
        <v>45818</v>
      </c>
      <c r="U5412" s="3">
        <v>45819</v>
      </c>
      <c r="V5412" s="2">
        <v>0</v>
      </c>
      <c r="W5412" t="s">
        <v>44</v>
      </c>
      <c r="X5412" t="s">
        <v>44</v>
      </c>
      <c r="Y5412" t="s">
        <v>22715</v>
      </c>
      <c r="Z5412" t="s">
        <v>234</v>
      </c>
      <c r="AA5412" t="s">
        <v>4529</v>
      </c>
      <c r="AB5412" t="s">
        <v>4530</v>
      </c>
      <c r="AC5412" t="s">
        <v>89</v>
      </c>
      <c r="AD5412" t="str">
        <f t="shared" si="84"/>
        <v>10-60</v>
      </c>
      <c r="AE5412" t="str">
        <f>VLOOKUP(AD5412,'Main_Sub Desc'!C:D,2,)</f>
        <v>LPC from invoicing</v>
      </c>
      <c r="AF5412" t="str">
        <f>VLOOKUP(VALUE(H5412),'Main_Sub Desc'!F:G,2,)</f>
        <v>Wtr Rev Late Payment</v>
      </c>
      <c r="AG5412">
        <f>IFERROR(VLOOKUP(VALUE(I5412),'PC Mapping'!A:F,6,),"")</f>
        <v>10469</v>
      </c>
      <c r="AH5412" s="13" t="str">
        <f>VLOOKUP(AG5412,'PC Mapping'!L:M,2,)</f>
        <v>Bolivar Water</v>
      </c>
    </row>
    <row r="5413" spans="1:34" x14ac:dyDescent="0.2">
      <c r="A5413" t="s">
        <v>22716</v>
      </c>
      <c r="B5413" t="s">
        <v>22717</v>
      </c>
      <c r="C5413" t="s">
        <v>4519</v>
      </c>
      <c r="D5413" t="s">
        <v>4520</v>
      </c>
      <c r="E5413" s="3">
        <v>45820</v>
      </c>
      <c r="F5413" t="s">
        <v>44</v>
      </c>
      <c r="G5413" t="s">
        <v>3742</v>
      </c>
      <c r="H5413" t="s">
        <v>3716</v>
      </c>
      <c r="I5413" t="s">
        <v>4534</v>
      </c>
      <c r="J5413" t="s">
        <v>4522</v>
      </c>
      <c r="K5413" s="2">
        <v>-5.45</v>
      </c>
      <c r="L5413" t="s">
        <v>44</v>
      </c>
      <c r="M5413" s="2">
        <v>-5.45</v>
      </c>
      <c r="N5413" t="s">
        <v>4523</v>
      </c>
      <c r="O5413" t="s">
        <v>4524</v>
      </c>
      <c r="P5413" t="s">
        <v>22718</v>
      </c>
      <c r="Q5413" t="s">
        <v>22719</v>
      </c>
      <c r="R5413" t="s">
        <v>44</v>
      </c>
      <c r="S5413" t="s">
        <v>4527</v>
      </c>
      <c r="T5413" s="3">
        <v>45820</v>
      </c>
      <c r="U5413" s="3">
        <v>45821</v>
      </c>
      <c r="V5413" s="2">
        <v>0</v>
      </c>
      <c r="W5413" t="s">
        <v>44</v>
      </c>
      <c r="X5413" t="s">
        <v>44</v>
      </c>
      <c r="Y5413" t="s">
        <v>22720</v>
      </c>
      <c r="Z5413" t="s">
        <v>22721</v>
      </c>
      <c r="AA5413" t="s">
        <v>4529</v>
      </c>
      <c r="AB5413" t="s">
        <v>4530</v>
      </c>
      <c r="AC5413" t="s">
        <v>89</v>
      </c>
      <c r="AD5413" t="str">
        <f t="shared" si="84"/>
        <v>10-60</v>
      </c>
      <c r="AE5413" t="str">
        <f>VLOOKUP(AD5413,'Main_Sub Desc'!C:D,2,)</f>
        <v>LPC from invoicing</v>
      </c>
      <c r="AF5413" t="str">
        <f>VLOOKUP(VALUE(H5413),'Main_Sub Desc'!F:G,2,)</f>
        <v>Wst Rev Late Payment</v>
      </c>
      <c r="AG5413">
        <f>IFERROR(VLOOKUP(VALUE(I5413),'PC Mapping'!A:F,6,),"")</f>
        <v>10514</v>
      </c>
      <c r="AH5413" s="13" t="str">
        <f>VLOOKUP(AG5413,'PC Mapping'!L:M,2,)</f>
        <v>Bolivar Sewer</v>
      </c>
    </row>
    <row r="5414" spans="1:34" x14ac:dyDescent="0.2">
      <c r="A5414" t="s">
        <v>22716</v>
      </c>
      <c r="B5414" t="s">
        <v>22717</v>
      </c>
      <c r="C5414" t="s">
        <v>4519</v>
      </c>
      <c r="D5414" t="s">
        <v>4520</v>
      </c>
      <c r="E5414" s="3">
        <v>45820</v>
      </c>
      <c r="F5414" t="s">
        <v>44</v>
      </c>
      <c r="G5414" t="s">
        <v>3742</v>
      </c>
      <c r="H5414" t="s">
        <v>3722</v>
      </c>
      <c r="I5414" t="s">
        <v>4538</v>
      </c>
      <c r="J5414" t="s">
        <v>4522</v>
      </c>
      <c r="K5414" s="2">
        <v>-5</v>
      </c>
      <c r="L5414" t="s">
        <v>44</v>
      </c>
      <c r="M5414" s="2">
        <v>-5</v>
      </c>
      <c r="N5414" t="s">
        <v>4523</v>
      </c>
      <c r="O5414" t="s">
        <v>4524</v>
      </c>
      <c r="P5414" t="s">
        <v>22718</v>
      </c>
      <c r="Q5414" t="s">
        <v>22722</v>
      </c>
      <c r="R5414" t="s">
        <v>44</v>
      </c>
      <c r="S5414" t="s">
        <v>4527</v>
      </c>
      <c r="T5414" s="3">
        <v>45820</v>
      </c>
      <c r="U5414" s="3">
        <v>45821</v>
      </c>
      <c r="V5414" s="2">
        <v>0</v>
      </c>
      <c r="W5414" t="s">
        <v>44</v>
      </c>
      <c r="X5414" t="s">
        <v>44</v>
      </c>
      <c r="Y5414" t="s">
        <v>22723</v>
      </c>
      <c r="Z5414" t="s">
        <v>22721</v>
      </c>
      <c r="AA5414" t="s">
        <v>4529</v>
      </c>
      <c r="AB5414" t="s">
        <v>4530</v>
      </c>
      <c r="AC5414" t="s">
        <v>89</v>
      </c>
      <c r="AD5414" t="str">
        <f t="shared" si="84"/>
        <v>10-60</v>
      </c>
      <c r="AE5414" t="str">
        <f>VLOOKUP(AD5414,'Main_Sub Desc'!C:D,2,)</f>
        <v>LPC from invoicing</v>
      </c>
      <c r="AF5414" t="str">
        <f>VLOOKUP(VALUE(H5414),'Main_Sub Desc'!F:G,2,)</f>
        <v>Wtr Rev Late Payment</v>
      </c>
      <c r="AG5414">
        <f>IFERROR(VLOOKUP(VALUE(I5414),'PC Mapping'!A:F,6,),"")</f>
        <v>10469</v>
      </c>
      <c r="AH5414" s="13" t="str">
        <f>VLOOKUP(AG5414,'PC Mapping'!L:M,2,)</f>
        <v>Bolivar Water</v>
      </c>
    </row>
    <row r="5415" spans="1:34" x14ac:dyDescent="0.2">
      <c r="A5415" t="s">
        <v>22724</v>
      </c>
      <c r="B5415" t="s">
        <v>22717</v>
      </c>
      <c r="C5415" t="s">
        <v>4519</v>
      </c>
      <c r="D5415" t="s">
        <v>4520</v>
      </c>
      <c r="E5415" s="3">
        <v>45820</v>
      </c>
      <c r="F5415" t="s">
        <v>44</v>
      </c>
      <c r="G5415" t="s">
        <v>3742</v>
      </c>
      <c r="H5415" t="s">
        <v>3722</v>
      </c>
      <c r="I5415" t="s">
        <v>3752</v>
      </c>
      <c r="J5415" t="s">
        <v>4522</v>
      </c>
      <c r="K5415" s="2">
        <v>-8.5299999999999994</v>
      </c>
      <c r="L5415" t="s">
        <v>44</v>
      </c>
      <c r="M5415" s="2">
        <v>-8.5299999999999994</v>
      </c>
      <c r="N5415" t="s">
        <v>4523</v>
      </c>
      <c r="O5415" t="s">
        <v>4524</v>
      </c>
      <c r="P5415" t="s">
        <v>5525</v>
      </c>
      <c r="Q5415" t="s">
        <v>22725</v>
      </c>
      <c r="R5415" t="s">
        <v>44</v>
      </c>
      <c r="S5415" t="s">
        <v>4527</v>
      </c>
      <c r="T5415" s="3">
        <v>45820</v>
      </c>
      <c r="U5415" s="3">
        <v>45821</v>
      </c>
      <c r="V5415" s="2">
        <v>0</v>
      </c>
      <c r="W5415" t="s">
        <v>44</v>
      </c>
      <c r="X5415" t="s">
        <v>44</v>
      </c>
      <c r="Y5415" t="s">
        <v>22726</v>
      </c>
      <c r="Z5415" t="s">
        <v>2532</v>
      </c>
      <c r="AA5415" t="s">
        <v>4529</v>
      </c>
      <c r="AB5415" t="s">
        <v>4530</v>
      </c>
      <c r="AC5415" t="s">
        <v>89</v>
      </c>
      <c r="AD5415" t="str">
        <f t="shared" si="84"/>
        <v>10-60</v>
      </c>
      <c r="AE5415" t="str">
        <f>VLOOKUP(AD5415,'Main_Sub Desc'!C:D,2,)</f>
        <v>LPC from invoicing</v>
      </c>
      <c r="AF5415" t="str">
        <f>VLOOKUP(VALUE(H5415),'Main_Sub Desc'!F:G,2,)</f>
        <v>Wtr Rev Late Payment</v>
      </c>
      <c r="AG5415">
        <f>IFERROR(VLOOKUP(VALUE(I5415),'PC Mapping'!A:F,6,),"")</f>
        <v>10719</v>
      </c>
      <c r="AH5415" s="13" t="str">
        <f>VLOOKUP(AG5415,'PC Mapping'!L:M,2,)</f>
        <v>All Other Water</v>
      </c>
    </row>
    <row r="5416" spans="1:34" x14ac:dyDescent="0.2">
      <c r="A5416" t="s">
        <v>22727</v>
      </c>
      <c r="B5416" t="s">
        <v>22717</v>
      </c>
      <c r="C5416" t="s">
        <v>4519</v>
      </c>
      <c r="D5416" t="s">
        <v>4520</v>
      </c>
      <c r="E5416" s="3">
        <v>45820</v>
      </c>
      <c r="F5416" t="s">
        <v>44</v>
      </c>
      <c r="G5416" t="s">
        <v>3742</v>
      </c>
      <c r="H5416" t="s">
        <v>3716</v>
      </c>
      <c r="I5416" t="s">
        <v>4534</v>
      </c>
      <c r="J5416" t="s">
        <v>4522</v>
      </c>
      <c r="K5416" s="2">
        <v>-5</v>
      </c>
      <c r="L5416" t="s">
        <v>44</v>
      </c>
      <c r="M5416" s="2">
        <v>-5</v>
      </c>
      <c r="N5416" t="s">
        <v>4523</v>
      </c>
      <c r="O5416" t="s">
        <v>4524</v>
      </c>
      <c r="P5416" t="s">
        <v>6324</v>
      </c>
      <c r="Q5416" t="s">
        <v>22728</v>
      </c>
      <c r="R5416" t="s">
        <v>44</v>
      </c>
      <c r="S5416" t="s">
        <v>4527</v>
      </c>
      <c r="T5416" s="3">
        <v>45820</v>
      </c>
      <c r="U5416" s="3">
        <v>45821</v>
      </c>
      <c r="V5416" s="2">
        <v>0</v>
      </c>
      <c r="W5416" t="s">
        <v>44</v>
      </c>
      <c r="X5416" t="s">
        <v>44</v>
      </c>
      <c r="Y5416" t="s">
        <v>8180</v>
      </c>
      <c r="Z5416" t="s">
        <v>1263</v>
      </c>
      <c r="AA5416" t="s">
        <v>4529</v>
      </c>
      <c r="AB5416" t="s">
        <v>4530</v>
      </c>
      <c r="AC5416" t="s">
        <v>89</v>
      </c>
      <c r="AD5416" t="str">
        <f t="shared" si="84"/>
        <v>10-60</v>
      </c>
      <c r="AE5416" t="str">
        <f>VLOOKUP(AD5416,'Main_Sub Desc'!C:D,2,)</f>
        <v>LPC from invoicing</v>
      </c>
      <c r="AF5416" t="str">
        <f>VLOOKUP(VALUE(H5416),'Main_Sub Desc'!F:G,2,)</f>
        <v>Wst Rev Late Payment</v>
      </c>
      <c r="AG5416">
        <f>IFERROR(VLOOKUP(VALUE(I5416),'PC Mapping'!A:F,6,),"")</f>
        <v>10514</v>
      </c>
      <c r="AH5416" s="13" t="str">
        <f>VLOOKUP(AG5416,'PC Mapping'!L:M,2,)</f>
        <v>Bolivar Sewer</v>
      </c>
    </row>
    <row r="5417" spans="1:34" x14ac:dyDescent="0.2">
      <c r="A5417" t="s">
        <v>22727</v>
      </c>
      <c r="B5417" t="s">
        <v>22717</v>
      </c>
      <c r="C5417" t="s">
        <v>4519</v>
      </c>
      <c r="D5417" t="s">
        <v>4520</v>
      </c>
      <c r="E5417" s="3">
        <v>45820</v>
      </c>
      <c r="F5417" t="s">
        <v>44</v>
      </c>
      <c r="G5417" t="s">
        <v>3742</v>
      </c>
      <c r="H5417" t="s">
        <v>3722</v>
      </c>
      <c r="I5417" t="s">
        <v>4538</v>
      </c>
      <c r="J5417" t="s">
        <v>4522</v>
      </c>
      <c r="K5417" s="2">
        <v>-5</v>
      </c>
      <c r="L5417" t="s">
        <v>44</v>
      </c>
      <c r="M5417" s="2">
        <v>-5</v>
      </c>
      <c r="N5417" t="s">
        <v>4523</v>
      </c>
      <c r="O5417" t="s">
        <v>4524</v>
      </c>
      <c r="P5417" t="s">
        <v>6324</v>
      </c>
      <c r="Q5417" t="s">
        <v>22729</v>
      </c>
      <c r="R5417" t="s">
        <v>44</v>
      </c>
      <c r="S5417" t="s">
        <v>4527</v>
      </c>
      <c r="T5417" s="3">
        <v>45820</v>
      </c>
      <c r="U5417" s="3">
        <v>45821</v>
      </c>
      <c r="V5417" s="2">
        <v>0</v>
      </c>
      <c r="W5417" t="s">
        <v>44</v>
      </c>
      <c r="X5417" t="s">
        <v>44</v>
      </c>
      <c r="Y5417" t="s">
        <v>8178</v>
      </c>
      <c r="Z5417" t="s">
        <v>1263</v>
      </c>
      <c r="AA5417" t="s">
        <v>4529</v>
      </c>
      <c r="AB5417" t="s">
        <v>4530</v>
      </c>
      <c r="AC5417" t="s">
        <v>89</v>
      </c>
      <c r="AD5417" t="str">
        <f t="shared" si="84"/>
        <v>10-60</v>
      </c>
      <c r="AE5417" t="str">
        <f>VLOOKUP(AD5417,'Main_Sub Desc'!C:D,2,)</f>
        <v>LPC from invoicing</v>
      </c>
      <c r="AF5417" t="str">
        <f>VLOOKUP(VALUE(H5417),'Main_Sub Desc'!F:G,2,)</f>
        <v>Wtr Rev Late Payment</v>
      </c>
      <c r="AG5417">
        <f>IFERROR(VLOOKUP(VALUE(I5417),'PC Mapping'!A:F,6,),"")</f>
        <v>10469</v>
      </c>
      <c r="AH5417" s="13" t="str">
        <f>VLOOKUP(AG5417,'PC Mapping'!L:M,2,)</f>
        <v>Bolivar Water</v>
      </c>
    </row>
    <row r="5418" spans="1:34" x14ac:dyDescent="0.2">
      <c r="A5418" t="s">
        <v>22730</v>
      </c>
      <c r="B5418" t="s">
        <v>22731</v>
      </c>
      <c r="C5418" t="s">
        <v>4519</v>
      </c>
      <c r="D5418" t="s">
        <v>4520</v>
      </c>
      <c r="E5418" s="3">
        <v>45821</v>
      </c>
      <c r="F5418" t="s">
        <v>44</v>
      </c>
      <c r="G5418" t="s">
        <v>3742</v>
      </c>
      <c r="H5418" t="s">
        <v>3716</v>
      </c>
      <c r="I5418" t="s">
        <v>5595</v>
      </c>
      <c r="J5418" t="s">
        <v>4522</v>
      </c>
      <c r="K5418" s="2">
        <v>-5</v>
      </c>
      <c r="L5418" t="s">
        <v>44</v>
      </c>
      <c r="M5418" s="2">
        <v>-5</v>
      </c>
      <c r="N5418" t="s">
        <v>4523</v>
      </c>
      <c r="O5418" t="s">
        <v>4524</v>
      </c>
      <c r="P5418" t="s">
        <v>6895</v>
      </c>
      <c r="Q5418" t="s">
        <v>22732</v>
      </c>
      <c r="R5418" t="s">
        <v>44</v>
      </c>
      <c r="S5418" t="s">
        <v>4527</v>
      </c>
      <c r="T5418" s="3">
        <v>45821</v>
      </c>
      <c r="U5418" s="3">
        <v>45824</v>
      </c>
      <c r="V5418" s="2">
        <v>0</v>
      </c>
      <c r="W5418" t="s">
        <v>44</v>
      </c>
      <c r="X5418" t="s">
        <v>44</v>
      </c>
      <c r="Y5418" t="s">
        <v>22733</v>
      </c>
      <c r="Z5418" t="s">
        <v>1487</v>
      </c>
      <c r="AA5418" t="s">
        <v>4529</v>
      </c>
      <c r="AB5418" t="s">
        <v>4530</v>
      </c>
      <c r="AC5418" t="s">
        <v>89</v>
      </c>
      <c r="AD5418" t="str">
        <f t="shared" si="84"/>
        <v>10-60</v>
      </c>
      <c r="AE5418" t="str">
        <f>VLOOKUP(AD5418,'Main_Sub Desc'!C:D,2,)</f>
        <v>LPC from invoicing</v>
      </c>
      <c r="AF5418" t="str">
        <f>VLOOKUP(VALUE(H5418),'Main_Sub Desc'!F:G,2,)</f>
        <v>Wst Rev Late Payment</v>
      </c>
      <c r="AG5418">
        <f>IFERROR(VLOOKUP(VALUE(I5418),'PC Mapping'!A:F,6,),"")</f>
        <v>10636</v>
      </c>
      <c r="AH5418" s="13" t="str">
        <f>VLOOKUP(AG5418,'PC Mapping'!L:M,2,)</f>
        <v>Prairie Heights Sewer</v>
      </c>
    </row>
    <row r="5419" spans="1:34" x14ac:dyDescent="0.2">
      <c r="A5419" t="s">
        <v>22734</v>
      </c>
      <c r="B5419" t="s">
        <v>22731</v>
      </c>
      <c r="C5419" t="s">
        <v>4519</v>
      </c>
      <c r="D5419" t="s">
        <v>4520</v>
      </c>
      <c r="E5419" s="3">
        <v>45821</v>
      </c>
      <c r="F5419" t="s">
        <v>44</v>
      </c>
      <c r="G5419" t="s">
        <v>3742</v>
      </c>
      <c r="H5419" t="s">
        <v>3722</v>
      </c>
      <c r="I5419" t="s">
        <v>4538</v>
      </c>
      <c r="J5419" t="s">
        <v>4522</v>
      </c>
      <c r="K5419" s="2">
        <v>-5</v>
      </c>
      <c r="L5419" t="s">
        <v>44</v>
      </c>
      <c r="M5419" s="2">
        <v>-5</v>
      </c>
      <c r="N5419" t="s">
        <v>4523</v>
      </c>
      <c r="O5419" t="s">
        <v>4524</v>
      </c>
      <c r="P5419" t="s">
        <v>22735</v>
      </c>
      <c r="Q5419" t="s">
        <v>22736</v>
      </c>
      <c r="R5419" t="s">
        <v>44</v>
      </c>
      <c r="S5419" t="s">
        <v>4527</v>
      </c>
      <c r="T5419" s="3">
        <v>45821</v>
      </c>
      <c r="U5419" s="3">
        <v>45824</v>
      </c>
      <c r="V5419" s="2">
        <v>0</v>
      </c>
      <c r="W5419" t="s">
        <v>44</v>
      </c>
      <c r="X5419" t="s">
        <v>44</v>
      </c>
      <c r="Y5419" t="s">
        <v>22737</v>
      </c>
      <c r="Z5419" t="s">
        <v>1070</v>
      </c>
      <c r="AA5419" t="s">
        <v>4529</v>
      </c>
      <c r="AB5419" t="s">
        <v>4530</v>
      </c>
      <c r="AC5419" t="s">
        <v>89</v>
      </c>
      <c r="AD5419" t="str">
        <f t="shared" si="84"/>
        <v>10-60</v>
      </c>
      <c r="AE5419" t="str">
        <f>VLOOKUP(AD5419,'Main_Sub Desc'!C:D,2,)</f>
        <v>LPC from invoicing</v>
      </c>
      <c r="AF5419" t="str">
        <f>VLOOKUP(VALUE(H5419),'Main_Sub Desc'!F:G,2,)</f>
        <v>Wtr Rev Late Payment</v>
      </c>
      <c r="AG5419">
        <f>IFERROR(VLOOKUP(VALUE(I5419),'PC Mapping'!A:F,6,),"")</f>
        <v>10469</v>
      </c>
      <c r="AH5419" s="13" t="str">
        <f>VLOOKUP(AG5419,'PC Mapping'!L:M,2,)</f>
        <v>Bolivar Water</v>
      </c>
    </row>
    <row r="5420" spans="1:34" x14ac:dyDescent="0.2">
      <c r="A5420" t="s">
        <v>22734</v>
      </c>
      <c r="B5420" t="s">
        <v>22731</v>
      </c>
      <c r="C5420" t="s">
        <v>4519</v>
      </c>
      <c r="D5420" t="s">
        <v>4520</v>
      </c>
      <c r="E5420" s="3">
        <v>45821</v>
      </c>
      <c r="F5420" t="s">
        <v>44</v>
      </c>
      <c r="G5420" t="s">
        <v>3742</v>
      </c>
      <c r="H5420" t="s">
        <v>3716</v>
      </c>
      <c r="I5420" t="s">
        <v>4534</v>
      </c>
      <c r="J5420" t="s">
        <v>4522</v>
      </c>
      <c r="K5420" s="2">
        <v>-5</v>
      </c>
      <c r="L5420" t="s">
        <v>44</v>
      </c>
      <c r="M5420" s="2">
        <v>-5</v>
      </c>
      <c r="N5420" t="s">
        <v>4523</v>
      </c>
      <c r="O5420" t="s">
        <v>4524</v>
      </c>
      <c r="P5420" t="s">
        <v>22735</v>
      </c>
      <c r="Q5420" t="s">
        <v>22738</v>
      </c>
      <c r="R5420" t="s">
        <v>44</v>
      </c>
      <c r="S5420" t="s">
        <v>4527</v>
      </c>
      <c r="T5420" s="3">
        <v>45821</v>
      </c>
      <c r="U5420" s="3">
        <v>45824</v>
      </c>
      <c r="V5420" s="2">
        <v>0</v>
      </c>
      <c r="W5420" t="s">
        <v>44</v>
      </c>
      <c r="X5420" t="s">
        <v>44</v>
      </c>
      <c r="Y5420" t="s">
        <v>22739</v>
      </c>
      <c r="Z5420" t="s">
        <v>1070</v>
      </c>
      <c r="AA5420" t="s">
        <v>4529</v>
      </c>
      <c r="AB5420" t="s">
        <v>4530</v>
      </c>
      <c r="AC5420" t="s">
        <v>89</v>
      </c>
      <c r="AD5420" t="str">
        <f t="shared" si="84"/>
        <v>10-60</v>
      </c>
      <c r="AE5420" t="str">
        <f>VLOOKUP(AD5420,'Main_Sub Desc'!C:D,2,)</f>
        <v>LPC from invoicing</v>
      </c>
      <c r="AF5420" t="str">
        <f>VLOOKUP(VALUE(H5420),'Main_Sub Desc'!F:G,2,)</f>
        <v>Wst Rev Late Payment</v>
      </c>
      <c r="AG5420">
        <f>IFERROR(VLOOKUP(VALUE(I5420),'PC Mapping'!A:F,6,),"")</f>
        <v>10514</v>
      </c>
      <c r="AH5420" s="13" t="str">
        <f>VLOOKUP(AG5420,'PC Mapping'!L:M,2,)</f>
        <v>Bolivar Sewer</v>
      </c>
    </row>
    <row r="5421" spans="1:34" x14ac:dyDescent="0.2">
      <c r="A5421" t="s">
        <v>22740</v>
      </c>
      <c r="B5421" t="s">
        <v>22731</v>
      </c>
      <c r="C5421" t="s">
        <v>4519</v>
      </c>
      <c r="D5421" t="s">
        <v>4520</v>
      </c>
      <c r="E5421" s="3">
        <v>45821</v>
      </c>
      <c r="F5421" t="s">
        <v>44</v>
      </c>
      <c r="G5421" t="s">
        <v>3742</v>
      </c>
      <c r="H5421" t="s">
        <v>3722</v>
      </c>
      <c r="I5421" t="s">
        <v>4538</v>
      </c>
      <c r="J5421" t="s">
        <v>4522</v>
      </c>
      <c r="K5421" s="2">
        <v>-5</v>
      </c>
      <c r="L5421" t="s">
        <v>44</v>
      </c>
      <c r="M5421" s="2">
        <v>-5</v>
      </c>
      <c r="N5421" t="s">
        <v>4523</v>
      </c>
      <c r="O5421" t="s">
        <v>4524</v>
      </c>
      <c r="P5421" t="s">
        <v>22741</v>
      </c>
      <c r="Q5421" t="s">
        <v>22742</v>
      </c>
      <c r="R5421" t="s">
        <v>44</v>
      </c>
      <c r="S5421" t="s">
        <v>4527</v>
      </c>
      <c r="T5421" s="3">
        <v>45821</v>
      </c>
      <c r="U5421" s="3">
        <v>45824</v>
      </c>
      <c r="V5421" s="2">
        <v>0</v>
      </c>
      <c r="W5421" t="s">
        <v>44</v>
      </c>
      <c r="X5421" t="s">
        <v>44</v>
      </c>
      <c r="Y5421" t="s">
        <v>22743</v>
      </c>
      <c r="Z5421" t="s">
        <v>22744</v>
      </c>
      <c r="AA5421" t="s">
        <v>4529</v>
      </c>
      <c r="AB5421" t="s">
        <v>4530</v>
      </c>
      <c r="AC5421" t="s">
        <v>89</v>
      </c>
      <c r="AD5421" t="str">
        <f t="shared" si="84"/>
        <v>10-60</v>
      </c>
      <c r="AE5421" t="str">
        <f>VLOOKUP(AD5421,'Main_Sub Desc'!C:D,2,)</f>
        <v>LPC from invoicing</v>
      </c>
      <c r="AF5421" t="str">
        <f>VLOOKUP(VALUE(H5421),'Main_Sub Desc'!F:G,2,)</f>
        <v>Wtr Rev Late Payment</v>
      </c>
      <c r="AG5421">
        <f>IFERROR(VLOOKUP(VALUE(I5421),'PC Mapping'!A:F,6,),"")</f>
        <v>10469</v>
      </c>
      <c r="AH5421" s="13" t="str">
        <f>VLOOKUP(AG5421,'PC Mapping'!L:M,2,)</f>
        <v>Bolivar Water</v>
      </c>
    </row>
    <row r="5422" spans="1:34" x14ac:dyDescent="0.2">
      <c r="A5422" t="s">
        <v>22740</v>
      </c>
      <c r="B5422" t="s">
        <v>22731</v>
      </c>
      <c r="C5422" t="s">
        <v>4519</v>
      </c>
      <c r="D5422" t="s">
        <v>4520</v>
      </c>
      <c r="E5422" s="3">
        <v>45821</v>
      </c>
      <c r="F5422" t="s">
        <v>44</v>
      </c>
      <c r="G5422" t="s">
        <v>3742</v>
      </c>
      <c r="H5422" t="s">
        <v>3716</v>
      </c>
      <c r="I5422" t="s">
        <v>4534</v>
      </c>
      <c r="J5422" t="s">
        <v>4522</v>
      </c>
      <c r="K5422" s="2">
        <v>-5</v>
      </c>
      <c r="L5422" t="s">
        <v>44</v>
      </c>
      <c r="M5422" s="2">
        <v>-5</v>
      </c>
      <c r="N5422" t="s">
        <v>4523</v>
      </c>
      <c r="O5422" t="s">
        <v>4524</v>
      </c>
      <c r="P5422" t="s">
        <v>22741</v>
      </c>
      <c r="Q5422" t="s">
        <v>22745</v>
      </c>
      <c r="R5422" t="s">
        <v>44</v>
      </c>
      <c r="S5422" t="s">
        <v>4527</v>
      </c>
      <c r="T5422" s="3">
        <v>45821</v>
      </c>
      <c r="U5422" s="3">
        <v>45824</v>
      </c>
      <c r="V5422" s="2">
        <v>0</v>
      </c>
      <c r="W5422" t="s">
        <v>44</v>
      </c>
      <c r="X5422" t="s">
        <v>44</v>
      </c>
      <c r="Y5422" t="s">
        <v>22746</v>
      </c>
      <c r="Z5422" t="s">
        <v>22744</v>
      </c>
      <c r="AA5422" t="s">
        <v>4529</v>
      </c>
      <c r="AB5422" t="s">
        <v>4530</v>
      </c>
      <c r="AC5422" t="s">
        <v>89</v>
      </c>
      <c r="AD5422" t="str">
        <f t="shared" si="84"/>
        <v>10-60</v>
      </c>
      <c r="AE5422" t="str">
        <f>VLOOKUP(AD5422,'Main_Sub Desc'!C:D,2,)</f>
        <v>LPC from invoicing</v>
      </c>
      <c r="AF5422" t="str">
        <f>VLOOKUP(VALUE(H5422),'Main_Sub Desc'!F:G,2,)</f>
        <v>Wst Rev Late Payment</v>
      </c>
      <c r="AG5422">
        <f>IFERROR(VLOOKUP(VALUE(I5422),'PC Mapping'!A:F,6,),"")</f>
        <v>10514</v>
      </c>
      <c r="AH5422" s="13" t="str">
        <f>VLOOKUP(AG5422,'PC Mapping'!L:M,2,)</f>
        <v>Bolivar Sewer</v>
      </c>
    </row>
    <row r="5423" spans="1:34" x14ac:dyDescent="0.2">
      <c r="A5423" t="s">
        <v>22747</v>
      </c>
      <c r="B5423" t="s">
        <v>22748</v>
      </c>
      <c r="C5423" t="s">
        <v>4519</v>
      </c>
      <c r="D5423" t="s">
        <v>4520</v>
      </c>
      <c r="E5423" s="3">
        <v>45821</v>
      </c>
      <c r="F5423" t="s">
        <v>44</v>
      </c>
      <c r="G5423" t="s">
        <v>3742</v>
      </c>
      <c r="H5423" t="s">
        <v>3716</v>
      </c>
      <c r="I5423" t="s">
        <v>4534</v>
      </c>
      <c r="J5423" t="s">
        <v>4522</v>
      </c>
      <c r="K5423" s="2">
        <v>-5</v>
      </c>
      <c r="L5423" t="s">
        <v>44</v>
      </c>
      <c r="M5423" s="2">
        <v>-5</v>
      </c>
      <c r="N5423" t="s">
        <v>4523</v>
      </c>
      <c r="O5423" t="s">
        <v>4524</v>
      </c>
      <c r="P5423" t="s">
        <v>6240</v>
      </c>
      <c r="Q5423" t="s">
        <v>22749</v>
      </c>
      <c r="R5423" t="s">
        <v>44</v>
      </c>
      <c r="S5423" t="s">
        <v>4527</v>
      </c>
      <c r="T5423" s="3">
        <v>45821</v>
      </c>
      <c r="U5423" s="3">
        <v>45824</v>
      </c>
      <c r="V5423" s="2">
        <v>0</v>
      </c>
      <c r="W5423" t="s">
        <v>44</v>
      </c>
      <c r="X5423" t="s">
        <v>44</v>
      </c>
      <c r="Y5423" t="s">
        <v>22750</v>
      </c>
      <c r="Z5423" t="s">
        <v>22751</v>
      </c>
      <c r="AA5423" t="s">
        <v>4529</v>
      </c>
      <c r="AB5423" t="s">
        <v>4530</v>
      </c>
      <c r="AC5423" t="s">
        <v>89</v>
      </c>
      <c r="AD5423" t="str">
        <f t="shared" si="84"/>
        <v>10-60</v>
      </c>
      <c r="AE5423" t="str">
        <f>VLOOKUP(AD5423,'Main_Sub Desc'!C:D,2,)</f>
        <v>LPC from invoicing</v>
      </c>
      <c r="AF5423" t="str">
        <f>VLOOKUP(VALUE(H5423),'Main_Sub Desc'!F:G,2,)</f>
        <v>Wst Rev Late Payment</v>
      </c>
      <c r="AG5423">
        <f>IFERROR(VLOOKUP(VALUE(I5423),'PC Mapping'!A:F,6,),"")</f>
        <v>10514</v>
      </c>
      <c r="AH5423" s="13" t="str">
        <f>VLOOKUP(AG5423,'PC Mapping'!L:M,2,)</f>
        <v>Bolivar Sewer</v>
      </c>
    </row>
    <row r="5424" spans="1:34" x14ac:dyDescent="0.2">
      <c r="A5424" t="s">
        <v>22752</v>
      </c>
      <c r="B5424" t="s">
        <v>22731</v>
      </c>
      <c r="C5424" t="s">
        <v>4519</v>
      </c>
      <c r="D5424" t="s">
        <v>4520</v>
      </c>
      <c r="E5424" s="3">
        <v>45821</v>
      </c>
      <c r="F5424" t="s">
        <v>44</v>
      </c>
      <c r="G5424" t="s">
        <v>3742</v>
      </c>
      <c r="H5424" t="s">
        <v>3722</v>
      </c>
      <c r="I5424" t="s">
        <v>4538</v>
      </c>
      <c r="J5424" t="s">
        <v>4522</v>
      </c>
      <c r="K5424" s="2">
        <v>-5</v>
      </c>
      <c r="L5424" t="s">
        <v>44</v>
      </c>
      <c r="M5424" s="2">
        <v>-5</v>
      </c>
      <c r="N5424" t="s">
        <v>4523</v>
      </c>
      <c r="O5424" t="s">
        <v>4524</v>
      </c>
      <c r="P5424" t="s">
        <v>9173</v>
      </c>
      <c r="Q5424" t="s">
        <v>22753</v>
      </c>
      <c r="R5424" t="s">
        <v>44</v>
      </c>
      <c r="S5424" t="s">
        <v>4527</v>
      </c>
      <c r="T5424" s="3">
        <v>45821</v>
      </c>
      <c r="U5424" s="3">
        <v>45824</v>
      </c>
      <c r="V5424" s="2">
        <v>0</v>
      </c>
      <c r="W5424" t="s">
        <v>44</v>
      </c>
      <c r="X5424" t="s">
        <v>44</v>
      </c>
      <c r="Y5424" t="s">
        <v>10063</v>
      </c>
      <c r="Z5424" t="s">
        <v>933</v>
      </c>
      <c r="AA5424" t="s">
        <v>4529</v>
      </c>
      <c r="AB5424" t="s">
        <v>4530</v>
      </c>
      <c r="AC5424" t="s">
        <v>89</v>
      </c>
      <c r="AD5424" t="str">
        <f t="shared" si="84"/>
        <v>10-60</v>
      </c>
      <c r="AE5424" t="str">
        <f>VLOOKUP(AD5424,'Main_Sub Desc'!C:D,2,)</f>
        <v>LPC from invoicing</v>
      </c>
      <c r="AF5424" t="str">
        <f>VLOOKUP(VALUE(H5424),'Main_Sub Desc'!F:G,2,)</f>
        <v>Wtr Rev Late Payment</v>
      </c>
      <c r="AG5424">
        <f>IFERROR(VLOOKUP(VALUE(I5424),'PC Mapping'!A:F,6,),"")</f>
        <v>10469</v>
      </c>
      <c r="AH5424" s="13" t="str">
        <f>VLOOKUP(AG5424,'PC Mapping'!L:M,2,)</f>
        <v>Bolivar Water</v>
      </c>
    </row>
    <row r="5425" spans="1:34" x14ac:dyDescent="0.2">
      <c r="A5425" t="s">
        <v>22752</v>
      </c>
      <c r="B5425" t="s">
        <v>22731</v>
      </c>
      <c r="C5425" t="s">
        <v>4519</v>
      </c>
      <c r="D5425" t="s">
        <v>4520</v>
      </c>
      <c r="E5425" s="3">
        <v>45821</v>
      </c>
      <c r="F5425" t="s">
        <v>44</v>
      </c>
      <c r="G5425" t="s">
        <v>3742</v>
      </c>
      <c r="H5425" t="s">
        <v>3716</v>
      </c>
      <c r="I5425" t="s">
        <v>4534</v>
      </c>
      <c r="J5425" t="s">
        <v>4522</v>
      </c>
      <c r="K5425" s="2">
        <v>-5</v>
      </c>
      <c r="L5425" t="s">
        <v>44</v>
      </c>
      <c r="M5425" s="2">
        <v>-5</v>
      </c>
      <c r="N5425" t="s">
        <v>4523</v>
      </c>
      <c r="O5425" t="s">
        <v>4524</v>
      </c>
      <c r="P5425" t="s">
        <v>9173</v>
      </c>
      <c r="Q5425" t="s">
        <v>22754</v>
      </c>
      <c r="R5425" t="s">
        <v>44</v>
      </c>
      <c r="S5425" t="s">
        <v>4527</v>
      </c>
      <c r="T5425" s="3">
        <v>45821</v>
      </c>
      <c r="U5425" s="3">
        <v>45824</v>
      </c>
      <c r="V5425" s="2">
        <v>0</v>
      </c>
      <c r="W5425" t="s">
        <v>44</v>
      </c>
      <c r="X5425" t="s">
        <v>44</v>
      </c>
      <c r="Y5425" t="s">
        <v>10061</v>
      </c>
      <c r="Z5425" t="s">
        <v>933</v>
      </c>
      <c r="AA5425" t="s">
        <v>4529</v>
      </c>
      <c r="AB5425" t="s">
        <v>4530</v>
      </c>
      <c r="AC5425" t="s">
        <v>89</v>
      </c>
      <c r="AD5425" t="str">
        <f t="shared" si="84"/>
        <v>10-60</v>
      </c>
      <c r="AE5425" t="str">
        <f>VLOOKUP(AD5425,'Main_Sub Desc'!C:D,2,)</f>
        <v>LPC from invoicing</v>
      </c>
      <c r="AF5425" t="str">
        <f>VLOOKUP(VALUE(H5425),'Main_Sub Desc'!F:G,2,)</f>
        <v>Wst Rev Late Payment</v>
      </c>
      <c r="AG5425">
        <f>IFERROR(VLOOKUP(VALUE(I5425),'PC Mapping'!A:F,6,),"")</f>
        <v>10514</v>
      </c>
      <c r="AH5425" s="13" t="str">
        <f>VLOOKUP(AG5425,'PC Mapping'!L:M,2,)</f>
        <v>Bolivar Sewer</v>
      </c>
    </row>
    <row r="5426" spans="1:34" x14ac:dyDescent="0.2">
      <c r="A5426" t="s">
        <v>22755</v>
      </c>
      <c r="B5426" t="s">
        <v>22756</v>
      </c>
      <c r="C5426" t="s">
        <v>4519</v>
      </c>
      <c r="D5426" t="s">
        <v>4520</v>
      </c>
      <c r="E5426" s="3">
        <v>45824</v>
      </c>
      <c r="F5426" t="s">
        <v>44</v>
      </c>
      <c r="G5426" t="s">
        <v>3742</v>
      </c>
      <c r="H5426" t="s">
        <v>3722</v>
      </c>
      <c r="I5426" t="s">
        <v>3752</v>
      </c>
      <c r="J5426" t="s">
        <v>4522</v>
      </c>
      <c r="K5426" s="2">
        <v>-5</v>
      </c>
      <c r="L5426" t="s">
        <v>44</v>
      </c>
      <c r="M5426" s="2">
        <v>-5</v>
      </c>
      <c r="N5426" t="s">
        <v>4523</v>
      </c>
      <c r="O5426" t="s">
        <v>4524</v>
      </c>
      <c r="P5426" t="s">
        <v>9734</v>
      </c>
      <c r="Q5426" t="s">
        <v>22757</v>
      </c>
      <c r="R5426" t="s">
        <v>44</v>
      </c>
      <c r="S5426" t="s">
        <v>10111</v>
      </c>
      <c r="T5426" s="3">
        <v>45824</v>
      </c>
      <c r="U5426" s="3">
        <v>45826</v>
      </c>
      <c r="V5426" s="2">
        <v>0</v>
      </c>
      <c r="W5426" t="s">
        <v>44</v>
      </c>
      <c r="X5426" t="s">
        <v>44</v>
      </c>
      <c r="Y5426" t="s">
        <v>22758</v>
      </c>
      <c r="Z5426" t="s">
        <v>1678</v>
      </c>
      <c r="AA5426" t="s">
        <v>4529</v>
      </c>
      <c r="AB5426" t="s">
        <v>4530</v>
      </c>
      <c r="AC5426" t="s">
        <v>89</v>
      </c>
      <c r="AD5426" t="str">
        <f t="shared" si="84"/>
        <v>10-60</v>
      </c>
      <c r="AE5426" t="str">
        <f>VLOOKUP(AD5426,'Main_Sub Desc'!C:D,2,)</f>
        <v>LPC from invoicing</v>
      </c>
      <c r="AF5426" t="str">
        <f>VLOOKUP(VALUE(H5426),'Main_Sub Desc'!F:G,2,)</f>
        <v>Wtr Rev Late Payment</v>
      </c>
      <c r="AG5426">
        <f>IFERROR(VLOOKUP(VALUE(I5426),'PC Mapping'!A:F,6,),"")</f>
        <v>10719</v>
      </c>
      <c r="AH5426" s="13" t="str">
        <f>VLOOKUP(AG5426,'PC Mapping'!L:M,2,)</f>
        <v>All Other Water</v>
      </c>
    </row>
    <row r="5427" spans="1:34" x14ac:dyDescent="0.2">
      <c r="A5427" t="s">
        <v>22759</v>
      </c>
      <c r="B5427" t="s">
        <v>22760</v>
      </c>
      <c r="C5427" t="s">
        <v>4519</v>
      </c>
      <c r="D5427" t="s">
        <v>4520</v>
      </c>
      <c r="E5427" s="3">
        <v>45824</v>
      </c>
      <c r="F5427" t="s">
        <v>44</v>
      </c>
      <c r="G5427" t="s">
        <v>3742</v>
      </c>
      <c r="H5427" t="s">
        <v>3722</v>
      </c>
      <c r="I5427" t="s">
        <v>4538</v>
      </c>
      <c r="J5427" t="s">
        <v>4522</v>
      </c>
      <c r="K5427" s="2">
        <v>-5</v>
      </c>
      <c r="L5427" t="s">
        <v>44</v>
      </c>
      <c r="M5427" s="2">
        <v>-5</v>
      </c>
      <c r="N5427" t="s">
        <v>4523</v>
      </c>
      <c r="O5427" t="s">
        <v>4524</v>
      </c>
      <c r="P5427" t="s">
        <v>22761</v>
      </c>
      <c r="Q5427" t="s">
        <v>22762</v>
      </c>
      <c r="R5427" t="s">
        <v>44</v>
      </c>
      <c r="S5427" t="s">
        <v>4527</v>
      </c>
      <c r="T5427" s="3">
        <v>45824</v>
      </c>
      <c r="U5427" s="3">
        <v>45825</v>
      </c>
      <c r="V5427" s="2">
        <v>0</v>
      </c>
      <c r="W5427" t="s">
        <v>44</v>
      </c>
      <c r="X5427" t="s">
        <v>44</v>
      </c>
      <c r="Y5427" t="s">
        <v>22763</v>
      </c>
      <c r="Z5427" t="s">
        <v>603</v>
      </c>
      <c r="AA5427" t="s">
        <v>4529</v>
      </c>
      <c r="AB5427" t="s">
        <v>4530</v>
      </c>
      <c r="AC5427" t="s">
        <v>89</v>
      </c>
      <c r="AD5427" t="str">
        <f t="shared" si="84"/>
        <v>10-60</v>
      </c>
      <c r="AE5427" t="str">
        <f>VLOOKUP(AD5427,'Main_Sub Desc'!C:D,2,)</f>
        <v>LPC from invoicing</v>
      </c>
      <c r="AF5427" t="str">
        <f>VLOOKUP(VALUE(H5427),'Main_Sub Desc'!F:G,2,)</f>
        <v>Wtr Rev Late Payment</v>
      </c>
      <c r="AG5427">
        <f>IFERROR(VLOOKUP(VALUE(I5427),'PC Mapping'!A:F,6,),"")</f>
        <v>10469</v>
      </c>
      <c r="AH5427" s="13" t="str">
        <f>VLOOKUP(AG5427,'PC Mapping'!L:M,2,)</f>
        <v>Bolivar Water</v>
      </c>
    </row>
    <row r="5428" spans="1:34" x14ac:dyDescent="0.2">
      <c r="A5428" t="s">
        <v>22759</v>
      </c>
      <c r="B5428" t="s">
        <v>22760</v>
      </c>
      <c r="C5428" t="s">
        <v>4519</v>
      </c>
      <c r="D5428" t="s">
        <v>4520</v>
      </c>
      <c r="E5428" s="3">
        <v>45824</v>
      </c>
      <c r="F5428" t="s">
        <v>44</v>
      </c>
      <c r="G5428" t="s">
        <v>3742</v>
      </c>
      <c r="H5428" t="s">
        <v>3716</v>
      </c>
      <c r="I5428" t="s">
        <v>4534</v>
      </c>
      <c r="J5428" t="s">
        <v>4522</v>
      </c>
      <c r="K5428" s="2">
        <v>-5</v>
      </c>
      <c r="L5428" t="s">
        <v>44</v>
      </c>
      <c r="M5428" s="2">
        <v>-5</v>
      </c>
      <c r="N5428" t="s">
        <v>4523</v>
      </c>
      <c r="O5428" t="s">
        <v>4524</v>
      </c>
      <c r="P5428" t="s">
        <v>22761</v>
      </c>
      <c r="Q5428" t="s">
        <v>22764</v>
      </c>
      <c r="R5428" t="s">
        <v>44</v>
      </c>
      <c r="S5428" t="s">
        <v>4527</v>
      </c>
      <c r="T5428" s="3">
        <v>45824</v>
      </c>
      <c r="U5428" s="3">
        <v>45825</v>
      </c>
      <c r="V5428" s="2">
        <v>0</v>
      </c>
      <c r="W5428" t="s">
        <v>44</v>
      </c>
      <c r="X5428" t="s">
        <v>44</v>
      </c>
      <c r="Y5428" t="s">
        <v>22765</v>
      </c>
      <c r="Z5428" t="s">
        <v>603</v>
      </c>
      <c r="AA5428" t="s">
        <v>4529</v>
      </c>
      <c r="AB5428" t="s">
        <v>4530</v>
      </c>
      <c r="AC5428" t="s">
        <v>89</v>
      </c>
      <c r="AD5428" t="str">
        <f t="shared" si="84"/>
        <v>10-60</v>
      </c>
      <c r="AE5428" t="str">
        <f>VLOOKUP(AD5428,'Main_Sub Desc'!C:D,2,)</f>
        <v>LPC from invoicing</v>
      </c>
      <c r="AF5428" t="str">
        <f>VLOOKUP(VALUE(H5428),'Main_Sub Desc'!F:G,2,)</f>
        <v>Wst Rev Late Payment</v>
      </c>
      <c r="AG5428">
        <f>IFERROR(VLOOKUP(VALUE(I5428),'PC Mapping'!A:F,6,),"")</f>
        <v>10514</v>
      </c>
      <c r="AH5428" s="13" t="str">
        <f>VLOOKUP(AG5428,'PC Mapping'!L:M,2,)</f>
        <v>Bolivar Sewer</v>
      </c>
    </row>
    <row r="5429" spans="1:34" x14ac:dyDescent="0.2">
      <c r="A5429" t="s">
        <v>22766</v>
      </c>
      <c r="B5429" t="s">
        <v>22760</v>
      </c>
      <c r="C5429" t="s">
        <v>4519</v>
      </c>
      <c r="D5429" t="s">
        <v>4520</v>
      </c>
      <c r="E5429" s="3">
        <v>45824</v>
      </c>
      <c r="F5429" t="s">
        <v>44</v>
      </c>
      <c r="G5429" t="s">
        <v>3742</v>
      </c>
      <c r="H5429" t="s">
        <v>3716</v>
      </c>
      <c r="I5429" t="s">
        <v>4534</v>
      </c>
      <c r="J5429" t="s">
        <v>4522</v>
      </c>
      <c r="K5429" s="2">
        <v>-5</v>
      </c>
      <c r="L5429" t="s">
        <v>44</v>
      </c>
      <c r="M5429" s="2">
        <v>-5</v>
      </c>
      <c r="N5429" t="s">
        <v>4523</v>
      </c>
      <c r="O5429" t="s">
        <v>4524</v>
      </c>
      <c r="P5429" t="s">
        <v>9108</v>
      </c>
      <c r="Q5429" t="s">
        <v>22767</v>
      </c>
      <c r="R5429" t="s">
        <v>44</v>
      </c>
      <c r="S5429" t="s">
        <v>4527</v>
      </c>
      <c r="T5429" s="3">
        <v>45824</v>
      </c>
      <c r="U5429" s="3">
        <v>45825</v>
      </c>
      <c r="V5429" s="2">
        <v>0</v>
      </c>
      <c r="W5429" t="s">
        <v>44</v>
      </c>
      <c r="X5429" t="s">
        <v>44</v>
      </c>
      <c r="Y5429" t="s">
        <v>22768</v>
      </c>
      <c r="Z5429" t="s">
        <v>865</v>
      </c>
      <c r="AA5429" t="s">
        <v>4529</v>
      </c>
      <c r="AB5429" t="s">
        <v>4530</v>
      </c>
      <c r="AC5429" t="s">
        <v>89</v>
      </c>
      <c r="AD5429" t="str">
        <f t="shared" si="84"/>
        <v>10-60</v>
      </c>
      <c r="AE5429" t="str">
        <f>VLOOKUP(AD5429,'Main_Sub Desc'!C:D,2,)</f>
        <v>LPC from invoicing</v>
      </c>
      <c r="AF5429" t="str">
        <f>VLOOKUP(VALUE(H5429),'Main_Sub Desc'!F:G,2,)</f>
        <v>Wst Rev Late Payment</v>
      </c>
      <c r="AG5429">
        <f>IFERROR(VLOOKUP(VALUE(I5429),'PC Mapping'!A:F,6,),"")</f>
        <v>10514</v>
      </c>
      <c r="AH5429" s="13" t="str">
        <f>VLOOKUP(AG5429,'PC Mapping'!L:M,2,)</f>
        <v>Bolivar Sewer</v>
      </c>
    </row>
    <row r="5430" spans="1:34" x14ac:dyDescent="0.2">
      <c r="A5430" t="s">
        <v>22766</v>
      </c>
      <c r="B5430" t="s">
        <v>22760</v>
      </c>
      <c r="C5430" t="s">
        <v>4519</v>
      </c>
      <c r="D5430" t="s">
        <v>4520</v>
      </c>
      <c r="E5430" s="3">
        <v>45824</v>
      </c>
      <c r="F5430" t="s">
        <v>44</v>
      </c>
      <c r="G5430" t="s">
        <v>3742</v>
      </c>
      <c r="H5430" t="s">
        <v>3722</v>
      </c>
      <c r="I5430" t="s">
        <v>4538</v>
      </c>
      <c r="J5430" t="s">
        <v>4522</v>
      </c>
      <c r="K5430" s="2">
        <v>-5</v>
      </c>
      <c r="L5430" t="s">
        <v>44</v>
      </c>
      <c r="M5430" s="2">
        <v>-5</v>
      </c>
      <c r="N5430" t="s">
        <v>4523</v>
      </c>
      <c r="O5430" t="s">
        <v>4524</v>
      </c>
      <c r="P5430" t="s">
        <v>9108</v>
      </c>
      <c r="Q5430" t="s">
        <v>22769</v>
      </c>
      <c r="R5430" t="s">
        <v>44</v>
      </c>
      <c r="S5430" t="s">
        <v>4527</v>
      </c>
      <c r="T5430" s="3">
        <v>45824</v>
      </c>
      <c r="U5430" s="3">
        <v>45825</v>
      </c>
      <c r="V5430" s="2">
        <v>0</v>
      </c>
      <c r="W5430" t="s">
        <v>44</v>
      </c>
      <c r="X5430" t="s">
        <v>44</v>
      </c>
      <c r="Y5430" t="s">
        <v>22770</v>
      </c>
      <c r="Z5430" t="s">
        <v>865</v>
      </c>
      <c r="AA5430" t="s">
        <v>4529</v>
      </c>
      <c r="AB5430" t="s">
        <v>4530</v>
      </c>
      <c r="AC5430" t="s">
        <v>89</v>
      </c>
      <c r="AD5430" t="str">
        <f t="shared" si="84"/>
        <v>10-60</v>
      </c>
      <c r="AE5430" t="str">
        <f>VLOOKUP(AD5430,'Main_Sub Desc'!C:D,2,)</f>
        <v>LPC from invoicing</v>
      </c>
      <c r="AF5430" t="str">
        <f>VLOOKUP(VALUE(H5430),'Main_Sub Desc'!F:G,2,)</f>
        <v>Wtr Rev Late Payment</v>
      </c>
      <c r="AG5430">
        <f>IFERROR(VLOOKUP(VALUE(I5430),'PC Mapping'!A:F,6,),"")</f>
        <v>10469</v>
      </c>
      <c r="AH5430" s="13" t="str">
        <f>VLOOKUP(AG5430,'PC Mapping'!L:M,2,)</f>
        <v>Bolivar Water</v>
      </c>
    </row>
    <row r="5431" spans="1:34" x14ac:dyDescent="0.2">
      <c r="A5431" t="s">
        <v>22771</v>
      </c>
      <c r="B5431" t="s">
        <v>22760</v>
      </c>
      <c r="C5431" t="s">
        <v>4519</v>
      </c>
      <c r="D5431" t="s">
        <v>4520</v>
      </c>
      <c r="E5431" s="3">
        <v>45824</v>
      </c>
      <c r="F5431" t="s">
        <v>44</v>
      </c>
      <c r="G5431" t="s">
        <v>3742</v>
      </c>
      <c r="H5431" t="s">
        <v>3716</v>
      </c>
      <c r="I5431" t="s">
        <v>4534</v>
      </c>
      <c r="J5431" t="s">
        <v>4522</v>
      </c>
      <c r="K5431" s="2">
        <v>-5</v>
      </c>
      <c r="L5431" t="s">
        <v>44</v>
      </c>
      <c r="M5431" s="2">
        <v>-5</v>
      </c>
      <c r="N5431" t="s">
        <v>4523</v>
      </c>
      <c r="O5431" t="s">
        <v>4524</v>
      </c>
      <c r="P5431" t="s">
        <v>5625</v>
      </c>
      <c r="Q5431" t="s">
        <v>22772</v>
      </c>
      <c r="R5431" t="s">
        <v>44</v>
      </c>
      <c r="S5431" t="s">
        <v>4527</v>
      </c>
      <c r="T5431" s="3">
        <v>45824</v>
      </c>
      <c r="U5431" s="3">
        <v>45825</v>
      </c>
      <c r="V5431" s="2">
        <v>0</v>
      </c>
      <c r="W5431" t="s">
        <v>44</v>
      </c>
      <c r="X5431" t="s">
        <v>44</v>
      </c>
      <c r="Y5431" t="s">
        <v>10918</v>
      </c>
      <c r="Z5431" t="s">
        <v>10916</v>
      </c>
      <c r="AA5431" t="s">
        <v>4529</v>
      </c>
      <c r="AB5431" t="s">
        <v>4530</v>
      </c>
      <c r="AC5431" t="s">
        <v>89</v>
      </c>
      <c r="AD5431" t="str">
        <f t="shared" si="84"/>
        <v>10-60</v>
      </c>
      <c r="AE5431" t="str">
        <f>VLOOKUP(AD5431,'Main_Sub Desc'!C:D,2,)</f>
        <v>LPC from invoicing</v>
      </c>
      <c r="AF5431" t="str">
        <f>VLOOKUP(VALUE(H5431),'Main_Sub Desc'!F:G,2,)</f>
        <v>Wst Rev Late Payment</v>
      </c>
      <c r="AG5431">
        <f>IFERROR(VLOOKUP(VALUE(I5431),'PC Mapping'!A:F,6,),"")</f>
        <v>10514</v>
      </c>
      <c r="AH5431" s="13" t="str">
        <f>VLOOKUP(AG5431,'PC Mapping'!L:M,2,)</f>
        <v>Bolivar Sewer</v>
      </c>
    </row>
    <row r="5432" spans="1:34" x14ac:dyDescent="0.2">
      <c r="A5432" t="s">
        <v>22771</v>
      </c>
      <c r="B5432" t="s">
        <v>22760</v>
      </c>
      <c r="C5432" t="s">
        <v>4519</v>
      </c>
      <c r="D5432" t="s">
        <v>4520</v>
      </c>
      <c r="E5432" s="3">
        <v>45824</v>
      </c>
      <c r="F5432" t="s">
        <v>44</v>
      </c>
      <c r="G5432" t="s">
        <v>3742</v>
      </c>
      <c r="H5432" t="s">
        <v>3722</v>
      </c>
      <c r="I5432" t="s">
        <v>4538</v>
      </c>
      <c r="J5432" t="s">
        <v>4522</v>
      </c>
      <c r="K5432" s="2">
        <v>-5</v>
      </c>
      <c r="L5432" t="s">
        <v>44</v>
      </c>
      <c r="M5432" s="2">
        <v>-5</v>
      </c>
      <c r="N5432" t="s">
        <v>4523</v>
      </c>
      <c r="O5432" t="s">
        <v>4524</v>
      </c>
      <c r="P5432" t="s">
        <v>5625</v>
      </c>
      <c r="Q5432" t="s">
        <v>22773</v>
      </c>
      <c r="R5432" t="s">
        <v>44</v>
      </c>
      <c r="S5432" t="s">
        <v>4527</v>
      </c>
      <c r="T5432" s="3">
        <v>45824</v>
      </c>
      <c r="U5432" s="3">
        <v>45825</v>
      </c>
      <c r="V5432" s="2">
        <v>0</v>
      </c>
      <c r="W5432" t="s">
        <v>44</v>
      </c>
      <c r="X5432" t="s">
        <v>44</v>
      </c>
      <c r="Y5432" t="s">
        <v>10915</v>
      </c>
      <c r="Z5432" t="s">
        <v>10916</v>
      </c>
      <c r="AA5432" t="s">
        <v>4529</v>
      </c>
      <c r="AB5432" t="s">
        <v>4530</v>
      </c>
      <c r="AC5432" t="s">
        <v>89</v>
      </c>
      <c r="AD5432" t="str">
        <f t="shared" si="84"/>
        <v>10-60</v>
      </c>
      <c r="AE5432" t="str">
        <f>VLOOKUP(AD5432,'Main_Sub Desc'!C:D,2,)</f>
        <v>LPC from invoicing</v>
      </c>
      <c r="AF5432" t="str">
        <f>VLOOKUP(VALUE(H5432),'Main_Sub Desc'!F:G,2,)</f>
        <v>Wtr Rev Late Payment</v>
      </c>
      <c r="AG5432">
        <f>IFERROR(VLOOKUP(VALUE(I5432),'PC Mapping'!A:F,6,),"")</f>
        <v>10469</v>
      </c>
      <c r="AH5432" s="13" t="str">
        <f>VLOOKUP(AG5432,'PC Mapping'!L:M,2,)</f>
        <v>Bolivar Water</v>
      </c>
    </row>
    <row r="5433" spans="1:34" x14ac:dyDescent="0.2">
      <c r="A5433" t="s">
        <v>22774</v>
      </c>
      <c r="B5433" t="s">
        <v>22775</v>
      </c>
      <c r="C5433" t="s">
        <v>4519</v>
      </c>
      <c r="D5433" t="s">
        <v>4520</v>
      </c>
      <c r="E5433" s="3">
        <v>45824</v>
      </c>
      <c r="F5433" t="s">
        <v>44</v>
      </c>
      <c r="G5433" t="s">
        <v>3742</v>
      </c>
      <c r="H5433" t="s">
        <v>3722</v>
      </c>
      <c r="I5433" t="s">
        <v>3752</v>
      </c>
      <c r="J5433" t="s">
        <v>4522</v>
      </c>
      <c r="K5433" s="2">
        <v>-5</v>
      </c>
      <c r="L5433" t="s">
        <v>44</v>
      </c>
      <c r="M5433" s="2">
        <v>-5</v>
      </c>
      <c r="N5433" t="s">
        <v>4523</v>
      </c>
      <c r="O5433" t="s">
        <v>4524</v>
      </c>
      <c r="P5433" t="s">
        <v>17807</v>
      </c>
      <c r="Q5433" t="s">
        <v>22776</v>
      </c>
      <c r="R5433" t="s">
        <v>44</v>
      </c>
      <c r="S5433" t="s">
        <v>4527</v>
      </c>
      <c r="T5433" s="3">
        <v>45824</v>
      </c>
      <c r="U5433" s="3">
        <v>45825</v>
      </c>
      <c r="V5433" s="2">
        <v>0</v>
      </c>
      <c r="W5433" t="s">
        <v>44</v>
      </c>
      <c r="X5433" t="s">
        <v>44</v>
      </c>
      <c r="Y5433" t="s">
        <v>22777</v>
      </c>
      <c r="Z5433" t="s">
        <v>22778</v>
      </c>
      <c r="AA5433" t="s">
        <v>4529</v>
      </c>
      <c r="AB5433" t="s">
        <v>4530</v>
      </c>
      <c r="AC5433" t="s">
        <v>89</v>
      </c>
      <c r="AD5433" t="str">
        <f t="shared" si="84"/>
        <v>10-60</v>
      </c>
      <c r="AE5433" t="str">
        <f>VLOOKUP(AD5433,'Main_Sub Desc'!C:D,2,)</f>
        <v>LPC from invoicing</v>
      </c>
      <c r="AF5433" t="str">
        <f>VLOOKUP(VALUE(H5433),'Main_Sub Desc'!F:G,2,)</f>
        <v>Wtr Rev Late Payment</v>
      </c>
      <c r="AG5433">
        <f>IFERROR(VLOOKUP(VALUE(I5433),'PC Mapping'!A:F,6,),"")</f>
        <v>10719</v>
      </c>
      <c r="AH5433" s="13" t="str">
        <f>VLOOKUP(AG5433,'PC Mapping'!L:M,2,)</f>
        <v>All Other Water</v>
      </c>
    </row>
    <row r="5434" spans="1:34" x14ac:dyDescent="0.2">
      <c r="A5434" t="s">
        <v>22779</v>
      </c>
      <c r="B5434" t="s">
        <v>22775</v>
      </c>
      <c r="C5434" t="s">
        <v>4519</v>
      </c>
      <c r="D5434" t="s">
        <v>4520</v>
      </c>
      <c r="E5434" s="3">
        <v>45824</v>
      </c>
      <c r="F5434" t="s">
        <v>44</v>
      </c>
      <c r="G5434" t="s">
        <v>3742</v>
      </c>
      <c r="H5434" t="s">
        <v>3722</v>
      </c>
      <c r="I5434" t="s">
        <v>4538</v>
      </c>
      <c r="J5434" t="s">
        <v>4522</v>
      </c>
      <c r="K5434" s="2">
        <v>-5</v>
      </c>
      <c r="L5434" t="s">
        <v>44</v>
      </c>
      <c r="M5434" s="2">
        <v>-5</v>
      </c>
      <c r="N5434" t="s">
        <v>4523</v>
      </c>
      <c r="O5434" t="s">
        <v>4524</v>
      </c>
      <c r="P5434" t="s">
        <v>19673</v>
      </c>
      <c r="Q5434" t="s">
        <v>22780</v>
      </c>
      <c r="R5434" t="s">
        <v>44</v>
      </c>
      <c r="S5434" t="s">
        <v>4527</v>
      </c>
      <c r="T5434" s="3">
        <v>45824</v>
      </c>
      <c r="U5434" s="3">
        <v>45825</v>
      </c>
      <c r="V5434" s="2">
        <v>0</v>
      </c>
      <c r="W5434" t="s">
        <v>44</v>
      </c>
      <c r="X5434" t="s">
        <v>44</v>
      </c>
      <c r="Y5434" t="s">
        <v>19677</v>
      </c>
      <c r="Z5434" t="s">
        <v>1096</v>
      </c>
      <c r="AA5434" t="s">
        <v>4529</v>
      </c>
      <c r="AB5434" t="s">
        <v>4530</v>
      </c>
      <c r="AC5434" t="s">
        <v>89</v>
      </c>
      <c r="AD5434" t="str">
        <f t="shared" si="84"/>
        <v>10-60</v>
      </c>
      <c r="AE5434" t="str">
        <f>VLOOKUP(AD5434,'Main_Sub Desc'!C:D,2,)</f>
        <v>LPC from invoicing</v>
      </c>
      <c r="AF5434" t="str">
        <f>VLOOKUP(VALUE(H5434),'Main_Sub Desc'!F:G,2,)</f>
        <v>Wtr Rev Late Payment</v>
      </c>
      <c r="AG5434">
        <f>IFERROR(VLOOKUP(VALUE(I5434),'PC Mapping'!A:F,6,),"")</f>
        <v>10469</v>
      </c>
      <c r="AH5434" s="13" t="str">
        <f>VLOOKUP(AG5434,'PC Mapping'!L:M,2,)</f>
        <v>Bolivar Water</v>
      </c>
    </row>
    <row r="5435" spans="1:34" x14ac:dyDescent="0.2">
      <c r="A5435" t="s">
        <v>22779</v>
      </c>
      <c r="B5435" t="s">
        <v>22775</v>
      </c>
      <c r="C5435" t="s">
        <v>4519</v>
      </c>
      <c r="D5435" t="s">
        <v>4520</v>
      </c>
      <c r="E5435" s="3">
        <v>45824</v>
      </c>
      <c r="F5435" t="s">
        <v>44</v>
      </c>
      <c r="G5435" t="s">
        <v>3742</v>
      </c>
      <c r="H5435" t="s">
        <v>3716</v>
      </c>
      <c r="I5435" t="s">
        <v>4534</v>
      </c>
      <c r="J5435" t="s">
        <v>4522</v>
      </c>
      <c r="K5435" s="2">
        <v>-5</v>
      </c>
      <c r="L5435" t="s">
        <v>44</v>
      </c>
      <c r="M5435" s="2">
        <v>-5</v>
      </c>
      <c r="N5435" t="s">
        <v>4523</v>
      </c>
      <c r="O5435" t="s">
        <v>4524</v>
      </c>
      <c r="P5435" t="s">
        <v>19673</v>
      </c>
      <c r="Q5435" t="s">
        <v>22781</v>
      </c>
      <c r="R5435" t="s">
        <v>44</v>
      </c>
      <c r="S5435" t="s">
        <v>4527</v>
      </c>
      <c r="T5435" s="3">
        <v>45824</v>
      </c>
      <c r="U5435" s="3">
        <v>45825</v>
      </c>
      <c r="V5435" s="2">
        <v>0</v>
      </c>
      <c r="W5435" t="s">
        <v>44</v>
      </c>
      <c r="X5435" t="s">
        <v>44</v>
      </c>
      <c r="Y5435" t="s">
        <v>19675</v>
      </c>
      <c r="Z5435" t="s">
        <v>1096</v>
      </c>
      <c r="AA5435" t="s">
        <v>4529</v>
      </c>
      <c r="AB5435" t="s">
        <v>4530</v>
      </c>
      <c r="AC5435" t="s">
        <v>89</v>
      </c>
      <c r="AD5435" t="str">
        <f t="shared" si="84"/>
        <v>10-60</v>
      </c>
      <c r="AE5435" t="str">
        <f>VLOOKUP(AD5435,'Main_Sub Desc'!C:D,2,)</f>
        <v>LPC from invoicing</v>
      </c>
      <c r="AF5435" t="str">
        <f>VLOOKUP(VALUE(H5435),'Main_Sub Desc'!F:G,2,)</f>
        <v>Wst Rev Late Payment</v>
      </c>
      <c r="AG5435">
        <f>IFERROR(VLOOKUP(VALUE(I5435),'PC Mapping'!A:F,6,),"")</f>
        <v>10514</v>
      </c>
      <c r="AH5435" s="13" t="str">
        <f>VLOOKUP(AG5435,'PC Mapping'!L:M,2,)</f>
        <v>Bolivar Sewer</v>
      </c>
    </row>
    <row r="5436" spans="1:34" x14ac:dyDescent="0.2">
      <c r="A5436" t="s">
        <v>22782</v>
      </c>
      <c r="B5436" t="s">
        <v>22783</v>
      </c>
      <c r="C5436" t="s">
        <v>4519</v>
      </c>
      <c r="D5436" t="s">
        <v>4520</v>
      </c>
      <c r="E5436" s="3">
        <v>45825</v>
      </c>
      <c r="F5436" t="s">
        <v>44</v>
      </c>
      <c r="G5436" t="s">
        <v>3742</v>
      </c>
      <c r="H5436" t="s">
        <v>3722</v>
      </c>
      <c r="I5436" t="s">
        <v>4538</v>
      </c>
      <c r="J5436" t="s">
        <v>4522</v>
      </c>
      <c r="K5436" s="2">
        <v>-5</v>
      </c>
      <c r="L5436" t="s">
        <v>44</v>
      </c>
      <c r="M5436" s="2">
        <v>-5</v>
      </c>
      <c r="N5436" t="s">
        <v>4523</v>
      </c>
      <c r="O5436" t="s">
        <v>4524</v>
      </c>
      <c r="P5436" t="s">
        <v>8774</v>
      </c>
      <c r="Q5436" t="s">
        <v>22784</v>
      </c>
      <c r="R5436" t="s">
        <v>44</v>
      </c>
      <c r="S5436" t="s">
        <v>4527</v>
      </c>
      <c r="T5436" s="3">
        <v>45825</v>
      </c>
      <c r="U5436" s="3">
        <v>45826</v>
      </c>
      <c r="V5436" s="2">
        <v>0</v>
      </c>
      <c r="W5436" t="s">
        <v>44</v>
      </c>
      <c r="X5436" t="s">
        <v>44</v>
      </c>
      <c r="Y5436" t="s">
        <v>22785</v>
      </c>
      <c r="Z5436" t="s">
        <v>22786</v>
      </c>
      <c r="AA5436" t="s">
        <v>4529</v>
      </c>
      <c r="AB5436" t="s">
        <v>4530</v>
      </c>
      <c r="AC5436" t="s">
        <v>89</v>
      </c>
      <c r="AD5436" t="str">
        <f t="shared" si="84"/>
        <v>10-60</v>
      </c>
      <c r="AE5436" t="str">
        <f>VLOOKUP(AD5436,'Main_Sub Desc'!C:D,2,)</f>
        <v>LPC from invoicing</v>
      </c>
      <c r="AF5436" t="str">
        <f>VLOOKUP(VALUE(H5436),'Main_Sub Desc'!F:G,2,)</f>
        <v>Wtr Rev Late Payment</v>
      </c>
      <c r="AG5436">
        <f>IFERROR(VLOOKUP(VALUE(I5436),'PC Mapping'!A:F,6,),"")</f>
        <v>10469</v>
      </c>
      <c r="AH5436" s="13" t="str">
        <f>VLOOKUP(AG5436,'PC Mapping'!L:M,2,)</f>
        <v>Bolivar Water</v>
      </c>
    </row>
    <row r="5437" spans="1:34" x14ac:dyDescent="0.2">
      <c r="A5437" t="s">
        <v>22782</v>
      </c>
      <c r="B5437" t="s">
        <v>22783</v>
      </c>
      <c r="C5437" t="s">
        <v>4519</v>
      </c>
      <c r="D5437" t="s">
        <v>4520</v>
      </c>
      <c r="E5437" s="3">
        <v>45825</v>
      </c>
      <c r="F5437" t="s">
        <v>44</v>
      </c>
      <c r="G5437" t="s">
        <v>3742</v>
      </c>
      <c r="H5437" t="s">
        <v>3716</v>
      </c>
      <c r="I5437" t="s">
        <v>4534</v>
      </c>
      <c r="J5437" t="s">
        <v>4522</v>
      </c>
      <c r="K5437" s="2">
        <v>-5</v>
      </c>
      <c r="L5437" t="s">
        <v>44</v>
      </c>
      <c r="M5437" s="2">
        <v>-5</v>
      </c>
      <c r="N5437" t="s">
        <v>4523</v>
      </c>
      <c r="O5437" t="s">
        <v>4524</v>
      </c>
      <c r="P5437" t="s">
        <v>8774</v>
      </c>
      <c r="Q5437" t="s">
        <v>22787</v>
      </c>
      <c r="R5437" t="s">
        <v>44</v>
      </c>
      <c r="S5437" t="s">
        <v>4527</v>
      </c>
      <c r="T5437" s="3">
        <v>45825</v>
      </c>
      <c r="U5437" s="3">
        <v>45826</v>
      </c>
      <c r="V5437" s="2">
        <v>0</v>
      </c>
      <c r="W5437" t="s">
        <v>44</v>
      </c>
      <c r="X5437" t="s">
        <v>44</v>
      </c>
      <c r="Y5437" t="s">
        <v>22788</v>
      </c>
      <c r="Z5437" t="s">
        <v>22786</v>
      </c>
      <c r="AA5437" t="s">
        <v>4529</v>
      </c>
      <c r="AB5437" t="s">
        <v>4530</v>
      </c>
      <c r="AC5437" t="s">
        <v>89</v>
      </c>
      <c r="AD5437" t="str">
        <f t="shared" si="84"/>
        <v>10-60</v>
      </c>
      <c r="AE5437" t="str">
        <f>VLOOKUP(AD5437,'Main_Sub Desc'!C:D,2,)</f>
        <v>LPC from invoicing</v>
      </c>
      <c r="AF5437" t="str">
        <f>VLOOKUP(VALUE(H5437),'Main_Sub Desc'!F:G,2,)</f>
        <v>Wst Rev Late Payment</v>
      </c>
      <c r="AG5437">
        <f>IFERROR(VLOOKUP(VALUE(I5437),'PC Mapping'!A:F,6,),"")</f>
        <v>10514</v>
      </c>
      <c r="AH5437" s="13" t="str">
        <f>VLOOKUP(AG5437,'PC Mapping'!L:M,2,)</f>
        <v>Bolivar Sewer</v>
      </c>
    </row>
    <row r="5438" spans="1:34" x14ac:dyDescent="0.2">
      <c r="A5438" t="s">
        <v>22789</v>
      </c>
      <c r="B5438" t="s">
        <v>22783</v>
      </c>
      <c r="C5438" t="s">
        <v>4519</v>
      </c>
      <c r="D5438" t="s">
        <v>4520</v>
      </c>
      <c r="E5438" s="3">
        <v>45825</v>
      </c>
      <c r="F5438" t="s">
        <v>44</v>
      </c>
      <c r="G5438" t="s">
        <v>3742</v>
      </c>
      <c r="H5438" t="s">
        <v>3722</v>
      </c>
      <c r="I5438" t="s">
        <v>3752</v>
      </c>
      <c r="J5438" t="s">
        <v>4522</v>
      </c>
      <c r="K5438" s="2">
        <v>-5</v>
      </c>
      <c r="L5438" t="s">
        <v>44</v>
      </c>
      <c r="M5438" s="2">
        <v>-5</v>
      </c>
      <c r="N5438" t="s">
        <v>4523</v>
      </c>
      <c r="O5438" t="s">
        <v>4524</v>
      </c>
      <c r="P5438" t="s">
        <v>11329</v>
      </c>
      <c r="Q5438" t="s">
        <v>22790</v>
      </c>
      <c r="R5438" t="s">
        <v>44</v>
      </c>
      <c r="S5438" t="s">
        <v>4527</v>
      </c>
      <c r="T5438" s="3">
        <v>45825</v>
      </c>
      <c r="U5438" s="3">
        <v>45826</v>
      </c>
      <c r="V5438" s="2">
        <v>0</v>
      </c>
      <c r="W5438" t="s">
        <v>44</v>
      </c>
      <c r="X5438" t="s">
        <v>44</v>
      </c>
      <c r="Y5438" t="s">
        <v>11331</v>
      </c>
      <c r="Z5438" t="s">
        <v>1934</v>
      </c>
      <c r="AA5438" t="s">
        <v>4529</v>
      </c>
      <c r="AB5438" t="s">
        <v>4530</v>
      </c>
      <c r="AC5438" t="s">
        <v>89</v>
      </c>
      <c r="AD5438" t="str">
        <f t="shared" si="84"/>
        <v>10-60</v>
      </c>
      <c r="AE5438" t="str">
        <f>VLOOKUP(AD5438,'Main_Sub Desc'!C:D,2,)</f>
        <v>LPC from invoicing</v>
      </c>
      <c r="AF5438" t="str">
        <f>VLOOKUP(VALUE(H5438),'Main_Sub Desc'!F:G,2,)</f>
        <v>Wtr Rev Late Payment</v>
      </c>
      <c r="AG5438">
        <f>IFERROR(VLOOKUP(VALUE(I5438),'PC Mapping'!A:F,6,),"")</f>
        <v>10719</v>
      </c>
      <c r="AH5438" s="13" t="str">
        <f>VLOOKUP(AG5438,'PC Mapping'!L:M,2,)</f>
        <v>All Other Water</v>
      </c>
    </row>
    <row r="5439" spans="1:34" x14ac:dyDescent="0.2">
      <c r="A5439" t="s">
        <v>22791</v>
      </c>
      <c r="B5439" t="s">
        <v>22783</v>
      </c>
      <c r="C5439" t="s">
        <v>4519</v>
      </c>
      <c r="D5439" t="s">
        <v>4520</v>
      </c>
      <c r="E5439" s="3">
        <v>45825</v>
      </c>
      <c r="F5439" t="s">
        <v>44</v>
      </c>
      <c r="G5439" t="s">
        <v>3742</v>
      </c>
      <c r="H5439" t="s">
        <v>3722</v>
      </c>
      <c r="I5439" t="s">
        <v>4538</v>
      </c>
      <c r="J5439" t="s">
        <v>4522</v>
      </c>
      <c r="K5439" s="2">
        <v>-5</v>
      </c>
      <c r="L5439" t="s">
        <v>44</v>
      </c>
      <c r="M5439" s="2">
        <v>-5</v>
      </c>
      <c r="N5439" t="s">
        <v>4523</v>
      </c>
      <c r="O5439" t="s">
        <v>4524</v>
      </c>
      <c r="P5439" t="s">
        <v>18851</v>
      </c>
      <c r="Q5439" t="s">
        <v>22792</v>
      </c>
      <c r="R5439" t="s">
        <v>44</v>
      </c>
      <c r="S5439" t="s">
        <v>4527</v>
      </c>
      <c r="T5439" s="3">
        <v>45825</v>
      </c>
      <c r="U5439" s="3">
        <v>45826</v>
      </c>
      <c r="V5439" s="2">
        <v>0</v>
      </c>
      <c r="W5439" t="s">
        <v>44</v>
      </c>
      <c r="X5439" t="s">
        <v>44</v>
      </c>
      <c r="Y5439" t="s">
        <v>22793</v>
      </c>
      <c r="Z5439" t="s">
        <v>917</v>
      </c>
      <c r="AA5439" t="s">
        <v>4529</v>
      </c>
      <c r="AB5439" t="s">
        <v>4530</v>
      </c>
      <c r="AC5439" t="s">
        <v>89</v>
      </c>
      <c r="AD5439" t="str">
        <f t="shared" si="84"/>
        <v>10-60</v>
      </c>
      <c r="AE5439" t="str">
        <f>VLOOKUP(AD5439,'Main_Sub Desc'!C:D,2,)</f>
        <v>LPC from invoicing</v>
      </c>
      <c r="AF5439" t="str">
        <f>VLOOKUP(VALUE(H5439),'Main_Sub Desc'!F:G,2,)</f>
        <v>Wtr Rev Late Payment</v>
      </c>
      <c r="AG5439">
        <f>IFERROR(VLOOKUP(VALUE(I5439),'PC Mapping'!A:F,6,),"")</f>
        <v>10469</v>
      </c>
      <c r="AH5439" s="13" t="str">
        <f>VLOOKUP(AG5439,'PC Mapping'!L:M,2,)</f>
        <v>Bolivar Water</v>
      </c>
    </row>
    <row r="5440" spans="1:34" x14ac:dyDescent="0.2">
      <c r="A5440" t="s">
        <v>22791</v>
      </c>
      <c r="B5440" t="s">
        <v>22783</v>
      </c>
      <c r="C5440" t="s">
        <v>4519</v>
      </c>
      <c r="D5440" t="s">
        <v>4520</v>
      </c>
      <c r="E5440" s="3">
        <v>45825</v>
      </c>
      <c r="F5440" t="s">
        <v>44</v>
      </c>
      <c r="G5440" t="s">
        <v>3742</v>
      </c>
      <c r="H5440" t="s">
        <v>3716</v>
      </c>
      <c r="I5440" t="s">
        <v>4534</v>
      </c>
      <c r="J5440" t="s">
        <v>4522</v>
      </c>
      <c r="K5440" s="2">
        <v>-5</v>
      </c>
      <c r="L5440" t="s">
        <v>44</v>
      </c>
      <c r="M5440" s="2">
        <v>-5</v>
      </c>
      <c r="N5440" t="s">
        <v>4523</v>
      </c>
      <c r="O5440" t="s">
        <v>4524</v>
      </c>
      <c r="P5440" t="s">
        <v>18851</v>
      </c>
      <c r="Q5440" t="s">
        <v>22794</v>
      </c>
      <c r="R5440" t="s">
        <v>44</v>
      </c>
      <c r="S5440" t="s">
        <v>4527</v>
      </c>
      <c r="T5440" s="3">
        <v>45825</v>
      </c>
      <c r="U5440" s="3">
        <v>45826</v>
      </c>
      <c r="V5440" s="2">
        <v>0</v>
      </c>
      <c r="W5440" t="s">
        <v>44</v>
      </c>
      <c r="X5440" t="s">
        <v>44</v>
      </c>
      <c r="Y5440" t="s">
        <v>22795</v>
      </c>
      <c r="Z5440" t="s">
        <v>917</v>
      </c>
      <c r="AA5440" t="s">
        <v>4529</v>
      </c>
      <c r="AB5440" t="s">
        <v>4530</v>
      </c>
      <c r="AC5440" t="s">
        <v>89</v>
      </c>
      <c r="AD5440" t="str">
        <f t="shared" si="84"/>
        <v>10-60</v>
      </c>
      <c r="AE5440" t="str">
        <f>VLOOKUP(AD5440,'Main_Sub Desc'!C:D,2,)</f>
        <v>LPC from invoicing</v>
      </c>
      <c r="AF5440" t="str">
        <f>VLOOKUP(VALUE(H5440),'Main_Sub Desc'!F:G,2,)</f>
        <v>Wst Rev Late Payment</v>
      </c>
      <c r="AG5440">
        <f>IFERROR(VLOOKUP(VALUE(I5440),'PC Mapping'!A:F,6,),"")</f>
        <v>10514</v>
      </c>
      <c r="AH5440" s="13" t="str">
        <f>VLOOKUP(AG5440,'PC Mapping'!L:M,2,)</f>
        <v>Bolivar Sewer</v>
      </c>
    </row>
    <row r="5441" spans="1:34" x14ac:dyDescent="0.2">
      <c r="A5441" t="s">
        <v>22796</v>
      </c>
      <c r="B5441" t="s">
        <v>22783</v>
      </c>
      <c r="C5441" t="s">
        <v>4519</v>
      </c>
      <c r="D5441" t="s">
        <v>4520</v>
      </c>
      <c r="E5441" s="3">
        <v>45825</v>
      </c>
      <c r="F5441" t="s">
        <v>44</v>
      </c>
      <c r="G5441" t="s">
        <v>3742</v>
      </c>
      <c r="H5441" t="s">
        <v>3722</v>
      </c>
      <c r="I5441" t="s">
        <v>4538</v>
      </c>
      <c r="J5441" t="s">
        <v>4522</v>
      </c>
      <c r="K5441" s="2">
        <v>-5</v>
      </c>
      <c r="L5441" t="s">
        <v>44</v>
      </c>
      <c r="M5441" s="2">
        <v>-5</v>
      </c>
      <c r="N5441" t="s">
        <v>4523</v>
      </c>
      <c r="O5441" t="s">
        <v>4524</v>
      </c>
      <c r="P5441" t="s">
        <v>22797</v>
      </c>
      <c r="Q5441" t="s">
        <v>22798</v>
      </c>
      <c r="R5441" t="s">
        <v>44</v>
      </c>
      <c r="S5441" t="s">
        <v>4527</v>
      </c>
      <c r="T5441" s="3">
        <v>45825</v>
      </c>
      <c r="U5441" s="3">
        <v>45826</v>
      </c>
      <c r="V5441" s="2">
        <v>0</v>
      </c>
      <c r="W5441" t="s">
        <v>44</v>
      </c>
      <c r="X5441" t="s">
        <v>44</v>
      </c>
      <c r="Y5441" t="s">
        <v>22799</v>
      </c>
      <c r="Z5441" t="s">
        <v>869</v>
      </c>
      <c r="AA5441" t="s">
        <v>4529</v>
      </c>
      <c r="AB5441" t="s">
        <v>4530</v>
      </c>
      <c r="AC5441" t="s">
        <v>89</v>
      </c>
      <c r="AD5441" t="str">
        <f t="shared" si="84"/>
        <v>10-60</v>
      </c>
      <c r="AE5441" t="str">
        <f>VLOOKUP(AD5441,'Main_Sub Desc'!C:D,2,)</f>
        <v>LPC from invoicing</v>
      </c>
      <c r="AF5441" t="str">
        <f>VLOOKUP(VALUE(H5441),'Main_Sub Desc'!F:G,2,)</f>
        <v>Wtr Rev Late Payment</v>
      </c>
      <c r="AG5441">
        <f>IFERROR(VLOOKUP(VALUE(I5441),'PC Mapping'!A:F,6,),"")</f>
        <v>10469</v>
      </c>
      <c r="AH5441" s="13" t="str">
        <f>VLOOKUP(AG5441,'PC Mapping'!L:M,2,)</f>
        <v>Bolivar Water</v>
      </c>
    </row>
    <row r="5442" spans="1:34" x14ac:dyDescent="0.2">
      <c r="A5442" t="s">
        <v>22796</v>
      </c>
      <c r="B5442" t="s">
        <v>22783</v>
      </c>
      <c r="C5442" t="s">
        <v>4519</v>
      </c>
      <c r="D5442" t="s">
        <v>4520</v>
      </c>
      <c r="E5442" s="3">
        <v>45825</v>
      </c>
      <c r="F5442" t="s">
        <v>44</v>
      </c>
      <c r="G5442" t="s">
        <v>3742</v>
      </c>
      <c r="H5442" t="s">
        <v>3716</v>
      </c>
      <c r="I5442" t="s">
        <v>4534</v>
      </c>
      <c r="J5442" t="s">
        <v>4522</v>
      </c>
      <c r="K5442" s="2">
        <v>-5</v>
      </c>
      <c r="L5442" t="s">
        <v>44</v>
      </c>
      <c r="M5442" s="2">
        <v>-5</v>
      </c>
      <c r="N5442" t="s">
        <v>4523</v>
      </c>
      <c r="O5442" t="s">
        <v>4524</v>
      </c>
      <c r="P5442" t="s">
        <v>22797</v>
      </c>
      <c r="Q5442" t="s">
        <v>22800</v>
      </c>
      <c r="R5442" t="s">
        <v>44</v>
      </c>
      <c r="S5442" t="s">
        <v>4527</v>
      </c>
      <c r="T5442" s="3">
        <v>45825</v>
      </c>
      <c r="U5442" s="3">
        <v>45826</v>
      </c>
      <c r="V5442" s="2">
        <v>0</v>
      </c>
      <c r="W5442" t="s">
        <v>44</v>
      </c>
      <c r="X5442" t="s">
        <v>44</v>
      </c>
      <c r="Y5442" t="s">
        <v>22801</v>
      </c>
      <c r="Z5442" t="s">
        <v>869</v>
      </c>
      <c r="AA5442" t="s">
        <v>4529</v>
      </c>
      <c r="AB5442" t="s">
        <v>4530</v>
      </c>
      <c r="AC5442" t="s">
        <v>89</v>
      </c>
      <c r="AD5442" t="str">
        <f t="shared" si="84"/>
        <v>10-60</v>
      </c>
      <c r="AE5442" t="str">
        <f>VLOOKUP(AD5442,'Main_Sub Desc'!C:D,2,)</f>
        <v>LPC from invoicing</v>
      </c>
      <c r="AF5442" t="str">
        <f>VLOOKUP(VALUE(H5442),'Main_Sub Desc'!F:G,2,)</f>
        <v>Wst Rev Late Payment</v>
      </c>
      <c r="AG5442">
        <f>IFERROR(VLOOKUP(VALUE(I5442),'PC Mapping'!A:F,6,),"")</f>
        <v>10514</v>
      </c>
      <c r="AH5442" s="13" t="str">
        <f>VLOOKUP(AG5442,'PC Mapping'!L:M,2,)</f>
        <v>Bolivar Sewer</v>
      </c>
    </row>
    <row r="5443" spans="1:34" x14ac:dyDescent="0.2">
      <c r="A5443" t="s">
        <v>22802</v>
      </c>
      <c r="B5443" t="s">
        <v>22803</v>
      </c>
      <c r="C5443" t="s">
        <v>4519</v>
      </c>
      <c r="D5443" t="s">
        <v>4520</v>
      </c>
      <c r="E5443" s="3">
        <v>45828</v>
      </c>
      <c r="F5443" t="s">
        <v>44</v>
      </c>
      <c r="G5443" t="s">
        <v>3742</v>
      </c>
      <c r="H5443" t="s">
        <v>3722</v>
      </c>
      <c r="I5443" t="s">
        <v>3752</v>
      </c>
      <c r="J5443" t="s">
        <v>4522</v>
      </c>
      <c r="K5443" s="2">
        <v>-5</v>
      </c>
      <c r="L5443" t="s">
        <v>44</v>
      </c>
      <c r="M5443" s="2">
        <v>-5</v>
      </c>
      <c r="N5443" t="s">
        <v>4523</v>
      </c>
      <c r="O5443" t="s">
        <v>4524</v>
      </c>
      <c r="P5443" t="s">
        <v>18404</v>
      </c>
      <c r="Q5443" t="s">
        <v>22804</v>
      </c>
      <c r="R5443" t="s">
        <v>44</v>
      </c>
      <c r="S5443" t="s">
        <v>4527</v>
      </c>
      <c r="T5443" s="3">
        <v>45828</v>
      </c>
      <c r="U5443" s="3">
        <v>45831</v>
      </c>
      <c r="V5443" s="2">
        <v>0</v>
      </c>
      <c r="W5443" t="s">
        <v>44</v>
      </c>
      <c r="X5443" t="s">
        <v>44</v>
      </c>
      <c r="Y5443" t="s">
        <v>22805</v>
      </c>
      <c r="Z5443" t="s">
        <v>2648</v>
      </c>
      <c r="AA5443" t="s">
        <v>4529</v>
      </c>
      <c r="AB5443" t="s">
        <v>4530</v>
      </c>
      <c r="AC5443" t="s">
        <v>89</v>
      </c>
      <c r="AD5443" t="str">
        <f t="shared" si="84"/>
        <v>10-60</v>
      </c>
      <c r="AE5443" t="str">
        <f>VLOOKUP(AD5443,'Main_Sub Desc'!C:D,2,)</f>
        <v>LPC from invoicing</v>
      </c>
      <c r="AF5443" t="str">
        <f>VLOOKUP(VALUE(H5443),'Main_Sub Desc'!F:G,2,)</f>
        <v>Wtr Rev Late Payment</v>
      </c>
      <c r="AG5443">
        <f>IFERROR(VLOOKUP(VALUE(I5443),'PC Mapping'!A:F,6,),"")</f>
        <v>10719</v>
      </c>
      <c r="AH5443" s="13" t="str">
        <f>VLOOKUP(AG5443,'PC Mapping'!L:M,2,)</f>
        <v>All Other Water</v>
      </c>
    </row>
    <row r="5444" spans="1:34" x14ac:dyDescent="0.2">
      <c r="A5444" t="s">
        <v>22806</v>
      </c>
      <c r="B5444" t="s">
        <v>22803</v>
      </c>
      <c r="C5444" t="s">
        <v>4519</v>
      </c>
      <c r="D5444" t="s">
        <v>4520</v>
      </c>
      <c r="E5444" s="3">
        <v>45828</v>
      </c>
      <c r="F5444" t="s">
        <v>44</v>
      </c>
      <c r="G5444" t="s">
        <v>3742</v>
      </c>
      <c r="H5444" t="s">
        <v>3722</v>
      </c>
      <c r="I5444" t="s">
        <v>3752</v>
      </c>
      <c r="J5444" t="s">
        <v>4522</v>
      </c>
      <c r="K5444" s="2">
        <v>-5</v>
      </c>
      <c r="L5444" t="s">
        <v>44</v>
      </c>
      <c r="M5444" s="2">
        <v>-5</v>
      </c>
      <c r="N5444" t="s">
        <v>4523</v>
      </c>
      <c r="O5444" t="s">
        <v>4524</v>
      </c>
      <c r="P5444" t="s">
        <v>22807</v>
      </c>
      <c r="Q5444" t="s">
        <v>22808</v>
      </c>
      <c r="R5444" t="s">
        <v>44</v>
      </c>
      <c r="S5444" t="s">
        <v>4527</v>
      </c>
      <c r="T5444" s="3">
        <v>45828</v>
      </c>
      <c r="U5444" s="3">
        <v>45831</v>
      </c>
      <c r="V5444" s="2">
        <v>0</v>
      </c>
      <c r="W5444" t="s">
        <v>44</v>
      </c>
      <c r="X5444" t="s">
        <v>44</v>
      </c>
      <c r="Y5444" t="s">
        <v>22809</v>
      </c>
      <c r="Z5444" t="s">
        <v>22810</v>
      </c>
      <c r="AA5444" t="s">
        <v>4529</v>
      </c>
      <c r="AB5444" t="s">
        <v>4530</v>
      </c>
      <c r="AC5444" t="s">
        <v>89</v>
      </c>
      <c r="AD5444" t="str">
        <f t="shared" ref="AD5444:AD5507" si="85">CONCATENATE(VALUE(AA5444),"-",VALUE(AB5444))</f>
        <v>10-60</v>
      </c>
      <c r="AE5444" t="str">
        <f>VLOOKUP(AD5444,'Main_Sub Desc'!C:D,2,)</f>
        <v>LPC from invoicing</v>
      </c>
      <c r="AF5444" t="str">
        <f>VLOOKUP(VALUE(H5444),'Main_Sub Desc'!F:G,2,)</f>
        <v>Wtr Rev Late Payment</v>
      </c>
      <c r="AG5444">
        <f>IFERROR(VLOOKUP(VALUE(I5444),'PC Mapping'!A:F,6,),"")</f>
        <v>10719</v>
      </c>
      <c r="AH5444" s="13" t="str">
        <f>VLOOKUP(AG5444,'PC Mapping'!L:M,2,)</f>
        <v>All Other Water</v>
      </c>
    </row>
    <row r="5445" spans="1:34" x14ac:dyDescent="0.2">
      <c r="A5445" t="s">
        <v>22811</v>
      </c>
      <c r="B5445" t="s">
        <v>22803</v>
      </c>
      <c r="C5445" t="s">
        <v>4519</v>
      </c>
      <c r="D5445" t="s">
        <v>4520</v>
      </c>
      <c r="E5445" s="3">
        <v>45828</v>
      </c>
      <c r="F5445" t="s">
        <v>44</v>
      </c>
      <c r="G5445" t="s">
        <v>3742</v>
      </c>
      <c r="H5445" t="s">
        <v>3722</v>
      </c>
      <c r="I5445" t="s">
        <v>3752</v>
      </c>
      <c r="J5445" t="s">
        <v>4522</v>
      </c>
      <c r="K5445" s="2">
        <v>-5</v>
      </c>
      <c r="L5445" t="s">
        <v>44</v>
      </c>
      <c r="M5445" s="2">
        <v>-5</v>
      </c>
      <c r="N5445" t="s">
        <v>4523</v>
      </c>
      <c r="O5445" t="s">
        <v>4524</v>
      </c>
      <c r="P5445" t="s">
        <v>9656</v>
      </c>
      <c r="Q5445" t="s">
        <v>22812</v>
      </c>
      <c r="R5445" t="s">
        <v>44</v>
      </c>
      <c r="S5445" t="s">
        <v>4527</v>
      </c>
      <c r="T5445" s="3">
        <v>45828</v>
      </c>
      <c r="U5445" s="3">
        <v>45831</v>
      </c>
      <c r="V5445" s="2">
        <v>0</v>
      </c>
      <c r="W5445" t="s">
        <v>44</v>
      </c>
      <c r="X5445" t="s">
        <v>44</v>
      </c>
      <c r="Y5445" t="s">
        <v>22813</v>
      </c>
      <c r="Z5445" t="s">
        <v>2084</v>
      </c>
      <c r="AA5445" t="s">
        <v>4529</v>
      </c>
      <c r="AB5445" t="s">
        <v>4530</v>
      </c>
      <c r="AC5445" t="s">
        <v>89</v>
      </c>
      <c r="AD5445" t="str">
        <f t="shared" si="85"/>
        <v>10-60</v>
      </c>
      <c r="AE5445" t="str">
        <f>VLOOKUP(AD5445,'Main_Sub Desc'!C:D,2,)</f>
        <v>LPC from invoicing</v>
      </c>
      <c r="AF5445" t="str">
        <f>VLOOKUP(VALUE(H5445),'Main_Sub Desc'!F:G,2,)</f>
        <v>Wtr Rev Late Payment</v>
      </c>
      <c r="AG5445">
        <f>IFERROR(VLOOKUP(VALUE(I5445),'PC Mapping'!A:F,6,),"")</f>
        <v>10719</v>
      </c>
      <c r="AH5445" s="13" t="str">
        <f>VLOOKUP(AG5445,'PC Mapping'!L:M,2,)</f>
        <v>All Other Water</v>
      </c>
    </row>
    <row r="5446" spans="1:34" x14ac:dyDescent="0.2">
      <c r="A5446" t="s">
        <v>22814</v>
      </c>
      <c r="B5446" t="s">
        <v>22803</v>
      </c>
      <c r="C5446" t="s">
        <v>4519</v>
      </c>
      <c r="D5446" t="s">
        <v>4520</v>
      </c>
      <c r="E5446" s="3">
        <v>45828</v>
      </c>
      <c r="F5446" t="s">
        <v>44</v>
      </c>
      <c r="G5446" t="s">
        <v>3742</v>
      </c>
      <c r="H5446" t="s">
        <v>3722</v>
      </c>
      <c r="I5446" t="s">
        <v>3752</v>
      </c>
      <c r="J5446" t="s">
        <v>4522</v>
      </c>
      <c r="K5446" s="2">
        <v>-13.43</v>
      </c>
      <c r="L5446" t="s">
        <v>44</v>
      </c>
      <c r="M5446" s="2">
        <v>-13.43</v>
      </c>
      <c r="N5446" t="s">
        <v>4523</v>
      </c>
      <c r="O5446" t="s">
        <v>4524</v>
      </c>
      <c r="P5446" t="s">
        <v>16263</v>
      </c>
      <c r="Q5446" t="s">
        <v>22815</v>
      </c>
      <c r="R5446" t="s">
        <v>44</v>
      </c>
      <c r="S5446" t="s">
        <v>4527</v>
      </c>
      <c r="T5446" s="3">
        <v>45828</v>
      </c>
      <c r="U5446" s="3">
        <v>45831</v>
      </c>
      <c r="V5446" s="2">
        <v>0</v>
      </c>
      <c r="W5446" t="s">
        <v>44</v>
      </c>
      <c r="X5446" t="s">
        <v>44</v>
      </c>
      <c r="Y5446" t="s">
        <v>22816</v>
      </c>
      <c r="Z5446" t="s">
        <v>3172</v>
      </c>
      <c r="AA5446" t="s">
        <v>4529</v>
      </c>
      <c r="AB5446" t="s">
        <v>4530</v>
      </c>
      <c r="AC5446" t="s">
        <v>89</v>
      </c>
      <c r="AD5446" t="str">
        <f t="shared" si="85"/>
        <v>10-60</v>
      </c>
      <c r="AE5446" t="str">
        <f>VLOOKUP(AD5446,'Main_Sub Desc'!C:D,2,)</f>
        <v>LPC from invoicing</v>
      </c>
      <c r="AF5446" t="str">
        <f>VLOOKUP(VALUE(H5446),'Main_Sub Desc'!F:G,2,)</f>
        <v>Wtr Rev Late Payment</v>
      </c>
      <c r="AG5446">
        <f>IFERROR(VLOOKUP(VALUE(I5446),'PC Mapping'!A:F,6,),"")</f>
        <v>10719</v>
      </c>
      <c r="AH5446" s="13" t="str">
        <f>VLOOKUP(AG5446,'PC Mapping'!L:M,2,)</f>
        <v>All Other Water</v>
      </c>
    </row>
    <row r="5447" spans="1:34" x14ac:dyDescent="0.2">
      <c r="A5447" t="s">
        <v>22817</v>
      </c>
      <c r="B5447" t="s">
        <v>22818</v>
      </c>
      <c r="C5447" t="s">
        <v>4519</v>
      </c>
      <c r="D5447" t="s">
        <v>4520</v>
      </c>
      <c r="E5447" s="3">
        <v>45831</v>
      </c>
      <c r="F5447" t="s">
        <v>44</v>
      </c>
      <c r="G5447" t="s">
        <v>3742</v>
      </c>
      <c r="H5447" t="s">
        <v>3722</v>
      </c>
      <c r="I5447" t="s">
        <v>3752</v>
      </c>
      <c r="J5447" t="s">
        <v>4522</v>
      </c>
      <c r="K5447" s="2">
        <v>-5</v>
      </c>
      <c r="L5447" t="s">
        <v>44</v>
      </c>
      <c r="M5447" s="2">
        <v>-5</v>
      </c>
      <c r="N5447" t="s">
        <v>4523</v>
      </c>
      <c r="O5447" t="s">
        <v>4524</v>
      </c>
      <c r="P5447" t="s">
        <v>22819</v>
      </c>
      <c r="Q5447" t="s">
        <v>22820</v>
      </c>
      <c r="R5447" t="s">
        <v>44</v>
      </c>
      <c r="S5447" t="s">
        <v>4527</v>
      </c>
      <c r="T5447" s="3">
        <v>45831</v>
      </c>
      <c r="U5447" s="3">
        <v>45832</v>
      </c>
      <c r="V5447" s="2">
        <v>0</v>
      </c>
      <c r="W5447" t="s">
        <v>44</v>
      </c>
      <c r="X5447" t="s">
        <v>44</v>
      </c>
      <c r="Y5447" t="s">
        <v>22821</v>
      </c>
      <c r="Z5447" t="s">
        <v>2753</v>
      </c>
      <c r="AA5447" t="s">
        <v>4529</v>
      </c>
      <c r="AB5447" t="s">
        <v>4530</v>
      </c>
      <c r="AC5447" t="s">
        <v>89</v>
      </c>
      <c r="AD5447" t="str">
        <f t="shared" si="85"/>
        <v>10-60</v>
      </c>
      <c r="AE5447" t="str">
        <f>VLOOKUP(AD5447,'Main_Sub Desc'!C:D,2,)</f>
        <v>LPC from invoicing</v>
      </c>
      <c r="AF5447" t="str">
        <f>VLOOKUP(VALUE(H5447),'Main_Sub Desc'!F:G,2,)</f>
        <v>Wtr Rev Late Payment</v>
      </c>
      <c r="AG5447">
        <f>IFERROR(VLOOKUP(VALUE(I5447),'PC Mapping'!A:F,6,),"")</f>
        <v>10719</v>
      </c>
      <c r="AH5447" s="13" t="str">
        <f>VLOOKUP(AG5447,'PC Mapping'!L:M,2,)</f>
        <v>All Other Water</v>
      </c>
    </row>
    <row r="5448" spans="1:34" x14ac:dyDescent="0.2">
      <c r="A5448" t="s">
        <v>22822</v>
      </c>
      <c r="B5448" t="s">
        <v>22818</v>
      </c>
      <c r="C5448" t="s">
        <v>4519</v>
      </c>
      <c r="D5448" t="s">
        <v>4520</v>
      </c>
      <c r="E5448" s="3">
        <v>45831</v>
      </c>
      <c r="F5448" t="s">
        <v>44</v>
      </c>
      <c r="G5448" t="s">
        <v>3742</v>
      </c>
      <c r="H5448" t="s">
        <v>3722</v>
      </c>
      <c r="I5448" t="s">
        <v>3752</v>
      </c>
      <c r="J5448" t="s">
        <v>4522</v>
      </c>
      <c r="K5448" s="2">
        <v>-11.01</v>
      </c>
      <c r="L5448" t="s">
        <v>44</v>
      </c>
      <c r="M5448" s="2">
        <v>-11.01</v>
      </c>
      <c r="N5448" t="s">
        <v>4523</v>
      </c>
      <c r="O5448" t="s">
        <v>4524</v>
      </c>
      <c r="P5448" t="s">
        <v>22823</v>
      </c>
      <c r="Q5448" t="s">
        <v>22824</v>
      </c>
      <c r="R5448" t="s">
        <v>44</v>
      </c>
      <c r="S5448" t="s">
        <v>4527</v>
      </c>
      <c r="T5448" s="3">
        <v>45831</v>
      </c>
      <c r="U5448" s="3">
        <v>45832</v>
      </c>
      <c r="V5448" s="2">
        <v>0</v>
      </c>
      <c r="W5448" t="s">
        <v>44</v>
      </c>
      <c r="X5448" t="s">
        <v>44</v>
      </c>
      <c r="Y5448" t="s">
        <v>22825</v>
      </c>
      <c r="Z5448" t="s">
        <v>2501</v>
      </c>
      <c r="AA5448" t="s">
        <v>4529</v>
      </c>
      <c r="AB5448" t="s">
        <v>4530</v>
      </c>
      <c r="AC5448" t="s">
        <v>89</v>
      </c>
      <c r="AD5448" t="str">
        <f t="shared" si="85"/>
        <v>10-60</v>
      </c>
      <c r="AE5448" t="str">
        <f>VLOOKUP(AD5448,'Main_Sub Desc'!C:D,2,)</f>
        <v>LPC from invoicing</v>
      </c>
      <c r="AF5448" t="str">
        <f>VLOOKUP(VALUE(H5448),'Main_Sub Desc'!F:G,2,)</f>
        <v>Wtr Rev Late Payment</v>
      </c>
      <c r="AG5448">
        <f>IFERROR(VLOOKUP(VALUE(I5448),'PC Mapping'!A:F,6,),"")</f>
        <v>10719</v>
      </c>
      <c r="AH5448" s="13" t="str">
        <f>VLOOKUP(AG5448,'PC Mapping'!L:M,2,)</f>
        <v>All Other Water</v>
      </c>
    </row>
    <row r="5449" spans="1:34" x14ac:dyDescent="0.2">
      <c r="A5449" t="s">
        <v>22826</v>
      </c>
      <c r="B5449" t="s">
        <v>22827</v>
      </c>
      <c r="C5449" t="s">
        <v>4519</v>
      </c>
      <c r="D5449" t="s">
        <v>4520</v>
      </c>
      <c r="E5449" s="3">
        <v>45831</v>
      </c>
      <c r="F5449" t="s">
        <v>44</v>
      </c>
      <c r="G5449" t="s">
        <v>3742</v>
      </c>
      <c r="H5449" t="s">
        <v>3716</v>
      </c>
      <c r="I5449" t="s">
        <v>4534</v>
      </c>
      <c r="J5449" t="s">
        <v>4522</v>
      </c>
      <c r="K5449" s="2">
        <v>-5</v>
      </c>
      <c r="L5449" t="s">
        <v>44</v>
      </c>
      <c r="M5449" s="2">
        <v>-5</v>
      </c>
      <c r="N5449" t="s">
        <v>4523</v>
      </c>
      <c r="O5449" t="s">
        <v>4524</v>
      </c>
      <c r="P5449" t="s">
        <v>5856</v>
      </c>
      <c r="Q5449" t="s">
        <v>22828</v>
      </c>
      <c r="R5449" t="s">
        <v>44</v>
      </c>
      <c r="S5449" t="s">
        <v>4527</v>
      </c>
      <c r="T5449" s="3">
        <v>45831</v>
      </c>
      <c r="U5449" s="3">
        <v>45832</v>
      </c>
      <c r="V5449" s="2">
        <v>0</v>
      </c>
      <c r="W5449" t="s">
        <v>44</v>
      </c>
      <c r="X5449" t="s">
        <v>44</v>
      </c>
      <c r="Y5449" t="s">
        <v>5860</v>
      </c>
      <c r="Z5449" t="s">
        <v>766</v>
      </c>
      <c r="AA5449" t="s">
        <v>4529</v>
      </c>
      <c r="AB5449" t="s">
        <v>4530</v>
      </c>
      <c r="AC5449" t="s">
        <v>89</v>
      </c>
      <c r="AD5449" t="str">
        <f t="shared" si="85"/>
        <v>10-60</v>
      </c>
      <c r="AE5449" t="str">
        <f>VLOOKUP(AD5449,'Main_Sub Desc'!C:D,2,)</f>
        <v>LPC from invoicing</v>
      </c>
      <c r="AF5449" t="str">
        <f>VLOOKUP(VALUE(H5449),'Main_Sub Desc'!F:G,2,)</f>
        <v>Wst Rev Late Payment</v>
      </c>
      <c r="AG5449">
        <f>IFERROR(VLOOKUP(VALUE(I5449),'PC Mapping'!A:F,6,),"")</f>
        <v>10514</v>
      </c>
      <c r="AH5449" s="13" t="str">
        <f>VLOOKUP(AG5449,'PC Mapping'!L:M,2,)</f>
        <v>Bolivar Sewer</v>
      </c>
    </row>
    <row r="5450" spans="1:34" x14ac:dyDescent="0.2">
      <c r="A5450" t="s">
        <v>22826</v>
      </c>
      <c r="B5450" t="s">
        <v>22827</v>
      </c>
      <c r="C5450" t="s">
        <v>4519</v>
      </c>
      <c r="D5450" t="s">
        <v>4520</v>
      </c>
      <c r="E5450" s="3">
        <v>45831</v>
      </c>
      <c r="F5450" t="s">
        <v>44</v>
      </c>
      <c r="G5450" t="s">
        <v>3742</v>
      </c>
      <c r="H5450" t="s">
        <v>3722</v>
      </c>
      <c r="I5450" t="s">
        <v>4538</v>
      </c>
      <c r="J5450" t="s">
        <v>4522</v>
      </c>
      <c r="K5450" s="2">
        <v>-5</v>
      </c>
      <c r="L5450" t="s">
        <v>44</v>
      </c>
      <c r="M5450" s="2">
        <v>-5</v>
      </c>
      <c r="N5450" t="s">
        <v>4523</v>
      </c>
      <c r="O5450" t="s">
        <v>4524</v>
      </c>
      <c r="P5450" t="s">
        <v>5856</v>
      </c>
      <c r="Q5450" t="s">
        <v>22829</v>
      </c>
      <c r="R5450" t="s">
        <v>44</v>
      </c>
      <c r="S5450" t="s">
        <v>4527</v>
      </c>
      <c r="T5450" s="3">
        <v>45831</v>
      </c>
      <c r="U5450" s="3">
        <v>45832</v>
      </c>
      <c r="V5450" s="2">
        <v>0</v>
      </c>
      <c r="W5450" t="s">
        <v>44</v>
      </c>
      <c r="X5450" t="s">
        <v>44</v>
      </c>
      <c r="Y5450" t="s">
        <v>5858</v>
      </c>
      <c r="Z5450" t="s">
        <v>766</v>
      </c>
      <c r="AA5450" t="s">
        <v>4529</v>
      </c>
      <c r="AB5450" t="s">
        <v>4530</v>
      </c>
      <c r="AC5450" t="s">
        <v>89</v>
      </c>
      <c r="AD5450" t="str">
        <f t="shared" si="85"/>
        <v>10-60</v>
      </c>
      <c r="AE5450" t="str">
        <f>VLOOKUP(AD5450,'Main_Sub Desc'!C:D,2,)</f>
        <v>LPC from invoicing</v>
      </c>
      <c r="AF5450" t="str">
        <f>VLOOKUP(VALUE(H5450),'Main_Sub Desc'!F:G,2,)</f>
        <v>Wtr Rev Late Payment</v>
      </c>
      <c r="AG5450">
        <f>IFERROR(VLOOKUP(VALUE(I5450),'PC Mapping'!A:F,6,),"")</f>
        <v>10469</v>
      </c>
      <c r="AH5450" s="13" t="str">
        <f>VLOOKUP(AG5450,'PC Mapping'!L:M,2,)</f>
        <v>Bolivar Water</v>
      </c>
    </row>
    <row r="5451" spans="1:34" x14ac:dyDescent="0.2">
      <c r="A5451" t="s">
        <v>22830</v>
      </c>
      <c r="B5451" t="s">
        <v>22827</v>
      </c>
      <c r="C5451" t="s">
        <v>4519</v>
      </c>
      <c r="D5451" t="s">
        <v>4520</v>
      </c>
      <c r="E5451" s="3">
        <v>45831</v>
      </c>
      <c r="F5451" t="s">
        <v>44</v>
      </c>
      <c r="G5451" t="s">
        <v>3742</v>
      </c>
      <c r="H5451" t="s">
        <v>3716</v>
      </c>
      <c r="I5451" t="s">
        <v>4534</v>
      </c>
      <c r="J5451" t="s">
        <v>4522</v>
      </c>
      <c r="K5451" s="2">
        <v>-5.66</v>
      </c>
      <c r="L5451" t="s">
        <v>44</v>
      </c>
      <c r="M5451" s="2">
        <v>-5.66</v>
      </c>
      <c r="N5451" t="s">
        <v>4523</v>
      </c>
      <c r="O5451" t="s">
        <v>4524</v>
      </c>
      <c r="P5451" t="s">
        <v>11589</v>
      </c>
      <c r="Q5451" t="s">
        <v>22831</v>
      </c>
      <c r="R5451" t="s">
        <v>44</v>
      </c>
      <c r="S5451" t="s">
        <v>4527</v>
      </c>
      <c r="T5451" s="3">
        <v>45831</v>
      </c>
      <c r="U5451" s="3">
        <v>45832</v>
      </c>
      <c r="V5451" s="2">
        <v>0</v>
      </c>
      <c r="W5451" t="s">
        <v>44</v>
      </c>
      <c r="X5451" t="s">
        <v>44</v>
      </c>
      <c r="Y5451" t="s">
        <v>14949</v>
      </c>
      <c r="Z5451" t="s">
        <v>470</v>
      </c>
      <c r="AA5451" t="s">
        <v>4529</v>
      </c>
      <c r="AB5451" t="s">
        <v>4530</v>
      </c>
      <c r="AC5451" t="s">
        <v>89</v>
      </c>
      <c r="AD5451" t="str">
        <f t="shared" si="85"/>
        <v>10-60</v>
      </c>
      <c r="AE5451" t="str">
        <f>VLOOKUP(AD5451,'Main_Sub Desc'!C:D,2,)</f>
        <v>LPC from invoicing</v>
      </c>
      <c r="AF5451" t="str">
        <f>VLOOKUP(VALUE(H5451),'Main_Sub Desc'!F:G,2,)</f>
        <v>Wst Rev Late Payment</v>
      </c>
      <c r="AG5451">
        <f>IFERROR(VLOOKUP(VALUE(I5451),'PC Mapping'!A:F,6,),"")</f>
        <v>10514</v>
      </c>
      <c r="AH5451" s="13" t="str">
        <f>VLOOKUP(AG5451,'PC Mapping'!L:M,2,)</f>
        <v>Bolivar Sewer</v>
      </c>
    </row>
    <row r="5452" spans="1:34" x14ac:dyDescent="0.2">
      <c r="A5452" t="s">
        <v>22830</v>
      </c>
      <c r="B5452" t="s">
        <v>22827</v>
      </c>
      <c r="C5452" t="s">
        <v>4519</v>
      </c>
      <c r="D5452" t="s">
        <v>4520</v>
      </c>
      <c r="E5452" s="3">
        <v>45831</v>
      </c>
      <c r="F5452" t="s">
        <v>44</v>
      </c>
      <c r="G5452" t="s">
        <v>3742</v>
      </c>
      <c r="H5452" t="s">
        <v>3722</v>
      </c>
      <c r="I5452" t="s">
        <v>4538</v>
      </c>
      <c r="J5452" t="s">
        <v>4522</v>
      </c>
      <c r="K5452" s="2">
        <v>-5</v>
      </c>
      <c r="L5452" t="s">
        <v>44</v>
      </c>
      <c r="M5452" s="2">
        <v>-5</v>
      </c>
      <c r="N5452" t="s">
        <v>4523</v>
      </c>
      <c r="O5452" t="s">
        <v>4524</v>
      </c>
      <c r="P5452" t="s">
        <v>11589</v>
      </c>
      <c r="Q5452" t="s">
        <v>22832</v>
      </c>
      <c r="R5452" t="s">
        <v>44</v>
      </c>
      <c r="S5452" t="s">
        <v>4527</v>
      </c>
      <c r="T5452" s="3">
        <v>45831</v>
      </c>
      <c r="U5452" s="3">
        <v>45832</v>
      </c>
      <c r="V5452" s="2">
        <v>0</v>
      </c>
      <c r="W5452" t="s">
        <v>44</v>
      </c>
      <c r="X5452" t="s">
        <v>44</v>
      </c>
      <c r="Y5452" t="s">
        <v>14951</v>
      </c>
      <c r="Z5452" t="s">
        <v>470</v>
      </c>
      <c r="AA5452" t="s">
        <v>4529</v>
      </c>
      <c r="AB5452" t="s">
        <v>4530</v>
      </c>
      <c r="AC5452" t="s">
        <v>89</v>
      </c>
      <c r="AD5452" t="str">
        <f t="shared" si="85"/>
        <v>10-60</v>
      </c>
      <c r="AE5452" t="str">
        <f>VLOOKUP(AD5452,'Main_Sub Desc'!C:D,2,)</f>
        <v>LPC from invoicing</v>
      </c>
      <c r="AF5452" t="str">
        <f>VLOOKUP(VALUE(H5452),'Main_Sub Desc'!F:G,2,)</f>
        <v>Wtr Rev Late Payment</v>
      </c>
      <c r="AG5452">
        <f>IFERROR(VLOOKUP(VALUE(I5452),'PC Mapping'!A:F,6,),"")</f>
        <v>10469</v>
      </c>
      <c r="AH5452" s="13" t="str">
        <f>VLOOKUP(AG5452,'PC Mapping'!L:M,2,)</f>
        <v>Bolivar Water</v>
      </c>
    </row>
    <row r="5453" spans="1:34" x14ac:dyDescent="0.2">
      <c r="A5453" t="s">
        <v>22833</v>
      </c>
      <c r="B5453" t="s">
        <v>22827</v>
      </c>
      <c r="C5453" t="s">
        <v>4519</v>
      </c>
      <c r="D5453" t="s">
        <v>4520</v>
      </c>
      <c r="E5453" s="3">
        <v>45831</v>
      </c>
      <c r="F5453" t="s">
        <v>44</v>
      </c>
      <c r="G5453" t="s">
        <v>3742</v>
      </c>
      <c r="H5453" t="s">
        <v>3716</v>
      </c>
      <c r="I5453" t="s">
        <v>4534</v>
      </c>
      <c r="J5453" t="s">
        <v>4522</v>
      </c>
      <c r="K5453" s="2">
        <v>-10.93</v>
      </c>
      <c r="L5453" t="s">
        <v>44</v>
      </c>
      <c r="M5453" s="2">
        <v>-10.93</v>
      </c>
      <c r="N5453" t="s">
        <v>4523</v>
      </c>
      <c r="O5453" t="s">
        <v>4524</v>
      </c>
      <c r="P5453" t="s">
        <v>6240</v>
      </c>
      <c r="Q5453" t="s">
        <v>22834</v>
      </c>
      <c r="R5453" t="s">
        <v>44</v>
      </c>
      <c r="S5453" t="s">
        <v>4527</v>
      </c>
      <c r="T5453" s="3">
        <v>45831</v>
      </c>
      <c r="U5453" s="3">
        <v>45832</v>
      </c>
      <c r="V5453" s="2">
        <v>0</v>
      </c>
      <c r="W5453" t="s">
        <v>44</v>
      </c>
      <c r="X5453" t="s">
        <v>44</v>
      </c>
      <c r="Y5453" t="s">
        <v>14956</v>
      </c>
      <c r="Z5453" t="s">
        <v>1000</v>
      </c>
      <c r="AA5453" t="s">
        <v>4529</v>
      </c>
      <c r="AB5453" t="s">
        <v>4530</v>
      </c>
      <c r="AC5453" t="s">
        <v>89</v>
      </c>
      <c r="AD5453" t="str">
        <f t="shared" si="85"/>
        <v>10-60</v>
      </c>
      <c r="AE5453" t="str">
        <f>VLOOKUP(AD5453,'Main_Sub Desc'!C:D,2,)</f>
        <v>LPC from invoicing</v>
      </c>
      <c r="AF5453" t="str">
        <f>VLOOKUP(VALUE(H5453),'Main_Sub Desc'!F:G,2,)</f>
        <v>Wst Rev Late Payment</v>
      </c>
      <c r="AG5453">
        <f>IFERROR(VLOOKUP(VALUE(I5453),'PC Mapping'!A:F,6,),"")</f>
        <v>10514</v>
      </c>
      <c r="AH5453" s="13" t="str">
        <f>VLOOKUP(AG5453,'PC Mapping'!L:M,2,)</f>
        <v>Bolivar Sewer</v>
      </c>
    </row>
    <row r="5454" spans="1:34" x14ac:dyDescent="0.2">
      <c r="A5454" t="s">
        <v>22833</v>
      </c>
      <c r="B5454" t="s">
        <v>22827</v>
      </c>
      <c r="C5454" t="s">
        <v>4519</v>
      </c>
      <c r="D5454" t="s">
        <v>4520</v>
      </c>
      <c r="E5454" s="3">
        <v>45831</v>
      </c>
      <c r="F5454" t="s">
        <v>44</v>
      </c>
      <c r="G5454" t="s">
        <v>3742</v>
      </c>
      <c r="H5454" t="s">
        <v>3722</v>
      </c>
      <c r="I5454" t="s">
        <v>4538</v>
      </c>
      <c r="J5454" t="s">
        <v>4522</v>
      </c>
      <c r="K5454" s="2">
        <v>-7.25</v>
      </c>
      <c r="L5454" t="s">
        <v>44</v>
      </c>
      <c r="M5454" s="2">
        <v>-7.25</v>
      </c>
      <c r="N5454" t="s">
        <v>4523</v>
      </c>
      <c r="O5454" t="s">
        <v>4524</v>
      </c>
      <c r="P5454" t="s">
        <v>6240</v>
      </c>
      <c r="Q5454" t="s">
        <v>22835</v>
      </c>
      <c r="R5454" t="s">
        <v>44</v>
      </c>
      <c r="S5454" t="s">
        <v>4527</v>
      </c>
      <c r="T5454" s="3">
        <v>45831</v>
      </c>
      <c r="U5454" s="3">
        <v>45832</v>
      </c>
      <c r="V5454" s="2">
        <v>0</v>
      </c>
      <c r="W5454" t="s">
        <v>44</v>
      </c>
      <c r="X5454" t="s">
        <v>44</v>
      </c>
      <c r="Y5454" t="s">
        <v>14954</v>
      </c>
      <c r="Z5454" t="s">
        <v>1000</v>
      </c>
      <c r="AA5454" t="s">
        <v>4529</v>
      </c>
      <c r="AB5454" t="s">
        <v>4530</v>
      </c>
      <c r="AC5454" t="s">
        <v>89</v>
      </c>
      <c r="AD5454" t="str">
        <f t="shared" si="85"/>
        <v>10-60</v>
      </c>
      <c r="AE5454" t="str">
        <f>VLOOKUP(AD5454,'Main_Sub Desc'!C:D,2,)</f>
        <v>LPC from invoicing</v>
      </c>
      <c r="AF5454" t="str">
        <f>VLOOKUP(VALUE(H5454),'Main_Sub Desc'!F:G,2,)</f>
        <v>Wtr Rev Late Payment</v>
      </c>
      <c r="AG5454">
        <f>IFERROR(VLOOKUP(VALUE(I5454),'PC Mapping'!A:F,6,),"")</f>
        <v>10469</v>
      </c>
      <c r="AH5454" s="13" t="str">
        <f>VLOOKUP(AG5454,'PC Mapping'!L:M,2,)</f>
        <v>Bolivar Water</v>
      </c>
    </row>
    <row r="5455" spans="1:34" x14ac:dyDescent="0.2">
      <c r="A5455" t="s">
        <v>22836</v>
      </c>
      <c r="B5455" t="s">
        <v>22818</v>
      </c>
      <c r="C5455" t="s">
        <v>4519</v>
      </c>
      <c r="D5455" t="s">
        <v>4520</v>
      </c>
      <c r="E5455" s="3">
        <v>45831</v>
      </c>
      <c r="F5455" t="s">
        <v>44</v>
      </c>
      <c r="G5455" t="s">
        <v>3742</v>
      </c>
      <c r="H5455" t="s">
        <v>3722</v>
      </c>
      <c r="I5455" t="s">
        <v>3752</v>
      </c>
      <c r="J5455" t="s">
        <v>4522</v>
      </c>
      <c r="K5455" s="2">
        <v>-5.12</v>
      </c>
      <c r="L5455" t="s">
        <v>44</v>
      </c>
      <c r="M5455" s="2">
        <v>-5.12</v>
      </c>
      <c r="N5455" t="s">
        <v>4523</v>
      </c>
      <c r="O5455" t="s">
        <v>4524</v>
      </c>
      <c r="P5455" t="s">
        <v>7854</v>
      </c>
      <c r="Q5455" t="s">
        <v>22837</v>
      </c>
      <c r="R5455" t="s">
        <v>44</v>
      </c>
      <c r="S5455" t="s">
        <v>4527</v>
      </c>
      <c r="T5455" s="3">
        <v>45831</v>
      </c>
      <c r="U5455" s="3">
        <v>45832</v>
      </c>
      <c r="V5455" s="2">
        <v>0</v>
      </c>
      <c r="W5455" t="s">
        <v>44</v>
      </c>
      <c r="X5455" t="s">
        <v>44</v>
      </c>
      <c r="Y5455" t="s">
        <v>22838</v>
      </c>
      <c r="Z5455" t="s">
        <v>2222</v>
      </c>
      <c r="AA5455" t="s">
        <v>4529</v>
      </c>
      <c r="AB5455" t="s">
        <v>4530</v>
      </c>
      <c r="AC5455" t="s">
        <v>89</v>
      </c>
      <c r="AD5455" t="str">
        <f t="shared" si="85"/>
        <v>10-60</v>
      </c>
      <c r="AE5455" t="str">
        <f>VLOOKUP(AD5455,'Main_Sub Desc'!C:D,2,)</f>
        <v>LPC from invoicing</v>
      </c>
      <c r="AF5455" t="str">
        <f>VLOOKUP(VALUE(H5455),'Main_Sub Desc'!F:G,2,)</f>
        <v>Wtr Rev Late Payment</v>
      </c>
      <c r="AG5455">
        <f>IFERROR(VLOOKUP(VALUE(I5455),'PC Mapping'!A:F,6,),"")</f>
        <v>10719</v>
      </c>
      <c r="AH5455" s="13" t="str">
        <f>VLOOKUP(AG5455,'PC Mapping'!L:M,2,)</f>
        <v>All Other Water</v>
      </c>
    </row>
    <row r="5456" spans="1:34" x14ac:dyDescent="0.2">
      <c r="A5456" t="s">
        <v>22839</v>
      </c>
      <c r="B5456" t="s">
        <v>22818</v>
      </c>
      <c r="C5456" t="s">
        <v>4519</v>
      </c>
      <c r="D5456" t="s">
        <v>4520</v>
      </c>
      <c r="E5456" s="3">
        <v>45831</v>
      </c>
      <c r="F5456" t="s">
        <v>44</v>
      </c>
      <c r="G5456" t="s">
        <v>3742</v>
      </c>
      <c r="H5456" t="s">
        <v>3722</v>
      </c>
      <c r="I5456" t="s">
        <v>3752</v>
      </c>
      <c r="J5456" t="s">
        <v>4522</v>
      </c>
      <c r="K5456" s="2">
        <v>-5</v>
      </c>
      <c r="L5456" t="s">
        <v>44</v>
      </c>
      <c r="M5456" s="2">
        <v>-5</v>
      </c>
      <c r="N5456" t="s">
        <v>4523</v>
      </c>
      <c r="O5456" t="s">
        <v>4524</v>
      </c>
      <c r="P5456" t="s">
        <v>7657</v>
      </c>
      <c r="Q5456" t="s">
        <v>22840</v>
      </c>
      <c r="R5456" t="s">
        <v>44</v>
      </c>
      <c r="S5456" t="s">
        <v>4527</v>
      </c>
      <c r="T5456" s="3">
        <v>45831</v>
      </c>
      <c r="U5456" s="3">
        <v>45832</v>
      </c>
      <c r="V5456" s="2">
        <v>0</v>
      </c>
      <c r="W5456" t="s">
        <v>44</v>
      </c>
      <c r="X5456" t="s">
        <v>44</v>
      </c>
      <c r="Y5456" t="s">
        <v>22841</v>
      </c>
      <c r="Z5456" t="s">
        <v>2505</v>
      </c>
      <c r="AA5456" t="s">
        <v>4529</v>
      </c>
      <c r="AB5456" t="s">
        <v>4530</v>
      </c>
      <c r="AC5456" t="s">
        <v>89</v>
      </c>
      <c r="AD5456" t="str">
        <f t="shared" si="85"/>
        <v>10-60</v>
      </c>
      <c r="AE5456" t="str">
        <f>VLOOKUP(AD5456,'Main_Sub Desc'!C:D,2,)</f>
        <v>LPC from invoicing</v>
      </c>
      <c r="AF5456" t="str">
        <f>VLOOKUP(VALUE(H5456),'Main_Sub Desc'!F:G,2,)</f>
        <v>Wtr Rev Late Payment</v>
      </c>
      <c r="AG5456">
        <f>IFERROR(VLOOKUP(VALUE(I5456),'PC Mapping'!A:F,6,),"")</f>
        <v>10719</v>
      </c>
      <c r="AH5456" s="13" t="str">
        <f>VLOOKUP(AG5456,'PC Mapping'!L:M,2,)</f>
        <v>All Other Water</v>
      </c>
    </row>
    <row r="5457" spans="1:34" x14ac:dyDescent="0.2">
      <c r="A5457" t="s">
        <v>22842</v>
      </c>
      <c r="B5457" t="s">
        <v>22843</v>
      </c>
      <c r="C5457" t="s">
        <v>4519</v>
      </c>
      <c r="D5457" t="s">
        <v>4520</v>
      </c>
      <c r="E5457" s="3">
        <v>45832</v>
      </c>
      <c r="F5457" t="s">
        <v>44</v>
      </c>
      <c r="G5457" t="s">
        <v>3742</v>
      </c>
      <c r="H5457" t="s">
        <v>3722</v>
      </c>
      <c r="I5457" t="s">
        <v>3752</v>
      </c>
      <c r="J5457" t="s">
        <v>4522</v>
      </c>
      <c r="K5457" s="2">
        <v>-5.17</v>
      </c>
      <c r="L5457" t="s">
        <v>44</v>
      </c>
      <c r="M5457" s="2">
        <v>-5.17</v>
      </c>
      <c r="N5457" t="s">
        <v>4523</v>
      </c>
      <c r="O5457" t="s">
        <v>4524</v>
      </c>
      <c r="P5457" t="s">
        <v>22844</v>
      </c>
      <c r="Q5457" t="s">
        <v>22845</v>
      </c>
      <c r="R5457" t="s">
        <v>44</v>
      </c>
      <c r="S5457" t="s">
        <v>4527</v>
      </c>
      <c r="T5457" s="3">
        <v>45832</v>
      </c>
      <c r="U5457" s="3">
        <v>45833</v>
      </c>
      <c r="V5457" s="2">
        <v>0</v>
      </c>
      <c r="W5457" t="s">
        <v>44</v>
      </c>
      <c r="X5457" t="s">
        <v>44</v>
      </c>
      <c r="Y5457" t="s">
        <v>22846</v>
      </c>
      <c r="Z5457" t="s">
        <v>3289</v>
      </c>
      <c r="AA5457" t="s">
        <v>4529</v>
      </c>
      <c r="AB5457" t="s">
        <v>4530</v>
      </c>
      <c r="AC5457" t="s">
        <v>89</v>
      </c>
      <c r="AD5457" t="str">
        <f t="shared" si="85"/>
        <v>10-60</v>
      </c>
      <c r="AE5457" t="str">
        <f>VLOOKUP(AD5457,'Main_Sub Desc'!C:D,2,)</f>
        <v>LPC from invoicing</v>
      </c>
      <c r="AF5457" t="str">
        <f>VLOOKUP(VALUE(H5457),'Main_Sub Desc'!F:G,2,)</f>
        <v>Wtr Rev Late Payment</v>
      </c>
      <c r="AG5457">
        <f>IFERROR(VLOOKUP(VALUE(I5457),'PC Mapping'!A:F,6,),"")</f>
        <v>10719</v>
      </c>
      <c r="AH5457" s="13" t="str">
        <f>VLOOKUP(AG5457,'PC Mapping'!L:M,2,)</f>
        <v>All Other Water</v>
      </c>
    </row>
    <row r="5458" spans="1:34" x14ac:dyDescent="0.2">
      <c r="A5458" t="s">
        <v>22847</v>
      </c>
      <c r="B5458" t="s">
        <v>22843</v>
      </c>
      <c r="C5458" t="s">
        <v>4519</v>
      </c>
      <c r="D5458" t="s">
        <v>4520</v>
      </c>
      <c r="E5458" s="3">
        <v>45832</v>
      </c>
      <c r="F5458" t="s">
        <v>44</v>
      </c>
      <c r="G5458" t="s">
        <v>3742</v>
      </c>
      <c r="H5458" t="s">
        <v>3722</v>
      </c>
      <c r="I5458" t="s">
        <v>3752</v>
      </c>
      <c r="J5458" t="s">
        <v>4522</v>
      </c>
      <c r="K5458" s="2">
        <v>-6.55</v>
      </c>
      <c r="L5458" t="s">
        <v>44</v>
      </c>
      <c r="M5458" s="2">
        <v>-6.55</v>
      </c>
      <c r="N5458" t="s">
        <v>4523</v>
      </c>
      <c r="O5458" t="s">
        <v>4524</v>
      </c>
      <c r="P5458" t="s">
        <v>22848</v>
      </c>
      <c r="Q5458" t="s">
        <v>22849</v>
      </c>
      <c r="R5458" t="s">
        <v>44</v>
      </c>
      <c r="S5458" t="s">
        <v>4527</v>
      </c>
      <c r="T5458" s="3">
        <v>45832</v>
      </c>
      <c r="U5458" s="3">
        <v>45833</v>
      </c>
      <c r="V5458" s="2">
        <v>0</v>
      </c>
      <c r="W5458" t="s">
        <v>44</v>
      </c>
      <c r="X5458" t="s">
        <v>44</v>
      </c>
      <c r="Y5458" t="s">
        <v>22850</v>
      </c>
      <c r="Z5458" t="s">
        <v>2207</v>
      </c>
      <c r="AA5458" t="s">
        <v>4529</v>
      </c>
      <c r="AB5458" t="s">
        <v>4530</v>
      </c>
      <c r="AC5458" t="s">
        <v>89</v>
      </c>
      <c r="AD5458" t="str">
        <f t="shared" si="85"/>
        <v>10-60</v>
      </c>
      <c r="AE5458" t="str">
        <f>VLOOKUP(AD5458,'Main_Sub Desc'!C:D,2,)</f>
        <v>LPC from invoicing</v>
      </c>
      <c r="AF5458" t="str">
        <f>VLOOKUP(VALUE(H5458),'Main_Sub Desc'!F:G,2,)</f>
        <v>Wtr Rev Late Payment</v>
      </c>
      <c r="AG5458">
        <f>IFERROR(VLOOKUP(VALUE(I5458),'PC Mapping'!A:F,6,),"")</f>
        <v>10719</v>
      </c>
      <c r="AH5458" s="13" t="str">
        <f>VLOOKUP(AG5458,'PC Mapping'!L:M,2,)</f>
        <v>All Other Water</v>
      </c>
    </row>
    <row r="5459" spans="1:34" x14ac:dyDescent="0.2">
      <c r="A5459" t="s">
        <v>22851</v>
      </c>
      <c r="B5459" t="s">
        <v>22843</v>
      </c>
      <c r="C5459" t="s">
        <v>4519</v>
      </c>
      <c r="D5459" t="s">
        <v>4520</v>
      </c>
      <c r="E5459" s="3">
        <v>45832</v>
      </c>
      <c r="F5459" t="s">
        <v>44</v>
      </c>
      <c r="G5459" t="s">
        <v>3742</v>
      </c>
      <c r="H5459" t="s">
        <v>3722</v>
      </c>
      <c r="I5459" t="s">
        <v>3752</v>
      </c>
      <c r="J5459" t="s">
        <v>4522</v>
      </c>
      <c r="K5459" s="2">
        <v>-5</v>
      </c>
      <c r="L5459" t="s">
        <v>44</v>
      </c>
      <c r="M5459" s="2">
        <v>-5</v>
      </c>
      <c r="N5459" t="s">
        <v>4523</v>
      </c>
      <c r="O5459" t="s">
        <v>4524</v>
      </c>
      <c r="P5459" t="s">
        <v>5415</v>
      </c>
      <c r="Q5459" t="s">
        <v>22852</v>
      </c>
      <c r="R5459" t="s">
        <v>44</v>
      </c>
      <c r="S5459" t="s">
        <v>4527</v>
      </c>
      <c r="T5459" s="3">
        <v>45832</v>
      </c>
      <c r="U5459" s="3">
        <v>45833</v>
      </c>
      <c r="V5459" s="2">
        <v>0</v>
      </c>
      <c r="W5459" t="s">
        <v>44</v>
      </c>
      <c r="X5459" t="s">
        <v>44</v>
      </c>
      <c r="Y5459" t="s">
        <v>22853</v>
      </c>
      <c r="Z5459" t="s">
        <v>2169</v>
      </c>
      <c r="AA5459" t="s">
        <v>4529</v>
      </c>
      <c r="AB5459" t="s">
        <v>4530</v>
      </c>
      <c r="AC5459" t="s">
        <v>89</v>
      </c>
      <c r="AD5459" t="str">
        <f t="shared" si="85"/>
        <v>10-60</v>
      </c>
      <c r="AE5459" t="str">
        <f>VLOOKUP(AD5459,'Main_Sub Desc'!C:D,2,)</f>
        <v>LPC from invoicing</v>
      </c>
      <c r="AF5459" t="str">
        <f>VLOOKUP(VALUE(H5459),'Main_Sub Desc'!F:G,2,)</f>
        <v>Wtr Rev Late Payment</v>
      </c>
      <c r="AG5459">
        <f>IFERROR(VLOOKUP(VALUE(I5459),'PC Mapping'!A:F,6,),"")</f>
        <v>10719</v>
      </c>
      <c r="AH5459" s="13" t="str">
        <f>VLOOKUP(AG5459,'PC Mapping'!L:M,2,)</f>
        <v>All Other Water</v>
      </c>
    </row>
    <row r="5460" spans="1:34" x14ac:dyDescent="0.2">
      <c r="A5460" t="s">
        <v>22854</v>
      </c>
      <c r="B5460" t="s">
        <v>22855</v>
      </c>
      <c r="C5460" t="s">
        <v>4519</v>
      </c>
      <c r="D5460" t="s">
        <v>4520</v>
      </c>
      <c r="E5460" s="3">
        <v>45834</v>
      </c>
      <c r="F5460" t="s">
        <v>44</v>
      </c>
      <c r="G5460" t="s">
        <v>3742</v>
      </c>
      <c r="H5460" t="s">
        <v>3722</v>
      </c>
      <c r="I5460" t="s">
        <v>3752</v>
      </c>
      <c r="J5460" t="s">
        <v>4522</v>
      </c>
      <c r="K5460" s="2">
        <v>-6.23</v>
      </c>
      <c r="L5460" t="s">
        <v>44</v>
      </c>
      <c r="M5460" s="2">
        <v>-6.23</v>
      </c>
      <c r="N5460" t="s">
        <v>4523</v>
      </c>
      <c r="O5460" t="s">
        <v>4524</v>
      </c>
      <c r="P5460" t="s">
        <v>8840</v>
      </c>
      <c r="Q5460" t="s">
        <v>22856</v>
      </c>
      <c r="R5460" t="s">
        <v>44</v>
      </c>
      <c r="S5460" t="s">
        <v>4527</v>
      </c>
      <c r="T5460" s="3">
        <v>45834</v>
      </c>
      <c r="U5460" s="3">
        <v>45835</v>
      </c>
      <c r="V5460" s="2">
        <v>0</v>
      </c>
      <c r="W5460" t="s">
        <v>44</v>
      </c>
      <c r="X5460" t="s">
        <v>44</v>
      </c>
      <c r="Y5460" t="s">
        <v>22857</v>
      </c>
      <c r="Z5460" t="s">
        <v>22858</v>
      </c>
      <c r="AA5460" t="s">
        <v>4529</v>
      </c>
      <c r="AB5460" t="s">
        <v>4530</v>
      </c>
      <c r="AC5460" t="s">
        <v>89</v>
      </c>
      <c r="AD5460" t="str">
        <f t="shared" si="85"/>
        <v>10-60</v>
      </c>
      <c r="AE5460" t="str">
        <f>VLOOKUP(AD5460,'Main_Sub Desc'!C:D,2,)</f>
        <v>LPC from invoicing</v>
      </c>
      <c r="AF5460" t="str">
        <f>VLOOKUP(VALUE(H5460),'Main_Sub Desc'!F:G,2,)</f>
        <v>Wtr Rev Late Payment</v>
      </c>
      <c r="AG5460">
        <f>IFERROR(VLOOKUP(VALUE(I5460),'PC Mapping'!A:F,6,),"")</f>
        <v>10719</v>
      </c>
      <c r="AH5460" s="13" t="str">
        <f>VLOOKUP(AG5460,'PC Mapping'!L:M,2,)</f>
        <v>All Other Water</v>
      </c>
    </row>
    <row r="5461" spans="1:34" x14ac:dyDescent="0.2">
      <c r="A5461" t="s">
        <v>22859</v>
      </c>
      <c r="B5461" t="s">
        <v>22860</v>
      </c>
      <c r="C5461" t="s">
        <v>4519</v>
      </c>
      <c r="D5461" t="s">
        <v>4520</v>
      </c>
      <c r="E5461" s="3">
        <v>45834</v>
      </c>
      <c r="F5461" t="s">
        <v>44</v>
      </c>
      <c r="G5461" t="s">
        <v>3742</v>
      </c>
      <c r="H5461" t="s">
        <v>3722</v>
      </c>
      <c r="I5461" t="s">
        <v>4538</v>
      </c>
      <c r="J5461" t="s">
        <v>4522</v>
      </c>
      <c r="K5461" s="2">
        <v>-6.6</v>
      </c>
      <c r="L5461" t="s">
        <v>44</v>
      </c>
      <c r="M5461" s="2">
        <v>-6.6</v>
      </c>
      <c r="N5461" t="s">
        <v>4523</v>
      </c>
      <c r="O5461" t="s">
        <v>4524</v>
      </c>
      <c r="P5461" t="s">
        <v>22861</v>
      </c>
      <c r="Q5461" t="s">
        <v>22862</v>
      </c>
      <c r="R5461" t="s">
        <v>44</v>
      </c>
      <c r="S5461" t="s">
        <v>4527</v>
      </c>
      <c r="T5461" s="3">
        <v>45834</v>
      </c>
      <c r="U5461" s="3">
        <v>45835</v>
      </c>
      <c r="V5461" s="2">
        <v>0</v>
      </c>
      <c r="W5461" t="s">
        <v>44</v>
      </c>
      <c r="X5461" t="s">
        <v>44</v>
      </c>
      <c r="Y5461" t="s">
        <v>22863</v>
      </c>
      <c r="Z5461" t="s">
        <v>619</v>
      </c>
      <c r="AA5461" t="s">
        <v>4529</v>
      </c>
      <c r="AB5461" t="s">
        <v>4530</v>
      </c>
      <c r="AC5461" t="s">
        <v>89</v>
      </c>
      <c r="AD5461" t="str">
        <f t="shared" si="85"/>
        <v>10-60</v>
      </c>
      <c r="AE5461" t="str">
        <f>VLOOKUP(AD5461,'Main_Sub Desc'!C:D,2,)</f>
        <v>LPC from invoicing</v>
      </c>
      <c r="AF5461" t="str">
        <f>VLOOKUP(VALUE(H5461),'Main_Sub Desc'!F:G,2,)</f>
        <v>Wtr Rev Late Payment</v>
      </c>
      <c r="AG5461">
        <f>IFERROR(VLOOKUP(VALUE(I5461),'PC Mapping'!A:F,6,),"")</f>
        <v>10469</v>
      </c>
      <c r="AH5461" s="13" t="str">
        <f>VLOOKUP(AG5461,'PC Mapping'!L:M,2,)</f>
        <v>Bolivar Water</v>
      </c>
    </row>
    <row r="5462" spans="1:34" x14ac:dyDescent="0.2">
      <c r="A5462" t="s">
        <v>22859</v>
      </c>
      <c r="B5462" t="s">
        <v>22860</v>
      </c>
      <c r="C5462" t="s">
        <v>4519</v>
      </c>
      <c r="D5462" t="s">
        <v>4520</v>
      </c>
      <c r="E5462" s="3">
        <v>45834</v>
      </c>
      <c r="F5462" t="s">
        <v>44</v>
      </c>
      <c r="G5462" t="s">
        <v>3742</v>
      </c>
      <c r="H5462" t="s">
        <v>3716</v>
      </c>
      <c r="I5462" t="s">
        <v>4534</v>
      </c>
      <c r="J5462" t="s">
        <v>4522</v>
      </c>
      <c r="K5462" s="2">
        <v>-9.16</v>
      </c>
      <c r="L5462" t="s">
        <v>44</v>
      </c>
      <c r="M5462" s="2">
        <v>-9.16</v>
      </c>
      <c r="N5462" t="s">
        <v>4523</v>
      </c>
      <c r="O5462" t="s">
        <v>4524</v>
      </c>
      <c r="P5462" t="s">
        <v>22861</v>
      </c>
      <c r="Q5462" t="s">
        <v>22864</v>
      </c>
      <c r="R5462" t="s">
        <v>44</v>
      </c>
      <c r="S5462" t="s">
        <v>4527</v>
      </c>
      <c r="T5462" s="3">
        <v>45834</v>
      </c>
      <c r="U5462" s="3">
        <v>45835</v>
      </c>
      <c r="V5462" s="2">
        <v>0</v>
      </c>
      <c r="W5462" t="s">
        <v>44</v>
      </c>
      <c r="X5462" t="s">
        <v>44</v>
      </c>
      <c r="Y5462" t="s">
        <v>22865</v>
      </c>
      <c r="Z5462" t="s">
        <v>619</v>
      </c>
      <c r="AA5462" t="s">
        <v>4529</v>
      </c>
      <c r="AB5462" t="s">
        <v>4530</v>
      </c>
      <c r="AC5462" t="s">
        <v>89</v>
      </c>
      <c r="AD5462" t="str">
        <f t="shared" si="85"/>
        <v>10-60</v>
      </c>
      <c r="AE5462" t="str">
        <f>VLOOKUP(AD5462,'Main_Sub Desc'!C:D,2,)</f>
        <v>LPC from invoicing</v>
      </c>
      <c r="AF5462" t="str">
        <f>VLOOKUP(VALUE(H5462),'Main_Sub Desc'!F:G,2,)</f>
        <v>Wst Rev Late Payment</v>
      </c>
      <c r="AG5462">
        <f>IFERROR(VLOOKUP(VALUE(I5462),'PC Mapping'!A:F,6,),"")</f>
        <v>10514</v>
      </c>
      <c r="AH5462" s="13" t="str">
        <f>VLOOKUP(AG5462,'PC Mapping'!L:M,2,)</f>
        <v>Bolivar Sewer</v>
      </c>
    </row>
    <row r="5463" spans="1:34" x14ac:dyDescent="0.2">
      <c r="A5463" t="s">
        <v>22866</v>
      </c>
      <c r="B5463" t="s">
        <v>22860</v>
      </c>
      <c r="C5463" t="s">
        <v>4519</v>
      </c>
      <c r="D5463" t="s">
        <v>4520</v>
      </c>
      <c r="E5463" s="3">
        <v>45834</v>
      </c>
      <c r="F5463" t="s">
        <v>44</v>
      </c>
      <c r="G5463" t="s">
        <v>3742</v>
      </c>
      <c r="H5463" t="s">
        <v>3722</v>
      </c>
      <c r="I5463" t="s">
        <v>3752</v>
      </c>
      <c r="J5463" t="s">
        <v>4522</v>
      </c>
      <c r="K5463" s="2">
        <v>-14.53</v>
      </c>
      <c r="L5463" t="s">
        <v>44</v>
      </c>
      <c r="M5463" s="2">
        <v>-14.53</v>
      </c>
      <c r="N5463" t="s">
        <v>4523</v>
      </c>
      <c r="O5463" t="s">
        <v>4524</v>
      </c>
      <c r="P5463" t="s">
        <v>5529</v>
      </c>
      <c r="Q5463" t="s">
        <v>22867</v>
      </c>
      <c r="R5463" t="s">
        <v>44</v>
      </c>
      <c r="S5463" t="s">
        <v>4527</v>
      </c>
      <c r="T5463" s="3">
        <v>45834</v>
      </c>
      <c r="U5463" s="3">
        <v>45835</v>
      </c>
      <c r="V5463" s="2">
        <v>0</v>
      </c>
      <c r="W5463" t="s">
        <v>44</v>
      </c>
      <c r="X5463" t="s">
        <v>44</v>
      </c>
      <c r="Y5463" t="s">
        <v>22868</v>
      </c>
      <c r="Z5463" t="s">
        <v>2339</v>
      </c>
      <c r="AA5463" t="s">
        <v>4529</v>
      </c>
      <c r="AB5463" t="s">
        <v>4530</v>
      </c>
      <c r="AC5463" t="s">
        <v>89</v>
      </c>
      <c r="AD5463" t="str">
        <f t="shared" si="85"/>
        <v>10-60</v>
      </c>
      <c r="AE5463" t="str">
        <f>VLOOKUP(AD5463,'Main_Sub Desc'!C:D,2,)</f>
        <v>LPC from invoicing</v>
      </c>
      <c r="AF5463" t="str">
        <f>VLOOKUP(VALUE(H5463),'Main_Sub Desc'!F:G,2,)</f>
        <v>Wtr Rev Late Payment</v>
      </c>
      <c r="AG5463">
        <f>IFERROR(VLOOKUP(VALUE(I5463),'PC Mapping'!A:F,6,),"")</f>
        <v>10719</v>
      </c>
      <c r="AH5463" s="13" t="str">
        <f>VLOOKUP(AG5463,'PC Mapping'!L:M,2,)</f>
        <v>All Other Water</v>
      </c>
    </row>
    <row r="5464" spans="1:34" x14ac:dyDescent="0.2">
      <c r="A5464" t="s">
        <v>22869</v>
      </c>
      <c r="B5464" t="s">
        <v>22860</v>
      </c>
      <c r="C5464" t="s">
        <v>4519</v>
      </c>
      <c r="D5464" t="s">
        <v>4520</v>
      </c>
      <c r="E5464" s="3">
        <v>45834</v>
      </c>
      <c r="F5464" t="s">
        <v>44</v>
      </c>
      <c r="G5464" t="s">
        <v>3742</v>
      </c>
      <c r="H5464" t="s">
        <v>3722</v>
      </c>
      <c r="I5464" t="s">
        <v>3752</v>
      </c>
      <c r="J5464" t="s">
        <v>4522</v>
      </c>
      <c r="K5464" s="2">
        <v>-5</v>
      </c>
      <c r="L5464" t="s">
        <v>44</v>
      </c>
      <c r="M5464" s="2">
        <v>-5</v>
      </c>
      <c r="N5464" t="s">
        <v>4523</v>
      </c>
      <c r="O5464" t="s">
        <v>4524</v>
      </c>
      <c r="P5464" t="s">
        <v>22870</v>
      </c>
      <c r="Q5464" t="s">
        <v>22871</v>
      </c>
      <c r="R5464" t="s">
        <v>44</v>
      </c>
      <c r="S5464" t="s">
        <v>4527</v>
      </c>
      <c r="T5464" s="3">
        <v>45834</v>
      </c>
      <c r="U5464" s="3">
        <v>45835</v>
      </c>
      <c r="V5464" s="2">
        <v>0</v>
      </c>
      <c r="W5464" t="s">
        <v>44</v>
      </c>
      <c r="X5464" t="s">
        <v>44</v>
      </c>
      <c r="Y5464" t="s">
        <v>22872</v>
      </c>
      <c r="Z5464" t="s">
        <v>3474</v>
      </c>
      <c r="AA5464" t="s">
        <v>4529</v>
      </c>
      <c r="AB5464" t="s">
        <v>4530</v>
      </c>
      <c r="AC5464" t="s">
        <v>89</v>
      </c>
      <c r="AD5464" t="str">
        <f t="shared" si="85"/>
        <v>10-60</v>
      </c>
      <c r="AE5464" t="str">
        <f>VLOOKUP(AD5464,'Main_Sub Desc'!C:D,2,)</f>
        <v>LPC from invoicing</v>
      </c>
      <c r="AF5464" t="str">
        <f>VLOOKUP(VALUE(H5464),'Main_Sub Desc'!F:G,2,)</f>
        <v>Wtr Rev Late Payment</v>
      </c>
      <c r="AG5464">
        <f>IFERROR(VLOOKUP(VALUE(I5464),'PC Mapping'!A:F,6,),"")</f>
        <v>10719</v>
      </c>
      <c r="AH5464" s="13" t="str">
        <f>VLOOKUP(AG5464,'PC Mapping'!L:M,2,)</f>
        <v>All Other Water</v>
      </c>
    </row>
    <row r="5465" spans="1:34" x14ac:dyDescent="0.2">
      <c r="A5465" t="s">
        <v>22873</v>
      </c>
      <c r="B5465" t="s">
        <v>22855</v>
      </c>
      <c r="C5465" t="s">
        <v>4519</v>
      </c>
      <c r="D5465" t="s">
        <v>4520</v>
      </c>
      <c r="E5465" s="3">
        <v>45834</v>
      </c>
      <c r="F5465" t="s">
        <v>44</v>
      </c>
      <c r="G5465" t="s">
        <v>3742</v>
      </c>
      <c r="H5465" t="s">
        <v>3722</v>
      </c>
      <c r="I5465" t="s">
        <v>3752</v>
      </c>
      <c r="J5465" t="s">
        <v>4522</v>
      </c>
      <c r="K5465" s="2">
        <v>-5</v>
      </c>
      <c r="L5465" t="s">
        <v>44</v>
      </c>
      <c r="M5465" s="2">
        <v>-5</v>
      </c>
      <c r="N5465" t="s">
        <v>4523</v>
      </c>
      <c r="O5465" t="s">
        <v>4524</v>
      </c>
      <c r="P5465" t="s">
        <v>5793</v>
      </c>
      <c r="Q5465" t="s">
        <v>22874</v>
      </c>
      <c r="R5465" t="s">
        <v>44</v>
      </c>
      <c r="S5465" t="s">
        <v>4527</v>
      </c>
      <c r="T5465" s="3">
        <v>45834</v>
      </c>
      <c r="U5465" s="3">
        <v>45835</v>
      </c>
      <c r="V5465" s="2">
        <v>0</v>
      </c>
      <c r="W5465" t="s">
        <v>44</v>
      </c>
      <c r="X5465" t="s">
        <v>44</v>
      </c>
      <c r="Y5465" t="s">
        <v>22875</v>
      </c>
      <c r="Z5465" t="s">
        <v>22876</v>
      </c>
      <c r="AA5465" t="s">
        <v>4529</v>
      </c>
      <c r="AB5465" t="s">
        <v>4530</v>
      </c>
      <c r="AC5465" t="s">
        <v>89</v>
      </c>
      <c r="AD5465" t="str">
        <f t="shared" si="85"/>
        <v>10-60</v>
      </c>
      <c r="AE5465" t="str">
        <f>VLOOKUP(AD5465,'Main_Sub Desc'!C:D,2,)</f>
        <v>LPC from invoicing</v>
      </c>
      <c r="AF5465" t="str">
        <f>VLOOKUP(VALUE(H5465),'Main_Sub Desc'!F:G,2,)</f>
        <v>Wtr Rev Late Payment</v>
      </c>
      <c r="AG5465">
        <f>IFERROR(VLOOKUP(VALUE(I5465),'PC Mapping'!A:F,6,),"")</f>
        <v>10719</v>
      </c>
      <c r="AH5465" s="13" t="str">
        <f>VLOOKUP(AG5465,'PC Mapping'!L:M,2,)</f>
        <v>All Other Water</v>
      </c>
    </row>
    <row r="5466" spans="1:34" x14ac:dyDescent="0.2">
      <c r="A5466" t="s">
        <v>22877</v>
      </c>
      <c r="B5466" t="s">
        <v>22878</v>
      </c>
      <c r="C5466" t="s">
        <v>4519</v>
      </c>
      <c r="D5466" t="s">
        <v>4520</v>
      </c>
      <c r="E5466" s="3">
        <v>45838</v>
      </c>
      <c r="F5466" t="s">
        <v>44</v>
      </c>
      <c r="G5466" t="s">
        <v>3742</v>
      </c>
      <c r="H5466" t="s">
        <v>3722</v>
      </c>
      <c r="I5466" t="s">
        <v>3752</v>
      </c>
      <c r="J5466" t="s">
        <v>4522</v>
      </c>
      <c r="K5466" s="2">
        <v>-5</v>
      </c>
      <c r="L5466" t="s">
        <v>44</v>
      </c>
      <c r="M5466" s="2">
        <v>-5</v>
      </c>
      <c r="N5466" t="s">
        <v>4523</v>
      </c>
      <c r="O5466" t="s">
        <v>4524</v>
      </c>
      <c r="P5466" t="s">
        <v>22879</v>
      </c>
      <c r="Q5466" t="s">
        <v>22880</v>
      </c>
      <c r="R5466" t="s">
        <v>44</v>
      </c>
      <c r="S5466" t="s">
        <v>7084</v>
      </c>
      <c r="T5466" s="3">
        <v>45838</v>
      </c>
      <c r="U5466" s="3">
        <v>45845</v>
      </c>
      <c r="V5466" s="2">
        <v>0</v>
      </c>
      <c r="W5466" t="s">
        <v>44</v>
      </c>
      <c r="X5466" t="s">
        <v>44</v>
      </c>
      <c r="Y5466" t="s">
        <v>22881</v>
      </c>
      <c r="Z5466" t="s">
        <v>2120</v>
      </c>
      <c r="AA5466" t="s">
        <v>4529</v>
      </c>
      <c r="AB5466" t="s">
        <v>4530</v>
      </c>
      <c r="AC5466" t="s">
        <v>99</v>
      </c>
      <c r="AD5466" t="str">
        <f t="shared" si="85"/>
        <v>10-60</v>
      </c>
      <c r="AE5466" t="str">
        <f>VLOOKUP(AD5466,'Main_Sub Desc'!C:D,2,)</f>
        <v>LPC from invoicing</v>
      </c>
      <c r="AF5466" t="str">
        <f>VLOOKUP(VALUE(H5466),'Main_Sub Desc'!F:G,2,)</f>
        <v>Wtr Rev Late Payment</v>
      </c>
      <c r="AG5466">
        <f>IFERROR(VLOOKUP(VALUE(I5466),'PC Mapping'!A:F,6,),"")</f>
        <v>10719</v>
      </c>
      <c r="AH5466" s="13" t="str">
        <f>VLOOKUP(AG5466,'PC Mapping'!L:M,2,)</f>
        <v>All Other Water</v>
      </c>
    </row>
    <row r="5467" spans="1:34" x14ac:dyDescent="0.2">
      <c r="A5467" t="s">
        <v>22882</v>
      </c>
      <c r="B5467" t="s">
        <v>22878</v>
      </c>
      <c r="C5467" t="s">
        <v>4519</v>
      </c>
      <c r="D5467" t="s">
        <v>4520</v>
      </c>
      <c r="E5467" s="3">
        <v>45838</v>
      </c>
      <c r="F5467" t="s">
        <v>44</v>
      </c>
      <c r="G5467" t="s">
        <v>3742</v>
      </c>
      <c r="H5467" t="s">
        <v>3722</v>
      </c>
      <c r="I5467" t="s">
        <v>3752</v>
      </c>
      <c r="J5467" t="s">
        <v>4522</v>
      </c>
      <c r="K5467" s="2">
        <v>-6.46</v>
      </c>
      <c r="L5467" t="s">
        <v>44</v>
      </c>
      <c r="M5467" s="2">
        <v>-6.46</v>
      </c>
      <c r="N5467" t="s">
        <v>4523</v>
      </c>
      <c r="O5467" t="s">
        <v>4524</v>
      </c>
      <c r="P5467" t="s">
        <v>22883</v>
      </c>
      <c r="Q5467" t="s">
        <v>22884</v>
      </c>
      <c r="R5467" t="s">
        <v>44</v>
      </c>
      <c r="S5467" t="s">
        <v>7084</v>
      </c>
      <c r="T5467" s="3">
        <v>45838</v>
      </c>
      <c r="U5467" s="3">
        <v>45845</v>
      </c>
      <c r="V5467" s="2">
        <v>0</v>
      </c>
      <c r="W5467" t="s">
        <v>44</v>
      </c>
      <c r="X5467" t="s">
        <v>44</v>
      </c>
      <c r="Y5467" t="s">
        <v>22885</v>
      </c>
      <c r="Z5467" t="s">
        <v>3242</v>
      </c>
      <c r="AA5467" t="s">
        <v>4529</v>
      </c>
      <c r="AB5467" t="s">
        <v>4530</v>
      </c>
      <c r="AC5467" t="s">
        <v>99</v>
      </c>
      <c r="AD5467" t="str">
        <f t="shared" si="85"/>
        <v>10-60</v>
      </c>
      <c r="AE5467" t="str">
        <f>VLOOKUP(AD5467,'Main_Sub Desc'!C:D,2,)</f>
        <v>LPC from invoicing</v>
      </c>
      <c r="AF5467" t="str">
        <f>VLOOKUP(VALUE(H5467),'Main_Sub Desc'!F:G,2,)</f>
        <v>Wtr Rev Late Payment</v>
      </c>
      <c r="AG5467">
        <f>IFERROR(VLOOKUP(VALUE(I5467),'PC Mapping'!A:F,6,),"")</f>
        <v>10719</v>
      </c>
      <c r="AH5467" s="13" t="str">
        <f>VLOOKUP(AG5467,'PC Mapping'!L:M,2,)</f>
        <v>All Other Water</v>
      </c>
    </row>
    <row r="5468" spans="1:34" x14ac:dyDescent="0.2">
      <c r="A5468" t="s">
        <v>22886</v>
      </c>
      <c r="B5468" t="s">
        <v>22878</v>
      </c>
      <c r="C5468" t="s">
        <v>4519</v>
      </c>
      <c r="D5468" t="s">
        <v>4520</v>
      </c>
      <c r="E5468" s="3">
        <v>45838</v>
      </c>
      <c r="F5468" t="s">
        <v>44</v>
      </c>
      <c r="G5468" t="s">
        <v>3742</v>
      </c>
      <c r="H5468" t="s">
        <v>3722</v>
      </c>
      <c r="I5468" t="s">
        <v>4538</v>
      </c>
      <c r="J5468" t="s">
        <v>4522</v>
      </c>
      <c r="K5468" s="2">
        <v>-5</v>
      </c>
      <c r="L5468" t="s">
        <v>44</v>
      </c>
      <c r="M5468" s="2">
        <v>-5</v>
      </c>
      <c r="N5468" t="s">
        <v>4523</v>
      </c>
      <c r="O5468" t="s">
        <v>4524</v>
      </c>
      <c r="P5468" t="s">
        <v>4580</v>
      </c>
      <c r="Q5468" t="s">
        <v>22887</v>
      </c>
      <c r="R5468" t="s">
        <v>44</v>
      </c>
      <c r="S5468" t="s">
        <v>7084</v>
      </c>
      <c r="T5468" s="3">
        <v>45838</v>
      </c>
      <c r="U5468" s="3">
        <v>45845</v>
      </c>
      <c r="V5468" s="2">
        <v>0</v>
      </c>
      <c r="W5468" t="s">
        <v>44</v>
      </c>
      <c r="X5468" t="s">
        <v>44</v>
      </c>
      <c r="Y5468" t="s">
        <v>22888</v>
      </c>
      <c r="Z5468" t="s">
        <v>1017</v>
      </c>
      <c r="AA5468" t="s">
        <v>4529</v>
      </c>
      <c r="AB5468" t="s">
        <v>4530</v>
      </c>
      <c r="AC5468" t="s">
        <v>89</v>
      </c>
      <c r="AD5468" t="str">
        <f t="shared" si="85"/>
        <v>10-60</v>
      </c>
      <c r="AE5468" t="str">
        <f>VLOOKUP(AD5468,'Main_Sub Desc'!C:D,2,)</f>
        <v>LPC from invoicing</v>
      </c>
      <c r="AF5468" t="str">
        <f>VLOOKUP(VALUE(H5468),'Main_Sub Desc'!F:G,2,)</f>
        <v>Wtr Rev Late Payment</v>
      </c>
      <c r="AG5468">
        <f>IFERROR(VLOOKUP(VALUE(I5468),'PC Mapping'!A:F,6,),"")</f>
        <v>10469</v>
      </c>
      <c r="AH5468" s="13" t="str">
        <f>VLOOKUP(AG5468,'PC Mapping'!L:M,2,)</f>
        <v>Bolivar Water</v>
      </c>
    </row>
    <row r="5469" spans="1:34" x14ac:dyDescent="0.2">
      <c r="A5469" t="s">
        <v>22886</v>
      </c>
      <c r="B5469" t="s">
        <v>22878</v>
      </c>
      <c r="C5469" t="s">
        <v>4519</v>
      </c>
      <c r="D5469" t="s">
        <v>4520</v>
      </c>
      <c r="E5469" s="3">
        <v>45838</v>
      </c>
      <c r="F5469" t="s">
        <v>44</v>
      </c>
      <c r="G5469" t="s">
        <v>3742</v>
      </c>
      <c r="H5469" t="s">
        <v>3716</v>
      </c>
      <c r="I5469" t="s">
        <v>4534</v>
      </c>
      <c r="J5469" t="s">
        <v>4522</v>
      </c>
      <c r="K5469" s="2">
        <v>-5</v>
      </c>
      <c r="L5469" t="s">
        <v>44</v>
      </c>
      <c r="M5469" s="2">
        <v>-5</v>
      </c>
      <c r="N5469" t="s">
        <v>4523</v>
      </c>
      <c r="O5469" t="s">
        <v>4524</v>
      </c>
      <c r="P5469" t="s">
        <v>4580</v>
      </c>
      <c r="Q5469" t="s">
        <v>22889</v>
      </c>
      <c r="R5469" t="s">
        <v>44</v>
      </c>
      <c r="S5469" t="s">
        <v>7084</v>
      </c>
      <c r="T5469" s="3">
        <v>45838</v>
      </c>
      <c r="U5469" s="3">
        <v>45845</v>
      </c>
      <c r="V5469" s="2">
        <v>0</v>
      </c>
      <c r="W5469" t="s">
        <v>44</v>
      </c>
      <c r="X5469" t="s">
        <v>44</v>
      </c>
      <c r="Y5469" t="s">
        <v>22890</v>
      </c>
      <c r="Z5469" t="s">
        <v>1017</v>
      </c>
      <c r="AA5469" t="s">
        <v>4529</v>
      </c>
      <c r="AB5469" t="s">
        <v>4530</v>
      </c>
      <c r="AC5469" t="s">
        <v>89</v>
      </c>
      <c r="AD5469" t="str">
        <f t="shared" si="85"/>
        <v>10-60</v>
      </c>
      <c r="AE5469" t="str">
        <f>VLOOKUP(AD5469,'Main_Sub Desc'!C:D,2,)</f>
        <v>LPC from invoicing</v>
      </c>
      <c r="AF5469" t="str">
        <f>VLOOKUP(VALUE(H5469),'Main_Sub Desc'!F:G,2,)</f>
        <v>Wst Rev Late Payment</v>
      </c>
      <c r="AG5469">
        <f>IFERROR(VLOOKUP(VALUE(I5469),'PC Mapping'!A:F,6,),"")</f>
        <v>10514</v>
      </c>
      <c r="AH5469" s="13" t="str">
        <f>VLOOKUP(AG5469,'PC Mapping'!L:M,2,)</f>
        <v>Bolivar Sewer</v>
      </c>
    </row>
    <row r="5470" spans="1:34" x14ac:dyDescent="0.2">
      <c r="A5470" t="s">
        <v>22891</v>
      </c>
      <c r="B5470" t="s">
        <v>22878</v>
      </c>
      <c r="C5470" t="s">
        <v>4519</v>
      </c>
      <c r="D5470" t="s">
        <v>4520</v>
      </c>
      <c r="E5470" s="3">
        <v>45838</v>
      </c>
      <c r="F5470" t="s">
        <v>44</v>
      </c>
      <c r="G5470" t="s">
        <v>3742</v>
      </c>
      <c r="H5470" t="s">
        <v>3716</v>
      </c>
      <c r="I5470" t="s">
        <v>4534</v>
      </c>
      <c r="J5470" t="s">
        <v>4522</v>
      </c>
      <c r="K5470" s="2">
        <v>-5</v>
      </c>
      <c r="L5470" t="s">
        <v>44</v>
      </c>
      <c r="M5470" s="2">
        <v>-5</v>
      </c>
      <c r="N5470" t="s">
        <v>4523</v>
      </c>
      <c r="O5470" t="s">
        <v>4524</v>
      </c>
      <c r="P5470" t="s">
        <v>18377</v>
      </c>
      <c r="Q5470" t="s">
        <v>22892</v>
      </c>
      <c r="R5470" t="s">
        <v>44</v>
      </c>
      <c r="S5470" t="s">
        <v>7084</v>
      </c>
      <c r="T5470" s="3">
        <v>45838</v>
      </c>
      <c r="U5470" s="3">
        <v>45845</v>
      </c>
      <c r="V5470" s="2">
        <v>0</v>
      </c>
      <c r="W5470" t="s">
        <v>44</v>
      </c>
      <c r="X5470" t="s">
        <v>44</v>
      </c>
      <c r="Y5470" t="s">
        <v>22893</v>
      </c>
      <c r="Z5470" t="s">
        <v>1099</v>
      </c>
      <c r="AA5470" t="s">
        <v>4529</v>
      </c>
      <c r="AB5470" t="s">
        <v>4530</v>
      </c>
      <c r="AC5470" t="s">
        <v>89</v>
      </c>
      <c r="AD5470" t="str">
        <f t="shared" si="85"/>
        <v>10-60</v>
      </c>
      <c r="AE5470" t="str">
        <f>VLOOKUP(AD5470,'Main_Sub Desc'!C:D,2,)</f>
        <v>LPC from invoicing</v>
      </c>
      <c r="AF5470" t="str">
        <f>VLOOKUP(VALUE(H5470),'Main_Sub Desc'!F:G,2,)</f>
        <v>Wst Rev Late Payment</v>
      </c>
      <c r="AG5470">
        <f>IFERROR(VLOOKUP(VALUE(I5470),'PC Mapping'!A:F,6,),"")</f>
        <v>10514</v>
      </c>
      <c r="AH5470" s="13" t="str">
        <f>VLOOKUP(AG5470,'PC Mapping'!L:M,2,)</f>
        <v>Bolivar Sewer</v>
      </c>
    </row>
    <row r="5471" spans="1:34" x14ac:dyDescent="0.2">
      <c r="A5471" t="s">
        <v>22891</v>
      </c>
      <c r="B5471" t="s">
        <v>22878</v>
      </c>
      <c r="C5471" t="s">
        <v>4519</v>
      </c>
      <c r="D5471" t="s">
        <v>4520</v>
      </c>
      <c r="E5471" s="3">
        <v>45838</v>
      </c>
      <c r="F5471" t="s">
        <v>44</v>
      </c>
      <c r="G5471" t="s">
        <v>3742</v>
      </c>
      <c r="H5471" t="s">
        <v>3722</v>
      </c>
      <c r="I5471" t="s">
        <v>4538</v>
      </c>
      <c r="J5471" t="s">
        <v>4522</v>
      </c>
      <c r="K5471" s="2">
        <v>-5</v>
      </c>
      <c r="L5471" t="s">
        <v>44</v>
      </c>
      <c r="M5471" s="2">
        <v>-5</v>
      </c>
      <c r="N5471" t="s">
        <v>4523</v>
      </c>
      <c r="O5471" t="s">
        <v>4524</v>
      </c>
      <c r="P5471" t="s">
        <v>18377</v>
      </c>
      <c r="Q5471" t="s">
        <v>22894</v>
      </c>
      <c r="R5471" t="s">
        <v>44</v>
      </c>
      <c r="S5471" t="s">
        <v>7084</v>
      </c>
      <c r="T5471" s="3">
        <v>45838</v>
      </c>
      <c r="U5471" s="3">
        <v>45845</v>
      </c>
      <c r="V5471" s="2">
        <v>0</v>
      </c>
      <c r="W5471" t="s">
        <v>44</v>
      </c>
      <c r="X5471" t="s">
        <v>44</v>
      </c>
      <c r="Y5471" t="s">
        <v>22895</v>
      </c>
      <c r="Z5471" t="s">
        <v>1099</v>
      </c>
      <c r="AA5471" t="s">
        <v>4529</v>
      </c>
      <c r="AB5471" t="s">
        <v>4530</v>
      </c>
      <c r="AC5471" t="s">
        <v>89</v>
      </c>
      <c r="AD5471" t="str">
        <f t="shared" si="85"/>
        <v>10-60</v>
      </c>
      <c r="AE5471" t="str">
        <f>VLOOKUP(AD5471,'Main_Sub Desc'!C:D,2,)</f>
        <v>LPC from invoicing</v>
      </c>
      <c r="AF5471" t="str">
        <f>VLOOKUP(VALUE(H5471),'Main_Sub Desc'!F:G,2,)</f>
        <v>Wtr Rev Late Payment</v>
      </c>
      <c r="AG5471">
        <f>IFERROR(VLOOKUP(VALUE(I5471),'PC Mapping'!A:F,6,),"")</f>
        <v>10469</v>
      </c>
      <c r="AH5471" s="13" t="str">
        <f>VLOOKUP(AG5471,'PC Mapping'!L:M,2,)</f>
        <v>Bolivar Water</v>
      </c>
    </row>
    <row r="5472" spans="1:34" x14ac:dyDescent="0.2">
      <c r="A5472" t="s">
        <v>22896</v>
      </c>
      <c r="B5472" t="s">
        <v>22878</v>
      </c>
      <c r="C5472" t="s">
        <v>4519</v>
      </c>
      <c r="D5472" t="s">
        <v>4520</v>
      </c>
      <c r="E5472" s="3">
        <v>45838</v>
      </c>
      <c r="F5472" t="s">
        <v>44</v>
      </c>
      <c r="G5472" t="s">
        <v>3742</v>
      </c>
      <c r="H5472" t="s">
        <v>3722</v>
      </c>
      <c r="I5472" t="s">
        <v>4538</v>
      </c>
      <c r="J5472" t="s">
        <v>4522</v>
      </c>
      <c r="K5472" s="2">
        <v>-5</v>
      </c>
      <c r="L5472" t="s">
        <v>44</v>
      </c>
      <c r="M5472" s="2">
        <v>-5</v>
      </c>
      <c r="N5472" t="s">
        <v>4523</v>
      </c>
      <c r="O5472" t="s">
        <v>4524</v>
      </c>
      <c r="P5472" t="s">
        <v>4978</v>
      </c>
      <c r="Q5472" t="s">
        <v>22897</v>
      </c>
      <c r="R5472" t="s">
        <v>44</v>
      </c>
      <c r="S5472" t="s">
        <v>7084</v>
      </c>
      <c r="T5472" s="3">
        <v>45838</v>
      </c>
      <c r="U5472" s="3">
        <v>45845</v>
      </c>
      <c r="V5472" s="2">
        <v>0</v>
      </c>
      <c r="W5472" t="s">
        <v>44</v>
      </c>
      <c r="X5472" t="s">
        <v>44</v>
      </c>
      <c r="Y5472" t="s">
        <v>22898</v>
      </c>
      <c r="Z5472" t="s">
        <v>627</v>
      </c>
      <c r="AA5472" t="s">
        <v>4529</v>
      </c>
      <c r="AB5472" t="s">
        <v>4530</v>
      </c>
      <c r="AC5472" t="s">
        <v>99</v>
      </c>
      <c r="AD5472" t="str">
        <f t="shared" si="85"/>
        <v>10-60</v>
      </c>
      <c r="AE5472" t="str">
        <f>VLOOKUP(AD5472,'Main_Sub Desc'!C:D,2,)</f>
        <v>LPC from invoicing</v>
      </c>
      <c r="AF5472" t="str">
        <f>VLOOKUP(VALUE(H5472),'Main_Sub Desc'!F:G,2,)</f>
        <v>Wtr Rev Late Payment</v>
      </c>
      <c r="AG5472">
        <f>IFERROR(VLOOKUP(VALUE(I5472),'PC Mapping'!A:F,6,),"")</f>
        <v>10469</v>
      </c>
      <c r="AH5472" s="13" t="str">
        <f>VLOOKUP(AG5472,'PC Mapping'!L:M,2,)</f>
        <v>Bolivar Water</v>
      </c>
    </row>
    <row r="5473" spans="1:34" x14ac:dyDescent="0.2">
      <c r="A5473" t="s">
        <v>22896</v>
      </c>
      <c r="B5473" t="s">
        <v>22878</v>
      </c>
      <c r="C5473" t="s">
        <v>4519</v>
      </c>
      <c r="D5473" t="s">
        <v>4520</v>
      </c>
      <c r="E5473" s="3">
        <v>45838</v>
      </c>
      <c r="F5473" t="s">
        <v>44</v>
      </c>
      <c r="G5473" t="s">
        <v>3742</v>
      </c>
      <c r="H5473" t="s">
        <v>3716</v>
      </c>
      <c r="I5473" t="s">
        <v>4534</v>
      </c>
      <c r="J5473" t="s">
        <v>4522</v>
      </c>
      <c r="K5473" s="2">
        <v>-5</v>
      </c>
      <c r="L5473" t="s">
        <v>44</v>
      </c>
      <c r="M5473" s="2">
        <v>-5</v>
      </c>
      <c r="N5473" t="s">
        <v>4523</v>
      </c>
      <c r="O5473" t="s">
        <v>4524</v>
      </c>
      <c r="P5473" t="s">
        <v>4978</v>
      </c>
      <c r="Q5473" t="s">
        <v>22899</v>
      </c>
      <c r="R5473" t="s">
        <v>44</v>
      </c>
      <c r="S5473" t="s">
        <v>7084</v>
      </c>
      <c r="T5473" s="3">
        <v>45838</v>
      </c>
      <c r="U5473" s="3">
        <v>45845</v>
      </c>
      <c r="V5473" s="2">
        <v>0</v>
      </c>
      <c r="W5473" t="s">
        <v>44</v>
      </c>
      <c r="X5473" t="s">
        <v>44</v>
      </c>
      <c r="Y5473" t="s">
        <v>22900</v>
      </c>
      <c r="Z5473" t="s">
        <v>627</v>
      </c>
      <c r="AA5473" t="s">
        <v>4529</v>
      </c>
      <c r="AB5473" t="s">
        <v>4530</v>
      </c>
      <c r="AC5473" t="s">
        <v>99</v>
      </c>
      <c r="AD5473" t="str">
        <f t="shared" si="85"/>
        <v>10-60</v>
      </c>
      <c r="AE5473" t="str">
        <f>VLOOKUP(AD5473,'Main_Sub Desc'!C:D,2,)</f>
        <v>LPC from invoicing</v>
      </c>
      <c r="AF5473" t="str">
        <f>VLOOKUP(VALUE(H5473),'Main_Sub Desc'!F:G,2,)</f>
        <v>Wst Rev Late Payment</v>
      </c>
      <c r="AG5473">
        <f>IFERROR(VLOOKUP(VALUE(I5473),'PC Mapping'!A:F,6,),"")</f>
        <v>10514</v>
      </c>
      <c r="AH5473" s="13" t="str">
        <f>VLOOKUP(AG5473,'PC Mapping'!L:M,2,)</f>
        <v>Bolivar Sewer</v>
      </c>
    </row>
    <row r="5474" spans="1:34" x14ac:dyDescent="0.2">
      <c r="A5474" t="s">
        <v>22901</v>
      </c>
      <c r="B5474" t="s">
        <v>22878</v>
      </c>
      <c r="C5474" t="s">
        <v>4519</v>
      </c>
      <c r="D5474" t="s">
        <v>4520</v>
      </c>
      <c r="E5474" s="3">
        <v>45838</v>
      </c>
      <c r="F5474" t="s">
        <v>44</v>
      </c>
      <c r="G5474" t="s">
        <v>3742</v>
      </c>
      <c r="H5474" t="s">
        <v>3716</v>
      </c>
      <c r="I5474" t="s">
        <v>4534</v>
      </c>
      <c r="J5474" t="s">
        <v>4522</v>
      </c>
      <c r="K5474" s="2">
        <v>-11.03</v>
      </c>
      <c r="L5474" t="s">
        <v>44</v>
      </c>
      <c r="M5474" s="2">
        <v>-11.03</v>
      </c>
      <c r="N5474" t="s">
        <v>4523</v>
      </c>
      <c r="O5474" t="s">
        <v>4524</v>
      </c>
      <c r="P5474" t="s">
        <v>6232</v>
      </c>
      <c r="Q5474" t="s">
        <v>22902</v>
      </c>
      <c r="R5474" t="s">
        <v>44</v>
      </c>
      <c r="S5474" t="s">
        <v>7084</v>
      </c>
      <c r="T5474" s="3">
        <v>45838</v>
      </c>
      <c r="U5474" s="3">
        <v>45845</v>
      </c>
      <c r="V5474" s="2">
        <v>0</v>
      </c>
      <c r="W5474" t="s">
        <v>44</v>
      </c>
      <c r="X5474" t="s">
        <v>44</v>
      </c>
      <c r="Y5474" t="s">
        <v>6237</v>
      </c>
      <c r="Z5474" t="s">
        <v>517</v>
      </c>
      <c r="AA5474" t="s">
        <v>4529</v>
      </c>
      <c r="AB5474" t="s">
        <v>4530</v>
      </c>
      <c r="AC5474" t="s">
        <v>99</v>
      </c>
      <c r="AD5474" t="str">
        <f t="shared" si="85"/>
        <v>10-60</v>
      </c>
      <c r="AE5474" t="str">
        <f>VLOOKUP(AD5474,'Main_Sub Desc'!C:D,2,)</f>
        <v>LPC from invoicing</v>
      </c>
      <c r="AF5474" t="str">
        <f>VLOOKUP(VALUE(H5474),'Main_Sub Desc'!F:G,2,)</f>
        <v>Wst Rev Late Payment</v>
      </c>
      <c r="AG5474">
        <f>IFERROR(VLOOKUP(VALUE(I5474),'PC Mapping'!A:F,6,),"")</f>
        <v>10514</v>
      </c>
      <c r="AH5474" s="13" t="str">
        <f>VLOOKUP(AG5474,'PC Mapping'!L:M,2,)</f>
        <v>Bolivar Sewer</v>
      </c>
    </row>
    <row r="5475" spans="1:34" x14ac:dyDescent="0.2">
      <c r="A5475" t="s">
        <v>22901</v>
      </c>
      <c r="B5475" t="s">
        <v>22878</v>
      </c>
      <c r="C5475" t="s">
        <v>4519</v>
      </c>
      <c r="D5475" t="s">
        <v>4520</v>
      </c>
      <c r="E5475" s="3">
        <v>45838</v>
      </c>
      <c r="F5475" t="s">
        <v>44</v>
      </c>
      <c r="G5475" t="s">
        <v>3742</v>
      </c>
      <c r="H5475" t="s">
        <v>3722</v>
      </c>
      <c r="I5475" t="s">
        <v>4538</v>
      </c>
      <c r="J5475" t="s">
        <v>4522</v>
      </c>
      <c r="K5475" s="2">
        <v>-12.47</v>
      </c>
      <c r="L5475" t="s">
        <v>44</v>
      </c>
      <c r="M5475" s="2">
        <v>-12.47</v>
      </c>
      <c r="N5475" t="s">
        <v>4523</v>
      </c>
      <c r="O5475" t="s">
        <v>4524</v>
      </c>
      <c r="P5475" t="s">
        <v>6232</v>
      </c>
      <c r="Q5475" t="s">
        <v>22903</v>
      </c>
      <c r="R5475" t="s">
        <v>44</v>
      </c>
      <c r="S5475" t="s">
        <v>7084</v>
      </c>
      <c r="T5475" s="3">
        <v>45838</v>
      </c>
      <c r="U5475" s="3">
        <v>45845</v>
      </c>
      <c r="V5475" s="2">
        <v>0</v>
      </c>
      <c r="W5475" t="s">
        <v>44</v>
      </c>
      <c r="X5475" t="s">
        <v>44</v>
      </c>
      <c r="Y5475" t="s">
        <v>6235</v>
      </c>
      <c r="Z5475" t="s">
        <v>517</v>
      </c>
      <c r="AA5475" t="s">
        <v>4529</v>
      </c>
      <c r="AB5475" t="s">
        <v>4530</v>
      </c>
      <c r="AC5475" t="s">
        <v>99</v>
      </c>
      <c r="AD5475" t="str">
        <f t="shared" si="85"/>
        <v>10-60</v>
      </c>
      <c r="AE5475" t="str">
        <f>VLOOKUP(AD5475,'Main_Sub Desc'!C:D,2,)</f>
        <v>LPC from invoicing</v>
      </c>
      <c r="AF5475" t="str">
        <f>VLOOKUP(VALUE(H5475),'Main_Sub Desc'!F:G,2,)</f>
        <v>Wtr Rev Late Payment</v>
      </c>
      <c r="AG5475">
        <f>IFERROR(VLOOKUP(VALUE(I5475),'PC Mapping'!A:F,6,),"")</f>
        <v>10469</v>
      </c>
      <c r="AH5475" s="13" t="str">
        <f>VLOOKUP(AG5475,'PC Mapping'!L:M,2,)</f>
        <v>Bolivar Water</v>
      </c>
    </row>
    <row r="5476" spans="1:34" x14ac:dyDescent="0.2">
      <c r="A5476" t="s">
        <v>22904</v>
      </c>
      <c r="B5476" t="s">
        <v>22878</v>
      </c>
      <c r="C5476" t="s">
        <v>4519</v>
      </c>
      <c r="D5476" t="s">
        <v>4520</v>
      </c>
      <c r="E5476" s="3">
        <v>45838</v>
      </c>
      <c r="F5476" t="s">
        <v>44</v>
      </c>
      <c r="G5476" t="s">
        <v>3742</v>
      </c>
      <c r="H5476" t="s">
        <v>3722</v>
      </c>
      <c r="I5476" t="s">
        <v>3752</v>
      </c>
      <c r="J5476" t="s">
        <v>4522</v>
      </c>
      <c r="K5476" s="2">
        <v>-7.73</v>
      </c>
      <c r="L5476" t="s">
        <v>44</v>
      </c>
      <c r="M5476" s="2">
        <v>-7.73</v>
      </c>
      <c r="N5476" t="s">
        <v>4523</v>
      </c>
      <c r="O5476" t="s">
        <v>4524</v>
      </c>
      <c r="P5476" t="s">
        <v>12240</v>
      </c>
      <c r="Q5476" t="s">
        <v>22905</v>
      </c>
      <c r="R5476" t="s">
        <v>44</v>
      </c>
      <c r="S5476" t="s">
        <v>7084</v>
      </c>
      <c r="T5476" s="3">
        <v>45838</v>
      </c>
      <c r="U5476" s="3">
        <v>45845</v>
      </c>
      <c r="V5476" s="2">
        <v>0</v>
      </c>
      <c r="W5476" t="s">
        <v>44</v>
      </c>
      <c r="X5476" t="s">
        <v>44</v>
      </c>
      <c r="Y5476" t="s">
        <v>22906</v>
      </c>
      <c r="Z5476" t="s">
        <v>3280</v>
      </c>
      <c r="AA5476" t="s">
        <v>4529</v>
      </c>
      <c r="AB5476" t="s">
        <v>4530</v>
      </c>
      <c r="AC5476" t="s">
        <v>89</v>
      </c>
      <c r="AD5476" t="str">
        <f t="shared" si="85"/>
        <v>10-60</v>
      </c>
      <c r="AE5476" t="str">
        <f>VLOOKUP(AD5476,'Main_Sub Desc'!C:D,2,)</f>
        <v>LPC from invoicing</v>
      </c>
      <c r="AF5476" t="str">
        <f>VLOOKUP(VALUE(H5476),'Main_Sub Desc'!F:G,2,)</f>
        <v>Wtr Rev Late Payment</v>
      </c>
      <c r="AG5476">
        <f>IFERROR(VLOOKUP(VALUE(I5476),'PC Mapping'!A:F,6,),"")</f>
        <v>10719</v>
      </c>
      <c r="AH5476" s="13" t="str">
        <f>VLOOKUP(AG5476,'PC Mapping'!L:M,2,)</f>
        <v>All Other Water</v>
      </c>
    </row>
    <row r="5477" spans="1:34" x14ac:dyDescent="0.2">
      <c r="A5477" t="s">
        <v>22907</v>
      </c>
      <c r="B5477" t="s">
        <v>22878</v>
      </c>
      <c r="C5477" t="s">
        <v>4519</v>
      </c>
      <c r="D5477" t="s">
        <v>4520</v>
      </c>
      <c r="E5477" s="3">
        <v>45838</v>
      </c>
      <c r="F5477" t="s">
        <v>44</v>
      </c>
      <c r="G5477" t="s">
        <v>3742</v>
      </c>
      <c r="H5477" t="s">
        <v>3716</v>
      </c>
      <c r="I5477" t="s">
        <v>4534</v>
      </c>
      <c r="J5477" t="s">
        <v>4522</v>
      </c>
      <c r="K5477" s="2">
        <v>-5</v>
      </c>
      <c r="L5477" t="s">
        <v>44</v>
      </c>
      <c r="M5477" s="2">
        <v>-5</v>
      </c>
      <c r="N5477" t="s">
        <v>4523</v>
      </c>
      <c r="O5477" t="s">
        <v>4524</v>
      </c>
      <c r="P5477" t="s">
        <v>19106</v>
      </c>
      <c r="Q5477" t="s">
        <v>22908</v>
      </c>
      <c r="R5477" t="s">
        <v>44</v>
      </c>
      <c r="S5477" t="s">
        <v>7084</v>
      </c>
      <c r="T5477" s="3">
        <v>45838</v>
      </c>
      <c r="U5477" s="3">
        <v>45845</v>
      </c>
      <c r="V5477" s="2">
        <v>0</v>
      </c>
      <c r="W5477" t="s">
        <v>44</v>
      </c>
      <c r="X5477" t="s">
        <v>44</v>
      </c>
      <c r="Y5477" t="s">
        <v>22909</v>
      </c>
      <c r="Z5477" t="s">
        <v>826</v>
      </c>
      <c r="AA5477" t="s">
        <v>4529</v>
      </c>
      <c r="AB5477" t="s">
        <v>4530</v>
      </c>
      <c r="AC5477" t="s">
        <v>99</v>
      </c>
      <c r="AD5477" t="str">
        <f t="shared" si="85"/>
        <v>10-60</v>
      </c>
      <c r="AE5477" t="str">
        <f>VLOOKUP(AD5477,'Main_Sub Desc'!C:D,2,)</f>
        <v>LPC from invoicing</v>
      </c>
      <c r="AF5477" t="str">
        <f>VLOOKUP(VALUE(H5477),'Main_Sub Desc'!F:G,2,)</f>
        <v>Wst Rev Late Payment</v>
      </c>
      <c r="AG5477">
        <f>IFERROR(VLOOKUP(VALUE(I5477),'PC Mapping'!A:F,6,),"")</f>
        <v>10514</v>
      </c>
      <c r="AH5477" s="13" t="str">
        <f>VLOOKUP(AG5477,'PC Mapping'!L:M,2,)</f>
        <v>Bolivar Sewer</v>
      </c>
    </row>
    <row r="5478" spans="1:34" x14ac:dyDescent="0.2">
      <c r="A5478" t="s">
        <v>22907</v>
      </c>
      <c r="B5478" t="s">
        <v>22878</v>
      </c>
      <c r="C5478" t="s">
        <v>4519</v>
      </c>
      <c r="D5478" t="s">
        <v>4520</v>
      </c>
      <c r="E5478" s="3">
        <v>45838</v>
      </c>
      <c r="F5478" t="s">
        <v>44</v>
      </c>
      <c r="G5478" t="s">
        <v>3742</v>
      </c>
      <c r="H5478" t="s">
        <v>3722</v>
      </c>
      <c r="I5478" t="s">
        <v>4538</v>
      </c>
      <c r="J5478" t="s">
        <v>4522</v>
      </c>
      <c r="K5478" s="2">
        <v>-5</v>
      </c>
      <c r="L5478" t="s">
        <v>44</v>
      </c>
      <c r="M5478" s="2">
        <v>-5</v>
      </c>
      <c r="N5478" t="s">
        <v>4523</v>
      </c>
      <c r="O5478" t="s">
        <v>4524</v>
      </c>
      <c r="P5478" t="s">
        <v>19106</v>
      </c>
      <c r="Q5478" t="s">
        <v>22910</v>
      </c>
      <c r="R5478" t="s">
        <v>44</v>
      </c>
      <c r="S5478" t="s">
        <v>7084</v>
      </c>
      <c r="T5478" s="3">
        <v>45838</v>
      </c>
      <c r="U5478" s="3">
        <v>45845</v>
      </c>
      <c r="V5478" s="2">
        <v>0</v>
      </c>
      <c r="W5478" t="s">
        <v>44</v>
      </c>
      <c r="X5478" t="s">
        <v>44</v>
      </c>
      <c r="Y5478" t="s">
        <v>22911</v>
      </c>
      <c r="Z5478" t="s">
        <v>826</v>
      </c>
      <c r="AA5478" t="s">
        <v>4529</v>
      </c>
      <c r="AB5478" t="s">
        <v>4530</v>
      </c>
      <c r="AC5478" t="s">
        <v>99</v>
      </c>
      <c r="AD5478" t="str">
        <f t="shared" si="85"/>
        <v>10-60</v>
      </c>
      <c r="AE5478" t="str">
        <f>VLOOKUP(AD5478,'Main_Sub Desc'!C:D,2,)</f>
        <v>LPC from invoicing</v>
      </c>
      <c r="AF5478" t="str">
        <f>VLOOKUP(VALUE(H5478),'Main_Sub Desc'!F:G,2,)</f>
        <v>Wtr Rev Late Payment</v>
      </c>
      <c r="AG5478">
        <f>IFERROR(VLOOKUP(VALUE(I5478),'PC Mapping'!A:F,6,),"")</f>
        <v>10469</v>
      </c>
      <c r="AH5478" s="13" t="str">
        <f>VLOOKUP(AG5478,'PC Mapping'!L:M,2,)</f>
        <v>Bolivar Water</v>
      </c>
    </row>
    <row r="5479" spans="1:34" x14ac:dyDescent="0.2">
      <c r="A5479" t="s">
        <v>22912</v>
      </c>
      <c r="B5479" t="s">
        <v>22878</v>
      </c>
      <c r="C5479" t="s">
        <v>4519</v>
      </c>
      <c r="D5479" t="s">
        <v>4520</v>
      </c>
      <c r="E5479" s="3">
        <v>45838</v>
      </c>
      <c r="F5479" t="s">
        <v>44</v>
      </c>
      <c r="G5479" t="s">
        <v>3742</v>
      </c>
      <c r="H5479" t="s">
        <v>3722</v>
      </c>
      <c r="I5479" t="s">
        <v>4538</v>
      </c>
      <c r="J5479" t="s">
        <v>4522</v>
      </c>
      <c r="K5479" s="2">
        <v>-5</v>
      </c>
      <c r="L5479" t="s">
        <v>44</v>
      </c>
      <c r="M5479" s="2">
        <v>-5</v>
      </c>
      <c r="N5479" t="s">
        <v>4523</v>
      </c>
      <c r="O5479" t="s">
        <v>4524</v>
      </c>
      <c r="P5479" t="s">
        <v>22913</v>
      </c>
      <c r="Q5479" t="s">
        <v>22914</v>
      </c>
      <c r="R5479" t="s">
        <v>44</v>
      </c>
      <c r="S5479" t="s">
        <v>7084</v>
      </c>
      <c r="T5479" s="3">
        <v>45838</v>
      </c>
      <c r="U5479" s="3">
        <v>45845</v>
      </c>
      <c r="V5479" s="2">
        <v>0</v>
      </c>
      <c r="W5479" t="s">
        <v>44</v>
      </c>
      <c r="X5479" t="s">
        <v>44</v>
      </c>
      <c r="Y5479" t="s">
        <v>22915</v>
      </c>
      <c r="Z5479" t="s">
        <v>827</v>
      </c>
      <c r="AA5479" t="s">
        <v>4529</v>
      </c>
      <c r="AB5479" t="s">
        <v>4530</v>
      </c>
      <c r="AC5479" t="s">
        <v>99</v>
      </c>
      <c r="AD5479" t="str">
        <f t="shared" si="85"/>
        <v>10-60</v>
      </c>
      <c r="AE5479" t="str">
        <f>VLOOKUP(AD5479,'Main_Sub Desc'!C:D,2,)</f>
        <v>LPC from invoicing</v>
      </c>
      <c r="AF5479" t="str">
        <f>VLOOKUP(VALUE(H5479),'Main_Sub Desc'!F:G,2,)</f>
        <v>Wtr Rev Late Payment</v>
      </c>
      <c r="AG5479">
        <f>IFERROR(VLOOKUP(VALUE(I5479),'PC Mapping'!A:F,6,),"")</f>
        <v>10469</v>
      </c>
      <c r="AH5479" s="13" t="str">
        <f>VLOOKUP(AG5479,'PC Mapping'!L:M,2,)</f>
        <v>Bolivar Water</v>
      </c>
    </row>
    <row r="5480" spans="1:34" x14ac:dyDescent="0.2">
      <c r="A5480" t="s">
        <v>22912</v>
      </c>
      <c r="B5480" t="s">
        <v>22878</v>
      </c>
      <c r="C5480" t="s">
        <v>4519</v>
      </c>
      <c r="D5480" t="s">
        <v>4520</v>
      </c>
      <c r="E5480" s="3">
        <v>45838</v>
      </c>
      <c r="F5480" t="s">
        <v>44</v>
      </c>
      <c r="G5480" t="s">
        <v>3742</v>
      </c>
      <c r="H5480" t="s">
        <v>3716</v>
      </c>
      <c r="I5480" t="s">
        <v>4534</v>
      </c>
      <c r="J5480" t="s">
        <v>4522</v>
      </c>
      <c r="K5480" s="2">
        <v>-5</v>
      </c>
      <c r="L5480" t="s">
        <v>44</v>
      </c>
      <c r="M5480" s="2">
        <v>-5</v>
      </c>
      <c r="N5480" t="s">
        <v>4523</v>
      </c>
      <c r="O5480" t="s">
        <v>4524</v>
      </c>
      <c r="P5480" t="s">
        <v>22913</v>
      </c>
      <c r="Q5480" t="s">
        <v>22916</v>
      </c>
      <c r="R5480" t="s">
        <v>44</v>
      </c>
      <c r="S5480" t="s">
        <v>7084</v>
      </c>
      <c r="T5480" s="3">
        <v>45838</v>
      </c>
      <c r="U5480" s="3">
        <v>45845</v>
      </c>
      <c r="V5480" s="2">
        <v>0</v>
      </c>
      <c r="W5480" t="s">
        <v>44</v>
      </c>
      <c r="X5480" t="s">
        <v>44</v>
      </c>
      <c r="Y5480" t="s">
        <v>22917</v>
      </c>
      <c r="Z5480" t="s">
        <v>827</v>
      </c>
      <c r="AA5480" t="s">
        <v>4529</v>
      </c>
      <c r="AB5480" t="s">
        <v>4530</v>
      </c>
      <c r="AC5480" t="s">
        <v>99</v>
      </c>
      <c r="AD5480" t="str">
        <f t="shared" si="85"/>
        <v>10-60</v>
      </c>
      <c r="AE5480" t="str">
        <f>VLOOKUP(AD5480,'Main_Sub Desc'!C:D,2,)</f>
        <v>LPC from invoicing</v>
      </c>
      <c r="AF5480" t="str">
        <f>VLOOKUP(VALUE(H5480),'Main_Sub Desc'!F:G,2,)</f>
        <v>Wst Rev Late Payment</v>
      </c>
      <c r="AG5480">
        <f>IFERROR(VLOOKUP(VALUE(I5480),'PC Mapping'!A:F,6,),"")</f>
        <v>10514</v>
      </c>
      <c r="AH5480" s="13" t="str">
        <f>VLOOKUP(AG5480,'PC Mapping'!L:M,2,)</f>
        <v>Bolivar Sewer</v>
      </c>
    </row>
    <row r="5481" spans="1:34" x14ac:dyDescent="0.2">
      <c r="A5481" t="s">
        <v>22918</v>
      </c>
      <c r="B5481" t="s">
        <v>22878</v>
      </c>
      <c r="C5481" t="s">
        <v>4519</v>
      </c>
      <c r="D5481" t="s">
        <v>4520</v>
      </c>
      <c r="E5481" s="3">
        <v>45838</v>
      </c>
      <c r="F5481" t="s">
        <v>44</v>
      </c>
      <c r="G5481" t="s">
        <v>3742</v>
      </c>
      <c r="H5481" t="s">
        <v>3722</v>
      </c>
      <c r="I5481" t="s">
        <v>4538</v>
      </c>
      <c r="J5481" t="s">
        <v>4522</v>
      </c>
      <c r="K5481" s="2">
        <v>-5</v>
      </c>
      <c r="L5481" t="s">
        <v>44</v>
      </c>
      <c r="M5481" s="2">
        <v>-5</v>
      </c>
      <c r="N5481" t="s">
        <v>4523</v>
      </c>
      <c r="O5481" t="s">
        <v>4524</v>
      </c>
      <c r="P5481" t="s">
        <v>22913</v>
      </c>
      <c r="Q5481" t="s">
        <v>22919</v>
      </c>
      <c r="R5481" t="s">
        <v>44</v>
      </c>
      <c r="S5481" t="s">
        <v>7084</v>
      </c>
      <c r="T5481" s="3">
        <v>45838</v>
      </c>
      <c r="U5481" s="3">
        <v>45845</v>
      </c>
      <c r="V5481" s="2">
        <v>0</v>
      </c>
      <c r="W5481" t="s">
        <v>44</v>
      </c>
      <c r="X5481" t="s">
        <v>44</v>
      </c>
      <c r="Y5481" t="s">
        <v>22920</v>
      </c>
      <c r="Z5481" t="s">
        <v>1060</v>
      </c>
      <c r="AA5481" t="s">
        <v>4529</v>
      </c>
      <c r="AB5481" t="s">
        <v>4530</v>
      </c>
      <c r="AC5481" t="s">
        <v>99</v>
      </c>
      <c r="AD5481" t="str">
        <f t="shared" si="85"/>
        <v>10-60</v>
      </c>
      <c r="AE5481" t="str">
        <f>VLOOKUP(AD5481,'Main_Sub Desc'!C:D,2,)</f>
        <v>LPC from invoicing</v>
      </c>
      <c r="AF5481" t="str">
        <f>VLOOKUP(VALUE(H5481),'Main_Sub Desc'!F:G,2,)</f>
        <v>Wtr Rev Late Payment</v>
      </c>
      <c r="AG5481">
        <f>IFERROR(VLOOKUP(VALUE(I5481),'PC Mapping'!A:F,6,),"")</f>
        <v>10469</v>
      </c>
      <c r="AH5481" s="13" t="str">
        <f>VLOOKUP(AG5481,'PC Mapping'!L:M,2,)</f>
        <v>Bolivar Water</v>
      </c>
    </row>
    <row r="5482" spans="1:34" x14ac:dyDescent="0.2">
      <c r="A5482" t="s">
        <v>22918</v>
      </c>
      <c r="B5482" t="s">
        <v>22878</v>
      </c>
      <c r="C5482" t="s">
        <v>4519</v>
      </c>
      <c r="D5482" t="s">
        <v>4520</v>
      </c>
      <c r="E5482" s="3">
        <v>45838</v>
      </c>
      <c r="F5482" t="s">
        <v>44</v>
      </c>
      <c r="G5482" t="s">
        <v>3742</v>
      </c>
      <c r="H5482" t="s">
        <v>3716</v>
      </c>
      <c r="I5482" t="s">
        <v>4534</v>
      </c>
      <c r="J5482" t="s">
        <v>4522</v>
      </c>
      <c r="K5482" s="2">
        <v>-5</v>
      </c>
      <c r="L5482" t="s">
        <v>44</v>
      </c>
      <c r="M5482" s="2">
        <v>-5</v>
      </c>
      <c r="N5482" t="s">
        <v>4523</v>
      </c>
      <c r="O5482" t="s">
        <v>4524</v>
      </c>
      <c r="P5482" t="s">
        <v>22913</v>
      </c>
      <c r="Q5482" t="s">
        <v>22921</v>
      </c>
      <c r="R5482" t="s">
        <v>44</v>
      </c>
      <c r="S5482" t="s">
        <v>7084</v>
      </c>
      <c r="T5482" s="3">
        <v>45838</v>
      </c>
      <c r="U5482" s="3">
        <v>45845</v>
      </c>
      <c r="V5482" s="2">
        <v>0</v>
      </c>
      <c r="W5482" t="s">
        <v>44</v>
      </c>
      <c r="X5482" t="s">
        <v>44</v>
      </c>
      <c r="Y5482" t="s">
        <v>22922</v>
      </c>
      <c r="Z5482" t="s">
        <v>1060</v>
      </c>
      <c r="AA5482" t="s">
        <v>4529</v>
      </c>
      <c r="AB5482" t="s">
        <v>4530</v>
      </c>
      <c r="AC5482" t="s">
        <v>99</v>
      </c>
      <c r="AD5482" t="str">
        <f t="shared" si="85"/>
        <v>10-60</v>
      </c>
      <c r="AE5482" t="str">
        <f>VLOOKUP(AD5482,'Main_Sub Desc'!C:D,2,)</f>
        <v>LPC from invoicing</v>
      </c>
      <c r="AF5482" t="str">
        <f>VLOOKUP(VALUE(H5482),'Main_Sub Desc'!F:G,2,)</f>
        <v>Wst Rev Late Payment</v>
      </c>
      <c r="AG5482">
        <f>IFERROR(VLOOKUP(VALUE(I5482),'PC Mapping'!A:F,6,),"")</f>
        <v>10514</v>
      </c>
      <c r="AH5482" s="13" t="str">
        <f>VLOOKUP(AG5482,'PC Mapping'!L:M,2,)</f>
        <v>Bolivar Sewer</v>
      </c>
    </row>
    <row r="5483" spans="1:34" x14ac:dyDescent="0.2">
      <c r="A5483" t="s">
        <v>22923</v>
      </c>
      <c r="B5483" t="s">
        <v>22878</v>
      </c>
      <c r="C5483" t="s">
        <v>4519</v>
      </c>
      <c r="D5483" t="s">
        <v>4520</v>
      </c>
      <c r="E5483" s="3">
        <v>45838</v>
      </c>
      <c r="F5483" t="s">
        <v>44</v>
      </c>
      <c r="G5483" t="s">
        <v>3742</v>
      </c>
      <c r="H5483" t="s">
        <v>3722</v>
      </c>
      <c r="I5483" t="s">
        <v>3752</v>
      </c>
      <c r="J5483" t="s">
        <v>4522</v>
      </c>
      <c r="K5483" s="2">
        <v>-5.78</v>
      </c>
      <c r="L5483" t="s">
        <v>44</v>
      </c>
      <c r="M5483" s="2">
        <v>-5.78</v>
      </c>
      <c r="N5483" t="s">
        <v>4523</v>
      </c>
      <c r="O5483" t="s">
        <v>4524</v>
      </c>
      <c r="P5483" t="s">
        <v>22924</v>
      </c>
      <c r="Q5483" t="s">
        <v>22925</v>
      </c>
      <c r="R5483" t="s">
        <v>44</v>
      </c>
      <c r="S5483" t="s">
        <v>7084</v>
      </c>
      <c r="T5483" s="3">
        <v>45838</v>
      </c>
      <c r="U5483" s="3">
        <v>45845</v>
      </c>
      <c r="V5483" s="2">
        <v>0</v>
      </c>
      <c r="W5483" t="s">
        <v>44</v>
      </c>
      <c r="X5483" t="s">
        <v>44</v>
      </c>
      <c r="Y5483" t="s">
        <v>22926</v>
      </c>
      <c r="Z5483" t="s">
        <v>2035</v>
      </c>
      <c r="AA5483" t="s">
        <v>4529</v>
      </c>
      <c r="AB5483" t="s">
        <v>4530</v>
      </c>
      <c r="AC5483" t="s">
        <v>99</v>
      </c>
      <c r="AD5483" t="str">
        <f t="shared" si="85"/>
        <v>10-60</v>
      </c>
      <c r="AE5483" t="str">
        <f>VLOOKUP(AD5483,'Main_Sub Desc'!C:D,2,)</f>
        <v>LPC from invoicing</v>
      </c>
      <c r="AF5483" t="str">
        <f>VLOOKUP(VALUE(H5483),'Main_Sub Desc'!F:G,2,)</f>
        <v>Wtr Rev Late Payment</v>
      </c>
      <c r="AG5483">
        <f>IFERROR(VLOOKUP(VALUE(I5483),'PC Mapping'!A:F,6,),"")</f>
        <v>10719</v>
      </c>
      <c r="AH5483" s="13" t="str">
        <f>VLOOKUP(AG5483,'PC Mapping'!L:M,2,)</f>
        <v>All Other Water</v>
      </c>
    </row>
    <row r="5484" spans="1:34" x14ac:dyDescent="0.2">
      <c r="A5484" t="s">
        <v>22927</v>
      </c>
      <c r="B5484" t="s">
        <v>22878</v>
      </c>
      <c r="C5484" t="s">
        <v>4519</v>
      </c>
      <c r="D5484" t="s">
        <v>4520</v>
      </c>
      <c r="E5484" s="3">
        <v>45838</v>
      </c>
      <c r="F5484" t="s">
        <v>44</v>
      </c>
      <c r="G5484" t="s">
        <v>3742</v>
      </c>
      <c r="H5484" t="s">
        <v>3722</v>
      </c>
      <c r="I5484" t="s">
        <v>3752</v>
      </c>
      <c r="J5484" t="s">
        <v>4522</v>
      </c>
      <c r="K5484" s="2">
        <v>-5</v>
      </c>
      <c r="L5484" t="s">
        <v>44</v>
      </c>
      <c r="M5484" s="2">
        <v>-5</v>
      </c>
      <c r="N5484" t="s">
        <v>4523</v>
      </c>
      <c r="O5484" t="s">
        <v>4524</v>
      </c>
      <c r="P5484" t="s">
        <v>22924</v>
      </c>
      <c r="Q5484" t="s">
        <v>22928</v>
      </c>
      <c r="R5484" t="s">
        <v>44</v>
      </c>
      <c r="S5484" t="s">
        <v>7084</v>
      </c>
      <c r="T5484" s="3">
        <v>45838</v>
      </c>
      <c r="U5484" s="3">
        <v>45845</v>
      </c>
      <c r="V5484" s="2">
        <v>0</v>
      </c>
      <c r="W5484" t="s">
        <v>44</v>
      </c>
      <c r="X5484" t="s">
        <v>44</v>
      </c>
      <c r="Y5484" t="s">
        <v>22929</v>
      </c>
      <c r="Z5484" t="s">
        <v>3156</v>
      </c>
      <c r="AA5484" t="s">
        <v>4529</v>
      </c>
      <c r="AB5484" t="s">
        <v>4530</v>
      </c>
      <c r="AC5484" t="s">
        <v>89</v>
      </c>
      <c r="AD5484" t="str">
        <f t="shared" si="85"/>
        <v>10-60</v>
      </c>
      <c r="AE5484" t="str">
        <f>VLOOKUP(AD5484,'Main_Sub Desc'!C:D,2,)</f>
        <v>LPC from invoicing</v>
      </c>
      <c r="AF5484" t="str">
        <f>VLOOKUP(VALUE(H5484),'Main_Sub Desc'!F:G,2,)</f>
        <v>Wtr Rev Late Payment</v>
      </c>
      <c r="AG5484">
        <f>IFERROR(VLOOKUP(VALUE(I5484),'PC Mapping'!A:F,6,),"")</f>
        <v>10719</v>
      </c>
      <c r="AH5484" s="13" t="str">
        <f>VLOOKUP(AG5484,'PC Mapping'!L:M,2,)</f>
        <v>All Other Water</v>
      </c>
    </row>
    <row r="5485" spans="1:34" x14ac:dyDescent="0.2">
      <c r="A5485" t="s">
        <v>22930</v>
      </c>
      <c r="B5485" t="s">
        <v>22878</v>
      </c>
      <c r="C5485" t="s">
        <v>4519</v>
      </c>
      <c r="D5485" t="s">
        <v>4520</v>
      </c>
      <c r="E5485" s="3">
        <v>45838</v>
      </c>
      <c r="F5485" t="s">
        <v>44</v>
      </c>
      <c r="G5485" t="s">
        <v>3742</v>
      </c>
      <c r="H5485" t="s">
        <v>3722</v>
      </c>
      <c r="I5485" t="s">
        <v>4538</v>
      </c>
      <c r="J5485" t="s">
        <v>4522</v>
      </c>
      <c r="K5485" s="2">
        <v>-5</v>
      </c>
      <c r="L5485" t="s">
        <v>44</v>
      </c>
      <c r="M5485" s="2">
        <v>-5</v>
      </c>
      <c r="N5485" t="s">
        <v>4523</v>
      </c>
      <c r="O5485" t="s">
        <v>4524</v>
      </c>
      <c r="P5485" t="s">
        <v>4830</v>
      </c>
      <c r="Q5485" t="s">
        <v>22931</v>
      </c>
      <c r="R5485" t="s">
        <v>44</v>
      </c>
      <c r="S5485" t="s">
        <v>7084</v>
      </c>
      <c r="T5485" s="3">
        <v>45838</v>
      </c>
      <c r="U5485" s="3">
        <v>45845</v>
      </c>
      <c r="V5485" s="2">
        <v>0</v>
      </c>
      <c r="W5485" t="s">
        <v>44</v>
      </c>
      <c r="X5485" t="s">
        <v>44</v>
      </c>
      <c r="Y5485" t="s">
        <v>22932</v>
      </c>
      <c r="Z5485" t="s">
        <v>1299</v>
      </c>
      <c r="AA5485" t="s">
        <v>4529</v>
      </c>
      <c r="AB5485" t="s">
        <v>4530</v>
      </c>
      <c r="AC5485" t="s">
        <v>89</v>
      </c>
      <c r="AD5485" t="str">
        <f t="shared" si="85"/>
        <v>10-60</v>
      </c>
      <c r="AE5485" t="str">
        <f>VLOOKUP(AD5485,'Main_Sub Desc'!C:D,2,)</f>
        <v>LPC from invoicing</v>
      </c>
      <c r="AF5485" t="str">
        <f>VLOOKUP(VALUE(H5485),'Main_Sub Desc'!F:G,2,)</f>
        <v>Wtr Rev Late Payment</v>
      </c>
      <c r="AG5485">
        <f>IFERROR(VLOOKUP(VALUE(I5485),'PC Mapping'!A:F,6,),"")</f>
        <v>10469</v>
      </c>
      <c r="AH5485" s="13" t="str">
        <f>VLOOKUP(AG5485,'PC Mapping'!L:M,2,)</f>
        <v>Bolivar Water</v>
      </c>
    </row>
    <row r="5486" spans="1:34" x14ac:dyDescent="0.2">
      <c r="A5486" t="s">
        <v>22933</v>
      </c>
      <c r="B5486" t="s">
        <v>22878</v>
      </c>
      <c r="C5486" t="s">
        <v>4519</v>
      </c>
      <c r="D5486" t="s">
        <v>4520</v>
      </c>
      <c r="E5486" s="3">
        <v>45838</v>
      </c>
      <c r="F5486" t="s">
        <v>44</v>
      </c>
      <c r="G5486" t="s">
        <v>3742</v>
      </c>
      <c r="H5486" t="s">
        <v>3716</v>
      </c>
      <c r="I5486" t="s">
        <v>4534</v>
      </c>
      <c r="J5486" t="s">
        <v>4522</v>
      </c>
      <c r="K5486" s="2">
        <v>-5</v>
      </c>
      <c r="L5486" t="s">
        <v>44</v>
      </c>
      <c r="M5486" s="2">
        <v>-5</v>
      </c>
      <c r="N5486" t="s">
        <v>4523</v>
      </c>
      <c r="O5486" t="s">
        <v>4524</v>
      </c>
      <c r="P5486" t="s">
        <v>4830</v>
      </c>
      <c r="Q5486" t="s">
        <v>22934</v>
      </c>
      <c r="R5486" t="s">
        <v>44</v>
      </c>
      <c r="S5486" t="s">
        <v>7084</v>
      </c>
      <c r="T5486" s="3">
        <v>45838</v>
      </c>
      <c r="U5486" s="3">
        <v>45845</v>
      </c>
      <c r="V5486" s="2">
        <v>0</v>
      </c>
      <c r="W5486" t="s">
        <v>44</v>
      </c>
      <c r="X5486" t="s">
        <v>44</v>
      </c>
      <c r="Y5486" t="s">
        <v>4832</v>
      </c>
      <c r="Z5486" t="s">
        <v>1422</v>
      </c>
      <c r="AA5486" t="s">
        <v>4529</v>
      </c>
      <c r="AB5486" t="s">
        <v>4530</v>
      </c>
      <c r="AC5486" t="s">
        <v>89</v>
      </c>
      <c r="AD5486" t="str">
        <f t="shared" si="85"/>
        <v>10-60</v>
      </c>
      <c r="AE5486" t="str">
        <f>VLOOKUP(AD5486,'Main_Sub Desc'!C:D,2,)</f>
        <v>LPC from invoicing</v>
      </c>
      <c r="AF5486" t="str">
        <f>VLOOKUP(VALUE(H5486),'Main_Sub Desc'!F:G,2,)</f>
        <v>Wst Rev Late Payment</v>
      </c>
      <c r="AG5486">
        <f>IFERROR(VLOOKUP(VALUE(I5486),'PC Mapping'!A:F,6,),"")</f>
        <v>10514</v>
      </c>
      <c r="AH5486" s="13" t="str">
        <f>VLOOKUP(AG5486,'PC Mapping'!L:M,2,)</f>
        <v>Bolivar Sewer</v>
      </c>
    </row>
    <row r="5487" spans="1:34" x14ac:dyDescent="0.2">
      <c r="A5487" t="s">
        <v>22935</v>
      </c>
      <c r="B5487" t="s">
        <v>22878</v>
      </c>
      <c r="C5487" t="s">
        <v>4519</v>
      </c>
      <c r="D5487" t="s">
        <v>4520</v>
      </c>
      <c r="E5487" s="3">
        <v>45838</v>
      </c>
      <c r="F5487" t="s">
        <v>44</v>
      </c>
      <c r="G5487" t="s">
        <v>3742</v>
      </c>
      <c r="H5487" t="s">
        <v>3716</v>
      </c>
      <c r="I5487" t="s">
        <v>4534</v>
      </c>
      <c r="J5487" t="s">
        <v>4522</v>
      </c>
      <c r="K5487" s="2">
        <v>-5</v>
      </c>
      <c r="L5487" t="s">
        <v>44</v>
      </c>
      <c r="M5487" s="2">
        <v>-5</v>
      </c>
      <c r="N5487" t="s">
        <v>4523</v>
      </c>
      <c r="O5487" t="s">
        <v>4524</v>
      </c>
      <c r="P5487" t="s">
        <v>4960</v>
      </c>
      <c r="Q5487" t="s">
        <v>22936</v>
      </c>
      <c r="R5487" t="s">
        <v>44</v>
      </c>
      <c r="S5487" t="s">
        <v>7084</v>
      </c>
      <c r="T5487" s="3">
        <v>45838</v>
      </c>
      <c r="U5487" s="3">
        <v>45845</v>
      </c>
      <c r="V5487" s="2">
        <v>0</v>
      </c>
      <c r="W5487" t="s">
        <v>44</v>
      </c>
      <c r="X5487" t="s">
        <v>44</v>
      </c>
      <c r="Y5487" t="s">
        <v>4964</v>
      </c>
      <c r="Z5487" t="s">
        <v>1103</v>
      </c>
      <c r="AA5487" t="s">
        <v>4529</v>
      </c>
      <c r="AB5487" t="s">
        <v>4530</v>
      </c>
      <c r="AC5487" t="s">
        <v>99</v>
      </c>
      <c r="AD5487" t="str">
        <f t="shared" si="85"/>
        <v>10-60</v>
      </c>
      <c r="AE5487" t="str">
        <f>VLOOKUP(AD5487,'Main_Sub Desc'!C:D,2,)</f>
        <v>LPC from invoicing</v>
      </c>
      <c r="AF5487" t="str">
        <f>VLOOKUP(VALUE(H5487),'Main_Sub Desc'!F:G,2,)</f>
        <v>Wst Rev Late Payment</v>
      </c>
      <c r="AG5487">
        <f>IFERROR(VLOOKUP(VALUE(I5487),'PC Mapping'!A:F,6,),"")</f>
        <v>10514</v>
      </c>
      <c r="AH5487" s="13" t="str">
        <f>VLOOKUP(AG5487,'PC Mapping'!L:M,2,)</f>
        <v>Bolivar Sewer</v>
      </c>
    </row>
    <row r="5488" spans="1:34" x14ac:dyDescent="0.2">
      <c r="A5488" t="s">
        <v>22935</v>
      </c>
      <c r="B5488" t="s">
        <v>22878</v>
      </c>
      <c r="C5488" t="s">
        <v>4519</v>
      </c>
      <c r="D5488" t="s">
        <v>4520</v>
      </c>
      <c r="E5488" s="3">
        <v>45838</v>
      </c>
      <c r="F5488" t="s">
        <v>44</v>
      </c>
      <c r="G5488" t="s">
        <v>3742</v>
      </c>
      <c r="H5488" t="s">
        <v>3722</v>
      </c>
      <c r="I5488" t="s">
        <v>4538</v>
      </c>
      <c r="J5488" t="s">
        <v>4522</v>
      </c>
      <c r="K5488" s="2">
        <v>-5</v>
      </c>
      <c r="L5488" t="s">
        <v>44</v>
      </c>
      <c r="M5488" s="2">
        <v>-5</v>
      </c>
      <c r="N5488" t="s">
        <v>4523</v>
      </c>
      <c r="O5488" t="s">
        <v>4524</v>
      </c>
      <c r="P5488" t="s">
        <v>4960</v>
      </c>
      <c r="Q5488" t="s">
        <v>22937</v>
      </c>
      <c r="R5488" t="s">
        <v>44</v>
      </c>
      <c r="S5488" t="s">
        <v>7084</v>
      </c>
      <c r="T5488" s="3">
        <v>45838</v>
      </c>
      <c r="U5488" s="3">
        <v>45845</v>
      </c>
      <c r="V5488" s="2">
        <v>0</v>
      </c>
      <c r="W5488" t="s">
        <v>44</v>
      </c>
      <c r="X5488" t="s">
        <v>44</v>
      </c>
      <c r="Y5488" t="s">
        <v>4962</v>
      </c>
      <c r="Z5488" t="s">
        <v>1103</v>
      </c>
      <c r="AA5488" t="s">
        <v>4529</v>
      </c>
      <c r="AB5488" t="s">
        <v>4530</v>
      </c>
      <c r="AC5488" t="s">
        <v>99</v>
      </c>
      <c r="AD5488" t="str">
        <f t="shared" si="85"/>
        <v>10-60</v>
      </c>
      <c r="AE5488" t="str">
        <f>VLOOKUP(AD5488,'Main_Sub Desc'!C:D,2,)</f>
        <v>LPC from invoicing</v>
      </c>
      <c r="AF5488" t="str">
        <f>VLOOKUP(VALUE(H5488),'Main_Sub Desc'!F:G,2,)</f>
        <v>Wtr Rev Late Payment</v>
      </c>
      <c r="AG5488">
        <f>IFERROR(VLOOKUP(VALUE(I5488),'PC Mapping'!A:F,6,),"")</f>
        <v>10469</v>
      </c>
      <c r="AH5488" s="13" t="str">
        <f>VLOOKUP(AG5488,'PC Mapping'!L:M,2,)</f>
        <v>Bolivar Water</v>
      </c>
    </row>
    <row r="5489" spans="1:34" x14ac:dyDescent="0.2">
      <c r="A5489" t="s">
        <v>22938</v>
      </c>
      <c r="B5489" t="s">
        <v>22878</v>
      </c>
      <c r="C5489" t="s">
        <v>4519</v>
      </c>
      <c r="D5489" t="s">
        <v>4520</v>
      </c>
      <c r="E5489" s="3">
        <v>45838</v>
      </c>
      <c r="F5489" t="s">
        <v>44</v>
      </c>
      <c r="G5489" t="s">
        <v>3742</v>
      </c>
      <c r="H5489" t="s">
        <v>3722</v>
      </c>
      <c r="I5489" t="s">
        <v>3752</v>
      </c>
      <c r="J5489" t="s">
        <v>4522</v>
      </c>
      <c r="K5489" s="2">
        <v>-5.14</v>
      </c>
      <c r="L5489" t="s">
        <v>44</v>
      </c>
      <c r="M5489" s="2">
        <v>-5.14</v>
      </c>
      <c r="N5489" t="s">
        <v>4523</v>
      </c>
      <c r="O5489" t="s">
        <v>4524</v>
      </c>
      <c r="P5489" t="s">
        <v>10710</v>
      </c>
      <c r="Q5489" t="s">
        <v>22939</v>
      </c>
      <c r="R5489" t="s">
        <v>44</v>
      </c>
      <c r="S5489" t="s">
        <v>7084</v>
      </c>
      <c r="T5489" s="3">
        <v>45838</v>
      </c>
      <c r="U5489" s="3">
        <v>45845</v>
      </c>
      <c r="V5489" s="2">
        <v>0</v>
      </c>
      <c r="W5489" t="s">
        <v>44</v>
      </c>
      <c r="X5489" t="s">
        <v>44</v>
      </c>
      <c r="Y5489" t="s">
        <v>22940</v>
      </c>
      <c r="Z5489" t="s">
        <v>2955</v>
      </c>
      <c r="AA5489" t="s">
        <v>4529</v>
      </c>
      <c r="AB5489" t="s">
        <v>4530</v>
      </c>
      <c r="AC5489" t="s">
        <v>89</v>
      </c>
      <c r="AD5489" t="str">
        <f t="shared" si="85"/>
        <v>10-60</v>
      </c>
      <c r="AE5489" t="str">
        <f>VLOOKUP(AD5489,'Main_Sub Desc'!C:D,2,)</f>
        <v>LPC from invoicing</v>
      </c>
      <c r="AF5489" t="str">
        <f>VLOOKUP(VALUE(H5489),'Main_Sub Desc'!F:G,2,)</f>
        <v>Wtr Rev Late Payment</v>
      </c>
      <c r="AG5489">
        <f>IFERROR(VLOOKUP(VALUE(I5489),'PC Mapping'!A:F,6,),"")</f>
        <v>10719</v>
      </c>
      <c r="AH5489" s="13" t="str">
        <f>VLOOKUP(AG5489,'PC Mapping'!L:M,2,)</f>
        <v>All Other Water</v>
      </c>
    </row>
    <row r="5490" spans="1:34" x14ac:dyDescent="0.2">
      <c r="A5490" t="s">
        <v>22941</v>
      </c>
      <c r="B5490" t="s">
        <v>22878</v>
      </c>
      <c r="C5490" t="s">
        <v>4519</v>
      </c>
      <c r="D5490" t="s">
        <v>4520</v>
      </c>
      <c r="E5490" s="3">
        <v>45838</v>
      </c>
      <c r="F5490" t="s">
        <v>44</v>
      </c>
      <c r="G5490" t="s">
        <v>3742</v>
      </c>
      <c r="H5490" t="s">
        <v>3722</v>
      </c>
      <c r="I5490" t="s">
        <v>3752</v>
      </c>
      <c r="J5490" t="s">
        <v>4522</v>
      </c>
      <c r="K5490" s="2">
        <v>-5</v>
      </c>
      <c r="L5490" t="s">
        <v>44</v>
      </c>
      <c r="M5490" s="2">
        <v>-5</v>
      </c>
      <c r="N5490" t="s">
        <v>4523</v>
      </c>
      <c r="O5490" t="s">
        <v>4524</v>
      </c>
      <c r="P5490" t="s">
        <v>18888</v>
      </c>
      <c r="Q5490" t="s">
        <v>22942</v>
      </c>
      <c r="R5490" t="s">
        <v>44</v>
      </c>
      <c r="S5490" t="s">
        <v>7084</v>
      </c>
      <c r="T5490" s="3">
        <v>45838</v>
      </c>
      <c r="U5490" s="3">
        <v>45845</v>
      </c>
      <c r="V5490" s="2">
        <v>0</v>
      </c>
      <c r="W5490" t="s">
        <v>44</v>
      </c>
      <c r="X5490" t="s">
        <v>44</v>
      </c>
      <c r="Y5490" t="s">
        <v>22943</v>
      </c>
      <c r="Z5490" t="s">
        <v>3487</v>
      </c>
      <c r="AA5490" t="s">
        <v>4529</v>
      </c>
      <c r="AB5490" t="s">
        <v>4530</v>
      </c>
      <c r="AC5490" t="s">
        <v>99</v>
      </c>
      <c r="AD5490" t="str">
        <f t="shared" si="85"/>
        <v>10-60</v>
      </c>
      <c r="AE5490" t="str">
        <f>VLOOKUP(AD5490,'Main_Sub Desc'!C:D,2,)</f>
        <v>LPC from invoicing</v>
      </c>
      <c r="AF5490" t="str">
        <f>VLOOKUP(VALUE(H5490),'Main_Sub Desc'!F:G,2,)</f>
        <v>Wtr Rev Late Payment</v>
      </c>
      <c r="AG5490">
        <f>IFERROR(VLOOKUP(VALUE(I5490),'PC Mapping'!A:F,6,),"")</f>
        <v>10719</v>
      </c>
      <c r="AH5490" s="13" t="str">
        <f>VLOOKUP(AG5490,'PC Mapping'!L:M,2,)</f>
        <v>All Other Water</v>
      </c>
    </row>
    <row r="5491" spans="1:34" x14ac:dyDescent="0.2">
      <c r="A5491" t="s">
        <v>22944</v>
      </c>
      <c r="B5491" t="s">
        <v>22878</v>
      </c>
      <c r="C5491" t="s">
        <v>4519</v>
      </c>
      <c r="D5491" t="s">
        <v>4520</v>
      </c>
      <c r="E5491" s="3">
        <v>45838</v>
      </c>
      <c r="F5491" t="s">
        <v>44</v>
      </c>
      <c r="G5491" t="s">
        <v>3742</v>
      </c>
      <c r="H5491" t="s">
        <v>3722</v>
      </c>
      <c r="I5491" t="s">
        <v>3752</v>
      </c>
      <c r="J5491" t="s">
        <v>4522</v>
      </c>
      <c r="K5491" s="2">
        <v>-5</v>
      </c>
      <c r="L5491" t="s">
        <v>44</v>
      </c>
      <c r="M5491" s="2">
        <v>-5</v>
      </c>
      <c r="N5491" t="s">
        <v>4523</v>
      </c>
      <c r="O5491" t="s">
        <v>4524</v>
      </c>
      <c r="P5491" t="s">
        <v>18888</v>
      </c>
      <c r="Q5491" t="s">
        <v>22945</v>
      </c>
      <c r="R5491" t="s">
        <v>44</v>
      </c>
      <c r="S5491" t="s">
        <v>7084</v>
      </c>
      <c r="T5491" s="3">
        <v>45838</v>
      </c>
      <c r="U5491" s="3">
        <v>45845</v>
      </c>
      <c r="V5491" s="2">
        <v>0</v>
      </c>
      <c r="W5491" t="s">
        <v>44</v>
      </c>
      <c r="X5491" t="s">
        <v>44</v>
      </c>
      <c r="Y5491" t="s">
        <v>22946</v>
      </c>
      <c r="Z5491" t="s">
        <v>2023</v>
      </c>
      <c r="AA5491" t="s">
        <v>4529</v>
      </c>
      <c r="AB5491" t="s">
        <v>4530</v>
      </c>
      <c r="AC5491" t="s">
        <v>99</v>
      </c>
      <c r="AD5491" t="str">
        <f t="shared" si="85"/>
        <v>10-60</v>
      </c>
      <c r="AE5491" t="str">
        <f>VLOOKUP(AD5491,'Main_Sub Desc'!C:D,2,)</f>
        <v>LPC from invoicing</v>
      </c>
      <c r="AF5491" t="str">
        <f>VLOOKUP(VALUE(H5491),'Main_Sub Desc'!F:G,2,)</f>
        <v>Wtr Rev Late Payment</v>
      </c>
      <c r="AG5491">
        <f>IFERROR(VLOOKUP(VALUE(I5491),'PC Mapping'!A:F,6,),"")</f>
        <v>10719</v>
      </c>
      <c r="AH5491" s="13" t="str">
        <f>VLOOKUP(AG5491,'PC Mapping'!L:M,2,)</f>
        <v>All Other Water</v>
      </c>
    </row>
    <row r="5492" spans="1:34" x14ac:dyDescent="0.2">
      <c r="A5492" t="s">
        <v>22947</v>
      </c>
      <c r="B5492" t="s">
        <v>22878</v>
      </c>
      <c r="C5492" t="s">
        <v>4519</v>
      </c>
      <c r="D5492" t="s">
        <v>4520</v>
      </c>
      <c r="E5492" s="3">
        <v>45838</v>
      </c>
      <c r="F5492" t="s">
        <v>44</v>
      </c>
      <c r="G5492" t="s">
        <v>3742</v>
      </c>
      <c r="H5492" t="s">
        <v>3722</v>
      </c>
      <c r="I5492" t="s">
        <v>3752</v>
      </c>
      <c r="J5492" t="s">
        <v>4522</v>
      </c>
      <c r="K5492" s="2">
        <v>-5</v>
      </c>
      <c r="L5492" t="s">
        <v>44</v>
      </c>
      <c r="M5492" s="2">
        <v>-5</v>
      </c>
      <c r="N5492" t="s">
        <v>4523</v>
      </c>
      <c r="O5492" t="s">
        <v>4524</v>
      </c>
      <c r="P5492" t="s">
        <v>6249</v>
      </c>
      <c r="Q5492" t="s">
        <v>22948</v>
      </c>
      <c r="R5492" t="s">
        <v>44</v>
      </c>
      <c r="S5492" t="s">
        <v>7084</v>
      </c>
      <c r="T5492" s="3">
        <v>45838</v>
      </c>
      <c r="U5492" s="3">
        <v>45845</v>
      </c>
      <c r="V5492" s="2">
        <v>0</v>
      </c>
      <c r="W5492" t="s">
        <v>44</v>
      </c>
      <c r="X5492" t="s">
        <v>44</v>
      </c>
      <c r="Y5492" t="s">
        <v>22949</v>
      </c>
      <c r="Z5492" t="s">
        <v>22950</v>
      </c>
      <c r="AA5492" t="s">
        <v>4529</v>
      </c>
      <c r="AB5492" t="s">
        <v>4530</v>
      </c>
      <c r="AC5492" t="s">
        <v>99</v>
      </c>
      <c r="AD5492" t="str">
        <f t="shared" si="85"/>
        <v>10-60</v>
      </c>
      <c r="AE5492" t="str">
        <f>VLOOKUP(AD5492,'Main_Sub Desc'!C:D,2,)</f>
        <v>LPC from invoicing</v>
      </c>
      <c r="AF5492" t="str">
        <f>VLOOKUP(VALUE(H5492),'Main_Sub Desc'!F:G,2,)</f>
        <v>Wtr Rev Late Payment</v>
      </c>
      <c r="AG5492">
        <f>IFERROR(VLOOKUP(VALUE(I5492),'PC Mapping'!A:F,6,),"")</f>
        <v>10719</v>
      </c>
      <c r="AH5492" s="13" t="str">
        <f>VLOOKUP(AG5492,'PC Mapping'!L:M,2,)</f>
        <v>All Other Water</v>
      </c>
    </row>
    <row r="5493" spans="1:34" x14ac:dyDescent="0.2">
      <c r="A5493" t="s">
        <v>22951</v>
      </c>
      <c r="B5493" t="s">
        <v>22878</v>
      </c>
      <c r="C5493" t="s">
        <v>4519</v>
      </c>
      <c r="D5493" t="s">
        <v>4520</v>
      </c>
      <c r="E5493" s="3">
        <v>45838</v>
      </c>
      <c r="F5493" t="s">
        <v>44</v>
      </c>
      <c r="G5493" t="s">
        <v>3742</v>
      </c>
      <c r="H5493" t="s">
        <v>3722</v>
      </c>
      <c r="I5493" t="s">
        <v>3752</v>
      </c>
      <c r="J5493" t="s">
        <v>4522</v>
      </c>
      <c r="K5493" s="2">
        <v>-5.64</v>
      </c>
      <c r="L5493" t="s">
        <v>44</v>
      </c>
      <c r="M5493" s="2">
        <v>-5.64</v>
      </c>
      <c r="N5493" t="s">
        <v>4523</v>
      </c>
      <c r="O5493" t="s">
        <v>4524</v>
      </c>
      <c r="P5493" t="s">
        <v>22952</v>
      </c>
      <c r="Q5493" t="s">
        <v>22953</v>
      </c>
      <c r="R5493" t="s">
        <v>44</v>
      </c>
      <c r="S5493" t="s">
        <v>7084</v>
      </c>
      <c r="T5493" s="3">
        <v>45838</v>
      </c>
      <c r="U5493" s="3">
        <v>45845</v>
      </c>
      <c r="V5493" s="2">
        <v>0</v>
      </c>
      <c r="W5493" t="s">
        <v>44</v>
      </c>
      <c r="X5493" t="s">
        <v>44</v>
      </c>
      <c r="Y5493" t="s">
        <v>22954</v>
      </c>
      <c r="Z5493" t="s">
        <v>22955</v>
      </c>
      <c r="AA5493" t="s">
        <v>4529</v>
      </c>
      <c r="AB5493" t="s">
        <v>4530</v>
      </c>
      <c r="AC5493" t="s">
        <v>89</v>
      </c>
      <c r="AD5493" t="str">
        <f t="shared" si="85"/>
        <v>10-60</v>
      </c>
      <c r="AE5493" t="str">
        <f>VLOOKUP(AD5493,'Main_Sub Desc'!C:D,2,)</f>
        <v>LPC from invoicing</v>
      </c>
      <c r="AF5493" t="str">
        <f>VLOOKUP(VALUE(H5493),'Main_Sub Desc'!F:G,2,)</f>
        <v>Wtr Rev Late Payment</v>
      </c>
      <c r="AG5493">
        <f>IFERROR(VLOOKUP(VALUE(I5493),'PC Mapping'!A:F,6,),"")</f>
        <v>10719</v>
      </c>
      <c r="AH5493" s="13" t="str">
        <f>VLOOKUP(AG5493,'PC Mapping'!L:M,2,)</f>
        <v>All Other Water</v>
      </c>
    </row>
    <row r="5494" spans="1:34" x14ac:dyDescent="0.2">
      <c r="A5494" t="s">
        <v>22956</v>
      </c>
      <c r="B5494" t="s">
        <v>22878</v>
      </c>
      <c r="C5494" t="s">
        <v>4519</v>
      </c>
      <c r="D5494" t="s">
        <v>4520</v>
      </c>
      <c r="E5494" s="3">
        <v>45838</v>
      </c>
      <c r="F5494" t="s">
        <v>44</v>
      </c>
      <c r="G5494" t="s">
        <v>3742</v>
      </c>
      <c r="H5494" t="s">
        <v>3722</v>
      </c>
      <c r="I5494" t="s">
        <v>3752</v>
      </c>
      <c r="J5494" t="s">
        <v>4522</v>
      </c>
      <c r="K5494" s="2">
        <v>-5</v>
      </c>
      <c r="L5494" t="s">
        <v>44</v>
      </c>
      <c r="M5494" s="2">
        <v>-5</v>
      </c>
      <c r="N5494" t="s">
        <v>4523</v>
      </c>
      <c r="O5494" t="s">
        <v>4524</v>
      </c>
      <c r="P5494" t="s">
        <v>18877</v>
      </c>
      <c r="Q5494" t="s">
        <v>22957</v>
      </c>
      <c r="R5494" t="s">
        <v>44</v>
      </c>
      <c r="S5494" t="s">
        <v>7084</v>
      </c>
      <c r="T5494" s="3">
        <v>45838</v>
      </c>
      <c r="U5494" s="3">
        <v>45845</v>
      </c>
      <c r="V5494" s="2">
        <v>0</v>
      </c>
      <c r="W5494" t="s">
        <v>44</v>
      </c>
      <c r="X5494" t="s">
        <v>44</v>
      </c>
      <c r="Y5494" t="s">
        <v>22958</v>
      </c>
      <c r="Z5494" t="s">
        <v>1941</v>
      </c>
      <c r="AA5494" t="s">
        <v>4529</v>
      </c>
      <c r="AB5494" t="s">
        <v>4530</v>
      </c>
      <c r="AC5494" t="s">
        <v>89</v>
      </c>
      <c r="AD5494" t="str">
        <f t="shared" si="85"/>
        <v>10-60</v>
      </c>
      <c r="AE5494" t="str">
        <f>VLOOKUP(AD5494,'Main_Sub Desc'!C:D,2,)</f>
        <v>LPC from invoicing</v>
      </c>
      <c r="AF5494" t="str">
        <f>VLOOKUP(VALUE(H5494),'Main_Sub Desc'!F:G,2,)</f>
        <v>Wtr Rev Late Payment</v>
      </c>
      <c r="AG5494">
        <f>IFERROR(VLOOKUP(VALUE(I5494),'PC Mapping'!A:F,6,),"")</f>
        <v>10719</v>
      </c>
      <c r="AH5494" s="13" t="str">
        <f>VLOOKUP(AG5494,'PC Mapping'!L:M,2,)</f>
        <v>All Other Water</v>
      </c>
    </row>
    <row r="5495" spans="1:34" x14ac:dyDescent="0.2">
      <c r="A5495" t="s">
        <v>22959</v>
      </c>
      <c r="B5495" t="s">
        <v>22878</v>
      </c>
      <c r="C5495" t="s">
        <v>4519</v>
      </c>
      <c r="D5495" t="s">
        <v>4520</v>
      </c>
      <c r="E5495" s="3">
        <v>45838</v>
      </c>
      <c r="F5495" t="s">
        <v>44</v>
      </c>
      <c r="G5495" t="s">
        <v>3742</v>
      </c>
      <c r="H5495" t="s">
        <v>3722</v>
      </c>
      <c r="I5495" t="s">
        <v>3752</v>
      </c>
      <c r="J5495" t="s">
        <v>4522</v>
      </c>
      <c r="K5495" s="2">
        <v>-5</v>
      </c>
      <c r="L5495" t="s">
        <v>44</v>
      </c>
      <c r="M5495" s="2">
        <v>-5</v>
      </c>
      <c r="N5495" t="s">
        <v>4523</v>
      </c>
      <c r="O5495" t="s">
        <v>4524</v>
      </c>
      <c r="P5495" t="s">
        <v>7139</v>
      </c>
      <c r="Q5495" t="s">
        <v>22960</v>
      </c>
      <c r="R5495" t="s">
        <v>44</v>
      </c>
      <c r="S5495" t="s">
        <v>7084</v>
      </c>
      <c r="T5495" s="3">
        <v>45838</v>
      </c>
      <c r="U5495" s="3">
        <v>45845</v>
      </c>
      <c r="V5495" s="2">
        <v>0</v>
      </c>
      <c r="W5495" t="s">
        <v>44</v>
      </c>
      <c r="X5495" t="s">
        <v>44</v>
      </c>
      <c r="Y5495" t="s">
        <v>22961</v>
      </c>
      <c r="Z5495" t="s">
        <v>2434</v>
      </c>
      <c r="AA5495" t="s">
        <v>4529</v>
      </c>
      <c r="AB5495" t="s">
        <v>4530</v>
      </c>
      <c r="AC5495" t="s">
        <v>89</v>
      </c>
      <c r="AD5495" t="str">
        <f t="shared" si="85"/>
        <v>10-60</v>
      </c>
      <c r="AE5495" t="str">
        <f>VLOOKUP(AD5495,'Main_Sub Desc'!C:D,2,)</f>
        <v>LPC from invoicing</v>
      </c>
      <c r="AF5495" t="str">
        <f>VLOOKUP(VALUE(H5495),'Main_Sub Desc'!F:G,2,)</f>
        <v>Wtr Rev Late Payment</v>
      </c>
      <c r="AG5495">
        <f>IFERROR(VLOOKUP(VALUE(I5495),'PC Mapping'!A:F,6,),"")</f>
        <v>10719</v>
      </c>
      <c r="AH5495" s="13" t="str">
        <f>VLOOKUP(AG5495,'PC Mapping'!L:M,2,)</f>
        <v>All Other Water</v>
      </c>
    </row>
    <row r="5496" spans="1:34" x14ac:dyDescent="0.2">
      <c r="A5496" t="s">
        <v>22962</v>
      </c>
      <c r="B5496" t="s">
        <v>22878</v>
      </c>
      <c r="C5496" t="s">
        <v>4519</v>
      </c>
      <c r="D5496" t="s">
        <v>4520</v>
      </c>
      <c r="E5496" s="3">
        <v>45838</v>
      </c>
      <c r="F5496" t="s">
        <v>44</v>
      </c>
      <c r="G5496" t="s">
        <v>3742</v>
      </c>
      <c r="H5496" t="s">
        <v>3722</v>
      </c>
      <c r="I5496" t="s">
        <v>3752</v>
      </c>
      <c r="J5496" t="s">
        <v>4522</v>
      </c>
      <c r="K5496" s="2">
        <v>-5</v>
      </c>
      <c r="L5496" t="s">
        <v>44</v>
      </c>
      <c r="M5496" s="2">
        <v>-5</v>
      </c>
      <c r="N5496" t="s">
        <v>4523</v>
      </c>
      <c r="O5496" t="s">
        <v>4524</v>
      </c>
      <c r="P5496" t="s">
        <v>18732</v>
      </c>
      <c r="Q5496" t="s">
        <v>22963</v>
      </c>
      <c r="R5496" t="s">
        <v>44</v>
      </c>
      <c r="S5496" t="s">
        <v>7084</v>
      </c>
      <c r="T5496" s="3">
        <v>45838</v>
      </c>
      <c r="U5496" s="3">
        <v>45845</v>
      </c>
      <c r="V5496" s="2">
        <v>0</v>
      </c>
      <c r="W5496" t="s">
        <v>44</v>
      </c>
      <c r="X5496" t="s">
        <v>44</v>
      </c>
      <c r="Y5496" t="s">
        <v>22964</v>
      </c>
      <c r="Z5496" t="s">
        <v>2981</v>
      </c>
      <c r="AA5496" t="s">
        <v>4529</v>
      </c>
      <c r="AB5496" t="s">
        <v>4530</v>
      </c>
      <c r="AC5496" t="s">
        <v>89</v>
      </c>
      <c r="AD5496" t="str">
        <f t="shared" si="85"/>
        <v>10-60</v>
      </c>
      <c r="AE5496" t="str">
        <f>VLOOKUP(AD5496,'Main_Sub Desc'!C:D,2,)</f>
        <v>LPC from invoicing</v>
      </c>
      <c r="AF5496" t="str">
        <f>VLOOKUP(VALUE(H5496),'Main_Sub Desc'!F:G,2,)</f>
        <v>Wtr Rev Late Payment</v>
      </c>
      <c r="AG5496">
        <f>IFERROR(VLOOKUP(VALUE(I5496),'PC Mapping'!A:F,6,),"")</f>
        <v>10719</v>
      </c>
      <c r="AH5496" s="13" t="str">
        <f>VLOOKUP(AG5496,'PC Mapping'!L:M,2,)</f>
        <v>All Other Water</v>
      </c>
    </row>
    <row r="5497" spans="1:34" x14ac:dyDescent="0.2">
      <c r="A5497" t="s">
        <v>22965</v>
      </c>
      <c r="B5497" t="s">
        <v>22878</v>
      </c>
      <c r="C5497" t="s">
        <v>4519</v>
      </c>
      <c r="D5497" t="s">
        <v>4520</v>
      </c>
      <c r="E5497" s="3">
        <v>45838</v>
      </c>
      <c r="F5497" t="s">
        <v>44</v>
      </c>
      <c r="G5497" t="s">
        <v>3742</v>
      </c>
      <c r="H5497" t="s">
        <v>3722</v>
      </c>
      <c r="I5497" t="s">
        <v>4538</v>
      </c>
      <c r="J5497" t="s">
        <v>4522</v>
      </c>
      <c r="K5497" s="2">
        <v>-5</v>
      </c>
      <c r="L5497" t="s">
        <v>44</v>
      </c>
      <c r="M5497" s="2">
        <v>-5</v>
      </c>
      <c r="N5497" t="s">
        <v>4523</v>
      </c>
      <c r="O5497" t="s">
        <v>4524</v>
      </c>
      <c r="P5497" t="s">
        <v>19142</v>
      </c>
      <c r="Q5497" t="s">
        <v>22966</v>
      </c>
      <c r="R5497" t="s">
        <v>44</v>
      </c>
      <c r="S5497" t="s">
        <v>7084</v>
      </c>
      <c r="T5497" s="3">
        <v>45838</v>
      </c>
      <c r="U5497" s="3">
        <v>45845</v>
      </c>
      <c r="V5497" s="2">
        <v>0</v>
      </c>
      <c r="W5497" t="s">
        <v>44</v>
      </c>
      <c r="X5497" t="s">
        <v>44</v>
      </c>
      <c r="Y5497" t="s">
        <v>22967</v>
      </c>
      <c r="Z5497" t="s">
        <v>290</v>
      </c>
      <c r="AA5497" t="s">
        <v>4529</v>
      </c>
      <c r="AB5497" t="s">
        <v>4530</v>
      </c>
      <c r="AC5497" t="s">
        <v>99</v>
      </c>
      <c r="AD5497" t="str">
        <f t="shared" si="85"/>
        <v>10-60</v>
      </c>
      <c r="AE5497" t="str">
        <f>VLOOKUP(AD5497,'Main_Sub Desc'!C:D,2,)</f>
        <v>LPC from invoicing</v>
      </c>
      <c r="AF5497" t="str">
        <f>VLOOKUP(VALUE(H5497),'Main_Sub Desc'!F:G,2,)</f>
        <v>Wtr Rev Late Payment</v>
      </c>
      <c r="AG5497">
        <f>IFERROR(VLOOKUP(VALUE(I5497),'PC Mapping'!A:F,6,),"")</f>
        <v>10469</v>
      </c>
      <c r="AH5497" s="13" t="str">
        <f>VLOOKUP(AG5497,'PC Mapping'!L:M,2,)</f>
        <v>Bolivar Water</v>
      </c>
    </row>
    <row r="5498" spans="1:34" x14ac:dyDescent="0.2">
      <c r="A5498" t="s">
        <v>22968</v>
      </c>
      <c r="B5498" t="s">
        <v>22878</v>
      </c>
      <c r="C5498" t="s">
        <v>4519</v>
      </c>
      <c r="D5498" t="s">
        <v>4520</v>
      </c>
      <c r="E5498" s="3">
        <v>45838</v>
      </c>
      <c r="F5498" t="s">
        <v>44</v>
      </c>
      <c r="G5498" t="s">
        <v>3742</v>
      </c>
      <c r="H5498" t="s">
        <v>3722</v>
      </c>
      <c r="I5498" t="s">
        <v>4538</v>
      </c>
      <c r="J5498" t="s">
        <v>4522</v>
      </c>
      <c r="K5498" s="2">
        <v>-5</v>
      </c>
      <c r="L5498" t="s">
        <v>44</v>
      </c>
      <c r="M5498" s="2">
        <v>-5</v>
      </c>
      <c r="N5498" t="s">
        <v>4523</v>
      </c>
      <c r="O5498" t="s">
        <v>4524</v>
      </c>
      <c r="P5498" t="s">
        <v>19142</v>
      </c>
      <c r="Q5498" t="s">
        <v>22969</v>
      </c>
      <c r="R5498" t="s">
        <v>44</v>
      </c>
      <c r="S5498" t="s">
        <v>7084</v>
      </c>
      <c r="T5498" s="3">
        <v>45838</v>
      </c>
      <c r="U5498" s="3">
        <v>45845</v>
      </c>
      <c r="V5498" s="2">
        <v>0</v>
      </c>
      <c r="W5498" t="s">
        <v>44</v>
      </c>
      <c r="X5498" t="s">
        <v>44</v>
      </c>
      <c r="Y5498" t="s">
        <v>22970</v>
      </c>
      <c r="Z5498" t="s">
        <v>289</v>
      </c>
      <c r="AA5498" t="s">
        <v>4529</v>
      </c>
      <c r="AB5498" t="s">
        <v>4530</v>
      </c>
      <c r="AC5498" t="s">
        <v>99</v>
      </c>
      <c r="AD5498" t="str">
        <f t="shared" si="85"/>
        <v>10-60</v>
      </c>
      <c r="AE5498" t="str">
        <f>VLOOKUP(AD5498,'Main_Sub Desc'!C:D,2,)</f>
        <v>LPC from invoicing</v>
      </c>
      <c r="AF5498" t="str">
        <f>VLOOKUP(VALUE(H5498),'Main_Sub Desc'!F:G,2,)</f>
        <v>Wtr Rev Late Payment</v>
      </c>
      <c r="AG5498">
        <f>IFERROR(VLOOKUP(VALUE(I5498),'PC Mapping'!A:F,6,),"")</f>
        <v>10469</v>
      </c>
      <c r="AH5498" s="13" t="str">
        <f>VLOOKUP(AG5498,'PC Mapping'!L:M,2,)</f>
        <v>Bolivar Water</v>
      </c>
    </row>
    <row r="5499" spans="1:34" x14ac:dyDescent="0.2">
      <c r="A5499" t="s">
        <v>22968</v>
      </c>
      <c r="B5499" t="s">
        <v>22878</v>
      </c>
      <c r="C5499" t="s">
        <v>4519</v>
      </c>
      <c r="D5499" t="s">
        <v>4520</v>
      </c>
      <c r="E5499" s="3">
        <v>45838</v>
      </c>
      <c r="F5499" t="s">
        <v>44</v>
      </c>
      <c r="G5499" t="s">
        <v>3742</v>
      </c>
      <c r="H5499" t="s">
        <v>3716</v>
      </c>
      <c r="I5499" t="s">
        <v>4534</v>
      </c>
      <c r="J5499" t="s">
        <v>4522</v>
      </c>
      <c r="K5499" s="2">
        <v>-5</v>
      </c>
      <c r="L5499" t="s">
        <v>44</v>
      </c>
      <c r="M5499" s="2">
        <v>-5</v>
      </c>
      <c r="N5499" t="s">
        <v>4523</v>
      </c>
      <c r="O5499" t="s">
        <v>4524</v>
      </c>
      <c r="P5499" t="s">
        <v>19142</v>
      </c>
      <c r="Q5499" t="s">
        <v>22971</v>
      </c>
      <c r="R5499" t="s">
        <v>44</v>
      </c>
      <c r="S5499" t="s">
        <v>7084</v>
      </c>
      <c r="T5499" s="3">
        <v>45838</v>
      </c>
      <c r="U5499" s="3">
        <v>45845</v>
      </c>
      <c r="V5499" s="2">
        <v>0</v>
      </c>
      <c r="W5499" t="s">
        <v>44</v>
      </c>
      <c r="X5499" t="s">
        <v>44</v>
      </c>
      <c r="Y5499" t="s">
        <v>22972</v>
      </c>
      <c r="Z5499" t="s">
        <v>289</v>
      </c>
      <c r="AA5499" t="s">
        <v>4529</v>
      </c>
      <c r="AB5499" t="s">
        <v>4530</v>
      </c>
      <c r="AC5499" t="s">
        <v>99</v>
      </c>
      <c r="AD5499" t="str">
        <f t="shared" si="85"/>
        <v>10-60</v>
      </c>
      <c r="AE5499" t="str">
        <f>VLOOKUP(AD5499,'Main_Sub Desc'!C:D,2,)</f>
        <v>LPC from invoicing</v>
      </c>
      <c r="AF5499" t="str">
        <f>VLOOKUP(VALUE(H5499),'Main_Sub Desc'!F:G,2,)</f>
        <v>Wst Rev Late Payment</v>
      </c>
      <c r="AG5499">
        <f>IFERROR(VLOOKUP(VALUE(I5499),'PC Mapping'!A:F,6,),"")</f>
        <v>10514</v>
      </c>
      <c r="AH5499" s="13" t="str">
        <f>VLOOKUP(AG5499,'PC Mapping'!L:M,2,)</f>
        <v>Bolivar Sewer</v>
      </c>
    </row>
    <row r="5500" spans="1:34" x14ac:dyDescent="0.2">
      <c r="A5500" t="s">
        <v>22973</v>
      </c>
      <c r="B5500" t="s">
        <v>22878</v>
      </c>
      <c r="C5500" t="s">
        <v>4519</v>
      </c>
      <c r="D5500" t="s">
        <v>4520</v>
      </c>
      <c r="E5500" s="3">
        <v>45838</v>
      </c>
      <c r="F5500" t="s">
        <v>44</v>
      </c>
      <c r="G5500" t="s">
        <v>3742</v>
      </c>
      <c r="H5500" t="s">
        <v>3716</v>
      </c>
      <c r="I5500" t="s">
        <v>4534</v>
      </c>
      <c r="J5500" t="s">
        <v>4522</v>
      </c>
      <c r="K5500" s="2">
        <v>-5</v>
      </c>
      <c r="L5500" t="s">
        <v>44</v>
      </c>
      <c r="M5500" s="2">
        <v>-5</v>
      </c>
      <c r="N5500" t="s">
        <v>4523</v>
      </c>
      <c r="O5500" t="s">
        <v>4524</v>
      </c>
      <c r="P5500" t="s">
        <v>22974</v>
      </c>
      <c r="Q5500" t="s">
        <v>22975</v>
      </c>
      <c r="R5500" t="s">
        <v>44</v>
      </c>
      <c r="S5500" t="s">
        <v>7084</v>
      </c>
      <c r="T5500" s="3">
        <v>45838</v>
      </c>
      <c r="U5500" s="3">
        <v>45845</v>
      </c>
      <c r="V5500" s="2">
        <v>0</v>
      </c>
      <c r="W5500" t="s">
        <v>44</v>
      </c>
      <c r="X5500" t="s">
        <v>44</v>
      </c>
      <c r="Y5500" t="s">
        <v>22976</v>
      </c>
      <c r="Z5500" t="s">
        <v>1136</v>
      </c>
      <c r="AA5500" t="s">
        <v>4529</v>
      </c>
      <c r="AB5500" t="s">
        <v>4530</v>
      </c>
      <c r="AC5500" t="s">
        <v>89</v>
      </c>
      <c r="AD5500" t="str">
        <f t="shared" si="85"/>
        <v>10-60</v>
      </c>
      <c r="AE5500" t="str">
        <f>VLOOKUP(AD5500,'Main_Sub Desc'!C:D,2,)</f>
        <v>LPC from invoicing</v>
      </c>
      <c r="AF5500" t="str">
        <f>VLOOKUP(VALUE(H5500),'Main_Sub Desc'!F:G,2,)</f>
        <v>Wst Rev Late Payment</v>
      </c>
      <c r="AG5500">
        <f>IFERROR(VLOOKUP(VALUE(I5500),'PC Mapping'!A:F,6,),"")</f>
        <v>10514</v>
      </c>
      <c r="AH5500" s="13" t="str">
        <f>VLOOKUP(AG5500,'PC Mapping'!L:M,2,)</f>
        <v>Bolivar Sewer</v>
      </c>
    </row>
    <row r="5501" spans="1:34" x14ac:dyDescent="0.2">
      <c r="A5501" t="s">
        <v>22973</v>
      </c>
      <c r="B5501" t="s">
        <v>22878</v>
      </c>
      <c r="C5501" t="s">
        <v>4519</v>
      </c>
      <c r="D5501" t="s">
        <v>4520</v>
      </c>
      <c r="E5501" s="3">
        <v>45838</v>
      </c>
      <c r="F5501" t="s">
        <v>44</v>
      </c>
      <c r="G5501" t="s">
        <v>3742</v>
      </c>
      <c r="H5501" t="s">
        <v>3722</v>
      </c>
      <c r="I5501" t="s">
        <v>4538</v>
      </c>
      <c r="J5501" t="s">
        <v>4522</v>
      </c>
      <c r="K5501" s="2">
        <v>-5</v>
      </c>
      <c r="L5501" t="s">
        <v>44</v>
      </c>
      <c r="M5501" s="2">
        <v>-5</v>
      </c>
      <c r="N5501" t="s">
        <v>4523</v>
      </c>
      <c r="O5501" t="s">
        <v>4524</v>
      </c>
      <c r="P5501" t="s">
        <v>22974</v>
      </c>
      <c r="Q5501" t="s">
        <v>22977</v>
      </c>
      <c r="R5501" t="s">
        <v>44</v>
      </c>
      <c r="S5501" t="s">
        <v>7084</v>
      </c>
      <c r="T5501" s="3">
        <v>45838</v>
      </c>
      <c r="U5501" s="3">
        <v>45845</v>
      </c>
      <c r="V5501" s="2">
        <v>0</v>
      </c>
      <c r="W5501" t="s">
        <v>44</v>
      </c>
      <c r="X5501" t="s">
        <v>44</v>
      </c>
      <c r="Y5501" t="s">
        <v>22978</v>
      </c>
      <c r="Z5501" t="s">
        <v>1136</v>
      </c>
      <c r="AA5501" t="s">
        <v>4529</v>
      </c>
      <c r="AB5501" t="s">
        <v>4530</v>
      </c>
      <c r="AC5501" t="s">
        <v>89</v>
      </c>
      <c r="AD5501" t="str">
        <f t="shared" si="85"/>
        <v>10-60</v>
      </c>
      <c r="AE5501" t="str">
        <f>VLOOKUP(AD5501,'Main_Sub Desc'!C:D,2,)</f>
        <v>LPC from invoicing</v>
      </c>
      <c r="AF5501" t="str">
        <f>VLOOKUP(VALUE(H5501),'Main_Sub Desc'!F:G,2,)</f>
        <v>Wtr Rev Late Payment</v>
      </c>
      <c r="AG5501">
        <f>IFERROR(VLOOKUP(VALUE(I5501),'PC Mapping'!A:F,6,),"")</f>
        <v>10469</v>
      </c>
      <c r="AH5501" s="13" t="str">
        <f>VLOOKUP(AG5501,'PC Mapping'!L:M,2,)</f>
        <v>Bolivar Water</v>
      </c>
    </row>
    <row r="5502" spans="1:34" x14ac:dyDescent="0.2">
      <c r="A5502" t="s">
        <v>22979</v>
      </c>
      <c r="B5502" t="s">
        <v>22878</v>
      </c>
      <c r="C5502" t="s">
        <v>4519</v>
      </c>
      <c r="D5502" t="s">
        <v>4520</v>
      </c>
      <c r="E5502" s="3">
        <v>45838</v>
      </c>
      <c r="F5502" t="s">
        <v>44</v>
      </c>
      <c r="G5502" t="s">
        <v>3742</v>
      </c>
      <c r="H5502" t="s">
        <v>3722</v>
      </c>
      <c r="I5502" t="s">
        <v>4538</v>
      </c>
      <c r="J5502" t="s">
        <v>4522</v>
      </c>
      <c r="K5502" s="2">
        <v>-5</v>
      </c>
      <c r="L5502" t="s">
        <v>44</v>
      </c>
      <c r="M5502" s="2">
        <v>-5</v>
      </c>
      <c r="N5502" t="s">
        <v>4523</v>
      </c>
      <c r="O5502" t="s">
        <v>4524</v>
      </c>
      <c r="P5502" t="s">
        <v>22913</v>
      </c>
      <c r="Q5502" t="s">
        <v>22980</v>
      </c>
      <c r="R5502" t="s">
        <v>44</v>
      </c>
      <c r="S5502" t="s">
        <v>7084</v>
      </c>
      <c r="T5502" s="3">
        <v>45838</v>
      </c>
      <c r="U5502" s="3">
        <v>45845</v>
      </c>
      <c r="V5502" s="2">
        <v>0</v>
      </c>
      <c r="W5502" t="s">
        <v>44</v>
      </c>
      <c r="X5502" t="s">
        <v>44</v>
      </c>
      <c r="Y5502" t="s">
        <v>22981</v>
      </c>
      <c r="Z5502" t="s">
        <v>839</v>
      </c>
      <c r="AA5502" t="s">
        <v>4529</v>
      </c>
      <c r="AB5502" t="s">
        <v>4530</v>
      </c>
      <c r="AC5502" t="s">
        <v>99</v>
      </c>
      <c r="AD5502" t="str">
        <f t="shared" si="85"/>
        <v>10-60</v>
      </c>
      <c r="AE5502" t="str">
        <f>VLOOKUP(AD5502,'Main_Sub Desc'!C:D,2,)</f>
        <v>LPC from invoicing</v>
      </c>
      <c r="AF5502" t="str">
        <f>VLOOKUP(VALUE(H5502),'Main_Sub Desc'!F:G,2,)</f>
        <v>Wtr Rev Late Payment</v>
      </c>
      <c r="AG5502">
        <f>IFERROR(VLOOKUP(VALUE(I5502),'PC Mapping'!A:F,6,),"")</f>
        <v>10469</v>
      </c>
      <c r="AH5502" s="13" t="str">
        <f>VLOOKUP(AG5502,'PC Mapping'!L:M,2,)</f>
        <v>Bolivar Water</v>
      </c>
    </row>
    <row r="5503" spans="1:34" x14ac:dyDescent="0.2">
      <c r="A5503" t="s">
        <v>22982</v>
      </c>
      <c r="B5503" t="s">
        <v>22878</v>
      </c>
      <c r="C5503" t="s">
        <v>4519</v>
      </c>
      <c r="D5503" t="s">
        <v>4520</v>
      </c>
      <c r="E5503" s="3">
        <v>45838</v>
      </c>
      <c r="F5503" t="s">
        <v>44</v>
      </c>
      <c r="G5503" t="s">
        <v>3742</v>
      </c>
      <c r="H5503" t="s">
        <v>3722</v>
      </c>
      <c r="I5503" t="s">
        <v>3752</v>
      </c>
      <c r="J5503" t="s">
        <v>4522</v>
      </c>
      <c r="K5503" s="2">
        <v>-5</v>
      </c>
      <c r="L5503" t="s">
        <v>44</v>
      </c>
      <c r="M5503" s="2">
        <v>-5</v>
      </c>
      <c r="N5503" t="s">
        <v>4523</v>
      </c>
      <c r="O5503" t="s">
        <v>4524</v>
      </c>
      <c r="P5503" t="s">
        <v>12708</v>
      </c>
      <c r="Q5503" t="s">
        <v>22983</v>
      </c>
      <c r="R5503" t="s">
        <v>44</v>
      </c>
      <c r="S5503" t="s">
        <v>7084</v>
      </c>
      <c r="T5503" s="3">
        <v>45838</v>
      </c>
      <c r="U5503" s="3">
        <v>45845</v>
      </c>
      <c r="V5503" s="2">
        <v>0</v>
      </c>
      <c r="W5503" t="s">
        <v>44</v>
      </c>
      <c r="X5503" t="s">
        <v>44</v>
      </c>
      <c r="Y5503" t="s">
        <v>22984</v>
      </c>
      <c r="Z5503" t="s">
        <v>22985</v>
      </c>
      <c r="AA5503" t="s">
        <v>4529</v>
      </c>
      <c r="AB5503" t="s">
        <v>4530</v>
      </c>
      <c r="AC5503" t="s">
        <v>89</v>
      </c>
      <c r="AD5503" t="str">
        <f t="shared" si="85"/>
        <v>10-60</v>
      </c>
      <c r="AE5503" t="str">
        <f>VLOOKUP(AD5503,'Main_Sub Desc'!C:D,2,)</f>
        <v>LPC from invoicing</v>
      </c>
      <c r="AF5503" t="str">
        <f>VLOOKUP(VALUE(H5503),'Main_Sub Desc'!F:G,2,)</f>
        <v>Wtr Rev Late Payment</v>
      </c>
      <c r="AG5503">
        <f>IFERROR(VLOOKUP(VALUE(I5503),'PC Mapping'!A:F,6,),"")</f>
        <v>10719</v>
      </c>
      <c r="AH5503" s="13" t="str">
        <f>VLOOKUP(AG5503,'PC Mapping'!L:M,2,)</f>
        <v>All Other Water</v>
      </c>
    </row>
    <row r="5504" spans="1:34" x14ac:dyDescent="0.2">
      <c r="A5504" t="s">
        <v>22986</v>
      </c>
      <c r="B5504" t="s">
        <v>22878</v>
      </c>
      <c r="C5504" t="s">
        <v>4519</v>
      </c>
      <c r="D5504" t="s">
        <v>4520</v>
      </c>
      <c r="E5504" s="3">
        <v>45838</v>
      </c>
      <c r="F5504" t="s">
        <v>44</v>
      </c>
      <c r="G5504" t="s">
        <v>3742</v>
      </c>
      <c r="H5504" t="s">
        <v>3722</v>
      </c>
      <c r="I5504" t="s">
        <v>3752</v>
      </c>
      <c r="J5504" t="s">
        <v>4522</v>
      </c>
      <c r="K5504" s="2">
        <v>-5</v>
      </c>
      <c r="L5504" t="s">
        <v>44</v>
      </c>
      <c r="M5504" s="2">
        <v>-5</v>
      </c>
      <c r="N5504" t="s">
        <v>4523</v>
      </c>
      <c r="O5504" t="s">
        <v>4524</v>
      </c>
      <c r="P5504" t="s">
        <v>7946</v>
      </c>
      <c r="Q5504" t="s">
        <v>22987</v>
      </c>
      <c r="R5504" t="s">
        <v>44</v>
      </c>
      <c r="S5504" t="s">
        <v>7084</v>
      </c>
      <c r="T5504" s="3">
        <v>45838</v>
      </c>
      <c r="U5504" s="3">
        <v>45845</v>
      </c>
      <c r="V5504" s="2">
        <v>0</v>
      </c>
      <c r="W5504" t="s">
        <v>44</v>
      </c>
      <c r="X5504" t="s">
        <v>44</v>
      </c>
      <c r="Y5504" t="s">
        <v>22988</v>
      </c>
      <c r="Z5504" t="s">
        <v>2605</v>
      </c>
      <c r="AA5504" t="s">
        <v>4529</v>
      </c>
      <c r="AB5504" t="s">
        <v>4530</v>
      </c>
      <c r="AC5504" t="s">
        <v>89</v>
      </c>
      <c r="AD5504" t="str">
        <f t="shared" si="85"/>
        <v>10-60</v>
      </c>
      <c r="AE5504" t="str">
        <f>VLOOKUP(AD5504,'Main_Sub Desc'!C:D,2,)</f>
        <v>LPC from invoicing</v>
      </c>
      <c r="AF5504" t="str">
        <f>VLOOKUP(VALUE(H5504),'Main_Sub Desc'!F:G,2,)</f>
        <v>Wtr Rev Late Payment</v>
      </c>
      <c r="AG5504">
        <f>IFERROR(VLOOKUP(VALUE(I5504),'PC Mapping'!A:F,6,),"")</f>
        <v>10719</v>
      </c>
      <c r="AH5504" s="13" t="str">
        <f>VLOOKUP(AG5504,'PC Mapping'!L:M,2,)</f>
        <v>All Other Water</v>
      </c>
    </row>
    <row r="5505" spans="1:34" x14ac:dyDescent="0.2">
      <c r="A5505" t="s">
        <v>22989</v>
      </c>
      <c r="B5505" t="s">
        <v>22878</v>
      </c>
      <c r="C5505" t="s">
        <v>4519</v>
      </c>
      <c r="D5505" t="s">
        <v>4520</v>
      </c>
      <c r="E5505" s="3">
        <v>45838</v>
      </c>
      <c r="F5505" t="s">
        <v>44</v>
      </c>
      <c r="G5505" t="s">
        <v>3742</v>
      </c>
      <c r="H5505" t="s">
        <v>3722</v>
      </c>
      <c r="I5505" t="s">
        <v>3752</v>
      </c>
      <c r="J5505" t="s">
        <v>4522</v>
      </c>
      <c r="K5505" s="2">
        <v>-5</v>
      </c>
      <c r="L5505" t="s">
        <v>44</v>
      </c>
      <c r="M5505" s="2">
        <v>-5</v>
      </c>
      <c r="N5505" t="s">
        <v>4523</v>
      </c>
      <c r="O5505" t="s">
        <v>4524</v>
      </c>
      <c r="P5505" t="s">
        <v>8840</v>
      </c>
      <c r="Q5505" t="s">
        <v>22990</v>
      </c>
      <c r="R5505" t="s">
        <v>44</v>
      </c>
      <c r="S5505" t="s">
        <v>7084</v>
      </c>
      <c r="T5505" s="3">
        <v>45838</v>
      </c>
      <c r="U5505" s="3">
        <v>45845</v>
      </c>
      <c r="V5505" s="2">
        <v>0</v>
      </c>
      <c r="W5505" t="s">
        <v>44</v>
      </c>
      <c r="X5505" t="s">
        <v>44</v>
      </c>
      <c r="Y5505" t="s">
        <v>22991</v>
      </c>
      <c r="Z5505" t="s">
        <v>22992</v>
      </c>
      <c r="AA5505" t="s">
        <v>4529</v>
      </c>
      <c r="AB5505" t="s">
        <v>4530</v>
      </c>
      <c r="AC5505" t="s">
        <v>99</v>
      </c>
      <c r="AD5505" t="str">
        <f t="shared" si="85"/>
        <v>10-60</v>
      </c>
      <c r="AE5505" t="str">
        <f>VLOOKUP(AD5505,'Main_Sub Desc'!C:D,2,)</f>
        <v>LPC from invoicing</v>
      </c>
      <c r="AF5505" t="str">
        <f>VLOOKUP(VALUE(H5505),'Main_Sub Desc'!F:G,2,)</f>
        <v>Wtr Rev Late Payment</v>
      </c>
      <c r="AG5505">
        <f>IFERROR(VLOOKUP(VALUE(I5505),'PC Mapping'!A:F,6,),"")</f>
        <v>10719</v>
      </c>
      <c r="AH5505" s="13" t="str">
        <f>VLOOKUP(AG5505,'PC Mapping'!L:M,2,)</f>
        <v>All Other Water</v>
      </c>
    </row>
    <row r="5506" spans="1:34" x14ac:dyDescent="0.2">
      <c r="A5506" t="s">
        <v>22993</v>
      </c>
      <c r="B5506" t="s">
        <v>22878</v>
      </c>
      <c r="C5506" t="s">
        <v>4519</v>
      </c>
      <c r="D5506" t="s">
        <v>4520</v>
      </c>
      <c r="E5506" s="3">
        <v>45838</v>
      </c>
      <c r="F5506" t="s">
        <v>44</v>
      </c>
      <c r="G5506" t="s">
        <v>3742</v>
      </c>
      <c r="H5506" t="s">
        <v>3722</v>
      </c>
      <c r="I5506" t="s">
        <v>3752</v>
      </c>
      <c r="J5506" t="s">
        <v>4522</v>
      </c>
      <c r="K5506" s="2">
        <v>-5</v>
      </c>
      <c r="L5506" t="s">
        <v>44</v>
      </c>
      <c r="M5506" s="2">
        <v>-5</v>
      </c>
      <c r="N5506" t="s">
        <v>4523</v>
      </c>
      <c r="O5506" t="s">
        <v>4524</v>
      </c>
      <c r="P5506" t="s">
        <v>8840</v>
      </c>
      <c r="Q5506" t="s">
        <v>22994</v>
      </c>
      <c r="R5506" t="s">
        <v>44</v>
      </c>
      <c r="S5506" t="s">
        <v>7084</v>
      </c>
      <c r="T5506" s="3">
        <v>45838</v>
      </c>
      <c r="U5506" s="3">
        <v>45845</v>
      </c>
      <c r="V5506" s="2">
        <v>0</v>
      </c>
      <c r="W5506" t="s">
        <v>44</v>
      </c>
      <c r="X5506" t="s">
        <v>44</v>
      </c>
      <c r="Y5506" t="s">
        <v>15843</v>
      </c>
      <c r="Z5506" t="s">
        <v>3029</v>
      </c>
      <c r="AA5506" t="s">
        <v>4529</v>
      </c>
      <c r="AB5506" t="s">
        <v>4530</v>
      </c>
      <c r="AC5506" t="s">
        <v>99</v>
      </c>
      <c r="AD5506" t="str">
        <f t="shared" si="85"/>
        <v>10-60</v>
      </c>
      <c r="AE5506" t="str">
        <f>VLOOKUP(AD5506,'Main_Sub Desc'!C:D,2,)</f>
        <v>LPC from invoicing</v>
      </c>
      <c r="AF5506" t="str">
        <f>VLOOKUP(VALUE(H5506),'Main_Sub Desc'!F:G,2,)</f>
        <v>Wtr Rev Late Payment</v>
      </c>
      <c r="AG5506">
        <f>IFERROR(VLOOKUP(VALUE(I5506),'PC Mapping'!A:F,6,),"")</f>
        <v>10719</v>
      </c>
      <c r="AH5506" s="13" t="str">
        <f>VLOOKUP(AG5506,'PC Mapping'!L:M,2,)</f>
        <v>All Other Water</v>
      </c>
    </row>
    <row r="5507" spans="1:34" x14ac:dyDescent="0.2">
      <c r="A5507" t="s">
        <v>22995</v>
      </c>
      <c r="B5507" t="s">
        <v>22878</v>
      </c>
      <c r="C5507" t="s">
        <v>4519</v>
      </c>
      <c r="D5507" t="s">
        <v>4520</v>
      </c>
      <c r="E5507" s="3">
        <v>45838</v>
      </c>
      <c r="F5507" t="s">
        <v>44</v>
      </c>
      <c r="G5507" t="s">
        <v>3742</v>
      </c>
      <c r="H5507" t="s">
        <v>3722</v>
      </c>
      <c r="I5507" t="s">
        <v>3752</v>
      </c>
      <c r="J5507" t="s">
        <v>4522</v>
      </c>
      <c r="K5507" s="2">
        <v>-5</v>
      </c>
      <c r="L5507" t="s">
        <v>44</v>
      </c>
      <c r="M5507" s="2">
        <v>-5</v>
      </c>
      <c r="N5507" t="s">
        <v>4523</v>
      </c>
      <c r="O5507" t="s">
        <v>4524</v>
      </c>
      <c r="P5507" t="s">
        <v>8840</v>
      </c>
      <c r="Q5507" t="s">
        <v>22996</v>
      </c>
      <c r="R5507" t="s">
        <v>44</v>
      </c>
      <c r="S5507" t="s">
        <v>7084</v>
      </c>
      <c r="T5507" s="3">
        <v>45838</v>
      </c>
      <c r="U5507" s="3">
        <v>45845</v>
      </c>
      <c r="V5507" s="2">
        <v>0</v>
      </c>
      <c r="W5507" t="s">
        <v>44</v>
      </c>
      <c r="X5507" t="s">
        <v>44</v>
      </c>
      <c r="Y5507" t="s">
        <v>15843</v>
      </c>
      <c r="Z5507" t="s">
        <v>3029</v>
      </c>
      <c r="AA5507" t="s">
        <v>4529</v>
      </c>
      <c r="AB5507" t="s">
        <v>4530</v>
      </c>
      <c r="AC5507" t="s">
        <v>99</v>
      </c>
      <c r="AD5507" t="str">
        <f t="shared" si="85"/>
        <v>10-60</v>
      </c>
      <c r="AE5507" t="str">
        <f>VLOOKUP(AD5507,'Main_Sub Desc'!C:D,2,)</f>
        <v>LPC from invoicing</v>
      </c>
      <c r="AF5507" t="str">
        <f>VLOOKUP(VALUE(H5507),'Main_Sub Desc'!F:G,2,)</f>
        <v>Wtr Rev Late Payment</v>
      </c>
      <c r="AG5507">
        <f>IFERROR(VLOOKUP(VALUE(I5507),'PC Mapping'!A:F,6,),"")</f>
        <v>10719</v>
      </c>
      <c r="AH5507" s="13" t="str">
        <f>VLOOKUP(AG5507,'PC Mapping'!L:M,2,)</f>
        <v>All Other Water</v>
      </c>
    </row>
    <row r="5508" spans="1:34" x14ac:dyDescent="0.2">
      <c r="A5508" t="s">
        <v>22997</v>
      </c>
      <c r="B5508" t="s">
        <v>22878</v>
      </c>
      <c r="C5508" t="s">
        <v>4519</v>
      </c>
      <c r="D5508" t="s">
        <v>4520</v>
      </c>
      <c r="E5508" s="3">
        <v>45838</v>
      </c>
      <c r="F5508" t="s">
        <v>44</v>
      </c>
      <c r="G5508" t="s">
        <v>3742</v>
      </c>
      <c r="H5508" t="s">
        <v>3722</v>
      </c>
      <c r="I5508" t="s">
        <v>3752</v>
      </c>
      <c r="J5508" t="s">
        <v>4522</v>
      </c>
      <c r="K5508" s="2">
        <v>-5</v>
      </c>
      <c r="L5508" t="s">
        <v>44</v>
      </c>
      <c r="M5508" s="2">
        <v>-5</v>
      </c>
      <c r="N5508" t="s">
        <v>4523</v>
      </c>
      <c r="O5508" t="s">
        <v>4524</v>
      </c>
      <c r="P5508" t="s">
        <v>8840</v>
      </c>
      <c r="Q5508" t="s">
        <v>22998</v>
      </c>
      <c r="R5508" t="s">
        <v>44</v>
      </c>
      <c r="S5508" t="s">
        <v>7084</v>
      </c>
      <c r="T5508" s="3">
        <v>45838</v>
      </c>
      <c r="U5508" s="3">
        <v>45845</v>
      </c>
      <c r="V5508" s="2">
        <v>0</v>
      </c>
      <c r="W5508" t="s">
        <v>44</v>
      </c>
      <c r="X5508" t="s">
        <v>44</v>
      </c>
      <c r="Y5508" t="s">
        <v>15843</v>
      </c>
      <c r="Z5508" t="s">
        <v>3029</v>
      </c>
      <c r="AA5508" t="s">
        <v>4529</v>
      </c>
      <c r="AB5508" t="s">
        <v>4530</v>
      </c>
      <c r="AC5508" t="s">
        <v>99</v>
      </c>
      <c r="AD5508" t="str">
        <f t="shared" ref="AD5508:AD5571" si="86">CONCATENATE(VALUE(AA5508),"-",VALUE(AB5508))</f>
        <v>10-60</v>
      </c>
      <c r="AE5508" t="str">
        <f>VLOOKUP(AD5508,'Main_Sub Desc'!C:D,2,)</f>
        <v>LPC from invoicing</v>
      </c>
      <c r="AF5508" t="str">
        <f>VLOOKUP(VALUE(H5508),'Main_Sub Desc'!F:G,2,)</f>
        <v>Wtr Rev Late Payment</v>
      </c>
      <c r="AG5508">
        <f>IFERROR(VLOOKUP(VALUE(I5508),'PC Mapping'!A:F,6,),"")</f>
        <v>10719</v>
      </c>
      <c r="AH5508" s="13" t="str">
        <f>VLOOKUP(AG5508,'PC Mapping'!L:M,2,)</f>
        <v>All Other Water</v>
      </c>
    </row>
    <row r="5509" spans="1:34" x14ac:dyDescent="0.2">
      <c r="A5509" t="s">
        <v>22999</v>
      </c>
      <c r="B5509" t="s">
        <v>22878</v>
      </c>
      <c r="C5509" t="s">
        <v>4519</v>
      </c>
      <c r="D5509" t="s">
        <v>4520</v>
      </c>
      <c r="E5509" s="3">
        <v>45838</v>
      </c>
      <c r="F5509" t="s">
        <v>44</v>
      </c>
      <c r="G5509" t="s">
        <v>3742</v>
      </c>
      <c r="H5509" t="s">
        <v>3722</v>
      </c>
      <c r="I5509" t="s">
        <v>3752</v>
      </c>
      <c r="J5509" t="s">
        <v>4522</v>
      </c>
      <c r="K5509" s="2">
        <v>-21.11</v>
      </c>
      <c r="L5509" t="s">
        <v>44</v>
      </c>
      <c r="M5509" s="2">
        <v>-21.11</v>
      </c>
      <c r="N5509" t="s">
        <v>4523</v>
      </c>
      <c r="O5509" t="s">
        <v>4524</v>
      </c>
      <c r="P5509" t="s">
        <v>9289</v>
      </c>
      <c r="Q5509" t="s">
        <v>23000</v>
      </c>
      <c r="R5509" t="s">
        <v>44</v>
      </c>
      <c r="S5509" t="s">
        <v>7084</v>
      </c>
      <c r="T5509" s="3">
        <v>45838</v>
      </c>
      <c r="U5509" s="3">
        <v>45845</v>
      </c>
      <c r="V5509" s="2">
        <v>0</v>
      </c>
      <c r="W5509" t="s">
        <v>44</v>
      </c>
      <c r="X5509" t="s">
        <v>44</v>
      </c>
      <c r="Y5509" t="s">
        <v>23001</v>
      </c>
      <c r="Z5509" t="s">
        <v>2663</v>
      </c>
      <c r="AA5509" t="s">
        <v>4529</v>
      </c>
      <c r="AB5509" t="s">
        <v>4530</v>
      </c>
      <c r="AC5509" t="s">
        <v>99</v>
      </c>
      <c r="AD5509" t="str">
        <f t="shared" si="86"/>
        <v>10-60</v>
      </c>
      <c r="AE5509" t="str">
        <f>VLOOKUP(AD5509,'Main_Sub Desc'!C:D,2,)</f>
        <v>LPC from invoicing</v>
      </c>
      <c r="AF5509" t="str">
        <f>VLOOKUP(VALUE(H5509),'Main_Sub Desc'!F:G,2,)</f>
        <v>Wtr Rev Late Payment</v>
      </c>
      <c r="AG5509">
        <f>IFERROR(VLOOKUP(VALUE(I5509),'PC Mapping'!A:F,6,),"")</f>
        <v>10719</v>
      </c>
      <c r="AH5509" s="13" t="str">
        <f>VLOOKUP(AG5509,'PC Mapping'!L:M,2,)</f>
        <v>All Other Water</v>
      </c>
    </row>
    <row r="5510" spans="1:34" x14ac:dyDescent="0.2">
      <c r="A5510" t="s">
        <v>23002</v>
      </c>
      <c r="B5510" t="s">
        <v>22878</v>
      </c>
      <c r="C5510" t="s">
        <v>4519</v>
      </c>
      <c r="D5510" t="s">
        <v>4520</v>
      </c>
      <c r="E5510" s="3">
        <v>45838</v>
      </c>
      <c r="F5510" t="s">
        <v>44</v>
      </c>
      <c r="G5510" t="s">
        <v>3742</v>
      </c>
      <c r="H5510" t="s">
        <v>3722</v>
      </c>
      <c r="I5510" t="s">
        <v>3752</v>
      </c>
      <c r="J5510" t="s">
        <v>4522</v>
      </c>
      <c r="K5510" s="2">
        <v>-5</v>
      </c>
      <c r="L5510" t="s">
        <v>44</v>
      </c>
      <c r="M5510" s="2">
        <v>-5</v>
      </c>
      <c r="N5510" t="s">
        <v>4523</v>
      </c>
      <c r="O5510" t="s">
        <v>4524</v>
      </c>
      <c r="P5510" t="s">
        <v>23003</v>
      </c>
      <c r="Q5510" t="s">
        <v>23004</v>
      </c>
      <c r="R5510" t="s">
        <v>44</v>
      </c>
      <c r="S5510" t="s">
        <v>7084</v>
      </c>
      <c r="T5510" s="3">
        <v>45838</v>
      </c>
      <c r="U5510" s="3">
        <v>45845</v>
      </c>
      <c r="V5510" s="2">
        <v>0</v>
      </c>
      <c r="W5510" t="s">
        <v>44</v>
      </c>
      <c r="X5510" t="s">
        <v>44</v>
      </c>
      <c r="Y5510" t="s">
        <v>23005</v>
      </c>
      <c r="Z5510" t="s">
        <v>2146</v>
      </c>
      <c r="AA5510" t="s">
        <v>4529</v>
      </c>
      <c r="AB5510" t="s">
        <v>4530</v>
      </c>
      <c r="AC5510" t="s">
        <v>89</v>
      </c>
      <c r="AD5510" t="str">
        <f t="shared" si="86"/>
        <v>10-60</v>
      </c>
      <c r="AE5510" t="str">
        <f>VLOOKUP(AD5510,'Main_Sub Desc'!C:D,2,)</f>
        <v>LPC from invoicing</v>
      </c>
      <c r="AF5510" t="str">
        <f>VLOOKUP(VALUE(H5510),'Main_Sub Desc'!F:G,2,)</f>
        <v>Wtr Rev Late Payment</v>
      </c>
      <c r="AG5510">
        <f>IFERROR(VLOOKUP(VALUE(I5510),'PC Mapping'!A:F,6,),"")</f>
        <v>10719</v>
      </c>
      <c r="AH5510" s="13" t="str">
        <f>VLOOKUP(AG5510,'PC Mapping'!L:M,2,)</f>
        <v>All Other Water</v>
      </c>
    </row>
    <row r="5511" spans="1:34" x14ac:dyDescent="0.2">
      <c r="A5511" t="s">
        <v>23006</v>
      </c>
      <c r="B5511" t="s">
        <v>22878</v>
      </c>
      <c r="C5511" t="s">
        <v>4519</v>
      </c>
      <c r="D5511" t="s">
        <v>4520</v>
      </c>
      <c r="E5511" s="3">
        <v>45838</v>
      </c>
      <c r="F5511" t="s">
        <v>44</v>
      </c>
      <c r="G5511" t="s">
        <v>3742</v>
      </c>
      <c r="H5511" t="s">
        <v>3722</v>
      </c>
      <c r="I5511" t="s">
        <v>4538</v>
      </c>
      <c r="J5511" t="s">
        <v>4522</v>
      </c>
      <c r="K5511" s="2">
        <v>-6.22</v>
      </c>
      <c r="L5511" t="s">
        <v>44</v>
      </c>
      <c r="M5511" s="2">
        <v>-6.22</v>
      </c>
      <c r="N5511" t="s">
        <v>4523</v>
      </c>
      <c r="O5511" t="s">
        <v>4524</v>
      </c>
      <c r="P5511" t="s">
        <v>5093</v>
      </c>
      <c r="Q5511" t="s">
        <v>23007</v>
      </c>
      <c r="R5511" t="s">
        <v>44</v>
      </c>
      <c r="S5511" t="s">
        <v>7084</v>
      </c>
      <c r="T5511" s="3">
        <v>45838</v>
      </c>
      <c r="U5511" s="3">
        <v>45845</v>
      </c>
      <c r="V5511" s="2">
        <v>0</v>
      </c>
      <c r="W5511" t="s">
        <v>44</v>
      </c>
      <c r="X5511" t="s">
        <v>44</v>
      </c>
      <c r="Y5511" t="s">
        <v>23008</v>
      </c>
      <c r="Z5511" t="s">
        <v>924</v>
      </c>
      <c r="AA5511" t="s">
        <v>4529</v>
      </c>
      <c r="AB5511" t="s">
        <v>4530</v>
      </c>
      <c r="AC5511" t="s">
        <v>89</v>
      </c>
      <c r="AD5511" t="str">
        <f t="shared" si="86"/>
        <v>10-60</v>
      </c>
      <c r="AE5511" t="str">
        <f>VLOOKUP(AD5511,'Main_Sub Desc'!C:D,2,)</f>
        <v>LPC from invoicing</v>
      </c>
      <c r="AF5511" t="str">
        <f>VLOOKUP(VALUE(H5511),'Main_Sub Desc'!F:G,2,)</f>
        <v>Wtr Rev Late Payment</v>
      </c>
      <c r="AG5511">
        <f>IFERROR(VLOOKUP(VALUE(I5511),'PC Mapping'!A:F,6,),"")</f>
        <v>10469</v>
      </c>
      <c r="AH5511" s="13" t="str">
        <f>VLOOKUP(AG5511,'PC Mapping'!L:M,2,)</f>
        <v>Bolivar Water</v>
      </c>
    </row>
    <row r="5512" spans="1:34" x14ac:dyDescent="0.2">
      <c r="A5512" t="s">
        <v>23009</v>
      </c>
      <c r="B5512" t="s">
        <v>22878</v>
      </c>
      <c r="C5512" t="s">
        <v>4519</v>
      </c>
      <c r="D5512" t="s">
        <v>4520</v>
      </c>
      <c r="E5512" s="3">
        <v>45838</v>
      </c>
      <c r="F5512" t="s">
        <v>44</v>
      </c>
      <c r="G5512" t="s">
        <v>3742</v>
      </c>
      <c r="H5512" t="s">
        <v>3722</v>
      </c>
      <c r="I5512" t="s">
        <v>4538</v>
      </c>
      <c r="J5512" t="s">
        <v>4522</v>
      </c>
      <c r="K5512" s="2">
        <v>-5</v>
      </c>
      <c r="L5512" t="s">
        <v>44</v>
      </c>
      <c r="M5512" s="2">
        <v>-5</v>
      </c>
      <c r="N5512" t="s">
        <v>4523</v>
      </c>
      <c r="O5512" t="s">
        <v>4524</v>
      </c>
      <c r="P5512" t="s">
        <v>5093</v>
      </c>
      <c r="Q5512" t="s">
        <v>23010</v>
      </c>
      <c r="R5512" t="s">
        <v>44</v>
      </c>
      <c r="S5512" t="s">
        <v>7084</v>
      </c>
      <c r="T5512" s="3">
        <v>45838</v>
      </c>
      <c r="U5512" s="3">
        <v>45845</v>
      </c>
      <c r="V5512" s="2">
        <v>0</v>
      </c>
      <c r="W5512" t="s">
        <v>44</v>
      </c>
      <c r="X5512" t="s">
        <v>44</v>
      </c>
      <c r="Y5512" t="s">
        <v>23011</v>
      </c>
      <c r="Z5512" t="s">
        <v>926</v>
      </c>
      <c r="AA5512" t="s">
        <v>4529</v>
      </c>
      <c r="AB5512" t="s">
        <v>4530</v>
      </c>
      <c r="AC5512" t="s">
        <v>89</v>
      </c>
      <c r="AD5512" t="str">
        <f t="shared" si="86"/>
        <v>10-60</v>
      </c>
      <c r="AE5512" t="str">
        <f>VLOOKUP(AD5512,'Main_Sub Desc'!C:D,2,)</f>
        <v>LPC from invoicing</v>
      </c>
      <c r="AF5512" t="str">
        <f>VLOOKUP(VALUE(H5512),'Main_Sub Desc'!F:G,2,)</f>
        <v>Wtr Rev Late Payment</v>
      </c>
      <c r="AG5512">
        <f>IFERROR(VLOOKUP(VALUE(I5512),'PC Mapping'!A:F,6,),"")</f>
        <v>10469</v>
      </c>
      <c r="AH5512" s="13" t="str">
        <f>VLOOKUP(AG5512,'PC Mapping'!L:M,2,)</f>
        <v>Bolivar Water</v>
      </c>
    </row>
    <row r="5513" spans="1:34" x14ac:dyDescent="0.2">
      <c r="A5513" t="s">
        <v>23009</v>
      </c>
      <c r="B5513" t="s">
        <v>22878</v>
      </c>
      <c r="C5513" t="s">
        <v>4519</v>
      </c>
      <c r="D5513" t="s">
        <v>4520</v>
      </c>
      <c r="E5513" s="3">
        <v>45838</v>
      </c>
      <c r="F5513" t="s">
        <v>44</v>
      </c>
      <c r="G5513" t="s">
        <v>3742</v>
      </c>
      <c r="H5513" t="s">
        <v>3716</v>
      </c>
      <c r="I5513" t="s">
        <v>4534</v>
      </c>
      <c r="J5513" t="s">
        <v>4522</v>
      </c>
      <c r="K5513" s="2">
        <v>-5</v>
      </c>
      <c r="L5513" t="s">
        <v>44</v>
      </c>
      <c r="M5513" s="2">
        <v>-5</v>
      </c>
      <c r="N5513" t="s">
        <v>4523</v>
      </c>
      <c r="O5513" t="s">
        <v>4524</v>
      </c>
      <c r="P5513" t="s">
        <v>5093</v>
      </c>
      <c r="Q5513" t="s">
        <v>23012</v>
      </c>
      <c r="R5513" t="s">
        <v>44</v>
      </c>
      <c r="S5513" t="s">
        <v>7084</v>
      </c>
      <c r="T5513" s="3">
        <v>45838</v>
      </c>
      <c r="U5513" s="3">
        <v>45845</v>
      </c>
      <c r="V5513" s="2">
        <v>0</v>
      </c>
      <c r="W5513" t="s">
        <v>44</v>
      </c>
      <c r="X5513" t="s">
        <v>44</v>
      </c>
      <c r="Y5513" t="s">
        <v>23013</v>
      </c>
      <c r="Z5513" t="s">
        <v>926</v>
      </c>
      <c r="AA5513" t="s">
        <v>4529</v>
      </c>
      <c r="AB5513" t="s">
        <v>4530</v>
      </c>
      <c r="AC5513" t="s">
        <v>89</v>
      </c>
      <c r="AD5513" t="str">
        <f t="shared" si="86"/>
        <v>10-60</v>
      </c>
      <c r="AE5513" t="str">
        <f>VLOOKUP(AD5513,'Main_Sub Desc'!C:D,2,)</f>
        <v>LPC from invoicing</v>
      </c>
      <c r="AF5513" t="str">
        <f>VLOOKUP(VALUE(H5513),'Main_Sub Desc'!F:G,2,)</f>
        <v>Wst Rev Late Payment</v>
      </c>
      <c r="AG5513">
        <f>IFERROR(VLOOKUP(VALUE(I5513),'PC Mapping'!A:F,6,),"")</f>
        <v>10514</v>
      </c>
      <c r="AH5513" s="13" t="str">
        <f>VLOOKUP(AG5513,'PC Mapping'!L:M,2,)</f>
        <v>Bolivar Sewer</v>
      </c>
    </row>
    <row r="5514" spans="1:34" x14ac:dyDescent="0.2">
      <c r="A5514" t="s">
        <v>23014</v>
      </c>
      <c r="B5514" t="s">
        <v>22878</v>
      </c>
      <c r="C5514" t="s">
        <v>4519</v>
      </c>
      <c r="D5514" t="s">
        <v>4520</v>
      </c>
      <c r="E5514" s="3">
        <v>45838</v>
      </c>
      <c r="F5514" t="s">
        <v>44</v>
      </c>
      <c r="G5514" t="s">
        <v>3742</v>
      </c>
      <c r="H5514" t="s">
        <v>3722</v>
      </c>
      <c r="I5514" t="s">
        <v>3752</v>
      </c>
      <c r="J5514" t="s">
        <v>4522</v>
      </c>
      <c r="K5514" s="2">
        <v>-5.0999999999999996</v>
      </c>
      <c r="L5514" t="s">
        <v>44</v>
      </c>
      <c r="M5514" s="2">
        <v>-5.0999999999999996</v>
      </c>
      <c r="N5514" t="s">
        <v>4523</v>
      </c>
      <c r="O5514" t="s">
        <v>4524</v>
      </c>
      <c r="P5514" t="s">
        <v>23015</v>
      </c>
      <c r="Q5514" t="s">
        <v>23016</v>
      </c>
      <c r="R5514" t="s">
        <v>44</v>
      </c>
      <c r="S5514" t="s">
        <v>7084</v>
      </c>
      <c r="T5514" s="3">
        <v>45838</v>
      </c>
      <c r="U5514" s="3">
        <v>45845</v>
      </c>
      <c r="V5514" s="2">
        <v>0</v>
      </c>
      <c r="W5514" t="s">
        <v>44</v>
      </c>
      <c r="X5514" t="s">
        <v>44</v>
      </c>
      <c r="Y5514" t="s">
        <v>23017</v>
      </c>
      <c r="Z5514" t="s">
        <v>23018</v>
      </c>
      <c r="AA5514" t="s">
        <v>4529</v>
      </c>
      <c r="AB5514" t="s">
        <v>4530</v>
      </c>
      <c r="AC5514" t="s">
        <v>89</v>
      </c>
      <c r="AD5514" t="str">
        <f t="shared" si="86"/>
        <v>10-60</v>
      </c>
      <c r="AE5514" t="str">
        <f>VLOOKUP(AD5514,'Main_Sub Desc'!C:D,2,)</f>
        <v>LPC from invoicing</v>
      </c>
      <c r="AF5514" t="str">
        <f>VLOOKUP(VALUE(H5514),'Main_Sub Desc'!F:G,2,)</f>
        <v>Wtr Rev Late Payment</v>
      </c>
      <c r="AG5514">
        <f>IFERROR(VLOOKUP(VALUE(I5514),'PC Mapping'!A:F,6,),"")</f>
        <v>10719</v>
      </c>
      <c r="AH5514" s="13" t="str">
        <f>VLOOKUP(AG5514,'PC Mapping'!L:M,2,)</f>
        <v>All Other Water</v>
      </c>
    </row>
    <row r="5515" spans="1:34" x14ac:dyDescent="0.2">
      <c r="A5515" t="s">
        <v>23019</v>
      </c>
      <c r="B5515" t="s">
        <v>22878</v>
      </c>
      <c r="C5515" t="s">
        <v>4519</v>
      </c>
      <c r="D5515" t="s">
        <v>4520</v>
      </c>
      <c r="E5515" s="3">
        <v>45838</v>
      </c>
      <c r="F5515" t="s">
        <v>44</v>
      </c>
      <c r="G5515" t="s">
        <v>3742</v>
      </c>
      <c r="H5515" t="s">
        <v>3722</v>
      </c>
      <c r="I5515" t="s">
        <v>4538</v>
      </c>
      <c r="J5515" t="s">
        <v>4522</v>
      </c>
      <c r="K5515" s="2">
        <v>-5</v>
      </c>
      <c r="L5515" t="s">
        <v>44</v>
      </c>
      <c r="M5515" s="2">
        <v>-5</v>
      </c>
      <c r="N5515" t="s">
        <v>4523</v>
      </c>
      <c r="O5515" t="s">
        <v>4524</v>
      </c>
      <c r="P5515" t="s">
        <v>5280</v>
      </c>
      <c r="Q5515" t="s">
        <v>23020</v>
      </c>
      <c r="R5515" t="s">
        <v>44</v>
      </c>
      <c r="S5515" t="s">
        <v>7084</v>
      </c>
      <c r="T5515" s="3">
        <v>45838</v>
      </c>
      <c r="U5515" s="3">
        <v>45845</v>
      </c>
      <c r="V5515" s="2">
        <v>0</v>
      </c>
      <c r="W5515" t="s">
        <v>44</v>
      </c>
      <c r="X5515" t="s">
        <v>44</v>
      </c>
      <c r="Y5515" t="s">
        <v>5282</v>
      </c>
      <c r="Z5515" t="s">
        <v>727</v>
      </c>
      <c r="AA5515" t="s">
        <v>4529</v>
      </c>
      <c r="AB5515" t="s">
        <v>4530</v>
      </c>
      <c r="AC5515" t="s">
        <v>89</v>
      </c>
      <c r="AD5515" t="str">
        <f t="shared" si="86"/>
        <v>10-60</v>
      </c>
      <c r="AE5515" t="str">
        <f>VLOOKUP(AD5515,'Main_Sub Desc'!C:D,2,)</f>
        <v>LPC from invoicing</v>
      </c>
      <c r="AF5515" t="str">
        <f>VLOOKUP(VALUE(H5515),'Main_Sub Desc'!F:G,2,)</f>
        <v>Wtr Rev Late Payment</v>
      </c>
      <c r="AG5515">
        <f>IFERROR(VLOOKUP(VALUE(I5515),'PC Mapping'!A:F,6,),"")</f>
        <v>10469</v>
      </c>
      <c r="AH5515" s="13" t="str">
        <f>VLOOKUP(AG5515,'PC Mapping'!L:M,2,)</f>
        <v>Bolivar Water</v>
      </c>
    </row>
    <row r="5516" spans="1:34" x14ac:dyDescent="0.2">
      <c r="A5516" t="s">
        <v>23021</v>
      </c>
      <c r="B5516" t="s">
        <v>22878</v>
      </c>
      <c r="C5516" t="s">
        <v>4519</v>
      </c>
      <c r="D5516" t="s">
        <v>4520</v>
      </c>
      <c r="E5516" s="3">
        <v>45838</v>
      </c>
      <c r="F5516" t="s">
        <v>44</v>
      </c>
      <c r="G5516" t="s">
        <v>3742</v>
      </c>
      <c r="H5516" t="s">
        <v>3716</v>
      </c>
      <c r="I5516" t="s">
        <v>4534</v>
      </c>
      <c r="J5516" t="s">
        <v>4522</v>
      </c>
      <c r="K5516" s="2">
        <v>-5</v>
      </c>
      <c r="L5516" t="s">
        <v>44</v>
      </c>
      <c r="M5516" s="2">
        <v>-5</v>
      </c>
      <c r="N5516" t="s">
        <v>4523</v>
      </c>
      <c r="O5516" t="s">
        <v>4524</v>
      </c>
      <c r="P5516" t="s">
        <v>5280</v>
      </c>
      <c r="Q5516" t="s">
        <v>23022</v>
      </c>
      <c r="R5516" t="s">
        <v>44</v>
      </c>
      <c r="S5516" t="s">
        <v>7084</v>
      </c>
      <c r="T5516" s="3">
        <v>45838</v>
      </c>
      <c r="U5516" s="3">
        <v>45845</v>
      </c>
      <c r="V5516" s="2">
        <v>0</v>
      </c>
      <c r="W5516" t="s">
        <v>44</v>
      </c>
      <c r="X5516" t="s">
        <v>44</v>
      </c>
      <c r="Y5516" t="s">
        <v>23023</v>
      </c>
      <c r="Z5516" t="s">
        <v>728</v>
      </c>
      <c r="AA5516" t="s">
        <v>4529</v>
      </c>
      <c r="AB5516" t="s">
        <v>4530</v>
      </c>
      <c r="AC5516" t="s">
        <v>89</v>
      </c>
      <c r="AD5516" t="str">
        <f t="shared" si="86"/>
        <v>10-60</v>
      </c>
      <c r="AE5516" t="str">
        <f>VLOOKUP(AD5516,'Main_Sub Desc'!C:D,2,)</f>
        <v>LPC from invoicing</v>
      </c>
      <c r="AF5516" t="str">
        <f>VLOOKUP(VALUE(H5516),'Main_Sub Desc'!F:G,2,)</f>
        <v>Wst Rev Late Payment</v>
      </c>
      <c r="AG5516">
        <f>IFERROR(VLOOKUP(VALUE(I5516),'PC Mapping'!A:F,6,),"")</f>
        <v>10514</v>
      </c>
      <c r="AH5516" s="13" t="str">
        <f>VLOOKUP(AG5516,'PC Mapping'!L:M,2,)</f>
        <v>Bolivar Sewer</v>
      </c>
    </row>
    <row r="5517" spans="1:34" x14ac:dyDescent="0.2">
      <c r="A5517" t="s">
        <v>23021</v>
      </c>
      <c r="B5517" t="s">
        <v>22878</v>
      </c>
      <c r="C5517" t="s">
        <v>4519</v>
      </c>
      <c r="D5517" t="s">
        <v>4520</v>
      </c>
      <c r="E5517" s="3">
        <v>45838</v>
      </c>
      <c r="F5517" t="s">
        <v>44</v>
      </c>
      <c r="G5517" t="s">
        <v>3742</v>
      </c>
      <c r="H5517" t="s">
        <v>3722</v>
      </c>
      <c r="I5517" t="s">
        <v>4538</v>
      </c>
      <c r="J5517" t="s">
        <v>4522</v>
      </c>
      <c r="K5517" s="2">
        <v>-5</v>
      </c>
      <c r="L5517" t="s">
        <v>44</v>
      </c>
      <c r="M5517" s="2">
        <v>-5</v>
      </c>
      <c r="N5517" t="s">
        <v>4523</v>
      </c>
      <c r="O5517" t="s">
        <v>4524</v>
      </c>
      <c r="P5517" t="s">
        <v>5280</v>
      </c>
      <c r="Q5517" t="s">
        <v>23024</v>
      </c>
      <c r="R5517" t="s">
        <v>44</v>
      </c>
      <c r="S5517" t="s">
        <v>7084</v>
      </c>
      <c r="T5517" s="3">
        <v>45838</v>
      </c>
      <c r="U5517" s="3">
        <v>45845</v>
      </c>
      <c r="V5517" s="2">
        <v>0</v>
      </c>
      <c r="W5517" t="s">
        <v>44</v>
      </c>
      <c r="X5517" t="s">
        <v>44</v>
      </c>
      <c r="Y5517" t="s">
        <v>23025</v>
      </c>
      <c r="Z5517" t="s">
        <v>728</v>
      </c>
      <c r="AA5517" t="s">
        <v>4529</v>
      </c>
      <c r="AB5517" t="s">
        <v>4530</v>
      </c>
      <c r="AC5517" t="s">
        <v>89</v>
      </c>
      <c r="AD5517" t="str">
        <f t="shared" si="86"/>
        <v>10-60</v>
      </c>
      <c r="AE5517" t="str">
        <f>VLOOKUP(AD5517,'Main_Sub Desc'!C:D,2,)</f>
        <v>LPC from invoicing</v>
      </c>
      <c r="AF5517" t="str">
        <f>VLOOKUP(VALUE(H5517),'Main_Sub Desc'!F:G,2,)</f>
        <v>Wtr Rev Late Payment</v>
      </c>
      <c r="AG5517">
        <f>IFERROR(VLOOKUP(VALUE(I5517),'PC Mapping'!A:F,6,),"")</f>
        <v>10469</v>
      </c>
      <c r="AH5517" s="13" t="str">
        <f>VLOOKUP(AG5517,'PC Mapping'!L:M,2,)</f>
        <v>Bolivar Water</v>
      </c>
    </row>
    <row r="5518" spans="1:34" x14ac:dyDescent="0.2">
      <c r="A5518" t="s">
        <v>23026</v>
      </c>
      <c r="B5518" t="s">
        <v>22878</v>
      </c>
      <c r="C5518" t="s">
        <v>4519</v>
      </c>
      <c r="D5518" t="s">
        <v>4520</v>
      </c>
      <c r="E5518" s="3">
        <v>45838</v>
      </c>
      <c r="F5518" t="s">
        <v>44</v>
      </c>
      <c r="G5518" t="s">
        <v>3742</v>
      </c>
      <c r="H5518" t="s">
        <v>3722</v>
      </c>
      <c r="I5518" t="s">
        <v>3752</v>
      </c>
      <c r="J5518" t="s">
        <v>4522</v>
      </c>
      <c r="K5518" s="2">
        <v>-5</v>
      </c>
      <c r="L5518" t="s">
        <v>44</v>
      </c>
      <c r="M5518" s="2">
        <v>-5</v>
      </c>
      <c r="N5518" t="s">
        <v>4523</v>
      </c>
      <c r="O5518" t="s">
        <v>4524</v>
      </c>
      <c r="P5518" t="s">
        <v>9397</v>
      </c>
      <c r="Q5518" t="s">
        <v>23027</v>
      </c>
      <c r="R5518" t="s">
        <v>44</v>
      </c>
      <c r="S5518" t="s">
        <v>7084</v>
      </c>
      <c r="T5518" s="3">
        <v>45838</v>
      </c>
      <c r="U5518" s="3">
        <v>45845</v>
      </c>
      <c r="V5518" s="2">
        <v>0</v>
      </c>
      <c r="W5518" t="s">
        <v>44</v>
      </c>
      <c r="X5518" t="s">
        <v>44</v>
      </c>
      <c r="Y5518" t="s">
        <v>23028</v>
      </c>
      <c r="Z5518" t="s">
        <v>23029</v>
      </c>
      <c r="AA5518" t="s">
        <v>4529</v>
      </c>
      <c r="AB5518" t="s">
        <v>4530</v>
      </c>
      <c r="AC5518" t="s">
        <v>89</v>
      </c>
      <c r="AD5518" t="str">
        <f t="shared" si="86"/>
        <v>10-60</v>
      </c>
      <c r="AE5518" t="str">
        <f>VLOOKUP(AD5518,'Main_Sub Desc'!C:D,2,)</f>
        <v>LPC from invoicing</v>
      </c>
      <c r="AF5518" t="str">
        <f>VLOOKUP(VALUE(H5518),'Main_Sub Desc'!F:G,2,)</f>
        <v>Wtr Rev Late Payment</v>
      </c>
      <c r="AG5518">
        <f>IFERROR(VLOOKUP(VALUE(I5518),'PC Mapping'!A:F,6,),"")</f>
        <v>10719</v>
      </c>
      <c r="AH5518" s="13" t="str">
        <f>VLOOKUP(AG5518,'PC Mapping'!L:M,2,)</f>
        <v>All Other Water</v>
      </c>
    </row>
    <row r="5519" spans="1:34" x14ac:dyDescent="0.2">
      <c r="A5519" t="s">
        <v>23030</v>
      </c>
      <c r="B5519" t="s">
        <v>22878</v>
      </c>
      <c r="C5519" t="s">
        <v>4519</v>
      </c>
      <c r="D5519" t="s">
        <v>4520</v>
      </c>
      <c r="E5519" s="3">
        <v>45838</v>
      </c>
      <c r="F5519" t="s">
        <v>44</v>
      </c>
      <c r="G5519" t="s">
        <v>3742</v>
      </c>
      <c r="H5519" t="s">
        <v>3716</v>
      </c>
      <c r="I5519" t="s">
        <v>4534</v>
      </c>
      <c r="J5519" t="s">
        <v>4522</v>
      </c>
      <c r="K5519" s="2">
        <v>-5</v>
      </c>
      <c r="L5519" t="s">
        <v>44</v>
      </c>
      <c r="M5519" s="2">
        <v>-5</v>
      </c>
      <c r="N5519" t="s">
        <v>4523</v>
      </c>
      <c r="O5519" t="s">
        <v>4524</v>
      </c>
      <c r="P5519" t="s">
        <v>23031</v>
      </c>
      <c r="Q5519" t="s">
        <v>23032</v>
      </c>
      <c r="R5519" t="s">
        <v>44</v>
      </c>
      <c r="S5519" t="s">
        <v>7084</v>
      </c>
      <c r="T5519" s="3">
        <v>45838</v>
      </c>
      <c r="U5519" s="3">
        <v>45845</v>
      </c>
      <c r="V5519" s="2">
        <v>0</v>
      </c>
      <c r="W5519" t="s">
        <v>44</v>
      </c>
      <c r="X5519" t="s">
        <v>44</v>
      </c>
      <c r="Y5519" t="s">
        <v>23033</v>
      </c>
      <c r="Z5519" t="s">
        <v>23034</v>
      </c>
      <c r="AA5519" t="s">
        <v>4529</v>
      </c>
      <c r="AB5519" t="s">
        <v>4530</v>
      </c>
      <c r="AC5519" t="s">
        <v>89</v>
      </c>
      <c r="AD5519" t="str">
        <f t="shared" si="86"/>
        <v>10-60</v>
      </c>
      <c r="AE5519" t="str">
        <f>VLOOKUP(AD5519,'Main_Sub Desc'!C:D,2,)</f>
        <v>LPC from invoicing</v>
      </c>
      <c r="AF5519" t="str">
        <f>VLOOKUP(VALUE(H5519),'Main_Sub Desc'!F:G,2,)</f>
        <v>Wst Rev Late Payment</v>
      </c>
      <c r="AG5519">
        <f>IFERROR(VLOOKUP(VALUE(I5519),'PC Mapping'!A:F,6,),"")</f>
        <v>10514</v>
      </c>
      <c r="AH5519" s="13" t="str">
        <f>VLOOKUP(AG5519,'PC Mapping'!L:M,2,)</f>
        <v>Bolivar Sewer</v>
      </c>
    </row>
    <row r="5520" spans="1:34" x14ac:dyDescent="0.2">
      <c r="A5520" t="s">
        <v>23030</v>
      </c>
      <c r="B5520" t="s">
        <v>22878</v>
      </c>
      <c r="C5520" t="s">
        <v>4519</v>
      </c>
      <c r="D5520" t="s">
        <v>4520</v>
      </c>
      <c r="E5520" s="3">
        <v>45838</v>
      </c>
      <c r="F5520" t="s">
        <v>44</v>
      </c>
      <c r="G5520" t="s">
        <v>3742</v>
      </c>
      <c r="H5520" t="s">
        <v>3722</v>
      </c>
      <c r="I5520" t="s">
        <v>4538</v>
      </c>
      <c r="J5520" t="s">
        <v>4522</v>
      </c>
      <c r="K5520" s="2">
        <v>-5</v>
      </c>
      <c r="L5520" t="s">
        <v>44</v>
      </c>
      <c r="M5520" s="2">
        <v>-5</v>
      </c>
      <c r="N5520" t="s">
        <v>4523</v>
      </c>
      <c r="O5520" t="s">
        <v>4524</v>
      </c>
      <c r="P5520" t="s">
        <v>23031</v>
      </c>
      <c r="Q5520" t="s">
        <v>23035</v>
      </c>
      <c r="R5520" t="s">
        <v>44</v>
      </c>
      <c r="S5520" t="s">
        <v>7084</v>
      </c>
      <c r="T5520" s="3">
        <v>45838</v>
      </c>
      <c r="U5520" s="3">
        <v>45845</v>
      </c>
      <c r="V5520" s="2">
        <v>0</v>
      </c>
      <c r="W5520" t="s">
        <v>44</v>
      </c>
      <c r="X5520" t="s">
        <v>44</v>
      </c>
      <c r="Y5520" t="s">
        <v>23036</v>
      </c>
      <c r="Z5520" t="s">
        <v>23034</v>
      </c>
      <c r="AA5520" t="s">
        <v>4529</v>
      </c>
      <c r="AB5520" t="s">
        <v>4530</v>
      </c>
      <c r="AC5520" t="s">
        <v>89</v>
      </c>
      <c r="AD5520" t="str">
        <f t="shared" si="86"/>
        <v>10-60</v>
      </c>
      <c r="AE5520" t="str">
        <f>VLOOKUP(AD5520,'Main_Sub Desc'!C:D,2,)</f>
        <v>LPC from invoicing</v>
      </c>
      <c r="AF5520" t="str">
        <f>VLOOKUP(VALUE(H5520),'Main_Sub Desc'!F:G,2,)</f>
        <v>Wtr Rev Late Payment</v>
      </c>
      <c r="AG5520">
        <f>IFERROR(VLOOKUP(VALUE(I5520),'PC Mapping'!A:F,6,),"")</f>
        <v>10469</v>
      </c>
      <c r="AH5520" s="13" t="str">
        <f>VLOOKUP(AG5520,'PC Mapping'!L:M,2,)</f>
        <v>Bolivar Water</v>
      </c>
    </row>
    <row r="5521" spans="1:34" x14ac:dyDescent="0.2">
      <c r="A5521" t="s">
        <v>23037</v>
      </c>
      <c r="B5521" t="s">
        <v>22878</v>
      </c>
      <c r="C5521" t="s">
        <v>4519</v>
      </c>
      <c r="D5521" t="s">
        <v>4520</v>
      </c>
      <c r="E5521" s="3">
        <v>45838</v>
      </c>
      <c r="F5521" t="s">
        <v>44</v>
      </c>
      <c r="G5521" t="s">
        <v>3742</v>
      </c>
      <c r="H5521" t="s">
        <v>3722</v>
      </c>
      <c r="I5521" t="s">
        <v>4538</v>
      </c>
      <c r="J5521" t="s">
        <v>4522</v>
      </c>
      <c r="K5521" s="2">
        <v>-5</v>
      </c>
      <c r="L5521" t="s">
        <v>44</v>
      </c>
      <c r="M5521" s="2">
        <v>-5</v>
      </c>
      <c r="N5521" t="s">
        <v>4523</v>
      </c>
      <c r="O5521" t="s">
        <v>4524</v>
      </c>
      <c r="P5521" t="s">
        <v>23031</v>
      </c>
      <c r="Q5521" t="s">
        <v>23038</v>
      </c>
      <c r="R5521" t="s">
        <v>44</v>
      </c>
      <c r="S5521" t="s">
        <v>7084</v>
      </c>
      <c r="T5521" s="3">
        <v>45838</v>
      </c>
      <c r="U5521" s="3">
        <v>45845</v>
      </c>
      <c r="V5521" s="2">
        <v>0</v>
      </c>
      <c r="W5521" t="s">
        <v>44</v>
      </c>
      <c r="X5521" t="s">
        <v>44</v>
      </c>
      <c r="Y5521" t="s">
        <v>23039</v>
      </c>
      <c r="Z5521" t="s">
        <v>23040</v>
      </c>
      <c r="AA5521" t="s">
        <v>4529</v>
      </c>
      <c r="AB5521" t="s">
        <v>4530</v>
      </c>
      <c r="AC5521" t="s">
        <v>89</v>
      </c>
      <c r="AD5521" t="str">
        <f t="shared" si="86"/>
        <v>10-60</v>
      </c>
      <c r="AE5521" t="str">
        <f>VLOOKUP(AD5521,'Main_Sub Desc'!C:D,2,)</f>
        <v>LPC from invoicing</v>
      </c>
      <c r="AF5521" t="str">
        <f>VLOOKUP(VALUE(H5521),'Main_Sub Desc'!F:G,2,)</f>
        <v>Wtr Rev Late Payment</v>
      </c>
      <c r="AG5521">
        <f>IFERROR(VLOOKUP(VALUE(I5521),'PC Mapping'!A:F,6,),"")</f>
        <v>10469</v>
      </c>
      <c r="AH5521" s="13" t="str">
        <f>VLOOKUP(AG5521,'PC Mapping'!L:M,2,)</f>
        <v>Bolivar Water</v>
      </c>
    </row>
    <row r="5522" spans="1:34" x14ac:dyDescent="0.2">
      <c r="A5522" t="s">
        <v>23037</v>
      </c>
      <c r="B5522" t="s">
        <v>22878</v>
      </c>
      <c r="C5522" t="s">
        <v>4519</v>
      </c>
      <c r="D5522" t="s">
        <v>4520</v>
      </c>
      <c r="E5522" s="3">
        <v>45838</v>
      </c>
      <c r="F5522" t="s">
        <v>44</v>
      </c>
      <c r="G5522" t="s">
        <v>3742</v>
      </c>
      <c r="H5522" t="s">
        <v>3716</v>
      </c>
      <c r="I5522" t="s">
        <v>4534</v>
      </c>
      <c r="J5522" t="s">
        <v>4522</v>
      </c>
      <c r="K5522" s="2">
        <v>-5</v>
      </c>
      <c r="L5522" t="s">
        <v>44</v>
      </c>
      <c r="M5522" s="2">
        <v>-5</v>
      </c>
      <c r="N5522" t="s">
        <v>4523</v>
      </c>
      <c r="O5522" t="s">
        <v>4524</v>
      </c>
      <c r="P5522" t="s">
        <v>23031</v>
      </c>
      <c r="Q5522" t="s">
        <v>23041</v>
      </c>
      <c r="R5522" t="s">
        <v>44</v>
      </c>
      <c r="S5522" t="s">
        <v>7084</v>
      </c>
      <c r="T5522" s="3">
        <v>45838</v>
      </c>
      <c r="U5522" s="3">
        <v>45845</v>
      </c>
      <c r="V5522" s="2">
        <v>0</v>
      </c>
      <c r="W5522" t="s">
        <v>44</v>
      </c>
      <c r="X5522" t="s">
        <v>44</v>
      </c>
      <c r="Y5522" t="s">
        <v>23042</v>
      </c>
      <c r="Z5522" t="s">
        <v>23040</v>
      </c>
      <c r="AA5522" t="s">
        <v>4529</v>
      </c>
      <c r="AB5522" t="s">
        <v>4530</v>
      </c>
      <c r="AC5522" t="s">
        <v>89</v>
      </c>
      <c r="AD5522" t="str">
        <f t="shared" si="86"/>
        <v>10-60</v>
      </c>
      <c r="AE5522" t="str">
        <f>VLOOKUP(AD5522,'Main_Sub Desc'!C:D,2,)</f>
        <v>LPC from invoicing</v>
      </c>
      <c r="AF5522" t="str">
        <f>VLOOKUP(VALUE(H5522),'Main_Sub Desc'!F:G,2,)</f>
        <v>Wst Rev Late Payment</v>
      </c>
      <c r="AG5522">
        <f>IFERROR(VLOOKUP(VALUE(I5522),'PC Mapping'!A:F,6,),"")</f>
        <v>10514</v>
      </c>
      <c r="AH5522" s="13" t="str">
        <f>VLOOKUP(AG5522,'PC Mapping'!L:M,2,)</f>
        <v>Bolivar Sewer</v>
      </c>
    </row>
    <row r="5523" spans="1:34" x14ac:dyDescent="0.2">
      <c r="A5523" t="s">
        <v>23043</v>
      </c>
      <c r="B5523" t="s">
        <v>22878</v>
      </c>
      <c r="C5523" t="s">
        <v>4519</v>
      </c>
      <c r="D5523" t="s">
        <v>4520</v>
      </c>
      <c r="E5523" s="3">
        <v>45838</v>
      </c>
      <c r="F5523" t="s">
        <v>44</v>
      </c>
      <c r="G5523" t="s">
        <v>3742</v>
      </c>
      <c r="H5523" t="s">
        <v>3722</v>
      </c>
      <c r="I5523" t="s">
        <v>4538</v>
      </c>
      <c r="J5523" t="s">
        <v>4522</v>
      </c>
      <c r="K5523" s="2">
        <v>-5</v>
      </c>
      <c r="L5523" t="s">
        <v>44</v>
      </c>
      <c r="M5523" s="2">
        <v>-5</v>
      </c>
      <c r="N5523" t="s">
        <v>4523</v>
      </c>
      <c r="O5523" t="s">
        <v>4524</v>
      </c>
      <c r="P5523" t="s">
        <v>4978</v>
      </c>
      <c r="Q5523" t="s">
        <v>23044</v>
      </c>
      <c r="R5523" t="s">
        <v>44</v>
      </c>
      <c r="S5523" t="s">
        <v>7084</v>
      </c>
      <c r="T5523" s="3">
        <v>45838</v>
      </c>
      <c r="U5523" s="3">
        <v>45845</v>
      </c>
      <c r="V5523" s="2">
        <v>0</v>
      </c>
      <c r="W5523" t="s">
        <v>44</v>
      </c>
      <c r="X5523" t="s">
        <v>44</v>
      </c>
      <c r="Y5523" t="s">
        <v>23045</v>
      </c>
      <c r="Z5523" t="s">
        <v>23046</v>
      </c>
      <c r="AA5523" t="s">
        <v>4529</v>
      </c>
      <c r="AB5523" t="s">
        <v>4530</v>
      </c>
      <c r="AC5523" t="s">
        <v>99</v>
      </c>
      <c r="AD5523" t="str">
        <f t="shared" si="86"/>
        <v>10-60</v>
      </c>
      <c r="AE5523" t="str">
        <f>VLOOKUP(AD5523,'Main_Sub Desc'!C:D,2,)</f>
        <v>LPC from invoicing</v>
      </c>
      <c r="AF5523" t="str">
        <f>VLOOKUP(VALUE(H5523),'Main_Sub Desc'!F:G,2,)</f>
        <v>Wtr Rev Late Payment</v>
      </c>
      <c r="AG5523">
        <f>IFERROR(VLOOKUP(VALUE(I5523),'PC Mapping'!A:F,6,),"")</f>
        <v>10469</v>
      </c>
      <c r="AH5523" s="13" t="str">
        <f>VLOOKUP(AG5523,'PC Mapping'!L:M,2,)</f>
        <v>Bolivar Water</v>
      </c>
    </row>
    <row r="5524" spans="1:34" x14ac:dyDescent="0.2">
      <c r="A5524" t="s">
        <v>23043</v>
      </c>
      <c r="B5524" t="s">
        <v>22878</v>
      </c>
      <c r="C5524" t="s">
        <v>4519</v>
      </c>
      <c r="D5524" t="s">
        <v>4520</v>
      </c>
      <c r="E5524" s="3">
        <v>45838</v>
      </c>
      <c r="F5524" t="s">
        <v>44</v>
      </c>
      <c r="G5524" t="s">
        <v>3742</v>
      </c>
      <c r="H5524" t="s">
        <v>3716</v>
      </c>
      <c r="I5524" t="s">
        <v>4534</v>
      </c>
      <c r="J5524" t="s">
        <v>4522</v>
      </c>
      <c r="K5524" s="2">
        <v>-5</v>
      </c>
      <c r="L5524" t="s">
        <v>44</v>
      </c>
      <c r="M5524" s="2">
        <v>-5</v>
      </c>
      <c r="N5524" t="s">
        <v>4523</v>
      </c>
      <c r="O5524" t="s">
        <v>4524</v>
      </c>
      <c r="P5524" t="s">
        <v>4978</v>
      </c>
      <c r="Q5524" t="s">
        <v>23047</v>
      </c>
      <c r="R5524" t="s">
        <v>44</v>
      </c>
      <c r="S5524" t="s">
        <v>7084</v>
      </c>
      <c r="T5524" s="3">
        <v>45838</v>
      </c>
      <c r="U5524" s="3">
        <v>45845</v>
      </c>
      <c r="V5524" s="2">
        <v>0</v>
      </c>
      <c r="W5524" t="s">
        <v>44</v>
      </c>
      <c r="X5524" t="s">
        <v>44</v>
      </c>
      <c r="Y5524" t="s">
        <v>23048</v>
      </c>
      <c r="Z5524" t="s">
        <v>23046</v>
      </c>
      <c r="AA5524" t="s">
        <v>4529</v>
      </c>
      <c r="AB5524" t="s">
        <v>4530</v>
      </c>
      <c r="AC5524" t="s">
        <v>99</v>
      </c>
      <c r="AD5524" t="str">
        <f t="shared" si="86"/>
        <v>10-60</v>
      </c>
      <c r="AE5524" t="str">
        <f>VLOOKUP(AD5524,'Main_Sub Desc'!C:D,2,)</f>
        <v>LPC from invoicing</v>
      </c>
      <c r="AF5524" t="str">
        <f>VLOOKUP(VALUE(H5524),'Main_Sub Desc'!F:G,2,)</f>
        <v>Wst Rev Late Payment</v>
      </c>
      <c r="AG5524">
        <f>IFERROR(VLOOKUP(VALUE(I5524),'PC Mapping'!A:F,6,),"")</f>
        <v>10514</v>
      </c>
      <c r="AH5524" s="13" t="str">
        <f>VLOOKUP(AG5524,'PC Mapping'!L:M,2,)</f>
        <v>Bolivar Sewer</v>
      </c>
    </row>
    <row r="5525" spans="1:34" x14ac:dyDescent="0.2">
      <c r="A5525" t="s">
        <v>23049</v>
      </c>
      <c r="B5525" t="s">
        <v>22878</v>
      </c>
      <c r="C5525" t="s">
        <v>4519</v>
      </c>
      <c r="D5525" t="s">
        <v>4520</v>
      </c>
      <c r="E5525" s="3">
        <v>45838</v>
      </c>
      <c r="F5525" t="s">
        <v>44</v>
      </c>
      <c r="G5525" t="s">
        <v>3742</v>
      </c>
      <c r="H5525" t="s">
        <v>3722</v>
      </c>
      <c r="I5525" t="s">
        <v>3752</v>
      </c>
      <c r="J5525" t="s">
        <v>4522</v>
      </c>
      <c r="K5525" s="2">
        <v>-5</v>
      </c>
      <c r="L5525" t="s">
        <v>44</v>
      </c>
      <c r="M5525" s="2">
        <v>-5</v>
      </c>
      <c r="N5525" t="s">
        <v>4523</v>
      </c>
      <c r="O5525" t="s">
        <v>4524</v>
      </c>
      <c r="P5525" t="s">
        <v>21609</v>
      </c>
      <c r="Q5525" t="s">
        <v>23050</v>
      </c>
      <c r="R5525" t="s">
        <v>44</v>
      </c>
      <c r="S5525" t="s">
        <v>7084</v>
      </c>
      <c r="T5525" s="3">
        <v>45838</v>
      </c>
      <c r="U5525" s="3">
        <v>45845</v>
      </c>
      <c r="V5525" s="2">
        <v>0</v>
      </c>
      <c r="W5525" t="s">
        <v>44</v>
      </c>
      <c r="X5525" t="s">
        <v>44</v>
      </c>
      <c r="Y5525" t="s">
        <v>23051</v>
      </c>
      <c r="Z5525" t="s">
        <v>23052</v>
      </c>
      <c r="AA5525" t="s">
        <v>4529</v>
      </c>
      <c r="AB5525" t="s">
        <v>4530</v>
      </c>
      <c r="AC5525" t="s">
        <v>89</v>
      </c>
      <c r="AD5525" t="str">
        <f t="shared" si="86"/>
        <v>10-60</v>
      </c>
      <c r="AE5525" t="str">
        <f>VLOOKUP(AD5525,'Main_Sub Desc'!C:D,2,)</f>
        <v>LPC from invoicing</v>
      </c>
      <c r="AF5525" t="str">
        <f>VLOOKUP(VALUE(H5525),'Main_Sub Desc'!F:G,2,)</f>
        <v>Wtr Rev Late Payment</v>
      </c>
      <c r="AG5525">
        <f>IFERROR(VLOOKUP(VALUE(I5525),'PC Mapping'!A:F,6,),"")</f>
        <v>10719</v>
      </c>
      <c r="AH5525" s="13" t="str">
        <f>VLOOKUP(AG5525,'PC Mapping'!L:M,2,)</f>
        <v>All Other Water</v>
      </c>
    </row>
    <row r="5526" spans="1:34" x14ac:dyDescent="0.2">
      <c r="A5526" t="s">
        <v>23053</v>
      </c>
      <c r="B5526" t="s">
        <v>22878</v>
      </c>
      <c r="C5526" t="s">
        <v>4519</v>
      </c>
      <c r="D5526" t="s">
        <v>4520</v>
      </c>
      <c r="E5526" s="3">
        <v>45838</v>
      </c>
      <c r="F5526" t="s">
        <v>44</v>
      </c>
      <c r="G5526" t="s">
        <v>3742</v>
      </c>
      <c r="H5526" t="s">
        <v>3722</v>
      </c>
      <c r="I5526" t="s">
        <v>4538</v>
      </c>
      <c r="J5526" t="s">
        <v>4522</v>
      </c>
      <c r="K5526" s="2">
        <v>-5</v>
      </c>
      <c r="L5526" t="s">
        <v>44</v>
      </c>
      <c r="M5526" s="2">
        <v>-5</v>
      </c>
      <c r="N5526" t="s">
        <v>4523</v>
      </c>
      <c r="O5526" t="s">
        <v>4524</v>
      </c>
      <c r="P5526" t="s">
        <v>23054</v>
      </c>
      <c r="Q5526" t="s">
        <v>23055</v>
      </c>
      <c r="R5526" t="s">
        <v>44</v>
      </c>
      <c r="S5526" t="s">
        <v>7084</v>
      </c>
      <c r="T5526" s="3">
        <v>45838</v>
      </c>
      <c r="U5526" s="3">
        <v>45845</v>
      </c>
      <c r="V5526" s="2">
        <v>0</v>
      </c>
      <c r="W5526" t="s">
        <v>44</v>
      </c>
      <c r="X5526" t="s">
        <v>44</v>
      </c>
      <c r="Y5526" t="s">
        <v>23056</v>
      </c>
      <c r="Z5526" t="s">
        <v>23057</v>
      </c>
      <c r="AA5526" t="s">
        <v>4529</v>
      </c>
      <c r="AB5526" t="s">
        <v>4530</v>
      </c>
      <c r="AC5526" t="s">
        <v>89</v>
      </c>
      <c r="AD5526" t="str">
        <f t="shared" si="86"/>
        <v>10-60</v>
      </c>
      <c r="AE5526" t="str">
        <f>VLOOKUP(AD5526,'Main_Sub Desc'!C:D,2,)</f>
        <v>LPC from invoicing</v>
      </c>
      <c r="AF5526" t="str">
        <f>VLOOKUP(VALUE(H5526),'Main_Sub Desc'!F:G,2,)</f>
        <v>Wtr Rev Late Payment</v>
      </c>
      <c r="AG5526">
        <f>IFERROR(VLOOKUP(VALUE(I5526),'PC Mapping'!A:F,6,),"")</f>
        <v>10469</v>
      </c>
      <c r="AH5526" s="13" t="str">
        <f>VLOOKUP(AG5526,'PC Mapping'!L:M,2,)</f>
        <v>Bolivar Water</v>
      </c>
    </row>
    <row r="5527" spans="1:34" x14ac:dyDescent="0.2">
      <c r="A5527" t="s">
        <v>23053</v>
      </c>
      <c r="B5527" t="s">
        <v>22878</v>
      </c>
      <c r="C5527" t="s">
        <v>4519</v>
      </c>
      <c r="D5527" t="s">
        <v>4520</v>
      </c>
      <c r="E5527" s="3">
        <v>45838</v>
      </c>
      <c r="F5527" t="s">
        <v>44</v>
      </c>
      <c r="G5527" t="s">
        <v>3742</v>
      </c>
      <c r="H5527" t="s">
        <v>3716</v>
      </c>
      <c r="I5527" t="s">
        <v>4534</v>
      </c>
      <c r="J5527" t="s">
        <v>4522</v>
      </c>
      <c r="K5527" s="2">
        <v>-5</v>
      </c>
      <c r="L5527" t="s">
        <v>44</v>
      </c>
      <c r="M5527" s="2">
        <v>-5</v>
      </c>
      <c r="N5527" t="s">
        <v>4523</v>
      </c>
      <c r="O5527" t="s">
        <v>4524</v>
      </c>
      <c r="P5527" t="s">
        <v>23054</v>
      </c>
      <c r="Q5527" t="s">
        <v>23058</v>
      </c>
      <c r="R5527" t="s">
        <v>44</v>
      </c>
      <c r="S5527" t="s">
        <v>7084</v>
      </c>
      <c r="T5527" s="3">
        <v>45838</v>
      </c>
      <c r="U5527" s="3">
        <v>45845</v>
      </c>
      <c r="V5527" s="2">
        <v>0</v>
      </c>
      <c r="W5527" t="s">
        <v>44</v>
      </c>
      <c r="X5527" t="s">
        <v>44</v>
      </c>
      <c r="Y5527" t="s">
        <v>23059</v>
      </c>
      <c r="Z5527" t="s">
        <v>23057</v>
      </c>
      <c r="AA5527" t="s">
        <v>4529</v>
      </c>
      <c r="AB5527" t="s">
        <v>4530</v>
      </c>
      <c r="AC5527" t="s">
        <v>89</v>
      </c>
      <c r="AD5527" t="str">
        <f t="shared" si="86"/>
        <v>10-60</v>
      </c>
      <c r="AE5527" t="str">
        <f>VLOOKUP(AD5527,'Main_Sub Desc'!C:D,2,)</f>
        <v>LPC from invoicing</v>
      </c>
      <c r="AF5527" t="str">
        <f>VLOOKUP(VALUE(H5527),'Main_Sub Desc'!F:G,2,)</f>
        <v>Wst Rev Late Payment</v>
      </c>
      <c r="AG5527">
        <f>IFERROR(VLOOKUP(VALUE(I5527),'PC Mapping'!A:F,6,),"")</f>
        <v>10514</v>
      </c>
      <c r="AH5527" s="13" t="str">
        <f>VLOOKUP(AG5527,'PC Mapping'!L:M,2,)</f>
        <v>Bolivar Sewer</v>
      </c>
    </row>
    <row r="5528" spans="1:34" x14ac:dyDescent="0.2">
      <c r="A5528" t="s">
        <v>23060</v>
      </c>
      <c r="B5528" t="s">
        <v>22878</v>
      </c>
      <c r="C5528" t="s">
        <v>4519</v>
      </c>
      <c r="D5528" t="s">
        <v>4520</v>
      </c>
      <c r="E5528" s="3">
        <v>45838</v>
      </c>
      <c r="F5528" t="s">
        <v>44</v>
      </c>
      <c r="G5528" t="s">
        <v>3742</v>
      </c>
      <c r="H5528" t="s">
        <v>3722</v>
      </c>
      <c r="I5528" t="s">
        <v>3752</v>
      </c>
      <c r="J5528" t="s">
        <v>4522</v>
      </c>
      <c r="K5528" s="2">
        <v>-5</v>
      </c>
      <c r="L5528" t="s">
        <v>44</v>
      </c>
      <c r="M5528" s="2">
        <v>-5</v>
      </c>
      <c r="N5528" t="s">
        <v>4523</v>
      </c>
      <c r="O5528" t="s">
        <v>4524</v>
      </c>
      <c r="P5528" t="s">
        <v>9340</v>
      </c>
      <c r="Q5528" t="s">
        <v>23061</v>
      </c>
      <c r="R5528" t="s">
        <v>44</v>
      </c>
      <c r="S5528" t="s">
        <v>7084</v>
      </c>
      <c r="T5528" s="3">
        <v>45838</v>
      </c>
      <c r="U5528" s="3">
        <v>45845</v>
      </c>
      <c r="V5528" s="2">
        <v>0</v>
      </c>
      <c r="W5528" t="s">
        <v>44</v>
      </c>
      <c r="X5528" t="s">
        <v>44</v>
      </c>
      <c r="Y5528" t="s">
        <v>23062</v>
      </c>
      <c r="Z5528" t="s">
        <v>1960</v>
      </c>
      <c r="AA5528" t="s">
        <v>4529</v>
      </c>
      <c r="AB5528" t="s">
        <v>4530</v>
      </c>
      <c r="AC5528" t="s">
        <v>99</v>
      </c>
      <c r="AD5528" t="str">
        <f t="shared" si="86"/>
        <v>10-60</v>
      </c>
      <c r="AE5528" t="str">
        <f>VLOOKUP(AD5528,'Main_Sub Desc'!C:D,2,)</f>
        <v>LPC from invoicing</v>
      </c>
      <c r="AF5528" t="str">
        <f>VLOOKUP(VALUE(H5528),'Main_Sub Desc'!F:G,2,)</f>
        <v>Wtr Rev Late Payment</v>
      </c>
      <c r="AG5528">
        <f>IFERROR(VLOOKUP(VALUE(I5528),'PC Mapping'!A:F,6,),"")</f>
        <v>10719</v>
      </c>
      <c r="AH5528" s="13" t="str">
        <f>VLOOKUP(AG5528,'PC Mapping'!L:M,2,)</f>
        <v>All Other Water</v>
      </c>
    </row>
    <row r="5529" spans="1:34" x14ac:dyDescent="0.2">
      <c r="A5529" t="s">
        <v>23063</v>
      </c>
      <c r="B5529" t="s">
        <v>22878</v>
      </c>
      <c r="C5529" t="s">
        <v>4519</v>
      </c>
      <c r="D5529" t="s">
        <v>4520</v>
      </c>
      <c r="E5529" s="3">
        <v>45838</v>
      </c>
      <c r="F5529" t="s">
        <v>44</v>
      </c>
      <c r="G5529" t="s">
        <v>3742</v>
      </c>
      <c r="H5529" t="s">
        <v>3722</v>
      </c>
      <c r="I5529" t="s">
        <v>3752</v>
      </c>
      <c r="J5529" t="s">
        <v>4522</v>
      </c>
      <c r="K5529" s="2">
        <v>-5</v>
      </c>
      <c r="L5529" t="s">
        <v>44</v>
      </c>
      <c r="M5529" s="2">
        <v>-5</v>
      </c>
      <c r="N5529" t="s">
        <v>4523</v>
      </c>
      <c r="O5529" t="s">
        <v>4524</v>
      </c>
      <c r="P5529" t="s">
        <v>17012</v>
      </c>
      <c r="Q5529" t="s">
        <v>23064</v>
      </c>
      <c r="R5529" t="s">
        <v>44</v>
      </c>
      <c r="S5529" t="s">
        <v>7084</v>
      </c>
      <c r="T5529" s="3">
        <v>45838</v>
      </c>
      <c r="U5529" s="3">
        <v>45845</v>
      </c>
      <c r="V5529" s="2">
        <v>0</v>
      </c>
      <c r="W5529" t="s">
        <v>44</v>
      </c>
      <c r="X5529" t="s">
        <v>44</v>
      </c>
      <c r="Y5529" t="s">
        <v>23065</v>
      </c>
      <c r="Z5529" t="s">
        <v>2002</v>
      </c>
      <c r="AA5529" t="s">
        <v>4529</v>
      </c>
      <c r="AB5529" t="s">
        <v>4530</v>
      </c>
      <c r="AC5529" t="s">
        <v>99</v>
      </c>
      <c r="AD5529" t="str">
        <f t="shared" si="86"/>
        <v>10-60</v>
      </c>
      <c r="AE5529" t="str">
        <f>VLOOKUP(AD5529,'Main_Sub Desc'!C:D,2,)</f>
        <v>LPC from invoicing</v>
      </c>
      <c r="AF5529" t="str">
        <f>VLOOKUP(VALUE(H5529),'Main_Sub Desc'!F:G,2,)</f>
        <v>Wtr Rev Late Payment</v>
      </c>
      <c r="AG5529">
        <f>IFERROR(VLOOKUP(VALUE(I5529),'PC Mapping'!A:F,6,),"")</f>
        <v>10719</v>
      </c>
      <c r="AH5529" s="13" t="str">
        <f>VLOOKUP(AG5529,'PC Mapping'!L:M,2,)</f>
        <v>All Other Water</v>
      </c>
    </row>
    <row r="5530" spans="1:34" x14ac:dyDescent="0.2">
      <c r="A5530" t="s">
        <v>23066</v>
      </c>
      <c r="B5530" t="s">
        <v>22878</v>
      </c>
      <c r="C5530" t="s">
        <v>4519</v>
      </c>
      <c r="D5530" t="s">
        <v>4520</v>
      </c>
      <c r="E5530" s="3">
        <v>45838</v>
      </c>
      <c r="F5530" t="s">
        <v>44</v>
      </c>
      <c r="G5530" t="s">
        <v>3742</v>
      </c>
      <c r="H5530" t="s">
        <v>3722</v>
      </c>
      <c r="I5530" t="s">
        <v>3752</v>
      </c>
      <c r="J5530" t="s">
        <v>4522</v>
      </c>
      <c r="K5530" s="2">
        <v>-5</v>
      </c>
      <c r="L5530" t="s">
        <v>44</v>
      </c>
      <c r="M5530" s="2">
        <v>-5</v>
      </c>
      <c r="N5530" t="s">
        <v>4523</v>
      </c>
      <c r="O5530" t="s">
        <v>4524</v>
      </c>
      <c r="P5530" t="s">
        <v>17012</v>
      </c>
      <c r="Q5530" t="s">
        <v>23067</v>
      </c>
      <c r="R5530" t="s">
        <v>44</v>
      </c>
      <c r="S5530" t="s">
        <v>7084</v>
      </c>
      <c r="T5530" s="3">
        <v>45838</v>
      </c>
      <c r="U5530" s="3">
        <v>45845</v>
      </c>
      <c r="V5530" s="2">
        <v>0</v>
      </c>
      <c r="W5530" t="s">
        <v>44</v>
      </c>
      <c r="X5530" t="s">
        <v>44</v>
      </c>
      <c r="Y5530" t="s">
        <v>23068</v>
      </c>
      <c r="Z5530" t="s">
        <v>2714</v>
      </c>
      <c r="AA5530" t="s">
        <v>4529</v>
      </c>
      <c r="AB5530" t="s">
        <v>4530</v>
      </c>
      <c r="AC5530" t="s">
        <v>89</v>
      </c>
      <c r="AD5530" t="str">
        <f t="shared" si="86"/>
        <v>10-60</v>
      </c>
      <c r="AE5530" t="str">
        <f>VLOOKUP(AD5530,'Main_Sub Desc'!C:D,2,)</f>
        <v>LPC from invoicing</v>
      </c>
      <c r="AF5530" t="str">
        <f>VLOOKUP(VALUE(H5530),'Main_Sub Desc'!F:G,2,)</f>
        <v>Wtr Rev Late Payment</v>
      </c>
      <c r="AG5530">
        <f>IFERROR(VLOOKUP(VALUE(I5530),'PC Mapping'!A:F,6,),"")</f>
        <v>10719</v>
      </c>
      <c r="AH5530" s="13" t="str">
        <f>VLOOKUP(AG5530,'PC Mapping'!L:M,2,)</f>
        <v>All Other Water</v>
      </c>
    </row>
    <row r="5531" spans="1:34" x14ac:dyDescent="0.2">
      <c r="A5531" t="s">
        <v>23069</v>
      </c>
      <c r="B5531" t="s">
        <v>22878</v>
      </c>
      <c r="C5531" t="s">
        <v>4519</v>
      </c>
      <c r="D5531" t="s">
        <v>4520</v>
      </c>
      <c r="E5531" s="3">
        <v>45838</v>
      </c>
      <c r="F5531" t="s">
        <v>44</v>
      </c>
      <c r="G5531" t="s">
        <v>3742</v>
      </c>
      <c r="H5531" t="s">
        <v>3716</v>
      </c>
      <c r="I5531" t="s">
        <v>4534</v>
      </c>
      <c r="J5531" t="s">
        <v>4522</v>
      </c>
      <c r="K5531" s="2">
        <v>-5.0599999999999996</v>
      </c>
      <c r="L5531" t="s">
        <v>44</v>
      </c>
      <c r="M5531" s="2">
        <v>-5.0599999999999996</v>
      </c>
      <c r="N5531" t="s">
        <v>4523</v>
      </c>
      <c r="O5531" t="s">
        <v>4524</v>
      </c>
      <c r="P5531" t="s">
        <v>23070</v>
      </c>
      <c r="Q5531" t="s">
        <v>23071</v>
      </c>
      <c r="R5531" t="s">
        <v>44</v>
      </c>
      <c r="S5531" t="s">
        <v>7084</v>
      </c>
      <c r="T5531" s="3">
        <v>45838</v>
      </c>
      <c r="U5531" s="3">
        <v>45845</v>
      </c>
      <c r="V5531" s="2">
        <v>0</v>
      </c>
      <c r="W5531" t="s">
        <v>44</v>
      </c>
      <c r="X5531" t="s">
        <v>44</v>
      </c>
      <c r="Y5531" t="s">
        <v>23072</v>
      </c>
      <c r="Z5531" t="s">
        <v>23073</v>
      </c>
      <c r="AA5531" t="s">
        <v>4529</v>
      </c>
      <c r="AB5531" t="s">
        <v>4530</v>
      </c>
      <c r="AC5531" t="s">
        <v>99</v>
      </c>
      <c r="AD5531" t="str">
        <f t="shared" si="86"/>
        <v>10-60</v>
      </c>
      <c r="AE5531" t="str">
        <f>VLOOKUP(AD5531,'Main_Sub Desc'!C:D,2,)</f>
        <v>LPC from invoicing</v>
      </c>
      <c r="AF5531" t="str">
        <f>VLOOKUP(VALUE(H5531),'Main_Sub Desc'!F:G,2,)</f>
        <v>Wst Rev Late Payment</v>
      </c>
      <c r="AG5531">
        <f>IFERROR(VLOOKUP(VALUE(I5531),'PC Mapping'!A:F,6,),"")</f>
        <v>10514</v>
      </c>
      <c r="AH5531" s="13" t="str">
        <f>VLOOKUP(AG5531,'PC Mapping'!L:M,2,)</f>
        <v>Bolivar Sewer</v>
      </c>
    </row>
    <row r="5532" spans="1:34" x14ac:dyDescent="0.2">
      <c r="A5532" t="s">
        <v>23074</v>
      </c>
      <c r="B5532" t="s">
        <v>22878</v>
      </c>
      <c r="C5532" t="s">
        <v>4519</v>
      </c>
      <c r="D5532" t="s">
        <v>4520</v>
      </c>
      <c r="E5532" s="3">
        <v>45838</v>
      </c>
      <c r="F5532" t="s">
        <v>44</v>
      </c>
      <c r="G5532" t="s">
        <v>3742</v>
      </c>
      <c r="H5532" t="s">
        <v>3722</v>
      </c>
      <c r="I5532" t="s">
        <v>4538</v>
      </c>
      <c r="J5532" t="s">
        <v>4522</v>
      </c>
      <c r="K5532" s="2">
        <v>-5</v>
      </c>
      <c r="L5532" t="s">
        <v>44</v>
      </c>
      <c r="M5532" s="2">
        <v>-5</v>
      </c>
      <c r="N5532" t="s">
        <v>4523</v>
      </c>
      <c r="O5532" t="s">
        <v>4524</v>
      </c>
      <c r="P5532" t="s">
        <v>18644</v>
      </c>
      <c r="Q5532" t="s">
        <v>23075</v>
      </c>
      <c r="R5532" t="s">
        <v>44</v>
      </c>
      <c r="S5532" t="s">
        <v>7084</v>
      </c>
      <c r="T5532" s="3">
        <v>45838</v>
      </c>
      <c r="U5532" s="3">
        <v>45845</v>
      </c>
      <c r="V5532" s="2">
        <v>0</v>
      </c>
      <c r="W5532" t="s">
        <v>44</v>
      </c>
      <c r="X5532" t="s">
        <v>44</v>
      </c>
      <c r="Y5532" t="s">
        <v>23076</v>
      </c>
      <c r="Z5532" t="s">
        <v>23077</v>
      </c>
      <c r="AA5532" t="s">
        <v>4529</v>
      </c>
      <c r="AB5532" t="s">
        <v>4530</v>
      </c>
      <c r="AC5532" t="s">
        <v>99</v>
      </c>
      <c r="AD5532" t="str">
        <f t="shared" si="86"/>
        <v>10-60</v>
      </c>
      <c r="AE5532" t="str">
        <f>VLOOKUP(AD5532,'Main_Sub Desc'!C:D,2,)</f>
        <v>LPC from invoicing</v>
      </c>
      <c r="AF5532" t="str">
        <f>VLOOKUP(VALUE(H5532),'Main_Sub Desc'!F:G,2,)</f>
        <v>Wtr Rev Late Payment</v>
      </c>
      <c r="AG5532">
        <f>IFERROR(VLOOKUP(VALUE(I5532),'PC Mapping'!A:F,6,),"")</f>
        <v>10469</v>
      </c>
      <c r="AH5532" s="13" t="str">
        <f>VLOOKUP(AG5532,'PC Mapping'!L:M,2,)</f>
        <v>Bolivar Water</v>
      </c>
    </row>
    <row r="5533" spans="1:34" x14ac:dyDescent="0.2">
      <c r="A5533" t="s">
        <v>23074</v>
      </c>
      <c r="B5533" t="s">
        <v>22878</v>
      </c>
      <c r="C5533" t="s">
        <v>4519</v>
      </c>
      <c r="D5533" t="s">
        <v>4520</v>
      </c>
      <c r="E5533" s="3">
        <v>45838</v>
      </c>
      <c r="F5533" t="s">
        <v>44</v>
      </c>
      <c r="G5533" t="s">
        <v>3742</v>
      </c>
      <c r="H5533" t="s">
        <v>3716</v>
      </c>
      <c r="I5533" t="s">
        <v>4534</v>
      </c>
      <c r="J5533" t="s">
        <v>4522</v>
      </c>
      <c r="K5533" s="2">
        <v>-5.24</v>
      </c>
      <c r="L5533" t="s">
        <v>44</v>
      </c>
      <c r="M5533" s="2">
        <v>-5.24</v>
      </c>
      <c r="N5533" t="s">
        <v>4523</v>
      </c>
      <c r="O5533" t="s">
        <v>4524</v>
      </c>
      <c r="P5533" t="s">
        <v>18644</v>
      </c>
      <c r="Q5533" t="s">
        <v>23078</v>
      </c>
      <c r="R5533" t="s">
        <v>44</v>
      </c>
      <c r="S5533" t="s">
        <v>7084</v>
      </c>
      <c r="T5533" s="3">
        <v>45838</v>
      </c>
      <c r="U5533" s="3">
        <v>45845</v>
      </c>
      <c r="V5533" s="2">
        <v>0</v>
      </c>
      <c r="W5533" t="s">
        <v>44</v>
      </c>
      <c r="X5533" t="s">
        <v>44</v>
      </c>
      <c r="Y5533" t="s">
        <v>23079</v>
      </c>
      <c r="Z5533" t="s">
        <v>23077</v>
      </c>
      <c r="AA5533" t="s">
        <v>4529</v>
      </c>
      <c r="AB5533" t="s">
        <v>4530</v>
      </c>
      <c r="AC5533" t="s">
        <v>99</v>
      </c>
      <c r="AD5533" t="str">
        <f t="shared" si="86"/>
        <v>10-60</v>
      </c>
      <c r="AE5533" t="str">
        <f>VLOOKUP(AD5533,'Main_Sub Desc'!C:D,2,)</f>
        <v>LPC from invoicing</v>
      </c>
      <c r="AF5533" t="str">
        <f>VLOOKUP(VALUE(H5533),'Main_Sub Desc'!F:G,2,)</f>
        <v>Wst Rev Late Payment</v>
      </c>
      <c r="AG5533">
        <f>IFERROR(VLOOKUP(VALUE(I5533),'PC Mapping'!A:F,6,),"")</f>
        <v>10514</v>
      </c>
      <c r="AH5533" s="13" t="str">
        <f>VLOOKUP(AG5533,'PC Mapping'!L:M,2,)</f>
        <v>Bolivar Sewer</v>
      </c>
    </row>
    <row r="5534" spans="1:34" x14ac:dyDescent="0.2">
      <c r="A5534" t="s">
        <v>23080</v>
      </c>
      <c r="B5534" t="s">
        <v>22878</v>
      </c>
      <c r="C5534" t="s">
        <v>4519</v>
      </c>
      <c r="D5534" t="s">
        <v>4520</v>
      </c>
      <c r="E5534" s="3">
        <v>45838</v>
      </c>
      <c r="F5534" t="s">
        <v>44</v>
      </c>
      <c r="G5534" t="s">
        <v>3742</v>
      </c>
      <c r="H5534" t="s">
        <v>3722</v>
      </c>
      <c r="I5534" t="s">
        <v>3752</v>
      </c>
      <c r="J5534" t="s">
        <v>4522</v>
      </c>
      <c r="K5534" s="2">
        <v>-5</v>
      </c>
      <c r="L5534" t="s">
        <v>44</v>
      </c>
      <c r="M5534" s="2">
        <v>-5</v>
      </c>
      <c r="N5534" t="s">
        <v>4523</v>
      </c>
      <c r="O5534" t="s">
        <v>4524</v>
      </c>
      <c r="P5534" t="s">
        <v>23081</v>
      </c>
      <c r="Q5534" t="s">
        <v>23082</v>
      </c>
      <c r="R5534" t="s">
        <v>44</v>
      </c>
      <c r="S5534" t="s">
        <v>7084</v>
      </c>
      <c r="T5534" s="3">
        <v>45838</v>
      </c>
      <c r="U5534" s="3">
        <v>45845</v>
      </c>
      <c r="V5534" s="2">
        <v>0</v>
      </c>
      <c r="W5534" t="s">
        <v>44</v>
      </c>
      <c r="X5534" t="s">
        <v>44</v>
      </c>
      <c r="Y5534" t="s">
        <v>23083</v>
      </c>
      <c r="Z5534" t="s">
        <v>3420</v>
      </c>
      <c r="AA5534" t="s">
        <v>4529</v>
      </c>
      <c r="AB5534" t="s">
        <v>4530</v>
      </c>
      <c r="AC5534" t="s">
        <v>89</v>
      </c>
      <c r="AD5534" t="str">
        <f t="shared" si="86"/>
        <v>10-60</v>
      </c>
      <c r="AE5534" t="str">
        <f>VLOOKUP(AD5534,'Main_Sub Desc'!C:D,2,)</f>
        <v>LPC from invoicing</v>
      </c>
      <c r="AF5534" t="str">
        <f>VLOOKUP(VALUE(H5534),'Main_Sub Desc'!F:G,2,)</f>
        <v>Wtr Rev Late Payment</v>
      </c>
      <c r="AG5534">
        <f>IFERROR(VLOOKUP(VALUE(I5534),'PC Mapping'!A:F,6,),"")</f>
        <v>10719</v>
      </c>
      <c r="AH5534" s="13" t="str">
        <f>VLOOKUP(AG5534,'PC Mapping'!L:M,2,)</f>
        <v>All Other Water</v>
      </c>
    </row>
    <row r="5535" spans="1:34" x14ac:dyDescent="0.2">
      <c r="A5535" t="s">
        <v>23084</v>
      </c>
      <c r="B5535" t="s">
        <v>22878</v>
      </c>
      <c r="C5535" t="s">
        <v>4519</v>
      </c>
      <c r="D5535" t="s">
        <v>4520</v>
      </c>
      <c r="E5535" s="3">
        <v>45838</v>
      </c>
      <c r="F5535" t="s">
        <v>44</v>
      </c>
      <c r="G5535" t="s">
        <v>3742</v>
      </c>
      <c r="H5535" t="s">
        <v>3716</v>
      </c>
      <c r="I5535" t="s">
        <v>4534</v>
      </c>
      <c r="J5535" t="s">
        <v>4522</v>
      </c>
      <c r="K5535" s="2">
        <v>-9.65</v>
      </c>
      <c r="L5535" t="s">
        <v>44</v>
      </c>
      <c r="M5535" s="2">
        <v>-9.65</v>
      </c>
      <c r="N5535" t="s">
        <v>4523</v>
      </c>
      <c r="O5535" t="s">
        <v>4524</v>
      </c>
      <c r="P5535" t="s">
        <v>6062</v>
      </c>
      <c r="Q5535" t="s">
        <v>23085</v>
      </c>
      <c r="R5535" t="s">
        <v>44</v>
      </c>
      <c r="S5535" t="s">
        <v>7084</v>
      </c>
      <c r="T5535" s="3">
        <v>45838</v>
      </c>
      <c r="U5535" s="3">
        <v>45845</v>
      </c>
      <c r="V5535" s="2">
        <v>0</v>
      </c>
      <c r="W5535" t="s">
        <v>44</v>
      </c>
      <c r="X5535" t="s">
        <v>44</v>
      </c>
      <c r="Y5535" t="s">
        <v>23086</v>
      </c>
      <c r="Z5535" t="s">
        <v>687</v>
      </c>
      <c r="AA5535" t="s">
        <v>4529</v>
      </c>
      <c r="AB5535" t="s">
        <v>4530</v>
      </c>
      <c r="AC5535" t="s">
        <v>89</v>
      </c>
      <c r="AD5535" t="str">
        <f t="shared" si="86"/>
        <v>10-60</v>
      </c>
      <c r="AE5535" t="str">
        <f>VLOOKUP(AD5535,'Main_Sub Desc'!C:D,2,)</f>
        <v>LPC from invoicing</v>
      </c>
      <c r="AF5535" t="str">
        <f>VLOOKUP(VALUE(H5535),'Main_Sub Desc'!F:G,2,)</f>
        <v>Wst Rev Late Payment</v>
      </c>
      <c r="AG5535">
        <f>IFERROR(VLOOKUP(VALUE(I5535),'PC Mapping'!A:F,6,),"")</f>
        <v>10514</v>
      </c>
      <c r="AH5535" s="13" t="str">
        <f>VLOOKUP(AG5535,'PC Mapping'!L:M,2,)</f>
        <v>Bolivar Sewer</v>
      </c>
    </row>
    <row r="5536" spans="1:34" x14ac:dyDescent="0.2">
      <c r="A5536" t="s">
        <v>23084</v>
      </c>
      <c r="B5536" t="s">
        <v>22878</v>
      </c>
      <c r="C5536" t="s">
        <v>4519</v>
      </c>
      <c r="D5536" t="s">
        <v>4520</v>
      </c>
      <c r="E5536" s="3">
        <v>45838</v>
      </c>
      <c r="F5536" t="s">
        <v>44</v>
      </c>
      <c r="G5536" t="s">
        <v>3742</v>
      </c>
      <c r="H5536" t="s">
        <v>3722</v>
      </c>
      <c r="I5536" t="s">
        <v>4538</v>
      </c>
      <c r="J5536" t="s">
        <v>4522</v>
      </c>
      <c r="K5536" s="2">
        <v>-6.59</v>
      </c>
      <c r="L5536" t="s">
        <v>44</v>
      </c>
      <c r="M5536" s="2">
        <v>-6.59</v>
      </c>
      <c r="N5536" t="s">
        <v>4523</v>
      </c>
      <c r="O5536" t="s">
        <v>4524</v>
      </c>
      <c r="P5536" t="s">
        <v>6062</v>
      </c>
      <c r="Q5536" t="s">
        <v>23087</v>
      </c>
      <c r="R5536" t="s">
        <v>44</v>
      </c>
      <c r="S5536" t="s">
        <v>7084</v>
      </c>
      <c r="T5536" s="3">
        <v>45838</v>
      </c>
      <c r="U5536" s="3">
        <v>45845</v>
      </c>
      <c r="V5536" s="2">
        <v>0</v>
      </c>
      <c r="W5536" t="s">
        <v>44</v>
      </c>
      <c r="X5536" t="s">
        <v>44</v>
      </c>
      <c r="Y5536" t="s">
        <v>23088</v>
      </c>
      <c r="Z5536" t="s">
        <v>687</v>
      </c>
      <c r="AA5536" t="s">
        <v>4529</v>
      </c>
      <c r="AB5536" t="s">
        <v>4530</v>
      </c>
      <c r="AC5536" t="s">
        <v>89</v>
      </c>
      <c r="AD5536" t="str">
        <f t="shared" si="86"/>
        <v>10-60</v>
      </c>
      <c r="AE5536" t="str">
        <f>VLOOKUP(AD5536,'Main_Sub Desc'!C:D,2,)</f>
        <v>LPC from invoicing</v>
      </c>
      <c r="AF5536" t="str">
        <f>VLOOKUP(VALUE(H5536),'Main_Sub Desc'!F:G,2,)</f>
        <v>Wtr Rev Late Payment</v>
      </c>
      <c r="AG5536">
        <f>IFERROR(VLOOKUP(VALUE(I5536),'PC Mapping'!A:F,6,),"")</f>
        <v>10469</v>
      </c>
      <c r="AH5536" s="13" t="str">
        <f>VLOOKUP(AG5536,'PC Mapping'!L:M,2,)</f>
        <v>Bolivar Water</v>
      </c>
    </row>
    <row r="5537" spans="1:34" x14ac:dyDescent="0.2">
      <c r="A5537" t="s">
        <v>23089</v>
      </c>
      <c r="B5537" t="s">
        <v>22878</v>
      </c>
      <c r="C5537" t="s">
        <v>4519</v>
      </c>
      <c r="D5537" t="s">
        <v>4520</v>
      </c>
      <c r="E5537" s="3">
        <v>45838</v>
      </c>
      <c r="F5537" t="s">
        <v>44</v>
      </c>
      <c r="G5537" t="s">
        <v>3742</v>
      </c>
      <c r="H5537" t="s">
        <v>3722</v>
      </c>
      <c r="I5537" t="s">
        <v>3752</v>
      </c>
      <c r="J5537" t="s">
        <v>4522</v>
      </c>
      <c r="K5537" s="2">
        <v>-5</v>
      </c>
      <c r="L5537" t="s">
        <v>44</v>
      </c>
      <c r="M5537" s="2">
        <v>-5</v>
      </c>
      <c r="N5537" t="s">
        <v>4523</v>
      </c>
      <c r="O5537" t="s">
        <v>4524</v>
      </c>
      <c r="P5537" t="s">
        <v>23090</v>
      </c>
      <c r="Q5537" t="s">
        <v>23091</v>
      </c>
      <c r="R5537" t="s">
        <v>44</v>
      </c>
      <c r="S5537" t="s">
        <v>7084</v>
      </c>
      <c r="T5537" s="3">
        <v>45838</v>
      </c>
      <c r="U5537" s="3">
        <v>45845</v>
      </c>
      <c r="V5537" s="2">
        <v>0</v>
      </c>
      <c r="W5537" t="s">
        <v>44</v>
      </c>
      <c r="X5537" t="s">
        <v>44</v>
      </c>
      <c r="Y5537" t="s">
        <v>23092</v>
      </c>
      <c r="Z5537" t="s">
        <v>3557</v>
      </c>
      <c r="AA5537" t="s">
        <v>4529</v>
      </c>
      <c r="AB5537" t="s">
        <v>4530</v>
      </c>
      <c r="AC5537" t="s">
        <v>89</v>
      </c>
      <c r="AD5537" t="str">
        <f t="shared" si="86"/>
        <v>10-60</v>
      </c>
      <c r="AE5537" t="str">
        <f>VLOOKUP(AD5537,'Main_Sub Desc'!C:D,2,)</f>
        <v>LPC from invoicing</v>
      </c>
      <c r="AF5537" t="str">
        <f>VLOOKUP(VALUE(H5537),'Main_Sub Desc'!F:G,2,)</f>
        <v>Wtr Rev Late Payment</v>
      </c>
      <c r="AG5537">
        <f>IFERROR(VLOOKUP(VALUE(I5537),'PC Mapping'!A:F,6,),"")</f>
        <v>10719</v>
      </c>
      <c r="AH5537" s="13" t="str">
        <f>VLOOKUP(AG5537,'PC Mapping'!L:M,2,)</f>
        <v>All Other Water</v>
      </c>
    </row>
    <row r="5538" spans="1:34" x14ac:dyDescent="0.2">
      <c r="A5538" t="s">
        <v>23093</v>
      </c>
      <c r="B5538" t="s">
        <v>22878</v>
      </c>
      <c r="C5538" t="s">
        <v>4519</v>
      </c>
      <c r="D5538" t="s">
        <v>4520</v>
      </c>
      <c r="E5538" s="3">
        <v>45838</v>
      </c>
      <c r="F5538" t="s">
        <v>44</v>
      </c>
      <c r="G5538" t="s">
        <v>3742</v>
      </c>
      <c r="H5538" t="s">
        <v>3722</v>
      </c>
      <c r="I5538" t="s">
        <v>4538</v>
      </c>
      <c r="J5538" t="s">
        <v>4522</v>
      </c>
      <c r="K5538" s="2">
        <v>-5</v>
      </c>
      <c r="L5538" t="s">
        <v>44</v>
      </c>
      <c r="M5538" s="2">
        <v>-5</v>
      </c>
      <c r="N5538" t="s">
        <v>4523</v>
      </c>
      <c r="O5538" t="s">
        <v>4524</v>
      </c>
      <c r="P5538" t="s">
        <v>12624</v>
      </c>
      <c r="Q5538" t="s">
        <v>23094</v>
      </c>
      <c r="R5538" t="s">
        <v>44</v>
      </c>
      <c r="S5538" t="s">
        <v>7084</v>
      </c>
      <c r="T5538" s="3">
        <v>45838</v>
      </c>
      <c r="U5538" s="3">
        <v>45845</v>
      </c>
      <c r="V5538" s="2">
        <v>0</v>
      </c>
      <c r="W5538" t="s">
        <v>44</v>
      </c>
      <c r="X5538" t="s">
        <v>44</v>
      </c>
      <c r="Y5538" t="s">
        <v>23095</v>
      </c>
      <c r="Z5538" t="s">
        <v>1187</v>
      </c>
      <c r="AA5538" t="s">
        <v>4529</v>
      </c>
      <c r="AB5538" t="s">
        <v>4530</v>
      </c>
      <c r="AC5538" t="s">
        <v>89</v>
      </c>
      <c r="AD5538" t="str">
        <f t="shared" si="86"/>
        <v>10-60</v>
      </c>
      <c r="AE5538" t="str">
        <f>VLOOKUP(AD5538,'Main_Sub Desc'!C:D,2,)</f>
        <v>LPC from invoicing</v>
      </c>
      <c r="AF5538" t="str">
        <f>VLOOKUP(VALUE(H5538),'Main_Sub Desc'!F:G,2,)</f>
        <v>Wtr Rev Late Payment</v>
      </c>
      <c r="AG5538">
        <f>IFERROR(VLOOKUP(VALUE(I5538),'PC Mapping'!A:F,6,),"")</f>
        <v>10469</v>
      </c>
      <c r="AH5538" s="13" t="str">
        <f>VLOOKUP(AG5538,'PC Mapping'!L:M,2,)</f>
        <v>Bolivar Water</v>
      </c>
    </row>
    <row r="5539" spans="1:34" x14ac:dyDescent="0.2">
      <c r="A5539" t="s">
        <v>23093</v>
      </c>
      <c r="B5539" t="s">
        <v>22878</v>
      </c>
      <c r="C5539" t="s">
        <v>4519</v>
      </c>
      <c r="D5539" t="s">
        <v>4520</v>
      </c>
      <c r="E5539" s="3">
        <v>45838</v>
      </c>
      <c r="F5539" t="s">
        <v>44</v>
      </c>
      <c r="G5539" t="s">
        <v>3742</v>
      </c>
      <c r="H5539" t="s">
        <v>3716</v>
      </c>
      <c r="I5539" t="s">
        <v>4534</v>
      </c>
      <c r="J5539" t="s">
        <v>4522</v>
      </c>
      <c r="K5539" s="2">
        <v>-6.97</v>
      </c>
      <c r="L5539" t="s">
        <v>44</v>
      </c>
      <c r="M5539" s="2">
        <v>-6.97</v>
      </c>
      <c r="N5539" t="s">
        <v>4523</v>
      </c>
      <c r="O5539" t="s">
        <v>4524</v>
      </c>
      <c r="P5539" t="s">
        <v>12624</v>
      </c>
      <c r="Q5539" t="s">
        <v>23096</v>
      </c>
      <c r="R5539" t="s">
        <v>44</v>
      </c>
      <c r="S5539" t="s">
        <v>7084</v>
      </c>
      <c r="T5539" s="3">
        <v>45838</v>
      </c>
      <c r="U5539" s="3">
        <v>45845</v>
      </c>
      <c r="V5539" s="2">
        <v>0</v>
      </c>
      <c r="W5539" t="s">
        <v>44</v>
      </c>
      <c r="X5539" t="s">
        <v>44</v>
      </c>
      <c r="Y5539" t="s">
        <v>23097</v>
      </c>
      <c r="Z5539" t="s">
        <v>1187</v>
      </c>
      <c r="AA5539" t="s">
        <v>4529</v>
      </c>
      <c r="AB5539" t="s">
        <v>4530</v>
      </c>
      <c r="AC5539" t="s">
        <v>89</v>
      </c>
      <c r="AD5539" t="str">
        <f t="shared" si="86"/>
        <v>10-60</v>
      </c>
      <c r="AE5539" t="str">
        <f>VLOOKUP(AD5539,'Main_Sub Desc'!C:D,2,)</f>
        <v>LPC from invoicing</v>
      </c>
      <c r="AF5539" t="str">
        <f>VLOOKUP(VALUE(H5539),'Main_Sub Desc'!F:G,2,)</f>
        <v>Wst Rev Late Payment</v>
      </c>
      <c r="AG5539">
        <f>IFERROR(VLOOKUP(VALUE(I5539),'PC Mapping'!A:F,6,),"")</f>
        <v>10514</v>
      </c>
      <c r="AH5539" s="13" t="str">
        <f>VLOOKUP(AG5539,'PC Mapping'!L:M,2,)</f>
        <v>Bolivar Sewer</v>
      </c>
    </row>
    <row r="5540" spans="1:34" x14ac:dyDescent="0.2">
      <c r="A5540" t="s">
        <v>23098</v>
      </c>
      <c r="B5540" t="s">
        <v>22878</v>
      </c>
      <c r="C5540" t="s">
        <v>4519</v>
      </c>
      <c r="D5540" t="s">
        <v>4520</v>
      </c>
      <c r="E5540" s="3">
        <v>45838</v>
      </c>
      <c r="F5540" t="s">
        <v>44</v>
      </c>
      <c r="G5540" t="s">
        <v>3742</v>
      </c>
      <c r="H5540" t="s">
        <v>3722</v>
      </c>
      <c r="I5540" t="s">
        <v>3752</v>
      </c>
      <c r="J5540" t="s">
        <v>4522</v>
      </c>
      <c r="K5540" s="2">
        <v>-9.09</v>
      </c>
      <c r="L5540" t="s">
        <v>44</v>
      </c>
      <c r="M5540" s="2">
        <v>-9.09</v>
      </c>
      <c r="N5540" t="s">
        <v>4523</v>
      </c>
      <c r="O5540" t="s">
        <v>4524</v>
      </c>
      <c r="P5540" t="s">
        <v>6578</v>
      </c>
      <c r="Q5540" t="s">
        <v>23099</v>
      </c>
      <c r="R5540" t="s">
        <v>44</v>
      </c>
      <c r="S5540" t="s">
        <v>7084</v>
      </c>
      <c r="T5540" s="3">
        <v>45838</v>
      </c>
      <c r="U5540" s="3">
        <v>45845</v>
      </c>
      <c r="V5540" s="2">
        <v>0</v>
      </c>
      <c r="W5540" t="s">
        <v>44</v>
      </c>
      <c r="X5540" t="s">
        <v>44</v>
      </c>
      <c r="Y5540" t="s">
        <v>23100</v>
      </c>
      <c r="Z5540" t="s">
        <v>2061</v>
      </c>
      <c r="AA5540" t="s">
        <v>4529</v>
      </c>
      <c r="AB5540" t="s">
        <v>4530</v>
      </c>
      <c r="AC5540" t="s">
        <v>89</v>
      </c>
      <c r="AD5540" t="str">
        <f t="shared" si="86"/>
        <v>10-60</v>
      </c>
      <c r="AE5540" t="str">
        <f>VLOOKUP(AD5540,'Main_Sub Desc'!C:D,2,)</f>
        <v>LPC from invoicing</v>
      </c>
      <c r="AF5540" t="str">
        <f>VLOOKUP(VALUE(H5540),'Main_Sub Desc'!F:G,2,)</f>
        <v>Wtr Rev Late Payment</v>
      </c>
      <c r="AG5540">
        <f>IFERROR(VLOOKUP(VALUE(I5540),'PC Mapping'!A:F,6,),"")</f>
        <v>10719</v>
      </c>
      <c r="AH5540" s="13" t="str">
        <f>VLOOKUP(AG5540,'PC Mapping'!L:M,2,)</f>
        <v>All Other Water</v>
      </c>
    </row>
    <row r="5541" spans="1:34" x14ac:dyDescent="0.2">
      <c r="A5541" t="s">
        <v>23101</v>
      </c>
      <c r="B5541" t="s">
        <v>22878</v>
      </c>
      <c r="C5541" t="s">
        <v>4519</v>
      </c>
      <c r="D5541" t="s">
        <v>4520</v>
      </c>
      <c r="E5541" s="3">
        <v>45838</v>
      </c>
      <c r="F5541" t="s">
        <v>44</v>
      </c>
      <c r="G5541" t="s">
        <v>3742</v>
      </c>
      <c r="H5541" t="s">
        <v>3716</v>
      </c>
      <c r="I5541" t="s">
        <v>4534</v>
      </c>
      <c r="J5541" t="s">
        <v>4522</v>
      </c>
      <c r="K5541" s="2">
        <v>-5</v>
      </c>
      <c r="L5541" t="s">
        <v>44</v>
      </c>
      <c r="M5541" s="2">
        <v>-5</v>
      </c>
      <c r="N5541" t="s">
        <v>4523</v>
      </c>
      <c r="O5541" t="s">
        <v>4524</v>
      </c>
      <c r="P5541" t="s">
        <v>23102</v>
      </c>
      <c r="Q5541" t="s">
        <v>23103</v>
      </c>
      <c r="R5541" t="s">
        <v>44</v>
      </c>
      <c r="S5541" t="s">
        <v>7084</v>
      </c>
      <c r="T5541" s="3">
        <v>45838</v>
      </c>
      <c r="U5541" s="3">
        <v>45845</v>
      </c>
      <c r="V5541" s="2">
        <v>0</v>
      </c>
      <c r="W5541" t="s">
        <v>44</v>
      </c>
      <c r="X5541" t="s">
        <v>44</v>
      </c>
      <c r="Y5541" t="s">
        <v>23104</v>
      </c>
      <c r="Z5541" t="s">
        <v>23105</v>
      </c>
      <c r="AA5541" t="s">
        <v>4529</v>
      </c>
      <c r="AB5541" t="s">
        <v>4530</v>
      </c>
      <c r="AC5541" t="s">
        <v>99</v>
      </c>
      <c r="AD5541" t="str">
        <f t="shared" si="86"/>
        <v>10-60</v>
      </c>
      <c r="AE5541" t="str">
        <f>VLOOKUP(AD5541,'Main_Sub Desc'!C:D,2,)</f>
        <v>LPC from invoicing</v>
      </c>
      <c r="AF5541" t="str">
        <f>VLOOKUP(VALUE(H5541),'Main_Sub Desc'!F:G,2,)</f>
        <v>Wst Rev Late Payment</v>
      </c>
      <c r="AG5541">
        <f>IFERROR(VLOOKUP(VALUE(I5541),'PC Mapping'!A:F,6,),"")</f>
        <v>10514</v>
      </c>
      <c r="AH5541" s="13" t="str">
        <f>VLOOKUP(AG5541,'PC Mapping'!L:M,2,)</f>
        <v>Bolivar Sewer</v>
      </c>
    </row>
    <row r="5542" spans="1:34" x14ac:dyDescent="0.2">
      <c r="A5542" t="s">
        <v>23101</v>
      </c>
      <c r="B5542" t="s">
        <v>22878</v>
      </c>
      <c r="C5542" t="s">
        <v>4519</v>
      </c>
      <c r="D5542" t="s">
        <v>4520</v>
      </c>
      <c r="E5542" s="3">
        <v>45838</v>
      </c>
      <c r="F5542" t="s">
        <v>44</v>
      </c>
      <c r="G5542" t="s">
        <v>3742</v>
      </c>
      <c r="H5542" t="s">
        <v>3722</v>
      </c>
      <c r="I5542" t="s">
        <v>4538</v>
      </c>
      <c r="J5542" t="s">
        <v>4522</v>
      </c>
      <c r="K5542" s="2">
        <v>-5</v>
      </c>
      <c r="L5542" t="s">
        <v>44</v>
      </c>
      <c r="M5542" s="2">
        <v>-5</v>
      </c>
      <c r="N5542" t="s">
        <v>4523</v>
      </c>
      <c r="O5542" t="s">
        <v>4524</v>
      </c>
      <c r="P5542" t="s">
        <v>23102</v>
      </c>
      <c r="Q5542" t="s">
        <v>23106</v>
      </c>
      <c r="R5542" t="s">
        <v>44</v>
      </c>
      <c r="S5542" t="s">
        <v>7084</v>
      </c>
      <c r="T5542" s="3">
        <v>45838</v>
      </c>
      <c r="U5542" s="3">
        <v>45845</v>
      </c>
      <c r="V5542" s="2">
        <v>0</v>
      </c>
      <c r="W5542" t="s">
        <v>44</v>
      </c>
      <c r="X5542" t="s">
        <v>44</v>
      </c>
      <c r="Y5542" t="s">
        <v>23107</v>
      </c>
      <c r="Z5542" t="s">
        <v>23105</v>
      </c>
      <c r="AA5542" t="s">
        <v>4529</v>
      </c>
      <c r="AB5542" t="s">
        <v>4530</v>
      </c>
      <c r="AC5542" t="s">
        <v>99</v>
      </c>
      <c r="AD5542" t="str">
        <f t="shared" si="86"/>
        <v>10-60</v>
      </c>
      <c r="AE5542" t="str">
        <f>VLOOKUP(AD5542,'Main_Sub Desc'!C:D,2,)</f>
        <v>LPC from invoicing</v>
      </c>
      <c r="AF5542" t="str">
        <f>VLOOKUP(VALUE(H5542),'Main_Sub Desc'!F:G,2,)</f>
        <v>Wtr Rev Late Payment</v>
      </c>
      <c r="AG5542">
        <f>IFERROR(VLOOKUP(VALUE(I5542),'PC Mapping'!A:F,6,),"")</f>
        <v>10469</v>
      </c>
      <c r="AH5542" s="13" t="str">
        <f>VLOOKUP(AG5542,'PC Mapping'!L:M,2,)</f>
        <v>Bolivar Water</v>
      </c>
    </row>
    <row r="5543" spans="1:34" x14ac:dyDescent="0.2">
      <c r="A5543" t="s">
        <v>23108</v>
      </c>
      <c r="B5543" t="s">
        <v>22878</v>
      </c>
      <c r="C5543" t="s">
        <v>4519</v>
      </c>
      <c r="D5543" t="s">
        <v>4520</v>
      </c>
      <c r="E5543" s="3">
        <v>45838</v>
      </c>
      <c r="F5543" t="s">
        <v>44</v>
      </c>
      <c r="G5543" t="s">
        <v>3742</v>
      </c>
      <c r="H5543" t="s">
        <v>3716</v>
      </c>
      <c r="I5543" t="s">
        <v>4534</v>
      </c>
      <c r="J5543" t="s">
        <v>4522</v>
      </c>
      <c r="K5543" s="2">
        <v>-5</v>
      </c>
      <c r="L5543" t="s">
        <v>44</v>
      </c>
      <c r="M5543" s="2">
        <v>-5</v>
      </c>
      <c r="N5543" t="s">
        <v>4523</v>
      </c>
      <c r="O5543" t="s">
        <v>4524</v>
      </c>
      <c r="P5543" t="s">
        <v>23109</v>
      </c>
      <c r="Q5543" t="s">
        <v>23110</v>
      </c>
      <c r="R5543" t="s">
        <v>44</v>
      </c>
      <c r="S5543" t="s">
        <v>7084</v>
      </c>
      <c r="T5543" s="3">
        <v>45838</v>
      </c>
      <c r="U5543" s="3">
        <v>45845</v>
      </c>
      <c r="V5543" s="2">
        <v>0</v>
      </c>
      <c r="W5543" t="s">
        <v>44</v>
      </c>
      <c r="X5543" t="s">
        <v>44</v>
      </c>
      <c r="Y5543" t="s">
        <v>23111</v>
      </c>
      <c r="Z5543" t="s">
        <v>23112</v>
      </c>
      <c r="AA5543" t="s">
        <v>4529</v>
      </c>
      <c r="AB5543" t="s">
        <v>4530</v>
      </c>
      <c r="AC5543" t="s">
        <v>99</v>
      </c>
      <c r="AD5543" t="str">
        <f t="shared" si="86"/>
        <v>10-60</v>
      </c>
      <c r="AE5543" t="str">
        <f>VLOOKUP(AD5543,'Main_Sub Desc'!C:D,2,)</f>
        <v>LPC from invoicing</v>
      </c>
      <c r="AF5543" t="str">
        <f>VLOOKUP(VALUE(H5543),'Main_Sub Desc'!F:G,2,)</f>
        <v>Wst Rev Late Payment</v>
      </c>
      <c r="AG5543">
        <f>IFERROR(VLOOKUP(VALUE(I5543),'PC Mapping'!A:F,6,),"")</f>
        <v>10514</v>
      </c>
      <c r="AH5543" s="13" t="str">
        <f>VLOOKUP(AG5543,'PC Mapping'!L:M,2,)</f>
        <v>Bolivar Sewer</v>
      </c>
    </row>
    <row r="5544" spans="1:34" x14ac:dyDescent="0.2">
      <c r="A5544" t="s">
        <v>23108</v>
      </c>
      <c r="B5544" t="s">
        <v>22878</v>
      </c>
      <c r="C5544" t="s">
        <v>4519</v>
      </c>
      <c r="D5544" t="s">
        <v>4520</v>
      </c>
      <c r="E5544" s="3">
        <v>45838</v>
      </c>
      <c r="F5544" t="s">
        <v>44</v>
      </c>
      <c r="G5544" t="s">
        <v>3742</v>
      </c>
      <c r="H5544" t="s">
        <v>3722</v>
      </c>
      <c r="I5544" t="s">
        <v>4538</v>
      </c>
      <c r="J5544" t="s">
        <v>4522</v>
      </c>
      <c r="K5544" s="2">
        <v>-5</v>
      </c>
      <c r="L5544" t="s">
        <v>44</v>
      </c>
      <c r="M5544" s="2">
        <v>-5</v>
      </c>
      <c r="N5544" t="s">
        <v>4523</v>
      </c>
      <c r="O5544" t="s">
        <v>4524</v>
      </c>
      <c r="P5544" t="s">
        <v>23109</v>
      </c>
      <c r="Q5544" t="s">
        <v>23113</v>
      </c>
      <c r="R5544" t="s">
        <v>44</v>
      </c>
      <c r="S5544" t="s">
        <v>7084</v>
      </c>
      <c r="T5544" s="3">
        <v>45838</v>
      </c>
      <c r="U5544" s="3">
        <v>45845</v>
      </c>
      <c r="V5544" s="2">
        <v>0</v>
      </c>
      <c r="W5544" t="s">
        <v>44</v>
      </c>
      <c r="X5544" t="s">
        <v>44</v>
      </c>
      <c r="Y5544" t="s">
        <v>23114</v>
      </c>
      <c r="Z5544" t="s">
        <v>23112</v>
      </c>
      <c r="AA5544" t="s">
        <v>4529</v>
      </c>
      <c r="AB5544" t="s">
        <v>4530</v>
      </c>
      <c r="AC5544" t="s">
        <v>99</v>
      </c>
      <c r="AD5544" t="str">
        <f t="shared" si="86"/>
        <v>10-60</v>
      </c>
      <c r="AE5544" t="str">
        <f>VLOOKUP(AD5544,'Main_Sub Desc'!C:D,2,)</f>
        <v>LPC from invoicing</v>
      </c>
      <c r="AF5544" t="str">
        <f>VLOOKUP(VALUE(H5544),'Main_Sub Desc'!F:G,2,)</f>
        <v>Wtr Rev Late Payment</v>
      </c>
      <c r="AG5544">
        <f>IFERROR(VLOOKUP(VALUE(I5544),'PC Mapping'!A:F,6,),"")</f>
        <v>10469</v>
      </c>
      <c r="AH5544" s="13" t="str">
        <f>VLOOKUP(AG5544,'PC Mapping'!L:M,2,)</f>
        <v>Bolivar Water</v>
      </c>
    </row>
    <row r="5545" spans="1:34" x14ac:dyDescent="0.2">
      <c r="A5545" t="s">
        <v>23115</v>
      </c>
      <c r="B5545" t="s">
        <v>22878</v>
      </c>
      <c r="C5545" t="s">
        <v>4519</v>
      </c>
      <c r="D5545" t="s">
        <v>4520</v>
      </c>
      <c r="E5545" s="3">
        <v>45838</v>
      </c>
      <c r="F5545" t="s">
        <v>44</v>
      </c>
      <c r="G5545" t="s">
        <v>3742</v>
      </c>
      <c r="H5545" t="s">
        <v>3716</v>
      </c>
      <c r="I5545" t="s">
        <v>4534</v>
      </c>
      <c r="J5545" t="s">
        <v>4522</v>
      </c>
      <c r="K5545" s="2">
        <v>-5</v>
      </c>
      <c r="L5545" t="s">
        <v>44</v>
      </c>
      <c r="M5545" s="2">
        <v>-5</v>
      </c>
      <c r="N5545" t="s">
        <v>4523</v>
      </c>
      <c r="O5545" t="s">
        <v>4524</v>
      </c>
      <c r="P5545" t="s">
        <v>23109</v>
      </c>
      <c r="Q5545" t="s">
        <v>23116</v>
      </c>
      <c r="R5545" t="s">
        <v>44</v>
      </c>
      <c r="S5545" t="s">
        <v>7084</v>
      </c>
      <c r="T5545" s="3">
        <v>45838</v>
      </c>
      <c r="U5545" s="3">
        <v>45845</v>
      </c>
      <c r="V5545" s="2">
        <v>0</v>
      </c>
      <c r="W5545" t="s">
        <v>44</v>
      </c>
      <c r="X5545" t="s">
        <v>44</v>
      </c>
      <c r="Y5545" t="s">
        <v>23117</v>
      </c>
      <c r="Z5545" t="s">
        <v>23118</v>
      </c>
      <c r="AA5545" t="s">
        <v>4529</v>
      </c>
      <c r="AB5545" t="s">
        <v>4530</v>
      </c>
      <c r="AC5545" t="s">
        <v>99</v>
      </c>
      <c r="AD5545" t="str">
        <f t="shared" si="86"/>
        <v>10-60</v>
      </c>
      <c r="AE5545" t="str">
        <f>VLOOKUP(AD5545,'Main_Sub Desc'!C:D,2,)</f>
        <v>LPC from invoicing</v>
      </c>
      <c r="AF5545" t="str">
        <f>VLOOKUP(VALUE(H5545),'Main_Sub Desc'!F:G,2,)</f>
        <v>Wst Rev Late Payment</v>
      </c>
      <c r="AG5545">
        <f>IFERROR(VLOOKUP(VALUE(I5545),'PC Mapping'!A:F,6,),"")</f>
        <v>10514</v>
      </c>
      <c r="AH5545" s="13" t="str">
        <f>VLOOKUP(AG5545,'PC Mapping'!L:M,2,)</f>
        <v>Bolivar Sewer</v>
      </c>
    </row>
    <row r="5546" spans="1:34" x14ac:dyDescent="0.2">
      <c r="A5546" t="s">
        <v>23115</v>
      </c>
      <c r="B5546" t="s">
        <v>22878</v>
      </c>
      <c r="C5546" t="s">
        <v>4519</v>
      </c>
      <c r="D5546" t="s">
        <v>4520</v>
      </c>
      <c r="E5546" s="3">
        <v>45838</v>
      </c>
      <c r="F5546" t="s">
        <v>44</v>
      </c>
      <c r="G5546" t="s">
        <v>3742</v>
      </c>
      <c r="H5546" t="s">
        <v>3722</v>
      </c>
      <c r="I5546" t="s">
        <v>4538</v>
      </c>
      <c r="J5546" t="s">
        <v>4522</v>
      </c>
      <c r="K5546" s="2">
        <v>-5</v>
      </c>
      <c r="L5546" t="s">
        <v>44</v>
      </c>
      <c r="M5546" s="2">
        <v>-5</v>
      </c>
      <c r="N5546" t="s">
        <v>4523</v>
      </c>
      <c r="O5546" t="s">
        <v>4524</v>
      </c>
      <c r="P5546" t="s">
        <v>23109</v>
      </c>
      <c r="Q5546" t="s">
        <v>23119</v>
      </c>
      <c r="R5546" t="s">
        <v>44</v>
      </c>
      <c r="S5546" t="s">
        <v>7084</v>
      </c>
      <c r="T5546" s="3">
        <v>45838</v>
      </c>
      <c r="U5546" s="3">
        <v>45845</v>
      </c>
      <c r="V5546" s="2">
        <v>0</v>
      </c>
      <c r="W5546" t="s">
        <v>44</v>
      </c>
      <c r="X5546" t="s">
        <v>44</v>
      </c>
      <c r="Y5546" t="s">
        <v>23120</v>
      </c>
      <c r="Z5546" t="s">
        <v>23118</v>
      </c>
      <c r="AA5546" t="s">
        <v>4529</v>
      </c>
      <c r="AB5546" t="s">
        <v>4530</v>
      </c>
      <c r="AC5546" t="s">
        <v>99</v>
      </c>
      <c r="AD5546" t="str">
        <f t="shared" si="86"/>
        <v>10-60</v>
      </c>
      <c r="AE5546" t="str">
        <f>VLOOKUP(AD5546,'Main_Sub Desc'!C:D,2,)</f>
        <v>LPC from invoicing</v>
      </c>
      <c r="AF5546" t="str">
        <f>VLOOKUP(VALUE(H5546),'Main_Sub Desc'!F:G,2,)</f>
        <v>Wtr Rev Late Payment</v>
      </c>
      <c r="AG5546">
        <f>IFERROR(VLOOKUP(VALUE(I5546),'PC Mapping'!A:F,6,),"")</f>
        <v>10469</v>
      </c>
      <c r="AH5546" s="13" t="str">
        <f>VLOOKUP(AG5546,'PC Mapping'!L:M,2,)</f>
        <v>Bolivar Water</v>
      </c>
    </row>
    <row r="5547" spans="1:34" x14ac:dyDescent="0.2">
      <c r="A5547" t="s">
        <v>23121</v>
      </c>
      <c r="B5547" t="s">
        <v>22878</v>
      </c>
      <c r="C5547" t="s">
        <v>4519</v>
      </c>
      <c r="D5547" t="s">
        <v>4520</v>
      </c>
      <c r="E5547" s="3">
        <v>45838</v>
      </c>
      <c r="F5547" t="s">
        <v>44</v>
      </c>
      <c r="G5547" t="s">
        <v>3742</v>
      </c>
      <c r="H5547" t="s">
        <v>3716</v>
      </c>
      <c r="I5547" t="s">
        <v>4534</v>
      </c>
      <c r="J5547" t="s">
        <v>4522</v>
      </c>
      <c r="K5547" s="2">
        <v>-5</v>
      </c>
      <c r="L5547" t="s">
        <v>44</v>
      </c>
      <c r="M5547" s="2">
        <v>-5</v>
      </c>
      <c r="N5547" t="s">
        <v>4523</v>
      </c>
      <c r="O5547" t="s">
        <v>4524</v>
      </c>
      <c r="P5547" t="s">
        <v>6324</v>
      </c>
      <c r="Q5547" t="s">
        <v>23122</v>
      </c>
      <c r="R5547" t="s">
        <v>44</v>
      </c>
      <c r="S5547" t="s">
        <v>7084</v>
      </c>
      <c r="T5547" s="3">
        <v>45838</v>
      </c>
      <c r="U5547" s="3">
        <v>45845</v>
      </c>
      <c r="V5547" s="2">
        <v>0</v>
      </c>
      <c r="W5547" t="s">
        <v>44</v>
      </c>
      <c r="X5547" t="s">
        <v>44</v>
      </c>
      <c r="Y5547" t="s">
        <v>23123</v>
      </c>
      <c r="Z5547" t="s">
        <v>528</v>
      </c>
      <c r="AA5547" t="s">
        <v>4529</v>
      </c>
      <c r="AB5547" t="s">
        <v>4530</v>
      </c>
      <c r="AC5547" t="s">
        <v>89</v>
      </c>
      <c r="AD5547" t="str">
        <f t="shared" si="86"/>
        <v>10-60</v>
      </c>
      <c r="AE5547" t="str">
        <f>VLOOKUP(AD5547,'Main_Sub Desc'!C:D,2,)</f>
        <v>LPC from invoicing</v>
      </c>
      <c r="AF5547" t="str">
        <f>VLOOKUP(VALUE(H5547),'Main_Sub Desc'!F:G,2,)</f>
        <v>Wst Rev Late Payment</v>
      </c>
      <c r="AG5547">
        <f>IFERROR(VLOOKUP(VALUE(I5547),'PC Mapping'!A:F,6,),"")</f>
        <v>10514</v>
      </c>
      <c r="AH5547" s="13" t="str">
        <f>VLOOKUP(AG5547,'PC Mapping'!L:M,2,)</f>
        <v>Bolivar Sewer</v>
      </c>
    </row>
    <row r="5548" spans="1:34" x14ac:dyDescent="0.2">
      <c r="A5548" t="s">
        <v>23121</v>
      </c>
      <c r="B5548" t="s">
        <v>22878</v>
      </c>
      <c r="C5548" t="s">
        <v>4519</v>
      </c>
      <c r="D5548" t="s">
        <v>4520</v>
      </c>
      <c r="E5548" s="3">
        <v>45838</v>
      </c>
      <c r="F5548" t="s">
        <v>44</v>
      </c>
      <c r="G5548" t="s">
        <v>3742</v>
      </c>
      <c r="H5548" t="s">
        <v>3722</v>
      </c>
      <c r="I5548" t="s">
        <v>4538</v>
      </c>
      <c r="J5548" t="s">
        <v>4522</v>
      </c>
      <c r="K5548" s="2">
        <v>-5</v>
      </c>
      <c r="L5548" t="s">
        <v>44</v>
      </c>
      <c r="M5548" s="2">
        <v>-5</v>
      </c>
      <c r="N5548" t="s">
        <v>4523</v>
      </c>
      <c r="O5548" t="s">
        <v>4524</v>
      </c>
      <c r="P5548" t="s">
        <v>6324</v>
      </c>
      <c r="Q5548" t="s">
        <v>23124</v>
      </c>
      <c r="R5548" t="s">
        <v>44</v>
      </c>
      <c r="S5548" t="s">
        <v>7084</v>
      </c>
      <c r="T5548" s="3">
        <v>45838</v>
      </c>
      <c r="U5548" s="3">
        <v>45845</v>
      </c>
      <c r="V5548" s="2">
        <v>0</v>
      </c>
      <c r="W5548" t="s">
        <v>44</v>
      </c>
      <c r="X5548" t="s">
        <v>44</v>
      </c>
      <c r="Y5548" t="s">
        <v>23125</v>
      </c>
      <c r="Z5548" t="s">
        <v>528</v>
      </c>
      <c r="AA5548" t="s">
        <v>4529</v>
      </c>
      <c r="AB5548" t="s">
        <v>4530</v>
      </c>
      <c r="AC5548" t="s">
        <v>89</v>
      </c>
      <c r="AD5548" t="str">
        <f t="shared" si="86"/>
        <v>10-60</v>
      </c>
      <c r="AE5548" t="str">
        <f>VLOOKUP(AD5548,'Main_Sub Desc'!C:D,2,)</f>
        <v>LPC from invoicing</v>
      </c>
      <c r="AF5548" t="str">
        <f>VLOOKUP(VALUE(H5548),'Main_Sub Desc'!F:G,2,)</f>
        <v>Wtr Rev Late Payment</v>
      </c>
      <c r="AG5548">
        <f>IFERROR(VLOOKUP(VALUE(I5548),'PC Mapping'!A:F,6,),"")</f>
        <v>10469</v>
      </c>
      <c r="AH5548" s="13" t="str">
        <f>VLOOKUP(AG5548,'PC Mapping'!L:M,2,)</f>
        <v>Bolivar Water</v>
      </c>
    </row>
    <row r="5549" spans="1:34" x14ac:dyDescent="0.2">
      <c r="A5549" t="s">
        <v>23126</v>
      </c>
      <c r="B5549" t="s">
        <v>22878</v>
      </c>
      <c r="C5549" t="s">
        <v>4519</v>
      </c>
      <c r="D5549" t="s">
        <v>4520</v>
      </c>
      <c r="E5549" s="3">
        <v>45838</v>
      </c>
      <c r="F5549" t="s">
        <v>44</v>
      </c>
      <c r="G5549" t="s">
        <v>3742</v>
      </c>
      <c r="H5549" t="s">
        <v>3722</v>
      </c>
      <c r="I5549" t="s">
        <v>3752</v>
      </c>
      <c r="J5549" t="s">
        <v>4522</v>
      </c>
      <c r="K5549" s="2">
        <v>-5</v>
      </c>
      <c r="L5549" t="s">
        <v>44</v>
      </c>
      <c r="M5549" s="2">
        <v>-5</v>
      </c>
      <c r="N5549" t="s">
        <v>4523</v>
      </c>
      <c r="O5549" t="s">
        <v>4524</v>
      </c>
      <c r="P5549" t="s">
        <v>23127</v>
      </c>
      <c r="Q5549" t="s">
        <v>23128</v>
      </c>
      <c r="R5549" t="s">
        <v>44</v>
      </c>
      <c r="S5549" t="s">
        <v>7084</v>
      </c>
      <c r="T5549" s="3">
        <v>45838</v>
      </c>
      <c r="U5549" s="3">
        <v>45845</v>
      </c>
      <c r="V5549" s="2">
        <v>0</v>
      </c>
      <c r="W5549" t="s">
        <v>44</v>
      </c>
      <c r="X5549" t="s">
        <v>44</v>
      </c>
      <c r="Y5549" t="s">
        <v>23129</v>
      </c>
      <c r="Z5549" t="s">
        <v>3090</v>
      </c>
      <c r="AA5549" t="s">
        <v>4529</v>
      </c>
      <c r="AB5549" t="s">
        <v>4530</v>
      </c>
      <c r="AC5549" t="s">
        <v>89</v>
      </c>
      <c r="AD5549" t="str">
        <f t="shared" si="86"/>
        <v>10-60</v>
      </c>
      <c r="AE5549" t="str">
        <f>VLOOKUP(AD5549,'Main_Sub Desc'!C:D,2,)</f>
        <v>LPC from invoicing</v>
      </c>
      <c r="AF5549" t="str">
        <f>VLOOKUP(VALUE(H5549),'Main_Sub Desc'!F:G,2,)</f>
        <v>Wtr Rev Late Payment</v>
      </c>
      <c r="AG5549">
        <f>IFERROR(VLOOKUP(VALUE(I5549),'PC Mapping'!A:F,6,),"")</f>
        <v>10719</v>
      </c>
      <c r="AH5549" s="13" t="str">
        <f>VLOOKUP(AG5549,'PC Mapping'!L:M,2,)</f>
        <v>All Other Water</v>
      </c>
    </row>
    <row r="5550" spans="1:34" x14ac:dyDescent="0.2">
      <c r="A5550" t="s">
        <v>23130</v>
      </c>
      <c r="B5550" t="s">
        <v>23131</v>
      </c>
      <c r="C5550" t="s">
        <v>4519</v>
      </c>
      <c r="D5550" t="s">
        <v>4520</v>
      </c>
      <c r="E5550" s="3">
        <v>45838</v>
      </c>
      <c r="F5550" t="s">
        <v>44</v>
      </c>
      <c r="G5550" t="s">
        <v>3742</v>
      </c>
      <c r="H5550" t="s">
        <v>3722</v>
      </c>
      <c r="I5550" t="s">
        <v>3752</v>
      </c>
      <c r="J5550" t="s">
        <v>4522</v>
      </c>
      <c r="K5550" s="2">
        <v>-5</v>
      </c>
      <c r="L5550" t="s">
        <v>44</v>
      </c>
      <c r="M5550" s="2">
        <v>-5</v>
      </c>
      <c r="N5550" t="s">
        <v>4523</v>
      </c>
      <c r="O5550" t="s">
        <v>4524</v>
      </c>
      <c r="P5550" t="s">
        <v>23132</v>
      </c>
      <c r="Q5550" t="s">
        <v>23133</v>
      </c>
      <c r="R5550" t="s">
        <v>44</v>
      </c>
      <c r="S5550" t="s">
        <v>4527</v>
      </c>
      <c r="T5550" s="3">
        <v>45838</v>
      </c>
      <c r="U5550" s="3">
        <v>45839</v>
      </c>
      <c r="V5550" s="2">
        <v>0</v>
      </c>
      <c r="W5550" t="s">
        <v>44</v>
      </c>
      <c r="X5550" t="s">
        <v>44</v>
      </c>
      <c r="Y5550" t="s">
        <v>23134</v>
      </c>
      <c r="Z5550" t="s">
        <v>1687</v>
      </c>
      <c r="AA5550" t="s">
        <v>4529</v>
      </c>
      <c r="AB5550" t="s">
        <v>4530</v>
      </c>
      <c r="AC5550" t="s">
        <v>89</v>
      </c>
      <c r="AD5550" t="str">
        <f t="shared" si="86"/>
        <v>10-60</v>
      </c>
      <c r="AE5550" t="str">
        <f>VLOOKUP(AD5550,'Main_Sub Desc'!C:D,2,)</f>
        <v>LPC from invoicing</v>
      </c>
      <c r="AF5550" t="str">
        <f>VLOOKUP(VALUE(H5550),'Main_Sub Desc'!F:G,2,)</f>
        <v>Wtr Rev Late Payment</v>
      </c>
      <c r="AG5550">
        <f>IFERROR(VLOOKUP(VALUE(I5550),'PC Mapping'!A:F,6,),"")</f>
        <v>10719</v>
      </c>
      <c r="AH5550" s="13" t="str">
        <f>VLOOKUP(AG5550,'PC Mapping'!L:M,2,)</f>
        <v>All Other Water</v>
      </c>
    </row>
    <row r="5551" spans="1:34" x14ac:dyDescent="0.2">
      <c r="A5551" t="s">
        <v>23135</v>
      </c>
      <c r="B5551" t="s">
        <v>4566</v>
      </c>
      <c r="C5551" t="s">
        <v>4519</v>
      </c>
      <c r="D5551" t="s">
        <v>4520</v>
      </c>
      <c r="E5551" s="3">
        <v>45838</v>
      </c>
      <c r="F5551" t="s">
        <v>44</v>
      </c>
      <c r="G5551" t="s">
        <v>3742</v>
      </c>
      <c r="H5551" t="s">
        <v>3722</v>
      </c>
      <c r="I5551" t="s">
        <v>3752</v>
      </c>
      <c r="J5551" t="s">
        <v>4522</v>
      </c>
      <c r="K5551" s="2">
        <v>-18.98</v>
      </c>
      <c r="L5551" t="s">
        <v>44</v>
      </c>
      <c r="M5551" s="2">
        <v>-18.98</v>
      </c>
      <c r="N5551" t="s">
        <v>4523</v>
      </c>
      <c r="O5551" t="s">
        <v>4524</v>
      </c>
      <c r="P5551" t="s">
        <v>19235</v>
      </c>
      <c r="Q5551" t="s">
        <v>23136</v>
      </c>
      <c r="R5551" t="s">
        <v>44</v>
      </c>
      <c r="S5551" t="s">
        <v>4527</v>
      </c>
      <c r="T5551" s="3">
        <v>45838</v>
      </c>
      <c r="U5551" s="3">
        <v>45839</v>
      </c>
      <c r="V5551" s="2">
        <v>0</v>
      </c>
      <c r="W5551" t="s">
        <v>44</v>
      </c>
      <c r="X5551" t="s">
        <v>44</v>
      </c>
      <c r="Y5551" t="s">
        <v>19249</v>
      </c>
      <c r="Z5551" t="s">
        <v>2712</v>
      </c>
      <c r="AA5551" t="s">
        <v>4529</v>
      </c>
      <c r="AB5551" t="s">
        <v>4530</v>
      </c>
      <c r="AC5551" t="s">
        <v>89</v>
      </c>
      <c r="AD5551" t="str">
        <f t="shared" si="86"/>
        <v>10-60</v>
      </c>
      <c r="AE5551" t="str">
        <f>VLOOKUP(AD5551,'Main_Sub Desc'!C:D,2,)</f>
        <v>LPC from invoicing</v>
      </c>
      <c r="AF5551" t="str">
        <f>VLOOKUP(VALUE(H5551),'Main_Sub Desc'!F:G,2,)</f>
        <v>Wtr Rev Late Payment</v>
      </c>
      <c r="AG5551">
        <f>IFERROR(VLOOKUP(VALUE(I5551),'PC Mapping'!A:F,6,),"")</f>
        <v>10719</v>
      </c>
      <c r="AH5551" s="13" t="str">
        <f>VLOOKUP(AG5551,'PC Mapping'!L:M,2,)</f>
        <v>All Other Water</v>
      </c>
    </row>
    <row r="5552" spans="1:34" x14ac:dyDescent="0.2">
      <c r="A5552" t="s">
        <v>23137</v>
      </c>
      <c r="B5552" t="s">
        <v>4566</v>
      </c>
      <c r="C5552" t="s">
        <v>4519</v>
      </c>
      <c r="D5552" t="s">
        <v>4520</v>
      </c>
      <c r="E5552" s="3">
        <v>45838</v>
      </c>
      <c r="F5552" t="s">
        <v>44</v>
      </c>
      <c r="G5552" t="s">
        <v>3742</v>
      </c>
      <c r="H5552" t="s">
        <v>3716</v>
      </c>
      <c r="I5552" t="s">
        <v>4534</v>
      </c>
      <c r="J5552" t="s">
        <v>4522</v>
      </c>
      <c r="K5552" s="2">
        <v>-5.68</v>
      </c>
      <c r="L5552" t="s">
        <v>44</v>
      </c>
      <c r="M5552" s="2">
        <v>-5.68</v>
      </c>
      <c r="N5552" t="s">
        <v>4523</v>
      </c>
      <c r="O5552" t="s">
        <v>4524</v>
      </c>
      <c r="P5552" t="s">
        <v>13959</v>
      </c>
      <c r="Q5552" t="s">
        <v>23138</v>
      </c>
      <c r="R5552" t="s">
        <v>44</v>
      </c>
      <c r="S5552" t="s">
        <v>4527</v>
      </c>
      <c r="T5552" s="3">
        <v>45838</v>
      </c>
      <c r="U5552" s="3">
        <v>45839</v>
      </c>
      <c r="V5552" s="2">
        <v>0</v>
      </c>
      <c r="W5552" t="s">
        <v>44</v>
      </c>
      <c r="X5552" t="s">
        <v>44</v>
      </c>
      <c r="Y5552" t="s">
        <v>23139</v>
      </c>
      <c r="Z5552" t="s">
        <v>507</v>
      </c>
      <c r="AA5552" t="s">
        <v>4529</v>
      </c>
      <c r="AB5552" t="s">
        <v>4530</v>
      </c>
      <c r="AC5552" t="s">
        <v>89</v>
      </c>
      <c r="AD5552" t="str">
        <f t="shared" si="86"/>
        <v>10-60</v>
      </c>
      <c r="AE5552" t="str">
        <f>VLOOKUP(AD5552,'Main_Sub Desc'!C:D,2,)</f>
        <v>LPC from invoicing</v>
      </c>
      <c r="AF5552" t="str">
        <f>VLOOKUP(VALUE(H5552),'Main_Sub Desc'!F:G,2,)</f>
        <v>Wst Rev Late Payment</v>
      </c>
      <c r="AG5552">
        <f>IFERROR(VLOOKUP(VALUE(I5552),'PC Mapping'!A:F,6,),"")</f>
        <v>10514</v>
      </c>
      <c r="AH5552" s="13" t="str">
        <f>VLOOKUP(AG5552,'PC Mapping'!L:M,2,)</f>
        <v>Bolivar Sewer</v>
      </c>
    </row>
    <row r="5553" spans="1:34" x14ac:dyDescent="0.2">
      <c r="A5553" t="s">
        <v>23137</v>
      </c>
      <c r="B5553" t="s">
        <v>4566</v>
      </c>
      <c r="C5553" t="s">
        <v>4519</v>
      </c>
      <c r="D5553" t="s">
        <v>4520</v>
      </c>
      <c r="E5553" s="3">
        <v>45838</v>
      </c>
      <c r="F5553" t="s">
        <v>44</v>
      </c>
      <c r="G5553" t="s">
        <v>3742</v>
      </c>
      <c r="H5553" t="s">
        <v>3722</v>
      </c>
      <c r="I5553" t="s">
        <v>4538</v>
      </c>
      <c r="J5553" t="s">
        <v>4522</v>
      </c>
      <c r="K5553" s="2">
        <v>-5</v>
      </c>
      <c r="L5553" t="s">
        <v>44</v>
      </c>
      <c r="M5553" s="2">
        <v>-5</v>
      </c>
      <c r="N5553" t="s">
        <v>4523</v>
      </c>
      <c r="O5553" t="s">
        <v>4524</v>
      </c>
      <c r="P5553" t="s">
        <v>13959</v>
      </c>
      <c r="Q5553" t="s">
        <v>23140</v>
      </c>
      <c r="R5553" t="s">
        <v>44</v>
      </c>
      <c r="S5553" t="s">
        <v>4527</v>
      </c>
      <c r="T5553" s="3">
        <v>45838</v>
      </c>
      <c r="U5553" s="3">
        <v>45839</v>
      </c>
      <c r="V5553" s="2">
        <v>0</v>
      </c>
      <c r="W5553" t="s">
        <v>44</v>
      </c>
      <c r="X5553" t="s">
        <v>44</v>
      </c>
      <c r="Y5553" t="s">
        <v>23141</v>
      </c>
      <c r="Z5553" t="s">
        <v>507</v>
      </c>
      <c r="AA5553" t="s">
        <v>4529</v>
      </c>
      <c r="AB5553" t="s">
        <v>4530</v>
      </c>
      <c r="AC5553" t="s">
        <v>89</v>
      </c>
      <c r="AD5553" t="str">
        <f t="shared" si="86"/>
        <v>10-60</v>
      </c>
      <c r="AE5553" t="str">
        <f>VLOOKUP(AD5553,'Main_Sub Desc'!C:D,2,)</f>
        <v>LPC from invoicing</v>
      </c>
      <c r="AF5553" t="str">
        <f>VLOOKUP(VALUE(H5553),'Main_Sub Desc'!F:G,2,)</f>
        <v>Wtr Rev Late Payment</v>
      </c>
      <c r="AG5553">
        <f>IFERROR(VLOOKUP(VALUE(I5553),'PC Mapping'!A:F,6,),"")</f>
        <v>10469</v>
      </c>
      <c r="AH5553" s="13" t="str">
        <f>VLOOKUP(AG5553,'PC Mapping'!L:M,2,)</f>
        <v>Bolivar Water</v>
      </c>
    </row>
    <row r="5554" spans="1:34" x14ac:dyDescent="0.2">
      <c r="A5554" t="s">
        <v>23142</v>
      </c>
      <c r="B5554" t="s">
        <v>23131</v>
      </c>
      <c r="C5554" t="s">
        <v>4519</v>
      </c>
      <c r="D5554" t="s">
        <v>4520</v>
      </c>
      <c r="E5554" s="3">
        <v>45838</v>
      </c>
      <c r="F5554" t="s">
        <v>44</v>
      </c>
      <c r="G5554" t="s">
        <v>3742</v>
      </c>
      <c r="H5554" t="s">
        <v>3722</v>
      </c>
      <c r="I5554" t="s">
        <v>3752</v>
      </c>
      <c r="J5554" t="s">
        <v>4522</v>
      </c>
      <c r="K5554" s="2">
        <v>-5</v>
      </c>
      <c r="L5554" t="s">
        <v>44</v>
      </c>
      <c r="M5554" s="2">
        <v>-5</v>
      </c>
      <c r="N5554" t="s">
        <v>4523</v>
      </c>
      <c r="O5554" t="s">
        <v>4524</v>
      </c>
      <c r="P5554" t="s">
        <v>7474</v>
      </c>
      <c r="Q5554" t="s">
        <v>23143</v>
      </c>
      <c r="R5554" t="s">
        <v>44</v>
      </c>
      <c r="S5554" t="s">
        <v>4527</v>
      </c>
      <c r="T5554" s="3">
        <v>45838</v>
      </c>
      <c r="U5554" s="3">
        <v>45839</v>
      </c>
      <c r="V5554" s="2">
        <v>0</v>
      </c>
      <c r="W5554" t="s">
        <v>44</v>
      </c>
      <c r="X5554" t="s">
        <v>44</v>
      </c>
      <c r="Y5554" t="s">
        <v>11569</v>
      </c>
      <c r="Z5554" t="s">
        <v>11570</v>
      </c>
      <c r="AA5554" t="s">
        <v>4529</v>
      </c>
      <c r="AB5554" t="s">
        <v>4530</v>
      </c>
      <c r="AC5554" t="s">
        <v>89</v>
      </c>
      <c r="AD5554" t="str">
        <f t="shared" si="86"/>
        <v>10-60</v>
      </c>
      <c r="AE5554" t="str">
        <f>VLOOKUP(AD5554,'Main_Sub Desc'!C:D,2,)</f>
        <v>LPC from invoicing</v>
      </c>
      <c r="AF5554" t="str">
        <f>VLOOKUP(VALUE(H5554),'Main_Sub Desc'!F:G,2,)</f>
        <v>Wtr Rev Late Payment</v>
      </c>
      <c r="AG5554">
        <f>IFERROR(VLOOKUP(VALUE(I5554),'PC Mapping'!A:F,6,),"")</f>
        <v>10719</v>
      </c>
      <c r="AH5554" s="13" t="str">
        <f>VLOOKUP(AG5554,'PC Mapping'!L:M,2,)</f>
        <v>All Other Water</v>
      </c>
    </row>
    <row r="5555" spans="1:34" x14ac:dyDescent="0.2">
      <c r="A5555" t="s">
        <v>23144</v>
      </c>
      <c r="B5555" t="s">
        <v>4566</v>
      </c>
      <c r="C5555" t="s">
        <v>4519</v>
      </c>
      <c r="D5555" t="s">
        <v>4520</v>
      </c>
      <c r="E5555" s="3">
        <v>45838</v>
      </c>
      <c r="F5555" t="s">
        <v>44</v>
      </c>
      <c r="G5555" t="s">
        <v>3742</v>
      </c>
      <c r="H5555" t="s">
        <v>3722</v>
      </c>
      <c r="I5555" t="s">
        <v>3752</v>
      </c>
      <c r="J5555" t="s">
        <v>4522</v>
      </c>
      <c r="K5555" s="2">
        <v>-5</v>
      </c>
      <c r="L5555" t="s">
        <v>44</v>
      </c>
      <c r="M5555" s="2">
        <v>-5</v>
      </c>
      <c r="N5555" t="s">
        <v>4523</v>
      </c>
      <c r="O5555" t="s">
        <v>4524</v>
      </c>
      <c r="P5555" t="s">
        <v>17896</v>
      </c>
      <c r="Q5555" t="s">
        <v>23145</v>
      </c>
      <c r="R5555" t="s">
        <v>44</v>
      </c>
      <c r="S5555" t="s">
        <v>4527</v>
      </c>
      <c r="T5555" s="3">
        <v>45838</v>
      </c>
      <c r="U5555" s="3">
        <v>45839</v>
      </c>
      <c r="V5555" s="2">
        <v>0</v>
      </c>
      <c r="W5555" t="s">
        <v>44</v>
      </c>
      <c r="X5555" t="s">
        <v>44</v>
      </c>
      <c r="Y5555" t="s">
        <v>17898</v>
      </c>
      <c r="Z5555" t="s">
        <v>3503</v>
      </c>
      <c r="AA5555" t="s">
        <v>4529</v>
      </c>
      <c r="AB5555" t="s">
        <v>4530</v>
      </c>
      <c r="AC5555" t="s">
        <v>89</v>
      </c>
      <c r="AD5555" t="str">
        <f t="shared" si="86"/>
        <v>10-60</v>
      </c>
      <c r="AE5555" t="str">
        <f>VLOOKUP(AD5555,'Main_Sub Desc'!C:D,2,)</f>
        <v>LPC from invoicing</v>
      </c>
      <c r="AF5555" t="str">
        <f>VLOOKUP(VALUE(H5555),'Main_Sub Desc'!F:G,2,)</f>
        <v>Wtr Rev Late Payment</v>
      </c>
      <c r="AG5555">
        <f>IFERROR(VLOOKUP(VALUE(I5555),'PC Mapping'!A:F,6,),"")</f>
        <v>10719</v>
      </c>
      <c r="AH5555" s="13" t="str">
        <f>VLOOKUP(AG5555,'PC Mapping'!L:M,2,)</f>
        <v>All Other Water</v>
      </c>
    </row>
    <row r="5556" spans="1:34" x14ac:dyDescent="0.2">
      <c r="A5556" t="s">
        <v>23146</v>
      </c>
      <c r="B5556" t="s">
        <v>23131</v>
      </c>
      <c r="C5556" t="s">
        <v>4519</v>
      </c>
      <c r="D5556" t="s">
        <v>4520</v>
      </c>
      <c r="E5556" s="3">
        <v>45838</v>
      </c>
      <c r="F5556" t="s">
        <v>44</v>
      </c>
      <c r="G5556" t="s">
        <v>3742</v>
      </c>
      <c r="H5556" t="s">
        <v>3722</v>
      </c>
      <c r="I5556" t="s">
        <v>4538</v>
      </c>
      <c r="J5556" t="s">
        <v>4522</v>
      </c>
      <c r="K5556" s="2">
        <v>-5</v>
      </c>
      <c r="L5556" t="s">
        <v>44</v>
      </c>
      <c r="M5556" s="2">
        <v>-5</v>
      </c>
      <c r="N5556" t="s">
        <v>4523</v>
      </c>
      <c r="O5556" t="s">
        <v>4524</v>
      </c>
      <c r="P5556" t="s">
        <v>11580</v>
      </c>
      <c r="Q5556" t="s">
        <v>23147</v>
      </c>
      <c r="R5556" t="s">
        <v>44</v>
      </c>
      <c r="S5556" t="s">
        <v>4527</v>
      </c>
      <c r="T5556" s="3">
        <v>45838</v>
      </c>
      <c r="U5556" s="3">
        <v>45839</v>
      </c>
      <c r="V5556" s="2">
        <v>0</v>
      </c>
      <c r="W5556" t="s">
        <v>44</v>
      </c>
      <c r="X5556" t="s">
        <v>44</v>
      </c>
      <c r="Y5556" t="s">
        <v>11582</v>
      </c>
      <c r="Z5556" t="s">
        <v>673</v>
      </c>
      <c r="AA5556" t="s">
        <v>4529</v>
      </c>
      <c r="AB5556" t="s">
        <v>4530</v>
      </c>
      <c r="AC5556" t="s">
        <v>89</v>
      </c>
      <c r="AD5556" t="str">
        <f t="shared" si="86"/>
        <v>10-60</v>
      </c>
      <c r="AE5556" t="str">
        <f>VLOOKUP(AD5556,'Main_Sub Desc'!C:D,2,)</f>
        <v>LPC from invoicing</v>
      </c>
      <c r="AF5556" t="str">
        <f>VLOOKUP(VALUE(H5556),'Main_Sub Desc'!F:G,2,)</f>
        <v>Wtr Rev Late Payment</v>
      </c>
      <c r="AG5556">
        <f>IFERROR(VLOOKUP(VALUE(I5556),'PC Mapping'!A:F,6,),"")</f>
        <v>10469</v>
      </c>
      <c r="AH5556" s="13" t="str">
        <f>VLOOKUP(AG5556,'PC Mapping'!L:M,2,)</f>
        <v>Bolivar Water</v>
      </c>
    </row>
    <row r="5557" spans="1:34" x14ac:dyDescent="0.2">
      <c r="A5557" t="s">
        <v>23146</v>
      </c>
      <c r="B5557" t="s">
        <v>23131</v>
      </c>
      <c r="C5557" t="s">
        <v>4519</v>
      </c>
      <c r="D5557" t="s">
        <v>4520</v>
      </c>
      <c r="E5557" s="3">
        <v>45838</v>
      </c>
      <c r="F5557" t="s">
        <v>44</v>
      </c>
      <c r="G5557" t="s">
        <v>3742</v>
      </c>
      <c r="H5557" t="s">
        <v>3716</v>
      </c>
      <c r="I5557" t="s">
        <v>4534</v>
      </c>
      <c r="J5557" t="s">
        <v>4522</v>
      </c>
      <c r="K5557" s="2">
        <v>-5</v>
      </c>
      <c r="L5557" t="s">
        <v>44</v>
      </c>
      <c r="M5557" s="2">
        <v>-5</v>
      </c>
      <c r="N5557" t="s">
        <v>4523</v>
      </c>
      <c r="O5557" t="s">
        <v>4524</v>
      </c>
      <c r="P5557" t="s">
        <v>11580</v>
      </c>
      <c r="Q5557" t="s">
        <v>23148</v>
      </c>
      <c r="R5557" t="s">
        <v>44</v>
      </c>
      <c r="S5557" t="s">
        <v>4527</v>
      </c>
      <c r="T5557" s="3">
        <v>45838</v>
      </c>
      <c r="U5557" s="3">
        <v>45839</v>
      </c>
      <c r="V5557" s="2">
        <v>0</v>
      </c>
      <c r="W5557" t="s">
        <v>44</v>
      </c>
      <c r="X5557" t="s">
        <v>44</v>
      </c>
      <c r="Y5557" t="s">
        <v>11584</v>
      </c>
      <c r="Z5557" t="s">
        <v>673</v>
      </c>
      <c r="AA5557" t="s">
        <v>4529</v>
      </c>
      <c r="AB5557" t="s">
        <v>4530</v>
      </c>
      <c r="AC5557" t="s">
        <v>89</v>
      </c>
      <c r="AD5557" t="str">
        <f t="shared" si="86"/>
        <v>10-60</v>
      </c>
      <c r="AE5557" t="str">
        <f>VLOOKUP(AD5557,'Main_Sub Desc'!C:D,2,)</f>
        <v>LPC from invoicing</v>
      </c>
      <c r="AF5557" t="str">
        <f>VLOOKUP(VALUE(H5557),'Main_Sub Desc'!F:G,2,)</f>
        <v>Wst Rev Late Payment</v>
      </c>
      <c r="AG5557">
        <f>IFERROR(VLOOKUP(VALUE(I5557),'PC Mapping'!A:F,6,),"")</f>
        <v>10514</v>
      </c>
      <c r="AH5557" s="13" t="str">
        <f>VLOOKUP(AG5557,'PC Mapping'!L:M,2,)</f>
        <v>Bolivar Sewer</v>
      </c>
    </row>
    <row r="5558" spans="1:34" x14ac:dyDescent="0.2">
      <c r="A5558" t="s">
        <v>23149</v>
      </c>
      <c r="B5558" t="s">
        <v>23150</v>
      </c>
      <c r="C5558" t="s">
        <v>4519</v>
      </c>
      <c r="D5558" t="s">
        <v>4520</v>
      </c>
      <c r="E5558" s="3">
        <v>45811</v>
      </c>
      <c r="F5558" t="s">
        <v>44</v>
      </c>
      <c r="G5558" t="s">
        <v>3742</v>
      </c>
      <c r="H5558" t="s">
        <v>3722</v>
      </c>
      <c r="I5558" t="s">
        <v>3752</v>
      </c>
      <c r="J5558" t="s">
        <v>4522</v>
      </c>
      <c r="K5558" s="2">
        <v>-5</v>
      </c>
      <c r="L5558" t="s">
        <v>44</v>
      </c>
      <c r="M5558" s="2">
        <v>-5</v>
      </c>
      <c r="N5558" t="s">
        <v>4523</v>
      </c>
      <c r="O5558" t="s">
        <v>4524</v>
      </c>
      <c r="P5558" t="s">
        <v>11897</v>
      </c>
      <c r="Q5558" t="s">
        <v>23151</v>
      </c>
      <c r="R5558" t="s">
        <v>44</v>
      </c>
      <c r="S5558" t="s">
        <v>4527</v>
      </c>
      <c r="T5558" s="3">
        <v>45811</v>
      </c>
      <c r="U5558" s="3">
        <v>45812</v>
      </c>
      <c r="V5558" s="2">
        <v>0</v>
      </c>
      <c r="W5558" t="s">
        <v>44</v>
      </c>
      <c r="X5558" t="s">
        <v>44</v>
      </c>
      <c r="Y5558" t="s">
        <v>15185</v>
      </c>
      <c r="Z5558" t="s">
        <v>1718</v>
      </c>
      <c r="AA5558" t="s">
        <v>4529</v>
      </c>
      <c r="AB5558" t="s">
        <v>4530</v>
      </c>
      <c r="AC5558" t="s">
        <v>89</v>
      </c>
      <c r="AD5558" t="str">
        <f t="shared" si="86"/>
        <v>10-60</v>
      </c>
      <c r="AE5558" t="str">
        <f>VLOOKUP(AD5558,'Main_Sub Desc'!C:D,2,)</f>
        <v>LPC from invoicing</v>
      </c>
      <c r="AF5558" t="str">
        <f>VLOOKUP(VALUE(H5558),'Main_Sub Desc'!F:G,2,)</f>
        <v>Wtr Rev Late Payment</v>
      </c>
      <c r="AG5558">
        <f>IFERROR(VLOOKUP(VALUE(I5558),'PC Mapping'!A:F,6,),"")</f>
        <v>10719</v>
      </c>
      <c r="AH5558" s="13" t="str">
        <f>VLOOKUP(AG5558,'PC Mapping'!L:M,2,)</f>
        <v>All Other Water</v>
      </c>
    </row>
    <row r="5559" spans="1:34" x14ac:dyDescent="0.2">
      <c r="A5559" t="s">
        <v>23152</v>
      </c>
      <c r="B5559" t="s">
        <v>23153</v>
      </c>
      <c r="C5559" t="s">
        <v>4519</v>
      </c>
      <c r="D5559" t="s">
        <v>4520</v>
      </c>
      <c r="E5559" s="3">
        <v>45811</v>
      </c>
      <c r="F5559" t="s">
        <v>44</v>
      </c>
      <c r="G5559" t="s">
        <v>3742</v>
      </c>
      <c r="H5559" t="s">
        <v>3722</v>
      </c>
      <c r="I5559" t="s">
        <v>3752</v>
      </c>
      <c r="J5559" t="s">
        <v>4522</v>
      </c>
      <c r="K5559" s="2">
        <v>-8.4700000000000006</v>
      </c>
      <c r="L5559" t="s">
        <v>44</v>
      </c>
      <c r="M5559" s="2">
        <v>-8.4700000000000006</v>
      </c>
      <c r="N5559" t="s">
        <v>4523</v>
      </c>
      <c r="O5559" t="s">
        <v>4524</v>
      </c>
      <c r="P5559" t="s">
        <v>9411</v>
      </c>
      <c r="Q5559" t="s">
        <v>23154</v>
      </c>
      <c r="R5559" t="s">
        <v>44</v>
      </c>
      <c r="S5559" t="s">
        <v>4527</v>
      </c>
      <c r="T5559" s="3">
        <v>45811</v>
      </c>
      <c r="U5559" s="3">
        <v>45812</v>
      </c>
      <c r="V5559" s="2">
        <v>0</v>
      </c>
      <c r="W5559" t="s">
        <v>44</v>
      </c>
      <c r="X5559" t="s">
        <v>44</v>
      </c>
      <c r="Y5559" t="s">
        <v>20091</v>
      </c>
      <c r="Z5559" t="s">
        <v>20092</v>
      </c>
      <c r="AA5559" t="s">
        <v>4529</v>
      </c>
      <c r="AB5559" t="s">
        <v>4530</v>
      </c>
      <c r="AC5559" t="s">
        <v>89</v>
      </c>
      <c r="AD5559" t="str">
        <f t="shared" si="86"/>
        <v>10-60</v>
      </c>
      <c r="AE5559" t="str">
        <f>VLOOKUP(AD5559,'Main_Sub Desc'!C:D,2,)</f>
        <v>LPC from invoicing</v>
      </c>
      <c r="AF5559" t="str">
        <f>VLOOKUP(VALUE(H5559),'Main_Sub Desc'!F:G,2,)</f>
        <v>Wtr Rev Late Payment</v>
      </c>
      <c r="AG5559">
        <f>IFERROR(VLOOKUP(VALUE(I5559),'PC Mapping'!A:F,6,),"")</f>
        <v>10719</v>
      </c>
      <c r="AH5559" s="13" t="str">
        <f>VLOOKUP(AG5559,'PC Mapping'!L:M,2,)</f>
        <v>All Other Water</v>
      </c>
    </row>
    <row r="5560" spans="1:34" x14ac:dyDescent="0.2">
      <c r="A5560" t="s">
        <v>23155</v>
      </c>
      <c r="B5560" t="s">
        <v>23150</v>
      </c>
      <c r="C5560" t="s">
        <v>4519</v>
      </c>
      <c r="D5560" t="s">
        <v>4520</v>
      </c>
      <c r="E5560" s="3">
        <v>45811</v>
      </c>
      <c r="F5560" t="s">
        <v>44</v>
      </c>
      <c r="G5560" t="s">
        <v>3742</v>
      </c>
      <c r="H5560" t="s">
        <v>3722</v>
      </c>
      <c r="I5560" t="s">
        <v>3752</v>
      </c>
      <c r="J5560" t="s">
        <v>4522</v>
      </c>
      <c r="K5560" s="2">
        <v>-5</v>
      </c>
      <c r="L5560" t="s">
        <v>44</v>
      </c>
      <c r="M5560" s="2">
        <v>-5</v>
      </c>
      <c r="N5560" t="s">
        <v>4523</v>
      </c>
      <c r="O5560" t="s">
        <v>4524</v>
      </c>
      <c r="P5560" t="s">
        <v>5753</v>
      </c>
      <c r="Q5560" t="s">
        <v>23156</v>
      </c>
      <c r="R5560" t="s">
        <v>44</v>
      </c>
      <c r="S5560" t="s">
        <v>4527</v>
      </c>
      <c r="T5560" s="3">
        <v>45811</v>
      </c>
      <c r="U5560" s="3">
        <v>45812</v>
      </c>
      <c r="V5560" s="2">
        <v>0</v>
      </c>
      <c r="W5560" t="s">
        <v>44</v>
      </c>
      <c r="X5560" t="s">
        <v>44</v>
      </c>
      <c r="Y5560" t="s">
        <v>23157</v>
      </c>
      <c r="Z5560" t="s">
        <v>2408</v>
      </c>
      <c r="AA5560" t="s">
        <v>4529</v>
      </c>
      <c r="AB5560" t="s">
        <v>4530</v>
      </c>
      <c r="AC5560" t="s">
        <v>89</v>
      </c>
      <c r="AD5560" t="str">
        <f t="shared" si="86"/>
        <v>10-60</v>
      </c>
      <c r="AE5560" t="str">
        <f>VLOOKUP(AD5560,'Main_Sub Desc'!C:D,2,)</f>
        <v>LPC from invoicing</v>
      </c>
      <c r="AF5560" t="str">
        <f>VLOOKUP(VALUE(H5560),'Main_Sub Desc'!F:G,2,)</f>
        <v>Wtr Rev Late Payment</v>
      </c>
      <c r="AG5560">
        <f>IFERROR(VLOOKUP(VALUE(I5560),'PC Mapping'!A:F,6,),"")</f>
        <v>10719</v>
      </c>
      <c r="AH5560" s="13" t="str">
        <f>VLOOKUP(AG5560,'PC Mapping'!L:M,2,)</f>
        <v>All Other Water</v>
      </c>
    </row>
    <row r="5561" spans="1:34" x14ac:dyDescent="0.2">
      <c r="A5561" t="s">
        <v>23158</v>
      </c>
      <c r="B5561" t="s">
        <v>23150</v>
      </c>
      <c r="C5561" t="s">
        <v>4519</v>
      </c>
      <c r="D5561" t="s">
        <v>4520</v>
      </c>
      <c r="E5561" s="3">
        <v>45811</v>
      </c>
      <c r="F5561" t="s">
        <v>44</v>
      </c>
      <c r="G5561" t="s">
        <v>3742</v>
      </c>
      <c r="H5561" t="s">
        <v>3722</v>
      </c>
      <c r="I5561" t="s">
        <v>3752</v>
      </c>
      <c r="J5561" t="s">
        <v>4522</v>
      </c>
      <c r="K5561" s="2">
        <v>-5</v>
      </c>
      <c r="L5561" t="s">
        <v>44</v>
      </c>
      <c r="M5561" s="2">
        <v>-5</v>
      </c>
      <c r="N5561" t="s">
        <v>4523</v>
      </c>
      <c r="O5561" t="s">
        <v>4524</v>
      </c>
      <c r="P5561" t="s">
        <v>8637</v>
      </c>
      <c r="Q5561" t="s">
        <v>23159</v>
      </c>
      <c r="R5561" t="s">
        <v>44</v>
      </c>
      <c r="S5561" t="s">
        <v>4527</v>
      </c>
      <c r="T5561" s="3">
        <v>45811</v>
      </c>
      <c r="U5561" s="3">
        <v>45812</v>
      </c>
      <c r="V5561" s="2">
        <v>0</v>
      </c>
      <c r="W5561" t="s">
        <v>44</v>
      </c>
      <c r="X5561" t="s">
        <v>44</v>
      </c>
      <c r="Y5561" t="s">
        <v>8639</v>
      </c>
      <c r="Z5561" t="s">
        <v>1592</v>
      </c>
      <c r="AA5561" t="s">
        <v>4529</v>
      </c>
      <c r="AB5561" t="s">
        <v>4530</v>
      </c>
      <c r="AC5561" t="s">
        <v>89</v>
      </c>
      <c r="AD5561" t="str">
        <f t="shared" si="86"/>
        <v>10-60</v>
      </c>
      <c r="AE5561" t="str">
        <f>VLOOKUP(AD5561,'Main_Sub Desc'!C:D,2,)</f>
        <v>LPC from invoicing</v>
      </c>
      <c r="AF5561" t="str">
        <f>VLOOKUP(VALUE(H5561),'Main_Sub Desc'!F:G,2,)</f>
        <v>Wtr Rev Late Payment</v>
      </c>
      <c r="AG5561">
        <f>IFERROR(VLOOKUP(VALUE(I5561),'PC Mapping'!A:F,6,),"")</f>
        <v>10719</v>
      </c>
      <c r="AH5561" s="13" t="str">
        <f>VLOOKUP(AG5561,'PC Mapping'!L:M,2,)</f>
        <v>All Other Water</v>
      </c>
    </row>
    <row r="5562" spans="1:34" x14ac:dyDescent="0.2">
      <c r="A5562" t="s">
        <v>23160</v>
      </c>
      <c r="B5562" t="s">
        <v>23153</v>
      </c>
      <c r="C5562" t="s">
        <v>4519</v>
      </c>
      <c r="D5562" t="s">
        <v>4520</v>
      </c>
      <c r="E5562" s="3">
        <v>45811</v>
      </c>
      <c r="F5562" t="s">
        <v>44</v>
      </c>
      <c r="G5562" t="s">
        <v>3742</v>
      </c>
      <c r="H5562" t="s">
        <v>3722</v>
      </c>
      <c r="I5562" t="s">
        <v>3752</v>
      </c>
      <c r="J5562" t="s">
        <v>4522</v>
      </c>
      <c r="K5562" s="2">
        <v>-5</v>
      </c>
      <c r="L5562" t="s">
        <v>44</v>
      </c>
      <c r="M5562" s="2">
        <v>-5</v>
      </c>
      <c r="N5562" t="s">
        <v>4523</v>
      </c>
      <c r="O5562" t="s">
        <v>4524</v>
      </c>
      <c r="P5562" t="s">
        <v>8895</v>
      </c>
      <c r="Q5562" t="s">
        <v>23161</v>
      </c>
      <c r="R5562" t="s">
        <v>44</v>
      </c>
      <c r="S5562" t="s">
        <v>4527</v>
      </c>
      <c r="T5562" s="3">
        <v>45811</v>
      </c>
      <c r="U5562" s="3">
        <v>45812</v>
      </c>
      <c r="V5562" s="2">
        <v>0</v>
      </c>
      <c r="W5562" t="s">
        <v>44</v>
      </c>
      <c r="X5562" t="s">
        <v>44</v>
      </c>
      <c r="Y5562" t="s">
        <v>8897</v>
      </c>
      <c r="Z5562" t="s">
        <v>1659</v>
      </c>
      <c r="AA5562" t="s">
        <v>4529</v>
      </c>
      <c r="AB5562" t="s">
        <v>4530</v>
      </c>
      <c r="AC5562" t="s">
        <v>89</v>
      </c>
      <c r="AD5562" t="str">
        <f t="shared" si="86"/>
        <v>10-60</v>
      </c>
      <c r="AE5562" t="str">
        <f>VLOOKUP(AD5562,'Main_Sub Desc'!C:D,2,)</f>
        <v>LPC from invoicing</v>
      </c>
      <c r="AF5562" t="str">
        <f>VLOOKUP(VALUE(H5562),'Main_Sub Desc'!F:G,2,)</f>
        <v>Wtr Rev Late Payment</v>
      </c>
      <c r="AG5562">
        <f>IFERROR(VLOOKUP(VALUE(I5562),'PC Mapping'!A:F,6,),"")</f>
        <v>10719</v>
      </c>
      <c r="AH5562" s="13" t="str">
        <f>VLOOKUP(AG5562,'PC Mapping'!L:M,2,)</f>
        <v>All Other Water</v>
      </c>
    </row>
    <row r="5563" spans="1:34" x14ac:dyDescent="0.2">
      <c r="A5563" t="s">
        <v>23162</v>
      </c>
      <c r="B5563" t="s">
        <v>23153</v>
      </c>
      <c r="C5563" t="s">
        <v>4519</v>
      </c>
      <c r="D5563" t="s">
        <v>4520</v>
      </c>
      <c r="E5563" s="3">
        <v>45811</v>
      </c>
      <c r="F5563" t="s">
        <v>44</v>
      </c>
      <c r="G5563" t="s">
        <v>3742</v>
      </c>
      <c r="H5563" t="s">
        <v>3722</v>
      </c>
      <c r="I5563" t="s">
        <v>3752</v>
      </c>
      <c r="J5563" t="s">
        <v>4522</v>
      </c>
      <c r="K5563" s="2">
        <v>-5</v>
      </c>
      <c r="L5563" t="s">
        <v>44</v>
      </c>
      <c r="M5563" s="2">
        <v>-5</v>
      </c>
      <c r="N5563" t="s">
        <v>4523</v>
      </c>
      <c r="O5563" t="s">
        <v>4524</v>
      </c>
      <c r="P5563" t="s">
        <v>6684</v>
      </c>
      <c r="Q5563" t="s">
        <v>23163</v>
      </c>
      <c r="R5563" t="s">
        <v>44</v>
      </c>
      <c r="S5563" t="s">
        <v>4527</v>
      </c>
      <c r="T5563" s="3">
        <v>45811</v>
      </c>
      <c r="U5563" s="3">
        <v>45812</v>
      </c>
      <c r="V5563" s="2">
        <v>0</v>
      </c>
      <c r="W5563" t="s">
        <v>44</v>
      </c>
      <c r="X5563" t="s">
        <v>44</v>
      </c>
      <c r="Y5563" t="s">
        <v>23164</v>
      </c>
      <c r="Z5563" t="s">
        <v>1692</v>
      </c>
      <c r="AA5563" t="s">
        <v>4529</v>
      </c>
      <c r="AB5563" t="s">
        <v>4530</v>
      </c>
      <c r="AC5563" t="s">
        <v>89</v>
      </c>
      <c r="AD5563" t="str">
        <f t="shared" si="86"/>
        <v>10-60</v>
      </c>
      <c r="AE5563" t="str">
        <f>VLOOKUP(AD5563,'Main_Sub Desc'!C:D,2,)</f>
        <v>LPC from invoicing</v>
      </c>
      <c r="AF5563" t="str">
        <f>VLOOKUP(VALUE(H5563),'Main_Sub Desc'!F:G,2,)</f>
        <v>Wtr Rev Late Payment</v>
      </c>
      <c r="AG5563">
        <f>IFERROR(VLOOKUP(VALUE(I5563),'PC Mapping'!A:F,6,),"")</f>
        <v>10719</v>
      </c>
      <c r="AH5563" s="13" t="str">
        <f>VLOOKUP(AG5563,'PC Mapping'!L:M,2,)</f>
        <v>All Other Water</v>
      </c>
    </row>
    <row r="5564" spans="1:34" x14ac:dyDescent="0.2">
      <c r="A5564" t="s">
        <v>23165</v>
      </c>
      <c r="B5564" t="s">
        <v>23153</v>
      </c>
      <c r="C5564" t="s">
        <v>4519</v>
      </c>
      <c r="D5564" t="s">
        <v>4520</v>
      </c>
      <c r="E5564" s="3">
        <v>45811</v>
      </c>
      <c r="F5564" t="s">
        <v>44</v>
      </c>
      <c r="G5564" t="s">
        <v>3742</v>
      </c>
      <c r="H5564" t="s">
        <v>3722</v>
      </c>
      <c r="I5564" t="s">
        <v>3752</v>
      </c>
      <c r="J5564" t="s">
        <v>4522</v>
      </c>
      <c r="K5564" s="2">
        <v>-5.36</v>
      </c>
      <c r="L5564" t="s">
        <v>44</v>
      </c>
      <c r="M5564" s="2">
        <v>-5.36</v>
      </c>
      <c r="N5564" t="s">
        <v>4523</v>
      </c>
      <c r="O5564" t="s">
        <v>4524</v>
      </c>
      <c r="P5564" t="s">
        <v>5517</v>
      </c>
      <c r="Q5564" t="s">
        <v>23166</v>
      </c>
      <c r="R5564" t="s">
        <v>44</v>
      </c>
      <c r="S5564" t="s">
        <v>4527</v>
      </c>
      <c r="T5564" s="3">
        <v>45811</v>
      </c>
      <c r="U5564" s="3">
        <v>45812</v>
      </c>
      <c r="V5564" s="2">
        <v>0</v>
      </c>
      <c r="W5564" t="s">
        <v>44</v>
      </c>
      <c r="X5564" t="s">
        <v>44</v>
      </c>
      <c r="Y5564" t="s">
        <v>23167</v>
      </c>
      <c r="Z5564" t="s">
        <v>1802</v>
      </c>
      <c r="AA5564" t="s">
        <v>4529</v>
      </c>
      <c r="AB5564" t="s">
        <v>4530</v>
      </c>
      <c r="AC5564" t="s">
        <v>89</v>
      </c>
      <c r="AD5564" t="str">
        <f t="shared" si="86"/>
        <v>10-60</v>
      </c>
      <c r="AE5564" t="str">
        <f>VLOOKUP(AD5564,'Main_Sub Desc'!C:D,2,)</f>
        <v>LPC from invoicing</v>
      </c>
      <c r="AF5564" t="str">
        <f>VLOOKUP(VALUE(H5564),'Main_Sub Desc'!F:G,2,)</f>
        <v>Wtr Rev Late Payment</v>
      </c>
      <c r="AG5564">
        <f>IFERROR(VLOOKUP(VALUE(I5564),'PC Mapping'!A:F,6,),"")</f>
        <v>10719</v>
      </c>
      <c r="AH5564" s="13" t="str">
        <f>VLOOKUP(AG5564,'PC Mapping'!L:M,2,)</f>
        <v>All Other Water</v>
      </c>
    </row>
    <row r="5565" spans="1:34" x14ac:dyDescent="0.2">
      <c r="A5565" t="s">
        <v>23168</v>
      </c>
      <c r="B5565" t="s">
        <v>23153</v>
      </c>
      <c r="C5565" t="s">
        <v>4519</v>
      </c>
      <c r="D5565" t="s">
        <v>4520</v>
      </c>
      <c r="E5565" s="3">
        <v>45811</v>
      </c>
      <c r="F5565" t="s">
        <v>44</v>
      </c>
      <c r="G5565" t="s">
        <v>3742</v>
      </c>
      <c r="H5565" t="s">
        <v>3722</v>
      </c>
      <c r="I5565" t="s">
        <v>3752</v>
      </c>
      <c r="J5565" t="s">
        <v>4522</v>
      </c>
      <c r="K5565" s="2">
        <v>-5</v>
      </c>
      <c r="L5565" t="s">
        <v>44</v>
      </c>
      <c r="M5565" s="2">
        <v>-5</v>
      </c>
      <c r="N5565" t="s">
        <v>4523</v>
      </c>
      <c r="O5565" t="s">
        <v>4524</v>
      </c>
      <c r="P5565" t="s">
        <v>11936</v>
      </c>
      <c r="Q5565" t="s">
        <v>23169</v>
      </c>
      <c r="R5565" t="s">
        <v>44</v>
      </c>
      <c r="S5565" t="s">
        <v>4527</v>
      </c>
      <c r="T5565" s="3">
        <v>45811</v>
      </c>
      <c r="U5565" s="3">
        <v>45812</v>
      </c>
      <c r="V5565" s="2">
        <v>0</v>
      </c>
      <c r="W5565" t="s">
        <v>44</v>
      </c>
      <c r="X5565" t="s">
        <v>44</v>
      </c>
      <c r="Y5565" t="s">
        <v>23170</v>
      </c>
      <c r="Z5565" t="s">
        <v>1844</v>
      </c>
      <c r="AA5565" t="s">
        <v>4529</v>
      </c>
      <c r="AB5565" t="s">
        <v>4530</v>
      </c>
      <c r="AC5565" t="s">
        <v>89</v>
      </c>
      <c r="AD5565" t="str">
        <f t="shared" si="86"/>
        <v>10-60</v>
      </c>
      <c r="AE5565" t="str">
        <f>VLOOKUP(AD5565,'Main_Sub Desc'!C:D,2,)</f>
        <v>LPC from invoicing</v>
      </c>
      <c r="AF5565" t="str">
        <f>VLOOKUP(VALUE(H5565),'Main_Sub Desc'!F:G,2,)</f>
        <v>Wtr Rev Late Payment</v>
      </c>
      <c r="AG5565">
        <f>IFERROR(VLOOKUP(VALUE(I5565),'PC Mapping'!A:F,6,),"")</f>
        <v>10719</v>
      </c>
      <c r="AH5565" s="13" t="str">
        <f>VLOOKUP(AG5565,'PC Mapping'!L:M,2,)</f>
        <v>All Other Water</v>
      </c>
    </row>
    <row r="5566" spans="1:34" x14ac:dyDescent="0.2">
      <c r="A5566" t="s">
        <v>23171</v>
      </c>
      <c r="B5566" t="s">
        <v>23153</v>
      </c>
      <c r="C5566" t="s">
        <v>4519</v>
      </c>
      <c r="D5566" t="s">
        <v>4520</v>
      </c>
      <c r="E5566" s="3">
        <v>45811</v>
      </c>
      <c r="F5566" t="s">
        <v>44</v>
      </c>
      <c r="G5566" t="s">
        <v>3742</v>
      </c>
      <c r="H5566" t="s">
        <v>3722</v>
      </c>
      <c r="I5566" t="s">
        <v>3752</v>
      </c>
      <c r="J5566" t="s">
        <v>4522</v>
      </c>
      <c r="K5566" s="2">
        <v>-5.97</v>
      </c>
      <c r="L5566" t="s">
        <v>44</v>
      </c>
      <c r="M5566" s="2">
        <v>-5.97</v>
      </c>
      <c r="N5566" t="s">
        <v>4523</v>
      </c>
      <c r="O5566" t="s">
        <v>4524</v>
      </c>
      <c r="P5566" t="s">
        <v>15256</v>
      </c>
      <c r="Q5566" t="s">
        <v>23172</v>
      </c>
      <c r="R5566" t="s">
        <v>44</v>
      </c>
      <c r="S5566" t="s">
        <v>4527</v>
      </c>
      <c r="T5566" s="3">
        <v>45811</v>
      </c>
      <c r="U5566" s="3">
        <v>45812</v>
      </c>
      <c r="V5566" s="2">
        <v>0</v>
      </c>
      <c r="W5566" t="s">
        <v>44</v>
      </c>
      <c r="X5566" t="s">
        <v>44</v>
      </c>
      <c r="Y5566" t="s">
        <v>23173</v>
      </c>
      <c r="Z5566" t="s">
        <v>1684</v>
      </c>
      <c r="AA5566" t="s">
        <v>4529</v>
      </c>
      <c r="AB5566" t="s">
        <v>4530</v>
      </c>
      <c r="AC5566" t="s">
        <v>89</v>
      </c>
      <c r="AD5566" t="str">
        <f t="shared" si="86"/>
        <v>10-60</v>
      </c>
      <c r="AE5566" t="str">
        <f>VLOOKUP(AD5566,'Main_Sub Desc'!C:D,2,)</f>
        <v>LPC from invoicing</v>
      </c>
      <c r="AF5566" t="str">
        <f>VLOOKUP(VALUE(H5566),'Main_Sub Desc'!F:G,2,)</f>
        <v>Wtr Rev Late Payment</v>
      </c>
      <c r="AG5566">
        <f>IFERROR(VLOOKUP(VALUE(I5566),'PC Mapping'!A:F,6,),"")</f>
        <v>10719</v>
      </c>
      <c r="AH5566" s="13" t="str">
        <f>VLOOKUP(AG5566,'PC Mapping'!L:M,2,)</f>
        <v>All Other Water</v>
      </c>
    </row>
    <row r="5567" spans="1:34" x14ac:dyDescent="0.2">
      <c r="A5567" t="s">
        <v>23174</v>
      </c>
      <c r="B5567" t="s">
        <v>23153</v>
      </c>
      <c r="C5567" t="s">
        <v>4519</v>
      </c>
      <c r="D5567" t="s">
        <v>4520</v>
      </c>
      <c r="E5567" s="3">
        <v>45811</v>
      </c>
      <c r="F5567" t="s">
        <v>44</v>
      </c>
      <c r="G5567" t="s">
        <v>3742</v>
      </c>
      <c r="H5567" t="s">
        <v>3722</v>
      </c>
      <c r="I5567" t="s">
        <v>3752</v>
      </c>
      <c r="J5567" t="s">
        <v>4522</v>
      </c>
      <c r="K5567" s="2">
        <v>-5.56</v>
      </c>
      <c r="L5567" t="s">
        <v>44</v>
      </c>
      <c r="M5567" s="2">
        <v>-5.56</v>
      </c>
      <c r="N5567" t="s">
        <v>4523</v>
      </c>
      <c r="O5567" t="s">
        <v>4524</v>
      </c>
      <c r="P5567" t="s">
        <v>12434</v>
      </c>
      <c r="Q5567" t="s">
        <v>23175</v>
      </c>
      <c r="R5567" t="s">
        <v>44</v>
      </c>
      <c r="S5567" t="s">
        <v>4527</v>
      </c>
      <c r="T5567" s="3">
        <v>45811</v>
      </c>
      <c r="U5567" s="3">
        <v>45812</v>
      </c>
      <c r="V5567" s="2">
        <v>0</v>
      </c>
      <c r="W5567" t="s">
        <v>44</v>
      </c>
      <c r="X5567" t="s">
        <v>44</v>
      </c>
      <c r="Y5567" t="s">
        <v>12436</v>
      </c>
      <c r="Z5567" t="s">
        <v>12437</v>
      </c>
      <c r="AA5567" t="s">
        <v>4529</v>
      </c>
      <c r="AB5567" t="s">
        <v>4530</v>
      </c>
      <c r="AC5567" t="s">
        <v>89</v>
      </c>
      <c r="AD5567" t="str">
        <f t="shared" si="86"/>
        <v>10-60</v>
      </c>
      <c r="AE5567" t="str">
        <f>VLOOKUP(AD5567,'Main_Sub Desc'!C:D,2,)</f>
        <v>LPC from invoicing</v>
      </c>
      <c r="AF5567" t="str">
        <f>VLOOKUP(VALUE(H5567),'Main_Sub Desc'!F:G,2,)</f>
        <v>Wtr Rev Late Payment</v>
      </c>
      <c r="AG5567">
        <f>IFERROR(VLOOKUP(VALUE(I5567),'PC Mapping'!A:F,6,),"")</f>
        <v>10719</v>
      </c>
      <c r="AH5567" s="13" t="str">
        <f>VLOOKUP(AG5567,'PC Mapping'!L:M,2,)</f>
        <v>All Other Water</v>
      </c>
    </row>
    <row r="5568" spans="1:34" x14ac:dyDescent="0.2">
      <c r="A5568" t="s">
        <v>23176</v>
      </c>
      <c r="B5568" t="s">
        <v>23153</v>
      </c>
      <c r="C5568" t="s">
        <v>4519</v>
      </c>
      <c r="D5568" t="s">
        <v>4520</v>
      </c>
      <c r="E5568" s="3">
        <v>45811</v>
      </c>
      <c r="F5568" t="s">
        <v>44</v>
      </c>
      <c r="G5568" t="s">
        <v>3742</v>
      </c>
      <c r="H5568" t="s">
        <v>3722</v>
      </c>
      <c r="I5568" t="s">
        <v>3752</v>
      </c>
      <c r="J5568" t="s">
        <v>4522</v>
      </c>
      <c r="K5568" s="2">
        <v>-5</v>
      </c>
      <c r="L5568" t="s">
        <v>44</v>
      </c>
      <c r="M5568" s="2">
        <v>-5</v>
      </c>
      <c r="N5568" t="s">
        <v>4523</v>
      </c>
      <c r="O5568" t="s">
        <v>4524</v>
      </c>
      <c r="P5568" t="s">
        <v>23177</v>
      </c>
      <c r="Q5568" t="s">
        <v>23178</v>
      </c>
      <c r="R5568" t="s">
        <v>44</v>
      </c>
      <c r="S5568" t="s">
        <v>4527</v>
      </c>
      <c r="T5568" s="3">
        <v>45811</v>
      </c>
      <c r="U5568" s="3">
        <v>45812</v>
      </c>
      <c r="V5568" s="2">
        <v>0</v>
      </c>
      <c r="W5568" t="s">
        <v>44</v>
      </c>
      <c r="X5568" t="s">
        <v>44</v>
      </c>
      <c r="Y5568" t="s">
        <v>23179</v>
      </c>
      <c r="Z5568" t="s">
        <v>1922</v>
      </c>
      <c r="AA5568" t="s">
        <v>4529</v>
      </c>
      <c r="AB5568" t="s">
        <v>4530</v>
      </c>
      <c r="AC5568" t="s">
        <v>89</v>
      </c>
      <c r="AD5568" t="str">
        <f t="shared" si="86"/>
        <v>10-60</v>
      </c>
      <c r="AE5568" t="str">
        <f>VLOOKUP(AD5568,'Main_Sub Desc'!C:D,2,)</f>
        <v>LPC from invoicing</v>
      </c>
      <c r="AF5568" t="str">
        <f>VLOOKUP(VALUE(H5568),'Main_Sub Desc'!F:G,2,)</f>
        <v>Wtr Rev Late Payment</v>
      </c>
      <c r="AG5568">
        <f>IFERROR(VLOOKUP(VALUE(I5568),'PC Mapping'!A:F,6,),"")</f>
        <v>10719</v>
      </c>
      <c r="AH5568" s="13" t="str">
        <f>VLOOKUP(AG5568,'PC Mapping'!L:M,2,)</f>
        <v>All Other Water</v>
      </c>
    </row>
    <row r="5569" spans="1:34" x14ac:dyDescent="0.2">
      <c r="A5569" t="s">
        <v>23180</v>
      </c>
      <c r="B5569" t="s">
        <v>23181</v>
      </c>
      <c r="C5569" t="s">
        <v>4519</v>
      </c>
      <c r="D5569" t="s">
        <v>4520</v>
      </c>
      <c r="E5569" s="3">
        <v>45813</v>
      </c>
      <c r="F5569" t="s">
        <v>44</v>
      </c>
      <c r="G5569" t="s">
        <v>3742</v>
      </c>
      <c r="H5569" t="s">
        <v>3722</v>
      </c>
      <c r="I5569" t="s">
        <v>3752</v>
      </c>
      <c r="J5569" t="s">
        <v>4522</v>
      </c>
      <c r="K5569" s="2">
        <v>-5</v>
      </c>
      <c r="L5569" t="s">
        <v>44</v>
      </c>
      <c r="M5569" s="2">
        <v>-5</v>
      </c>
      <c r="N5569" t="s">
        <v>4523</v>
      </c>
      <c r="O5569" t="s">
        <v>4524</v>
      </c>
      <c r="P5569" t="s">
        <v>13866</v>
      </c>
      <c r="Q5569" t="s">
        <v>23182</v>
      </c>
      <c r="R5569" t="s">
        <v>44</v>
      </c>
      <c r="S5569" t="s">
        <v>4527</v>
      </c>
      <c r="T5569" s="3">
        <v>45813</v>
      </c>
      <c r="U5569" s="3">
        <v>45814</v>
      </c>
      <c r="V5569" s="2">
        <v>0</v>
      </c>
      <c r="W5569" t="s">
        <v>44</v>
      </c>
      <c r="X5569" t="s">
        <v>44</v>
      </c>
      <c r="Y5569" t="s">
        <v>23183</v>
      </c>
      <c r="Z5569" t="s">
        <v>3169</v>
      </c>
      <c r="AA5569" t="s">
        <v>4529</v>
      </c>
      <c r="AB5569" t="s">
        <v>4530</v>
      </c>
      <c r="AC5569" t="s">
        <v>89</v>
      </c>
      <c r="AD5569" t="str">
        <f t="shared" si="86"/>
        <v>10-60</v>
      </c>
      <c r="AE5569" t="str">
        <f>VLOOKUP(AD5569,'Main_Sub Desc'!C:D,2,)</f>
        <v>LPC from invoicing</v>
      </c>
      <c r="AF5569" t="str">
        <f>VLOOKUP(VALUE(H5569),'Main_Sub Desc'!F:G,2,)</f>
        <v>Wtr Rev Late Payment</v>
      </c>
      <c r="AG5569">
        <f>IFERROR(VLOOKUP(VALUE(I5569),'PC Mapping'!A:F,6,),"")</f>
        <v>10719</v>
      </c>
      <c r="AH5569" s="13" t="str">
        <f>VLOOKUP(AG5569,'PC Mapping'!L:M,2,)</f>
        <v>All Other Water</v>
      </c>
    </row>
    <row r="5570" spans="1:34" x14ac:dyDescent="0.2">
      <c r="A5570" t="s">
        <v>23184</v>
      </c>
      <c r="B5570" t="s">
        <v>23181</v>
      </c>
      <c r="C5570" t="s">
        <v>4519</v>
      </c>
      <c r="D5570" t="s">
        <v>4520</v>
      </c>
      <c r="E5570" s="3">
        <v>45813</v>
      </c>
      <c r="F5570" t="s">
        <v>44</v>
      </c>
      <c r="G5570" t="s">
        <v>3742</v>
      </c>
      <c r="H5570" t="s">
        <v>3722</v>
      </c>
      <c r="I5570" t="s">
        <v>3752</v>
      </c>
      <c r="J5570" t="s">
        <v>4522</v>
      </c>
      <c r="K5570" s="2">
        <v>-5</v>
      </c>
      <c r="L5570" t="s">
        <v>44</v>
      </c>
      <c r="M5570" s="2">
        <v>-5</v>
      </c>
      <c r="N5570" t="s">
        <v>4523</v>
      </c>
      <c r="O5570" t="s">
        <v>4524</v>
      </c>
      <c r="P5570" t="s">
        <v>23185</v>
      </c>
      <c r="Q5570" t="s">
        <v>23186</v>
      </c>
      <c r="R5570" t="s">
        <v>44</v>
      </c>
      <c r="S5570" t="s">
        <v>4527</v>
      </c>
      <c r="T5570" s="3">
        <v>45813</v>
      </c>
      <c r="U5570" s="3">
        <v>45814</v>
      </c>
      <c r="V5570" s="2">
        <v>0</v>
      </c>
      <c r="W5570" t="s">
        <v>44</v>
      </c>
      <c r="X5570" t="s">
        <v>44</v>
      </c>
      <c r="Y5570" t="s">
        <v>23187</v>
      </c>
      <c r="Z5570" t="s">
        <v>3475</v>
      </c>
      <c r="AA5570" t="s">
        <v>4529</v>
      </c>
      <c r="AB5570" t="s">
        <v>4530</v>
      </c>
      <c r="AC5570" t="s">
        <v>89</v>
      </c>
      <c r="AD5570" t="str">
        <f t="shared" si="86"/>
        <v>10-60</v>
      </c>
      <c r="AE5570" t="str">
        <f>VLOOKUP(AD5570,'Main_Sub Desc'!C:D,2,)</f>
        <v>LPC from invoicing</v>
      </c>
      <c r="AF5570" t="str">
        <f>VLOOKUP(VALUE(H5570),'Main_Sub Desc'!F:G,2,)</f>
        <v>Wtr Rev Late Payment</v>
      </c>
      <c r="AG5570">
        <f>IFERROR(VLOOKUP(VALUE(I5570),'PC Mapping'!A:F,6,),"")</f>
        <v>10719</v>
      </c>
      <c r="AH5570" s="13" t="str">
        <f>VLOOKUP(AG5570,'PC Mapping'!L:M,2,)</f>
        <v>All Other Water</v>
      </c>
    </row>
    <row r="5571" spans="1:34" x14ac:dyDescent="0.2">
      <c r="A5571" t="s">
        <v>23188</v>
      </c>
      <c r="B5571" t="s">
        <v>23181</v>
      </c>
      <c r="C5571" t="s">
        <v>4519</v>
      </c>
      <c r="D5571" t="s">
        <v>4520</v>
      </c>
      <c r="E5571" s="3">
        <v>45813</v>
      </c>
      <c r="F5571" t="s">
        <v>44</v>
      </c>
      <c r="G5571" t="s">
        <v>3742</v>
      </c>
      <c r="H5571" t="s">
        <v>3722</v>
      </c>
      <c r="I5571" t="s">
        <v>3752</v>
      </c>
      <c r="J5571" t="s">
        <v>4522</v>
      </c>
      <c r="K5571" s="2">
        <v>-5</v>
      </c>
      <c r="L5571" t="s">
        <v>44</v>
      </c>
      <c r="M5571" s="2">
        <v>-5</v>
      </c>
      <c r="N5571" t="s">
        <v>4523</v>
      </c>
      <c r="O5571" t="s">
        <v>4524</v>
      </c>
      <c r="P5571" t="s">
        <v>14892</v>
      </c>
      <c r="Q5571" t="s">
        <v>23189</v>
      </c>
      <c r="R5571" t="s">
        <v>44</v>
      </c>
      <c r="S5571" t="s">
        <v>4527</v>
      </c>
      <c r="T5571" s="3">
        <v>45813</v>
      </c>
      <c r="U5571" s="3">
        <v>45814</v>
      </c>
      <c r="V5571" s="2">
        <v>0</v>
      </c>
      <c r="W5571" t="s">
        <v>44</v>
      </c>
      <c r="X5571" t="s">
        <v>44</v>
      </c>
      <c r="Y5571" t="s">
        <v>23190</v>
      </c>
      <c r="Z5571" t="s">
        <v>3522</v>
      </c>
      <c r="AA5571" t="s">
        <v>4529</v>
      </c>
      <c r="AB5571" t="s">
        <v>4530</v>
      </c>
      <c r="AC5571" t="s">
        <v>89</v>
      </c>
      <c r="AD5571" t="str">
        <f t="shared" si="86"/>
        <v>10-60</v>
      </c>
      <c r="AE5571" t="str">
        <f>VLOOKUP(AD5571,'Main_Sub Desc'!C:D,2,)</f>
        <v>LPC from invoicing</v>
      </c>
      <c r="AF5571" t="str">
        <f>VLOOKUP(VALUE(H5571),'Main_Sub Desc'!F:G,2,)</f>
        <v>Wtr Rev Late Payment</v>
      </c>
      <c r="AG5571">
        <f>IFERROR(VLOOKUP(VALUE(I5571),'PC Mapping'!A:F,6,),"")</f>
        <v>10719</v>
      </c>
      <c r="AH5571" s="13" t="str">
        <f>VLOOKUP(AG5571,'PC Mapping'!L:M,2,)</f>
        <v>All Other Water</v>
      </c>
    </row>
    <row r="5572" spans="1:34" x14ac:dyDescent="0.2">
      <c r="A5572" t="s">
        <v>23191</v>
      </c>
      <c r="B5572" t="s">
        <v>23181</v>
      </c>
      <c r="C5572" t="s">
        <v>4519</v>
      </c>
      <c r="D5572" t="s">
        <v>4520</v>
      </c>
      <c r="E5572" s="3">
        <v>45813</v>
      </c>
      <c r="F5572" t="s">
        <v>44</v>
      </c>
      <c r="G5572" t="s">
        <v>3742</v>
      </c>
      <c r="H5572" t="s">
        <v>3722</v>
      </c>
      <c r="I5572" t="s">
        <v>3752</v>
      </c>
      <c r="J5572" t="s">
        <v>4522</v>
      </c>
      <c r="K5572" s="2">
        <v>-5</v>
      </c>
      <c r="L5572" t="s">
        <v>44</v>
      </c>
      <c r="M5572" s="2">
        <v>-5</v>
      </c>
      <c r="N5572" t="s">
        <v>4523</v>
      </c>
      <c r="O5572" t="s">
        <v>4524</v>
      </c>
      <c r="P5572" t="s">
        <v>23185</v>
      </c>
      <c r="Q5572" t="s">
        <v>23192</v>
      </c>
      <c r="R5572" t="s">
        <v>44</v>
      </c>
      <c r="S5572" t="s">
        <v>4527</v>
      </c>
      <c r="T5572" s="3">
        <v>45813</v>
      </c>
      <c r="U5572" s="3">
        <v>45814</v>
      </c>
      <c r="V5572" s="2">
        <v>0</v>
      </c>
      <c r="W5572" t="s">
        <v>44</v>
      </c>
      <c r="X5572" t="s">
        <v>44</v>
      </c>
      <c r="Y5572" t="s">
        <v>23193</v>
      </c>
      <c r="Z5572" t="s">
        <v>23194</v>
      </c>
      <c r="AA5572" t="s">
        <v>4529</v>
      </c>
      <c r="AB5572" t="s">
        <v>4530</v>
      </c>
      <c r="AC5572" t="s">
        <v>89</v>
      </c>
      <c r="AD5572" t="str">
        <f t="shared" ref="AD5572:AD5635" si="87">CONCATENATE(VALUE(AA5572),"-",VALUE(AB5572))</f>
        <v>10-60</v>
      </c>
      <c r="AE5572" t="str">
        <f>VLOOKUP(AD5572,'Main_Sub Desc'!C:D,2,)</f>
        <v>LPC from invoicing</v>
      </c>
      <c r="AF5572" t="str">
        <f>VLOOKUP(VALUE(H5572),'Main_Sub Desc'!F:G,2,)</f>
        <v>Wtr Rev Late Payment</v>
      </c>
      <c r="AG5572">
        <f>IFERROR(VLOOKUP(VALUE(I5572),'PC Mapping'!A:F,6,),"")</f>
        <v>10719</v>
      </c>
      <c r="AH5572" s="13" t="str">
        <f>VLOOKUP(AG5572,'PC Mapping'!L:M,2,)</f>
        <v>All Other Water</v>
      </c>
    </row>
    <row r="5573" spans="1:34" x14ac:dyDescent="0.2">
      <c r="A5573" t="s">
        <v>23195</v>
      </c>
      <c r="B5573" t="s">
        <v>23181</v>
      </c>
      <c r="C5573" t="s">
        <v>4519</v>
      </c>
      <c r="D5573" t="s">
        <v>4520</v>
      </c>
      <c r="E5573" s="3">
        <v>45813</v>
      </c>
      <c r="F5573" t="s">
        <v>44</v>
      </c>
      <c r="G5573" t="s">
        <v>3742</v>
      </c>
      <c r="H5573" t="s">
        <v>3722</v>
      </c>
      <c r="I5573" t="s">
        <v>3752</v>
      </c>
      <c r="J5573" t="s">
        <v>4522</v>
      </c>
      <c r="K5573" s="2">
        <v>-5</v>
      </c>
      <c r="L5573" t="s">
        <v>44</v>
      </c>
      <c r="M5573" s="2">
        <v>-5</v>
      </c>
      <c r="N5573" t="s">
        <v>4523</v>
      </c>
      <c r="O5573" t="s">
        <v>4524</v>
      </c>
      <c r="P5573" t="s">
        <v>23196</v>
      </c>
      <c r="Q5573" t="s">
        <v>23197</v>
      </c>
      <c r="R5573" t="s">
        <v>44</v>
      </c>
      <c r="S5573" t="s">
        <v>4527</v>
      </c>
      <c r="T5573" s="3">
        <v>45813</v>
      </c>
      <c r="U5573" s="3">
        <v>45814</v>
      </c>
      <c r="V5573" s="2">
        <v>0</v>
      </c>
      <c r="W5573" t="s">
        <v>44</v>
      </c>
      <c r="X5573" t="s">
        <v>44</v>
      </c>
      <c r="Y5573" t="s">
        <v>23198</v>
      </c>
      <c r="Z5573" t="s">
        <v>2702</v>
      </c>
      <c r="AA5573" t="s">
        <v>4529</v>
      </c>
      <c r="AB5573" t="s">
        <v>4530</v>
      </c>
      <c r="AC5573" t="s">
        <v>89</v>
      </c>
      <c r="AD5573" t="str">
        <f t="shared" si="87"/>
        <v>10-60</v>
      </c>
      <c r="AE5573" t="str">
        <f>VLOOKUP(AD5573,'Main_Sub Desc'!C:D,2,)</f>
        <v>LPC from invoicing</v>
      </c>
      <c r="AF5573" t="str">
        <f>VLOOKUP(VALUE(H5573),'Main_Sub Desc'!F:G,2,)</f>
        <v>Wtr Rev Late Payment</v>
      </c>
      <c r="AG5573">
        <f>IFERROR(VLOOKUP(VALUE(I5573),'PC Mapping'!A:F,6,),"")</f>
        <v>10719</v>
      </c>
      <c r="AH5573" s="13" t="str">
        <f>VLOOKUP(AG5573,'PC Mapping'!L:M,2,)</f>
        <v>All Other Water</v>
      </c>
    </row>
    <row r="5574" spans="1:34" x14ac:dyDescent="0.2">
      <c r="A5574" t="s">
        <v>23199</v>
      </c>
      <c r="B5574" t="s">
        <v>23181</v>
      </c>
      <c r="C5574" t="s">
        <v>4519</v>
      </c>
      <c r="D5574" t="s">
        <v>4520</v>
      </c>
      <c r="E5574" s="3">
        <v>45813</v>
      </c>
      <c r="F5574" t="s">
        <v>44</v>
      </c>
      <c r="G5574" t="s">
        <v>3742</v>
      </c>
      <c r="H5574" t="s">
        <v>3722</v>
      </c>
      <c r="I5574" t="s">
        <v>3752</v>
      </c>
      <c r="J5574" t="s">
        <v>4522</v>
      </c>
      <c r="K5574" s="2">
        <v>-10.130000000000001</v>
      </c>
      <c r="L5574" t="s">
        <v>44</v>
      </c>
      <c r="M5574" s="2">
        <v>-10.130000000000001</v>
      </c>
      <c r="N5574" t="s">
        <v>4523</v>
      </c>
      <c r="O5574" t="s">
        <v>4524</v>
      </c>
      <c r="P5574" t="s">
        <v>15499</v>
      </c>
      <c r="Q5574" t="s">
        <v>23200</v>
      </c>
      <c r="R5574" t="s">
        <v>44</v>
      </c>
      <c r="S5574" t="s">
        <v>4527</v>
      </c>
      <c r="T5574" s="3">
        <v>45813</v>
      </c>
      <c r="U5574" s="3">
        <v>45814</v>
      </c>
      <c r="V5574" s="2">
        <v>0</v>
      </c>
      <c r="W5574" t="s">
        <v>44</v>
      </c>
      <c r="X5574" t="s">
        <v>44</v>
      </c>
      <c r="Y5574" t="s">
        <v>23201</v>
      </c>
      <c r="Z5574" t="s">
        <v>3119</v>
      </c>
      <c r="AA5574" t="s">
        <v>4529</v>
      </c>
      <c r="AB5574" t="s">
        <v>4530</v>
      </c>
      <c r="AC5574" t="s">
        <v>89</v>
      </c>
      <c r="AD5574" t="str">
        <f t="shared" si="87"/>
        <v>10-60</v>
      </c>
      <c r="AE5574" t="str">
        <f>VLOOKUP(AD5574,'Main_Sub Desc'!C:D,2,)</f>
        <v>LPC from invoicing</v>
      </c>
      <c r="AF5574" t="str">
        <f>VLOOKUP(VALUE(H5574),'Main_Sub Desc'!F:G,2,)</f>
        <v>Wtr Rev Late Payment</v>
      </c>
      <c r="AG5574">
        <f>IFERROR(VLOOKUP(VALUE(I5574),'PC Mapping'!A:F,6,),"")</f>
        <v>10719</v>
      </c>
      <c r="AH5574" s="13" t="str">
        <f>VLOOKUP(AG5574,'PC Mapping'!L:M,2,)</f>
        <v>All Other Water</v>
      </c>
    </row>
    <row r="5575" spans="1:34" x14ac:dyDescent="0.2">
      <c r="A5575" t="s">
        <v>23202</v>
      </c>
      <c r="B5575" t="s">
        <v>23203</v>
      </c>
      <c r="C5575" t="s">
        <v>4519</v>
      </c>
      <c r="D5575" t="s">
        <v>4520</v>
      </c>
      <c r="E5575" s="3">
        <v>45814</v>
      </c>
      <c r="F5575" t="s">
        <v>44</v>
      </c>
      <c r="G5575" t="s">
        <v>3742</v>
      </c>
      <c r="H5575" t="s">
        <v>3722</v>
      </c>
      <c r="I5575" t="s">
        <v>3752</v>
      </c>
      <c r="J5575" t="s">
        <v>4522</v>
      </c>
      <c r="K5575" s="2">
        <v>-5</v>
      </c>
      <c r="L5575" t="s">
        <v>44</v>
      </c>
      <c r="M5575" s="2">
        <v>-5</v>
      </c>
      <c r="N5575" t="s">
        <v>4523</v>
      </c>
      <c r="O5575" t="s">
        <v>4524</v>
      </c>
      <c r="P5575" t="s">
        <v>23204</v>
      </c>
      <c r="Q5575" t="s">
        <v>23205</v>
      </c>
      <c r="R5575" t="s">
        <v>44</v>
      </c>
      <c r="S5575" t="s">
        <v>4527</v>
      </c>
      <c r="T5575" s="3">
        <v>45814</v>
      </c>
      <c r="U5575" s="3">
        <v>45817</v>
      </c>
      <c r="V5575" s="2">
        <v>0</v>
      </c>
      <c r="W5575" t="s">
        <v>44</v>
      </c>
      <c r="X5575" t="s">
        <v>44</v>
      </c>
      <c r="Y5575" t="s">
        <v>23206</v>
      </c>
      <c r="Z5575" t="s">
        <v>3003</v>
      </c>
      <c r="AA5575" t="s">
        <v>4529</v>
      </c>
      <c r="AB5575" t="s">
        <v>4530</v>
      </c>
      <c r="AC5575" t="s">
        <v>89</v>
      </c>
      <c r="AD5575" t="str">
        <f t="shared" si="87"/>
        <v>10-60</v>
      </c>
      <c r="AE5575" t="str">
        <f>VLOOKUP(AD5575,'Main_Sub Desc'!C:D,2,)</f>
        <v>LPC from invoicing</v>
      </c>
      <c r="AF5575" t="str">
        <f>VLOOKUP(VALUE(H5575),'Main_Sub Desc'!F:G,2,)</f>
        <v>Wtr Rev Late Payment</v>
      </c>
      <c r="AG5575">
        <f>IFERROR(VLOOKUP(VALUE(I5575),'PC Mapping'!A:F,6,),"")</f>
        <v>10719</v>
      </c>
      <c r="AH5575" s="13" t="str">
        <f>VLOOKUP(AG5575,'PC Mapping'!L:M,2,)</f>
        <v>All Other Water</v>
      </c>
    </row>
    <row r="5576" spans="1:34" x14ac:dyDescent="0.2">
      <c r="A5576" t="s">
        <v>23207</v>
      </c>
      <c r="B5576" t="s">
        <v>23203</v>
      </c>
      <c r="C5576" t="s">
        <v>4519</v>
      </c>
      <c r="D5576" t="s">
        <v>4520</v>
      </c>
      <c r="E5576" s="3">
        <v>45814</v>
      </c>
      <c r="F5576" t="s">
        <v>44</v>
      </c>
      <c r="G5576" t="s">
        <v>3742</v>
      </c>
      <c r="H5576" t="s">
        <v>3722</v>
      </c>
      <c r="I5576" t="s">
        <v>4538</v>
      </c>
      <c r="J5576" t="s">
        <v>4522</v>
      </c>
      <c r="K5576" s="2">
        <v>-5</v>
      </c>
      <c r="L5576" t="s">
        <v>44</v>
      </c>
      <c r="M5576" s="2">
        <v>-5</v>
      </c>
      <c r="N5576" t="s">
        <v>4523</v>
      </c>
      <c r="O5576" t="s">
        <v>4524</v>
      </c>
      <c r="P5576" t="s">
        <v>11475</v>
      </c>
      <c r="Q5576" t="s">
        <v>23208</v>
      </c>
      <c r="R5576" t="s">
        <v>44</v>
      </c>
      <c r="S5576" t="s">
        <v>4527</v>
      </c>
      <c r="T5576" s="3">
        <v>45814</v>
      </c>
      <c r="U5576" s="3">
        <v>45817</v>
      </c>
      <c r="V5576" s="2">
        <v>0</v>
      </c>
      <c r="W5576" t="s">
        <v>44</v>
      </c>
      <c r="X5576" t="s">
        <v>44</v>
      </c>
      <c r="Y5576" t="s">
        <v>11477</v>
      </c>
      <c r="Z5576" t="s">
        <v>11478</v>
      </c>
      <c r="AA5576" t="s">
        <v>4529</v>
      </c>
      <c r="AB5576" t="s">
        <v>4530</v>
      </c>
      <c r="AC5576" t="s">
        <v>89</v>
      </c>
      <c r="AD5576" t="str">
        <f t="shared" si="87"/>
        <v>10-60</v>
      </c>
      <c r="AE5576" t="str">
        <f>VLOOKUP(AD5576,'Main_Sub Desc'!C:D,2,)</f>
        <v>LPC from invoicing</v>
      </c>
      <c r="AF5576" t="str">
        <f>VLOOKUP(VALUE(H5576),'Main_Sub Desc'!F:G,2,)</f>
        <v>Wtr Rev Late Payment</v>
      </c>
      <c r="AG5576">
        <f>IFERROR(VLOOKUP(VALUE(I5576),'PC Mapping'!A:F,6,),"")</f>
        <v>10469</v>
      </c>
      <c r="AH5576" s="13" t="str">
        <f>VLOOKUP(AG5576,'PC Mapping'!L:M,2,)</f>
        <v>Bolivar Water</v>
      </c>
    </row>
    <row r="5577" spans="1:34" x14ac:dyDescent="0.2">
      <c r="A5577" t="s">
        <v>23207</v>
      </c>
      <c r="B5577" t="s">
        <v>23203</v>
      </c>
      <c r="C5577" t="s">
        <v>4519</v>
      </c>
      <c r="D5577" t="s">
        <v>4520</v>
      </c>
      <c r="E5577" s="3">
        <v>45814</v>
      </c>
      <c r="F5577" t="s">
        <v>44</v>
      </c>
      <c r="G5577" t="s">
        <v>3742</v>
      </c>
      <c r="H5577" t="s">
        <v>3716</v>
      </c>
      <c r="I5577" t="s">
        <v>4534</v>
      </c>
      <c r="J5577" t="s">
        <v>4522</v>
      </c>
      <c r="K5577" s="2">
        <v>-5</v>
      </c>
      <c r="L5577" t="s">
        <v>44</v>
      </c>
      <c r="M5577" s="2">
        <v>-5</v>
      </c>
      <c r="N5577" t="s">
        <v>4523</v>
      </c>
      <c r="O5577" t="s">
        <v>4524</v>
      </c>
      <c r="P5577" t="s">
        <v>11475</v>
      </c>
      <c r="Q5577" t="s">
        <v>23209</v>
      </c>
      <c r="R5577" t="s">
        <v>44</v>
      </c>
      <c r="S5577" t="s">
        <v>4527</v>
      </c>
      <c r="T5577" s="3">
        <v>45814</v>
      </c>
      <c r="U5577" s="3">
        <v>45817</v>
      </c>
      <c r="V5577" s="2">
        <v>0</v>
      </c>
      <c r="W5577" t="s">
        <v>44</v>
      </c>
      <c r="X5577" t="s">
        <v>44</v>
      </c>
      <c r="Y5577" t="s">
        <v>11480</v>
      </c>
      <c r="Z5577" t="s">
        <v>11478</v>
      </c>
      <c r="AA5577" t="s">
        <v>4529</v>
      </c>
      <c r="AB5577" t="s">
        <v>4530</v>
      </c>
      <c r="AC5577" t="s">
        <v>89</v>
      </c>
      <c r="AD5577" t="str">
        <f t="shared" si="87"/>
        <v>10-60</v>
      </c>
      <c r="AE5577" t="str">
        <f>VLOOKUP(AD5577,'Main_Sub Desc'!C:D,2,)</f>
        <v>LPC from invoicing</v>
      </c>
      <c r="AF5577" t="str">
        <f>VLOOKUP(VALUE(H5577),'Main_Sub Desc'!F:G,2,)</f>
        <v>Wst Rev Late Payment</v>
      </c>
      <c r="AG5577">
        <f>IFERROR(VLOOKUP(VALUE(I5577),'PC Mapping'!A:F,6,),"")</f>
        <v>10514</v>
      </c>
      <c r="AH5577" s="13" t="str">
        <f>VLOOKUP(AG5577,'PC Mapping'!L:M,2,)</f>
        <v>Bolivar Sewer</v>
      </c>
    </row>
    <row r="5578" spans="1:34" x14ac:dyDescent="0.2">
      <c r="A5578" t="s">
        <v>23210</v>
      </c>
      <c r="B5578" t="s">
        <v>23203</v>
      </c>
      <c r="C5578" t="s">
        <v>4519</v>
      </c>
      <c r="D5578" t="s">
        <v>4520</v>
      </c>
      <c r="E5578" s="3">
        <v>45814</v>
      </c>
      <c r="F5578" t="s">
        <v>44</v>
      </c>
      <c r="G5578" t="s">
        <v>3742</v>
      </c>
      <c r="H5578" t="s">
        <v>3722</v>
      </c>
      <c r="I5578" t="s">
        <v>3752</v>
      </c>
      <c r="J5578" t="s">
        <v>4522</v>
      </c>
      <c r="K5578" s="2">
        <v>-5</v>
      </c>
      <c r="L5578" t="s">
        <v>44</v>
      </c>
      <c r="M5578" s="2">
        <v>-5</v>
      </c>
      <c r="N5578" t="s">
        <v>4523</v>
      </c>
      <c r="O5578" t="s">
        <v>4524</v>
      </c>
      <c r="P5578" t="s">
        <v>12371</v>
      </c>
      <c r="Q5578" t="s">
        <v>23211</v>
      </c>
      <c r="R5578" t="s">
        <v>44</v>
      </c>
      <c r="S5578" t="s">
        <v>4527</v>
      </c>
      <c r="T5578" s="3">
        <v>45814</v>
      </c>
      <c r="U5578" s="3">
        <v>45817</v>
      </c>
      <c r="V5578" s="2">
        <v>0</v>
      </c>
      <c r="W5578" t="s">
        <v>44</v>
      </c>
      <c r="X5578" t="s">
        <v>44</v>
      </c>
      <c r="Y5578" t="s">
        <v>12373</v>
      </c>
      <c r="Z5578" t="s">
        <v>3589</v>
      </c>
      <c r="AA5578" t="s">
        <v>4529</v>
      </c>
      <c r="AB5578" t="s">
        <v>4530</v>
      </c>
      <c r="AC5578" t="s">
        <v>89</v>
      </c>
      <c r="AD5578" t="str">
        <f t="shared" si="87"/>
        <v>10-60</v>
      </c>
      <c r="AE5578" t="str">
        <f>VLOOKUP(AD5578,'Main_Sub Desc'!C:D,2,)</f>
        <v>LPC from invoicing</v>
      </c>
      <c r="AF5578" t="str">
        <f>VLOOKUP(VALUE(H5578),'Main_Sub Desc'!F:G,2,)</f>
        <v>Wtr Rev Late Payment</v>
      </c>
      <c r="AG5578">
        <f>IFERROR(VLOOKUP(VALUE(I5578),'PC Mapping'!A:F,6,),"")</f>
        <v>10719</v>
      </c>
      <c r="AH5578" s="13" t="str">
        <f>VLOOKUP(AG5578,'PC Mapping'!L:M,2,)</f>
        <v>All Other Water</v>
      </c>
    </row>
    <row r="5579" spans="1:34" x14ac:dyDescent="0.2">
      <c r="A5579" t="s">
        <v>23212</v>
      </c>
      <c r="B5579" t="s">
        <v>23213</v>
      </c>
      <c r="C5579" t="s">
        <v>4519</v>
      </c>
      <c r="D5579" t="s">
        <v>4520</v>
      </c>
      <c r="E5579" s="3">
        <v>45818</v>
      </c>
      <c r="F5579" t="s">
        <v>44</v>
      </c>
      <c r="G5579" t="s">
        <v>3742</v>
      </c>
      <c r="H5579" t="s">
        <v>3722</v>
      </c>
      <c r="I5579" t="s">
        <v>4538</v>
      </c>
      <c r="J5579" t="s">
        <v>4522</v>
      </c>
      <c r="K5579" s="2">
        <v>-5</v>
      </c>
      <c r="L5579" t="s">
        <v>44</v>
      </c>
      <c r="M5579" s="2">
        <v>-5</v>
      </c>
      <c r="N5579" t="s">
        <v>4523</v>
      </c>
      <c r="O5579" t="s">
        <v>4524</v>
      </c>
      <c r="P5579" t="s">
        <v>23214</v>
      </c>
      <c r="Q5579" t="s">
        <v>23215</v>
      </c>
      <c r="R5579" t="s">
        <v>44</v>
      </c>
      <c r="S5579" t="s">
        <v>4527</v>
      </c>
      <c r="T5579" s="3">
        <v>45818</v>
      </c>
      <c r="U5579" s="3">
        <v>45819</v>
      </c>
      <c r="V5579" s="2">
        <v>0</v>
      </c>
      <c r="W5579" t="s">
        <v>44</v>
      </c>
      <c r="X5579" t="s">
        <v>44</v>
      </c>
      <c r="Y5579" t="s">
        <v>23216</v>
      </c>
      <c r="Z5579" t="s">
        <v>23217</v>
      </c>
      <c r="AA5579" t="s">
        <v>4529</v>
      </c>
      <c r="AB5579" t="s">
        <v>4530</v>
      </c>
      <c r="AC5579" t="s">
        <v>99</v>
      </c>
      <c r="AD5579" t="str">
        <f t="shared" si="87"/>
        <v>10-60</v>
      </c>
      <c r="AE5579" t="str">
        <f>VLOOKUP(AD5579,'Main_Sub Desc'!C:D,2,)</f>
        <v>LPC from invoicing</v>
      </c>
      <c r="AF5579" t="str">
        <f>VLOOKUP(VALUE(H5579),'Main_Sub Desc'!F:G,2,)</f>
        <v>Wtr Rev Late Payment</v>
      </c>
      <c r="AG5579">
        <f>IFERROR(VLOOKUP(VALUE(I5579),'PC Mapping'!A:F,6,),"")</f>
        <v>10469</v>
      </c>
      <c r="AH5579" s="13" t="str">
        <f>VLOOKUP(AG5579,'PC Mapping'!L:M,2,)</f>
        <v>Bolivar Water</v>
      </c>
    </row>
    <row r="5580" spans="1:34" x14ac:dyDescent="0.2">
      <c r="A5580" t="s">
        <v>23212</v>
      </c>
      <c r="B5580" t="s">
        <v>23213</v>
      </c>
      <c r="C5580" t="s">
        <v>4519</v>
      </c>
      <c r="D5580" t="s">
        <v>4520</v>
      </c>
      <c r="E5580" s="3">
        <v>45818</v>
      </c>
      <c r="F5580" t="s">
        <v>44</v>
      </c>
      <c r="G5580" t="s">
        <v>3742</v>
      </c>
      <c r="H5580" t="s">
        <v>3716</v>
      </c>
      <c r="I5580" t="s">
        <v>4534</v>
      </c>
      <c r="J5580" t="s">
        <v>4522</v>
      </c>
      <c r="K5580" s="2">
        <v>-5</v>
      </c>
      <c r="L5580" t="s">
        <v>44</v>
      </c>
      <c r="M5580" s="2">
        <v>-5</v>
      </c>
      <c r="N5580" t="s">
        <v>4523</v>
      </c>
      <c r="O5580" t="s">
        <v>4524</v>
      </c>
      <c r="P5580" t="s">
        <v>23214</v>
      </c>
      <c r="Q5580" t="s">
        <v>23218</v>
      </c>
      <c r="R5580" t="s">
        <v>44</v>
      </c>
      <c r="S5580" t="s">
        <v>4527</v>
      </c>
      <c r="T5580" s="3">
        <v>45818</v>
      </c>
      <c r="U5580" s="3">
        <v>45819</v>
      </c>
      <c r="V5580" s="2">
        <v>0</v>
      </c>
      <c r="W5580" t="s">
        <v>44</v>
      </c>
      <c r="X5580" t="s">
        <v>44</v>
      </c>
      <c r="Y5580" t="s">
        <v>23219</v>
      </c>
      <c r="Z5580" t="s">
        <v>23217</v>
      </c>
      <c r="AA5580" t="s">
        <v>4529</v>
      </c>
      <c r="AB5580" t="s">
        <v>4530</v>
      </c>
      <c r="AC5580" t="s">
        <v>99</v>
      </c>
      <c r="AD5580" t="str">
        <f t="shared" si="87"/>
        <v>10-60</v>
      </c>
      <c r="AE5580" t="str">
        <f>VLOOKUP(AD5580,'Main_Sub Desc'!C:D,2,)</f>
        <v>LPC from invoicing</v>
      </c>
      <c r="AF5580" t="str">
        <f>VLOOKUP(VALUE(H5580),'Main_Sub Desc'!F:G,2,)</f>
        <v>Wst Rev Late Payment</v>
      </c>
      <c r="AG5580">
        <f>IFERROR(VLOOKUP(VALUE(I5580),'PC Mapping'!A:F,6,),"")</f>
        <v>10514</v>
      </c>
      <c r="AH5580" s="13" t="str">
        <f>VLOOKUP(AG5580,'PC Mapping'!L:M,2,)</f>
        <v>Bolivar Sewer</v>
      </c>
    </row>
    <row r="5581" spans="1:34" x14ac:dyDescent="0.2">
      <c r="A5581" t="s">
        <v>23220</v>
      </c>
      <c r="B5581" t="s">
        <v>23213</v>
      </c>
      <c r="C5581" t="s">
        <v>4519</v>
      </c>
      <c r="D5581" t="s">
        <v>4520</v>
      </c>
      <c r="E5581" s="3">
        <v>45818</v>
      </c>
      <c r="F5581" t="s">
        <v>44</v>
      </c>
      <c r="G5581" t="s">
        <v>3742</v>
      </c>
      <c r="H5581" t="s">
        <v>3722</v>
      </c>
      <c r="I5581" t="s">
        <v>3752</v>
      </c>
      <c r="J5581" t="s">
        <v>4522</v>
      </c>
      <c r="K5581" s="2">
        <v>-5</v>
      </c>
      <c r="L5581" t="s">
        <v>44</v>
      </c>
      <c r="M5581" s="2">
        <v>-5</v>
      </c>
      <c r="N5581" t="s">
        <v>4523</v>
      </c>
      <c r="O5581" t="s">
        <v>4524</v>
      </c>
      <c r="P5581" t="s">
        <v>23221</v>
      </c>
      <c r="Q5581" t="s">
        <v>23222</v>
      </c>
      <c r="R5581" t="s">
        <v>44</v>
      </c>
      <c r="S5581" t="s">
        <v>4527</v>
      </c>
      <c r="T5581" s="3">
        <v>45818</v>
      </c>
      <c r="U5581" s="3">
        <v>45819</v>
      </c>
      <c r="V5581" s="2">
        <v>0</v>
      </c>
      <c r="W5581" t="s">
        <v>44</v>
      </c>
      <c r="X5581" t="s">
        <v>44</v>
      </c>
      <c r="Y5581" t="s">
        <v>23223</v>
      </c>
      <c r="Z5581" t="s">
        <v>2632</v>
      </c>
      <c r="AA5581" t="s">
        <v>4529</v>
      </c>
      <c r="AB5581" t="s">
        <v>4530</v>
      </c>
      <c r="AC5581" t="s">
        <v>89</v>
      </c>
      <c r="AD5581" t="str">
        <f t="shared" si="87"/>
        <v>10-60</v>
      </c>
      <c r="AE5581" t="str">
        <f>VLOOKUP(AD5581,'Main_Sub Desc'!C:D,2,)</f>
        <v>LPC from invoicing</v>
      </c>
      <c r="AF5581" t="str">
        <f>VLOOKUP(VALUE(H5581),'Main_Sub Desc'!F:G,2,)</f>
        <v>Wtr Rev Late Payment</v>
      </c>
      <c r="AG5581">
        <f>IFERROR(VLOOKUP(VALUE(I5581),'PC Mapping'!A:F,6,),"")</f>
        <v>10719</v>
      </c>
      <c r="AH5581" s="13" t="str">
        <f>VLOOKUP(AG5581,'PC Mapping'!L:M,2,)</f>
        <v>All Other Water</v>
      </c>
    </row>
    <row r="5582" spans="1:34" x14ac:dyDescent="0.2">
      <c r="A5582" t="s">
        <v>23224</v>
      </c>
      <c r="B5582" t="s">
        <v>23213</v>
      </c>
      <c r="C5582" t="s">
        <v>4519</v>
      </c>
      <c r="D5582" t="s">
        <v>4520</v>
      </c>
      <c r="E5582" s="3">
        <v>45818</v>
      </c>
      <c r="F5582" t="s">
        <v>44</v>
      </c>
      <c r="G5582" t="s">
        <v>3742</v>
      </c>
      <c r="H5582" t="s">
        <v>3722</v>
      </c>
      <c r="I5582" t="s">
        <v>4538</v>
      </c>
      <c r="J5582" t="s">
        <v>4522</v>
      </c>
      <c r="K5582" s="2">
        <v>-5</v>
      </c>
      <c r="L5582" t="s">
        <v>44</v>
      </c>
      <c r="M5582" s="2">
        <v>-5</v>
      </c>
      <c r="N5582" t="s">
        <v>4523</v>
      </c>
      <c r="O5582" t="s">
        <v>4524</v>
      </c>
      <c r="P5582" t="s">
        <v>18605</v>
      </c>
      <c r="Q5582" t="s">
        <v>23225</v>
      </c>
      <c r="R5582" t="s">
        <v>44</v>
      </c>
      <c r="S5582" t="s">
        <v>4527</v>
      </c>
      <c r="T5582" s="3">
        <v>45818</v>
      </c>
      <c r="U5582" s="3">
        <v>45819</v>
      </c>
      <c r="V5582" s="2">
        <v>0</v>
      </c>
      <c r="W5582" t="s">
        <v>44</v>
      </c>
      <c r="X5582" t="s">
        <v>44</v>
      </c>
      <c r="Y5582" t="s">
        <v>23226</v>
      </c>
      <c r="Z5582" t="s">
        <v>237</v>
      </c>
      <c r="AA5582" t="s">
        <v>4529</v>
      </c>
      <c r="AB5582" t="s">
        <v>4530</v>
      </c>
      <c r="AC5582" t="s">
        <v>89</v>
      </c>
      <c r="AD5582" t="str">
        <f t="shared" si="87"/>
        <v>10-60</v>
      </c>
      <c r="AE5582" t="str">
        <f>VLOOKUP(AD5582,'Main_Sub Desc'!C:D,2,)</f>
        <v>LPC from invoicing</v>
      </c>
      <c r="AF5582" t="str">
        <f>VLOOKUP(VALUE(H5582),'Main_Sub Desc'!F:G,2,)</f>
        <v>Wtr Rev Late Payment</v>
      </c>
      <c r="AG5582">
        <f>IFERROR(VLOOKUP(VALUE(I5582),'PC Mapping'!A:F,6,),"")</f>
        <v>10469</v>
      </c>
      <c r="AH5582" s="13" t="str">
        <f>VLOOKUP(AG5582,'PC Mapping'!L:M,2,)</f>
        <v>Bolivar Water</v>
      </c>
    </row>
    <row r="5583" spans="1:34" x14ac:dyDescent="0.2">
      <c r="A5583" t="s">
        <v>23224</v>
      </c>
      <c r="B5583" t="s">
        <v>23213</v>
      </c>
      <c r="C5583" t="s">
        <v>4519</v>
      </c>
      <c r="D5583" t="s">
        <v>4520</v>
      </c>
      <c r="E5583" s="3">
        <v>45818</v>
      </c>
      <c r="F5583" t="s">
        <v>44</v>
      </c>
      <c r="G5583" t="s">
        <v>3742</v>
      </c>
      <c r="H5583" t="s">
        <v>3716</v>
      </c>
      <c r="I5583" t="s">
        <v>4534</v>
      </c>
      <c r="J5583" t="s">
        <v>4522</v>
      </c>
      <c r="K5583" s="2">
        <v>-5</v>
      </c>
      <c r="L5583" t="s">
        <v>44</v>
      </c>
      <c r="M5583" s="2">
        <v>-5</v>
      </c>
      <c r="N5583" t="s">
        <v>4523</v>
      </c>
      <c r="O5583" t="s">
        <v>4524</v>
      </c>
      <c r="P5583" t="s">
        <v>18605</v>
      </c>
      <c r="Q5583" t="s">
        <v>23227</v>
      </c>
      <c r="R5583" t="s">
        <v>44</v>
      </c>
      <c r="S5583" t="s">
        <v>4527</v>
      </c>
      <c r="T5583" s="3">
        <v>45818</v>
      </c>
      <c r="U5583" s="3">
        <v>45819</v>
      </c>
      <c r="V5583" s="2">
        <v>0</v>
      </c>
      <c r="W5583" t="s">
        <v>44</v>
      </c>
      <c r="X5583" t="s">
        <v>44</v>
      </c>
      <c r="Y5583" t="s">
        <v>23228</v>
      </c>
      <c r="Z5583" t="s">
        <v>237</v>
      </c>
      <c r="AA5583" t="s">
        <v>4529</v>
      </c>
      <c r="AB5583" t="s">
        <v>4530</v>
      </c>
      <c r="AC5583" t="s">
        <v>89</v>
      </c>
      <c r="AD5583" t="str">
        <f t="shared" si="87"/>
        <v>10-60</v>
      </c>
      <c r="AE5583" t="str">
        <f>VLOOKUP(AD5583,'Main_Sub Desc'!C:D,2,)</f>
        <v>LPC from invoicing</v>
      </c>
      <c r="AF5583" t="str">
        <f>VLOOKUP(VALUE(H5583),'Main_Sub Desc'!F:G,2,)</f>
        <v>Wst Rev Late Payment</v>
      </c>
      <c r="AG5583">
        <f>IFERROR(VLOOKUP(VALUE(I5583),'PC Mapping'!A:F,6,),"")</f>
        <v>10514</v>
      </c>
      <c r="AH5583" s="13" t="str">
        <f>VLOOKUP(AG5583,'PC Mapping'!L:M,2,)</f>
        <v>Bolivar Sewer</v>
      </c>
    </row>
    <row r="5584" spans="1:34" x14ac:dyDescent="0.2">
      <c r="A5584" t="s">
        <v>23229</v>
      </c>
      <c r="B5584" t="s">
        <v>23213</v>
      </c>
      <c r="C5584" t="s">
        <v>4519</v>
      </c>
      <c r="D5584" t="s">
        <v>4520</v>
      </c>
      <c r="E5584" s="3">
        <v>45818</v>
      </c>
      <c r="F5584" t="s">
        <v>44</v>
      </c>
      <c r="G5584" t="s">
        <v>3742</v>
      </c>
      <c r="H5584" t="s">
        <v>3716</v>
      </c>
      <c r="I5584" t="s">
        <v>4534</v>
      </c>
      <c r="J5584" t="s">
        <v>4522</v>
      </c>
      <c r="K5584" s="2">
        <v>-5</v>
      </c>
      <c r="L5584" t="s">
        <v>44</v>
      </c>
      <c r="M5584" s="2">
        <v>-5</v>
      </c>
      <c r="N5584" t="s">
        <v>4523</v>
      </c>
      <c r="O5584" t="s">
        <v>4524</v>
      </c>
      <c r="P5584" t="s">
        <v>7858</v>
      </c>
      <c r="Q5584" t="s">
        <v>23230</v>
      </c>
      <c r="R5584" t="s">
        <v>44</v>
      </c>
      <c r="S5584" t="s">
        <v>4527</v>
      </c>
      <c r="T5584" s="3">
        <v>45818</v>
      </c>
      <c r="U5584" s="3">
        <v>45819</v>
      </c>
      <c r="V5584" s="2">
        <v>0</v>
      </c>
      <c r="W5584" t="s">
        <v>44</v>
      </c>
      <c r="X5584" t="s">
        <v>44</v>
      </c>
      <c r="Y5584" t="s">
        <v>23231</v>
      </c>
      <c r="Z5584" t="s">
        <v>918</v>
      </c>
      <c r="AA5584" t="s">
        <v>4529</v>
      </c>
      <c r="AB5584" t="s">
        <v>4530</v>
      </c>
      <c r="AC5584" t="s">
        <v>99</v>
      </c>
      <c r="AD5584" t="str">
        <f t="shared" si="87"/>
        <v>10-60</v>
      </c>
      <c r="AE5584" t="str">
        <f>VLOOKUP(AD5584,'Main_Sub Desc'!C:D,2,)</f>
        <v>LPC from invoicing</v>
      </c>
      <c r="AF5584" t="str">
        <f>VLOOKUP(VALUE(H5584),'Main_Sub Desc'!F:G,2,)</f>
        <v>Wst Rev Late Payment</v>
      </c>
      <c r="AG5584">
        <f>IFERROR(VLOOKUP(VALUE(I5584),'PC Mapping'!A:F,6,),"")</f>
        <v>10514</v>
      </c>
      <c r="AH5584" s="13" t="str">
        <f>VLOOKUP(AG5584,'PC Mapping'!L:M,2,)</f>
        <v>Bolivar Sewer</v>
      </c>
    </row>
    <row r="5585" spans="1:34" x14ac:dyDescent="0.2">
      <c r="A5585" t="s">
        <v>23229</v>
      </c>
      <c r="B5585" t="s">
        <v>23213</v>
      </c>
      <c r="C5585" t="s">
        <v>4519</v>
      </c>
      <c r="D5585" t="s">
        <v>4520</v>
      </c>
      <c r="E5585" s="3">
        <v>45818</v>
      </c>
      <c r="F5585" t="s">
        <v>44</v>
      </c>
      <c r="G5585" t="s">
        <v>3742</v>
      </c>
      <c r="H5585" t="s">
        <v>3722</v>
      </c>
      <c r="I5585" t="s">
        <v>4538</v>
      </c>
      <c r="J5585" t="s">
        <v>4522</v>
      </c>
      <c r="K5585" s="2">
        <v>-5</v>
      </c>
      <c r="L5585" t="s">
        <v>44</v>
      </c>
      <c r="M5585" s="2">
        <v>-5</v>
      </c>
      <c r="N5585" t="s">
        <v>4523</v>
      </c>
      <c r="O5585" t="s">
        <v>4524</v>
      </c>
      <c r="P5585" t="s">
        <v>7858</v>
      </c>
      <c r="Q5585" t="s">
        <v>23232</v>
      </c>
      <c r="R5585" t="s">
        <v>44</v>
      </c>
      <c r="S5585" t="s">
        <v>4527</v>
      </c>
      <c r="T5585" s="3">
        <v>45818</v>
      </c>
      <c r="U5585" s="3">
        <v>45819</v>
      </c>
      <c r="V5585" s="2">
        <v>0</v>
      </c>
      <c r="W5585" t="s">
        <v>44</v>
      </c>
      <c r="X5585" t="s">
        <v>44</v>
      </c>
      <c r="Y5585" t="s">
        <v>23233</v>
      </c>
      <c r="Z5585" t="s">
        <v>918</v>
      </c>
      <c r="AA5585" t="s">
        <v>4529</v>
      </c>
      <c r="AB5585" t="s">
        <v>4530</v>
      </c>
      <c r="AC5585" t="s">
        <v>99</v>
      </c>
      <c r="AD5585" t="str">
        <f t="shared" si="87"/>
        <v>10-60</v>
      </c>
      <c r="AE5585" t="str">
        <f>VLOOKUP(AD5585,'Main_Sub Desc'!C:D,2,)</f>
        <v>LPC from invoicing</v>
      </c>
      <c r="AF5585" t="str">
        <f>VLOOKUP(VALUE(H5585),'Main_Sub Desc'!F:G,2,)</f>
        <v>Wtr Rev Late Payment</v>
      </c>
      <c r="AG5585">
        <f>IFERROR(VLOOKUP(VALUE(I5585),'PC Mapping'!A:F,6,),"")</f>
        <v>10469</v>
      </c>
      <c r="AH5585" s="13" t="str">
        <f>VLOOKUP(AG5585,'PC Mapping'!L:M,2,)</f>
        <v>Bolivar Water</v>
      </c>
    </row>
    <row r="5586" spans="1:34" x14ac:dyDescent="0.2">
      <c r="A5586" t="s">
        <v>23234</v>
      </c>
      <c r="B5586" t="s">
        <v>23213</v>
      </c>
      <c r="C5586" t="s">
        <v>4519</v>
      </c>
      <c r="D5586" t="s">
        <v>4520</v>
      </c>
      <c r="E5586" s="3">
        <v>45818</v>
      </c>
      <c r="F5586" t="s">
        <v>44</v>
      </c>
      <c r="G5586" t="s">
        <v>3742</v>
      </c>
      <c r="H5586" t="s">
        <v>3722</v>
      </c>
      <c r="I5586" t="s">
        <v>4538</v>
      </c>
      <c r="J5586" t="s">
        <v>4522</v>
      </c>
      <c r="K5586" s="2">
        <v>-5</v>
      </c>
      <c r="L5586" t="s">
        <v>44</v>
      </c>
      <c r="M5586" s="2">
        <v>-5</v>
      </c>
      <c r="N5586" t="s">
        <v>4523</v>
      </c>
      <c r="O5586" t="s">
        <v>4524</v>
      </c>
      <c r="P5586" t="s">
        <v>9208</v>
      </c>
      <c r="Q5586" t="s">
        <v>23235</v>
      </c>
      <c r="R5586" t="s">
        <v>44</v>
      </c>
      <c r="S5586" t="s">
        <v>4527</v>
      </c>
      <c r="T5586" s="3">
        <v>45818</v>
      </c>
      <c r="U5586" s="3">
        <v>45819</v>
      </c>
      <c r="V5586" s="2">
        <v>0</v>
      </c>
      <c r="W5586" t="s">
        <v>44</v>
      </c>
      <c r="X5586" t="s">
        <v>44</v>
      </c>
      <c r="Y5586" t="s">
        <v>9210</v>
      </c>
      <c r="Z5586" t="s">
        <v>936</v>
      </c>
      <c r="AA5586" t="s">
        <v>4529</v>
      </c>
      <c r="AB5586" t="s">
        <v>4530</v>
      </c>
      <c r="AC5586" t="s">
        <v>89</v>
      </c>
      <c r="AD5586" t="str">
        <f t="shared" si="87"/>
        <v>10-60</v>
      </c>
      <c r="AE5586" t="str">
        <f>VLOOKUP(AD5586,'Main_Sub Desc'!C:D,2,)</f>
        <v>LPC from invoicing</v>
      </c>
      <c r="AF5586" t="str">
        <f>VLOOKUP(VALUE(H5586),'Main_Sub Desc'!F:G,2,)</f>
        <v>Wtr Rev Late Payment</v>
      </c>
      <c r="AG5586">
        <f>IFERROR(VLOOKUP(VALUE(I5586),'PC Mapping'!A:F,6,),"")</f>
        <v>10469</v>
      </c>
      <c r="AH5586" s="13" t="str">
        <f>VLOOKUP(AG5586,'PC Mapping'!L:M,2,)</f>
        <v>Bolivar Water</v>
      </c>
    </row>
    <row r="5587" spans="1:34" x14ac:dyDescent="0.2">
      <c r="A5587" t="s">
        <v>23234</v>
      </c>
      <c r="B5587" t="s">
        <v>23213</v>
      </c>
      <c r="C5587" t="s">
        <v>4519</v>
      </c>
      <c r="D5587" t="s">
        <v>4520</v>
      </c>
      <c r="E5587" s="3">
        <v>45818</v>
      </c>
      <c r="F5587" t="s">
        <v>44</v>
      </c>
      <c r="G5587" t="s">
        <v>3742</v>
      </c>
      <c r="H5587" t="s">
        <v>3716</v>
      </c>
      <c r="I5587" t="s">
        <v>4534</v>
      </c>
      <c r="J5587" t="s">
        <v>4522</v>
      </c>
      <c r="K5587" s="2">
        <v>-5</v>
      </c>
      <c r="L5587" t="s">
        <v>44</v>
      </c>
      <c r="M5587" s="2">
        <v>-5</v>
      </c>
      <c r="N5587" t="s">
        <v>4523</v>
      </c>
      <c r="O5587" t="s">
        <v>4524</v>
      </c>
      <c r="P5587" t="s">
        <v>9208</v>
      </c>
      <c r="Q5587" t="s">
        <v>23236</v>
      </c>
      <c r="R5587" t="s">
        <v>44</v>
      </c>
      <c r="S5587" t="s">
        <v>4527</v>
      </c>
      <c r="T5587" s="3">
        <v>45818</v>
      </c>
      <c r="U5587" s="3">
        <v>45819</v>
      </c>
      <c r="V5587" s="2">
        <v>0</v>
      </c>
      <c r="W5587" t="s">
        <v>44</v>
      </c>
      <c r="X5587" t="s">
        <v>44</v>
      </c>
      <c r="Y5587" t="s">
        <v>9212</v>
      </c>
      <c r="Z5587" t="s">
        <v>936</v>
      </c>
      <c r="AA5587" t="s">
        <v>4529</v>
      </c>
      <c r="AB5587" t="s">
        <v>4530</v>
      </c>
      <c r="AC5587" t="s">
        <v>89</v>
      </c>
      <c r="AD5587" t="str">
        <f t="shared" si="87"/>
        <v>10-60</v>
      </c>
      <c r="AE5587" t="str">
        <f>VLOOKUP(AD5587,'Main_Sub Desc'!C:D,2,)</f>
        <v>LPC from invoicing</v>
      </c>
      <c r="AF5587" t="str">
        <f>VLOOKUP(VALUE(H5587),'Main_Sub Desc'!F:G,2,)</f>
        <v>Wst Rev Late Payment</v>
      </c>
      <c r="AG5587">
        <f>IFERROR(VLOOKUP(VALUE(I5587),'PC Mapping'!A:F,6,),"")</f>
        <v>10514</v>
      </c>
      <c r="AH5587" s="13" t="str">
        <f>VLOOKUP(AG5587,'PC Mapping'!L:M,2,)</f>
        <v>Bolivar Sewer</v>
      </c>
    </row>
    <row r="5588" spans="1:34" x14ac:dyDescent="0.2">
      <c r="A5588" t="s">
        <v>23237</v>
      </c>
      <c r="B5588" t="s">
        <v>23213</v>
      </c>
      <c r="C5588" t="s">
        <v>4519</v>
      </c>
      <c r="D5588" t="s">
        <v>4520</v>
      </c>
      <c r="E5588" s="3">
        <v>45818</v>
      </c>
      <c r="F5588" t="s">
        <v>44</v>
      </c>
      <c r="G5588" t="s">
        <v>3742</v>
      </c>
      <c r="H5588" t="s">
        <v>3716</v>
      </c>
      <c r="I5588" t="s">
        <v>4534</v>
      </c>
      <c r="J5588" t="s">
        <v>4522</v>
      </c>
      <c r="K5588" s="2">
        <v>-5</v>
      </c>
      <c r="L5588" t="s">
        <v>44</v>
      </c>
      <c r="M5588" s="2">
        <v>-5</v>
      </c>
      <c r="N5588" t="s">
        <v>4523</v>
      </c>
      <c r="O5588" t="s">
        <v>4524</v>
      </c>
      <c r="P5588" t="s">
        <v>8759</v>
      </c>
      <c r="Q5588" t="s">
        <v>23238</v>
      </c>
      <c r="R5588" t="s">
        <v>44</v>
      </c>
      <c r="S5588" t="s">
        <v>4527</v>
      </c>
      <c r="T5588" s="3">
        <v>45818</v>
      </c>
      <c r="U5588" s="3">
        <v>45819</v>
      </c>
      <c r="V5588" s="2">
        <v>0</v>
      </c>
      <c r="W5588" t="s">
        <v>44</v>
      </c>
      <c r="X5588" t="s">
        <v>44</v>
      </c>
      <c r="Y5588" t="s">
        <v>23239</v>
      </c>
      <c r="Z5588" t="s">
        <v>130</v>
      </c>
      <c r="AA5588" t="s">
        <v>4529</v>
      </c>
      <c r="AB5588" t="s">
        <v>4530</v>
      </c>
      <c r="AC5588" t="s">
        <v>89</v>
      </c>
      <c r="AD5588" t="str">
        <f t="shared" si="87"/>
        <v>10-60</v>
      </c>
      <c r="AE5588" t="str">
        <f>VLOOKUP(AD5588,'Main_Sub Desc'!C:D,2,)</f>
        <v>LPC from invoicing</v>
      </c>
      <c r="AF5588" t="str">
        <f>VLOOKUP(VALUE(H5588),'Main_Sub Desc'!F:G,2,)</f>
        <v>Wst Rev Late Payment</v>
      </c>
      <c r="AG5588">
        <f>IFERROR(VLOOKUP(VALUE(I5588),'PC Mapping'!A:F,6,),"")</f>
        <v>10514</v>
      </c>
      <c r="AH5588" s="13" t="str">
        <f>VLOOKUP(AG5588,'PC Mapping'!L:M,2,)</f>
        <v>Bolivar Sewer</v>
      </c>
    </row>
    <row r="5589" spans="1:34" x14ac:dyDescent="0.2">
      <c r="A5589" t="s">
        <v>23237</v>
      </c>
      <c r="B5589" t="s">
        <v>23213</v>
      </c>
      <c r="C5589" t="s">
        <v>4519</v>
      </c>
      <c r="D5589" t="s">
        <v>4520</v>
      </c>
      <c r="E5589" s="3">
        <v>45818</v>
      </c>
      <c r="F5589" t="s">
        <v>44</v>
      </c>
      <c r="G5589" t="s">
        <v>3742</v>
      </c>
      <c r="H5589" t="s">
        <v>3722</v>
      </c>
      <c r="I5589" t="s">
        <v>4538</v>
      </c>
      <c r="J5589" t="s">
        <v>4522</v>
      </c>
      <c r="K5589" s="2">
        <v>-5</v>
      </c>
      <c r="L5589" t="s">
        <v>44</v>
      </c>
      <c r="M5589" s="2">
        <v>-5</v>
      </c>
      <c r="N5589" t="s">
        <v>4523</v>
      </c>
      <c r="O5589" t="s">
        <v>4524</v>
      </c>
      <c r="P5589" t="s">
        <v>8759</v>
      </c>
      <c r="Q5589" t="s">
        <v>23240</v>
      </c>
      <c r="R5589" t="s">
        <v>44</v>
      </c>
      <c r="S5589" t="s">
        <v>4527</v>
      </c>
      <c r="T5589" s="3">
        <v>45818</v>
      </c>
      <c r="U5589" s="3">
        <v>45819</v>
      </c>
      <c r="V5589" s="2">
        <v>0</v>
      </c>
      <c r="W5589" t="s">
        <v>44</v>
      </c>
      <c r="X5589" t="s">
        <v>44</v>
      </c>
      <c r="Y5589" t="s">
        <v>23241</v>
      </c>
      <c r="Z5589" t="s">
        <v>130</v>
      </c>
      <c r="AA5589" t="s">
        <v>4529</v>
      </c>
      <c r="AB5589" t="s">
        <v>4530</v>
      </c>
      <c r="AC5589" t="s">
        <v>89</v>
      </c>
      <c r="AD5589" t="str">
        <f t="shared" si="87"/>
        <v>10-60</v>
      </c>
      <c r="AE5589" t="str">
        <f>VLOOKUP(AD5589,'Main_Sub Desc'!C:D,2,)</f>
        <v>LPC from invoicing</v>
      </c>
      <c r="AF5589" t="str">
        <f>VLOOKUP(VALUE(H5589),'Main_Sub Desc'!F:G,2,)</f>
        <v>Wtr Rev Late Payment</v>
      </c>
      <c r="AG5589">
        <f>IFERROR(VLOOKUP(VALUE(I5589),'PC Mapping'!A:F,6,),"")</f>
        <v>10469</v>
      </c>
      <c r="AH5589" s="13" t="str">
        <f>VLOOKUP(AG5589,'PC Mapping'!L:M,2,)</f>
        <v>Bolivar Water</v>
      </c>
    </row>
    <row r="5590" spans="1:34" x14ac:dyDescent="0.2">
      <c r="A5590" t="s">
        <v>23242</v>
      </c>
      <c r="B5590" t="s">
        <v>23243</v>
      </c>
      <c r="C5590" t="s">
        <v>4519</v>
      </c>
      <c r="D5590" t="s">
        <v>4520</v>
      </c>
      <c r="E5590" s="3">
        <v>45819</v>
      </c>
      <c r="F5590" t="s">
        <v>44</v>
      </c>
      <c r="G5590" t="s">
        <v>3742</v>
      </c>
      <c r="H5590" t="s">
        <v>3722</v>
      </c>
      <c r="I5590" t="s">
        <v>4538</v>
      </c>
      <c r="J5590" t="s">
        <v>4522</v>
      </c>
      <c r="K5590" s="2">
        <v>-5</v>
      </c>
      <c r="L5590" t="s">
        <v>44</v>
      </c>
      <c r="M5590" s="2">
        <v>-5</v>
      </c>
      <c r="N5590" t="s">
        <v>4523</v>
      </c>
      <c r="O5590" t="s">
        <v>4524</v>
      </c>
      <c r="P5590" t="s">
        <v>5115</v>
      </c>
      <c r="Q5590" t="s">
        <v>23244</v>
      </c>
      <c r="R5590" t="s">
        <v>44</v>
      </c>
      <c r="S5590" t="s">
        <v>4527</v>
      </c>
      <c r="T5590" s="3">
        <v>45819</v>
      </c>
      <c r="U5590" s="3">
        <v>45820</v>
      </c>
      <c r="V5590" s="2">
        <v>0</v>
      </c>
      <c r="W5590" t="s">
        <v>44</v>
      </c>
      <c r="X5590" t="s">
        <v>44</v>
      </c>
      <c r="Y5590" t="s">
        <v>5117</v>
      </c>
      <c r="Z5590" t="s">
        <v>512</v>
      </c>
      <c r="AA5590" t="s">
        <v>4529</v>
      </c>
      <c r="AB5590" t="s">
        <v>4530</v>
      </c>
      <c r="AC5590" t="s">
        <v>89</v>
      </c>
      <c r="AD5590" t="str">
        <f t="shared" si="87"/>
        <v>10-60</v>
      </c>
      <c r="AE5590" t="str">
        <f>VLOOKUP(AD5590,'Main_Sub Desc'!C:D,2,)</f>
        <v>LPC from invoicing</v>
      </c>
      <c r="AF5590" t="str">
        <f>VLOOKUP(VALUE(H5590),'Main_Sub Desc'!F:G,2,)</f>
        <v>Wtr Rev Late Payment</v>
      </c>
      <c r="AG5590">
        <f>IFERROR(VLOOKUP(VALUE(I5590),'PC Mapping'!A:F,6,),"")</f>
        <v>10469</v>
      </c>
      <c r="AH5590" s="13" t="str">
        <f>VLOOKUP(AG5590,'PC Mapping'!L:M,2,)</f>
        <v>Bolivar Water</v>
      </c>
    </row>
    <row r="5591" spans="1:34" x14ac:dyDescent="0.2">
      <c r="A5591" t="s">
        <v>23245</v>
      </c>
      <c r="B5591" t="s">
        <v>23243</v>
      </c>
      <c r="C5591" t="s">
        <v>4519</v>
      </c>
      <c r="D5591" t="s">
        <v>4520</v>
      </c>
      <c r="E5591" s="3">
        <v>45819</v>
      </c>
      <c r="F5591" t="s">
        <v>44</v>
      </c>
      <c r="G5591" t="s">
        <v>3742</v>
      </c>
      <c r="H5591" t="s">
        <v>3716</v>
      </c>
      <c r="I5591" t="s">
        <v>4534</v>
      </c>
      <c r="J5591" t="s">
        <v>4522</v>
      </c>
      <c r="K5591" s="2">
        <v>-5</v>
      </c>
      <c r="L5591" t="s">
        <v>44</v>
      </c>
      <c r="M5591" s="2">
        <v>-5</v>
      </c>
      <c r="N5591" t="s">
        <v>4523</v>
      </c>
      <c r="O5591" t="s">
        <v>4524</v>
      </c>
      <c r="P5591" t="s">
        <v>4978</v>
      </c>
      <c r="Q5591" t="s">
        <v>23246</v>
      </c>
      <c r="R5591" t="s">
        <v>44</v>
      </c>
      <c r="S5591" t="s">
        <v>4527</v>
      </c>
      <c r="T5591" s="3">
        <v>45819</v>
      </c>
      <c r="U5591" s="3">
        <v>45820</v>
      </c>
      <c r="V5591" s="2">
        <v>0</v>
      </c>
      <c r="W5591" t="s">
        <v>44</v>
      </c>
      <c r="X5591" t="s">
        <v>44</v>
      </c>
      <c r="Y5591" t="s">
        <v>13732</v>
      </c>
      <c r="Z5591" t="s">
        <v>890</v>
      </c>
      <c r="AA5591" t="s">
        <v>4529</v>
      </c>
      <c r="AB5591" t="s">
        <v>4530</v>
      </c>
      <c r="AC5591" t="s">
        <v>89</v>
      </c>
      <c r="AD5591" t="str">
        <f t="shared" si="87"/>
        <v>10-60</v>
      </c>
      <c r="AE5591" t="str">
        <f>VLOOKUP(AD5591,'Main_Sub Desc'!C:D,2,)</f>
        <v>LPC from invoicing</v>
      </c>
      <c r="AF5591" t="str">
        <f>VLOOKUP(VALUE(H5591),'Main_Sub Desc'!F:G,2,)</f>
        <v>Wst Rev Late Payment</v>
      </c>
      <c r="AG5591">
        <f>IFERROR(VLOOKUP(VALUE(I5591),'PC Mapping'!A:F,6,),"")</f>
        <v>10514</v>
      </c>
      <c r="AH5591" s="13" t="str">
        <f>VLOOKUP(AG5591,'PC Mapping'!L:M,2,)</f>
        <v>Bolivar Sewer</v>
      </c>
    </row>
    <row r="5592" spans="1:34" x14ac:dyDescent="0.2">
      <c r="A5592" t="s">
        <v>23245</v>
      </c>
      <c r="B5592" t="s">
        <v>23243</v>
      </c>
      <c r="C5592" t="s">
        <v>4519</v>
      </c>
      <c r="D5592" t="s">
        <v>4520</v>
      </c>
      <c r="E5592" s="3">
        <v>45819</v>
      </c>
      <c r="F5592" t="s">
        <v>44</v>
      </c>
      <c r="G5592" t="s">
        <v>3742</v>
      </c>
      <c r="H5592" t="s">
        <v>3722</v>
      </c>
      <c r="I5592" t="s">
        <v>4538</v>
      </c>
      <c r="J5592" t="s">
        <v>4522</v>
      </c>
      <c r="K5592" s="2">
        <v>-5</v>
      </c>
      <c r="L5592" t="s">
        <v>44</v>
      </c>
      <c r="M5592" s="2">
        <v>-5</v>
      </c>
      <c r="N5592" t="s">
        <v>4523</v>
      </c>
      <c r="O5592" t="s">
        <v>4524</v>
      </c>
      <c r="P5592" t="s">
        <v>4978</v>
      </c>
      <c r="Q5592" t="s">
        <v>23247</v>
      </c>
      <c r="R5592" t="s">
        <v>44</v>
      </c>
      <c r="S5592" t="s">
        <v>4527</v>
      </c>
      <c r="T5592" s="3">
        <v>45819</v>
      </c>
      <c r="U5592" s="3">
        <v>45820</v>
      </c>
      <c r="V5592" s="2">
        <v>0</v>
      </c>
      <c r="W5592" t="s">
        <v>44</v>
      </c>
      <c r="X5592" t="s">
        <v>44</v>
      </c>
      <c r="Y5592" t="s">
        <v>13730</v>
      </c>
      <c r="Z5592" t="s">
        <v>890</v>
      </c>
      <c r="AA5592" t="s">
        <v>4529</v>
      </c>
      <c r="AB5592" t="s">
        <v>4530</v>
      </c>
      <c r="AC5592" t="s">
        <v>89</v>
      </c>
      <c r="AD5592" t="str">
        <f t="shared" si="87"/>
        <v>10-60</v>
      </c>
      <c r="AE5592" t="str">
        <f>VLOOKUP(AD5592,'Main_Sub Desc'!C:D,2,)</f>
        <v>LPC from invoicing</v>
      </c>
      <c r="AF5592" t="str">
        <f>VLOOKUP(VALUE(H5592),'Main_Sub Desc'!F:G,2,)</f>
        <v>Wtr Rev Late Payment</v>
      </c>
      <c r="AG5592">
        <f>IFERROR(VLOOKUP(VALUE(I5592),'PC Mapping'!A:F,6,),"")</f>
        <v>10469</v>
      </c>
      <c r="AH5592" s="13" t="str">
        <f>VLOOKUP(AG5592,'PC Mapping'!L:M,2,)</f>
        <v>Bolivar Water</v>
      </c>
    </row>
    <row r="5593" spans="1:34" x14ac:dyDescent="0.2">
      <c r="A5593" t="s">
        <v>23248</v>
      </c>
      <c r="B5593" t="s">
        <v>23243</v>
      </c>
      <c r="C5593" t="s">
        <v>4519</v>
      </c>
      <c r="D5593" t="s">
        <v>4520</v>
      </c>
      <c r="E5593" s="3">
        <v>45819</v>
      </c>
      <c r="F5593" t="s">
        <v>44</v>
      </c>
      <c r="G5593" t="s">
        <v>3742</v>
      </c>
      <c r="H5593" t="s">
        <v>3722</v>
      </c>
      <c r="I5593" t="s">
        <v>4538</v>
      </c>
      <c r="J5593" t="s">
        <v>4522</v>
      </c>
      <c r="K5593" s="2">
        <v>-5</v>
      </c>
      <c r="L5593" t="s">
        <v>44</v>
      </c>
      <c r="M5593" s="2">
        <v>-5</v>
      </c>
      <c r="N5593" t="s">
        <v>4523</v>
      </c>
      <c r="O5593" t="s">
        <v>4524</v>
      </c>
      <c r="P5593" t="s">
        <v>10802</v>
      </c>
      <c r="Q5593" t="s">
        <v>23249</v>
      </c>
      <c r="R5593" t="s">
        <v>44</v>
      </c>
      <c r="S5593" t="s">
        <v>4527</v>
      </c>
      <c r="T5593" s="3">
        <v>45819</v>
      </c>
      <c r="U5593" s="3">
        <v>45820</v>
      </c>
      <c r="V5593" s="2">
        <v>0</v>
      </c>
      <c r="W5593" t="s">
        <v>44</v>
      </c>
      <c r="X5593" t="s">
        <v>44</v>
      </c>
      <c r="Y5593" t="s">
        <v>23250</v>
      </c>
      <c r="Z5593" t="s">
        <v>23251</v>
      </c>
      <c r="AA5593" t="s">
        <v>4529</v>
      </c>
      <c r="AB5593" t="s">
        <v>4530</v>
      </c>
      <c r="AC5593" t="s">
        <v>89</v>
      </c>
      <c r="AD5593" t="str">
        <f t="shared" si="87"/>
        <v>10-60</v>
      </c>
      <c r="AE5593" t="str">
        <f>VLOOKUP(AD5593,'Main_Sub Desc'!C:D,2,)</f>
        <v>LPC from invoicing</v>
      </c>
      <c r="AF5593" t="str">
        <f>VLOOKUP(VALUE(H5593),'Main_Sub Desc'!F:G,2,)</f>
        <v>Wtr Rev Late Payment</v>
      </c>
      <c r="AG5593">
        <f>IFERROR(VLOOKUP(VALUE(I5593),'PC Mapping'!A:F,6,),"")</f>
        <v>10469</v>
      </c>
      <c r="AH5593" s="13" t="str">
        <f>VLOOKUP(AG5593,'PC Mapping'!L:M,2,)</f>
        <v>Bolivar Water</v>
      </c>
    </row>
    <row r="5594" spans="1:34" x14ac:dyDescent="0.2">
      <c r="A5594" t="s">
        <v>23248</v>
      </c>
      <c r="B5594" t="s">
        <v>23243</v>
      </c>
      <c r="C5594" t="s">
        <v>4519</v>
      </c>
      <c r="D5594" t="s">
        <v>4520</v>
      </c>
      <c r="E5594" s="3">
        <v>45819</v>
      </c>
      <c r="F5594" t="s">
        <v>44</v>
      </c>
      <c r="G5594" t="s">
        <v>3742</v>
      </c>
      <c r="H5594" t="s">
        <v>3716</v>
      </c>
      <c r="I5594" t="s">
        <v>4534</v>
      </c>
      <c r="J5594" t="s">
        <v>4522</v>
      </c>
      <c r="K5594" s="2">
        <v>-5</v>
      </c>
      <c r="L5594" t="s">
        <v>44</v>
      </c>
      <c r="M5594" s="2">
        <v>-5</v>
      </c>
      <c r="N5594" t="s">
        <v>4523</v>
      </c>
      <c r="O5594" t="s">
        <v>4524</v>
      </c>
      <c r="P5594" t="s">
        <v>10802</v>
      </c>
      <c r="Q5594" t="s">
        <v>23252</v>
      </c>
      <c r="R5594" t="s">
        <v>44</v>
      </c>
      <c r="S5594" t="s">
        <v>4527</v>
      </c>
      <c r="T5594" s="3">
        <v>45819</v>
      </c>
      <c r="U5594" s="3">
        <v>45820</v>
      </c>
      <c r="V5594" s="2">
        <v>0</v>
      </c>
      <c r="W5594" t="s">
        <v>44</v>
      </c>
      <c r="X5594" t="s">
        <v>44</v>
      </c>
      <c r="Y5594" t="s">
        <v>23253</v>
      </c>
      <c r="Z5594" t="s">
        <v>23251</v>
      </c>
      <c r="AA5594" t="s">
        <v>4529</v>
      </c>
      <c r="AB5594" t="s">
        <v>4530</v>
      </c>
      <c r="AC5594" t="s">
        <v>89</v>
      </c>
      <c r="AD5594" t="str">
        <f t="shared" si="87"/>
        <v>10-60</v>
      </c>
      <c r="AE5594" t="str">
        <f>VLOOKUP(AD5594,'Main_Sub Desc'!C:D,2,)</f>
        <v>LPC from invoicing</v>
      </c>
      <c r="AF5594" t="str">
        <f>VLOOKUP(VALUE(H5594),'Main_Sub Desc'!F:G,2,)</f>
        <v>Wst Rev Late Payment</v>
      </c>
      <c r="AG5594">
        <f>IFERROR(VLOOKUP(VALUE(I5594),'PC Mapping'!A:F,6,),"")</f>
        <v>10514</v>
      </c>
      <c r="AH5594" s="13" t="str">
        <f>VLOOKUP(AG5594,'PC Mapping'!L:M,2,)</f>
        <v>Bolivar Sewer</v>
      </c>
    </row>
    <row r="5595" spans="1:34" x14ac:dyDescent="0.2">
      <c r="A5595" t="s">
        <v>23254</v>
      </c>
      <c r="B5595" t="s">
        <v>23255</v>
      </c>
      <c r="C5595" t="s">
        <v>4519</v>
      </c>
      <c r="D5595" t="s">
        <v>4520</v>
      </c>
      <c r="E5595" s="3">
        <v>45825</v>
      </c>
      <c r="F5595" t="s">
        <v>44</v>
      </c>
      <c r="G5595" t="s">
        <v>3742</v>
      </c>
      <c r="H5595" t="s">
        <v>3716</v>
      </c>
      <c r="I5595" t="s">
        <v>4534</v>
      </c>
      <c r="J5595" t="s">
        <v>4522</v>
      </c>
      <c r="K5595" s="2">
        <v>-13.98</v>
      </c>
      <c r="L5595" t="s">
        <v>44</v>
      </c>
      <c r="M5595" s="2">
        <v>-13.98</v>
      </c>
      <c r="N5595" t="s">
        <v>4523</v>
      </c>
      <c r="O5595" t="s">
        <v>4524</v>
      </c>
      <c r="P5595" t="s">
        <v>23256</v>
      </c>
      <c r="Q5595" t="s">
        <v>23257</v>
      </c>
      <c r="R5595" t="s">
        <v>44</v>
      </c>
      <c r="S5595" t="s">
        <v>4527</v>
      </c>
      <c r="T5595" s="3">
        <v>45825</v>
      </c>
      <c r="U5595" s="3">
        <v>45826</v>
      </c>
      <c r="V5595" s="2">
        <v>0</v>
      </c>
      <c r="W5595" t="s">
        <v>44</v>
      </c>
      <c r="X5595" t="s">
        <v>44</v>
      </c>
      <c r="Y5595" t="s">
        <v>23258</v>
      </c>
      <c r="Z5595" t="s">
        <v>543</v>
      </c>
      <c r="AA5595" t="s">
        <v>4529</v>
      </c>
      <c r="AB5595" t="s">
        <v>4530</v>
      </c>
      <c r="AC5595" t="s">
        <v>89</v>
      </c>
      <c r="AD5595" t="str">
        <f t="shared" si="87"/>
        <v>10-60</v>
      </c>
      <c r="AE5595" t="str">
        <f>VLOOKUP(AD5595,'Main_Sub Desc'!C:D,2,)</f>
        <v>LPC from invoicing</v>
      </c>
      <c r="AF5595" t="str">
        <f>VLOOKUP(VALUE(H5595),'Main_Sub Desc'!F:G,2,)</f>
        <v>Wst Rev Late Payment</v>
      </c>
      <c r="AG5595">
        <f>IFERROR(VLOOKUP(VALUE(I5595),'PC Mapping'!A:F,6,),"")</f>
        <v>10514</v>
      </c>
      <c r="AH5595" s="13" t="str">
        <f>VLOOKUP(AG5595,'PC Mapping'!L:M,2,)</f>
        <v>Bolivar Sewer</v>
      </c>
    </row>
    <row r="5596" spans="1:34" x14ac:dyDescent="0.2">
      <c r="A5596" t="s">
        <v>23254</v>
      </c>
      <c r="B5596" t="s">
        <v>23255</v>
      </c>
      <c r="C5596" t="s">
        <v>4519</v>
      </c>
      <c r="D5596" t="s">
        <v>4520</v>
      </c>
      <c r="E5596" s="3">
        <v>45825</v>
      </c>
      <c r="F5596" t="s">
        <v>44</v>
      </c>
      <c r="G5596" t="s">
        <v>3742</v>
      </c>
      <c r="H5596" t="s">
        <v>3722</v>
      </c>
      <c r="I5596" t="s">
        <v>4538</v>
      </c>
      <c r="J5596" t="s">
        <v>4522</v>
      </c>
      <c r="K5596" s="2">
        <v>-10.32</v>
      </c>
      <c r="L5596" t="s">
        <v>44</v>
      </c>
      <c r="M5596" s="2">
        <v>-10.32</v>
      </c>
      <c r="N5596" t="s">
        <v>4523</v>
      </c>
      <c r="O5596" t="s">
        <v>4524</v>
      </c>
      <c r="P5596" t="s">
        <v>23256</v>
      </c>
      <c r="Q5596" t="s">
        <v>23259</v>
      </c>
      <c r="R5596" t="s">
        <v>44</v>
      </c>
      <c r="S5596" t="s">
        <v>4527</v>
      </c>
      <c r="T5596" s="3">
        <v>45825</v>
      </c>
      <c r="U5596" s="3">
        <v>45826</v>
      </c>
      <c r="V5596" s="2">
        <v>0</v>
      </c>
      <c r="W5596" t="s">
        <v>44</v>
      </c>
      <c r="X5596" t="s">
        <v>44</v>
      </c>
      <c r="Y5596" t="s">
        <v>23260</v>
      </c>
      <c r="Z5596" t="s">
        <v>543</v>
      </c>
      <c r="AA5596" t="s">
        <v>4529</v>
      </c>
      <c r="AB5596" t="s">
        <v>4530</v>
      </c>
      <c r="AC5596" t="s">
        <v>89</v>
      </c>
      <c r="AD5596" t="str">
        <f t="shared" si="87"/>
        <v>10-60</v>
      </c>
      <c r="AE5596" t="str">
        <f>VLOOKUP(AD5596,'Main_Sub Desc'!C:D,2,)</f>
        <v>LPC from invoicing</v>
      </c>
      <c r="AF5596" t="str">
        <f>VLOOKUP(VALUE(H5596),'Main_Sub Desc'!F:G,2,)</f>
        <v>Wtr Rev Late Payment</v>
      </c>
      <c r="AG5596">
        <f>IFERROR(VLOOKUP(VALUE(I5596),'PC Mapping'!A:F,6,),"")</f>
        <v>10469</v>
      </c>
      <c r="AH5596" s="13" t="str">
        <f>VLOOKUP(AG5596,'PC Mapping'!L:M,2,)</f>
        <v>Bolivar Water</v>
      </c>
    </row>
    <row r="5597" spans="1:34" x14ac:dyDescent="0.2">
      <c r="A5597" t="s">
        <v>23261</v>
      </c>
      <c r="B5597" t="s">
        <v>23262</v>
      </c>
      <c r="C5597" t="s">
        <v>4519</v>
      </c>
      <c r="D5597" t="s">
        <v>4520</v>
      </c>
      <c r="E5597" s="3">
        <v>45825</v>
      </c>
      <c r="F5597" t="s">
        <v>44</v>
      </c>
      <c r="G5597" t="s">
        <v>3742</v>
      </c>
      <c r="H5597" t="s">
        <v>3722</v>
      </c>
      <c r="I5597" t="s">
        <v>4538</v>
      </c>
      <c r="J5597" t="s">
        <v>4522</v>
      </c>
      <c r="K5597" s="2">
        <v>-5</v>
      </c>
      <c r="L5597" t="s">
        <v>44</v>
      </c>
      <c r="M5597" s="2">
        <v>-5</v>
      </c>
      <c r="N5597" t="s">
        <v>4523</v>
      </c>
      <c r="O5597" t="s">
        <v>4524</v>
      </c>
      <c r="P5597" t="s">
        <v>5062</v>
      </c>
      <c r="Q5597" t="s">
        <v>23263</v>
      </c>
      <c r="R5597" t="s">
        <v>44</v>
      </c>
      <c r="S5597" t="s">
        <v>4527</v>
      </c>
      <c r="T5597" s="3">
        <v>45825</v>
      </c>
      <c r="U5597" s="3">
        <v>45826</v>
      </c>
      <c r="V5597" s="2">
        <v>0</v>
      </c>
      <c r="W5597" t="s">
        <v>44</v>
      </c>
      <c r="X5597" t="s">
        <v>44</v>
      </c>
      <c r="Y5597" t="s">
        <v>23264</v>
      </c>
      <c r="Z5597" t="s">
        <v>671</v>
      </c>
      <c r="AA5597" t="s">
        <v>4529</v>
      </c>
      <c r="AB5597" t="s">
        <v>4530</v>
      </c>
      <c r="AC5597" t="s">
        <v>89</v>
      </c>
      <c r="AD5597" t="str">
        <f t="shared" si="87"/>
        <v>10-60</v>
      </c>
      <c r="AE5597" t="str">
        <f>VLOOKUP(AD5597,'Main_Sub Desc'!C:D,2,)</f>
        <v>LPC from invoicing</v>
      </c>
      <c r="AF5597" t="str">
        <f>VLOOKUP(VALUE(H5597),'Main_Sub Desc'!F:G,2,)</f>
        <v>Wtr Rev Late Payment</v>
      </c>
      <c r="AG5597">
        <f>IFERROR(VLOOKUP(VALUE(I5597),'PC Mapping'!A:F,6,),"")</f>
        <v>10469</v>
      </c>
      <c r="AH5597" s="13" t="str">
        <f>VLOOKUP(AG5597,'PC Mapping'!L:M,2,)</f>
        <v>Bolivar Water</v>
      </c>
    </row>
    <row r="5598" spans="1:34" x14ac:dyDescent="0.2">
      <c r="A5598" t="s">
        <v>23261</v>
      </c>
      <c r="B5598" t="s">
        <v>23262</v>
      </c>
      <c r="C5598" t="s">
        <v>4519</v>
      </c>
      <c r="D5598" t="s">
        <v>4520</v>
      </c>
      <c r="E5598" s="3">
        <v>45825</v>
      </c>
      <c r="F5598" t="s">
        <v>44</v>
      </c>
      <c r="G5598" t="s">
        <v>3742</v>
      </c>
      <c r="H5598" t="s">
        <v>3716</v>
      </c>
      <c r="I5598" t="s">
        <v>4534</v>
      </c>
      <c r="J5598" t="s">
        <v>4522</v>
      </c>
      <c r="K5598" s="2">
        <v>-5</v>
      </c>
      <c r="L5598" t="s">
        <v>44</v>
      </c>
      <c r="M5598" s="2">
        <v>-5</v>
      </c>
      <c r="N5598" t="s">
        <v>4523</v>
      </c>
      <c r="O5598" t="s">
        <v>4524</v>
      </c>
      <c r="P5598" t="s">
        <v>5062</v>
      </c>
      <c r="Q5598" t="s">
        <v>23265</v>
      </c>
      <c r="R5598" t="s">
        <v>44</v>
      </c>
      <c r="S5598" t="s">
        <v>4527</v>
      </c>
      <c r="T5598" s="3">
        <v>45825</v>
      </c>
      <c r="U5598" s="3">
        <v>45826</v>
      </c>
      <c r="V5598" s="2">
        <v>0</v>
      </c>
      <c r="W5598" t="s">
        <v>44</v>
      </c>
      <c r="X5598" t="s">
        <v>44</v>
      </c>
      <c r="Y5598" t="s">
        <v>23266</v>
      </c>
      <c r="Z5598" t="s">
        <v>671</v>
      </c>
      <c r="AA5598" t="s">
        <v>4529</v>
      </c>
      <c r="AB5598" t="s">
        <v>4530</v>
      </c>
      <c r="AC5598" t="s">
        <v>89</v>
      </c>
      <c r="AD5598" t="str">
        <f t="shared" si="87"/>
        <v>10-60</v>
      </c>
      <c r="AE5598" t="str">
        <f>VLOOKUP(AD5598,'Main_Sub Desc'!C:D,2,)</f>
        <v>LPC from invoicing</v>
      </c>
      <c r="AF5598" t="str">
        <f>VLOOKUP(VALUE(H5598),'Main_Sub Desc'!F:G,2,)</f>
        <v>Wst Rev Late Payment</v>
      </c>
      <c r="AG5598">
        <f>IFERROR(VLOOKUP(VALUE(I5598),'PC Mapping'!A:F,6,),"")</f>
        <v>10514</v>
      </c>
      <c r="AH5598" s="13" t="str">
        <f>VLOOKUP(AG5598,'PC Mapping'!L:M,2,)</f>
        <v>Bolivar Sewer</v>
      </c>
    </row>
    <row r="5599" spans="1:34" x14ac:dyDescent="0.2">
      <c r="A5599" t="s">
        <v>23267</v>
      </c>
      <c r="B5599" t="s">
        <v>23255</v>
      </c>
      <c r="C5599" t="s">
        <v>4519</v>
      </c>
      <c r="D5599" t="s">
        <v>4520</v>
      </c>
      <c r="E5599" s="3">
        <v>45825</v>
      </c>
      <c r="F5599" t="s">
        <v>44</v>
      </c>
      <c r="G5599" t="s">
        <v>3742</v>
      </c>
      <c r="H5599" t="s">
        <v>3722</v>
      </c>
      <c r="I5599" t="s">
        <v>3752</v>
      </c>
      <c r="J5599" t="s">
        <v>4522</v>
      </c>
      <c r="K5599" s="2">
        <v>-5</v>
      </c>
      <c r="L5599" t="s">
        <v>44</v>
      </c>
      <c r="M5599" s="2">
        <v>-5</v>
      </c>
      <c r="N5599" t="s">
        <v>4523</v>
      </c>
      <c r="O5599" t="s">
        <v>4524</v>
      </c>
      <c r="P5599" t="s">
        <v>23268</v>
      </c>
      <c r="Q5599" t="s">
        <v>23269</v>
      </c>
      <c r="R5599" t="s">
        <v>44</v>
      </c>
      <c r="S5599" t="s">
        <v>4527</v>
      </c>
      <c r="T5599" s="3">
        <v>45825</v>
      </c>
      <c r="U5599" s="3">
        <v>45826</v>
      </c>
      <c r="V5599" s="2">
        <v>0</v>
      </c>
      <c r="W5599" t="s">
        <v>44</v>
      </c>
      <c r="X5599" t="s">
        <v>44</v>
      </c>
      <c r="Y5599" t="s">
        <v>23270</v>
      </c>
      <c r="Z5599" t="s">
        <v>2147</v>
      </c>
      <c r="AA5599" t="s">
        <v>4529</v>
      </c>
      <c r="AB5599" t="s">
        <v>4530</v>
      </c>
      <c r="AC5599" t="s">
        <v>89</v>
      </c>
      <c r="AD5599" t="str">
        <f t="shared" si="87"/>
        <v>10-60</v>
      </c>
      <c r="AE5599" t="str">
        <f>VLOOKUP(AD5599,'Main_Sub Desc'!C:D,2,)</f>
        <v>LPC from invoicing</v>
      </c>
      <c r="AF5599" t="str">
        <f>VLOOKUP(VALUE(H5599),'Main_Sub Desc'!F:G,2,)</f>
        <v>Wtr Rev Late Payment</v>
      </c>
      <c r="AG5599">
        <f>IFERROR(VLOOKUP(VALUE(I5599),'PC Mapping'!A:F,6,),"")</f>
        <v>10719</v>
      </c>
      <c r="AH5599" s="13" t="str">
        <f>VLOOKUP(AG5599,'PC Mapping'!L:M,2,)</f>
        <v>All Other Water</v>
      </c>
    </row>
    <row r="5600" spans="1:34" x14ac:dyDescent="0.2">
      <c r="A5600" t="s">
        <v>23271</v>
      </c>
      <c r="B5600" t="s">
        <v>23255</v>
      </c>
      <c r="C5600" t="s">
        <v>4519</v>
      </c>
      <c r="D5600" t="s">
        <v>4520</v>
      </c>
      <c r="E5600" s="3">
        <v>45825</v>
      </c>
      <c r="F5600" t="s">
        <v>44</v>
      </c>
      <c r="G5600" t="s">
        <v>3742</v>
      </c>
      <c r="H5600" t="s">
        <v>3716</v>
      </c>
      <c r="I5600" t="s">
        <v>4534</v>
      </c>
      <c r="J5600" t="s">
        <v>4522</v>
      </c>
      <c r="K5600" s="2">
        <v>-5</v>
      </c>
      <c r="L5600" t="s">
        <v>44</v>
      </c>
      <c r="M5600" s="2">
        <v>-5</v>
      </c>
      <c r="N5600" t="s">
        <v>4523</v>
      </c>
      <c r="O5600" t="s">
        <v>4524</v>
      </c>
      <c r="P5600" t="s">
        <v>18722</v>
      </c>
      <c r="Q5600" t="s">
        <v>23272</v>
      </c>
      <c r="R5600" t="s">
        <v>44</v>
      </c>
      <c r="S5600" t="s">
        <v>4527</v>
      </c>
      <c r="T5600" s="3">
        <v>45825</v>
      </c>
      <c r="U5600" s="3">
        <v>45826</v>
      </c>
      <c r="V5600" s="2">
        <v>0</v>
      </c>
      <c r="W5600" t="s">
        <v>44</v>
      </c>
      <c r="X5600" t="s">
        <v>44</v>
      </c>
      <c r="Y5600" t="s">
        <v>23273</v>
      </c>
      <c r="Z5600" t="s">
        <v>489</v>
      </c>
      <c r="AA5600" t="s">
        <v>4529</v>
      </c>
      <c r="AB5600" t="s">
        <v>4530</v>
      </c>
      <c r="AC5600" t="s">
        <v>89</v>
      </c>
      <c r="AD5600" t="str">
        <f t="shared" si="87"/>
        <v>10-60</v>
      </c>
      <c r="AE5600" t="str">
        <f>VLOOKUP(AD5600,'Main_Sub Desc'!C:D,2,)</f>
        <v>LPC from invoicing</v>
      </c>
      <c r="AF5600" t="str">
        <f>VLOOKUP(VALUE(H5600),'Main_Sub Desc'!F:G,2,)</f>
        <v>Wst Rev Late Payment</v>
      </c>
      <c r="AG5600">
        <f>IFERROR(VLOOKUP(VALUE(I5600),'PC Mapping'!A:F,6,),"")</f>
        <v>10514</v>
      </c>
      <c r="AH5600" s="13" t="str">
        <f>VLOOKUP(AG5600,'PC Mapping'!L:M,2,)</f>
        <v>Bolivar Sewer</v>
      </c>
    </row>
    <row r="5601" spans="1:34" x14ac:dyDescent="0.2">
      <c r="A5601" t="s">
        <v>23271</v>
      </c>
      <c r="B5601" t="s">
        <v>23255</v>
      </c>
      <c r="C5601" t="s">
        <v>4519</v>
      </c>
      <c r="D5601" t="s">
        <v>4520</v>
      </c>
      <c r="E5601" s="3">
        <v>45825</v>
      </c>
      <c r="F5601" t="s">
        <v>44</v>
      </c>
      <c r="G5601" t="s">
        <v>3742</v>
      </c>
      <c r="H5601" t="s">
        <v>3722</v>
      </c>
      <c r="I5601" t="s">
        <v>4538</v>
      </c>
      <c r="J5601" t="s">
        <v>4522</v>
      </c>
      <c r="K5601" s="2">
        <v>-5</v>
      </c>
      <c r="L5601" t="s">
        <v>44</v>
      </c>
      <c r="M5601" s="2">
        <v>-5</v>
      </c>
      <c r="N5601" t="s">
        <v>4523</v>
      </c>
      <c r="O5601" t="s">
        <v>4524</v>
      </c>
      <c r="P5601" t="s">
        <v>18722</v>
      </c>
      <c r="Q5601" t="s">
        <v>23274</v>
      </c>
      <c r="R5601" t="s">
        <v>44</v>
      </c>
      <c r="S5601" t="s">
        <v>4527</v>
      </c>
      <c r="T5601" s="3">
        <v>45825</v>
      </c>
      <c r="U5601" s="3">
        <v>45826</v>
      </c>
      <c r="V5601" s="2">
        <v>0</v>
      </c>
      <c r="W5601" t="s">
        <v>44</v>
      </c>
      <c r="X5601" t="s">
        <v>44</v>
      </c>
      <c r="Y5601" t="s">
        <v>23275</v>
      </c>
      <c r="Z5601" t="s">
        <v>489</v>
      </c>
      <c r="AA5601" t="s">
        <v>4529</v>
      </c>
      <c r="AB5601" t="s">
        <v>4530</v>
      </c>
      <c r="AC5601" t="s">
        <v>89</v>
      </c>
      <c r="AD5601" t="str">
        <f t="shared" si="87"/>
        <v>10-60</v>
      </c>
      <c r="AE5601" t="str">
        <f>VLOOKUP(AD5601,'Main_Sub Desc'!C:D,2,)</f>
        <v>LPC from invoicing</v>
      </c>
      <c r="AF5601" t="str">
        <f>VLOOKUP(VALUE(H5601),'Main_Sub Desc'!F:G,2,)</f>
        <v>Wtr Rev Late Payment</v>
      </c>
      <c r="AG5601">
        <f>IFERROR(VLOOKUP(VALUE(I5601),'PC Mapping'!A:F,6,),"")</f>
        <v>10469</v>
      </c>
      <c r="AH5601" s="13" t="str">
        <f>VLOOKUP(AG5601,'PC Mapping'!L:M,2,)</f>
        <v>Bolivar Water</v>
      </c>
    </row>
    <row r="5602" spans="1:34" x14ac:dyDescent="0.2">
      <c r="A5602" t="s">
        <v>23276</v>
      </c>
      <c r="B5602" t="s">
        <v>23262</v>
      </c>
      <c r="C5602" t="s">
        <v>4519</v>
      </c>
      <c r="D5602" t="s">
        <v>4520</v>
      </c>
      <c r="E5602" s="3">
        <v>45825</v>
      </c>
      <c r="F5602" t="s">
        <v>44</v>
      </c>
      <c r="G5602" t="s">
        <v>3742</v>
      </c>
      <c r="H5602" t="s">
        <v>3716</v>
      </c>
      <c r="I5602" t="s">
        <v>4708</v>
      </c>
      <c r="J5602" t="s">
        <v>4522</v>
      </c>
      <c r="K5602" s="2">
        <v>-5</v>
      </c>
      <c r="L5602" t="s">
        <v>44</v>
      </c>
      <c r="M5602" s="2">
        <v>-5</v>
      </c>
      <c r="N5602" t="s">
        <v>4523</v>
      </c>
      <c r="O5602" t="s">
        <v>4524</v>
      </c>
      <c r="P5602" t="s">
        <v>16318</v>
      </c>
      <c r="Q5602" t="s">
        <v>23277</v>
      </c>
      <c r="R5602" t="s">
        <v>44</v>
      </c>
      <c r="S5602" t="s">
        <v>4527</v>
      </c>
      <c r="T5602" s="3">
        <v>45825</v>
      </c>
      <c r="U5602" s="3">
        <v>45826</v>
      </c>
      <c r="V5602" s="2">
        <v>0</v>
      </c>
      <c r="W5602" t="s">
        <v>44</v>
      </c>
      <c r="X5602" t="s">
        <v>44</v>
      </c>
      <c r="Y5602" t="s">
        <v>23278</v>
      </c>
      <c r="Z5602" t="s">
        <v>23279</v>
      </c>
      <c r="AA5602" t="s">
        <v>4529</v>
      </c>
      <c r="AB5602" t="s">
        <v>4530</v>
      </c>
      <c r="AC5602" t="s">
        <v>89</v>
      </c>
      <c r="AD5602" t="str">
        <f t="shared" si="87"/>
        <v>10-60</v>
      </c>
      <c r="AE5602" t="str">
        <f>VLOOKUP(AD5602,'Main_Sub Desc'!C:D,2,)</f>
        <v>LPC from invoicing</v>
      </c>
      <c r="AF5602" t="str">
        <f>VLOOKUP(VALUE(H5602),'Main_Sub Desc'!F:G,2,)</f>
        <v>Wst Rev Late Payment</v>
      </c>
      <c r="AG5602">
        <f>IFERROR(VLOOKUP(VALUE(I5602),'PC Mapping'!A:F,6,),"")</f>
        <v>10720</v>
      </c>
      <c r="AH5602" s="13" t="str">
        <f>VLOOKUP(AG5602,'PC Mapping'!L:M,2,)</f>
        <v>All Other Sewer</v>
      </c>
    </row>
    <row r="5603" spans="1:34" x14ac:dyDescent="0.2">
      <c r="A5603" t="s">
        <v>23280</v>
      </c>
      <c r="B5603" t="s">
        <v>23281</v>
      </c>
      <c r="C5603" t="s">
        <v>4519</v>
      </c>
      <c r="D5603" t="s">
        <v>4520</v>
      </c>
      <c r="E5603" s="3">
        <v>45827</v>
      </c>
      <c r="F5603" t="s">
        <v>44</v>
      </c>
      <c r="G5603" t="s">
        <v>3742</v>
      </c>
      <c r="H5603" t="s">
        <v>3722</v>
      </c>
      <c r="I5603" t="s">
        <v>4538</v>
      </c>
      <c r="J5603" t="s">
        <v>4522</v>
      </c>
      <c r="K5603" s="2">
        <v>-11.69</v>
      </c>
      <c r="L5603" t="s">
        <v>44</v>
      </c>
      <c r="M5603" s="2">
        <v>-11.69</v>
      </c>
      <c r="N5603" t="s">
        <v>4523</v>
      </c>
      <c r="O5603" t="s">
        <v>4524</v>
      </c>
      <c r="P5603" t="s">
        <v>9661</v>
      </c>
      <c r="Q5603" t="s">
        <v>23282</v>
      </c>
      <c r="R5603" t="s">
        <v>44</v>
      </c>
      <c r="S5603" t="s">
        <v>4527</v>
      </c>
      <c r="T5603" s="3">
        <v>45827</v>
      </c>
      <c r="U5603" s="3">
        <v>45828</v>
      </c>
      <c r="V5603" s="2">
        <v>0</v>
      </c>
      <c r="W5603" t="s">
        <v>44</v>
      </c>
      <c r="X5603" t="s">
        <v>44</v>
      </c>
      <c r="Y5603" t="s">
        <v>23283</v>
      </c>
      <c r="Z5603" t="s">
        <v>1160</v>
      </c>
      <c r="AA5603" t="s">
        <v>4529</v>
      </c>
      <c r="AB5603" t="s">
        <v>4530</v>
      </c>
      <c r="AC5603" t="s">
        <v>89</v>
      </c>
      <c r="AD5603" t="str">
        <f t="shared" si="87"/>
        <v>10-60</v>
      </c>
      <c r="AE5603" t="str">
        <f>VLOOKUP(AD5603,'Main_Sub Desc'!C:D,2,)</f>
        <v>LPC from invoicing</v>
      </c>
      <c r="AF5603" t="str">
        <f>VLOOKUP(VALUE(H5603),'Main_Sub Desc'!F:G,2,)</f>
        <v>Wtr Rev Late Payment</v>
      </c>
      <c r="AG5603">
        <f>IFERROR(VLOOKUP(VALUE(I5603),'PC Mapping'!A:F,6,),"")</f>
        <v>10469</v>
      </c>
      <c r="AH5603" s="13" t="str">
        <f>VLOOKUP(AG5603,'PC Mapping'!L:M,2,)</f>
        <v>Bolivar Water</v>
      </c>
    </row>
    <row r="5604" spans="1:34" x14ac:dyDescent="0.2">
      <c r="A5604" t="s">
        <v>23280</v>
      </c>
      <c r="B5604" t="s">
        <v>23281</v>
      </c>
      <c r="C5604" t="s">
        <v>4519</v>
      </c>
      <c r="D5604" t="s">
        <v>4520</v>
      </c>
      <c r="E5604" s="3">
        <v>45827</v>
      </c>
      <c r="F5604" t="s">
        <v>44</v>
      </c>
      <c r="G5604" t="s">
        <v>3742</v>
      </c>
      <c r="H5604" t="s">
        <v>3716</v>
      </c>
      <c r="I5604" t="s">
        <v>4534</v>
      </c>
      <c r="J5604" t="s">
        <v>4522</v>
      </c>
      <c r="K5604" s="2">
        <v>-17.03</v>
      </c>
      <c r="L5604" t="s">
        <v>44</v>
      </c>
      <c r="M5604" s="2">
        <v>-17.03</v>
      </c>
      <c r="N5604" t="s">
        <v>4523</v>
      </c>
      <c r="O5604" t="s">
        <v>4524</v>
      </c>
      <c r="P5604" t="s">
        <v>9661</v>
      </c>
      <c r="Q5604" t="s">
        <v>23284</v>
      </c>
      <c r="R5604" t="s">
        <v>44</v>
      </c>
      <c r="S5604" t="s">
        <v>4527</v>
      </c>
      <c r="T5604" s="3">
        <v>45827</v>
      </c>
      <c r="U5604" s="3">
        <v>45828</v>
      </c>
      <c r="V5604" s="2">
        <v>0</v>
      </c>
      <c r="W5604" t="s">
        <v>44</v>
      </c>
      <c r="X5604" t="s">
        <v>44</v>
      </c>
      <c r="Y5604" t="s">
        <v>23285</v>
      </c>
      <c r="Z5604" t="s">
        <v>1160</v>
      </c>
      <c r="AA5604" t="s">
        <v>4529</v>
      </c>
      <c r="AB5604" t="s">
        <v>4530</v>
      </c>
      <c r="AC5604" t="s">
        <v>89</v>
      </c>
      <c r="AD5604" t="str">
        <f t="shared" si="87"/>
        <v>10-60</v>
      </c>
      <c r="AE5604" t="str">
        <f>VLOOKUP(AD5604,'Main_Sub Desc'!C:D,2,)</f>
        <v>LPC from invoicing</v>
      </c>
      <c r="AF5604" t="str">
        <f>VLOOKUP(VALUE(H5604),'Main_Sub Desc'!F:G,2,)</f>
        <v>Wst Rev Late Payment</v>
      </c>
      <c r="AG5604">
        <f>IFERROR(VLOOKUP(VALUE(I5604),'PC Mapping'!A:F,6,),"")</f>
        <v>10514</v>
      </c>
      <c r="AH5604" s="13" t="str">
        <f>VLOOKUP(AG5604,'PC Mapping'!L:M,2,)</f>
        <v>Bolivar Sewer</v>
      </c>
    </row>
    <row r="5605" spans="1:34" x14ac:dyDescent="0.2">
      <c r="A5605" t="s">
        <v>23286</v>
      </c>
      <c r="B5605" t="s">
        <v>23281</v>
      </c>
      <c r="C5605" t="s">
        <v>4519</v>
      </c>
      <c r="D5605" t="s">
        <v>4520</v>
      </c>
      <c r="E5605" s="3">
        <v>45827</v>
      </c>
      <c r="F5605" t="s">
        <v>44</v>
      </c>
      <c r="G5605" t="s">
        <v>3742</v>
      </c>
      <c r="H5605" t="s">
        <v>3716</v>
      </c>
      <c r="I5605" t="s">
        <v>4534</v>
      </c>
      <c r="J5605" t="s">
        <v>4522</v>
      </c>
      <c r="K5605" s="2">
        <v>-5</v>
      </c>
      <c r="L5605" t="s">
        <v>44</v>
      </c>
      <c r="M5605" s="2">
        <v>-5</v>
      </c>
      <c r="N5605" t="s">
        <v>4523</v>
      </c>
      <c r="O5605" t="s">
        <v>4524</v>
      </c>
      <c r="P5605" t="s">
        <v>15356</v>
      </c>
      <c r="Q5605" t="s">
        <v>23287</v>
      </c>
      <c r="R5605" t="s">
        <v>44</v>
      </c>
      <c r="S5605" t="s">
        <v>4527</v>
      </c>
      <c r="T5605" s="3">
        <v>45827</v>
      </c>
      <c r="U5605" s="3">
        <v>45828</v>
      </c>
      <c r="V5605" s="2">
        <v>0</v>
      </c>
      <c r="W5605" t="s">
        <v>44</v>
      </c>
      <c r="X5605" t="s">
        <v>44</v>
      </c>
      <c r="Y5605" t="s">
        <v>23288</v>
      </c>
      <c r="Z5605" t="s">
        <v>1054</v>
      </c>
      <c r="AA5605" t="s">
        <v>4529</v>
      </c>
      <c r="AB5605" t="s">
        <v>4530</v>
      </c>
      <c r="AC5605" t="s">
        <v>89</v>
      </c>
      <c r="AD5605" t="str">
        <f t="shared" si="87"/>
        <v>10-60</v>
      </c>
      <c r="AE5605" t="str">
        <f>VLOOKUP(AD5605,'Main_Sub Desc'!C:D,2,)</f>
        <v>LPC from invoicing</v>
      </c>
      <c r="AF5605" t="str">
        <f>VLOOKUP(VALUE(H5605),'Main_Sub Desc'!F:G,2,)</f>
        <v>Wst Rev Late Payment</v>
      </c>
      <c r="AG5605">
        <f>IFERROR(VLOOKUP(VALUE(I5605),'PC Mapping'!A:F,6,),"")</f>
        <v>10514</v>
      </c>
      <c r="AH5605" s="13" t="str">
        <f>VLOOKUP(AG5605,'PC Mapping'!L:M,2,)</f>
        <v>Bolivar Sewer</v>
      </c>
    </row>
    <row r="5606" spans="1:34" x14ac:dyDescent="0.2">
      <c r="A5606" t="s">
        <v>23286</v>
      </c>
      <c r="B5606" t="s">
        <v>23281</v>
      </c>
      <c r="C5606" t="s">
        <v>4519</v>
      </c>
      <c r="D5606" t="s">
        <v>4520</v>
      </c>
      <c r="E5606" s="3">
        <v>45827</v>
      </c>
      <c r="F5606" t="s">
        <v>44</v>
      </c>
      <c r="G5606" t="s">
        <v>3742</v>
      </c>
      <c r="H5606" t="s">
        <v>3722</v>
      </c>
      <c r="I5606" t="s">
        <v>4538</v>
      </c>
      <c r="J5606" t="s">
        <v>4522</v>
      </c>
      <c r="K5606" s="2">
        <v>-5</v>
      </c>
      <c r="L5606" t="s">
        <v>44</v>
      </c>
      <c r="M5606" s="2">
        <v>-5</v>
      </c>
      <c r="N5606" t="s">
        <v>4523</v>
      </c>
      <c r="O5606" t="s">
        <v>4524</v>
      </c>
      <c r="P5606" t="s">
        <v>15356</v>
      </c>
      <c r="Q5606" t="s">
        <v>23289</v>
      </c>
      <c r="R5606" t="s">
        <v>44</v>
      </c>
      <c r="S5606" t="s">
        <v>4527</v>
      </c>
      <c r="T5606" s="3">
        <v>45827</v>
      </c>
      <c r="U5606" s="3">
        <v>45828</v>
      </c>
      <c r="V5606" s="2">
        <v>0</v>
      </c>
      <c r="W5606" t="s">
        <v>44</v>
      </c>
      <c r="X5606" t="s">
        <v>44</v>
      </c>
      <c r="Y5606" t="s">
        <v>23290</v>
      </c>
      <c r="Z5606" t="s">
        <v>1054</v>
      </c>
      <c r="AA5606" t="s">
        <v>4529</v>
      </c>
      <c r="AB5606" t="s">
        <v>4530</v>
      </c>
      <c r="AC5606" t="s">
        <v>89</v>
      </c>
      <c r="AD5606" t="str">
        <f t="shared" si="87"/>
        <v>10-60</v>
      </c>
      <c r="AE5606" t="str">
        <f>VLOOKUP(AD5606,'Main_Sub Desc'!C:D,2,)</f>
        <v>LPC from invoicing</v>
      </c>
      <c r="AF5606" t="str">
        <f>VLOOKUP(VALUE(H5606),'Main_Sub Desc'!F:G,2,)</f>
        <v>Wtr Rev Late Payment</v>
      </c>
      <c r="AG5606">
        <f>IFERROR(VLOOKUP(VALUE(I5606),'PC Mapping'!A:F,6,),"")</f>
        <v>10469</v>
      </c>
      <c r="AH5606" s="13" t="str">
        <f>VLOOKUP(AG5606,'PC Mapping'!L:M,2,)</f>
        <v>Bolivar Water</v>
      </c>
    </row>
    <row r="5607" spans="1:34" x14ac:dyDescent="0.2">
      <c r="A5607" t="s">
        <v>23291</v>
      </c>
      <c r="B5607" t="s">
        <v>23292</v>
      </c>
      <c r="C5607" t="s">
        <v>4519</v>
      </c>
      <c r="D5607" t="s">
        <v>4520</v>
      </c>
      <c r="E5607" s="3">
        <v>45828</v>
      </c>
      <c r="F5607" t="s">
        <v>44</v>
      </c>
      <c r="G5607" t="s">
        <v>3742</v>
      </c>
      <c r="H5607" t="s">
        <v>3722</v>
      </c>
      <c r="I5607" t="s">
        <v>3752</v>
      </c>
      <c r="J5607" t="s">
        <v>4522</v>
      </c>
      <c r="K5607" s="2">
        <v>-5</v>
      </c>
      <c r="L5607" t="s">
        <v>44</v>
      </c>
      <c r="M5607" s="2">
        <v>-5</v>
      </c>
      <c r="N5607" t="s">
        <v>4523</v>
      </c>
      <c r="O5607" t="s">
        <v>4524</v>
      </c>
      <c r="P5607" t="s">
        <v>6021</v>
      </c>
      <c r="Q5607" t="s">
        <v>23293</v>
      </c>
      <c r="R5607" t="s">
        <v>44</v>
      </c>
      <c r="S5607" t="s">
        <v>4527</v>
      </c>
      <c r="T5607" s="3">
        <v>45828</v>
      </c>
      <c r="U5607" s="3">
        <v>45831</v>
      </c>
      <c r="V5607" s="2">
        <v>0</v>
      </c>
      <c r="W5607" t="s">
        <v>44</v>
      </c>
      <c r="X5607" t="s">
        <v>44</v>
      </c>
      <c r="Y5607" t="s">
        <v>23294</v>
      </c>
      <c r="Z5607" t="s">
        <v>2429</v>
      </c>
      <c r="AA5607" t="s">
        <v>4529</v>
      </c>
      <c r="AB5607" t="s">
        <v>4530</v>
      </c>
      <c r="AC5607" t="s">
        <v>89</v>
      </c>
      <c r="AD5607" t="str">
        <f t="shared" si="87"/>
        <v>10-60</v>
      </c>
      <c r="AE5607" t="str">
        <f>VLOOKUP(AD5607,'Main_Sub Desc'!C:D,2,)</f>
        <v>LPC from invoicing</v>
      </c>
      <c r="AF5607" t="str">
        <f>VLOOKUP(VALUE(H5607),'Main_Sub Desc'!F:G,2,)</f>
        <v>Wtr Rev Late Payment</v>
      </c>
      <c r="AG5607">
        <f>IFERROR(VLOOKUP(VALUE(I5607),'PC Mapping'!A:F,6,),"")</f>
        <v>10719</v>
      </c>
      <c r="AH5607" s="13" t="str">
        <f>VLOOKUP(AG5607,'PC Mapping'!L:M,2,)</f>
        <v>All Other Water</v>
      </c>
    </row>
    <row r="5608" spans="1:34" x14ac:dyDescent="0.2">
      <c r="A5608" t="s">
        <v>23295</v>
      </c>
      <c r="B5608" t="s">
        <v>23292</v>
      </c>
      <c r="C5608" t="s">
        <v>4519</v>
      </c>
      <c r="D5608" t="s">
        <v>4520</v>
      </c>
      <c r="E5608" s="3">
        <v>45828</v>
      </c>
      <c r="F5608" t="s">
        <v>44</v>
      </c>
      <c r="G5608" t="s">
        <v>3742</v>
      </c>
      <c r="H5608" t="s">
        <v>3722</v>
      </c>
      <c r="I5608" t="s">
        <v>3752</v>
      </c>
      <c r="J5608" t="s">
        <v>4522</v>
      </c>
      <c r="K5608" s="2">
        <v>-5</v>
      </c>
      <c r="L5608" t="s">
        <v>44</v>
      </c>
      <c r="M5608" s="2">
        <v>-5</v>
      </c>
      <c r="N5608" t="s">
        <v>4523</v>
      </c>
      <c r="O5608" t="s">
        <v>4524</v>
      </c>
      <c r="P5608" t="s">
        <v>16013</v>
      </c>
      <c r="Q5608" t="s">
        <v>23296</v>
      </c>
      <c r="R5608" t="s">
        <v>44</v>
      </c>
      <c r="S5608" t="s">
        <v>4527</v>
      </c>
      <c r="T5608" s="3">
        <v>45828</v>
      </c>
      <c r="U5608" s="3">
        <v>45831</v>
      </c>
      <c r="V5608" s="2">
        <v>0</v>
      </c>
      <c r="W5608" t="s">
        <v>44</v>
      </c>
      <c r="X5608" t="s">
        <v>44</v>
      </c>
      <c r="Y5608" t="s">
        <v>23297</v>
      </c>
      <c r="Z5608" t="s">
        <v>1599</v>
      </c>
      <c r="AA5608" t="s">
        <v>4529</v>
      </c>
      <c r="AB5608" t="s">
        <v>4530</v>
      </c>
      <c r="AC5608" t="s">
        <v>89</v>
      </c>
      <c r="AD5608" t="str">
        <f t="shared" si="87"/>
        <v>10-60</v>
      </c>
      <c r="AE5608" t="str">
        <f>VLOOKUP(AD5608,'Main_Sub Desc'!C:D,2,)</f>
        <v>LPC from invoicing</v>
      </c>
      <c r="AF5608" t="str">
        <f>VLOOKUP(VALUE(H5608),'Main_Sub Desc'!F:G,2,)</f>
        <v>Wtr Rev Late Payment</v>
      </c>
      <c r="AG5608">
        <f>IFERROR(VLOOKUP(VALUE(I5608),'PC Mapping'!A:F,6,),"")</f>
        <v>10719</v>
      </c>
      <c r="AH5608" s="13" t="str">
        <f>VLOOKUP(AG5608,'PC Mapping'!L:M,2,)</f>
        <v>All Other Water</v>
      </c>
    </row>
    <row r="5609" spans="1:34" x14ac:dyDescent="0.2">
      <c r="A5609" t="s">
        <v>23298</v>
      </c>
      <c r="B5609" t="s">
        <v>23292</v>
      </c>
      <c r="C5609" t="s">
        <v>4519</v>
      </c>
      <c r="D5609" t="s">
        <v>4520</v>
      </c>
      <c r="E5609" s="3">
        <v>45828</v>
      </c>
      <c r="F5609" t="s">
        <v>44</v>
      </c>
      <c r="G5609" t="s">
        <v>3742</v>
      </c>
      <c r="H5609" t="s">
        <v>3722</v>
      </c>
      <c r="I5609" t="s">
        <v>3752</v>
      </c>
      <c r="J5609" t="s">
        <v>4522</v>
      </c>
      <c r="K5609" s="2">
        <v>-5</v>
      </c>
      <c r="L5609" t="s">
        <v>44</v>
      </c>
      <c r="M5609" s="2">
        <v>-5</v>
      </c>
      <c r="N5609" t="s">
        <v>4523</v>
      </c>
      <c r="O5609" t="s">
        <v>4524</v>
      </c>
      <c r="P5609" t="s">
        <v>9651</v>
      </c>
      <c r="Q5609" t="s">
        <v>23299</v>
      </c>
      <c r="R5609" t="s">
        <v>44</v>
      </c>
      <c r="S5609" t="s">
        <v>4527</v>
      </c>
      <c r="T5609" s="3">
        <v>45828</v>
      </c>
      <c r="U5609" s="3">
        <v>45831</v>
      </c>
      <c r="V5609" s="2">
        <v>0</v>
      </c>
      <c r="W5609" t="s">
        <v>44</v>
      </c>
      <c r="X5609" t="s">
        <v>44</v>
      </c>
      <c r="Y5609" t="s">
        <v>23300</v>
      </c>
      <c r="Z5609" t="s">
        <v>23301</v>
      </c>
      <c r="AA5609" t="s">
        <v>4529</v>
      </c>
      <c r="AB5609" t="s">
        <v>4530</v>
      </c>
      <c r="AC5609" t="s">
        <v>89</v>
      </c>
      <c r="AD5609" t="str">
        <f t="shared" si="87"/>
        <v>10-60</v>
      </c>
      <c r="AE5609" t="str">
        <f>VLOOKUP(AD5609,'Main_Sub Desc'!C:D,2,)</f>
        <v>LPC from invoicing</v>
      </c>
      <c r="AF5609" t="str">
        <f>VLOOKUP(VALUE(H5609),'Main_Sub Desc'!F:G,2,)</f>
        <v>Wtr Rev Late Payment</v>
      </c>
      <c r="AG5609">
        <f>IFERROR(VLOOKUP(VALUE(I5609),'PC Mapping'!A:F,6,),"")</f>
        <v>10719</v>
      </c>
      <c r="AH5609" s="13" t="str">
        <f>VLOOKUP(AG5609,'PC Mapping'!L:M,2,)</f>
        <v>All Other Water</v>
      </c>
    </row>
    <row r="5610" spans="1:34" x14ac:dyDescent="0.2">
      <c r="A5610" t="s">
        <v>23302</v>
      </c>
      <c r="B5610" t="s">
        <v>23292</v>
      </c>
      <c r="C5610" t="s">
        <v>4519</v>
      </c>
      <c r="D5610" t="s">
        <v>4520</v>
      </c>
      <c r="E5610" s="3">
        <v>45828</v>
      </c>
      <c r="F5610" t="s">
        <v>44</v>
      </c>
      <c r="G5610" t="s">
        <v>3742</v>
      </c>
      <c r="H5610" t="s">
        <v>3722</v>
      </c>
      <c r="I5610" t="s">
        <v>4538</v>
      </c>
      <c r="J5610" t="s">
        <v>4522</v>
      </c>
      <c r="K5610" s="2">
        <v>-5</v>
      </c>
      <c r="L5610" t="s">
        <v>44</v>
      </c>
      <c r="M5610" s="2">
        <v>-5</v>
      </c>
      <c r="N5610" t="s">
        <v>4523</v>
      </c>
      <c r="O5610" t="s">
        <v>4524</v>
      </c>
      <c r="P5610" t="s">
        <v>12567</v>
      </c>
      <c r="Q5610" t="s">
        <v>23303</v>
      </c>
      <c r="R5610" t="s">
        <v>44</v>
      </c>
      <c r="S5610" t="s">
        <v>4527</v>
      </c>
      <c r="T5610" s="3">
        <v>45828</v>
      </c>
      <c r="U5610" s="3">
        <v>45831</v>
      </c>
      <c r="V5610" s="2">
        <v>0</v>
      </c>
      <c r="W5610" t="s">
        <v>44</v>
      </c>
      <c r="X5610" t="s">
        <v>44</v>
      </c>
      <c r="Y5610" t="s">
        <v>23304</v>
      </c>
      <c r="Z5610" t="s">
        <v>484</v>
      </c>
      <c r="AA5610" t="s">
        <v>4529</v>
      </c>
      <c r="AB5610" t="s">
        <v>4530</v>
      </c>
      <c r="AC5610" t="s">
        <v>89</v>
      </c>
      <c r="AD5610" t="str">
        <f t="shared" si="87"/>
        <v>10-60</v>
      </c>
      <c r="AE5610" t="str">
        <f>VLOOKUP(AD5610,'Main_Sub Desc'!C:D,2,)</f>
        <v>LPC from invoicing</v>
      </c>
      <c r="AF5610" t="str">
        <f>VLOOKUP(VALUE(H5610),'Main_Sub Desc'!F:G,2,)</f>
        <v>Wtr Rev Late Payment</v>
      </c>
      <c r="AG5610">
        <f>IFERROR(VLOOKUP(VALUE(I5610),'PC Mapping'!A:F,6,),"")</f>
        <v>10469</v>
      </c>
      <c r="AH5610" s="13" t="str">
        <f>VLOOKUP(AG5610,'PC Mapping'!L:M,2,)</f>
        <v>Bolivar Water</v>
      </c>
    </row>
    <row r="5611" spans="1:34" x14ac:dyDescent="0.2">
      <c r="A5611" t="s">
        <v>23302</v>
      </c>
      <c r="B5611" t="s">
        <v>23292</v>
      </c>
      <c r="C5611" t="s">
        <v>4519</v>
      </c>
      <c r="D5611" t="s">
        <v>4520</v>
      </c>
      <c r="E5611" s="3">
        <v>45828</v>
      </c>
      <c r="F5611" t="s">
        <v>44</v>
      </c>
      <c r="G5611" t="s">
        <v>3742</v>
      </c>
      <c r="H5611" t="s">
        <v>3716</v>
      </c>
      <c r="I5611" t="s">
        <v>4534</v>
      </c>
      <c r="J5611" t="s">
        <v>4522</v>
      </c>
      <c r="K5611" s="2">
        <v>-5</v>
      </c>
      <c r="L5611" t="s">
        <v>44</v>
      </c>
      <c r="M5611" s="2">
        <v>-5</v>
      </c>
      <c r="N5611" t="s">
        <v>4523</v>
      </c>
      <c r="O5611" t="s">
        <v>4524</v>
      </c>
      <c r="P5611" t="s">
        <v>12567</v>
      </c>
      <c r="Q5611" t="s">
        <v>23305</v>
      </c>
      <c r="R5611" t="s">
        <v>44</v>
      </c>
      <c r="S5611" t="s">
        <v>4527</v>
      </c>
      <c r="T5611" s="3">
        <v>45828</v>
      </c>
      <c r="U5611" s="3">
        <v>45831</v>
      </c>
      <c r="V5611" s="2">
        <v>0</v>
      </c>
      <c r="W5611" t="s">
        <v>44</v>
      </c>
      <c r="X5611" t="s">
        <v>44</v>
      </c>
      <c r="Y5611" t="s">
        <v>23306</v>
      </c>
      <c r="Z5611" t="s">
        <v>484</v>
      </c>
      <c r="AA5611" t="s">
        <v>4529</v>
      </c>
      <c r="AB5611" t="s">
        <v>4530</v>
      </c>
      <c r="AC5611" t="s">
        <v>89</v>
      </c>
      <c r="AD5611" t="str">
        <f t="shared" si="87"/>
        <v>10-60</v>
      </c>
      <c r="AE5611" t="str">
        <f>VLOOKUP(AD5611,'Main_Sub Desc'!C:D,2,)</f>
        <v>LPC from invoicing</v>
      </c>
      <c r="AF5611" t="str">
        <f>VLOOKUP(VALUE(H5611),'Main_Sub Desc'!F:G,2,)</f>
        <v>Wst Rev Late Payment</v>
      </c>
      <c r="AG5611">
        <f>IFERROR(VLOOKUP(VALUE(I5611),'PC Mapping'!A:F,6,),"")</f>
        <v>10514</v>
      </c>
      <c r="AH5611" s="13" t="str">
        <f>VLOOKUP(AG5611,'PC Mapping'!L:M,2,)</f>
        <v>Bolivar Sewer</v>
      </c>
    </row>
    <row r="5612" spans="1:34" x14ac:dyDescent="0.2">
      <c r="A5612" t="s">
        <v>23307</v>
      </c>
      <c r="B5612" t="s">
        <v>23292</v>
      </c>
      <c r="C5612" t="s">
        <v>4519</v>
      </c>
      <c r="D5612" t="s">
        <v>4520</v>
      </c>
      <c r="E5612" s="3">
        <v>45828</v>
      </c>
      <c r="F5612" t="s">
        <v>44</v>
      </c>
      <c r="G5612" t="s">
        <v>3742</v>
      </c>
      <c r="H5612" t="s">
        <v>3722</v>
      </c>
      <c r="I5612" t="s">
        <v>3752</v>
      </c>
      <c r="J5612" t="s">
        <v>4522</v>
      </c>
      <c r="K5612" s="2">
        <v>-5</v>
      </c>
      <c r="L5612" t="s">
        <v>44</v>
      </c>
      <c r="M5612" s="2">
        <v>-5</v>
      </c>
      <c r="N5612" t="s">
        <v>4523</v>
      </c>
      <c r="O5612" t="s">
        <v>4524</v>
      </c>
      <c r="P5612" t="s">
        <v>6978</v>
      </c>
      <c r="Q5612" t="s">
        <v>23308</v>
      </c>
      <c r="R5612" t="s">
        <v>44</v>
      </c>
      <c r="S5612" t="s">
        <v>4527</v>
      </c>
      <c r="T5612" s="3">
        <v>45828</v>
      </c>
      <c r="U5612" s="3">
        <v>45831</v>
      </c>
      <c r="V5612" s="2">
        <v>0</v>
      </c>
      <c r="W5612" t="s">
        <v>44</v>
      </c>
      <c r="X5612" t="s">
        <v>44</v>
      </c>
      <c r="Y5612" t="s">
        <v>23309</v>
      </c>
      <c r="Z5612" t="s">
        <v>3299</v>
      </c>
      <c r="AA5612" t="s">
        <v>4529</v>
      </c>
      <c r="AB5612" t="s">
        <v>4530</v>
      </c>
      <c r="AC5612" t="s">
        <v>89</v>
      </c>
      <c r="AD5612" t="str">
        <f t="shared" si="87"/>
        <v>10-60</v>
      </c>
      <c r="AE5612" t="str">
        <f>VLOOKUP(AD5612,'Main_Sub Desc'!C:D,2,)</f>
        <v>LPC from invoicing</v>
      </c>
      <c r="AF5612" t="str">
        <f>VLOOKUP(VALUE(H5612),'Main_Sub Desc'!F:G,2,)</f>
        <v>Wtr Rev Late Payment</v>
      </c>
      <c r="AG5612">
        <f>IFERROR(VLOOKUP(VALUE(I5612),'PC Mapping'!A:F,6,),"")</f>
        <v>10719</v>
      </c>
      <c r="AH5612" s="13" t="str">
        <f>VLOOKUP(AG5612,'PC Mapping'!L:M,2,)</f>
        <v>All Other Water</v>
      </c>
    </row>
    <row r="5613" spans="1:34" x14ac:dyDescent="0.2">
      <c r="A5613" t="s">
        <v>23310</v>
      </c>
      <c r="B5613" t="s">
        <v>23292</v>
      </c>
      <c r="C5613" t="s">
        <v>4519</v>
      </c>
      <c r="D5613" t="s">
        <v>4520</v>
      </c>
      <c r="E5613" s="3">
        <v>45828</v>
      </c>
      <c r="F5613" t="s">
        <v>44</v>
      </c>
      <c r="G5613" t="s">
        <v>3742</v>
      </c>
      <c r="H5613" t="s">
        <v>3722</v>
      </c>
      <c r="I5613" t="s">
        <v>3752</v>
      </c>
      <c r="J5613" t="s">
        <v>4522</v>
      </c>
      <c r="K5613" s="2">
        <v>-7.19</v>
      </c>
      <c r="L5613" t="s">
        <v>44</v>
      </c>
      <c r="M5613" s="2">
        <v>-7.19</v>
      </c>
      <c r="N5613" t="s">
        <v>4523</v>
      </c>
      <c r="O5613" t="s">
        <v>4524</v>
      </c>
      <c r="P5613" t="s">
        <v>6955</v>
      </c>
      <c r="Q5613" t="s">
        <v>23311</v>
      </c>
      <c r="R5613" t="s">
        <v>44</v>
      </c>
      <c r="S5613" t="s">
        <v>4527</v>
      </c>
      <c r="T5613" s="3">
        <v>45828</v>
      </c>
      <c r="U5613" s="3">
        <v>45831</v>
      </c>
      <c r="V5613" s="2">
        <v>0</v>
      </c>
      <c r="W5613" t="s">
        <v>44</v>
      </c>
      <c r="X5613" t="s">
        <v>44</v>
      </c>
      <c r="Y5613" t="s">
        <v>23312</v>
      </c>
      <c r="Z5613" t="s">
        <v>1578</v>
      </c>
      <c r="AA5613" t="s">
        <v>4529</v>
      </c>
      <c r="AB5613" t="s">
        <v>4530</v>
      </c>
      <c r="AC5613" t="s">
        <v>89</v>
      </c>
      <c r="AD5613" t="str">
        <f t="shared" si="87"/>
        <v>10-60</v>
      </c>
      <c r="AE5613" t="str">
        <f>VLOOKUP(AD5613,'Main_Sub Desc'!C:D,2,)</f>
        <v>LPC from invoicing</v>
      </c>
      <c r="AF5613" t="str">
        <f>VLOOKUP(VALUE(H5613),'Main_Sub Desc'!F:G,2,)</f>
        <v>Wtr Rev Late Payment</v>
      </c>
      <c r="AG5613">
        <f>IFERROR(VLOOKUP(VALUE(I5613),'PC Mapping'!A:F,6,),"")</f>
        <v>10719</v>
      </c>
      <c r="AH5613" s="13" t="str">
        <f>VLOOKUP(AG5613,'PC Mapping'!L:M,2,)</f>
        <v>All Other Water</v>
      </c>
    </row>
    <row r="5614" spans="1:34" x14ac:dyDescent="0.2">
      <c r="A5614" t="s">
        <v>23313</v>
      </c>
      <c r="B5614" t="s">
        <v>23314</v>
      </c>
      <c r="C5614" t="s">
        <v>4519</v>
      </c>
      <c r="D5614" t="s">
        <v>4520</v>
      </c>
      <c r="E5614" s="3">
        <v>45828</v>
      </c>
      <c r="F5614" t="s">
        <v>44</v>
      </c>
      <c r="G5614" t="s">
        <v>3742</v>
      </c>
      <c r="H5614" t="s">
        <v>3722</v>
      </c>
      <c r="I5614" t="s">
        <v>3752</v>
      </c>
      <c r="J5614" t="s">
        <v>4522</v>
      </c>
      <c r="K5614" s="2">
        <v>-12.03</v>
      </c>
      <c r="L5614" t="s">
        <v>44</v>
      </c>
      <c r="M5614" s="2">
        <v>-12.03</v>
      </c>
      <c r="N5614" t="s">
        <v>4523</v>
      </c>
      <c r="O5614" t="s">
        <v>4524</v>
      </c>
      <c r="P5614" t="s">
        <v>16941</v>
      </c>
      <c r="Q5614" t="s">
        <v>23315</v>
      </c>
      <c r="R5614" t="s">
        <v>44</v>
      </c>
      <c r="S5614" t="s">
        <v>4527</v>
      </c>
      <c r="T5614" s="3">
        <v>45828</v>
      </c>
      <c r="U5614" s="3">
        <v>45831</v>
      </c>
      <c r="V5614" s="2">
        <v>0</v>
      </c>
      <c r="W5614" t="s">
        <v>44</v>
      </c>
      <c r="X5614" t="s">
        <v>44</v>
      </c>
      <c r="Y5614" t="s">
        <v>23316</v>
      </c>
      <c r="Z5614" t="s">
        <v>2798</v>
      </c>
      <c r="AA5614" t="s">
        <v>4529</v>
      </c>
      <c r="AB5614" t="s">
        <v>4530</v>
      </c>
      <c r="AC5614" t="s">
        <v>89</v>
      </c>
      <c r="AD5614" t="str">
        <f t="shared" si="87"/>
        <v>10-60</v>
      </c>
      <c r="AE5614" t="str">
        <f>VLOOKUP(AD5614,'Main_Sub Desc'!C:D,2,)</f>
        <v>LPC from invoicing</v>
      </c>
      <c r="AF5614" t="str">
        <f>VLOOKUP(VALUE(H5614),'Main_Sub Desc'!F:G,2,)</f>
        <v>Wtr Rev Late Payment</v>
      </c>
      <c r="AG5614">
        <f>IFERROR(VLOOKUP(VALUE(I5614),'PC Mapping'!A:F,6,),"")</f>
        <v>10719</v>
      </c>
      <c r="AH5614" s="13" t="str">
        <f>VLOOKUP(AG5614,'PC Mapping'!L:M,2,)</f>
        <v>All Other Water</v>
      </c>
    </row>
    <row r="5615" spans="1:34" x14ac:dyDescent="0.2">
      <c r="A5615" t="s">
        <v>23317</v>
      </c>
      <c r="B5615" t="s">
        <v>23292</v>
      </c>
      <c r="C5615" t="s">
        <v>4519</v>
      </c>
      <c r="D5615" t="s">
        <v>4520</v>
      </c>
      <c r="E5615" s="3">
        <v>45828</v>
      </c>
      <c r="F5615" t="s">
        <v>44</v>
      </c>
      <c r="G5615" t="s">
        <v>3742</v>
      </c>
      <c r="H5615" t="s">
        <v>3722</v>
      </c>
      <c r="I5615" t="s">
        <v>3752</v>
      </c>
      <c r="J5615" t="s">
        <v>4522</v>
      </c>
      <c r="K5615" s="2">
        <v>-5</v>
      </c>
      <c r="L5615" t="s">
        <v>44</v>
      </c>
      <c r="M5615" s="2">
        <v>-5</v>
      </c>
      <c r="N5615" t="s">
        <v>4523</v>
      </c>
      <c r="O5615" t="s">
        <v>4524</v>
      </c>
      <c r="P5615" t="s">
        <v>23318</v>
      </c>
      <c r="Q5615" t="s">
        <v>23319</v>
      </c>
      <c r="R5615" t="s">
        <v>44</v>
      </c>
      <c r="S5615" t="s">
        <v>4527</v>
      </c>
      <c r="T5615" s="3">
        <v>45828</v>
      </c>
      <c r="U5615" s="3">
        <v>45831</v>
      </c>
      <c r="V5615" s="2">
        <v>0</v>
      </c>
      <c r="W5615" t="s">
        <v>44</v>
      </c>
      <c r="X5615" t="s">
        <v>44</v>
      </c>
      <c r="Y5615" t="s">
        <v>23320</v>
      </c>
      <c r="Z5615" t="s">
        <v>1736</v>
      </c>
      <c r="AA5615" t="s">
        <v>4529</v>
      </c>
      <c r="AB5615" t="s">
        <v>4530</v>
      </c>
      <c r="AC5615" t="s">
        <v>89</v>
      </c>
      <c r="AD5615" t="str">
        <f t="shared" si="87"/>
        <v>10-60</v>
      </c>
      <c r="AE5615" t="str">
        <f>VLOOKUP(AD5615,'Main_Sub Desc'!C:D,2,)</f>
        <v>LPC from invoicing</v>
      </c>
      <c r="AF5615" t="str">
        <f>VLOOKUP(VALUE(H5615),'Main_Sub Desc'!F:G,2,)</f>
        <v>Wtr Rev Late Payment</v>
      </c>
      <c r="AG5615">
        <f>IFERROR(VLOOKUP(VALUE(I5615),'PC Mapping'!A:F,6,),"")</f>
        <v>10719</v>
      </c>
      <c r="AH5615" s="13" t="str">
        <f>VLOOKUP(AG5615,'PC Mapping'!L:M,2,)</f>
        <v>All Other Water</v>
      </c>
    </row>
    <row r="5616" spans="1:34" x14ac:dyDescent="0.2">
      <c r="A5616" t="s">
        <v>23321</v>
      </c>
      <c r="B5616" t="s">
        <v>23314</v>
      </c>
      <c r="C5616" t="s">
        <v>4519</v>
      </c>
      <c r="D5616" t="s">
        <v>4520</v>
      </c>
      <c r="E5616" s="3">
        <v>45828</v>
      </c>
      <c r="F5616" t="s">
        <v>44</v>
      </c>
      <c r="G5616" t="s">
        <v>3742</v>
      </c>
      <c r="H5616" t="s">
        <v>3722</v>
      </c>
      <c r="I5616" t="s">
        <v>3752</v>
      </c>
      <c r="J5616" t="s">
        <v>4522</v>
      </c>
      <c r="K5616" s="2">
        <v>-6.09</v>
      </c>
      <c r="L5616" t="s">
        <v>44</v>
      </c>
      <c r="M5616" s="2">
        <v>-6.09</v>
      </c>
      <c r="N5616" t="s">
        <v>4523</v>
      </c>
      <c r="O5616" t="s">
        <v>4524</v>
      </c>
      <c r="P5616" t="s">
        <v>6025</v>
      </c>
      <c r="Q5616" t="s">
        <v>23322</v>
      </c>
      <c r="R5616" t="s">
        <v>44</v>
      </c>
      <c r="S5616" t="s">
        <v>4527</v>
      </c>
      <c r="T5616" s="3">
        <v>45828</v>
      </c>
      <c r="U5616" s="3">
        <v>45831</v>
      </c>
      <c r="V5616" s="2">
        <v>0</v>
      </c>
      <c r="W5616" t="s">
        <v>44</v>
      </c>
      <c r="X5616" t="s">
        <v>44</v>
      </c>
      <c r="Y5616" t="s">
        <v>23323</v>
      </c>
      <c r="Z5616" t="s">
        <v>23324</v>
      </c>
      <c r="AA5616" t="s">
        <v>4529</v>
      </c>
      <c r="AB5616" t="s">
        <v>4530</v>
      </c>
      <c r="AC5616" t="s">
        <v>89</v>
      </c>
      <c r="AD5616" t="str">
        <f t="shared" si="87"/>
        <v>10-60</v>
      </c>
      <c r="AE5616" t="str">
        <f>VLOOKUP(AD5616,'Main_Sub Desc'!C:D,2,)</f>
        <v>LPC from invoicing</v>
      </c>
      <c r="AF5616" t="str">
        <f>VLOOKUP(VALUE(H5616),'Main_Sub Desc'!F:G,2,)</f>
        <v>Wtr Rev Late Payment</v>
      </c>
      <c r="AG5616">
        <f>IFERROR(VLOOKUP(VALUE(I5616),'PC Mapping'!A:F,6,),"")</f>
        <v>10719</v>
      </c>
      <c r="AH5616" s="13" t="str">
        <f>VLOOKUP(AG5616,'PC Mapping'!L:M,2,)</f>
        <v>All Other Water</v>
      </c>
    </row>
    <row r="5617" spans="1:34" x14ac:dyDescent="0.2">
      <c r="A5617" t="s">
        <v>23325</v>
      </c>
      <c r="B5617" t="s">
        <v>23314</v>
      </c>
      <c r="C5617" t="s">
        <v>4519</v>
      </c>
      <c r="D5617" t="s">
        <v>4520</v>
      </c>
      <c r="E5617" s="3">
        <v>45828</v>
      </c>
      <c r="F5617" t="s">
        <v>44</v>
      </c>
      <c r="G5617" t="s">
        <v>3742</v>
      </c>
      <c r="H5617" t="s">
        <v>3722</v>
      </c>
      <c r="I5617" t="s">
        <v>3752</v>
      </c>
      <c r="J5617" t="s">
        <v>4522</v>
      </c>
      <c r="K5617" s="2">
        <v>-9.77</v>
      </c>
      <c r="L5617" t="s">
        <v>44</v>
      </c>
      <c r="M5617" s="2">
        <v>-9.77</v>
      </c>
      <c r="N5617" t="s">
        <v>4523</v>
      </c>
      <c r="O5617" t="s">
        <v>4524</v>
      </c>
      <c r="P5617" t="s">
        <v>15382</v>
      </c>
      <c r="Q5617" t="s">
        <v>23326</v>
      </c>
      <c r="R5617" t="s">
        <v>44</v>
      </c>
      <c r="S5617" t="s">
        <v>4527</v>
      </c>
      <c r="T5617" s="3">
        <v>45828</v>
      </c>
      <c r="U5617" s="3">
        <v>45831</v>
      </c>
      <c r="V5617" s="2">
        <v>0</v>
      </c>
      <c r="W5617" t="s">
        <v>44</v>
      </c>
      <c r="X5617" t="s">
        <v>44</v>
      </c>
      <c r="Y5617" t="s">
        <v>23327</v>
      </c>
      <c r="Z5617" t="s">
        <v>1930</v>
      </c>
      <c r="AA5617" t="s">
        <v>4529</v>
      </c>
      <c r="AB5617" t="s">
        <v>4530</v>
      </c>
      <c r="AC5617" t="s">
        <v>89</v>
      </c>
      <c r="AD5617" t="str">
        <f t="shared" si="87"/>
        <v>10-60</v>
      </c>
      <c r="AE5617" t="str">
        <f>VLOOKUP(AD5617,'Main_Sub Desc'!C:D,2,)</f>
        <v>LPC from invoicing</v>
      </c>
      <c r="AF5617" t="str">
        <f>VLOOKUP(VALUE(H5617),'Main_Sub Desc'!F:G,2,)</f>
        <v>Wtr Rev Late Payment</v>
      </c>
      <c r="AG5617">
        <f>IFERROR(VLOOKUP(VALUE(I5617),'PC Mapping'!A:F,6,),"")</f>
        <v>10719</v>
      </c>
      <c r="AH5617" s="13" t="str">
        <f>VLOOKUP(AG5617,'PC Mapping'!L:M,2,)</f>
        <v>All Other Water</v>
      </c>
    </row>
    <row r="5618" spans="1:34" x14ac:dyDescent="0.2">
      <c r="A5618" t="s">
        <v>23328</v>
      </c>
      <c r="B5618" t="s">
        <v>23314</v>
      </c>
      <c r="C5618" t="s">
        <v>4519</v>
      </c>
      <c r="D5618" t="s">
        <v>4520</v>
      </c>
      <c r="E5618" s="3">
        <v>45828</v>
      </c>
      <c r="F5618" t="s">
        <v>44</v>
      </c>
      <c r="G5618" t="s">
        <v>3742</v>
      </c>
      <c r="H5618" t="s">
        <v>3722</v>
      </c>
      <c r="I5618" t="s">
        <v>3752</v>
      </c>
      <c r="J5618" t="s">
        <v>4522</v>
      </c>
      <c r="K5618" s="2">
        <v>-5</v>
      </c>
      <c r="L5618" t="s">
        <v>44</v>
      </c>
      <c r="M5618" s="2">
        <v>-5</v>
      </c>
      <c r="N5618" t="s">
        <v>4523</v>
      </c>
      <c r="O5618" t="s">
        <v>4524</v>
      </c>
      <c r="P5618" t="s">
        <v>4855</v>
      </c>
      <c r="Q5618" t="s">
        <v>23329</v>
      </c>
      <c r="R5618" t="s">
        <v>44</v>
      </c>
      <c r="S5618" t="s">
        <v>4527</v>
      </c>
      <c r="T5618" s="3">
        <v>45828</v>
      </c>
      <c r="U5618" s="3">
        <v>45831</v>
      </c>
      <c r="V5618" s="2">
        <v>0</v>
      </c>
      <c r="W5618" t="s">
        <v>44</v>
      </c>
      <c r="X5618" t="s">
        <v>44</v>
      </c>
      <c r="Y5618" t="s">
        <v>23330</v>
      </c>
      <c r="Z5618" t="s">
        <v>2525</v>
      </c>
      <c r="AA5618" t="s">
        <v>4529</v>
      </c>
      <c r="AB5618" t="s">
        <v>4530</v>
      </c>
      <c r="AC5618" t="s">
        <v>89</v>
      </c>
      <c r="AD5618" t="str">
        <f t="shared" si="87"/>
        <v>10-60</v>
      </c>
      <c r="AE5618" t="str">
        <f>VLOOKUP(AD5618,'Main_Sub Desc'!C:D,2,)</f>
        <v>LPC from invoicing</v>
      </c>
      <c r="AF5618" t="str">
        <f>VLOOKUP(VALUE(H5618),'Main_Sub Desc'!F:G,2,)</f>
        <v>Wtr Rev Late Payment</v>
      </c>
      <c r="AG5618">
        <f>IFERROR(VLOOKUP(VALUE(I5618),'PC Mapping'!A:F,6,),"")</f>
        <v>10719</v>
      </c>
      <c r="AH5618" s="13" t="str">
        <f>VLOOKUP(AG5618,'PC Mapping'!L:M,2,)</f>
        <v>All Other Water</v>
      </c>
    </row>
    <row r="5619" spans="1:34" x14ac:dyDescent="0.2">
      <c r="A5619" t="s">
        <v>23331</v>
      </c>
      <c r="B5619" t="s">
        <v>23314</v>
      </c>
      <c r="C5619" t="s">
        <v>4519</v>
      </c>
      <c r="D5619" t="s">
        <v>4520</v>
      </c>
      <c r="E5619" s="3">
        <v>45828</v>
      </c>
      <c r="F5619" t="s">
        <v>44</v>
      </c>
      <c r="G5619" t="s">
        <v>3742</v>
      </c>
      <c r="H5619" t="s">
        <v>3716</v>
      </c>
      <c r="I5619" t="s">
        <v>4534</v>
      </c>
      <c r="J5619" t="s">
        <v>4522</v>
      </c>
      <c r="K5619" s="2">
        <v>-7.99</v>
      </c>
      <c r="L5619" t="s">
        <v>44</v>
      </c>
      <c r="M5619" s="2">
        <v>-7.99</v>
      </c>
      <c r="N5619" t="s">
        <v>4523</v>
      </c>
      <c r="O5619" t="s">
        <v>4524</v>
      </c>
      <c r="P5619" t="s">
        <v>12401</v>
      </c>
      <c r="Q5619" t="s">
        <v>23332</v>
      </c>
      <c r="R5619" t="s">
        <v>44</v>
      </c>
      <c r="S5619" t="s">
        <v>4527</v>
      </c>
      <c r="T5619" s="3">
        <v>45828</v>
      </c>
      <c r="U5619" s="3">
        <v>45831</v>
      </c>
      <c r="V5619" s="2">
        <v>0</v>
      </c>
      <c r="W5619" t="s">
        <v>44</v>
      </c>
      <c r="X5619" t="s">
        <v>44</v>
      </c>
      <c r="Y5619" t="s">
        <v>23333</v>
      </c>
      <c r="Z5619" t="s">
        <v>23334</v>
      </c>
      <c r="AA5619" t="s">
        <v>4529</v>
      </c>
      <c r="AB5619" t="s">
        <v>4530</v>
      </c>
      <c r="AC5619" t="s">
        <v>89</v>
      </c>
      <c r="AD5619" t="str">
        <f t="shared" si="87"/>
        <v>10-60</v>
      </c>
      <c r="AE5619" t="str">
        <f>VLOOKUP(AD5619,'Main_Sub Desc'!C:D,2,)</f>
        <v>LPC from invoicing</v>
      </c>
      <c r="AF5619" t="str">
        <f>VLOOKUP(VALUE(H5619),'Main_Sub Desc'!F:G,2,)</f>
        <v>Wst Rev Late Payment</v>
      </c>
      <c r="AG5619">
        <f>IFERROR(VLOOKUP(VALUE(I5619),'PC Mapping'!A:F,6,),"")</f>
        <v>10514</v>
      </c>
      <c r="AH5619" s="13" t="str">
        <f>VLOOKUP(AG5619,'PC Mapping'!L:M,2,)</f>
        <v>Bolivar Sewer</v>
      </c>
    </row>
    <row r="5620" spans="1:34" x14ac:dyDescent="0.2">
      <c r="A5620" t="s">
        <v>23335</v>
      </c>
      <c r="B5620" t="s">
        <v>23314</v>
      </c>
      <c r="C5620" t="s">
        <v>4519</v>
      </c>
      <c r="D5620" t="s">
        <v>4520</v>
      </c>
      <c r="E5620" s="3">
        <v>45828</v>
      </c>
      <c r="F5620" t="s">
        <v>44</v>
      </c>
      <c r="G5620" t="s">
        <v>3742</v>
      </c>
      <c r="H5620" t="s">
        <v>3716</v>
      </c>
      <c r="I5620" t="s">
        <v>4534</v>
      </c>
      <c r="J5620" t="s">
        <v>4522</v>
      </c>
      <c r="K5620" s="2">
        <v>-7.99</v>
      </c>
      <c r="L5620" t="s">
        <v>44</v>
      </c>
      <c r="M5620" s="2">
        <v>-7.99</v>
      </c>
      <c r="N5620" t="s">
        <v>4523</v>
      </c>
      <c r="O5620" t="s">
        <v>4524</v>
      </c>
      <c r="P5620" t="s">
        <v>12401</v>
      </c>
      <c r="Q5620" t="s">
        <v>23336</v>
      </c>
      <c r="R5620" t="s">
        <v>44</v>
      </c>
      <c r="S5620" t="s">
        <v>4527</v>
      </c>
      <c r="T5620" s="3">
        <v>45828</v>
      </c>
      <c r="U5620" s="3">
        <v>45831</v>
      </c>
      <c r="V5620" s="2">
        <v>0</v>
      </c>
      <c r="W5620" t="s">
        <v>44</v>
      </c>
      <c r="X5620" t="s">
        <v>44</v>
      </c>
      <c r="Y5620" t="s">
        <v>23333</v>
      </c>
      <c r="Z5620" t="s">
        <v>23334</v>
      </c>
      <c r="AA5620" t="s">
        <v>4529</v>
      </c>
      <c r="AB5620" t="s">
        <v>4530</v>
      </c>
      <c r="AC5620" t="s">
        <v>89</v>
      </c>
      <c r="AD5620" t="str">
        <f t="shared" si="87"/>
        <v>10-60</v>
      </c>
      <c r="AE5620" t="str">
        <f>VLOOKUP(AD5620,'Main_Sub Desc'!C:D,2,)</f>
        <v>LPC from invoicing</v>
      </c>
      <c r="AF5620" t="str">
        <f>VLOOKUP(VALUE(H5620),'Main_Sub Desc'!F:G,2,)</f>
        <v>Wst Rev Late Payment</v>
      </c>
      <c r="AG5620">
        <f>IFERROR(VLOOKUP(VALUE(I5620),'PC Mapping'!A:F,6,),"")</f>
        <v>10514</v>
      </c>
      <c r="AH5620" s="13" t="str">
        <f>VLOOKUP(AG5620,'PC Mapping'!L:M,2,)</f>
        <v>Bolivar Sewer</v>
      </c>
    </row>
    <row r="5621" spans="1:34" x14ac:dyDescent="0.2">
      <c r="A5621" t="s">
        <v>23337</v>
      </c>
      <c r="B5621" t="s">
        <v>23314</v>
      </c>
      <c r="C5621" t="s">
        <v>4519</v>
      </c>
      <c r="D5621" t="s">
        <v>4520</v>
      </c>
      <c r="E5621" s="3">
        <v>45828</v>
      </c>
      <c r="F5621" t="s">
        <v>44</v>
      </c>
      <c r="G5621" t="s">
        <v>3742</v>
      </c>
      <c r="H5621" t="s">
        <v>3722</v>
      </c>
      <c r="I5621" t="s">
        <v>4538</v>
      </c>
      <c r="J5621" t="s">
        <v>4522</v>
      </c>
      <c r="K5621" s="2">
        <v>-5.16</v>
      </c>
      <c r="L5621" t="s">
        <v>44</v>
      </c>
      <c r="M5621" s="2">
        <v>-5.16</v>
      </c>
      <c r="N5621" t="s">
        <v>4523</v>
      </c>
      <c r="O5621" t="s">
        <v>4524</v>
      </c>
      <c r="P5621" t="s">
        <v>12401</v>
      </c>
      <c r="Q5621" t="s">
        <v>23338</v>
      </c>
      <c r="R5621" t="s">
        <v>44</v>
      </c>
      <c r="S5621" t="s">
        <v>4527</v>
      </c>
      <c r="T5621" s="3">
        <v>45828</v>
      </c>
      <c r="U5621" s="3">
        <v>45831</v>
      </c>
      <c r="V5621" s="2">
        <v>0</v>
      </c>
      <c r="W5621" t="s">
        <v>44</v>
      </c>
      <c r="X5621" t="s">
        <v>44</v>
      </c>
      <c r="Y5621" t="s">
        <v>23339</v>
      </c>
      <c r="Z5621" t="s">
        <v>508</v>
      </c>
      <c r="AA5621" t="s">
        <v>4529</v>
      </c>
      <c r="AB5621" t="s">
        <v>4530</v>
      </c>
      <c r="AC5621" t="s">
        <v>89</v>
      </c>
      <c r="AD5621" t="str">
        <f t="shared" si="87"/>
        <v>10-60</v>
      </c>
      <c r="AE5621" t="str">
        <f>VLOOKUP(AD5621,'Main_Sub Desc'!C:D,2,)</f>
        <v>LPC from invoicing</v>
      </c>
      <c r="AF5621" t="str">
        <f>VLOOKUP(VALUE(H5621),'Main_Sub Desc'!F:G,2,)</f>
        <v>Wtr Rev Late Payment</v>
      </c>
      <c r="AG5621">
        <f>IFERROR(VLOOKUP(VALUE(I5621),'PC Mapping'!A:F,6,),"")</f>
        <v>10469</v>
      </c>
      <c r="AH5621" s="13" t="str">
        <f>VLOOKUP(AG5621,'PC Mapping'!L:M,2,)</f>
        <v>Bolivar Water</v>
      </c>
    </row>
    <row r="5622" spans="1:34" x14ac:dyDescent="0.2">
      <c r="A5622" t="s">
        <v>23340</v>
      </c>
      <c r="B5622" t="s">
        <v>23314</v>
      </c>
      <c r="C5622" t="s">
        <v>4519</v>
      </c>
      <c r="D5622" t="s">
        <v>4520</v>
      </c>
      <c r="E5622" s="3">
        <v>45828</v>
      </c>
      <c r="F5622" t="s">
        <v>44</v>
      </c>
      <c r="G5622" t="s">
        <v>3742</v>
      </c>
      <c r="H5622" t="s">
        <v>3722</v>
      </c>
      <c r="I5622" t="s">
        <v>4538</v>
      </c>
      <c r="J5622" t="s">
        <v>4522</v>
      </c>
      <c r="K5622" s="2">
        <v>-5.16</v>
      </c>
      <c r="L5622" t="s">
        <v>44</v>
      </c>
      <c r="M5622" s="2">
        <v>-5.16</v>
      </c>
      <c r="N5622" t="s">
        <v>4523</v>
      </c>
      <c r="O5622" t="s">
        <v>4524</v>
      </c>
      <c r="P5622" t="s">
        <v>12401</v>
      </c>
      <c r="Q5622" t="s">
        <v>23341</v>
      </c>
      <c r="R5622" t="s">
        <v>44</v>
      </c>
      <c r="S5622" t="s">
        <v>4527</v>
      </c>
      <c r="T5622" s="3">
        <v>45828</v>
      </c>
      <c r="U5622" s="3">
        <v>45831</v>
      </c>
      <c r="V5622" s="2">
        <v>0</v>
      </c>
      <c r="W5622" t="s">
        <v>44</v>
      </c>
      <c r="X5622" t="s">
        <v>44</v>
      </c>
      <c r="Y5622" t="s">
        <v>23339</v>
      </c>
      <c r="Z5622" t="s">
        <v>508</v>
      </c>
      <c r="AA5622" t="s">
        <v>4529</v>
      </c>
      <c r="AB5622" t="s">
        <v>4530</v>
      </c>
      <c r="AC5622" t="s">
        <v>89</v>
      </c>
      <c r="AD5622" t="str">
        <f t="shared" si="87"/>
        <v>10-60</v>
      </c>
      <c r="AE5622" t="str">
        <f>VLOOKUP(AD5622,'Main_Sub Desc'!C:D,2,)</f>
        <v>LPC from invoicing</v>
      </c>
      <c r="AF5622" t="str">
        <f>VLOOKUP(VALUE(H5622),'Main_Sub Desc'!F:G,2,)</f>
        <v>Wtr Rev Late Payment</v>
      </c>
      <c r="AG5622">
        <f>IFERROR(VLOOKUP(VALUE(I5622),'PC Mapping'!A:F,6,),"")</f>
        <v>10469</v>
      </c>
      <c r="AH5622" s="13" t="str">
        <f>VLOOKUP(AG5622,'PC Mapping'!L:M,2,)</f>
        <v>Bolivar Water</v>
      </c>
    </row>
    <row r="5623" spans="1:34" x14ac:dyDescent="0.2">
      <c r="A5623" t="s">
        <v>23342</v>
      </c>
      <c r="B5623" t="s">
        <v>23292</v>
      </c>
      <c r="C5623" t="s">
        <v>4519</v>
      </c>
      <c r="D5623" t="s">
        <v>4520</v>
      </c>
      <c r="E5623" s="3">
        <v>45828</v>
      </c>
      <c r="F5623" t="s">
        <v>44</v>
      </c>
      <c r="G5623" t="s">
        <v>3742</v>
      </c>
      <c r="H5623" t="s">
        <v>3722</v>
      </c>
      <c r="I5623" t="s">
        <v>4538</v>
      </c>
      <c r="J5623" t="s">
        <v>4522</v>
      </c>
      <c r="K5623" s="2">
        <v>-5</v>
      </c>
      <c r="L5623" t="s">
        <v>44</v>
      </c>
      <c r="M5623" s="2">
        <v>-5</v>
      </c>
      <c r="N5623" t="s">
        <v>4523</v>
      </c>
      <c r="O5623" t="s">
        <v>4524</v>
      </c>
      <c r="P5623" t="s">
        <v>6861</v>
      </c>
      <c r="Q5623" t="s">
        <v>23343</v>
      </c>
      <c r="R5623" t="s">
        <v>44</v>
      </c>
      <c r="S5623" t="s">
        <v>4527</v>
      </c>
      <c r="T5623" s="3">
        <v>45828</v>
      </c>
      <c r="U5623" s="3">
        <v>45831</v>
      </c>
      <c r="V5623" s="2">
        <v>0</v>
      </c>
      <c r="W5623" t="s">
        <v>44</v>
      </c>
      <c r="X5623" t="s">
        <v>44</v>
      </c>
      <c r="Y5623" t="s">
        <v>6865</v>
      </c>
      <c r="Z5623" t="s">
        <v>798</v>
      </c>
      <c r="AA5623" t="s">
        <v>4529</v>
      </c>
      <c r="AB5623" t="s">
        <v>4530</v>
      </c>
      <c r="AC5623" t="s">
        <v>89</v>
      </c>
      <c r="AD5623" t="str">
        <f t="shared" si="87"/>
        <v>10-60</v>
      </c>
      <c r="AE5623" t="str">
        <f>VLOOKUP(AD5623,'Main_Sub Desc'!C:D,2,)</f>
        <v>LPC from invoicing</v>
      </c>
      <c r="AF5623" t="str">
        <f>VLOOKUP(VALUE(H5623),'Main_Sub Desc'!F:G,2,)</f>
        <v>Wtr Rev Late Payment</v>
      </c>
      <c r="AG5623">
        <f>IFERROR(VLOOKUP(VALUE(I5623),'PC Mapping'!A:F,6,),"")</f>
        <v>10469</v>
      </c>
      <c r="AH5623" s="13" t="str">
        <f>VLOOKUP(AG5623,'PC Mapping'!L:M,2,)</f>
        <v>Bolivar Water</v>
      </c>
    </row>
    <row r="5624" spans="1:34" x14ac:dyDescent="0.2">
      <c r="A5624" t="s">
        <v>23342</v>
      </c>
      <c r="B5624" t="s">
        <v>23292</v>
      </c>
      <c r="C5624" t="s">
        <v>4519</v>
      </c>
      <c r="D5624" t="s">
        <v>4520</v>
      </c>
      <c r="E5624" s="3">
        <v>45828</v>
      </c>
      <c r="F5624" t="s">
        <v>44</v>
      </c>
      <c r="G5624" t="s">
        <v>3742</v>
      </c>
      <c r="H5624" t="s">
        <v>3716</v>
      </c>
      <c r="I5624" t="s">
        <v>4534</v>
      </c>
      <c r="J5624" t="s">
        <v>4522</v>
      </c>
      <c r="K5624" s="2">
        <v>-5</v>
      </c>
      <c r="L5624" t="s">
        <v>44</v>
      </c>
      <c r="M5624" s="2">
        <v>-5</v>
      </c>
      <c r="N5624" t="s">
        <v>4523</v>
      </c>
      <c r="O5624" t="s">
        <v>4524</v>
      </c>
      <c r="P5624" t="s">
        <v>6861</v>
      </c>
      <c r="Q5624" t="s">
        <v>23344</v>
      </c>
      <c r="R5624" t="s">
        <v>44</v>
      </c>
      <c r="S5624" t="s">
        <v>4527</v>
      </c>
      <c r="T5624" s="3">
        <v>45828</v>
      </c>
      <c r="U5624" s="3">
        <v>45831</v>
      </c>
      <c r="V5624" s="2">
        <v>0</v>
      </c>
      <c r="W5624" t="s">
        <v>44</v>
      </c>
      <c r="X5624" t="s">
        <v>44</v>
      </c>
      <c r="Y5624" t="s">
        <v>6863</v>
      </c>
      <c r="Z5624" t="s">
        <v>798</v>
      </c>
      <c r="AA5624" t="s">
        <v>4529</v>
      </c>
      <c r="AB5624" t="s">
        <v>4530</v>
      </c>
      <c r="AC5624" t="s">
        <v>89</v>
      </c>
      <c r="AD5624" t="str">
        <f t="shared" si="87"/>
        <v>10-60</v>
      </c>
      <c r="AE5624" t="str">
        <f>VLOOKUP(AD5624,'Main_Sub Desc'!C:D,2,)</f>
        <v>LPC from invoicing</v>
      </c>
      <c r="AF5624" t="str">
        <f>VLOOKUP(VALUE(H5624),'Main_Sub Desc'!F:G,2,)</f>
        <v>Wst Rev Late Payment</v>
      </c>
      <c r="AG5624">
        <f>IFERROR(VLOOKUP(VALUE(I5624),'PC Mapping'!A:F,6,),"")</f>
        <v>10514</v>
      </c>
      <c r="AH5624" s="13" t="str">
        <f>VLOOKUP(AG5624,'PC Mapping'!L:M,2,)</f>
        <v>Bolivar Sewer</v>
      </c>
    </row>
    <row r="5625" spans="1:34" x14ac:dyDescent="0.2">
      <c r="A5625" t="s">
        <v>23345</v>
      </c>
      <c r="B5625" t="s">
        <v>23346</v>
      </c>
      <c r="C5625" t="s">
        <v>4519</v>
      </c>
      <c r="D5625" t="s">
        <v>4520</v>
      </c>
      <c r="E5625" s="3">
        <v>45832</v>
      </c>
      <c r="F5625" t="s">
        <v>44</v>
      </c>
      <c r="G5625" t="s">
        <v>3742</v>
      </c>
      <c r="H5625" t="s">
        <v>3722</v>
      </c>
      <c r="I5625" t="s">
        <v>3752</v>
      </c>
      <c r="J5625" t="s">
        <v>4522</v>
      </c>
      <c r="K5625" s="2">
        <v>-5</v>
      </c>
      <c r="L5625" t="s">
        <v>44</v>
      </c>
      <c r="M5625" s="2">
        <v>-5</v>
      </c>
      <c r="N5625" t="s">
        <v>4523</v>
      </c>
      <c r="O5625" t="s">
        <v>4524</v>
      </c>
      <c r="P5625" t="s">
        <v>23347</v>
      </c>
      <c r="Q5625" t="s">
        <v>23348</v>
      </c>
      <c r="R5625" t="s">
        <v>44</v>
      </c>
      <c r="S5625" t="s">
        <v>4527</v>
      </c>
      <c r="T5625" s="3">
        <v>45832</v>
      </c>
      <c r="U5625" s="3">
        <v>45833</v>
      </c>
      <c r="V5625" s="2">
        <v>0</v>
      </c>
      <c r="W5625" t="s">
        <v>44</v>
      </c>
      <c r="X5625" t="s">
        <v>44</v>
      </c>
      <c r="Y5625" t="s">
        <v>23349</v>
      </c>
      <c r="Z5625" t="s">
        <v>23350</v>
      </c>
      <c r="AA5625" t="s">
        <v>4529</v>
      </c>
      <c r="AB5625" t="s">
        <v>4530</v>
      </c>
      <c r="AC5625" t="s">
        <v>89</v>
      </c>
      <c r="AD5625" t="str">
        <f t="shared" si="87"/>
        <v>10-60</v>
      </c>
      <c r="AE5625" t="str">
        <f>VLOOKUP(AD5625,'Main_Sub Desc'!C:D,2,)</f>
        <v>LPC from invoicing</v>
      </c>
      <c r="AF5625" t="str">
        <f>VLOOKUP(VALUE(H5625),'Main_Sub Desc'!F:G,2,)</f>
        <v>Wtr Rev Late Payment</v>
      </c>
      <c r="AG5625">
        <f>IFERROR(VLOOKUP(VALUE(I5625),'PC Mapping'!A:F,6,),"")</f>
        <v>10719</v>
      </c>
      <c r="AH5625" s="13" t="str">
        <f>VLOOKUP(AG5625,'PC Mapping'!L:M,2,)</f>
        <v>All Other Water</v>
      </c>
    </row>
    <row r="5626" spans="1:34" x14ac:dyDescent="0.2">
      <c r="A5626" t="s">
        <v>23351</v>
      </c>
      <c r="B5626" t="s">
        <v>23346</v>
      </c>
      <c r="C5626" t="s">
        <v>4519</v>
      </c>
      <c r="D5626" t="s">
        <v>4520</v>
      </c>
      <c r="E5626" s="3">
        <v>45832</v>
      </c>
      <c r="F5626" t="s">
        <v>44</v>
      </c>
      <c r="G5626" t="s">
        <v>3742</v>
      </c>
      <c r="H5626" t="s">
        <v>3722</v>
      </c>
      <c r="I5626" t="s">
        <v>3752</v>
      </c>
      <c r="J5626" t="s">
        <v>4522</v>
      </c>
      <c r="K5626" s="2">
        <v>-5</v>
      </c>
      <c r="L5626" t="s">
        <v>44</v>
      </c>
      <c r="M5626" s="2">
        <v>-5</v>
      </c>
      <c r="N5626" t="s">
        <v>4523</v>
      </c>
      <c r="O5626" t="s">
        <v>4524</v>
      </c>
      <c r="P5626" t="s">
        <v>23352</v>
      </c>
      <c r="Q5626" t="s">
        <v>23353</v>
      </c>
      <c r="R5626" t="s">
        <v>44</v>
      </c>
      <c r="S5626" t="s">
        <v>4527</v>
      </c>
      <c r="T5626" s="3">
        <v>45832</v>
      </c>
      <c r="U5626" s="3">
        <v>45833</v>
      </c>
      <c r="V5626" s="2">
        <v>0</v>
      </c>
      <c r="W5626" t="s">
        <v>44</v>
      </c>
      <c r="X5626" t="s">
        <v>44</v>
      </c>
      <c r="Y5626" t="s">
        <v>23354</v>
      </c>
      <c r="Z5626" t="s">
        <v>23355</v>
      </c>
      <c r="AA5626" t="s">
        <v>4529</v>
      </c>
      <c r="AB5626" t="s">
        <v>4530</v>
      </c>
      <c r="AC5626" t="s">
        <v>99</v>
      </c>
      <c r="AD5626" t="str">
        <f t="shared" si="87"/>
        <v>10-60</v>
      </c>
      <c r="AE5626" t="str">
        <f>VLOOKUP(AD5626,'Main_Sub Desc'!C:D,2,)</f>
        <v>LPC from invoicing</v>
      </c>
      <c r="AF5626" t="str">
        <f>VLOOKUP(VALUE(H5626),'Main_Sub Desc'!F:G,2,)</f>
        <v>Wtr Rev Late Payment</v>
      </c>
      <c r="AG5626">
        <f>IFERROR(VLOOKUP(VALUE(I5626),'PC Mapping'!A:F,6,),"")</f>
        <v>10719</v>
      </c>
      <c r="AH5626" s="13" t="str">
        <f>VLOOKUP(AG5626,'PC Mapping'!L:M,2,)</f>
        <v>All Other Water</v>
      </c>
    </row>
    <row r="5627" spans="1:34" x14ac:dyDescent="0.2">
      <c r="A5627" t="s">
        <v>23356</v>
      </c>
      <c r="B5627" t="s">
        <v>23346</v>
      </c>
      <c r="C5627" t="s">
        <v>4519</v>
      </c>
      <c r="D5627" t="s">
        <v>4520</v>
      </c>
      <c r="E5627" s="3">
        <v>45832</v>
      </c>
      <c r="F5627" t="s">
        <v>44</v>
      </c>
      <c r="G5627" t="s">
        <v>3742</v>
      </c>
      <c r="H5627" t="s">
        <v>3722</v>
      </c>
      <c r="I5627" t="s">
        <v>3752</v>
      </c>
      <c r="J5627" t="s">
        <v>4522</v>
      </c>
      <c r="K5627" s="2">
        <v>-13.41</v>
      </c>
      <c r="L5627" t="s">
        <v>44</v>
      </c>
      <c r="M5627" s="2">
        <v>-13.41</v>
      </c>
      <c r="N5627" t="s">
        <v>4523</v>
      </c>
      <c r="O5627" t="s">
        <v>4524</v>
      </c>
      <c r="P5627" t="s">
        <v>6615</v>
      </c>
      <c r="Q5627" t="s">
        <v>23357</v>
      </c>
      <c r="R5627" t="s">
        <v>44</v>
      </c>
      <c r="S5627" t="s">
        <v>4527</v>
      </c>
      <c r="T5627" s="3">
        <v>45832</v>
      </c>
      <c r="U5627" s="3">
        <v>45833</v>
      </c>
      <c r="V5627" s="2">
        <v>0</v>
      </c>
      <c r="W5627" t="s">
        <v>44</v>
      </c>
      <c r="X5627" t="s">
        <v>44</v>
      </c>
      <c r="Y5627" t="s">
        <v>23358</v>
      </c>
      <c r="Z5627" t="s">
        <v>23359</v>
      </c>
      <c r="AA5627" t="s">
        <v>4529</v>
      </c>
      <c r="AB5627" t="s">
        <v>4530</v>
      </c>
      <c r="AC5627" t="s">
        <v>89</v>
      </c>
      <c r="AD5627" t="str">
        <f t="shared" si="87"/>
        <v>10-60</v>
      </c>
      <c r="AE5627" t="str">
        <f>VLOOKUP(AD5627,'Main_Sub Desc'!C:D,2,)</f>
        <v>LPC from invoicing</v>
      </c>
      <c r="AF5627" t="str">
        <f>VLOOKUP(VALUE(H5627),'Main_Sub Desc'!F:G,2,)</f>
        <v>Wtr Rev Late Payment</v>
      </c>
      <c r="AG5627">
        <f>IFERROR(VLOOKUP(VALUE(I5627),'PC Mapping'!A:F,6,),"")</f>
        <v>10719</v>
      </c>
      <c r="AH5627" s="13" t="str">
        <f>VLOOKUP(AG5627,'PC Mapping'!L:M,2,)</f>
        <v>All Other Water</v>
      </c>
    </row>
    <row r="5628" spans="1:34" x14ac:dyDescent="0.2">
      <c r="A5628" t="s">
        <v>23360</v>
      </c>
      <c r="B5628" t="s">
        <v>23346</v>
      </c>
      <c r="C5628" t="s">
        <v>4519</v>
      </c>
      <c r="D5628" t="s">
        <v>4520</v>
      </c>
      <c r="E5628" s="3">
        <v>45832</v>
      </c>
      <c r="F5628" t="s">
        <v>44</v>
      </c>
      <c r="G5628" t="s">
        <v>3742</v>
      </c>
      <c r="H5628" t="s">
        <v>3722</v>
      </c>
      <c r="I5628" t="s">
        <v>3752</v>
      </c>
      <c r="J5628" t="s">
        <v>4522</v>
      </c>
      <c r="K5628" s="2">
        <v>-7.01</v>
      </c>
      <c r="L5628" t="s">
        <v>44</v>
      </c>
      <c r="M5628" s="2">
        <v>-7.01</v>
      </c>
      <c r="N5628" t="s">
        <v>4523</v>
      </c>
      <c r="O5628" t="s">
        <v>4524</v>
      </c>
      <c r="P5628" t="s">
        <v>11027</v>
      </c>
      <c r="Q5628" t="s">
        <v>23361</v>
      </c>
      <c r="R5628" t="s">
        <v>44</v>
      </c>
      <c r="S5628" t="s">
        <v>4527</v>
      </c>
      <c r="T5628" s="3">
        <v>45832</v>
      </c>
      <c r="U5628" s="3">
        <v>45833</v>
      </c>
      <c r="V5628" s="2">
        <v>0</v>
      </c>
      <c r="W5628" t="s">
        <v>44</v>
      </c>
      <c r="X5628" t="s">
        <v>44</v>
      </c>
      <c r="Y5628" t="s">
        <v>23362</v>
      </c>
      <c r="Z5628" t="s">
        <v>3435</v>
      </c>
      <c r="AA5628" t="s">
        <v>4529</v>
      </c>
      <c r="AB5628" t="s">
        <v>4530</v>
      </c>
      <c r="AC5628" t="s">
        <v>89</v>
      </c>
      <c r="AD5628" t="str">
        <f t="shared" si="87"/>
        <v>10-60</v>
      </c>
      <c r="AE5628" t="str">
        <f>VLOOKUP(AD5628,'Main_Sub Desc'!C:D,2,)</f>
        <v>LPC from invoicing</v>
      </c>
      <c r="AF5628" t="str">
        <f>VLOOKUP(VALUE(H5628),'Main_Sub Desc'!F:G,2,)</f>
        <v>Wtr Rev Late Payment</v>
      </c>
      <c r="AG5628">
        <f>IFERROR(VLOOKUP(VALUE(I5628),'PC Mapping'!A:F,6,),"")</f>
        <v>10719</v>
      </c>
      <c r="AH5628" s="13" t="str">
        <f>VLOOKUP(AG5628,'PC Mapping'!L:M,2,)</f>
        <v>All Other Water</v>
      </c>
    </row>
    <row r="5629" spans="1:34" x14ac:dyDescent="0.2">
      <c r="A5629" t="s">
        <v>23363</v>
      </c>
      <c r="B5629" t="s">
        <v>23346</v>
      </c>
      <c r="C5629" t="s">
        <v>4519</v>
      </c>
      <c r="D5629" t="s">
        <v>4520</v>
      </c>
      <c r="E5629" s="3">
        <v>45832</v>
      </c>
      <c r="F5629" t="s">
        <v>44</v>
      </c>
      <c r="G5629" t="s">
        <v>3742</v>
      </c>
      <c r="H5629" t="s">
        <v>3722</v>
      </c>
      <c r="I5629" t="s">
        <v>3752</v>
      </c>
      <c r="J5629" t="s">
        <v>4522</v>
      </c>
      <c r="K5629" s="2">
        <v>-5</v>
      </c>
      <c r="L5629" t="s">
        <v>44</v>
      </c>
      <c r="M5629" s="2">
        <v>-5</v>
      </c>
      <c r="N5629" t="s">
        <v>4523</v>
      </c>
      <c r="O5629" t="s">
        <v>4524</v>
      </c>
      <c r="P5629" t="s">
        <v>8810</v>
      </c>
      <c r="Q5629" t="s">
        <v>23364</v>
      </c>
      <c r="R5629" t="s">
        <v>44</v>
      </c>
      <c r="S5629" t="s">
        <v>4527</v>
      </c>
      <c r="T5629" s="3">
        <v>45832</v>
      </c>
      <c r="U5629" s="3">
        <v>45833</v>
      </c>
      <c r="V5629" s="2">
        <v>0</v>
      </c>
      <c r="W5629" t="s">
        <v>44</v>
      </c>
      <c r="X5629" t="s">
        <v>44</v>
      </c>
      <c r="Y5629" t="s">
        <v>23365</v>
      </c>
      <c r="Z5629" t="s">
        <v>2454</v>
      </c>
      <c r="AA5629" t="s">
        <v>4529</v>
      </c>
      <c r="AB5629" t="s">
        <v>4530</v>
      </c>
      <c r="AC5629" t="s">
        <v>89</v>
      </c>
      <c r="AD5629" t="str">
        <f t="shared" si="87"/>
        <v>10-60</v>
      </c>
      <c r="AE5629" t="str">
        <f>VLOOKUP(AD5629,'Main_Sub Desc'!C:D,2,)</f>
        <v>LPC from invoicing</v>
      </c>
      <c r="AF5629" t="str">
        <f>VLOOKUP(VALUE(H5629),'Main_Sub Desc'!F:G,2,)</f>
        <v>Wtr Rev Late Payment</v>
      </c>
      <c r="AG5629">
        <f>IFERROR(VLOOKUP(VALUE(I5629),'PC Mapping'!A:F,6,),"")</f>
        <v>10719</v>
      </c>
      <c r="AH5629" s="13" t="str">
        <f>VLOOKUP(AG5629,'PC Mapping'!L:M,2,)</f>
        <v>All Other Water</v>
      </c>
    </row>
    <row r="5630" spans="1:34" x14ac:dyDescent="0.2">
      <c r="A5630" t="s">
        <v>23366</v>
      </c>
      <c r="B5630" t="s">
        <v>23346</v>
      </c>
      <c r="C5630" t="s">
        <v>4519</v>
      </c>
      <c r="D5630" t="s">
        <v>4520</v>
      </c>
      <c r="E5630" s="3">
        <v>45832</v>
      </c>
      <c r="F5630" t="s">
        <v>44</v>
      </c>
      <c r="G5630" t="s">
        <v>3742</v>
      </c>
      <c r="H5630" t="s">
        <v>3722</v>
      </c>
      <c r="I5630" t="s">
        <v>3752</v>
      </c>
      <c r="J5630" t="s">
        <v>4522</v>
      </c>
      <c r="K5630" s="2">
        <v>-5</v>
      </c>
      <c r="L5630" t="s">
        <v>44</v>
      </c>
      <c r="M5630" s="2">
        <v>-5</v>
      </c>
      <c r="N5630" t="s">
        <v>4523</v>
      </c>
      <c r="O5630" t="s">
        <v>4524</v>
      </c>
      <c r="P5630" t="s">
        <v>23367</v>
      </c>
      <c r="Q5630" t="s">
        <v>23368</v>
      </c>
      <c r="R5630" t="s">
        <v>44</v>
      </c>
      <c r="S5630" t="s">
        <v>4527</v>
      </c>
      <c r="T5630" s="3">
        <v>45832</v>
      </c>
      <c r="U5630" s="3">
        <v>45833</v>
      </c>
      <c r="V5630" s="2">
        <v>0</v>
      </c>
      <c r="W5630" t="s">
        <v>44</v>
      </c>
      <c r="X5630" t="s">
        <v>44</v>
      </c>
      <c r="Y5630" t="s">
        <v>23369</v>
      </c>
      <c r="Z5630" t="s">
        <v>2345</v>
      </c>
      <c r="AA5630" t="s">
        <v>4529</v>
      </c>
      <c r="AB5630" t="s">
        <v>4530</v>
      </c>
      <c r="AC5630" t="s">
        <v>89</v>
      </c>
      <c r="AD5630" t="str">
        <f t="shared" si="87"/>
        <v>10-60</v>
      </c>
      <c r="AE5630" t="str">
        <f>VLOOKUP(AD5630,'Main_Sub Desc'!C:D,2,)</f>
        <v>LPC from invoicing</v>
      </c>
      <c r="AF5630" t="str">
        <f>VLOOKUP(VALUE(H5630),'Main_Sub Desc'!F:G,2,)</f>
        <v>Wtr Rev Late Payment</v>
      </c>
      <c r="AG5630">
        <f>IFERROR(VLOOKUP(VALUE(I5630),'PC Mapping'!A:F,6,),"")</f>
        <v>10719</v>
      </c>
      <c r="AH5630" s="13" t="str">
        <f>VLOOKUP(AG5630,'PC Mapping'!L:M,2,)</f>
        <v>All Other Water</v>
      </c>
    </row>
    <row r="5631" spans="1:34" x14ac:dyDescent="0.2">
      <c r="A5631" t="s">
        <v>23370</v>
      </c>
      <c r="B5631" t="s">
        <v>23371</v>
      </c>
      <c r="C5631" t="s">
        <v>4519</v>
      </c>
      <c r="D5631" t="s">
        <v>4520</v>
      </c>
      <c r="E5631" s="3">
        <v>45833</v>
      </c>
      <c r="F5631" t="s">
        <v>44</v>
      </c>
      <c r="G5631" t="s">
        <v>3742</v>
      </c>
      <c r="H5631" t="s">
        <v>3722</v>
      </c>
      <c r="I5631" t="s">
        <v>3752</v>
      </c>
      <c r="J5631" t="s">
        <v>4522</v>
      </c>
      <c r="K5631" s="2">
        <v>-5</v>
      </c>
      <c r="L5631" t="s">
        <v>44</v>
      </c>
      <c r="M5631" s="2">
        <v>-5</v>
      </c>
      <c r="N5631" t="s">
        <v>4523</v>
      </c>
      <c r="O5631" t="s">
        <v>4524</v>
      </c>
      <c r="P5631" t="s">
        <v>10240</v>
      </c>
      <c r="Q5631" t="s">
        <v>23372</v>
      </c>
      <c r="R5631" t="s">
        <v>44</v>
      </c>
      <c r="S5631" t="s">
        <v>4527</v>
      </c>
      <c r="T5631" s="3">
        <v>45833</v>
      </c>
      <c r="U5631" s="3">
        <v>45834</v>
      </c>
      <c r="V5631" s="2">
        <v>0</v>
      </c>
      <c r="W5631" t="s">
        <v>44</v>
      </c>
      <c r="X5631" t="s">
        <v>44</v>
      </c>
      <c r="Y5631" t="s">
        <v>23373</v>
      </c>
      <c r="Z5631" t="s">
        <v>23374</v>
      </c>
      <c r="AA5631" t="s">
        <v>4529</v>
      </c>
      <c r="AB5631" t="s">
        <v>4530</v>
      </c>
      <c r="AC5631" t="s">
        <v>89</v>
      </c>
      <c r="AD5631" t="str">
        <f t="shared" si="87"/>
        <v>10-60</v>
      </c>
      <c r="AE5631" t="str">
        <f>VLOOKUP(AD5631,'Main_Sub Desc'!C:D,2,)</f>
        <v>LPC from invoicing</v>
      </c>
      <c r="AF5631" t="str">
        <f>VLOOKUP(VALUE(H5631),'Main_Sub Desc'!F:G,2,)</f>
        <v>Wtr Rev Late Payment</v>
      </c>
      <c r="AG5631">
        <f>IFERROR(VLOOKUP(VALUE(I5631),'PC Mapping'!A:F,6,),"")</f>
        <v>10719</v>
      </c>
      <c r="AH5631" s="13" t="str">
        <f>VLOOKUP(AG5631,'PC Mapping'!L:M,2,)</f>
        <v>All Other Water</v>
      </c>
    </row>
    <row r="5632" spans="1:34" x14ac:dyDescent="0.2">
      <c r="A5632" t="s">
        <v>23375</v>
      </c>
      <c r="B5632" t="s">
        <v>23371</v>
      </c>
      <c r="C5632" t="s">
        <v>4519</v>
      </c>
      <c r="D5632" t="s">
        <v>4520</v>
      </c>
      <c r="E5632" s="3">
        <v>45833</v>
      </c>
      <c r="F5632" t="s">
        <v>44</v>
      </c>
      <c r="G5632" t="s">
        <v>3742</v>
      </c>
      <c r="H5632" t="s">
        <v>3722</v>
      </c>
      <c r="I5632" t="s">
        <v>3752</v>
      </c>
      <c r="J5632" t="s">
        <v>4522</v>
      </c>
      <c r="K5632" s="2">
        <v>-5</v>
      </c>
      <c r="L5632" t="s">
        <v>44</v>
      </c>
      <c r="M5632" s="2">
        <v>-5</v>
      </c>
      <c r="N5632" t="s">
        <v>4523</v>
      </c>
      <c r="O5632" t="s">
        <v>4524</v>
      </c>
      <c r="P5632" t="s">
        <v>18129</v>
      </c>
      <c r="Q5632" t="s">
        <v>23376</v>
      </c>
      <c r="R5632" t="s">
        <v>44</v>
      </c>
      <c r="S5632" t="s">
        <v>4527</v>
      </c>
      <c r="T5632" s="3">
        <v>45833</v>
      </c>
      <c r="U5632" s="3">
        <v>45834</v>
      </c>
      <c r="V5632" s="2">
        <v>0</v>
      </c>
      <c r="W5632" t="s">
        <v>44</v>
      </c>
      <c r="X5632" t="s">
        <v>44</v>
      </c>
      <c r="Y5632" t="s">
        <v>23377</v>
      </c>
      <c r="Z5632" t="s">
        <v>2155</v>
      </c>
      <c r="AA5632" t="s">
        <v>4529</v>
      </c>
      <c r="AB5632" t="s">
        <v>4530</v>
      </c>
      <c r="AC5632" t="s">
        <v>89</v>
      </c>
      <c r="AD5632" t="str">
        <f t="shared" si="87"/>
        <v>10-60</v>
      </c>
      <c r="AE5632" t="str">
        <f>VLOOKUP(AD5632,'Main_Sub Desc'!C:D,2,)</f>
        <v>LPC from invoicing</v>
      </c>
      <c r="AF5632" t="str">
        <f>VLOOKUP(VALUE(H5632),'Main_Sub Desc'!F:G,2,)</f>
        <v>Wtr Rev Late Payment</v>
      </c>
      <c r="AG5632">
        <f>IFERROR(VLOOKUP(VALUE(I5632),'PC Mapping'!A:F,6,),"")</f>
        <v>10719</v>
      </c>
      <c r="AH5632" s="13" t="str">
        <f>VLOOKUP(AG5632,'PC Mapping'!L:M,2,)</f>
        <v>All Other Water</v>
      </c>
    </row>
    <row r="5633" spans="1:34" x14ac:dyDescent="0.2">
      <c r="A5633" t="s">
        <v>23378</v>
      </c>
      <c r="B5633" t="s">
        <v>23371</v>
      </c>
      <c r="C5633" t="s">
        <v>4519</v>
      </c>
      <c r="D5633" t="s">
        <v>4520</v>
      </c>
      <c r="E5633" s="3">
        <v>45833</v>
      </c>
      <c r="F5633" t="s">
        <v>44</v>
      </c>
      <c r="G5633" t="s">
        <v>3742</v>
      </c>
      <c r="H5633" t="s">
        <v>3722</v>
      </c>
      <c r="I5633" t="s">
        <v>3752</v>
      </c>
      <c r="J5633" t="s">
        <v>4522</v>
      </c>
      <c r="K5633" s="2">
        <v>-5</v>
      </c>
      <c r="L5633" t="s">
        <v>44</v>
      </c>
      <c r="M5633" s="2">
        <v>-5</v>
      </c>
      <c r="N5633" t="s">
        <v>4523</v>
      </c>
      <c r="O5633" t="s">
        <v>4524</v>
      </c>
      <c r="P5633" t="s">
        <v>9345</v>
      </c>
      <c r="Q5633" t="s">
        <v>23379</v>
      </c>
      <c r="R5633" t="s">
        <v>44</v>
      </c>
      <c r="S5633" t="s">
        <v>4527</v>
      </c>
      <c r="T5633" s="3">
        <v>45833</v>
      </c>
      <c r="U5633" s="3">
        <v>45834</v>
      </c>
      <c r="V5633" s="2">
        <v>0</v>
      </c>
      <c r="W5633" t="s">
        <v>44</v>
      </c>
      <c r="X5633" t="s">
        <v>44</v>
      </c>
      <c r="Y5633" t="s">
        <v>23380</v>
      </c>
      <c r="Z5633" t="s">
        <v>1933</v>
      </c>
      <c r="AA5633" t="s">
        <v>4529</v>
      </c>
      <c r="AB5633" t="s">
        <v>4530</v>
      </c>
      <c r="AC5633" t="s">
        <v>89</v>
      </c>
      <c r="AD5633" t="str">
        <f t="shared" si="87"/>
        <v>10-60</v>
      </c>
      <c r="AE5633" t="str">
        <f>VLOOKUP(AD5633,'Main_Sub Desc'!C:D,2,)</f>
        <v>LPC from invoicing</v>
      </c>
      <c r="AF5633" t="str">
        <f>VLOOKUP(VALUE(H5633),'Main_Sub Desc'!F:G,2,)</f>
        <v>Wtr Rev Late Payment</v>
      </c>
      <c r="AG5633">
        <f>IFERROR(VLOOKUP(VALUE(I5633),'PC Mapping'!A:F,6,),"")</f>
        <v>10719</v>
      </c>
      <c r="AH5633" s="13" t="str">
        <f>VLOOKUP(AG5633,'PC Mapping'!L:M,2,)</f>
        <v>All Other Water</v>
      </c>
    </row>
    <row r="5634" spans="1:34" x14ac:dyDescent="0.2">
      <c r="A5634" t="s">
        <v>23381</v>
      </c>
      <c r="B5634" t="s">
        <v>23371</v>
      </c>
      <c r="C5634" t="s">
        <v>4519</v>
      </c>
      <c r="D5634" t="s">
        <v>4520</v>
      </c>
      <c r="E5634" s="3">
        <v>45833</v>
      </c>
      <c r="F5634" t="s">
        <v>44</v>
      </c>
      <c r="G5634" t="s">
        <v>3742</v>
      </c>
      <c r="H5634" t="s">
        <v>3722</v>
      </c>
      <c r="I5634" t="s">
        <v>3752</v>
      </c>
      <c r="J5634" t="s">
        <v>4522</v>
      </c>
      <c r="K5634" s="2">
        <v>-5</v>
      </c>
      <c r="L5634" t="s">
        <v>44</v>
      </c>
      <c r="M5634" s="2">
        <v>-5</v>
      </c>
      <c r="N5634" t="s">
        <v>4523</v>
      </c>
      <c r="O5634" t="s">
        <v>4524</v>
      </c>
      <c r="P5634" t="s">
        <v>6126</v>
      </c>
      <c r="Q5634" t="s">
        <v>23382</v>
      </c>
      <c r="R5634" t="s">
        <v>44</v>
      </c>
      <c r="S5634" t="s">
        <v>4527</v>
      </c>
      <c r="T5634" s="3">
        <v>45833</v>
      </c>
      <c r="U5634" s="3">
        <v>45834</v>
      </c>
      <c r="V5634" s="2">
        <v>0</v>
      </c>
      <c r="W5634" t="s">
        <v>44</v>
      </c>
      <c r="X5634" t="s">
        <v>44</v>
      </c>
      <c r="Y5634" t="s">
        <v>23383</v>
      </c>
      <c r="Z5634" t="s">
        <v>2507</v>
      </c>
      <c r="AA5634" t="s">
        <v>4529</v>
      </c>
      <c r="AB5634" t="s">
        <v>4530</v>
      </c>
      <c r="AC5634" t="s">
        <v>89</v>
      </c>
      <c r="AD5634" t="str">
        <f t="shared" si="87"/>
        <v>10-60</v>
      </c>
      <c r="AE5634" t="str">
        <f>VLOOKUP(AD5634,'Main_Sub Desc'!C:D,2,)</f>
        <v>LPC from invoicing</v>
      </c>
      <c r="AF5634" t="str">
        <f>VLOOKUP(VALUE(H5634),'Main_Sub Desc'!F:G,2,)</f>
        <v>Wtr Rev Late Payment</v>
      </c>
      <c r="AG5634">
        <f>IFERROR(VLOOKUP(VALUE(I5634),'PC Mapping'!A:F,6,),"")</f>
        <v>10719</v>
      </c>
      <c r="AH5634" s="13" t="str">
        <f>VLOOKUP(AG5634,'PC Mapping'!L:M,2,)</f>
        <v>All Other Water</v>
      </c>
    </row>
    <row r="5635" spans="1:34" x14ac:dyDescent="0.2">
      <c r="A5635" t="s">
        <v>23384</v>
      </c>
      <c r="B5635" t="s">
        <v>23371</v>
      </c>
      <c r="C5635" t="s">
        <v>4519</v>
      </c>
      <c r="D5635" t="s">
        <v>4520</v>
      </c>
      <c r="E5635" s="3">
        <v>45833</v>
      </c>
      <c r="F5635" t="s">
        <v>44</v>
      </c>
      <c r="G5635" t="s">
        <v>3742</v>
      </c>
      <c r="H5635" t="s">
        <v>3722</v>
      </c>
      <c r="I5635" t="s">
        <v>3752</v>
      </c>
      <c r="J5635" t="s">
        <v>4522</v>
      </c>
      <c r="K5635" s="2">
        <v>-5</v>
      </c>
      <c r="L5635" t="s">
        <v>44</v>
      </c>
      <c r="M5635" s="2">
        <v>-5</v>
      </c>
      <c r="N5635" t="s">
        <v>4523</v>
      </c>
      <c r="O5635" t="s">
        <v>4524</v>
      </c>
      <c r="P5635" t="s">
        <v>23385</v>
      </c>
      <c r="Q5635" t="s">
        <v>23386</v>
      </c>
      <c r="R5635" t="s">
        <v>44</v>
      </c>
      <c r="S5635" t="s">
        <v>4527</v>
      </c>
      <c r="T5635" s="3">
        <v>45833</v>
      </c>
      <c r="U5635" s="3">
        <v>45834</v>
      </c>
      <c r="V5635" s="2">
        <v>0</v>
      </c>
      <c r="W5635" t="s">
        <v>44</v>
      </c>
      <c r="X5635" t="s">
        <v>44</v>
      </c>
      <c r="Y5635" t="s">
        <v>23387</v>
      </c>
      <c r="Z5635" t="s">
        <v>2909</v>
      </c>
      <c r="AA5635" t="s">
        <v>4529</v>
      </c>
      <c r="AB5635" t="s">
        <v>4530</v>
      </c>
      <c r="AC5635" t="s">
        <v>89</v>
      </c>
      <c r="AD5635" t="str">
        <f t="shared" si="87"/>
        <v>10-60</v>
      </c>
      <c r="AE5635" t="str">
        <f>VLOOKUP(AD5635,'Main_Sub Desc'!C:D,2,)</f>
        <v>LPC from invoicing</v>
      </c>
      <c r="AF5635" t="str">
        <f>VLOOKUP(VALUE(H5635),'Main_Sub Desc'!F:G,2,)</f>
        <v>Wtr Rev Late Payment</v>
      </c>
      <c r="AG5635">
        <f>IFERROR(VLOOKUP(VALUE(I5635),'PC Mapping'!A:F,6,),"")</f>
        <v>10719</v>
      </c>
      <c r="AH5635" s="13" t="str">
        <f>VLOOKUP(AG5635,'PC Mapping'!L:M,2,)</f>
        <v>All Other Water</v>
      </c>
    </row>
    <row r="5636" spans="1:34" x14ac:dyDescent="0.2">
      <c r="A5636" t="s">
        <v>23388</v>
      </c>
      <c r="B5636" t="s">
        <v>23371</v>
      </c>
      <c r="C5636" t="s">
        <v>4519</v>
      </c>
      <c r="D5636" t="s">
        <v>4520</v>
      </c>
      <c r="E5636" s="3">
        <v>45833</v>
      </c>
      <c r="F5636" t="s">
        <v>44</v>
      </c>
      <c r="G5636" t="s">
        <v>3742</v>
      </c>
      <c r="H5636" t="s">
        <v>3722</v>
      </c>
      <c r="I5636" t="s">
        <v>3752</v>
      </c>
      <c r="J5636" t="s">
        <v>4522</v>
      </c>
      <c r="K5636" s="2">
        <v>-5</v>
      </c>
      <c r="L5636" t="s">
        <v>44</v>
      </c>
      <c r="M5636" s="2">
        <v>-5</v>
      </c>
      <c r="N5636" t="s">
        <v>4523</v>
      </c>
      <c r="O5636" t="s">
        <v>4524</v>
      </c>
      <c r="P5636" t="s">
        <v>6126</v>
      </c>
      <c r="Q5636" t="s">
        <v>23389</v>
      </c>
      <c r="R5636" t="s">
        <v>44</v>
      </c>
      <c r="S5636" t="s">
        <v>4527</v>
      </c>
      <c r="T5636" s="3">
        <v>45833</v>
      </c>
      <c r="U5636" s="3">
        <v>45834</v>
      </c>
      <c r="V5636" s="2">
        <v>0</v>
      </c>
      <c r="W5636" t="s">
        <v>44</v>
      </c>
      <c r="X5636" t="s">
        <v>44</v>
      </c>
      <c r="Y5636" t="s">
        <v>23390</v>
      </c>
      <c r="Z5636" t="s">
        <v>23391</v>
      </c>
      <c r="AA5636" t="s">
        <v>4529</v>
      </c>
      <c r="AB5636" t="s">
        <v>4530</v>
      </c>
      <c r="AC5636" t="s">
        <v>89</v>
      </c>
      <c r="AD5636" t="str">
        <f t="shared" ref="AD5636:AD5699" si="88">CONCATENATE(VALUE(AA5636),"-",VALUE(AB5636))</f>
        <v>10-60</v>
      </c>
      <c r="AE5636" t="str">
        <f>VLOOKUP(AD5636,'Main_Sub Desc'!C:D,2,)</f>
        <v>LPC from invoicing</v>
      </c>
      <c r="AF5636" t="str">
        <f>VLOOKUP(VALUE(H5636),'Main_Sub Desc'!F:G,2,)</f>
        <v>Wtr Rev Late Payment</v>
      </c>
      <c r="AG5636">
        <f>IFERROR(VLOOKUP(VALUE(I5636),'PC Mapping'!A:F,6,),"")</f>
        <v>10719</v>
      </c>
      <c r="AH5636" s="13" t="str">
        <f>VLOOKUP(AG5636,'PC Mapping'!L:M,2,)</f>
        <v>All Other Water</v>
      </c>
    </row>
    <row r="5637" spans="1:34" x14ac:dyDescent="0.2">
      <c r="A5637" t="s">
        <v>23392</v>
      </c>
      <c r="B5637" t="s">
        <v>23393</v>
      </c>
      <c r="C5637" t="s">
        <v>4519</v>
      </c>
      <c r="D5637" t="s">
        <v>4520</v>
      </c>
      <c r="E5637" s="3">
        <v>45834</v>
      </c>
      <c r="F5637" t="s">
        <v>44</v>
      </c>
      <c r="G5637" t="s">
        <v>3742</v>
      </c>
      <c r="H5637" t="s">
        <v>3722</v>
      </c>
      <c r="I5637" t="s">
        <v>3752</v>
      </c>
      <c r="J5637" t="s">
        <v>4522</v>
      </c>
      <c r="K5637" s="2">
        <v>-5</v>
      </c>
      <c r="L5637" t="s">
        <v>44</v>
      </c>
      <c r="M5637" s="2">
        <v>-5</v>
      </c>
      <c r="N5637" t="s">
        <v>4523</v>
      </c>
      <c r="O5637" t="s">
        <v>4524</v>
      </c>
      <c r="P5637" t="s">
        <v>7738</v>
      </c>
      <c r="Q5637" t="s">
        <v>23394</v>
      </c>
      <c r="R5637" t="s">
        <v>44</v>
      </c>
      <c r="S5637" t="s">
        <v>4527</v>
      </c>
      <c r="T5637" s="3">
        <v>45834</v>
      </c>
      <c r="U5637" s="3">
        <v>45835</v>
      </c>
      <c r="V5637" s="2">
        <v>0</v>
      </c>
      <c r="W5637" t="s">
        <v>44</v>
      </c>
      <c r="X5637" t="s">
        <v>44</v>
      </c>
      <c r="Y5637" t="s">
        <v>23395</v>
      </c>
      <c r="Z5637" t="s">
        <v>23396</v>
      </c>
      <c r="AA5637" t="s">
        <v>4529</v>
      </c>
      <c r="AB5637" t="s">
        <v>4530</v>
      </c>
      <c r="AC5637" t="s">
        <v>89</v>
      </c>
      <c r="AD5637" t="str">
        <f t="shared" si="88"/>
        <v>10-60</v>
      </c>
      <c r="AE5637" t="str">
        <f>VLOOKUP(AD5637,'Main_Sub Desc'!C:D,2,)</f>
        <v>LPC from invoicing</v>
      </c>
      <c r="AF5637" t="str">
        <f>VLOOKUP(VALUE(H5637),'Main_Sub Desc'!F:G,2,)</f>
        <v>Wtr Rev Late Payment</v>
      </c>
      <c r="AG5637">
        <f>IFERROR(VLOOKUP(VALUE(I5637),'PC Mapping'!A:F,6,),"")</f>
        <v>10719</v>
      </c>
      <c r="AH5637" s="13" t="str">
        <f>VLOOKUP(AG5637,'PC Mapping'!L:M,2,)</f>
        <v>All Other Water</v>
      </c>
    </row>
    <row r="5638" spans="1:34" x14ac:dyDescent="0.2">
      <c r="A5638" t="s">
        <v>23397</v>
      </c>
      <c r="B5638" t="s">
        <v>23398</v>
      </c>
      <c r="C5638" t="s">
        <v>4519</v>
      </c>
      <c r="D5638" t="s">
        <v>4520</v>
      </c>
      <c r="E5638" s="3">
        <v>45810</v>
      </c>
      <c r="F5638" t="s">
        <v>44</v>
      </c>
      <c r="G5638" t="s">
        <v>3742</v>
      </c>
      <c r="H5638" t="s">
        <v>3716</v>
      </c>
      <c r="I5638" t="s">
        <v>4708</v>
      </c>
      <c r="J5638" t="s">
        <v>4522</v>
      </c>
      <c r="K5638" s="2">
        <v>-5</v>
      </c>
      <c r="L5638" t="s">
        <v>44</v>
      </c>
      <c r="M5638" s="2">
        <v>-5</v>
      </c>
      <c r="N5638" t="s">
        <v>4523</v>
      </c>
      <c r="O5638" t="s">
        <v>4524</v>
      </c>
      <c r="P5638" t="s">
        <v>17161</v>
      </c>
      <c r="Q5638" t="s">
        <v>23399</v>
      </c>
      <c r="R5638" t="s">
        <v>44</v>
      </c>
      <c r="S5638" t="s">
        <v>4527</v>
      </c>
      <c r="T5638" s="3">
        <v>45810</v>
      </c>
      <c r="U5638" s="3">
        <v>45811</v>
      </c>
      <c r="V5638" s="2">
        <v>0</v>
      </c>
      <c r="W5638" t="s">
        <v>44</v>
      </c>
      <c r="X5638" t="s">
        <v>44</v>
      </c>
      <c r="Y5638" t="s">
        <v>23400</v>
      </c>
      <c r="Z5638" t="s">
        <v>3625</v>
      </c>
      <c r="AA5638" t="s">
        <v>4529</v>
      </c>
      <c r="AB5638" t="s">
        <v>4530</v>
      </c>
      <c r="AC5638" t="s">
        <v>89</v>
      </c>
      <c r="AD5638" t="str">
        <f t="shared" si="88"/>
        <v>10-60</v>
      </c>
      <c r="AE5638" t="str">
        <f>VLOOKUP(AD5638,'Main_Sub Desc'!C:D,2,)</f>
        <v>LPC from invoicing</v>
      </c>
      <c r="AF5638" t="str">
        <f>VLOOKUP(VALUE(H5638),'Main_Sub Desc'!F:G,2,)</f>
        <v>Wst Rev Late Payment</v>
      </c>
      <c r="AG5638">
        <f>IFERROR(VLOOKUP(VALUE(I5638),'PC Mapping'!A:F,6,),"")</f>
        <v>10720</v>
      </c>
      <c r="AH5638" s="13" t="str">
        <f>VLOOKUP(AG5638,'PC Mapping'!L:M,2,)</f>
        <v>All Other Sewer</v>
      </c>
    </row>
    <row r="5639" spans="1:34" x14ac:dyDescent="0.2">
      <c r="A5639" t="s">
        <v>23401</v>
      </c>
      <c r="B5639" t="s">
        <v>23398</v>
      </c>
      <c r="C5639" t="s">
        <v>4519</v>
      </c>
      <c r="D5639" t="s">
        <v>4520</v>
      </c>
      <c r="E5639" s="3">
        <v>45810</v>
      </c>
      <c r="F5639" t="s">
        <v>44</v>
      </c>
      <c r="G5639" t="s">
        <v>3742</v>
      </c>
      <c r="H5639" t="s">
        <v>3716</v>
      </c>
      <c r="I5639" t="s">
        <v>4708</v>
      </c>
      <c r="J5639" t="s">
        <v>4522</v>
      </c>
      <c r="K5639" s="2">
        <v>-5.73</v>
      </c>
      <c r="L5639" t="s">
        <v>44</v>
      </c>
      <c r="M5639" s="2">
        <v>-5.73</v>
      </c>
      <c r="N5639" t="s">
        <v>4523</v>
      </c>
      <c r="O5639" t="s">
        <v>4524</v>
      </c>
      <c r="P5639" t="s">
        <v>23402</v>
      </c>
      <c r="Q5639" t="s">
        <v>23403</v>
      </c>
      <c r="R5639" t="s">
        <v>44</v>
      </c>
      <c r="S5639" t="s">
        <v>4527</v>
      </c>
      <c r="T5639" s="3">
        <v>45810</v>
      </c>
      <c r="U5639" s="3">
        <v>45811</v>
      </c>
      <c r="V5639" s="2">
        <v>0</v>
      </c>
      <c r="W5639" t="s">
        <v>44</v>
      </c>
      <c r="X5639" t="s">
        <v>44</v>
      </c>
      <c r="Y5639" t="s">
        <v>23404</v>
      </c>
      <c r="Z5639" t="s">
        <v>3608</v>
      </c>
      <c r="AA5639" t="s">
        <v>4529</v>
      </c>
      <c r="AB5639" t="s">
        <v>4530</v>
      </c>
      <c r="AC5639" t="s">
        <v>89</v>
      </c>
      <c r="AD5639" t="str">
        <f t="shared" si="88"/>
        <v>10-60</v>
      </c>
      <c r="AE5639" t="str">
        <f>VLOOKUP(AD5639,'Main_Sub Desc'!C:D,2,)</f>
        <v>LPC from invoicing</v>
      </c>
      <c r="AF5639" t="str">
        <f>VLOOKUP(VALUE(H5639),'Main_Sub Desc'!F:G,2,)</f>
        <v>Wst Rev Late Payment</v>
      </c>
      <c r="AG5639">
        <f>IFERROR(VLOOKUP(VALUE(I5639),'PC Mapping'!A:F,6,),"")</f>
        <v>10720</v>
      </c>
      <c r="AH5639" s="13" t="str">
        <f>VLOOKUP(AG5639,'PC Mapping'!L:M,2,)</f>
        <v>All Other Sewer</v>
      </c>
    </row>
    <row r="5640" spans="1:34" x14ac:dyDescent="0.2">
      <c r="A5640" t="s">
        <v>23405</v>
      </c>
      <c r="B5640" t="s">
        <v>23406</v>
      </c>
      <c r="C5640" t="s">
        <v>4519</v>
      </c>
      <c r="D5640" t="s">
        <v>4520</v>
      </c>
      <c r="E5640" s="3">
        <v>45810</v>
      </c>
      <c r="F5640" t="s">
        <v>44</v>
      </c>
      <c r="G5640" t="s">
        <v>3742</v>
      </c>
      <c r="H5640" t="s">
        <v>3716</v>
      </c>
      <c r="I5640" t="s">
        <v>4708</v>
      </c>
      <c r="J5640" t="s">
        <v>4522</v>
      </c>
      <c r="K5640" s="2">
        <v>-5.58</v>
      </c>
      <c r="L5640" t="s">
        <v>44</v>
      </c>
      <c r="M5640" s="2">
        <v>-5.58</v>
      </c>
      <c r="N5640" t="s">
        <v>4523</v>
      </c>
      <c r="O5640" t="s">
        <v>4524</v>
      </c>
      <c r="P5640" t="s">
        <v>23407</v>
      </c>
      <c r="Q5640" t="s">
        <v>23408</v>
      </c>
      <c r="R5640" t="s">
        <v>44</v>
      </c>
      <c r="S5640" t="s">
        <v>4527</v>
      </c>
      <c r="T5640" s="3">
        <v>45810</v>
      </c>
      <c r="U5640" s="3">
        <v>45811</v>
      </c>
      <c r="V5640" s="2">
        <v>0</v>
      </c>
      <c r="W5640" t="s">
        <v>44</v>
      </c>
      <c r="X5640" t="s">
        <v>44</v>
      </c>
      <c r="Y5640" t="s">
        <v>23409</v>
      </c>
      <c r="Z5640" t="s">
        <v>3602</v>
      </c>
      <c r="AA5640" t="s">
        <v>4529</v>
      </c>
      <c r="AB5640" t="s">
        <v>4530</v>
      </c>
      <c r="AC5640" t="s">
        <v>89</v>
      </c>
      <c r="AD5640" t="str">
        <f t="shared" si="88"/>
        <v>10-60</v>
      </c>
      <c r="AE5640" t="str">
        <f>VLOOKUP(AD5640,'Main_Sub Desc'!C:D,2,)</f>
        <v>LPC from invoicing</v>
      </c>
      <c r="AF5640" t="str">
        <f>VLOOKUP(VALUE(H5640),'Main_Sub Desc'!F:G,2,)</f>
        <v>Wst Rev Late Payment</v>
      </c>
      <c r="AG5640">
        <f>IFERROR(VLOOKUP(VALUE(I5640),'PC Mapping'!A:F,6,),"")</f>
        <v>10720</v>
      </c>
      <c r="AH5640" s="13" t="str">
        <f>VLOOKUP(AG5640,'PC Mapping'!L:M,2,)</f>
        <v>All Other Sewer</v>
      </c>
    </row>
    <row r="5641" spans="1:34" x14ac:dyDescent="0.2">
      <c r="A5641" t="s">
        <v>23410</v>
      </c>
      <c r="B5641" t="s">
        <v>23398</v>
      </c>
      <c r="C5641" t="s">
        <v>4519</v>
      </c>
      <c r="D5641" t="s">
        <v>4520</v>
      </c>
      <c r="E5641" s="3">
        <v>45810</v>
      </c>
      <c r="F5641" t="s">
        <v>44</v>
      </c>
      <c r="G5641" t="s">
        <v>3742</v>
      </c>
      <c r="H5641" t="s">
        <v>3716</v>
      </c>
      <c r="I5641" t="s">
        <v>4708</v>
      </c>
      <c r="J5641" t="s">
        <v>4522</v>
      </c>
      <c r="K5641" s="2">
        <v>-5</v>
      </c>
      <c r="L5641" t="s">
        <v>44</v>
      </c>
      <c r="M5641" s="2">
        <v>-5</v>
      </c>
      <c r="N5641" t="s">
        <v>4523</v>
      </c>
      <c r="O5641" t="s">
        <v>4524</v>
      </c>
      <c r="P5641" t="s">
        <v>4826</v>
      </c>
      <c r="Q5641" t="s">
        <v>23411</v>
      </c>
      <c r="R5641" t="s">
        <v>44</v>
      </c>
      <c r="S5641" t="s">
        <v>4527</v>
      </c>
      <c r="T5641" s="3">
        <v>45810</v>
      </c>
      <c r="U5641" s="3">
        <v>45811</v>
      </c>
      <c r="V5641" s="2">
        <v>0</v>
      </c>
      <c r="W5641" t="s">
        <v>44</v>
      </c>
      <c r="X5641" t="s">
        <v>44</v>
      </c>
      <c r="Y5641" t="s">
        <v>23412</v>
      </c>
      <c r="Z5641" t="s">
        <v>3603</v>
      </c>
      <c r="AA5641" t="s">
        <v>4529</v>
      </c>
      <c r="AB5641" t="s">
        <v>4530</v>
      </c>
      <c r="AC5641" t="s">
        <v>89</v>
      </c>
      <c r="AD5641" t="str">
        <f t="shared" si="88"/>
        <v>10-60</v>
      </c>
      <c r="AE5641" t="str">
        <f>VLOOKUP(AD5641,'Main_Sub Desc'!C:D,2,)</f>
        <v>LPC from invoicing</v>
      </c>
      <c r="AF5641" t="str">
        <f>VLOOKUP(VALUE(H5641),'Main_Sub Desc'!F:G,2,)</f>
        <v>Wst Rev Late Payment</v>
      </c>
      <c r="AG5641">
        <f>IFERROR(VLOOKUP(VALUE(I5641),'PC Mapping'!A:F,6,),"")</f>
        <v>10720</v>
      </c>
      <c r="AH5641" s="13" t="str">
        <f>VLOOKUP(AG5641,'PC Mapping'!L:M,2,)</f>
        <v>All Other Sewer</v>
      </c>
    </row>
    <row r="5642" spans="1:34" x14ac:dyDescent="0.2">
      <c r="A5642" t="s">
        <v>23413</v>
      </c>
      <c r="B5642" t="s">
        <v>23398</v>
      </c>
      <c r="C5642" t="s">
        <v>4519</v>
      </c>
      <c r="D5642" t="s">
        <v>4520</v>
      </c>
      <c r="E5642" s="3">
        <v>45810</v>
      </c>
      <c r="F5642" t="s">
        <v>44</v>
      </c>
      <c r="G5642" t="s">
        <v>3742</v>
      </c>
      <c r="H5642" t="s">
        <v>3716</v>
      </c>
      <c r="I5642" t="s">
        <v>4708</v>
      </c>
      <c r="J5642" t="s">
        <v>4522</v>
      </c>
      <c r="K5642" s="2">
        <v>-5</v>
      </c>
      <c r="L5642" t="s">
        <v>44</v>
      </c>
      <c r="M5642" s="2">
        <v>-5</v>
      </c>
      <c r="N5642" t="s">
        <v>4523</v>
      </c>
      <c r="O5642" t="s">
        <v>4524</v>
      </c>
      <c r="P5642" t="s">
        <v>23414</v>
      </c>
      <c r="Q5642" t="s">
        <v>23415</v>
      </c>
      <c r="R5642" t="s">
        <v>44</v>
      </c>
      <c r="S5642" t="s">
        <v>4527</v>
      </c>
      <c r="T5642" s="3">
        <v>45810</v>
      </c>
      <c r="U5642" s="3">
        <v>45811</v>
      </c>
      <c r="V5642" s="2">
        <v>0</v>
      </c>
      <c r="W5642" t="s">
        <v>44</v>
      </c>
      <c r="X5642" t="s">
        <v>44</v>
      </c>
      <c r="Y5642" t="s">
        <v>23416</v>
      </c>
      <c r="Z5642" t="s">
        <v>23417</v>
      </c>
      <c r="AA5642" t="s">
        <v>4529</v>
      </c>
      <c r="AB5642" t="s">
        <v>4530</v>
      </c>
      <c r="AC5642" t="s">
        <v>89</v>
      </c>
      <c r="AD5642" t="str">
        <f t="shared" si="88"/>
        <v>10-60</v>
      </c>
      <c r="AE5642" t="str">
        <f>VLOOKUP(AD5642,'Main_Sub Desc'!C:D,2,)</f>
        <v>LPC from invoicing</v>
      </c>
      <c r="AF5642" t="str">
        <f>VLOOKUP(VALUE(H5642),'Main_Sub Desc'!F:G,2,)</f>
        <v>Wst Rev Late Payment</v>
      </c>
      <c r="AG5642">
        <f>IFERROR(VLOOKUP(VALUE(I5642),'PC Mapping'!A:F,6,),"")</f>
        <v>10720</v>
      </c>
      <c r="AH5642" s="13" t="str">
        <f>VLOOKUP(AG5642,'PC Mapping'!L:M,2,)</f>
        <v>All Other Sewer</v>
      </c>
    </row>
    <row r="5643" spans="1:34" x14ac:dyDescent="0.2">
      <c r="A5643" t="s">
        <v>23418</v>
      </c>
      <c r="B5643" t="s">
        <v>23398</v>
      </c>
      <c r="C5643" t="s">
        <v>4519</v>
      </c>
      <c r="D5643" t="s">
        <v>4520</v>
      </c>
      <c r="E5643" s="3">
        <v>45810</v>
      </c>
      <c r="F5643" t="s">
        <v>44</v>
      </c>
      <c r="G5643" t="s">
        <v>3742</v>
      </c>
      <c r="H5643" t="s">
        <v>3716</v>
      </c>
      <c r="I5643" t="s">
        <v>4708</v>
      </c>
      <c r="J5643" t="s">
        <v>4522</v>
      </c>
      <c r="K5643" s="2">
        <v>-5</v>
      </c>
      <c r="L5643" t="s">
        <v>44</v>
      </c>
      <c r="M5643" s="2">
        <v>-5</v>
      </c>
      <c r="N5643" t="s">
        <v>4523</v>
      </c>
      <c r="O5643" t="s">
        <v>4524</v>
      </c>
      <c r="P5643" t="s">
        <v>4806</v>
      </c>
      <c r="Q5643" t="s">
        <v>23419</v>
      </c>
      <c r="R5643" t="s">
        <v>44</v>
      </c>
      <c r="S5643" t="s">
        <v>4527</v>
      </c>
      <c r="T5643" s="3">
        <v>45810</v>
      </c>
      <c r="U5643" s="3">
        <v>45811</v>
      </c>
      <c r="V5643" s="2">
        <v>0</v>
      </c>
      <c r="W5643" t="s">
        <v>44</v>
      </c>
      <c r="X5643" t="s">
        <v>44</v>
      </c>
      <c r="Y5643" t="s">
        <v>23420</v>
      </c>
      <c r="Z5643" t="s">
        <v>3645</v>
      </c>
      <c r="AA5643" t="s">
        <v>4529</v>
      </c>
      <c r="AB5643" t="s">
        <v>4530</v>
      </c>
      <c r="AC5643" t="s">
        <v>89</v>
      </c>
      <c r="AD5643" t="str">
        <f t="shared" si="88"/>
        <v>10-60</v>
      </c>
      <c r="AE5643" t="str">
        <f>VLOOKUP(AD5643,'Main_Sub Desc'!C:D,2,)</f>
        <v>LPC from invoicing</v>
      </c>
      <c r="AF5643" t="str">
        <f>VLOOKUP(VALUE(H5643),'Main_Sub Desc'!F:G,2,)</f>
        <v>Wst Rev Late Payment</v>
      </c>
      <c r="AG5643">
        <f>IFERROR(VLOOKUP(VALUE(I5643),'PC Mapping'!A:F,6,),"")</f>
        <v>10720</v>
      </c>
      <c r="AH5643" s="13" t="str">
        <f>VLOOKUP(AG5643,'PC Mapping'!L:M,2,)</f>
        <v>All Other Sewer</v>
      </c>
    </row>
    <row r="5644" spans="1:34" x14ac:dyDescent="0.2">
      <c r="A5644" t="s">
        <v>23421</v>
      </c>
      <c r="B5644" t="s">
        <v>23398</v>
      </c>
      <c r="C5644" t="s">
        <v>4519</v>
      </c>
      <c r="D5644" t="s">
        <v>4520</v>
      </c>
      <c r="E5644" s="3">
        <v>45810</v>
      </c>
      <c r="F5644" t="s">
        <v>44</v>
      </c>
      <c r="G5644" t="s">
        <v>3742</v>
      </c>
      <c r="H5644" t="s">
        <v>3716</v>
      </c>
      <c r="I5644" t="s">
        <v>4708</v>
      </c>
      <c r="J5644" t="s">
        <v>4522</v>
      </c>
      <c r="K5644" s="2">
        <v>-6.87</v>
      </c>
      <c r="L5644" t="s">
        <v>44</v>
      </c>
      <c r="M5644" s="2">
        <v>-6.87</v>
      </c>
      <c r="N5644" t="s">
        <v>4523</v>
      </c>
      <c r="O5644" t="s">
        <v>4524</v>
      </c>
      <c r="P5644" t="s">
        <v>6676</v>
      </c>
      <c r="Q5644" t="s">
        <v>23422</v>
      </c>
      <c r="R5644" t="s">
        <v>44</v>
      </c>
      <c r="S5644" t="s">
        <v>4527</v>
      </c>
      <c r="T5644" s="3">
        <v>45810</v>
      </c>
      <c r="U5644" s="3">
        <v>45811</v>
      </c>
      <c r="V5644" s="2">
        <v>0</v>
      </c>
      <c r="W5644" t="s">
        <v>44</v>
      </c>
      <c r="X5644" t="s">
        <v>44</v>
      </c>
      <c r="Y5644" t="s">
        <v>23423</v>
      </c>
      <c r="Z5644" t="s">
        <v>3686</v>
      </c>
      <c r="AA5644" t="s">
        <v>4529</v>
      </c>
      <c r="AB5644" t="s">
        <v>4530</v>
      </c>
      <c r="AC5644" t="s">
        <v>89</v>
      </c>
      <c r="AD5644" t="str">
        <f t="shared" si="88"/>
        <v>10-60</v>
      </c>
      <c r="AE5644" t="str">
        <f>VLOOKUP(AD5644,'Main_Sub Desc'!C:D,2,)</f>
        <v>LPC from invoicing</v>
      </c>
      <c r="AF5644" t="str">
        <f>VLOOKUP(VALUE(H5644),'Main_Sub Desc'!F:G,2,)</f>
        <v>Wst Rev Late Payment</v>
      </c>
      <c r="AG5644">
        <f>IFERROR(VLOOKUP(VALUE(I5644),'PC Mapping'!A:F,6,),"")</f>
        <v>10720</v>
      </c>
      <c r="AH5644" s="13" t="str">
        <f>VLOOKUP(AG5644,'PC Mapping'!L:M,2,)</f>
        <v>All Other Sewer</v>
      </c>
    </row>
    <row r="5645" spans="1:34" x14ac:dyDescent="0.2">
      <c r="A5645" t="s">
        <v>23424</v>
      </c>
      <c r="B5645" t="s">
        <v>23406</v>
      </c>
      <c r="C5645" t="s">
        <v>4519</v>
      </c>
      <c r="D5645" t="s">
        <v>4520</v>
      </c>
      <c r="E5645" s="3">
        <v>45810</v>
      </c>
      <c r="F5645" t="s">
        <v>44</v>
      </c>
      <c r="G5645" t="s">
        <v>3742</v>
      </c>
      <c r="H5645" t="s">
        <v>3716</v>
      </c>
      <c r="I5645" t="s">
        <v>4708</v>
      </c>
      <c r="J5645" t="s">
        <v>4522</v>
      </c>
      <c r="K5645" s="2">
        <v>-5</v>
      </c>
      <c r="L5645" t="s">
        <v>44</v>
      </c>
      <c r="M5645" s="2">
        <v>-5</v>
      </c>
      <c r="N5645" t="s">
        <v>4523</v>
      </c>
      <c r="O5645" t="s">
        <v>4524</v>
      </c>
      <c r="P5645" t="s">
        <v>23425</v>
      </c>
      <c r="Q5645" t="s">
        <v>23426</v>
      </c>
      <c r="R5645" t="s">
        <v>44</v>
      </c>
      <c r="S5645" t="s">
        <v>4527</v>
      </c>
      <c r="T5645" s="3">
        <v>45810</v>
      </c>
      <c r="U5645" s="3">
        <v>45811</v>
      </c>
      <c r="V5645" s="2">
        <v>0</v>
      </c>
      <c r="W5645" t="s">
        <v>44</v>
      </c>
      <c r="X5645" t="s">
        <v>44</v>
      </c>
      <c r="Y5645" t="s">
        <v>23427</v>
      </c>
      <c r="Z5645" t="s">
        <v>3601</v>
      </c>
      <c r="AA5645" t="s">
        <v>4529</v>
      </c>
      <c r="AB5645" t="s">
        <v>4530</v>
      </c>
      <c r="AC5645" t="s">
        <v>89</v>
      </c>
      <c r="AD5645" t="str">
        <f t="shared" si="88"/>
        <v>10-60</v>
      </c>
      <c r="AE5645" t="str">
        <f>VLOOKUP(AD5645,'Main_Sub Desc'!C:D,2,)</f>
        <v>LPC from invoicing</v>
      </c>
      <c r="AF5645" t="str">
        <f>VLOOKUP(VALUE(H5645),'Main_Sub Desc'!F:G,2,)</f>
        <v>Wst Rev Late Payment</v>
      </c>
      <c r="AG5645">
        <f>IFERROR(VLOOKUP(VALUE(I5645),'PC Mapping'!A:F,6,),"")</f>
        <v>10720</v>
      </c>
      <c r="AH5645" s="13" t="str">
        <f>VLOOKUP(AG5645,'PC Mapping'!L:M,2,)</f>
        <v>All Other Sewer</v>
      </c>
    </row>
    <row r="5646" spans="1:34" x14ac:dyDescent="0.2">
      <c r="A5646" t="s">
        <v>23428</v>
      </c>
      <c r="B5646" t="s">
        <v>23406</v>
      </c>
      <c r="C5646" t="s">
        <v>4519</v>
      </c>
      <c r="D5646" t="s">
        <v>4520</v>
      </c>
      <c r="E5646" s="3">
        <v>45810</v>
      </c>
      <c r="F5646" t="s">
        <v>44</v>
      </c>
      <c r="G5646" t="s">
        <v>3742</v>
      </c>
      <c r="H5646" t="s">
        <v>3716</v>
      </c>
      <c r="I5646" t="s">
        <v>4708</v>
      </c>
      <c r="J5646" t="s">
        <v>4522</v>
      </c>
      <c r="K5646" s="2">
        <v>-5</v>
      </c>
      <c r="L5646" t="s">
        <v>44</v>
      </c>
      <c r="M5646" s="2">
        <v>-5</v>
      </c>
      <c r="N5646" t="s">
        <v>4523</v>
      </c>
      <c r="O5646" t="s">
        <v>4524</v>
      </c>
      <c r="P5646" t="s">
        <v>4794</v>
      </c>
      <c r="Q5646" t="s">
        <v>23429</v>
      </c>
      <c r="R5646" t="s">
        <v>44</v>
      </c>
      <c r="S5646" t="s">
        <v>4527</v>
      </c>
      <c r="T5646" s="3">
        <v>45810</v>
      </c>
      <c r="U5646" s="3">
        <v>45811</v>
      </c>
      <c r="V5646" s="2">
        <v>0</v>
      </c>
      <c r="W5646" t="s">
        <v>44</v>
      </c>
      <c r="X5646" t="s">
        <v>44</v>
      </c>
      <c r="Y5646" t="s">
        <v>23430</v>
      </c>
      <c r="Z5646" t="s">
        <v>3614</v>
      </c>
      <c r="AA5646" t="s">
        <v>4529</v>
      </c>
      <c r="AB5646" t="s">
        <v>4530</v>
      </c>
      <c r="AC5646" t="s">
        <v>89</v>
      </c>
      <c r="AD5646" t="str">
        <f t="shared" si="88"/>
        <v>10-60</v>
      </c>
      <c r="AE5646" t="str">
        <f>VLOOKUP(AD5646,'Main_Sub Desc'!C:D,2,)</f>
        <v>LPC from invoicing</v>
      </c>
      <c r="AF5646" t="str">
        <f>VLOOKUP(VALUE(H5646),'Main_Sub Desc'!F:G,2,)</f>
        <v>Wst Rev Late Payment</v>
      </c>
      <c r="AG5646">
        <f>IFERROR(VLOOKUP(VALUE(I5646),'PC Mapping'!A:F,6,),"")</f>
        <v>10720</v>
      </c>
      <c r="AH5646" s="13" t="str">
        <f>VLOOKUP(AG5646,'PC Mapping'!L:M,2,)</f>
        <v>All Other Sewer</v>
      </c>
    </row>
    <row r="5647" spans="1:34" x14ac:dyDescent="0.2">
      <c r="A5647" t="s">
        <v>23431</v>
      </c>
      <c r="B5647" t="s">
        <v>23406</v>
      </c>
      <c r="C5647" t="s">
        <v>4519</v>
      </c>
      <c r="D5647" t="s">
        <v>4520</v>
      </c>
      <c r="E5647" s="3">
        <v>45810</v>
      </c>
      <c r="F5647" t="s">
        <v>44</v>
      </c>
      <c r="G5647" t="s">
        <v>3742</v>
      </c>
      <c r="H5647" t="s">
        <v>3716</v>
      </c>
      <c r="I5647" t="s">
        <v>4708</v>
      </c>
      <c r="J5647" t="s">
        <v>4522</v>
      </c>
      <c r="K5647" s="2">
        <v>-5</v>
      </c>
      <c r="L5647" t="s">
        <v>44</v>
      </c>
      <c r="M5647" s="2">
        <v>-5</v>
      </c>
      <c r="N5647" t="s">
        <v>4523</v>
      </c>
      <c r="O5647" t="s">
        <v>4524</v>
      </c>
      <c r="P5647" t="s">
        <v>23432</v>
      </c>
      <c r="Q5647" t="s">
        <v>23433</v>
      </c>
      <c r="R5647" t="s">
        <v>44</v>
      </c>
      <c r="S5647" t="s">
        <v>4527</v>
      </c>
      <c r="T5647" s="3">
        <v>45810</v>
      </c>
      <c r="U5647" s="3">
        <v>45811</v>
      </c>
      <c r="V5647" s="2">
        <v>0</v>
      </c>
      <c r="W5647" t="s">
        <v>44</v>
      </c>
      <c r="X5647" t="s">
        <v>44</v>
      </c>
      <c r="Y5647" t="s">
        <v>23434</v>
      </c>
      <c r="Z5647" t="s">
        <v>3596</v>
      </c>
      <c r="AA5647" t="s">
        <v>4529</v>
      </c>
      <c r="AB5647" t="s">
        <v>4530</v>
      </c>
      <c r="AC5647" t="s">
        <v>89</v>
      </c>
      <c r="AD5647" t="str">
        <f t="shared" si="88"/>
        <v>10-60</v>
      </c>
      <c r="AE5647" t="str">
        <f>VLOOKUP(AD5647,'Main_Sub Desc'!C:D,2,)</f>
        <v>LPC from invoicing</v>
      </c>
      <c r="AF5647" t="str">
        <f>VLOOKUP(VALUE(H5647),'Main_Sub Desc'!F:G,2,)</f>
        <v>Wst Rev Late Payment</v>
      </c>
      <c r="AG5647">
        <f>IFERROR(VLOOKUP(VALUE(I5647),'PC Mapping'!A:F,6,),"")</f>
        <v>10720</v>
      </c>
      <c r="AH5647" s="13" t="str">
        <f>VLOOKUP(AG5647,'PC Mapping'!L:M,2,)</f>
        <v>All Other Sewer</v>
      </c>
    </row>
    <row r="5648" spans="1:34" x14ac:dyDescent="0.2">
      <c r="A5648" t="s">
        <v>23435</v>
      </c>
      <c r="B5648" t="s">
        <v>23436</v>
      </c>
      <c r="C5648" t="s">
        <v>4519</v>
      </c>
      <c r="D5648" t="s">
        <v>4520</v>
      </c>
      <c r="E5648" s="3">
        <v>45811</v>
      </c>
      <c r="F5648" t="s">
        <v>44</v>
      </c>
      <c r="G5648" t="s">
        <v>3742</v>
      </c>
      <c r="H5648" t="s">
        <v>3722</v>
      </c>
      <c r="I5648" t="s">
        <v>3752</v>
      </c>
      <c r="J5648" t="s">
        <v>4522</v>
      </c>
      <c r="K5648" s="2">
        <v>-5</v>
      </c>
      <c r="L5648" t="s">
        <v>44</v>
      </c>
      <c r="M5648" s="2">
        <v>-5</v>
      </c>
      <c r="N5648" t="s">
        <v>4523</v>
      </c>
      <c r="O5648" t="s">
        <v>4524</v>
      </c>
      <c r="P5648" t="s">
        <v>10808</v>
      </c>
      <c r="Q5648" t="s">
        <v>23437</v>
      </c>
      <c r="R5648" t="s">
        <v>44</v>
      </c>
      <c r="S5648" t="s">
        <v>4527</v>
      </c>
      <c r="T5648" s="3">
        <v>45811</v>
      </c>
      <c r="U5648" s="3">
        <v>45812</v>
      </c>
      <c r="V5648" s="2">
        <v>0</v>
      </c>
      <c r="W5648" t="s">
        <v>44</v>
      </c>
      <c r="X5648" t="s">
        <v>44</v>
      </c>
      <c r="Y5648" t="s">
        <v>10810</v>
      </c>
      <c r="Z5648" t="s">
        <v>3133</v>
      </c>
      <c r="AA5648" t="s">
        <v>4529</v>
      </c>
      <c r="AB5648" t="s">
        <v>4530</v>
      </c>
      <c r="AC5648" t="s">
        <v>89</v>
      </c>
      <c r="AD5648" t="str">
        <f t="shared" si="88"/>
        <v>10-60</v>
      </c>
      <c r="AE5648" t="str">
        <f>VLOOKUP(AD5648,'Main_Sub Desc'!C:D,2,)</f>
        <v>LPC from invoicing</v>
      </c>
      <c r="AF5648" t="str">
        <f>VLOOKUP(VALUE(H5648),'Main_Sub Desc'!F:G,2,)</f>
        <v>Wtr Rev Late Payment</v>
      </c>
      <c r="AG5648">
        <f>IFERROR(VLOOKUP(VALUE(I5648),'PC Mapping'!A:F,6,),"")</f>
        <v>10719</v>
      </c>
      <c r="AH5648" s="13" t="str">
        <f>VLOOKUP(AG5648,'PC Mapping'!L:M,2,)</f>
        <v>All Other Water</v>
      </c>
    </row>
    <row r="5649" spans="1:34" x14ac:dyDescent="0.2">
      <c r="A5649" t="s">
        <v>23438</v>
      </c>
      <c r="B5649" t="s">
        <v>23439</v>
      </c>
      <c r="C5649" t="s">
        <v>4519</v>
      </c>
      <c r="D5649" t="s">
        <v>4520</v>
      </c>
      <c r="E5649" s="3">
        <v>45812</v>
      </c>
      <c r="F5649" t="s">
        <v>44</v>
      </c>
      <c r="G5649" t="s">
        <v>3742</v>
      </c>
      <c r="H5649" t="s">
        <v>3722</v>
      </c>
      <c r="I5649" t="s">
        <v>3752</v>
      </c>
      <c r="J5649" t="s">
        <v>4522</v>
      </c>
      <c r="K5649" s="2">
        <v>-5</v>
      </c>
      <c r="L5649" t="s">
        <v>44</v>
      </c>
      <c r="M5649" s="2">
        <v>-5</v>
      </c>
      <c r="N5649" t="s">
        <v>4523</v>
      </c>
      <c r="O5649" t="s">
        <v>4524</v>
      </c>
      <c r="P5649" t="s">
        <v>14311</v>
      </c>
      <c r="Q5649" t="s">
        <v>23440</v>
      </c>
      <c r="R5649" t="s">
        <v>44</v>
      </c>
      <c r="S5649" t="s">
        <v>4527</v>
      </c>
      <c r="T5649" s="3">
        <v>45812</v>
      </c>
      <c r="U5649" s="3">
        <v>45813</v>
      </c>
      <c r="V5649" s="2">
        <v>0</v>
      </c>
      <c r="W5649" t="s">
        <v>44</v>
      </c>
      <c r="X5649" t="s">
        <v>44</v>
      </c>
      <c r="Y5649" t="s">
        <v>23441</v>
      </c>
      <c r="Z5649" t="s">
        <v>1867</v>
      </c>
      <c r="AA5649" t="s">
        <v>4529</v>
      </c>
      <c r="AB5649" t="s">
        <v>4530</v>
      </c>
      <c r="AC5649" t="s">
        <v>89</v>
      </c>
      <c r="AD5649" t="str">
        <f t="shared" si="88"/>
        <v>10-60</v>
      </c>
      <c r="AE5649" t="str">
        <f>VLOOKUP(AD5649,'Main_Sub Desc'!C:D,2,)</f>
        <v>LPC from invoicing</v>
      </c>
      <c r="AF5649" t="str">
        <f>VLOOKUP(VALUE(H5649),'Main_Sub Desc'!F:G,2,)</f>
        <v>Wtr Rev Late Payment</v>
      </c>
      <c r="AG5649">
        <f>IFERROR(VLOOKUP(VALUE(I5649),'PC Mapping'!A:F,6,),"")</f>
        <v>10719</v>
      </c>
      <c r="AH5649" s="13" t="str">
        <f>VLOOKUP(AG5649,'PC Mapping'!L:M,2,)</f>
        <v>All Other Water</v>
      </c>
    </row>
    <row r="5650" spans="1:34" x14ac:dyDescent="0.2">
      <c r="A5650" t="s">
        <v>23442</v>
      </c>
      <c r="B5650" t="s">
        <v>23443</v>
      </c>
      <c r="C5650" t="s">
        <v>4519</v>
      </c>
      <c r="D5650" t="s">
        <v>4520</v>
      </c>
      <c r="E5650" s="3">
        <v>45813</v>
      </c>
      <c r="F5650" t="s">
        <v>44</v>
      </c>
      <c r="G5650" t="s">
        <v>3742</v>
      </c>
      <c r="H5650" t="s">
        <v>3722</v>
      </c>
      <c r="I5650" t="s">
        <v>3752</v>
      </c>
      <c r="J5650" t="s">
        <v>4522</v>
      </c>
      <c r="K5650" s="2">
        <v>-5</v>
      </c>
      <c r="L5650" t="s">
        <v>44</v>
      </c>
      <c r="M5650" s="2">
        <v>-5</v>
      </c>
      <c r="N5650" t="s">
        <v>4523</v>
      </c>
      <c r="O5650" t="s">
        <v>4524</v>
      </c>
      <c r="P5650" t="s">
        <v>9018</v>
      </c>
      <c r="Q5650" t="s">
        <v>23444</v>
      </c>
      <c r="R5650" t="s">
        <v>44</v>
      </c>
      <c r="S5650" t="s">
        <v>4527</v>
      </c>
      <c r="T5650" s="3">
        <v>45813</v>
      </c>
      <c r="U5650" s="3">
        <v>45814</v>
      </c>
      <c r="V5650" s="2">
        <v>0</v>
      </c>
      <c r="W5650" t="s">
        <v>44</v>
      </c>
      <c r="X5650" t="s">
        <v>44</v>
      </c>
      <c r="Y5650" t="s">
        <v>23445</v>
      </c>
      <c r="Z5650" t="s">
        <v>2257</v>
      </c>
      <c r="AA5650" t="s">
        <v>4529</v>
      </c>
      <c r="AB5650" t="s">
        <v>4530</v>
      </c>
      <c r="AC5650" t="s">
        <v>89</v>
      </c>
      <c r="AD5650" t="str">
        <f t="shared" si="88"/>
        <v>10-60</v>
      </c>
      <c r="AE5650" t="str">
        <f>VLOOKUP(AD5650,'Main_Sub Desc'!C:D,2,)</f>
        <v>LPC from invoicing</v>
      </c>
      <c r="AF5650" t="str">
        <f>VLOOKUP(VALUE(H5650),'Main_Sub Desc'!F:G,2,)</f>
        <v>Wtr Rev Late Payment</v>
      </c>
      <c r="AG5650">
        <f>IFERROR(VLOOKUP(VALUE(I5650),'PC Mapping'!A:F,6,),"")</f>
        <v>10719</v>
      </c>
      <c r="AH5650" s="13" t="str">
        <f>VLOOKUP(AG5650,'PC Mapping'!L:M,2,)</f>
        <v>All Other Water</v>
      </c>
    </row>
    <row r="5651" spans="1:34" x14ac:dyDescent="0.2">
      <c r="A5651" t="s">
        <v>23446</v>
      </c>
      <c r="B5651" t="s">
        <v>23443</v>
      </c>
      <c r="C5651" t="s">
        <v>4519</v>
      </c>
      <c r="D5651" t="s">
        <v>4520</v>
      </c>
      <c r="E5651" s="3">
        <v>45813</v>
      </c>
      <c r="F5651" t="s">
        <v>44</v>
      </c>
      <c r="G5651" t="s">
        <v>3742</v>
      </c>
      <c r="H5651" t="s">
        <v>3722</v>
      </c>
      <c r="I5651" t="s">
        <v>3752</v>
      </c>
      <c r="J5651" t="s">
        <v>4522</v>
      </c>
      <c r="K5651" s="2">
        <v>-5</v>
      </c>
      <c r="L5651" t="s">
        <v>44</v>
      </c>
      <c r="M5651" s="2">
        <v>-5</v>
      </c>
      <c r="N5651" t="s">
        <v>4523</v>
      </c>
      <c r="O5651" t="s">
        <v>4524</v>
      </c>
      <c r="P5651" t="s">
        <v>5209</v>
      </c>
      <c r="Q5651" t="s">
        <v>23447</v>
      </c>
      <c r="R5651" t="s">
        <v>44</v>
      </c>
      <c r="S5651" t="s">
        <v>4527</v>
      </c>
      <c r="T5651" s="3">
        <v>45813</v>
      </c>
      <c r="U5651" s="3">
        <v>45814</v>
      </c>
      <c r="V5651" s="2">
        <v>0</v>
      </c>
      <c r="W5651" t="s">
        <v>44</v>
      </c>
      <c r="X5651" t="s">
        <v>44</v>
      </c>
      <c r="Y5651" t="s">
        <v>23448</v>
      </c>
      <c r="Z5651" t="s">
        <v>2526</v>
      </c>
      <c r="AA5651" t="s">
        <v>4529</v>
      </c>
      <c r="AB5651" t="s">
        <v>4530</v>
      </c>
      <c r="AC5651" t="s">
        <v>89</v>
      </c>
      <c r="AD5651" t="str">
        <f t="shared" si="88"/>
        <v>10-60</v>
      </c>
      <c r="AE5651" t="str">
        <f>VLOOKUP(AD5651,'Main_Sub Desc'!C:D,2,)</f>
        <v>LPC from invoicing</v>
      </c>
      <c r="AF5651" t="str">
        <f>VLOOKUP(VALUE(H5651),'Main_Sub Desc'!F:G,2,)</f>
        <v>Wtr Rev Late Payment</v>
      </c>
      <c r="AG5651">
        <f>IFERROR(VLOOKUP(VALUE(I5651),'PC Mapping'!A:F,6,),"")</f>
        <v>10719</v>
      </c>
      <c r="AH5651" s="13" t="str">
        <f>VLOOKUP(AG5651,'PC Mapping'!L:M,2,)</f>
        <v>All Other Water</v>
      </c>
    </row>
    <row r="5652" spans="1:34" x14ac:dyDescent="0.2">
      <c r="A5652" t="s">
        <v>23449</v>
      </c>
      <c r="B5652" t="s">
        <v>23443</v>
      </c>
      <c r="C5652" t="s">
        <v>4519</v>
      </c>
      <c r="D5652" t="s">
        <v>4520</v>
      </c>
      <c r="E5652" s="3">
        <v>45813</v>
      </c>
      <c r="F5652" t="s">
        <v>44</v>
      </c>
      <c r="G5652" t="s">
        <v>3742</v>
      </c>
      <c r="H5652" t="s">
        <v>3722</v>
      </c>
      <c r="I5652" t="s">
        <v>3752</v>
      </c>
      <c r="J5652" t="s">
        <v>4522</v>
      </c>
      <c r="K5652" s="2">
        <v>-11.5</v>
      </c>
      <c r="L5652" t="s">
        <v>44</v>
      </c>
      <c r="M5652" s="2">
        <v>-11.5</v>
      </c>
      <c r="N5652" t="s">
        <v>4523</v>
      </c>
      <c r="O5652" t="s">
        <v>4524</v>
      </c>
      <c r="P5652" t="s">
        <v>5225</v>
      </c>
      <c r="Q5652" t="s">
        <v>23450</v>
      </c>
      <c r="R5652" t="s">
        <v>44</v>
      </c>
      <c r="S5652" t="s">
        <v>4527</v>
      </c>
      <c r="T5652" s="3">
        <v>45813</v>
      </c>
      <c r="U5652" s="3">
        <v>45814</v>
      </c>
      <c r="V5652" s="2">
        <v>0</v>
      </c>
      <c r="W5652" t="s">
        <v>44</v>
      </c>
      <c r="X5652" t="s">
        <v>44</v>
      </c>
      <c r="Y5652" t="s">
        <v>23451</v>
      </c>
      <c r="Z5652" t="s">
        <v>3392</v>
      </c>
      <c r="AA5652" t="s">
        <v>4529</v>
      </c>
      <c r="AB5652" t="s">
        <v>4530</v>
      </c>
      <c r="AC5652" t="s">
        <v>89</v>
      </c>
      <c r="AD5652" t="str">
        <f t="shared" si="88"/>
        <v>10-60</v>
      </c>
      <c r="AE5652" t="str">
        <f>VLOOKUP(AD5652,'Main_Sub Desc'!C:D,2,)</f>
        <v>LPC from invoicing</v>
      </c>
      <c r="AF5652" t="str">
        <f>VLOOKUP(VALUE(H5652),'Main_Sub Desc'!F:G,2,)</f>
        <v>Wtr Rev Late Payment</v>
      </c>
      <c r="AG5652">
        <f>IFERROR(VLOOKUP(VALUE(I5652),'PC Mapping'!A:F,6,),"")</f>
        <v>10719</v>
      </c>
      <c r="AH5652" s="13" t="str">
        <f>VLOOKUP(AG5652,'PC Mapping'!L:M,2,)</f>
        <v>All Other Water</v>
      </c>
    </row>
    <row r="5653" spans="1:34" x14ac:dyDescent="0.2">
      <c r="A5653" t="s">
        <v>23452</v>
      </c>
      <c r="B5653" t="s">
        <v>23453</v>
      </c>
      <c r="C5653" t="s">
        <v>4519</v>
      </c>
      <c r="D5653" t="s">
        <v>4520</v>
      </c>
      <c r="E5653" s="3">
        <v>45814</v>
      </c>
      <c r="F5653" t="s">
        <v>44</v>
      </c>
      <c r="G5653" t="s">
        <v>3742</v>
      </c>
      <c r="H5653" t="s">
        <v>3722</v>
      </c>
      <c r="I5653" t="s">
        <v>3752</v>
      </c>
      <c r="J5653" t="s">
        <v>4522</v>
      </c>
      <c r="K5653" s="2">
        <v>-5</v>
      </c>
      <c r="L5653" t="s">
        <v>44</v>
      </c>
      <c r="M5653" s="2">
        <v>-5</v>
      </c>
      <c r="N5653" t="s">
        <v>4523</v>
      </c>
      <c r="O5653" t="s">
        <v>4524</v>
      </c>
      <c r="P5653" t="s">
        <v>22844</v>
      </c>
      <c r="Q5653" t="s">
        <v>23454</v>
      </c>
      <c r="R5653" t="s">
        <v>44</v>
      </c>
      <c r="S5653" t="s">
        <v>4527</v>
      </c>
      <c r="T5653" s="3">
        <v>45814</v>
      </c>
      <c r="U5653" s="3">
        <v>45817</v>
      </c>
      <c r="V5653" s="2">
        <v>0</v>
      </c>
      <c r="W5653" t="s">
        <v>44</v>
      </c>
      <c r="X5653" t="s">
        <v>44</v>
      </c>
      <c r="Y5653" t="s">
        <v>23455</v>
      </c>
      <c r="Z5653" t="s">
        <v>23456</v>
      </c>
      <c r="AA5653" t="s">
        <v>4529</v>
      </c>
      <c r="AB5653" t="s">
        <v>4530</v>
      </c>
      <c r="AC5653" t="s">
        <v>89</v>
      </c>
      <c r="AD5653" t="str">
        <f t="shared" si="88"/>
        <v>10-60</v>
      </c>
      <c r="AE5653" t="str">
        <f>VLOOKUP(AD5653,'Main_Sub Desc'!C:D,2,)</f>
        <v>LPC from invoicing</v>
      </c>
      <c r="AF5653" t="str">
        <f>VLOOKUP(VALUE(H5653),'Main_Sub Desc'!F:G,2,)</f>
        <v>Wtr Rev Late Payment</v>
      </c>
      <c r="AG5653">
        <f>IFERROR(VLOOKUP(VALUE(I5653),'PC Mapping'!A:F,6,),"")</f>
        <v>10719</v>
      </c>
      <c r="AH5653" s="13" t="str">
        <f>VLOOKUP(AG5653,'PC Mapping'!L:M,2,)</f>
        <v>All Other Water</v>
      </c>
    </row>
    <row r="5654" spans="1:34" x14ac:dyDescent="0.2">
      <c r="A5654" t="s">
        <v>23457</v>
      </c>
      <c r="B5654" t="s">
        <v>23458</v>
      </c>
      <c r="C5654" t="s">
        <v>4519</v>
      </c>
      <c r="D5654" t="s">
        <v>4520</v>
      </c>
      <c r="E5654" s="3">
        <v>45818</v>
      </c>
      <c r="F5654" t="s">
        <v>44</v>
      </c>
      <c r="G5654" t="s">
        <v>3742</v>
      </c>
      <c r="H5654" t="s">
        <v>3722</v>
      </c>
      <c r="I5654" t="s">
        <v>3752</v>
      </c>
      <c r="J5654" t="s">
        <v>4522</v>
      </c>
      <c r="K5654" s="2">
        <v>-5</v>
      </c>
      <c r="L5654" t="s">
        <v>44</v>
      </c>
      <c r="M5654" s="2">
        <v>-5</v>
      </c>
      <c r="N5654" t="s">
        <v>4523</v>
      </c>
      <c r="O5654" t="s">
        <v>4524</v>
      </c>
      <c r="P5654" t="s">
        <v>23221</v>
      </c>
      <c r="Q5654" t="s">
        <v>23459</v>
      </c>
      <c r="R5654" t="s">
        <v>44</v>
      </c>
      <c r="S5654" t="s">
        <v>4527</v>
      </c>
      <c r="T5654" s="3">
        <v>45818</v>
      </c>
      <c r="U5654" s="3">
        <v>45819</v>
      </c>
      <c r="V5654" s="2">
        <v>0</v>
      </c>
      <c r="W5654" t="s">
        <v>44</v>
      </c>
      <c r="X5654" t="s">
        <v>44</v>
      </c>
      <c r="Y5654" t="s">
        <v>23460</v>
      </c>
      <c r="Z5654" t="s">
        <v>23461</v>
      </c>
      <c r="AA5654" t="s">
        <v>4529</v>
      </c>
      <c r="AB5654" t="s">
        <v>4530</v>
      </c>
      <c r="AC5654" t="s">
        <v>89</v>
      </c>
      <c r="AD5654" t="str">
        <f t="shared" si="88"/>
        <v>10-60</v>
      </c>
      <c r="AE5654" t="str">
        <f>VLOOKUP(AD5654,'Main_Sub Desc'!C:D,2,)</f>
        <v>LPC from invoicing</v>
      </c>
      <c r="AF5654" t="str">
        <f>VLOOKUP(VALUE(H5654),'Main_Sub Desc'!F:G,2,)</f>
        <v>Wtr Rev Late Payment</v>
      </c>
      <c r="AG5654">
        <f>IFERROR(VLOOKUP(VALUE(I5654),'PC Mapping'!A:F,6,),"")</f>
        <v>10719</v>
      </c>
      <c r="AH5654" s="13" t="str">
        <f>VLOOKUP(AG5654,'PC Mapping'!L:M,2,)</f>
        <v>All Other Water</v>
      </c>
    </row>
    <row r="5655" spans="1:34" x14ac:dyDescent="0.2">
      <c r="A5655" t="s">
        <v>23462</v>
      </c>
      <c r="B5655" t="s">
        <v>23458</v>
      </c>
      <c r="C5655" t="s">
        <v>4519</v>
      </c>
      <c r="D5655" t="s">
        <v>4520</v>
      </c>
      <c r="E5655" s="3">
        <v>45818</v>
      </c>
      <c r="F5655" t="s">
        <v>44</v>
      </c>
      <c r="G5655" t="s">
        <v>3742</v>
      </c>
      <c r="H5655" t="s">
        <v>3722</v>
      </c>
      <c r="I5655" t="s">
        <v>3752</v>
      </c>
      <c r="J5655" t="s">
        <v>4522</v>
      </c>
      <c r="K5655" s="2">
        <v>-5</v>
      </c>
      <c r="L5655" t="s">
        <v>44</v>
      </c>
      <c r="M5655" s="2">
        <v>-5</v>
      </c>
      <c r="N5655" t="s">
        <v>4523</v>
      </c>
      <c r="O5655" t="s">
        <v>4524</v>
      </c>
      <c r="P5655" t="s">
        <v>23463</v>
      </c>
      <c r="Q5655" t="s">
        <v>23464</v>
      </c>
      <c r="R5655" t="s">
        <v>44</v>
      </c>
      <c r="S5655" t="s">
        <v>4527</v>
      </c>
      <c r="T5655" s="3">
        <v>45818</v>
      </c>
      <c r="U5655" s="3">
        <v>45819</v>
      </c>
      <c r="V5655" s="2">
        <v>0</v>
      </c>
      <c r="W5655" t="s">
        <v>44</v>
      </c>
      <c r="X5655" t="s">
        <v>44</v>
      </c>
      <c r="Y5655" t="s">
        <v>23465</v>
      </c>
      <c r="Z5655" t="s">
        <v>23466</v>
      </c>
      <c r="AA5655" t="s">
        <v>4529</v>
      </c>
      <c r="AB5655" t="s">
        <v>4530</v>
      </c>
      <c r="AC5655" t="s">
        <v>89</v>
      </c>
      <c r="AD5655" t="str">
        <f t="shared" si="88"/>
        <v>10-60</v>
      </c>
      <c r="AE5655" t="str">
        <f>VLOOKUP(AD5655,'Main_Sub Desc'!C:D,2,)</f>
        <v>LPC from invoicing</v>
      </c>
      <c r="AF5655" t="str">
        <f>VLOOKUP(VALUE(H5655),'Main_Sub Desc'!F:G,2,)</f>
        <v>Wtr Rev Late Payment</v>
      </c>
      <c r="AG5655">
        <f>IFERROR(VLOOKUP(VALUE(I5655),'PC Mapping'!A:F,6,),"")</f>
        <v>10719</v>
      </c>
      <c r="AH5655" s="13" t="str">
        <f>VLOOKUP(AG5655,'PC Mapping'!L:M,2,)</f>
        <v>All Other Water</v>
      </c>
    </row>
    <row r="5656" spans="1:34" x14ac:dyDescent="0.2">
      <c r="A5656" t="s">
        <v>23467</v>
      </c>
      <c r="B5656" t="s">
        <v>23458</v>
      </c>
      <c r="C5656" t="s">
        <v>4519</v>
      </c>
      <c r="D5656" t="s">
        <v>4520</v>
      </c>
      <c r="E5656" s="3">
        <v>45818</v>
      </c>
      <c r="F5656" t="s">
        <v>44</v>
      </c>
      <c r="G5656" t="s">
        <v>3742</v>
      </c>
      <c r="H5656" t="s">
        <v>3722</v>
      </c>
      <c r="I5656" t="s">
        <v>4538</v>
      </c>
      <c r="J5656" t="s">
        <v>4522</v>
      </c>
      <c r="K5656" s="2">
        <v>-5</v>
      </c>
      <c r="L5656" t="s">
        <v>44</v>
      </c>
      <c r="M5656" s="2">
        <v>-5</v>
      </c>
      <c r="N5656" t="s">
        <v>4523</v>
      </c>
      <c r="O5656" t="s">
        <v>4524</v>
      </c>
      <c r="P5656" t="s">
        <v>21219</v>
      </c>
      <c r="Q5656" t="s">
        <v>23468</v>
      </c>
      <c r="R5656" t="s">
        <v>44</v>
      </c>
      <c r="S5656" t="s">
        <v>4527</v>
      </c>
      <c r="T5656" s="3">
        <v>45818</v>
      </c>
      <c r="U5656" s="3">
        <v>45819</v>
      </c>
      <c r="V5656" s="2">
        <v>0</v>
      </c>
      <c r="W5656" t="s">
        <v>44</v>
      </c>
      <c r="X5656" t="s">
        <v>44</v>
      </c>
      <c r="Y5656" t="s">
        <v>21221</v>
      </c>
      <c r="Z5656" t="s">
        <v>778</v>
      </c>
      <c r="AA5656" t="s">
        <v>4529</v>
      </c>
      <c r="AB5656" t="s">
        <v>4530</v>
      </c>
      <c r="AC5656" t="s">
        <v>89</v>
      </c>
      <c r="AD5656" t="str">
        <f t="shared" si="88"/>
        <v>10-60</v>
      </c>
      <c r="AE5656" t="str">
        <f>VLOOKUP(AD5656,'Main_Sub Desc'!C:D,2,)</f>
        <v>LPC from invoicing</v>
      </c>
      <c r="AF5656" t="str">
        <f>VLOOKUP(VALUE(H5656),'Main_Sub Desc'!F:G,2,)</f>
        <v>Wtr Rev Late Payment</v>
      </c>
      <c r="AG5656">
        <f>IFERROR(VLOOKUP(VALUE(I5656),'PC Mapping'!A:F,6,),"")</f>
        <v>10469</v>
      </c>
      <c r="AH5656" s="13" t="str">
        <f>VLOOKUP(AG5656,'PC Mapping'!L:M,2,)</f>
        <v>Bolivar Water</v>
      </c>
    </row>
    <row r="5657" spans="1:34" x14ac:dyDescent="0.2">
      <c r="A5657" t="s">
        <v>23467</v>
      </c>
      <c r="B5657" t="s">
        <v>23458</v>
      </c>
      <c r="C5657" t="s">
        <v>4519</v>
      </c>
      <c r="D5657" t="s">
        <v>4520</v>
      </c>
      <c r="E5657" s="3">
        <v>45818</v>
      </c>
      <c r="F5657" t="s">
        <v>44</v>
      </c>
      <c r="G5657" t="s">
        <v>3742</v>
      </c>
      <c r="H5657" t="s">
        <v>3716</v>
      </c>
      <c r="I5657" t="s">
        <v>4534</v>
      </c>
      <c r="J5657" t="s">
        <v>4522</v>
      </c>
      <c r="K5657" s="2">
        <v>-6.86</v>
      </c>
      <c r="L5657" t="s">
        <v>44</v>
      </c>
      <c r="M5657" s="2">
        <v>-6.86</v>
      </c>
      <c r="N5657" t="s">
        <v>4523</v>
      </c>
      <c r="O5657" t="s">
        <v>4524</v>
      </c>
      <c r="P5657" t="s">
        <v>21219</v>
      </c>
      <c r="Q5657" t="s">
        <v>23469</v>
      </c>
      <c r="R5657" t="s">
        <v>44</v>
      </c>
      <c r="S5657" t="s">
        <v>4527</v>
      </c>
      <c r="T5657" s="3">
        <v>45818</v>
      </c>
      <c r="U5657" s="3">
        <v>45819</v>
      </c>
      <c r="V5657" s="2">
        <v>0</v>
      </c>
      <c r="W5657" t="s">
        <v>44</v>
      </c>
      <c r="X5657" t="s">
        <v>44</v>
      </c>
      <c r="Y5657" t="s">
        <v>21223</v>
      </c>
      <c r="Z5657" t="s">
        <v>778</v>
      </c>
      <c r="AA5657" t="s">
        <v>4529</v>
      </c>
      <c r="AB5657" t="s">
        <v>4530</v>
      </c>
      <c r="AC5657" t="s">
        <v>89</v>
      </c>
      <c r="AD5657" t="str">
        <f t="shared" si="88"/>
        <v>10-60</v>
      </c>
      <c r="AE5657" t="str">
        <f>VLOOKUP(AD5657,'Main_Sub Desc'!C:D,2,)</f>
        <v>LPC from invoicing</v>
      </c>
      <c r="AF5657" t="str">
        <f>VLOOKUP(VALUE(H5657),'Main_Sub Desc'!F:G,2,)</f>
        <v>Wst Rev Late Payment</v>
      </c>
      <c r="AG5657">
        <f>IFERROR(VLOOKUP(VALUE(I5657),'PC Mapping'!A:F,6,),"")</f>
        <v>10514</v>
      </c>
      <c r="AH5657" s="13" t="str">
        <f>VLOOKUP(AG5657,'PC Mapping'!L:M,2,)</f>
        <v>Bolivar Sewer</v>
      </c>
    </row>
    <row r="5658" spans="1:34" x14ac:dyDescent="0.2">
      <c r="A5658" t="s">
        <v>23470</v>
      </c>
      <c r="B5658" t="s">
        <v>23458</v>
      </c>
      <c r="C5658" t="s">
        <v>4519</v>
      </c>
      <c r="D5658" t="s">
        <v>4520</v>
      </c>
      <c r="E5658" s="3">
        <v>45818</v>
      </c>
      <c r="F5658" t="s">
        <v>44</v>
      </c>
      <c r="G5658" t="s">
        <v>3742</v>
      </c>
      <c r="H5658" t="s">
        <v>3722</v>
      </c>
      <c r="I5658" t="s">
        <v>3752</v>
      </c>
      <c r="J5658" t="s">
        <v>4522</v>
      </c>
      <c r="K5658" s="2">
        <v>-7.62</v>
      </c>
      <c r="L5658" t="s">
        <v>44</v>
      </c>
      <c r="M5658" s="2">
        <v>-7.62</v>
      </c>
      <c r="N5658" t="s">
        <v>4523</v>
      </c>
      <c r="O5658" t="s">
        <v>4524</v>
      </c>
      <c r="P5658" t="s">
        <v>23471</v>
      </c>
      <c r="Q5658" t="s">
        <v>23472</v>
      </c>
      <c r="R5658" t="s">
        <v>44</v>
      </c>
      <c r="S5658" t="s">
        <v>4527</v>
      </c>
      <c r="T5658" s="3">
        <v>45818</v>
      </c>
      <c r="U5658" s="3">
        <v>45819</v>
      </c>
      <c r="V5658" s="2">
        <v>0</v>
      </c>
      <c r="W5658" t="s">
        <v>44</v>
      </c>
      <c r="X5658" t="s">
        <v>44</v>
      </c>
      <c r="Y5658" t="s">
        <v>23473</v>
      </c>
      <c r="Z5658" t="s">
        <v>2563</v>
      </c>
      <c r="AA5658" t="s">
        <v>4529</v>
      </c>
      <c r="AB5658" t="s">
        <v>4530</v>
      </c>
      <c r="AC5658" t="s">
        <v>89</v>
      </c>
      <c r="AD5658" t="str">
        <f t="shared" si="88"/>
        <v>10-60</v>
      </c>
      <c r="AE5658" t="str">
        <f>VLOOKUP(AD5658,'Main_Sub Desc'!C:D,2,)</f>
        <v>LPC from invoicing</v>
      </c>
      <c r="AF5658" t="str">
        <f>VLOOKUP(VALUE(H5658),'Main_Sub Desc'!F:G,2,)</f>
        <v>Wtr Rev Late Payment</v>
      </c>
      <c r="AG5658">
        <f>IFERROR(VLOOKUP(VALUE(I5658),'PC Mapping'!A:F,6,),"")</f>
        <v>10719</v>
      </c>
      <c r="AH5658" s="13" t="str">
        <f>VLOOKUP(AG5658,'PC Mapping'!L:M,2,)</f>
        <v>All Other Water</v>
      </c>
    </row>
    <row r="5659" spans="1:34" x14ac:dyDescent="0.2">
      <c r="A5659" t="s">
        <v>23474</v>
      </c>
      <c r="B5659" t="s">
        <v>23458</v>
      </c>
      <c r="C5659" t="s">
        <v>4519</v>
      </c>
      <c r="D5659" t="s">
        <v>4520</v>
      </c>
      <c r="E5659" s="3">
        <v>45818</v>
      </c>
      <c r="F5659" t="s">
        <v>44</v>
      </c>
      <c r="G5659" t="s">
        <v>3742</v>
      </c>
      <c r="H5659" t="s">
        <v>3722</v>
      </c>
      <c r="I5659" t="s">
        <v>4538</v>
      </c>
      <c r="J5659" t="s">
        <v>4522</v>
      </c>
      <c r="K5659" s="2">
        <v>-5</v>
      </c>
      <c r="L5659" t="s">
        <v>44</v>
      </c>
      <c r="M5659" s="2">
        <v>-5</v>
      </c>
      <c r="N5659" t="s">
        <v>4523</v>
      </c>
      <c r="O5659" t="s">
        <v>4524</v>
      </c>
      <c r="P5659" t="s">
        <v>11677</v>
      </c>
      <c r="Q5659" t="s">
        <v>23475</v>
      </c>
      <c r="R5659" t="s">
        <v>44</v>
      </c>
      <c r="S5659" t="s">
        <v>4527</v>
      </c>
      <c r="T5659" s="3">
        <v>45818</v>
      </c>
      <c r="U5659" s="3">
        <v>45819</v>
      </c>
      <c r="V5659" s="2">
        <v>0</v>
      </c>
      <c r="W5659" t="s">
        <v>44</v>
      </c>
      <c r="X5659" t="s">
        <v>44</v>
      </c>
      <c r="Y5659" t="s">
        <v>11679</v>
      </c>
      <c r="Z5659" t="s">
        <v>957</v>
      </c>
      <c r="AA5659" t="s">
        <v>4529</v>
      </c>
      <c r="AB5659" t="s">
        <v>4530</v>
      </c>
      <c r="AC5659" t="s">
        <v>89</v>
      </c>
      <c r="AD5659" t="str">
        <f t="shared" si="88"/>
        <v>10-60</v>
      </c>
      <c r="AE5659" t="str">
        <f>VLOOKUP(AD5659,'Main_Sub Desc'!C:D,2,)</f>
        <v>LPC from invoicing</v>
      </c>
      <c r="AF5659" t="str">
        <f>VLOOKUP(VALUE(H5659),'Main_Sub Desc'!F:G,2,)</f>
        <v>Wtr Rev Late Payment</v>
      </c>
      <c r="AG5659">
        <f>IFERROR(VLOOKUP(VALUE(I5659),'PC Mapping'!A:F,6,),"")</f>
        <v>10469</v>
      </c>
      <c r="AH5659" s="13" t="str">
        <f>VLOOKUP(AG5659,'PC Mapping'!L:M,2,)</f>
        <v>Bolivar Water</v>
      </c>
    </row>
    <row r="5660" spans="1:34" x14ac:dyDescent="0.2">
      <c r="A5660" t="s">
        <v>23476</v>
      </c>
      <c r="B5660" t="s">
        <v>23458</v>
      </c>
      <c r="C5660" t="s">
        <v>4519</v>
      </c>
      <c r="D5660" t="s">
        <v>4520</v>
      </c>
      <c r="E5660" s="3">
        <v>45818</v>
      </c>
      <c r="F5660" t="s">
        <v>44</v>
      </c>
      <c r="G5660" t="s">
        <v>3742</v>
      </c>
      <c r="H5660" t="s">
        <v>3716</v>
      </c>
      <c r="I5660" t="s">
        <v>4534</v>
      </c>
      <c r="J5660" t="s">
        <v>4522</v>
      </c>
      <c r="K5660" s="2">
        <v>-5</v>
      </c>
      <c r="L5660" t="s">
        <v>44</v>
      </c>
      <c r="M5660" s="2">
        <v>-5</v>
      </c>
      <c r="N5660" t="s">
        <v>4523</v>
      </c>
      <c r="O5660" t="s">
        <v>4524</v>
      </c>
      <c r="P5660" t="s">
        <v>9270</v>
      </c>
      <c r="Q5660" t="s">
        <v>23477</v>
      </c>
      <c r="R5660" t="s">
        <v>44</v>
      </c>
      <c r="S5660" t="s">
        <v>4527</v>
      </c>
      <c r="T5660" s="3">
        <v>45818</v>
      </c>
      <c r="U5660" s="3">
        <v>45819</v>
      </c>
      <c r="V5660" s="2">
        <v>0</v>
      </c>
      <c r="W5660" t="s">
        <v>44</v>
      </c>
      <c r="X5660" t="s">
        <v>44</v>
      </c>
      <c r="Y5660" t="s">
        <v>12715</v>
      </c>
      <c r="Z5660" t="s">
        <v>990</v>
      </c>
      <c r="AA5660" t="s">
        <v>4529</v>
      </c>
      <c r="AB5660" t="s">
        <v>4530</v>
      </c>
      <c r="AC5660" t="s">
        <v>89</v>
      </c>
      <c r="AD5660" t="str">
        <f t="shared" si="88"/>
        <v>10-60</v>
      </c>
      <c r="AE5660" t="str">
        <f>VLOOKUP(AD5660,'Main_Sub Desc'!C:D,2,)</f>
        <v>LPC from invoicing</v>
      </c>
      <c r="AF5660" t="str">
        <f>VLOOKUP(VALUE(H5660),'Main_Sub Desc'!F:G,2,)</f>
        <v>Wst Rev Late Payment</v>
      </c>
      <c r="AG5660">
        <f>IFERROR(VLOOKUP(VALUE(I5660),'PC Mapping'!A:F,6,),"")</f>
        <v>10514</v>
      </c>
      <c r="AH5660" s="13" t="str">
        <f>VLOOKUP(AG5660,'PC Mapping'!L:M,2,)</f>
        <v>Bolivar Sewer</v>
      </c>
    </row>
    <row r="5661" spans="1:34" x14ac:dyDescent="0.2">
      <c r="A5661" t="s">
        <v>23476</v>
      </c>
      <c r="B5661" t="s">
        <v>23458</v>
      </c>
      <c r="C5661" t="s">
        <v>4519</v>
      </c>
      <c r="D5661" t="s">
        <v>4520</v>
      </c>
      <c r="E5661" s="3">
        <v>45818</v>
      </c>
      <c r="F5661" t="s">
        <v>44</v>
      </c>
      <c r="G5661" t="s">
        <v>3742</v>
      </c>
      <c r="H5661" t="s">
        <v>3722</v>
      </c>
      <c r="I5661" t="s">
        <v>4538</v>
      </c>
      <c r="J5661" t="s">
        <v>4522</v>
      </c>
      <c r="K5661" s="2">
        <v>-5</v>
      </c>
      <c r="L5661" t="s">
        <v>44</v>
      </c>
      <c r="M5661" s="2">
        <v>-5</v>
      </c>
      <c r="N5661" t="s">
        <v>4523</v>
      </c>
      <c r="O5661" t="s">
        <v>4524</v>
      </c>
      <c r="P5661" t="s">
        <v>9270</v>
      </c>
      <c r="Q5661" t="s">
        <v>23478</v>
      </c>
      <c r="R5661" t="s">
        <v>44</v>
      </c>
      <c r="S5661" t="s">
        <v>4527</v>
      </c>
      <c r="T5661" s="3">
        <v>45818</v>
      </c>
      <c r="U5661" s="3">
        <v>45819</v>
      </c>
      <c r="V5661" s="2">
        <v>0</v>
      </c>
      <c r="W5661" t="s">
        <v>44</v>
      </c>
      <c r="X5661" t="s">
        <v>44</v>
      </c>
      <c r="Y5661" t="s">
        <v>12713</v>
      </c>
      <c r="Z5661" t="s">
        <v>990</v>
      </c>
      <c r="AA5661" t="s">
        <v>4529</v>
      </c>
      <c r="AB5661" t="s">
        <v>4530</v>
      </c>
      <c r="AC5661" t="s">
        <v>89</v>
      </c>
      <c r="AD5661" t="str">
        <f t="shared" si="88"/>
        <v>10-60</v>
      </c>
      <c r="AE5661" t="str">
        <f>VLOOKUP(AD5661,'Main_Sub Desc'!C:D,2,)</f>
        <v>LPC from invoicing</v>
      </c>
      <c r="AF5661" t="str">
        <f>VLOOKUP(VALUE(H5661),'Main_Sub Desc'!F:G,2,)</f>
        <v>Wtr Rev Late Payment</v>
      </c>
      <c r="AG5661">
        <f>IFERROR(VLOOKUP(VALUE(I5661),'PC Mapping'!A:F,6,),"")</f>
        <v>10469</v>
      </c>
      <c r="AH5661" s="13" t="str">
        <f>VLOOKUP(AG5661,'PC Mapping'!L:M,2,)</f>
        <v>Bolivar Water</v>
      </c>
    </row>
    <row r="5662" spans="1:34" x14ac:dyDescent="0.2">
      <c r="A5662" t="s">
        <v>23479</v>
      </c>
      <c r="B5662" t="s">
        <v>23458</v>
      </c>
      <c r="C5662" t="s">
        <v>4519</v>
      </c>
      <c r="D5662" t="s">
        <v>4520</v>
      </c>
      <c r="E5662" s="3">
        <v>45818</v>
      </c>
      <c r="F5662" t="s">
        <v>44</v>
      </c>
      <c r="G5662" t="s">
        <v>3742</v>
      </c>
      <c r="H5662" t="s">
        <v>3722</v>
      </c>
      <c r="I5662" t="s">
        <v>3752</v>
      </c>
      <c r="J5662" t="s">
        <v>4522</v>
      </c>
      <c r="K5662" s="2">
        <v>-12.51</v>
      </c>
      <c r="L5662" t="s">
        <v>44</v>
      </c>
      <c r="M5662" s="2">
        <v>-12.51</v>
      </c>
      <c r="N5662" t="s">
        <v>4523</v>
      </c>
      <c r="O5662" t="s">
        <v>4524</v>
      </c>
      <c r="P5662" t="s">
        <v>23480</v>
      </c>
      <c r="Q5662" t="s">
        <v>23481</v>
      </c>
      <c r="R5662" t="s">
        <v>44</v>
      </c>
      <c r="S5662" t="s">
        <v>4527</v>
      </c>
      <c r="T5662" s="3">
        <v>45818</v>
      </c>
      <c r="U5662" s="3">
        <v>45819</v>
      </c>
      <c r="V5662" s="2">
        <v>0</v>
      </c>
      <c r="W5662" t="s">
        <v>44</v>
      </c>
      <c r="X5662" t="s">
        <v>44</v>
      </c>
      <c r="Y5662" t="s">
        <v>23482</v>
      </c>
      <c r="Z5662" t="s">
        <v>3130</v>
      </c>
      <c r="AA5662" t="s">
        <v>4529</v>
      </c>
      <c r="AB5662" t="s">
        <v>4530</v>
      </c>
      <c r="AC5662" t="s">
        <v>89</v>
      </c>
      <c r="AD5662" t="str">
        <f t="shared" si="88"/>
        <v>10-60</v>
      </c>
      <c r="AE5662" t="str">
        <f>VLOOKUP(AD5662,'Main_Sub Desc'!C:D,2,)</f>
        <v>LPC from invoicing</v>
      </c>
      <c r="AF5662" t="str">
        <f>VLOOKUP(VALUE(H5662),'Main_Sub Desc'!F:G,2,)</f>
        <v>Wtr Rev Late Payment</v>
      </c>
      <c r="AG5662">
        <f>IFERROR(VLOOKUP(VALUE(I5662),'PC Mapping'!A:F,6,),"")</f>
        <v>10719</v>
      </c>
      <c r="AH5662" s="13" t="str">
        <f>VLOOKUP(AG5662,'PC Mapping'!L:M,2,)</f>
        <v>All Other Water</v>
      </c>
    </row>
    <row r="5663" spans="1:34" x14ac:dyDescent="0.2">
      <c r="A5663" t="s">
        <v>23483</v>
      </c>
      <c r="B5663" t="s">
        <v>23484</v>
      </c>
      <c r="C5663" t="s">
        <v>4519</v>
      </c>
      <c r="D5663" t="s">
        <v>4520</v>
      </c>
      <c r="E5663" s="3">
        <v>45821</v>
      </c>
      <c r="F5663" t="s">
        <v>44</v>
      </c>
      <c r="G5663" t="s">
        <v>3742</v>
      </c>
      <c r="H5663" t="s">
        <v>3716</v>
      </c>
      <c r="I5663" t="s">
        <v>4534</v>
      </c>
      <c r="J5663" t="s">
        <v>4522</v>
      </c>
      <c r="K5663" s="2">
        <v>-5</v>
      </c>
      <c r="L5663" t="s">
        <v>44</v>
      </c>
      <c r="M5663" s="2">
        <v>-5</v>
      </c>
      <c r="N5663" t="s">
        <v>4523</v>
      </c>
      <c r="O5663" t="s">
        <v>4524</v>
      </c>
      <c r="P5663" t="s">
        <v>23485</v>
      </c>
      <c r="Q5663" t="s">
        <v>23486</v>
      </c>
      <c r="R5663" t="s">
        <v>44</v>
      </c>
      <c r="S5663" t="s">
        <v>4527</v>
      </c>
      <c r="T5663" s="3">
        <v>45821</v>
      </c>
      <c r="U5663" s="3">
        <v>45824</v>
      </c>
      <c r="V5663" s="2">
        <v>0</v>
      </c>
      <c r="W5663" t="s">
        <v>44</v>
      </c>
      <c r="X5663" t="s">
        <v>44</v>
      </c>
      <c r="Y5663" t="s">
        <v>23487</v>
      </c>
      <c r="Z5663" t="s">
        <v>1233</v>
      </c>
      <c r="AA5663" t="s">
        <v>4529</v>
      </c>
      <c r="AB5663" t="s">
        <v>4530</v>
      </c>
      <c r="AC5663" t="s">
        <v>89</v>
      </c>
      <c r="AD5663" t="str">
        <f t="shared" si="88"/>
        <v>10-60</v>
      </c>
      <c r="AE5663" t="str">
        <f>VLOOKUP(AD5663,'Main_Sub Desc'!C:D,2,)</f>
        <v>LPC from invoicing</v>
      </c>
      <c r="AF5663" t="str">
        <f>VLOOKUP(VALUE(H5663),'Main_Sub Desc'!F:G,2,)</f>
        <v>Wst Rev Late Payment</v>
      </c>
      <c r="AG5663">
        <f>IFERROR(VLOOKUP(VALUE(I5663),'PC Mapping'!A:F,6,),"")</f>
        <v>10514</v>
      </c>
      <c r="AH5663" s="13" t="str">
        <f>VLOOKUP(AG5663,'PC Mapping'!L:M,2,)</f>
        <v>Bolivar Sewer</v>
      </c>
    </row>
    <row r="5664" spans="1:34" x14ac:dyDescent="0.2">
      <c r="A5664" t="s">
        <v>23483</v>
      </c>
      <c r="B5664" t="s">
        <v>23484</v>
      </c>
      <c r="C5664" t="s">
        <v>4519</v>
      </c>
      <c r="D5664" t="s">
        <v>4520</v>
      </c>
      <c r="E5664" s="3">
        <v>45821</v>
      </c>
      <c r="F5664" t="s">
        <v>44</v>
      </c>
      <c r="G5664" t="s">
        <v>3742</v>
      </c>
      <c r="H5664" t="s">
        <v>3722</v>
      </c>
      <c r="I5664" t="s">
        <v>4538</v>
      </c>
      <c r="J5664" t="s">
        <v>4522</v>
      </c>
      <c r="K5664" s="2">
        <v>-5</v>
      </c>
      <c r="L5664" t="s">
        <v>44</v>
      </c>
      <c r="M5664" s="2">
        <v>-5</v>
      </c>
      <c r="N5664" t="s">
        <v>4523</v>
      </c>
      <c r="O5664" t="s">
        <v>4524</v>
      </c>
      <c r="P5664" t="s">
        <v>23485</v>
      </c>
      <c r="Q5664" t="s">
        <v>23488</v>
      </c>
      <c r="R5664" t="s">
        <v>44</v>
      </c>
      <c r="S5664" t="s">
        <v>4527</v>
      </c>
      <c r="T5664" s="3">
        <v>45821</v>
      </c>
      <c r="U5664" s="3">
        <v>45824</v>
      </c>
      <c r="V5664" s="2">
        <v>0</v>
      </c>
      <c r="W5664" t="s">
        <v>44</v>
      </c>
      <c r="X5664" t="s">
        <v>44</v>
      </c>
      <c r="Y5664" t="s">
        <v>23489</v>
      </c>
      <c r="Z5664" t="s">
        <v>1233</v>
      </c>
      <c r="AA5664" t="s">
        <v>4529</v>
      </c>
      <c r="AB5664" t="s">
        <v>4530</v>
      </c>
      <c r="AC5664" t="s">
        <v>89</v>
      </c>
      <c r="AD5664" t="str">
        <f t="shared" si="88"/>
        <v>10-60</v>
      </c>
      <c r="AE5664" t="str">
        <f>VLOOKUP(AD5664,'Main_Sub Desc'!C:D,2,)</f>
        <v>LPC from invoicing</v>
      </c>
      <c r="AF5664" t="str">
        <f>VLOOKUP(VALUE(H5664),'Main_Sub Desc'!F:G,2,)</f>
        <v>Wtr Rev Late Payment</v>
      </c>
      <c r="AG5664">
        <f>IFERROR(VLOOKUP(VALUE(I5664),'PC Mapping'!A:F,6,),"")</f>
        <v>10469</v>
      </c>
      <c r="AH5664" s="13" t="str">
        <f>VLOOKUP(AG5664,'PC Mapping'!L:M,2,)</f>
        <v>Bolivar Water</v>
      </c>
    </row>
    <row r="5665" spans="1:34" x14ac:dyDescent="0.2">
      <c r="A5665" t="s">
        <v>23490</v>
      </c>
      <c r="B5665" t="s">
        <v>23491</v>
      </c>
      <c r="C5665" t="s">
        <v>4519</v>
      </c>
      <c r="D5665" t="s">
        <v>4520</v>
      </c>
      <c r="E5665" s="3">
        <v>45821</v>
      </c>
      <c r="F5665" t="s">
        <v>44</v>
      </c>
      <c r="G5665" t="s">
        <v>3742</v>
      </c>
      <c r="H5665" t="s">
        <v>3716</v>
      </c>
      <c r="I5665" t="s">
        <v>5595</v>
      </c>
      <c r="J5665" t="s">
        <v>4522</v>
      </c>
      <c r="K5665" s="2">
        <v>-5</v>
      </c>
      <c r="L5665" t="s">
        <v>44</v>
      </c>
      <c r="M5665" s="2">
        <v>-5</v>
      </c>
      <c r="N5665" t="s">
        <v>4523</v>
      </c>
      <c r="O5665" t="s">
        <v>4524</v>
      </c>
      <c r="P5665" t="s">
        <v>6900</v>
      </c>
      <c r="Q5665" t="s">
        <v>23492</v>
      </c>
      <c r="R5665" t="s">
        <v>44</v>
      </c>
      <c r="S5665" t="s">
        <v>4527</v>
      </c>
      <c r="T5665" s="3">
        <v>45821</v>
      </c>
      <c r="U5665" s="3">
        <v>45824</v>
      </c>
      <c r="V5665" s="2">
        <v>0</v>
      </c>
      <c r="W5665" t="s">
        <v>44</v>
      </c>
      <c r="X5665" t="s">
        <v>44</v>
      </c>
      <c r="Y5665" t="s">
        <v>23493</v>
      </c>
      <c r="Z5665" t="s">
        <v>1485</v>
      </c>
      <c r="AA5665" t="s">
        <v>4529</v>
      </c>
      <c r="AB5665" t="s">
        <v>4530</v>
      </c>
      <c r="AC5665" t="s">
        <v>89</v>
      </c>
      <c r="AD5665" t="str">
        <f t="shared" si="88"/>
        <v>10-60</v>
      </c>
      <c r="AE5665" t="str">
        <f>VLOOKUP(AD5665,'Main_Sub Desc'!C:D,2,)</f>
        <v>LPC from invoicing</v>
      </c>
      <c r="AF5665" t="str">
        <f>VLOOKUP(VALUE(H5665),'Main_Sub Desc'!F:G,2,)</f>
        <v>Wst Rev Late Payment</v>
      </c>
      <c r="AG5665">
        <f>IFERROR(VLOOKUP(VALUE(I5665),'PC Mapping'!A:F,6,),"")</f>
        <v>10636</v>
      </c>
      <c r="AH5665" s="13" t="str">
        <f>VLOOKUP(AG5665,'PC Mapping'!L:M,2,)</f>
        <v>Prairie Heights Sewer</v>
      </c>
    </row>
    <row r="5666" spans="1:34" x14ac:dyDescent="0.2">
      <c r="A5666" t="s">
        <v>23494</v>
      </c>
      <c r="B5666" t="s">
        <v>23491</v>
      </c>
      <c r="C5666" t="s">
        <v>4519</v>
      </c>
      <c r="D5666" t="s">
        <v>4520</v>
      </c>
      <c r="E5666" s="3">
        <v>45821</v>
      </c>
      <c r="F5666" t="s">
        <v>44</v>
      </c>
      <c r="G5666" t="s">
        <v>3742</v>
      </c>
      <c r="H5666" t="s">
        <v>3722</v>
      </c>
      <c r="I5666" t="s">
        <v>4538</v>
      </c>
      <c r="J5666" t="s">
        <v>4522</v>
      </c>
      <c r="K5666" s="2">
        <v>-7.59</v>
      </c>
      <c r="L5666" t="s">
        <v>44</v>
      </c>
      <c r="M5666" s="2">
        <v>-7.59</v>
      </c>
      <c r="N5666" t="s">
        <v>4523</v>
      </c>
      <c r="O5666" t="s">
        <v>4524</v>
      </c>
      <c r="P5666" t="s">
        <v>4612</v>
      </c>
      <c r="Q5666" t="s">
        <v>23495</v>
      </c>
      <c r="R5666" t="s">
        <v>44</v>
      </c>
      <c r="S5666" t="s">
        <v>4527</v>
      </c>
      <c r="T5666" s="3">
        <v>45821</v>
      </c>
      <c r="U5666" s="3">
        <v>45824</v>
      </c>
      <c r="V5666" s="2">
        <v>0</v>
      </c>
      <c r="W5666" t="s">
        <v>44</v>
      </c>
      <c r="X5666" t="s">
        <v>44</v>
      </c>
      <c r="Y5666" t="s">
        <v>23496</v>
      </c>
      <c r="Z5666" t="s">
        <v>495</v>
      </c>
      <c r="AA5666" t="s">
        <v>4529</v>
      </c>
      <c r="AB5666" t="s">
        <v>4530</v>
      </c>
      <c r="AC5666" t="s">
        <v>89</v>
      </c>
      <c r="AD5666" t="str">
        <f t="shared" si="88"/>
        <v>10-60</v>
      </c>
      <c r="AE5666" t="str">
        <f>VLOOKUP(AD5666,'Main_Sub Desc'!C:D,2,)</f>
        <v>LPC from invoicing</v>
      </c>
      <c r="AF5666" t="str">
        <f>VLOOKUP(VALUE(H5666),'Main_Sub Desc'!F:G,2,)</f>
        <v>Wtr Rev Late Payment</v>
      </c>
      <c r="AG5666">
        <f>IFERROR(VLOOKUP(VALUE(I5666),'PC Mapping'!A:F,6,),"")</f>
        <v>10469</v>
      </c>
      <c r="AH5666" s="13" t="str">
        <f>VLOOKUP(AG5666,'PC Mapping'!L:M,2,)</f>
        <v>Bolivar Water</v>
      </c>
    </row>
    <row r="5667" spans="1:34" x14ac:dyDescent="0.2">
      <c r="A5667" t="s">
        <v>23494</v>
      </c>
      <c r="B5667" t="s">
        <v>23491</v>
      </c>
      <c r="C5667" t="s">
        <v>4519</v>
      </c>
      <c r="D5667" t="s">
        <v>4520</v>
      </c>
      <c r="E5667" s="3">
        <v>45821</v>
      </c>
      <c r="F5667" t="s">
        <v>44</v>
      </c>
      <c r="G5667" t="s">
        <v>3742</v>
      </c>
      <c r="H5667" t="s">
        <v>3716</v>
      </c>
      <c r="I5667" t="s">
        <v>4534</v>
      </c>
      <c r="J5667" t="s">
        <v>4522</v>
      </c>
      <c r="K5667" s="2">
        <v>-11.51</v>
      </c>
      <c r="L5667" t="s">
        <v>44</v>
      </c>
      <c r="M5667" s="2">
        <v>-11.51</v>
      </c>
      <c r="N5667" t="s">
        <v>4523</v>
      </c>
      <c r="O5667" t="s">
        <v>4524</v>
      </c>
      <c r="P5667" t="s">
        <v>4612</v>
      </c>
      <c r="Q5667" t="s">
        <v>23497</v>
      </c>
      <c r="R5667" t="s">
        <v>44</v>
      </c>
      <c r="S5667" t="s">
        <v>4527</v>
      </c>
      <c r="T5667" s="3">
        <v>45821</v>
      </c>
      <c r="U5667" s="3">
        <v>45824</v>
      </c>
      <c r="V5667" s="2">
        <v>0</v>
      </c>
      <c r="W5667" t="s">
        <v>44</v>
      </c>
      <c r="X5667" t="s">
        <v>44</v>
      </c>
      <c r="Y5667" t="s">
        <v>23498</v>
      </c>
      <c r="Z5667" t="s">
        <v>495</v>
      </c>
      <c r="AA5667" t="s">
        <v>4529</v>
      </c>
      <c r="AB5667" t="s">
        <v>4530</v>
      </c>
      <c r="AC5667" t="s">
        <v>89</v>
      </c>
      <c r="AD5667" t="str">
        <f t="shared" si="88"/>
        <v>10-60</v>
      </c>
      <c r="AE5667" t="str">
        <f>VLOOKUP(AD5667,'Main_Sub Desc'!C:D,2,)</f>
        <v>LPC from invoicing</v>
      </c>
      <c r="AF5667" t="str">
        <f>VLOOKUP(VALUE(H5667),'Main_Sub Desc'!F:G,2,)</f>
        <v>Wst Rev Late Payment</v>
      </c>
      <c r="AG5667">
        <f>IFERROR(VLOOKUP(VALUE(I5667),'PC Mapping'!A:F,6,),"")</f>
        <v>10514</v>
      </c>
      <c r="AH5667" s="13" t="str">
        <f>VLOOKUP(AG5667,'PC Mapping'!L:M,2,)</f>
        <v>Bolivar Sewer</v>
      </c>
    </row>
    <row r="5668" spans="1:34" x14ac:dyDescent="0.2">
      <c r="A5668" t="s">
        <v>23499</v>
      </c>
      <c r="B5668" t="s">
        <v>23500</v>
      </c>
      <c r="C5668" t="s">
        <v>4519</v>
      </c>
      <c r="D5668" t="s">
        <v>4520</v>
      </c>
      <c r="E5668" s="3">
        <v>45825</v>
      </c>
      <c r="F5668" t="s">
        <v>44</v>
      </c>
      <c r="G5668" t="s">
        <v>3742</v>
      </c>
      <c r="H5668" t="s">
        <v>3716</v>
      </c>
      <c r="I5668" t="s">
        <v>4534</v>
      </c>
      <c r="J5668" t="s">
        <v>4522</v>
      </c>
      <c r="K5668" s="2">
        <v>-5</v>
      </c>
      <c r="L5668" t="s">
        <v>44</v>
      </c>
      <c r="M5668" s="2">
        <v>-5</v>
      </c>
      <c r="N5668" t="s">
        <v>4523</v>
      </c>
      <c r="O5668" t="s">
        <v>4524</v>
      </c>
      <c r="P5668" t="s">
        <v>23501</v>
      </c>
      <c r="Q5668" t="s">
        <v>23502</v>
      </c>
      <c r="R5668" t="s">
        <v>44</v>
      </c>
      <c r="S5668" t="s">
        <v>4527</v>
      </c>
      <c r="T5668" s="3">
        <v>45825</v>
      </c>
      <c r="U5668" s="3">
        <v>45826</v>
      </c>
      <c r="V5668" s="2">
        <v>0</v>
      </c>
      <c r="W5668" t="s">
        <v>44</v>
      </c>
      <c r="X5668" t="s">
        <v>44</v>
      </c>
      <c r="Y5668" t="s">
        <v>23503</v>
      </c>
      <c r="Z5668" t="s">
        <v>589</v>
      </c>
      <c r="AA5668" t="s">
        <v>4529</v>
      </c>
      <c r="AB5668" t="s">
        <v>4530</v>
      </c>
      <c r="AC5668" t="s">
        <v>89</v>
      </c>
      <c r="AD5668" t="str">
        <f t="shared" si="88"/>
        <v>10-60</v>
      </c>
      <c r="AE5668" t="str">
        <f>VLOOKUP(AD5668,'Main_Sub Desc'!C:D,2,)</f>
        <v>LPC from invoicing</v>
      </c>
      <c r="AF5668" t="str">
        <f>VLOOKUP(VALUE(H5668),'Main_Sub Desc'!F:G,2,)</f>
        <v>Wst Rev Late Payment</v>
      </c>
      <c r="AG5668">
        <f>IFERROR(VLOOKUP(VALUE(I5668),'PC Mapping'!A:F,6,),"")</f>
        <v>10514</v>
      </c>
      <c r="AH5668" s="13" t="str">
        <f>VLOOKUP(AG5668,'PC Mapping'!L:M,2,)</f>
        <v>Bolivar Sewer</v>
      </c>
    </row>
    <row r="5669" spans="1:34" x14ac:dyDescent="0.2">
      <c r="A5669" t="s">
        <v>23499</v>
      </c>
      <c r="B5669" t="s">
        <v>23500</v>
      </c>
      <c r="C5669" t="s">
        <v>4519</v>
      </c>
      <c r="D5669" t="s">
        <v>4520</v>
      </c>
      <c r="E5669" s="3">
        <v>45825</v>
      </c>
      <c r="F5669" t="s">
        <v>44</v>
      </c>
      <c r="G5669" t="s">
        <v>3742</v>
      </c>
      <c r="H5669" t="s">
        <v>3722</v>
      </c>
      <c r="I5669" t="s">
        <v>4538</v>
      </c>
      <c r="J5669" t="s">
        <v>4522</v>
      </c>
      <c r="K5669" s="2">
        <v>-5</v>
      </c>
      <c r="L5669" t="s">
        <v>44</v>
      </c>
      <c r="M5669" s="2">
        <v>-5</v>
      </c>
      <c r="N5669" t="s">
        <v>4523</v>
      </c>
      <c r="O5669" t="s">
        <v>4524</v>
      </c>
      <c r="P5669" t="s">
        <v>23501</v>
      </c>
      <c r="Q5669" t="s">
        <v>23504</v>
      </c>
      <c r="R5669" t="s">
        <v>44</v>
      </c>
      <c r="S5669" t="s">
        <v>4527</v>
      </c>
      <c r="T5669" s="3">
        <v>45825</v>
      </c>
      <c r="U5669" s="3">
        <v>45826</v>
      </c>
      <c r="V5669" s="2">
        <v>0</v>
      </c>
      <c r="W5669" t="s">
        <v>44</v>
      </c>
      <c r="X5669" t="s">
        <v>44</v>
      </c>
      <c r="Y5669" t="s">
        <v>23505</v>
      </c>
      <c r="Z5669" t="s">
        <v>589</v>
      </c>
      <c r="AA5669" t="s">
        <v>4529</v>
      </c>
      <c r="AB5669" t="s">
        <v>4530</v>
      </c>
      <c r="AC5669" t="s">
        <v>89</v>
      </c>
      <c r="AD5669" t="str">
        <f t="shared" si="88"/>
        <v>10-60</v>
      </c>
      <c r="AE5669" t="str">
        <f>VLOOKUP(AD5669,'Main_Sub Desc'!C:D,2,)</f>
        <v>LPC from invoicing</v>
      </c>
      <c r="AF5669" t="str">
        <f>VLOOKUP(VALUE(H5669),'Main_Sub Desc'!F:G,2,)</f>
        <v>Wtr Rev Late Payment</v>
      </c>
      <c r="AG5669">
        <f>IFERROR(VLOOKUP(VALUE(I5669),'PC Mapping'!A:F,6,),"")</f>
        <v>10469</v>
      </c>
      <c r="AH5669" s="13" t="str">
        <f>VLOOKUP(AG5669,'PC Mapping'!L:M,2,)</f>
        <v>Bolivar Water</v>
      </c>
    </row>
    <row r="5670" spans="1:34" x14ac:dyDescent="0.2">
      <c r="A5670" t="s">
        <v>23506</v>
      </c>
      <c r="B5670" t="s">
        <v>23500</v>
      </c>
      <c r="C5670" t="s">
        <v>4519</v>
      </c>
      <c r="D5670" t="s">
        <v>4520</v>
      </c>
      <c r="E5670" s="3">
        <v>45825</v>
      </c>
      <c r="F5670" t="s">
        <v>44</v>
      </c>
      <c r="G5670" t="s">
        <v>3742</v>
      </c>
      <c r="H5670" t="s">
        <v>3716</v>
      </c>
      <c r="I5670" t="s">
        <v>4708</v>
      </c>
      <c r="J5670" t="s">
        <v>4522</v>
      </c>
      <c r="K5670" s="2">
        <v>-5</v>
      </c>
      <c r="L5670" t="s">
        <v>44</v>
      </c>
      <c r="M5670" s="2">
        <v>-5</v>
      </c>
      <c r="N5670" t="s">
        <v>4523</v>
      </c>
      <c r="O5670" t="s">
        <v>4524</v>
      </c>
      <c r="P5670" t="s">
        <v>18351</v>
      </c>
      <c r="Q5670" t="s">
        <v>23507</v>
      </c>
      <c r="R5670" t="s">
        <v>44</v>
      </c>
      <c r="S5670" t="s">
        <v>4527</v>
      </c>
      <c r="T5670" s="3">
        <v>45825</v>
      </c>
      <c r="U5670" s="3">
        <v>45826</v>
      </c>
      <c r="V5670" s="2">
        <v>0</v>
      </c>
      <c r="W5670" t="s">
        <v>44</v>
      </c>
      <c r="X5670" t="s">
        <v>44</v>
      </c>
      <c r="Y5670" t="s">
        <v>23508</v>
      </c>
      <c r="Z5670" t="s">
        <v>3648</v>
      </c>
      <c r="AA5670" t="s">
        <v>4529</v>
      </c>
      <c r="AB5670" t="s">
        <v>4530</v>
      </c>
      <c r="AC5670" t="s">
        <v>89</v>
      </c>
      <c r="AD5670" t="str">
        <f t="shared" si="88"/>
        <v>10-60</v>
      </c>
      <c r="AE5670" t="str">
        <f>VLOOKUP(AD5670,'Main_Sub Desc'!C:D,2,)</f>
        <v>LPC from invoicing</v>
      </c>
      <c r="AF5670" t="str">
        <f>VLOOKUP(VALUE(H5670),'Main_Sub Desc'!F:G,2,)</f>
        <v>Wst Rev Late Payment</v>
      </c>
      <c r="AG5670">
        <f>IFERROR(VLOOKUP(VALUE(I5670),'PC Mapping'!A:F,6,),"")</f>
        <v>10720</v>
      </c>
      <c r="AH5670" s="13" t="str">
        <f>VLOOKUP(AG5670,'PC Mapping'!L:M,2,)</f>
        <v>All Other Sewer</v>
      </c>
    </row>
    <row r="5671" spans="1:34" x14ac:dyDescent="0.2">
      <c r="A5671" t="s">
        <v>23509</v>
      </c>
      <c r="B5671" t="s">
        <v>23510</v>
      </c>
      <c r="C5671" t="s">
        <v>4519</v>
      </c>
      <c r="D5671" t="s">
        <v>4520</v>
      </c>
      <c r="E5671" s="3">
        <v>45826</v>
      </c>
      <c r="F5671" t="s">
        <v>44</v>
      </c>
      <c r="G5671" t="s">
        <v>3742</v>
      </c>
      <c r="H5671" t="s">
        <v>3722</v>
      </c>
      <c r="I5671" t="s">
        <v>4538</v>
      </c>
      <c r="J5671" t="s">
        <v>4522</v>
      </c>
      <c r="K5671" s="2">
        <v>-5</v>
      </c>
      <c r="L5671" t="s">
        <v>44</v>
      </c>
      <c r="M5671" s="2">
        <v>-5</v>
      </c>
      <c r="N5671" t="s">
        <v>4523</v>
      </c>
      <c r="O5671" t="s">
        <v>4524</v>
      </c>
      <c r="P5671" t="s">
        <v>23511</v>
      </c>
      <c r="Q5671" t="s">
        <v>23512</v>
      </c>
      <c r="R5671" t="s">
        <v>44</v>
      </c>
      <c r="S5671" t="s">
        <v>4527</v>
      </c>
      <c r="T5671" s="3">
        <v>45826</v>
      </c>
      <c r="U5671" s="3">
        <v>45827</v>
      </c>
      <c r="V5671" s="2">
        <v>0</v>
      </c>
      <c r="W5671" t="s">
        <v>44</v>
      </c>
      <c r="X5671" t="s">
        <v>44</v>
      </c>
      <c r="Y5671" t="s">
        <v>23513</v>
      </c>
      <c r="Z5671" t="s">
        <v>23514</v>
      </c>
      <c r="AA5671" t="s">
        <v>4529</v>
      </c>
      <c r="AB5671" t="s">
        <v>4530</v>
      </c>
      <c r="AC5671" t="s">
        <v>89</v>
      </c>
      <c r="AD5671" t="str">
        <f t="shared" si="88"/>
        <v>10-60</v>
      </c>
      <c r="AE5671" t="str">
        <f>VLOOKUP(AD5671,'Main_Sub Desc'!C:D,2,)</f>
        <v>LPC from invoicing</v>
      </c>
      <c r="AF5671" t="str">
        <f>VLOOKUP(VALUE(H5671),'Main_Sub Desc'!F:G,2,)</f>
        <v>Wtr Rev Late Payment</v>
      </c>
      <c r="AG5671">
        <f>IFERROR(VLOOKUP(VALUE(I5671),'PC Mapping'!A:F,6,),"")</f>
        <v>10469</v>
      </c>
      <c r="AH5671" s="13" t="str">
        <f>VLOOKUP(AG5671,'PC Mapping'!L:M,2,)</f>
        <v>Bolivar Water</v>
      </c>
    </row>
    <row r="5672" spans="1:34" x14ac:dyDescent="0.2">
      <c r="A5672" t="s">
        <v>23509</v>
      </c>
      <c r="B5672" t="s">
        <v>23510</v>
      </c>
      <c r="C5672" t="s">
        <v>4519</v>
      </c>
      <c r="D5672" t="s">
        <v>4520</v>
      </c>
      <c r="E5672" s="3">
        <v>45826</v>
      </c>
      <c r="F5672" t="s">
        <v>44</v>
      </c>
      <c r="G5672" t="s">
        <v>3742</v>
      </c>
      <c r="H5672" t="s">
        <v>3716</v>
      </c>
      <c r="I5672" t="s">
        <v>4534</v>
      </c>
      <c r="J5672" t="s">
        <v>4522</v>
      </c>
      <c r="K5672" s="2">
        <v>-5</v>
      </c>
      <c r="L5672" t="s">
        <v>44</v>
      </c>
      <c r="M5672" s="2">
        <v>-5</v>
      </c>
      <c r="N5672" t="s">
        <v>4523</v>
      </c>
      <c r="O5672" t="s">
        <v>4524</v>
      </c>
      <c r="P5672" t="s">
        <v>23511</v>
      </c>
      <c r="Q5672" t="s">
        <v>23515</v>
      </c>
      <c r="R5672" t="s">
        <v>44</v>
      </c>
      <c r="S5672" t="s">
        <v>4527</v>
      </c>
      <c r="T5672" s="3">
        <v>45826</v>
      </c>
      <c r="U5672" s="3">
        <v>45827</v>
      </c>
      <c r="V5672" s="2">
        <v>0</v>
      </c>
      <c r="W5672" t="s">
        <v>44</v>
      </c>
      <c r="X5672" t="s">
        <v>44</v>
      </c>
      <c r="Y5672" t="s">
        <v>23516</v>
      </c>
      <c r="Z5672" t="s">
        <v>23514</v>
      </c>
      <c r="AA5672" t="s">
        <v>4529</v>
      </c>
      <c r="AB5672" t="s">
        <v>4530</v>
      </c>
      <c r="AC5672" t="s">
        <v>89</v>
      </c>
      <c r="AD5672" t="str">
        <f t="shared" si="88"/>
        <v>10-60</v>
      </c>
      <c r="AE5672" t="str">
        <f>VLOOKUP(AD5672,'Main_Sub Desc'!C:D,2,)</f>
        <v>LPC from invoicing</v>
      </c>
      <c r="AF5672" t="str">
        <f>VLOOKUP(VALUE(H5672),'Main_Sub Desc'!F:G,2,)</f>
        <v>Wst Rev Late Payment</v>
      </c>
      <c r="AG5672">
        <f>IFERROR(VLOOKUP(VALUE(I5672),'PC Mapping'!A:F,6,),"")</f>
        <v>10514</v>
      </c>
      <c r="AH5672" s="13" t="str">
        <f>VLOOKUP(AG5672,'PC Mapping'!L:M,2,)</f>
        <v>Bolivar Sewer</v>
      </c>
    </row>
    <row r="5673" spans="1:34" x14ac:dyDescent="0.2">
      <c r="A5673" t="s">
        <v>23517</v>
      </c>
      <c r="B5673" t="s">
        <v>23510</v>
      </c>
      <c r="C5673" t="s">
        <v>4519</v>
      </c>
      <c r="D5673" t="s">
        <v>4520</v>
      </c>
      <c r="E5673" s="3">
        <v>45826</v>
      </c>
      <c r="F5673" t="s">
        <v>44</v>
      </c>
      <c r="G5673" t="s">
        <v>3742</v>
      </c>
      <c r="H5673" t="s">
        <v>3722</v>
      </c>
      <c r="I5673" t="s">
        <v>4538</v>
      </c>
      <c r="J5673" t="s">
        <v>4522</v>
      </c>
      <c r="K5673" s="2">
        <v>-5</v>
      </c>
      <c r="L5673" t="s">
        <v>44</v>
      </c>
      <c r="M5673" s="2">
        <v>-5</v>
      </c>
      <c r="N5673" t="s">
        <v>4523</v>
      </c>
      <c r="O5673" t="s">
        <v>4524</v>
      </c>
      <c r="P5673" t="s">
        <v>12561</v>
      </c>
      <c r="Q5673" t="s">
        <v>23518</v>
      </c>
      <c r="R5673" t="s">
        <v>44</v>
      </c>
      <c r="S5673" t="s">
        <v>4527</v>
      </c>
      <c r="T5673" s="3">
        <v>45826</v>
      </c>
      <c r="U5673" s="3">
        <v>45827</v>
      </c>
      <c r="V5673" s="2">
        <v>0</v>
      </c>
      <c r="W5673" t="s">
        <v>44</v>
      </c>
      <c r="X5673" t="s">
        <v>44</v>
      </c>
      <c r="Y5673" t="s">
        <v>23519</v>
      </c>
      <c r="Z5673" t="s">
        <v>1238</v>
      </c>
      <c r="AA5673" t="s">
        <v>4529</v>
      </c>
      <c r="AB5673" t="s">
        <v>4530</v>
      </c>
      <c r="AC5673" t="s">
        <v>89</v>
      </c>
      <c r="AD5673" t="str">
        <f t="shared" si="88"/>
        <v>10-60</v>
      </c>
      <c r="AE5673" t="str">
        <f>VLOOKUP(AD5673,'Main_Sub Desc'!C:D,2,)</f>
        <v>LPC from invoicing</v>
      </c>
      <c r="AF5673" t="str">
        <f>VLOOKUP(VALUE(H5673),'Main_Sub Desc'!F:G,2,)</f>
        <v>Wtr Rev Late Payment</v>
      </c>
      <c r="AG5673">
        <f>IFERROR(VLOOKUP(VALUE(I5673),'PC Mapping'!A:F,6,),"")</f>
        <v>10469</v>
      </c>
      <c r="AH5673" s="13" t="str">
        <f>VLOOKUP(AG5673,'PC Mapping'!L:M,2,)</f>
        <v>Bolivar Water</v>
      </c>
    </row>
    <row r="5674" spans="1:34" x14ac:dyDescent="0.2">
      <c r="A5674" t="s">
        <v>23517</v>
      </c>
      <c r="B5674" t="s">
        <v>23510</v>
      </c>
      <c r="C5674" t="s">
        <v>4519</v>
      </c>
      <c r="D5674" t="s">
        <v>4520</v>
      </c>
      <c r="E5674" s="3">
        <v>45826</v>
      </c>
      <c r="F5674" t="s">
        <v>44</v>
      </c>
      <c r="G5674" t="s">
        <v>3742</v>
      </c>
      <c r="H5674" t="s">
        <v>3716</v>
      </c>
      <c r="I5674" t="s">
        <v>4534</v>
      </c>
      <c r="J5674" t="s">
        <v>4522</v>
      </c>
      <c r="K5674" s="2">
        <v>-5</v>
      </c>
      <c r="L5674" t="s">
        <v>44</v>
      </c>
      <c r="M5674" s="2">
        <v>-5</v>
      </c>
      <c r="N5674" t="s">
        <v>4523</v>
      </c>
      <c r="O5674" t="s">
        <v>4524</v>
      </c>
      <c r="P5674" t="s">
        <v>12561</v>
      </c>
      <c r="Q5674" t="s">
        <v>23520</v>
      </c>
      <c r="R5674" t="s">
        <v>44</v>
      </c>
      <c r="S5674" t="s">
        <v>4527</v>
      </c>
      <c r="T5674" s="3">
        <v>45826</v>
      </c>
      <c r="U5674" s="3">
        <v>45827</v>
      </c>
      <c r="V5674" s="2">
        <v>0</v>
      </c>
      <c r="W5674" t="s">
        <v>44</v>
      </c>
      <c r="X5674" t="s">
        <v>44</v>
      </c>
      <c r="Y5674" t="s">
        <v>23521</v>
      </c>
      <c r="Z5674" t="s">
        <v>1238</v>
      </c>
      <c r="AA5674" t="s">
        <v>4529</v>
      </c>
      <c r="AB5674" t="s">
        <v>4530</v>
      </c>
      <c r="AC5674" t="s">
        <v>89</v>
      </c>
      <c r="AD5674" t="str">
        <f t="shared" si="88"/>
        <v>10-60</v>
      </c>
      <c r="AE5674" t="str">
        <f>VLOOKUP(AD5674,'Main_Sub Desc'!C:D,2,)</f>
        <v>LPC from invoicing</v>
      </c>
      <c r="AF5674" t="str">
        <f>VLOOKUP(VALUE(H5674),'Main_Sub Desc'!F:G,2,)</f>
        <v>Wst Rev Late Payment</v>
      </c>
      <c r="AG5674">
        <f>IFERROR(VLOOKUP(VALUE(I5674),'PC Mapping'!A:F,6,),"")</f>
        <v>10514</v>
      </c>
      <c r="AH5674" s="13" t="str">
        <f>VLOOKUP(AG5674,'PC Mapping'!L:M,2,)</f>
        <v>Bolivar Sewer</v>
      </c>
    </row>
    <row r="5675" spans="1:34" x14ac:dyDescent="0.2">
      <c r="A5675" t="s">
        <v>23522</v>
      </c>
      <c r="B5675" t="s">
        <v>23523</v>
      </c>
      <c r="C5675" t="s">
        <v>4519</v>
      </c>
      <c r="D5675" t="s">
        <v>4520</v>
      </c>
      <c r="E5675" s="3">
        <v>45827</v>
      </c>
      <c r="F5675" t="s">
        <v>44</v>
      </c>
      <c r="G5675" t="s">
        <v>3742</v>
      </c>
      <c r="H5675" t="s">
        <v>3722</v>
      </c>
      <c r="I5675" t="s">
        <v>3752</v>
      </c>
      <c r="J5675" t="s">
        <v>4522</v>
      </c>
      <c r="K5675" s="2">
        <v>-5</v>
      </c>
      <c r="L5675" t="s">
        <v>44</v>
      </c>
      <c r="M5675" s="2">
        <v>-5</v>
      </c>
      <c r="N5675" t="s">
        <v>4523</v>
      </c>
      <c r="O5675" t="s">
        <v>4524</v>
      </c>
      <c r="P5675" t="s">
        <v>10151</v>
      </c>
      <c r="Q5675" t="s">
        <v>23524</v>
      </c>
      <c r="R5675" t="s">
        <v>44</v>
      </c>
      <c r="S5675" t="s">
        <v>4527</v>
      </c>
      <c r="T5675" s="3">
        <v>45827</v>
      </c>
      <c r="U5675" s="3">
        <v>45828</v>
      </c>
      <c r="V5675" s="2">
        <v>0</v>
      </c>
      <c r="W5675" t="s">
        <v>44</v>
      </c>
      <c r="X5675" t="s">
        <v>44</v>
      </c>
      <c r="Y5675" t="s">
        <v>23525</v>
      </c>
      <c r="Z5675" t="s">
        <v>23526</v>
      </c>
      <c r="AA5675" t="s">
        <v>4529</v>
      </c>
      <c r="AB5675" t="s">
        <v>4530</v>
      </c>
      <c r="AC5675" t="s">
        <v>89</v>
      </c>
      <c r="AD5675" t="str">
        <f t="shared" si="88"/>
        <v>10-60</v>
      </c>
      <c r="AE5675" t="str">
        <f>VLOOKUP(AD5675,'Main_Sub Desc'!C:D,2,)</f>
        <v>LPC from invoicing</v>
      </c>
      <c r="AF5675" t="str">
        <f>VLOOKUP(VALUE(H5675),'Main_Sub Desc'!F:G,2,)</f>
        <v>Wtr Rev Late Payment</v>
      </c>
      <c r="AG5675">
        <f>IFERROR(VLOOKUP(VALUE(I5675),'PC Mapping'!A:F,6,),"")</f>
        <v>10719</v>
      </c>
      <c r="AH5675" s="13" t="str">
        <f>VLOOKUP(AG5675,'PC Mapping'!L:M,2,)</f>
        <v>All Other Water</v>
      </c>
    </row>
    <row r="5676" spans="1:34" x14ac:dyDescent="0.2">
      <c r="A5676" t="s">
        <v>23527</v>
      </c>
      <c r="B5676" t="s">
        <v>23523</v>
      </c>
      <c r="C5676" t="s">
        <v>4519</v>
      </c>
      <c r="D5676" t="s">
        <v>4520</v>
      </c>
      <c r="E5676" s="3">
        <v>45827</v>
      </c>
      <c r="F5676" t="s">
        <v>44</v>
      </c>
      <c r="G5676" t="s">
        <v>3742</v>
      </c>
      <c r="H5676" t="s">
        <v>3722</v>
      </c>
      <c r="I5676" t="s">
        <v>4538</v>
      </c>
      <c r="J5676" t="s">
        <v>4522</v>
      </c>
      <c r="K5676" s="2">
        <v>-9.2100000000000009</v>
      </c>
      <c r="L5676" t="s">
        <v>44</v>
      </c>
      <c r="M5676" s="2">
        <v>-9.2100000000000009</v>
      </c>
      <c r="N5676" t="s">
        <v>4523</v>
      </c>
      <c r="O5676" t="s">
        <v>4524</v>
      </c>
      <c r="P5676" t="s">
        <v>23528</v>
      </c>
      <c r="Q5676" t="s">
        <v>23529</v>
      </c>
      <c r="R5676" t="s">
        <v>44</v>
      </c>
      <c r="S5676" t="s">
        <v>4527</v>
      </c>
      <c r="T5676" s="3">
        <v>45827</v>
      </c>
      <c r="U5676" s="3">
        <v>45828</v>
      </c>
      <c r="V5676" s="2">
        <v>0</v>
      </c>
      <c r="W5676" t="s">
        <v>44</v>
      </c>
      <c r="X5676" t="s">
        <v>44</v>
      </c>
      <c r="Y5676" t="s">
        <v>23530</v>
      </c>
      <c r="Z5676" t="s">
        <v>546</v>
      </c>
      <c r="AA5676" t="s">
        <v>4529</v>
      </c>
      <c r="AB5676" t="s">
        <v>4530</v>
      </c>
      <c r="AC5676" t="s">
        <v>89</v>
      </c>
      <c r="AD5676" t="str">
        <f t="shared" si="88"/>
        <v>10-60</v>
      </c>
      <c r="AE5676" t="str">
        <f>VLOOKUP(AD5676,'Main_Sub Desc'!C:D,2,)</f>
        <v>LPC from invoicing</v>
      </c>
      <c r="AF5676" t="str">
        <f>VLOOKUP(VALUE(H5676),'Main_Sub Desc'!F:G,2,)</f>
        <v>Wtr Rev Late Payment</v>
      </c>
      <c r="AG5676">
        <f>IFERROR(VLOOKUP(VALUE(I5676),'PC Mapping'!A:F,6,),"")</f>
        <v>10469</v>
      </c>
      <c r="AH5676" s="13" t="str">
        <f>VLOOKUP(AG5676,'PC Mapping'!L:M,2,)</f>
        <v>Bolivar Water</v>
      </c>
    </row>
    <row r="5677" spans="1:34" x14ac:dyDescent="0.2">
      <c r="A5677" t="s">
        <v>23527</v>
      </c>
      <c r="B5677" t="s">
        <v>23523</v>
      </c>
      <c r="C5677" t="s">
        <v>4519</v>
      </c>
      <c r="D5677" t="s">
        <v>4520</v>
      </c>
      <c r="E5677" s="3">
        <v>45827</v>
      </c>
      <c r="F5677" t="s">
        <v>44</v>
      </c>
      <c r="G5677" t="s">
        <v>3742</v>
      </c>
      <c r="H5677" t="s">
        <v>3716</v>
      </c>
      <c r="I5677" t="s">
        <v>4534</v>
      </c>
      <c r="J5677" t="s">
        <v>4522</v>
      </c>
      <c r="K5677" s="2">
        <v>-12.97</v>
      </c>
      <c r="L5677" t="s">
        <v>44</v>
      </c>
      <c r="M5677" s="2">
        <v>-12.97</v>
      </c>
      <c r="N5677" t="s">
        <v>4523</v>
      </c>
      <c r="O5677" t="s">
        <v>4524</v>
      </c>
      <c r="P5677" t="s">
        <v>23528</v>
      </c>
      <c r="Q5677" t="s">
        <v>23531</v>
      </c>
      <c r="R5677" t="s">
        <v>44</v>
      </c>
      <c r="S5677" t="s">
        <v>4527</v>
      </c>
      <c r="T5677" s="3">
        <v>45827</v>
      </c>
      <c r="U5677" s="3">
        <v>45828</v>
      </c>
      <c r="V5677" s="2">
        <v>0</v>
      </c>
      <c r="W5677" t="s">
        <v>44</v>
      </c>
      <c r="X5677" t="s">
        <v>44</v>
      </c>
      <c r="Y5677" t="s">
        <v>23532</v>
      </c>
      <c r="Z5677" t="s">
        <v>546</v>
      </c>
      <c r="AA5677" t="s">
        <v>4529</v>
      </c>
      <c r="AB5677" t="s">
        <v>4530</v>
      </c>
      <c r="AC5677" t="s">
        <v>89</v>
      </c>
      <c r="AD5677" t="str">
        <f t="shared" si="88"/>
        <v>10-60</v>
      </c>
      <c r="AE5677" t="str">
        <f>VLOOKUP(AD5677,'Main_Sub Desc'!C:D,2,)</f>
        <v>LPC from invoicing</v>
      </c>
      <c r="AF5677" t="str">
        <f>VLOOKUP(VALUE(H5677),'Main_Sub Desc'!F:G,2,)</f>
        <v>Wst Rev Late Payment</v>
      </c>
      <c r="AG5677">
        <f>IFERROR(VLOOKUP(VALUE(I5677),'PC Mapping'!A:F,6,),"")</f>
        <v>10514</v>
      </c>
      <c r="AH5677" s="13" t="str">
        <f>VLOOKUP(AG5677,'PC Mapping'!L:M,2,)</f>
        <v>Bolivar Sewer</v>
      </c>
    </row>
    <row r="5678" spans="1:34" x14ac:dyDescent="0.2">
      <c r="A5678" t="s">
        <v>23533</v>
      </c>
      <c r="B5678" t="s">
        <v>23534</v>
      </c>
      <c r="C5678" t="s">
        <v>4519</v>
      </c>
      <c r="D5678" t="s">
        <v>4520</v>
      </c>
      <c r="E5678" s="3">
        <v>45827</v>
      </c>
      <c r="F5678" t="s">
        <v>44</v>
      </c>
      <c r="G5678" t="s">
        <v>3742</v>
      </c>
      <c r="H5678" t="s">
        <v>3722</v>
      </c>
      <c r="I5678" t="s">
        <v>3752</v>
      </c>
      <c r="J5678" t="s">
        <v>4522</v>
      </c>
      <c r="K5678" s="2">
        <v>-7.86</v>
      </c>
      <c r="L5678" t="s">
        <v>44</v>
      </c>
      <c r="M5678" s="2">
        <v>-7.86</v>
      </c>
      <c r="N5678" t="s">
        <v>4523</v>
      </c>
      <c r="O5678" t="s">
        <v>4524</v>
      </c>
      <c r="P5678" t="s">
        <v>23535</v>
      </c>
      <c r="Q5678" t="s">
        <v>23536</v>
      </c>
      <c r="R5678" t="s">
        <v>44</v>
      </c>
      <c r="S5678" t="s">
        <v>4527</v>
      </c>
      <c r="T5678" s="3">
        <v>45827</v>
      </c>
      <c r="U5678" s="3">
        <v>45828</v>
      </c>
      <c r="V5678" s="2">
        <v>0</v>
      </c>
      <c r="W5678" t="s">
        <v>44</v>
      </c>
      <c r="X5678" t="s">
        <v>44</v>
      </c>
      <c r="Y5678" t="s">
        <v>23537</v>
      </c>
      <c r="Z5678" t="s">
        <v>3576</v>
      </c>
      <c r="AA5678" t="s">
        <v>4529</v>
      </c>
      <c r="AB5678" t="s">
        <v>4530</v>
      </c>
      <c r="AC5678" t="s">
        <v>99</v>
      </c>
      <c r="AD5678" t="str">
        <f t="shared" si="88"/>
        <v>10-60</v>
      </c>
      <c r="AE5678" t="str">
        <f>VLOOKUP(AD5678,'Main_Sub Desc'!C:D,2,)</f>
        <v>LPC from invoicing</v>
      </c>
      <c r="AF5678" t="str">
        <f>VLOOKUP(VALUE(H5678),'Main_Sub Desc'!F:G,2,)</f>
        <v>Wtr Rev Late Payment</v>
      </c>
      <c r="AG5678">
        <f>IFERROR(VLOOKUP(VALUE(I5678),'PC Mapping'!A:F,6,),"")</f>
        <v>10719</v>
      </c>
      <c r="AH5678" s="13" t="str">
        <f>VLOOKUP(AG5678,'PC Mapping'!L:M,2,)</f>
        <v>All Other Water</v>
      </c>
    </row>
    <row r="5679" spans="1:34" x14ac:dyDescent="0.2">
      <c r="A5679" t="s">
        <v>23538</v>
      </c>
      <c r="B5679" t="s">
        <v>23534</v>
      </c>
      <c r="C5679" t="s">
        <v>4519</v>
      </c>
      <c r="D5679" t="s">
        <v>4520</v>
      </c>
      <c r="E5679" s="3">
        <v>45827</v>
      </c>
      <c r="F5679" t="s">
        <v>44</v>
      </c>
      <c r="G5679" t="s">
        <v>3742</v>
      </c>
      <c r="H5679" t="s">
        <v>3722</v>
      </c>
      <c r="I5679" t="s">
        <v>3752</v>
      </c>
      <c r="J5679" t="s">
        <v>4522</v>
      </c>
      <c r="K5679" s="2">
        <v>-5</v>
      </c>
      <c r="L5679" t="s">
        <v>44</v>
      </c>
      <c r="M5679" s="2">
        <v>-5</v>
      </c>
      <c r="N5679" t="s">
        <v>4523</v>
      </c>
      <c r="O5679" t="s">
        <v>4524</v>
      </c>
      <c r="P5679" t="s">
        <v>23539</v>
      </c>
      <c r="Q5679" t="s">
        <v>23540</v>
      </c>
      <c r="R5679" t="s">
        <v>44</v>
      </c>
      <c r="S5679" t="s">
        <v>4527</v>
      </c>
      <c r="T5679" s="3">
        <v>45827</v>
      </c>
      <c r="U5679" s="3">
        <v>45828</v>
      </c>
      <c r="V5679" s="2">
        <v>0</v>
      </c>
      <c r="W5679" t="s">
        <v>44</v>
      </c>
      <c r="X5679" t="s">
        <v>44</v>
      </c>
      <c r="Y5679" t="s">
        <v>23541</v>
      </c>
      <c r="Z5679" t="s">
        <v>2386</v>
      </c>
      <c r="AA5679" t="s">
        <v>4529</v>
      </c>
      <c r="AB5679" t="s">
        <v>4530</v>
      </c>
      <c r="AC5679" t="s">
        <v>89</v>
      </c>
      <c r="AD5679" t="str">
        <f t="shared" si="88"/>
        <v>10-60</v>
      </c>
      <c r="AE5679" t="str">
        <f>VLOOKUP(AD5679,'Main_Sub Desc'!C:D,2,)</f>
        <v>LPC from invoicing</v>
      </c>
      <c r="AF5679" t="str">
        <f>VLOOKUP(VALUE(H5679),'Main_Sub Desc'!F:G,2,)</f>
        <v>Wtr Rev Late Payment</v>
      </c>
      <c r="AG5679">
        <f>IFERROR(VLOOKUP(VALUE(I5679),'PC Mapping'!A:F,6,),"")</f>
        <v>10719</v>
      </c>
      <c r="AH5679" s="13" t="str">
        <f>VLOOKUP(AG5679,'PC Mapping'!L:M,2,)</f>
        <v>All Other Water</v>
      </c>
    </row>
    <row r="5680" spans="1:34" x14ac:dyDescent="0.2">
      <c r="A5680" t="s">
        <v>23542</v>
      </c>
      <c r="B5680" t="s">
        <v>23543</v>
      </c>
      <c r="C5680" t="s">
        <v>4519</v>
      </c>
      <c r="D5680" t="s">
        <v>4520</v>
      </c>
      <c r="E5680" s="3">
        <v>45828</v>
      </c>
      <c r="F5680" t="s">
        <v>44</v>
      </c>
      <c r="G5680" t="s">
        <v>3742</v>
      </c>
      <c r="H5680" t="s">
        <v>3722</v>
      </c>
      <c r="I5680" t="s">
        <v>3752</v>
      </c>
      <c r="J5680" t="s">
        <v>4522</v>
      </c>
      <c r="K5680" s="2">
        <v>-5</v>
      </c>
      <c r="L5680" t="s">
        <v>44</v>
      </c>
      <c r="M5680" s="2">
        <v>-5</v>
      </c>
      <c r="N5680" t="s">
        <v>4523</v>
      </c>
      <c r="O5680" t="s">
        <v>4524</v>
      </c>
      <c r="P5680" t="s">
        <v>6555</v>
      </c>
      <c r="Q5680" t="s">
        <v>23544</v>
      </c>
      <c r="R5680" t="s">
        <v>44</v>
      </c>
      <c r="S5680" t="s">
        <v>4527</v>
      </c>
      <c r="T5680" s="3">
        <v>45828</v>
      </c>
      <c r="U5680" s="3">
        <v>45831</v>
      </c>
      <c r="V5680" s="2">
        <v>0</v>
      </c>
      <c r="W5680" t="s">
        <v>44</v>
      </c>
      <c r="X5680" t="s">
        <v>44</v>
      </c>
      <c r="Y5680" t="s">
        <v>23545</v>
      </c>
      <c r="Z5680" t="s">
        <v>23546</v>
      </c>
      <c r="AA5680" t="s">
        <v>4529</v>
      </c>
      <c r="AB5680" t="s">
        <v>4530</v>
      </c>
      <c r="AC5680" t="s">
        <v>89</v>
      </c>
      <c r="AD5680" t="str">
        <f t="shared" si="88"/>
        <v>10-60</v>
      </c>
      <c r="AE5680" t="str">
        <f>VLOOKUP(AD5680,'Main_Sub Desc'!C:D,2,)</f>
        <v>LPC from invoicing</v>
      </c>
      <c r="AF5680" t="str">
        <f>VLOOKUP(VALUE(H5680),'Main_Sub Desc'!F:G,2,)</f>
        <v>Wtr Rev Late Payment</v>
      </c>
      <c r="AG5680">
        <f>IFERROR(VLOOKUP(VALUE(I5680),'PC Mapping'!A:F,6,),"")</f>
        <v>10719</v>
      </c>
      <c r="AH5680" s="13" t="str">
        <f>VLOOKUP(AG5680,'PC Mapping'!L:M,2,)</f>
        <v>All Other Water</v>
      </c>
    </row>
    <row r="5681" spans="1:34" x14ac:dyDescent="0.2">
      <c r="A5681" t="s">
        <v>23547</v>
      </c>
      <c r="B5681" t="s">
        <v>23543</v>
      </c>
      <c r="C5681" t="s">
        <v>4519</v>
      </c>
      <c r="D5681" t="s">
        <v>4520</v>
      </c>
      <c r="E5681" s="3">
        <v>45828</v>
      </c>
      <c r="F5681" t="s">
        <v>44</v>
      </c>
      <c r="G5681" t="s">
        <v>3742</v>
      </c>
      <c r="H5681" t="s">
        <v>3716</v>
      </c>
      <c r="I5681" t="s">
        <v>4534</v>
      </c>
      <c r="J5681" t="s">
        <v>4522</v>
      </c>
      <c r="K5681" s="2">
        <v>-5</v>
      </c>
      <c r="L5681" t="s">
        <v>44</v>
      </c>
      <c r="M5681" s="2">
        <v>-5</v>
      </c>
      <c r="N5681" t="s">
        <v>4523</v>
      </c>
      <c r="O5681" t="s">
        <v>4524</v>
      </c>
      <c r="P5681" t="s">
        <v>23548</v>
      </c>
      <c r="Q5681" t="s">
        <v>23549</v>
      </c>
      <c r="R5681" t="s">
        <v>44</v>
      </c>
      <c r="S5681" t="s">
        <v>4527</v>
      </c>
      <c r="T5681" s="3">
        <v>45828</v>
      </c>
      <c r="U5681" s="3">
        <v>45831</v>
      </c>
      <c r="V5681" s="2">
        <v>0</v>
      </c>
      <c r="W5681" t="s">
        <v>44</v>
      </c>
      <c r="X5681" t="s">
        <v>44</v>
      </c>
      <c r="Y5681" t="s">
        <v>23550</v>
      </c>
      <c r="Z5681" t="s">
        <v>343</v>
      </c>
      <c r="AA5681" t="s">
        <v>4529</v>
      </c>
      <c r="AB5681" t="s">
        <v>4530</v>
      </c>
      <c r="AC5681" t="s">
        <v>99</v>
      </c>
      <c r="AD5681" t="str">
        <f t="shared" si="88"/>
        <v>10-60</v>
      </c>
      <c r="AE5681" t="str">
        <f>VLOOKUP(AD5681,'Main_Sub Desc'!C:D,2,)</f>
        <v>LPC from invoicing</v>
      </c>
      <c r="AF5681" t="str">
        <f>VLOOKUP(VALUE(H5681),'Main_Sub Desc'!F:G,2,)</f>
        <v>Wst Rev Late Payment</v>
      </c>
      <c r="AG5681">
        <f>IFERROR(VLOOKUP(VALUE(I5681),'PC Mapping'!A:F,6,),"")</f>
        <v>10514</v>
      </c>
      <c r="AH5681" s="13" t="str">
        <f>VLOOKUP(AG5681,'PC Mapping'!L:M,2,)</f>
        <v>Bolivar Sewer</v>
      </c>
    </row>
    <row r="5682" spans="1:34" x14ac:dyDescent="0.2">
      <c r="A5682" t="s">
        <v>23547</v>
      </c>
      <c r="B5682" t="s">
        <v>23543</v>
      </c>
      <c r="C5682" t="s">
        <v>4519</v>
      </c>
      <c r="D5682" t="s">
        <v>4520</v>
      </c>
      <c r="E5682" s="3">
        <v>45828</v>
      </c>
      <c r="F5682" t="s">
        <v>44</v>
      </c>
      <c r="G5682" t="s">
        <v>3742</v>
      </c>
      <c r="H5682" t="s">
        <v>3722</v>
      </c>
      <c r="I5682" t="s">
        <v>4538</v>
      </c>
      <c r="J5682" t="s">
        <v>4522</v>
      </c>
      <c r="K5682" s="2">
        <v>-5</v>
      </c>
      <c r="L5682" t="s">
        <v>44</v>
      </c>
      <c r="M5682" s="2">
        <v>-5</v>
      </c>
      <c r="N5682" t="s">
        <v>4523</v>
      </c>
      <c r="O5682" t="s">
        <v>4524</v>
      </c>
      <c r="P5682" t="s">
        <v>23548</v>
      </c>
      <c r="Q5682" t="s">
        <v>23551</v>
      </c>
      <c r="R5682" t="s">
        <v>44</v>
      </c>
      <c r="S5682" t="s">
        <v>4527</v>
      </c>
      <c r="T5682" s="3">
        <v>45828</v>
      </c>
      <c r="U5682" s="3">
        <v>45831</v>
      </c>
      <c r="V5682" s="2">
        <v>0</v>
      </c>
      <c r="W5682" t="s">
        <v>44</v>
      </c>
      <c r="X5682" t="s">
        <v>44</v>
      </c>
      <c r="Y5682" t="s">
        <v>23552</v>
      </c>
      <c r="Z5682" t="s">
        <v>343</v>
      </c>
      <c r="AA5682" t="s">
        <v>4529</v>
      </c>
      <c r="AB5682" t="s">
        <v>4530</v>
      </c>
      <c r="AC5682" t="s">
        <v>99</v>
      </c>
      <c r="AD5682" t="str">
        <f t="shared" si="88"/>
        <v>10-60</v>
      </c>
      <c r="AE5682" t="str">
        <f>VLOOKUP(AD5682,'Main_Sub Desc'!C:D,2,)</f>
        <v>LPC from invoicing</v>
      </c>
      <c r="AF5682" t="str">
        <f>VLOOKUP(VALUE(H5682),'Main_Sub Desc'!F:G,2,)</f>
        <v>Wtr Rev Late Payment</v>
      </c>
      <c r="AG5682">
        <f>IFERROR(VLOOKUP(VALUE(I5682),'PC Mapping'!A:F,6,),"")</f>
        <v>10469</v>
      </c>
      <c r="AH5682" s="13" t="str">
        <f>VLOOKUP(AG5682,'PC Mapping'!L:M,2,)</f>
        <v>Bolivar Water</v>
      </c>
    </row>
    <row r="5683" spans="1:34" x14ac:dyDescent="0.2">
      <c r="A5683" t="s">
        <v>23553</v>
      </c>
      <c r="B5683" t="s">
        <v>23543</v>
      </c>
      <c r="C5683" t="s">
        <v>4519</v>
      </c>
      <c r="D5683" t="s">
        <v>4520</v>
      </c>
      <c r="E5683" s="3">
        <v>45828</v>
      </c>
      <c r="F5683" t="s">
        <v>44</v>
      </c>
      <c r="G5683" t="s">
        <v>3742</v>
      </c>
      <c r="H5683" t="s">
        <v>3722</v>
      </c>
      <c r="I5683" t="s">
        <v>3752</v>
      </c>
      <c r="J5683" t="s">
        <v>4522</v>
      </c>
      <c r="K5683" s="2">
        <v>-5</v>
      </c>
      <c r="L5683" t="s">
        <v>44</v>
      </c>
      <c r="M5683" s="2">
        <v>-5</v>
      </c>
      <c r="N5683" t="s">
        <v>4523</v>
      </c>
      <c r="O5683" t="s">
        <v>4524</v>
      </c>
      <c r="P5683" t="s">
        <v>23554</v>
      </c>
      <c r="Q5683" t="s">
        <v>23555</v>
      </c>
      <c r="R5683" t="s">
        <v>44</v>
      </c>
      <c r="S5683" t="s">
        <v>4527</v>
      </c>
      <c r="T5683" s="3">
        <v>45828</v>
      </c>
      <c r="U5683" s="3">
        <v>45831</v>
      </c>
      <c r="V5683" s="2">
        <v>0</v>
      </c>
      <c r="W5683" t="s">
        <v>44</v>
      </c>
      <c r="X5683" t="s">
        <v>44</v>
      </c>
      <c r="Y5683" t="s">
        <v>23556</v>
      </c>
      <c r="Z5683" t="s">
        <v>23557</v>
      </c>
      <c r="AA5683" t="s">
        <v>4529</v>
      </c>
      <c r="AB5683" t="s">
        <v>4530</v>
      </c>
      <c r="AC5683" t="s">
        <v>89</v>
      </c>
      <c r="AD5683" t="str">
        <f t="shared" si="88"/>
        <v>10-60</v>
      </c>
      <c r="AE5683" t="str">
        <f>VLOOKUP(AD5683,'Main_Sub Desc'!C:D,2,)</f>
        <v>LPC from invoicing</v>
      </c>
      <c r="AF5683" t="str">
        <f>VLOOKUP(VALUE(H5683),'Main_Sub Desc'!F:G,2,)</f>
        <v>Wtr Rev Late Payment</v>
      </c>
      <c r="AG5683">
        <f>IFERROR(VLOOKUP(VALUE(I5683),'PC Mapping'!A:F,6,),"")</f>
        <v>10719</v>
      </c>
      <c r="AH5683" s="13" t="str">
        <f>VLOOKUP(AG5683,'PC Mapping'!L:M,2,)</f>
        <v>All Other Water</v>
      </c>
    </row>
    <row r="5684" spans="1:34" x14ac:dyDescent="0.2">
      <c r="A5684" t="s">
        <v>23558</v>
      </c>
      <c r="B5684" t="s">
        <v>23543</v>
      </c>
      <c r="C5684" t="s">
        <v>4519</v>
      </c>
      <c r="D5684" t="s">
        <v>4520</v>
      </c>
      <c r="E5684" s="3">
        <v>45828</v>
      </c>
      <c r="F5684" t="s">
        <v>44</v>
      </c>
      <c r="G5684" t="s">
        <v>3742</v>
      </c>
      <c r="H5684" t="s">
        <v>3722</v>
      </c>
      <c r="I5684" t="s">
        <v>3752</v>
      </c>
      <c r="J5684" t="s">
        <v>4522</v>
      </c>
      <c r="K5684" s="2">
        <v>-5</v>
      </c>
      <c r="L5684" t="s">
        <v>44</v>
      </c>
      <c r="M5684" s="2">
        <v>-5</v>
      </c>
      <c r="N5684" t="s">
        <v>4523</v>
      </c>
      <c r="O5684" t="s">
        <v>4524</v>
      </c>
      <c r="P5684" t="s">
        <v>6021</v>
      </c>
      <c r="Q5684" t="s">
        <v>23559</v>
      </c>
      <c r="R5684" t="s">
        <v>44</v>
      </c>
      <c r="S5684" t="s">
        <v>4527</v>
      </c>
      <c r="T5684" s="3">
        <v>45828</v>
      </c>
      <c r="U5684" s="3">
        <v>45831</v>
      </c>
      <c r="V5684" s="2">
        <v>0</v>
      </c>
      <c r="W5684" t="s">
        <v>44</v>
      </c>
      <c r="X5684" t="s">
        <v>44</v>
      </c>
      <c r="Y5684" t="s">
        <v>23560</v>
      </c>
      <c r="Z5684" t="s">
        <v>1611</v>
      </c>
      <c r="AA5684" t="s">
        <v>4529</v>
      </c>
      <c r="AB5684" t="s">
        <v>4530</v>
      </c>
      <c r="AC5684" t="s">
        <v>89</v>
      </c>
      <c r="AD5684" t="str">
        <f t="shared" si="88"/>
        <v>10-60</v>
      </c>
      <c r="AE5684" t="str">
        <f>VLOOKUP(AD5684,'Main_Sub Desc'!C:D,2,)</f>
        <v>LPC from invoicing</v>
      </c>
      <c r="AF5684" t="str">
        <f>VLOOKUP(VALUE(H5684),'Main_Sub Desc'!F:G,2,)</f>
        <v>Wtr Rev Late Payment</v>
      </c>
      <c r="AG5684">
        <f>IFERROR(VLOOKUP(VALUE(I5684),'PC Mapping'!A:F,6,),"")</f>
        <v>10719</v>
      </c>
      <c r="AH5684" s="13" t="str">
        <f>VLOOKUP(AG5684,'PC Mapping'!L:M,2,)</f>
        <v>All Other Water</v>
      </c>
    </row>
    <row r="5685" spans="1:34" x14ac:dyDescent="0.2">
      <c r="A5685" t="s">
        <v>23561</v>
      </c>
      <c r="B5685" t="s">
        <v>23543</v>
      </c>
      <c r="C5685" t="s">
        <v>4519</v>
      </c>
      <c r="D5685" t="s">
        <v>4520</v>
      </c>
      <c r="E5685" s="3">
        <v>45828</v>
      </c>
      <c r="F5685" t="s">
        <v>44</v>
      </c>
      <c r="G5685" t="s">
        <v>3742</v>
      </c>
      <c r="H5685" t="s">
        <v>3722</v>
      </c>
      <c r="I5685" t="s">
        <v>3752</v>
      </c>
      <c r="J5685" t="s">
        <v>4522</v>
      </c>
      <c r="K5685" s="2">
        <v>-6.53</v>
      </c>
      <c r="L5685" t="s">
        <v>44</v>
      </c>
      <c r="M5685" s="2">
        <v>-6.53</v>
      </c>
      <c r="N5685" t="s">
        <v>4523</v>
      </c>
      <c r="O5685" t="s">
        <v>4524</v>
      </c>
      <c r="P5685" t="s">
        <v>6532</v>
      </c>
      <c r="Q5685" t="s">
        <v>23562</v>
      </c>
      <c r="R5685" t="s">
        <v>44</v>
      </c>
      <c r="S5685" t="s">
        <v>4527</v>
      </c>
      <c r="T5685" s="3">
        <v>45828</v>
      </c>
      <c r="U5685" s="3">
        <v>45831</v>
      </c>
      <c r="V5685" s="2">
        <v>0</v>
      </c>
      <c r="W5685" t="s">
        <v>44</v>
      </c>
      <c r="X5685" t="s">
        <v>44</v>
      </c>
      <c r="Y5685" t="s">
        <v>23563</v>
      </c>
      <c r="Z5685" t="s">
        <v>23564</v>
      </c>
      <c r="AA5685" t="s">
        <v>4529</v>
      </c>
      <c r="AB5685" t="s">
        <v>4530</v>
      </c>
      <c r="AC5685" t="s">
        <v>89</v>
      </c>
      <c r="AD5685" t="str">
        <f t="shared" si="88"/>
        <v>10-60</v>
      </c>
      <c r="AE5685" t="str">
        <f>VLOOKUP(AD5685,'Main_Sub Desc'!C:D,2,)</f>
        <v>LPC from invoicing</v>
      </c>
      <c r="AF5685" t="str">
        <f>VLOOKUP(VALUE(H5685),'Main_Sub Desc'!F:G,2,)</f>
        <v>Wtr Rev Late Payment</v>
      </c>
      <c r="AG5685">
        <f>IFERROR(VLOOKUP(VALUE(I5685),'PC Mapping'!A:F,6,),"")</f>
        <v>10719</v>
      </c>
      <c r="AH5685" s="13" t="str">
        <f>VLOOKUP(AG5685,'PC Mapping'!L:M,2,)</f>
        <v>All Other Water</v>
      </c>
    </row>
    <row r="5686" spans="1:34" x14ac:dyDescent="0.2">
      <c r="A5686" t="s">
        <v>23565</v>
      </c>
      <c r="B5686" t="s">
        <v>23543</v>
      </c>
      <c r="C5686" t="s">
        <v>4519</v>
      </c>
      <c r="D5686" t="s">
        <v>4520</v>
      </c>
      <c r="E5686" s="3">
        <v>45828</v>
      </c>
      <c r="F5686" t="s">
        <v>44</v>
      </c>
      <c r="G5686" t="s">
        <v>3742</v>
      </c>
      <c r="H5686" t="s">
        <v>3722</v>
      </c>
      <c r="I5686" t="s">
        <v>3752</v>
      </c>
      <c r="J5686" t="s">
        <v>4522</v>
      </c>
      <c r="K5686" s="2">
        <v>-5</v>
      </c>
      <c r="L5686" t="s">
        <v>44</v>
      </c>
      <c r="M5686" s="2">
        <v>-5</v>
      </c>
      <c r="N5686" t="s">
        <v>4523</v>
      </c>
      <c r="O5686" t="s">
        <v>4524</v>
      </c>
      <c r="P5686" t="s">
        <v>20446</v>
      </c>
      <c r="Q5686" t="s">
        <v>23566</v>
      </c>
      <c r="R5686" t="s">
        <v>44</v>
      </c>
      <c r="S5686" t="s">
        <v>4527</v>
      </c>
      <c r="T5686" s="3">
        <v>45828</v>
      </c>
      <c r="U5686" s="3">
        <v>45831</v>
      </c>
      <c r="V5686" s="2">
        <v>0</v>
      </c>
      <c r="W5686" t="s">
        <v>44</v>
      </c>
      <c r="X5686" t="s">
        <v>44</v>
      </c>
      <c r="Y5686" t="s">
        <v>23567</v>
      </c>
      <c r="Z5686" t="s">
        <v>2392</v>
      </c>
      <c r="AA5686" t="s">
        <v>4529</v>
      </c>
      <c r="AB5686" t="s">
        <v>4530</v>
      </c>
      <c r="AC5686" t="s">
        <v>89</v>
      </c>
      <c r="AD5686" t="str">
        <f t="shared" si="88"/>
        <v>10-60</v>
      </c>
      <c r="AE5686" t="str">
        <f>VLOOKUP(AD5686,'Main_Sub Desc'!C:D,2,)</f>
        <v>LPC from invoicing</v>
      </c>
      <c r="AF5686" t="str">
        <f>VLOOKUP(VALUE(H5686),'Main_Sub Desc'!F:G,2,)</f>
        <v>Wtr Rev Late Payment</v>
      </c>
      <c r="AG5686">
        <f>IFERROR(VLOOKUP(VALUE(I5686),'PC Mapping'!A:F,6,),"")</f>
        <v>10719</v>
      </c>
      <c r="AH5686" s="13" t="str">
        <f>VLOOKUP(AG5686,'PC Mapping'!L:M,2,)</f>
        <v>All Other Water</v>
      </c>
    </row>
    <row r="5687" spans="1:34" x14ac:dyDescent="0.2">
      <c r="A5687" t="s">
        <v>23568</v>
      </c>
      <c r="B5687" t="s">
        <v>23543</v>
      </c>
      <c r="C5687" t="s">
        <v>4519</v>
      </c>
      <c r="D5687" t="s">
        <v>4520</v>
      </c>
      <c r="E5687" s="3">
        <v>45828</v>
      </c>
      <c r="F5687" t="s">
        <v>44</v>
      </c>
      <c r="G5687" t="s">
        <v>3742</v>
      </c>
      <c r="H5687" t="s">
        <v>3722</v>
      </c>
      <c r="I5687" t="s">
        <v>3752</v>
      </c>
      <c r="J5687" t="s">
        <v>4522</v>
      </c>
      <c r="K5687" s="2">
        <v>-5</v>
      </c>
      <c r="L5687" t="s">
        <v>44</v>
      </c>
      <c r="M5687" s="2">
        <v>-5</v>
      </c>
      <c r="N5687" t="s">
        <v>4523</v>
      </c>
      <c r="O5687" t="s">
        <v>4524</v>
      </c>
      <c r="P5687" t="s">
        <v>6574</v>
      </c>
      <c r="Q5687" t="s">
        <v>23569</v>
      </c>
      <c r="R5687" t="s">
        <v>44</v>
      </c>
      <c r="S5687" t="s">
        <v>4527</v>
      </c>
      <c r="T5687" s="3">
        <v>45828</v>
      </c>
      <c r="U5687" s="3">
        <v>45831</v>
      </c>
      <c r="V5687" s="2">
        <v>0</v>
      </c>
      <c r="W5687" t="s">
        <v>44</v>
      </c>
      <c r="X5687" t="s">
        <v>44</v>
      </c>
      <c r="Y5687" t="s">
        <v>23570</v>
      </c>
      <c r="Z5687" t="s">
        <v>1838</v>
      </c>
      <c r="AA5687" t="s">
        <v>4529</v>
      </c>
      <c r="AB5687" t="s">
        <v>4530</v>
      </c>
      <c r="AC5687" t="s">
        <v>89</v>
      </c>
      <c r="AD5687" t="str">
        <f t="shared" si="88"/>
        <v>10-60</v>
      </c>
      <c r="AE5687" t="str">
        <f>VLOOKUP(AD5687,'Main_Sub Desc'!C:D,2,)</f>
        <v>LPC from invoicing</v>
      </c>
      <c r="AF5687" t="str">
        <f>VLOOKUP(VALUE(H5687),'Main_Sub Desc'!F:G,2,)</f>
        <v>Wtr Rev Late Payment</v>
      </c>
      <c r="AG5687">
        <f>IFERROR(VLOOKUP(VALUE(I5687),'PC Mapping'!A:F,6,),"")</f>
        <v>10719</v>
      </c>
      <c r="AH5687" s="13" t="str">
        <f>VLOOKUP(AG5687,'PC Mapping'!L:M,2,)</f>
        <v>All Other Water</v>
      </c>
    </row>
    <row r="5688" spans="1:34" x14ac:dyDescent="0.2">
      <c r="A5688" t="s">
        <v>23571</v>
      </c>
      <c r="B5688" t="s">
        <v>23543</v>
      </c>
      <c r="C5688" t="s">
        <v>4519</v>
      </c>
      <c r="D5688" t="s">
        <v>4520</v>
      </c>
      <c r="E5688" s="3">
        <v>45828</v>
      </c>
      <c r="F5688" t="s">
        <v>44</v>
      </c>
      <c r="G5688" t="s">
        <v>3742</v>
      </c>
      <c r="H5688" t="s">
        <v>3722</v>
      </c>
      <c r="I5688" t="s">
        <v>3752</v>
      </c>
      <c r="J5688" t="s">
        <v>4522</v>
      </c>
      <c r="K5688" s="2">
        <v>-5</v>
      </c>
      <c r="L5688" t="s">
        <v>44</v>
      </c>
      <c r="M5688" s="2">
        <v>-5</v>
      </c>
      <c r="N5688" t="s">
        <v>4523</v>
      </c>
      <c r="O5688" t="s">
        <v>4524</v>
      </c>
      <c r="P5688" t="s">
        <v>9656</v>
      </c>
      <c r="Q5688" t="s">
        <v>23572</v>
      </c>
      <c r="R5688" t="s">
        <v>44</v>
      </c>
      <c r="S5688" t="s">
        <v>4527</v>
      </c>
      <c r="T5688" s="3">
        <v>45828</v>
      </c>
      <c r="U5688" s="3">
        <v>45831</v>
      </c>
      <c r="V5688" s="2">
        <v>0</v>
      </c>
      <c r="W5688" t="s">
        <v>44</v>
      </c>
      <c r="X5688" t="s">
        <v>44</v>
      </c>
      <c r="Y5688" t="s">
        <v>23573</v>
      </c>
      <c r="Z5688" t="s">
        <v>2089</v>
      </c>
      <c r="AA5688" t="s">
        <v>4529</v>
      </c>
      <c r="AB5688" t="s">
        <v>4530</v>
      </c>
      <c r="AC5688" t="s">
        <v>89</v>
      </c>
      <c r="AD5688" t="str">
        <f t="shared" si="88"/>
        <v>10-60</v>
      </c>
      <c r="AE5688" t="str">
        <f>VLOOKUP(AD5688,'Main_Sub Desc'!C:D,2,)</f>
        <v>LPC from invoicing</v>
      </c>
      <c r="AF5688" t="str">
        <f>VLOOKUP(VALUE(H5688),'Main_Sub Desc'!F:G,2,)</f>
        <v>Wtr Rev Late Payment</v>
      </c>
      <c r="AG5688">
        <f>IFERROR(VLOOKUP(VALUE(I5688),'PC Mapping'!A:F,6,),"")</f>
        <v>10719</v>
      </c>
      <c r="AH5688" s="13" t="str">
        <f>VLOOKUP(AG5688,'PC Mapping'!L:M,2,)</f>
        <v>All Other Water</v>
      </c>
    </row>
    <row r="5689" spans="1:34" x14ac:dyDescent="0.2">
      <c r="A5689" t="s">
        <v>23574</v>
      </c>
      <c r="B5689" t="s">
        <v>23543</v>
      </c>
      <c r="C5689" t="s">
        <v>4519</v>
      </c>
      <c r="D5689" t="s">
        <v>4520</v>
      </c>
      <c r="E5689" s="3">
        <v>45828</v>
      </c>
      <c r="F5689" t="s">
        <v>44</v>
      </c>
      <c r="G5689" t="s">
        <v>3742</v>
      </c>
      <c r="H5689" t="s">
        <v>3722</v>
      </c>
      <c r="I5689" t="s">
        <v>3752</v>
      </c>
      <c r="J5689" t="s">
        <v>4522</v>
      </c>
      <c r="K5689" s="2">
        <v>-13.28</v>
      </c>
      <c r="L5689" t="s">
        <v>44</v>
      </c>
      <c r="M5689" s="2">
        <v>-13.28</v>
      </c>
      <c r="N5689" t="s">
        <v>4523</v>
      </c>
      <c r="O5689" t="s">
        <v>4524</v>
      </c>
      <c r="P5689" t="s">
        <v>8362</v>
      </c>
      <c r="Q5689" t="s">
        <v>23575</v>
      </c>
      <c r="R5689" t="s">
        <v>44</v>
      </c>
      <c r="S5689" t="s">
        <v>4527</v>
      </c>
      <c r="T5689" s="3">
        <v>45828</v>
      </c>
      <c r="U5689" s="3">
        <v>45831</v>
      </c>
      <c r="V5689" s="2">
        <v>0</v>
      </c>
      <c r="W5689" t="s">
        <v>44</v>
      </c>
      <c r="X5689" t="s">
        <v>44</v>
      </c>
      <c r="Y5689" t="s">
        <v>23576</v>
      </c>
      <c r="Z5689" t="s">
        <v>2360</v>
      </c>
      <c r="AA5689" t="s">
        <v>4529</v>
      </c>
      <c r="AB5689" t="s">
        <v>4530</v>
      </c>
      <c r="AC5689" t="s">
        <v>89</v>
      </c>
      <c r="AD5689" t="str">
        <f t="shared" si="88"/>
        <v>10-60</v>
      </c>
      <c r="AE5689" t="str">
        <f>VLOOKUP(AD5689,'Main_Sub Desc'!C:D,2,)</f>
        <v>LPC from invoicing</v>
      </c>
      <c r="AF5689" t="str">
        <f>VLOOKUP(VALUE(H5689),'Main_Sub Desc'!F:G,2,)</f>
        <v>Wtr Rev Late Payment</v>
      </c>
      <c r="AG5689">
        <f>IFERROR(VLOOKUP(VALUE(I5689),'PC Mapping'!A:F,6,),"")</f>
        <v>10719</v>
      </c>
      <c r="AH5689" s="13" t="str">
        <f>VLOOKUP(AG5689,'PC Mapping'!L:M,2,)</f>
        <v>All Other Water</v>
      </c>
    </row>
    <row r="5690" spans="1:34" x14ac:dyDescent="0.2">
      <c r="A5690" t="s">
        <v>23577</v>
      </c>
      <c r="B5690" t="s">
        <v>23543</v>
      </c>
      <c r="C5690" t="s">
        <v>4519</v>
      </c>
      <c r="D5690" t="s">
        <v>4520</v>
      </c>
      <c r="E5690" s="3">
        <v>45828</v>
      </c>
      <c r="F5690" t="s">
        <v>44</v>
      </c>
      <c r="G5690" t="s">
        <v>3742</v>
      </c>
      <c r="H5690" t="s">
        <v>3722</v>
      </c>
      <c r="I5690" t="s">
        <v>3752</v>
      </c>
      <c r="J5690" t="s">
        <v>4522</v>
      </c>
      <c r="K5690" s="2">
        <v>-5</v>
      </c>
      <c r="L5690" t="s">
        <v>44</v>
      </c>
      <c r="M5690" s="2">
        <v>-5</v>
      </c>
      <c r="N5690" t="s">
        <v>4523</v>
      </c>
      <c r="O5690" t="s">
        <v>4524</v>
      </c>
      <c r="P5690" t="s">
        <v>23578</v>
      </c>
      <c r="Q5690" t="s">
        <v>23579</v>
      </c>
      <c r="R5690" t="s">
        <v>44</v>
      </c>
      <c r="S5690" t="s">
        <v>4527</v>
      </c>
      <c r="T5690" s="3">
        <v>45828</v>
      </c>
      <c r="U5690" s="3">
        <v>45831</v>
      </c>
      <c r="V5690" s="2">
        <v>0</v>
      </c>
      <c r="W5690" t="s">
        <v>44</v>
      </c>
      <c r="X5690" t="s">
        <v>44</v>
      </c>
      <c r="Y5690" t="s">
        <v>23580</v>
      </c>
      <c r="Z5690" t="s">
        <v>3582</v>
      </c>
      <c r="AA5690" t="s">
        <v>4529</v>
      </c>
      <c r="AB5690" t="s">
        <v>4530</v>
      </c>
      <c r="AC5690" t="s">
        <v>99</v>
      </c>
      <c r="AD5690" t="str">
        <f t="shared" si="88"/>
        <v>10-60</v>
      </c>
      <c r="AE5690" t="str">
        <f>VLOOKUP(AD5690,'Main_Sub Desc'!C:D,2,)</f>
        <v>LPC from invoicing</v>
      </c>
      <c r="AF5690" t="str">
        <f>VLOOKUP(VALUE(H5690),'Main_Sub Desc'!F:G,2,)</f>
        <v>Wtr Rev Late Payment</v>
      </c>
      <c r="AG5690">
        <f>IFERROR(VLOOKUP(VALUE(I5690),'PC Mapping'!A:F,6,),"")</f>
        <v>10719</v>
      </c>
      <c r="AH5690" s="13" t="str">
        <f>VLOOKUP(AG5690,'PC Mapping'!L:M,2,)</f>
        <v>All Other Water</v>
      </c>
    </row>
    <row r="5691" spans="1:34" x14ac:dyDescent="0.2">
      <c r="A5691" t="s">
        <v>23581</v>
      </c>
      <c r="B5691" t="s">
        <v>23543</v>
      </c>
      <c r="C5691" t="s">
        <v>4519</v>
      </c>
      <c r="D5691" t="s">
        <v>4520</v>
      </c>
      <c r="E5691" s="3">
        <v>45828</v>
      </c>
      <c r="F5691" t="s">
        <v>44</v>
      </c>
      <c r="G5691" t="s">
        <v>3742</v>
      </c>
      <c r="H5691" t="s">
        <v>3722</v>
      </c>
      <c r="I5691" t="s">
        <v>3752</v>
      </c>
      <c r="J5691" t="s">
        <v>4522</v>
      </c>
      <c r="K5691" s="2">
        <v>-5</v>
      </c>
      <c r="L5691" t="s">
        <v>44</v>
      </c>
      <c r="M5691" s="2">
        <v>-5</v>
      </c>
      <c r="N5691" t="s">
        <v>4523</v>
      </c>
      <c r="O5691" t="s">
        <v>4524</v>
      </c>
      <c r="P5691" t="s">
        <v>6536</v>
      </c>
      <c r="Q5691" t="s">
        <v>23582</v>
      </c>
      <c r="R5691" t="s">
        <v>44</v>
      </c>
      <c r="S5691" t="s">
        <v>4527</v>
      </c>
      <c r="T5691" s="3">
        <v>45828</v>
      </c>
      <c r="U5691" s="3">
        <v>45831</v>
      </c>
      <c r="V5691" s="2">
        <v>0</v>
      </c>
      <c r="W5691" t="s">
        <v>44</v>
      </c>
      <c r="X5691" t="s">
        <v>44</v>
      </c>
      <c r="Y5691" t="s">
        <v>23583</v>
      </c>
      <c r="Z5691" t="s">
        <v>23584</v>
      </c>
      <c r="AA5691" t="s">
        <v>4529</v>
      </c>
      <c r="AB5691" t="s">
        <v>4530</v>
      </c>
      <c r="AC5691" t="s">
        <v>89</v>
      </c>
      <c r="AD5691" t="str">
        <f t="shared" si="88"/>
        <v>10-60</v>
      </c>
      <c r="AE5691" t="str">
        <f>VLOOKUP(AD5691,'Main_Sub Desc'!C:D,2,)</f>
        <v>LPC from invoicing</v>
      </c>
      <c r="AF5691" t="str">
        <f>VLOOKUP(VALUE(H5691),'Main_Sub Desc'!F:G,2,)</f>
        <v>Wtr Rev Late Payment</v>
      </c>
      <c r="AG5691">
        <f>IFERROR(VLOOKUP(VALUE(I5691),'PC Mapping'!A:F,6,),"")</f>
        <v>10719</v>
      </c>
      <c r="AH5691" s="13" t="str">
        <f>VLOOKUP(AG5691,'PC Mapping'!L:M,2,)</f>
        <v>All Other Water</v>
      </c>
    </row>
    <row r="5692" spans="1:34" x14ac:dyDescent="0.2">
      <c r="A5692" t="s">
        <v>23585</v>
      </c>
      <c r="B5692" t="s">
        <v>23543</v>
      </c>
      <c r="C5692" t="s">
        <v>4519</v>
      </c>
      <c r="D5692" t="s">
        <v>4520</v>
      </c>
      <c r="E5692" s="3">
        <v>45828</v>
      </c>
      <c r="F5692" t="s">
        <v>44</v>
      </c>
      <c r="G5692" t="s">
        <v>3742</v>
      </c>
      <c r="H5692" t="s">
        <v>3716</v>
      </c>
      <c r="I5692" t="s">
        <v>4534</v>
      </c>
      <c r="J5692" t="s">
        <v>4522</v>
      </c>
      <c r="K5692" s="2">
        <v>-5</v>
      </c>
      <c r="L5692" t="s">
        <v>44</v>
      </c>
      <c r="M5692" s="2">
        <v>-5</v>
      </c>
      <c r="N5692" t="s">
        <v>4523</v>
      </c>
      <c r="O5692" t="s">
        <v>4524</v>
      </c>
      <c r="P5692" t="s">
        <v>12138</v>
      </c>
      <c r="Q5692" t="s">
        <v>23586</v>
      </c>
      <c r="R5692" t="s">
        <v>44</v>
      </c>
      <c r="S5692" t="s">
        <v>4527</v>
      </c>
      <c r="T5692" s="3">
        <v>45828</v>
      </c>
      <c r="U5692" s="3">
        <v>45831</v>
      </c>
      <c r="V5692" s="2">
        <v>0</v>
      </c>
      <c r="W5692" t="s">
        <v>44</v>
      </c>
      <c r="X5692" t="s">
        <v>44</v>
      </c>
      <c r="Y5692" t="s">
        <v>15616</v>
      </c>
      <c r="Z5692" t="s">
        <v>955</v>
      </c>
      <c r="AA5692" t="s">
        <v>4529</v>
      </c>
      <c r="AB5692" t="s">
        <v>4530</v>
      </c>
      <c r="AC5692" t="s">
        <v>89</v>
      </c>
      <c r="AD5692" t="str">
        <f t="shared" si="88"/>
        <v>10-60</v>
      </c>
      <c r="AE5692" t="str">
        <f>VLOOKUP(AD5692,'Main_Sub Desc'!C:D,2,)</f>
        <v>LPC from invoicing</v>
      </c>
      <c r="AF5692" t="str">
        <f>VLOOKUP(VALUE(H5692),'Main_Sub Desc'!F:G,2,)</f>
        <v>Wst Rev Late Payment</v>
      </c>
      <c r="AG5692">
        <f>IFERROR(VLOOKUP(VALUE(I5692),'PC Mapping'!A:F,6,),"")</f>
        <v>10514</v>
      </c>
      <c r="AH5692" s="13" t="str">
        <f>VLOOKUP(AG5692,'PC Mapping'!L:M,2,)</f>
        <v>Bolivar Sewer</v>
      </c>
    </row>
    <row r="5693" spans="1:34" x14ac:dyDescent="0.2">
      <c r="A5693" t="s">
        <v>23585</v>
      </c>
      <c r="B5693" t="s">
        <v>23543</v>
      </c>
      <c r="C5693" t="s">
        <v>4519</v>
      </c>
      <c r="D5693" t="s">
        <v>4520</v>
      </c>
      <c r="E5693" s="3">
        <v>45828</v>
      </c>
      <c r="F5693" t="s">
        <v>44</v>
      </c>
      <c r="G5693" t="s">
        <v>3742</v>
      </c>
      <c r="H5693" t="s">
        <v>3722</v>
      </c>
      <c r="I5693" t="s">
        <v>4538</v>
      </c>
      <c r="J5693" t="s">
        <v>4522</v>
      </c>
      <c r="K5693" s="2">
        <v>-5</v>
      </c>
      <c r="L5693" t="s">
        <v>44</v>
      </c>
      <c r="M5693" s="2">
        <v>-5</v>
      </c>
      <c r="N5693" t="s">
        <v>4523</v>
      </c>
      <c r="O5693" t="s">
        <v>4524</v>
      </c>
      <c r="P5693" t="s">
        <v>12138</v>
      </c>
      <c r="Q5693" t="s">
        <v>23587</v>
      </c>
      <c r="R5693" t="s">
        <v>44</v>
      </c>
      <c r="S5693" t="s">
        <v>4527</v>
      </c>
      <c r="T5693" s="3">
        <v>45828</v>
      </c>
      <c r="U5693" s="3">
        <v>45831</v>
      </c>
      <c r="V5693" s="2">
        <v>0</v>
      </c>
      <c r="W5693" t="s">
        <v>44</v>
      </c>
      <c r="X5693" t="s">
        <v>44</v>
      </c>
      <c r="Y5693" t="s">
        <v>15614</v>
      </c>
      <c r="Z5693" t="s">
        <v>955</v>
      </c>
      <c r="AA5693" t="s">
        <v>4529</v>
      </c>
      <c r="AB5693" t="s">
        <v>4530</v>
      </c>
      <c r="AC5693" t="s">
        <v>89</v>
      </c>
      <c r="AD5693" t="str">
        <f t="shared" si="88"/>
        <v>10-60</v>
      </c>
      <c r="AE5693" t="str">
        <f>VLOOKUP(AD5693,'Main_Sub Desc'!C:D,2,)</f>
        <v>LPC from invoicing</v>
      </c>
      <c r="AF5693" t="str">
        <f>VLOOKUP(VALUE(H5693),'Main_Sub Desc'!F:G,2,)</f>
        <v>Wtr Rev Late Payment</v>
      </c>
      <c r="AG5693">
        <f>IFERROR(VLOOKUP(VALUE(I5693),'PC Mapping'!A:F,6,),"")</f>
        <v>10469</v>
      </c>
      <c r="AH5693" s="13" t="str">
        <f>VLOOKUP(AG5693,'PC Mapping'!L:M,2,)</f>
        <v>Bolivar Water</v>
      </c>
    </row>
    <row r="5694" spans="1:34" x14ac:dyDescent="0.2">
      <c r="A5694" t="s">
        <v>23588</v>
      </c>
      <c r="B5694" t="s">
        <v>23589</v>
      </c>
      <c r="C5694" t="s">
        <v>4519</v>
      </c>
      <c r="D5694" t="s">
        <v>4520</v>
      </c>
      <c r="E5694" s="3">
        <v>45831</v>
      </c>
      <c r="F5694" t="s">
        <v>44</v>
      </c>
      <c r="G5694" t="s">
        <v>3742</v>
      </c>
      <c r="H5694" t="s">
        <v>3722</v>
      </c>
      <c r="I5694" t="s">
        <v>4538</v>
      </c>
      <c r="J5694" t="s">
        <v>4522</v>
      </c>
      <c r="K5694" s="2">
        <v>-5</v>
      </c>
      <c r="L5694" t="s">
        <v>44</v>
      </c>
      <c r="M5694" s="2">
        <v>-5</v>
      </c>
      <c r="N5694" t="s">
        <v>4523</v>
      </c>
      <c r="O5694" t="s">
        <v>4524</v>
      </c>
      <c r="P5694" t="s">
        <v>13249</v>
      </c>
      <c r="Q5694" t="s">
        <v>23590</v>
      </c>
      <c r="R5694" t="s">
        <v>44</v>
      </c>
      <c r="S5694" t="s">
        <v>4527</v>
      </c>
      <c r="T5694" s="3">
        <v>45831</v>
      </c>
      <c r="U5694" s="3">
        <v>45832</v>
      </c>
      <c r="V5694" s="2">
        <v>0</v>
      </c>
      <c r="W5694" t="s">
        <v>44</v>
      </c>
      <c r="X5694" t="s">
        <v>44</v>
      </c>
      <c r="Y5694" t="s">
        <v>23591</v>
      </c>
      <c r="Z5694" t="s">
        <v>904</v>
      </c>
      <c r="AA5694" t="s">
        <v>4529</v>
      </c>
      <c r="AB5694" t="s">
        <v>4530</v>
      </c>
      <c r="AC5694" t="s">
        <v>89</v>
      </c>
      <c r="AD5694" t="str">
        <f t="shared" si="88"/>
        <v>10-60</v>
      </c>
      <c r="AE5694" t="str">
        <f>VLOOKUP(AD5694,'Main_Sub Desc'!C:D,2,)</f>
        <v>LPC from invoicing</v>
      </c>
      <c r="AF5694" t="str">
        <f>VLOOKUP(VALUE(H5694),'Main_Sub Desc'!F:G,2,)</f>
        <v>Wtr Rev Late Payment</v>
      </c>
      <c r="AG5694">
        <f>IFERROR(VLOOKUP(VALUE(I5694),'PC Mapping'!A:F,6,),"")</f>
        <v>10469</v>
      </c>
      <c r="AH5694" s="13" t="str">
        <f>VLOOKUP(AG5694,'PC Mapping'!L:M,2,)</f>
        <v>Bolivar Water</v>
      </c>
    </row>
    <row r="5695" spans="1:34" x14ac:dyDescent="0.2">
      <c r="A5695" t="s">
        <v>23588</v>
      </c>
      <c r="B5695" t="s">
        <v>23589</v>
      </c>
      <c r="C5695" t="s">
        <v>4519</v>
      </c>
      <c r="D5695" t="s">
        <v>4520</v>
      </c>
      <c r="E5695" s="3">
        <v>45831</v>
      </c>
      <c r="F5695" t="s">
        <v>44</v>
      </c>
      <c r="G5695" t="s">
        <v>3742</v>
      </c>
      <c r="H5695" t="s">
        <v>3716</v>
      </c>
      <c r="I5695" t="s">
        <v>4534</v>
      </c>
      <c r="J5695" t="s">
        <v>4522</v>
      </c>
      <c r="K5695" s="2">
        <v>-5</v>
      </c>
      <c r="L5695" t="s">
        <v>44</v>
      </c>
      <c r="M5695" s="2">
        <v>-5</v>
      </c>
      <c r="N5695" t="s">
        <v>4523</v>
      </c>
      <c r="O5695" t="s">
        <v>4524</v>
      </c>
      <c r="P5695" t="s">
        <v>13249</v>
      </c>
      <c r="Q5695" t="s">
        <v>23592</v>
      </c>
      <c r="R5695" t="s">
        <v>44</v>
      </c>
      <c r="S5695" t="s">
        <v>4527</v>
      </c>
      <c r="T5695" s="3">
        <v>45831</v>
      </c>
      <c r="U5695" s="3">
        <v>45832</v>
      </c>
      <c r="V5695" s="2">
        <v>0</v>
      </c>
      <c r="W5695" t="s">
        <v>44</v>
      </c>
      <c r="X5695" t="s">
        <v>44</v>
      </c>
      <c r="Y5695" t="s">
        <v>23593</v>
      </c>
      <c r="Z5695" t="s">
        <v>904</v>
      </c>
      <c r="AA5695" t="s">
        <v>4529</v>
      </c>
      <c r="AB5695" t="s">
        <v>4530</v>
      </c>
      <c r="AC5695" t="s">
        <v>89</v>
      </c>
      <c r="AD5695" t="str">
        <f t="shared" si="88"/>
        <v>10-60</v>
      </c>
      <c r="AE5695" t="str">
        <f>VLOOKUP(AD5695,'Main_Sub Desc'!C:D,2,)</f>
        <v>LPC from invoicing</v>
      </c>
      <c r="AF5695" t="str">
        <f>VLOOKUP(VALUE(H5695),'Main_Sub Desc'!F:G,2,)</f>
        <v>Wst Rev Late Payment</v>
      </c>
      <c r="AG5695">
        <f>IFERROR(VLOOKUP(VALUE(I5695),'PC Mapping'!A:F,6,),"")</f>
        <v>10514</v>
      </c>
      <c r="AH5695" s="13" t="str">
        <f>VLOOKUP(AG5695,'PC Mapping'!L:M,2,)</f>
        <v>Bolivar Sewer</v>
      </c>
    </row>
    <row r="5696" spans="1:34" x14ac:dyDescent="0.2">
      <c r="A5696" t="s">
        <v>23594</v>
      </c>
      <c r="B5696" t="s">
        <v>23589</v>
      </c>
      <c r="C5696" t="s">
        <v>4519</v>
      </c>
      <c r="D5696" t="s">
        <v>4520</v>
      </c>
      <c r="E5696" s="3">
        <v>45831</v>
      </c>
      <c r="F5696" t="s">
        <v>44</v>
      </c>
      <c r="G5696" t="s">
        <v>3742</v>
      </c>
      <c r="H5696" t="s">
        <v>3722</v>
      </c>
      <c r="I5696" t="s">
        <v>3752</v>
      </c>
      <c r="J5696" t="s">
        <v>4522</v>
      </c>
      <c r="K5696" s="2">
        <v>-5</v>
      </c>
      <c r="L5696" t="s">
        <v>44</v>
      </c>
      <c r="M5696" s="2">
        <v>-5</v>
      </c>
      <c r="N5696" t="s">
        <v>4523</v>
      </c>
      <c r="O5696" t="s">
        <v>4524</v>
      </c>
      <c r="P5696" t="s">
        <v>16965</v>
      </c>
      <c r="Q5696" t="s">
        <v>23595</v>
      </c>
      <c r="R5696" t="s">
        <v>44</v>
      </c>
      <c r="S5696" t="s">
        <v>4527</v>
      </c>
      <c r="T5696" s="3">
        <v>45831</v>
      </c>
      <c r="U5696" s="3">
        <v>45832</v>
      </c>
      <c r="V5696" s="2">
        <v>0</v>
      </c>
      <c r="W5696" t="s">
        <v>44</v>
      </c>
      <c r="X5696" t="s">
        <v>44</v>
      </c>
      <c r="Y5696" t="s">
        <v>23596</v>
      </c>
      <c r="Z5696" t="s">
        <v>23597</v>
      </c>
      <c r="AA5696" t="s">
        <v>4529</v>
      </c>
      <c r="AB5696" t="s">
        <v>4530</v>
      </c>
      <c r="AC5696" t="s">
        <v>89</v>
      </c>
      <c r="AD5696" t="str">
        <f t="shared" si="88"/>
        <v>10-60</v>
      </c>
      <c r="AE5696" t="str">
        <f>VLOOKUP(AD5696,'Main_Sub Desc'!C:D,2,)</f>
        <v>LPC from invoicing</v>
      </c>
      <c r="AF5696" t="str">
        <f>VLOOKUP(VALUE(H5696),'Main_Sub Desc'!F:G,2,)</f>
        <v>Wtr Rev Late Payment</v>
      </c>
      <c r="AG5696">
        <f>IFERROR(VLOOKUP(VALUE(I5696),'PC Mapping'!A:F,6,),"")</f>
        <v>10719</v>
      </c>
      <c r="AH5696" s="13" t="str">
        <f>VLOOKUP(AG5696,'PC Mapping'!L:M,2,)</f>
        <v>All Other Water</v>
      </c>
    </row>
    <row r="5697" spans="1:34" x14ac:dyDescent="0.2">
      <c r="A5697" t="s">
        <v>23598</v>
      </c>
      <c r="B5697" t="s">
        <v>23589</v>
      </c>
      <c r="C5697" t="s">
        <v>4519</v>
      </c>
      <c r="D5697" t="s">
        <v>4520</v>
      </c>
      <c r="E5697" s="3">
        <v>45831</v>
      </c>
      <c r="F5697" t="s">
        <v>44</v>
      </c>
      <c r="G5697" t="s">
        <v>3742</v>
      </c>
      <c r="H5697" t="s">
        <v>3716</v>
      </c>
      <c r="I5697" t="s">
        <v>4534</v>
      </c>
      <c r="J5697" t="s">
        <v>4522</v>
      </c>
      <c r="K5697" s="2">
        <v>-5</v>
      </c>
      <c r="L5697" t="s">
        <v>44</v>
      </c>
      <c r="M5697" s="2">
        <v>-5</v>
      </c>
      <c r="N5697" t="s">
        <v>4523</v>
      </c>
      <c r="O5697" t="s">
        <v>4524</v>
      </c>
      <c r="P5697" t="s">
        <v>23599</v>
      </c>
      <c r="Q5697" t="s">
        <v>23600</v>
      </c>
      <c r="R5697" t="s">
        <v>44</v>
      </c>
      <c r="S5697" t="s">
        <v>4527</v>
      </c>
      <c r="T5697" s="3">
        <v>45831</v>
      </c>
      <c r="U5697" s="3">
        <v>45832</v>
      </c>
      <c r="V5697" s="2">
        <v>0</v>
      </c>
      <c r="W5697" t="s">
        <v>44</v>
      </c>
      <c r="X5697" t="s">
        <v>44</v>
      </c>
      <c r="Y5697" t="s">
        <v>23601</v>
      </c>
      <c r="Z5697" t="s">
        <v>23602</v>
      </c>
      <c r="AA5697" t="s">
        <v>4529</v>
      </c>
      <c r="AB5697" t="s">
        <v>4530</v>
      </c>
      <c r="AC5697" t="s">
        <v>89</v>
      </c>
      <c r="AD5697" t="str">
        <f t="shared" si="88"/>
        <v>10-60</v>
      </c>
      <c r="AE5697" t="str">
        <f>VLOOKUP(AD5697,'Main_Sub Desc'!C:D,2,)</f>
        <v>LPC from invoicing</v>
      </c>
      <c r="AF5697" t="str">
        <f>VLOOKUP(VALUE(H5697),'Main_Sub Desc'!F:G,2,)</f>
        <v>Wst Rev Late Payment</v>
      </c>
      <c r="AG5697">
        <f>IFERROR(VLOOKUP(VALUE(I5697),'PC Mapping'!A:F,6,),"")</f>
        <v>10514</v>
      </c>
      <c r="AH5697" s="13" t="str">
        <f>VLOOKUP(AG5697,'PC Mapping'!L:M,2,)</f>
        <v>Bolivar Sewer</v>
      </c>
    </row>
    <row r="5698" spans="1:34" x14ac:dyDescent="0.2">
      <c r="A5698" t="s">
        <v>23598</v>
      </c>
      <c r="B5698" t="s">
        <v>23589</v>
      </c>
      <c r="C5698" t="s">
        <v>4519</v>
      </c>
      <c r="D5698" t="s">
        <v>4520</v>
      </c>
      <c r="E5698" s="3">
        <v>45831</v>
      </c>
      <c r="F5698" t="s">
        <v>44</v>
      </c>
      <c r="G5698" t="s">
        <v>3742</v>
      </c>
      <c r="H5698" t="s">
        <v>3722</v>
      </c>
      <c r="I5698" t="s">
        <v>4538</v>
      </c>
      <c r="J5698" t="s">
        <v>4522</v>
      </c>
      <c r="K5698" s="2">
        <v>-5</v>
      </c>
      <c r="L5698" t="s">
        <v>44</v>
      </c>
      <c r="M5698" s="2">
        <v>-5</v>
      </c>
      <c r="N5698" t="s">
        <v>4523</v>
      </c>
      <c r="O5698" t="s">
        <v>4524</v>
      </c>
      <c r="P5698" t="s">
        <v>23599</v>
      </c>
      <c r="Q5698" t="s">
        <v>23603</v>
      </c>
      <c r="R5698" t="s">
        <v>44</v>
      </c>
      <c r="S5698" t="s">
        <v>4527</v>
      </c>
      <c r="T5698" s="3">
        <v>45831</v>
      </c>
      <c r="U5698" s="3">
        <v>45832</v>
      </c>
      <c r="V5698" s="2">
        <v>0</v>
      </c>
      <c r="W5698" t="s">
        <v>44</v>
      </c>
      <c r="X5698" t="s">
        <v>44</v>
      </c>
      <c r="Y5698" t="s">
        <v>23604</v>
      </c>
      <c r="Z5698" t="s">
        <v>23602</v>
      </c>
      <c r="AA5698" t="s">
        <v>4529</v>
      </c>
      <c r="AB5698" t="s">
        <v>4530</v>
      </c>
      <c r="AC5698" t="s">
        <v>89</v>
      </c>
      <c r="AD5698" t="str">
        <f t="shared" si="88"/>
        <v>10-60</v>
      </c>
      <c r="AE5698" t="str">
        <f>VLOOKUP(AD5698,'Main_Sub Desc'!C:D,2,)</f>
        <v>LPC from invoicing</v>
      </c>
      <c r="AF5698" t="str">
        <f>VLOOKUP(VALUE(H5698),'Main_Sub Desc'!F:G,2,)</f>
        <v>Wtr Rev Late Payment</v>
      </c>
      <c r="AG5698">
        <f>IFERROR(VLOOKUP(VALUE(I5698),'PC Mapping'!A:F,6,),"")</f>
        <v>10469</v>
      </c>
      <c r="AH5698" s="13" t="str">
        <f>VLOOKUP(AG5698,'PC Mapping'!L:M,2,)</f>
        <v>Bolivar Water</v>
      </c>
    </row>
    <row r="5699" spans="1:34" x14ac:dyDescent="0.2">
      <c r="A5699" t="s">
        <v>23605</v>
      </c>
      <c r="B5699" t="s">
        <v>23589</v>
      </c>
      <c r="C5699" t="s">
        <v>4519</v>
      </c>
      <c r="D5699" t="s">
        <v>4520</v>
      </c>
      <c r="E5699" s="3">
        <v>45831</v>
      </c>
      <c r="F5699" t="s">
        <v>44</v>
      </c>
      <c r="G5699" t="s">
        <v>3742</v>
      </c>
      <c r="H5699" t="s">
        <v>3722</v>
      </c>
      <c r="I5699" t="s">
        <v>3752</v>
      </c>
      <c r="J5699" t="s">
        <v>4522</v>
      </c>
      <c r="K5699" s="2">
        <v>-5</v>
      </c>
      <c r="L5699" t="s">
        <v>44</v>
      </c>
      <c r="M5699" s="2">
        <v>-5</v>
      </c>
      <c r="N5699" t="s">
        <v>4523</v>
      </c>
      <c r="O5699" t="s">
        <v>4524</v>
      </c>
      <c r="P5699" t="s">
        <v>23606</v>
      </c>
      <c r="Q5699" t="s">
        <v>23607</v>
      </c>
      <c r="R5699" t="s">
        <v>44</v>
      </c>
      <c r="S5699" t="s">
        <v>4527</v>
      </c>
      <c r="T5699" s="3">
        <v>45831</v>
      </c>
      <c r="U5699" s="3">
        <v>45832</v>
      </c>
      <c r="V5699" s="2">
        <v>0</v>
      </c>
      <c r="W5699" t="s">
        <v>44</v>
      </c>
      <c r="X5699" t="s">
        <v>44</v>
      </c>
      <c r="Y5699" t="s">
        <v>23608</v>
      </c>
      <c r="Z5699" t="s">
        <v>2725</v>
      </c>
      <c r="AA5699" t="s">
        <v>4529</v>
      </c>
      <c r="AB5699" t="s">
        <v>4530</v>
      </c>
      <c r="AC5699" t="s">
        <v>89</v>
      </c>
      <c r="AD5699" t="str">
        <f t="shared" si="88"/>
        <v>10-60</v>
      </c>
      <c r="AE5699" t="str">
        <f>VLOOKUP(AD5699,'Main_Sub Desc'!C:D,2,)</f>
        <v>LPC from invoicing</v>
      </c>
      <c r="AF5699" t="str">
        <f>VLOOKUP(VALUE(H5699),'Main_Sub Desc'!F:G,2,)</f>
        <v>Wtr Rev Late Payment</v>
      </c>
      <c r="AG5699">
        <f>IFERROR(VLOOKUP(VALUE(I5699),'PC Mapping'!A:F,6,),"")</f>
        <v>10719</v>
      </c>
      <c r="AH5699" s="13" t="str">
        <f>VLOOKUP(AG5699,'PC Mapping'!L:M,2,)</f>
        <v>All Other Water</v>
      </c>
    </row>
    <row r="5700" spans="1:34" x14ac:dyDescent="0.2">
      <c r="A5700" t="s">
        <v>23609</v>
      </c>
      <c r="B5700" t="s">
        <v>23589</v>
      </c>
      <c r="C5700" t="s">
        <v>4519</v>
      </c>
      <c r="D5700" t="s">
        <v>4520</v>
      </c>
      <c r="E5700" s="3">
        <v>45831</v>
      </c>
      <c r="F5700" t="s">
        <v>44</v>
      </c>
      <c r="G5700" t="s">
        <v>3742</v>
      </c>
      <c r="H5700" t="s">
        <v>3716</v>
      </c>
      <c r="I5700" t="s">
        <v>4534</v>
      </c>
      <c r="J5700" t="s">
        <v>4522</v>
      </c>
      <c r="K5700" s="2">
        <v>-5</v>
      </c>
      <c r="L5700" t="s">
        <v>44</v>
      </c>
      <c r="M5700" s="2">
        <v>-5</v>
      </c>
      <c r="N5700" t="s">
        <v>4523</v>
      </c>
      <c r="O5700" t="s">
        <v>4524</v>
      </c>
      <c r="P5700" t="s">
        <v>10944</v>
      </c>
      <c r="Q5700" t="s">
        <v>23610</v>
      </c>
      <c r="R5700" t="s">
        <v>44</v>
      </c>
      <c r="S5700" t="s">
        <v>4527</v>
      </c>
      <c r="T5700" s="3">
        <v>45831</v>
      </c>
      <c r="U5700" s="3">
        <v>45832</v>
      </c>
      <c r="V5700" s="2">
        <v>0</v>
      </c>
      <c r="W5700" t="s">
        <v>44</v>
      </c>
      <c r="X5700" t="s">
        <v>44</v>
      </c>
      <c r="Y5700" t="s">
        <v>23611</v>
      </c>
      <c r="Z5700" t="s">
        <v>525</v>
      </c>
      <c r="AA5700" t="s">
        <v>4529</v>
      </c>
      <c r="AB5700" t="s">
        <v>4530</v>
      </c>
      <c r="AC5700" t="s">
        <v>89</v>
      </c>
      <c r="AD5700" t="str">
        <f t="shared" ref="AD5700:AD5763" si="89">CONCATENATE(VALUE(AA5700),"-",VALUE(AB5700))</f>
        <v>10-60</v>
      </c>
      <c r="AE5700" t="str">
        <f>VLOOKUP(AD5700,'Main_Sub Desc'!C:D,2,)</f>
        <v>LPC from invoicing</v>
      </c>
      <c r="AF5700" t="str">
        <f>VLOOKUP(VALUE(H5700),'Main_Sub Desc'!F:G,2,)</f>
        <v>Wst Rev Late Payment</v>
      </c>
      <c r="AG5700">
        <f>IFERROR(VLOOKUP(VALUE(I5700),'PC Mapping'!A:F,6,),"")</f>
        <v>10514</v>
      </c>
      <c r="AH5700" s="13" t="str">
        <f>VLOOKUP(AG5700,'PC Mapping'!L:M,2,)</f>
        <v>Bolivar Sewer</v>
      </c>
    </row>
    <row r="5701" spans="1:34" x14ac:dyDescent="0.2">
      <c r="A5701" t="s">
        <v>23609</v>
      </c>
      <c r="B5701" t="s">
        <v>23589</v>
      </c>
      <c r="C5701" t="s">
        <v>4519</v>
      </c>
      <c r="D5701" t="s">
        <v>4520</v>
      </c>
      <c r="E5701" s="3">
        <v>45831</v>
      </c>
      <c r="F5701" t="s">
        <v>44</v>
      </c>
      <c r="G5701" t="s">
        <v>3742</v>
      </c>
      <c r="H5701" t="s">
        <v>3722</v>
      </c>
      <c r="I5701" t="s">
        <v>4538</v>
      </c>
      <c r="J5701" t="s">
        <v>4522</v>
      </c>
      <c r="K5701" s="2">
        <v>-5</v>
      </c>
      <c r="L5701" t="s">
        <v>44</v>
      </c>
      <c r="M5701" s="2">
        <v>-5</v>
      </c>
      <c r="N5701" t="s">
        <v>4523</v>
      </c>
      <c r="O5701" t="s">
        <v>4524</v>
      </c>
      <c r="P5701" t="s">
        <v>10944</v>
      </c>
      <c r="Q5701" t="s">
        <v>23612</v>
      </c>
      <c r="R5701" t="s">
        <v>44</v>
      </c>
      <c r="S5701" t="s">
        <v>4527</v>
      </c>
      <c r="T5701" s="3">
        <v>45831</v>
      </c>
      <c r="U5701" s="3">
        <v>45832</v>
      </c>
      <c r="V5701" s="2">
        <v>0</v>
      </c>
      <c r="W5701" t="s">
        <v>44</v>
      </c>
      <c r="X5701" t="s">
        <v>44</v>
      </c>
      <c r="Y5701" t="s">
        <v>23613</v>
      </c>
      <c r="Z5701" t="s">
        <v>525</v>
      </c>
      <c r="AA5701" t="s">
        <v>4529</v>
      </c>
      <c r="AB5701" t="s">
        <v>4530</v>
      </c>
      <c r="AC5701" t="s">
        <v>89</v>
      </c>
      <c r="AD5701" t="str">
        <f t="shared" si="89"/>
        <v>10-60</v>
      </c>
      <c r="AE5701" t="str">
        <f>VLOOKUP(AD5701,'Main_Sub Desc'!C:D,2,)</f>
        <v>LPC from invoicing</v>
      </c>
      <c r="AF5701" t="str">
        <f>VLOOKUP(VALUE(H5701),'Main_Sub Desc'!F:G,2,)</f>
        <v>Wtr Rev Late Payment</v>
      </c>
      <c r="AG5701">
        <f>IFERROR(VLOOKUP(VALUE(I5701),'PC Mapping'!A:F,6,),"")</f>
        <v>10469</v>
      </c>
      <c r="AH5701" s="13" t="str">
        <f>VLOOKUP(AG5701,'PC Mapping'!L:M,2,)</f>
        <v>Bolivar Water</v>
      </c>
    </row>
    <row r="5702" spans="1:34" x14ac:dyDescent="0.2">
      <c r="A5702" t="s">
        <v>23614</v>
      </c>
      <c r="B5702" t="s">
        <v>23615</v>
      </c>
      <c r="C5702" t="s">
        <v>4519</v>
      </c>
      <c r="D5702" t="s">
        <v>4520</v>
      </c>
      <c r="E5702" s="3">
        <v>45832</v>
      </c>
      <c r="F5702" t="s">
        <v>44</v>
      </c>
      <c r="G5702" t="s">
        <v>3742</v>
      </c>
      <c r="H5702" t="s">
        <v>3722</v>
      </c>
      <c r="I5702" t="s">
        <v>3752</v>
      </c>
      <c r="J5702" t="s">
        <v>4522</v>
      </c>
      <c r="K5702" s="2">
        <v>-5</v>
      </c>
      <c r="L5702" t="s">
        <v>44</v>
      </c>
      <c r="M5702" s="2">
        <v>-5</v>
      </c>
      <c r="N5702" t="s">
        <v>4523</v>
      </c>
      <c r="O5702" t="s">
        <v>4524</v>
      </c>
      <c r="P5702" t="s">
        <v>23616</v>
      </c>
      <c r="Q5702" t="s">
        <v>23617</v>
      </c>
      <c r="R5702" t="s">
        <v>44</v>
      </c>
      <c r="S5702" t="s">
        <v>4527</v>
      </c>
      <c r="T5702" s="3">
        <v>45832</v>
      </c>
      <c r="U5702" s="3">
        <v>45833</v>
      </c>
      <c r="V5702" s="2">
        <v>0</v>
      </c>
      <c r="W5702" t="s">
        <v>44</v>
      </c>
      <c r="X5702" t="s">
        <v>44</v>
      </c>
      <c r="Y5702" t="s">
        <v>23618</v>
      </c>
      <c r="Z5702" t="s">
        <v>23619</v>
      </c>
      <c r="AA5702" t="s">
        <v>4529</v>
      </c>
      <c r="AB5702" t="s">
        <v>4530</v>
      </c>
      <c r="AC5702" t="s">
        <v>89</v>
      </c>
      <c r="AD5702" t="str">
        <f t="shared" si="89"/>
        <v>10-60</v>
      </c>
      <c r="AE5702" t="str">
        <f>VLOOKUP(AD5702,'Main_Sub Desc'!C:D,2,)</f>
        <v>LPC from invoicing</v>
      </c>
      <c r="AF5702" t="str">
        <f>VLOOKUP(VALUE(H5702),'Main_Sub Desc'!F:G,2,)</f>
        <v>Wtr Rev Late Payment</v>
      </c>
      <c r="AG5702">
        <f>IFERROR(VLOOKUP(VALUE(I5702),'PC Mapping'!A:F,6,),"")</f>
        <v>10719</v>
      </c>
      <c r="AH5702" s="13" t="str">
        <f>VLOOKUP(AG5702,'PC Mapping'!L:M,2,)</f>
        <v>All Other Water</v>
      </c>
    </row>
    <row r="5703" spans="1:34" x14ac:dyDescent="0.2">
      <c r="A5703" t="s">
        <v>23620</v>
      </c>
      <c r="B5703" t="s">
        <v>23615</v>
      </c>
      <c r="C5703" t="s">
        <v>4519</v>
      </c>
      <c r="D5703" t="s">
        <v>4520</v>
      </c>
      <c r="E5703" s="3">
        <v>45832</v>
      </c>
      <c r="F5703" t="s">
        <v>44</v>
      </c>
      <c r="G5703" t="s">
        <v>3742</v>
      </c>
      <c r="H5703" t="s">
        <v>3722</v>
      </c>
      <c r="I5703" t="s">
        <v>3752</v>
      </c>
      <c r="J5703" t="s">
        <v>4522</v>
      </c>
      <c r="K5703" s="2">
        <v>-5</v>
      </c>
      <c r="L5703" t="s">
        <v>44</v>
      </c>
      <c r="M5703" s="2">
        <v>-5</v>
      </c>
      <c r="N5703" t="s">
        <v>4523</v>
      </c>
      <c r="O5703" t="s">
        <v>4524</v>
      </c>
      <c r="P5703" t="s">
        <v>23621</v>
      </c>
      <c r="Q5703" t="s">
        <v>23622</v>
      </c>
      <c r="R5703" t="s">
        <v>44</v>
      </c>
      <c r="S5703" t="s">
        <v>4527</v>
      </c>
      <c r="T5703" s="3">
        <v>45832</v>
      </c>
      <c r="U5703" s="3">
        <v>45833</v>
      </c>
      <c r="V5703" s="2">
        <v>0</v>
      </c>
      <c r="W5703" t="s">
        <v>44</v>
      </c>
      <c r="X5703" t="s">
        <v>44</v>
      </c>
      <c r="Y5703" t="s">
        <v>23623</v>
      </c>
      <c r="Z5703" t="s">
        <v>23624</v>
      </c>
      <c r="AA5703" t="s">
        <v>4529</v>
      </c>
      <c r="AB5703" t="s">
        <v>4530</v>
      </c>
      <c r="AC5703" t="s">
        <v>89</v>
      </c>
      <c r="AD5703" t="str">
        <f t="shared" si="89"/>
        <v>10-60</v>
      </c>
      <c r="AE5703" t="str">
        <f>VLOOKUP(AD5703,'Main_Sub Desc'!C:D,2,)</f>
        <v>LPC from invoicing</v>
      </c>
      <c r="AF5703" t="str">
        <f>VLOOKUP(VALUE(H5703),'Main_Sub Desc'!F:G,2,)</f>
        <v>Wtr Rev Late Payment</v>
      </c>
      <c r="AG5703">
        <f>IFERROR(VLOOKUP(VALUE(I5703),'PC Mapping'!A:F,6,),"")</f>
        <v>10719</v>
      </c>
      <c r="AH5703" s="13" t="str">
        <f>VLOOKUP(AG5703,'PC Mapping'!L:M,2,)</f>
        <v>All Other Water</v>
      </c>
    </row>
    <row r="5704" spans="1:34" x14ac:dyDescent="0.2">
      <c r="A5704" t="s">
        <v>23625</v>
      </c>
      <c r="B5704" t="s">
        <v>23626</v>
      </c>
      <c r="C5704" t="s">
        <v>4519</v>
      </c>
      <c r="D5704" t="s">
        <v>4520</v>
      </c>
      <c r="E5704" s="3">
        <v>45833</v>
      </c>
      <c r="F5704" t="s">
        <v>44</v>
      </c>
      <c r="G5704" t="s">
        <v>3742</v>
      </c>
      <c r="H5704" t="s">
        <v>3722</v>
      </c>
      <c r="I5704" t="s">
        <v>3752</v>
      </c>
      <c r="J5704" t="s">
        <v>4522</v>
      </c>
      <c r="K5704" s="2">
        <v>-7.3</v>
      </c>
      <c r="L5704" t="s">
        <v>44</v>
      </c>
      <c r="M5704" s="2">
        <v>-7.3</v>
      </c>
      <c r="N5704" t="s">
        <v>4523</v>
      </c>
      <c r="O5704" t="s">
        <v>4524</v>
      </c>
      <c r="P5704" t="s">
        <v>8828</v>
      </c>
      <c r="Q5704" t="s">
        <v>23627</v>
      </c>
      <c r="R5704" t="s">
        <v>44</v>
      </c>
      <c r="S5704" t="s">
        <v>4527</v>
      </c>
      <c r="T5704" s="3">
        <v>45833</v>
      </c>
      <c r="U5704" s="3">
        <v>45834</v>
      </c>
      <c r="V5704" s="2">
        <v>0</v>
      </c>
      <c r="W5704" t="s">
        <v>44</v>
      </c>
      <c r="X5704" t="s">
        <v>44</v>
      </c>
      <c r="Y5704" t="s">
        <v>23628</v>
      </c>
      <c r="Z5704" t="s">
        <v>23629</v>
      </c>
      <c r="AA5704" t="s">
        <v>4529</v>
      </c>
      <c r="AB5704" t="s">
        <v>4530</v>
      </c>
      <c r="AC5704" t="s">
        <v>89</v>
      </c>
      <c r="AD5704" t="str">
        <f t="shared" si="89"/>
        <v>10-60</v>
      </c>
      <c r="AE5704" t="str">
        <f>VLOOKUP(AD5704,'Main_Sub Desc'!C:D,2,)</f>
        <v>LPC from invoicing</v>
      </c>
      <c r="AF5704" t="str">
        <f>VLOOKUP(VALUE(H5704),'Main_Sub Desc'!F:G,2,)</f>
        <v>Wtr Rev Late Payment</v>
      </c>
      <c r="AG5704">
        <f>IFERROR(VLOOKUP(VALUE(I5704),'PC Mapping'!A:F,6,),"")</f>
        <v>10719</v>
      </c>
      <c r="AH5704" s="13" t="str">
        <f>VLOOKUP(AG5704,'PC Mapping'!L:M,2,)</f>
        <v>All Other Water</v>
      </c>
    </row>
    <row r="5705" spans="1:34" x14ac:dyDescent="0.2">
      <c r="A5705" t="s">
        <v>23630</v>
      </c>
      <c r="B5705" t="s">
        <v>23631</v>
      </c>
      <c r="C5705" t="s">
        <v>4519</v>
      </c>
      <c r="D5705" t="s">
        <v>4520</v>
      </c>
      <c r="E5705" s="3">
        <v>45833</v>
      </c>
      <c r="F5705" t="s">
        <v>44</v>
      </c>
      <c r="G5705" t="s">
        <v>3742</v>
      </c>
      <c r="H5705" t="s">
        <v>3722</v>
      </c>
      <c r="I5705" t="s">
        <v>3752</v>
      </c>
      <c r="J5705" t="s">
        <v>4522</v>
      </c>
      <c r="K5705" s="2">
        <v>-5</v>
      </c>
      <c r="L5705" t="s">
        <v>44</v>
      </c>
      <c r="M5705" s="2">
        <v>-5</v>
      </c>
      <c r="N5705" t="s">
        <v>4523</v>
      </c>
      <c r="O5705" t="s">
        <v>4524</v>
      </c>
      <c r="P5705" t="s">
        <v>6126</v>
      </c>
      <c r="Q5705" t="s">
        <v>23632</v>
      </c>
      <c r="R5705" t="s">
        <v>44</v>
      </c>
      <c r="S5705" t="s">
        <v>4527</v>
      </c>
      <c r="T5705" s="3">
        <v>45833</v>
      </c>
      <c r="U5705" s="3">
        <v>45834</v>
      </c>
      <c r="V5705" s="2">
        <v>0</v>
      </c>
      <c r="W5705" t="s">
        <v>44</v>
      </c>
      <c r="X5705" t="s">
        <v>44</v>
      </c>
      <c r="Y5705" t="s">
        <v>23633</v>
      </c>
      <c r="Z5705" t="s">
        <v>23634</v>
      </c>
      <c r="AA5705" t="s">
        <v>4529</v>
      </c>
      <c r="AB5705" t="s">
        <v>4530</v>
      </c>
      <c r="AC5705" t="s">
        <v>89</v>
      </c>
      <c r="AD5705" t="str">
        <f t="shared" si="89"/>
        <v>10-60</v>
      </c>
      <c r="AE5705" t="str">
        <f>VLOOKUP(AD5705,'Main_Sub Desc'!C:D,2,)</f>
        <v>LPC from invoicing</v>
      </c>
      <c r="AF5705" t="str">
        <f>VLOOKUP(VALUE(H5705),'Main_Sub Desc'!F:G,2,)</f>
        <v>Wtr Rev Late Payment</v>
      </c>
      <c r="AG5705">
        <f>IFERROR(VLOOKUP(VALUE(I5705),'PC Mapping'!A:F,6,),"")</f>
        <v>10719</v>
      </c>
      <c r="AH5705" s="13" t="str">
        <f>VLOOKUP(AG5705,'PC Mapping'!L:M,2,)</f>
        <v>All Other Water</v>
      </c>
    </row>
    <row r="5706" spans="1:34" x14ac:dyDescent="0.2">
      <c r="A5706" t="s">
        <v>23635</v>
      </c>
      <c r="B5706" t="s">
        <v>23626</v>
      </c>
      <c r="C5706" t="s">
        <v>4519</v>
      </c>
      <c r="D5706" t="s">
        <v>4520</v>
      </c>
      <c r="E5706" s="3">
        <v>45833</v>
      </c>
      <c r="F5706" t="s">
        <v>44</v>
      </c>
      <c r="G5706" t="s">
        <v>3742</v>
      </c>
      <c r="H5706" t="s">
        <v>3722</v>
      </c>
      <c r="I5706" t="s">
        <v>3752</v>
      </c>
      <c r="J5706" t="s">
        <v>4522</v>
      </c>
      <c r="K5706" s="2">
        <v>-5</v>
      </c>
      <c r="L5706" t="s">
        <v>44</v>
      </c>
      <c r="M5706" s="2">
        <v>-5</v>
      </c>
      <c r="N5706" t="s">
        <v>4523</v>
      </c>
      <c r="O5706" t="s">
        <v>4524</v>
      </c>
      <c r="P5706" t="s">
        <v>9717</v>
      </c>
      <c r="Q5706" t="s">
        <v>23636</v>
      </c>
      <c r="R5706" t="s">
        <v>44</v>
      </c>
      <c r="S5706" t="s">
        <v>4527</v>
      </c>
      <c r="T5706" s="3">
        <v>45833</v>
      </c>
      <c r="U5706" s="3">
        <v>45834</v>
      </c>
      <c r="V5706" s="2">
        <v>0</v>
      </c>
      <c r="W5706" t="s">
        <v>44</v>
      </c>
      <c r="X5706" t="s">
        <v>44</v>
      </c>
      <c r="Y5706" t="s">
        <v>23637</v>
      </c>
      <c r="Z5706" t="s">
        <v>1662</v>
      </c>
      <c r="AA5706" t="s">
        <v>4529</v>
      </c>
      <c r="AB5706" t="s">
        <v>4530</v>
      </c>
      <c r="AC5706" t="s">
        <v>89</v>
      </c>
      <c r="AD5706" t="str">
        <f t="shared" si="89"/>
        <v>10-60</v>
      </c>
      <c r="AE5706" t="str">
        <f>VLOOKUP(AD5706,'Main_Sub Desc'!C:D,2,)</f>
        <v>LPC from invoicing</v>
      </c>
      <c r="AF5706" t="str">
        <f>VLOOKUP(VALUE(H5706),'Main_Sub Desc'!F:G,2,)</f>
        <v>Wtr Rev Late Payment</v>
      </c>
      <c r="AG5706">
        <f>IFERROR(VLOOKUP(VALUE(I5706),'PC Mapping'!A:F,6,),"")</f>
        <v>10719</v>
      </c>
      <c r="AH5706" s="13" t="str">
        <f>VLOOKUP(AG5706,'PC Mapping'!L:M,2,)</f>
        <v>All Other Water</v>
      </c>
    </row>
    <row r="5707" spans="1:34" x14ac:dyDescent="0.2">
      <c r="A5707" t="s">
        <v>23638</v>
      </c>
      <c r="B5707" t="s">
        <v>23626</v>
      </c>
      <c r="C5707" t="s">
        <v>4519</v>
      </c>
      <c r="D5707" t="s">
        <v>4520</v>
      </c>
      <c r="E5707" s="3">
        <v>45833</v>
      </c>
      <c r="F5707" t="s">
        <v>44</v>
      </c>
      <c r="G5707" t="s">
        <v>3742</v>
      </c>
      <c r="H5707" t="s">
        <v>3722</v>
      </c>
      <c r="I5707" t="s">
        <v>3752</v>
      </c>
      <c r="J5707" t="s">
        <v>4522</v>
      </c>
      <c r="K5707" s="2">
        <v>-5</v>
      </c>
      <c r="L5707" t="s">
        <v>44</v>
      </c>
      <c r="M5707" s="2">
        <v>-5</v>
      </c>
      <c r="N5707" t="s">
        <v>4523</v>
      </c>
      <c r="O5707" t="s">
        <v>4524</v>
      </c>
      <c r="P5707" t="s">
        <v>17012</v>
      </c>
      <c r="Q5707" t="s">
        <v>23639</v>
      </c>
      <c r="R5707" t="s">
        <v>44</v>
      </c>
      <c r="S5707" t="s">
        <v>4527</v>
      </c>
      <c r="T5707" s="3">
        <v>45833</v>
      </c>
      <c r="U5707" s="3">
        <v>45834</v>
      </c>
      <c r="V5707" s="2">
        <v>0</v>
      </c>
      <c r="W5707" t="s">
        <v>44</v>
      </c>
      <c r="X5707" t="s">
        <v>44</v>
      </c>
      <c r="Y5707" t="s">
        <v>23640</v>
      </c>
      <c r="Z5707" t="s">
        <v>2090</v>
      </c>
      <c r="AA5707" t="s">
        <v>4529</v>
      </c>
      <c r="AB5707" t="s">
        <v>4530</v>
      </c>
      <c r="AC5707" t="s">
        <v>89</v>
      </c>
      <c r="AD5707" t="str">
        <f t="shared" si="89"/>
        <v>10-60</v>
      </c>
      <c r="AE5707" t="str">
        <f>VLOOKUP(AD5707,'Main_Sub Desc'!C:D,2,)</f>
        <v>LPC from invoicing</v>
      </c>
      <c r="AF5707" t="str">
        <f>VLOOKUP(VALUE(H5707),'Main_Sub Desc'!F:G,2,)</f>
        <v>Wtr Rev Late Payment</v>
      </c>
      <c r="AG5707">
        <f>IFERROR(VLOOKUP(VALUE(I5707),'PC Mapping'!A:F,6,),"")</f>
        <v>10719</v>
      </c>
      <c r="AH5707" s="13" t="str">
        <f>VLOOKUP(AG5707,'PC Mapping'!L:M,2,)</f>
        <v>All Other Water</v>
      </c>
    </row>
    <row r="5708" spans="1:34" x14ac:dyDescent="0.2">
      <c r="A5708" t="s">
        <v>23641</v>
      </c>
      <c r="B5708" t="s">
        <v>23626</v>
      </c>
      <c r="C5708" t="s">
        <v>4519</v>
      </c>
      <c r="D5708" t="s">
        <v>4520</v>
      </c>
      <c r="E5708" s="3">
        <v>45833</v>
      </c>
      <c r="F5708" t="s">
        <v>44</v>
      </c>
      <c r="G5708" t="s">
        <v>3742</v>
      </c>
      <c r="H5708" t="s">
        <v>3722</v>
      </c>
      <c r="I5708" t="s">
        <v>3752</v>
      </c>
      <c r="J5708" t="s">
        <v>4522</v>
      </c>
      <c r="K5708" s="2">
        <v>-5</v>
      </c>
      <c r="L5708" t="s">
        <v>44</v>
      </c>
      <c r="M5708" s="2">
        <v>-5</v>
      </c>
      <c r="N5708" t="s">
        <v>4523</v>
      </c>
      <c r="O5708" t="s">
        <v>4524</v>
      </c>
      <c r="P5708" t="s">
        <v>8828</v>
      </c>
      <c r="Q5708" t="s">
        <v>23642</v>
      </c>
      <c r="R5708" t="s">
        <v>44</v>
      </c>
      <c r="S5708" t="s">
        <v>4527</v>
      </c>
      <c r="T5708" s="3">
        <v>45833</v>
      </c>
      <c r="U5708" s="3">
        <v>45834</v>
      </c>
      <c r="V5708" s="2">
        <v>0</v>
      </c>
      <c r="W5708" t="s">
        <v>44</v>
      </c>
      <c r="X5708" t="s">
        <v>44</v>
      </c>
      <c r="Y5708" t="s">
        <v>23643</v>
      </c>
      <c r="Z5708" t="s">
        <v>23644</v>
      </c>
      <c r="AA5708" t="s">
        <v>4529</v>
      </c>
      <c r="AB5708" t="s">
        <v>4530</v>
      </c>
      <c r="AC5708" t="s">
        <v>89</v>
      </c>
      <c r="AD5708" t="str">
        <f t="shared" si="89"/>
        <v>10-60</v>
      </c>
      <c r="AE5708" t="str">
        <f>VLOOKUP(AD5708,'Main_Sub Desc'!C:D,2,)</f>
        <v>LPC from invoicing</v>
      </c>
      <c r="AF5708" t="str">
        <f>VLOOKUP(VALUE(H5708),'Main_Sub Desc'!F:G,2,)</f>
        <v>Wtr Rev Late Payment</v>
      </c>
      <c r="AG5708">
        <f>IFERROR(VLOOKUP(VALUE(I5708),'PC Mapping'!A:F,6,),"")</f>
        <v>10719</v>
      </c>
      <c r="AH5708" s="13" t="str">
        <f>VLOOKUP(AG5708,'PC Mapping'!L:M,2,)</f>
        <v>All Other Water</v>
      </c>
    </row>
    <row r="5709" spans="1:34" x14ac:dyDescent="0.2">
      <c r="A5709" t="s">
        <v>23645</v>
      </c>
      <c r="B5709" t="s">
        <v>23626</v>
      </c>
      <c r="C5709" t="s">
        <v>4519</v>
      </c>
      <c r="D5709" t="s">
        <v>4520</v>
      </c>
      <c r="E5709" s="3">
        <v>45833</v>
      </c>
      <c r="F5709" t="s">
        <v>44</v>
      </c>
      <c r="G5709" t="s">
        <v>3742</v>
      </c>
      <c r="H5709" t="s">
        <v>3722</v>
      </c>
      <c r="I5709" t="s">
        <v>3752</v>
      </c>
      <c r="J5709" t="s">
        <v>4522</v>
      </c>
      <c r="K5709" s="2">
        <v>-10.74</v>
      </c>
      <c r="L5709" t="s">
        <v>44</v>
      </c>
      <c r="M5709" s="2">
        <v>-10.74</v>
      </c>
      <c r="N5709" t="s">
        <v>4523</v>
      </c>
      <c r="O5709" t="s">
        <v>4524</v>
      </c>
      <c r="P5709" t="s">
        <v>23646</v>
      </c>
      <c r="Q5709" t="s">
        <v>23647</v>
      </c>
      <c r="R5709" t="s">
        <v>44</v>
      </c>
      <c r="S5709" t="s">
        <v>4527</v>
      </c>
      <c r="T5709" s="3">
        <v>45833</v>
      </c>
      <c r="U5709" s="3">
        <v>45834</v>
      </c>
      <c r="V5709" s="2">
        <v>0</v>
      </c>
      <c r="W5709" t="s">
        <v>44</v>
      </c>
      <c r="X5709" t="s">
        <v>44</v>
      </c>
      <c r="Y5709" t="s">
        <v>23648</v>
      </c>
      <c r="Z5709" t="s">
        <v>3214</v>
      </c>
      <c r="AA5709" t="s">
        <v>4529</v>
      </c>
      <c r="AB5709" t="s">
        <v>4530</v>
      </c>
      <c r="AC5709" t="s">
        <v>89</v>
      </c>
      <c r="AD5709" t="str">
        <f t="shared" si="89"/>
        <v>10-60</v>
      </c>
      <c r="AE5709" t="str">
        <f>VLOOKUP(AD5709,'Main_Sub Desc'!C:D,2,)</f>
        <v>LPC from invoicing</v>
      </c>
      <c r="AF5709" t="str">
        <f>VLOOKUP(VALUE(H5709),'Main_Sub Desc'!F:G,2,)</f>
        <v>Wtr Rev Late Payment</v>
      </c>
      <c r="AG5709">
        <f>IFERROR(VLOOKUP(VALUE(I5709),'PC Mapping'!A:F,6,),"")</f>
        <v>10719</v>
      </c>
      <c r="AH5709" s="13" t="str">
        <f>VLOOKUP(AG5709,'PC Mapping'!L:M,2,)</f>
        <v>All Other Water</v>
      </c>
    </row>
    <row r="5710" spans="1:34" x14ac:dyDescent="0.2">
      <c r="A5710" t="s">
        <v>23649</v>
      </c>
      <c r="B5710" t="s">
        <v>23626</v>
      </c>
      <c r="C5710" t="s">
        <v>4519</v>
      </c>
      <c r="D5710" t="s">
        <v>4520</v>
      </c>
      <c r="E5710" s="3">
        <v>45833</v>
      </c>
      <c r="F5710" t="s">
        <v>44</v>
      </c>
      <c r="G5710" t="s">
        <v>3742</v>
      </c>
      <c r="H5710" t="s">
        <v>3722</v>
      </c>
      <c r="I5710" t="s">
        <v>3752</v>
      </c>
      <c r="J5710" t="s">
        <v>4522</v>
      </c>
      <c r="K5710" s="2">
        <v>-5</v>
      </c>
      <c r="L5710" t="s">
        <v>44</v>
      </c>
      <c r="M5710" s="2">
        <v>-5</v>
      </c>
      <c r="N5710" t="s">
        <v>4523</v>
      </c>
      <c r="O5710" t="s">
        <v>4524</v>
      </c>
      <c r="P5710" t="s">
        <v>10189</v>
      </c>
      <c r="Q5710" t="s">
        <v>23650</v>
      </c>
      <c r="R5710" t="s">
        <v>44</v>
      </c>
      <c r="S5710" t="s">
        <v>4527</v>
      </c>
      <c r="T5710" s="3">
        <v>45833</v>
      </c>
      <c r="U5710" s="3">
        <v>45834</v>
      </c>
      <c r="V5710" s="2">
        <v>0</v>
      </c>
      <c r="W5710" t="s">
        <v>44</v>
      </c>
      <c r="X5710" t="s">
        <v>44</v>
      </c>
      <c r="Y5710" t="s">
        <v>23651</v>
      </c>
      <c r="Z5710" t="s">
        <v>23652</v>
      </c>
      <c r="AA5710" t="s">
        <v>4529</v>
      </c>
      <c r="AB5710" t="s">
        <v>4530</v>
      </c>
      <c r="AC5710" t="s">
        <v>89</v>
      </c>
      <c r="AD5710" t="str">
        <f t="shared" si="89"/>
        <v>10-60</v>
      </c>
      <c r="AE5710" t="str">
        <f>VLOOKUP(AD5710,'Main_Sub Desc'!C:D,2,)</f>
        <v>LPC from invoicing</v>
      </c>
      <c r="AF5710" t="str">
        <f>VLOOKUP(VALUE(H5710),'Main_Sub Desc'!F:G,2,)</f>
        <v>Wtr Rev Late Payment</v>
      </c>
      <c r="AG5710">
        <f>IFERROR(VLOOKUP(VALUE(I5710),'PC Mapping'!A:F,6,),"")</f>
        <v>10719</v>
      </c>
      <c r="AH5710" s="13" t="str">
        <f>VLOOKUP(AG5710,'PC Mapping'!L:M,2,)</f>
        <v>All Other Water</v>
      </c>
    </row>
    <row r="5711" spans="1:34" x14ac:dyDescent="0.2">
      <c r="A5711" t="s">
        <v>23653</v>
      </c>
      <c r="B5711" t="s">
        <v>23631</v>
      </c>
      <c r="C5711" t="s">
        <v>4519</v>
      </c>
      <c r="D5711" t="s">
        <v>4520</v>
      </c>
      <c r="E5711" s="3">
        <v>45833</v>
      </c>
      <c r="F5711" t="s">
        <v>44</v>
      </c>
      <c r="G5711" t="s">
        <v>3742</v>
      </c>
      <c r="H5711" t="s">
        <v>3722</v>
      </c>
      <c r="I5711" t="s">
        <v>3752</v>
      </c>
      <c r="J5711" t="s">
        <v>4522</v>
      </c>
      <c r="K5711" s="2">
        <v>-5</v>
      </c>
      <c r="L5711" t="s">
        <v>44</v>
      </c>
      <c r="M5711" s="2">
        <v>-5</v>
      </c>
      <c r="N5711" t="s">
        <v>4523</v>
      </c>
      <c r="O5711" t="s">
        <v>4524</v>
      </c>
      <c r="P5711" t="s">
        <v>13291</v>
      </c>
      <c r="Q5711" t="s">
        <v>23654</v>
      </c>
      <c r="R5711" t="s">
        <v>44</v>
      </c>
      <c r="S5711" t="s">
        <v>4527</v>
      </c>
      <c r="T5711" s="3">
        <v>45833</v>
      </c>
      <c r="U5711" s="3">
        <v>45834</v>
      </c>
      <c r="V5711" s="2">
        <v>0</v>
      </c>
      <c r="W5711" t="s">
        <v>44</v>
      </c>
      <c r="X5711" t="s">
        <v>44</v>
      </c>
      <c r="Y5711" t="s">
        <v>23655</v>
      </c>
      <c r="Z5711" t="s">
        <v>3301</v>
      </c>
      <c r="AA5711" t="s">
        <v>4529</v>
      </c>
      <c r="AB5711" t="s">
        <v>4530</v>
      </c>
      <c r="AC5711" t="s">
        <v>89</v>
      </c>
      <c r="AD5711" t="str">
        <f t="shared" si="89"/>
        <v>10-60</v>
      </c>
      <c r="AE5711" t="str">
        <f>VLOOKUP(AD5711,'Main_Sub Desc'!C:D,2,)</f>
        <v>LPC from invoicing</v>
      </c>
      <c r="AF5711" t="str">
        <f>VLOOKUP(VALUE(H5711),'Main_Sub Desc'!F:G,2,)</f>
        <v>Wtr Rev Late Payment</v>
      </c>
      <c r="AG5711">
        <f>IFERROR(VLOOKUP(VALUE(I5711),'PC Mapping'!A:F,6,),"")</f>
        <v>10719</v>
      </c>
      <c r="AH5711" s="13" t="str">
        <f>VLOOKUP(AG5711,'PC Mapping'!L:M,2,)</f>
        <v>All Other Water</v>
      </c>
    </row>
    <row r="5712" spans="1:34" x14ac:dyDescent="0.2">
      <c r="A5712" t="s">
        <v>23656</v>
      </c>
      <c r="B5712" t="s">
        <v>23631</v>
      </c>
      <c r="C5712" t="s">
        <v>4519</v>
      </c>
      <c r="D5712" t="s">
        <v>4520</v>
      </c>
      <c r="E5712" s="3">
        <v>45833</v>
      </c>
      <c r="F5712" t="s">
        <v>44</v>
      </c>
      <c r="G5712" t="s">
        <v>3742</v>
      </c>
      <c r="H5712" t="s">
        <v>3722</v>
      </c>
      <c r="I5712" t="s">
        <v>3752</v>
      </c>
      <c r="J5712" t="s">
        <v>4522</v>
      </c>
      <c r="K5712" s="2">
        <v>-5</v>
      </c>
      <c r="L5712" t="s">
        <v>44</v>
      </c>
      <c r="M5712" s="2">
        <v>-5</v>
      </c>
      <c r="N5712" t="s">
        <v>4523</v>
      </c>
      <c r="O5712" t="s">
        <v>4524</v>
      </c>
      <c r="P5712" t="s">
        <v>8828</v>
      </c>
      <c r="Q5712" t="s">
        <v>23657</v>
      </c>
      <c r="R5712" t="s">
        <v>44</v>
      </c>
      <c r="S5712" t="s">
        <v>4527</v>
      </c>
      <c r="T5712" s="3">
        <v>45833</v>
      </c>
      <c r="U5712" s="3">
        <v>45834</v>
      </c>
      <c r="V5712" s="2">
        <v>0</v>
      </c>
      <c r="W5712" t="s">
        <v>44</v>
      </c>
      <c r="X5712" t="s">
        <v>44</v>
      </c>
      <c r="Y5712" t="s">
        <v>23658</v>
      </c>
      <c r="Z5712" t="s">
        <v>23659</v>
      </c>
      <c r="AA5712" t="s">
        <v>4529</v>
      </c>
      <c r="AB5712" t="s">
        <v>4530</v>
      </c>
      <c r="AC5712" t="s">
        <v>89</v>
      </c>
      <c r="AD5712" t="str">
        <f t="shared" si="89"/>
        <v>10-60</v>
      </c>
      <c r="AE5712" t="str">
        <f>VLOOKUP(AD5712,'Main_Sub Desc'!C:D,2,)</f>
        <v>LPC from invoicing</v>
      </c>
      <c r="AF5712" t="str">
        <f>VLOOKUP(VALUE(H5712),'Main_Sub Desc'!F:G,2,)</f>
        <v>Wtr Rev Late Payment</v>
      </c>
      <c r="AG5712">
        <f>IFERROR(VLOOKUP(VALUE(I5712),'PC Mapping'!A:F,6,),"")</f>
        <v>10719</v>
      </c>
      <c r="AH5712" s="13" t="str">
        <f>VLOOKUP(AG5712,'PC Mapping'!L:M,2,)</f>
        <v>All Other Water</v>
      </c>
    </row>
    <row r="5713" spans="1:34" x14ac:dyDescent="0.2">
      <c r="A5713" t="s">
        <v>23660</v>
      </c>
      <c r="B5713" t="s">
        <v>23631</v>
      </c>
      <c r="C5713" t="s">
        <v>4519</v>
      </c>
      <c r="D5713" t="s">
        <v>4520</v>
      </c>
      <c r="E5713" s="3">
        <v>45833</v>
      </c>
      <c r="F5713" t="s">
        <v>44</v>
      </c>
      <c r="G5713" t="s">
        <v>3742</v>
      </c>
      <c r="H5713" t="s">
        <v>3722</v>
      </c>
      <c r="I5713" t="s">
        <v>3752</v>
      </c>
      <c r="J5713" t="s">
        <v>4522</v>
      </c>
      <c r="K5713" s="2">
        <v>-5</v>
      </c>
      <c r="L5713" t="s">
        <v>44</v>
      </c>
      <c r="M5713" s="2">
        <v>-5</v>
      </c>
      <c r="N5713" t="s">
        <v>4523</v>
      </c>
      <c r="O5713" t="s">
        <v>4524</v>
      </c>
      <c r="P5713" t="s">
        <v>8828</v>
      </c>
      <c r="Q5713" t="s">
        <v>23661</v>
      </c>
      <c r="R5713" t="s">
        <v>44</v>
      </c>
      <c r="S5713" t="s">
        <v>4527</v>
      </c>
      <c r="T5713" s="3">
        <v>45833</v>
      </c>
      <c r="U5713" s="3">
        <v>45834</v>
      </c>
      <c r="V5713" s="2">
        <v>0</v>
      </c>
      <c r="W5713" t="s">
        <v>44</v>
      </c>
      <c r="X5713" t="s">
        <v>44</v>
      </c>
      <c r="Y5713" t="s">
        <v>23662</v>
      </c>
      <c r="Z5713" t="s">
        <v>2709</v>
      </c>
      <c r="AA5713" t="s">
        <v>4529</v>
      </c>
      <c r="AB5713" t="s">
        <v>4530</v>
      </c>
      <c r="AC5713" t="s">
        <v>89</v>
      </c>
      <c r="AD5713" t="str">
        <f t="shared" si="89"/>
        <v>10-60</v>
      </c>
      <c r="AE5713" t="str">
        <f>VLOOKUP(AD5713,'Main_Sub Desc'!C:D,2,)</f>
        <v>LPC from invoicing</v>
      </c>
      <c r="AF5713" t="str">
        <f>VLOOKUP(VALUE(H5713),'Main_Sub Desc'!F:G,2,)</f>
        <v>Wtr Rev Late Payment</v>
      </c>
      <c r="AG5713">
        <f>IFERROR(VLOOKUP(VALUE(I5713),'PC Mapping'!A:F,6,),"")</f>
        <v>10719</v>
      </c>
      <c r="AH5713" s="13" t="str">
        <f>VLOOKUP(AG5713,'PC Mapping'!L:M,2,)</f>
        <v>All Other Water</v>
      </c>
    </row>
    <row r="5714" spans="1:34" x14ac:dyDescent="0.2">
      <c r="A5714" t="s">
        <v>23663</v>
      </c>
      <c r="B5714" t="s">
        <v>23664</v>
      </c>
      <c r="C5714" t="s">
        <v>4519</v>
      </c>
      <c r="D5714" t="s">
        <v>4520</v>
      </c>
      <c r="E5714" s="3">
        <v>45834</v>
      </c>
      <c r="F5714" t="s">
        <v>44</v>
      </c>
      <c r="G5714" t="s">
        <v>3742</v>
      </c>
      <c r="H5714" t="s">
        <v>3722</v>
      </c>
      <c r="I5714" t="s">
        <v>3752</v>
      </c>
      <c r="J5714" t="s">
        <v>4522</v>
      </c>
      <c r="K5714" s="2">
        <v>-5</v>
      </c>
      <c r="L5714" t="s">
        <v>44</v>
      </c>
      <c r="M5714" s="2">
        <v>-5</v>
      </c>
      <c r="N5714" t="s">
        <v>4523</v>
      </c>
      <c r="O5714" t="s">
        <v>4524</v>
      </c>
      <c r="P5714" t="s">
        <v>4730</v>
      </c>
      <c r="Q5714" t="s">
        <v>23665</v>
      </c>
      <c r="R5714" t="s">
        <v>44</v>
      </c>
      <c r="S5714" t="s">
        <v>4527</v>
      </c>
      <c r="T5714" s="3">
        <v>45834</v>
      </c>
      <c r="U5714" s="3">
        <v>45835</v>
      </c>
      <c r="V5714" s="2">
        <v>0</v>
      </c>
      <c r="W5714" t="s">
        <v>44</v>
      </c>
      <c r="X5714" t="s">
        <v>44</v>
      </c>
      <c r="Y5714" t="s">
        <v>23666</v>
      </c>
      <c r="Z5714" t="s">
        <v>2245</v>
      </c>
      <c r="AA5714" t="s">
        <v>4529</v>
      </c>
      <c r="AB5714" t="s">
        <v>4530</v>
      </c>
      <c r="AC5714" t="s">
        <v>89</v>
      </c>
      <c r="AD5714" t="str">
        <f t="shared" si="89"/>
        <v>10-60</v>
      </c>
      <c r="AE5714" t="str">
        <f>VLOOKUP(AD5714,'Main_Sub Desc'!C:D,2,)</f>
        <v>LPC from invoicing</v>
      </c>
      <c r="AF5714" t="str">
        <f>VLOOKUP(VALUE(H5714),'Main_Sub Desc'!F:G,2,)</f>
        <v>Wtr Rev Late Payment</v>
      </c>
      <c r="AG5714">
        <f>IFERROR(VLOOKUP(VALUE(I5714),'PC Mapping'!A:F,6,),"")</f>
        <v>10719</v>
      </c>
      <c r="AH5714" s="13" t="str">
        <f>VLOOKUP(AG5714,'PC Mapping'!L:M,2,)</f>
        <v>All Other Water</v>
      </c>
    </row>
    <row r="5715" spans="1:34" x14ac:dyDescent="0.2">
      <c r="A5715" t="s">
        <v>23667</v>
      </c>
      <c r="B5715" t="s">
        <v>23664</v>
      </c>
      <c r="C5715" t="s">
        <v>4519</v>
      </c>
      <c r="D5715" t="s">
        <v>4520</v>
      </c>
      <c r="E5715" s="3">
        <v>45834</v>
      </c>
      <c r="F5715" t="s">
        <v>44</v>
      </c>
      <c r="G5715" t="s">
        <v>3742</v>
      </c>
      <c r="H5715" t="s">
        <v>3722</v>
      </c>
      <c r="I5715" t="s">
        <v>3752</v>
      </c>
      <c r="J5715" t="s">
        <v>4522</v>
      </c>
      <c r="K5715" s="2">
        <v>-12.59</v>
      </c>
      <c r="L5715" t="s">
        <v>44</v>
      </c>
      <c r="M5715" s="2">
        <v>-12.59</v>
      </c>
      <c r="N5715" t="s">
        <v>4523</v>
      </c>
      <c r="O5715" t="s">
        <v>4524</v>
      </c>
      <c r="P5715" t="s">
        <v>6096</v>
      </c>
      <c r="Q5715" t="s">
        <v>23668</v>
      </c>
      <c r="R5715" t="s">
        <v>44</v>
      </c>
      <c r="S5715" t="s">
        <v>4527</v>
      </c>
      <c r="T5715" s="3">
        <v>45834</v>
      </c>
      <c r="U5715" s="3">
        <v>45835</v>
      </c>
      <c r="V5715" s="2">
        <v>0</v>
      </c>
      <c r="W5715" t="s">
        <v>44</v>
      </c>
      <c r="X5715" t="s">
        <v>44</v>
      </c>
      <c r="Y5715" t="s">
        <v>23669</v>
      </c>
      <c r="Z5715" t="s">
        <v>2395</v>
      </c>
      <c r="AA5715" t="s">
        <v>4529</v>
      </c>
      <c r="AB5715" t="s">
        <v>4530</v>
      </c>
      <c r="AC5715" t="s">
        <v>89</v>
      </c>
      <c r="AD5715" t="str">
        <f t="shared" si="89"/>
        <v>10-60</v>
      </c>
      <c r="AE5715" t="str">
        <f>VLOOKUP(AD5715,'Main_Sub Desc'!C:D,2,)</f>
        <v>LPC from invoicing</v>
      </c>
      <c r="AF5715" t="str">
        <f>VLOOKUP(VALUE(H5715),'Main_Sub Desc'!F:G,2,)</f>
        <v>Wtr Rev Late Payment</v>
      </c>
      <c r="AG5715">
        <f>IFERROR(VLOOKUP(VALUE(I5715),'PC Mapping'!A:F,6,),"")</f>
        <v>10719</v>
      </c>
      <c r="AH5715" s="13" t="str">
        <f>VLOOKUP(AG5715,'PC Mapping'!L:M,2,)</f>
        <v>All Other Water</v>
      </c>
    </row>
    <row r="5716" spans="1:34" x14ac:dyDescent="0.2">
      <c r="A5716" t="s">
        <v>23670</v>
      </c>
      <c r="B5716" t="s">
        <v>23664</v>
      </c>
      <c r="C5716" t="s">
        <v>4519</v>
      </c>
      <c r="D5716" t="s">
        <v>4520</v>
      </c>
      <c r="E5716" s="3">
        <v>45834</v>
      </c>
      <c r="F5716" t="s">
        <v>44</v>
      </c>
      <c r="G5716" t="s">
        <v>3742</v>
      </c>
      <c r="H5716" t="s">
        <v>3722</v>
      </c>
      <c r="I5716" t="s">
        <v>3752</v>
      </c>
      <c r="J5716" t="s">
        <v>4522</v>
      </c>
      <c r="K5716" s="2">
        <v>-6.46</v>
      </c>
      <c r="L5716" t="s">
        <v>44</v>
      </c>
      <c r="M5716" s="2">
        <v>-6.46</v>
      </c>
      <c r="N5716" t="s">
        <v>4523</v>
      </c>
      <c r="O5716" t="s">
        <v>4524</v>
      </c>
      <c r="P5716" t="s">
        <v>21300</v>
      </c>
      <c r="Q5716" t="s">
        <v>23671</v>
      </c>
      <c r="R5716" t="s">
        <v>44</v>
      </c>
      <c r="S5716" t="s">
        <v>4527</v>
      </c>
      <c r="T5716" s="3">
        <v>45834</v>
      </c>
      <c r="U5716" s="3">
        <v>45835</v>
      </c>
      <c r="V5716" s="2">
        <v>0</v>
      </c>
      <c r="W5716" t="s">
        <v>44</v>
      </c>
      <c r="X5716" t="s">
        <v>44</v>
      </c>
      <c r="Y5716" t="s">
        <v>23672</v>
      </c>
      <c r="Z5716" t="s">
        <v>23673</v>
      </c>
      <c r="AA5716" t="s">
        <v>4529</v>
      </c>
      <c r="AB5716" t="s">
        <v>4530</v>
      </c>
      <c r="AC5716" t="s">
        <v>89</v>
      </c>
      <c r="AD5716" t="str">
        <f t="shared" si="89"/>
        <v>10-60</v>
      </c>
      <c r="AE5716" t="str">
        <f>VLOOKUP(AD5716,'Main_Sub Desc'!C:D,2,)</f>
        <v>LPC from invoicing</v>
      </c>
      <c r="AF5716" t="str">
        <f>VLOOKUP(VALUE(H5716),'Main_Sub Desc'!F:G,2,)</f>
        <v>Wtr Rev Late Payment</v>
      </c>
      <c r="AG5716">
        <f>IFERROR(VLOOKUP(VALUE(I5716),'PC Mapping'!A:F,6,),"")</f>
        <v>10719</v>
      </c>
      <c r="AH5716" s="13" t="str">
        <f>VLOOKUP(AG5716,'PC Mapping'!L:M,2,)</f>
        <v>All Other Water</v>
      </c>
    </row>
    <row r="5717" spans="1:34" x14ac:dyDescent="0.2">
      <c r="A5717" t="s">
        <v>23674</v>
      </c>
      <c r="B5717" t="s">
        <v>23664</v>
      </c>
      <c r="C5717" t="s">
        <v>4519</v>
      </c>
      <c r="D5717" t="s">
        <v>4520</v>
      </c>
      <c r="E5717" s="3">
        <v>45834</v>
      </c>
      <c r="F5717" t="s">
        <v>44</v>
      </c>
      <c r="G5717" t="s">
        <v>3742</v>
      </c>
      <c r="H5717" t="s">
        <v>3722</v>
      </c>
      <c r="I5717" t="s">
        <v>3752</v>
      </c>
      <c r="J5717" t="s">
        <v>4522</v>
      </c>
      <c r="K5717" s="2">
        <v>-5</v>
      </c>
      <c r="L5717" t="s">
        <v>44</v>
      </c>
      <c r="M5717" s="2">
        <v>-5</v>
      </c>
      <c r="N5717" t="s">
        <v>4523</v>
      </c>
      <c r="O5717" t="s">
        <v>4524</v>
      </c>
      <c r="P5717" t="s">
        <v>9002</v>
      </c>
      <c r="Q5717" t="s">
        <v>23675</v>
      </c>
      <c r="R5717" t="s">
        <v>44</v>
      </c>
      <c r="S5717" t="s">
        <v>4527</v>
      </c>
      <c r="T5717" s="3">
        <v>45834</v>
      </c>
      <c r="U5717" s="3">
        <v>45835</v>
      </c>
      <c r="V5717" s="2">
        <v>0</v>
      </c>
      <c r="W5717" t="s">
        <v>44</v>
      </c>
      <c r="X5717" t="s">
        <v>44</v>
      </c>
      <c r="Y5717" t="s">
        <v>23676</v>
      </c>
      <c r="Z5717" t="s">
        <v>3222</v>
      </c>
      <c r="AA5717" t="s">
        <v>4529</v>
      </c>
      <c r="AB5717" t="s">
        <v>4530</v>
      </c>
      <c r="AC5717" t="s">
        <v>89</v>
      </c>
      <c r="AD5717" t="str">
        <f t="shared" si="89"/>
        <v>10-60</v>
      </c>
      <c r="AE5717" t="str">
        <f>VLOOKUP(AD5717,'Main_Sub Desc'!C:D,2,)</f>
        <v>LPC from invoicing</v>
      </c>
      <c r="AF5717" t="str">
        <f>VLOOKUP(VALUE(H5717),'Main_Sub Desc'!F:G,2,)</f>
        <v>Wtr Rev Late Payment</v>
      </c>
      <c r="AG5717">
        <f>IFERROR(VLOOKUP(VALUE(I5717),'PC Mapping'!A:F,6,),"")</f>
        <v>10719</v>
      </c>
      <c r="AH5717" s="13" t="str">
        <f>VLOOKUP(AG5717,'PC Mapping'!L:M,2,)</f>
        <v>All Other Water</v>
      </c>
    </row>
    <row r="5718" spans="1:34" x14ac:dyDescent="0.2">
      <c r="A5718" t="s">
        <v>23677</v>
      </c>
      <c r="B5718" t="s">
        <v>23664</v>
      </c>
      <c r="C5718" t="s">
        <v>4519</v>
      </c>
      <c r="D5718" t="s">
        <v>4520</v>
      </c>
      <c r="E5718" s="3">
        <v>45834</v>
      </c>
      <c r="F5718" t="s">
        <v>44</v>
      </c>
      <c r="G5718" t="s">
        <v>3742</v>
      </c>
      <c r="H5718" t="s">
        <v>3722</v>
      </c>
      <c r="I5718" t="s">
        <v>3752</v>
      </c>
      <c r="J5718" t="s">
        <v>4522</v>
      </c>
      <c r="K5718" s="2">
        <v>-5</v>
      </c>
      <c r="L5718" t="s">
        <v>44</v>
      </c>
      <c r="M5718" s="2">
        <v>-5</v>
      </c>
      <c r="N5718" t="s">
        <v>4523</v>
      </c>
      <c r="O5718" t="s">
        <v>4524</v>
      </c>
      <c r="P5718" t="s">
        <v>7844</v>
      </c>
      <c r="Q5718" t="s">
        <v>23678</v>
      </c>
      <c r="R5718" t="s">
        <v>44</v>
      </c>
      <c r="S5718" t="s">
        <v>4527</v>
      </c>
      <c r="T5718" s="3">
        <v>45834</v>
      </c>
      <c r="U5718" s="3">
        <v>45835</v>
      </c>
      <c r="V5718" s="2">
        <v>0</v>
      </c>
      <c r="W5718" t="s">
        <v>44</v>
      </c>
      <c r="X5718" t="s">
        <v>44</v>
      </c>
      <c r="Y5718" t="s">
        <v>23679</v>
      </c>
      <c r="Z5718" t="s">
        <v>3132</v>
      </c>
      <c r="AA5718" t="s">
        <v>4529</v>
      </c>
      <c r="AB5718" t="s">
        <v>4530</v>
      </c>
      <c r="AC5718" t="s">
        <v>89</v>
      </c>
      <c r="AD5718" t="str">
        <f t="shared" si="89"/>
        <v>10-60</v>
      </c>
      <c r="AE5718" t="str">
        <f>VLOOKUP(AD5718,'Main_Sub Desc'!C:D,2,)</f>
        <v>LPC from invoicing</v>
      </c>
      <c r="AF5718" t="str">
        <f>VLOOKUP(VALUE(H5718),'Main_Sub Desc'!F:G,2,)</f>
        <v>Wtr Rev Late Payment</v>
      </c>
      <c r="AG5718">
        <f>IFERROR(VLOOKUP(VALUE(I5718),'PC Mapping'!A:F,6,),"")</f>
        <v>10719</v>
      </c>
      <c r="AH5718" s="13" t="str">
        <f>VLOOKUP(AG5718,'PC Mapping'!L:M,2,)</f>
        <v>All Other Water</v>
      </c>
    </row>
    <row r="5719" spans="1:34" x14ac:dyDescent="0.2">
      <c r="A5719" t="s">
        <v>23680</v>
      </c>
      <c r="B5719" t="s">
        <v>23664</v>
      </c>
      <c r="C5719" t="s">
        <v>4519</v>
      </c>
      <c r="D5719" t="s">
        <v>4520</v>
      </c>
      <c r="E5719" s="3">
        <v>45834</v>
      </c>
      <c r="F5719" t="s">
        <v>44</v>
      </c>
      <c r="G5719" t="s">
        <v>3742</v>
      </c>
      <c r="H5719" t="s">
        <v>3722</v>
      </c>
      <c r="I5719" t="s">
        <v>3752</v>
      </c>
      <c r="J5719" t="s">
        <v>4522</v>
      </c>
      <c r="K5719" s="2">
        <v>-5</v>
      </c>
      <c r="L5719" t="s">
        <v>44</v>
      </c>
      <c r="M5719" s="2">
        <v>-5</v>
      </c>
      <c r="N5719" t="s">
        <v>4523</v>
      </c>
      <c r="O5719" t="s">
        <v>4524</v>
      </c>
      <c r="P5719" t="s">
        <v>4730</v>
      </c>
      <c r="Q5719" t="s">
        <v>23681</v>
      </c>
      <c r="R5719" t="s">
        <v>44</v>
      </c>
      <c r="S5719" t="s">
        <v>4527</v>
      </c>
      <c r="T5719" s="3">
        <v>45834</v>
      </c>
      <c r="U5719" s="3">
        <v>45835</v>
      </c>
      <c r="V5719" s="2">
        <v>0</v>
      </c>
      <c r="W5719" t="s">
        <v>44</v>
      </c>
      <c r="X5719" t="s">
        <v>44</v>
      </c>
      <c r="Y5719" t="s">
        <v>23682</v>
      </c>
      <c r="Z5719" t="s">
        <v>2004</v>
      </c>
      <c r="AA5719" t="s">
        <v>4529</v>
      </c>
      <c r="AB5719" t="s">
        <v>4530</v>
      </c>
      <c r="AC5719" t="s">
        <v>89</v>
      </c>
      <c r="AD5719" t="str">
        <f t="shared" si="89"/>
        <v>10-60</v>
      </c>
      <c r="AE5719" t="str">
        <f>VLOOKUP(AD5719,'Main_Sub Desc'!C:D,2,)</f>
        <v>LPC from invoicing</v>
      </c>
      <c r="AF5719" t="str">
        <f>VLOOKUP(VALUE(H5719),'Main_Sub Desc'!F:G,2,)</f>
        <v>Wtr Rev Late Payment</v>
      </c>
      <c r="AG5719">
        <f>IFERROR(VLOOKUP(VALUE(I5719),'PC Mapping'!A:F,6,),"")</f>
        <v>10719</v>
      </c>
      <c r="AH5719" s="13" t="str">
        <f>VLOOKUP(AG5719,'PC Mapping'!L:M,2,)</f>
        <v>All Other Water</v>
      </c>
    </row>
    <row r="5720" spans="1:34" x14ac:dyDescent="0.2">
      <c r="A5720" t="s">
        <v>23683</v>
      </c>
      <c r="B5720" t="s">
        <v>23684</v>
      </c>
      <c r="C5720" t="s">
        <v>4519</v>
      </c>
      <c r="D5720" t="s">
        <v>4520</v>
      </c>
      <c r="E5720" s="3">
        <v>45835</v>
      </c>
      <c r="F5720" t="s">
        <v>44</v>
      </c>
      <c r="G5720" t="s">
        <v>3742</v>
      </c>
      <c r="H5720" t="s">
        <v>3722</v>
      </c>
      <c r="I5720" t="s">
        <v>3752</v>
      </c>
      <c r="J5720" t="s">
        <v>4522</v>
      </c>
      <c r="K5720" s="2">
        <v>-5</v>
      </c>
      <c r="L5720" t="s">
        <v>44</v>
      </c>
      <c r="M5720" s="2">
        <v>-5</v>
      </c>
      <c r="N5720" t="s">
        <v>4523</v>
      </c>
      <c r="O5720" t="s">
        <v>4524</v>
      </c>
      <c r="P5720" t="s">
        <v>23685</v>
      </c>
      <c r="Q5720" t="s">
        <v>23686</v>
      </c>
      <c r="R5720" t="s">
        <v>44</v>
      </c>
      <c r="S5720" t="s">
        <v>4527</v>
      </c>
      <c r="T5720" s="3">
        <v>45835</v>
      </c>
      <c r="U5720" s="3">
        <v>45838</v>
      </c>
      <c r="V5720" s="2">
        <v>0</v>
      </c>
      <c r="W5720" t="s">
        <v>44</v>
      </c>
      <c r="X5720" t="s">
        <v>44</v>
      </c>
      <c r="Y5720" t="s">
        <v>23687</v>
      </c>
      <c r="Z5720" t="s">
        <v>1732</v>
      </c>
      <c r="AA5720" t="s">
        <v>4529</v>
      </c>
      <c r="AB5720" t="s">
        <v>4530</v>
      </c>
      <c r="AC5720" t="s">
        <v>89</v>
      </c>
      <c r="AD5720" t="str">
        <f t="shared" si="89"/>
        <v>10-60</v>
      </c>
      <c r="AE5720" t="str">
        <f>VLOOKUP(AD5720,'Main_Sub Desc'!C:D,2,)</f>
        <v>LPC from invoicing</v>
      </c>
      <c r="AF5720" t="str">
        <f>VLOOKUP(VALUE(H5720),'Main_Sub Desc'!F:G,2,)</f>
        <v>Wtr Rev Late Payment</v>
      </c>
      <c r="AG5720">
        <f>IFERROR(VLOOKUP(VALUE(I5720),'PC Mapping'!A:F,6,),"")</f>
        <v>10719</v>
      </c>
      <c r="AH5720" s="13" t="str">
        <f>VLOOKUP(AG5720,'PC Mapping'!L:M,2,)</f>
        <v>All Other Water</v>
      </c>
    </row>
    <row r="5721" spans="1:34" x14ac:dyDescent="0.2">
      <c r="A5721" t="s">
        <v>23688</v>
      </c>
      <c r="B5721" t="s">
        <v>23684</v>
      </c>
      <c r="C5721" t="s">
        <v>4519</v>
      </c>
      <c r="D5721" t="s">
        <v>4520</v>
      </c>
      <c r="E5721" s="3">
        <v>45835</v>
      </c>
      <c r="F5721" t="s">
        <v>44</v>
      </c>
      <c r="G5721" t="s">
        <v>3742</v>
      </c>
      <c r="H5721" t="s">
        <v>3722</v>
      </c>
      <c r="I5721" t="s">
        <v>3752</v>
      </c>
      <c r="J5721" t="s">
        <v>4522</v>
      </c>
      <c r="K5721" s="2">
        <v>-5.1100000000000003</v>
      </c>
      <c r="L5721" t="s">
        <v>44</v>
      </c>
      <c r="M5721" s="2">
        <v>-5.1100000000000003</v>
      </c>
      <c r="N5721" t="s">
        <v>4523</v>
      </c>
      <c r="O5721" t="s">
        <v>4524</v>
      </c>
      <c r="P5721" t="s">
        <v>12475</v>
      </c>
      <c r="Q5721" t="s">
        <v>23689</v>
      </c>
      <c r="R5721" t="s">
        <v>44</v>
      </c>
      <c r="S5721" t="s">
        <v>4527</v>
      </c>
      <c r="T5721" s="3">
        <v>45835</v>
      </c>
      <c r="U5721" s="3">
        <v>45838</v>
      </c>
      <c r="V5721" s="2">
        <v>0</v>
      </c>
      <c r="W5721" t="s">
        <v>44</v>
      </c>
      <c r="X5721" t="s">
        <v>44</v>
      </c>
      <c r="Y5721" t="s">
        <v>12477</v>
      </c>
      <c r="Z5721" t="s">
        <v>12478</v>
      </c>
      <c r="AA5721" t="s">
        <v>4529</v>
      </c>
      <c r="AB5721" t="s">
        <v>4530</v>
      </c>
      <c r="AC5721" t="s">
        <v>89</v>
      </c>
      <c r="AD5721" t="str">
        <f t="shared" si="89"/>
        <v>10-60</v>
      </c>
      <c r="AE5721" t="str">
        <f>VLOOKUP(AD5721,'Main_Sub Desc'!C:D,2,)</f>
        <v>LPC from invoicing</v>
      </c>
      <c r="AF5721" t="str">
        <f>VLOOKUP(VALUE(H5721),'Main_Sub Desc'!F:G,2,)</f>
        <v>Wtr Rev Late Payment</v>
      </c>
      <c r="AG5721">
        <f>IFERROR(VLOOKUP(VALUE(I5721),'PC Mapping'!A:F,6,),"")</f>
        <v>10719</v>
      </c>
      <c r="AH5721" s="13" t="str">
        <f>VLOOKUP(AG5721,'PC Mapping'!L:M,2,)</f>
        <v>All Other Water</v>
      </c>
    </row>
    <row r="5722" spans="1:34" x14ac:dyDescent="0.2">
      <c r="A5722" t="s">
        <v>23690</v>
      </c>
      <c r="B5722" t="s">
        <v>23684</v>
      </c>
      <c r="C5722" t="s">
        <v>4519</v>
      </c>
      <c r="D5722" t="s">
        <v>4520</v>
      </c>
      <c r="E5722" s="3">
        <v>45835</v>
      </c>
      <c r="F5722" t="s">
        <v>44</v>
      </c>
      <c r="G5722" t="s">
        <v>3742</v>
      </c>
      <c r="H5722" t="s">
        <v>3716</v>
      </c>
      <c r="I5722" t="s">
        <v>4534</v>
      </c>
      <c r="J5722" t="s">
        <v>4522</v>
      </c>
      <c r="K5722" s="2">
        <v>-5</v>
      </c>
      <c r="L5722" t="s">
        <v>44</v>
      </c>
      <c r="M5722" s="2">
        <v>-5</v>
      </c>
      <c r="N5722" t="s">
        <v>4523</v>
      </c>
      <c r="O5722" t="s">
        <v>4524</v>
      </c>
      <c r="P5722" t="s">
        <v>7244</v>
      </c>
      <c r="Q5722" t="s">
        <v>23691</v>
      </c>
      <c r="R5722" t="s">
        <v>44</v>
      </c>
      <c r="S5722" t="s">
        <v>4527</v>
      </c>
      <c r="T5722" s="3">
        <v>45835</v>
      </c>
      <c r="U5722" s="3">
        <v>45838</v>
      </c>
      <c r="V5722" s="2">
        <v>0</v>
      </c>
      <c r="W5722" t="s">
        <v>44</v>
      </c>
      <c r="X5722" t="s">
        <v>44</v>
      </c>
      <c r="Y5722" t="s">
        <v>23692</v>
      </c>
      <c r="Z5722" t="s">
        <v>455</v>
      </c>
      <c r="AA5722" t="s">
        <v>4529</v>
      </c>
      <c r="AB5722" t="s">
        <v>4530</v>
      </c>
      <c r="AC5722" t="s">
        <v>89</v>
      </c>
      <c r="AD5722" t="str">
        <f t="shared" si="89"/>
        <v>10-60</v>
      </c>
      <c r="AE5722" t="str">
        <f>VLOOKUP(AD5722,'Main_Sub Desc'!C:D,2,)</f>
        <v>LPC from invoicing</v>
      </c>
      <c r="AF5722" t="str">
        <f>VLOOKUP(VALUE(H5722),'Main_Sub Desc'!F:G,2,)</f>
        <v>Wst Rev Late Payment</v>
      </c>
      <c r="AG5722">
        <f>IFERROR(VLOOKUP(VALUE(I5722),'PC Mapping'!A:F,6,),"")</f>
        <v>10514</v>
      </c>
      <c r="AH5722" s="13" t="str">
        <f>VLOOKUP(AG5722,'PC Mapping'!L:M,2,)</f>
        <v>Bolivar Sewer</v>
      </c>
    </row>
    <row r="5723" spans="1:34" x14ac:dyDescent="0.2">
      <c r="A5723" t="s">
        <v>23690</v>
      </c>
      <c r="B5723" t="s">
        <v>23684</v>
      </c>
      <c r="C5723" t="s">
        <v>4519</v>
      </c>
      <c r="D5723" t="s">
        <v>4520</v>
      </c>
      <c r="E5723" s="3">
        <v>45835</v>
      </c>
      <c r="F5723" t="s">
        <v>44</v>
      </c>
      <c r="G5723" t="s">
        <v>3742</v>
      </c>
      <c r="H5723" t="s">
        <v>3722</v>
      </c>
      <c r="I5723" t="s">
        <v>4538</v>
      </c>
      <c r="J5723" t="s">
        <v>4522</v>
      </c>
      <c r="K5723" s="2">
        <v>-5</v>
      </c>
      <c r="L5723" t="s">
        <v>44</v>
      </c>
      <c r="M5723" s="2">
        <v>-5</v>
      </c>
      <c r="N5723" t="s">
        <v>4523</v>
      </c>
      <c r="O5723" t="s">
        <v>4524</v>
      </c>
      <c r="P5723" t="s">
        <v>7244</v>
      </c>
      <c r="Q5723" t="s">
        <v>23693</v>
      </c>
      <c r="R5723" t="s">
        <v>44</v>
      </c>
      <c r="S5723" t="s">
        <v>4527</v>
      </c>
      <c r="T5723" s="3">
        <v>45835</v>
      </c>
      <c r="U5723" s="3">
        <v>45838</v>
      </c>
      <c r="V5723" s="2">
        <v>0</v>
      </c>
      <c r="W5723" t="s">
        <v>44</v>
      </c>
      <c r="X5723" t="s">
        <v>44</v>
      </c>
      <c r="Y5723" t="s">
        <v>23694</v>
      </c>
      <c r="Z5723" t="s">
        <v>455</v>
      </c>
      <c r="AA5723" t="s">
        <v>4529</v>
      </c>
      <c r="AB5723" t="s">
        <v>4530</v>
      </c>
      <c r="AC5723" t="s">
        <v>89</v>
      </c>
      <c r="AD5723" t="str">
        <f t="shared" si="89"/>
        <v>10-60</v>
      </c>
      <c r="AE5723" t="str">
        <f>VLOOKUP(AD5723,'Main_Sub Desc'!C:D,2,)</f>
        <v>LPC from invoicing</v>
      </c>
      <c r="AF5723" t="str">
        <f>VLOOKUP(VALUE(H5723),'Main_Sub Desc'!F:G,2,)</f>
        <v>Wtr Rev Late Payment</v>
      </c>
      <c r="AG5723">
        <f>IFERROR(VLOOKUP(VALUE(I5723),'PC Mapping'!A:F,6,),"")</f>
        <v>10469</v>
      </c>
      <c r="AH5723" s="13" t="str">
        <f>VLOOKUP(AG5723,'PC Mapping'!L:M,2,)</f>
        <v>Bolivar Water</v>
      </c>
    </row>
    <row r="5724" spans="1:34" x14ac:dyDescent="0.2">
      <c r="A5724" t="s">
        <v>23695</v>
      </c>
      <c r="B5724" t="s">
        <v>23684</v>
      </c>
      <c r="C5724" t="s">
        <v>4519</v>
      </c>
      <c r="D5724" t="s">
        <v>4520</v>
      </c>
      <c r="E5724" s="3">
        <v>45835</v>
      </c>
      <c r="F5724" t="s">
        <v>44</v>
      </c>
      <c r="G5724" t="s">
        <v>3742</v>
      </c>
      <c r="H5724" t="s">
        <v>3722</v>
      </c>
      <c r="I5724" t="s">
        <v>3752</v>
      </c>
      <c r="J5724" t="s">
        <v>4522</v>
      </c>
      <c r="K5724" s="2">
        <v>-5</v>
      </c>
      <c r="L5724" t="s">
        <v>44</v>
      </c>
      <c r="M5724" s="2">
        <v>-5</v>
      </c>
      <c r="N5724" t="s">
        <v>4523</v>
      </c>
      <c r="O5724" t="s">
        <v>4524</v>
      </c>
      <c r="P5724" t="s">
        <v>23696</v>
      </c>
      <c r="Q5724" t="s">
        <v>23697</v>
      </c>
      <c r="R5724" t="s">
        <v>44</v>
      </c>
      <c r="S5724" t="s">
        <v>4527</v>
      </c>
      <c r="T5724" s="3">
        <v>45835</v>
      </c>
      <c r="U5724" s="3">
        <v>45838</v>
      </c>
      <c r="V5724" s="2">
        <v>0</v>
      </c>
      <c r="W5724" t="s">
        <v>44</v>
      </c>
      <c r="X5724" t="s">
        <v>44</v>
      </c>
      <c r="Y5724" t="s">
        <v>23698</v>
      </c>
      <c r="Z5724" t="s">
        <v>1518</v>
      </c>
      <c r="AA5724" t="s">
        <v>4529</v>
      </c>
      <c r="AB5724" t="s">
        <v>4530</v>
      </c>
      <c r="AC5724" t="s">
        <v>89</v>
      </c>
      <c r="AD5724" t="str">
        <f t="shared" si="89"/>
        <v>10-60</v>
      </c>
      <c r="AE5724" t="str">
        <f>VLOOKUP(AD5724,'Main_Sub Desc'!C:D,2,)</f>
        <v>LPC from invoicing</v>
      </c>
      <c r="AF5724" t="str">
        <f>VLOOKUP(VALUE(H5724),'Main_Sub Desc'!F:G,2,)</f>
        <v>Wtr Rev Late Payment</v>
      </c>
      <c r="AG5724">
        <f>IFERROR(VLOOKUP(VALUE(I5724),'PC Mapping'!A:F,6,),"")</f>
        <v>10719</v>
      </c>
      <c r="AH5724" s="13" t="str">
        <f>VLOOKUP(AG5724,'PC Mapping'!L:M,2,)</f>
        <v>All Other Water</v>
      </c>
    </row>
    <row r="5725" spans="1:34" x14ac:dyDescent="0.2">
      <c r="A5725" t="s">
        <v>23699</v>
      </c>
      <c r="B5725" t="s">
        <v>23684</v>
      </c>
      <c r="C5725" t="s">
        <v>4519</v>
      </c>
      <c r="D5725" t="s">
        <v>4520</v>
      </c>
      <c r="E5725" s="3">
        <v>45835</v>
      </c>
      <c r="F5725" t="s">
        <v>44</v>
      </c>
      <c r="G5725" t="s">
        <v>3742</v>
      </c>
      <c r="H5725" t="s">
        <v>3722</v>
      </c>
      <c r="I5725" t="s">
        <v>3752</v>
      </c>
      <c r="J5725" t="s">
        <v>4522</v>
      </c>
      <c r="K5725" s="2">
        <v>-6.72</v>
      </c>
      <c r="L5725" t="s">
        <v>44</v>
      </c>
      <c r="M5725" s="2">
        <v>-6.72</v>
      </c>
      <c r="N5725" t="s">
        <v>4523</v>
      </c>
      <c r="O5725" t="s">
        <v>4524</v>
      </c>
      <c r="P5725" t="s">
        <v>10845</v>
      </c>
      <c r="Q5725" t="s">
        <v>23700</v>
      </c>
      <c r="R5725" t="s">
        <v>44</v>
      </c>
      <c r="S5725" t="s">
        <v>4527</v>
      </c>
      <c r="T5725" s="3">
        <v>45835</v>
      </c>
      <c r="U5725" s="3">
        <v>45838</v>
      </c>
      <c r="V5725" s="2">
        <v>0</v>
      </c>
      <c r="W5725" t="s">
        <v>44</v>
      </c>
      <c r="X5725" t="s">
        <v>44</v>
      </c>
      <c r="Y5725" t="s">
        <v>10847</v>
      </c>
      <c r="Z5725" t="s">
        <v>1904</v>
      </c>
      <c r="AA5725" t="s">
        <v>4529</v>
      </c>
      <c r="AB5725" t="s">
        <v>4530</v>
      </c>
      <c r="AC5725" t="s">
        <v>89</v>
      </c>
      <c r="AD5725" t="str">
        <f t="shared" si="89"/>
        <v>10-60</v>
      </c>
      <c r="AE5725" t="str">
        <f>VLOOKUP(AD5725,'Main_Sub Desc'!C:D,2,)</f>
        <v>LPC from invoicing</v>
      </c>
      <c r="AF5725" t="str">
        <f>VLOOKUP(VALUE(H5725),'Main_Sub Desc'!F:G,2,)</f>
        <v>Wtr Rev Late Payment</v>
      </c>
      <c r="AG5725">
        <f>IFERROR(VLOOKUP(VALUE(I5725),'PC Mapping'!A:F,6,),"")</f>
        <v>10719</v>
      </c>
      <c r="AH5725" s="13" t="str">
        <f>VLOOKUP(AG5725,'PC Mapping'!L:M,2,)</f>
        <v>All Other Water</v>
      </c>
    </row>
    <row r="5726" spans="1:34" x14ac:dyDescent="0.2">
      <c r="A5726" t="s">
        <v>23701</v>
      </c>
      <c r="B5726" t="s">
        <v>23684</v>
      </c>
      <c r="C5726" t="s">
        <v>4519</v>
      </c>
      <c r="D5726" t="s">
        <v>4520</v>
      </c>
      <c r="E5726" s="3">
        <v>45835</v>
      </c>
      <c r="F5726" t="s">
        <v>44</v>
      </c>
      <c r="G5726" t="s">
        <v>3742</v>
      </c>
      <c r="H5726" t="s">
        <v>3722</v>
      </c>
      <c r="I5726" t="s">
        <v>4538</v>
      </c>
      <c r="J5726" t="s">
        <v>4522</v>
      </c>
      <c r="K5726" s="2">
        <v>-5</v>
      </c>
      <c r="L5726" t="s">
        <v>44</v>
      </c>
      <c r="M5726" s="2">
        <v>-5</v>
      </c>
      <c r="N5726" t="s">
        <v>4523</v>
      </c>
      <c r="O5726" t="s">
        <v>4524</v>
      </c>
      <c r="P5726" t="s">
        <v>10386</v>
      </c>
      <c r="Q5726" t="s">
        <v>23702</v>
      </c>
      <c r="R5726" t="s">
        <v>44</v>
      </c>
      <c r="S5726" t="s">
        <v>4527</v>
      </c>
      <c r="T5726" s="3">
        <v>45835</v>
      </c>
      <c r="U5726" s="3">
        <v>45838</v>
      </c>
      <c r="V5726" s="2">
        <v>0</v>
      </c>
      <c r="W5726" t="s">
        <v>44</v>
      </c>
      <c r="X5726" t="s">
        <v>44</v>
      </c>
      <c r="Y5726" t="s">
        <v>10388</v>
      </c>
      <c r="Z5726" t="s">
        <v>1168</v>
      </c>
      <c r="AA5726" t="s">
        <v>4529</v>
      </c>
      <c r="AB5726" t="s">
        <v>4530</v>
      </c>
      <c r="AC5726" t="s">
        <v>89</v>
      </c>
      <c r="AD5726" t="str">
        <f t="shared" si="89"/>
        <v>10-60</v>
      </c>
      <c r="AE5726" t="str">
        <f>VLOOKUP(AD5726,'Main_Sub Desc'!C:D,2,)</f>
        <v>LPC from invoicing</v>
      </c>
      <c r="AF5726" t="str">
        <f>VLOOKUP(VALUE(H5726),'Main_Sub Desc'!F:G,2,)</f>
        <v>Wtr Rev Late Payment</v>
      </c>
      <c r="AG5726">
        <f>IFERROR(VLOOKUP(VALUE(I5726),'PC Mapping'!A:F,6,),"")</f>
        <v>10469</v>
      </c>
      <c r="AH5726" s="13" t="str">
        <f>VLOOKUP(AG5726,'PC Mapping'!L:M,2,)</f>
        <v>Bolivar Water</v>
      </c>
    </row>
    <row r="5727" spans="1:34" x14ac:dyDescent="0.2">
      <c r="A5727" t="s">
        <v>23701</v>
      </c>
      <c r="B5727" t="s">
        <v>23684</v>
      </c>
      <c r="C5727" t="s">
        <v>4519</v>
      </c>
      <c r="D5727" t="s">
        <v>4520</v>
      </c>
      <c r="E5727" s="3">
        <v>45835</v>
      </c>
      <c r="F5727" t="s">
        <v>44</v>
      </c>
      <c r="G5727" t="s">
        <v>3742</v>
      </c>
      <c r="H5727" t="s">
        <v>3716</v>
      </c>
      <c r="I5727" t="s">
        <v>4534</v>
      </c>
      <c r="J5727" t="s">
        <v>4522</v>
      </c>
      <c r="K5727" s="2">
        <v>-5</v>
      </c>
      <c r="L5727" t="s">
        <v>44</v>
      </c>
      <c r="M5727" s="2">
        <v>-5</v>
      </c>
      <c r="N5727" t="s">
        <v>4523</v>
      </c>
      <c r="O5727" t="s">
        <v>4524</v>
      </c>
      <c r="P5727" t="s">
        <v>10386</v>
      </c>
      <c r="Q5727" t="s">
        <v>23703</v>
      </c>
      <c r="R5727" t="s">
        <v>44</v>
      </c>
      <c r="S5727" t="s">
        <v>4527</v>
      </c>
      <c r="T5727" s="3">
        <v>45835</v>
      </c>
      <c r="U5727" s="3">
        <v>45838</v>
      </c>
      <c r="V5727" s="2">
        <v>0</v>
      </c>
      <c r="W5727" t="s">
        <v>44</v>
      </c>
      <c r="X5727" t="s">
        <v>44</v>
      </c>
      <c r="Y5727" t="s">
        <v>10390</v>
      </c>
      <c r="Z5727" t="s">
        <v>1168</v>
      </c>
      <c r="AA5727" t="s">
        <v>4529</v>
      </c>
      <c r="AB5727" t="s">
        <v>4530</v>
      </c>
      <c r="AC5727" t="s">
        <v>89</v>
      </c>
      <c r="AD5727" t="str">
        <f t="shared" si="89"/>
        <v>10-60</v>
      </c>
      <c r="AE5727" t="str">
        <f>VLOOKUP(AD5727,'Main_Sub Desc'!C:D,2,)</f>
        <v>LPC from invoicing</v>
      </c>
      <c r="AF5727" t="str">
        <f>VLOOKUP(VALUE(H5727),'Main_Sub Desc'!F:G,2,)</f>
        <v>Wst Rev Late Payment</v>
      </c>
      <c r="AG5727">
        <f>IFERROR(VLOOKUP(VALUE(I5727),'PC Mapping'!A:F,6,),"")</f>
        <v>10514</v>
      </c>
      <c r="AH5727" s="13" t="str">
        <f>VLOOKUP(AG5727,'PC Mapping'!L:M,2,)</f>
        <v>Bolivar Sewer</v>
      </c>
    </row>
    <row r="5728" spans="1:34" x14ac:dyDescent="0.2">
      <c r="A5728" t="s">
        <v>23704</v>
      </c>
      <c r="B5728" t="s">
        <v>23705</v>
      </c>
      <c r="C5728" t="s">
        <v>4519</v>
      </c>
      <c r="D5728" t="s">
        <v>4520</v>
      </c>
      <c r="E5728" s="3">
        <v>45838</v>
      </c>
      <c r="F5728" t="s">
        <v>44</v>
      </c>
      <c r="G5728" t="s">
        <v>3742</v>
      </c>
      <c r="H5728" t="s">
        <v>3716</v>
      </c>
      <c r="I5728" t="s">
        <v>4534</v>
      </c>
      <c r="J5728" t="s">
        <v>4522</v>
      </c>
      <c r="K5728" s="2">
        <v>-5</v>
      </c>
      <c r="L5728" t="s">
        <v>44</v>
      </c>
      <c r="M5728" s="2">
        <v>-5</v>
      </c>
      <c r="N5728" t="s">
        <v>4523</v>
      </c>
      <c r="O5728" t="s">
        <v>4524</v>
      </c>
      <c r="P5728" t="s">
        <v>23706</v>
      </c>
      <c r="Q5728" t="s">
        <v>23707</v>
      </c>
      <c r="R5728" t="s">
        <v>44</v>
      </c>
      <c r="S5728" t="s">
        <v>4527</v>
      </c>
      <c r="T5728" s="3">
        <v>45838</v>
      </c>
      <c r="U5728" s="3">
        <v>45839</v>
      </c>
      <c r="V5728" s="2">
        <v>0</v>
      </c>
      <c r="W5728" t="s">
        <v>44</v>
      </c>
      <c r="X5728" t="s">
        <v>44</v>
      </c>
      <c r="Y5728" t="s">
        <v>23708</v>
      </c>
      <c r="Z5728" t="s">
        <v>529</v>
      </c>
      <c r="AA5728" t="s">
        <v>4529</v>
      </c>
      <c r="AB5728" t="s">
        <v>4530</v>
      </c>
      <c r="AC5728" t="s">
        <v>89</v>
      </c>
      <c r="AD5728" t="str">
        <f t="shared" si="89"/>
        <v>10-60</v>
      </c>
      <c r="AE5728" t="str">
        <f>VLOOKUP(AD5728,'Main_Sub Desc'!C:D,2,)</f>
        <v>LPC from invoicing</v>
      </c>
      <c r="AF5728" t="str">
        <f>VLOOKUP(VALUE(H5728),'Main_Sub Desc'!F:G,2,)</f>
        <v>Wst Rev Late Payment</v>
      </c>
      <c r="AG5728">
        <f>IFERROR(VLOOKUP(VALUE(I5728),'PC Mapping'!A:F,6,),"")</f>
        <v>10514</v>
      </c>
      <c r="AH5728" s="13" t="str">
        <f>VLOOKUP(AG5728,'PC Mapping'!L:M,2,)</f>
        <v>Bolivar Sewer</v>
      </c>
    </row>
    <row r="5729" spans="1:34" x14ac:dyDescent="0.2">
      <c r="A5729" t="s">
        <v>23704</v>
      </c>
      <c r="B5729" t="s">
        <v>23705</v>
      </c>
      <c r="C5729" t="s">
        <v>4519</v>
      </c>
      <c r="D5729" t="s">
        <v>4520</v>
      </c>
      <c r="E5729" s="3">
        <v>45838</v>
      </c>
      <c r="F5729" t="s">
        <v>44</v>
      </c>
      <c r="G5729" t="s">
        <v>3742</v>
      </c>
      <c r="H5729" t="s">
        <v>3722</v>
      </c>
      <c r="I5729" t="s">
        <v>4538</v>
      </c>
      <c r="J5729" t="s">
        <v>4522</v>
      </c>
      <c r="K5729" s="2">
        <v>-5</v>
      </c>
      <c r="L5729" t="s">
        <v>44</v>
      </c>
      <c r="M5729" s="2">
        <v>-5</v>
      </c>
      <c r="N5729" t="s">
        <v>4523</v>
      </c>
      <c r="O5729" t="s">
        <v>4524</v>
      </c>
      <c r="P5729" t="s">
        <v>23706</v>
      </c>
      <c r="Q5729" t="s">
        <v>23709</v>
      </c>
      <c r="R5729" t="s">
        <v>44</v>
      </c>
      <c r="S5729" t="s">
        <v>4527</v>
      </c>
      <c r="T5729" s="3">
        <v>45838</v>
      </c>
      <c r="U5729" s="3">
        <v>45839</v>
      </c>
      <c r="V5729" s="2">
        <v>0</v>
      </c>
      <c r="W5729" t="s">
        <v>44</v>
      </c>
      <c r="X5729" t="s">
        <v>44</v>
      </c>
      <c r="Y5729" t="s">
        <v>23710</v>
      </c>
      <c r="Z5729" t="s">
        <v>529</v>
      </c>
      <c r="AA5729" t="s">
        <v>4529</v>
      </c>
      <c r="AB5729" t="s">
        <v>4530</v>
      </c>
      <c r="AC5729" t="s">
        <v>89</v>
      </c>
      <c r="AD5729" t="str">
        <f t="shared" si="89"/>
        <v>10-60</v>
      </c>
      <c r="AE5729" t="str">
        <f>VLOOKUP(AD5729,'Main_Sub Desc'!C:D,2,)</f>
        <v>LPC from invoicing</v>
      </c>
      <c r="AF5729" t="str">
        <f>VLOOKUP(VALUE(H5729),'Main_Sub Desc'!F:G,2,)</f>
        <v>Wtr Rev Late Payment</v>
      </c>
      <c r="AG5729">
        <f>IFERROR(VLOOKUP(VALUE(I5729),'PC Mapping'!A:F,6,),"")</f>
        <v>10469</v>
      </c>
      <c r="AH5729" s="13" t="str">
        <f>VLOOKUP(AG5729,'PC Mapping'!L:M,2,)</f>
        <v>Bolivar Water</v>
      </c>
    </row>
    <row r="5730" spans="1:34" x14ac:dyDescent="0.2">
      <c r="A5730" t="s">
        <v>23711</v>
      </c>
      <c r="B5730" t="s">
        <v>23705</v>
      </c>
      <c r="C5730" t="s">
        <v>4519</v>
      </c>
      <c r="D5730" t="s">
        <v>4520</v>
      </c>
      <c r="E5730" s="3">
        <v>45838</v>
      </c>
      <c r="F5730" t="s">
        <v>44</v>
      </c>
      <c r="G5730" t="s">
        <v>3742</v>
      </c>
      <c r="H5730" t="s">
        <v>3716</v>
      </c>
      <c r="I5730" t="s">
        <v>4534</v>
      </c>
      <c r="J5730" t="s">
        <v>4522</v>
      </c>
      <c r="K5730" s="2">
        <v>-17.87</v>
      </c>
      <c r="L5730" t="s">
        <v>44</v>
      </c>
      <c r="M5730" s="2">
        <v>-17.87</v>
      </c>
      <c r="N5730" t="s">
        <v>4523</v>
      </c>
      <c r="O5730" t="s">
        <v>4524</v>
      </c>
      <c r="P5730" t="s">
        <v>5028</v>
      </c>
      <c r="Q5730" t="s">
        <v>23712</v>
      </c>
      <c r="R5730" t="s">
        <v>44</v>
      </c>
      <c r="S5730" t="s">
        <v>4527</v>
      </c>
      <c r="T5730" s="3">
        <v>45838</v>
      </c>
      <c r="U5730" s="3">
        <v>45839</v>
      </c>
      <c r="V5730" s="2">
        <v>0</v>
      </c>
      <c r="W5730" t="s">
        <v>44</v>
      </c>
      <c r="X5730" t="s">
        <v>44</v>
      </c>
      <c r="Y5730" t="s">
        <v>23713</v>
      </c>
      <c r="Z5730" t="s">
        <v>398</v>
      </c>
      <c r="AA5730" t="s">
        <v>4529</v>
      </c>
      <c r="AB5730" t="s">
        <v>4530</v>
      </c>
      <c r="AC5730" t="s">
        <v>89</v>
      </c>
      <c r="AD5730" t="str">
        <f t="shared" si="89"/>
        <v>10-60</v>
      </c>
      <c r="AE5730" t="str">
        <f>VLOOKUP(AD5730,'Main_Sub Desc'!C:D,2,)</f>
        <v>LPC from invoicing</v>
      </c>
      <c r="AF5730" t="str">
        <f>VLOOKUP(VALUE(H5730),'Main_Sub Desc'!F:G,2,)</f>
        <v>Wst Rev Late Payment</v>
      </c>
      <c r="AG5730">
        <f>IFERROR(VLOOKUP(VALUE(I5730),'PC Mapping'!A:F,6,),"")</f>
        <v>10514</v>
      </c>
      <c r="AH5730" s="13" t="str">
        <f>VLOOKUP(AG5730,'PC Mapping'!L:M,2,)</f>
        <v>Bolivar Sewer</v>
      </c>
    </row>
    <row r="5731" spans="1:34" x14ac:dyDescent="0.2">
      <c r="A5731" t="s">
        <v>23711</v>
      </c>
      <c r="B5731" t="s">
        <v>23705</v>
      </c>
      <c r="C5731" t="s">
        <v>4519</v>
      </c>
      <c r="D5731" t="s">
        <v>4520</v>
      </c>
      <c r="E5731" s="3">
        <v>45838</v>
      </c>
      <c r="F5731" t="s">
        <v>44</v>
      </c>
      <c r="G5731" t="s">
        <v>3742</v>
      </c>
      <c r="H5731" t="s">
        <v>3722</v>
      </c>
      <c r="I5731" t="s">
        <v>4538</v>
      </c>
      <c r="J5731" t="s">
        <v>4522</v>
      </c>
      <c r="K5731" s="2">
        <v>-12.68</v>
      </c>
      <c r="L5731" t="s">
        <v>44</v>
      </c>
      <c r="M5731" s="2">
        <v>-12.68</v>
      </c>
      <c r="N5731" t="s">
        <v>4523</v>
      </c>
      <c r="O5731" t="s">
        <v>4524</v>
      </c>
      <c r="P5731" t="s">
        <v>5028</v>
      </c>
      <c r="Q5731" t="s">
        <v>23714</v>
      </c>
      <c r="R5731" t="s">
        <v>44</v>
      </c>
      <c r="S5731" t="s">
        <v>4527</v>
      </c>
      <c r="T5731" s="3">
        <v>45838</v>
      </c>
      <c r="U5731" s="3">
        <v>45839</v>
      </c>
      <c r="V5731" s="2">
        <v>0</v>
      </c>
      <c r="W5731" t="s">
        <v>44</v>
      </c>
      <c r="X5731" t="s">
        <v>44</v>
      </c>
      <c r="Y5731" t="s">
        <v>23715</v>
      </c>
      <c r="Z5731" t="s">
        <v>398</v>
      </c>
      <c r="AA5731" t="s">
        <v>4529</v>
      </c>
      <c r="AB5731" t="s">
        <v>4530</v>
      </c>
      <c r="AC5731" t="s">
        <v>89</v>
      </c>
      <c r="AD5731" t="str">
        <f t="shared" si="89"/>
        <v>10-60</v>
      </c>
      <c r="AE5731" t="str">
        <f>VLOOKUP(AD5731,'Main_Sub Desc'!C:D,2,)</f>
        <v>LPC from invoicing</v>
      </c>
      <c r="AF5731" t="str">
        <f>VLOOKUP(VALUE(H5731),'Main_Sub Desc'!F:G,2,)</f>
        <v>Wtr Rev Late Payment</v>
      </c>
      <c r="AG5731">
        <f>IFERROR(VLOOKUP(VALUE(I5731),'PC Mapping'!A:F,6,),"")</f>
        <v>10469</v>
      </c>
      <c r="AH5731" s="13" t="str">
        <f>VLOOKUP(AG5731,'PC Mapping'!L:M,2,)</f>
        <v>Bolivar Water</v>
      </c>
    </row>
    <row r="5732" spans="1:34" x14ac:dyDescent="0.2">
      <c r="A5732" t="s">
        <v>23716</v>
      </c>
      <c r="B5732" t="s">
        <v>23717</v>
      </c>
      <c r="C5732" t="s">
        <v>4519</v>
      </c>
      <c r="D5732" t="s">
        <v>4520</v>
      </c>
      <c r="E5732" s="3">
        <v>45811</v>
      </c>
      <c r="F5732" t="s">
        <v>44</v>
      </c>
      <c r="G5732" t="s">
        <v>3742</v>
      </c>
      <c r="H5732" t="s">
        <v>3722</v>
      </c>
      <c r="I5732" t="s">
        <v>3752</v>
      </c>
      <c r="J5732" t="s">
        <v>4522</v>
      </c>
      <c r="K5732" s="2">
        <v>-13.51</v>
      </c>
      <c r="L5732" t="s">
        <v>44</v>
      </c>
      <c r="M5732" s="2">
        <v>-13.51</v>
      </c>
      <c r="N5732" t="s">
        <v>4523</v>
      </c>
      <c r="O5732" t="s">
        <v>4524</v>
      </c>
      <c r="P5732" t="s">
        <v>12475</v>
      </c>
      <c r="Q5732" t="s">
        <v>23718</v>
      </c>
      <c r="R5732" t="s">
        <v>44</v>
      </c>
      <c r="S5732" t="s">
        <v>4527</v>
      </c>
      <c r="T5732" s="3">
        <v>45811</v>
      </c>
      <c r="U5732" s="3">
        <v>45812</v>
      </c>
      <c r="V5732" s="2">
        <v>0</v>
      </c>
      <c r="W5732" t="s">
        <v>44</v>
      </c>
      <c r="X5732" t="s">
        <v>44</v>
      </c>
      <c r="Y5732" t="s">
        <v>15806</v>
      </c>
      <c r="Z5732" t="s">
        <v>1983</v>
      </c>
      <c r="AA5732" t="s">
        <v>4529</v>
      </c>
      <c r="AB5732" t="s">
        <v>4530</v>
      </c>
      <c r="AC5732" t="s">
        <v>89</v>
      </c>
      <c r="AD5732" t="str">
        <f t="shared" si="89"/>
        <v>10-60</v>
      </c>
      <c r="AE5732" t="str">
        <f>VLOOKUP(AD5732,'Main_Sub Desc'!C:D,2,)</f>
        <v>LPC from invoicing</v>
      </c>
      <c r="AF5732" t="str">
        <f>VLOOKUP(VALUE(H5732),'Main_Sub Desc'!F:G,2,)</f>
        <v>Wtr Rev Late Payment</v>
      </c>
      <c r="AG5732">
        <f>IFERROR(VLOOKUP(VALUE(I5732),'PC Mapping'!A:F,6,),"")</f>
        <v>10719</v>
      </c>
      <c r="AH5732" s="13" t="str">
        <f>VLOOKUP(AG5732,'PC Mapping'!L:M,2,)</f>
        <v>All Other Water</v>
      </c>
    </row>
    <row r="5733" spans="1:34" x14ac:dyDescent="0.2">
      <c r="A5733" t="s">
        <v>23719</v>
      </c>
      <c r="B5733" t="s">
        <v>23717</v>
      </c>
      <c r="C5733" t="s">
        <v>4519</v>
      </c>
      <c r="D5733" t="s">
        <v>4520</v>
      </c>
      <c r="E5733" s="3">
        <v>45811</v>
      </c>
      <c r="F5733" t="s">
        <v>44</v>
      </c>
      <c r="G5733" t="s">
        <v>3742</v>
      </c>
      <c r="H5733" t="s">
        <v>3722</v>
      </c>
      <c r="I5733" t="s">
        <v>3752</v>
      </c>
      <c r="J5733" t="s">
        <v>4522</v>
      </c>
      <c r="K5733" s="2">
        <v>-5</v>
      </c>
      <c r="L5733" t="s">
        <v>44</v>
      </c>
      <c r="M5733" s="2">
        <v>-5</v>
      </c>
      <c r="N5733" t="s">
        <v>4523</v>
      </c>
      <c r="O5733" t="s">
        <v>4524</v>
      </c>
      <c r="P5733" t="s">
        <v>23720</v>
      </c>
      <c r="Q5733" t="s">
        <v>23721</v>
      </c>
      <c r="R5733" t="s">
        <v>44</v>
      </c>
      <c r="S5733" t="s">
        <v>4527</v>
      </c>
      <c r="T5733" s="3">
        <v>45811</v>
      </c>
      <c r="U5733" s="3">
        <v>45812</v>
      </c>
      <c r="V5733" s="2">
        <v>0</v>
      </c>
      <c r="W5733" t="s">
        <v>44</v>
      </c>
      <c r="X5733" t="s">
        <v>44</v>
      </c>
      <c r="Y5733" t="s">
        <v>23722</v>
      </c>
      <c r="Z5733" t="s">
        <v>23723</v>
      </c>
      <c r="AA5733" t="s">
        <v>4529</v>
      </c>
      <c r="AB5733" t="s">
        <v>4530</v>
      </c>
      <c r="AC5733" t="s">
        <v>89</v>
      </c>
      <c r="AD5733" t="str">
        <f t="shared" si="89"/>
        <v>10-60</v>
      </c>
      <c r="AE5733" t="str">
        <f>VLOOKUP(AD5733,'Main_Sub Desc'!C:D,2,)</f>
        <v>LPC from invoicing</v>
      </c>
      <c r="AF5733" t="str">
        <f>VLOOKUP(VALUE(H5733),'Main_Sub Desc'!F:G,2,)</f>
        <v>Wtr Rev Late Payment</v>
      </c>
      <c r="AG5733">
        <f>IFERROR(VLOOKUP(VALUE(I5733),'PC Mapping'!A:F,6,),"")</f>
        <v>10719</v>
      </c>
      <c r="AH5733" s="13" t="str">
        <f>VLOOKUP(AG5733,'PC Mapping'!L:M,2,)</f>
        <v>All Other Water</v>
      </c>
    </row>
    <row r="5734" spans="1:34" x14ac:dyDescent="0.2">
      <c r="A5734" t="s">
        <v>23724</v>
      </c>
      <c r="B5734" t="s">
        <v>23725</v>
      </c>
      <c r="C5734" t="s">
        <v>4519</v>
      </c>
      <c r="D5734" t="s">
        <v>4520</v>
      </c>
      <c r="E5734" s="3">
        <v>45813</v>
      </c>
      <c r="F5734" t="s">
        <v>44</v>
      </c>
      <c r="G5734" t="s">
        <v>3742</v>
      </c>
      <c r="H5734" t="s">
        <v>3722</v>
      </c>
      <c r="I5734" t="s">
        <v>3752</v>
      </c>
      <c r="J5734" t="s">
        <v>4522</v>
      </c>
      <c r="K5734" s="2">
        <v>-8.4</v>
      </c>
      <c r="L5734" t="s">
        <v>44</v>
      </c>
      <c r="M5734" s="2">
        <v>-8.4</v>
      </c>
      <c r="N5734" t="s">
        <v>4523</v>
      </c>
      <c r="O5734" t="s">
        <v>4524</v>
      </c>
      <c r="P5734" t="s">
        <v>10850</v>
      </c>
      <c r="Q5734" t="s">
        <v>23726</v>
      </c>
      <c r="R5734" t="s">
        <v>44</v>
      </c>
      <c r="S5734" t="s">
        <v>4527</v>
      </c>
      <c r="T5734" s="3">
        <v>45813</v>
      </c>
      <c r="U5734" s="3">
        <v>45814</v>
      </c>
      <c r="V5734" s="2">
        <v>0</v>
      </c>
      <c r="W5734" t="s">
        <v>44</v>
      </c>
      <c r="X5734" t="s">
        <v>44</v>
      </c>
      <c r="Y5734" t="s">
        <v>23727</v>
      </c>
      <c r="Z5734" t="s">
        <v>2986</v>
      </c>
      <c r="AA5734" t="s">
        <v>4529</v>
      </c>
      <c r="AB5734" t="s">
        <v>4530</v>
      </c>
      <c r="AC5734" t="s">
        <v>89</v>
      </c>
      <c r="AD5734" t="str">
        <f t="shared" si="89"/>
        <v>10-60</v>
      </c>
      <c r="AE5734" t="str">
        <f>VLOOKUP(AD5734,'Main_Sub Desc'!C:D,2,)</f>
        <v>LPC from invoicing</v>
      </c>
      <c r="AF5734" t="str">
        <f>VLOOKUP(VALUE(H5734),'Main_Sub Desc'!F:G,2,)</f>
        <v>Wtr Rev Late Payment</v>
      </c>
      <c r="AG5734">
        <f>IFERROR(VLOOKUP(VALUE(I5734),'PC Mapping'!A:F,6,),"")</f>
        <v>10719</v>
      </c>
      <c r="AH5734" s="13" t="str">
        <f>VLOOKUP(AG5734,'PC Mapping'!L:M,2,)</f>
        <v>All Other Water</v>
      </c>
    </row>
    <row r="5735" spans="1:34" x14ac:dyDescent="0.2">
      <c r="A5735" t="s">
        <v>23728</v>
      </c>
      <c r="B5735" t="s">
        <v>23725</v>
      </c>
      <c r="C5735" t="s">
        <v>4519</v>
      </c>
      <c r="D5735" t="s">
        <v>4520</v>
      </c>
      <c r="E5735" s="3">
        <v>45813</v>
      </c>
      <c r="F5735" t="s">
        <v>44</v>
      </c>
      <c r="G5735" t="s">
        <v>3742</v>
      </c>
      <c r="H5735" t="s">
        <v>3722</v>
      </c>
      <c r="I5735" t="s">
        <v>3752</v>
      </c>
      <c r="J5735" t="s">
        <v>4522</v>
      </c>
      <c r="K5735" s="2">
        <v>-5</v>
      </c>
      <c r="L5735" t="s">
        <v>44</v>
      </c>
      <c r="M5735" s="2">
        <v>-5</v>
      </c>
      <c r="N5735" t="s">
        <v>4523</v>
      </c>
      <c r="O5735" t="s">
        <v>4524</v>
      </c>
      <c r="P5735" t="s">
        <v>16174</v>
      </c>
      <c r="Q5735" t="s">
        <v>23729</v>
      </c>
      <c r="R5735" t="s">
        <v>44</v>
      </c>
      <c r="S5735" t="s">
        <v>4527</v>
      </c>
      <c r="T5735" s="3">
        <v>45813</v>
      </c>
      <c r="U5735" s="3">
        <v>45814</v>
      </c>
      <c r="V5735" s="2">
        <v>0</v>
      </c>
      <c r="W5735" t="s">
        <v>44</v>
      </c>
      <c r="X5735" t="s">
        <v>44</v>
      </c>
      <c r="Y5735" t="s">
        <v>23730</v>
      </c>
      <c r="Z5735" t="s">
        <v>2910</v>
      </c>
      <c r="AA5735" t="s">
        <v>4529</v>
      </c>
      <c r="AB5735" t="s">
        <v>4530</v>
      </c>
      <c r="AC5735" t="s">
        <v>89</v>
      </c>
      <c r="AD5735" t="str">
        <f t="shared" si="89"/>
        <v>10-60</v>
      </c>
      <c r="AE5735" t="str">
        <f>VLOOKUP(AD5735,'Main_Sub Desc'!C:D,2,)</f>
        <v>LPC from invoicing</v>
      </c>
      <c r="AF5735" t="str">
        <f>VLOOKUP(VALUE(H5735),'Main_Sub Desc'!F:G,2,)</f>
        <v>Wtr Rev Late Payment</v>
      </c>
      <c r="AG5735">
        <f>IFERROR(VLOOKUP(VALUE(I5735),'PC Mapping'!A:F,6,),"")</f>
        <v>10719</v>
      </c>
      <c r="AH5735" s="13" t="str">
        <f>VLOOKUP(AG5735,'PC Mapping'!L:M,2,)</f>
        <v>All Other Water</v>
      </c>
    </row>
    <row r="5736" spans="1:34" x14ac:dyDescent="0.2">
      <c r="A5736" t="s">
        <v>23731</v>
      </c>
      <c r="B5736" t="s">
        <v>23725</v>
      </c>
      <c r="C5736" t="s">
        <v>4519</v>
      </c>
      <c r="D5736" t="s">
        <v>4520</v>
      </c>
      <c r="E5736" s="3">
        <v>45813</v>
      </c>
      <c r="F5736" t="s">
        <v>44</v>
      </c>
      <c r="G5736" t="s">
        <v>3742</v>
      </c>
      <c r="H5736" t="s">
        <v>3722</v>
      </c>
      <c r="I5736" t="s">
        <v>3752</v>
      </c>
      <c r="J5736" t="s">
        <v>4522</v>
      </c>
      <c r="K5736" s="2">
        <v>-5</v>
      </c>
      <c r="L5736" t="s">
        <v>44</v>
      </c>
      <c r="M5736" s="2">
        <v>-5</v>
      </c>
      <c r="N5736" t="s">
        <v>4523</v>
      </c>
      <c r="O5736" t="s">
        <v>4524</v>
      </c>
      <c r="P5736" t="s">
        <v>23732</v>
      </c>
      <c r="Q5736" t="s">
        <v>23733</v>
      </c>
      <c r="R5736" t="s">
        <v>44</v>
      </c>
      <c r="S5736" t="s">
        <v>4527</v>
      </c>
      <c r="T5736" s="3">
        <v>45813</v>
      </c>
      <c r="U5736" s="3">
        <v>45814</v>
      </c>
      <c r="V5736" s="2">
        <v>0</v>
      </c>
      <c r="W5736" t="s">
        <v>44</v>
      </c>
      <c r="X5736" t="s">
        <v>44</v>
      </c>
      <c r="Y5736" t="s">
        <v>23734</v>
      </c>
      <c r="Z5736" t="s">
        <v>23735</v>
      </c>
      <c r="AA5736" t="s">
        <v>4529</v>
      </c>
      <c r="AB5736" t="s">
        <v>4530</v>
      </c>
      <c r="AC5736" t="s">
        <v>89</v>
      </c>
      <c r="AD5736" t="str">
        <f t="shared" si="89"/>
        <v>10-60</v>
      </c>
      <c r="AE5736" t="str">
        <f>VLOOKUP(AD5736,'Main_Sub Desc'!C:D,2,)</f>
        <v>LPC from invoicing</v>
      </c>
      <c r="AF5736" t="str">
        <f>VLOOKUP(VALUE(H5736),'Main_Sub Desc'!F:G,2,)</f>
        <v>Wtr Rev Late Payment</v>
      </c>
      <c r="AG5736">
        <f>IFERROR(VLOOKUP(VALUE(I5736),'PC Mapping'!A:F,6,),"")</f>
        <v>10719</v>
      </c>
      <c r="AH5736" s="13" t="str">
        <f>VLOOKUP(AG5736,'PC Mapping'!L:M,2,)</f>
        <v>All Other Water</v>
      </c>
    </row>
    <row r="5737" spans="1:34" x14ac:dyDescent="0.2">
      <c r="A5737" t="s">
        <v>23736</v>
      </c>
      <c r="B5737" t="s">
        <v>23737</v>
      </c>
      <c r="C5737" t="s">
        <v>4519</v>
      </c>
      <c r="D5737" t="s">
        <v>4520</v>
      </c>
      <c r="E5737" s="3">
        <v>45813</v>
      </c>
      <c r="F5737" t="s">
        <v>44</v>
      </c>
      <c r="G5737" t="s">
        <v>3742</v>
      </c>
      <c r="H5737" t="s">
        <v>3722</v>
      </c>
      <c r="I5737" t="s">
        <v>3752</v>
      </c>
      <c r="J5737" t="s">
        <v>4522</v>
      </c>
      <c r="K5737" s="2">
        <v>-5</v>
      </c>
      <c r="L5737" t="s">
        <v>44</v>
      </c>
      <c r="M5737" s="2">
        <v>-5</v>
      </c>
      <c r="N5737" t="s">
        <v>4523</v>
      </c>
      <c r="O5737" t="s">
        <v>4524</v>
      </c>
      <c r="P5737" t="s">
        <v>23738</v>
      </c>
      <c r="Q5737" t="s">
        <v>23739</v>
      </c>
      <c r="R5737" t="s">
        <v>44</v>
      </c>
      <c r="S5737" t="s">
        <v>4527</v>
      </c>
      <c r="T5737" s="3">
        <v>45813</v>
      </c>
      <c r="U5737" s="3">
        <v>45814</v>
      </c>
      <c r="V5737" s="2">
        <v>0</v>
      </c>
      <c r="W5737" t="s">
        <v>44</v>
      </c>
      <c r="X5737" t="s">
        <v>44</v>
      </c>
      <c r="Y5737" t="s">
        <v>23740</v>
      </c>
      <c r="Z5737" t="s">
        <v>3243</v>
      </c>
      <c r="AA5737" t="s">
        <v>4529</v>
      </c>
      <c r="AB5737" t="s">
        <v>4530</v>
      </c>
      <c r="AC5737" t="s">
        <v>89</v>
      </c>
      <c r="AD5737" t="str">
        <f t="shared" si="89"/>
        <v>10-60</v>
      </c>
      <c r="AE5737" t="str">
        <f>VLOOKUP(AD5737,'Main_Sub Desc'!C:D,2,)</f>
        <v>LPC from invoicing</v>
      </c>
      <c r="AF5737" t="str">
        <f>VLOOKUP(VALUE(H5737),'Main_Sub Desc'!F:G,2,)</f>
        <v>Wtr Rev Late Payment</v>
      </c>
      <c r="AG5737">
        <f>IFERROR(VLOOKUP(VALUE(I5737),'PC Mapping'!A:F,6,),"")</f>
        <v>10719</v>
      </c>
      <c r="AH5737" s="13" t="str">
        <f>VLOOKUP(AG5737,'PC Mapping'!L:M,2,)</f>
        <v>All Other Water</v>
      </c>
    </row>
    <row r="5738" spans="1:34" x14ac:dyDescent="0.2">
      <c r="A5738" t="s">
        <v>23741</v>
      </c>
      <c r="B5738" t="s">
        <v>23725</v>
      </c>
      <c r="C5738" t="s">
        <v>4519</v>
      </c>
      <c r="D5738" t="s">
        <v>4520</v>
      </c>
      <c r="E5738" s="3">
        <v>45813</v>
      </c>
      <c r="F5738" t="s">
        <v>44</v>
      </c>
      <c r="G5738" t="s">
        <v>3742</v>
      </c>
      <c r="H5738" t="s">
        <v>3722</v>
      </c>
      <c r="I5738" t="s">
        <v>3752</v>
      </c>
      <c r="J5738" t="s">
        <v>4522</v>
      </c>
      <c r="K5738" s="2">
        <v>-5</v>
      </c>
      <c r="L5738" t="s">
        <v>44</v>
      </c>
      <c r="M5738" s="2">
        <v>-5</v>
      </c>
      <c r="N5738" t="s">
        <v>4523</v>
      </c>
      <c r="O5738" t="s">
        <v>4524</v>
      </c>
      <c r="P5738" t="s">
        <v>6258</v>
      </c>
      <c r="Q5738" t="s">
        <v>23742</v>
      </c>
      <c r="R5738" t="s">
        <v>44</v>
      </c>
      <c r="S5738" t="s">
        <v>4527</v>
      </c>
      <c r="T5738" s="3">
        <v>45813</v>
      </c>
      <c r="U5738" s="3">
        <v>45814</v>
      </c>
      <c r="V5738" s="2">
        <v>0</v>
      </c>
      <c r="W5738" t="s">
        <v>44</v>
      </c>
      <c r="X5738" t="s">
        <v>44</v>
      </c>
      <c r="Y5738" t="s">
        <v>6260</v>
      </c>
      <c r="Z5738" t="s">
        <v>3140</v>
      </c>
      <c r="AA5738" t="s">
        <v>4529</v>
      </c>
      <c r="AB5738" t="s">
        <v>4530</v>
      </c>
      <c r="AC5738" t="s">
        <v>89</v>
      </c>
      <c r="AD5738" t="str">
        <f t="shared" si="89"/>
        <v>10-60</v>
      </c>
      <c r="AE5738" t="str">
        <f>VLOOKUP(AD5738,'Main_Sub Desc'!C:D,2,)</f>
        <v>LPC from invoicing</v>
      </c>
      <c r="AF5738" t="str">
        <f>VLOOKUP(VALUE(H5738),'Main_Sub Desc'!F:G,2,)</f>
        <v>Wtr Rev Late Payment</v>
      </c>
      <c r="AG5738">
        <f>IFERROR(VLOOKUP(VALUE(I5738),'PC Mapping'!A:F,6,),"")</f>
        <v>10719</v>
      </c>
      <c r="AH5738" s="13" t="str">
        <f>VLOOKUP(AG5738,'PC Mapping'!L:M,2,)</f>
        <v>All Other Water</v>
      </c>
    </row>
    <row r="5739" spans="1:34" x14ac:dyDescent="0.2">
      <c r="A5739" t="s">
        <v>23743</v>
      </c>
      <c r="B5739" t="s">
        <v>23725</v>
      </c>
      <c r="C5739" t="s">
        <v>4519</v>
      </c>
      <c r="D5739" t="s">
        <v>4520</v>
      </c>
      <c r="E5739" s="3">
        <v>45813</v>
      </c>
      <c r="F5739" t="s">
        <v>44</v>
      </c>
      <c r="G5739" t="s">
        <v>3742</v>
      </c>
      <c r="H5739" t="s">
        <v>3722</v>
      </c>
      <c r="I5739" t="s">
        <v>3752</v>
      </c>
      <c r="J5739" t="s">
        <v>4522</v>
      </c>
      <c r="K5739" s="2">
        <v>-8.74</v>
      </c>
      <c r="L5739" t="s">
        <v>44</v>
      </c>
      <c r="M5739" s="2">
        <v>-8.74</v>
      </c>
      <c r="N5739" t="s">
        <v>4523</v>
      </c>
      <c r="O5739" t="s">
        <v>4524</v>
      </c>
      <c r="P5739" t="s">
        <v>23744</v>
      </c>
      <c r="Q5739" t="s">
        <v>23745</v>
      </c>
      <c r="R5739" t="s">
        <v>44</v>
      </c>
      <c r="S5739" t="s">
        <v>4527</v>
      </c>
      <c r="T5739" s="3">
        <v>45813</v>
      </c>
      <c r="U5739" s="3">
        <v>45814</v>
      </c>
      <c r="V5739" s="2">
        <v>0</v>
      </c>
      <c r="W5739" t="s">
        <v>44</v>
      </c>
      <c r="X5739" t="s">
        <v>44</v>
      </c>
      <c r="Y5739" t="s">
        <v>23746</v>
      </c>
      <c r="Z5739" t="s">
        <v>2774</v>
      </c>
      <c r="AA5739" t="s">
        <v>4529</v>
      </c>
      <c r="AB5739" t="s">
        <v>4530</v>
      </c>
      <c r="AC5739" t="s">
        <v>89</v>
      </c>
      <c r="AD5739" t="str">
        <f t="shared" si="89"/>
        <v>10-60</v>
      </c>
      <c r="AE5739" t="str">
        <f>VLOOKUP(AD5739,'Main_Sub Desc'!C:D,2,)</f>
        <v>LPC from invoicing</v>
      </c>
      <c r="AF5739" t="str">
        <f>VLOOKUP(VALUE(H5739),'Main_Sub Desc'!F:G,2,)</f>
        <v>Wtr Rev Late Payment</v>
      </c>
      <c r="AG5739">
        <f>IFERROR(VLOOKUP(VALUE(I5739),'PC Mapping'!A:F,6,),"")</f>
        <v>10719</v>
      </c>
      <c r="AH5739" s="13" t="str">
        <f>VLOOKUP(AG5739,'PC Mapping'!L:M,2,)</f>
        <v>All Other Water</v>
      </c>
    </row>
    <row r="5740" spans="1:34" x14ac:dyDescent="0.2">
      <c r="A5740" t="s">
        <v>23747</v>
      </c>
      <c r="B5740" t="s">
        <v>23737</v>
      </c>
      <c r="C5740" t="s">
        <v>4519</v>
      </c>
      <c r="D5740" t="s">
        <v>4520</v>
      </c>
      <c r="E5740" s="3">
        <v>45813</v>
      </c>
      <c r="F5740" t="s">
        <v>44</v>
      </c>
      <c r="G5740" t="s">
        <v>3742</v>
      </c>
      <c r="H5740" t="s">
        <v>3722</v>
      </c>
      <c r="I5740" t="s">
        <v>3752</v>
      </c>
      <c r="J5740" t="s">
        <v>4522</v>
      </c>
      <c r="K5740" s="2">
        <v>-5</v>
      </c>
      <c r="L5740" t="s">
        <v>44</v>
      </c>
      <c r="M5740" s="2">
        <v>-5</v>
      </c>
      <c r="N5740" t="s">
        <v>4523</v>
      </c>
      <c r="O5740" t="s">
        <v>4524</v>
      </c>
      <c r="P5740" t="s">
        <v>21711</v>
      </c>
      <c r="Q5740" t="s">
        <v>23748</v>
      </c>
      <c r="R5740" t="s">
        <v>44</v>
      </c>
      <c r="S5740" t="s">
        <v>4527</v>
      </c>
      <c r="T5740" s="3">
        <v>45813</v>
      </c>
      <c r="U5740" s="3">
        <v>45814</v>
      </c>
      <c r="V5740" s="2">
        <v>0</v>
      </c>
      <c r="W5740" t="s">
        <v>44</v>
      </c>
      <c r="X5740" t="s">
        <v>44</v>
      </c>
      <c r="Y5740" t="s">
        <v>23749</v>
      </c>
      <c r="Z5740" t="s">
        <v>23750</v>
      </c>
      <c r="AA5740" t="s">
        <v>4529</v>
      </c>
      <c r="AB5740" t="s">
        <v>4530</v>
      </c>
      <c r="AC5740" t="s">
        <v>89</v>
      </c>
      <c r="AD5740" t="str">
        <f t="shared" si="89"/>
        <v>10-60</v>
      </c>
      <c r="AE5740" t="str">
        <f>VLOOKUP(AD5740,'Main_Sub Desc'!C:D,2,)</f>
        <v>LPC from invoicing</v>
      </c>
      <c r="AF5740" t="str">
        <f>VLOOKUP(VALUE(H5740),'Main_Sub Desc'!F:G,2,)</f>
        <v>Wtr Rev Late Payment</v>
      </c>
      <c r="AG5740">
        <f>IFERROR(VLOOKUP(VALUE(I5740),'PC Mapping'!A:F,6,),"")</f>
        <v>10719</v>
      </c>
      <c r="AH5740" s="13" t="str">
        <f>VLOOKUP(AG5740,'PC Mapping'!L:M,2,)</f>
        <v>All Other Water</v>
      </c>
    </row>
    <row r="5741" spans="1:34" x14ac:dyDescent="0.2">
      <c r="A5741" t="s">
        <v>23751</v>
      </c>
      <c r="B5741" t="s">
        <v>23737</v>
      </c>
      <c r="C5741" t="s">
        <v>4519</v>
      </c>
      <c r="D5741" t="s">
        <v>4520</v>
      </c>
      <c r="E5741" s="3">
        <v>45813</v>
      </c>
      <c r="F5741" t="s">
        <v>44</v>
      </c>
      <c r="G5741" t="s">
        <v>3742</v>
      </c>
      <c r="H5741" t="s">
        <v>3722</v>
      </c>
      <c r="I5741" t="s">
        <v>3752</v>
      </c>
      <c r="J5741" t="s">
        <v>4522</v>
      </c>
      <c r="K5741" s="2">
        <v>-5</v>
      </c>
      <c r="L5741" t="s">
        <v>44</v>
      </c>
      <c r="M5741" s="2">
        <v>-5</v>
      </c>
      <c r="N5741" t="s">
        <v>4523</v>
      </c>
      <c r="O5741" t="s">
        <v>4524</v>
      </c>
      <c r="P5741" t="s">
        <v>7082</v>
      </c>
      <c r="Q5741" t="s">
        <v>23752</v>
      </c>
      <c r="R5741" t="s">
        <v>44</v>
      </c>
      <c r="S5741" t="s">
        <v>4527</v>
      </c>
      <c r="T5741" s="3">
        <v>45813</v>
      </c>
      <c r="U5741" s="3">
        <v>45814</v>
      </c>
      <c r="V5741" s="2">
        <v>0</v>
      </c>
      <c r="W5741" t="s">
        <v>44</v>
      </c>
      <c r="X5741" t="s">
        <v>44</v>
      </c>
      <c r="Y5741" t="s">
        <v>23753</v>
      </c>
      <c r="Z5741" t="s">
        <v>3404</v>
      </c>
      <c r="AA5741" t="s">
        <v>4529</v>
      </c>
      <c r="AB5741" t="s">
        <v>4530</v>
      </c>
      <c r="AC5741" t="s">
        <v>89</v>
      </c>
      <c r="AD5741" t="str">
        <f t="shared" si="89"/>
        <v>10-60</v>
      </c>
      <c r="AE5741" t="str">
        <f>VLOOKUP(AD5741,'Main_Sub Desc'!C:D,2,)</f>
        <v>LPC from invoicing</v>
      </c>
      <c r="AF5741" t="str">
        <f>VLOOKUP(VALUE(H5741),'Main_Sub Desc'!F:G,2,)</f>
        <v>Wtr Rev Late Payment</v>
      </c>
      <c r="AG5741">
        <f>IFERROR(VLOOKUP(VALUE(I5741),'PC Mapping'!A:F,6,),"")</f>
        <v>10719</v>
      </c>
      <c r="AH5741" s="13" t="str">
        <f>VLOOKUP(AG5741,'PC Mapping'!L:M,2,)</f>
        <v>All Other Water</v>
      </c>
    </row>
    <row r="5742" spans="1:34" x14ac:dyDescent="0.2">
      <c r="A5742" t="s">
        <v>23754</v>
      </c>
      <c r="B5742" t="s">
        <v>23737</v>
      </c>
      <c r="C5742" t="s">
        <v>4519</v>
      </c>
      <c r="D5742" t="s">
        <v>4520</v>
      </c>
      <c r="E5742" s="3">
        <v>45813</v>
      </c>
      <c r="F5742" t="s">
        <v>44</v>
      </c>
      <c r="G5742" t="s">
        <v>3742</v>
      </c>
      <c r="H5742" t="s">
        <v>3722</v>
      </c>
      <c r="I5742" t="s">
        <v>3752</v>
      </c>
      <c r="J5742" t="s">
        <v>4522</v>
      </c>
      <c r="K5742" s="2">
        <v>-5</v>
      </c>
      <c r="L5742" t="s">
        <v>44</v>
      </c>
      <c r="M5742" s="2">
        <v>-5</v>
      </c>
      <c r="N5742" t="s">
        <v>4523</v>
      </c>
      <c r="O5742" t="s">
        <v>4524</v>
      </c>
      <c r="P5742" t="s">
        <v>7418</v>
      </c>
      <c r="Q5742" t="s">
        <v>23755</v>
      </c>
      <c r="R5742" t="s">
        <v>44</v>
      </c>
      <c r="S5742" t="s">
        <v>4527</v>
      </c>
      <c r="T5742" s="3">
        <v>45813</v>
      </c>
      <c r="U5742" s="3">
        <v>45814</v>
      </c>
      <c r="V5742" s="2">
        <v>0</v>
      </c>
      <c r="W5742" t="s">
        <v>44</v>
      </c>
      <c r="X5742" t="s">
        <v>44</v>
      </c>
      <c r="Y5742" t="s">
        <v>7420</v>
      </c>
      <c r="Z5742" t="s">
        <v>2125</v>
      </c>
      <c r="AA5742" t="s">
        <v>4529</v>
      </c>
      <c r="AB5742" t="s">
        <v>4530</v>
      </c>
      <c r="AC5742" t="s">
        <v>89</v>
      </c>
      <c r="AD5742" t="str">
        <f t="shared" si="89"/>
        <v>10-60</v>
      </c>
      <c r="AE5742" t="str">
        <f>VLOOKUP(AD5742,'Main_Sub Desc'!C:D,2,)</f>
        <v>LPC from invoicing</v>
      </c>
      <c r="AF5742" t="str">
        <f>VLOOKUP(VALUE(H5742),'Main_Sub Desc'!F:G,2,)</f>
        <v>Wtr Rev Late Payment</v>
      </c>
      <c r="AG5742">
        <f>IFERROR(VLOOKUP(VALUE(I5742),'PC Mapping'!A:F,6,),"")</f>
        <v>10719</v>
      </c>
      <c r="AH5742" s="13" t="str">
        <f>VLOOKUP(AG5742,'PC Mapping'!L:M,2,)</f>
        <v>All Other Water</v>
      </c>
    </row>
    <row r="5743" spans="1:34" x14ac:dyDescent="0.2">
      <c r="A5743" t="s">
        <v>23756</v>
      </c>
      <c r="B5743" t="s">
        <v>23757</v>
      </c>
      <c r="C5743" t="s">
        <v>4519</v>
      </c>
      <c r="D5743" t="s">
        <v>4520</v>
      </c>
      <c r="E5743" s="3">
        <v>45825</v>
      </c>
      <c r="F5743" t="s">
        <v>44</v>
      </c>
      <c r="G5743" t="s">
        <v>3742</v>
      </c>
      <c r="H5743" t="s">
        <v>3716</v>
      </c>
      <c r="I5743" t="s">
        <v>4708</v>
      </c>
      <c r="J5743" t="s">
        <v>4522</v>
      </c>
      <c r="K5743" s="2">
        <v>-5</v>
      </c>
      <c r="L5743" t="s">
        <v>44</v>
      </c>
      <c r="M5743" s="2">
        <v>-5</v>
      </c>
      <c r="N5743" t="s">
        <v>4523</v>
      </c>
      <c r="O5743" t="s">
        <v>4524</v>
      </c>
      <c r="P5743" t="s">
        <v>12263</v>
      </c>
      <c r="Q5743" t="s">
        <v>23758</v>
      </c>
      <c r="R5743" t="s">
        <v>44</v>
      </c>
      <c r="S5743" t="s">
        <v>4527</v>
      </c>
      <c r="T5743" s="3">
        <v>45825</v>
      </c>
      <c r="U5743" s="3">
        <v>45826</v>
      </c>
      <c r="V5743" s="2">
        <v>0</v>
      </c>
      <c r="W5743" t="s">
        <v>44</v>
      </c>
      <c r="X5743" t="s">
        <v>44</v>
      </c>
      <c r="Y5743" t="s">
        <v>23759</v>
      </c>
      <c r="Z5743" t="s">
        <v>3599</v>
      </c>
      <c r="AA5743" t="s">
        <v>4529</v>
      </c>
      <c r="AB5743" t="s">
        <v>4530</v>
      </c>
      <c r="AC5743" t="s">
        <v>89</v>
      </c>
      <c r="AD5743" t="str">
        <f t="shared" si="89"/>
        <v>10-60</v>
      </c>
      <c r="AE5743" t="str">
        <f>VLOOKUP(AD5743,'Main_Sub Desc'!C:D,2,)</f>
        <v>LPC from invoicing</v>
      </c>
      <c r="AF5743" t="str">
        <f>VLOOKUP(VALUE(H5743),'Main_Sub Desc'!F:G,2,)</f>
        <v>Wst Rev Late Payment</v>
      </c>
      <c r="AG5743">
        <f>IFERROR(VLOOKUP(VALUE(I5743),'PC Mapping'!A:F,6,),"")</f>
        <v>10720</v>
      </c>
      <c r="AH5743" s="13" t="str">
        <f>VLOOKUP(AG5743,'PC Mapping'!L:M,2,)</f>
        <v>All Other Sewer</v>
      </c>
    </row>
    <row r="5744" spans="1:34" x14ac:dyDescent="0.2">
      <c r="A5744" t="s">
        <v>23760</v>
      </c>
      <c r="B5744" t="s">
        <v>23757</v>
      </c>
      <c r="C5744" t="s">
        <v>4519</v>
      </c>
      <c r="D5744" t="s">
        <v>4520</v>
      </c>
      <c r="E5744" s="3">
        <v>45825</v>
      </c>
      <c r="F5744" t="s">
        <v>44</v>
      </c>
      <c r="G5744" t="s">
        <v>3742</v>
      </c>
      <c r="H5744" t="s">
        <v>3722</v>
      </c>
      <c r="I5744" t="s">
        <v>4538</v>
      </c>
      <c r="J5744" t="s">
        <v>4522</v>
      </c>
      <c r="K5744" s="2">
        <v>-5</v>
      </c>
      <c r="L5744" t="s">
        <v>44</v>
      </c>
      <c r="M5744" s="2">
        <v>-5</v>
      </c>
      <c r="N5744" t="s">
        <v>4523</v>
      </c>
      <c r="O5744" t="s">
        <v>4524</v>
      </c>
      <c r="P5744" t="s">
        <v>10007</v>
      </c>
      <c r="Q5744" t="s">
        <v>23761</v>
      </c>
      <c r="R5744" t="s">
        <v>44</v>
      </c>
      <c r="S5744" t="s">
        <v>4527</v>
      </c>
      <c r="T5744" s="3">
        <v>45825</v>
      </c>
      <c r="U5744" s="3">
        <v>45826</v>
      </c>
      <c r="V5744" s="2">
        <v>0</v>
      </c>
      <c r="W5744" t="s">
        <v>44</v>
      </c>
      <c r="X5744" t="s">
        <v>44</v>
      </c>
      <c r="Y5744" t="s">
        <v>12529</v>
      </c>
      <c r="Z5744" t="s">
        <v>1264</v>
      </c>
      <c r="AA5744" t="s">
        <v>4529</v>
      </c>
      <c r="AB5744" t="s">
        <v>4530</v>
      </c>
      <c r="AC5744" t="s">
        <v>89</v>
      </c>
      <c r="AD5744" t="str">
        <f t="shared" si="89"/>
        <v>10-60</v>
      </c>
      <c r="AE5744" t="str">
        <f>VLOOKUP(AD5744,'Main_Sub Desc'!C:D,2,)</f>
        <v>LPC from invoicing</v>
      </c>
      <c r="AF5744" t="str">
        <f>VLOOKUP(VALUE(H5744),'Main_Sub Desc'!F:G,2,)</f>
        <v>Wtr Rev Late Payment</v>
      </c>
      <c r="AG5744">
        <f>IFERROR(VLOOKUP(VALUE(I5744),'PC Mapping'!A:F,6,),"")</f>
        <v>10469</v>
      </c>
      <c r="AH5744" s="13" t="str">
        <f>VLOOKUP(AG5744,'PC Mapping'!L:M,2,)</f>
        <v>Bolivar Water</v>
      </c>
    </row>
    <row r="5745" spans="1:34" x14ac:dyDescent="0.2">
      <c r="A5745" t="s">
        <v>23760</v>
      </c>
      <c r="B5745" t="s">
        <v>23757</v>
      </c>
      <c r="C5745" t="s">
        <v>4519</v>
      </c>
      <c r="D5745" t="s">
        <v>4520</v>
      </c>
      <c r="E5745" s="3">
        <v>45825</v>
      </c>
      <c r="F5745" t="s">
        <v>44</v>
      </c>
      <c r="G5745" t="s">
        <v>3742</v>
      </c>
      <c r="H5745" t="s">
        <v>3716</v>
      </c>
      <c r="I5745" t="s">
        <v>4534</v>
      </c>
      <c r="J5745" t="s">
        <v>4522</v>
      </c>
      <c r="K5745" s="2">
        <v>-5</v>
      </c>
      <c r="L5745" t="s">
        <v>44</v>
      </c>
      <c r="M5745" s="2">
        <v>-5</v>
      </c>
      <c r="N5745" t="s">
        <v>4523</v>
      </c>
      <c r="O5745" t="s">
        <v>4524</v>
      </c>
      <c r="P5745" t="s">
        <v>10007</v>
      </c>
      <c r="Q5745" t="s">
        <v>23762</v>
      </c>
      <c r="R5745" t="s">
        <v>44</v>
      </c>
      <c r="S5745" t="s">
        <v>4527</v>
      </c>
      <c r="T5745" s="3">
        <v>45825</v>
      </c>
      <c r="U5745" s="3">
        <v>45826</v>
      </c>
      <c r="V5745" s="2">
        <v>0</v>
      </c>
      <c r="W5745" t="s">
        <v>44</v>
      </c>
      <c r="X5745" t="s">
        <v>44</v>
      </c>
      <c r="Y5745" t="s">
        <v>12531</v>
      </c>
      <c r="Z5745" t="s">
        <v>1264</v>
      </c>
      <c r="AA5745" t="s">
        <v>4529</v>
      </c>
      <c r="AB5745" t="s">
        <v>4530</v>
      </c>
      <c r="AC5745" t="s">
        <v>89</v>
      </c>
      <c r="AD5745" t="str">
        <f t="shared" si="89"/>
        <v>10-60</v>
      </c>
      <c r="AE5745" t="str">
        <f>VLOOKUP(AD5745,'Main_Sub Desc'!C:D,2,)</f>
        <v>LPC from invoicing</v>
      </c>
      <c r="AF5745" t="str">
        <f>VLOOKUP(VALUE(H5745),'Main_Sub Desc'!F:G,2,)</f>
        <v>Wst Rev Late Payment</v>
      </c>
      <c r="AG5745">
        <f>IFERROR(VLOOKUP(VALUE(I5745),'PC Mapping'!A:F,6,),"")</f>
        <v>10514</v>
      </c>
      <c r="AH5745" s="13" t="str">
        <f>VLOOKUP(AG5745,'PC Mapping'!L:M,2,)</f>
        <v>Bolivar Sewer</v>
      </c>
    </row>
    <row r="5746" spans="1:34" x14ac:dyDescent="0.2">
      <c r="A5746" t="s">
        <v>23763</v>
      </c>
      <c r="B5746" t="s">
        <v>23764</v>
      </c>
      <c r="C5746" t="s">
        <v>4519</v>
      </c>
      <c r="D5746" t="s">
        <v>4520</v>
      </c>
      <c r="E5746" s="3">
        <v>45825</v>
      </c>
      <c r="F5746" t="s">
        <v>44</v>
      </c>
      <c r="G5746" t="s">
        <v>3742</v>
      </c>
      <c r="H5746" t="s">
        <v>3716</v>
      </c>
      <c r="I5746" t="s">
        <v>4708</v>
      </c>
      <c r="J5746" t="s">
        <v>4522</v>
      </c>
      <c r="K5746" s="2">
        <v>-5</v>
      </c>
      <c r="L5746" t="s">
        <v>44</v>
      </c>
      <c r="M5746" s="2">
        <v>-5</v>
      </c>
      <c r="N5746" t="s">
        <v>4523</v>
      </c>
      <c r="O5746" t="s">
        <v>4524</v>
      </c>
      <c r="P5746" t="s">
        <v>23765</v>
      </c>
      <c r="Q5746" t="s">
        <v>23766</v>
      </c>
      <c r="R5746" t="s">
        <v>44</v>
      </c>
      <c r="S5746" t="s">
        <v>4527</v>
      </c>
      <c r="T5746" s="3">
        <v>45825</v>
      </c>
      <c r="U5746" s="3">
        <v>45826</v>
      </c>
      <c r="V5746" s="2">
        <v>0</v>
      </c>
      <c r="W5746" t="s">
        <v>44</v>
      </c>
      <c r="X5746" t="s">
        <v>44</v>
      </c>
      <c r="Y5746" t="s">
        <v>23767</v>
      </c>
      <c r="Z5746" t="s">
        <v>3631</v>
      </c>
      <c r="AA5746" t="s">
        <v>4529</v>
      </c>
      <c r="AB5746" t="s">
        <v>4530</v>
      </c>
      <c r="AC5746" t="s">
        <v>89</v>
      </c>
      <c r="AD5746" t="str">
        <f t="shared" si="89"/>
        <v>10-60</v>
      </c>
      <c r="AE5746" t="str">
        <f>VLOOKUP(AD5746,'Main_Sub Desc'!C:D,2,)</f>
        <v>LPC from invoicing</v>
      </c>
      <c r="AF5746" t="str">
        <f>VLOOKUP(VALUE(H5746),'Main_Sub Desc'!F:G,2,)</f>
        <v>Wst Rev Late Payment</v>
      </c>
      <c r="AG5746">
        <f>IFERROR(VLOOKUP(VALUE(I5746),'PC Mapping'!A:F,6,),"")</f>
        <v>10720</v>
      </c>
      <c r="AH5746" s="13" t="str">
        <f>VLOOKUP(AG5746,'PC Mapping'!L:M,2,)</f>
        <v>All Other Sewer</v>
      </c>
    </row>
    <row r="5747" spans="1:34" x14ac:dyDescent="0.2">
      <c r="A5747" t="s">
        <v>23768</v>
      </c>
      <c r="B5747" t="s">
        <v>23757</v>
      </c>
      <c r="C5747" t="s">
        <v>4519</v>
      </c>
      <c r="D5747" t="s">
        <v>4520</v>
      </c>
      <c r="E5747" s="3">
        <v>45825</v>
      </c>
      <c r="F5747" t="s">
        <v>44</v>
      </c>
      <c r="G5747" t="s">
        <v>3742</v>
      </c>
      <c r="H5747" t="s">
        <v>3722</v>
      </c>
      <c r="I5747" t="s">
        <v>3752</v>
      </c>
      <c r="J5747" t="s">
        <v>4522</v>
      </c>
      <c r="K5747" s="2">
        <v>-6.25</v>
      </c>
      <c r="L5747" t="s">
        <v>44</v>
      </c>
      <c r="M5747" s="2">
        <v>-6.25</v>
      </c>
      <c r="N5747" t="s">
        <v>4523</v>
      </c>
      <c r="O5747" t="s">
        <v>4524</v>
      </c>
      <c r="P5747" t="s">
        <v>16889</v>
      </c>
      <c r="Q5747" t="s">
        <v>23769</v>
      </c>
      <c r="R5747" t="s">
        <v>44</v>
      </c>
      <c r="S5747" t="s">
        <v>4527</v>
      </c>
      <c r="T5747" s="3">
        <v>45825</v>
      </c>
      <c r="U5747" s="3">
        <v>45826</v>
      </c>
      <c r="V5747" s="2">
        <v>0</v>
      </c>
      <c r="W5747" t="s">
        <v>44</v>
      </c>
      <c r="X5747" t="s">
        <v>44</v>
      </c>
      <c r="Y5747" t="s">
        <v>23770</v>
      </c>
      <c r="Z5747" t="s">
        <v>23771</v>
      </c>
      <c r="AA5747" t="s">
        <v>4529</v>
      </c>
      <c r="AB5747" t="s">
        <v>4530</v>
      </c>
      <c r="AC5747" t="s">
        <v>89</v>
      </c>
      <c r="AD5747" t="str">
        <f t="shared" si="89"/>
        <v>10-60</v>
      </c>
      <c r="AE5747" t="str">
        <f>VLOOKUP(AD5747,'Main_Sub Desc'!C:D,2,)</f>
        <v>LPC from invoicing</v>
      </c>
      <c r="AF5747" t="str">
        <f>VLOOKUP(VALUE(H5747),'Main_Sub Desc'!F:G,2,)</f>
        <v>Wtr Rev Late Payment</v>
      </c>
      <c r="AG5747">
        <f>IFERROR(VLOOKUP(VALUE(I5747),'PC Mapping'!A:F,6,),"")</f>
        <v>10719</v>
      </c>
      <c r="AH5747" s="13" t="str">
        <f>VLOOKUP(AG5747,'PC Mapping'!L:M,2,)</f>
        <v>All Other Water</v>
      </c>
    </row>
    <row r="5748" spans="1:34" x14ac:dyDescent="0.2">
      <c r="A5748" t="s">
        <v>23772</v>
      </c>
      <c r="B5748" t="s">
        <v>23773</v>
      </c>
      <c r="C5748" t="s">
        <v>4519</v>
      </c>
      <c r="D5748" t="s">
        <v>4520</v>
      </c>
      <c r="E5748" s="3">
        <v>45828</v>
      </c>
      <c r="F5748" t="s">
        <v>44</v>
      </c>
      <c r="G5748" t="s">
        <v>3742</v>
      </c>
      <c r="H5748" t="s">
        <v>3722</v>
      </c>
      <c r="I5748" t="s">
        <v>3752</v>
      </c>
      <c r="J5748" t="s">
        <v>4522</v>
      </c>
      <c r="K5748" s="2">
        <v>-5</v>
      </c>
      <c r="L5748" t="s">
        <v>44</v>
      </c>
      <c r="M5748" s="2">
        <v>-5</v>
      </c>
      <c r="N5748" t="s">
        <v>4523</v>
      </c>
      <c r="O5748" t="s">
        <v>4524</v>
      </c>
      <c r="P5748" t="s">
        <v>23774</v>
      </c>
      <c r="Q5748" t="s">
        <v>23775</v>
      </c>
      <c r="R5748" t="s">
        <v>44</v>
      </c>
      <c r="S5748" t="s">
        <v>4527</v>
      </c>
      <c r="T5748" s="3">
        <v>45828</v>
      </c>
      <c r="U5748" s="3">
        <v>45831</v>
      </c>
      <c r="V5748" s="2">
        <v>0</v>
      </c>
      <c r="W5748" t="s">
        <v>44</v>
      </c>
      <c r="X5748" t="s">
        <v>44</v>
      </c>
      <c r="Y5748" t="s">
        <v>23776</v>
      </c>
      <c r="Z5748" t="s">
        <v>2598</v>
      </c>
      <c r="AA5748" t="s">
        <v>4529</v>
      </c>
      <c r="AB5748" t="s">
        <v>4530</v>
      </c>
      <c r="AC5748" t="s">
        <v>89</v>
      </c>
      <c r="AD5748" t="str">
        <f t="shared" si="89"/>
        <v>10-60</v>
      </c>
      <c r="AE5748" t="str">
        <f>VLOOKUP(AD5748,'Main_Sub Desc'!C:D,2,)</f>
        <v>LPC from invoicing</v>
      </c>
      <c r="AF5748" t="str">
        <f>VLOOKUP(VALUE(H5748),'Main_Sub Desc'!F:G,2,)</f>
        <v>Wtr Rev Late Payment</v>
      </c>
      <c r="AG5748">
        <f>IFERROR(VLOOKUP(VALUE(I5748),'PC Mapping'!A:F,6,),"")</f>
        <v>10719</v>
      </c>
      <c r="AH5748" s="13" t="str">
        <f>VLOOKUP(AG5748,'PC Mapping'!L:M,2,)</f>
        <v>All Other Water</v>
      </c>
    </row>
    <row r="5749" spans="1:34" x14ac:dyDescent="0.2">
      <c r="A5749" t="s">
        <v>23777</v>
      </c>
      <c r="B5749" t="s">
        <v>23778</v>
      </c>
      <c r="C5749" t="s">
        <v>4519</v>
      </c>
      <c r="D5749" t="s">
        <v>4520</v>
      </c>
      <c r="E5749" s="3">
        <v>45828</v>
      </c>
      <c r="F5749" t="s">
        <v>44</v>
      </c>
      <c r="G5749" t="s">
        <v>3742</v>
      </c>
      <c r="H5749" t="s">
        <v>3722</v>
      </c>
      <c r="I5749" t="s">
        <v>3752</v>
      </c>
      <c r="J5749" t="s">
        <v>4522</v>
      </c>
      <c r="K5749" s="2">
        <v>-6.09</v>
      </c>
      <c r="L5749" t="s">
        <v>44</v>
      </c>
      <c r="M5749" s="2">
        <v>-6.09</v>
      </c>
      <c r="N5749" t="s">
        <v>4523</v>
      </c>
      <c r="O5749" t="s">
        <v>4524</v>
      </c>
      <c r="P5749" t="s">
        <v>19401</v>
      </c>
      <c r="Q5749" t="s">
        <v>23779</v>
      </c>
      <c r="R5749" t="s">
        <v>44</v>
      </c>
      <c r="S5749" t="s">
        <v>4527</v>
      </c>
      <c r="T5749" s="3">
        <v>45828</v>
      </c>
      <c r="U5749" s="3">
        <v>45831</v>
      </c>
      <c r="V5749" s="2">
        <v>0</v>
      </c>
      <c r="W5749" t="s">
        <v>44</v>
      </c>
      <c r="X5749" t="s">
        <v>44</v>
      </c>
      <c r="Y5749" t="s">
        <v>23780</v>
      </c>
      <c r="Z5749" t="s">
        <v>1719</v>
      </c>
      <c r="AA5749" t="s">
        <v>4529</v>
      </c>
      <c r="AB5749" t="s">
        <v>4530</v>
      </c>
      <c r="AC5749" t="s">
        <v>89</v>
      </c>
      <c r="AD5749" t="str">
        <f t="shared" si="89"/>
        <v>10-60</v>
      </c>
      <c r="AE5749" t="str">
        <f>VLOOKUP(AD5749,'Main_Sub Desc'!C:D,2,)</f>
        <v>LPC from invoicing</v>
      </c>
      <c r="AF5749" t="str">
        <f>VLOOKUP(VALUE(H5749),'Main_Sub Desc'!F:G,2,)</f>
        <v>Wtr Rev Late Payment</v>
      </c>
      <c r="AG5749">
        <f>IFERROR(VLOOKUP(VALUE(I5749),'PC Mapping'!A:F,6,),"")</f>
        <v>10719</v>
      </c>
      <c r="AH5749" s="13" t="str">
        <f>VLOOKUP(AG5749,'PC Mapping'!L:M,2,)</f>
        <v>All Other Water</v>
      </c>
    </row>
    <row r="5750" spans="1:34" x14ac:dyDescent="0.2">
      <c r="A5750" t="s">
        <v>23781</v>
      </c>
      <c r="B5750" t="s">
        <v>23778</v>
      </c>
      <c r="C5750" t="s">
        <v>4519</v>
      </c>
      <c r="D5750" t="s">
        <v>4520</v>
      </c>
      <c r="E5750" s="3">
        <v>45828</v>
      </c>
      <c r="F5750" t="s">
        <v>44</v>
      </c>
      <c r="G5750" t="s">
        <v>3742</v>
      </c>
      <c r="H5750" t="s">
        <v>3722</v>
      </c>
      <c r="I5750" t="s">
        <v>3752</v>
      </c>
      <c r="J5750" t="s">
        <v>4522</v>
      </c>
      <c r="K5750" s="2">
        <v>-5</v>
      </c>
      <c r="L5750" t="s">
        <v>44</v>
      </c>
      <c r="M5750" s="2">
        <v>-5</v>
      </c>
      <c r="N5750" t="s">
        <v>4523</v>
      </c>
      <c r="O5750" t="s">
        <v>4524</v>
      </c>
      <c r="P5750" t="s">
        <v>6021</v>
      </c>
      <c r="Q5750" t="s">
        <v>23782</v>
      </c>
      <c r="R5750" t="s">
        <v>44</v>
      </c>
      <c r="S5750" t="s">
        <v>4527</v>
      </c>
      <c r="T5750" s="3">
        <v>45828</v>
      </c>
      <c r="U5750" s="3">
        <v>45831</v>
      </c>
      <c r="V5750" s="2">
        <v>0</v>
      </c>
      <c r="W5750" t="s">
        <v>44</v>
      </c>
      <c r="X5750" t="s">
        <v>44</v>
      </c>
      <c r="Y5750" t="s">
        <v>23783</v>
      </c>
      <c r="Z5750" t="s">
        <v>1526</v>
      </c>
      <c r="AA5750" t="s">
        <v>4529</v>
      </c>
      <c r="AB5750" t="s">
        <v>4530</v>
      </c>
      <c r="AC5750" t="s">
        <v>89</v>
      </c>
      <c r="AD5750" t="str">
        <f t="shared" si="89"/>
        <v>10-60</v>
      </c>
      <c r="AE5750" t="str">
        <f>VLOOKUP(AD5750,'Main_Sub Desc'!C:D,2,)</f>
        <v>LPC from invoicing</v>
      </c>
      <c r="AF5750" t="str">
        <f>VLOOKUP(VALUE(H5750),'Main_Sub Desc'!F:G,2,)</f>
        <v>Wtr Rev Late Payment</v>
      </c>
      <c r="AG5750">
        <f>IFERROR(VLOOKUP(VALUE(I5750),'PC Mapping'!A:F,6,),"")</f>
        <v>10719</v>
      </c>
      <c r="AH5750" s="13" t="str">
        <f>VLOOKUP(AG5750,'PC Mapping'!L:M,2,)</f>
        <v>All Other Water</v>
      </c>
    </row>
    <row r="5751" spans="1:34" x14ac:dyDescent="0.2">
      <c r="A5751" t="s">
        <v>23784</v>
      </c>
      <c r="B5751" t="s">
        <v>23778</v>
      </c>
      <c r="C5751" t="s">
        <v>4519</v>
      </c>
      <c r="D5751" t="s">
        <v>4520</v>
      </c>
      <c r="E5751" s="3">
        <v>45828</v>
      </c>
      <c r="F5751" t="s">
        <v>44</v>
      </c>
      <c r="G5751" t="s">
        <v>3742</v>
      </c>
      <c r="H5751" t="s">
        <v>3722</v>
      </c>
      <c r="I5751" t="s">
        <v>3752</v>
      </c>
      <c r="J5751" t="s">
        <v>4522</v>
      </c>
      <c r="K5751" s="2">
        <v>-5</v>
      </c>
      <c r="L5751" t="s">
        <v>44</v>
      </c>
      <c r="M5751" s="2">
        <v>-5</v>
      </c>
      <c r="N5751" t="s">
        <v>4523</v>
      </c>
      <c r="O5751" t="s">
        <v>4524</v>
      </c>
      <c r="P5751" t="s">
        <v>6021</v>
      </c>
      <c r="Q5751" t="s">
        <v>23785</v>
      </c>
      <c r="R5751" t="s">
        <v>44</v>
      </c>
      <c r="S5751" t="s">
        <v>4527</v>
      </c>
      <c r="T5751" s="3">
        <v>45828</v>
      </c>
      <c r="U5751" s="3">
        <v>45831</v>
      </c>
      <c r="V5751" s="2">
        <v>0</v>
      </c>
      <c r="W5751" t="s">
        <v>44</v>
      </c>
      <c r="X5751" t="s">
        <v>44</v>
      </c>
      <c r="Y5751" t="s">
        <v>23786</v>
      </c>
      <c r="Z5751" t="s">
        <v>2076</v>
      </c>
      <c r="AA5751" t="s">
        <v>4529</v>
      </c>
      <c r="AB5751" t="s">
        <v>4530</v>
      </c>
      <c r="AC5751" t="s">
        <v>89</v>
      </c>
      <c r="AD5751" t="str">
        <f t="shared" si="89"/>
        <v>10-60</v>
      </c>
      <c r="AE5751" t="str">
        <f>VLOOKUP(AD5751,'Main_Sub Desc'!C:D,2,)</f>
        <v>LPC from invoicing</v>
      </c>
      <c r="AF5751" t="str">
        <f>VLOOKUP(VALUE(H5751),'Main_Sub Desc'!F:G,2,)</f>
        <v>Wtr Rev Late Payment</v>
      </c>
      <c r="AG5751">
        <f>IFERROR(VLOOKUP(VALUE(I5751),'PC Mapping'!A:F,6,),"")</f>
        <v>10719</v>
      </c>
      <c r="AH5751" s="13" t="str">
        <f>VLOOKUP(AG5751,'PC Mapping'!L:M,2,)</f>
        <v>All Other Water</v>
      </c>
    </row>
    <row r="5752" spans="1:34" x14ac:dyDescent="0.2">
      <c r="A5752" t="s">
        <v>23787</v>
      </c>
      <c r="B5752" t="s">
        <v>23778</v>
      </c>
      <c r="C5752" t="s">
        <v>4519</v>
      </c>
      <c r="D5752" t="s">
        <v>4520</v>
      </c>
      <c r="E5752" s="3">
        <v>45828</v>
      </c>
      <c r="F5752" t="s">
        <v>44</v>
      </c>
      <c r="G5752" t="s">
        <v>3742</v>
      </c>
      <c r="H5752" t="s">
        <v>3722</v>
      </c>
      <c r="I5752" t="s">
        <v>3752</v>
      </c>
      <c r="J5752" t="s">
        <v>4522</v>
      </c>
      <c r="K5752" s="2">
        <v>-5</v>
      </c>
      <c r="L5752" t="s">
        <v>44</v>
      </c>
      <c r="M5752" s="2">
        <v>-5</v>
      </c>
      <c r="N5752" t="s">
        <v>4523</v>
      </c>
      <c r="O5752" t="s">
        <v>4524</v>
      </c>
      <c r="P5752" t="s">
        <v>8377</v>
      </c>
      <c r="Q5752" t="s">
        <v>23788</v>
      </c>
      <c r="R5752" t="s">
        <v>44</v>
      </c>
      <c r="S5752" t="s">
        <v>4527</v>
      </c>
      <c r="T5752" s="3">
        <v>45828</v>
      </c>
      <c r="U5752" s="3">
        <v>45831</v>
      </c>
      <c r="V5752" s="2">
        <v>0</v>
      </c>
      <c r="W5752" t="s">
        <v>44</v>
      </c>
      <c r="X5752" t="s">
        <v>44</v>
      </c>
      <c r="Y5752" t="s">
        <v>23789</v>
      </c>
      <c r="Z5752" t="s">
        <v>1834</v>
      </c>
      <c r="AA5752" t="s">
        <v>4529</v>
      </c>
      <c r="AB5752" t="s">
        <v>4530</v>
      </c>
      <c r="AC5752" t="s">
        <v>89</v>
      </c>
      <c r="AD5752" t="str">
        <f t="shared" si="89"/>
        <v>10-60</v>
      </c>
      <c r="AE5752" t="str">
        <f>VLOOKUP(AD5752,'Main_Sub Desc'!C:D,2,)</f>
        <v>LPC from invoicing</v>
      </c>
      <c r="AF5752" t="str">
        <f>VLOOKUP(VALUE(H5752),'Main_Sub Desc'!F:G,2,)</f>
        <v>Wtr Rev Late Payment</v>
      </c>
      <c r="AG5752">
        <f>IFERROR(VLOOKUP(VALUE(I5752),'PC Mapping'!A:F,6,),"")</f>
        <v>10719</v>
      </c>
      <c r="AH5752" s="13" t="str">
        <f>VLOOKUP(AG5752,'PC Mapping'!L:M,2,)</f>
        <v>All Other Water</v>
      </c>
    </row>
    <row r="5753" spans="1:34" x14ac:dyDescent="0.2">
      <c r="A5753" t="s">
        <v>23790</v>
      </c>
      <c r="B5753" t="s">
        <v>23773</v>
      </c>
      <c r="C5753" t="s">
        <v>4519</v>
      </c>
      <c r="D5753" t="s">
        <v>4520</v>
      </c>
      <c r="E5753" s="3">
        <v>45828</v>
      </c>
      <c r="F5753" t="s">
        <v>44</v>
      </c>
      <c r="G5753" t="s">
        <v>3742</v>
      </c>
      <c r="H5753" t="s">
        <v>3722</v>
      </c>
      <c r="I5753" t="s">
        <v>3752</v>
      </c>
      <c r="J5753" t="s">
        <v>4522</v>
      </c>
      <c r="K5753" s="2">
        <v>-5</v>
      </c>
      <c r="L5753" t="s">
        <v>44</v>
      </c>
      <c r="M5753" s="2">
        <v>-5</v>
      </c>
      <c r="N5753" t="s">
        <v>4523</v>
      </c>
      <c r="O5753" t="s">
        <v>4524</v>
      </c>
      <c r="P5753" t="s">
        <v>16793</v>
      </c>
      <c r="Q5753" t="s">
        <v>23791</v>
      </c>
      <c r="R5753" t="s">
        <v>44</v>
      </c>
      <c r="S5753" t="s">
        <v>4527</v>
      </c>
      <c r="T5753" s="3">
        <v>45828</v>
      </c>
      <c r="U5753" s="3">
        <v>45831</v>
      </c>
      <c r="V5753" s="2">
        <v>0</v>
      </c>
      <c r="W5753" t="s">
        <v>44</v>
      </c>
      <c r="X5753" t="s">
        <v>44</v>
      </c>
      <c r="Y5753" t="s">
        <v>16795</v>
      </c>
      <c r="Z5753" t="s">
        <v>2070</v>
      </c>
      <c r="AA5753" t="s">
        <v>4529</v>
      </c>
      <c r="AB5753" t="s">
        <v>4530</v>
      </c>
      <c r="AC5753" t="s">
        <v>99</v>
      </c>
      <c r="AD5753" t="str">
        <f t="shared" si="89"/>
        <v>10-60</v>
      </c>
      <c r="AE5753" t="str">
        <f>VLOOKUP(AD5753,'Main_Sub Desc'!C:D,2,)</f>
        <v>LPC from invoicing</v>
      </c>
      <c r="AF5753" t="str">
        <f>VLOOKUP(VALUE(H5753),'Main_Sub Desc'!F:G,2,)</f>
        <v>Wtr Rev Late Payment</v>
      </c>
      <c r="AG5753">
        <f>IFERROR(VLOOKUP(VALUE(I5753),'PC Mapping'!A:F,6,),"")</f>
        <v>10719</v>
      </c>
      <c r="AH5753" s="13" t="str">
        <f>VLOOKUP(AG5753,'PC Mapping'!L:M,2,)</f>
        <v>All Other Water</v>
      </c>
    </row>
    <row r="5754" spans="1:34" x14ac:dyDescent="0.2">
      <c r="A5754" t="s">
        <v>23792</v>
      </c>
      <c r="B5754" t="s">
        <v>23793</v>
      </c>
      <c r="C5754" t="s">
        <v>4519</v>
      </c>
      <c r="D5754" t="s">
        <v>4520</v>
      </c>
      <c r="E5754" s="3">
        <v>45832</v>
      </c>
      <c r="F5754" t="s">
        <v>44</v>
      </c>
      <c r="G5754" t="s">
        <v>3742</v>
      </c>
      <c r="H5754" t="s">
        <v>3722</v>
      </c>
      <c r="I5754" t="s">
        <v>3752</v>
      </c>
      <c r="J5754" t="s">
        <v>4522</v>
      </c>
      <c r="K5754" s="2">
        <v>-11.32</v>
      </c>
      <c r="L5754" t="s">
        <v>44</v>
      </c>
      <c r="M5754" s="2">
        <v>-11.32</v>
      </c>
      <c r="N5754" t="s">
        <v>4523</v>
      </c>
      <c r="O5754" t="s">
        <v>4524</v>
      </c>
      <c r="P5754" t="s">
        <v>6104</v>
      </c>
      <c r="Q5754" t="s">
        <v>23794</v>
      </c>
      <c r="R5754" t="s">
        <v>44</v>
      </c>
      <c r="S5754" t="s">
        <v>4527</v>
      </c>
      <c r="T5754" s="3">
        <v>45832</v>
      </c>
      <c r="U5754" s="3">
        <v>45833</v>
      </c>
      <c r="V5754" s="2">
        <v>0</v>
      </c>
      <c r="W5754" t="s">
        <v>44</v>
      </c>
      <c r="X5754" t="s">
        <v>44</v>
      </c>
      <c r="Y5754" t="s">
        <v>23795</v>
      </c>
      <c r="Z5754" t="s">
        <v>2658</v>
      </c>
      <c r="AA5754" t="s">
        <v>4529</v>
      </c>
      <c r="AB5754" t="s">
        <v>4530</v>
      </c>
      <c r="AC5754" t="s">
        <v>89</v>
      </c>
      <c r="AD5754" t="str">
        <f t="shared" si="89"/>
        <v>10-60</v>
      </c>
      <c r="AE5754" t="str">
        <f>VLOOKUP(AD5754,'Main_Sub Desc'!C:D,2,)</f>
        <v>LPC from invoicing</v>
      </c>
      <c r="AF5754" t="str">
        <f>VLOOKUP(VALUE(H5754),'Main_Sub Desc'!F:G,2,)</f>
        <v>Wtr Rev Late Payment</v>
      </c>
      <c r="AG5754">
        <f>IFERROR(VLOOKUP(VALUE(I5754),'PC Mapping'!A:F,6,),"")</f>
        <v>10719</v>
      </c>
      <c r="AH5754" s="13" t="str">
        <f>VLOOKUP(AG5754,'PC Mapping'!L:M,2,)</f>
        <v>All Other Water</v>
      </c>
    </row>
    <row r="5755" spans="1:34" x14ac:dyDescent="0.2">
      <c r="A5755" t="s">
        <v>23796</v>
      </c>
      <c r="B5755" t="s">
        <v>23793</v>
      </c>
      <c r="C5755" t="s">
        <v>4519</v>
      </c>
      <c r="D5755" t="s">
        <v>4520</v>
      </c>
      <c r="E5755" s="3">
        <v>45832</v>
      </c>
      <c r="F5755" t="s">
        <v>44</v>
      </c>
      <c r="G5755" t="s">
        <v>3742</v>
      </c>
      <c r="H5755" t="s">
        <v>3722</v>
      </c>
      <c r="I5755" t="s">
        <v>3752</v>
      </c>
      <c r="J5755" t="s">
        <v>4522</v>
      </c>
      <c r="K5755" s="2">
        <v>-5</v>
      </c>
      <c r="L5755" t="s">
        <v>44</v>
      </c>
      <c r="M5755" s="2">
        <v>-5</v>
      </c>
      <c r="N5755" t="s">
        <v>4523</v>
      </c>
      <c r="O5755" t="s">
        <v>4524</v>
      </c>
      <c r="P5755" t="s">
        <v>23797</v>
      </c>
      <c r="Q5755" t="s">
        <v>23798</v>
      </c>
      <c r="R5755" t="s">
        <v>44</v>
      </c>
      <c r="S5755" t="s">
        <v>4527</v>
      </c>
      <c r="T5755" s="3">
        <v>45832</v>
      </c>
      <c r="U5755" s="3">
        <v>45833</v>
      </c>
      <c r="V5755" s="2">
        <v>0</v>
      </c>
      <c r="W5755" t="s">
        <v>44</v>
      </c>
      <c r="X5755" t="s">
        <v>44</v>
      </c>
      <c r="Y5755" t="s">
        <v>23799</v>
      </c>
      <c r="Z5755" t="s">
        <v>3035</v>
      </c>
      <c r="AA5755" t="s">
        <v>4529</v>
      </c>
      <c r="AB5755" t="s">
        <v>4530</v>
      </c>
      <c r="AC5755" t="s">
        <v>89</v>
      </c>
      <c r="AD5755" t="str">
        <f t="shared" si="89"/>
        <v>10-60</v>
      </c>
      <c r="AE5755" t="str">
        <f>VLOOKUP(AD5755,'Main_Sub Desc'!C:D,2,)</f>
        <v>LPC from invoicing</v>
      </c>
      <c r="AF5755" t="str">
        <f>VLOOKUP(VALUE(H5755),'Main_Sub Desc'!F:G,2,)</f>
        <v>Wtr Rev Late Payment</v>
      </c>
      <c r="AG5755">
        <f>IFERROR(VLOOKUP(VALUE(I5755),'PC Mapping'!A:F,6,),"")</f>
        <v>10719</v>
      </c>
      <c r="AH5755" s="13" t="str">
        <f>VLOOKUP(AG5755,'PC Mapping'!L:M,2,)</f>
        <v>All Other Water</v>
      </c>
    </row>
    <row r="5756" spans="1:34" x14ac:dyDescent="0.2">
      <c r="A5756" t="s">
        <v>23800</v>
      </c>
      <c r="B5756" t="s">
        <v>23793</v>
      </c>
      <c r="C5756" t="s">
        <v>4519</v>
      </c>
      <c r="D5756" t="s">
        <v>4520</v>
      </c>
      <c r="E5756" s="3">
        <v>45832</v>
      </c>
      <c r="F5756" t="s">
        <v>44</v>
      </c>
      <c r="G5756" t="s">
        <v>3742</v>
      </c>
      <c r="H5756" t="s">
        <v>3722</v>
      </c>
      <c r="I5756" t="s">
        <v>3752</v>
      </c>
      <c r="J5756" t="s">
        <v>4522</v>
      </c>
      <c r="K5756" s="2">
        <v>-5</v>
      </c>
      <c r="L5756" t="s">
        <v>44</v>
      </c>
      <c r="M5756" s="2">
        <v>-5</v>
      </c>
      <c r="N5756" t="s">
        <v>4523</v>
      </c>
      <c r="O5756" t="s">
        <v>4524</v>
      </c>
      <c r="P5756" t="s">
        <v>23797</v>
      </c>
      <c r="Q5756" t="s">
        <v>23801</v>
      </c>
      <c r="R5756" t="s">
        <v>44</v>
      </c>
      <c r="S5756" t="s">
        <v>4527</v>
      </c>
      <c r="T5756" s="3">
        <v>45832</v>
      </c>
      <c r="U5756" s="3">
        <v>45833</v>
      </c>
      <c r="V5756" s="2">
        <v>0</v>
      </c>
      <c r="W5756" t="s">
        <v>44</v>
      </c>
      <c r="X5756" t="s">
        <v>44</v>
      </c>
      <c r="Y5756" t="s">
        <v>23799</v>
      </c>
      <c r="Z5756" t="s">
        <v>3035</v>
      </c>
      <c r="AA5756" t="s">
        <v>4529</v>
      </c>
      <c r="AB5756" t="s">
        <v>4530</v>
      </c>
      <c r="AC5756" t="s">
        <v>89</v>
      </c>
      <c r="AD5756" t="str">
        <f t="shared" si="89"/>
        <v>10-60</v>
      </c>
      <c r="AE5756" t="str">
        <f>VLOOKUP(AD5756,'Main_Sub Desc'!C:D,2,)</f>
        <v>LPC from invoicing</v>
      </c>
      <c r="AF5756" t="str">
        <f>VLOOKUP(VALUE(H5756),'Main_Sub Desc'!F:G,2,)</f>
        <v>Wtr Rev Late Payment</v>
      </c>
      <c r="AG5756">
        <f>IFERROR(VLOOKUP(VALUE(I5756),'PC Mapping'!A:F,6,),"")</f>
        <v>10719</v>
      </c>
      <c r="AH5756" s="13" t="str">
        <f>VLOOKUP(AG5756,'PC Mapping'!L:M,2,)</f>
        <v>All Other Water</v>
      </c>
    </row>
    <row r="5757" spans="1:34" x14ac:dyDescent="0.2">
      <c r="A5757" t="s">
        <v>23802</v>
      </c>
      <c r="B5757" t="s">
        <v>23793</v>
      </c>
      <c r="C5757" t="s">
        <v>4519</v>
      </c>
      <c r="D5757" t="s">
        <v>4520</v>
      </c>
      <c r="E5757" s="3">
        <v>45832</v>
      </c>
      <c r="F5757" t="s">
        <v>44</v>
      </c>
      <c r="G5757" t="s">
        <v>3742</v>
      </c>
      <c r="H5757" t="s">
        <v>3722</v>
      </c>
      <c r="I5757" t="s">
        <v>3752</v>
      </c>
      <c r="J5757" t="s">
        <v>4522</v>
      </c>
      <c r="K5757" s="2">
        <v>-5</v>
      </c>
      <c r="L5757" t="s">
        <v>44</v>
      </c>
      <c r="M5757" s="2">
        <v>-5</v>
      </c>
      <c r="N5757" t="s">
        <v>4523</v>
      </c>
      <c r="O5757" t="s">
        <v>4524</v>
      </c>
      <c r="P5757" t="s">
        <v>23797</v>
      </c>
      <c r="Q5757" t="s">
        <v>23803</v>
      </c>
      <c r="R5757" t="s">
        <v>44</v>
      </c>
      <c r="S5757" t="s">
        <v>4527</v>
      </c>
      <c r="T5757" s="3">
        <v>45832</v>
      </c>
      <c r="U5757" s="3">
        <v>45833</v>
      </c>
      <c r="V5757" s="2">
        <v>0</v>
      </c>
      <c r="W5757" t="s">
        <v>44</v>
      </c>
      <c r="X5757" t="s">
        <v>44</v>
      </c>
      <c r="Y5757" t="s">
        <v>23799</v>
      </c>
      <c r="Z5757" t="s">
        <v>3035</v>
      </c>
      <c r="AA5757" t="s">
        <v>4529</v>
      </c>
      <c r="AB5757" t="s">
        <v>4530</v>
      </c>
      <c r="AC5757" t="s">
        <v>89</v>
      </c>
      <c r="AD5757" t="str">
        <f t="shared" si="89"/>
        <v>10-60</v>
      </c>
      <c r="AE5757" t="str">
        <f>VLOOKUP(AD5757,'Main_Sub Desc'!C:D,2,)</f>
        <v>LPC from invoicing</v>
      </c>
      <c r="AF5757" t="str">
        <f>VLOOKUP(VALUE(H5757),'Main_Sub Desc'!F:G,2,)</f>
        <v>Wtr Rev Late Payment</v>
      </c>
      <c r="AG5757">
        <f>IFERROR(VLOOKUP(VALUE(I5757),'PC Mapping'!A:F,6,),"")</f>
        <v>10719</v>
      </c>
      <c r="AH5757" s="13" t="str">
        <f>VLOOKUP(AG5757,'PC Mapping'!L:M,2,)</f>
        <v>All Other Water</v>
      </c>
    </row>
    <row r="5758" spans="1:34" x14ac:dyDescent="0.2">
      <c r="A5758" t="s">
        <v>23804</v>
      </c>
      <c r="B5758" t="s">
        <v>23793</v>
      </c>
      <c r="C5758" t="s">
        <v>4519</v>
      </c>
      <c r="D5758" t="s">
        <v>4520</v>
      </c>
      <c r="E5758" s="3">
        <v>45832</v>
      </c>
      <c r="F5758" t="s">
        <v>44</v>
      </c>
      <c r="G5758" t="s">
        <v>3742</v>
      </c>
      <c r="H5758" t="s">
        <v>3722</v>
      </c>
      <c r="I5758" t="s">
        <v>3752</v>
      </c>
      <c r="J5758" t="s">
        <v>4522</v>
      </c>
      <c r="K5758" s="2">
        <v>-5</v>
      </c>
      <c r="L5758" t="s">
        <v>44</v>
      </c>
      <c r="M5758" s="2">
        <v>-5</v>
      </c>
      <c r="N5758" t="s">
        <v>4523</v>
      </c>
      <c r="O5758" t="s">
        <v>4524</v>
      </c>
      <c r="P5758" t="s">
        <v>23805</v>
      </c>
      <c r="Q5758" t="s">
        <v>23806</v>
      </c>
      <c r="R5758" t="s">
        <v>44</v>
      </c>
      <c r="S5758" t="s">
        <v>4527</v>
      </c>
      <c r="T5758" s="3">
        <v>45832</v>
      </c>
      <c r="U5758" s="3">
        <v>45833</v>
      </c>
      <c r="V5758" s="2">
        <v>0</v>
      </c>
      <c r="W5758" t="s">
        <v>44</v>
      </c>
      <c r="X5758" t="s">
        <v>44</v>
      </c>
      <c r="Y5758" t="s">
        <v>23807</v>
      </c>
      <c r="Z5758" t="s">
        <v>2405</v>
      </c>
      <c r="AA5758" t="s">
        <v>4529</v>
      </c>
      <c r="AB5758" t="s">
        <v>4530</v>
      </c>
      <c r="AC5758" t="s">
        <v>89</v>
      </c>
      <c r="AD5758" t="str">
        <f t="shared" si="89"/>
        <v>10-60</v>
      </c>
      <c r="AE5758" t="str">
        <f>VLOOKUP(AD5758,'Main_Sub Desc'!C:D,2,)</f>
        <v>LPC from invoicing</v>
      </c>
      <c r="AF5758" t="str">
        <f>VLOOKUP(VALUE(H5758),'Main_Sub Desc'!F:G,2,)</f>
        <v>Wtr Rev Late Payment</v>
      </c>
      <c r="AG5758">
        <f>IFERROR(VLOOKUP(VALUE(I5758),'PC Mapping'!A:F,6,),"")</f>
        <v>10719</v>
      </c>
      <c r="AH5758" s="13" t="str">
        <f>VLOOKUP(AG5758,'PC Mapping'!L:M,2,)</f>
        <v>All Other Water</v>
      </c>
    </row>
    <row r="5759" spans="1:34" x14ac:dyDescent="0.2">
      <c r="A5759" t="s">
        <v>23808</v>
      </c>
      <c r="B5759" t="s">
        <v>23793</v>
      </c>
      <c r="C5759" t="s">
        <v>4519</v>
      </c>
      <c r="D5759" t="s">
        <v>4520</v>
      </c>
      <c r="E5759" s="3">
        <v>45832</v>
      </c>
      <c r="F5759" t="s">
        <v>44</v>
      </c>
      <c r="G5759" t="s">
        <v>3742</v>
      </c>
      <c r="H5759" t="s">
        <v>3722</v>
      </c>
      <c r="I5759" t="s">
        <v>3752</v>
      </c>
      <c r="J5759" t="s">
        <v>4522</v>
      </c>
      <c r="K5759" s="2">
        <v>-5</v>
      </c>
      <c r="L5759" t="s">
        <v>44</v>
      </c>
      <c r="M5759" s="2">
        <v>-5</v>
      </c>
      <c r="N5759" t="s">
        <v>4523</v>
      </c>
      <c r="O5759" t="s">
        <v>4524</v>
      </c>
      <c r="P5759" t="s">
        <v>16455</v>
      </c>
      <c r="Q5759" t="s">
        <v>23809</v>
      </c>
      <c r="R5759" t="s">
        <v>44</v>
      </c>
      <c r="S5759" t="s">
        <v>4527</v>
      </c>
      <c r="T5759" s="3">
        <v>45832</v>
      </c>
      <c r="U5759" s="3">
        <v>45833</v>
      </c>
      <c r="V5759" s="2">
        <v>0</v>
      </c>
      <c r="W5759" t="s">
        <v>44</v>
      </c>
      <c r="X5759" t="s">
        <v>44</v>
      </c>
      <c r="Y5759" t="s">
        <v>23810</v>
      </c>
      <c r="Z5759" t="s">
        <v>2929</v>
      </c>
      <c r="AA5759" t="s">
        <v>4529</v>
      </c>
      <c r="AB5759" t="s">
        <v>4530</v>
      </c>
      <c r="AC5759" t="s">
        <v>89</v>
      </c>
      <c r="AD5759" t="str">
        <f t="shared" si="89"/>
        <v>10-60</v>
      </c>
      <c r="AE5759" t="str">
        <f>VLOOKUP(AD5759,'Main_Sub Desc'!C:D,2,)</f>
        <v>LPC from invoicing</v>
      </c>
      <c r="AF5759" t="str">
        <f>VLOOKUP(VALUE(H5759),'Main_Sub Desc'!F:G,2,)</f>
        <v>Wtr Rev Late Payment</v>
      </c>
      <c r="AG5759">
        <f>IFERROR(VLOOKUP(VALUE(I5759),'PC Mapping'!A:F,6,),"")</f>
        <v>10719</v>
      </c>
      <c r="AH5759" s="13" t="str">
        <f>VLOOKUP(AG5759,'PC Mapping'!L:M,2,)</f>
        <v>All Other Water</v>
      </c>
    </row>
    <row r="5760" spans="1:34" x14ac:dyDescent="0.2">
      <c r="A5760" t="s">
        <v>23811</v>
      </c>
      <c r="B5760" t="s">
        <v>23812</v>
      </c>
      <c r="C5760" t="s">
        <v>4519</v>
      </c>
      <c r="D5760" t="s">
        <v>4520</v>
      </c>
      <c r="E5760" s="3">
        <v>45833</v>
      </c>
      <c r="F5760" t="s">
        <v>44</v>
      </c>
      <c r="G5760" t="s">
        <v>3742</v>
      </c>
      <c r="H5760" t="s">
        <v>3722</v>
      </c>
      <c r="I5760" t="s">
        <v>3752</v>
      </c>
      <c r="J5760" t="s">
        <v>4522</v>
      </c>
      <c r="K5760" s="2">
        <v>-5</v>
      </c>
      <c r="L5760" t="s">
        <v>44</v>
      </c>
      <c r="M5760" s="2">
        <v>-5</v>
      </c>
      <c r="N5760" t="s">
        <v>4523</v>
      </c>
      <c r="O5760" t="s">
        <v>4524</v>
      </c>
      <c r="P5760" t="s">
        <v>23813</v>
      </c>
      <c r="Q5760" t="s">
        <v>23814</v>
      </c>
      <c r="R5760" t="s">
        <v>44</v>
      </c>
      <c r="S5760" t="s">
        <v>4527</v>
      </c>
      <c r="T5760" s="3">
        <v>45833</v>
      </c>
      <c r="U5760" s="3">
        <v>45834</v>
      </c>
      <c r="V5760" s="2">
        <v>0</v>
      </c>
      <c r="W5760" t="s">
        <v>44</v>
      </c>
      <c r="X5760" t="s">
        <v>44</v>
      </c>
      <c r="Y5760" t="s">
        <v>23815</v>
      </c>
      <c r="Z5760" t="s">
        <v>2660</v>
      </c>
      <c r="AA5760" t="s">
        <v>4529</v>
      </c>
      <c r="AB5760" t="s">
        <v>4530</v>
      </c>
      <c r="AC5760" t="s">
        <v>89</v>
      </c>
      <c r="AD5760" t="str">
        <f t="shared" si="89"/>
        <v>10-60</v>
      </c>
      <c r="AE5760" t="str">
        <f>VLOOKUP(AD5760,'Main_Sub Desc'!C:D,2,)</f>
        <v>LPC from invoicing</v>
      </c>
      <c r="AF5760" t="str">
        <f>VLOOKUP(VALUE(H5760),'Main_Sub Desc'!F:G,2,)</f>
        <v>Wtr Rev Late Payment</v>
      </c>
      <c r="AG5760">
        <f>IFERROR(VLOOKUP(VALUE(I5760),'PC Mapping'!A:F,6,),"")</f>
        <v>10719</v>
      </c>
      <c r="AH5760" s="13" t="str">
        <f>VLOOKUP(AG5760,'PC Mapping'!L:M,2,)</f>
        <v>All Other Water</v>
      </c>
    </row>
    <row r="5761" spans="1:34" x14ac:dyDescent="0.2">
      <c r="A5761" t="s">
        <v>23816</v>
      </c>
      <c r="B5761" t="s">
        <v>23812</v>
      </c>
      <c r="C5761" t="s">
        <v>4519</v>
      </c>
      <c r="D5761" t="s">
        <v>4520</v>
      </c>
      <c r="E5761" s="3">
        <v>45833</v>
      </c>
      <c r="F5761" t="s">
        <v>44</v>
      </c>
      <c r="G5761" t="s">
        <v>3742</v>
      </c>
      <c r="H5761" t="s">
        <v>3722</v>
      </c>
      <c r="I5761" t="s">
        <v>3752</v>
      </c>
      <c r="J5761" t="s">
        <v>4522</v>
      </c>
      <c r="K5761" s="2">
        <v>-5</v>
      </c>
      <c r="L5761" t="s">
        <v>44</v>
      </c>
      <c r="M5761" s="2">
        <v>-5</v>
      </c>
      <c r="N5761" t="s">
        <v>4523</v>
      </c>
      <c r="O5761" t="s">
        <v>4524</v>
      </c>
      <c r="P5761" t="s">
        <v>13752</v>
      </c>
      <c r="Q5761" t="s">
        <v>23817</v>
      </c>
      <c r="R5761" t="s">
        <v>44</v>
      </c>
      <c r="S5761" t="s">
        <v>4527</v>
      </c>
      <c r="T5761" s="3">
        <v>45833</v>
      </c>
      <c r="U5761" s="3">
        <v>45834</v>
      </c>
      <c r="V5761" s="2">
        <v>0</v>
      </c>
      <c r="W5761" t="s">
        <v>44</v>
      </c>
      <c r="X5761" t="s">
        <v>44</v>
      </c>
      <c r="Y5761" t="s">
        <v>23818</v>
      </c>
      <c r="Z5761" t="s">
        <v>23819</v>
      </c>
      <c r="AA5761" t="s">
        <v>4529</v>
      </c>
      <c r="AB5761" t="s">
        <v>4530</v>
      </c>
      <c r="AC5761" t="s">
        <v>89</v>
      </c>
      <c r="AD5761" t="str">
        <f t="shared" si="89"/>
        <v>10-60</v>
      </c>
      <c r="AE5761" t="str">
        <f>VLOOKUP(AD5761,'Main_Sub Desc'!C:D,2,)</f>
        <v>LPC from invoicing</v>
      </c>
      <c r="AF5761" t="str">
        <f>VLOOKUP(VALUE(H5761),'Main_Sub Desc'!F:G,2,)</f>
        <v>Wtr Rev Late Payment</v>
      </c>
      <c r="AG5761">
        <f>IFERROR(VLOOKUP(VALUE(I5761),'PC Mapping'!A:F,6,),"")</f>
        <v>10719</v>
      </c>
      <c r="AH5761" s="13" t="str">
        <f>VLOOKUP(AG5761,'PC Mapping'!L:M,2,)</f>
        <v>All Other Water</v>
      </c>
    </row>
    <row r="5762" spans="1:34" x14ac:dyDescent="0.2">
      <c r="A5762" t="s">
        <v>23820</v>
      </c>
      <c r="B5762" t="s">
        <v>23812</v>
      </c>
      <c r="C5762" t="s">
        <v>4519</v>
      </c>
      <c r="D5762" t="s">
        <v>4520</v>
      </c>
      <c r="E5762" s="3">
        <v>45833</v>
      </c>
      <c r="F5762" t="s">
        <v>44</v>
      </c>
      <c r="G5762" t="s">
        <v>3742</v>
      </c>
      <c r="H5762" t="s">
        <v>3722</v>
      </c>
      <c r="I5762" t="s">
        <v>3752</v>
      </c>
      <c r="J5762" t="s">
        <v>4522</v>
      </c>
      <c r="K5762" s="2">
        <v>-5</v>
      </c>
      <c r="L5762" t="s">
        <v>44</v>
      </c>
      <c r="M5762" s="2">
        <v>-5</v>
      </c>
      <c r="N5762" t="s">
        <v>4523</v>
      </c>
      <c r="O5762" t="s">
        <v>4524</v>
      </c>
      <c r="P5762" t="s">
        <v>6126</v>
      </c>
      <c r="Q5762" t="s">
        <v>23821</v>
      </c>
      <c r="R5762" t="s">
        <v>44</v>
      </c>
      <c r="S5762" t="s">
        <v>4527</v>
      </c>
      <c r="T5762" s="3">
        <v>45833</v>
      </c>
      <c r="U5762" s="3">
        <v>45834</v>
      </c>
      <c r="V5762" s="2">
        <v>0</v>
      </c>
      <c r="W5762" t="s">
        <v>44</v>
      </c>
      <c r="X5762" t="s">
        <v>44</v>
      </c>
      <c r="Y5762" t="s">
        <v>23822</v>
      </c>
      <c r="Z5762" t="s">
        <v>2103</v>
      </c>
      <c r="AA5762" t="s">
        <v>4529</v>
      </c>
      <c r="AB5762" t="s">
        <v>4530</v>
      </c>
      <c r="AC5762" t="s">
        <v>89</v>
      </c>
      <c r="AD5762" t="str">
        <f t="shared" si="89"/>
        <v>10-60</v>
      </c>
      <c r="AE5762" t="str">
        <f>VLOOKUP(AD5762,'Main_Sub Desc'!C:D,2,)</f>
        <v>LPC from invoicing</v>
      </c>
      <c r="AF5762" t="str">
        <f>VLOOKUP(VALUE(H5762),'Main_Sub Desc'!F:G,2,)</f>
        <v>Wtr Rev Late Payment</v>
      </c>
      <c r="AG5762">
        <f>IFERROR(VLOOKUP(VALUE(I5762),'PC Mapping'!A:F,6,),"")</f>
        <v>10719</v>
      </c>
      <c r="AH5762" s="13" t="str">
        <f>VLOOKUP(AG5762,'PC Mapping'!L:M,2,)</f>
        <v>All Other Water</v>
      </c>
    </row>
    <row r="5763" spans="1:34" x14ac:dyDescent="0.2">
      <c r="A5763" t="s">
        <v>23823</v>
      </c>
      <c r="B5763" t="s">
        <v>23812</v>
      </c>
      <c r="C5763" t="s">
        <v>4519</v>
      </c>
      <c r="D5763" t="s">
        <v>4520</v>
      </c>
      <c r="E5763" s="3">
        <v>45833</v>
      </c>
      <c r="F5763" t="s">
        <v>44</v>
      </c>
      <c r="G5763" t="s">
        <v>3742</v>
      </c>
      <c r="H5763" t="s">
        <v>3722</v>
      </c>
      <c r="I5763" t="s">
        <v>3752</v>
      </c>
      <c r="J5763" t="s">
        <v>4522</v>
      </c>
      <c r="K5763" s="2">
        <v>-5.37</v>
      </c>
      <c r="L5763" t="s">
        <v>44</v>
      </c>
      <c r="M5763" s="2">
        <v>-5.37</v>
      </c>
      <c r="N5763" t="s">
        <v>4523</v>
      </c>
      <c r="O5763" t="s">
        <v>4524</v>
      </c>
      <c r="P5763" t="s">
        <v>11830</v>
      </c>
      <c r="Q5763" t="s">
        <v>23824</v>
      </c>
      <c r="R5763" t="s">
        <v>44</v>
      </c>
      <c r="S5763" t="s">
        <v>4527</v>
      </c>
      <c r="T5763" s="3">
        <v>45833</v>
      </c>
      <c r="U5763" s="3">
        <v>45834</v>
      </c>
      <c r="V5763" s="2">
        <v>0</v>
      </c>
      <c r="W5763" t="s">
        <v>44</v>
      </c>
      <c r="X5763" t="s">
        <v>44</v>
      </c>
      <c r="Y5763" t="s">
        <v>23825</v>
      </c>
      <c r="Z5763" t="s">
        <v>3185</v>
      </c>
      <c r="AA5763" t="s">
        <v>4529</v>
      </c>
      <c r="AB5763" t="s">
        <v>4530</v>
      </c>
      <c r="AC5763" t="s">
        <v>89</v>
      </c>
      <c r="AD5763" t="str">
        <f t="shared" si="89"/>
        <v>10-60</v>
      </c>
      <c r="AE5763" t="str">
        <f>VLOOKUP(AD5763,'Main_Sub Desc'!C:D,2,)</f>
        <v>LPC from invoicing</v>
      </c>
      <c r="AF5763" t="str">
        <f>VLOOKUP(VALUE(H5763),'Main_Sub Desc'!F:G,2,)</f>
        <v>Wtr Rev Late Payment</v>
      </c>
      <c r="AG5763">
        <f>IFERROR(VLOOKUP(VALUE(I5763),'PC Mapping'!A:F,6,),"")</f>
        <v>10719</v>
      </c>
      <c r="AH5763" s="13" t="str">
        <f>VLOOKUP(AG5763,'PC Mapping'!L:M,2,)</f>
        <v>All Other Water</v>
      </c>
    </row>
    <row r="5764" spans="1:34" x14ac:dyDescent="0.2">
      <c r="A5764" t="s">
        <v>23826</v>
      </c>
      <c r="B5764" t="s">
        <v>23812</v>
      </c>
      <c r="C5764" t="s">
        <v>4519</v>
      </c>
      <c r="D5764" t="s">
        <v>4520</v>
      </c>
      <c r="E5764" s="3">
        <v>45833</v>
      </c>
      <c r="F5764" t="s">
        <v>44</v>
      </c>
      <c r="G5764" t="s">
        <v>3742</v>
      </c>
      <c r="H5764" t="s">
        <v>3722</v>
      </c>
      <c r="I5764" t="s">
        <v>3752</v>
      </c>
      <c r="J5764" t="s">
        <v>4522</v>
      </c>
      <c r="K5764" s="2">
        <v>-5.74</v>
      </c>
      <c r="L5764" t="s">
        <v>44</v>
      </c>
      <c r="M5764" s="2">
        <v>-5.74</v>
      </c>
      <c r="N5764" t="s">
        <v>4523</v>
      </c>
      <c r="O5764" t="s">
        <v>4524</v>
      </c>
      <c r="P5764" t="s">
        <v>8828</v>
      </c>
      <c r="Q5764" t="s">
        <v>23827</v>
      </c>
      <c r="R5764" t="s">
        <v>44</v>
      </c>
      <c r="S5764" t="s">
        <v>4527</v>
      </c>
      <c r="T5764" s="3">
        <v>45833</v>
      </c>
      <c r="U5764" s="3">
        <v>45834</v>
      </c>
      <c r="V5764" s="2">
        <v>0</v>
      </c>
      <c r="W5764" t="s">
        <v>44</v>
      </c>
      <c r="X5764" t="s">
        <v>44</v>
      </c>
      <c r="Y5764" t="s">
        <v>23828</v>
      </c>
      <c r="Z5764" t="s">
        <v>3089</v>
      </c>
      <c r="AA5764" t="s">
        <v>4529</v>
      </c>
      <c r="AB5764" t="s">
        <v>4530</v>
      </c>
      <c r="AC5764" t="s">
        <v>89</v>
      </c>
      <c r="AD5764" t="str">
        <f t="shared" ref="AD5764:AD5827" si="90">CONCATENATE(VALUE(AA5764),"-",VALUE(AB5764))</f>
        <v>10-60</v>
      </c>
      <c r="AE5764" t="str">
        <f>VLOOKUP(AD5764,'Main_Sub Desc'!C:D,2,)</f>
        <v>LPC from invoicing</v>
      </c>
      <c r="AF5764" t="str">
        <f>VLOOKUP(VALUE(H5764),'Main_Sub Desc'!F:G,2,)</f>
        <v>Wtr Rev Late Payment</v>
      </c>
      <c r="AG5764">
        <f>IFERROR(VLOOKUP(VALUE(I5764),'PC Mapping'!A:F,6,),"")</f>
        <v>10719</v>
      </c>
      <c r="AH5764" s="13" t="str">
        <f>VLOOKUP(AG5764,'PC Mapping'!L:M,2,)</f>
        <v>All Other Water</v>
      </c>
    </row>
    <row r="5765" spans="1:34" x14ac:dyDescent="0.2">
      <c r="A5765" t="s">
        <v>23829</v>
      </c>
      <c r="B5765" t="s">
        <v>23812</v>
      </c>
      <c r="C5765" t="s">
        <v>4519</v>
      </c>
      <c r="D5765" t="s">
        <v>4520</v>
      </c>
      <c r="E5765" s="3">
        <v>45833</v>
      </c>
      <c r="F5765" t="s">
        <v>44</v>
      </c>
      <c r="G5765" t="s">
        <v>3742</v>
      </c>
      <c r="H5765" t="s">
        <v>3722</v>
      </c>
      <c r="I5765" t="s">
        <v>3752</v>
      </c>
      <c r="J5765" t="s">
        <v>4522</v>
      </c>
      <c r="K5765" s="2">
        <v>-5</v>
      </c>
      <c r="L5765" t="s">
        <v>44</v>
      </c>
      <c r="M5765" s="2">
        <v>-5</v>
      </c>
      <c r="N5765" t="s">
        <v>4523</v>
      </c>
      <c r="O5765" t="s">
        <v>4524</v>
      </c>
      <c r="P5765" t="s">
        <v>13291</v>
      </c>
      <c r="Q5765" t="s">
        <v>23830</v>
      </c>
      <c r="R5765" t="s">
        <v>44</v>
      </c>
      <c r="S5765" t="s">
        <v>4527</v>
      </c>
      <c r="T5765" s="3">
        <v>45833</v>
      </c>
      <c r="U5765" s="3">
        <v>45834</v>
      </c>
      <c r="V5765" s="2">
        <v>0</v>
      </c>
      <c r="W5765" t="s">
        <v>44</v>
      </c>
      <c r="X5765" t="s">
        <v>44</v>
      </c>
      <c r="Y5765" t="s">
        <v>23831</v>
      </c>
      <c r="Z5765" t="s">
        <v>2234</v>
      </c>
      <c r="AA5765" t="s">
        <v>4529</v>
      </c>
      <c r="AB5765" t="s">
        <v>4530</v>
      </c>
      <c r="AC5765" t="s">
        <v>89</v>
      </c>
      <c r="AD5765" t="str">
        <f t="shared" si="90"/>
        <v>10-60</v>
      </c>
      <c r="AE5765" t="str">
        <f>VLOOKUP(AD5765,'Main_Sub Desc'!C:D,2,)</f>
        <v>LPC from invoicing</v>
      </c>
      <c r="AF5765" t="str">
        <f>VLOOKUP(VALUE(H5765),'Main_Sub Desc'!F:G,2,)</f>
        <v>Wtr Rev Late Payment</v>
      </c>
      <c r="AG5765">
        <f>IFERROR(VLOOKUP(VALUE(I5765),'PC Mapping'!A:F,6,),"")</f>
        <v>10719</v>
      </c>
      <c r="AH5765" s="13" t="str">
        <f>VLOOKUP(AG5765,'PC Mapping'!L:M,2,)</f>
        <v>All Other Water</v>
      </c>
    </row>
    <row r="5766" spans="1:34" x14ac:dyDescent="0.2">
      <c r="A5766" t="s">
        <v>23832</v>
      </c>
      <c r="B5766" t="s">
        <v>23833</v>
      </c>
      <c r="C5766" t="s">
        <v>4519</v>
      </c>
      <c r="D5766" t="s">
        <v>4520</v>
      </c>
      <c r="E5766" s="3">
        <v>45834</v>
      </c>
      <c r="F5766" t="s">
        <v>44</v>
      </c>
      <c r="G5766" t="s">
        <v>3742</v>
      </c>
      <c r="H5766" t="s">
        <v>3722</v>
      </c>
      <c r="I5766" t="s">
        <v>3752</v>
      </c>
      <c r="J5766" t="s">
        <v>4522</v>
      </c>
      <c r="K5766" s="2">
        <v>-5</v>
      </c>
      <c r="L5766" t="s">
        <v>44</v>
      </c>
      <c r="M5766" s="2">
        <v>-5</v>
      </c>
      <c r="N5766" t="s">
        <v>4523</v>
      </c>
      <c r="O5766" t="s">
        <v>4524</v>
      </c>
      <c r="P5766" t="s">
        <v>23834</v>
      </c>
      <c r="Q5766" t="s">
        <v>23835</v>
      </c>
      <c r="R5766" t="s">
        <v>44</v>
      </c>
      <c r="S5766" t="s">
        <v>4527</v>
      </c>
      <c r="T5766" s="3">
        <v>45834</v>
      </c>
      <c r="U5766" s="3">
        <v>45835</v>
      </c>
      <c r="V5766" s="2">
        <v>0</v>
      </c>
      <c r="W5766" t="s">
        <v>44</v>
      </c>
      <c r="X5766" t="s">
        <v>44</v>
      </c>
      <c r="Y5766" t="s">
        <v>23836</v>
      </c>
      <c r="Z5766" t="s">
        <v>2980</v>
      </c>
      <c r="AA5766" t="s">
        <v>4529</v>
      </c>
      <c r="AB5766" t="s">
        <v>4530</v>
      </c>
      <c r="AC5766" t="s">
        <v>89</v>
      </c>
      <c r="AD5766" t="str">
        <f t="shared" si="90"/>
        <v>10-60</v>
      </c>
      <c r="AE5766" t="str">
        <f>VLOOKUP(AD5766,'Main_Sub Desc'!C:D,2,)</f>
        <v>LPC from invoicing</v>
      </c>
      <c r="AF5766" t="str">
        <f>VLOOKUP(VALUE(H5766),'Main_Sub Desc'!F:G,2,)</f>
        <v>Wtr Rev Late Payment</v>
      </c>
      <c r="AG5766">
        <f>IFERROR(VLOOKUP(VALUE(I5766),'PC Mapping'!A:F,6,),"")</f>
        <v>10719</v>
      </c>
      <c r="AH5766" s="13" t="str">
        <f>VLOOKUP(AG5766,'PC Mapping'!L:M,2,)</f>
        <v>All Other Water</v>
      </c>
    </row>
    <row r="5767" spans="1:34" x14ac:dyDescent="0.2">
      <c r="A5767" t="s">
        <v>23837</v>
      </c>
      <c r="B5767" t="s">
        <v>23833</v>
      </c>
      <c r="C5767" t="s">
        <v>4519</v>
      </c>
      <c r="D5767" t="s">
        <v>4520</v>
      </c>
      <c r="E5767" s="3">
        <v>45834</v>
      </c>
      <c r="F5767" t="s">
        <v>44</v>
      </c>
      <c r="G5767" t="s">
        <v>3742</v>
      </c>
      <c r="H5767" t="s">
        <v>3722</v>
      </c>
      <c r="I5767" t="s">
        <v>4538</v>
      </c>
      <c r="J5767" t="s">
        <v>4522</v>
      </c>
      <c r="K5767" s="2">
        <v>-11.4</v>
      </c>
      <c r="L5767" t="s">
        <v>44</v>
      </c>
      <c r="M5767" s="2">
        <v>-11.4</v>
      </c>
      <c r="N5767" t="s">
        <v>4523</v>
      </c>
      <c r="O5767" t="s">
        <v>4524</v>
      </c>
      <c r="P5767" t="s">
        <v>23838</v>
      </c>
      <c r="Q5767" t="s">
        <v>23839</v>
      </c>
      <c r="R5767" t="s">
        <v>44</v>
      </c>
      <c r="S5767" t="s">
        <v>4527</v>
      </c>
      <c r="T5767" s="3">
        <v>45834</v>
      </c>
      <c r="U5767" s="3">
        <v>45835</v>
      </c>
      <c r="V5767" s="2">
        <v>0</v>
      </c>
      <c r="W5767" t="s">
        <v>44</v>
      </c>
      <c r="X5767" t="s">
        <v>44</v>
      </c>
      <c r="Y5767" t="s">
        <v>23840</v>
      </c>
      <c r="Z5767" t="s">
        <v>23841</v>
      </c>
      <c r="AA5767" t="s">
        <v>4529</v>
      </c>
      <c r="AB5767" t="s">
        <v>4530</v>
      </c>
      <c r="AC5767" t="s">
        <v>89</v>
      </c>
      <c r="AD5767" t="str">
        <f t="shared" si="90"/>
        <v>10-60</v>
      </c>
      <c r="AE5767" t="str">
        <f>VLOOKUP(AD5767,'Main_Sub Desc'!C:D,2,)</f>
        <v>LPC from invoicing</v>
      </c>
      <c r="AF5767" t="str">
        <f>VLOOKUP(VALUE(H5767),'Main_Sub Desc'!F:G,2,)</f>
        <v>Wtr Rev Late Payment</v>
      </c>
      <c r="AG5767">
        <f>IFERROR(VLOOKUP(VALUE(I5767),'PC Mapping'!A:F,6,),"")</f>
        <v>10469</v>
      </c>
      <c r="AH5767" s="13" t="str">
        <f>VLOOKUP(AG5767,'PC Mapping'!L:M,2,)</f>
        <v>Bolivar Water</v>
      </c>
    </row>
    <row r="5768" spans="1:34" x14ac:dyDescent="0.2">
      <c r="A5768" t="s">
        <v>23837</v>
      </c>
      <c r="B5768" t="s">
        <v>23833</v>
      </c>
      <c r="C5768" t="s">
        <v>4519</v>
      </c>
      <c r="D5768" t="s">
        <v>4520</v>
      </c>
      <c r="E5768" s="3">
        <v>45834</v>
      </c>
      <c r="F5768" t="s">
        <v>44</v>
      </c>
      <c r="G5768" t="s">
        <v>3742</v>
      </c>
      <c r="H5768" t="s">
        <v>3716</v>
      </c>
      <c r="I5768" t="s">
        <v>4534</v>
      </c>
      <c r="J5768" t="s">
        <v>4522</v>
      </c>
      <c r="K5768" s="2">
        <v>-16.21</v>
      </c>
      <c r="L5768" t="s">
        <v>44</v>
      </c>
      <c r="M5768" s="2">
        <v>-16.21</v>
      </c>
      <c r="N5768" t="s">
        <v>4523</v>
      </c>
      <c r="O5768" t="s">
        <v>4524</v>
      </c>
      <c r="P5768" t="s">
        <v>23838</v>
      </c>
      <c r="Q5768" t="s">
        <v>23842</v>
      </c>
      <c r="R5768" t="s">
        <v>44</v>
      </c>
      <c r="S5768" t="s">
        <v>4527</v>
      </c>
      <c r="T5768" s="3">
        <v>45834</v>
      </c>
      <c r="U5768" s="3">
        <v>45835</v>
      </c>
      <c r="V5768" s="2">
        <v>0</v>
      </c>
      <c r="W5768" t="s">
        <v>44</v>
      </c>
      <c r="X5768" t="s">
        <v>44</v>
      </c>
      <c r="Y5768" t="s">
        <v>23843</v>
      </c>
      <c r="Z5768" t="s">
        <v>23841</v>
      </c>
      <c r="AA5768" t="s">
        <v>4529</v>
      </c>
      <c r="AB5768" t="s">
        <v>4530</v>
      </c>
      <c r="AC5768" t="s">
        <v>89</v>
      </c>
      <c r="AD5768" t="str">
        <f t="shared" si="90"/>
        <v>10-60</v>
      </c>
      <c r="AE5768" t="str">
        <f>VLOOKUP(AD5768,'Main_Sub Desc'!C:D,2,)</f>
        <v>LPC from invoicing</v>
      </c>
      <c r="AF5768" t="str">
        <f>VLOOKUP(VALUE(H5768),'Main_Sub Desc'!F:G,2,)</f>
        <v>Wst Rev Late Payment</v>
      </c>
      <c r="AG5768">
        <f>IFERROR(VLOOKUP(VALUE(I5768),'PC Mapping'!A:F,6,),"")</f>
        <v>10514</v>
      </c>
      <c r="AH5768" s="13" t="str">
        <f>VLOOKUP(AG5768,'PC Mapping'!L:M,2,)</f>
        <v>Bolivar Sewer</v>
      </c>
    </row>
    <row r="5769" spans="1:34" x14ac:dyDescent="0.2">
      <c r="A5769" t="s">
        <v>23844</v>
      </c>
      <c r="B5769" t="s">
        <v>23833</v>
      </c>
      <c r="C5769" t="s">
        <v>4519</v>
      </c>
      <c r="D5769" t="s">
        <v>4520</v>
      </c>
      <c r="E5769" s="3">
        <v>45834</v>
      </c>
      <c r="F5769" t="s">
        <v>44</v>
      </c>
      <c r="G5769" t="s">
        <v>3742</v>
      </c>
      <c r="H5769" t="s">
        <v>3722</v>
      </c>
      <c r="I5769" t="s">
        <v>3752</v>
      </c>
      <c r="J5769" t="s">
        <v>4522</v>
      </c>
      <c r="K5769" s="2">
        <v>-5.57</v>
      </c>
      <c r="L5769" t="s">
        <v>44</v>
      </c>
      <c r="M5769" s="2">
        <v>-5.57</v>
      </c>
      <c r="N5769" t="s">
        <v>4523</v>
      </c>
      <c r="O5769" t="s">
        <v>4524</v>
      </c>
      <c r="P5769" t="s">
        <v>22614</v>
      </c>
      <c r="Q5769" t="s">
        <v>23845</v>
      </c>
      <c r="R5769" t="s">
        <v>44</v>
      </c>
      <c r="S5769" t="s">
        <v>4527</v>
      </c>
      <c r="T5769" s="3">
        <v>45834</v>
      </c>
      <c r="U5769" s="3">
        <v>45835</v>
      </c>
      <c r="V5769" s="2">
        <v>0</v>
      </c>
      <c r="W5769" t="s">
        <v>44</v>
      </c>
      <c r="X5769" t="s">
        <v>44</v>
      </c>
      <c r="Y5769" t="s">
        <v>23846</v>
      </c>
      <c r="Z5769" t="s">
        <v>2939</v>
      </c>
      <c r="AA5769" t="s">
        <v>4529</v>
      </c>
      <c r="AB5769" t="s">
        <v>4530</v>
      </c>
      <c r="AC5769" t="s">
        <v>89</v>
      </c>
      <c r="AD5769" t="str">
        <f t="shared" si="90"/>
        <v>10-60</v>
      </c>
      <c r="AE5769" t="str">
        <f>VLOOKUP(AD5769,'Main_Sub Desc'!C:D,2,)</f>
        <v>LPC from invoicing</v>
      </c>
      <c r="AF5769" t="str">
        <f>VLOOKUP(VALUE(H5769),'Main_Sub Desc'!F:G,2,)</f>
        <v>Wtr Rev Late Payment</v>
      </c>
      <c r="AG5769">
        <f>IFERROR(VLOOKUP(VALUE(I5769),'PC Mapping'!A:F,6,),"")</f>
        <v>10719</v>
      </c>
      <c r="AH5769" s="13" t="str">
        <f>VLOOKUP(AG5769,'PC Mapping'!L:M,2,)</f>
        <v>All Other Water</v>
      </c>
    </row>
    <row r="5770" spans="1:34" x14ac:dyDescent="0.2">
      <c r="A5770" t="s">
        <v>23847</v>
      </c>
      <c r="B5770" t="s">
        <v>23833</v>
      </c>
      <c r="C5770" t="s">
        <v>4519</v>
      </c>
      <c r="D5770" t="s">
        <v>4520</v>
      </c>
      <c r="E5770" s="3">
        <v>45834</v>
      </c>
      <c r="F5770" t="s">
        <v>44</v>
      </c>
      <c r="G5770" t="s">
        <v>3742</v>
      </c>
      <c r="H5770" t="s">
        <v>3722</v>
      </c>
      <c r="I5770" t="s">
        <v>3752</v>
      </c>
      <c r="J5770" t="s">
        <v>4522</v>
      </c>
      <c r="K5770" s="2">
        <v>-5</v>
      </c>
      <c r="L5770" t="s">
        <v>44</v>
      </c>
      <c r="M5770" s="2">
        <v>-5</v>
      </c>
      <c r="N5770" t="s">
        <v>4523</v>
      </c>
      <c r="O5770" t="s">
        <v>4524</v>
      </c>
      <c r="P5770" t="s">
        <v>8850</v>
      </c>
      <c r="Q5770" t="s">
        <v>23848</v>
      </c>
      <c r="R5770" t="s">
        <v>44</v>
      </c>
      <c r="S5770" t="s">
        <v>4527</v>
      </c>
      <c r="T5770" s="3">
        <v>45834</v>
      </c>
      <c r="U5770" s="3">
        <v>45835</v>
      </c>
      <c r="V5770" s="2">
        <v>0</v>
      </c>
      <c r="W5770" t="s">
        <v>44</v>
      </c>
      <c r="X5770" t="s">
        <v>44</v>
      </c>
      <c r="Y5770" t="s">
        <v>23849</v>
      </c>
      <c r="Z5770" t="s">
        <v>23850</v>
      </c>
      <c r="AA5770" t="s">
        <v>4529</v>
      </c>
      <c r="AB5770" t="s">
        <v>4530</v>
      </c>
      <c r="AC5770" t="s">
        <v>89</v>
      </c>
      <c r="AD5770" t="str">
        <f t="shared" si="90"/>
        <v>10-60</v>
      </c>
      <c r="AE5770" t="str">
        <f>VLOOKUP(AD5770,'Main_Sub Desc'!C:D,2,)</f>
        <v>LPC from invoicing</v>
      </c>
      <c r="AF5770" t="str">
        <f>VLOOKUP(VALUE(H5770),'Main_Sub Desc'!F:G,2,)</f>
        <v>Wtr Rev Late Payment</v>
      </c>
      <c r="AG5770">
        <f>IFERROR(VLOOKUP(VALUE(I5770),'PC Mapping'!A:F,6,),"")</f>
        <v>10719</v>
      </c>
      <c r="AH5770" s="13" t="str">
        <f>VLOOKUP(AG5770,'PC Mapping'!L:M,2,)</f>
        <v>All Other Water</v>
      </c>
    </row>
    <row r="5771" spans="1:34" x14ac:dyDescent="0.2">
      <c r="A5771" t="s">
        <v>23851</v>
      </c>
      <c r="B5771" t="s">
        <v>23833</v>
      </c>
      <c r="C5771" t="s">
        <v>4519</v>
      </c>
      <c r="D5771" t="s">
        <v>4520</v>
      </c>
      <c r="E5771" s="3">
        <v>45834</v>
      </c>
      <c r="F5771" t="s">
        <v>44</v>
      </c>
      <c r="G5771" t="s">
        <v>3742</v>
      </c>
      <c r="H5771" t="s">
        <v>3722</v>
      </c>
      <c r="I5771" t="s">
        <v>3752</v>
      </c>
      <c r="J5771" t="s">
        <v>4522</v>
      </c>
      <c r="K5771" s="2">
        <v>-5</v>
      </c>
      <c r="L5771" t="s">
        <v>44</v>
      </c>
      <c r="M5771" s="2">
        <v>-5</v>
      </c>
      <c r="N5771" t="s">
        <v>4523</v>
      </c>
      <c r="O5771" t="s">
        <v>4524</v>
      </c>
      <c r="P5771" t="s">
        <v>8840</v>
      </c>
      <c r="Q5771" t="s">
        <v>23852</v>
      </c>
      <c r="R5771" t="s">
        <v>44</v>
      </c>
      <c r="S5771" t="s">
        <v>4527</v>
      </c>
      <c r="T5771" s="3">
        <v>45834</v>
      </c>
      <c r="U5771" s="3">
        <v>45835</v>
      </c>
      <c r="V5771" s="2">
        <v>0</v>
      </c>
      <c r="W5771" t="s">
        <v>44</v>
      </c>
      <c r="X5771" t="s">
        <v>44</v>
      </c>
      <c r="Y5771" t="s">
        <v>23853</v>
      </c>
      <c r="Z5771" t="s">
        <v>3039</v>
      </c>
      <c r="AA5771" t="s">
        <v>4529</v>
      </c>
      <c r="AB5771" t="s">
        <v>4530</v>
      </c>
      <c r="AC5771" t="s">
        <v>89</v>
      </c>
      <c r="AD5771" t="str">
        <f t="shared" si="90"/>
        <v>10-60</v>
      </c>
      <c r="AE5771" t="str">
        <f>VLOOKUP(AD5771,'Main_Sub Desc'!C:D,2,)</f>
        <v>LPC from invoicing</v>
      </c>
      <c r="AF5771" t="str">
        <f>VLOOKUP(VALUE(H5771),'Main_Sub Desc'!F:G,2,)</f>
        <v>Wtr Rev Late Payment</v>
      </c>
      <c r="AG5771">
        <f>IFERROR(VLOOKUP(VALUE(I5771),'PC Mapping'!A:F,6,),"")</f>
        <v>10719</v>
      </c>
      <c r="AH5771" s="13" t="str">
        <f>VLOOKUP(AG5771,'PC Mapping'!L:M,2,)</f>
        <v>All Other Water</v>
      </c>
    </row>
    <row r="5772" spans="1:34" x14ac:dyDescent="0.2">
      <c r="A5772" t="s">
        <v>23854</v>
      </c>
      <c r="B5772" t="s">
        <v>23833</v>
      </c>
      <c r="C5772" t="s">
        <v>4519</v>
      </c>
      <c r="D5772" t="s">
        <v>4520</v>
      </c>
      <c r="E5772" s="3">
        <v>45834</v>
      </c>
      <c r="F5772" t="s">
        <v>44</v>
      </c>
      <c r="G5772" t="s">
        <v>3742</v>
      </c>
      <c r="H5772" t="s">
        <v>3722</v>
      </c>
      <c r="I5772" t="s">
        <v>4538</v>
      </c>
      <c r="J5772" t="s">
        <v>4522</v>
      </c>
      <c r="K5772" s="2">
        <v>-5</v>
      </c>
      <c r="L5772" t="s">
        <v>44</v>
      </c>
      <c r="M5772" s="2">
        <v>-5</v>
      </c>
      <c r="N5772" t="s">
        <v>4523</v>
      </c>
      <c r="O5772" t="s">
        <v>4524</v>
      </c>
      <c r="P5772" t="s">
        <v>8143</v>
      </c>
      <c r="Q5772" t="s">
        <v>23855</v>
      </c>
      <c r="R5772" t="s">
        <v>44</v>
      </c>
      <c r="S5772" t="s">
        <v>4527</v>
      </c>
      <c r="T5772" s="3">
        <v>45834</v>
      </c>
      <c r="U5772" s="3">
        <v>45835</v>
      </c>
      <c r="V5772" s="2">
        <v>0</v>
      </c>
      <c r="W5772" t="s">
        <v>44</v>
      </c>
      <c r="X5772" t="s">
        <v>44</v>
      </c>
      <c r="Y5772" t="s">
        <v>23856</v>
      </c>
      <c r="Z5772" t="s">
        <v>1097</v>
      </c>
      <c r="AA5772" t="s">
        <v>4529</v>
      </c>
      <c r="AB5772" t="s">
        <v>4530</v>
      </c>
      <c r="AC5772" t="s">
        <v>89</v>
      </c>
      <c r="AD5772" t="str">
        <f t="shared" si="90"/>
        <v>10-60</v>
      </c>
      <c r="AE5772" t="str">
        <f>VLOOKUP(AD5772,'Main_Sub Desc'!C:D,2,)</f>
        <v>LPC from invoicing</v>
      </c>
      <c r="AF5772" t="str">
        <f>VLOOKUP(VALUE(H5772),'Main_Sub Desc'!F:G,2,)</f>
        <v>Wtr Rev Late Payment</v>
      </c>
      <c r="AG5772">
        <f>IFERROR(VLOOKUP(VALUE(I5772),'PC Mapping'!A:F,6,),"")</f>
        <v>10469</v>
      </c>
      <c r="AH5772" s="13" t="str">
        <f>VLOOKUP(AG5772,'PC Mapping'!L:M,2,)</f>
        <v>Bolivar Water</v>
      </c>
    </row>
    <row r="5773" spans="1:34" x14ac:dyDescent="0.2">
      <c r="A5773" t="s">
        <v>23854</v>
      </c>
      <c r="B5773" t="s">
        <v>23833</v>
      </c>
      <c r="C5773" t="s">
        <v>4519</v>
      </c>
      <c r="D5773" t="s">
        <v>4520</v>
      </c>
      <c r="E5773" s="3">
        <v>45834</v>
      </c>
      <c r="F5773" t="s">
        <v>44</v>
      </c>
      <c r="G5773" t="s">
        <v>3742</v>
      </c>
      <c r="H5773" t="s">
        <v>3716</v>
      </c>
      <c r="I5773" t="s">
        <v>4534</v>
      </c>
      <c r="J5773" t="s">
        <v>4522</v>
      </c>
      <c r="K5773" s="2">
        <v>-5</v>
      </c>
      <c r="L5773" t="s">
        <v>44</v>
      </c>
      <c r="M5773" s="2">
        <v>-5</v>
      </c>
      <c r="N5773" t="s">
        <v>4523</v>
      </c>
      <c r="O5773" t="s">
        <v>4524</v>
      </c>
      <c r="P5773" t="s">
        <v>8143</v>
      </c>
      <c r="Q5773" t="s">
        <v>23857</v>
      </c>
      <c r="R5773" t="s">
        <v>44</v>
      </c>
      <c r="S5773" t="s">
        <v>4527</v>
      </c>
      <c r="T5773" s="3">
        <v>45834</v>
      </c>
      <c r="U5773" s="3">
        <v>45835</v>
      </c>
      <c r="V5773" s="2">
        <v>0</v>
      </c>
      <c r="W5773" t="s">
        <v>44</v>
      </c>
      <c r="X5773" t="s">
        <v>44</v>
      </c>
      <c r="Y5773" t="s">
        <v>23858</v>
      </c>
      <c r="Z5773" t="s">
        <v>1097</v>
      </c>
      <c r="AA5773" t="s">
        <v>4529</v>
      </c>
      <c r="AB5773" t="s">
        <v>4530</v>
      </c>
      <c r="AC5773" t="s">
        <v>89</v>
      </c>
      <c r="AD5773" t="str">
        <f t="shared" si="90"/>
        <v>10-60</v>
      </c>
      <c r="AE5773" t="str">
        <f>VLOOKUP(AD5773,'Main_Sub Desc'!C:D,2,)</f>
        <v>LPC from invoicing</v>
      </c>
      <c r="AF5773" t="str">
        <f>VLOOKUP(VALUE(H5773),'Main_Sub Desc'!F:G,2,)</f>
        <v>Wst Rev Late Payment</v>
      </c>
      <c r="AG5773">
        <f>IFERROR(VLOOKUP(VALUE(I5773),'PC Mapping'!A:F,6,),"")</f>
        <v>10514</v>
      </c>
      <c r="AH5773" s="13" t="str">
        <f>VLOOKUP(AG5773,'PC Mapping'!L:M,2,)</f>
        <v>Bolivar Sewer</v>
      </c>
    </row>
    <row r="5774" spans="1:34" x14ac:dyDescent="0.2">
      <c r="A5774" t="s">
        <v>23859</v>
      </c>
      <c r="B5774" t="s">
        <v>23833</v>
      </c>
      <c r="C5774" t="s">
        <v>4519</v>
      </c>
      <c r="D5774" t="s">
        <v>4520</v>
      </c>
      <c r="E5774" s="3">
        <v>45834</v>
      </c>
      <c r="F5774" t="s">
        <v>44</v>
      </c>
      <c r="G5774" t="s">
        <v>3742</v>
      </c>
      <c r="H5774" t="s">
        <v>3722</v>
      </c>
      <c r="I5774" t="s">
        <v>3752</v>
      </c>
      <c r="J5774" t="s">
        <v>4522</v>
      </c>
      <c r="K5774" s="2">
        <v>-5</v>
      </c>
      <c r="L5774" t="s">
        <v>44</v>
      </c>
      <c r="M5774" s="2">
        <v>-5</v>
      </c>
      <c r="N5774" t="s">
        <v>4523</v>
      </c>
      <c r="O5774" t="s">
        <v>4524</v>
      </c>
      <c r="P5774" t="s">
        <v>23860</v>
      </c>
      <c r="Q5774" t="s">
        <v>23861</v>
      </c>
      <c r="R5774" t="s">
        <v>44</v>
      </c>
      <c r="S5774" t="s">
        <v>4527</v>
      </c>
      <c r="T5774" s="3">
        <v>45834</v>
      </c>
      <c r="U5774" s="3">
        <v>45835</v>
      </c>
      <c r="V5774" s="2">
        <v>0</v>
      </c>
      <c r="W5774" t="s">
        <v>44</v>
      </c>
      <c r="X5774" t="s">
        <v>44</v>
      </c>
      <c r="Y5774" t="s">
        <v>23862</v>
      </c>
      <c r="Z5774" t="s">
        <v>3275</v>
      </c>
      <c r="AA5774" t="s">
        <v>4529</v>
      </c>
      <c r="AB5774" t="s">
        <v>4530</v>
      </c>
      <c r="AC5774" t="s">
        <v>89</v>
      </c>
      <c r="AD5774" t="str">
        <f t="shared" si="90"/>
        <v>10-60</v>
      </c>
      <c r="AE5774" t="str">
        <f>VLOOKUP(AD5774,'Main_Sub Desc'!C:D,2,)</f>
        <v>LPC from invoicing</v>
      </c>
      <c r="AF5774" t="str">
        <f>VLOOKUP(VALUE(H5774),'Main_Sub Desc'!F:G,2,)</f>
        <v>Wtr Rev Late Payment</v>
      </c>
      <c r="AG5774">
        <f>IFERROR(VLOOKUP(VALUE(I5774),'PC Mapping'!A:F,6,),"")</f>
        <v>10719</v>
      </c>
      <c r="AH5774" s="13" t="str">
        <f>VLOOKUP(AG5774,'PC Mapping'!L:M,2,)</f>
        <v>All Other Water</v>
      </c>
    </row>
    <row r="5775" spans="1:34" x14ac:dyDescent="0.2">
      <c r="A5775" t="s">
        <v>23863</v>
      </c>
      <c r="B5775" t="s">
        <v>23864</v>
      </c>
      <c r="C5775" t="s">
        <v>4519</v>
      </c>
      <c r="D5775" t="s">
        <v>4520</v>
      </c>
      <c r="E5775" s="3">
        <v>45835</v>
      </c>
      <c r="F5775" t="s">
        <v>44</v>
      </c>
      <c r="G5775" t="s">
        <v>3742</v>
      </c>
      <c r="H5775" t="s">
        <v>3722</v>
      </c>
      <c r="I5775" t="s">
        <v>3752</v>
      </c>
      <c r="J5775" t="s">
        <v>4522</v>
      </c>
      <c r="K5775" s="2">
        <v>-5</v>
      </c>
      <c r="L5775" t="s">
        <v>44</v>
      </c>
      <c r="M5775" s="2">
        <v>-5</v>
      </c>
      <c r="N5775" t="s">
        <v>4523</v>
      </c>
      <c r="O5775" t="s">
        <v>4524</v>
      </c>
      <c r="P5775" t="s">
        <v>11940</v>
      </c>
      <c r="Q5775" t="s">
        <v>23865</v>
      </c>
      <c r="R5775" t="s">
        <v>44</v>
      </c>
      <c r="S5775" t="s">
        <v>4527</v>
      </c>
      <c r="T5775" s="3">
        <v>45835</v>
      </c>
      <c r="U5775" s="3">
        <v>45838</v>
      </c>
      <c r="V5775" s="2">
        <v>0</v>
      </c>
      <c r="W5775" t="s">
        <v>44</v>
      </c>
      <c r="X5775" t="s">
        <v>44</v>
      </c>
      <c r="Y5775" t="s">
        <v>23866</v>
      </c>
      <c r="Z5775" t="s">
        <v>23867</v>
      </c>
      <c r="AA5775" t="s">
        <v>4529</v>
      </c>
      <c r="AB5775" t="s">
        <v>4530</v>
      </c>
      <c r="AC5775" t="s">
        <v>89</v>
      </c>
      <c r="AD5775" t="str">
        <f t="shared" si="90"/>
        <v>10-60</v>
      </c>
      <c r="AE5775" t="str">
        <f>VLOOKUP(AD5775,'Main_Sub Desc'!C:D,2,)</f>
        <v>LPC from invoicing</v>
      </c>
      <c r="AF5775" t="str">
        <f>VLOOKUP(VALUE(H5775),'Main_Sub Desc'!F:G,2,)</f>
        <v>Wtr Rev Late Payment</v>
      </c>
      <c r="AG5775">
        <f>IFERROR(VLOOKUP(VALUE(I5775),'PC Mapping'!A:F,6,),"")</f>
        <v>10719</v>
      </c>
      <c r="AH5775" s="13" t="str">
        <f>VLOOKUP(AG5775,'PC Mapping'!L:M,2,)</f>
        <v>All Other Water</v>
      </c>
    </row>
    <row r="5776" spans="1:34" x14ac:dyDescent="0.2">
      <c r="A5776" t="s">
        <v>23868</v>
      </c>
      <c r="B5776" t="s">
        <v>23864</v>
      </c>
      <c r="C5776" t="s">
        <v>4519</v>
      </c>
      <c r="D5776" t="s">
        <v>4520</v>
      </c>
      <c r="E5776" s="3">
        <v>45835</v>
      </c>
      <c r="F5776" t="s">
        <v>44</v>
      </c>
      <c r="G5776" t="s">
        <v>3742</v>
      </c>
      <c r="H5776" t="s">
        <v>3722</v>
      </c>
      <c r="I5776" t="s">
        <v>3752</v>
      </c>
      <c r="J5776" t="s">
        <v>4522</v>
      </c>
      <c r="K5776" s="2">
        <v>-5</v>
      </c>
      <c r="L5776" t="s">
        <v>44</v>
      </c>
      <c r="M5776" s="2">
        <v>-5</v>
      </c>
      <c r="N5776" t="s">
        <v>4523</v>
      </c>
      <c r="O5776" t="s">
        <v>4524</v>
      </c>
      <c r="P5776" t="s">
        <v>23869</v>
      </c>
      <c r="Q5776" t="s">
        <v>23870</v>
      </c>
      <c r="R5776" t="s">
        <v>44</v>
      </c>
      <c r="S5776" t="s">
        <v>4527</v>
      </c>
      <c r="T5776" s="3">
        <v>45835</v>
      </c>
      <c r="U5776" s="3">
        <v>45838</v>
      </c>
      <c r="V5776" s="2">
        <v>0</v>
      </c>
      <c r="W5776" t="s">
        <v>44</v>
      </c>
      <c r="X5776" t="s">
        <v>44</v>
      </c>
      <c r="Y5776" t="s">
        <v>23871</v>
      </c>
      <c r="Z5776" t="s">
        <v>2646</v>
      </c>
      <c r="AA5776" t="s">
        <v>4529</v>
      </c>
      <c r="AB5776" t="s">
        <v>4530</v>
      </c>
      <c r="AC5776" t="s">
        <v>89</v>
      </c>
      <c r="AD5776" t="str">
        <f t="shared" si="90"/>
        <v>10-60</v>
      </c>
      <c r="AE5776" t="str">
        <f>VLOOKUP(AD5776,'Main_Sub Desc'!C:D,2,)</f>
        <v>LPC from invoicing</v>
      </c>
      <c r="AF5776" t="str">
        <f>VLOOKUP(VALUE(H5776),'Main_Sub Desc'!F:G,2,)</f>
        <v>Wtr Rev Late Payment</v>
      </c>
      <c r="AG5776">
        <f>IFERROR(VLOOKUP(VALUE(I5776),'PC Mapping'!A:F,6,),"")</f>
        <v>10719</v>
      </c>
      <c r="AH5776" s="13" t="str">
        <f>VLOOKUP(AG5776,'PC Mapping'!L:M,2,)</f>
        <v>All Other Water</v>
      </c>
    </row>
    <row r="5777" spans="1:34" x14ac:dyDescent="0.2">
      <c r="A5777" t="s">
        <v>23872</v>
      </c>
      <c r="B5777" t="s">
        <v>23864</v>
      </c>
      <c r="C5777" t="s">
        <v>4519</v>
      </c>
      <c r="D5777" t="s">
        <v>4520</v>
      </c>
      <c r="E5777" s="3">
        <v>45835</v>
      </c>
      <c r="F5777" t="s">
        <v>44</v>
      </c>
      <c r="G5777" t="s">
        <v>3742</v>
      </c>
      <c r="H5777" t="s">
        <v>3722</v>
      </c>
      <c r="I5777" t="s">
        <v>3752</v>
      </c>
      <c r="J5777" t="s">
        <v>4522</v>
      </c>
      <c r="K5777" s="2">
        <v>-44.7</v>
      </c>
      <c r="L5777" t="s">
        <v>44</v>
      </c>
      <c r="M5777" s="2">
        <v>-44.7</v>
      </c>
      <c r="N5777" t="s">
        <v>4523</v>
      </c>
      <c r="O5777" t="s">
        <v>4524</v>
      </c>
      <c r="P5777" t="s">
        <v>6629</v>
      </c>
      <c r="Q5777" t="s">
        <v>23873</v>
      </c>
      <c r="R5777" t="s">
        <v>44</v>
      </c>
      <c r="S5777" t="s">
        <v>4527</v>
      </c>
      <c r="T5777" s="3">
        <v>45835</v>
      </c>
      <c r="U5777" s="3">
        <v>45838</v>
      </c>
      <c r="V5777" s="2">
        <v>0</v>
      </c>
      <c r="W5777" t="s">
        <v>44</v>
      </c>
      <c r="X5777" t="s">
        <v>44</v>
      </c>
      <c r="Y5777" t="s">
        <v>23874</v>
      </c>
      <c r="Z5777" t="s">
        <v>2812</v>
      </c>
      <c r="AA5777" t="s">
        <v>4529</v>
      </c>
      <c r="AB5777" t="s">
        <v>4530</v>
      </c>
      <c r="AC5777" t="s">
        <v>89</v>
      </c>
      <c r="AD5777" t="str">
        <f t="shared" si="90"/>
        <v>10-60</v>
      </c>
      <c r="AE5777" t="str">
        <f>VLOOKUP(AD5777,'Main_Sub Desc'!C:D,2,)</f>
        <v>LPC from invoicing</v>
      </c>
      <c r="AF5777" t="str">
        <f>VLOOKUP(VALUE(H5777),'Main_Sub Desc'!F:G,2,)</f>
        <v>Wtr Rev Late Payment</v>
      </c>
      <c r="AG5777">
        <f>IFERROR(VLOOKUP(VALUE(I5777),'PC Mapping'!A:F,6,),"")</f>
        <v>10719</v>
      </c>
      <c r="AH5777" s="13" t="str">
        <f>VLOOKUP(AG5777,'PC Mapping'!L:M,2,)</f>
        <v>All Other Water</v>
      </c>
    </row>
    <row r="5778" spans="1:34" x14ac:dyDescent="0.2">
      <c r="A5778" t="s">
        <v>23875</v>
      </c>
      <c r="B5778" t="s">
        <v>23864</v>
      </c>
      <c r="C5778" t="s">
        <v>4519</v>
      </c>
      <c r="D5778" t="s">
        <v>4520</v>
      </c>
      <c r="E5778" s="3">
        <v>45835</v>
      </c>
      <c r="F5778" t="s">
        <v>44</v>
      </c>
      <c r="G5778" t="s">
        <v>3742</v>
      </c>
      <c r="H5778" t="s">
        <v>3722</v>
      </c>
      <c r="I5778" t="s">
        <v>3752</v>
      </c>
      <c r="J5778" t="s">
        <v>4522</v>
      </c>
      <c r="K5778" s="2">
        <v>-5</v>
      </c>
      <c r="L5778" t="s">
        <v>44</v>
      </c>
      <c r="M5778" s="2">
        <v>-5</v>
      </c>
      <c r="N5778" t="s">
        <v>4523</v>
      </c>
      <c r="O5778" t="s">
        <v>4524</v>
      </c>
      <c r="P5778" t="s">
        <v>8633</v>
      </c>
      <c r="Q5778" t="s">
        <v>23876</v>
      </c>
      <c r="R5778" t="s">
        <v>44</v>
      </c>
      <c r="S5778" t="s">
        <v>4527</v>
      </c>
      <c r="T5778" s="3">
        <v>45835</v>
      </c>
      <c r="U5778" s="3">
        <v>45838</v>
      </c>
      <c r="V5778" s="2">
        <v>0</v>
      </c>
      <c r="W5778" t="s">
        <v>44</v>
      </c>
      <c r="X5778" t="s">
        <v>44</v>
      </c>
      <c r="Y5778" t="s">
        <v>23877</v>
      </c>
      <c r="Z5778" t="s">
        <v>1682</v>
      </c>
      <c r="AA5778" t="s">
        <v>4529</v>
      </c>
      <c r="AB5778" t="s">
        <v>4530</v>
      </c>
      <c r="AC5778" t="s">
        <v>89</v>
      </c>
      <c r="AD5778" t="str">
        <f t="shared" si="90"/>
        <v>10-60</v>
      </c>
      <c r="AE5778" t="str">
        <f>VLOOKUP(AD5778,'Main_Sub Desc'!C:D,2,)</f>
        <v>LPC from invoicing</v>
      </c>
      <c r="AF5778" t="str">
        <f>VLOOKUP(VALUE(H5778),'Main_Sub Desc'!F:G,2,)</f>
        <v>Wtr Rev Late Payment</v>
      </c>
      <c r="AG5778">
        <f>IFERROR(VLOOKUP(VALUE(I5778),'PC Mapping'!A:F,6,),"")</f>
        <v>10719</v>
      </c>
      <c r="AH5778" s="13" t="str">
        <f>VLOOKUP(AG5778,'PC Mapping'!L:M,2,)</f>
        <v>All Other Water</v>
      </c>
    </row>
    <row r="5779" spans="1:34" x14ac:dyDescent="0.2">
      <c r="A5779" t="s">
        <v>23878</v>
      </c>
      <c r="B5779" t="s">
        <v>23864</v>
      </c>
      <c r="C5779" t="s">
        <v>4519</v>
      </c>
      <c r="D5779" t="s">
        <v>4520</v>
      </c>
      <c r="E5779" s="3">
        <v>45835</v>
      </c>
      <c r="F5779" t="s">
        <v>44</v>
      </c>
      <c r="G5779" t="s">
        <v>3742</v>
      </c>
      <c r="H5779" t="s">
        <v>3722</v>
      </c>
      <c r="I5779" t="s">
        <v>3752</v>
      </c>
      <c r="J5779" t="s">
        <v>4522</v>
      </c>
      <c r="K5779" s="2">
        <v>-5</v>
      </c>
      <c r="L5779" t="s">
        <v>44</v>
      </c>
      <c r="M5779" s="2">
        <v>-5</v>
      </c>
      <c r="N5779" t="s">
        <v>4523</v>
      </c>
      <c r="O5779" t="s">
        <v>4524</v>
      </c>
      <c r="P5779" t="s">
        <v>13606</v>
      </c>
      <c r="Q5779" t="s">
        <v>23879</v>
      </c>
      <c r="R5779" t="s">
        <v>44</v>
      </c>
      <c r="S5779" t="s">
        <v>4527</v>
      </c>
      <c r="T5779" s="3">
        <v>45835</v>
      </c>
      <c r="U5779" s="3">
        <v>45838</v>
      </c>
      <c r="V5779" s="2">
        <v>0</v>
      </c>
      <c r="W5779" t="s">
        <v>44</v>
      </c>
      <c r="X5779" t="s">
        <v>44</v>
      </c>
      <c r="Y5779" t="s">
        <v>23880</v>
      </c>
      <c r="Z5779" t="s">
        <v>1595</v>
      </c>
      <c r="AA5779" t="s">
        <v>4529</v>
      </c>
      <c r="AB5779" t="s">
        <v>4530</v>
      </c>
      <c r="AC5779" t="s">
        <v>89</v>
      </c>
      <c r="AD5779" t="str">
        <f t="shared" si="90"/>
        <v>10-60</v>
      </c>
      <c r="AE5779" t="str">
        <f>VLOOKUP(AD5779,'Main_Sub Desc'!C:D,2,)</f>
        <v>LPC from invoicing</v>
      </c>
      <c r="AF5779" t="str">
        <f>VLOOKUP(VALUE(H5779),'Main_Sub Desc'!F:G,2,)</f>
        <v>Wtr Rev Late Payment</v>
      </c>
      <c r="AG5779">
        <f>IFERROR(VLOOKUP(VALUE(I5779),'PC Mapping'!A:F,6,),"")</f>
        <v>10719</v>
      </c>
      <c r="AH5779" s="13" t="str">
        <f>VLOOKUP(AG5779,'PC Mapping'!L:M,2,)</f>
        <v>All Other Water</v>
      </c>
    </row>
    <row r="5780" spans="1:34" x14ac:dyDescent="0.2">
      <c r="A5780" t="s">
        <v>23881</v>
      </c>
      <c r="B5780" t="s">
        <v>23864</v>
      </c>
      <c r="C5780" t="s">
        <v>4519</v>
      </c>
      <c r="D5780" t="s">
        <v>4520</v>
      </c>
      <c r="E5780" s="3">
        <v>45835</v>
      </c>
      <c r="F5780" t="s">
        <v>44</v>
      </c>
      <c r="G5780" t="s">
        <v>3742</v>
      </c>
      <c r="H5780" t="s">
        <v>3722</v>
      </c>
      <c r="I5780" t="s">
        <v>4538</v>
      </c>
      <c r="J5780" t="s">
        <v>4522</v>
      </c>
      <c r="K5780" s="2">
        <v>-5</v>
      </c>
      <c r="L5780" t="s">
        <v>44</v>
      </c>
      <c r="M5780" s="2">
        <v>-5</v>
      </c>
      <c r="N5780" t="s">
        <v>4523</v>
      </c>
      <c r="O5780" t="s">
        <v>4524</v>
      </c>
      <c r="P5780" t="s">
        <v>12452</v>
      </c>
      <c r="Q5780" t="s">
        <v>23882</v>
      </c>
      <c r="R5780" t="s">
        <v>44</v>
      </c>
      <c r="S5780" t="s">
        <v>4527</v>
      </c>
      <c r="T5780" s="3">
        <v>45835</v>
      </c>
      <c r="U5780" s="3">
        <v>45838</v>
      </c>
      <c r="V5780" s="2">
        <v>0</v>
      </c>
      <c r="W5780" t="s">
        <v>44</v>
      </c>
      <c r="X5780" t="s">
        <v>44</v>
      </c>
      <c r="Y5780" t="s">
        <v>23883</v>
      </c>
      <c r="Z5780" t="s">
        <v>458</v>
      </c>
      <c r="AA5780" t="s">
        <v>4529</v>
      </c>
      <c r="AB5780" t="s">
        <v>4530</v>
      </c>
      <c r="AC5780" t="s">
        <v>89</v>
      </c>
      <c r="AD5780" t="str">
        <f t="shared" si="90"/>
        <v>10-60</v>
      </c>
      <c r="AE5780" t="str">
        <f>VLOOKUP(AD5780,'Main_Sub Desc'!C:D,2,)</f>
        <v>LPC from invoicing</v>
      </c>
      <c r="AF5780" t="str">
        <f>VLOOKUP(VALUE(H5780),'Main_Sub Desc'!F:G,2,)</f>
        <v>Wtr Rev Late Payment</v>
      </c>
      <c r="AG5780">
        <f>IFERROR(VLOOKUP(VALUE(I5780),'PC Mapping'!A:F,6,),"")</f>
        <v>10469</v>
      </c>
      <c r="AH5780" s="13" t="str">
        <f>VLOOKUP(AG5780,'PC Mapping'!L:M,2,)</f>
        <v>Bolivar Water</v>
      </c>
    </row>
    <row r="5781" spans="1:34" x14ac:dyDescent="0.2">
      <c r="A5781" t="s">
        <v>23881</v>
      </c>
      <c r="B5781" t="s">
        <v>23864</v>
      </c>
      <c r="C5781" t="s">
        <v>4519</v>
      </c>
      <c r="D5781" t="s">
        <v>4520</v>
      </c>
      <c r="E5781" s="3">
        <v>45835</v>
      </c>
      <c r="F5781" t="s">
        <v>44</v>
      </c>
      <c r="G5781" t="s">
        <v>3742</v>
      </c>
      <c r="H5781" t="s">
        <v>3716</v>
      </c>
      <c r="I5781" t="s">
        <v>4534</v>
      </c>
      <c r="J5781" t="s">
        <v>4522</v>
      </c>
      <c r="K5781" s="2">
        <v>-5</v>
      </c>
      <c r="L5781" t="s">
        <v>44</v>
      </c>
      <c r="M5781" s="2">
        <v>-5</v>
      </c>
      <c r="N5781" t="s">
        <v>4523</v>
      </c>
      <c r="O5781" t="s">
        <v>4524</v>
      </c>
      <c r="P5781" t="s">
        <v>12452</v>
      </c>
      <c r="Q5781" t="s">
        <v>23884</v>
      </c>
      <c r="R5781" t="s">
        <v>44</v>
      </c>
      <c r="S5781" t="s">
        <v>4527</v>
      </c>
      <c r="T5781" s="3">
        <v>45835</v>
      </c>
      <c r="U5781" s="3">
        <v>45838</v>
      </c>
      <c r="V5781" s="2">
        <v>0</v>
      </c>
      <c r="W5781" t="s">
        <v>44</v>
      </c>
      <c r="X5781" t="s">
        <v>44</v>
      </c>
      <c r="Y5781" t="s">
        <v>23885</v>
      </c>
      <c r="Z5781" t="s">
        <v>458</v>
      </c>
      <c r="AA5781" t="s">
        <v>4529</v>
      </c>
      <c r="AB5781" t="s">
        <v>4530</v>
      </c>
      <c r="AC5781" t="s">
        <v>89</v>
      </c>
      <c r="AD5781" t="str">
        <f t="shared" si="90"/>
        <v>10-60</v>
      </c>
      <c r="AE5781" t="str">
        <f>VLOOKUP(AD5781,'Main_Sub Desc'!C:D,2,)</f>
        <v>LPC from invoicing</v>
      </c>
      <c r="AF5781" t="str">
        <f>VLOOKUP(VALUE(H5781),'Main_Sub Desc'!F:G,2,)</f>
        <v>Wst Rev Late Payment</v>
      </c>
      <c r="AG5781">
        <f>IFERROR(VLOOKUP(VALUE(I5781),'PC Mapping'!A:F,6,),"")</f>
        <v>10514</v>
      </c>
      <c r="AH5781" s="13" t="str">
        <f>VLOOKUP(AG5781,'PC Mapping'!L:M,2,)</f>
        <v>Bolivar Sewer</v>
      </c>
    </row>
    <row r="5782" spans="1:34" x14ac:dyDescent="0.2">
      <c r="A5782" t="s">
        <v>23886</v>
      </c>
      <c r="B5782" t="s">
        <v>23864</v>
      </c>
      <c r="C5782" t="s">
        <v>4519</v>
      </c>
      <c r="D5782" t="s">
        <v>4520</v>
      </c>
      <c r="E5782" s="3">
        <v>45835</v>
      </c>
      <c r="F5782" t="s">
        <v>44</v>
      </c>
      <c r="G5782" t="s">
        <v>3742</v>
      </c>
      <c r="H5782" t="s">
        <v>3722</v>
      </c>
      <c r="I5782" t="s">
        <v>3752</v>
      </c>
      <c r="J5782" t="s">
        <v>4522</v>
      </c>
      <c r="K5782" s="2">
        <v>-5</v>
      </c>
      <c r="L5782" t="s">
        <v>44</v>
      </c>
      <c r="M5782" s="2">
        <v>-5</v>
      </c>
      <c r="N5782" t="s">
        <v>4523</v>
      </c>
      <c r="O5782" t="s">
        <v>4524</v>
      </c>
      <c r="P5782" t="s">
        <v>13832</v>
      </c>
      <c r="Q5782" t="s">
        <v>23887</v>
      </c>
      <c r="R5782" t="s">
        <v>44</v>
      </c>
      <c r="S5782" t="s">
        <v>4527</v>
      </c>
      <c r="T5782" s="3">
        <v>45835</v>
      </c>
      <c r="U5782" s="3">
        <v>45838</v>
      </c>
      <c r="V5782" s="2">
        <v>0</v>
      </c>
      <c r="W5782" t="s">
        <v>44</v>
      </c>
      <c r="X5782" t="s">
        <v>44</v>
      </c>
      <c r="Y5782" t="s">
        <v>23888</v>
      </c>
      <c r="Z5782" t="s">
        <v>1693</v>
      </c>
      <c r="AA5782" t="s">
        <v>4529</v>
      </c>
      <c r="AB5782" t="s">
        <v>4530</v>
      </c>
      <c r="AC5782" t="s">
        <v>89</v>
      </c>
      <c r="AD5782" t="str">
        <f t="shared" si="90"/>
        <v>10-60</v>
      </c>
      <c r="AE5782" t="str">
        <f>VLOOKUP(AD5782,'Main_Sub Desc'!C:D,2,)</f>
        <v>LPC from invoicing</v>
      </c>
      <c r="AF5782" t="str">
        <f>VLOOKUP(VALUE(H5782),'Main_Sub Desc'!F:G,2,)</f>
        <v>Wtr Rev Late Payment</v>
      </c>
      <c r="AG5782">
        <f>IFERROR(VLOOKUP(VALUE(I5782),'PC Mapping'!A:F,6,),"")</f>
        <v>10719</v>
      </c>
      <c r="AH5782" s="13" t="str">
        <f>VLOOKUP(AG5782,'PC Mapping'!L:M,2,)</f>
        <v>All Other Water</v>
      </c>
    </row>
    <row r="5783" spans="1:34" x14ac:dyDescent="0.2">
      <c r="A5783" t="s">
        <v>23889</v>
      </c>
      <c r="B5783" t="s">
        <v>23864</v>
      </c>
      <c r="C5783" t="s">
        <v>4519</v>
      </c>
      <c r="D5783" t="s">
        <v>4520</v>
      </c>
      <c r="E5783" s="3">
        <v>45835</v>
      </c>
      <c r="F5783" t="s">
        <v>44</v>
      </c>
      <c r="G5783" t="s">
        <v>3742</v>
      </c>
      <c r="H5783" t="s">
        <v>3722</v>
      </c>
      <c r="I5783" t="s">
        <v>3752</v>
      </c>
      <c r="J5783" t="s">
        <v>4522</v>
      </c>
      <c r="K5783" s="2">
        <v>-5</v>
      </c>
      <c r="L5783" t="s">
        <v>44</v>
      </c>
      <c r="M5783" s="2">
        <v>-5</v>
      </c>
      <c r="N5783" t="s">
        <v>4523</v>
      </c>
      <c r="O5783" t="s">
        <v>4524</v>
      </c>
      <c r="P5783" t="s">
        <v>12420</v>
      </c>
      <c r="Q5783" t="s">
        <v>23890</v>
      </c>
      <c r="R5783" t="s">
        <v>44</v>
      </c>
      <c r="S5783" t="s">
        <v>4527</v>
      </c>
      <c r="T5783" s="3">
        <v>45835</v>
      </c>
      <c r="U5783" s="3">
        <v>45838</v>
      </c>
      <c r="V5783" s="2">
        <v>0</v>
      </c>
      <c r="W5783" t="s">
        <v>44</v>
      </c>
      <c r="X5783" t="s">
        <v>44</v>
      </c>
      <c r="Y5783" t="s">
        <v>23891</v>
      </c>
      <c r="Z5783" t="s">
        <v>1702</v>
      </c>
      <c r="AA5783" t="s">
        <v>4529</v>
      </c>
      <c r="AB5783" t="s">
        <v>4530</v>
      </c>
      <c r="AC5783" t="s">
        <v>89</v>
      </c>
      <c r="AD5783" t="str">
        <f t="shared" si="90"/>
        <v>10-60</v>
      </c>
      <c r="AE5783" t="str">
        <f>VLOOKUP(AD5783,'Main_Sub Desc'!C:D,2,)</f>
        <v>LPC from invoicing</v>
      </c>
      <c r="AF5783" t="str">
        <f>VLOOKUP(VALUE(H5783),'Main_Sub Desc'!F:G,2,)</f>
        <v>Wtr Rev Late Payment</v>
      </c>
      <c r="AG5783">
        <f>IFERROR(VLOOKUP(VALUE(I5783),'PC Mapping'!A:F,6,),"")</f>
        <v>10719</v>
      </c>
      <c r="AH5783" s="13" t="str">
        <f>VLOOKUP(AG5783,'PC Mapping'!L:M,2,)</f>
        <v>All Other Water</v>
      </c>
    </row>
    <row r="5784" spans="1:34" x14ac:dyDescent="0.2">
      <c r="A5784" t="s">
        <v>23889</v>
      </c>
      <c r="B5784" t="s">
        <v>23864</v>
      </c>
      <c r="C5784" t="s">
        <v>4519</v>
      </c>
      <c r="D5784" t="s">
        <v>4520</v>
      </c>
      <c r="E5784" s="3">
        <v>45835</v>
      </c>
      <c r="F5784" t="s">
        <v>44</v>
      </c>
      <c r="G5784" t="s">
        <v>3742</v>
      </c>
      <c r="H5784" t="s">
        <v>3716</v>
      </c>
      <c r="I5784" t="s">
        <v>4708</v>
      </c>
      <c r="J5784" t="s">
        <v>4522</v>
      </c>
      <c r="K5784" s="2">
        <v>-5</v>
      </c>
      <c r="L5784" t="s">
        <v>44</v>
      </c>
      <c r="M5784" s="2">
        <v>-5</v>
      </c>
      <c r="N5784" t="s">
        <v>4523</v>
      </c>
      <c r="O5784" t="s">
        <v>4524</v>
      </c>
      <c r="P5784" t="s">
        <v>12420</v>
      </c>
      <c r="Q5784" t="s">
        <v>23892</v>
      </c>
      <c r="R5784" t="s">
        <v>44</v>
      </c>
      <c r="S5784" t="s">
        <v>4527</v>
      </c>
      <c r="T5784" s="3">
        <v>45835</v>
      </c>
      <c r="U5784" s="3">
        <v>45838</v>
      </c>
      <c r="V5784" s="2">
        <v>0</v>
      </c>
      <c r="W5784" t="s">
        <v>44</v>
      </c>
      <c r="X5784" t="s">
        <v>44</v>
      </c>
      <c r="Y5784" t="s">
        <v>23893</v>
      </c>
      <c r="Z5784" t="s">
        <v>1702</v>
      </c>
      <c r="AA5784" t="s">
        <v>4529</v>
      </c>
      <c r="AB5784" t="s">
        <v>4530</v>
      </c>
      <c r="AC5784" t="s">
        <v>89</v>
      </c>
      <c r="AD5784" t="str">
        <f t="shared" si="90"/>
        <v>10-60</v>
      </c>
      <c r="AE5784" t="str">
        <f>VLOOKUP(AD5784,'Main_Sub Desc'!C:D,2,)</f>
        <v>LPC from invoicing</v>
      </c>
      <c r="AF5784" t="str">
        <f>VLOOKUP(VALUE(H5784),'Main_Sub Desc'!F:G,2,)</f>
        <v>Wst Rev Late Payment</v>
      </c>
      <c r="AG5784">
        <f>IFERROR(VLOOKUP(VALUE(I5784),'PC Mapping'!A:F,6,),"")</f>
        <v>10720</v>
      </c>
      <c r="AH5784" s="13" t="str">
        <f>VLOOKUP(AG5784,'PC Mapping'!L:M,2,)</f>
        <v>All Other Sewer</v>
      </c>
    </row>
    <row r="5785" spans="1:34" x14ac:dyDescent="0.2">
      <c r="A5785" t="s">
        <v>23894</v>
      </c>
      <c r="B5785" t="s">
        <v>23864</v>
      </c>
      <c r="C5785" t="s">
        <v>4519</v>
      </c>
      <c r="D5785" t="s">
        <v>4520</v>
      </c>
      <c r="E5785" s="3">
        <v>45835</v>
      </c>
      <c r="F5785" t="s">
        <v>44</v>
      </c>
      <c r="G5785" t="s">
        <v>3742</v>
      </c>
      <c r="H5785" t="s">
        <v>3716</v>
      </c>
      <c r="I5785" t="s">
        <v>4534</v>
      </c>
      <c r="J5785" t="s">
        <v>4522</v>
      </c>
      <c r="K5785" s="2">
        <v>-5</v>
      </c>
      <c r="L5785" t="s">
        <v>44</v>
      </c>
      <c r="M5785" s="2">
        <v>-5</v>
      </c>
      <c r="N5785" t="s">
        <v>4523</v>
      </c>
      <c r="O5785" t="s">
        <v>4524</v>
      </c>
      <c r="P5785" t="s">
        <v>7180</v>
      </c>
      <c r="Q5785" t="s">
        <v>23895</v>
      </c>
      <c r="R5785" t="s">
        <v>44</v>
      </c>
      <c r="S5785" t="s">
        <v>4527</v>
      </c>
      <c r="T5785" s="3">
        <v>45835</v>
      </c>
      <c r="U5785" s="3">
        <v>45838</v>
      </c>
      <c r="V5785" s="2">
        <v>0</v>
      </c>
      <c r="W5785" t="s">
        <v>44</v>
      </c>
      <c r="X5785" t="s">
        <v>44</v>
      </c>
      <c r="Y5785" t="s">
        <v>20296</v>
      </c>
      <c r="Z5785" t="s">
        <v>1350</v>
      </c>
      <c r="AA5785" t="s">
        <v>4529</v>
      </c>
      <c r="AB5785" t="s">
        <v>4530</v>
      </c>
      <c r="AC5785" t="s">
        <v>89</v>
      </c>
      <c r="AD5785" t="str">
        <f t="shared" si="90"/>
        <v>10-60</v>
      </c>
      <c r="AE5785" t="str">
        <f>VLOOKUP(AD5785,'Main_Sub Desc'!C:D,2,)</f>
        <v>LPC from invoicing</v>
      </c>
      <c r="AF5785" t="str">
        <f>VLOOKUP(VALUE(H5785),'Main_Sub Desc'!F:G,2,)</f>
        <v>Wst Rev Late Payment</v>
      </c>
      <c r="AG5785">
        <f>IFERROR(VLOOKUP(VALUE(I5785),'PC Mapping'!A:F,6,),"")</f>
        <v>10514</v>
      </c>
      <c r="AH5785" s="13" t="str">
        <f>VLOOKUP(AG5785,'PC Mapping'!L:M,2,)</f>
        <v>Bolivar Sewer</v>
      </c>
    </row>
    <row r="5786" spans="1:34" x14ac:dyDescent="0.2">
      <c r="A5786" t="s">
        <v>23896</v>
      </c>
      <c r="B5786" t="s">
        <v>23864</v>
      </c>
      <c r="C5786" t="s">
        <v>4519</v>
      </c>
      <c r="D5786" t="s">
        <v>4520</v>
      </c>
      <c r="E5786" s="3">
        <v>45835</v>
      </c>
      <c r="F5786" t="s">
        <v>44</v>
      </c>
      <c r="G5786" t="s">
        <v>3742</v>
      </c>
      <c r="H5786" t="s">
        <v>3722</v>
      </c>
      <c r="I5786" t="s">
        <v>3752</v>
      </c>
      <c r="J5786" t="s">
        <v>4522</v>
      </c>
      <c r="K5786" s="2">
        <v>-5</v>
      </c>
      <c r="L5786" t="s">
        <v>44</v>
      </c>
      <c r="M5786" s="2">
        <v>-5</v>
      </c>
      <c r="N5786" t="s">
        <v>4523</v>
      </c>
      <c r="O5786" t="s">
        <v>4524</v>
      </c>
      <c r="P5786" t="s">
        <v>6203</v>
      </c>
      <c r="Q5786" t="s">
        <v>23897</v>
      </c>
      <c r="R5786" t="s">
        <v>44</v>
      </c>
      <c r="S5786" t="s">
        <v>4527</v>
      </c>
      <c r="T5786" s="3">
        <v>45835</v>
      </c>
      <c r="U5786" s="3">
        <v>45838</v>
      </c>
      <c r="V5786" s="2">
        <v>0</v>
      </c>
      <c r="W5786" t="s">
        <v>44</v>
      </c>
      <c r="X5786" t="s">
        <v>44</v>
      </c>
      <c r="Y5786" t="s">
        <v>23898</v>
      </c>
      <c r="Z5786" t="s">
        <v>1515</v>
      </c>
      <c r="AA5786" t="s">
        <v>4529</v>
      </c>
      <c r="AB5786" t="s">
        <v>4530</v>
      </c>
      <c r="AC5786" t="s">
        <v>89</v>
      </c>
      <c r="AD5786" t="str">
        <f t="shared" si="90"/>
        <v>10-60</v>
      </c>
      <c r="AE5786" t="str">
        <f>VLOOKUP(AD5786,'Main_Sub Desc'!C:D,2,)</f>
        <v>LPC from invoicing</v>
      </c>
      <c r="AF5786" t="str">
        <f>VLOOKUP(VALUE(H5786),'Main_Sub Desc'!F:G,2,)</f>
        <v>Wtr Rev Late Payment</v>
      </c>
      <c r="AG5786">
        <f>IFERROR(VLOOKUP(VALUE(I5786),'PC Mapping'!A:F,6,),"")</f>
        <v>10719</v>
      </c>
      <c r="AH5786" s="13" t="str">
        <f>VLOOKUP(AG5786,'PC Mapping'!L:M,2,)</f>
        <v>All Other Water</v>
      </c>
    </row>
    <row r="5787" spans="1:34" x14ac:dyDescent="0.2">
      <c r="A5787" t="s">
        <v>23899</v>
      </c>
      <c r="B5787" t="s">
        <v>23900</v>
      </c>
      <c r="C5787" t="s">
        <v>4519</v>
      </c>
      <c r="D5787" t="s">
        <v>4520</v>
      </c>
      <c r="E5787" s="3">
        <v>45838</v>
      </c>
      <c r="F5787" t="s">
        <v>44</v>
      </c>
      <c r="G5787" t="s">
        <v>3742</v>
      </c>
      <c r="H5787" t="s">
        <v>3716</v>
      </c>
      <c r="I5787" t="s">
        <v>4534</v>
      </c>
      <c r="J5787" t="s">
        <v>4522</v>
      </c>
      <c r="K5787" s="2">
        <v>-12.31</v>
      </c>
      <c r="L5787" t="s">
        <v>44</v>
      </c>
      <c r="M5787" s="2">
        <v>-12.31</v>
      </c>
      <c r="N5787" t="s">
        <v>4523</v>
      </c>
      <c r="O5787" t="s">
        <v>4524</v>
      </c>
      <c r="P5787" t="s">
        <v>5016</v>
      </c>
      <c r="Q5787" t="s">
        <v>23901</v>
      </c>
      <c r="R5787" t="s">
        <v>44</v>
      </c>
      <c r="S5787" t="s">
        <v>4527</v>
      </c>
      <c r="T5787" s="3">
        <v>45838</v>
      </c>
      <c r="U5787" s="3">
        <v>45839</v>
      </c>
      <c r="V5787" s="2">
        <v>0</v>
      </c>
      <c r="W5787" t="s">
        <v>44</v>
      </c>
      <c r="X5787" t="s">
        <v>44</v>
      </c>
      <c r="Y5787" t="s">
        <v>23902</v>
      </c>
      <c r="Z5787" t="s">
        <v>552</v>
      </c>
      <c r="AA5787" t="s">
        <v>4529</v>
      </c>
      <c r="AB5787" t="s">
        <v>4530</v>
      </c>
      <c r="AC5787" t="s">
        <v>89</v>
      </c>
      <c r="AD5787" t="str">
        <f t="shared" si="90"/>
        <v>10-60</v>
      </c>
      <c r="AE5787" t="str">
        <f>VLOOKUP(AD5787,'Main_Sub Desc'!C:D,2,)</f>
        <v>LPC from invoicing</v>
      </c>
      <c r="AF5787" t="str">
        <f>VLOOKUP(VALUE(H5787),'Main_Sub Desc'!F:G,2,)</f>
        <v>Wst Rev Late Payment</v>
      </c>
      <c r="AG5787">
        <f>IFERROR(VLOOKUP(VALUE(I5787),'PC Mapping'!A:F,6,),"")</f>
        <v>10514</v>
      </c>
      <c r="AH5787" s="13" t="str">
        <f>VLOOKUP(AG5787,'PC Mapping'!L:M,2,)</f>
        <v>Bolivar Sewer</v>
      </c>
    </row>
    <row r="5788" spans="1:34" x14ac:dyDescent="0.2">
      <c r="A5788" t="s">
        <v>23899</v>
      </c>
      <c r="B5788" t="s">
        <v>23900</v>
      </c>
      <c r="C5788" t="s">
        <v>4519</v>
      </c>
      <c r="D5788" t="s">
        <v>4520</v>
      </c>
      <c r="E5788" s="3">
        <v>45838</v>
      </c>
      <c r="F5788" t="s">
        <v>44</v>
      </c>
      <c r="G5788" t="s">
        <v>3742</v>
      </c>
      <c r="H5788" t="s">
        <v>3722</v>
      </c>
      <c r="I5788" t="s">
        <v>4538</v>
      </c>
      <c r="J5788" t="s">
        <v>4522</v>
      </c>
      <c r="K5788" s="2">
        <v>-8.49</v>
      </c>
      <c r="L5788" t="s">
        <v>44</v>
      </c>
      <c r="M5788" s="2">
        <v>-8.49</v>
      </c>
      <c r="N5788" t="s">
        <v>4523</v>
      </c>
      <c r="O5788" t="s">
        <v>4524</v>
      </c>
      <c r="P5788" t="s">
        <v>5016</v>
      </c>
      <c r="Q5788" t="s">
        <v>23903</v>
      </c>
      <c r="R5788" t="s">
        <v>44</v>
      </c>
      <c r="S5788" t="s">
        <v>4527</v>
      </c>
      <c r="T5788" s="3">
        <v>45838</v>
      </c>
      <c r="U5788" s="3">
        <v>45839</v>
      </c>
      <c r="V5788" s="2">
        <v>0</v>
      </c>
      <c r="W5788" t="s">
        <v>44</v>
      </c>
      <c r="X5788" t="s">
        <v>44</v>
      </c>
      <c r="Y5788" t="s">
        <v>23904</v>
      </c>
      <c r="Z5788" t="s">
        <v>552</v>
      </c>
      <c r="AA5788" t="s">
        <v>4529</v>
      </c>
      <c r="AB5788" t="s">
        <v>4530</v>
      </c>
      <c r="AC5788" t="s">
        <v>89</v>
      </c>
      <c r="AD5788" t="str">
        <f t="shared" si="90"/>
        <v>10-60</v>
      </c>
      <c r="AE5788" t="str">
        <f>VLOOKUP(AD5788,'Main_Sub Desc'!C:D,2,)</f>
        <v>LPC from invoicing</v>
      </c>
      <c r="AF5788" t="str">
        <f>VLOOKUP(VALUE(H5788),'Main_Sub Desc'!F:G,2,)</f>
        <v>Wtr Rev Late Payment</v>
      </c>
      <c r="AG5788">
        <f>IFERROR(VLOOKUP(VALUE(I5788),'PC Mapping'!A:F,6,),"")</f>
        <v>10469</v>
      </c>
      <c r="AH5788" s="13" t="str">
        <f>VLOOKUP(AG5788,'PC Mapping'!L:M,2,)</f>
        <v>Bolivar Water</v>
      </c>
    </row>
    <row r="5789" spans="1:34" x14ac:dyDescent="0.2">
      <c r="A5789" t="s">
        <v>23905</v>
      </c>
      <c r="B5789" t="s">
        <v>4572</v>
      </c>
      <c r="C5789" t="s">
        <v>4519</v>
      </c>
      <c r="D5789" t="s">
        <v>4520</v>
      </c>
      <c r="E5789" s="3">
        <v>45838</v>
      </c>
      <c r="F5789" t="s">
        <v>44</v>
      </c>
      <c r="G5789" t="s">
        <v>3742</v>
      </c>
      <c r="H5789" t="s">
        <v>3716</v>
      </c>
      <c r="I5789" t="s">
        <v>4534</v>
      </c>
      <c r="J5789" t="s">
        <v>4522</v>
      </c>
      <c r="K5789" s="2">
        <v>-5</v>
      </c>
      <c r="L5789" t="s">
        <v>44</v>
      </c>
      <c r="M5789" s="2">
        <v>-5</v>
      </c>
      <c r="N5789" t="s">
        <v>4523</v>
      </c>
      <c r="O5789" t="s">
        <v>4524</v>
      </c>
      <c r="P5789" t="s">
        <v>6634</v>
      </c>
      <c r="Q5789" t="s">
        <v>23906</v>
      </c>
      <c r="R5789" t="s">
        <v>44</v>
      </c>
      <c r="S5789" t="s">
        <v>4527</v>
      </c>
      <c r="T5789" s="3">
        <v>45838</v>
      </c>
      <c r="U5789" s="3">
        <v>45839</v>
      </c>
      <c r="V5789" s="2">
        <v>0</v>
      </c>
      <c r="W5789" t="s">
        <v>44</v>
      </c>
      <c r="X5789" t="s">
        <v>44</v>
      </c>
      <c r="Y5789" t="s">
        <v>23907</v>
      </c>
      <c r="Z5789" t="s">
        <v>1279</v>
      </c>
      <c r="AA5789" t="s">
        <v>4529</v>
      </c>
      <c r="AB5789" t="s">
        <v>4530</v>
      </c>
      <c r="AC5789" t="s">
        <v>89</v>
      </c>
      <c r="AD5789" t="str">
        <f t="shared" si="90"/>
        <v>10-60</v>
      </c>
      <c r="AE5789" t="str">
        <f>VLOOKUP(AD5789,'Main_Sub Desc'!C:D,2,)</f>
        <v>LPC from invoicing</v>
      </c>
      <c r="AF5789" t="str">
        <f>VLOOKUP(VALUE(H5789),'Main_Sub Desc'!F:G,2,)</f>
        <v>Wst Rev Late Payment</v>
      </c>
      <c r="AG5789">
        <f>IFERROR(VLOOKUP(VALUE(I5789),'PC Mapping'!A:F,6,),"")</f>
        <v>10514</v>
      </c>
      <c r="AH5789" s="13" t="str">
        <f>VLOOKUP(AG5789,'PC Mapping'!L:M,2,)</f>
        <v>Bolivar Sewer</v>
      </c>
    </row>
    <row r="5790" spans="1:34" x14ac:dyDescent="0.2">
      <c r="A5790" t="s">
        <v>23905</v>
      </c>
      <c r="B5790" t="s">
        <v>4572</v>
      </c>
      <c r="C5790" t="s">
        <v>4519</v>
      </c>
      <c r="D5790" t="s">
        <v>4520</v>
      </c>
      <c r="E5790" s="3">
        <v>45838</v>
      </c>
      <c r="F5790" t="s">
        <v>44</v>
      </c>
      <c r="G5790" t="s">
        <v>3742</v>
      </c>
      <c r="H5790" t="s">
        <v>3722</v>
      </c>
      <c r="I5790" t="s">
        <v>4538</v>
      </c>
      <c r="J5790" t="s">
        <v>4522</v>
      </c>
      <c r="K5790" s="2">
        <v>-5</v>
      </c>
      <c r="L5790" t="s">
        <v>44</v>
      </c>
      <c r="M5790" s="2">
        <v>-5</v>
      </c>
      <c r="N5790" t="s">
        <v>4523</v>
      </c>
      <c r="O5790" t="s">
        <v>4524</v>
      </c>
      <c r="P5790" t="s">
        <v>6634</v>
      </c>
      <c r="Q5790" t="s">
        <v>23908</v>
      </c>
      <c r="R5790" t="s">
        <v>44</v>
      </c>
      <c r="S5790" t="s">
        <v>4527</v>
      </c>
      <c r="T5790" s="3">
        <v>45838</v>
      </c>
      <c r="U5790" s="3">
        <v>45839</v>
      </c>
      <c r="V5790" s="2">
        <v>0</v>
      </c>
      <c r="W5790" t="s">
        <v>44</v>
      </c>
      <c r="X5790" t="s">
        <v>44</v>
      </c>
      <c r="Y5790" t="s">
        <v>23909</v>
      </c>
      <c r="Z5790" t="s">
        <v>1279</v>
      </c>
      <c r="AA5790" t="s">
        <v>4529</v>
      </c>
      <c r="AB5790" t="s">
        <v>4530</v>
      </c>
      <c r="AC5790" t="s">
        <v>89</v>
      </c>
      <c r="AD5790" t="str">
        <f t="shared" si="90"/>
        <v>10-60</v>
      </c>
      <c r="AE5790" t="str">
        <f>VLOOKUP(AD5790,'Main_Sub Desc'!C:D,2,)</f>
        <v>LPC from invoicing</v>
      </c>
      <c r="AF5790" t="str">
        <f>VLOOKUP(VALUE(H5790),'Main_Sub Desc'!F:G,2,)</f>
        <v>Wtr Rev Late Payment</v>
      </c>
      <c r="AG5790">
        <f>IFERROR(VLOOKUP(VALUE(I5790),'PC Mapping'!A:F,6,),"")</f>
        <v>10469</v>
      </c>
      <c r="AH5790" s="13" t="str">
        <f>VLOOKUP(AG5790,'PC Mapping'!L:M,2,)</f>
        <v>Bolivar Water</v>
      </c>
    </row>
    <row r="5791" spans="1:34" x14ac:dyDescent="0.2">
      <c r="A5791" t="s">
        <v>23910</v>
      </c>
      <c r="B5791" t="s">
        <v>23900</v>
      </c>
      <c r="C5791" t="s">
        <v>4519</v>
      </c>
      <c r="D5791" t="s">
        <v>4520</v>
      </c>
      <c r="E5791" s="3">
        <v>45838</v>
      </c>
      <c r="F5791" t="s">
        <v>44</v>
      </c>
      <c r="G5791" t="s">
        <v>3742</v>
      </c>
      <c r="H5791" t="s">
        <v>3716</v>
      </c>
      <c r="I5791" t="s">
        <v>4534</v>
      </c>
      <c r="J5791" t="s">
        <v>4522</v>
      </c>
      <c r="K5791" s="2">
        <v>-5</v>
      </c>
      <c r="L5791" t="s">
        <v>44</v>
      </c>
      <c r="M5791" s="2">
        <v>-5</v>
      </c>
      <c r="N5791" t="s">
        <v>4523</v>
      </c>
      <c r="O5791" t="s">
        <v>4524</v>
      </c>
      <c r="P5791" t="s">
        <v>9724</v>
      </c>
      <c r="Q5791" t="s">
        <v>23911</v>
      </c>
      <c r="R5791" t="s">
        <v>44</v>
      </c>
      <c r="S5791" t="s">
        <v>4527</v>
      </c>
      <c r="T5791" s="3">
        <v>45838</v>
      </c>
      <c r="U5791" s="3">
        <v>45839</v>
      </c>
      <c r="V5791" s="2">
        <v>0</v>
      </c>
      <c r="W5791" t="s">
        <v>44</v>
      </c>
      <c r="X5791" t="s">
        <v>44</v>
      </c>
      <c r="Y5791" t="s">
        <v>23912</v>
      </c>
      <c r="Z5791" t="s">
        <v>947</v>
      </c>
      <c r="AA5791" t="s">
        <v>4529</v>
      </c>
      <c r="AB5791" t="s">
        <v>4530</v>
      </c>
      <c r="AC5791" t="s">
        <v>89</v>
      </c>
      <c r="AD5791" t="str">
        <f t="shared" si="90"/>
        <v>10-60</v>
      </c>
      <c r="AE5791" t="str">
        <f>VLOOKUP(AD5791,'Main_Sub Desc'!C:D,2,)</f>
        <v>LPC from invoicing</v>
      </c>
      <c r="AF5791" t="str">
        <f>VLOOKUP(VALUE(H5791),'Main_Sub Desc'!F:G,2,)</f>
        <v>Wst Rev Late Payment</v>
      </c>
      <c r="AG5791">
        <f>IFERROR(VLOOKUP(VALUE(I5791),'PC Mapping'!A:F,6,),"")</f>
        <v>10514</v>
      </c>
      <c r="AH5791" s="13" t="str">
        <f>VLOOKUP(AG5791,'PC Mapping'!L:M,2,)</f>
        <v>Bolivar Sewer</v>
      </c>
    </row>
    <row r="5792" spans="1:34" x14ac:dyDescent="0.2">
      <c r="A5792" t="s">
        <v>23910</v>
      </c>
      <c r="B5792" t="s">
        <v>23900</v>
      </c>
      <c r="C5792" t="s">
        <v>4519</v>
      </c>
      <c r="D5792" t="s">
        <v>4520</v>
      </c>
      <c r="E5792" s="3">
        <v>45838</v>
      </c>
      <c r="F5792" t="s">
        <v>44</v>
      </c>
      <c r="G5792" t="s">
        <v>3742</v>
      </c>
      <c r="H5792" t="s">
        <v>3722</v>
      </c>
      <c r="I5792" t="s">
        <v>4538</v>
      </c>
      <c r="J5792" t="s">
        <v>4522</v>
      </c>
      <c r="K5792" s="2">
        <v>-5</v>
      </c>
      <c r="L5792" t="s">
        <v>44</v>
      </c>
      <c r="M5792" s="2">
        <v>-5</v>
      </c>
      <c r="N5792" t="s">
        <v>4523</v>
      </c>
      <c r="O5792" t="s">
        <v>4524</v>
      </c>
      <c r="P5792" t="s">
        <v>9724</v>
      </c>
      <c r="Q5792" t="s">
        <v>23913</v>
      </c>
      <c r="R5792" t="s">
        <v>44</v>
      </c>
      <c r="S5792" t="s">
        <v>4527</v>
      </c>
      <c r="T5792" s="3">
        <v>45838</v>
      </c>
      <c r="U5792" s="3">
        <v>45839</v>
      </c>
      <c r="V5792" s="2">
        <v>0</v>
      </c>
      <c r="W5792" t="s">
        <v>44</v>
      </c>
      <c r="X5792" t="s">
        <v>44</v>
      </c>
      <c r="Y5792" t="s">
        <v>23914</v>
      </c>
      <c r="Z5792" t="s">
        <v>947</v>
      </c>
      <c r="AA5792" t="s">
        <v>4529</v>
      </c>
      <c r="AB5792" t="s">
        <v>4530</v>
      </c>
      <c r="AC5792" t="s">
        <v>89</v>
      </c>
      <c r="AD5792" t="str">
        <f t="shared" si="90"/>
        <v>10-60</v>
      </c>
      <c r="AE5792" t="str">
        <f>VLOOKUP(AD5792,'Main_Sub Desc'!C:D,2,)</f>
        <v>LPC from invoicing</v>
      </c>
      <c r="AF5792" t="str">
        <f>VLOOKUP(VALUE(H5792),'Main_Sub Desc'!F:G,2,)</f>
        <v>Wtr Rev Late Payment</v>
      </c>
      <c r="AG5792">
        <f>IFERROR(VLOOKUP(VALUE(I5792),'PC Mapping'!A:F,6,),"")</f>
        <v>10469</v>
      </c>
      <c r="AH5792" s="13" t="str">
        <f>VLOOKUP(AG5792,'PC Mapping'!L:M,2,)</f>
        <v>Bolivar Water</v>
      </c>
    </row>
    <row r="5793" spans="1:34" x14ac:dyDescent="0.2">
      <c r="A5793" t="s">
        <v>23915</v>
      </c>
      <c r="B5793" t="s">
        <v>23916</v>
      </c>
      <c r="C5793" t="s">
        <v>4519</v>
      </c>
      <c r="D5793" t="s">
        <v>4520</v>
      </c>
      <c r="E5793" s="3">
        <v>45810</v>
      </c>
      <c r="F5793" t="s">
        <v>44</v>
      </c>
      <c r="G5793" t="s">
        <v>3742</v>
      </c>
      <c r="H5793" t="s">
        <v>3722</v>
      </c>
      <c r="I5793" t="s">
        <v>3752</v>
      </c>
      <c r="J5793" t="s">
        <v>4522</v>
      </c>
      <c r="K5793" s="2">
        <v>-5</v>
      </c>
      <c r="L5793" t="s">
        <v>44</v>
      </c>
      <c r="M5793" s="2">
        <v>-5</v>
      </c>
      <c r="N5793" t="s">
        <v>4523</v>
      </c>
      <c r="O5793" t="s">
        <v>4524</v>
      </c>
      <c r="P5793" t="s">
        <v>14110</v>
      </c>
      <c r="Q5793" t="s">
        <v>23917</v>
      </c>
      <c r="R5793" t="s">
        <v>44</v>
      </c>
      <c r="S5793" t="s">
        <v>6234</v>
      </c>
      <c r="T5793" s="3">
        <v>45810</v>
      </c>
      <c r="U5793" s="3">
        <v>45813</v>
      </c>
      <c r="V5793" s="2">
        <v>0</v>
      </c>
      <c r="W5793" t="s">
        <v>44</v>
      </c>
      <c r="X5793" t="s">
        <v>44</v>
      </c>
      <c r="Y5793" t="s">
        <v>14112</v>
      </c>
      <c r="Z5793" t="s">
        <v>14113</v>
      </c>
      <c r="AA5793" t="s">
        <v>4529</v>
      </c>
      <c r="AB5793" t="s">
        <v>4530</v>
      </c>
      <c r="AC5793" t="s">
        <v>89</v>
      </c>
      <c r="AD5793" t="str">
        <f t="shared" si="90"/>
        <v>10-60</v>
      </c>
      <c r="AE5793" t="str">
        <f>VLOOKUP(AD5793,'Main_Sub Desc'!C:D,2,)</f>
        <v>LPC from invoicing</v>
      </c>
      <c r="AF5793" t="str">
        <f>VLOOKUP(VALUE(H5793),'Main_Sub Desc'!F:G,2,)</f>
        <v>Wtr Rev Late Payment</v>
      </c>
      <c r="AG5793">
        <f>IFERROR(VLOOKUP(VALUE(I5793),'PC Mapping'!A:F,6,),"")</f>
        <v>10719</v>
      </c>
      <c r="AH5793" s="13" t="str">
        <f>VLOOKUP(AG5793,'PC Mapping'!L:M,2,)</f>
        <v>All Other Water</v>
      </c>
    </row>
    <row r="5794" spans="1:34" x14ac:dyDescent="0.2">
      <c r="A5794" t="s">
        <v>23918</v>
      </c>
      <c r="B5794" t="s">
        <v>23916</v>
      </c>
      <c r="C5794" t="s">
        <v>4519</v>
      </c>
      <c r="D5794" t="s">
        <v>4520</v>
      </c>
      <c r="E5794" s="3">
        <v>45810</v>
      </c>
      <c r="F5794" t="s">
        <v>44</v>
      </c>
      <c r="G5794" t="s">
        <v>3742</v>
      </c>
      <c r="H5794" t="s">
        <v>3722</v>
      </c>
      <c r="I5794" t="s">
        <v>3752</v>
      </c>
      <c r="J5794" t="s">
        <v>4522</v>
      </c>
      <c r="K5794" s="2">
        <v>-5</v>
      </c>
      <c r="L5794" t="s">
        <v>44</v>
      </c>
      <c r="M5794" s="2">
        <v>-5</v>
      </c>
      <c r="N5794" t="s">
        <v>4523</v>
      </c>
      <c r="O5794" t="s">
        <v>4524</v>
      </c>
      <c r="P5794" t="s">
        <v>14110</v>
      </c>
      <c r="Q5794" t="s">
        <v>23919</v>
      </c>
      <c r="R5794" t="s">
        <v>44</v>
      </c>
      <c r="S5794" t="s">
        <v>6234</v>
      </c>
      <c r="T5794" s="3">
        <v>45810</v>
      </c>
      <c r="U5794" s="3">
        <v>45813</v>
      </c>
      <c r="V5794" s="2">
        <v>0</v>
      </c>
      <c r="W5794" t="s">
        <v>44</v>
      </c>
      <c r="X5794" t="s">
        <v>44</v>
      </c>
      <c r="Y5794" t="s">
        <v>14112</v>
      </c>
      <c r="Z5794" t="s">
        <v>14113</v>
      </c>
      <c r="AA5794" t="s">
        <v>4529</v>
      </c>
      <c r="AB5794" t="s">
        <v>4530</v>
      </c>
      <c r="AC5794" t="s">
        <v>89</v>
      </c>
      <c r="AD5794" t="str">
        <f t="shared" si="90"/>
        <v>10-60</v>
      </c>
      <c r="AE5794" t="str">
        <f>VLOOKUP(AD5794,'Main_Sub Desc'!C:D,2,)</f>
        <v>LPC from invoicing</v>
      </c>
      <c r="AF5794" t="str">
        <f>VLOOKUP(VALUE(H5794),'Main_Sub Desc'!F:G,2,)</f>
        <v>Wtr Rev Late Payment</v>
      </c>
      <c r="AG5794">
        <f>IFERROR(VLOOKUP(VALUE(I5794),'PC Mapping'!A:F,6,),"")</f>
        <v>10719</v>
      </c>
      <c r="AH5794" s="13" t="str">
        <f>VLOOKUP(AG5794,'PC Mapping'!L:M,2,)</f>
        <v>All Other Water</v>
      </c>
    </row>
    <row r="5795" spans="1:34" x14ac:dyDescent="0.2">
      <c r="A5795" t="s">
        <v>23920</v>
      </c>
      <c r="B5795" t="s">
        <v>23916</v>
      </c>
      <c r="C5795" t="s">
        <v>4519</v>
      </c>
      <c r="D5795" t="s">
        <v>4520</v>
      </c>
      <c r="E5795" s="3">
        <v>45810</v>
      </c>
      <c r="F5795" t="s">
        <v>44</v>
      </c>
      <c r="G5795" t="s">
        <v>3742</v>
      </c>
      <c r="H5795" t="s">
        <v>3722</v>
      </c>
      <c r="I5795" t="s">
        <v>3752</v>
      </c>
      <c r="J5795" t="s">
        <v>4522</v>
      </c>
      <c r="K5795" s="2">
        <v>-5</v>
      </c>
      <c r="L5795" t="s">
        <v>44</v>
      </c>
      <c r="M5795" s="2">
        <v>-5</v>
      </c>
      <c r="N5795" t="s">
        <v>4523</v>
      </c>
      <c r="O5795" t="s">
        <v>4524</v>
      </c>
      <c r="P5795" t="s">
        <v>14110</v>
      </c>
      <c r="Q5795" t="s">
        <v>23921</v>
      </c>
      <c r="R5795" t="s">
        <v>44</v>
      </c>
      <c r="S5795" t="s">
        <v>6234</v>
      </c>
      <c r="T5795" s="3">
        <v>45810</v>
      </c>
      <c r="U5795" s="3">
        <v>45813</v>
      </c>
      <c r="V5795" s="2">
        <v>0</v>
      </c>
      <c r="W5795" t="s">
        <v>44</v>
      </c>
      <c r="X5795" t="s">
        <v>44</v>
      </c>
      <c r="Y5795" t="s">
        <v>14112</v>
      </c>
      <c r="Z5795" t="s">
        <v>14113</v>
      </c>
      <c r="AA5795" t="s">
        <v>4529</v>
      </c>
      <c r="AB5795" t="s">
        <v>4530</v>
      </c>
      <c r="AC5795" t="s">
        <v>89</v>
      </c>
      <c r="AD5795" t="str">
        <f t="shared" si="90"/>
        <v>10-60</v>
      </c>
      <c r="AE5795" t="str">
        <f>VLOOKUP(AD5795,'Main_Sub Desc'!C:D,2,)</f>
        <v>LPC from invoicing</v>
      </c>
      <c r="AF5795" t="str">
        <f>VLOOKUP(VALUE(H5795),'Main_Sub Desc'!F:G,2,)</f>
        <v>Wtr Rev Late Payment</v>
      </c>
      <c r="AG5795">
        <f>IFERROR(VLOOKUP(VALUE(I5795),'PC Mapping'!A:F,6,),"")</f>
        <v>10719</v>
      </c>
      <c r="AH5795" s="13" t="str">
        <f>VLOOKUP(AG5795,'PC Mapping'!L:M,2,)</f>
        <v>All Other Water</v>
      </c>
    </row>
    <row r="5796" spans="1:34" x14ac:dyDescent="0.2">
      <c r="A5796" t="s">
        <v>23922</v>
      </c>
      <c r="B5796" t="s">
        <v>23923</v>
      </c>
      <c r="C5796" t="s">
        <v>4519</v>
      </c>
      <c r="D5796" t="s">
        <v>4520</v>
      </c>
      <c r="E5796" s="3">
        <v>45810</v>
      </c>
      <c r="F5796" t="s">
        <v>44</v>
      </c>
      <c r="G5796" t="s">
        <v>3742</v>
      </c>
      <c r="H5796" t="s">
        <v>3716</v>
      </c>
      <c r="I5796" t="s">
        <v>4708</v>
      </c>
      <c r="J5796" t="s">
        <v>4522</v>
      </c>
      <c r="K5796" s="2">
        <v>-5</v>
      </c>
      <c r="L5796" t="s">
        <v>44</v>
      </c>
      <c r="M5796" s="2">
        <v>-5</v>
      </c>
      <c r="N5796" t="s">
        <v>4523</v>
      </c>
      <c r="O5796" t="s">
        <v>4524</v>
      </c>
      <c r="P5796" t="s">
        <v>23924</v>
      </c>
      <c r="Q5796" t="s">
        <v>23925</v>
      </c>
      <c r="R5796" t="s">
        <v>44</v>
      </c>
      <c r="S5796" t="s">
        <v>4527</v>
      </c>
      <c r="T5796" s="3">
        <v>45810</v>
      </c>
      <c r="U5796" s="3">
        <v>45811</v>
      </c>
      <c r="V5796" s="2">
        <v>0</v>
      </c>
      <c r="W5796" t="s">
        <v>44</v>
      </c>
      <c r="X5796" t="s">
        <v>44</v>
      </c>
      <c r="Y5796" t="s">
        <v>23926</v>
      </c>
      <c r="Z5796" t="s">
        <v>3684</v>
      </c>
      <c r="AA5796" t="s">
        <v>4529</v>
      </c>
      <c r="AB5796" t="s">
        <v>4530</v>
      </c>
      <c r="AC5796" t="s">
        <v>89</v>
      </c>
      <c r="AD5796" t="str">
        <f t="shared" si="90"/>
        <v>10-60</v>
      </c>
      <c r="AE5796" t="str">
        <f>VLOOKUP(AD5796,'Main_Sub Desc'!C:D,2,)</f>
        <v>LPC from invoicing</v>
      </c>
      <c r="AF5796" t="str">
        <f>VLOOKUP(VALUE(H5796),'Main_Sub Desc'!F:G,2,)</f>
        <v>Wst Rev Late Payment</v>
      </c>
      <c r="AG5796">
        <f>IFERROR(VLOOKUP(VALUE(I5796),'PC Mapping'!A:F,6,),"")</f>
        <v>10720</v>
      </c>
      <c r="AH5796" s="13" t="str">
        <f>VLOOKUP(AG5796,'PC Mapping'!L:M,2,)</f>
        <v>All Other Sewer</v>
      </c>
    </row>
    <row r="5797" spans="1:34" x14ac:dyDescent="0.2">
      <c r="A5797" t="s">
        <v>23927</v>
      </c>
      <c r="B5797" t="s">
        <v>23923</v>
      </c>
      <c r="C5797" t="s">
        <v>4519</v>
      </c>
      <c r="D5797" t="s">
        <v>4520</v>
      </c>
      <c r="E5797" s="3">
        <v>45810</v>
      </c>
      <c r="F5797" t="s">
        <v>44</v>
      </c>
      <c r="G5797" t="s">
        <v>3742</v>
      </c>
      <c r="H5797" t="s">
        <v>3722</v>
      </c>
      <c r="I5797" t="s">
        <v>3752</v>
      </c>
      <c r="J5797" t="s">
        <v>4522</v>
      </c>
      <c r="K5797" s="2">
        <v>-5</v>
      </c>
      <c r="L5797" t="s">
        <v>44</v>
      </c>
      <c r="M5797" s="2">
        <v>-5</v>
      </c>
      <c r="N5797" t="s">
        <v>4523</v>
      </c>
      <c r="O5797" t="s">
        <v>4524</v>
      </c>
      <c r="P5797" t="s">
        <v>8479</v>
      </c>
      <c r="Q5797" t="s">
        <v>23928</v>
      </c>
      <c r="R5797" t="s">
        <v>44</v>
      </c>
      <c r="S5797" t="s">
        <v>4527</v>
      </c>
      <c r="T5797" s="3">
        <v>45810</v>
      </c>
      <c r="U5797" s="3">
        <v>45811</v>
      </c>
      <c r="V5797" s="2">
        <v>0</v>
      </c>
      <c r="W5797" t="s">
        <v>44</v>
      </c>
      <c r="X5797" t="s">
        <v>44</v>
      </c>
      <c r="Y5797" t="s">
        <v>23929</v>
      </c>
      <c r="Z5797" t="s">
        <v>1858</v>
      </c>
      <c r="AA5797" t="s">
        <v>4529</v>
      </c>
      <c r="AB5797" t="s">
        <v>4530</v>
      </c>
      <c r="AC5797" t="s">
        <v>89</v>
      </c>
      <c r="AD5797" t="str">
        <f t="shared" si="90"/>
        <v>10-60</v>
      </c>
      <c r="AE5797" t="str">
        <f>VLOOKUP(AD5797,'Main_Sub Desc'!C:D,2,)</f>
        <v>LPC from invoicing</v>
      </c>
      <c r="AF5797" t="str">
        <f>VLOOKUP(VALUE(H5797),'Main_Sub Desc'!F:G,2,)</f>
        <v>Wtr Rev Late Payment</v>
      </c>
      <c r="AG5797">
        <f>IFERROR(VLOOKUP(VALUE(I5797),'PC Mapping'!A:F,6,),"")</f>
        <v>10719</v>
      </c>
      <c r="AH5797" s="13" t="str">
        <f>VLOOKUP(AG5797,'PC Mapping'!L:M,2,)</f>
        <v>All Other Water</v>
      </c>
    </row>
    <row r="5798" spans="1:34" x14ac:dyDescent="0.2">
      <c r="A5798" t="s">
        <v>23930</v>
      </c>
      <c r="B5798" t="s">
        <v>23931</v>
      </c>
      <c r="C5798" t="s">
        <v>4519</v>
      </c>
      <c r="D5798" t="s">
        <v>4520</v>
      </c>
      <c r="E5798" s="3">
        <v>45813</v>
      </c>
      <c r="F5798" t="s">
        <v>44</v>
      </c>
      <c r="G5798" t="s">
        <v>3742</v>
      </c>
      <c r="H5798" t="s">
        <v>3722</v>
      </c>
      <c r="I5798" t="s">
        <v>3752</v>
      </c>
      <c r="J5798" t="s">
        <v>4522</v>
      </c>
      <c r="K5798" s="2">
        <v>-5</v>
      </c>
      <c r="L5798" t="s">
        <v>44</v>
      </c>
      <c r="M5798" s="2">
        <v>-5</v>
      </c>
      <c r="N5798" t="s">
        <v>4523</v>
      </c>
      <c r="O5798" t="s">
        <v>4524</v>
      </c>
      <c r="P5798" t="s">
        <v>23932</v>
      </c>
      <c r="Q5798" t="s">
        <v>23933</v>
      </c>
      <c r="R5798" t="s">
        <v>44</v>
      </c>
      <c r="S5798" t="s">
        <v>4527</v>
      </c>
      <c r="T5798" s="3">
        <v>45813</v>
      </c>
      <c r="U5798" s="3">
        <v>45814</v>
      </c>
      <c r="V5798" s="2">
        <v>0</v>
      </c>
      <c r="W5798" t="s">
        <v>44</v>
      </c>
      <c r="X5798" t="s">
        <v>44</v>
      </c>
      <c r="Y5798" t="s">
        <v>23934</v>
      </c>
      <c r="Z5798" t="s">
        <v>23935</v>
      </c>
      <c r="AA5798" t="s">
        <v>4529</v>
      </c>
      <c r="AB5798" t="s">
        <v>4530</v>
      </c>
      <c r="AC5798" t="s">
        <v>89</v>
      </c>
      <c r="AD5798" t="str">
        <f t="shared" si="90"/>
        <v>10-60</v>
      </c>
      <c r="AE5798" t="str">
        <f>VLOOKUP(AD5798,'Main_Sub Desc'!C:D,2,)</f>
        <v>LPC from invoicing</v>
      </c>
      <c r="AF5798" t="str">
        <f>VLOOKUP(VALUE(H5798),'Main_Sub Desc'!F:G,2,)</f>
        <v>Wtr Rev Late Payment</v>
      </c>
      <c r="AG5798">
        <f>IFERROR(VLOOKUP(VALUE(I5798),'PC Mapping'!A:F,6,),"")</f>
        <v>10719</v>
      </c>
      <c r="AH5798" s="13" t="str">
        <f>VLOOKUP(AG5798,'PC Mapping'!L:M,2,)</f>
        <v>All Other Water</v>
      </c>
    </row>
    <row r="5799" spans="1:34" x14ac:dyDescent="0.2">
      <c r="A5799" t="s">
        <v>23936</v>
      </c>
      <c r="B5799" t="s">
        <v>23931</v>
      </c>
      <c r="C5799" t="s">
        <v>4519</v>
      </c>
      <c r="D5799" t="s">
        <v>4520</v>
      </c>
      <c r="E5799" s="3">
        <v>45813</v>
      </c>
      <c r="F5799" t="s">
        <v>44</v>
      </c>
      <c r="G5799" t="s">
        <v>3742</v>
      </c>
      <c r="H5799" t="s">
        <v>3722</v>
      </c>
      <c r="I5799" t="s">
        <v>3752</v>
      </c>
      <c r="J5799" t="s">
        <v>4522</v>
      </c>
      <c r="K5799" s="2">
        <v>-5</v>
      </c>
      <c r="L5799" t="s">
        <v>44</v>
      </c>
      <c r="M5799" s="2">
        <v>-5</v>
      </c>
      <c r="N5799" t="s">
        <v>4523</v>
      </c>
      <c r="O5799" t="s">
        <v>4524</v>
      </c>
      <c r="P5799" t="s">
        <v>23937</v>
      </c>
      <c r="Q5799" t="s">
        <v>23938</v>
      </c>
      <c r="R5799" t="s">
        <v>44</v>
      </c>
      <c r="S5799" t="s">
        <v>4527</v>
      </c>
      <c r="T5799" s="3">
        <v>45813</v>
      </c>
      <c r="U5799" s="3">
        <v>45814</v>
      </c>
      <c r="V5799" s="2">
        <v>0</v>
      </c>
      <c r="W5799" t="s">
        <v>44</v>
      </c>
      <c r="X5799" t="s">
        <v>44</v>
      </c>
      <c r="Y5799" t="s">
        <v>23939</v>
      </c>
      <c r="Z5799" t="s">
        <v>2972</v>
      </c>
      <c r="AA5799" t="s">
        <v>4529</v>
      </c>
      <c r="AB5799" t="s">
        <v>4530</v>
      </c>
      <c r="AC5799" t="s">
        <v>89</v>
      </c>
      <c r="AD5799" t="str">
        <f t="shared" si="90"/>
        <v>10-60</v>
      </c>
      <c r="AE5799" t="str">
        <f>VLOOKUP(AD5799,'Main_Sub Desc'!C:D,2,)</f>
        <v>LPC from invoicing</v>
      </c>
      <c r="AF5799" t="str">
        <f>VLOOKUP(VALUE(H5799),'Main_Sub Desc'!F:G,2,)</f>
        <v>Wtr Rev Late Payment</v>
      </c>
      <c r="AG5799">
        <f>IFERROR(VLOOKUP(VALUE(I5799),'PC Mapping'!A:F,6,),"")</f>
        <v>10719</v>
      </c>
      <c r="AH5799" s="13" t="str">
        <f>VLOOKUP(AG5799,'PC Mapping'!L:M,2,)</f>
        <v>All Other Water</v>
      </c>
    </row>
    <row r="5800" spans="1:34" x14ac:dyDescent="0.2">
      <c r="A5800" t="s">
        <v>23940</v>
      </c>
      <c r="B5800" t="s">
        <v>23931</v>
      </c>
      <c r="C5800" t="s">
        <v>4519</v>
      </c>
      <c r="D5800" t="s">
        <v>4520</v>
      </c>
      <c r="E5800" s="3">
        <v>45813</v>
      </c>
      <c r="F5800" t="s">
        <v>44</v>
      </c>
      <c r="G5800" t="s">
        <v>3742</v>
      </c>
      <c r="H5800" t="s">
        <v>3722</v>
      </c>
      <c r="I5800" t="s">
        <v>3752</v>
      </c>
      <c r="J5800" t="s">
        <v>4522</v>
      </c>
      <c r="K5800" s="2">
        <v>-5</v>
      </c>
      <c r="L5800" t="s">
        <v>44</v>
      </c>
      <c r="M5800" s="2">
        <v>-5</v>
      </c>
      <c r="N5800" t="s">
        <v>4523</v>
      </c>
      <c r="O5800" t="s">
        <v>4524</v>
      </c>
      <c r="P5800" t="s">
        <v>23941</v>
      </c>
      <c r="Q5800" t="s">
        <v>23942</v>
      </c>
      <c r="R5800" t="s">
        <v>44</v>
      </c>
      <c r="S5800" t="s">
        <v>4527</v>
      </c>
      <c r="T5800" s="3">
        <v>45813</v>
      </c>
      <c r="U5800" s="3">
        <v>45814</v>
      </c>
      <c r="V5800" s="2">
        <v>0</v>
      </c>
      <c r="W5800" t="s">
        <v>44</v>
      </c>
      <c r="X5800" t="s">
        <v>44</v>
      </c>
      <c r="Y5800" t="s">
        <v>23943</v>
      </c>
      <c r="Z5800" t="s">
        <v>3567</v>
      </c>
      <c r="AA5800" t="s">
        <v>4529</v>
      </c>
      <c r="AB5800" t="s">
        <v>4530</v>
      </c>
      <c r="AC5800" t="s">
        <v>89</v>
      </c>
      <c r="AD5800" t="str">
        <f t="shared" si="90"/>
        <v>10-60</v>
      </c>
      <c r="AE5800" t="str">
        <f>VLOOKUP(AD5800,'Main_Sub Desc'!C:D,2,)</f>
        <v>LPC from invoicing</v>
      </c>
      <c r="AF5800" t="str">
        <f>VLOOKUP(VALUE(H5800),'Main_Sub Desc'!F:G,2,)</f>
        <v>Wtr Rev Late Payment</v>
      </c>
      <c r="AG5800">
        <f>IFERROR(VLOOKUP(VALUE(I5800),'PC Mapping'!A:F,6,),"")</f>
        <v>10719</v>
      </c>
      <c r="AH5800" s="13" t="str">
        <f>VLOOKUP(AG5800,'PC Mapping'!L:M,2,)</f>
        <v>All Other Water</v>
      </c>
    </row>
    <row r="5801" spans="1:34" x14ac:dyDescent="0.2">
      <c r="A5801" t="s">
        <v>23944</v>
      </c>
      <c r="B5801" t="s">
        <v>23931</v>
      </c>
      <c r="C5801" t="s">
        <v>4519</v>
      </c>
      <c r="D5801" t="s">
        <v>4520</v>
      </c>
      <c r="E5801" s="3">
        <v>45813</v>
      </c>
      <c r="F5801" t="s">
        <v>44</v>
      </c>
      <c r="G5801" t="s">
        <v>3742</v>
      </c>
      <c r="H5801" t="s">
        <v>3722</v>
      </c>
      <c r="I5801" t="s">
        <v>3752</v>
      </c>
      <c r="J5801" t="s">
        <v>4522</v>
      </c>
      <c r="K5801" s="2">
        <v>-18.440000000000001</v>
      </c>
      <c r="L5801" t="s">
        <v>44</v>
      </c>
      <c r="M5801" s="2">
        <v>-18.440000000000001</v>
      </c>
      <c r="N5801" t="s">
        <v>4523</v>
      </c>
      <c r="O5801" t="s">
        <v>4524</v>
      </c>
      <c r="P5801" t="s">
        <v>23945</v>
      </c>
      <c r="Q5801" t="s">
        <v>23946</v>
      </c>
      <c r="R5801" t="s">
        <v>44</v>
      </c>
      <c r="S5801" t="s">
        <v>4527</v>
      </c>
      <c r="T5801" s="3">
        <v>45813</v>
      </c>
      <c r="U5801" s="3">
        <v>45814</v>
      </c>
      <c r="V5801" s="2">
        <v>0</v>
      </c>
      <c r="W5801" t="s">
        <v>44</v>
      </c>
      <c r="X5801" t="s">
        <v>44</v>
      </c>
      <c r="Y5801" t="s">
        <v>23947</v>
      </c>
      <c r="Z5801" t="s">
        <v>3147</v>
      </c>
      <c r="AA5801" t="s">
        <v>4529</v>
      </c>
      <c r="AB5801" t="s">
        <v>4530</v>
      </c>
      <c r="AC5801" t="s">
        <v>89</v>
      </c>
      <c r="AD5801" t="str">
        <f t="shared" si="90"/>
        <v>10-60</v>
      </c>
      <c r="AE5801" t="str">
        <f>VLOOKUP(AD5801,'Main_Sub Desc'!C:D,2,)</f>
        <v>LPC from invoicing</v>
      </c>
      <c r="AF5801" t="str">
        <f>VLOOKUP(VALUE(H5801),'Main_Sub Desc'!F:G,2,)</f>
        <v>Wtr Rev Late Payment</v>
      </c>
      <c r="AG5801">
        <f>IFERROR(VLOOKUP(VALUE(I5801),'PC Mapping'!A:F,6,),"")</f>
        <v>10719</v>
      </c>
      <c r="AH5801" s="13" t="str">
        <f>VLOOKUP(AG5801,'PC Mapping'!L:M,2,)</f>
        <v>All Other Water</v>
      </c>
    </row>
    <row r="5802" spans="1:34" x14ac:dyDescent="0.2">
      <c r="A5802" t="s">
        <v>23948</v>
      </c>
      <c r="B5802" t="s">
        <v>23949</v>
      </c>
      <c r="C5802" t="s">
        <v>4519</v>
      </c>
      <c r="D5802" t="s">
        <v>4520</v>
      </c>
      <c r="E5802" s="3">
        <v>45818</v>
      </c>
      <c r="F5802" t="s">
        <v>44</v>
      </c>
      <c r="G5802" t="s">
        <v>3742</v>
      </c>
      <c r="H5802" t="s">
        <v>3716</v>
      </c>
      <c r="I5802" t="s">
        <v>4534</v>
      </c>
      <c r="J5802" t="s">
        <v>4522</v>
      </c>
      <c r="K5802" s="2">
        <v>-5</v>
      </c>
      <c r="L5802" t="s">
        <v>44</v>
      </c>
      <c r="M5802" s="2">
        <v>-5</v>
      </c>
      <c r="N5802" t="s">
        <v>4523</v>
      </c>
      <c r="O5802" t="s">
        <v>4524</v>
      </c>
      <c r="P5802" t="s">
        <v>23950</v>
      </c>
      <c r="Q5802" t="s">
        <v>23951</v>
      </c>
      <c r="R5802" t="s">
        <v>44</v>
      </c>
      <c r="S5802" t="s">
        <v>4527</v>
      </c>
      <c r="T5802" s="3">
        <v>45818</v>
      </c>
      <c r="U5802" s="3">
        <v>45819</v>
      </c>
      <c r="V5802" s="2">
        <v>0</v>
      </c>
      <c r="W5802" t="s">
        <v>44</v>
      </c>
      <c r="X5802" t="s">
        <v>44</v>
      </c>
      <c r="Y5802" t="s">
        <v>23952</v>
      </c>
      <c r="Z5802" t="s">
        <v>288</v>
      </c>
      <c r="AA5802" t="s">
        <v>4529</v>
      </c>
      <c r="AB5802" t="s">
        <v>4530</v>
      </c>
      <c r="AC5802" t="s">
        <v>99</v>
      </c>
      <c r="AD5802" t="str">
        <f t="shared" si="90"/>
        <v>10-60</v>
      </c>
      <c r="AE5802" t="str">
        <f>VLOOKUP(AD5802,'Main_Sub Desc'!C:D,2,)</f>
        <v>LPC from invoicing</v>
      </c>
      <c r="AF5802" t="str">
        <f>VLOOKUP(VALUE(H5802),'Main_Sub Desc'!F:G,2,)</f>
        <v>Wst Rev Late Payment</v>
      </c>
      <c r="AG5802">
        <f>IFERROR(VLOOKUP(VALUE(I5802),'PC Mapping'!A:F,6,),"")</f>
        <v>10514</v>
      </c>
      <c r="AH5802" s="13" t="str">
        <f>VLOOKUP(AG5802,'PC Mapping'!L:M,2,)</f>
        <v>Bolivar Sewer</v>
      </c>
    </row>
    <row r="5803" spans="1:34" x14ac:dyDescent="0.2">
      <c r="A5803" t="s">
        <v>23948</v>
      </c>
      <c r="B5803" t="s">
        <v>23949</v>
      </c>
      <c r="C5803" t="s">
        <v>4519</v>
      </c>
      <c r="D5803" t="s">
        <v>4520</v>
      </c>
      <c r="E5803" s="3">
        <v>45818</v>
      </c>
      <c r="F5803" t="s">
        <v>44</v>
      </c>
      <c r="G5803" t="s">
        <v>3742</v>
      </c>
      <c r="H5803" t="s">
        <v>3722</v>
      </c>
      <c r="I5803" t="s">
        <v>4538</v>
      </c>
      <c r="J5803" t="s">
        <v>4522</v>
      </c>
      <c r="K5803" s="2">
        <v>-5</v>
      </c>
      <c r="L5803" t="s">
        <v>44</v>
      </c>
      <c r="M5803" s="2">
        <v>-5</v>
      </c>
      <c r="N5803" t="s">
        <v>4523</v>
      </c>
      <c r="O5803" t="s">
        <v>4524</v>
      </c>
      <c r="P5803" t="s">
        <v>23950</v>
      </c>
      <c r="Q5803" t="s">
        <v>23953</v>
      </c>
      <c r="R5803" t="s">
        <v>44</v>
      </c>
      <c r="S5803" t="s">
        <v>4527</v>
      </c>
      <c r="T5803" s="3">
        <v>45818</v>
      </c>
      <c r="U5803" s="3">
        <v>45819</v>
      </c>
      <c r="V5803" s="2">
        <v>0</v>
      </c>
      <c r="W5803" t="s">
        <v>44</v>
      </c>
      <c r="X5803" t="s">
        <v>44</v>
      </c>
      <c r="Y5803" t="s">
        <v>23954</v>
      </c>
      <c r="Z5803" t="s">
        <v>288</v>
      </c>
      <c r="AA5803" t="s">
        <v>4529</v>
      </c>
      <c r="AB5803" t="s">
        <v>4530</v>
      </c>
      <c r="AC5803" t="s">
        <v>99</v>
      </c>
      <c r="AD5803" t="str">
        <f t="shared" si="90"/>
        <v>10-60</v>
      </c>
      <c r="AE5803" t="str">
        <f>VLOOKUP(AD5803,'Main_Sub Desc'!C:D,2,)</f>
        <v>LPC from invoicing</v>
      </c>
      <c r="AF5803" t="str">
        <f>VLOOKUP(VALUE(H5803),'Main_Sub Desc'!F:G,2,)</f>
        <v>Wtr Rev Late Payment</v>
      </c>
      <c r="AG5803">
        <f>IFERROR(VLOOKUP(VALUE(I5803),'PC Mapping'!A:F,6,),"")</f>
        <v>10469</v>
      </c>
      <c r="AH5803" s="13" t="str">
        <f>VLOOKUP(AG5803,'PC Mapping'!L:M,2,)</f>
        <v>Bolivar Water</v>
      </c>
    </row>
    <row r="5804" spans="1:34" x14ac:dyDescent="0.2">
      <c r="A5804" t="s">
        <v>23955</v>
      </c>
      <c r="B5804" t="s">
        <v>23949</v>
      </c>
      <c r="C5804" t="s">
        <v>4519</v>
      </c>
      <c r="D5804" t="s">
        <v>4520</v>
      </c>
      <c r="E5804" s="3">
        <v>45818</v>
      </c>
      <c r="F5804" t="s">
        <v>44</v>
      </c>
      <c r="G5804" t="s">
        <v>3742</v>
      </c>
      <c r="H5804" t="s">
        <v>3722</v>
      </c>
      <c r="I5804" t="s">
        <v>4538</v>
      </c>
      <c r="J5804" t="s">
        <v>4522</v>
      </c>
      <c r="K5804" s="2">
        <v>-5</v>
      </c>
      <c r="L5804" t="s">
        <v>44</v>
      </c>
      <c r="M5804" s="2">
        <v>-5</v>
      </c>
      <c r="N5804" t="s">
        <v>4523</v>
      </c>
      <c r="O5804" t="s">
        <v>4524</v>
      </c>
      <c r="P5804" t="s">
        <v>12685</v>
      </c>
      <c r="Q5804" t="s">
        <v>23956</v>
      </c>
      <c r="R5804" t="s">
        <v>44</v>
      </c>
      <c r="S5804" t="s">
        <v>4527</v>
      </c>
      <c r="T5804" s="3">
        <v>45818</v>
      </c>
      <c r="U5804" s="3">
        <v>45819</v>
      </c>
      <c r="V5804" s="2">
        <v>0</v>
      </c>
      <c r="W5804" t="s">
        <v>44</v>
      </c>
      <c r="X5804" t="s">
        <v>44</v>
      </c>
      <c r="Y5804" t="s">
        <v>23957</v>
      </c>
      <c r="Z5804" t="s">
        <v>261</v>
      </c>
      <c r="AA5804" t="s">
        <v>4529</v>
      </c>
      <c r="AB5804" t="s">
        <v>4530</v>
      </c>
      <c r="AC5804" t="s">
        <v>89</v>
      </c>
      <c r="AD5804" t="str">
        <f t="shared" si="90"/>
        <v>10-60</v>
      </c>
      <c r="AE5804" t="str">
        <f>VLOOKUP(AD5804,'Main_Sub Desc'!C:D,2,)</f>
        <v>LPC from invoicing</v>
      </c>
      <c r="AF5804" t="str">
        <f>VLOOKUP(VALUE(H5804),'Main_Sub Desc'!F:G,2,)</f>
        <v>Wtr Rev Late Payment</v>
      </c>
      <c r="AG5804">
        <f>IFERROR(VLOOKUP(VALUE(I5804),'PC Mapping'!A:F,6,),"")</f>
        <v>10469</v>
      </c>
      <c r="AH5804" s="13" t="str">
        <f>VLOOKUP(AG5804,'PC Mapping'!L:M,2,)</f>
        <v>Bolivar Water</v>
      </c>
    </row>
    <row r="5805" spans="1:34" x14ac:dyDescent="0.2">
      <c r="A5805" t="s">
        <v>23955</v>
      </c>
      <c r="B5805" t="s">
        <v>23949</v>
      </c>
      <c r="C5805" t="s">
        <v>4519</v>
      </c>
      <c r="D5805" t="s">
        <v>4520</v>
      </c>
      <c r="E5805" s="3">
        <v>45818</v>
      </c>
      <c r="F5805" t="s">
        <v>44</v>
      </c>
      <c r="G5805" t="s">
        <v>3742</v>
      </c>
      <c r="H5805" t="s">
        <v>3716</v>
      </c>
      <c r="I5805" t="s">
        <v>4534</v>
      </c>
      <c r="J5805" t="s">
        <v>4522</v>
      </c>
      <c r="K5805" s="2">
        <v>-5</v>
      </c>
      <c r="L5805" t="s">
        <v>44</v>
      </c>
      <c r="M5805" s="2">
        <v>-5</v>
      </c>
      <c r="N5805" t="s">
        <v>4523</v>
      </c>
      <c r="O5805" t="s">
        <v>4524</v>
      </c>
      <c r="P5805" t="s">
        <v>12685</v>
      </c>
      <c r="Q5805" t="s">
        <v>23958</v>
      </c>
      <c r="R5805" t="s">
        <v>44</v>
      </c>
      <c r="S5805" t="s">
        <v>4527</v>
      </c>
      <c r="T5805" s="3">
        <v>45818</v>
      </c>
      <c r="U5805" s="3">
        <v>45819</v>
      </c>
      <c r="V5805" s="2">
        <v>0</v>
      </c>
      <c r="W5805" t="s">
        <v>44</v>
      </c>
      <c r="X5805" t="s">
        <v>44</v>
      </c>
      <c r="Y5805" t="s">
        <v>23959</v>
      </c>
      <c r="Z5805" t="s">
        <v>261</v>
      </c>
      <c r="AA5805" t="s">
        <v>4529</v>
      </c>
      <c r="AB5805" t="s">
        <v>4530</v>
      </c>
      <c r="AC5805" t="s">
        <v>89</v>
      </c>
      <c r="AD5805" t="str">
        <f t="shared" si="90"/>
        <v>10-60</v>
      </c>
      <c r="AE5805" t="str">
        <f>VLOOKUP(AD5805,'Main_Sub Desc'!C:D,2,)</f>
        <v>LPC from invoicing</v>
      </c>
      <c r="AF5805" t="str">
        <f>VLOOKUP(VALUE(H5805),'Main_Sub Desc'!F:G,2,)</f>
        <v>Wst Rev Late Payment</v>
      </c>
      <c r="AG5805">
        <f>IFERROR(VLOOKUP(VALUE(I5805),'PC Mapping'!A:F,6,),"")</f>
        <v>10514</v>
      </c>
      <c r="AH5805" s="13" t="str">
        <f>VLOOKUP(AG5805,'PC Mapping'!L:M,2,)</f>
        <v>Bolivar Sewer</v>
      </c>
    </row>
    <row r="5806" spans="1:34" x14ac:dyDescent="0.2">
      <c r="A5806" t="s">
        <v>23960</v>
      </c>
      <c r="B5806" t="s">
        <v>23949</v>
      </c>
      <c r="C5806" t="s">
        <v>4519</v>
      </c>
      <c r="D5806" t="s">
        <v>4520</v>
      </c>
      <c r="E5806" s="3">
        <v>45818</v>
      </c>
      <c r="F5806" t="s">
        <v>44</v>
      </c>
      <c r="G5806" t="s">
        <v>3742</v>
      </c>
      <c r="H5806" t="s">
        <v>3722</v>
      </c>
      <c r="I5806" t="s">
        <v>4538</v>
      </c>
      <c r="J5806" t="s">
        <v>4522</v>
      </c>
      <c r="K5806" s="2">
        <v>-5</v>
      </c>
      <c r="L5806" t="s">
        <v>44</v>
      </c>
      <c r="M5806" s="2">
        <v>-5</v>
      </c>
      <c r="N5806" t="s">
        <v>4523</v>
      </c>
      <c r="O5806" t="s">
        <v>4524</v>
      </c>
      <c r="P5806" t="s">
        <v>7296</v>
      </c>
      <c r="Q5806" t="s">
        <v>23961</v>
      </c>
      <c r="R5806" t="s">
        <v>44</v>
      </c>
      <c r="S5806" t="s">
        <v>4527</v>
      </c>
      <c r="T5806" s="3">
        <v>45818</v>
      </c>
      <c r="U5806" s="3">
        <v>45819</v>
      </c>
      <c r="V5806" s="2">
        <v>0</v>
      </c>
      <c r="W5806" t="s">
        <v>44</v>
      </c>
      <c r="X5806" t="s">
        <v>44</v>
      </c>
      <c r="Y5806" t="s">
        <v>23962</v>
      </c>
      <c r="Z5806" t="s">
        <v>987</v>
      </c>
      <c r="AA5806" t="s">
        <v>4529</v>
      </c>
      <c r="AB5806" t="s">
        <v>4530</v>
      </c>
      <c r="AC5806" t="s">
        <v>99</v>
      </c>
      <c r="AD5806" t="str">
        <f t="shared" si="90"/>
        <v>10-60</v>
      </c>
      <c r="AE5806" t="str">
        <f>VLOOKUP(AD5806,'Main_Sub Desc'!C:D,2,)</f>
        <v>LPC from invoicing</v>
      </c>
      <c r="AF5806" t="str">
        <f>VLOOKUP(VALUE(H5806),'Main_Sub Desc'!F:G,2,)</f>
        <v>Wtr Rev Late Payment</v>
      </c>
      <c r="AG5806">
        <f>IFERROR(VLOOKUP(VALUE(I5806),'PC Mapping'!A:F,6,),"")</f>
        <v>10469</v>
      </c>
      <c r="AH5806" s="13" t="str">
        <f>VLOOKUP(AG5806,'PC Mapping'!L:M,2,)</f>
        <v>Bolivar Water</v>
      </c>
    </row>
    <row r="5807" spans="1:34" x14ac:dyDescent="0.2">
      <c r="A5807" t="s">
        <v>23960</v>
      </c>
      <c r="B5807" t="s">
        <v>23949</v>
      </c>
      <c r="C5807" t="s">
        <v>4519</v>
      </c>
      <c r="D5807" t="s">
        <v>4520</v>
      </c>
      <c r="E5807" s="3">
        <v>45818</v>
      </c>
      <c r="F5807" t="s">
        <v>44</v>
      </c>
      <c r="G5807" t="s">
        <v>3742</v>
      </c>
      <c r="H5807" t="s">
        <v>3716</v>
      </c>
      <c r="I5807" t="s">
        <v>4534</v>
      </c>
      <c r="J5807" t="s">
        <v>4522</v>
      </c>
      <c r="K5807" s="2">
        <v>-5</v>
      </c>
      <c r="L5807" t="s">
        <v>44</v>
      </c>
      <c r="M5807" s="2">
        <v>-5</v>
      </c>
      <c r="N5807" t="s">
        <v>4523</v>
      </c>
      <c r="O5807" t="s">
        <v>4524</v>
      </c>
      <c r="P5807" t="s">
        <v>7296</v>
      </c>
      <c r="Q5807" t="s">
        <v>23963</v>
      </c>
      <c r="R5807" t="s">
        <v>44</v>
      </c>
      <c r="S5807" t="s">
        <v>4527</v>
      </c>
      <c r="T5807" s="3">
        <v>45818</v>
      </c>
      <c r="U5807" s="3">
        <v>45819</v>
      </c>
      <c r="V5807" s="2">
        <v>0</v>
      </c>
      <c r="W5807" t="s">
        <v>44</v>
      </c>
      <c r="X5807" t="s">
        <v>44</v>
      </c>
      <c r="Y5807" t="s">
        <v>23964</v>
      </c>
      <c r="Z5807" t="s">
        <v>987</v>
      </c>
      <c r="AA5807" t="s">
        <v>4529</v>
      </c>
      <c r="AB5807" t="s">
        <v>4530</v>
      </c>
      <c r="AC5807" t="s">
        <v>99</v>
      </c>
      <c r="AD5807" t="str">
        <f t="shared" si="90"/>
        <v>10-60</v>
      </c>
      <c r="AE5807" t="str">
        <f>VLOOKUP(AD5807,'Main_Sub Desc'!C:D,2,)</f>
        <v>LPC from invoicing</v>
      </c>
      <c r="AF5807" t="str">
        <f>VLOOKUP(VALUE(H5807),'Main_Sub Desc'!F:G,2,)</f>
        <v>Wst Rev Late Payment</v>
      </c>
      <c r="AG5807">
        <f>IFERROR(VLOOKUP(VALUE(I5807),'PC Mapping'!A:F,6,),"")</f>
        <v>10514</v>
      </c>
      <c r="AH5807" s="13" t="str">
        <f>VLOOKUP(AG5807,'PC Mapping'!L:M,2,)</f>
        <v>Bolivar Sewer</v>
      </c>
    </row>
    <row r="5808" spans="1:34" x14ac:dyDescent="0.2">
      <c r="A5808" t="s">
        <v>23965</v>
      </c>
      <c r="B5808" t="s">
        <v>23949</v>
      </c>
      <c r="C5808" t="s">
        <v>4519</v>
      </c>
      <c r="D5808" t="s">
        <v>4520</v>
      </c>
      <c r="E5808" s="3">
        <v>45818</v>
      </c>
      <c r="F5808" t="s">
        <v>44</v>
      </c>
      <c r="G5808" t="s">
        <v>3742</v>
      </c>
      <c r="H5808" t="s">
        <v>3722</v>
      </c>
      <c r="I5808" t="s">
        <v>3752</v>
      </c>
      <c r="J5808" t="s">
        <v>4522</v>
      </c>
      <c r="K5808" s="2">
        <v>-5</v>
      </c>
      <c r="L5808" t="s">
        <v>44</v>
      </c>
      <c r="M5808" s="2">
        <v>-5</v>
      </c>
      <c r="N5808" t="s">
        <v>4523</v>
      </c>
      <c r="O5808" t="s">
        <v>4524</v>
      </c>
      <c r="P5808" t="s">
        <v>22177</v>
      </c>
      <c r="Q5808" t="s">
        <v>23966</v>
      </c>
      <c r="R5808" t="s">
        <v>44</v>
      </c>
      <c r="S5808" t="s">
        <v>4527</v>
      </c>
      <c r="T5808" s="3">
        <v>45818</v>
      </c>
      <c r="U5808" s="3">
        <v>45819</v>
      </c>
      <c r="V5808" s="2">
        <v>0</v>
      </c>
      <c r="W5808" t="s">
        <v>44</v>
      </c>
      <c r="X5808" t="s">
        <v>44</v>
      </c>
      <c r="Y5808" t="s">
        <v>23967</v>
      </c>
      <c r="Z5808" t="s">
        <v>23968</v>
      </c>
      <c r="AA5808" t="s">
        <v>4529</v>
      </c>
      <c r="AB5808" t="s">
        <v>4530</v>
      </c>
      <c r="AC5808" t="s">
        <v>89</v>
      </c>
      <c r="AD5808" t="str">
        <f t="shared" si="90"/>
        <v>10-60</v>
      </c>
      <c r="AE5808" t="str">
        <f>VLOOKUP(AD5808,'Main_Sub Desc'!C:D,2,)</f>
        <v>LPC from invoicing</v>
      </c>
      <c r="AF5808" t="str">
        <f>VLOOKUP(VALUE(H5808),'Main_Sub Desc'!F:G,2,)</f>
        <v>Wtr Rev Late Payment</v>
      </c>
      <c r="AG5808">
        <f>IFERROR(VLOOKUP(VALUE(I5808),'PC Mapping'!A:F,6,),"")</f>
        <v>10719</v>
      </c>
      <c r="AH5808" s="13" t="str">
        <f>VLOOKUP(AG5808,'PC Mapping'!L:M,2,)</f>
        <v>All Other Water</v>
      </c>
    </row>
    <row r="5809" spans="1:34" x14ac:dyDescent="0.2">
      <c r="A5809" t="s">
        <v>23969</v>
      </c>
      <c r="B5809" t="s">
        <v>23949</v>
      </c>
      <c r="C5809" t="s">
        <v>4519</v>
      </c>
      <c r="D5809" t="s">
        <v>4520</v>
      </c>
      <c r="E5809" s="3">
        <v>45818</v>
      </c>
      <c r="F5809" t="s">
        <v>44</v>
      </c>
      <c r="G5809" t="s">
        <v>3742</v>
      </c>
      <c r="H5809" t="s">
        <v>3722</v>
      </c>
      <c r="I5809" t="s">
        <v>4538</v>
      </c>
      <c r="J5809" t="s">
        <v>4522</v>
      </c>
      <c r="K5809" s="2">
        <v>-5.67</v>
      </c>
      <c r="L5809" t="s">
        <v>44</v>
      </c>
      <c r="M5809" s="2">
        <v>-5.67</v>
      </c>
      <c r="N5809" t="s">
        <v>4523</v>
      </c>
      <c r="O5809" t="s">
        <v>4524</v>
      </c>
      <c r="P5809" t="s">
        <v>23970</v>
      </c>
      <c r="Q5809" t="s">
        <v>23971</v>
      </c>
      <c r="R5809" t="s">
        <v>44</v>
      </c>
      <c r="S5809" t="s">
        <v>4527</v>
      </c>
      <c r="T5809" s="3">
        <v>45818</v>
      </c>
      <c r="U5809" s="3">
        <v>45819</v>
      </c>
      <c r="V5809" s="2">
        <v>0</v>
      </c>
      <c r="W5809" t="s">
        <v>44</v>
      </c>
      <c r="X5809" t="s">
        <v>44</v>
      </c>
      <c r="Y5809" t="s">
        <v>23972</v>
      </c>
      <c r="Z5809" t="s">
        <v>598</v>
      </c>
      <c r="AA5809" t="s">
        <v>4529</v>
      </c>
      <c r="AB5809" t="s">
        <v>4530</v>
      </c>
      <c r="AC5809" t="s">
        <v>89</v>
      </c>
      <c r="AD5809" t="str">
        <f t="shared" si="90"/>
        <v>10-60</v>
      </c>
      <c r="AE5809" t="str">
        <f>VLOOKUP(AD5809,'Main_Sub Desc'!C:D,2,)</f>
        <v>LPC from invoicing</v>
      </c>
      <c r="AF5809" t="str">
        <f>VLOOKUP(VALUE(H5809),'Main_Sub Desc'!F:G,2,)</f>
        <v>Wtr Rev Late Payment</v>
      </c>
      <c r="AG5809">
        <f>IFERROR(VLOOKUP(VALUE(I5809),'PC Mapping'!A:F,6,),"")</f>
        <v>10469</v>
      </c>
      <c r="AH5809" s="13" t="str">
        <f>VLOOKUP(AG5809,'PC Mapping'!L:M,2,)</f>
        <v>Bolivar Water</v>
      </c>
    </row>
    <row r="5810" spans="1:34" x14ac:dyDescent="0.2">
      <c r="A5810" t="s">
        <v>23969</v>
      </c>
      <c r="B5810" t="s">
        <v>23949</v>
      </c>
      <c r="C5810" t="s">
        <v>4519</v>
      </c>
      <c r="D5810" t="s">
        <v>4520</v>
      </c>
      <c r="E5810" s="3">
        <v>45818</v>
      </c>
      <c r="F5810" t="s">
        <v>44</v>
      </c>
      <c r="G5810" t="s">
        <v>3742</v>
      </c>
      <c r="H5810" t="s">
        <v>3716</v>
      </c>
      <c r="I5810" t="s">
        <v>4534</v>
      </c>
      <c r="J5810" t="s">
        <v>4522</v>
      </c>
      <c r="K5810" s="2">
        <v>-5</v>
      </c>
      <c r="L5810" t="s">
        <v>44</v>
      </c>
      <c r="M5810" s="2">
        <v>-5</v>
      </c>
      <c r="N5810" t="s">
        <v>4523</v>
      </c>
      <c r="O5810" t="s">
        <v>4524</v>
      </c>
      <c r="P5810" t="s">
        <v>23970</v>
      </c>
      <c r="Q5810" t="s">
        <v>23973</v>
      </c>
      <c r="R5810" t="s">
        <v>44</v>
      </c>
      <c r="S5810" t="s">
        <v>4527</v>
      </c>
      <c r="T5810" s="3">
        <v>45818</v>
      </c>
      <c r="U5810" s="3">
        <v>45819</v>
      </c>
      <c r="V5810" s="2">
        <v>0</v>
      </c>
      <c r="W5810" t="s">
        <v>44</v>
      </c>
      <c r="X5810" t="s">
        <v>44</v>
      </c>
      <c r="Y5810" t="s">
        <v>23974</v>
      </c>
      <c r="Z5810" t="s">
        <v>598</v>
      </c>
      <c r="AA5810" t="s">
        <v>4529</v>
      </c>
      <c r="AB5810" t="s">
        <v>4530</v>
      </c>
      <c r="AC5810" t="s">
        <v>89</v>
      </c>
      <c r="AD5810" t="str">
        <f t="shared" si="90"/>
        <v>10-60</v>
      </c>
      <c r="AE5810" t="str">
        <f>VLOOKUP(AD5810,'Main_Sub Desc'!C:D,2,)</f>
        <v>LPC from invoicing</v>
      </c>
      <c r="AF5810" t="str">
        <f>VLOOKUP(VALUE(H5810),'Main_Sub Desc'!F:G,2,)</f>
        <v>Wst Rev Late Payment</v>
      </c>
      <c r="AG5810">
        <f>IFERROR(VLOOKUP(VALUE(I5810),'PC Mapping'!A:F,6,),"")</f>
        <v>10514</v>
      </c>
      <c r="AH5810" s="13" t="str">
        <f>VLOOKUP(AG5810,'PC Mapping'!L:M,2,)</f>
        <v>Bolivar Sewer</v>
      </c>
    </row>
    <row r="5811" spans="1:34" x14ac:dyDescent="0.2">
      <c r="A5811" t="s">
        <v>23975</v>
      </c>
      <c r="B5811" t="s">
        <v>23949</v>
      </c>
      <c r="C5811" t="s">
        <v>4519</v>
      </c>
      <c r="D5811" t="s">
        <v>4520</v>
      </c>
      <c r="E5811" s="3">
        <v>45818</v>
      </c>
      <c r="F5811" t="s">
        <v>44</v>
      </c>
      <c r="G5811" t="s">
        <v>3742</v>
      </c>
      <c r="H5811" t="s">
        <v>3722</v>
      </c>
      <c r="I5811" t="s">
        <v>4538</v>
      </c>
      <c r="J5811" t="s">
        <v>4522</v>
      </c>
      <c r="K5811" s="2">
        <v>-5</v>
      </c>
      <c r="L5811" t="s">
        <v>44</v>
      </c>
      <c r="M5811" s="2">
        <v>-5</v>
      </c>
      <c r="N5811" t="s">
        <v>4523</v>
      </c>
      <c r="O5811" t="s">
        <v>4524</v>
      </c>
      <c r="P5811" t="s">
        <v>23976</v>
      </c>
      <c r="Q5811" t="s">
        <v>23977</v>
      </c>
      <c r="R5811" t="s">
        <v>44</v>
      </c>
      <c r="S5811" t="s">
        <v>4527</v>
      </c>
      <c r="T5811" s="3">
        <v>45818</v>
      </c>
      <c r="U5811" s="3">
        <v>45819</v>
      </c>
      <c r="V5811" s="2">
        <v>0</v>
      </c>
      <c r="W5811" t="s">
        <v>44</v>
      </c>
      <c r="X5811" t="s">
        <v>44</v>
      </c>
      <c r="Y5811" t="s">
        <v>23978</v>
      </c>
      <c r="Z5811" t="s">
        <v>1167</v>
      </c>
      <c r="AA5811" t="s">
        <v>4529</v>
      </c>
      <c r="AB5811" t="s">
        <v>4530</v>
      </c>
      <c r="AC5811" t="s">
        <v>99</v>
      </c>
      <c r="AD5811" t="str">
        <f t="shared" si="90"/>
        <v>10-60</v>
      </c>
      <c r="AE5811" t="str">
        <f>VLOOKUP(AD5811,'Main_Sub Desc'!C:D,2,)</f>
        <v>LPC from invoicing</v>
      </c>
      <c r="AF5811" t="str">
        <f>VLOOKUP(VALUE(H5811),'Main_Sub Desc'!F:G,2,)</f>
        <v>Wtr Rev Late Payment</v>
      </c>
      <c r="AG5811">
        <f>IFERROR(VLOOKUP(VALUE(I5811),'PC Mapping'!A:F,6,),"")</f>
        <v>10469</v>
      </c>
      <c r="AH5811" s="13" t="str">
        <f>VLOOKUP(AG5811,'PC Mapping'!L:M,2,)</f>
        <v>Bolivar Water</v>
      </c>
    </row>
    <row r="5812" spans="1:34" x14ac:dyDescent="0.2">
      <c r="A5812" t="s">
        <v>23979</v>
      </c>
      <c r="B5812" t="s">
        <v>23980</v>
      </c>
      <c r="C5812" t="s">
        <v>4519</v>
      </c>
      <c r="D5812" t="s">
        <v>4520</v>
      </c>
      <c r="E5812" s="3">
        <v>45821</v>
      </c>
      <c r="F5812" t="s">
        <v>44</v>
      </c>
      <c r="G5812" t="s">
        <v>3742</v>
      </c>
      <c r="H5812" t="s">
        <v>3716</v>
      </c>
      <c r="I5812" t="s">
        <v>5595</v>
      </c>
      <c r="J5812" t="s">
        <v>4522</v>
      </c>
      <c r="K5812" s="2">
        <v>-5</v>
      </c>
      <c r="L5812" t="s">
        <v>44</v>
      </c>
      <c r="M5812" s="2">
        <v>-5</v>
      </c>
      <c r="N5812" t="s">
        <v>4523</v>
      </c>
      <c r="O5812" t="s">
        <v>4524</v>
      </c>
      <c r="P5812" t="s">
        <v>23981</v>
      </c>
      <c r="Q5812" t="s">
        <v>23982</v>
      </c>
      <c r="R5812" t="s">
        <v>44</v>
      </c>
      <c r="S5812" t="s">
        <v>4527</v>
      </c>
      <c r="T5812" s="3">
        <v>45821</v>
      </c>
      <c r="U5812" s="3">
        <v>45824</v>
      </c>
      <c r="V5812" s="2">
        <v>0</v>
      </c>
      <c r="W5812" t="s">
        <v>44</v>
      </c>
      <c r="X5812" t="s">
        <v>44</v>
      </c>
      <c r="Y5812" t="s">
        <v>23983</v>
      </c>
      <c r="Z5812" t="s">
        <v>23984</v>
      </c>
      <c r="AA5812" t="s">
        <v>4529</v>
      </c>
      <c r="AB5812" t="s">
        <v>4530</v>
      </c>
      <c r="AC5812" t="s">
        <v>89</v>
      </c>
      <c r="AD5812" t="str">
        <f t="shared" si="90"/>
        <v>10-60</v>
      </c>
      <c r="AE5812" t="str">
        <f>VLOOKUP(AD5812,'Main_Sub Desc'!C:D,2,)</f>
        <v>LPC from invoicing</v>
      </c>
      <c r="AF5812" t="str">
        <f>VLOOKUP(VALUE(H5812),'Main_Sub Desc'!F:G,2,)</f>
        <v>Wst Rev Late Payment</v>
      </c>
      <c r="AG5812">
        <f>IFERROR(VLOOKUP(VALUE(I5812),'PC Mapping'!A:F,6,),"")</f>
        <v>10636</v>
      </c>
      <c r="AH5812" s="13" t="str">
        <f>VLOOKUP(AG5812,'PC Mapping'!L:M,2,)</f>
        <v>Prairie Heights Sewer</v>
      </c>
    </row>
    <row r="5813" spans="1:34" x14ac:dyDescent="0.2">
      <c r="A5813" t="s">
        <v>23985</v>
      </c>
      <c r="B5813" t="s">
        <v>23980</v>
      </c>
      <c r="C5813" t="s">
        <v>4519</v>
      </c>
      <c r="D5813" t="s">
        <v>4520</v>
      </c>
      <c r="E5813" s="3">
        <v>45821</v>
      </c>
      <c r="F5813" t="s">
        <v>44</v>
      </c>
      <c r="G5813" t="s">
        <v>3742</v>
      </c>
      <c r="H5813" t="s">
        <v>3716</v>
      </c>
      <c r="I5813" t="s">
        <v>4534</v>
      </c>
      <c r="J5813" t="s">
        <v>4522</v>
      </c>
      <c r="K5813" s="2">
        <v>-5</v>
      </c>
      <c r="L5813" t="s">
        <v>44</v>
      </c>
      <c r="M5813" s="2">
        <v>-5</v>
      </c>
      <c r="N5813" t="s">
        <v>4523</v>
      </c>
      <c r="O5813" t="s">
        <v>4524</v>
      </c>
      <c r="P5813" t="s">
        <v>14226</v>
      </c>
      <c r="Q5813" t="s">
        <v>23986</v>
      </c>
      <c r="R5813" t="s">
        <v>44</v>
      </c>
      <c r="S5813" t="s">
        <v>4527</v>
      </c>
      <c r="T5813" s="3">
        <v>45821</v>
      </c>
      <c r="U5813" s="3">
        <v>45824</v>
      </c>
      <c r="V5813" s="2">
        <v>0</v>
      </c>
      <c r="W5813" t="s">
        <v>44</v>
      </c>
      <c r="X5813" t="s">
        <v>44</v>
      </c>
      <c r="Y5813" t="s">
        <v>23987</v>
      </c>
      <c r="Z5813" t="s">
        <v>23988</v>
      </c>
      <c r="AA5813" t="s">
        <v>4529</v>
      </c>
      <c r="AB5813" t="s">
        <v>4530</v>
      </c>
      <c r="AC5813" t="s">
        <v>99</v>
      </c>
      <c r="AD5813" t="str">
        <f t="shared" si="90"/>
        <v>10-60</v>
      </c>
      <c r="AE5813" t="str">
        <f>VLOOKUP(AD5813,'Main_Sub Desc'!C:D,2,)</f>
        <v>LPC from invoicing</v>
      </c>
      <c r="AF5813" t="str">
        <f>VLOOKUP(VALUE(H5813),'Main_Sub Desc'!F:G,2,)</f>
        <v>Wst Rev Late Payment</v>
      </c>
      <c r="AG5813">
        <f>IFERROR(VLOOKUP(VALUE(I5813),'PC Mapping'!A:F,6,),"")</f>
        <v>10514</v>
      </c>
      <c r="AH5813" s="13" t="str">
        <f>VLOOKUP(AG5813,'PC Mapping'!L:M,2,)</f>
        <v>Bolivar Sewer</v>
      </c>
    </row>
    <row r="5814" spans="1:34" x14ac:dyDescent="0.2">
      <c r="A5814" t="s">
        <v>23985</v>
      </c>
      <c r="B5814" t="s">
        <v>23980</v>
      </c>
      <c r="C5814" t="s">
        <v>4519</v>
      </c>
      <c r="D5814" t="s">
        <v>4520</v>
      </c>
      <c r="E5814" s="3">
        <v>45821</v>
      </c>
      <c r="F5814" t="s">
        <v>44</v>
      </c>
      <c r="G5814" t="s">
        <v>3742</v>
      </c>
      <c r="H5814" t="s">
        <v>3722</v>
      </c>
      <c r="I5814" t="s">
        <v>4538</v>
      </c>
      <c r="J5814" t="s">
        <v>4522</v>
      </c>
      <c r="K5814" s="2">
        <v>-5</v>
      </c>
      <c r="L5814" t="s">
        <v>44</v>
      </c>
      <c r="M5814" s="2">
        <v>-5</v>
      </c>
      <c r="N5814" t="s">
        <v>4523</v>
      </c>
      <c r="O5814" t="s">
        <v>4524</v>
      </c>
      <c r="P5814" t="s">
        <v>14226</v>
      </c>
      <c r="Q5814" t="s">
        <v>23989</v>
      </c>
      <c r="R5814" t="s">
        <v>44</v>
      </c>
      <c r="S5814" t="s">
        <v>4527</v>
      </c>
      <c r="T5814" s="3">
        <v>45821</v>
      </c>
      <c r="U5814" s="3">
        <v>45824</v>
      </c>
      <c r="V5814" s="2">
        <v>0</v>
      </c>
      <c r="W5814" t="s">
        <v>44</v>
      </c>
      <c r="X5814" t="s">
        <v>44</v>
      </c>
      <c r="Y5814" t="s">
        <v>23990</v>
      </c>
      <c r="Z5814" t="s">
        <v>23988</v>
      </c>
      <c r="AA5814" t="s">
        <v>4529</v>
      </c>
      <c r="AB5814" t="s">
        <v>4530</v>
      </c>
      <c r="AC5814" t="s">
        <v>99</v>
      </c>
      <c r="AD5814" t="str">
        <f t="shared" si="90"/>
        <v>10-60</v>
      </c>
      <c r="AE5814" t="str">
        <f>VLOOKUP(AD5814,'Main_Sub Desc'!C:D,2,)</f>
        <v>LPC from invoicing</v>
      </c>
      <c r="AF5814" t="str">
        <f>VLOOKUP(VALUE(H5814),'Main_Sub Desc'!F:G,2,)</f>
        <v>Wtr Rev Late Payment</v>
      </c>
      <c r="AG5814">
        <f>IFERROR(VLOOKUP(VALUE(I5814),'PC Mapping'!A:F,6,),"")</f>
        <v>10469</v>
      </c>
      <c r="AH5814" s="13" t="str">
        <f>VLOOKUP(AG5814,'PC Mapping'!L:M,2,)</f>
        <v>Bolivar Water</v>
      </c>
    </row>
    <row r="5815" spans="1:34" x14ac:dyDescent="0.2">
      <c r="A5815" t="s">
        <v>23991</v>
      </c>
      <c r="B5815" t="s">
        <v>23980</v>
      </c>
      <c r="C5815" t="s">
        <v>4519</v>
      </c>
      <c r="D5815" t="s">
        <v>4520</v>
      </c>
      <c r="E5815" s="3">
        <v>45821</v>
      </c>
      <c r="F5815" t="s">
        <v>44</v>
      </c>
      <c r="G5815" t="s">
        <v>3742</v>
      </c>
      <c r="H5815" t="s">
        <v>3716</v>
      </c>
      <c r="I5815" t="s">
        <v>4534</v>
      </c>
      <c r="J5815" t="s">
        <v>4522</v>
      </c>
      <c r="K5815" s="2">
        <v>-5</v>
      </c>
      <c r="L5815" t="s">
        <v>44</v>
      </c>
      <c r="M5815" s="2">
        <v>-5</v>
      </c>
      <c r="N5815" t="s">
        <v>4523</v>
      </c>
      <c r="O5815" t="s">
        <v>4524</v>
      </c>
      <c r="P5815" t="s">
        <v>10908</v>
      </c>
      <c r="Q5815" t="s">
        <v>23992</v>
      </c>
      <c r="R5815" t="s">
        <v>44</v>
      </c>
      <c r="S5815" t="s">
        <v>4527</v>
      </c>
      <c r="T5815" s="3">
        <v>45821</v>
      </c>
      <c r="U5815" s="3">
        <v>45824</v>
      </c>
      <c r="V5815" s="2">
        <v>0</v>
      </c>
      <c r="W5815" t="s">
        <v>44</v>
      </c>
      <c r="X5815" t="s">
        <v>44</v>
      </c>
      <c r="Y5815" t="s">
        <v>23993</v>
      </c>
      <c r="Z5815" t="s">
        <v>767</v>
      </c>
      <c r="AA5815" t="s">
        <v>4529</v>
      </c>
      <c r="AB5815" t="s">
        <v>4530</v>
      </c>
      <c r="AC5815" t="s">
        <v>89</v>
      </c>
      <c r="AD5815" t="str">
        <f t="shared" si="90"/>
        <v>10-60</v>
      </c>
      <c r="AE5815" t="str">
        <f>VLOOKUP(AD5815,'Main_Sub Desc'!C:D,2,)</f>
        <v>LPC from invoicing</v>
      </c>
      <c r="AF5815" t="str">
        <f>VLOOKUP(VALUE(H5815),'Main_Sub Desc'!F:G,2,)</f>
        <v>Wst Rev Late Payment</v>
      </c>
      <c r="AG5815">
        <f>IFERROR(VLOOKUP(VALUE(I5815),'PC Mapping'!A:F,6,),"")</f>
        <v>10514</v>
      </c>
      <c r="AH5815" s="13" t="str">
        <f>VLOOKUP(AG5815,'PC Mapping'!L:M,2,)</f>
        <v>Bolivar Sewer</v>
      </c>
    </row>
    <row r="5816" spans="1:34" x14ac:dyDescent="0.2">
      <c r="A5816" t="s">
        <v>23991</v>
      </c>
      <c r="B5816" t="s">
        <v>23980</v>
      </c>
      <c r="C5816" t="s">
        <v>4519</v>
      </c>
      <c r="D5816" t="s">
        <v>4520</v>
      </c>
      <c r="E5816" s="3">
        <v>45821</v>
      </c>
      <c r="F5816" t="s">
        <v>44</v>
      </c>
      <c r="G5816" t="s">
        <v>3742</v>
      </c>
      <c r="H5816" t="s">
        <v>3722</v>
      </c>
      <c r="I5816" t="s">
        <v>4538</v>
      </c>
      <c r="J5816" t="s">
        <v>4522</v>
      </c>
      <c r="K5816" s="2">
        <v>-5</v>
      </c>
      <c r="L5816" t="s">
        <v>44</v>
      </c>
      <c r="M5816" s="2">
        <v>-5</v>
      </c>
      <c r="N5816" t="s">
        <v>4523</v>
      </c>
      <c r="O5816" t="s">
        <v>4524</v>
      </c>
      <c r="P5816" t="s">
        <v>10908</v>
      </c>
      <c r="Q5816" t="s">
        <v>23994</v>
      </c>
      <c r="R5816" t="s">
        <v>44</v>
      </c>
      <c r="S5816" t="s">
        <v>4527</v>
      </c>
      <c r="T5816" s="3">
        <v>45821</v>
      </c>
      <c r="U5816" s="3">
        <v>45824</v>
      </c>
      <c r="V5816" s="2">
        <v>0</v>
      </c>
      <c r="W5816" t="s">
        <v>44</v>
      </c>
      <c r="X5816" t="s">
        <v>44</v>
      </c>
      <c r="Y5816" t="s">
        <v>23995</v>
      </c>
      <c r="Z5816" t="s">
        <v>767</v>
      </c>
      <c r="AA5816" t="s">
        <v>4529</v>
      </c>
      <c r="AB5816" t="s">
        <v>4530</v>
      </c>
      <c r="AC5816" t="s">
        <v>89</v>
      </c>
      <c r="AD5816" t="str">
        <f t="shared" si="90"/>
        <v>10-60</v>
      </c>
      <c r="AE5816" t="str">
        <f>VLOOKUP(AD5816,'Main_Sub Desc'!C:D,2,)</f>
        <v>LPC from invoicing</v>
      </c>
      <c r="AF5816" t="str">
        <f>VLOOKUP(VALUE(H5816),'Main_Sub Desc'!F:G,2,)</f>
        <v>Wtr Rev Late Payment</v>
      </c>
      <c r="AG5816">
        <f>IFERROR(VLOOKUP(VALUE(I5816),'PC Mapping'!A:F,6,),"")</f>
        <v>10469</v>
      </c>
      <c r="AH5816" s="13" t="str">
        <f>VLOOKUP(AG5816,'PC Mapping'!L:M,2,)</f>
        <v>Bolivar Water</v>
      </c>
    </row>
    <row r="5817" spans="1:34" x14ac:dyDescent="0.2">
      <c r="A5817" t="s">
        <v>23996</v>
      </c>
      <c r="B5817" t="s">
        <v>23997</v>
      </c>
      <c r="C5817" t="s">
        <v>4519</v>
      </c>
      <c r="D5817" t="s">
        <v>4520</v>
      </c>
      <c r="E5817" s="3">
        <v>45821</v>
      </c>
      <c r="F5817" t="s">
        <v>44</v>
      </c>
      <c r="G5817" t="s">
        <v>3742</v>
      </c>
      <c r="H5817" t="s">
        <v>3722</v>
      </c>
      <c r="I5817" t="s">
        <v>4538</v>
      </c>
      <c r="J5817" t="s">
        <v>4522</v>
      </c>
      <c r="K5817" s="2">
        <v>-5</v>
      </c>
      <c r="L5817" t="s">
        <v>44</v>
      </c>
      <c r="M5817" s="2">
        <v>-5</v>
      </c>
      <c r="N5817" t="s">
        <v>4523</v>
      </c>
      <c r="O5817" t="s">
        <v>4524</v>
      </c>
      <c r="P5817" t="s">
        <v>13035</v>
      </c>
      <c r="Q5817" t="s">
        <v>23998</v>
      </c>
      <c r="R5817" t="s">
        <v>44</v>
      </c>
      <c r="S5817" t="s">
        <v>4527</v>
      </c>
      <c r="T5817" s="3">
        <v>45821</v>
      </c>
      <c r="U5817" s="3">
        <v>45824</v>
      </c>
      <c r="V5817" s="2">
        <v>0</v>
      </c>
      <c r="W5817" t="s">
        <v>44</v>
      </c>
      <c r="X5817" t="s">
        <v>44</v>
      </c>
      <c r="Y5817" t="s">
        <v>18640</v>
      </c>
      <c r="Z5817" t="s">
        <v>1071</v>
      </c>
      <c r="AA5817" t="s">
        <v>4529</v>
      </c>
      <c r="AB5817" t="s">
        <v>4530</v>
      </c>
      <c r="AC5817" t="s">
        <v>89</v>
      </c>
      <c r="AD5817" t="str">
        <f t="shared" si="90"/>
        <v>10-60</v>
      </c>
      <c r="AE5817" t="str">
        <f>VLOOKUP(AD5817,'Main_Sub Desc'!C:D,2,)</f>
        <v>LPC from invoicing</v>
      </c>
      <c r="AF5817" t="str">
        <f>VLOOKUP(VALUE(H5817),'Main_Sub Desc'!F:G,2,)</f>
        <v>Wtr Rev Late Payment</v>
      </c>
      <c r="AG5817">
        <f>IFERROR(VLOOKUP(VALUE(I5817),'PC Mapping'!A:F,6,),"")</f>
        <v>10469</v>
      </c>
      <c r="AH5817" s="13" t="str">
        <f>VLOOKUP(AG5817,'PC Mapping'!L:M,2,)</f>
        <v>Bolivar Water</v>
      </c>
    </row>
    <row r="5818" spans="1:34" x14ac:dyDescent="0.2">
      <c r="A5818" t="s">
        <v>23996</v>
      </c>
      <c r="B5818" t="s">
        <v>23997</v>
      </c>
      <c r="C5818" t="s">
        <v>4519</v>
      </c>
      <c r="D5818" t="s">
        <v>4520</v>
      </c>
      <c r="E5818" s="3">
        <v>45821</v>
      </c>
      <c r="F5818" t="s">
        <v>44</v>
      </c>
      <c r="G5818" t="s">
        <v>3742</v>
      </c>
      <c r="H5818" t="s">
        <v>3716</v>
      </c>
      <c r="I5818" t="s">
        <v>4534</v>
      </c>
      <c r="J5818" t="s">
        <v>4522</v>
      </c>
      <c r="K5818" s="2">
        <v>-5</v>
      </c>
      <c r="L5818" t="s">
        <v>44</v>
      </c>
      <c r="M5818" s="2">
        <v>-5</v>
      </c>
      <c r="N5818" t="s">
        <v>4523</v>
      </c>
      <c r="O5818" t="s">
        <v>4524</v>
      </c>
      <c r="P5818" t="s">
        <v>13035</v>
      </c>
      <c r="Q5818" t="s">
        <v>23999</v>
      </c>
      <c r="R5818" t="s">
        <v>44</v>
      </c>
      <c r="S5818" t="s">
        <v>4527</v>
      </c>
      <c r="T5818" s="3">
        <v>45821</v>
      </c>
      <c r="U5818" s="3">
        <v>45824</v>
      </c>
      <c r="V5818" s="2">
        <v>0</v>
      </c>
      <c r="W5818" t="s">
        <v>44</v>
      </c>
      <c r="X5818" t="s">
        <v>44</v>
      </c>
      <c r="Y5818" t="s">
        <v>18642</v>
      </c>
      <c r="Z5818" t="s">
        <v>1071</v>
      </c>
      <c r="AA5818" t="s">
        <v>4529</v>
      </c>
      <c r="AB5818" t="s">
        <v>4530</v>
      </c>
      <c r="AC5818" t="s">
        <v>89</v>
      </c>
      <c r="AD5818" t="str">
        <f t="shared" si="90"/>
        <v>10-60</v>
      </c>
      <c r="AE5818" t="str">
        <f>VLOOKUP(AD5818,'Main_Sub Desc'!C:D,2,)</f>
        <v>LPC from invoicing</v>
      </c>
      <c r="AF5818" t="str">
        <f>VLOOKUP(VALUE(H5818),'Main_Sub Desc'!F:G,2,)</f>
        <v>Wst Rev Late Payment</v>
      </c>
      <c r="AG5818">
        <f>IFERROR(VLOOKUP(VALUE(I5818),'PC Mapping'!A:F,6,),"")</f>
        <v>10514</v>
      </c>
      <c r="AH5818" s="13" t="str">
        <f>VLOOKUP(AG5818,'PC Mapping'!L:M,2,)</f>
        <v>Bolivar Sewer</v>
      </c>
    </row>
    <row r="5819" spans="1:34" x14ac:dyDescent="0.2">
      <c r="A5819" t="s">
        <v>24000</v>
      </c>
      <c r="B5819" t="s">
        <v>23997</v>
      </c>
      <c r="C5819" t="s">
        <v>4519</v>
      </c>
      <c r="D5819" t="s">
        <v>4520</v>
      </c>
      <c r="E5819" s="3">
        <v>45821</v>
      </c>
      <c r="F5819" t="s">
        <v>44</v>
      </c>
      <c r="G5819" t="s">
        <v>3742</v>
      </c>
      <c r="H5819" t="s">
        <v>3716</v>
      </c>
      <c r="I5819" t="s">
        <v>4534</v>
      </c>
      <c r="J5819" t="s">
        <v>4522</v>
      </c>
      <c r="K5819" s="2">
        <v>-5</v>
      </c>
      <c r="L5819" t="s">
        <v>44</v>
      </c>
      <c r="M5819" s="2">
        <v>-5</v>
      </c>
      <c r="N5819" t="s">
        <v>4523</v>
      </c>
      <c r="O5819" t="s">
        <v>4524</v>
      </c>
      <c r="P5819" t="s">
        <v>6904</v>
      </c>
      <c r="Q5819" t="s">
        <v>24001</v>
      </c>
      <c r="R5819" t="s">
        <v>44</v>
      </c>
      <c r="S5819" t="s">
        <v>4527</v>
      </c>
      <c r="T5819" s="3">
        <v>45821</v>
      </c>
      <c r="U5819" s="3">
        <v>45824</v>
      </c>
      <c r="V5819" s="2">
        <v>0</v>
      </c>
      <c r="W5819" t="s">
        <v>44</v>
      </c>
      <c r="X5819" t="s">
        <v>44</v>
      </c>
      <c r="Y5819" t="s">
        <v>14570</v>
      </c>
      <c r="Z5819" t="s">
        <v>590</v>
      </c>
      <c r="AA5819" t="s">
        <v>4529</v>
      </c>
      <c r="AB5819" t="s">
        <v>4530</v>
      </c>
      <c r="AC5819" t="s">
        <v>89</v>
      </c>
      <c r="AD5819" t="str">
        <f t="shared" si="90"/>
        <v>10-60</v>
      </c>
      <c r="AE5819" t="str">
        <f>VLOOKUP(AD5819,'Main_Sub Desc'!C:D,2,)</f>
        <v>LPC from invoicing</v>
      </c>
      <c r="AF5819" t="str">
        <f>VLOOKUP(VALUE(H5819),'Main_Sub Desc'!F:G,2,)</f>
        <v>Wst Rev Late Payment</v>
      </c>
      <c r="AG5819">
        <f>IFERROR(VLOOKUP(VALUE(I5819),'PC Mapping'!A:F,6,),"")</f>
        <v>10514</v>
      </c>
      <c r="AH5819" s="13" t="str">
        <f>VLOOKUP(AG5819,'PC Mapping'!L:M,2,)</f>
        <v>Bolivar Sewer</v>
      </c>
    </row>
    <row r="5820" spans="1:34" x14ac:dyDescent="0.2">
      <c r="A5820" t="s">
        <v>24000</v>
      </c>
      <c r="B5820" t="s">
        <v>23997</v>
      </c>
      <c r="C5820" t="s">
        <v>4519</v>
      </c>
      <c r="D5820" t="s">
        <v>4520</v>
      </c>
      <c r="E5820" s="3">
        <v>45821</v>
      </c>
      <c r="F5820" t="s">
        <v>44</v>
      </c>
      <c r="G5820" t="s">
        <v>3742</v>
      </c>
      <c r="H5820" t="s">
        <v>3722</v>
      </c>
      <c r="I5820" t="s">
        <v>4538</v>
      </c>
      <c r="J5820" t="s">
        <v>4522</v>
      </c>
      <c r="K5820" s="2">
        <v>-5</v>
      </c>
      <c r="L5820" t="s">
        <v>44</v>
      </c>
      <c r="M5820" s="2">
        <v>-5</v>
      </c>
      <c r="N5820" t="s">
        <v>4523</v>
      </c>
      <c r="O5820" t="s">
        <v>4524</v>
      </c>
      <c r="P5820" t="s">
        <v>6904</v>
      </c>
      <c r="Q5820" t="s">
        <v>24002</v>
      </c>
      <c r="R5820" t="s">
        <v>44</v>
      </c>
      <c r="S5820" t="s">
        <v>4527</v>
      </c>
      <c r="T5820" s="3">
        <v>45821</v>
      </c>
      <c r="U5820" s="3">
        <v>45824</v>
      </c>
      <c r="V5820" s="2">
        <v>0</v>
      </c>
      <c r="W5820" t="s">
        <v>44</v>
      </c>
      <c r="X5820" t="s">
        <v>44</v>
      </c>
      <c r="Y5820" t="s">
        <v>14568</v>
      </c>
      <c r="Z5820" t="s">
        <v>590</v>
      </c>
      <c r="AA5820" t="s">
        <v>4529</v>
      </c>
      <c r="AB5820" t="s">
        <v>4530</v>
      </c>
      <c r="AC5820" t="s">
        <v>89</v>
      </c>
      <c r="AD5820" t="str">
        <f t="shared" si="90"/>
        <v>10-60</v>
      </c>
      <c r="AE5820" t="str">
        <f>VLOOKUP(AD5820,'Main_Sub Desc'!C:D,2,)</f>
        <v>LPC from invoicing</v>
      </c>
      <c r="AF5820" t="str">
        <f>VLOOKUP(VALUE(H5820),'Main_Sub Desc'!F:G,2,)</f>
        <v>Wtr Rev Late Payment</v>
      </c>
      <c r="AG5820">
        <f>IFERROR(VLOOKUP(VALUE(I5820),'PC Mapping'!A:F,6,),"")</f>
        <v>10469</v>
      </c>
      <c r="AH5820" s="13" t="str">
        <f>VLOOKUP(AG5820,'PC Mapping'!L:M,2,)</f>
        <v>Bolivar Water</v>
      </c>
    </row>
    <row r="5821" spans="1:34" x14ac:dyDescent="0.2">
      <c r="A5821" t="s">
        <v>24003</v>
      </c>
      <c r="B5821" t="s">
        <v>24004</v>
      </c>
      <c r="C5821" t="s">
        <v>4519</v>
      </c>
      <c r="D5821" t="s">
        <v>4520</v>
      </c>
      <c r="E5821" s="3">
        <v>45824</v>
      </c>
      <c r="F5821" t="s">
        <v>24005</v>
      </c>
      <c r="G5821" t="s">
        <v>3742</v>
      </c>
      <c r="H5821" t="s">
        <v>3722</v>
      </c>
      <c r="I5821" t="s">
        <v>4538</v>
      </c>
      <c r="J5821" t="s">
        <v>4522</v>
      </c>
      <c r="K5821" s="2">
        <v>-5</v>
      </c>
      <c r="L5821" t="s">
        <v>44</v>
      </c>
      <c r="M5821" s="2">
        <v>-5</v>
      </c>
      <c r="N5821" t="s">
        <v>4523</v>
      </c>
      <c r="O5821" t="s">
        <v>4524</v>
      </c>
      <c r="P5821" t="s">
        <v>5845</v>
      </c>
      <c r="Q5821" t="s">
        <v>24006</v>
      </c>
      <c r="R5821" t="s">
        <v>44</v>
      </c>
      <c r="S5821" t="s">
        <v>4527</v>
      </c>
      <c r="T5821" s="3">
        <v>45824</v>
      </c>
      <c r="U5821" s="3">
        <v>45825</v>
      </c>
      <c r="V5821" s="2">
        <v>0</v>
      </c>
      <c r="W5821" t="s">
        <v>44</v>
      </c>
      <c r="X5821" t="s">
        <v>44</v>
      </c>
      <c r="Y5821" t="s">
        <v>5850</v>
      </c>
      <c r="Z5821" t="s">
        <v>5848</v>
      </c>
      <c r="AA5821" t="s">
        <v>4529</v>
      </c>
      <c r="AB5821" t="s">
        <v>4530</v>
      </c>
      <c r="AC5821" t="s">
        <v>89</v>
      </c>
      <c r="AD5821" t="str">
        <f t="shared" si="90"/>
        <v>10-60</v>
      </c>
      <c r="AE5821" t="str">
        <f>VLOOKUP(AD5821,'Main_Sub Desc'!C:D,2,)</f>
        <v>LPC from invoicing</v>
      </c>
      <c r="AF5821" t="str">
        <f>VLOOKUP(VALUE(H5821),'Main_Sub Desc'!F:G,2,)</f>
        <v>Wtr Rev Late Payment</v>
      </c>
      <c r="AG5821">
        <f>IFERROR(VLOOKUP(VALUE(I5821),'PC Mapping'!A:F,6,),"")</f>
        <v>10469</v>
      </c>
      <c r="AH5821" s="13" t="str">
        <f>VLOOKUP(AG5821,'PC Mapping'!L:M,2,)</f>
        <v>Bolivar Water</v>
      </c>
    </row>
    <row r="5822" spans="1:34" x14ac:dyDescent="0.2">
      <c r="A5822" t="s">
        <v>24003</v>
      </c>
      <c r="B5822" t="s">
        <v>24004</v>
      </c>
      <c r="C5822" t="s">
        <v>4519</v>
      </c>
      <c r="D5822" t="s">
        <v>4520</v>
      </c>
      <c r="E5822" s="3">
        <v>45824</v>
      </c>
      <c r="F5822" t="s">
        <v>24005</v>
      </c>
      <c r="G5822" t="s">
        <v>3742</v>
      </c>
      <c r="H5822" t="s">
        <v>3716</v>
      </c>
      <c r="I5822" t="s">
        <v>4534</v>
      </c>
      <c r="J5822" t="s">
        <v>4522</v>
      </c>
      <c r="K5822" s="2">
        <v>-5.84</v>
      </c>
      <c r="L5822" t="s">
        <v>44</v>
      </c>
      <c r="M5822" s="2">
        <v>-5.84</v>
      </c>
      <c r="N5822" t="s">
        <v>4523</v>
      </c>
      <c r="O5822" t="s">
        <v>4524</v>
      </c>
      <c r="P5822" t="s">
        <v>5845</v>
      </c>
      <c r="Q5822" t="s">
        <v>24007</v>
      </c>
      <c r="R5822" t="s">
        <v>44</v>
      </c>
      <c r="S5822" t="s">
        <v>4527</v>
      </c>
      <c r="T5822" s="3">
        <v>45824</v>
      </c>
      <c r="U5822" s="3">
        <v>45825</v>
      </c>
      <c r="V5822" s="2">
        <v>0</v>
      </c>
      <c r="W5822" t="s">
        <v>44</v>
      </c>
      <c r="X5822" t="s">
        <v>44</v>
      </c>
      <c r="Y5822" t="s">
        <v>5847</v>
      </c>
      <c r="Z5822" t="s">
        <v>5848</v>
      </c>
      <c r="AA5822" t="s">
        <v>4529</v>
      </c>
      <c r="AB5822" t="s">
        <v>4530</v>
      </c>
      <c r="AC5822" t="s">
        <v>89</v>
      </c>
      <c r="AD5822" t="str">
        <f t="shared" si="90"/>
        <v>10-60</v>
      </c>
      <c r="AE5822" t="str">
        <f>VLOOKUP(AD5822,'Main_Sub Desc'!C:D,2,)</f>
        <v>LPC from invoicing</v>
      </c>
      <c r="AF5822" t="str">
        <f>VLOOKUP(VALUE(H5822),'Main_Sub Desc'!F:G,2,)</f>
        <v>Wst Rev Late Payment</v>
      </c>
      <c r="AG5822">
        <f>IFERROR(VLOOKUP(VALUE(I5822),'PC Mapping'!A:F,6,),"")</f>
        <v>10514</v>
      </c>
      <c r="AH5822" s="13" t="str">
        <f>VLOOKUP(AG5822,'PC Mapping'!L:M,2,)</f>
        <v>Bolivar Sewer</v>
      </c>
    </row>
    <row r="5823" spans="1:34" x14ac:dyDescent="0.2">
      <c r="A5823" t="s">
        <v>24008</v>
      </c>
      <c r="B5823" t="s">
        <v>24009</v>
      </c>
      <c r="C5823" t="s">
        <v>4519</v>
      </c>
      <c r="D5823" t="s">
        <v>4520</v>
      </c>
      <c r="E5823" s="3">
        <v>45824</v>
      </c>
      <c r="F5823" t="s">
        <v>44</v>
      </c>
      <c r="G5823" t="s">
        <v>3742</v>
      </c>
      <c r="H5823" t="s">
        <v>3716</v>
      </c>
      <c r="I5823" t="s">
        <v>4534</v>
      </c>
      <c r="J5823" t="s">
        <v>4522</v>
      </c>
      <c r="K5823" s="2">
        <v>-10.91</v>
      </c>
      <c r="L5823" t="s">
        <v>44</v>
      </c>
      <c r="M5823" s="2">
        <v>-10.91</v>
      </c>
      <c r="N5823" t="s">
        <v>4523</v>
      </c>
      <c r="O5823" t="s">
        <v>4524</v>
      </c>
      <c r="P5823" t="s">
        <v>24010</v>
      </c>
      <c r="Q5823" t="s">
        <v>24011</v>
      </c>
      <c r="R5823" t="s">
        <v>44</v>
      </c>
      <c r="S5823" t="s">
        <v>4527</v>
      </c>
      <c r="T5823" s="3">
        <v>45824</v>
      </c>
      <c r="U5823" s="3">
        <v>45825</v>
      </c>
      <c r="V5823" s="2">
        <v>0</v>
      </c>
      <c r="W5823" t="s">
        <v>44</v>
      </c>
      <c r="X5823" t="s">
        <v>44</v>
      </c>
      <c r="Y5823" t="s">
        <v>24012</v>
      </c>
      <c r="Z5823" t="s">
        <v>610</v>
      </c>
      <c r="AA5823" t="s">
        <v>4529</v>
      </c>
      <c r="AB5823" t="s">
        <v>4530</v>
      </c>
      <c r="AC5823" t="s">
        <v>89</v>
      </c>
      <c r="AD5823" t="str">
        <f t="shared" si="90"/>
        <v>10-60</v>
      </c>
      <c r="AE5823" t="str">
        <f>VLOOKUP(AD5823,'Main_Sub Desc'!C:D,2,)</f>
        <v>LPC from invoicing</v>
      </c>
      <c r="AF5823" t="str">
        <f>VLOOKUP(VALUE(H5823),'Main_Sub Desc'!F:G,2,)</f>
        <v>Wst Rev Late Payment</v>
      </c>
      <c r="AG5823">
        <f>IFERROR(VLOOKUP(VALUE(I5823),'PC Mapping'!A:F,6,),"")</f>
        <v>10514</v>
      </c>
      <c r="AH5823" s="13" t="str">
        <f>VLOOKUP(AG5823,'PC Mapping'!L:M,2,)</f>
        <v>Bolivar Sewer</v>
      </c>
    </row>
    <row r="5824" spans="1:34" x14ac:dyDescent="0.2">
      <c r="A5824" t="s">
        <v>24008</v>
      </c>
      <c r="B5824" t="s">
        <v>24009</v>
      </c>
      <c r="C5824" t="s">
        <v>4519</v>
      </c>
      <c r="D5824" t="s">
        <v>4520</v>
      </c>
      <c r="E5824" s="3">
        <v>45824</v>
      </c>
      <c r="F5824" t="s">
        <v>44</v>
      </c>
      <c r="G5824" t="s">
        <v>3742</v>
      </c>
      <c r="H5824" t="s">
        <v>3722</v>
      </c>
      <c r="I5824" t="s">
        <v>4538</v>
      </c>
      <c r="J5824" t="s">
        <v>4522</v>
      </c>
      <c r="K5824" s="2">
        <v>-7.58</v>
      </c>
      <c r="L5824" t="s">
        <v>44</v>
      </c>
      <c r="M5824" s="2">
        <v>-7.58</v>
      </c>
      <c r="N5824" t="s">
        <v>4523</v>
      </c>
      <c r="O5824" t="s">
        <v>4524</v>
      </c>
      <c r="P5824" t="s">
        <v>24010</v>
      </c>
      <c r="Q5824" t="s">
        <v>24013</v>
      </c>
      <c r="R5824" t="s">
        <v>44</v>
      </c>
      <c r="S5824" t="s">
        <v>4527</v>
      </c>
      <c r="T5824" s="3">
        <v>45824</v>
      </c>
      <c r="U5824" s="3">
        <v>45825</v>
      </c>
      <c r="V5824" s="2">
        <v>0</v>
      </c>
      <c r="W5824" t="s">
        <v>44</v>
      </c>
      <c r="X5824" t="s">
        <v>44</v>
      </c>
      <c r="Y5824" t="s">
        <v>24014</v>
      </c>
      <c r="Z5824" t="s">
        <v>610</v>
      </c>
      <c r="AA5824" t="s">
        <v>4529</v>
      </c>
      <c r="AB5824" t="s">
        <v>4530</v>
      </c>
      <c r="AC5824" t="s">
        <v>89</v>
      </c>
      <c r="AD5824" t="str">
        <f t="shared" si="90"/>
        <v>10-60</v>
      </c>
      <c r="AE5824" t="str">
        <f>VLOOKUP(AD5824,'Main_Sub Desc'!C:D,2,)</f>
        <v>LPC from invoicing</v>
      </c>
      <c r="AF5824" t="str">
        <f>VLOOKUP(VALUE(H5824),'Main_Sub Desc'!F:G,2,)</f>
        <v>Wtr Rev Late Payment</v>
      </c>
      <c r="AG5824">
        <f>IFERROR(VLOOKUP(VALUE(I5824),'PC Mapping'!A:F,6,),"")</f>
        <v>10469</v>
      </c>
      <c r="AH5824" s="13" t="str">
        <f>VLOOKUP(AG5824,'PC Mapping'!L:M,2,)</f>
        <v>Bolivar Water</v>
      </c>
    </row>
    <row r="5825" spans="1:34" x14ac:dyDescent="0.2">
      <c r="A5825" t="s">
        <v>24015</v>
      </c>
      <c r="B5825" t="s">
        <v>24009</v>
      </c>
      <c r="C5825" t="s">
        <v>4519</v>
      </c>
      <c r="D5825" t="s">
        <v>4520</v>
      </c>
      <c r="E5825" s="3">
        <v>45824</v>
      </c>
      <c r="F5825" t="s">
        <v>44</v>
      </c>
      <c r="G5825" t="s">
        <v>3742</v>
      </c>
      <c r="H5825" t="s">
        <v>3722</v>
      </c>
      <c r="I5825" t="s">
        <v>4538</v>
      </c>
      <c r="J5825" t="s">
        <v>4522</v>
      </c>
      <c r="K5825" s="2">
        <v>-5</v>
      </c>
      <c r="L5825" t="s">
        <v>44</v>
      </c>
      <c r="M5825" s="2">
        <v>-5</v>
      </c>
      <c r="N5825" t="s">
        <v>4523</v>
      </c>
      <c r="O5825" t="s">
        <v>4524</v>
      </c>
      <c r="P5825" t="s">
        <v>24016</v>
      </c>
      <c r="Q5825" t="s">
        <v>24017</v>
      </c>
      <c r="R5825" t="s">
        <v>44</v>
      </c>
      <c r="S5825" t="s">
        <v>4527</v>
      </c>
      <c r="T5825" s="3">
        <v>45824</v>
      </c>
      <c r="U5825" s="3">
        <v>45825</v>
      </c>
      <c r="V5825" s="2">
        <v>0</v>
      </c>
      <c r="W5825" t="s">
        <v>44</v>
      </c>
      <c r="X5825" t="s">
        <v>44</v>
      </c>
      <c r="Y5825" t="s">
        <v>24018</v>
      </c>
      <c r="Z5825" t="s">
        <v>439</v>
      </c>
      <c r="AA5825" t="s">
        <v>4529</v>
      </c>
      <c r="AB5825" t="s">
        <v>4530</v>
      </c>
      <c r="AC5825" t="s">
        <v>89</v>
      </c>
      <c r="AD5825" t="str">
        <f t="shared" si="90"/>
        <v>10-60</v>
      </c>
      <c r="AE5825" t="str">
        <f>VLOOKUP(AD5825,'Main_Sub Desc'!C:D,2,)</f>
        <v>LPC from invoicing</v>
      </c>
      <c r="AF5825" t="str">
        <f>VLOOKUP(VALUE(H5825),'Main_Sub Desc'!F:G,2,)</f>
        <v>Wtr Rev Late Payment</v>
      </c>
      <c r="AG5825">
        <f>IFERROR(VLOOKUP(VALUE(I5825),'PC Mapping'!A:F,6,),"")</f>
        <v>10469</v>
      </c>
      <c r="AH5825" s="13" t="str">
        <f>VLOOKUP(AG5825,'PC Mapping'!L:M,2,)</f>
        <v>Bolivar Water</v>
      </c>
    </row>
    <row r="5826" spans="1:34" x14ac:dyDescent="0.2">
      <c r="A5826" t="s">
        <v>24015</v>
      </c>
      <c r="B5826" t="s">
        <v>24009</v>
      </c>
      <c r="C5826" t="s">
        <v>4519</v>
      </c>
      <c r="D5826" t="s">
        <v>4520</v>
      </c>
      <c r="E5826" s="3">
        <v>45824</v>
      </c>
      <c r="F5826" t="s">
        <v>44</v>
      </c>
      <c r="G5826" t="s">
        <v>3742</v>
      </c>
      <c r="H5826" t="s">
        <v>3716</v>
      </c>
      <c r="I5826" t="s">
        <v>4534</v>
      </c>
      <c r="J5826" t="s">
        <v>4522</v>
      </c>
      <c r="K5826" s="2">
        <v>-5</v>
      </c>
      <c r="L5826" t="s">
        <v>44</v>
      </c>
      <c r="M5826" s="2">
        <v>-5</v>
      </c>
      <c r="N5826" t="s">
        <v>4523</v>
      </c>
      <c r="O5826" t="s">
        <v>4524</v>
      </c>
      <c r="P5826" t="s">
        <v>24016</v>
      </c>
      <c r="Q5826" t="s">
        <v>24019</v>
      </c>
      <c r="R5826" t="s">
        <v>44</v>
      </c>
      <c r="S5826" t="s">
        <v>4527</v>
      </c>
      <c r="T5826" s="3">
        <v>45824</v>
      </c>
      <c r="U5826" s="3">
        <v>45825</v>
      </c>
      <c r="V5826" s="2">
        <v>0</v>
      </c>
      <c r="W5826" t="s">
        <v>44</v>
      </c>
      <c r="X5826" t="s">
        <v>44</v>
      </c>
      <c r="Y5826" t="s">
        <v>24020</v>
      </c>
      <c r="Z5826" t="s">
        <v>439</v>
      </c>
      <c r="AA5826" t="s">
        <v>4529</v>
      </c>
      <c r="AB5826" t="s">
        <v>4530</v>
      </c>
      <c r="AC5826" t="s">
        <v>89</v>
      </c>
      <c r="AD5826" t="str">
        <f t="shared" si="90"/>
        <v>10-60</v>
      </c>
      <c r="AE5826" t="str">
        <f>VLOOKUP(AD5826,'Main_Sub Desc'!C:D,2,)</f>
        <v>LPC from invoicing</v>
      </c>
      <c r="AF5826" t="str">
        <f>VLOOKUP(VALUE(H5826),'Main_Sub Desc'!F:G,2,)</f>
        <v>Wst Rev Late Payment</v>
      </c>
      <c r="AG5826">
        <f>IFERROR(VLOOKUP(VALUE(I5826),'PC Mapping'!A:F,6,),"")</f>
        <v>10514</v>
      </c>
      <c r="AH5826" s="13" t="str">
        <f>VLOOKUP(AG5826,'PC Mapping'!L:M,2,)</f>
        <v>Bolivar Sewer</v>
      </c>
    </row>
    <row r="5827" spans="1:34" x14ac:dyDescent="0.2">
      <c r="A5827" t="s">
        <v>24021</v>
      </c>
      <c r="B5827" t="s">
        <v>24004</v>
      </c>
      <c r="C5827" t="s">
        <v>4519</v>
      </c>
      <c r="D5827" t="s">
        <v>4520</v>
      </c>
      <c r="E5827" s="3">
        <v>45824</v>
      </c>
      <c r="F5827" t="s">
        <v>44</v>
      </c>
      <c r="G5827" t="s">
        <v>3742</v>
      </c>
      <c r="H5827" t="s">
        <v>3716</v>
      </c>
      <c r="I5827" t="s">
        <v>4534</v>
      </c>
      <c r="J5827" t="s">
        <v>4522</v>
      </c>
      <c r="K5827" s="2">
        <v>-5</v>
      </c>
      <c r="L5827" t="s">
        <v>44</v>
      </c>
      <c r="M5827" s="2">
        <v>-5</v>
      </c>
      <c r="N5827" t="s">
        <v>4523</v>
      </c>
      <c r="O5827" t="s">
        <v>4524</v>
      </c>
      <c r="P5827" t="s">
        <v>8508</v>
      </c>
      <c r="Q5827" t="s">
        <v>24022</v>
      </c>
      <c r="R5827" t="s">
        <v>44</v>
      </c>
      <c r="S5827" t="s">
        <v>4527</v>
      </c>
      <c r="T5827" s="3">
        <v>45824</v>
      </c>
      <c r="U5827" s="3">
        <v>45825</v>
      </c>
      <c r="V5827" s="2">
        <v>0</v>
      </c>
      <c r="W5827" t="s">
        <v>44</v>
      </c>
      <c r="X5827" t="s">
        <v>44</v>
      </c>
      <c r="Y5827" t="s">
        <v>24023</v>
      </c>
      <c r="Z5827" t="s">
        <v>24024</v>
      </c>
      <c r="AA5827" t="s">
        <v>4529</v>
      </c>
      <c r="AB5827" t="s">
        <v>4530</v>
      </c>
      <c r="AC5827" t="s">
        <v>89</v>
      </c>
      <c r="AD5827" t="str">
        <f t="shared" si="90"/>
        <v>10-60</v>
      </c>
      <c r="AE5827" t="str">
        <f>VLOOKUP(AD5827,'Main_Sub Desc'!C:D,2,)</f>
        <v>LPC from invoicing</v>
      </c>
      <c r="AF5827" t="str">
        <f>VLOOKUP(VALUE(H5827),'Main_Sub Desc'!F:G,2,)</f>
        <v>Wst Rev Late Payment</v>
      </c>
      <c r="AG5827">
        <f>IFERROR(VLOOKUP(VALUE(I5827),'PC Mapping'!A:F,6,),"")</f>
        <v>10514</v>
      </c>
      <c r="AH5827" s="13" t="str">
        <f>VLOOKUP(AG5827,'PC Mapping'!L:M,2,)</f>
        <v>Bolivar Sewer</v>
      </c>
    </row>
    <row r="5828" spans="1:34" x14ac:dyDescent="0.2">
      <c r="A5828" t="s">
        <v>24025</v>
      </c>
      <c r="B5828" t="s">
        <v>24009</v>
      </c>
      <c r="C5828" t="s">
        <v>4519</v>
      </c>
      <c r="D5828" t="s">
        <v>4520</v>
      </c>
      <c r="E5828" s="3">
        <v>45824</v>
      </c>
      <c r="F5828" t="s">
        <v>44</v>
      </c>
      <c r="G5828" t="s">
        <v>3742</v>
      </c>
      <c r="H5828" t="s">
        <v>3722</v>
      </c>
      <c r="I5828" t="s">
        <v>4538</v>
      </c>
      <c r="J5828" t="s">
        <v>4522</v>
      </c>
      <c r="K5828" s="2">
        <v>-5</v>
      </c>
      <c r="L5828" t="s">
        <v>44</v>
      </c>
      <c r="M5828" s="2">
        <v>-5</v>
      </c>
      <c r="N5828" t="s">
        <v>4523</v>
      </c>
      <c r="O5828" t="s">
        <v>4524</v>
      </c>
      <c r="P5828" t="s">
        <v>14626</v>
      </c>
      <c r="Q5828" t="s">
        <v>24026</v>
      </c>
      <c r="R5828" t="s">
        <v>44</v>
      </c>
      <c r="S5828" t="s">
        <v>4527</v>
      </c>
      <c r="T5828" s="3">
        <v>45824</v>
      </c>
      <c r="U5828" s="3">
        <v>45825</v>
      </c>
      <c r="V5828" s="2">
        <v>0</v>
      </c>
      <c r="W5828" t="s">
        <v>44</v>
      </c>
      <c r="X5828" t="s">
        <v>44</v>
      </c>
      <c r="Y5828" t="s">
        <v>24027</v>
      </c>
      <c r="Z5828" t="s">
        <v>249</v>
      </c>
      <c r="AA5828" t="s">
        <v>4529</v>
      </c>
      <c r="AB5828" t="s">
        <v>4530</v>
      </c>
      <c r="AC5828" t="s">
        <v>89</v>
      </c>
      <c r="AD5828" t="str">
        <f t="shared" ref="AD5828:AD5891" si="91">CONCATENATE(VALUE(AA5828),"-",VALUE(AB5828))</f>
        <v>10-60</v>
      </c>
      <c r="AE5828" t="str">
        <f>VLOOKUP(AD5828,'Main_Sub Desc'!C:D,2,)</f>
        <v>LPC from invoicing</v>
      </c>
      <c r="AF5828" t="str">
        <f>VLOOKUP(VALUE(H5828),'Main_Sub Desc'!F:G,2,)</f>
        <v>Wtr Rev Late Payment</v>
      </c>
      <c r="AG5828">
        <f>IFERROR(VLOOKUP(VALUE(I5828),'PC Mapping'!A:F,6,),"")</f>
        <v>10469</v>
      </c>
      <c r="AH5828" s="13" t="str">
        <f>VLOOKUP(AG5828,'PC Mapping'!L:M,2,)</f>
        <v>Bolivar Water</v>
      </c>
    </row>
    <row r="5829" spans="1:34" x14ac:dyDescent="0.2">
      <c r="A5829" t="s">
        <v>24025</v>
      </c>
      <c r="B5829" t="s">
        <v>24009</v>
      </c>
      <c r="C5829" t="s">
        <v>4519</v>
      </c>
      <c r="D5829" t="s">
        <v>4520</v>
      </c>
      <c r="E5829" s="3">
        <v>45824</v>
      </c>
      <c r="F5829" t="s">
        <v>44</v>
      </c>
      <c r="G5829" t="s">
        <v>3742</v>
      </c>
      <c r="H5829" t="s">
        <v>3716</v>
      </c>
      <c r="I5829" t="s">
        <v>4534</v>
      </c>
      <c r="J5829" t="s">
        <v>4522</v>
      </c>
      <c r="K5829" s="2">
        <v>-5</v>
      </c>
      <c r="L5829" t="s">
        <v>44</v>
      </c>
      <c r="M5829" s="2">
        <v>-5</v>
      </c>
      <c r="N5829" t="s">
        <v>4523</v>
      </c>
      <c r="O5829" t="s">
        <v>4524</v>
      </c>
      <c r="P5829" t="s">
        <v>14626</v>
      </c>
      <c r="Q5829" t="s">
        <v>24028</v>
      </c>
      <c r="R5829" t="s">
        <v>44</v>
      </c>
      <c r="S5829" t="s">
        <v>4527</v>
      </c>
      <c r="T5829" s="3">
        <v>45824</v>
      </c>
      <c r="U5829" s="3">
        <v>45825</v>
      </c>
      <c r="V5829" s="2">
        <v>0</v>
      </c>
      <c r="W5829" t="s">
        <v>44</v>
      </c>
      <c r="X5829" t="s">
        <v>44</v>
      </c>
      <c r="Y5829" t="s">
        <v>24029</v>
      </c>
      <c r="Z5829" t="s">
        <v>249</v>
      </c>
      <c r="AA5829" t="s">
        <v>4529</v>
      </c>
      <c r="AB5829" t="s">
        <v>4530</v>
      </c>
      <c r="AC5829" t="s">
        <v>89</v>
      </c>
      <c r="AD5829" t="str">
        <f t="shared" si="91"/>
        <v>10-60</v>
      </c>
      <c r="AE5829" t="str">
        <f>VLOOKUP(AD5829,'Main_Sub Desc'!C:D,2,)</f>
        <v>LPC from invoicing</v>
      </c>
      <c r="AF5829" t="str">
        <f>VLOOKUP(VALUE(H5829),'Main_Sub Desc'!F:G,2,)</f>
        <v>Wst Rev Late Payment</v>
      </c>
      <c r="AG5829">
        <f>IFERROR(VLOOKUP(VALUE(I5829),'PC Mapping'!A:F,6,),"")</f>
        <v>10514</v>
      </c>
      <c r="AH5829" s="13" t="str">
        <f>VLOOKUP(AG5829,'PC Mapping'!L:M,2,)</f>
        <v>Bolivar Sewer</v>
      </c>
    </row>
    <row r="5830" spans="1:34" x14ac:dyDescent="0.2">
      <c r="A5830" t="s">
        <v>24030</v>
      </c>
      <c r="B5830" t="s">
        <v>24009</v>
      </c>
      <c r="C5830" t="s">
        <v>4519</v>
      </c>
      <c r="D5830" t="s">
        <v>4520</v>
      </c>
      <c r="E5830" s="3">
        <v>45824</v>
      </c>
      <c r="F5830" t="s">
        <v>44</v>
      </c>
      <c r="G5830" t="s">
        <v>3742</v>
      </c>
      <c r="H5830" t="s">
        <v>3722</v>
      </c>
      <c r="I5830" t="s">
        <v>4538</v>
      </c>
      <c r="J5830" t="s">
        <v>4522</v>
      </c>
      <c r="K5830" s="2">
        <v>-5</v>
      </c>
      <c r="L5830" t="s">
        <v>44</v>
      </c>
      <c r="M5830" s="2">
        <v>-5</v>
      </c>
      <c r="N5830" t="s">
        <v>4523</v>
      </c>
      <c r="O5830" t="s">
        <v>4524</v>
      </c>
      <c r="P5830" t="s">
        <v>24031</v>
      </c>
      <c r="Q5830" t="s">
        <v>24032</v>
      </c>
      <c r="R5830" t="s">
        <v>44</v>
      </c>
      <c r="S5830" t="s">
        <v>4527</v>
      </c>
      <c r="T5830" s="3">
        <v>45824</v>
      </c>
      <c r="U5830" s="3">
        <v>45825</v>
      </c>
      <c r="V5830" s="2">
        <v>0</v>
      </c>
      <c r="W5830" t="s">
        <v>44</v>
      </c>
      <c r="X5830" t="s">
        <v>44</v>
      </c>
      <c r="Y5830" t="s">
        <v>24033</v>
      </c>
      <c r="Z5830" t="s">
        <v>1206</v>
      </c>
      <c r="AA5830" t="s">
        <v>4529</v>
      </c>
      <c r="AB5830" t="s">
        <v>4530</v>
      </c>
      <c r="AC5830" t="s">
        <v>89</v>
      </c>
      <c r="AD5830" t="str">
        <f t="shared" si="91"/>
        <v>10-60</v>
      </c>
      <c r="AE5830" t="str">
        <f>VLOOKUP(AD5830,'Main_Sub Desc'!C:D,2,)</f>
        <v>LPC from invoicing</v>
      </c>
      <c r="AF5830" t="str">
        <f>VLOOKUP(VALUE(H5830),'Main_Sub Desc'!F:G,2,)</f>
        <v>Wtr Rev Late Payment</v>
      </c>
      <c r="AG5830">
        <f>IFERROR(VLOOKUP(VALUE(I5830),'PC Mapping'!A:F,6,),"")</f>
        <v>10469</v>
      </c>
      <c r="AH5830" s="13" t="str">
        <f>VLOOKUP(AG5830,'PC Mapping'!L:M,2,)</f>
        <v>Bolivar Water</v>
      </c>
    </row>
    <row r="5831" spans="1:34" x14ac:dyDescent="0.2">
      <c r="A5831" t="s">
        <v>24030</v>
      </c>
      <c r="B5831" t="s">
        <v>24009</v>
      </c>
      <c r="C5831" t="s">
        <v>4519</v>
      </c>
      <c r="D5831" t="s">
        <v>4520</v>
      </c>
      <c r="E5831" s="3">
        <v>45824</v>
      </c>
      <c r="F5831" t="s">
        <v>44</v>
      </c>
      <c r="G5831" t="s">
        <v>3742</v>
      </c>
      <c r="H5831" t="s">
        <v>3716</v>
      </c>
      <c r="I5831" t="s">
        <v>4534</v>
      </c>
      <c r="J5831" t="s">
        <v>4522</v>
      </c>
      <c r="K5831" s="2">
        <v>-5</v>
      </c>
      <c r="L5831" t="s">
        <v>44</v>
      </c>
      <c r="M5831" s="2">
        <v>-5</v>
      </c>
      <c r="N5831" t="s">
        <v>4523</v>
      </c>
      <c r="O5831" t="s">
        <v>4524</v>
      </c>
      <c r="P5831" t="s">
        <v>24031</v>
      </c>
      <c r="Q5831" t="s">
        <v>24034</v>
      </c>
      <c r="R5831" t="s">
        <v>44</v>
      </c>
      <c r="S5831" t="s">
        <v>4527</v>
      </c>
      <c r="T5831" s="3">
        <v>45824</v>
      </c>
      <c r="U5831" s="3">
        <v>45825</v>
      </c>
      <c r="V5831" s="2">
        <v>0</v>
      </c>
      <c r="W5831" t="s">
        <v>44</v>
      </c>
      <c r="X5831" t="s">
        <v>44</v>
      </c>
      <c r="Y5831" t="s">
        <v>24035</v>
      </c>
      <c r="Z5831" t="s">
        <v>1206</v>
      </c>
      <c r="AA5831" t="s">
        <v>4529</v>
      </c>
      <c r="AB5831" t="s">
        <v>4530</v>
      </c>
      <c r="AC5831" t="s">
        <v>89</v>
      </c>
      <c r="AD5831" t="str">
        <f t="shared" si="91"/>
        <v>10-60</v>
      </c>
      <c r="AE5831" t="str">
        <f>VLOOKUP(AD5831,'Main_Sub Desc'!C:D,2,)</f>
        <v>LPC from invoicing</v>
      </c>
      <c r="AF5831" t="str">
        <f>VLOOKUP(VALUE(H5831),'Main_Sub Desc'!F:G,2,)</f>
        <v>Wst Rev Late Payment</v>
      </c>
      <c r="AG5831">
        <f>IFERROR(VLOOKUP(VALUE(I5831),'PC Mapping'!A:F,6,),"")</f>
        <v>10514</v>
      </c>
      <c r="AH5831" s="13" t="str">
        <f>VLOOKUP(AG5831,'PC Mapping'!L:M,2,)</f>
        <v>Bolivar Sewer</v>
      </c>
    </row>
    <row r="5832" spans="1:34" x14ac:dyDescent="0.2">
      <c r="A5832" t="s">
        <v>24036</v>
      </c>
      <c r="B5832" t="s">
        <v>24004</v>
      </c>
      <c r="C5832" t="s">
        <v>4519</v>
      </c>
      <c r="D5832" t="s">
        <v>4520</v>
      </c>
      <c r="E5832" s="3">
        <v>45824</v>
      </c>
      <c r="F5832" t="s">
        <v>44</v>
      </c>
      <c r="G5832" t="s">
        <v>3742</v>
      </c>
      <c r="H5832" t="s">
        <v>3716</v>
      </c>
      <c r="I5832" t="s">
        <v>4534</v>
      </c>
      <c r="J5832" t="s">
        <v>4522</v>
      </c>
      <c r="K5832" s="2">
        <v>-5</v>
      </c>
      <c r="L5832" t="s">
        <v>44</v>
      </c>
      <c r="M5832" s="2">
        <v>-5</v>
      </c>
      <c r="N5832" t="s">
        <v>4523</v>
      </c>
      <c r="O5832" t="s">
        <v>4524</v>
      </c>
      <c r="P5832" t="s">
        <v>6904</v>
      </c>
      <c r="Q5832" t="s">
        <v>24037</v>
      </c>
      <c r="R5832" t="s">
        <v>44</v>
      </c>
      <c r="S5832" t="s">
        <v>4527</v>
      </c>
      <c r="T5832" s="3">
        <v>45824</v>
      </c>
      <c r="U5832" s="3">
        <v>45825</v>
      </c>
      <c r="V5832" s="2">
        <v>0</v>
      </c>
      <c r="W5832" t="s">
        <v>44</v>
      </c>
      <c r="X5832" t="s">
        <v>44</v>
      </c>
      <c r="Y5832" t="s">
        <v>6908</v>
      </c>
      <c r="Z5832" t="s">
        <v>879</v>
      </c>
      <c r="AA5832" t="s">
        <v>4529</v>
      </c>
      <c r="AB5832" t="s">
        <v>4530</v>
      </c>
      <c r="AC5832" t="s">
        <v>89</v>
      </c>
      <c r="AD5832" t="str">
        <f t="shared" si="91"/>
        <v>10-60</v>
      </c>
      <c r="AE5832" t="str">
        <f>VLOOKUP(AD5832,'Main_Sub Desc'!C:D,2,)</f>
        <v>LPC from invoicing</v>
      </c>
      <c r="AF5832" t="str">
        <f>VLOOKUP(VALUE(H5832),'Main_Sub Desc'!F:G,2,)</f>
        <v>Wst Rev Late Payment</v>
      </c>
      <c r="AG5832">
        <f>IFERROR(VLOOKUP(VALUE(I5832),'PC Mapping'!A:F,6,),"")</f>
        <v>10514</v>
      </c>
      <c r="AH5832" s="13" t="str">
        <f>VLOOKUP(AG5832,'PC Mapping'!L:M,2,)</f>
        <v>Bolivar Sewer</v>
      </c>
    </row>
    <row r="5833" spans="1:34" x14ac:dyDescent="0.2">
      <c r="A5833" t="s">
        <v>24036</v>
      </c>
      <c r="B5833" t="s">
        <v>24004</v>
      </c>
      <c r="C5833" t="s">
        <v>4519</v>
      </c>
      <c r="D5833" t="s">
        <v>4520</v>
      </c>
      <c r="E5833" s="3">
        <v>45824</v>
      </c>
      <c r="F5833" t="s">
        <v>44</v>
      </c>
      <c r="G5833" t="s">
        <v>3742</v>
      </c>
      <c r="H5833" t="s">
        <v>3722</v>
      </c>
      <c r="I5833" t="s">
        <v>4538</v>
      </c>
      <c r="J5833" t="s">
        <v>4522</v>
      </c>
      <c r="K5833" s="2">
        <v>-5</v>
      </c>
      <c r="L5833" t="s">
        <v>44</v>
      </c>
      <c r="M5833" s="2">
        <v>-5</v>
      </c>
      <c r="N5833" t="s">
        <v>4523</v>
      </c>
      <c r="O5833" t="s">
        <v>4524</v>
      </c>
      <c r="P5833" t="s">
        <v>6904</v>
      </c>
      <c r="Q5833" t="s">
        <v>24038</v>
      </c>
      <c r="R5833" t="s">
        <v>44</v>
      </c>
      <c r="S5833" t="s">
        <v>4527</v>
      </c>
      <c r="T5833" s="3">
        <v>45824</v>
      </c>
      <c r="U5833" s="3">
        <v>45825</v>
      </c>
      <c r="V5833" s="2">
        <v>0</v>
      </c>
      <c r="W5833" t="s">
        <v>44</v>
      </c>
      <c r="X5833" t="s">
        <v>44</v>
      </c>
      <c r="Y5833" t="s">
        <v>6906</v>
      </c>
      <c r="Z5833" t="s">
        <v>879</v>
      </c>
      <c r="AA5833" t="s">
        <v>4529</v>
      </c>
      <c r="AB5833" t="s">
        <v>4530</v>
      </c>
      <c r="AC5833" t="s">
        <v>89</v>
      </c>
      <c r="AD5833" t="str">
        <f t="shared" si="91"/>
        <v>10-60</v>
      </c>
      <c r="AE5833" t="str">
        <f>VLOOKUP(AD5833,'Main_Sub Desc'!C:D,2,)</f>
        <v>LPC from invoicing</v>
      </c>
      <c r="AF5833" t="str">
        <f>VLOOKUP(VALUE(H5833),'Main_Sub Desc'!F:G,2,)</f>
        <v>Wtr Rev Late Payment</v>
      </c>
      <c r="AG5833">
        <f>IFERROR(VLOOKUP(VALUE(I5833),'PC Mapping'!A:F,6,),"")</f>
        <v>10469</v>
      </c>
      <c r="AH5833" s="13" t="str">
        <f>VLOOKUP(AG5833,'PC Mapping'!L:M,2,)</f>
        <v>Bolivar Water</v>
      </c>
    </row>
    <row r="5834" spans="1:34" x14ac:dyDescent="0.2">
      <c r="A5834" t="s">
        <v>24039</v>
      </c>
      <c r="B5834" t="s">
        <v>24004</v>
      </c>
      <c r="C5834" t="s">
        <v>4519</v>
      </c>
      <c r="D5834" t="s">
        <v>4520</v>
      </c>
      <c r="E5834" s="3">
        <v>45824</v>
      </c>
      <c r="F5834" t="s">
        <v>44</v>
      </c>
      <c r="G5834" t="s">
        <v>3742</v>
      </c>
      <c r="H5834" t="s">
        <v>3716</v>
      </c>
      <c r="I5834" t="s">
        <v>4534</v>
      </c>
      <c r="J5834" t="s">
        <v>4522</v>
      </c>
      <c r="K5834" s="2">
        <v>-5</v>
      </c>
      <c r="L5834" t="s">
        <v>44</v>
      </c>
      <c r="M5834" s="2">
        <v>-5</v>
      </c>
      <c r="N5834" t="s">
        <v>4523</v>
      </c>
      <c r="O5834" t="s">
        <v>4524</v>
      </c>
      <c r="P5834" t="s">
        <v>23970</v>
      </c>
      <c r="Q5834" t="s">
        <v>24040</v>
      </c>
      <c r="R5834" t="s">
        <v>44</v>
      </c>
      <c r="S5834" t="s">
        <v>4527</v>
      </c>
      <c r="T5834" s="3">
        <v>45824</v>
      </c>
      <c r="U5834" s="3">
        <v>45825</v>
      </c>
      <c r="V5834" s="2">
        <v>0</v>
      </c>
      <c r="W5834" t="s">
        <v>44</v>
      </c>
      <c r="X5834" t="s">
        <v>44</v>
      </c>
      <c r="Y5834" t="s">
        <v>23974</v>
      </c>
      <c r="Z5834" t="s">
        <v>598</v>
      </c>
      <c r="AA5834" t="s">
        <v>4529</v>
      </c>
      <c r="AB5834" t="s">
        <v>4530</v>
      </c>
      <c r="AC5834" t="s">
        <v>89</v>
      </c>
      <c r="AD5834" t="str">
        <f t="shared" si="91"/>
        <v>10-60</v>
      </c>
      <c r="AE5834" t="str">
        <f>VLOOKUP(AD5834,'Main_Sub Desc'!C:D,2,)</f>
        <v>LPC from invoicing</v>
      </c>
      <c r="AF5834" t="str">
        <f>VLOOKUP(VALUE(H5834),'Main_Sub Desc'!F:G,2,)</f>
        <v>Wst Rev Late Payment</v>
      </c>
      <c r="AG5834">
        <f>IFERROR(VLOOKUP(VALUE(I5834),'PC Mapping'!A:F,6,),"")</f>
        <v>10514</v>
      </c>
      <c r="AH5834" s="13" t="str">
        <f>VLOOKUP(AG5834,'PC Mapping'!L:M,2,)</f>
        <v>Bolivar Sewer</v>
      </c>
    </row>
    <row r="5835" spans="1:34" x14ac:dyDescent="0.2">
      <c r="A5835" t="s">
        <v>24039</v>
      </c>
      <c r="B5835" t="s">
        <v>24004</v>
      </c>
      <c r="C5835" t="s">
        <v>4519</v>
      </c>
      <c r="D5835" t="s">
        <v>4520</v>
      </c>
      <c r="E5835" s="3">
        <v>45824</v>
      </c>
      <c r="F5835" t="s">
        <v>44</v>
      </c>
      <c r="G5835" t="s">
        <v>3742</v>
      </c>
      <c r="H5835" t="s">
        <v>3722</v>
      </c>
      <c r="I5835" t="s">
        <v>4538</v>
      </c>
      <c r="J5835" t="s">
        <v>4522</v>
      </c>
      <c r="K5835" s="2">
        <v>-5.67</v>
      </c>
      <c r="L5835" t="s">
        <v>44</v>
      </c>
      <c r="M5835" s="2">
        <v>-5.67</v>
      </c>
      <c r="N5835" t="s">
        <v>4523</v>
      </c>
      <c r="O5835" t="s">
        <v>4524</v>
      </c>
      <c r="P5835" t="s">
        <v>23970</v>
      </c>
      <c r="Q5835" t="s">
        <v>24041</v>
      </c>
      <c r="R5835" t="s">
        <v>44</v>
      </c>
      <c r="S5835" t="s">
        <v>4527</v>
      </c>
      <c r="T5835" s="3">
        <v>45824</v>
      </c>
      <c r="U5835" s="3">
        <v>45825</v>
      </c>
      <c r="V5835" s="2">
        <v>0</v>
      </c>
      <c r="W5835" t="s">
        <v>44</v>
      </c>
      <c r="X5835" t="s">
        <v>44</v>
      </c>
      <c r="Y5835" t="s">
        <v>23972</v>
      </c>
      <c r="Z5835" t="s">
        <v>598</v>
      </c>
      <c r="AA5835" t="s">
        <v>4529</v>
      </c>
      <c r="AB5835" t="s">
        <v>4530</v>
      </c>
      <c r="AC5835" t="s">
        <v>89</v>
      </c>
      <c r="AD5835" t="str">
        <f t="shared" si="91"/>
        <v>10-60</v>
      </c>
      <c r="AE5835" t="str">
        <f>VLOOKUP(AD5835,'Main_Sub Desc'!C:D,2,)</f>
        <v>LPC from invoicing</v>
      </c>
      <c r="AF5835" t="str">
        <f>VLOOKUP(VALUE(H5835),'Main_Sub Desc'!F:G,2,)</f>
        <v>Wtr Rev Late Payment</v>
      </c>
      <c r="AG5835">
        <f>IFERROR(VLOOKUP(VALUE(I5835),'PC Mapping'!A:F,6,),"")</f>
        <v>10469</v>
      </c>
      <c r="AH5835" s="13" t="str">
        <f>VLOOKUP(AG5835,'PC Mapping'!L:M,2,)</f>
        <v>Bolivar Water</v>
      </c>
    </row>
    <row r="5836" spans="1:34" x14ac:dyDescent="0.2">
      <c r="A5836" t="s">
        <v>24042</v>
      </c>
      <c r="B5836" t="s">
        <v>24043</v>
      </c>
      <c r="C5836" t="s">
        <v>4519</v>
      </c>
      <c r="D5836" t="s">
        <v>4520</v>
      </c>
      <c r="E5836" s="3">
        <v>45825</v>
      </c>
      <c r="F5836" t="s">
        <v>44</v>
      </c>
      <c r="G5836" t="s">
        <v>3742</v>
      </c>
      <c r="H5836" t="s">
        <v>3722</v>
      </c>
      <c r="I5836" t="s">
        <v>3752</v>
      </c>
      <c r="J5836" t="s">
        <v>4522</v>
      </c>
      <c r="K5836" s="2">
        <v>-5</v>
      </c>
      <c r="L5836" t="s">
        <v>44</v>
      </c>
      <c r="M5836" s="2">
        <v>-5</v>
      </c>
      <c r="N5836" t="s">
        <v>4523</v>
      </c>
      <c r="O5836" t="s">
        <v>4524</v>
      </c>
      <c r="P5836" t="s">
        <v>24044</v>
      </c>
      <c r="Q5836" t="s">
        <v>24045</v>
      </c>
      <c r="R5836" t="s">
        <v>44</v>
      </c>
      <c r="S5836" t="s">
        <v>4527</v>
      </c>
      <c r="T5836" s="3">
        <v>45825</v>
      </c>
      <c r="U5836" s="3">
        <v>45826</v>
      </c>
      <c r="V5836" s="2">
        <v>0</v>
      </c>
      <c r="W5836" t="s">
        <v>44</v>
      </c>
      <c r="X5836" t="s">
        <v>44</v>
      </c>
      <c r="Y5836" t="s">
        <v>24046</v>
      </c>
      <c r="Z5836" t="s">
        <v>24047</v>
      </c>
      <c r="AA5836" t="s">
        <v>4529</v>
      </c>
      <c r="AB5836" t="s">
        <v>4530</v>
      </c>
      <c r="AC5836" t="s">
        <v>99</v>
      </c>
      <c r="AD5836" t="str">
        <f t="shared" si="91"/>
        <v>10-60</v>
      </c>
      <c r="AE5836" t="str">
        <f>VLOOKUP(AD5836,'Main_Sub Desc'!C:D,2,)</f>
        <v>LPC from invoicing</v>
      </c>
      <c r="AF5836" t="str">
        <f>VLOOKUP(VALUE(H5836),'Main_Sub Desc'!F:G,2,)</f>
        <v>Wtr Rev Late Payment</v>
      </c>
      <c r="AG5836">
        <f>IFERROR(VLOOKUP(VALUE(I5836),'PC Mapping'!A:F,6,),"")</f>
        <v>10719</v>
      </c>
      <c r="AH5836" s="13" t="str">
        <f>VLOOKUP(AG5836,'PC Mapping'!L:M,2,)</f>
        <v>All Other Water</v>
      </c>
    </row>
    <row r="5837" spans="1:34" x14ac:dyDescent="0.2">
      <c r="A5837" t="s">
        <v>24048</v>
      </c>
      <c r="B5837" t="s">
        <v>24049</v>
      </c>
      <c r="C5837" t="s">
        <v>4519</v>
      </c>
      <c r="D5837" t="s">
        <v>4520</v>
      </c>
      <c r="E5837" s="3">
        <v>45826</v>
      </c>
      <c r="F5837" t="s">
        <v>44</v>
      </c>
      <c r="G5837" t="s">
        <v>3742</v>
      </c>
      <c r="H5837" t="s">
        <v>3722</v>
      </c>
      <c r="I5837" t="s">
        <v>3752</v>
      </c>
      <c r="J5837" t="s">
        <v>4522</v>
      </c>
      <c r="K5837" s="2">
        <v>-27.21</v>
      </c>
      <c r="L5837" t="s">
        <v>44</v>
      </c>
      <c r="M5837" s="2">
        <v>-27.21</v>
      </c>
      <c r="N5837" t="s">
        <v>4523</v>
      </c>
      <c r="O5837" t="s">
        <v>4524</v>
      </c>
      <c r="P5837" t="s">
        <v>7574</v>
      </c>
      <c r="Q5837" t="s">
        <v>24050</v>
      </c>
      <c r="R5837" t="s">
        <v>44</v>
      </c>
      <c r="S5837" t="s">
        <v>4527</v>
      </c>
      <c r="T5837" s="3">
        <v>45826</v>
      </c>
      <c r="U5837" s="3">
        <v>45827</v>
      </c>
      <c r="V5837" s="2">
        <v>0</v>
      </c>
      <c r="W5837" t="s">
        <v>44</v>
      </c>
      <c r="X5837" t="s">
        <v>44</v>
      </c>
      <c r="Y5837" t="s">
        <v>24051</v>
      </c>
      <c r="Z5837" t="s">
        <v>24052</v>
      </c>
      <c r="AA5837" t="s">
        <v>4529</v>
      </c>
      <c r="AB5837" t="s">
        <v>4530</v>
      </c>
      <c r="AC5837" t="s">
        <v>89</v>
      </c>
      <c r="AD5837" t="str">
        <f t="shared" si="91"/>
        <v>10-60</v>
      </c>
      <c r="AE5837" t="str">
        <f>VLOOKUP(AD5837,'Main_Sub Desc'!C:D,2,)</f>
        <v>LPC from invoicing</v>
      </c>
      <c r="AF5837" t="str">
        <f>VLOOKUP(VALUE(H5837),'Main_Sub Desc'!F:G,2,)</f>
        <v>Wtr Rev Late Payment</v>
      </c>
      <c r="AG5837">
        <f>IFERROR(VLOOKUP(VALUE(I5837),'PC Mapping'!A:F,6,),"")</f>
        <v>10719</v>
      </c>
      <c r="AH5837" s="13" t="str">
        <f>VLOOKUP(AG5837,'PC Mapping'!L:M,2,)</f>
        <v>All Other Water</v>
      </c>
    </row>
    <row r="5838" spans="1:34" x14ac:dyDescent="0.2">
      <c r="A5838" t="s">
        <v>24053</v>
      </c>
      <c r="B5838" t="s">
        <v>24049</v>
      </c>
      <c r="C5838" t="s">
        <v>4519</v>
      </c>
      <c r="D5838" t="s">
        <v>4520</v>
      </c>
      <c r="E5838" s="3">
        <v>45826</v>
      </c>
      <c r="F5838" t="s">
        <v>44</v>
      </c>
      <c r="G5838" t="s">
        <v>3742</v>
      </c>
      <c r="H5838" t="s">
        <v>3722</v>
      </c>
      <c r="I5838" t="s">
        <v>3752</v>
      </c>
      <c r="J5838" t="s">
        <v>4522</v>
      </c>
      <c r="K5838" s="2">
        <v>-5</v>
      </c>
      <c r="L5838" t="s">
        <v>44</v>
      </c>
      <c r="M5838" s="2">
        <v>-5</v>
      </c>
      <c r="N5838" t="s">
        <v>4523</v>
      </c>
      <c r="O5838" t="s">
        <v>4524</v>
      </c>
      <c r="P5838" t="s">
        <v>11701</v>
      </c>
      <c r="Q5838" t="s">
        <v>24054</v>
      </c>
      <c r="R5838" t="s">
        <v>44</v>
      </c>
      <c r="S5838" t="s">
        <v>4527</v>
      </c>
      <c r="T5838" s="3">
        <v>45826</v>
      </c>
      <c r="U5838" s="3">
        <v>45827</v>
      </c>
      <c r="V5838" s="2">
        <v>0</v>
      </c>
      <c r="W5838" t="s">
        <v>44</v>
      </c>
      <c r="X5838" t="s">
        <v>44</v>
      </c>
      <c r="Y5838" t="s">
        <v>24055</v>
      </c>
      <c r="Z5838" t="s">
        <v>1704</v>
      </c>
      <c r="AA5838" t="s">
        <v>4529</v>
      </c>
      <c r="AB5838" t="s">
        <v>4530</v>
      </c>
      <c r="AC5838" t="s">
        <v>89</v>
      </c>
      <c r="AD5838" t="str">
        <f t="shared" si="91"/>
        <v>10-60</v>
      </c>
      <c r="AE5838" t="str">
        <f>VLOOKUP(AD5838,'Main_Sub Desc'!C:D,2,)</f>
        <v>LPC from invoicing</v>
      </c>
      <c r="AF5838" t="str">
        <f>VLOOKUP(VALUE(H5838),'Main_Sub Desc'!F:G,2,)</f>
        <v>Wtr Rev Late Payment</v>
      </c>
      <c r="AG5838">
        <f>IFERROR(VLOOKUP(VALUE(I5838),'PC Mapping'!A:F,6,),"")</f>
        <v>10719</v>
      </c>
      <c r="AH5838" s="13" t="str">
        <f>VLOOKUP(AG5838,'PC Mapping'!L:M,2,)</f>
        <v>All Other Water</v>
      </c>
    </row>
    <row r="5839" spans="1:34" x14ac:dyDescent="0.2">
      <c r="A5839" t="s">
        <v>24056</v>
      </c>
      <c r="B5839" t="s">
        <v>24057</v>
      </c>
      <c r="C5839" t="s">
        <v>4519</v>
      </c>
      <c r="D5839" t="s">
        <v>4520</v>
      </c>
      <c r="E5839" s="3">
        <v>45827</v>
      </c>
      <c r="F5839" t="s">
        <v>44</v>
      </c>
      <c r="G5839" t="s">
        <v>3742</v>
      </c>
      <c r="H5839" t="s">
        <v>3716</v>
      </c>
      <c r="I5839" t="s">
        <v>4534</v>
      </c>
      <c r="J5839" t="s">
        <v>4522</v>
      </c>
      <c r="K5839" s="2">
        <v>-38.54</v>
      </c>
      <c r="L5839" t="s">
        <v>44</v>
      </c>
      <c r="M5839" s="2">
        <v>-38.54</v>
      </c>
      <c r="N5839" t="s">
        <v>4523</v>
      </c>
      <c r="O5839" t="s">
        <v>4524</v>
      </c>
      <c r="P5839" t="s">
        <v>15559</v>
      </c>
      <c r="Q5839" t="s">
        <v>24058</v>
      </c>
      <c r="R5839" t="s">
        <v>44</v>
      </c>
      <c r="S5839" t="s">
        <v>4527</v>
      </c>
      <c r="T5839" s="3">
        <v>45827</v>
      </c>
      <c r="U5839" s="3">
        <v>45828</v>
      </c>
      <c r="V5839" s="2">
        <v>0</v>
      </c>
      <c r="W5839" t="s">
        <v>44</v>
      </c>
      <c r="X5839" t="s">
        <v>44</v>
      </c>
      <c r="Y5839" t="s">
        <v>15561</v>
      </c>
      <c r="Z5839" t="s">
        <v>712</v>
      </c>
      <c r="AA5839" t="s">
        <v>4529</v>
      </c>
      <c r="AB5839" t="s">
        <v>4530</v>
      </c>
      <c r="AC5839" t="s">
        <v>99</v>
      </c>
      <c r="AD5839" t="str">
        <f t="shared" si="91"/>
        <v>10-60</v>
      </c>
      <c r="AE5839" t="str">
        <f>VLOOKUP(AD5839,'Main_Sub Desc'!C:D,2,)</f>
        <v>LPC from invoicing</v>
      </c>
      <c r="AF5839" t="str">
        <f>VLOOKUP(VALUE(H5839),'Main_Sub Desc'!F:G,2,)</f>
        <v>Wst Rev Late Payment</v>
      </c>
      <c r="AG5839">
        <f>IFERROR(VLOOKUP(VALUE(I5839),'PC Mapping'!A:F,6,),"")</f>
        <v>10514</v>
      </c>
      <c r="AH5839" s="13" t="str">
        <f>VLOOKUP(AG5839,'PC Mapping'!L:M,2,)</f>
        <v>Bolivar Sewer</v>
      </c>
    </row>
    <row r="5840" spans="1:34" x14ac:dyDescent="0.2">
      <c r="A5840" t="s">
        <v>24056</v>
      </c>
      <c r="B5840" t="s">
        <v>24057</v>
      </c>
      <c r="C5840" t="s">
        <v>4519</v>
      </c>
      <c r="D5840" t="s">
        <v>4520</v>
      </c>
      <c r="E5840" s="3">
        <v>45827</v>
      </c>
      <c r="F5840" t="s">
        <v>44</v>
      </c>
      <c r="G5840" t="s">
        <v>3742</v>
      </c>
      <c r="H5840" t="s">
        <v>3722</v>
      </c>
      <c r="I5840" t="s">
        <v>4538</v>
      </c>
      <c r="J5840" t="s">
        <v>4522</v>
      </c>
      <c r="K5840" s="2">
        <v>-41.33</v>
      </c>
      <c r="L5840" t="s">
        <v>44</v>
      </c>
      <c r="M5840" s="2">
        <v>-41.33</v>
      </c>
      <c r="N5840" t="s">
        <v>4523</v>
      </c>
      <c r="O5840" t="s">
        <v>4524</v>
      </c>
      <c r="P5840" t="s">
        <v>15559</v>
      </c>
      <c r="Q5840" t="s">
        <v>24059</v>
      </c>
      <c r="R5840" t="s">
        <v>44</v>
      </c>
      <c r="S5840" t="s">
        <v>4527</v>
      </c>
      <c r="T5840" s="3">
        <v>45827</v>
      </c>
      <c r="U5840" s="3">
        <v>45828</v>
      </c>
      <c r="V5840" s="2">
        <v>0</v>
      </c>
      <c r="W5840" t="s">
        <v>44</v>
      </c>
      <c r="X5840" t="s">
        <v>44</v>
      </c>
      <c r="Y5840" t="s">
        <v>15563</v>
      </c>
      <c r="Z5840" t="s">
        <v>712</v>
      </c>
      <c r="AA5840" t="s">
        <v>4529</v>
      </c>
      <c r="AB5840" t="s">
        <v>4530</v>
      </c>
      <c r="AC5840" t="s">
        <v>99</v>
      </c>
      <c r="AD5840" t="str">
        <f t="shared" si="91"/>
        <v>10-60</v>
      </c>
      <c r="AE5840" t="str">
        <f>VLOOKUP(AD5840,'Main_Sub Desc'!C:D,2,)</f>
        <v>LPC from invoicing</v>
      </c>
      <c r="AF5840" t="str">
        <f>VLOOKUP(VALUE(H5840),'Main_Sub Desc'!F:G,2,)</f>
        <v>Wtr Rev Late Payment</v>
      </c>
      <c r="AG5840">
        <f>IFERROR(VLOOKUP(VALUE(I5840),'PC Mapping'!A:F,6,),"")</f>
        <v>10469</v>
      </c>
      <c r="AH5840" s="13" t="str">
        <f>VLOOKUP(AG5840,'PC Mapping'!L:M,2,)</f>
        <v>Bolivar Water</v>
      </c>
    </row>
    <row r="5841" spans="1:34" x14ac:dyDescent="0.2">
      <c r="A5841" t="s">
        <v>24060</v>
      </c>
      <c r="B5841" t="s">
        <v>24061</v>
      </c>
      <c r="C5841" t="s">
        <v>4519</v>
      </c>
      <c r="D5841" t="s">
        <v>4520</v>
      </c>
      <c r="E5841" s="3">
        <v>45831</v>
      </c>
      <c r="F5841" t="s">
        <v>44</v>
      </c>
      <c r="G5841" t="s">
        <v>3742</v>
      </c>
      <c r="H5841" t="s">
        <v>3722</v>
      </c>
      <c r="I5841" t="s">
        <v>3752</v>
      </c>
      <c r="J5841" t="s">
        <v>4522</v>
      </c>
      <c r="K5841" s="2">
        <v>-6.28</v>
      </c>
      <c r="L5841" t="s">
        <v>44</v>
      </c>
      <c r="M5841" s="2">
        <v>-6.28</v>
      </c>
      <c r="N5841" t="s">
        <v>4523</v>
      </c>
      <c r="O5841" t="s">
        <v>4524</v>
      </c>
      <c r="P5841" t="s">
        <v>16954</v>
      </c>
      <c r="Q5841" t="s">
        <v>24062</v>
      </c>
      <c r="R5841" t="s">
        <v>44</v>
      </c>
      <c r="S5841" t="s">
        <v>4527</v>
      </c>
      <c r="T5841" s="3">
        <v>45831</v>
      </c>
      <c r="U5841" s="3">
        <v>45832</v>
      </c>
      <c r="V5841" s="2">
        <v>0</v>
      </c>
      <c r="W5841" t="s">
        <v>44</v>
      </c>
      <c r="X5841" t="s">
        <v>44</v>
      </c>
      <c r="Y5841" t="s">
        <v>24063</v>
      </c>
      <c r="Z5841" t="s">
        <v>2045</v>
      </c>
      <c r="AA5841" t="s">
        <v>4529</v>
      </c>
      <c r="AB5841" t="s">
        <v>4530</v>
      </c>
      <c r="AC5841" t="s">
        <v>89</v>
      </c>
      <c r="AD5841" t="str">
        <f t="shared" si="91"/>
        <v>10-60</v>
      </c>
      <c r="AE5841" t="str">
        <f>VLOOKUP(AD5841,'Main_Sub Desc'!C:D,2,)</f>
        <v>LPC from invoicing</v>
      </c>
      <c r="AF5841" t="str">
        <f>VLOOKUP(VALUE(H5841),'Main_Sub Desc'!F:G,2,)</f>
        <v>Wtr Rev Late Payment</v>
      </c>
      <c r="AG5841">
        <f>IFERROR(VLOOKUP(VALUE(I5841),'PC Mapping'!A:F,6,),"")</f>
        <v>10719</v>
      </c>
      <c r="AH5841" s="13" t="str">
        <f>VLOOKUP(AG5841,'PC Mapping'!L:M,2,)</f>
        <v>All Other Water</v>
      </c>
    </row>
    <row r="5842" spans="1:34" x14ac:dyDescent="0.2">
      <c r="A5842" t="s">
        <v>24064</v>
      </c>
      <c r="B5842" t="s">
        <v>24065</v>
      </c>
      <c r="C5842" t="s">
        <v>4519</v>
      </c>
      <c r="D5842" t="s">
        <v>4520</v>
      </c>
      <c r="E5842" s="3">
        <v>45831</v>
      </c>
      <c r="F5842" t="s">
        <v>44</v>
      </c>
      <c r="G5842" t="s">
        <v>3742</v>
      </c>
      <c r="H5842" t="s">
        <v>3722</v>
      </c>
      <c r="I5842" t="s">
        <v>3752</v>
      </c>
      <c r="J5842" t="s">
        <v>4522</v>
      </c>
      <c r="K5842" s="2">
        <v>-5</v>
      </c>
      <c r="L5842" t="s">
        <v>44</v>
      </c>
      <c r="M5842" s="2">
        <v>-5</v>
      </c>
      <c r="N5842" t="s">
        <v>4523</v>
      </c>
      <c r="O5842" t="s">
        <v>4524</v>
      </c>
      <c r="P5842" t="s">
        <v>12843</v>
      </c>
      <c r="Q5842" t="s">
        <v>24066</v>
      </c>
      <c r="R5842" t="s">
        <v>44</v>
      </c>
      <c r="S5842" t="s">
        <v>4527</v>
      </c>
      <c r="T5842" s="3">
        <v>45831</v>
      </c>
      <c r="U5842" s="3">
        <v>45832</v>
      </c>
      <c r="V5842" s="2">
        <v>0</v>
      </c>
      <c r="W5842" t="s">
        <v>44</v>
      </c>
      <c r="X5842" t="s">
        <v>44</v>
      </c>
      <c r="Y5842" t="s">
        <v>24067</v>
      </c>
      <c r="Z5842" t="s">
        <v>2368</v>
      </c>
      <c r="AA5842" t="s">
        <v>4529</v>
      </c>
      <c r="AB5842" t="s">
        <v>4530</v>
      </c>
      <c r="AC5842" t="s">
        <v>89</v>
      </c>
      <c r="AD5842" t="str">
        <f t="shared" si="91"/>
        <v>10-60</v>
      </c>
      <c r="AE5842" t="str">
        <f>VLOOKUP(AD5842,'Main_Sub Desc'!C:D,2,)</f>
        <v>LPC from invoicing</v>
      </c>
      <c r="AF5842" t="str">
        <f>VLOOKUP(VALUE(H5842),'Main_Sub Desc'!F:G,2,)</f>
        <v>Wtr Rev Late Payment</v>
      </c>
      <c r="AG5842">
        <f>IFERROR(VLOOKUP(VALUE(I5842),'PC Mapping'!A:F,6,),"")</f>
        <v>10719</v>
      </c>
      <c r="AH5842" s="13" t="str">
        <f>VLOOKUP(AG5842,'PC Mapping'!L:M,2,)</f>
        <v>All Other Water</v>
      </c>
    </row>
    <row r="5843" spans="1:34" x14ac:dyDescent="0.2">
      <c r="A5843" t="s">
        <v>24068</v>
      </c>
      <c r="B5843" t="s">
        <v>24061</v>
      </c>
      <c r="C5843" t="s">
        <v>4519</v>
      </c>
      <c r="D5843" t="s">
        <v>4520</v>
      </c>
      <c r="E5843" s="3">
        <v>45831</v>
      </c>
      <c r="F5843" t="s">
        <v>44</v>
      </c>
      <c r="G5843" t="s">
        <v>3742</v>
      </c>
      <c r="H5843" t="s">
        <v>3716</v>
      </c>
      <c r="I5843" t="s">
        <v>4534</v>
      </c>
      <c r="J5843" t="s">
        <v>4522</v>
      </c>
      <c r="K5843" s="2">
        <v>-25.01</v>
      </c>
      <c r="L5843" t="s">
        <v>44</v>
      </c>
      <c r="M5843" s="2">
        <v>-25.01</v>
      </c>
      <c r="N5843" t="s">
        <v>4523</v>
      </c>
      <c r="O5843" t="s">
        <v>4524</v>
      </c>
      <c r="P5843" t="s">
        <v>24069</v>
      </c>
      <c r="Q5843" t="s">
        <v>24070</v>
      </c>
      <c r="R5843" t="s">
        <v>44</v>
      </c>
      <c r="S5843" t="s">
        <v>4527</v>
      </c>
      <c r="T5843" s="3">
        <v>45831</v>
      </c>
      <c r="U5843" s="3">
        <v>45832</v>
      </c>
      <c r="V5843" s="2">
        <v>0</v>
      </c>
      <c r="W5843" t="s">
        <v>44</v>
      </c>
      <c r="X5843" t="s">
        <v>44</v>
      </c>
      <c r="Y5843" t="s">
        <v>24071</v>
      </c>
      <c r="Z5843" t="s">
        <v>896</v>
      </c>
      <c r="AA5843" t="s">
        <v>4529</v>
      </c>
      <c r="AB5843" t="s">
        <v>4530</v>
      </c>
      <c r="AC5843" t="s">
        <v>89</v>
      </c>
      <c r="AD5843" t="str">
        <f t="shared" si="91"/>
        <v>10-60</v>
      </c>
      <c r="AE5843" t="str">
        <f>VLOOKUP(AD5843,'Main_Sub Desc'!C:D,2,)</f>
        <v>LPC from invoicing</v>
      </c>
      <c r="AF5843" t="str">
        <f>VLOOKUP(VALUE(H5843),'Main_Sub Desc'!F:G,2,)</f>
        <v>Wst Rev Late Payment</v>
      </c>
      <c r="AG5843">
        <f>IFERROR(VLOOKUP(VALUE(I5843),'PC Mapping'!A:F,6,),"")</f>
        <v>10514</v>
      </c>
      <c r="AH5843" s="13" t="str">
        <f>VLOOKUP(AG5843,'PC Mapping'!L:M,2,)</f>
        <v>Bolivar Sewer</v>
      </c>
    </row>
    <row r="5844" spans="1:34" x14ac:dyDescent="0.2">
      <c r="A5844" t="s">
        <v>24068</v>
      </c>
      <c r="B5844" t="s">
        <v>24061</v>
      </c>
      <c r="C5844" t="s">
        <v>4519</v>
      </c>
      <c r="D5844" t="s">
        <v>4520</v>
      </c>
      <c r="E5844" s="3">
        <v>45831</v>
      </c>
      <c r="F5844" t="s">
        <v>44</v>
      </c>
      <c r="G5844" t="s">
        <v>3742</v>
      </c>
      <c r="H5844" t="s">
        <v>3722</v>
      </c>
      <c r="I5844" t="s">
        <v>4538</v>
      </c>
      <c r="J5844" t="s">
        <v>4522</v>
      </c>
      <c r="K5844" s="2">
        <v>-17.16</v>
      </c>
      <c r="L5844" t="s">
        <v>44</v>
      </c>
      <c r="M5844" s="2">
        <v>-17.16</v>
      </c>
      <c r="N5844" t="s">
        <v>4523</v>
      </c>
      <c r="O5844" t="s">
        <v>4524</v>
      </c>
      <c r="P5844" t="s">
        <v>24069</v>
      </c>
      <c r="Q5844" t="s">
        <v>24072</v>
      </c>
      <c r="R5844" t="s">
        <v>44</v>
      </c>
      <c r="S5844" t="s">
        <v>4527</v>
      </c>
      <c r="T5844" s="3">
        <v>45831</v>
      </c>
      <c r="U5844" s="3">
        <v>45832</v>
      </c>
      <c r="V5844" s="2">
        <v>0</v>
      </c>
      <c r="W5844" t="s">
        <v>44</v>
      </c>
      <c r="X5844" t="s">
        <v>44</v>
      </c>
      <c r="Y5844" t="s">
        <v>24073</v>
      </c>
      <c r="Z5844" t="s">
        <v>896</v>
      </c>
      <c r="AA5844" t="s">
        <v>4529</v>
      </c>
      <c r="AB5844" t="s">
        <v>4530</v>
      </c>
      <c r="AC5844" t="s">
        <v>89</v>
      </c>
      <c r="AD5844" t="str">
        <f t="shared" si="91"/>
        <v>10-60</v>
      </c>
      <c r="AE5844" t="str">
        <f>VLOOKUP(AD5844,'Main_Sub Desc'!C:D,2,)</f>
        <v>LPC from invoicing</v>
      </c>
      <c r="AF5844" t="str">
        <f>VLOOKUP(VALUE(H5844),'Main_Sub Desc'!F:G,2,)</f>
        <v>Wtr Rev Late Payment</v>
      </c>
      <c r="AG5844">
        <f>IFERROR(VLOOKUP(VALUE(I5844),'PC Mapping'!A:F,6,),"")</f>
        <v>10469</v>
      </c>
      <c r="AH5844" s="13" t="str">
        <f>VLOOKUP(AG5844,'PC Mapping'!L:M,2,)</f>
        <v>Bolivar Water</v>
      </c>
    </row>
    <row r="5845" spans="1:34" x14ac:dyDescent="0.2">
      <c r="A5845" t="s">
        <v>24074</v>
      </c>
      <c r="B5845" t="s">
        <v>24075</v>
      </c>
      <c r="C5845" t="s">
        <v>4519</v>
      </c>
      <c r="D5845" t="s">
        <v>4520</v>
      </c>
      <c r="E5845" s="3">
        <v>45831</v>
      </c>
      <c r="F5845" t="s">
        <v>44</v>
      </c>
      <c r="G5845" t="s">
        <v>3742</v>
      </c>
      <c r="H5845" t="s">
        <v>3722</v>
      </c>
      <c r="I5845" t="s">
        <v>3752</v>
      </c>
      <c r="J5845" t="s">
        <v>4522</v>
      </c>
      <c r="K5845" s="2">
        <v>-5</v>
      </c>
      <c r="L5845" t="s">
        <v>44</v>
      </c>
      <c r="M5845" s="2">
        <v>-5</v>
      </c>
      <c r="N5845" t="s">
        <v>4523</v>
      </c>
      <c r="O5845" t="s">
        <v>4524</v>
      </c>
      <c r="P5845" t="s">
        <v>13236</v>
      </c>
      <c r="Q5845" t="s">
        <v>24076</v>
      </c>
      <c r="R5845" t="s">
        <v>44</v>
      </c>
      <c r="S5845" t="s">
        <v>4527</v>
      </c>
      <c r="T5845" s="3">
        <v>45831</v>
      </c>
      <c r="U5845" s="3">
        <v>45832</v>
      </c>
      <c r="V5845" s="2">
        <v>0</v>
      </c>
      <c r="W5845" t="s">
        <v>44</v>
      </c>
      <c r="X5845" t="s">
        <v>44</v>
      </c>
      <c r="Y5845" t="s">
        <v>24077</v>
      </c>
      <c r="Z5845" t="s">
        <v>3482</v>
      </c>
      <c r="AA5845" t="s">
        <v>4529</v>
      </c>
      <c r="AB5845" t="s">
        <v>4530</v>
      </c>
      <c r="AC5845" t="s">
        <v>89</v>
      </c>
      <c r="AD5845" t="str">
        <f t="shared" si="91"/>
        <v>10-60</v>
      </c>
      <c r="AE5845" t="str">
        <f>VLOOKUP(AD5845,'Main_Sub Desc'!C:D,2,)</f>
        <v>LPC from invoicing</v>
      </c>
      <c r="AF5845" t="str">
        <f>VLOOKUP(VALUE(H5845),'Main_Sub Desc'!F:G,2,)</f>
        <v>Wtr Rev Late Payment</v>
      </c>
      <c r="AG5845">
        <f>IFERROR(VLOOKUP(VALUE(I5845),'PC Mapping'!A:F,6,),"")</f>
        <v>10719</v>
      </c>
      <c r="AH5845" s="13" t="str">
        <f>VLOOKUP(AG5845,'PC Mapping'!L:M,2,)</f>
        <v>All Other Water</v>
      </c>
    </row>
    <row r="5846" spans="1:34" x14ac:dyDescent="0.2">
      <c r="A5846" t="s">
        <v>24078</v>
      </c>
      <c r="B5846" t="s">
        <v>24065</v>
      </c>
      <c r="C5846" t="s">
        <v>4519</v>
      </c>
      <c r="D5846" t="s">
        <v>4520</v>
      </c>
      <c r="E5846" s="3">
        <v>45831</v>
      </c>
      <c r="F5846" t="s">
        <v>44</v>
      </c>
      <c r="G5846" t="s">
        <v>3742</v>
      </c>
      <c r="H5846" t="s">
        <v>3722</v>
      </c>
      <c r="I5846" t="s">
        <v>3752</v>
      </c>
      <c r="J5846" t="s">
        <v>4522</v>
      </c>
      <c r="K5846" s="2">
        <v>-5</v>
      </c>
      <c r="L5846" t="s">
        <v>44</v>
      </c>
      <c r="M5846" s="2">
        <v>-5</v>
      </c>
      <c r="N5846" t="s">
        <v>4523</v>
      </c>
      <c r="O5846" t="s">
        <v>4524</v>
      </c>
      <c r="P5846" t="s">
        <v>7720</v>
      </c>
      <c r="Q5846" t="s">
        <v>24079</v>
      </c>
      <c r="R5846" t="s">
        <v>44</v>
      </c>
      <c r="S5846" t="s">
        <v>4527</v>
      </c>
      <c r="T5846" s="3">
        <v>45831</v>
      </c>
      <c r="U5846" s="3">
        <v>45832</v>
      </c>
      <c r="V5846" s="2">
        <v>0</v>
      </c>
      <c r="W5846" t="s">
        <v>44</v>
      </c>
      <c r="X5846" t="s">
        <v>44</v>
      </c>
      <c r="Y5846" t="s">
        <v>24080</v>
      </c>
      <c r="Z5846" t="s">
        <v>2485</v>
      </c>
      <c r="AA5846" t="s">
        <v>4529</v>
      </c>
      <c r="AB5846" t="s">
        <v>4530</v>
      </c>
      <c r="AC5846" t="s">
        <v>89</v>
      </c>
      <c r="AD5846" t="str">
        <f t="shared" si="91"/>
        <v>10-60</v>
      </c>
      <c r="AE5846" t="str">
        <f>VLOOKUP(AD5846,'Main_Sub Desc'!C:D,2,)</f>
        <v>LPC from invoicing</v>
      </c>
      <c r="AF5846" t="str">
        <f>VLOOKUP(VALUE(H5846),'Main_Sub Desc'!F:G,2,)</f>
        <v>Wtr Rev Late Payment</v>
      </c>
      <c r="AG5846">
        <f>IFERROR(VLOOKUP(VALUE(I5846),'PC Mapping'!A:F,6,),"")</f>
        <v>10719</v>
      </c>
      <c r="AH5846" s="13" t="str">
        <f>VLOOKUP(AG5846,'PC Mapping'!L:M,2,)</f>
        <v>All Other Water</v>
      </c>
    </row>
    <row r="5847" spans="1:34" x14ac:dyDescent="0.2">
      <c r="A5847" t="s">
        <v>24081</v>
      </c>
      <c r="B5847" t="s">
        <v>24061</v>
      </c>
      <c r="C5847" t="s">
        <v>4519</v>
      </c>
      <c r="D5847" t="s">
        <v>4520</v>
      </c>
      <c r="E5847" s="3">
        <v>45831</v>
      </c>
      <c r="F5847" t="s">
        <v>44</v>
      </c>
      <c r="G5847" t="s">
        <v>3742</v>
      </c>
      <c r="H5847" t="s">
        <v>3722</v>
      </c>
      <c r="I5847" t="s">
        <v>4538</v>
      </c>
      <c r="J5847" t="s">
        <v>4522</v>
      </c>
      <c r="K5847" s="2">
        <v>-5</v>
      </c>
      <c r="L5847" t="s">
        <v>44</v>
      </c>
      <c r="M5847" s="2">
        <v>-5</v>
      </c>
      <c r="N5847" t="s">
        <v>4523</v>
      </c>
      <c r="O5847" t="s">
        <v>4524</v>
      </c>
      <c r="P5847" t="s">
        <v>24082</v>
      </c>
      <c r="Q5847" t="s">
        <v>24083</v>
      </c>
      <c r="R5847" t="s">
        <v>44</v>
      </c>
      <c r="S5847" t="s">
        <v>4527</v>
      </c>
      <c r="T5847" s="3">
        <v>45831</v>
      </c>
      <c r="U5847" s="3">
        <v>45832</v>
      </c>
      <c r="V5847" s="2">
        <v>0</v>
      </c>
      <c r="W5847" t="s">
        <v>44</v>
      </c>
      <c r="X5847" t="s">
        <v>44</v>
      </c>
      <c r="Y5847" t="s">
        <v>24084</v>
      </c>
      <c r="Z5847" t="s">
        <v>412</v>
      </c>
      <c r="AA5847" t="s">
        <v>4529</v>
      </c>
      <c r="AB5847" t="s">
        <v>4530</v>
      </c>
      <c r="AC5847" t="s">
        <v>89</v>
      </c>
      <c r="AD5847" t="str">
        <f t="shared" si="91"/>
        <v>10-60</v>
      </c>
      <c r="AE5847" t="str">
        <f>VLOOKUP(AD5847,'Main_Sub Desc'!C:D,2,)</f>
        <v>LPC from invoicing</v>
      </c>
      <c r="AF5847" t="str">
        <f>VLOOKUP(VALUE(H5847),'Main_Sub Desc'!F:G,2,)</f>
        <v>Wtr Rev Late Payment</v>
      </c>
      <c r="AG5847">
        <f>IFERROR(VLOOKUP(VALUE(I5847),'PC Mapping'!A:F,6,),"")</f>
        <v>10469</v>
      </c>
      <c r="AH5847" s="13" t="str">
        <f>VLOOKUP(AG5847,'PC Mapping'!L:M,2,)</f>
        <v>Bolivar Water</v>
      </c>
    </row>
    <row r="5848" spans="1:34" x14ac:dyDescent="0.2">
      <c r="A5848" t="s">
        <v>24081</v>
      </c>
      <c r="B5848" t="s">
        <v>24061</v>
      </c>
      <c r="C5848" t="s">
        <v>4519</v>
      </c>
      <c r="D5848" t="s">
        <v>4520</v>
      </c>
      <c r="E5848" s="3">
        <v>45831</v>
      </c>
      <c r="F5848" t="s">
        <v>44</v>
      </c>
      <c r="G5848" t="s">
        <v>3742</v>
      </c>
      <c r="H5848" t="s">
        <v>3716</v>
      </c>
      <c r="I5848" t="s">
        <v>4534</v>
      </c>
      <c r="J5848" t="s">
        <v>4522</v>
      </c>
      <c r="K5848" s="2">
        <v>-5</v>
      </c>
      <c r="L5848" t="s">
        <v>44</v>
      </c>
      <c r="M5848" s="2">
        <v>-5</v>
      </c>
      <c r="N5848" t="s">
        <v>4523</v>
      </c>
      <c r="O5848" t="s">
        <v>4524</v>
      </c>
      <c r="P5848" t="s">
        <v>24082</v>
      </c>
      <c r="Q5848" t="s">
        <v>24085</v>
      </c>
      <c r="R5848" t="s">
        <v>44</v>
      </c>
      <c r="S5848" t="s">
        <v>4527</v>
      </c>
      <c r="T5848" s="3">
        <v>45831</v>
      </c>
      <c r="U5848" s="3">
        <v>45832</v>
      </c>
      <c r="V5848" s="2">
        <v>0</v>
      </c>
      <c r="W5848" t="s">
        <v>44</v>
      </c>
      <c r="X5848" t="s">
        <v>44</v>
      </c>
      <c r="Y5848" t="s">
        <v>24086</v>
      </c>
      <c r="Z5848" t="s">
        <v>412</v>
      </c>
      <c r="AA5848" t="s">
        <v>4529</v>
      </c>
      <c r="AB5848" t="s">
        <v>4530</v>
      </c>
      <c r="AC5848" t="s">
        <v>89</v>
      </c>
      <c r="AD5848" t="str">
        <f t="shared" si="91"/>
        <v>10-60</v>
      </c>
      <c r="AE5848" t="str">
        <f>VLOOKUP(AD5848,'Main_Sub Desc'!C:D,2,)</f>
        <v>LPC from invoicing</v>
      </c>
      <c r="AF5848" t="str">
        <f>VLOOKUP(VALUE(H5848),'Main_Sub Desc'!F:G,2,)</f>
        <v>Wst Rev Late Payment</v>
      </c>
      <c r="AG5848">
        <f>IFERROR(VLOOKUP(VALUE(I5848),'PC Mapping'!A:F,6,),"")</f>
        <v>10514</v>
      </c>
      <c r="AH5848" s="13" t="str">
        <f>VLOOKUP(AG5848,'PC Mapping'!L:M,2,)</f>
        <v>Bolivar Sewer</v>
      </c>
    </row>
    <row r="5849" spans="1:34" x14ac:dyDescent="0.2">
      <c r="A5849" t="s">
        <v>24087</v>
      </c>
      <c r="B5849" t="s">
        <v>24061</v>
      </c>
      <c r="C5849" t="s">
        <v>4519</v>
      </c>
      <c r="D5849" t="s">
        <v>4520</v>
      </c>
      <c r="E5849" s="3">
        <v>45831</v>
      </c>
      <c r="F5849" t="s">
        <v>44</v>
      </c>
      <c r="G5849" t="s">
        <v>3742</v>
      </c>
      <c r="H5849" t="s">
        <v>3722</v>
      </c>
      <c r="I5849" t="s">
        <v>3752</v>
      </c>
      <c r="J5849" t="s">
        <v>4522</v>
      </c>
      <c r="K5849" s="2">
        <v>-5</v>
      </c>
      <c r="L5849" t="s">
        <v>44</v>
      </c>
      <c r="M5849" s="2">
        <v>-5</v>
      </c>
      <c r="N5849" t="s">
        <v>4523</v>
      </c>
      <c r="O5849" t="s">
        <v>4524</v>
      </c>
      <c r="P5849" t="s">
        <v>24088</v>
      </c>
      <c r="Q5849" t="s">
        <v>24089</v>
      </c>
      <c r="R5849" t="s">
        <v>44</v>
      </c>
      <c r="S5849" t="s">
        <v>4527</v>
      </c>
      <c r="T5849" s="3">
        <v>45831</v>
      </c>
      <c r="U5849" s="3">
        <v>45832</v>
      </c>
      <c r="V5849" s="2">
        <v>0</v>
      </c>
      <c r="W5849" t="s">
        <v>44</v>
      </c>
      <c r="X5849" t="s">
        <v>44</v>
      </c>
      <c r="Y5849" t="s">
        <v>24090</v>
      </c>
      <c r="Z5849" t="s">
        <v>24091</v>
      </c>
      <c r="AA5849" t="s">
        <v>4529</v>
      </c>
      <c r="AB5849" t="s">
        <v>4530</v>
      </c>
      <c r="AC5849" t="s">
        <v>89</v>
      </c>
      <c r="AD5849" t="str">
        <f t="shared" si="91"/>
        <v>10-60</v>
      </c>
      <c r="AE5849" t="str">
        <f>VLOOKUP(AD5849,'Main_Sub Desc'!C:D,2,)</f>
        <v>LPC from invoicing</v>
      </c>
      <c r="AF5849" t="str">
        <f>VLOOKUP(VALUE(H5849),'Main_Sub Desc'!F:G,2,)</f>
        <v>Wtr Rev Late Payment</v>
      </c>
      <c r="AG5849">
        <f>IFERROR(VLOOKUP(VALUE(I5849),'PC Mapping'!A:F,6,),"")</f>
        <v>10719</v>
      </c>
      <c r="AH5849" s="13" t="str">
        <f>VLOOKUP(AG5849,'PC Mapping'!L:M,2,)</f>
        <v>All Other Water</v>
      </c>
    </row>
    <row r="5850" spans="1:34" x14ac:dyDescent="0.2">
      <c r="A5850" t="s">
        <v>24092</v>
      </c>
      <c r="B5850" t="s">
        <v>24065</v>
      </c>
      <c r="C5850" t="s">
        <v>4519</v>
      </c>
      <c r="D5850" t="s">
        <v>4520</v>
      </c>
      <c r="E5850" s="3">
        <v>45831</v>
      </c>
      <c r="F5850" t="s">
        <v>44</v>
      </c>
      <c r="G5850" t="s">
        <v>3742</v>
      </c>
      <c r="H5850" t="s">
        <v>3722</v>
      </c>
      <c r="I5850" t="s">
        <v>3752</v>
      </c>
      <c r="J5850" t="s">
        <v>4522</v>
      </c>
      <c r="K5850" s="2">
        <v>-5</v>
      </c>
      <c r="L5850" t="s">
        <v>44</v>
      </c>
      <c r="M5850" s="2">
        <v>-5</v>
      </c>
      <c r="N5850" t="s">
        <v>4523</v>
      </c>
      <c r="O5850" t="s">
        <v>4524</v>
      </c>
      <c r="P5850" t="s">
        <v>24093</v>
      </c>
      <c r="Q5850" t="s">
        <v>24094</v>
      </c>
      <c r="R5850" t="s">
        <v>44</v>
      </c>
      <c r="S5850" t="s">
        <v>4527</v>
      </c>
      <c r="T5850" s="3">
        <v>45831</v>
      </c>
      <c r="U5850" s="3">
        <v>45832</v>
      </c>
      <c r="V5850" s="2">
        <v>0</v>
      </c>
      <c r="W5850" t="s">
        <v>44</v>
      </c>
      <c r="X5850" t="s">
        <v>44</v>
      </c>
      <c r="Y5850" t="s">
        <v>24095</v>
      </c>
      <c r="Z5850" t="s">
        <v>2229</v>
      </c>
      <c r="AA5850" t="s">
        <v>4529</v>
      </c>
      <c r="AB5850" t="s">
        <v>4530</v>
      </c>
      <c r="AC5850" t="s">
        <v>89</v>
      </c>
      <c r="AD5850" t="str">
        <f t="shared" si="91"/>
        <v>10-60</v>
      </c>
      <c r="AE5850" t="str">
        <f>VLOOKUP(AD5850,'Main_Sub Desc'!C:D,2,)</f>
        <v>LPC from invoicing</v>
      </c>
      <c r="AF5850" t="str">
        <f>VLOOKUP(VALUE(H5850),'Main_Sub Desc'!F:G,2,)</f>
        <v>Wtr Rev Late Payment</v>
      </c>
      <c r="AG5850">
        <f>IFERROR(VLOOKUP(VALUE(I5850),'PC Mapping'!A:F,6,),"")</f>
        <v>10719</v>
      </c>
      <c r="AH5850" s="13" t="str">
        <f>VLOOKUP(AG5850,'PC Mapping'!L:M,2,)</f>
        <v>All Other Water</v>
      </c>
    </row>
    <row r="5851" spans="1:34" x14ac:dyDescent="0.2">
      <c r="A5851" t="s">
        <v>24096</v>
      </c>
      <c r="B5851" t="s">
        <v>24075</v>
      </c>
      <c r="C5851" t="s">
        <v>4519</v>
      </c>
      <c r="D5851" t="s">
        <v>4520</v>
      </c>
      <c r="E5851" s="3">
        <v>45831</v>
      </c>
      <c r="F5851" t="s">
        <v>44</v>
      </c>
      <c r="G5851" t="s">
        <v>3742</v>
      </c>
      <c r="H5851" t="s">
        <v>3716</v>
      </c>
      <c r="I5851" t="s">
        <v>4534</v>
      </c>
      <c r="J5851" t="s">
        <v>4522</v>
      </c>
      <c r="K5851" s="2">
        <v>-5</v>
      </c>
      <c r="L5851" t="s">
        <v>44</v>
      </c>
      <c r="M5851" s="2">
        <v>-5</v>
      </c>
      <c r="N5851" t="s">
        <v>4523</v>
      </c>
      <c r="O5851" t="s">
        <v>4524</v>
      </c>
      <c r="P5851" t="s">
        <v>8251</v>
      </c>
      <c r="Q5851" t="s">
        <v>24097</v>
      </c>
      <c r="R5851" t="s">
        <v>44</v>
      </c>
      <c r="S5851" t="s">
        <v>4527</v>
      </c>
      <c r="T5851" s="3">
        <v>45831</v>
      </c>
      <c r="U5851" s="3">
        <v>45832</v>
      </c>
      <c r="V5851" s="2">
        <v>0</v>
      </c>
      <c r="W5851" t="s">
        <v>44</v>
      </c>
      <c r="X5851" t="s">
        <v>44</v>
      </c>
      <c r="Y5851" t="s">
        <v>24098</v>
      </c>
      <c r="Z5851" t="s">
        <v>24099</v>
      </c>
      <c r="AA5851" t="s">
        <v>4529</v>
      </c>
      <c r="AB5851" t="s">
        <v>4530</v>
      </c>
      <c r="AC5851" t="s">
        <v>89</v>
      </c>
      <c r="AD5851" t="str">
        <f t="shared" si="91"/>
        <v>10-60</v>
      </c>
      <c r="AE5851" t="str">
        <f>VLOOKUP(AD5851,'Main_Sub Desc'!C:D,2,)</f>
        <v>LPC from invoicing</v>
      </c>
      <c r="AF5851" t="str">
        <f>VLOOKUP(VALUE(H5851),'Main_Sub Desc'!F:G,2,)</f>
        <v>Wst Rev Late Payment</v>
      </c>
      <c r="AG5851">
        <f>IFERROR(VLOOKUP(VALUE(I5851),'PC Mapping'!A:F,6,),"")</f>
        <v>10514</v>
      </c>
      <c r="AH5851" s="13" t="str">
        <f>VLOOKUP(AG5851,'PC Mapping'!L:M,2,)</f>
        <v>Bolivar Sewer</v>
      </c>
    </row>
    <row r="5852" spans="1:34" x14ac:dyDescent="0.2">
      <c r="A5852" t="s">
        <v>24096</v>
      </c>
      <c r="B5852" t="s">
        <v>24075</v>
      </c>
      <c r="C5852" t="s">
        <v>4519</v>
      </c>
      <c r="D5852" t="s">
        <v>4520</v>
      </c>
      <c r="E5852" s="3">
        <v>45831</v>
      </c>
      <c r="F5852" t="s">
        <v>44</v>
      </c>
      <c r="G5852" t="s">
        <v>3742</v>
      </c>
      <c r="H5852" t="s">
        <v>3722</v>
      </c>
      <c r="I5852" t="s">
        <v>4538</v>
      </c>
      <c r="J5852" t="s">
        <v>4522</v>
      </c>
      <c r="K5852" s="2">
        <v>-5</v>
      </c>
      <c r="L5852" t="s">
        <v>44</v>
      </c>
      <c r="M5852" s="2">
        <v>-5</v>
      </c>
      <c r="N5852" t="s">
        <v>4523</v>
      </c>
      <c r="O5852" t="s">
        <v>4524</v>
      </c>
      <c r="P5852" t="s">
        <v>8251</v>
      </c>
      <c r="Q5852" t="s">
        <v>24100</v>
      </c>
      <c r="R5852" t="s">
        <v>44</v>
      </c>
      <c r="S5852" t="s">
        <v>4527</v>
      </c>
      <c r="T5852" s="3">
        <v>45831</v>
      </c>
      <c r="U5852" s="3">
        <v>45832</v>
      </c>
      <c r="V5852" s="2">
        <v>0</v>
      </c>
      <c r="W5852" t="s">
        <v>44</v>
      </c>
      <c r="X5852" t="s">
        <v>44</v>
      </c>
      <c r="Y5852" t="s">
        <v>24101</v>
      </c>
      <c r="Z5852" t="s">
        <v>24099</v>
      </c>
      <c r="AA5852" t="s">
        <v>4529</v>
      </c>
      <c r="AB5852" t="s">
        <v>4530</v>
      </c>
      <c r="AC5852" t="s">
        <v>89</v>
      </c>
      <c r="AD5852" t="str">
        <f t="shared" si="91"/>
        <v>10-60</v>
      </c>
      <c r="AE5852" t="str">
        <f>VLOOKUP(AD5852,'Main_Sub Desc'!C:D,2,)</f>
        <v>LPC from invoicing</v>
      </c>
      <c r="AF5852" t="str">
        <f>VLOOKUP(VALUE(H5852),'Main_Sub Desc'!F:G,2,)</f>
        <v>Wtr Rev Late Payment</v>
      </c>
      <c r="AG5852">
        <f>IFERROR(VLOOKUP(VALUE(I5852),'PC Mapping'!A:F,6,),"")</f>
        <v>10469</v>
      </c>
      <c r="AH5852" s="13" t="str">
        <f>VLOOKUP(AG5852,'PC Mapping'!L:M,2,)</f>
        <v>Bolivar Water</v>
      </c>
    </row>
    <row r="5853" spans="1:34" x14ac:dyDescent="0.2">
      <c r="A5853" t="s">
        <v>24102</v>
      </c>
      <c r="B5853" t="s">
        <v>24103</v>
      </c>
      <c r="C5853" t="s">
        <v>4519</v>
      </c>
      <c r="D5853" t="s">
        <v>4520</v>
      </c>
      <c r="E5853" s="3">
        <v>45831</v>
      </c>
      <c r="F5853" t="s">
        <v>44</v>
      </c>
      <c r="G5853" t="s">
        <v>3742</v>
      </c>
      <c r="H5853" t="s">
        <v>3722</v>
      </c>
      <c r="I5853" t="s">
        <v>3752</v>
      </c>
      <c r="J5853" t="s">
        <v>4522</v>
      </c>
      <c r="K5853" s="2">
        <v>-5</v>
      </c>
      <c r="L5853" t="s">
        <v>44</v>
      </c>
      <c r="M5853" s="2">
        <v>-5</v>
      </c>
      <c r="N5853" t="s">
        <v>4523</v>
      </c>
      <c r="O5853" t="s">
        <v>4524</v>
      </c>
      <c r="P5853" t="s">
        <v>8737</v>
      </c>
      <c r="Q5853" t="s">
        <v>24104</v>
      </c>
      <c r="R5853" t="s">
        <v>44</v>
      </c>
      <c r="S5853" t="s">
        <v>4527</v>
      </c>
      <c r="T5853" s="3">
        <v>45831</v>
      </c>
      <c r="U5853" s="3">
        <v>45832</v>
      </c>
      <c r="V5853" s="2">
        <v>0</v>
      </c>
      <c r="W5853" t="s">
        <v>44</v>
      </c>
      <c r="X5853" t="s">
        <v>44</v>
      </c>
      <c r="Y5853" t="s">
        <v>24105</v>
      </c>
      <c r="Z5853" t="s">
        <v>24106</v>
      </c>
      <c r="AA5853" t="s">
        <v>4529</v>
      </c>
      <c r="AB5853" t="s">
        <v>4530</v>
      </c>
      <c r="AC5853" t="s">
        <v>89</v>
      </c>
      <c r="AD5853" t="str">
        <f t="shared" si="91"/>
        <v>10-60</v>
      </c>
      <c r="AE5853" t="str">
        <f>VLOOKUP(AD5853,'Main_Sub Desc'!C:D,2,)</f>
        <v>LPC from invoicing</v>
      </c>
      <c r="AF5853" t="str">
        <f>VLOOKUP(VALUE(H5853),'Main_Sub Desc'!F:G,2,)</f>
        <v>Wtr Rev Late Payment</v>
      </c>
      <c r="AG5853">
        <f>IFERROR(VLOOKUP(VALUE(I5853),'PC Mapping'!A:F,6,),"")</f>
        <v>10719</v>
      </c>
      <c r="AH5853" s="13" t="str">
        <f>VLOOKUP(AG5853,'PC Mapping'!L:M,2,)</f>
        <v>All Other Water</v>
      </c>
    </row>
    <row r="5854" spans="1:34" x14ac:dyDescent="0.2">
      <c r="A5854" t="s">
        <v>24107</v>
      </c>
      <c r="B5854" t="s">
        <v>24065</v>
      </c>
      <c r="C5854" t="s">
        <v>4519</v>
      </c>
      <c r="D5854" t="s">
        <v>4520</v>
      </c>
      <c r="E5854" s="3">
        <v>45831</v>
      </c>
      <c r="F5854" t="s">
        <v>44</v>
      </c>
      <c r="G5854" t="s">
        <v>3742</v>
      </c>
      <c r="H5854" t="s">
        <v>3722</v>
      </c>
      <c r="I5854" t="s">
        <v>3752</v>
      </c>
      <c r="J5854" t="s">
        <v>4522</v>
      </c>
      <c r="K5854" s="2">
        <v>-5</v>
      </c>
      <c r="L5854" t="s">
        <v>44</v>
      </c>
      <c r="M5854" s="2">
        <v>-5</v>
      </c>
      <c r="N5854" t="s">
        <v>4523</v>
      </c>
      <c r="O5854" t="s">
        <v>4524</v>
      </c>
      <c r="P5854" t="s">
        <v>9277</v>
      </c>
      <c r="Q5854" t="s">
        <v>24108</v>
      </c>
      <c r="R5854" t="s">
        <v>44</v>
      </c>
      <c r="S5854" t="s">
        <v>4527</v>
      </c>
      <c r="T5854" s="3">
        <v>45831</v>
      </c>
      <c r="U5854" s="3">
        <v>45832</v>
      </c>
      <c r="V5854" s="2">
        <v>0</v>
      </c>
      <c r="W5854" t="s">
        <v>44</v>
      </c>
      <c r="X5854" t="s">
        <v>44</v>
      </c>
      <c r="Y5854" t="s">
        <v>24109</v>
      </c>
      <c r="Z5854" t="s">
        <v>2609</v>
      </c>
      <c r="AA5854" t="s">
        <v>4529</v>
      </c>
      <c r="AB5854" t="s">
        <v>4530</v>
      </c>
      <c r="AC5854" t="s">
        <v>89</v>
      </c>
      <c r="AD5854" t="str">
        <f t="shared" si="91"/>
        <v>10-60</v>
      </c>
      <c r="AE5854" t="str">
        <f>VLOOKUP(AD5854,'Main_Sub Desc'!C:D,2,)</f>
        <v>LPC from invoicing</v>
      </c>
      <c r="AF5854" t="str">
        <f>VLOOKUP(VALUE(H5854),'Main_Sub Desc'!F:G,2,)</f>
        <v>Wtr Rev Late Payment</v>
      </c>
      <c r="AG5854">
        <f>IFERROR(VLOOKUP(VALUE(I5854),'PC Mapping'!A:F,6,),"")</f>
        <v>10719</v>
      </c>
      <c r="AH5854" s="13" t="str">
        <f>VLOOKUP(AG5854,'PC Mapping'!L:M,2,)</f>
        <v>All Other Water</v>
      </c>
    </row>
    <row r="5855" spans="1:34" x14ac:dyDescent="0.2">
      <c r="A5855" t="s">
        <v>24110</v>
      </c>
      <c r="B5855" t="s">
        <v>24075</v>
      </c>
      <c r="C5855" t="s">
        <v>4519</v>
      </c>
      <c r="D5855" t="s">
        <v>4520</v>
      </c>
      <c r="E5855" s="3">
        <v>45831</v>
      </c>
      <c r="F5855" t="s">
        <v>44</v>
      </c>
      <c r="G5855" t="s">
        <v>3742</v>
      </c>
      <c r="H5855" t="s">
        <v>3716</v>
      </c>
      <c r="I5855" t="s">
        <v>4534</v>
      </c>
      <c r="J5855" t="s">
        <v>4522</v>
      </c>
      <c r="K5855" s="2">
        <v>-5</v>
      </c>
      <c r="L5855" t="s">
        <v>44</v>
      </c>
      <c r="M5855" s="2">
        <v>-5</v>
      </c>
      <c r="N5855" t="s">
        <v>4523</v>
      </c>
      <c r="O5855" t="s">
        <v>4524</v>
      </c>
      <c r="P5855" t="s">
        <v>6240</v>
      </c>
      <c r="Q5855" t="s">
        <v>24111</v>
      </c>
      <c r="R5855" t="s">
        <v>44</v>
      </c>
      <c r="S5855" t="s">
        <v>4527</v>
      </c>
      <c r="T5855" s="3">
        <v>45831</v>
      </c>
      <c r="U5855" s="3">
        <v>45832</v>
      </c>
      <c r="V5855" s="2">
        <v>0</v>
      </c>
      <c r="W5855" t="s">
        <v>44</v>
      </c>
      <c r="X5855" t="s">
        <v>44</v>
      </c>
      <c r="Y5855" t="s">
        <v>22750</v>
      </c>
      <c r="Z5855" t="s">
        <v>22751</v>
      </c>
      <c r="AA5855" t="s">
        <v>4529</v>
      </c>
      <c r="AB5855" t="s">
        <v>4530</v>
      </c>
      <c r="AC5855" t="s">
        <v>89</v>
      </c>
      <c r="AD5855" t="str">
        <f t="shared" si="91"/>
        <v>10-60</v>
      </c>
      <c r="AE5855" t="str">
        <f>VLOOKUP(AD5855,'Main_Sub Desc'!C:D,2,)</f>
        <v>LPC from invoicing</v>
      </c>
      <c r="AF5855" t="str">
        <f>VLOOKUP(VALUE(H5855),'Main_Sub Desc'!F:G,2,)</f>
        <v>Wst Rev Late Payment</v>
      </c>
      <c r="AG5855">
        <f>IFERROR(VLOOKUP(VALUE(I5855),'PC Mapping'!A:F,6,),"")</f>
        <v>10514</v>
      </c>
      <c r="AH5855" s="13" t="str">
        <f>VLOOKUP(AG5855,'PC Mapping'!L:M,2,)</f>
        <v>Bolivar Sewer</v>
      </c>
    </row>
    <row r="5856" spans="1:34" x14ac:dyDescent="0.2">
      <c r="A5856" t="s">
        <v>24112</v>
      </c>
      <c r="B5856" t="s">
        <v>24075</v>
      </c>
      <c r="C5856" t="s">
        <v>4519</v>
      </c>
      <c r="D5856" t="s">
        <v>4520</v>
      </c>
      <c r="E5856" s="3">
        <v>45831</v>
      </c>
      <c r="F5856" t="s">
        <v>44</v>
      </c>
      <c r="G5856" t="s">
        <v>3742</v>
      </c>
      <c r="H5856" t="s">
        <v>3716</v>
      </c>
      <c r="I5856" t="s">
        <v>4534</v>
      </c>
      <c r="J5856" t="s">
        <v>4522</v>
      </c>
      <c r="K5856" s="2">
        <v>-7.86</v>
      </c>
      <c r="L5856" t="s">
        <v>44</v>
      </c>
      <c r="M5856" s="2">
        <v>-7.86</v>
      </c>
      <c r="N5856" t="s">
        <v>4523</v>
      </c>
      <c r="O5856" t="s">
        <v>4524</v>
      </c>
      <c r="P5856" t="s">
        <v>4978</v>
      </c>
      <c r="Q5856" t="s">
        <v>24113</v>
      </c>
      <c r="R5856" t="s">
        <v>44</v>
      </c>
      <c r="S5856" t="s">
        <v>4527</v>
      </c>
      <c r="T5856" s="3">
        <v>45831</v>
      </c>
      <c r="U5856" s="3">
        <v>45832</v>
      </c>
      <c r="V5856" s="2">
        <v>0</v>
      </c>
      <c r="W5856" t="s">
        <v>44</v>
      </c>
      <c r="X5856" t="s">
        <v>44</v>
      </c>
      <c r="Y5856" t="s">
        <v>15639</v>
      </c>
      <c r="Z5856" t="s">
        <v>683</v>
      </c>
      <c r="AA5856" t="s">
        <v>4529</v>
      </c>
      <c r="AB5856" t="s">
        <v>4530</v>
      </c>
      <c r="AC5856" t="s">
        <v>89</v>
      </c>
      <c r="AD5856" t="str">
        <f t="shared" si="91"/>
        <v>10-60</v>
      </c>
      <c r="AE5856" t="str">
        <f>VLOOKUP(AD5856,'Main_Sub Desc'!C:D,2,)</f>
        <v>LPC from invoicing</v>
      </c>
      <c r="AF5856" t="str">
        <f>VLOOKUP(VALUE(H5856),'Main_Sub Desc'!F:G,2,)</f>
        <v>Wst Rev Late Payment</v>
      </c>
      <c r="AG5856">
        <f>IFERROR(VLOOKUP(VALUE(I5856),'PC Mapping'!A:F,6,),"")</f>
        <v>10514</v>
      </c>
      <c r="AH5856" s="13" t="str">
        <f>VLOOKUP(AG5856,'PC Mapping'!L:M,2,)</f>
        <v>Bolivar Sewer</v>
      </c>
    </row>
    <row r="5857" spans="1:34" x14ac:dyDescent="0.2">
      <c r="A5857" t="s">
        <v>24112</v>
      </c>
      <c r="B5857" t="s">
        <v>24075</v>
      </c>
      <c r="C5857" t="s">
        <v>4519</v>
      </c>
      <c r="D5857" t="s">
        <v>4520</v>
      </c>
      <c r="E5857" s="3">
        <v>45831</v>
      </c>
      <c r="F5857" t="s">
        <v>44</v>
      </c>
      <c r="G5857" t="s">
        <v>3742</v>
      </c>
      <c r="H5857" t="s">
        <v>3722</v>
      </c>
      <c r="I5857" t="s">
        <v>4538</v>
      </c>
      <c r="J5857" t="s">
        <v>4522</v>
      </c>
      <c r="K5857" s="2">
        <v>-5.37</v>
      </c>
      <c r="L5857" t="s">
        <v>44</v>
      </c>
      <c r="M5857" s="2">
        <v>-5.37</v>
      </c>
      <c r="N5857" t="s">
        <v>4523</v>
      </c>
      <c r="O5857" t="s">
        <v>4524</v>
      </c>
      <c r="P5857" t="s">
        <v>4978</v>
      </c>
      <c r="Q5857" t="s">
        <v>24114</v>
      </c>
      <c r="R5857" t="s">
        <v>44</v>
      </c>
      <c r="S5857" t="s">
        <v>4527</v>
      </c>
      <c r="T5857" s="3">
        <v>45831</v>
      </c>
      <c r="U5857" s="3">
        <v>45832</v>
      </c>
      <c r="V5857" s="2">
        <v>0</v>
      </c>
      <c r="W5857" t="s">
        <v>44</v>
      </c>
      <c r="X5857" t="s">
        <v>44</v>
      </c>
      <c r="Y5857" t="s">
        <v>15637</v>
      </c>
      <c r="Z5857" t="s">
        <v>683</v>
      </c>
      <c r="AA5857" t="s">
        <v>4529</v>
      </c>
      <c r="AB5857" t="s">
        <v>4530</v>
      </c>
      <c r="AC5857" t="s">
        <v>89</v>
      </c>
      <c r="AD5857" t="str">
        <f t="shared" si="91"/>
        <v>10-60</v>
      </c>
      <c r="AE5857" t="str">
        <f>VLOOKUP(AD5857,'Main_Sub Desc'!C:D,2,)</f>
        <v>LPC from invoicing</v>
      </c>
      <c r="AF5857" t="str">
        <f>VLOOKUP(VALUE(H5857),'Main_Sub Desc'!F:G,2,)</f>
        <v>Wtr Rev Late Payment</v>
      </c>
      <c r="AG5857">
        <f>IFERROR(VLOOKUP(VALUE(I5857),'PC Mapping'!A:F,6,),"")</f>
        <v>10469</v>
      </c>
      <c r="AH5857" s="13" t="str">
        <f>VLOOKUP(AG5857,'PC Mapping'!L:M,2,)</f>
        <v>Bolivar Water</v>
      </c>
    </row>
    <row r="5858" spans="1:34" x14ac:dyDescent="0.2">
      <c r="A5858" t="s">
        <v>24115</v>
      </c>
      <c r="B5858" t="s">
        <v>24075</v>
      </c>
      <c r="C5858" t="s">
        <v>4519</v>
      </c>
      <c r="D5858" t="s">
        <v>4520</v>
      </c>
      <c r="E5858" s="3">
        <v>45831</v>
      </c>
      <c r="F5858" t="s">
        <v>44</v>
      </c>
      <c r="G5858" t="s">
        <v>3742</v>
      </c>
      <c r="H5858" t="s">
        <v>3722</v>
      </c>
      <c r="I5858" t="s">
        <v>4538</v>
      </c>
      <c r="J5858" t="s">
        <v>4522</v>
      </c>
      <c r="K5858" s="2">
        <v>-5</v>
      </c>
      <c r="L5858" t="s">
        <v>44</v>
      </c>
      <c r="M5858" s="2">
        <v>-5</v>
      </c>
      <c r="N5858" t="s">
        <v>4523</v>
      </c>
      <c r="O5858" t="s">
        <v>4524</v>
      </c>
      <c r="P5858" t="s">
        <v>6240</v>
      </c>
      <c r="Q5858" t="s">
        <v>24116</v>
      </c>
      <c r="R5858" t="s">
        <v>44</v>
      </c>
      <c r="S5858" t="s">
        <v>4527</v>
      </c>
      <c r="T5858" s="3">
        <v>45831</v>
      </c>
      <c r="U5858" s="3">
        <v>45832</v>
      </c>
      <c r="V5858" s="2">
        <v>0</v>
      </c>
      <c r="W5858" t="s">
        <v>44</v>
      </c>
      <c r="X5858" t="s">
        <v>44</v>
      </c>
      <c r="Y5858" t="s">
        <v>15648</v>
      </c>
      <c r="Z5858" t="s">
        <v>889</v>
      </c>
      <c r="AA5858" t="s">
        <v>4529</v>
      </c>
      <c r="AB5858" t="s">
        <v>4530</v>
      </c>
      <c r="AC5858" t="s">
        <v>89</v>
      </c>
      <c r="AD5858" t="str">
        <f t="shared" si="91"/>
        <v>10-60</v>
      </c>
      <c r="AE5858" t="str">
        <f>VLOOKUP(AD5858,'Main_Sub Desc'!C:D,2,)</f>
        <v>LPC from invoicing</v>
      </c>
      <c r="AF5858" t="str">
        <f>VLOOKUP(VALUE(H5858),'Main_Sub Desc'!F:G,2,)</f>
        <v>Wtr Rev Late Payment</v>
      </c>
      <c r="AG5858">
        <f>IFERROR(VLOOKUP(VALUE(I5858),'PC Mapping'!A:F,6,),"")</f>
        <v>10469</v>
      </c>
      <c r="AH5858" s="13" t="str">
        <f>VLOOKUP(AG5858,'PC Mapping'!L:M,2,)</f>
        <v>Bolivar Water</v>
      </c>
    </row>
    <row r="5859" spans="1:34" x14ac:dyDescent="0.2">
      <c r="A5859" t="s">
        <v>24115</v>
      </c>
      <c r="B5859" t="s">
        <v>24075</v>
      </c>
      <c r="C5859" t="s">
        <v>4519</v>
      </c>
      <c r="D5859" t="s">
        <v>4520</v>
      </c>
      <c r="E5859" s="3">
        <v>45831</v>
      </c>
      <c r="F5859" t="s">
        <v>44</v>
      </c>
      <c r="G5859" t="s">
        <v>3742</v>
      </c>
      <c r="H5859" t="s">
        <v>3716</v>
      </c>
      <c r="I5859" t="s">
        <v>4534</v>
      </c>
      <c r="J5859" t="s">
        <v>4522</v>
      </c>
      <c r="K5859" s="2">
        <v>-5</v>
      </c>
      <c r="L5859" t="s">
        <v>44</v>
      </c>
      <c r="M5859" s="2">
        <v>-5</v>
      </c>
      <c r="N5859" t="s">
        <v>4523</v>
      </c>
      <c r="O5859" t="s">
        <v>4524</v>
      </c>
      <c r="P5859" t="s">
        <v>6240</v>
      </c>
      <c r="Q5859" t="s">
        <v>24117</v>
      </c>
      <c r="R5859" t="s">
        <v>44</v>
      </c>
      <c r="S5859" t="s">
        <v>4527</v>
      </c>
      <c r="T5859" s="3">
        <v>45831</v>
      </c>
      <c r="U5859" s="3">
        <v>45832</v>
      </c>
      <c r="V5859" s="2">
        <v>0</v>
      </c>
      <c r="W5859" t="s">
        <v>44</v>
      </c>
      <c r="X5859" t="s">
        <v>44</v>
      </c>
      <c r="Y5859" t="s">
        <v>15650</v>
      </c>
      <c r="Z5859" t="s">
        <v>889</v>
      </c>
      <c r="AA5859" t="s">
        <v>4529</v>
      </c>
      <c r="AB5859" t="s">
        <v>4530</v>
      </c>
      <c r="AC5859" t="s">
        <v>89</v>
      </c>
      <c r="AD5859" t="str">
        <f t="shared" si="91"/>
        <v>10-60</v>
      </c>
      <c r="AE5859" t="str">
        <f>VLOOKUP(AD5859,'Main_Sub Desc'!C:D,2,)</f>
        <v>LPC from invoicing</v>
      </c>
      <c r="AF5859" t="str">
        <f>VLOOKUP(VALUE(H5859),'Main_Sub Desc'!F:G,2,)</f>
        <v>Wst Rev Late Payment</v>
      </c>
      <c r="AG5859">
        <f>IFERROR(VLOOKUP(VALUE(I5859),'PC Mapping'!A:F,6,),"")</f>
        <v>10514</v>
      </c>
      <c r="AH5859" s="13" t="str">
        <f>VLOOKUP(AG5859,'PC Mapping'!L:M,2,)</f>
        <v>Bolivar Sewer</v>
      </c>
    </row>
    <row r="5860" spans="1:34" x14ac:dyDescent="0.2">
      <c r="A5860" t="s">
        <v>24118</v>
      </c>
      <c r="B5860" t="s">
        <v>24061</v>
      </c>
      <c r="C5860" t="s">
        <v>4519</v>
      </c>
      <c r="D5860" t="s">
        <v>4520</v>
      </c>
      <c r="E5860" s="3">
        <v>45831</v>
      </c>
      <c r="F5860" t="s">
        <v>44</v>
      </c>
      <c r="G5860" t="s">
        <v>3742</v>
      </c>
      <c r="H5860" t="s">
        <v>3716</v>
      </c>
      <c r="I5860" t="s">
        <v>4534</v>
      </c>
      <c r="J5860" t="s">
        <v>4522</v>
      </c>
      <c r="K5860" s="2">
        <v>-5</v>
      </c>
      <c r="L5860" t="s">
        <v>44</v>
      </c>
      <c r="M5860" s="2">
        <v>-5</v>
      </c>
      <c r="N5860" t="s">
        <v>4523</v>
      </c>
      <c r="O5860" t="s">
        <v>4524</v>
      </c>
      <c r="P5860" t="s">
        <v>6240</v>
      </c>
      <c r="Q5860" t="s">
        <v>24119</v>
      </c>
      <c r="R5860" t="s">
        <v>44</v>
      </c>
      <c r="S5860" t="s">
        <v>4527</v>
      </c>
      <c r="T5860" s="3">
        <v>45831</v>
      </c>
      <c r="U5860" s="3">
        <v>45832</v>
      </c>
      <c r="V5860" s="2">
        <v>0</v>
      </c>
      <c r="W5860" t="s">
        <v>44</v>
      </c>
      <c r="X5860" t="s">
        <v>44</v>
      </c>
      <c r="Y5860" t="s">
        <v>24120</v>
      </c>
      <c r="Z5860" t="s">
        <v>899</v>
      </c>
      <c r="AA5860" t="s">
        <v>4529</v>
      </c>
      <c r="AB5860" t="s">
        <v>4530</v>
      </c>
      <c r="AC5860" t="s">
        <v>89</v>
      </c>
      <c r="AD5860" t="str">
        <f t="shared" si="91"/>
        <v>10-60</v>
      </c>
      <c r="AE5860" t="str">
        <f>VLOOKUP(AD5860,'Main_Sub Desc'!C:D,2,)</f>
        <v>LPC from invoicing</v>
      </c>
      <c r="AF5860" t="str">
        <f>VLOOKUP(VALUE(H5860),'Main_Sub Desc'!F:G,2,)</f>
        <v>Wst Rev Late Payment</v>
      </c>
      <c r="AG5860">
        <f>IFERROR(VLOOKUP(VALUE(I5860),'PC Mapping'!A:F,6,),"")</f>
        <v>10514</v>
      </c>
      <c r="AH5860" s="13" t="str">
        <f>VLOOKUP(AG5860,'PC Mapping'!L:M,2,)</f>
        <v>Bolivar Sewer</v>
      </c>
    </row>
    <row r="5861" spans="1:34" x14ac:dyDescent="0.2">
      <c r="A5861" t="s">
        <v>24118</v>
      </c>
      <c r="B5861" t="s">
        <v>24061</v>
      </c>
      <c r="C5861" t="s">
        <v>4519</v>
      </c>
      <c r="D5861" t="s">
        <v>4520</v>
      </c>
      <c r="E5861" s="3">
        <v>45831</v>
      </c>
      <c r="F5861" t="s">
        <v>44</v>
      </c>
      <c r="G5861" t="s">
        <v>3742</v>
      </c>
      <c r="H5861" t="s">
        <v>3722</v>
      </c>
      <c r="I5861" t="s">
        <v>4538</v>
      </c>
      <c r="J5861" t="s">
        <v>4522</v>
      </c>
      <c r="K5861" s="2">
        <v>-5</v>
      </c>
      <c r="L5861" t="s">
        <v>44</v>
      </c>
      <c r="M5861" s="2">
        <v>-5</v>
      </c>
      <c r="N5861" t="s">
        <v>4523</v>
      </c>
      <c r="O5861" t="s">
        <v>4524</v>
      </c>
      <c r="P5861" t="s">
        <v>6240</v>
      </c>
      <c r="Q5861" t="s">
        <v>24121</v>
      </c>
      <c r="R5861" t="s">
        <v>44</v>
      </c>
      <c r="S5861" t="s">
        <v>4527</v>
      </c>
      <c r="T5861" s="3">
        <v>45831</v>
      </c>
      <c r="U5861" s="3">
        <v>45832</v>
      </c>
      <c r="V5861" s="2">
        <v>0</v>
      </c>
      <c r="W5861" t="s">
        <v>44</v>
      </c>
      <c r="X5861" t="s">
        <v>44</v>
      </c>
      <c r="Y5861" t="s">
        <v>24122</v>
      </c>
      <c r="Z5861" t="s">
        <v>899</v>
      </c>
      <c r="AA5861" t="s">
        <v>4529</v>
      </c>
      <c r="AB5861" t="s">
        <v>4530</v>
      </c>
      <c r="AC5861" t="s">
        <v>89</v>
      </c>
      <c r="AD5861" t="str">
        <f t="shared" si="91"/>
        <v>10-60</v>
      </c>
      <c r="AE5861" t="str">
        <f>VLOOKUP(AD5861,'Main_Sub Desc'!C:D,2,)</f>
        <v>LPC from invoicing</v>
      </c>
      <c r="AF5861" t="str">
        <f>VLOOKUP(VALUE(H5861),'Main_Sub Desc'!F:G,2,)</f>
        <v>Wtr Rev Late Payment</v>
      </c>
      <c r="AG5861">
        <f>IFERROR(VLOOKUP(VALUE(I5861),'PC Mapping'!A:F,6,),"")</f>
        <v>10469</v>
      </c>
      <c r="AH5861" s="13" t="str">
        <f>VLOOKUP(AG5861,'PC Mapping'!L:M,2,)</f>
        <v>Bolivar Water</v>
      </c>
    </row>
    <row r="5862" spans="1:34" x14ac:dyDescent="0.2">
      <c r="A5862" t="s">
        <v>24123</v>
      </c>
      <c r="B5862" t="s">
        <v>24103</v>
      </c>
      <c r="C5862" t="s">
        <v>4519</v>
      </c>
      <c r="D5862" t="s">
        <v>4520</v>
      </c>
      <c r="E5862" s="3">
        <v>45831</v>
      </c>
      <c r="F5862" t="s">
        <v>44</v>
      </c>
      <c r="G5862" t="s">
        <v>3742</v>
      </c>
      <c r="H5862" t="s">
        <v>3716</v>
      </c>
      <c r="I5862" t="s">
        <v>4534</v>
      </c>
      <c r="J5862" t="s">
        <v>4522</v>
      </c>
      <c r="K5862" s="2">
        <v>-5</v>
      </c>
      <c r="L5862" t="s">
        <v>44</v>
      </c>
      <c r="M5862" s="2">
        <v>-5</v>
      </c>
      <c r="N5862" t="s">
        <v>4523</v>
      </c>
      <c r="O5862" t="s">
        <v>4524</v>
      </c>
      <c r="P5862" t="s">
        <v>10944</v>
      </c>
      <c r="Q5862" t="s">
        <v>24124</v>
      </c>
      <c r="R5862" t="s">
        <v>44</v>
      </c>
      <c r="S5862" t="s">
        <v>4527</v>
      </c>
      <c r="T5862" s="3">
        <v>45831</v>
      </c>
      <c r="U5862" s="3">
        <v>45832</v>
      </c>
      <c r="V5862" s="2">
        <v>0</v>
      </c>
      <c r="W5862" t="s">
        <v>44</v>
      </c>
      <c r="X5862" t="s">
        <v>44</v>
      </c>
      <c r="Y5862" t="s">
        <v>10948</v>
      </c>
      <c r="Z5862" t="s">
        <v>396</v>
      </c>
      <c r="AA5862" t="s">
        <v>4529</v>
      </c>
      <c r="AB5862" t="s">
        <v>4530</v>
      </c>
      <c r="AC5862" t="s">
        <v>89</v>
      </c>
      <c r="AD5862" t="str">
        <f t="shared" si="91"/>
        <v>10-60</v>
      </c>
      <c r="AE5862" t="str">
        <f>VLOOKUP(AD5862,'Main_Sub Desc'!C:D,2,)</f>
        <v>LPC from invoicing</v>
      </c>
      <c r="AF5862" t="str">
        <f>VLOOKUP(VALUE(H5862),'Main_Sub Desc'!F:G,2,)</f>
        <v>Wst Rev Late Payment</v>
      </c>
      <c r="AG5862">
        <f>IFERROR(VLOOKUP(VALUE(I5862),'PC Mapping'!A:F,6,),"")</f>
        <v>10514</v>
      </c>
      <c r="AH5862" s="13" t="str">
        <f>VLOOKUP(AG5862,'PC Mapping'!L:M,2,)</f>
        <v>Bolivar Sewer</v>
      </c>
    </row>
    <row r="5863" spans="1:34" x14ac:dyDescent="0.2">
      <c r="A5863" t="s">
        <v>24123</v>
      </c>
      <c r="B5863" t="s">
        <v>24103</v>
      </c>
      <c r="C5863" t="s">
        <v>4519</v>
      </c>
      <c r="D5863" t="s">
        <v>4520</v>
      </c>
      <c r="E5863" s="3">
        <v>45831</v>
      </c>
      <c r="F5863" t="s">
        <v>44</v>
      </c>
      <c r="G5863" t="s">
        <v>3742</v>
      </c>
      <c r="H5863" t="s">
        <v>3722</v>
      </c>
      <c r="I5863" t="s">
        <v>4538</v>
      </c>
      <c r="J5863" t="s">
        <v>4522</v>
      </c>
      <c r="K5863" s="2">
        <v>-5</v>
      </c>
      <c r="L5863" t="s">
        <v>44</v>
      </c>
      <c r="M5863" s="2">
        <v>-5</v>
      </c>
      <c r="N5863" t="s">
        <v>4523</v>
      </c>
      <c r="O5863" t="s">
        <v>4524</v>
      </c>
      <c r="P5863" t="s">
        <v>10944</v>
      </c>
      <c r="Q5863" t="s">
        <v>24125</v>
      </c>
      <c r="R5863" t="s">
        <v>44</v>
      </c>
      <c r="S5863" t="s">
        <v>4527</v>
      </c>
      <c r="T5863" s="3">
        <v>45831</v>
      </c>
      <c r="U5863" s="3">
        <v>45832</v>
      </c>
      <c r="V5863" s="2">
        <v>0</v>
      </c>
      <c r="W5863" t="s">
        <v>44</v>
      </c>
      <c r="X5863" t="s">
        <v>44</v>
      </c>
      <c r="Y5863" t="s">
        <v>10946</v>
      </c>
      <c r="Z5863" t="s">
        <v>396</v>
      </c>
      <c r="AA5863" t="s">
        <v>4529</v>
      </c>
      <c r="AB5863" t="s">
        <v>4530</v>
      </c>
      <c r="AC5863" t="s">
        <v>89</v>
      </c>
      <c r="AD5863" t="str">
        <f t="shared" si="91"/>
        <v>10-60</v>
      </c>
      <c r="AE5863" t="str">
        <f>VLOOKUP(AD5863,'Main_Sub Desc'!C:D,2,)</f>
        <v>LPC from invoicing</v>
      </c>
      <c r="AF5863" t="str">
        <f>VLOOKUP(VALUE(H5863),'Main_Sub Desc'!F:G,2,)</f>
        <v>Wtr Rev Late Payment</v>
      </c>
      <c r="AG5863">
        <f>IFERROR(VLOOKUP(VALUE(I5863),'PC Mapping'!A:F,6,),"")</f>
        <v>10469</v>
      </c>
      <c r="AH5863" s="13" t="str">
        <f>VLOOKUP(AG5863,'PC Mapping'!L:M,2,)</f>
        <v>Bolivar Water</v>
      </c>
    </row>
    <row r="5864" spans="1:34" x14ac:dyDescent="0.2">
      <c r="A5864" t="s">
        <v>24126</v>
      </c>
      <c r="B5864" t="s">
        <v>24065</v>
      </c>
      <c r="C5864" t="s">
        <v>4519</v>
      </c>
      <c r="D5864" t="s">
        <v>4520</v>
      </c>
      <c r="E5864" s="3">
        <v>45831</v>
      </c>
      <c r="F5864" t="s">
        <v>44</v>
      </c>
      <c r="G5864" t="s">
        <v>3742</v>
      </c>
      <c r="H5864" t="s">
        <v>3722</v>
      </c>
      <c r="I5864" t="s">
        <v>3752</v>
      </c>
      <c r="J5864" t="s">
        <v>4522</v>
      </c>
      <c r="K5864" s="2">
        <v>-6.44</v>
      </c>
      <c r="L5864" t="s">
        <v>44</v>
      </c>
      <c r="M5864" s="2">
        <v>-6.44</v>
      </c>
      <c r="N5864" t="s">
        <v>4523</v>
      </c>
      <c r="O5864" t="s">
        <v>4524</v>
      </c>
      <c r="P5864" t="s">
        <v>11780</v>
      </c>
      <c r="Q5864" t="s">
        <v>24127</v>
      </c>
      <c r="R5864" t="s">
        <v>44</v>
      </c>
      <c r="S5864" t="s">
        <v>4527</v>
      </c>
      <c r="T5864" s="3">
        <v>45831</v>
      </c>
      <c r="U5864" s="3">
        <v>45832</v>
      </c>
      <c r="V5864" s="2">
        <v>0</v>
      </c>
      <c r="W5864" t="s">
        <v>44</v>
      </c>
      <c r="X5864" t="s">
        <v>44</v>
      </c>
      <c r="Y5864" t="s">
        <v>24128</v>
      </c>
      <c r="Z5864" t="s">
        <v>2171</v>
      </c>
      <c r="AA5864" t="s">
        <v>4529</v>
      </c>
      <c r="AB5864" t="s">
        <v>4530</v>
      </c>
      <c r="AC5864" t="s">
        <v>89</v>
      </c>
      <c r="AD5864" t="str">
        <f t="shared" si="91"/>
        <v>10-60</v>
      </c>
      <c r="AE5864" t="str">
        <f>VLOOKUP(AD5864,'Main_Sub Desc'!C:D,2,)</f>
        <v>LPC from invoicing</v>
      </c>
      <c r="AF5864" t="str">
        <f>VLOOKUP(VALUE(H5864),'Main_Sub Desc'!F:G,2,)</f>
        <v>Wtr Rev Late Payment</v>
      </c>
      <c r="AG5864">
        <f>IFERROR(VLOOKUP(VALUE(I5864),'PC Mapping'!A:F,6,),"")</f>
        <v>10719</v>
      </c>
      <c r="AH5864" s="13" t="str">
        <f>VLOOKUP(AG5864,'PC Mapping'!L:M,2,)</f>
        <v>All Other Water</v>
      </c>
    </row>
    <row r="5865" spans="1:34" x14ac:dyDescent="0.2">
      <c r="A5865" t="s">
        <v>24129</v>
      </c>
      <c r="B5865" t="s">
        <v>24103</v>
      </c>
      <c r="C5865" t="s">
        <v>4519</v>
      </c>
      <c r="D5865" t="s">
        <v>4520</v>
      </c>
      <c r="E5865" s="3">
        <v>45831</v>
      </c>
      <c r="F5865" t="s">
        <v>44</v>
      </c>
      <c r="G5865" t="s">
        <v>3742</v>
      </c>
      <c r="H5865" t="s">
        <v>3716</v>
      </c>
      <c r="I5865" t="s">
        <v>4534</v>
      </c>
      <c r="J5865" t="s">
        <v>4522</v>
      </c>
      <c r="K5865" s="2">
        <v>-6.48</v>
      </c>
      <c r="L5865" t="s">
        <v>44</v>
      </c>
      <c r="M5865" s="2">
        <v>-6.48</v>
      </c>
      <c r="N5865" t="s">
        <v>4523</v>
      </c>
      <c r="O5865" t="s">
        <v>4524</v>
      </c>
      <c r="P5865" t="s">
        <v>4978</v>
      </c>
      <c r="Q5865" t="s">
        <v>24130</v>
      </c>
      <c r="R5865" t="s">
        <v>44</v>
      </c>
      <c r="S5865" t="s">
        <v>4527</v>
      </c>
      <c r="T5865" s="3">
        <v>45831</v>
      </c>
      <c r="U5865" s="3">
        <v>45832</v>
      </c>
      <c r="V5865" s="2">
        <v>0</v>
      </c>
      <c r="W5865" t="s">
        <v>44</v>
      </c>
      <c r="X5865" t="s">
        <v>44</v>
      </c>
      <c r="Y5865" t="s">
        <v>19309</v>
      </c>
      <c r="Z5865" t="s">
        <v>666</v>
      </c>
      <c r="AA5865" t="s">
        <v>4529</v>
      </c>
      <c r="AB5865" t="s">
        <v>4530</v>
      </c>
      <c r="AC5865" t="s">
        <v>89</v>
      </c>
      <c r="AD5865" t="str">
        <f t="shared" si="91"/>
        <v>10-60</v>
      </c>
      <c r="AE5865" t="str">
        <f>VLOOKUP(AD5865,'Main_Sub Desc'!C:D,2,)</f>
        <v>LPC from invoicing</v>
      </c>
      <c r="AF5865" t="str">
        <f>VLOOKUP(VALUE(H5865),'Main_Sub Desc'!F:G,2,)</f>
        <v>Wst Rev Late Payment</v>
      </c>
      <c r="AG5865">
        <f>IFERROR(VLOOKUP(VALUE(I5865),'PC Mapping'!A:F,6,),"")</f>
        <v>10514</v>
      </c>
      <c r="AH5865" s="13" t="str">
        <f>VLOOKUP(AG5865,'PC Mapping'!L:M,2,)</f>
        <v>Bolivar Sewer</v>
      </c>
    </row>
    <row r="5866" spans="1:34" x14ac:dyDescent="0.2">
      <c r="A5866" t="s">
        <v>24129</v>
      </c>
      <c r="B5866" t="s">
        <v>24103</v>
      </c>
      <c r="C5866" t="s">
        <v>4519</v>
      </c>
      <c r="D5866" t="s">
        <v>4520</v>
      </c>
      <c r="E5866" s="3">
        <v>45831</v>
      </c>
      <c r="F5866" t="s">
        <v>44</v>
      </c>
      <c r="G5866" t="s">
        <v>3742</v>
      </c>
      <c r="H5866" t="s">
        <v>3722</v>
      </c>
      <c r="I5866" t="s">
        <v>4538</v>
      </c>
      <c r="J5866" t="s">
        <v>4522</v>
      </c>
      <c r="K5866" s="2">
        <v>-5</v>
      </c>
      <c r="L5866" t="s">
        <v>44</v>
      </c>
      <c r="M5866" s="2">
        <v>-5</v>
      </c>
      <c r="N5866" t="s">
        <v>4523</v>
      </c>
      <c r="O5866" t="s">
        <v>4524</v>
      </c>
      <c r="P5866" t="s">
        <v>4978</v>
      </c>
      <c r="Q5866" t="s">
        <v>24131</v>
      </c>
      <c r="R5866" t="s">
        <v>44</v>
      </c>
      <c r="S5866" t="s">
        <v>4527</v>
      </c>
      <c r="T5866" s="3">
        <v>45831</v>
      </c>
      <c r="U5866" s="3">
        <v>45832</v>
      </c>
      <c r="V5866" s="2">
        <v>0</v>
      </c>
      <c r="W5866" t="s">
        <v>44</v>
      </c>
      <c r="X5866" t="s">
        <v>44</v>
      </c>
      <c r="Y5866" t="s">
        <v>19311</v>
      </c>
      <c r="Z5866" t="s">
        <v>666</v>
      </c>
      <c r="AA5866" t="s">
        <v>4529</v>
      </c>
      <c r="AB5866" t="s">
        <v>4530</v>
      </c>
      <c r="AC5866" t="s">
        <v>89</v>
      </c>
      <c r="AD5866" t="str">
        <f t="shared" si="91"/>
        <v>10-60</v>
      </c>
      <c r="AE5866" t="str">
        <f>VLOOKUP(AD5866,'Main_Sub Desc'!C:D,2,)</f>
        <v>LPC from invoicing</v>
      </c>
      <c r="AF5866" t="str">
        <f>VLOOKUP(VALUE(H5866),'Main_Sub Desc'!F:G,2,)</f>
        <v>Wtr Rev Late Payment</v>
      </c>
      <c r="AG5866">
        <f>IFERROR(VLOOKUP(VALUE(I5866),'PC Mapping'!A:F,6,),"")</f>
        <v>10469</v>
      </c>
      <c r="AH5866" s="13" t="str">
        <f>VLOOKUP(AG5866,'PC Mapping'!L:M,2,)</f>
        <v>Bolivar Water</v>
      </c>
    </row>
    <row r="5867" spans="1:34" x14ac:dyDescent="0.2">
      <c r="A5867" t="s">
        <v>24132</v>
      </c>
      <c r="B5867" t="s">
        <v>24075</v>
      </c>
      <c r="C5867" t="s">
        <v>4519</v>
      </c>
      <c r="D5867" t="s">
        <v>4520</v>
      </c>
      <c r="E5867" s="3">
        <v>45831</v>
      </c>
      <c r="F5867" t="s">
        <v>44</v>
      </c>
      <c r="G5867" t="s">
        <v>3742</v>
      </c>
      <c r="H5867" t="s">
        <v>3722</v>
      </c>
      <c r="I5867" t="s">
        <v>3752</v>
      </c>
      <c r="J5867" t="s">
        <v>4522</v>
      </c>
      <c r="K5867" s="2">
        <v>-5</v>
      </c>
      <c r="L5867" t="s">
        <v>44</v>
      </c>
      <c r="M5867" s="2">
        <v>-5</v>
      </c>
      <c r="N5867" t="s">
        <v>4523</v>
      </c>
      <c r="O5867" t="s">
        <v>4524</v>
      </c>
      <c r="P5867" t="s">
        <v>6074</v>
      </c>
      <c r="Q5867" t="s">
        <v>24133</v>
      </c>
      <c r="R5867" t="s">
        <v>44</v>
      </c>
      <c r="S5867" t="s">
        <v>4527</v>
      </c>
      <c r="T5867" s="3">
        <v>45831</v>
      </c>
      <c r="U5867" s="3">
        <v>45832</v>
      </c>
      <c r="V5867" s="2">
        <v>0</v>
      </c>
      <c r="W5867" t="s">
        <v>44</v>
      </c>
      <c r="X5867" t="s">
        <v>44</v>
      </c>
      <c r="Y5867" t="s">
        <v>24134</v>
      </c>
      <c r="Z5867" t="s">
        <v>24135</v>
      </c>
      <c r="AA5867" t="s">
        <v>4529</v>
      </c>
      <c r="AB5867" t="s">
        <v>4530</v>
      </c>
      <c r="AC5867" t="s">
        <v>89</v>
      </c>
      <c r="AD5867" t="str">
        <f t="shared" si="91"/>
        <v>10-60</v>
      </c>
      <c r="AE5867" t="str">
        <f>VLOOKUP(AD5867,'Main_Sub Desc'!C:D,2,)</f>
        <v>LPC from invoicing</v>
      </c>
      <c r="AF5867" t="str">
        <f>VLOOKUP(VALUE(H5867),'Main_Sub Desc'!F:G,2,)</f>
        <v>Wtr Rev Late Payment</v>
      </c>
      <c r="AG5867">
        <f>IFERROR(VLOOKUP(VALUE(I5867),'PC Mapping'!A:F,6,),"")</f>
        <v>10719</v>
      </c>
      <c r="AH5867" s="13" t="str">
        <f>VLOOKUP(AG5867,'PC Mapping'!L:M,2,)</f>
        <v>All Other Water</v>
      </c>
    </row>
    <row r="5868" spans="1:34" x14ac:dyDescent="0.2">
      <c r="A5868" t="s">
        <v>24136</v>
      </c>
      <c r="B5868" t="s">
        <v>24137</v>
      </c>
      <c r="C5868" t="s">
        <v>4519</v>
      </c>
      <c r="D5868" t="s">
        <v>4520</v>
      </c>
      <c r="E5868" s="3">
        <v>45832</v>
      </c>
      <c r="F5868" t="s">
        <v>44</v>
      </c>
      <c r="G5868" t="s">
        <v>3742</v>
      </c>
      <c r="H5868" t="s">
        <v>3722</v>
      </c>
      <c r="I5868" t="s">
        <v>3752</v>
      </c>
      <c r="J5868" t="s">
        <v>4522</v>
      </c>
      <c r="K5868" s="2">
        <v>-5</v>
      </c>
      <c r="L5868" t="s">
        <v>44</v>
      </c>
      <c r="M5868" s="2">
        <v>-5</v>
      </c>
      <c r="N5868" t="s">
        <v>4523</v>
      </c>
      <c r="O5868" t="s">
        <v>4524</v>
      </c>
      <c r="P5868" t="s">
        <v>6611</v>
      </c>
      <c r="Q5868" t="s">
        <v>24138</v>
      </c>
      <c r="R5868" t="s">
        <v>44</v>
      </c>
      <c r="S5868" t="s">
        <v>4527</v>
      </c>
      <c r="T5868" s="3">
        <v>45832</v>
      </c>
      <c r="U5868" s="3">
        <v>45833</v>
      </c>
      <c r="V5868" s="2">
        <v>0</v>
      </c>
      <c r="W5868" t="s">
        <v>44</v>
      </c>
      <c r="X5868" t="s">
        <v>44</v>
      </c>
      <c r="Y5868" t="s">
        <v>24139</v>
      </c>
      <c r="Z5868" t="s">
        <v>2958</v>
      </c>
      <c r="AA5868" t="s">
        <v>4529</v>
      </c>
      <c r="AB5868" t="s">
        <v>4530</v>
      </c>
      <c r="AC5868" t="s">
        <v>89</v>
      </c>
      <c r="AD5868" t="str">
        <f t="shared" si="91"/>
        <v>10-60</v>
      </c>
      <c r="AE5868" t="str">
        <f>VLOOKUP(AD5868,'Main_Sub Desc'!C:D,2,)</f>
        <v>LPC from invoicing</v>
      </c>
      <c r="AF5868" t="str">
        <f>VLOOKUP(VALUE(H5868),'Main_Sub Desc'!F:G,2,)</f>
        <v>Wtr Rev Late Payment</v>
      </c>
      <c r="AG5868">
        <f>IFERROR(VLOOKUP(VALUE(I5868),'PC Mapping'!A:F,6,),"")</f>
        <v>10719</v>
      </c>
      <c r="AH5868" s="13" t="str">
        <f>VLOOKUP(AG5868,'PC Mapping'!L:M,2,)</f>
        <v>All Other Water</v>
      </c>
    </row>
    <row r="5869" spans="1:34" x14ac:dyDescent="0.2">
      <c r="A5869" t="s">
        <v>24140</v>
      </c>
      <c r="B5869" t="s">
        <v>24141</v>
      </c>
      <c r="C5869" t="s">
        <v>4519</v>
      </c>
      <c r="D5869" t="s">
        <v>4520</v>
      </c>
      <c r="E5869" s="3">
        <v>45832</v>
      </c>
      <c r="F5869" t="s">
        <v>44</v>
      </c>
      <c r="G5869" t="s">
        <v>3742</v>
      </c>
      <c r="H5869" t="s">
        <v>3722</v>
      </c>
      <c r="I5869" t="s">
        <v>3752</v>
      </c>
      <c r="J5869" t="s">
        <v>4522</v>
      </c>
      <c r="K5869" s="2">
        <v>-16</v>
      </c>
      <c r="L5869" t="s">
        <v>44</v>
      </c>
      <c r="M5869" s="2">
        <v>-16</v>
      </c>
      <c r="N5869" t="s">
        <v>4523</v>
      </c>
      <c r="O5869" t="s">
        <v>4524</v>
      </c>
      <c r="P5869" t="s">
        <v>24142</v>
      </c>
      <c r="Q5869" t="s">
        <v>24143</v>
      </c>
      <c r="R5869" t="s">
        <v>44</v>
      </c>
      <c r="S5869" t="s">
        <v>4527</v>
      </c>
      <c r="T5869" s="3">
        <v>45832</v>
      </c>
      <c r="U5869" s="3">
        <v>45833</v>
      </c>
      <c r="V5869" s="2">
        <v>0</v>
      </c>
      <c r="W5869" t="s">
        <v>44</v>
      </c>
      <c r="X5869" t="s">
        <v>44</v>
      </c>
      <c r="Y5869" t="s">
        <v>24144</v>
      </c>
      <c r="Z5869" t="s">
        <v>2985</v>
      </c>
      <c r="AA5869" t="s">
        <v>4529</v>
      </c>
      <c r="AB5869" t="s">
        <v>4530</v>
      </c>
      <c r="AC5869" t="s">
        <v>89</v>
      </c>
      <c r="AD5869" t="str">
        <f t="shared" si="91"/>
        <v>10-60</v>
      </c>
      <c r="AE5869" t="str">
        <f>VLOOKUP(AD5869,'Main_Sub Desc'!C:D,2,)</f>
        <v>LPC from invoicing</v>
      </c>
      <c r="AF5869" t="str">
        <f>VLOOKUP(VALUE(H5869),'Main_Sub Desc'!F:G,2,)</f>
        <v>Wtr Rev Late Payment</v>
      </c>
      <c r="AG5869">
        <f>IFERROR(VLOOKUP(VALUE(I5869),'PC Mapping'!A:F,6,),"")</f>
        <v>10719</v>
      </c>
      <c r="AH5869" s="13" t="str">
        <f>VLOOKUP(AG5869,'PC Mapping'!L:M,2,)</f>
        <v>All Other Water</v>
      </c>
    </row>
    <row r="5870" spans="1:34" x14ac:dyDescent="0.2">
      <c r="A5870" t="s">
        <v>24145</v>
      </c>
      <c r="B5870" t="s">
        <v>24137</v>
      </c>
      <c r="C5870" t="s">
        <v>4519</v>
      </c>
      <c r="D5870" t="s">
        <v>4520</v>
      </c>
      <c r="E5870" s="3">
        <v>45832</v>
      </c>
      <c r="F5870" t="s">
        <v>44</v>
      </c>
      <c r="G5870" t="s">
        <v>3742</v>
      </c>
      <c r="H5870" t="s">
        <v>3722</v>
      </c>
      <c r="I5870" t="s">
        <v>3752</v>
      </c>
      <c r="J5870" t="s">
        <v>4522</v>
      </c>
      <c r="K5870" s="2">
        <v>-5</v>
      </c>
      <c r="L5870" t="s">
        <v>44</v>
      </c>
      <c r="M5870" s="2">
        <v>-5</v>
      </c>
      <c r="N5870" t="s">
        <v>4523</v>
      </c>
      <c r="O5870" t="s">
        <v>4524</v>
      </c>
      <c r="P5870" t="s">
        <v>6096</v>
      </c>
      <c r="Q5870" t="s">
        <v>24146</v>
      </c>
      <c r="R5870" t="s">
        <v>44</v>
      </c>
      <c r="S5870" t="s">
        <v>4527</v>
      </c>
      <c r="T5870" s="3">
        <v>45832</v>
      </c>
      <c r="U5870" s="3">
        <v>45833</v>
      </c>
      <c r="V5870" s="2">
        <v>0</v>
      </c>
      <c r="W5870" t="s">
        <v>44</v>
      </c>
      <c r="X5870" t="s">
        <v>44</v>
      </c>
      <c r="Y5870" t="s">
        <v>24147</v>
      </c>
      <c r="Z5870" t="s">
        <v>3496</v>
      </c>
      <c r="AA5870" t="s">
        <v>4529</v>
      </c>
      <c r="AB5870" t="s">
        <v>4530</v>
      </c>
      <c r="AC5870" t="s">
        <v>89</v>
      </c>
      <c r="AD5870" t="str">
        <f t="shared" si="91"/>
        <v>10-60</v>
      </c>
      <c r="AE5870" t="str">
        <f>VLOOKUP(AD5870,'Main_Sub Desc'!C:D,2,)</f>
        <v>LPC from invoicing</v>
      </c>
      <c r="AF5870" t="str">
        <f>VLOOKUP(VALUE(H5870),'Main_Sub Desc'!F:G,2,)</f>
        <v>Wtr Rev Late Payment</v>
      </c>
      <c r="AG5870">
        <f>IFERROR(VLOOKUP(VALUE(I5870),'PC Mapping'!A:F,6,),"")</f>
        <v>10719</v>
      </c>
      <c r="AH5870" s="13" t="str">
        <f>VLOOKUP(AG5870,'PC Mapping'!L:M,2,)</f>
        <v>All Other Water</v>
      </c>
    </row>
    <row r="5871" spans="1:34" x14ac:dyDescent="0.2">
      <c r="A5871" t="s">
        <v>24148</v>
      </c>
      <c r="B5871" t="s">
        <v>24137</v>
      </c>
      <c r="C5871" t="s">
        <v>4519</v>
      </c>
      <c r="D5871" t="s">
        <v>4520</v>
      </c>
      <c r="E5871" s="3">
        <v>45832</v>
      </c>
      <c r="F5871" t="s">
        <v>44</v>
      </c>
      <c r="G5871" t="s">
        <v>3742</v>
      </c>
      <c r="H5871" t="s">
        <v>3722</v>
      </c>
      <c r="I5871" t="s">
        <v>3752</v>
      </c>
      <c r="J5871" t="s">
        <v>4522</v>
      </c>
      <c r="K5871" s="2">
        <v>-10.01</v>
      </c>
      <c r="L5871" t="s">
        <v>44</v>
      </c>
      <c r="M5871" s="2">
        <v>-10.01</v>
      </c>
      <c r="N5871" t="s">
        <v>4523</v>
      </c>
      <c r="O5871" t="s">
        <v>4524</v>
      </c>
      <c r="P5871" t="s">
        <v>21265</v>
      </c>
      <c r="Q5871" t="s">
        <v>24149</v>
      </c>
      <c r="R5871" t="s">
        <v>44</v>
      </c>
      <c r="S5871" t="s">
        <v>4527</v>
      </c>
      <c r="T5871" s="3">
        <v>45832</v>
      </c>
      <c r="U5871" s="3">
        <v>45833</v>
      </c>
      <c r="V5871" s="2">
        <v>0</v>
      </c>
      <c r="W5871" t="s">
        <v>44</v>
      </c>
      <c r="X5871" t="s">
        <v>44</v>
      </c>
      <c r="Y5871" t="s">
        <v>24150</v>
      </c>
      <c r="Z5871" t="s">
        <v>3346</v>
      </c>
      <c r="AA5871" t="s">
        <v>4529</v>
      </c>
      <c r="AB5871" t="s">
        <v>4530</v>
      </c>
      <c r="AC5871" t="s">
        <v>99</v>
      </c>
      <c r="AD5871" t="str">
        <f t="shared" si="91"/>
        <v>10-60</v>
      </c>
      <c r="AE5871" t="str">
        <f>VLOOKUP(AD5871,'Main_Sub Desc'!C:D,2,)</f>
        <v>LPC from invoicing</v>
      </c>
      <c r="AF5871" t="str">
        <f>VLOOKUP(VALUE(H5871),'Main_Sub Desc'!F:G,2,)</f>
        <v>Wtr Rev Late Payment</v>
      </c>
      <c r="AG5871">
        <f>IFERROR(VLOOKUP(VALUE(I5871),'PC Mapping'!A:F,6,),"")</f>
        <v>10719</v>
      </c>
      <c r="AH5871" s="13" t="str">
        <f>VLOOKUP(AG5871,'PC Mapping'!L:M,2,)</f>
        <v>All Other Water</v>
      </c>
    </row>
    <row r="5872" spans="1:34" x14ac:dyDescent="0.2">
      <c r="A5872" t="s">
        <v>24151</v>
      </c>
      <c r="B5872" t="s">
        <v>24141</v>
      </c>
      <c r="C5872" t="s">
        <v>4519</v>
      </c>
      <c r="D5872" t="s">
        <v>4520</v>
      </c>
      <c r="E5872" s="3">
        <v>45832</v>
      </c>
      <c r="F5872" t="s">
        <v>44</v>
      </c>
      <c r="G5872" t="s">
        <v>3742</v>
      </c>
      <c r="H5872" t="s">
        <v>3722</v>
      </c>
      <c r="I5872" t="s">
        <v>3752</v>
      </c>
      <c r="J5872" t="s">
        <v>4522</v>
      </c>
      <c r="K5872" s="2">
        <v>-5</v>
      </c>
      <c r="L5872" t="s">
        <v>44</v>
      </c>
      <c r="M5872" s="2">
        <v>-5</v>
      </c>
      <c r="N5872" t="s">
        <v>4523</v>
      </c>
      <c r="O5872" t="s">
        <v>4524</v>
      </c>
      <c r="P5872" t="s">
        <v>24152</v>
      </c>
      <c r="Q5872" t="s">
        <v>24153</v>
      </c>
      <c r="R5872" t="s">
        <v>44</v>
      </c>
      <c r="S5872" t="s">
        <v>4527</v>
      </c>
      <c r="T5872" s="3">
        <v>45832</v>
      </c>
      <c r="U5872" s="3">
        <v>45833</v>
      </c>
      <c r="V5872" s="2">
        <v>0</v>
      </c>
      <c r="W5872" t="s">
        <v>44</v>
      </c>
      <c r="X5872" t="s">
        <v>44</v>
      </c>
      <c r="Y5872" t="s">
        <v>24154</v>
      </c>
      <c r="Z5872" t="s">
        <v>24155</v>
      </c>
      <c r="AA5872" t="s">
        <v>4529</v>
      </c>
      <c r="AB5872" t="s">
        <v>4530</v>
      </c>
      <c r="AC5872" t="s">
        <v>89</v>
      </c>
      <c r="AD5872" t="str">
        <f t="shared" si="91"/>
        <v>10-60</v>
      </c>
      <c r="AE5872" t="str">
        <f>VLOOKUP(AD5872,'Main_Sub Desc'!C:D,2,)</f>
        <v>LPC from invoicing</v>
      </c>
      <c r="AF5872" t="str">
        <f>VLOOKUP(VALUE(H5872),'Main_Sub Desc'!F:G,2,)</f>
        <v>Wtr Rev Late Payment</v>
      </c>
      <c r="AG5872">
        <f>IFERROR(VLOOKUP(VALUE(I5872),'PC Mapping'!A:F,6,),"")</f>
        <v>10719</v>
      </c>
      <c r="AH5872" s="13" t="str">
        <f>VLOOKUP(AG5872,'PC Mapping'!L:M,2,)</f>
        <v>All Other Water</v>
      </c>
    </row>
    <row r="5873" spans="1:34" x14ac:dyDescent="0.2">
      <c r="A5873" t="s">
        <v>24156</v>
      </c>
      <c r="B5873" t="s">
        <v>24141</v>
      </c>
      <c r="C5873" t="s">
        <v>4519</v>
      </c>
      <c r="D5873" t="s">
        <v>4520</v>
      </c>
      <c r="E5873" s="3">
        <v>45832</v>
      </c>
      <c r="F5873" t="s">
        <v>44</v>
      </c>
      <c r="G5873" t="s">
        <v>3742</v>
      </c>
      <c r="H5873" t="s">
        <v>3722</v>
      </c>
      <c r="I5873" t="s">
        <v>3752</v>
      </c>
      <c r="J5873" t="s">
        <v>4522</v>
      </c>
      <c r="K5873" s="2">
        <v>-5</v>
      </c>
      <c r="L5873" t="s">
        <v>44</v>
      </c>
      <c r="M5873" s="2">
        <v>-5</v>
      </c>
      <c r="N5873" t="s">
        <v>4523</v>
      </c>
      <c r="O5873" t="s">
        <v>4524</v>
      </c>
      <c r="P5873" t="s">
        <v>11308</v>
      </c>
      <c r="Q5873" t="s">
        <v>24157</v>
      </c>
      <c r="R5873" t="s">
        <v>44</v>
      </c>
      <c r="S5873" t="s">
        <v>4527</v>
      </c>
      <c r="T5873" s="3">
        <v>45832</v>
      </c>
      <c r="U5873" s="3">
        <v>45833</v>
      </c>
      <c r="V5873" s="2">
        <v>0</v>
      </c>
      <c r="W5873" t="s">
        <v>44</v>
      </c>
      <c r="X5873" t="s">
        <v>44</v>
      </c>
      <c r="Y5873" t="s">
        <v>24158</v>
      </c>
      <c r="Z5873" t="s">
        <v>2208</v>
      </c>
      <c r="AA5873" t="s">
        <v>4529</v>
      </c>
      <c r="AB5873" t="s">
        <v>4530</v>
      </c>
      <c r="AC5873" t="s">
        <v>89</v>
      </c>
      <c r="AD5873" t="str">
        <f t="shared" si="91"/>
        <v>10-60</v>
      </c>
      <c r="AE5873" t="str">
        <f>VLOOKUP(AD5873,'Main_Sub Desc'!C:D,2,)</f>
        <v>LPC from invoicing</v>
      </c>
      <c r="AF5873" t="str">
        <f>VLOOKUP(VALUE(H5873),'Main_Sub Desc'!F:G,2,)</f>
        <v>Wtr Rev Late Payment</v>
      </c>
      <c r="AG5873">
        <f>IFERROR(VLOOKUP(VALUE(I5873),'PC Mapping'!A:F,6,),"")</f>
        <v>10719</v>
      </c>
      <c r="AH5873" s="13" t="str">
        <f>VLOOKUP(AG5873,'PC Mapping'!L:M,2,)</f>
        <v>All Other Water</v>
      </c>
    </row>
    <row r="5874" spans="1:34" x14ac:dyDescent="0.2">
      <c r="A5874" t="s">
        <v>24159</v>
      </c>
      <c r="B5874" t="s">
        <v>24160</v>
      </c>
      <c r="C5874" t="s">
        <v>4519</v>
      </c>
      <c r="D5874" t="s">
        <v>4520</v>
      </c>
      <c r="E5874" s="3">
        <v>45833</v>
      </c>
      <c r="F5874" t="s">
        <v>44</v>
      </c>
      <c r="G5874" t="s">
        <v>3742</v>
      </c>
      <c r="H5874" t="s">
        <v>3722</v>
      </c>
      <c r="I5874" t="s">
        <v>3752</v>
      </c>
      <c r="J5874" t="s">
        <v>4522</v>
      </c>
      <c r="K5874" s="2">
        <v>-27.67</v>
      </c>
      <c r="L5874" t="s">
        <v>44</v>
      </c>
      <c r="M5874" s="2">
        <v>-27.67</v>
      </c>
      <c r="N5874" t="s">
        <v>4523</v>
      </c>
      <c r="O5874" t="s">
        <v>4524</v>
      </c>
      <c r="P5874" t="s">
        <v>6176</v>
      </c>
      <c r="Q5874" t="s">
        <v>24161</v>
      </c>
      <c r="R5874" t="s">
        <v>44</v>
      </c>
      <c r="S5874" t="s">
        <v>4527</v>
      </c>
      <c r="T5874" s="3">
        <v>45833</v>
      </c>
      <c r="U5874" s="3">
        <v>45834</v>
      </c>
      <c r="V5874" s="2">
        <v>0</v>
      </c>
      <c r="W5874" t="s">
        <v>44</v>
      </c>
      <c r="X5874" t="s">
        <v>44</v>
      </c>
      <c r="Y5874" t="s">
        <v>24162</v>
      </c>
      <c r="Z5874" t="s">
        <v>3166</v>
      </c>
      <c r="AA5874" t="s">
        <v>4529</v>
      </c>
      <c r="AB5874" t="s">
        <v>4530</v>
      </c>
      <c r="AC5874" t="s">
        <v>89</v>
      </c>
      <c r="AD5874" t="str">
        <f t="shared" si="91"/>
        <v>10-60</v>
      </c>
      <c r="AE5874" t="str">
        <f>VLOOKUP(AD5874,'Main_Sub Desc'!C:D,2,)</f>
        <v>LPC from invoicing</v>
      </c>
      <c r="AF5874" t="str">
        <f>VLOOKUP(VALUE(H5874),'Main_Sub Desc'!F:G,2,)</f>
        <v>Wtr Rev Late Payment</v>
      </c>
      <c r="AG5874">
        <f>IFERROR(VLOOKUP(VALUE(I5874),'PC Mapping'!A:F,6,),"")</f>
        <v>10719</v>
      </c>
      <c r="AH5874" s="13" t="str">
        <f>VLOOKUP(AG5874,'PC Mapping'!L:M,2,)</f>
        <v>All Other Water</v>
      </c>
    </row>
    <row r="5875" spans="1:34" x14ac:dyDescent="0.2">
      <c r="A5875" t="s">
        <v>24163</v>
      </c>
      <c r="B5875" t="s">
        <v>24160</v>
      </c>
      <c r="C5875" t="s">
        <v>4519</v>
      </c>
      <c r="D5875" t="s">
        <v>4520</v>
      </c>
      <c r="E5875" s="3">
        <v>45833</v>
      </c>
      <c r="F5875" t="s">
        <v>44</v>
      </c>
      <c r="G5875" t="s">
        <v>3742</v>
      </c>
      <c r="H5875" t="s">
        <v>3722</v>
      </c>
      <c r="I5875" t="s">
        <v>3752</v>
      </c>
      <c r="J5875" t="s">
        <v>4522</v>
      </c>
      <c r="K5875" s="2">
        <v>-6.42</v>
      </c>
      <c r="L5875" t="s">
        <v>44</v>
      </c>
      <c r="M5875" s="2">
        <v>-6.42</v>
      </c>
      <c r="N5875" t="s">
        <v>4523</v>
      </c>
      <c r="O5875" t="s">
        <v>4524</v>
      </c>
      <c r="P5875" t="s">
        <v>24164</v>
      </c>
      <c r="Q5875" t="s">
        <v>24165</v>
      </c>
      <c r="R5875" t="s">
        <v>44</v>
      </c>
      <c r="S5875" t="s">
        <v>4527</v>
      </c>
      <c r="T5875" s="3">
        <v>45833</v>
      </c>
      <c r="U5875" s="3">
        <v>45834</v>
      </c>
      <c r="V5875" s="2">
        <v>0</v>
      </c>
      <c r="W5875" t="s">
        <v>44</v>
      </c>
      <c r="X5875" t="s">
        <v>44</v>
      </c>
      <c r="Y5875" t="s">
        <v>24166</v>
      </c>
      <c r="Z5875" t="s">
        <v>3405</v>
      </c>
      <c r="AA5875" t="s">
        <v>4529</v>
      </c>
      <c r="AB5875" t="s">
        <v>4530</v>
      </c>
      <c r="AC5875" t="s">
        <v>89</v>
      </c>
      <c r="AD5875" t="str">
        <f t="shared" si="91"/>
        <v>10-60</v>
      </c>
      <c r="AE5875" t="str">
        <f>VLOOKUP(AD5875,'Main_Sub Desc'!C:D,2,)</f>
        <v>LPC from invoicing</v>
      </c>
      <c r="AF5875" t="str">
        <f>VLOOKUP(VALUE(H5875),'Main_Sub Desc'!F:G,2,)</f>
        <v>Wtr Rev Late Payment</v>
      </c>
      <c r="AG5875">
        <f>IFERROR(VLOOKUP(VALUE(I5875),'PC Mapping'!A:F,6,),"")</f>
        <v>10719</v>
      </c>
      <c r="AH5875" s="13" t="str">
        <f>VLOOKUP(AG5875,'PC Mapping'!L:M,2,)</f>
        <v>All Other Water</v>
      </c>
    </row>
    <row r="5876" spans="1:34" x14ac:dyDescent="0.2">
      <c r="A5876" t="s">
        <v>24167</v>
      </c>
      <c r="B5876" t="s">
        <v>24160</v>
      </c>
      <c r="C5876" t="s">
        <v>4519</v>
      </c>
      <c r="D5876" t="s">
        <v>4520</v>
      </c>
      <c r="E5876" s="3">
        <v>45833</v>
      </c>
      <c r="F5876" t="s">
        <v>44</v>
      </c>
      <c r="G5876" t="s">
        <v>3742</v>
      </c>
      <c r="H5876" t="s">
        <v>3722</v>
      </c>
      <c r="I5876" t="s">
        <v>4538</v>
      </c>
      <c r="J5876" t="s">
        <v>4522</v>
      </c>
      <c r="K5876" s="2">
        <v>-5</v>
      </c>
      <c r="L5876" t="s">
        <v>44</v>
      </c>
      <c r="M5876" s="2">
        <v>-5</v>
      </c>
      <c r="N5876" t="s">
        <v>4523</v>
      </c>
      <c r="O5876" t="s">
        <v>4524</v>
      </c>
      <c r="P5876" t="s">
        <v>24168</v>
      </c>
      <c r="Q5876" t="s">
        <v>24169</v>
      </c>
      <c r="R5876" t="s">
        <v>44</v>
      </c>
      <c r="S5876" t="s">
        <v>4527</v>
      </c>
      <c r="T5876" s="3">
        <v>45833</v>
      </c>
      <c r="U5876" s="3">
        <v>45834</v>
      </c>
      <c r="V5876" s="2">
        <v>0</v>
      </c>
      <c r="W5876" t="s">
        <v>44</v>
      </c>
      <c r="X5876" t="s">
        <v>44</v>
      </c>
      <c r="Y5876" t="s">
        <v>24170</v>
      </c>
      <c r="Z5876" t="s">
        <v>24171</v>
      </c>
      <c r="AA5876" t="s">
        <v>4529</v>
      </c>
      <c r="AB5876" t="s">
        <v>4530</v>
      </c>
      <c r="AC5876" t="s">
        <v>89</v>
      </c>
      <c r="AD5876" t="str">
        <f t="shared" si="91"/>
        <v>10-60</v>
      </c>
      <c r="AE5876" t="str">
        <f>VLOOKUP(AD5876,'Main_Sub Desc'!C:D,2,)</f>
        <v>LPC from invoicing</v>
      </c>
      <c r="AF5876" t="str">
        <f>VLOOKUP(VALUE(H5876),'Main_Sub Desc'!F:G,2,)</f>
        <v>Wtr Rev Late Payment</v>
      </c>
      <c r="AG5876">
        <f>IFERROR(VLOOKUP(VALUE(I5876),'PC Mapping'!A:F,6,),"")</f>
        <v>10469</v>
      </c>
      <c r="AH5876" s="13" t="str">
        <f>VLOOKUP(AG5876,'PC Mapping'!L:M,2,)</f>
        <v>Bolivar Water</v>
      </c>
    </row>
    <row r="5877" spans="1:34" x14ac:dyDescent="0.2">
      <c r="A5877" t="s">
        <v>24167</v>
      </c>
      <c r="B5877" t="s">
        <v>24160</v>
      </c>
      <c r="C5877" t="s">
        <v>4519</v>
      </c>
      <c r="D5877" t="s">
        <v>4520</v>
      </c>
      <c r="E5877" s="3">
        <v>45833</v>
      </c>
      <c r="F5877" t="s">
        <v>44</v>
      </c>
      <c r="G5877" t="s">
        <v>3742</v>
      </c>
      <c r="H5877" t="s">
        <v>3716</v>
      </c>
      <c r="I5877" t="s">
        <v>4534</v>
      </c>
      <c r="J5877" t="s">
        <v>4522</v>
      </c>
      <c r="K5877" s="2">
        <v>-5</v>
      </c>
      <c r="L5877" t="s">
        <v>44</v>
      </c>
      <c r="M5877" s="2">
        <v>-5</v>
      </c>
      <c r="N5877" t="s">
        <v>4523</v>
      </c>
      <c r="O5877" t="s">
        <v>4524</v>
      </c>
      <c r="P5877" t="s">
        <v>24168</v>
      </c>
      <c r="Q5877" t="s">
        <v>24172</v>
      </c>
      <c r="R5877" t="s">
        <v>44</v>
      </c>
      <c r="S5877" t="s">
        <v>4527</v>
      </c>
      <c r="T5877" s="3">
        <v>45833</v>
      </c>
      <c r="U5877" s="3">
        <v>45834</v>
      </c>
      <c r="V5877" s="2">
        <v>0</v>
      </c>
      <c r="W5877" t="s">
        <v>44</v>
      </c>
      <c r="X5877" t="s">
        <v>44</v>
      </c>
      <c r="Y5877" t="s">
        <v>24173</v>
      </c>
      <c r="Z5877" t="s">
        <v>24171</v>
      </c>
      <c r="AA5877" t="s">
        <v>4529</v>
      </c>
      <c r="AB5877" t="s">
        <v>4530</v>
      </c>
      <c r="AC5877" t="s">
        <v>89</v>
      </c>
      <c r="AD5877" t="str">
        <f t="shared" si="91"/>
        <v>10-60</v>
      </c>
      <c r="AE5877" t="str">
        <f>VLOOKUP(AD5877,'Main_Sub Desc'!C:D,2,)</f>
        <v>LPC from invoicing</v>
      </c>
      <c r="AF5877" t="str">
        <f>VLOOKUP(VALUE(H5877),'Main_Sub Desc'!F:G,2,)</f>
        <v>Wst Rev Late Payment</v>
      </c>
      <c r="AG5877">
        <f>IFERROR(VLOOKUP(VALUE(I5877),'PC Mapping'!A:F,6,),"")</f>
        <v>10514</v>
      </c>
      <c r="AH5877" s="13" t="str">
        <f>VLOOKUP(AG5877,'PC Mapping'!L:M,2,)</f>
        <v>Bolivar Sewer</v>
      </c>
    </row>
    <row r="5878" spans="1:34" x14ac:dyDescent="0.2">
      <c r="A5878" t="s">
        <v>24174</v>
      </c>
      <c r="B5878" t="s">
        <v>24160</v>
      </c>
      <c r="C5878" t="s">
        <v>4519</v>
      </c>
      <c r="D5878" t="s">
        <v>4520</v>
      </c>
      <c r="E5878" s="3">
        <v>45833</v>
      </c>
      <c r="F5878" t="s">
        <v>44</v>
      </c>
      <c r="G5878" t="s">
        <v>3742</v>
      </c>
      <c r="H5878" t="s">
        <v>3722</v>
      </c>
      <c r="I5878" t="s">
        <v>3752</v>
      </c>
      <c r="J5878" t="s">
        <v>4522</v>
      </c>
      <c r="K5878" s="2">
        <v>-5</v>
      </c>
      <c r="L5878" t="s">
        <v>44</v>
      </c>
      <c r="M5878" s="2">
        <v>-5</v>
      </c>
      <c r="N5878" t="s">
        <v>4523</v>
      </c>
      <c r="O5878" t="s">
        <v>4524</v>
      </c>
      <c r="P5878" t="s">
        <v>15744</v>
      </c>
      <c r="Q5878" t="s">
        <v>24175</v>
      </c>
      <c r="R5878" t="s">
        <v>44</v>
      </c>
      <c r="S5878" t="s">
        <v>4527</v>
      </c>
      <c r="T5878" s="3">
        <v>45833</v>
      </c>
      <c r="U5878" s="3">
        <v>45834</v>
      </c>
      <c r="V5878" s="2">
        <v>0</v>
      </c>
      <c r="W5878" t="s">
        <v>44</v>
      </c>
      <c r="X5878" t="s">
        <v>44</v>
      </c>
      <c r="Y5878" t="s">
        <v>24176</v>
      </c>
      <c r="Z5878" t="s">
        <v>24177</v>
      </c>
      <c r="AA5878" t="s">
        <v>4529</v>
      </c>
      <c r="AB5878" t="s">
        <v>4530</v>
      </c>
      <c r="AC5878" t="s">
        <v>89</v>
      </c>
      <c r="AD5878" t="str">
        <f t="shared" si="91"/>
        <v>10-60</v>
      </c>
      <c r="AE5878" t="str">
        <f>VLOOKUP(AD5878,'Main_Sub Desc'!C:D,2,)</f>
        <v>LPC from invoicing</v>
      </c>
      <c r="AF5878" t="str">
        <f>VLOOKUP(VALUE(H5878),'Main_Sub Desc'!F:G,2,)</f>
        <v>Wtr Rev Late Payment</v>
      </c>
      <c r="AG5878">
        <f>IFERROR(VLOOKUP(VALUE(I5878),'PC Mapping'!A:F,6,),"")</f>
        <v>10719</v>
      </c>
      <c r="AH5878" s="13" t="str">
        <f>VLOOKUP(AG5878,'PC Mapping'!L:M,2,)</f>
        <v>All Other Water</v>
      </c>
    </row>
    <row r="5879" spans="1:34" x14ac:dyDescent="0.2">
      <c r="A5879" t="s">
        <v>24178</v>
      </c>
      <c r="B5879" t="s">
        <v>24160</v>
      </c>
      <c r="C5879" t="s">
        <v>4519</v>
      </c>
      <c r="D5879" t="s">
        <v>4520</v>
      </c>
      <c r="E5879" s="3">
        <v>45833</v>
      </c>
      <c r="F5879" t="s">
        <v>44</v>
      </c>
      <c r="G5879" t="s">
        <v>3742</v>
      </c>
      <c r="H5879" t="s">
        <v>3722</v>
      </c>
      <c r="I5879" t="s">
        <v>3752</v>
      </c>
      <c r="J5879" t="s">
        <v>4522</v>
      </c>
      <c r="K5879" s="2">
        <v>-5</v>
      </c>
      <c r="L5879" t="s">
        <v>44</v>
      </c>
      <c r="M5879" s="2">
        <v>-5</v>
      </c>
      <c r="N5879" t="s">
        <v>4523</v>
      </c>
      <c r="O5879" t="s">
        <v>4524</v>
      </c>
      <c r="P5879" t="s">
        <v>10189</v>
      </c>
      <c r="Q5879" t="s">
        <v>24179</v>
      </c>
      <c r="R5879" t="s">
        <v>44</v>
      </c>
      <c r="S5879" t="s">
        <v>4527</v>
      </c>
      <c r="T5879" s="3">
        <v>45833</v>
      </c>
      <c r="U5879" s="3">
        <v>45834</v>
      </c>
      <c r="V5879" s="2">
        <v>0</v>
      </c>
      <c r="W5879" t="s">
        <v>44</v>
      </c>
      <c r="X5879" t="s">
        <v>44</v>
      </c>
      <c r="Y5879" t="s">
        <v>24180</v>
      </c>
      <c r="Z5879" t="s">
        <v>24181</v>
      </c>
      <c r="AA5879" t="s">
        <v>4529</v>
      </c>
      <c r="AB5879" t="s">
        <v>4530</v>
      </c>
      <c r="AC5879" t="s">
        <v>89</v>
      </c>
      <c r="AD5879" t="str">
        <f t="shared" si="91"/>
        <v>10-60</v>
      </c>
      <c r="AE5879" t="str">
        <f>VLOOKUP(AD5879,'Main_Sub Desc'!C:D,2,)</f>
        <v>LPC from invoicing</v>
      </c>
      <c r="AF5879" t="str">
        <f>VLOOKUP(VALUE(H5879),'Main_Sub Desc'!F:G,2,)</f>
        <v>Wtr Rev Late Payment</v>
      </c>
      <c r="AG5879">
        <f>IFERROR(VLOOKUP(VALUE(I5879),'PC Mapping'!A:F,6,),"")</f>
        <v>10719</v>
      </c>
      <c r="AH5879" s="13" t="str">
        <f>VLOOKUP(AG5879,'PC Mapping'!L:M,2,)</f>
        <v>All Other Water</v>
      </c>
    </row>
    <row r="5880" spans="1:34" x14ac:dyDescent="0.2">
      <c r="A5880" t="s">
        <v>24182</v>
      </c>
      <c r="B5880" t="s">
        <v>24160</v>
      </c>
      <c r="C5880" t="s">
        <v>4519</v>
      </c>
      <c r="D5880" t="s">
        <v>4520</v>
      </c>
      <c r="E5880" s="3">
        <v>45833</v>
      </c>
      <c r="F5880" t="s">
        <v>44</v>
      </c>
      <c r="G5880" t="s">
        <v>3742</v>
      </c>
      <c r="H5880" t="s">
        <v>3722</v>
      </c>
      <c r="I5880" t="s">
        <v>4538</v>
      </c>
      <c r="J5880" t="s">
        <v>4522</v>
      </c>
      <c r="K5880" s="2">
        <v>-5</v>
      </c>
      <c r="L5880" t="s">
        <v>44</v>
      </c>
      <c r="M5880" s="2">
        <v>-5</v>
      </c>
      <c r="N5880" t="s">
        <v>4523</v>
      </c>
      <c r="O5880" t="s">
        <v>4524</v>
      </c>
      <c r="P5880" t="s">
        <v>24183</v>
      </c>
      <c r="Q5880" t="s">
        <v>24184</v>
      </c>
      <c r="R5880" t="s">
        <v>44</v>
      </c>
      <c r="S5880" t="s">
        <v>4527</v>
      </c>
      <c r="T5880" s="3">
        <v>45833</v>
      </c>
      <c r="U5880" s="3">
        <v>45834</v>
      </c>
      <c r="V5880" s="2">
        <v>0</v>
      </c>
      <c r="W5880" t="s">
        <v>44</v>
      </c>
      <c r="X5880" t="s">
        <v>44</v>
      </c>
      <c r="Y5880" t="s">
        <v>24185</v>
      </c>
      <c r="Z5880" t="s">
        <v>1227</v>
      </c>
      <c r="AA5880" t="s">
        <v>4529</v>
      </c>
      <c r="AB5880" t="s">
        <v>4530</v>
      </c>
      <c r="AC5880" t="s">
        <v>89</v>
      </c>
      <c r="AD5880" t="str">
        <f t="shared" si="91"/>
        <v>10-60</v>
      </c>
      <c r="AE5880" t="str">
        <f>VLOOKUP(AD5880,'Main_Sub Desc'!C:D,2,)</f>
        <v>LPC from invoicing</v>
      </c>
      <c r="AF5880" t="str">
        <f>VLOOKUP(VALUE(H5880),'Main_Sub Desc'!F:G,2,)</f>
        <v>Wtr Rev Late Payment</v>
      </c>
      <c r="AG5880">
        <f>IFERROR(VLOOKUP(VALUE(I5880),'PC Mapping'!A:F,6,),"")</f>
        <v>10469</v>
      </c>
      <c r="AH5880" s="13" t="str">
        <f>VLOOKUP(AG5880,'PC Mapping'!L:M,2,)</f>
        <v>Bolivar Water</v>
      </c>
    </row>
    <row r="5881" spans="1:34" x14ac:dyDescent="0.2">
      <c r="A5881" t="s">
        <v>24182</v>
      </c>
      <c r="B5881" t="s">
        <v>24160</v>
      </c>
      <c r="C5881" t="s">
        <v>4519</v>
      </c>
      <c r="D5881" t="s">
        <v>4520</v>
      </c>
      <c r="E5881" s="3">
        <v>45833</v>
      </c>
      <c r="F5881" t="s">
        <v>44</v>
      </c>
      <c r="G5881" t="s">
        <v>3742</v>
      </c>
      <c r="H5881" t="s">
        <v>3716</v>
      </c>
      <c r="I5881" t="s">
        <v>4534</v>
      </c>
      <c r="J5881" t="s">
        <v>4522</v>
      </c>
      <c r="K5881" s="2">
        <v>-5</v>
      </c>
      <c r="L5881" t="s">
        <v>44</v>
      </c>
      <c r="M5881" s="2">
        <v>-5</v>
      </c>
      <c r="N5881" t="s">
        <v>4523</v>
      </c>
      <c r="O5881" t="s">
        <v>4524</v>
      </c>
      <c r="P5881" t="s">
        <v>24183</v>
      </c>
      <c r="Q5881" t="s">
        <v>24186</v>
      </c>
      <c r="R5881" t="s">
        <v>44</v>
      </c>
      <c r="S5881" t="s">
        <v>4527</v>
      </c>
      <c r="T5881" s="3">
        <v>45833</v>
      </c>
      <c r="U5881" s="3">
        <v>45834</v>
      </c>
      <c r="V5881" s="2">
        <v>0</v>
      </c>
      <c r="W5881" t="s">
        <v>44</v>
      </c>
      <c r="X5881" t="s">
        <v>44</v>
      </c>
      <c r="Y5881" t="s">
        <v>24187</v>
      </c>
      <c r="Z5881" t="s">
        <v>1227</v>
      </c>
      <c r="AA5881" t="s">
        <v>4529</v>
      </c>
      <c r="AB5881" t="s">
        <v>4530</v>
      </c>
      <c r="AC5881" t="s">
        <v>89</v>
      </c>
      <c r="AD5881" t="str">
        <f t="shared" si="91"/>
        <v>10-60</v>
      </c>
      <c r="AE5881" t="str">
        <f>VLOOKUP(AD5881,'Main_Sub Desc'!C:D,2,)</f>
        <v>LPC from invoicing</v>
      </c>
      <c r="AF5881" t="str">
        <f>VLOOKUP(VALUE(H5881),'Main_Sub Desc'!F:G,2,)</f>
        <v>Wst Rev Late Payment</v>
      </c>
      <c r="AG5881">
        <f>IFERROR(VLOOKUP(VALUE(I5881),'PC Mapping'!A:F,6,),"")</f>
        <v>10514</v>
      </c>
      <c r="AH5881" s="13" t="str">
        <f>VLOOKUP(AG5881,'PC Mapping'!L:M,2,)</f>
        <v>Bolivar Sewer</v>
      </c>
    </row>
    <row r="5882" spans="1:34" x14ac:dyDescent="0.2">
      <c r="A5882" t="s">
        <v>24188</v>
      </c>
      <c r="B5882" t="s">
        <v>24160</v>
      </c>
      <c r="C5882" t="s">
        <v>4519</v>
      </c>
      <c r="D5882" t="s">
        <v>4520</v>
      </c>
      <c r="E5882" s="3">
        <v>45833</v>
      </c>
      <c r="F5882" t="s">
        <v>44</v>
      </c>
      <c r="G5882" t="s">
        <v>3742</v>
      </c>
      <c r="H5882" t="s">
        <v>3722</v>
      </c>
      <c r="I5882" t="s">
        <v>3752</v>
      </c>
      <c r="J5882" t="s">
        <v>4522</v>
      </c>
      <c r="K5882" s="2">
        <v>-5</v>
      </c>
      <c r="L5882" t="s">
        <v>44</v>
      </c>
      <c r="M5882" s="2">
        <v>-5</v>
      </c>
      <c r="N5882" t="s">
        <v>4523</v>
      </c>
      <c r="O5882" t="s">
        <v>4524</v>
      </c>
      <c r="P5882" t="s">
        <v>24189</v>
      </c>
      <c r="Q5882" t="s">
        <v>24190</v>
      </c>
      <c r="R5882" t="s">
        <v>44</v>
      </c>
      <c r="S5882" t="s">
        <v>4527</v>
      </c>
      <c r="T5882" s="3">
        <v>45833</v>
      </c>
      <c r="U5882" s="3">
        <v>45834</v>
      </c>
      <c r="V5882" s="2">
        <v>0</v>
      </c>
      <c r="W5882" t="s">
        <v>44</v>
      </c>
      <c r="X5882" t="s">
        <v>44</v>
      </c>
      <c r="Y5882" t="s">
        <v>24191</v>
      </c>
      <c r="Z5882" t="s">
        <v>24192</v>
      </c>
      <c r="AA5882" t="s">
        <v>4529</v>
      </c>
      <c r="AB5882" t="s">
        <v>4530</v>
      </c>
      <c r="AC5882" t="s">
        <v>89</v>
      </c>
      <c r="AD5882" t="str">
        <f t="shared" si="91"/>
        <v>10-60</v>
      </c>
      <c r="AE5882" t="str">
        <f>VLOOKUP(AD5882,'Main_Sub Desc'!C:D,2,)</f>
        <v>LPC from invoicing</v>
      </c>
      <c r="AF5882" t="str">
        <f>VLOOKUP(VALUE(H5882),'Main_Sub Desc'!F:G,2,)</f>
        <v>Wtr Rev Late Payment</v>
      </c>
      <c r="AG5882">
        <f>IFERROR(VLOOKUP(VALUE(I5882),'PC Mapping'!A:F,6,),"")</f>
        <v>10719</v>
      </c>
      <c r="AH5882" s="13" t="str">
        <f>VLOOKUP(AG5882,'PC Mapping'!L:M,2,)</f>
        <v>All Other Water</v>
      </c>
    </row>
    <row r="5883" spans="1:34" x14ac:dyDescent="0.2">
      <c r="A5883" t="s">
        <v>24193</v>
      </c>
      <c r="B5883" t="s">
        <v>24160</v>
      </c>
      <c r="C5883" t="s">
        <v>4519</v>
      </c>
      <c r="D5883" t="s">
        <v>4520</v>
      </c>
      <c r="E5883" s="3">
        <v>45833</v>
      </c>
      <c r="F5883" t="s">
        <v>44</v>
      </c>
      <c r="G5883" t="s">
        <v>3742</v>
      </c>
      <c r="H5883" t="s">
        <v>3722</v>
      </c>
      <c r="I5883" t="s">
        <v>3752</v>
      </c>
      <c r="J5883" t="s">
        <v>4522</v>
      </c>
      <c r="K5883" s="2">
        <v>-5</v>
      </c>
      <c r="L5883" t="s">
        <v>44</v>
      </c>
      <c r="M5883" s="2">
        <v>-5</v>
      </c>
      <c r="N5883" t="s">
        <v>4523</v>
      </c>
      <c r="O5883" t="s">
        <v>4524</v>
      </c>
      <c r="P5883" t="s">
        <v>24189</v>
      </c>
      <c r="Q5883" t="s">
        <v>24194</v>
      </c>
      <c r="R5883" t="s">
        <v>44</v>
      </c>
      <c r="S5883" t="s">
        <v>4527</v>
      </c>
      <c r="T5883" s="3">
        <v>45833</v>
      </c>
      <c r="U5883" s="3">
        <v>45834</v>
      </c>
      <c r="V5883" s="2">
        <v>0</v>
      </c>
      <c r="W5883" t="s">
        <v>44</v>
      </c>
      <c r="X5883" t="s">
        <v>44</v>
      </c>
      <c r="Y5883" t="s">
        <v>24195</v>
      </c>
      <c r="Z5883" t="s">
        <v>24196</v>
      </c>
      <c r="AA5883" t="s">
        <v>4529</v>
      </c>
      <c r="AB5883" t="s">
        <v>4530</v>
      </c>
      <c r="AC5883" t="s">
        <v>89</v>
      </c>
      <c r="AD5883" t="str">
        <f t="shared" si="91"/>
        <v>10-60</v>
      </c>
      <c r="AE5883" t="str">
        <f>VLOOKUP(AD5883,'Main_Sub Desc'!C:D,2,)</f>
        <v>LPC from invoicing</v>
      </c>
      <c r="AF5883" t="str">
        <f>VLOOKUP(VALUE(H5883),'Main_Sub Desc'!F:G,2,)</f>
        <v>Wtr Rev Late Payment</v>
      </c>
      <c r="AG5883">
        <f>IFERROR(VLOOKUP(VALUE(I5883),'PC Mapping'!A:F,6,),"")</f>
        <v>10719</v>
      </c>
      <c r="AH5883" s="13" t="str">
        <f>VLOOKUP(AG5883,'PC Mapping'!L:M,2,)</f>
        <v>All Other Water</v>
      </c>
    </row>
    <row r="5884" spans="1:34" x14ac:dyDescent="0.2">
      <c r="A5884" t="s">
        <v>24197</v>
      </c>
      <c r="B5884" t="s">
        <v>24160</v>
      </c>
      <c r="C5884" t="s">
        <v>4519</v>
      </c>
      <c r="D5884" t="s">
        <v>4520</v>
      </c>
      <c r="E5884" s="3">
        <v>45833</v>
      </c>
      <c r="F5884" t="s">
        <v>44</v>
      </c>
      <c r="G5884" t="s">
        <v>3742</v>
      </c>
      <c r="H5884" t="s">
        <v>3722</v>
      </c>
      <c r="I5884" t="s">
        <v>3752</v>
      </c>
      <c r="J5884" t="s">
        <v>4522</v>
      </c>
      <c r="K5884" s="2">
        <v>-5.73</v>
      </c>
      <c r="L5884" t="s">
        <v>44</v>
      </c>
      <c r="M5884" s="2">
        <v>-5.73</v>
      </c>
      <c r="N5884" t="s">
        <v>4523</v>
      </c>
      <c r="O5884" t="s">
        <v>4524</v>
      </c>
      <c r="P5884" t="s">
        <v>9322</v>
      </c>
      <c r="Q5884" t="s">
        <v>24198</v>
      </c>
      <c r="R5884" t="s">
        <v>44</v>
      </c>
      <c r="S5884" t="s">
        <v>4527</v>
      </c>
      <c r="T5884" s="3">
        <v>45833</v>
      </c>
      <c r="U5884" s="3">
        <v>45834</v>
      </c>
      <c r="V5884" s="2">
        <v>0</v>
      </c>
      <c r="W5884" t="s">
        <v>44</v>
      </c>
      <c r="X5884" t="s">
        <v>44</v>
      </c>
      <c r="Y5884" t="s">
        <v>24199</v>
      </c>
      <c r="Z5884" t="s">
        <v>2742</v>
      </c>
      <c r="AA5884" t="s">
        <v>4529</v>
      </c>
      <c r="AB5884" t="s">
        <v>4530</v>
      </c>
      <c r="AC5884" t="s">
        <v>89</v>
      </c>
      <c r="AD5884" t="str">
        <f t="shared" si="91"/>
        <v>10-60</v>
      </c>
      <c r="AE5884" t="str">
        <f>VLOOKUP(AD5884,'Main_Sub Desc'!C:D,2,)</f>
        <v>LPC from invoicing</v>
      </c>
      <c r="AF5884" t="str">
        <f>VLOOKUP(VALUE(H5884),'Main_Sub Desc'!F:G,2,)</f>
        <v>Wtr Rev Late Payment</v>
      </c>
      <c r="AG5884">
        <f>IFERROR(VLOOKUP(VALUE(I5884),'PC Mapping'!A:F,6,),"")</f>
        <v>10719</v>
      </c>
      <c r="AH5884" s="13" t="str">
        <f>VLOOKUP(AG5884,'PC Mapping'!L:M,2,)</f>
        <v>All Other Water</v>
      </c>
    </row>
    <row r="5885" spans="1:34" x14ac:dyDescent="0.2">
      <c r="A5885" t="s">
        <v>24200</v>
      </c>
      <c r="B5885" t="s">
        <v>24160</v>
      </c>
      <c r="C5885" t="s">
        <v>4519</v>
      </c>
      <c r="D5885" t="s">
        <v>4520</v>
      </c>
      <c r="E5885" s="3">
        <v>45833</v>
      </c>
      <c r="F5885" t="s">
        <v>44</v>
      </c>
      <c r="G5885" t="s">
        <v>3742</v>
      </c>
      <c r="H5885" t="s">
        <v>3722</v>
      </c>
      <c r="I5885" t="s">
        <v>3752</v>
      </c>
      <c r="J5885" t="s">
        <v>4522</v>
      </c>
      <c r="K5885" s="2">
        <v>-31.04</v>
      </c>
      <c r="L5885" t="s">
        <v>44</v>
      </c>
      <c r="M5885" s="2">
        <v>-31.04</v>
      </c>
      <c r="N5885" t="s">
        <v>4523</v>
      </c>
      <c r="O5885" t="s">
        <v>4524</v>
      </c>
      <c r="P5885" t="s">
        <v>9340</v>
      </c>
      <c r="Q5885" t="s">
        <v>24201</v>
      </c>
      <c r="R5885" t="s">
        <v>44</v>
      </c>
      <c r="S5885" t="s">
        <v>4527</v>
      </c>
      <c r="T5885" s="3">
        <v>45833</v>
      </c>
      <c r="U5885" s="3">
        <v>45834</v>
      </c>
      <c r="V5885" s="2">
        <v>0</v>
      </c>
      <c r="W5885" t="s">
        <v>44</v>
      </c>
      <c r="X5885" t="s">
        <v>44</v>
      </c>
      <c r="Y5885" t="s">
        <v>24202</v>
      </c>
      <c r="Z5885" t="s">
        <v>2179</v>
      </c>
      <c r="AA5885" t="s">
        <v>4529</v>
      </c>
      <c r="AB5885" t="s">
        <v>4530</v>
      </c>
      <c r="AC5885" t="s">
        <v>99</v>
      </c>
      <c r="AD5885" t="str">
        <f t="shared" si="91"/>
        <v>10-60</v>
      </c>
      <c r="AE5885" t="str">
        <f>VLOOKUP(AD5885,'Main_Sub Desc'!C:D,2,)</f>
        <v>LPC from invoicing</v>
      </c>
      <c r="AF5885" t="str">
        <f>VLOOKUP(VALUE(H5885),'Main_Sub Desc'!F:G,2,)</f>
        <v>Wtr Rev Late Payment</v>
      </c>
      <c r="AG5885">
        <f>IFERROR(VLOOKUP(VALUE(I5885),'PC Mapping'!A:F,6,),"")</f>
        <v>10719</v>
      </c>
      <c r="AH5885" s="13" t="str">
        <f>VLOOKUP(AG5885,'PC Mapping'!L:M,2,)</f>
        <v>All Other Water</v>
      </c>
    </row>
    <row r="5886" spans="1:34" x14ac:dyDescent="0.2">
      <c r="A5886" t="s">
        <v>5104</v>
      </c>
      <c r="B5886" t="s">
        <v>24203</v>
      </c>
      <c r="C5886" t="s">
        <v>24204</v>
      </c>
      <c r="D5886" t="s">
        <v>5172</v>
      </c>
      <c r="E5886" s="3">
        <v>45818</v>
      </c>
      <c r="F5886" t="s">
        <v>44</v>
      </c>
      <c r="G5886" t="s">
        <v>3742</v>
      </c>
      <c r="H5886" t="s">
        <v>3716</v>
      </c>
      <c r="I5886" t="s">
        <v>4534</v>
      </c>
      <c r="J5886" t="s">
        <v>4522</v>
      </c>
      <c r="K5886" s="2">
        <v>14.57</v>
      </c>
      <c r="L5886" t="s">
        <v>44</v>
      </c>
      <c r="M5886" s="2">
        <v>14.57</v>
      </c>
      <c r="N5886" t="s">
        <v>4523</v>
      </c>
      <c r="O5886" t="s">
        <v>4524</v>
      </c>
      <c r="P5886" t="s">
        <v>5098</v>
      </c>
      <c r="Q5886" t="s">
        <v>24205</v>
      </c>
      <c r="R5886" t="s">
        <v>44</v>
      </c>
      <c r="S5886" t="s">
        <v>5551</v>
      </c>
      <c r="T5886" s="3">
        <v>45818</v>
      </c>
      <c r="U5886" s="3">
        <v>45813</v>
      </c>
      <c r="V5886" s="2">
        <v>0</v>
      </c>
      <c r="W5886" t="s">
        <v>44</v>
      </c>
      <c r="X5886" t="s">
        <v>44</v>
      </c>
      <c r="Y5886" t="s">
        <v>5100</v>
      </c>
      <c r="Z5886" t="s">
        <v>195</v>
      </c>
      <c r="AA5886" t="s">
        <v>4529</v>
      </c>
      <c r="AB5886" t="s">
        <v>4530</v>
      </c>
      <c r="AC5886" t="s">
        <v>89</v>
      </c>
      <c r="AD5886" t="str">
        <f t="shared" si="91"/>
        <v>10-60</v>
      </c>
      <c r="AE5886" t="str">
        <f>VLOOKUP(AD5886,'Main_Sub Desc'!C:D,2,)</f>
        <v>LPC from invoicing</v>
      </c>
      <c r="AF5886" t="str">
        <f>VLOOKUP(VALUE(H5886),'Main_Sub Desc'!F:G,2,)</f>
        <v>Wst Rev Late Payment</v>
      </c>
      <c r="AG5886">
        <f>IFERROR(VLOOKUP(VALUE(I5886),'PC Mapping'!A:F,6,),"")</f>
        <v>10514</v>
      </c>
      <c r="AH5886" s="13" t="str">
        <f>VLOOKUP(AG5886,'PC Mapping'!L:M,2,)</f>
        <v>Bolivar Sewer</v>
      </c>
    </row>
    <row r="5887" spans="1:34" x14ac:dyDescent="0.2">
      <c r="A5887" t="s">
        <v>5104</v>
      </c>
      <c r="B5887" t="s">
        <v>24203</v>
      </c>
      <c r="C5887" t="s">
        <v>24204</v>
      </c>
      <c r="D5887" t="s">
        <v>5172</v>
      </c>
      <c r="E5887" s="3">
        <v>45818</v>
      </c>
      <c r="F5887" t="s">
        <v>44</v>
      </c>
      <c r="G5887" t="s">
        <v>3742</v>
      </c>
      <c r="H5887" t="s">
        <v>3722</v>
      </c>
      <c r="I5887" t="s">
        <v>4538</v>
      </c>
      <c r="J5887" t="s">
        <v>4522</v>
      </c>
      <c r="K5887" s="2">
        <v>10.210000000000001</v>
      </c>
      <c r="L5887" t="s">
        <v>44</v>
      </c>
      <c r="M5887" s="2">
        <v>10.210000000000001</v>
      </c>
      <c r="N5887" t="s">
        <v>4523</v>
      </c>
      <c r="O5887" t="s">
        <v>4524</v>
      </c>
      <c r="P5887" t="s">
        <v>5098</v>
      </c>
      <c r="Q5887" t="s">
        <v>24206</v>
      </c>
      <c r="R5887" t="s">
        <v>44</v>
      </c>
      <c r="S5887" t="s">
        <v>5551</v>
      </c>
      <c r="T5887" s="3">
        <v>45818</v>
      </c>
      <c r="U5887" s="3">
        <v>45813</v>
      </c>
      <c r="V5887" s="2">
        <v>0</v>
      </c>
      <c r="W5887" t="s">
        <v>44</v>
      </c>
      <c r="X5887" t="s">
        <v>44</v>
      </c>
      <c r="Y5887" t="s">
        <v>5102</v>
      </c>
      <c r="Z5887" t="s">
        <v>195</v>
      </c>
      <c r="AA5887" t="s">
        <v>4529</v>
      </c>
      <c r="AB5887" t="s">
        <v>4530</v>
      </c>
      <c r="AC5887" t="s">
        <v>89</v>
      </c>
      <c r="AD5887" t="str">
        <f t="shared" si="91"/>
        <v>10-60</v>
      </c>
      <c r="AE5887" t="str">
        <f>VLOOKUP(AD5887,'Main_Sub Desc'!C:D,2,)</f>
        <v>LPC from invoicing</v>
      </c>
      <c r="AF5887" t="str">
        <f>VLOOKUP(VALUE(H5887),'Main_Sub Desc'!F:G,2,)</f>
        <v>Wtr Rev Late Payment</v>
      </c>
      <c r="AG5887">
        <f>IFERROR(VLOOKUP(VALUE(I5887),'PC Mapping'!A:F,6,),"")</f>
        <v>10469</v>
      </c>
      <c r="AH5887" s="13" t="str">
        <f>VLOOKUP(AG5887,'PC Mapping'!L:M,2,)</f>
        <v>Bolivar Water</v>
      </c>
    </row>
    <row r="5888" spans="1:34" x14ac:dyDescent="0.2">
      <c r="A5888" t="s">
        <v>5097</v>
      </c>
      <c r="B5888" t="s">
        <v>24203</v>
      </c>
      <c r="C5888" t="s">
        <v>24204</v>
      </c>
      <c r="D5888" t="s">
        <v>5172</v>
      </c>
      <c r="E5888" s="3">
        <v>45818</v>
      </c>
      <c r="F5888" t="s">
        <v>44</v>
      </c>
      <c r="G5888" t="s">
        <v>3742</v>
      </c>
      <c r="H5888" t="s">
        <v>3716</v>
      </c>
      <c r="I5888" t="s">
        <v>4534</v>
      </c>
      <c r="J5888" t="s">
        <v>4522</v>
      </c>
      <c r="K5888" s="2">
        <v>14.57</v>
      </c>
      <c r="L5888" t="s">
        <v>44</v>
      </c>
      <c r="M5888" s="2">
        <v>14.57</v>
      </c>
      <c r="N5888" t="s">
        <v>4523</v>
      </c>
      <c r="O5888" t="s">
        <v>4524</v>
      </c>
      <c r="P5888" t="s">
        <v>5098</v>
      </c>
      <c r="Q5888" t="s">
        <v>24207</v>
      </c>
      <c r="R5888" t="s">
        <v>44</v>
      </c>
      <c r="S5888" t="s">
        <v>5551</v>
      </c>
      <c r="T5888" s="3">
        <v>45818</v>
      </c>
      <c r="U5888" s="3">
        <v>45813</v>
      </c>
      <c r="V5888" s="2">
        <v>0</v>
      </c>
      <c r="W5888" t="s">
        <v>44</v>
      </c>
      <c r="X5888" t="s">
        <v>44</v>
      </c>
      <c r="Y5888" t="s">
        <v>5100</v>
      </c>
      <c r="Z5888" t="s">
        <v>195</v>
      </c>
      <c r="AA5888" t="s">
        <v>4529</v>
      </c>
      <c r="AB5888" t="s">
        <v>4530</v>
      </c>
      <c r="AC5888" t="s">
        <v>89</v>
      </c>
      <c r="AD5888" t="str">
        <f t="shared" si="91"/>
        <v>10-60</v>
      </c>
      <c r="AE5888" t="str">
        <f>VLOOKUP(AD5888,'Main_Sub Desc'!C:D,2,)</f>
        <v>LPC from invoicing</v>
      </c>
      <c r="AF5888" t="str">
        <f>VLOOKUP(VALUE(H5888),'Main_Sub Desc'!F:G,2,)</f>
        <v>Wst Rev Late Payment</v>
      </c>
      <c r="AG5888">
        <f>IFERROR(VLOOKUP(VALUE(I5888),'PC Mapping'!A:F,6,),"")</f>
        <v>10514</v>
      </c>
      <c r="AH5888" s="13" t="str">
        <f>VLOOKUP(AG5888,'PC Mapping'!L:M,2,)</f>
        <v>Bolivar Sewer</v>
      </c>
    </row>
    <row r="5889" spans="1:34" x14ac:dyDescent="0.2">
      <c r="A5889" t="s">
        <v>5097</v>
      </c>
      <c r="B5889" t="s">
        <v>24203</v>
      </c>
      <c r="C5889" t="s">
        <v>24204</v>
      </c>
      <c r="D5889" t="s">
        <v>5172</v>
      </c>
      <c r="E5889" s="3">
        <v>45818</v>
      </c>
      <c r="F5889" t="s">
        <v>44</v>
      </c>
      <c r="G5889" t="s">
        <v>3742</v>
      </c>
      <c r="H5889" t="s">
        <v>3722</v>
      </c>
      <c r="I5889" t="s">
        <v>4538</v>
      </c>
      <c r="J5889" t="s">
        <v>4522</v>
      </c>
      <c r="K5889" s="2">
        <v>10.210000000000001</v>
      </c>
      <c r="L5889" t="s">
        <v>44</v>
      </c>
      <c r="M5889" s="2">
        <v>10.210000000000001</v>
      </c>
      <c r="N5889" t="s">
        <v>4523</v>
      </c>
      <c r="O5889" t="s">
        <v>4524</v>
      </c>
      <c r="P5889" t="s">
        <v>5098</v>
      </c>
      <c r="Q5889" t="s">
        <v>24208</v>
      </c>
      <c r="R5889" t="s">
        <v>44</v>
      </c>
      <c r="S5889" t="s">
        <v>5551</v>
      </c>
      <c r="T5889" s="3">
        <v>45818</v>
      </c>
      <c r="U5889" s="3">
        <v>45813</v>
      </c>
      <c r="V5889" s="2">
        <v>0</v>
      </c>
      <c r="W5889" t="s">
        <v>44</v>
      </c>
      <c r="X5889" t="s">
        <v>44</v>
      </c>
      <c r="Y5889" t="s">
        <v>5102</v>
      </c>
      <c r="Z5889" t="s">
        <v>195</v>
      </c>
      <c r="AA5889" t="s">
        <v>4529</v>
      </c>
      <c r="AB5889" t="s">
        <v>4530</v>
      </c>
      <c r="AC5889" t="s">
        <v>89</v>
      </c>
      <c r="AD5889" t="str">
        <f t="shared" si="91"/>
        <v>10-60</v>
      </c>
      <c r="AE5889" t="str">
        <f>VLOOKUP(AD5889,'Main_Sub Desc'!C:D,2,)</f>
        <v>LPC from invoicing</v>
      </c>
      <c r="AF5889" t="str">
        <f>VLOOKUP(VALUE(H5889),'Main_Sub Desc'!F:G,2,)</f>
        <v>Wtr Rev Late Payment</v>
      </c>
      <c r="AG5889">
        <f>IFERROR(VLOOKUP(VALUE(I5889),'PC Mapping'!A:F,6,),"")</f>
        <v>10469</v>
      </c>
      <c r="AH5889" s="13" t="str">
        <f>VLOOKUP(AG5889,'PC Mapping'!L:M,2,)</f>
        <v>Bolivar Water</v>
      </c>
    </row>
    <row r="5890" spans="1:34" x14ac:dyDescent="0.2">
      <c r="A5890" t="s">
        <v>24209</v>
      </c>
      <c r="B5890" t="s">
        <v>24203</v>
      </c>
      <c r="C5890" t="s">
        <v>24204</v>
      </c>
      <c r="D5890" t="s">
        <v>5172</v>
      </c>
      <c r="E5890" s="3">
        <v>45818</v>
      </c>
      <c r="F5890" t="s">
        <v>44</v>
      </c>
      <c r="G5890" t="s">
        <v>3742</v>
      </c>
      <c r="H5890" t="s">
        <v>3722</v>
      </c>
      <c r="I5890" t="s">
        <v>4538</v>
      </c>
      <c r="J5890" t="s">
        <v>4522</v>
      </c>
      <c r="K5890" s="2">
        <v>8.8699999999999992</v>
      </c>
      <c r="L5890" t="s">
        <v>44</v>
      </c>
      <c r="M5890" s="2">
        <v>8.8699999999999992</v>
      </c>
      <c r="N5890" t="s">
        <v>4523</v>
      </c>
      <c r="O5890" t="s">
        <v>4524</v>
      </c>
      <c r="P5890" t="s">
        <v>5098</v>
      </c>
      <c r="Q5890" t="s">
        <v>24210</v>
      </c>
      <c r="R5890" t="s">
        <v>44</v>
      </c>
      <c r="S5890" t="s">
        <v>5551</v>
      </c>
      <c r="T5890" s="3">
        <v>45818</v>
      </c>
      <c r="U5890" s="3">
        <v>45700</v>
      </c>
      <c r="V5890" s="2">
        <v>0</v>
      </c>
      <c r="W5890" t="s">
        <v>44</v>
      </c>
      <c r="X5890" t="s">
        <v>44</v>
      </c>
      <c r="Y5890" t="s">
        <v>5102</v>
      </c>
      <c r="Z5890" t="s">
        <v>195</v>
      </c>
      <c r="AA5890" t="s">
        <v>4529</v>
      </c>
      <c r="AB5890" t="s">
        <v>4530</v>
      </c>
      <c r="AC5890" t="s">
        <v>89</v>
      </c>
      <c r="AD5890" t="str">
        <f t="shared" si="91"/>
        <v>10-60</v>
      </c>
      <c r="AE5890" t="str">
        <f>VLOOKUP(AD5890,'Main_Sub Desc'!C:D,2,)</f>
        <v>LPC from invoicing</v>
      </c>
      <c r="AF5890" t="str">
        <f>VLOOKUP(VALUE(H5890),'Main_Sub Desc'!F:G,2,)</f>
        <v>Wtr Rev Late Payment</v>
      </c>
      <c r="AG5890">
        <f>IFERROR(VLOOKUP(VALUE(I5890),'PC Mapping'!A:F,6,),"")</f>
        <v>10469</v>
      </c>
      <c r="AH5890" s="13" t="str">
        <f>VLOOKUP(AG5890,'PC Mapping'!L:M,2,)</f>
        <v>Bolivar Water</v>
      </c>
    </row>
    <row r="5891" spans="1:34" x14ac:dyDescent="0.2">
      <c r="A5891" t="s">
        <v>24209</v>
      </c>
      <c r="B5891" t="s">
        <v>24203</v>
      </c>
      <c r="C5891" t="s">
        <v>24204</v>
      </c>
      <c r="D5891" t="s">
        <v>5172</v>
      </c>
      <c r="E5891" s="3">
        <v>45818</v>
      </c>
      <c r="F5891" t="s">
        <v>44</v>
      </c>
      <c r="G5891" t="s">
        <v>3742</v>
      </c>
      <c r="H5891" t="s">
        <v>3716</v>
      </c>
      <c r="I5891" t="s">
        <v>4534</v>
      </c>
      <c r="J5891" t="s">
        <v>4522</v>
      </c>
      <c r="K5891" s="2">
        <v>12.49</v>
      </c>
      <c r="L5891" t="s">
        <v>44</v>
      </c>
      <c r="M5891" s="2">
        <v>12.49</v>
      </c>
      <c r="N5891" t="s">
        <v>4523</v>
      </c>
      <c r="O5891" t="s">
        <v>4524</v>
      </c>
      <c r="P5891" t="s">
        <v>5098</v>
      </c>
      <c r="Q5891" t="s">
        <v>24211</v>
      </c>
      <c r="R5891" t="s">
        <v>44</v>
      </c>
      <c r="S5891" t="s">
        <v>5551</v>
      </c>
      <c r="T5891" s="3">
        <v>45818</v>
      </c>
      <c r="U5891" s="3">
        <v>45700</v>
      </c>
      <c r="V5891" s="2">
        <v>0</v>
      </c>
      <c r="W5891" t="s">
        <v>44</v>
      </c>
      <c r="X5891" t="s">
        <v>44</v>
      </c>
      <c r="Y5891" t="s">
        <v>5100</v>
      </c>
      <c r="Z5891" t="s">
        <v>195</v>
      </c>
      <c r="AA5891" t="s">
        <v>4529</v>
      </c>
      <c r="AB5891" t="s">
        <v>4530</v>
      </c>
      <c r="AC5891" t="s">
        <v>89</v>
      </c>
      <c r="AD5891" t="str">
        <f t="shared" si="91"/>
        <v>10-60</v>
      </c>
      <c r="AE5891" t="str">
        <f>VLOOKUP(AD5891,'Main_Sub Desc'!C:D,2,)</f>
        <v>LPC from invoicing</v>
      </c>
      <c r="AF5891" t="str">
        <f>VLOOKUP(VALUE(H5891),'Main_Sub Desc'!F:G,2,)</f>
        <v>Wst Rev Late Payment</v>
      </c>
      <c r="AG5891">
        <f>IFERROR(VLOOKUP(VALUE(I5891),'PC Mapping'!A:F,6,),"")</f>
        <v>10514</v>
      </c>
      <c r="AH5891" s="13" t="str">
        <f>VLOOKUP(AG5891,'PC Mapping'!L:M,2,)</f>
        <v>Bolivar Sewer</v>
      </c>
    </row>
    <row r="5892" spans="1:34" x14ac:dyDescent="0.2">
      <c r="A5892" t="s">
        <v>24212</v>
      </c>
      <c r="B5892" t="s">
        <v>24213</v>
      </c>
      <c r="C5892" t="s">
        <v>24204</v>
      </c>
      <c r="D5892" t="s">
        <v>5172</v>
      </c>
      <c r="E5892" s="3">
        <v>45815</v>
      </c>
      <c r="F5892" t="s">
        <v>44</v>
      </c>
      <c r="G5892" t="s">
        <v>3742</v>
      </c>
      <c r="H5892" t="s">
        <v>3722</v>
      </c>
      <c r="I5892" t="s">
        <v>24214</v>
      </c>
      <c r="J5892" t="s">
        <v>4522</v>
      </c>
      <c r="K5892" s="2">
        <v>5</v>
      </c>
      <c r="L5892" t="s">
        <v>44</v>
      </c>
      <c r="M5892" s="2">
        <v>5</v>
      </c>
      <c r="N5892" t="s">
        <v>4523</v>
      </c>
      <c r="O5892" t="s">
        <v>4524</v>
      </c>
      <c r="P5892" t="s">
        <v>5262</v>
      </c>
      <c r="Q5892" t="s">
        <v>24215</v>
      </c>
      <c r="R5892" t="s">
        <v>44</v>
      </c>
      <c r="S5892" t="s">
        <v>4682</v>
      </c>
      <c r="T5892" s="3">
        <v>45815</v>
      </c>
      <c r="U5892" s="3">
        <v>45685</v>
      </c>
      <c r="V5892" s="2">
        <v>0</v>
      </c>
      <c r="W5892" t="s">
        <v>44</v>
      </c>
      <c r="X5892" t="s">
        <v>44</v>
      </c>
      <c r="Y5892" t="s">
        <v>5264</v>
      </c>
      <c r="Z5892" t="s">
        <v>5265</v>
      </c>
      <c r="AA5892" t="s">
        <v>4529</v>
      </c>
      <c r="AB5892" t="s">
        <v>4530</v>
      </c>
      <c r="AC5892" t="s">
        <v>89</v>
      </c>
      <c r="AD5892" t="str">
        <f t="shared" ref="AD5892:AD5955" si="92">CONCATENATE(VALUE(AA5892),"-",VALUE(AB5892))</f>
        <v>10-60</v>
      </c>
      <c r="AE5892" t="str">
        <f>VLOOKUP(AD5892,'Main_Sub Desc'!C:D,2,)</f>
        <v>LPC from invoicing</v>
      </c>
      <c r="AF5892" t="str">
        <f>VLOOKUP(VALUE(H5892),'Main_Sub Desc'!F:G,2,)</f>
        <v>Wtr Rev Late Payment</v>
      </c>
      <c r="AG5892">
        <f>IFERROR(VLOOKUP(VALUE(I5892),'PC Mapping'!A:F,6,),"")</f>
        <v>10719</v>
      </c>
      <c r="AH5892" s="13" t="str">
        <f>VLOOKUP(AG5892,'PC Mapping'!L:M,2,)</f>
        <v>All Other Water</v>
      </c>
    </row>
    <row r="5893" spans="1:34" x14ac:dyDescent="0.2">
      <c r="A5893" t="s">
        <v>24216</v>
      </c>
      <c r="B5893" t="s">
        <v>24213</v>
      </c>
      <c r="C5893" t="s">
        <v>24204</v>
      </c>
      <c r="D5893" t="s">
        <v>5172</v>
      </c>
      <c r="E5893" s="3">
        <v>45815</v>
      </c>
      <c r="F5893" t="s">
        <v>44</v>
      </c>
      <c r="G5893" t="s">
        <v>3742</v>
      </c>
      <c r="H5893" t="s">
        <v>3722</v>
      </c>
      <c r="I5893" t="s">
        <v>24214</v>
      </c>
      <c r="J5893" t="s">
        <v>4522</v>
      </c>
      <c r="K5893" s="2">
        <v>5</v>
      </c>
      <c r="L5893" t="s">
        <v>44</v>
      </c>
      <c r="M5893" s="2">
        <v>5</v>
      </c>
      <c r="N5893" t="s">
        <v>4523</v>
      </c>
      <c r="O5893" t="s">
        <v>4524</v>
      </c>
      <c r="P5893" t="s">
        <v>5262</v>
      </c>
      <c r="Q5893" t="s">
        <v>24217</v>
      </c>
      <c r="R5893" t="s">
        <v>44</v>
      </c>
      <c r="S5893" t="s">
        <v>4682</v>
      </c>
      <c r="T5893" s="3">
        <v>45815</v>
      </c>
      <c r="U5893" s="3">
        <v>45636</v>
      </c>
      <c r="V5893" s="2">
        <v>0</v>
      </c>
      <c r="W5893" t="s">
        <v>44</v>
      </c>
      <c r="X5893" t="s">
        <v>44</v>
      </c>
      <c r="Y5893" t="s">
        <v>5264</v>
      </c>
      <c r="Z5893" t="s">
        <v>5265</v>
      </c>
      <c r="AA5893" t="s">
        <v>4529</v>
      </c>
      <c r="AB5893" t="s">
        <v>4530</v>
      </c>
      <c r="AC5893" t="s">
        <v>89</v>
      </c>
      <c r="AD5893" t="str">
        <f t="shared" si="92"/>
        <v>10-60</v>
      </c>
      <c r="AE5893" t="str">
        <f>VLOOKUP(AD5893,'Main_Sub Desc'!C:D,2,)</f>
        <v>LPC from invoicing</v>
      </c>
      <c r="AF5893" t="str">
        <f>VLOOKUP(VALUE(H5893),'Main_Sub Desc'!F:G,2,)</f>
        <v>Wtr Rev Late Payment</v>
      </c>
      <c r="AG5893">
        <f>IFERROR(VLOOKUP(VALUE(I5893),'PC Mapping'!A:F,6,),"")</f>
        <v>10719</v>
      </c>
      <c r="AH5893" s="13" t="str">
        <f>VLOOKUP(AG5893,'PC Mapping'!L:M,2,)</f>
        <v>All Other Water</v>
      </c>
    </row>
    <row r="5894" spans="1:34" x14ac:dyDescent="0.2">
      <c r="A5894" t="s">
        <v>24218</v>
      </c>
      <c r="B5894" t="s">
        <v>24219</v>
      </c>
      <c r="C5894" t="s">
        <v>24204</v>
      </c>
      <c r="D5894" t="s">
        <v>5172</v>
      </c>
      <c r="E5894" s="3">
        <v>45817</v>
      </c>
      <c r="F5894" t="s">
        <v>44</v>
      </c>
      <c r="G5894" t="s">
        <v>3742</v>
      </c>
      <c r="H5894" t="s">
        <v>3722</v>
      </c>
      <c r="I5894" t="s">
        <v>4538</v>
      </c>
      <c r="J5894" t="s">
        <v>4522</v>
      </c>
      <c r="K5894" s="2">
        <v>30.1</v>
      </c>
      <c r="L5894" t="s">
        <v>44</v>
      </c>
      <c r="M5894" s="2">
        <v>30.1</v>
      </c>
      <c r="N5894" t="s">
        <v>4523</v>
      </c>
      <c r="O5894" t="s">
        <v>4524</v>
      </c>
      <c r="P5894" t="s">
        <v>24220</v>
      </c>
      <c r="Q5894" t="s">
        <v>24221</v>
      </c>
      <c r="R5894" t="s">
        <v>44</v>
      </c>
      <c r="S5894" t="s">
        <v>4682</v>
      </c>
      <c r="T5894" s="3">
        <v>45817</v>
      </c>
      <c r="U5894" s="3">
        <v>45792</v>
      </c>
      <c r="V5894" s="2">
        <v>0</v>
      </c>
      <c r="W5894" t="s">
        <v>44</v>
      </c>
      <c r="X5894" t="s">
        <v>44</v>
      </c>
      <c r="Y5894" t="s">
        <v>24222</v>
      </c>
      <c r="Z5894" t="s">
        <v>366</v>
      </c>
      <c r="AA5894" t="s">
        <v>4529</v>
      </c>
      <c r="AB5894" t="s">
        <v>4530</v>
      </c>
      <c r="AC5894" t="s">
        <v>89</v>
      </c>
      <c r="AD5894" t="str">
        <f t="shared" si="92"/>
        <v>10-60</v>
      </c>
      <c r="AE5894" t="str">
        <f>VLOOKUP(AD5894,'Main_Sub Desc'!C:D,2,)</f>
        <v>LPC from invoicing</v>
      </c>
      <c r="AF5894" t="str">
        <f>VLOOKUP(VALUE(H5894),'Main_Sub Desc'!F:G,2,)</f>
        <v>Wtr Rev Late Payment</v>
      </c>
      <c r="AG5894">
        <f>IFERROR(VLOOKUP(VALUE(I5894),'PC Mapping'!A:F,6,),"")</f>
        <v>10469</v>
      </c>
      <c r="AH5894" s="13" t="str">
        <f>VLOOKUP(AG5894,'PC Mapping'!L:M,2,)</f>
        <v>Bolivar Water</v>
      </c>
    </row>
    <row r="5895" spans="1:34" x14ac:dyDescent="0.2">
      <c r="A5895" t="s">
        <v>24218</v>
      </c>
      <c r="B5895" t="s">
        <v>24219</v>
      </c>
      <c r="C5895" t="s">
        <v>24204</v>
      </c>
      <c r="D5895" t="s">
        <v>5172</v>
      </c>
      <c r="E5895" s="3">
        <v>45817</v>
      </c>
      <c r="F5895" t="s">
        <v>44</v>
      </c>
      <c r="G5895" t="s">
        <v>3742</v>
      </c>
      <c r="H5895" t="s">
        <v>3716</v>
      </c>
      <c r="I5895" t="s">
        <v>4534</v>
      </c>
      <c r="J5895" t="s">
        <v>4522</v>
      </c>
      <c r="K5895" s="2">
        <v>48.01</v>
      </c>
      <c r="L5895" t="s">
        <v>44</v>
      </c>
      <c r="M5895" s="2">
        <v>48.01</v>
      </c>
      <c r="N5895" t="s">
        <v>4523</v>
      </c>
      <c r="O5895" t="s">
        <v>4524</v>
      </c>
      <c r="P5895" t="s">
        <v>24220</v>
      </c>
      <c r="Q5895" t="s">
        <v>24223</v>
      </c>
      <c r="R5895" t="s">
        <v>44</v>
      </c>
      <c r="S5895" t="s">
        <v>4682</v>
      </c>
      <c r="T5895" s="3">
        <v>45817</v>
      </c>
      <c r="U5895" s="3">
        <v>45792</v>
      </c>
      <c r="V5895" s="2">
        <v>0</v>
      </c>
      <c r="W5895" t="s">
        <v>44</v>
      </c>
      <c r="X5895" t="s">
        <v>44</v>
      </c>
      <c r="Y5895" t="s">
        <v>24224</v>
      </c>
      <c r="Z5895" t="s">
        <v>366</v>
      </c>
      <c r="AA5895" t="s">
        <v>4529</v>
      </c>
      <c r="AB5895" t="s">
        <v>4530</v>
      </c>
      <c r="AC5895" t="s">
        <v>89</v>
      </c>
      <c r="AD5895" t="str">
        <f t="shared" si="92"/>
        <v>10-60</v>
      </c>
      <c r="AE5895" t="str">
        <f>VLOOKUP(AD5895,'Main_Sub Desc'!C:D,2,)</f>
        <v>LPC from invoicing</v>
      </c>
      <c r="AF5895" t="str">
        <f>VLOOKUP(VALUE(H5895),'Main_Sub Desc'!F:G,2,)</f>
        <v>Wst Rev Late Payment</v>
      </c>
      <c r="AG5895">
        <f>IFERROR(VLOOKUP(VALUE(I5895),'PC Mapping'!A:F,6,),"")</f>
        <v>10514</v>
      </c>
      <c r="AH5895" s="13" t="str">
        <f>VLOOKUP(AG5895,'PC Mapping'!L:M,2,)</f>
        <v>Bolivar Sewer</v>
      </c>
    </row>
    <row r="5896" spans="1:34" x14ac:dyDescent="0.2">
      <c r="A5896" t="s">
        <v>24225</v>
      </c>
      <c r="B5896" t="s">
        <v>24219</v>
      </c>
      <c r="C5896" t="s">
        <v>24204</v>
      </c>
      <c r="D5896" t="s">
        <v>5172</v>
      </c>
      <c r="E5896" s="3">
        <v>45817</v>
      </c>
      <c r="F5896" t="s">
        <v>44</v>
      </c>
      <c r="G5896" t="s">
        <v>3742</v>
      </c>
      <c r="H5896" t="s">
        <v>3716</v>
      </c>
      <c r="I5896" t="s">
        <v>4534</v>
      </c>
      <c r="J5896" t="s">
        <v>4522</v>
      </c>
      <c r="K5896" s="2">
        <v>48.01</v>
      </c>
      <c r="L5896" t="s">
        <v>44</v>
      </c>
      <c r="M5896" s="2">
        <v>48.01</v>
      </c>
      <c r="N5896" t="s">
        <v>4523</v>
      </c>
      <c r="O5896" t="s">
        <v>4524</v>
      </c>
      <c r="P5896" t="s">
        <v>24220</v>
      </c>
      <c r="Q5896" t="s">
        <v>24226</v>
      </c>
      <c r="R5896" t="s">
        <v>44</v>
      </c>
      <c r="S5896" t="s">
        <v>4682</v>
      </c>
      <c r="T5896" s="3">
        <v>45817</v>
      </c>
      <c r="U5896" s="3">
        <v>45791</v>
      </c>
      <c r="V5896" s="2">
        <v>0</v>
      </c>
      <c r="W5896" t="s">
        <v>44</v>
      </c>
      <c r="X5896" t="s">
        <v>44</v>
      </c>
      <c r="Y5896" t="s">
        <v>24224</v>
      </c>
      <c r="Z5896" t="s">
        <v>366</v>
      </c>
      <c r="AA5896" t="s">
        <v>4529</v>
      </c>
      <c r="AB5896" t="s">
        <v>4530</v>
      </c>
      <c r="AC5896" t="s">
        <v>89</v>
      </c>
      <c r="AD5896" t="str">
        <f t="shared" si="92"/>
        <v>10-60</v>
      </c>
      <c r="AE5896" t="str">
        <f>VLOOKUP(AD5896,'Main_Sub Desc'!C:D,2,)</f>
        <v>LPC from invoicing</v>
      </c>
      <c r="AF5896" t="str">
        <f>VLOOKUP(VALUE(H5896),'Main_Sub Desc'!F:G,2,)</f>
        <v>Wst Rev Late Payment</v>
      </c>
      <c r="AG5896">
        <f>IFERROR(VLOOKUP(VALUE(I5896),'PC Mapping'!A:F,6,),"")</f>
        <v>10514</v>
      </c>
      <c r="AH5896" s="13" t="str">
        <f>VLOOKUP(AG5896,'PC Mapping'!L:M,2,)</f>
        <v>Bolivar Sewer</v>
      </c>
    </row>
    <row r="5897" spans="1:34" x14ac:dyDescent="0.2">
      <c r="A5897" t="s">
        <v>24225</v>
      </c>
      <c r="B5897" t="s">
        <v>24219</v>
      </c>
      <c r="C5897" t="s">
        <v>24204</v>
      </c>
      <c r="D5897" t="s">
        <v>5172</v>
      </c>
      <c r="E5897" s="3">
        <v>45817</v>
      </c>
      <c r="F5897" t="s">
        <v>44</v>
      </c>
      <c r="G5897" t="s">
        <v>3742</v>
      </c>
      <c r="H5897" t="s">
        <v>3722</v>
      </c>
      <c r="I5897" t="s">
        <v>4538</v>
      </c>
      <c r="J5897" t="s">
        <v>4522</v>
      </c>
      <c r="K5897" s="2">
        <v>30.1</v>
      </c>
      <c r="L5897" t="s">
        <v>44</v>
      </c>
      <c r="M5897" s="2">
        <v>30.1</v>
      </c>
      <c r="N5897" t="s">
        <v>4523</v>
      </c>
      <c r="O5897" t="s">
        <v>4524</v>
      </c>
      <c r="P5897" t="s">
        <v>24220</v>
      </c>
      <c r="Q5897" t="s">
        <v>24227</v>
      </c>
      <c r="R5897" t="s">
        <v>44</v>
      </c>
      <c r="S5897" t="s">
        <v>4682</v>
      </c>
      <c r="T5897" s="3">
        <v>45817</v>
      </c>
      <c r="U5897" s="3">
        <v>45791</v>
      </c>
      <c r="V5897" s="2">
        <v>0</v>
      </c>
      <c r="W5897" t="s">
        <v>44</v>
      </c>
      <c r="X5897" t="s">
        <v>44</v>
      </c>
      <c r="Y5897" t="s">
        <v>24222</v>
      </c>
      <c r="Z5897" t="s">
        <v>366</v>
      </c>
      <c r="AA5897" t="s">
        <v>4529</v>
      </c>
      <c r="AB5897" t="s">
        <v>4530</v>
      </c>
      <c r="AC5897" t="s">
        <v>89</v>
      </c>
      <c r="AD5897" t="str">
        <f t="shared" si="92"/>
        <v>10-60</v>
      </c>
      <c r="AE5897" t="str">
        <f>VLOOKUP(AD5897,'Main_Sub Desc'!C:D,2,)</f>
        <v>LPC from invoicing</v>
      </c>
      <c r="AF5897" t="str">
        <f>VLOOKUP(VALUE(H5897),'Main_Sub Desc'!F:G,2,)</f>
        <v>Wtr Rev Late Payment</v>
      </c>
      <c r="AG5897">
        <f>IFERROR(VLOOKUP(VALUE(I5897),'PC Mapping'!A:F,6,),"")</f>
        <v>10469</v>
      </c>
      <c r="AH5897" s="13" t="str">
        <f>VLOOKUP(AG5897,'PC Mapping'!L:M,2,)</f>
        <v>Bolivar Water</v>
      </c>
    </row>
    <row r="5898" spans="1:34" x14ac:dyDescent="0.2">
      <c r="A5898" t="s">
        <v>24228</v>
      </c>
      <c r="B5898" t="s">
        <v>24219</v>
      </c>
      <c r="C5898" t="s">
        <v>24204</v>
      </c>
      <c r="D5898" t="s">
        <v>5172</v>
      </c>
      <c r="E5898" s="3">
        <v>45817</v>
      </c>
      <c r="F5898" t="s">
        <v>44</v>
      </c>
      <c r="G5898" t="s">
        <v>3742</v>
      </c>
      <c r="H5898" t="s">
        <v>3722</v>
      </c>
      <c r="I5898" t="s">
        <v>4538</v>
      </c>
      <c r="J5898" t="s">
        <v>4522</v>
      </c>
      <c r="K5898" s="2">
        <v>24</v>
      </c>
      <c r="L5898" t="s">
        <v>44</v>
      </c>
      <c r="M5898" s="2">
        <v>24</v>
      </c>
      <c r="N5898" t="s">
        <v>4523</v>
      </c>
      <c r="O5898" t="s">
        <v>4524</v>
      </c>
      <c r="P5898" t="s">
        <v>24220</v>
      </c>
      <c r="Q5898" t="s">
        <v>24229</v>
      </c>
      <c r="R5898" t="s">
        <v>44</v>
      </c>
      <c r="S5898" t="s">
        <v>4682</v>
      </c>
      <c r="T5898" s="3">
        <v>45817</v>
      </c>
      <c r="U5898" s="3">
        <v>45715</v>
      </c>
      <c r="V5898" s="2">
        <v>0</v>
      </c>
      <c r="W5898" t="s">
        <v>44</v>
      </c>
      <c r="X5898" t="s">
        <v>44</v>
      </c>
      <c r="Y5898" t="s">
        <v>24222</v>
      </c>
      <c r="Z5898" t="s">
        <v>366</v>
      </c>
      <c r="AA5898" t="s">
        <v>4529</v>
      </c>
      <c r="AB5898" t="s">
        <v>4530</v>
      </c>
      <c r="AC5898" t="s">
        <v>89</v>
      </c>
      <c r="AD5898" t="str">
        <f t="shared" si="92"/>
        <v>10-60</v>
      </c>
      <c r="AE5898" t="str">
        <f>VLOOKUP(AD5898,'Main_Sub Desc'!C:D,2,)</f>
        <v>LPC from invoicing</v>
      </c>
      <c r="AF5898" t="str">
        <f>VLOOKUP(VALUE(H5898),'Main_Sub Desc'!F:G,2,)</f>
        <v>Wtr Rev Late Payment</v>
      </c>
      <c r="AG5898">
        <f>IFERROR(VLOOKUP(VALUE(I5898),'PC Mapping'!A:F,6,),"")</f>
        <v>10469</v>
      </c>
      <c r="AH5898" s="13" t="str">
        <f>VLOOKUP(AG5898,'PC Mapping'!L:M,2,)</f>
        <v>Bolivar Water</v>
      </c>
    </row>
    <row r="5899" spans="1:34" x14ac:dyDescent="0.2">
      <c r="A5899" t="s">
        <v>24228</v>
      </c>
      <c r="B5899" t="s">
        <v>24219</v>
      </c>
      <c r="C5899" t="s">
        <v>24204</v>
      </c>
      <c r="D5899" t="s">
        <v>5172</v>
      </c>
      <c r="E5899" s="3">
        <v>45817</v>
      </c>
      <c r="F5899" t="s">
        <v>44</v>
      </c>
      <c r="G5899" t="s">
        <v>3742</v>
      </c>
      <c r="H5899" t="s">
        <v>3716</v>
      </c>
      <c r="I5899" t="s">
        <v>4534</v>
      </c>
      <c r="J5899" t="s">
        <v>4522</v>
      </c>
      <c r="K5899" s="2">
        <v>39.53</v>
      </c>
      <c r="L5899" t="s">
        <v>44</v>
      </c>
      <c r="M5899" s="2">
        <v>39.53</v>
      </c>
      <c r="N5899" t="s">
        <v>4523</v>
      </c>
      <c r="O5899" t="s">
        <v>4524</v>
      </c>
      <c r="P5899" t="s">
        <v>24220</v>
      </c>
      <c r="Q5899" t="s">
        <v>24230</v>
      </c>
      <c r="R5899" t="s">
        <v>44</v>
      </c>
      <c r="S5899" t="s">
        <v>4682</v>
      </c>
      <c r="T5899" s="3">
        <v>45817</v>
      </c>
      <c r="U5899" s="3">
        <v>45715</v>
      </c>
      <c r="V5899" s="2">
        <v>0</v>
      </c>
      <c r="W5899" t="s">
        <v>44</v>
      </c>
      <c r="X5899" t="s">
        <v>44</v>
      </c>
      <c r="Y5899" t="s">
        <v>24224</v>
      </c>
      <c r="Z5899" t="s">
        <v>366</v>
      </c>
      <c r="AA5899" t="s">
        <v>4529</v>
      </c>
      <c r="AB5899" t="s">
        <v>4530</v>
      </c>
      <c r="AC5899" t="s">
        <v>89</v>
      </c>
      <c r="AD5899" t="str">
        <f t="shared" si="92"/>
        <v>10-60</v>
      </c>
      <c r="AE5899" t="str">
        <f>VLOOKUP(AD5899,'Main_Sub Desc'!C:D,2,)</f>
        <v>LPC from invoicing</v>
      </c>
      <c r="AF5899" t="str">
        <f>VLOOKUP(VALUE(H5899),'Main_Sub Desc'!F:G,2,)</f>
        <v>Wst Rev Late Payment</v>
      </c>
      <c r="AG5899">
        <f>IFERROR(VLOOKUP(VALUE(I5899),'PC Mapping'!A:F,6,),"")</f>
        <v>10514</v>
      </c>
      <c r="AH5899" s="13" t="str">
        <f>VLOOKUP(AG5899,'PC Mapping'!L:M,2,)</f>
        <v>Bolivar Sewer</v>
      </c>
    </row>
    <row r="5900" spans="1:34" x14ac:dyDescent="0.2">
      <c r="A5900" t="s">
        <v>24231</v>
      </c>
      <c r="B5900" t="s">
        <v>24219</v>
      </c>
      <c r="C5900" t="s">
        <v>24204</v>
      </c>
      <c r="D5900" t="s">
        <v>5172</v>
      </c>
      <c r="E5900" s="3">
        <v>45817</v>
      </c>
      <c r="F5900" t="s">
        <v>44</v>
      </c>
      <c r="G5900" t="s">
        <v>3742</v>
      </c>
      <c r="H5900" t="s">
        <v>3716</v>
      </c>
      <c r="I5900" t="s">
        <v>4534</v>
      </c>
      <c r="J5900" t="s">
        <v>4522</v>
      </c>
      <c r="K5900" s="2">
        <v>33.15</v>
      </c>
      <c r="L5900" t="s">
        <v>44</v>
      </c>
      <c r="M5900" s="2">
        <v>33.15</v>
      </c>
      <c r="N5900" t="s">
        <v>4523</v>
      </c>
      <c r="O5900" t="s">
        <v>4524</v>
      </c>
      <c r="P5900" t="s">
        <v>24220</v>
      </c>
      <c r="Q5900" t="s">
        <v>24232</v>
      </c>
      <c r="R5900" t="s">
        <v>44</v>
      </c>
      <c r="S5900" t="s">
        <v>4682</v>
      </c>
      <c r="T5900" s="3">
        <v>45817</v>
      </c>
      <c r="U5900" s="3">
        <v>45686</v>
      </c>
      <c r="V5900" s="2">
        <v>0</v>
      </c>
      <c r="W5900" t="s">
        <v>44</v>
      </c>
      <c r="X5900" t="s">
        <v>44</v>
      </c>
      <c r="Y5900" t="s">
        <v>24224</v>
      </c>
      <c r="Z5900" t="s">
        <v>366</v>
      </c>
      <c r="AA5900" t="s">
        <v>4529</v>
      </c>
      <c r="AB5900" t="s">
        <v>4530</v>
      </c>
      <c r="AC5900" t="s">
        <v>89</v>
      </c>
      <c r="AD5900" t="str">
        <f t="shared" si="92"/>
        <v>10-60</v>
      </c>
      <c r="AE5900" t="str">
        <f>VLOOKUP(AD5900,'Main_Sub Desc'!C:D,2,)</f>
        <v>LPC from invoicing</v>
      </c>
      <c r="AF5900" t="str">
        <f>VLOOKUP(VALUE(H5900),'Main_Sub Desc'!F:G,2,)</f>
        <v>Wst Rev Late Payment</v>
      </c>
      <c r="AG5900">
        <f>IFERROR(VLOOKUP(VALUE(I5900),'PC Mapping'!A:F,6,),"")</f>
        <v>10514</v>
      </c>
      <c r="AH5900" s="13" t="str">
        <f>VLOOKUP(AG5900,'PC Mapping'!L:M,2,)</f>
        <v>Bolivar Sewer</v>
      </c>
    </row>
    <row r="5901" spans="1:34" x14ac:dyDescent="0.2">
      <c r="A5901" t="s">
        <v>24231</v>
      </c>
      <c r="B5901" t="s">
        <v>24219</v>
      </c>
      <c r="C5901" t="s">
        <v>24204</v>
      </c>
      <c r="D5901" t="s">
        <v>5172</v>
      </c>
      <c r="E5901" s="3">
        <v>45817</v>
      </c>
      <c r="F5901" t="s">
        <v>44</v>
      </c>
      <c r="G5901" t="s">
        <v>3742</v>
      </c>
      <c r="H5901" t="s">
        <v>3722</v>
      </c>
      <c r="I5901" t="s">
        <v>4538</v>
      </c>
      <c r="J5901" t="s">
        <v>4522</v>
      </c>
      <c r="K5901" s="2">
        <v>19.59</v>
      </c>
      <c r="L5901" t="s">
        <v>44</v>
      </c>
      <c r="M5901" s="2">
        <v>19.59</v>
      </c>
      <c r="N5901" t="s">
        <v>4523</v>
      </c>
      <c r="O5901" t="s">
        <v>4524</v>
      </c>
      <c r="P5901" t="s">
        <v>24220</v>
      </c>
      <c r="Q5901" t="s">
        <v>24233</v>
      </c>
      <c r="R5901" t="s">
        <v>44</v>
      </c>
      <c r="S5901" t="s">
        <v>4682</v>
      </c>
      <c r="T5901" s="3">
        <v>45817</v>
      </c>
      <c r="U5901" s="3">
        <v>45686</v>
      </c>
      <c r="V5901" s="2">
        <v>0</v>
      </c>
      <c r="W5901" t="s">
        <v>44</v>
      </c>
      <c r="X5901" t="s">
        <v>44</v>
      </c>
      <c r="Y5901" t="s">
        <v>24222</v>
      </c>
      <c r="Z5901" t="s">
        <v>366</v>
      </c>
      <c r="AA5901" t="s">
        <v>4529</v>
      </c>
      <c r="AB5901" t="s">
        <v>4530</v>
      </c>
      <c r="AC5901" t="s">
        <v>89</v>
      </c>
      <c r="AD5901" t="str">
        <f t="shared" si="92"/>
        <v>10-60</v>
      </c>
      <c r="AE5901" t="str">
        <f>VLOOKUP(AD5901,'Main_Sub Desc'!C:D,2,)</f>
        <v>LPC from invoicing</v>
      </c>
      <c r="AF5901" t="str">
        <f>VLOOKUP(VALUE(H5901),'Main_Sub Desc'!F:G,2,)</f>
        <v>Wtr Rev Late Payment</v>
      </c>
      <c r="AG5901">
        <f>IFERROR(VLOOKUP(VALUE(I5901),'PC Mapping'!A:F,6,),"")</f>
        <v>10469</v>
      </c>
      <c r="AH5901" s="13" t="str">
        <f>VLOOKUP(AG5901,'PC Mapping'!L:M,2,)</f>
        <v>Bolivar Water</v>
      </c>
    </row>
    <row r="5902" spans="1:34" x14ac:dyDescent="0.2">
      <c r="A5902" t="s">
        <v>24234</v>
      </c>
      <c r="B5902" t="s">
        <v>24219</v>
      </c>
      <c r="C5902" t="s">
        <v>24204</v>
      </c>
      <c r="D5902" t="s">
        <v>5172</v>
      </c>
      <c r="E5902" s="3">
        <v>45817</v>
      </c>
      <c r="F5902" t="s">
        <v>44</v>
      </c>
      <c r="G5902" t="s">
        <v>3742</v>
      </c>
      <c r="H5902" t="s">
        <v>3722</v>
      </c>
      <c r="I5902" t="s">
        <v>4538</v>
      </c>
      <c r="J5902" t="s">
        <v>4522</v>
      </c>
      <c r="K5902" s="2">
        <v>15.77</v>
      </c>
      <c r="L5902" t="s">
        <v>44</v>
      </c>
      <c r="M5902" s="2">
        <v>15.77</v>
      </c>
      <c r="N5902" t="s">
        <v>4523</v>
      </c>
      <c r="O5902" t="s">
        <v>4524</v>
      </c>
      <c r="P5902" t="s">
        <v>24220</v>
      </c>
      <c r="Q5902" t="s">
        <v>24235</v>
      </c>
      <c r="R5902" t="s">
        <v>44</v>
      </c>
      <c r="S5902" t="s">
        <v>4682</v>
      </c>
      <c r="T5902" s="3">
        <v>45817</v>
      </c>
      <c r="U5902" s="3">
        <v>45643</v>
      </c>
      <c r="V5902" s="2">
        <v>0</v>
      </c>
      <c r="W5902" t="s">
        <v>44</v>
      </c>
      <c r="X5902" t="s">
        <v>44</v>
      </c>
      <c r="Y5902" t="s">
        <v>24222</v>
      </c>
      <c r="Z5902" t="s">
        <v>366</v>
      </c>
      <c r="AA5902" t="s">
        <v>4529</v>
      </c>
      <c r="AB5902" t="s">
        <v>4530</v>
      </c>
      <c r="AC5902" t="s">
        <v>89</v>
      </c>
      <c r="AD5902" t="str">
        <f t="shared" si="92"/>
        <v>10-60</v>
      </c>
      <c r="AE5902" t="str">
        <f>VLOOKUP(AD5902,'Main_Sub Desc'!C:D,2,)</f>
        <v>LPC from invoicing</v>
      </c>
      <c r="AF5902" t="str">
        <f>VLOOKUP(VALUE(H5902),'Main_Sub Desc'!F:G,2,)</f>
        <v>Wtr Rev Late Payment</v>
      </c>
      <c r="AG5902">
        <f>IFERROR(VLOOKUP(VALUE(I5902),'PC Mapping'!A:F,6,),"")</f>
        <v>10469</v>
      </c>
      <c r="AH5902" s="13" t="str">
        <f>VLOOKUP(AG5902,'PC Mapping'!L:M,2,)</f>
        <v>Bolivar Water</v>
      </c>
    </row>
    <row r="5903" spans="1:34" x14ac:dyDescent="0.2">
      <c r="A5903" t="s">
        <v>24234</v>
      </c>
      <c r="B5903" t="s">
        <v>24219</v>
      </c>
      <c r="C5903" t="s">
        <v>24204</v>
      </c>
      <c r="D5903" t="s">
        <v>5172</v>
      </c>
      <c r="E5903" s="3">
        <v>45817</v>
      </c>
      <c r="F5903" t="s">
        <v>44</v>
      </c>
      <c r="G5903" t="s">
        <v>3742</v>
      </c>
      <c r="H5903" t="s">
        <v>3716</v>
      </c>
      <c r="I5903" t="s">
        <v>4534</v>
      </c>
      <c r="J5903" t="s">
        <v>4522</v>
      </c>
      <c r="K5903" s="2">
        <v>27.61</v>
      </c>
      <c r="L5903" t="s">
        <v>44</v>
      </c>
      <c r="M5903" s="2">
        <v>27.61</v>
      </c>
      <c r="N5903" t="s">
        <v>4523</v>
      </c>
      <c r="O5903" t="s">
        <v>4524</v>
      </c>
      <c r="P5903" t="s">
        <v>24220</v>
      </c>
      <c r="Q5903" t="s">
        <v>24236</v>
      </c>
      <c r="R5903" t="s">
        <v>44</v>
      </c>
      <c r="S5903" t="s">
        <v>4682</v>
      </c>
      <c r="T5903" s="3">
        <v>45817</v>
      </c>
      <c r="U5903" s="3">
        <v>45643</v>
      </c>
      <c r="V5903" s="2">
        <v>0</v>
      </c>
      <c r="W5903" t="s">
        <v>44</v>
      </c>
      <c r="X5903" t="s">
        <v>44</v>
      </c>
      <c r="Y5903" t="s">
        <v>24224</v>
      </c>
      <c r="Z5903" t="s">
        <v>366</v>
      </c>
      <c r="AA5903" t="s">
        <v>4529</v>
      </c>
      <c r="AB5903" t="s">
        <v>4530</v>
      </c>
      <c r="AC5903" t="s">
        <v>89</v>
      </c>
      <c r="AD5903" t="str">
        <f t="shared" si="92"/>
        <v>10-60</v>
      </c>
      <c r="AE5903" t="str">
        <f>VLOOKUP(AD5903,'Main_Sub Desc'!C:D,2,)</f>
        <v>LPC from invoicing</v>
      </c>
      <c r="AF5903" t="str">
        <f>VLOOKUP(VALUE(H5903),'Main_Sub Desc'!F:G,2,)</f>
        <v>Wst Rev Late Payment</v>
      </c>
      <c r="AG5903">
        <f>IFERROR(VLOOKUP(VALUE(I5903),'PC Mapping'!A:F,6,),"")</f>
        <v>10514</v>
      </c>
      <c r="AH5903" s="13" t="str">
        <f>VLOOKUP(AG5903,'PC Mapping'!L:M,2,)</f>
        <v>Bolivar Sewer</v>
      </c>
    </row>
    <row r="5904" spans="1:34" x14ac:dyDescent="0.2">
      <c r="A5904" t="s">
        <v>24237</v>
      </c>
      <c r="B5904" t="s">
        <v>24219</v>
      </c>
      <c r="C5904" t="s">
        <v>24204</v>
      </c>
      <c r="D5904" t="s">
        <v>5172</v>
      </c>
      <c r="E5904" s="3">
        <v>45817</v>
      </c>
      <c r="F5904" t="s">
        <v>44</v>
      </c>
      <c r="G5904" t="s">
        <v>3742</v>
      </c>
      <c r="H5904" t="s">
        <v>3722</v>
      </c>
      <c r="I5904" t="s">
        <v>4538</v>
      </c>
      <c r="J5904" t="s">
        <v>4522</v>
      </c>
      <c r="K5904" s="2">
        <v>11.57</v>
      </c>
      <c r="L5904" t="s">
        <v>44</v>
      </c>
      <c r="M5904" s="2">
        <v>11.57</v>
      </c>
      <c r="N5904" t="s">
        <v>4523</v>
      </c>
      <c r="O5904" t="s">
        <v>4524</v>
      </c>
      <c r="P5904" t="s">
        <v>24220</v>
      </c>
      <c r="Q5904" t="s">
        <v>24238</v>
      </c>
      <c r="R5904" t="s">
        <v>44</v>
      </c>
      <c r="S5904" t="s">
        <v>4682</v>
      </c>
      <c r="T5904" s="3">
        <v>45817</v>
      </c>
      <c r="U5904" s="3">
        <v>45609</v>
      </c>
      <c r="V5904" s="2">
        <v>0</v>
      </c>
      <c r="W5904" t="s">
        <v>44</v>
      </c>
      <c r="X5904" t="s">
        <v>44</v>
      </c>
      <c r="Y5904" t="s">
        <v>24222</v>
      </c>
      <c r="Z5904" t="s">
        <v>366</v>
      </c>
      <c r="AA5904" t="s">
        <v>4529</v>
      </c>
      <c r="AB5904" t="s">
        <v>4530</v>
      </c>
      <c r="AC5904" t="s">
        <v>89</v>
      </c>
      <c r="AD5904" t="str">
        <f t="shared" si="92"/>
        <v>10-60</v>
      </c>
      <c r="AE5904" t="str">
        <f>VLOOKUP(AD5904,'Main_Sub Desc'!C:D,2,)</f>
        <v>LPC from invoicing</v>
      </c>
      <c r="AF5904" t="str">
        <f>VLOOKUP(VALUE(H5904),'Main_Sub Desc'!F:G,2,)</f>
        <v>Wtr Rev Late Payment</v>
      </c>
      <c r="AG5904">
        <f>IFERROR(VLOOKUP(VALUE(I5904),'PC Mapping'!A:F,6,),"")</f>
        <v>10469</v>
      </c>
      <c r="AH5904" s="13" t="str">
        <f>VLOOKUP(AG5904,'PC Mapping'!L:M,2,)</f>
        <v>Bolivar Water</v>
      </c>
    </row>
    <row r="5905" spans="1:34" x14ac:dyDescent="0.2">
      <c r="A5905" t="s">
        <v>24237</v>
      </c>
      <c r="B5905" t="s">
        <v>24219</v>
      </c>
      <c r="C5905" t="s">
        <v>24204</v>
      </c>
      <c r="D5905" t="s">
        <v>5172</v>
      </c>
      <c r="E5905" s="3">
        <v>45817</v>
      </c>
      <c r="F5905" t="s">
        <v>44</v>
      </c>
      <c r="G5905" t="s">
        <v>3742</v>
      </c>
      <c r="H5905" t="s">
        <v>3716</v>
      </c>
      <c r="I5905" t="s">
        <v>4534</v>
      </c>
      <c r="J5905" t="s">
        <v>4522</v>
      </c>
      <c r="K5905" s="2">
        <v>21.53</v>
      </c>
      <c r="L5905" t="s">
        <v>44</v>
      </c>
      <c r="M5905" s="2">
        <v>21.53</v>
      </c>
      <c r="N5905" t="s">
        <v>4523</v>
      </c>
      <c r="O5905" t="s">
        <v>4524</v>
      </c>
      <c r="P5905" t="s">
        <v>24220</v>
      </c>
      <c r="Q5905" t="s">
        <v>24239</v>
      </c>
      <c r="R5905" t="s">
        <v>44</v>
      </c>
      <c r="S5905" t="s">
        <v>4682</v>
      </c>
      <c r="T5905" s="3">
        <v>45817</v>
      </c>
      <c r="U5905" s="3">
        <v>45609</v>
      </c>
      <c r="V5905" s="2">
        <v>0</v>
      </c>
      <c r="W5905" t="s">
        <v>44</v>
      </c>
      <c r="X5905" t="s">
        <v>44</v>
      </c>
      <c r="Y5905" t="s">
        <v>24224</v>
      </c>
      <c r="Z5905" t="s">
        <v>366</v>
      </c>
      <c r="AA5905" t="s">
        <v>4529</v>
      </c>
      <c r="AB5905" t="s">
        <v>4530</v>
      </c>
      <c r="AC5905" t="s">
        <v>89</v>
      </c>
      <c r="AD5905" t="str">
        <f t="shared" si="92"/>
        <v>10-60</v>
      </c>
      <c r="AE5905" t="str">
        <f>VLOOKUP(AD5905,'Main_Sub Desc'!C:D,2,)</f>
        <v>LPC from invoicing</v>
      </c>
      <c r="AF5905" t="str">
        <f>VLOOKUP(VALUE(H5905),'Main_Sub Desc'!F:G,2,)</f>
        <v>Wst Rev Late Payment</v>
      </c>
      <c r="AG5905">
        <f>IFERROR(VLOOKUP(VALUE(I5905),'PC Mapping'!A:F,6,),"")</f>
        <v>10514</v>
      </c>
      <c r="AH5905" s="13" t="str">
        <f>VLOOKUP(AG5905,'PC Mapping'!L:M,2,)</f>
        <v>Bolivar Sewer</v>
      </c>
    </row>
    <row r="5906" spans="1:34" x14ac:dyDescent="0.2">
      <c r="A5906" t="s">
        <v>24240</v>
      </c>
      <c r="B5906" t="s">
        <v>24241</v>
      </c>
      <c r="C5906" t="s">
        <v>24204</v>
      </c>
      <c r="D5906" t="s">
        <v>5172</v>
      </c>
      <c r="E5906" s="3">
        <v>45817</v>
      </c>
      <c r="F5906" t="s">
        <v>44</v>
      </c>
      <c r="G5906" t="s">
        <v>3742</v>
      </c>
      <c r="H5906" t="s">
        <v>3716</v>
      </c>
      <c r="I5906" t="s">
        <v>4534</v>
      </c>
      <c r="J5906" t="s">
        <v>4522</v>
      </c>
      <c r="K5906" s="2">
        <v>16.100000000000001</v>
      </c>
      <c r="L5906" t="s">
        <v>44</v>
      </c>
      <c r="M5906" s="2">
        <v>16.100000000000001</v>
      </c>
      <c r="N5906" t="s">
        <v>4523</v>
      </c>
      <c r="O5906" t="s">
        <v>4524</v>
      </c>
      <c r="P5906" t="s">
        <v>24220</v>
      </c>
      <c r="Q5906" t="s">
        <v>24242</v>
      </c>
      <c r="R5906" t="s">
        <v>44</v>
      </c>
      <c r="S5906" t="s">
        <v>4682</v>
      </c>
      <c r="T5906" s="3">
        <v>45817</v>
      </c>
      <c r="U5906" s="3">
        <v>45575</v>
      </c>
      <c r="V5906" s="2">
        <v>0</v>
      </c>
      <c r="W5906" t="s">
        <v>44</v>
      </c>
      <c r="X5906" t="s">
        <v>44</v>
      </c>
      <c r="Y5906" t="s">
        <v>24224</v>
      </c>
      <c r="Z5906" t="s">
        <v>366</v>
      </c>
      <c r="AA5906" t="s">
        <v>4529</v>
      </c>
      <c r="AB5906" t="s">
        <v>4530</v>
      </c>
      <c r="AC5906" t="s">
        <v>89</v>
      </c>
      <c r="AD5906" t="str">
        <f t="shared" si="92"/>
        <v>10-60</v>
      </c>
      <c r="AE5906" t="str">
        <f>VLOOKUP(AD5906,'Main_Sub Desc'!C:D,2,)</f>
        <v>LPC from invoicing</v>
      </c>
      <c r="AF5906" t="str">
        <f>VLOOKUP(VALUE(H5906),'Main_Sub Desc'!F:G,2,)</f>
        <v>Wst Rev Late Payment</v>
      </c>
      <c r="AG5906">
        <f>IFERROR(VLOOKUP(VALUE(I5906),'PC Mapping'!A:F,6,),"")</f>
        <v>10514</v>
      </c>
      <c r="AH5906" s="13" t="str">
        <f>VLOOKUP(AG5906,'PC Mapping'!L:M,2,)</f>
        <v>Bolivar Sewer</v>
      </c>
    </row>
    <row r="5907" spans="1:34" x14ac:dyDescent="0.2">
      <c r="A5907" t="s">
        <v>24240</v>
      </c>
      <c r="B5907" t="s">
        <v>24241</v>
      </c>
      <c r="C5907" t="s">
        <v>24204</v>
      </c>
      <c r="D5907" t="s">
        <v>5172</v>
      </c>
      <c r="E5907" s="3">
        <v>45817</v>
      </c>
      <c r="F5907" t="s">
        <v>44</v>
      </c>
      <c r="G5907" t="s">
        <v>3742</v>
      </c>
      <c r="H5907" t="s">
        <v>3722</v>
      </c>
      <c r="I5907" t="s">
        <v>4538</v>
      </c>
      <c r="J5907" t="s">
        <v>4522</v>
      </c>
      <c r="K5907" s="2">
        <v>7.81</v>
      </c>
      <c r="L5907" t="s">
        <v>44</v>
      </c>
      <c r="M5907" s="2">
        <v>7.81</v>
      </c>
      <c r="N5907" t="s">
        <v>4523</v>
      </c>
      <c r="O5907" t="s">
        <v>4524</v>
      </c>
      <c r="P5907" t="s">
        <v>24220</v>
      </c>
      <c r="Q5907" t="s">
        <v>24243</v>
      </c>
      <c r="R5907" t="s">
        <v>44</v>
      </c>
      <c r="S5907" t="s">
        <v>4682</v>
      </c>
      <c r="T5907" s="3">
        <v>45817</v>
      </c>
      <c r="U5907" s="3">
        <v>45575</v>
      </c>
      <c r="V5907" s="2">
        <v>0</v>
      </c>
      <c r="W5907" t="s">
        <v>44</v>
      </c>
      <c r="X5907" t="s">
        <v>44</v>
      </c>
      <c r="Y5907" t="s">
        <v>24222</v>
      </c>
      <c r="Z5907" t="s">
        <v>366</v>
      </c>
      <c r="AA5907" t="s">
        <v>4529</v>
      </c>
      <c r="AB5907" t="s">
        <v>4530</v>
      </c>
      <c r="AC5907" t="s">
        <v>89</v>
      </c>
      <c r="AD5907" t="str">
        <f t="shared" si="92"/>
        <v>10-60</v>
      </c>
      <c r="AE5907" t="str">
        <f>VLOOKUP(AD5907,'Main_Sub Desc'!C:D,2,)</f>
        <v>LPC from invoicing</v>
      </c>
      <c r="AF5907" t="str">
        <f>VLOOKUP(VALUE(H5907),'Main_Sub Desc'!F:G,2,)</f>
        <v>Wtr Rev Late Payment</v>
      </c>
      <c r="AG5907">
        <f>IFERROR(VLOOKUP(VALUE(I5907),'PC Mapping'!A:F,6,),"")</f>
        <v>10469</v>
      </c>
      <c r="AH5907" s="13" t="str">
        <f>VLOOKUP(AG5907,'PC Mapping'!L:M,2,)</f>
        <v>Bolivar Water</v>
      </c>
    </row>
    <row r="5908" spans="1:34" x14ac:dyDescent="0.2">
      <c r="A5908" t="s">
        <v>24244</v>
      </c>
      <c r="B5908" t="s">
        <v>24241</v>
      </c>
      <c r="C5908" t="s">
        <v>24204</v>
      </c>
      <c r="D5908" t="s">
        <v>5172</v>
      </c>
      <c r="E5908" s="3">
        <v>45817</v>
      </c>
      <c r="F5908" t="s">
        <v>44</v>
      </c>
      <c r="G5908" t="s">
        <v>3742</v>
      </c>
      <c r="H5908" t="s">
        <v>3722</v>
      </c>
      <c r="I5908" t="s">
        <v>4538</v>
      </c>
      <c r="J5908" t="s">
        <v>4522</v>
      </c>
      <c r="K5908" s="2">
        <v>6.41</v>
      </c>
      <c r="L5908" t="s">
        <v>44</v>
      </c>
      <c r="M5908" s="2">
        <v>6.41</v>
      </c>
      <c r="N5908" t="s">
        <v>4523</v>
      </c>
      <c r="O5908" t="s">
        <v>4524</v>
      </c>
      <c r="P5908" t="s">
        <v>24220</v>
      </c>
      <c r="Q5908" t="s">
        <v>24245</v>
      </c>
      <c r="R5908" t="s">
        <v>44</v>
      </c>
      <c r="S5908" t="s">
        <v>4682</v>
      </c>
      <c r="T5908" s="3">
        <v>45817</v>
      </c>
      <c r="U5908" s="3">
        <v>45547</v>
      </c>
      <c r="V5908" s="2">
        <v>0</v>
      </c>
      <c r="W5908" t="s">
        <v>44</v>
      </c>
      <c r="X5908" t="s">
        <v>44</v>
      </c>
      <c r="Y5908" t="s">
        <v>24222</v>
      </c>
      <c r="Z5908" t="s">
        <v>366</v>
      </c>
      <c r="AA5908" t="s">
        <v>4529</v>
      </c>
      <c r="AB5908" t="s">
        <v>4530</v>
      </c>
      <c r="AC5908" t="s">
        <v>89</v>
      </c>
      <c r="AD5908" t="str">
        <f t="shared" si="92"/>
        <v>10-60</v>
      </c>
      <c r="AE5908" t="str">
        <f>VLOOKUP(AD5908,'Main_Sub Desc'!C:D,2,)</f>
        <v>LPC from invoicing</v>
      </c>
      <c r="AF5908" t="str">
        <f>VLOOKUP(VALUE(H5908),'Main_Sub Desc'!F:G,2,)</f>
        <v>Wtr Rev Late Payment</v>
      </c>
      <c r="AG5908">
        <f>IFERROR(VLOOKUP(VALUE(I5908),'PC Mapping'!A:F,6,),"")</f>
        <v>10469</v>
      </c>
      <c r="AH5908" s="13" t="str">
        <f>VLOOKUP(AG5908,'PC Mapping'!L:M,2,)</f>
        <v>Bolivar Water</v>
      </c>
    </row>
    <row r="5909" spans="1:34" x14ac:dyDescent="0.2">
      <c r="A5909" t="s">
        <v>24244</v>
      </c>
      <c r="B5909" t="s">
        <v>24241</v>
      </c>
      <c r="C5909" t="s">
        <v>24204</v>
      </c>
      <c r="D5909" t="s">
        <v>5172</v>
      </c>
      <c r="E5909" s="3">
        <v>45817</v>
      </c>
      <c r="F5909" t="s">
        <v>44</v>
      </c>
      <c r="G5909" t="s">
        <v>3742</v>
      </c>
      <c r="H5909" t="s">
        <v>3716</v>
      </c>
      <c r="I5909" t="s">
        <v>4534</v>
      </c>
      <c r="J5909" t="s">
        <v>4522</v>
      </c>
      <c r="K5909" s="2">
        <v>13.88</v>
      </c>
      <c r="L5909" t="s">
        <v>44</v>
      </c>
      <c r="M5909" s="2">
        <v>13.88</v>
      </c>
      <c r="N5909" t="s">
        <v>4523</v>
      </c>
      <c r="O5909" t="s">
        <v>4524</v>
      </c>
      <c r="P5909" t="s">
        <v>24220</v>
      </c>
      <c r="Q5909" t="s">
        <v>24246</v>
      </c>
      <c r="R5909" t="s">
        <v>44</v>
      </c>
      <c r="S5909" t="s">
        <v>4682</v>
      </c>
      <c r="T5909" s="3">
        <v>45817</v>
      </c>
      <c r="U5909" s="3">
        <v>45547</v>
      </c>
      <c r="V5909" s="2">
        <v>0</v>
      </c>
      <c r="W5909" t="s">
        <v>44</v>
      </c>
      <c r="X5909" t="s">
        <v>44</v>
      </c>
      <c r="Y5909" t="s">
        <v>24224</v>
      </c>
      <c r="Z5909" t="s">
        <v>366</v>
      </c>
      <c r="AA5909" t="s">
        <v>4529</v>
      </c>
      <c r="AB5909" t="s">
        <v>4530</v>
      </c>
      <c r="AC5909" t="s">
        <v>89</v>
      </c>
      <c r="AD5909" t="str">
        <f t="shared" si="92"/>
        <v>10-60</v>
      </c>
      <c r="AE5909" t="str">
        <f>VLOOKUP(AD5909,'Main_Sub Desc'!C:D,2,)</f>
        <v>LPC from invoicing</v>
      </c>
      <c r="AF5909" t="str">
        <f>VLOOKUP(VALUE(H5909),'Main_Sub Desc'!F:G,2,)</f>
        <v>Wst Rev Late Payment</v>
      </c>
      <c r="AG5909">
        <f>IFERROR(VLOOKUP(VALUE(I5909),'PC Mapping'!A:F,6,),"")</f>
        <v>10514</v>
      </c>
      <c r="AH5909" s="13" t="str">
        <f>VLOOKUP(AG5909,'PC Mapping'!L:M,2,)</f>
        <v>Bolivar Sewer</v>
      </c>
    </row>
    <row r="5910" spans="1:34" x14ac:dyDescent="0.2">
      <c r="A5910" t="s">
        <v>24247</v>
      </c>
      <c r="B5910" t="s">
        <v>24241</v>
      </c>
      <c r="C5910" t="s">
        <v>24204</v>
      </c>
      <c r="D5910" t="s">
        <v>5172</v>
      </c>
      <c r="E5910" s="3">
        <v>45817</v>
      </c>
      <c r="F5910" t="s">
        <v>44</v>
      </c>
      <c r="G5910" t="s">
        <v>3742</v>
      </c>
      <c r="H5910" t="s">
        <v>3716</v>
      </c>
      <c r="I5910" t="s">
        <v>4534</v>
      </c>
      <c r="J5910" t="s">
        <v>4522</v>
      </c>
      <c r="K5910" s="2">
        <v>11.14</v>
      </c>
      <c r="L5910" t="s">
        <v>44</v>
      </c>
      <c r="M5910" s="2">
        <v>11.14</v>
      </c>
      <c r="N5910" t="s">
        <v>4523</v>
      </c>
      <c r="O5910" t="s">
        <v>4524</v>
      </c>
      <c r="P5910" t="s">
        <v>24220</v>
      </c>
      <c r="Q5910" t="s">
        <v>24248</v>
      </c>
      <c r="R5910" t="s">
        <v>44</v>
      </c>
      <c r="S5910" t="s">
        <v>4682</v>
      </c>
      <c r="T5910" s="3">
        <v>45817</v>
      </c>
      <c r="U5910" s="3">
        <v>45523</v>
      </c>
      <c r="V5910" s="2">
        <v>0</v>
      </c>
      <c r="W5910" t="s">
        <v>44</v>
      </c>
      <c r="X5910" t="s">
        <v>44</v>
      </c>
      <c r="Y5910" t="s">
        <v>24224</v>
      </c>
      <c r="Z5910" t="s">
        <v>366</v>
      </c>
      <c r="AA5910" t="s">
        <v>4529</v>
      </c>
      <c r="AB5910" t="s">
        <v>4530</v>
      </c>
      <c r="AC5910" t="s">
        <v>89</v>
      </c>
      <c r="AD5910" t="str">
        <f t="shared" si="92"/>
        <v>10-60</v>
      </c>
      <c r="AE5910" t="str">
        <f>VLOOKUP(AD5910,'Main_Sub Desc'!C:D,2,)</f>
        <v>LPC from invoicing</v>
      </c>
      <c r="AF5910" t="str">
        <f>VLOOKUP(VALUE(H5910),'Main_Sub Desc'!F:G,2,)</f>
        <v>Wst Rev Late Payment</v>
      </c>
      <c r="AG5910">
        <f>IFERROR(VLOOKUP(VALUE(I5910),'PC Mapping'!A:F,6,),"")</f>
        <v>10514</v>
      </c>
      <c r="AH5910" s="13" t="str">
        <f>VLOOKUP(AG5910,'PC Mapping'!L:M,2,)</f>
        <v>Bolivar Sewer</v>
      </c>
    </row>
    <row r="5911" spans="1:34" x14ac:dyDescent="0.2">
      <c r="A5911" t="s">
        <v>24247</v>
      </c>
      <c r="B5911" t="s">
        <v>24241</v>
      </c>
      <c r="C5911" t="s">
        <v>24204</v>
      </c>
      <c r="D5911" t="s">
        <v>5172</v>
      </c>
      <c r="E5911" s="3">
        <v>45817</v>
      </c>
      <c r="F5911" t="s">
        <v>44</v>
      </c>
      <c r="G5911" t="s">
        <v>3742</v>
      </c>
      <c r="H5911" t="s">
        <v>3722</v>
      </c>
      <c r="I5911" t="s">
        <v>4538</v>
      </c>
      <c r="J5911" t="s">
        <v>4522</v>
      </c>
      <c r="K5911" s="2">
        <v>5</v>
      </c>
      <c r="L5911" t="s">
        <v>44</v>
      </c>
      <c r="M5911" s="2">
        <v>5</v>
      </c>
      <c r="N5911" t="s">
        <v>4523</v>
      </c>
      <c r="O5911" t="s">
        <v>4524</v>
      </c>
      <c r="P5911" t="s">
        <v>24220</v>
      </c>
      <c r="Q5911" t="s">
        <v>24249</v>
      </c>
      <c r="R5911" t="s">
        <v>44</v>
      </c>
      <c r="S5911" t="s">
        <v>4682</v>
      </c>
      <c r="T5911" s="3">
        <v>45817</v>
      </c>
      <c r="U5911" s="3">
        <v>45523</v>
      </c>
      <c r="V5911" s="2">
        <v>0</v>
      </c>
      <c r="W5911" t="s">
        <v>44</v>
      </c>
      <c r="X5911" t="s">
        <v>44</v>
      </c>
      <c r="Y5911" t="s">
        <v>24222</v>
      </c>
      <c r="Z5911" t="s">
        <v>366</v>
      </c>
      <c r="AA5911" t="s">
        <v>4529</v>
      </c>
      <c r="AB5911" t="s">
        <v>4530</v>
      </c>
      <c r="AC5911" t="s">
        <v>89</v>
      </c>
      <c r="AD5911" t="str">
        <f t="shared" si="92"/>
        <v>10-60</v>
      </c>
      <c r="AE5911" t="str">
        <f>VLOOKUP(AD5911,'Main_Sub Desc'!C:D,2,)</f>
        <v>LPC from invoicing</v>
      </c>
      <c r="AF5911" t="str">
        <f>VLOOKUP(VALUE(H5911),'Main_Sub Desc'!F:G,2,)</f>
        <v>Wtr Rev Late Payment</v>
      </c>
      <c r="AG5911">
        <f>IFERROR(VLOOKUP(VALUE(I5911),'PC Mapping'!A:F,6,),"")</f>
        <v>10469</v>
      </c>
      <c r="AH5911" s="13" t="str">
        <f>VLOOKUP(AG5911,'PC Mapping'!L:M,2,)</f>
        <v>Bolivar Water</v>
      </c>
    </row>
    <row r="5912" spans="1:34" x14ac:dyDescent="0.2">
      <c r="A5912" t="s">
        <v>24250</v>
      </c>
      <c r="B5912" t="s">
        <v>24241</v>
      </c>
      <c r="C5912" t="s">
        <v>24204</v>
      </c>
      <c r="D5912" t="s">
        <v>5172</v>
      </c>
      <c r="E5912" s="3">
        <v>45817</v>
      </c>
      <c r="F5912" t="s">
        <v>44</v>
      </c>
      <c r="G5912" t="s">
        <v>3742</v>
      </c>
      <c r="H5912" t="s">
        <v>3722</v>
      </c>
      <c r="I5912" t="s">
        <v>4538</v>
      </c>
      <c r="J5912" t="s">
        <v>4522</v>
      </c>
      <c r="K5912" s="2">
        <v>9.2799999999999994</v>
      </c>
      <c r="L5912" t="s">
        <v>44</v>
      </c>
      <c r="M5912" s="2">
        <v>9.2799999999999994</v>
      </c>
      <c r="N5912" t="s">
        <v>4523</v>
      </c>
      <c r="O5912" t="s">
        <v>4524</v>
      </c>
      <c r="P5912" t="s">
        <v>24220</v>
      </c>
      <c r="Q5912" t="s">
        <v>24251</v>
      </c>
      <c r="R5912" t="s">
        <v>44</v>
      </c>
      <c r="S5912" t="s">
        <v>4682</v>
      </c>
      <c r="T5912" s="3">
        <v>45817</v>
      </c>
      <c r="U5912" s="3">
        <v>45484</v>
      </c>
      <c r="V5912" s="2">
        <v>0</v>
      </c>
      <c r="W5912" t="s">
        <v>44</v>
      </c>
      <c r="X5912" t="s">
        <v>44</v>
      </c>
      <c r="Y5912" t="s">
        <v>24222</v>
      </c>
      <c r="Z5912" t="s">
        <v>366</v>
      </c>
      <c r="AA5912" t="s">
        <v>4529</v>
      </c>
      <c r="AB5912" t="s">
        <v>4530</v>
      </c>
      <c r="AC5912" t="s">
        <v>89</v>
      </c>
      <c r="AD5912" t="str">
        <f t="shared" si="92"/>
        <v>10-60</v>
      </c>
      <c r="AE5912" t="str">
        <f>VLOOKUP(AD5912,'Main_Sub Desc'!C:D,2,)</f>
        <v>LPC from invoicing</v>
      </c>
      <c r="AF5912" t="str">
        <f>VLOOKUP(VALUE(H5912),'Main_Sub Desc'!F:G,2,)</f>
        <v>Wtr Rev Late Payment</v>
      </c>
      <c r="AG5912">
        <f>IFERROR(VLOOKUP(VALUE(I5912),'PC Mapping'!A:F,6,),"")</f>
        <v>10469</v>
      </c>
      <c r="AH5912" s="13" t="str">
        <f>VLOOKUP(AG5912,'PC Mapping'!L:M,2,)</f>
        <v>Bolivar Water</v>
      </c>
    </row>
    <row r="5913" spans="1:34" x14ac:dyDescent="0.2">
      <c r="A5913" t="s">
        <v>24250</v>
      </c>
      <c r="B5913" t="s">
        <v>24241</v>
      </c>
      <c r="C5913" t="s">
        <v>24204</v>
      </c>
      <c r="D5913" t="s">
        <v>5172</v>
      </c>
      <c r="E5913" s="3">
        <v>45817</v>
      </c>
      <c r="F5913" t="s">
        <v>44</v>
      </c>
      <c r="G5913" t="s">
        <v>3742</v>
      </c>
      <c r="H5913" t="s">
        <v>3716</v>
      </c>
      <c r="I5913" t="s">
        <v>4534</v>
      </c>
      <c r="J5913" t="s">
        <v>4522</v>
      </c>
      <c r="K5913" s="2">
        <v>14.73</v>
      </c>
      <c r="L5913" t="s">
        <v>44</v>
      </c>
      <c r="M5913" s="2">
        <v>14.73</v>
      </c>
      <c r="N5913" t="s">
        <v>4523</v>
      </c>
      <c r="O5913" t="s">
        <v>4524</v>
      </c>
      <c r="P5913" t="s">
        <v>24220</v>
      </c>
      <c r="Q5913" t="s">
        <v>24252</v>
      </c>
      <c r="R5913" t="s">
        <v>44</v>
      </c>
      <c r="S5913" t="s">
        <v>4682</v>
      </c>
      <c r="T5913" s="3">
        <v>45817</v>
      </c>
      <c r="U5913" s="3">
        <v>45484</v>
      </c>
      <c r="V5913" s="2">
        <v>0</v>
      </c>
      <c r="W5913" t="s">
        <v>44</v>
      </c>
      <c r="X5913" t="s">
        <v>44</v>
      </c>
      <c r="Y5913" t="s">
        <v>24224</v>
      </c>
      <c r="Z5913" t="s">
        <v>366</v>
      </c>
      <c r="AA5913" t="s">
        <v>4529</v>
      </c>
      <c r="AB5913" t="s">
        <v>4530</v>
      </c>
      <c r="AC5913" t="s">
        <v>89</v>
      </c>
      <c r="AD5913" t="str">
        <f t="shared" si="92"/>
        <v>10-60</v>
      </c>
      <c r="AE5913" t="str">
        <f>VLOOKUP(AD5913,'Main_Sub Desc'!C:D,2,)</f>
        <v>LPC from invoicing</v>
      </c>
      <c r="AF5913" t="str">
        <f>VLOOKUP(VALUE(H5913),'Main_Sub Desc'!F:G,2,)</f>
        <v>Wst Rev Late Payment</v>
      </c>
      <c r="AG5913">
        <f>IFERROR(VLOOKUP(VALUE(I5913),'PC Mapping'!A:F,6,),"")</f>
        <v>10514</v>
      </c>
      <c r="AH5913" s="13" t="str">
        <f>VLOOKUP(AG5913,'PC Mapping'!L:M,2,)</f>
        <v>Bolivar Sewer</v>
      </c>
    </row>
    <row r="5914" spans="1:34" x14ac:dyDescent="0.2">
      <c r="A5914" t="s">
        <v>24253</v>
      </c>
      <c r="B5914" t="s">
        <v>24254</v>
      </c>
      <c r="C5914" t="s">
        <v>24204</v>
      </c>
      <c r="D5914" t="s">
        <v>5172</v>
      </c>
      <c r="E5914" s="3">
        <v>45817</v>
      </c>
      <c r="F5914" t="s">
        <v>44</v>
      </c>
      <c r="G5914" t="s">
        <v>3742</v>
      </c>
      <c r="H5914" t="s">
        <v>3722</v>
      </c>
      <c r="I5914" t="s">
        <v>4538</v>
      </c>
      <c r="J5914" t="s">
        <v>4522</v>
      </c>
      <c r="K5914" s="2">
        <v>5</v>
      </c>
      <c r="L5914" t="s">
        <v>44</v>
      </c>
      <c r="M5914" s="2">
        <v>5</v>
      </c>
      <c r="N5914" t="s">
        <v>4523</v>
      </c>
      <c r="O5914" t="s">
        <v>4524</v>
      </c>
      <c r="P5914" t="s">
        <v>5280</v>
      </c>
      <c r="Q5914" t="s">
        <v>24255</v>
      </c>
      <c r="R5914" t="s">
        <v>44</v>
      </c>
      <c r="S5914" t="s">
        <v>4682</v>
      </c>
      <c r="T5914" s="3">
        <v>45817</v>
      </c>
      <c r="U5914" s="3">
        <v>45813</v>
      </c>
      <c r="V5914" s="2">
        <v>0</v>
      </c>
      <c r="W5914" t="s">
        <v>44</v>
      </c>
      <c r="X5914" t="s">
        <v>44</v>
      </c>
      <c r="Y5914" t="s">
        <v>5282</v>
      </c>
      <c r="Z5914" t="s">
        <v>727</v>
      </c>
      <c r="AA5914" t="s">
        <v>4529</v>
      </c>
      <c r="AB5914" t="s">
        <v>4530</v>
      </c>
      <c r="AC5914" t="s">
        <v>89</v>
      </c>
      <c r="AD5914" t="str">
        <f t="shared" si="92"/>
        <v>10-60</v>
      </c>
      <c r="AE5914" t="str">
        <f>VLOOKUP(AD5914,'Main_Sub Desc'!C:D,2,)</f>
        <v>LPC from invoicing</v>
      </c>
      <c r="AF5914" t="str">
        <f>VLOOKUP(VALUE(H5914),'Main_Sub Desc'!F:G,2,)</f>
        <v>Wtr Rev Late Payment</v>
      </c>
      <c r="AG5914">
        <f>IFERROR(VLOOKUP(VALUE(I5914),'PC Mapping'!A:F,6,),"")</f>
        <v>10469</v>
      </c>
      <c r="AH5914" s="13" t="str">
        <f>VLOOKUP(AG5914,'PC Mapping'!L:M,2,)</f>
        <v>Bolivar Water</v>
      </c>
    </row>
    <row r="5915" spans="1:34" x14ac:dyDescent="0.2">
      <c r="A5915" t="s">
        <v>19788</v>
      </c>
      <c r="B5915" t="s">
        <v>24256</v>
      </c>
      <c r="C5915" t="s">
        <v>24204</v>
      </c>
      <c r="D5915" t="s">
        <v>5172</v>
      </c>
      <c r="E5915" s="3">
        <v>45819</v>
      </c>
      <c r="F5915" t="s">
        <v>44</v>
      </c>
      <c r="G5915" t="s">
        <v>3742</v>
      </c>
      <c r="H5915" t="s">
        <v>3722</v>
      </c>
      <c r="I5915" t="s">
        <v>3752</v>
      </c>
      <c r="J5915" t="s">
        <v>4522</v>
      </c>
      <c r="K5915" s="2">
        <v>5</v>
      </c>
      <c r="L5915" t="s">
        <v>44</v>
      </c>
      <c r="M5915" s="2">
        <v>5</v>
      </c>
      <c r="N5915" t="s">
        <v>4523</v>
      </c>
      <c r="O5915" t="s">
        <v>4524</v>
      </c>
      <c r="P5915" t="s">
        <v>14040</v>
      </c>
      <c r="Q5915" t="s">
        <v>24257</v>
      </c>
      <c r="R5915" t="s">
        <v>44</v>
      </c>
      <c r="S5915" t="s">
        <v>14020</v>
      </c>
      <c r="T5915" s="3">
        <v>45819</v>
      </c>
      <c r="U5915" s="3">
        <v>45813</v>
      </c>
      <c r="V5915" s="2">
        <v>0</v>
      </c>
      <c r="W5915" t="s">
        <v>44</v>
      </c>
      <c r="X5915" t="s">
        <v>44</v>
      </c>
      <c r="Y5915" t="s">
        <v>14042</v>
      </c>
      <c r="Z5915" t="s">
        <v>3401</v>
      </c>
      <c r="AA5915" t="s">
        <v>4529</v>
      </c>
      <c r="AB5915" t="s">
        <v>4530</v>
      </c>
      <c r="AC5915" t="s">
        <v>89</v>
      </c>
      <c r="AD5915" t="str">
        <f t="shared" si="92"/>
        <v>10-60</v>
      </c>
      <c r="AE5915" t="str">
        <f>VLOOKUP(AD5915,'Main_Sub Desc'!C:D,2,)</f>
        <v>LPC from invoicing</v>
      </c>
      <c r="AF5915" t="str">
        <f>VLOOKUP(VALUE(H5915),'Main_Sub Desc'!F:G,2,)</f>
        <v>Wtr Rev Late Payment</v>
      </c>
      <c r="AG5915">
        <f>IFERROR(VLOOKUP(VALUE(I5915),'PC Mapping'!A:F,6,),"")</f>
        <v>10719</v>
      </c>
      <c r="AH5915" s="13" t="str">
        <f>VLOOKUP(AG5915,'PC Mapping'!L:M,2,)</f>
        <v>All Other Water</v>
      </c>
    </row>
    <row r="5916" spans="1:34" x14ac:dyDescent="0.2">
      <c r="A5916" t="s">
        <v>12090</v>
      </c>
      <c r="B5916" t="s">
        <v>24256</v>
      </c>
      <c r="C5916" t="s">
        <v>24204</v>
      </c>
      <c r="D5916" t="s">
        <v>5172</v>
      </c>
      <c r="E5916" s="3">
        <v>45819</v>
      </c>
      <c r="F5916" t="s">
        <v>44</v>
      </c>
      <c r="G5916" t="s">
        <v>3742</v>
      </c>
      <c r="H5916" t="s">
        <v>3722</v>
      </c>
      <c r="I5916" t="s">
        <v>3752</v>
      </c>
      <c r="J5916" t="s">
        <v>4522</v>
      </c>
      <c r="K5916" s="2">
        <v>5.36</v>
      </c>
      <c r="L5916" t="s">
        <v>44</v>
      </c>
      <c r="M5916" s="2">
        <v>5.36</v>
      </c>
      <c r="N5916" t="s">
        <v>4523</v>
      </c>
      <c r="O5916" t="s">
        <v>4524</v>
      </c>
      <c r="P5916" t="s">
        <v>10119</v>
      </c>
      <c r="Q5916" t="s">
        <v>24258</v>
      </c>
      <c r="R5916" t="s">
        <v>44</v>
      </c>
      <c r="S5916" t="s">
        <v>14020</v>
      </c>
      <c r="T5916" s="3">
        <v>45819</v>
      </c>
      <c r="U5916" s="3">
        <v>45813</v>
      </c>
      <c r="V5916" s="2">
        <v>0</v>
      </c>
      <c r="W5916" t="s">
        <v>44</v>
      </c>
      <c r="X5916" t="s">
        <v>44</v>
      </c>
      <c r="Y5916" t="s">
        <v>10121</v>
      </c>
      <c r="Z5916" t="s">
        <v>2833</v>
      </c>
      <c r="AA5916" t="s">
        <v>4529</v>
      </c>
      <c r="AB5916" t="s">
        <v>4530</v>
      </c>
      <c r="AC5916" t="s">
        <v>89</v>
      </c>
      <c r="AD5916" t="str">
        <f t="shared" si="92"/>
        <v>10-60</v>
      </c>
      <c r="AE5916" t="str">
        <f>VLOOKUP(AD5916,'Main_Sub Desc'!C:D,2,)</f>
        <v>LPC from invoicing</v>
      </c>
      <c r="AF5916" t="str">
        <f>VLOOKUP(VALUE(H5916),'Main_Sub Desc'!F:G,2,)</f>
        <v>Wtr Rev Late Payment</v>
      </c>
      <c r="AG5916">
        <f>IFERROR(VLOOKUP(VALUE(I5916),'PC Mapping'!A:F,6,),"")</f>
        <v>10719</v>
      </c>
      <c r="AH5916" s="13" t="str">
        <f>VLOOKUP(AG5916,'PC Mapping'!L:M,2,)</f>
        <v>All Other Water</v>
      </c>
    </row>
    <row r="5917" spans="1:34" x14ac:dyDescent="0.2">
      <c r="A5917" t="s">
        <v>11453</v>
      </c>
      <c r="B5917" t="s">
        <v>24256</v>
      </c>
      <c r="C5917" t="s">
        <v>24204</v>
      </c>
      <c r="D5917" t="s">
        <v>5172</v>
      </c>
      <c r="E5917" s="3">
        <v>45819</v>
      </c>
      <c r="F5917" t="s">
        <v>44</v>
      </c>
      <c r="G5917" t="s">
        <v>3742</v>
      </c>
      <c r="H5917" t="s">
        <v>3722</v>
      </c>
      <c r="I5917" t="s">
        <v>3752</v>
      </c>
      <c r="J5917" t="s">
        <v>4522</v>
      </c>
      <c r="K5917" s="2">
        <v>5</v>
      </c>
      <c r="L5917" t="s">
        <v>44</v>
      </c>
      <c r="M5917" s="2">
        <v>5</v>
      </c>
      <c r="N5917" t="s">
        <v>4523</v>
      </c>
      <c r="O5917" t="s">
        <v>4524</v>
      </c>
      <c r="P5917" t="s">
        <v>11454</v>
      </c>
      <c r="Q5917" t="s">
        <v>24259</v>
      </c>
      <c r="R5917" t="s">
        <v>44</v>
      </c>
      <c r="S5917" t="s">
        <v>14020</v>
      </c>
      <c r="T5917" s="3">
        <v>45819</v>
      </c>
      <c r="U5917" s="3">
        <v>45813</v>
      </c>
      <c r="V5917" s="2">
        <v>0</v>
      </c>
      <c r="W5917" t="s">
        <v>44</v>
      </c>
      <c r="X5917" t="s">
        <v>44</v>
      </c>
      <c r="Y5917" t="s">
        <v>11456</v>
      </c>
      <c r="Z5917" t="s">
        <v>11457</v>
      </c>
      <c r="AA5917" t="s">
        <v>4529</v>
      </c>
      <c r="AB5917" t="s">
        <v>4530</v>
      </c>
      <c r="AC5917" t="s">
        <v>89</v>
      </c>
      <c r="AD5917" t="str">
        <f t="shared" si="92"/>
        <v>10-60</v>
      </c>
      <c r="AE5917" t="str">
        <f>VLOOKUP(AD5917,'Main_Sub Desc'!C:D,2,)</f>
        <v>LPC from invoicing</v>
      </c>
      <c r="AF5917" t="str">
        <f>VLOOKUP(VALUE(H5917),'Main_Sub Desc'!F:G,2,)</f>
        <v>Wtr Rev Late Payment</v>
      </c>
      <c r="AG5917">
        <f>IFERROR(VLOOKUP(VALUE(I5917),'PC Mapping'!A:F,6,),"")</f>
        <v>10719</v>
      </c>
      <c r="AH5917" s="13" t="str">
        <f>VLOOKUP(AG5917,'PC Mapping'!L:M,2,)</f>
        <v>All Other Water</v>
      </c>
    </row>
    <row r="5918" spans="1:34" x14ac:dyDescent="0.2">
      <c r="A5918" t="s">
        <v>11444</v>
      </c>
      <c r="B5918" t="s">
        <v>24256</v>
      </c>
      <c r="C5918" t="s">
        <v>24204</v>
      </c>
      <c r="D5918" t="s">
        <v>5172</v>
      </c>
      <c r="E5918" s="3">
        <v>45819</v>
      </c>
      <c r="F5918" t="s">
        <v>44</v>
      </c>
      <c r="G5918" t="s">
        <v>3742</v>
      </c>
      <c r="H5918" t="s">
        <v>3722</v>
      </c>
      <c r="I5918" t="s">
        <v>3752</v>
      </c>
      <c r="J5918" t="s">
        <v>4522</v>
      </c>
      <c r="K5918" s="2">
        <v>5</v>
      </c>
      <c r="L5918" t="s">
        <v>44</v>
      </c>
      <c r="M5918" s="2">
        <v>5</v>
      </c>
      <c r="N5918" t="s">
        <v>4523</v>
      </c>
      <c r="O5918" t="s">
        <v>4524</v>
      </c>
      <c r="P5918" t="s">
        <v>8828</v>
      </c>
      <c r="Q5918" t="s">
        <v>24260</v>
      </c>
      <c r="R5918" t="s">
        <v>44</v>
      </c>
      <c r="S5918" t="s">
        <v>14020</v>
      </c>
      <c r="T5918" s="3">
        <v>45819</v>
      </c>
      <c r="U5918" s="3">
        <v>45813</v>
      </c>
      <c r="V5918" s="2">
        <v>0</v>
      </c>
      <c r="W5918" t="s">
        <v>44</v>
      </c>
      <c r="X5918" t="s">
        <v>44</v>
      </c>
      <c r="Y5918" t="s">
        <v>11446</v>
      </c>
      <c r="Z5918" t="s">
        <v>11447</v>
      </c>
      <c r="AA5918" t="s">
        <v>4529</v>
      </c>
      <c r="AB5918" t="s">
        <v>4530</v>
      </c>
      <c r="AC5918" t="s">
        <v>89</v>
      </c>
      <c r="AD5918" t="str">
        <f t="shared" si="92"/>
        <v>10-60</v>
      </c>
      <c r="AE5918" t="str">
        <f>VLOOKUP(AD5918,'Main_Sub Desc'!C:D,2,)</f>
        <v>LPC from invoicing</v>
      </c>
      <c r="AF5918" t="str">
        <f>VLOOKUP(VALUE(H5918),'Main_Sub Desc'!F:G,2,)</f>
        <v>Wtr Rev Late Payment</v>
      </c>
      <c r="AG5918">
        <f>IFERROR(VLOOKUP(VALUE(I5918),'PC Mapping'!A:F,6,),"")</f>
        <v>10719</v>
      </c>
      <c r="AH5918" s="13" t="str">
        <f>VLOOKUP(AG5918,'PC Mapping'!L:M,2,)</f>
        <v>All Other Water</v>
      </c>
    </row>
    <row r="5919" spans="1:34" x14ac:dyDescent="0.2">
      <c r="A5919" t="s">
        <v>11439</v>
      </c>
      <c r="B5919" t="s">
        <v>24256</v>
      </c>
      <c r="C5919" t="s">
        <v>24204</v>
      </c>
      <c r="D5919" t="s">
        <v>5172</v>
      </c>
      <c r="E5919" s="3">
        <v>45819</v>
      </c>
      <c r="F5919" t="s">
        <v>44</v>
      </c>
      <c r="G5919" t="s">
        <v>3742</v>
      </c>
      <c r="H5919" t="s">
        <v>3722</v>
      </c>
      <c r="I5919" t="s">
        <v>3752</v>
      </c>
      <c r="J5919" t="s">
        <v>4522</v>
      </c>
      <c r="K5919" s="2">
        <v>5</v>
      </c>
      <c r="L5919" t="s">
        <v>44</v>
      </c>
      <c r="M5919" s="2">
        <v>5</v>
      </c>
      <c r="N5919" t="s">
        <v>4523</v>
      </c>
      <c r="O5919" t="s">
        <v>4524</v>
      </c>
      <c r="P5919" t="s">
        <v>10189</v>
      </c>
      <c r="Q5919" t="s">
        <v>24261</v>
      </c>
      <c r="R5919" t="s">
        <v>44</v>
      </c>
      <c r="S5919" t="s">
        <v>14020</v>
      </c>
      <c r="T5919" s="3">
        <v>45819</v>
      </c>
      <c r="U5919" s="3">
        <v>45813</v>
      </c>
      <c r="V5919" s="2">
        <v>0</v>
      </c>
      <c r="W5919" t="s">
        <v>44</v>
      </c>
      <c r="X5919" t="s">
        <v>44</v>
      </c>
      <c r="Y5919" t="s">
        <v>11441</v>
      </c>
      <c r="Z5919" t="s">
        <v>11442</v>
      </c>
      <c r="AA5919" t="s">
        <v>4529</v>
      </c>
      <c r="AB5919" t="s">
        <v>4530</v>
      </c>
      <c r="AC5919" t="s">
        <v>89</v>
      </c>
      <c r="AD5919" t="str">
        <f t="shared" si="92"/>
        <v>10-60</v>
      </c>
      <c r="AE5919" t="str">
        <f>VLOOKUP(AD5919,'Main_Sub Desc'!C:D,2,)</f>
        <v>LPC from invoicing</v>
      </c>
      <c r="AF5919" t="str">
        <f>VLOOKUP(VALUE(H5919),'Main_Sub Desc'!F:G,2,)</f>
        <v>Wtr Rev Late Payment</v>
      </c>
      <c r="AG5919">
        <f>IFERROR(VLOOKUP(VALUE(I5919),'PC Mapping'!A:F,6,),"")</f>
        <v>10719</v>
      </c>
      <c r="AH5919" s="13" t="str">
        <f>VLOOKUP(AG5919,'PC Mapping'!L:M,2,)</f>
        <v>All Other Water</v>
      </c>
    </row>
    <row r="5920" spans="1:34" x14ac:dyDescent="0.2">
      <c r="A5920" t="s">
        <v>11434</v>
      </c>
      <c r="B5920" t="s">
        <v>24256</v>
      </c>
      <c r="C5920" t="s">
        <v>24204</v>
      </c>
      <c r="D5920" t="s">
        <v>5172</v>
      </c>
      <c r="E5920" s="3">
        <v>45819</v>
      </c>
      <c r="F5920" t="s">
        <v>44</v>
      </c>
      <c r="G5920" t="s">
        <v>3742</v>
      </c>
      <c r="H5920" t="s">
        <v>3722</v>
      </c>
      <c r="I5920" t="s">
        <v>3752</v>
      </c>
      <c r="J5920" t="s">
        <v>4522</v>
      </c>
      <c r="K5920" s="2">
        <v>5</v>
      </c>
      <c r="L5920" t="s">
        <v>44</v>
      </c>
      <c r="M5920" s="2">
        <v>5</v>
      </c>
      <c r="N5920" t="s">
        <v>4523</v>
      </c>
      <c r="O5920" t="s">
        <v>4524</v>
      </c>
      <c r="P5920" t="s">
        <v>11336</v>
      </c>
      <c r="Q5920" t="s">
        <v>24262</v>
      </c>
      <c r="R5920" t="s">
        <v>44</v>
      </c>
      <c r="S5920" t="s">
        <v>14020</v>
      </c>
      <c r="T5920" s="3">
        <v>45819</v>
      </c>
      <c r="U5920" s="3">
        <v>45813</v>
      </c>
      <c r="V5920" s="2">
        <v>0</v>
      </c>
      <c r="W5920" t="s">
        <v>44</v>
      </c>
      <c r="X5920" t="s">
        <v>44</v>
      </c>
      <c r="Y5920" t="s">
        <v>11436</v>
      </c>
      <c r="Z5920" t="s">
        <v>11437</v>
      </c>
      <c r="AA5920" t="s">
        <v>4529</v>
      </c>
      <c r="AB5920" t="s">
        <v>4530</v>
      </c>
      <c r="AC5920" t="s">
        <v>89</v>
      </c>
      <c r="AD5920" t="str">
        <f t="shared" si="92"/>
        <v>10-60</v>
      </c>
      <c r="AE5920" t="str">
        <f>VLOOKUP(AD5920,'Main_Sub Desc'!C:D,2,)</f>
        <v>LPC from invoicing</v>
      </c>
      <c r="AF5920" t="str">
        <f>VLOOKUP(VALUE(H5920),'Main_Sub Desc'!F:G,2,)</f>
        <v>Wtr Rev Late Payment</v>
      </c>
      <c r="AG5920">
        <f>IFERROR(VLOOKUP(VALUE(I5920),'PC Mapping'!A:F,6,),"")</f>
        <v>10719</v>
      </c>
      <c r="AH5920" s="13" t="str">
        <f>VLOOKUP(AG5920,'PC Mapping'!L:M,2,)</f>
        <v>All Other Water</v>
      </c>
    </row>
    <row r="5921" spans="1:34" x14ac:dyDescent="0.2">
      <c r="A5921" t="s">
        <v>11428</v>
      </c>
      <c r="B5921" t="s">
        <v>24256</v>
      </c>
      <c r="C5921" t="s">
        <v>24204</v>
      </c>
      <c r="D5921" t="s">
        <v>5172</v>
      </c>
      <c r="E5921" s="3">
        <v>45819</v>
      </c>
      <c r="F5921" t="s">
        <v>44</v>
      </c>
      <c r="G5921" t="s">
        <v>3742</v>
      </c>
      <c r="H5921" t="s">
        <v>3722</v>
      </c>
      <c r="I5921" t="s">
        <v>3752</v>
      </c>
      <c r="J5921" t="s">
        <v>4522</v>
      </c>
      <c r="K5921" s="2">
        <v>5</v>
      </c>
      <c r="L5921" t="s">
        <v>44</v>
      </c>
      <c r="M5921" s="2">
        <v>5</v>
      </c>
      <c r="N5921" t="s">
        <v>4523</v>
      </c>
      <c r="O5921" t="s">
        <v>4524</v>
      </c>
      <c r="P5921" t="s">
        <v>11429</v>
      </c>
      <c r="Q5921" t="s">
        <v>24263</v>
      </c>
      <c r="R5921" t="s">
        <v>44</v>
      </c>
      <c r="S5921" t="s">
        <v>14020</v>
      </c>
      <c r="T5921" s="3">
        <v>45819</v>
      </c>
      <c r="U5921" s="3">
        <v>45813</v>
      </c>
      <c r="V5921" s="2">
        <v>0</v>
      </c>
      <c r="W5921" t="s">
        <v>44</v>
      </c>
      <c r="X5921" t="s">
        <v>44</v>
      </c>
      <c r="Y5921" t="s">
        <v>11431</v>
      </c>
      <c r="Z5921" t="s">
        <v>11432</v>
      </c>
      <c r="AA5921" t="s">
        <v>4529</v>
      </c>
      <c r="AB5921" t="s">
        <v>4530</v>
      </c>
      <c r="AC5921" t="s">
        <v>89</v>
      </c>
      <c r="AD5921" t="str">
        <f t="shared" si="92"/>
        <v>10-60</v>
      </c>
      <c r="AE5921" t="str">
        <f>VLOOKUP(AD5921,'Main_Sub Desc'!C:D,2,)</f>
        <v>LPC from invoicing</v>
      </c>
      <c r="AF5921" t="str">
        <f>VLOOKUP(VALUE(H5921),'Main_Sub Desc'!F:G,2,)</f>
        <v>Wtr Rev Late Payment</v>
      </c>
      <c r="AG5921">
        <f>IFERROR(VLOOKUP(VALUE(I5921),'PC Mapping'!A:F,6,),"")</f>
        <v>10719</v>
      </c>
      <c r="AH5921" s="13" t="str">
        <f>VLOOKUP(AG5921,'PC Mapping'!L:M,2,)</f>
        <v>All Other Water</v>
      </c>
    </row>
    <row r="5922" spans="1:34" x14ac:dyDescent="0.2">
      <c r="A5922" t="s">
        <v>11423</v>
      </c>
      <c r="B5922" t="s">
        <v>24256</v>
      </c>
      <c r="C5922" t="s">
        <v>24204</v>
      </c>
      <c r="D5922" t="s">
        <v>5172</v>
      </c>
      <c r="E5922" s="3">
        <v>45819</v>
      </c>
      <c r="F5922" t="s">
        <v>44</v>
      </c>
      <c r="G5922" t="s">
        <v>3742</v>
      </c>
      <c r="H5922" t="s">
        <v>3722</v>
      </c>
      <c r="I5922" t="s">
        <v>3752</v>
      </c>
      <c r="J5922" t="s">
        <v>4522</v>
      </c>
      <c r="K5922" s="2">
        <v>5</v>
      </c>
      <c r="L5922" t="s">
        <v>44</v>
      </c>
      <c r="M5922" s="2">
        <v>5</v>
      </c>
      <c r="N5922" t="s">
        <v>4523</v>
      </c>
      <c r="O5922" t="s">
        <v>4524</v>
      </c>
      <c r="P5922" t="s">
        <v>11336</v>
      </c>
      <c r="Q5922" t="s">
        <v>24264</v>
      </c>
      <c r="R5922" t="s">
        <v>44</v>
      </c>
      <c r="S5922" t="s">
        <v>14020</v>
      </c>
      <c r="T5922" s="3">
        <v>45819</v>
      </c>
      <c r="U5922" s="3">
        <v>45813</v>
      </c>
      <c r="V5922" s="2">
        <v>0</v>
      </c>
      <c r="W5922" t="s">
        <v>44</v>
      </c>
      <c r="X5922" t="s">
        <v>44</v>
      </c>
      <c r="Y5922" t="s">
        <v>11425</v>
      </c>
      <c r="Z5922" t="s">
        <v>11426</v>
      </c>
      <c r="AA5922" t="s">
        <v>4529</v>
      </c>
      <c r="AB5922" t="s">
        <v>4530</v>
      </c>
      <c r="AC5922" t="s">
        <v>89</v>
      </c>
      <c r="AD5922" t="str">
        <f t="shared" si="92"/>
        <v>10-60</v>
      </c>
      <c r="AE5922" t="str">
        <f>VLOOKUP(AD5922,'Main_Sub Desc'!C:D,2,)</f>
        <v>LPC from invoicing</v>
      </c>
      <c r="AF5922" t="str">
        <f>VLOOKUP(VALUE(H5922),'Main_Sub Desc'!F:G,2,)</f>
        <v>Wtr Rev Late Payment</v>
      </c>
      <c r="AG5922">
        <f>IFERROR(VLOOKUP(VALUE(I5922),'PC Mapping'!A:F,6,),"")</f>
        <v>10719</v>
      </c>
      <c r="AH5922" s="13" t="str">
        <f>VLOOKUP(AG5922,'PC Mapping'!L:M,2,)</f>
        <v>All Other Water</v>
      </c>
    </row>
    <row r="5923" spans="1:34" x14ac:dyDescent="0.2">
      <c r="A5923" t="s">
        <v>11418</v>
      </c>
      <c r="B5923" t="s">
        <v>24256</v>
      </c>
      <c r="C5923" t="s">
        <v>24204</v>
      </c>
      <c r="D5923" t="s">
        <v>5172</v>
      </c>
      <c r="E5923" s="3">
        <v>45819</v>
      </c>
      <c r="F5923" t="s">
        <v>44</v>
      </c>
      <c r="G5923" t="s">
        <v>3742</v>
      </c>
      <c r="H5923" t="s">
        <v>3722</v>
      </c>
      <c r="I5923" t="s">
        <v>3752</v>
      </c>
      <c r="J5923" t="s">
        <v>4522</v>
      </c>
      <c r="K5923" s="2">
        <v>5</v>
      </c>
      <c r="L5923" t="s">
        <v>44</v>
      </c>
      <c r="M5923" s="2">
        <v>5</v>
      </c>
      <c r="N5923" t="s">
        <v>4523</v>
      </c>
      <c r="O5923" t="s">
        <v>4524</v>
      </c>
      <c r="P5923" t="s">
        <v>5521</v>
      </c>
      <c r="Q5923" t="s">
        <v>24265</v>
      </c>
      <c r="R5923" t="s">
        <v>44</v>
      </c>
      <c r="S5923" t="s">
        <v>14020</v>
      </c>
      <c r="T5923" s="3">
        <v>45819</v>
      </c>
      <c r="U5923" s="3">
        <v>45813</v>
      </c>
      <c r="V5923" s="2">
        <v>0</v>
      </c>
      <c r="W5923" t="s">
        <v>44</v>
      </c>
      <c r="X5923" t="s">
        <v>44</v>
      </c>
      <c r="Y5923" t="s">
        <v>11420</v>
      </c>
      <c r="Z5923" t="s">
        <v>11421</v>
      </c>
      <c r="AA5923" t="s">
        <v>4529</v>
      </c>
      <c r="AB5923" t="s">
        <v>4530</v>
      </c>
      <c r="AC5923" t="s">
        <v>89</v>
      </c>
      <c r="AD5923" t="str">
        <f t="shared" si="92"/>
        <v>10-60</v>
      </c>
      <c r="AE5923" t="str">
        <f>VLOOKUP(AD5923,'Main_Sub Desc'!C:D,2,)</f>
        <v>LPC from invoicing</v>
      </c>
      <c r="AF5923" t="str">
        <f>VLOOKUP(VALUE(H5923),'Main_Sub Desc'!F:G,2,)</f>
        <v>Wtr Rev Late Payment</v>
      </c>
      <c r="AG5923">
        <f>IFERROR(VLOOKUP(VALUE(I5923),'PC Mapping'!A:F,6,),"")</f>
        <v>10719</v>
      </c>
      <c r="AH5923" s="13" t="str">
        <f>VLOOKUP(AG5923,'PC Mapping'!L:M,2,)</f>
        <v>All Other Water</v>
      </c>
    </row>
    <row r="5924" spans="1:34" x14ac:dyDescent="0.2">
      <c r="A5924" t="s">
        <v>11413</v>
      </c>
      <c r="B5924" t="s">
        <v>24256</v>
      </c>
      <c r="C5924" t="s">
        <v>24204</v>
      </c>
      <c r="D5924" t="s">
        <v>5172</v>
      </c>
      <c r="E5924" s="3">
        <v>45819</v>
      </c>
      <c r="F5924" t="s">
        <v>44</v>
      </c>
      <c r="G5924" t="s">
        <v>3742</v>
      </c>
      <c r="H5924" t="s">
        <v>3722</v>
      </c>
      <c r="I5924" t="s">
        <v>3752</v>
      </c>
      <c r="J5924" t="s">
        <v>4522</v>
      </c>
      <c r="K5924" s="2">
        <v>5</v>
      </c>
      <c r="L5924" t="s">
        <v>44</v>
      </c>
      <c r="M5924" s="2">
        <v>5</v>
      </c>
      <c r="N5924" t="s">
        <v>4523</v>
      </c>
      <c r="O5924" t="s">
        <v>4524</v>
      </c>
      <c r="P5924" t="s">
        <v>10189</v>
      </c>
      <c r="Q5924" t="s">
        <v>24266</v>
      </c>
      <c r="R5924" t="s">
        <v>44</v>
      </c>
      <c r="S5924" t="s">
        <v>14020</v>
      </c>
      <c r="T5924" s="3">
        <v>45819</v>
      </c>
      <c r="U5924" s="3">
        <v>45813</v>
      </c>
      <c r="V5924" s="2">
        <v>0</v>
      </c>
      <c r="W5924" t="s">
        <v>44</v>
      </c>
      <c r="X5924" t="s">
        <v>44</v>
      </c>
      <c r="Y5924" t="s">
        <v>11415</v>
      </c>
      <c r="Z5924" t="s">
        <v>11416</v>
      </c>
      <c r="AA5924" t="s">
        <v>4529</v>
      </c>
      <c r="AB5924" t="s">
        <v>4530</v>
      </c>
      <c r="AC5924" t="s">
        <v>89</v>
      </c>
      <c r="AD5924" t="str">
        <f t="shared" si="92"/>
        <v>10-60</v>
      </c>
      <c r="AE5924" t="str">
        <f>VLOOKUP(AD5924,'Main_Sub Desc'!C:D,2,)</f>
        <v>LPC from invoicing</v>
      </c>
      <c r="AF5924" t="str">
        <f>VLOOKUP(VALUE(H5924),'Main_Sub Desc'!F:G,2,)</f>
        <v>Wtr Rev Late Payment</v>
      </c>
      <c r="AG5924">
        <f>IFERROR(VLOOKUP(VALUE(I5924),'PC Mapping'!A:F,6,),"")</f>
        <v>10719</v>
      </c>
      <c r="AH5924" s="13" t="str">
        <f>VLOOKUP(AG5924,'PC Mapping'!L:M,2,)</f>
        <v>All Other Water</v>
      </c>
    </row>
    <row r="5925" spans="1:34" x14ac:dyDescent="0.2">
      <c r="A5925" t="s">
        <v>6248</v>
      </c>
      <c r="B5925" t="s">
        <v>24256</v>
      </c>
      <c r="C5925" t="s">
        <v>24204</v>
      </c>
      <c r="D5925" t="s">
        <v>5172</v>
      </c>
      <c r="E5925" s="3">
        <v>45819</v>
      </c>
      <c r="F5925" t="s">
        <v>44</v>
      </c>
      <c r="G5925" t="s">
        <v>3742</v>
      </c>
      <c r="H5925" t="s">
        <v>3722</v>
      </c>
      <c r="I5925" t="s">
        <v>3752</v>
      </c>
      <c r="J5925" t="s">
        <v>4522</v>
      </c>
      <c r="K5925" s="2">
        <v>5</v>
      </c>
      <c r="L5925" t="s">
        <v>44</v>
      </c>
      <c r="M5925" s="2">
        <v>5</v>
      </c>
      <c r="N5925" t="s">
        <v>4523</v>
      </c>
      <c r="O5925" t="s">
        <v>4524</v>
      </c>
      <c r="P5925" t="s">
        <v>6249</v>
      </c>
      <c r="Q5925" t="s">
        <v>24267</v>
      </c>
      <c r="R5925" t="s">
        <v>44</v>
      </c>
      <c r="S5925" t="s">
        <v>14020</v>
      </c>
      <c r="T5925" s="3">
        <v>45819</v>
      </c>
      <c r="U5925" s="3">
        <v>45813</v>
      </c>
      <c r="V5925" s="2">
        <v>0</v>
      </c>
      <c r="W5925" t="s">
        <v>44</v>
      </c>
      <c r="X5925" t="s">
        <v>44</v>
      </c>
      <c r="Y5925" t="s">
        <v>6251</v>
      </c>
      <c r="Z5925" t="s">
        <v>1573</v>
      </c>
      <c r="AA5925" t="s">
        <v>4529</v>
      </c>
      <c r="AB5925" t="s">
        <v>4530</v>
      </c>
      <c r="AC5925" t="s">
        <v>89</v>
      </c>
      <c r="AD5925" t="str">
        <f t="shared" si="92"/>
        <v>10-60</v>
      </c>
      <c r="AE5925" t="str">
        <f>VLOOKUP(AD5925,'Main_Sub Desc'!C:D,2,)</f>
        <v>LPC from invoicing</v>
      </c>
      <c r="AF5925" t="str">
        <f>VLOOKUP(VALUE(H5925),'Main_Sub Desc'!F:G,2,)</f>
        <v>Wtr Rev Late Payment</v>
      </c>
      <c r="AG5925">
        <f>IFERROR(VLOOKUP(VALUE(I5925),'PC Mapping'!A:F,6,),"")</f>
        <v>10719</v>
      </c>
      <c r="AH5925" s="13" t="str">
        <f>VLOOKUP(AG5925,'PC Mapping'!L:M,2,)</f>
        <v>All Other Water</v>
      </c>
    </row>
    <row r="5926" spans="1:34" x14ac:dyDescent="0.2">
      <c r="A5926" t="s">
        <v>14873</v>
      </c>
      <c r="B5926" t="s">
        <v>24268</v>
      </c>
      <c r="C5926" t="s">
        <v>24204</v>
      </c>
      <c r="D5926" t="s">
        <v>5172</v>
      </c>
      <c r="E5926" s="3">
        <v>45824</v>
      </c>
      <c r="F5926" t="s">
        <v>44</v>
      </c>
      <c r="G5926" t="s">
        <v>3742</v>
      </c>
      <c r="H5926" t="s">
        <v>3722</v>
      </c>
      <c r="I5926" t="s">
        <v>3752</v>
      </c>
      <c r="J5926" t="s">
        <v>4522</v>
      </c>
      <c r="K5926" s="2">
        <v>5</v>
      </c>
      <c r="L5926" t="s">
        <v>44</v>
      </c>
      <c r="M5926" s="2">
        <v>5</v>
      </c>
      <c r="N5926" t="s">
        <v>4523</v>
      </c>
      <c r="O5926" t="s">
        <v>4524</v>
      </c>
      <c r="P5926" t="s">
        <v>14874</v>
      </c>
      <c r="Q5926" t="s">
        <v>24269</v>
      </c>
      <c r="R5926" t="s">
        <v>44</v>
      </c>
      <c r="S5926" t="s">
        <v>5154</v>
      </c>
      <c r="T5926" s="3">
        <v>45824</v>
      </c>
      <c r="U5926" s="3">
        <v>45811</v>
      </c>
      <c r="V5926" s="2">
        <v>0</v>
      </c>
      <c r="W5926" t="s">
        <v>44</v>
      </c>
      <c r="X5926" t="s">
        <v>44</v>
      </c>
      <c r="Y5926" t="s">
        <v>14876</v>
      </c>
      <c r="Z5926" t="s">
        <v>14877</v>
      </c>
      <c r="AA5926" t="s">
        <v>4529</v>
      </c>
      <c r="AB5926" t="s">
        <v>4530</v>
      </c>
      <c r="AC5926" t="s">
        <v>89</v>
      </c>
      <c r="AD5926" t="str">
        <f t="shared" si="92"/>
        <v>10-60</v>
      </c>
      <c r="AE5926" t="str">
        <f>VLOOKUP(AD5926,'Main_Sub Desc'!C:D,2,)</f>
        <v>LPC from invoicing</v>
      </c>
      <c r="AF5926" t="str">
        <f>VLOOKUP(VALUE(H5926),'Main_Sub Desc'!F:G,2,)</f>
        <v>Wtr Rev Late Payment</v>
      </c>
      <c r="AG5926">
        <f>IFERROR(VLOOKUP(VALUE(I5926),'PC Mapping'!A:F,6,),"")</f>
        <v>10719</v>
      </c>
      <c r="AH5926" s="13" t="str">
        <f>VLOOKUP(AG5926,'PC Mapping'!L:M,2,)</f>
        <v>All Other Water</v>
      </c>
    </row>
    <row r="5927" spans="1:34" x14ac:dyDescent="0.2">
      <c r="A5927" t="s">
        <v>24270</v>
      </c>
      <c r="B5927" t="s">
        <v>24268</v>
      </c>
      <c r="C5927" t="s">
        <v>24204</v>
      </c>
      <c r="D5927" t="s">
        <v>5172</v>
      </c>
      <c r="E5927" s="3">
        <v>45824</v>
      </c>
      <c r="F5927" t="s">
        <v>44</v>
      </c>
      <c r="G5927" t="s">
        <v>3742</v>
      </c>
      <c r="H5927" t="s">
        <v>3722</v>
      </c>
      <c r="I5927" t="s">
        <v>3752</v>
      </c>
      <c r="J5927" t="s">
        <v>4522</v>
      </c>
      <c r="K5927" s="2">
        <v>5</v>
      </c>
      <c r="L5927" t="s">
        <v>44</v>
      </c>
      <c r="M5927" s="2">
        <v>5</v>
      </c>
      <c r="N5927" t="s">
        <v>4523</v>
      </c>
      <c r="O5927" t="s">
        <v>4524</v>
      </c>
      <c r="P5927" t="s">
        <v>14874</v>
      </c>
      <c r="Q5927" t="s">
        <v>24271</v>
      </c>
      <c r="R5927" t="s">
        <v>44</v>
      </c>
      <c r="S5927" t="s">
        <v>5154</v>
      </c>
      <c r="T5927" s="3">
        <v>45824</v>
      </c>
      <c r="U5927" s="3">
        <v>45786</v>
      </c>
      <c r="V5927" s="2">
        <v>0</v>
      </c>
      <c r="W5927" t="s">
        <v>44</v>
      </c>
      <c r="X5927" t="s">
        <v>44</v>
      </c>
      <c r="Y5927" t="s">
        <v>14876</v>
      </c>
      <c r="Z5927" t="s">
        <v>14877</v>
      </c>
      <c r="AA5927" t="s">
        <v>4529</v>
      </c>
      <c r="AB5927" t="s">
        <v>4530</v>
      </c>
      <c r="AC5927" t="s">
        <v>89</v>
      </c>
      <c r="AD5927" t="str">
        <f t="shared" si="92"/>
        <v>10-60</v>
      </c>
      <c r="AE5927" t="str">
        <f>VLOOKUP(AD5927,'Main_Sub Desc'!C:D,2,)</f>
        <v>LPC from invoicing</v>
      </c>
      <c r="AF5927" t="str">
        <f>VLOOKUP(VALUE(H5927),'Main_Sub Desc'!F:G,2,)</f>
        <v>Wtr Rev Late Payment</v>
      </c>
      <c r="AG5927">
        <f>IFERROR(VLOOKUP(VALUE(I5927),'PC Mapping'!A:F,6,),"")</f>
        <v>10719</v>
      </c>
      <c r="AH5927" s="13" t="str">
        <f>VLOOKUP(AG5927,'PC Mapping'!L:M,2,)</f>
        <v>All Other Water</v>
      </c>
    </row>
    <row r="5928" spans="1:34" x14ac:dyDescent="0.2">
      <c r="A5928" t="s">
        <v>24272</v>
      </c>
      <c r="B5928" t="s">
        <v>24273</v>
      </c>
      <c r="C5928" t="s">
        <v>24204</v>
      </c>
      <c r="D5928" t="s">
        <v>5172</v>
      </c>
      <c r="E5928" s="3">
        <v>45824</v>
      </c>
      <c r="F5928" t="s">
        <v>44</v>
      </c>
      <c r="G5928" t="s">
        <v>3742</v>
      </c>
      <c r="H5928" t="s">
        <v>3722</v>
      </c>
      <c r="I5928" t="s">
        <v>3752</v>
      </c>
      <c r="J5928" t="s">
        <v>4522</v>
      </c>
      <c r="K5928" s="2">
        <v>21.98</v>
      </c>
      <c r="L5928" t="s">
        <v>44</v>
      </c>
      <c r="M5928" s="2">
        <v>21.98</v>
      </c>
      <c r="N5928" t="s">
        <v>4523</v>
      </c>
      <c r="O5928" t="s">
        <v>4524</v>
      </c>
      <c r="P5928" t="s">
        <v>24274</v>
      </c>
      <c r="Q5928" t="s">
        <v>24275</v>
      </c>
      <c r="R5928" t="s">
        <v>44</v>
      </c>
      <c r="S5928" t="s">
        <v>4715</v>
      </c>
      <c r="T5928" s="3">
        <v>45824</v>
      </c>
      <c r="U5928" s="3">
        <v>45807</v>
      </c>
      <c r="V5928" s="2">
        <v>0</v>
      </c>
      <c r="W5928" t="s">
        <v>44</v>
      </c>
      <c r="X5928" t="s">
        <v>44</v>
      </c>
      <c r="Y5928" t="s">
        <v>24276</v>
      </c>
      <c r="Z5928" t="s">
        <v>24277</v>
      </c>
      <c r="AA5928" t="s">
        <v>4529</v>
      </c>
      <c r="AB5928" t="s">
        <v>4530</v>
      </c>
      <c r="AC5928" t="s">
        <v>89</v>
      </c>
      <c r="AD5928" t="str">
        <f t="shared" si="92"/>
        <v>10-60</v>
      </c>
      <c r="AE5928" t="str">
        <f>VLOOKUP(AD5928,'Main_Sub Desc'!C:D,2,)</f>
        <v>LPC from invoicing</v>
      </c>
      <c r="AF5928" t="str">
        <f>VLOOKUP(VALUE(H5928),'Main_Sub Desc'!F:G,2,)</f>
        <v>Wtr Rev Late Payment</v>
      </c>
      <c r="AG5928">
        <f>IFERROR(VLOOKUP(VALUE(I5928),'PC Mapping'!A:F,6,),"")</f>
        <v>10719</v>
      </c>
      <c r="AH5928" s="13" t="str">
        <f>VLOOKUP(AG5928,'PC Mapping'!L:M,2,)</f>
        <v>All Other Water</v>
      </c>
    </row>
    <row r="5929" spans="1:34" x14ac:dyDescent="0.2">
      <c r="A5929" t="s">
        <v>24278</v>
      </c>
      <c r="B5929" t="s">
        <v>24273</v>
      </c>
      <c r="C5929" t="s">
        <v>24204</v>
      </c>
      <c r="D5929" t="s">
        <v>5172</v>
      </c>
      <c r="E5929" s="3">
        <v>45824</v>
      </c>
      <c r="F5929" t="s">
        <v>44</v>
      </c>
      <c r="G5929" t="s">
        <v>3742</v>
      </c>
      <c r="H5929" t="s">
        <v>3722</v>
      </c>
      <c r="I5929" t="s">
        <v>24279</v>
      </c>
      <c r="J5929" t="s">
        <v>4522</v>
      </c>
      <c r="K5929" s="2">
        <v>15.88</v>
      </c>
      <c r="L5929" t="s">
        <v>44</v>
      </c>
      <c r="M5929" s="2">
        <v>15.88</v>
      </c>
      <c r="N5929" t="s">
        <v>4523</v>
      </c>
      <c r="O5929" t="s">
        <v>4524</v>
      </c>
      <c r="P5929" t="s">
        <v>24274</v>
      </c>
      <c r="Q5929" t="s">
        <v>24280</v>
      </c>
      <c r="R5929" t="s">
        <v>44</v>
      </c>
      <c r="S5929" t="s">
        <v>4715</v>
      </c>
      <c r="T5929" s="3">
        <v>45824</v>
      </c>
      <c r="U5929" s="3">
        <v>45719</v>
      </c>
      <c r="V5929" s="2">
        <v>0</v>
      </c>
      <c r="W5929" t="s">
        <v>44</v>
      </c>
      <c r="X5929" t="s">
        <v>44</v>
      </c>
      <c r="Y5929" t="s">
        <v>24276</v>
      </c>
      <c r="Z5929" t="s">
        <v>24277</v>
      </c>
      <c r="AA5929" t="s">
        <v>4529</v>
      </c>
      <c r="AB5929" t="s">
        <v>4530</v>
      </c>
      <c r="AC5929" t="s">
        <v>89</v>
      </c>
      <c r="AD5929" t="str">
        <f t="shared" si="92"/>
        <v>10-60</v>
      </c>
      <c r="AE5929" t="str">
        <f>VLOOKUP(AD5929,'Main_Sub Desc'!C:D,2,)</f>
        <v>LPC from invoicing</v>
      </c>
      <c r="AF5929" t="str">
        <f>VLOOKUP(VALUE(H5929),'Main_Sub Desc'!F:G,2,)</f>
        <v>Wtr Rev Late Payment</v>
      </c>
      <c r="AG5929">
        <f>IFERROR(VLOOKUP(VALUE(I5929),'PC Mapping'!A:F,6,),"")</f>
        <v>10719</v>
      </c>
      <c r="AH5929" s="13" t="str">
        <f>VLOOKUP(AG5929,'PC Mapping'!L:M,2,)</f>
        <v>All Other Water</v>
      </c>
    </row>
    <row r="5930" spans="1:34" x14ac:dyDescent="0.2">
      <c r="A5930" t="s">
        <v>24281</v>
      </c>
      <c r="B5930" t="s">
        <v>24273</v>
      </c>
      <c r="C5930" t="s">
        <v>24204</v>
      </c>
      <c r="D5930" t="s">
        <v>5172</v>
      </c>
      <c r="E5930" s="3">
        <v>45824</v>
      </c>
      <c r="F5930" t="s">
        <v>44</v>
      </c>
      <c r="G5930" t="s">
        <v>3742</v>
      </c>
      <c r="H5930" t="s">
        <v>3722</v>
      </c>
      <c r="I5930" t="s">
        <v>24279</v>
      </c>
      <c r="J5930" t="s">
        <v>4522</v>
      </c>
      <c r="K5930" s="2">
        <v>14.33</v>
      </c>
      <c r="L5930" t="s">
        <v>44</v>
      </c>
      <c r="M5930" s="2">
        <v>14.33</v>
      </c>
      <c r="N5930" t="s">
        <v>4523</v>
      </c>
      <c r="O5930" t="s">
        <v>4524</v>
      </c>
      <c r="P5930" t="s">
        <v>24274</v>
      </c>
      <c r="Q5930" t="s">
        <v>24282</v>
      </c>
      <c r="R5930" t="s">
        <v>44</v>
      </c>
      <c r="S5930" t="s">
        <v>4715</v>
      </c>
      <c r="T5930" s="3">
        <v>45824</v>
      </c>
      <c r="U5930" s="3">
        <v>45691</v>
      </c>
      <c r="V5930" s="2">
        <v>0</v>
      </c>
      <c r="W5930" t="s">
        <v>44</v>
      </c>
      <c r="X5930" t="s">
        <v>44</v>
      </c>
      <c r="Y5930" t="s">
        <v>24276</v>
      </c>
      <c r="Z5930" t="s">
        <v>24277</v>
      </c>
      <c r="AA5930" t="s">
        <v>4529</v>
      </c>
      <c r="AB5930" t="s">
        <v>4530</v>
      </c>
      <c r="AC5930" t="s">
        <v>89</v>
      </c>
      <c r="AD5930" t="str">
        <f t="shared" si="92"/>
        <v>10-60</v>
      </c>
      <c r="AE5930" t="str">
        <f>VLOOKUP(AD5930,'Main_Sub Desc'!C:D,2,)</f>
        <v>LPC from invoicing</v>
      </c>
      <c r="AF5930" t="str">
        <f>VLOOKUP(VALUE(H5930),'Main_Sub Desc'!F:G,2,)</f>
        <v>Wtr Rev Late Payment</v>
      </c>
      <c r="AG5930">
        <f>IFERROR(VLOOKUP(VALUE(I5930),'PC Mapping'!A:F,6,),"")</f>
        <v>10719</v>
      </c>
      <c r="AH5930" s="13" t="str">
        <f>VLOOKUP(AG5930,'PC Mapping'!L:M,2,)</f>
        <v>All Other Water</v>
      </c>
    </row>
    <row r="5931" spans="1:34" x14ac:dyDescent="0.2">
      <c r="A5931" t="s">
        <v>24283</v>
      </c>
      <c r="B5931" t="s">
        <v>24273</v>
      </c>
      <c r="C5931" t="s">
        <v>24204</v>
      </c>
      <c r="D5931" t="s">
        <v>5172</v>
      </c>
      <c r="E5931" s="3">
        <v>45824</v>
      </c>
      <c r="F5931" t="s">
        <v>44</v>
      </c>
      <c r="G5931" t="s">
        <v>3742</v>
      </c>
      <c r="H5931" t="s">
        <v>3722</v>
      </c>
      <c r="I5931" t="s">
        <v>24279</v>
      </c>
      <c r="J5931" t="s">
        <v>4522</v>
      </c>
      <c r="K5931" s="2">
        <v>12.95</v>
      </c>
      <c r="L5931" t="s">
        <v>44</v>
      </c>
      <c r="M5931" s="2">
        <v>12.95</v>
      </c>
      <c r="N5931" t="s">
        <v>4523</v>
      </c>
      <c r="O5931" t="s">
        <v>4524</v>
      </c>
      <c r="P5931" t="s">
        <v>24274</v>
      </c>
      <c r="Q5931" t="s">
        <v>24284</v>
      </c>
      <c r="R5931" t="s">
        <v>44</v>
      </c>
      <c r="S5931" t="s">
        <v>4715</v>
      </c>
      <c r="T5931" s="3">
        <v>45824</v>
      </c>
      <c r="U5931" s="3">
        <v>45659</v>
      </c>
      <c r="V5931" s="2">
        <v>0</v>
      </c>
      <c r="W5931" t="s">
        <v>44</v>
      </c>
      <c r="X5931" t="s">
        <v>44</v>
      </c>
      <c r="Y5931" t="s">
        <v>24276</v>
      </c>
      <c r="Z5931" t="s">
        <v>24277</v>
      </c>
      <c r="AA5931" t="s">
        <v>4529</v>
      </c>
      <c r="AB5931" t="s">
        <v>4530</v>
      </c>
      <c r="AC5931" t="s">
        <v>89</v>
      </c>
      <c r="AD5931" t="str">
        <f t="shared" si="92"/>
        <v>10-60</v>
      </c>
      <c r="AE5931" t="str">
        <f>VLOOKUP(AD5931,'Main_Sub Desc'!C:D,2,)</f>
        <v>LPC from invoicing</v>
      </c>
      <c r="AF5931" t="str">
        <f>VLOOKUP(VALUE(H5931),'Main_Sub Desc'!F:G,2,)</f>
        <v>Wtr Rev Late Payment</v>
      </c>
      <c r="AG5931">
        <f>IFERROR(VLOOKUP(VALUE(I5931),'PC Mapping'!A:F,6,),"")</f>
        <v>10719</v>
      </c>
      <c r="AH5931" s="13" t="str">
        <f>VLOOKUP(AG5931,'PC Mapping'!L:M,2,)</f>
        <v>All Other Water</v>
      </c>
    </row>
    <row r="5932" spans="1:34" x14ac:dyDescent="0.2">
      <c r="A5932" t="s">
        <v>24285</v>
      </c>
      <c r="B5932" t="s">
        <v>24286</v>
      </c>
      <c r="C5932" t="s">
        <v>24204</v>
      </c>
      <c r="D5932" t="s">
        <v>5172</v>
      </c>
      <c r="E5932" s="3">
        <v>45825</v>
      </c>
      <c r="F5932" t="s">
        <v>44</v>
      </c>
      <c r="G5932" t="s">
        <v>3742</v>
      </c>
      <c r="H5932" t="s">
        <v>3716</v>
      </c>
      <c r="I5932" t="s">
        <v>4534</v>
      </c>
      <c r="J5932" t="s">
        <v>4522</v>
      </c>
      <c r="K5932" s="2">
        <v>5.47</v>
      </c>
      <c r="L5932" t="s">
        <v>44</v>
      </c>
      <c r="M5932" s="2">
        <v>5.47</v>
      </c>
      <c r="N5932" t="s">
        <v>4523</v>
      </c>
      <c r="O5932" t="s">
        <v>4524</v>
      </c>
      <c r="P5932" t="s">
        <v>24287</v>
      </c>
      <c r="Q5932" t="s">
        <v>24288</v>
      </c>
      <c r="R5932" t="s">
        <v>44</v>
      </c>
      <c r="S5932" t="s">
        <v>4682</v>
      </c>
      <c r="T5932" s="3">
        <v>45825</v>
      </c>
      <c r="U5932" s="3">
        <v>45778</v>
      </c>
      <c r="V5932" s="2">
        <v>0</v>
      </c>
      <c r="W5932" t="s">
        <v>44</v>
      </c>
      <c r="X5932" t="s">
        <v>44</v>
      </c>
      <c r="Y5932" t="s">
        <v>24289</v>
      </c>
      <c r="Z5932" t="s">
        <v>91</v>
      </c>
      <c r="AA5932" t="s">
        <v>4529</v>
      </c>
      <c r="AB5932" t="s">
        <v>4530</v>
      </c>
      <c r="AC5932" t="s">
        <v>89</v>
      </c>
      <c r="AD5932" t="str">
        <f t="shared" si="92"/>
        <v>10-60</v>
      </c>
      <c r="AE5932" t="str">
        <f>VLOOKUP(AD5932,'Main_Sub Desc'!C:D,2,)</f>
        <v>LPC from invoicing</v>
      </c>
      <c r="AF5932" t="str">
        <f>VLOOKUP(VALUE(H5932),'Main_Sub Desc'!F:G,2,)</f>
        <v>Wst Rev Late Payment</v>
      </c>
      <c r="AG5932">
        <f>IFERROR(VLOOKUP(VALUE(I5932),'PC Mapping'!A:F,6,),"")</f>
        <v>10514</v>
      </c>
      <c r="AH5932" s="13" t="str">
        <f>VLOOKUP(AG5932,'PC Mapping'!L:M,2,)</f>
        <v>Bolivar Sewer</v>
      </c>
    </row>
    <row r="5933" spans="1:34" x14ac:dyDescent="0.2">
      <c r="A5933" t="s">
        <v>20131</v>
      </c>
      <c r="B5933" t="s">
        <v>24290</v>
      </c>
      <c r="C5933" t="s">
        <v>24204</v>
      </c>
      <c r="D5933" t="s">
        <v>5172</v>
      </c>
      <c r="E5933" s="3">
        <v>45810</v>
      </c>
      <c r="F5933" t="s">
        <v>44</v>
      </c>
      <c r="G5933" t="s">
        <v>3742</v>
      </c>
      <c r="H5933" t="s">
        <v>3716</v>
      </c>
      <c r="I5933" t="s">
        <v>4708</v>
      </c>
      <c r="J5933" t="s">
        <v>4522</v>
      </c>
      <c r="K5933" s="2">
        <v>5</v>
      </c>
      <c r="L5933" t="s">
        <v>44</v>
      </c>
      <c r="M5933" s="2">
        <v>5</v>
      </c>
      <c r="N5933" t="s">
        <v>4523</v>
      </c>
      <c r="O5933" t="s">
        <v>4524</v>
      </c>
      <c r="P5933" t="s">
        <v>12943</v>
      </c>
      <c r="Q5933" t="s">
        <v>24291</v>
      </c>
      <c r="R5933" t="s">
        <v>44</v>
      </c>
      <c r="S5933" t="s">
        <v>24292</v>
      </c>
      <c r="T5933" s="3">
        <v>45825</v>
      </c>
      <c r="U5933" s="3">
        <v>45811</v>
      </c>
      <c r="V5933" s="2">
        <v>0</v>
      </c>
      <c r="W5933" t="s">
        <v>44</v>
      </c>
      <c r="X5933" t="s">
        <v>44</v>
      </c>
      <c r="Y5933" t="s">
        <v>20133</v>
      </c>
      <c r="Z5933" t="s">
        <v>20134</v>
      </c>
      <c r="AA5933" t="s">
        <v>4529</v>
      </c>
      <c r="AB5933" t="s">
        <v>4530</v>
      </c>
      <c r="AC5933" t="s">
        <v>89</v>
      </c>
      <c r="AD5933" t="str">
        <f t="shared" si="92"/>
        <v>10-60</v>
      </c>
      <c r="AE5933" t="str">
        <f>VLOOKUP(AD5933,'Main_Sub Desc'!C:D,2,)</f>
        <v>LPC from invoicing</v>
      </c>
      <c r="AF5933" t="str">
        <f>VLOOKUP(VALUE(H5933),'Main_Sub Desc'!F:G,2,)</f>
        <v>Wst Rev Late Payment</v>
      </c>
      <c r="AG5933">
        <f>IFERROR(VLOOKUP(VALUE(I5933),'PC Mapping'!A:F,6,),"")</f>
        <v>10720</v>
      </c>
      <c r="AH5933" s="13" t="str">
        <f>VLOOKUP(AG5933,'PC Mapping'!L:M,2,)</f>
        <v>All Other Sewer</v>
      </c>
    </row>
    <row r="5934" spans="1:34" x14ac:dyDescent="0.2">
      <c r="A5934" t="s">
        <v>24293</v>
      </c>
      <c r="B5934" t="s">
        <v>24290</v>
      </c>
      <c r="C5934" t="s">
        <v>24204</v>
      </c>
      <c r="D5934" t="s">
        <v>5172</v>
      </c>
      <c r="E5934" s="3">
        <v>45825</v>
      </c>
      <c r="F5934" t="s">
        <v>44</v>
      </c>
      <c r="G5934" t="s">
        <v>3742</v>
      </c>
      <c r="H5934" t="s">
        <v>3716</v>
      </c>
      <c r="I5934" t="s">
        <v>24294</v>
      </c>
      <c r="J5934" t="s">
        <v>4522</v>
      </c>
      <c r="K5934" s="2">
        <v>5</v>
      </c>
      <c r="L5934" t="s">
        <v>44</v>
      </c>
      <c r="M5934" s="2">
        <v>5</v>
      </c>
      <c r="N5934" t="s">
        <v>4523</v>
      </c>
      <c r="O5934" t="s">
        <v>4524</v>
      </c>
      <c r="P5934" t="s">
        <v>12943</v>
      </c>
      <c r="Q5934" t="s">
        <v>24295</v>
      </c>
      <c r="R5934" t="s">
        <v>44</v>
      </c>
      <c r="S5934" t="s">
        <v>24292</v>
      </c>
      <c r="T5934" s="3">
        <v>45825</v>
      </c>
      <c r="U5934" s="3">
        <v>45778</v>
      </c>
      <c r="V5934" s="2">
        <v>0</v>
      </c>
      <c r="W5934" t="s">
        <v>44</v>
      </c>
      <c r="X5934" t="s">
        <v>44</v>
      </c>
      <c r="Y5934" t="s">
        <v>20133</v>
      </c>
      <c r="Z5934" t="s">
        <v>20134</v>
      </c>
      <c r="AA5934" t="s">
        <v>4529</v>
      </c>
      <c r="AB5934" t="s">
        <v>4530</v>
      </c>
      <c r="AC5934" t="s">
        <v>89</v>
      </c>
      <c r="AD5934" t="str">
        <f t="shared" si="92"/>
        <v>10-60</v>
      </c>
      <c r="AE5934" t="str">
        <f>VLOOKUP(AD5934,'Main_Sub Desc'!C:D,2,)</f>
        <v>LPC from invoicing</v>
      </c>
      <c r="AF5934" t="str">
        <f>VLOOKUP(VALUE(H5934),'Main_Sub Desc'!F:G,2,)</f>
        <v>Wst Rev Late Payment</v>
      </c>
      <c r="AG5934">
        <f>IFERROR(VLOOKUP(VALUE(I5934),'PC Mapping'!A:F,6,),"")</f>
        <v>10720</v>
      </c>
      <c r="AH5934" s="13" t="str">
        <f>VLOOKUP(AG5934,'PC Mapping'!L:M,2,)</f>
        <v>All Other Sewer</v>
      </c>
    </row>
    <row r="5935" spans="1:34" x14ac:dyDescent="0.2">
      <c r="A5935" t="s">
        <v>24296</v>
      </c>
      <c r="B5935" t="s">
        <v>24297</v>
      </c>
      <c r="C5935" t="s">
        <v>24204</v>
      </c>
      <c r="D5935" t="s">
        <v>5172</v>
      </c>
      <c r="E5935" s="3">
        <v>45825</v>
      </c>
      <c r="F5935" t="s">
        <v>44</v>
      </c>
      <c r="G5935" t="s">
        <v>3742</v>
      </c>
      <c r="H5935" t="s">
        <v>3722</v>
      </c>
      <c r="I5935" t="s">
        <v>24214</v>
      </c>
      <c r="J5935" t="s">
        <v>4522</v>
      </c>
      <c r="K5935" s="2">
        <v>5</v>
      </c>
      <c r="L5935" t="s">
        <v>44</v>
      </c>
      <c r="M5935" s="2">
        <v>5</v>
      </c>
      <c r="N5935" t="s">
        <v>4523</v>
      </c>
      <c r="O5935" t="s">
        <v>4524</v>
      </c>
      <c r="P5935" t="s">
        <v>5262</v>
      </c>
      <c r="Q5935" t="s">
        <v>24298</v>
      </c>
      <c r="R5935" t="s">
        <v>44</v>
      </c>
      <c r="S5935" t="s">
        <v>4682</v>
      </c>
      <c r="T5935" s="3">
        <v>45825</v>
      </c>
      <c r="U5935" s="3">
        <v>45685</v>
      </c>
      <c r="V5935" s="2">
        <v>0</v>
      </c>
      <c r="W5935" t="s">
        <v>44</v>
      </c>
      <c r="X5935" t="s">
        <v>44</v>
      </c>
      <c r="Y5935" t="s">
        <v>5645</v>
      </c>
      <c r="Z5935" t="s">
        <v>5646</v>
      </c>
      <c r="AA5935" t="s">
        <v>4529</v>
      </c>
      <c r="AB5935" t="s">
        <v>4530</v>
      </c>
      <c r="AC5935" t="s">
        <v>89</v>
      </c>
      <c r="AD5935" t="str">
        <f t="shared" si="92"/>
        <v>10-60</v>
      </c>
      <c r="AE5935" t="str">
        <f>VLOOKUP(AD5935,'Main_Sub Desc'!C:D,2,)</f>
        <v>LPC from invoicing</v>
      </c>
      <c r="AF5935" t="str">
        <f>VLOOKUP(VALUE(H5935),'Main_Sub Desc'!F:G,2,)</f>
        <v>Wtr Rev Late Payment</v>
      </c>
      <c r="AG5935">
        <f>IFERROR(VLOOKUP(VALUE(I5935),'PC Mapping'!A:F,6,),"")</f>
        <v>10719</v>
      </c>
      <c r="AH5935" s="13" t="str">
        <f>VLOOKUP(AG5935,'PC Mapping'!L:M,2,)</f>
        <v>All Other Water</v>
      </c>
    </row>
    <row r="5936" spans="1:34" x14ac:dyDescent="0.2">
      <c r="A5936" t="s">
        <v>24299</v>
      </c>
      <c r="B5936" t="s">
        <v>24300</v>
      </c>
      <c r="C5936" t="s">
        <v>24204</v>
      </c>
      <c r="D5936" t="s">
        <v>5172</v>
      </c>
      <c r="E5936" s="3">
        <v>45825</v>
      </c>
      <c r="F5936" t="s">
        <v>44</v>
      </c>
      <c r="G5936" t="s">
        <v>3742</v>
      </c>
      <c r="H5936" t="s">
        <v>3716</v>
      </c>
      <c r="I5936" t="s">
        <v>24294</v>
      </c>
      <c r="J5936" t="s">
        <v>4522</v>
      </c>
      <c r="K5936" s="2">
        <v>5</v>
      </c>
      <c r="L5936" t="s">
        <v>44</v>
      </c>
      <c r="M5936" s="2">
        <v>5</v>
      </c>
      <c r="N5936" t="s">
        <v>4523</v>
      </c>
      <c r="O5936" t="s">
        <v>4524</v>
      </c>
      <c r="P5936" t="s">
        <v>12943</v>
      </c>
      <c r="Q5936" t="s">
        <v>24301</v>
      </c>
      <c r="R5936" t="s">
        <v>44</v>
      </c>
      <c r="S5936" t="s">
        <v>24292</v>
      </c>
      <c r="T5936" s="3">
        <v>45825</v>
      </c>
      <c r="U5936" s="3">
        <v>45660</v>
      </c>
      <c r="V5936" s="2">
        <v>0</v>
      </c>
      <c r="W5936" t="s">
        <v>44</v>
      </c>
      <c r="X5936" t="s">
        <v>44</v>
      </c>
      <c r="Y5936" t="s">
        <v>20133</v>
      </c>
      <c r="Z5936" t="s">
        <v>20134</v>
      </c>
      <c r="AA5936" t="s">
        <v>4529</v>
      </c>
      <c r="AB5936" t="s">
        <v>4530</v>
      </c>
      <c r="AC5936" t="s">
        <v>89</v>
      </c>
      <c r="AD5936" t="str">
        <f t="shared" si="92"/>
        <v>10-60</v>
      </c>
      <c r="AE5936" t="str">
        <f>VLOOKUP(AD5936,'Main_Sub Desc'!C:D,2,)</f>
        <v>LPC from invoicing</v>
      </c>
      <c r="AF5936" t="str">
        <f>VLOOKUP(VALUE(H5936),'Main_Sub Desc'!F:G,2,)</f>
        <v>Wst Rev Late Payment</v>
      </c>
      <c r="AG5936">
        <f>IFERROR(VLOOKUP(VALUE(I5936),'PC Mapping'!A:F,6,),"")</f>
        <v>10720</v>
      </c>
      <c r="AH5936" s="13" t="str">
        <f>VLOOKUP(AG5936,'PC Mapping'!L:M,2,)</f>
        <v>All Other Sewer</v>
      </c>
    </row>
    <row r="5937" spans="1:34" x14ac:dyDescent="0.2">
      <c r="A5937" t="s">
        <v>24302</v>
      </c>
      <c r="B5937" t="s">
        <v>24300</v>
      </c>
      <c r="C5937" t="s">
        <v>24204</v>
      </c>
      <c r="D5937" t="s">
        <v>5172</v>
      </c>
      <c r="E5937" s="3">
        <v>45825</v>
      </c>
      <c r="F5937" t="s">
        <v>44</v>
      </c>
      <c r="G5937" t="s">
        <v>3742</v>
      </c>
      <c r="H5937" t="s">
        <v>3716</v>
      </c>
      <c r="I5937" t="s">
        <v>24294</v>
      </c>
      <c r="J5937" t="s">
        <v>4522</v>
      </c>
      <c r="K5937" s="2">
        <v>5</v>
      </c>
      <c r="L5937" t="s">
        <v>44</v>
      </c>
      <c r="M5937" s="2">
        <v>5</v>
      </c>
      <c r="N5937" t="s">
        <v>4523</v>
      </c>
      <c r="O5937" t="s">
        <v>4524</v>
      </c>
      <c r="P5937" t="s">
        <v>12943</v>
      </c>
      <c r="Q5937" t="s">
        <v>24303</v>
      </c>
      <c r="R5937" t="s">
        <v>44</v>
      </c>
      <c r="S5937" t="s">
        <v>24292</v>
      </c>
      <c r="T5937" s="3">
        <v>45825</v>
      </c>
      <c r="U5937" s="3">
        <v>45630</v>
      </c>
      <c r="V5937" s="2">
        <v>0</v>
      </c>
      <c r="W5937" t="s">
        <v>44</v>
      </c>
      <c r="X5937" t="s">
        <v>44</v>
      </c>
      <c r="Y5937" t="s">
        <v>20133</v>
      </c>
      <c r="Z5937" t="s">
        <v>20134</v>
      </c>
      <c r="AA5937" t="s">
        <v>4529</v>
      </c>
      <c r="AB5937" t="s">
        <v>4530</v>
      </c>
      <c r="AC5937" t="s">
        <v>89</v>
      </c>
      <c r="AD5937" t="str">
        <f t="shared" si="92"/>
        <v>10-60</v>
      </c>
      <c r="AE5937" t="str">
        <f>VLOOKUP(AD5937,'Main_Sub Desc'!C:D,2,)</f>
        <v>LPC from invoicing</v>
      </c>
      <c r="AF5937" t="str">
        <f>VLOOKUP(VALUE(H5937),'Main_Sub Desc'!F:G,2,)</f>
        <v>Wst Rev Late Payment</v>
      </c>
      <c r="AG5937">
        <f>IFERROR(VLOOKUP(VALUE(I5937),'PC Mapping'!A:F,6,),"")</f>
        <v>10720</v>
      </c>
      <c r="AH5937" s="13" t="str">
        <f>VLOOKUP(AG5937,'PC Mapping'!L:M,2,)</f>
        <v>All Other Sewer</v>
      </c>
    </row>
    <row r="5938" spans="1:34" x14ac:dyDescent="0.2">
      <c r="A5938" t="s">
        <v>24304</v>
      </c>
      <c r="B5938" t="s">
        <v>24300</v>
      </c>
      <c r="C5938" t="s">
        <v>24204</v>
      </c>
      <c r="D5938" t="s">
        <v>5172</v>
      </c>
      <c r="E5938" s="3">
        <v>45825</v>
      </c>
      <c r="F5938" t="s">
        <v>44</v>
      </c>
      <c r="G5938" t="s">
        <v>3742</v>
      </c>
      <c r="H5938" t="s">
        <v>3716</v>
      </c>
      <c r="I5938" t="s">
        <v>24294</v>
      </c>
      <c r="J5938" t="s">
        <v>4522</v>
      </c>
      <c r="K5938" s="2">
        <v>5</v>
      </c>
      <c r="L5938" t="s">
        <v>44</v>
      </c>
      <c r="M5938" s="2">
        <v>5</v>
      </c>
      <c r="N5938" t="s">
        <v>4523</v>
      </c>
      <c r="O5938" t="s">
        <v>4524</v>
      </c>
      <c r="P5938" t="s">
        <v>12943</v>
      </c>
      <c r="Q5938" t="s">
        <v>24305</v>
      </c>
      <c r="R5938" t="s">
        <v>44</v>
      </c>
      <c r="S5938" t="s">
        <v>24292</v>
      </c>
      <c r="T5938" s="3">
        <v>45825</v>
      </c>
      <c r="U5938" s="3">
        <v>45600</v>
      </c>
      <c r="V5938" s="2">
        <v>0</v>
      </c>
      <c r="W5938" t="s">
        <v>44</v>
      </c>
      <c r="X5938" t="s">
        <v>44</v>
      </c>
      <c r="Y5938" t="s">
        <v>20133</v>
      </c>
      <c r="Z5938" t="s">
        <v>20134</v>
      </c>
      <c r="AA5938" t="s">
        <v>4529</v>
      </c>
      <c r="AB5938" t="s">
        <v>4530</v>
      </c>
      <c r="AC5938" t="s">
        <v>89</v>
      </c>
      <c r="AD5938" t="str">
        <f t="shared" si="92"/>
        <v>10-60</v>
      </c>
      <c r="AE5938" t="str">
        <f>VLOOKUP(AD5938,'Main_Sub Desc'!C:D,2,)</f>
        <v>LPC from invoicing</v>
      </c>
      <c r="AF5938" t="str">
        <f>VLOOKUP(VALUE(H5938),'Main_Sub Desc'!F:G,2,)</f>
        <v>Wst Rev Late Payment</v>
      </c>
      <c r="AG5938">
        <f>IFERROR(VLOOKUP(VALUE(I5938),'PC Mapping'!A:F,6,),"")</f>
        <v>10720</v>
      </c>
      <c r="AH5938" s="13" t="str">
        <f>VLOOKUP(AG5938,'PC Mapping'!L:M,2,)</f>
        <v>All Other Sewer</v>
      </c>
    </row>
    <row r="5939" spans="1:34" x14ac:dyDescent="0.2">
      <c r="A5939" t="s">
        <v>24306</v>
      </c>
      <c r="B5939" t="s">
        <v>24300</v>
      </c>
      <c r="C5939" t="s">
        <v>24204</v>
      </c>
      <c r="D5939" t="s">
        <v>5172</v>
      </c>
      <c r="E5939" s="3">
        <v>45825</v>
      </c>
      <c r="F5939" t="s">
        <v>44</v>
      </c>
      <c r="G5939" t="s">
        <v>3742</v>
      </c>
      <c r="H5939" t="s">
        <v>3716</v>
      </c>
      <c r="I5939" t="s">
        <v>24294</v>
      </c>
      <c r="J5939" t="s">
        <v>4522</v>
      </c>
      <c r="K5939" s="2">
        <v>5</v>
      </c>
      <c r="L5939" t="s">
        <v>44</v>
      </c>
      <c r="M5939" s="2">
        <v>5</v>
      </c>
      <c r="N5939" t="s">
        <v>4523</v>
      </c>
      <c r="O5939" t="s">
        <v>4524</v>
      </c>
      <c r="P5939" t="s">
        <v>12943</v>
      </c>
      <c r="Q5939" t="s">
        <v>24307</v>
      </c>
      <c r="R5939" t="s">
        <v>44</v>
      </c>
      <c r="S5939" t="s">
        <v>24292</v>
      </c>
      <c r="T5939" s="3">
        <v>45825</v>
      </c>
      <c r="U5939" s="3">
        <v>45567</v>
      </c>
      <c r="V5939" s="2">
        <v>0</v>
      </c>
      <c r="W5939" t="s">
        <v>44</v>
      </c>
      <c r="X5939" t="s">
        <v>44</v>
      </c>
      <c r="Y5939" t="s">
        <v>20133</v>
      </c>
      <c r="Z5939" t="s">
        <v>20134</v>
      </c>
      <c r="AA5939" t="s">
        <v>4529</v>
      </c>
      <c r="AB5939" t="s">
        <v>4530</v>
      </c>
      <c r="AC5939" t="s">
        <v>89</v>
      </c>
      <c r="AD5939" t="str">
        <f t="shared" si="92"/>
        <v>10-60</v>
      </c>
      <c r="AE5939" t="str">
        <f>VLOOKUP(AD5939,'Main_Sub Desc'!C:D,2,)</f>
        <v>LPC from invoicing</v>
      </c>
      <c r="AF5939" t="str">
        <f>VLOOKUP(VALUE(H5939),'Main_Sub Desc'!F:G,2,)</f>
        <v>Wst Rev Late Payment</v>
      </c>
      <c r="AG5939">
        <f>IFERROR(VLOOKUP(VALUE(I5939),'PC Mapping'!A:F,6,),"")</f>
        <v>10720</v>
      </c>
      <c r="AH5939" s="13" t="str">
        <f>VLOOKUP(AG5939,'PC Mapping'!L:M,2,)</f>
        <v>All Other Sewer</v>
      </c>
    </row>
    <row r="5940" spans="1:34" x14ac:dyDescent="0.2">
      <c r="A5940" t="s">
        <v>24308</v>
      </c>
      <c r="B5940" t="s">
        <v>24300</v>
      </c>
      <c r="C5940" t="s">
        <v>24204</v>
      </c>
      <c r="D5940" t="s">
        <v>5172</v>
      </c>
      <c r="E5940" s="3">
        <v>45825</v>
      </c>
      <c r="F5940" t="s">
        <v>44</v>
      </c>
      <c r="G5940" t="s">
        <v>3742</v>
      </c>
      <c r="H5940" t="s">
        <v>3716</v>
      </c>
      <c r="I5940" t="s">
        <v>24294</v>
      </c>
      <c r="J5940" t="s">
        <v>4522</v>
      </c>
      <c r="K5940" s="2">
        <v>5</v>
      </c>
      <c r="L5940" t="s">
        <v>44</v>
      </c>
      <c r="M5940" s="2">
        <v>5</v>
      </c>
      <c r="N5940" t="s">
        <v>4523</v>
      </c>
      <c r="O5940" t="s">
        <v>4524</v>
      </c>
      <c r="P5940" t="s">
        <v>12943</v>
      </c>
      <c r="Q5940" t="s">
        <v>24309</v>
      </c>
      <c r="R5940" t="s">
        <v>44</v>
      </c>
      <c r="S5940" t="s">
        <v>24292</v>
      </c>
      <c r="T5940" s="3">
        <v>45825</v>
      </c>
      <c r="U5940" s="3">
        <v>45539</v>
      </c>
      <c r="V5940" s="2">
        <v>0</v>
      </c>
      <c r="W5940" t="s">
        <v>44</v>
      </c>
      <c r="X5940" t="s">
        <v>44</v>
      </c>
      <c r="Y5940" t="s">
        <v>20133</v>
      </c>
      <c r="Z5940" t="s">
        <v>20134</v>
      </c>
      <c r="AA5940" t="s">
        <v>4529</v>
      </c>
      <c r="AB5940" t="s">
        <v>4530</v>
      </c>
      <c r="AC5940" t="s">
        <v>89</v>
      </c>
      <c r="AD5940" t="str">
        <f t="shared" si="92"/>
        <v>10-60</v>
      </c>
      <c r="AE5940" t="str">
        <f>VLOOKUP(AD5940,'Main_Sub Desc'!C:D,2,)</f>
        <v>LPC from invoicing</v>
      </c>
      <c r="AF5940" t="str">
        <f>VLOOKUP(VALUE(H5940),'Main_Sub Desc'!F:G,2,)</f>
        <v>Wst Rev Late Payment</v>
      </c>
      <c r="AG5940">
        <f>IFERROR(VLOOKUP(VALUE(I5940),'PC Mapping'!A:F,6,),"")</f>
        <v>10720</v>
      </c>
      <c r="AH5940" s="13" t="str">
        <f>VLOOKUP(AG5940,'PC Mapping'!L:M,2,)</f>
        <v>All Other Sewer</v>
      </c>
    </row>
    <row r="5941" spans="1:34" x14ac:dyDescent="0.2">
      <c r="A5941" t="s">
        <v>24310</v>
      </c>
      <c r="B5941" t="s">
        <v>24300</v>
      </c>
      <c r="C5941" t="s">
        <v>24204</v>
      </c>
      <c r="D5941" t="s">
        <v>5172</v>
      </c>
      <c r="E5941" s="3">
        <v>45825</v>
      </c>
      <c r="F5941" t="s">
        <v>44</v>
      </c>
      <c r="G5941" t="s">
        <v>3742</v>
      </c>
      <c r="H5941" t="s">
        <v>3716</v>
      </c>
      <c r="I5941" t="s">
        <v>24294</v>
      </c>
      <c r="J5941" t="s">
        <v>4522</v>
      </c>
      <c r="K5941" s="2">
        <v>5</v>
      </c>
      <c r="L5941" t="s">
        <v>44</v>
      </c>
      <c r="M5941" s="2">
        <v>5</v>
      </c>
      <c r="N5941" t="s">
        <v>4523</v>
      </c>
      <c r="O5941" t="s">
        <v>4524</v>
      </c>
      <c r="P5941" t="s">
        <v>12943</v>
      </c>
      <c r="Q5941" t="s">
        <v>24311</v>
      </c>
      <c r="R5941" t="s">
        <v>44</v>
      </c>
      <c r="S5941" t="s">
        <v>24292</v>
      </c>
      <c r="T5941" s="3">
        <v>45825</v>
      </c>
      <c r="U5941" s="3">
        <v>45509</v>
      </c>
      <c r="V5941" s="2">
        <v>0</v>
      </c>
      <c r="W5941" t="s">
        <v>44</v>
      </c>
      <c r="X5941" t="s">
        <v>44</v>
      </c>
      <c r="Y5941" t="s">
        <v>20133</v>
      </c>
      <c r="Z5941" t="s">
        <v>20134</v>
      </c>
      <c r="AA5941" t="s">
        <v>4529</v>
      </c>
      <c r="AB5941" t="s">
        <v>4530</v>
      </c>
      <c r="AC5941" t="s">
        <v>89</v>
      </c>
      <c r="AD5941" t="str">
        <f t="shared" si="92"/>
        <v>10-60</v>
      </c>
      <c r="AE5941" t="str">
        <f>VLOOKUP(AD5941,'Main_Sub Desc'!C:D,2,)</f>
        <v>LPC from invoicing</v>
      </c>
      <c r="AF5941" t="str">
        <f>VLOOKUP(VALUE(H5941),'Main_Sub Desc'!F:G,2,)</f>
        <v>Wst Rev Late Payment</v>
      </c>
      <c r="AG5941">
        <f>IFERROR(VLOOKUP(VALUE(I5941),'PC Mapping'!A:F,6,),"")</f>
        <v>10720</v>
      </c>
      <c r="AH5941" s="13" t="str">
        <f>VLOOKUP(AG5941,'PC Mapping'!L:M,2,)</f>
        <v>All Other Sewer</v>
      </c>
    </row>
    <row r="5942" spans="1:34" x14ac:dyDescent="0.2">
      <c r="A5942" t="s">
        <v>14968</v>
      </c>
      <c r="B5942" t="s">
        <v>24312</v>
      </c>
      <c r="C5942" t="s">
        <v>24204</v>
      </c>
      <c r="D5942" t="s">
        <v>5172</v>
      </c>
      <c r="E5942" s="3">
        <v>45819</v>
      </c>
      <c r="F5942" t="s">
        <v>44</v>
      </c>
      <c r="G5942" t="s">
        <v>3742</v>
      </c>
      <c r="H5942" t="s">
        <v>3722</v>
      </c>
      <c r="I5942" t="s">
        <v>4538</v>
      </c>
      <c r="J5942" t="s">
        <v>4522</v>
      </c>
      <c r="K5942" s="2">
        <v>5</v>
      </c>
      <c r="L5942" t="s">
        <v>44</v>
      </c>
      <c r="M5942" s="2">
        <v>5</v>
      </c>
      <c r="N5942" t="s">
        <v>4523</v>
      </c>
      <c r="O5942" t="s">
        <v>4524</v>
      </c>
      <c r="P5942" t="s">
        <v>4573</v>
      </c>
      <c r="Q5942" t="s">
        <v>24313</v>
      </c>
      <c r="R5942" t="s">
        <v>44</v>
      </c>
      <c r="S5942" t="s">
        <v>4715</v>
      </c>
      <c r="T5942" s="3">
        <v>45827</v>
      </c>
      <c r="U5942" s="3">
        <v>45820</v>
      </c>
      <c r="V5942" s="2">
        <v>0</v>
      </c>
      <c r="W5942" t="s">
        <v>44</v>
      </c>
      <c r="X5942" t="s">
        <v>44</v>
      </c>
      <c r="Y5942" t="s">
        <v>14970</v>
      </c>
      <c r="Z5942" t="s">
        <v>14971</v>
      </c>
      <c r="AA5942" t="s">
        <v>4529</v>
      </c>
      <c r="AB5942" t="s">
        <v>4530</v>
      </c>
      <c r="AC5942" t="s">
        <v>89</v>
      </c>
      <c r="AD5942" t="str">
        <f t="shared" si="92"/>
        <v>10-60</v>
      </c>
      <c r="AE5942" t="str">
        <f>VLOOKUP(AD5942,'Main_Sub Desc'!C:D,2,)</f>
        <v>LPC from invoicing</v>
      </c>
      <c r="AF5942" t="str">
        <f>VLOOKUP(VALUE(H5942),'Main_Sub Desc'!F:G,2,)</f>
        <v>Wtr Rev Late Payment</v>
      </c>
      <c r="AG5942">
        <f>IFERROR(VLOOKUP(VALUE(I5942),'PC Mapping'!A:F,6,),"")</f>
        <v>10469</v>
      </c>
      <c r="AH5942" s="13" t="str">
        <f>VLOOKUP(AG5942,'PC Mapping'!L:M,2,)</f>
        <v>Bolivar Water</v>
      </c>
    </row>
    <row r="5943" spans="1:34" x14ac:dyDescent="0.2">
      <c r="A5943" t="s">
        <v>14968</v>
      </c>
      <c r="B5943" t="s">
        <v>24312</v>
      </c>
      <c r="C5943" t="s">
        <v>24204</v>
      </c>
      <c r="D5943" t="s">
        <v>5172</v>
      </c>
      <c r="E5943" s="3">
        <v>45819</v>
      </c>
      <c r="F5943" t="s">
        <v>44</v>
      </c>
      <c r="G5943" t="s">
        <v>3742</v>
      </c>
      <c r="H5943" t="s">
        <v>3716</v>
      </c>
      <c r="I5943" t="s">
        <v>4534</v>
      </c>
      <c r="J5943" t="s">
        <v>4522</v>
      </c>
      <c r="K5943" s="2">
        <v>5</v>
      </c>
      <c r="L5943" t="s">
        <v>44</v>
      </c>
      <c r="M5943" s="2">
        <v>5</v>
      </c>
      <c r="N5943" t="s">
        <v>4523</v>
      </c>
      <c r="O5943" t="s">
        <v>4524</v>
      </c>
      <c r="P5943" t="s">
        <v>4573</v>
      </c>
      <c r="Q5943" t="s">
        <v>24314</v>
      </c>
      <c r="R5943" t="s">
        <v>44</v>
      </c>
      <c r="S5943" t="s">
        <v>4715</v>
      </c>
      <c r="T5943" s="3">
        <v>45827</v>
      </c>
      <c r="U5943" s="3">
        <v>45820</v>
      </c>
      <c r="V5943" s="2">
        <v>0</v>
      </c>
      <c r="W5943" t="s">
        <v>44</v>
      </c>
      <c r="X5943" t="s">
        <v>44</v>
      </c>
      <c r="Y5943" t="s">
        <v>14973</v>
      </c>
      <c r="Z5943" t="s">
        <v>14971</v>
      </c>
      <c r="AA5943" t="s">
        <v>4529</v>
      </c>
      <c r="AB5943" t="s">
        <v>4530</v>
      </c>
      <c r="AC5943" t="s">
        <v>89</v>
      </c>
      <c r="AD5943" t="str">
        <f t="shared" si="92"/>
        <v>10-60</v>
      </c>
      <c r="AE5943" t="str">
        <f>VLOOKUP(AD5943,'Main_Sub Desc'!C:D,2,)</f>
        <v>LPC from invoicing</v>
      </c>
      <c r="AF5943" t="str">
        <f>VLOOKUP(VALUE(H5943),'Main_Sub Desc'!F:G,2,)</f>
        <v>Wst Rev Late Payment</v>
      </c>
      <c r="AG5943">
        <f>IFERROR(VLOOKUP(VALUE(I5943),'PC Mapping'!A:F,6,),"")</f>
        <v>10514</v>
      </c>
      <c r="AH5943" s="13" t="str">
        <f>VLOOKUP(AG5943,'PC Mapping'!L:M,2,)</f>
        <v>Bolivar Sewer</v>
      </c>
    </row>
    <row r="5944" spans="1:34" x14ac:dyDescent="0.2">
      <c r="A5944" t="s">
        <v>24315</v>
      </c>
      <c r="B5944" t="s">
        <v>24312</v>
      </c>
      <c r="C5944" t="s">
        <v>24204</v>
      </c>
      <c r="D5944" t="s">
        <v>5172</v>
      </c>
      <c r="E5944" s="3">
        <v>45827</v>
      </c>
      <c r="F5944" t="s">
        <v>44</v>
      </c>
      <c r="G5944" t="s">
        <v>3742</v>
      </c>
      <c r="H5944" t="s">
        <v>3722</v>
      </c>
      <c r="I5944" t="s">
        <v>4538</v>
      </c>
      <c r="J5944" t="s">
        <v>4522</v>
      </c>
      <c r="K5944" s="2">
        <v>5</v>
      </c>
      <c r="L5944" t="s">
        <v>44</v>
      </c>
      <c r="M5944" s="2">
        <v>5</v>
      </c>
      <c r="N5944" t="s">
        <v>4523</v>
      </c>
      <c r="O5944" t="s">
        <v>4524</v>
      </c>
      <c r="P5944" t="s">
        <v>4573</v>
      </c>
      <c r="Q5944" t="s">
        <v>24316</v>
      </c>
      <c r="R5944" t="s">
        <v>44</v>
      </c>
      <c r="S5944" t="s">
        <v>4715</v>
      </c>
      <c r="T5944" s="3">
        <v>45827</v>
      </c>
      <c r="U5944" s="3">
        <v>45790</v>
      </c>
      <c r="V5944" s="2">
        <v>0</v>
      </c>
      <c r="W5944" t="s">
        <v>44</v>
      </c>
      <c r="X5944" t="s">
        <v>44</v>
      </c>
      <c r="Y5944" t="s">
        <v>14970</v>
      </c>
      <c r="Z5944" t="s">
        <v>14971</v>
      </c>
      <c r="AA5944" t="s">
        <v>4529</v>
      </c>
      <c r="AB5944" t="s">
        <v>4530</v>
      </c>
      <c r="AC5944" t="s">
        <v>89</v>
      </c>
      <c r="AD5944" t="str">
        <f t="shared" si="92"/>
        <v>10-60</v>
      </c>
      <c r="AE5944" t="str">
        <f>VLOOKUP(AD5944,'Main_Sub Desc'!C:D,2,)</f>
        <v>LPC from invoicing</v>
      </c>
      <c r="AF5944" t="str">
        <f>VLOOKUP(VALUE(H5944),'Main_Sub Desc'!F:G,2,)</f>
        <v>Wtr Rev Late Payment</v>
      </c>
      <c r="AG5944">
        <f>IFERROR(VLOOKUP(VALUE(I5944),'PC Mapping'!A:F,6,),"")</f>
        <v>10469</v>
      </c>
      <c r="AH5944" s="13" t="str">
        <f>VLOOKUP(AG5944,'PC Mapping'!L:M,2,)</f>
        <v>Bolivar Water</v>
      </c>
    </row>
    <row r="5945" spans="1:34" x14ac:dyDescent="0.2">
      <c r="A5945" t="s">
        <v>24315</v>
      </c>
      <c r="B5945" t="s">
        <v>24312</v>
      </c>
      <c r="C5945" t="s">
        <v>24204</v>
      </c>
      <c r="D5945" t="s">
        <v>5172</v>
      </c>
      <c r="E5945" s="3">
        <v>45827</v>
      </c>
      <c r="F5945" t="s">
        <v>44</v>
      </c>
      <c r="G5945" t="s">
        <v>3742</v>
      </c>
      <c r="H5945" t="s">
        <v>3716</v>
      </c>
      <c r="I5945" t="s">
        <v>4534</v>
      </c>
      <c r="J5945" t="s">
        <v>4522</v>
      </c>
      <c r="K5945" s="2">
        <v>5</v>
      </c>
      <c r="L5945" t="s">
        <v>44</v>
      </c>
      <c r="M5945" s="2">
        <v>5</v>
      </c>
      <c r="N5945" t="s">
        <v>4523</v>
      </c>
      <c r="O5945" t="s">
        <v>4524</v>
      </c>
      <c r="P5945" t="s">
        <v>4573</v>
      </c>
      <c r="Q5945" t="s">
        <v>24317</v>
      </c>
      <c r="R5945" t="s">
        <v>44</v>
      </c>
      <c r="S5945" t="s">
        <v>4715</v>
      </c>
      <c r="T5945" s="3">
        <v>45827</v>
      </c>
      <c r="U5945" s="3">
        <v>45790</v>
      </c>
      <c r="V5945" s="2">
        <v>0</v>
      </c>
      <c r="W5945" t="s">
        <v>44</v>
      </c>
      <c r="X5945" t="s">
        <v>44</v>
      </c>
      <c r="Y5945" t="s">
        <v>14973</v>
      </c>
      <c r="Z5945" t="s">
        <v>14971</v>
      </c>
      <c r="AA5945" t="s">
        <v>4529</v>
      </c>
      <c r="AB5945" t="s">
        <v>4530</v>
      </c>
      <c r="AC5945" t="s">
        <v>89</v>
      </c>
      <c r="AD5945" t="str">
        <f t="shared" si="92"/>
        <v>10-60</v>
      </c>
      <c r="AE5945" t="str">
        <f>VLOOKUP(AD5945,'Main_Sub Desc'!C:D,2,)</f>
        <v>LPC from invoicing</v>
      </c>
      <c r="AF5945" t="str">
        <f>VLOOKUP(VALUE(H5945),'Main_Sub Desc'!F:G,2,)</f>
        <v>Wst Rev Late Payment</v>
      </c>
      <c r="AG5945">
        <f>IFERROR(VLOOKUP(VALUE(I5945),'PC Mapping'!A:F,6,),"")</f>
        <v>10514</v>
      </c>
      <c r="AH5945" s="13" t="str">
        <f>VLOOKUP(AG5945,'PC Mapping'!L:M,2,)</f>
        <v>Bolivar Sewer</v>
      </c>
    </row>
    <row r="5946" spans="1:34" x14ac:dyDescent="0.2">
      <c r="A5946" t="s">
        <v>24318</v>
      </c>
      <c r="B5946" t="s">
        <v>24319</v>
      </c>
      <c r="C5946" t="s">
        <v>24204</v>
      </c>
      <c r="D5946" t="s">
        <v>5172</v>
      </c>
      <c r="E5946" s="3">
        <v>45831</v>
      </c>
      <c r="F5946" t="s">
        <v>44</v>
      </c>
      <c r="G5946" t="s">
        <v>3742</v>
      </c>
      <c r="H5946" t="s">
        <v>3716</v>
      </c>
      <c r="I5946" t="s">
        <v>24320</v>
      </c>
      <c r="J5946" t="s">
        <v>4522</v>
      </c>
      <c r="K5946" s="2">
        <v>5</v>
      </c>
      <c r="L5946" t="s">
        <v>44</v>
      </c>
      <c r="M5946" s="2">
        <v>5</v>
      </c>
      <c r="N5946" t="s">
        <v>4523</v>
      </c>
      <c r="O5946" t="s">
        <v>4524</v>
      </c>
      <c r="P5946" t="s">
        <v>5936</v>
      </c>
      <c r="Q5946" t="s">
        <v>24321</v>
      </c>
      <c r="R5946" t="s">
        <v>44</v>
      </c>
      <c r="S5946" t="s">
        <v>4682</v>
      </c>
      <c r="T5946" s="3">
        <v>45831</v>
      </c>
      <c r="U5946" s="3">
        <v>45686</v>
      </c>
      <c r="V5946" s="2">
        <v>0</v>
      </c>
      <c r="W5946" t="s">
        <v>44</v>
      </c>
      <c r="X5946" t="s">
        <v>44</v>
      </c>
      <c r="Y5946" t="s">
        <v>24322</v>
      </c>
      <c r="Z5946" t="s">
        <v>24323</v>
      </c>
      <c r="AA5946" t="s">
        <v>4529</v>
      </c>
      <c r="AB5946" t="s">
        <v>4530</v>
      </c>
      <c r="AC5946" t="s">
        <v>89</v>
      </c>
      <c r="AD5946" t="str">
        <f t="shared" si="92"/>
        <v>10-60</v>
      </c>
      <c r="AE5946" t="str">
        <f>VLOOKUP(AD5946,'Main_Sub Desc'!C:D,2,)</f>
        <v>LPC from invoicing</v>
      </c>
      <c r="AF5946" t="str">
        <f>VLOOKUP(VALUE(H5946),'Main_Sub Desc'!F:G,2,)</f>
        <v>Wst Rev Late Payment</v>
      </c>
      <c r="AG5946">
        <f>IFERROR(VLOOKUP(VALUE(I5946),'PC Mapping'!A:F,6,),"")</f>
        <v>10721</v>
      </c>
      <c r="AH5946" s="13" t="str">
        <f>VLOOKUP(AG5946,'PC Mapping'!L:M,2,)</f>
        <v>Silverleaf Sewer</v>
      </c>
    </row>
    <row r="5947" spans="1:34" x14ac:dyDescent="0.2">
      <c r="A5947" t="s">
        <v>24318</v>
      </c>
      <c r="B5947" t="s">
        <v>24319</v>
      </c>
      <c r="C5947" t="s">
        <v>24204</v>
      </c>
      <c r="D5947" t="s">
        <v>5172</v>
      </c>
      <c r="E5947" s="3">
        <v>45831</v>
      </c>
      <c r="F5947" t="s">
        <v>44</v>
      </c>
      <c r="G5947" t="s">
        <v>3742</v>
      </c>
      <c r="H5947" t="s">
        <v>3722</v>
      </c>
      <c r="I5947" t="s">
        <v>24324</v>
      </c>
      <c r="J5947" t="s">
        <v>4522</v>
      </c>
      <c r="K5947" s="2">
        <v>5</v>
      </c>
      <c r="L5947" t="s">
        <v>44</v>
      </c>
      <c r="M5947" s="2">
        <v>5</v>
      </c>
      <c r="N5947" t="s">
        <v>4523</v>
      </c>
      <c r="O5947" t="s">
        <v>4524</v>
      </c>
      <c r="P5947" t="s">
        <v>5936</v>
      </c>
      <c r="Q5947" t="s">
        <v>24325</v>
      </c>
      <c r="R5947" t="s">
        <v>44</v>
      </c>
      <c r="S5947" t="s">
        <v>4682</v>
      </c>
      <c r="T5947" s="3">
        <v>45831</v>
      </c>
      <c r="U5947" s="3">
        <v>45686</v>
      </c>
      <c r="V5947" s="2">
        <v>0</v>
      </c>
      <c r="W5947" t="s">
        <v>44</v>
      </c>
      <c r="X5947" t="s">
        <v>44</v>
      </c>
      <c r="Y5947" t="s">
        <v>24326</v>
      </c>
      <c r="Z5947" t="s">
        <v>24323</v>
      </c>
      <c r="AA5947" t="s">
        <v>4529</v>
      </c>
      <c r="AB5947" t="s">
        <v>4530</v>
      </c>
      <c r="AC5947" t="s">
        <v>89</v>
      </c>
      <c r="AD5947" t="str">
        <f t="shared" si="92"/>
        <v>10-60</v>
      </c>
      <c r="AE5947" t="str">
        <f>VLOOKUP(AD5947,'Main_Sub Desc'!C:D,2,)</f>
        <v>LPC from invoicing</v>
      </c>
      <c r="AF5947" t="str">
        <f>VLOOKUP(VALUE(H5947),'Main_Sub Desc'!F:G,2,)</f>
        <v>Wtr Rev Late Payment</v>
      </c>
      <c r="AG5947">
        <f>IFERROR(VLOOKUP(VALUE(I5947),'PC Mapping'!A:F,6,),"")</f>
        <v>10719</v>
      </c>
      <c r="AH5947" s="13" t="str">
        <f>VLOOKUP(AG5947,'PC Mapping'!L:M,2,)</f>
        <v>All Other Water</v>
      </c>
    </row>
    <row r="5948" spans="1:34" x14ac:dyDescent="0.2">
      <c r="A5948" t="s">
        <v>5592</v>
      </c>
      <c r="B5948" t="s">
        <v>24327</v>
      </c>
      <c r="C5948" t="s">
        <v>24204</v>
      </c>
      <c r="D5948" t="s">
        <v>5172</v>
      </c>
      <c r="E5948" s="3">
        <v>45838</v>
      </c>
      <c r="F5948" t="s">
        <v>44</v>
      </c>
      <c r="G5948" t="s">
        <v>3742</v>
      </c>
      <c r="H5948" t="s">
        <v>3722</v>
      </c>
      <c r="I5948" t="s">
        <v>3752</v>
      </c>
      <c r="J5948" t="s">
        <v>4522</v>
      </c>
      <c r="K5948" s="2">
        <v>84.76</v>
      </c>
      <c r="L5948" t="s">
        <v>44</v>
      </c>
      <c r="M5948" s="2">
        <v>84.76</v>
      </c>
      <c r="N5948" t="s">
        <v>4523</v>
      </c>
      <c r="O5948" t="s">
        <v>4524</v>
      </c>
      <c r="P5948" t="s">
        <v>5555</v>
      </c>
      <c r="Q5948" t="s">
        <v>24328</v>
      </c>
      <c r="R5948" t="s">
        <v>44</v>
      </c>
      <c r="S5948" t="s">
        <v>7084</v>
      </c>
      <c r="T5948" s="3">
        <v>45838</v>
      </c>
      <c r="U5948" s="3">
        <v>45824</v>
      </c>
      <c r="V5948" s="2">
        <v>0</v>
      </c>
      <c r="W5948" t="s">
        <v>44</v>
      </c>
      <c r="X5948" t="s">
        <v>44</v>
      </c>
      <c r="Y5948" t="s">
        <v>5557</v>
      </c>
      <c r="Z5948" t="s">
        <v>2764</v>
      </c>
      <c r="AA5948" t="s">
        <v>4529</v>
      </c>
      <c r="AB5948" t="s">
        <v>4530</v>
      </c>
      <c r="AC5948" t="s">
        <v>89</v>
      </c>
      <c r="AD5948" t="str">
        <f t="shared" si="92"/>
        <v>10-60</v>
      </c>
      <c r="AE5948" t="str">
        <f>VLOOKUP(AD5948,'Main_Sub Desc'!C:D,2,)</f>
        <v>LPC from invoicing</v>
      </c>
      <c r="AF5948" t="str">
        <f>VLOOKUP(VALUE(H5948),'Main_Sub Desc'!F:G,2,)</f>
        <v>Wtr Rev Late Payment</v>
      </c>
      <c r="AG5948">
        <f>IFERROR(VLOOKUP(VALUE(I5948),'PC Mapping'!A:F,6,),"")</f>
        <v>10719</v>
      </c>
      <c r="AH5948" s="13" t="str">
        <f>VLOOKUP(AG5948,'PC Mapping'!L:M,2,)</f>
        <v>All Other Water</v>
      </c>
    </row>
    <row r="5949" spans="1:34" x14ac:dyDescent="0.2">
      <c r="A5949" t="s">
        <v>5567</v>
      </c>
      <c r="B5949" t="s">
        <v>24327</v>
      </c>
      <c r="C5949" t="s">
        <v>24204</v>
      </c>
      <c r="D5949" t="s">
        <v>5172</v>
      </c>
      <c r="E5949" s="3">
        <v>45838</v>
      </c>
      <c r="F5949" t="s">
        <v>44</v>
      </c>
      <c r="G5949" t="s">
        <v>3742</v>
      </c>
      <c r="H5949" t="s">
        <v>3722</v>
      </c>
      <c r="I5949" t="s">
        <v>4538</v>
      </c>
      <c r="J5949" t="s">
        <v>4522</v>
      </c>
      <c r="K5949" s="2">
        <v>5</v>
      </c>
      <c r="L5949" t="s">
        <v>44</v>
      </c>
      <c r="M5949" s="2">
        <v>5</v>
      </c>
      <c r="N5949" t="s">
        <v>4523</v>
      </c>
      <c r="O5949" t="s">
        <v>4524</v>
      </c>
      <c r="P5949" t="s">
        <v>5560</v>
      </c>
      <c r="Q5949" t="s">
        <v>24329</v>
      </c>
      <c r="R5949" t="s">
        <v>44</v>
      </c>
      <c r="S5949" t="s">
        <v>7084</v>
      </c>
      <c r="T5949" s="3">
        <v>45838</v>
      </c>
      <c r="U5949" s="3">
        <v>45824</v>
      </c>
      <c r="V5949" s="2">
        <v>0</v>
      </c>
      <c r="W5949" t="s">
        <v>44</v>
      </c>
      <c r="X5949" t="s">
        <v>44</v>
      </c>
      <c r="Y5949" t="s">
        <v>5562</v>
      </c>
      <c r="Z5949" t="s">
        <v>5563</v>
      </c>
      <c r="AA5949" t="s">
        <v>4529</v>
      </c>
      <c r="AB5949" t="s">
        <v>4530</v>
      </c>
      <c r="AC5949" t="s">
        <v>89</v>
      </c>
      <c r="AD5949" t="str">
        <f t="shared" si="92"/>
        <v>10-60</v>
      </c>
      <c r="AE5949" t="str">
        <f>VLOOKUP(AD5949,'Main_Sub Desc'!C:D,2,)</f>
        <v>LPC from invoicing</v>
      </c>
      <c r="AF5949" t="str">
        <f>VLOOKUP(VALUE(H5949),'Main_Sub Desc'!F:G,2,)</f>
        <v>Wtr Rev Late Payment</v>
      </c>
      <c r="AG5949">
        <f>IFERROR(VLOOKUP(VALUE(I5949),'PC Mapping'!A:F,6,),"")</f>
        <v>10469</v>
      </c>
      <c r="AH5949" s="13" t="str">
        <f>VLOOKUP(AG5949,'PC Mapping'!L:M,2,)</f>
        <v>Bolivar Water</v>
      </c>
    </row>
    <row r="5950" spans="1:34" x14ac:dyDescent="0.2">
      <c r="A5950" t="s">
        <v>5567</v>
      </c>
      <c r="B5950" t="s">
        <v>24327</v>
      </c>
      <c r="C5950" t="s">
        <v>24204</v>
      </c>
      <c r="D5950" t="s">
        <v>5172</v>
      </c>
      <c r="E5950" s="3">
        <v>45838</v>
      </c>
      <c r="F5950" t="s">
        <v>44</v>
      </c>
      <c r="G5950" t="s">
        <v>3742</v>
      </c>
      <c r="H5950" t="s">
        <v>3716</v>
      </c>
      <c r="I5950" t="s">
        <v>4534</v>
      </c>
      <c r="J5950" t="s">
        <v>4522</v>
      </c>
      <c r="K5950" s="2">
        <v>5</v>
      </c>
      <c r="L5950" t="s">
        <v>44</v>
      </c>
      <c r="M5950" s="2">
        <v>5</v>
      </c>
      <c r="N5950" t="s">
        <v>4523</v>
      </c>
      <c r="O5950" t="s">
        <v>4524</v>
      </c>
      <c r="P5950" t="s">
        <v>5560</v>
      </c>
      <c r="Q5950" t="s">
        <v>24330</v>
      </c>
      <c r="R5950" t="s">
        <v>44</v>
      </c>
      <c r="S5950" t="s">
        <v>7084</v>
      </c>
      <c r="T5950" s="3">
        <v>45838</v>
      </c>
      <c r="U5950" s="3">
        <v>45824</v>
      </c>
      <c r="V5950" s="2">
        <v>0</v>
      </c>
      <c r="W5950" t="s">
        <v>44</v>
      </c>
      <c r="X5950" t="s">
        <v>44</v>
      </c>
      <c r="Y5950" t="s">
        <v>5565</v>
      </c>
      <c r="Z5950" t="s">
        <v>5563</v>
      </c>
      <c r="AA5950" t="s">
        <v>4529</v>
      </c>
      <c r="AB5950" t="s">
        <v>4530</v>
      </c>
      <c r="AC5950" t="s">
        <v>89</v>
      </c>
      <c r="AD5950" t="str">
        <f t="shared" si="92"/>
        <v>10-60</v>
      </c>
      <c r="AE5950" t="str">
        <f>VLOOKUP(AD5950,'Main_Sub Desc'!C:D,2,)</f>
        <v>LPC from invoicing</v>
      </c>
      <c r="AF5950" t="str">
        <f>VLOOKUP(VALUE(H5950),'Main_Sub Desc'!F:G,2,)</f>
        <v>Wst Rev Late Payment</v>
      </c>
      <c r="AG5950">
        <f>IFERROR(VLOOKUP(VALUE(I5950),'PC Mapping'!A:F,6,),"")</f>
        <v>10514</v>
      </c>
      <c r="AH5950" s="13" t="str">
        <f>VLOOKUP(AG5950,'PC Mapping'!L:M,2,)</f>
        <v>Bolivar Sewer</v>
      </c>
    </row>
    <row r="5951" spans="1:34" x14ac:dyDescent="0.2">
      <c r="A5951" t="s">
        <v>5559</v>
      </c>
      <c r="B5951" t="s">
        <v>24327</v>
      </c>
      <c r="C5951" t="s">
        <v>24204</v>
      </c>
      <c r="D5951" t="s">
        <v>5172</v>
      </c>
      <c r="E5951" s="3">
        <v>45838</v>
      </c>
      <c r="F5951" t="s">
        <v>44</v>
      </c>
      <c r="G5951" t="s">
        <v>3742</v>
      </c>
      <c r="H5951" t="s">
        <v>3716</v>
      </c>
      <c r="I5951" t="s">
        <v>4534</v>
      </c>
      <c r="J5951" t="s">
        <v>4522</v>
      </c>
      <c r="K5951" s="2">
        <v>5</v>
      </c>
      <c r="L5951" t="s">
        <v>44</v>
      </c>
      <c r="M5951" s="2">
        <v>5</v>
      </c>
      <c r="N5951" t="s">
        <v>4523</v>
      </c>
      <c r="O5951" t="s">
        <v>4524</v>
      </c>
      <c r="P5951" t="s">
        <v>5560</v>
      </c>
      <c r="Q5951" t="s">
        <v>24331</v>
      </c>
      <c r="R5951" t="s">
        <v>44</v>
      </c>
      <c r="S5951" t="s">
        <v>7084</v>
      </c>
      <c r="T5951" s="3">
        <v>45838</v>
      </c>
      <c r="U5951" s="3">
        <v>45824</v>
      </c>
      <c r="V5951" s="2">
        <v>0</v>
      </c>
      <c r="W5951" t="s">
        <v>44</v>
      </c>
      <c r="X5951" t="s">
        <v>44</v>
      </c>
      <c r="Y5951" t="s">
        <v>5565</v>
      </c>
      <c r="Z5951" t="s">
        <v>5563</v>
      </c>
      <c r="AA5951" t="s">
        <v>4529</v>
      </c>
      <c r="AB5951" t="s">
        <v>4530</v>
      </c>
      <c r="AC5951" t="s">
        <v>89</v>
      </c>
      <c r="AD5951" t="str">
        <f t="shared" si="92"/>
        <v>10-60</v>
      </c>
      <c r="AE5951" t="str">
        <f>VLOOKUP(AD5951,'Main_Sub Desc'!C:D,2,)</f>
        <v>LPC from invoicing</v>
      </c>
      <c r="AF5951" t="str">
        <f>VLOOKUP(VALUE(H5951),'Main_Sub Desc'!F:G,2,)</f>
        <v>Wst Rev Late Payment</v>
      </c>
      <c r="AG5951">
        <f>IFERROR(VLOOKUP(VALUE(I5951),'PC Mapping'!A:F,6,),"")</f>
        <v>10514</v>
      </c>
      <c r="AH5951" s="13" t="str">
        <f>VLOOKUP(AG5951,'PC Mapping'!L:M,2,)</f>
        <v>Bolivar Sewer</v>
      </c>
    </row>
    <row r="5952" spans="1:34" x14ac:dyDescent="0.2">
      <c r="A5952" t="s">
        <v>5559</v>
      </c>
      <c r="B5952" t="s">
        <v>24327</v>
      </c>
      <c r="C5952" t="s">
        <v>24204</v>
      </c>
      <c r="D5952" t="s">
        <v>5172</v>
      </c>
      <c r="E5952" s="3">
        <v>45838</v>
      </c>
      <c r="F5952" t="s">
        <v>44</v>
      </c>
      <c r="G5952" t="s">
        <v>3742</v>
      </c>
      <c r="H5952" t="s">
        <v>3722</v>
      </c>
      <c r="I5952" t="s">
        <v>4538</v>
      </c>
      <c r="J5952" t="s">
        <v>4522</v>
      </c>
      <c r="K5952" s="2">
        <v>5</v>
      </c>
      <c r="L5952" t="s">
        <v>44</v>
      </c>
      <c r="M5952" s="2">
        <v>5</v>
      </c>
      <c r="N5952" t="s">
        <v>4523</v>
      </c>
      <c r="O5952" t="s">
        <v>4524</v>
      </c>
      <c r="P5952" t="s">
        <v>5560</v>
      </c>
      <c r="Q5952" t="s">
        <v>24332</v>
      </c>
      <c r="R5952" t="s">
        <v>44</v>
      </c>
      <c r="S5952" t="s">
        <v>7084</v>
      </c>
      <c r="T5952" s="3">
        <v>45838</v>
      </c>
      <c r="U5952" s="3">
        <v>45824</v>
      </c>
      <c r="V5952" s="2">
        <v>0</v>
      </c>
      <c r="W5952" t="s">
        <v>44</v>
      </c>
      <c r="X5952" t="s">
        <v>44</v>
      </c>
      <c r="Y5952" t="s">
        <v>5562</v>
      </c>
      <c r="Z5952" t="s">
        <v>5563</v>
      </c>
      <c r="AA5952" t="s">
        <v>4529</v>
      </c>
      <c r="AB5952" t="s">
        <v>4530</v>
      </c>
      <c r="AC5952" t="s">
        <v>89</v>
      </c>
      <c r="AD5952" t="str">
        <f t="shared" si="92"/>
        <v>10-60</v>
      </c>
      <c r="AE5952" t="str">
        <f>VLOOKUP(AD5952,'Main_Sub Desc'!C:D,2,)</f>
        <v>LPC from invoicing</v>
      </c>
      <c r="AF5952" t="str">
        <f>VLOOKUP(VALUE(H5952),'Main_Sub Desc'!F:G,2,)</f>
        <v>Wtr Rev Late Payment</v>
      </c>
      <c r="AG5952">
        <f>IFERROR(VLOOKUP(VALUE(I5952),'PC Mapping'!A:F,6,),"")</f>
        <v>10469</v>
      </c>
      <c r="AH5952" s="13" t="str">
        <f>VLOOKUP(AG5952,'PC Mapping'!L:M,2,)</f>
        <v>Bolivar Water</v>
      </c>
    </row>
    <row r="5953" spans="1:34" x14ac:dyDescent="0.2">
      <c r="A5953" t="s">
        <v>5554</v>
      </c>
      <c r="B5953" t="s">
        <v>24327</v>
      </c>
      <c r="C5953" t="s">
        <v>24204</v>
      </c>
      <c r="D5953" t="s">
        <v>5172</v>
      </c>
      <c r="E5953" s="3">
        <v>45838</v>
      </c>
      <c r="F5953" t="s">
        <v>44</v>
      </c>
      <c r="G5953" t="s">
        <v>3742</v>
      </c>
      <c r="H5953" t="s">
        <v>3722</v>
      </c>
      <c r="I5953" t="s">
        <v>3752</v>
      </c>
      <c r="J5953" t="s">
        <v>4522</v>
      </c>
      <c r="K5953" s="2">
        <v>84.8</v>
      </c>
      <c r="L5953" t="s">
        <v>44</v>
      </c>
      <c r="M5953" s="2">
        <v>84.8</v>
      </c>
      <c r="N5953" t="s">
        <v>4523</v>
      </c>
      <c r="O5953" t="s">
        <v>4524</v>
      </c>
      <c r="P5953" t="s">
        <v>5555</v>
      </c>
      <c r="Q5953" t="s">
        <v>24333</v>
      </c>
      <c r="R5953" t="s">
        <v>44</v>
      </c>
      <c r="S5953" t="s">
        <v>7084</v>
      </c>
      <c r="T5953" s="3">
        <v>45838</v>
      </c>
      <c r="U5953" s="3">
        <v>45824</v>
      </c>
      <c r="V5953" s="2">
        <v>0</v>
      </c>
      <c r="W5953" t="s">
        <v>44</v>
      </c>
      <c r="X5953" t="s">
        <v>44</v>
      </c>
      <c r="Y5953" t="s">
        <v>5557</v>
      </c>
      <c r="Z5953" t="s">
        <v>2764</v>
      </c>
      <c r="AA5953" t="s">
        <v>4529</v>
      </c>
      <c r="AB5953" t="s">
        <v>4530</v>
      </c>
      <c r="AC5953" t="s">
        <v>89</v>
      </c>
      <c r="AD5953" t="str">
        <f t="shared" si="92"/>
        <v>10-60</v>
      </c>
      <c r="AE5953" t="str">
        <f>VLOOKUP(AD5953,'Main_Sub Desc'!C:D,2,)</f>
        <v>LPC from invoicing</v>
      </c>
      <c r="AF5953" t="str">
        <f>VLOOKUP(VALUE(H5953),'Main_Sub Desc'!F:G,2,)</f>
        <v>Wtr Rev Late Payment</v>
      </c>
      <c r="AG5953">
        <f>IFERROR(VLOOKUP(VALUE(I5953),'PC Mapping'!A:F,6,),"")</f>
        <v>10719</v>
      </c>
      <c r="AH5953" s="13" t="str">
        <f>VLOOKUP(AG5953,'PC Mapping'!L:M,2,)</f>
        <v>All Other Water</v>
      </c>
    </row>
    <row r="5954" spans="1:34" x14ac:dyDescent="0.2">
      <c r="A5954" t="s">
        <v>5503</v>
      </c>
      <c r="B5954" t="s">
        <v>24327</v>
      </c>
      <c r="C5954" t="s">
        <v>24204</v>
      </c>
      <c r="D5954" t="s">
        <v>5172</v>
      </c>
      <c r="E5954" s="3">
        <v>45838</v>
      </c>
      <c r="F5954" t="s">
        <v>44</v>
      </c>
      <c r="G5954" t="s">
        <v>3742</v>
      </c>
      <c r="H5954" t="s">
        <v>3722</v>
      </c>
      <c r="I5954" t="s">
        <v>4538</v>
      </c>
      <c r="J5954" t="s">
        <v>4522</v>
      </c>
      <c r="K5954" s="2">
        <v>5</v>
      </c>
      <c r="L5954" t="s">
        <v>44</v>
      </c>
      <c r="M5954" s="2">
        <v>5</v>
      </c>
      <c r="N5954" t="s">
        <v>4523</v>
      </c>
      <c r="O5954" t="s">
        <v>4524</v>
      </c>
      <c r="P5954" t="s">
        <v>5497</v>
      </c>
      <c r="Q5954" t="s">
        <v>24334</v>
      </c>
      <c r="R5954" t="s">
        <v>44</v>
      </c>
      <c r="S5954" t="s">
        <v>7084</v>
      </c>
      <c r="T5954" s="3">
        <v>45838</v>
      </c>
      <c r="U5954" s="3">
        <v>45824</v>
      </c>
      <c r="V5954" s="2">
        <v>0</v>
      </c>
      <c r="W5954" t="s">
        <v>44</v>
      </c>
      <c r="X5954" t="s">
        <v>44</v>
      </c>
      <c r="Y5954" t="s">
        <v>5499</v>
      </c>
      <c r="Z5954" t="s">
        <v>454</v>
      </c>
      <c r="AA5954" t="s">
        <v>4529</v>
      </c>
      <c r="AB5954" t="s">
        <v>4530</v>
      </c>
      <c r="AC5954" t="s">
        <v>89</v>
      </c>
      <c r="AD5954" t="str">
        <f t="shared" si="92"/>
        <v>10-60</v>
      </c>
      <c r="AE5954" t="str">
        <f>VLOOKUP(AD5954,'Main_Sub Desc'!C:D,2,)</f>
        <v>LPC from invoicing</v>
      </c>
      <c r="AF5954" t="str">
        <f>VLOOKUP(VALUE(H5954),'Main_Sub Desc'!F:G,2,)</f>
        <v>Wtr Rev Late Payment</v>
      </c>
      <c r="AG5954">
        <f>IFERROR(VLOOKUP(VALUE(I5954),'PC Mapping'!A:F,6,),"")</f>
        <v>10469</v>
      </c>
      <c r="AH5954" s="13" t="str">
        <f>VLOOKUP(AG5954,'PC Mapping'!L:M,2,)</f>
        <v>Bolivar Water</v>
      </c>
    </row>
    <row r="5955" spans="1:34" x14ac:dyDescent="0.2">
      <c r="A5955" t="s">
        <v>5503</v>
      </c>
      <c r="B5955" t="s">
        <v>24327</v>
      </c>
      <c r="C5955" t="s">
        <v>24204</v>
      </c>
      <c r="D5955" t="s">
        <v>5172</v>
      </c>
      <c r="E5955" s="3">
        <v>45838</v>
      </c>
      <c r="F5955" t="s">
        <v>44</v>
      </c>
      <c r="G5955" t="s">
        <v>3742</v>
      </c>
      <c r="H5955" t="s">
        <v>3716</v>
      </c>
      <c r="I5955" t="s">
        <v>4534</v>
      </c>
      <c r="J5955" t="s">
        <v>4522</v>
      </c>
      <c r="K5955" s="2">
        <v>5</v>
      </c>
      <c r="L5955" t="s">
        <v>44</v>
      </c>
      <c r="M5955" s="2">
        <v>5</v>
      </c>
      <c r="N5955" t="s">
        <v>4523</v>
      </c>
      <c r="O5955" t="s">
        <v>4524</v>
      </c>
      <c r="P5955" t="s">
        <v>5497</v>
      </c>
      <c r="Q5955" t="s">
        <v>24335</v>
      </c>
      <c r="R5955" t="s">
        <v>44</v>
      </c>
      <c r="S5955" t="s">
        <v>7084</v>
      </c>
      <c r="T5955" s="3">
        <v>45838</v>
      </c>
      <c r="U5955" s="3">
        <v>45824</v>
      </c>
      <c r="V5955" s="2">
        <v>0</v>
      </c>
      <c r="W5955" t="s">
        <v>44</v>
      </c>
      <c r="X5955" t="s">
        <v>44</v>
      </c>
      <c r="Y5955" t="s">
        <v>5501</v>
      </c>
      <c r="Z5955" t="s">
        <v>454</v>
      </c>
      <c r="AA5955" t="s">
        <v>4529</v>
      </c>
      <c r="AB5955" t="s">
        <v>4530</v>
      </c>
      <c r="AC5955" t="s">
        <v>89</v>
      </c>
      <c r="AD5955" t="str">
        <f t="shared" si="92"/>
        <v>10-60</v>
      </c>
      <c r="AE5955" t="str">
        <f>VLOOKUP(AD5955,'Main_Sub Desc'!C:D,2,)</f>
        <v>LPC from invoicing</v>
      </c>
      <c r="AF5955" t="str">
        <f>VLOOKUP(VALUE(H5955),'Main_Sub Desc'!F:G,2,)</f>
        <v>Wst Rev Late Payment</v>
      </c>
      <c r="AG5955">
        <f>IFERROR(VLOOKUP(VALUE(I5955),'PC Mapping'!A:F,6,),"")</f>
        <v>10514</v>
      </c>
      <c r="AH5955" s="13" t="str">
        <f>VLOOKUP(AG5955,'PC Mapping'!L:M,2,)</f>
        <v>Bolivar Sewer</v>
      </c>
    </row>
    <row r="5956" spans="1:34" x14ac:dyDescent="0.2">
      <c r="A5956" t="s">
        <v>5496</v>
      </c>
      <c r="B5956" t="s">
        <v>24327</v>
      </c>
      <c r="C5956" t="s">
        <v>24204</v>
      </c>
      <c r="D5956" t="s">
        <v>5172</v>
      </c>
      <c r="E5956" s="3">
        <v>45838</v>
      </c>
      <c r="F5956" t="s">
        <v>44</v>
      </c>
      <c r="G5956" t="s">
        <v>3742</v>
      </c>
      <c r="H5956" t="s">
        <v>3722</v>
      </c>
      <c r="I5956" t="s">
        <v>4538</v>
      </c>
      <c r="J5956" t="s">
        <v>4522</v>
      </c>
      <c r="K5956" s="2">
        <v>5</v>
      </c>
      <c r="L5956" t="s">
        <v>44</v>
      </c>
      <c r="M5956" s="2">
        <v>5</v>
      </c>
      <c r="N5956" t="s">
        <v>4523</v>
      </c>
      <c r="O5956" t="s">
        <v>4524</v>
      </c>
      <c r="P5956" t="s">
        <v>5497</v>
      </c>
      <c r="Q5956" t="s">
        <v>24336</v>
      </c>
      <c r="R5956" t="s">
        <v>44</v>
      </c>
      <c r="S5956" t="s">
        <v>7084</v>
      </c>
      <c r="T5956" s="3">
        <v>45838</v>
      </c>
      <c r="U5956" s="3">
        <v>45824</v>
      </c>
      <c r="V5956" s="2">
        <v>0</v>
      </c>
      <c r="W5956" t="s">
        <v>44</v>
      </c>
      <c r="X5956" t="s">
        <v>44</v>
      </c>
      <c r="Y5956" t="s">
        <v>5499</v>
      </c>
      <c r="Z5956" t="s">
        <v>454</v>
      </c>
      <c r="AA5956" t="s">
        <v>4529</v>
      </c>
      <c r="AB5956" t="s">
        <v>4530</v>
      </c>
      <c r="AC5956" t="s">
        <v>89</v>
      </c>
      <c r="AD5956" t="str">
        <f t="shared" ref="AD5956:AD6019" si="93">CONCATENATE(VALUE(AA5956),"-",VALUE(AB5956))</f>
        <v>10-60</v>
      </c>
      <c r="AE5956" t="str">
        <f>VLOOKUP(AD5956,'Main_Sub Desc'!C:D,2,)</f>
        <v>LPC from invoicing</v>
      </c>
      <c r="AF5956" t="str">
        <f>VLOOKUP(VALUE(H5956),'Main_Sub Desc'!F:G,2,)</f>
        <v>Wtr Rev Late Payment</v>
      </c>
      <c r="AG5956">
        <f>IFERROR(VLOOKUP(VALUE(I5956),'PC Mapping'!A:F,6,),"")</f>
        <v>10469</v>
      </c>
      <c r="AH5956" s="13" t="str">
        <f>VLOOKUP(AG5956,'PC Mapping'!L:M,2,)</f>
        <v>Bolivar Water</v>
      </c>
    </row>
    <row r="5957" spans="1:34" x14ac:dyDescent="0.2">
      <c r="A5957" t="s">
        <v>5496</v>
      </c>
      <c r="B5957" t="s">
        <v>24327</v>
      </c>
      <c r="C5957" t="s">
        <v>24204</v>
      </c>
      <c r="D5957" t="s">
        <v>5172</v>
      </c>
      <c r="E5957" s="3">
        <v>45838</v>
      </c>
      <c r="F5957" t="s">
        <v>44</v>
      </c>
      <c r="G5957" t="s">
        <v>3742</v>
      </c>
      <c r="H5957" t="s">
        <v>3716</v>
      </c>
      <c r="I5957" t="s">
        <v>4534</v>
      </c>
      <c r="J5957" t="s">
        <v>4522</v>
      </c>
      <c r="K5957" s="2">
        <v>5</v>
      </c>
      <c r="L5957" t="s">
        <v>44</v>
      </c>
      <c r="M5957" s="2">
        <v>5</v>
      </c>
      <c r="N5957" t="s">
        <v>4523</v>
      </c>
      <c r="O5957" t="s">
        <v>4524</v>
      </c>
      <c r="P5957" t="s">
        <v>5497</v>
      </c>
      <c r="Q5957" t="s">
        <v>24337</v>
      </c>
      <c r="R5957" t="s">
        <v>44</v>
      </c>
      <c r="S5957" t="s">
        <v>7084</v>
      </c>
      <c r="T5957" s="3">
        <v>45838</v>
      </c>
      <c r="U5957" s="3">
        <v>45824</v>
      </c>
      <c r="V5957" s="2">
        <v>0</v>
      </c>
      <c r="W5957" t="s">
        <v>44</v>
      </c>
      <c r="X5957" t="s">
        <v>44</v>
      </c>
      <c r="Y5957" t="s">
        <v>5501</v>
      </c>
      <c r="Z5957" t="s">
        <v>454</v>
      </c>
      <c r="AA5957" t="s">
        <v>4529</v>
      </c>
      <c r="AB5957" t="s">
        <v>4530</v>
      </c>
      <c r="AC5957" t="s">
        <v>89</v>
      </c>
      <c r="AD5957" t="str">
        <f t="shared" si="93"/>
        <v>10-60</v>
      </c>
      <c r="AE5957" t="str">
        <f>VLOOKUP(AD5957,'Main_Sub Desc'!C:D,2,)</f>
        <v>LPC from invoicing</v>
      </c>
      <c r="AF5957" t="str">
        <f>VLOOKUP(VALUE(H5957),'Main_Sub Desc'!F:G,2,)</f>
        <v>Wst Rev Late Payment</v>
      </c>
      <c r="AG5957">
        <f>IFERROR(VLOOKUP(VALUE(I5957),'PC Mapping'!A:F,6,),"")</f>
        <v>10514</v>
      </c>
      <c r="AH5957" s="13" t="str">
        <f>VLOOKUP(AG5957,'PC Mapping'!L:M,2,)</f>
        <v>Bolivar Sewer</v>
      </c>
    </row>
    <row r="5958" spans="1:34" x14ac:dyDescent="0.2">
      <c r="A5958" t="s">
        <v>5279</v>
      </c>
      <c r="B5958" t="s">
        <v>24327</v>
      </c>
      <c r="C5958" t="s">
        <v>24204</v>
      </c>
      <c r="D5958" t="s">
        <v>5172</v>
      </c>
      <c r="E5958" s="3">
        <v>45838</v>
      </c>
      <c r="F5958" t="s">
        <v>44</v>
      </c>
      <c r="G5958" t="s">
        <v>3742</v>
      </c>
      <c r="H5958" t="s">
        <v>3722</v>
      </c>
      <c r="I5958" t="s">
        <v>4538</v>
      </c>
      <c r="J5958" t="s">
        <v>4522</v>
      </c>
      <c r="K5958" s="2">
        <v>5</v>
      </c>
      <c r="L5958" t="s">
        <v>44</v>
      </c>
      <c r="M5958" s="2">
        <v>5</v>
      </c>
      <c r="N5958" t="s">
        <v>4523</v>
      </c>
      <c r="O5958" t="s">
        <v>4524</v>
      </c>
      <c r="P5958" t="s">
        <v>5280</v>
      </c>
      <c r="Q5958" t="s">
        <v>24338</v>
      </c>
      <c r="R5958" t="s">
        <v>44</v>
      </c>
      <c r="S5958" t="s">
        <v>7084</v>
      </c>
      <c r="T5958" s="3">
        <v>45838</v>
      </c>
      <c r="U5958" s="3">
        <v>45818</v>
      </c>
      <c r="V5958" s="2">
        <v>0</v>
      </c>
      <c r="W5958" t="s">
        <v>44</v>
      </c>
      <c r="X5958" t="s">
        <v>44</v>
      </c>
      <c r="Y5958" t="s">
        <v>5282</v>
      </c>
      <c r="Z5958" t="s">
        <v>727</v>
      </c>
      <c r="AA5958" t="s">
        <v>4529</v>
      </c>
      <c r="AB5958" t="s">
        <v>4530</v>
      </c>
      <c r="AC5958" t="s">
        <v>89</v>
      </c>
      <c r="AD5958" t="str">
        <f t="shared" si="93"/>
        <v>10-60</v>
      </c>
      <c r="AE5958" t="str">
        <f>VLOOKUP(AD5958,'Main_Sub Desc'!C:D,2,)</f>
        <v>LPC from invoicing</v>
      </c>
      <c r="AF5958" t="str">
        <f>VLOOKUP(VALUE(H5958),'Main_Sub Desc'!F:G,2,)</f>
        <v>Wtr Rev Late Payment</v>
      </c>
      <c r="AG5958">
        <f>IFERROR(VLOOKUP(VALUE(I5958),'PC Mapping'!A:F,6,),"")</f>
        <v>10469</v>
      </c>
      <c r="AH5958" s="13" t="str">
        <f>VLOOKUP(AG5958,'PC Mapping'!L:M,2,)</f>
        <v>Bolivar Water</v>
      </c>
    </row>
    <row r="5959" spans="1:34" x14ac:dyDescent="0.2">
      <c r="A5959" t="s">
        <v>5258</v>
      </c>
      <c r="B5959" t="s">
        <v>24327</v>
      </c>
      <c r="C5959" t="s">
        <v>24204</v>
      </c>
      <c r="D5959" t="s">
        <v>5172</v>
      </c>
      <c r="E5959" s="3">
        <v>45838</v>
      </c>
      <c r="F5959" t="s">
        <v>44</v>
      </c>
      <c r="G5959" t="s">
        <v>3742</v>
      </c>
      <c r="H5959" t="s">
        <v>3722</v>
      </c>
      <c r="I5959" t="s">
        <v>3752</v>
      </c>
      <c r="J5959" t="s">
        <v>4522</v>
      </c>
      <c r="K5959" s="2">
        <v>5</v>
      </c>
      <c r="L5959" t="s">
        <v>44</v>
      </c>
      <c r="M5959" s="2">
        <v>5</v>
      </c>
      <c r="N5959" t="s">
        <v>4523</v>
      </c>
      <c r="O5959" t="s">
        <v>4524</v>
      </c>
      <c r="P5959" t="s">
        <v>5253</v>
      </c>
      <c r="Q5959" t="s">
        <v>24339</v>
      </c>
      <c r="R5959" t="s">
        <v>44</v>
      </c>
      <c r="S5959" t="s">
        <v>7084</v>
      </c>
      <c r="T5959" s="3">
        <v>45838</v>
      </c>
      <c r="U5959" s="3">
        <v>45817</v>
      </c>
      <c r="V5959" s="2">
        <v>0</v>
      </c>
      <c r="W5959" t="s">
        <v>44</v>
      </c>
      <c r="X5959" t="s">
        <v>44</v>
      </c>
      <c r="Y5959" t="s">
        <v>5255</v>
      </c>
      <c r="Z5959" t="s">
        <v>5256</v>
      </c>
      <c r="AA5959" t="s">
        <v>4529</v>
      </c>
      <c r="AB5959" t="s">
        <v>4530</v>
      </c>
      <c r="AC5959" t="s">
        <v>89</v>
      </c>
      <c r="AD5959" t="str">
        <f t="shared" si="93"/>
        <v>10-60</v>
      </c>
      <c r="AE5959" t="str">
        <f>VLOOKUP(AD5959,'Main_Sub Desc'!C:D,2,)</f>
        <v>LPC from invoicing</v>
      </c>
      <c r="AF5959" t="str">
        <f>VLOOKUP(VALUE(H5959),'Main_Sub Desc'!F:G,2,)</f>
        <v>Wtr Rev Late Payment</v>
      </c>
      <c r="AG5959">
        <f>IFERROR(VLOOKUP(VALUE(I5959),'PC Mapping'!A:F,6,),"")</f>
        <v>10719</v>
      </c>
      <c r="AH5959" s="13" t="str">
        <f>VLOOKUP(AG5959,'PC Mapping'!L:M,2,)</f>
        <v>All Other Water</v>
      </c>
    </row>
    <row r="5960" spans="1:34" x14ac:dyDescent="0.2">
      <c r="A5960" t="s">
        <v>5252</v>
      </c>
      <c r="B5960" t="s">
        <v>24327</v>
      </c>
      <c r="C5960" t="s">
        <v>24204</v>
      </c>
      <c r="D5960" t="s">
        <v>5172</v>
      </c>
      <c r="E5960" s="3">
        <v>45838</v>
      </c>
      <c r="F5960" t="s">
        <v>44</v>
      </c>
      <c r="G5960" t="s">
        <v>3742</v>
      </c>
      <c r="H5960" t="s">
        <v>3722</v>
      </c>
      <c r="I5960" t="s">
        <v>3752</v>
      </c>
      <c r="J5960" t="s">
        <v>4522</v>
      </c>
      <c r="K5960" s="2">
        <v>5</v>
      </c>
      <c r="L5960" t="s">
        <v>44</v>
      </c>
      <c r="M5960" s="2">
        <v>5</v>
      </c>
      <c r="N5960" t="s">
        <v>4523</v>
      </c>
      <c r="O5960" t="s">
        <v>4524</v>
      </c>
      <c r="P5960" t="s">
        <v>5253</v>
      </c>
      <c r="Q5960" t="s">
        <v>24340</v>
      </c>
      <c r="R5960" t="s">
        <v>44</v>
      </c>
      <c r="S5960" t="s">
        <v>7084</v>
      </c>
      <c r="T5960" s="3">
        <v>45838</v>
      </c>
      <c r="U5960" s="3">
        <v>45817</v>
      </c>
      <c r="V5960" s="2">
        <v>0</v>
      </c>
      <c r="W5960" t="s">
        <v>44</v>
      </c>
      <c r="X5960" t="s">
        <v>44</v>
      </c>
      <c r="Y5960" t="s">
        <v>5255</v>
      </c>
      <c r="Z5960" t="s">
        <v>5256</v>
      </c>
      <c r="AA5960" t="s">
        <v>4529</v>
      </c>
      <c r="AB5960" t="s">
        <v>4530</v>
      </c>
      <c r="AC5960" t="s">
        <v>89</v>
      </c>
      <c r="AD5960" t="str">
        <f t="shared" si="93"/>
        <v>10-60</v>
      </c>
      <c r="AE5960" t="str">
        <f>VLOOKUP(AD5960,'Main_Sub Desc'!C:D,2,)</f>
        <v>LPC from invoicing</v>
      </c>
      <c r="AF5960" t="str">
        <f>VLOOKUP(VALUE(H5960),'Main_Sub Desc'!F:G,2,)</f>
        <v>Wtr Rev Late Payment</v>
      </c>
      <c r="AG5960">
        <f>IFERROR(VLOOKUP(VALUE(I5960),'PC Mapping'!A:F,6,),"")</f>
        <v>10719</v>
      </c>
      <c r="AH5960" s="13" t="str">
        <f>VLOOKUP(AG5960,'PC Mapping'!L:M,2,)</f>
        <v>All Other Water</v>
      </c>
    </row>
    <row r="5961" spans="1:34" x14ac:dyDescent="0.2">
      <c r="A5961" t="s">
        <v>15845</v>
      </c>
      <c r="B5961" t="s">
        <v>24327</v>
      </c>
      <c r="C5961" t="s">
        <v>24204</v>
      </c>
      <c r="D5961" t="s">
        <v>5172</v>
      </c>
      <c r="E5961" s="3">
        <v>45838</v>
      </c>
      <c r="F5961" t="s">
        <v>44</v>
      </c>
      <c r="G5961" t="s">
        <v>3742</v>
      </c>
      <c r="H5961" t="s">
        <v>3722</v>
      </c>
      <c r="I5961" t="s">
        <v>3752</v>
      </c>
      <c r="J5961" t="s">
        <v>4522</v>
      </c>
      <c r="K5961" s="2">
        <v>5</v>
      </c>
      <c r="L5961" t="s">
        <v>44</v>
      </c>
      <c r="M5961" s="2">
        <v>5</v>
      </c>
      <c r="N5961" t="s">
        <v>4523</v>
      </c>
      <c r="O5961" t="s">
        <v>4524</v>
      </c>
      <c r="P5961" t="s">
        <v>12808</v>
      </c>
      <c r="Q5961" t="s">
        <v>24341</v>
      </c>
      <c r="R5961" t="s">
        <v>44</v>
      </c>
      <c r="S5961" t="s">
        <v>7084</v>
      </c>
      <c r="T5961" s="3">
        <v>45838</v>
      </c>
      <c r="U5961" s="3">
        <v>45813</v>
      </c>
      <c r="V5961" s="2">
        <v>0</v>
      </c>
      <c r="W5961" t="s">
        <v>44</v>
      </c>
      <c r="X5961" t="s">
        <v>44</v>
      </c>
      <c r="Y5961" t="s">
        <v>12810</v>
      </c>
      <c r="Z5961" t="s">
        <v>12811</v>
      </c>
      <c r="AA5961" t="s">
        <v>4529</v>
      </c>
      <c r="AB5961" t="s">
        <v>4530</v>
      </c>
      <c r="AC5961" t="s">
        <v>89</v>
      </c>
      <c r="AD5961" t="str">
        <f t="shared" si="93"/>
        <v>10-60</v>
      </c>
      <c r="AE5961" t="str">
        <f>VLOOKUP(AD5961,'Main_Sub Desc'!C:D,2,)</f>
        <v>LPC from invoicing</v>
      </c>
      <c r="AF5961" t="str">
        <f>VLOOKUP(VALUE(H5961),'Main_Sub Desc'!F:G,2,)</f>
        <v>Wtr Rev Late Payment</v>
      </c>
      <c r="AG5961">
        <f>IFERROR(VLOOKUP(VALUE(I5961),'PC Mapping'!A:F,6,),"")</f>
        <v>10719</v>
      </c>
      <c r="AH5961" s="13" t="str">
        <f>VLOOKUP(AG5961,'PC Mapping'!L:M,2,)</f>
        <v>All Other Water</v>
      </c>
    </row>
    <row r="5962" spans="1:34" x14ac:dyDescent="0.2">
      <c r="A5962" t="s">
        <v>15841</v>
      </c>
      <c r="B5962" t="s">
        <v>24327</v>
      </c>
      <c r="C5962" t="s">
        <v>24204</v>
      </c>
      <c r="D5962" t="s">
        <v>5172</v>
      </c>
      <c r="E5962" s="3">
        <v>45838</v>
      </c>
      <c r="F5962" t="s">
        <v>44</v>
      </c>
      <c r="G5962" t="s">
        <v>3742</v>
      </c>
      <c r="H5962" t="s">
        <v>3722</v>
      </c>
      <c r="I5962" t="s">
        <v>3752</v>
      </c>
      <c r="J5962" t="s">
        <v>4522</v>
      </c>
      <c r="K5962" s="2">
        <v>5</v>
      </c>
      <c r="L5962" t="s">
        <v>44</v>
      </c>
      <c r="M5962" s="2">
        <v>5</v>
      </c>
      <c r="N5962" t="s">
        <v>4523</v>
      </c>
      <c r="O5962" t="s">
        <v>4524</v>
      </c>
      <c r="P5962" t="s">
        <v>8840</v>
      </c>
      <c r="Q5962" t="s">
        <v>24342</v>
      </c>
      <c r="R5962" t="s">
        <v>44</v>
      </c>
      <c r="S5962" t="s">
        <v>7084</v>
      </c>
      <c r="T5962" s="3">
        <v>45838</v>
      </c>
      <c r="U5962" s="3">
        <v>45813</v>
      </c>
      <c r="V5962" s="2">
        <v>0</v>
      </c>
      <c r="W5962" t="s">
        <v>44</v>
      </c>
      <c r="X5962" t="s">
        <v>44</v>
      </c>
      <c r="Y5962" t="s">
        <v>15843</v>
      </c>
      <c r="Z5962" t="s">
        <v>3029</v>
      </c>
      <c r="AA5962" t="s">
        <v>4529</v>
      </c>
      <c r="AB5962" t="s">
        <v>4530</v>
      </c>
      <c r="AC5962" t="s">
        <v>99</v>
      </c>
      <c r="AD5962" t="str">
        <f t="shared" si="93"/>
        <v>10-60</v>
      </c>
      <c r="AE5962" t="str">
        <f>VLOOKUP(AD5962,'Main_Sub Desc'!C:D,2,)</f>
        <v>LPC from invoicing</v>
      </c>
      <c r="AF5962" t="str">
        <f>VLOOKUP(VALUE(H5962),'Main_Sub Desc'!F:G,2,)</f>
        <v>Wtr Rev Late Payment</v>
      </c>
      <c r="AG5962">
        <f>IFERROR(VLOOKUP(VALUE(I5962),'PC Mapping'!A:F,6,),"")</f>
        <v>10719</v>
      </c>
      <c r="AH5962" s="13" t="str">
        <f>VLOOKUP(AG5962,'PC Mapping'!L:M,2,)</f>
        <v>All Other Water</v>
      </c>
    </row>
    <row r="5963" spans="1:34" x14ac:dyDescent="0.2">
      <c r="A5963" t="s">
        <v>24343</v>
      </c>
      <c r="B5963" t="s">
        <v>24344</v>
      </c>
      <c r="C5963" t="s">
        <v>24345</v>
      </c>
      <c r="D5963" t="s">
        <v>24346</v>
      </c>
      <c r="E5963" s="3">
        <v>45833</v>
      </c>
      <c r="F5963" t="s">
        <v>44</v>
      </c>
      <c r="G5963" t="s">
        <v>3742</v>
      </c>
      <c r="H5963" t="s">
        <v>3724</v>
      </c>
      <c r="I5963" t="s">
        <v>24347</v>
      </c>
      <c r="J5963" t="s">
        <v>4522</v>
      </c>
      <c r="K5963" s="2">
        <v>-25</v>
      </c>
      <c r="L5963" t="s">
        <v>44</v>
      </c>
      <c r="M5963" s="2">
        <v>-25</v>
      </c>
      <c r="N5963" t="s">
        <v>4523</v>
      </c>
      <c r="O5963" t="s">
        <v>4524</v>
      </c>
      <c r="P5963" t="s">
        <v>24348</v>
      </c>
      <c r="Q5963" t="s">
        <v>24349</v>
      </c>
      <c r="R5963" t="s">
        <v>44</v>
      </c>
      <c r="S5963" t="s">
        <v>4527</v>
      </c>
      <c r="T5963" s="3">
        <v>45833</v>
      </c>
      <c r="U5963" s="3"/>
      <c r="V5963" s="2">
        <v>0</v>
      </c>
      <c r="W5963" t="s">
        <v>44</v>
      </c>
      <c r="X5963" t="s">
        <v>44</v>
      </c>
      <c r="Y5963" t="e">
        <v>#N/A</v>
      </c>
      <c r="Z5963" s="34" t="s">
        <v>16651</v>
      </c>
      <c r="AA5963" s="34" t="s">
        <v>24350</v>
      </c>
      <c r="AB5963" s="34" t="s">
        <v>4529</v>
      </c>
      <c r="AC5963" t="s">
        <v>90</v>
      </c>
      <c r="AD5963" t="str">
        <f t="shared" si="93"/>
        <v>70-10</v>
      </c>
      <c r="AE5963" t="str">
        <f>VLOOKUP(AD5963,'Main_Sub Desc'!C:D,2,)</f>
        <v>Return Fee (Adj.Cr)</v>
      </c>
      <c r="AF5963" t="str">
        <f>VLOOKUP(VALUE(H5963),'Main_Sub Desc'!F:G,2,)</f>
        <v>Wtr Rev Returned Chk</v>
      </c>
      <c r="AG5963">
        <f>IFERROR(VLOOKUP(VALUE(I5963),'PC Mapping'!A:F,6,),"")</f>
        <v>10719</v>
      </c>
      <c r="AH5963" s="13" t="str">
        <f>VLOOKUP(AG5963,'PC Mapping'!L:M,2,)</f>
        <v>All Other Water</v>
      </c>
    </row>
    <row r="5964" spans="1:34" x14ac:dyDescent="0.2">
      <c r="A5964" t="s">
        <v>24351</v>
      </c>
      <c r="B5964" t="s">
        <v>24352</v>
      </c>
      <c r="C5964" t="s">
        <v>24345</v>
      </c>
      <c r="D5964" t="s">
        <v>24346</v>
      </c>
      <c r="E5964" s="3">
        <v>45814</v>
      </c>
      <c r="F5964" t="s">
        <v>44</v>
      </c>
      <c r="G5964" t="s">
        <v>3742</v>
      </c>
      <c r="H5964" t="s">
        <v>3724</v>
      </c>
      <c r="I5964" t="s">
        <v>24347</v>
      </c>
      <c r="J5964" t="s">
        <v>4522</v>
      </c>
      <c r="K5964" s="2">
        <v>-25</v>
      </c>
      <c r="L5964" t="s">
        <v>44</v>
      </c>
      <c r="M5964" s="2">
        <v>-25</v>
      </c>
      <c r="N5964" t="s">
        <v>4523</v>
      </c>
      <c r="O5964" t="s">
        <v>4524</v>
      </c>
      <c r="P5964" t="s">
        <v>6021</v>
      </c>
      <c r="Q5964" t="s">
        <v>24353</v>
      </c>
      <c r="R5964" t="s">
        <v>44</v>
      </c>
      <c r="S5964" t="s">
        <v>4527</v>
      </c>
      <c r="T5964" s="3">
        <v>45814</v>
      </c>
      <c r="U5964" s="3"/>
      <c r="V5964" s="2">
        <v>0</v>
      </c>
      <c r="W5964" t="s">
        <v>44</v>
      </c>
      <c r="X5964" t="s">
        <v>44</v>
      </c>
      <c r="Y5964" t="e">
        <v>#N/A</v>
      </c>
      <c r="Z5964" s="34" t="s">
        <v>1672</v>
      </c>
      <c r="AA5964" s="34" t="s">
        <v>24350</v>
      </c>
      <c r="AB5964" s="34" t="s">
        <v>4529</v>
      </c>
      <c r="AC5964" t="s">
        <v>90</v>
      </c>
      <c r="AD5964" t="str">
        <f t="shared" si="93"/>
        <v>70-10</v>
      </c>
      <c r="AE5964" t="str">
        <f>VLOOKUP(AD5964,'Main_Sub Desc'!C:D,2,)</f>
        <v>Return Fee (Adj.Cr)</v>
      </c>
      <c r="AF5964" t="str">
        <f>VLOOKUP(VALUE(H5964),'Main_Sub Desc'!F:G,2,)</f>
        <v>Wtr Rev Returned Chk</v>
      </c>
      <c r="AG5964">
        <f>IFERROR(VLOOKUP(VALUE(I5964),'PC Mapping'!A:F,6,),"")</f>
        <v>10719</v>
      </c>
      <c r="AH5964" s="13" t="str">
        <f>VLOOKUP(AG5964,'PC Mapping'!L:M,2,)</f>
        <v>All Other Water</v>
      </c>
    </row>
    <row r="5965" spans="1:34" x14ac:dyDescent="0.2">
      <c r="A5965" t="s">
        <v>24354</v>
      </c>
      <c r="B5965" t="s">
        <v>24355</v>
      </c>
      <c r="C5965" t="s">
        <v>24345</v>
      </c>
      <c r="D5965" t="s">
        <v>24346</v>
      </c>
      <c r="E5965" s="3">
        <v>45813</v>
      </c>
      <c r="F5965" t="s">
        <v>44</v>
      </c>
      <c r="G5965" t="s">
        <v>3742</v>
      </c>
      <c r="H5965" t="s">
        <v>3724</v>
      </c>
      <c r="I5965" t="s">
        <v>24347</v>
      </c>
      <c r="J5965" t="s">
        <v>4522</v>
      </c>
      <c r="K5965" s="2">
        <v>-25</v>
      </c>
      <c r="L5965" t="s">
        <v>44</v>
      </c>
      <c r="M5965" s="2">
        <v>-25</v>
      </c>
      <c r="N5965" t="s">
        <v>4523</v>
      </c>
      <c r="O5965" t="s">
        <v>4524</v>
      </c>
      <c r="P5965" t="s">
        <v>7692</v>
      </c>
      <c r="Q5965" t="s">
        <v>24356</v>
      </c>
      <c r="R5965" t="s">
        <v>44</v>
      </c>
      <c r="S5965" t="s">
        <v>4527</v>
      </c>
      <c r="T5965" s="3">
        <v>45813</v>
      </c>
      <c r="U5965" s="3"/>
      <c r="V5965" s="2">
        <v>0</v>
      </c>
      <c r="W5965" t="s">
        <v>44</v>
      </c>
      <c r="X5965" t="s">
        <v>44</v>
      </c>
      <c r="Y5965" t="e">
        <v>#N/A</v>
      </c>
      <c r="Z5965" s="34" t="s">
        <v>3002</v>
      </c>
      <c r="AA5965" s="34" t="s">
        <v>24350</v>
      </c>
      <c r="AB5965" s="34" t="s">
        <v>4529</v>
      </c>
      <c r="AC5965" t="s">
        <v>90</v>
      </c>
      <c r="AD5965" t="str">
        <f t="shared" si="93"/>
        <v>70-10</v>
      </c>
      <c r="AE5965" t="str">
        <f>VLOOKUP(AD5965,'Main_Sub Desc'!C:D,2,)</f>
        <v>Return Fee (Adj.Cr)</v>
      </c>
      <c r="AF5965" t="str">
        <f>VLOOKUP(VALUE(H5965),'Main_Sub Desc'!F:G,2,)</f>
        <v>Wtr Rev Returned Chk</v>
      </c>
      <c r="AG5965">
        <f>IFERROR(VLOOKUP(VALUE(I5965),'PC Mapping'!A:F,6,),"")</f>
        <v>10719</v>
      </c>
      <c r="AH5965" s="13" t="str">
        <f>VLOOKUP(AG5965,'PC Mapping'!L:M,2,)</f>
        <v>All Other Water</v>
      </c>
    </row>
    <row r="5966" spans="1:34" x14ac:dyDescent="0.2">
      <c r="A5966" t="s">
        <v>24357</v>
      </c>
      <c r="B5966" t="s">
        <v>24358</v>
      </c>
      <c r="C5966" t="s">
        <v>24345</v>
      </c>
      <c r="D5966" t="s">
        <v>24346</v>
      </c>
      <c r="E5966" s="3">
        <v>45834</v>
      </c>
      <c r="F5966" t="s">
        <v>44</v>
      </c>
      <c r="G5966" t="s">
        <v>3742</v>
      </c>
      <c r="H5966" t="s">
        <v>3724</v>
      </c>
      <c r="I5966" t="s">
        <v>24347</v>
      </c>
      <c r="J5966" t="s">
        <v>4522</v>
      </c>
      <c r="K5966" s="2">
        <v>-25</v>
      </c>
      <c r="L5966" t="s">
        <v>44</v>
      </c>
      <c r="M5966" s="2">
        <v>-25</v>
      </c>
      <c r="N5966" t="s">
        <v>4523</v>
      </c>
      <c r="O5966" t="s">
        <v>4524</v>
      </c>
      <c r="P5966" t="s">
        <v>14271</v>
      </c>
      <c r="Q5966" t="s">
        <v>24359</v>
      </c>
      <c r="R5966" t="s">
        <v>44</v>
      </c>
      <c r="S5966" t="s">
        <v>4527</v>
      </c>
      <c r="T5966" s="3">
        <v>45834</v>
      </c>
      <c r="U5966" s="3"/>
      <c r="V5966" s="2">
        <v>0</v>
      </c>
      <c r="W5966" t="s">
        <v>44</v>
      </c>
      <c r="X5966" t="s">
        <v>44</v>
      </c>
      <c r="Y5966" s="34" t="s">
        <v>24360</v>
      </c>
      <c r="Z5966" s="34" t="s">
        <v>149</v>
      </c>
      <c r="AA5966" s="34" t="s">
        <v>24350</v>
      </c>
      <c r="AB5966" s="34" t="s">
        <v>4529</v>
      </c>
      <c r="AC5966" t="s">
        <v>89</v>
      </c>
      <c r="AD5966" t="str">
        <f t="shared" si="93"/>
        <v>70-10</v>
      </c>
      <c r="AE5966" t="str">
        <f>VLOOKUP(AD5966,'Main_Sub Desc'!C:D,2,)</f>
        <v>Return Fee (Adj.Cr)</v>
      </c>
      <c r="AF5966" t="str">
        <f>VLOOKUP(VALUE(H5966),'Main_Sub Desc'!F:G,2,)</f>
        <v>Wtr Rev Returned Chk</v>
      </c>
      <c r="AG5966">
        <f>IFERROR(VLOOKUP(VALUE(I5966),'PC Mapping'!A:F,6,),"")</f>
        <v>10719</v>
      </c>
      <c r="AH5966" s="13" t="str">
        <f>VLOOKUP(AG5966,'PC Mapping'!L:M,2,)</f>
        <v>All Other Water</v>
      </c>
    </row>
    <row r="5967" spans="1:34" x14ac:dyDescent="0.2">
      <c r="A5967" t="s">
        <v>24361</v>
      </c>
      <c r="B5967" t="s">
        <v>24362</v>
      </c>
      <c r="C5967" t="s">
        <v>24204</v>
      </c>
      <c r="D5967" t="s">
        <v>5172</v>
      </c>
      <c r="E5967" s="3">
        <v>45809</v>
      </c>
      <c r="F5967" t="s">
        <v>44</v>
      </c>
      <c r="G5967" t="s">
        <v>3742</v>
      </c>
      <c r="H5967" t="s">
        <v>3722</v>
      </c>
      <c r="I5967" t="s">
        <v>4538</v>
      </c>
      <c r="J5967" t="s">
        <v>4522</v>
      </c>
      <c r="K5967" s="2">
        <v>5</v>
      </c>
      <c r="L5967" t="s">
        <v>44</v>
      </c>
      <c r="M5967" s="2">
        <v>5</v>
      </c>
      <c r="N5967" t="s">
        <v>4523</v>
      </c>
      <c r="O5967" t="s">
        <v>4524</v>
      </c>
      <c r="P5967" t="s">
        <v>24363</v>
      </c>
      <c r="Q5967" t="s">
        <v>24364</v>
      </c>
      <c r="R5967" t="s">
        <v>44</v>
      </c>
      <c r="S5967" t="s">
        <v>4627</v>
      </c>
      <c r="T5967" s="3">
        <v>45809</v>
      </c>
      <c r="U5967" s="3">
        <v>45694</v>
      </c>
      <c r="V5967" s="2">
        <v>0</v>
      </c>
      <c r="W5967" t="s">
        <v>44</v>
      </c>
      <c r="X5967" t="s">
        <v>44</v>
      </c>
      <c r="Y5967" t="s">
        <v>24365</v>
      </c>
      <c r="Z5967" t="s">
        <v>247</v>
      </c>
      <c r="AA5967" t="s">
        <v>4529</v>
      </c>
      <c r="AB5967" t="s">
        <v>4530</v>
      </c>
      <c r="AC5967" t="s">
        <v>89</v>
      </c>
      <c r="AD5967" t="str">
        <f t="shared" si="93"/>
        <v>10-60</v>
      </c>
      <c r="AE5967" t="str">
        <f>VLOOKUP(AD5967,'Main_Sub Desc'!C:D,2,)</f>
        <v>LPC from invoicing</v>
      </c>
      <c r="AF5967" t="str">
        <f>VLOOKUP(VALUE(H5967),'Main_Sub Desc'!F:G,2,)</f>
        <v>Wtr Rev Late Payment</v>
      </c>
      <c r="AG5967">
        <f>IFERROR(VLOOKUP(VALUE(I5967),'PC Mapping'!A:F,6,),"")</f>
        <v>10469</v>
      </c>
      <c r="AH5967" s="13" t="str">
        <f>VLOOKUP(AG5967,'PC Mapping'!L:M,2,)</f>
        <v>Bolivar Water</v>
      </c>
    </row>
    <row r="5968" spans="1:34" x14ac:dyDescent="0.2">
      <c r="A5968" t="s">
        <v>24361</v>
      </c>
      <c r="B5968" t="s">
        <v>24362</v>
      </c>
      <c r="C5968" t="s">
        <v>24204</v>
      </c>
      <c r="D5968" t="s">
        <v>5172</v>
      </c>
      <c r="E5968" s="3">
        <v>45809</v>
      </c>
      <c r="F5968" t="s">
        <v>44</v>
      </c>
      <c r="G5968" t="s">
        <v>3742</v>
      </c>
      <c r="H5968" t="s">
        <v>3716</v>
      </c>
      <c r="I5968" t="s">
        <v>4534</v>
      </c>
      <c r="J5968" t="s">
        <v>4522</v>
      </c>
      <c r="K5968" s="2">
        <v>5</v>
      </c>
      <c r="L5968" t="s">
        <v>44</v>
      </c>
      <c r="M5968" s="2">
        <v>5</v>
      </c>
      <c r="N5968" t="s">
        <v>4523</v>
      </c>
      <c r="O5968" t="s">
        <v>4524</v>
      </c>
      <c r="P5968" t="s">
        <v>24363</v>
      </c>
      <c r="Q5968" t="s">
        <v>24366</v>
      </c>
      <c r="R5968" t="s">
        <v>44</v>
      </c>
      <c r="S5968" t="s">
        <v>4627</v>
      </c>
      <c r="T5968" s="3">
        <v>45809</v>
      </c>
      <c r="U5968" s="3">
        <v>45694</v>
      </c>
      <c r="V5968" s="2">
        <v>0</v>
      </c>
      <c r="W5968" t="s">
        <v>44</v>
      </c>
      <c r="X5968" t="s">
        <v>44</v>
      </c>
      <c r="Y5968" t="s">
        <v>24367</v>
      </c>
      <c r="Z5968" t="s">
        <v>247</v>
      </c>
      <c r="AA5968" t="s">
        <v>4529</v>
      </c>
      <c r="AB5968" t="s">
        <v>4530</v>
      </c>
      <c r="AC5968" t="s">
        <v>89</v>
      </c>
      <c r="AD5968" t="str">
        <f t="shared" si="93"/>
        <v>10-60</v>
      </c>
      <c r="AE5968" t="str">
        <f>VLOOKUP(AD5968,'Main_Sub Desc'!C:D,2,)</f>
        <v>LPC from invoicing</v>
      </c>
      <c r="AF5968" t="str">
        <f>VLOOKUP(VALUE(H5968),'Main_Sub Desc'!F:G,2,)</f>
        <v>Wst Rev Late Payment</v>
      </c>
      <c r="AG5968">
        <f>IFERROR(VLOOKUP(VALUE(I5968),'PC Mapping'!A:F,6,),"")</f>
        <v>10514</v>
      </c>
      <c r="AH5968" s="13" t="str">
        <f>VLOOKUP(AG5968,'PC Mapping'!L:M,2,)</f>
        <v>Bolivar Sewer</v>
      </c>
    </row>
    <row r="5969" spans="1:34" x14ac:dyDescent="0.2">
      <c r="A5969" t="s">
        <v>24368</v>
      </c>
      <c r="B5969" t="s">
        <v>24369</v>
      </c>
      <c r="C5969" t="s">
        <v>24204</v>
      </c>
      <c r="D5969" t="s">
        <v>5172</v>
      </c>
      <c r="E5969" s="3">
        <v>45810</v>
      </c>
      <c r="F5969" t="s">
        <v>44</v>
      </c>
      <c r="G5969" t="s">
        <v>3742</v>
      </c>
      <c r="H5969" t="s">
        <v>3716</v>
      </c>
      <c r="I5969" t="s">
        <v>4534</v>
      </c>
      <c r="J5969" t="s">
        <v>4522</v>
      </c>
      <c r="K5969" s="2">
        <v>5</v>
      </c>
      <c r="L5969" t="s">
        <v>44</v>
      </c>
      <c r="M5969" s="2">
        <v>5</v>
      </c>
      <c r="N5969" t="s">
        <v>4523</v>
      </c>
      <c r="O5969" t="s">
        <v>4524</v>
      </c>
      <c r="P5969" t="s">
        <v>4680</v>
      </c>
      <c r="Q5969" t="s">
        <v>24370</v>
      </c>
      <c r="R5969" t="s">
        <v>44</v>
      </c>
      <c r="S5969" t="s">
        <v>4682</v>
      </c>
      <c r="T5969" s="3">
        <v>45810</v>
      </c>
      <c r="U5969" s="3">
        <v>45670</v>
      </c>
      <c r="V5969" s="2">
        <v>0</v>
      </c>
      <c r="W5969" t="s">
        <v>44</v>
      </c>
      <c r="X5969" t="s">
        <v>44</v>
      </c>
      <c r="Y5969" t="s">
        <v>4683</v>
      </c>
      <c r="Z5969" t="s">
        <v>840</v>
      </c>
      <c r="AA5969" t="s">
        <v>4529</v>
      </c>
      <c r="AB5969" t="s">
        <v>4530</v>
      </c>
      <c r="AC5969" t="s">
        <v>89</v>
      </c>
      <c r="AD5969" t="str">
        <f t="shared" si="93"/>
        <v>10-60</v>
      </c>
      <c r="AE5969" t="str">
        <f>VLOOKUP(AD5969,'Main_Sub Desc'!C:D,2,)</f>
        <v>LPC from invoicing</v>
      </c>
      <c r="AF5969" t="str">
        <f>VLOOKUP(VALUE(H5969),'Main_Sub Desc'!F:G,2,)</f>
        <v>Wst Rev Late Payment</v>
      </c>
      <c r="AG5969">
        <f>IFERROR(VLOOKUP(VALUE(I5969),'PC Mapping'!A:F,6,),"")</f>
        <v>10514</v>
      </c>
      <c r="AH5969" s="13" t="str">
        <f>VLOOKUP(AG5969,'PC Mapping'!L:M,2,)</f>
        <v>Bolivar Sewer</v>
      </c>
    </row>
    <row r="5970" spans="1:34" x14ac:dyDescent="0.2">
      <c r="A5970" t="s">
        <v>4685</v>
      </c>
      <c r="B5970" t="s">
        <v>24369</v>
      </c>
      <c r="C5970" t="s">
        <v>24204</v>
      </c>
      <c r="D5970" t="s">
        <v>5172</v>
      </c>
      <c r="E5970" s="3">
        <v>45810</v>
      </c>
      <c r="F5970" t="s">
        <v>44</v>
      </c>
      <c r="G5970" t="s">
        <v>3742</v>
      </c>
      <c r="H5970" t="s">
        <v>3716</v>
      </c>
      <c r="I5970" t="s">
        <v>4534</v>
      </c>
      <c r="J5970" t="s">
        <v>4522</v>
      </c>
      <c r="K5970" s="2">
        <v>5</v>
      </c>
      <c r="L5970" t="s">
        <v>44</v>
      </c>
      <c r="M5970" s="2">
        <v>5</v>
      </c>
      <c r="N5970" t="s">
        <v>4523</v>
      </c>
      <c r="O5970" t="s">
        <v>4524</v>
      </c>
      <c r="P5970" t="s">
        <v>4686</v>
      </c>
      <c r="Q5970" t="s">
        <v>24371</v>
      </c>
      <c r="R5970" t="s">
        <v>44</v>
      </c>
      <c r="S5970" t="s">
        <v>4688</v>
      </c>
      <c r="T5970" s="3">
        <v>45810</v>
      </c>
      <c r="U5970" s="3">
        <v>45811</v>
      </c>
      <c r="V5970" s="2">
        <v>0</v>
      </c>
      <c r="W5970" t="s">
        <v>44</v>
      </c>
      <c r="X5970" t="s">
        <v>44</v>
      </c>
      <c r="Y5970" t="s">
        <v>4689</v>
      </c>
      <c r="Z5970" t="s">
        <v>4690</v>
      </c>
      <c r="AA5970" t="s">
        <v>4529</v>
      </c>
      <c r="AB5970" t="s">
        <v>4530</v>
      </c>
      <c r="AC5970" t="s">
        <v>89</v>
      </c>
      <c r="AD5970" t="str">
        <f t="shared" si="93"/>
        <v>10-60</v>
      </c>
      <c r="AE5970" t="str">
        <f>VLOOKUP(AD5970,'Main_Sub Desc'!C:D,2,)</f>
        <v>LPC from invoicing</v>
      </c>
      <c r="AF5970" t="str">
        <f>VLOOKUP(VALUE(H5970),'Main_Sub Desc'!F:G,2,)</f>
        <v>Wst Rev Late Payment</v>
      </c>
      <c r="AG5970">
        <f>IFERROR(VLOOKUP(VALUE(I5970),'PC Mapping'!A:F,6,),"")</f>
        <v>10514</v>
      </c>
      <c r="AH5970" s="13" t="str">
        <f>VLOOKUP(AG5970,'PC Mapping'!L:M,2,)</f>
        <v>Bolivar Sewer</v>
      </c>
    </row>
    <row r="5971" spans="1:34" x14ac:dyDescent="0.2">
      <c r="A5971" t="s">
        <v>4685</v>
      </c>
      <c r="B5971" t="s">
        <v>24369</v>
      </c>
      <c r="C5971" t="s">
        <v>24204</v>
      </c>
      <c r="D5971" t="s">
        <v>5172</v>
      </c>
      <c r="E5971" s="3">
        <v>45810</v>
      </c>
      <c r="F5971" t="s">
        <v>44</v>
      </c>
      <c r="G5971" t="s">
        <v>3742</v>
      </c>
      <c r="H5971" t="s">
        <v>3722</v>
      </c>
      <c r="I5971" t="s">
        <v>4538</v>
      </c>
      <c r="J5971" t="s">
        <v>4522</v>
      </c>
      <c r="K5971" s="2">
        <v>5</v>
      </c>
      <c r="L5971" t="s">
        <v>44</v>
      </c>
      <c r="M5971" s="2">
        <v>5</v>
      </c>
      <c r="N5971" t="s">
        <v>4523</v>
      </c>
      <c r="O5971" t="s">
        <v>4524</v>
      </c>
      <c r="P5971" t="s">
        <v>4686</v>
      </c>
      <c r="Q5971" t="s">
        <v>24372</v>
      </c>
      <c r="R5971" t="s">
        <v>44</v>
      </c>
      <c r="S5971" t="s">
        <v>4688</v>
      </c>
      <c r="T5971" s="3">
        <v>45810</v>
      </c>
      <c r="U5971" s="3">
        <v>45811</v>
      </c>
      <c r="V5971" s="2">
        <v>0</v>
      </c>
      <c r="W5971" t="s">
        <v>44</v>
      </c>
      <c r="X5971" t="s">
        <v>44</v>
      </c>
      <c r="Y5971" t="s">
        <v>4692</v>
      </c>
      <c r="Z5971" t="s">
        <v>4690</v>
      </c>
      <c r="AA5971" t="s">
        <v>4529</v>
      </c>
      <c r="AB5971" t="s">
        <v>4530</v>
      </c>
      <c r="AC5971" t="s">
        <v>89</v>
      </c>
      <c r="AD5971" t="str">
        <f t="shared" si="93"/>
        <v>10-60</v>
      </c>
      <c r="AE5971" t="str">
        <f>VLOOKUP(AD5971,'Main_Sub Desc'!C:D,2,)</f>
        <v>LPC from invoicing</v>
      </c>
      <c r="AF5971" t="str">
        <f>VLOOKUP(VALUE(H5971),'Main_Sub Desc'!F:G,2,)</f>
        <v>Wtr Rev Late Payment</v>
      </c>
      <c r="AG5971">
        <f>IFERROR(VLOOKUP(VALUE(I5971),'PC Mapping'!A:F,6,),"")</f>
        <v>10469</v>
      </c>
      <c r="AH5971" s="13" t="str">
        <f>VLOOKUP(AG5971,'PC Mapping'!L:M,2,)</f>
        <v>Bolivar Water</v>
      </c>
    </row>
    <row r="5972" spans="1:34" x14ac:dyDescent="0.2">
      <c r="A5972" t="s">
        <v>24373</v>
      </c>
      <c r="B5972" t="s">
        <v>24369</v>
      </c>
      <c r="C5972" t="s">
        <v>24204</v>
      </c>
      <c r="D5972" t="s">
        <v>5172</v>
      </c>
      <c r="E5972" s="3">
        <v>45810</v>
      </c>
      <c r="F5972" t="s">
        <v>44</v>
      </c>
      <c r="G5972" t="s">
        <v>3742</v>
      </c>
      <c r="H5972" t="s">
        <v>3716</v>
      </c>
      <c r="I5972" t="s">
        <v>4534</v>
      </c>
      <c r="J5972" t="s">
        <v>4522</v>
      </c>
      <c r="K5972" s="2">
        <v>5</v>
      </c>
      <c r="L5972" t="s">
        <v>44</v>
      </c>
      <c r="M5972" s="2">
        <v>5</v>
      </c>
      <c r="N5972" t="s">
        <v>4523</v>
      </c>
      <c r="O5972" t="s">
        <v>4524</v>
      </c>
      <c r="P5972" t="s">
        <v>5604</v>
      </c>
      <c r="Q5972" t="s">
        <v>24374</v>
      </c>
      <c r="R5972" t="s">
        <v>44</v>
      </c>
      <c r="S5972" t="s">
        <v>4688</v>
      </c>
      <c r="T5972" s="3">
        <v>45810</v>
      </c>
      <c r="U5972" s="3">
        <v>45790</v>
      </c>
      <c r="V5972" s="2">
        <v>0</v>
      </c>
      <c r="W5972" t="s">
        <v>44</v>
      </c>
      <c r="X5972" t="s">
        <v>44</v>
      </c>
      <c r="Y5972" t="s">
        <v>24375</v>
      </c>
      <c r="Z5972" t="s">
        <v>24376</v>
      </c>
      <c r="AA5972" t="s">
        <v>4529</v>
      </c>
      <c r="AB5972" t="s">
        <v>4530</v>
      </c>
      <c r="AC5972" t="s">
        <v>89</v>
      </c>
      <c r="AD5972" t="str">
        <f t="shared" si="93"/>
        <v>10-60</v>
      </c>
      <c r="AE5972" t="str">
        <f>VLOOKUP(AD5972,'Main_Sub Desc'!C:D,2,)</f>
        <v>LPC from invoicing</v>
      </c>
      <c r="AF5972" t="str">
        <f>VLOOKUP(VALUE(H5972),'Main_Sub Desc'!F:G,2,)</f>
        <v>Wst Rev Late Payment</v>
      </c>
      <c r="AG5972">
        <f>IFERROR(VLOOKUP(VALUE(I5972),'PC Mapping'!A:F,6,),"")</f>
        <v>10514</v>
      </c>
      <c r="AH5972" s="13" t="str">
        <f>VLOOKUP(AG5972,'PC Mapping'!L:M,2,)</f>
        <v>Bolivar Sewer</v>
      </c>
    </row>
    <row r="5973" spans="1:34" x14ac:dyDescent="0.2">
      <c r="A5973" t="s">
        <v>24377</v>
      </c>
      <c r="B5973" t="s">
        <v>24378</v>
      </c>
      <c r="C5973" t="s">
        <v>90</v>
      </c>
      <c r="D5973" t="s">
        <v>24379</v>
      </c>
      <c r="E5973" s="3">
        <v>45810</v>
      </c>
      <c r="F5973" t="s">
        <v>44</v>
      </c>
      <c r="G5973" t="s">
        <v>3742</v>
      </c>
      <c r="H5973" t="s">
        <v>3718</v>
      </c>
      <c r="I5973" t="s">
        <v>4534</v>
      </c>
      <c r="J5973" t="s">
        <v>4522</v>
      </c>
      <c r="K5973" s="2">
        <v>25</v>
      </c>
      <c r="L5973" t="s">
        <v>44</v>
      </c>
      <c r="M5973" s="2">
        <v>25</v>
      </c>
      <c r="N5973" t="s">
        <v>4523</v>
      </c>
      <c r="O5973" t="s">
        <v>24380</v>
      </c>
      <c r="P5973" t="s">
        <v>5604</v>
      </c>
      <c r="Q5973" t="s">
        <v>24381</v>
      </c>
      <c r="R5973" t="s">
        <v>44</v>
      </c>
      <c r="S5973" t="s">
        <v>24382</v>
      </c>
      <c r="T5973" s="3">
        <v>45810</v>
      </c>
      <c r="U5973" s="3">
        <v>45722</v>
      </c>
      <c r="V5973" s="2">
        <v>0</v>
      </c>
      <c r="W5973" t="s">
        <v>44</v>
      </c>
      <c r="X5973" t="s">
        <v>44</v>
      </c>
      <c r="Y5973" t="s">
        <v>24375</v>
      </c>
      <c r="Z5973" t="s">
        <v>24376</v>
      </c>
      <c r="AA5973" t="s">
        <v>4529</v>
      </c>
      <c r="AB5973" t="s">
        <v>24383</v>
      </c>
      <c r="AC5973" t="s">
        <v>89</v>
      </c>
      <c r="AD5973" t="str">
        <f t="shared" si="93"/>
        <v>10-44</v>
      </c>
      <c r="AE5973" t="str">
        <f>VLOOKUP(AD5973,'Main_Sub Desc'!C:D,2,)</f>
        <v>Initiation Fee</v>
      </c>
      <c r="AF5973" t="str">
        <f>VLOOKUP(VALUE(H5973),'Main_Sub Desc'!F:G,2,)</f>
        <v>Wst Rev Establish</v>
      </c>
      <c r="AG5973">
        <f>IFERROR(VLOOKUP(VALUE(I5973),'PC Mapping'!A:F,6,),"")</f>
        <v>10514</v>
      </c>
      <c r="AH5973" s="13" t="str">
        <f>VLOOKUP(AG5973,'PC Mapping'!L:M,2,)</f>
        <v>Bolivar Sewer</v>
      </c>
    </row>
    <row r="5974" spans="1:34" x14ac:dyDescent="0.2">
      <c r="A5974" t="s">
        <v>24384</v>
      </c>
      <c r="B5974" t="s">
        <v>24369</v>
      </c>
      <c r="C5974" t="s">
        <v>24204</v>
      </c>
      <c r="D5974" t="s">
        <v>5172</v>
      </c>
      <c r="E5974" s="3">
        <v>45810</v>
      </c>
      <c r="F5974" t="s">
        <v>44</v>
      </c>
      <c r="G5974" t="s">
        <v>3742</v>
      </c>
      <c r="H5974" t="s">
        <v>3716</v>
      </c>
      <c r="I5974" t="s">
        <v>4534</v>
      </c>
      <c r="J5974" t="s">
        <v>4522</v>
      </c>
      <c r="K5974" s="2">
        <v>5</v>
      </c>
      <c r="L5974" t="s">
        <v>44</v>
      </c>
      <c r="M5974" s="2">
        <v>5</v>
      </c>
      <c r="N5974" t="s">
        <v>4523</v>
      </c>
      <c r="O5974" t="s">
        <v>4524</v>
      </c>
      <c r="P5974" t="s">
        <v>5604</v>
      </c>
      <c r="Q5974" t="s">
        <v>24385</v>
      </c>
      <c r="R5974" t="s">
        <v>44</v>
      </c>
      <c r="S5974" t="s">
        <v>4688</v>
      </c>
      <c r="T5974" s="3">
        <v>45810</v>
      </c>
      <c r="U5974" s="3">
        <v>45758</v>
      </c>
      <c r="V5974" s="2">
        <v>0</v>
      </c>
      <c r="W5974" t="s">
        <v>44</v>
      </c>
      <c r="X5974" t="s">
        <v>44</v>
      </c>
      <c r="Y5974" t="s">
        <v>24375</v>
      </c>
      <c r="Z5974" t="s">
        <v>24376</v>
      </c>
      <c r="AA5974" t="s">
        <v>4529</v>
      </c>
      <c r="AB5974" t="s">
        <v>4530</v>
      </c>
      <c r="AC5974" t="s">
        <v>89</v>
      </c>
      <c r="AD5974" t="str">
        <f t="shared" si="93"/>
        <v>10-60</v>
      </c>
      <c r="AE5974" t="str">
        <f>VLOOKUP(AD5974,'Main_Sub Desc'!C:D,2,)</f>
        <v>LPC from invoicing</v>
      </c>
      <c r="AF5974" t="str">
        <f>VLOOKUP(VALUE(H5974),'Main_Sub Desc'!F:G,2,)</f>
        <v>Wst Rev Late Payment</v>
      </c>
      <c r="AG5974">
        <f>IFERROR(VLOOKUP(VALUE(I5974),'PC Mapping'!A:F,6,),"")</f>
        <v>10514</v>
      </c>
      <c r="AH5974" s="13" t="str">
        <f>VLOOKUP(AG5974,'PC Mapping'!L:M,2,)</f>
        <v>Bolivar Sewer</v>
      </c>
    </row>
    <row r="5975" spans="1:34" x14ac:dyDescent="0.2">
      <c r="A5975" t="s">
        <v>24386</v>
      </c>
      <c r="B5975" t="s">
        <v>24369</v>
      </c>
      <c r="C5975" t="s">
        <v>24204</v>
      </c>
      <c r="D5975" t="s">
        <v>5172</v>
      </c>
      <c r="E5975" s="3">
        <v>45810</v>
      </c>
      <c r="F5975" t="s">
        <v>44</v>
      </c>
      <c r="G5975" t="s">
        <v>3742</v>
      </c>
      <c r="H5975" t="s">
        <v>3722</v>
      </c>
      <c r="I5975" t="s">
        <v>4538</v>
      </c>
      <c r="J5975" t="s">
        <v>4522</v>
      </c>
      <c r="K5975" s="2">
        <v>53.24</v>
      </c>
      <c r="L5975" t="s">
        <v>44</v>
      </c>
      <c r="M5975" s="2">
        <v>53.24</v>
      </c>
      <c r="N5975" t="s">
        <v>4523</v>
      </c>
      <c r="O5975" t="s">
        <v>4524</v>
      </c>
      <c r="P5975" t="s">
        <v>24387</v>
      </c>
      <c r="Q5975" t="s">
        <v>24388</v>
      </c>
      <c r="R5975" t="s">
        <v>44</v>
      </c>
      <c r="S5975" t="s">
        <v>4682</v>
      </c>
      <c r="T5975" s="3">
        <v>45810</v>
      </c>
      <c r="U5975" s="3">
        <v>45663</v>
      </c>
      <c r="V5975" s="2">
        <v>0</v>
      </c>
      <c r="W5975" t="s">
        <v>44</v>
      </c>
      <c r="X5975" t="s">
        <v>44</v>
      </c>
      <c r="Y5975" t="s">
        <v>24389</v>
      </c>
      <c r="Z5975" t="s">
        <v>24390</v>
      </c>
      <c r="AA5975" t="s">
        <v>4529</v>
      </c>
      <c r="AB5975" t="s">
        <v>4530</v>
      </c>
      <c r="AC5975" t="s">
        <v>99</v>
      </c>
      <c r="AD5975" t="str">
        <f t="shared" si="93"/>
        <v>10-60</v>
      </c>
      <c r="AE5975" t="str">
        <f>VLOOKUP(AD5975,'Main_Sub Desc'!C:D,2,)</f>
        <v>LPC from invoicing</v>
      </c>
      <c r="AF5975" t="str">
        <f>VLOOKUP(VALUE(H5975),'Main_Sub Desc'!F:G,2,)</f>
        <v>Wtr Rev Late Payment</v>
      </c>
      <c r="AG5975">
        <f>IFERROR(VLOOKUP(VALUE(I5975),'PC Mapping'!A:F,6,),"")</f>
        <v>10469</v>
      </c>
      <c r="AH5975" s="13" t="str">
        <f>VLOOKUP(AG5975,'PC Mapping'!L:M,2,)</f>
        <v>Bolivar Water</v>
      </c>
    </row>
    <row r="5976" spans="1:34" x14ac:dyDescent="0.2">
      <c r="A5976" t="s">
        <v>24391</v>
      </c>
      <c r="B5976" t="s">
        <v>24369</v>
      </c>
      <c r="C5976" t="s">
        <v>24204</v>
      </c>
      <c r="D5976" t="s">
        <v>5172</v>
      </c>
      <c r="E5976" s="3">
        <v>45810</v>
      </c>
      <c r="F5976" t="s">
        <v>44</v>
      </c>
      <c r="G5976" t="s">
        <v>3742</v>
      </c>
      <c r="H5976" t="s">
        <v>3722</v>
      </c>
      <c r="I5976" t="s">
        <v>4538</v>
      </c>
      <c r="J5976" t="s">
        <v>4522</v>
      </c>
      <c r="K5976" s="2">
        <v>65.17</v>
      </c>
      <c r="L5976" t="s">
        <v>44</v>
      </c>
      <c r="M5976" s="2">
        <v>65.17</v>
      </c>
      <c r="N5976" t="s">
        <v>4523</v>
      </c>
      <c r="O5976" t="s">
        <v>4524</v>
      </c>
      <c r="P5976" t="s">
        <v>24387</v>
      </c>
      <c r="Q5976" t="s">
        <v>24392</v>
      </c>
      <c r="R5976" t="s">
        <v>44</v>
      </c>
      <c r="S5976" t="s">
        <v>4682</v>
      </c>
      <c r="T5976" s="3">
        <v>45810</v>
      </c>
      <c r="U5976" s="3">
        <v>45597</v>
      </c>
      <c r="V5976" s="2">
        <v>0</v>
      </c>
      <c r="W5976" t="s">
        <v>44</v>
      </c>
      <c r="X5976" t="s">
        <v>44</v>
      </c>
      <c r="Y5976" t="s">
        <v>24389</v>
      </c>
      <c r="Z5976" t="s">
        <v>24390</v>
      </c>
      <c r="AA5976" t="s">
        <v>4529</v>
      </c>
      <c r="AB5976" t="s">
        <v>4530</v>
      </c>
      <c r="AC5976" t="s">
        <v>99</v>
      </c>
      <c r="AD5976" t="str">
        <f t="shared" si="93"/>
        <v>10-60</v>
      </c>
      <c r="AE5976" t="str">
        <f>VLOOKUP(AD5976,'Main_Sub Desc'!C:D,2,)</f>
        <v>LPC from invoicing</v>
      </c>
      <c r="AF5976" t="str">
        <f>VLOOKUP(VALUE(H5976),'Main_Sub Desc'!F:G,2,)</f>
        <v>Wtr Rev Late Payment</v>
      </c>
      <c r="AG5976">
        <f>IFERROR(VLOOKUP(VALUE(I5976),'PC Mapping'!A:F,6,),"")</f>
        <v>10469</v>
      </c>
      <c r="AH5976" s="13" t="str">
        <f>VLOOKUP(AG5976,'PC Mapping'!L:M,2,)</f>
        <v>Bolivar Water</v>
      </c>
    </row>
    <row r="5977" spans="1:34" x14ac:dyDescent="0.2">
      <c r="A5977" t="s">
        <v>24393</v>
      </c>
      <c r="B5977" t="s">
        <v>24369</v>
      </c>
      <c r="C5977" t="s">
        <v>24204</v>
      </c>
      <c r="D5977" t="s">
        <v>5172</v>
      </c>
      <c r="E5977" s="3">
        <v>45810</v>
      </c>
      <c r="F5977" t="s">
        <v>44</v>
      </c>
      <c r="G5977" t="s">
        <v>3742</v>
      </c>
      <c r="H5977" t="s">
        <v>3722</v>
      </c>
      <c r="I5977" t="s">
        <v>4538</v>
      </c>
      <c r="J5977" t="s">
        <v>4522</v>
      </c>
      <c r="K5977" s="2">
        <v>83.77</v>
      </c>
      <c r="L5977" t="s">
        <v>44</v>
      </c>
      <c r="M5977" s="2">
        <v>83.77</v>
      </c>
      <c r="N5977" t="s">
        <v>4523</v>
      </c>
      <c r="O5977" t="s">
        <v>4524</v>
      </c>
      <c r="P5977" t="s">
        <v>24387</v>
      </c>
      <c r="Q5977" t="s">
        <v>24394</v>
      </c>
      <c r="R5977" t="s">
        <v>44</v>
      </c>
      <c r="S5977" t="s">
        <v>4682</v>
      </c>
      <c r="T5977" s="3">
        <v>45810</v>
      </c>
      <c r="U5977" s="3">
        <v>45568</v>
      </c>
      <c r="V5977" s="2">
        <v>0</v>
      </c>
      <c r="W5977" t="s">
        <v>44</v>
      </c>
      <c r="X5977" t="s">
        <v>44</v>
      </c>
      <c r="Y5977" t="s">
        <v>24389</v>
      </c>
      <c r="Z5977" t="s">
        <v>24390</v>
      </c>
      <c r="AA5977" t="s">
        <v>4529</v>
      </c>
      <c r="AB5977" t="s">
        <v>4530</v>
      </c>
      <c r="AC5977" t="s">
        <v>99</v>
      </c>
      <c r="AD5977" t="str">
        <f t="shared" si="93"/>
        <v>10-60</v>
      </c>
      <c r="AE5977" t="str">
        <f>VLOOKUP(AD5977,'Main_Sub Desc'!C:D,2,)</f>
        <v>LPC from invoicing</v>
      </c>
      <c r="AF5977" t="str">
        <f>VLOOKUP(VALUE(H5977),'Main_Sub Desc'!F:G,2,)</f>
        <v>Wtr Rev Late Payment</v>
      </c>
      <c r="AG5977">
        <f>IFERROR(VLOOKUP(VALUE(I5977),'PC Mapping'!A:F,6,),"")</f>
        <v>10469</v>
      </c>
      <c r="AH5977" s="13" t="str">
        <f>VLOOKUP(AG5977,'PC Mapping'!L:M,2,)</f>
        <v>Bolivar Water</v>
      </c>
    </row>
    <row r="5978" spans="1:34" x14ac:dyDescent="0.2">
      <c r="A5978" t="s">
        <v>24395</v>
      </c>
      <c r="B5978" t="s">
        <v>24369</v>
      </c>
      <c r="C5978" t="s">
        <v>24204</v>
      </c>
      <c r="D5978" t="s">
        <v>5172</v>
      </c>
      <c r="E5978" s="3">
        <v>45810</v>
      </c>
      <c r="F5978" t="s">
        <v>44</v>
      </c>
      <c r="G5978" t="s">
        <v>3742</v>
      </c>
      <c r="H5978" t="s">
        <v>3722</v>
      </c>
      <c r="I5978" t="s">
        <v>4538</v>
      </c>
      <c r="J5978" t="s">
        <v>4522</v>
      </c>
      <c r="K5978" s="2">
        <v>62.43</v>
      </c>
      <c r="L5978" t="s">
        <v>44</v>
      </c>
      <c r="M5978" s="2">
        <v>62.43</v>
      </c>
      <c r="N5978" t="s">
        <v>4523</v>
      </c>
      <c r="O5978" t="s">
        <v>4524</v>
      </c>
      <c r="P5978" t="s">
        <v>24387</v>
      </c>
      <c r="Q5978" t="s">
        <v>24396</v>
      </c>
      <c r="R5978" t="s">
        <v>44</v>
      </c>
      <c r="S5978" t="s">
        <v>4682</v>
      </c>
      <c r="T5978" s="3">
        <v>45810</v>
      </c>
      <c r="U5978" s="3">
        <v>45538</v>
      </c>
      <c r="V5978" s="2">
        <v>0</v>
      </c>
      <c r="W5978" t="s">
        <v>44</v>
      </c>
      <c r="X5978" t="s">
        <v>44</v>
      </c>
      <c r="Y5978" t="s">
        <v>24389</v>
      </c>
      <c r="Z5978" t="s">
        <v>24390</v>
      </c>
      <c r="AA5978" t="s">
        <v>4529</v>
      </c>
      <c r="AB5978" t="s">
        <v>4530</v>
      </c>
      <c r="AC5978" t="s">
        <v>99</v>
      </c>
      <c r="AD5978" t="str">
        <f t="shared" si="93"/>
        <v>10-60</v>
      </c>
      <c r="AE5978" t="str">
        <f>VLOOKUP(AD5978,'Main_Sub Desc'!C:D,2,)</f>
        <v>LPC from invoicing</v>
      </c>
      <c r="AF5978" t="str">
        <f>VLOOKUP(VALUE(H5978),'Main_Sub Desc'!F:G,2,)</f>
        <v>Wtr Rev Late Payment</v>
      </c>
      <c r="AG5978">
        <f>IFERROR(VLOOKUP(VALUE(I5978),'PC Mapping'!A:F,6,),"")</f>
        <v>10469</v>
      </c>
      <c r="AH5978" s="13" t="str">
        <f>VLOOKUP(AG5978,'PC Mapping'!L:M,2,)</f>
        <v>Bolivar Water</v>
      </c>
    </row>
    <row r="5979" spans="1:34" x14ac:dyDescent="0.2">
      <c r="A5979" t="s">
        <v>24397</v>
      </c>
      <c r="B5979" t="s">
        <v>24369</v>
      </c>
      <c r="C5979" t="s">
        <v>24204</v>
      </c>
      <c r="D5979" t="s">
        <v>5172</v>
      </c>
      <c r="E5979" s="3">
        <v>45810</v>
      </c>
      <c r="F5979" t="s">
        <v>44</v>
      </c>
      <c r="G5979" t="s">
        <v>3742</v>
      </c>
      <c r="H5979" t="s">
        <v>3722</v>
      </c>
      <c r="I5979" t="s">
        <v>4538</v>
      </c>
      <c r="J5979" t="s">
        <v>4522</v>
      </c>
      <c r="K5979" s="2">
        <v>65.569999999999993</v>
      </c>
      <c r="L5979" t="s">
        <v>44</v>
      </c>
      <c r="M5979" s="2">
        <v>65.569999999999993</v>
      </c>
      <c r="N5979" t="s">
        <v>4523</v>
      </c>
      <c r="O5979" t="s">
        <v>4524</v>
      </c>
      <c r="P5979" t="s">
        <v>24387</v>
      </c>
      <c r="Q5979" t="s">
        <v>24398</v>
      </c>
      <c r="R5979" t="s">
        <v>44</v>
      </c>
      <c r="S5979" t="s">
        <v>4682</v>
      </c>
      <c r="T5979" s="3">
        <v>45810</v>
      </c>
      <c r="U5979" s="3">
        <v>45510</v>
      </c>
      <c r="V5979" s="2">
        <v>0</v>
      </c>
      <c r="W5979" t="s">
        <v>44</v>
      </c>
      <c r="X5979" t="s">
        <v>44</v>
      </c>
      <c r="Y5979" t="s">
        <v>24389</v>
      </c>
      <c r="Z5979" t="s">
        <v>24390</v>
      </c>
      <c r="AA5979" t="s">
        <v>4529</v>
      </c>
      <c r="AB5979" t="s">
        <v>4530</v>
      </c>
      <c r="AC5979" t="s">
        <v>99</v>
      </c>
      <c r="AD5979" t="str">
        <f t="shared" si="93"/>
        <v>10-60</v>
      </c>
      <c r="AE5979" t="str">
        <f>VLOOKUP(AD5979,'Main_Sub Desc'!C:D,2,)</f>
        <v>LPC from invoicing</v>
      </c>
      <c r="AF5979" t="str">
        <f>VLOOKUP(VALUE(H5979),'Main_Sub Desc'!F:G,2,)</f>
        <v>Wtr Rev Late Payment</v>
      </c>
      <c r="AG5979">
        <f>IFERROR(VLOOKUP(VALUE(I5979),'PC Mapping'!A:F,6,),"")</f>
        <v>10469</v>
      </c>
      <c r="AH5979" s="13" t="str">
        <f>VLOOKUP(AG5979,'PC Mapping'!L:M,2,)</f>
        <v>Bolivar Water</v>
      </c>
    </row>
    <row r="5980" spans="1:34" x14ac:dyDescent="0.2">
      <c r="A5980" t="s">
        <v>24399</v>
      </c>
      <c r="B5980" t="s">
        <v>24369</v>
      </c>
      <c r="C5980" t="s">
        <v>24204</v>
      </c>
      <c r="D5980" t="s">
        <v>5172</v>
      </c>
      <c r="E5980" s="3">
        <v>45810</v>
      </c>
      <c r="F5980" t="s">
        <v>44</v>
      </c>
      <c r="G5980" t="s">
        <v>3742</v>
      </c>
      <c r="H5980" t="s">
        <v>3722</v>
      </c>
      <c r="I5980" t="s">
        <v>4538</v>
      </c>
      <c r="J5980" t="s">
        <v>4522</v>
      </c>
      <c r="K5980" s="2">
        <v>78.34</v>
      </c>
      <c r="L5980" t="s">
        <v>44</v>
      </c>
      <c r="M5980" s="2">
        <v>78.34</v>
      </c>
      <c r="N5980" t="s">
        <v>4523</v>
      </c>
      <c r="O5980" t="s">
        <v>4524</v>
      </c>
      <c r="P5980" t="s">
        <v>24387</v>
      </c>
      <c r="Q5980" t="s">
        <v>24400</v>
      </c>
      <c r="R5980" t="s">
        <v>44</v>
      </c>
      <c r="S5980" t="s">
        <v>4682</v>
      </c>
      <c r="T5980" s="3">
        <v>45810</v>
      </c>
      <c r="U5980" s="3">
        <v>45474</v>
      </c>
      <c r="V5980" s="2">
        <v>0</v>
      </c>
      <c r="W5980" t="s">
        <v>44</v>
      </c>
      <c r="X5980" t="s">
        <v>44</v>
      </c>
      <c r="Y5980" t="s">
        <v>24389</v>
      </c>
      <c r="Z5980" t="s">
        <v>24390</v>
      </c>
      <c r="AA5980" t="s">
        <v>4529</v>
      </c>
      <c r="AB5980" t="s">
        <v>4530</v>
      </c>
      <c r="AC5980" t="s">
        <v>99</v>
      </c>
      <c r="AD5980" t="str">
        <f t="shared" si="93"/>
        <v>10-60</v>
      </c>
      <c r="AE5980" t="str">
        <f>VLOOKUP(AD5980,'Main_Sub Desc'!C:D,2,)</f>
        <v>LPC from invoicing</v>
      </c>
      <c r="AF5980" t="str">
        <f>VLOOKUP(VALUE(H5980),'Main_Sub Desc'!F:G,2,)</f>
        <v>Wtr Rev Late Payment</v>
      </c>
      <c r="AG5980">
        <f>IFERROR(VLOOKUP(VALUE(I5980),'PC Mapping'!A:F,6,),"")</f>
        <v>10469</v>
      </c>
      <c r="AH5980" s="13" t="str">
        <f>VLOOKUP(AG5980,'PC Mapping'!L:M,2,)</f>
        <v>Bolivar Water</v>
      </c>
    </row>
    <row r="5981" spans="1:34" x14ac:dyDescent="0.2">
      <c r="A5981" t="s">
        <v>24401</v>
      </c>
      <c r="B5981" t="s">
        <v>24369</v>
      </c>
      <c r="C5981" t="s">
        <v>24204</v>
      </c>
      <c r="D5981" t="s">
        <v>5172</v>
      </c>
      <c r="E5981" s="3">
        <v>45810</v>
      </c>
      <c r="F5981" t="s">
        <v>44</v>
      </c>
      <c r="G5981" t="s">
        <v>3742</v>
      </c>
      <c r="H5981" t="s">
        <v>3722</v>
      </c>
      <c r="I5981" t="s">
        <v>4538</v>
      </c>
      <c r="J5981" t="s">
        <v>4522</v>
      </c>
      <c r="K5981" s="2">
        <v>5</v>
      </c>
      <c r="L5981" t="s">
        <v>44</v>
      </c>
      <c r="M5981" s="2">
        <v>5</v>
      </c>
      <c r="N5981" t="s">
        <v>4523</v>
      </c>
      <c r="O5981" t="s">
        <v>4524</v>
      </c>
      <c r="P5981" t="s">
        <v>19142</v>
      </c>
      <c r="Q5981" t="s">
        <v>24402</v>
      </c>
      <c r="R5981" t="s">
        <v>44</v>
      </c>
      <c r="S5981" t="s">
        <v>4682</v>
      </c>
      <c r="T5981" s="3">
        <v>45810</v>
      </c>
      <c r="U5981" s="3">
        <v>45692</v>
      </c>
      <c r="V5981" s="2">
        <v>0</v>
      </c>
      <c r="W5981" t="s">
        <v>44</v>
      </c>
      <c r="X5981" t="s">
        <v>44</v>
      </c>
      <c r="Y5981" t="s">
        <v>22967</v>
      </c>
      <c r="Z5981" t="s">
        <v>290</v>
      </c>
      <c r="AA5981" t="s">
        <v>4529</v>
      </c>
      <c r="AB5981" t="s">
        <v>4530</v>
      </c>
      <c r="AC5981" t="s">
        <v>99</v>
      </c>
      <c r="AD5981" t="str">
        <f t="shared" si="93"/>
        <v>10-60</v>
      </c>
      <c r="AE5981" t="str">
        <f>VLOOKUP(AD5981,'Main_Sub Desc'!C:D,2,)</f>
        <v>LPC from invoicing</v>
      </c>
      <c r="AF5981" t="str">
        <f>VLOOKUP(VALUE(H5981),'Main_Sub Desc'!F:G,2,)</f>
        <v>Wtr Rev Late Payment</v>
      </c>
      <c r="AG5981">
        <f>IFERROR(VLOOKUP(VALUE(I5981),'PC Mapping'!A:F,6,),"")</f>
        <v>10469</v>
      </c>
      <c r="AH5981" s="13" t="str">
        <f>VLOOKUP(AG5981,'PC Mapping'!L:M,2,)</f>
        <v>Bolivar Water</v>
      </c>
    </row>
    <row r="5982" spans="1:34" x14ac:dyDescent="0.2">
      <c r="A5982" t="s">
        <v>24403</v>
      </c>
      <c r="B5982" t="s">
        <v>24369</v>
      </c>
      <c r="C5982" t="s">
        <v>24204</v>
      </c>
      <c r="D5982" t="s">
        <v>5172</v>
      </c>
      <c r="E5982" s="3">
        <v>45810</v>
      </c>
      <c r="F5982" t="s">
        <v>44</v>
      </c>
      <c r="G5982" t="s">
        <v>3742</v>
      </c>
      <c r="H5982" t="s">
        <v>3722</v>
      </c>
      <c r="I5982" t="s">
        <v>4538</v>
      </c>
      <c r="J5982" t="s">
        <v>4522</v>
      </c>
      <c r="K5982" s="2">
        <v>5</v>
      </c>
      <c r="L5982" t="s">
        <v>44</v>
      </c>
      <c r="M5982" s="2">
        <v>5</v>
      </c>
      <c r="N5982" t="s">
        <v>4523</v>
      </c>
      <c r="O5982" t="s">
        <v>4524</v>
      </c>
      <c r="P5982" t="s">
        <v>24387</v>
      </c>
      <c r="Q5982" t="s">
        <v>24404</v>
      </c>
      <c r="R5982" t="s">
        <v>44</v>
      </c>
      <c r="S5982" t="s">
        <v>4682</v>
      </c>
      <c r="T5982" s="3">
        <v>45810</v>
      </c>
      <c r="U5982" s="3">
        <v>45692</v>
      </c>
      <c r="V5982" s="2">
        <v>0</v>
      </c>
      <c r="W5982" t="s">
        <v>44</v>
      </c>
      <c r="X5982" t="s">
        <v>44</v>
      </c>
      <c r="Y5982" t="s">
        <v>24405</v>
      </c>
      <c r="Z5982" t="s">
        <v>24406</v>
      </c>
      <c r="AA5982" t="s">
        <v>4529</v>
      </c>
      <c r="AB5982" t="s">
        <v>4530</v>
      </c>
      <c r="AC5982" t="s">
        <v>99</v>
      </c>
      <c r="AD5982" t="str">
        <f t="shared" si="93"/>
        <v>10-60</v>
      </c>
      <c r="AE5982" t="str">
        <f>VLOOKUP(AD5982,'Main_Sub Desc'!C:D,2,)</f>
        <v>LPC from invoicing</v>
      </c>
      <c r="AF5982" t="str">
        <f>VLOOKUP(VALUE(H5982),'Main_Sub Desc'!F:G,2,)</f>
        <v>Wtr Rev Late Payment</v>
      </c>
      <c r="AG5982">
        <f>IFERROR(VLOOKUP(VALUE(I5982),'PC Mapping'!A:F,6,),"")</f>
        <v>10469</v>
      </c>
      <c r="AH5982" s="13" t="str">
        <f>VLOOKUP(AG5982,'PC Mapping'!L:M,2,)</f>
        <v>Bolivar Water</v>
      </c>
    </row>
    <row r="5983" spans="1:34" x14ac:dyDescent="0.2">
      <c r="A5983" t="s">
        <v>24403</v>
      </c>
      <c r="B5983" t="s">
        <v>24369</v>
      </c>
      <c r="C5983" t="s">
        <v>24204</v>
      </c>
      <c r="D5983" t="s">
        <v>5172</v>
      </c>
      <c r="E5983" s="3">
        <v>45810</v>
      </c>
      <c r="F5983" t="s">
        <v>44</v>
      </c>
      <c r="G5983" t="s">
        <v>3742</v>
      </c>
      <c r="H5983" t="s">
        <v>3716</v>
      </c>
      <c r="I5983" t="s">
        <v>4534</v>
      </c>
      <c r="J5983" t="s">
        <v>4522</v>
      </c>
      <c r="K5983" s="2">
        <v>5</v>
      </c>
      <c r="L5983" t="s">
        <v>44</v>
      </c>
      <c r="M5983" s="2">
        <v>5</v>
      </c>
      <c r="N5983" t="s">
        <v>4523</v>
      </c>
      <c r="O5983" t="s">
        <v>4524</v>
      </c>
      <c r="P5983" t="s">
        <v>24387</v>
      </c>
      <c r="Q5983" t="s">
        <v>24407</v>
      </c>
      <c r="R5983" t="s">
        <v>44</v>
      </c>
      <c r="S5983" t="s">
        <v>4682</v>
      </c>
      <c r="T5983" s="3">
        <v>45810</v>
      </c>
      <c r="U5983" s="3">
        <v>45692</v>
      </c>
      <c r="V5983" s="2">
        <v>0</v>
      </c>
      <c r="W5983" t="s">
        <v>44</v>
      </c>
      <c r="X5983" t="s">
        <v>44</v>
      </c>
      <c r="Y5983" t="s">
        <v>24408</v>
      </c>
      <c r="Z5983" t="s">
        <v>24406</v>
      </c>
      <c r="AA5983" t="s">
        <v>4529</v>
      </c>
      <c r="AB5983" t="s">
        <v>4530</v>
      </c>
      <c r="AC5983" t="s">
        <v>99</v>
      </c>
      <c r="AD5983" t="str">
        <f t="shared" si="93"/>
        <v>10-60</v>
      </c>
      <c r="AE5983" t="str">
        <f>VLOOKUP(AD5983,'Main_Sub Desc'!C:D,2,)</f>
        <v>LPC from invoicing</v>
      </c>
      <c r="AF5983" t="str">
        <f>VLOOKUP(VALUE(H5983),'Main_Sub Desc'!F:G,2,)</f>
        <v>Wst Rev Late Payment</v>
      </c>
      <c r="AG5983">
        <f>IFERROR(VLOOKUP(VALUE(I5983),'PC Mapping'!A:F,6,),"")</f>
        <v>10514</v>
      </c>
      <c r="AH5983" s="13" t="str">
        <f>VLOOKUP(AG5983,'PC Mapping'!L:M,2,)</f>
        <v>Bolivar Sewer</v>
      </c>
    </row>
    <row r="5984" spans="1:34" x14ac:dyDescent="0.2">
      <c r="A5984" t="s">
        <v>24409</v>
      </c>
      <c r="B5984" t="s">
        <v>24369</v>
      </c>
      <c r="C5984" t="s">
        <v>24204</v>
      </c>
      <c r="D5984" t="s">
        <v>5172</v>
      </c>
      <c r="E5984" s="3">
        <v>45810</v>
      </c>
      <c r="F5984" t="s">
        <v>44</v>
      </c>
      <c r="G5984" t="s">
        <v>3742</v>
      </c>
      <c r="H5984" t="s">
        <v>3716</v>
      </c>
      <c r="I5984" t="s">
        <v>4534</v>
      </c>
      <c r="J5984" t="s">
        <v>4522</v>
      </c>
      <c r="K5984" s="2">
        <v>5</v>
      </c>
      <c r="L5984" t="s">
        <v>44</v>
      </c>
      <c r="M5984" s="2">
        <v>5</v>
      </c>
      <c r="N5984" t="s">
        <v>4523</v>
      </c>
      <c r="O5984" t="s">
        <v>4524</v>
      </c>
      <c r="P5984" t="s">
        <v>24387</v>
      </c>
      <c r="Q5984" t="s">
        <v>24410</v>
      </c>
      <c r="R5984" t="s">
        <v>44</v>
      </c>
      <c r="S5984" t="s">
        <v>4682</v>
      </c>
      <c r="T5984" s="3">
        <v>45810</v>
      </c>
      <c r="U5984" s="3">
        <v>45660</v>
      </c>
      <c r="V5984" s="2">
        <v>0</v>
      </c>
      <c r="W5984" t="s">
        <v>44</v>
      </c>
      <c r="X5984" t="s">
        <v>44</v>
      </c>
      <c r="Y5984" t="s">
        <v>24408</v>
      </c>
      <c r="Z5984" t="s">
        <v>24406</v>
      </c>
      <c r="AA5984" t="s">
        <v>4529</v>
      </c>
      <c r="AB5984" t="s">
        <v>4530</v>
      </c>
      <c r="AC5984" t="s">
        <v>99</v>
      </c>
      <c r="AD5984" t="str">
        <f t="shared" si="93"/>
        <v>10-60</v>
      </c>
      <c r="AE5984" t="str">
        <f>VLOOKUP(AD5984,'Main_Sub Desc'!C:D,2,)</f>
        <v>LPC from invoicing</v>
      </c>
      <c r="AF5984" t="str">
        <f>VLOOKUP(VALUE(H5984),'Main_Sub Desc'!F:G,2,)</f>
        <v>Wst Rev Late Payment</v>
      </c>
      <c r="AG5984">
        <f>IFERROR(VLOOKUP(VALUE(I5984),'PC Mapping'!A:F,6,),"")</f>
        <v>10514</v>
      </c>
      <c r="AH5984" s="13" t="str">
        <f>VLOOKUP(AG5984,'PC Mapping'!L:M,2,)</f>
        <v>Bolivar Sewer</v>
      </c>
    </row>
    <row r="5985" spans="1:34" x14ac:dyDescent="0.2">
      <c r="A5985" t="s">
        <v>24409</v>
      </c>
      <c r="B5985" t="s">
        <v>24369</v>
      </c>
      <c r="C5985" t="s">
        <v>24204</v>
      </c>
      <c r="D5985" t="s">
        <v>5172</v>
      </c>
      <c r="E5985" s="3">
        <v>45810</v>
      </c>
      <c r="F5985" t="s">
        <v>44</v>
      </c>
      <c r="G5985" t="s">
        <v>3742</v>
      </c>
      <c r="H5985" t="s">
        <v>3722</v>
      </c>
      <c r="I5985" t="s">
        <v>4538</v>
      </c>
      <c r="J5985" t="s">
        <v>4522</v>
      </c>
      <c r="K5985" s="2">
        <v>5</v>
      </c>
      <c r="L5985" t="s">
        <v>44</v>
      </c>
      <c r="M5985" s="2">
        <v>5</v>
      </c>
      <c r="N5985" t="s">
        <v>4523</v>
      </c>
      <c r="O5985" t="s">
        <v>4524</v>
      </c>
      <c r="P5985" t="s">
        <v>24387</v>
      </c>
      <c r="Q5985" t="s">
        <v>24411</v>
      </c>
      <c r="R5985" t="s">
        <v>44</v>
      </c>
      <c r="S5985" t="s">
        <v>4682</v>
      </c>
      <c r="T5985" s="3">
        <v>45810</v>
      </c>
      <c r="U5985" s="3">
        <v>45660</v>
      </c>
      <c r="V5985" s="2">
        <v>0</v>
      </c>
      <c r="W5985" t="s">
        <v>44</v>
      </c>
      <c r="X5985" t="s">
        <v>44</v>
      </c>
      <c r="Y5985" t="s">
        <v>24405</v>
      </c>
      <c r="Z5985" t="s">
        <v>24406</v>
      </c>
      <c r="AA5985" t="s">
        <v>4529</v>
      </c>
      <c r="AB5985" t="s">
        <v>4530</v>
      </c>
      <c r="AC5985" t="s">
        <v>99</v>
      </c>
      <c r="AD5985" t="str">
        <f t="shared" si="93"/>
        <v>10-60</v>
      </c>
      <c r="AE5985" t="str">
        <f>VLOOKUP(AD5985,'Main_Sub Desc'!C:D,2,)</f>
        <v>LPC from invoicing</v>
      </c>
      <c r="AF5985" t="str">
        <f>VLOOKUP(VALUE(H5985),'Main_Sub Desc'!F:G,2,)</f>
        <v>Wtr Rev Late Payment</v>
      </c>
      <c r="AG5985">
        <f>IFERROR(VLOOKUP(VALUE(I5985),'PC Mapping'!A:F,6,),"")</f>
        <v>10469</v>
      </c>
      <c r="AH5985" s="13" t="str">
        <f>VLOOKUP(AG5985,'PC Mapping'!L:M,2,)</f>
        <v>Bolivar Water</v>
      </c>
    </row>
    <row r="5986" spans="1:34" x14ac:dyDescent="0.2">
      <c r="A5986" t="s">
        <v>24412</v>
      </c>
      <c r="B5986" t="s">
        <v>24369</v>
      </c>
      <c r="C5986" t="s">
        <v>24204</v>
      </c>
      <c r="D5986" t="s">
        <v>5172</v>
      </c>
      <c r="E5986" s="3">
        <v>45810</v>
      </c>
      <c r="F5986" t="s">
        <v>44</v>
      </c>
      <c r="G5986" t="s">
        <v>3742</v>
      </c>
      <c r="H5986" t="s">
        <v>3722</v>
      </c>
      <c r="I5986" t="s">
        <v>4538</v>
      </c>
      <c r="J5986" t="s">
        <v>4522</v>
      </c>
      <c r="K5986" s="2">
        <v>5</v>
      </c>
      <c r="L5986" t="s">
        <v>44</v>
      </c>
      <c r="M5986" s="2">
        <v>5</v>
      </c>
      <c r="N5986" t="s">
        <v>4523</v>
      </c>
      <c r="O5986" t="s">
        <v>4524</v>
      </c>
      <c r="P5986" t="s">
        <v>24387</v>
      </c>
      <c r="Q5986" t="s">
        <v>24413</v>
      </c>
      <c r="R5986" t="s">
        <v>44</v>
      </c>
      <c r="S5986" t="s">
        <v>4682</v>
      </c>
      <c r="T5986" s="3">
        <v>45810</v>
      </c>
      <c r="U5986" s="3">
        <v>45629</v>
      </c>
      <c r="V5986" s="2">
        <v>0</v>
      </c>
      <c r="W5986" t="s">
        <v>44</v>
      </c>
      <c r="X5986" t="s">
        <v>44</v>
      </c>
      <c r="Y5986" t="s">
        <v>24405</v>
      </c>
      <c r="Z5986" t="s">
        <v>24406</v>
      </c>
      <c r="AA5986" t="s">
        <v>4529</v>
      </c>
      <c r="AB5986" t="s">
        <v>4530</v>
      </c>
      <c r="AC5986" t="s">
        <v>99</v>
      </c>
      <c r="AD5986" t="str">
        <f t="shared" si="93"/>
        <v>10-60</v>
      </c>
      <c r="AE5986" t="str">
        <f>VLOOKUP(AD5986,'Main_Sub Desc'!C:D,2,)</f>
        <v>LPC from invoicing</v>
      </c>
      <c r="AF5986" t="str">
        <f>VLOOKUP(VALUE(H5986),'Main_Sub Desc'!F:G,2,)</f>
        <v>Wtr Rev Late Payment</v>
      </c>
      <c r="AG5986">
        <f>IFERROR(VLOOKUP(VALUE(I5986),'PC Mapping'!A:F,6,),"")</f>
        <v>10469</v>
      </c>
      <c r="AH5986" s="13" t="str">
        <f>VLOOKUP(AG5986,'PC Mapping'!L:M,2,)</f>
        <v>Bolivar Water</v>
      </c>
    </row>
    <row r="5987" spans="1:34" x14ac:dyDescent="0.2">
      <c r="A5987" t="s">
        <v>24412</v>
      </c>
      <c r="B5987" t="s">
        <v>24369</v>
      </c>
      <c r="C5987" t="s">
        <v>24204</v>
      </c>
      <c r="D5987" t="s">
        <v>5172</v>
      </c>
      <c r="E5987" s="3">
        <v>45810</v>
      </c>
      <c r="F5987" t="s">
        <v>44</v>
      </c>
      <c r="G5987" t="s">
        <v>3742</v>
      </c>
      <c r="H5987" t="s">
        <v>3716</v>
      </c>
      <c r="I5987" t="s">
        <v>4534</v>
      </c>
      <c r="J5987" t="s">
        <v>4522</v>
      </c>
      <c r="K5987" s="2">
        <v>5</v>
      </c>
      <c r="L5987" t="s">
        <v>44</v>
      </c>
      <c r="M5987" s="2">
        <v>5</v>
      </c>
      <c r="N5987" t="s">
        <v>4523</v>
      </c>
      <c r="O5987" t="s">
        <v>4524</v>
      </c>
      <c r="P5987" t="s">
        <v>24387</v>
      </c>
      <c r="Q5987" t="s">
        <v>24414</v>
      </c>
      <c r="R5987" t="s">
        <v>44</v>
      </c>
      <c r="S5987" t="s">
        <v>4682</v>
      </c>
      <c r="T5987" s="3">
        <v>45810</v>
      </c>
      <c r="U5987" s="3">
        <v>45629</v>
      </c>
      <c r="V5987" s="2">
        <v>0</v>
      </c>
      <c r="W5987" t="s">
        <v>44</v>
      </c>
      <c r="X5987" t="s">
        <v>44</v>
      </c>
      <c r="Y5987" t="s">
        <v>24408</v>
      </c>
      <c r="Z5987" t="s">
        <v>24406</v>
      </c>
      <c r="AA5987" t="s">
        <v>4529</v>
      </c>
      <c r="AB5987" t="s">
        <v>4530</v>
      </c>
      <c r="AC5987" t="s">
        <v>99</v>
      </c>
      <c r="AD5987" t="str">
        <f t="shared" si="93"/>
        <v>10-60</v>
      </c>
      <c r="AE5987" t="str">
        <f>VLOOKUP(AD5987,'Main_Sub Desc'!C:D,2,)</f>
        <v>LPC from invoicing</v>
      </c>
      <c r="AF5987" t="str">
        <f>VLOOKUP(VALUE(H5987),'Main_Sub Desc'!F:G,2,)</f>
        <v>Wst Rev Late Payment</v>
      </c>
      <c r="AG5987">
        <f>IFERROR(VLOOKUP(VALUE(I5987),'PC Mapping'!A:F,6,),"")</f>
        <v>10514</v>
      </c>
      <c r="AH5987" s="13" t="str">
        <f>VLOOKUP(AG5987,'PC Mapping'!L:M,2,)</f>
        <v>Bolivar Sewer</v>
      </c>
    </row>
    <row r="5988" spans="1:34" x14ac:dyDescent="0.2">
      <c r="A5988" t="s">
        <v>24415</v>
      </c>
      <c r="B5988" t="s">
        <v>24369</v>
      </c>
      <c r="C5988" t="s">
        <v>24204</v>
      </c>
      <c r="D5988" t="s">
        <v>5172</v>
      </c>
      <c r="E5988" s="3">
        <v>45810</v>
      </c>
      <c r="F5988" t="s">
        <v>44</v>
      </c>
      <c r="G5988" t="s">
        <v>3742</v>
      </c>
      <c r="H5988" t="s">
        <v>3722</v>
      </c>
      <c r="I5988" t="s">
        <v>4538</v>
      </c>
      <c r="J5988" t="s">
        <v>4522</v>
      </c>
      <c r="K5988" s="2">
        <v>5</v>
      </c>
      <c r="L5988" t="s">
        <v>44</v>
      </c>
      <c r="M5988" s="2">
        <v>5</v>
      </c>
      <c r="N5988" t="s">
        <v>4523</v>
      </c>
      <c r="O5988" t="s">
        <v>4524</v>
      </c>
      <c r="P5988" t="s">
        <v>24387</v>
      </c>
      <c r="Q5988" t="s">
        <v>24416</v>
      </c>
      <c r="R5988" t="s">
        <v>44</v>
      </c>
      <c r="S5988" t="s">
        <v>4682</v>
      </c>
      <c r="T5988" s="3">
        <v>45810</v>
      </c>
      <c r="U5988" s="3">
        <v>45601</v>
      </c>
      <c r="V5988" s="2">
        <v>0</v>
      </c>
      <c r="W5988" t="s">
        <v>44</v>
      </c>
      <c r="X5988" t="s">
        <v>44</v>
      </c>
      <c r="Y5988" t="s">
        <v>24405</v>
      </c>
      <c r="Z5988" t="s">
        <v>24406</v>
      </c>
      <c r="AA5988" t="s">
        <v>4529</v>
      </c>
      <c r="AB5988" t="s">
        <v>4530</v>
      </c>
      <c r="AC5988" t="s">
        <v>99</v>
      </c>
      <c r="AD5988" t="str">
        <f t="shared" si="93"/>
        <v>10-60</v>
      </c>
      <c r="AE5988" t="str">
        <f>VLOOKUP(AD5988,'Main_Sub Desc'!C:D,2,)</f>
        <v>LPC from invoicing</v>
      </c>
      <c r="AF5988" t="str">
        <f>VLOOKUP(VALUE(H5988),'Main_Sub Desc'!F:G,2,)</f>
        <v>Wtr Rev Late Payment</v>
      </c>
      <c r="AG5988">
        <f>IFERROR(VLOOKUP(VALUE(I5988),'PC Mapping'!A:F,6,),"")</f>
        <v>10469</v>
      </c>
      <c r="AH5988" s="13" t="str">
        <f>VLOOKUP(AG5988,'PC Mapping'!L:M,2,)</f>
        <v>Bolivar Water</v>
      </c>
    </row>
    <row r="5989" spans="1:34" x14ac:dyDescent="0.2">
      <c r="A5989" t="s">
        <v>24415</v>
      </c>
      <c r="B5989" t="s">
        <v>24369</v>
      </c>
      <c r="C5989" t="s">
        <v>24204</v>
      </c>
      <c r="D5989" t="s">
        <v>5172</v>
      </c>
      <c r="E5989" s="3">
        <v>45810</v>
      </c>
      <c r="F5989" t="s">
        <v>44</v>
      </c>
      <c r="G5989" t="s">
        <v>3742</v>
      </c>
      <c r="H5989" t="s">
        <v>3716</v>
      </c>
      <c r="I5989" t="s">
        <v>4534</v>
      </c>
      <c r="J5989" t="s">
        <v>4522</v>
      </c>
      <c r="K5989" s="2">
        <v>5</v>
      </c>
      <c r="L5989" t="s">
        <v>44</v>
      </c>
      <c r="M5989" s="2">
        <v>5</v>
      </c>
      <c r="N5989" t="s">
        <v>4523</v>
      </c>
      <c r="O5989" t="s">
        <v>4524</v>
      </c>
      <c r="P5989" t="s">
        <v>24387</v>
      </c>
      <c r="Q5989" t="s">
        <v>24417</v>
      </c>
      <c r="R5989" t="s">
        <v>44</v>
      </c>
      <c r="S5989" t="s">
        <v>4682</v>
      </c>
      <c r="T5989" s="3">
        <v>45810</v>
      </c>
      <c r="U5989" s="3">
        <v>45601</v>
      </c>
      <c r="V5989" s="2">
        <v>0</v>
      </c>
      <c r="W5989" t="s">
        <v>44</v>
      </c>
      <c r="X5989" t="s">
        <v>44</v>
      </c>
      <c r="Y5989" t="s">
        <v>24408</v>
      </c>
      <c r="Z5989" t="s">
        <v>24406</v>
      </c>
      <c r="AA5989" t="s">
        <v>4529</v>
      </c>
      <c r="AB5989" t="s">
        <v>4530</v>
      </c>
      <c r="AC5989" t="s">
        <v>99</v>
      </c>
      <c r="AD5989" t="str">
        <f t="shared" si="93"/>
        <v>10-60</v>
      </c>
      <c r="AE5989" t="str">
        <f>VLOOKUP(AD5989,'Main_Sub Desc'!C:D,2,)</f>
        <v>LPC from invoicing</v>
      </c>
      <c r="AF5989" t="str">
        <f>VLOOKUP(VALUE(H5989),'Main_Sub Desc'!F:G,2,)</f>
        <v>Wst Rev Late Payment</v>
      </c>
      <c r="AG5989">
        <f>IFERROR(VLOOKUP(VALUE(I5989),'PC Mapping'!A:F,6,),"")</f>
        <v>10514</v>
      </c>
      <c r="AH5989" s="13" t="str">
        <f>VLOOKUP(AG5989,'PC Mapping'!L:M,2,)</f>
        <v>Bolivar Sewer</v>
      </c>
    </row>
    <row r="5990" spans="1:34" x14ac:dyDescent="0.2">
      <c r="A5990" t="s">
        <v>24418</v>
      </c>
      <c r="B5990" t="s">
        <v>24369</v>
      </c>
      <c r="C5990" t="s">
        <v>24204</v>
      </c>
      <c r="D5990" t="s">
        <v>5172</v>
      </c>
      <c r="E5990" s="3">
        <v>45810</v>
      </c>
      <c r="F5990" t="s">
        <v>44</v>
      </c>
      <c r="G5990" t="s">
        <v>3742</v>
      </c>
      <c r="H5990" t="s">
        <v>3716</v>
      </c>
      <c r="I5990" t="s">
        <v>4534</v>
      </c>
      <c r="J5990" t="s">
        <v>4522</v>
      </c>
      <c r="K5990" s="2">
        <v>5</v>
      </c>
      <c r="L5990" t="s">
        <v>44</v>
      </c>
      <c r="M5990" s="2">
        <v>5</v>
      </c>
      <c r="N5990" t="s">
        <v>4523</v>
      </c>
      <c r="O5990" t="s">
        <v>4524</v>
      </c>
      <c r="P5990" t="s">
        <v>24387</v>
      </c>
      <c r="Q5990" t="s">
        <v>24419</v>
      </c>
      <c r="R5990" t="s">
        <v>44</v>
      </c>
      <c r="S5990" t="s">
        <v>4682</v>
      </c>
      <c r="T5990" s="3">
        <v>45810</v>
      </c>
      <c r="U5990" s="3">
        <v>45568</v>
      </c>
      <c r="V5990" s="2">
        <v>0</v>
      </c>
      <c r="W5990" t="s">
        <v>44</v>
      </c>
      <c r="X5990" t="s">
        <v>44</v>
      </c>
      <c r="Y5990" t="s">
        <v>24408</v>
      </c>
      <c r="Z5990" t="s">
        <v>24406</v>
      </c>
      <c r="AA5990" t="s">
        <v>4529</v>
      </c>
      <c r="AB5990" t="s">
        <v>4530</v>
      </c>
      <c r="AC5990" t="s">
        <v>99</v>
      </c>
      <c r="AD5990" t="str">
        <f t="shared" si="93"/>
        <v>10-60</v>
      </c>
      <c r="AE5990" t="str">
        <f>VLOOKUP(AD5990,'Main_Sub Desc'!C:D,2,)</f>
        <v>LPC from invoicing</v>
      </c>
      <c r="AF5990" t="str">
        <f>VLOOKUP(VALUE(H5990),'Main_Sub Desc'!F:G,2,)</f>
        <v>Wst Rev Late Payment</v>
      </c>
      <c r="AG5990">
        <f>IFERROR(VLOOKUP(VALUE(I5990),'PC Mapping'!A:F,6,),"")</f>
        <v>10514</v>
      </c>
      <c r="AH5990" s="13" t="str">
        <f>VLOOKUP(AG5990,'PC Mapping'!L:M,2,)</f>
        <v>Bolivar Sewer</v>
      </c>
    </row>
    <row r="5991" spans="1:34" x14ac:dyDescent="0.2">
      <c r="A5991" t="s">
        <v>24418</v>
      </c>
      <c r="B5991" t="s">
        <v>24369</v>
      </c>
      <c r="C5991" t="s">
        <v>24204</v>
      </c>
      <c r="D5991" t="s">
        <v>5172</v>
      </c>
      <c r="E5991" s="3">
        <v>45810</v>
      </c>
      <c r="F5991" t="s">
        <v>44</v>
      </c>
      <c r="G5991" t="s">
        <v>3742</v>
      </c>
      <c r="H5991" t="s">
        <v>3722</v>
      </c>
      <c r="I5991" t="s">
        <v>4538</v>
      </c>
      <c r="J5991" t="s">
        <v>4522</v>
      </c>
      <c r="K5991" s="2">
        <v>5</v>
      </c>
      <c r="L5991" t="s">
        <v>44</v>
      </c>
      <c r="M5991" s="2">
        <v>5</v>
      </c>
      <c r="N5991" t="s">
        <v>4523</v>
      </c>
      <c r="O5991" t="s">
        <v>4524</v>
      </c>
      <c r="P5991" t="s">
        <v>24387</v>
      </c>
      <c r="Q5991" t="s">
        <v>24420</v>
      </c>
      <c r="R5991" t="s">
        <v>44</v>
      </c>
      <c r="S5991" t="s">
        <v>4682</v>
      </c>
      <c r="T5991" s="3">
        <v>45810</v>
      </c>
      <c r="U5991" s="3">
        <v>45568</v>
      </c>
      <c r="V5991" s="2">
        <v>0</v>
      </c>
      <c r="W5991" t="s">
        <v>44</v>
      </c>
      <c r="X5991" t="s">
        <v>44</v>
      </c>
      <c r="Y5991" t="s">
        <v>24405</v>
      </c>
      <c r="Z5991" t="s">
        <v>24406</v>
      </c>
      <c r="AA5991" t="s">
        <v>4529</v>
      </c>
      <c r="AB5991" t="s">
        <v>4530</v>
      </c>
      <c r="AC5991" t="s">
        <v>99</v>
      </c>
      <c r="AD5991" t="str">
        <f t="shared" si="93"/>
        <v>10-60</v>
      </c>
      <c r="AE5991" t="str">
        <f>VLOOKUP(AD5991,'Main_Sub Desc'!C:D,2,)</f>
        <v>LPC from invoicing</v>
      </c>
      <c r="AF5991" t="str">
        <f>VLOOKUP(VALUE(H5991),'Main_Sub Desc'!F:G,2,)</f>
        <v>Wtr Rev Late Payment</v>
      </c>
      <c r="AG5991">
        <f>IFERROR(VLOOKUP(VALUE(I5991),'PC Mapping'!A:F,6,),"")</f>
        <v>10469</v>
      </c>
      <c r="AH5991" s="13" t="str">
        <f>VLOOKUP(AG5991,'PC Mapping'!L:M,2,)</f>
        <v>Bolivar Water</v>
      </c>
    </row>
    <row r="5992" spans="1:34" x14ac:dyDescent="0.2">
      <c r="A5992" t="s">
        <v>24421</v>
      </c>
      <c r="B5992" t="s">
        <v>24369</v>
      </c>
      <c r="C5992" t="s">
        <v>24204</v>
      </c>
      <c r="D5992" t="s">
        <v>5172</v>
      </c>
      <c r="E5992" s="3">
        <v>45810</v>
      </c>
      <c r="F5992" t="s">
        <v>44</v>
      </c>
      <c r="G5992" t="s">
        <v>3742</v>
      </c>
      <c r="H5992" t="s">
        <v>3722</v>
      </c>
      <c r="I5992" t="s">
        <v>4538</v>
      </c>
      <c r="J5992" t="s">
        <v>4522</v>
      </c>
      <c r="K5992" s="2">
        <v>5</v>
      </c>
      <c r="L5992" t="s">
        <v>44</v>
      </c>
      <c r="M5992" s="2">
        <v>5</v>
      </c>
      <c r="N5992" t="s">
        <v>4523</v>
      </c>
      <c r="O5992" t="s">
        <v>4524</v>
      </c>
      <c r="P5992" t="s">
        <v>24387</v>
      </c>
      <c r="Q5992" t="s">
        <v>24422</v>
      </c>
      <c r="R5992" t="s">
        <v>44</v>
      </c>
      <c r="S5992" t="s">
        <v>4682</v>
      </c>
      <c r="T5992" s="3">
        <v>45810</v>
      </c>
      <c r="U5992" s="3">
        <v>45539</v>
      </c>
      <c r="V5992" s="2">
        <v>0</v>
      </c>
      <c r="W5992" t="s">
        <v>44</v>
      </c>
      <c r="X5992" t="s">
        <v>44</v>
      </c>
      <c r="Y5992" t="s">
        <v>24405</v>
      </c>
      <c r="Z5992" t="s">
        <v>24406</v>
      </c>
      <c r="AA5992" t="s">
        <v>4529</v>
      </c>
      <c r="AB5992" t="s">
        <v>4530</v>
      </c>
      <c r="AC5992" t="s">
        <v>99</v>
      </c>
      <c r="AD5992" t="str">
        <f t="shared" si="93"/>
        <v>10-60</v>
      </c>
      <c r="AE5992" t="str">
        <f>VLOOKUP(AD5992,'Main_Sub Desc'!C:D,2,)</f>
        <v>LPC from invoicing</v>
      </c>
      <c r="AF5992" t="str">
        <f>VLOOKUP(VALUE(H5992),'Main_Sub Desc'!F:G,2,)</f>
        <v>Wtr Rev Late Payment</v>
      </c>
      <c r="AG5992">
        <f>IFERROR(VLOOKUP(VALUE(I5992),'PC Mapping'!A:F,6,),"")</f>
        <v>10469</v>
      </c>
      <c r="AH5992" s="13" t="str">
        <f>VLOOKUP(AG5992,'PC Mapping'!L:M,2,)</f>
        <v>Bolivar Water</v>
      </c>
    </row>
    <row r="5993" spans="1:34" x14ac:dyDescent="0.2">
      <c r="A5993" t="s">
        <v>24421</v>
      </c>
      <c r="B5993" t="s">
        <v>24369</v>
      </c>
      <c r="C5993" t="s">
        <v>24204</v>
      </c>
      <c r="D5993" t="s">
        <v>5172</v>
      </c>
      <c r="E5993" s="3">
        <v>45810</v>
      </c>
      <c r="F5993" t="s">
        <v>44</v>
      </c>
      <c r="G5993" t="s">
        <v>3742</v>
      </c>
      <c r="H5993" t="s">
        <v>3716</v>
      </c>
      <c r="I5993" t="s">
        <v>4534</v>
      </c>
      <c r="J5993" t="s">
        <v>4522</v>
      </c>
      <c r="K5993" s="2">
        <v>5</v>
      </c>
      <c r="L5993" t="s">
        <v>44</v>
      </c>
      <c r="M5993" s="2">
        <v>5</v>
      </c>
      <c r="N5993" t="s">
        <v>4523</v>
      </c>
      <c r="O5993" t="s">
        <v>4524</v>
      </c>
      <c r="P5993" t="s">
        <v>24387</v>
      </c>
      <c r="Q5993" t="s">
        <v>24423</v>
      </c>
      <c r="R5993" t="s">
        <v>44</v>
      </c>
      <c r="S5993" t="s">
        <v>4682</v>
      </c>
      <c r="T5993" s="3">
        <v>45810</v>
      </c>
      <c r="U5993" s="3">
        <v>45539</v>
      </c>
      <c r="V5993" s="2">
        <v>0</v>
      </c>
      <c r="W5993" t="s">
        <v>44</v>
      </c>
      <c r="X5993" t="s">
        <v>44</v>
      </c>
      <c r="Y5993" t="s">
        <v>24408</v>
      </c>
      <c r="Z5993" t="s">
        <v>24406</v>
      </c>
      <c r="AA5993" t="s">
        <v>4529</v>
      </c>
      <c r="AB5993" t="s">
        <v>4530</v>
      </c>
      <c r="AC5993" t="s">
        <v>99</v>
      </c>
      <c r="AD5993" t="str">
        <f t="shared" si="93"/>
        <v>10-60</v>
      </c>
      <c r="AE5993" t="str">
        <f>VLOOKUP(AD5993,'Main_Sub Desc'!C:D,2,)</f>
        <v>LPC from invoicing</v>
      </c>
      <c r="AF5993" t="str">
        <f>VLOOKUP(VALUE(H5993),'Main_Sub Desc'!F:G,2,)</f>
        <v>Wst Rev Late Payment</v>
      </c>
      <c r="AG5993">
        <f>IFERROR(VLOOKUP(VALUE(I5993),'PC Mapping'!A:F,6,),"")</f>
        <v>10514</v>
      </c>
      <c r="AH5993" s="13" t="str">
        <f>VLOOKUP(AG5993,'PC Mapping'!L:M,2,)</f>
        <v>Bolivar Sewer</v>
      </c>
    </row>
    <row r="5994" spans="1:34" x14ac:dyDescent="0.2">
      <c r="A5994" t="s">
        <v>24424</v>
      </c>
      <c r="B5994" t="s">
        <v>24369</v>
      </c>
      <c r="C5994" t="s">
        <v>24204</v>
      </c>
      <c r="D5994" t="s">
        <v>5172</v>
      </c>
      <c r="E5994" s="3">
        <v>45810</v>
      </c>
      <c r="F5994" t="s">
        <v>44</v>
      </c>
      <c r="G5994" t="s">
        <v>3742</v>
      </c>
      <c r="H5994" t="s">
        <v>3722</v>
      </c>
      <c r="I5994" t="s">
        <v>4538</v>
      </c>
      <c r="J5994" t="s">
        <v>4522</v>
      </c>
      <c r="K5994" s="2">
        <v>5</v>
      </c>
      <c r="L5994" t="s">
        <v>44</v>
      </c>
      <c r="M5994" s="2">
        <v>5</v>
      </c>
      <c r="N5994" t="s">
        <v>4523</v>
      </c>
      <c r="O5994" t="s">
        <v>4524</v>
      </c>
      <c r="P5994" t="s">
        <v>24387</v>
      </c>
      <c r="Q5994" t="s">
        <v>24425</v>
      </c>
      <c r="R5994" t="s">
        <v>44</v>
      </c>
      <c r="S5994" t="s">
        <v>4682</v>
      </c>
      <c r="T5994" s="3">
        <v>45810</v>
      </c>
      <c r="U5994" s="3">
        <v>45511</v>
      </c>
      <c r="V5994" s="2">
        <v>0</v>
      </c>
      <c r="W5994" t="s">
        <v>44</v>
      </c>
      <c r="X5994" t="s">
        <v>44</v>
      </c>
      <c r="Y5994" t="s">
        <v>24405</v>
      </c>
      <c r="Z5994" t="s">
        <v>24406</v>
      </c>
      <c r="AA5994" t="s">
        <v>4529</v>
      </c>
      <c r="AB5994" t="s">
        <v>4530</v>
      </c>
      <c r="AC5994" t="s">
        <v>99</v>
      </c>
      <c r="AD5994" t="str">
        <f t="shared" si="93"/>
        <v>10-60</v>
      </c>
      <c r="AE5994" t="str">
        <f>VLOOKUP(AD5994,'Main_Sub Desc'!C:D,2,)</f>
        <v>LPC from invoicing</v>
      </c>
      <c r="AF5994" t="str">
        <f>VLOOKUP(VALUE(H5994),'Main_Sub Desc'!F:G,2,)</f>
        <v>Wtr Rev Late Payment</v>
      </c>
      <c r="AG5994">
        <f>IFERROR(VLOOKUP(VALUE(I5994),'PC Mapping'!A:F,6,),"")</f>
        <v>10469</v>
      </c>
      <c r="AH5994" s="13" t="str">
        <f>VLOOKUP(AG5994,'PC Mapping'!L:M,2,)</f>
        <v>Bolivar Water</v>
      </c>
    </row>
    <row r="5995" spans="1:34" x14ac:dyDescent="0.2">
      <c r="A5995" t="s">
        <v>24424</v>
      </c>
      <c r="B5995" t="s">
        <v>24369</v>
      </c>
      <c r="C5995" t="s">
        <v>24204</v>
      </c>
      <c r="D5995" t="s">
        <v>5172</v>
      </c>
      <c r="E5995" s="3">
        <v>45810</v>
      </c>
      <c r="F5995" t="s">
        <v>44</v>
      </c>
      <c r="G5995" t="s">
        <v>3742</v>
      </c>
      <c r="H5995" t="s">
        <v>3716</v>
      </c>
      <c r="I5995" t="s">
        <v>4534</v>
      </c>
      <c r="J5995" t="s">
        <v>4522</v>
      </c>
      <c r="K5995" s="2">
        <v>5</v>
      </c>
      <c r="L5995" t="s">
        <v>44</v>
      </c>
      <c r="M5995" s="2">
        <v>5</v>
      </c>
      <c r="N5995" t="s">
        <v>4523</v>
      </c>
      <c r="O5995" t="s">
        <v>4524</v>
      </c>
      <c r="P5995" t="s">
        <v>24387</v>
      </c>
      <c r="Q5995" t="s">
        <v>24426</v>
      </c>
      <c r="R5995" t="s">
        <v>44</v>
      </c>
      <c r="S5995" t="s">
        <v>4682</v>
      </c>
      <c r="T5995" s="3">
        <v>45810</v>
      </c>
      <c r="U5995" s="3">
        <v>45511</v>
      </c>
      <c r="V5995" s="2">
        <v>0</v>
      </c>
      <c r="W5995" t="s">
        <v>44</v>
      </c>
      <c r="X5995" t="s">
        <v>44</v>
      </c>
      <c r="Y5995" t="s">
        <v>24408</v>
      </c>
      <c r="Z5995" t="s">
        <v>24406</v>
      </c>
      <c r="AA5995" t="s">
        <v>4529</v>
      </c>
      <c r="AB5995" t="s">
        <v>4530</v>
      </c>
      <c r="AC5995" t="s">
        <v>99</v>
      </c>
      <c r="AD5995" t="str">
        <f t="shared" si="93"/>
        <v>10-60</v>
      </c>
      <c r="AE5995" t="str">
        <f>VLOOKUP(AD5995,'Main_Sub Desc'!C:D,2,)</f>
        <v>LPC from invoicing</v>
      </c>
      <c r="AF5995" t="str">
        <f>VLOOKUP(VALUE(H5995),'Main_Sub Desc'!F:G,2,)</f>
        <v>Wst Rev Late Payment</v>
      </c>
      <c r="AG5995">
        <f>IFERROR(VLOOKUP(VALUE(I5995),'PC Mapping'!A:F,6,),"")</f>
        <v>10514</v>
      </c>
      <c r="AH5995" s="13" t="str">
        <f>VLOOKUP(AG5995,'PC Mapping'!L:M,2,)</f>
        <v>Bolivar Sewer</v>
      </c>
    </row>
    <row r="5996" spans="1:34" x14ac:dyDescent="0.2">
      <c r="A5996" t="s">
        <v>24427</v>
      </c>
      <c r="B5996" t="s">
        <v>24428</v>
      </c>
      <c r="C5996" t="s">
        <v>24204</v>
      </c>
      <c r="D5996" t="s">
        <v>5172</v>
      </c>
      <c r="E5996" s="3">
        <v>45811</v>
      </c>
      <c r="F5996" t="s">
        <v>44</v>
      </c>
      <c r="G5996" t="s">
        <v>3742</v>
      </c>
      <c r="H5996" t="s">
        <v>3722</v>
      </c>
      <c r="I5996" t="s">
        <v>4538</v>
      </c>
      <c r="J5996" t="s">
        <v>4522</v>
      </c>
      <c r="K5996" s="2">
        <v>64.010000000000005</v>
      </c>
      <c r="L5996" t="s">
        <v>44</v>
      </c>
      <c r="M5996" s="2">
        <v>64.010000000000005</v>
      </c>
      <c r="N5996" t="s">
        <v>4523</v>
      </c>
      <c r="O5996" t="s">
        <v>4524</v>
      </c>
      <c r="P5996" t="s">
        <v>24429</v>
      </c>
      <c r="Q5996" t="s">
        <v>24430</v>
      </c>
      <c r="R5996" t="s">
        <v>44</v>
      </c>
      <c r="S5996" t="s">
        <v>5048</v>
      </c>
      <c r="T5996" s="3">
        <v>45811</v>
      </c>
      <c r="U5996" s="3">
        <v>45622</v>
      </c>
      <c r="V5996" s="2">
        <v>0</v>
      </c>
      <c r="W5996" t="s">
        <v>44</v>
      </c>
      <c r="X5996" t="s">
        <v>44</v>
      </c>
      <c r="Y5996" t="s">
        <v>24431</v>
      </c>
      <c r="Z5996" t="s">
        <v>24432</v>
      </c>
      <c r="AA5996" t="s">
        <v>4529</v>
      </c>
      <c r="AB5996" t="s">
        <v>4530</v>
      </c>
      <c r="AC5996" t="s">
        <v>89</v>
      </c>
      <c r="AD5996" t="str">
        <f t="shared" si="93"/>
        <v>10-60</v>
      </c>
      <c r="AE5996" t="str">
        <f>VLOOKUP(AD5996,'Main_Sub Desc'!C:D,2,)</f>
        <v>LPC from invoicing</v>
      </c>
      <c r="AF5996" t="str">
        <f>VLOOKUP(VALUE(H5996),'Main_Sub Desc'!F:G,2,)</f>
        <v>Wtr Rev Late Payment</v>
      </c>
      <c r="AG5996">
        <f>IFERROR(VLOOKUP(VALUE(I5996),'PC Mapping'!A:F,6,),"")</f>
        <v>10469</v>
      </c>
      <c r="AH5996" s="13" t="str">
        <f>VLOOKUP(AG5996,'PC Mapping'!L:M,2,)</f>
        <v>Bolivar Water</v>
      </c>
    </row>
    <row r="5997" spans="1:34" x14ac:dyDescent="0.2">
      <c r="A5997" t="s">
        <v>24427</v>
      </c>
      <c r="B5997" t="s">
        <v>24428</v>
      </c>
      <c r="C5997" t="s">
        <v>24204</v>
      </c>
      <c r="D5997" t="s">
        <v>5172</v>
      </c>
      <c r="E5997" s="3">
        <v>45811</v>
      </c>
      <c r="F5997" t="s">
        <v>44</v>
      </c>
      <c r="G5997" t="s">
        <v>3742</v>
      </c>
      <c r="H5997" t="s">
        <v>3716</v>
      </c>
      <c r="I5997" t="s">
        <v>4534</v>
      </c>
      <c r="J5997" t="s">
        <v>4522</v>
      </c>
      <c r="K5997" s="2">
        <v>80.23</v>
      </c>
      <c r="L5997" t="s">
        <v>44</v>
      </c>
      <c r="M5997" s="2">
        <v>80.23</v>
      </c>
      <c r="N5997" t="s">
        <v>4523</v>
      </c>
      <c r="O5997" t="s">
        <v>4524</v>
      </c>
      <c r="P5997" t="s">
        <v>24429</v>
      </c>
      <c r="Q5997" t="s">
        <v>24433</v>
      </c>
      <c r="R5997" t="s">
        <v>44</v>
      </c>
      <c r="S5997" t="s">
        <v>5048</v>
      </c>
      <c r="T5997" s="3">
        <v>45811</v>
      </c>
      <c r="U5997" s="3">
        <v>45622</v>
      </c>
      <c r="V5997" s="2">
        <v>0</v>
      </c>
      <c r="W5997" t="s">
        <v>44</v>
      </c>
      <c r="X5997" t="s">
        <v>44</v>
      </c>
      <c r="Y5997" t="s">
        <v>24434</v>
      </c>
      <c r="Z5997" t="s">
        <v>24432</v>
      </c>
      <c r="AA5997" t="s">
        <v>4529</v>
      </c>
      <c r="AB5997" t="s">
        <v>4530</v>
      </c>
      <c r="AC5997" t="s">
        <v>89</v>
      </c>
      <c r="AD5997" t="str">
        <f t="shared" si="93"/>
        <v>10-60</v>
      </c>
      <c r="AE5997" t="str">
        <f>VLOOKUP(AD5997,'Main_Sub Desc'!C:D,2,)</f>
        <v>LPC from invoicing</v>
      </c>
      <c r="AF5997" t="str">
        <f>VLOOKUP(VALUE(H5997),'Main_Sub Desc'!F:G,2,)</f>
        <v>Wst Rev Late Payment</v>
      </c>
      <c r="AG5997">
        <f>IFERROR(VLOOKUP(VALUE(I5997),'PC Mapping'!A:F,6,),"")</f>
        <v>10514</v>
      </c>
      <c r="AH5997" s="13" t="str">
        <f>VLOOKUP(AG5997,'PC Mapping'!L:M,2,)</f>
        <v>Bolivar Sewer</v>
      </c>
    </row>
    <row r="5998" spans="1:34" x14ac:dyDescent="0.2">
      <c r="A5998" t="s">
        <v>24435</v>
      </c>
      <c r="B5998" t="s">
        <v>24428</v>
      </c>
      <c r="C5998" t="s">
        <v>24204</v>
      </c>
      <c r="D5998" t="s">
        <v>5172</v>
      </c>
      <c r="E5998" s="3">
        <v>45811</v>
      </c>
      <c r="F5998" t="s">
        <v>44</v>
      </c>
      <c r="G5998" t="s">
        <v>3742</v>
      </c>
      <c r="H5998" t="s">
        <v>3716</v>
      </c>
      <c r="I5998" t="s">
        <v>4534</v>
      </c>
      <c r="J5998" t="s">
        <v>4522</v>
      </c>
      <c r="K5998" s="2">
        <v>5</v>
      </c>
      <c r="L5998" t="s">
        <v>44</v>
      </c>
      <c r="M5998" s="2">
        <v>5</v>
      </c>
      <c r="N5998" t="s">
        <v>4523</v>
      </c>
      <c r="O5998" t="s">
        <v>4524</v>
      </c>
      <c r="P5998" t="s">
        <v>6484</v>
      </c>
      <c r="Q5998" t="s">
        <v>24436</v>
      </c>
      <c r="R5998" t="s">
        <v>44</v>
      </c>
      <c r="S5998" t="s">
        <v>4682</v>
      </c>
      <c r="T5998" s="3">
        <v>45811</v>
      </c>
      <c r="U5998" s="3">
        <v>45700</v>
      </c>
      <c r="V5998" s="2">
        <v>0</v>
      </c>
      <c r="W5998" t="s">
        <v>44</v>
      </c>
      <c r="X5998" t="s">
        <v>44</v>
      </c>
      <c r="Y5998" t="s">
        <v>24437</v>
      </c>
      <c r="Z5998" t="s">
        <v>1154</v>
      </c>
      <c r="AA5998" t="s">
        <v>4529</v>
      </c>
      <c r="AB5998" t="s">
        <v>4530</v>
      </c>
      <c r="AC5998" t="s">
        <v>89</v>
      </c>
      <c r="AD5998" t="str">
        <f t="shared" si="93"/>
        <v>10-60</v>
      </c>
      <c r="AE5998" t="str">
        <f>VLOOKUP(AD5998,'Main_Sub Desc'!C:D,2,)</f>
        <v>LPC from invoicing</v>
      </c>
      <c r="AF5998" t="str">
        <f>VLOOKUP(VALUE(H5998),'Main_Sub Desc'!F:G,2,)</f>
        <v>Wst Rev Late Payment</v>
      </c>
      <c r="AG5998">
        <f>IFERROR(VLOOKUP(VALUE(I5998),'PC Mapping'!A:F,6,),"")</f>
        <v>10514</v>
      </c>
      <c r="AH5998" s="13" t="str">
        <f>VLOOKUP(AG5998,'PC Mapping'!L:M,2,)</f>
        <v>Bolivar Sewer</v>
      </c>
    </row>
    <row r="5999" spans="1:34" x14ac:dyDescent="0.2">
      <c r="A5999" t="s">
        <v>24438</v>
      </c>
      <c r="B5999" t="s">
        <v>24428</v>
      </c>
      <c r="C5999" t="s">
        <v>24204</v>
      </c>
      <c r="D5999" t="s">
        <v>5172</v>
      </c>
      <c r="E5999" s="3">
        <v>45811</v>
      </c>
      <c r="F5999" t="s">
        <v>44</v>
      </c>
      <c r="G5999" t="s">
        <v>3742</v>
      </c>
      <c r="H5999" t="s">
        <v>3722</v>
      </c>
      <c r="I5999" t="s">
        <v>4538</v>
      </c>
      <c r="J5999" t="s">
        <v>4522</v>
      </c>
      <c r="K5999" s="2">
        <v>5</v>
      </c>
      <c r="L5999" t="s">
        <v>44</v>
      </c>
      <c r="M5999" s="2">
        <v>5</v>
      </c>
      <c r="N5999" t="s">
        <v>4523</v>
      </c>
      <c r="O5999" t="s">
        <v>4524</v>
      </c>
      <c r="P5999" t="s">
        <v>4767</v>
      </c>
      <c r="Q5999" t="s">
        <v>24439</v>
      </c>
      <c r="R5999" t="s">
        <v>44</v>
      </c>
      <c r="S5999" t="s">
        <v>4682</v>
      </c>
      <c r="T5999" s="3">
        <v>45811</v>
      </c>
      <c r="U5999" s="3">
        <v>45796</v>
      </c>
      <c r="V5999" s="2">
        <v>0</v>
      </c>
      <c r="W5999" t="s">
        <v>44</v>
      </c>
      <c r="X5999" t="s">
        <v>44</v>
      </c>
      <c r="Y5999" t="s">
        <v>4769</v>
      </c>
      <c r="Z5999" t="s">
        <v>4770</v>
      </c>
      <c r="AA5999" t="s">
        <v>4529</v>
      </c>
      <c r="AB5999" t="s">
        <v>4530</v>
      </c>
      <c r="AC5999" t="s">
        <v>89</v>
      </c>
      <c r="AD5999" t="str">
        <f t="shared" si="93"/>
        <v>10-60</v>
      </c>
      <c r="AE5999" t="str">
        <f>VLOOKUP(AD5999,'Main_Sub Desc'!C:D,2,)</f>
        <v>LPC from invoicing</v>
      </c>
      <c r="AF5999" t="str">
        <f>VLOOKUP(VALUE(H5999),'Main_Sub Desc'!F:G,2,)</f>
        <v>Wtr Rev Late Payment</v>
      </c>
      <c r="AG5999">
        <f>IFERROR(VLOOKUP(VALUE(I5999),'PC Mapping'!A:F,6,),"")</f>
        <v>10469</v>
      </c>
      <c r="AH5999" s="13" t="str">
        <f>VLOOKUP(AG5999,'PC Mapping'!L:M,2,)</f>
        <v>Bolivar Water</v>
      </c>
    </row>
    <row r="6000" spans="1:34" x14ac:dyDescent="0.2">
      <c r="A6000" t="s">
        <v>24438</v>
      </c>
      <c r="B6000" t="s">
        <v>24428</v>
      </c>
      <c r="C6000" t="s">
        <v>24204</v>
      </c>
      <c r="D6000" t="s">
        <v>5172</v>
      </c>
      <c r="E6000" s="3">
        <v>45811</v>
      </c>
      <c r="F6000" t="s">
        <v>44</v>
      </c>
      <c r="G6000" t="s">
        <v>3742</v>
      </c>
      <c r="H6000" t="s">
        <v>3716</v>
      </c>
      <c r="I6000" t="s">
        <v>4534</v>
      </c>
      <c r="J6000" t="s">
        <v>4522</v>
      </c>
      <c r="K6000" s="2">
        <v>5</v>
      </c>
      <c r="L6000" t="s">
        <v>44</v>
      </c>
      <c r="M6000" s="2">
        <v>5</v>
      </c>
      <c r="N6000" t="s">
        <v>4523</v>
      </c>
      <c r="O6000" t="s">
        <v>4524</v>
      </c>
      <c r="P6000" t="s">
        <v>4767</v>
      </c>
      <c r="Q6000" t="s">
        <v>24440</v>
      </c>
      <c r="R6000" t="s">
        <v>44</v>
      </c>
      <c r="S6000" t="s">
        <v>4682</v>
      </c>
      <c r="T6000" s="3">
        <v>45811</v>
      </c>
      <c r="U6000" s="3">
        <v>45796</v>
      </c>
      <c r="V6000" s="2">
        <v>0</v>
      </c>
      <c r="W6000" t="s">
        <v>44</v>
      </c>
      <c r="X6000" t="s">
        <v>44</v>
      </c>
      <c r="Y6000" t="s">
        <v>4772</v>
      </c>
      <c r="Z6000" t="s">
        <v>4770</v>
      </c>
      <c r="AA6000" t="s">
        <v>4529</v>
      </c>
      <c r="AB6000" t="s">
        <v>4530</v>
      </c>
      <c r="AC6000" t="s">
        <v>89</v>
      </c>
      <c r="AD6000" t="str">
        <f t="shared" si="93"/>
        <v>10-60</v>
      </c>
      <c r="AE6000" t="str">
        <f>VLOOKUP(AD6000,'Main_Sub Desc'!C:D,2,)</f>
        <v>LPC from invoicing</v>
      </c>
      <c r="AF6000" t="str">
        <f>VLOOKUP(VALUE(H6000),'Main_Sub Desc'!F:G,2,)</f>
        <v>Wst Rev Late Payment</v>
      </c>
      <c r="AG6000">
        <f>IFERROR(VLOOKUP(VALUE(I6000),'PC Mapping'!A:F,6,),"")</f>
        <v>10514</v>
      </c>
      <c r="AH6000" s="13" t="str">
        <f>VLOOKUP(AG6000,'PC Mapping'!L:M,2,)</f>
        <v>Bolivar Sewer</v>
      </c>
    </row>
    <row r="6001" spans="1:34" x14ac:dyDescent="0.2">
      <c r="A6001" t="s">
        <v>24441</v>
      </c>
      <c r="B6001" t="s">
        <v>24428</v>
      </c>
      <c r="C6001" t="s">
        <v>24204</v>
      </c>
      <c r="D6001" t="s">
        <v>5172</v>
      </c>
      <c r="E6001" s="3">
        <v>45811</v>
      </c>
      <c r="F6001" t="s">
        <v>44</v>
      </c>
      <c r="G6001" t="s">
        <v>3742</v>
      </c>
      <c r="H6001" t="s">
        <v>3722</v>
      </c>
      <c r="I6001" t="s">
        <v>24442</v>
      </c>
      <c r="J6001" t="s">
        <v>4522</v>
      </c>
      <c r="K6001" s="2">
        <v>5</v>
      </c>
      <c r="L6001" t="s">
        <v>44</v>
      </c>
      <c r="M6001" s="2">
        <v>5</v>
      </c>
      <c r="N6001" t="s">
        <v>4523</v>
      </c>
      <c r="O6001" t="s">
        <v>4524</v>
      </c>
      <c r="P6001" t="s">
        <v>5046</v>
      </c>
      <c r="Q6001" t="s">
        <v>24443</v>
      </c>
      <c r="R6001" t="s">
        <v>44</v>
      </c>
      <c r="S6001" t="s">
        <v>5048</v>
      </c>
      <c r="T6001" s="3">
        <v>45811</v>
      </c>
      <c r="U6001" s="3">
        <v>45712</v>
      </c>
      <c r="V6001" s="2">
        <v>0</v>
      </c>
      <c r="W6001" t="s">
        <v>44</v>
      </c>
      <c r="X6001" t="s">
        <v>44</v>
      </c>
      <c r="Y6001" t="s">
        <v>24444</v>
      </c>
      <c r="Z6001" t="s">
        <v>1596</v>
      </c>
      <c r="AA6001" t="s">
        <v>4529</v>
      </c>
      <c r="AB6001" t="s">
        <v>4530</v>
      </c>
      <c r="AC6001" t="s">
        <v>89</v>
      </c>
      <c r="AD6001" t="str">
        <f t="shared" si="93"/>
        <v>10-60</v>
      </c>
      <c r="AE6001" t="str">
        <f>VLOOKUP(AD6001,'Main_Sub Desc'!C:D,2,)</f>
        <v>LPC from invoicing</v>
      </c>
      <c r="AF6001" t="str">
        <f>VLOOKUP(VALUE(H6001),'Main_Sub Desc'!F:G,2,)</f>
        <v>Wtr Rev Late Payment</v>
      </c>
      <c r="AG6001">
        <f>IFERROR(VLOOKUP(VALUE(I6001),'PC Mapping'!A:F,6,),"")</f>
        <v>10719</v>
      </c>
      <c r="AH6001" s="13" t="str">
        <f>VLOOKUP(AG6001,'PC Mapping'!L:M,2,)</f>
        <v>All Other Water</v>
      </c>
    </row>
    <row r="6002" spans="1:34" x14ac:dyDescent="0.2">
      <c r="A6002" t="s">
        <v>24445</v>
      </c>
      <c r="B6002" t="s">
        <v>24446</v>
      </c>
      <c r="C6002" t="s">
        <v>90</v>
      </c>
      <c r="D6002" t="s">
        <v>24379</v>
      </c>
      <c r="E6002" s="3">
        <v>45810</v>
      </c>
      <c r="F6002" t="s">
        <v>44</v>
      </c>
      <c r="G6002" t="s">
        <v>3742</v>
      </c>
      <c r="H6002" t="s">
        <v>3729</v>
      </c>
      <c r="I6002" t="s">
        <v>4538</v>
      </c>
      <c r="J6002" t="s">
        <v>4522</v>
      </c>
      <c r="K6002" s="2">
        <v>50</v>
      </c>
      <c r="L6002" t="s">
        <v>44</v>
      </c>
      <c r="M6002" s="2">
        <v>50</v>
      </c>
      <c r="N6002" t="s">
        <v>4523</v>
      </c>
      <c r="O6002" t="s">
        <v>24380</v>
      </c>
      <c r="P6002" t="s">
        <v>24447</v>
      </c>
      <c r="Q6002" t="s">
        <v>24448</v>
      </c>
      <c r="R6002" t="s">
        <v>44</v>
      </c>
      <c r="S6002" t="s">
        <v>24382</v>
      </c>
      <c r="T6002" s="3">
        <v>45811</v>
      </c>
      <c r="U6002" s="3">
        <v>45810</v>
      </c>
      <c r="V6002" s="2">
        <v>0</v>
      </c>
      <c r="W6002" t="s">
        <v>44</v>
      </c>
      <c r="X6002" t="s">
        <v>44</v>
      </c>
      <c r="Y6002" t="s">
        <v>24449</v>
      </c>
      <c r="Z6002" t="s">
        <v>277</v>
      </c>
      <c r="AA6002" t="s">
        <v>4529</v>
      </c>
      <c r="AB6002" t="s">
        <v>24383</v>
      </c>
      <c r="AC6002" t="s">
        <v>89</v>
      </c>
      <c r="AD6002" t="str">
        <f t="shared" si="93"/>
        <v>10-44</v>
      </c>
      <c r="AE6002" t="str">
        <f>VLOOKUP(AD6002,'Main_Sub Desc'!C:D,2,)</f>
        <v>Initiation Fee</v>
      </c>
      <c r="AF6002" t="str">
        <f>VLOOKUP(VALUE(H6002),'Main_Sub Desc'!F:G,2,)</f>
        <v>Wtr Rev Establish</v>
      </c>
      <c r="AG6002">
        <f>IFERROR(VLOOKUP(VALUE(I6002),'PC Mapping'!A:F,6,),"")</f>
        <v>10469</v>
      </c>
      <c r="AH6002" s="13" t="str">
        <f>VLOOKUP(AG6002,'PC Mapping'!L:M,2,)</f>
        <v>Bolivar Water</v>
      </c>
    </row>
    <row r="6003" spans="1:34" x14ac:dyDescent="0.2">
      <c r="A6003" t="s">
        <v>24450</v>
      </c>
      <c r="B6003" t="s">
        <v>24451</v>
      </c>
      <c r="C6003" t="s">
        <v>90</v>
      </c>
      <c r="D6003" t="s">
        <v>24379</v>
      </c>
      <c r="E6003" s="3">
        <v>45812</v>
      </c>
      <c r="F6003" t="s">
        <v>44</v>
      </c>
      <c r="G6003" t="s">
        <v>3742</v>
      </c>
      <c r="H6003" t="s">
        <v>3729</v>
      </c>
      <c r="I6003" t="s">
        <v>3752</v>
      </c>
      <c r="J6003" t="s">
        <v>4522</v>
      </c>
      <c r="K6003" s="2">
        <v>50</v>
      </c>
      <c r="L6003" t="s">
        <v>44</v>
      </c>
      <c r="M6003" s="2">
        <v>50</v>
      </c>
      <c r="N6003" t="s">
        <v>4523</v>
      </c>
      <c r="O6003" t="s">
        <v>24380</v>
      </c>
      <c r="P6003" t="s">
        <v>8780</v>
      </c>
      <c r="Q6003" t="s">
        <v>24452</v>
      </c>
      <c r="R6003" t="s">
        <v>44</v>
      </c>
      <c r="S6003" t="s">
        <v>24382</v>
      </c>
      <c r="T6003" s="3">
        <v>45812</v>
      </c>
      <c r="U6003" s="3">
        <v>45812</v>
      </c>
      <c r="V6003" s="2">
        <v>0</v>
      </c>
      <c r="W6003" t="s">
        <v>44</v>
      </c>
      <c r="X6003" t="s">
        <v>44</v>
      </c>
      <c r="Y6003" t="s">
        <v>24453</v>
      </c>
      <c r="Z6003" t="s">
        <v>24454</v>
      </c>
      <c r="AA6003" t="s">
        <v>4529</v>
      </c>
      <c r="AB6003" t="s">
        <v>24383</v>
      </c>
      <c r="AC6003" t="s">
        <v>89</v>
      </c>
      <c r="AD6003" t="str">
        <f t="shared" si="93"/>
        <v>10-44</v>
      </c>
      <c r="AE6003" t="str">
        <f>VLOOKUP(AD6003,'Main_Sub Desc'!C:D,2,)</f>
        <v>Initiation Fee</v>
      </c>
      <c r="AF6003" t="str">
        <f>VLOOKUP(VALUE(H6003),'Main_Sub Desc'!F:G,2,)</f>
        <v>Wtr Rev Establish</v>
      </c>
      <c r="AG6003">
        <f>IFERROR(VLOOKUP(VALUE(I6003),'PC Mapping'!A:F,6,),"")</f>
        <v>10719</v>
      </c>
      <c r="AH6003" s="13" t="str">
        <f>VLOOKUP(AG6003,'PC Mapping'!L:M,2,)</f>
        <v>All Other Water</v>
      </c>
    </row>
    <row r="6004" spans="1:34" x14ac:dyDescent="0.2">
      <c r="A6004" t="s">
        <v>5122</v>
      </c>
      <c r="B6004" t="s">
        <v>24455</v>
      </c>
      <c r="C6004" t="s">
        <v>24204</v>
      </c>
      <c r="D6004" t="s">
        <v>5172</v>
      </c>
      <c r="E6004" s="3">
        <v>45812</v>
      </c>
      <c r="F6004" t="s">
        <v>44</v>
      </c>
      <c r="G6004" t="s">
        <v>3742</v>
      </c>
      <c r="H6004" t="s">
        <v>3722</v>
      </c>
      <c r="I6004" t="s">
        <v>4538</v>
      </c>
      <c r="J6004" t="s">
        <v>4522</v>
      </c>
      <c r="K6004" s="2">
        <v>5</v>
      </c>
      <c r="L6004" t="s">
        <v>44</v>
      </c>
      <c r="M6004" s="2">
        <v>5</v>
      </c>
      <c r="N6004" t="s">
        <v>4523</v>
      </c>
      <c r="O6004" t="s">
        <v>4524</v>
      </c>
      <c r="P6004" t="s">
        <v>5115</v>
      </c>
      <c r="Q6004" t="s">
        <v>24456</v>
      </c>
      <c r="R6004" t="s">
        <v>44</v>
      </c>
      <c r="S6004" t="s">
        <v>4682</v>
      </c>
      <c r="T6004" s="3">
        <v>45812</v>
      </c>
      <c r="U6004" s="3">
        <v>45813</v>
      </c>
      <c r="V6004" s="2">
        <v>0</v>
      </c>
      <c r="W6004" t="s">
        <v>44</v>
      </c>
      <c r="X6004" t="s">
        <v>44</v>
      </c>
      <c r="Y6004" t="s">
        <v>5117</v>
      </c>
      <c r="Z6004" t="s">
        <v>512</v>
      </c>
      <c r="AA6004" t="s">
        <v>4529</v>
      </c>
      <c r="AB6004" t="s">
        <v>4530</v>
      </c>
      <c r="AC6004" t="s">
        <v>89</v>
      </c>
      <c r="AD6004" t="str">
        <f t="shared" si="93"/>
        <v>10-60</v>
      </c>
      <c r="AE6004" t="str">
        <f>VLOOKUP(AD6004,'Main_Sub Desc'!C:D,2,)</f>
        <v>LPC from invoicing</v>
      </c>
      <c r="AF6004" t="str">
        <f>VLOOKUP(VALUE(H6004),'Main_Sub Desc'!F:G,2,)</f>
        <v>Wtr Rev Late Payment</v>
      </c>
      <c r="AG6004">
        <f>IFERROR(VLOOKUP(VALUE(I6004),'PC Mapping'!A:F,6,),"")</f>
        <v>10469</v>
      </c>
      <c r="AH6004" s="13" t="str">
        <f>VLOOKUP(AG6004,'PC Mapping'!L:M,2,)</f>
        <v>Bolivar Water</v>
      </c>
    </row>
    <row r="6005" spans="1:34" x14ac:dyDescent="0.2">
      <c r="A6005" t="s">
        <v>24457</v>
      </c>
      <c r="B6005" t="s">
        <v>24455</v>
      </c>
      <c r="C6005" t="s">
        <v>24204</v>
      </c>
      <c r="D6005" t="s">
        <v>5172</v>
      </c>
      <c r="E6005" s="3">
        <v>45812</v>
      </c>
      <c r="F6005" t="s">
        <v>44</v>
      </c>
      <c r="G6005" t="s">
        <v>3742</v>
      </c>
      <c r="H6005" t="s">
        <v>3716</v>
      </c>
      <c r="I6005" t="s">
        <v>4534</v>
      </c>
      <c r="J6005" t="s">
        <v>4522</v>
      </c>
      <c r="K6005" s="2">
        <v>5</v>
      </c>
      <c r="L6005" t="s">
        <v>44</v>
      </c>
      <c r="M6005" s="2">
        <v>5</v>
      </c>
      <c r="N6005" t="s">
        <v>4523</v>
      </c>
      <c r="O6005" t="s">
        <v>4524</v>
      </c>
      <c r="P6005" t="s">
        <v>5143</v>
      </c>
      <c r="Q6005" t="s">
        <v>24458</v>
      </c>
      <c r="R6005" t="s">
        <v>44</v>
      </c>
      <c r="S6005" t="s">
        <v>4688</v>
      </c>
      <c r="T6005" s="3">
        <v>45812</v>
      </c>
      <c r="U6005" s="3">
        <v>45789</v>
      </c>
      <c r="V6005" s="2">
        <v>0</v>
      </c>
      <c r="W6005" t="s">
        <v>44</v>
      </c>
      <c r="X6005" t="s">
        <v>44</v>
      </c>
      <c r="Y6005" t="s">
        <v>5146</v>
      </c>
      <c r="Z6005" t="s">
        <v>5147</v>
      </c>
      <c r="AA6005" t="s">
        <v>4529</v>
      </c>
      <c r="AB6005" t="s">
        <v>4530</v>
      </c>
      <c r="AC6005" t="s">
        <v>99</v>
      </c>
      <c r="AD6005" t="str">
        <f t="shared" si="93"/>
        <v>10-60</v>
      </c>
      <c r="AE6005" t="str">
        <f>VLOOKUP(AD6005,'Main_Sub Desc'!C:D,2,)</f>
        <v>LPC from invoicing</v>
      </c>
      <c r="AF6005" t="str">
        <f>VLOOKUP(VALUE(H6005),'Main_Sub Desc'!F:G,2,)</f>
        <v>Wst Rev Late Payment</v>
      </c>
      <c r="AG6005">
        <f>IFERROR(VLOOKUP(VALUE(I6005),'PC Mapping'!A:F,6,),"")</f>
        <v>10514</v>
      </c>
      <c r="AH6005" s="13" t="str">
        <f>VLOOKUP(AG6005,'PC Mapping'!L:M,2,)</f>
        <v>Bolivar Sewer</v>
      </c>
    </row>
    <row r="6006" spans="1:34" x14ac:dyDescent="0.2">
      <c r="A6006" t="s">
        <v>24459</v>
      </c>
      <c r="B6006" t="s">
        <v>24455</v>
      </c>
      <c r="C6006" t="s">
        <v>24204</v>
      </c>
      <c r="D6006" t="s">
        <v>5172</v>
      </c>
      <c r="E6006" s="3">
        <v>45812</v>
      </c>
      <c r="F6006" t="s">
        <v>44</v>
      </c>
      <c r="G6006" t="s">
        <v>3742</v>
      </c>
      <c r="H6006" t="s">
        <v>3716</v>
      </c>
      <c r="I6006" t="s">
        <v>4534</v>
      </c>
      <c r="J6006" t="s">
        <v>4522</v>
      </c>
      <c r="K6006" s="2">
        <v>5</v>
      </c>
      <c r="L6006" t="s">
        <v>44</v>
      </c>
      <c r="M6006" s="2">
        <v>5</v>
      </c>
      <c r="N6006" t="s">
        <v>4523</v>
      </c>
      <c r="O6006" t="s">
        <v>4524</v>
      </c>
      <c r="P6006" t="s">
        <v>5143</v>
      </c>
      <c r="Q6006" t="s">
        <v>24460</v>
      </c>
      <c r="R6006" t="s">
        <v>44</v>
      </c>
      <c r="S6006" t="s">
        <v>4688</v>
      </c>
      <c r="T6006" s="3">
        <v>45812</v>
      </c>
      <c r="U6006" s="3">
        <v>45786</v>
      </c>
      <c r="V6006" s="2">
        <v>0</v>
      </c>
      <c r="W6006" t="s">
        <v>44</v>
      </c>
      <c r="X6006" t="s">
        <v>44</v>
      </c>
      <c r="Y6006" t="s">
        <v>5146</v>
      </c>
      <c r="Z6006" t="s">
        <v>5147</v>
      </c>
      <c r="AA6006" t="s">
        <v>4529</v>
      </c>
      <c r="AB6006" t="s">
        <v>4530</v>
      </c>
      <c r="AC6006" t="s">
        <v>99</v>
      </c>
      <c r="AD6006" t="str">
        <f t="shared" si="93"/>
        <v>10-60</v>
      </c>
      <c r="AE6006" t="str">
        <f>VLOOKUP(AD6006,'Main_Sub Desc'!C:D,2,)</f>
        <v>LPC from invoicing</v>
      </c>
      <c r="AF6006" t="str">
        <f>VLOOKUP(VALUE(H6006),'Main_Sub Desc'!F:G,2,)</f>
        <v>Wst Rev Late Payment</v>
      </c>
      <c r="AG6006">
        <f>IFERROR(VLOOKUP(VALUE(I6006),'PC Mapping'!A:F,6,),"")</f>
        <v>10514</v>
      </c>
      <c r="AH6006" s="13" t="str">
        <f>VLOOKUP(AG6006,'PC Mapping'!L:M,2,)</f>
        <v>Bolivar Sewer</v>
      </c>
    </row>
    <row r="6007" spans="1:34" x14ac:dyDescent="0.2">
      <c r="A6007" t="s">
        <v>5119</v>
      </c>
      <c r="B6007" t="s">
        <v>24455</v>
      </c>
      <c r="C6007" t="s">
        <v>24204</v>
      </c>
      <c r="D6007" t="s">
        <v>5172</v>
      </c>
      <c r="E6007" s="3">
        <v>45812</v>
      </c>
      <c r="F6007" t="s">
        <v>44</v>
      </c>
      <c r="G6007" t="s">
        <v>3742</v>
      </c>
      <c r="H6007" t="s">
        <v>3722</v>
      </c>
      <c r="I6007" t="s">
        <v>4538</v>
      </c>
      <c r="J6007" t="s">
        <v>4522</v>
      </c>
      <c r="K6007" s="2">
        <v>5</v>
      </c>
      <c r="L6007" t="s">
        <v>44</v>
      </c>
      <c r="M6007" s="2">
        <v>5</v>
      </c>
      <c r="N6007" t="s">
        <v>4523</v>
      </c>
      <c r="O6007" t="s">
        <v>4524</v>
      </c>
      <c r="P6007" t="s">
        <v>5115</v>
      </c>
      <c r="Q6007" t="s">
        <v>24461</v>
      </c>
      <c r="R6007" t="s">
        <v>44</v>
      </c>
      <c r="S6007" t="s">
        <v>4682</v>
      </c>
      <c r="T6007" s="3">
        <v>45812</v>
      </c>
      <c r="U6007" s="3">
        <v>45813</v>
      </c>
      <c r="V6007" s="2">
        <v>0</v>
      </c>
      <c r="W6007" t="s">
        <v>44</v>
      </c>
      <c r="X6007" t="s">
        <v>44</v>
      </c>
      <c r="Y6007" t="s">
        <v>5117</v>
      </c>
      <c r="Z6007" t="s">
        <v>512</v>
      </c>
      <c r="AA6007" t="s">
        <v>4529</v>
      </c>
      <c r="AB6007" t="s">
        <v>4530</v>
      </c>
      <c r="AC6007" t="s">
        <v>89</v>
      </c>
      <c r="AD6007" t="str">
        <f t="shared" si="93"/>
        <v>10-60</v>
      </c>
      <c r="AE6007" t="str">
        <f>VLOOKUP(AD6007,'Main_Sub Desc'!C:D,2,)</f>
        <v>LPC from invoicing</v>
      </c>
      <c r="AF6007" t="str">
        <f>VLOOKUP(VALUE(H6007),'Main_Sub Desc'!F:G,2,)</f>
        <v>Wtr Rev Late Payment</v>
      </c>
      <c r="AG6007">
        <f>IFERROR(VLOOKUP(VALUE(I6007),'PC Mapping'!A:F,6,),"")</f>
        <v>10469</v>
      </c>
      <c r="AH6007" s="13" t="str">
        <f>VLOOKUP(AG6007,'PC Mapping'!L:M,2,)</f>
        <v>Bolivar Water</v>
      </c>
    </row>
    <row r="6008" spans="1:34" x14ac:dyDescent="0.2">
      <c r="A6008" t="s">
        <v>5114</v>
      </c>
      <c r="B6008" t="s">
        <v>24455</v>
      </c>
      <c r="C6008" t="s">
        <v>24204</v>
      </c>
      <c r="D6008" t="s">
        <v>5172</v>
      </c>
      <c r="E6008" s="3">
        <v>45812</v>
      </c>
      <c r="F6008" t="s">
        <v>44</v>
      </c>
      <c r="G6008" t="s">
        <v>3742</v>
      </c>
      <c r="H6008" t="s">
        <v>3722</v>
      </c>
      <c r="I6008" t="s">
        <v>4538</v>
      </c>
      <c r="J6008" t="s">
        <v>4522</v>
      </c>
      <c r="K6008" s="2">
        <v>5</v>
      </c>
      <c r="L6008" t="s">
        <v>44</v>
      </c>
      <c r="M6008" s="2">
        <v>5</v>
      </c>
      <c r="N6008" t="s">
        <v>4523</v>
      </c>
      <c r="O6008" t="s">
        <v>4524</v>
      </c>
      <c r="P6008" t="s">
        <v>5115</v>
      </c>
      <c r="Q6008" t="s">
        <v>24462</v>
      </c>
      <c r="R6008" t="s">
        <v>44</v>
      </c>
      <c r="S6008" t="s">
        <v>4682</v>
      </c>
      <c r="T6008" s="3">
        <v>45812</v>
      </c>
      <c r="U6008" s="3">
        <v>45813</v>
      </c>
      <c r="V6008" s="2">
        <v>0</v>
      </c>
      <c r="W6008" t="s">
        <v>44</v>
      </c>
      <c r="X6008" t="s">
        <v>44</v>
      </c>
      <c r="Y6008" t="s">
        <v>5117</v>
      </c>
      <c r="Z6008" t="s">
        <v>512</v>
      </c>
      <c r="AA6008" t="s">
        <v>4529</v>
      </c>
      <c r="AB6008" t="s">
        <v>4530</v>
      </c>
      <c r="AC6008" t="s">
        <v>89</v>
      </c>
      <c r="AD6008" t="str">
        <f t="shared" si="93"/>
        <v>10-60</v>
      </c>
      <c r="AE6008" t="str">
        <f>VLOOKUP(AD6008,'Main_Sub Desc'!C:D,2,)</f>
        <v>LPC from invoicing</v>
      </c>
      <c r="AF6008" t="str">
        <f>VLOOKUP(VALUE(H6008),'Main_Sub Desc'!F:G,2,)</f>
        <v>Wtr Rev Late Payment</v>
      </c>
      <c r="AG6008">
        <f>IFERROR(VLOOKUP(VALUE(I6008),'PC Mapping'!A:F,6,),"")</f>
        <v>10469</v>
      </c>
      <c r="AH6008" s="13" t="str">
        <f>VLOOKUP(AG6008,'PC Mapping'!L:M,2,)</f>
        <v>Bolivar Water</v>
      </c>
    </row>
    <row r="6009" spans="1:34" x14ac:dyDescent="0.2">
      <c r="A6009" t="s">
        <v>24463</v>
      </c>
      <c r="B6009" t="s">
        <v>24455</v>
      </c>
      <c r="C6009" t="s">
        <v>24204</v>
      </c>
      <c r="D6009" t="s">
        <v>5172</v>
      </c>
      <c r="E6009" s="3">
        <v>45812</v>
      </c>
      <c r="F6009" t="s">
        <v>44</v>
      </c>
      <c r="G6009" t="s">
        <v>3742</v>
      </c>
      <c r="H6009" t="s">
        <v>3722</v>
      </c>
      <c r="I6009" t="s">
        <v>4538</v>
      </c>
      <c r="J6009" t="s">
        <v>4522</v>
      </c>
      <c r="K6009" s="2">
        <v>5</v>
      </c>
      <c r="L6009" t="s">
        <v>44</v>
      </c>
      <c r="M6009" s="2">
        <v>5</v>
      </c>
      <c r="N6009" t="s">
        <v>4523</v>
      </c>
      <c r="O6009" t="s">
        <v>4524</v>
      </c>
      <c r="P6009" t="s">
        <v>5125</v>
      </c>
      <c r="Q6009" t="s">
        <v>24464</v>
      </c>
      <c r="R6009" t="s">
        <v>44</v>
      </c>
      <c r="S6009" t="s">
        <v>4682</v>
      </c>
      <c r="T6009" s="3">
        <v>45812</v>
      </c>
      <c r="U6009" s="3">
        <v>45792</v>
      </c>
      <c r="V6009" s="2">
        <v>0</v>
      </c>
      <c r="W6009" t="s">
        <v>44</v>
      </c>
      <c r="X6009" t="s">
        <v>44</v>
      </c>
      <c r="Y6009" t="s">
        <v>5130</v>
      </c>
      <c r="Z6009" t="s">
        <v>5128</v>
      </c>
      <c r="AA6009" t="s">
        <v>4529</v>
      </c>
      <c r="AB6009" t="s">
        <v>4530</v>
      </c>
      <c r="AC6009" t="s">
        <v>89</v>
      </c>
      <c r="AD6009" t="str">
        <f t="shared" si="93"/>
        <v>10-60</v>
      </c>
      <c r="AE6009" t="str">
        <f>VLOOKUP(AD6009,'Main_Sub Desc'!C:D,2,)</f>
        <v>LPC from invoicing</v>
      </c>
      <c r="AF6009" t="str">
        <f>VLOOKUP(VALUE(H6009),'Main_Sub Desc'!F:G,2,)</f>
        <v>Wtr Rev Late Payment</v>
      </c>
      <c r="AG6009">
        <f>IFERROR(VLOOKUP(VALUE(I6009),'PC Mapping'!A:F,6,),"")</f>
        <v>10469</v>
      </c>
      <c r="AH6009" s="13" t="str">
        <f>VLOOKUP(AG6009,'PC Mapping'!L:M,2,)</f>
        <v>Bolivar Water</v>
      </c>
    </row>
    <row r="6010" spans="1:34" x14ac:dyDescent="0.2">
      <c r="A6010" t="s">
        <v>24463</v>
      </c>
      <c r="B6010" t="s">
        <v>24455</v>
      </c>
      <c r="C6010" t="s">
        <v>24204</v>
      </c>
      <c r="D6010" t="s">
        <v>5172</v>
      </c>
      <c r="E6010" s="3">
        <v>45812</v>
      </c>
      <c r="F6010" t="s">
        <v>44</v>
      </c>
      <c r="G6010" t="s">
        <v>3742</v>
      </c>
      <c r="H6010" t="s">
        <v>3716</v>
      </c>
      <c r="I6010" t="s">
        <v>4534</v>
      </c>
      <c r="J6010" t="s">
        <v>4522</v>
      </c>
      <c r="K6010" s="2">
        <v>5</v>
      </c>
      <c r="L6010" t="s">
        <v>44</v>
      </c>
      <c r="M6010" s="2">
        <v>5</v>
      </c>
      <c r="N6010" t="s">
        <v>4523</v>
      </c>
      <c r="O6010" t="s">
        <v>4524</v>
      </c>
      <c r="P6010" t="s">
        <v>5125</v>
      </c>
      <c r="Q6010" t="s">
        <v>24465</v>
      </c>
      <c r="R6010" t="s">
        <v>44</v>
      </c>
      <c r="S6010" t="s">
        <v>4682</v>
      </c>
      <c r="T6010" s="3">
        <v>45812</v>
      </c>
      <c r="U6010" s="3">
        <v>45792</v>
      </c>
      <c r="V6010" s="2">
        <v>0</v>
      </c>
      <c r="W6010" t="s">
        <v>44</v>
      </c>
      <c r="X6010" t="s">
        <v>44</v>
      </c>
      <c r="Y6010" t="s">
        <v>5127</v>
      </c>
      <c r="Z6010" t="s">
        <v>5128</v>
      </c>
      <c r="AA6010" t="s">
        <v>4529</v>
      </c>
      <c r="AB6010" t="s">
        <v>4530</v>
      </c>
      <c r="AC6010" t="s">
        <v>89</v>
      </c>
      <c r="AD6010" t="str">
        <f t="shared" si="93"/>
        <v>10-60</v>
      </c>
      <c r="AE6010" t="str">
        <f>VLOOKUP(AD6010,'Main_Sub Desc'!C:D,2,)</f>
        <v>LPC from invoicing</v>
      </c>
      <c r="AF6010" t="str">
        <f>VLOOKUP(VALUE(H6010),'Main_Sub Desc'!F:G,2,)</f>
        <v>Wst Rev Late Payment</v>
      </c>
      <c r="AG6010">
        <f>IFERROR(VLOOKUP(VALUE(I6010),'PC Mapping'!A:F,6,),"")</f>
        <v>10514</v>
      </c>
      <c r="AH6010" s="13" t="str">
        <f>VLOOKUP(AG6010,'PC Mapping'!L:M,2,)</f>
        <v>Bolivar Sewer</v>
      </c>
    </row>
    <row r="6011" spans="1:34" x14ac:dyDescent="0.2">
      <c r="A6011" t="s">
        <v>5149</v>
      </c>
      <c r="B6011" t="s">
        <v>5171</v>
      </c>
      <c r="C6011" t="s">
        <v>24204</v>
      </c>
      <c r="D6011" t="s">
        <v>5172</v>
      </c>
      <c r="E6011" s="3">
        <v>45813</v>
      </c>
      <c r="F6011" t="s">
        <v>44</v>
      </c>
      <c r="G6011" t="s">
        <v>3742</v>
      </c>
      <c r="H6011" t="s">
        <v>3716</v>
      </c>
      <c r="I6011" t="s">
        <v>4534</v>
      </c>
      <c r="J6011" t="s">
        <v>4522</v>
      </c>
      <c r="K6011" s="2">
        <v>5</v>
      </c>
      <c r="L6011" t="s">
        <v>44</v>
      </c>
      <c r="M6011" s="2">
        <v>5</v>
      </c>
      <c r="N6011" t="s">
        <v>4523</v>
      </c>
      <c r="O6011" t="s">
        <v>4524</v>
      </c>
      <c r="P6011" t="s">
        <v>5143</v>
      </c>
      <c r="Q6011" t="s">
        <v>24466</v>
      </c>
      <c r="R6011" t="s">
        <v>44</v>
      </c>
      <c r="S6011" t="s">
        <v>5145</v>
      </c>
      <c r="T6011" s="3">
        <v>45813</v>
      </c>
      <c r="U6011" s="3">
        <v>45814</v>
      </c>
      <c r="V6011" s="2">
        <v>0</v>
      </c>
      <c r="W6011" t="s">
        <v>44</v>
      </c>
      <c r="X6011" t="s">
        <v>44</v>
      </c>
      <c r="Y6011" t="s">
        <v>5146</v>
      </c>
      <c r="Z6011" t="s">
        <v>5147</v>
      </c>
      <c r="AA6011" t="s">
        <v>4529</v>
      </c>
      <c r="AB6011" t="s">
        <v>4530</v>
      </c>
      <c r="AC6011" t="s">
        <v>99</v>
      </c>
      <c r="AD6011" t="str">
        <f t="shared" si="93"/>
        <v>10-60</v>
      </c>
      <c r="AE6011" t="str">
        <f>VLOOKUP(AD6011,'Main_Sub Desc'!C:D,2,)</f>
        <v>LPC from invoicing</v>
      </c>
      <c r="AF6011" t="str">
        <f>VLOOKUP(VALUE(H6011),'Main_Sub Desc'!F:G,2,)</f>
        <v>Wst Rev Late Payment</v>
      </c>
      <c r="AG6011">
        <f>IFERROR(VLOOKUP(VALUE(I6011),'PC Mapping'!A:F,6,),"")</f>
        <v>10514</v>
      </c>
      <c r="AH6011" s="13" t="str">
        <f>VLOOKUP(AG6011,'PC Mapping'!L:M,2,)</f>
        <v>Bolivar Sewer</v>
      </c>
    </row>
    <row r="6012" spans="1:34" x14ac:dyDescent="0.2">
      <c r="A6012" t="s">
        <v>5142</v>
      </c>
      <c r="B6012" t="s">
        <v>5171</v>
      </c>
      <c r="C6012" t="s">
        <v>24204</v>
      </c>
      <c r="D6012" t="s">
        <v>5172</v>
      </c>
      <c r="E6012" s="3">
        <v>45813</v>
      </c>
      <c r="F6012" t="s">
        <v>44</v>
      </c>
      <c r="G6012" t="s">
        <v>3742</v>
      </c>
      <c r="H6012" t="s">
        <v>3716</v>
      </c>
      <c r="I6012" t="s">
        <v>4534</v>
      </c>
      <c r="J6012" t="s">
        <v>4522</v>
      </c>
      <c r="K6012" s="2">
        <v>5</v>
      </c>
      <c r="L6012" t="s">
        <v>44</v>
      </c>
      <c r="M6012" s="2">
        <v>5</v>
      </c>
      <c r="N6012" t="s">
        <v>4523</v>
      </c>
      <c r="O6012" t="s">
        <v>4524</v>
      </c>
      <c r="P6012" t="s">
        <v>5143</v>
      </c>
      <c r="Q6012" t="s">
        <v>24467</v>
      </c>
      <c r="R6012" t="s">
        <v>44</v>
      </c>
      <c r="S6012" t="s">
        <v>5145</v>
      </c>
      <c r="T6012" s="3">
        <v>45813</v>
      </c>
      <c r="U6012" s="3">
        <v>45814</v>
      </c>
      <c r="V6012" s="2">
        <v>0</v>
      </c>
      <c r="W6012" t="s">
        <v>44</v>
      </c>
      <c r="X6012" t="s">
        <v>44</v>
      </c>
      <c r="Y6012" t="s">
        <v>5146</v>
      </c>
      <c r="Z6012" t="s">
        <v>5147</v>
      </c>
      <c r="AA6012" t="s">
        <v>4529</v>
      </c>
      <c r="AB6012" t="s">
        <v>4530</v>
      </c>
      <c r="AC6012" t="s">
        <v>99</v>
      </c>
      <c r="AD6012" t="str">
        <f t="shared" si="93"/>
        <v>10-60</v>
      </c>
      <c r="AE6012" t="str">
        <f>VLOOKUP(AD6012,'Main_Sub Desc'!C:D,2,)</f>
        <v>LPC from invoicing</v>
      </c>
      <c r="AF6012" t="str">
        <f>VLOOKUP(VALUE(H6012),'Main_Sub Desc'!F:G,2,)</f>
        <v>Wst Rev Late Payment</v>
      </c>
      <c r="AG6012">
        <f>IFERROR(VLOOKUP(VALUE(I6012),'PC Mapping'!A:F,6,),"")</f>
        <v>10514</v>
      </c>
      <c r="AH6012" s="13" t="str">
        <f>VLOOKUP(AG6012,'PC Mapping'!L:M,2,)</f>
        <v>Bolivar Sewer</v>
      </c>
    </row>
    <row r="6013" spans="1:34" x14ac:dyDescent="0.2">
      <c r="A6013" t="s">
        <v>24468</v>
      </c>
      <c r="B6013" t="s">
        <v>5171</v>
      </c>
      <c r="C6013" t="s">
        <v>24204</v>
      </c>
      <c r="D6013" t="s">
        <v>5172</v>
      </c>
      <c r="E6013" s="3">
        <v>45813</v>
      </c>
      <c r="F6013" t="s">
        <v>44</v>
      </c>
      <c r="G6013" t="s">
        <v>3742</v>
      </c>
      <c r="H6013" t="s">
        <v>3722</v>
      </c>
      <c r="I6013" t="s">
        <v>24214</v>
      </c>
      <c r="J6013" t="s">
        <v>4522</v>
      </c>
      <c r="K6013" s="2">
        <v>5</v>
      </c>
      <c r="L6013" t="s">
        <v>44</v>
      </c>
      <c r="M6013" s="2">
        <v>5</v>
      </c>
      <c r="N6013" t="s">
        <v>4523</v>
      </c>
      <c r="O6013" t="s">
        <v>4524</v>
      </c>
      <c r="P6013" t="s">
        <v>5200</v>
      </c>
      <c r="Q6013" t="s">
        <v>24469</v>
      </c>
      <c r="R6013" t="s">
        <v>44</v>
      </c>
      <c r="S6013" t="s">
        <v>4682</v>
      </c>
      <c r="T6013" s="3">
        <v>45813</v>
      </c>
      <c r="U6013" s="3">
        <v>45782</v>
      </c>
      <c r="V6013" s="2">
        <v>0</v>
      </c>
      <c r="W6013" t="s">
        <v>44</v>
      </c>
      <c r="X6013" t="s">
        <v>44</v>
      </c>
      <c r="Y6013" t="s">
        <v>5202</v>
      </c>
      <c r="Z6013" t="s">
        <v>2036</v>
      </c>
      <c r="AA6013" t="s">
        <v>4529</v>
      </c>
      <c r="AB6013" t="s">
        <v>4530</v>
      </c>
      <c r="AC6013" t="s">
        <v>89</v>
      </c>
      <c r="AD6013" t="str">
        <f t="shared" si="93"/>
        <v>10-60</v>
      </c>
      <c r="AE6013" t="str">
        <f>VLOOKUP(AD6013,'Main_Sub Desc'!C:D,2,)</f>
        <v>LPC from invoicing</v>
      </c>
      <c r="AF6013" t="str">
        <f>VLOOKUP(VALUE(H6013),'Main_Sub Desc'!F:G,2,)</f>
        <v>Wtr Rev Late Payment</v>
      </c>
      <c r="AG6013">
        <f>IFERROR(VLOOKUP(VALUE(I6013),'PC Mapping'!A:F,6,),"")</f>
        <v>10719</v>
      </c>
      <c r="AH6013" s="13" t="str">
        <f>VLOOKUP(AG6013,'PC Mapping'!L:M,2,)</f>
        <v>All Other Water</v>
      </c>
    </row>
    <row r="6014" spans="1:34" x14ac:dyDescent="0.2">
      <c r="A6014" t="s">
        <v>24470</v>
      </c>
      <c r="B6014" t="s">
        <v>24471</v>
      </c>
      <c r="C6014" t="s">
        <v>90</v>
      </c>
      <c r="D6014" t="s">
        <v>24472</v>
      </c>
      <c r="E6014" s="3">
        <v>45814</v>
      </c>
      <c r="F6014" t="s">
        <v>44</v>
      </c>
      <c r="G6014" t="s">
        <v>3742</v>
      </c>
      <c r="H6014" t="s">
        <v>3729</v>
      </c>
      <c r="I6014" t="s">
        <v>24473</v>
      </c>
      <c r="J6014" t="s">
        <v>4522</v>
      </c>
      <c r="K6014" s="2">
        <v>25</v>
      </c>
      <c r="L6014" t="s">
        <v>44</v>
      </c>
      <c r="M6014" s="2">
        <v>25</v>
      </c>
      <c r="N6014" t="s">
        <v>4523</v>
      </c>
      <c r="O6014" t="s">
        <v>24380</v>
      </c>
      <c r="P6014" t="s">
        <v>6121</v>
      </c>
      <c r="Q6014" t="s">
        <v>24474</v>
      </c>
      <c r="R6014" t="s">
        <v>44</v>
      </c>
      <c r="S6014" t="s">
        <v>24475</v>
      </c>
      <c r="T6014" s="3">
        <v>45814</v>
      </c>
      <c r="U6014" s="3">
        <v>45511</v>
      </c>
      <c r="V6014" s="2">
        <v>0</v>
      </c>
      <c r="W6014" t="s">
        <v>44</v>
      </c>
      <c r="X6014" t="s">
        <v>44</v>
      </c>
      <c r="Y6014" t="s">
        <v>24476</v>
      </c>
      <c r="Z6014" t="s">
        <v>24477</v>
      </c>
      <c r="AA6014" t="s">
        <v>4529</v>
      </c>
      <c r="AB6014" t="s">
        <v>24383</v>
      </c>
      <c r="AC6014" t="s">
        <v>89</v>
      </c>
      <c r="AD6014" t="str">
        <f t="shared" si="93"/>
        <v>10-44</v>
      </c>
      <c r="AE6014" t="str">
        <f>VLOOKUP(AD6014,'Main_Sub Desc'!C:D,2,)</f>
        <v>Initiation Fee</v>
      </c>
      <c r="AF6014" t="str">
        <f>VLOOKUP(VALUE(H6014),'Main_Sub Desc'!F:G,2,)</f>
        <v>Wtr Rev Establish</v>
      </c>
      <c r="AG6014">
        <f>IFERROR(VLOOKUP(VALUE(I6014),'PC Mapping'!A:F,6,),"")</f>
        <v>10719</v>
      </c>
      <c r="AH6014" s="13" t="str">
        <f>VLOOKUP(AG6014,'PC Mapping'!L:M,2,)</f>
        <v>All Other Water</v>
      </c>
    </row>
    <row r="6015" spans="1:34" x14ac:dyDescent="0.2">
      <c r="A6015" t="s">
        <v>21386</v>
      </c>
      <c r="B6015" t="s">
        <v>24478</v>
      </c>
      <c r="C6015" t="s">
        <v>24204</v>
      </c>
      <c r="D6015" t="s">
        <v>5172</v>
      </c>
      <c r="E6015" s="3">
        <v>45812</v>
      </c>
      <c r="F6015" t="s">
        <v>44</v>
      </c>
      <c r="G6015" t="s">
        <v>3742</v>
      </c>
      <c r="H6015" t="s">
        <v>3716</v>
      </c>
      <c r="I6015" t="s">
        <v>4534</v>
      </c>
      <c r="J6015" t="s">
        <v>4522</v>
      </c>
      <c r="K6015" s="2">
        <v>5</v>
      </c>
      <c r="L6015" t="s">
        <v>44</v>
      </c>
      <c r="M6015" s="2">
        <v>5</v>
      </c>
      <c r="N6015" t="s">
        <v>4523</v>
      </c>
      <c r="O6015" t="s">
        <v>4524</v>
      </c>
      <c r="P6015" t="s">
        <v>5143</v>
      </c>
      <c r="Q6015" t="s">
        <v>24479</v>
      </c>
      <c r="R6015" t="s">
        <v>44</v>
      </c>
      <c r="S6015" t="s">
        <v>4688</v>
      </c>
      <c r="T6015" s="3">
        <v>45814</v>
      </c>
      <c r="U6015" s="3">
        <v>45813</v>
      </c>
      <c r="V6015" s="2">
        <v>0</v>
      </c>
      <c r="W6015" t="s">
        <v>44</v>
      </c>
      <c r="X6015" t="s">
        <v>44</v>
      </c>
      <c r="Y6015" t="s">
        <v>5146</v>
      </c>
      <c r="Z6015" t="s">
        <v>5147</v>
      </c>
      <c r="AA6015" t="s">
        <v>4529</v>
      </c>
      <c r="AB6015" t="s">
        <v>4530</v>
      </c>
      <c r="AC6015" t="s">
        <v>99</v>
      </c>
      <c r="AD6015" t="str">
        <f t="shared" si="93"/>
        <v>10-60</v>
      </c>
      <c r="AE6015" t="str">
        <f>VLOOKUP(AD6015,'Main_Sub Desc'!C:D,2,)</f>
        <v>LPC from invoicing</v>
      </c>
      <c r="AF6015" t="str">
        <f>VLOOKUP(VALUE(H6015),'Main_Sub Desc'!F:G,2,)</f>
        <v>Wst Rev Late Payment</v>
      </c>
      <c r="AG6015">
        <f>IFERROR(VLOOKUP(VALUE(I6015),'PC Mapping'!A:F,6,),"")</f>
        <v>10514</v>
      </c>
      <c r="AH6015" s="13" t="str">
        <f>VLOOKUP(AG6015,'PC Mapping'!L:M,2,)</f>
        <v>Bolivar Sewer</v>
      </c>
    </row>
    <row r="6016" spans="1:34" x14ac:dyDescent="0.2">
      <c r="A6016" t="s">
        <v>24480</v>
      </c>
      <c r="B6016" t="s">
        <v>24478</v>
      </c>
      <c r="C6016" t="s">
        <v>24204</v>
      </c>
      <c r="D6016" t="s">
        <v>5172</v>
      </c>
      <c r="E6016" s="3">
        <v>45814</v>
      </c>
      <c r="F6016" t="s">
        <v>44</v>
      </c>
      <c r="G6016" t="s">
        <v>3742</v>
      </c>
      <c r="H6016" t="s">
        <v>3722</v>
      </c>
      <c r="I6016" t="s">
        <v>4538</v>
      </c>
      <c r="J6016" t="s">
        <v>4522</v>
      </c>
      <c r="K6016" s="2">
        <v>5</v>
      </c>
      <c r="L6016" t="s">
        <v>44</v>
      </c>
      <c r="M6016" s="2">
        <v>5</v>
      </c>
      <c r="N6016" t="s">
        <v>4523</v>
      </c>
      <c r="O6016" t="s">
        <v>4524</v>
      </c>
      <c r="P6016" t="s">
        <v>5290</v>
      </c>
      <c r="Q6016" t="s">
        <v>24481</v>
      </c>
      <c r="R6016" t="s">
        <v>44</v>
      </c>
      <c r="S6016" t="s">
        <v>4688</v>
      </c>
      <c r="T6016" s="3">
        <v>45814</v>
      </c>
      <c r="U6016" s="3">
        <v>45789</v>
      </c>
      <c r="V6016" s="2">
        <v>0</v>
      </c>
      <c r="W6016" t="s">
        <v>44</v>
      </c>
      <c r="X6016" t="s">
        <v>44</v>
      </c>
      <c r="Y6016" t="s">
        <v>5292</v>
      </c>
      <c r="Z6016" t="s">
        <v>5293</v>
      </c>
      <c r="AA6016" t="s">
        <v>4529</v>
      </c>
      <c r="AB6016" t="s">
        <v>4530</v>
      </c>
      <c r="AC6016" t="s">
        <v>89</v>
      </c>
      <c r="AD6016" t="str">
        <f t="shared" si="93"/>
        <v>10-60</v>
      </c>
      <c r="AE6016" t="str">
        <f>VLOOKUP(AD6016,'Main_Sub Desc'!C:D,2,)</f>
        <v>LPC from invoicing</v>
      </c>
      <c r="AF6016" t="str">
        <f>VLOOKUP(VALUE(H6016),'Main_Sub Desc'!F:G,2,)</f>
        <v>Wtr Rev Late Payment</v>
      </c>
      <c r="AG6016">
        <f>IFERROR(VLOOKUP(VALUE(I6016),'PC Mapping'!A:F,6,),"")</f>
        <v>10469</v>
      </c>
      <c r="AH6016" s="13" t="str">
        <f>VLOOKUP(AG6016,'PC Mapping'!L:M,2,)</f>
        <v>Bolivar Water</v>
      </c>
    </row>
    <row r="6017" spans="1:34" x14ac:dyDescent="0.2">
      <c r="A6017" t="s">
        <v>24482</v>
      </c>
      <c r="B6017" t="s">
        <v>24478</v>
      </c>
      <c r="C6017" t="s">
        <v>24204</v>
      </c>
      <c r="D6017" t="s">
        <v>5172</v>
      </c>
      <c r="E6017" s="3">
        <v>45814</v>
      </c>
      <c r="F6017" t="s">
        <v>44</v>
      </c>
      <c r="G6017" t="s">
        <v>3742</v>
      </c>
      <c r="H6017" t="s">
        <v>3722</v>
      </c>
      <c r="I6017" t="s">
        <v>4538</v>
      </c>
      <c r="J6017" t="s">
        <v>4522</v>
      </c>
      <c r="K6017" s="2">
        <v>5</v>
      </c>
      <c r="L6017" t="s">
        <v>44</v>
      </c>
      <c r="M6017" s="2">
        <v>5</v>
      </c>
      <c r="N6017" t="s">
        <v>4523</v>
      </c>
      <c r="O6017" t="s">
        <v>4524</v>
      </c>
      <c r="P6017" t="s">
        <v>10276</v>
      </c>
      <c r="Q6017" t="s">
        <v>24483</v>
      </c>
      <c r="R6017" t="s">
        <v>44</v>
      </c>
      <c r="S6017" t="s">
        <v>5048</v>
      </c>
      <c r="T6017" s="3">
        <v>45814</v>
      </c>
      <c r="U6017" s="3">
        <v>45790</v>
      </c>
      <c r="V6017" s="2">
        <v>0</v>
      </c>
      <c r="W6017" t="s">
        <v>44</v>
      </c>
      <c r="X6017" t="s">
        <v>44</v>
      </c>
      <c r="Y6017" t="s">
        <v>24484</v>
      </c>
      <c r="Z6017" t="s">
        <v>24485</v>
      </c>
      <c r="AA6017" t="s">
        <v>4529</v>
      </c>
      <c r="AB6017" t="s">
        <v>4530</v>
      </c>
      <c r="AC6017" t="s">
        <v>89</v>
      </c>
      <c r="AD6017" t="str">
        <f t="shared" si="93"/>
        <v>10-60</v>
      </c>
      <c r="AE6017" t="str">
        <f>VLOOKUP(AD6017,'Main_Sub Desc'!C:D,2,)</f>
        <v>LPC from invoicing</v>
      </c>
      <c r="AF6017" t="str">
        <f>VLOOKUP(VALUE(H6017),'Main_Sub Desc'!F:G,2,)</f>
        <v>Wtr Rev Late Payment</v>
      </c>
      <c r="AG6017">
        <f>IFERROR(VLOOKUP(VALUE(I6017),'PC Mapping'!A:F,6,),"")</f>
        <v>10469</v>
      </c>
      <c r="AH6017" s="13" t="str">
        <f>VLOOKUP(AG6017,'PC Mapping'!L:M,2,)</f>
        <v>Bolivar Water</v>
      </c>
    </row>
    <row r="6018" spans="1:34" x14ac:dyDescent="0.2">
      <c r="A6018" t="s">
        <v>24482</v>
      </c>
      <c r="B6018" t="s">
        <v>24478</v>
      </c>
      <c r="C6018" t="s">
        <v>24204</v>
      </c>
      <c r="D6018" t="s">
        <v>5172</v>
      </c>
      <c r="E6018" s="3">
        <v>45814</v>
      </c>
      <c r="F6018" t="s">
        <v>44</v>
      </c>
      <c r="G6018" t="s">
        <v>3742</v>
      </c>
      <c r="H6018" t="s">
        <v>3716</v>
      </c>
      <c r="I6018" t="s">
        <v>4534</v>
      </c>
      <c r="J6018" t="s">
        <v>4522</v>
      </c>
      <c r="K6018" s="2">
        <v>5</v>
      </c>
      <c r="L6018" t="s">
        <v>44</v>
      </c>
      <c r="M6018" s="2">
        <v>5</v>
      </c>
      <c r="N6018" t="s">
        <v>4523</v>
      </c>
      <c r="O6018" t="s">
        <v>4524</v>
      </c>
      <c r="P6018" t="s">
        <v>10276</v>
      </c>
      <c r="Q6018" t="s">
        <v>24486</v>
      </c>
      <c r="R6018" t="s">
        <v>44</v>
      </c>
      <c r="S6018" t="s">
        <v>5048</v>
      </c>
      <c r="T6018" s="3">
        <v>45814</v>
      </c>
      <c r="U6018" s="3">
        <v>45790</v>
      </c>
      <c r="V6018" s="2">
        <v>0</v>
      </c>
      <c r="W6018" t="s">
        <v>44</v>
      </c>
      <c r="X6018" t="s">
        <v>44</v>
      </c>
      <c r="Y6018" t="s">
        <v>24487</v>
      </c>
      <c r="Z6018" t="s">
        <v>24485</v>
      </c>
      <c r="AA6018" t="s">
        <v>4529</v>
      </c>
      <c r="AB6018" t="s">
        <v>4530</v>
      </c>
      <c r="AC6018" t="s">
        <v>89</v>
      </c>
      <c r="AD6018" t="str">
        <f t="shared" si="93"/>
        <v>10-60</v>
      </c>
      <c r="AE6018" t="str">
        <f>VLOOKUP(AD6018,'Main_Sub Desc'!C:D,2,)</f>
        <v>LPC from invoicing</v>
      </c>
      <c r="AF6018" t="str">
        <f>VLOOKUP(VALUE(H6018),'Main_Sub Desc'!F:G,2,)</f>
        <v>Wst Rev Late Payment</v>
      </c>
      <c r="AG6018">
        <f>IFERROR(VLOOKUP(VALUE(I6018),'PC Mapping'!A:F,6,),"")</f>
        <v>10514</v>
      </c>
      <c r="AH6018" s="13" t="str">
        <f>VLOOKUP(AG6018,'PC Mapping'!L:M,2,)</f>
        <v>Bolivar Sewer</v>
      </c>
    </row>
    <row r="6019" spans="1:34" x14ac:dyDescent="0.2">
      <c r="A6019" t="s">
        <v>24488</v>
      </c>
      <c r="B6019" t="s">
        <v>24478</v>
      </c>
      <c r="C6019" t="s">
        <v>24204</v>
      </c>
      <c r="D6019" t="s">
        <v>5172</v>
      </c>
      <c r="E6019" s="3">
        <v>45814</v>
      </c>
      <c r="F6019" t="s">
        <v>44</v>
      </c>
      <c r="G6019" t="s">
        <v>3742</v>
      </c>
      <c r="H6019" t="s">
        <v>3722</v>
      </c>
      <c r="I6019" t="s">
        <v>4538</v>
      </c>
      <c r="J6019" t="s">
        <v>4522</v>
      </c>
      <c r="K6019" s="2">
        <v>5</v>
      </c>
      <c r="L6019" t="s">
        <v>44</v>
      </c>
      <c r="M6019" s="2">
        <v>5</v>
      </c>
      <c r="N6019" t="s">
        <v>4523</v>
      </c>
      <c r="O6019" t="s">
        <v>4524</v>
      </c>
      <c r="P6019" t="s">
        <v>10276</v>
      </c>
      <c r="Q6019" t="s">
        <v>24489</v>
      </c>
      <c r="R6019" t="s">
        <v>44</v>
      </c>
      <c r="S6019" t="s">
        <v>5048</v>
      </c>
      <c r="T6019" s="3">
        <v>45814</v>
      </c>
      <c r="U6019" s="3">
        <v>45638</v>
      </c>
      <c r="V6019" s="2">
        <v>0</v>
      </c>
      <c r="W6019" t="s">
        <v>44</v>
      </c>
      <c r="X6019" t="s">
        <v>44</v>
      </c>
      <c r="Y6019" t="s">
        <v>24484</v>
      </c>
      <c r="Z6019" t="s">
        <v>24485</v>
      </c>
      <c r="AA6019" t="s">
        <v>4529</v>
      </c>
      <c r="AB6019" t="s">
        <v>4530</v>
      </c>
      <c r="AC6019" t="s">
        <v>89</v>
      </c>
      <c r="AD6019" t="str">
        <f t="shared" si="93"/>
        <v>10-60</v>
      </c>
      <c r="AE6019" t="str">
        <f>VLOOKUP(AD6019,'Main_Sub Desc'!C:D,2,)</f>
        <v>LPC from invoicing</v>
      </c>
      <c r="AF6019" t="str">
        <f>VLOOKUP(VALUE(H6019),'Main_Sub Desc'!F:G,2,)</f>
        <v>Wtr Rev Late Payment</v>
      </c>
      <c r="AG6019">
        <f>IFERROR(VLOOKUP(VALUE(I6019),'PC Mapping'!A:F,6,),"")</f>
        <v>10469</v>
      </c>
      <c r="AH6019" s="13" t="str">
        <f>VLOOKUP(AG6019,'PC Mapping'!L:M,2,)</f>
        <v>Bolivar Water</v>
      </c>
    </row>
    <row r="6020" spans="1:34" x14ac:dyDescent="0.2">
      <c r="A6020" t="s">
        <v>24488</v>
      </c>
      <c r="B6020" t="s">
        <v>24478</v>
      </c>
      <c r="C6020" t="s">
        <v>24204</v>
      </c>
      <c r="D6020" t="s">
        <v>5172</v>
      </c>
      <c r="E6020" s="3">
        <v>45814</v>
      </c>
      <c r="F6020" t="s">
        <v>44</v>
      </c>
      <c r="G6020" t="s">
        <v>3742</v>
      </c>
      <c r="H6020" t="s">
        <v>3716</v>
      </c>
      <c r="I6020" t="s">
        <v>4534</v>
      </c>
      <c r="J6020" t="s">
        <v>4522</v>
      </c>
      <c r="K6020" s="2">
        <v>5</v>
      </c>
      <c r="L6020" t="s">
        <v>44</v>
      </c>
      <c r="M6020" s="2">
        <v>5</v>
      </c>
      <c r="N6020" t="s">
        <v>4523</v>
      </c>
      <c r="O6020" t="s">
        <v>4524</v>
      </c>
      <c r="P6020" t="s">
        <v>10276</v>
      </c>
      <c r="Q6020" t="s">
        <v>24490</v>
      </c>
      <c r="R6020" t="s">
        <v>44</v>
      </c>
      <c r="S6020" t="s">
        <v>5048</v>
      </c>
      <c r="T6020" s="3">
        <v>45814</v>
      </c>
      <c r="U6020" s="3">
        <v>45638</v>
      </c>
      <c r="V6020" s="2">
        <v>0</v>
      </c>
      <c r="W6020" t="s">
        <v>44</v>
      </c>
      <c r="X6020" t="s">
        <v>44</v>
      </c>
      <c r="Y6020" t="s">
        <v>24487</v>
      </c>
      <c r="Z6020" t="s">
        <v>24485</v>
      </c>
      <c r="AA6020" t="s">
        <v>4529</v>
      </c>
      <c r="AB6020" t="s">
        <v>4530</v>
      </c>
      <c r="AC6020" t="s">
        <v>89</v>
      </c>
      <c r="AD6020" t="str">
        <f t="shared" ref="AD6020:AD6083" si="94">CONCATENATE(VALUE(AA6020),"-",VALUE(AB6020))</f>
        <v>10-60</v>
      </c>
      <c r="AE6020" t="str">
        <f>VLOOKUP(AD6020,'Main_Sub Desc'!C:D,2,)</f>
        <v>LPC from invoicing</v>
      </c>
      <c r="AF6020" t="str">
        <f>VLOOKUP(VALUE(H6020),'Main_Sub Desc'!F:G,2,)</f>
        <v>Wst Rev Late Payment</v>
      </c>
      <c r="AG6020">
        <f>IFERROR(VLOOKUP(VALUE(I6020),'PC Mapping'!A:F,6,),"")</f>
        <v>10514</v>
      </c>
      <c r="AH6020" s="13" t="str">
        <f>VLOOKUP(AG6020,'PC Mapping'!L:M,2,)</f>
        <v>Bolivar Sewer</v>
      </c>
    </row>
    <row r="6021" spans="1:34" x14ac:dyDescent="0.2">
      <c r="A6021" t="s">
        <v>24491</v>
      </c>
      <c r="B6021" t="s">
        <v>24478</v>
      </c>
      <c r="C6021" t="s">
        <v>24204</v>
      </c>
      <c r="D6021" t="s">
        <v>5172</v>
      </c>
      <c r="E6021" s="3">
        <v>45814</v>
      </c>
      <c r="F6021" t="s">
        <v>44</v>
      </c>
      <c r="G6021" t="s">
        <v>3742</v>
      </c>
      <c r="H6021" t="s">
        <v>3722</v>
      </c>
      <c r="I6021" t="s">
        <v>4538</v>
      </c>
      <c r="J6021" t="s">
        <v>4522</v>
      </c>
      <c r="K6021" s="2">
        <v>5</v>
      </c>
      <c r="L6021" t="s">
        <v>44</v>
      </c>
      <c r="M6021" s="2">
        <v>5</v>
      </c>
      <c r="N6021" t="s">
        <v>4523</v>
      </c>
      <c r="O6021" t="s">
        <v>4524</v>
      </c>
      <c r="P6021" t="s">
        <v>10276</v>
      </c>
      <c r="Q6021" t="s">
        <v>24492</v>
      </c>
      <c r="R6021" t="s">
        <v>44</v>
      </c>
      <c r="S6021" t="s">
        <v>5048</v>
      </c>
      <c r="T6021" s="3">
        <v>45814</v>
      </c>
      <c r="U6021" s="3">
        <v>45576</v>
      </c>
      <c r="V6021" s="2">
        <v>0</v>
      </c>
      <c r="W6021" t="s">
        <v>44</v>
      </c>
      <c r="X6021" t="s">
        <v>44</v>
      </c>
      <c r="Y6021" t="s">
        <v>24493</v>
      </c>
      <c r="Z6021" t="s">
        <v>24494</v>
      </c>
      <c r="AA6021" t="s">
        <v>4529</v>
      </c>
      <c r="AB6021" t="s">
        <v>4530</v>
      </c>
      <c r="AC6021" t="s">
        <v>89</v>
      </c>
      <c r="AD6021" t="str">
        <f t="shared" si="94"/>
        <v>10-60</v>
      </c>
      <c r="AE6021" t="str">
        <f>VLOOKUP(AD6021,'Main_Sub Desc'!C:D,2,)</f>
        <v>LPC from invoicing</v>
      </c>
      <c r="AF6021" t="str">
        <f>VLOOKUP(VALUE(H6021),'Main_Sub Desc'!F:G,2,)</f>
        <v>Wtr Rev Late Payment</v>
      </c>
      <c r="AG6021">
        <f>IFERROR(VLOOKUP(VALUE(I6021),'PC Mapping'!A:F,6,),"")</f>
        <v>10469</v>
      </c>
      <c r="AH6021" s="13" t="str">
        <f>VLOOKUP(AG6021,'PC Mapping'!L:M,2,)</f>
        <v>Bolivar Water</v>
      </c>
    </row>
    <row r="6022" spans="1:34" x14ac:dyDescent="0.2">
      <c r="A6022" t="s">
        <v>24491</v>
      </c>
      <c r="B6022" t="s">
        <v>24478</v>
      </c>
      <c r="C6022" t="s">
        <v>24204</v>
      </c>
      <c r="D6022" t="s">
        <v>5172</v>
      </c>
      <c r="E6022" s="3">
        <v>45814</v>
      </c>
      <c r="F6022" t="s">
        <v>44</v>
      </c>
      <c r="G6022" t="s">
        <v>3742</v>
      </c>
      <c r="H6022" t="s">
        <v>3716</v>
      </c>
      <c r="I6022" t="s">
        <v>4534</v>
      </c>
      <c r="J6022" t="s">
        <v>4522</v>
      </c>
      <c r="K6022" s="2">
        <v>5</v>
      </c>
      <c r="L6022" t="s">
        <v>44</v>
      </c>
      <c r="M6022" s="2">
        <v>5</v>
      </c>
      <c r="N6022" t="s">
        <v>4523</v>
      </c>
      <c r="O6022" t="s">
        <v>4524</v>
      </c>
      <c r="P6022" t="s">
        <v>10276</v>
      </c>
      <c r="Q6022" t="s">
        <v>24495</v>
      </c>
      <c r="R6022" t="s">
        <v>44</v>
      </c>
      <c r="S6022" t="s">
        <v>5048</v>
      </c>
      <c r="T6022" s="3">
        <v>45814</v>
      </c>
      <c r="U6022" s="3">
        <v>45576</v>
      </c>
      <c r="V6022" s="2">
        <v>0</v>
      </c>
      <c r="W6022" t="s">
        <v>44</v>
      </c>
      <c r="X6022" t="s">
        <v>44</v>
      </c>
      <c r="Y6022" t="s">
        <v>24496</v>
      </c>
      <c r="Z6022" t="s">
        <v>24494</v>
      </c>
      <c r="AA6022" t="s">
        <v>4529</v>
      </c>
      <c r="AB6022" t="s">
        <v>4530</v>
      </c>
      <c r="AC6022" t="s">
        <v>89</v>
      </c>
      <c r="AD6022" t="str">
        <f t="shared" si="94"/>
        <v>10-60</v>
      </c>
      <c r="AE6022" t="str">
        <f>VLOOKUP(AD6022,'Main_Sub Desc'!C:D,2,)</f>
        <v>LPC from invoicing</v>
      </c>
      <c r="AF6022" t="str">
        <f>VLOOKUP(VALUE(H6022),'Main_Sub Desc'!F:G,2,)</f>
        <v>Wst Rev Late Payment</v>
      </c>
      <c r="AG6022">
        <f>IFERROR(VLOOKUP(VALUE(I6022),'PC Mapping'!A:F,6,),"")</f>
        <v>10514</v>
      </c>
      <c r="AH6022" s="13" t="str">
        <f>VLOOKUP(AG6022,'PC Mapping'!L:M,2,)</f>
        <v>Bolivar Sewer</v>
      </c>
    </row>
    <row r="6023" spans="1:34" x14ac:dyDescent="0.2">
      <c r="A6023" t="s">
        <v>24497</v>
      </c>
      <c r="B6023" t="s">
        <v>24478</v>
      </c>
      <c r="C6023" t="s">
        <v>24204</v>
      </c>
      <c r="D6023" t="s">
        <v>5172</v>
      </c>
      <c r="E6023" s="3">
        <v>45814</v>
      </c>
      <c r="F6023" t="s">
        <v>44</v>
      </c>
      <c r="G6023" t="s">
        <v>3742</v>
      </c>
      <c r="H6023" t="s">
        <v>3722</v>
      </c>
      <c r="I6023" t="s">
        <v>3752</v>
      </c>
      <c r="J6023" t="s">
        <v>4522</v>
      </c>
      <c r="K6023" s="2">
        <v>6.72</v>
      </c>
      <c r="L6023" t="s">
        <v>44</v>
      </c>
      <c r="M6023" s="2">
        <v>6.72</v>
      </c>
      <c r="N6023" t="s">
        <v>4523</v>
      </c>
      <c r="O6023" t="s">
        <v>4524</v>
      </c>
      <c r="P6023" t="s">
        <v>10845</v>
      </c>
      <c r="Q6023" t="s">
        <v>24498</v>
      </c>
      <c r="R6023" t="s">
        <v>44</v>
      </c>
      <c r="S6023" t="s">
        <v>5048</v>
      </c>
      <c r="T6023" s="3">
        <v>45814</v>
      </c>
      <c r="U6023" s="3">
        <v>45807</v>
      </c>
      <c r="V6023" s="2">
        <v>0</v>
      </c>
      <c r="W6023" t="s">
        <v>44</v>
      </c>
      <c r="X6023" t="s">
        <v>44</v>
      </c>
      <c r="Y6023" t="s">
        <v>10847</v>
      </c>
      <c r="Z6023" t="s">
        <v>1904</v>
      </c>
      <c r="AA6023" t="s">
        <v>4529</v>
      </c>
      <c r="AB6023" t="s">
        <v>4530</v>
      </c>
      <c r="AC6023" t="s">
        <v>89</v>
      </c>
      <c r="AD6023" t="str">
        <f t="shared" si="94"/>
        <v>10-60</v>
      </c>
      <c r="AE6023" t="str">
        <f>VLOOKUP(AD6023,'Main_Sub Desc'!C:D,2,)</f>
        <v>LPC from invoicing</v>
      </c>
      <c r="AF6023" t="str">
        <f>VLOOKUP(VALUE(H6023),'Main_Sub Desc'!F:G,2,)</f>
        <v>Wtr Rev Late Payment</v>
      </c>
      <c r="AG6023">
        <f>IFERROR(VLOOKUP(VALUE(I6023),'PC Mapping'!A:F,6,),"")</f>
        <v>10719</v>
      </c>
      <c r="AH6023" s="13" t="str">
        <f>VLOOKUP(AG6023,'PC Mapping'!L:M,2,)</f>
        <v>All Other Water</v>
      </c>
    </row>
    <row r="6024" spans="1:34" x14ac:dyDescent="0.2">
      <c r="A6024" t="s">
        <v>24499</v>
      </c>
      <c r="B6024" t="s">
        <v>24478</v>
      </c>
      <c r="C6024" t="s">
        <v>24204</v>
      </c>
      <c r="D6024" t="s">
        <v>5172</v>
      </c>
      <c r="E6024" s="3">
        <v>45814</v>
      </c>
      <c r="F6024" t="s">
        <v>44</v>
      </c>
      <c r="G6024" t="s">
        <v>3742</v>
      </c>
      <c r="H6024" t="s">
        <v>3722</v>
      </c>
      <c r="I6024" t="s">
        <v>3752</v>
      </c>
      <c r="J6024" t="s">
        <v>4522</v>
      </c>
      <c r="K6024" s="2">
        <v>5</v>
      </c>
      <c r="L6024" t="s">
        <v>44</v>
      </c>
      <c r="M6024" s="2">
        <v>5</v>
      </c>
      <c r="N6024" t="s">
        <v>4523</v>
      </c>
      <c r="O6024" t="s">
        <v>4524</v>
      </c>
      <c r="P6024" t="s">
        <v>5247</v>
      </c>
      <c r="Q6024" t="s">
        <v>24500</v>
      </c>
      <c r="R6024" t="s">
        <v>44</v>
      </c>
      <c r="S6024" t="s">
        <v>4682</v>
      </c>
      <c r="T6024" s="3">
        <v>45814</v>
      </c>
      <c r="U6024" s="3">
        <v>45783</v>
      </c>
      <c r="V6024" s="2">
        <v>0</v>
      </c>
      <c r="W6024" t="s">
        <v>44</v>
      </c>
      <c r="X6024" t="s">
        <v>44</v>
      </c>
      <c r="Y6024" t="s">
        <v>5249</v>
      </c>
      <c r="Z6024" t="s">
        <v>5250</v>
      </c>
      <c r="AA6024" t="s">
        <v>4529</v>
      </c>
      <c r="AB6024" t="s">
        <v>4530</v>
      </c>
      <c r="AC6024" t="s">
        <v>89</v>
      </c>
      <c r="AD6024" t="str">
        <f t="shared" si="94"/>
        <v>10-60</v>
      </c>
      <c r="AE6024" t="str">
        <f>VLOOKUP(AD6024,'Main_Sub Desc'!C:D,2,)</f>
        <v>LPC from invoicing</v>
      </c>
      <c r="AF6024" t="str">
        <f>VLOOKUP(VALUE(H6024),'Main_Sub Desc'!F:G,2,)</f>
        <v>Wtr Rev Late Payment</v>
      </c>
      <c r="AG6024">
        <f>IFERROR(VLOOKUP(VALUE(I6024),'PC Mapping'!A:F,6,),"")</f>
        <v>10719</v>
      </c>
      <c r="AH6024" s="13" t="str">
        <f>VLOOKUP(AG6024,'PC Mapping'!L:M,2,)</f>
        <v>All Other Water</v>
      </c>
    </row>
    <row r="6025" spans="1:34" x14ac:dyDescent="0.2">
      <c r="A6025" t="s">
        <v>24501</v>
      </c>
      <c r="B6025" t="s">
        <v>24478</v>
      </c>
      <c r="C6025" t="s">
        <v>24204</v>
      </c>
      <c r="D6025" t="s">
        <v>5172</v>
      </c>
      <c r="E6025" s="3">
        <v>45814</v>
      </c>
      <c r="F6025" t="s">
        <v>44</v>
      </c>
      <c r="G6025" t="s">
        <v>3742</v>
      </c>
      <c r="H6025" t="s">
        <v>3722</v>
      </c>
      <c r="I6025" t="s">
        <v>3752</v>
      </c>
      <c r="J6025" t="s">
        <v>4522</v>
      </c>
      <c r="K6025" s="2">
        <v>5</v>
      </c>
      <c r="L6025" t="s">
        <v>44</v>
      </c>
      <c r="M6025" s="2">
        <v>5</v>
      </c>
      <c r="N6025" t="s">
        <v>4523</v>
      </c>
      <c r="O6025" t="s">
        <v>4524</v>
      </c>
      <c r="P6025" t="s">
        <v>5253</v>
      </c>
      <c r="Q6025" t="s">
        <v>24502</v>
      </c>
      <c r="R6025" t="s">
        <v>44</v>
      </c>
      <c r="S6025" t="s">
        <v>4682</v>
      </c>
      <c r="T6025" s="3">
        <v>45814</v>
      </c>
      <c r="U6025" s="3">
        <v>45782</v>
      </c>
      <c r="V6025" s="2">
        <v>0</v>
      </c>
      <c r="W6025" t="s">
        <v>44</v>
      </c>
      <c r="X6025" t="s">
        <v>44</v>
      </c>
      <c r="Y6025" t="s">
        <v>5255</v>
      </c>
      <c r="Z6025" t="s">
        <v>5256</v>
      </c>
      <c r="AA6025" t="s">
        <v>4529</v>
      </c>
      <c r="AB6025" t="s">
        <v>4530</v>
      </c>
      <c r="AC6025" t="s">
        <v>89</v>
      </c>
      <c r="AD6025" t="str">
        <f t="shared" si="94"/>
        <v>10-60</v>
      </c>
      <c r="AE6025" t="str">
        <f>VLOOKUP(AD6025,'Main_Sub Desc'!C:D,2,)</f>
        <v>LPC from invoicing</v>
      </c>
      <c r="AF6025" t="str">
        <f>VLOOKUP(VALUE(H6025),'Main_Sub Desc'!F:G,2,)</f>
        <v>Wtr Rev Late Payment</v>
      </c>
      <c r="AG6025">
        <f>IFERROR(VLOOKUP(VALUE(I6025),'PC Mapping'!A:F,6,),"")</f>
        <v>10719</v>
      </c>
      <c r="AH6025" s="13" t="str">
        <f>VLOOKUP(AG6025,'PC Mapping'!L:M,2,)</f>
        <v>All Other Water</v>
      </c>
    </row>
    <row r="6026" spans="1:34" x14ac:dyDescent="0.2">
      <c r="A6026" t="s">
        <v>24503</v>
      </c>
      <c r="B6026" t="s">
        <v>24504</v>
      </c>
      <c r="C6026" t="s">
        <v>24204</v>
      </c>
      <c r="D6026" t="s">
        <v>5172</v>
      </c>
      <c r="E6026" s="3">
        <v>45815</v>
      </c>
      <c r="F6026" t="s">
        <v>44</v>
      </c>
      <c r="G6026" t="s">
        <v>3742</v>
      </c>
      <c r="H6026" t="s">
        <v>3722</v>
      </c>
      <c r="I6026" t="s">
        <v>24505</v>
      </c>
      <c r="J6026" t="s">
        <v>4522</v>
      </c>
      <c r="K6026" s="2">
        <v>5</v>
      </c>
      <c r="L6026" t="s">
        <v>44</v>
      </c>
      <c r="M6026" s="2">
        <v>5</v>
      </c>
      <c r="N6026" t="s">
        <v>4523</v>
      </c>
      <c r="O6026" t="s">
        <v>4524</v>
      </c>
      <c r="P6026" t="s">
        <v>5267</v>
      </c>
      <c r="Q6026" t="s">
        <v>24506</v>
      </c>
      <c r="R6026" t="s">
        <v>44</v>
      </c>
      <c r="S6026" t="s">
        <v>4682</v>
      </c>
      <c r="T6026" s="3">
        <v>45815</v>
      </c>
      <c r="U6026" s="3">
        <v>45778</v>
      </c>
      <c r="V6026" s="2">
        <v>0</v>
      </c>
      <c r="W6026" t="s">
        <v>44</v>
      </c>
      <c r="X6026" t="s">
        <v>44</v>
      </c>
      <c r="Y6026" t="s">
        <v>5269</v>
      </c>
      <c r="Z6026" t="s">
        <v>1651</v>
      </c>
      <c r="AA6026" t="s">
        <v>4529</v>
      </c>
      <c r="AB6026" t="s">
        <v>4530</v>
      </c>
      <c r="AC6026" t="s">
        <v>89</v>
      </c>
      <c r="AD6026" t="str">
        <f t="shared" si="94"/>
        <v>10-60</v>
      </c>
      <c r="AE6026" t="str">
        <f>VLOOKUP(AD6026,'Main_Sub Desc'!C:D,2,)</f>
        <v>LPC from invoicing</v>
      </c>
      <c r="AF6026" t="str">
        <f>VLOOKUP(VALUE(H6026),'Main_Sub Desc'!F:G,2,)</f>
        <v>Wtr Rev Late Payment</v>
      </c>
      <c r="AG6026">
        <f>IFERROR(VLOOKUP(VALUE(I6026),'PC Mapping'!A:F,6,),"")</f>
        <v>10719</v>
      </c>
      <c r="AH6026" s="13" t="str">
        <f>VLOOKUP(AG6026,'PC Mapping'!L:M,2,)</f>
        <v>All Other Water</v>
      </c>
    </row>
    <row r="6027" spans="1:34" x14ac:dyDescent="0.2">
      <c r="A6027" t="s">
        <v>13865</v>
      </c>
      <c r="B6027" t="s">
        <v>24507</v>
      </c>
      <c r="C6027" t="s">
        <v>24204</v>
      </c>
      <c r="D6027" t="s">
        <v>5172</v>
      </c>
      <c r="E6027" s="3">
        <v>45811</v>
      </c>
      <c r="F6027" t="s">
        <v>44</v>
      </c>
      <c r="G6027" t="s">
        <v>3742</v>
      </c>
      <c r="H6027" t="s">
        <v>3722</v>
      </c>
      <c r="I6027" t="s">
        <v>3752</v>
      </c>
      <c r="J6027" t="s">
        <v>4522</v>
      </c>
      <c r="K6027" s="2">
        <v>11.31</v>
      </c>
      <c r="L6027" t="s">
        <v>44</v>
      </c>
      <c r="M6027" s="2">
        <v>11.31</v>
      </c>
      <c r="N6027" t="s">
        <v>4523</v>
      </c>
      <c r="O6027" t="s">
        <v>4524</v>
      </c>
      <c r="P6027" t="s">
        <v>13866</v>
      </c>
      <c r="Q6027" t="s">
        <v>24508</v>
      </c>
      <c r="R6027" t="s">
        <v>44</v>
      </c>
      <c r="S6027" t="s">
        <v>5048</v>
      </c>
      <c r="T6027" s="3">
        <v>45817</v>
      </c>
      <c r="U6027" s="3">
        <v>45812</v>
      </c>
      <c r="V6027" s="2">
        <v>0</v>
      </c>
      <c r="W6027" t="s">
        <v>44</v>
      </c>
      <c r="X6027" t="s">
        <v>44</v>
      </c>
      <c r="Y6027" t="s">
        <v>13868</v>
      </c>
      <c r="Z6027" t="s">
        <v>3025</v>
      </c>
      <c r="AA6027" t="s">
        <v>4529</v>
      </c>
      <c r="AB6027" t="s">
        <v>4530</v>
      </c>
      <c r="AC6027" t="s">
        <v>89</v>
      </c>
      <c r="AD6027" t="str">
        <f t="shared" si="94"/>
        <v>10-60</v>
      </c>
      <c r="AE6027" t="str">
        <f>VLOOKUP(AD6027,'Main_Sub Desc'!C:D,2,)</f>
        <v>LPC from invoicing</v>
      </c>
      <c r="AF6027" t="str">
        <f>VLOOKUP(VALUE(H6027),'Main_Sub Desc'!F:G,2,)</f>
        <v>Wtr Rev Late Payment</v>
      </c>
      <c r="AG6027">
        <f>IFERROR(VLOOKUP(VALUE(I6027),'PC Mapping'!A:F,6,),"")</f>
        <v>10719</v>
      </c>
      <c r="AH6027" s="13" t="str">
        <f>VLOOKUP(AG6027,'PC Mapping'!L:M,2,)</f>
        <v>All Other Water</v>
      </c>
    </row>
    <row r="6028" spans="1:34" x14ac:dyDescent="0.2">
      <c r="A6028" t="s">
        <v>24509</v>
      </c>
      <c r="B6028" t="s">
        <v>24510</v>
      </c>
      <c r="C6028" t="s">
        <v>90</v>
      </c>
      <c r="D6028" t="s">
        <v>24472</v>
      </c>
      <c r="E6028" s="3">
        <v>45817</v>
      </c>
      <c r="F6028" t="s">
        <v>44</v>
      </c>
      <c r="G6028" t="s">
        <v>3742</v>
      </c>
      <c r="H6028" t="s">
        <v>3727</v>
      </c>
      <c r="I6028" t="s">
        <v>24347</v>
      </c>
      <c r="J6028" t="s">
        <v>4522</v>
      </c>
      <c r="K6028" s="2">
        <v>68.739999999999995</v>
      </c>
      <c r="L6028" t="s">
        <v>44</v>
      </c>
      <c r="M6028" s="2">
        <v>68.739999999999995</v>
      </c>
      <c r="N6028" t="s">
        <v>4523</v>
      </c>
      <c r="O6028" t="s">
        <v>44</v>
      </c>
      <c r="P6028" t="s">
        <v>24511</v>
      </c>
      <c r="Q6028" t="s">
        <v>24512</v>
      </c>
      <c r="R6028" t="s">
        <v>44</v>
      </c>
      <c r="S6028" t="s">
        <v>24513</v>
      </c>
      <c r="T6028" s="3">
        <v>45817</v>
      </c>
      <c r="U6028" s="3"/>
      <c r="V6028" s="2">
        <v>0</v>
      </c>
      <c r="W6028" t="s">
        <v>44</v>
      </c>
      <c r="X6028" t="s">
        <v>44</v>
      </c>
      <c r="Y6028" t="s">
        <v>44</v>
      </c>
      <c r="Z6028" t="s">
        <v>19610</v>
      </c>
      <c r="AA6028" t="s">
        <v>24514</v>
      </c>
      <c r="AB6028" t="s">
        <v>24515</v>
      </c>
      <c r="AC6028" t="s">
        <v>90</v>
      </c>
      <c r="AD6028" t="str">
        <f t="shared" si="94"/>
        <v>6000-120</v>
      </c>
      <c r="AE6028" t="str">
        <f>VLOOKUP(AD6028,'Main_Sub Desc'!C:D,2,)</f>
        <v>MIsc. Charge</v>
      </c>
      <c r="AF6028" t="str">
        <f>VLOOKUP(VALUE(H6028),'Main_Sub Desc'!F:G,2,)</f>
        <v>Wtr Rev Other/Misc</v>
      </c>
      <c r="AG6028">
        <f>IFERROR(VLOOKUP(VALUE(I6028),'PC Mapping'!A:F,6,),"")</f>
        <v>10719</v>
      </c>
      <c r="AH6028" s="13" t="str">
        <f>VLOOKUP(AG6028,'PC Mapping'!L:M,2,)</f>
        <v>All Other Water</v>
      </c>
    </row>
    <row r="6029" spans="1:34" x14ac:dyDescent="0.2">
      <c r="A6029" t="s">
        <v>8094</v>
      </c>
      <c r="B6029" t="s">
        <v>24507</v>
      </c>
      <c r="C6029" t="s">
        <v>24204</v>
      </c>
      <c r="D6029" t="s">
        <v>5172</v>
      </c>
      <c r="E6029" s="3">
        <v>45814</v>
      </c>
      <c r="F6029" t="s">
        <v>44</v>
      </c>
      <c r="G6029" t="s">
        <v>3742</v>
      </c>
      <c r="H6029" t="s">
        <v>3722</v>
      </c>
      <c r="I6029" t="s">
        <v>3752</v>
      </c>
      <c r="J6029" t="s">
        <v>4522</v>
      </c>
      <c r="K6029" s="2">
        <v>5</v>
      </c>
      <c r="L6029" t="s">
        <v>44</v>
      </c>
      <c r="M6029" s="2">
        <v>5</v>
      </c>
      <c r="N6029" t="s">
        <v>4523</v>
      </c>
      <c r="O6029" t="s">
        <v>4524</v>
      </c>
      <c r="P6029" t="s">
        <v>5221</v>
      </c>
      <c r="Q6029" t="s">
        <v>24516</v>
      </c>
      <c r="R6029" t="s">
        <v>44</v>
      </c>
      <c r="S6029" t="s">
        <v>5048</v>
      </c>
      <c r="T6029" s="3">
        <v>45817</v>
      </c>
      <c r="U6029" s="3">
        <v>45817</v>
      </c>
      <c r="V6029" s="2">
        <v>0</v>
      </c>
      <c r="W6029" t="s">
        <v>44</v>
      </c>
      <c r="X6029" t="s">
        <v>44</v>
      </c>
      <c r="Y6029" t="s">
        <v>8096</v>
      </c>
      <c r="Z6029" t="s">
        <v>8097</v>
      </c>
      <c r="AA6029" t="s">
        <v>4529</v>
      </c>
      <c r="AB6029" t="s">
        <v>4530</v>
      </c>
      <c r="AC6029" t="s">
        <v>89</v>
      </c>
      <c r="AD6029" t="str">
        <f t="shared" si="94"/>
        <v>10-60</v>
      </c>
      <c r="AE6029" t="str">
        <f>VLOOKUP(AD6029,'Main_Sub Desc'!C:D,2,)</f>
        <v>LPC from invoicing</v>
      </c>
      <c r="AF6029" t="str">
        <f>VLOOKUP(VALUE(H6029),'Main_Sub Desc'!F:G,2,)</f>
        <v>Wtr Rev Late Payment</v>
      </c>
      <c r="AG6029">
        <f>IFERROR(VLOOKUP(VALUE(I6029),'PC Mapping'!A:F,6,),"")</f>
        <v>10719</v>
      </c>
      <c r="AH6029" s="13" t="str">
        <f>VLOOKUP(AG6029,'PC Mapping'!L:M,2,)</f>
        <v>All Other Water</v>
      </c>
    </row>
    <row r="6030" spans="1:34" x14ac:dyDescent="0.2">
      <c r="A6030" t="s">
        <v>24517</v>
      </c>
      <c r="B6030" t="s">
        <v>24507</v>
      </c>
      <c r="C6030" t="s">
        <v>24204</v>
      </c>
      <c r="D6030" t="s">
        <v>5172</v>
      </c>
      <c r="E6030" s="3">
        <v>45817</v>
      </c>
      <c r="F6030" t="s">
        <v>44</v>
      </c>
      <c r="G6030" t="s">
        <v>3742</v>
      </c>
      <c r="H6030" t="s">
        <v>3722</v>
      </c>
      <c r="I6030" t="s">
        <v>3752</v>
      </c>
      <c r="J6030" t="s">
        <v>4522</v>
      </c>
      <c r="K6030" s="2">
        <v>5</v>
      </c>
      <c r="L6030" t="s">
        <v>44</v>
      </c>
      <c r="M6030" s="2">
        <v>5</v>
      </c>
      <c r="N6030" t="s">
        <v>4523</v>
      </c>
      <c r="O6030" t="s">
        <v>4524</v>
      </c>
      <c r="P6030" t="s">
        <v>12009</v>
      </c>
      <c r="Q6030" t="s">
        <v>24518</v>
      </c>
      <c r="R6030" t="s">
        <v>44</v>
      </c>
      <c r="S6030" t="s">
        <v>5048</v>
      </c>
      <c r="T6030" s="3">
        <v>45817</v>
      </c>
      <c r="U6030" s="3">
        <v>45807</v>
      </c>
      <c r="V6030" s="2">
        <v>0</v>
      </c>
      <c r="W6030" t="s">
        <v>44</v>
      </c>
      <c r="X6030" t="s">
        <v>44</v>
      </c>
      <c r="Y6030" t="s">
        <v>12011</v>
      </c>
      <c r="Z6030" t="s">
        <v>3584</v>
      </c>
      <c r="AA6030" t="s">
        <v>4529</v>
      </c>
      <c r="AB6030" t="s">
        <v>4530</v>
      </c>
      <c r="AC6030" t="s">
        <v>89</v>
      </c>
      <c r="AD6030" t="str">
        <f t="shared" si="94"/>
        <v>10-60</v>
      </c>
      <c r="AE6030" t="str">
        <f>VLOOKUP(AD6030,'Main_Sub Desc'!C:D,2,)</f>
        <v>LPC from invoicing</v>
      </c>
      <c r="AF6030" t="str">
        <f>VLOOKUP(VALUE(H6030),'Main_Sub Desc'!F:G,2,)</f>
        <v>Wtr Rev Late Payment</v>
      </c>
      <c r="AG6030">
        <f>IFERROR(VLOOKUP(VALUE(I6030),'PC Mapping'!A:F,6,),"")</f>
        <v>10719</v>
      </c>
      <c r="AH6030" s="13" t="str">
        <f>VLOOKUP(AG6030,'PC Mapping'!L:M,2,)</f>
        <v>All Other Water</v>
      </c>
    </row>
    <row r="6031" spans="1:34" x14ac:dyDescent="0.2">
      <c r="A6031" t="s">
        <v>24519</v>
      </c>
      <c r="B6031" t="s">
        <v>24520</v>
      </c>
      <c r="C6031" t="s">
        <v>90</v>
      </c>
      <c r="D6031" t="s">
        <v>24379</v>
      </c>
      <c r="E6031" s="3">
        <v>45810</v>
      </c>
      <c r="F6031" t="s">
        <v>44</v>
      </c>
      <c r="G6031" t="s">
        <v>3742</v>
      </c>
      <c r="H6031" t="s">
        <v>3729</v>
      </c>
      <c r="I6031" t="s">
        <v>4538</v>
      </c>
      <c r="J6031" t="s">
        <v>4522</v>
      </c>
      <c r="K6031" s="2">
        <v>50</v>
      </c>
      <c r="L6031" t="s">
        <v>44</v>
      </c>
      <c r="M6031" s="2">
        <v>50</v>
      </c>
      <c r="N6031" t="s">
        <v>4523</v>
      </c>
      <c r="O6031" t="s">
        <v>24380</v>
      </c>
      <c r="P6031" t="s">
        <v>6240</v>
      </c>
      <c r="Q6031" t="s">
        <v>24521</v>
      </c>
      <c r="R6031" t="s">
        <v>44</v>
      </c>
      <c r="S6031" t="s">
        <v>24382</v>
      </c>
      <c r="T6031" s="3">
        <v>45817</v>
      </c>
      <c r="U6031" s="3">
        <v>45810</v>
      </c>
      <c r="V6031" s="2">
        <v>0</v>
      </c>
      <c r="W6031" t="s">
        <v>44</v>
      </c>
      <c r="X6031" t="s">
        <v>44</v>
      </c>
      <c r="Y6031" t="s">
        <v>24522</v>
      </c>
      <c r="Z6031" t="s">
        <v>24523</v>
      </c>
      <c r="AA6031" t="s">
        <v>4529</v>
      </c>
      <c r="AB6031" t="s">
        <v>24383</v>
      </c>
      <c r="AC6031" t="s">
        <v>89</v>
      </c>
      <c r="AD6031" t="str">
        <f t="shared" si="94"/>
        <v>10-44</v>
      </c>
      <c r="AE6031" t="str">
        <f>VLOOKUP(AD6031,'Main_Sub Desc'!C:D,2,)</f>
        <v>Initiation Fee</v>
      </c>
      <c r="AF6031" t="str">
        <f>VLOOKUP(VALUE(H6031),'Main_Sub Desc'!F:G,2,)</f>
        <v>Wtr Rev Establish</v>
      </c>
      <c r="AG6031">
        <f>IFERROR(VLOOKUP(VALUE(I6031),'PC Mapping'!A:F,6,),"")</f>
        <v>10469</v>
      </c>
      <c r="AH6031" s="13" t="str">
        <f>VLOOKUP(AG6031,'PC Mapping'!L:M,2,)</f>
        <v>Bolivar Water</v>
      </c>
    </row>
    <row r="6032" spans="1:34" x14ac:dyDescent="0.2">
      <c r="A6032" t="s">
        <v>24524</v>
      </c>
      <c r="B6032" t="s">
        <v>24525</v>
      </c>
      <c r="C6032" t="s">
        <v>24204</v>
      </c>
      <c r="D6032" t="s">
        <v>5172</v>
      </c>
      <c r="E6032" s="3">
        <v>45818</v>
      </c>
      <c r="F6032" t="s">
        <v>44</v>
      </c>
      <c r="G6032" t="s">
        <v>3742</v>
      </c>
      <c r="H6032" t="s">
        <v>3716</v>
      </c>
      <c r="I6032" t="s">
        <v>4534</v>
      </c>
      <c r="J6032" t="s">
        <v>4522</v>
      </c>
      <c r="K6032" s="2">
        <v>5</v>
      </c>
      <c r="L6032" t="s">
        <v>44</v>
      </c>
      <c r="M6032" s="2">
        <v>5</v>
      </c>
      <c r="N6032" t="s">
        <v>4523</v>
      </c>
      <c r="O6032" t="s">
        <v>4524</v>
      </c>
      <c r="P6032" t="s">
        <v>7706</v>
      </c>
      <c r="Q6032" t="s">
        <v>24526</v>
      </c>
      <c r="R6032" t="s">
        <v>44</v>
      </c>
      <c r="S6032" t="s">
        <v>24527</v>
      </c>
      <c r="T6032" s="3">
        <v>45818</v>
      </c>
      <c r="U6032" s="3">
        <v>45790</v>
      </c>
      <c r="V6032" s="2">
        <v>0</v>
      </c>
      <c r="W6032" t="s">
        <v>44</v>
      </c>
      <c r="X6032" t="s">
        <v>44</v>
      </c>
      <c r="Y6032" t="s">
        <v>24528</v>
      </c>
      <c r="Z6032" t="s">
        <v>24529</v>
      </c>
      <c r="AA6032" t="s">
        <v>4529</v>
      </c>
      <c r="AB6032" t="s">
        <v>4530</v>
      </c>
      <c r="AC6032" t="s">
        <v>89</v>
      </c>
      <c r="AD6032" t="str">
        <f t="shared" si="94"/>
        <v>10-60</v>
      </c>
      <c r="AE6032" t="str">
        <f>VLOOKUP(AD6032,'Main_Sub Desc'!C:D,2,)</f>
        <v>LPC from invoicing</v>
      </c>
      <c r="AF6032" t="str">
        <f>VLOOKUP(VALUE(H6032),'Main_Sub Desc'!F:G,2,)</f>
        <v>Wst Rev Late Payment</v>
      </c>
      <c r="AG6032">
        <f>IFERROR(VLOOKUP(VALUE(I6032),'PC Mapping'!A:F,6,),"")</f>
        <v>10514</v>
      </c>
      <c r="AH6032" s="13" t="str">
        <f>VLOOKUP(AG6032,'PC Mapping'!L:M,2,)</f>
        <v>Bolivar Sewer</v>
      </c>
    </row>
    <row r="6033" spans="1:34" x14ac:dyDescent="0.2">
      <c r="A6033" t="s">
        <v>24524</v>
      </c>
      <c r="B6033" t="s">
        <v>24525</v>
      </c>
      <c r="C6033" t="s">
        <v>24204</v>
      </c>
      <c r="D6033" t="s">
        <v>5172</v>
      </c>
      <c r="E6033" s="3">
        <v>45818</v>
      </c>
      <c r="F6033" t="s">
        <v>44</v>
      </c>
      <c r="G6033" t="s">
        <v>3742</v>
      </c>
      <c r="H6033" t="s">
        <v>3722</v>
      </c>
      <c r="I6033" t="s">
        <v>4538</v>
      </c>
      <c r="J6033" t="s">
        <v>4522</v>
      </c>
      <c r="K6033" s="2">
        <v>5</v>
      </c>
      <c r="L6033" t="s">
        <v>44</v>
      </c>
      <c r="M6033" s="2">
        <v>5</v>
      </c>
      <c r="N6033" t="s">
        <v>4523</v>
      </c>
      <c r="O6033" t="s">
        <v>4524</v>
      </c>
      <c r="P6033" t="s">
        <v>7706</v>
      </c>
      <c r="Q6033" t="s">
        <v>24530</v>
      </c>
      <c r="R6033" t="s">
        <v>44</v>
      </c>
      <c r="S6033" t="s">
        <v>24527</v>
      </c>
      <c r="T6033" s="3">
        <v>45818</v>
      </c>
      <c r="U6033" s="3">
        <v>45790</v>
      </c>
      <c r="V6033" s="2">
        <v>0</v>
      </c>
      <c r="W6033" t="s">
        <v>44</v>
      </c>
      <c r="X6033" t="s">
        <v>44</v>
      </c>
      <c r="Y6033" t="s">
        <v>24531</v>
      </c>
      <c r="Z6033" t="s">
        <v>24529</v>
      </c>
      <c r="AA6033" t="s">
        <v>4529</v>
      </c>
      <c r="AB6033" t="s">
        <v>4530</v>
      </c>
      <c r="AC6033" t="s">
        <v>89</v>
      </c>
      <c r="AD6033" t="str">
        <f t="shared" si="94"/>
        <v>10-60</v>
      </c>
      <c r="AE6033" t="str">
        <f>VLOOKUP(AD6033,'Main_Sub Desc'!C:D,2,)</f>
        <v>LPC from invoicing</v>
      </c>
      <c r="AF6033" t="str">
        <f>VLOOKUP(VALUE(H6033),'Main_Sub Desc'!F:G,2,)</f>
        <v>Wtr Rev Late Payment</v>
      </c>
      <c r="AG6033">
        <f>IFERROR(VLOOKUP(VALUE(I6033),'PC Mapping'!A:F,6,),"")</f>
        <v>10469</v>
      </c>
      <c r="AH6033" s="13" t="str">
        <f>VLOOKUP(AG6033,'PC Mapping'!L:M,2,)</f>
        <v>Bolivar Water</v>
      </c>
    </row>
    <row r="6034" spans="1:34" x14ac:dyDescent="0.2">
      <c r="A6034" t="s">
        <v>24532</v>
      </c>
      <c r="B6034" t="s">
        <v>24533</v>
      </c>
      <c r="C6034" t="s">
        <v>90</v>
      </c>
      <c r="D6034" t="s">
        <v>24379</v>
      </c>
      <c r="E6034" s="3">
        <v>45818</v>
      </c>
      <c r="F6034" t="s">
        <v>44</v>
      </c>
      <c r="G6034" t="s">
        <v>3742</v>
      </c>
      <c r="H6034" t="s">
        <v>3729</v>
      </c>
      <c r="I6034" t="s">
        <v>4538</v>
      </c>
      <c r="J6034" t="s">
        <v>4522</v>
      </c>
      <c r="K6034" s="2">
        <v>50</v>
      </c>
      <c r="L6034" t="s">
        <v>44</v>
      </c>
      <c r="M6034" s="2">
        <v>50</v>
      </c>
      <c r="N6034" t="s">
        <v>4523</v>
      </c>
      <c r="O6034" t="s">
        <v>24380</v>
      </c>
      <c r="P6034" t="s">
        <v>5856</v>
      </c>
      <c r="Q6034" t="s">
        <v>24534</v>
      </c>
      <c r="R6034" t="s">
        <v>44</v>
      </c>
      <c r="S6034" t="s">
        <v>24382</v>
      </c>
      <c r="T6034" s="3">
        <v>45818</v>
      </c>
      <c r="U6034" s="3">
        <v>45818</v>
      </c>
      <c r="V6034" s="2">
        <v>0</v>
      </c>
      <c r="W6034" t="s">
        <v>44</v>
      </c>
      <c r="X6034" t="s">
        <v>44</v>
      </c>
      <c r="Y6034" t="s">
        <v>24535</v>
      </c>
      <c r="Z6034" t="s">
        <v>24536</v>
      </c>
      <c r="AA6034" t="s">
        <v>4529</v>
      </c>
      <c r="AB6034" t="s">
        <v>24383</v>
      </c>
      <c r="AC6034" t="s">
        <v>89</v>
      </c>
      <c r="AD6034" t="str">
        <f t="shared" si="94"/>
        <v>10-44</v>
      </c>
      <c r="AE6034" t="str">
        <f>VLOOKUP(AD6034,'Main_Sub Desc'!C:D,2,)</f>
        <v>Initiation Fee</v>
      </c>
      <c r="AF6034" t="str">
        <f>VLOOKUP(VALUE(H6034),'Main_Sub Desc'!F:G,2,)</f>
        <v>Wtr Rev Establish</v>
      </c>
      <c r="AG6034">
        <f>IFERROR(VLOOKUP(VALUE(I6034),'PC Mapping'!A:F,6,),"")</f>
        <v>10469</v>
      </c>
      <c r="AH6034" s="13" t="str">
        <f>VLOOKUP(AG6034,'PC Mapping'!L:M,2,)</f>
        <v>Bolivar Water</v>
      </c>
    </row>
    <row r="6035" spans="1:34" x14ac:dyDescent="0.2">
      <c r="A6035" t="s">
        <v>24537</v>
      </c>
      <c r="B6035" t="s">
        <v>24525</v>
      </c>
      <c r="C6035" t="s">
        <v>24204</v>
      </c>
      <c r="D6035" t="s">
        <v>5172</v>
      </c>
      <c r="E6035" s="3">
        <v>45818</v>
      </c>
      <c r="F6035" t="s">
        <v>44</v>
      </c>
      <c r="G6035" t="s">
        <v>3742</v>
      </c>
      <c r="H6035" t="s">
        <v>3716</v>
      </c>
      <c r="I6035" t="s">
        <v>4534</v>
      </c>
      <c r="J6035" t="s">
        <v>4522</v>
      </c>
      <c r="K6035" s="2">
        <v>24.98</v>
      </c>
      <c r="L6035" t="s">
        <v>44</v>
      </c>
      <c r="M6035" s="2">
        <v>24.98</v>
      </c>
      <c r="N6035" t="s">
        <v>4523</v>
      </c>
      <c r="O6035" t="s">
        <v>4524</v>
      </c>
      <c r="P6035" t="s">
        <v>5303</v>
      </c>
      <c r="Q6035" t="s">
        <v>24538</v>
      </c>
      <c r="R6035" t="s">
        <v>44</v>
      </c>
      <c r="S6035" t="s">
        <v>4682</v>
      </c>
      <c r="T6035" s="3">
        <v>45818</v>
      </c>
      <c r="U6035" s="3">
        <v>45806</v>
      </c>
      <c r="V6035" s="2">
        <v>0</v>
      </c>
      <c r="W6035" t="s">
        <v>44</v>
      </c>
      <c r="X6035" t="s">
        <v>44</v>
      </c>
      <c r="Y6035" t="s">
        <v>5307</v>
      </c>
      <c r="Z6035" t="s">
        <v>900</v>
      </c>
      <c r="AA6035" t="s">
        <v>4529</v>
      </c>
      <c r="AB6035" t="s">
        <v>4530</v>
      </c>
      <c r="AC6035" t="s">
        <v>89</v>
      </c>
      <c r="AD6035" t="str">
        <f t="shared" si="94"/>
        <v>10-60</v>
      </c>
      <c r="AE6035" t="str">
        <f>VLOOKUP(AD6035,'Main_Sub Desc'!C:D,2,)</f>
        <v>LPC from invoicing</v>
      </c>
      <c r="AF6035" t="str">
        <f>VLOOKUP(VALUE(H6035),'Main_Sub Desc'!F:G,2,)</f>
        <v>Wst Rev Late Payment</v>
      </c>
      <c r="AG6035">
        <f>IFERROR(VLOOKUP(VALUE(I6035),'PC Mapping'!A:F,6,),"")</f>
        <v>10514</v>
      </c>
      <c r="AH6035" s="13" t="str">
        <f>VLOOKUP(AG6035,'PC Mapping'!L:M,2,)</f>
        <v>Bolivar Sewer</v>
      </c>
    </row>
    <row r="6036" spans="1:34" x14ac:dyDescent="0.2">
      <c r="A6036" t="s">
        <v>24537</v>
      </c>
      <c r="B6036" t="s">
        <v>24525</v>
      </c>
      <c r="C6036" t="s">
        <v>24204</v>
      </c>
      <c r="D6036" t="s">
        <v>5172</v>
      </c>
      <c r="E6036" s="3">
        <v>45818</v>
      </c>
      <c r="F6036" t="s">
        <v>44</v>
      </c>
      <c r="G6036" t="s">
        <v>3742</v>
      </c>
      <c r="H6036" t="s">
        <v>3722</v>
      </c>
      <c r="I6036" t="s">
        <v>4538</v>
      </c>
      <c r="J6036" t="s">
        <v>4522</v>
      </c>
      <c r="K6036" s="2">
        <v>16.82</v>
      </c>
      <c r="L6036" t="s">
        <v>44</v>
      </c>
      <c r="M6036" s="2">
        <v>16.82</v>
      </c>
      <c r="N6036" t="s">
        <v>4523</v>
      </c>
      <c r="O6036" t="s">
        <v>4524</v>
      </c>
      <c r="P6036" t="s">
        <v>5303</v>
      </c>
      <c r="Q6036" t="s">
        <v>24539</v>
      </c>
      <c r="R6036" t="s">
        <v>44</v>
      </c>
      <c r="S6036" t="s">
        <v>4682</v>
      </c>
      <c r="T6036" s="3">
        <v>45818</v>
      </c>
      <c r="U6036" s="3">
        <v>45806</v>
      </c>
      <c r="V6036" s="2">
        <v>0</v>
      </c>
      <c r="W6036" t="s">
        <v>44</v>
      </c>
      <c r="X6036" t="s">
        <v>44</v>
      </c>
      <c r="Y6036" t="s">
        <v>5305</v>
      </c>
      <c r="Z6036" t="s">
        <v>900</v>
      </c>
      <c r="AA6036" t="s">
        <v>4529</v>
      </c>
      <c r="AB6036" t="s">
        <v>4530</v>
      </c>
      <c r="AC6036" t="s">
        <v>89</v>
      </c>
      <c r="AD6036" t="str">
        <f t="shared" si="94"/>
        <v>10-60</v>
      </c>
      <c r="AE6036" t="str">
        <f>VLOOKUP(AD6036,'Main_Sub Desc'!C:D,2,)</f>
        <v>LPC from invoicing</v>
      </c>
      <c r="AF6036" t="str">
        <f>VLOOKUP(VALUE(H6036),'Main_Sub Desc'!F:G,2,)</f>
        <v>Wtr Rev Late Payment</v>
      </c>
      <c r="AG6036">
        <f>IFERROR(VLOOKUP(VALUE(I6036),'PC Mapping'!A:F,6,),"")</f>
        <v>10469</v>
      </c>
      <c r="AH6036" s="13" t="str">
        <f>VLOOKUP(AG6036,'PC Mapping'!L:M,2,)</f>
        <v>Bolivar Water</v>
      </c>
    </row>
    <row r="6037" spans="1:34" x14ac:dyDescent="0.2">
      <c r="A6037" t="s">
        <v>24540</v>
      </c>
      <c r="B6037" t="s">
        <v>24525</v>
      </c>
      <c r="C6037" t="s">
        <v>24204</v>
      </c>
      <c r="D6037" t="s">
        <v>5172</v>
      </c>
      <c r="E6037" s="3">
        <v>45818</v>
      </c>
      <c r="F6037" t="s">
        <v>44</v>
      </c>
      <c r="G6037" t="s">
        <v>3742</v>
      </c>
      <c r="H6037" t="s">
        <v>3716</v>
      </c>
      <c r="I6037" t="s">
        <v>4534</v>
      </c>
      <c r="J6037" t="s">
        <v>4522</v>
      </c>
      <c r="K6037" s="2">
        <v>23.38</v>
      </c>
      <c r="L6037" t="s">
        <v>44</v>
      </c>
      <c r="M6037" s="2">
        <v>23.38</v>
      </c>
      <c r="N6037" t="s">
        <v>4523</v>
      </c>
      <c r="O6037" t="s">
        <v>4524</v>
      </c>
      <c r="P6037" t="s">
        <v>5303</v>
      </c>
      <c r="Q6037" t="s">
        <v>24541</v>
      </c>
      <c r="R6037" t="s">
        <v>44</v>
      </c>
      <c r="S6037" t="s">
        <v>4682</v>
      </c>
      <c r="T6037" s="3">
        <v>45818</v>
      </c>
      <c r="U6037" s="3">
        <v>45778</v>
      </c>
      <c r="V6037" s="2">
        <v>0</v>
      </c>
      <c r="W6037" t="s">
        <v>44</v>
      </c>
      <c r="X6037" t="s">
        <v>44</v>
      </c>
      <c r="Y6037" t="s">
        <v>5307</v>
      </c>
      <c r="Z6037" t="s">
        <v>900</v>
      </c>
      <c r="AA6037" t="s">
        <v>4529</v>
      </c>
      <c r="AB6037" t="s">
        <v>4530</v>
      </c>
      <c r="AC6037" t="s">
        <v>89</v>
      </c>
      <c r="AD6037" t="str">
        <f t="shared" si="94"/>
        <v>10-60</v>
      </c>
      <c r="AE6037" t="str">
        <f>VLOOKUP(AD6037,'Main_Sub Desc'!C:D,2,)</f>
        <v>LPC from invoicing</v>
      </c>
      <c r="AF6037" t="str">
        <f>VLOOKUP(VALUE(H6037),'Main_Sub Desc'!F:G,2,)</f>
        <v>Wst Rev Late Payment</v>
      </c>
      <c r="AG6037">
        <f>IFERROR(VLOOKUP(VALUE(I6037),'PC Mapping'!A:F,6,),"")</f>
        <v>10514</v>
      </c>
      <c r="AH6037" s="13" t="str">
        <f>VLOOKUP(AG6037,'PC Mapping'!L:M,2,)</f>
        <v>Bolivar Sewer</v>
      </c>
    </row>
    <row r="6038" spans="1:34" x14ac:dyDescent="0.2">
      <c r="A6038" t="s">
        <v>24540</v>
      </c>
      <c r="B6038" t="s">
        <v>24525</v>
      </c>
      <c r="C6038" t="s">
        <v>24204</v>
      </c>
      <c r="D6038" t="s">
        <v>5172</v>
      </c>
      <c r="E6038" s="3">
        <v>45818</v>
      </c>
      <c r="F6038" t="s">
        <v>44</v>
      </c>
      <c r="G6038" t="s">
        <v>3742</v>
      </c>
      <c r="H6038" t="s">
        <v>3722</v>
      </c>
      <c r="I6038" t="s">
        <v>4538</v>
      </c>
      <c r="J6038" t="s">
        <v>4522</v>
      </c>
      <c r="K6038" s="2">
        <v>15.86</v>
      </c>
      <c r="L6038" t="s">
        <v>44</v>
      </c>
      <c r="M6038" s="2">
        <v>15.86</v>
      </c>
      <c r="N6038" t="s">
        <v>4523</v>
      </c>
      <c r="O6038" t="s">
        <v>4524</v>
      </c>
      <c r="P6038" t="s">
        <v>5303</v>
      </c>
      <c r="Q6038" t="s">
        <v>24542</v>
      </c>
      <c r="R6038" t="s">
        <v>44</v>
      </c>
      <c r="S6038" t="s">
        <v>4682</v>
      </c>
      <c r="T6038" s="3">
        <v>45818</v>
      </c>
      <c r="U6038" s="3">
        <v>45778</v>
      </c>
      <c r="V6038" s="2">
        <v>0</v>
      </c>
      <c r="W6038" t="s">
        <v>44</v>
      </c>
      <c r="X6038" t="s">
        <v>44</v>
      </c>
      <c r="Y6038" t="s">
        <v>5305</v>
      </c>
      <c r="Z6038" t="s">
        <v>900</v>
      </c>
      <c r="AA6038" t="s">
        <v>4529</v>
      </c>
      <c r="AB6038" t="s">
        <v>4530</v>
      </c>
      <c r="AC6038" t="s">
        <v>89</v>
      </c>
      <c r="AD6038" t="str">
        <f t="shared" si="94"/>
        <v>10-60</v>
      </c>
      <c r="AE6038" t="str">
        <f>VLOOKUP(AD6038,'Main_Sub Desc'!C:D,2,)</f>
        <v>LPC from invoicing</v>
      </c>
      <c r="AF6038" t="str">
        <f>VLOOKUP(VALUE(H6038),'Main_Sub Desc'!F:G,2,)</f>
        <v>Wtr Rev Late Payment</v>
      </c>
      <c r="AG6038">
        <f>IFERROR(VLOOKUP(VALUE(I6038),'PC Mapping'!A:F,6,),"")</f>
        <v>10469</v>
      </c>
      <c r="AH6038" s="13" t="str">
        <f>VLOOKUP(AG6038,'PC Mapping'!L:M,2,)</f>
        <v>Bolivar Water</v>
      </c>
    </row>
    <row r="6039" spans="1:34" x14ac:dyDescent="0.2">
      <c r="A6039" t="s">
        <v>24543</v>
      </c>
      <c r="B6039" t="s">
        <v>24525</v>
      </c>
      <c r="C6039" t="s">
        <v>24204</v>
      </c>
      <c r="D6039" t="s">
        <v>5172</v>
      </c>
      <c r="E6039" s="3">
        <v>45818</v>
      </c>
      <c r="F6039" t="s">
        <v>44</v>
      </c>
      <c r="G6039" t="s">
        <v>3742</v>
      </c>
      <c r="H6039" t="s">
        <v>3716</v>
      </c>
      <c r="I6039" t="s">
        <v>4534</v>
      </c>
      <c r="J6039" t="s">
        <v>4522</v>
      </c>
      <c r="K6039" s="2">
        <v>11.04</v>
      </c>
      <c r="L6039" t="s">
        <v>44</v>
      </c>
      <c r="M6039" s="2">
        <v>11.04</v>
      </c>
      <c r="N6039" t="s">
        <v>4523</v>
      </c>
      <c r="O6039" t="s">
        <v>4524</v>
      </c>
      <c r="P6039" t="s">
        <v>5303</v>
      </c>
      <c r="Q6039" t="s">
        <v>24544</v>
      </c>
      <c r="R6039" t="s">
        <v>44</v>
      </c>
      <c r="S6039" t="s">
        <v>4682</v>
      </c>
      <c r="T6039" s="3">
        <v>45818</v>
      </c>
      <c r="U6039" s="3">
        <v>45714</v>
      </c>
      <c r="V6039" s="2">
        <v>0</v>
      </c>
      <c r="W6039" t="s">
        <v>44</v>
      </c>
      <c r="X6039" t="s">
        <v>44</v>
      </c>
      <c r="Y6039" t="s">
        <v>5307</v>
      </c>
      <c r="Z6039" t="s">
        <v>900</v>
      </c>
      <c r="AA6039" t="s">
        <v>4529</v>
      </c>
      <c r="AB6039" t="s">
        <v>4530</v>
      </c>
      <c r="AC6039" t="s">
        <v>89</v>
      </c>
      <c r="AD6039" t="str">
        <f t="shared" si="94"/>
        <v>10-60</v>
      </c>
      <c r="AE6039" t="str">
        <f>VLOOKUP(AD6039,'Main_Sub Desc'!C:D,2,)</f>
        <v>LPC from invoicing</v>
      </c>
      <c r="AF6039" t="str">
        <f>VLOOKUP(VALUE(H6039),'Main_Sub Desc'!F:G,2,)</f>
        <v>Wst Rev Late Payment</v>
      </c>
      <c r="AG6039">
        <f>IFERROR(VLOOKUP(VALUE(I6039),'PC Mapping'!A:F,6,),"")</f>
        <v>10514</v>
      </c>
      <c r="AH6039" s="13" t="str">
        <f>VLOOKUP(AG6039,'PC Mapping'!L:M,2,)</f>
        <v>Bolivar Sewer</v>
      </c>
    </row>
    <row r="6040" spans="1:34" x14ac:dyDescent="0.2">
      <c r="A6040" t="s">
        <v>24543</v>
      </c>
      <c r="B6040" t="s">
        <v>24525</v>
      </c>
      <c r="C6040" t="s">
        <v>24204</v>
      </c>
      <c r="D6040" t="s">
        <v>5172</v>
      </c>
      <c r="E6040" s="3">
        <v>45818</v>
      </c>
      <c r="F6040" t="s">
        <v>44</v>
      </c>
      <c r="G6040" t="s">
        <v>3742</v>
      </c>
      <c r="H6040" t="s">
        <v>3722</v>
      </c>
      <c r="I6040" t="s">
        <v>4538</v>
      </c>
      <c r="J6040" t="s">
        <v>4522</v>
      </c>
      <c r="K6040" s="2">
        <v>7.13</v>
      </c>
      <c r="L6040" t="s">
        <v>44</v>
      </c>
      <c r="M6040" s="2">
        <v>7.13</v>
      </c>
      <c r="N6040" t="s">
        <v>4523</v>
      </c>
      <c r="O6040" t="s">
        <v>4524</v>
      </c>
      <c r="P6040" t="s">
        <v>5303</v>
      </c>
      <c r="Q6040" t="s">
        <v>24545</v>
      </c>
      <c r="R6040" t="s">
        <v>44</v>
      </c>
      <c r="S6040" t="s">
        <v>4682</v>
      </c>
      <c r="T6040" s="3">
        <v>45818</v>
      </c>
      <c r="U6040" s="3">
        <v>45714</v>
      </c>
      <c r="V6040" s="2">
        <v>0</v>
      </c>
      <c r="W6040" t="s">
        <v>44</v>
      </c>
      <c r="X6040" t="s">
        <v>44</v>
      </c>
      <c r="Y6040" t="s">
        <v>5305</v>
      </c>
      <c r="Z6040" t="s">
        <v>900</v>
      </c>
      <c r="AA6040" t="s">
        <v>4529</v>
      </c>
      <c r="AB6040" t="s">
        <v>4530</v>
      </c>
      <c r="AC6040" t="s">
        <v>89</v>
      </c>
      <c r="AD6040" t="str">
        <f t="shared" si="94"/>
        <v>10-60</v>
      </c>
      <c r="AE6040" t="str">
        <f>VLOOKUP(AD6040,'Main_Sub Desc'!C:D,2,)</f>
        <v>LPC from invoicing</v>
      </c>
      <c r="AF6040" t="str">
        <f>VLOOKUP(VALUE(H6040),'Main_Sub Desc'!F:G,2,)</f>
        <v>Wtr Rev Late Payment</v>
      </c>
      <c r="AG6040">
        <f>IFERROR(VLOOKUP(VALUE(I6040),'PC Mapping'!A:F,6,),"")</f>
        <v>10469</v>
      </c>
      <c r="AH6040" s="13" t="str">
        <f>VLOOKUP(AG6040,'PC Mapping'!L:M,2,)</f>
        <v>Bolivar Water</v>
      </c>
    </row>
    <row r="6041" spans="1:34" x14ac:dyDescent="0.2">
      <c r="A6041" t="s">
        <v>24546</v>
      </c>
      <c r="B6041" t="s">
        <v>24547</v>
      </c>
      <c r="C6041" t="s">
        <v>90</v>
      </c>
      <c r="D6041" t="s">
        <v>24472</v>
      </c>
      <c r="E6041" s="3">
        <v>45820</v>
      </c>
      <c r="F6041" t="s">
        <v>44</v>
      </c>
      <c r="G6041" t="s">
        <v>3742</v>
      </c>
      <c r="H6041" t="s">
        <v>3727</v>
      </c>
      <c r="I6041" t="s">
        <v>3752</v>
      </c>
      <c r="J6041" t="s">
        <v>4522</v>
      </c>
      <c r="K6041" s="2">
        <v>56.83</v>
      </c>
      <c r="L6041" t="s">
        <v>44</v>
      </c>
      <c r="M6041" s="2">
        <v>56.83</v>
      </c>
      <c r="N6041" t="s">
        <v>4523</v>
      </c>
      <c r="O6041" t="s">
        <v>4524</v>
      </c>
      <c r="P6041" t="s">
        <v>24548</v>
      </c>
      <c r="Q6041" t="s">
        <v>24549</v>
      </c>
      <c r="R6041" t="s">
        <v>44</v>
      </c>
      <c r="S6041" t="s">
        <v>24475</v>
      </c>
      <c r="T6041" s="3">
        <v>45820</v>
      </c>
      <c r="U6041" s="3">
        <v>45820</v>
      </c>
      <c r="V6041" s="2">
        <v>0</v>
      </c>
      <c r="W6041" t="s">
        <v>44</v>
      </c>
      <c r="X6041" t="s">
        <v>44</v>
      </c>
      <c r="Y6041" t="s">
        <v>24550</v>
      </c>
      <c r="Z6041" t="s">
        <v>24551</v>
      </c>
      <c r="AA6041" t="s">
        <v>24514</v>
      </c>
      <c r="AB6041" t="s">
        <v>24515</v>
      </c>
      <c r="AC6041" t="s">
        <v>89</v>
      </c>
      <c r="AD6041" t="str">
        <f t="shared" si="94"/>
        <v>6000-120</v>
      </c>
      <c r="AE6041" t="str">
        <f>VLOOKUP(AD6041,'Main_Sub Desc'!C:D,2,)</f>
        <v>MIsc. Charge</v>
      </c>
      <c r="AF6041" t="str">
        <f>VLOOKUP(VALUE(H6041),'Main_Sub Desc'!F:G,2,)</f>
        <v>Wtr Rev Other/Misc</v>
      </c>
      <c r="AG6041">
        <f>IFERROR(VLOOKUP(VALUE(I6041),'PC Mapping'!A:F,6,),"")</f>
        <v>10719</v>
      </c>
      <c r="AH6041" s="13" t="str">
        <f>VLOOKUP(AG6041,'PC Mapping'!L:M,2,)</f>
        <v>All Other Water</v>
      </c>
    </row>
    <row r="6042" spans="1:34" x14ac:dyDescent="0.2">
      <c r="A6042" t="s">
        <v>24552</v>
      </c>
      <c r="B6042" t="s">
        <v>24553</v>
      </c>
      <c r="C6042" t="s">
        <v>24204</v>
      </c>
      <c r="D6042" t="s">
        <v>5172</v>
      </c>
      <c r="E6042" s="3">
        <v>45820</v>
      </c>
      <c r="F6042" t="s">
        <v>44</v>
      </c>
      <c r="G6042" t="s">
        <v>3742</v>
      </c>
      <c r="H6042" t="s">
        <v>3722</v>
      </c>
      <c r="I6042" t="s">
        <v>4538</v>
      </c>
      <c r="J6042" t="s">
        <v>4522</v>
      </c>
      <c r="K6042" s="2">
        <v>5</v>
      </c>
      <c r="L6042" t="s">
        <v>44</v>
      </c>
      <c r="M6042" s="2">
        <v>5</v>
      </c>
      <c r="N6042" t="s">
        <v>4523</v>
      </c>
      <c r="O6042" t="s">
        <v>4524</v>
      </c>
      <c r="P6042" t="s">
        <v>12880</v>
      </c>
      <c r="Q6042" t="s">
        <v>24554</v>
      </c>
      <c r="R6042" t="s">
        <v>44</v>
      </c>
      <c r="S6042" t="s">
        <v>4682</v>
      </c>
      <c r="T6042" s="3">
        <v>45820</v>
      </c>
      <c r="U6042" s="3">
        <v>45782</v>
      </c>
      <c r="V6042" s="2">
        <v>0</v>
      </c>
      <c r="W6042" t="s">
        <v>44</v>
      </c>
      <c r="X6042" t="s">
        <v>44</v>
      </c>
      <c r="Y6042" t="s">
        <v>24555</v>
      </c>
      <c r="Z6042" t="s">
        <v>24556</v>
      </c>
      <c r="AA6042" t="s">
        <v>4529</v>
      </c>
      <c r="AB6042" t="s">
        <v>4530</v>
      </c>
      <c r="AC6042" t="s">
        <v>89</v>
      </c>
      <c r="AD6042" t="str">
        <f t="shared" si="94"/>
        <v>10-60</v>
      </c>
      <c r="AE6042" t="str">
        <f>VLOOKUP(AD6042,'Main_Sub Desc'!C:D,2,)</f>
        <v>LPC from invoicing</v>
      </c>
      <c r="AF6042" t="str">
        <f>VLOOKUP(VALUE(H6042),'Main_Sub Desc'!F:G,2,)</f>
        <v>Wtr Rev Late Payment</v>
      </c>
      <c r="AG6042">
        <f>IFERROR(VLOOKUP(VALUE(I6042),'PC Mapping'!A:F,6,),"")</f>
        <v>10469</v>
      </c>
      <c r="AH6042" s="13" t="str">
        <f>VLOOKUP(AG6042,'PC Mapping'!L:M,2,)</f>
        <v>Bolivar Water</v>
      </c>
    </row>
    <row r="6043" spans="1:34" x14ac:dyDescent="0.2">
      <c r="A6043" t="s">
        <v>24552</v>
      </c>
      <c r="B6043" t="s">
        <v>24553</v>
      </c>
      <c r="C6043" t="s">
        <v>24204</v>
      </c>
      <c r="D6043" t="s">
        <v>5172</v>
      </c>
      <c r="E6043" s="3">
        <v>45820</v>
      </c>
      <c r="F6043" t="s">
        <v>44</v>
      </c>
      <c r="G6043" t="s">
        <v>3742</v>
      </c>
      <c r="H6043" t="s">
        <v>3716</v>
      </c>
      <c r="I6043" t="s">
        <v>4534</v>
      </c>
      <c r="J6043" t="s">
        <v>4522</v>
      </c>
      <c r="K6043" s="2">
        <v>6.03</v>
      </c>
      <c r="L6043" t="s">
        <v>44</v>
      </c>
      <c r="M6043" s="2">
        <v>6.03</v>
      </c>
      <c r="N6043" t="s">
        <v>4523</v>
      </c>
      <c r="O6043" t="s">
        <v>4524</v>
      </c>
      <c r="P6043" t="s">
        <v>12880</v>
      </c>
      <c r="Q6043" t="s">
        <v>24557</v>
      </c>
      <c r="R6043" t="s">
        <v>44</v>
      </c>
      <c r="S6043" t="s">
        <v>4682</v>
      </c>
      <c r="T6043" s="3">
        <v>45820</v>
      </c>
      <c r="U6043" s="3">
        <v>45782</v>
      </c>
      <c r="V6043" s="2">
        <v>0</v>
      </c>
      <c r="W6043" t="s">
        <v>44</v>
      </c>
      <c r="X6043" t="s">
        <v>44</v>
      </c>
      <c r="Y6043" t="s">
        <v>24558</v>
      </c>
      <c r="Z6043" t="s">
        <v>24556</v>
      </c>
      <c r="AA6043" t="s">
        <v>4529</v>
      </c>
      <c r="AB6043" t="s">
        <v>4530</v>
      </c>
      <c r="AC6043" t="s">
        <v>89</v>
      </c>
      <c r="AD6043" t="str">
        <f t="shared" si="94"/>
        <v>10-60</v>
      </c>
      <c r="AE6043" t="str">
        <f>VLOOKUP(AD6043,'Main_Sub Desc'!C:D,2,)</f>
        <v>LPC from invoicing</v>
      </c>
      <c r="AF6043" t="str">
        <f>VLOOKUP(VALUE(H6043),'Main_Sub Desc'!F:G,2,)</f>
        <v>Wst Rev Late Payment</v>
      </c>
      <c r="AG6043">
        <f>IFERROR(VLOOKUP(VALUE(I6043),'PC Mapping'!A:F,6,),"")</f>
        <v>10514</v>
      </c>
      <c r="AH6043" s="13" t="str">
        <f>VLOOKUP(AG6043,'PC Mapping'!L:M,2,)</f>
        <v>Bolivar Sewer</v>
      </c>
    </row>
    <row r="6044" spans="1:34" x14ac:dyDescent="0.2">
      <c r="A6044" t="s">
        <v>24559</v>
      </c>
      <c r="B6044" t="s">
        <v>24553</v>
      </c>
      <c r="C6044" t="s">
        <v>24204</v>
      </c>
      <c r="D6044" t="s">
        <v>5172</v>
      </c>
      <c r="E6044" s="3">
        <v>45820</v>
      </c>
      <c r="F6044" t="s">
        <v>44</v>
      </c>
      <c r="G6044" t="s">
        <v>3742</v>
      </c>
      <c r="H6044" t="s">
        <v>3716</v>
      </c>
      <c r="I6044" t="s">
        <v>4534</v>
      </c>
      <c r="J6044" t="s">
        <v>4522</v>
      </c>
      <c r="K6044" s="2">
        <v>5</v>
      </c>
      <c r="L6044" t="s">
        <v>44</v>
      </c>
      <c r="M6044" s="2">
        <v>5</v>
      </c>
      <c r="N6044" t="s">
        <v>4523</v>
      </c>
      <c r="O6044" t="s">
        <v>4524</v>
      </c>
      <c r="P6044" t="s">
        <v>12880</v>
      </c>
      <c r="Q6044" t="s">
        <v>24560</v>
      </c>
      <c r="R6044" t="s">
        <v>44</v>
      </c>
      <c r="S6044" t="s">
        <v>4682</v>
      </c>
      <c r="T6044" s="3">
        <v>45820</v>
      </c>
      <c r="U6044" s="3">
        <v>45720</v>
      </c>
      <c r="V6044" s="2">
        <v>0</v>
      </c>
      <c r="W6044" t="s">
        <v>44</v>
      </c>
      <c r="X6044" t="s">
        <v>44</v>
      </c>
      <c r="Y6044" t="s">
        <v>24558</v>
      </c>
      <c r="Z6044" t="s">
        <v>24556</v>
      </c>
      <c r="AA6044" t="s">
        <v>4529</v>
      </c>
      <c r="AB6044" t="s">
        <v>4530</v>
      </c>
      <c r="AC6044" t="s">
        <v>89</v>
      </c>
      <c r="AD6044" t="str">
        <f t="shared" si="94"/>
        <v>10-60</v>
      </c>
      <c r="AE6044" t="str">
        <f>VLOOKUP(AD6044,'Main_Sub Desc'!C:D,2,)</f>
        <v>LPC from invoicing</v>
      </c>
      <c r="AF6044" t="str">
        <f>VLOOKUP(VALUE(H6044),'Main_Sub Desc'!F:G,2,)</f>
        <v>Wst Rev Late Payment</v>
      </c>
      <c r="AG6044">
        <f>IFERROR(VLOOKUP(VALUE(I6044),'PC Mapping'!A:F,6,),"")</f>
        <v>10514</v>
      </c>
      <c r="AH6044" s="13" t="str">
        <f>VLOOKUP(AG6044,'PC Mapping'!L:M,2,)</f>
        <v>Bolivar Sewer</v>
      </c>
    </row>
    <row r="6045" spans="1:34" x14ac:dyDescent="0.2">
      <c r="A6045" t="s">
        <v>24559</v>
      </c>
      <c r="B6045" t="s">
        <v>24553</v>
      </c>
      <c r="C6045" t="s">
        <v>24204</v>
      </c>
      <c r="D6045" t="s">
        <v>5172</v>
      </c>
      <c r="E6045" s="3">
        <v>45820</v>
      </c>
      <c r="F6045" t="s">
        <v>44</v>
      </c>
      <c r="G6045" t="s">
        <v>3742</v>
      </c>
      <c r="H6045" t="s">
        <v>3722</v>
      </c>
      <c r="I6045" t="s">
        <v>4538</v>
      </c>
      <c r="J6045" t="s">
        <v>4522</v>
      </c>
      <c r="K6045" s="2">
        <v>5</v>
      </c>
      <c r="L6045" t="s">
        <v>44</v>
      </c>
      <c r="M6045" s="2">
        <v>5</v>
      </c>
      <c r="N6045" t="s">
        <v>4523</v>
      </c>
      <c r="O6045" t="s">
        <v>4524</v>
      </c>
      <c r="P6045" t="s">
        <v>12880</v>
      </c>
      <c r="Q6045" t="s">
        <v>24561</v>
      </c>
      <c r="R6045" t="s">
        <v>44</v>
      </c>
      <c r="S6045" t="s">
        <v>4682</v>
      </c>
      <c r="T6045" s="3">
        <v>45820</v>
      </c>
      <c r="U6045" s="3">
        <v>45720</v>
      </c>
      <c r="V6045" s="2">
        <v>0</v>
      </c>
      <c r="W6045" t="s">
        <v>44</v>
      </c>
      <c r="X6045" t="s">
        <v>44</v>
      </c>
      <c r="Y6045" t="s">
        <v>24555</v>
      </c>
      <c r="Z6045" t="s">
        <v>24556</v>
      </c>
      <c r="AA6045" t="s">
        <v>4529</v>
      </c>
      <c r="AB6045" t="s">
        <v>4530</v>
      </c>
      <c r="AC6045" t="s">
        <v>89</v>
      </c>
      <c r="AD6045" t="str">
        <f t="shared" si="94"/>
        <v>10-60</v>
      </c>
      <c r="AE6045" t="str">
        <f>VLOOKUP(AD6045,'Main_Sub Desc'!C:D,2,)</f>
        <v>LPC from invoicing</v>
      </c>
      <c r="AF6045" t="str">
        <f>VLOOKUP(VALUE(H6045),'Main_Sub Desc'!F:G,2,)</f>
        <v>Wtr Rev Late Payment</v>
      </c>
      <c r="AG6045">
        <f>IFERROR(VLOOKUP(VALUE(I6045),'PC Mapping'!A:F,6,),"")</f>
        <v>10469</v>
      </c>
      <c r="AH6045" s="13" t="str">
        <f>VLOOKUP(AG6045,'PC Mapping'!L:M,2,)</f>
        <v>Bolivar Water</v>
      </c>
    </row>
    <row r="6046" spans="1:34" x14ac:dyDescent="0.2">
      <c r="A6046" t="s">
        <v>24562</v>
      </c>
      <c r="B6046" t="s">
        <v>24553</v>
      </c>
      <c r="C6046" t="s">
        <v>24204</v>
      </c>
      <c r="D6046" t="s">
        <v>5172</v>
      </c>
      <c r="E6046" s="3">
        <v>45820</v>
      </c>
      <c r="F6046" t="s">
        <v>44</v>
      </c>
      <c r="G6046" t="s">
        <v>3742</v>
      </c>
      <c r="H6046" t="s">
        <v>3716</v>
      </c>
      <c r="I6046" t="s">
        <v>4846</v>
      </c>
      <c r="J6046" t="s">
        <v>4522</v>
      </c>
      <c r="K6046" s="2">
        <v>5</v>
      </c>
      <c r="L6046" t="s">
        <v>44</v>
      </c>
      <c r="M6046" s="2">
        <v>5</v>
      </c>
      <c r="N6046" t="s">
        <v>4523</v>
      </c>
      <c r="O6046" t="s">
        <v>4524</v>
      </c>
      <c r="P6046" t="s">
        <v>5533</v>
      </c>
      <c r="Q6046" t="s">
        <v>24563</v>
      </c>
      <c r="R6046" t="s">
        <v>44</v>
      </c>
      <c r="S6046" t="s">
        <v>24564</v>
      </c>
      <c r="T6046" s="3">
        <v>45820</v>
      </c>
      <c r="U6046" s="3">
        <v>45804</v>
      </c>
      <c r="V6046" s="2">
        <v>0</v>
      </c>
      <c r="W6046" t="s">
        <v>44</v>
      </c>
      <c r="X6046" t="s">
        <v>44</v>
      </c>
      <c r="Y6046" t="s">
        <v>5535</v>
      </c>
      <c r="Z6046" t="s">
        <v>94</v>
      </c>
      <c r="AA6046" t="s">
        <v>4529</v>
      </c>
      <c r="AB6046" t="s">
        <v>4530</v>
      </c>
      <c r="AC6046" t="s">
        <v>89</v>
      </c>
      <c r="AD6046" t="str">
        <f t="shared" si="94"/>
        <v>10-60</v>
      </c>
      <c r="AE6046" t="str">
        <f>VLOOKUP(AD6046,'Main_Sub Desc'!C:D,2,)</f>
        <v>LPC from invoicing</v>
      </c>
      <c r="AF6046" t="str">
        <f>VLOOKUP(VALUE(H6046),'Main_Sub Desc'!F:G,2,)</f>
        <v>Wst Rev Late Payment</v>
      </c>
      <c r="AG6046">
        <f>IFERROR(VLOOKUP(VALUE(I6046),'PC Mapping'!A:F,6,),"")</f>
        <v>10721</v>
      </c>
      <c r="AH6046" s="13" t="str">
        <f>VLOOKUP(AG6046,'PC Mapping'!L:M,2,)</f>
        <v>Silverleaf Sewer</v>
      </c>
    </row>
    <row r="6047" spans="1:34" x14ac:dyDescent="0.2">
      <c r="A6047" t="s">
        <v>24562</v>
      </c>
      <c r="B6047" t="s">
        <v>24553</v>
      </c>
      <c r="C6047" t="s">
        <v>24204</v>
      </c>
      <c r="D6047" t="s">
        <v>5172</v>
      </c>
      <c r="E6047" s="3">
        <v>45820</v>
      </c>
      <c r="F6047" t="s">
        <v>44</v>
      </c>
      <c r="G6047" t="s">
        <v>3742</v>
      </c>
      <c r="H6047" t="s">
        <v>3722</v>
      </c>
      <c r="I6047" t="s">
        <v>3752</v>
      </c>
      <c r="J6047" t="s">
        <v>4522</v>
      </c>
      <c r="K6047" s="2">
        <v>5</v>
      </c>
      <c r="L6047" t="s">
        <v>44</v>
      </c>
      <c r="M6047" s="2">
        <v>5</v>
      </c>
      <c r="N6047" t="s">
        <v>4523</v>
      </c>
      <c r="O6047" t="s">
        <v>4524</v>
      </c>
      <c r="P6047" t="s">
        <v>5533</v>
      </c>
      <c r="Q6047" t="s">
        <v>24565</v>
      </c>
      <c r="R6047" t="s">
        <v>44</v>
      </c>
      <c r="S6047" t="s">
        <v>24564</v>
      </c>
      <c r="T6047" s="3">
        <v>45820</v>
      </c>
      <c r="U6047" s="3">
        <v>45804</v>
      </c>
      <c r="V6047" s="2">
        <v>0</v>
      </c>
      <c r="W6047" t="s">
        <v>44</v>
      </c>
      <c r="X6047" t="s">
        <v>44</v>
      </c>
      <c r="Y6047" t="s">
        <v>24566</v>
      </c>
      <c r="Z6047" t="s">
        <v>94</v>
      </c>
      <c r="AA6047" t="s">
        <v>4529</v>
      </c>
      <c r="AB6047" t="s">
        <v>4530</v>
      </c>
      <c r="AC6047" t="s">
        <v>89</v>
      </c>
      <c r="AD6047" t="str">
        <f t="shared" si="94"/>
        <v>10-60</v>
      </c>
      <c r="AE6047" t="str">
        <f>VLOOKUP(AD6047,'Main_Sub Desc'!C:D,2,)</f>
        <v>LPC from invoicing</v>
      </c>
      <c r="AF6047" t="str">
        <f>VLOOKUP(VALUE(H6047),'Main_Sub Desc'!F:G,2,)</f>
        <v>Wtr Rev Late Payment</v>
      </c>
      <c r="AG6047">
        <f>IFERROR(VLOOKUP(VALUE(I6047),'PC Mapping'!A:F,6,),"")</f>
        <v>10719</v>
      </c>
      <c r="AH6047" s="13" t="str">
        <f>VLOOKUP(AG6047,'PC Mapping'!L:M,2,)</f>
        <v>All Other Water</v>
      </c>
    </row>
    <row r="6048" spans="1:34" x14ac:dyDescent="0.2">
      <c r="A6048" t="s">
        <v>24567</v>
      </c>
      <c r="B6048" t="s">
        <v>24568</v>
      </c>
      <c r="C6048" t="s">
        <v>24204</v>
      </c>
      <c r="D6048" t="s">
        <v>5172</v>
      </c>
      <c r="E6048" s="3">
        <v>45821</v>
      </c>
      <c r="F6048" t="s">
        <v>44</v>
      </c>
      <c r="G6048" t="s">
        <v>3742</v>
      </c>
      <c r="H6048" t="s">
        <v>3716</v>
      </c>
      <c r="I6048" t="s">
        <v>4534</v>
      </c>
      <c r="J6048" t="s">
        <v>4522</v>
      </c>
      <c r="K6048" s="2">
        <v>5</v>
      </c>
      <c r="L6048" t="s">
        <v>44</v>
      </c>
      <c r="M6048" s="2">
        <v>5</v>
      </c>
      <c r="N6048" t="s">
        <v>4523</v>
      </c>
      <c r="O6048" t="s">
        <v>4524</v>
      </c>
      <c r="P6048" t="s">
        <v>5497</v>
      </c>
      <c r="Q6048" t="s">
        <v>24569</v>
      </c>
      <c r="R6048" t="s">
        <v>44</v>
      </c>
      <c r="S6048" t="s">
        <v>4682</v>
      </c>
      <c r="T6048" s="3">
        <v>45821</v>
      </c>
      <c r="U6048" s="3">
        <v>45813</v>
      </c>
      <c r="V6048" s="2">
        <v>0</v>
      </c>
      <c r="W6048" t="s">
        <v>44</v>
      </c>
      <c r="X6048" t="s">
        <v>44</v>
      </c>
      <c r="Y6048" t="s">
        <v>5501</v>
      </c>
      <c r="Z6048" t="s">
        <v>454</v>
      </c>
      <c r="AA6048" t="s">
        <v>4529</v>
      </c>
      <c r="AB6048" t="s">
        <v>4530</v>
      </c>
      <c r="AC6048" t="s">
        <v>89</v>
      </c>
      <c r="AD6048" t="str">
        <f t="shared" si="94"/>
        <v>10-60</v>
      </c>
      <c r="AE6048" t="str">
        <f>VLOOKUP(AD6048,'Main_Sub Desc'!C:D,2,)</f>
        <v>LPC from invoicing</v>
      </c>
      <c r="AF6048" t="str">
        <f>VLOOKUP(VALUE(H6048),'Main_Sub Desc'!F:G,2,)</f>
        <v>Wst Rev Late Payment</v>
      </c>
      <c r="AG6048">
        <f>IFERROR(VLOOKUP(VALUE(I6048),'PC Mapping'!A:F,6,),"")</f>
        <v>10514</v>
      </c>
      <c r="AH6048" s="13" t="str">
        <f>VLOOKUP(AG6048,'PC Mapping'!L:M,2,)</f>
        <v>Bolivar Sewer</v>
      </c>
    </row>
    <row r="6049" spans="1:34" x14ac:dyDescent="0.2">
      <c r="A6049" t="s">
        <v>24567</v>
      </c>
      <c r="B6049" t="s">
        <v>24568</v>
      </c>
      <c r="C6049" t="s">
        <v>24204</v>
      </c>
      <c r="D6049" t="s">
        <v>5172</v>
      </c>
      <c r="E6049" s="3">
        <v>45821</v>
      </c>
      <c r="F6049" t="s">
        <v>44</v>
      </c>
      <c r="G6049" t="s">
        <v>3742</v>
      </c>
      <c r="H6049" t="s">
        <v>3722</v>
      </c>
      <c r="I6049" t="s">
        <v>4538</v>
      </c>
      <c r="J6049" t="s">
        <v>4522</v>
      </c>
      <c r="K6049" s="2">
        <v>5</v>
      </c>
      <c r="L6049" t="s">
        <v>44</v>
      </c>
      <c r="M6049" s="2">
        <v>5</v>
      </c>
      <c r="N6049" t="s">
        <v>4523</v>
      </c>
      <c r="O6049" t="s">
        <v>4524</v>
      </c>
      <c r="P6049" t="s">
        <v>5497</v>
      </c>
      <c r="Q6049" t="s">
        <v>24570</v>
      </c>
      <c r="R6049" t="s">
        <v>44</v>
      </c>
      <c r="S6049" t="s">
        <v>4682</v>
      </c>
      <c r="T6049" s="3">
        <v>45821</v>
      </c>
      <c r="U6049" s="3">
        <v>45813</v>
      </c>
      <c r="V6049" s="2">
        <v>0</v>
      </c>
      <c r="W6049" t="s">
        <v>44</v>
      </c>
      <c r="X6049" t="s">
        <v>44</v>
      </c>
      <c r="Y6049" t="s">
        <v>5499</v>
      </c>
      <c r="Z6049" t="s">
        <v>454</v>
      </c>
      <c r="AA6049" t="s">
        <v>4529</v>
      </c>
      <c r="AB6049" t="s">
        <v>4530</v>
      </c>
      <c r="AC6049" t="s">
        <v>89</v>
      </c>
      <c r="AD6049" t="str">
        <f t="shared" si="94"/>
        <v>10-60</v>
      </c>
      <c r="AE6049" t="str">
        <f>VLOOKUP(AD6049,'Main_Sub Desc'!C:D,2,)</f>
        <v>LPC from invoicing</v>
      </c>
      <c r="AF6049" t="str">
        <f>VLOOKUP(VALUE(H6049),'Main_Sub Desc'!F:G,2,)</f>
        <v>Wtr Rev Late Payment</v>
      </c>
      <c r="AG6049">
        <f>IFERROR(VLOOKUP(VALUE(I6049),'PC Mapping'!A:F,6,),"")</f>
        <v>10469</v>
      </c>
      <c r="AH6049" s="13" t="str">
        <f>VLOOKUP(AG6049,'PC Mapping'!L:M,2,)</f>
        <v>Bolivar Water</v>
      </c>
    </row>
    <row r="6050" spans="1:34" x14ac:dyDescent="0.2">
      <c r="A6050" t="s">
        <v>24571</v>
      </c>
      <c r="B6050" t="s">
        <v>24568</v>
      </c>
      <c r="C6050" t="s">
        <v>24204</v>
      </c>
      <c r="D6050" t="s">
        <v>5172</v>
      </c>
      <c r="E6050" s="3">
        <v>45821</v>
      </c>
      <c r="F6050" t="s">
        <v>44</v>
      </c>
      <c r="G6050" t="s">
        <v>3742</v>
      </c>
      <c r="H6050" t="s">
        <v>3722</v>
      </c>
      <c r="I6050" t="s">
        <v>3752</v>
      </c>
      <c r="J6050" t="s">
        <v>4522</v>
      </c>
      <c r="K6050" s="2">
        <v>5</v>
      </c>
      <c r="L6050" t="s">
        <v>44</v>
      </c>
      <c r="M6050" s="2">
        <v>5</v>
      </c>
      <c r="N6050" t="s">
        <v>4523</v>
      </c>
      <c r="O6050" t="s">
        <v>4524</v>
      </c>
      <c r="P6050" t="s">
        <v>5533</v>
      </c>
      <c r="Q6050" t="s">
        <v>24572</v>
      </c>
      <c r="R6050" t="s">
        <v>44</v>
      </c>
      <c r="S6050" t="s">
        <v>24527</v>
      </c>
      <c r="T6050" s="3">
        <v>45821</v>
      </c>
      <c r="U6050" s="3">
        <v>45798</v>
      </c>
      <c r="V6050" s="2">
        <v>0</v>
      </c>
      <c r="W6050" t="s">
        <v>44</v>
      </c>
      <c r="X6050" t="s">
        <v>44</v>
      </c>
      <c r="Y6050" t="s">
        <v>24573</v>
      </c>
      <c r="Z6050" t="s">
        <v>24574</v>
      </c>
      <c r="AA6050" t="s">
        <v>4529</v>
      </c>
      <c r="AB6050" t="s">
        <v>4530</v>
      </c>
      <c r="AC6050" t="s">
        <v>89</v>
      </c>
      <c r="AD6050" t="str">
        <f t="shared" si="94"/>
        <v>10-60</v>
      </c>
      <c r="AE6050" t="str">
        <f>VLOOKUP(AD6050,'Main_Sub Desc'!C:D,2,)</f>
        <v>LPC from invoicing</v>
      </c>
      <c r="AF6050" t="str">
        <f>VLOOKUP(VALUE(H6050),'Main_Sub Desc'!F:G,2,)</f>
        <v>Wtr Rev Late Payment</v>
      </c>
      <c r="AG6050">
        <f>IFERROR(VLOOKUP(VALUE(I6050),'PC Mapping'!A:F,6,),"")</f>
        <v>10719</v>
      </c>
      <c r="AH6050" s="13" t="str">
        <f>VLOOKUP(AG6050,'PC Mapping'!L:M,2,)</f>
        <v>All Other Water</v>
      </c>
    </row>
    <row r="6051" spans="1:34" x14ac:dyDescent="0.2">
      <c r="A6051" t="s">
        <v>24575</v>
      </c>
      <c r="B6051" t="s">
        <v>24576</v>
      </c>
      <c r="C6051" t="s">
        <v>90</v>
      </c>
      <c r="D6051" t="s">
        <v>24379</v>
      </c>
      <c r="E6051" s="3">
        <v>45820</v>
      </c>
      <c r="F6051" t="s">
        <v>44</v>
      </c>
      <c r="G6051" t="s">
        <v>3742</v>
      </c>
      <c r="H6051" t="s">
        <v>3729</v>
      </c>
      <c r="I6051" t="s">
        <v>3752</v>
      </c>
      <c r="J6051" t="s">
        <v>4522</v>
      </c>
      <c r="K6051" s="2">
        <v>50</v>
      </c>
      <c r="L6051" t="s">
        <v>44</v>
      </c>
      <c r="M6051" s="2">
        <v>50</v>
      </c>
      <c r="N6051" t="s">
        <v>4523</v>
      </c>
      <c r="O6051" t="s">
        <v>24380</v>
      </c>
      <c r="P6051" t="s">
        <v>8780</v>
      </c>
      <c r="Q6051" t="s">
        <v>24577</v>
      </c>
      <c r="R6051" t="s">
        <v>44</v>
      </c>
      <c r="S6051" t="s">
        <v>24382</v>
      </c>
      <c r="T6051" s="3">
        <v>45821</v>
      </c>
      <c r="U6051" s="3">
        <v>45820</v>
      </c>
      <c r="V6051" s="2">
        <v>0</v>
      </c>
      <c r="W6051" t="s">
        <v>44</v>
      </c>
      <c r="X6051" t="s">
        <v>44</v>
      </c>
      <c r="Y6051" t="s">
        <v>24578</v>
      </c>
      <c r="Z6051" t="s">
        <v>24454</v>
      </c>
      <c r="AA6051" t="s">
        <v>4529</v>
      </c>
      <c r="AB6051" t="s">
        <v>24383</v>
      </c>
      <c r="AC6051" t="s">
        <v>89</v>
      </c>
      <c r="AD6051" t="str">
        <f t="shared" si="94"/>
        <v>10-44</v>
      </c>
      <c r="AE6051" t="str">
        <f>VLOOKUP(AD6051,'Main_Sub Desc'!C:D,2,)</f>
        <v>Initiation Fee</v>
      </c>
      <c r="AF6051" t="str">
        <f>VLOOKUP(VALUE(H6051),'Main_Sub Desc'!F:G,2,)</f>
        <v>Wtr Rev Establish</v>
      </c>
      <c r="AG6051">
        <f>IFERROR(VLOOKUP(VALUE(I6051),'PC Mapping'!A:F,6,),"")</f>
        <v>10719</v>
      </c>
      <c r="AH6051" s="13" t="str">
        <f>VLOOKUP(AG6051,'PC Mapping'!L:M,2,)</f>
        <v>All Other Water</v>
      </c>
    </row>
    <row r="6052" spans="1:34" x14ac:dyDescent="0.2">
      <c r="A6052" t="s">
        <v>24579</v>
      </c>
      <c r="B6052" t="s">
        <v>24576</v>
      </c>
      <c r="C6052" t="s">
        <v>90</v>
      </c>
      <c r="D6052" t="s">
        <v>24379</v>
      </c>
      <c r="E6052" s="3">
        <v>45821</v>
      </c>
      <c r="F6052" t="s">
        <v>44</v>
      </c>
      <c r="G6052" t="s">
        <v>3742</v>
      </c>
      <c r="H6052" t="s">
        <v>3729</v>
      </c>
      <c r="I6052" t="s">
        <v>3752</v>
      </c>
      <c r="J6052" t="s">
        <v>4522</v>
      </c>
      <c r="K6052" s="2">
        <v>50</v>
      </c>
      <c r="L6052" t="s">
        <v>44</v>
      </c>
      <c r="M6052" s="2">
        <v>50</v>
      </c>
      <c r="N6052" t="s">
        <v>4523</v>
      </c>
      <c r="O6052" t="s">
        <v>24380</v>
      </c>
      <c r="P6052" t="s">
        <v>12026</v>
      </c>
      <c r="Q6052" t="s">
        <v>24580</v>
      </c>
      <c r="R6052" t="s">
        <v>44</v>
      </c>
      <c r="S6052" t="s">
        <v>24382</v>
      </c>
      <c r="T6052" s="3">
        <v>45821</v>
      </c>
      <c r="U6052" s="3">
        <v>45821</v>
      </c>
      <c r="V6052" s="2">
        <v>0</v>
      </c>
      <c r="W6052" t="s">
        <v>44</v>
      </c>
      <c r="X6052" t="s">
        <v>44</v>
      </c>
      <c r="Y6052" t="s">
        <v>24581</v>
      </c>
      <c r="Z6052" t="s">
        <v>24582</v>
      </c>
      <c r="AA6052" t="s">
        <v>4529</v>
      </c>
      <c r="AB6052" t="s">
        <v>24383</v>
      </c>
      <c r="AC6052" t="s">
        <v>99</v>
      </c>
      <c r="AD6052" t="str">
        <f t="shared" si="94"/>
        <v>10-44</v>
      </c>
      <c r="AE6052" t="str">
        <f>VLOOKUP(AD6052,'Main_Sub Desc'!C:D,2,)</f>
        <v>Initiation Fee</v>
      </c>
      <c r="AF6052" t="str">
        <f>VLOOKUP(VALUE(H6052),'Main_Sub Desc'!F:G,2,)</f>
        <v>Wtr Rev Establish</v>
      </c>
      <c r="AG6052">
        <f>IFERROR(VLOOKUP(VALUE(I6052),'PC Mapping'!A:F,6,),"")</f>
        <v>10719</v>
      </c>
      <c r="AH6052" s="13" t="str">
        <f>VLOOKUP(AG6052,'PC Mapping'!L:M,2,)</f>
        <v>All Other Water</v>
      </c>
    </row>
    <row r="6053" spans="1:34" x14ac:dyDescent="0.2">
      <c r="A6053" t="s">
        <v>24583</v>
      </c>
      <c r="B6053" t="s">
        <v>24568</v>
      </c>
      <c r="C6053" t="s">
        <v>24204</v>
      </c>
      <c r="D6053" t="s">
        <v>5172</v>
      </c>
      <c r="E6053" s="3">
        <v>45821</v>
      </c>
      <c r="F6053" t="s">
        <v>44</v>
      </c>
      <c r="G6053" t="s">
        <v>3742</v>
      </c>
      <c r="H6053" t="s">
        <v>3722</v>
      </c>
      <c r="I6053" t="s">
        <v>4538</v>
      </c>
      <c r="J6053" t="s">
        <v>4522</v>
      </c>
      <c r="K6053" s="2">
        <v>5</v>
      </c>
      <c r="L6053" t="s">
        <v>44</v>
      </c>
      <c r="M6053" s="2">
        <v>5</v>
      </c>
      <c r="N6053" t="s">
        <v>4523</v>
      </c>
      <c r="O6053" t="s">
        <v>4524</v>
      </c>
      <c r="P6053" t="s">
        <v>5571</v>
      </c>
      <c r="Q6053" t="s">
        <v>24584</v>
      </c>
      <c r="R6053" t="s">
        <v>44</v>
      </c>
      <c r="S6053" t="s">
        <v>4682</v>
      </c>
      <c r="T6053" s="3">
        <v>45821</v>
      </c>
      <c r="U6053" s="3">
        <v>45800</v>
      </c>
      <c r="V6053" s="2">
        <v>0</v>
      </c>
      <c r="W6053" t="s">
        <v>44</v>
      </c>
      <c r="X6053" t="s">
        <v>44</v>
      </c>
      <c r="Y6053" t="s">
        <v>5573</v>
      </c>
      <c r="Z6053" t="s">
        <v>465</v>
      </c>
      <c r="AA6053" t="s">
        <v>4529</v>
      </c>
      <c r="AB6053" t="s">
        <v>4530</v>
      </c>
      <c r="AC6053" t="s">
        <v>89</v>
      </c>
      <c r="AD6053" t="str">
        <f t="shared" si="94"/>
        <v>10-60</v>
      </c>
      <c r="AE6053" t="str">
        <f>VLOOKUP(AD6053,'Main_Sub Desc'!C:D,2,)</f>
        <v>LPC from invoicing</v>
      </c>
      <c r="AF6053" t="str">
        <f>VLOOKUP(VALUE(H6053),'Main_Sub Desc'!F:G,2,)</f>
        <v>Wtr Rev Late Payment</v>
      </c>
      <c r="AG6053">
        <f>IFERROR(VLOOKUP(VALUE(I6053),'PC Mapping'!A:F,6,),"")</f>
        <v>10469</v>
      </c>
      <c r="AH6053" s="13" t="str">
        <f>VLOOKUP(AG6053,'PC Mapping'!L:M,2,)</f>
        <v>Bolivar Water</v>
      </c>
    </row>
    <row r="6054" spans="1:34" x14ac:dyDescent="0.2">
      <c r="A6054" t="s">
        <v>24585</v>
      </c>
      <c r="B6054" t="s">
        <v>24586</v>
      </c>
      <c r="C6054" t="s">
        <v>24204</v>
      </c>
      <c r="D6054" t="s">
        <v>5172</v>
      </c>
      <c r="E6054" s="3">
        <v>45822</v>
      </c>
      <c r="F6054" t="s">
        <v>44</v>
      </c>
      <c r="G6054" t="s">
        <v>3742</v>
      </c>
      <c r="H6054" t="s">
        <v>3716</v>
      </c>
      <c r="I6054" t="s">
        <v>4534</v>
      </c>
      <c r="J6054" t="s">
        <v>4522</v>
      </c>
      <c r="K6054" s="2">
        <v>9.98</v>
      </c>
      <c r="L6054" t="s">
        <v>44</v>
      </c>
      <c r="M6054" s="2">
        <v>9.98</v>
      </c>
      <c r="N6054" t="s">
        <v>4523</v>
      </c>
      <c r="O6054" t="s">
        <v>4524</v>
      </c>
      <c r="P6054" t="s">
        <v>7229</v>
      </c>
      <c r="Q6054" t="s">
        <v>24587</v>
      </c>
      <c r="R6054" t="s">
        <v>44</v>
      </c>
      <c r="S6054" t="s">
        <v>4682</v>
      </c>
      <c r="T6054" s="3">
        <v>45822</v>
      </c>
      <c r="U6054" s="3">
        <v>45790</v>
      </c>
      <c r="V6054" s="2">
        <v>0</v>
      </c>
      <c r="W6054" t="s">
        <v>44</v>
      </c>
      <c r="X6054" t="s">
        <v>44</v>
      </c>
      <c r="Y6054" t="s">
        <v>24588</v>
      </c>
      <c r="Z6054" t="s">
        <v>24589</v>
      </c>
      <c r="AA6054" t="s">
        <v>4529</v>
      </c>
      <c r="AB6054" t="s">
        <v>4530</v>
      </c>
      <c r="AC6054" t="s">
        <v>89</v>
      </c>
      <c r="AD6054" t="str">
        <f t="shared" si="94"/>
        <v>10-60</v>
      </c>
      <c r="AE6054" t="str">
        <f>VLOOKUP(AD6054,'Main_Sub Desc'!C:D,2,)</f>
        <v>LPC from invoicing</v>
      </c>
      <c r="AF6054" t="str">
        <f>VLOOKUP(VALUE(H6054),'Main_Sub Desc'!F:G,2,)</f>
        <v>Wst Rev Late Payment</v>
      </c>
      <c r="AG6054">
        <f>IFERROR(VLOOKUP(VALUE(I6054),'PC Mapping'!A:F,6,),"")</f>
        <v>10514</v>
      </c>
      <c r="AH6054" s="13" t="str">
        <f>VLOOKUP(AG6054,'PC Mapping'!L:M,2,)</f>
        <v>Bolivar Sewer</v>
      </c>
    </row>
    <row r="6055" spans="1:34" x14ac:dyDescent="0.2">
      <c r="A6055" t="s">
        <v>24585</v>
      </c>
      <c r="B6055" t="s">
        <v>24586</v>
      </c>
      <c r="C6055" t="s">
        <v>24204</v>
      </c>
      <c r="D6055" t="s">
        <v>5172</v>
      </c>
      <c r="E6055" s="3">
        <v>45822</v>
      </c>
      <c r="F6055" t="s">
        <v>44</v>
      </c>
      <c r="G6055" t="s">
        <v>3742</v>
      </c>
      <c r="H6055" t="s">
        <v>3722</v>
      </c>
      <c r="I6055" t="s">
        <v>4538</v>
      </c>
      <c r="J6055" t="s">
        <v>4522</v>
      </c>
      <c r="K6055" s="2">
        <v>6.64</v>
      </c>
      <c r="L6055" t="s">
        <v>44</v>
      </c>
      <c r="M6055" s="2">
        <v>6.64</v>
      </c>
      <c r="N6055" t="s">
        <v>4523</v>
      </c>
      <c r="O6055" t="s">
        <v>4524</v>
      </c>
      <c r="P6055" t="s">
        <v>7229</v>
      </c>
      <c r="Q6055" t="s">
        <v>24590</v>
      </c>
      <c r="R6055" t="s">
        <v>44</v>
      </c>
      <c r="S6055" t="s">
        <v>4682</v>
      </c>
      <c r="T6055" s="3">
        <v>45822</v>
      </c>
      <c r="U6055" s="3">
        <v>45790</v>
      </c>
      <c r="V6055" s="2">
        <v>0</v>
      </c>
      <c r="W6055" t="s">
        <v>44</v>
      </c>
      <c r="X6055" t="s">
        <v>44</v>
      </c>
      <c r="Y6055" t="s">
        <v>24591</v>
      </c>
      <c r="Z6055" t="s">
        <v>24589</v>
      </c>
      <c r="AA6055" t="s">
        <v>4529</v>
      </c>
      <c r="AB6055" t="s">
        <v>4530</v>
      </c>
      <c r="AC6055" t="s">
        <v>89</v>
      </c>
      <c r="AD6055" t="str">
        <f t="shared" si="94"/>
        <v>10-60</v>
      </c>
      <c r="AE6055" t="str">
        <f>VLOOKUP(AD6055,'Main_Sub Desc'!C:D,2,)</f>
        <v>LPC from invoicing</v>
      </c>
      <c r="AF6055" t="str">
        <f>VLOOKUP(VALUE(H6055),'Main_Sub Desc'!F:G,2,)</f>
        <v>Wtr Rev Late Payment</v>
      </c>
      <c r="AG6055">
        <f>IFERROR(VLOOKUP(VALUE(I6055),'PC Mapping'!A:F,6,),"")</f>
        <v>10469</v>
      </c>
      <c r="AH6055" s="13" t="str">
        <f>VLOOKUP(AG6055,'PC Mapping'!L:M,2,)</f>
        <v>Bolivar Water</v>
      </c>
    </row>
    <row r="6056" spans="1:34" x14ac:dyDescent="0.2">
      <c r="A6056" t="s">
        <v>24592</v>
      </c>
      <c r="B6056" t="s">
        <v>24586</v>
      </c>
      <c r="C6056" t="s">
        <v>24204</v>
      </c>
      <c r="D6056" t="s">
        <v>5172</v>
      </c>
      <c r="E6056" s="3">
        <v>45822</v>
      </c>
      <c r="F6056" t="s">
        <v>44</v>
      </c>
      <c r="G6056" t="s">
        <v>3742</v>
      </c>
      <c r="H6056" t="s">
        <v>3716</v>
      </c>
      <c r="I6056" t="s">
        <v>4534</v>
      </c>
      <c r="J6056" t="s">
        <v>4522</v>
      </c>
      <c r="K6056" s="2">
        <v>9.98</v>
      </c>
      <c r="L6056" t="s">
        <v>44</v>
      </c>
      <c r="M6056" s="2">
        <v>9.98</v>
      </c>
      <c r="N6056" t="s">
        <v>4523</v>
      </c>
      <c r="O6056" t="s">
        <v>4524</v>
      </c>
      <c r="P6056" t="s">
        <v>7229</v>
      </c>
      <c r="Q6056" t="s">
        <v>24593</v>
      </c>
      <c r="R6056" t="s">
        <v>44</v>
      </c>
      <c r="S6056" t="s">
        <v>4682</v>
      </c>
      <c r="T6056" s="3">
        <v>45822</v>
      </c>
      <c r="U6056" s="3">
        <v>45800</v>
      </c>
      <c r="V6056" s="2">
        <v>0</v>
      </c>
      <c r="W6056" t="s">
        <v>44</v>
      </c>
      <c r="X6056" t="s">
        <v>44</v>
      </c>
      <c r="Y6056" t="s">
        <v>24588</v>
      </c>
      <c r="Z6056" t="s">
        <v>24589</v>
      </c>
      <c r="AA6056" t="s">
        <v>4529</v>
      </c>
      <c r="AB6056" t="s">
        <v>4530</v>
      </c>
      <c r="AC6056" t="s">
        <v>89</v>
      </c>
      <c r="AD6056" t="str">
        <f t="shared" si="94"/>
        <v>10-60</v>
      </c>
      <c r="AE6056" t="str">
        <f>VLOOKUP(AD6056,'Main_Sub Desc'!C:D,2,)</f>
        <v>LPC from invoicing</v>
      </c>
      <c r="AF6056" t="str">
        <f>VLOOKUP(VALUE(H6056),'Main_Sub Desc'!F:G,2,)</f>
        <v>Wst Rev Late Payment</v>
      </c>
      <c r="AG6056">
        <f>IFERROR(VLOOKUP(VALUE(I6056),'PC Mapping'!A:F,6,),"")</f>
        <v>10514</v>
      </c>
      <c r="AH6056" s="13" t="str">
        <f>VLOOKUP(AG6056,'PC Mapping'!L:M,2,)</f>
        <v>Bolivar Sewer</v>
      </c>
    </row>
    <row r="6057" spans="1:34" x14ac:dyDescent="0.2">
      <c r="A6057" t="s">
        <v>24592</v>
      </c>
      <c r="B6057" t="s">
        <v>24586</v>
      </c>
      <c r="C6057" t="s">
        <v>24204</v>
      </c>
      <c r="D6057" t="s">
        <v>5172</v>
      </c>
      <c r="E6057" s="3">
        <v>45822</v>
      </c>
      <c r="F6057" t="s">
        <v>44</v>
      </c>
      <c r="G6057" t="s">
        <v>3742</v>
      </c>
      <c r="H6057" t="s">
        <v>3722</v>
      </c>
      <c r="I6057" t="s">
        <v>4538</v>
      </c>
      <c r="J6057" t="s">
        <v>4522</v>
      </c>
      <c r="K6057" s="2">
        <v>6.64</v>
      </c>
      <c r="L6057" t="s">
        <v>44</v>
      </c>
      <c r="M6057" s="2">
        <v>6.64</v>
      </c>
      <c r="N6057" t="s">
        <v>4523</v>
      </c>
      <c r="O6057" t="s">
        <v>4524</v>
      </c>
      <c r="P6057" t="s">
        <v>7229</v>
      </c>
      <c r="Q6057" t="s">
        <v>24594</v>
      </c>
      <c r="R6057" t="s">
        <v>44</v>
      </c>
      <c r="S6057" t="s">
        <v>4682</v>
      </c>
      <c r="T6057" s="3">
        <v>45822</v>
      </c>
      <c r="U6057" s="3">
        <v>45800</v>
      </c>
      <c r="V6057" s="2">
        <v>0</v>
      </c>
      <c r="W6057" t="s">
        <v>44</v>
      </c>
      <c r="X6057" t="s">
        <v>44</v>
      </c>
      <c r="Y6057" t="s">
        <v>24591</v>
      </c>
      <c r="Z6057" t="s">
        <v>24589</v>
      </c>
      <c r="AA6057" t="s">
        <v>4529</v>
      </c>
      <c r="AB6057" t="s">
        <v>4530</v>
      </c>
      <c r="AC6057" t="s">
        <v>89</v>
      </c>
      <c r="AD6057" t="str">
        <f t="shared" si="94"/>
        <v>10-60</v>
      </c>
      <c r="AE6057" t="str">
        <f>VLOOKUP(AD6057,'Main_Sub Desc'!C:D,2,)</f>
        <v>LPC from invoicing</v>
      </c>
      <c r="AF6057" t="str">
        <f>VLOOKUP(VALUE(H6057),'Main_Sub Desc'!F:G,2,)</f>
        <v>Wtr Rev Late Payment</v>
      </c>
      <c r="AG6057">
        <f>IFERROR(VLOOKUP(VALUE(I6057),'PC Mapping'!A:F,6,),"")</f>
        <v>10469</v>
      </c>
      <c r="AH6057" s="13" t="str">
        <f>VLOOKUP(AG6057,'PC Mapping'!L:M,2,)</f>
        <v>Bolivar Water</v>
      </c>
    </row>
    <row r="6058" spans="1:34" x14ac:dyDescent="0.2">
      <c r="A6058" t="s">
        <v>24595</v>
      </c>
      <c r="B6058" t="s">
        <v>24596</v>
      </c>
      <c r="C6058" t="s">
        <v>90</v>
      </c>
      <c r="D6058" t="s">
        <v>24472</v>
      </c>
      <c r="E6058" s="3">
        <v>45824</v>
      </c>
      <c r="F6058" t="s">
        <v>44</v>
      </c>
      <c r="G6058" t="s">
        <v>3742</v>
      </c>
      <c r="H6058" t="s">
        <v>3718</v>
      </c>
      <c r="I6058" t="s">
        <v>5595</v>
      </c>
      <c r="J6058" t="s">
        <v>4522</v>
      </c>
      <c r="K6058" s="2">
        <v>50</v>
      </c>
      <c r="L6058" t="s">
        <v>44</v>
      </c>
      <c r="M6058" s="2">
        <v>50</v>
      </c>
      <c r="N6058" t="s">
        <v>4523</v>
      </c>
      <c r="O6058" t="s">
        <v>24380</v>
      </c>
      <c r="P6058" t="s">
        <v>5596</v>
      </c>
      <c r="Q6058" t="s">
        <v>24597</v>
      </c>
      <c r="R6058" t="s">
        <v>44</v>
      </c>
      <c r="S6058" t="s">
        <v>24598</v>
      </c>
      <c r="T6058" s="3">
        <v>45824</v>
      </c>
      <c r="U6058" s="3">
        <v>45824</v>
      </c>
      <c r="V6058" s="2">
        <v>0</v>
      </c>
      <c r="W6058" t="s">
        <v>44</v>
      </c>
      <c r="X6058" t="s">
        <v>44</v>
      </c>
      <c r="Y6058" t="s">
        <v>24599</v>
      </c>
      <c r="Z6058" t="s">
        <v>24600</v>
      </c>
      <c r="AA6058" t="s">
        <v>4529</v>
      </c>
      <c r="AB6058" t="s">
        <v>24383</v>
      </c>
      <c r="AC6058" t="s">
        <v>89</v>
      </c>
      <c r="AD6058" t="str">
        <f t="shared" si="94"/>
        <v>10-44</v>
      </c>
      <c r="AE6058" t="str">
        <f>VLOOKUP(AD6058,'Main_Sub Desc'!C:D,2,)</f>
        <v>Initiation Fee</v>
      </c>
      <c r="AF6058" t="str">
        <f>VLOOKUP(VALUE(H6058),'Main_Sub Desc'!F:G,2,)</f>
        <v>Wst Rev Establish</v>
      </c>
      <c r="AG6058">
        <f>IFERROR(VLOOKUP(VALUE(I6058),'PC Mapping'!A:F,6,),"")</f>
        <v>10636</v>
      </c>
      <c r="AH6058" s="13" t="str">
        <f>VLOOKUP(AG6058,'PC Mapping'!L:M,2,)</f>
        <v>Prairie Heights Sewer</v>
      </c>
    </row>
    <row r="6059" spans="1:34" x14ac:dyDescent="0.2">
      <c r="A6059" t="s">
        <v>24601</v>
      </c>
      <c r="B6059" t="s">
        <v>24602</v>
      </c>
      <c r="C6059" t="s">
        <v>90</v>
      </c>
      <c r="D6059" t="s">
        <v>24472</v>
      </c>
      <c r="E6059" s="3">
        <v>45825</v>
      </c>
      <c r="F6059" t="s">
        <v>44</v>
      </c>
      <c r="G6059" t="s">
        <v>3742</v>
      </c>
      <c r="H6059" t="s">
        <v>3727</v>
      </c>
      <c r="I6059" t="s">
        <v>24347</v>
      </c>
      <c r="J6059" t="s">
        <v>4522</v>
      </c>
      <c r="K6059" s="2">
        <v>-335.01</v>
      </c>
      <c r="L6059" t="s">
        <v>44</v>
      </c>
      <c r="M6059" s="2">
        <v>-335.01</v>
      </c>
      <c r="N6059" t="s">
        <v>4523</v>
      </c>
      <c r="O6059" t="s">
        <v>44</v>
      </c>
      <c r="P6059" t="s">
        <v>24274</v>
      </c>
      <c r="Q6059" t="s">
        <v>24603</v>
      </c>
      <c r="R6059" t="s">
        <v>44</v>
      </c>
      <c r="S6059" t="s">
        <v>24513</v>
      </c>
      <c r="T6059" s="3">
        <v>45825</v>
      </c>
      <c r="U6059" s="3"/>
      <c r="V6059" s="2">
        <v>0</v>
      </c>
      <c r="W6059" t="s">
        <v>44</v>
      </c>
      <c r="X6059" t="s">
        <v>44</v>
      </c>
      <c r="Y6059" t="s">
        <v>44</v>
      </c>
      <c r="Z6059" t="s">
        <v>24277</v>
      </c>
      <c r="AA6059" t="s">
        <v>24514</v>
      </c>
      <c r="AB6059" t="s">
        <v>24604</v>
      </c>
      <c r="AC6059" t="s">
        <v>90</v>
      </c>
      <c r="AD6059" t="str">
        <f t="shared" si="94"/>
        <v>6000-110</v>
      </c>
      <c r="AE6059" t="str">
        <f>VLOOKUP(AD6059,'Main_Sub Desc'!C:D,2,)</f>
        <v>Misc. Credit</v>
      </c>
      <c r="AF6059" t="str">
        <f>VLOOKUP(VALUE(H6059),'Main_Sub Desc'!F:G,2,)</f>
        <v>Wtr Rev Other/Misc</v>
      </c>
      <c r="AG6059">
        <f>IFERROR(VLOOKUP(VALUE(I6059),'PC Mapping'!A:F,6,),"")</f>
        <v>10719</v>
      </c>
      <c r="AH6059" s="13" t="str">
        <f>VLOOKUP(AG6059,'PC Mapping'!L:M,2,)</f>
        <v>All Other Water</v>
      </c>
    </row>
    <row r="6060" spans="1:34" x14ac:dyDescent="0.2">
      <c r="A6060" t="s">
        <v>17553</v>
      </c>
      <c r="B6060" t="s">
        <v>24605</v>
      </c>
      <c r="C6060" t="s">
        <v>24204</v>
      </c>
      <c r="D6060" t="s">
        <v>5172</v>
      </c>
      <c r="E6060" s="3">
        <v>45824</v>
      </c>
      <c r="F6060" t="s">
        <v>44</v>
      </c>
      <c r="G6060" t="s">
        <v>3742</v>
      </c>
      <c r="H6060" t="s">
        <v>3716</v>
      </c>
      <c r="I6060" t="s">
        <v>4534</v>
      </c>
      <c r="J6060" t="s">
        <v>4522</v>
      </c>
      <c r="K6060" s="2">
        <v>5</v>
      </c>
      <c r="L6060" t="s">
        <v>44</v>
      </c>
      <c r="M6060" s="2">
        <v>5</v>
      </c>
      <c r="N6060" t="s">
        <v>4523</v>
      </c>
      <c r="O6060" t="s">
        <v>4524</v>
      </c>
      <c r="P6060" t="s">
        <v>15676</v>
      </c>
      <c r="Q6060" t="s">
        <v>24606</v>
      </c>
      <c r="R6060" t="s">
        <v>44</v>
      </c>
      <c r="S6060" t="s">
        <v>5048</v>
      </c>
      <c r="T6060" s="3">
        <v>45825</v>
      </c>
      <c r="U6060" s="3">
        <v>45825</v>
      </c>
      <c r="V6060" s="2">
        <v>0</v>
      </c>
      <c r="W6060" t="s">
        <v>44</v>
      </c>
      <c r="X6060" t="s">
        <v>44</v>
      </c>
      <c r="Y6060" t="s">
        <v>17555</v>
      </c>
      <c r="Z6060" t="s">
        <v>17556</v>
      </c>
      <c r="AA6060" t="s">
        <v>4529</v>
      </c>
      <c r="AB6060" t="s">
        <v>4530</v>
      </c>
      <c r="AC6060" t="s">
        <v>89</v>
      </c>
      <c r="AD6060" t="str">
        <f t="shared" si="94"/>
        <v>10-60</v>
      </c>
      <c r="AE6060" t="str">
        <f>VLOOKUP(AD6060,'Main_Sub Desc'!C:D,2,)</f>
        <v>LPC from invoicing</v>
      </c>
      <c r="AF6060" t="str">
        <f>VLOOKUP(VALUE(H6060),'Main_Sub Desc'!F:G,2,)</f>
        <v>Wst Rev Late Payment</v>
      </c>
      <c r="AG6060">
        <f>IFERROR(VLOOKUP(VALUE(I6060),'PC Mapping'!A:F,6,),"")</f>
        <v>10514</v>
      </c>
      <c r="AH6060" s="13" t="str">
        <f>VLOOKUP(AG6060,'PC Mapping'!L:M,2,)</f>
        <v>Bolivar Sewer</v>
      </c>
    </row>
    <row r="6061" spans="1:34" x14ac:dyDescent="0.2">
      <c r="A6061" t="s">
        <v>17553</v>
      </c>
      <c r="B6061" t="s">
        <v>24605</v>
      </c>
      <c r="C6061" t="s">
        <v>24204</v>
      </c>
      <c r="D6061" t="s">
        <v>5172</v>
      </c>
      <c r="E6061" s="3">
        <v>45824</v>
      </c>
      <c r="F6061" t="s">
        <v>44</v>
      </c>
      <c r="G6061" t="s">
        <v>3742</v>
      </c>
      <c r="H6061" t="s">
        <v>3722</v>
      </c>
      <c r="I6061" t="s">
        <v>4538</v>
      </c>
      <c r="J6061" t="s">
        <v>4522</v>
      </c>
      <c r="K6061" s="2">
        <v>5</v>
      </c>
      <c r="L6061" t="s">
        <v>44</v>
      </c>
      <c r="M6061" s="2">
        <v>5</v>
      </c>
      <c r="N6061" t="s">
        <v>4523</v>
      </c>
      <c r="O6061" t="s">
        <v>4524</v>
      </c>
      <c r="P6061" t="s">
        <v>15676</v>
      </c>
      <c r="Q6061" t="s">
        <v>24607</v>
      </c>
      <c r="R6061" t="s">
        <v>44</v>
      </c>
      <c r="S6061" t="s">
        <v>5048</v>
      </c>
      <c r="T6061" s="3">
        <v>45825</v>
      </c>
      <c r="U6061" s="3">
        <v>45825</v>
      </c>
      <c r="V6061" s="2">
        <v>0</v>
      </c>
      <c r="W6061" t="s">
        <v>44</v>
      </c>
      <c r="X6061" t="s">
        <v>44</v>
      </c>
      <c r="Y6061" t="s">
        <v>17558</v>
      </c>
      <c r="Z6061" t="s">
        <v>17556</v>
      </c>
      <c r="AA6061" t="s">
        <v>4529</v>
      </c>
      <c r="AB6061" t="s">
        <v>4530</v>
      </c>
      <c r="AC6061" t="s">
        <v>89</v>
      </c>
      <c r="AD6061" t="str">
        <f t="shared" si="94"/>
        <v>10-60</v>
      </c>
      <c r="AE6061" t="str">
        <f>VLOOKUP(AD6061,'Main_Sub Desc'!C:D,2,)</f>
        <v>LPC from invoicing</v>
      </c>
      <c r="AF6061" t="str">
        <f>VLOOKUP(VALUE(H6061),'Main_Sub Desc'!F:G,2,)</f>
        <v>Wtr Rev Late Payment</v>
      </c>
      <c r="AG6061">
        <f>IFERROR(VLOOKUP(VALUE(I6061),'PC Mapping'!A:F,6,),"")</f>
        <v>10469</v>
      </c>
      <c r="AH6061" s="13" t="str">
        <f>VLOOKUP(AG6061,'PC Mapping'!L:M,2,)</f>
        <v>Bolivar Water</v>
      </c>
    </row>
    <row r="6062" spans="1:34" x14ac:dyDescent="0.2">
      <c r="A6062" t="s">
        <v>21139</v>
      </c>
      <c r="B6062" t="s">
        <v>24605</v>
      </c>
      <c r="C6062" t="s">
        <v>24204</v>
      </c>
      <c r="D6062" t="s">
        <v>5172</v>
      </c>
      <c r="E6062" s="3">
        <v>45818</v>
      </c>
      <c r="F6062" t="s">
        <v>44</v>
      </c>
      <c r="G6062" t="s">
        <v>3742</v>
      </c>
      <c r="H6062" t="s">
        <v>3716</v>
      </c>
      <c r="I6062" t="s">
        <v>4534</v>
      </c>
      <c r="J6062" t="s">
        <v>4522</v>
      </c>
      <c r="K6062" s="2">
        <v>5</v>
      </c>
      <c r="L6062" t="s">
        <v>44</v>
      </c>
      <c r="M6062" s="2">
        <v>5</v>
      </c>
      <c r="N6062" t="s">
        <v>4523</v>
      </c>
      <c r="O6062" t="s">
        <v>4524</v>
      </c>
      <c r="P6062" t="s">
        <v>15676</v>
      </c>
      <c r="Q6062" t="s">
        <v>24608</v>
      </c>
      <c r="R6062" t="s">
        <v>44</v>
      </c>
      <c r="S6062" t="s">
        <v>5048</v>
      </c>
      <c r="T6062" s="3">
        <v>45825</v>
      </c>
      <c r="U6062" s="3">
        <v>45819</v>
      </c>
      <c r="V6062" s="2">
        <v>0</v>
      </c>
      <c r="W6062" t="s">
        <v>44</v>
      </c>
      <c r="X6062" t="s">
        <v>44</v>
      </c>
      <c r="Y6062" t="s">
        <v>17555</v>
      </c>
      <c r="Z6062" t="s">
        <v>17556</v>
      </c>
      <c r="AA6062" t="s">
        <v>4529</v>
      </c>
      <c r="AB6062" t="s">
        <v>4530</v>
      </c>
      <c r="AC6062" t="s">
        <v>89</v>
      </c>
      <c r="AD6062" t="str">
        <f t="shared" si="94"/>
        <v>10-60</v>
      </c>
      <c r="AE6062" t="str">
        <f>VLOOKUP(AD6062,'Main_Sub Desc'!C:D,2,)</f>
        <v>LPC from invoicing</v>
      </c>
      <c r="AF6062" t="str">
        <f>VLOOKUP(VALUE(H6062),'Main_Sub Desc'!F:G,2,)</f>
        <v>Wst Rev Late Payment</v>
      </c>
      <c r="AG6062">
        <f>IFERROR(VLOOKUP(VALUE(I6062),'PC Mapping'!A:F,6,),"")</f>
        <v>10514</v>
      </c>
      <c r="AH6062" s="13" t="str">
        <f>VLOOKUP(AG6062,'PC Mapping'!L:M,2,)</f>
        <v>Bolivar Sewer</v>
      </c>
    </row>
    <row r="6063" spans="1:34" x14ac:dyDescent="0.2">
      <c r="A6063" t="s">
        <v>21139</v>
      </c>
      <c r="B6063" t="s">
        <v>24605</v>
      </c>
      <c r="C6063" t="s">
        <v>24204</v>
      </c>
      <c r="D6063" t="s">
        <v>5172</v>
      </c>
      <c r="E6063" s="3">
        <v>45818</v>
      </c>
      <c r="F6063" t="s">
        <v>44</v>
      </c>
      <c r="G6063" t="s">
        <v>3742</v>
      </c>
      <c r="H6063" t="s">
        <v>3722</v>
      </c>
      <c r="I6063" t="s">
        <v>4538</v>
      </c>
      <c r="J6063" t="s">
        <v>4522</v>
      </c>
      <c r="K6063" s="2">
        <v>5</v>
      </c>
      <c r="L6063" t="s">
        <v>44</v>
      </c>
      <c r="M6063" s="2">
        <v>5</v>
      </c>
      <c r="N6063" t="s">
        <v>4523</v>
      </c>
      <c r="O6063" t="s">
        <v>4524</v>
      </c>
      <c r="P6063" t="s">
        <v>15676</v>
      </c>
      <c r="Q6063" t="s">
        <v>24609</v>
      </c>
      <c r="R6063" t="s">
        <v>44</v>
      </c>
      <c r="S6063" t="s">
        <v>5048</v>
      </c>
      <c r="T6063" s="3">
        <v>45825</v>
      </c>
      <c r="U6063" s="3">
        <v>45819</v>
      </c>
      <c r="V6063" s="2">
        <v>0</v>
      </c>
      <c r="W6063" t="s">
        <v>44</v>
      </c>
      <c r="X6063" t="s">
        <v>44</v>
      </c>
      <c r="Y6063" t="s">
        <v>17558</v>
      </c>
      <c r="Z6063" t="s">
        <v>17556</v>
      </c>
      <c r="AA6063" t="s">
        <v>4529</v>
      </c>
      <c r="AB6063" t="s">
        <v>4530</v>
      </c>
      <c r="AC6063" t="s">
        <v>89</v>
      </c>
      <c r="AD6063" t="str">
        <f t="shared" si="94"/>
        <v>10-60</v>
      </c>
      <c r="AE6063" t="str">
        <f>VLOOKUP(AD6063,'Main_Sub Desc'!C:D,2,)</f>
        <v>LPC from invoicing</v>
      </c>
      <c r="AF6063" t="str">
        <f>VLOOKUP(VALUE(H6063),'Main_Sub Desc'!F:G,2,)</f>
        <v>Wtr Rev Late Payment</v>
      </c>
      <c r="AG6063">
        <f>IFERROR(VLOOKUP(VALUE(I6063),'PC Mapping'!A:F,6,),"")</f>
        <v>10469</v>
      </c>
      <c r="AH6063" s="13" t="str">
        <f>VLOOKUP(AG6063,'PC Mapping'!L:M,2,)</f>
        <v>Bolivar Water</v>
      </c>
    </row>
    <row r="6064" spans="1:34" x14ac:dyDescent="0.2">
      <c r="A6064" t="s">
        <v>24610</v>
      </c>
      <c r="B6064" t="s">
        <v>24605</v>
      </c>
      <c r="C6064" t="s">
        <v>24204</v>
      </c>
      <c r="D6064" t="s">
        <v>5172</v>
      </c>
      <c r="E6064" s="3">
        <v>45825</v>
      </c>
      <c r="F6064" t="s">
        <v>44</v>
      </c>
      <c r="G6064" t="s">
        <v>3742</v>
      </c>
      <c r="H6064" t="s">
        <v>3722</v>
      </c>
      <c r="I6064" t="s">
        <v>4538</v>
      </c>
      <c r="J6064" t="s">
        <v>4522</v>
      </c>
      <c r="K6064" s="2">
        <v>5</v>
      </c>
      <c r="L6064" t="s">
        <v>44</v>
      </c>
      <c r="M6064" s="2">
        <v>5</v>
      </c>
      <c r="N6064" t="s">
        <v>4523</v>
      </c>
      <c r="O6064" t="s">
        <v>4524</v>
      </c>
      <c r="P6064" t="s">
        <v>15676</v>
      </c>
      <c r="Q6064" t="s">
        <v>24611</v>
      </c>
      <c r="R6064" t="s">
        <v>44</v>
      </c>
      <c r="S6064" t="s">
        <v>5048</v>
      </c>
      <c r="T6064" s="3">
        <v>45825</v>
      </c>
      <c r="U6064" s="3">
        <v>45789</v>
      </c>
      <c r="V6064" s="2">
        <v>0</v>
      </c>
      <c r="W6064" t="s">
        <v>44</v>
      </c>
      <c r="X6064" t="s">
        <v>44</v>
      </c>
      <c r="Y6064" t="s">
        <v>17558</v>
      </c>
      <c r="Z6064" t="s">
        <v>17556</v>
      </c>
      <c r="AA6064" t="s">
        <v>4529</v>
      </c>
      <c r="AB6064" t="s">
        <v>4530</v>
      </c>
      <c r="AC6064" t="s">
        <v>89</v>
      </c>
      <c r="AD6064" t="str">
        <f t="shared" si="94"/>
        <v>10-60</v>
      </c>
      <c r="AE6064" t="str">
        <f>VLOOKUP(AD6064,'Main_Sub Desc'!C:D,2,)</f>
        <v>LPC from invoicing</v>
      </c>
      <c r="AF6064" t="str">
        <f>VLOOKUP(VALUE(H6064),'Main_Sub Desc'!F:G,2,)</f>
        <v>Wtr Rev Late Payment</v>
      </c>
      <c r="AG6064">
        <f>IFERROR(VLOOKUP(VALUE(I6064),'PC Mapping'!A:F,6,),"")</f>
        <v>10469</v>
      </c>
      <c r="AH6064" s="13" t="str">
        <f>VLOOKUP(AG6064,'PC Mapping'!L:M,2,)</f>
        <v>Bolivar Water</v>
      </c>
    </row>
    <row r="6065" spans="1:34" x14ac:dyDescent="0.2">
      <c r="A6065" t="s">
        <v>24612</v>
      </c>
      <c r="B6065" t="s">
        <v>24613</v>
      </c>
      <c r="C6065" t="s">
        <v>90</v>
      </c>
      <c r="D6065" t="s">
        <v>24379</v>
      </c>
      <c r="E6065" s="3">
        <v>45825</v>
      </c>
      <c r="F6065" t="s">
        <v>44</v>
      </c>
      <c r="G6065" t="s">
        <v>3742</v>
      </c>
      <c r="H6065" t="s">
        <v>3729</v>
      </c>
      <c r="I6065" t="s">
        <v>4538</v>
      </c>
      <c r="J6065" t="s">
        <v>4522</v>
      </c>
      <c r="K6065" s="2">
        <v>25</v>
      </c>
      <c r="L6065" t="s">
        <v>44</v>
      </c>
      <c r="M6065" s="2">
        <v>25</v>
      </c>
      <c r="N6065" t="s">
        <v>4523</v>
      </c>
      <c r="O6065" t="s">
        <v>24380</v>
      </c>
      <c r="P6065" t="s">
        <v>15676</v>
      </c>
      <c r="Q6065" t="s">
        <v>24614</v>
      </c>
      <c r="R6065" t="s">
        <v>44</v>
      </c>
      <c r="S6065" t="s">
        <v>24382</v>
      </c>
      <c r="T6065" s="3">
        <v>45825</v>
      </c>
      <c r="U6065" s="3">
        <v>45722</v>
      </c>
      <c r="V6065" s="2">
        <v>0</v>
      </c>
      <c r="W6065" t="s">
        <v>44</v>
      </c>
      <c r="X6065" t="s">
        <v>44</v>
      </c>
      <c r="Y6065" t="s">
        <v>17558</v>
      </c>
      <c r="Z6065" t="s">
        <v>17556</v>
      </c>
      <c r="AA6065" t="s">
        <v>4529</v>
      </c>
      <c r="AB6065" t="s">
        <v>24383</v>
      </c>
      <c r="AC6065" t="s">
        <v>89</v>
      </c>
      <c r="AD6065" t="str">
        <f t="shared" si="94"/>
        <v>10-44</v>
      </c>
      <c r="AE6065" t="str">
        <f>VLOOKUP(AD6065,'Main_Sub Desc'!C:D,2,)</f>
        <v>Initiation Fee</v>
      </c>
      <c r="AF6065" t="str">
        <f>VLOOKUP(VALUE(H6065),'Main_Sub Desc'!F:G,2,)</f>
        <v>Wtr Rev Establish</v>
      </c>
      <c r="AG6065">
        <f>IFERROR(VLOOKUP(VALUE(I6065),'PC Mapping'!A:F,6,),"")</f>
        <v>10469</v>
      </c>
      <c r="AH6065" s="13" t="str">
        <f>VLOOKUP(AG6065,'PC Mapping'!L:M,2,)</f>
        <v>Bolivar Water</v>
      </c>
    </row>
    <row r="6066" spans="1:34" x14ac:dyDescent="0.2">
      <c r="A6066" t="s">
        <v>12113</v>
      </c>
      <c r="B6066" t="s">
        <v>24605</v>
      </c>
      <c r="C6066" t="s">
        <v>24204</v>
      </c>
      <c r="D6066" t="s">
        <v>5172</v>
      </c>
      <c r="E6066" s="3">
        <v>45813</v>
      </c>
      <c r="F6066" t="s">
        <v>44</v>
      </c>
      <c r="G6066" t="s">
        <v>3742</v>
      </c>
      <c r="H6066" t="s">
        <v>3722</v>
      </c>
      <c r="I6066" t="s">
        <v>3752</v>
      </c>
      <c r="J6066" t="s">
        <v>4522</v>
      </c>
      <c r="K6066" s="2">
        <v>5</v>
      </c>
      <c r="L6066" t="s">
        <v>44</v>
      </c>
      <c r="M6066" s="2">
        <v>5</v>
      </c>
      <c r="N6066" t="s">
        <v>4523</v>
      </c>
      <c r="O6066" t="s">
        <v>4524</v>
      </c>
      <c r="P6066" t="s">
        <v>5649</v>
      </c>
      <c r="Q6066" t="s">
        <v>24615</v>
      </c>
      <c r="R6066" t="s">
        <v>44</v>
      </c>
      <c r="S6066" t="s">
        <v>4682</v>
      </c>
      <c r="T6066" s="3">
        <v>45825</v>
      </c>
      <c r="U6066" s="3">
        <v>45814</v>
      </c>
      <c r="V6066" s="2">
        <v>0</v>
      </c>
      <c r="W6066" t="s">
        <v>44</v>
      </c>
      <c r="X6066" t="s">
        <v>44</v>
      </c>
      <c r="Y6066" t="s">
        <v>5651</v>
      </c>
      <c r="Z6066" t="s">
        <v>1710</v>
      </c>
      <c r="AA6066" t="s">
        <v>4529</v>
      </c>
      <c r="AB6066" t="s">
        <v>4530</v>
      </c>
      <c r="AC6066" t="s">
        <v>89</v>
      </c>
      <c r="AD6066" t="str">
        <f t="shared" si="94"/>
        <v>10-60</v>
      </c>
      <c r="AE6066" t="str">
        <f>VLOOKUP(AD6066,'Main_Sub Desc'!C:D,2,)</f>
        <v>LPC from invoicing</v>
      </c>
      <c r="AF6066" t="str">
        <f>VLOOKUP(VALUE(H6066),'Main_Sub Desc'!F:G,2,)</f>
        <v>Wtr Rev Late Payment</v>
      </c>
      <c r="AG6066">
        <f>IFERROR(VLOOKUP(VALUE(I6066),'PC Mapping'!A:F,6,),"")</f>
        <v>10719</v>
      </c>
      <c r="AH6066" s="13" t="str">
        <f>VLOOKUP(AG6066,'PC Mapping'!L:M,2,)</f>
        <v>All Other Water</v>
      </c>
    </row>
    <row r="6067" spans="1:34" x14ac:dyDescent="0.2">
      <c r="A6067" t="s">
        <v>24616</v>
      </c>
      <c r="B6067" t="s">
        <v>24605</v>
      </c>
      <c r="C6067" t="s">
        <v>24204</v>
      </c>
      <c r="D6067" t="s">
        <v>5172</v>
      </c>
      <c r="E6067" s="3">
        <v>45825</v>
      </c>
      <c r="F6067" t="s">
        <v>44</v>
      </c>
      <c r="G6067" t="s">
        <v>3742</v>
      </c>
      <c r="H6067" t="s">
        <v>3716</v>
      </c>
      <c r="I6067" t="s">
        <v>24294</v>
      </c>
      <c r="J6067" t="s">
        <v>4522</v>
      </c>
      <c r="K6067" s="2">
        <v>5</v>
      </c>
      <c r="L6067" t="s">
        <v>44</v>
      </c>
      <c r="M6067" s="2">
        <v>5</v>
      </c>
      <c r="N6067" t="s">
        <v>4523</v>
      </c>
      <c r="O6067" t="s">
        <v>4524</v>
      </c>
      <c r="P6067" t="s">
        <v>12943</v>
      </c>
      <c r="Q6067" t="s">
        <v>24617</v>
      </c>
      <c r="R6067" t="s">
        <v>44</v>
      </c>
      <c r="S6067" t="s">
        <v>24292</v>
      </c>
      <c r="T6067" s="3">
        <v>45825</v>
      </c>
      <c r="U6067" s="3">
        <v>45476</v>
      </c>
      <c r="V6067" s="2">
        <v>0</v>
      </c>
      <c r="W6067" t="s">
        <v>44</v>
      </c>
      <c r="X6067" t="s">
        <v>44</v>
      </c>
      <c r="Y6067" t="s">
        <v>20133</v>
      </c>
      <c r="Z6067" t="s">
        <v>20134</v>
      </c>
      <c r="AA6067" t="s">
        <v>4529</v>
      </c>
      <c r="AB6067" t="s">
        <v>4530</v>
      </c>
      <c r="AC6067" t="s">
        <v>89</v>
      </c>
      <c r="AD6067" t="str">
        <f t="shared" si="94"/>
        <v>10-60</v>
      </c>
      <c r="AE6067" t="str">
        <f>VLOOKUP(AD6067,'Main_Sub Desc'!C:D,2,)</f>
        <v>LPC from invoicing</v>
      </c>
      <c r="AF6067" t="str">
        <f>VLOOKUP(VALUE(H6067),'Main_Sub Desc'!F:G,2,)</f>
        <v>Wst Rev Late Payment</v>
      </c>
      <c r="AG6067">
        <f>IFERROR(VLOOKUP(VALUE(I6067),'PC Mapping'!A:F,6,),"")</f>
        <v>10720</v>
      </c>
      <c r="AH6067" s="13" t="str">
        <f>VLOOKUP(AG6067,'PC Mapping'!L:M,2,)</f>
        <v>All Other Sewer</v>
      </c>
    </row>
    <row r="6068" spans="1:34" x14ac:dyDescent="0.2">
      <c r="A6068" t="s">
        <v>24618</v>
      </c>
      <c r="B6068" t="s">
        <v>24605</v>
      </c>
      <c r="C6068" t="s">
        <v>24204</v>
      </c>
      <c r="D6068" t="s">
        <v>5172</v>
      </c>
      <c r="E6068" s="3">
        <v>45825</v>
      </c>
      <c r="F6068" t="s">
        <v>44</v>
      </c>
      <c r="G6068" t="s">
        <v>3742</v>
      </c>
      <c r="H6068" t="s">
        <v>3716</v>
      </c>
      <c r="I6068" t="s">
        <v>24294</v>
      </c>
      <c r="J6068" t="s">
        <v>4522</v>
      </c>
      <c r="K6068" s="2">
        <v>1.39</v>
      </c>
      <c r="L6068" t="s">
        <v>44</v>
      </c>
      <c r="M6068" s="2">
        <v>1.39</v>
      </c>
      <c r="N6068" t="s">
        <v>4523</v>
      </c>
      <c r="O6068" t="s">
        <v>4524</v>
      </c>
      <c r="P6068" t="s">
        <v>12943</v>
      </c>
      <c r="Q6068" t="s">
        <v>24619</v>
      </c>
      <c r="R6068" t="s">
        <v>44</v>
      </c>
      <c r="S6068" t="s">
        <v>24292</v>
      </c>
      <c r="T6068" s="3">
        <v>45825</v>
      </c>
      <c r="U6068" s="3">
        <v>45447</v>
      </c>
      <c r="V6068" s="2">
        <v>0</v>
      </c>
      <c r="W6068" t="s">
        <v>44</v>
      </c>
      <c r="X6068" t="s">
        <v>44</v>
      </c>
      <c r="Y6068" t="s">
        <v>20133</v>
      </c>
      <c r="Z6068" t="s">
        <v>20134</v>
      </c>
      <c r="AA6068" t="s">
        <v>4529</v>
      </c>
      <c r="AB6068" t="s">
        <v>4530</v>
      </c>
      <c r="AC6068" t="s">
        <v>89</v>
      </c>
      <c r="AD6068" t="str">
        <f t="shared" si="94"/>
        <v>10-60</v>
      </c>
      <c r="AE6068" t="str">
        <f>VLOOKUP(AD6068,'Main_Sub Desc'!C:D,2,)</f>
        <v>LPC from invoicing</v>
      </c>
      <c r="AF6068" t="str">
        <f>VLOOKUP(VALUE(H6068),'Main_Sub Desc'!F:G,2,)</f>
        <v>Wst Rev Late Payment</v>
      </c>
      <c r="AG6068">
        <f>IFERROR(VLOOKUP(VALUE(I6068),'PC Mapping'!A:F,6,),"")</f>
        <v>10720</v>
      </c>
      <c r="AH6068" s="13" t="str">
        <f>VLOOKUP(AG6068,'PC Mapping'!L:M,2,)</f>
        <v>All Other Sewer</v>
      </c>
    </row>
    <row r="6069" spans="1:34" x14ac:dyDescent="0.2">
      <c r="A6069" t="s">
        <v>24620</v>
      </c>
      <c r="B6069" t="s">
        <v>24621</v>
      </c>
      <c r="C6069" t="s">
        <v>24204</v>
      </c>
      <c r="D6069" t="s">
        <v>5172</v>
      </c>
      <c r="E6069" s="3">
        <v>45826</v>
      </c>
      <c r="F6069" t="s">
        <v>44</v>
      </c>
      <c r="G6069" t="s">
        <v>3742</v>
      </c>
      <c r="H6069" t="s">
        <v>3722</v>
      </c>
      <c r="I6069" t="s">
        <v>3752</v>
      </c>
      <c r="J6069" t="s">
        <v>4522</v>
      </c>
      <c r="K6069" s="2">
        <v>5</v>
      </c>
      <c r="L6069" t="s">
        <v>44</v>
      </c>
      <c r="M6069" s="2">
        <v>5</v>
      </c>
      <c r="N6069" t="s">
        <v>4523</v>
      </c>
      <c r="O6069" t="s">
        <v>4524</v>
      </c>
      <c r="P6069" t="s">
        <v>24622</v>
      </c>
      <c r="Q6069" t="s">
        <v>24623</v>
      </c>
      <c r="R6069" t="s">
        <v>44</v>
      </c>
      <c r="S6069" t="s">
        <v>4715</v>
      </c>
      <c r="T6069" s="3">
        <v>45826</v>
      </c>
      <c r="U6069" s="3">
        <v>45805</v>
      </c>
      <c r="V6069" s="2">
        <v>0</v>
      </c>
      <c r="W6069" t="s">
        <v>44</v>
      </c>
      <c r="X6069" t="s">
        <v>44</v>
      </c>
      <c r="Y6069" t="s">
        <v>24624</v>
      </c>
      <c r="Z6069" t="s">
        <v>1877</v>
      </c>
      <c r="AA6069" t="s">
        <v>4529</v>
      </c>
      <c r="AB6069" t="s">
        <v>4530</v>
      </c>
      <c r="AC6069" t="s">
        <v>89</v>
      </c>
      <c r="AD6069" t="str">
        <f t="shared" si="94"/>
        <v>10-60</v>
      </c>
      <c r="AE6069" t="str">
        <f>VLOOKUP(AD6069,'Main_Sub Desc'!C:D,2,)</f>
        <v>LPC from invoicing</v>
      </c>
      <c r="AF6069" t="str">
        <f>VLOOKUP(VALUE(H6069),'Main_Sub Desc'!F:G,2,)</f>
        <v>Wtr Rev Late Payment</v>
      </c>
      <c r="AG6069">
        <f>IFERROR(VLOOKUP(VALUE(I6069),'PC Mapping'!A:F,6,),"")</f>
        <v>10719</v>
      </c>
      <c r="AH6069" s="13" t="str">
        <f>VLOOKUP(AG6069,'PC Mapping'!L:M,2,)</f>
        <v>All Other Water</v>
      </c>
    </row>
    <row r="6070" spans="1:34" x14ac:dyDescent="0.2">
      <c r="A6070" t="s">
        <v>24625</v>
      </c>
      <c r="B6070" t="s">
        <v>24626</v>
      </c>
      <c r="C6070" t="s">
        <v>90</v>
      </c>
      <c r="D6070" t="s">
        <v>24472</v>
      </c>
      <c r="E6070" s="3">
        <v>45826</v>
      </c>
      <c r="F6070" t="s">
        <v>44</v>
      </c>
      <c r="G6070" t="s">
        <v>3742</v>
      </c>
      <c r="H6070" t="s">
        <v>3729</v>
      </c>
      <c r="I6070" t="s">
        <v>4538</v>
      </c>
      <c r="J6070" t="s">
        <v>4522</v>
      </c>
      <c r="K6070" s="2">
        <v>50</v>
      </c>
      <c r="L6070" t="s">
        <v>44</v>
      </c>
      <c r="M6070" s="2">
        <v>50</v>
      </c>
      <c r="N6070" t="s">
        <v>4523</v>
      </c>
      <c r="O6070" t="s">
        <v>24380</v>
      </c>
      <c r="P6070" t="s">
        <v>24627</v>
      </c>
      <c r="Q6070" t="s">
        <v>24628</v>
      </c>
      <c r="R6070" t="s">
        <v>44</v>
      </c>
      <c r="S6070" t="s">
        <v>24598</v>
      </c>
      <c r="T6070" s="3">
        <v>45826</v>
      </c>
      <c r="U6070" s="3">
        <v>45826</v>
      </c>
      <c r="V6070" s="2">
        <v>0</v>
      </c>
      <c r="W6070" t="s">
        <v>44</v>
      </c>
      <c r="X6070" t="s">
        <v>44</v>
      </c>
      <c r="Y6070" t="s">
        <v>24629</v>
      </c>
      <c r="Z6070" t="s">
        <v>24630</v>
      </c>
      <c r="AA6070" t="s">
        <v>4529</v>
      </c>
      <c r="AB6070" t="s">
        <v>24383</v>
      </c>
      <c r="AC6070" t="s">
        <v>89</v>
      </c>
      <c r="AD6070" t="str">
        <f t="shared" si="94"/>
        <v>10-44</v>
      </c>
      <c r="AE6070" t="str">
        <f>VLOOKUP(AD6070,'Main_Sub Desc'!C:D,2,)</f>
        <v>Initiation Fee</v>
      </c>
      <c r="AF6070" t="str">
        <f>VLOOKUP(VALUE(H6070),'Main_Sub Desc'!F:G,2,)</f>
        <v>Wtr Rev Establish</v>
      </c>
      <c r="AG6070">
        <f>IFERROR(VLOOKUP(VALUE(I6070),'PC Mapping'!A:F,6,),"")</f>
        <v>10469</v>
      </c>
      <c r="AH6070" s="13" t="str">
        <f>VLOOKUP(AG6070,'PC Mapping'!L:M,2,)</f>
        <v>Bolivar Water</v>
      </c>
    </row>
    <row r="6071" spans="1:34" x14ac:dyDescent="0.2">
      <c r="A6071" t="s">
        <v>24631</v>
      </c>
      <c r="B6071" t="s">
        <v>24632</v>
      </c>
      <c r="C6071" t="s">
        <v>90</v>
      </c>
      <c r="D6071" t="s">
        <v>24379</v>
      </c>
      <c r="E6071" s="3">
        <v>45824</v>
      </c>
      <c r="F6071" t="s">
        <v>44</v>
      </c>
      <c r="G6071" t="s">
        <v>3742</v>
      </c>
      <c r="H6071" t="s">
        <v>3729</v>
      </c>
      <c r="I6071" t="s">
        <v>24279</v>
      </c>
      <c r="J6071" t="s">
        <v>4522</v>
      </c>
      <c r="K6071" s="2">
        <v>50</v>
      </c>
      <c r="L6071" t="s">
        <v>44</v>
      </c>
      <c r="M6071" s="2">
        <v>50</v>
      </c>
      <c r="N6071" t="s">
        <v>4523</v>
      </c>
      <c r="O6071" t="s">
        <v>24380</v>
      </c>
      <c r="P6071" t="s">
        <v>5229</v>
      </c>
      <c r="Q6071" t="s">
        <v>24633</v>
      </c>
      <c r="R6071" t="s">
        <v>44</v>
      </c>
      <c r="S6071" t="s">
        <v>24382</v>
      </c>
      <c r="T6071" s="3">
        <v>45826</v>
      </c>
      <c r="U6071" s="3">
        <v>45824</v>
      </c>
      <c r="V6071" s="2">
        <v>0</v>
      </c>
      <c r="W6071" t="s">
        <v>44</v>
      </c>
      <c r="X6071" t="s">
        <v>44</v>
      </c>
      <c r="Y6071" t="s">
        <v>24634</v>
      </c>
      <c r="Z6071" t="s">
        <v>24635</v>
      </c>
      <c r="AA6071" t="s">
        <v>4529</v>
      </c>
      <c r="AB6071" t="s">
        <v>24383</v>
      </c>
      <c r="AC6071" t="s">
        <v>89</v>
      </c>
      <c r="AD6071" t="str">
        <f t="shared" si="94"/>
        <v>10-44</v>
      </c>
      <c r="AE6071" t="str">
        <f>VLOOKUP(AD6071,'Main_Sub Desc'!C:D,2,)</f>
        <v>Initiation Fee</v>
      </c>
      <c r="AF6071" t="str">
        <f>VLOOKUP(VALUE(H6071),'Main_Sub Desc'!F:G,2,)</f>
        <v>Wtr Rev Establish</v>
      </c>
      <c r="AG6071">
        <f>IFERROR(VLOOKUP(VALUE(I6071),'PC Mapping'!A:F,6,),"")</f>
        <v>10719</v>
      </c>
      <c r="AH6071" s="13" t="str">
        <f>VLOOKUP(AG6071,'PC Mapping'!L:M,2,)</f>
        <v>All Other Water</v>
      </c>
    </row>
    <row r="6072" spans="1:34" x14ac:dyDescent="0.2">
      <c r="A6072" t="s">
        <v>24005</v>
      </c>
      <c r="B6072" t="s">
        <v>24636</v>
      </c>
      <c r="C6072" t="s">
        <v>24204</v>
      </c>
      <c r="D6072" t="s">
        <v>5172</v>
      </c>
      <c r="E6072" s="3">
        <v>45824</v>
      </c>
      <c r="F6072" t="s">
        <v>44</v>
      </c>
      <c r="G6072" t="s">
        <v>3742</v>
      </c>
      <c r="H6072" t="s">
        <v>3716</v>
      </c>
      <c r="I6072" t="s">
        <v>4534</v>
      </c>
      <c r="J6072" t="s">
        <v>4522</v>
      </c>
      <c r="K6072" s="2">
        <v>5.84</v>
      </c>
      <c r="L6072" t="s">
        <v>44</v>
      </c>
      <c r="M6072" s="2">
        <v>5.84</v>
      </c>
      <c r="N6072" t="s">
        <v>4523</v>
      </c>
      <c r="O6072" t="s">
        <v>4524</v>
      </c>
      <c r="P6072" t="s">
        <v>5845</v>
      </c>
      <c r="Q6072" t="s">
        <v>24637</v>
      </c>
      <c r="R6072" t="s">
        <v>44</v>
      </c>
      <c r="S6072" t="s">
        <v>4682</v>
      </c>
      <c r="T6072" s="3">
        <v>45827</v>
      </c>
      <c r="U6072" s="3">
        <v>45825</v>
      </c>
      <c r="V6072" s="2">
        <v>0</v>
      </c>
      <c r="W6072" t="s">
        <v>44</v>
      </c>
      <c r="X6072" t="s">
        <v>44</v>
      </c>
      <c r="Y6072" t="s">
        <v>5847</v>
      </c>
      <c r="Z6072" t="s">
        <v>5848</v>
      </c>
      <c r="AA6072" t="s">
        <v>4529</v>
      </c>
      <c r="AB6072" t="s">
        <v>4530</v>
      </c>
      <c r="AC6072" t="s">
        <v>89</v>
      </c>
      <c r="AD6072" t="str">
        <f t="shared" si="94"/>
        <v>10-60</v>
      </c>
      <c r="AE6072" t="str">
        <f>VLOOKUP(AD6072,'Main_Sub Desc'!C:D,2,)</f>
        <v>LPC from invoicing</v>
      </c>
      <c r="AF6072" t="str">
        <f>VLOOKUP(VALUE(H6072),'Main_Sub Desc'!F:G,2,)</f>
        <v>Wst Rev Late Payment</v>
      </c>
      <c r="AG6072">
        <f>IFERROR(VLOOKUP(VALUE(I6072),'PC Mapping'!A:F,6,),"")</f>
        <v>10514</v>
      </c>
      <c r="AH6072" s="13" t="str">
        <f>VLOOKUP(AG6072,'PC Mapping'!L:M,2,)</f>
        <v>Bolivar Sewer</v>
      </c>
    </row>
    <row r="6073" spans="1:34" x14ac:dyDescent="0.2">
      <c r="A6073" t="s">
        <v>24005</v>
      </c>
      <c r="B6073" t="s">
        <v>24636</v>
      </c>
      <c r="C6073" t="s">
        <v>24204</v>
      </c>
      <c r="D6073" t="s">
        <v>5172</v>
      </c>
      <c r="E6073" s="3">
        <v>45824</v>
      </c>
      <c r="F6073" t="s">
        <v>44</v>
      </c>
      <c r="G6073" t="s">
        <v>3742</v>
      </c>
      <c r="H6073" t="s">
        <v>3722</v>
      </c>
      <c r="I6073" t="s">
        <v>4538</v>
      </c>
      <c r="J6073" t="s">
        <v>4522</v>
      </c>
      <c r="K6073" s="2">
        <v>5</v>
      </c>
      <c r="L6073" t="s">
        <v>44</v>
      </c>
      <c r="M6073" s="2">
        <v>5</v>
      </c>
      <c r="N6073" t="s">
        <v>4523</v>
      </c>
      <c r="O6073" t="s">
        <v>4524</v>
      </c>
      <c r="P6073" t="s">
        <v>5845</v>
      </c>
      <c r="Q6073" t="s">
        <v>24638</v>
      </c>
      <c r="R6073" t="s">
        <v>44</v>
      </c>
      <c r="S6073" t="s">
        <v>4682</v>
      </c>
      <c r="T6073" s="3">
        <v>45827</v>
      </c>
      <c r="U6073" s="3">
        <v>45825</v>
      </c>
      <c r="V6073" s="2">
        <v>0</v>
      </c>
      <c r="W6073" t="s">
        <v>44</v>
      </c>
      <c r="X6073" t="s">
        <v>44</v>
      </c>
      <c r="Y6073" t="s">
        <v>5850</v>
      </c>
      <c r="Z6073" t="s">
        <v>5848</v>
      </c>
      <c r="AA6073" t="s">
        <v>4529</v>
      </c>
      <c r="AB6073" t="s">
        <v>4530</v>
      </c>
      <c r="AC6073" t="s">
        <v>89</v>
      </c>
      <c r="AD6073" t="str">
        <f t="shared" si="94"/>
        <v>10-60</v>
      </c>
      <c r="AE6073" t="str">
        <f>VLOOKUP(AD6073,'Main_Sub Desc'!C:D,2,)</f>
        <v>LPC from invoicing</v>
      </c>
      <c r="AF6073" t="str">
        <f>VLOOKUP(VALUE(H6073),'Main_Sub Desc'!F:G,2,)</f>
        <v>Wtr Rev Late Payment</v>
      </c>
      <c r="AG6073">
        <f>IFERROR(VLOOKUP(VALUE(I6073),'PC Mapping'!A:F,6,),"")</f>
        <v>10469</v>
      </c>
      <c r="AH6073" s="13" t="str">
        <f>VLOOKUP(AG6073,'PC Mapping'!L:M,2,)</f>
        <v>Bolivar Water</v>
      </c>
    </row>
    <row r="6074" spans="1:34" x14ac:dyDescent="0.2">
      <c r="A6074" t="s">
        <v>5838</v>
      </c>
      <c r="B6074" t="s">
        <v>24636</v>
      </c>
      <c r="C6074" t="s">
        <v>24204</v>
      </c>
      <c r="D6074" t="s">
        <v>5172</v>
      </c>
      <c r="E6074" s="3">
        <v>45827</v>
      </c>
      <c r="F6074" t="s">
        <v>44</v>
      </c>
      <c r="G6074" t="s">
        <v>3742</v>
      </c>
      <c r="H6074" t="s">
        <v>3722</v>
      </c>
      <c r="I6074" t="s">
        <v>4538</v>
      </c>
      <c r="J6074" t="s">
        <v>4522</v>
      </c>
      <c r="K6074" s="2">
        <v>5</v>
      </c>
      <c r="L6074" t="s">
        <v>44</v>
      </c>
      <c r="M6074" s="2">
        <v>5</v>
      </c>
      <c r="N6074" t="s">
        <v>4523</v>
      </c>
      <c r="O6074" t="s">
        <v>4524</v>
      </c>
      <c r="P6074" t="s">
        <v>5839</v>
      </c>
      <c r="Q6074" t="s">
        <v>24639</v>
      </c>
      <c r="R6074" t="s">
        <v>44</v>
      </c>
      <c r="S6074" t="s">
        <v>4696</v>
      </c>
      <c r="T6074" s="3">
        <v>45827</v>
      </c>
      <c r="U6074" s="3">
        <v>45828</v>
      </c>
      <c r="V6074" s="2">
        <v>0</v>
      </c>
      <c r="W6074" t="s">
        <v>44</v>
      </c>
      <c r="X6074" t="s">
        <v>44</v>
      </c>
      <c r="Y6074" t="s">
        <v>5843</v>
      </c>
      <c r="Z6074" t="s">
        <v>362</v>
      </c>
      <c r="AA6074" t="s">
        <v>4529</v>
      </c>
      <c r="AB6074" t="s">
        <v>4530</v>
      </c>
      <c r="AC6074" t="s">
        <v>99</v>
      </c>
      <c r="AD6074" t="str">
        <f t="shared" si="94"/>
        <v>10-60</v>
      </c>
      <c r="AE6074" t="str">
        <f>VLOOKUP(AD6074,'Main_Sub Desc'!C:D,2,)</f>
        <v>LPC from invoicing</v>
      </c>
      <c r="AF6074" t="str">
        <f>VLOOKUP(VALUE(H6074),'Main_Sub Desc'!F:G,2,)</f>
        <v>Wtr Rev Late Payment</v>
      </c>
      <c r="AG6074">
        <f>IFERROR(VLOOKUP(VALUE(I6074),'PC Mapping'!A:F,6,),"")</f>
        <v>10469</v>
      </c>
      <c r="AH6074" s="13" t="str">
        <f>VLOOKUP(AG6074,'PC Mapping'!L:M,2,)</f>
        <v>Bolivar Water</v>
      </c>
    </row>
    <row r="6075" spans="1:34" x14ac:dyDescent="0.2">
      <c r="A6075" t="s">
        <v>5838</v>
      </c>
      <c r="B6075" t="s">
        <v>24636</v>
      </c>
      <c r="C6075" t="s">
        <v>24204</v>
      </c>
      <c r="D6075" t="s">
        <v>5172</v>
      </c>
      <c r="E6075" s="3">
        <v>45827</v>
      </c>
      <c r="F6075" t="s">
        <v>44</v>
      </c>
      <c r="G6075" t="s">
        <v>3742</v>
      </c>
      <c r="H6075" t="s">
        <v>3716</v>
      </c>
      <c r="I6075" t="s">
        <v>4534</v>
      </c>
      <c r="J6075" t="s">
        <v>4522</v>
      </c>
      <c r="K6075" s="2">
        <v>5</v>
      </c>
      <c r="L6075" t="s">
        <v>44</v>
      </c>
      <c r="M6075" s="2">
        <v>5</v>
      </c>
      <c r="N6075" t="s">
        <v>4523</v>
      </c>
      <c r="O6075" t="s">
        <v>4524</v>
      </c>
      <c r="P6075" t="s">
        <v>5839</v>
      </c>
      <c r="Q6075" t="s">
        <v>24640</v>
      </c>
      <c r="R6075" t="s">
        <v>44</v>
      </c>
      <c r="S6075" t="s">
        <v>4696</v>
      </c>
      <c r="T6075" s="3">
        <v>45827</v>
      </c>
      <c r="U6075" s="3">
        <v>45828</v>
      </c>
      <c r="V6075" s="2">
        <v>0</v>
      </c>
      <c r="W6075" t="s">
        <v>44</v>
      </c>
      <c r="X6075" t="s">
        <v>44</v>
      </c>
      <c r="Y6075" t="s">
        <v>5841</v>
      </c>
      <c r="Z6075" t="s">
        <v>362</v>
      </c>
      <c r="AA6075" t="s">
        <v>4529</v>
      </c>
      <c r="AB6075" t="s">
        <v>4530</v>
      </c>
      <c r="AC6075" t="s">
        <v>99</v>
      </c>
      <c r="AD6075" t="str">
        <f t="shared" si="94"/>
        <v>10-60</v>
      </c>
      <c r="AE6075" t="str">
        <f>VLOOKUP(AD6075,'Main_Sub Desc'!C:D,2,)</f>
        <v>LPC from invoicing</v>
      </c>
      <c r="AF6075" t="str">
        <f>VLOOKUP(VALUE(H6075),'Main_Sub Desc'!F:G,2,)</f>
        <v>Wst Rev Late Payment</v>
      </c>
      <c r="AG6075">
        <f>IFERROR(VLOOKUP(VALUE(I6075),'PC Mapping'!A:F,6,),"")</f>
        <v>10514</v>
      </c>
      <c r="AH6075" s="13" t="str">
        <f>VLOOKUP(AG6075,'PC Mapping'!L:M,2,)</f>
        <v>Bolivar Sewer</v>
      </c>
    </row>
    <row r="6076" spans="1:34" x14ac:dyDescent="0.2">
      <c r="A6076" t="s">
        <v>24641</v>
      </c>
      <c r="B6076" t="s">
        <v>24636</v>
      </c>
      <c r="C6076" t="s">
        <v>24204</v>
      </c>
      <c r="D6076" t="s">
        <v>5172</v>
      </c>
      <c r="E6076" s="3">
        <v>45827</v>
      </c>
      <c r="F6076" t="s">
        <v>44</v>
      </c>
      <c r="G6076" t="s">
        <v>3742</v>
      </c>
      <c r="H6076" t="s">
        <v>3722</v>
      </c>
      <c r="I6076" t="s">
        <v>4538</v>
      </c>
      <c r="J6076" t="s">
        <v>4522</v>
      </c>
      <c r="K6076" s="2">
        <v>5</v>
      </c>
      <c r="L6076" t="s">
        <v>44</v>
      </c>
      <c r="M6076" s="2">
        <v>5</v>
      </c>
      <c r="N6076" t="s">
        <v>4523</v>
      </c>
      <c r="O6076" t="s">
        <v>4524</v>
      </c>
      <c r="P6076" t="s">
        <v>5856</v>
      </c>
      <c r="Q6076" t="s">
        <v>24642</v>
      </c>
      <c r="R6076" t="s">
        <v>44</v>
      </c>
      <c r="S6076" t="s">
        <v>4682</v>
      </c>
      <c r="T6076" s="3">
        <v>45827</v>
      </c>
      <c r="U6076" s="3">
        <v>45800</v>
      </c>
      <c r="V6076" s="2">
        <v>0</v>
      </c>
      <c r="W6076" t="s">
        <v>44</v>
      </c>
      <c r="X6076" t="s">
        <v>44</v>
      </c>
      <c r="Y6076" t="s">
        <v>5858</v>
      </c>
      <c r="Z6076" t="s">
        <v>766</v>
      </c>
      <c r="AA6076" t="s">
        <v>4529</v>
      </c>
      <c r="AB6076" t="s">
        <v>4530</v>
      </c>
      <c r="AC6076" t="s">
        <v>89</v>
      </c>
      <c r="AD6076" t="str">
        <f t="shared" si="94"/>
        <v>10-60</v>
      </c>
      <c r="AE6076" t="str">
        <f>VLOOKUP(AD6076,'Main_Sub Desc'!C:D,2,)</f>
        <v>LPC from invoicing</v>
      </c>
      <c r="AF6076" t="str">
        <f>VLOOKUP(VALUE(H6076),'Main_Sub Desc'!F:G,2,)</f>
        <v>Wtr Rev Late Payment</v>
      </c>
      <c r="AG6076">
        <f>IFERROR(VLOOKUP(VALUE(I6076),'PC Mapping'!A:F,6,),"")</f>
        <v>10469</v>
      </c>
      <c r="AH6076" s="13" t="str">
        <f>VLOOKUP(AG6076,'PC Mapping'!L:M,2,)</f>
        <v>Bolivar Water</v>
      </c>
    </row>
    <row r="6077" spans="1:34" x14ac:dyDescent="0.2">
      <c r="A6077" t="s">
        <v>24641</v>
      </c>
      <c r="B6077" t="s">
        <v>24636</v>
      </c>
      <c r="C6077" t="s">
        <v>24204</v>
      </c>
      <c r="D6077" t="s">
        <v>5172</v>
      </c>
      <c r="E6077" s="3">
        <v>45827</v>
      </c>
      <c r="F6077" t="s">
        <v>44</v>
      </c>
      <c r="G6077" t="s">
        <v>3742</v>
      </c>
      <c r="H6077" t="s">
        <v>3716</v>
      </c>
      <c r="I6077" t="s">
        <v>4534</v>
      </c>
      <c r="J6077" t="s">
        <v>4522</v>
      </c>
      <c r="K6077" s="2">
        <v>5</v>
      </c>
      <c r="L6077" t="s">
        <v>44</v>
      </c>
      <c r="M6077" s="2">
        <v>5</v>
      </c>
      <c r="N6077" t="s">
        <v>4523</v>
      </c>
      <c r="O6077" t="s">
        <v>4524</v>
      </c>
      <c r="P6077" t="s">
        <v>5856</v>
      </c>
      <c r="Q6077" t="s">
        <v>24643</v>
      </c>
      <c r="R6077" t="s">
        <v>44</v>
      </c>
      <c r="S6077" t="s">
        <v>4682</v>
      </c>
      <c r="T6077" s="3">
        <v>45827</v>
      </c>
      <c r="U6077" s="3">
        <v>45800</v>
      </c>
      <c r="V6077" s="2">
        <v>0</v>
      </c>
      <c r="W6077" t="s">
        <v>44</v>
      </c>
      <c r="X6077" t="s">
        <v>44</v>
      </c>
      <c r="Y6077" t="s">
        <v>5860</v>
      </c>
      <c r="Z6077" t="s">
        <v>766</v>
      </c>
      <c r="AA6077" t="s">
        <v>4529</v>
      </c>
      <c r="AB6077" t="s">
        <v>4530</v>
      </c>
      <c r="AC6077" t="s">
        <v>89</v>
      </c>
      <c r="AD6077" t="str">
        <f t="shared" si="94"/>
        <v>10-60</v>
      </c>
      <c r="AE6077" t="str">
        <f>VLOOKUP(AD6077,'Main_Sub Desc'!C:D,2,)</f>
        <v>LPC from invoicing</v>
      </c>
      <c r="AF6077" t="str">
        <f>VLOOKUP(VALUE(H6077),'Main_Sub Desc'!F:G,2,)</f>
        <v>Wst Rev Late Payment</v>
      </c>
      <c r="AG6077">
        <f>IFERROR(VLOOKUP(VALUE(I6077),'PC Mapping'!A:F,6,),"")</f>
        <v>10514</v>
      </c>
      <c r="AH6077" s="13" t="str">
        <f>VLOOKUP(AG6077,'PC Mapping'!L:M,2,)</f>
        <v>Bolivar Sewer</v>
      </c>
    </row>
    <row r="6078" spans="1:34" x14ac:dyDescent="0.2">
      <c r="A6078" t="s">
        <v>24644</v>
      </c>
      <c r="B6078" t="s">
        <v>24636</v>
      </c>
      <c r="C6078" t="s">
        <v>24204</v>
      </c>
      <c r="D6078" t="s">
        <v>5172</v>
      </c>
      <c r="E6078" s="3">
        <v>45827</v>
      </c>
      <c r="F6078" t="s">
        <v>44</v>
      </c>
      <c r="G6078" t="s">
        <v>3742</v>
      </c>
      <c r="H6078" t="s">
        <v>3716</v>
      </c>
      <c r="I6078" t="s">
        <v>4534</v>
      </c>
      <c r="J6078" t="s">
        <v>4522</v>
      </c>
      <c r="K6078" s="2">
        <v>10.88</v>
      </c>
      <c r="L6078" t="s">
        <v>44</v>
      </c>
      <c r="M6078" s="2">
        <v>10.88</v>
      </c>
      <c r="N6078" t="s">
        <v>4523</v>
      </c>
      <c r="O6078" t="s">
        <v>4524</v>
      </c>
      <c r="P6078" t="s">
        <v>5856</v>
      </c>
      <c r="Q6078" t="s">
        <v>24645</v>
      </c>
      <c r="R6078" t="s">
        <v>44</v>
      </c>
      <c r="S6078" t="s">
        <v>4682</v>
      </c>
      <c r="T6078" s="3">
        <v>45827</v>
      </c>
      <c r="U6078" s="3">
        <v>45790</v>
      </c>
      <c r="V6078" s="2">
        <v>0</v>
      </c>
      <c r="W6078" t="s">
        <v>44</v>
      </c>
      <c r="X6078" t="s">
        <v>44</v>
      </c>
      <c r="Y6078" t="s">
        <v>5870</v>
      </c>
      <c r="Z6078" t="s">
        <v>880</v>
      </c>
      <c r="AA6078" t="s">
        <v>4529</v>
      </c>
      <c r="AB6078" t="s">
        <v>4530</v>
      </c>
      <c r="AC6078" t="s">
        <v>89</v>
      </c>
      <c r="AD6078" t="str">
        <f t="shared" si="94"/>
        <v>10-60</v>
      </c>
      <c r="AE6078" t="str">
        <f>VLOOKUP(AD6078,'Main_Sub Desc'!C:D,2,)</f>
        <v>LPC from invoicing</v>
      </c>
      <c r="AF6078" t="str">
        <f>VLOOKUP(VALUE(H6078),'Main_Sub Desc'!F:G,2,)</f>
        <v>Wst Rev Late Payment</v>
      </c>
      <c r="AG6078">
        <f>IFERROR(VLOOKUP(VALUE(I6078),'PC Mapping'!A:F,6,),"")</f>
        <v>10514</v>
      </c>
      <c r="AH6078" s="13" t="str">
        <f>VLOOKUP(AG6078,'PC Mapping'!L:M,2,)</f>
        <v>Bolivar Sewer</v>
      </c>
    </row>
    <row r="6079" spans="1:34" x14ac:dyDescent="0.2">
      <c r="A6079" t="s">
        <v>24644</v>
      </c>
      <c r="B6079" t="s">
        <v>24636</v>
      </c>
      <c r="C6079" t="s">
        <v>24204</v>
      </c>
      <c r="D6079" t="s">
        <v>5172</v>
      </c>
      <c r="E6079" s="3">
        <v>45827</v>
      </c>
      <c r="F6079" t="s">
        <v>44</v>
      </c>
      <c r="G6079" t="s">
        <v>3742</v>
      </c>
      <c r="H6079" t="s">
        <v>3722</v>
      </c>
      <c r="I6079" t="s">
        <v>4538</v>
      </c>
      <c r="J6079" t="s">
        <v>4522</v>
      </c>
      <c r="K6079" s="2">
        <v>7.55</v>
      </c>
      <c r="L6079" t="s">
        <v>44</v>
      </c>
      <c r="M6079" s="2">
        <v>7.55</v>
      </c>
      <c r="N6079" t="s">
        <v>4523</v>
      </c>
      <c r="O6079" t="s">
        <v>4524</v>
      </c>
      <c r="P6079" t="s">
        <v>5856</v>
      </c>
      <c r="Q6079" t="s">
        <v>24646</v>
      </c>
      <c r="R6079" t="s">
        <v>44</v>
      </c>
      <c r="S6079" t="s">
        <v>4682</v>
      </c>
      <c r="T6079" s="3">
        <v>45827</v>
      </c>
      <c r="U6079" s="3">
        <v>45790</v>
      </c>
      <c r="V6079" s="2">
        <v>0</v>
      </c>
      <c r="W6079" t="s">
        <v>44</v>
      </c>
      <c r="X6079" t="s">
        <v>44</v>
      </c>
      <c r="Y6079" t="s">
        <v>5872</v>
      </c>
      <c r="Z6079" t="s">
        <v>880</v>
      </c>
      <c r="AA6079" t="s">
        <v>4529</v>
      </c>
      <c r="AB6079" t="s">
        <v>4530</v>
      </c>
      <c r="AC6079" t="s">
        <v>89</v>
      </c>
      <c r="AD6079" t="str">
        <f t="shared" si="94"/>
        <v>10-60</v>
      </c>
      <c r="AE6079" t="str">
        <f>VLOOKUP(AD6079,'Main_Sub Desc'!C:D,2,)</f>
        <v>LPC from invoicing</v>
      </c>
      <c r="AF6079" t="str">
        <f>VLOOKUP(VALUE(H6079),'Main_Sub Desc'!F:G,2,)</f>
        <v>Wtr Rev Late Payment</v>
      </c>
      <c r="AG6079">
        <f>IFERROR(VLOOKUP(VALUE(I6079),'PC Mapping'!A:F,6,),"")</f>
        <v>10469</v>
      </c>
      <c r="AH6079" s="13" t="str">
        <f>VLOOKUP(AG6079,'PC Mapping'!L:M,2,)</f>
        <v>Bolivar Water</v>
      </c>
    </row>
    <row r="6080" spans="1:34" x14ac:dyDescent="0.2">
      <c r="A6080" t="s">
        <v>24647</v>
      </c>
      <c r="B6080" t="s">
        <v>24636</v>
      </c>
      <c r="C6080" t="s">
        <v>24204</v>
      </c>
      <c r="D6080" t="s">
        <v>5172</v>
      </c>
      <c r="E6080" s="3">
        <v>45827</v>
      </c>
      <c r="F6080" t="s">
        <v>44</v>
      </c>
      <c r="G6080" t="s">
        <v>3742</v>
      </c>
      <c r="H6080" t="s">
        <v>3716</v>
      </c>
      <c r="I6080" t="s">
        <v>4534</v>
      </c>
      <c r="J6080" t="s">
        <v>4522</v>
      </c>
      <c r="K6080" s="2">
        <v>7.09</v>
      </c>
      <c r="L6080" t="s">
        <v>44</v>
      </c>
      <c r="M6080" s="2">
        <v>7.09</v>
      </c>
      <c r="N6080" t="s">
        <v>4523</v>
      </c>
      <c r="O6080" t="s">
        <v>4524</v>
      </c>
      <c r="P6080" t="s">
        <v>5856</v>
      </c>
      <c r="Q6080" t="s">
        <v>24648</v>
      </c>
      <c r="R6080" t="s">
        <v>44</v>
      </c>
      <c r="S6080" t="s">
        <v>4682</v>
      </c>
      <c r="T6080" s="3">
        <v>45827</v>
      </c>
      <c r="U6080" s="3">
        <v>45701</v>
      </c>
      <c r="V6080" s="2">
        <v>0</v>
      </c>
      <c r="W6080" t="s">
        <v>44</v>
      </c>
      <c r="X6080" t="s">
        <v>44</v>
      </c>
      <c r="Y6080" t="s">
        <v>5870</v>
      </c>
      <c r="Z6080" t="s">
        <v>880</v>
      </c>
      <c r="AA6080" t="s">
        <v>4529</v>
      </c>
      <c r="AB6080" t="s">
        <v>4530</v>
      </c>
      <c r="AC6080" t="s">
        <v>89</v>
      </c>
      <c r="AD6080" t="str">
        <f t="shared" si="94"/>
        <v>10-60</v>
      </c>
      <c r="AE6080" t="str">
        <f>VLOOKUP(AD6080,'Main_Sub Desc'!C:D,2,)</f>
        <v>LPC from invoicing</v>
      </c>
      <c r="AF6080" t="str">
        <f>VLOOKUP(VALUE(H6080),'Main_Sub Desc'!F:G,2,)</f>
        <v>Wst Rev Late Payment</v>
      </c>
      <c r="AG6080">
        <f>IFERROR(VLOOKUP(VALUE(I6080),'PC Mapping'!A:F,6,),"")</f>
        <v>10514</v>
      </c>
      <c r="AH6080" s="13" t="str">
        <f>VLOOKUP(AG6080,'PC Mapping'!L:M,2,)</f>
        <v>Bolivar Sewer</v>
      </c>
    </row>
    <row r="6081" spans="1:34" x14ac:dyDescent="0.2">
      <c r="A6081" t="s">
        <v>24647</v>
      </c>
      <c r="B6081" t="s">
        <v>24636</v>
      </c>
      <c r="C6081" t="s">
        <v>24204</v>
      </c>
      <c r="D6081" t="s">
        <v>5172</v>
      </c>
      <c r="E6081" s="3">
        <v>45827</v>
      </c>
      <c r="F6081" t="s">
        <v>44</v>
      </c>
      <c r="G6081" t="s">
        <v>3742</v>
      </c>
      <c r="H6081" t="s">
        <v>3722</v>
      </c>
      <c r="I6081" t="s">
        <v>4538</v>
      </c>
      <c r="J6081" t="s">
        <v>4522</v>
      </c>
      <c r="K6081" s="2">
        <v>6.1</v>
      </c>
      <c r="L6081" t="s">
        <v>44</v>
      </c>
      <c r="M6081" s="2">
        <v>6.1</v>
      </c>
      <c r="N6081" t="s">
        <v>4523</v>
      </c>
      <c r="O6081" t="s">
        <v>4524</v>
      </c>
      <c r="P6081" t="s">
        <v>5856</v>
      </c>
      <c r="Q6081" t="s">
        <v>24649</v>
      </c>
      <c r="R6081" t="s">
        <v>44</v>
      </c>
      <c r="S6081" t="s">
        <v>4682</v>
      </c>
      <c r="T6081" s="3">
        <v>45827</v>
      </c>
      <c r="U6081" s="3">
        <v>45701</v>
      </c>
      <c r="V6081" s="2">
        <v>0</v>
      </c>
      <c r="W6081" t="s">
        <v>44</v>
      </c>
      <c r="X6081" t="s">
        <v>44</v>
      </c>
      <c r="Y6081" t="s">
        <v>5872</v>
      </c>
      <c r="Z6081" t="s">
        <v>880</v>
      </c>
      <c r="AA6081" t="s">
        <v>4529</v>
      </c>
      <c r="AB6081" t="s">
        <v>4530</v>
      </c>
      <c r="AC6081" t="s">
        <v>89</v>
      </c>
      <c r="AD6081" t="str">
        <f t="shared" si="94"/>
        <v>10-60</v>
      </c>
      <c r="AE6081" t="str">
        <f>VLOOKUP(AD6081,'Main_Sub Desc'!C:D,2,)</f>
        <v>LPC from invoicing</v>
      </c>
      <c r="AF6081" t="str">
        <f>VLOOKUP(VALUE(H6081),'Main_Sub Desc'!F:G,2,)</f>
        <v>Wtr Rev Late Payment</v>
      </c>
      <c r="AG6081">
        <f>IFERROR(VLOOKUP(VALUE(I6081),'PC Mapping'!A:F,6,),"")</f>
        <v>10469</v>
      </c>
      <c r="AH6081" s="13" t="str">
        <f>VLOOKUP(AG6081,'PC Mapping'!L:M,2,)</f>
        <v>Bolivar Water</v>
      </c>
    </row>
    <row r="6082" spans="1:34" x14ac:dyDescent="0.2">
      <c r="A6082" t="s">
        <v>24650</v>
      </c>
      <c r="B6082" t="s">
        <v>24636</v>
      </c>
      <c r="C6082" t="s">
        <v>24204</v>
      </c>
      <c r="D6082" t="s">
        <v>5172</v>
      </c>
      <c r="E6082" s="3">
        <v>45827</v>
      </c>
      <c r="F6082" t="s">
        <v>44</v>
      </c>
      <c r="G6082" t="s">
        <v>3742</v>
      </c>
      <c r="H6082" t="s">
        <v>3722</v>
      </c>
      <c r="I6082" t="s">
        <v>4538</v>
      </c>
      <c r="J6082" t="s">
        <v>4522</v>
      </c>
      <c r="K6082" s="2">
        <v>5</v>
      </c>
      <c r="L6082" t="s">
        <v>44</v>
      </c>
      <c r="M6082" s="2">
        <v>5</v>
      </c>
      <c r="N6082" t="s">
        <v>4523</v>
      </c>
      <c r="O6082" t="s">
        <v>4524</v>
      </c>
      <c r="P6082" t="s">
        <v>22055</v>
      </c>
      <c r="Q6082" t="s">
        <v>24651</v>
      </c>
      <c r="R6082" t="s">
        <v>44</v>
      </c>
      <c r="S6082" t="s">
        <v>4682</v>
      </c>
      <c r="T6082" s="3">
        <v>45827</v>
      </c>
      <c r="U6082" s="3">
        <v>45782</v>
      </c>
      <c r="V6082" s="2">
        <v>0</v>
      </c>
      <c r="W6082" t="s">
        <v>44</v>
      </c>
      <c r="X6082" t="s">
        <v>44</v>
      </c>
      <c r="Y6082" t="s">
        <v>24652</v>
      </c>
      <c r="Z6082" t="s">
        <v>24653</v>
      </c>
      <c r="AA6082" t="s">
        <v>4529</v>
      </c>
      <c r="AB6082" t="s">
        <v>4530</v>
      </c>
      <c r="AC6082" t="s">
        <v>89</v>
      </c>
      <c r="AD6082" t="str">
        <f t="shared" si="94"/>
        <v>10-60</v>
      </c>
      <c r="AE6082" t="str">
        <f>VLOOKUP(AD6082,'Main_Sub Desc'!C:D,2,)</f>
        <v>LPC from invoicing</v>
      </c>
      <c r="AF6082" t="str">
        <f>VLOOKUP(VALUE(H6082),'Main_Sub Desc'!F:G,2,)</f>
        <v>Wtr Rev Late Payment</v>
      </c>
      <c r="AG6082">
        <f>IFERROR(VLOOKUP(VALUE(I6082),'PC Mapping'!A:F,6,),"")</f>
        <v>10469</v>
      </c>
      <c r="AH6082" s="13" t="str">
        <f>VLOOKUP(AG6082,'PC Mapping'!L:M,2,)</f>
        <v>Bolivar Water</v>
      </c>
    </row>
    <row r="6083" spans="1:34" x14ac:dyDescent="0.2">
      <c r="A6083" t="s">
        <v>24650</v>
      </c>
      <c r="B6083" t="s">
        <v>24636</v>
      </c>
      <c r="C6083" t="s">
        <v>24204</v>
      </c>
      <c r="D6083" t="s">
        <v>5172</v>
      </c>
      <c r="E6083" s="3">
        <v>45827</v>
      </c>
      <c r="F6083" t="s">
        <v>44</v>
      </c>
      <c r="G6083" t="s">
        <v>3742</v>
      </c>
      <c r="H6083" t="s">
        <v>3716</v>
      </c>
      <c r="I6083" t="s">
        <v>4534</v>
      </c>
      <c r="J6083" t="s">
        <v>4522</v>
      </c>
      <c r="K6083" s="2">
        <v>5</v>
      </c>
      <c r="L6083" t="s">
        <v>44</v>
      </c>
      <c r="M6083" s="2">
        <v>5</v>
      </c>
      <c r="N6083" t="s">
        <v>4523</v>
      </c>
      <c r="O6083" t="s">
        <v>4524</v>
      </c>
      <c r="P6083" t="s">
        <v>22055</v>
      </c>
      <c r="Q6083" t="s">
        <v>24654</v>
      </c>
      <c r="R6083" t="s">
        <v>44</v>
      </c>
      <c r="S6083" t="s">
        <v>4682</v>
      </c>
      <c r="T6083" s="3">
        <v>45827</v>
      </c>
      <c r="U6083" s="3">
        <v>45782</v>
      </c>
      <c r="V6083" s="2">
        <v>0</v>
      </c>
      <c r="W6083" t="s">
        <v>44</v>
      </c>
      <c r="X6083" t="s">
        <v>44</v>
      </c>
      <c r="Y6083" t="s">
        <v>24655</v>
      </c>
      <c r="Z6083" t="s">
        <v>24653</v>
      </c>
      <c r="AA6083" t="s">
        <v>4529</v>
      </c>
      <c r="AB6083" t="s">
        <v>4530</v>
      </c>
      <c r="AC6083" t="s">
        <v>89</v>
      </c>
      <c r="AD6083" t="str">
        <f t="shared" si="94"/>
        <v>10-60</v>
      </c>
      <c r="AE6083" t="str">
        <f>VLOOKUP(AD6083,'Main_Sub Desc'!C:D,2,)</f>
        <v>LPC from invoicing</v>
      </c>
      <c r="AF6083" t="str">
        <f>VLOOKUP(VALUE(H6083),'Main_Sub Desc'!F:G,2,)</f>
        <v>Wst Rev Late Payment</v>
      </c>
      <c r="AG6083">
        <f>IFERROR(VLOOKUP(VALUE(I6083),'PC Mapping'!A:F,6,),"")</f>
        <v>10514</v>
      </c>
      <c r="AH6083" s="13" t="str">
        <f>VLOOKUP(AG6083,'PC Mapping'!L:M,2,)</f>
        <v>Bolivar Sewer</v>
      </c>
    </row>
    <row r="6084" spans="1:34" x14ac:dyDescent="0.2">
      <c r="A6084" t="s">
        <v>24656</v>
      </c>
      <c r="B6084" t="s">
        <v>24657</v>
      </c>
      <c r="C6084" t="s">
        <v>90</v>
      </c>
      <c r="D6084" t="s">
        <v>24472</v>
      </c>
      <c r="E6084" s="3">
        <v>45828</v>
      </c>
      <c r="F6084" t="s">
        <v>44</v>
      </c>
      <c r="G6084" t="s">
        <v>3742</v>
      </c>
      <c r="H6084" t="s">
        <v>3729</v>
      </c>
      <c r="I6084" t="s">
        <v>4538</v>
      </c>
      <c r="J6084" t="s">
        <v>4522</v>
      </c>
      <c r="K6084" s="2">
        <v>50</v>
      </c>
      <c r="L6084" t="s">
        <v>44</v>
      </c>
      <c r="M6084" s="2">
        <v>50</v>
      </c>
      <c r="N6084" t="s">
        <v>4523</v>
      </c>
      <c r="O6084" t="s">
        <v>4524</v>
      </c>
      <c r="P6084" t="s">
        <v>24658</v>
      </c>
      <c r="Q6084" t="s">
        <v>24659</v>
      </c>
      <c r="R6084" t="s">
        <v>44</v>
      </c>
      <c r="S6084" t="s">
        <v>24660</v>
      </c>
      <c r="T6084" s="3">
        <v>45828</v>
      </c>
      <c r="U6084" s="3">
        <v>45811</v>
      </c>
      <c r="V6084" s="2">
        <v>0</v>
      </c>
      <c r="W6084" t="s">
        <v>44</v>
      </c>
      <c r="X6084" t="s">
        <v>44</v>
      </c>
      <c r="Y6084" t="s">
        <v>24661</v>
      </c>
      <c r="Z6084" t="s">
        <v>282</v>
      </c>
      <c r="AA6084" t="s">
        <v>4529</v>
      </c>
      <c r="AB6084" t="s">
        <v>24662</v>
      </c>
      <c r="AC6084" t="s">
        <v>89</v>
      </c>
      <c r="AD6084" t="str">
        <f t="shared" ref="AD6084:AD6147" si="95">CONCATENATE(VALUE(AA6084),"-",VALUE(AB6084))</f>
        <v>10-26</v>
      </c>
      <c r="AE6084" t="str">
        <f>VLOOKUP(AD6084,'Main_Sub Desc'!C:D,2,)</f>
        <v>Connection Charge</v>
      </c>
      <c r="AF6084" t="str">
        <f>VLOOKUP(VALUE(H6084),'Main_Sub Desc'!F:G,2,)</f>
        <v>Wtr Rev Establish</v>
      </c>
      <c r="AG6084">
        <f>IFERROR(VLOOKUP(VALUE(I6084),'PC Mapping'!A:F,6,),"")</f>
        <v>10469</v>
      </c>
      <c r="AH6084" s="13" t="str">
        <f>VLOOKUP(AG6084,'PC Mapping'!L:M,2,)</f>
        <v>Bolivar Water</v>
      </c>
    </row>
    <row r="6085" spans="1:34" x14ac:dyDescent="0.2">
      <c r="A6085" t="s">
        <v>24663</v>
      </c>
      <c r="B6085" t="s">
        <v>24664</v>
      </c>
      <c r="C6085" t="s">
        <v>24204</v>
      </c>
      <c r="D6085" t="s">
        <v>5172</v>
      </c>
      <c r="E6085" s="3">
        <v>45828</v>
      </c>
      <c r="F6085" t="s">
        <v>44</v>
      </c>
      <c r="G6085" t="s">
        <v>3742</v>
      </c>
      <c r="H6085" t="s">
        <v>3722</v>
      </c>
      <c r="I6085" t="s">
        <v>4538</v>
      </c>
      <c r="J6085" t="s">
        <v>4522</v>
      </c>
      <c r="K6085" s="2">
        <v>8.7100000000000009</v>
      </c>
      <c r="L6085" t="s">
        <v>44</v>
      </c>
      <c r="M6085" s="2">
        <v>8.7100000000000009</v>
      </c>
      <c r="N6085" t="s">
        <v>4523</v>
      </c>
      <c r="O6085" t="s">
        <v>4524</v>
      </c>
      <c r="P6085" t="s">
        <v>24665</v>
      </c>
      <c r="Q6085" t="s">
        <v>24666</v>
      </c>
      <c r="R6085" t="s">
        <v>44</v>
      </c>
      <c r="S6085" t="s">
        <v>4682</v>
      </c>
      <c r="T6085" s="3">
        <v>45828</v>
      </c>
      <c r="U6085" s="3">
        <v>45797</v>
      </c>
      <c r="V6085" s="2">
        <v>0</v>
      </c>
      <c r="W6085" t="s">
        <v>44</v>
      </c>
      <c r="X6085" t="s">
        <v>44</v>
      </c>
      <c r="Y6085" t="s">
        <v>24667</v>
      </c>
      <c r="Z6085" t="s">
        <v>24668</v>
      </c>
      <c r="AA6085" t="s">
        <v>4529</v>
      </c>
      <c r="AB6085" t="s">
        <v>4530</v>
      </c>
      <c r="AC6085" t="s">
        <v>89</v>
      </c>
      <c r="AD6085" t="str">
        <f t="shared" si="95"/>
        <v>10-60</v>
      </c>
      <c r="AE6085" t="str">
        <f>VLOOKUP(AD6085,'Main_Sub Desc'!C:D,2,)</f>
        <v>LPC from invoicing</v>
      </c>
      <c r="AF6085" t="str">
        <f>VLOOKUP(VALUE(H6085),'Main_Sub Desc'!F:G,2,)</f>
        <v>Wtr Rev Late Payment</v>
      </c>
      <c r="AG6085">
        <f>IFERROR(VLOOKUP(VALUE(I6085),'PC Mapping'!A:F,6,),"")</f>
        <v>10469</v>
      </c>
      <c r="AH6085" s="13" t="str">
        <f>VLOOKUP(AG6085,'PC Mapping'!L:M,2,)</f>
        <v>Bolivar Water</v>
      </c>
    </row>
    <row r="6086" spans="1:34" x14ac:dyDescent="0.2">
      <c r="A6086" t="s">
        <v>24663</v>
      </c>
      <c r="B6086" t="s">
        <v>24664</v>
      </c>
      <c r="C6086" t="s">
        <v>24204</v>
      </c>
      <c r="D6086" t="s">
        <v>5172</v>
      </c>
      <c r="E6086" s="3">
        <v>45828</v>
      </c>
      <c r="F6086" t="s">
        <v>44</v>
      </c>
      <c r="G6086" t="s">
        <v>3742</v>
      </c>
      <c r="H6086" t="s">
        <v>3716</v>
      </c>
      <c r="I6086" t="s">
        <v>4534</v>
      </c>
      <c r="J6086" t="s">
        <v>4522</v>
      </c>
      <c r="K6086" s="2">
        <v>11.33</v>
      </c>
      <c r="L6086" t="s">
        <v>44</v>
      </c>
      <c r="M6086" s="2">
        <v>11.33</v>
      </c>
      <c r="N6086" t="s">
        <v>4523</v>
      </c>
      <c r="O6086" t="s">
        <v>4524</v>
      </c>
      <c r="P6086" t="s">
        <v>24665</v>
      </c>
      <c r="Q6086" t="s">
        <v>24669</v>
      </c>
      <c r="R6086" t="s">
        <v>44</v>
      </c>
      <c r="S6086" t="s">
        <v>4682</v>
      </c>
      <c r="T6086" s="3">
        <v>45828</v>
      </c>
      <c r="U6086" s="3">
        <v>45797</v>
      </c>
      <c r="V6086" s="2">
        <v>0</v>
      </c>
      <c r="W6086" t="s">
        <v>44</v>
      </c>
      <c r="X6086" t="s">
        <v>44</v>
      </c>
      <c r="Y6086" t="s">
        <v>24670</v>
      </c>
      <c r="Z6086" t="s">
        <v>24668</v>
      </c>
      <c r="AA6086" t="s">
        <v>4529</v>
      </c>
      <c r="AB6086" t="s">
        <v>4530</v>
      </c>
      <c r="AC6086" t="s">
        <v>89</v>
      </c>
      <c r="AD6086" t="str">
        <f t="shared" si="95"/>
        <v>10-60</v>
      </c>
      <c r="AE6086" t="str">
        <f>VLOOKUP(AD6086,'Main_Sub Desc'!C:D,2,)</f>
        <v>LPC from invoicing</v>
      </c>
      <c r="AF6086" t="str">
        <f>VLOOKUP(VALUE(H6086),'Main_Sub Desc'!F:G,2,)</f>
        <v>Wst Rev Late Payment</v>
      </c>
      <c r="AG6086">
        <f>IFERROR(VLOOKUP(VALUE(I6086),'PC Mapping'!A:F,6,),"")</f>
        <v>10514</v>
      </c>
      <c r="AH6086" s="13" t="str">
        <f>VLOOKUP(AG6086,'PC Mapping'!L:M,2,)</f>
        <v>Bolivar Sewer</v>
      </c>
    </row>
    <row r="6087" spans="1:34" x14ac:dyDescent="0.2">
      <c r="A6087" t="s">
        <v>6029</v>
      </c>
      <c r="B6087" t="s">
        <v>24671</v>
      </c>
      <c r="C6087" t="s">
        <v>24204</v>
      </c>
      <c r="D6087" t="s">
        <v>5172</v>
      </c>
      <c r="E6087" s="3">
        <v>45831</v>
      </c>
      <c r="F6087" t="s">
        <v>44</v>
      </c>
      <c r="G6087" t="s">
        <v>3742</v>
      </c>
      <c r="H6087" t="s">
        <v>3722</v>
      </c>
      <c r="I6087" t="s">
        <v>4538</v>
      </c>
      <c r="J6087" t="s">
        <v>4522</v>
      </c>
      <c r="K6087" s="2">
        <v>5</v>
      </c>
      <c r="L6087" t="s">
        <v>44</v>
      </c>
      <c r="M6087" s="2">
        <v>5</v>
      </c>
      <c r="N6087" t="s">
        <v>4523</v>
      </c>
      <c r="O6087" t="s">
        <v>4524</v>
      </c>
      <c r="P6087" t="s">
        <v>5571</v>
      </c>
      <c r="Q6087" t="s">
        <v>24672</v>
      </c>
      <c r="R6087" t="s">
        <v>44</v>
      </c>
      <c r="S6087" t="s">
        <v>5048</v>
      </c>
      <c r="T6087" s="3">
        <v>45831</v>
      </c>
      <c r="U6087" s="3">
        <v>45832</v>
      </c>
      <c r="V6087" s="2">
        <v>0</v>
      </c>
      <c r="W6087" t="s">
        <v>44</v>
      </c>
      <c r="X6087" t="s">
        <v>44</v>
      </c>
      <c r="Y6087" t="s">
        <v>6034</v>
      </c>
      <c r="Z6087" t="s">
        <v>6032</v>
      </c>
      <c r="AA6087" t="s">
        <v>4529</v>
      </c>
      <c r="AB6087" t="s">
        <v>4530</v>
      </c>
      <c r="AC6087" t="s">
        <v>89</v>
      </c>
      <c r="AD6087" t="str">
        <f t="shared" si="95"/>
        <v>10-60</v>
      </c>
      <c r="AE6087" t="str">
        <f>VLOOKUP(AD6087,'Main_Sub Desc'!C:D,2,)</f>
        <v>LPC from invoicing</v>
      </c>
      <c r="AF6087" t="str">
        <f>VLOOKUP(VALUE(H6087),'Main_Sub Desc'!F:G,2,)</f>
        <v>Wtr Rev Late Payment</v>
      </c>
      <c r="AG6087">
        <f>IFERROR(VLOOKUP(VALUE(I6087),'PC Mapping'!A:F,6,),"")</f>
        <v>10469</v>
      </c>
      <c r="AH6087" s="13" t="str">
        <f>VLOOKUP(AG6087,'PC Mapping'!L:M,2,)</f>
        <v>Bolivar Water</v>
      </c>
    </row>
    <row r="6088" spans="1:34" x14ac:dyDescent="0.2">
      <c r="A6088" t="s">
        <v>6029</v>
      </c>
      <c r="B6088" t="s">
        <v>24671</v>
      </c>
      <c r="C6088" t="s">
        <v>24204</v>
      </c>
      <c r="D6088" t="s">
        <v>5172</v>
      </c>
      <c r="E6088" s="3">
        <v>45831</v>
      </c>
      <c r="F6088" t="s">
        <v>44</v>
      </c>
      <c r="G6088" t="s">
        <v>3742</v>
      </c>
      <c r="H6088" t="s">
        <v>3716</v>
      </c>
      <c r="I6088" t="s">
        <v>4534</v>
      </c>
      <c r="J6088" t="s">
        <v>4522</v>
      </c>
      <c r="K6088" s="2">
        <v>5</v>
      </c>
      <c r="L6088" t="s">
        <v>44</v>
      </c>
      <c r="M6088" s="2">
        <v>5</v>
      </c>
      <c r="N6088" t="s">
        <v>4523</v>
      </c>
      <c r="O6088" t="s">
        <v>4524</v>
      </c>
      <c r="P6088" t="s">
        <v>5571</v>
      </c>
      <c r="Q6088" t="s">
        <v>24673</v>
      </c>
      <c r="R6088" t="s">
        <v>44</v>
      </c>
      <c r="S6088" t="s">
        <v>5048</v>
      </c>
      <c r="T6088" s="3">
        <v>45831</v>
      </c>
      <c r="U6088" s="3">
        <v>45832</v>
      </c>
      <c r="V6088" s="2">
        <v>0</v>
      </c>
      <c r="W6088" t="s">
        <v>44</v>
      </c>
      <c r="X6088" t="s">
        <v>44</v>
      </c>
      <c r="Y6088" t="s">
        <v>6031</v>
      </c>
      <c r="Z6088" t="s">
        <v>6032</v>
      </c>
      <c r="AA6088" t="s">
        <v>4529</v>
      </c>
      <c r="AB6088" t="s">
        <v>4530</v>
      </c>
      <c r="AC6088" t="s">
        <v>89</v>
      </c>
      <c r="AD6088" t="str">
        <f t="shared" si="95"/>
        <v>10-60</v>
      </c>
      <c r="AE6088" t="str">
        <f>VLOOKUP(AD6088,'Main_Sub Desc'!C:D,2,)</f>
        <v>LPC from invoicing</v>
      </c>
      <c r="AF6088" t="str">
        <f>VLOOKUP(VALUE(H6088),'Main_Sub Desc'!F:G,2,)</f>
        <v>Wst Rev Late Payment</v>
      </c>
      <c r="AG6088">
        <f>IFERROR(VLOOKUP(VALUE(I6088),'PC Mapping'!A:F,6,),"")</f>
        <v>10514</v>
      </c>
      <c r="AH6088" s="13" t="str">
        <f>VLOOKUP(AG6088,'PC Mapping'!L:M,2,)</f>
        <v>Bolivar Sewer</v>
      </c>
    </row>
    <row r="6089" spans="1:34" x14ac:dyDescent="0.2">
      <c r="A6089" t="s">
        <v>24674</v>
      </c>
      <c r="B6089" t="s">
        <v>24675</v>
      </c>
      <c r="C6089" t="s">
        <v>90</v>
      </c>
      <c r="D6089" t="s">
        <v>24472</v>
      </c>
      <c r="E6089" s="3">
        <v>45832</v>
      </c>
      <c r="F6089" t="s">
        <v>44</v>
      </c>
      <c r="G6089" t="s">
        <v>3742</v>
      </c>
      <c r="H6089" t="s">
        <v>3722</v>
      </c>
      <c r="I6089" t="s">
        <v>3752</v>
      </c>
      <c r="J6089" t="s">
        <v>4522</v>
      </c>
      <c r="K6089" s="2">
        <v>-50.69</v>
      </c>
      <c r="L6089" t="s">
        <v>44</v>
      </c>
      <c r="M6089" s="2">
        <v>-50.69</v>
      </c>
      <c r="N6089" t="s">
        <v>4523</v>
      </c>
      <c r="O6089" t="s">
        <v>4524</v>
      </c>
      <c r="P6089" t="s">
        <v>24676</v>
      </c>
      <c r="Q6089" t="s">
        <v>24677</v>
      </c>
      <c r="R6089" t="s">
        <v>44</v>
      </c>
      <c r="S6089" t="s">
        <v>24678</v>
      </c>
      <c r="T6089" s="3">
        <v>45832</v>
      </c>
      <c r="U6089" s="3">
        <v>45828</v>
      </c>
      <c r="V6089" s="2">
        <v>0</v>
      </c>
      <c r="W6089" t="s">
        <v>44</v>
      </c>
      <c r="X6089" t="s">
        <v>44</v>
      </c>
      <c r="Y6089" t="s">
        <v>24679</v>
      </c>
      <c r="Z6089" t="s">
        <v>24680</v>
      </c>
      <c r="AA6089" t="s">
        <v>4529</v>
      </c>
      <c r="AB6089" t="s">
        <v>24681</v>
      </c>
      <c r="AC6089" t="s">
        <v>99</v>
      </c>
      <c r="AD6089" t="str">
        <f t="shared" si="95"/>
        <v>10-50</v>
      </c>
      <c r="AE6089" t="str">
        <f>VLOOKUP(AD6089,'Main_Sub Desc'!C:D,2,)</f>
        <v>Late Payment (Adj.Cr)</v>
      </c>
      <c r="AF6089" t="str">
        <f>VLOOKUP(VALUE(H6089),'Main_Sub Desc'!F:G,2,)</f>
        <v>Wtr Rev Late Payment</v>
      </c>
      <c r="AG6089">
        <f>IFERROR(VLOOKUP(VALUE(I6089),'PC Mapping'!A:F,6,),"")</f>
        <v>10719</v>
      </c>
      <c r="AH6089" s="13" t="str">
        <f>VLOOKUP(AG6089,'PC Mapping'!L:M,2,)</f>
        <v>All Other Water</v>
      </c>
    </row>
    <row r="6090" spans="1:34" x14ac:dyDescent="0.2">
      <c r="A6090" t="s">
        <v>24682</v>
      </c>
      <c r="B6090" t="s">
        <v>24683</v>
      </c>
      <c r="C6090" t="s">
        <v>90</v>
      </c>
      <c r="D6090" t="s">
        <v>24379</v>
      </c>
      <c r="E6090" s="3">
        <v>45810</v>
      </c>
      <c r="F6090" t="s">
        <v>44</v>
      </c>
      <c r="G6090" t="s">
        <v>3742</v>
      </c>
      <c r="H6090" t="s">
        <v>3729</v>
      </c>
      <c r="I6090" t="s">
        <v>4538</v>
      </c>
      <c r="J6090" t="s">
        <v>4522</v>
      </c>
      <c r="K6090" s="2">
        <v>50</v>
      </c>
      <c r="L6090" t="s">
        <v>44</v>
      </c>
      <c r="M6090" s="2">
        <v>50</v>
      </c>
      <c r="N6090" t="s">
        <v>4523</v>
      </c>
      <c r="O6090" t="s">
        <v>24380</v>
      </c>
      <c r="P6090" t="s">
        <v>24658</v>
      </c>
      <c r="Q6090" t="s">
        <v>24684</v>
      </c>
      <c r="R6090" t="s">
        <v>44</v>
      </c>
      <c r="S6090" t="s">
        <v>24382</v>
      </c>
      <c r="T6090" s="3">
        <v>45832</v>
      </c>
      <c r="U6090" s="3">
        <v>45810</v>
      </c>
      <c r="V6090" s="2">
        <v>0</v>
      </c>
      <c r="W6090" t="s">
        <v>44</v>
      </c>
      <c r="X6090" t="s">
        <v>44</v>
      </c>
      <c r="Y6090" t="s">
        <v>24661</v>
      </c>
      <c r="Z6090" t="s">
        <v>282</v>
      </c>
      <c r="AA6090" t="s">
        <v>4529</v>
      </c>
      <c r="AB6090" t="s">
        <v>24383</v>
      </c>
      <c r="AC6090" t="s">
        <v>89</v>
      </c>
      <c r="AD6090" t="str">
        <f t="shared" si="95"/>
        <v>10-44</v>
      </c>
      <c r="AE6090" t="str">
        <f>VLOOKUP(AD6090,'Main_Sub Desc'!C:D,2,)</f>
        <v>Initiation Fee</v>
      </c>
      <c r="AF6090" t="str">
        <f>VLOOKUP(VALUE(H6090),'Main_Sub Desc'!F:G,2,)</f>
        <v>Wtr Rev Establish</v>
      </c>
      <c r="AG6090">
        <f>IFERROR(VLOOKUP(VALUE(I6090),'PC Mapping'!A:F,6,),"")</f>
        <v>10469</v>
      </c>
      <c r="AH6090" s="13" t="str">
        <f>VLOOKUP(AG6090,'PC Mapping'!L:M,2,)</f>
        <v>Bolivar Water</v>
      </c>
    </row>
    <row r="6091" spans="1:34" x14ac:dyDescent="0.2">
      <c r="A6091" t="s">
        <v>24685</v>
      </c>
      <c r="B6091" t="s">
        <v>24686</v>
      </c>
      <c r="C6091" t="s">
        <v>90</v>
      </c>
      <c r="D6091" t="s">
        <v>24472</v>
      </c>
      <c r="E6091" s="3">
        <v>45833</v>
      </c>
      <c r="F6091" t="s">
        <v>44</v>
      </c>
      <c r="G6091" t="s">
        <v>3742</v>
      </c>
      <c r="H6091" t="s">
        <v>3729</v>
      </c>
      <c r="I6091" t="s">
        <v>24687</v>
      </c>
      <c r="J6091" t="s">
        <v>4522</v>
      </c>
      <c r="K6091" s="2">
        <v>50</v>
      </c>
      <c r="L6091" t="s">
        <v>44</v>
      </c>
      <c r="M6091" s="2">
        <v>50</v>
      </c>
      <c r="N6091" t="s">
        <v>4523</v>
      </c>
      <c r="O6091" t="s">
        <v>24380</v>
      </c>
      <c r="P6091" t="s">
        <v>16718</v>
      </c>
      <c r="Q6091" t="s">
        <v>24688</v>
      </c>
      <c r="R6091" t="s">
        <v>44</v>
      </c>
      <c r="S6091" t="s">
        <v>24475</v>
      </c>
      <c r="T6091" s="3">
        <v>45833</v>
      </c>
      <c r="U6091" s="3">
        <v>45825</v>
      </c>
      <c r="V6091" s="2">
        <v>0</v>
      </c>
      <c r="W6091" t="s">
        <v>44</v>
      </c>
      <c r="X6091" t="s">
        <v>44</v>
      </c>
      <c r="Y6091" t="s">
        <v>24689</v>
      </c>
      <c r="Z6091" t="s">
        <v>24690</v>
      </c>
      <c r="AA6091" t="s">
        <v>4529</v>
      </c>
      <c r="AB6091" t="s">
        <v>24383</v>
      </c>
      <c r="AC6091" t="s">
        <v>89</v>
      </c>
      <c r="AD6091" t="str">
        <f t="shared" si="95"/>
        <v>10-44</v>
      </c>
      <c r="AE6091" t="str">
        <f>VLOOKUP(AD6091,'Main_Sub Desc'!C:D,2,)</f>
        <v>Initiation Fee</v>
      </c>
      <c r="AF6091" t="str">
        <f>VLOOKUP(VALUE(H6091),'Main_Sub Desc'!F:G,2,)</f>
        <v>Wtr Rev Establish</v>
      </c>
      <c r="AG6091">
        <f>IFERROR(VLOOKUP(VALUE(I6091),'PC Mapping'!A:F,6,),"")</f>
        <v>10719</v>
      </c>
      <c r="AH6091" s="13" t="str">
        <f>VLOOKUP(AG6091,'PC Mapping'!L:M,2,)</f>
        <v>All Other Water</v>
      </c>
    </row>
    <row r="6092" spans="1:34" x14ac:dyDescent="0.2">
      <c r="A6092" t="s">
        <v>24691</v>
      </c>
      <c r="B6092" t="s">
        <v>24692</v>
      </c>
      <c r="C6092" t="s">
        <v>90</v>
      </c>
      <c r="D6092" t="s">
        <v>24472</v>
      </c>
      <c r="E6092" s="3">
        <v>45834</v>
      </c>
      <c r="F6092" t="s">
        <v>44</v>
      </c>
      <c r="G6092" t="s">
        <v>3742</v>
      </c>
      <c r="H6092" t="s">
        <v>3727</v>
      </c>
      <c r="I6092" t="s">
        <v>3752</v>
      </c>
      <c r="J6092" t="s">
        <v>4522</v>
      </c>
      <c r="K6092" s="2">
        <v>-472.03</v>
      </c>
      <c r="L6092" t="s">
        <v>44</v>
      </c>
      <c r="M6092" s="2">
        <v>-472.03</v>
      </c>
      <c r="N6092" t="s">
        <v>4523</v>
      </c>
      <c r="O6092" t="s">
        <v>4524</v>
      </c>
      <c r="P6092" t="s">
        <v>24693</v>
      </c>
      <c r="Q6092" t="s">
        <v>24694</v>
      </c>
      <c r="R6092" t="s">
        <v>44</v>
      </c>
      <c r="S6092" t="s">
        <v>24695</v>
      </c>
      <c r="T6092" s="3">
        <v>45834</v>
      </c>
      <c r="U6092" s="3">
        <v>45834</v>
      </c>
      <c r="V6092" s="2">
        <v>0</v>
      </c>
      <c r="W6092" t="s">
        <v>44</v>
      </c>
      <c r="X6092" t="s">
        <v>44</v>
      </c>
      <c r="Y6092" t="s">
        <v>24696</v>
      </c>
      <c r="Z6092" t="s">
        <v>24697</v>
      </c>
      <c r="AA6092" t="s">
        <v>24514</v>
      </c>
      <c r="AB6092" t="s">
        <v>24604</v>
      </c>
      <c r="AC6092" t="s">
        <v>89</v>
      </c>
      <c r="AD6092" t="str">
        <f t="shared" si="95"/>
        <v>6000-110</v>
      </c>
      <c r="AE6092" t="str">
        <f>VLOOKUP(AD6092,'Main_Sub Desc'!C:D,2,)</f>
        <v>Misc. Credit</v>
      </c>
      <c r="AF6092" t="str">
        <f>VLOOKUP(VALUE(H6092),'Main_Sub Desc'!F:G,2,)</f>
        <v>Wtr Rev Other/Misc</v>
      </c>
      <c r="AG6092">
        <f>IFERROR(VLOOKUP(VALUE(I6092),'PC Mapping'!A:F,6,),"")</f>
        <v>10719</v>
      </c>
      <c r="AH6092" s="13" t="str">
        <f>VLOOKUP(AG6092,'PC Mapping'!L:M,2,)</f>
        <v>All Other Water</v>
      </c>
    </row>
    <row r="6093" spans="1:34" x14ac:dyDescent="0.2">
      <c r="A6093" t="s">
        <v>24698</v>
      </c>
      <c r="B6093" t="s">
        <v>24692</v>
      </c>
      <c r="C6093" t="s">
        <v>90</v>
      </c>
      <c r="D6093" t="s">
        <v>24472</v>
      </c>
      <c r="E6093" s="3">
        <v>45834</v>
      </c>
      <c r="F6093" t="s">
        <v>44</v>
      </c>
      <c r="G6093" t="s">
        <v>3742</v>
      </c>
      <c r="H6093" t="s">
        <v>3727</v>
      </c>
      <c r="I6093" t="s">
        <v>3752</v>
      </c>
      <c r="J6093" t="s">
        <v>4522</v>
      </c>
      <c r="K6093" s="2">
        <v>-21.56</v>
      </c>
      <c r="L6093" t="s">
        <v>44</v>
      </c>
      <c r="M6093" s="2">
        <v>-21.56</v>
      </c>
      <c r="N6093" t="s">
        <v>4523</v>
      </c>
      <c r="O6093" t="s">
        <v>4524</v>
      </c>
      <c r="P6093" t="s">
        <v>5681</v>
      </c>
      <c r="Q6093" t="s">
        <v>24699</v>
      </c>
      <c r="R6093" t="s">
        <v>44</v>
      </c>
      <c r="S6093" t="s">
        <v>24695</v>
      </c>
      <c r="T6093" s="3">
        <v>45834</v>
      </c>
      <c r="U6093" s="3">
        <v>45834</v>
      </c>
      <c r="V6093" s="2">
        <v>0</v>
      </c>
      <c r="W6093" t="s">
        <v>44</v>
      </c>
      <c r="X6093" t="s">
        <v>44</v>
      </c>
      <c r="Y6093" t="s">
        <v>5683</v>
      </c>
      <c r="Z6093" t="s">
        <v>5684</v>
      </c>
      <c r="AA6093" t="s">
        <v>24514</v>
      </c>
      <c r="AB6093" t="s">
        <v>24604</v>
      </c>
      <c r="AC6093" t="s">
        <v>99</v>
      </c>
      <c r="AD6093" t="str">
        <f t="shared" si="95"/>
        <v>6000-110</v>
      </c>
      <c r="AE6093" t="str">
        <f>VLOOKUP(AD6093,'Main_Sub Desc'!C:D,2,)</f>
        <v>Misc. Credit</v>
      </c>
      <c r="AF6093" t="str">
        <f>VLOOKUP(VALUE(H6093),'Main_Sub Desc'!F:G,2,)</f>
        <v>Wtr Rev Other/Misc</v>
      </c>
      <c r="AG6093">
        <f>IFERROR(VLOOKUP(VALUE(I6093),'PC Mapping'!A:F,6,),"")</f>
        <v>10719</v>
      </c>
      <c r="AH6093" s="13" t="str">
        <f>VLOOKUP(AG6093,'PC Mapping'!L:M,2,)</f>
        <v>All Other Water</v>
      </c>
    </row>
    <row r="6094" spans="1:34" x14ac:dyDescent="0.2">
      <c r="A6094" t="s">
        <v>24700</v>
      </c>
      <c r="B6094" t="s">
        <v>24692</v>
      </c>
      <c r="C6094" t="s">
        <v>90</v>
      </c>
      <c r="D6094" t="s">
        <v>24472</v>
      </c>
      <c r="E6094" s="3">
        <v>45834</v>
      </c>
      <c r="F6094" t="s">
        <v>44</v>
      </c>
      <c r="G6094" t="s">
        <v>3742</v>
      </c>
      <c r="H6094" t="s">
        <v>3727</v>
      </c>
      <c r="I6094" t="s">
        <v>24347</v>
      </c>
      <c r="J6094" t="s">
        <v>4522</v>
      </c>
      <c r="K6094" s="2">
        <v>-21.56</v>
      </c>
      <c r="L6094" t="s">
        <v>44</v>
      </c>
      <c r="M6094" s="2">
        <v>-21.56</v>
      </c>
      <c r="N6094" t="s">
        <v>4523</v>
      </c>
      <c r="O6094" t="s">
        <v>4524</v>
      </c>
      <c r="P6094" t="s">
        <v>5681</v>
      </c>
      <c r="Q6094" t="s">
        <v>24701</v>
      </c>
      <c r="R6094" t="s">
        <v>44</v>
      </c>
      <c r="S6094" t="s">
        <v>24695</v>
      </c>
      <c r="T6094" s="3">
        <v>45834</v>
      </c>
      <c r="U6094" s="3">
        <v>45834</v>
      </c>
      <c r="V6094" s="2">
        <v>0</v>
      </c>
      <c r="W6094" t="s">
        <v>44</v>
      </c>
      <c r="X6094" t="s">
        <v>44</v>
      </c>
      <c r="Y6094" t="s">
        <v>44</v>
      </c>
      <c r="Z6094" t="s">
        <v>5684</v>
      </c>
      <c r="AA6094" t="s">
        <v>24514</v>
      </c>
      <c r="AB6094" t="s">
        <v>24604</v>
      </c>
      <c r="AC6094" t="s">
        <v>24702</v>
      </c>
      <c r="AD6094" t="str">
        <f t="shared" si="95"/>
        <v>6000-110</v>
      </c>
      <c r="AE6094" t="str">
        <f>VLOOKUP(AD6094,'Main_Sub Desc'!C:D,2,)</f>
        <v>Misc. Credit</v>
      </c>
      <c r="AF6094" t="str">
        <f>VLOOKUP(VALUE(H6094),'Main_Sub Desc'!F:G,2,)</f>
        <v>Wtr Rev Other/Misc</v>
      </c>
      <c r="AG6094">
        <f>IFERROR(VLOOKUP(VALUE(I6094),'PC Mapping'!A:F,6,),"")</f>
        <v>10719</v>
      </c>
      <c r="AH6094" s="13" t="str">
        <f>VLOOKUP(AG6094,'PC Mapping'!L:M,2,)</f>
        <v>All Other Water</v>
      </c>
    </row>
    <row r="6095" spans="1:34" x14ac:dyDescent="0.2">
      <c r="A6095" t="s">
        <v>24703</v>
      </c>
      <c r="B6095" t="s">
        <v>24704</v>
      </c>
      <c r="C6095" t="s">
        <v>24204</v>
      </c>
      <c r="D6095" t="s">
        <v>5172</v>
      </c>
      <c r="E6095" s="3">
        <v>45834</v>
      </c>
      <c r="F6095" t="s">
        <v>44</v>
      </c>
      <c r="G6095" t="s">
        <v>3742</v>
      </c>
      <c r="H6095" t="s">
        <v>3722</v>
      </c>
      <c r="I6095" t="s">
        <v>4538</v>
      </c>
      <c r="J6095" t="s">
        <v>4522</v>
      </c>
      <c r="K6095" s="2">
        <v>8.6</v>
      </c>
      <c r="L6095" t="s">
        <v>44</v>
      </c>
      <c r="M6095" s="2">
        <v>8.6</v>
      </c>
      <c r="N6095" t="s">
        <v>4523</v>
      </c>
      <c r="O6095" t="s">
        <v>4524</v>
      </c>
      <c r="P6095" t="s">
        <v>24705</v>
      </c>
      <c r="Q6095" t="s">
        <v>24706</v>
      </c>
      <c r="R6095" t="s">
        <v>44</v>
      </c>
      <c r="S6095" t="s">
        <v>4682</v>
      </c>
      <c r="T6095" s="3">
        <v>45834</v>
      </c>
      <c r="U6095" s="3">
        <v>45694</v>
      </c>
      <c r="V6095" s="2">
        <v>0</v>
      </c>
      <c r="W6095" t="s">
        <v>44</v>
      </c>
      <c r="X6095" t="s">
        <v>44</v>
      </c>
      <c r="Y6095" t="s">
        <v>24707</v>
      </c>
      <c r="Z6095" t="s">
        <v>24708</v>
      </c>
      <c r="AA6095" t="s">
        <v>4529</v>
      </c>
      <c r="AB6095" t="s">
        <v>4530</v>
      </c>
      <c r="AC6095" t="s">
        <v>99</v>
      </c>
      <c r="AD6095" t="str">
        <f t="shared" si="95"/>
        <v>10-60</v>
      </c>
      <c r="AE6095" t="str">
        <f>VLOOKUP(AD6095,'Main_Sub Desc'!C:D,2,)</f>
        <v>LPC from invoicing</v>
      </c>
      <c r="AF6095" t="str">
        <f>VLOOKUP(VALUE(H6095),'Main_Sub Desc'!F:G,2,)</f>
        <v>Wtr Rev Late Payment</v>
      </c>
      <c r="AG6095">
        <f>IFERROR(VLOOKUP(VALUE(I6095),'PC Mapping'!A:F,6,),"")</f>
        <v>10469</v>
      </c>
      <c r="AH6095" s="13" t="str">
        <f>VLOOKUP(AG6095,'PC Mapping'!L:M,2,)</f>
        <v>Bolivar Water</v>
      </c>
    </row>
    <row r="6096" spans="1:34" x14ac:dyDescent="0.2">
      <c r="A6096" t="s">
        <v>24703</v>
      </c>
      <c r="B6096" t="s">
        <v>24704</v>
      </c>
      <c r="C6096" t="s">
        <v>24204</v>
      </c>
      <c r="D6096" t="s">
        <v>5172</v>
      </c>
      <c r="E6096" s="3">
        <v>45834</v>
      </c>
      <c r="F6096" t="s">
        <v>44</v>
      </c>
      <c r="G6096" t="s">
        <v>3742</v>
      </c>
      <c r="H6096" t="s">
        <v>3716</v>
      </c>
      <c r="I6096" t="s">
        <v>4534</v>
      </c>
      <c r="J6096" t="s">
        <v>4522</v>
      </c>
      <c r="K6096" s="2">
        <v>11.38</v>
      </c>
      <c r="L6096" t="s">
        <v>44</v>
      </c>
      <c r="M6096" s="2">
        <v>11.38</v>
      </c>
      <c r="N6096" t="s">
        <v>4523</v>
      </c>
      <c r="O6096" t="s">
        <v>4524</v>
      </c>
      <c r="P6096" t="s">
        <v>24705</v>
      </c>
      <c r="Q6096" t="s">
        <v>24709</v>
      </c>
      <c r="R6096" t="s">
        <v>44</v>
      </c>
      <c r="S6096" t="s">
        <v>4682</v>
      </c>
      <c r="T6096" s="3">
        <v>45834</v>
      </c>
      <c r="U6096" s="3">
        <v>45694</v>
      </c>
      <c r="V6096" s="2">
        <v>0</v>
      </c>
      <c r="W6096" t="s">
        <v>44</v>
      </c>
      <c r="X6096" t="s">
        <v>44</v>
      </c>
      <c r="Y6096" t="s">
        <v>24710</v>
      </c>
      <c r="Z6096" t="s">
        <v>24708</v>
      </c>
      <c r="AA6096" t="s">
        <v>4529</v>
      </c>
      <c r="AB6096" t="s">
        <v>4530</v>
      </c>
      <c r="AC6096" t="s">
        <v>99</v>
      </c>
      <c r="AD6096" t="str">
        <f t="shared" si="95"/>
        <v>10-60</v>
      </c>
      <c r="AE6096" t="str">
        <f>VLOOKUP(AD6096,'Main_Sub Desc'!C:D,2,)</f>
        <v>LPC from invoicing</v>
      </c>
      <c r="AF6096" t="str">
        <f>VLOOKUP(VALUE(H6096),'Main_Sub Desc'!F:G,2,)</f>
        <v>Wst Rev Late Payment</v>
      </c>
      <c r="AG6096">
        <f>IFERROR(VLOOKUP(VALUE(I6096),'PC Mapping'!A:F,6,),"")</f>
        <v>10514</v>
      </c>
      <c r="AH6096" s="13" t="str">
        <f>VLOOKUP(AG6096,'PC Mapping'!L:M,2,)</f>
        <v>Bolivar Sewer</v>
      </c>
    </row>
    <row r="6097" spans="1:34" x14ac:dyDescent="0.2">
      <c r="A6097" t="s">
        <v>24711</v>
      </c>
      <c r="B6097" t="s">
        <v>24704</v>
      </c>
      <c r="C6097" t="s">
        <v>24204</v>
      </c>
      <c r="D6097" t="s">
        <v>5172</v>
      </c>
      <c r="E6097" s="3">
        <v>45834</v>
      </c>
      <c r="F6097" t="s">
        <v>44</v>
      </c>
      <c r="G6097" t="s">
        <v>3742</v>
      </c>
      <c r="H6097" t="s">
        <v>3722</v>
      </c>
      <c r="I6097" t="s">
        <v>4538</v>
      </c>
      <c r="J6097" t="s">
        <v>4522</v>
      </c>
      <c r="K6097" s="2">
        <v>8.6</v>
      </c>
      <c r="L6097" t="s">
        <v>44</v>
      </c>
      <c r="M6097" s="2">
        <v>8.6</v>
      </c>
      <c r="N6097" t="s">
        <v>4523</v>
      </c>
      <c r="O6097" t="s">
        <v>4524</v>
      </c>
      <c r="P6097" t="s">
        <v>24705</v>
      </c>
      <c r="Q6097" t="s">
        <v>24712</v>
      </c>
      <c r="R6097" t="s">
        <v>44</v>
      </c>
      <c r="S6097" t="s">
        <v>4682</v>
      </c>
      <c r="T6097" s="3">
        <v>45834</v>
      </c>
      <c r="U6097" s="3">
        <v>45693</v>
      </c>
      <c r="V6097" s="2">
        <v>0</v>
      </c>
      <c r="W6097" t="s">
        <v>44</v>
      </c>
      <c r="X6097" t="s">
        <v>44</v>
      </c>
      <c r="Y6097" t="s">
        <v>24707</v>
      </c>
      <c r="Z6097" t="s">
        <v>24708</v>
      </c>
      <c r="AA6097" t="s">
        <v>4529</v>
      </c>
      <c r="AB6097" t="s">
        <v>4530</v>
      </c>
      <c r="AC6097" t="s">
        <v>99</v>
      </c>
      <c r="AD6097" t="str">
        <f t="shared" si="95"/>
        <v>10-60</v>
      </c>
      <c r="AE6097" t="str">
        <f>VLOOKUP(AD6097,'Main_Sub Desc'!C:D,2,)</f>
        <v>LPC from invoicing</v>
      </c>
      <c r="AF6097" t="str">
        <f>VLOOKUP(VALUE(H6097),'Main_Sub Desc'!F:G,2,)</f>
        <v>Wtr Rev Late Payment</v>
      </c>
      <c r="AG6097">
        <f>IFERROR(VLOOKUP(VALUE(I6097),'PC Mapping'!A:F,6,),"")</f>
        <v>10469</v>
      </c>
      <c r="AH6097" s="13" t="str">
        <f>VLOOKUP(AG6097,'PC Mapping'!L:M,2,)</f>
        <v>Bolivar Water</v>
      </c>
    </row>
    <row r="6098" spans="1:34" x14ac:dyDescent="0.2">
      <c r="A6098" t="s">
        <v>24711</v>
      </c>
      <c r="B6098" t="s">
        <v>24704</v>
      </c>
      <c r="C6098" t="s">
        <v>24204</v>
      </c>
      <c r="D6098" t="s">
        <v>5172</v>
      </c>
      <c r="E6098" s="3">
        <v>45834</v>
      </c>
      <c r="F6098" t="s">
        <v>44</v>
      </c>
      <c r="G6098" t="s">
        <v>3742</v>
      </c>
      <c r="H6098" t="s">
        <v>3716</v>
      </c>
      <c r="I6098" t="s">
        <v>4534</v>
      </c>
      <c r="J6098" t="s">
        <v>4522</v>
      </c>
      <c r="K6098" s="2">
        <v>11.38</v>
      </c>
      <c r="L6098" t="s">
        <v>44</v>
      </c>
      <c r="M6098" s="2">
        <v>11.38</v>
      </c>
      <c r="N6098" t="s">
        <v>4523</v>
      </c>
      <c r="O6098" t="s">
        <v>4524</v>
      </c>
      <c r="P6098" t="s">
        <v>24705</v>
      </c>
      <c r="Q6098" t="s">
        <v>24713</v>
      </c>
      <c r="R6098" t="s">
        <v>44</v>
      </c>
      <c r="S6098" t="s">
        <v>4682</v>
      </c>
      <c r="T6098" s="3">
        <v>45834</v>
      </c>
      <c r="U6098" s="3">
        <v>45693</v>
      </c>
      <c r="V6098" s="2">
        <v>0</v>
      </c>
      <c r="W6098" t="s">
        <v>44</v>
      </c>
      <c r="X6098" t="s">
        <v>44</v>
      </c>
      <c r="Y6098" t="s">
        <v>24710</v>
      </c>
      <c r="Z6098" t="s">
        <v>24708</v>
      </c>
      <c r="AA6098" t="s">
        <v>4529</v>
      </c>
      <c r="AB6098" t="s">
        <v>4530</v>
      </c>
      <c r="AC6098" t="s">
        <v>99</v>
      </c>
      <c r="AD6098" t="str">
        <f t="shared" si="95"/>
        <v>10-60</v>
      </c>
      <c r="AE6098" t="str">
        <f>VLOOKUP(AD6098,'Main_Sub Desc'!C:D,2,)</f>
        <v>LPC from invoicing</v>
      </c>
      <c r="AF6098" t="str">
        <f>VLOOKUP(VALUE(H6098),'Main_Sub Desc'!F:G,2,)</f>
        <v>Wst Rev Late Payment</v>
      </c>
      <c r="AG6098">
        <f>IFERROR(VLOOKUP(VALUE(I6098),'PC Mapping'!A:F,6,),"")</f>
        <v>10514</v>
      </c>
      <c r="AH6098" s="13" t="str">
        <f>VLOOKUP(AG6098,'PC Mapping'!L:M,2,)</f>
        <v>Bolivar Sewer</v>
      </c>
    </row>
    <row r="6099" spans="1:34" x14ac:dyDescent="0.2">
      <c r="A6099" t="s">
        <v>24714</v>
      </c>
      <c r="B6099" t="s">
        <v>24704</v>
      </c>
      <c r="C6099" t="s">
        <v>24204</v>
      </c>
      <c r="D6099" t="s">
        <v>5172</v>
      </c>
      <c r="E6099" s="3">
        <v>45834</v>
      </c>
      <c r="F6099" t="s">
        <v>44</v>
      </c>
      <c r="G6099" t="s">
        <v>3742</v>
      </c>
      <c r="H6099" t="s">
        <v>3722</v>
      </c>
      <c r="I6099" t="s">
        <v>4538</v>
      </c>
      <c r="J6099" t="s">
        <v>4522</v>
      </c>
      <c r="K6099" s="2">
        <v>9.32</v>
      </c>
      <c r="L6099" t="s">
        <v>44</v>
      </c>
      <c r="M6099" s="2">
        <v>9.32</v>
      </c>
      <c r="N6099" t="s">
        <v>4523</v>
      </c>
      <c r="O6099" t="s">
        <v>4524</v>
      </c>
      <c r="P6099" t="s">
        <v>24705</v>
      </c>
      <c r="Q6099" t="s">
        <v>24715</v>
      </c>
      <c r="R6099" t="s">
        <v>44</v>
      </c>
      <c r="S6099" t="s">
        <v>4682</v>
      </c>
      <c r="T6099" s="3">
        <v>45834</v>
      </c>
      <c r="U6099" s="3">
        <v>45664</v>
      </c>
      <c r="V6099" s="2">
        <v>0</v>
      </c>
      <c r="W6099" t="s">
        <v>44</v>
      </c>
      <c r="X6099" t="s">
        <v>44</v>
      </c>
      <c r="Y6099" t="s">
        <v>24707</v>
      </c>
      <c r="Z6099" t="s">
        <v>24708</v>
      </c>
      <c r="AA6099" t="s">
        <v>4529</v>
      </c>
      <c r="AB6099" t="s">
        <v>4530</v>
      </c>
      <c r="AC6099" t="s">
        <v>99</v>
      </c>
      <c r="AD6099" t="str">
        <f t="shared" si="95"/>
        <v>10-60</v>
      </c>
      <c r="AE6099" t="str">
        <f>VLOOKUP(AD6099,'Main_Sub Desc'!C:D,2,)</f>
        <v>LPC from invoicing</v>
      </c>
      <c r="AF6099" t="str">
        <f>VLOOKUP(VALUE(H6099),'Main_Sub Desc'!F:G,2,)</f>
        <v>Wtr Rev Late Payment</v>
      </c>
      <c r="AG6099">
        <f>IFERROR(VLOOKUP(VALUE(I6099),'PC Mapping'!A:F,6,),"")</f>
        <v>10469</v>
      </c>
      <c r="AH6099" s="13" t="str">
        <f>VLOOKUP(AG6099,'PC Mapping'!L:M,2,)</f>
        <v>Bolivar Water</v>
      </c>
    </row>
    <row r="6100" spans="1:34" x14ac:dyDescent="0.2">
      <c r="A6100" t="s">
        <v>24714</v>
      </c>
      <c r="B6100" t="s">
        <v>24704</v>
      </c>
      <c r="C6100" t="s">
        <v>24204</v>
      </c>
      <c r="D6100" t="s">
        <v>5172</v>
      </c>
      <c r="E6100" s="3">
        <v>45834</v>
      </c>
      <c r="F6100" t="s">
        <v>44</v>
      </c>
      <c r="G6100" t="s">
        <v>3742</v>
      </c>
      <c r="H6100" t="s">
        <v>3716</v>
      </c>
      <c r="I6100" t="s">
        <v>4534</v>
      </c>
      <c r="J6100" t="s">
        <v>4522</v>
      </c>
      <c r="K6100" s="2">
        <v>12.34</v>
      </c>
      <c r="L6100" t="s">
        <v>44</v>
      </c>
      <c r="M6100" s="2">
        <v>12.34</v>
      </c>
      <c r="N6100" t="s">
        <v>4523</v>
      </c>
      <c r="O6100" t="s">
        <v>4524</v>
      </c>
      <c r="P6100" t="s">
        <v>24705</v>
      </c>
      <c r="Q6100" t="s">
        <v>24716</v>
      </c>
      <c r="R6100" t="s">
        <v>44</v>
      </c>
      <c r="S6100" t="s">
        <v>4682</v>
      </c>
      <c r="T6100" s="3">
        <v>45834</v>
      </c>
      <c r="U6100" s="3">
        <v>45664</v>
      </c>
      <c r="V6100" s="2">
        <v>0</v>
      </c>
      <c r="W6100" t="s">
        <v>44</v>
      </c>
      <c r="X6100" t="s">
        <v>44</v>
      </c>
      <c r="Y6100" t="s">
        <v>24710</v>
      </c>
      <c r="Z6100" t="s">
        <v>24708</v>
      </c>
      <c r="AA6100" t="s">
        <v>4529</v>
      </c>
      <c r="AB6100" t="s">
        <v>4530</v>
      </c>
      <c r="AC6100" t="s">
        <v>99</v>
      </c>
      <c r="AD6100" t="str">
        <f t="shared" si="95"/>
        <v>10-60</v>
      </c>
      <c r="AE6100" t="str">
        <f>VLOOKUP(AD6100,'Main_Sub Desc'!C:D,2,)</f>
        <v>LPC from invoicing</v>
      </c>
      <c r="AF6100" t="str">
        <f>VLOOKUP(VALUE(H6100),'Main_Sub Desc'!F:G,2,)</f>
        <v>Wst Rev Late Payment</v>
      </c>
      <c r="AG6100">
        <f>IFERROR(VLOOKUP(VALUE(I6100),'PC Mapping'!A:F,6,),"")</f>
        <v>10514</v>
      </c>
      <c r="AH6100" s="13" t="str">
        <f>VLOOKUP(AG6100,'PC Mapping'!L:M,2,)</f>
        <v>Bolivar Sewer</v>
      </c>
    </row>
    <row r="6101" spans="1:34" x14ac:dyDescent="0.2">
      <c r="A6101" t="s">
        <v>24717</v>
      </c>
      <c r="B6101" t="s">
        <v>24704</v>
      </c>
      <c r="C6101" t="s">
        <v>24204</v>
      </c>
      <c r="D6101" t="s">
        <v>5172</v>
      </c>
      <c r="E6101" s="3">
        <v>45834</v>
      </c>
      <c r="F6101" t="s">
        <v>44</v>
      </c>
      <c r="G6101" t="s">
        <v>3742</v>
      </c>
      <c r="H6101" t="s">
        <v>3722</v>
      </c>
      <c r="I6101" t="s">
        <v>4538</v>
      </c>
      <c r="J6101" t="s">
        <v>4522</v>
      </c>
      <c r="K6101" s="2">
        <v>9.06</v>
      </c>
      <c r="L6101" t="s">
        <v>44</v>
      </c>
      <c r="M6101" s="2">
        <v>9.06</v>
      </c>
      <c r="N6101" t="s">
        <v>4523</v>
      </c>
      <c r="O6101" t="s">
        <v>4524</v>
      </c>
      <c r="P6101" t="s">
        <v>24705</v>
      </c>
      <c r="Q6101" t="s">
        <v>24718</v>
      </c>
      <c r="R6101" t="s">
        <v>44</v>
      </c>
      <c r="S6101" t="s">
        <v>4682</v>
      </c>
      <c r="T6101" s="3">
        <v>45834</v>
      </c>
      <c r="U6101" s="3">
        <v>45509</v>
      </c>
      <c r="V6101" s="2">
        <v>0</v>
      </c>
      <c r="W6101" t="s">
        <v>44</v>
      </c>
      <c r="X6101" t="s">
        <v>44</v>
      </c>
      <c r="Y6101" t="s">
        <v>24707</v>
      </c>
      <c r="Z6101" t="s">
        <v>24708</v>
      </c>
      <c r="AA6101" t="s">
        <v>4529</v>
      </c>
      <c r="AB6101" t="s">
        <v>4530</v>
      </c>
      <c r="AC6101" t="s">
        <v>99</v>
      </c>
      <c r="AD6101" t="str">
        <f t="shared" si="95"/>
        <v>10-60</v>
      </c>
      <c r="AE6101" t="str">
        <f>VLOOKUP(AD6101,'Main_Sub Desc'!C:D,2,)</f>
        <v>LPC from invoicing</v>
      </c>
      <c r="AF6101" t="str">
        <f>VLOOKUP(VALUE(H6101),'Main_Sub Desc'!F:G,2,)</f>
        <v>Wtr Rev Late Payment</v>
      </c>
      <c r="AG6101">
        <f>IFERROR(VLOOKUP(VALUE(I6101),'PC Mapping'!A:F,6,),"")</f>
        <v>10469</v>
      </c>
      <c r="AH6101" s="13" t="str">
        <f>VLOOKUP(AG6101,'PC Mapping'!L:M,2,)</f>
        <v>Bolivar Water</v>
      </c>
    </row>
    <row r="6102" spans="1:34" x14ac:dyDescent="0.2">
      <c r="A6102" t="s">
        <v>24717</v>
      </c>
      <c r="B6102" t="s">
        <v>24704</v>
      </c>
      <c r="C6102" t="s">
        <v>24204</v>
      </c>
      <c r="D6102" t="s">
        <v>5172</v>
      </c>
      <c r="E6102" s="3">
        <v>45834</v>
      </c>
      <c r="F6102" t="s">
        <v>44</v>
      </c>
      <c r="G6102" t="s">
        <v>3742</v>
      </c>
      <c r="H6102" t="s">
        <v>3716</v>
      </c>
      <c r="I6102" t="s">
        <v>4534</v>
      </c>
      <c r="J6102" t="s">
        <v>4522</v>
      </c>
      <c r="K6102" s="2">
        <v>12.07</v>
      </c>
      <c r="L6102" t="s">
        <v>44</v>
      </c>
      <c r="M6102" s="2">
        <v>12.07</v>
      </c>
      <c r="N6102" t="s">
        <v>4523</v>
      </c>
      <c r="O6102" t="s">
        <v>4524</v>
      </c>
      <c r="P6102" t="s">
        <v>24705</v>
      </c>
      <c r="Q6102" t="s">
        <v>24719</v>
      </c>
      <c r="R6102" t="s">
        <v>44</v>
      </c>
      <c r="S6102" t="s">
        <v>4682</v>
      </c>
      <c r="T6102" s="3">
        <v>45834</v>
      </c>
      <c r="U6102" s="3">
        <v>45509</v>
      </c>
      <c r="V6102" s="2">
        <v>0</v>
      </c>
      <c r="W6102" t="s">
        <v>44</v>
      </c>
      <c r="X6102" t="s">
        <v>44</v>
      </c>
      <c r="Y6102" t="s">
        <v>24710</v>
      </c>
      <c r="Z6102" t="s">
        <v>24708</v>
      </c>
      <c r="AA6102" t="s">
        <v>4529</v>
      </c>
      <c r="AB6102" t="s">
        <v>4530</v>
      </c>
      <c r="AC6102" t="s">
        <v>99</v>
      </c>
      <c r="AD6102" t="str">
        <f t="shared" si="95"/>
        <v>10-60</v>
      </c>
      <c r="AE6102" t="str">
        <f>VLOOKUP(AD6102,'Main_Sub Desc'!C:D,2,)</f>
        <v>LPC from invoicing</v>
      </c>
      <c r="AF6102" t="str">
        <f>VLOOKUP(VALUE(H6102),'Main_Sub Desc'!F:G,2,)</f>
        <v>Wst Rev Late Payment</v>
      </c>
      <c r="AG6102">
        <f>IFERROR(VLOOKUP(VALUE(I6102),'PC Mapping'!A:F,6,),"")</f>
        <v>10514</v>
      </c>
      <c r="AH6102" s="13" t="str">
        <f>VLOOKUP(AG6102,'PC Mapping'!L:M,2,)</f>
        <v>Bolivar Sewer</v>
      </c>
    </row>
    <row r="6103" spans="1:34" x14ac:dyDescent="0.2">
      <c r="A6103" t="s">
        <v>24720</v>
      </c>
      <c r="B6103" t="s">
        <v>24721</v>
      </c>
      <c r="C6103" t="s">
        <v>90</v>
      </c>
      <c r="D6103" t="s">
        <v>24379</v>
      </c>
      <c r="E6103" s="3">
        <v>45835</v>
      </c>
      <c r="F6103" t="s">
        <v>44</v>
      </c>
      <c r="G6103" t="s">
        <v>3742</v>
      </c>
      <c r="H6103" t="s">
        <v>3718</v>
      </c>
      <c r="I6103" t="s">
        <v>4534</v>
      </c>
      <c r="J6103" t="s">
        <v>4522</v>
      </c>
      <c r="K6103" s="2">
        <v>50</v>
      </c>
      <c r="L6103" t="s">
        <v>44</v>
      </c>
      <c r="M6103" s="2">
        <v>50</v>
      </c>
      <c r="N6103" t="s">
        <v>4523</v>
      </c>
      <c r="O6103" t="s">
        <v>24380</v>
      </c>
      <c r="P6103" t="s">
        <v>5604</v>
      </c>
      <c r="Q6103" t="s">
        <v>24722</v>
      </c>
      <c r="R6103" t="s">
        <v>44</v>
      </c>
      <c r="S6103" t="s">
        <v>24382</v>
      </c>
      <c r="T6103" s="3">
        <v>45835</v>
      </c>
      <c r="U6103" s="3">
        <v>45835</v>
      </c>
      <c r="V6103" s="2">
        <v>0</v>
      </c>
      <c r="W6103" t="s">
        <v>44</v>
      </c>
      <c r="X6103" t="s">
        <v>44</v>
      </c>
      <c r="Y6103" t="s">
        <v>24723</v>
      </c>
      <c r="Z6103" t="s">
        <v>24724</v>
      </c>
      <c r="AA6103" t="s">
        <v>4529</v>
      </c>
      <c r="AB6103" t="s">
        <v>24383</v>
      </c>
      <c r="AC6103" t="s">
        <v>89</v>
      </c>
      <c r="AD6103" t="str">
        <f t="shared" si="95"/>
        <v>10-44</v>
      </c>
      <c r="AE6103" t="str">
        <f>VLOOKUP(AD6103,'Main_Sub Desc'!C:D,2,)</f>
        <v>Initiation Fee</v>
      </c>
      <c r="AF6103" t="str">
        <f>VLOOKUP(VALUE(H6103),'Main_Sub Desc'!F:G,2,)</f>
        <v>Wst Rev Establish</v>
      </c>
      <c r="AG6103">
        <f>IFERROR(VLOOKUP(VALUE(I6103),'PC Mapping'!A:F,6,),"")</f>
        <v>10514</v>
      </c>
      <c r="AH6103" s="13" t="str">
        <f>VLOOKUP(AG6103,'PC Mapping'!L:M,2,)</f>
        <v>Bolivar Sewer</v>
      </c>
    </row>
    <row r="6104" spans="1:34" x14ac:dyDescent="0.2">
      <c r="A6104" t="s">
        <v>24725</v>
      </c>
      <c r="B6104" t="s">
        <v>24726</v>
      </c>
      <c r="C6104" t="s">
        <v>24204</v>
      </c>
      <c r="D6104" t="s">
        <v>5172</v>
      </c>
      <c r="E6104" s="3">
        <v>45835</v>
      </c>
      <c r="F6104" t="s">
        <v>44</v>
      </c>
      <c r="G6104" t="s">
        <v>3742</v>
      </c>
      <c r="H6104" t="s">
        <v>3716</v>
      </c>
      <c r="I6104" t="s">
        <v>4534</v>
      </c>
      <c r="J6104" t="s">
        <v>4522</v>
      </c>
      <c r="K6104" s="2">
        <v>14.65</v>
      </c>
      <c r="L6104" t="s">
        <v>44</v>
      </c>
      <c r="M6104" s="2">
        <v>14.65</v>
      </c>
      <c r="N6104" t="s">
        <v>4523</v>
      </c>
      <c r="O6104" t="s">
        <v>4524</v>
      </c>
      <c r="P6104" t="s">
        <v>12602</v>
      </c>
      <c r="Q6104" t="s">
        <v>24727</v>
      </c>
      <c r="R6104" t="s">
        <v>44</v>
      </c>
      <c r="S6104" t="s">
        <v>5048</v>
      </c>
      <c r="T6104" s="3">
        <v>45835</v>
      </c>
      <c r="U6104" s="3">
        <v>45706</v>
      </c>
      <c r="V6104" s="2">
        <v>0</v>
      </c>
      <c r="W6104" t="s">
        <v>44</v>
      </c>
      <c r="X6104" t="s">
        <v>44</v>
      </c>
      <c r="Y6104" t="s">
        <v>19771</v>
      </c>
      <c r="Z6104" t="s">
        <v>857</v>
      </c>
      <c r="AA6104" t="s">
        <v>4529</v>
      </c>
      <c r="AB6104" t="s">
        <v>4530</v>
      </c>
      <c r="AC6104" t="s">
        <v>89</v>
      </c>
      <c r="AD6104" t="str">
        <f t="shared" si="95"/>
        <v>10-60</v>
      </c>
      <c r="AE6104" t="str">
        <f>VLOOKUP(AD6104,'Main_Sub Desc'!C:D,2,)</f>
        <v>LPC from invoicing</v>
      </c>
      <c r="AF6104" t="str">
        <f>VLOOKUP(VALUE(H6104),'Main_Sub Desc'!F:G,2,)</f>
        <v>Wst Rev Late Payment</v>
      </c>
      <c r="AG6104">
        <f>IFERROR(VLOOKUP(VALUE(I6104),'PC Mapping'!A:F,6,),"")</f>
        <v>10514</v>
      </c>
      <c r="AH6104" s="13" t="str">
        <f>VLOOKUP(AG6104,'PC Mapping'!L:M,2,)</f>
        <v>Bolivar Sewer</v>
      </c>
    </row>
    <row r="6105" spans="1:34" x14ac:dyDescent="0.2">
      <c r="A6105" t="s">
        <v>24725</v>
      </c>
      <c r="B6105" t="s">
        <v>24726</v>
      </c>
      <c r="C6105" t="s">
        <v>24204</v>
      </c>
      <c r="D6105" t="s">
        <v>5172</v>
      </c>
      <c r="E6105" s="3">
        <v>45835</v>
      </c>
      <c r="F6105" t="s">
        <v>44</v>
      </c>
      <c r="G6105" t="s">
        <v>3742</v>
      </c>
      <c r="H6105" t="s">
        <v>3722</v>
      </c>
      <c r="I6105" t="s">
        <v>4538</v>
      </c>
      <c r="J6105" t="s">
        <v>4522</v>
      </c>
      <c r="K6105" s="2">
        <v>10.31</v>
      </c>
      <c r="L6105" t="s">
        <v>44</v>
      </c>
      <c r="M6105" s="2">
        <v>10.31</v>
      </c>
      <c r="N6105" t="s">
        <v>4523</v>
      </c>
      <c r="O6105" t="s">
        <v>4524</v>
      </c>
      <c r="P6105" t="s">
        <v>12602</v>
      </c>
      <c r="Q6105" t="s">
        <v>24728</v>
      </c>
      <c r="R6105" t="s">
        <v>44</v>
      </c>
      <c r="S6105" t="s">
        <v>5048</v>
      </c>
      <c r="T6105" s="3">
        <v>45835</v>
      </c>
      <c r="U6105" s="3">
        <v>45706</v>
      </c>
      <c r="V6105" s="2">
        <v>0</v>
      </c>
      <c r="W6105" t="s">
        <v>44</v>
      </c>
      <c r="X6105" t="s">
        <v>44</v>
      </c>
      <c r="Y6105" t="s">
        <v>19769</v>
      </c>
      <c r="Z6105" t="s">
        <v>857</v>
      </c>
      <c r="AA6105" t="s">
        <v>4529</v>
      </c>
      <c r="AB6105" t="s">
        <v>4530</v>
      </c>
      <c r="AC6105" t="s">
        <v>89</v>
      </c>
      <c r="AD6105" t="str">
        <f t="shared" si="95"/>
        <v>10-60</v>
      </c>
      <c r="AE6105" t="str">
        <f>VLOOKUP(AD6105,'Main_Sub Desc'!C:D,2,)</f>
        <v>LPC from invoicing</v>
      </c>
      <c r="AF6105" t="str">
        <f>VLOOKUP(VALUE(H6105),'Main_Sub Desc'!F:G,2,)</f>
        <v>Wtr Rev Late Payment</v>
      </c>
      <c r="AG6105">
        <f>IFERROR(VLOOKUP(VALUE(I6105),'PC Mapping'!A:F,6,),"")</f>
        <v>10469</v>
      </c>
      <c r="AH6105" s="13" t="str">
        <f>VLOOKUP(AG6105,'PC Mapping'!L:M,2,)</f>
        <v>Bolivar Water</v>
      </c>
    </row>
    <row r="6106" spans="1:34" x14ac:dyDescent="0.2">
      <c r="A6106" t="s">
        <v>24729</v>
      </c>
      <c r="B6106" t="s">
        <v>24726</v>
      </c>
      <c r="C6106" t="s">
        <v>24204</v>
      </c>
      <c r="D6106" t="s">
        <v>5172</v>
      </c>
      <c r="E6106" s="3">
        <v>45835</v>
      </c>
      <c r="F6106" t="s">
        <v>44</v>
      </c>
      <c r="G6106" t="s">
        <v>3742</v>
      </c>
      <c r="H6106" t="s">
        <v>3722</v>
      </c>
      <c r="I6106" t="s">
        <v>4538</v>
      </c>
      <c r="J6106" t="s">
        <v>4522</v>
      </c>
      <c r="K6106" s="2">
        <v>8.91</v>
      </c>
      <c r="L6106" t="s">
        <v>44</v>
      </c>
      <c r="M6106" s="2">
        <v>8.91</v>
      </c>
      <c r="N6106" t="s">
        <v>4523</v>
      </c>
      <c r="O6106" t="s">
        <v>4524</v>
      </c>
      <c r="P6106" t="s">
        <v>12602</v>
      </c>
      <c r="Q6106" t="s">
        <v>24730</v>
      </c>
      <c r="R6106" t="s">
        <v>44</v>
      </c>
      <c r="S6106" t="s">
        <v>5048</v>
      </c>
      <c r="T6106" s="3">
        <v>45835</v>
      </c>
      <c r="U6106" s="3">
        <v>45674</v>
      </c>
      <c r="V6106" s="2">
        <v>0</v>
      </c>
      <c r="W6106" t="s">
        <v>44</v>
      </c>
      <c r="X6106" t="s">
        <v>44</v>
      </c>
      <c r="Y6106" t="s">
        <v>19769</v>
      </c>
      <c r="Z6106" t="s">
        <v>857</v>
      </c>
      <c r="AA6106" t="s">
        <v>4529</v>
      </c>
      <c r="AB6106" t="s">
        <v>4530</v>
      </c>
      <c r="AC6106" t="s">
        <v>89</v>
      </c>
      <c r="AD6106" t="str">
        <f t="shared" si="95"/>
        <v>10-60</v>
      </c>
      <c r="AE6106" t="str">
        <f>VLOOKUP(AD6106,'Main_Sub Desc'!C:D,2,)</f>
        <v>LPC from invoicing</v>
      </c>
      <c r="AF6106" t="str">
        <f>VLOOKUP(VALUE(H6106),'Main_Sub Desc'!F:G,2,)</f>
        <v>Wtr Rev Late Payment</v>
      </c>
      <c r="AG6106">
        <f>IFERROR(VLOOKUP(VALUE(I6106),'PC Mapping'!A:F,6,),"")</f>
        <v>10469</v>
      </c>
      <c r="AH6106" s="13" t="str">
        <f>VLOOKUP(AG6106,'PC Mapping'!L:M,2,)</f>
        <v>Bolivar Water</v>
      </c>
    </row>
    <row r="6107" spans="1:34" x14ac:dyDescent="0.2">
      <c r="A6107" t="s">
        <v>24729</v>
      </c>
      <c r="B6107" t="s">
        <v>24726</v>
      </c>
      <c r="C6107" t="s">
        <v>24204</v>
      </c>
      <c r="D6107" t="s">
        <v>5172</v>
      </c>
      <c r="E6107" s="3">
        <v>45835</v>
      </c>
      <c r="F6107" t="s">
        <v>44</v>
      </c>
      <c r="G6107" t="s">
        <v>3742</v>
      </c>
      <c r="H6107" t="s">
        <v>3716</v>
      </c>
      <c r="I6107" t="s">
        <v>4534</v>
      </c>
      <c r="J6107" t="s">
        <v>4522</v>
      </c>
      <c r="K6107" s="2">
        <v>12.58</v>
      </c>
      <c r="L6107" t="s">
        <v>44</v>
      </c>
      <c r="M6107" s="2">
        <v>12.58</v>
      </c>
      <c r="N6107" t="s">
        <v>4523</v>
      </c>
      <c r="O6107" t="s">
        <v>4524</v>
      </c>
      <c r="P6107" t="s">
        <v>12602</v>
      </c>
      <c r="Q6107" t="s">
        <v>24731</v>
      </c>
      <c r="R6107" t="s">
        <v>44</v>
      </c>
      <c r="S6107" t="s">
        <v>5048</v>
      </c>
      <c r="T6107" s="3">
        <v>45835</v>
      </c>
      <c r="U6107" s="3">
        <v>45674</v>
      </c>
      <c r="V6107" s="2">
        <v>0</v>
      </c>
      <c r="W6107" t="s">
        <v>44</v>
      </c>
      <c r="X6107" t="s">
        <v>44</v>
      </c>
      <c r="Y6107" t="s">
        <v>19771</v>
      </c>
      <c r="Z6107" t="s">
        <v>857</v>
      </c>
      <c r="AA6107" t="s">
        <v>4529</v>
      </c>
      <c r="AB6107" t="s">
        <v>4530</v>
      </c>
      <c r="AC6107" t="s">
        <v>89</v>
      </c>
      <c r="AD6107" t="str">
        <f t="shared" si="95"/>
        <v>10-60</v>
      </c>
      <c r="AE6107" t="str">
        <f>VLOOKUP(AD6107,'Main_Sub Desc'!C:D,2,)</f>
        <v>LPC from invoicing</v>
      </c>
      <c r="AF6107" t="str">
        <f>VLOOKUP(VALUE(H6107),'Main_Sub Desc'!F:G,2,)</f>
        <v>Wst Rev Late Payment</v>
      </c>
      <c r="AG6107">
        <f>IFERROR(VLOOKUP(VALUE(I6107),'PC Mapping'!A:F,6,),"")</f>
        <v>10514</v>
      </c>
      <c r="AH6107" s="13" t="str">
        <f>VLOOKUP(AG6107,'PC Mapping'!L:M,2,)</f>
        <v>Bolivar Sewer</v>
      </c>
    </row>
    <row r="6108" spans="1:34" x14ac:dyDescent="0.2">
      <c r="A6108" t="s">
        <v>24732</v>
      </c>
      <c r="B6108" t="s">
        <v>24726</v>
      </c>
      <c r="C6108" t="s">
        <v>24204</v>
      </c>
      <c r="D6108" t="s">
        <v>5172</v>
      </c>
      <c r="E6108" s="3">
        <v>45835</v>
      </c>
      <c r="F6108" t="s">
        <v>44</v>
      </c>
      <c r="G6108" t="s">
        <v>3742</v>
      </c>
      <c r="H6108" t="s">
        <v>3716</v>
      </c>
      <c r="I6108" t="s">
        <v>4534</v>
      </c>
      <c r="J6108" t="s">
        <v>4522</v>
      </c>
      <c r="K6108" s="2">
        <v>10.49</v>
      </c>
      <c r="L6108" t="s">
        <v>44</v>
      </c>
      <c r="M6108" s="2">
        <v>10.49</v>
      </c>
      <c r="N6108" t="s">
        <v>4523</v>
      </c>
      <c r="O6108" t="s">
        <v>4524</v>
      </c>
      <c r="P6108" t="s">
        <v>12602</v>
      </c>
      <c r="Q6108" t="s">
        <v>24733</v>
      </c>
      <c r="R6108" t="s">
        <v>44</v>
      </c>
      <c r="S6108" t="s">
        <v>5048</v>
      </c>
      <c r="T6108" s="3">
        <v>45835</v>
      </c>
      <c r="U6108" s="3">
        <v>45643</v>
      </c>
      <c r="V6108" s="2">
        <v>0</v>
      </c>
      <c r="W6108" t="s">
        <v>44</v>
      </c>
      <c r="X6108" t="s">
        <v>44</v>
      </c>
      <c r="Y6108" t="s">
        <v>19771</v>
      </c>
      <c r="Z6108" t="s">
        <v>857</v>
      </c>
      <c r="AA6108" t="s">
        <v>4529</v>
      </c>
      <c r="AB6108" t="s">
        <v>4530</v>
      </c>
      <c r="AC6108" t="s">
        <v>89</v>
      </c>
      <c r="AD6108" t="str">
        <f t="shared" si="95"/>
        <v>10-60</v>
      </c>
      <c r="AE6108" t="str">
        <f>VLOOKUP(AD6108,'Main_Sub Desc'!C:D,2,)</f>
        <v>LPC from invoicing</v>
      </c>
      <c r="AF6108" t="str">
        <f>VLOOKUP(VALUE(H6108),'Main_Sub Desc'!F:G,2,)</f>
        <v>Wst Rev Late Payment</v>
      </c>
      <c r="AG6108">
        <f>IFERROR(VLOOKUP(VALUE(I6108),'PC Mapping'!A:F,6,),"")</f>
        <v>10514</v>
      </c>
      <c r="AH6108" s="13" t="str">
        <f>VLOOKUP(AG6108,'PC Mapping'!L:M,2,)</f>
        <v>Bolivar Sewer</v>
      </c>
    </row>
    <row r="6109" spans="1:34" x14ac:dyDescent="0.2">
      <c r="A6109" t="s">
        <v>24732</v>
      </c>
      <c r="B6109" t="s">
        <v>24726</v>
      </c>
      <c r="C6109" t="s">
        <v>24204</v>
      </c>
      <c r="D6109" t="s">
        <v>5172</v>
      </c>
      <c r="E6109" s="3">
        <v>45835</v>
      </c>
      <c r="F6109" t="s">
        <v>44</v>
      </c>
      <c r="G6109" t="s">
        <v>3742</v>
      </c>
      <c r="H6109" t="s">
        <v>3722</v>
      </c>
      <c r="I6109" t="s">
        <v>4538</v>
      </c>
      <c r="J6109" t="s">
        <v>4522</v>
      </c>
      <c r="K6109" s="2">
        <v>7.48</v>
      </c>
      <c r="L6109" t="s">
        <v>44</v>
      </c>
      <c r="M6109" s="2">
        <v>7.48</v>
      </c>
      <c r="N6109" t="s">
        <v>4523</v>
      </c>
      <c r="O6109" t="s">
        <v>4524</v>
      </c>
      <c r="P6109" t="s">
        <v>12602</v>
      </c>
      <c r="Q6109" t="s">
        <v>24734</v>
      </c>
      <c r="R6109" t="s">
        <v>44</v>
      </c>
      <c r="S6109" t="s">
        <v>5048</v>
      </c>
      <c r="T6109" s="3">
        <v>45835</v>
      </c>
      <c r="U6109" s="3">
        <v>45643</v>
      </c>
      <c r="V6109" s="2">
        <v>0</v>
      </c>
      <c r="W6109" t="s">
        <v>44</v>
      </c>
      <c r="X6109" t="s">
        <v>44</v>
      </c>
      <c r="Y6109" t="s">
        <v>19769</v>
      </c>
      <c r="Z6109" t="s">
        <v>857</v>
      </c>
      <c r="AA6109" t="s">
        <v>4529</v>
      </c>
      <c r="AB6109" t="s">
        <v>4530</v>
      </c>
      <c r="AC6109" t="s">
        <v>89</v>
      </c>
      <c r="AD6109" t="str">
        <f t="shared" si="95"/>
        <v>10-60</v>
      </c>
      <c r="AE6109" t="str">
        <f>VLOOKUP(AD6109,'Main_Sub Desc'!C:D,2,)</f>
        <v>LPC from invoicing</v>
      </c>
      <c r="AF6109" t="str">
        <f>VLOOKUP(VALUE(H6109),'Main_Sub Desc'!F:G,2,)</f>
        <v>Wtr Rev Late Payment</v>
      </c>
      <c r="AG6109">
        <f>IFERROR(VLOOKUP(VALUE(I6109),'PC Mapping'!A:F,6,),"")</f>
        <v>10469</v>
      </c>
      <c r="AH6109" s="13" t="str">
        <f>VLOOKUP(AG6109,'PC Mapping'!L:M,2,)</f>
        <v>Bolivar Water</v>
      </c>
    </row>
    <row r="6110" spans="1:34" x14ac:dyDescent="0.2">
      <c r="A6110" t="s">
        <v>24735</v>
      </c>
      <c r="B6110" t="s">
        <v>24726</v>
      </c>
      <c r="C6110" t="s">
        <v>24204</v>
      </c>
      <c r="D6110" t="s">
        <v>5172</v>
      </c>
      <c r="E6110" s="3">
        <v>45835</v>
      </c>
      <c r="F6110" t="s">
        <v>44</v>
      </c>
      <c r="G6110" t="s">
        <v>3742</v>
      </c>
      <c r="H6110" t="s">
        <v>3716</v>
      </c>
      <c r="I6110" t="s">
        <v>4534</v>
      </c>
      <c r="J6110" t="s">
        <v>4522</v>
      </c>
      <c r="K6110" s="2">
        <v>8.11</v>
      </c>
      <c r="L6110" t="s">
        <v>44</v>
      </c>
      <c r="M6110" s="2">
        <v>8.11</v>
      </c>
      <c r="N6110" t="s">
        <v>4523</v>
      </c>
      <c r="O6110" t="s">
        <v>4524</v>
      </c>
      <c r="P6110" t="s">
        <v>12602</v>
      </c>
      <c r="Q6110" t="s">
        <v>24736</v>
      </c>
      <c r="R6110" t="s">
        <v>44</v>
      </c>
      <c r="S6110" t="s">
        <v>5048</v>
      </c>
      <c r="T6110" s="3">
        <v>45835</v>
      </c>
      <c r="U6110" s="3">
        <v>45615</v>
      </c>
      <c r="V6110" s="2">
        <v>0</v>
      </c>
      <c r="W6110" t="s">
        <v>44</v>
      </c>
      <c r="X6110" t="s">
        <v>44</v>
      </c>
      <c r="Y6110" t="s">
        <v>19771</v>
      </c>
      <c r="Z6110" t="s">
        <v>857</v>
      </c>
      <c r="AA6110" t="s">
        <v>4529</v>
      </c>
      <c r="AB6110" t="s">
        <v>4530</v>
      </c>
      <c r="AC6110" t="s">
        <v>89</v>
      </c>
      <c r="AD6110" t="str">
        <f t="shared" si="95"/>
        <v>10-60</v>
      </c>
      <c r="AE6110" t="str">
        <f>VLOOKUP(AD6110,'Main_Sub Desc'!C:D,2,)</f>
        <v>LPC from invoicing</v>
      </c>
      <c r="AF6110" t="str">
        <f>VLOOKUP(VALUE(H6110),'Main_Sub Desc'!F:G,2,)</f>
        <v>Wst Rev Late Payment</v>
      </c>
      <c r="AG6110">
        <f>IFERROR(VLOOKUP(VALUE(I6110),'PC Mapping'!A:F,6,),"")</f>
        <v>10514</v>
      </c>
      <c r="AH6110" s="13" t="str">
        <f>VLOOKUP(AG6110,'PC Mapping'!L:M,2,)</f>
        <v>Bolivar Sewer</v>
      </c>
    </row>
    <row r="6111" spans="1:34" x14ac:dyDescent="0.2">
      <c r="A6111" t="s">
        <v>24735</v>
      </c>
      <c r="B6111" t="s">
        <v>24726</v>
      </c>
      <c r="C6111" t="s">
        <v>24204</v>
      </c>
      <c r="D6111" t="s">
        <v>5172</v>
      </c>
      <c r="E6111" s="3">
        <v>45835</v>
      </c>
      <c r="F6111" t="s">
        <v>44</v>
      </c>
      <c r="G6111" t="s">
        <v>3742</v>
      </c>
      <c r="H6111" t="s">
        <v>3722</v>
      </c>
      <c r="I6111" t="s">
        <v>4538</v>
      </c>
      <c r="J6111" t="s">
        <v>4522</v>
      </c>
      <c r="K6111" s="2">
        <v>5.84</v>
      </c>
      <c r="L6111" t="s">
        <v>44</v>
      </c>
      <c r="M6111" s="2">
        <v>5.84</v>
      </c>
      <c r="N6111" t="s">
        <v>4523</v>
      </c>
      <c r="O6111" t="s">
        <v>4524</v>
      </c>
      <c r="P6111" t="s">
        <v>12602</v>
      </c>
      <c r="Q6111" t="s">
        <v>24737</v>
      </c>
      <c r="R6111" t="s">
        <v>44</v>
      </c>
      <c r="S6111" t="s">
        <v>5048</v>
      </c>
      <c r="T6111" s="3">
        <v>45835</v>
      </c>
      <c r="U6111" s="3">
        <v>45615</v>
      </c>
      <c r="V6111" s="2">
        <v>0</v>
      </c>
      <c r="W6111" t="s">
        <v>44</v>
      </c>
      <c r="X6111" t="s">
        <v>44</v>
      </c>
      <c r="Y6111" t="s">
        <v>19769</v>
      </c>
      <c r="Z6111" t="s">
        <v>857</v>
      </c>
      <c r="AA6111" t="s">
        <v>4529</v>
      </c>
      <c r="AB6111" t="s">
        <v>4530</v>
      </c>
      <c r="AC6111" t="s">
        <v>89</v>
      </c>
      <c r="AD6111" t="str">
        <f t="shared" si="95"/>
        <v>10-60</v>
      </c>
      <c r="AE6111" t="str">
        <f>VLOOKUP(AD6111,'Main_Sub Desc'!C:D,2,)</f>
        <v>LPC from invoicing</v>
      </c>
      <c r="AF6111" t="str">
        <f>VLOOKUP(VALUE(H6111),'Main_Sub Desc'!F:G,2,)</f>
        <v>Wtr Rev Late Payment</v>
      </c>
      <c r="AG6111">
        <f>IFERROR(VLOOKUP(VALUE(I6111),'PC Mapping'!A:F,6,),"")</f>
        <v>10469</v>
      </c>
      <c r="AH6111" s="13" t="str">
        <f>VLOOKUP(AG6111,'PC Mapping'!L:M,2,)</f>
        <v>Bolivar Water</v>
      </c>
    </row>
    <row r="6112" spans="1:34" x14ac:dyDescent="0.2">
      <c r="A6112" t="s">
        <v>24738</v>
      </c>
      <c r="B6112" t="s">
        <v>24721</v>
      </c>
      <c r="C6112" t="s">
        <v>90</v>
      </c>
      <c r="D6112" t="s">
        <v>24379</v>
      </c>
      <c r="E6112" s="3">
        <v>45835</v>
      </c>
      <c r="F6112" t="s">
        <v>44</v>
      </c>
      <c r="G6112" t="s">
        <v>3742</v>
      </c>
      <c r="H6112" t="s">
        <v>3729</v>
      </c>
      <c r="I6112" t="s">
        <v>4538</v>
      </c>
      <c r="J6112" t="s">
        <v>4522</v>
      </c>
      <c r="K6112" s="2">
        <v>50</v>
      </c>
      <c r="L6112" t="s">
        <v>44</v>
      </c>
      <c r="M6112" s="2">
        <v>50</v>
      </c>
      <c r="N6112" t="s">
        <v>4523</v>
      </c>
      <c r="O6112" t="s">
        <v>24380</v>
      </c>
      <c r="P6112" t="s">
        <v>5604</v>
      </c>
      <c r="Q6112" t="s">
        <v>24739</v>
      </c>
      <c r="R6112" t="s">
        <v>44</v>
      </c>
      <c r="S6112" t="s">
        <v>24382</v>
      </c>
      <c r="T6112" s="3">
        <v>45835</v>
      </c>
      <c r="U6112" s="3">
        <v>45835</v>
      </c>
      <c r="V6112" s="2">
        <v>0</v>
      </c>
      <c r="W6112" t="s">
        <v>44</v>
      </c>
      <c r="X6112" t="s">
        <v>44</v>
      </c>
      <c r="Y6112" t="s">
        <v>24740</v>
      </c>
      <c r="Z6112" t="s">
        <v>24724</v>
      </c>
      <c r="AA6112" t="s">
        <v>4529</v>
      </c>
      <c r="AB6112" t="s">
        <v>24383</v>
      </c>
      <c r="AC6112" t="s">
        <v>89</v>
      </c>
      <c r="AD6112" t="str">
        <f t="shared" si="95"/>
        <v>10-44</v>
      </c>
      <c r="AE6112" t="str">
        <f>VLOOKUP(AD6112,'Main_Sub Desc'!C:D,2,)</f>
        <v>Initiation Fee</v>
      </c>
      <c r="AF6112" t="str">
        <f>VLOOKUP(VALUE(H6112),'Main_Sub Desc'!F:G,2,)</f>
        <v>Wtr Rev Establish</v>
      </c>
      <c r="AG6112">
        <f>IFERROR(VLOOKUP(VALUE(I6112),'PC Mapping'!A:F,6,),"")</f>
        <v>10469</v>
      </c>
      <c r="AH6112" s="13" t="str">
        <f>VLOOKUP(AG6112,'PC Mapping'!L:M,2,)</f>
        <v>Bolivar Water</v>
      </c>
    </row>
    <row r="6113" spans="1:34" x14ac:dyDescent="0.2">
      <c r="A6113" t="s">
        <v>24741</v>
      </c>
      <c r="B6113" t="s">
        <v>24726</v>
      </c>
      <c r="C6113" t="s">
        <v>24204</v>
      </c>
      <c r="D6113" t="s">
        <v>5172</v>
      </c>
      <c r="E6113" s="3">
        <v>45835</v>
      </c>
      <c r="F6113" t="s">
        <v>44</v>
      </c>
      <c r="G6113" t="s">
        <v>3742</v>
      </c>
      <c r="H6113" t="s">
        <v>3722</v>
      </c>
      <c r="I6113" t="s">
        <v>4538</v>
      </c>
      <c r="J6113" t="s">
        <v>4522</v>
      </c>
      <c r="K6113" s="2">
        <v>5.84</v>
      </c>
      <c r="L6113" t="s">
        <v>44</v>
      </c>
      <c r="M6113" s="2">
        <v>5.84</v>
      </c>
      <c r="N6113" t="s">
        <v>4523</v>
      </c>
      <c r="O6113" t="s">
        <v>4524</v>
      </c>
      <c r="P6113" t="s">
        <v>12602</v>
      </c>
      <c r="Q6113" t="s">
        <v>24742</v>
      </c>
      <c r="R6113" t="s">
        <v>44</v>
      </c>
      <c r="S6113" t="s">
        <v>5048</v>
      </c>
      <c r="T6113" s="3">
        <v>45835</v>
      </c>
      <c r="U6113" s="3">
        <v>45602</v>
      </c>
      <c r="V6113" s="2">
        <v>0</v>
      </c>
      <c r="W6113" t="s">
        <v>44</v>
      </c>
      <c r="X6113" t="s">
        <v>44</v>
      </c>
      <c r="Y6113" t="s">
        <v>19769</v>
      </c>
      <c r="Z6113" t="s">
        <v>857</v>
      </c>
      <c r="AA6113" t="s">
        <v>4529</v>
      </c>
      <c r="AB6113" t="s">
        <v>4530</v>
      </c>
      <c r="AC6113" t="s">
        <v>89</v>
      </c>
      <c r="AD6113" t="str">
        <f t="shared" si="95"/>
        <v>10-60</v>
      </c>
      <c r="AE6113" t="str">
        <f>VLOOKUP(AD6113,'Main_Sub Desc'!C:D,2,)</f>
        <v>LPC from invoicing</v>
      </c>
      <c r="AF6113" t="str">
        <f>VLOOKUP(VALUE(H6113),'Main_Sub Desc'!F:G,2,)</f>
        <v>Wtr Rev Late Payment</v>
      </c>
      <c r="AG6113">
        <f>IFERROR(VLOOKUP(VALUE(I6113),'PC Mapping'!A:F,6,),"")</f>
        <v>10469</v>
      </c>
      <c r="AH6113" s="13" t="str">
        <f>VLOOKUP(AG6113,'PC Mapping'!L:M,2,)</f>
        <v>Bolivar Water</v>
      </c>
    </row>
    <row r="6114" spans="1:34" x14ac:dyDescent="0.2">
      <c r="A6114" t="s">
        <v>24741</v>
      </c>
      <c r="B6114" t="s">
        <v>24726</v>
      </c>
      <c r="C6114" t="s">
        <v>24204</v>
      </c>
      <c r="D6114" t="s">
        <v>5172</v>
      </c>
      <c r="E6114" s="3">
        <v>45835</v>
      </c>
      <c r="F6114" t="s">
        <v>44</v>
      </c>
      <c r="G6114" t="s">
        <v>3742</v>
      </c>
      <c r="H6114" t="s">
        <v>3716</v>
      </c>
      <c r="I6114" t="s">
        <v>4534</v>
      </c>
      <c r="J6114" t="s">
        <v>4522</v>
      </c>
      <c r="K6114" s="2">
        <v>8.11</v>
      </c>
      <c r="L6114" t="s">
        <v>44</v>
      </c>
      <c r="M6114" s="2">
        <v>8.11</v>
      </c>
      <c r="N6114" t="s">
        <v>4523</v>
      </c>
      <c r="O6114" t="s">
        <v>4524</v>
      </c>
      <c r="P6114" t="s">
        <v>12602</v>
      </c>
      <c r="Q6114" t="s">
        <v>24743</v>
      </c>
      <c r="R6114" t="s">
        <v>44</v>
      </c>
      <c r="S6114" t="s">
        <v>5048</v>
      </c>
      <c r="T6114" s="3">
        <v>45835</v>
      </c>
      <c r="U6114" s="3">
        <v>45602</v>
      </c>
      <c r="V6114" s="2">
        <v>0</v>
      </c>
      <c r="W6114" t="s">
        <v>44</v>
      </c>
      <c r="X6114" t="s">
        <v>44</v>
      </c>
      <c r="Y6114" t="s">
        <v>19771</v>
      </c>
      <c r="Z6114" t="s">
        <v>857</v>
      </c>
      <c r="AA6114" t="s">
        <v>4529</v>
      </c>
      <c r="AB6114" t="s">
        <v>4530</v>
      </c>
      <c r="AC6114" t="s">
        <v>89</v>
      </c>
      <c r="AD6114" t="str">
        <f t="shared" si="95"/>
        <v>10-60</v>
      </c>
      <c r="AE6114" t="str">
        <f>VLOOKUP(AD6114,'Main_Sub Desc'!C:D,2,)</f>
        <v>LPC from invoicing</v>
      </c>
      <c r="AF6114" t="str">
        <f>VLOOKUP(VALUE(H6114),'Main_Sub Desc'!F:G,2,)</f>
        <v>Wst Rev Late Payment</v>
      </c>
      <c r="AG6114">
        <f>IFERROR(VLOOKUP(VALUE(I6114),'PC Mapping'!A:F,6,),"")</f>
        <v>10514</v>
      </c>
      <c r="AH6114" s="13" t="str">
        <f>VLOOKUP(AG6114,'PC Mapping'!L:M,2,)</f>
        <v>Bolivar Sewer</v>
      </c>
    </row>
    <row r="6115" spans="1:34" x14ac:dyDescent="0.2">
      <c r="A6115" t="s">
        <v>24744</v>
      </c>
      <c r="B6115" t="s">
        <v>24726</v>
      </c>
      <c r="C6115" t="s">
        <v>24204</v>
      </c>
      <c r="D6115" t="s">
        <v>5172</v>
      </c>
      <c r="E6115" s="3">
        <v>45835</v>
      </c>
      <c r="F6115" t="s">
        <v>44</v>
      </c>
      <c r="G6115" t="s">
        <v>3742</v>
      </c>
      <c r="H6115" t="s">
        <v>3716</v>
      </c>
      <c r="I6115" t="s">
        <v>4534</v>
      </c>
      <c r="J6115" t="s">
        <v>4522</v>
      </c>
      <c r="K6115" s="2">
        <v>5</v>
      </c>
      <c r="L6115" t="s">
        <v>44</v>
      </c>
      <c r="M6115" s="2">
        <v>5</v>
      </c>
      <c r="N6115" t="s">
        <v>4523</v>
      </c>
      <c r="O6115" t="s">
        <v>4524</v>
      </c>
      <c r="P6115" t="s">
        <v>12602</v>
      </c>
      <c r="Q6115" t="s">
        <v>24745</v>
      </c>
      <c r="R6115" t="s">
        <v>44</v>
      </c>
      <c r="S6115" t="s">
        <v>5048</v>
      </c>
      <c r="T6115" s="3">
        <v>45835</v>
      </c>
      <c r="U6115" s="3">
        <v>45561</v>
      </c>
      <c r="V6115" s="2">
        <v>0</v>
      </c>
      <c r="W6115" t="s">
        <v>44</v>
      </c>
      <c r="X6115" t="s">
        <v>44</v>
      </c>
      <c r="Y6115" t="s">
        <v>19771</v>
      </c>
      <c r="Z6115" t="s">
        <v>857</v>
      </c>
      <c r="AA6115" t="s">
        <v>4529</v>
      </c>
      <c r="AB6115" t="s">
        <v>4530</v>
      </c>
      <c r="AC6115" t="s">
        <v>89</v>
      </c>
      <c r="AD6115" t="str">
        <f t="shared" si="95"/>
        <v>10-60</v>
      </c>
      <c r="AE6115" t="str">
        <f>VLOOKUP(AD6115,'Main_Sub Desc'!C:D,2,)</f>
        <v>LPC from invoicing</v>
      </c>
      <c r="AF6115" t="str">
        <f>VLOOKUP(VALUE(H6115),'Main_Sub Desc'!F:G,2,)</f>
        <v>Wst Rev Late Payment</v>
      </c>
      <c r="AG6115">
        <f>IFERROR(VLOOKUP(VALUE(I6115),'PC Mapping'!A:F,6,),"")</f>
        <v>10514</v>
      </c>
      <c r="AH6115" s="13" t="str">
        <f>VLOOKUP(AG6115,'PC Mapping'!L:M,2,)</f>
        <v>Bolivar Sewer</v>
      </c>
    </row>
    <row r="6116" spans="1:34" x14ac:dyDescent="0.2">
      <c r="A6116" t="s">
        <v>24744</v>
      </c>
      <c r="B6116" t="s">
        <v>24726</v>
      </c>
      <c r="C6116" t="s">
        <v>24204</v>
      </c>
      <c r="D6116" t="s">
        <v>5172</v>
      </c>
      <c r="E6116" s="3">
        <v>45835</v>
      </c>
      <c r="F6116" t="s">
        <v>44</v>
      </c>
      <c r="G6116" t="s">
        <v>3742</v>
      </c>
      <c r="H6116" t="s">
        <v>3722</v>
      </c>
      <c r="I6116" t="s">
        <v>4538</v>
      </c>
      <c r="J6116" t="s">
        <v>4522</v>
      </c>
      <c r="K6116" s="2">
        <v>5</v>
      </c>
      <c r="L6116" t="s">
        <v>44</v>
      </c>
      <c r="M6116" s="2">
        <v>5</v>
      </c>
      <c r="N6116" t="s">
        <v>4523</v>
      </c>
      <c r="O6116" t="s">
        <v>4524</v>
      </c>
      <c r="P6116" t="s">
        <v>12602</v>
      </c>
      <c r="Q6116" t="s">
        <v>24746</v>
      </c>
      <c r="R6116" t="s">
        <v>44</v>
      </c>
      <c r="S6116" t="s">
        <v>5048</v>
      </c>
      <c r="T6116" s="3">
        <v>45835</v>
      </c>
      <c r="U6116" s="3">
        <v>45561</v>
      </c>
      <c r="V6116" s="2">
        <v>0</v>
      </c>
      <c r="W6116" t="s">
        <v>44</v>
      </c>
      <c r="X6116" t="s">
        <v>44</v>
      </c>
      <c r="Y6116" t="s">
        <v>19769</v>
      </c>
      <c r="Z6116" t="s">
        <v>857</v>
      </c>
      <c r="AA6116" t="s">
        <v>4529</v>
      </c>
      <c r="AB6116" t="s">
        <v>4530</v>
      </c>
      <c r="AC6116" t="s">
        <v>89</v>
      </c>
      <c r="AD6116" t="str">
        <f t="shared" si="95"/>
        <v>10-60</v>
      </c>
      <c r="AE6116" t="str">
        <f>VLOOKUP(AD6116,'Main_Sub Desc'!C:D,2,)</f>
        <v>LPC from invoicing</v>
      </c>
      <c r="AF6116" t="str">
        <f>VLOOKUP(VALUE(H6116),'Main_Sub Desc'!F:G,2,)</f>
        <v>Wtr Rev Late Payment</v>
      </c>
      <c r="AG6116">
        <f>IFERROR(VLOOKUP(VALUE(I6116),'PC Mapping'!A:F,6,),"")</f>
        <v>10469</v>
      </c>
      <c r="AH6116" s="13" t="str">
        <f>VLOOKUP(AG6116,'PC Mapping'!L:M,2,)</f>
        <v>Bolivar Water</v>
      </c>
    </row>
    <row r="6117" spans="1:34" x14ac:dyDescent="0.2">
      <c r="A6117" t="s">
        <v>24747</v>
      </c>
      <c r="B6117" t="s">
        <v>24726</v>
      </c>
      <c r="C6117" t="s">
        <v>24204</v>
      </c>
      <c r="D6117" t="s">
        <v>5172</v>
      </c>
      <c r="E6117" s="3">
        <v>45835</v>
      </c>
      <c r="F6117" t="s">
        <v>44</v>
      </c>
      <c r="G6117" t="s">
        <v>3742</v>
      </c>
      <c r="H6117" t="s">
        <v>3722</v>
      </c>
      <c r="I6117" t="s">
        <v>4538</v>
      </c>
      <c r="J6117" t="s">
        <v>4522</v>
      </c>
      <c r="K6117" s="2">
        <v>5</v>
      </c>
      <c r="L6117" t="s">
        <v>44</v>
      </c>
      <c r="M6117" s="2">
        <v>5</v>
      </c>
      <c r="N6117" t="s">
        <v>4523</v>
      </c>
      <c r="O6117" t="s">
        <v>4524</v>
      </c>
      <c r="P6117" t="s">
        <v>12602</v>
      </c>
      <c r="Q6117" t="s">
        <v>24748</v>
      </c>
      <c r="R6117" t="s">
        <v>44</v>
      </c>
      <c r="S6117" t="s">
        <v>5048</v>
      </c>
      <c r="T6117" s="3">
        <v>45835</v>
      </c>
      <c r="U6117" s="3">
        <v>45520</v>
      </c>
      <c r="V6117" s="2">
        <v>0</v>
      </c>
      <c r="W6117" t="s">
        <v>44</v>
      </c>
      <c r="X6117" t="s">
        <v>44</v>
      </c>
      <c r="Y6117" t="s">
        <v>19769</v>
      </c>
      <c r="Z6117" t="s">
        <v>857</v>
      </c>
      <c r="AA6117" t="s">
        <v>4529</v>
      </c>
      <c r="AB6117" t="s">
        <v>4530</v>
      </c>
      <c r="AC6117" t="s">
        <v>89</v>
      </c>
      <c r="AD6117" t="str">
        <f t="shared" si="95"/>
        <v>10-60</v>
      </c>
      <c r="AE6117" t="str">
        <f>VLOOKUP(AD6117,'Main_Sub Desc'!C:D,2,)</f>
        <v>LPC from invoicing</v>
      </c>
      <c r="AF6117" t="str">
        <f>VLOOKUP(VALUE(H6117),'Main_Sub Desc'!F:G,2,)</f>
        <v>Wtr Rev Late Payment</v>
      </c>
      <c r="AG6117">
        <f>IFERROR(VLOOKUP(VALUE(I6117),'PC Mapping'!A:F,6,),"")</f>
        <v>10469</v>
      </c>
      <c r="AH6117" s="13" t="str">
        <f>VLOOKUP(AG6117,'PC Mapping'!L:M,2,)</f>
        <v>Bolivar Water</v>
      </c>
    </row>
    <row r="6118" spans="1:34" x14ac:dyDescent="0.2">
      <c r="A6118" t="s">
        <v>24747</v>
      </c>
      <c r="B6118" t="s">
        <v>24726</v>
      </c>
      <c r="C6118" t="s">
        <v>24204</v>
      </c>
      <c r="D6118" t="s">
        <v>5172</v>
      </c>
      <c r="E6118" s="3">
        <v>45835</v>
      </c>
      <c r="F6118" t="s">
        <v>44</v>
      </c>
      <c r="G6118" t="s">
        <v>3742</v>
      </c>
      <c r="H6118" t="s">
        <v>3716</v>
      </c>
      <c r="I6118" t="s">
        <v>4534</v>
      </c>
      <c r="J6118" t="s">
        <v>4522</v>
      </c>
      <c r="K6118" s="2">
        <v>5</v>
      </c>
      <c r="L6118" t="s">
        <v>44</v>
      </c>
      <c r="M6118" s="2">
        <v>5</v>
      </c>
      <c r="N6118" t="s">
        <v>4523</v>
      </c>
      <c r="O6118" t="s">
        <v>4524</v>
      </c>
      <c r="P6118" t="s">
        <v>12602</v>
      </c>
      <c r="Q6118" t="s">
        <v>24749</v>
      </c>
      <c r="R6118" t="s">
        <v>44</v>
      </c>
      <c r="S6118" t="s">
        <v>5048</v>
      </c>
      <c r="T6118" s="3">
        <v>45835</v>
      </c>
      <c r="U6118" s="3">
        <v>45520</v>
      </c>
      <c r="V6118" s="2">
        <v>0</v>
      </c>
      <c r="W6118" t="s">
        <v>44</v>
      </c>
      <c r="X6118" t="s">
        <v>44</v>
      </c>
      <c r="Y6118" t="s">
        <v>19771</v>
      </c>
      <c r="Z6118" t="s">
        <v>857</v>
      </c>
      <c r="AA6118" t="s">
        <v>4529</v>
      </c>
      <c r="AB6118" t="s">
        <v>4530</v>
      </c>
      <c r="AC6118" t="s">
        <v>89</v>
      </c>
      <c r="AD6118" t="str">
        <f t="shared" si="95"/>
        <v>10-60</v>
      </c>
      <c r="AE6118" t="str">
        <f>VLOOKUP(AD6118,'Main_Sub Desc'!C:D,2,)</f>
        <v>LPC from invoicing</v>
      </c>
      <c r="AF6118" t="str">
        <f>VLOOKUP(VALUE(H6118),'Main_Sub Desc'!F:G,2,)</f>
        <v>Wst Rev Late Payment</v>
      </c>
      <c r="AG6118">
        <f>IFERROR(VLOOKUP(VALUE(I6118),'PC Mapping'!A:F,6,),"")</f>
        <v>10514</v>
      </c>
      <c r="AH6118" s="13" t="str">
        <f>VLOOKUP(AG6118,'PC Mapping'!L:M,2,)</f>
        <v>Bolivar Sewer</v>
      </c>
    </row>
    <row r="6119" spans="1:34" x14ac:dyDescent="0.2">
      <c r="A6119" t="s">
        <v>12601</v>
      </c>
      <c r="B6119" t="s">
        <v>24726</v>
      </c>
      <c r="C6119" t="s">
        <v>24204</v>
      </c>
      <c r="D6119" t="s">
        <v>5172</v>
      </c>
      <c r="E6119" s="3">
        <v>45818</v>
      </c>
      <c r="F6119" t="s">
        <v>44</v>
      </c>
      <c r="G6119" t="s">
        <v>3742</v>
      </c>
      <c r="H6119" t="s">
        <v>3722</v>
      </c>
      <c r="I6119" t="s">
        <v>4538</v>
      </c>
      <c r="J6119" t="s">
        <v>4522</v>
      </c>
      <c r="K6119" s="2">
        <v>5</v>
      </c>
      <c r="L6119" t="s">
        <v>44</v>
      </c>
      <c r="M6119" s="2">
        <v>5</v>
      </c>
      <c r="N6119" t="s">
        <v>4523</v>
      </c>
      <c r="O6119" t="s">
        <v>4524</v>
      </c>
      <c r="P6119" t="s">
        <v>12602</v>
      </c>
      <c r="Q6119" t="s">
        <v>24750</v>
      </c>
      <c r="R6119" t="s">
        <v>44</v>
      </c>
      <c r="S6119" t="s">
        <v>5048</v>
      </c>
      <c r="T6119" s="3">
        <v>45835</v>
      </c>
      <c r="U6119" s="3">
        <v>45819</v>
      </c>
      <c r="V6119" s="2">
        <v>0</v>
      </c>
      <c r="W6119" t="s">
        <v>44</v>
      </c>
      <c r="X6119" t="s">
        <v>44</v>
      </c>
      <c r="Y6119" t="s">
        <v>12606</v>
      </c>
      <c r="Z6119" t="s">
        <v>206</v>
      </c>
      <c r="AA6119" t="s">
        <v>4529</v>
      </c>
      <c r="AB6119" t="s">
        <v>4530</v>
      </c>
      <c r="AC6119" t="s">
        <v>89</v>
      </c>
      <c r="AD6119" t="str">
        <f t="shared" si="95"/>
        <v>10-60</v>
      </c>
      <c r="AE6119" t="str">
        <f>VLOOKUP(AD6119,'Main_Sub Desc'!C:D,2,)</f>
        <v>LPC from invoicing</v>
      </c>
      <c r="AF6119" t="str">
        <f>VLOOKUP(VALUE(H6119),'Main_Sub Desc'!F:G,2,)</f>
        <v>Wtr Rev Late Payment</v>
      </c>
      <c r="AG6119">
        <f>IFERROR(VLOOKUP(VALUE(I6119),'PC Mapping'!A:F,6,),"")</f>
        <v>10469</v>
      </c>
      <c r="AH6119" s="13" t="str">
        <f>VLOOKUP(AG6119,'PC Mapping'!L:M,2,)</f>
        <v>Bolivar Water</v>
      </c>
    </row>
    <row r="6120" spans="1:34" x14ac:dyDescent="0.2">
      <c r="A6120" t="s">
        <v>12601</v>
      </c>
      <c r="B6120" t="s">
        <v>24726</v>
      </c>
      <c r="C6120" t="s">
        <v>24204</v>
      </c>
      <c r="D6120" t="s">
        <v>5172</v>
      </c>
      <c r="E6120" s="3">
        <v>45818</v>
      </c>
      <c r="F6120" t="s">
        <v>44</v>
      </c>
      <c r="G6120" t="s">
        <v>3742</v>
      </c>
      <c r="H6120" t="s">
        <v>3716</v>
      </c>
      <c r="I6120" t="s">
        <v>4534</v>
      </c>
      <c r="J6120" t="s">
        <v>4522</v>
      </c>
      <c r="K6120" s="2">
        <v>5</v>
      </c>
      <c r="L6120" t="s">
        <v>44</v>
      </c>
      <c r="M6120" s="2">
        <v>5</v>
      </c>
      <c r="N6120" t="s">
        <v>4523</v>
      </c>
      <c r="O6120" t="s">
        <v>4524</v>
      </c>
      <c r="P6120" t="s">
        <v>12602</v>
      </c>
      <c r="Q6120" t="s">
        <v>24751</v>
      </c>
      <c r="R6120" t="s">
        <v>44</v>
      </c>
      <c r="S6120" t="s">
        <v>5048</v>
      </c>
      <c r="T6120" s="3">
        <v>45835</v>
      </c>
      <c r="U6120" s="3">
        <v>45819</v>
      </c>
      <c r="V6120" s="2">
        <v>0</v>
      </c>
      <c r="W6120" t="s">
        <v>44</v>
      </c>
      <c r="X6120" t="s">
        <v>44</v>
      </c>
      <c r="Y6120" t="s">
        <v>12604</v>
      </c>
      <c r="Z6120" t="s">
        <v>206</v>
      </c>
      <c r="AA6120" t="s">
        <v>4529</v>
      </c>
      <c r="AB6120" t="s">
        <v>4530</v>
      </c>
      <c r="AC6120" t="s">
        <v>89</v>
      </c>
      <c r="AD6120" t="str">
        <f t="shared" si="95"/>
        <v>10-60</v>
      </c>
      <c r="AE6120" t="str">
        <f>VLOOKUP(AD6120,'Main_Sub Desc'!C:D,2,)</f>
        <v>LPC from invoicing</v>
      </c>
      <c r="AF6120" t="str">
        <f>VLOOKUP(VALUE(H6120),'Main_Sub Desc'!F:G,2,)</f>
        <v>Wst Rev Late Payment</v>
      </c>
      <c r="AG6120">
        <f>IFERROR(VLOOKUP(VALUE(I6120),'PC Mapping'!A:F,6,),"")</f>
        <v>10514</v>
      </c>
      <c r="AH6120" s="13" t="str">
        <f>VLOOKUP(AG6120,'PC Mapping'!L:M,2,)</f>
        <v>Bolivar Sewer</v>
      </c>
    </row>
    <row r="6121" spans="1:34" x14ac:dyDescent="0.2">
      <c r="A6121" t="s">
        <v>24752</v>
      </c>
      <c r="B6121" t="s">
        <v>24726</v>
      </c>
      <c r="C6121" t="s">
        <v>24204</v>
      </c>
      <c r="D6121" t="s">
        <v>5172</v>
      </c>
      <c r="E6121" s="3">
        <v>45835</v>
      </c>
      <c r="F6121" t="s">
        <v>44</v>
      </c>
      <c r="G6121" t="s">
        <v>3742</v>
      </c>
      <c r="H6121" t="s">
        <v>3716</v>
      </c>
      <c r="I6121" t="s">
        <v>4534</v>
      </c>
      <c r="J6121" t="s">
        <v>4522</v>
      </c>
      <c r="K6121" s="2">
        <v>14.65</v>
      </c>
      <c r="L6121" t="s">
        <v>44</v>
      </c>
      <c r="M6121" s="2">
        <v>14.65</v>
      </c>
      <c r="N6121" t="s">
        <v>4523</v>
      </c>
      <c r="O6121" t="s">
        <v>4524</v>
      </c>
      <c r="P6121" t="s">
        <v>12602</v>
      </c>
      <c r="Q6121" t="s">
        <v>24753</v>
      </c>
      <c r="R6121" t="s">
        <v>44</v>
      </c>
      <c r="S6121" t="s">
        <v>5048</v>
      </c>
      <c r="T6121" s="3">
        <v>45835</v>
      </c>
      <c r="U6121" s="3">
        <v>45700</v>
      </c>
      <c r="V6121" s="2">
        <v>0</v>
      </c>
      <c r="W6121" t="s">
        <v>44</v>
      </c>
      <c r="X6121" t="s">
        <v>44</v>
      </c>
      <c r="Y6121" t="s">
        <v>19771</v>
      </c>
      <c r="Z6121" t="s">
        <v>857</v>
      </c>
      <c r="AA6121" t="s">
        <v>4529</v>
      </c>
      <c r="AB6121" t="s">
        <v>4530</v>
      </c>
      <c r="AC6121" t="s">
        <v>89</v>
      </c>
      <c r="AD6121" t="str">
        <f t="shared" si="95"/>
        <v>10-60</v>
      </c>
      <c r="AE6121" t="str">
        <f>VLOOKUP(AD6121,'Main_Sub Desc'!C:D,2,)</f>
        <v>LPC from invoicing</v>
      </c>
      <c r="AF6121" t="str">
        <f>VLOOKUP(VALUE(H6121),'Main_Sub Desc'!F:G,2,)</f>
        <v>Wst Rev Late Payment</v>
      </c>
      <c r="AG6121">
        <f>IFERROR(VLOOKUP(VALUE(I6121),'PC Mapping'!A:F,6,),"")</f>
        <v>10514</v>
      </c>
      <c r="AH6121" s="13" t="str">
        <f>VLOOKUP(AG6121,'PC Mapping'!L:M,2,)</f>
        <v>Bolivar Sewer</v>
      </c>
    </row>
    <row r="6122" spans="1:34" x14ac:dyDescent="0.2">
      <c r="A6122" t="s">
        <v>24752</v>
      </c>
      <c r="B6122" t="s">
        <v>24726</v>
      </c>
      <c r="C6122" t="s">
        <v>24204</v>
      </c>
      <c r="D6122" t="s">
        <v>5172</v>
      </c>
      <c r="E6122" s="3">
        <v>45835</v>
      </c>
      <c r="F6122" t="s">
        <v>44</v>
      </c>
      <c r="G6122" t="s">
        <v>3742</v>
      </c>
      <c r="H6122" t="s">
        <v>3722</v>
      </c>
      <c r="I6122" t="s">
        <v>4538</v>
      </c>
      <c r="J6122" t="s">
        <v>4522</v>
      </c>
      <c r="K6122" s="2">
        <v>10.31</v>
      </c>
      <c r="L6122" t="s">
        <v>44</v>
      </c>
      <c r="M6122" s="2">
        <v>10.31</v>
      </c>
      <c r="N6122" t="s">
        <v>4523</v>
      </c>
      <c r="O6122" t="s">
        <v>4524</v>
      </c>
      <c r="P6122" t="s">
        <v>12602</v>
      </c>
      <c r="Q6122" t="s">
        <v>24754</v>
      </c>
      <c r="R6122" t="s">
        <v>44</v>
      </c>
      <c r="S6122" t="s">
        <v>5048</v>
      </c>
      <c r="T6122" s="3">
        <v>45835</v>
      </c>
      <c r="U6122" s="3">
        <v>45700</v>
      </c>
      <c r="V6122" s="2">
        <v>0</v>
      </c>
      <c r="W6122" t="s">
        <v>44</v>
      </c>
      <c r="X6122" t="s">
        <v>44</v>
      </c>
      <c r="Y6122" t="s">
        <v>19769</v>
      </c>
      <c r="Z6122" t="s">
        <v>857</v>
      </c>
      <c r="AA6122" t="s">
        <v>4529</v>
      </c>
      <c r="AB6122" t="s">
        <v>4530</v>
      </c>
      <c r="AC6122" t="s">
        <v>89</v>
      </c>
      <c r="AD6122" t="str">
        <f t="shared" si="95"/>
        <v>10-60</v>
      </c>
      <c r="AE6122" t="str">
        <f>VLOOKUP(AD6122,'Main_Sub Desc'!C:D,2,)</f>
        <v>LPC from invoicing</v>
      </c>
      <c r="AF6122" t="str">
        <f>VLOOKUP(VALUE(H6122),'Main_Sub Desc'!F:G,2,)</f>
        <v>Wtr Rev Late Payment</v>
      </c>
      <c r="AG6122">
        <f>IFERROR(VLOOKUP(VALUE(I6122),'PC Mapping'!A:F,6,),"")</f>
        <v>10469</v>
      </c>
      <c r="AH6122" s="13" t="str">
        <f>VLOOKUP(AG6122,'PC Mapping'!L:M,2,)</f>
        <v>Bolivar Water</v>
      </c>
    </row>
    <row r="6123" spans="1:34" x14ac:dyDescent="0.2">
      <c r="A6123" t="s">
        <v>24755</v>
      </c>
      <c r="B6123" t="s">
        <v>24726</v>
      </c>
      <c r="C6123" t="s">
        <v>24204</v>
      </c>
      <c r="D6123" t="s">
        <v>5172</v>
      </c>
      <c r="E6123" s="3">
        <v>45835</v>
      </c>
      <c r="F6123" t="s">
        <v>44</v>
      </c>
      <c r="G6123" t="s">
        <v>3742</v>
      </c>
      <c r="H6123" t="s">
        <v>3722</v>
      </c>
      <c r="I6123" t="s">
        <v>4538</v>
      </c>
      <c r="J6123" t="s">
        <v>4522</v>
      </c>
      <c r="K6123" s="2">
        <v>8.91</v>
      </c>
      <c r="L6123" t="s">
        <v>44</v>
      </c>
      <c r="M6123" s="2">
        <v>8.91</v>
      </c>
      <c r="N6123" t="s">
        <v>4523</v>
      </c>
      <c r="O6123" t="s">
        <v>4524</v>
      </c>
      <c r="P6123" t="s">
        <v>12602</v>
      </c>
      <c r="Q6123" t="s">
        <v>24756</v>
      </c>
      <c r="R6123" t="s">
        <v>44</v>
      </c>
      <c r="S6123" t="s">
        <v>5048</v>
      </c>
      <c r="T6123" s="3">
        <v>45835</v>
      </c>
      <c r="U6123" s="3">
        <v>45670</v>
      </c>
      <c r="V6123" s="2">
        <v>0</v>
      </c>
      <c r="W6123" t="s">
        <v>44</v>
      </c>
      <c r="X6123" t="s">
        <v>44</v>
      </c>
      <c r="Y6123" t="s">
        <v>19769</v>
      </c>
      <c r="Z6123" t="s">
        <v>857</v>
      </c>
      <c r="AA6123" t="s">
        <v>4529</v>
      </c>
      <c r="AB6123" t="s">
        <v>4530</v>
      </c>
      <c r="AC6123" t="s">
        <v>89</v>
      </c>
      <c r="AD6123" t="str">
        <f t="shared" si="95"/>
        <v>10-60</v>
      </c>
      <c r="AE6123" t="str">
        <f>VLOOKUP(AD6123,'Main_Sub Desc'!C:D,2,)</f>
        <v>LPC from invoicing</v>
      </c>
      <c r="AF6123" t="str">
        <f>VLOOKUP(VALUE(H6123),'Main_Sub Desc'!F:G,2,)</f>
        <v>Wtr Rev Late Payment</v>
      </c>
      <c r="AG6123">
        <f>IFERROR(VLOOKUP(VALUE(I6123),'PC Mapping'!A:F,6,),"")</f>
        <v>10469</v>
      </c>
      <c r="AH6123" s="13" t="str">
        <f>VLOOKUP(AG6123,'PC Mapping'!L:M,2,)</f>
        <v>Bolivar Water</v>
      </c>
    </row>
    <row r="6124" spans="1:34" x14ac:dyDescent="0.2">
      <c r="A6124" t="s">
        <v>24755</v>
      </c>
      <c r="B6124" t="s">
        <v>24726</v>
      </c>
      <c r="C6124" t="s">
        <v>24204</v>
      </c>
      <c r="D6124" t="s">
        <v>5172</v>
      </c>
      <c r="E6124" s="3">
        <v>45835</v>
      </c>
      <c r="F6124" t="s">
        <v>44</v>
      </c>
      <c r="G6124" t="s">
        <v>3742</v>
      </c>
      <c r="H6124" t="s">
        <v>3716</v>
      </c>
      <c r="I6124" t="s">
        <v>4534</v>
      </c>
      <c r="J6124" t="s">
        <v>4522</v>
      </c>
      <c r="K6124" s="2">
        <v>12.58</v>
      </c>
      <c r="L6124" t="s">
        <v>44</v>
      </c>
      <c r="M6124" s="2">
        <v>12.58</v>
      </c>
      <c r="N6124" t="s">
        <v>4523</v>
      </c>
      <c r="O6124" t="s">
        <v>4524</v>
      </c>
      <c r="P6124" t="s">
        <v>12602</v>
      </c>
      <c r="Q6124" t="s">
        <v>24757</v>
      </c>
      <c r="R6124" t="s">
        <v>44</v>
      </c>
      <c r="S6124" t="s">
        <v>5048</v>
      </c>
      <c r="T6124" s="3">
        <v>45835</v>
      </c>
      <c r="U6124" s="3">
        <v>45670</v>
      </c>
      <c r="V6124" s="2">
        <v>0</v>
      </c>
      <c r="W6124" t="s">
        <v>44</v>
      </c>
      <c r="X6124" t="s">
        <v>44</v>
      </c>
      <c r="Y6124" t="s">
        <v>19771</v>
      </c>
      <c r="Z6124" t="s">
        <v>857</v>
      </c>
      <c r="AA6124" t="s">
        <v>4529</v>
      </c>
      <c r="AB6124" t="s">
        <v>4530</v>
      </c>
      <c r="AC6124" t="s">
        <v>89</v>
      </c>
      <c r="AD6124" t="str">
        <f t="shared" si="95"/>
        <v>10-60</v>
      </c>
      <c r="AE6124" t="str">
        <f>VLOOKUP(AD6124,'Main_Sub Desc'!C:D,2,)</f>
        <v>LPC from invoicing</v>
      </c>
      <c r="AF6124" t="str">
        <f>VLOOKUP(VALUE(H6124),'Main_Sub Desc'!F:G,2,)</f>
        <v>Wst Rev Late Payment</v>
      </c>
      <c r="AG6124">
        <f>IFERROR(VLOOKUP(VALUE(I6124),'PC Mapping'!A:F,6,),"")</f>
        <v>10514</v>
      </c>
      <c r="AH6124" s="13" t="str">
        <f>VLOOKUP(AG6124,'PC Mapping'!L:M,2,)</f>
        <v>Bolivar Sewer</v>
      </c>
    </row>
    <row r="6125" spans="1:34" x14ac:dyDescent="0.2">
      <c r="A6125" t="s">
        <v>24758</v>
      </c>
      <c r="B6125" t="s">
        <v>24726</v>
      </c>
      <c r="C6125" t="s">
        <v>24204</v>
      </c>
      <c r="D6125" t="s">
        <v>5172</v>
      </c>
      <c r="E6125" s="3">
        <v>45835</v>
      </c>
      <c r="F6125" t="s">
        <v>44</v>
      </c>
      <c r="G6125" t="s">
        <v>3742</v>
      </c>
      <c r="H6125" t="s">
        <v>3722</v>
      </c>
      <c r="I6125" t="s">
        <v>4538</v>
      </c>
      <c r="J6125" t="s">
        <v>4522</v>
      </c>
      <c r="K6125" s="2">
        <v>7.3</v>
      </c>
      <c r="L6125" t="s">
        <v>44</v>
      </c>
      <c r="M6125" s="2">
        <v>7.3</v>
      </c>
      <c r="N6125" t="s">
        <v>4523</v>
      </c>
      <c r="O6125" t="s">
        <v>4524</v>
      </c>
      <c r="P6125" t="s">
        <v>12602</v>
      </c>
      <c r="Q6125" t="s">
        <v>24759</v>
      </c>
      <c r="R6125" t="s">
        <v>44</v>
      </c>
      <c r="S6125" t="s">
        <v>5048</v>
      </c>
      <c r="T6125" s="3">
        <v>45835</v>
      </c>
      <c r="U6125" s="3">
        <v>45637</v>
      </c>
      <c r="V6125" s="2">
        <v>0</v>
      </c>
      <c r="W6125" t="s">
        <v>44</v>
      </c>
      <c r="X6125" t="s">
        <v>44</v>
      </c>
      <c r="Y6125" t="s">
        <v>19769</v>
      </c>
      <c r="Z6125" t="s">
        <v>857</v>
      </c>
      <c r="AA6125" t="s">
        <v>4529</v>
      </c>
      <c r="AB6125" t="s">
        <v>4530</v>
      </c>
      <c r="AC6125" t="s">
        <v>89</v>
      </c>
      <c r="AD6125" t="str">
        <f t="shared" si="95"/>
        <v>10-60</v>
      </c>
      <c r="AE6125" t="str">
        <f>VLOOKUP(AD6125,'Main_Sub Desc'!C:D,2,)</f>
        <v>LPC from invoicing</v>
      </c>
      <c r="AF6125" t="str">
        <f>VLOOKUP(VALUE(H6125),'Main_Sub Desc'!F:G,2,)</f>
        <v>Wtr Rev Late Payment</v>
      </c>
      <c r="AG6125">
        <f>IFERROR(VLOOKUP(VALUE(I6125),'PC Mapping'!A:F,6,),"")</f>
        <v>10469</v>
      </c>
      <c r="AH6125" s="13" t="str">
        <f>VLOOKUP(AG6125,'PC Mapping'!L:M,2,)</f>
        <v>Bolivar Water</v>
      </c>
    </row>
    <row r="6126" spans="1:34" x14ac:dyDescent="0.2">
      <c r="A6126" t="s">
        <v>24758</v>
      </c>
      <c r="B6126" t="s">
        <v>24726</v>
      </c>
      <c r="C6126" t="s">
        <v>24204</v>
      </c>
      <c r="D6126" t="s">
        <v>5172</v>
      </c>
      <c r="E6126" s="3">
        <v>45835</v>
      </c>
      <c r="F6126" t="s">
        <v>44</v>
      </c>
      <c r="G6126" t="s">
        <v>3742</v>
      </c>
      <c r="H6126" t="s">
        <v>3716</v>
      </c>
      <c r="I6126" t="s">
        <v>4534</v>
      </c>
      <c r="J6126" t="s">
        <v>4522</v>
      </c>
      <c r="K6126" s="2">
        <v>10.25</v>
      </c>
      <c r="L6126" t="s">
        <v>44</v>
      </c>
      <c r="M6126" s="2">
        <v>10.25</v>
      </c>
      <c r="N6126" t="s">
        <v>4523</v>
      </c>
      <c r="O6126" t="s">
        <v>4524</v>
      </c>
      <c r="P6126" t="s">
        <v>12602</v>
      </c>
      <c r="Q6126" t="s">
        <v>24760</v>
      </c>
      <c r="R6126" t="s">
        <v>44</v>
      </c>
      <c r="S6126" t="s">
        <v>5048</v>
      </c>
      <c r="T6126" s="3">
        <v>45835</v>
      </c>
      <c r="U6126" s="3">
        <v>45637</v>
      </c>
      <c r="V6126" s="2">
        <v>0</v>
      </c>
      <c r="W6126" t="s">
        <v>44</v>
      </c>
      <c r="X6126" t="s">
        <v>44</v>
      </c>
      <c r="Y6126" t="s">
        <v>19771</v>
      </c>
      <c r="Z6126" t="s">
        <v>857</v>
      </c>
      <c r="AA6126" t="s">
        <v>4529</v>
      </c>
      <c r="AB6126" t="s">
        <v>4530</v>
      </c>
      <c r="AC6126" t="s">
        <v>89</v>
      </c>
      <c r="AD6126" t="str">
        <f t="shared" si="95"/>
        <v>10-60</v>
      </c>
      <c r="AE6126" t="str">
        <f>VLOOKUP(AD6126,'Main_Sub Desc'!C:D,2,)</f>
        <v>LPC from invoicing</v>
      </c>
      <c r="AF6126" t="str">
        <f>VLOOKUP(VALUE(H6126),'Main_Sub Desc'!F:G,2,)</f>
        <v>Wst Rev Late Payment</v>
      </c>
      <c r="AG6126">
        <f>IFERROR(VLOOKUP(VALUE(I6126),'PC Mapping'!A:F,6,),"")</f>
        <v>10514</v>
      </c>
      <c r="AH6126" s="13" t="str">
        <f>VLOOKUP(AG6126,'PC Mapping'!L:M,2,)</f>
        <v>Bolivar Sewer</v>
      </c>
    </row>
    <row r="6127" spans="1:34" x14ac:dyDescent="0.2">
      <c r="A6127" t="s">
        <v>24761</v>
      </c>
      <c r="B6127" t="s">
        <v>24726</v>
      </c>
      <c r="C6127" t="s">
        <v>24204</v>
      </c>
      <c r="D6127" t="s">
        <v>5172</v>
      </c>
      <c r="E6127" s="3">
        <v>45835</v>
      </c>
      <c r="F6127" t="s">
        <v>44</v>
      </c>
      <c r="G6127" t="s">
        <v>3742</v>
      </c>
      <c r="H6127" t="s">
        <v>3716</v>
      </c>
      <c r="I6127" t="s">
        <v>4534</v>
      </c>
      <c r="J6127" t="s">
        <v>4522</v>
      </c>
      <c r="K6127" s="2">
        <v>8.11</v>
      </c>
      <c r="L6127" t="s">
        <v>44</v>
      </c>
      <c r="M6127" s="2">
        <v>8.11</v>
      </c>
      <c r="N6127" t="s">
        <v>4523</v>
      </c>
      <c r="O6127" t="s">
        <v>4524</v>
      </c>
      <c r="P6127" t="s">
        <v>12602</v>
      </c>
      <c r="Q6127" t="s">
        <v>24762</v>
      </c>
      <c r="R6127" t="s">
        <v>44</v>
      </c>
      <c r="S6127" t="s">
        <v>5048</v>
      </c>
      <c r="T6127" s="3">
        <v>45835</v>
      </c>
      <c r="U6127" s="3">
        <v>45609</v>
      </c>
      <c r="V6127" s="2">
        <v>0</v>
      </c>
      <c r="W6127" t="s">
        <v>44</v>
      </c>
      <c r="X6127" t="s">
        <v>44</v>
      </c>
      <c r="Y6127" t="s">
        <v>19771</v>
      </c>
      <c r="Z6127" t="s">
        <v>857</v>
      </c>
      <c r="AA6127" t="s">
        <v>4529</v>
      </c>
      <c r="AB6127" t="s">
        <v>4530</v>
      </c>
      <c r="AC6127" t="s">
        <v>89</v>
      </c>
      <c r="AD6127" t="str">
        <f t="shared" si="95"/>
        <v>10-60</v>
      </c>
      <c r="AE6127" t="str">
        <f>VLOOKUP(AD6127,'Main_Sub Desc'!C:D,2,)</f>
        <v>LPC from invoicing</v>
      </c>
      <c r="AF6127" t="str">
        <f>VLOOKUP(VALUE(H6127),'Main_Sub Desc'!F:G,2,)</f>
        <v>Wst Rev Late Payment</v>
      </c>
      <c r="AG6127">
        <f>IFERROR(VLOOKUP(VALUE(I6127),'PC Mapping'!A:F,6,),"")</f>
        <v>10514</v>
      </c>
      <c r="AH6127" s="13" t="str">
        <f>VLOOKUP(AG6127,'PC Mapping'!L:M,2,)</f>
        <v>Bolivar Sewer</v>
      </c>
    </row>
    <row r="6128" spans="1:34" x14ac:dyDescent="0.2">
      <c r="A6128" t="s">
        <v>24761</v>
      </c>
      <c r="B6128" t="s">
        <v>24726</v>
      </c>
      <c r="C6128" t="s">
        <v>24204</v>
      </c>
      <c r="D6128" t="s">
        <v>5172</v>
      </c>
      <c r="E6128" s="3">
        <v>45835</v>
      </c>
      <c r="F6128" t="s">
        <v>44</v>
      </c>
      <c r="G6128" t="s">
        <v>3742</v>
      </c>
      <c r="H6128" t="s">
        <v>3722</v>
      </c>
      <c r="I6128" t="s">
        <v>4538</v>
      </c>
      <c r="J6128" t="s">
        <v>4522</v>
      </c>
      <c r="K6128" s="2">
        <v>5.84</v>
      </c>
      <c r="L6128" t="s">
        <v>44</v>
      </c>
      <c r="M6128" s="2">
        <v>5.84</v>
      </c>
      <c r="N6128" t="s">
        <v>4523</v>
      </c>
      <c r="O6128" t="s">
        <v>4524</v>
      </c>
      <c r="P6128" t="s">
        <v>12602</v>
      </c>
      <c r="Q6128" t="s">
        <v>24763</v>
      </c>
      <c r="R6128" t="s">
        <v>44</v>
      </c>
      <c r="S6128" t="s">
        <v>5048</v>
      </c>
      <c r="T6128" s="3">
        <v>45835</v>
      </c>
      <c r="U6128" s="3">
        <v>45609</v>
      </c>
      <c r="V6128" s="2">
        <v>0</v>
      </c>
      <c r="W6128" t="s">
        <v>44</v>
      </c>
      <c r="X6128" t="s">
        <v>44</v>
      </c>
      <c r="Y6128" t="s">
        <v>19769</v>
      </c>
      <c r="Z6128" t="s">
        <v>857</v>
      </c>
      <c r="AA6128" t="s">
        <v>4529</v>
      </c>
      <c r="AB6128" t="s">
        <v>4530</v>
      </c>
      <c r="AC6128" t="s">
        <v>89</v>
      </c>
      <c r="AD6128" t="str">
        <f t="shared" si="95"/>
        <v>10-60</v>
      </c>
      <c r="AE6128" t="str">
        <f>VLOOKUP(AD6128,'Main_Sub Desc'!C:D,2,)</f>
        <v>LPC from invoicing</v>
      </c>
      <c r="AF6128" t="str">
        <f>VLOOKUP(VALUE(H6128),'Main_Sub Desc'!F:G,2,)</f>
        <v>Wtr Rev Late Payment</v>
      </c>
      <c r="AG6128">
        <f>IFERROR(VLOOKUP(VALUE(I6128),'PC Mapping'!A:F,6,),"")</f>
        <v>10469</v>
      </c>
      <c r="AH6128" s="13" t="str">
        <f>VLOOKUP(AG6128,'PC Mapping'!L:M,2,)</f>
        <v>Bolivar Water</v>
      </c>
    </row>
    <row r="6129" spans="1:34" x14ac:dyDescent="0.2">
      <c r="A6129" t="s">
        <v>24764</v>
      </c>
      <c r="B6129" t="s">
        <v>24726</v>
      </c>
      <c r="C6129" t="s">
        <v>24204</v>
      </c>
      <c r="D6129" t="s">
        <v>5172</v>
      </c>
      <c r="E6129" s="3">
        <v>45835</v>
      </c>
      <c r="F6129" t="s">
        <v>44</v>
      </c>
      <c r="G6129" t="s">
        <v>3742</v>
      </c>
      <c r="H6129" t="s">
        <v>3722</v>
      </c>
      <c r="I6129" t="s">
        <v>4538</v>
      </c>
      <c r="J6129" t="s">
        <v>4522</v>
      </c>
      <c r="K6129" s="2">
        <v>5</v>
      </c>
      <c r="L6129" t="s">
        <v>44</v>
      </c>
      <c r="M6129" s="2">
        <v>5</v>
      </c>
      <c r="N6129" t="s">
        <v>4523</v>
      </c>
      <c r="O6129" t="s">
        <v>4524</v>
      </c>
      <c r="P6129" t="s">
        <v>12602</v>
      </c>
      <c r="Q6129" t="s">
        <v>24765</v>
      </c>
      <c r="R6129" t="s">
        <v>44</v>
      </c>
      <c r="S6129" t="s">
        <v>5048</v>
      </c>
      <c r="T6129" s="3">
        <v>45835</v>
      </c>
      <c r="U6129" s="3">
        <v>45575</v>
      </c>
      <c r="V6129" s="2">
        <v>0</v>
      </c>
      <c r="W6129" t="s">
        <v>44</v>
      </c>
      <c r="X6129" t="s">
        <v>44</v>
      </c>
      <c r="Y6129" t="s">
        <v>19769</v>
      </c>
      <c r="Z6129" t="s">
        <v>857</v>
      </c>
      <c r="AA6129" t="s">
        <v>4529</v>
      </c>
      <c r="AB6129" t="s">
        <v>4530</v>
      </c>
      <c r="AC6129" t="s">
        <v>89</v>
      </c>
      <c r="AD6129" t="str">
        <f t="shared" si="95"/>
        <v>10-60</v>
      </c>
      <c r="AE6129" t="str">
        <f>VLOOKUP(AD6129,'Main_Sub Desc'!C:D,2,)</f>
        <v>LPC from invoicing</v>
      </c>
      <c r="AF6129" t="str">
        <f>VLOOKUP(VALUE(H6129),'Main_Sub Desc'!F:G,2,)</f>
        <v>Wtr Rev Late Payment</v>
      </c>
      <c r="AG6129">
        <f>IFERROR(VLOOKUP(VALUE(I6129),'PC Mapping'!A:F,6,),"")</f>
        <v>10469</v>
      </c>
      <c r="AH6129" s="13" t="str">
        <f>VLOOKUP(AG6129,'PC Mapping'!L:M,2,)</f>
        <v>Bolivar Water</v>
      </c>
    </row>
    <row r="6130" spans="1:34" x14ac:dyDescent="0.2">
      <c r="A6130" t="s">
        <v>24764</v>
      </c>
      <c r="B6130" t="s">
        <v>24726</v>
      </c>
      <c r="C6130" t="s">
        <v>24204</v>
      </c>
      <c r="D6130" t="s">
        <v>5172</v>
      </c>
      <c r="E6130" s="3">
        <v>45835</v>
      </c>
      <c r="F6130" t="s">
        <v>44</v>
      </c>
      <c r="G6130" t="s">
        <v>3742</v>
      </c>
      <c r="H6130" t="s">
        <v>3716</v>
      </c>
      <c r="I6130" t="s">
        <v>4534</v>
      </c>
      <c r="J6130" t="s">
        <v>4522</v>
      </c>
      <c r="K6130" s="2">
        <v>5</v>
      </c>
      <c r="L6130" t="s">
        <v>44</v>
      </c>
      <c r="M6130" s="2">
        <v>5</v>
      </c>
      <c r="N6130" t="s">
        <v>4523</v>
      </c>
      <c r="O6130" t="s">
        <v>4524</v>
      </c>
      <c r="P6130" t="s">
        <v>12602</v>
      </c>
      <c r="Q6130" t="s">
        <v>24766</v>
      </c>
      <c r="R6130" t="s">
        <v>44</v>
      </c>
      <c r="S6130" t="s">
        <v>5048</v>
      </c>
      <c r="T6130" s="3">
        <v>45835</v>
      </c>
      <c r="U6130" s="3">
        <v>45575</v>
      </c>
      <c r="V6130" s="2">
        <v>0</v>
      </c>
      <c r="W6130" t="s">
        <v>44</v>
      </c>
      <c r="X6130" t="s">
        <v>44</v>
      </c>
      <c r="Y6130" t="s">
        <v>19771</v>
      </c>
      <c r="Z6130" t="s">
        <v>857</v>
      </c>
      <c r="AA6130" t="s">
        <v>4529</v>
      </c>
      <c r="AB6130" t="s">
        <v>4530</v>
      </c>
      <c r="AC6130" t="s">
        <v>89</v>
      </c>
      <c r="AD6130" t="str">
        <f t="shared" si="95"/>
        <v>10-60</v>
      </c>
      <c r="AE6130" t="str">
        <f>VLOOKUP(AD6130,'Main_Sub Desc'!C:D,2,)</f>
        <v>LPC from invoicing</v>
      </c>
      <c r="AF6130" t="str">
        <f>VLOOKUP(VALUE(H6130),'Main_Sub Desc'!F:G,2,)</f>
        <v>Wst Rev Late Payment</v>
      </c>
      <c r="AG6130">
        <f>IFERROR(VLOOKUP(VALUE(I6130),'PC Mapping'!A:F,6,),"")</f>
        <v>10514</v>
      </c>
      <c r="AH6130" s="13" t="str">
        <f>VLOOKUP(AG6130,'PC Mapping'!L:M,2,)</f>
        <v>Bolivar Sewer</v>
      </c>
    </row>
    <row r="6131" spans="1:34" x14ac:dyDescent="0.2">
      <c r="A6131" t="s">
        <v>24767</v>
      </c>
      <c r="B6131" t="s">
        <v>24726</v>
      </c>
      <c r="C6131" t="s">
        <v>24204</v>
      </c>
      <c r="D6131" t="s">
        <v>5172</v>
      </c>
      <c r="E6131" s="3">
        <v>45835</v>
      </c>
      <c r="F6131" t="s">
        <v>44</v>
      </c>
      <c r="G6131" t="s">
        <v>3742</v>
      </c>
      <c r="H6131" t="s">
        <v>3722</v>
      </c>
      <c r="I6131" t="s">
        <v>4538</v>
      </c>
      <c r="J6131" t="s">
        <v>4522</v>
      </c>
      <c r="K6131" s="2">
        <v>5</v>
      </c>
      <c r="L6131" t="s">
        <v>44</v>
      </c>
      <c r="M6131" s="2">
        <v>5</v>
      </c>
      <c r="N6131" t="s">
        <v>4523</v>
      </c>
      <c r="O6131" t="s">
        <v>4524</v>
      </c>
      <c r="P6131" t="s">
        <v>12602</v>
      </c>
      <c r="Q6131" t="s">
        <v>24768</v>
      </c>
      <c r="R6131" t="s">
        <v>44</v>
      </c>
      <c r="S6131" t="s">
        <v>5048</v>
      </c>
      <c r="T6131" s="3">
        <v>45835</v>
      </c>
      <c r="U6131" s="3">
        <v>45567</v>
      </c>
      <c r="V6131" s="2">
        <v>0</v>
      </c>
      <c r="W6131" t="s">
        <v>44</v>
      </c>
      <c r="X6131" t="s">
        <v>44</v>
      </c>
      <c r="Y6131" t="s">
        <v>19769</v>
      </c>
      <c r="Z6131" t="s">
        <v>857</v>
      </c>
      <c r="AA6131" t="s">
        <v>4529</v>
      </c>
      <c r="AB6131" t="s">
        <v>4530</v>
      </c>
      <c r="AC6131" t="s">
        <v>89</v>
      </c>
      <c r="AD6131" t="str">
        <f t="shared" si="95"/>
        <v>10-60</v>
      </c>
      <c r="AE6131" t="str">
        <f>VLOOKUP(AD6131,'Main_Sub Desc'!C:D,2,)</f>
        <v>LPC from invoicing</v>
      </c>
      <c r="AF6131" t="str">
        <f>VLOOKUP(VALUE(H6131),'Main_Sub Desc'!F:G,2,)</f>
        <v>Wtr Rev Late Payment</v>
      </c>
      <c r="AG6131">
        <f>IFERROR(VLOOKUP(VALUE(I6131),'PC Mapping'!A:F,6,),"")</f>
        <v>10469</v>
      </c>
      <c r="AH6131" s="13" t="str">
        <f>VLOOKUP(AG6131,'PC Mapping'!L:M,2,)</f>
        <v>Bolivar Water</v>
      </c>
    </row>
    <row r="6132" spans="1:34" x14ac:dyDescent="0.2">
      <c r="A6132" t="s">
        <v>24767</v>
      </c>
      <c r="B6132" t="s">
        <v>24726</v>
      </c>
      <c r="C6132" t="s">
        <v>24204</v>
      </c>
      <c r="D6132" t="s">
        <v>5172</v>
      </c>
      <c r="E6132" s="3">
        <v>45835</v>
      </c>
      <c r="F6132" t="s">
        <v>44</v>
      </c>
      <c r="G6132" t="s">
        <v>3742</v>
      </c>
      <c r="H6132" t="s">
        <v>3716</v>
      </c>
      <c r="I6132" t="s">
        <v>4534</v>
      </c>
      <c r="J6132" t="s">
        <v>4522</v>
      </c>
      <c r="K6132" s="2">
        <v>5</v>
      </c>
      <c r="L6132" t="s">
        <v>44</v>
      </c>
      <c r="M6132" s="2">
        <v>5</v>
      </c>
      <c r="N6132" t="s">
        <v>4523</v>
      </c>
      <c r="O6132" t="s">
        <v>4524</v>
      </c>
      <c r="P6132" t="s">
        <v>12602</v>
      </c>
      <c r="Q6132" t="s">
        <v>24769</v>
      </c>
      <c r="R6132" t="s">
        <v>44</v>
      </c>
      <c r="S6132" t="s">
        <v>5048</v>
      </c>
      <c r="T6132" s="3">
        <v>45835</v>
      </c>
      <c r="U6132" s="3">
        <v>45567</v>
      </c>
      <c r="V6132" s="2">
        <v>0</v>
      </c>
      <c r="W6132" t="s">
        <v>44</v>
      </c>
      <c r="X6132" t="s">
        <v>44</v>
      </c>
      <c r="Y6132" t="s">
        <v>19771</v>
      </c>
      <c r="Z6132" t="s">
        <v>857</v>
      </c>
      <c r="AA6132" t="s">
        <v>4529</v>
      </c>
      <c r="AB6132" t="s">
        <v>4530</v>
      </c>
      <c r="AC6132" t="s">
        <v>89</v>
      </c>
      <c r="AD6132" t="str">
        <f t="shared" si="95"/>
        <v>10-60</v>
      </c>
      <c r="AE6132" t="str">
        <f>VLOOKUP(AD6132,'Main_Sub Desc'!C:D,2,)</f>
        <v>LPC from invoicing</v>
      </c>
      <c r="AF6132" t="str">
        <f>VLOOKUP(VALUE(H6132),'Main_Sub Desc'!F:G,2,)</f>
        <v>Wst Rev Late Payment</v>
      </c>
      <c r="AG6132">
        <f>IFERROR(VLOOKUP(VALUE(I6132),'PC Mapping'!A:F,6,),"")</f>
        <v>10514</v>
      </c>
      <c r="AH6132" s="13" t="str">
        <f>VLOOKUP(AG6132,'PC Mapping'!L:M,2,)</f>
        <v>Bolivar Sewer</v>
      </c>
    </row>
    <row r="6133" spans="1:34" x14ac:dyDescent="0.2">
      <c r="A6133" t="s">
        <v>24770</v>
      </c>
      <c r="B6133" t="s">
        <v>24726</v>
      </c>
      <c r="C6133" t="s">
        <v>24204</v>
      </c>
      <c r="D6133" t="s">
        <v>5172</v>
      </c>
      <c r="E6133" s="3">
        <v>45835</v>
      </c>
      <c r="F6133" t="s">
        <v>44</v>
      </c>
      <c r="G6133" t="s">
        <v>3742</v>
      </c>
      <c r="H6133" t="s">
        <v>3722</v>
      </c>
      <c r="I6133" t="s">
        <v>4538</v>
      </c>
      <c r="J6133" t="s">
        <v>4522</v>
      </c>
      <c r="K6133" s="2">
        <v>5</v>
      </c>
      <c r="L6133" t="s">
        <v>44</v>
      </c>
      <c r="M6133" s="2">
        <v>5</v>
      </c>
      <c r="N6133" t="s">
        <v>4523</v>
      </c>
      <c r="O6133" t="s">
        <v>4524</v>
      </c>
      <c r="P6133" t="s">
        <v>12602</v>
      </c>
      <c r="Q6133" t="s">
        <v>24771</v>
      </c>
      <c r="R6133" t="s">
        <v>44</v>
      </c>
      <c r="S6133" t="s">
        <v>5048</v>
      </c>
      <c r="T6133" s="3">
        <v>45835</v>
      </c>
      <c r="U6133" s="3">
        <v>45523</v>
      </c>
      <c r="V6133" s="2">
        <v>0</v>
      </c>
      <c r="W6133" t="s">
        <v>44</v>
      </c>
      <c r="X6133" t="s">
        <v>44</v>
      </c>
      <c r="Y6133" t="s">
        <v>19769</v>
      </c>
      <c r="Z6133" t="s">
        <v>857</v>
      </c>
      <c r="AA6133" t="s">
        <v>4529</v>
      </c>
      <c r="AB6133" t="s">
        <v>4530</v>
      </c>
      <c r="AC6133" t="s">
        <v>89</v>
      </c>
      <c r="AD6133" t="str">
        <f t="shared" si="95"/>
        <v>10-60</v>
      </c>
      <c r="AE6133" t="str">
        <f>VLOOKUP(AD6133,'Main_Sub Desc'!C:D,2,)</f>
        <v>LPC from invoicing</v>
      </c>
      <c r="AF6133" t="str">
        <f>VLOOKUP(VALUE(H6133),'Main_Sub Desc'!F:G,2,)</f>
        <v>Wtr Rev Late Payment</v>
      </c>
      <c r="AG6133">
        <f>IFERROR(VLOOKUP(VALUE(I6133),'PC Mapping'!A:F,6,),"")</f>
        <v>10469</v>
      </c>
      <c r="AH6133" s="13" t="str">
        <f>VLOOKUP(AG6133,'PC Mapping'!L:M,2,)</f>
        <v>Bolivar Water</v>
      </c>
    </row>
    <row r="6134" spans="1:34" x14ac:dyDescent="0.2">
      <c r="A6134" t="s">
        <v>24770</v>
      </c>
      <c r="B6134" t="s">
        <v>24726</v>
      </c>
      <c r="C6134" t="s">
        <v>24204</v>
      </c>
      <c r="D6134" t="s">
        <v>5172</v>
      </c>
      <c r="E6134" s="3">
        <v>45835</v>
      </c>
      <c r="F6134" t="s">
        <v>44</v>
      </c>
      <c r="G6134" t="s">
        <v>3742</v>
      </c>
      <c r="H6134" t="s">
        <v>3716</v>
      </c>
      <c r="I6134" t="s">
        <v>4534</v>
      </c>
      <c r="J6134" t="s">
        <v>4522</v>
      </c>
      <c r="K6134" s="2">
        <v>5</v>
      </c>
      <c r="L6134" t="s">
        <v>44</v>
      </c>
      <c r="M6134" s="2">
        <v>5</v>
      </c>
      <c r="N6134" t="s">
        <v>4523</v>
      </c>
      <c r="O6134" t="s">
        <v>4524</v>
      </c>
      <c r="P6134" t="s">
        <v>12602</v>
      </c>
      <c r="Q6134" t="s">
        <v>24772</v>
      </c>
      <c r="R6134" t="s">
        <v>44</v>
      </c>
      <c r="S6134" t="s">
        <v>5048</v>
      </c>
      <c r="T6134" s="3">
        <v>45835</v>
      </c>
      <c r="U6134" s="3">
        <v>45523</v>
      </c>
      <c r="V6134" s="2">
        <v>0</v>
      </c>
      <c r="W6134" t="s">
        <v>44</v>
      </c>
      <c r="X6134" t="s">
        <v>44</v>
      </c>
      <c r="Y6134" t="s">
        <v>19771</v>
      </c>
      <c r="Z6134" t="s">
        <v>857</v>
      </c>
      <c r="AA6134" t="s">
        <v>4529</v>
      </c>
      <c r="AB6134" t="s">
        <v>4530</v>
      </c>
      <c r="AC6134" t="s">
        <v>89</v>
      </c>
      <c r="AD6134" t="str">
        <f t="shared" si="95"/>
        <v>10-60</v>
      </c>
      <c r="AE6134" t="str">
        <f>VLOOKUP(AD6134,'Main_Sub Desc'!C:D,2,)</f>
        <v>LPC from invoicing</v>
      </c>
      <c r="AF6134" t="str">
        <f>VLOOKUP(VALUE(H6134),'Main_Sub Desc'!F:G,2,)</f>
        <v>Wst Rev Late Payment</v>
      </c>
      <c r="AG6134">
        <f>IFERROR(VLOOKUP(VALUE(I6134),'PC Mapping'!A:F,6,),"")</f>
        <v>10514</v>
      </c>
      <c r="AH6134" s="13" t="str">
        <f>VLOOKUP(AG6134,'PC Mapping'!L:M,2,)</f>
        <v>Bolivar Sewer</v>
      </c>
    </row>
    <row r="6135" spans="1:34" x14ac:dyDescent="0.2">
      <c r="A6135" t="s">
        <v>24773</v>
      </c>
      <c r="B6135" t="s">
        <v>24726</v>
      </c>
      <c r="C6135" t="s">
        <v>24204</v>
      </c>
      <c r="D6135" t="s">
        <v>5172</v>
      </c>
      <c r="E6135" s="3">
        <v>45835</v>
      </c>
      <c r="F6135" t="s">
        <v>44</v>
      </c>
      <c r="G6135" t="s">
        <v>3742</v>
      </c>
      <c r="H6135" t="s">
        <v>3722</v>
      </c>
      <c r="I6135" t="s">
        <v>3752</v>
      </c>
      <c r="J6135" t="s">
        <v>4522</v>
      </c>
      <c r="K6135" s="2">
        <v>5</v>
      </c>
      <c r="L6135" t="s">
        <v>44</v>
      </c>
      <c r="M6135" s="2">
        <v>5</v>
      </c>
      <c r="N6135" t="s">
        <v>4523</v>
      </c>
      <c r="O6135" t="s">
        <v>4524</v>
      </c>
      <c r="P6135" t="s">
        <v>6180</v>
      </c>
      <c r="Q6135" t="s">
        <v>24774</v>
      </c>
      <c r="R6135" t="s">
        <v>44</v>
      </c>
      <c r="S6135" t="s">
        <v>4682</v>
      </c>
      <c r="T6135" s="3">
        <v>45835</v>
      </c>
      <c r="U6135" s="3">
        <v>45800</v>
      </c>
      <c r="V6135" s="2">
        <v>0</v>
      </c>
      <c r="W6135" t="s">
        <v>44</v>
      </c>
      <c r="X6135" t="s">
        <v>44</v>
      </c>
      <c r="Y6135" t="s">
        <v>6182</v>
      </c>
      <c r="Z6135" t="s">
        <v>2518</v>
      </c>
      <c r="AA6135" t="s">
        <v>4529</v>
      </c>
      <c r="AB6135" t="s">
        <v>4530</v>
      </c>
      <c r="AC6135" t="s">
        <v>89</v>
      </c>
      <c r="AD6135" t="str">
        <f t="shared" si="95"/>
        <v>10-60</v>
      </c>
      <c r="AE6135" t="str">
        <f>VLOOKUP(AD6135,'Main_Sub Desc'!C:D,2,)</f>
        <v>LPC from invoicing</v>
      </c>
      <c r="AF6135" t="str">
        <f>VLOOKUP(VALUE(H6135),'Main_Sub Desc'!F:G,2,)</f>
        <v>Wtr Rev Late Payment</v>
      </c>
      <c r="AG6135">
        <f>IFERROR(VLOOKUP(VALUE(I6135),'PC Mapping'!A:F,6,),"")</f>
        <v>10719</v>
      </c>
      <c r="AH6135" s="13" t="str">
        <f>VLOOKUP(AG6135,'PC Mapping'!L:M,2,)</f>
        <v>All Other Water</v>
      </c>
    </row>
    <row r="6136" spans="1:34" x14ac:dyDescent="0.2">
      <c r="A6136" t="s">
        <v>24775</v>
      </c>
      <c r="B6136" t="s">
        <v>24776</v>
      </c>
      <c r="C6136" t="s">
        <v>24204</v>
      </c>
      <c r="D6136" t="s">
        <v>5172</v>
      </c>
      <c r="E6136" s="3">
        <v>45838</v>
      </c>
      <c r="F6136" t="s">
        <v>44</v>
      </c>
      <c r="G6136" t="s">
        <v>3742</v>
      </c>
      <c r="H6136" t="s">
        <v>3722</v>
      </c>
      <c r="I6136" t="s">
        <v>24279</v>
      </c>
      <c r="J6136" t="s">
        <v>4522</v>
      </c>
      <c r="K6136" s="2">
        <v>5</v>
      </c>
      <c r="L6136" t="s">
        <v>44</v>
      </c>
      <c r="M6136" s="2">
        <v>5</v>
      </c>
      <c r="N6136" t="s">
        <v>4523</v>
      </c>
      <c r="O6136" t="s">
        <v>4524</v>
      </c>
      <c r="P6136" t="s">
        <v>6220</v>
      </c>
      <c r="Q6136" t="s">
        <v>24777</v>
      </c>
      <c r="R6136" t="s">
        <v>44</v>
      </c>
      <c r="S6136" t="s">
        <v>4682</v>
      </c>
      <c r="T6136" s="3">
        <v>45838</v>
      </c>
      <c r="U6136" s="3">
        <v>45539</v>
      </c>
      <c r="V6136" s="2">
        <v>0</v>
      </c>
      <c r="W6136" t="s">
        <v>44</v>
      </c>
      <c r="X6136" t="s">
        <v>44</v>
      </c>
      <c r="Y6136" t="s">
        <v>6222</v>
      </c>
      <c r="Z6136" t="s">
        <v>3129</v>
      </c>
      <c r="AA6136" t="s">
        <v>4529</v>
      </c>
      <c r="AB6136" t="s">
        <v>4530</v>
      </c>
      <c r="AC6136" t="s">
        <v>99</v>
      </c>
      <c r="AD6136" t="str">
        <f t="shared" si="95"/>
        <v>10-60</v>
      </c>
      <c r="AE6136" t="str">
        <f>VLOOKUP(AD6136,'Main_Sub Desc'!C:D,2,)</f>
        <v>LPC from invoicing</v>
      </c>
      <c r="AF6136" t="str">
        <f>VLOOKUP(VALUE(H6136),'Main_Sub Desc'!F:G,2,)</f>
        <v>Wtr Rev Late Payment</v>
      </c>
      <c r="AG6136">
        <f>IFERROR(VLOOKUP(VALUE(I6136),'PC Mapping'!A:F,6,),"")</f>
        <v>10719</v>
      </c>
      <c r="AH6136" s="13" t="str">
        <f>VLOOKUP(AG6136,'PC Mapping'!L:M,2,)</f>
        <v>All Other Water</v>
      </c>
    </row>
    <row r="6137" spans="1:34" x14ac:dyDescent="0.2">
      <c r="A6137" t="s">
        <v>24778</v>
      </c>
      <c r="B6137" t="s">
        <v>24779</v>
      </c>
      <c r="C6137" t="s">
        <v>90</v>
      </c>
      <c r="D6137" t="s">
        <v>24379</v>
      </c>
      <c r="E6137" s="3">
        <v>45835</v>
      </c>
      <c r="F6137" t="s">
        <v>44</v>
      </c>
      <c r="G6137" t="s">
        <v>3742</v>
      </c>
      <c r="H6137" t="s">
        <v>3729</v>
      </c>
      <c r="I6137" t="s">
        <v>3752</v>
      </c>
      <c r="J6137" t="s">
        <v>4522</v>
      </c>
      <c r="K6137" s="2">
        <v>50</v>
      </c>
      <c r="L6137" t="s">
        <v>44</v>
      </c>
      <c r="M6137" s="2">
        <v>50</v>
      </c>
      <c r="N6137" t="s">
        <v>4523</v>
      </c>
      <c r="O6137" t="s">
        <v>24380</v>
      </c>
      <c r="P6137" t="s">
        <v>11241</v>
      </c>
      <c r="Q6137" t="s">
        <v>24780</v>
      </c>
      <c r="R6137" t="s">
        <v>44</v>
      </c>
      <c r="S6137" t="s">
        <v>24382</v>
      </c>
      <c r="T6137" s="3">
        <v>45838</v>
      </c>
      <c r="U6137" s="3">
        <v>45835</v>
      </c>
      <c r="V6137" s="2">
        <v>0</v>
      </c>
      <c r="W6137" t="s">
        <v>44</v>
      </c>
      <c r="X6137" t="s">
        <v>44</v>
      </c>
      <c r="Y6137" t="s">
        <v>24781</v>
      </c>
      <c r="Z6137" t="s">
        <v>24782</v>
      </c>
      <c r="AA6137" t="s">
        <v>4529</v>
      </c>
      <c r="AB6137" t="s">
        <v>24383</v>
      </c>
      <c r="AC6137" t="s">
        <v>89</v>
      </c>
      <c r="AD6137" t="str">
        <f t="shared" si="95"/>
        <v>10-44</v>
      </c>
      <c r="AE6137" t="str">
        <f>VLOOKUP(AD6137,'Main_Sub Desc'!C:D,2,)</f>
        <v>Initiation Fee</v>
      </c>
      <c r="AF6137" t="str">
        <f>VLOOKUP(VALUE(H6137),'Main_Sub Desc'!F:G,2,)</f>
        <v>Wtr Rev Establish</v>
      </c>
      <c r="AG6137">
        <f>IFERROR(VLOOKUP(VALUE(I6137),'PC Mapping'!A:F,6,),"")</f>
        <v>10719</v>
      </c>
      <c r="AH6137" s="13" t="str">
        <f>VLOOKUP(AG6137,'PC Mapping'!L:M,2,)</f>
        <v>All Other Water</v>
      </c>
    </row>
    <row r="6138" spans="1:34" x14ac:dyDescent="0.2">
      <c r="A6138" t="s">
        <v>24783</v>
      </c>
      <c r="B6138" t="s">
        <v>24784</v>
      </c>
      <c r="C6138" t="s">
        <v>90</v>
      </c>
      <c r="D6138" t="s">
        <v>24472</v>
      </c>
      <c r="E6138" s="3">
        <v>45838</v>
      </c>
      <c r="F6138" t="s">
        <v>44</v>
      </c>
      <c r="G6138" t="s">
        <v>3742</v>
      </c>
      <c r="H6138" t="s">
        <v>3729</v>
      </c>
      <c r="I6138" t="s">
        <v>4538</v>
      </c>
      <c r="J6138" t="s">
        <v>4522</v>
      </c>
      <c r="K6138" s="2">
        <v>50</v>
      </c>
      <c r="L6138" t="s">
        <v>44</v>
      </c>
      <c r="M6138" s="2">
        <v>50</v>
      </c>
      <c r="N6138" t="s">
        <v>4523</v>
      </c>
      <c r="O6138" t="s">
        <v>4524</v>
      </c>
      <c r="P6138" t="s">
        <v>24785</v>
      </c>
      <c r="Q6138" t="s">
        <v>24786</v>
      </c>
      <c r="R6138" t="s">
        <v>44</v>
      </c>
      <c r="S6138" t="s">
        <v>24787</v>
      </c>
      <c r="T6138" s="3">
        <v>45838</v>
      </c>
      <c r="U6138" s="3">
        <v>45757</v>
      </c>
      <c r="V6138" s="2">
        <v>0</v>
      </c>
      <c r="W6138" t="s">
        <v>44</v>
      </c>
      <c r="X6138" t="s">
        <v>44</v>
      </c>
      <c r="Y6138" t="s">
        <v>24788</v>
      </c>
      <c r="Z6138" t="s">
        <v>24789</v>
      </c>
      <c r="AA6138" t="s">
        <v>4529</v>
      </c>
      <c r="AB6138" t="s">
        <v>24790</v>
      </c>
      <c r="AC6138" t="s">
        <v>89</v>
      </c>
      <c r="AD6138" t="str">
        <f t="shared" si="95"/>
        <v>10-28</v>
      </c>
      <c r="AE6138" t="str">
        <f>VLOOKUP(AD6138,'Main_Sub Desc'!C:D,2,)</f>
        <v>After Hrs Connection Charge</v>
      </c>
      <c r="AF6138" t="str">
        <f>VLOOKUP(VALUE(H6138),'Main_Sub Desc'!F:G,2,)</f>
        <v>Wtr Rev Establish</v>
      </c>
      <c r="AG6138">
        <f>IFERROR(VLOOKUP(VALUE(I6138),'PC Mapping'!A:F,6,),"")</f>
        <v>10469</v>
      </c>
      <c r="AH6138" s="13" t="str">
        <f>VLOOKUP(AG6138,'PC Mapping'!L:M,2,)</f>
        <v>Bolivar Water</v>
      </c>
    </row>
    <row r="6139" spans="1:34" x14ac:dyDescent="0.2">
      <c r="A6139" t="s">
        <v>5648</v>
      </c>
      <c r="B6139" t="s">
        <v>24776</v>
      </c>
      <c r="C6139" t="s">
        <v>24204</v>
      </c>
      <c r="D6139" t="s">
        <v>5172</v>
      </c>
      <c r="E6139" s="3">
        <v>45825</v>
      </c>
      <c r="F6139" t="s">
        <v>44</v>
      </c>
      <c r="G6139" t="s">
        <v>3742</v>
      </c>
      <c r="H6139" t="s">
        <v>3722</v>
      </c>
      <c r="I6139" t="s">
        <v>3752</v>
      </c>
      <c r="J6139" t="s">
        <v>4522</v>
      </c>
      <c r="K6139" s="2">
        <v>5</v>
      </c>
      <c r="L6139" t="s">
        <v>44</v>
      </c>
      <c r="M6139" s="2">
        <v>5</v>
      </c>
      <c r="N6139" t="s">
        <v>4523</v>
      </c>
      <c r="O6139" t="s">
        <v>4524</v>
      </c>
      <c r="P6139" t="s">
        <v>5649</v>
      </c>
      <c r="Q6139" t="s">
        <v>24791</v>
      </c>
      <c r="R6139" t="s">
        <v>44</v>
      </c>
      <c r="S6139" t="s">
        <v>4688</v>
      </c>
      <c r="T6139" s="3">
        <v>45838</v>
      </c>
      <c r="U6139" s="3">
        <v>45826</v>
      </c>
      <c r="V6139" s="2">
        <v>0</v>
      </c>
      <c r="W6139" t="s">
        <v>44</v>
      </c>
      <c r="X6139" t="s">
        <v>44</v>
      </c>
      <c r="Y6139" t="s">
        <v>5651</v>
      </c>
      <c r="Z6139" t="s">
        <v>1710</v>
      </c>
      <c r="AA6139" t="s">
        <v>4529</v>
      </c>
      <c r="AB6139" t="s">
        <v>4530</v>
      </c>
      <c r="AC6139" t="s">
        <v>89</v>
      </c>
      <c r="AD6139" t="str">
        <f t="shared" si="95"/>
        <v>10-60</v>
      </c>
      <c r="AE6139" t="str">
        <f>VLOOKUP(AD6139,'Main_Sub Desc'!C:D,2,)</f>
        <v>LPC from invoicing</v>
      </c>
      <c r="AF6139" t="str">
        <f>VLOOKUP(VALUE(H6139),'Main_Sub Desc'!F:G,2,)</f>
        <v>Wtr Rev Late Payment</v>
      </c>
      <c r="AG6139">
        <f>IFERROR(VLOOKUP(VALUE(I6139),'PC Mapping'!A:F,6,),"")</f>
        <v>10719</v>
      </c>
      <c r="AH6139" s="13" t="str">
        <f>VLOOKUP(AG6139,'PC Mapping'!L:M,2,)</f>
        <v>All Other Water</v>
      </c>
    </row>
    <row r="6140" spans="1:34" x14ac:dyDescent="0.2">
      <c r="A6140" t="s">
        <v>18513</v>
      </c>
      <c r="B6140" t="s">
        <v>24792</v>
      </c>
      <c r="C6140" t="s">
        <v>24204</v>
      </c>
      <c r="D6140" t="s">
        <v>5172</v>
      </c>
      <c r="E6140" s="3">
        <v>45835</v>
      </c>
      <c r="F6140" t="s">
        <v>44</v>
      </c>
      <c r="G6140" t="s">
        <v>3742</v>
      </c>
      <c r="H6140" t="s">
        <v>3716</v>
      </c>
      <c r="I6140" t="s">
        <v>4534</v>
      </c>
      <c r="J6140" t="s">
        <v>4522</v>
      </c>
      <c r="K6140" s="2">
        <v>5</v>
      </c>
      <c r="L6140" t="s">
        <v>44</v>
      </c>
      <c r="M6140" s="2">
        <v>5</v>
      </c>
      <c r="N6140" t="s">
        <v>4523</v>
      </c>
      <c r="O6140" t="s">
        <v>4524</v>
      </c>
      <c r="P6140" t="s">
        <v>6224</v>
      </c>
      <c r="Q6140" t="s">
        <v>24793</v>
      </c>
      <c r="R6140" t="s">
        <v>44</v>
      </c>
      <c r="S6140" t="s">
        <v>4682</v>
      </c>
      <c r="T6140" s="3">
        <v>45838</v>
      </c>
      <c r="U6140" s="3">
        <v>45838</v>
      </c>
      <c r="V6140" s="2">
        <v>0</v>
      </c>
      <c r="W6140" t="s">
        <v>44</v>
      </c>
      <c r="X6140" t="s">
        <v>44</v>
      </c>
      <c r="Y6140" t="s">
        <v>6226</v>
      </c>
      <c r="Z6140" t="s">
        <v>6227</v>
      </c>
      <c r="AA6140" t="s">
        <v>4529</v>
      </c>
      <c r="AB6140" t="s">
        <v>4530</v>
      </c>
      <c r="AC6140" t="s">
        <v>89</v>
      </c>
      <c r="AD6140" t="str">
        <f t="shared" si="95"/>
        <v>10-60</v>
      </c>
      <c r="AE6140" t="str">
        <f>VLOOKUP(AD6140,'Main_Sub Desc'!C:D,2,)</f>
        <v>LPC from invoicing</v>
      </c>
      <c r="AF6140" t="str">
        <f>VLOOKUP(VALUE(H6140),'Main_Sub Desc'!F:G,2,)</f>
        <v>Wst Rev Late Payment</v>
      </c>
      <c r="AG6140">
        <f>IFERROR(VLOOKUP(VALUE(I6140),'PC Mapping'!A:F,6,),"")</f>
        <v>10514</v>
      </c>
      <c r="AH6140" s="13" t="str">
        <f>VLOOKUP(AG6140,'PC Mapping'!L:M,2,)</f>
        <v>Bolivar Sewer</v>
      </c>
    </row>
    <row r="6141" spans="1:34" x14ac:dyDescent="0.2">
      <c r="A6141" t="s">
        <v>18513</v>
      </c>
      <c r="B6141" t="s">
        <v>24792</v>
      </c>
      <c r="C6141" t="s">
        <v>24204</v>
      </c>
      <c r="D6141" t="s">
        <v>5172</v>
      </c>
      <c r="E6141" s="3">
        <v>45835</v>
      </c>
      <c r="F6141" t="s">
        <v>44</v>
      </c>
      <c r="G6141" t="s">
        <v>3742</v>
      </c>
      <c r="H6141" t="s">
        <v>3722</v>
      </c>
      <c r="I6141" t="s">
        <v>4538</v>
      </c>
      <c r="J6141" t="s">
        <v>4522</v>
      </c>
      <c r="K6141" s="2">
        <v>5</v>
      </c>
      <c r="L6141" t="s">
        <v>44</v>
      </c>
      <c r="M6141" s="2">
        <v>5</v>
      </c>
      <c r="N6141" t="s">
        <v>4523</v>
      </c>
      <c r="O6141" t="s">
        <v>4524</v>
      </c>
      <c r="P6141" t="s">
        <v>6224</v>
      </c>
      <c r="Q6141" t="s">
        <v>24794</v>
      </c>
      <c r="R6141" t="s">
        <v>44</v>
      </c>
      <c r="S6141" t="s">
        <v>4682</v>
      </c>
      <c r="T6141" s="3">
        <v>45838</v>
      </c>
      <c r="U6141" s="3">
        <v>45838</v>
      </c>
      <c r="V6141" s="2">
        <v>0</v>
      </c>
      <c r="W6141" t="s">
        <v>44</v>
      </c>
      <c r="X6141" t="s">
        <v>44</v>
      </c>
      <c r="Y6141" t="s">
        <v>6229</v>
      </c>
      <c r="Z6141" t="s">
        <v>6227</v>
      </c>
      <c r="AA6141" t="s">
        <v>4529</v>
      </c>
      <c r="AB6141" t="s">
        <v>4530</v>
      </c>
      <c r="AC6141" t="s">
        <v>89</v>
      </c>
      <c r="AD6141" t="str">
        <f t="shared" si="95"/>
        <v>10-60</v>
      </c>
      <c r="AE6141" t="str">
        <f>VLOOKUP(AD6141,'Main_Sub Desc'!C:D,2,)</f>
        <v>LPC from invoicing</v>
      </c>
      <c r="AF6141" t="str">
        <f>VLOOKUP(VALUE(H6141),'Main_Sub Desc'!F:G,2,)</f>
        <v>Wtr Rev Late Payment</v>
      </c>
      <c r="AG6141">
        <f>IFERROR(VLOOKUP(VALUE(I6141),'PC Mapping'!A:F,6,),"")</f>
        <v>10469</v>
      </c>
      <c r="AH6141" s="13" t="str">
        <f>VLOOKUP(AG6141,'PC Mapping'!L:M,2,)</f>
        <v>Bolivar Water</v>
      </c>
    </row>
    <row r="6142" spans="1:34" x14ac:dyDescent="0.2">
      <c r="A6142" t="s">
        <v>24795</v>
      </c>
      <c r="B6142" t="s">
        <v>24796</v>
      </c>
      <c r="C6142" t="s">
        <v>24797</v>
      </c>
      <c r="D6142" t="s">
        <v>24798</v>
      </c>
      <c r="E6142" s="3">
        <v>45810</v>
      </c>
      <c r="F6142" t="s">
        <v>44</v>
      </c>
      <c r="G6142" t="s">
        <v>3742</v>
      </c>
      <c r="H6142" t="s">
        <v>3727</v>
      </c>
      <c r="I6142" t="s">
        <v>3752</v>
      </c>
      <c r="J6142" t="s">
        <v>4522</v>
      </c>
      <c r="K6142" s="2">
        <v>-50</v>
      </c>
      <c r="L6142" t="s">
        <v>44</v>
      </c>
      <c r="M6142" s="2">
        <v>-50</v>
      </c>
      <c r="N6142" t="s">
        <v>4523</v>
      </c>
      <c r="O6142" t="s">
        <v>4524</v>
      </c>
      <c r="P6142" t="s">
        <v>6886</v>
      </c>
      <c r="Q6142" t="s">
        <v>24799</v>
      </c>
      <c r="R6142" t="s">
        <v>44</v>
      </c>
      <c r="S6142" t="s">
        <v>24800</v>
      </c>
      <c r="T6142" s="3">
        <v>45810</v>
      </c>
      <c r="U6142" s="3">
        <v>45810</v>
      </c>
      <c r="V6142" s="2">
        <v>0</v>
      </c>
      <c r="W6142" t="s">
        <v>44</v>
      </c>
      <c r="X6142" t="s">
        <v>44</v>
      </c>
      <c r="Y6142" t="s">
        <v>12935</v>
      </c>
      <c r="Z6142" t="s">
        <v>12936</v>
      </c>
      <c r="AA6142" t="s">
        <v>4529</v>
      </c>
      <c r="AB6142" t="s">
        <v>24801</v>
      </c>
      <c r="AC6142" t="s">
        <v>89</v>
      </c>
      <c r="AD6142" t="str">
        <f t="shared" si="95"/>
        <v>10-23</v>
      </c>
      <c r="AE6142" t="str">
        <f>VLOOKUP(AD6142,'Main_Sub Desc'!C:D,2,)</f>
        <v>Move Out / Turn Off  Fee</v>
      </c>
      <c r="AF6142" t="str">
        <f>VLOOKUP(VALUE(H6142),'Main_Sub Desc'!F:G,2,)</f>
        <v>Wtr Rev Other/Misc</v>
      </c>
      <c r="AG6142">
        <f>IFERROR(VLOOKUP(VALUE(I6142),'PC Mapping'!A:F,6,),"")</f>
        <v>10719</v>
      </c>
      <c r="AH6142" s="13" t="str">
        <f>VLOOKUP(AG6142,'PC Mapping'!L:M,2,)</f>
        <v>All Other Water</v>
      </c>
    </row>
    <row r="6143" spans="1:34" x14ac:dyDescent="0.2">
      <c r="A6143" t="s">
        <v>24802</v>
      </c>
      <c r="B6143" t="s">
        <v>24796</v>
      </c>
      <c r="C6143" t="s">
        <v>24797</v>
      </c>
      <c r="D6143" t="s">
        <v>24798</v>
      </c>
      <c r="E6143" s="3">
        <v>45810</v>
      </c>
      <c r="F6143" t="s">
        <v>44</v>
      </c>
      <c r="G6143" t="s">
        <v>3742</v>
      </c>
      <c r="H6143" t="s">
        <v>3729</v>
      </c>
      <c r="I6143" t="s">
        <v>3752</v>
      </c>
      <c r="J6143" t="s">
        <v>4522</v>
      </c>
      <c r="K6143" s="2">
        <v>-50</v>
      </c>
      <c r="L6143" t="s">
        <v>44</v>
      </c>
      <c r="M6143" s="2">
        <v>-50</v>
      </c>
      <c r="N6143" t="s">
        <v>4523</v>
      </c>
      <c r="O6143" t="s">
        <v>4524</v>
      </c>
      <c r="P6143" t="s">
        <v>6498</v>
      </c>
      <c r="Q6143" t="s">
        <v>24803</v>
      </c>
      <c r="R6143" t="s">
        <v>44</v>
      </c>
      <c r="S6143" t="s">
        <v>24800</v>
      </c>
      <c r="T6143" s="3">
        <v>45810</v>
      </c>
      <c r="U6143" s="3">
        <v>45810</v>
      </c>
      <c r="V6143" s="2">
        <v>0</v>
      </c>
      <c r="W6143" t="s">
        <v>44</v>
      </c>
      <c r="X6143" t="s">
        <v>44</v>
      </c>
      <c r="Y6143" t="s">
        <v>24804</v>
      </c>
      <c r="Z6143" t="s">
        <v>1893</v>
      </c>
      <c r="AA6143" t="s">
        <v>4529</v>
      </c>
      <c r="AB6143" t="s">
        <v>24662</v>
      </c>
      <c r="AC6143" t="s">
        <v>89</v>
      </c>
      <c r="AD6143" t="str">
        <f t="shared" si="95"/>
        <v>10-26</v>
      </c>
      <c r="AE6143" t="str">
        <f>VLOOKUP(AD6143,'Main_Sub Desc'!C:D,2,)</f>
        <v>Connection Charge</v>
      </c>
      <c r="AF6143" t="str">
        <f>VLOOKUP(VALUE(H6143),'Main_Sub Desc'!F:G,2,)</f>
        <v>Wtr Rev Establish</v>
      </c>
      <c r="AG6143">
        <f>IFERROR(VLOOKUP(VALUE(I6143),'PC Mapping'!A:F,6,),"")</f>
        <v>10719</v>
      </c>
      <c r="AH6143" s="13" t="str">
        <f>VLOOKUP(AG6143,'PC Mapping'!L:M,2,)</f>
        <v>All Other Water</v>
      </c>
    </row>
    <row r="6144" spans="1:34" x14ac:dyDescent="0.2">
      <c r="A6144" t="s">
        <v>24805</v>
      </c>
      <c r="B6144" t="s">
        <v>24796</v>
      </c>
      <c r="C6144" t="s">
        <v>24797</v>
      </c>
      <c r="D6144" t="s">
        <v>24798</v>
      </c>
      <c r="E6144" s="3">
        <v>45810</v>
      </c>
      <c r="F6144" t="s">
        <v>44</v>
      </c>
      <c r="G6144" t="s">
        <v>3742</v>
      </c>
      <c r="H6144" t="s">
        <v>3727</v>
      </c>
      <c r="I6144" t="s">
        <v>3752</v>
      </c>
      <c r="J6144" t="s">
        <v>4522</v>
      </c>
      <c r="K6144" s="2">
        <v>-50</v>
      </c>
      <c r="L6144" t="s">
        <v>44</v>
      </c>
      <c r="M6144" s="2">
        <v>-50</v>
      </c>
      <c r="N6144" t="s">
        <v>4523</v>
      </c>
      <c r="O6144" t="s">
        <v>4524</v>
      </c>
      <c r="P6144" t="s">
        <v>24152</v>
      </c>
      <c r="Q6144" t="s">
        <v>24806</v>
      </c>
      <c r="R6144" t="s">
        <v>44</v>
      </c>
      <c r="S6144" t="s">
        <v>24800</v>
      </c>
      <c r="T6144" s="3">
        <v>45810</v>
      </c>
      <c r="U6144" s="3">
        <v>45810</v>
      </c>
      <c r="V6144" s="2">
        <v>0</v>
      </c>
      <c r="W6144" t="s">
        <v>44</v>
      </c>
      <c r="X6144" t="s">
        <v>44</v>
      </c>
      <c r="Y6144" t="s">
        <v>24807</v>
      </c>
      <c r="Z6144" t="s">
        <v>24808</v>
      </c>
      <c r="AA6144" t="s">
        <v>4529</v>
      </c>
      <c r="AB6144" t="s">
        <v>24801</v>
      </c>
      <c r="AC6144" t="s">
        <v>89</v>
      </c>
      <c r="AD6144" t="str">
        <f t="shared" si="95"/>
        <v>10-23</v>
      </c>
      <c r="AE6144" t="str">
        <f>VLOOKUP(AD6144,'Main_Sub Desc'!C:D,2,)</f>
        <v>Move Out / Turn Off  Fee</v>
      </c>
      <c r="AF6144" t="str">
        <f>VLOOKUP(VALUE(H6144),'Main_Sub Desc'!F:G,2,)</f>
        <v>Wtr Rev Other/Misc</v>
      </c>
      <c r="AG6144">
        <f>IFERROR(VLOOKUP(VALUE(I6144),'PC Mapping'!A:F,6,),"")</f>
        <v>10719</v>
      </c>
      <c r="AH6144" s="13" t="str">
        <f>VLOOKUP(AG6144,'PC Mapping'!L:M,2,)</f>
        <v>All Other Water</v>
      </c>
    </row>
    <row r="6145" spans="1:34" x14ac:dyDescent="0.2">
      <c r="A6145" t="s">
        <v>24809</v>
      </c>
      <c r="B6145" t="s">
        <v>24796</v>
      </c>
      <c r="C6145" t="s">
        <v>24797</v>
      </c>
      <c r="D6145" t="s">
        <v>24798</v>
      </c>
      <c r="E6145" s="3">
        <v>45810</v>
      </c>
      <c r="F6145" t="s">
        <v>44</v>
      </c>
      <c r="G6145" t="s">
        <v>3742</v>
      </c>
      <c r="H6145" t="s">
        <v>3727</v>
      </c>
      <c r="I6145" t="s">
        <v>4538</v>
      </c>
      <c r="J6145" t="s">
        <v>4522</v>
      </c>
      <c r="K6145" s="2">
        <v>-50</v>
      </c>
      <c r="L6145" t="s">
        <v>44</v>
      </c>
      <c r="M6145" s="2">
        <v>-50</v>
      </c>
      <c r="N6145" t="s">
        <v>4523</v>
      </c>
      <c r="O6145" t="s">
        <v>4524</v>
      </c>
      <c r="P6145" t="s">
        <v>24810</v>
      </c>
      <c r="Q6145" t="s">
        <v>24811</v>
      </c>
      <c r="R6145" t="s">
        <v>44</v>
      </c>
      <c r="S6145" t="s">
        <v>24800</v>
      </c>
      <c r="T6145" s="3">
        <v>45810</v>
      </c>
      <c r="U6145" s="3">
        <v>45810</v>
      </c>
      <c r="V6145" s="2">
        <v>0</v>
      </c>
      <c r="W6145" t="s">
        <v>44</v>
      </c>
      <c r="X6145" t="s">
        <v>44</v>
      </c>
      <c r="Y6145" t="s">
        <v>24812</v>
      </c>
      <c r="Z6145" t="s">
        <v>24813</v>
      </c>
      <c r="AA6145" t="s">
        <v>4529</v>
      </c>
      <c r="AB6145" t="s">
        <v>24801</v>
      </c>
      <c r="AC6145" t="s">
        <v>89</v>
      </c>
      <c r="AD6145" t="str">
        <f t="shared" si="95"/>
        <v>10-23</v>
      </c>
      <c r="AE6145" t="str">
        <f>VLOOKUP(AD6145,'Main_Sub Desc'!C:D,2,)</f>
        <v>Move Out / Turn Off  Fee</v>
      </c>
      <c r="AF6145" t="str">
        <f>VLOOKUP(VALUE(H6145),'Main_Sub Desc'!F:G,2,)</f>
        <v>Wtr Rev Other/Misc</v>
      </c>
      <c r="AG6145">
        <f>IFERROR(VLOOKUP(VALUE(I6145),'PC Mapping'!A:F,6,),"")</f>
        <v>10469</v>
      </c>
      <c r="AH6145" s="13" t="str">
        <f>VLOOKUP(AG6145,'PC Mapping'!L:M,2,)</f>
        <v>Bolivar Water</v>
      </c>
    </row>
    <row r="6146" spans="1:34" x14ac:dyDescent="0.2">
      <c r="A6146" t="s">
        <v>24814</v>
      </c>
      <c r="B6146" t="s">
        <v>24796</v>
      </c>
      <c r="C6146" t="s">
        <v>24797</v>
      </c>
      <c r="D6146" t="s">
        <v>24798</v>
      </c>
      <c r="E6146" s="3">
        <v>45810</v>
      </c>
      <c r="F6146" t="s">
        <v>44</v>
      </c>
      <c r="G6146" t="s">
        <v>3742</v>
      </c>
      <c r="H6146" t="s">
        <v>3729</v>
      </c>
      <c r="I6146" t="s">
        <v>3752</v>
      </c>
      <c r="J6146" t="s">
        <v>4522</v>
      </c>
      <c r="K6146" s="2">
        <v>-50</v>
      </c>
      <c r="L6146" t="s">
        <v>44</v>
      </c>
      <c r="M6146" s="2">
        <v>-50</v>
      </c>
      <c r="N6146" t="s">
        <v>4523</v>
      </c>
      <c r="O6146" t="s">
        <v>4524</v>
      </c>
      <c r="P6146" t="s">
        <v>7569</v>
      </c>
      <c r="Q6146" t="s">
        <v>24815</v>
      </c>
      <c r="R6146" t="s">
        <v>44</v>
      </c>
      <c r="S6146" t="s">
        <v>24800</v>
      </c>
      <c r="T6146" s="3">
        <v>45810</v>
      </c>
      <c r="U6146" s="3">
        <v>45810</v>
      </c>
      <c r="V6146" s="2">
        <v>0</v>
      </c>
      <c r="W6146" t="s">
        <v>44</v>
      </c>
      <c r="X6146" t="s">
        <v>44</v>
      </c>
      <c r="Y6146" t="s">
        <v>24816</v>
      </c>
      <c r="Z6146" t="s">
        <v>1892</v>
      </c>
      <c r="AA6146" t="s">
        <v>4529</v>
      </c>
      <c r="AB6146" t="s">
        <v>24662</v>
      </c>
      <c r="AC6146" t="s">
        <v>89</v>
      </c>
      <c r="AD6146" t="str">
        <f t="shared" si="95"/>
        <v>10-26</v>
      </c>
      <c r="AE6146" t="str">
        <f>VLOOKUP(AD6146,'Main_Sub Desc'!C:D,2,)</f>
        <v>Connection Charge</v>
      </c>
      <c r="AF6146" t="str">
        <f>VLOOKUP(VALUE(H6146),'Main_Sub Desc'!F:G,2,)</f>
        <v>Wtr Rev Establish</v>
      </c>
      <c r="AG6146">
        <f>IFERROR(VLOOKUP(VALUE(I6146),'PC Mapping'!A:F,6,),"")</f>
        <v>10719</v>
      </c>
      <c r="AH6146" s="13" t="str">
        <f>VLOOKUP(AG6146,'PC Mapping'!L:M,2,)</f>
        <v>All Other Water</v>
      </c>
    </row>
    <row r="6147" spans="1:34" x14ac:dyDescent="0.2">
      <c r="A6147" t="s">
        <v>24817</v>
      </c>
      <c r="B6147" t="s">
        <v>24796</v>
      </c>
      <c r="C6147" t="s">
        <v>24797</v>
      </c>
      <c r="D6147" t="s">
        <v>24798</v>
      </c>
      <c r="E6147" s="3">
        <v>45810</v>
      </c>
      <c r="F6147" t="s">
        <v>44</v>
      </c>
      <c r="G6147" t="s">
        <v>3742</v>
      </c>
      <c r="H6147" t="s">
        <v>3727</v>
      </c>
      <c r="I6147" t="s">
        <v>4538</v>
      </c>
      <c r="J6147" t="s">
        <v>4522</v>
      </c>
      <c r="K6147" s="2">
        <v>-50</v>
      </c>
      <c r="L6147" t="s">
        <v>44</v>
      </c>
      <c r="M6147" s="2">
        <v>-50</v>
      </c>
      <c r="N6147" t="s">
        <v>4523</v>
      </c>
      <c r="O6147" t="s">
        <v>4524</v>
      </c>
      <c r="P6147" t="s">
        <v>4978</v>
      </c>
      <c r="Q6147" t="s">
        <v>24818</v>
      </c>
      <c r="R6147" t="s">
        <v>44</v>
      </c>
      <c r="S6147" t="s">
        <v>24800</v>
      </c>
      <c r="T6147" s="3">
        <v>45810</v>
      </c>
      <c r="U6147" s="3">
        <v>45810</v>
      </c>
      <c r="V6147" s="2">
        <v>0</v>
      </c>
      <c r="W6147" t="s">
        <v>44</v>
      </c>
      <c r="X6147" t="s">
        <v>44</v>
      </c>
      <c r="Y6147" t="s">
        <v>24819</v>
      </c>
      <c r="Z6147" t="s">
        <v>24820</v>
      </c>
      <c r="AA6147" t="s">
        <v>4529</v>
      </c>
      <c r="AB6147" t="s">
        <v>24801</v>
      </c>
      <c r="AC6147" t="s">
        <v>89</v>
      </c>
      <c r="AD6147" t="str">
        <f t="shared" si="95"/>
        <v>10-23</v>
      </c>
      <c r="AE6147" t="str">
        <f>VLOOKUP(AD6147,'Main_Sub Desc'!C:D,2,)</f>
        <v>Move Out / Turn Off  Fee</v>
      </c>
      <c r="AF6147" t="str">
        <f>VLOOKUP(VALUE(H6147),'Main_Sub Desc'!F:G,2,)</f>
        <v>Wtr Rev Other/Misc</v>
      </c>
      <c r="AG6147">
        <f>IFERROR(VLOOKUP(VALUE(I6147),'PC Mapping'!A:F,6,),"")</f>
        <v>10469</v>
      </c>
      <c r="AH6147" s="13" t="str">
        <f>VLOOKUP(AG6147,'PC Mapping'!L:M,2,)</f>
        <v>Bolivar Water</v>
      </c>
    </row>
    <row r="6148" spans="1:34" x14ac:dyDescent="0.2">
      <c r="A6148" t="s">
        <v>24821</v>
      </c>
      <c r="B6148" t="s">
        <v>24796</v>
      </c>
      <c r="C6148" t="s">
        <v>24797</v>
      </c>
      <c r="D6148" t="s">
        <v>24798</v>
      </c>
      <c r="E6148" s="3">
        <v>45810</v>
      </c>
      <c r="F6148" t="s">
        <v>44</v>
      </c>
      <c r="G6148" t="s">
        <v>3742</v>
      </c>
      <c r="H6148" t="s">
        <v>3727</v>
      </c>
      <c r="I6148" t="s">
        <v>4538</v>
      </c>
      <c r="J6148" t="s">
        <v>4522</v>
      </c>
      <c r="K6148" s="2">
        <v>-50</v>
      </c>
      <c r="L6148" t="s">
        <v>44</v>
      </c>
      <c r="M6148" s="2">
        <v>-50</v>
      </c>
      <c r="N6148" t="s">
        <v>4523</v>
      </c>
      <c r="O6148" t="s">
        <v>4524</v>
      </c>
      <c r="P6148" t="s">
        <v>17889</v>
      </c>
      <c r="Q6148" t="s">
        <v>24822</v>
      </c>
      <c r="R6148" t="s">
        <v>44</v>
      </c>
      <c r="S6148" t="s">
        <v>24800</v>
      </c>
      <c r="T6148" s="3">
        <v>45810</v>
      </c>
      <c r="U6148" s="3">
        <v>45810</v>
      </c>
      <c r="V6148" s="2">
        <v>0</v>
      </c>
      <c r="W6148" t="s">
        <v>44</v>
      </c>
      <c r="X6148" t="s">
        <v>44</v>
      </c>
      <c r="Y6148" t="s">
        <v>17894</v>
      </c>
      <c r="Z6148" t="s">
        <v>17892</v>
      </c>
      <c r="AA6148" t="s">
        <v>4529</v>
      </c>
      <c r="AB6148" t="s">
        <v>24801</v>
      </c>
      <c r="AC6148" t="s">
        <v>89</v>
      </c>
      <c r="AD6148" t="str">
        <f t="shared" ref="AD6148:AD6211" si="96">CONCATENATE(VALUE(AA6148),"-",VALUE(AB6148))</f>
        <v>10-23</v>
      </c>
      <c r="AE6148" t="str">
        <f>VLOOKUP(AD6148,'Main_Sub Desc'!C:D,2,)</f>
        <v>Move Out / Turn Off  Fee</v>
      </c>
      <c r="AF6148" t="str">
        <f>VLOOKUP(VALUE(H6148),'Main_Sub Desc'!F:G,2,)</f>
        <v>Wtr Rev Other/Misc</v>
      </c>
      <c r="AG6148">
        <f>IFERROR(VLOOKUP(VALUE(I6148),'PC Mapping'!A:F,6,),"")</f>
        <v>10469</v>
      </c>
      <c r="AH6148" s="13" t="str">
        <f>VLOOKUP(AG6148,'PC Mapping'!L:M,2,)</f>
        <v>Bolivar Water</v>
      </c>
    </row>
    <row r="6149" spans="1:34" x14ac:dyDescent="0.2">
      <c r="A6149" t="s">
        <v>24823</v>
      </c>
      <c r="B6149" t="s">
        <v>24796</v>
      </c>
      <c r="C6149" t="s">
        <v>24797</v>
      </c>
      <c r="D6149" t="s">
        <v>24798</v>
      </c>
      <c r="E6149" s="3">
        <v>45810</v>
      </c>
      <c r="F6149" t="s">
        <v>44</v>
      </c>
      <c r="G6149" t="s">
        <v>3742</v>
      </c>
      <c r="H6149" t="s">
        <v>3727</v>
      </c>
      <c r="I6149" t="s">
        <v>4538</v>
      </c>
      <c r="J6149" t="s">
        <v>4522</v>
      </c>
      <c r="K6149" s="2">
        <v>-50</v>
      </c>
      <c r="L6149" t="s">
        <v>44</v>
      </c>
      <c r="M6149" s="2">
        <v>-50</v>
      </c>
      <c r="N6149" t="s">
        <v>4523</v>
      </c>
      <c r="O6149" t="s">
        <v>4524</v>
      </c>
      <c r="P6149" t="s">
        <v>11944</v>
      </c>
      <c r="Q6149" t="s">
        <v>24824</v>
      </c>
      <c r="R6149" t="s">
        <v>44</v>
      </c>
      <c r="S6149" t="s">
        <v>24800</v>
      </c>
      <c r="T6149" s="3">
        <v>45810</v>
      </c>
      <c r="U6149" s="3">
        <v>45810</v>
      </c>
      <c r="V6149" s="2">
        <v>0</v>
      </c>
      <c r="W6149" t="s">
        <v>44</v>
      </c>
      <c r="X6149" t="s">
        <v>44</v>
      </c>
      <c r="Y6149" t="s">
        <v>11949</v>
      </c>
      <c r="Z6149" t="s">
        <v>11947</v>
      </c>
      <c r="AA6149" t="s">
        <v>4529</v>
      </c>
      <c r="AB6149" t="s">
        <v>24801</v>
      </c>
      <c r="AC6149" t="s">
        <v>89</v>
      </c>
      <c r="AD6149" t="str">
        <f t="shared" si="96"/>
        <v>10-23</v>
      </c>
      <c r="AE6149" t="str">
        <f>VLOOKUP(AD6149,'Main_Sub Desc'!C:D,2,)</f>
        <v>Move Out / Turn Off  Fee</v>
      </c>
      <c r="AF6149" t="str">
        <f>VLOOKUP(VALUE(H6149),'Main_Sub Desc'!F:G,2,)</f>
        <v>Wtr Rev Other/Misc</v>
      </c>
      <c r="AG6149">
        <f>IFERROR(VLOOKUP(VALUE(I6149),'PC Mapping'!A:F,6,),"")</f>
        <v>10469</v>
      </c>
      <c r="AH6149" s="13" t="str">
        <f>VLOOKUP(AG6149,'PC Mapping'!L:M,2,)</f>
        <v>Bolivar Water</v>
      </c>
    </row>
    <row r="6150" spans="1:34" x14ac:dyDescent="0.2">
      <c r="A6150" t="s">
        <v>24825</v>
      </c>
      <c r="B6150" t="s">
        <v>24796</v>
      </c>
      <c r="C6150" t="s">
        <v>24797</v>
      </c>
      <c r="D6150" t="s">
        <v>24798</v>
      </c>
      <c r="E6150" s="3">
        <v>45810</v>
      </c>
      <c r="F6150" t="s">
        <v>44</v>
      </c>
      <c r="G6150" t="s">
        <v>3742</v>
      </c>
      <c r="H6150" t="s">
        <v>3727</v>
      </c>
      <c r="I6150" t="s">
        <v>4538</v>
      </c>
      <c r="J6150" t="s">
        <v>4522</v>
      </c>
      <c r="K6150" s="2">
        <v>-50</v>
      </c>
      <c r="L6150" t="s">
        <v>44</v>
      </c>
      <c r="M6150" s="2">
        <v>-50</v>
      </c>
      <c r="N6150" t="s">
        <v>4523</v>
      </c>
      <c r="O6150" t="s">
        <v>4524</v>
      </c>
      <c r="P6150" t="s">
        <v>4567</v>
      </c>
      <c r="Q6150" t="s">
        <v>24826</v>
      </c>
      <c r="R6150" t="s">
        <v>44</v>
      </c>
      <c r="S6150" t="s">
        <v>24800</v>
      </c>
      <c r="T6150" s="3">
        <v>45810</v>
      </c>
      <c r="U6150" s="3">
        <v>45810</v>
      </c>
      <c r="V6150" s="2">
        <v>0</v>
      </c>
      <c r="W6150" t="s">
        <v>44</v>
      </c>
      <c r="X6150" t="s">
        <v>44</v>
      </c>
      <c r="Y6150" t="s">
        <v>24827</v>
      </c>
      <c r="Z6150" t="s">
        <v>24828</v>
      </c>
      <c r="AA6150" t="s">
        <v>4529</v>
      </c>
      <c r="AB6150" t="s">
        <v>24801</v>
      </c>
      <c r="AC6150" t="s">
        <v>89</v>
      </c>
      <c r="AD6150" t="str">
        <f t="shared" si="96"/>
        <v>10-23</v>
      </c>
      <c r="AE6150" t="str">
        <f>VLOOKUP(AD6150,'Main_Sub Desc'!C:D,2,)</f>
        <v>Move Out / Turn Off  Fee</v>
      </c>
      <c r="AF6150" t="str">
        <f>VLOOKUP(VALUE(H6150),'Main_Sub Desc'!F:G,2,)</f>
        <v>Wtr Rev Other/Misc</v>
      </c>
      <c r="AG6150">
        <f>IFERROR(VLOOKUP(VALUE(I6150),'PC Mapping'!A:F,6,),"")</f>
        <v>10469</v>
      </c>
      <c r="AH6150" s="13" t="str">
        <f>VLOOKUP(AG6150,'PC Mapping'!L:M,2,)</f>
        <v>Bolivar Water</v>
      </c>
    </row>
    <row r="6151" spans="1:34" x14ac:dyDescent="0.2">
      <c r="A6151" t="s">
        <v>24829</v>
      </c>
      <c r="B6151" t="s">
        <v>24378</v>
      </c>
      <c r="C6151" t="s">
        <v>24797</v>
      </c>
      <c r="D6151" t="s">
        <v>24379</v>
      </c>
      <c r="E6151" s="3">
        <v>45810</v>
      </c>
      <c r="F6151" t="s">
        <v>44</v>
      </c>
      <c r="G6151" t="s">
        <v>3742</v>
      </c>
      <c r="H6151" t="s">
        <v>3729</v>
      </c>
      <c r="I6151" t="s">
        <v>4538</v>
      </c>
      <c r="J6151" t="s">
        <v>4522</v>
      </c>
      <c r="K6151" s="2">
        <v>-50</v>
      </c>
      <c r="L6151" t="s">
        <v>44</v>
      </c>
      <c r="M6151" s="2">
        <v>-50</v>
      </c>
      <c r="N6151" t="s">
        <v>4523</v>
      </c>
      <c r="O6151" t="s">
        <v>24380</v>
      </c>
      <c r="P6151" t="s">
        <v>6240</v>
      </c>
      <c r="Q6151" t="s">
        <v>24830</v>
      </c>
      <c r="R6151" t="s">
        <v>44</v>
      </c>
      <c r="S6151" t="s">
        <v>24382</v>
      </c>
      <c r="T6151" s="3">
        <v>45810</v>
      </c>
      <c r="U6151" s="3">
        <v>45810</v>
      </c>
      <c r="V6151" s="2">
        <v>0</v>
      </c>
      <c r="W6151" t="s">
        <v>44</v>
      </c>
      <c r="X6151" t="s">
        <v>44</v>
      </c>
      <c r="Y6151" t="s">
        <v>24831</v>
      </c>
      <c r="Z6151" t="s">
        <v>24832</v>
      </c>
      <c r="AA6151" t="s">
        <v>4529</v>
      </c>
      <c r="AB6151" t="s">
        <v>24383</v>
      </c>
      <c r="AC6151" t="s">
        <v>89</v>
      </c>
      <c r="AD6151" t="str">
        <f t="shared" si="96"/>
        <v>10-44</v>
      </c>
      <c r="AE6151" t="str">
        <f>VLOOKUP(AD6151,'Main_Sub Desc'!C:D,2,)</f>
        <v>Initiation Fee</v>
      </c>
      <c r="AF6151" t="str">
        <f>VLOOKUP(VALUE(H6151),'Main_Sub Desc'!F:G,2,)</f>
        <v>Wtr Rev Establish</v>
      </c>
      <c r="AG6151">
        <f>IFERROR(VLOOKUP(VALUE(I6151),'PC Mapping'!A:F,6,),"")</f>
        <v>10469</v>
      </c>
      <c r="AH6151" s="13" t="str">
        <f>VLOOKUP(AG6151,'PC Mapping'!L:M,2,)</f>
        <v>Bolivar Water</v>
      </c>
    </row>
    <row r="6152" spans="1:34" x14ac:dyDescent="0.2">
      <c r="A6152" t="s">
        <v>24833</v>
      </c>
      <c r="B6152" t="s">
        <v>24834</v>
      </c>
      <c r="C6152" t="s">
        <v>24797</v>
      </c>
      <c r="D6152" t="s">
        <v>24798</v>
      </c>
      <c r="E6152" s="3">
        <v>45810</v>
      </c>
      <c r="F6152" t="s">
        <v>44</v>
      </c>
      <c r="G6152" t="s">
        <v>3742</v>
      </c>
      <c r="H6152" t="s">
        <v>3722</v>
      </c>
      <c r="I6152" t="s">
        <v>4538</v>
      </c>
      <c r="J6152" t="s">
        <v>4522</v>
      </c>
      <c r="K6152" s="2">
        <v>68.23</v>
      </c>
      <c r="L6152" t="s">
        <v>44</v>
      </c>
      <c r="M6152" s="2">
        <v>68.23</v>
      </c>
      <c r="N6152" t="s">
        <v>4523</v>
      </c>
      <c r="O6152" t="s">
        <v>4524</v>
      </c>
      <c r="P6152" t="s">
        <v>24835</v>
      </c>
      <c r="Q6152" t="s">
        <v>24836</v>
      </c>
      <c r="R6152" t="s">
        <v>44</v>
      </c>
      <c r="S6152" t="s">
        <v>24660</v>
      </c>
      <c r="T6152" s="3">
        <v>45810</v>
      </c>
      <c r="U6152" s="3">
        <v>45810</v>
      </c>
      <c r="V6152" s="2">
        <v>0</v>
      </c>
      <c r="W6152" t="s">
        <v>44</v>
      </c>
      <c r="X6152" t="s">
        <v>44</v>
      </c>
      <c r="Y6152" t="s">
        <v>24837</v>
      </c>
      <c r="Z6152" t="s">
        <v>24838</v>
      </c>
      <c r="AA6152" t="s">
        <v>4529</v>
      </c>
      <c r="AB6152" t="s">
        <v>24681</v>
      </c>
      <c r="AC6152" t="s">
        <v>99</v>
      </c>
      <c r="AD6152" t="str">
        <f t="shared" si="96"/>
        <v>10-50</v>
      </c>
      <c r="AE6152" t="str">
        <f>VLOOKUP(AD6152,'Main_Sub Desc'!C:D,2,)</f>
        <v>Late Payment (Adj.Cr)</v>
      </c>
      <c r="AF6152" t="str">
        <f>VLOOKUP(VALUE(H6152),'Main_Sub Desc'!F:G,2,)</f>
        <v>Wtr Rev Late Payment</v>
      </c>
      <c r="AG6152">
        <f>IFERROR(VLOOKUP(VALUE(I6152),'PC Mapping'!A:F,6,),"")</f>
        <v>10469</v>
      </c>
      <c r="AH6152" s="13" t="str">
        <f>VLOOKUP(AG6152,'PC Mapping'!L:M,2,)</f>
        <v>Bolivar Water</v>
      </c>
    </row>
    <row r="6153" spans="1:34" x14ac:dyDescent="0.2">
      <c r="A6153" t="s">
        <v>24833</v>
      </c>
      <c r="B6153" t="s">
        <v>24834</v>
      </c>
      <c r="C6153" t="s">
        <v>24797</v>
      </c>
      <c r="D6153" t="s">
        <v>24798</v>
      </c>
      <c r="E6153" s="3">
        <v>45810</v>
      </c>
      <c r="F6153" t="s">
        <v>44</v>
      </c>
      <c r="G6153" t="s">
        <v>3742</v>
      </c>
      <c r="H6153" t="s">
        <v>3716</v>
      </c>
      <c r="I6153" t="s">
        <v>4534</v>
      </c>
      <c r="J6153" t="s">
        <v>4522</v>
      </c>
      <c r="K6153" s="2">
        <v>86.2</v>
      </c>
      <c r="L6153" t="s">
        <v>44</v>
      </c>
      <c r="M6153" s="2">
        <v>86.2</v>
      </c>
      <c r="N6153" t="s">
        <v>4523</v>
      </c>
      <c r="O6153" t="s">
        <v>4524</v>
      </c>
      <c r="P6153" t="s">
        <v>24835</v>
      </c>
      <c r="Q6153" t="s">
        <v>24839</v>
      </c>
      <c r="R6153" t="s">
        <v>44</v>
      </c>
      <c r="S6153" t="s">
        <v>24660</v>
      </c>
      <c r="T6153" s="3">
        <v>45810</v>
      </c>
      <c r="U6153" s="3">
        <v>45810</v>
      </c>
      <c r="V6153" s="2">
        <v>0</v>
      </c>
      <c r="W6153" t="s">
        <v>44</v>
      </c>
      <c r="X6153" t="s">
        <v>44</v>
      </c>
      <c r="Y6153" t="s">
        <v>24840</v>
      </c>
      <c r="Z6153" t="s">
        <v>24838</v>
      </c>
      <c r="AA6153" t="s">
        <v>4529</v>
      </c>
      <c r="AB6153" t="s">
        <v>24681</v>
      </c>
      <c r="AC6153" t="s">
        <v>99</v>
      </c>
      <c r="AD6153" t="str">
        <f t="shared" si="96"/>
        <v>10-50</v>
      </c>
      <c r="AE6153" t="str">
        <f>VLOOKUP(AD6153,'Main_Sub Desc'!C:D,2,)</f>
        <v>Late Payment (Adj.Cr)</v>
      </c>
      <c r="AF6153" t="str">
        <f>VLOOKUP(VALUE(H6153),'Main_Sub Desc'!F:G,2,)</f>
        <v>Wst Rev Late Payment</v>
      </c>
      <c r="AG6153">
        <f>IFERROR(VLOOKUP(VALUE(I6153),'PC Mapping'!A:F,6,),"")</f>
        <v>10514</v>
      </c>
      <c r="AH6153" s="13" t="str">
        <f>VLOOKUP(AG6153,'PC Mapping'!L:M,2,)</f>
        <v>Bolivar Sewer</v>
      </c>
    </row>
    <row r="6154" spans="1:34" x14ac:dyDescent="0.2">
      <c r="A6154" t="s">
        <v>24841</v>
      </c>
      <c r="B6154" t="s">
        <v>24796</v>
      </c>
      <c r="C6154" t="s">
        <v>24797</v>
      </c>
      <c r="D6154" t="s">
        <v>24798</v>
      </c>
      <c r="E6154" s="3">
        <v>45810</v>
      </c>
      <c r="F6154" t="s">
        <v>44</v>
      </c>
      <c r="G6154" t="s">
        <v>3742</v>
      </c>
      <c r="H6154" t="s">
        <v>3727</v>
      </c>
      <c r="I6154" t="s">
        <v>4538</v>
      </c>
      <c r="J6154" t="s">
        <v>4522</v>
      </c>
      <c r="K6154" s="2">
        <v>-50</v>
      </c>
      <c r="L6154" t="s">
        <v>44</v>
      </c>
      <c r="M6154" s="2">
        <v>-50</v>
      </c>
      <c r="N6154" t="s">
        <v>4523</v>
      </c>
      <c r="O6154" t="s">
        <v>4524</v>
      </c>
      <c r="P6154" t="s">
        <v>19255</v>
      </c>
      <c r="Q6154" t="s">
        <v>24842</v>
      </c>
      <c r="R6154" t="s">
        <v>44</v>
      </c>
      <c r="S6154" t="s">
        <v>24800</v>
      </c>
      <c r="T6154" s="3">
        <v>45810</v>
      </c>
      <c r="U6154" s="3">
        <v>45810</v>
      </c>
      <c r="V6154" s="2">
        <v>0</v>
      </c>
      <c r="W6154" t="s">
        <v>44</v>
      </c>
      <c r="X6154" t="s">
        <v>44</v>
      </c>
      <c r="Y6154" t="s">
        <v>19257</v>
      </c>
      <c r="Z6154" t="s">
        <v>19258</v>
      </c>
      <c r="AA6154" t="s">
        <v>4529</v>
      </c>
      <c r="AB6154" t="s">
        <v>24801</v>
      </c>
      <c r="AC6154" t="s">
        <v>89</v>
      </c>
      <c r="AD6154" t="str">
        <f t="shared" si="96"/>
        <v>10-23</v>
      </c>
      <c r="AE6154" t="str">
        <f>VLOOKUP(AD6154,'Main_Sub Desc'!C:D,2,)</f>
        <v>Move Out / Turn Off  Fee</v>
      </c>
      <c r="AF6154" t="str">
        <f>VLOOKUP(VALUE(H6154),'Main_Sub Desc'!F:G,2,)</f>
        <v>Wtr Rev Other/Misc</v>
      </c>
      <c r="AG6154">
        <f>IFERROR(VLOOKUP(VALUE(I6154),'PC Mapping'!A:F,6,),"")</f>
        <v>10469</v>
      </c>
      <c r="AH6154" s="13" t="str">
        <f>VLOOKUP(AG6154,'PC Mapping'!L:M,2,)</f>
        <v>Bolivar Water</v>
      </c>
    </row>
    <row r="6155" spans="1:34" x14ac:dyDescent="0.2">
      <c r="A6155" t="s">
        <v>24843</v>
      </c>
      <c r="B6155" t="s">
        <v>24796</v>
      </c>
      <c r="C6155" t="s">
        <v>24797</v>
      </c>
      <c r="D6155" t="s">
        <v>24798</v>
      </c>
      <c r="E6155" s="3">
        <v>45810</v>
      </c>
      <c r="F6155" t="s">
        <v>44</v>
      </c>
      <c r="G6155" t="s">
        <v>3742</v>
      </c>
      <c r="H6155" t="s">
        <v>3729</v>
      </c>
      <c r="I6155" t="s">
        <v>3752</v>
      </c>
      <c r="J6155" t="s">
        <v>4522</v>
      </c>
      <c r="K6155" s="2">
        <v>-50</v>
      </c>
      <c r="L6155" t="s">
        <v>44</v>
      </c>
      <c r="M6155" s="2">
        <v>-50</v>
      </c>
      <c r="N6155" t="s">
        <v>4523</v>
      </c>
      <c r="O6155" t="s">
        <v>4524</v>
      </c>
      <c r="P6155" t="s">
        <v>24152</v>
      </c>
      <c r="Q6155" t="s">
        <v>24844</v>
      </c>
      <c r="R6155" t="s">
        <v>44</v>
      </c>
      <c r="S6155" t="s">
        <v>24800</v>
      </c>
      <c r="T6155" s="3">
        <v>45810</v>
      </c>
      <c r="U6155" s="3">
        <v>45810</v>
      </c>
      <c r="V6155" s="2">
        <v>0</v>
      </c>
      <c r="W6155" t="s">
        <v>44</v>
      </c>
      <c r="X6155" t="s">
        <v>44</v>
      </c>
      <c r="Y6155" t="s">
        <v>24845</v>
      </c>
      <c r="Z6155" t="s">
        <v>24155</v>
      </c>
      <c r="AA6155" t="s">
        <v>4529</v>
      </c>
      <c r="AB6155" t="s">
        <v>24662</v>
      </c>
      <c r="AC6155" t="s">
        <v>89</v>
      </c>
      <c r="AD6155" t="str">
        <f t="shared" si="96"/>
        <v>10-26</v>
      </c>
      <c r="AE6155" t="str">
        <f>VLOOKUP(AD6155,'Main_Sub Desc'!C:D,2,)</f>
        <v>Connection Charge</v>
      </c>
      <c r="AF6155" t="str">
        <f>VLOOKUP(VALUE(H6155),'Main_Sub Desc'!F:G,2,)</f>
        <v>Wtr Rev Establish</v>
      </c>
      <c r="AG6155">
        <f>IFERROR(VLOOKUP(VALUE(I6155),'PC Mapping'!A:F,6,),"")</f>
        <v>10719</v>
      </c>
      <c r="AH6155" s="13" t="str">
        <f>VLOOKUP(AG6155,'PC Mapping'!L:M,2,)</f>
        <v>All Other Water</v>
      </c>
    </row>
    <row r="6156" spans="1:34" x14ac:dyDescent="0.2">
      <c r="A6156" t="s">
        <v>24846</v>
      </c>
      <c r="B6156" t="s">
        <v>24796</v>
      </c>
      <c r="C6156" t="s">
        <v>24797</v>
      </c>
      <c r="D6156" t="s">
        <v>24798</v>
      </c>
      <c r="E6156" s="3">
        <v>45810</v>
      </c>
      <c r="F6156" t="s">
        <v>44</v>
      </c>
      <c r="G6156" t="s">
        <v>3742</v>
      </c>
      <c r="H6156" t="s">
        <v>3729</v>
      </c>
      <c r="I6156" t="s">
        <v>3752</v>
      </c>
      <c r="J6156" t="s">
        <v>4522</v>
      </c>
      <c r="K6156" s="2">
        <v>-50</v>
      </c>
      <c r="L6156" t="s">
        <v>44</v>
      </c>
      <c r="M6156" s="2">
        <v>-50</v>
      </c>
      <c r="N6156" t="s">
        <v>4523</v>
      </c>
      <c r="O6156" t="s">
        <v>4524</v>
      </c>
      <c r="P6156" t="s">
        <v>13832</v>
      </c>
      <c r="Q6156" t="s">
        <v>24847</v>
      </c>
      <c r="R6156" t="s">
        <v>44</v>
      </c>
      <c r="S6156" t="s">
        <v>24800</v>
      </c>
      <c r="T6156" s="3">
        <v>45810</v>
      </c>
      <c r="U6156" s="3">
        <v>45810</v>
      </c>
      <c r="V6156" s="2">
        <v>0</v>
      </c>
      <c r="W6156" t="s">
        <v>44</v>
      </c>
      <c r="X6156" t="s">
        <v>44</v>
      </c>
      <c r="Y6156" t="s">
        <v>24848</v>
      </c>
      <c r="Z6156" t="s">
        <v>96</v>
      </c>
      <c r="AA6156" t="s">
        <v>4529</v>
      </c>
      <c r="AB6156" t="s">
        <v>24662</v>
      </c>
      <c r="AC6156" t="s">
        <v>89</v>
      </c>
      <c r="AD6156" t="str">
        <f t="shared" si="96"/>
        <v>10-26</v>
      </c>
      <c r="AE6156" t="str">
        <f>VLOOKUP(AD6156,'Main_Sub Desc'!C:D,2,)</f>
        <v>Connection Charge</v>
      </c>
      <c r="AF6156" t="str">
        <f>VLOOKUP(VALUE(H6156),'Main_Sub Desc'!F:G,2,)</f>
        <v>Wtr Rev Establish</v>
      </c>
      <c r="AG6156">
        <f>IFERROR(VLOOKUP(VALUE(I6156),'PC Mapping'!A:F,6,),"")</f>
        <v>10719</v>
      </c>
      <c r="AH6156" s="13" t="str">
        <f>VLOOKUP(AG6156,'PC Mapping'!L:M,2,)</f>
        <v>All Other Water</v>
      </c>
    </row>
    <row r="6157" spans="1:34" x14ac:dyDescent="0.2">
      <c r="A6157" t="s">
        <v>24849</v>
      </c>
      <c r="B6157" t="s">
        <v>24796</v>
      </c>
      <c r="C6157" t="s">
        <v>24797</v>
      </c>
      <c r="D6157" t="s">
        <v>24798</v>
      </c>
      <c r="E6157" s="3">
        <v>45810</v>
      </c>
      <c r="F6157" t="s">
        <v>44</v>
      </c>
      <c r="G6157" t="s">
        <v>3742</v>
      </c>
      <c r="H6157" t="s">
        <v>3729</v>
      </c>
      <c r="I6157" t="s">
        <v>4538</v>
      </c>
      <c r="J6157" t="s">
        <v>4522</v>
      </c>
      <c r="K6157" s="2">
        <v>-50</v>
      </c>
      <c r="L6157" t="s">
        <v>44</v>
      </c>
      <c r="M6157" s="2">
        <v>-50</v>
      </c>
      <c r="N6157" t="s">
        <v>4523</v>
      </c>
      <c r="O6157" t="s">
        <v>4524</v>
      </c>
      <c r="P6157" t="s">
        <v>4978</v>
      </c>
      <c r="Q6157" t="s">
        <v>24850</v>
      </c>
      <c r="R6157" t="s">
        <v>44</v>
      </c>
      <c r="S6157" t="s">
        <v>24800</v>
      </c>
      <c r="T6157" s="3">
        <v>45810</v>
      </c>
      <c r="U6157" s="3">
        <v>45810</v>
      </c>
      <c r="V6157" s="2">
        <v>0</v>
      </c>
      <c r="W6157" t="s">
        <v>44</v>
      </c>
      <c r="X6157" t="s">
        <v>44</v>
      </c>
      <c r="Y6157" t="s">
        <v>24851</v>
      </c>
      <c r="Z6157" t="s">
        <v>272</v>
      </c>
      <c r="AA6157" t="s">
        <v>4529</v>
      </c>
      <c r="AB6157" t="s">
        <v>24662</v>
      </c>
      <c r="AC6157" t="s">
        <v>89</v>
      </c>
      <c r="AD6157" t="str">
        <f t="shared" si="96"/>
        <v>10-26</v>
      </c>
      <c r="AE6157" t="str">
        <f>VLOOKUP(AD6157,'Main_Sub Desc'!C:D,2,)</f>
        <v>Connection Charge</v>
      </c>
      <c r="AF6157" t="str">
        <f>VLOOKUP(VALUE(H6157),'Main_Sub Desc'!F:G,2,)</f>
        <v>Wtr Rev Establish</v>
      </c>
      <c r="AG6157">
        <f>IFERROR(VLOOKUP(VALUE(I6157),'PC Mapping'!A:F,6,),"")</f>
        <v>10469</v>
      </c>
      <c r="AH6157" s="13" t="str">
        <f>VLOOKUP(AG6157,'PC Mapping'!L:M,2,)</f>
        <v>Bolivar Water</v>
      </c>
    </row>
    <row r="6158" spans="1:34" x14ac:dyDescent="0.2">
      <c r="A6158" t="s">
        <v>24852</v>
      </c>
      <c r="B6158" t="s">
        <v>24834</v>
      </c>
      <c r="C6158" t="s">
        <v>24797</v>
      </c>
      <c r="D6158" t="s">
        <v>24798</v>
      </c>
      <c r="E6158" s="3">
        <v>45810</v>
      </c>
      <c r="F6158" t="s">
        <v>44</v>
      </c>
      <c r="G6158" t="s">
        <v>3742</v>
      </c>
      <c r="H6158" t="s">
        <v>3727</v>
      </c>
      <c r="I6158" t="s">
        <v>4538</v>
      </c>
      <c r="J6158" t="s">
        <v>4522</v>
      </c>
      <c r="K6158" s="2">
        <v>95.68</v>
      </c>
      <c r="L6158" t="s">
        <v>44</v>
      </c>
      <c r="M6158" s="2">
        <v>95.68</v>
      </c>
      <c r="N6158" t="s">
        <v>4523</v>
      </c>
      <c r="O6158" t="s">
        <v>4524</v>
      </c>
      <c r="P6158" t="s">
        <v>4590</v>
      </c>
      <c r="Q6158" t="s">
        <v>24853</v>
      </c>
      <c r="R6158" t="s">
        <v>44</v>
      </c>
      <c r="S6158" t="s">
        <v>24854</v>
      </c>
      <c r="T6158" s="3">
        <v>45810</v>
      </c>
      <c r="U6158" s="3">
        <v>45810</v>
      </c>
      <c r="V6158" s="2">
        <v>0</v>
      </c>
      <c r="W6158" t="s">
        <v>44</v>
      </c>
      <c r="X6158" t="s">
        <v>44</v>
      </c>
      <c r="Y6158" t="s">
        <v>4592</v>
      </c>
      <c r="Z6158" t="s">
        <v>923</v>
      </c>
      <c r="AA6158" t="s">
        <v>24514</v>
      </c>
      <c r="AB6158" t="s">
        <v>24604</v>
      </c>
      <c r="AC6158" t="s">
        <v>89</v>
      </c>
      <c r="AD6158" t="str">
        <f t="shared" si="96"/>
        <v>6000-110</v>
      </c>
      <c r="AE6158" t="str">
        <f>VLOOKUP(AD6158,'Main_Sub Desc'!C:D,2,)</f>
        <v>Misc. Credit</v>
      </c>
      <c r="AF6158" t="str">
        <f>VLOOKUP(VALUE(H6158),'Main_Sub Desc'!F:G,2,)</f>
        <v>Wtr Rev Other/Misc</v>
      </c>
      <c r="AG6158">
        <f>IFERROR(VLOOKUP(VALUE(I6158),'PC Mapping'!A:F,6,),"")</f>
        <v>10469</v>
      </c>
      <c r="AH6158" s="13" t="str">
        <f>VLOOKUP(AG6158,'PC Mapping'!L:M,2,)</f>
        <v>Bolivar Water</v>
      </c>
    </row>
    <row r="6159" spans="1:34" x14ac:dyDescent="0.2">
      <c r="A6159" t="s">
        <v>24855</v>
      </c>
      <c r="B6159" t="s">
        <v>24834</v>
      </c>
      <c r="C6159" t="s">
        <v>24797</v>
      </c>
      <c r="D6159" t="s">
        <v>24798</v>
      </c>
      <c r="E6159" s="3">
        <v>45810</v>
      </c>
      <c r="F6159" t="s">
        <v>44</v>
      </c>
      <c r="G6159" t="s">
        <v>3742</v>
      </c>
      <c r="H6159" t="s">
        <v>3727</v>
      </c>
      <c r="I6159" t="s">
        <v>3752</v>
      </c>
      <c r="J6159" t="s">
        <v>4522</v>
      </c>
      <c r="K6159" s="2">
        <v>30.85</v>
      </c>
      <c r="L6159" t="s">
        <v>44</v>
      </c>
      <c r="M6159" s="2">
        <v>30.85</v>
      </c>
      <c r="N6159" t="s">
        <v>4523</v>
      </c>
      <c r="O6159" t="s">
        <v>4524</v>
      </c>
      <c r="P6159" t="s">
        <v>9196</v>
      </c>
      <c r="Q6159" t="s">
        <v>24856</v>
      </c>
      <c r="R6159" t="s">
        <v>44</v>
      </c>
      <c r="S6159" t="s">
        <v>24854</v>
      </c>
      <c r="T6159" s="3">
        <v>45810</v>
      </c>
      <c r="U6159" s="3">
        <v>45810</v>
      </c>
      <c r="V6159" s="2">
        <v>0</v>
      </c>
      <c r="W6159" t="s">
        <v>44</v>
      </c>
      <c r="X6159" t="s">
        <v>44</v>
      </c>
      <c r="Y6159" t="s">
        <v>13902</v>
      </c>
      <c r="Z6159" t="s">
        <v>3555</v>
      </c>
      <c r="AA6159" t="s">
        <v>24514</v>
      </c>
      <c r="AB6159" t="s">
        <v>24604</v>
      </c>
      <c r="AC6159" t="s">
        <v>89</v>
      </c>
      <c r="AD6159" t="str">
        <f t="shared" si="96"/>
        <v>6000-110</v>
      </c>
      <c r="AE6159" t="str">
        <f>VLOOKUP(AD6159,'Main_Sub Desc'!C:D,2,)</f>
        <v>Misc. Credit</v>
      </c>
      <c r="AF6159" t="str">
        <f>VLOOKUP(VALUE(H6159),'Main_Sub Desc'!F:G,2,)</f>
        <v>Wtr Rev Other/Misc</v>
      </c>
      <c r="AG6159">
        <f>IFERROR(VLOOKUP(VALUE(I6159),'PC Mapping'!A:F,6,),"")</f>
        <v>10719</v>
      </c>
      <c r="AH6159" s="13" t="str">
        <f>VLOOKUP(AG6159,'PC Mapping'!L:M,2,)</f>
        <v>All Other Water</v>
      </c>
    </row>
    <row r="6160" spans="1:34" x14ac:dyDescent="0.2">
      <c r="A6160" t="s">
        <v>24857</v>
      </c>
      <c r="B6160" t="s">
        <v>24834</v>
      </c>
      <c r="C6160" t="s">
        <v>24797</v>
      </c>
      <c r="D6160" t="s">
        <v>24798</v>
      </c>
      <c r="E6160" s="3">
        <v>45810</v>
      </c>
      <c r="F6160" t="s">
        <v>44</v>
      </c>
      <c r="G6160" t="s">
        <v>3742</v>
      </c>
      <c r="H6160" t="s">
        <v>3727</v>
      </c>
      <c r="I6160" t="s">
        <v>3752</v>
      </c>
      <c r="J6160" t="s">
        <v>4522</v>
      </c>
      <c r="K6160" s="2">
        <v>26.44</v>
      </c>
      <c r="L6160" t="s">
        <v>44</v>
      </c>
      <c r="M6160" s="2">
        <v>26.44</v>
      </c>
      <c r="N6160" t="s">
        <v>4523</v>
      </c>
      <c r="O6160" t="s">
        <v>4524</v>
      </c>
      <c r="P6160" t="s">
        <v>24858</v>
      </c>
      <c r="Q6160" t="s">
        <v>24859</v>
      </c>
      <c r="R6160" t="s">
        <v>44</v>
      </c>
      <c r="S6160" t="s">
        <v>24854</v>
      </c>
      <c r="T6160" s="3">
        <v>45810</v>
      </c>
      <c r="U6160" s="3">
        <v>45810</v>
      </c>
      <c r="V6160" s="2">
        <v>0</v>
      </c>
      <c r="W6160" t="s">
        <v>44</v>
      </c>
      <c r="X6160" t="s">
        <v>44</v>
      </c>
      <c r="Y6160" t="s">
        <v>24860</v>
      </c>
      <c r="Z6160" t="s">
        <v>24861</v>
      </c>
      <c r="AA6160" t="s">
        <v>24514</v>
      </c>
      <c r="AB6160" t="s">
        <v>24604</v>
      </c>
      <c r="AC6160" t="s">
        <v>89</v>
      </c>
      <c r="AD6160" t="str">
        <f t="shared" si="96"/>
        <v>6000-110</v>
      </c>
      <c r="AE6160" t="str">
        <f>VLOOKUP(AD6160,'Main_Sub Desc'!C:D,2,)</f>
        <v>Misc. Credit</v>
      </c>
      <c r="AF6160" t="str">
        <f>VLOOKUP(VALUE(H6160),'Main_Sub Desc'!F:G,2,)</f>
        <v>Wtr Rev Other/Misc</v>
      </c>
      <c r="AG6160">
        <f>IFERROR(VLOOKUP(VALUE(I6160),'PC Mapping'!A:F,6,),"")</f>
        <v>10719</v>
      </c>
      <c r="AH6160" s="13" t="str">
        <f>VLOOKUP(AG6160,'PC Mapping'!L:M,2,)</f>
        <v>All Other Water</v>
      </c>
    </row>
    <row r="6161" spans="1:34" x14ac:dyDescent="0.2">
      <c r="A6161" t="s">
        <v>24862</v>
      </c>
      <c r="B6161" t="s">
        <v>24834</v>
      </c>
      <c r="C6161" t="s">
        <v>24797</v>
      </c>
      <c r="D6161" t="s">
        <v>24798</v>
      </c>
      <c r="E6161" s="3">
        <v>45810</v>
      </c>
      <c r="F6161" t="s">
        <v>44</v>
      </c>
      <c r="G6161" t="s">
        <v>3742</v>
      </c>
      <c r="H6161" t="s">
        <v>3727</v>
      </c>
      <c r="I6161" t="s">
        <v>3752</v>
      </c>
      <c r="J6161" t="s">
        <v>4522</v>
      </c>
      <c r="K6161" s="2">
        <v>63.9</v>
      </c>
      <c r="L6161" t="s">
        <v>44</v>
      </c>
      <c r="M6161" s="2">
        <v>63.9</v>
      </c>
      <c r="N6161" t="s">
        <v>4523</v>
      </c>
      <c r="O6161" t="s">
        <v>4524</v>
      </c>
      <c r="P6161" t="s">
        <v>24863</v>
      </c>
      <c r="Q6161" t="s">
        <v>24864</v>
      </c>
      <c r="R6161" t="s">
        <v>44</v>
      </c>
      <c r="S6161" t="s">
        <v>24854</v>
      </c>
      <c r="T6161" s="3">
        <v>45810</v>
      </c>
      <c r="U6161" s="3">
        <v>45810</v>
      </c>
      <c r="V6161" s="2">
        <v>0</v>
      </c>
      <c r="W6161" t="s">
        <v>44</v>
      </c>
      <c r="X6161" t="s">
        <v>44</v>
      </c>
      <c r="Y6161" t="s">
        <v>24865</v>
      </c>
      <c r="Z6161" t="s">
        <v>24866</v>
      </c>
      <c r="AA6161" t="s">
        <v>24514</v>
      </c>
      <c r="AB6161" t="s">
        <v>24604</v>
      </c>
      <c r="AC6161" t="s">
        <v>89</v>
      </c>
      <c r="AD6161" t="str">
        <f t="shared" si="96"/>
        <v>6000-110</v>
      </c>
      <c r="AE6161" t="str">
        <f>VLOOKUP(AD6161,'Main_Sub Desc'!C:D,2,)</f>
        <v>Misc. Credit</v>
      </c>
      <c r="AF6161" t="str">
        <f>VLOOKUP(VALUE(H6161),'Main_Sub Desc'!F:G,2,)</f>
        <v>Wtr Rev Other/Misc</v>
      </c>
      <c r="AG6161">
        <f>IFERROR(VLOOKUP(VALUE(I6161),'PC Mapping'!A:F,6,),"")</f>
        <v>10719</v>
      </c>
      <c r="AH6161" s="13" t="str">
        <f>VLOOKUP(AG6161,'PC Mapping'!L:M,2,)</f>
        <v>All Other Water</v>
      </c>
    </row>
    <row r="6162" spans="1:34" x14ac:dyDescent="0.2">
      <c r="A6162" t="s">
        <v>24867</v>
      </c>
      <c r="B6162" t="s">
        <v>24834</v>
      </c>
      <c r="C6162" t="s">
        <v>24797</v>
      </c>
      <c r="D6162" t="s">
        <v>24798</v>
      </c>
      <c r="E6162" s="3">
        <v>45810</v>
      </c>
      <c r="F6162" t="s">
        <v>44</v>
      </c>
      <c r="G6162" t="s">
        <v>3742</v>
      </c>
      <c r="H6162" t="s">
        <v>3727</v>
      </c>
      <c r="I6162" t="s">
        <v>3752</v>
      </c>
      <c r="J6162" t="s">
        <v>4522</v>
      </c>
      <c r="K6162" s="2">
        <v>242.41</v>
      </c>
      <c r="L6162" t="s">
        <v>44</v>
      </c>
      <c r="M6162" s="2">
        <v>242.41</v>
      </c>
      <c r="N6162" t="s">
        <v>4523</v>
      </c>
      <c r="O6162" t="s">
        <v>4524</v>
      </c>
      <c r="P6162" t="s">
        <v>24142</v>
      </c>
      <c r="Q6162" t="s">
        <v>24868</v>
      </c>
      <c r="R6162" t="s">
        <v>44</v>
      </c>
      <c r="S6162" t="s">
        <v>24854</v>
      </c>
      <c r="T6162" s="3">
        <v>45810</v>
      </c>
      <c r="U6162" s="3">
        <v>45810</v>
      </c>
      <c r="V6162" s="2">
        <v>0</v>
      </c>
      <c r="W6162" t="s">
        <v>44</v>
      </c>
      <c r="X6162" t="s">
        <v>44</v>
      </c>
      <c r="Y6162" t="s">
        <v>24869</v>
      </c>
      <c r="Z6162" t="s">
        <v>3217</v>
      </c>
      <c r="AA6162" t="s">
        <v>24514</v>
      </c>
      <c r="AB6162" t="s">
        <v>24604</v>
      </c>
      <c r="AC6162" t="s">
        <v>89</v>
      </c>
      <c r="AD6162" t="str">
        <f t="shared" si="96"/>
        <v>6000-110</v>
      </c>
      <c r="AE6162" t="str">
        <f>VLOOKUP(AD6162,'Main_Sub Desc'!C:D,2,)</f>
        <v>Misc. Credit</v>
      </c>
      <c r="AF6162" t="str">
        <f>VLOOKUP(VALUE(H6162),'Main_Sub Desc'!F:G,2,)</f>
        <v>Wtr Rev Other/Misc</v>
      </c>
      <c r="AG6162">
        <f>IFERROR(VLOOKUP(VALUE(I6162),'PC Mapping'!A:F,6,),"")</f>
        <v>10719</v>
      </c>
      <c r="AH6162" s="13" t="str">
        <f>VLOOKUP(AG6162,'PC Mapping'!L:M,2,)</f>
        <v>All Other Water</v>
      </c>
    </row>
    <row r="6163" spans="1:34" x14ac:dyDescent="0.2">
      <c r="A6163" t="s">
        <v>24870</v>
      </c>
      <c r="B6163" t="s">
        <v>24834</v>
      </c>
      <c r="C6163" t="s">
        <v>24797</v>
      </c>
      <c r="D6163" t="s">
        <v>24798</v>
      </c>
      <c r="E6163" s="3">
        <v>45810</v>
      </c>
      <c r="F6163" t="s">
        <v>44</v>
      </c>
      <c r="G6163" t="s">
        <v>3742</v>
      </c>
      <c r="H6163" t="s">
        <v>3727</v>
      </c>
      <c r="I6163" t="s">
        <v>3752</v>
      </c>
      <c r="J6163" t="s">
        <v>4522</v>
      </c>
      <c r="K6163" s="2">
        <v>11.01</v>
      </c>
      <c r="L6163" t="s">
        <v>44</v>
      </c>
      <c r="M6163" s="2">
        <v>11.01</v>
      </c>
      <c r="N6163" t="s">
        <v>4523</v>
      </c>
      <c r="O6163" t="s">
        <v>4524</v>
      </c>
      <c r="P6163" t="s">
        <v>13265</v>
      </c>
      <c r="Q6163" t="s">
        <v>24871</v>
      </c>
      <c r="R6163" t="s">
        <v>44</v>
      </c>
      <c r="S6163" t="s">
        <v>24854</v>
      </c>
      <c r="T6163" s="3">
        <v>45810</v>
      </c>
      <c r="U6163" s="3">
        <v>45810</v>
      </c>
      <c r="V6163" s="2">
        <v>0</v>
      </c>
      <c r="W6163" t="s">
        <v>44</v>
      </c>
      <c r="X6163" t="s">
        <v>44</v>
      </c>
      <c r="Y6163" t="s">
        <v>24872</v>
      </c>
      <c r="Z6163" t="s">
        <v>24873</v>
      </c>
      <c r="AA6163" t="s">
        <v>24514</v>
      </c>
      <c r="AB6163" t="s">
        <v>24604</v>
      </c>
      <c r="AC6163" t="s">
        <v>89</v>
      </c>
      <c r="AD6163" t="str">
        <f t="shared" si="96"/>
        <v>6000-110</v>
      </c>
      <c r="AE6163" t="str">
        <f>VLOOKUP(AD6163,'Main_Sub Desc'!C:D,2,)</f>
        <v>Misc. Credit</v>
      </c>
      <c r="AF6163" t="str">
        <f>VLOOKUP(VALUE(H6163),'Main_Sub Desc'!F:G,2,)</f>
        <v>Wtr Rev Other/Misc</v>
      </c>
      <c r="AG6163">
        <f>IFERROR(VLOOKUP(VALUE(I6163),'PC Mapping'!A:F,6,),"")</f>
        <v>10719</v>
      </c>
      <c r="AH6163" s="13" t="str">
        <f>VLOOKUP(AG6163,'PC Mapping'!L:M,2,)</f>
        <v>All Other Water</v>
      </c>
    </row>
    <row r="6164" spans="1:34" x14ac:dyDescent="0.2">
      <c r="A6164" t="s">
        <v>24874</v>
      </c>
      <c r="B6164" t="s">
        <v>24796</v>
      </c>
      <c r="C6164" t="s">
        <v>24797</v>
      </c>
      <c r="D6164" t="s">
        <v>24798</v>
      </c>
      <c r="E6164" s="3">
        <v>45810</v>
      </c>
      <c r="F6164" t="s">
        <v>44</v>
      </c>
      <c r="G6164" t="s">
        <v>3742</v>
      </c>
      <c r="H6164" t="s">
        <v>3727</v>
      </c>
      <c r="I6164" t="s">
        <v>4538</v>
      </c>
      <c r="J6164" t="s">
        <v>4522</v>
      </c>
      <c r="K6164" s="2">
        <v>-50</v>
      </c>
      <c r="L6164" t="s">
        <v>44</v>
      </c>
      <c r="M6164" s="2">
        <v>-50</v>
      </c>
      <c r="N6164" t="s">
        <v>4523</v>
      </c>
      <c r="O6164" t="s">
        <v>4524</v>
      </c>
      <c r="P6164" t="s">
        <v>24875</v>
      </c>
      <c r="Q6164" t="s">
        <v>24876</v>
      </c>
      <c r="R6164" t="s">
        <v>44</v>
      </c>
      <c r="S6164" t="s">
        <v>24800</v>
      </c>
      <c r="T6164" s="3">
        <v>45810</v>
      </c>
      <c r="U6164" s="3">
        <v>45810</v>
      </c>
      <c r="V6164" s="2">
        <v>0</v>
      </c>
      <c r="W6164" t="s">
        <v>44</v>
      </c>
      <c r="X6164" t="s">
        <v>44</v>
      </c>
      <c r="Y6164" t="s">
        <v>24877</v>
      </c>
      <c r="Z6164" t="s">
        <v>24878</v>
      </c>
      <c r="AA6164" t="s">
        <v>4529</v>
      </c>
      <c r="AB6164" t="s">
        <v>24801</v>
      </c>
      <c r="AC6164" t="s">
        <v>89</v>
      </c>
      <c r="AD6164" t="str">
        <f t="shared" si="96"/>
        <v>10-23</v>
      </c>
      <c r="AE6164" t="str">
        <f>VLOOKUP(AD6164,'Main_Sub Desc'!C:D,2,)</f>
        <v>Move Out / Turn Off  Fee</v>
      </c>
      <c r="AF6164" t="str">
        <f>VLOOKUP(VALUE(H6164),'Main_Sub Desc'!F:G,2,)</f>
        <v>Wtr Rev Other/Misc</v>
      </c>
      <c r="AG6164">
        <f>IFERROR(VLOOKUP(VALUE(I6164),'PC Mapping'!A:F,6,),"")</f>
        <v>10469</v>
      </c>
      <c r="AH6164" s="13" t="str">
        <f>VLOOKUP(AG6164,'PC Mapping'!L:M,2,)</f>
        <v>Bolivar Water</v>
      </c>
    </row>
    <row r="6165" spans="1:34" x14ac:dyDescent="0.2">
      <c r="A6165" t="s">
        <v>24879</v>
      </c>
      <c r="B6165" t="s">
        <v>24834</v>
      </c>
      <c r="C6165" t="s">
        <v>24797</v>
      </c>
      <c r="D6165" t="s">
        <v>24798</v>
      </c>
      <c r="E6165" s="3">
        <v>45810</v>
      </c>
      <c r="F6165" t="s">
        <v>44</v>
      </c>
      <c r="G6165" t="s">
        <v>3742</v>
      </c>
      <c r="H6165" t="s">
        <v>3722</v>
      </c>
      <c r="I6165" t="s">
        <v>4538</v>
      </c>
      <c r="J6165" t="s">
        <v>4522</v>
      </c>
      <c r="K6165" s="2">
        <v>5</v>
      </c>
      <c r="L6165" t="s">
        <v>44</v>
      </c>
      <c r="M6165" s="2">
        <v>5</v>
      </c>
      <c r="N6165" t="s">
        <v>4523</v>
      </c>
      <c r="O6165" t="s">
        <v>4524</v>
      </c>
      <c r="P6165" t="s">
        <v>24880</v>
      </c>
      <c r="Q6165" t="s">
        <v>24881</v>
      </c>
      <c r="R6165" t="s">
        <v>44</v>
      </c>
      <c r="S6165" t="s">
        <v>24382</v>
      </c>
      <c r="T6165" s="3">
        <v>45810</v>
      </c>
      <c r="U6165" s="3">
        <v>45810</v>
      </c>
      <c r="V6165" s="2">
        <v>0</v>
      </c>
      <c r="W6165" t="s">
        <v>44</v>
      </c>
      <c r="X6165" t="s">
        <v>44</v>
      </c>
      <c r="Y6165" t="s">
        <v>24882</v>
      </c>
      <c r="Z6165" t="s">
        <v>24883</v>
      </c>
      <c r="AA6165" t="s">
        <v>4529</v>
      </c>
      <c r="AB6165" t="s">
        <v>24681</v>
      </c>
      <c r="AC6165" t="s">
        <v>89</v>
      </c>
      <c r="AD6165" t="str">
        <f t="shared" si="96"/>
        <v>10-50</v>
      </c>
      <c r="AE6165" t="str">
        <f>VLOOKUP(AD6165,'Main_Sub Desc'!C:D,2,)</f>
        <v>Late Payment (Adj.Cr)</v>
      </c>
      <c r="AF6165" t="str">
        <f>VLOOKUP(VALUE(H6165),'Main_Sub Desc'!F:G,2,)</f>
        <v>Wtr Rev Late Payment</v>
      </c>
      <c r="AG6165">
        <f>IFERROR(VLOOKUP(VALUE(I6165),'PC Mapping'!A:F,6,),"")</f>
        <v>10469</v>
      </c>
      <c r="AH6165" s="13" t="str">
        <f>VLOOKUP(AG6165,'PC Mapping'!L:M,2,)</f>
        <v>Bolivar Water</v>
      </c>
    </row>
    <row r="6166" spans="1:34" x14ac:dyDescent="0.2">
      <c r="A6166" t="s">
        <v>24884</v>
      </c>
      <c r="B6166" t="s">
        <v>24834</v>
      </c>
      <c r="C6166" t="s">
        <v>24797</v>
      </c>
      <c r="D6166" t="s">
        <v>24798</v>
      </c>
      <c r="E6166" s="3">
        <v>45810</v>
      </c>
      <c r="F6166" t="s">
        <v>44</v>
      </c>
      <c r="G6166" t="s">
        <v>3742</v>
      </c>
      <c r="H6166" t="s">
        <v>3727</v>
      </c>
      <c r="I6166" t="s">
        <v>3752</v>
      </c>
      <c r="J6166" t="s">
        <v>4522</v>
      </c>
      <c r="K6166" s="2">
        <v>17.63</v>
      </c>
      <c r="L6166" t="s">
        <v>44</v>
      </c>
      <c r="M6166" s="2">
        <v>17.63</v>
      </c>
      <c r="N6166" t="s">
        <v>4523</v>
      </c>
      <c r="O6166" t="s">
        <v>4524</v>
      </c>
      <c r="P6166" t="s">
        <v>7738</v>
      </c>
      <c r="Q6166" t="s">
        <v>24885</v>
      </c>
      <c r="R6166" t="s">
        <v>44</v>
      </c>
      <c r="S6166" t="s">
        <v>24854</v>
      </c>
      <c r="T6166" s="3">
        <v>45810</v>
      </c>
      <c r="U6166" s="3">
        <v>45810</v>
      </c>
      <c r="V6166" s="2">
        <v>0</v>
      </c>
      <c r="W6166" t="s">
        <v>44</v>
      </c>
      <c r="X6166" t="s">
        <v>44</v>
      </c>
      <c r="Y6166" t="s">
        <v>24886</v>
      </c>
      <c r="Z6166" t="s">
        <v>24887</v>
      </c>
      <c r="AA6166" t="s">
        <v>24514</v>
      </c>
      <c r="AB6166" t="s">
        <v>24604</v>
      </c>
      <c r="AC6166" t="s">
        <v>89</v>
      </c>
      <c r="AD6166" t="str">
        <f t="shared" si="96"/>
        <v>6000-110</v>
      </c>
      <c r="AE6166" t="str">
        <f>VLOOKUP(AD6166,'Main_Sub Desc'!C:D,2,)</f>
        <v>Misc. Credit</v>
      </c>
      <c r="AF6166" t="str">
        <f>VLOOKUP(VALUE(H6166),'Main_Sub Desc'!F:G,2,)</f>
        <v>Wtr Rev Other/Misc</v>
      </c>
      <c r="AG6166">
        <f>IFERROR(VLOOKUP(VALUE(I6166),'PC Mapping'!A:F,6,),"")</f>
        <v>10719</v>
      </c>
      <c r="AH6166" s="13" t="str">
        <f>VLOOKUP(AG6166,'PC Mapping'!L:M,2,)</f>
        <v>All Other Water</v>
      </c>
    </row>
    <row r="6167" spans="1:34" x14ac:dyDescent="0.2">
      <c r="A6167" t="s">
        <v>24888</v>
      </c>
      <c r="B6167" t="s">
        <v>24378</v>
      </c>
      <c r="C6167" t="s">
        <v>24797</v>
      </c>
      <c r="D6167" t="s">
        <v>24379</v>
      </c>
      <c r="E6167" s="3">
        <v>45810</v>
      </c>
      <c r="F6167" t="s">
        <v>44</v>
      </c>
      <c r="G6167" t="s">
        <v>3742</v>
      </c>
      <c r="H6167" t="s">
        <v>3729</v>
      </c>
      <c r="I6167" t="s">
        <v>4538</v>
      </c>
      <c r="J6167" t="s">
        <v>4522</v>
      </c>
      <c r="K6167" s="2">
        <v>-50</v>
      </c>
      <c r="L6167" t="s">
        <v>44</v>
      </c>
      <c r="M6167" s="2">
        <v>-50</v>
      </c>
      <c r="N6167" t="s">
        <v>4523</v>
      </c>
      <c r="O6167" t="s">
        <v>24380</v>
      </c>
      <c r="P6167" t="s">
        <v>24889</v>
      </c>
      <c r="Q6167" t="s">
        <v>24890</v>
      </c>
      <c r="R6167" t="s">
        <v>44</v>
      </c>
      <c r="S6167" t="s">
        <v>24382</v>
      </c>
      <c r="T6167" s="3">
        <v>45810</v>
      </c>
      <c r="U6167" s="3">
        <v>45810</v>
      </c>
      <c r="V6167" s="2">
        <v>0</v>
      </c>
      <c r="W6167" t="s">
        <v>44</v>
      </c>
      <c r="X6167" t="s">
        <v>44</v>
      </c>
      <c r="Y6167" t="s">
        <v>24891</v>
      </c>
      <c r="Z6167" t="s">
        <v>24892</v>
      </c>
      <c r="AA6167" t="s">
        <v>4529</v>
      </c>
      <c r="AB6167" t="s">
        <v>24383</v>
      </c>
      <c r="AC6167" t="s">
        <v>89</v>
      </c>
      <c r="AD6167" t="str">
        <f t="shared" si="96"/>
        <v>10-44</v>
      </c>
      <c r="AE6167" t="str">
        <f>VLOOKUP(AD6167,'Main_Sub Desc'!C:D,2,)</f>
        <v>Initiation Fee</v>
      </c>
      <c r="AF6167" t="str">
        <f>VLOOKUP(VALUE(H6167),'Main_Sub Desc'!F:G,2,)</f>
        <v>Wtr Rev Establish</v>
      </c>
      <c r="AG6167">
        <f>IFERROR(VLOOKUP(VALUE(I6167),'PC Mapping'!A:F,6,),"")</f>
        <v>10469</v>
      </c>
      <c r="AH6167" s="13" t="str">
        <f>VLOOKUP(AG6167,'PC Mapping'!L:M,2,)</f>
        <v>Bolivar Water</v>
      </c>
    </row>
    <row r="6168" spans="1:34" x14ac:dyDescent="0.2">
      <c r="A6168" t="s">
        <v>24893</v>
      </c>
      <c r="B6168" t="s">
        <v>24378</v>
      </c>
      <c r="C6168" t="s">
        <v>24797</v>
      </c>
      <c r="D6168" t="s">
        <v>24379</v>
      </c>
      <c r="E6168" s="3">
        <v>45810</v>
      </c>
      <c r="F6168" t="s">
        <v>44</v>
      </c>
      <c r="G6168" t="s">
        <v>3742</v>
      </c>
      <c r="H6168" t="s">
        <v>3729</v>
      </c>
      <c r="I6168" t="s">
        <v>4538</v>
      </c>
      <c r="J6168" t="s">
        <v>4522</v>
      </c>
      <c r="K6168" s="2">
        <v>-50</v>
      </c>
      <c r="L6168" t="s">
        <v>44</v>
      </c>
      <c r="M6168" s="2">
        <v>-50</v>
      </c>
      <c r="N6168" t="s">
        <v>4523</v>
      </c>
      <c r="O6168" t="s">
        <v>24380</v>
      </c>
      <c r="P6168" t="s">
        <v>5604</v>
      </c>
      <c r="Q6168" t="s">
        <v>24894</v>
      </c>
      <c r="R6168" t="s">
        <v>44</v>
      </c>
      <c r="S6168" t="s">
        <v>24382</v>
      </c>
      <c r="T6168" s="3">
        <v>45810</v>
      </c>
      <c r="U6168" s="3">
        <v>45810</v>
      </c>
      <c r="V6168" s="2">
        <v>0</v>
      </c>
      <c r="W6168" t="s">
        <v>44</v>
      </c>
      <c r="X6168" t="s">
        <v>44</v>
      </c>
      <c r="Y6168" t="s">
        <v>24895</v>
      </c>
      <c r="Z6168" t="s">
        <v>118</v>
      </c>
      <c r="AA6168" t="s">
        <v>4529</v>
      </c>
      <c r="AB6168" t="s">
        <v>24383</v>
      </c>
      <c r="AC6168" t="s">
        <v>89</v>
      </c>
      <c r="AD6168" t="str">
        <f t="shared" si="96"/>
        <v>10-44</v>
      </c>
      <c r="AE6168" t="str">
        <f>VLOOKUP(AD6168,'Main_Sub Desc'!C:D,2,)</f>
        <v>Initiation Fee</v>
      </c>
      <c r="AF6168" t="str">
        <f>VLOOKUP(VALUE(H6168),'Main_Sub Desc'!F:G,2,)</f>
        <v>Wtr Rev Establish</v>
      </c>
      <c r="AG6168">
        <f>IFERROR(VLOOKUP(VALUE(I6168),'PC Mapping'!A:F,6,),"")</f>
        <v>10469</v>
      </c>
      <c r="AH6168" s="13" t="str">
        <f>VLOOKUP(AG6168,'PC Mapping'!L:M,2,)</f>
        <v>Bolivar Water</v>
      </c>
    </row>
    <row r="6169" spans="1:34" x14ac:dyDescent="0.2">
      <c r="A6169" t="s">
        <v>24896</v>
      </c>
      <c r="B6169" t="s">
        <v>24378</v>
      </c>
      <c r="C6169" t="s">
        <v>24797</v>
      </c>
      <c r="D6169" t="s">
        <v>24379</v>
      </c>
      <c r="E6169" s="3">
        <v>45810</v>
      </c>
      <c r="F6169" t="s">
        <v>44</v>
      </c>
      <c r="G6169" t="s">
        <v>3742</v>
      </c>
      <c r="H6169" t="s">
        <v>3718</v>
      </c>
      <c r="I6169" t="s">
        <v>4534</v>
      </c>
      <c r="J6169" t="s">
        <v>4522</v>
      </c>
      <c r="K6169" s="2">
        <v>-50</v>
      </c>
      <c r="L6169" t="s">
        <v>44</v>
      </c>
      <c r="M6169" s="2">
        <v>-50</v>
      </c>
      <c r="N6169" t="s">
        <v>4523</v>
      </c>
      <c r="O6169" t="s">
        <v>24380</v>
      </c>
      <c r="P6169" t="s">
        <v>5604</v>
      </c>
      <c r="Q6169" t="s">
        <v>24897</v>
      </c>
      <c r="R6169" t="s">
        <v>44</v>
      </c>
      <c r="S6169" t="s">
        <v>24382</v>
      </c>
      <c r="T6169" s="3">
        <v>45810</v>
      </c>
      <c r="U6169" s="3">
        <v>45810</v>
      </c>
      <c r="V6169" s="2">
        <v>0</v>
      </c>
      <c r="W6169" t="s">
        <v>44</v>
      </c>
      <c r="X6169" t="s">
        <v>44</v>
      </c>
      <c r="Y6169" t="s">
        <v>24898</v>
      </c>
      <c r="Z6169" t="s">
        <v>118</v>
      </c>
      <c r="AA6169" t="s">
        <v>4529</v>
      </c>
      <c r="AB6169" t="s">
        <v>24383</v>
      </c>
      <c r="AC6169" t="s">
        <v>89</v>
      </c>
      <c r="AD6169" t="str">
        <f t="shared" si="96"/>
        <v>10-44</v>
      </c>
      <c r="AE6169" t="str">
        <f>VLOOKUP(AD6169,'Main_Sub Desc'!C:D,2,)</f>
        <v>Initiation Fee</v>
      </c>
      <c r="AF6169" t="str">
        <f>VLOOKUP(VALUE(H6169),'Main_Sub Desc'!F:G,2,)</f>
        <v>Wst Rev Establish</v>
      </c>
      <c r="AG6169">
        <f>IFERROR(VLOOKUP(VALUE(I6169),'PC Mapping'!A:F,6,),"")</f>
        <v>10514</v>
      </c>
      <c r="AH6169" s="13" t="str">
        <f>VLOOKUP(AG6169,'PC Mapping'!L:M,2,)</f>
        <v>Bolivar Sewer</v>
      </c>
    </row>
    <row r="6170" spans="1:34" x14ac:dyDescent="0.2">
      <c r="A6170" t="s">
        <v>24899</v>
      </c>
      <c r="B6170" t="s">
        <v>24796</v>
      </c>
      <c r="C6170" t="s">
        <v>24797</v>
      </c>
      <c r="D6170" t="s">
        <v>24798</v>
      </c>
      <c r="E6170" s="3">
        <v>45810</v>
      </c>
      <c r="F6170" t="s">
        <v>44</v>
      </c>
      <c r="G6170" t="s">
        <v>3742</v>
      </c>
      <c r="H6170" t="s">
        <v>3727</v>
      </c>
      <c r="I6170" t="s">
        <v>4538</v>
      </c>
      <c r="J6170" t="s">
        <v>4522</v>
      </c>
      <c r="K6170" s="2">
        <v>-50</v>
      </c>
      <c r="L6170" t="s">
        <v>44</v>
      </c>
      <c r="M6170" s="2">
        <v>-50</v>
      </c>
      <c r="N6170" t="s">
        <v>4523</v>
      </c>
      <c r="O6170" t="s">
        <v>4524</v>
      </c>
      <c r="P6170" t="s">
        <v>5040</v>
      </c>
      <c r="Q6170" t="s">
        <v>24900</v>
      </c>
      <c r="R6170" t="s">
        <v>44</v>
      </c>
      <c r="S6170" t="s">
        <v>24800</v>
      </c>
      <c r="T6170" s="3">
        <v>45810</v>
      </c>
      <c r="U6170" s="3">
        <v>45810</v>
      </c>
      <c r="V6170" s="2">
        <v>0</v>
      </c>
      <c r="W6170" t="s">
        <v>44</v>
      </c>
      <c r="X6170" t="s">
        <v>44</v>
      </c>
      <c r="Y6170" t="s">
        <v>24901</v>
      </c>
      <c r="Z6170" t="s">
        <v>194</v>
      </c>
      <c r="AA6170" t="s">
        <v>4529</v>
      </c>
      <c r="AB6170" t="s">
        <v>24801</v>
      </c>
      <c r="AC6170" t="s">
        <v>89</v>
      </c>
      <c r="AD6170" t="str">
        <f t="shared" si="96"/>
        <v>10-23</v>
      </c>
      <c r="AE6170" t="str">
        <f>VLOOKUP(AD6170,'Main_Sub Desc'!C:D,2,)</f>
        <v>Move Out / Turn Off  Fee</v>
      </c>
      <c r="AF6170" t="str">
        <f>VLOOKUP(VALUE(H6170),'Main_Sub Desc'!F:G,2,)</f>
        <v>Wtr Rev Other/Misc</v>
      </c>
      <c r="AG6170">
        <f>IFERROR(VLOOKUP(VALUE(I6170),'PC Mapping'!A:F,6,),"")</f>
        <v>10469</v>
      </c>
      <c r="AH6170" s="13" t="str">
        <f>VLOOKUP(AG6170,'PC Mapping'!L:M,2,)</f>
        <v>Bolivar Water</v>
      </c>
    </row>
    <row r="6171" spans="1:34" x14ac:dyDescent="0.2">
      <c r="A6171" t="s">
        <v>24902</v>
      </c>
      <c r="B6171" t="s">
        <v>24834</v>
      </c>
      <c r="C6171" t="s">
        <v>24797</v>
      </c>
      <c r="D6171" t="s">
        <v>24798</v>
      </c>
      <c r="E6171" s="3">
        <v>45810</v>
      </c>
      <c r="F6171" t="s">
        <v>44</v>
      </c>
      <c r="G6171" t="s">
        <v>3742</v>
      </c>
      <c r="H6171" t="s">
        <v>3722</v>
      </c>
      <c r="I6171" t="s">
        <v>4538</v>
      </c>
      <c r="J6171" t="s">
        <v>4522</v>
      </c>
      <c r="K6171" s="2">
        <v>5.24</v>
      </c>
      <c r="L6171" t="s">
        <v>44</v>
      </c>
      <c r="M6171" s="2">
        <v>5.24</v>
      </c>
      <c r="N6171" t="s">
        <v>4523</v>
      </c>
      <c r="O6171" t="s">
        <v>4524</v>
      </c>
      <c r="P6171" t="s">
        <v>8424</v>
      </c>
      <c r="Q6171" t="s">
        <v>24903</v>
      </c>
      <c r="R6171" t="s">
        <v>44</v>
      </c>
      <c r="S6171" t="s">
        <v>24382</v>
      </c>
      <c r="T6171" s="3">
        <v>45810</v>
      </c>
      <c r="U6171" s="3">
        <v>45810</v>
      </c>
      <c r="V6171" s="2">
        <v>0</v>
      </c>
      <c r="W6171" t="s">
        <v>44</v>
      </c>
      <c r="X6171" t="s">
        <v>44</v>
      </c>
      <c r="Y6171" t="s">
        <v>11230</v>
      </c>
      <c r="Z6171" t="s">
        <v>300</v>
      </c>
      <c r="AA6171" t="s">
        <v>4529</v>
      </c>
      <c r="AB6171" t="s">
        <v>24681</v>
      </c>
      <c r="AC6171" t="s">
        <v>89</v>
      </c>
      <c r="AD6171" t="str">
        <f t="shared" si="96"/>
        <v>10-50</v>
      </c>
      <c r="AE6171" t="str">
        <f>VLOOKUP(AD6171,'Main_Sub Desc'!C:D,2,)</f>
        <v>Late Payment (Adj.Cr)</v>
      </c>
      <c r="AF6171" t="str">
        <f>VLOOKUP(VALUE(H6171),'Main_Sub Desc'!F:G,2,)</f>
        <v>Wtr Rev Late Payment</v>
      </c>
      <c r="AG6171">
        <f>IFERROR(VLOOKUP(VALUE(I6171),'PC Mapping'!A:F,6,),"")</f>
        <v>10469</v>
      </c>
      <c r="AH6171" s="13" t="str">
        <f>VLOOKUP(AG6171,'PC Mapping'!L:M,2,)</f>
        <v>Bolivar Water</v>
      </c>
    </row>
    <row r="6172" spans="1:34" x14ac:dyDescent="0.2">
      <c r="A6172" t="s">
        <v>24904</v>
      </c>
      <c r="B6172" t="s">
        <v>24378</v>
      </c>
      <c r="C6172" t="s">
        <v>24797</v>
      </c>
      <c r="D6172" t="s">
        <v>24379</v>
      </c>
      <c r="E6172" s="3">
        <v>45810</v>
      </c>
      <c r="F6172" t="s">
        <v>24682</v>
      </c>
      <c r="G6172" t="s">
        <v>3742</v>
      </c>
      <c r="H6172" t="s">
        <v>3729</v>
      </c>
      <c r="I6172" t="s">
        <v>4538</v>
      </c>
      <c r="J6172" t="s">
        <v>4522</v>
      </c>
      <c r="K6172" s="2">
        <v>-50</v>
      </c>
      <c r="L6172" t="s">
        <v>44</v>
      </c>
      <c r="M6172" s="2">
        <v>-50</v>
      </c>
      <c r="N6172" t="s">
        <v>4523</v>
      </c>
      <c r="O6172" t="s">
        <v>24380</v>
      </c>
      <c r="P6172" t="s">
        <v>24658</v>
      </c>
      <c r="Q6172" t="s">
        <v>24905</v>
      </c>
      <c r="R6172" t="s">
        <v>44</v>
      </c>
      <c r="S6172" t="s">
        <v>24382</v>
      </c>
      <c r="T6172" s="3">
        <v>45810</v>
      </c>
      <c r="U6172" s="3">
        <v>45810</v>
      </c>
      <c r="V6172" s="2">
        <v>0</v>
      </c>
      <c r="W6172" t="s">
        <v>44</v>
      </c>
      <c r="X6172" t="s">
        <v>44</v>
      </c>
      <c r="Y6172" t="s">
        <v>24661</v>
      </c>
      <c r="Z6172" t="s">
        <v>282</v>
      </c>
      <c r="AA6172" t="s">
        <v>4529</v>
      </c>
      <c r="AB6172" t="s">
        <v>24383</v>
      </c>
      <c r="AC6172" t="s">
        <v>89</v>
      </c>
      <c r="AD6172" t="str">
        <f t="shared" si="96"/>
        <v>10-44</v>
      </c>
      <c r="AE6172" t="str">
        <f>VLOOKUP(AD6172,'Main_Sub Desc'!C:D,2,)</f>
        <v>Initiation Fee</v>
      </c>
      <c r="AF6172" t="str">
        <f>VLOOKUP(VALUE(H6172),'Main_Sub Desc'!F:G,2,)</f>
        <v>Wtr Rev Establish</v>
      </c>
      <c r="AG6172">
        <f>IFERROR(VLOOKUP(VALUE(I6172),'PC Mapping'!A:F,6,),"")</f>
        <v>10469</v>
      </c>
      <c r="AH6172" s="13" t="str">
        <f>VLOOKUP(AG6172,'PC Mapping'!L:M,2,)</f>
        <v>Bolivar Water</v>
      </c>
    </row>
    <row r="6173" spans="1:34" x14ac:dyDescent="0.2">
      <c r="A6173" t="s">
        <v>24906</v>
      </c>
      <c r="B6173" t="s">
        <v>24378</v>
      </c>
      <c r="C6173" t="s">
        <v>24797</v>
      </c>
      <c r="D6173" t="s">
        <v>24379</v>
      </c>
      <c r="E6173" s="3">
        <v>45810</v>
      </c>
      <c r="F6173" t="s">
        <v>24445</v>
      </c>
      <c r="G6173" t="s">
        <v>3742</v>
      </c>
      <c r="H6173" t="s">
        <v>3729</v>
      </c>
      <c r="I6173" t="s">
        <v>4538</v>
      </c>
      <c r="J6173" t="s">
        <v>4522</v>
      </c>
      <c r="K6173" s="2">
        <v>-50</v>
      </c>
      <c r="L6173" t="s">
        <v>44</v>
      </c>
      <c r="M6173" s="2">
        <v>-50</v>
      </c>
      <c r="N6173" t="s">
        <v>4523</v>
      </c>
      <c r="O6173" t="s">
        <v>24380</v>
      </c>
      <c r="P6173" t="s">
        <v>24447</v>
      </c>
      <c r="Q6173" t="s">
        <v>24907</v>
      </c>
      <c r="R6173" t="s">
        <v>44</v>
      </c>
      <c r="S6173" t="s">
        <v>24382</v>
      </c>
      <c r="T6173" s="3">
        <v>45810</v>
      </c>
      <c r="U6173" s="3">
        <v>45810</v>
      </c>
      <c r="V6173" s="2">
        <v>0</v>
      </c>
      <c r="W6173" t="s">
        <v>44</v>
      </c>
      <c r="X6173" t="s">
        <v>44</v>
      </c>
      <c r="Y6173" t="s">
        <v>24449</v>
      </c>
      <c r="Z6173" t="s">
        <v>277</v>
      </c>
      <c r="AA6173" t="s">
        <v>4529</v>
      </c>
      <c r="AB6173" t="s">
        <v>24383</v>
      </c>
      <c r="AC6173" t="s">
        <v>89</v>
      </c>
      <c r="AD6173" t="str">
        <f t="shared" si="96"/>
        <v>10-44</v>
      </c>
      <c r="AE6173" t="str">
        <f>VLOOKUP(AD6173,'Main_Sub Desc'!C:D,2,)</f>
        <v>Initiation Fee</v>
      </c>
      <c r="AF6173" t="str">
        <f>VLOOKUP(VALUE(H6173),'Main_Sub Desc'!F:G,2,)</f>
        <v>Wtr Rev Establish</v>
      </c>
      <c r="AG6173">
        <f>IFERROR(VLOOKUP(VALUE(I6173),'PC Mapping'!A:F,6,),"")</f>
        <v>10469</v>
      </c>
      <c r="AH6173" s="13" t="str">
        <f>VLOOKUP(AG6173,'PC Mapping'!L:M,2,)</f>
        <v>Bolivar Water</v>
      </c>
    </row>
    <row r="6174" spans="1:34" x14ac:dyDescent="0.2">
      <c r="A6174" t="s">
        <v>24908</v>
      </c>
      <c r="B6174" t="s">
        <v>24378</v>
      </c>
      <c r="C6174" t="s">
        <v>24797</v>
      </c>
      <c r="D6174" t="s">
        <v>24379</v>
      </c>
      <c r="E6174" s="3">
        <v>45810</v>
      </c>
      <c r="F6174" t="s">
        <v>44</v>
      </c>
      <c r="G6174" t="s">
        <v>3742</v>
      </c>
      <c r="H6174" t="s">
        <v>3729</v>
      </c>
      <c r="I6174" t="s">
        <v>4538</v>
      </c>
      <c r="J6174" t="s">
        <v>4522</v>
      </c>
      <c r="K6174" s="2">
        <v>-50</v>
      </c>
      <c r="L6174" t="s">
        <v>44</v>
      </c>
      <c r="M6174" s="2">
        <v>-50</v>
      </c>
      <c r="N6174" t="s">
        <v>4523</v>
      </c>
      <c r="O6174" t="s">
        <v>24380</v>
      </c>
      <c r="P6174" t="s">
        <v>5380</v>
      </c>
      <c r="Q6174" t="s">
        <v>24909</v>
      </c>
      <c r="R6174" t="s">
        <v>44</v>
      </c>
      <c r="S6174" t="s">
        <v>24382</v>
      </c>
      <c r="T6174" s="3">
        <v>45810</v>
      </c>
      <c r="U6174" s="3">
        <v>45810</v>
      </c>
      <c r="V6174" s="2">
        <v>0</v>
      </c>
      <c r="W6174" t="s">
        <v>44</v>
      </c>
      <c r="X6174" t="s">
        <v>44</v>
      </c>
      <c r="Y6174" t="s">
        <v>24910</v>
      </c>
      <c r="Z6174" t="s">
        <v>24911</v>
      </c>
      <c r="AA6174" t="s">
        <v>4529</v>
      </c>
      <c r="AB6174" t="s">
        <v>24383</v>
      </c>
      <c r="AC6174" t="s">
        <v>89</v>
      </c>
      <c r="AD6174" t="str">
        <f t="shared" si="96"/>
        <v>10-44</v>
      </c>
      <c r="AE6174" t="str">
        <f>VLOOKUP(AD6174,'Main_Sub Desc'!C:D,2,)</f>
        <v>Initiation Fee</v>
      </c>
      <c r="AF6174" t="str">
        <f>VLOOKUP(VALUE(H6174),'Main_Sub Desc'!F:G,2,)</f>
        <v>Wtr Rev Establish</v>
      </c>
      <c r="AG6174">
        <f>IFERROR(VLOOKUP(VALUE(I6174),'PC Mapping'!A:F,6,),"")</f>
        <v>10469</v>
      </c>
      <c r="AH6174" s="13" t="str">
        <f>VLOOKUP(AG6174,'PC Mapping'!L:M,2,)</f>
        <v>Bolivar Water</v>
      </c>
    </row>
    <row r="6175" spans="1:34" x14ac:dyDescent="0.2">
      <c r="A6175" t="s">
        <v>24912</v>
      </c>
      <c r="B6175" t="s">
        <v>24378</v>
      </c>
      <c r="C6175" t="s">
        <v>24797</v>
      </c>
      <c r="D6175" t="s">
        <v>24379</v>
      </c>
      <c r="E6175" s="3">
        <v>45810</v>
      </c>
      <c r="F6175" t="s">
        <v>44</v>
      </c>
      <c r="G6175" t="s">
        <v>3742</v>
      </c>
      <c r="H6175" t="s">
        <v>3729</v>
      </c>
      <c r="I6175" t="s">
        <v>4538</v>
      </c>
      <c r="J6175" t="s">
        <v>4522</v>
      </c>
      <c r="K6175" s="2">
        <v>-50</v>
      </c>
      <c r="L6175" t="s">
        <v>44</v>
      </c>
      <c r="M6175" s="2">
        <v>-50</v>
      </c>
      <c r="N6175" t="s">
        <v>4523</v>
      </c>
      <c r="O6175" t="s">
        <v>24380</v>
      </c>
      <c r="P6175" t="s">
        <v>5862</v>
      </c>
      <c r="Q6175" t="s">
        <v>24913</v>
      </c>
      <c r="R6175" t="s">
        <v>44</v>
      </c>
      <c r="S6175" t="s">
        <v>24382</v>
      </c>
      <c r="T6175" s="3">
        <v>45810</v>
      </c>
      <c r="U6175" s="3">
        <v>45810</v>
      </c>
      <c r="V6175" s="2">
        <v>0</v>
      </c>
      <c r="W6175" t="s">
        <v>44</v>
      </c>
      <c r="X6175" t="s">
        <v>44</v>
      </c>
      <c r="Y6175" t="s">
        <v>24914</v>
      </c>
      <c r="Z6175" t="s">
        <v>24915</v>
      </c>
      <c r="AA6175" t="s">
        <v>4529</v>
      </c>
      <c r="AB6175" t="s">
        <v>24383</v>
      </c>
      <c r="AC6175" t="s">
        <v>89</v>
      </c>
      <c r="AD6175" t="str">
        <f t="shared" si="96"/>
        <v>10-44</v>
      </c>
      <c r="AE6175" t="str">
        <f>VLOOKUP(AD6175,'Main_Sub Desc'!C:D,2,)</f>
        <v>Initiation Fee</v>
      </c>
      <c r="AF6175" t="str">
        <f>VLOOKUP(VALUE(H6175),'Main_Sub Desc'!F:G,2,)</f>
        <v>Wtr Rev Establish</v>
      </c>
      <c r="AG6175">
        <f>IFERROR(VLOOKUP(VALUE(I6175),'PC Mapping'!A:F,6,),"")</f>
        <v>10469</v>
      </c>
      <c r="AH6175" s="13" t="str">
        <f>VLOOKUP(AG6175,'PC Mapping'!L:M,2,)</f>
        <v>Bolivar Water</v>
      </c>
    </row>
    <row r="6176" spans="1:34" x14ac:dyDescent="0.2">
      <c r="A6176" t="s">
        <v>24916</v>
      </c>
      <c r="B6176" t="s">
        <v>24378</v>
      </c>
      <c r="C6176" t="s">
        <v>24797</v>
      </c>
      <c r="D6176" t="s">
        <v>24379</v>
      </c>
      <c r="E6176" s="3">
        <v>45810</v>
      </c>
      <c r="F6176" t="s">
        <v>44</v>
      </c>
      <c r="G6176" t="s">
        <v>3742</v>
      </c>
      <c r="H6176" t="s">
        <v>3718</v>
      </c>
      <c r="I6176" t="s">
        <v>4534</v>
      </c>
      <c r="J6176" t="s">
        <v>4522</v>
      </c>
      <c r="K6176" s="2">
        <v>-50</v>
      </c>
      <c r="L6176" t="s">
        <v>44</v>
      </c>
      <c r="M6176" s="2">
        <v>-50</v>
      </c>
      <c r="N6176" t="s">
        <v>4523</v>
      </c>
      <c r="O6176" t="s">
        <v>24380</v>
      </c>
      <c r="P6176" t="s">
        <v>5862</v>
      </c>
      <c r="Q6176" t="s">
        <v>24917</v>
      </c>
      <c r="R6176" t="s">
        <v>44</v>
      </c>
      <c r="S6176" t="s">
        <v>24382</v>
      </c>
      <c r="T6176" s="3">
        <v>45810</v>
      </c>
      <c r="U6176" s="3">
        <v>45810</v>
      </c>
      <c r="V6176" s="2">
        <v>0</v>
      </c>
      <c r="W6176" t="s">
        <v>44</v>
      </c>
      <c r="X6176" t="s">
        <v>44</v>
      </c>
      <c r="Y6176" t="s">
        <v>24918</v>
      </c>
      <c r="Z6176" t="s">
        <v>24915</v>
      </c>
      <c r="AA6176" t="s">
        <v>4529</v>
      </c>
      <c r="AB6176" t="s">
        <v>24383</v>
      </c>
      <c r="AC6176" t="s">
        <v>89</v>
      </c>
      <c r="AD6176" t="str">
        <f t="shared" si="96"/>
        <v>10-44</v>
      </c>
      <c r="AE6176" t="str">
        <f>VLOOKUP(AD6176,'Main_Sub Desc'!C:D,2,)</f>
        <v>Initiation Fee</v>
      </c>
      <c r="AF6176" t="str">
        <f>VLOOKUP(VALUE(H6176),'Main_Sub Desc'!F:G,2,)</f>
        <v>Wst Rev Establish</v>
      </c>
      <c r="AG6176">
        <f>IFERROR(VLOOKUP(VALUE(I6176),'PC Mapping'!A:F,6,),"")</f>
        <v>10514</v>
      </c>
      <c r="AH6176" s="13" t="str">
        <f>VLOOKUP(AG6176,'PC Mapping'!L:M,2,)</f>
        <v>Bolivar Sewer</v>
      </c>
    </row>
    <row r="6177" spans="1:34" x14ac:dyDescent="0.2">
      <c r="A6177" t="s">
        <v>24919</v>
      </c>
      <c r="B6177" t="s">
        <v>24378</v>
      </c>
      <c r="C6177" t="s">
        <v>24797</v>
      </c>
      <c r="D6177" t="s">
        <v>24379</v>
      </c>
      <c r="E6177" s="3">
        <v>45810</v>
      </c>
      <c r="F6177" t="s">
        <v>24519</v>
      </c>
      <c r="G6177" t="s">
        <v>3742</v>
      </c>
      <c r="H6177" t="s">
        <v>3729</v>
      </c>
      <c r="I6177" t="s">
        <v>4538</v>
      </c>
      <c r="J6177" t="s">
        <v>4522</v>
      </c>
      <c r="K6177" s="2">
        <v>-50</v>
      </c>
      <c r="L6177" t="s">
        <v>44</v>
      </c>
      <c r="M6177" s="2">
        <v>-50</v>
      </c>
      <c r="N6177" t="s">
        <v>4523</v>
      </c>
      <c r="O6177" t="s">
        <v>24380</v>
      </c>
      <c r="P6177" t="s">
        <v>6240</v>
      </c>
      <c r="Q6177" t="s">
        <v>24920</v>
      </c>
      <c r="R6177" t="s">
        <v>44</v>
      </c>
      <c r="S6177" t="s">
        <v>24382</v>
      </c>
      <c r="T6177" s="3">
        <v>45810</v>
      </c>
      <c r="U6177" s="3">
        <v>45810</v>
      </c>
      <c r="V6177" s="2">
        <v>0</v>
      </c>
      <c r="W6177" t="s">
        <v>44</v>
      </c>
      <c r="X6177" t="s">
        <v>44</v>
      </c>
      <c r="Y6177" t="s">
        <v>24522</v>
      </c>
      <c r="Z6177" t="s">
        <v>24523</v>
      </c>
      <c r="AA6177" t="s">
        <v>4529</v>
      </c>
      <c r="AB6177" t="s">
        <v>24383</v>
      </c>
      <c r="AC6177" t="s">
        <v>89</v>
      </c>
      <c r="AD6177" t="str">
        <f t="shared" si="96"/>
        <v>10-44</v>
      </c>
      <c r="AE6177" t="str">
        <f>VLOOKUP(AD6177,'Main_Sub Desc'!C:D,2,)</f>
        <v>Initiation Fee</v>
      </c>
      <c r="AF6177" t="str">
        <f>VLOOKUP(VALUE(H6177),'Main_Sub Desc'!F:G,2,)</f>
        <v>Wtr Rev Establish</v>
      </c>
      <c r="AG6177">
        <f>IFERROR(VLOOKUP(VALUE(I6177),'PC Mapping'!A:F,6,),"")</f>
        <v>10469</v>
      </c>
      <c r="AH6177" s="13" t="str">
        <f>VLOOKUP(AG6177,'PC Mapping'!L:M,2,)</f>
        <v>Bolivar Water</v>
      </c>
    </row>
    <row r="6178" spans="1:34" x14ac:dyDescent="0.2">
      <c r="A6178" t="s">
        <v>24921</v>
      </c>
      <c r="B6178" t="s">
        <v>24834</v>
      </c>
      <c r="C6178" t="s">
        <v>24797</v>
      </c>
      <c r="D6178" t="s">
        <v>24798</v>
      </c>
      <c r="E6178" s="3">
        <v>45810</v>
      </c>
      <c r="F6178" t="s">
        <v>44</v>
      </c>
      <c r="G6178" t="s">
        <v>3742</v>
      </c>
      <c r="H6178" t="s">
        <v>3716</v>
      </c>
      <c r="I6178" t="s">
        <v>4534</v>
      </c>
      <c r="J6178" t="s">
        <v>4522</v>
      </c>
      <c r="K6178" s="2">
        <v>5</v>
      </c>
      <c r="L6178" t="s">
        <v>44</v>
      </c>
      <c r="M6178" s="2">
        <v>5</v>
      </c>
      <c r="N6178" t="s">
        <v>4523</v>
      </c>
      <c r="O6178" t="s">
        <v>4524</v>
      </c>
      <c r="P6178" t="s">
        <v>8173</v>
      </c>
      <c r="Q6178" t="s">
        <v>24922</v>
      </c>
      <c r="R6178" t="s">
        <v>44</v>
      </c>
      <c r="S6178" t="s">
        <v>24382</v>
      </c>
      <c r="T6178" s="3">
        <v>45810</v>
      </c>
      <c r="U6178" s="3">
        <v>45810</v>
      </c>
      <c r="V6178" s="2">
        <v>0</v>
      </c>
      <c r="W6178" t="s">
        <v>44</v>
      </c>
      <c r="X6178" t="s">
        <v>44</v>
      </c>
      <c r="Y6178" t="s">
        <v>8175</v>
      </c>
      <c r="Z6178" t="s">
        <v>1315</v>
      </c>
      <c r="AA6178" t="s">
        <v>4529</v>
      </c>
      <c r="AB6178" t="s">
        <v>24681</v>
      </c>
      <c r="AC6178" t="s">
        <v>89</v>
      </c>
      <c r="AD6178" t="str">
        <f t="shared" si="96"/>
        <v>10-50</v>
      </c>
      <c r="AE6178" t="str">
        <f>VLOOKUP(AD6178,'Main_Sub Desc'!C:D,2,)</f>
        <v>Late Payment (Adj.Cr)</v>
      </c>
      <c r="AF6178" t="str">
        <f>VLOOKUP(VALUE(H6178),'Main_Sub Desc'!F:G,2,)</f>
        <v>Wst Rev Late Payment</v>
      </c>
      <c r="AG6178">
        <f>IFERROR(VLOOKUP(VALUE(I6178),'PC Mapping'!A:F,6,),"")</f>
        <v>10514</v>
      </c>
      <c r="AH6178" s="13" t="str">
        <f>VLOOKUP(AG6178,'PC Mapping'!L:M,2,)</f>
        <v>Bolivar Sewer</v>
      </c>
    </row>
    <row r="6179" spans="1:34" x14ac:dyDescent="0.2">
      <c r="A6179" t="s">
        <v>24923</v>
      </c>
      <c r="B6179" t="s">
        <v>24924</v>
      </c>
      <c r="C6179" t="s">
        <v>24797</v>
      </c>
      <c r="D6179" t="s">
        <v>24798</v>
      </c>
      <c r="E6179" s="3">
        <v>45811</v>
      </c>
      <c r="F6179" t="s">
        <v>44</v>
      </c>
      <c r="G6179" t="s">
        <v>3742</v>
      </c>
      <c r="H6179" t="s">
        <v>3727</v>
      </c>
      <c r="I6179" t="s">
        <v>3752</v>
      </c>
      <c r="J6179" t="s">
        <v>4522</v>
      </c>
      <c r="K6179" s="2">
        <v>-50</v>
      </c>
      <c r="L6179" t="s">
        <v>44</v>
      </c>
      <c r="M6179" s="2">
        <v>-50</v>
      </c>
      <c r="N6179" t="s">
        <v>4523</v>
      </c>
      <c r="O6179" t="s">
        <v>4524</v>
      </c>
      <c r="P6179" t="s">
        <v>11044</v>
      </c>
      <c r="Q6179" t="s">
        <v>24925</v>
      </c>
      <c r="R6179" t="s">
        <v>44</v>
      </c>
      <c r="S6179" t="s">
        <v>24800</v>
      </c>
      <c r="T6179" s="3">
        <v>45811</v>
      </c>
      <c r="U6179" s="3">
        <v>45811</v>
      </c>
      <c r="V6179" s="2">
        <v>0</v>
      </c>
      <c r="W6179" t="s">
        <v>44</v>
      </c>
      <c r="X6179" t="s">
        <v>44</v>
      </c>
      <c r="Y6179" t="s">
        <v>24926</v>
      </c>
      <c r="Z6179" t="s">
        <v>24927</v>
      </c>
      <c r="AA6179" t="s">
        <v>4529</v>
      </c>
      <c r="AB6179" t="s">
        <v>24801</v>
      </c>
      <c r="AC6179" t="s">
        <v>89</v>
      </c>
      <c r="AD6179" t="str">
        <f t="shared" si="96"/>
        <v>10-23</v>
      </c>
      <c r="AE6179" t="str">
        <f>VLOOKUP(AD6179,'Main_Sub Desc'!C:D,2,)</f>
        <v>Move Out / Turn Off  Fee</v>
      </c>
      <c r="AF6179" t="str">
        <f>VLOOKUP(VALUE(H6179),'Main_Sub Desc'!F:G,2,)</f>
        <v>Wtr Rev Other/Misc</v>
      </c>
      <c r="AG6179">
        <f>IFERROR(VLOOKUP(VALUE(I6179),'PC Mapping'!A:F,6,),"")</f>
        <v>10719</v>
      </c>
      <c r="AH6179" s="13" t="str">
        <f>VLOOKUP(AG6179,'PC Mapping'!L:M,2,)</f>
        <v>All Other Water</v>
      </c>
    </row>
    <row r="6180" spans="1:34" x14ac:dyDescent="0.2">
      <c r="A6180" t="s">
        <v>24928</v>
      </c>
      <c r="B6180" t="s">
        <v>24924</v>
      </c>
      <c r="C6180" t="s">
        <v>24797</v>
      </c>
      <c r="D6180" t="s">
        <v>24798</v>
      </c>
      <c r="E6180" s="3">
        <v>45811</v>
      </c>
      <c r="F6180" t="s">
        <v>44</v>
      </c>
      <c r="G6180" t="s">
        <v>3742</v>
      </c>
      <c r="H6180" t="s">
        <v>3727</v>
      </c>
      <c r="I6180" t="s">
        <v>3752</v>
      </c>
      <c r="J6180" t="s">
        <v>4522</v>
      </c>
      <c r="K6180" s="2">
        <v>-50</v>
      </c>
      <c r="L6180" t="s">
        <v>44</v>
      </c>
      <c r="M6180" s="2">
        <v>-50</v>
      </c>
      <c r="N6180" t="s">
        <v>4523</v>
      </c>
      <c r="O6180" t="s">
        <v>4524</v>
      </c>
      <c r="P6180" t="s">
        <v>6100</v>
      </c>
      <c r="Q6180" t="s">
        <v>24929</v>
      </c>
      <c r="R6180" t="s">
        <v>44</v>
      </c>
      <c r="S6180" t="s">
        <v>24800</v>
      </c>
      <c r="T6180" s="3">
        <v>45811</v>
      </c>
      <c r="U6180" s="3">
        <v>45811</v>
      </c>
      <c r="V6180" s="2">
        <v>0</v>
      </c>
      <c r="W6180" t="s">
        <v>44</v>
      </c>
      <c r="X6180" t="s">
        <v>44</v>
      </c>
      <c r="Y6180" t="s">
        <v>21693</v>
      </c>
      <c r="Z6180" t="s">
        <v>21694</v>
      </c>
      <c r="AA6180" t="s">
        <v>4529</v>
      </c>
      <c r="AB6180" t="s">
        <v>24801</v>
      </c>
      <c r="AC6180" t="s">
        <v>89</v>
      </c>
      <c r="AD6180" t="str">
        <f t="shared" si="96"/>
        <v>10-23</v>
      </c>
      <c r="AE6180" t="str">
        <f>VLOOKUP(AD6180,'Main_Sub Desc'!C:D,2,)</f>
        <v>Move Out / Turn Off  Fee</v>
      </c>
      <c r="AF6180" t="str">
        <f>VLOOKUP(VALUE(H6180),'Main_Sub Desc'!F:G,2,)</f>
        <v>Wtr Rev Other/Misc</v>
      </c>
      <c r="AG6180">
        <f>IFERROR(VLOOKUP(VALUE(I6180),'PC Mapping'!A:F,6,),"")</f>
        <v>10719</v>
      </c>
      <c r="AH6180" s="13" t="str">
        <f>VLOOKUP(AG6180,'PC Mapping'!L:M,2,)</f>
        <v>All Other Water</v>
      </c>
    </row>
    <row r="6181" spans="1:34" x14ac:dyDescent="0.2">
      <c r="A6181" t="s">
        <v>24930</v>
      </c>
      <c r="B6181" t="s">
        <v>24924</v>
      </c>
      <c r="C6181" t="s">
        <v>24797</v>
      </c>
      <c r="D6181" t="s">
        <v>24798</v>
      </c>
      <c r="E6181" s="3">
        <v>45811</v>
      </c>
      <c r="F6181" t="s">
        <v>24656</v>
      </c>
      <c r="G6181" t="s">
        <v>3742</v>
      </c>
      <c r="H6181" t="s">
        <v>3729</v>
      </c>
      <c r="I6181" t="s">
        <v>4538</v>
      </c>
      <c r="J6181" t="s">
        <v>4522</v>
      </c>
      <c r="K6181" s="2">
        <v>-50</v>
      </c>
      <c r="L6181" t="s">
        <v>44</v>
      </c>
      <c r="M6181" s="2">
        <v>-50</v>
      </c>
      <c r="N6181" t="s">
        <v>4523</v>
      </c>
      <c r="O6181" t="s">
        <v>4524</v>
      </c>
      <c r="P6181" t="s">
        <v>24658</v>
      </c>
      <c r="Q6181" t="s">
        <v>24931</v>
      </c>
      <c r="R6181" t="s">
        <v>44</v>
      </c>
      <c r="S6181" t="s">
        <v>24800</v>
      </c>
      <c r="T6181" s="3">
        <v>45811</v>
      </c>
      <c r="U6181" s="3">
        <v>45811</v>
      </c>
      <c r="V6181" s="2">
        <v>0</v>
      </c>
      <c r="W6181" t="s">
        <v>44</v>
      </c>
      <c r="X6181" t="s">
        <v>44</v>
      </c>
      <c r="Y6181" t="s">
        <v>24661</v>
      </c>
      <c r="Z6181" t="s">
        <v>282</v>
      </c>
      <c r="AA6181" t="s">
        <v>4529</v>
      </c>
      <c r="AB6181" t="s">
        <v>24662</v>
      </c>
      <c r="AC6181" t="s">
        <v>89</v>
      </c>
      <c r="AD6181" t="str">
        <f t="shared" si="96"/>
        <v>10-26</v>
      </c>
      <c r="AE6181" t="str">
        <f>VLOOKUP(AD6181,'Main_Sub Desc'!C:D,2,)</f>
        <v>Connection Charge</v>
      </c>
      <c r="AF6181" t="str">
        <f>VLOOKUP(VALUE(H6181),'Main_Sub Desc'!F:G,2,)</f>
        <v>Wtr Rev Establish</v>
      </c>
      <c r="AG6181">
        <f>IFERROR(VLOOKUP(VALUE(I6181),'PC Mapping'!A:F,6,),"")</f>
        <v>10469</v>
      </c>
      <c r="AH6181" s="13" t="str">
        <f>VLOOKUP(AG6181,'PC Mapping'!L:M,2,)</f>
        <v>Bolivar Water</v>
      </c>
    </row>
    <row r="6182" spans="1:34" x14ac:dyDescent="0.2">
      <c r="A6182" t="s">
        <v>24932</v>
      </c>
      <c r="B6182" t="s">
        <v>24446</v>
      </c>
      <c r="C6182" t="s">
        <v>24797</v>
      </c>
      <c r="D6182" t="s">
        <v>24379</v>
      </c>
      <c r="E6182" s="3">
        <v>45811</v>
      </c>
      <c r="F6182" t="s">
        <v>44</v>
      </c>
      <c r="G6182" t="s">
        <v>3742</v>
      </c>
      <c r="H6182" t="s">
        <v>3729</v>
      </c>
      <c r="I6182" t="s">
        <v>4538</v>
      </c>
      <c r="J6182" t="s">
        <v>4522</v>
      </c>
      <c r="K6182" s="2">
        <v>-50</v>
      </c>
      <c r="L6182" t="s">
        <v>44</v>
      </c>
      <c r="M6182" s="2">
        <v>-50</v>
      </c>
      <c r="N6182" t="s">
        <v>4523</v>
      </c>
      <c r="O6182" t="s">
        <v>24380</v>
      </c>
      <c r="P6182" t="s">
        <v>16530</v>
      </c>
      <c r="Q6182" t="s">
        <v>24933</v>
      </c>
      <c r="R6182" t="s">
        <v>44</v>
      </c>
      <c r="S6182" t="s">
        <v>24382</v>
      </c>
      <c r="T6182" s="3">
        <v>45811</v>
      </c>
      <c r="U6182" s="3">
        <v>45811</v>
      </c>
      <c r="V6182" s="2">
        <v>0</v>
      </c>
      <c r="W6182" t="s">
        <v>44</v>
      </c>
      <c r="X6182" t="s">
        <v>44</v>
      </c>
      <c r="Y6182" t="s">
        <v>16532</v>
      </c>
      <c r="Z6182" t="s">
        <v>327</v>
      </c>
      <c r="AA6182" t="s">
        <v>4529</v>
      </c>
      <c r="AB6182" t="s">
        <v>24383</v>
      </c>
      <c r="AC6182" t="s">
        <v>99</v>
      </c>
      <c r="AD6182" t="str">
        <f t="shared" si="96"/>
        <v>10-44</v>
      </c>
      <c r="AE6182" t="str">
        <f>VLOOKUP(AD6182,'Main_Sub Desc'!C:D,2,)</f>
        <v>Initiation Fee</v>
      </c>
      <c r="AF6182" t="str">
        <f>VLOOKUP(VALUE(H6182),'Main_Sub Desc'!F:G,2,)</f>
        <v>Wtr Rev Establish</v>
      </c>
      <c r="AG6182">
        <f>IFERROR(VLOOKUP(VALUE(I6182),'PC Mapping'!A:F,6,),"")</f>
        <v>10469</v>
      </c>
      <c r="AH6182" s="13" t="str">
        <f>VLOOKUP(AG6182,'PC Mapping'!L:M,2,)</f>
        <v>Bolivar Water</v>
      </c>
    </row>
    <row r="6183" spans="1:34" x14ac:dyDescent="0.2">
      <c r="A6183" t="s">
        <v>24934</v>
      </c>
      <c r="B6183" t="s">
        <v>24446</v>
      </c>
      <c r="C6183" t="s">
        <v>24797</v>
      </c>
      <c r="D6183" t="s">
        <v>24379</v>
      </c>
      <c r="E6183" s="3">
        <v>45811</v>
      </c>
      <c r="F6183" t="s">
        <v>44</v>
      </c>
      <c r="G6183" t="s">
        <v>3742</v>
      </c>
      <c r="H6183" t="s">
        <v>3718</v>
      </c>
      <c r="I6183" t="s">
        <v>4534</v>
      </c>
      <c r="J6183" t="s">
        <v>4522</v>
      </c>
      <c r="K6183" s="2">
        <v>-50</v>
      </c>
      <c r="L6183" t="s">
        <v>44</v>
      </c>
      <c r="M6183" s="2">
        <v>-50</v>
      </c>
      <c r="N6183" t="s">
        <v>4523</v>
      </c>
      <c r="O6183" t="s">
        <v>24380</v>
      </c>
      <c r="P6183" t="s">
        <v>16530</v>
      </c>
      <c r="Q6183" t="s">
        <v>24935</v>
      </c>
      <c r="R6183" t="s">
        <v>44</v>
      </c>
      <c r="S6183" t="s">
        <v>24382</v>
      </c>
      <c r="T6183" s="3">
        <v>45811</v>
      </c>
      <c r="U6183" s="3">
        <v>45811</v>
      </c>
      <c r="V6183" s="2">
        <v>0</v>
      </c>
      <c r="W6183" t="s">
        <v>44</v>
      </c>
      <c r="X6183" t="s">
        <v>44</v>
      </c>
      <c r="Y6183" t="s">
        <v>16534</v>
      </c>
      <c r="Z6183" t="s">
        <v>327</v>
      </c>
      <c r="AA6183" t="s">
        <v>4529</v>
      </c>
      <c r="AB6183" t="s">
        <v>24383</v>
      </c>
      <c r="AC6183" t="s">
        <v>99</v>
      </c>
      <c r="AD6183" t="str">
        <f t="shared" si="96"/>
        <v>10-44</v>
      </c>
      <c r="AE6183" t="str">
        <f>VLOOKUP(AD6183,'Main_Sub Desc'!C:D,2,)</f>
        <v>Initiation Fee</v>
      </c>
      <c r="AF6183" t="str">
        <f>VLOOKUP(VALUE(H6183),'Main_Sub Desc'!F:G,2,)</f>
        <v>Wst Rev Establish</v>
      </c>
      <c r="AG6183">
        <f>IFERROR(VLOOKUP(VALUE(I6183),'PC Mapping'!A:F,6,),"")</f>
        <v>10514</v>
      </c>
      <c r="AH6183" s="13" t="str">
        <f>VLOOKUP(AG6183,'PC Mapping'!L:M,2,)</f>
        <v>Bolivar Sewer</v>
      </c>
    </row>
    <row r="6184" spans="1:34" x14ac:dyDescent="0.2">
      <c r="A6184" t="s">
        <v>24936</v>
      </c>
      <c r="B6184" t="s">
        <v>24446</v>
      </c>
      <c r="C6184" t="s">
        <v>24797</v>
      </c>
      <c r="D6184" t="s">
        <v>24379</v>
      </c>
      <c r="E6184" s="3">
        <v>45811</v>
      </c>
      <c r="F6184" t="s">
        <v>44</v>
      </c>
      <c r="G6184" t="s">
        <v>3742</v>
      </c>
      <c r="H6184" t="s">
        <v>3729</v>
      </c>
      <c r="I6184" t="s">
        <v>3752</v>
      </c>
      <c r="J6184" t="s">
        <v>4522</v>
      </c>
      <c r="K6184" s="2">
        <v>-50</v>
      </c>
      <c r="L6184" t="s">
        <v>44</v>
      </c>
      <c r="M6184" s="2">
        <v>-50</v>
      </c>
      <c r="N6184" t="s">
        <v>4523</v>
      </c>
      <c r="O6184" t="s">
        <v>24380</v>
      </c>
      <c r="P6184" t="s">
        <v>5918</v>
      </c>
      <c r="Q6184" t="s">
        <v>24937</v>
      </c>
      <c r="R6184" t="s">
        <v>44</v>
      </c>
      <c r="S6184" t="s">
        <v>24382</v>
      </c>
      <c r="T6184" s="3">
        <v>45811</v>
      </c>
      <c r="U6184" s="3">
        <v>45811</v>
      </c>
      <c r="V6184" s="2">
        <v>0</v>
      </c>
      <c r="W6184" t="s">
        <v>44</v>
      </c>
      <c r="X6184" t="s">
        <v>44</v>
      </c>
      <c r="Y6184" t="s">
        <v>24938</v>
      </c>
      <c r="Z6184" t="s">
        <v>24939</v>
      </c>
      <c r="AA6184" t="s">
        <v>4529</v>
      </c>
      <c r="AB6184" t="s">
        <v>24383</v>
      </c>
      <c r="AC6184" t="s">
        <v>89</v>
      </c>
      <c r="AD6184" t="str">
        <f t="shared" si="96"/>
        <v>10-44</v>
      </c>
      <c r="AE6184" t="str">
        <f>VLOOKUP(AD6184,'Main_Sub Desc'!C:D,2,)</f>
        <v>Initiation Fee</v>
      </c>
      <c r="AF6184" t="str">
        <f>VLOOKUP(VALUE(H6184),'Main_Sub Desc'!F:G,2,)</f>
        <v>Wtr Rev Establish</v>
      </c>
      <c r="AG6184">
        <f>IFERROR(VLOOKUP(VALUE(I6184),'PC Mapping'!A:F,6,),"")</f>
        <v>10719</v>
      </c>
      <c r="AH6184" s="13" t="str">
        <f>VLOOKUP(AG6184,'PC Mapping'!L:M,2,)</f>
        <v>All Other Water</v>
      </c>
    </row>
    <row r="6185" spans="1:34" x14ac:dyDescent="0.2">
      <c r="A6185" t="s">
        <v>24940</v>
      </c>
      <c r="B6185" t="s">
        <v>24446</v>
      </c>
      <c r="C6185" t="s">
        <v>24797</v>
      </c>
      <c r="D6185" t="s">
        <v>24379</v>
      </c>
      <c r="E6185" s="3">
        <v>45811</v>
      </c>
      <c r="F6185" t="s">
        <v>44</v>
      </c>
      <c r="G6185" t="s">
        <v>3742</v>
      </c>
      <c r="H6185" t="s">
        <v>3729</v>
      </c>
      <c r="I6185" t="s">
        <v>24941</v>
      </c>
      <c r="J6185" t="s">
        <v>4522</v>
      </c>
      <c r="K6185" s="2">
        <v>-50</v>
      </c>
      <c r="L6185" t="s">
        <v>44</v>
      </c>
      <c r="M6185" s="2">
        <v>-50</v>
      </c>
      <c r="N6185" t="s">
        <v>4523</v>
      </c>
      <c r="O6185" t="s">
        <v>24380</v>
      </c>
      <c r="P6185" t="s">
        <v>24942</v>
      </c>
      <c r="Q6185" t="s">
        <v>24943</v>
      </c>
      <c r="R6185" t="s">
        <v>44</v>
      </c>
      <c r="S6185" t="s">
        <v>24382</v>
      </c>
      <c r="T6185" s="3">
        <v>45811</v>
      </c>
      <c r="U6185" s="3">
        <v>45811</v>
      </c>
      <c r="V6185" s="2">
        <v>0</v>
      </c>
      <c r="W6185" t="s">
        <v>44</v>
      </c>
      <c r="X6185" t="s">
        <v>44</v>
      </c>
      <c r="Y6185" t="s">
        <v>24944</v>
      </c>
      <c r="Z6185" t="s">
        <v>102</v>
      </c>
      <c r="AA6185" t="s">
        <v>4529</v>
      </c>
      <c r="AB6185" t="s">
        <v>24383</v>
      </c>
      <c r="AC6185" t="s">
        <v>99</v>
      </c>
      <c r="AD6185" t="str">
        <f t="shared" si="96"/>
        <v>10-44</v>
      </c>
      <c r="AE6185" t="str">
        <f>VLOOKUP(AD6185,'Main_Sub Desc'!C:D,2,)</f>
        <v>Initiation Fee</v>
      </c>
      <c r="AF6185" t="str">
        <f>VLOOKUP(VALUE(H6185),'Main_Sub Desc'!F:G,2,)</f>
        <v>Wtr Rev Establish</v>
      </c>
      <c r="AG6185">
        <f>IFERROR(VLOOKUP(VALUE(I6185),'PC Mapping'!A:F,6,),"")</f>
        <v>10719</v>
      </c>
      <c r="AH6185" s="13" t="str">
        <f>VLOOKUP(AG6185,'PC Mapping'!L:M,2,)</f>
        <v>All Other Water</v>
      </c>
    </row>
    <row r="6186" spans="1:34" x14ac:dyDescent="0.2">
      <c r="A6186" t="s">
        <v>24945</v>
      </c>
      <c r="B6186" t="s">
        <v>24446</v>
      </c>
      <c r="C6186" t="s">
        <v>24797</v>
      </c>
      <c r="D6186" t="s">
        <v>24379</v>
      </c>
      <c r="E6186" s="3">
        <v>45811</v>
      </c>
      <c r="F6186" t="s">
        <v>44</v>
      </c>
      <c r="G6186" t="s">
        <v>3742</v>
      </c>
      <c r="H6186" t="s">
        <v>3729</v>
      </c>
      <c r="I6186" t="s">
        <v>3752</v>
      </c>
      <c r="J6186" t="s">
        <v>4522</v>
      </c>
      <c r="K6186" s="2">
        <v>-50</v>
      </c>
      <c r="L6186" t="s">
        <v>44</v>
      </c>
      <c r="M6186" s="2">
        <v>-50</v>
      </c>
      <c r="N6186" t="s">
        <v>4523</v>
      </c>
      <c r="O6186" t="s">
        <v>24380</v>
      </c>
      <c r="P6186" t="s">
        <v>23813</v>
      </c>
      <c r="Q6186" t="s">
        <v>24946</v>
      </c>
      <c r="R6186" t="s">
        <v>44</v>
      </c>
      <c r="S6186" t="s">
        <v>24382</v>
      </c>
      <c r="T6186" s="3">
        <v>45811</v>
      </c>
      <c r="U6186" s="3">
        <v>45811</v>
      </c>
      <c r="V6186" s="2">
        <v>0</v>
      </c>
      <c r="W6186" t="s">
        <v>44</v>
      </c>
      <c r="X6186" t="s">
        <v>44</v>
      </c>
      <c r="Y6186" t="s">
        <v>24947</v>
      </c>
      <c r="Z6186" t="s">
        <v>1915</v>
      </c>
      <c r="AA6186" t="s">
        <v>4529</v>
      </c>
      <c r="AB6186" t="s">
        <v>24383</v>
      </c>
      <c r="AC6186" t="s">
        <v>89</v>
      </c>
      <c r="AD6186" t="str">
        <f t="shared" si="96"/>
        <v>10-44</v>
      </c>
      <c r="AE6186" t="str">
        <f>VLOOKUP(AD6186,'Main_Sub Desc'!C:D,2,)</f>
        <v>Initiation Fee</v>
      </c>
      <c r="AF6186" t="str">
        <f>VLOOKUP(VALUE(H6186),'Main_Sub Desc'!F:G,2,)</f>
        <v>Wtr Rev Establish</v>
      </c>
      <c r="AG6186">
        <f>IFERROR(VLOOKUP(VALUE(I6186),'PC Mapping'!A:F,6,),"")</f>
        <v>10719</v>
      </c>
      <c r="AH6186" s="13" t="str">
        <f>VLOOKUP(AG6186,'PC Mapping'!L:M,2,)</f>
        <v>All Other Water</v>
      </c>
    </row>
    <row r="6187" spans="1:34" x14ac:dyDescent="0.2">
      <c r="A6187" t="s">
        <v>24948</v>
      </c>
      <c r="B6187" t="s">
        <v>24446</v>
      </c>
      <c r="C6187" t="s">
        <v>24797</v>
      </c>
      <c r="D6187" t="s">
        <v>24379</v>
      </c>
      <c r="E6187" s="3">
        <v>45811</v>
      </c>
      <c r="F6187" t="s">
        <v>44</v>
      </c>
      <c r="G6187" t="s">
        <v>3742</v>
      </c>
      <c r="H6187" t="s">
        <v>3729</v>
      </c>
      <c r="I6187" t="s">
        <v>4538</v>
      </c>
      <c r="J6187" t="s">
        <v>4522</v>
      </c>
      <c r="K6187" s="2">
        <v>-50</v>
      </c>
      <c r="L6187" t="s">
        <v>44</v>
      </c>
      <c r="M6187" s="2">
        <v>-50</v>
      </c>
      <c r="N6187" t="s">
        <v>4523</v>
      </c>
      <c r="O6187" t="s">
        <v>24380</v>
      </c>
      <c r="P6187" t="s">
        <v>4636</v>
      </c>
      <c r="Q6187" t="s">
        <v>24949</v>
      </c>
      <c r="R6187" t="s">
        <v>44</v>
      </c>
      <c r="S6187" t="s">
        <v>24382</v>
      </c>
      <c r="T6187" s="3">
        <v>45811</v>
      </c>
      <c r="U6187" s="3">
        <v>45811</v>
      </c>
      <c r="V6187" s="2">
        <v>0</v>
      </c>
      <c r="W6187" t="s">
        <v>44</v>
      </c>
      <c r="X6187" t="s">
        <v>44</v>
      </c>
      <c r="Y6187" t="s">
        <v>24950</v>
      </c>
      <c r="Z6187" t="s">
        <v>24951</v>
      </c>
      <c r="AA6187" t="s">
        <v>4529</v>
      </c>
      <c r="AB6187" t="s">
        <v>24383</v>
      </c>
      <c r="AC6187" t="s">
        <v>89</v>
      </c>
      <c r="AD6187" t="str">
        <f t="shared" si="96"/>
        <v>10-44</v>
      </c>
      <c r="AE6187" t="str">
        <f>VLOOKUP(AD6187,'Main_Sub Desc'!C:D,2,)</f>
        <v>Initiation Fee</v>
      </c>
      <c r="AF6187" t="str">
        <f>VLOOKUP(VALUE(H6187),'Main_Sub Desc'!F:G,2,)</f>
        <v>Wtr Rev Establish</v>
      </c>
      <c r="AG6187">
        <f>IFERROR(VLOOKUP(VALUE(I6187),'PC Mapping'!A:F,6,),"")</f>
        <v>10469</v>
      </c>
      <c r="AH6187" s="13" t="str">
        <f>VLOOKUP(AG6187,'PC Mapping'!L:M,2,)</f>
        <v>Bolivar Water</v>
      </c>
    </row>
    <row r="6188" spans="1:34" x14ac:dyDescent="0.2">
      <c r="A6188" t="s">
        <v>24952</v>
      </c>
      <c r="B6188" t="s">
        <v>24446</v>
      </c>
      <c r="C6188" t="s">
        <v>24797</v>
      </c>
      <c r="D6188" t="s">
        <v>24379</v>
      </c>
      <c r="E6188" s="3">
        <v>45811</v>
      </c>
      <c r="F6188" t="s">
        <v>44</v>
      </c>
      <c r="G6188" t="s">
        <v>3742</v>
      </c>
      <c r="H6188" t="s">
        <v>3729</v>
      </c>
      <c r="I6188" t="s">
        <v>4538</v>
      </c>
      <c r="J6188" t="s">
        <v>4522</v>
      </c>
      <c r="K6188" s="2">
        <v>-50</v>
      </c>
      <c r="L6188" t="s">
        <v>44</v>
      </c>
      <c r="M6188" s="2">
        <v>-50</v>
      </c>
      <c r="N6188" t="s">
        <v>4523</v>
      </c>
      <c r="O6188" t="s">
        <v>24380</v>
      </c>
      <c r="P6188" t="s">
        <v>24447</v>
      </c>
      <c r="Q6188" t="s">
        <v>24953</v>
      </c>
      <c r="R6188" t="s">
        <v>44</v>
      </c>
      <c r="S6188" t="s">
        <v>24382</v>
      </c>
      <c r="T6188" s="3">
        <v>45811</v>
      </c>
      <c r="U6188" s="3">
        <v>45811</v>
      </c>
      <c r="V6188" s="2">
        <v>0</v>
      </c>
      <c r="W6188" t="s">
        <v>44</v>
      </c>
      <c r="X6188" t="s">
        <v>44</v>
      </c>
      <c r="Y6188" t="s">
        <v>24954</v>
      </c>
      <c r="Z6188" t="s">
        <v>277</v>
      </c>
      <c r="AA6188" t="s">
        <v>4529</v>
      </c>
      <c r="AB6188" t="s">
        <v>24383</v>
      </c>
      <c r="AC6188" t="s">
        <v>89</v>
      </c>
      <c r="AD6188" t="str">
        <f t="shared" si="96"/>
        <v>10-44</v>
      </c>
      <c r="AE6188" t="str">
        <f>VLOOKUP(AD6188,'Main_Sub Desc'!C:D,2,)</f>
        <v>Initiation Fee</v>
      </c>
      <c r="AF6188" t="str">
        <f>VLOOKUP(VALUE(H6188),'Main_Sub Desc'!F:G,2,)</f>
        <v>Wtr Rev Establish</v>
      </c>
      <c r="AG6188">
        <f>IFERROR(VLOOKUP(VALUE(I6188),'PC Mapping'!A:F,6,),"")</f>
        <v>10469</v>
      </c>
      <c r="AH6188" s="13" t="str">
        <f>VLOOKUP(AG6188,'PC Mapping'!L:M,2,)</f>
        <v>Bolivar Water</v>
      </c>
    </row>
    <row r="6189" spans="1:34" x14ac:dyDescent="0.2">
      <c r="A6189" t="s">
        <v>24955</v>
      </c>
      <c r="B6189" t="s">
        <v>24446</v>
      </c>
      <c r="C6189" t="s">
        <v>24797</v>
      </c>
      <c r="D6189" t="s">
        <v>24379</v>
      </c>
      <c r="E6189" s="3">
        <v>45811</v>
      </c>
      <c r="F6189" t="s">
        <v>44</v>
      </c>
      <c r="G6189" t="s">
        <v>3742</v>
      </c>
      <c r="H6189" t="s">
        <v>3729</v>
      </c>
      <c r="I6189" t="s">
        <v>3752</v>
      </c>
      <c r="J6189" t="s">
        <v>4522</v>
      </c>
      <c r="K6189" s="2">
        <v>-50</v>
      </c>
      <c r="L6189" t="s">
        <v>44</v>
      </c>
      <c r="M6189" s="2">
        <v>-50</v>
      </c>
      <c r="N6189" t="s">
        <v>4523</v>
      </c>
      <c r="O6189" t="s">
        <v>24380</v>
      </c>
      <c r="P6189" t="s">
        <v>10624</v>
      </c>
      <c r="Q6189" t="s">
        <v>24956</v>
      </c>
      <c r="R6189" t="s">
        <v>44</v>
      </c>
      <c r="S6189" t="s">
        <v>24382</v>
      </c>
      <c r="T6189" s="3">
        <v>45811</v>
      </c>
      <c r="U6189" s="3">
        <v>45811</v>
      </c>
      <c r="V6189" s="2">
        <v>0</v>
      </c>
      <c r="W6189" t="s">
        <v>44</v>
      </c>
      <c r="X6189" t="s">
        <v>44</v>
      </c>
      <c r="Y6189" t="s">
        <v>24957</v>
      </c>
      <c r="Z6189" t="s">
        <v>24958</v>
      </c>
      <c r="AA6189" t="s">
        <v>4529</v>
      </c>
      <c r="AB6189" t="s">
        <v>24383</v>
      </c>
      <c r="AC6189" t="s">
        <v>89</v>
      </c>
      <c r="AD6189" t="str">
        <f t="shared" si="96"/>
        <v>10-44</v>
      </c>
      <c r="AE6189" t="str">
        <f>VLOOKUP(AD6189,'Main_Sub Desc'!C:D,2,)</f>
        <v>Initiation Fee</v>
      </c>
      <c r="AF6189" t="str">
        <f>VLOOKUP(VALUE(H6189),'Main_Sub Desc'!F:G,2,)</f>
        <v>Wtr Rev Establish</v>
      </c>
      <c r="AG6189">
        <f>IFERROR(VLOOKUP(VALUE(I6189),'PC Mapping'!A:F,6,),"")</f>
        <v>10719</v>
      </c>
      <c r="AH6189" s="13" t="str">
        <f>VLOOKUP(AG6189,'PC Mapping'!L:M,2,)</f>
        <v>All Other Water</v>
      </c>
    </row>
    <row r="6190" spans="1:34" x14ac:dyDescent="0.2">
      <c r="A6190" t="s">
        <v>24959</v>
      </c>
      <c r="B6190" t="s">
        <v>24924</v>
      </c>
      <c r="C6190" t="s">
        <v>24797</v>
      </c>
      <c r="D6190" t="s">
        <v>24798</v>
      </c>
      <c r="E6190" s="3">
        <v>45811</v>
      </c>
      <c r="F6190" t="s">
        <v>44</v>
      </c>
      <c r="G6190" t="s">
        <v>3742</v>
      </c>
      <c r="H6190" t="s">
        <v>3729</v>
      </c>
      <c r="I6190" t="s">
        <v>4538</v>
      </c>
      <c r="J6190" t="s">
        <v>4522</v>
      </c>
      <c r="K6190" s="2">
        <v>-50</v>
      </c>
      <c r="L6190" t="s">
        <v>44</v>
      </c>
      <c r="M6190" s="2">
        <v>-50</v>
      </c>
      <c r="N6190" t="s">
        <v>4523</v>
      </c>
      <c r="O6190" t="s">
        <v>4524</v>
      </c>
      <c r="P6190" t="s">
        <v>24447</v>
      </c>
      <c r="Q6190" t="s">
        <v>24960</v>
      </c>
      <c r="R6190" t="s">
        <v>44</v>
      </c>
      <c r="S6190" t="s">
        <v>24800</v>
      </c>
      <c r="T6190" s="3">
        <v>45811</v>
      </c>
      <c r="U6190" s="3">
        <v>45811</v>
      </c>
      <c r="V6190" s="2">
        <v>0</v>
      </c>
      <c r="W6190" t="s">
        <v>44</v>
      </c>
      <c r="X6190" t="s">
        <v>44</v>
      </c>
      <c r="Y6190" t="s">
        <v>24954</v>
      </c>
      <c r="Z6190" t="s">
        <v>277</v>
      </c>
      <c r="AA6190" t="s">
        <v>4529</v>
      </c>
      <c r="AB6190" t="s">
        <v>24662</v>
      </c>
      <c r="AC6190" t="s">
        <v>89</v>
      </c>
      <c r="AD6190" t="str">
        <f t="shared" si="96"/>
        <v>10-26</v>
      </c>
      <c r="AE6190" t="str">
        <f>VLOOKUP(AD6190,'Main_Sub Desc'!C:D,2,)</f>
        <v>Connection Charge</v>
      </c>
      <c r="AF6190" t="str">
        <f>VLOOKUP(VALUE(H6190),'Main_Sub Desc'!F:G,2,)</f>
        <v>Wtr Rev Establish</v>
      </c>
      <c r="AG6190">
        <f>IFERROR(VLOOKUP(VALUE(I6190),'PC Mapping'!A:F,6,),"")</f>
        <v>10469</v>
      </c>
      <c r="AH6190" s="13" t="str">
        <f>VLOOKUP(AG6190,'PC Mapping'!L:M,2,)</f>
        <v>Bolivar Water</v>
      </c>
    </row>
    <row r="6191" spans="1:34" x14ac:dyDescent="0.2">
      <c r="A6191" t="s">
        <v>24961</v>
      </c>
      <c r="B6191" t="s">
        <v>24446</v>
      </c>
      <c r="C6191" t="s">
        <v>24797</v>
      </c>
      <c r="D6191" t="s">
        <v>24379</v>
      </c>
      <c r="E6191" s="3">
        <v>45811</v>
      </c>
      <c r="F6191" t="s">
        <v>44</v>
      </c>
      <c r="G6191" t="s">
        <v>3742</v>
      </c>
      <c r="H6191" t="s">
        <v>3729</v>
      </c>
      <c r="I6191" t="s">
        <v>3752</v>
      </c>
      <c r="J6191" t="s">
        <v>4522</v>
      </c>
      <c r="K6191" s="2">
        <v>-50</v>
      </c>
      <c r="L6191" t="s">
        <v>44</v>
      </c>
      <c r="M6191" s="2">
        <v>-50</v>
      </c>
      <c r="N6191" t="s">
        <v>4523</v>
      </c>
      <c r="O6191" t="s">
        <v>24380</v>
      </c>
      <c r="P6191" t="s">
        <v>8930</v>
      </c>
      <c r="Q6191" t="s">
        <v>24962</v>
      </c>
      <c r="R6191" t="s">
        <v>44</v>
      </c>
      <c r="S6191" t="s">
        <v>24382</v>
      </c>
      <c r="T6191" s="3">
        <v>45811</v>
      </c>
      <c r="U6191" s="3">
        <v>45811</v>
      </c>
      <c r="V6191" s="2">
        <v>0</v>
      </c>
      <c r="W6191" t="s">
        <v>44</v>
      </c>
      <c r="X6191" t="s">
        <v>44</v>
      </c>
      <c r="Y6191" t="s">
        <v>24963</v>
      </c>
      <c r="Z6191" t="s">
        <v>2369</v>
      </c>
      <c r="AA6191" t="s">
        <v>4529</v>
      </c>
      <c r="AB6191" t="s">
        <v>24383</v>
      </c>
      <c r="AC6191" t="s">
        <v>89</v>
      </c>
      <c r="AD6191" t="str">
        <f t="shared" si="96"/>
        <v>10-44</v>
      </c>
      <c r="AE6191" t="str">
        <f>VLOOKUP(AD6191,'Main_Sub Desc'!C:D,2,)</f>
        <v>Initiation Fee</v>
      </c>
      <c r="AF6191" t="str">
        <f>VLOOKUP(VALUE(H6191),'Main_Sub Desc'!F:G,2,)</f>
        <v>Wtr Rev Establish</v>
      </c>
      <c r="AG6191">
        <f>IFERROR(VLOOKUP(VALUE(I6191),'PC Mapping'!A:F,6,),"")</f>
        <v>10719</v>
      </c>
      <c r="AH6191" s="13" t="str">
        <f>VLOOKUP(AG6191,'PC Mapping'!L:M,2,)</f>
        <v>All Other Water</v>
      </c>
    </row>
    <row r="6192" spans="1:34" x14ac:dyDescent="0.2">
      <c r="A6192" t="s">
        <v>24964</v>
      </c>
      <c r="B6192" t="s">
        <v>24965</v>
      </c>
      <c r="C6192" t="s">
        <v>24797</v>
      </c>
      <c r="D6192" t="s">
        <v>24798</v>
      </c>
      <c r="E6192" s="3">
        <v>45812</v>
      </c>
      <c r="F6192" t="s">
        <v>44</v>
      </c>
      <c r="G6192" t="s">
        <v>3742</v>
      </c>
      <c r="H6192" t="s">
        <v>3727</v>
      </c>
      <c r="I6192" t="s">
        <v>3752</v>
      </c>
      <c r="J6192" t="s">
        <v>4522</v>
      </c>
      <c r="K6192" s="2">
        <v>-50</v>
      </c>
      <c r="L6192" t="s">
        <v>44</v>
      </c>
      <c r="M6192" s="2">
        <v>-50</v>
      </c>
      <c r="N6192" t="s">
        <v>4523</v>
      </c>
      <c r="O6192" t="s">
        <v>4524</v>
      </c>
      <c r="P6192" t="s">
        <v>20530</v>
      </c>
      <c r="Q6192" t="s">
        <v>24966</v>
      </c>
      <c r="R6192" t="s">
        <v>44</v>
      </c>
      <c r="S6192" t="s">
        <v>24800</v>
      </c>
      <c r="T6192" s="3">
        <v>45812</v>
      </c>
      <c r="U6192" s="3">
        <v>45812</v>
      </c>
      <c r="V6192" s="2">
        <v>0</v>
      </c>
      <c r="W6192" t="s">
        <v>44</v>
      </c>
      <c r="X6192" t="s">
        <v>44</v>
      </c>
      <c r="Y6192" t="s">
        <v>20532</v>
      </c>
      <c r="Z6192" t="s">
        <v>1744</v>
      </c>
      <c r="AA6192" t="s">
        <v>4529</v>
      </c>
      <c r="AB6192" t="s">
        <v>24801</v>
      </c>
      <c r="AC6192" t="s">
        <v>89</v>
      </c>
      <c r="AD6192" t="str">
        <f t="shared" si="96"/>
        <v>10-23</v>
      </c>
      <c r="AE6192" t="str">
        <f>VLOOKUP(AD6192,'Main_Sub Desc'!C:D,2,)</f>
        <v>Move Out / Turn Off  Fee</v>
      </c>
      <c r="AF6192" t="str">
        <f>VLOOKUP(VALUE(H6192),'Main_Sub Desc'!F:G,2,)</f>
        <v>Wtr Rev Other/Misc</v>
      </c>
      <c r="AG6192">
        <f>IFERROR(VLOOKUP(VALUE(I6192),'PC Mapping'!A:F,6,),"")</f>
        <v>10719</v>
      </c>
      <c r="AH6192" s="13" t="str">
        <f>VLOOKUP(AG6192,'PC Mapping'!L:M,2,)</f>
        <v>All Other Water</v>
      </c>
    </row>
    <row r="6193" spans="1:34" x14ac:dyDescent="0.2">
      <c r="A6193" t="s">
        <v>24967</v>
      </c>
      <c r="B6193" t="s">
        <v>24965</v>
      </c>
      <c r="C6193" t="s">
        <v>24797</v>
      </c>
      <c r="D6193" t="s">
        <v>24798</v>
      </c>
      <c r="E6193" s="3">
        <v>45812</v>
      </c>
      <c r="F6193" t="s">
        <v>44</v>
      </c>
      <c r="G6193" t="s">
        <v>3742</v>
      </c>
      <c r="H6193" t="s">
        <v>3727</v>
      </c>
      <c r="I6193" t="s">
        <v>3752</v>
      </c>
      <c r="J6193" t="s">
        <v>4522</v>
      </c>
      <c r="K6193" s="2">
        <v>-50</v>
      </c>
      <c r="L6193" t="s">
        <v>44</v>
      </c>
      <c r="M6193" s="2">
        <v>-50</v>
      </c>
      <c r="N6193" t="s">
        <v>4523</v>
      </c>
      <c r="O6193" t="s">
        <v>4524</v>
      </c>
      <c r="P6193" t="s">
        <v>5415</v>
      </c>
      <c r="Q6193" t="s">
        <v>24968</v>
      </c>
      <c r="R6193" t="s">
        <v>44</v>
      </c>
      <c r="S6193" t="s">
        <v>24800</v>
      </c>
      <c r="T6193" s="3">
        <v>45812</v>
      </c>
      <c r="U6193" s="3">
        <v>45812</v>
      </c>
      <c r="V6193" s="2">
        <v>0</v>
      </c>
      <c r="W6193" t="s">
        <v>44</v>
      </c>
      <c r="X6193" t="s">
        <v>44</v>
      </c>
      <c r="Y6193" t="s">
        <v>24969</v>
      </c>
      <c r="Z6193" t="s">
        <v>1887</v>
      </c>
      <c r="AA6193" t="s">
        <v>4529</v>
      </c>
      <c r="AB6193" t="s">
        <v>24801</v>
      </c>
      <c r="AC6193" t="s">
        <v>89</v>
      </c>
      <c r="AD6193" t="str">
        <f t="shared" si="96"/>
        <v>10-23</v>
      </c>
      <c r="AE6193" t="str">
        <f>VLOOKUP(AD6193,'Main_Sub Desc'!C:D,2,)</f>
        <v>Move Out / Turn Off  Fee</v>
      </c>
      <c r="AF6193" t="str">
        <f>VLOOKUP(VALUE(H6193),'Main_Sub Desc'!F:G,2,)</f>
        <v>Wtr Rev Other/Misc</v>
      </c>
      <c r="AG6193">
        <f>IFERROR(VLOOKUP(VALUE(I6193),'PC Mapping'!A:F,6,),"")</f>
        <v>10719</v>
      </c>
      <c r="AH6193" s="13" t="str">
        <f>VLOOKUP(AG6193,'PC Mapping'!L:M,2,)</f>
        <v>All Other Water</v>
      </c>
    </row>
    <row r="6194" spans="1:34" x14ac:dyDescent="0.2">
      <c r="A6194" t="s">
        <v>24970</v>
      </c>
      <c r="B6194" t="s">
        <v>24451</v>
      </c>
      <c r="C6194" t="s">
        <v>24797</v>
      </c>
      <c r="D6194" t="s">
        <v>24379</v>
      </c>
      <c r="E6194" s="3">
        <v>45812</v>
      </c>
      <c r="F6194" t="s">
        <v>44</v>
      </c>
      <c r="G6194" t="s">
        <v>3742</v>
      </c>
      <c r="H6194" t="s">
        <v>3729</v>
      </c>
      <c r="I6194" t="s">
        <v>4538</v>
      </c>
      <c r="J6194" t="s">
        <v>4522</v>
      </c>
      <c r="K6194" s="2">
        <v>-50</v>
      </c>
      <c r="L6194" t="s">
        <v>44</v>
      </c>
      <c r="M6194" s="2">
        <v>-50</v>
      </c>
      <c r="N6194" t="s">
        <v>4523</v>
      </c>
      <c r="O6194" t="s">
        <v>24380</v>
      </c>
      <c r="P6194" t="s">
        <v>16530</v>
      </c>
      <c r="Q6194" t="s">
        <v>24971</v>
      </c>
      <c r="R6194" t="s">
        <v>44</v>
      </c>
      <c r="S6194" t="s">
        <v>24382</v>
      </c>
      <c r="T6194" s="3">
        <v>45812</v>
      </c>
      <c r="U6194" s="3">
        <v>45812</v>
      </c>
      <c r="V6194" s="2">
        <v>0</v>
      </c>
      <c r="W6194" t="s">
        <v>44</v>
      </c>
      <c r="X6194" t="s">
        <v>44</v>
      </c>
      <c r="Y6194" t="s">
        <v>24972</v>
      </c>
      <c r="Z6194" t="s">
        <v>24973</v>
      </c>
      <c r="AA6194" t="s">
        <v>4529</v>
      </c>
      <c r="AB6194" t="s">
        <v>24383</v>
      </c>
      <c r="AC6194" t="s">
        <v>99</v>
      </c>
      <c r="AD6194" t="str">
        <f t="shared" si="96"/>
        <v>10-44</v>
      </c>
      <c r="AE6194" t="str">
        <f>VLOOKUP(AD6194,'Main_Sub Desc'!C:D,2,)</f>
        <v>Initiation Fee</v>
      </c>
      <c r="AF6194" t="str">
        <f>VLOOKUP(VALUE(H6194),'Main_Sub Desc'!F:G,2,)</f>
        <v>Wtr Rev Establish</v>
      </c>
      <c r="AG6194">
        <f>IFERROR(VLOOKUP(VALUE(I6194),'PC Mapping'!A:F,6,),"")</f>
        <v>10469</v>
      </c>
      <c r="AH6194" s="13" t="str">
        <f>VLOOKUP(AG6194,'PC Mapping'!L:M,2,)</f>
        <v>Bolivar Water</v>
      </c>
    </row>
    <row r="6195" spans="1:34" x14ac:dyDescent="0.2">
      <c r="A6195" t="s">
        <v>24974</v>
      </c>
      <c r="B6195" t="s">
        <v>24451</v>
      </c>
      <c r="C6195" t="s">
        <v>24797</v>
      </c>
      <c r="D6195" t="s">
        <v>24379</v>
      </c>
      <c r="E6195" s="3">
        <v>45812</v>
      </c>
      <c r="F6195" t="s">
        <v>44</v>
      </c>
      <c r="G6195" t="s">
        <v>3742</v>
      </c>
      <c r="H6195" t="s">
        <v>3718</v>
      </c>
      <c r="I6195" t="s">
        <v>4534</v>
      </c>
      <c r="J6195" t="s">
        <v>4522</v>
      </c>
      <c r="K6195" s="2">
        <v>-50</v>
      </c>
      <c r="L6195" t="s">
        <v>44</v>
      </c>
      <c r="M6195" s="2">
        <v>-50</v>
      </c>
      <c r="N6195" t="s">
        <v>4523</v>
      </c>
      <c r="O6195" t="s">
        <v>24380</v>
      </c>
      <c r="P6195" t="s">
        <v>16530</v>
      </c>
      <c r="Q6195" t="s">
        <v>24975</v>
      </c>
      <c r="R6195" t="s">
        <v>44</v>
      </c>
      <c r="S6195" t="s">
        <v>24382</v>
      </c>
      <c r="T6195" s="3">
        <v>45812</v>
      </c>
      <c r="U6195" s="3">
        <v>45812</v>
      </c>
      <c r="V6195" s="2">
        <v>0</v>
      </c>
      <c r="W6195" t="s">
        <v>44</v>
      </c>
      <c r="X6195" t="s">
        <v>44</v>
      </c>
      <c r="Y6195" t="s">
        <v>24976</v>
      </c>
      <c r="Z6195" t="s">
        <v>24973</v>
      </c>
      <c r="AA6195" t="s">
        <v>4529</v>
      </c>
      <c r="AB6195" t="s">
        <v>24383</v>
      </c>
      <c r="AC6195" t="s">
        <v>99</v>
      </c>
      <c r="AD6195" t="str">
        <f t="shared" si="96"/>
        <v>10-44</v>
      </c>
      <c r="AE6195" t="str">
        <f>VLOOKUP(AD6195,'Main_Sub Desc'!C:D,2,)</f>
        <v>Initiation Fee</v>
      </c>
      <c r="AF6195" t="str">
        <f>VLOOKUP(VALUE(H6195),'Main_Sub Desc'!F:G,2,)</f>
        <v>Wst Rev Establish</v>
      </c>
      <c r="AG6195">
        <f>IFERROR(VLOOKUP(VALUE(I6195),'PC Mapping'!A:F,6,),"")</f>
        <v>10514</v>
      </c>
      <c r="AH6195" s="13" t="str">
        <f>VLOOKUP(AG6195,'PC Mapping'!L:M,2,)</f>
        <v>Bolivar Sewer</v>
      </c>
    </row>
    <row r="6196" spans="1:34" x14ac:dyDescent="0.2">
      <c r="A6196" t="s">
        <v>24977</v>
      </c>
      <c r="B6196" t="s">
        <v>24965</v>
      </c>
      <c r="C6196" t="s">
        <v>24797</v>
      </c>
      <c r="D6196" t="s">
        <v>24798</v>
      </c>
      <c r="E6196" s="3">
        <v>45812</v>
      </c>
      <c r="F6196" t="s">
        <v>44</v>
      </c>
      <c r="G6196" t="s">
        <v>3742</v>
      </c>
      <c r="H6196" t="s">
        <v>3727</v>
      </c>
      <c r="I6196" t="s">
        <v>3752</v>
      </c>
      <c r="J6196" t="s">
        <v>4522</v>
      </c>
      <c r="K6196" s="2">
        <v>-50</v>
      </c>
      <c r="L6196" t="s">
        <v>44</v>
      </c>
      <c r="M6196" s="2">
        <v>-50</v>
      </c>
      <c r="N6196" t="s">
        <v>4523</v>
      </c>
      <c r="O6196" t="s">
        <v>4524</v>
      </c>
      <c r="P6196" t="s">
        <v>10103</v>
      </c>
      <c r="Q6196" t="s">
        <v>24978</v>
      </c>
      <c r="R6196" t="s">
        <v>44</v>
      </c>
      <c r="S6196" t="s">
        <v>24800</v>
      </c>
      <c r="T6196" s="3">
        <v>45812</v>
      </c>
      <c r="U6196" s="3">
        <v>45812</v>
      </c>
      <c r="V6196" s="2">
        <v>0</v>
      </c>
      <c r="W6196" t="s">
        <v>44</v>
      </c>
      <c r="X6196" t="s">
        <v>44</v>
      </c>
      <c r="Y6196" t="s">
        <v>24979</v>
      </c>
      <c r="Z6196" t="s">
        <v>24980</v>
      </c>
      <c r="AA6196" t="s">
        <v>4529</v>
      </c>
      <c r="AB6196" t="s">
        <v>24801</v>
      </c>
      <c r="AC6196" t="s">
        <v>89</v>
      </c>
      <c r="AD6196" t="str">
        <f t="shared" si="96"/>
        <v>10-23</v>
      </c>
      <c r="AE6196" t="str">
        <f>VLOOKUP(AD6196,'Main_Sub Desc'!C:D,2,)</f>
        <v>Move Out / Turn Off  Fee</v>
      </c>
      <c r="AF6196" t="str">
        <f>VLOOKUP(VALUE(H6196),'Main_Sub Desc'!F:G,2,)</f>
        <v>Wtr Rev Other/Misc</v>
      </c>
      <c r="AG6196">
        <f>IFERROR(VLOOKUP(VALUE(I6196),'PC Mapping'!A:F,6,),"")</f>
        <v>10719</v>
      </c>
      <c r="AH6196" s="13" t="str">
        <f>VLOOKUP(AG6196,'PC Mapping'!L:M,2,)</f>
        <v>All Other Water</v>
      </c>
    </row>
    <row r="6197" spans="1:34" x14ac:dyDescent="0.2">
      <c r="A6197" t="s">
        <v>24981</v>
      </c>
      <c r="B6197" t="s">
        <v>24982</v>
      </c>
      <c r="C6197" t="s">
        <v>24797</v>
      </c>
      <c r="D6197" t="s">
        <v>24798</v>
      </c>
      <c r="E6197" s="3">
        <v>45812</v>
      </c>
      <c r="F6197" t="s">
        <v>44</v>
      </c>
      <c r="G6197" t="s">
        <v>3742</v>
      </c>
      <c r="H6197" t="s">
        <v>3716</v>
      </c>
      <c r="I6197" t="s">
        <v>4534</v>
      </c>
      <c r="J6197" t="s">
        <v>4522</v>
      </c>
      <c r="K6197" s="2">
        <v>5</v>
      </c>
      <c r="L6197" t="s">
        <v>44</v>
      </c>
      <c r="M6197" s="2">
        <v>5</v>
      </c>
      <c r="N6197" t="s">
        <v>4523</v>
      </c>
      <c r="O6197" t="s">
        <v>4524</v>
      </c>
      <c r="P6197" t="s">
        <v>12862</v>
      </c>
      <c r="Q6197" t="s">
        <v>24983</v>
      </c>
      <c r="R6197" t="s">
        <v>44</v>
      </c>
      <c r="S6197" t="s">
        <v>24382</v>
      </c>
      <c r="T6197" s="3">
        <v>45812</v>
      </c>
      <c r="U6197" s="3">
        <v>45812</v>
      </c>
      <c r="V6197" s="2">
        <v>0</v>
      </c>
      <c r="W6197" t="s">
        <v>44</v>
      </c>
      <c r="X6197" t="s">
        <v>44</v>
      </c>
      <c r="Y6197" t="s">
        <v>24984</v>
      </c>
      <c r="Z6197" t="s">
        <v>24985</v>
      </c>
      <c r="AA6197" t="s">
        <v>4529</v>
      </c>
      <c r="AB6197" t="s">
        <v>24681</v>
      </c>
      <c r="AC6197" t="s">
        <v>89</v>
      </c>
      <c r="AD6197" t="str">
        <f t="shared" si="96"/>
        <v>10-50</v>
      </c>
      <c r="AE6197" t="str">
        <f>VLOOKUP(AD6197,'Main_Sub Desc'!C:D,2,)</f>
        <v>Late Payment (Adj.Cr)</v>
      </c>
      <c r="AF6197" t="str">
        <f>VLOOKUP(VALUE(H6197),'Main_Sub Desc'!F:G,2,)</f>
        <v>Wst Rev Late Payment</v>
      </c>
      <c r="AG6197">
        <f>IFERROR(VLOOKUP(VALUE(I6197),'PC Mapping'!A:F,6,),"")</f>
        <v>10514</v>
      </c>
      <c r="AH6197" s="13" t="str">
        <f>VLOOKUP(AG6197,'PC Mapping'!L:M,2,)</f>
        <v>Bolivar Sewer</v>
      </c>
    </row>
    <row r="6198" spans="1:34" x14ac:dyDescent="0.2">
      <c r="A6198" t="s">
        <v>24986</v>
      </c>
      <c r="B6198" t="s">
        <v>24982</v>
      </c>
      <c r="C6198" t="s">
        <v>24797</v>
      </c>
      <c r="D6198" t="s">
        <v>24798</v>
      </c>
      <c r="E6198" s="3">
        <v>45812</v>
      </c>
      <c r="F6198" t="s">
        <v>44</v>
      </c>
      <c r="G6198" t="s">
        <v>3742</v>
      </c>
      <c r="H6198" t="s">
        <v>3722</v>
      </c>
      <c r="I6198" t="s">
        <v>4538</v>
      </c>
      <c r="J6198" t="s">
        <v>4522</v>
      </c>
      <c r="K6198" s="2">
        <v>5</v>
      </c>
      <c r="L6198" t="s">
        <v>44</v>
      </c>
      <c r="M6198" s="2">
        <v>5</v>
      </c>
      <c r="N6198" t="s">
        <v>4523</v>
      </c>
      <c r="O6198" t="s">
        <v>4524</v>
      </c>
      <c r="P6198" t="s">
        <v>12862</v>
      </c>
      <c r="Q6198" t="s">
        <v>24987</v>
      </c>
      <c r="R6198" t="s">
        <v>44</v>
      </c>
      <c r="S6198" t="s">
        <v>24382</v>
      </c>
      <c r="T6198" s="3">
        <v>45812</v>
      </c>
      <c r="U6198" s="3">
        <v>45812</v>
      </c>
      <c r="V6198" s="2">
        <v>0</v>
      </c>
      <c r="W6198" t="s">
        <v>44</v>
      </c>
      <c r="X6198" t="s">
        <v>44</v>
      </c>
      <c r="Y6198" t="s">
        <v>24988</v>
      </c>
      <c r="Z6198" t="s">
        <v>24985</v>
      </c>
      <c r="AA6198" t="s">
        <v>4529</v>
      </c>
      <c r="AB6198" t="s">
        <v>24681</v>
      </c>
      <c r="AC6198" t="s">
        <v>89</v>
      </c>
      <c r="AD6198" t="str">
        <f t="shared" si="96"/>
        <v>10-50</v>
      </c>
      <c r="AE6198" t="str">
        <f>VLOOKUP(AD6198,'Main_Sub Desc'!C:D,2,)</f>
        <v>Late Payment (Adj.Cr)</v>
      </c>
      <c r="AF6198" t="str">
        <f>VLOOKUP(VALUE(H6198),'Main_Sub Desc'!F:G,2,)</f>
        <v>Wtr Rev Late Payment</v>
      </c>
      <c r="AG6198">
        <f>IFERROR(VLOOKUP(VALUE(I6198),'PC Mapping'!A:F,6,),"")</f>
        <v>10469</v>
      </c>
      <c r="AH6198" s="13" t="str">
        <f>VLOOKUP(AG6198,'PC Mapping'!L:M,2,)</f>
        <v>Bolivar Water</v>
      </c>
    </row>
    <row r="6199" spans="1:34" x14ac:dyDescent="0.2">
      <c r="A6199" t="s">
        <v>24989</v>
      </c>
      <c r="B6199" t="s">
        <v>24982</v>
      </c>
      <c r="C6199" t="s">
        <v>24797</v>
      </c>
      <c r="D6199" t="s">
        <v>24798</v>
      </c>
      <c r="E6199" s="3">
        <v>45812</v>
      </c>
      <c r="F6199" t="s">
        <v>44</v>
      </c>
      <c r="G6199" t="s">
        <v>3742</v>
      </c>
      <c r="H6199" t="s">
        <v>3722</v>
      </c>
      <c r="I6199" t="s">
        <v>4538</v>
      </c>
      <c r="J6199" t="s">
        <v>4522</v>
      </c>
      <c r="K6199" s="2">
        <v>5</v>
      </c>
      <c r="L6199" t="s">
        <v>44</v>
      </c>
      <c r="M6199" s="2">
        <v>5</v>
      </c>
      <c r="N6199" t="s">
        <v>4523</v>
      </c>
      <c r="O6199" t="s">
        <v>4524</v>
      </c>
      <c r="P6199" t="s">
        <v>12862</v>
      </c>
      <c r="Q6199" t="s">
        <v>24990</v>
      </c>
      <c r="R6199" t="s">
        <v>44</v>
      </c>
      <c r="S6199" t="s">
        <v>24382</v>
      </c>
      <c r="T6199" s="3">
        <v>45812</v>
      </c>
      <c r="U6199" s="3">
        <v>45812</v>
      </c>
      <c r="V6199" s="2">
        <v>0</v>
      </c>
      <c r="W6199" t="s">
        <v>44</v>
      </c>
      <c r="X6199" t="s">
        <v>44</v>
      </c>
      <c r="Y6199" t="s">
        <v>24988</v>
      </c>
      <c r="Z6199" t="s">
        <v>24985</v>
      </c>
      <c r="AA6199" t="s">
        <v>4529</v>
      </c>
      <c r="AB6199" t="s">
        <v>24681</v>
      </c>
      <c r="AC6199" t="s">
        <v>89</v>
      </c>
      <c r="AD6199" t="str">
        <f t="shared" si="96"/>
        <v>10-50</v>
      </c>
      <c r="AE6199" t="str">
        <f>VLOOKUP(AD6199,'Main_Sub Desc'!C:D,2,)</f>
        <v>Late Payment (Adj.Cr)</v>
      </c>
      <c r="AF6199" t="str">
        <f>VLOOKUP(VALUE(H6199),'Main_Sub Desc'!F:G,2,)</f>
        <v>Wtr Rev Late Payment</v>
      </c>
      <c r="AG6199">
        <f>IFERROR(VLOOKUP(VALUE(I6199),'PC Mapping'!A:F,6,),"")</f>
        <v>10469</v>
      </c>
      <c r="AH6199" s="13" t="str">
        <f>VLOOKUP(AG6199,'PC Mapping'!L:M,2,)</f>
        <v>Bolivar Water</v>
      </c>
    </row>
    <row r="6200" spans="1:34" x14ac:dyDescent="0.2">
      <c r="A6200" t="s">
        <v>24991</v>
      </c>
      <c r="B6200" t="s">
        <v>24982</v>
      </c>
      <c r="C6200" t="s">
        <v>24797</v>
      </c>
      <c r="D6200" t="s">
        <v>24798</v>
      </c>
      <c r="E6200" s="3">
        <v>45812</v>
      </c>
      <c r="F6200" t="s">
        <v>44</v>
      </c>
      <c r="G6200" t="s">
        <v>3742</v>
      </c>
      <c r="H6200" t="s">
        <v>3716</v>
      </c>
      <c r="I6200" t="s">
        <v>4534</v>
      </c>
      <c r="J6200" t="s">
        <v>4522</v>
      </c>
      <c r="K6200" s="2">
        <v>5</v>
      </c>
      <c r="L6200" t="s">
        <v>44</v>
      </c>
      <c r="M6200" s="2">
        <v>5</v>
      </c>
      <c r="N6200" t="s">
        <v>4523</v>
      </c>
      <c r="O6200" t="s">
        <v>4524</v>
      </c>
      <c r="P6200" t="s">
        <v>12862</v>
      </c>
      <c r="Q6200" t="s">
        <v>24992</v>
      </c>
      <c r="R6200" t="s">
        <v>44</v>
      </c>
      <c r="S6200" t="s">
        <v>24382</v>
      </c>
      <c r="T6200" s="3">
        <v>45812</v>
      </c>
      <c r="U6200" s="3">
        <v>45812</v>
      </c>
      <c r="V6200" s="2">
        <v>0</v>
      </c>
      <c r="W6200" t="s">
        <v>44</v>
      </c>
      <c r="X6200" t="s">
        <v>44</v>
      </c>
      <c r="Y6200" t="s">
        <v>24984</v>
      </c>
      <c r="Z6200" t="s">
        <v>24985</v>
      </c>
      <c r="AA6200" t="s">
        <v>4529</v>
      </c>
      <c r="AB6200" t="s">
        <v>24681</v>
      </c>
      <c r="AC6200" t="s">
        <v>89</v>
      </c>
      <c r="AD6200" t="str">
        <f t="shared" si="96"/>
        <v>10-50</v>
      </c>
      <c r="AE6200" t="str">
        <f>VLOOKUP(AD6200,'Main_Sub Desc'!C:D,2,)</f>
        <v>Late Payment (Adj.Cr)</v>
      </c>
      <c r="AF6200" t="str">
        <f>VLOOKUP(VALUE(H6200),'Main_Sub Desc'!F:G,2,)</f>
        <v>Wst Rev Late Payment</v>
      </c>
      <c r="AG6200">
        <f>IFERROR(VLOOKUP(VALUE(I6200),'PC Mapping'!A:F,6,),"")</f>
        <v>10514</v>
      </c>
      <c r="AH6200" s="13" t="str">
        <f>VLOOKUP(AG6200,'PC Mapping'!L:M,2,)</f>
        <v>Bolivar Sewer</v>
      </c>
    </row>
    <row r="6201" spans="1:34" x14ac:dyDescent="0.2">
      <c r="A6201" t="s">
        <v>24993</v>
      </c>
      <c r="B6201" t="s">
        <v>24965</v>
      </c>
      <c r="C6201" t="s">
        <v>24797</v>
      </c>
      <c r="D6201" t="s">
        <v>24798</v>
      </c>
      <c r="E6201" s="3">
        <v>45812</v>
      </c>
      <c r="F6201" t="s">
        <v>44</v>
      </c>
      <c r="G6201" t="s">
        <v>3742</v>
      </c>
      <c r="H6201" t="s">
        <v>3727</v>
      </c>
      <c r="I6201" t="s">
        <v>4538</v>
      </c>
      <c r="J6201" t="s">
        <v>4522</v>
      </c>
      <c r="K6201" s="2">
        <v>-50</v>
      </c>
      <c r="L6201" t="s">
        <v>44</v>
      </c>
      <c r="M6201" s="2">
        <v>-50</v>
      </c>
      <c r="N6201" t="s">
        <v>4523</v>
      </c>
      <c r="O6201" t="s">
        <v>4524</v>
      </c>
      <c r="P6201" t="s">
        <v>6445</v>
      </c>
      <c r="Q6201" t="s">
        <v>24994</v>
      </c>
      <c r="R6201" t="s">
        <v>44</v>
      </c>
      <c r="S6201" t="s">
        <v>24800</v>
      </c>
      <c r="T6201" s="3">
        <v>45812</v>
      </c>
      <c r="U6201" s="3">
        <v>45812</v>
      </c>
      <c r="V6201" s="2">
        <v>0</v>
      </c>
      <c r="W6201" t="s">
        <v>44</v>
      </c>
      <c r="X6201" t="s">
        <v>44</v>
      </c>
      <c r="Y6201" t="s">
        <v>24995</v>
      </c>
      <c r="Z6201" t="s">
        <v>259</v>
      </c>
      <c r="AA6201" t="s">
        <v>4529</v>
      </c>
      <c r="AB6201" t="s">
        <v>24801</v>
      </c>
      <c r="AC6201" t="s">
        <v>89</v>
      </c>
      <c r="AD6201" t="str">
        <f t="shared" si="96"/>
        <v>10-23</v>
      </c>
      <c r="AE6201" t="str">
        <f>VLOOKUP(AD6201,'Main_Sub Desc'!C:D,2,)</f>
        <v>Move Out / Turn Off  Fee</v>
      </c>
      <c r="AF6201" t="str">
        <f>VLOOKUP(VALUE(H6201),'Main_Sub Desc'!F:G,2,)</f>
        <v>Wtr Rev Other/Misc</v>
      </c>
      <c r="AG6201">
        <f>IFERROR(VLOOKUP(VALUE(I6201),'PC Mapping'!A:F,6,),"")</f>
        <v>10469</v>
      </c>
      <c r="AH6201" s="13" t="str">
        <f>VLOOKUP(AG6201,'PC Mapping'!L:M,2,)</f>
        <v>Bolivar Water</v>
      </c>
    </row>
    <row r="6202" spans="1:34" x14ac:dyDescent="0.2">
      <c r="A6202" t="s">
        <v>24996</v>
      </c>
      <c r="B6202" t="s">
        <v>24965</v>
      </c>
      <c r="C6202" t="s">
        <v>24797</v>
      </c>
      <c r="D6202" t="s">
        <v>24798</v>
      </c>
      <c r="E6202" s="3">
        <v>45812</v>
      </c>
      <c r="F6202" t="s">
        <v>44</v>
      </c>
      <c r="G6202" t="s">
        <v>3742</v>
      </c>
      <c r="H6202" t="s">
        <v>3727</v>
      </c>
      <c r="I6202" t="s">
        <v>4538</v>
      </c>
      <c r="J6202" t="s">
        <v>4522</v>
      </c>
      <c r="K6202" s="2">
        <v>-50</v>
      </c>
      <c r="L6202" t="s">
        <v>44</v>
      </c>
      <c r="M6202" s="2">
        <v>-50</v>
      </c>
      <c r="N6202" t="s">
        <v>4523</v>
      </c>
      <c r="O6202" t="s">
        <v>4524</v>
      </c>
      <c r="P6202" t="s">
        <v>6272</v>
      </c>
      <c r="Q6202" t="s">
        <v>24997</v>
      </c>
      <c r="R6202" t="s">
        <v>44</v>
      </c>
      <c r="S6202" t="s">
        <v>24800</v>
      </c>
      <c r="T6202" s="3">
        <v>45812</v>
      </c>
      <c r="U6202" s="3">
        <v>45812</v>
      </c>
      <c r="V6202" s="2">
        <v>0</v>
      </c>
      <c r="W6202" t="s">
        <v>44</v>
      </c>
      <c r="X6202" t="s">
        <v>44</v>
      </c>
      <c r="Y6202" t="s">
        <v>6274</v>
      </c>
      <c r="Z6202" t="s">
        <v>6275</v>
      </c>
      <c r="AA6202" t="s">
        <v>4529</v>
      </c>
      <c r="AB6202" t="s">
        <v>24801</v>
      </c>
      <c r="AC6202" t="s">
        <v>99</v>
      </c>
      <c r="AD6202" t="str">
        <f t="shared" si="96"/>
        <v>10-23</v>
      </c>
      <c r="AE6202" t="str">
        <f>VLOOKUP(AD6202,'Main_Sub Desc'!C:D,2,)</f>
        <v>Move Out / Turn Off  Fee</v>
      </c>
      <c r="AF6202" t="str">
        <f>VLOOKUP(VALUE(H6202),'Main_Sub Desc'!F:G,2,)</f>
        <v>Wtr Rev Other/Misc</v>
      </c>
      <c r="AG6202">
        <f>IFERROR(VLOOKUP(VALUE(I6202),'PC Mapping'!A:F,6,),"")</f>
        <v>10469</v>
      </c>
      <c r="AH6202" s="13" t="str">
        <f>VLOOKUP(AG6202,'PC Mapping'!L:M,2,)</f>
        <v>Bolivar Water</v>
      </c>
    </row>
    <row r="6203" spans="1:34" x14ac:dyDescent="0.2">
      <c r="A6203" t="s">
        <v>24998</v>
      </c>
      <c r="B6203" t="s">
        <v>24965</v>
      </c>
      <c r="C6203" t="s">
        <v>24797</v>
      </c>
      <c r="D6203" t="s">
        <v>24798</v>
      </c>
      <c r="E6203" s="3">
        <v>45812</v>
      </c>
      <c r="F6203" t="s">
        <v>44</v>
      </c>
      <c r="G6203" t="s">
        <v>3742</v>
      </c>
      <c r="H6203" t="s">
        <v>3727</v>
      </c>
      <c r="I6203" t="s">
        <v>4538</v>
      </c>
      <c r="J6203" t="s">
        <v>4522</v>
      </c>
      <c r="K6203" s="2">
        <v>-50</v>
      </c>
      <c r="L6203" t="s">
        <v>44</v>
      </c>
      <c r="M6203" s="2">
        <v>-50</v>
      </c>
      <c r="N6203" t="s">
        <v>4523</v>
      </c>
      <c r="O6203" t="s">
        <v>4524</v>
      </c>
      <c r="P6203" t="s">
        <v>11088</v>
      </c>
      <c r="Q6203" t="s">
        <v>24999</v>
      </c>
      <c r="R6203" t="s">
        <v>44</v>
      </c>
      <c r="S6203" t="s">
        <v>24800</v>
      </c>
      <c r="T6203" s="3">
        <v>45812</v>
      </c>
      <c r="U6203" s="3">
        <v>45812</v>
      </c>
      <c r="V6203" s="2">
        <v>0</v>
      </c>
      <c r="W6203" t="s">
        <v>44</v>
      </c>
      <c r="X6203" t="s">
        <v>44</v>
      </c>
      <c r="Y6203" t="s">
        <v>22696</v>
      </c>
      <c r="Z6203" t="s">
        <v>22697</v>
      </c>
      <c r="AA6203" t="s">
        <v>4529</v>
      </c>
      <c r="AB6203" t="s">
        <v>24801</v>
      </c>
      <c r="AC6203" t="s">
        <v>89</v>
      </c>
      <c r="AD6203" t="str">
        <f t="shared" si="96"/>
        <v>10-23</v>
      </c>
      <c r="AE6203" t="str">
        <f>VLOOKUP(AD6203,'Main_Sub Desc'!C:D,2,)</f>
        <v>Move Out / Turn Off  Fee</v>
      </c>
      <c r="AF6203" t="str">
        <f>VLOOKUP(VALUE(H6203),'Main_Sub Desc'!F:G,2,)</f>
        <v>Wtr Rev Other/Misc</v>
      </c>
      <c r="AG6203">
        <f>IFERROR(VLOOKUP(VALUE(I6203),'PC Mapping'!A:F,6,),"")</f>
        <v>10469</v>
      </c>
      <c r="AH6203" s="13" t="str">
        <f>VLOOKUP(AG6203,'PC Mapping'!L:M,2,)</f>
        <v>Bolivar Water</v>
      </c>
    </row>
    <row r="6204" spans="1:34" x14ac:dyDescent="0.2">
      <c r="A6204" t="s">
        <v>25000</v>
      </c>
      <c r="B6204" t="s">
        <v>24451</v>
      </c>
      <c r="C6204" t="s">
        <v>24797</v>
      </c>
      <c r="D6204" t="s">
        <v>24379</v>
      </c>
      <c r="E6204" s="3">
        <v>45812</v>
      </c>
      <c r="F6204" t="s">
        <v>44</v>
      </c>
      <c r="G6204" t="s">
        <v>3742</v>
      </c>
      <c r="H6204" t="s">
        <v>3729</v>
      </c>
      <c r="I6204" t="s">
        <v>3752</v>
      </c>
      <c r="J6204" t="s">
        <v>4522</v>
      </c>
      <c r="K6204" s="2">
        <v>-50</v>
      </c>
      <c r="L6204" t="s">
        <v>44</v>
      </c>
      <c r="M6204" s="2">
        <v>-50</v>
      </c>
      <c r="N6204" t="s">
        <v>4523</v>
      </c>
      <c r="O6204" t="s">
        <v>24380</v>
      </c>
      <c r="P6204" t="s">
        <v>4855</v>
      </c>
      <c r="Q6204" t="s">
        <v>25001</v>
      </c>
      <c r="R6204" t="s">
        <v>44</v>
      </c>
      <c r="S6204" t="s">
        <v>24382</v>
      </c>
      <c r="T6204" s="3">
        <v>45812</v>
      </c>
      <c r="U6204" s="3">
        <v>45812</v>
      </c>
      <c r="V6204" s="2">
        <v>0</v>
      </c>
      <c r="W6204" t="s">
        <v>44</v>
      </c>
      <c r="X6204" t="s">
        <v>44</v>
      </c>
      <c r="Y6204" t="s">
        <v>25002</v>
      </c>
      <c r="Z6204" t="s">
        <v>2804</v>
      </c>
      <c r="AA6204" t="s">
        <v>4529</v>
      </c>
      <c r="AB6204" t="s">
        <v>24383</v>
      </c>
      <c r="AC6204" t="s">
        <v>89</v>
      </c>
      <c r="AD6204" t="str">
        <f t="shared" si="96"/>
        <v>10-44</v>
      </c>
      <c r="AE6204" t="str">
        <f>VLOOKUP(AD6204,'Main_Sub Desc'!C:D,2,)</f>
        <v>Initiation Fee</v>
      </c>
      <c r="AF6204" t="str">
        <f>VLOOKUP(VALUE(H6204),'Main_Sub Desc'!F:G,2,)</f>
        <v>Wtr Rev Establish</v>
      </c>
      <c r="AG6204">
        <f>IFERROR(VLOOKUP(VALUE(I6204),'PC Mapping'!A:F,6,),"")</f>
        <v>10719</v>
      </c>
      <c r="AH6204" s="13" t="str">
        <f>VLOOKUP(AG6204,'PC Mapping'!L:M,2,)</f>
        <v>All Other Water</v>
      </c>
    </row>
    <row r="6205" spans="1:34" x14ac:dyDescent="0.2">
      <c r="A6205" t="s">
        <v>25003</v>
      </c>
      <c r="B6205" t="s">
        <v>24451</v>
      </c>
      <c r="C6205" t="s">
        <v>24797</v>
      </c>
      <c r="D6205" t="s">
        <v>24379</v>
      </c>
      <c r="E6205" s="3">
        <v>45812</v>
      </c>
      <c r="F6205" t="s">
        <v>44</v>
      </c>
      <c r="G6205" t="s">
        <v>3742</v>
      </c>
      <c r="H6205" t="s">
        <v>3729</v>
      </c>
      <c r="I6205" t="s">
        <v>3752</v>
      </c>
      <c r="J6205" t="s">
        <v>4522</v>
      </c>
      <c r="K6205" s="2">
        <v>-50</v>
      </c>
      <c r="L6205" t="s">
        <v>44</v>
      </c>
      <c r="M6205" s="2">
        <v>-50</v>
      </c>
      <c r="N6205" t="s">
        <v>4523</v>
      </c>
      <c r="O6205" t="s">
        <v>24380</v>
      </c>
      <c r="P6205" t="s">
        <v>6886</v>
      </c>
      <c r="Q6205" t="s">
        <v>25004</v>
      </c>
      <c r="R6205" t="s">
        <v>44</v>
      </c>
      <c r="S6205" t="s">
        <v>24382</v>
      </c>
      <c r="T6205" s="3">
        <v>45812</v>
      </c>
      <c r="U6205" s="3">
        <v>45812</v>
      </c>
      <c r="V6205" s="2">
        <v>0</v>
      </c>
      <c r="W6205" t="s">
        <v>44</v>
      </c>
      <c r="X6205" t="s">
        <v>44</v>
      </c>
      <c r="Y6205" t="s">
        <v>25005</v>
      </c>
      <c r="Z6205" t="s">
        <v>25006</v>
      </c>
      <c r="AA6205" t="s">
        <v>4529</v>
      </c>
      <c r="AB6205" t="s">
        <v>24383</v>
      </c>
      <c r="AC6205" t="s">
        <v>89</v>
      </c>
      <c r="AD6205" t="str">
        <f t="shared" si="96"/>
        <v>10-44</v>
      </c>
      <c r="AE6205" t="str">
        <f>VLOOKUP(AD6205,'Main_Sub Desc'!C:D,2,)</f>
        <v>Initiation Fee</v>
      </c>
      <c r="AF6205" t="str">
        <f>VLOOKUP(VALUE(H6205),'Main_Sub Desc'!F:G,2,)</f>
        <v>Wtr Rev Establish</v>
      </c>
      <c r="AG6205">
        <f>IFERROR(VLOOKUP(VALUE(I6205),'PC Mapping'!A:F,6,),"")</f>
        <v>10719</v>
      </c>
      <c r="AH6205" s="13" t="str">
        <f>VLOOKUP(AG6205,'PC Mapping'!L:M,2,)</f>
        <v>All Other Water</v>
      </c>
    </row>
    <row r="6206" spans="1:34" x14ac:dyDescent="0.2">
      <c r="A6206" t="s">
        <v>25007</v>
      </c>
      <c r="B6206" t="s">
        <v>24451</v>
      </c>
      <c r="C6206" t="s">
        <v>24797</v>
      </c>
      <c r="D6206" t="s">
        <v>24379</v>
      </c>
      <c r="E6206" s="3">
        <v>45812</v>
      </c>
      <c r="F6206" t="s">
        <v>44</v>
      </c>
      <c r="G6206" t="s">
        <v>3742</v>
      </c>
      <c r="H6206" t="s">
        <v>3729</v>
      </c>
      <c r="I6206" t="s">
        <v>3752</v>
      </c>
      <c r="J6206" t="s">
        <v>4522</v>
      </c>
      <c r="K6206" s="2">
        <v>-50</v>
      </c>
      <c r="L6206" t="s">
        <v>44</v>
      </c>
      <c r="M6206" s="2">
        <v>-50</v>
      </c>
      <c r="N6206" t="s">
        <v>4523</v>
      </c>
      <c r="O6206" t="s">
        <v>24380</v>
      </c>
      <c r="P6206" t="s">
        <v>19490</v>
      </c>
      <c r="Q6206" t="s">
        <v>25008</v>
      </c>
      <c r="R6206" t="s">
        <v>44</v>
      </c>
      <c r="S6206" t="s">
        <v>24382</v>
      </c>
      <c r="T6206" s="3">
        <v>45812</v>
      </c>
      <c r="U6206" s="3">
        <v>45812</v>
      </c>
      <c r="V6206" s="2">
        <v>0</v>
      </c>
      <c r="W6206" t="s">
        <v>44</v>
      </c>
      <c r="X6206" t="s">
        <v>44</v>
      </c>
      <c r="Y6206" t="s">
        <v>25009</v>
      </c>
      <c r="Z6206" t="s">
        <v>1894</v>
      </c>
      <c r="AA6206" t="s">
        <v>4529</v>
      </c>
      <c r="AB6206" t="s">
        <v>24383</v>
      </c>
      <c r="AC6206" t="s">
        <v>89</v>
      </c>
      <c r="AD6206" t="str">
        <f t="shared" si="96"/>
        <v>10-44</v>
      </c>
      <c r="AE6206" t="str">
        <f>VLOOKUP(AD6206,'Main_Sub Desc'!C:D,2,)</f>
        <v>Initiation Fee</v>
      </c>
      <c r="AF6206" t="str">
        <f>VLOOKUP(VALUE(H6206),'Main_Sub Desc'!F:G,2,)</f>
        <v>Wtr Rev Establish</v>
      </c>
      <c r="AG6206">
        <f>IFERROR(VLOOKUP(VALUE(I6206),'PC Mapping'!A:F,6,),"")</f>
        <v>10719</v>
      </c>
      <c r="AH6206" s="13" t="str">
        <f>VLOOKUP(AG6206,'PC Mapping'!L:M,2,)</f>
        <v>All Other Water</v>
      </c>
    </row>
    <row r="6207" spans="1:34" x14ac:dyDescent="0.2">
      <c r="A6207" t="s">
        <v>25010</v>
      </c>
      <c r="B6207" t="s">
        <v>24451</v>
      </c>
      <c r="C6207" t="s">
        <v>24797</v>
      </c>
      <c r="D6207" t="s">
        <v>24379</v>
      </c>
      <c r="E6207" s="3">
        <v>45812</v>
      </c>
      <c r="F6207" t="s">
        <v>44</v>
      </c>
      <c r="G6207" t="s">
        <v>3742</v>
      </c>
      <c r="H6207" t="s">
        <v>3729</v>
      </c>
      <c r="I6207" t="s">
        <v>3752</v>
      </c>
      <c r="J6207" t="s">
        <v>4522</v>
      </c>
      <c r="K6207" s="2">
        <v>-50</v>
      </c>
      <c r="L6207" t="s">
        <v>44</v>
      </c>
      <c r="M6207" s="2">
        <v>-50</v>
      </c>
      <c r="N6207" t="s">
        <v>4523</v>
      </c>
      <c r="O6207" t="s">
        <v>24380</v>
      </c>
      <c r="P6207" t="s">
        <v>19490</v>
      </c>
      <c r="Q6207" t="s">
        <v>25011</v>
      </c>
      <c r="R6207" t="s">
        <v>44</v>
      </c>
      <c r="S6207" t="s">
        <v>24382</v>
      </c>
      <c r="T6207" s="3">
        <v>45812</v>
      </c>
      <c r="U6207" s="3">
        <v>45812</v>
      </c>
      <c r="V6207" s="2">
        <v>0</v>
      </c>
      <c r="W6207" t="s">
        <v>44</v>
      </c>
      <c r="X6207" t="s">
        <v>44</v>
      </c>
      <c r="Y6207" t="s">
        <v>25012</v>
      </c>
      <c r="Z6207" t="s">
        <v>25013</v>
      </c>
      <c r="AA6207" t="s">
        <v>4529</v>
      </c>
      <c r="AB6207" t="s">
        <v>24383</v>
      </c>
      <c r="AC6207" t="s">
        <v>89</v>
      </c>
      <c r="AD6207" t="str">
        <f t="shared" si="96"/>
        <v>10-44</v>
      </c>
      <c r="AE6207" t="str">
        <f>VLOOKUP(AD6207,'Main_Sub Desc'!C:D,2,)</f>
        <v>Initiation Fee</v>
      </c>
      <c r="AF6207" t="str">
        <f>VLOOKUP(VALUE(H6207),'Main_Sub Desc'!F:G,2,)</f>
        <v>Wtr Rev Establish</v>
      </c>
      <c r="AG6207">
        <f>IFERROR(VLOOKUP(VALUE(I6207),'PC Mapping'!A:F,6,),"")</f>
        <v>10719</v>
      </c>
      <c r="AH6207" s="13" t="str">
        <f>VLOOKUP(AG6207,'PC Mapping'!L:M,2,)</f>
        <v>All Other Water</v>
      </c>
    </row>
    <row r="6208" spans="1:34" x14ac:dyDescent="0.2">
      <c r="A6208" t="s">
        <v>25014</v>
      </c>
      <c r="B6208" t="s">
        <v>24451</v>
      </c>
      <c r="C6208" t="s">
        <v>24797</v>
      </c>
      <c r="D6208" t="s">
        <v>24379</v>
      </c>
      <c r="E6208" s="3">
        <v>45812</v>
      </c>
      <c r="F6208" t="s">
        <v>24450</v>
      </c>
      <c r="G6208" t="s">
        <v>3742</v>
      </c>
      <c r="H6208" t="s">
        <v>3729</v>
      </c>
      <c r="I6208" t="s">
        <v>3752</v>
      </c>
      <c r="J6208" t="s">
        <v>4522</v>
      </c>
      <c r="K6208" s="2">
        <v>-50</v>
      </c>
      <c r="L6208" t="s">
        <v>44</v>
      </c>
      <c r="M6208" s="2">
        <v>-50</v>
      </c>
      <c r="N6208" t="s">
        <v>4523</v>
      </c>
      <c r="O6208" t="s">
        <v>24380</v>
      </c>
      <c r="P6208" t="s">
        <v>8780</v>
      </c>
      <c r="Q6208" t="s">
        <v>25015</v>
      </c>
      <c r="R6208" t="s">
        <v>44</v>
      </c>
      <c r="S6208" t="s">
        <v>24382</v>
      </c>
      <c r="T6208" s="3">
        <v>45812</v>
      </c>
      <c r="U6208" s="3">
        <v>45812</v>
      </c>
      <c r="V6208" s="2">
        <v>0</v>
      </c>
      <c r="W6208" t="s">
        <v>44</v>
      </c>
      <c r="X6208" t="s">
        <v>44</v>
      </c>
      <c r="Y6208" t="s">
        <v>24453</v>
      </c>
      <c r="Z6208" t="s">
        <v>24454</v>
      </c>
      <c r="AA6208" t="s">
        <v>4529</v>
      </c>
      <c r="AB6208" t="s">
        <v>24383</v>
      </c>
      <c r="AC6208" t="s">
        <v>89</v>
      </c>
      <c r="AD6208" t="str">
        <f t="shared" si="96"/>
        <v>10-44</v>
      </c>
      <c r="AE6208" t="str">
        <f>VLOOKUP(AD6208,'Main_Sub Desc'!C:D,2,)</f>
        <v>Initiation Fee</v>
      </c>
      <c r="AF6208" t="str">
        <f>VLOOKUP(VALUE(H6208),'Main_Sub Desc'!F:G,2,)</f>
        <v>Wtr Rev Establish</v>
      </c>
      <c r="AG6208">
        <f>IFERROR(VLOOKUP(VALUE(I6208),'PC Mapping'!A:F,6,),"")</f>
        <v>10719</v>
      </c>
      <c r="AH6208" s="13" t="str">
        <f>VLOOKUP(AG6208,'PC Mapping'!L:M,2,)</f>
        <v>All Other Water</v>
      </c>
    </row>
    <row r="6209" spans="1:34" x14ac:dyDescent="0.2">
      <c r="A6209" t="s">
        <v>25016</v>
      </c>
      <c r="B6209" t="s">
        <v>24451</v>
      </c>
      <c r="C6209" t="s">
        <v>24797</v>
      </c>
      <c r="D6209" t="s">
        <v>24379</v>
      </c>
      <c r="E6209" s="3">
        <v>45812</v>
      </c>
      <c r="F6209" t="s">
        <v>44</v>
      </c>
      <c r="G6209" t="s">
        <v>3742</v>
      </c>
      <c r="H6209" t="s">
        <v>3729</v>
      </c>
      <c r="I6209" t="s">
        <v>3752</v>
      </c>
      <c r="J6209" t="s">
        <v>4522</v>
      </c>
      <c r="K6209" s="2">
        <v>-50</v>
      </c>
      <c r="L6209" t="s">
        <v>44</v>
      </c>
      <c r="M6209" s="2">
        <v>-50</v>
      </c>
      <c r="N6209" t="s">
        <v>4523</v>
      </c>
      <c r="O6209" t="s">
        <v>24380</v>
      </c>
      <c r="P6209" t="s">
        <v>8780</v>
      </c>
      <c r="Q6209" t="s">
        <v>25017</v>
      </c>
      <c r="R6209" t="s">
        <v>44</v>
      </c>
      <c r="S6209" t="s">
        <v>24382</v>
      </c>
      <c r="T6209" s="3">
        <v>45812</v>
      </c>
      <c r="U6209" s="3">
        <v>45812</v>
      </c>
      <c r="V6209" s="2">
        <v>0</v>
      </c>
      <c r="W6209" t="s">
        <v>44</v>
      </c>
      <c r="X6209" t="s">
        <v>44</v>
      </c>
      <c r="Y6209" t="s">
        <v>25018</v>
      </c>
      <c r="Z6209" t="s">
        <v>1914</v>
      </c>
      <c r="AA6209" t="s">
        <v>4529</v>
      </c>
      <c r="AB6209" t="s">
        <v>24383</v>
      </c>
      <c r="AC6209" t="s">
        <v>89</v>
      </c>
      <c r="AD6209" t="str">
        <f t="shared" si="96"/>
        <v>10-44</v>
      </c>
      <c r="AE6209" t="str">
        <f>VLOOKUP(AD6209,'Main_Sub Desc'!C:D,2,)</f>
        <v>Initiation Fee</v>
      </c>
      <c r="AF6209" t="str">
        <f>VLOOKUP(VALUE(H6209),'Main_Sub Desc'!F:G,2,)</f>
        <v>Wtr Rev Establish</v>
      </c>
      <c r="AG6209">
        <f>IFERROR(VLOOKUP(VALUE(I6209),'PC Mapping'!A:F,6,),"")</f>
        <v>10719</v>
      </c>
      <c r="AH6209" s="13" t="str">
        <f>VLOOKUP(AG6209,'PC Mapping'!L:M,2,)</f>
        <v>All Other Water</v>
      </c>
    </row>
    <row r="6210" spans="1:34" x14ac:dyDescent="0.2">
      <c r="A6210" t="s">
        <v>25019</v>
      </c>
      <c r="B6210" t="s">
        <v>24982</v>
      </c>
      <c r="C6210" t="s">
        <v>24797</v>
      </c>
      <c r="D6210" t="s">
        <v>24798</v>
      </c>
      <c r="E6210" s="3">
        <v>45812</v>
      </c>
      <c r="F6210" t="s">
        <v>44</v>
      </c>
      <c r="G6210" t="s">
        <v>3742</v>
      </c>
      <c r="H6210" t="s">
        <v>3722</v>
      </c>
      <c r="I6210" t="s">
        <v>3752</v>
      </c>
      <c r="J6210" t="s">
        <v>4522</v>
      </c>
      <c r="K6210" s="2">
        <v>10</v>
      </c>
      <c r="L6210" t="s">
        <v>44</v>
      </c>
      <c r="M6210" s="2">
        <v>10</v>
      </c>
      <c r="N6210" t="s">
        <v>4523</v>
      </c>
      <c r="O6210" t="s">
        <v>4524</v>
      </c>
      <c r="P6210" t="s">
        <v>7272</v>
      </c>
      <c r="Q6210" t="s">
        <v>25020</v>
      </c>
      <c r="R6210" t="s">
        <v>44</v>
      </c>
      <c r="S6210" t="s">
        <v>24382</v>
      </c>
      <c r="T6210" s="3">
        <v>45812</v>
      </c>
      <c r="U6210" s="3">
        <v>45812</v>
      </c>
      <c r="V6210" s="2">
        <v>0</v>
      </c>
      <c r="W6210" t="s">
        <v>44</v>
      </c>
      <c r="X6210" t="s">
        <v>44</v>
      </c>
      <c r="Y6210" t="s">
        <v>25021</v>
      </c>
      <c r="Z6210" t="s">
        <v>25022</v>
      </c>
      <c r="AA6210" t="s">
        <v>4529</v>
      </c>
      <c r="AB6210" t="s">
        <v>24681</v>
      </c>
      <c r="AC6210" t="s">
        <v>89</v>
      </c>
      <c r="AD6210" t="str">
        <f t="shared" si="96"/>
        <v>10-50</v>
      </c>
      <c r="AE6210" t="str">
        <f>VLOOKUP(AD6210,'Main_Sub Desc'!C:D,2,)</f>
        <v>Late Payment (Adj.Cr)</v>
      </c>
      <c r="AF6210" t="str">
        <f>VLOOKUP(VALUE(H6210),'Main_Sub Desc'!F:G,2,)</f>
        <v>Wtr Rev Late Payment</v>
      </c>
      <c r="AG6210">
        <f>IFERROR(VLOOKUP(VALUE(I6210),'PC Mapping'!A:F,6,),"")</f>
        <v>10719</v>
      </c>
      <c r="AH6210" s="13" t="str">
        <f>VLOOKUP(AG6210,'PC Mapping'!L:M,2,)</f>
        <v>All Other Water</v>
      </c>
    </row>
    <row r="6211" spans="1:34" x14ac:dyDescent="0.2">
      <c r="A6211" t="s">
        <v>25023</v>
      </c>
      <c r="B6211" t="s">
        <v>24451</v>
      </c>
      <c r="C6211" t="s">
        <v>24797</v>
      </c>
      <c r="D6211" t="s">
        <v>24379</v>
      </c>
      <c r="E6211" s="3">
        <v>45812</v>
      </c>
      <c r="F6211" t="s">
        <v>44</v>
      </c>
      <c r="G6211" t="s">
        <v>3742</v>
      </c>
      <c r="H6211" t="s">
        <v>3729</v>
      </c>
      <c r="I6211" t="s">
        <v>4538</v>
      </c>
      <c r="J6211" t="s">
        <v>4522</v>
      </c>
      <c r="K6211" s="2">
        <v>-50</v>
      </c>
      <c r="L6211" t="s">
        <v>44</v>
      </c>
      <c r="M6211" s="2">
        <v>-50</v>
      </c>
      <c r="N6211" t="s">
        <v>4523</v>
      </c>
      <c r="O6211" t="s">
        <v>24380</v>
      </c>
      <c r="P6211" t="s">
        <v>4978</v>
      </c>
      <c r="Q6211" t="s">
        <v>25024</v>
      </c>
      <c r="R6211" t="s">
        <v>44</v>
      </c>
      <c r="S6211" t="s">
        <v>24382</v>
      </c>
      <c r="T6211" s="3">
        <v>45812</v>
      </c>
      <c r="U6211" s="3">
        <v>45812</v>
      </c>
      <c r="V6211" s="2">
        <v>0</v>
      </c>
      <c r="W6211" t="s">
        <v>44</v>
      </c>
      <c r="X6211" t="s">
        <v>44</v>
      </c>
      <c r="Y6211" t="s">
        <v>25025</v>
      </c>
      <c r="Z6211" t="s">
        <v>270</v>
      </c>
      <c r="AA6211" t="s">
        <v>4529</v>
      </c>
      <c r="AB6211" t="s">
        <v>24383</v>
      </c>
      <c r="AC6211" t="s">
        <v>89</v>
      </c>
      <c r="AD6211" t="str">
        <f t="shared" si="96"/>
        <v>10-44</v>
      </c>
      <c r="AE6211" t="str">
        <f>VLOOKUP(AD6211,'Main_Sub Desc'!C:D,2,)</f>
        <v>Initiation Fee</v>
      </c>
      <c r="AF6211" t="str">
        <f>VLOOKUP(VALUE(H6211),'Main_Sub Desc'!F:G,2,)</f>
        <v>Wtr Rev Establish</v>
      </c>
      <c r="AG6211">
        <f>IFERROR(VLOOKUP(VALUE(I6211),'PC Mapping'!A:F,6,),"")</f>
        <v>10469</v>
      </c>
      <c r="AH6211" s="13" t="str">
        <f>VLOOKUP(AG6211,'PC Mapping'!L:M,2,)</f>
        <v>Bolivar Water</v>
      </c>
    </row>
    <row r="6212" spans="1:34" x14ac:dyDescent="0.2">
      <c r="A6212" t="s">
        <v>25026</v>
      </c>
      <c r="B6212" t="s">
        <v>24451</v>
      </c>
      <c r="C6212" t="s">
        <v>24797</v>
      </c>
      <c r="D6212" t="s">
        <v>24379</v>
      </c>
      <c r="E6212" s="3">
        <v>45812</v>
      </c>
      <c r="F6212" t="s">
        <v>44</v>
      </c>
      <c r="G6212" t="s">
        <v>3742</v>
      </c>
      <c r="H6212" t="s">
        <v>3729</v>
      </c>
      <c r="I6212" t="s">
        <v>3752</v>
      </c>
      <c r="J6212" t="s">
        <v>4522</v>
      </c>
      <c r="K6212" s="2">
        <v>-50</v>
      </c>
      <c r="L6212" t="s">
        <v>44</v>
      </c>
      <c r="M6212" s="2">
        <v>-50</v>
      </c>
      <c r="N6212" t="s">
        <v>4523</v>
      </c>
      <c r="O6212" t="s">
        <v>24380</v>
      </c>
      <c r="P6212" t="s">
        <v>8780</v>
      </c>
      <c r="Q6212" t="s">
        <v>25027</v>
      </c>
      <c r="R6212" t="s">
        <v>44</v>
      </c>
      <c r="S6212" t="s">
        <v>24382</v>
      </c>
      <c r="T6212" s="3">
        <v>45812</v>
      </c>
      <c r="U6212" s="3">
        <v>45812</v>
      </c>
      <c r="V6212" s="2">
        <v>0</v>
      </c>
      <c r="W6212" t="s">
        <v>44</v>
      </c>
      <c r="X6212" t="s">
        <v>44</v>
      </c>
      <c r="Y6212" t="s">
        <v>25028</v>
      </c>
      <c r="Z6212" t="s">
        <v>24454</v>
      </c>
      <c r="AA6212" t="s">
        <v>4529</v>
      </c>
      <c r="AB6212" t="s">
        <v>24383</v>
      </c>
      <c r="AC6212" t="s">
        <v>89</v>
      </c>
      <c r="AD6212" t="str">
        <f t="shared" ref="AD6212:AD6275" si="97">CONCATENATE(VALUE(AA6212),"-",VALUE(AB6212))</f>
        <v>10-44</v>
      </c>
      <c r="AE6212" t="str">
        <f>VLOOKUP(AD6212,'Main_Sub Desc'!C:D,2,)</f>
        <v>Initiation Fee</v>
      </c>
      <c r="AF6212" t="str">
        <f>VLOOKUP(VALUE(H6212),'Main_Sub Desc'!F:G,2,)</f>
        <v>Wtr Rev Establish</v>
      </c>
      <c r="AG6212">
        <f>IFERROR(VLOOKUP(VALUE(I6212),'PC Mapping'!A:F,6,),"")</f>
        <v>10719</v>
      </c>
      <c r="AH6212" s="13" t="str">
        <f>VLOOKUP(AG6212,'PC Mapping'!L:M,2,)</f>
        <v>All Other Water</v>
      </c>
    </row>
    <row r="6213" spans="1:34" x14ac:dyDescent="0.2">
      <c r="A6213" t="s">
        <v>25029</v>
      </c>
      <c r="B6213" t="s">
        <v>24982</v>
      </c>
      <c r="C6213" t="s">
        <v>24797</v>
      </c>
      <c r="D6213" t="s">
        <v>24798</v>
      </c>
      <c r="E6213" s="3">
        <v>45812</v>
      </c>
      <c r="F6213" t="s">
        <v>44</v>
      </c>
      <c r="G6213" t="s">
        <v>3742</v>
      </c>
      <c r="H6213" t="s">
        <v>3716</v>
      </c>
      <c r="I6213" t="s">
        <v>4534</v>
      </c>
      <c r="J6213" t="s">
        <v>4522</v>
      </c>
      <c r="K6213" s="2">
        <v>10</v>
      </c>
      <c r="L6213" t="s">
        <v>44</v>
      </c>
      <c r="M6213" s="2">
        <v>10</v>
      </c>
      <c r="N6213" t="s">
        <v>4523</v>
      </c>
      <c r="O6213" t="s">
        <v>4524</v>
      </c>
      <c r="P6213" t="s">
        <v>10350</v>
      </c>
      <c r="Q6213" t="s">
        <v>25030</v>
      </c>
      <c r="R6213" t="s">
        <v>44</v>
      </c>
      <c r="S6213" t="s">
        <v>24382</v>
      </c>
      <c r="T6213" s="3">
        <v>45812</v>
      </c>
      <c r="U6213" s="3">
        <v>45812</v>
      </c>
      <c r="V6213" s="2">
        <v>0</v>
      </c>
      <c r="W6213" t="s">
        <v>44</v>
      </c>
      <c r="X6213" t="s">
        <v>44</v>
      </c>
      <c r="Y6213" t="s">
        <v>17393</v>
      </c>
      <c r="Z6213" t="s">
        <v>1157</v>
      </c>
      <c r="AA6213" t="s">
        <v>4529</v>
      </c>
      <c r="AB6213" t="s">
        <v>24681</v>
      </c>
      <c r="AC6213" t="s">
        <v>89</v>
      </c>
      <c r="AD6213" t="str">
        <f t="shared" si="97"/>
        <v>10-50</v>
      </c>
      <c r="AE6213" t="str">
        <f>VLOOKUP(AD6213,'Main_Sub Desc'!C:D,2,)</f>
        <v>Late Payment (Adj.Cr)</v>
      </c>
      <c r="AF6213" t="str">
        <f>VLOOKUP(VALUE(H6213),'Main_Sub Desc'!F:G,2,)</f>
        <v>Wst Rev Late Payment</v>
      </c>
      <c r="AG6213">
        <f>IFERROR(VLOOKUP(VALUE(I6213),'PC Mapping'!A:F,6,),"")</f>
        <v>10514</v>
      </c>
      <c r="AH6213" s="13" t="str">
        <f>VLOOKUP(AG6213,'PC Mapping'!L:M,2,)</f>
        <v>Bolivar Sewer</v>
      </c>
    </row>
    <row r="6214" spans="1:34" x14ac:dyDescent="0.2">
      <c r="A6214" t="s">
        <v>25031</v>
      </c>
      <c r="B6214" t="s">
        <v>25032</v>
      </c>
      <c r="C6214" t="s">
        <v>24797</v>
      </c>
      <c r="D6214" t="s">
        <v>24798</v>
      </c>
      <c r="E6214" s="3">
        <v>45813</v>
      </c>
      <c r="F6214" t="s">
        <v>44</v>
      </c>
      <c r="G6214" t="s">
        <v>3742</v>
      </c>
      <c r="H6214" t="s">
        <v>3722</v>
      </c>
      <c r="I6214" t="s">
        <v>4538</v>
      </c>
      <c r="J6214" t="s">
        <v>4522</v>
      </c>
      <c r="K6214" s="2">
        <v>5</v>
      </c>
      <c r="L6214" t="s">
        <v>44</v>
      </c>
      <c r="M6214" s="2">
        <v>5</v>
      </c>
      <c r="N6214" t="s">
        <v>4523</v>
      </c>
      <c r="O6214" t="s">
        <v>4524</v>
      </c>
      <c r="P6214" t="s">
        <v>18291</v>
      </c>
      <c r="Q6214" t="s">
        <v>25033</v>
      </c>
      <c r="R6214" t="s">
        <v>44</v>
      </c>
      <c r="S6214" t="s">
        <v>24382</v>
      </c>
      <c r="T6214" s="3">
        <v>45813</v>
      </c>
      <c r="U6214" s="3">
        <v>45813</v>
      </c>
      <c r="V6214" s="2">
        <v>0</v>
      </c>
      <c r="W6214" t="s">
        <v>44</v>
      </c>
      <c r="X6214" t="s">
        <v>44</v>
      </c>
      <c r="Y6214" t="s">
        <v>18295</v>
      </c>
      <c r="Z6214" t="s">
        <v>207</v>
      </c>
      <c r="AA6214" t="s">
        <v>4529</v>
      </c>
      <c r="AB6214" t="s">
        <v>24681</v>
      </c>
      <c r="AC6214" t="s">
        <v>99</v>
      </c>
      <c r="AD6214" t="str">
        <f t="shared" si="97"/>
        <v>10-50</v>
      </c>
      <c r="AE6214" t="str">
        <f>VLOOKUP(AD6214,'Main_Sub Desc'!C:D,2,)</f>
        <v>Late Payment (Adj.Cr)</v>
      </c>
      <c r="AF6214" t="str">
        <f>VLOOKUP(VALUE(H6214),'Main_Sub Desc'!F:G,2,)</f>
        <v>Wtr Rev Late Payment</v>
      </c>
      <c r="AG6214">
        <f>IFERROR(VLOOKUP(VALUE(I6214),'PC Mapping'!A:F,6,),"")</f>
        <v>10469</v>
      </c>
      <c r="AH6214" s="13" t="str">
        <f>VLOOKUP(AG6214,'PC Mapping'!L:M,2,)</f>
        <v>Bolivar Water</v>
      </c>
    </row>
    <row r="6215" spans="1:34" x14ac:dyDescent="0.2">
      <c r="A6215" t="s">
        <v>25034</v>
      </c>
      <c r="B6215" t="s">
        <v>25032</v>
      </c>
      <c r="C6215" t="s">
        <v>24797</v>
      </c>
      <c r="D6215" t="s">
        <v>24798</v>
      </c>
      <c r="E6215" s="3">
        <v>45813</v>
      </c>
      <c r="F6215" t="s">
        <v>44</v>
      </c>
      <c r="G6215" t="s">
        <v>3742</v>
      </c>
      <c r="H6215" t="s">
        <v>3716</v>
      </c>
      <c r="I6215" t="s">
        <v>4534</v>
      </c>
      <c r="J6215" t="s">
        <v>4522</v>
      </c>
      <c r="K6215" s="2">
        <v>5</v>
      </c>
      <c r="L6215" t="s">
        <v>44</v>
      </c>
      <c r="M6215" s="2">
        <v>5</v>
      </c>
      <c r="N6215" t="s">
        <v>4523</v>
      </c>
      <c r="O6215" t="s">
        <v>4524</v>
      </c>
      <c r="P6215" t="s">
        <v>18291</v>
      </c>
      <c r="Q6215" t="s">
        <v>25035</v>
      </c>
      <c r="R6215" t="s">
        <v>44</v>
      </c>
      <c r="S6215" t="s">
        <v>24382</v>
      </c>
      <c r="T6215" s="3">
        <v>45813</v>
      </c>
      <c r="U6215" s="3">
        <v>45813</v>
      </c>
      <c r="V6215" s="2">
        <v>0</v>
      </c>
      <c r="W6215" t="s">
        <v>44</v>
      </c>
      <c r="X6215" t="s">
        <v>44</v>
      </c>
      <c r="Y6215" t="s">
        <v>18293</v>
      </c>
      <c r="Z6215" t="s">
        <v>207</v>
      </c>
      <c r="AA6215" t="s">
        <v>4529</v>
      </c>
      <c r="AB6215" t="s">
        <v>24681</v>
      </c>
      <c r="AC6215" t="s">
        <v>99</v>
      </c>
      <c r="AD6215" t="str">
        <f t="shared" si="97"/>
        <v>10-50</v>
      </c>
      <c r="AE6215" t="str">
        <f>VLOOKUP(AD6215,'Main_Sub Desc'!C:D,2,)</f>
        <v>Late Payment (Adj.Cr)</v>
      </c>
      <c r="AF6215" t="str">
        <f>VLOOKUP(VALUE(H6215),'Main_Sub Desc'!F:G,2,)</f>
        <v>Wst Rev Late Payment</v>
      </c>
      <c r="AG6215">
        <f>IFERROR(VLOOKUP(VALUE(I6215),'PC Mapping'!A:F,6,),"")</f>
        <v>10514</v>
      </c>
      <c r="AH6215" s="13" t="str">
        <f>VLOOKUP(AG6215,'PC Mapping'!L:M,2,)</f>
        <v>Bolivar Sewer</v>
      </c>
    </row>
    <row r="6216" spans="1:34" x14ac:dyDescent="0.2">
      <c r="A6216" t="s">
        <v>25036</v>
      </c>
      <c r="B6216" t="s">
        <v>25037</v>
      </c>
      <c r="C6216" t="s">
        <v>24797</v>
      </c>
      <c r="D6216" t="s">
        <v>24798</v>
      </c>
      <c r="E6216" s="3">
        <v>45813</v>
      </c>
      <c r="F6216" t="s">
        <v>44</v>
      </c>
      <c r="G6216" t="s">
        <v>3742</v>
      </c>
      <c r="H6216" t="s">
        <v>3729</v>
      </c>
      <c r="I6216" t="s">
        <v>4538</v>
      </c>
      <c r="J6216" t="s">
        <v>4522</v>
      </c>
      <c r="K6216" s="2">
        <v>-50</v>
      </c>
      <c r="L6216" t="s">
        <v>44</v>
      </c>
      <c r="M6216" s="2">
        <v>-50</v>
      </c>
      <c r="N6216" t="s">
        <v>4523</v>
      </c>
      <c r="O6216" t="s">
        <v>4524</v>
      </c>
      <c r="P6216" t="s">
        <v>4978</v>
      </c>
      <c r="Q6216" t="s">
        <v>25038</v>
      </c>
      <c r="R6216" t="s">
        <v>44</v>
      </c>
      <c r="S6216" t="s">
        <v>24800</v>
      </c>
      <c r="T6216" s="3">
        <v>45813</v>
      </c>
      <c r="U6216" s="3">
        <v>45813</v>
      </c>
      <c r="V6216" s="2">
        <v>0</v>
      </c>
      <c r="W6216" t="s">
        <v>44</v>
      </c>
      <c r="X6216" t="s">
        <v>44</v>
      </c>
      <c r="Y6216" t="s">
        <v>25025</v>
      </c>
      <c r="Z6216" t="s">
        <v>270</v>
      </c>
      <c r="AA6216" t="s">
        <v>4529</v>
      </c>
      <c r="AB6216" t="s">
        <v>24662</v>
      </c>
      <c r="AC6216" t="s">
        <v>89</v>
      </c>
      <c r="AD6216" t="str">
        <f t="shared" si="97"/>
        <v>10-26</v>
      </c>
      <c r="AE6216" t="str">
        <f>VLOOKUP(AD6216,'Main_Sub Desc'!C:D,2,)</f>
        <v>Connection Charge</v>
      </c>
      <c r="AF6216" t="str">
        <f>VLOOKUP(VALUE(H6216),'Main_Sub Desc'!F:G,2,)</f>
        <v>Wtr Rev Establish</v>
      </c>
      <c r="AG6216">
        <f>IFERROR(VLOOKUP(VALUE(I6216),'PC Mapping'!A:F,6,),"")</f>
        <v>10469</v>
      </c>
      <c r="AH6216" s="13" t="str">
        <f>VLOOKUP(AG6216,'PC Mapping'!L:M,2,)</f>
        <v>Bolivar Water</v>
      </c>
    </row>
    <row r="6217" spans="1:34" x14ac:dyDescent="0.2">
      <c r="A6217" t="s">
        <v>25039</v>
      </c>
      <c r="B6217" t="s">
        <v>25032</v>
      </c>
      <c r="C6217" t="s">
        <v>24797</v>
      </c>
      <c r="D6217" t="s">
        <v>24798</v>
      </c>
      <c r="E6217" s="3">
        <v>45813</v>
      </c>
      <c r="F6217" t="s">
        <v>44</v>
      </c>
      <c r="G6217" t="s">
        <v>3742</v>
      </c>
      <c r="H6217" t="s">
        <v>3722</v>
      </c>
      <c r="I6217" t="s">
        <v>4538</v>
      </c>
      <c r="J6217" t="s">
        <v>4522</v>
      </c>
      <c r="K6217" s="2">
        <v>5</v>
      </c>
      <c r="L6217" t="s">
        <v>44</v>
      </c>
      <c r="M6217" s="2">
        <v>5</v>
      </c>
      <c r="N6217" t="s">
        <v>4523</v>
      </c>
      <c r="O6217" t="s">
        <v>4524</v>
      </c>
      <c r="P6217" t="s">
        <v>11008</v>
      </c>
      <c r="Q6217" t="s">
        <v>25040</v>
      </c>
      <c r="R6217" t="s">
        <v>44</v>
      </c>
      <c r="S6217" t="s">
        <v>24382</v>
      </c>
      <c r="T6217" s="3">
        <v>45813</v>
      </c>
      <c r="U6217" s="3">
        <v>45813</v>
      </c>
      <c r="V6217" s="2">
        <v>0</v>
      </c>
      <c r="W6217" t="s">
        <v>44</v>
      </c>
      <c r="X6217" t="s">
        <v>44</v>
      </c>
      <c r="Y6217" t="s">
        <v>12131</v>
      </c>
      <c r="Z6217" t="s">
        <v>886</v>
      </c>
      <c r="AA6217" t="s">
        <v>4529</v>
      </c>
      <c r="AB6217" t="s">
        <v>24681</v>
      </c>
      <c r="AC6217" t="s">
        <v>89</v>
      </c>
      <c r="AD6217" t="str">
        <f t="shared" si="97"/>
        <v>10-50</v>
      </c>
      <c r="AE6217" t="str">
        <f>VLOOKUP(AD6217,'Main_Sub Desc'!C:D,2,)</f>
        <v>Late Payment (Adj.Cr)</v>
      </c>
      <c r="AF6217" t="str">
        <f>VLOOKUP(VALUE(H6217),'Main_Sub Desc'!F:G,2,)</f>
        <v>Wtr Rev Late Payment</v>
      </c>
      <c r="AG6217">
        <f>IFERROR(VLOOKUP(VALUE(I6217),'PC Mapping'!A:F,6,),"")</f>
        <v>10469</v>
      </c>
      <c r="AH6217" s="13" t="str">
        <f>VLOOKUP(AG6217,'PC Mapping'!L:M,2,)</f>
        <v>Bolivar Water</v>
      </c>
    </row>
    <row r="6218" spans="1:34" x14ac:dyDescent="0.2">
      <c r="A6218" t="s">
        <v>25041</v>
      </c>
      <c r="B6218" t="s">
        <v>25037</v>
      </c>
      <c r="C6218" t="s">
        <v>24797</v>
      </c>
      <c r="D6218" t="s">
        <v>24798</v>
      </c>
      <c r="E6218" s="3">
        <v>45813</v>
      </c>
      <c r="F6218" t="s">
        <v>44</v>
      </c>
      <c r="G6218" t="s">
        <v>3742</v>
      </c>
      <c r="H6218" t="s">
        <v>3729</v>
      </c>
      <c r="I6218" t="s">
        <v>3752</v>
      </c>
      <c r="J6218" t="s">
        <v>4522</v>
      </c>
      <c r="K6218" s="2">
        <v>-50</v>
      </c>
      <c r="L6218" t="s">
        <v>44</v>
      </c>
      <c r="M6218" s="2">
        <v>-50</v>
      </c>
      <c r="N6218" t="s">
        <v>4523</v>
      </c>
      <c r="O6218" t="s">
        <v>4524</v>
      </c>
      <c r="P6218" t="s">
        <v>19490</v>
      </c>
      <c r="Q6218" t="s">
        <v>25042</v>
      </c>
      <c r="R6218" t="s">
        <v>44</v>
      </c>
      <c r="S6218" t="s">
        <v>24800</v>
      </c>
      <c r="T6218" s="3">
        <v>45813</v>
      </c>
      <c r="U6218" s="3">
        <v>45813</v>
      </c>
      <c r="V6218" s="2">
        <v>0</v>
      </c>
      <c r="W6218" t="s">
        <v>44</v>
      </c>
      <c r="X6218" t="s">
        <v>44</v>
      </c>
      <c r="Y6218" t="s">
        <v>25009</v>
      </c>
      <c r="Z6218" t="s">
        <v>1894</v>
      </c>
      <c r="AA6218" t="s">
        <v>4529</v>
      </c>
      <c r="AB6218" t="s">
        <v>24662</v>
      </c>
      <c r="AC6218" t="s">
        <v>89</v>
      </c>
      <c r="AD6218" t="str">
        <f t="shared" si="97"/>
        <v>10-26</v>
      </c>
      <c r="AE6218" t="str">
        <f>VLOOKUP(AD6218,'Main_Sub Desc'!C:D,2,)</f>
        <v>Connection Charge</v>
      </c>
      <c r="AF6218" t="str">
        <f>VLOOKUP(VALUE(H6218),'Main_Sub Desc'!F:G,2,)</f>
        <v>Wtr Rev Establish</v>
      </c>
      <c r="AG6218">
        <f>IFERROR(VLOOKUP(VALUE(I6218),'PC Mapping'!A:F,6,),"")</f>
        <v>10719</v>
      </c>
      <c r="AH6218" s="13" t="str">
        <f>VLOOKUP(AG6218,'PC Mapping'!L:M,2,)</f>
        <v>All Other Water</v>
      </c>
    </row>
    <row r="6219" spans="1:34" x14ac:dyDescent="0.2">
      <c r="A6219" t="s">
        <v>25043</v>
      </c>
      <c r="B6219" t="s">
        <v>25037</v>
      </c>
      <c r="C6219" t="s">
        <v>24797</v>
      </c>
      <c r="D6219" t="s">
        <v>24798</v>
      </c>
      <c r="E6219" s="3">
        <v>45813</v>
      </c>
      <c r="F6219" t="s">
        <v>44</v>
      </c>
      <c r="G6219" t="s">
        <v>3742</v>
      </c>
      <c r="H6219" t="s">
        <v>3729</v>
      </c>
      <c r="I6219" t="s">
        <v>3752</v>
      </c>
      <c r="J6219" t="s">
        <v>4522</v>
      </c>
      <c r="K6219" s="2">
        <v>-50</v>
      </c>
      <c r="L6219" t="s">
        <v>44</v>
      </c>
      <c r="M6219" s="2">
        <v>-50</v>
      </c>
      <c r="N6219" t="s">
        <v>4523</v>
      </c>
      <c r="O6219" t="s">
        <v>4524</v>
      </c>
      <c r="P6219" t="s">
        <v>10103</v>
      </c>
      <c r="Q6219" t="s">
        <v>25044</v>
      </c>
      <c r="R6219" t="s">
        <v>44</v>
      </c>
      <c r="S6219" t="s">
        <v>24800</v>
      </c>
      <c r="T6219" s="3">
        <v>45813</v>
      </c>
      <c r="U6219" s="3">
        <v>45813</v>
      </c>
      <c r="V6219" s="2">
        <v>0</v>
      </c>
      <c r="W6219" t="s">
        <v>44</v>
      </c>
      <c r="X6219" t="s">
        <v>44</v>
      </c>
      <c r="Y6219" t="s">
        <v>25045</v>
      </c>
      <c r="Z6219" t="s">
        <v>25046</v>
      </c>
      <c r="AA6219" t="s">
        <v>4529</v>
      </c>
      <c r="AB6219" t="s">
        <v>24662</v>
      </c>
      <c r="AC6219" t="s">
        <v>89</v>
      </c>
      <c r="AD6219" t="str">
        <f t="shared" si="97"/>
        <v>10-26</v>
      </c>
      <c r="AE6219" t="str">
        <f>VLOOKUP(AD6219,'Main_Sub Desc'!C:D,2,)</f>
        <v>Connection Charge</v>
      </c>
      <c r="AF6219" t="str">
        <f>VLOOKUP(VALUE(H6219),'Main_Sub Desc'!F:G,2,)</f>
        <v>Wtr Rev Establish</v>
      </c>
      <c r="AG6219">
        <f>IFERROR(VLOOKUP(VALUE(I6219),'PC Mapping'!A:F,6,),"")</f>
        <v>10719</v>
      </c>
      <c r="AH6219" s="13" t="str">
        <f>VLOOKUP(AG6219,'PC Mapping'!L:M,2,)</f>
        <v>All Other Water</v>
      </c>
    </row>
    <row r="6220" spans="1:34" x14ac:dyDescent="0.2">
      <c r="A6220" t="s">
        <v>25047</v>
      </c>
      <c r="B6220" t="s">
        <v>25037</v>
      </c>
      <c r="C6220" t="s">
        <v>24797</v>
      </c>
      <c r="D6220" t="s">
        <v>24798</v>
      </c>
      <c r="E6220" s="3">
        <v>45813</v>
      </c>
      <c r="F6220" t="s">
        <v>44</v>
      </c>
      <c r="G6220" t="s">
        <v>3742</v>
      </c>
      <c r="H6220" t="s">
        <v>3727</v>
      </c>
      <c r="I6220" t="s">
        <v>3752</v>
      </c>
      <c r="J6220" t="s">
        <v>4522</v>
      </c>
      <c r="K6220" s="2">
        <v>-50</v>
      </c>
      <c r="L6220" t="s">
        <v>44</v>
      </c>
      <c r="M6220" s="2">
        <v>-50</v>
      </c>
      <c r="N6220" t="s">
        <v>4523</v>
      </c>
      <c r="O6220" t="s">
        <v>4524</v>
      </c>
      <c r="P6220" t="s">
        <v>5137</v>
      </c>
      <c r="Q6220" t="s">
        <v>25048</v>
      </c>
      <c r="R6220" t="s">
        <v>44</v>
      </c>
      <c r="S6220" t="s">
        <v>24800</v>
      </c>
      <c r="T6220" s="3">
        <v>45813</v>
      </c>
      <c r="U6220" s="3">
        <v>45813</v>
      </c>
      <c r="V6220" s="2">
        <v>0</v>
      </c>
      <c r="W6220" t="s">
        <v>44</v>
      </c>
      <c r="X6220" t="s">
        <v>44</v>
      </c>
      <c r="Y6220" t="s">
        <v>25049</v>
      </c>
      <c r="Z6220" t="s">
        <v>25050</v>
      </c>
      <c r="AA6220" t="s">
        <v>4529</v>
      </c>
      <c r="AB6220" t="s">
        <v>24801</v>
      </c>
      <c r="AC6220" t="s">
        <v>89</v>
      </c>
      <c r="AD6220" t="str">
        <f t="shared" si="97"/>
        <v>10-23</v>
      </c>
      <c r="AE6220" t="str">
        <f>VLOOKUP(AD6220,'Main_Sub Desc'!C:D,2,)</f>
        <v>Move Out / Turn Off  Fee</v>
      </c>
      <c r="AF6220" t="str">
        <f>VLOOKUP(VALUE(H6220),'Main_Sub Desc'!F:G,2,)</f>
        <v>Wtr Rev Other/Misc</v>
      </c>
      <c r="AG6220">
        <f>IFERROR(VLOOKUP(VALUE(I6220),'PC Mapping'!A:F,6,),"")</f>
        <v>10719</v>
      </c>
      <c r="AH6220" s="13" t="str">
        <f>VLOOKUP(AG6220,'PC Mapping'!L:M,2,)</f>
        <v>All Other Water</v>
      </c>
    </row>
    <row r="6221" spans="1:34" x14ac:dyDescent="0.2">
      <c r="A6221" t="s">
        <v>25051</v>
      </c>
      <c r="B6221" t="s">
        <v>25032</v>
      </c>
      <c r="C6221" t="s">
        <v>24797</v>
      </c>
      <c r="D6221" t="s">
        <v>24798</v>
      </c>
      <c r="E6221" s="3">
        <v>45813</v>
      </c>
      <c r="F6221" t="s">
        <v>44</v>
      </c>
      <c r="G6221" t="s">
        <v>3742</v>
      </c>
      <c r="H6221" t="s">
        <v>3716</v>
      </c>
      <c r="I6221" t="s">
        <v>4534</v>
      </c>
      <c r="J6221" t="s">
        <v>4522</v>
      </c>
      <c r="K6221" s="2">
        <v>5</v>
      </c>
      <c r="L6221" t="s">
        <v>44</v>
      </c>
      <c r="M6221" s="2">
        <v>5</v>
      </c>
      <c r="N6221" t="s">
        <v>4523</v>
      </c>
      <c r="O6221" t="s">
        <v>4524</v>
      </c>
      <c r="P6221" t="s">
        <v>11008</v>
      </c>
      <c r="Q6221" t="s">
        <v>25052</v>
      </c>
      <c r="R6221" t="s">
        <v>44</v>
      </c>
      <c r="S6221" t="s">
        <v>24382</v>
      </c>
      <c r="T6221" s="3">
        <v>45813</v>
      </c>
      <c r="U6221" s="3">
        <v>45813</v>
      </c>
      <c r="V6221" s="2">
        <v>0</v>
      </c>
      <c r="W6221" t="s">
        <v>44</v>
      </c>
      <c r="X6221" t="s">
        <v>44</v>
      </c>
      <c r="Y6221" t="s">
        <v>12129</v>
      </c>
      <c r="Z6221" t="s">
        <v>886</v>
      </c>
      <c r="AA6221" t="s">
        <v>4529</v>
      </c>
      <c r="AB6221" t="s">
        <v>24681</v>
      </c>
      <c r="AC6221" t="s">
        <v>89</v>
      </c>
      <c r="AD6221" t="str">
        <f t="shared" si="97"/>
        <v>10-50</v>
      </c>
      <c r="AE6221" t="str">
        <f>VLOOKUP(AD6221,'Main_Sub Desc'!C:D,2,)</f>
        <v>Late Payment (Adj.Cr)</v>
      </c>
      <c r="AF6221" t="str">
        <f>VLOOKUP(VALUE(H6221),'Main_Sub Desc'!F:G,2,)</f>
        <v>Wst Rev Late Payment</v>
      </c>
      <c r="AG6221">
        <f>IFERROR(VLOOKUP(VALUE(I6221),'PC Mapping'!A:F,6,),"")</f>
        <v>10514</v>
      </c>
      <c r="AH6221" s="13" t="str">
        <f>VLOOKUP(AG6221,'PC Mapping'!L:M,2,)</f>
        <v>Bolivar Sewer</v>
      </c>
    </row>
    <row r="6222" spans="1:34" x14ac:dyDescent="0.2">
      <c r="A6222" t="s">
        <v>25053</v>
      </c>
      <c r="B6222" t="s">
        <v>25054</v>
      </c>
      <c r="C6222" t="s">
        <v>24797</v>
      </c>
      <c r="D6222" t="s">
        <v>24379</v>
      </c>
      <c r="E6222" s="3">
        <v>45813</v>
      </c>
      <c r="F6222" t="s">
        <v>44</v>
      </c>
      <c r="G6222" t="s">
        <v>3742</v>
      </c>
      <c r="H6222" t="s">
        <v>3729</v>
      </c>
      <c r="I6222" t="s">
        <v>4538</v>
      </c>
      <c r="J6222" t="s">
        <v>4522</v>
      </c>
      <c r="K6222" s="2">
        <v>-50</v>
      </c>
      <c r="L6222" t="s">
        <v>44</v>
      </c>
      <c r="M6222" s="2">
        <v>-50</v>
      </c>
      <c r="N6222" t="s">
        <v>4523</v>
      </c>
      <c r="O6222" t="s">
        <v>24380</v>
      </c>
      <c r="P6222" t="s">
        <v>5886</v>
      </c>
      <c r="Q6222" t="s">
        <v>25055</v>
      </c>
      <c r="R6222" t="s">
        <v>44</v>
      </c>
      <c r="S6222" t="s">
        <v>24382</v>
      </c>
      <c r="T6222" s="3">
        <v>45813</v>
      </c>
      <c r="U6222" s="3">
        <v>45813</v>
      </c>
      <c r="V6222" s="2">
        <v>0</v>
      </c>
      <c r="W6222" t="s">
        <v>44</v>
      </c>
      <c r="X6222" t="s">
        <v>44</v>
      </c>
      <c r="Y6222" t="s">
        <v>25056</v>
      </c>
      <c r="Z6222" t="s">
        <v>795</v>
      </c>
      <c r="AA6222" t="s">
        <v>4529</v>
      </c>
      <c r="AB6222" t="s">
        <v>24383</v>
      </c>
      <c r="AC6222" t="s">
        <v>89</v>
      </c>
      <c r="AD6222" t="str">
        <f t="shared" si="97"/>
        <v>10-44</v>
      </c>
      <c r="AE6222" t="str">
        <f>VLOOKUP(AD6222,'Main_Sub Desc'!C:D,2,)</f>
        <v>Initiation Fee</v>
      </c>
      <c r="AF6222" t="str">
        <f>VLOOKUP(VALUE(H6222),'Main_Sub Desc'!F:G,2,)</f>
        <v>Wtr Rev Establish</v>
      </c>
      <c r="AG6222">
        <f>IFERROR(VLOOKUP(VALUE(I6222),'PC Mapping'!A:F,6,),"")</f>
        <v>10469</v>
      </c>
      <c r="AH6222" s="13" t="str">
        <f>VLOOKUP(AG6222,'PC Mapping'!L:M,2,)</f>
        <v>Bolivar Water</v>
      </c>
    </row>
    <row r="6223" spans="1:34" x14ac:dyDescent="0.2">
      <c r="A6223" t="s">
        <v>25057</v>
      </c>
      <c r="B6223" t="s">
        <v>25054</v>
      </c>
      <c r="C6223" t="s">
        <v>24797</v>
      </c>
      <c r="D6223" t="s">
        <v>24379</v>
      </c>
      <c r="E6223" s="3">
        <v>45813</v>
      </c>
      <c r="F6223" t="s">
        <v>44</v>
      </c>
      <c r="G6223" t="s">
        <v>3742</v>
      </c>
      <c r="H6223" t="s">
        <v>3729</v>
      </c>
      <c r="I6223" t="s">
        <v>3752</v>
      </c>
      <c r="J6223" t="s">
        <v>4522</v>
      </c>
      <c r="K6223" s="2">
        <v>-50</v>
      </c>
      <c r="L6223" t="s">
        <v>44</v>
      </c>
      <c r="M6223" s="2">
        <v>-50</v>
      </c>
      <c r="N6223" t="s">
        <v>4523</v>
      </c>
      <c r="O6223" t="s">
        <v>24380</v>
      </c>
      <c r="P6223" t="s">
        <v>25058</v>
      </c>
      <c r="Q6223" t="s">
        <v>25059</v>
      </c>
      <c r="R6223" t="s">
        <v>44</v>
      </c>
      <c r="S6223" t="s">
        <v>24382</v>
      </c>
      <c r="T6223" s="3">
        <v>45813</v>
      </c>
      <c r="U6223" s="3">
        <v>45813</v>
      </c>
      <c r="V6223" s="2">
        <v>0</v>
      </c>
      <c r="W6223" t="s">
        <v>44</v>
      </c>
      <c r="X6223" t="s">
        <v>44</v>
      </c>
      <c r="Y6223" t="s">
        <v>25060</v>
      </c>
      <c r="Z6223" t="s">
        <v>25061</v>
      </c>
      <c r="AA6223" t="s">
        <v>4529</v>
      </c>
      <c r="AB6223" t="s">
        <v>24383</v>
      </c>
      <c r="AC6223" t="s">
        <v>89</v>
      </c>
      <c r="AD6223" t="str">
        <f t="shared" si="97"/>
        <v>10-44</v>
      </c>
      <c r="AE6223" t="str">
        <f>VLOOKUP(AD6223,'Main_Sub Desc'!C:D,2,)</f>
        <v>Initiation Fee</v>
      </c>
      <c r="AF6223" t="str">
        <f>VLOOKUP(VALUE(H6223),'Main_Sub Desc'!F:G,2,)</f>
        <v>Wtr Rev Establish</v>
      </c>
      <c r="AG6223">
        <f>IFERROR(VLOOKUP(VALUE(I6223),'PC Mapping'!A:F,6,),"")</f>
        <v>10719</v>
      </c>
      <c r="AH6223" s="13" t="str">
        <f>VLOOKUP(AG6223,'PC Mapping'!L:M,2,)</f>
        <v>All Other Water</v>
      </c>
    </row>
    <row r="6224" spans="1:34" x14ac:dyDescent="0.2">
      <c r="A6224" t="s">
        <v>25062</v>
      </c>
      <c r="B6224" t="s">
        <v>25054</v>
      </c>
      <c r="C6224" t="s">
        <v>24797</v>
      </c>
      <c r="D6224" t="s">
        <v>24379</v>
      </c>
      <c r="E6224" s="3">
        <v>45813</v>
      </c>
      <c r="F6224" t="s">
        <v>44</v>
      </c>
      <c r="G6224" t="s">
        <v>3742</v>
      </c>
      <c r="H6224" t="s">
        <v>3729</v>
      </c>
      <c r="I6224" t="s">
        <v>3752</v>
      </c>
      <c r="J6224" t="s">
        <v>4522</v>
      </c>
      <c r="K6224" s="2">
        <v>-50</v>
      </c>
      <c r="L6224" t="s">
        <v>44</v>
      </c>
      <c r="M6224" s="2">
        <v>-50</v>
      </c>
      <c r="N6224" t="s">
        <v>4523</v>
      </c>
      <c r="O6224" t="s">
        <v>24380</v>
      </c>
      <c r="P6224" t="s">
        <v>6719</v>
      </c>
      <c r="Q6224" t="s">
        <v>25063</v>
      </c>
      <c r="R6224" t="s">
        <v>44</v>
      </c>
      <c r="S6224" t="s">
        <v>24382</v>
      </c>
      <c r="T6224" s="3">
        <v>45813</v>
      </c>
      <c r="U6224" s="3">
        <v>45813</v>
      </c>
      <c r="V6224" s="2">
        <v>0</v>
      </c>
      <c r="W6224" t="s">
        <v>44</v>
      </c>
      <c r="X6224" t="s">
        <v>44</v>
      </c>
      <c r="Y6224" t="s">
        <v>25064</v>
      </c>
      <c r="Z6224" t="s">
        <v>25065</v>
      </c>
      <c r="AA6224" t="s">
        <v>4529</v>
      </c>
      <c r="AB6224" t="s">
        <v>24383</v>
      </c>
      <c r="AC6224" t="s">
        <v>89</v>
      </c>
      <c r="AD6224" t="str">
        <f t="shared" si="97"/>
        <v>10-44</v>
      </c>
      <c r="AE6224" t="str">
        <f>VLOOKUP(AD6224,'Main_Sub Desc'!C:D,2,)</f>
        <v>Initiation Fee</v>
      </c>
      <c r="AF6224" t="str">
        <f>VLOOKUP(VALUE(H6224),'Main_Sub Desc'!F:G,2,)</f>
        <v>Wtr Rev Establish</v>
      </c>
      <c r="AG6224">
        <f>IFERROR(VLOOKUP(VALUE(I6224),'PC Mapping'!A:F,6,),"")</f>
        <v>10719</v>
      </c>
      <c r="AH6224" s="13" t="str">
        <f>VLOOKUP(AG6224,'PC Mapping'!L:M,2,)</f>
        <v>All Other Water</v>
      </c>
    </row>
    <row r="6225" spans="1:34" x14ac:dyDescent="0.2">
      <c r="A6225" t="s">
        <v>25066</v>
      </c>
      <c r="B6225" t="s">
        <v>25032</v>
      </c>
      <c r="C6225" t="s">
        <v>24797</v>
      </c>
      <c r="D6225" t="s">
        <v>24798</v>
      </c>
      <c r="E6225" s="3">
        <v>45813</v>
      </c>
      <c r="F6225" t="s">
        <v>44</v>
      </c>
      <c r="G6225" t="s">
        <v>3742</v>
      </c>
      <c r="H6225" t="s">
        <v>3716</v>
      </c>
      <c r="I6225" t="s">
        <v>4534</v>
      </c>
      <c r="J6225" t="s">
        <v>4522</v>
      </c>
      <c r="K6225" s="2">
        <v>4.88</v>
      </c>
      <c r="L6225" t="s">
        <v>44</v>
      </c>
      <c r="M6225" s="2">
        <v>4.88</v>
      </c>
      <c r="N6225" t="s">
        <v>4523</v>
      </c>
      <c r="O6225" t="s">
        <v>4524</v>
      </c>
      <c r="P6225" t="s">
        <v>7229</v>
      </c>
      <c r="Q6225" t="s">
        <v>25067</v>
      </c>
      <c r="R6225" t="s">
        <v>44</v>
      </c>
      <c r="S6225" t="s">
        <v>24382</v>
      </c>
      <c r="T6225" s="3">
        <v>45813</v>
      </c>
      <c r="U6225" s="3">
        <v>45813</v>
      </c>
      <c r="V6225" s="2">
        <v>0</v>
      </c>
      <c r="W6225" t="s">
        <v>44</v>
      </c>
      <c r="X6225" t="s">
        <v>44</v>
      </c>
      <c r="Y6225" t="s">
        <v>24588</v>
      </c>
      <c r="Z6225" t="s">
        <v>24589</v>
      </c>
      <c r="AA6225" t="s">
        <v>4529</v>
      </c>
      <c r="AB6225" t="s">
        <v>24681</v>
      </c>
      <c r="AC6225" t="s">
        <v>89</v>
      </c>
      <c r="AD6225" t="str">
        <f t="shared" si="97"/>
        <v>10-50</v>
      </c>
      <c r="AE6225" t="str">
        <f>VLOOKUP(AD6225,'Main_Sub Desc'!C:D,2,)</f>
        <v>Late Payment (Adj.Cr)</v>
      </c>
      <c r="AF6225" t="str">
        <f>VLOOKUP(VALUE(H6225),'Main_Sub Desc'!F:G,2,)</f>
        <v>Wst Rev Late Payment</v>
      </c>
      <c r="AG6225">
        <f>IFERROR(VLOOKUP(VALUE(I6225),'PC Mapping'!A:F,6,),"")</f>
        <v>10514</v>
      </c>
      <c r="AH6225" s="13" t="str">
        <f>VLOOKUP(AG6225,'PC Mapping'!L:M,2,)</f>
        <v>Bolivar Sewer</v>
      </c>
    </row>
    <row r="6226" spans="1:34" x14ac:dyDescent="0.2">
      <c r="A6226" t="s">
        <v>25068</v>
      </c>
      <c r="B6226" t="s">
        <v>25032</v>
      </c>
      <c r="C6226" t="s">
        <v>24797</v>
      </c>
      <c r="D6226" t="s">
        <v>24798</v>
      </c>
      <c r="E6226" s="3">
        <v>45813</v>
      </c>
      <c r="F6226" t="s">
        <v>44</v>
      </c>
      <c r="G6226" t="s">
        <v>3742</v>
      </c>
      <c r="H6226" t="s">
        <v>3722</v>
      </c>
      <c r="I6226" t="s">
        <v>4538</v>
      </c>
      <c r="J6226" t="s">
        <v>4522</v>
      </c>
      <c r="K6226" s="2">
        <v>13.28</v>
      </c>
      <c r="L6226" t="s">
        <v>44</v>
      </c>
      <c r="M6226" s="2">
        <v>13.28</v>
      </c>
      <c r="N6226" t="s">
        <v>4523</v>
      </c>
      <c r="O6226" t="s">
        <v>4524</v>
      </c>
      <c r="P6226" t="s">
        <v>7229</v>
      </c>
      <c r="Q6226" t="s">
        <v>25069</v>
      </c>
      <c r="R6226" t="s">
        <v>44</v>
      </c>
      <c r="S6226" t="s">
        <v>24382</v>
      </c>
      <c r="T6226" s="3">
        <v>45813</v>
      </c>
      <c r="U6226" s="3">
        <v>45813</v>
      </c>
      <c r="V6226" s="2">
        <v>0</v>
      </c>
      <c r="W6226" t="s">
        <v>44</v>
      </c>
      <c r="X6226" t="s">
        <v>44</v>
      </c>
      <c r="Y6226" t="s">
        <v>24591</v>
      </c>
      <c r="Z6226" t="s">
        <v>24589</v>
      </c>
      <c r="AA6226" t="s">
        <v>4529</v>
      </c>
      <c r="AB6226" t="s">
        <v>24681</v>
      </c>
      <c r="AC6226" t="s">
        <v>89</v>
      </c>
      <c r="AD6226" t="str">
        <f t="shared" si="97"/>
        <v>10-50</v>
      </c>
      <c r="AE6226" t="str">
        <f>VLOOKUP(AD6226,'Main_Sub Desc'!C:D,2,)</f>
        <v>Late Payment (Adj.Cr)</v>
      </c>
      <c r="AF6226" t="str">
        <f>VLOOKUP(VALUE(H6226),'Main_Sub Desc'!F:G,2,)</f>
        <v>Wtr Rev Late Payment</v>
      </c>
      <c r="AG6226">
        <f>IFERROR(VLOOKUP(VALUE(I6226),'PC Mapping'!A:F,6,),"")</f>
        <v>10469</v>
      </c>
      <c r="AH6226" s="13" t="str">
        <f>VLOOKUP(AG6226,'PC Mapping'!L:M,2,)</f>
        <v>Bolivar Water</v>
      </c>
    </row>
    <row r="6227" spans="1:34" x14ac:dyDescent="0.2">
      <c r="A6227" t="s">
        <v>25070</v>
      </c>
      <c r="B6227" t="s">
        <v>25054</v>
      </c>
      <c r="C6227" t="s">
        <v>24797</v>
      </c>
      <c r="D6227" t="s">
        <v>24379</v>
      </c>
      <c r="E6227" s="3">
        <v>45813</v>
      </c>
      <c r="F6227" t="s">
        <v>44</v>
      </c>
      <c r="G6227" t="s">
        <v>3742</v>
      </c>
      <c r="H6227" t="s">
        <v>3729</v>
      </c>
      <c r="I6227" t="s">
        <v>4538</v>
      </c>
      <c r="J6227" t="s">
        <v>4522</v>
      </c>
      <c r="K6227" s="2">
        <v>-50</v>
      </c>
      <c r="L6227" t="s">
        <v>44</v>
      </c>
      <c r="M6227" s="2">
        <v>-50</v>
      </c>
      <c r="N6227" t="s">
        <v>4523</v>
      </c>
      <c r="O6227" t="s">
        <v>24380</v>
      </c>
      <c r="P6227" t="s">
        <v>25071</v>
      </c>
      <c r="Q6227" t="s">
        <v>25072</v>
      </c>
      <c r="R6227" t="s">
        <v>44</v>
      </c>
      <c r="S6227" t="s">
        <v>24382</v>
      </c>
      <c r="T6227" s="3">
        <v>45813</v>
      </c>
      <c r="U6227" s="3">
        <v>45813</v>
      </c>
      <c r="V6227" s="2">
        <v>0</v>
      </c>
      <c r="W6227" t="s">
        <v>44</v>
      </c>
      <c r="X6227" t="s">
        <v>44</v>
      </c>
      <c r="Y6227" t="s">
        <v>25073</v>
      </c>
      <c r="Z6227" t="s">
        <v>25074</v>
      </c>
      <c r="AA6227" t="s">
        <v>4529</v>
      </c>
      <c r="AB6227" t="s">
        <v>24383</v>
      </c>
      <c r="AC6227" t="s">
        <v>89</v>
      </c>
      <c r="AD6227" t="str">
        <f t="shared" si="97"/>
        <v>10-44</v>
      </c>
      <c r="AE6227" t="str">
        <f>VLOOKUP(AD6227,'Main_Sub Desc'!C:D,2,)</f>
        <v>Initiation Fee</v>
      </c>
      <c r="AF6227" t="str">
        <f>VLOOKUP(VALUE(H6227),'Main_Sub Desc'!F:G,2,)</f>
        <v>Wtr Rev Establish</v>
      </c>
      <c r="AG6227">
        <f>IFERROR(VLOOKUP(VALUE(I6227),'PC Mapping'!A:F,6,),"")</f>
        <v>10469</v>
      </c>
      <c r="AH6227" s="13" t="str">
        <f>VLOOKUP(AG6227,'PC Mapping'!L:M,2,)</f>
        <v>Bolivar Water</v>
      </c>
    </row>
    <row r="6228" spans="1:34" x14ac:dyDescent="0.2">
      <c r="A6228" t="s">
        <v>25075</v>
      </c>
      <c r="B6228" t="s">
        <v>25054</v>
      </c>
      <c r="C6228" t="s">
        <v>24797</v>
      </c>
      <c r="D6228" t="s">
        <v>24379</v>
      </c>
      <c r="E6228" s="3">
        <v>45813</v>
      </c>
      <c r="F6228" t="s">
        <v>44</v>
      </c>
      <c r="G6228" t="s">
        <v>3742</v>
      </c>
      <c r="H6228" t="s">
        <v>3718</v>
      </c>
      <c r="I6228" t="s">
        <v>4534</v>
      </c>
      <c r="J6228" t="s">
        <v>4522</v>
      </c>
      <c r="K6228" s="2">
        <v>-50</v>
      </c>
      <c r="L6228" t="s">
        <v>44</v>
      </c>
      <c r="M6228" s="2">
        <v>-50</v>
      </c>
      <c r="N6228" t="s">
        <v>4523</v>
      </c>
      <c r="O6228" t="s">
        <v>24380</v>
      </c>
      <c r="P6228" t="s">
        <v>25071</v>
      </c>
      <c r="Q6228" t="s">
        <v>25076</v>
      </c>
      <c r="R6228" t="s">
        <v>44</v>
      </c>
      <c r="S6228" t="s">
        <v>24382</v>
      </c>
      <c r="T6228" s="3">
        <v>45813</v>
      </c>
      <c r="U6228" s="3">
        <v>45813</v>
      </c>
      <c r="V6228" s="2">
        <v>0</v>
      </c>
      <c r="W6228" t="s">
        <v>44</v>
      </c>
      <c r="X6228" t="s">
        <v>44</v>
      </c>
      <c r="Y6228" t="s">
        <v>25077</v>
      </c>
      <c r="Z6228" t="s">
        <v>25074</v>
      </c>
      <c r="AA6228" t="s">
        <v>4529</v>
      </c>
      <c r="AB6228" t="s">
        <v>24383</v>
      </c>
      <c r="AC6228" t="s">
        <v>89</v>
      </c>
      <c r="AD6228" t="str">
        <f t="shared" si="97"/>
        <v>10-44</v>
      </c>
      <c r="AE6228" t="str">
        <f>VLOOKUP(AD6228,'Main_Sub Desc'!C:D,2,)</f>
        <v>Initiation Fee</v>
      </c>
      <c r="AF6228" t="str">
        <f>VLOOKUP(VALUE(H6228),'Main_Sub Desc'!F:G,2,)</f>
        <v>Wst Rev Establish</v>
      </c>
      <c r="AG6228">
        <f>IFERROR(VLOOKUP(VALUE(I6228),'PC Mapping'!A:F,6,),"")</f>
        <v>10514</v>
      </c>
      <c r="AH6228" s="13" t="str">
        <f>VLOOKUP(AG6228,'PC Mapping'!L:M,2,)</f>
        <v>Bolivar Sewer</v>
      </c>
    </row>
    <row r="6229" spans="1:34" x14ac:dyDescent="0.2">
      <c r="A6229" t="s">
        <v>25078</v>
      </c>
      <c r="B6229" t="s">
        <v>25054</v>
      </c>
      <c r="C6229" t="s">
        <v>24797</v>
      </c>
      <c r="D6229" t="s">
        <v>24379</v>
      </c>
      <c r="E6229" s="3">
        <v>45813</v>
      </c>
      <c r="F6229" t="s">
        <v>44</v>
      </c>
      <c r="G6229" t="s">
        <v>3742</v>
      </c>
      <c r="H6229" t="s">
        <v>3729</v>
      </c>
      <c r="I6229" t="s">
        <v>3752</v>
      </c>
      <c r="J6229" t="s">
        <v>4522</v>
      </c>
      <c r="K6229" s="2">
        <v>-50</v>
      </c>
      <c r="L6229" t="s">
        <v>44</v>
      </c>
      <c r="M6229" s="2">
        <v>-50</v>
      </c>
      <c r="N6229" t="s">
        <v>4523</v>
      </c>
      <c r="O6229" t="s">
        <v>24380</v>
      </c>
      <c r="P6229" t="s">
        <v>19226</v>
      </c>
      <c r="Q6229" t="s">
        <v>25079</v>
      </c>
      <c r="R6229" t="s">
        <v>44</v>
      </c>
      <c r="S6229" t="s">
        <v>24382</v>
      </c>
      <c r="T6229" s="3">
        <v>45813</v>
      </c>
      <c r="U6229" s="3">
        <v>45813</v>
      </c>
      <c r="V6229" s="2">
        <v>0</v>
      </c>
      <c r="W6229" t="s">
        <v>44</v>
      </c>
      <c r="X6229" t="s">
        <v>44</v>
      </c>
      <c r="Y6229" t="s">
        <v>25080</v>
      </c>
      <c r="Z6229" t="s">
        <v>1891</v>
      </c>
      <c r="AA6229" t="s">
        <v>4529</v>
      </c>
      <c r="AB6229" t="s">
        <v>24383</v>
      </c>
      <c r="AC6229" t="s">
        <v>89</v>
      </c>
      <c r="AD6229" t="str">
        <f t="shared" si="97"/>
        <v>10-44</v>
      </c>
      <c r="AE6229" t="str">
        <f>VLOOKUP(AD6229,'Main_Sub Desc'!C:D,2,)</f>
        <v>Initiation Fee</v>
      </c>
      <c r="AF6229" t="str">
        <f>VLOOKUP(VALUE(H6229),'Main_Sub Desc'!F:G,2,)</f>
        <v>Wtr Rev Establish</v>
      </c>
      <c r="AG6229">
        <f>IFERROR(VLOOKUP(VALUE(I6229),'PC Mapping'!A:F,6,),"")</f>
        <v>10719</v>
      </c>
      <c r="AH6229" s="13" t="str">
        <f>VLOOKUP(AG6229,'PC Mapping'!L:M,2,)</f>
        <v>All Other Water</v>
      </c>
    </row>
    <row r="6230" spans="1:34" x14ac:dyDescent="0.2">
      <c r="A6230" t="s">
        <v>25081</v>
      </c>
      <c r="B6230" t="s">
        <v>25054</v>
      </c>
      <c r="C6230" t="s">
        <v>24797</v>
      </c>
      <c r="D6230" t="s">
        <v>24379</v>
      </c>
      <c r="E6230" s="3">
        <v>45813</v>
      </c>
      <c r="F6230" t="s">
        <v>44</v>
      </c>
      <c r="G6230" t="s">
        <v>3742</v>
      </c>
      <c r="H6230" t="s">
        <v>3729</v>
      </c>
      <c r="I6230" t="s">
        <v>3752</v>
      </c>
      <c r="J6230" t="s">
        <v>4522</v>
      </c>
      <c r="K6230" s="2">
        <v>-50</v>
      </c>
      <c r="L6230" t="s">
        <v>44</v>
      </c>
      <c r="M6230" s="2">
        <v>-50</v>
      </c>
      <c r="N6230" t="s">
        <v>4523</v>
      </c>
      <c r="O6230" t="s">
        <v>24380</v>
      </c>
      <c r="P6230" t="s">
        <v>19420</v>
      </c>
      <c r="Q6230" t="s">
        <v>25082</v>
      </c>
      <c r="R6230" t="s">
        <v>44</v>
      </c>
      <c r="S6230" t="s">
        <v>24382</v>
      </c>
      <c r="T6230" s="3">
        <v>45813</v>
      </c>
      <c r="U6230" s="3">
        <v>45813</v>
      </c>
      <c r="V6230" s="2">
        <v>0</v>
      </c>
      <c r="W6230" t="s">
        <v>44</v>
      </c>
      <c r="X6230" t="s">
        <v>44</v>
      </c>
      <c r="Y6230" t="s">
        <v>25083</v>
      </c>
      <c r="Z6230" t="s">
        <v>1881</v>
      </c>
      <c r="AA6230" t="s">
        <v>4529</v>
      </c>
      <c r="AB6230" t="s">
        <v>24383</v>
      </c>
      <c r="AC6230" t="s">
        <v>89</v>
      </c>
      <c r="AD6230" t="str">
        <f t="shared" si="97"/>
        <v>10-44</v>
      </c>
      <c r="AE6230" t="str">
        <f>VLOOKUP(AD6230,'Main_Sub Desc'!C:D,2,)</f>
        <v>Initiation Fee</v>
      </c>
      <c r="AF6230" t="str">
        <f>VLOOKUP(VALUE(H6230),'Main_Sub Desc'!F:G,2,)</f>
        <v>Wtr Rev Establish</v>
      </c>
      <c r="AG6230">
        <f>IFERROR(VLOOKUP(VALUE(I6230),'PC Mapping'!A:F,6,),"")</f>
        <v>10719</v>
      </c>
      <c r="AH6230" s="13" t="str">
        <f>VLOOKUP(AG6230,'PC Mapping'!L:M,2,)</f>
        <v>All Other Water</v>
      </c>
    </row>
    <row r="6231" spans="1:34" x14ac:dyDescent="0.2">
      <c r="A6231" t="s">
        <v>25084</v>
      </c>
      <c r="B6231" t="s">
        <v>25032</v>
      </c>
      <c r="C6231" t="s">
        <v>24797</v>
      </c>
      <c r="D6231" t="s">
        <v>24798</v>
      </c>
      <c r="E6231" s="3">
        <v>45813</v>
      </c>
      <c r="F6231" t="s">
        <v>44</v>
      </c>
      <c r="G6231" t="s">
        <v>3742</v>
      </c>
      <c r="H6231" t="s">
        <v>3727</v>
      </c>
      <c r="I6231" t="s">
        <v>3752</v>
      </c>
      <c r="J6231" t="s">
        <v>4522</v>
      </c>
      <c r="K6231" s="2">
        <v>284.54000000000002</v>
      </c>
      <c r="L6231" t="s">
        <v>44</v>
      </c>
      <c r="M6231" s="2">
        <v>284.54000000000002</v>
      </c>
      <c r="N6231" t="s">
        <v>4523</v>
      </c>
      <c r="O6231" t="s">
        <v>4524</v>
      </c>
      <c r="P6231" t="s">
        <v>17663</v>
      </c>
      <c r="Q6231" t="s">
        <v>25085</v>
      </c>
      <c r="R6231" t="s">
        <v>44</v>
      </c>
      <c r="S6231" t="s">
        <v>24787</v>
      </c>
      <c r="T6231" s="3">
        <v>45813</v>
      </c>
      <c r="U6231" s="3">
        <v>45813</v>
      </c>
      <c r="V6231" s="2">
        <v>0</v>
      </c>
      <c r="W6231" t="s">
        <v>44</v>
      </c>
      <c r="X6231" t="s">
        <v>44</v>
      </c>
      <c r="Y6231" t="s">
        <v>17665</v>
      </c>
      <c r="Z6231" t="s">
        <v>17666</v>
      </c>
      <c r="AA6231" t="s">
        <v>24514</v>
      </c>
      <c r="AB6231" t="s">
        <v>24604</v>
      </c>
      <c r="AC6231" t="s">
        <v>89</v>
      </c>
      <c r="AD6231" t="str">
        <f t="shared" si="97"/>
        <v>6000-110</v>
      </c>
      <c r="AE6231" t="str">
        <f>VLOOKUP(AD6231,'Main_Sub Desc'!C:D,2,)</f>
        <v>Misc. Credit</v>
      </c>
      <c r="AF6231" t="str">
        <f>VLOOKUP(VALUE(H6231),'Main_Sub Desc'!F:G,2,)</f>
        <v>Wtr Rev Other/Misc</v>
      </c>
      <c r="AG6231">
        <f>IFERROR(VLOOKUP(VALUE(I6231),'PC Mapping'!A:F,6,),"")</f>
        <v>10719</v>
      </c>
      <c r="AH6231" s="13" t="str">
        <f>VLOOKUP(AG6231,'PC Mapping'!L:M,2,)</f>
        <v>All Other Water</v>
      </c>
    </row>
    <row r="6232" spans="1:34" x14ac:dyDescent="0.2">
      <c r="A6232" t="s">
        <v>25086</v>
      </c>
      <c r="B6232" t="s">
        <v>25087</v>
      </c>
      <c r="C6232" t="s">
        <v>24797</v>
      </c>
      <c r="D6232" t="s">
        <v>24379</v>
      </c>
      <c r="E6232" s="3">
        <v>45814</v>
      </c>
      <c r="F6232" t="s">
        <v>44</v>
      </c>
      <c r="G6232" t="s">
        <v>3742</v>
      </c>
      <c r="H6232" t="s">
        <v>3729</v>
      </c>
      <c r="I6232" t="s">
        <v>4538</v>
      </c>
      <c r="J6232" t="s">
        <v>4522</v>
      </c>
      <c r="K6232" s="2">
        <v>-50</v>
      </c>
      <c r="L6232" t="s">
        <v>44</v>
      </c>
      <c r="M6232" s="2">
        <v>-50</v>
      </c>
      <c r="N6232" t="s">
        <v>4523</v>
      </c>
      <c r="O6232" t="s">
        <v>24380</v>
      </c>
      <c r="P6232" t="s">
        <v>6785</v>
      </c>
      <c r="Q6232" t="s">
        <v>25088</v>
      </c>
      <c r="R6232" t="s">
        <v>44</v>
      </c>
      <c r="S6232" t="s">
        <v>24382</v>
      </c>
      <c r="T6232" s="3">
        <v>45814</v>
      </c>
      <c r="U6232" s="3">
        <v>45814</v>
      </c>
      <c r="V6232" s="2">
        <v>0</v>
      </c>
      <c r="W6232" t="s">
        <v>44</v>
      </c>
      <c r="X6232" t="s">
        <v>44</v>
      </c>
      <c r="Y6232" t="s">
        <v>25089</v>
      </c>
      <c r="Z6232" t="s">
        <v>1258</v>
      </c>
      <c r="AA6232" t="s">
        <v>4529</v>
      </c>
      <c r="AB6232" t="s">
        <v>24383</v>
      </c>
      <c r="AC6232" t="s">
        <v>89</v>
      </c>
      <c r="AD6232" t="str">
        <f t="shared" si="97"/>
        <v>10-44</v>
      </c>
      <c r="AE6232" t="str">
        <f>VLOOKUP(AD6232,'Main_Sub Desc'!C:D,2,)</f>
        <v>Initiation Fee</v>
      </c>
      <c r="AF6232" t="str">
        <f>VLOOKUP(VALUE(H6232),'Main_Sub Desc'!F:G,2,)</f>
        <v>Wtr Rev Establish</v>
      </c>
      <c r="AG6232">
        <f>IFERROR(VLOOKUP(VALUE(I6232),'PC Mapping'!A:F,6,),"")</f>
        <v>10469</v>
      </c>
      <c r="AH6232" s="13" t="str">
        <f>VLOOKUP(AG6232,'PC Mapping'!L:M,2,)</f>
        <v>Bolivar Water</v>
      </c>
    </row>
    <row r="6233" spans="1:34" x14ac:dyDescent="0.2">
      <c r="A6233" t="s">
        <v>25090</v>
      </c>
      <c r="B6233" t="s">
        <v>25091</v>
      </c>
      <c r="C6233" t="s">
        <v>24797</v>
      </c>
      <c r="D6233" t="s">
        <v>24798</v>
      </c>
      <c r="E6233" s="3">
        <v>45814</v>
      </c>
      <c r="F6233" t="s">
        <v>44</v>
      </c>
      <c r="G6233" t="s">
        <v>3742</v>
      </c>
      <c r="H6233" t="s">
        <v>3729</v>
      </c>
      <c r="I6233" t="s">
        <v>3752</v>
      </c>
      <c r="J6233" t="s">
        <v>4522</v>
      </c>
      <c r="K6233" s="2">
        <v>-50</v>
      </c>
      <c r="L6233" t="s">
        <v>44</v>
      </c>
      <c r="M6233" s="2">
        <v>-50</v>
      </c>
      <c r="N6233" t="s">
        <v>4523</v>
      </c>
      <c r="O6233" t="s">
        <v>4524</v>
      </c>
      <c r="P6233" t="s">
        <v>5533</v>
      </c>
      <c r="Q6233" t="s">
        <v>25092</v>
      </c>
      <c r="R6233" t="s">
        <v>44</v>
      </c>
      <c r="S6233" t="s">
        <v>24800</v>
      </c>
      <c r="T6233" s="3">
        <v>45814</v>
      </c>
      <c r="U6233" s="3">
        <v>45814</v>
      </c>
      <c r="V6233" s="2">
        <v>0</v>
      </c>
      <c r="W6233" t="s">
        <v>44</v>
      </c>
      <c r="X6233" t="s">
        <v>44</v>
      </c>
      <c r="Y6233" t="s">
        <v>15450</v>
      </c>
      <c r="Z6233" t="s">
        <v>101</v>
      </c>
      <c r="AA6233" t="s">
        <v>4529</v>
      </c>
      <c r="AB6233" t="s">
        <v>24662</v>
      </c>
      <c r="AC6233" t="s">
        <v>89</v>
      </c>
      <c r="AD6233" t="str">
        <f t="shared" si="97"/>
        <v>10-26</v>
      </c>
      <c r="AE6233" t="str">
        <f>VLOOKUP(AD6233,'Main_Sub Desc'!C:D,2,)</f>
        <v>Connection Charge</v>
      </c>
      <c r="AF6233" t="str">
        <f>VLOOKUP(VALUE(H6233),'Main_Sub Desc'!F:G,2,)</f>
        <v>Wtr Rev Establish</v>
      </c>
      <c r="AG6233">
        <f>IFERROR(VLOOKUP(VALUE(I6233),'PC Mapping'!A:F,6,),"")</f>
        <v>10719</v>
      </c>
      <c r="AH6233" s="13" t="str">
        <f>VLOOKUP(AG6233,'PC Mapping'!L:M,2,)</f>
        <v>All Other Water</v>
      </c>
    </row>
    <row r="6234" spans="1:34" x14ac:dyDescent="0.2">
      <c r="A6234" t="s">
        <v>25093</v>
      </c>
      <c r="B6234" t="s">
        <v>25087</v>
      </c>
      <c r="C6234" t="s">
        <v>24797</v>
      </c>
      <c r="D6234" t="s">
        <v>24379</v>
      </c>
      <c r="E6234" s="3">
        <v>45814</v>
      </c>
      <c r="F6234" t="s">
        <v>44</v>
      </c>
      <c r="G6234" t="s">
        <v>3742</v>
      </c>
      <c r="H6234" t="s">
        <v>3729</v>
      </c>
      <c r="I6234" t="s">
        <v>4538</v>
      </c>
      <c r="J6234" t="s">
        <v>4522</v>
      </c>
      <c r="K6234" s="2">
        <v>-50</v>
      </c>
      <c r="L6234" t="s">
        <v>44</v>
      </c>
      <c r="M6234" s="2">
        <v>-50</v>
      </c>
      <c r="N6234" t="s">
        <v>4523</v>
      </c>
      <c r="O6234" t="s">
        <v>24380</v>
      </c>
      <c r="P6234" t="s">
        <v>6785</v>
      </c>
      <c r="Q6234" t="s">
        <v>25094</v>
      </c>
      <c r="R6234" t="s">
        <v>44</v>
      </c>
      <c r="S6234" t="s">
        <v>24382</v>
      </c>
      <c r="T6234" s="3">
        <v>45814</v>
      </c>
      <c r="U6234" s="3">
        <v>45814</v>
      </c>
      <c r="V6234" s="2">
        <v>0</v>
      </c>
      <c r="W6234" t="s">
        <v>44</v>
      </c>
      <c r="X6234" t="s">
        <v>44</v>
      </c>
      <c r="Y6234" t="s">
        <v>25095</v>
      </c>
      <c r="Z6234" t="s">
        <v>437</v>
      </c>
      <c r="AA6234" t="s">
        <v>4529</v>
      </c>
      <c r="AB6234" t="s">
        <v>24383</v>
      </c>
      <c r="AC6234" t="s">
        <v>89</v>
      </c>
      <c r="AD6234" t="str">
        <f t="shared" si="97"/>
        <v>10-44</v>
      </c>
      <c r="AE6234" t="str">
        <f>VLOOKUP(AD6234,'Main_Sub Desc'!C:D,2,)</f>
        <v>Initiation Fee</v>
      </c>
      <c r="AF6234" t="str">
        <f>VLOOKUP(VALUE(H6234),'Main_Sub Desc'!F:G,2,)</f>
        <v>Wtr Rev Establish</v>
      </c>
      <c r="AG6234">
        <f>IFERROR(VLOOKUP(VALUE(I6234),'PC Mapping'!A:F,6,),"")</f>
        <v>10469</v>
      </c>
      <c r="AH6234" s="13" t="str">
        <f>VLOOKUP(AG6234,'PC Mapping'!L:M,2,)</f>
        <v>Bolivar Water</v>
      </c>
    </row>
    <row r="6235" spans="1:34" x14ac:dyDescent="0.2">
      <c r="A6235" t="s">
        <v>25096</v>
      </c>
      <c r="B6235" t="s">
        <v>25087</v>
      </c>
      <c r="C6235" t="s">
        <v>24797</v>
      </c>
      <c r="D6235" t="s">
        <v>24379</v>
      </c>
      <c r="E6235" s="3">
        <v>45814</v>
      </c>
      <c r="F6235" t="s">
        <v>44</v>
      </c>
      <c r="G6235" t="s">
        <v>3742</v>
      </c>
      <c r="H6235" t="s">
        <v>3729</v>
      </c>
      <c r="I6235" t="s">
        <v>4538</v>
      </c>
      <c r="J6235" t="s">
        <v>4522</v>
      </c>
      <c r="K6235" s="2">
        <v>-50</v>
      </c>
      <c r="L6235" t="s">
        <v>44</v>
      </c>
      <c r="M6235" s="2">
        <v>-50</v>
      </c>
      <c r="N6235" t="s">
        <v>4523</v>
      </c>
      <c r="O6235" t="s">
        <v>24380</v>
      </c>
      <c r="P6235" t="s">
        <v>4567</v>
      </c>
      <c r="Q6235" t="s">
        <v>25097</v>
      </c>
      <c r="R6235" t="s">
        <v>44</v>
      </c>
      <c r="S6235" t="s">
        <v>24382</v>
      </c>
      <c r="T6235" s="3">
        <v>45814</v>
      </c>
      <c r="U6235" s="3">
        <v>45814</v>
      </c>
      <c r="V6235" s="2">
        <v>0</v>
      </c>
      <c r="W6235" t="s">
        <v>44</v>
      </c>
      <c r="X6235" t="s">
        <v>44</v>
      </c>
      <c r="Y6235" t="s">
        <v>25098</v>
      </c>
      <c r="Z6235" t="s">
        <v>264</v>
      </c>
      <c r="AA6235" t="s">
        <v>4529</v>
      </c>
      <c r="AB6235" t="s">
        <v>24383</v>
      </c>
      <c r="AC6235" t="s">
        <v>89</v>
      </c>
      <c r="AD6235" t="str">
        <f t="shared" si="97"/>
        <v>10-44</v>
      </c>
      <c r="AE6235" t="str">
        <f>VLOOKUP(AD6235,'Main_Sub Desc'!C:D,2,)</f>
        <v>Initiation Fee</v>
      </c>
      <c r="AF6235" t="str">
        <f>VLOOKUP(VALUE(H6235),'Main_Sub Desc'!F:G,2,)</f>
        <v>Wtr Rev Establish</v>
      </c>
      <c r="AG6235">
        <f>IFERROR(VLOOKUP(VALUE(I6235),'PC Mapping'!A:F,6,),"")</f>
        <v>10469</v>
      </c>
      <c r="AH6235" s="13" t="str">
        <f>VLOOKUP(AG6235,'PC Mapping'!L:M,2,)</f>
        <v>Bolivar Water</v>
      </c>
    </row>
    <row r="6236" spans="1:34" x14ac:dyDescent="0.2">
      <c r="A6236" t="s">
        <v>25099</v>
      </c>
      <c r="B6236" t="s">
        <v>25100</v>
      </c>
      <c r="C6236" t="s">
        <v>24797</v>
      </c>
      <c r="D6236" t="s">
        <v>24798</v>
      </c>
      <c r="E6236" s="3">
        <v>45814</v>
      </c>
      <c r="F6236" t="s">
        <v>44</v>
      </c>
      <c r="G6236" t="s">
        <v>3742</v>
      </c>
      <c r="H6236" t="s">
        <v>3716</v>
      </c>
      <c r="I6236" t="s">
        <v>4534</v>
      </c>
      <c r="J6236" t="s">
        <v>4522</v>
      </c>
      <c r="K6236" s="2">
        <v>21.16</v>
      </c>
      <c r="L6236" t="s">
        <v>44</v>
      </c>
      <c r="M6236" s="2">
        <v>21.16</v>
      </c>
      <c r="N6236" t="s">
        <v>4523</v>
      </c>
      <c r="O6236" t="s">
        <v>4524</v>
      </c>
      <c r="P6236" t="s">
        <v>25101</v>
      </c>
      <c r="Q6236" t="s">
        <v>25102</v>
      </c>
      <c r="R6236" t="s">
        <v>44</v>
      </c>
      <c r="S6236" t="s">
        <v>24382</v>
      </c>
      <c r="T6236" s="3">
        <v>45814</v>
      </c>
      <c r="U6236" s="3">
        <v>45814</v>
      </c>
      <c r="V6236" s="2">
        <v>0</v>
      </c>
      <c r="W6236" t="s">
        <v>44</v>
      </c>
      <c r="X6236" t="s">
        <v>44</v>
      </c>
      <c r="Y6236" t="s">
        <v>25103</v>
      </c>
      <c r="Z6236" t="s">
        <v>25104</v>
      </c>
      <c r="AA6236" t="s">
        <v>4529</v>
      </c>
      <c r="AB6236" t="s">
        <v>24681</v>
      </c>
      <c r="AC6236" t="s">
        <v>89</v>
      </c>
      <c r="AD6236" t="str">
        <f t="shared" si="97"/>
        <v>10-50</v>
      </c>
      <c r="AE6236" t="str">
        <f>VLOOKUP(AD6236,'Main_Sub Desc'!C:D,2,)</f>
        <v>Late Payment (Adj.Cr)</v>
      </c>
      <c r="AF6236" t="str">
        <f>VLOOKUP(VALUE(H6236),'Main_Sub Desc'!F:G,2,)</f>
        <v>Wst Rev Late Payment</v>
      </c>
      <c r="AG6236">
        <f>IFERROR(VLOOKUP(VALUE(I6236),'PC Mapping'!A:F,6,),"")</f>
        <v>10514</v>
      </c>
      <c r="AH6236" s="13" t="str">
        <f>VLOOKUP(AG6236,'PC Mapping'!L:M,2,)</f>
        <v>Bolivar Sewer</v>
      </c>
    </row>
    <row r="6237" spans="1:34" x14ac:dyDescent="0.2">
      <c r="A6237" t="s">
        <v>25105</v>
      </c>
      <c r="B6237" t="s">
        <v>25100</v>
      </c>
      <c r="C6237" t="s">
        <v>24797</v>
      </c>
      <c r="D6237" t="s">
        <v>24798</v>
      </c>
      <c r="E6237" s="3">
        <v>45814</v>
      </c>
      <c r="F6237" t="s">
        <v>44</v>
      </c>
      <c r="G6237" t="s">
        <v>3742</v>
      </c>
      <c r="H6237" t="s">
        <v>3722</v>
      </c>
      <c r="I6237" t="s">
        <v>4538</v>
      </c>
      <c r="J6237" t="s">
        <v>4522</v>
      </c>
      <c r="K6237" s="2">
        <v>8.99</v>
      </c>
      <c r="L6237" t="s">
        <v>44</v>
      </c>
      <c r="M6237" s="2">
        <v>8.99</v>
      </c>
      <c r="N6237" t="s">
        <v>4523</v>
      </c>
      <c r="O6237" t="s">
        <v>4524</v>
      </c>
      <c r="P6237" t="s">
        <v>25101</v>
      </c>
      <c r="Q6237" t="s">
        <v>25106</v>
      </c>
      <c r="R6237" t="s">
        <v>44</v>
      </c>
      <c r="S6237" t="s">
        <v>24382</v>
      </c>
      <c r="T6237" s="3">
        <v>45814</v>
      </c>
      <c r="U6237" s="3">
        <v>45814</v>
      </c>
      <c r="V6237" s="2">
        <v>0</v>
      </c>
      <c r="W6237" t="s">
        <v>44</v>
      </c>
      <c r="X6237" t="s">
        <v>44</v>
      </c>
      <c r="Y6237" t="s">
        <v>25107</v>
      </c>
      <c r="Z6237" t="s">
        <v>25104</v>
      </c>
      <c r="AA6237" t="s">
        <v>4529</v>
      </c>
      <c r="AB6237" t="s">
        <v>24681</v>
      </c>
      <c r="AC6237" t="s">
        <v>89</v>
      </c>
      <c r="AD6237" t="str">
        <f t="shared" si="97"/>
        <v>10-50</v>
      </c>
      <c r="AE6237" t="str">
        <f>VLOOKUP(AD6237,'Main_Sub Desc'!C:D,2,)</f>
        <v>Late Payment (Adj.Cr)</v>
      </c>
      <c r="AF6237" t="str">
        <f>VLOOKUP(VALUE(H6237),'Main_Sub Desc'!F:G,2,)</f>
        <v>Wtr Rev Late Payment</v>
      </c>
      <c r="AG6237">
        <f>IFERROR(VLOOKUP(VALUE(I6237),'PC Mapping'!A:F,6,),"")</f>
        <v>10469</v>
      </c>
      <c r="AH6237" s="13" t="str">
        <f>VLOOKUP(AG6237,'PC Mapping'!L:M,2,)</f>
        <v>Bolivar Water</v>
      </c>
    </row>
    <row r="6238" spans="1:34" x14ac:dyDescent="0.2">
      <c r="A6238" t="s">
        <v>25108</v>
      </c>
      <c r="B6238" t="s">
        <v>25087</v>
      </c>
      <c r="C6238" t="s">
        <v>24797</v>
      </c>
      <c r="D6238" t="s">
        <v>24379</v>
      </c>
      <c r="E6238" s="3">
        <v>45814</v>
      </c>
      <c r="F6238" t="s">
        <v>44</v>
      </c>
      <c r="G6238" t="s">
        <v>3742</v>
      </c>
      <c r="H6238" t="s">
        <v>3729</v>
      </c>
      <c r="I6238" t="s">
        <v>4538</v>
      </c>
      <c r="J6238" t="s">
        <v>4522</v>
      </c>
      <c r="K6238" s="2">
        <v>-50</v>
      </c>
      <c r="L6238" t="s">
        <v>44</v>
      </c>
      <c r="M6238" s="2">
        <v>-50</v>
      </c>
      <c r="N6238" t="s">
        <v>4523</v>
      </c>
      <c r="O6238" t="s">
        <v>24380</v>
      </c>
      <c r="P6238" t="s">
        <v>25109</v>
      </c>
      <c r="Q6238" t="s">
        <v>25110</v>
      </c>
      <c r="R6238" t="s">
        <v>44</v>
      </c>
      <c r="S6238" t="s">
        <v>24382</v>
      </c>
      <c r="T6238" s="3">
        <v>45814</v>
      </c>
      <c r="U6238" s="3">
        <v>45814</v>
      </c>
      <c r="V6238" s="2">
        <v>0</v>
      </c>
      <c r="W6238" t="s">
        <v>44</v>
      </c>
      <c r="X6238" t="s">
        <v>44</v>
      </c>
      <c r="Y6238" t="s">
        <v>25111</v>
      </c>
      <c r="Z6238" t="s">
        <v>1298</v>
      </c>
      <c r="AA6238" t="s">
        <v>4529</v>
      </c>
      <c r="AB6238" t="s">
        <v>24383</v>
      </c>
      <c r="AC6238" t="s">
        <v>89</v>
      </c>
      <c r="AD6238" t="str">
        <f t="shared" si="97"/>
        <v>10-44</v>
      </c>
      <c r="AE6238" t="str">
        <f>VLOOKUP(AD6238,'Main_Sub Desc'!C:D,2,)</f>
        <v>Initiation Fee</v>
      </c>
      <c r="AF6238" t="str">
        <f>VLOOKUP(VALUE(H6238),'Main_Sub Desc'!F:G,2,)</f>
        <v>Wtr Rev Establish</v>
      </c>
      <c r="AG6238">
        <f>IFERROR(VLOOKUP(VALUE(I6238),'PC Mapping'!A:F,6,),"")</f>
        <v>10469</v>
      </c>
      <c r="AH6238" s="13" t="str">
        <f>VLOOKUP(AG6238,'PC Mapping'!L:M,2,)</f>
        <v>Bolivar Water</v>
      </c>
    </row>
    <row r="6239" spans="1:34" x14ac:dyDescent="0.2">
      <c r="A6239" t="s">
        <v>25112</v>
      </c>
      <c r="B6239" t="s">
        <v>25087</v>
      </c>
      <c r="C6239" t="s">
        <v>24797</v>
      </c>
      <c r="D6239" t="s">
        <v>24379</v>
      </c>
      <c r="E6239" s="3">
        <v>45814</v>
      </c>
      <c r="F6239" t="s">
        <v>44</v>
      </c>
      <c r="G6239" t="s">
        <v>3742</v>
      </c>
      <c r="H6239" t="s">
        <v>3729</v>
      </c>
      <c r="I6239" t="s">
        <v>3752</v>
      </c>
      <c r="J6239" t="s">
        <v>4522</v>
      </c>
      <c r="K6239" s="2">
        <v>-50</v>
      </c>
      <c r="L6239" t="s">
        <v>44</v>
      </c>
      <c r="M6239" s="2">
        <v>-50</v>
      </c>
      <c r="N6239" t="s">
        <v>4523</v>
      </c>
      <c r="O6239" t="s">
        <v>24380</v>
      </c>
      <c r="P6239" t="s">
        <v>6021</v>
      </c>
      <c r="Q6239" t="s">
        <v>25113</v>
      </c>
      <c r="R6239" t="s">
        <v>44</v>
      </c>
      <c r="S6239" t="s">
        <v>24382</v>
      </c>
      <c r="T6239" s="3">
        <v>45814</v>
      </c>
      <c r="U6239" s="3">
        <v>45814</v>
      </c>
      <c r="V6239" s="2">
        <v>0</v>
      </c>
      <c r="W6239" t="s">
        <v>44</v>
      </c>
      <c r="X6239" t="s">
        <v>44</v>
      </c>
      <c r="Y6239" t="s">
        <v>25114</v>
      </c>
      <c r="Z6239" t="s">
        <v>25115</v>
      </c>
      <c r="AA6239" t="s">
        <v>4529</v>
      </c>
      <c r="AB6239" t="s">
        <v>24383</v>
      </c>
      <c r="AC6239" t="s">
        <v>89</v>
      </c>
      <c r="AD6239" t="str">
        <f t="shared" si="97"/>
        <v>10-44</v>
      </c>
      <c r="AE6239" t="str">
        <f>VLOOKUP(AD6239,'Main_Sub Desc'!C:D,2,)</f>
        <v>Initiation Fee</v>
      </c>
      <c r="AF6239" t="str">
        <f>VLOOKUP(VALUE(H6239),'Main_Sub Desc'!F:G,2,)</f>
        <v>Wtr Rev Establish</v>
      </c>
      <c r="AG6239">
        <f>IFERROR(VLOOKUP(VALUE(I6239),'PC Mapping'!A:F,6,),"")</f>
        <v>10719</v>
      </c>
      <c r="AH6239" s="13" t="str">
        <f>VLOOKUP(AG6239,'PC Mapping'!L:M,2,)</f>
        <v>All Other Water</v>
      </c>
    </row>
    <row r="6240" spans="1:34" x14ac:dyDescent="0.2">
      <c r="A6240" t="s">
        <v>25116</v>
      </c>
      <c r="B6240" t="s">
        <v>25091</v>
      </c>
      <c r="C6240" t="s">
        <v>24797</v>
      </c>
      <c r="D6240" t="s">
        <v>24798</v>
      </c>
      <c r="E6240" s="3">
        <v>45814</v>
      </c>
      <c r="F6240" t="s">
        <v>44</v>
      </c>
      <c r="G6240" t="s">
        <v>3742</v>
      </c>
      <c r="H6240" t="s">
        <v>3727</v>
      </c>
      <c r="I6240" t="s">
        <v>4538</v>
      </c>
      <c r="J6240" t="s">
        <v>4522</v>
      </c>
      <c r="K6240" s="2">
        <v>-50</v>
      </c>
      <c r="L6240" t="s">
        <v>44</v>
      </c>
      <c r="M6240" s="2">
        <v>-50</v>
      </c>
      <c r="N6240" t="s">
        <v>4523</v>
      </c>
      <c r="O6240" t="s">
        <v>4524</v>
      </c>
      <c r="P6240" t="s">
        <v>5856</v>
      </c>
      <c r="Q6240" t="s">
        <v>25117</v>
      </c>
      <c r="R6240" t="s">
        <v>44</v>
      </c>
      <c r="S6240" t="s">
        <v>24800</v>
      </c>
      <c r="T6240" s="3">
        <v>45814</v>
      </c>
      <c r="U6240" s="3">
        <v>45814</v>
      </c>
      <c r="V6240" s="2">
        <v>0</v>
      </c>
      <c r="W6240" t="s">
        <v>44</v>
      </c>
      <c r="X6240" t="s">
        <v>44</v>
      </c>
      <c r="Y6240" t="s">
        <v>25118</v>
      </c>
      <c r="Z6240" t="s">
        <v>25119</v>
      </c>
      <c r="AA6240" t="s">
        <v>4529</v>
      </c>
      <c r="AB6240" t="s">
        <v>24801</v>
      </c>
      <c r="AC6240" t="s">
        <v>89</v>
      </c>
      <c r="AD6240" t="str">
        <f t="shared" si="97"/>
        <v>10-23</v>
      </c>
      <c r="AE6240" t="str">
        <f>VLOOKUP(AD6240,'Main_Sub Desc'!C:D,2,)</f>
        <v>Move Out / Turn Off  Fee</v>
      </c>
      <c r="AF6240" t="str">
        <f>VLOOKUP(VALUE(H6240),'Main_Sub Desc'!F:G,2,)</f>
        <v>Wtr Rev Other/Misc</v>
      </c>
      <c r="AG6240">
        <f>IFERROR(VLOOKUP(VALUE(I6240),'PC Mapping'!A:F,6,),"")</f>
        <v>10469</v>
      </c>
      <c r="AH6240" s="13" t="str">
        <f>VLOOKUP(AG6240,'PC Mapping'!L:M,2,)</f>
        <v>Bolivar Water</v>
      </c>
    </row>
    <row r="6241" spans="1:34" x14ac:dyDescent="0.2">
      <c r="A6241" t="s">
        <v>25120</v>
      </c>
      <c r="B6241" t="s">
        <v>25091</v>
      </c>
      <c r="C6241" t="s">
        <v>24797</v>
      </c>
      <c r="D6241" t="s">
        <v>24798</v>
      </c>
      <c r="E6241" s="3">
        <v>45814</v>
      </c>
      <c r="F6241" t="s">
        <v>44</v>
      </c>
      <c r="G6241" t="s">
        <v>3742</v>
      </c>
      <c r="H6241" t="s">
        <v>3729</v>
      </c>
      <c r="I6241" t="s">
        <v>3752</v>
      </c>
      <c r="J6241" t="s">
        <v>4522</v>
      </c>
      <c r="K6241" s="2">
        <v>-50</v>
      </c>
      <c r="L6241" t="s">
        <v>44</v>
      </c>
      <c r="M6241" s="2">
        <v>-50</v>
      </c>
      <c r="N6241" t="s">
        <v>4523</v>
      </c>
      <c r="O6241" t="s">
        <v>4524</v>
      </c>
      <c r="P6241" t="s">
        <v>19226</v>
      </c>
      <c r="Q6241" t="s">
        <v>25121</v>
      </c>
      <c r="R6241" t="s">
        <v>44</v>
      </c>
      <c r="S6241" t="s">
        <v>24800</v>
      </c>
      <c r="T6241" s="3">
        <v>45814</v>
      </c>
      <c r="U6241" s="3">
        <v>45814</v>
      </c>
      <c r="V6241" s="2">
        <v>0</v>
      </c>
      <c r="W6241" t="s">
        <v>44</v>
      </c>
      <c r="X6241" t="s">
        <v>44</v>
      </c>
      <c r="Y6241" t="s">
        <v>25080</v>
      </c>
      <c r="Z6241" t="s">
        <v>1891</v>
      </c>
      <c r="AA6241" t="s">
        <v>4529</v>
      </c>
      <c r="AB6241" t="s">
        <v>24662</v>
      </c>
      <c r="AC6241" t="s">
        <v>89</v>
      </c>
      <c r="AD6241" t="str">
        <f t="shared" si="97"/>
        <v>10-26</v>
      </c>
      <c r="AE6241" t="str">
        <f>VLOOKUP(AD6241,'Main_Sub Desc'!C:D,2,)</f>
        <v>Connection Charge</v>
      </c>
      <c r="AF6241" t="str">
        <f>VLOOKUP(VALUE(H6241),'Main_Sub Desc'!F:G,2,)</f>
        <v>Wtr Rev Establish</v>
      </c>
      <c r="AG6241">
        <f>IFERROR(VLOOKUP(VALUE(I6241),'PC Mapping'!A:F,6,),"")</f>
        <v>10719</v>
      </c>
      <c r="AH6241" s="13" t="str">
        <f>VLOOKUP(AG6241,'PC Mapping'!L:M,2,)</f>
        <v>All Other Water</v>
      </c>
    </row>
    <row r="6242" spans="1:34" x14ac:dyDescent="0.2">
      <c r="A6242" t="s">
        <v>25122</v>
      </c>
      <c r="B6242" t="s">
        <v>25091</v>
      </c>
      <c r="C6242" t="s">
        <v>24797</v>
      </c>
      <c r="D6242" t="s">
        <v>24798</v>
      </c>
      <c r="E6242" s="3">
        <v>45814</v>
      </c>
      <c r="F6242" t="s">
        <v>44</v>
      </c>
      <c r="G6242" t="s">
        <v>3742</v>
      </c>
      <c r="H6242" t="s">
        <v>3727</v>
      </c>
      <c r="I6242" t="s">
        <v>3752</v>
      </c>
      <c r="J6242" t="s">
        <v>4522</v>
      </c>
      <c r="K6242" s="2">
        <v>-50</v>
      </c>
      <c r="L6242" t="s">
        <v>44</v>
      </c>
      <c r="M6242" s="2">
        <v>-50</v>
      </c>
      <c r="N6242" t="s">
        <v>4523</v>
      </c>
      <c r="O6242" t="s">
        <v>4524</v>
      </c>
      <c r="P6242" t="s">
        <v>16802</v>
      </c>
      <c r="Q6242" t="s">
        <v>25123</v>
      </c>
      <c r="R6242" t="s">
        <v>44</v>
      </c>
      <c r="S6242" t="s">
        <v>24800</v>
      </c>
      <c r="T6242" s="3">
        <v>45814</v>
      </c>
      <c r="U6242" s="3">
        <v>45814</v>
      </c>
      <c r="V6242" s="2">
        <v>0</v>
      </c>
      <c r="W6242" t="s">
        <v>44</v>
      </c>
      <c r="X6242" t="s">
        <v>44</v>
      </c>
      <c r="Y6242" t="s">
        <v>16804</v>
      </c>
      <c r="Z6242" t="s">
        <v>16805</v>
      </c>
      <c r="AA6242" t="s">
        <v>4529</v>
      </c>
      <c r="AB6242" t="s">
        <v>24801</v>
      </c>
      <c r="AC6242" t="s">
        <v>89</v>
      </c>
      <c r="AD6242" t="str">
        <f t="shared" si="97"/>
        <v>10-23</v>
      </c>
      <c r="AE6242" t="str">
        <f>VLOOKUP(AD6242,'Main_Sub Desc'!C:D,2,)</f>
        <v>Move Out / Turn Off  Fee</v>
      </c>
      <c r="AF6242" t="str">
        <f>VLOOKUP(VALUE(H6242),'Main_Sub Desc'!F:G,2,)</f>
        <v>Wtr Rev Other/Misc</v>
      </c>
      <c r="AG6242">
        <f>IFERROR(VLOOKUP(VALUE(I6242),'PC Mapping'!A:F,6,),"")</f>
        <v>10719</v>
      </c>
      <c r="AH6242" s="13" t="str">
        <f>VLOOKUP(AG6242,'PC Mapping'!L:M,2,)</f>
        <v>All Other Water</v>
      </c>
    </row>
    <row r="6243" spans="1:34" x14ac:dyDescent="0.2">
      <c r="A6243" t="s">
        <v>25124</v>
      </c>
      <c r="B6243" t="s">
        <v>25091</v>
      </c>
      <c r="C6243" t="s">
        <v>24797</v>
      </c>
      <c r="D6243" t="s">
        <v>24798</v>
      </c>
      <c r="E6243" s="3">
        <v>45814</v>
      </c>
      <c r="F6243" t="s">
        <v>44</v>
      </c>
      <c r="G6243" t="s">
        <v>3742</v>
      </c>
      <c r="H6243" t="s">
        <v>3729</v>
      </c>
      <c r="I6243" t="s">
        <v>3752</v>
      </c>
      <c r="J6243" t="s">
        <v>4522</v>
      </c>
      <c r="K6243" s="2">
        <v>-50</v>
      </c>
      <c r="L6243" t="s">
        <v>44</v>
      </c>
      <c r="M6243" s="2">
        <v>-50</v>
      </c>
      <c r="N6243" t="s">
        <v>4523</v>
      </c>
      <c r="O6243" t="s">
        <v>4524</v>
      </c>
      <c r="P6243" t="s">
        <v>19420</v>
      </c>
      <c r="Q6243" t="s">
        <v>25125</v>
      </c>
      <c r="R6243" t="s">
        <v>44</v>
      </c>
      <c r="S6243" t="s">
        <v>24800</v>
      </c>
      <c r="T6243" s="3">
        <v>45814</v>
      </c>
      <c r="U6243" s="3">
        <v>45814</v>
      </c>
      <c r="V6243" s="2">
        <v>0</v>
      </c>
      <c r="W6243" t="s">
        <v>44</v>
      </c>
      <c r="X6243" t="s">
        <v>44</v>
      </c>
      <c r="Y6243" t="s">
        <v>25083</v>
      </c>
      <c r="Z6243" t="s">
        <v>1881</v>
      </c>
      <c r="AA6243" t="s">
        <v>4529</v>
      </c>
      <c r="AB6243" t="s">
        <v>24662</v>
      </c>
      <c r="AC6243" t="s">
        <v>89</v>
      </c>
      <c r="AD6243" t="str">
        <f t="shared" si="97"/>
        <v>10-26</v>
      </c>
      <c r="AE6243" t="str">
        <f>VLOOKUP(AD6243,'Main_Sub Desc'!C:D,2,)</f>
        <v>Connection Charge</v>
      </c>
      <c r="AF6243" t="str">
        <f>VLOOKUP(VALUE(H6243),'Main_Sub Desc'!F:G,2,)</f>
        <v>Wtr Rev Establish</v>
      </c>
      <c r="AG6243">
        <f>IFERROR(VLOOKUP(VALUE(I6243),'PC Mapping'!A:F,6,),"")</f>
        <v>10719</v>
      </c>
      <c r="AH6243" s="13" t="str">
        <f>VLOOKUP(AG6243,'PC Mapping'!L:M,2,)</f>
        <v>All Other Water</v>
      </c>
    </row>
    <row r="6244" spans="1:34" x14ac:dyDescent="0.2">
      <c r="A6244" t="s">
        <v>25126</v>
      </c>
      <c r="B6244" t="s">
        <v>25087</v>
      </c>
      <c r="C6244" t="s">
        <v>24797</v>
      </c>
      <c r="D6244" t="s">
        <v>24379</v>
      </c>
      <c r="E6244" s="3">
        <v>45814</v>
      </c>
      <c r="F6244" t="s">
        <v>44</v>
      </c>
      <c r="G6244" t="s">
        <v>3742</v>
      </c>
      <c r="H6244" t="s">
        <v>3729</v>
      </c>
      <c r="I6244" t="s">
        <v>3752</v>
      </c>
      <c r="J6244" t="s">
        <v>4522</v>
      </c>
      <c r="K6244" s="2">
        <v>-50</v>
      </c>
      <c r="L6244" t="s">
        <v>44</v>
      </c>
      <c r="M6244" s="2">
        <v>-50</v>
      </c>
      <c r="N6244" t="s">
        <v>4523</v>
      </c>
      <c r="O6244" t="s">
        <v>24380</v>
      </c>
      <c r="P6244" t="s">
        <v>14508</v>
      </c>
      <c r="Q6244" t="s">
        <v>25127</v>
      </c>
      <c r="R6244" t="s">
        <v>44</v>
      </c>
      <c r="S6244" t="s">
        <v>24382</v>
      </c>
      <c r="T6244" s="3">
        <v>45814</v>
      </c>
      <c r="U6244" s="3">
        <v>45814</v>
      </c>
      <c r="V6244" s="2">
        <v>0</v>
      </c>
      <c r="W6244" t="s">
        <v>44</v>
      </c>
      <c r="X6244" t="s">
        <v>44</v>
      </c>
      <c r="Y6244" t="s">
        <v>25128</v>
      </c>
      <c r="Z6244" t="s">
        <v>3254</v>
      </c>
      <c r="AA6244" t="s">
        <v>4529</v>
      </c>
      <c r="AB6244" t="s">
        <v>24383</v>
      </c>
      <c r="AC6244" t="s">
        <v>89</v>
      </c>
      <c r="AD6244" t="str">
        <f t="shared" si="97"/>
        <v>10-44</v>
      </c>
      <c r="AE6244" t="str">
        <f>VLOOKUP(AD6244,'Main_Sub Desc'!C:D,2,)</f>
        <v>Initiation Fee</v>
      </c>
      <c r="AF6244" t="str">
        <f>VLOOKUP(VALUE(H6244),'Main_Sub Desc'!F:G,2,)</f>
        <v>Wtr Rev Establish</v>
      </c>
      <c r="AG6244">
        <f>IFERROR(VLOOKUP(VALUE(I6244),'PC Mapping'!A:F,6,),"")</f>
        <v>10719</v>
      </c>
      <c r="AH6244" s="13" t="str">
        <f>VLOOKUP(AG6244,'PC Mapping'!L:M,2,)</f>
        <v>All Other Water</v>
      </c>
    </row>
    <row r="6245" spans="1:34" x14ac:dyDescent="0.2">
      <c r="A6245" t="s">
        <v>25129</v>
      </c>
      <c r="B6245" t="s">
        <v>25087</v>
      </c>
      <c r="C6245" t="s">
        <v>24797</v>
      </c>
      <c r="D6245" t="s">
        <v>24379</v>
      </c>
      <c r="E6245" s="3">
        <v>45814</v>
      </c>
      <c r="F6245" t="s">
        <v>44</v>
      </c>
      <c r="G6245" t="s">
        <v>3742</v>
      </c>
      <c r="H6245" t="s">
        <v>3729</v>
      </c>
      <c r="I6245" t="s">
        <v>24279</v>
      </c>
      <c r="J6245" t="s">
        <v>4522</v>
      </c>
      <c r="K6245" s="2">
        <v>-50</v>
      </c>
      <c r="L6245" t="s">
        <v>44</v>
      </c>
      <c r="M6245" s="2">
        <v>-50</v>
      </c>
      <c r="N6245" t="s">
        <v>4523</v>
      </c>
      <c r="O6245" t="s">
        <v>24380</v>
      </c>
      <c r="P6245" t="s">
        <v>15801</v>
      </c>
      <c r="Q6245" t="s">
        <v>25130</v>
      </c>
      <c r="R6245" t="s">
        <v>44</v>
      </c>
      <c r="S6245" t="s">
        <v>24382</v>
      </c>
      <c r="T6245" s="3">
        <v>45814</v>
      </c>
      <c r="U6245" s="3">
        <v>45814</v>
      </c>
      <c r="V6245" s="2">
        <v>0</v>
      </c>
      <c r="W6245" t="s">
        <v>44</v>
      </c>
      <c r="X6245" t="s">
        <v>44</v>
      </c>
      <c r="Y6245" t="s">
        <v>25131</v>
      </c>
      <c r="Z6245" t="s">
        <v>25132</v>
      </c>
      <c r="AA6245" t="s">
        <v>4529</v>
      </c>
      <c r="AB6245" t="s">
        <v>24383</v>
      </c>
      <c r="AC6245" t="s">
        <v>89</v>
      </c>
      <c r="AD6245" t="str">
        <f t="shared" si="97"/>
        <v>10-44</v>
      </c>
      <c r="AE6245" t="str">
        <f>VLOOKUP(AD6245,'Main_Sub Desc'!C:D,2,)</f>
        <v>Initiation Fee</v>
      </c>
      <c r="AF6245" t="str">
        <f>VLOOKUP(VALUE(H6245),'Main_Sub Desc'!F:G,2,)</f>
        <v>Wtr Rev Establish</v>
      </c>
      <c r="AG6245">
        <f>IFERROR(VLOOKUP(VALUE(I6245),'PC Mapping'!A:F,6,),"")</f>
        <v>10719</v>
      </c>
      <c r="AH6245" s="13" t="str">
        <f>VLOOKUP(AG6245,'PC Mapping'!L:M,2,)</f>
        <v>All Other Water</v>
      </c>
    </row>
    <row r="6246" spans="1:34" x14ac:dyDescent="0.2">
      <c r="A6246" t="s">
        <v>25133</v>
      </c>
      <c r="B6246" t="s">
        <v>25087</v>
      </c>
      <c r="C6246" t="s">
        <v>24797</v>
      </c>
      <c r="D6246" t="s">
        <v>24379</v>
      </c>
      <c r="E6246" s="3">
        <v>45814</v>
      </c>
      <c r="F6246" t="s">
        <v>44</v>
      </c>
      <c r="G6246" t="s">
        <v>3742</v>
      </c>
      <c r="H6246" t="s">
        <v>3729</v>
      </c>
      <c r="I6246" t="s">
        <v>3752</v>
      </c>
      <c r="J6246" t="s">
        <v>4522</v>
      </c>
      <c r="K6246" s="2">
        <v>-50</v>
      </c>
      <c r="L6246" t="s">
        <v>44</v>
      </c>
      <c r="M6246" s="2">
        <v>-50</v>
      </c>
      <c r="N6246" t="s">
        <v>4523</v>
      </c>
      <c r="O6246" t="s">
        <v>24380</v>
      </c>
      <c r="P6246" t="s">
        <v>7146</v>
      </c>
      <c r="Q6246" t="s">
        <v>25134</v>
      </c>
      <c r="R6246" t="s">
        <v>44</v>
      </c>
      <c r="S6246" t="s">
        <v>24382</v>
      </c>
      <c r="T6246" s="3">
        <v>45814</v>
      </c>
      <c r="U6246" s="3">
        <v>45814</v>
      </c>
      <c r="V6246" s="2">
        <v>0</v>
      </c>
      <c r="W6246" t="s">
        <v>44</v>
      </c>
      <c r="X6246" t="s">
        <v>44</v>
      </c>
      <c r="Y6246" t="s">
        <v>25135</v>
      </c>
      <c r="Z6246" t="s">
        <v>25136</v>
      </c>
      <c r="AA6246" t="s">
        <v>4529</v>
      </c>
      <c r="AB6246" t="s">
        <v>24383</v>
      </c>
      <c r="AC6246" t="s">
        <v>89</v>
      </c>
      <c r="AD6246" t="str">
        <f t="shared" si="97"/>
        <v>10-44</v>
      </c>
      <c r="AE6246" t="str">
        <f>VLOOKUP(AD6246,'Main_Sub Desc'!C:D,2,)</f>
        <v>Initiation Fee</v>
      </c>
      <c r="AF6246" t="str">
        <f>VLOOKUP(VALUE(H6246),'Main_Sub Desc'!F:G,2,)</f>
        <v>Wtr Rev Establish</v>
      </c>
      <c r="AG6246">
        <f>IFERROR(VLOOKUP(VALUE(I6246),'PC Mapping'!A:F,6,),"")</f>
        <v>10719</v>
      </c>
      <c r="AH6246" s="13" t="str">
        <f>VLOOKUP(AG6246,'PC Mapping'!L:M,2,)</f>
        <v>All Other Water</v>
      </c>
    </row>
    <row r="6247" spans="1:34" x14ac:dyDescent="0.2">
      <c r="A6247" t="s">
        <v>25137</v>
      </c>
      <c r="B6247" t="s">
        <v>25100</v>
      </c>
      <c r="C6247" t="s">
        <v>24797</v>
      </c>
      <c r="D6247" t="s">
        <v>24798</v>
      </c>
      <c r="E6247" s="3">
        <v>45814</v>
      </c>
      <c r="F6247" t="s">
        <v>44</v>
      </c>
      <c r="G6247" t="s">
        <v>3742</v>
      </c>
      <c r="H6247" t="s">
        <v>3716</v>
      </c>
      <c r="I6247" t="s">
        <v>4534</v>
      </c>
      <c r="J6247" t="s">
        <v>4522</v>
      </c>
      <c r="K6247" s="2">
        <v>5</v>
      </c>
      <c r="L6247" t="s">
        <v>44</v>
      </c>
      <c r="M6247" s="2">
        <v>5</v>
      </c>
      <c r="N6247" t="s">
        <v>4523</v>
      </c>
      <c r="O6247" t="s">
        <v>4524</v>
      </c>
      <c r="P6247" t="s">
        <v>6846</v>
      </c>
      <c r="Q6247" t="s">
        <v>25138</v>
      </c>
      <c r="R6247" t="s">
        <v>44</v>
      </c>
      <c r="S6247" t="s">
        <v>24382</v>
      </c>
      <c r="T6247" s="3">
        <v>45814</v>
      </c>
      <c r="U6247" s="3">
        <v>45814</v>
      </c>
      <c r="V6247" s="2">
        <v>0</v>
      </c>
      <c r="W6247" t="s">
        <v>44</v>
      </c>
      <c r="X6247" t="s">
        <v>44</v>
      </c>
      <c r="Y6247" t="s">
        <v>6848</v>
      </c>
      <c r="Z6247" t="s">
        <v>1182</v>
      </c>
      <c r="AA6247" t="s">
        <v>4529</v>
      </c>
      <c r="AB6247" t="s">
        <v>24681</v>
      </c>
      <c r="AC6247" t="s">
        <v>89</v>
      </c>
      <c r="AD6247" t="str">
        <f t="shared" si="97"/>
        <v>10-50</v>
      </c>
      <c r="AE6247" t="str">
        <f>VLOOKUP(AD6247,'Main_Sub Desc'!C:D,2,)</f>
        <v>Late Payment (Adj.Cr)</v>
      </c>
      <c r="AF6247" t="str">
        <f>VLOOKUP(VALUE(H6247),'Main_Sub Desc'!F:G,2,)</f>
        <v>Wst Rev Late Payment</v>
      </c>
      <c r="AG6247">
        <f>IFERROR(VLOOKUP(VALUE(I6247),'PC Mapping'!A:F,6,),"")</f>
        <v>10514</v>
      </c>
      <c r="AH6247" s="13" t="str">
        <f>VLOOKUP(AG6247,'PC Mapping'!L:M,2,)</f>
        <v>Bolivar Sewer</v>
      </c>
    </row>
    <row r="6248" spans="1:34" x14ac:dyDescent="0.2">
      <c r="A6248" t="s">
        <v>25139</v>
      </c>
      <c r="B6248" t="s">
        <v>25100</v>
      </c>
      <c r="C6248" t="s">
        <v>24797</v>
      </c>
      <c r="D6248" t="s">
        <v>24798</v>
      </c>
      <c r="E6248" s="3">
        <v>45814</v>
      </c>
      <c r="F6248" t="s">
        <v>44</v>
      </c>
      <c r="G6248" t="s">
        <v>3742</v>
      </c>
      <c r="H6248" t="s">
        <v>3722</v>
      </c>
      <c r="I6248" t="s">
        <v>4538</v>
      </c>
      <c r="J6248" t="s">
        <v>4522</v>
      </c>
      <c r="K6248" s="2">
        <v>5</v>
      </c>
      <c r="L6248" t="s">
        <v>44</v>
      </c>
      <c r="M6248" s="2">
        <v>5</v>
      </c>
      <c r="N6248" t="s">
        <v>4523</v>
      </c>
      <c r="O6248" t="s">
        <v>4524</v>
      </c>
      <c r="P6248" t="s">
        <v>6846</v>
      </c>
      <c r="Q6248" t="s">
        <v>25140</v>
      </c>
      <c r="R6248" t="s">
        <v>44</v>
      </c>
      <c r="S6248" t="s">
        <v>24382</v>
      </c>
      <c r="T6248" s="3">
        <v>45814</v>
      </c>
      <c r="U6248" s="3">
        <v>45814</v>
      </c>
      <c r="V6248" s="2">
        <v>0</v>
      </c>
      <c r="W6248" t="s">
        <v>44</v>
      </c>
      <c r="X6248" t="s">
        <v>44</v>
      </c>
      <c r="Y6248" t="s">
        <v>6850</v>
      </c>
      <c r="Z6248" t="s">
        <v>1182</v>
      </c>
      <c r="AA6248" t="s">
        <v>4529</v>
      </c>
      <c r="AB6248" t="s">
        <v>24681</v>
      </c>
      <c r="AC6248" t="s">
        <v>89</v>
      </c>
      <c r="AD6248" t="str">
        <f t="shared" si="97"/>
        <v>10-50</v>
      </c>
      <c r="AE6248" t="str">
        <f>VLOOKUP(AD6248,'Main_Sub Desc'!C:D,2,)</f>
        <v>Late Payment (Adj.Cr)</v>
      </c>
      <c r="AF6248" t="str">
        <f>VLOOKUP(VALUE(H6248),'Main_Sub Desc'!F:G,2,)</f>
        <v>Wtr Rev Late Payment</v>
      </c>
      <c r="AG6248">
        <f>IFERROR(VLOOKUP(VALUE(I6248),'PC Mapping'!A:F,6,),"")</f>
        <v>10469</v>
      </c>
      <c r="AH6248" s="13" t="str">
        <f>VLOOKUP(AG6248,'PC Mapping'!L:M,2,)</f>
        <v>Bolivar Water</v>
      </c>
    </row>
    <row r="6249" spans="1:34" x14ac:dyDescent="0.2">
      <c r="A6249" t="s">
        <v>25141</v>
      </c>
      <c r="B6249" t="s">
        <v>25100</v>
      </c>
      <c r="C6249" t="s">
        <v>24797</v>
      </c>
      <c r="D6249" t="s">
        <v>24798</v>
      </c>
      <c r="E6249" s="3">
        <v>45814</v>
      </c>
      <c r="F6249" t="s">
        <v>44</v>
      </c>
      <c r="G6249" t="s">
        <v>3742</v>
      </c>
      <c r="H6249" t="s">
        <v>3722</v>
      </c>
      <c r="I6249" t="s">
        <v>3752</v>
      </c>
      <c r="J6249" t="s">
        <v>4522</v>
      </c>
      <c r="K6249" s="2">
        <v>5</v>
      </c>
      <c r="L6249" t="s">
        <v>44</v>
      </c>
      <c r="M6249" s="2">
        <v>5</v>
      </c>
      <c r="N6249" t="s">
        <v>4523</v>
      </c>
      <c r="O6249" t="s">
        <v>4524</v>
      </c>
      <c r="P6249" t="s">
        <v>22643</v>
      </c>
      <c r="Q6249" t="s">
        <v>25142</v>
      </c>
      <c r="R6249" t="s">
        <v>44</v>
      </c>
      <c r="S6249" t="s">
        <v>24382</v>
      </c>
      <c r="T6249" s="3">
        <v>45814</v>
      </c>
      <c r="U6249" s="3">
        <v>45814</v>
      </c>
      <c r="V6249" s="2">
        <v>0</v>
      </c>
      <c r="W6249" t="s">
        <v>44</v>
      </c>
      <c r="X6249" t="s">
        <v>44</v>
      </c>
      <c r="Y6249" t="s">
        <v>25143</v>
      </c>
      <c r="Z6249" t="s">
        <v>1938</v>
      </c>
      <c r="AA6249" t="s">
        <v>4529</v>
      </c>
      <c r="AB6249" t="s">
        <v>24681</v>
      </c>
      <c r="AC6249" t="s">
        <v>89</v>
      </c>
      <c r="AD6249" t="str">
        <f t="shared" si="97"/>
        <v>10-50</v>
      </c>
      <c r="AE6249" t="str">
        <f>VLOOKUP(AD6249,'Main_Sub Desc'!C:D,2,)</f>
        <v>Late Payment (Adj.Cr)</v>
      </c>
      <c r="AF6249" t="str">
        <f>VLOOKUP(VALUE(H6249),'Main_Sub Desc'!F:G,2,)</f>
        <v>Wtr Rev Late Payment</v>
      </c>
      <c r="AG6249">
        <f>IFERROR(VLOOKUP(VALUE(I6249),'PC Mapping'!A:F,6,),"")</f>
        <v>10719</v>
      </c>
      <c r="AH6249" s="13" t="str">
        <f>VLOOKUP(AG6249,'PC Mapping'!L:M,2,)</f>
        <v>All Other Water</v>
      </c>
    </row>
    <row r="6250" spans="1:34" x14ac:dyDescent="0.2">
      <c r="A6250" t="s">
        <v>25144</v>
      </c>
      <c r="B6250" t="s">
        <v>25100</v>
      </c>
      <c r="C6250" t="s">
        <v>24797</v>
      </c>
      <c r="D6250" t="s">
        <v>24798</v>
      </c>
      <c r="E6250" s="3">
        <v>45814</v>
      </c>
      <c r="F6250" t="s">
        <v>44</v>
      </c>
      <c r="G6250" t="s">
        <v>3742</v>
      </c>
      <c r="H6250" t="s">
        <v>3722</v>
      </c>
      <c r="I6250" t="s">
        <v>4538</v>
      </c>
      <c r="J6250" t="s">
        <v>4522</v>
      </c>
      <c r="K6250" s="2">
        <v>25</v>
      </c>
      <c r="L6250" t="s">
        <v>44</v>
      </c>
      <c r="M6250" s="2">
        <v>25</v>
      </c>
      <c r="N6250" t="s">
        <v>4523</v>
      </c>
      <c r="O6250" t="s">
        <v>4524</v>
      </c>
      <c r="P6250" t="s">
        <v>25145</v>
      </c>
      <c r="Q6250" t="s">
        <v>25146</v>
      </c>
      <c r="R6250" t="s">
        <v>44</v>
      </c>
      <c r="S6250" t="s">
        <v>24382</v>
      </c>
      <c r="T6250" s="3">
        <v>45814</v>
      </c>
      <c r="U6250" s="3">
        <v>45814</v>
      </c>
      <c r="V6250" s="2">
        <v>0</v>
      </c>
      <c r="W6250" t="s">
        <v>44</v>
      </c>
      <c r="X6250" t="s">
        <v>44</v>
      </c>
      <c r="Y6250" t="s">
        <v>25147</v>
      </c>
      <c r="Z6250" t="s">
        <v>203</v>
      </c>
      <c r="AA6250" t="s">
        <v>4529</v>
      </c>
      <c r="AB6250" t="s">
        <v>24681</v>
      </c>
      <c r="AC6250" t="s">
        <v>89</v>
      </c>
      <c r="AD6250" t="str">
        <f t="shared" si="97"/>
        <v>10-50</v>
      </c>
      <c r="AE6250" t="str">
        <f>VLOOKUP(AD6250,'Main_Sub Desc'!C:D,2,)</f>
        <v>Late Payment (Adj.Cr)</v>
      </c>
      <c r="AF6250" t="str">
        <f>VLOOKUP(VALUE(H6250),'Main_Sub Desc'!F:G,2,)</f>
        <v>Wtr Rev Late Payment</v>
      </c>
      <c r="AG6250">
        <f>IFERROR(VLOOKUP(VALUE(I6250),'PC Mapping'!A:F,6,),"")</f>
        <v>10469</v>
      </c>
      <c r="AH6250" s="13" t="str">
        <f>VLOOKUP(AG6250,'PC Mapping'!L:M,2,)</f>
        <v>Bolivar Water</v>
      </c>
    </row>
    <row r="6251" spans="1:34" x14ac:dyDescent="0.2">
      <c r="A6251" t="s">
        <v>25148</v>
      </c>
      <c r="B6251" t="s">
        <v>25100</v>
      </c>
      <c r="C6251" t="s">
        <v>24797</v>
      </c>
      <c r="D6251" t="s">
        <v>24798</v>
      </c>
      <c r="E6251" s="3">
        <v>45814</v>
      </c>
      <c r="F6251" t="s">
        <v>44</v>
      </c>
      <c r="G6251" t="s">
        <v>3742</v>
      </c>
      <c r="H6251" t="s">
        <v>3716</v>
      </c>
      <c r="I6251" t="s">
        <v>4534</v>
      </c>
      <c r="J6251" t="s">
        <v>4522</v>
      </c>
      <c r="K6251" s="2">
        <v>25</v>
      </c>
      <c r="L6251" t="s">
        <v>44</v>
      </c>
      <c r="M6251" s="2">
        <v>25</v>
      </c>
      <c r="N6251" t="s">
        <v>4523</v>
      </c>
      <c r="O6251" t="s">
        <v>4524</v>
      </c>
      <c r="P6251" t="s">
        <v>25145</v>
      </c>
      <c r="Q6251" t="s">
        <v>25149</v>
      </c>
      <c r="R6251" t="s">
        <v>44</v>
      </c>
      <c r="S6251" t="s">
        <v>24382</v>
      </c>
      <c r="T6251" s="3">
        <v>45814</v>
      </c>
      <c r="U6251" s="3">
        <v>45814</v>
      </c>
      <c r="V6251" s="2">
        <v>0</v>
      </c>
      <c r="W6251" t="s">
        <v>44</v>
      </c>
      <c r="X6251" t="s">
        <v>44</v>
      </c>
      <c r="Y6251" t="s">
        <v>25150</v>
      </c>
      <c r="Z6251" t="s">
        <v>203</v>
      </c>
      <c r="AA6251" t="s">
        <v>4529</v>
      </c>
      <c r="AB6251" t="s">
        <v>24681</v>
      </c>
      <c r="AC6251" t="s">
        <v>89</v>
      </c>
      <c r="AD6251" t="str">
        <f t="shared" si="97"/>
        <v>10-50</v>
      </c>
      <c r="AE6251" t="str">
        <f>VLOOKUP(AD6251,'Main_Sub Desc'!C:D,2,)</f>
        <v>Late Payment (Adj.Cr)</v>
      </c>
      <c r="AF6251" t="str">
        <f>VLOOKUP(VALUE(H6251),'Main_Sub Desc'!F:G,2,)</f>
        <v>Wst Rev Late Payment</v>
      </c>
      <c r="AG6251">
        <f>IFERROR(VLOOKUP(VALUE(I6251),'PC Mapping'!A:F,6,),"")</f>
        <v>10514</v>
      </c>
      <c r="AH6251" s="13" t="str">
        <f>VLOOKUP(AG6251,'PC Mapping'!L:M,2,)</f>
        <v>Bolivar Sewer</v>
      </c>
    </row>
    <row r="6252" spans="1:34" x14ac:dyDescent="0.2">
      <c r="A6252" t="s">
        <v>25151</v>
      </c>
      <c r="B6252" t="s">
        <v>25100</v>
      </c>
      <c r="C6252" t="s">
        <v>24797</v>
      </c>
      <c r="D6252" t="s">
        <v>24798</v>
      </c>
      <c r="E6252" s="3">
        <v>45814</v>
      </c>
      <c r="F6252" t="s">
        <v>44</v>
      </c>
      <c r="G6252" t="s">
        <v>3742</v>
      </c>
      <c r="H6252" t="s">
        <v>3727</v>
      </c>
      <c r="I6252" t="s">
        <v>24347</v>
      </c>
      <c r="J6252" t="s">
        <v>4522</v>
      </c>
      <c r="K6252" s="2">
        <v>17.64</v>
      </c>
      <c r="L6252" t="s">
        <v>44</v>
      </c>
      <c r="M6252" s="2">
        <v>17.64</v>
      </c>
      <c r="N6252" t="s">
        <v>4523</v>
      </c>
      <c r="O6252" t="s">
        <v>44</v>
      </c>
      <c r="P6252" t="s">
        <v>25152</v>
      </c>
      <c r="Q6252" t="s">
        <v>25153</v>
      </c>
      <c r="R6252" t="s">
        <v>44</v>
      </c>
      <c r="S6252" t="s">
        <v>5048</v>
      </c>
      <c r="T6252" s="3">
        <v>45814</v>
      </c>
      <c r="U6252" s="3"/>
      <c r="V6252" s="2">
        <v>0</v>
      </c>
      <c r="W6252" t="s">
        <v>44</v>
      </c>
      <c r="X6252" t="s">
        <v>44</v>
      </c>
      <c r="Y6252" t="s">
        <v>44</v>
      </c>
      <c r="Z6252" t="s">
        <v>25154</v>
      </c>
      <c r="AA6252" t="s">
        <v>24514</v>
      </c>
      <c r="AB6252" t="s">
        <v>24604</v>
      </c>
      <c r="AC6252" t="s">
        <v>90</v>
      </c>
      <c r="AD6252" t="str">
        <f t="shared" si="97"/>
        <v>6000-110</v>
      </c>
      <c r="AE6252" t="str">
        <f>VLOOKUP(AD6252,'Main_Sub Desc'!C:D,2,)</f>
        <v>Misc. Credit</v>
      </c>
      <c r="AF6252" t="str">
        <f>VLOOKUP(VALUE(H6252),'Main_Sub Desc'!F:G,2,)</f>
        <v>Wtr Rev Other/Misc</v>
      </c>
      <c r="AG6252">
        <f>IFERROR(VLOOKUP(VALUE(I6252),'PC Mapping'!A:F,6,),"")</f>
        <v>10719</v>
      </c>
      <c r="AH6252" s="13" t="str">
        <f>VLOOKUP(AG6252,'PC Mapping'!L:M,2,)</f>
        <v>All Other Water</v>
      </c>
    </row>
    <row r="6253" spans="1:34" x14ac:dyDescent="0.2">
      <c r="A6253" t="s">
        <v>25155</v>
      </c>
      <c r="B6253" t="s">
        <v>24520</v>
      </c>
      <c r="C6253" t="s">
        <v>24797</v>
      </c>
      <c r="D6253" t="s">
        <v>24379</v>
      </c>
      <c r="E6253" s="3">
        <v>45817</v>
      </c>
      <c r="F6253" t="s">
        <v>44</v>
      </c>
      <c r="G6253" t="s">
        <v>3742</v>
      </c>
      <c r="H6253" t="s">
        <v>3729</v>
      </c>
      <c r="I6253" t="s">
        <v>4538</v>
      </c>
      <c r="J6253" t="s">
        <v>4522</v>
      </c>
      <c r="K6253" s="2">
        <v>-50</v>
      </c>
      <c r="L6253" t="s">
        <v>44</v>
      </c>
      <c r="M6253" s="2">
        <v>-50</v>
      </c>
      <c r="N6253" t="s">
        <v>4523</v>
      </c>
      <c r="O6253" t="s">
        <v>24380</v>
      </c>
      <c r="P6253" t="s">
        <v>5974</v>
      </c>
      <c r="Q6253" t="s">
        <v>25156</v>
      </c>
      <c r="R6253" t="s">
        <v>44</v>
      </c>
      <c r="S6253" t="s">
        <v>24382</v>
      </c>
      <c r="T6253" s="3">
        <v>45817</v>
      </c>
      <c r="U6253" s="3">
        <v>45817</v>
      </c>
      <c r="V6253" s="2">
        <v>0</v>
      </c>
      <c r="W6253" t="s">
        <v>44</v>
      </c>
      <c r="X6253" t="s">
        <v>44</v>
      </c>
      <c r="Y6253" t="s">
        <v>25157</v>
      </c>
      <c r="Z6253" t="s">
        <v>25158</v>
      </c>
      <c r="AA6253" t="s">
        <v>4529</v>
      </c>
      <c r="AB6253" t="s">
        <v>24383</v>
      </c>
      <c r="AC6253" t="s">
        <v>89</v>
      </c>
      <c r="AD6253" t="str">
        <f t="shared" si="97"/>
        <v>10-44</v>
      </c>
      <c r="AE6253" t="str">
        <f>VLOOKUP(AD6253,'Main_Sub Desc'!C:D,2,)</f>
        <v>Initiation Fee</v>
      </c>
      <c r="AF6253" t="str">
        <f>VLOOKUP(VALUE(H6253),'Main_Sub Desc'!F:G,2,)</f>
        <v>Wtr Rev Establish</v>
      </c>
      <c r="AG6253">
        <f>IFERROR(VLOOKUP(VALUE(I6253),'PC Mapping'!A:F,6,),"")</f>
        <v>10469</v>
      </c>
      <c r="AH6253" s="13" t="str">
        <f>VLOOKUP(AG6253,'PC Mapping'!L:M,2,)</f>
        <v>Bolivar Water</v>
      </c>
    </row>
    <row r="6254" spans="1:34" x14ac:dyDescent="0.2">
      <c r="A6254" t="s">
        <v>25159</v>
      </c>
      <c r="B6254" t="s">
        <v>25160</v>
      </c>
      <c r="C6254" t="s">
        <v>24797</v>
      </c>
      <c r="D6254" t="s">
        <v>24798</v>
      </c>
      <c r="E6254" s="3">
        <v>45817</v>
      </c>
      <c r="F6254" t="s">
        <v>44</v>
      </c>
      <c r="G6254" t="s">
        <v>3742</v>
      </c>
      <c r="H6254" t="s">
        <v>3727</v>
      </c>
      <c r="I6254" t="s">
        <v>3752</v>
      </c>
      <c r="J6254" t="s">
        <v>4522</v>
      </c>
      <c r="K6254" s="2">
        <v>-50</v>
      </c>
      <c r="L6254" t="s">
        <v>44</v>
      </c>
      <c r="M6254" s="2">
        <v>-50</v>
      </c>
      <c r="N6254" t="s">
        <v>4523</v>
      </c>
      <c r="O6254" t="s">
        <v>4524</v>
      </c>
      <c r="P6254" t="s">
        <v>8479</v>
      </c>
      <c r="Q6254" t="s">
        <v>25161</v>
      </c>
      <c r="R6254" t="s">
        <v>44</v>
      </c>
      <c r="S6254" t="s">
        <v>24800</v>
      </c>
      <c r="T6254" s="3">
        <v>45817</v>
      </c>
      <c r="U6254" s="3">
        <v>45817</v>
      </c>
      <c r="V6254" s="2">
        <v>0</v>
      </c>
      <c r="W6254" t="s">
        <v>44</v>
      </c>
      <c r="X6254" t="s">
        <v>44</v>
      </c>
      <c r="Y6254" t="s">
        <v>8481</v>
      </c>
      <c r="Z6254" t="s">
        <v>8482</v>
      </c>
      <c r="AA6254" t="s">
        <v>4529</v>
      </c>
      <c r="AB6254" t="s">
        <v>24801</v>
      </c>
      <c r="AC6254" t="s">
        <v>89</v>
      </c>
      <c r="AD6254" t="str">
        <f t="shared" si="97"/>
        <v>10-23</v>
      </c>
      <c r="AE6254" t="str">
        <f>VLOOKUP(AD6254,'Main_Sub Desc'!C:D,2,)</f>
        <v>Move Out / Turn Off  Fee</v>
      </c>
      <c r="AF6254" t="str">
        <f>VLOOKUP(VALUE(H6254),'Main_Sub Desc'!F:G,2,)</f>
        <v>Wtr Rev Other/Misc</v>
      </c>
      <c r="AG6254">
        <f>IFERROR(VLOOKUP(VALUE(I6254),'PC Mapping'!A:F,6,),"")</f>
        <v>10719</v>
      </c>
      <c r="AH6254" s="13" t="str">
        <f>VLOOKUP(AG6254,'PC Mapping'!L:M,2,)</f>
        <v>All Other Water</v>
      </c>
    </row>
    <row r="6255" spans="1:34" x14ac:dyDescent="0.2">
      <c r="A6255" t="s">
        <v>25162</v>
      </c>
      <c r="B6255" t="s">
        <v>25160</v>
      </c>
      <c r="C6255" t="s">
        <v>24797</v>
      </c>
      <c r="D6255" t="s">
        <v>24798</v>
      </c>
      <c r="E6255" s="3">
        <v>45817</v>
      </c>
      <c r="F6255" t="s">
        <v>44</v>
      </c>
      <c r="G6255" t="s">
        <v>3742</v>
      </c>
      <c r="H6255" t="s">
        <v>3729</v>
      </c>
      <c r="I6255" t="s">
        <v>4538</v>
      </c>
      <c r="J6255" t="s">
        <v>4522</v>
      </c>
      <c r="K6255" s="2">
        <v>-50</v>
      </c>
      <c r="L6255" t="s">
        <v>44</v>
      </c>
      <c r="M6255" s="2">
        <v>-50</v>
      </c>
      <c r="N6255" t="s">
        <v>4523</v>
      </c>
      <c r="O6255" t="s">
        <v>4524</v>
      </c>
      <c r="P6255" t="s">
        <v>4567</v>
      </c>
      <c r="Q6255" t="s">
        <v>25163</v>
      </c>
      <c r="R6255" t="s">
        <v>44</v>
      </c>
      <c r="S6255" t="s">
        <v>24800</v>
      </c>
      <c r="T6255" s="3">
        <v>45817</v>
      </c>
      <c r="U6255" s="3">
        <v>45817</v>
      </c>
      <c r="V6255" s="2">
        <v>0</v>
      </c>
      <c r="W6255" t="s">
        <v>44</v>
      </c>
      <c r="X6255" t="s">
        <v>44</v>
      </c>
      <c r="Y6255" t="s">
        <v>25098</v>
      </c>
      <c r="Z6255" t="s">
        <v>264</v>
      </c>
      <c r="AA6255" t="s">
        <v>4529</v>
      </c>
      <c r="AB6255" t="s">
        <v>24662</v>
      </c>
      <c r="AC6255" t="s">
        <v>89</v>
      </c>
      <c r="AD6255" t="str">
        <f t="shared" si="97"/>
        <v>10-26</v>
      </c>
      <c r="AE6255" t="str">
        <f>VLOOKUP(AD6255,'Main_Sub Desc'!C:D,2,)</f>
        <v>Connection Charge</v>
      </c>
      <c r="AF6255" t="str">
        <f>VLOOKUP(VALUE(H6255),'Main_Sub Desc'!F:G,2,)</f>
        <v>Wtr Rev Establish</v>
      </c>
      <c r="AG6255">
        <f>IFERROR(VLOOKUP(VALUE(I6255),'PC Mapping'!A:F,6,),"")</f>
        <v>10469</v>
      </c>
      <c r="AH6255" s="13" t="str">
        <f>VLOOKUP(AG6255,'PC Mapping'!L:M,2,)</f>
        <v>Bolivar Water</v>
      </c>
    </row>
    <row r="6256" spans="1:34" x14ac:dyDescent="0.2">
      <c r="A6256" t="s">
        <v>25164</v>
      </c>
      <c r="B6256" t="s">
        <v>25160</v>
      </c>
      <c r="C6256" t="s">
        <v>24797</v>
      </c>
      <c r="D6256" t="s">
        <v>24798</v>
      </c>
      <c r="E6256" s="3">
        <v>45817</v>
      </c>
      <c r="F6256" t="s">
        <v>44</v>
      </c>
      <c r="G6256" t="s">
        <v>3742</v>
      </c>
      <c r="H6256" t="s">
        <v>3727</v>
      </c>
      <c r="I6256" t="s">
        <v>4538</v>
      </c>
      <c r="J6256" t="s">
        <v>4522</v>
      </c>
      <c r="K6256" s="2">
        <v>-50</v>
      </c>
      <c r="L6256" t="s">
        <v>44</v>
      </c>
      <c r="M6256" s="2">
        <v>-50</v>
      </c>
      <c r="N6256" t="s">
        <v>4523</v>
      </c>
      <c r="O6256" t="s">
        <v>4524</v>
      </c>
      <c r="P6256" t="s">
        <v>14634</v>
      </c>
      <c r="Q6256" t="s">
        <v>25165</v>
      </c>
      <c r="R6256" t="s">
        <v>44</v>
      </c>
      <c r="S6256" t="s">
        <v>24800</v>
      </c>
      <c r="T6256" s="3">
        <v>45817</v>
      </c>
      <c r="U6256" s="3">
        <v>45817</v>
      </c>
      <c r="V6256" s="2">
        <v>0</v>
      </c>
      <c r="W6256" t="s">
        <v>44</v>
      </c>
      <c r="X6256" t="s">
        <v>44</v>
      </c>
      <c r="Y6256" t="s">
        <v>14639</v>
      </c>
      <c r="Z6256" t="s">
        <v>14637</v>
      </c>
      <c r="AA6256" t="s">
        <v>4529</v>
      </c>
      <c r="AB6256" t="s">
        <v>24801</v>
      </c>
      <c r="AC6256" t="s">
        <v>89</v>
      </c>
      <c r="AD6256" t="str">
        <f t="shared" si="97"/>
        <v>10-23</v>
      </c>
      <c r="AE6256" t="str">
        <f>VLOOKUP(AD6256,'Main_Sub Desc'!C:D,2,)</f>
        <v>Move Out / Turn Off  Fee</v>
      </c>
      <c r="AF6256" t="str">
        <f>VLOOKUP(VALUE(H6256),'Main_Sub Desc'!F:G,2,)</f>
        <v>Wtr Rev Other/Misc</v>
      </c>
      <c r="AG6256">
        <f>IFERROR(VLOOKUP(VALUE(I6256),'PC Mapping'!A:F,6,),"")</f>
        <v>10469</v>
      </c>
      <c r="AH6256" s="13" t="str">
        <f>VLOOKUP(AG6256,'PC Mapping'!L:M,2,)</f>
        <v>Bolivar Water</v>
      </c>
    </row>
    <row r="6257" spans="1:34" x14ac:dyDescent="0.2">
      <c r="A6257" t="s">
        <v>25166</v>
      </c>
      <c r="B6257" t="s">
        <v>25167</v>
      </c>
      <c r="C6257" t="s">
        <v>24797</v>
      </c>
      <c r="D6257" t="s">
        <v>24798</v>
      </c>
      <c r="E6257" s="3">
        <v>45817</v>
      </c>
      <c r="F6257" t="s">
        <v>24509</v>
      </c>
      <c r="G6257" t="s">
        <v>3742</v>
      </c>
      <c r="H6257" t="s">
        <v>3727</v>
      </c>
      <c r="I6257" t="s">
        <v>24347</v>
      </c>
      <c r="J6257" t="s">
        <v>4522</v>
      </c>
      <c r="K6257" s="2">
        <v>-68.739999999999995</v>
      </c>
      <c r="L6257" t="s">
        <v>44</v>
      </c>
      <c r="M6257" s="2">
        <v>-68.739999999999995</v>
      </c>
      <c r="N6257" t="s">
        <v>4523</v>
      </c>
      <c r="O6257" t="s">
        <v>44</v>
      </c>
      <c r="P6257" t="s">
        <v>24511</v>
      </c>
      <c r="Q6257" t="s">
        <v>25168</v>
      </c>
      <c r="R6257" t="s">
        <v>44</v>
      </c>
      <c r="S6257" t="s">
        <v>24513</v>
      </c>
      <c r="T6257" s="3">
        <v>45817</v>
      </c>
      <c r="U6257" s="3"/>
      <c r="V6257" s="2">
        <v>0</v>
      </c>
      <c r="W6257" t="s">
        <v>44</v>
      </c>
      <c r="X6257" t="s">
        <v>44</v>
      </c>
      <c r="Y6257" t="s">
        <v>44</v>
      </c>
      <c r="Z6257" t="s">
        <v>19610</v>
      </c>
      <c r="AA6257" t="s">
        <v>24514</v>
      </c>
      <c r="AB6257" t="s">
        <v>24515</v>
      </c>
      <c r="AC6257" t="s">
        <v>90</v>
      </c>
      <c r="AD6257" t="str">
        <f t="shared" si="97"/>
        <v>6000-120</v>
      </c>
      <c r="AE6257" t="str">
        <f>VLOOKUP(AD6257,'Main_Sub Desc'!C:D,2,)</f>
        <v>MIsc. Charge</v>
      </c>
      <c r="AF6257" t="str">
        <f>VLOOKUP(VALUE(H6257),'Main_Sub Desc'!F:G,2,)</f>
        <v>Wtr Rev Other/Misc</v>
      </c>
      <c r="AG6257">
        <f>IFERROR(VLOOKUP(VALUE(I6257),'PC Mapping'!A:F,6,),"")</f>
        <v>10719</v>
      </c>
      <c r="AH6257" s="13" t="str">
        <f>VLOOKUP(AG6257,'PC Mapping'!L:M,2,)</f>
        <v>All Other Water</v>
      </c>
    </row>
    <row r="6258" spans="1:34" x14ac:dyDescent="0.2">
      <c r="A6258" t="s">
        <v>25169</v>
      </c>
      <c r="B6258" t="s">
        <v>25167</v>
      </c>
      <c r="C6258" t="s">
        <v>24797</v>
      </c>
      <c r="D6258" t="s">
        <v>24798</v>
      </c>
      <c r="E6258" s="3">
        <v>45817</v>
      </c>
      <c r="F6258" t="s">
        <v>44</v>
      </c>
      <c r="G6258" t="s">
        <v>3742</v>
      </c>
      <c r="H6258" t="s">
        <v>3727</v>
      </c>
      <c r="I6258" t="s">
        <v>3752</v>
      </c>
      <c r="J6258" t="s">
        <v>4522</v>
      </c>
      <c r="K6258" s="2">
        <v>-68.739999999999995</v>
      </c>
      <c r="L6258" t="s">
        <v>44</v>
      </c>
      <c r="M6258" s="2">
        <v>-68.739999999999995</v>
      </c>
      <c r="N6258" t="s">
        <v>4523</v>
      </c>
      <c r="O6258" t="s">
        <v>4524</v>
      </c>
      <c r="P6258" t="s">
        <v>24511</v>
      </c>
      <c r="Q6258" t="s">
        <v>25170</v>
      </c>
      <c r="R6258" t="s">
        <v>44</v>
      </c>
      <c r="S6258" t="s">
        <v>24513</v>
      </c>
      <c r="T6258" s="3">
        <v>45817</v>
      </c>
      <c r="U6258" s="3">
        <v>45817</v>
      </c>
      <c r="V6258" s="2">
        <v>0</v>
      </c>
      <c r="W6258" t="s">
        <v>44</v>
      </c>
      <c r="X6258" t="s">
        <v>44</v>
      </c>
      <c r="Y6258" t="s">
        <v>19609</v>
      </c>
      <c r="Z6258" t="s">
        <v>19610</v>
      </c>
      <c r="AA6258" t="s">
        <v>24514</v>
      </c>
      <c r="AB6258" t="s">
        <v>24515</v>
      </c>
      <c r="AC6258" t="s">
        <v>89</v>
      </c>
      <c r="AD6258" t="str">
        <f t="shared" si="97"/>
        <v>6000-120</v>
      </c>
      <c r="AE6258" t="str">
        <f>VLOOKUP(AD6258,'Main_Sub Desc'!C:D,2,)</f>
        <v>MIsc. Charge</v>
      </c>
      <c r="AF6258" t="str">
        <f>VLOOKUP(VALUE(H6258),'Main_Sub Desc'!F:G,2,)</f>
        <v>Wtr Rev Other/Misc</v>
      </c>
      <c r="AG6258">
        <f>IFERROR(VLOOKUP(VALUE(I6258),'PC Mapping'!A:F,6,),"")</f>
        <v>10719</v>
      </c>
      <c r="AH6258" s="13" t="str">
        <f>VLOOKUP(AG6258,'PC Mapping'!L:M,2,)</f>
        <v>All Other Water</v>
      </c>
    </row>
    <row r="6259" spans="1:34" x14ac:dyDescent="0.2">
      <c r="A6259" t="s">
        <v>25171</v>
      </c>
      <c r="B6259" t="s">
        <v>25167</v>
      </c>
      <c r="C6259" t="s">
        <v>24797</v>
      </c>
      <c r="D6259" t="s">
        <v>24798</v>
      </c>
      <c r="E6259" s="3">
        <v>45817</v>
      </c>
      <c r="F6259" t="s">
        <v>44</v>
      </c>
      <c r="G6259" t="s">
        <v>3742</v>
      </c>
      <c r="H6259" t="s">
        <v>3722</v>
      </c>
      <c r="I6259" t="s">
        <v>3752</v>
      </c>
      <c r="J6259" t="s">
        <v>4522</v>
      </c>
      <c r="K6259" s="2">
        <v>5</v>
      </c>
      <c r="L6259" t="s">
        <v>44</v>
      </c>
      <c r="M6259" s="2">
        <v>5</v>
      </c>
      <c r="N6259" t="s">
        <v>4523</v>
      </c>
      <c r="O6259" t="s">
        <v>4524</v>
      </c>
      <c r="P6259" t="s">
        <v>5959</v>
      </c>
      <c r="Q6259" t="s">
        <v>25172</v>
      </c>
      <c r="R6259" t="s">
        <v>44</v>
      </c>
      <c r="S6259" t="s">
        <v>24382</v>
      </c>
      <c r="T6259" s="3">
        <v>45817</v>
      </c>
      <c r="U6259" s="3">
        <v>45817</v>
      </c>
      <c r="V6259" s="2">
        <v>0</v>
      </c>
      <c r="W6259" t="s">
        <v>44</v>
      </c>
      <c r="X6259" t="s">
        <v>44</v>
      </c>
      <c r="Y6259" t="s">
        <v>11886</v>
      </c>
      <c r="Z6259" t="s">
        <v>11887</v>
      </c>
      <c r="AA6259" t="s">
        <v>4529</v>
      </c>
      <c r="AB6259" t="s">
        <v>24681</v>
      </c>
      <c r="AC6259" t="s">
        <v>89</v>
      </c>
      <c r="AD6259" t="str">
        <f t="shared" si="97"/>
        <v>10-50</v>
      </c>
      <c r="AE6259" t="str">
        <f>VLOOKUP(AD6259,'Main_Sub Desc'!C:D,2,)</f>
        <v>Late Payment (Adj.Cr)</v>
      </c>
      <c r="AF6259" t="str">
        <f>VLOOKUP(VALUE(H6259),'Main_Sub Desc'!F:G,2,)</f>
        <v>Wtr Rev Late Payment</v>
      </c>
      <c r="AG6259">
        <f>IFERROR(VLOOKUP(VALUE(I6259),'PC Mapping'!A:F,6,),"")</f>
        <v>10719</v>
      </c>
      <c r="AH6259" s="13" t="str">
        <f>VLOOKUP(AG6259,'PC Mapping'!L:M,2,)</f>
        <v>All Other Water</v>
      </c>
    </row>
    <row r="6260" spans="1:34" x14ac:dyDescent="0.2">
      <c r="A6260" t="s">
        <v>25173</v>
      </c>
      <c r="B6260" t="s">
        <v>25167</v>
      </c>
      <c r="C6260" t="s">
        <v>24797</v>
      </c>
      <c r="D6260" t="s">
        <v>24798</v>
      </c>
      <c r="E6260" s="3">
        <v>45817</v>
      </c>
      <c r="F6260" t="s">
        <v>44</v>
      </c>
      <c r="G6260" t="s">
        <v>3742</v>
      </c>
      <c r="H6260" t="s">
        <v>3722</v>
      </c>
      <c r="I6260" t="s">
        <v>3752</v>
      </c>
      <c r="J6260" t="s">
        <v>4522</v>
      </c>
      <c r="K6260" s="2">
        <v>5</v>
      </c>
      <c r="L6260" t="s">
        <v>44</v>
      </c>
      <c r="M6260" s="2">
        <v>5</v>
      </c>
      <c r="N6260" t="s">
        <v>4523</v>
      </c>
      <c r="O6260" t="s">
        <v>4524</v>
      </c>
      <c r="P6260" t="s">
        <v>12480</v>
      </c>
      <c r="Q6260" t="s">
        <v>25174</v>
      </c>
      <c r="R6260" t="s">
        <v>44</v>
      </c>
      <c r="S6260" t="s">
        <v>24382</v>
      </c>
      <c r="T6260" s="3">
        <v>45817</v>
      </c>
      <c r="U6260" s="3">
        <v>45817</v>
      </c>
      <c r="V6260" s="2">
        <v>0</v>
      </c>
      <c r="W6260" t="s">
        <v>44</v>
      </c>
      <c r="X6260" t="s">
        <v>44</v>
      </c>
      <c r="Y6260" t="s">
        <v>12482</v>
      </c>
      <c r="Z6260" t="s">
        <v>12483</v>
      </c>
      <c r="AA6260" t="s">
        <v>4529</v>
      </c>
      <c r="AB6260" t="s">
        <v>24681</v>
      </c>
      <c r="AC6260" t="s">
        <v>89</v>
      </c>
      <c r="AD6260" t="str">
        <f t="shared" si="97"/>
        <v>10-50</v>
      </c>
      <c r="AE6260" t="str">
        <f>VLOOKUP(AD6260,'Main_Sub Desc'!C:D,2,)</f>
        <v>Late Payment (Adj.Cr)</v>
      </c>
      <c r="AF6260" t="str">
        <f>VLOOKUP(VALUE(H6260),'Main_Sub Desc'!F:G,2,)</f>
        <v>Wtr Rev Late Payment</v>
      </c>
      <c r="AG6260">
        <f>IFERROR(VLOOKUP(VALUE(I6260),'PC Mapping'!A:F,6,),"")</f>
        <v>10719</v>
      </c>
      <c r="AH6260" s="13" t="str">
        <f>VLOOKUP(AG6260,'PC Mapping'!L:M,2,)</f>
        <v>All Other Water</v>
      </c>
    </row>
    <row r="6261" spans="1:34" x14ac:dyDescent="0.2">
      <c r="A6261" t="s">
        <v>25175</v>
      </c>
      <c r="B6261" t="s">
        <v>24520</v>
      </c>
      <c r="C6261" t="s">
        <v>24797</v>
      </c>
      <c r="D6261" t="s">
        <v>24379</v>
      </c>
      <c r="E6261" s="3">
        <v>45817</v>
      </c>
      <c r="F6261" t="s">
        <v>44</v>
      </c>
      <c r="G6261" t="s">
        <v>3742</v>
      </c>
      <c r="H6261" t="s">
        <v>3729</v>
      </c>
      <c r="I6261" t="s">
        <v>3752</v>
      </c>
      <c r="J6261" t="s">
        <v>4522</v>
      </c>
      <c r="K6261" s="2">
        <v>-50</v>
      </c>
      <c r="L6261" t="s">
        <v>44</v>
      </c>
      <c r="M6261" s="2">
        <v>-50</v>
      </c>
      <c r="N6261" t="s">
        <v>4523</v>
      </c>
      <c r="O6261" t="s">
        <v>24380</v>
      </c>
      <c r="P6261" t="s">
        <v>12489</v>
      </c>
      <c r="Q6261" t="s">
        <v>25176</v>
      </c>
      <c r="R6261" t="s">
        <v>44</v>
      </c>
      <c r="S6261" t="s">
        <v>24382</v>
      </c>
      <c r="T6261" s="3">
        <v>45817</v>
      </c>
      <c r="U6261" s="3">
        <v>45817</v>
      </c>
      <c r="V6261" s="2">
        <v>0</v>
      </c>
      <c r="W6261" t="s">
        <v>44</v>
      </c>
      <c r="X6261" t="s">
        <v>44</v>
      </c>
      <c r="Y6261" t="s">
        <v>25177</v>
      </c>
      <c r="Z6261" t="s">
        <v>25178</v>
      </c>
      <c r="AA6261" t="s">
        <v>4529</v>
      </c>
      <c r="AB6261" t="s">
        <v>24383</v>
      </c>
      <c r="AC6261" t="s">
        <v>89</v>
      </c>
      <c r="AD6261" t="str">
        <f t="shared" si="97"/>
        <v>10-44</v>
      </c>
      <c r="AE6261" t="str">
        <f>VLOOKUP(AD6261,'Main_Sub Desc'!C:D,2,)</f>
        <v>Initiation Fee</v>
      </c>
      <c r="AF6261" t="str">
        <f>VLOOKUP(VALUE(H6261),'Main_Sub Desc'!F:G,2,)</f>
        <v>Wtr Rev Establish</v>
      </c>
      <c r="AG6261">
        <f>IFERROR(VLOOKUP(VALUE(I6261),'PC Mapping'!A:F,6,),"")</f>
        <v>10719</v>
      </c>
      <c r="AH6261" s="13" t="str">
        <f>VLOOKUP(AG6261,'PC Mapping'!L:M,2,)</f>
        <v>All Other Water</v>
      </c>
    </row>
    <row r="6262" spans="1:34" x14ac:dyDescent="0.2">
      <c r="A6262" t="s">
        <v>25179</v>
      </c>
      <c r="B6262" t="s">
        <v>25167</v>
      </c>
      <c r="C6262" t="s">
        <v>24797</v>
      </c>
      <c r="D6262" t="s">
        <v>24798</v>
      </c>
      <c r="E6262" s="3">
        <v>45817</v>
      </c>
      <c r="F6262" t="s">
        <v>44</v>
      </c>
      <c r="G6262" t="s">
        <v>3742</v>
      </c>
      <c r="H6262" t="s">
        <v>3722</v>
      </c>
      <c r="I6262" t="s">
        <v>4538</v>
      </c>
      <c r="J6262" t="s">
        <v>4522</v>
      </c>
      <c r="K6262" s="2">
        <v>5</v>
      </c>
      <c r="L6262" t="s">
        <v>44</v>
      </c>
      <c r="M6262" s="2">
        <v>5</v>
      </c>
      <c r="N6262" t="s">
        <v>4523</v>
      </c>
      <c r="O6262" t="s">
        <v>4524</v>
      </c>
      <c r="P6262" t="s">
        <v>15535</v>
      </c>
      <c r="Q6262" t="s">
        <v>25180</v>
      </c>
      <c r="R6262" t="s">
        <v>44</v>
      </c>
      <c r="S6262" t="s">
        <v>24382</v>
      </c>
      <c r="T6262" s="3">
        <v>45817</v>
      </c>
      <c r="U6262" s="3">
        <v>45817</v>
      </c>
      <c r="V6262" s="2">
        <v>0</v>
      </c>
      <c r="W6262" t="s">
        <v>44</v>
      </c>
      <c r="X6262" t="s">
        <v>44</v>
      </c>
      <c r="Y6262" t="s">
        <v>15537</v>
      </c>
      <c r="Z6262" t="s">
        <v>15538</v>
      </c>
      <c r="AA6262" t="s">
        <v>4529</v>
      </c>
      <c r="AB6262" t="s">
        <v>24681</v>
      </c>
      <c r="AC6262" t="s">
        <v>89</v>
      </c>
      <c r="AD6262" t="str">
        <f t="shared" si="97"/>
        <v>10-50</v>
      </c>
      <c r="AE6262" t="str">
        <f>VLOOKUP(AD6262,'Main_Sub Desc'!C:D,2,)</f>
        <v>Late Payment (Adj.Cr)</v>
      </c>
      <c r="AF6262" t="str">
        <f>VLOOKUP(VALUE(H6262),'Main_Sub Desc'!F:G,2,)</f>
        <v>Wtr Rev Late Payment</v>
      </c>
      <c r="AG6262">
        <f>IFERROR(VLOOKUP(VALUE(I6262),'PC Mapping'!A:F,6,),"")</f>
        <v>10469</v>
      </c>
      <c r="AH6262" s="13" t="str">
        <f>VLOOKUP(AG6262,'PC Mapping'!L:M,2,)</f>
        <v>Bolivar Water</v>
      </c>
    </row>
    <row r="6263" spans="1:34" x14ac:dyDescent="0.2">
      <c r="A6263" t="s">
        <v>25181</v>
      </c>
      <c r="B6263" t="s">
        <v>25167</v>
      </c>
      <c r="C6263" t="s">
        <v>24797</v>
      </c>
      <c r="D6263" t="s">
        <v>24798</v>
      </c>
      <c r="E6263" s="3">
        <v>45817</v>
      </c>
      <c r="F6263" t="s">
        <v>44</v>
      </c>
      <c r="G6263" t="s">
        <v>3742</v>
      </c>
      <c r="H6263" t="s">
        <v>3716</v>
      </c>
      <c r="I6263" t="s">
        <v>4534</v>
      </c>
      <c r="J6263" t="s">
        <v>4522</v>
      </c>
      <c r="K6263" s="2">
        <v>5</v>
      </c>
      <c r="L6263" t="s">
        <v>44</v>
      </c>
      <c r="M6263" s="2">
        <v>5</v>
      </c>
      <c r="N6263" t="s">
        <v>4523</v>
      </c>
      <c r="O6263" t="s">
        <v>4524</v>
      </c>
      <c r="P6263" t="s">
        <v>15535</v>
      </c>
      <c r="Q6263" t="s">
        <v>25182</v>
      </c>
      <c r="R6263" t="s">
        <v>44</v>
      </c>
      <c r="S6263" t="s">
        <v>24382</v>
      </c>
      <c r="T6263" s="3">
        <v>45817</v>
      </c>
      <c r="U6263" s="3">
        <v>45817</v>
      </c>
      <c r="V6263" s="2">
        <v>0</v>
      </c>
      <c r="W6263" t="s">
        <v>44</v>
      </c>
      <c r="X6263" t="s">
        <v>44</v>
      </c>
      <c r="Y6263" t="s">
        <v>15540</v>
      </c>
      <c r="Z6263" t="s">
        <v>15538</v>
      </c>
      <c r="AA6263" t="s">
        <v>4529</v>
      </c>
      <c r="AB6263" t="s">
        <v>24681</v>
      </c>
      <c r="AC6263" t="s">
        <v>89</v>
      </c>
      <c r="AD6263" t="str">
        <f t="shared" si="97"/>
        <v>10-50</v>
      </c>
      <c r="AE6263" t="str">
        <f>VLOOKUP(AD6263,'Main_Sub Desc'!C:D,2,)</f>
        <v>Late Payment (Adj.Cr)</v>
      </c>
      <c r="AF6263" t="str">
        <f>VLOOKUP(VALUE(H6263),'Main_Sub Desc'!F:G,2,)</f>
        <v>Wst Rev Late Payment</v>
      </c>
      <c r="AG6263">
        <f>IFERROR(VLOOKUP(VALUE(I6263),'PC Mapping'!A:F,6,),"")</f>
        <v>10514</v>
      </c>
      <c r="AH6263" s="13" t="str">
        <f>VLOOKUP(AG6263,'PC Mapping'!L:M,2,)</f>
        <v>Bolivar Sewer</v>
      </c>
    </row>
    <row r="6264" spans="1:34" x14ac:dyDescent="0.2">
      <c r="A6264" t="s">
        <v>25183</v>
      </c>
      <c r="B6264" t="s">
        <v>24520</v>
      </c>
      <c r="C6264" t="s">
        <v>24797</v>
      </c>
      <c r="D6264" t="s">
        <v>24379</v>
      </c>
      <c r="E6264" s="3">
        <v>45817</v>
      </c>
      <c r="F6264" t="s">
        <v>44</v>
      </c>
      <c r="G6264" t="s">
        <v>3742</v>
      </c>
      <c r="H6264" t="s">
        <v>3729</v>
      </c>
      <c r="I6264" t="s">
        <v>4538</v>
      </c>
      <c r="J6264" t="s">
        <v>4522</v>
      </c>
      <c r="K6264" s="2">
        <v>-50</v>
      </c>
      <c r="L6264" t="s">
        <v>44</v>
      </c>
      <c r="M6264" s="2">
        <v>-50</v>
      </c>
      <c r="N6264" t="s">
        <v>4523</v>
      </c>
      <c r="O6264" t="s">
        <v>24380</v>
      </c>
      <c r="P6264" t="s">
        <v>6445</v>
      </c>
      <c r="Q6264" t="s">
        <v>25184</v>
      </c>
      <c r="R6264" t="s">
        <v>44</v>
      </c>
      <c r="S6264" t="s">
        <v>24382</v>
      </c>
      <c r="T6264" s="3">
        <v>45817</v>
      </c>
      <c r="U6264" s="3">
        <v>45817</v>
      </c>
      <c r="V6264" s="2">
        <v>0</v>
      </c>
      <c r="W6264" t="s">
        <v>44</v>
      </c>
      <c r="X6264" t="s">
        <v>44</v>
      </c>
      <c r="Y6264" t="s">
        <v>25185</v>
      </c>
      <c r="Z6264" t="s">
        <v>25186</v>
      </c>
      <c r="AA6264" t="s">
        <v>4529</v>
      </c>
      <c r="AB6264" t="s">
        <v>24383</v>
      </c>
      <c r="AC6264" t="s">
        <v>89</v>
      </c>
      <c r="AD6264" t="str">
        <f t="shared" si="97"/>
        <v>10-44</v>
      </c>
      <c r="AE6264" t="str">
        <f>VLOOKUP(AD6264,'Main_Sub Desc'!C:D,2,)</f>
        <v>Initiation Fee</v>
      </c>
      <c r="AF6264" t="str">
        <f>VLOOKUP(VALUE(H6264),'Main_Sub Desc'!F:G,2,)</f>
        <v>Wtr Rev Establish</v>
      </c>
      <c r="AG6264">
        <f>IFERROR(VLOOKUP(VALUE(I6264),'PC Mapping'!A:F,6,),"")</f>
        <v>10469</v>
      </c>
      <c r="AH6264" s="13" t="str">
        <f>VLOOKUP(AG6264,'PC Mapping'!L:M,2,)</f>
        <v>Bolivar Water</v>
      </c>
    </row>
    <row r="6265" spans="1:34" x14ac:dyDescent="0.2">
      <c r="A6265" t="s">
        <v>25187</v>
      </c>
      <c r="B6265" t="s">
        <v>25167</v>
      </c>
      <c r="C6265" t="s">
        <v>24797</v>
      </c>
      <c r="D6265" t="s">
        <v>24798</v>
      </c>
      <c r="E6265" s="3">
        <v>45817</v>
      </c>
      <c r="F6265" t="s">
        <v>44</v>
      </c>
      <c r="G6265" t="s">
        <v>3742</v>
      </c>
      <c r="H6265" t="s">
        <v>3727</v>
      </c>
      <c r="I6265" t="s">
        <v>3752</v>
      </c>
      <c r="J6265" t="s">
        <v>4522</v>
      </c>
      <c r="K6265" s="2">
        <v>-89.89</v>
      </c>
      <c r="L6265" t="s">
        <v>44</v>
      </c>
      <c r="M6265" s="2">
        <v>-89.89</v>
      </c>
      <c r="N6265" t="s">
        <v>4523</v>
      </c>
      <c r="O6265" t="s">
        <v>4524</v>
      </c>
      <c r="P6265" t="s">
        <v>13876</v>
      </c>
      <c r="Q6265" t="s">
        <v>25188</v>
      </c>
      <c r="R6265" t="s">
        <v>44</v>
      </c>
      <c r="S6265" t="s">
        <v>24513</v>
      </c>
      <c r="T6265" s="3">
        <v>45817</v>
      </c>
      <c r="U6265" s="3">
        <v>45817</v>
      </c>
      <c r="V6265" s="2">
        <v>0</v>
      </c>
      <c r="W6265" t="s">
        <v>44</v>
      </c>
      <c r="X6265" t="s">
        <v>44</v>
      </c>
      <c r="Y6265" t="s">
        <v>13878</v>
      </c>
      <c r="Z6265" t="s">
        <v>1860</v>
      </c>
      <c r="AA6265" t="s">
        <v>24514</v>
      </c>
      <c r="AB6265" t="s">
        <v>24515</v>
      </c>
      <c r="AC6265" t="s">
        <v>89</v>
      </c>
      <c r="AD6265" t="str">
        <f t="shared" si="97"/>
        <v>6000-120</v>
      </c>
      <c r="AE6265" t="str">
        <f>VLOOKUP(AD6265,'Main_Sub Desc'!C:D,2,)</f>
        <v>MIsc. Charge</v>
      </c>
      <c r="AF6265" t="str">
        <f>VLOOKUP(VALUE(H6265),'Main_Sub Desc'!F:G,2,)</f>
        <v>Wtr Rev Other/Misc</v>
      </c>
      <c r="AG6265">
        <f>IFERROR(VLOOKUP(VALUE(I6265),'PC Mapping'!A:F,6,),"")</f>
        <v>10719</v>
      </c>
      <c r="AH6265" s="13" t="str">
        <f>VLOOKUP(AG6265,'PC Mapping'!L:M,2,)</f>
        <v>All Other Water</v>
      </c>
    </row>
    <row r="6266" spans="1:34" x14ac:dyDescent="0.2">
      <c r="A6266" t="s">
        <v>25189</v>
      </c>
      <c r="B6266" t="s">
        <v>25190</v>
      </c>
      <c r="C6266" t="s">
        <v>24797</v>
      </c>
      <c r="D6266" t="s">
        <v>24798</v>
      </c>
      <c r="E6266" s="3">
        <v>45818</v>
      </c>
      <c r="F6266" t="s">
        <v>44</v>
      </c>
      <c r="G6266" t="s">
        <v>3742</v>
      </c>
      <c r="H6266" t="s">
        <v>3722</v>
      </c>
      <c r="I6266" t="s">
        <v>3752</v>
      </c>
      <c r="J6266" t="s">
        <v>4522</v>
      </c>
      <c r="K6266" s="2">
        <v>5</v>
      </c>
      <c r="L6266" t="s">
        <v>44</v>
      </c>
      <c r="M6266" s="2">
        <v>5</v>
      </c>
      <c r="N6266" t="s">
        <v>4523</v>
      </c>
      <c r="O6266" t="s">
        <v>4524</v>
      </c>
      <c r="P6266" t="s">
        <v>19821</v>
      </c>
      <c r="Q6266" t="s">
        <v>25191</v>
      </c>
      <c r="R6266" t="s">
        <v>44</v>
      </c>
      <c r="S6266" t="s">
        <v>24382</v>
      </c>
      <c r="T6266" s="3">
        <v>45818</v>
      </c>
      <c r="U6266" s="3">
        <v>45818</v>
      </c>
      <c r="V6266" s="2">
        <v>0</v>
      </c>
      <c r="W6266" t="s">
        <v>44</v>
      </c>
      <c r="X6266" t="s">
        <v>44</v>
      </c>
      <c r="Y6266" t="s">
        <v>19823</v>
      </c>
      <c r="Z6266" t="s">
        <v>19824</v>
      </c>
      <c r="AA6266" t="s">
        <v>4529</v>
      </c>
      <c r="AB6266" t="s">
        <v>24681</v>
      </c>
      <c r="AC6266" t="s">
        <v>89</v>
      </c>
      <c r="AD6266" t="str">
        <f t="shared" si="97"/>
        <v>10-50</v>
      </c>
      <c r="AE6266" t="str">
        <f>VLOOKUP(AD6266,'Main_Sub Desc'!C:D,2,)</f>
        <v>Late Payment (Adj.Cr)</v>
      </c>
      <c r="AF6266" t="str">
        <f>VLOOKUP(VALUE(H6266),'Main_Sub Desc'!F:G,2,)</f>
        <v>Wtr Rev Late Payment</v>
      </c>
      <c r="AG6266">
        <f>IFERROR(VLOOKUP(VALUE(I6266),'PC Mapping'!A:F,6,),"")</f>
        <v>10719</v>
      </c>
      <c r="AH6266" s="13" t="str">
        <f>VLOOKUP(AG6266,'PC Mapping'!L:M,2,)</f>
        <v>All Other Water</v>
      </c>
    </row>
    <row r="6267" spans="1:34" x14ac:dyDescent="0.2">
      <c r="A6267" t="s">
        <v>25192</v>
      </c>
      <c r="B6267" t="s">
        <v>25190</v>
      </c>
      <c r="C6267" t="s">
        <v>24797</v>
      </c>
      <c r="D6267" t="s">
        <v>24798</v>
      </c>
      <c r="E6267" s="3">
        <v>45818</v>
      </c>
      <c r="F6267" t="s">
        <v>44</v>
      </c>
      <c r="G6267" t="s">
        <v>3742</v>
      </c>
      <c r="H6267" t="s">
        <v>3716</v>
      </c>
      <c r="I6267" t="s">
        <v>4708</v>
      </c>
      <c r="J6267" t="s">
        <v>4522</v>
      </c>
      <c r="K6267" s="2">
        <v>5</v>
      </c>
      <c r="L6267" t="s">
        <v>44</v>
      </c>
      <c r="M6267" s="2">
        <v>5</v>
      </c>
      <c r="N6267" t="s">
        <v>4523</v>
      </c>
      <c r="O6267" t="s">
        <v>4524</v>
      </c>
      <c r="P6267" t="s">
        <v>4822</v>
      </c>
      <c r="Q6267" t="s">
        <v>25193</v>
      </c>
      <c r="R6267" t="s">
        <v>44</v>
      </c>
      <c r="S6267" t="s">
        <v>24382</v>
      </c>
      <c r="T6267" s="3">
        <v>45818</v>
      </c>
      <c r="U6267" s="3">
        <v>45818</v>
      </c>
      <c r="V6267" s="2">
        <v>0</v>
      </c>
      <c r="W6267" t="s">
        <v>44</v>
      </c>
      <c r="X6267" t="s">
        <v>44</v>
      </c>
      <c r="Y6267" t="s">
        <v>11866</v>
      </c>
      <c r="Z6267" t="s">
        <v>3598</v>
      </c>
      <c r="AA6267" t="s">
        <v>4529</v>
      </c>
      <c r="AB6267" t="s">
        <v>24681</v>
      </c>
      <c r="AC6267" t="s">
        <v>89</v>
      </c>
      <c r="AD6267" t="str">
        <f t="shared" si="97"/>
        <v>10-50</v>
      </c>
      <c r="AE6267" t="str">
        <f>VLOOKUP(AD6267,'Main_Sub Desc'!C:D,2,)</f>
        <v>Late Payment (Adj.Cr)</v>
      </c>
      <c r="AF6267" t="str">
        <f>VLOOKUP(VALUE(H6267),'Main_Sub Desc'!F:G,2,)</f>
        <v>Wst Rev Late Payment</v>
      </c>
      <c r="AG6267">
        <f>IFERROR(VLOOKUP(VALUE(I6267),'PC Mapping'!A:F,6,),"")</f>
        <v>10720</v>
      </c>
      <c r="AH6267" s="13" t="str">
        <f>VLOOKUP(AG6267,'PC Mapping'!L:M,2,)</f>
        <v>All Other Sewer</v>
      </c>
    </row>
    <row r="6268" spans="1:34" x14ac:dyDescent="0.2">
      <c r="A6268" t="s">
        <v>25194</v>
      </c>
      <c r="B6268" t="s">
        <v>25195</v>
      </c>
      <c r="C6268" t="s">
        <v>24797</v>
      </c>
      <c r="D6268" t="s">
        <v>24798</v>
      </c>
      <c r="E6268" s="3">
        <v>45818</v>
      </c>
      <c r="F6268" t="s">
        <v>44</v>
      </c>
      <c r="G6268" t="s">
        <v>3742</v>
      </c>
      <c r="H6268" t="s">
        <v>3727</v>
      </c>
      <c r="I6268" t="s">
        <v>3752</v>
      </c>
      <c r="J6268" t="s">
        <v>4522</v>
      </c>
      <c r="K6268" s="2">
        <v>-50</v>
      </c>
      <c r="L6268" t="s">
        <v>44</v>
      </c>
      <c r="M6268" s="2">
        <v>-50</v>
      </c>
      <c r="N6268" t="s">
        <v>4523</v>
      </c>
      <c r="O6268" t="s">
        <v>4524</v>
      </c>
      <c r="P6268" t="s">
        <v>9470</v>
      </c>
      <c r="Q6268" t="s">
        <v>25196</v>
      </c>
      <c r="R6268" t="s">
        <v>44</v>
      </c>
      <c r="S6268" t="s">
        <v>24800</v>
      </c>
      <c r="T6268" s="3">
        <v>45818</v>
      </c>
      <c r="U6268" s="3">
        <v>45818</v>
      </c>
      <c r="V6268" s="2">
        <v>0</v>
      </c>
      <c r="W6268" t="s">
        <v>44</v>
      </c>
      <c r="X6268" t="s">
        <v>44</v>
      </c>
      <c r="Y6268" t="s">
        <v>13936</v>
      </c>
      <c r="Z6268" t="s">
        <v>13937</v>
      </c>
      <c r="AA6268" t="s">
        <v>4529</v>
      </c>
      <c r="AB6268" t="s">
        <v>24801</v>
      </c>
      <c r="AC6268" t="s">
        <v>89</v>
      </c>
      <c r="AD6268" t="str">
        <f t="shared" si="97"/>
        <v>10-23</v>
      </c>
      <c r="AE6268" t="str">
        <f>VLOOKUP(AD6268,'Main_Sub Desc'!C:D,2,)</f>
        <v>Move Out / Turn Off  Fee</v>
      </c>
      <c r="AF6268" t="str">
        <f>VLOOKUP(VALUE(H6268),'Main_Sub Desc'!F:G,2,)</f>
        <v>Wtr Rev Other/Misc</v>
      </c>
      <c r="AG6268">
        <f>IFERROR(VLOOKUP(VALUE(I6268),'PC Mapping'!A:F,6,),"")</f>
        <v>10719</v>
      </c>
      <c r="AH6268" s="13" t="str">
        <f>VLOOKUP(AG6268,'PC Mapping'!L:M,2,)</f>
        <v>All Other Water</v>
      </c>
    </row>
    <row r="6269" spans="1:34" x14ac:dyDescent="0.2">
      <c r="A6269" t="s">
        <v>25197</v>
      </c>
      <c r="B6269" t="s">
        <v>24533</v>
      </c>
      <c r="C6269" t="s">
        <v>24797</v>
      </c>
      <c r="D6269" t="s">
        <v>24379</v>
      </c>
      <c r="E6269" s="3">
        <v>45818</v>
      </c>
      <c r="F6269" t="s">
        <v>24532</v>
      </c>
      <c r="G6269" t="s">
        <v>3742</v>
      </c>
      <c r="H6269" t="s">
        <v>3729</v>
      </c>
      <c r="I6269" t="s">
        <v>4538</v>
      </c>
      <c r="J6269" t="s">
        <v>4522</v>
      </c>
      <c r="K6269" s="2">
        <v>-50</v>
      </c>
      <c r="L6269" t="s">
        <v>44</v>
      </c>
      <c r="M6269" s="2">
        <v>-50</v>
      </c>
      <c r="N6269" t="s">
        <v>4523</v>
      </c>
      <c r="O6269" t="s">
        <v>24380</v>
      </c>
      <c r="P6269" t="s">
        <v>5856</v>
      </c>
      <c r="Q6269" t="s">
        <v>25198</v>
      </c>
      <c r="R6269" t="s">
        <v>44</v>
      </c>
      <c r="S6269" t="s">
        <v>24382</v>
      </c>
      <c r="T6269" s="3">
        <v>45818</v>
      </c>
      <c r="U6269" s="3">
        <v>45818</v>
      </c>
      <c r="V6269" s="2">
        <v>0</v>
      </c>
      <c r="W6269" t="s">
        <v>44</v>
      </c>
      <c r="X6269" t="s">
        <v>44</v>
      </c>
      <c r="Y6269" t="s">
        <v>24535</v>
      </c>
      <c r="Z6269" t="s">
        <v>24536</v>
      </c>
      <c r="AA6269" t="s">
        <v>4529</v>
      </c>
      <c r="AB6269" t="s">
        <v>24383</v>
      </c>
      <c r="AC6269" t="s">
        <v>89</v>
      </c>
      <c r="AD6269" t="str">
        <f t="shared" si="97"/>
        <v>10-44</v>
      </c>
      <c r="AE6269" t="str">
        <f>VLOOKUP(AD6269,'Main_Sub Desc'!C:D,2,)</f>
        <v>Initiation Fee</v>
      </c>
      <c r="AF6269" t="str">
        <f>VLOOKUP(VALUE(H6269),'Main_Sub Desc'!F:G,2,)</f>
        <v>Wtr Rev Establish</v>
      </c>
      <c r="AG6269">
        <f>IFERROR(VLOOKUP(VALUE(I6269),'PC Mapping'!A:F,6,),"")</f>
        <v>10469</v>
      </c>
      <c r="AH6269" s="13" t="str">
        <f>VLOOKUP(AG6269,'PC Mapping'!L:M,2,)</f>
        <v>Bolivar Water</v>
      </c>
    </row>
    <row r="6270" spans="1:34" x14ac:dyDescent="0.2">
      <c r="A6270" t="s">
        <v>25199</v>
      </c>
      <c r="B6270" t="s">
        <v>24533</v>
      </c>
      <c r="C6270" t="s">
        <v>24797</v>
      </c>
      <c r="D6270" t="s">
        <v>24379</v>
      </c>
      <c r="E6270" s="3">
        <v>45818</v>
      </c>
      <c r="F6270" t="s">
        <v>44</v>
      </c>
      <c r="G6270" t="s">
        <v>3742</v>
      </c>
      <c r="H6270" t="s">
        <v>3729</v>
      </c>
      <c r="I6270" t="s">
        <v>4538</v>
      </c>
      <c r="J6270" t="s">
        <v>4522</v>
      </c>
      <c r="K6270" s="2">
        <v>-50</v>
      </c>
      <c r="L6270" t="s">
        <v>44</v>
      </c>
      <c r="M6270" s="2">
        <v>-50</v>
      </c>
      <c r="N6270" t="s">
        <v>4523</v>
      </c>
      <c r="O6270" t="s">
        <v>24380</v>
      </c>
      <c r="P6270" t="s">
        <v>5856</v>
      </c>
      <c r="Q6270" t="s">
        <v>25200</v>
      </c>
      <c r="R6270" t="s">
        <v>44</v>
      </c>
      <c r="S6270" t="s">
        <v>24382</v>
      </c>
      <c r="T6270" s="3">
        <v>45818</v>
      </c>
      <c r="U6270" s="3">
        <v>45818</v>
      </c>
      <c r="V6270" s="2">
        <v>0</v>
      </c>
      <c r="W6270" t="s">
        <v>44</v>
      </c>
      <c r="X6270" t="s">
        <v>44</v>
      </c>
      <c r="Y6270" t="s">
        <v>25201</v>
      </c>
      <c r="Z6270" t="s">
        <v>161</v>
      </c>
      <c r="AA6270" t="s">
        <v>4529</v>
      </c>
      <c r="AB6270" t="s">
        <v>24383</v>
      </c>
      <c r="AC6270" t="s">
        <v>89</v>
      </c>
      <c r="AD6270" t="str">
        <f t="shared" si="97"/>
        <v>10-44</v>
      </c>
      <c r="AE6270" t="str">
        <f>VLOOKUP(AD6270,'Main_Sub Desc'!C:D,2,)</f>
        <v>Initiation Fee</v>
      </c>
      <c r="AF6270" t="str">
        <f>VLOOKUP(VALUE(H6270),'Main_Sub Desc'!F:G,2,)</f>
        <v>Wtr Rev Establish</v>
      </c>
      <c r="AG6270">
        <f>IFERROR(VLOOKUP(VALUE(I6270),'PC Mapping'!A:F,6,),"")</f>
        <v>10469</v>
      </c>
      <c r="AH6270" s="13" t="str">
        <f>VLOOKUP(AG6270,'PC Mapping'!L:M,2,)</f>
        <v>Bolivar Water</v>
      </c>
    </row>
    <row r="6271" spans="1:34" x14ac:dyDescent="0.2">
      <c r="A6271" t="s">
        <v>25202</v>
      </c>
      <c r="B6271" t="s">
        <v>24533</v>
      </c>
      <c r="C6271" t="s">
        <v>24797</v>
      </c>
      <c r="D6271" t="s">
        <v>24379</v>
      </c>
      <c r="E6271" s="3">
        <v>45818</v>
      </c>
      <c r="F6271" t="s">
        <v>44</v>
      </c>
      <c r="G6271" t="s">
        <v>3742</v>
      </c>
      <c r="H6271" t="s">
        <v>3729</v>
      </c>
      <c r="I6271" t="s">
        <v>4538</v>
      </c>
      <c r="J6271" t="s">
        <v>4522</v>
      </c>
      <c r="K6271" s="2">
        <v>-50</v>
      </c>
      <c r="L6271" t="s">
        <v>44</v>
      </c>
      <c r="M6271" s="2">
        <v>-50</v>
      </c>
      <c r="N6271" t="s">
        <v>4523</v>
      </c>
      <c r="O6271" t="s">
        <v>24380</v>
      </c>
      <c r="P6271" t="s">
        <v>25203</v>
      </c>
      <c r="Q6271" t="s">
        <v>25204</v>
      </c>
      <c r="R6271" t="s">
        <v>44</v>
      </c>
      <c r="S6271" t="s">
        <v>24382</v>
      </c>
      <c r="T6271" s="3">
        <v>45818</v>
      </c>
      <c r="U6271" s="3">
        <v>45818</v>
      </c>
      <c r="V6271" s="2">
        <v>0</v>
      </c>
      <c r="W6271" t="s">
        <v>44</v>
      </c>
      <c r="X6271" t="s">
        <v>44</v>
      </c>
      <c r="Y6271" t="s">
        <v>25205</v>
      </c>
      <c r="Z6271" t="s">
        <v>25206</v>
      </c>
      <c r="AA6271" t="s">
        <v>4529</v>
      </c>
      <c r="AB6271" t="s">
        <v>24383</v>
      </c>
      <c r="AC6271" t="s">
        <v>89</v>
      </c>
      <c r="AD6271" t="str">
        <f t="shared" si="97"/>
        <v>10-44</v>
      </c>
      <c r="AE6271" t="str">
        <f>VLOOKUP(AD6271,'Main_Sub Desc'!C:D,2,)</f>
        <v>Initiation Fee</v>
      </c>
      <c r="AF6271" t="str">
        <f>VLOOKUP(VALUE(H6271),'Main_Sub Desc'!F:G,2,)</f>
        <v>Wtr Rev Establish</v>
      </c>
      <c r="AG6271">
        <f>IFERROR(VLOOKUP(VALUE(I6271),'PC Mapping'!A:F,6,),"")</f>
        <v>10469</v>
      </c>
      <c r="AH6271" s="13" t="str">
        <f>VLOOKUP(AG6271,'PC Mapping'!L:M,2,)</f>
        <v>Bolivar Water</v>
      </c>
    </row>
    <row r="6272" spans="1:34" x14ac:dyDescent="0.2">
      <c r="A6272" t="s">
        <v>25207</v>
      </c>
      <c r="B6272" t="s">
        <v>24533</v>
      </c>
      <c r="C6272" t="s">
        <v>24797</v>
      </c>
      <c r="D6272" t="s">
        <v>24379</v>
      </c>
      <c r="E6272" s="3">
        <v>45818</v>
      </c>
      <c r="F6272" t="s">
        <v>44</v>
      </c>
      <c r="G6272" t="s">
        <v>3742</v>
      </c>
      <c r="H6272" t="s">
        <v>3718</v>
      </c>
      <c r="I6272" t="s">
        <v>4534</v>
      </c>
      <c r="J6272" t="s">
        <v>4522</v>
      </c>
      <c r="K6272" s="2">
        <v>-50</v>
      </c>
      <c r="L6272" t="s">
        <v>44</v>
      </c>
      <c r="M6272" s="2">
        <v>-50</v>
      </c>
      <c r="N6272" t="s">
        <v>4523</v>
      </c>
      <c r="O6272" t="s">
        <v>24380</v>
      </c>
      <c r="P6272" t="s">
        <v>25203</v>
      </c>
      <c r="Q6272" t="s">
        <v>25208</v>
      </c>
      <c r="R6272" t="s">
        <v>44</v>
      </c>
      <c r="S6272" t="s">
        <v>24382</v>
      </c>
      <c r="T6272" s="3">
        <v>45818</v>
      </c>
      <c r="U6272" s="3">
        <v>45818</v>
      </c>
      <c r="V6272" s="2">
        <v>0</v>
      </c>
      <c r="W6272" t="s">
        <v>44</v>
      </c>
      <c r="X6272" t="s">
        <v>44</v>
      </c>
      <c r="Y6272" t="s">
        <v>25209</v>
      </c>
      <c r="Z6272" t="s">
        <v>25206</v>
      </c>
      <c r="AA6272" t="s">
        <v>4529</v>
      </c>
      <c r="AB6272" t="s">
        <v>24383</v>
      </c>
      <c r="AC6272" t="s">
        <v>89</v>
      </c>
      <c r="AD6272" t="str">
        <f t="shared" si="97"/>
        <v>10-44</v>
      </c>
      <c r="AE6272" t="str">
        <f>VLOOKUP(AD6272,'Main_Sub Desc'!C:D,2,)</f>
        <v>Initiation Fee</v>
      </c>
      <c r="AF6272" t="str">
        <f>VLOOKUP(VALUE(H6272),'Main_Sub Desc'!F:G,2,)</f>
        <v>Wst Rev Establish</v>
      </c>
      <c r="AG6272">
        <f>IFERROR(VLOOKUP(VALUE(I6272),'PC Mapping'!A:F,6,),"")</f>
        <v>10514</v>
      </c>
      <c r="AH6272" s="13" t="str">
        <f>VLOOKUP(AG6272,'PC Mapping'!L:M,2,)</f>
        <v>Bolivar Sewer</v>
      </c>
    </row>
    <row r="6273" spans="1:34" x14ac:dyDescent="0.2">
      <c r="A6273" t="s">
        <v>25210</v>
      </c>
      <c r="B6273" t="s">
        <v>25190</v>
      </c>
      <c r="C6273" t="s">
        <v>24797</v>
      </c>
      <c r="D6273" t="s">
        <v>24798</v>
      </c>
      <c r="E6273" s="3">
        <v>45818</v>
      </c>
      <c r="F6273" t="s">
        <v>44</v>
      </c>
      <c r="G6273" t="s">
        <v>3742</v>
      </c>
      <c r="H6273" t="s">
        <v>3716</v>
      </c>
      <c r="I6273" t="s">
        <v>4708</v>
      </c>
      <c r="J6273" t="s">
        <v>4522</v>
      </c>
      <c r="K6273" s="2">
        <v>5</v>
      </c>
      <c r="L6273" t="s">
        <v>44</v>
      </c>
      <c r="M6273" s="2">
        <v>5</v>
      </c>
      <c r="N6273" t="s">
        <v>4523</v>
      </c>
      <c r="O6273" t="s">
        <v>4524</v>
      </c>
      <c r="P6273" t="s">
        <v>23414</v>
      </c>
      <c r="Q6273" t="s">
        <v>25211</v>
      </c>
      <c r="R6273" t="s">
        <v>44</v>
      </c>
      <c r="S6273" t="s">
        <v>24382</v>
      </c>
      <c r="T6273" s="3">
        <v>45818</v>
      </c>
      <c r="U6273" s="3">
        <v>45818</v>
      </c>
      <c r="V6273" s="2">
        <v>0</v>
      </c>
      <c r="W6273" t="s">
        <v>44</v>
      </c>
      <c r="X6273" t="s">
        <v>44</v>
      </c>
      <c r="Y6273" t="s">
        <v>23416</v>
      </c>
      <c r="Z6273" t="s">
        <v>23417</v>
      </c>
      <c r="AA6273" t="s">
        <v>4529</v>
      </c>
      <c r="AB6273" t="s">
        <v>24681</v>
      </c>
      <c r="AC6273" t="s">
        <v>89</v>
      </c>
      <c r="AD6273" t="str">
        <f t="shared" si="97"/>
        <v>10-50</v>
      </c>
      <c r="AE6273" t="str">
        <f>VLOOKUP(AD6273,'Main_Sub Desc'!C:D,2,)</f>
        <v>Late Payment (Adj.Cr)</v>
      </c>
      <c r="AF6273" t="str">
        <f>VLOOKUP(VALUE(H6273),'Main_Sub Desc'!F:G,2,)</f>
        <v>Wst Rev Late Payment</v>
      </c>
      <c r="AG6273">
        <f>IFERROR(VLOOKUP(VALUE(I6273),'PC Mapping'!A:F,6,),"")</f>
        <v>10720</v>
      </c>
      <c r="AH6273" s="13" t="str">
        <f>VLOOKUP(AG6273,'PC Mapping'!L:M,2,)</f>
        <v>All Other Sewer</v>
      </c>
    </row>
    <row r="6274" spans="1:34" x14ac:dyDescent="0.2">
      <c r="A6274" t="s">
        <v>25212</v>
      </c>
      <c r="B6274" t="s">
        <v>24533</v>
      </c>
      <c r="C6274" t="s">
        <v>24797</v>
      </c>
      <c r="D6274" t="s">
        <v>24379</v>
      </c>
      <c r="E6274" s="3">
        <v>45818</v>
      </c>
      <c r="F6274" t="s">
        <v>44</v>
      </c>
      <c r="G6274" t="s">
        <v>3742</v>
      </c>
      <c r="H6274" t="s">
        <v>3729</v>
      </c>
      <c r="I6274" t="s">
        <v>4538</v>
      </c>
      <c r="J6274" t="s">
        <v>4522</v>
      </c>
      <c r="K6274" s="2">
        <v>-50</v>
      </c>
      <c r="L6274" t="s">
        <v>44</v>
      </c>
      <c r="M6274" s="2">
        <v>-50</v>
      </c>
      <c r="N6274" t="s">
        <v>4523</v>
      </c>
      <c r="O6274" t="s">
        <v>24380</v>
      </c>
      <c r="P6274" t="s">
        <v>25203</v>
      </c>
      <c r="Q6274" t="s">
        <v>25213</v>
      </c>
      <c r="R6274" t="s">
        <v>44</v>
      </c>
      <c r="S6274" t="s">
        <v>24382</v>
      </c>
      <c r="T6274" s="3">
        <v>45818</v>
      </c>
      <c r="U6274" s="3">
        <v>45818</v>
      </c>
      <c r="V6274" s="2">
        <v>0</v>
      </c>
      <c r="W6274" t="s">
        <v>44</v>
      </c>
      <c r="X6274" t="s">
        <v>44</v>
      </c>
      <c r="Y6274" t="s">
        <v>25214</v>
      </c>
      <c r="Z6274" t="s">
        <v>25215</v>
      </c>
      <c r="AA6274" t="s">
        <v>4529</v>
      </c>
      <c r="AB6274" t="s">
        <v>24383</v>
      </c>
      <c r="AC6274" t="s">
        <v>89</v>
      </c>
      <c r="AD6274" t="str">
        <f t="shared" si="97"/>
        <v>10-44</v>
      </c>
      <c r="AE6274" t="str">
        <f>VLOOKUP(AD6274,'Main_Sub Desc'!C:D,2,)</f>
        <v>Initiation Fee</v>
      </c>
      <c r="AF6274" t="str">
        <f>VLOOKUP(VALUE(H6274),'Main_Sub Desc'!F:G,2,)</f>
        <v>Wtr Rev Establish</v>
      </c>
      <c r="AG6274">
        <f>IFERROR(VLOOKUP(VALUE(I6274),'PC Mapping'!A:F,6,),"")</f>
        <v>10469</v>
      </c>
      <c r="AH6274" s="13" t="str">
        <f>VLOOKUP(AG6274,'PC Mapping'!L:M,2,)</f>
        <v>Bolivar Water</v>
      </c>
    </row>
    <row r="6275" spans="1:34" x14ac:dyDescent="0.2">
      <c r="A6275" t="s">
        <v>25216</v>
      </c>
      <c r="B6275" t="s">
        <v>24533</v>
      </c>
      <c r="C6275" t="s">
        <v>24797</v>
      </c>
      <c r="D6275" t="s">
        <v>24379</v>
      </c>
      <c r="E6275" s="3">
        <v>45818</v>
      </c>
      <c r="F6275" t="s">
        <v>44</v>
      </c>
      <c r="G6275" t="s">
        <v>3742</v>
      </c>
      <c r="H6275" t="s">
        <v>3718</v>
      </c>
      <c r="I6275" t="s">
        <v>4534</v>
      </c>
      <c r="J6275" t="s">
        <v>4522</v>
      </c>
      <c r="K6275" s="2">
        <v>-50</v>
      </c>
      <c r="L6275" t="s">
        <v>44</v>
      </c>
      <c r="M6275" s="2">
        <v>-50</v>
      </c>
      <c r="N6275" t="s">
        <v>4523</v>
      </c>
      <c r="O6275" t="s">
        <v>24380</v>
      </c>
      <c r="P6275" t="s">
        <v>25203</v>
      </c>
      <c r="Q6275" t="s">
        <v>25217</v>
      </c>
      <c r="R6275" t="s">
        <v>44</v>
      </c>
      <c r="S6275" t="s">
        <v>24382</v>
      </c>
      <c r="T6275" s="3">
        <v>45818</v>
      </c>
      <c r="U6275" s="3">
        <v>45818</v>
      </c>
      <c r="V6275" s="2">
        <v>0</v>
      </c>
      <c r="W6275" t="s">
        <v>44</v>
      </c>
      <c r="X6275" t="s">
        <v>44</v>
      </c>
      <c r="Y6275" t="s">
        <v>25218</v>
      </c>
      <c r="Z6275" t="s">
        <v>25215</v>
      </c>
      <c r="AA6275" t="s">
        <v>4529</v>
      </c>
      <c r="AB6275" t="s">
        <v>24383</v>
      </c>
      <c r="AC6275" t="s">
        <v>89</v>
      </c>
      <c r="AD6275" t="str">
        <f t="shared" si="97"/>
        <v>10-44</v>
      </c>
      <c r="AE6275" t="str">
        <f>VLOOKUP(AD6275,'Main_Sub Desc'!C:D,2,)</f>
        <v>Initiation Fee</v>
      </c>
      <c r="AF6275" t="str">
        <f>VLOOKUP(VALUE(H6275),'Main_Sub Desc'!F:G,2,)</f>
        <v>Wst Rev Establish</v>
      </c>
      <c r="AG6275">
        <f>IFERROR(VLOOKUP(VALUE(I6275),'PC Mapping'!A:F,6,),"")</f>
        <v>10514</v>
      </c>
      <c r="AH6275" s="13" t="str">
        <f>VLOOKUP(AG6275,'PC Mapping'!L:M,2,)</f>
        <v>Bolivar Sewer</v>
      </c>
    </row>
    <row r="6276" spans="1:34" x14ac:dyDescent="0.2">
      <c r="A6276" t="s">
        <v>25219</v>
      </c>
      <c r="B6276" t="s">
        <v>25190</v>
      </c>
      <c r="C6276" t="s">
        <v>24797</v>
      </c>
      <c r="D6276" t="s">
        <v>24798</v>
      </c>
      <c r="E6276" s="3">
        <v>45818</v>
      </c>
      <c r="F6276" t="s">
        <v>44</v>
      </c>
      <c r="G6276" t="s">
        <v>3742</v>
      </c>
      <c r="H6276" t="s">
        <v>3722</v>
      </c>
      <c r="I6276" t="s">
        <v>3752</v>
      </c>
      <c r="J6276" t="s">
        <v>4522</v>
      </c>
      <c r="K6276" s="2">
        <v>26</v>
      </c>
      <c r="L6276" t="s">
        <v>44</v>
      </c>
      <c r="M6276" s="2">
        <v>26</v>
      </c>
      <c r="N6276" t="s">
        <v>4523</v>
      </c>
      <c r="O6276" t="s">
        <v>4524</v>
      </c>
      <c r="P6276" t="s">
        <v>11954</v>
      </c>
      <c r="Q6276" t="s">
        <v>25220</v>
      </c>
      <c r="R6276" t="s">
        <v>44</v>
      </c>
      <c r="S6276" t="s">
        <v>24382</v>
      </c>
      <c r="T6276" s="3">
        <v>45818</v>
      </c>
      <c r="U6276" s="3">
        <v>45818</v>
      </c>
      <c r="V6276" s="2">
        <v>0</v>
      </c>
      <c r="W6276" t="s">
        <v>44</v>
      </c>
      <c r="X6276" t="s">
        <v>44</v>
      </c>
      <c r="Y6276" t="s">
        <v>25221</v>
      </c>
      <c r="Z6276" t="s">
        <v>25222</v>
      </c>
      <c r="AA6276" t="s">
        <v>4529</v>
      </c>
      <c r="AB6276" t="s">
        <v>24681</v>
      </c>
      <c r="AC6276" t="s">
        <v>89</v>
      </c>
      <c r="AD6276" t="str">
        <f t="shared" ref="AD6276:AD6339" si="98">CONCATENATE(VALUE(AA6276),"-",VALUE(AB6276))</f>
        <v>10-50</v>
      </c>
      <c r="AE6276" t="str">
        <f>VLOOKUP(AD6276,'Main_Sub Desc'!C:D,2,)</f>
        <v>Late Payment (Adj.Cr)</v>
      </c>
      <c r="AF6276" t="str">
        <f>VLOOKUP(VALUE(H6276),'Main_Sub Desc'!F:G,2,)</f>
        <v>Wtr Rev Late Payment</v>
      </c>
      <c r="AG6276">
        <f>IFERROR(VLOOKUP(VALUE(I6276),'PC Mapping'!A:F,6,),"")</f>
        <v>10719</v>
      </c>
      <c r="AH6276" s="13" t="str">
        <f>VLOOKUP(AG6276,'PC Mapping'!L:M,2,)</f>
        <v>All Other Water</v>
      </c>
    </row>
    <row r="6277" spans="1:34" x14ac:dyDescent="0.2">
      <c r="A6277" t="s">
        <v>25223</v>
      </c>
      <c r="B6277" t="s">
        <v>25190</v>
      </c>
      <c r="C6277" t="s">
        <v>24797</v>
      </c>
      <c r="D6277" t="s">
        <v>24798</v>
      </c>
      <c r="E6277" s="3">
        <v>45818</v>
      </c>
      <c r="F6277" t="s">
        <v>44</v>
      </c>
      <c r="G6277" t="s">
        <v>3742</v>
      </c>
      <c r="H6277" t="s">
        <v>3716</v>
      </c>
      <c r="I6277" t="s">
        <v>4708</v>
      </c>
      <c r="J6277" t="s">
        <v>4522</v>
      </c>
      <c r="K6277" s="2">
        <v>5</v>
      </c>
      <c r="L6277" t="s">
        <v>44</v>
      </c>
      <c r="M6277" s="2">
        <v>5</v>
      </c>
      <c r="N6277" t="s">
        <v>4523</v>
      </c>
      <c r="O6277" t="s">
        <v>4524</v>
      </c>
      <c r="P6277" t="s">
        <v>6688</v>
      </c>
      <c r="Q6277" t="s">
        <v>25224</v>
      </c>
      <c r="R6277" t="s">
        <v>44</v>
      </c>
      <c r="S6277" t="s">
        <v>24475</v>
      </c>
      <c r="T6277" s="3">
        <v>45818</v>
      </c>
      <c r="U6277" s="3">
        <v>45818</v>
      </c>
      <c r="V6277" s="2">
        <v>0</v>
      </c>
      <c r="W6277" t="s">
        <v>44</v>
      </c>
      <c r="X6277" t="s">
        <v>44</v>
      </c>
      <c r="Y6277" t="s">
        <v>6690</v>
      </c>
      <c r="Z6277" t="s">
        <v>6691</v>
      </c>
      <c r="AA6277" t="s">
        <v>4529</v>
      </c>
      <c r="AB6277" t="s">
        <v>24681</v>
      </c>
      <c r="AC6277" t="s">
        <v>89</v>
      </c>
      <c r="AD6277" t="str">
        <f t="shared" si="98"/>
        <v>10-50</v>
      </c>
      <c r="AE6277" t="str">
        <f>VLOOKUP(AD6277,'Main_Sub Desc'!C:D,2,)</f>
        <v>Late Payment (Adj.Cr)</v>
      </c>
      <c r="AF6277" t="str">
        <f>VLOOKUP(VALUE(H6277),'Main_Sub Desc'!F:G,2,)</f>
        <v>Wst Rev Late Payment</v>
      </c>
      <c r="AG6277">
        <f>IFERROR(VLOOKUP(VALUE(I6277),'PC Mapping'!A:F,6,),"")</f>
        <v>10720</v>
      </c>
      <c r="AH6277" s="13" t="str">
        <f>VLOOKUP(AG6277,'PC Mapping'!L:M,2,)</f>
        <v>All Other Sewer</v>
      </c>
    </row>
    <row r="6278" spans="1:34" x14ac:dyDescent="0.2">
      <c r="A6278" t="s">
        <v>25225</v>
      </c>
      <c r="B6278" t="s">
        <v>25190</v>
      </c>
      <c r="C6278" t="s">
        <v>24797</v>
      </c>
      <c r="D6278" t="s">
        <v>24798</v>
      </c>
      <c r="E6278" s="3">
        <v>45818</v>
      </c>
      <c r="F6278" t="s">
        <v>44</v>
      </c>
      <c r="G6278" t="s">
        <v>3742</v>
      </c>
      <c r="H6278" t="s">
        <v>3722</v>
      </c>
      <c r="I6278" t="s">
        <v>3752</v>
      </c>
      <c r="J6278" t="s">
        <v>4522</v>
      </c>
      <c r="K6278" s="2">
        <v>10</v>
      </c>
      <c r="L6278" t="s">
        <v>44</v>
      </c>
      <c r="M6278" s="2">
        <v>10</v>
      </c>
      <c r="N6278" t="s">
        <v>4523</v>
      </c>
      <c r="O6278" t="s">
        <v>4524</v>
      </c>
      <c r="P6278" t="s">
        <v>10832</v>
      </c>
      <c r="Q6278" t="s">
        <v>25226</v>
      </c>
      <c r="R6278" t="s">
        <v>44</v>
      </c>
      <c r="S6278" t="s">
        <v>24475</v>
      </c>
      <c r="T6278" s="3">
        <v>45818</v>
      </c>
      <c r="U6278" s="3">
        <v>45818</v>
      </c>
      <c r="V6278" s="2">
        <v>0</v>
      </c>
      <c r="W6278" t="s">
        <v>44</v>
      </c>
      <c r="X6278" t="s">
        <v>44</v>
      </c>
      <c r="Y6278" t="s">
        <v>25227</v>
      </c>
      <c r="Z6278" t="s">
        <v>25228</v>
      </c>
      <c r="AA6278" t="s">
        <v>4529</v>
      </c>
      <c r="AB6278" t="s">
        <v>24681</v>
      </c>
      <c r="AC6278" t="s">
        <v>99</v>
      </c>
      <c r="AD6278" t="str">
        <f t="shared" si="98"/>
        <v>10-50</v>
      </c>
      <c r="AE6278" t="str">
        <f>VLOOKUP(AD6278,'Main_Sub Desc'!C:D,2,)</f>
        <v>Late Payment (Adj.Cr)</v>
      </c>
      <c r="AF6278" t="str">
        <f>VLOOKUP(VALUE(H6278),'Main_Sub Desc'!F:G,2,)</f>
        <v>Wtr Rev Late Payment</v>
      </c>
      <c r="AG6278">
        <f>IFERROR(VLOOKUP(VALUE(I6278),'PC Mapping'!A:F,6,),"")</f>
        <v>10719</v>
      </c>
      <c r="AH6278" s="13" t="str">
        <f>VLOOKUP(AG6278,'PC Mapping'!L:M,2,)</f>
        <v>All Other Water</v>
      </c>
    </row>
    <row r="6279" spans="1:34" x14ac:dyDescent="0.2">
      <c r="A6279" t="s">
        <v>25229</v>
      </c>
      <c r="B6279" t="s">
        <v>25190</v>
      </c>
      <c r="C6279" t="s">
        <v>24797</v>
      </c>
      <c r="D6279" t="s">
        <v>24798</v>
      </c>
      <c r="E6279" s="3">
        <v>45818</v>
      </c>
      <c r="F6279" t="s">
        <v>44</v>
      </c>
      <c r="G6279" t="s">
        <v>3742</v>
      </c>
      <c r="H6279" t="s">
        <v>3722</v>
      </c>
      <c r="I6279" t="s">
        <v>3752</v>
      </c>
      <c r="J6279" t="s">
        <v>4522</v>
      </c>
      <c r="K6279" s="2">
        <v>5.81</v>
      </c>
      <c r="L6279" t="s">
        <v>44</v>
      </c>
      <c r="M6279" s="2">
        <v>5.81</v>
      </c>
      <c r="N6279" t="s">
        <v>4523</v>
      </c>
      <c r="O6279" t="s">
        <v>4524</v>
      </c>
      <c r="P6279" t="s">
        <v>25230</v>
      </c>
      <c r="Q6279" t="s">
        <v>25231</v>
      </c>
      <c r="R6279" t="s">
        <v>44</v>
      </c>
      <c r="S6279" t="s">
        <v>24475</v>
      </c>
      <c r="T6279" s="3">
        <v>45818</v>
      </c>
      <c r="U6279" s="3">
        <v>45818</v>
      </c>
      <c r="V6279" s="2">
        <v>0</v>
      </c>
      <c r="W6279" t="s">
        <v>44</v>
      </c>
      <c r="X6279" t="s">
        <v>44</v>
      </c>
      <c r="Y6279" t="s">
        <v>25232</v>
      </c>
      <c r="Z6279" t="s">
        <v>25233</v>
      </c>
      <c r="AA6279" t="s">
        <v>4529</v>
      </c>
      <c r="AB6279" t="s">
        <v>24681</v>
      </c>
      <c r="AC6279" t="s">
        <v>99</v>
      </c>
      <c r="AD6279" t="str">
        <f t="shared" si="98"/>
        <v>10-50</v>
      </c>
      <c r="AE6279" t="str">
        <f>VLOOKUP(AD6279,'Main_Sub Desc'!C:D,2,)</f>
        <v>Late Payment (Adj.Cr)</v>
      </c>
      <c r="AF6279" t="str">
        <f>VLOOKUP(VALUE(H6279),'Main_Sub Desc'!F:G,2,)</f>
        <v>Wtr Rev Late Payment</v>
      </c>
      <c r="AG6279">
        <f>IFERROR(VLOOKUP(VALUE(I6279),'PC Mapping'!A:F,6,),"")</f>
        <v>10719</v>
      </c>
      <c r="AH6279" s="13" t="str">
        <f>VLOOKUP(AG6279,'PC Mapping'!L:M,2,)</f>
        <v>All Other Water</v>
      </c>
    </row>
    <row r="6280" spans="1:34" x14ac:dyDescent="0.2">
      <c r="A6280" t="s">
        <v>25234</v>
      </c>
      <c r="B6280" t="s">
        <v>24533</v>
      </c>
      <c r="C6280" t="s">
        <v>24797</v>
      </c>
      <c r="D6280" t="s">
        <v>24379</v>
      </c>
      <c r="E6280" s="3">
        <v>45818</v>
      </c>
      <c r="F6280" t="s">
        <v>44</v>
      </c>
      <c r="G6280" t="s">
        <v>3742</v>
      </c>
      <c r="H6280" t="s">
        <v>3729</v>
      </c>
      <c r="I6280" t="s">
        <v>4538</v>
      </c>
      <c r="J6280" t="s">
        <v>4522</v>
      </c>
      <c r="K6280" s="2">
        <v>-50</v>
      </c>
      <c r="L6280" t="s">
        <v>44</v>
      </c>
      <c r="M6280" s="2">
        <v>-50</v>
      </c>
      <c r="N6280" t="s">
        <v>4523</v>
      </c>
      <c r="O6280" t="s">
        <v>24380</v>
      </c>
      <c r="P6280" t="s">
        <v>7015</v>
      </c>
      <c r="Q6280" t="s">
        <v>25235</v>
      </c>
      <c r="R6280" t="s">
        <v>44</v>
      </c>
      <c r="S6280" t="s">
        <v>24382</v>
      </c>
      <c r="T6280" s="3">
        <v>45818</v>
      </c>
      <c r="U6280" s="3">
        <v>45818</v>
      </c>
      <c r="V6280" s="2">
        <v>0</v>
      </c>
      <c r="W6280" t="s">
        <v>44</v>
      </c>
      <c r="X6280" t="s">
        <v>44</v>
      </c>
      <c r="Y6280" t="s">
        <v>25236</v>
      </c>
      <c r="Z6280" t="s">
        <v>25237</v>
      </c>
      <c r="AA6280" t="s">
        <v>4529</v>
      </c>
      <c r="AB6280" t="s">
        <v>24383</v>
      </c>
      <c r="AC6280" t="s">
        <v>89</v>
      </c>
      <c r="AD6280" t="str">
        <f t="shared" si="98"/>
        <v>10-44</v>
      </c>
      <c r="AE6280" t="str">
        <f>VLOOKUP(AD6280,'Main_Sub Desc'!C:D,2,)</f>
        <v>Initiation Fee</v>
      </c>
      <c r="AF6280" t="str">
        <f>VLOOKUP(VALUE(H6280),'Main_Sub Desc'!F:G,2,)</f>
        <v>Wtr Rev Establish</v>
      </c>
      <c r="AG6280">
        <f>IFERROR(VLOOKUP(VALUE(I6280),'PC Mapping'!A:F,6,),"")</f>
        <v>10469</v>
      </c>
      <c r="AH6280" s="13" t="str">
        <f>VLOOKUP(AG6280,'PC Mapping'!L:M,2,)</f>
        <v>Bolivar Water</v>
      </c>
    </row>
    <row r="6281" spans="1:34" x14ac:dyDescent="0.2">
      <c r="A6281" t="s">
        <v>25238</v>
      </c>
      <c r="B6281" t="s">
        <v>24533</v>
      </c>
      <c r="C6281" t="s">
        <v>24797</v>
      </c>
      <c r="D6281" t="s">
        <v>24379</v>
      </c>
      <c r="E6281" s="3">
        <v>45818</v>
      </c>
      <c r="F6281" t="s">
        <v>44</v>
      </c>
      <c r="G6281" t="s">
        <v>3742</v>
      </c>
      <c r="H6281" t="s">
        <v>3718</v>
      </c>
      <c r="I6281" t="s">
        <v>4534</v>
      </c>
      <c r="J6281" t="s">
        <v>4522</v>
      </c>
      <c r="K6281" s="2">
        <v>-50</v>
      </c>
      <c r="L6281" t="s">
        <v>44</v>
      </c>
      <c r="M6281" s="2">
        <v>-50</v>
      </c>
      <c r="N6281" t="s">
        <v>4523</v>
      </c>
      <c r="O6281" t="s">
        <v>24380</v>
      </c>
      <c r="P6281" t="s">
        <v>7015</v>
      </c>
      <c r="Q6281" t="s">
        <v>25239</v>
      </c>
      <c r="R6281" t="s">
        <v>44</v>
      </c>
      <c r="S6281" t="s">
        <v>24382</v>
      </c>
      <c r="T6281" s="3">
        <v>45818</v>
      </c>
      <c r="U6281" s="3">
        <v>45818</v>
      </c>
      <c r="V6281" s="2">
        <v>0</v>
      </c>
      <c r="W6281" t="s">
        <v>44</v>
      </c>
      <c r="X6281" t="s">
        <v>44</v>
      </c>
      <c r="Y6281" t="s">
        <v>25240</v>
      </c>
      <c r="Z6281" t="s">
        <v>25237</v>
      </c>
      <c r="AA6281" t="s">
        <v>4529</v>
      </c>
      <c r="AB6281" t="s">
        <v>24383</v>
      </c>
      <c r="AC6281" t="s">
        <v>89</v>
      </c>
      <c r="AD6281" t="str">
        <f t="shared" si="98"/>
        <v>10-44</v>
      </c>
      <c r="AE6281" t="str">
        <f>VLOOKUP(AD6281,'Main_Sub Desc'!C:D,2,)</f>
        <v>Initiation Fee</v>
      </c>
      <c r="AF6281" t="str">
        <f>VLOOKUP(VALUE(H6281),'Main_Sub Desc'!F:G,2,)</f>
        <v>Wst Rev Establish</v>
      </c>
      <c r="AG6281">
        <f>IFERROR(VLOOKUP(VALUE(I6281),'PC Mapping'!A:F,6,),"")</f>
        <v>10514</v>
      </c>
      <c r="AH6281" s="13" t="str">
        <f>VLOOKUP(AG6281,'PC Mapping'!L:M,2,)</f>
        <v>Bolivar Sewer</v>
      </c>
    </row>
    <row r="6282" spans="1:34" x14ac:dyDescent="0.2">
      <c r="A6282" t="s">
        <v>25241</v>
      </c>
      <c r="B6282" t="s">
        <v>25190</v>
      </c>
      <c r="C6282" t="s">
        <v>24797</v>
      </c>
      <c r="D6282" t="s">
        <v>24798</v>
      </c>
      <c r="E6282" s="3">
        <v>45818</v>
      </c>
      <c r="F6282" t="s">
        <v>44</v>
      </c>
      <c r="G6282" t="s">
        <v>3742</v>
      </c>
      <c r="H6282" t="s">
        <v>3722</v>
      </c>
      <c r="I6282" t="s">
        <v>3752</v>
      </c>
      <c r="J6282" t="s">
        <v>4522</v>
      </c>
      <c r="K6282" s="2">
        <v>10.02</v>
      </c>
      <c r="L6282" t="s">
        <v>44</v>
      </c>
      <c r="M6282" s="2">
        <v>10.02</v>
      </c>
      <c r="N6282" t="s">
        <v>4523</v>
      </c>
      <c r="O6282" t="s">
        <v>4524</v>
      </c>
      <c r="P6282" t="s">
        <v>25242</v>
      </c>
      <c r="Q6282" t="s">
        <v>25243</v>
      </c>
      <c r="R6282" t="s">
        <v>44</v>
      </c>
      <c r="S6282" t="s">
        <v>24475</v>
      </c>
      <c r="T6282" s="3">
        <v>45818</v>
      </c>
      <c r="U6282" s="3">
        <v>45818</v>
      </c>
      <c r="V6282" s="2">
        <v>0</v>
      </c>
      <c r="W6282" t="s">
        <v>44</v>
      </c>
      <c r="X6282" t="s">
        <v>44</v>
      </c>
      <c r="Y6282" t="s">
        <v>25244</v>
      </c>
      <c r="Z6282" t="s">
        <v>25245</v>
      </c>
      <c r="AA6282" t="s">
        <v>4529</v>
      </c>
      <c r="AB6282" t="s">
        <v>24681</v>
      </c>
      <c r="AC6282" t="s">
        <v>99</v>
      </c>
      <c r="AD6282" t="str">
        <f t="shared" si="98"/>
        <v>10-50</v>
      </c>
      <c r="AE6282" t="str">
        <f>VLOOKUP(AD6282,'Main_Sub Desc'!C:D,2,)</f>
        <v>Late Payment (Adj.Cr)</v>
      </c>
      <c r="AF6282" t="str">
        <f>VLOOKUP(VALUE(H6282),'Main_Sub Desc'!F:G,2,)</f>
        <v>Wtr Rev Late Payment</v>
      </c>
      <c r="AG6282">
        <f>IFERROR(VLOOKUP(VALUE(I6282),'PC Mapping'!A:F,6,),"")</f>
        <v>10719</v>
      </c>
      <c r="AH6282" s="13" t="str">
        <f>VLOOKUP(AG6282,'PC Mapping'!L:M,2,)</f>
        <v>All Other Water</v>
      </c>
    </row>
    <row r="6283" spans="1:34" x14ac:dyDescent="0.2">
      <c r="A6283" t="s">
        <v>25246</v>
      </c>
      <c r="B6283" t="s">
        <v>25190</v>
      </c>
      <c r="C6283" t="s">
        <v>24797</v>
      </c>
      <c r="D6283" t="s">
        <v>24798</v>
      </c>
      <c r="E6283" s="3">
        <v>45818</v>
      </c>
      <c r="F6283" t="s">
        <v>44</v>
      </c>
      <c r="G6283" t="s">
        <v>3742</v>
      </c>
      <c r="H6283" t="s">
        <v>3722</v>
      </c>
      <c r="I6283" t="s">
        <v>3752</v>
      </c>
      <c r="J6283" t="s">
        <v>4522</v>
      </c>
      <c r="K6283" s="2">
        <v>10</v>
      </c>
      <c r="L6283" t="s">
        <v>44</v>
      </c>
      <c r="M6283" s="2">
        <v>10</v>
      </c>
      <c r="N6283" t="s">
        <v>4523</v>
      </c>
      <c r="O6283" t="s">
        <v>4524</v>
      </c>
      <c r="P6283" t="s">
        <v>25242</v>
      </c>
      <c r="Q6283" t="s">
        <v>25247</v>
      </c>
      <c r="R6283" t="s">
        <v>44</v>
      </c>
      <c r="S6283" t="s">
        <v>24475</v>
      </c>
      <c r="T6283" s="3">
        <v>45818</v>
      </c>
      <c r="U6283" s="3">
        <v>45818</v>
      </c>
      <c r="V6283" s="2">
        <v>0</v>
      </c>
      <c r="W6283" t="s">
        <v>44</v>
      </c>
      <c r="X6283" t="s">
        <v>44</v>
      </c>
      <c r="Y6283" t="s">
        <v>25248</v>
      </c>
      <c r="Z6283" t="s">
        <v>25249</v>
      </c>
      <c r="AA6283" t="s">
        <v>4529</v>
      </c>
      <c r="AB6283" t="s">
        <v>24681</v>
      </c>
      <c r="AC6283" t="s">
        <v>99</v>
      </c>
      <c r="AD6283" t="str">
        <f t="shared" si="98"/>
        <v>10-50</v>
      </c>
      <c r="AE6283" t="str">
        <f>VLOOKUP(AD6283,'Main_Sub Desc'!C:D,2,)</f>
        <v>Late Payment (Adj.Cr)</v>
      </c>
      <c r="AF6283" t="str">
        <f>VLOOKUP(VALUE(H6283),'Main_Sub Desc'!F:G,2,)</f>
        <v>Wtr Rev Late Payment</v>
      </c>
      <c r="AG6283">
        <f>IFERROR(VLOOKUP(VALUE(I6283),'PC Mapping'!A:F,6,),"")</f>
        <v>10719</v>
      </c>
      <c r="AH6283" s="13" t="str">
        <f>VLOOKUP(AG6283,'PC Mapping'!L:M,2,)</f>
        <v>All Other Water</v>
      </c>
    </row>
    <row r="6284" spans="1:34" x14ac:dyDescent="0.2">
      <c r="A6284" t="s">
        <v>25250</v>
      </c>
      <c r="B6284" t="s">
        <v>25190</v>
      </c>
      <c r="C6284" t="s">
        <v>24797</v>
      </c>
      <c r="D6284" t="s">
        <v>24798</v>
      </c>
      <c r="E6284" s="3">
        <v>45818</v>
      </c>
      <c r="F6284" t="s">
        <v>44</v>
      </c>
      <c r="G6284" t="s">
        <v>3742</v>
      </c>
      <c r="H6284" t="s">
        <v>3722</v>
      </c>
      <c r="I6284" t="s">
        <v>3752</v>
      </c>
      <c r="J6284" t="s">
        <v>4522</v>
      </c>
      <c r="K6284" s="2">
        <v>14.79</v>
      </c>
      <c r="L6284" t="s">
        <v>44</v>
      </c>
      <c r="M6284" s="2">
        <v>14.79</v>
      </c>
      <c r="N6284" t="s">
        <v>4523</v>
      </c>
      <c r="O6284" t="s">
        <v>4524</v>
      </c>
      <c r="P6284" t="s">
        <v>25242</v>
      </c>
      <c r="Q6284" t="s">
        <v>25251</v>
      </c>
      <c r="R6284" t="s">
        <v>44</v>
      </c>
      <c r="S6284" t="s">
        <v>24475</v>
      </c>
      <c r="T6284" s="3">
        <v>45818</v>
      </c>
      <c r="U6284" s="3">
        <v>45818</v>
      </c>
      <c r="V6284" s="2">
        <v>0</v>
      </c>
      <c r="W6284" t="s">
        <v>44</v>
      </c>
      <c r="X6284" t="s">
        <v>44</v>
      </c>
      <c r="Y6284" t="s">
        <v>25252</v>
      </c>
      <c r="Z6284" t="s">
        <v>25253</v>
      </c>
      <c r="AA6284" t="s">
        <v>4529</v>
      </c>
      <c r="AB6284" t="s">
        <v>24681</v>
      </c>
      <c r="AC6284" t="s">
        <v>99</v>
      </c>
      <c r="AD6284" t="str">
        <f t="shared" si="98"/>
        <v>10-50</v>
      </c>
      <c r="AE6284" t="str">
        <f>VLOOKUP(AD6284,'Main_Sub Desc'!C:D,2,)</f>
        <v>Late Payment (Adj.Cr)</v>
      </c>
      <c r="AF6284" t="str">
        <f>VLOOKUP(VALUE(H6284),'Main_Sub Desc'!F:G,2,)</f>
        <v>Wtr Rev Late Payment</v>
      </c>
      <c r="AG6284">
        <f>IFERROR(VLOOKUP(VALUE(I6284),'PC Mapping'!A:F,6,),"")</f>
        <v>10719</v>
      </c>
      <c r="AH6284" s="13" t="str">
        <f>VLOOKUP(AG6284,'PC Mapping'!L:M,2,)</f>
        <v>All Other Water</v>
      </c>
    </row>
    <row r="6285" spans="1:34" x14ac:dyDescent="0.2">
      <c r="A6285" t="s">
        <v>25254</v>
      </c>
      <c r="B6285" t="s">
        <v>25190</v>
      </c>
      <c r="C6285" t="s">
        <v>24797</v>
      </c>
      <c r="D6285" t="s">
        <v>24798</v>
      </c>
      <c r="E6285" s="3">
        <v>45818</v>
      </c>
      <c r="F6285" t="s">
        <v>44</v>
      </c>
      <c r="G6285" t="s">
        <v>3742</v>
      </c>
      <c r="H6285" t="s">
        <v>3722</v>
      </c>
      <c r="I6285" t="s">
        <v>3752</v>
      </c>
      <c r="J6285" t="s">
        <v>4522</v>
      </c>
      <c r="K6285" s="2">
        <v>14.98</v>
      </c>
      <c r="L6285" t="s">
        <v>44</v>
      </c>
      <c r="M6285" s="2">
        <v>14.98</v>
      </c>
      <c r="N6285" t="s">
        <v>4523</v>
      </c>
      <c r="O6285" t="s">
        <v>4524</v>
      </c>
      <c r="P6285" t="s">
        <v>25230</v>
      </c>
      <c r="Q6285" t="s">
        <v>25255</v>
      </c>
      <c r="R6285" t="s">
        <v>44</v>
      </c>
      <c r="S6285" t="s">
        <v>24475</v>
      </c>
      <c r="T6285" s="3">
        <v>45818</v>
      </c>
      <c r="U6285" s="3">
        <v>45818</v>
      </c>
      <c r="V6285" s="2">
        <v>0</v>
      </c>
      <c r="W6285" t="s">
        <v>44</v>
      </c>
      <c r="X6285" t="s">
        <v>44</v>
      </c>
      <c r="Y6285" t="s">
        <v>25256</v>
      </c>
      <c r="Z6285" t="s">
        <v>25257</v>
      </c>
      <c r="AA6285" t="s">
        <v>4529</v>
      </c>
      <c r="AB6285" t="s">
        <v>24681</v>
      </c>
      <c r="AC6285" t="s">
        <v>99</v>
      </c>
      <c r="AD6285" t="str">
        <f t="shared" si="98"/>
        <v>10-50</v>
      </c>
      <c r="AE6285" t="str">
        <f>VLOOKUP(AD6285,'Main_Sub Desc'!C:D,2,)</f>
        <v>Late Payment (Adj.Cr)</v>
      </c>
      <c r="AF6285" t="str">
        <f>VLOOKUP(VALUE(H6285),'Main_Sub Desc'!F:G,2,)</f>
        <v>Wtr Rev Late Payment</v>
      </c>
      <c r="AG6285">
        <f>IFERROR(VLOOKUP(VALUE(I6285),'PC Mapping'!A:F,6,),"")</f>
        <v>10719</v>
      </c>
      <c r="AH6285" s="13" t="str">
        <f>VLOOKUP(AG6285,'PC Mapping'!L:M,2,)</f>
        <v>All Other Water</v>
      </c>
    </row>
    <row r="6286" spans="1:34" x14ac:dyDescent="0.2">
      <c r="A6286" t="s">
        <v>25258</v>
      </c>
      <c r="B6286" t="s">
        <v>25190</v>
      </c>
      <c r="C6286" t="s">
        <v>24797</v>
      </c>
      <c r="D6286" t="s">
        <v>24798</v>
      </c>
      <c r="E6286" s="3">
        <v>45818</v>
      </c>
      <c r="F6286" t="s">
        <v>44</v>
      </c>
      <c r="G6286" t="s">
        <v>3742</v>
      </c>
      <c r="H6286" t="s">
        <v>3722</v>
      </c>
      <c r="I6286" t="s">
        <v>3752</v>
      </c>
      <c r="J6286" t="s">
        <v>4522</v>
      </c>
      <c r="K6286" s="2">
        <v>18.41</v>
      </c>
      <c r="L6286" t="s">
        <v>44</v>
      </c>
      <c r="M6286" s="2">
        <v>18.41</v>
      </c>
      <c r="N6286" t="s">
        <v>4523</v>
      </c>
      <c r="O6286" t="s">
        <v>4524</v>
      </c>
      <c r="P6286" t="s">
        <v>25242</v>
      </c>
      <c r="Q6286" t="s">
        <v>25259</v>
      </c>
      <c r="R6286" t="s">
        <v>44</v>
      </c>
      <c r="S6286" t="s">
        <v>24475</v>
      </c>
      <c r="T6286" s="3">
        <v>45818</v>
      </c>
      <c r="U6286" s="3">
        <v>45818</v>
      </c>
      <c r="V6286" s="2">
        <v>0</v>
      </c>
      <c r="W6286" t="s">
        <v>44</v>
      </c>
      <c r="X6286" t="s">
        <v>44</v>
      </c>
      <c r="Y6286" t="s">
        <v>25260</v>
      </c>
      <c r="Z6286" t="s">
        <v>25257</v>
      </c>
      <c r="AA6286" t="s">
        <v>4529</v>
      </c>
      <c r="AB6286" t="s">
        <v>24681</v>
      </c>
      <c r="AC6286" t="s">
        <v>99</v>
      </c>
      <c r="AD6286" t="str">
        <f t="shared" si="98"/>
        <v>10-50</v>
      </c>
      <c r="AE6286" t="str">
        <f>VLOOKUP(AD6286,'Main_Sub Desc'!C:D,2,)</f>
        <v>Late Payment (Adj.Cr)</v>
      </c>
      <c r="AF6286" t="str">
        <f>VLOOKUP(VALUE(H6286),'Main_Sub Desc'!F:G,2,)</f>
        <v>Wtr Rev Late Payment</v>
      </c>
      <c r="AG6286">
        <f>IFERROR(VLOOKUP(VALUE(I6286),'PC Mapping'!A:F,6,),"")</f>
        <v>10719</v>
      </c>
      <c r="AH6286" s="13" t="str">
        <f>VLOOKUP(AG6286,'PC Mapping'!L:M,2,)</f>
        <v>All Other Water</v>
      </c>
    </row>
    <row r="6287" spans="1:34" x14ac:dyDescent="0.2">
      <c r="A6287" t="s">
        <v>25261</v>
      </c>
      <c r="B6287" t="s">
        <v>25262</v>
      </c>
      <c r="C6287" t="s">
        <v>24797</v>
      </c>
      <c r="D6287" t="s">
        <v>24798</v>
      </c>
      <c r="E6287" s="3">
        <v>45819</v>
      </c>
      <c r="F6287" t="s">
        <v>44</v>
      </c>
      <c r="G6287" t="s">
        <v>3742</v>
      </c>
      <c r="H6287" t="s">
        <v>3727</v>
      </c>
      <c r="I6287" t="s">
        <v>4538</v>
      </c>
      <c r="J6287" t="s">
        <v>4522</v>
      </c>
      <c r="K6287" s="2">
        <v>-50</v>
      </c>
      <c r="L6287" t="s">
        <v>44</v>
      </c>
      <c r="M6287" s="2">
        <v>-50</v>
      </c>
      <c r="N6287" t="s">
        <v>4523</v>
      </c>
      <c r="O6287" t="s">
        <v>4524</v>
      </c>
      <c r="P6287" t="s">
        <v>5062</v>
      </c>
      <c r="Q6287" t="s">
        <v>25263</v>
      </c>
      <c r="R6287" t="s">
        <v>44</v>
      </c>
      <c r="S6287" t="s">
        <v>24800</v>
      </c>
      <c r="T6287" s="3">
        <v>45819</v>
      </c>
      <c r="U6287" s="3">
        <v>45819</v>
      </c>
      <c r="V6287" s="2">
        <v>0</v>
      </c>
      <c r="W6287" t="s">
        <v>44</v>
      </c>
      <c r="X6287" t="s">
        <v>44</v>
      </c>
      <c r="Y6287" t="s">
        <v>5064</v>
      </c>
      <c r="Z6287" t="s">
        <v>5065</v>
      </c>
      <c r="AA6287" t="s">
        <v>4529</v>
      </c>
      <c r="AB6287" t="s">
        <v>24801</v>
      </c>
      <c r="AC6287" t="s">
        <v>89</v>
      </c>
      <c r="AD6287" t="str">
        <f t="shared" si="98"/>
        <v>10-23</v>
      </c>
      <c r="AE6287" t="str">
        <f>VLOOKUP(AD6287,'Main_Sub Desc'!C:D,2,)</f>
        <v>Move Out / Turn Off  Fee</v>
      </c>
      <c r="AF6287" t="str">
        <f>VLOOKUP(VALUE(H6287),'Main_Sub Desc'!F:G,2,)</f>
        <v>Wtr Rev Other/Misc</v>
      </c>
      <c r="AG6287">
        <f>IFERROR(VLOOKUP(VALUE(I6287),'PC Mapping'!A:F,6,),"")</f>
        <v>10469</v>
      </c>
      <c r="AH6287" s="13" t="str">
        <f>VLOOKUP(AG6287,'PC Mapping'!L:M,2,)</f>
        <v>Bolivar Water</v>
      </c>
    </row>
    <row r="6288" spans="1:34" x14ac:dyDescent="0.2">
      <c r="A6288" t="s">
        <v>25264</v>
      </c>
      <c r="B6288" t="s">
        <v>25265</v>
      </c>
      <c r="C6288" t="s">
        <v>24797</v>
      </c>
      <c r="D6288" t="s">
        <v>24798</v>
      </c>
      <c r="E6288" s="3">
        <v>45819</v>
      </c>
      <c r="F6288" t="s">
        <v>44</v>
      </c>
      <c r="G6288" t="s">
        <v>3742</v>
      </c>
      <c r="H6288" t="s">
        <v>3716</v>
      </c>
      <c r="I6288" t="s">
        <v>4708</v>
      </c>
      <c r="J6288" t="s">
        <v>4522</v>
      </c>
      <c r="K6288" s="2">
        <v>5</v>
      </c>
      <c r="L6288" t="s">
        <v>44</v>
      </c>
      <c r="M6288" s="2">
        <v>5</v>
      </c>
      <c r="N6288" t="s">
        <v>4523</v>
      </c>
      <c r="O6288" t="s">
        <v>4524</v>
      </c>
      <c r="P6288" t="s">
        <v>4794</v>
      </c>
      <c r="Q6288" t="s">
        <v>25266</v>
      </c>
      <c r="R6288" t="s">
        <v>44</v>
      </c>
      <c r="S6288" t="s">
        <v>24382</v>
      </c>
      <c r="T6288" s="3">
        <v>45819</v>
      </c>
      <c r="U6288" s="3">
        <v>45819</v>
      </c>
      <c r="V6288" s="2">
        <v>0</v>
      </c>
      <c r="W6288" t="s">
        <v>44</v>
      </c>
      <c r="X6288" t="s">
        <v>44</v>
      </c>
      <c r="Y6288" t="s">
        <v>20741</v>
      </c>
      <c r="Z6288" t="s">
        <v>20742</v>
      </c>
      <c r="AA6288" t="s">
        <v>4529</v>
      </c>
      <c r="AB6288" t="s">
        <v>24681</v>
      </c>
      <c r="AC6288" t="s">
        <v>89</v>
      </c>
      <c r="AD6288" t="str">
        <f t="shared" si="98"/>
        <v>10-50</v>
      </c>
      <c r="AE6288" t="str">
        <f>VLOOKUP(AD6288,'Main_Sub Desc'!C:D,2,)</f>
        <v>Late Payment (Adj.Cr)</v>
      </c>
      <c r="AF6288" t="str">
        <f>VLOOKUP(VALUE(H6288),'Main_Sub Desc'!F:G,2,)</f>
        <v>Wst Rev Late Payment</v>
      </c>
      <c r="AG6288">
        <f>IFERROR(VLOOKUP(VALUE(I6288),'PC Mapping'!A:F,6,),"")</f>
        <v>10720</v>
      </c>
      <c r="AH6288" s="13" t="str">
        <f>VLOOKUP(AG6288,'PC Mapping'!L:M,2,)</f>
        <v>All Other Sewer</v>
      </c>
    </row>
    <row r="6289" spans="1:34" x14ac:dyDescent="0.2">
      <c r="A6289" t="s">
        <v>25267</v>
      </c>
      <c r="B6289" t="s">
        <v>25265</v>
      </c>
      <c r="C6289" t="s">
        <v>24797</v>
      </c>
      <c r="D6289" t="s">
        <v>24798</v>
      </c>
      <c r="E6289" s="3">
        <v>45819</v>
      </c>
      <c r="F6289" t="s">
        <v>44</v>
      </c>
      <c r="G6289" t="s">
        <v>3742</v>
      </c>
      <c r="H6289" t="s">
        <v>3722</v>
      </c>
      <c r="I6289" t="s">
        <v>3752</v>
      </c>
      <c r="J6289" t="s">
        <v>4522</v>
      </c>
      <c r="K6289" s="2">
        <v>5</v>
      </c>
      <c r="L6289" t="s">
        <v>44</v>
      </c>
      <c r="M6289" s="2">
        <v>5</v>
      </c>
      <c r="N6289" t="s">
        <v>4523</v>
      </c>
      <c r="O6289" t="s">
        <v>4524</v>
      </c>
      <c r="P6289" t="s">
        <v>19262</v>
      </c>
      <c r="Q6289" t="s">
        <v>25268</v>
      </c>
      <c r="R6289" t="s">
        <v>44</v>
      </c>
      <c r="S6289" t="s">
        <v>24382</v>
      </c>
      <c r="T6289" s="3">
        <v>45819</v>
      </c>
      <c r="U6289" s="3">
        <v>45819</v>
      </c>
      <c r="V6289" s="2">
        <v>0</v>
      </c>
      <c r="W6289" t="s">
        <v>44</v>
      </c>
      <c r="X6289" t="s">
        <v>44</v>
      </c>
      <c r="Y6289" t="s">
        <v>19264</v>
      </c>
      <c r="Z6289" t="s">
        <v>19265</v>
      </c>
      <c r="AA6289" t="s">
        <v>4529</v>
      </c>
      <c r="AB6289" t="s">
        <v>24681</v>
      </c>
      <c r="AC6289" t="s">
        <v>89</v>
      </c>
      <c r="AD6289" t="str">
        <f t="shared" si="98"/>
        <v>10-50</v>
      </c>
      <c r="AE6289" t="str">
        <f>VLOOKUP(AD6289,'Main_Sub Desc'!C:D,2,)</f>
        <v>Late Payment (Adj.Cr)</v>
      </c>
      <c r="AF6289" t="str">
        <f>VLOOKUP(VALUE(H6289),'Main_Sub Desc'!F:G,2,)</f>
        <v>Wtr Rev Late Payment</v>
      </c>
      <c r="AG6289">
        <f>IFERROR(VLOOKUP(VALUE(I6289),'PC Mapping'!A:F,6,),"")</f>
        <v>10719</v>
      </c>
      <c r="AH6289" s="13" t="str">
        <f>VLOOKUP(AG6289,'PC Mapping'!L:M,2,)</f>
        <v>All Other Water</v>
      </c>
    </row>
    <row r="6290" spans="1:34" x14ac:dyDescent="0.2">
      <c r="A6290" t="s">
        <v>25269</v>
      </c>
      <c r="B6290" t="s">
        <v>25265</v>
      </c>
      <c r="C6290" t="s">
        <v>24797</v>
      </c>
      <c r="D6290" t="s">
        <v>24798</v>
      </c>
      <c r="E6290" s="3">
        <v>45819</v>
      </c>
      <c r="F6290" t="s">
        <v>44</v>
      </c>
      <c r="G6290" t="s">
        <v>3742</v>
      </c>
      <c r="H6290" t="s">
        <v>3722</v>
      </c>
      <c r="I6290" t="s">
        <v>3752</v>
      </c>
      <c r="J6290" t="s">
        <v>4522</v>
      </c>
      <c r="K6290" s="2">
        <v>24.26</v>
      </c>
      <c r="L6290" t="s">
        <v>44</v>
      </c>
      <c r="M6290" s="2">
        <v>24.26</v>
      </c>
      <c r="N6290" t="s">
        <v>4523</v>
      </c>
      <c r="O6290" t="s">
        <v>4524</v>
      </c>
      <c r="P6290" t="s">
        <v>14502</v>
      </c>
      <c r="Q6290" t="s">
        <v>25270</v>
      </c>
      <c r="R6290" t="s">
        <v>44</v>
      </c>
      <c r="S6290" t="s">
        <v>24475</v>
      </c>
      <c r="T6290" s="3">
        <v>45819</v>
      </c>
      <c r="U6290" s="3">
        <v>45819</v>
      </c>
      <c r="V6290" s="2">
        <v>0</v>
      </c>
      <c r="W6290" t="s">
        <v>44</v>
      </c>
      <c r="X6290" t="s">
        <v>44</v>
      </c>
      <c r="Y6290" t="s">
        <v>14504</v>
      </c>
      <c r="Z6290" t="s">
        <v>14505</v>
      </c>
      <c r="AA6290" t="s">
        <v>4529</v>
      </c>
      <c r="AB6290" t="s">
        <v>24681</v>
      </c>
      <c r="AC6290" t="s">
        <v>99</v>
      </c>
      <c r="AD6290" t="str">
        <f t="shared" si="98"/>
        <v>10-50</v>
      </c>
      <c r="AE6290" t="str">
        <f>VLOOKUP(AD6290,'Main_Sub Desc'!C:D,2,)</f>
        <v>Late Payment (Adj.Cr)</v>
      </c>
      <c r="AF6290" t="str">
        <f>VLOOKUP(VALUE(H6290),'Main_Sub Desc'!F:G,2,)</f>
        <v>Wtr Rev Late Payment</v>
      </c>
      <c r="AG6290">
        <f>IFERROR(VLOOKUP(VALUE(I6290),'PC Mapping'!A:F,6,),"")</f>
        <v>10719</v>
      </c>
      <c r="AH6290" s="13" t="str">
        <f>VLOOKUP(AG6290,'PC Mapping'!L:M,2,)</f>
        <v>All Other Water</v>
      </c>
    </row>
    <row r="6291" spans="1:34" x14ac:dyDescent="0.2">
      <c r="A6291" t="s">
        <v>25271</v>
      </c>
      <c r="B6291" t="s">
        <v>25265</v>
      </c>
      <c r="C6291" t="s">
        <v>24797</v>
      </c>
      <c r="D6291" t="s">
        <v>24798</v>
      </c>
      <c r="E6291" s="3">
        <v>45819</v>
      </c>
      <c r="F6291" t="s">
        <v>44</v>
      </c>
      <c r="G6291" t="s">
        <v>3742</v>
      </c>
      <c r="H6291" t="s">
        <v>3727</v>
      </c>
      <c r="I6291" t="s">
        <v>24347</v>
      </c>
      <c r="J6291" t="s">
        <v>4522</v>
      </c>
      <c r="K6291" s="2">
        <v>151.26</v>
      </c>
      <c r="L6291" t="s">
        <v>44</v>
      </c>
      <c r="M6291" s="2">
        <v>151.26</v>
      </c>
      <c r="N6291" t="s">
        <v>4523</v>
      </c>
      <c r="O6291" t="s">
        <v>4524</v>
      </c>
      <c r="P6291" t="s">
        <v>25230</v>
      </c>
      <c r="Q6291" t="s">
        <v>25272</v>
      </c>
      <c r="R6291" t="s">
        <v>44</v>
      </c>
      <c r="S6291" t="s">
        <v>24475</v>
      </c>
      <c r="T6291" s="3">
        <v>45819</v>
      </c>
      <c r="U6291" s="3">
        <v>45819</v>
      </c>
      <c r="V6291" s="2">
        <v>0</v>
      </c>
      <c r="W6291" t="s">
        <v>44</v>
      </c>
      <c r="X6291" t="s">
        <v>44</v>
      </c>
      <c r="Y6291" t="s">
        <v>44</v>
      </c>
      <c r="Z6291" t="s">
        <v>14505</v>
      </c>
      <c r="AA6291" t="s">
        <v>24514</v>
      </c>
      <c r="AB6291" t="s">
        <v>24604</v>
      </c>
      <c r="AC6291" t="s">
        <v>24702</v>
      </c>
      <c r="AD6291" t="str">
        <f t="shared" si="98"/>
        <v>6000-110</v>
      </c>
      <c r="AE6291" t="str">
        <f>VLOOKUP(AD6291,'Main_Sub Desc'!C:D,2,)</f>
        <v>Misc. Credit</v>
      </c>
      <c r="AF6291" t="str">
        <f>VLOOKUP(VALUE(H6291),'Main_Sub Desc'!F:G,2,)</f>
        <v>Wtr Rev Other/Misc</v>
      </c>
      <c r="AG6291">
        <f>IFERROR(VLOOKUP(VALUE(I6291),'PC Mapping'!A:F,6,),"")</f>
        <v>10719</v>
      </c>
      <c r="AH6291" s="13" t="str">
        <f>VLOOKUP(AG6291,'PC Mapping'!L:M,2,)</f>
        <v>All Other Water</v>
      </c>
    </row>
    <row r="6292" spans="1:34" x14ac:dyDescent="0.2">
      <c r="A6292" t="s">
        <v>25273</v>
      </c>
      <c r="B6292" t="s">
        <v>25265</v>
      </c>
      <c r="C6292" t="s">
        <v>24797</v>
      </c>
      <c r="D6292" t="s">
        <v>24798</v>
      </c>
      <c r="E6292" s="3">
        <v>45819</v>
      </c>
      <c r="F6292" t="s">
        <v>44</v>
      </c>
      <c r="G6292" t="s">
        <v>3742</v>
      </c>
      <c r="H6292" t="s">
        <v>3722</v>
      </c>
      <c r="I6292" t="s">
        <v>3752</v>
      </c>
      <c r="J6292" t="s">
        <v>4522</v>
      </c>
      <c r="K6292" s="2">
        <v>5.19</v>
      </c>
      <c r="L6292" t="s">
        <v>44</v>
      </c>
      <c r="M6292" s="2">
        <v>5.19</v>
      </c>
      <c r="N6292" t="s">
        <v>4523</v>
      </c>
      <c r="O6292" t="s">
        <v>4524</v>
      </c>
      <c r="P6292" t="s">
        <v>12434</v>
      </c>
      <c r="Q6292" t="s">
        <v>25274</v>
      </c>
      <c r="R6292" t="s">
        <v>44</v>
      </c>
      <c r="S6292" t="s">
        <v>24382</v>
      </c>
      <c r="T6292" s="3">
        <v>45819</v>
      </c>
      <c r="U6292" s="3">
        <v>45819</v>
      </c>
      <c r="V6292" s="2">
        <v>0</v>
      </c>
      <c r="W6292" t="s">
        <v>44</v>
      </c>
      <c r="X6292" t="s">
        <v>44</v>
      </c>
      <c r="Y6292" t="s">
        <v>19465</v>
      </c>
      <c r="Z6292" t="s">
        <v>1806</v>
      </c>
      <c r="AA6292" t="s">
        <v>4529</v>
      </c>
      <c r="AB6292" t="s">
        <v>24681</v>
      </c>
      <c r="AC6292" t="s">
        <v>89</v>
      </c>
      <c r="AD6292" t="str">
        <f t="shared" si="98"/>
        <v>10-50</v>
      </c>
      <c r="AE6292" t="str">
        <f>VLOOKUP(AD6292,'Main_Sub Desc'!C:D,2,)</f>
        <v>Late Payment (Adj.Cr)</v>
      </c>
      <c r="AF6292" t="str">
        <f>VLOOKUP(VALUE(H6292),'Main_Sub Desc'!F:G,2,)</f>
        <v>Wtr Rev Late Payment</v>
      </c>
      <c r="AG6292">
        <f>IFERROR(VLOOKUP(VALUE(I6292),'PC Mapping'!A:F,6,),"")</f>
        <v>10719</v>
      </c>
      <c r="AH6292" s="13" t="str">
        <f>VLOOKUP(AG6292,'PC Mapping'!L:M,2,)</f>
        <v>All Other Water</v>
      </c>
    </row>
    <row r="6293" spans="1:34" x14ac:dyDescent="0.2">
      <c r="A6293" t="s">
        <v>25275</v>
      </c>
      <c r="B6293" t="s">
        <v>25265</v>
      </c>
      <c r="C6293" t="s">
        <v>24797</v>
      </c>
      <c r="D6293" t="s">
        <v>24798</v>
      </c>
      <c r="E6293" s="3">
        <v>45819</v>
      </c>
      <c r="F6293" t="s">
        <v>44</v>
      </c>
      <c r="G6293" t="s">
        <v>3742</v>
      </c>
      <c r="H6293" t="s">
        <v>3722</v>
      </c>
      <c r="I6293" t="s">
        <v>3752</v>
      </c>
      <c r="J6293" t="s">
        <v>4522</v>
      </c>
      <c r="K6293" s="2">
        <v>14</v>
      </c>
      <c r="L6293" t="s">
        <v>44</v>
      </c>
      <c r="M6293" s="2">
        <v>14</v>
      </c>
      <c r="N6293" t="s">
        <v>4523</v>
      </c>
      <c r="O6293" t="s">
        <v>4524</v>
      </c>
      <c r="P6293" t="s">
        <v>16378</v>
      </c>
      <c r="Q6293" t="s">
        <v>25276</v>
      </c>
      <c r="R6293" t="s">
        <v>44</v>
      </c>
      <c r="S6293" t="s">
        <v>24382</v>
      </c>
      <c r="T6293" s="3">
        <v>45819</v>
      </c>
      <c r="U6293" s="3">
        <v>45819</v>
      </c>
      <c r="V6293" s="2">
        <v>0</v>
      </c>
      <c r="W6293" t="s">
        <v>44</v>
      </c>
      <c r="X6293" t="s">
        <v>44</v>
      </c>
      <c r="Y6293" t="s">
        <v>25277</v>
      </c>
      <c r="Z6293" t="s">
        <v>3152</v>
      </c>
      <c r="AA6293" t="s">
        <v>4529</v>
      </c>
      <c r="AB6293" t="s">
        <v>24681</v>
      </c>
      <c r="AC6293" t="s">
        <v>89</v>
      </c>
      <c r="AD6293" t="str">
        <f t="shared" si="98"/>
        <v>10-50</v>
      </c>
      <c r="AE6293" t="str">
        <f>VLOOKUP(AD6293,'Main_Sub Desc'!C:D,2,)</f>
        <v>Late Payment (Adj.Cr)</v>
      </c>
      <c r="AF6293" t="str">
        <f>VLOOKUP(VALUE(H6293),'Main_Sub Desc'!F:G,2,)</f>
        <v>Wtr Rev Late Payment</v>
      </c>
      <c r="AG6293">
        <f>IFERROR(VLOOKUP(VALUE(I6293),'PC Mapping'!A:F,6,),"")</f>
        <v>10719</v>
      </c>
      <c r="AH6293" s="13" t="str">
        <f>VLOOKUP(AG6293,'PC Mapping'!L:M,2,)</f>
        <v>All Other Water</v>
      </c>
    </row>
    <row r="6294" spans="1:34" x14ac:dyDescent="0.2">
      <c r="A6294" t="s">
        <v>25278</v>
      </c>
      <c r="B6294" t="s">
        <v>25265</v>
      </c>
      <c r="C6294" t="s">
        <v>24797</v>
      </c>
      <c r="D6294" t="s">
        <v>24798</v>
      </c>
      <c r="E6294" s="3">
        <v>45819</v>
      </c>
      <c r="F6294" t="s">
        <v>44</v>
      </c>
      <c r="G6294" t="s">
        <v>3742</v>
      </c>
      <c r="H6294" t="s">
        <v>3727</v>
      </c>
      <c r="I6294" t="s">
        <v>24347</v>
      </c>
      <c r="J6294" t="s">
        <v>4522</v>
      </c>
      <c r="K6294" s="2">
        <v>449.77</v>
      </c>
      <c r="L6294" t="s">
        <v>44</v>
      </c>
      <c r="M6294" s="2">
        <v>449.77</v>
      </c>
      <c r="N6294" t="s">
        <v>4523</v>
      </c>
      <c r="O6294" t="s">
        <v>44</v>
      </c>
      <c r="P6294" t="s">
        <v>25152</v>
      </c>
      <c r="Q6294" t="s">
        <v>25279</v>
      </c>
      <c r="R6294" t="s">
        <v>44</v>
      </c>
      <c r="S6294" t="s">
        <v>5048</v>
      </c>
      <c r="T6294" s="3">
        <v>45819</v>
      </c>
      <c r="U6294" s="3"/>
      <c r="V6294" s="2">
        <v>0</v>
      </c>
      <c r="W6294" t="s">
        <v>44</v>
      </c>
      <c r="X6294" t="s">
        <v>44</v>
      </c>
      <c r="Y6294" t="s">
        <v>44</v>
      </c>
      <c r="Z6294" t="s">
        <v>25154</v>
      </c>
      <c r="AA6294" t="s">
        <v>24514</v>
      </c>
      <c r="AB6294" t="s">
        <v>24604</v>
      </c>
      <c r="AC6294" t="s">
        <v>90</v>
      </c>
      <c r="AD6294" t="str">
        <f t="shared" si="98"/>
        <v>6000-110</v>
      </c>
      <c r="AE6294" t="str">
        <f>VLOOKUP(AD6294,'Main_Sub Desc'!C:D,2,)</f>
        <v>Misc. Credit</v>
      </c>
      <c r="AF6294" t="str">
        <f>VLOOKUP(VALUE(H6294),'Main_Sub Desc'!F:G,2,)</f>
        <v>Wtr Rev Other/Misc</v>
      </c>
      <c r="AG6294">
        <f>IFERROR(VLOOKUP(VALUE(I6294),'PC Mapping'!A:F,6,),"")</f>
        <v>10719</v>
      </c>
      <c r="AH6294" s="13" t="str">
        <f>VLOOKUP(AG6294,'PC Mapping'!L:M,2,)</f>
        <v>All Other Water</v>
      </c>
    </row>
    <row r="6295" spans="1:34" x14ac:dyDescent="0.2">
      <c r="A6295" t="s">
        <v>25280</v>
      </c>
      <c r="B6295" t="s">
        <v>25281</v>
      </c>
      <c r="C6295" t="s">
        <v>24797</v>
      </c>
      <c r="D6295" t="s">
        <v>24379</v>
      </c>
      <c r="E6295" s="3">
        <v>45819</v>
      </c>
      <c r="F6295" t="s">
        <v>44</v>
      </c>
      <c r="G6295" t="s">
        <v>3742</v>
      </c>
      <c r="H6295" t="s">
        <v>3729</v>
      </c>
      <c r="I6295" t="s">
        <v>4538</v>
      </c>
      <c r="J6295" t="s">
        <v>4522</v>
      </c>
      <c r="K6295" s="2">
        <v>-50</v>
      </c>
      <c r="L6295" t="s">
        <v>44</v>
      </c>
      <c r="M6295" s="2">
        <v>-50</v>
      </c>
      <c r="N6295" t="s">
        <v>4523</v>
      </c>
      <c r="O6295" t="s">
        <v>24380</v>
      </c>
      <c r="P6295" t="s">
        <v>10040</v>
      </c>
      <c r="Q6295" t="s">
        <v>25282</v>
      </c>
      <c r="R6295" t="s">
        <v>44</v>
      </c>
      <c r="S6295" t="s">
        <v>24382</v>
      </c>
      <c r="T6295" s="3">
        <v>45819</v>
      </c>
      <c r="U6295" s="3">
        <v>45819</v>
      </c>
      <c r="V6295" s="2">
        <v>0</v>
      </c>
      <c r="W6295" t="s">
        <v>44</v>
      </c>
      <c r="X6295" t="s">
        <v>44</v>
      </c>
      <c r="Y6295" t="s">
        <v>25283</v>
      </c>
      <c r="Z6295" t="s">
        <v>25284</v>
      </c>
      <c r="AA6295" t="s">
        <v>4529</v>
      </c>
      <c r="AB6295" t="s">
        <v>24383</v>
      </c>
      <c r="AC6295" t="s">
        <v>89</v>
      </c>
      <c r="AD6295" t="str">
        <f t="shared" si="98"/>
        <v>10-44</v>
      </c>
      <c r="AE6295" t="str">
        <f>VLOOKUP(AD6295,'Main_Sub Desc'!C:D,2,)</f>
        <v>Initiation Fee</v>
      </c>
      <c r="AF6295" t="str">
        <f>VLOOKUP(VALUE(H6295),'Main_Sub Desc'!F:G,2,)</f>
        <v>Wtr Rev Establish</v>
      </c>
      <c r="AG6295">
        <f>IFERROR(VLOOKUP(VALUE(I6295),'PC Mapping'!A:F,6,),"")</f>
        <v>10469</v>
      </c>
      <c r="AH6295" s="13" t="str">
        <f>VLOOKUP(AG6295,'PC Mapping'!L:M,2,)</f>
        <v>Bolivar Water</v>
      </c>
    </row>
    <row r="6296" spans="1:34" x14ac:dyDescent="0.2">
      <c r="A6296" t="s">
        <v>25285</v>
      </c>
      <c r="B6296" t="s">
        <v>25281</v>
      </c>
      <c r="C6296" t="s">
        <v>24797</v>
      </c>
      <c r="D6296" t="s">
        <v>24379</v>
      </c>
      <c r="E6296" s="3">
        <v>45819</v>
      </c>
      <c r="F6296" t="s">
        <v>44</v>
      </c>
      <c r="G6296" t="s">
        <v>3742</v>
      </c>
      <c r="H6296" t="s">
        <v>3729</v>
      </c>
      <c r="I6296" t="s">
        <v>4538</v>
      </c>
      <c r="J6296" t="s">
        <v>4522</v>
      </c>
      <c r="K6296" s="2">
        <v>-50</v>
      </c>
      <c r="L6296" t="s">
        <v>44</v>
      </c>
      <c r="M6296" s="2">
        <v>-50</v>
      </c>
      <c r="N6296" t="s">
        <v>4523</v>
      </c>
      <c r="O6296" t="s">
        <v>24380</v>
      </c>
      <c r="P6296" t="s">
        <v>7485</v>
      </c>
      <c r="Q6296" t="s">
        <v>25286</v>
      </c>
      <c r="R6296" t="s">
        <v>44</v>
      </c>
      <c r="S6296" t="s">
        <v>24382</v>
      </c>
      <c r="T6296" s="3">
        <v>45819</v>
      </c>
      <c r="U6296" s="3">
        <v>45819</v>
      </c>
      <c r="V6296" s="2">
        <v>0</v>
      </c>
      <c r="W6296" t="s">
        <v>44</v>
      </c>
      <c r="X6296" t="s">
        <v>44</v>
      </c>
      <c r="Y6296" t="s">
        <v>25287</v>
      </c>
      <c r="Z6296" t="s">
        <v>25288</v>
      </c>
      <c r="AA6296" t="s">
        <v>4529</v>
      </c>
      <c r="AB6296" t="s">
        <v>24383</v>
      </c>
      <c r="AC6296" t="s">
        <v>89</v>
      </c>
      <c r="AD6296" t="str">
        <f t="shared" si="98"/>
        <v>10-44</v>
      </c>
      <c r="AE6296" t="str">
        <f>VLOOKUP(AD6296,'Main_Sub Desc'!C:D,2,)</f>
        <v>Initiation Fee</v>
      </c>
      <c r="AF6296" t="str">
        <f>VLOOKUP(VALUE(H6296),'Main_Sub Desc'!F:G,2,)</f>
        <v>Wtr Rev Establish</v>
      </c>
      <c r="AG6296">
        <f>IFERROR(VLOOKUP(VALUE(I6296),'PC Mapping'!A:F,6,),"")</f>
        <v>10469</v>
      </c>
      <c r="AH6296" s="13" t="str">
        <f>VLOOKUP(AG6296,'PC Mapping'!L:M,2,)</f>
        <v>Bolivar Water</v>
      </c>
    </row>
    <row r="6297" spans="1:34" x14ac:dyDescent="0.2">
      <c r="A6297" t="s">
        <v>25289</v>
      </c>
      <c r="B6297" t="s">
        <v>25265</v>
      </c>
      <c r="C6297" t="s">
        <v>24797</v>
      </c>
      <c r="D6297" t="s">
        <v>24798</v>
      </c>
      <c r="E6297" s="3">
        <v>45819</v>
      </c>
      <c r="F6297" t="s">
        <v>44</v>
      </c>
      <c r="G6297" t="s">
        <v>3742</v>
      </c>
      <c r="H6297" t="s">
        <v>3727</v>
      </c>
      <c r="I6297" t="s">
        <v>3752</v>
      </c>
      <c r="J6297" t="s">
        <v>4522</v>
      </c>
      <c r="K6297" s="2">
        <v>25.26</v>
      </c>
      <c r="L6297" t="s">
        <v>44</v>
      </c>
      <c r="M6297" s="2">
        <v>25.26</v>
      </c>
      <c r="N6297" t="s">
        <v>4523</v>
      </c>
      <c r="O6297" t="s">
        <v>4524</v>
      </c>
      <c r="P6297" t="s">
        <v>25230</v>
      </c>
      <c r="Q6297" t="s">
        <v>25290</v>
      </c>
      <c r="R6297" t="s">
        <v>44</v>
      </c>
      <c r="S6297" t="s">
        <v>24475</v>
      </c>
      <c r="T6297" s="3">
        <v>45819</v>
      </c>
      <c r="U6297" s="3">
        <v>45819</v>
      </c>
      <c r="V6297" s="2">
        <v>0</v>
      </c>
      <c r="W6297" t="s">
        <v>44</v>
      </c>
      <c r="X6297" t="s">
        <v>44</v>
      </c>
      <c r="Y6297" t="s">
        <v>24679</v>
      </c>
      <c r="Z6297" t="s">
        <v>24680</v>
      </c>
      <c r="AA6297" t="s">
        <v>24514</v>
      </c>
      <c r="AB6297" t="s">
        <v>24604</v>
      </c>
      <c r="AC6297" t="s">
        <v>99</v>
      </c>
      <c r="AD6297" t="str">
        <f t="shared" si="98"/>
        <v>6000-110</v>
      </c>
      <c r="AE6297" t="str">
        <f>VLOOKUP(AD6297,'Main_Sub Desc'!C:D,2,)</f>
        <v>Misc. Credit</v>
      </c>
      <c r="AF6297" t="str">
        <f>VLOOKUP(VALUE(H6297),'Main_Sub Desc'!F:G,2,)</f>
        <v>Wtr Rev Other/Misc</v>
      </c>
      <c r="AG6297">
        <f>IFERROR(VLOOKUP(VALUE(I6297),'PC Mapping'!A:F,6,),"")</f>
        <v>10719</v>
      </c>
      <c r="AH6297" s="13" t="str">
        <f>VLOOKUP(AG6297,'PC Mapping'!L:M,2,)</f>
        <v>All Other Water</v>
      </c>
    </row>
    <row r="6298" spans="1:34" x14ac:dyDescent="0.2">
      <c r="A6298" t="s">
        <v>25291</v>
      </c>
      <c r="B6298" t="s">
        <v>25265</v>
      </c>
      <c r="C6298" t="s">
        <v>24797</v>
      </c>
      <c r="D6298" t="s">
        <v>24798</v>
      </c>
      <c r="E6298" s="3">
        <v>45819</v>
      </c>
      <c r="F6298" t="s">
        <v>44</v>
      </c>
      <c r="G6298" t="s">
        <v>3742</v>
      </c>
      <c r="H6298" t="s">
        <v>3722</v>
      </c>
      <c r="I6298" t="s">
        <v>3752</v>
      </c>
      <c r="J6298" t="s">
        <v>4522</v>
      </c>
      <c r="K6298" s="2">
        <v>9.1</v>
      </c>
      <c r="L6298" t="s">
        <v>44</v>
      </c>
      <c r="M6298" s="2">
        <v>9.1</v>
      </c>
      <c r="N6298" t="s">
        <v>4523</v>
      </c>
      <c r="O6298" t="s">
        <v>4524</v>
      </c>
      <c r="P6298" t="s">
        <v>24676</v>
      </c>
      <c r="Q6298" t="s">
        <v>25292</v>
      </c>
      <c r="R6298" t="s">
        <v>44</v>
      </c>
      <c r="S6298" t="s">
        <v>24475</v>
      </c>
      <c r="T6298" s="3">
        <v>45819</v>
      </c>
      <c r="U6298" s="3">
        <v>45819</v>
      </c>
      <c r="V6298" s="2">
        <v>0</v>
      </c>
      <c r="W6298" t="s">
        <v>44</v>
      </c>
      <c r="X6298" t="s">
        <v>44</v>
      </c>
      <c r="Y6298" t="s">
        <v>24679</v>
      </c>
      <c r="Z6298" t="s">
        <v>24680</v>
      </c>
      <c r="AA6298" t="s">
        <v>4529</v>
      </c>
      <c r="AB6298" t="s">
        <v>24681</v>
      </c>
      <c r="AC6298" t="s">
        <v>99</v>
      </c>
      <c r="AD6298" t="str">
        <f t="shared" si="98"/>
        <v>10-50</v>
      </c>
      <c r="AE6298" t="str">
        <f>VLOOKUP(AD6298,'Main_Sub Desc'!C:D,2,)</f>
        <v>Late Payment (Adj.Cr)</v>
      </c>
      <c r="AF6298" t="str">
        <f>VLOOKUP(VALUE(H6298),'Main_Sub Desc'!F:G,2,)</f>
        <v>Wtr Rev Late Payment</v>
      </c>
      <c r="AG6298">
        <f>IFERROR(VLOOKUP(VALUE(I6298),'PC Mapping'!A:F,6,),"")</f>
        <v>10719</v>
      </c>
      <c r="AH6298" s="13" t="str">
        <f>VLOOKUP(AG6298,'PC Mapping'!L:M,2,)</f>
        <v>All Other Water</v>
      </c>
    </row>
    <row r="6299" spans="1:34" x14ac:dyDescent="0.2">
      <c r="A6299" t="s">
        <v>25293</v>
      </c>
      <c r="B6299" t="s">
        <v>25265</v>
      </c>
      <c r="C6299" t="s">
        <v>24797</v>
      </c>
      <c r="D6299" t="s">
        <v>24798</v>
      </c>
      <c r="E6299" s="3">
        <v>45819</v>
      </c>
      <c r="F6299" t="s">
        <v>44</v>
      </c>
      <c r="G6299" t="s">
        <v>3742</v>
      </c>
      <c r="H6299" t="s">
        <v>3722</v>
      </c>
      <c r="I6299" t="s">
        <v>3752</v>
      </c>
      <c r="J6299" t="s">
        <v>4522</v>
      </c>
      <c r="K6299" s="2">
        <v>21.98</v>
      </c>
      <c r="L6299" t="s">
        <v>44</v>
      </c>
      <c r="M6299" s="2">
        <v>21.98</v>
      </c>
      <c r="N6299" t="s">
        <v>4523</v>
      </c>
      <c r="O6299" t="s">
        <v>4524</v>
      </c>
      <c r="P6299" t="s">
        <v>24274</v>
      </c>
      <c r="Q6299" t="s">
        <v>25294</v>
      </c>
      <c r="R6299" t="s">
        <v>44</v>
      </c>
      <c r="S6299" t="s">
        <v>24382</v>
      </c>
      <c r="T6299" s="3">
        <v>45819</v>
      </c>
      <c r="U6299" s="3">
        <v>45819</v>
      </c>
      <c r="V6299" s="2">
        <v>0</v>
      </c>
      <c r="W6299" t="s">
        <v>44</v>
      </c>
      <c r="X6299" t="s">
        <v>44</v>
      </c>
      <c r="Y6299" t="s">
        <v>24276</v>
      </c>
      <c r="Z6299" t="s">
        <v>24277</v>
      </c>
      <c r="AA6299" t="s">
        <v>4529</v>
      </c>
      <c r="AB6299" t="s">
        <v>24681</v>
      </c>
      <c r="AC6299" t="s">
        <v>89</v>
      </c>
      <c r="AD6299" t="str">
        <f t="shared" si="98"/>
        <v>10-50</v>
      </c>
      <c r="AE6299" t="str">
        <f>VLOOKUP(AD6299,'Main_Sub Desc'!C:D,2,)</f>
        <v>Late Payment (Adj.Cr)</v>
      </c>
      <c r="AF6299" t="str">
        <f>VLOOKUP(VALUE(H6299),'Main_Sub Desc'!F:G,2,)</f>
        <v>Wtr Rev Late Payment</v>
      </c>
      <c r="AG6299">
        <f>IFERROR(VLOOKUP(VALUE(I6299),'PC Mapping'!A:F,6,),"")</f>
        <v>10719</v>
      </c>
      <c r="AH6299" s="13" t="str">
        <f>VLOOKUP(AG6299,'PC Mapping'!L:M,2,)</f>
        <v>All Other Water</v>
      </c>
    </row>
    <row r="6300" spans="1:34" x14ac:dyDescent="0.2">
      <c r="A6300" t="s">
        <v>25295</v>
      </c>
      <c r="B6300" t="s">
        <v>25265</v>
      </c>
      <c r="C6300" t="s">
        <v>24797</v>
      </c>
      <c r="D6300" t="s">
        <v>24798</v>
      </c>
      <c r="E6300" s="3">
        <v>45819</v>
      </c>
      <c r="F6300" t="s">
        <v>44</v>
      </c>
      <c r="G6300" t="s">
        <v>3742</v>
      </c>
      <c r="H6300" t="s">
        <v>3722</v>
      </c>
      <c r="I6300" t="s">
        <v>3752</v>
      </c>
      <c r="J6300" t="s">
        <v>4522</v>
      </c>
      <c r="K6300" s="2">
        <v>12.95</v>
      </c>
      <c r="L6300" t="s">
        <v>44</v>
      </c>
      <c r="M6300" s="2">
        <v>12.95</v>
      </c>
      <c r="N6300" t="s">
        <v>4523</v>
      </c>
      <c r="O6300" t="s">
        <v>4524</v>
      </c>
      <c r="P6300" t="s">
        <v>24274</v>
      </c>
      <c r="Q6300" t="s">
        <v>25296</v>
      </c>
      <c r="R6300" t="s">
        <v>44</v>
      </c>
      <c r="S6300" t="s">
        <v>24382</v>
      </c>
      <c r="T6300" s="3">
        <v>45819</v>
      </c>
      <c r="U6300" s="3">
        <v>45819</v>
      </c>
      <c r="V6300" s="2">
        <v>0</v>
      </c>
      <c r="W6300" t="s">
        <v>44</v>
      </c>
      <c r="X6300" t="s">
        <v>44</v>
      </c>
      <c r="Y6300" t="s">
        <v>24276</v>
      </c>
      <c r="Z6300" t="s">
        <v>24277</v>
      </c>
      <c r="AA6300" t="s">
        <v>4529</v>
      </c>
      <c r="AB6300" t="s">
        <v>24681</v>
      </c>
      <c r="AC6300" t="s">
        <v>89</v>
      </c>
      <c r="AD6300" t="str">
        <f t="shared" si="98"/>
        <v>10-50</v>
      </c>
      <c r="AE6300" t="str">
        <f>VLOOKUP(AD6300,'Main_Sub Desc'!C:D,2,)</f>
        <v>Late Payment (Adj.Cr)</v>
      </c>
      <c r="AF6300" t="str">
        <f>VLOOKUP(VALUE(H6300),'Main_Sub Desc'!F:G,2,)</f>
        <v>Wtr Rev Late Payment</v>
      </c>
      <c r="AG6300">
        <f>IFERROR(VLOOKUP(VALUE(I6300),'PC Mapping'!A:F,6,),"")</f>
        <v>10719</v>
      </c>
      <c r="AH6300" s="13" t="str">
        <f>VLOOKUP(AG6300,'PC Mapping'!L:M,2,)</f>
        <v>All Other Water</v>
      </c>
    </row>
    <row r="6301" spans="1:34" x14ac:dyDescent="0.2">
      <c r="A6301" t="s">
        <v>25297</v>
      </c>
      <c r="B6301" t="s">
        <v>25265</v>
      </c>
      <c r="C6301" t="s">
        <v>24797</v>
      </c>
      <c r="D6301" t="s">
        <v>24798</v>
      </c>
      <c r="E6301" s="3">
        <v>45819</v>
      </c>
      <c r="F6301" t="s">
        <v>44</v>
      </c>
      <c r="G6301" t="s">
        <v>3742</v>
      </c>
      <c r="H6301" t="s">
        <v>3722</v>
      </c>
      <c r="I6301" t="s">
        <v>3752</v>
      </c>
      <c r="J6301" t="s">
        <v>4522</v>
      </c>
      <c r="K6301" s="2">
        <v>14.33</v>
      </c>
      <c r="L6301" t="s">
        <v>44</v>
      </c>
      <c r="M6301" s="2">
        <v>14.33</v>
      </c>
      <c r="N6301" t="s">
        <v>4523</v>
      </c>
      <c r="O6301" t="s">
        <v>4524</v>
      </c>
      <c r="P6301" t="s">
        <v>24274</v>
      </c>
      <c r="Q6301" t="s">
        <v>25298</v>
      </c>
      <c r="R6301" t="s">
        <v>44</v>
      </c>
      <c r="S6301" t="s">
        <v>24382</v>
      </c>
      <c r="T6301" s="3">
        <v>45819</v>
      </c>
      <c r="U6301" s="3">
        <v>45819</v>
      </c>
      <c r="V6301" s="2">
        <v>0</v>
      </c>
      <c r="W6301" t="s">
        <v>44</v>
      </c>
      <c r="X6301" t="s">
        <v>44</v>
      </c>
      <c r="Y6301" t="s">
        <v>24276</v>
      </c>
      <c r="Z6301" t="s">
        <v>24277</v>
      </c>
      <c r="AA6301" t="s">
        <v>4529</v>
      </c>
      <c r="AB6301" t="s">
        <v>24681</v>
      </c>
      <c r="AC6301" t="s">
        <v>89</v>
      </c>
      <c r="AD6301" t="str">
        <f t="shared" si="98"/>
        <v>10-50</v>
      </c>
      <c r="AE6301" t="str">
        <f>VLOOKUP(AD6301,'Main_Sub Desc'!C:D,2,)</f>
        <v>Late Payment (Adj.Cr)</v>
      </c>
      <c r="AF6301" t="str">
        <f>VLOOKUP(VALUE(H6301),'Main_Sub Desc'!F:G,2,)</f>
        <v>Wtr Rev Late Payment</v>
      </c>
      <c r="AG6301">
        <f>IFERROR(VLOOKUP(VALUE(I6301),'PC Mapping'!A:F,6,),"")</f>
        <v>10719</v>
      </c>
      <c r="AH6301" s="13" t="str">
        <f>VLOOKUP(AG6301,'PC Mapping'!L:M,2,)</f>
        <v>All Other Water</v>
      </c>
    </row>
    <row r="6302" spans="1:34" x14ac:dyDescent="0.2">
      <c r="A6302" t="s">
        <v>25299</v>
      </c>
      <c r="B6302" t="s">
        <v>25265</v>
      </c>
      <c r="C6302" t="s">
        <v>24797</v>
      </c>
      <c r="D6302" t="s">
        <v>24798</v>
      </c>
      <c r="E6302" s="3">
        <v>45819</v>
      </c>
      <c r="F6302" t="s">
        <v>44</v>
      </c>
      <c r="G6302" t="s">
        <v>3742</v>
      </c>
      <c r="H6302" t="s">
        <v>3722</v>
      </c>
      <c r="I6302" t="s">
        <v>3752</v>
      </c>
      <c r="J6302" t="s">
        <v>4522</v>
      </c>
      <c r="K6302" s="2">
        <v>15.88</v>
      </c>
      <c r="L6302" t="s">
        <v>44</v>
      </c>
      <c r="M6302" s="2">
        <v>15.88</v>
      </c>
      <c r="N6302" t="s">
        <v>4523</v>
      </c>
      <c r="O6302" t="s">
        <v>4524</v>
      </c>
      <c r="P6302" t="s">
        <v>24274</v>
      </c>
      <c r="Q6302" t="s">
        <v>25300</v>
      </c>
      <c r="R6302" t="s">
        <v>44</v>
      </c>
      <c r="S6302" t="s">
        <v>24382</v>
      </c>
      <c r="T6302" s="3">
        <v>45819</v>
      </c>
      <c r="U6302" s="3">
        <v>45819</v>
      </c>
      <c r="V6302" s="2">
        <v>0</v>
      </c>
      <c r="W6302" t="s">
        <v>44</v>
      </c>
      <c r="X6302" t="s">
        <v>44</v>
      </c>
      <c r="Y6302" t="s">
        <v>24276</v>
      </c>
      <c r="Z6302" t="s">
        <v>24277</v>
      </c>
      <c r="AA6302" t="s">
        <v>4529</v>
      </c>
      <c r="AB6302" t="s">
        <v>24681</v>
      </c>
      <c r="AC6302" t="s">
        <v>89</v>
      </c>
      <c r="AD6302" t="str">
        <f t="shared" si="98"/>
        <v>10-50</v>
      </c>
      <c r="AE6302" t="str">
        <f>VLOOKUP(AD6302,'Main_Sub Desc'!C:D,2,)</f>
        <v>Late Payment (Adj.Cr)</v>
      </c>
      <c r="AF6302" t="str">
        <f>VLOOKUP(VALUE(H6302),'Main_Sub Desc'!F:G,2,)</f>
        <v>Wtr Rev Late Payment</v>
      </c>
      <c r="AG6302">
        <f>IFERROR(VLOOKUP(VALUE(I6302),'PC Mapping'!A:F,6,),"")</f>
        <v>10719</v>
      </c>
      <c r="AH6302" s="13" t="str">
        <f>VLOOKUP(AG6302,'PC Mapping'!L:M,2,)</f>
        <v>All Other Water</v>
      </c>
    </row>
    <row r="6303" spans="1:34" x14ac:dyDescent="0.2">
      <c r="A6303" t="s">
        <v>25301</v>
      </c>
      <c r="B6303" t="s">
        <v>25265</v>
      </c>
      <c r="C6303" t="s">
        <v>24797</v>
      </c>
      <c r="D6303" t="s">
        <v>24798</v>
      </c>
      <c r="E6303" s="3">
        <v>45819</v>
      </c>
      <c r="F6303" t="s">
        <v>44</v>
      </c>
      <c r="G6303" t="s">
        <v>3742</v>
      </c>
      <c r="H6303" t="s">
        <v>3722</v>
      </c>
      <c r="I6303" t="s">
        <v>3752</v>
      </c>
      <c r="J6303" t="s">
        <v>4522</v>
      </c>
      <c r="K6303" s="2">
        <v>5</v>
      </c>
      <c r="L6303" t="s">
        <v>44</v>
      </c>
      <c r="M6303" s="2">
        <v>5</v>
      </c>
      <c r="N6303" t="s">
        <v>4523</v>
      </c>
      <c r="O6303" t="s">
        <v>4524</v>
      </c>
      <c r="P6303" t="s">
        <v>24274</v>
      </c>
      <c r="Q6303" t="s">
        <v>25302</v>
      </c>
      <c r="R6303" t="s">
        <v>44</v>
      </c>
      <c r="S6303" t="s">
        <v>24382</v>
      </c>
      <c r="T6303" s="3">
        <v>45819</v>
      </c>
      <c r="U6303" s="3">
        <v>45819</v>
      </c>
      <c r="V6303" s="2">
        <v>0</v>
      </c>
      <c r="W6303" t="s">
        <v>44</v>
      </c>
      <c r="X6303" t="s">
        <v>44</v>
      </c>
      <c r="Y6303" t="s">
        <v>24276</v>
      </c>
      <c r="Z6303" t="s">
        <v>24277</v>
      </c>
      <c r="AA6303" t="s">
        <v>4529</v>
      </c>
      <c r="AB6303" t="s">
        <v>24681</v>
      </c>
      <c r="AC6303" t="s">
        <v>89</v>
      </c>
      <c r="AD6303" t="str">
        <f t="shared" si="98"/>
        <v>10-50</v>
      </c>
      <c r="AE6303" t="str">
        <f>VLOOKUP(AD6303,'Main_Sub Desc'!C:D,2,)</f>
        <v>Late Payment (Adj.Cr)</v>
      </c>
      <c r="AF6303" t="str">
        <f>VLOOKUP(VALUE(H6303),'Main_Sub Desc'!F:G,2,)</f>
        <v>Wtr Rev Late Payment</v>
      </c>
      <c r="AG6303">
        <f>IFERROR(VLOOKUP(VALUE(I6303),'PC Mapping'!A:F,6,),"")</f>
        <v>10719</v>
      </c>
      <c r="AH6303" s="13" t="str">
        <f>VLOOKUP(AG6303,'PC Mapping'!L:M,2,)</f>
        <v>All Other Water</v>
      </c>
    </row>
    <row r="6304" spans="1:34" x14ac:dyDescent="0.2">
      <c r="A6304" t="s">
        <v>25303</v>
      </c>
      <c r="B6304" t="s">
        <v>25304</v>
      </c>
      <c r="C6304" t="s">
        <v>24797</v>
      </c>
      <c r="D6304" t="s">
        <v>24798</v>
      </c>
      <c r="E6304" s="3">
        <v>45820</v>
      </c>
      <c r="F6304" t="s">
        <v>44</v>
      </c>
      <c r="G6304" t="s">
        <v>3742</v>
      </c>
      <c r="H6304" t="s">
        <v>3727</v>
      </c>
      <c r="I6304" t="s">
        <v>3752</v>
      </c>
      <c r="J6304" t="s">
        <v>4522</v>
      </c>
      <c r="K6304" s="2">
        <v>-50</v>
      </c>
      <c r="L6304" t="s">
        <v>44</v>
      </c>
      <c r="M6304" s="2">
        <v>-50</v>
      </c>
      <c r="N6304" t="s">
        <v>4523</v>
      </c>
      <c r="O6304" t="s">
        <v>4524</v>
      </c>
      <c r="P6304" t="s">
        <v>16263</v>
      </c>
      <c r="Q6304" t="s">
        <v>25305</v>
      </c>
      <c r="R6304" t="s">
        <v>44</v>
      </c>
      <c r="S6304" t="s">
        <v>24800</v>
      </c>
      <c r="T6304" s="3">
        <v>45820</v>
      </c>
      <c r="U6304" s="3">
        <v>45820</v>
      </c>
      <c r="V6304" s="2">
        <v>0</v>
      </c>
      <c r="W6304" t="s">
        <v>44</v>
      </c>
      <c r="X6304" t="s">
        <v>44</v>
      </c>
      <c r="Y6304" t="s">
        <v>16265</v>
      </c>
      <c r="Z6304" t="s">
        <v>16266</v>
      </c>
      <c r="AA6304" t="s">
        <v>4529</v>
      </c>
      <c r="AB6304" t="s">
        <v>24801</v>
      </c>
      <c r="AC6304" t="s">
        <v>89</v>
      </c>
      <c r="AD6304" t="str">
        <f t="shared" si="98"/>
        <v>10-23</v>
      </c>
      <c r="AE6304" t="str">
        <f>VLOOKUP(AD6304,'Main_Sub Desc'!C:D,2,)</f>
        <v>Move Out / Turn Off  Fee</v>
      </c>
      <c r="AF6304" t="str">
        <f>VLOOKUP(VALUE(H6304),'Main_Sub Desc'!F:G,2,)</f>
        <v>Wtr Rev Other/Misc</v>
      </c>
      <c r="AG6304">
        <f>IFERROR(VLOOKUP(VALUE(I6304),'PC Mapping'!A:F,6,),"")</f>
        <v>10719</v>
      </c>
      <c r="AH6304" s="13" t="str">
        <f>VLOOKUP(AG6304,'PC Mapping'!L:M,2,)</f>
        <v>All Other Water</v>
      </c>
    </row>
    <row r="6305" spans="1:34" x14ac:dyDescent="0.2">
      <c r="A6305" t="s">
        <v>25306</v>
      </c>
      <c r="B6305" t="s">
        <v>25304</v>
      </c>
      <c r="C6305" t="s">
        <v>24797</v>
      </c>
      <c r="D6305" t="s">
        <v>24798</v>
      </c>
      <c r="E6305" s="3">
        <v>45820</v>
      </c>
      <c r="F6305" t="s">
        <v>44</v>
      </c>
      <c r="G6305" t="s">
        <v>3742</v>
      </c>
      <c r="H6305" t="s">
        <v>3729</v>
      </c>
      <c r="I6305" t="s">
        <v>3752</v>
      </c>
      <c r="J6305" t="s">
        <v>4522</v>
      </c>
      <c r="K6305" s="2">
        <v>-50</v>
      </c>
      <c r="L6305" t="s">
        <v>44</v>
      </c>
      <c r="M6305" s="2">
        <v>-50</v>
      </c>
      <c r="N6305" t="s">
        <v>4523</v>
      </c>
      <c r="O6305" t="s">
        <v>4524</v>
      </c>
      <c r="P6305" t="s">
        <v>16263</v>
      </c>
      <c r="Q6305" t="s">
        <v>25307</v>
      </c>
      <c r="R6305" t="s">
        <v>44</v>
      </c>
      <c r="S6305" t="s">
        <v>24800</v>
      </c>
      <c r="T6305" s="3">
        <v>45820</v>
      </c>
      <c r="U6305" s="3">
        <v>45820</v>
      </c>
      <c r="V6305" s="2">
        <v>0</v>
      </c>
      <c r="W6305" t="s">
        <v>44</v>
      </c>
      <c r="X6305" t="s">
        <v>44</v>
      </c>
      <c r="Y6305" t="s">
        <v>25308</v>
      </c>
      <c r="Z6305" t="s">
        <v>25309</v>
      </c>
      <c r="AA6305" t="s">
        <v>4529</v>
      </c>
      <c r="AB6305" t="s">
        <v>24662</v>
      </c>
      <c r="AC6305" t="s">
        <v>89</v>
      </c>
      <c r="AD6305" t="str">
        <f t="shared" si="98"/>
        <v>10-26</v>
      </c>
      <c r="AE6305" t="str">
        <f>VLOOKUP(AD6305,'Main_Sub Desc'!C:D,2,)</f>
        <v>Connection Charge</v>
      </c>
      <c r="AF6305" t="str">
        <f>VLOOKUP(VALUE(H6305),'Main_Sub Desc'!F:G,2,)</f>
        <v>Wtr Rev Establish</v>
      </c>
      <c r="AG6305">
        <f>IFERROR(VLOOKUP(VALUE(I6305),'PC Mapping'!A:F,6,),"")</f>
        <v>10719</v>
      </c>
      <c r="AH6305" s="13" t="str">
        <f>VLOOKUP(AG6305,'PC Mapping'!L:M,2,)</f>
        <v>All Other Water</v>
      </c>
    </row>
    <row r="6306" spans="1:34" x14ac:dyDescent="0.2">
      <c r="A6306" t="s">
        <v>25310</v>
      </c>
      <c r="B6306" t="s">
        <v>25311</v>
      </c>
      <c r="C6306" t="s">
        <v>24797</v>
      </c>
      <c r="D6306" t="s">
        <v>24379</v>
      </c>
      <c r="E6306" s="3">
        <v>45820</v>
      </c>
      <c r="F6306" t="s">
        <v>44</v>
      </c>
      <c r="G6306" t="s">
        <v>3742</v>
      </c>
      <c r="H6306" t="s">
        <v>3729</v>
      </c>
      <c r="I6306" t="s">
        <v>3752</v>
      </c>
      <c r="J6306" t="s">
        <v>4522</v>
      </c>
      <c r="K6306" s="2">
        <v>-50</v>
      </c>
      <c r="L6306" t="s">
        <v>44</v>
      </c>
      <c r="M6306" s="2">
        <v>-50</v>
      </c>
      <c r="N6306" t="s">
        <v>4523</v>
      </c>
      <c r="O6306" t="s">
        <v>24380</v>
      </c>
      <c r="P6306" t="s">
        <v>9470</v>
      </c>
      <c r="Q6306" t="s">
        <v>25312</v>
      </c>
      <c r="R6306" t="s">
        <v>44</v>
      </c>
      <c r="S6306" t="s">
        <v>24382</v>
      </c>
      <c r="T6306" s="3">
        <v>45820</v>
      </c>
      <c r="U6306" s="3">
        <v>45820</v>
      </c>
      <c r="V6306" s="2">
        <v>0</v>
      </c>
      <c r="W6306" t="s">
        <v>44</v>
      </c>
      <c r="X6306" t="s">
        <v>44</v>
      </c>
      <c r="Y6306" t="s">
        <v>25313</v>
      </c>
      <c r="Z6306" t="s">
        <v>1880</v>
      </c>
      <c r="AA6306" t="s">
        <v>4529</v>
      </c>
      <c r="AB6306" t="s">
        <v>24383</v>
      </c>
      <c r="AC6306" t="s">
        <v>89</v>
      </c>
      <c r="AD6306" t="str">
        <f t="shared" si="98"/>
        <v>10-44</v>
      </c>
      <c r="AE6306" t="str">
        <f>VLOOKUP(AD6306,'Main_Sub Desc'!C:D,2,)</f>
        <v>Initiation Fee</v>
      </c>
      <c r="AF6306" t="str">
        <f>VLOOKUP(VALUE(H6306),'Main_Sub Desc'!F:G,2,)</f>
        <v>Wtr Rev Establish</v>
      </c>
      <c r="AG6306">
        <f>IFERROR(VLOOKUP(VALUE(I6306),'PC Mapping'!A:F,6,),"")</f>
        <v>10719</v>
      </c>
      <c r="AH6306" s="13" t="str">
        <f>VLOOKUP(AG6306,'PC Mapping'!L:M,2,)</f>
        <v>All Other Water</v>
      </c>
    </row>
    <row r="6307" spans="1:34" x14ac:dyDescent="0.2">
      <c r="A6307" t="s">
        <v>25314</v>
      </c>
      <c r="B6307" t="s">
        <v>25311</v>
      </c>
      <c r="C6307" t="s">
        <v>24797</v>
      </c>
      <c r="D6307" t="s">
        <v>24379</v>
      </c>
      <c r="E6307" s="3">
        <v>45820</v>
      </c>
      <c r="F6307" t="s">
        <v>44</v>
      </c>
      <c r="G6307" t="s">
        <v>3742</v>
      </c>
      <c r="H6307" t="s">
        <v>3729</v>
      </c>
      <c r="I6307" t="s">
        <v>4538</v>
      </c>
      <c r="J6307" t="s">
        <v>4522</v>
      </c>
      <c r="K6307" s="2">
        <v>-50</v>
      </c>
      <c r="L6307" t="s">
        <v>44</v>
      </c>
      <c r="M6307" s="2">
        <v>-50</v>
      </c>
      <c r="N6307" t="s">
        <v>4523</v>
      </c>
      <c r="O6307" t="s">
        <v>24380</v>
      </c>
      <c r="P6307" t="s">
        <v>6240</v>
      </c>
      <c r="Q6307" t="s">
        <v>25315</v>
      </c>
      <c r="R6307" t="s">
        <v>44</v>
      </c>
      <c r="S6307" t="s">
        <v>24382</v>
      </c>
      <c r="T6307" s="3">
        <v>45820</v>
      </c>
      <c r="U6307" s="3">
        <v>45820</v>
      </c>
      <c r="V6307" s="2">
        <v>0</v>
      </c>
      <c r="W6307" t="s">
        <v>44</v>
      </c>
      <c r="X6307" t="s">
        <v>44</v>
      </c>
      <c r="Y6307" t="s">
        <v>25316</v>
      </c>
      <c r="Z6307" t="s">
        <v>25317</v>
      </c>
      <c r="AA6307" t="s">
        <v>4529</v>
      </c>
      <c r="AB6307" t="s">
        <v>24383</v>
      </c>
      <c r="AC6307" t="s">
        <v>89</v>
      </c>
      <c r="AD6307" t="str">
        <f t="shared" si="98"/>
        <v>10-44</v>
      </c>
      <c r="AE6307" t="str">
        <f>VLOOKUP(AD6307,'Main_Sub Desc'!C:D,2,)</f>
        <v>Initiation Fee</v>
      </c>
      <c r="AF6307" t="str">
        <f>VLOOKUP(VALUE(H6307),'Main_Sub Desc'!F:G,2,)</f>
        <v>Wtr Rev Establish</v>
      </c>
      <c r="AG6307">
        <f>IFERROR(VLOOKUP(VALUE(I6307),'PC Mapping'!A:F,6,),"")</f>
        <v>10469</v>
      </c>
      <c r="AH6307" s="13" t="str">
        <f>VLOOKUP(AG6307,'PC Mapping'!L:M,2,)</f>
        <v>Bolivar Water</v>
      </c>
    </row>
    <row r="6308" spans="1:34" x14ac:dyDescent="0.2">
      <c r="A6308" t="s">
        <v>25318</v>
      </c>
      <c r="B6308" t="s">
        <v>25319</v>
      </c>
      <c r="C6308" t="s">
        <v>24797</v>
      </c>
      <c r="D6308" t="s">
        <v>24798</v>
      </c>
      <c r="E6308" s="3">
        <v>45820</v>
      </c>
      <c r="F6308" t="s">
        <v>44</v>
      </c>
      <c r="G6308" t="s">
        <v>3742</v>
      </c>
      <c r="H6308" t="s">
        <v>3722</v>
      </c>
      <c r="I6308" t="s">
        <v>4538</v>
      </c>
      <c r="J6308" t="s">
        <v>4522</v>
      </c>
      <c r="K6308" s="2">
        <v>5</v>
      </c>
      <c r="L6308" t="s">
        <v>44</v>
      </c>
      <c r="M6308" s="2">
        <v>5</v>
      </c>
      <c r="N6308" t="s">
        <v>4523</v>
      </c>
      <c r="O6308" t="s">
        <v>4524</v>
      </c>
      <c r="P6308" t="s">
        <v>6240</v>
      </c>
      <c r="Q6308" t="s">
        <v>25320</v>
      </c>
      <c r="R6308" t="s">
        <v>44</v>
      </c>
      <c r="S6308" t="s">
        <v>24382</v>
      </c>
      <c r="T6308" s="3">
        <v>45820</v>
      </c>
      <c r="U6308" s="3">
        <v>45820</v>
      </c>
      <c r="V6308" s="2">
        <v>0</v>
      </c>
      <c r="W6308" t="s">
        <v>44</v>
      </c>
      <c r="X6308" t="s">
        <v>44</v>
      </c>
      <c r="Y6308" t="s">
        <v>25321</v>
      </c>
      <c r="Z6308" t="s">
        <v>14946</v>
      </c>
      <c r="AA6308" t="s">
        <v>4529</v>
      </c>
      <c r="AB6308" t="s">
        <v>24681</v>
      </c>
      <c r="AC6308" t="s">
        <v>89</v>
      </c>
      <c r="AD6308" t="str">
        <f t="shared" si="98"/>
        <v>10-50</v>
      </c>
      <c r="AE6308" t="str">
        <f>VLOOKUP(AD6308,'Main_Sub Desc'!C:D,2,)</f>
        <v>Late Payment (Adj.Cr)</v>
      </c>
      <c r="AF6308" t="str">
        <f>VLOOKUP(VALUE(H6308),'Main_Sub Desc'!F:G,2,)</f>
        <v>Wtr Rev Late Payment</v>
      </c>
      <c r="AG6308">
        <f>IFERROR(VLOOKUP(VALUE(I6308),'PC Mapping'!A:F,6,),"")</f>
        <v>10469</v>
      </c>
      <c r="AH6308" s="13" t="str">
        <f>VLOOKUP(AG6308,'PC Mapping'!L:M,2,)</f>
        <v>Bolivar Water</v>
      </c>
    </row>
    <row r="6309" spans="1:34" x14ac:dyDescent="0.2">
      <c r="A6309" t="s">
        <v>25322</v>
      </c>
      <c r="B6309" t="s">
        <v>25311</v>
      </c>
      <c r="C6309" t="s">
        <v>24797</v>
      </c>
      <c r="D6309" t="s">
        <v>24379</v>
      </c>
      <c r="E6309" s="3">
        <v>45820</v>
      </c>
      <c r="F6309" t="s">
        <v>24575</v>
      </c>
      <c r="G6309" t="s">
        <v>3742</v>
      </c>
      <c r="H6309" t="s">
        <v>3729</v>
      </c>
      <c r="I6309" t="s">
        <v>3752</v>
      </c>
      <c r="J6309" t="s">
        <v>4522</v>
      </c>
      <c r="K6309" s="2">
        <v>-50</v>
      </c>
      <c r="L6309" t="s">
        <v>44</v>
      </c>
      <c r="M6309" s="2">
        <v>-50</v>
      </c>
      <c r="N6309" t="s">
        <v>4523</v>
      </c>
      <c r="O6309" t="s">
        <v>24380</v>
      </c>
      <c r="P6309" t="s">
        <v>8780</v>
      </c>
      <c r="Q6309" t="s">
        <v>25323</v>
      </c>
      <c r="R6309" t="s">
        <v>44</v>
      </c>
      <c r="S6309" t="s">
        <v>24382</v>
      </c>
      <c r="T6309" s="3">
        <v>45820</v>
      </c>
      <c r="U6309" s="3">
        <v>45820</v>
      </c>
      <c r="V6309" s="2">
        <v>0</v>
      </c>
      <c r="W6309" t="s">
        <v>44</v>
      </c>
      <c r="X6309" t="s">
        <v>44</v>
      </c>
      <c r="Y6309" t="s">
        <v>24578</v>
      </c>
      <c r="Z6309" t="s">
        <v>24454</v>
      </c>
      <c r="AA6309" t="s">
        <v>4529</v>
      </c>
      <c r="AB6309" t="s">
        <v>24383</v>
      </c>
      <c r="AC6309" t="s">
        <v>89</v>
      </c>
      <c r="AD6309" t="str">
        <f t="shared" si="98"/>
        <v>10-44</v>
      </c>
      <c r="AE6309" t="str">
        <f>VLOOKUP(AD6309,'Main_Sub Desc'!C:D,2,)</f>
        <v>Initiation Fee</v>
      </c>
      <c r="AF6309" t="str">
        <f>VLOOKUP(VALUE(H6309),'Main_Sub Desc'!F:G,2,)</f>
        <v>Wtr Rev Establish</v>
      </c>
      <c r="AG6309">
        <f>IFERROR(VLOOKUP(VALUE(I6309),'PC Mapping'!A:F,6,),"")</f>
        <v>10719</v>
      </c>
      <c r="AH6309" s="13" t="str">
        <f>VLOOKUP(AG6309,'PC Mapping'!L:M,2,)</f>
        <v>All Other Water</v>
      </c>
    </row>
    <row r="6310" spans="1:34" x14ac:dyDescent="0.2">
      <c r="A6310" t="s">
        <v>25324</v>
      </c>
      <c r="B6310" t="s">
        <v>25319</v>
      </c>
      <c r="C6310" t="s">
        <v>24797</v>
      </c>
      <c r="D6310" t="s">
        <v>24798</v>
      </c>
      <c r="E6310" s="3">
        <v>45820</v>
      </c>
      <c r="F6310" t="s">
        <v>24546</v>
      </c>
      <c r="G6310" t="s">
        <v>3742</v>
      </c>
      <c r="H6310" t="s">
        <v>3727</v>
      </c>
      <c r="I6310" t="s">
        <v>3752</v>
      </c>
      <c r="J6310" t="s">
        <v>4522</v>
      </c>
      <c r="K6310" s="2">
        <v>-56.83</v>
      </c>
      <c r="L6310" t="s">
        <v>44</v>
      </c>
      <c r="M6310" s="2">
        <v>-56.83</v>
      </c>
      <c r="N6310" t="s">
        <v>4523</v>
      </c>
      <c r="O6310" t="s">
        <v>4524</v>
      </c>
      <c r="P6310" t="s">
        <v>24548</v>
      </c>
      <c r="Q6310" t="s">
        <v>25325</v>
      </c>
      <c r="R6310" t="s">
        <v>44</v>
      </c>
      <c r="S6310" t="s">
        <v>24475</v>
      </c>
      <c r="T6310" s="3">
        <v>45820</v>
      </c>
      <c r="U6310" s="3">
        <v>45820</v>
      </c>
      <c r="V6310" s="2">
        <v>0</v>
      </c>
      <c r="W6310" t="s">
        <v>44</v>
      </c>
      <c r="X6310" t="s">
        <v>44</v>
      </c>
      <c r="Y6310" t="s">
        <v>24550</v>
      </c>
      <c r="Z6310" t="s">
        <v>24551</v>
      </c>
      <c r="AA6310" t="s">
        <v>24514</v>
      </c>
      <c r="AB6310" t="s">
        <v>24515</v>
      </c>
      <c r="AC6310" t="s">
        <v>89</v>
      </c>
      <c r="AD6310" t="str">
        <f t="shared" si="98"/>
        <v>6000-120</v>
      </c>
      <c r="AE6310" t="str">
        <f>VLOOKUP(AD6310,'Main_Sub Desc'!C:D,2,)</f>
        <v>MIsc. Charge</v>
      </c>
      <c r="AF6310" t="str">
        <f>VLOOKUP(VALUE(H6310),'Main_Sub Desc'!F:G,2,)</f>
        <v>Wtr Rev Other/Misc</v>
      </c>
      <c r="AG6310">
        <f>IFERROR(VLOOKUP(VALUE(I6310),'PC Mapping'!A:F,6,),"")</f>
        <v>10719</v>
      </c>
      <c r="AH6310" s="13" t="str">
        <f>VLOOKUP(AG6310,'PC Mapping'!L:M,2,)</f>
        <v>All Other Water</v>
      </c>
    </row>
    <row r="6311" spans="1:34" x14ac:dyDescent="0.2">
      <c r="A6311" t="s">
        <v>25326</v>
      </c>
      <c r="B6311" t="s">
        <v>25319</v>
      </c>
      <c r="C6311" t="s">
        <v>24797</v>
      </c>
      <c r="D6311" t="s">
        <v>24798</v>
      </c>
      <c r="E6311" s="3">
        <v>45820</v>
      </c>
      <c r="F6311" t="s">
        <v>44</v>
      </c>
      <c r="G6311" t="s">
        <v>3742</v>
      </c>
      <c r="H6311" t="s">
        <v>3727</v>
      </c>
      <c r="I6311" t="s">
        <v>3752</v>
      </c>
      <c r="J6311" t="s">
        <v>4522</v>
      </c>
      <c r="K6311" s="2">
        <v>-56.83</v>
      </c>
      <c r="L6311" t="s">
        <v>44</v>
      </c>
      <c r="M6311" s="2">
        <v>-56.83</v>
      </c>
      <c r="N6311" t="s">
        <v>4523</v>
      </c>
      <c r="O6311" t="s">
        <v>4524</v>
      </c>
      <c r="P6311" t="s">
        <v>24548</v>
      </c>
      <c r="Q6311" t="s">
        <v>25327</v>
      </c>
      <c r="R6311" t="s">
        <v>44</v>
      </c>
      <c r="S6311" t="s">
        <v>24475</v>
      </c>
      <c r="T6311" s="3">
        <v>45820</v>
      </c>
      <c r="U6311" s="3">
        <v>45820</v>
      </c>
      <c r="V6311" s="2">
        <v>0</v>
      </c>
      <c r="W6311" t="s">
        <v>44</v>
      </c>
      <c r="X6311" t="s">
        <v>44</v>
      </c>
      <c r="Y6311" t="s">
        <v>24550</v>
      </c>
      <c r="Z6311" t="s">
        <v>24551</v>
      </c>
      <c r="AA6311" t="s">
        <v>24514</v>
      </c>
      <c r="AB6311" t="s">
        <v>24515</v>
      </c>
      <c r="AC6311" t="s">
        <v>89</v>
      </c>
      <c r="AD6311" t="str">
        <f t="shared" si="98"/>
        <v>6000-120</v>
      </c>
      <c r="AE6311" t="str">
        <f>VLOOKUP(AD6311,'Main_Sub Desc'!C:D,2,)</f>
        <v>MIsc. Charge</v>
      </c>
      <c r="AF6311" t="str">
        <f>VLOOKUP(VALUE(H6311),'Main_Sub Desc'!F:G,2,)</f>
        <v>Wtr Rev Other/Misc</v>
      </c>
      <c r="AG6311">
        <f>IFERROR(VLOOKUP(VALUE(I6311),'PC Mapping'!A:F,6,),"")</f>
        <v>10719</v>
      </c>
      <c r="AH6311" s="13" t="str">
        <f>VLOOKUP(AG6311,'PC Mapping'!L:M,2,)</f>
        <v>All Other Water</v>
      </c>
    </row>
    <row r="6312" spans="1:34" x14ac:dyDescent="0.2">
      <c r="A6312" t="s">
        <v>25328</v>
      </c>
      <c r="B6312" t="s">
        <v>25319</v>
      </c>
      <c r="C6312" t="s">
        <v>24797</v>
      </c>
      <c r="D6312" t="s">
        <v>24798</v>
      </c>
      <c r="E6312" s="3">
        <v>45820</v>
      </c>
      <c r="F6312" t="s">
        <v>44</v>
      </c>
      <c r="G6312" t="s">
        <v>3742</v>
      </c>
      <c r="H6312" t="s">
        <v>3727</v>
      </c>
      <c r="I6312" t="s">
        <v>24347</v>
      </c>
      <c r="J6312" t="s">
        <v>4522</v>
      </c>
      <c r="K6312" s="2">
        <v>729.23</v>
      </c>
      <c r="L6312" t="s">
        <v>44</v>
      </c>
      <c r="M6312" s="2">
        <v>729.23</v>
      </c>
      <c r="N6312" t="s">
        <v>4523</v>
      </c>
      <c r="O6312" t="s">
        <v>4524</v>
      </c>
      <c r="P6312" t="s">
        <v>25329</v>
      </c>
      <c r="Q6312" t="s">
        <v>25330</v>
      </c>
      <c r="R6312" t="s">
        <v>44</v>
      </c>
      <c r="S6312" t="s">
        <v>5048</v>
      </c>
      <c r="T6312" s="3">
        <v>45820</v>
      </c>
      <c r="U6312" s="3">
        <v>45820</v>
      </c>
      <c r="V6312" s="2">
        <v>0</v>
      </c>
      <c r="W6312" t="s">
        <v>44</v>
      </c>
      <c r="X6312" t="s">
        <v>44</v>
      </c>
      <c r="Y6312" t="s">
        <v>44</v>
      </c>
      <c r="Z6312" t="s">
        <v>25331</v>
      </c>
      <c r="AA6312" t="s">
        <v>24514</v>
      </c>
      <c r="AB6312" t="s">
        <v>24604</v>
      </c>
      <c r="AC6312" t="s">
        <v>24702</v>
      </c>
      <c r="AD6312" t="str">
        <f t="shared" si="98"/>
        <v>6000-110</v>
      </c>
      <c r="AE6312" t="str">
        <f>VLOOKUP(AD6312,'Main_Sub Desc'!C:D,2,)</f>
        <v>Misc. Credit</v>
      </c>
      <c r="AF6312" t="str">
        <f>VLOOKUP(VALUE(H6312),'Main_Sub Desc'!F:G,2,)</f>
        <v>Wtr Rev Other/Misc</v>
      </c>
      <c r="AG6312">
        <f>IFERROR(VLOOKUP(VALUE(I6312),'PC Mapping'!A:F,6,),"")</f>
        <v>10719</v>
      </c>
      <c r="AH6312" s="13" t="str">
        <f>VLOOKUP(AG6312,'PC Mapping'!L:M,2,)</f>
        <v>All Other Water</v>
      </c>
    </row>
    <row r="6313" spans="1:34" x14ac:dyDescent="0.2">
      <c r="A6313" t="s">
        <v>25332</v>
      </c>
      <c r="B6313" t="s">
        <v>25311</v>
      </c>
      <c r="C6313" t="s">
        <v>24797</v>
      </c>
      <c r="D6313" t="s">
        <v>24379</v>
      </c>
      <c r="E6313" s="3">
        <v>45820</v>
      </c>
      <c r="F6313" t="s">
        <v>44</v>
      </c>
      <c r="G6313" t="s">
        <v>3742</v>
      </c>
      <c r="H6313" t="s">
        <v>3729</v>
      </c>
      <c r="I6313" t="s">
        <v>24687</v>
      </c>
      <c r="J6313" t="s">
        <v>4522</v>
      </c>
      <c r="K6313" s="2">
        <v>-50</v>
      </c>
      <c r="L6313" t="s">
        <v>44</v>
      </c>
      <c r="M6313" s="2">
        <v>-50</v>
      </c>
      <c r="N6313" t="s">
        <v>4523</v>
      </c>
      <c r="O6313" t="s">
        <v>24380</v>
      </c>
      <c r="P6313" t="s">
        <v>25333</v>
      </c>
      <c r="Q6313" t="s">
        <v>25334</v>
      </c>
      <c r="R6313" t="s">
        <v>44</v>
      </c>
      <c r="S6313" t="s">
        <v>24382</v>
      </c>
      <c r="T6313" s="3">
        <v>45820</v>
      </c>
      <c r="U6313" s="3">
        <v>45820</v>
      </c>
      <c r="V6313" s="2">
        <v>0</v>
      </c>
      <c r="W6313" t="s">
        <v>44</v>
      </c>
      <c r="X6313" t="s">
        <v>44</v>
      </c>
      <c r="Y6313" t="s">
        <v>25335</v>
      </c>
      <c r="Z6313" t="s">
        <v>25336</v>
      </c>
      <c r="AA6313" t="s">
        <v>4529</v>
      </c>
      <c r="AB6313" t="s">
        <v>24383</v>
      </c>
      <c r="AC6313" t="s">
        <v>89</v>
      </c>
      <c r="AD6313" t="str">
        <f t="shared" si="98"/>
        <v>10-44</v>
      </c>
      <c r="AE6313" t="str">
        <f>VLOOKUP(AD6313,'Main_Sub Desc'!C:D,2,)</f>
        <v>Initiation Fee</v>
      </c>
      <c r="AF6313" t="str">
        <f>VLOOKUP(VALUE(H6313),'Main_Sub Desc'!F:G,2,)</f>
        <v>Wtr Rev Establish</v>
      </c>
      <c r="AG6313">
        <f>IFERROR(VLOOKUP(VALUE(I6313),'PC Mapping'!A:F,6,),"")</f>
        <v>10719</v>
      </c>
      <c r="AH6313" s="13" t="str">
        <f>VLOOKUP(AG6313,'PC Mapping'!L:M,2,)</f>
        <v>All Other Water</v>
      </c>
    </row>
    <row r="6314" spans="1:34" x14ac:dyDescent="0.2">
      <c r="A6314" t="s">
        <v>25337</v>
      </c>
      <c r="B6314" t="s">
        <v>25319</v>
      </c>
      <c r="C6314" t="s">
        <v>24797</v>
      </c>
      <c r="D6314" t="s">
        <v>24798</v>
      </c>
      <c r="E6314" s="3">
        <v>45820</v>
      </c>
      <c r="F6314" t="s">
        <v>44</v>
      </c>
      <c r="G6314" t="s">
        <v>3742</v>
      </c>
      <c r="H6314" t="s">
        <v>3722</v>
      </c>
      <c r="I6314" t="s">
        <v>3752</v>
      </c>
      <c r="J6314" t="s">
        <v>4522</v>
      </c>
      <c r="K6314" s="2">
        <v>28.82</v>
      </c>
      <c r="L6314" t="s">
        <v>44</v>
      </c>
      <c r="M6314" s="2">
        <v>28.82</v>
      </c>
      <c r="N6314" t="s">
        <v>4523</v>
      </c>
      <c r="O6314" t="s">
        <v>4524</v>
      </c>
      <c r="P6314" t="s">
        <v>9537</v>
      </c>
      <c r="Q6314" t="s">
        <v>25338</v>
      </c>
      <c r="R6314" t="s">
        <v>44</v>
      </c>
      <c r="S6314" t="s">
        <v>24475</v>
      </c>
      <c r="T6314" s="3">
        <v>45820</v>
      </c>
      <c r="U6314" s="3">
        <v>45820</v>
      </c>
      <c r="V6314" s="2">
        <v>0</v>
      </c>
      <c r="W6314" t="s">
        <v>44</v>
      </c>
      <c r="X6314" t="s">
        <v>44</v>
      </c>
      <c r="Y6314" t="s">
        <v>9539</v>
      </c>
      <c r="Z6314" t="s">
        <v>2622</v>
      </c>
      <c r="AA6314" t="s">
        <v>4529</v>
      </c>
      <c r="AB6314" t="s">
        <v>24681</v>
      </c>
      <c r="AC6314" t="s">
        <v>89</v>
      </c>
      <c r="AD6314" t="str">
        <f t="shared" si="98"/>
        <v>10-50</v>
      </c>
      <c r="AE6314" t="str">
        <f>VLOOKUP(AD6314,'Main_Sub Desc'!C:D,2,)</f>
        <v>Late Payment (Adj.Cr)</v>
      </c>
      <c r="AF6314" t="str">
        <f>VLOOKUP(VALUE(H6314),'Main_Sub Desc'!F:G,2,)</f>
        <v>Wtr Rev Late Payment</v>
      </c>
      <c r="AG6314">
        <f>IFERROR(VLOOKUP(VALUE(I6314),'PC Mapping'!A:F,6,),"")</f>
        <v>10719</v>
      </c>
      <c r="AH6314" s="13" t="str">
        <f>VLOOKUP(AG6314,'PC Mapping'!L:M,2,)</f>
        <v>All Other Water</v>
      </c>
    </row>
    <row r="6315" spans="1:34" x14ac:dyDescent="0.2">
      <c r="A6315" t="s">
        <v>25339</v>
      </c>
      <c r="B6315" t="s">
        <v>25319</v>
      </c>
      <c r="C6315" t="s">
        <v>24797</v>
      </c>
      <c r="D6315" t="s">
        <v>24798</v>
      </c>
      <c r="E6315" s="3">
        <v>45820</v>
      </c>
      <c r="F6315" t="s">
        <v>44</v>
      </c>
      <c r="G6315" t="s">
        <v>3742</v>
      </c>
      <c r="H6315" t="s">
        <v>3722</v>
      </c>
      <c r="I6315" t="s">
        <v>3752</v>
      </c>
      <c r="J6315" t="s">
        <v>4522</v>
      </c>
      <c r="K6315" s="2">
        <v>11</v>
      </c>
      <c r="L6315" t="s">
        <v>44</v>
      </c>
      <c r="M6315" s="2">
        <v>11</v>
      </c>
      <c r="N6315" t="s">
        <v>4523</v>
      </c>
      <c r="O6315" t="s">
        <v>4524</v>
      </c>
      <c r="P6315" t="s">
        <v>9022</v>
      </c>
      <c r="Q6315" t="s">
        <v>25340</v>
      </c>
      <c r="R6315" t="s">
        <v>44</v>
      </c>
      <c r="S6315" t="s">
        <v>24382</v>
      </c>
      <c r="T6315" s="3">
        <v>45820</v>
      </c>
      <c r="U6315" s="3">
        <v>45820</v>
      </c>
      <c r="V6315" s="2">
        <v>0</v>
      </c>
      <c r="W6315" t="s">
        <v>44</v>
      </c>
      <c r="X6315" t="s">
        <v>44</v>
      </c>
      <c r="Y6315" t="s">
        <v>9024</v>
      </c>
      <c r="Z6315" t="s">
        <v>3506</v>
      </c>
      <c r="AA6315" t="s">
        <v>4529</v>
      </c>
      <c r="AB6315" t="s">
        <v>24681</v>
      </c>
      <c r="AC6315" t="s">
        <v>89</v>
      </c>
      <c r="AD6315" t="str">
        <f t="shared" si="98"/>
        <v>10-50</v>
      </c>
      <c r="AE6315" t="str">
        <f>VLOOKUP(AD6315,'Main_Sub Desc'!C:D,2,)</f>
        <v>Late Payment (Adj.Cr)</v>
      </c>
      <c r="AF6315" t="str">
        <f>VLOOKUP(VALUE(H6315),'Main_Sub Desc'!F:G,2,)</f>
        <v>Wtr Rev Late Payment</v>
      </c>
      <c r="AG6315">
        <f>IFERROR(VLOOKUP(VALUE(I6315),'PC Mapping'!A:F,6,),"")</f>
        <v>10719</v>
      </c>
      <c r="AH6315" s="13" t="str">
        <f>VLOOKUP(AG6315,'PC Mapping'!L:M,2,)</f>
        <v>All Other Water</v>
      </c>
    </row>
    <row r="6316" spans="1:34" x14ac:dyDescent="0.2">
      <c r="A6316" t="s">
        <v>25341</v>
      </c>
      <c r="B6316" t="s">
        <v>24576</v>
      </c>
      <c r="C6316" t="s">
        <v>24797</v>
      </c>
      <c r="D6316" t="s">
        <v>24379</v>
      </c>
      <c r="E6316" s="3">
        <v>45821</v>
      </c>
      <c r="F6316" t="s">
        <v>44</v>
      </c>
      <c r="G6316" t="s">
        <v>3742</v>
      </c>
      <c r="H6316" t="s">
        <v>3729</v>
      </c>
      <c r="I6316" t="s">
        <v>3752</v>
      </c>
      <c r="J6316" t="s">
        <v>4522</v>
      </c>
      <c r="K6316" s="2">
        <v>-50</v>
      </c>
      <c r="L6316" t="s">
        <v>44</v>
      </c>
      <c r="M6316" s="2">
        <v>-50</v>
      </c>
      <c r="N6316" t="s">
        <v>4523</v>
      </c>
      <c r="O6316" t="s">
        <v>24380</v>
      </c>
      <c r="P6316" t="s">
        <v>16802</v>
      </c>
      <c r="Q6316" t="s">
        <v>25342</v>
      </c>
      <c r="R6316" t="s">
        <v>44</v>
      </c>
      <c r="S6316" t="s">
        <v>24382</v>
      </c>
      <c r="T6316" s="3">
        <v>45821</v>
      </c>
      <c r="U6316" s="3">
        <v>45821</v>
      </c>
      <c r="V6316" s="2">
        <v>0</v>
      </c>
      <c r="W6316" t="s">
        <v>44</v>
      </c>
      <c r="X6316" t="s">
        <v>44</v>
      </c>
      <c r="Y6316" t="s">
        <v>25343</v>
      </c>
      <c r="Z6316" t="s">
        <v>1885</v>
      </c>
      <c r="AA6316" t="s">
        <v>4529</v>
      </c>
      <c r="AB6316" t="s">
        <v>24383</v>
      </c>
      <c r="AC6316" t="s">
        <v>89</v>
      </c>
      <c r="AD6316" t="str">
        <f t="shared" si="98"/>
        <v>10-44</v>
      </c>
      <c r="AE6316" t="str">
        <f>VLOOKUP(AD6316,'Main_Sub Desc'!C:D,2,)</f>
        <v>Initiation Fee</v>
      </c>
      <c r="AF6316" t="str">
        <f>VLOOKUP(VALUE(H6316),'Main_Sub Desc'!F:G,2,)</f>
        <v>Wtr Rev Establish</v>
      </c>
      <c r="AG6316">
        <f>IFERROR(VLOOKUP(VALUE(I6316),'PC Mapping'!A:F,6,),"")</f>
        <v>10719</v>
      </c>
      <c r="AH6316" s="13" t="str">
        <f>VLOOKUP(AG6316,'PC Mapping'!L:M,2,)</f>
        <v>All Other Water</v>
      </c>
    </row>
    <row r="6317" spans="1:34" x14ac:dyDescent="0.2">
      <c r="A6317" t="s">
        <v>25344</v>
      </c>
      <c r="B6317" t="s">
        <v>25345</v>
      </c>
      <c r="C6317" t="s">
        <v>24797</v>
      </c>
      <c r="D6317" t="s">
        <v>24798</v>
      </c>
      <c r="E6317" s="3">
        <v>45821</v>
      </c>
      <c r="F6317" t="s">
        <v>44</v>
      </c>
      <c r="G6317" t="s">
        <v>3742</v>
      </c>
      <c r="H6317" t="s">
        <v>3722</v>
      </c>
      <c r="I6317" t="s">
        <v>4538</v>
      </c>
      <c r="J6317" t="s">
        <v>4522</v>
      </c>
      <c r="K6317" s="2">
        <v>5</v>
      </c>
      <c r="L6317" t="s">
        <v>44</v>
      </c>
      <c r="M6317" s="2">
        <v>5</v>
      </c>
      <c r="N6317" t="s">
        <v>4523</v>
      </c>
      <c r="O6317" t="s">
        <v>4524</v>
      </c>
      <c r="P6317" t="s">
        <v>9820</v>
      </c>
      <c r="Q6317" t="s">
        <v>25346</v>
      </c>
      <c r="R6317" t="s">
        <v>44</v>
      </c>
      <c r="S6317" t="s">
        <v>24382</v>
      </c>
      <c r="T6317" s="3">
        <v>45821</v>
      </c>
      <c r="U6317" s="3">
        <v>45821</v>
      </c>
      <c r="V6317" s="2">
        <v>0</v>
      </c>
      <c r="W6317" t="s">
        <v>44</v>
      </c>
      <c r="X6317" t="s">
        <v>44</v>
      </c>
      <c r="Y6317" t="s">
        <v>25347</v>
      </c>
      <c r="Z6317" t="s">
        <v>25348</v>
      </c>
      <c r="AA6317" t="s">
        <v>4529</v>
      </c>
      <c r="AB6317" t="s">
        <v>24681</v>
      </c>
      <c r="AC6317" t="s">
        <v>99</v>
      </c>
      <c r="AD6317" t="str">
        <f t="shared" si="98"/>
        <v>10-50</v>
      </c>
      <c r="AE6317" t="str">
        <f>VLOOKUP(AD6317,'Main_Sub Desc'!C:D,2,)</f>
        <v>Late Payment (Adj.Cr)</v>
      </c>
      <c r="AF6317" t="str">
        <f>VLOOKUP(VALUE(H6317),'Main_Sub Desc'!F:G,2,)</f>
        <v>Wtr Rev Late Payment</v>
      </c>
      <c r="AG6317">
        <f>IFERROR(VLOOKUP(VALUE(I6317),'PC Mapping'!A:F,6,),"")</f>
        <v>10469</v>
      </c>
      <c r="AH6317" s="13" t="str">
        <f>VLOOKUP(AG6317,'PC Mapping'!L:M,2,)</f>
        <v>Bolivar Water</v>
      </c>
    </row>
    <row r="6318" spans="1:34" x14ac:dyDescent="0.2">
      <c r="A6318" t="s">
        <v>25349</v>
      </c>
      <c r="B6318" t="s">
        <v>25345</v>
      </c>
      <c r="C6318" t="s">
        <v>24797</v>
      </c>
      <c r="D6318" t="s">
        <v>24798</v>
      </c>
      <c r="E6318" s="3">
        <v>45821</v>
      </c>
      <c r="F6318" t="s">
        <v>44</v>
      </c>
      <c r="G6318" t="s">
        <v>3742</v>
      </c>
      <c r="H6318" t="s">
        <v>3722</v>
      </c>
      <c r="I6318" t="s">
        <v>4538</v>
      </c>
      <c r="J6318" t="s">
        <v>4522</v>
      </c>
      <c r="K6318" s="2">
        <v>5</v>
      </c>
      <c r="L6318" t="s">
        <v>44</v>
      </c>
      <c r="M6318" s="2">
        <v>5</v>
      </c>
      <c r="N6318" t="s">
        <v>4523</v>
      </c>
      <c r="O6318" t="s">
        <v>4524</v>
      </c>
      <c r="P6318" t="s">
        <v>20100</v>
      </c>
      <c r="Q6318" t="s">
        <v>25350</v>
      </c>
      <c r="R6318" t="s">
        <v>44</v>
      </c>
      <c r="S6318" t="s">
        <v>24382</v>
      </c>
      <c r="T6318" s="3">
        <v>45821</v>
      </c>
      <c r="U6318" s="3">
        <v>45821</v>
      </c>
      <c r="V6318" s="2">
        <v>0</v>
      </c>
      <c r="W6318" t="s">
        <v>44</v>
      </c>
      <c r="X6318" t="s">
        <v>44</v>
      </c>
      <c r="Y6318" t="s">
        <v>25351</v>
      </c>
      <c r="Z6318" t="s">
        <v>25352</v>
      </c>
      <c r="AA6318" t="s">
        <v>4529</v>
      </c>
      <c r="AB6318" t="s">
        <v>24681</v>
      </c>
      <c r="AC6318" t="s">
        <v>99</v>
      </c>
      <c r="AD6318" t="str">
        <f t="shared" si="98"/>
        <v>10-50</v>
      </c>
      <c r="AE6318" t="str">
        <f>VLOOKUP(AD6318,'Main_Sub Desc'!C:D,2,)</f>
        <v>Late Payment (Adj.Cr)</v>
      </c>
      <c r="AF6318" t="str">
        <f>VLOOKUP(VALUE(H6318),'Main_Sub Desc'!F:G,2,)</f>
        <v>Wtr Rev Late Payment</v>
      </c>
      <c r="AG6318">
        <f>IFERROR(VLOOKUP(VALUE(I6318),'PC Mapping'!A:F,6,),"")</f>
        <v>10469</v>
      </c>
      <c r="AH6318" s="13" t="str">
        <f>VLOOKUP(AG6318,'PC Mapping'!L:M,2,)</f>
        <v>Bolivar Water</v>
      </c>
    </row>
    <row r="6319" spans="1:34" x14ac:dyDescent="0.2">
      <c r="A6319" t="s">
        <v>25353</v>
      </c>
      <c r="B6319" t="s">
        <v>25354</v>
      </c>
      <c r="C6319" t="s">
        <v>24797</v>
      </c>
      <c r="D6319" t="s">
        <v>24798</v>
      </c>
      <c r="E6319" s="3">
        <v>45821</v>
      </c>
      <c r="F6319" t="s">
        <v>44</v>
      </c>
      <c r="G6319" t="s">
        <v>3742</v>
      </c>
      <c r="H6319" t="s">
        <v>3727</v>
      </c>
      <c r="I6319" t="s">
        <v>4538</v>
      </c>
      <c r="J6319" t="s">
        <v>4522</v>
      </c>
      <c r="K6319" s="2">
        <v>-50</v>
      </c>
      <c r="L6319" t="s">
        <v>44</v>
      </c>
      <c r="M6319" s="2">
        <v>-50</v>
      </c>
      <c r="N6319" t="s">
        <v>4523</v>
      </c>
      <c r="O6319" t="s">
        <v>4524</v>
      </c>
      <c r="P6319" t="s">
        <v>15894</v>
      </c>
      <c r="Q6319" t="s">
        <v>25355</v>
      </c>
      <c r="R6319" t="s">
        <v>44</v>
      </c>
      <c r="S6319" t="s">
        <v>24800</v>
      </c>
      <c r="T6319" s="3">
        <v>45821</v>
      </c>
      <c r="U6319" s="3">
        <v>45821</v>
      </c>
      <c r="V6319" s="2">
        <v>0</v>
      </c>
      <c r="W6319" t="s">
        <v>44</v>
      </c>
      <c r="X6319" t="s">
        <v>44</v>
      </c>
      <c r="Y6319" t="s">
        <v>15896</v>
      </c>
      <c r="Z6319" t="s">
        <v>15897</v>
      </c>
      <c r="AA6319" t="s">
        <v>4529</v>
      </c>
      <c r="AB6319" t="s">
        <v>24801</v>
      </c>
      <c r="AC6319" t="s">
        <v>89</v>
      </c>
      <c r="AD6319" t="str">
        <f t="shared" si="98"/>
        <v>10-23</v>
      </c>
      <c r="AE6319" t="str">
        <f>VLOOKUP(AD6319,'Main_Sub Desc'!C:D,2,)</f>
        <v>Move Out / Turn Off  Fee</v>
      </c>
      <c r="AF6319" t="str">
        <f>VLOOKUP(VALUE(H6319),'Main_Sub Desc'!F:G,2,)</f>
        <v>Wtr Rev Other/Misc</v>
      </c>
      <c r="AG6319">
        <f>IFERROR(VLOOKUP(VALUE(I6319),'PC Mapping'!A:F,6,),"")</f>
        <v>10469</v>
      </c>
      <c r="AH6319" s="13" t="str">
        <f>VLOOKUP(AG6319,'PC Mapping'!L:M,2,)</f>
        <v>Bolivar Water</v>
      </c>
    </row>
    <row r="6320" spans="1:34" x14ac:dyDescent="0.2">
      <c r="A6320" t="s">
        <v>25356</v>
      </c>
      <c r="B6320" t="s">
        <v>25345</v>
      </c>
      <c r="C6320" t="s">
        <v>24797</v>
      </c>
      <c r="D6320" t="s">
        <v>24798</v>
      </c>
      <c r="E6320" s="3">
        <v>45821</v>
      </c>
      <c r="F6320" t="s">
        <v>44</v>
      </c>
      <c r="G6320" t="s">
        <v>3742</v>
      </c>
      <c r="H6320" t="s">
        <v>3716</v>
      </c>
      <c r="I6320" t="s">
        <v>4534</v>
      </c>
      <c r="J6320" t="s">
        <v>4522</v>
      </c>
      <c r="K6320" s="2">
        <v>5</v>
      </c>
      <c r="L6320" t="s">
        <v>44</v>
      </c>
      <c r="M6320" s="2">
        <v>5</v>
      </c>
      <c r="N6320" t="s">
        <v>4523</v>
      </c>
      <c r="O6320" t="s">
        <v>4524</v>
      </c>
      <c r="P6320" t="s">
        <v>9820</v>
      </c>
      <c r="Q6320" t="s">
        <v>25357</v>
      </c>
      <c r="R6320" t="s">
        <v>44</v>
      </c>
      <c r="S6320" t="s">
        <v>24382</v>
      </c>
      <c r="T6320" s="3">
        <v>45821</v>
      </c>
      <c r="U6320" s="3">
        <v>45821</v>
      </c>
      <c r="V6320" s="2">
        <v>0</v>
      </c>
      <c r="W6320" t="s">
        <v>44</v>
      </c>
      <c r="X6320" t="s">
        <v>44</v>
      </c>
      <c r="Y6320" t="s">
        <v>25358</v>
      </c>
      <c r="Z6320" t="s">
        <v>25348</v>
      </c>
      <c r="AA6320" t="s">
        <v>4529</v>
      </c>
      <c r="AB6320" t="s">
        <v>24681</v>
      </c>
      <c r="AC6320" t="s">
        <v>99</v>
      </c>
      <c r="AD6320" t="str">
        <f t="shared" si="98"/>
        <v>10-50</v>
      </c>
      <c r="AE6320" t="str">
        <f>VLOOKUP(AD6320,'Main_Sub Desc'!C:D,2,)</f>
        <v>Late Payment (Adj.Cr)</v>
      </c>
      <c r="AF6320" t="str">
        <f>VLOOKUP(VALUE(H6320),'Main_Sub Desc'!F:G,2,)</f>
        <v>Wst Rev Late Payment</v>
      </c>
      <c r="AG6320">
        <f>IFERROR(VLOOKUP(VALUE(I6320),'PC Mapping'!A:F,6,),"")</f>
        <v>10514</v>
      </c>
      <c r="AH6320" s="13" t="str">
        <f>VLOOKUP(AG6320,'PC Mapping'!L:M,2,)</f>
        <v>Bolivar Sewer</v>
      </c>
    </row>
    <row r="6321" spans="1:34" x14ac:dyDescent="0.2">
      <c r="A6321" t="s">
        <v>25359</v>
      </c>
      <c r="B6321" t="s">
        <v>25345</v>
      </c>
      <c r="C6321" t="s">
        <v>24797</v>
      </c>
      <c r="D6321" t="s">
        <v>24798</v>
      </c>
      <c r="E6321" s="3">
        <v>45821</v>
      </c>
      <c r="F6321" t="s">
        <v>44</v>
      </c>
      <c r="G6321" t="s">
        <v>3742</v>
      </c>
      <c r="H6321" t="s">
        <v>3722</v>
      </c>
      <c r="I6321" t="s">
        <v>4538</v>
      </c>
      <c r="J6321" t="s">
        <v>4522</v>
      </c>
      <c r="K6321" s="2">
        <v>5</v>
      </c>
      <c r="L6321" t="s">
        <v>44</v>
      </c>
      <c r="M6321" s="2">
        <v>5</v>
      </c>
      <c r="N6321" t="s">
        <v>4523</v>
      </c>
      <c r="O6321" t="s">
        <v>4524</v>
      </c>
      <c r="P6321" t="s">
        <v>20100</v>
      </c>
      <c r="Q6321" t="s">
        <v>25360</v>
      </c>
      <c r="R6321" t="s">
        <v>44</v>
      </c>
      <c r="S6321" t="s">
        <v>24382</v>
      </c>
      <c r="T6321" s="3">
        <v>45821</v>
      </c>
      <c r="U6321" s="3">
        <v>45821</v>
      </c>
      <c r="V6321" s="2">
        <v>0</v>
      </c>
      <c r="W6321" t="s">
        <v>44</v>
      </c>
      <c r="X6321" t="s">
        <v>44</v>
      </c>
      <c r="Y6321" t="s">
        <v>25351</v>
      </c>
      <c r="Z6321" t="s">
        <v>25352</v>
      </c>
      <c r="AA6321" t="s">
        <v>4529</v>
      </c>
      <c r="AB6321" t="s">
        <v>24681</v>
      </c>
      <c r="AC6321" t="s">
        <v>99</v>
      </c>
      <c r="AD6321" t="str">
        <f t="shared" si="98"/>
        <v>10-50</v>
      </c>
      <c r="AE6321" t="str">
        <f>VLOOKUP(AD6321,'Main_Sub Desc'!C:D,2,)</f>
        <v>Late Payment (Adj.Cr)</v>
      </c>
      <c r="AF6321" t="str">
        <f>VLOOKUP(VALUE(H6321),'Main_Sub Desc'!F:G,2,)</f>
        <v>Wtr Rev Late Payment</v>
      </c>
      <c r="AG6321">
        <f>IFERROR(VLOOKUP(VALUE(I6321),'PC Mapping'!A:F,6,),"")</f>
        <v>10469</v>
      </c>
      <c r="AH6321" s="13" t="str">
        <f>VLOOKUP(AG6321,'PC Mapping'!L:M,2,)</f>
        <v>Bolivar Water</v>
      </c>
    </row>
    <row r="6322" spans="1:34" x14ac:dyDescent="0.2">
      <c r="A6322" t="s">
        <v>25361</v>
      </c>
      <c r="B6322" t="s">
        <v>25345</v>
      </c>
      <c r="C6322" t="s">
        <v>24797</v>
      </c>
      <c r="D6322" t="s">
        <v>24798</v>
      </c>
      <c r="E6322" s="3">
        <v>45821</v>
      </c>
      <c r="F6322" t="s">
        <v>44</v>
      </c>
      <c r="G6322" t="s">
        <v>3742</v>
      </c>
      <c r="H6322" t="s">
        <v>3716</v>
      </c>
      <c r="I6322" t="s">
        <v>4534</v>
      </c>
      <c r="J6322" t="s">
        <v>4522</v>
      </c>
      <c r="K6322" s="2">
        <v>5</v>
      </c>
      <c r="L6322" t="s">
        <v>44</v>
      </c>
      <c r="M6322" s="2">
        <v>5</v>
      </c>
      <c r="N6322" t="s">
        <v>4523</v>
      </c>
      <c r="O6322" t="s">
        <v>4524</v>
      </c>
      <c r="P6322" t="s">
        <v>4978</v>
      </c>
      <c r="Q6322" t="s">
        <v>25362</v>
      </c>
      <c r="R6322" t="s">
        <v>44</v>
      </c>
      <c r="S6322" t="s">
        <v>24382</v>
      </c>
      <c r="T6322" s="3">
        <v>45821</v>
      </c>
      <c r="U6322" s="3">
        <v>45821</v>
      </c>
      <c r="V6322" s="2">
        <v>0</v>
      </c>
      <c r="W6322" t="s">
        <v>44</v>
      </c>
      <c r="X6322" t="s">
        <v>44</v>
      </c>
      <c r="Y6322" t="s">
        <v>25363</v>
      </c>
      <c r="Z6322" t="s">
        <v>25364</v>
      </c>
      <c r="AA6322" t="s">
        <v>4529</v>
      </c>
      <c r="AB6322" t="s">
        <v>24681</v>
      </c>
      <c r="AC6322" t="s">
        <v>99</v>
      </c>
      <c r="AD6322" t="str">
        <f t="shared" si="98"/>
        <v>10-50</v>
      </c>
      <c r="AE6322" t="str">
        <f>VLOOKUP(AD6322,'Main_Sub Desc'!C:D,2,)</f>
        <v>Late Payment (Adj.Cr)</v>
      </c>
      <c r="AF6322" t="str">
        <f>VLOOKUP(VALUE(H6322),'Main_Sub Desc'!F:G,2,)</f>
        <v>Wst Rev Late Payment</v>
      </c>
      <c r="AG6322">
        <f>IFERROR(VLOOKUP(VALUE(I6322),'PC Mapping'!A:F,6,),"")</f>
        <v>10514</v>
      </c>
      <c r="AH6322" s="13" t="str">
        <f>VLOOKUP(AG6322,'PC Mapping'!L:M,2,)</f>
        <v>Bolivar Sewer</v>
      </c>
    </row>
    <row r="6323" spans="1:34" x14ac:dyDescent="0.2">
      <c r="A6323" t="s">
        <v>25365</v>
      </c>
      <c r="B6323" t="s">
        <v>25345</v>
      </c>
      <c r="C6323" t="s">
        <v>24797</v>
      </c>
      <c r="D6323" t="s">
        <v>24798</v>
      </c>
      <c r="E6323" s="3">
        <v>45821</v>
      </c>
      <c r="F6323" t="s">
        <v>44</v>
      </c>
      <c r="G6323" t="s">
        <v>3742</v>
      </c>
      <c r="H6323" t="s">
        <v>3722</v>
      </c>
      <c r="I6323" t="s">
        <v>4538</v>
      </c>
      <c r="J6323" t="s">
        <v>4522</v>
      </c>
      <c r="K6323" s="2">
        <v>5</v>
      </c>
      <c r="L6323" t="s">
        <v>44</v>
      </c>
      <c r="M6323" s="2">
        <v>5</v>
      </c>
      <c r="N6323" t="s">
        <v>4523</v>
      </c>
      <c r="O6323" t="s">
        <v>4524</v>
      </c>
      <c r="P6323" t="s">
        <v>4978</v>
      </c>
      <c r="Q6323" t="s">
        <v>25366</v>
      </c>
      <c r="R6323" t="s">
        <v>44</v>
      </c>
      <c r="S6323" t="s">
        <v>24382</v>
      </c>
      <c r="T6323" s="3">
        <v>45821</v>
      </c>
      <c r="U6323" s="3">
        <v>45821</v>
      </c>
      <c r="V6323" s="2">
        <v>0</v>
      </c>
      <c r="W6323" t="s">
        <v>44</v>
      </c>
      <c r="X6323" t="s">
        <v>44</v>
      </c>
      <c r="Y6323" t="s">
        <v>25367</v>
      </c>
      <c r="Z6323" t="s">
        <v>25364</v>
      </c>
      <c r="AA6323" t="s">
        <v>4529</v>
      </c>
      <c r="AB6323" t="s">
        <v>24681</v>
      </c>
      <c r="AC6323" t="s">
        <v>99</v>
      </c>
      <c r="AD6323" t="str">
        <f t="shared" si="98"/>
        <v>10-50</v>
      </c>
      <c r="AE6323" t="str">
        <f>VLOOKUP(AD6323,'Main_Sub Desc'!C:D,2,)</f>
        <v>Late Payment (Adj.Cr)</v>
      </c>
      <c r="AF6323" t="str">
        <f>VLOOKUP(VALUE(H6323),'Main_Sub Desc'!F:G,2,)</f>
        <v>Wtr Rev Late Payment</v>
      </c>
      <c r="AG6323">
        <f>IFERROR(VLOOKUP(VALUE(I6323),'PC Mapping'!A:F,6,),"")</f>
        <v>10469</v>
      </c>
      <c r="AH6323" s="13" t="str">
        <f>VLOOKUP(AG6323,'PC Mapping'!L:M,2,)</f>
        <v>Bolivar Water</v>
      </c>
    </row>
    <row r="6324" spans="1:34" x14ac:dyDescent="0.2">
      <c r="A6324" t="s">
        <v>25368</v>
      </c>
      <c r="B6324" t="s">
        <v>25345</v>
      </c>
      <c r="C6324" t="s">
        <v>24797</v>
      </c>
      <c r="D6324" t="s">
        <v>24798</v>
      </c>
      <c r="E6324" s="3">
        <v>45821</v>
      </c>
      <c r="F6324" t="s">
        <v>44</v>
      </c>
      <c r="G6324" t="s">
        <v>3742</v>
      </c>
      <c r="H6324" t="s">
        <v>3716</v>
      </c>
      <c r="I6324" t="s">
        <v>4534</v>
      </c>
      <c r="J6324" t="s">
        <v>4522</v>
      </c>
      <c r="K6324" s="2">
        <v>5</v>
      </c>
      <c r="L6324" t="s">
        <v>44</v>
      </c>
      <c r="M6324" s="2">
        <v>5</v>
      </c>
      <c r="N6324" t="s">
        <v>4523</v>
      </c>
      <c r="O6324" t="s">
        <v>4524</v>
      </c>
      <c r="P6324" t="s">
        <v>20100</v>
      </c>
      <c r="Q6324" t="s">
        <v>25369</v>
      </c>
      <c r="R6324" t="s">
        <v>44</v>
      </c>
      <c r="S6324" t="s">
        <v>24382</v>
      </c>
      <c r="T6324" s="3">
        <v>45821</v>
      </c>
      <c r="U6324" s="3">
        <v>45821</v>
      </c>
      <c r="V6324" s="2">
        <v>0</v>
      </c>
      <c r="W6324" t="s">
        <v>44</v>
      </c>
      <c r="X6324" t="s">
        <v>44</v>
      </c>
      <c r="Y6324" t="s">
        <v>25370</v>
      </c>
      <c r="Z6324" t="s">
        <v>25352</v>
      </c>
      <c r="AA6324" t="s">
        <v>4529</v>
      </c>
      <c r="AB6324" t="s">
        <v>24681</v>
      </c>
      <c r="AC6324" t="s">
        <v>99</v>
      </c>
      <c r="AD6324" t="str">
        <f t="shared" si="98"/>
        <v>10-50</v>
      </c>
      <c r="AE6324" t="str">
        <f>VLOOKUP(AD6324,'Main_Sub Desc'!C:D,2,)</f>
        <v>Late Payment (Adj.Cr)</v>
      </c>
      <c r="AF6324" t="str">
        <f>VLOOKUP(VALUE(H6324),'Main_Sub Desc'!F:G,2,)</f>
        <v>Wst Rev Late Payment</v>
      </c>
      <c r="AG6324">
        <f>IFERROR(VLOOKUP(VALUE(I6324),'PC Mapping'!A:F,6,),"")</f>
        <v>10514</v>
      </c>
      <c r="AH6324" s="13" t="str">
        <f>VLOOKUP(AG6324,'PC Mapping'!L:M,2,)</f>
        <v>Bolivar Sewer</v>
      </c>
    </row>
    <row r="6325" spans="1:34" x14ac:dyDescent="0.2">
      <c r="A6325" t="s">
        <v>25371</v>
      </c>
      <c r="B6325" t="s">
        <v>25345</v>
      </c>
      <c r="C6325" t="s">
        <v>24797</v>
      </c>
      <c r="D6325" t="s">
        <v>24798</v>
      </c>
      <c r="E6325" s="3">
        <v>45821</v>
      </c>
      <c r="F6325" t="s">
        <v>44</v>
      </c>
      <c r="G6325" t="s">
        <v>3742</v>
      </c>
      <c r="H6325" t="s">
        <v>3716</v>
      </c>
      <c r="I6325" t="s">
        <v>4534</v>
      </c>
      <c r="J6325" t="s">
        <v>4522</v>
      </c>
      <c r="K6325" s="2">
        <v>5</v>
      </c>
      <c r="L6325" t="s">
        <v>44</v>
      </c>
      <c r="M6325" s="2">
        <v>5</v>
      </c>
      <c r="N6325" t="s">
        <v>4523</v>
      </c>
      <c r="O6325" t="s">
        <v>4524</v>
      </c>
      <c r="P6325" t="s">
        <v>4978</v>
      </c>
      <c r="Q6325" t="s">
        <v>25372</v>
      </c>
      <c r="R6325" t="s">
        <v>44</v>
      </c>
      <c r="S6325" t="s">
        <v>24382</v>
      </c>
      <c r="T6325" s="3">
        <v>45821</v>
      </c>
      <c r="U6325" s="3">
        <v>45821</v>
      </c>
      <c r="V6325" s="2">
        <v>0</v>
      </c>
      <c r="W6325" t="s">
        <v>44</v>
      </c>
      <c r="X6325" t="s">
        <v>44</v>
      </c>
      <c r="Y6325" t="s">
        <v>25373</v>
      </c>
      <c r="Z6325" t="s">
        <v>25374</v>
      </c>
      <c r="AA6325" t="s">
        <v>4529</v>
      </c>
      <c r="AB6325" t="s">
        <v>24681</v>
      </c>
      <c r="AC6325" t="s">
        <v>99</v>
      </c>
      <c r="AD6325" t="str">
        <f t="shared" si="98"/>
        <v>10-50</v>
      </c>
      <c r="AE6325" t="str">
        <f>VLOOKUP(AD6325,'Main_Sub Desc'!C:D,2,)</f>
        <v>Late Payment (Adj.Cr)</v>
      </c>
      <c r="AF6325" t="str">
        <f>VLOOKUP(VALUE(H6325),'Main_Sub Desc'!F:G,2,)</f>
        <v>Wst Rev Late Payment</v>
      </c>
      <c r="AG6325">
        <f>IFERROR(VLOOKUP(VALUE(I6325),'PC Mapping'!A:F,6,),"")</f>
        <v>10514</v>
      </c>
      <c r="AH6325" s="13" t="str">
        <f>VLOOKUP(AG6325,'PC Mapping'!L:M,2,)</f>
        <v>Bolivar Sewer</v>
      </c>
    </row>
    <row r="6326" spans="1:34" x14ac:dyDescent="0.2">
      <c r="A6326" t="s">
        <v>25375</v>
      </c>
      <c r="B6326" t="s">
        <v>25345</v>
      </c>
      <c r="C6326" t="s">
        <v>24797</v>
      </c>
      <c r="D6326" t="s">
        <v>24798</v>
      </c>
      <c r="E6326" s="3">
        <v>45821</v>
      </c>
      <c r="F6326" t="s">
        <v>44</v>
      </c>
      <c r="G6326" t="s">
        <v>3742</v>
      </c>
      <c r="H6326" t="s">
        <v>3722</v>
      </c>
      <c r="I6326" t="s">
        <v>4538</v>
      </c>
      <c r="J6326" t="s">
        <v>4522</v>
      </c>
      <c r="K6326" s="2">
        <v>5</v>
      </c>
      <c r="L6326" t="s">
        <v>44</v>
      </c>
      <c r="M6326" s="2">
        <v>5</v>
      </c>
      <c r="N6326" t="s">
        <v>4523</v>
      </c>
      <c r="O6326" t="s">
        <v>4524</v>
      </c>
      <c r="P6326" t="s">
        <v>4978</v>
      </c>
      <c r="Q6326" t="s">
        <v>25376</v>
      </c>
      <c r="R6326" t="s">
        <v>44</v>
      </c>
      <c r="S6326" t="s">
        <v>24382</v>
      </c>
      <c r="T6326" s="3">
        <v>45821</v>
      </c>
      <c r="U6326" s="3">
        <v>45821</v>
      </c>
      <c r="V6326" s="2">
        <v>0</v>
      </c>
      <c r="W6326" t="s">
        <v>44</v>
      </c>
      <c r="X6326" t="s">
        <v>44</v>
      </c>
      <c r="Y6326" t="s">
        <v>25377</v>
      </c>
      <c r="Z6326" t="s">
        <v>25374</v>
      </c>
      <c r="AA6326" t="s">
        <v>4529</v>
      </c>
      <c r="AB6326" t="s">
        <v>24681</v>
      </c>
      <c r="AC6326" t="s">
        <v>99</v>
      </c>
      <c r="AD6326" t="str">
        <f t="shared" si="98"/>
        <v>10-50</v>
      </c>
      <c r="AE6326" t="str">
        <f>VLOOKUP(AD6326,'Main_Sub Desc'!C:D,2,)</f>
        <v>Late Payment (Adj.Cr)</v>
      </c>
      <c r="AF6326" t="str">
        <f>VLOOKUP(VALUE(H6326),'Main_Sub Desc'!F:G,2,)</f>
        <v>Wtr Rev Late Payment</v>
      </c>
      <c r="AG6326">
        <f>IFERROR(VLOOKUP(VALUE(I6326),'PC Mapping'!A:F,6,),"")</f>
        <v>10469</v>
      </c>
      <c r="AH6326" s="13" t="str">
        <f>VLOOKUP(AG6326,'PC Mapping'!L:M,2,)</f>
        <v>Bolivar Water</v>
      </c>
    </row>
    <row r="6327" spans="1:34" x14ac:dyDescent="0.2">
      <c r="A6327" t="s">
        <v>25378</v>
      </c>
      <c r="B6327" t="s">
        <v>25345</v>
      </c>
      <c r="C6327" t="s">
        <v>24797</v>
      </c>
      <c r="D6327" t="s">
        <v>24798</v>
      </c>
      <c r="E6327" s="3">
        <v>45821</v>
      </c>
      <c r="F6327" t="s">
        <v>44</v>
      </c>
      <c r="G6327" t="s">
        <v>3742</v>
      </c>
      <c r="H6327" t="s">
        <v>3722</v>
      </c>
      <c r="I6327" t="s">
        <v>4538</v>
      </c>
      <c r="J6327" t="s">
        <v>4522</v>
      </c>
      <c r="K6327" s="2">
        <v>5</v>
      </c>
      <c r="L6327" t="s">
        <v>44</v>
      </c>
      <c r="M6327" s="2">
        <v>5</v>
      </c>
      <c r="N6327" t="s">
        <v>4523</v>
      </c>
      <c r="O6327" t="s">
        <v>4524</v>
      </c>
      <c r="P6327" t="s">
        <v>25379</v>
      </c>
      <c r="Q6327" t="s">
        <v>25380</v>
      </c>
      <c r="R6327" t="s">
        <v>44</v>
      </c>
      <c r="S6327" t="s">
        <v>24382</v>
      </c>
      <c r="T6327" s="3">
        <v>45821</v>
      </c>
      <c r="U6327" s="3">
        <v>45821</v>
      </c>
      <c r="V6327" s="2">
        <v>0</v>
      </c>
      <c r="W6327" t="s">
        <v>44</v>
      </c>
      <c r="X6327" t="s">
        <v>44</v>
      </c>
      <c r="Y6327" t="s">
        <v>25381</v>
      </c>
      <c r="Z6327" t="s">
        <v>25382</v>
      </c>
      <c r="AA6327" t="s">
        <v>4529</v>
      </c>
      <c r="AB6327" t="s">
        <v>24681</v>
      </c>
      <c r="AC6327" t="s">
        <v>89</v>
      </c>
      <c r="AD6327" t="str">
        <f t="shared" si="98"/>
        <v>10-50</v>
      </c>
      <c r="AE6327" t="str">
        <f>VLOOKUP(AD6327,'Main_Sub Desc'!C:D,2,)</f>
        <v>Late Payment (Adj.Cr)</v>
      </c>
      <c r="AF6327" t="str">
        <f>VLOOKUP(VALUE(H6327),'Main_Sub Desc'!F:G,2,)</f>
        <v>Wtr Rev Late Payment</v>
      </c>
      <c r="AG6327">
        <f>IFERROR(VLOOKUP(VALUE(I6327),'PC Mapping'!A:F,6,),"")</f>
        <v>10469</v>
      </c>
      <c r="AH6327" s="13" t="str">
        <f>VLOOKUP(AG6327,'PC Mapping'!L:M,2,)</f>
        <v>Bolivar Water</v>
      </c>
    </row>
    <row r="6328" spans="1:34" x14ac:dyDescent="0.2">
      <c r="A6328" t="s">
        <v>25383</v>
      </c>
      <c r="B6328" t="s">
        <v>25345</v>
      </c>
      <c r="C6328" t="s">
        <v>24797</v>
      </c>
      <c r="D6328" t="s">
        <v>24798</v>
      </c>
      <c r="E6328" s="3">
        <v>45821</v>
      </c>
      <c r="F6328" t="s">
        <v>44</v>
      </c>
      <c r="G6328" t="s">
        <v>3742</v>
      </c>
      <c r="H6328" t="s">
        <v>3716</v>
      </c>
      <c r="I6328" t="s">
        <v>4534</v>
      </c>
      <c r="J6328" t="s">
        <v>4522</v>
      </c>
      <c r="K6328" s="2">
        <v>5</v>
      </c>
      <c r="L6328" t="s">
        <v>44</v>
      </c>
      <c r="M6328" s="2">
        <v>5</v>
      </c>
      <c r="N6328" t="s">
        <v>4523</v>
      </c>
      <c r="O6328" t="s">
        <v>4524</v>
      </c>
      <c r="P6328" t="s">
        <v>25379</v>
      </c>
      <c r="Q6328" t="s">
        <v>25384</v>
      </c>
      <c r="R6328" t="s">
        <v>44</v>
      </c>
      <c r="S6328" t="s">
        <v>24382</v>
      </c>
      <c r="T6328" s="3">
        <v>45821</v>
      </c>
      <c r="U6328" s="3">
        <v>45821</v>
      </c>
      <c r="V6328" s="2">
        <v>0</v>
      </c>
      <c r="W6328" t="s">
        <v>44</v>
      </c>
      <c r="X6328" t="s">
        <v>44</v>
      </c>
      <c r="Y6328" t="s">
        <v>25385</v>
      </c>
      <c r="Z6328" t="s">
        <v>25382</v>
      </c>
      <c r="AA6328" t="s">
        <v>4529</v>
      </c>
      <c r="AB6328" t="s">
        <v>24681</v>
      </c>
      <c r="AC6328" t="s">
        <v>89</v>
      </c>
      <c r="AD6328" t="str">
        <f t="shared" si="98"/>
        <v>10-50</v>
      </c>
      <c r="AE6328" t="str">
        <f>VLOOKUP(AD6328,'Main_Sub Desc'!C:D,2,)</f>
        <v>Late Payment (Adj.Cr)</v>
      </c>
      <c r="AF6328" t="str">
        <f>VLOOKUP(VALUE(H6328),'Main_Sub Desc'!F:G,2,)</f>
        <v>Wst Rev Late Payment</v>
      </c>
      <c r="AG6328">
        <f>IFERROR(VLOOKUP(VALUE(I6328),'PC Mapping'!A:F,6,),"")</f>
        <v>10514</v>
      </c>
      <c r="AH6328" s="13" t="str">
        <f>VLOOKUP(AG6328,'PC Mapping'!L:M,2,)</f>
        <v>Bolivar Sewer</v>
      </c>
    </row>
    <row r="6329" spans="1:34" x14ac:dyDescent="0.2">
      <c r="A6329" t="s">
        <v>25386</v>
      </c>
      <c r="B6329" t="s">
        <v>24576</v>
      </c>
      <c r="C6329" t="s">
        <v>24797</v>
      </c>
      <c r="D6329" t="s">
        <v>24379</v>
      </c>
      <c r="E6329" s="3">
        <v>45821</v>
      </c>
      <c r="F6329" t="s">
        <v>44</v>
      </c>
      <c r="G6329" t="s">
        <v>3742</v>
      </c>
      <c r="H6329" t="s">
        <v>3729</v>
      </c>
      <c r="I6329" t="s">
        <v>3752</v>
      </c>
      <c r="J6329" t="s">
        <v>4522</v>
      </c>
      <c r="K6329" s="2">
        <v>-50</v>
      </c>
      <c r="L6329" t="s">
        <v>44</v>
      </c>
      <c r="M6329" s="2">
        <v>-50</v>
      </c>
      <c r="N6329" t="s">
        <v>4523</v>
      </c>
      <c r="O6329" t="s">
        <v>24380</v>
      </c>
      <c r="P6329" t="s">
        <v>5948</v>
      </c>
      <c r="Q6329" t="s">
        <v>25387</v>
      </c>
      <c r="R6329" t="s">
        <v>44</v>
      </c>
      <c r="S6329" t="s">
        <v>24382</v>
      </c>
      <c r="T6329" s="3">
        <v>45821</v>
      </c>
      <c r="U6329" s="3">
        <v>45821</v>
      </c>
      <c r="V6329" s="2">
        <v>0</v>
      </c>
      <c r="W6329" t="s">
        <v>44</v>
      </c>
      <c r="X6329" t="s">
        <v>44</v>
      </c>
      <c r="Y6329" t="s">
        <v>25388</v>
      </c>
      <c r="Z6329" t="s">
        <v>25389</v>
      </c>
      <c r="AA6329" t="s">
        <v>4529</v>
      </c>
      <c r="AB6329" t="s">
        <v>24383</v>
      </c>
      <c r="AC6329" t="s">
        <v>89</v>
      </c>
      <c r="AD6329" t="str">
        <f t="shared" si="98"/>
        <v>10-44</v>
      </c>
      <c r="AE6329" t="str">
        <f>VLOOKUP(AD6329,'Main_Sub Desc'!C:D,2,)</f>
        <v>Initiation Fee</v>
      </c>
      <c r="AF6329" t="str">
        <f>VLOOKUP(VALUE(H6329),'Main_Sub Desc'!F:G,2,)</f>
        <v>Wtr Rev Establish</v>
      </c>
      <c r="AG6329">
        <f>IFERROR(VLOOKUP(VALUE(I6329),'PC Mapping'!A:F,6,),"")</f>
        <v>10719</v>
      </c>
      <c r="AH6329" s="13" t="str">
        <f>VLOOKUP(AG6329,'PC Mapping'!L:M,2,)</f>
        <v>All Other Water</v>
      </c>
    </row>
    <row r="6330" spans="1:34" x14ac:dyDescent="0.2">
      <c r="A6330" t="s">
        <v>25390</v>
      </c>
      <c r="B6330" t="s">
        <v>25345</v>
      </c>
      <c r="C6330" t="s">
        <v>24797</v>
      </c>
      <c r="D6330" t="s">
        <v>24798</v>
      </c>
      <c r="E6330" s="3">
        <v>45821</v>
      </c>
      <c r="F6330" t="s">
        <v>44</v>
      </c>
      <c r="G6330" t="s">
        <v>3742</v>
      </c>
      <c r="H6330" t="s">
        <v>3722</v>
      </c>
      <c r="I6330" t="s">
        <v>3752</v>
      </c>
      <c r="J6330" t="s">
        <v>4522</v>
      </c>
      <c r="K6330" s="2">
        <v>5</v>
      </c>
      <c r="L6330" t="s">
        <v>44</v>
      </c>
      <c r="M6330" s="2">
        <v>5</v>
      </c>
      <c r="N6330" t="s">
        <v>4523</v>
      </c>
      <c r="O6330" t="s">
        <v>4524</v>
      </c>
      <c r="P6330" t="s">
        <v>25391</v>
      </c>
      <c r="Q6330" t="s">
        <v>25392</v>
      </c>
      <c r="R6330" t="s">
        <v>44</v>
      </c>
      <c r="S6330" t="s">
        <v>24475</v>
      </c>
      <c r="T6330" s="3">
        <v>45821</v>
      </c>
      <c r="U6330" s="3">
        <v>45821</v>
      </c>
      <c r="V6330" s="2">
        <v>0</v>
      </c>
      <c r="W6330" t="s">
        <v>44</v>
      </c>
      <c r="X6330" t="s">
        <v>44</v>
      </c>
      <c r="Y6330" t="s">
        <v>9033</v>
      </c>
      <c r="Z6330" t="s">
        <v>1841</v>
      </c>
      <c r="AA6330" t="s">
        <v>4529</v>
      </c>
      <c r="AB6330" t="s">
        <v>24681</v>
      </c>
      <c r="AC6330" t="s">
        <v>89</v>
      </c>
      <c r="AD6330" t="str">
        <f t="shared" si="98"/>
        <v>10-50</v>
      </c>
      <c r="AE6330" t="str">
        <f>VLOOKUP(AD6330,'Main_Sub Desc'!C:D,2,)</f>
        <v>Late Payment (Adj.Cr)</v>
      </c>
      <c r="AF6330" t="str">
        <f>VLOOKUP(VALUE(H6330),'Main_Sub Desc'!F:G,2,)</f>
        <v>Wtr Rev Late Payment</v>
      </c>
      <c r="AG6330">
        <f>IFERROR(VLOOKUP(VALUE(I6330),'PC Mapping'!A:F,6,),"")</f>
        <v>10719</v>
      </c>
      <c r="AH6330" s="13" t="str">
        <f>VLOOKUP(AG6330,'PC Mapping'!L:M,2,)</f>
        <v>All Other Water</v>
      </c>
    </row>
    <row r="6331" spans="1:34" x14ac:dyDescent="0.2">
      <c r="A6331" t="s">
        <v>25393</v>
      </c>
      <c r="B6331" t="s">
        <v>25345</v>
      </c>
      <c r="C6331" t="s">
        <v>24797</v>
      </c>
      <c r="D6331" t="s">
        <v>24798</v>
      </c>
      <c r="E6331" s="3">
        <v>45821</v>
      </c>
      <c r="F6331" t="s">
        <v>44</v>
      </c>
      <c r="G6331" t="s">
        <v>3742</v>
      </c>
      <c r="H6331" t="s">
        <v>3722</v>
      </c>
      <c r="I6331" t="s">
        <v>3752</v>
      </c>
      <c r="J6331" t="s">
        <v>4522</v>
      </c>
      <c r="K6331" s="2">
        <v>5</v>
      </c>
      <c r="L6331" t="s">
        <v>44</v>
      </c>
      <c r="M6331" s="2">
        <v>5</v>
      </c>
      <c r="N6331" t="s">
        <v>4523</v>
      </c>
      <c r="O6331" t="s">
        <v>4524</v>
      </c>
      <c r="P6331" t="s">
        <v>22580</v>
      </c>
      <c r="Q6331" t="s">
        <v>25394</v>
      </c>
      <c r="R6331" t="s">
        <v>44</v>
      </c>
      <c r="S6331" t="s">
        <v>24475</v>
      </c>
      <c r="T6331" s="3">
        <v>45821</v>
      </c>
      <c r="U6331" s="3">
        <v>45821</v>
      </c>
      <c r="V6331" s="2">
        <v>0</v>
      </c>
      <c r="W6331" t="s">
        <v>44</v>
      </c>
      <c r="X6331" t="s">
        <v>44</v>
      </c>
      <c r="Y6331" t="s">
        <v>25395</v>
      </c>
      <c r="Z6331" t="s">
        <v>25396</v>
      </c>
      <c r="AA6331" t="s">
        <v>4529</v>
      </c>
      <c r="AB6331" t="s">
        <v>24681</v>
      </c>
      <c r="AC6331" t="s">
        <v>89</v>
      </c>
      <c r="AD6331" t="str">
        <f t="shared" si="98"/>
        <v>10-50</v>
      </c>
      <c r="AE6331" t="str">
        <f>VLOOKUP(AD6331,'Main_Sub Desc'!C:D,2,)</f>
        <v>Late Payment (Adj.Cr)</v>
      </c>
      <c r="AF6331" t="str">
        <f>VLOOKUP(VALUE(H6331),'Main_Sub Desc'!F:G,2,)</f>
        <v>Wtr Rev Late Payment</v>
      </c>
      <c r="AG6331">
        <f>IFERROR(VLOOKUP(VALUE(I6331),'PC Mapping'!A:F,6,),"")</f>
        <v>10719</v>
      </c>
      <c r="AH6331" s="13" t="str">
        <f>VLOOKUP(AG6331,'PC Mapping'!L:M,2,)</f>
        <v>All Other Water</v>
      </c>
    </row>
    <row r="6332" spans="1:34" x14ac:dyDescent="0.2">
      <c r="A6332" t="s">
        <v>25397</v>
      </c>
      <c r="B6332" t="s">
        <v>24576</v>
      </c>
      <c r="C6332" t="s">
        <v>24797</v>
      </c>
      <c r="D6332" t="s">
        <v>24379</v>
      </c>
      <c r="E6332" s="3">
        <v>45821</v>
      </c>
      <c r="F6332" t="s">
        <v>44</v>
      </c>
      <c r="G6332" t="s">
        <v>3742</v>
      </c>
      <c r="H6332" t="s">
        <v>3729</v>
      </c>
      <c r="I6332" t="s">
        <v>4538</v>
      </c>
      <c r="J6332" t="s">
        <v>4522</v>
      </c>
      <c r="K6332" s="2">
        <v>-50</v>
      </c>
      <c r="L6332" t="s">
        <v>44</v>
      </c>
      <c r="M6332" s="2">
        <v>-50</v>
      </c>
      <c r="N6332" t="s">
        <v>4523</v>
      </c>
      <c r="O6332" t="s">
        <v>24380</v>
      </c>
      <c r="P6332" t="s">
        <v>15894</v>
      </c>
      <c r="Q6332" t="s">
        <v>25398</v>
      </c>
      <c r="R6332" t="s">
        <v>44</v>
      </c>
      <c r="S6332" t="s">
        <v>24382</v>
      </c>
      <c r="T6332" s="3">
        <v>45821</v>
      </c>
      <c r="U6332" s="3">
        <v>45821</v>
      </c>
      <c r="V6332" s="2">
        <v>0</v>
      </c>
      <c r="W6332" t="s">
        <v>44</v>
      </c>
      <c r="X6332" t="s">
        <v>44</v>
      </c>
      <c r="Y6332" t="s">
        <v>25399</v>
      </c>
      <c r="Z6332" t="s">
        <v>25400</v>
      </c>
      <c r="AA6332" t="s">
        <v>4529</v>
      </c>
      <c r="AB6332" t="s">
        <v>24383</v>
      </c>
      <c r="AC6332" t="s">
        <v>89</v>
      </c>
      <c r="AD6332" t="str">
        <f t="shared" si="98"/>
        <v>10-44</v>
      </c>
      <c r="AE6332" t="str">
        <f>VLOOKUP(AD6332,'Main_Sub Desc'!C:D,2,)</f>
        <v>Initiation Fee</v>
      </c>
      <c r="AF6332" t="str">
        <f>VLOOKUP(VALUE(H6332),'Main_Sub Desc'!F:G,2,)</f>
        <v>Wtr Rev Establish</v>
      </c>
      <c r="AG6332">
        <f>IFERROR(VLOOKUP(VALUE(I6332),'PC Mapping'!A:F,6,),"")</f>
        <v>10469</v>
      </c>
      <c r="AH6332" s="13" t="str">
        <f>VLOOKUP(AG6332,'PC Mapping'!L:M,2,)</f>
        <v>Bolivar Water</v>
      </c>
    </row>
    <row r="6333" spans="1:34" x14ac:dyDescent="0.2">
      <c r="A6333" t="s">
        <v>25401</v>
      </c>
      <c r="B6333" t="s">
        <v>24576</v>
      </c>
      <c r="C6333" t="s">
        <v>24797</v>
      </c>
      <c r="D6333" t="s">
        <v>24379</v>
      </c>
      <c r="E6333" s="3">
        <v>45821</v>
      </c>
      <c r="F6333" t="s">
        <v>24579</v>
      </c>
      <c r="G6333" t="s">
        <v>3742</v>
      </c>
      <c r="H6333" t="s">
        <v>3729</v>
      </c>
      <c r="I6333" t="s">
        <v>3752</v>
      </c>
      <c r="J6333" t="s">
        <v>4522</v>
      </c>
      <c r="K6333" s="2">
        <v>-50</v>
      </c>
      <c r="L6333" t="s">
        <v>44</v>
      </c>
      <c r="M6333" s="2">
        <v>-50</v>
      </c>
      <c r="N6333" t="s">
        <v>4523</v>
      </c>
      <c r="O6333" t="s">
        <v>24380</v>
      </c>
      <c r="P6333" t="s">
        <v>12026</v>
      </c>
      <c r="Q6333" t="s">
        <v>25402</v>
      </c>
      <c r="R6333" t="s">
        <v>44</v>
      </c>
      <c r="S6333" t="s">
        <v>24382</v>
      </c>
      <c r="T6333" s="3">
        <v>45821</v>
      </c>
      <c r="U6333" s="3">
        <v>45821</v>
      </c>
      <c r="V6333" s="2">
        <v>0</v>
      </c>
      <c r="W6333" t="s">
        <v>44</v>
      </c>
      <c r="X6333" t="s">
        <v>44</v>
      </c>
      <c r="Y6333" t="s">
        <v>24581</v>
      </c>
      <c r="Z6333" t="s">
        <v>24582</v>
      </c>
      <c r="AA6333" t="s">
        <v>4529</v>
      </c>
      <c r="AB6333" t="s">
        <v>24383</v>
      </c>
      <c r="AC6333" t="s">
        <v>99</v>
      </c>
      <c r="AD6333" t="str">
        <f t="shared" si="98"/>
        <v>10-44</v>
      </c>
      <c r="AE6333" t="str">
        <f>VLOOKUP(AD6333,'Main_Sub Desc'!C:D,2,)</f>
        <v>Initiation Fee</v>
      </c>
      <c r="AF6333" t="str">
        <f>VLOOKUP(VALUE(H6333),'Main_Sub Desc'!F:G,2,)</f>
        <v>Wtr Rev Establish</v>
      </c>
      <c r="AG6333">
        <f>IFERROR(VLOOKUP(VALUE(I6333),'PC Mapping'!A:F,6,),"")</f>
        <v>10719</v>
      </c>
      <c r="AH6333" s="13" t="str">
        <f>VLOOKUP(AG6333,'PC Mapping'!L:M,2,)</f>
        <v>All Other Water</v>
      </c>
    </row>
    <row r="6334" spans="1:34" x14ac:dyDescent="0.2">
      <c r="A6334" t="s">
        <v>25403</v>
      </c>
      <c r="B6334" t="s">
        <v>24576</v>
      </c>
      <c r="C6334" t="s">
        <v>24797</v>
      </c>
      <c r="D6334" t="s">
        <v>24379</v>
      </c>
      <c r="E6334" s="3">
        <v>45821</v>
      </c>
      <c r="F6334" t="s">
        <v>44</v>
      </c>
      <c r="G6334" t="s">
        <v>3742</v>
      </c>
      <c r="H6334" t="s">
        <v>3729</v>
      </c>
      <c r="I6334" t="s">
        <v>3752</v>
      </c>
      <c r="J6334" t="s">
        <v>4522</v>
      </c>
      <c r="K6334" s="2">
        <v>-50</v>
      </c>
      <c r="L6334" t="s">
        <v>44</v>
      </c>
      <c r="M6334" s="2">
        <v>-50</v>
      </c>
      <c r="N6334" t="s">
        <v>4523</v>
      </c>
      <c r="O6334" t="s">
        <v>24380</v>
      </c>
      <c r="P6334" t="s">
        <v>25404</v>
      </c>
      <c r="Q6334" t="s">
        <v>25405</v>
      </c>
      <c r="R6334" t="s">
        <v>44</v>
      </c>
      <c r="S6334" t="s">
        <v>24382</v>
      </c>
      <c r="T6334" s="3">
        <v>45821</v>
      </c>
      <c r="U6334" s="3">
        <v>45821</v>
      </c>
      <c r="V6334" s="2">
        <v>0</v>
      </c>
      <c r="W6334" t="s">
        <v>44</v>
      </c>
      <c r="X6334" t="s">
        <v>44</v>
      </c>
      <c r="Y6334" t="s">
        <v>25406</v>
      </c>
      <c r="Z6334" t="s">
        <v>3590</v>
      </c>
      <c r="AA6334" t="s">
        <v>4529</v>
      </c>
      <c r="AB6334" t="s">
        <v>24383</v>
      </c>
      <c r="AC6334" t="s">
        <v>89</v>
      </c>
      <c r="AD6334" t="str">
        <f t="shared" si="98"/>
        <v>10-44</v>
      </c>
      <c r="AE6334" t="str">
        <f>VLOOKUP(AD6334,'Main_Sub Desc'!C:D,2,)</f>
        <v>Initiation Fee</v>
      </c>
      <c r="AF6334" t="str">
        <f>VLOOKUP(VALUE(H6334),'Main_Sub Desc'!F:G,2,)</f>
        <v>Wtr Rev Establish</v>
      </c>
      <c r="AG6334">
        <f>IFERROR(VLOOKUP(VALUE(I6334),'PC Mapping'!A:F,6,),"")</f>
        <v>10719</v>
      </c>
      <c r="AH6334" s="13" t="str">
        <f>VLOOKUP(AG6334,'PC Mapping'!L:M,2,)</f>
        <v>All Other Water</v>
      </c>
    </row>
    <row r="6335" spans="1:34" x14ac:dyDescent="0.2">
      <c r="A6335" t="s">
        <v>25407</v>
      </c>
      <c r="B6335" t="s">
        <v>24576</v>
      </c>
      <c r="C6335" t="s">
        <v>24797</v>
      </c>
      <c r="D6335" t="s">
        <v>24379</v>
      </c>
      <c r="E6335" s="3">
        <v>45821</v>
      </c>
      <c r="F6335" t="s">
        <v>44</v>
      </c>
      <c r="G6335" t="s">
        <v>3742</v>
      </c>
      <c r="H6335" t="s">
        <v>3729</v>
      </c>
      <c r="I6335" t="s">
        <v>4538</v>
      </c>
      <c r="J6335" t="s">
        <v>4522</v>
      </c>
      <c r="K6335" s="2">
        <v>-50</v>
      </c>
      <c r="L6335" t="s">
        <v>44</v>
      </c>
      <c r="M6335" s="2">
        <v>-50</v>
      </c>
      <c r="N6335" t="s">
        <v>4523</v>
      </c>
      <c r="O6335" t="s">
        <v>24380</v>
      </c>
      <c r="P6335" t="s">
        <v>18029</v>
      </c>
      <c r="Q6335" t="s">
        <v>25408</v>
      </c>
      <c r="R6335" t="s">
        <v>44</v>
      </c>
      <c r="S6335" t="s">
        <v>24382</v>
      </c>
      <c r="T6335" s="3">
        <v>45821</v>
      </c>
      <c r="U6335" s="3">
        <v>45821</v>
      </c>
      <c r="V6335" s="2">
        <v>0</v>
      </c>
      <c r="W6335" t="s">
        <v>44</v>
      </c>
      <c r="X6335" t="s">
        <v>44</v>
      </c>
      <c r="Y6335" t="s">
        <v>25409</v>
      </c>
      <c r="Z6335" t="s">
        <v>276</v>
      </c>
      <c r="AA6335" t="s">
        <v>4529</v>
      </c>
      <c r="AB6335" t="s">
        <v>24383</v>
      </c>
      <c r="AC6335" t="s">
        <v>89</v>
      </c>
      <c r="AD6335" t="str">
        <f t="shared" si="98"/>
        <v>10-44</v>
      </c>
      <c r="AE6335" t="str">
        <f>VLOOKUP(AD6335,'Main_Sub Desc'!C:D,2,)</f>
        <v>Initiation Fee</v>
      </c>
      <c r="AF6335" t="str">
        <f>VLOOKUP(VALUE(H6335),'Main_Sub Desc'!F:G,2,)</f>
        <v>Wtr Rev Establish</v>
      </c>
      <c r="AG6335">
        <f>IFERROR(VLOOKUP(VALUE(I6335),'PC Mapping'!A:F,6,),"")</f>
        <v>10469</v>
      </c>
      <c r="AH6335" s="13" t="str">
        <f>VLOOKUP(AG6335,'PC Mapping'!L:M,2,)</f>
        <v>Bolivar Water</v>
      </c>
    </row>
    <row r="6336" spans="1:34" x14ac:dyDescent="0.2">
      <c r="A6336" t="s">
        <v>25410</v>
      </c>
      <c r="B6336" t="s">
        <v>25345</v>
      </c>
      <c r="C6336" t="s">
        <v>24797</v>
      </c>
      <c r="D6336" t="s">
        <v>24798</v>
      </c>
      <c r="E6336" s="3">
        <v>45821</v>
      </c>
      <c r="F6336" t="s">
        <v>44</v>
      </c>
      <c r="G6336" t="s">
        <v>3742</v>
      </c>
      <c r="H6336" t="s">
        <v>3722</v>
      </c>
      <c r="I6336" t="s">
        <v>3752</v>
      </c>
      <c r="J6336" t="s">
        <v>4522</v>
      </c>
      <c r="K6336" s="2">
        <v>0.1</v>
      </c>
      <c r="L6336" t="s">
        <v>44</v>
      </c>
      <c r="M6336" s="2">
        <v>0.1</v>
      </c>
      <c r="N6336" t="s">
        <v>4523</v>
      </c>
      <c r="O6336" t="s">
        <v>4524</v>
      </c>
      <c r="P6336" t="s">
        <v>13922</v>
      </c>
      <c r="Q6336" t="s">
        <v>25411</v>
      </c>
      <c r="R6336" t="s">
        <v>44</v>
      </c>
      <c r="S6336" t="s">
        <v>24382</v>
      </c>
      <c r="T6336" s="3">
        <v>45821</v>
      </c>
      <c r="U6336" s="3">
        <v>45821</v>
      </c>
      <c r="V6336" s="2">
        <v>0</v>
      </c>
      <c r="W6336" t="s">
        <v>44</v>
      </c>
      <c r="X6336" t="s">
        <v>44</v>
      </c>
      <c r="Y6336" t="s">
        <v>13924</v>
      </c>
      <c r="Z6336" t="s">
        <v>3437</v>
      </c>
      <c r="AA6336" t="s">
        <v>4529</v>
      </c>
      <c r="AB6336" t="s">
        <v>24681</v>
      </c>
      <c r="AC6336" t="s">
        <v>89</v>
      </c>
      <c r="AD6336" t="str">
        <f t="shared" si="98"/>
        <v>10-50</v>
      </c>
      <c r="AE6336" t="str">
        <f>VLOOKUP(AD6336,'Main_Sub Desc'!C:D,2,)</f>
        <v>Late Payment (Adj.Cr)</v>
      </c>
      <c r="AF6336" t="str">
        <f>VLOOKUP(VALUE(H6336),'Main_Sub Desc'!F:G,2,)</f>
        <v>Wtr Rev Late Payment</v>
      </c>
      <c r="AG6336">
        <f>IFERROR(VLOOKUP(VALUE(I6336),'PC Mapping'!A:F,6,),"")</f>
        <v>10719</v>
      </c>
      <c r="AH6336" s="13" t="str">
        <f>VLOOKUP(AG6336,'PC Mapping'!L:M,2,)</f>
        <v>All Other Water</v>
      </c>
    </row>
    <row r="6337" spans="1:34" x14ac:dyDescent="0.2">
      <c r="A6337" t="s">
        <v>25412</v>
      </c>
      <c r="B6337" t="s">
        <v>25345</v>
      </c>
      <c r="C6337" t="s">
        <v>24797</v>
      </c>
      <c r="D6337" t="s">
        <v>24798</v>
      </c>
      <c r="E6337" s="3">
        <v>45821</v>
      </c>
      <c r="F6337" t="s">
        <v>44</v>
      </c>
      <c r="G6337" t="s">
        <v>3742</v>
      </c>
      <c r="H6337" t="s">
        <v>3722</v>
      </c>
      <c r="I6337" t="s">
        <v>3752</v>
      </c>
      <c r="J6337" t="s">
        <v>4522</v>
      </c>
      <c r="K6337" s="2">
        <v>0.18</v>
      </c>
      <c r="L6337" t="s">
        <v>44</v>
      </c>
      <c r="M6337" s="2">
        <v>0.18</v>
      </c>
      <c r="N6337" t="s">
        <v>4523</v>
      </c>
      <c r="O6337" t="s">
        <v>4524</v>
      </c>
      <c r="P6337" t="s">
        <v>13922</v>
      </c>
      <c r="Q6337" t="s">
        <v>25413</v>
      </c>
      <c r="R6337" t="s">
        <v>44</v>
      </c>
      <c r="S6337" t="s">
        <v>24382</v>
      </c>
      <c r="T6337" s="3">
        <v>45821</v>
      </c>
      <c r="U6337" s="3">
        <v>45821</v>
      </c>
      <c r="V6337" s="2">
        <v>0</v>
      </c>
      <c r="W6337" t="s">
        <v>44</v>
      </c>
      <c r="X6337" t="s">
        <v>44</v>
      </c>
      <c r="Y6337" t="s">
        <v>13924</v>
      </c>
      <c r="Z6337" t="s">
        <v>3437</v>
      </c>
      <c r="AA6337" t="s">
        <v>4529</v>
      </c>
      <c r="AB6337" t="s">
        <v>24681</v>
      </c>
      <c r="AC6337" t="s">
        <v>89</v>
      </c>
      <c r="AD6337" t="str">
        <f t="shared" si="98"/>
        <v>10-50</v>
      </c>
      <c r="AE6337" t="str">
        <f>VLOOKUP(AD6337,'Main_Sub Desc'!C:D,2,)</f>
        <v>Late Payment (Adj.Cr)</v>
      </c>
      <c r="AF6337" t="str">
        <f>VLOOKUP(VALUE(H6337),'Main_Sub Desc'!F:G,2,)</f>
        <v>Wtr Rev Late Payment</v>
      </c>
      <c r="AG6337">
        <f>IFERROR(VLOOKUP(VALUE(I6337),'PC Mapping'!A:F,6,),"")</f>
        <v>10719</v>
      </c>
      <c r="AH6337" s="13" t="str">
        <f>VLOOKUP(AG6337,'PC Mapping'!L:M,2,)</f>
        <v>All Other Water</v>
      </c>
    </row>
    <row r="6338" spans="1:34" x14ac:dyDescent="0.2">
      <c r="A6338" t="s">
        <v>25414</v>
      </c>
      <c r="B6338" t="s">
        <v>25345</v>
      </c>
      <c r="C6338" t="s">
        <v>24797</v>
      </c>
      <c r="D6338" t="s">
        <v>24798</v>
      </c>
      <c r="E6338" s="3">
        <v>45821</v>
      </c>
      <c r="F6338" t="s">
        <v>44</v>
      </c>
      <c r="G6338" t="s">
        <v>3742</v>
      </c>
      <c r="H6338" t="s">
        <v>3722</v>
      </c>
      <c r="I6338" t="s">
        <v>3752</v>
      </c>
      <c r="J6338" t="s">
        <v>4522</v>
      </c>
      <c r="K6338" s="2">
        <v>5</v>
      </c>
      <c r="L6338" t="s">
        <v>44</v>
      </c>
      <c r="M6338" s="2">
        <v>5</v>
      </c>
      <c r="N6338" t="s">
        <v>4523</v>
      </c>
      <c r="O6338" t="s">
        <v>4524</v>
      </c>
      <c r="P6338" t="s">
        <v>13922</v>
      </c>
      <c r="Q6338" t="s">
        <v>25415</v>
      </c>
      <c r="R6338" t="s">
        <v>44</v>
      </c>
      <c r="S6338" t="s">
        <v>24382</v>
      </c>
      <c r="T6338" s="3">
        <v>45821</v>
      </c>
      <c r="U6338" s="3">
        <v>45821</v>
      </c>
      <c r="V6338" s="2">
        <v>0</v>
      </c>
      <c r="W6338" t="s">
        <v>44</v>
      </c>
      <c r="X6338" t="s">
        <v>44</v>
      </c>
      <c r="Y6338" t="s">
        <v>13924</v>
      </c>
      <c r="Z6338" t="s">
        <v>3437</v>
      </c>
      <c r="AA6338" t="s">
        <v>4529</v>
      </c>
      <c r="AB6338" t="s">
        <v>24681</v>
      </c>
      <c r="AC6338" t="s">
        <v>89</v>
      </c>
      <c r="AD6338" t="str">
        <f t="shared" si="98"/>
        <v>10-50</v>
      </c>
      <c r="AE6338" t="str">
        <f>VLOOKUP(AD6338,'Main_Sub Desc'!C:D,2,)</f>
        <v>Late Payment (Adj.Cr)</v>
      </c>
      <c r="AF6338" t="str">
        <f>VLOOKUP(VALUE(H6338),'Main_Sub Desc'!F:G,2,)</f>
        <v>Wtr Rev Late Payment</v>
      </c>
      <c r="AG6338">
        <f>IFERROR(VLOOKUP(VALUE(I6338),'PC Mapping'!A:F,6,),"")</f>
        <v>10719</v>
      </c>
      <c r="AH6338" s="13" t="str">
        <f>VLOOKUP(AG6338,'PC Mapping'!L:M,2,)</f>
        <v>All Other Water</v>
      </c>
    </row>
    <row r="6339" spans="1:34" x14ac:dyDescent="0.2">
      <c r="A6339" t="s">
        <v>25416</v>
      </c>
      <c r="B6339" t="s">
        <v>24576</v>
      </c>
      <c r="C6339" t="s">
        <v>24797</v>
      </c>
      <c r="D6339" t="s">
        <v>24379</v>
      </c>
      <c r="E6339" s="3">
        <v>45821</v>
      </c>
      <c r="F6339" t="s">
        <v>44</v>
      </c>
      <c r="G6339" t="s">
        <v>3742</v>
      </c>
      <c r="H6339" t="s">
        <v>3729</v>
      </c>
      <c r="I6339" t="s">
        <v>3752</v>
      </c>
      <c r="J6339" t="s">
        <v>4522</v>
      </c>
      <c r="K6339" s="2">
        <v>-50</v>
      </c>
      <c r="L6339" t="s">
        <v>44</v>
      </c>
      <c r="M6339" s="2">
        <v>-50</v>
      </c>
      <c r="N6339" t="s">
        <v>4523</v>
      </c>
      <c r="O6339" t="s">
        <v>24380</v>
      </c>
      <c r="P6339" t="s">
        <v>12026</v>
      </c>
      <c r="Q6339" t="s">
        <v>25417</v>
      </c>
      <c r="R6339" t="s">
        <v>44</v>
      </c>
      <c r="S6339" t="s">
        <v>24382</v>
      </c>
      <c r="T6339" s="3">
        <v>45821</v>
      </c>
      <c r="U6339" s="3">
        <v>45821</v>
      </c>
      <c r="V6339" s="2">
        <v>0</v>
      </c>
      <c r="W6339" t="s">
        <v>44</v>
      </c>
      <c r="X6339" t="s">
        <v>44</v>
      </c>
      <c r="Y6339" t="s">
        <v>25418</v>
      </c>
      <c r="Z6339" t="s">
        <v>24582</v>
      </c>
      <c r="AA6339" t="s">
        <v>4529</v>
      </c>
      <c r="AB6339" t="s">
        <v>24383</v>
      </c>
      <c r="AC6339" t="s">
        <v>99</v>
      </c>
      <c r="AD6339" t="str">
        <f t="shared" si="98"/>
        <v>10-44</v>
      </c>
      <c r="AE6339" t="str">
        <f>VLOOKUP(AD6339,'Main_Sub Desc'!C:D,2,)</f>
        <v>Initiation Fee</v>
      </c>
      <c r="AF6339" t="str">
        <f>VLOOKUP(VALUE(H6339),'Main_Sub Desc'!F:G,2,)</f>
        <v>Wtr Rev Establish</v>
      </c>
      <c r="AG6339">
        <f>IFERROR(VLOOKUP(VALUE(I6339),'PC Mapping'!A:F,6,),"")</f>
        <v>10719</v>
      </c>
      <c r="AH6339" s="13" t="str">
        <f>VLOOKUP(AG6339,'PC Mapping'!L:M,2,)</f>
        <v>All Other Water</v>
      </c>
    </row>
    <row r="6340" spans="1:34" x14ac:dyDescent="0.2">
      <c r="A6340" t="s">
        <v>25419</v>
      </c>
      <c r="B6340" t="s">
        <v>25345</v>
      </c>
      <c r="C6340" t="s">
        <v>24797</v>
      </c>
      <c r="D6340" t="s">
        <v>24798</v>
      </c>
      <c r="E6340" s="3">
        <v>45821</v>
      </c>
      <c r="F6340" t="s">
        <v>44</v>
      </c>
      <c r="G6340" t="s">
        <v>3742</v>
      </c>
      <c r="H6340" t="s">
        <v>3722</v>
      </c>
      <c r="I6340" t="s">
        <v>3752</v>
      </c>
      <c r="J6340" t="s">
        <v>4522</v>
      </c>
      <c r="K6340" s="2">
        <v>7.77</v>
      </c>
      <c r="L6340" t="s">
        <v>44</v>
      </c>
      <c r="M6340" s="2">
        <v>7.77</v>
      </c>
      <c r="N6340" t="s">
        <v>4523</v>
      </c>
      <c r="O6340" t="s">
        <v>4524</v>
      </c>
      <c r="P6340" t="s">
        <v>13922</v>
      </c>
      <c r="Q6340" t="s">
        <v>25420</v>
      </c>
      <c r="R6340" t="s">
        <v>44</v>
      </c>
      <c r="S6340" t="s">
        <v>24382</v>
      </c>
      <c r="T6340" s="3">
        <v>45821</v>
      </c>
      <c r="U6340" s="3">
        <v>45821</v>
      </c>
      <c r="V6340" s="2">
        <v>0</v>
      </c>
      <c r="W6340" t="s">
        <v>44</v>
      </c>
      <c r="X6340" t="s">
        <v>44</v>
      </c>
      <c r="Y6340" t="s">
        <v>13924</v>
      </c>
      <c r="Z6340" t="s">
        <v>3437</v>
      </c>
      <c r="AA6340" t="s">
        <v>4529</v>
      </c>
      <c r="AB6340" t="s">
        <v>24681</v>
      </c>
      <c r="AC6340" t="s">
        <v>89</v>
      </c>
      <c r="AD6340" t="str">
        <f t="shared" ref="AD6340:AD6403" si="99">CONCATENATE(VALUE(AA6340),"-",VALUE(AB6340))</f>
        <v>10-50</v>
      </c>
      <c r="AE6340" t="str">
        <f>VLOOKUP(AD6340,'Main_Sub Desc'!C:D,2,)</f>
        <v>Late Payment (Adj.Cr)</v>
      </c>
      <c r="AF6340" t="str">
        <f>VLOOKUP(VALUE(H6340),'Main_Sub Desc'!F:G,2,)</f>
        <v>Wtr Rev Late Payment</v>
      </c>
      <c r="AG6340">
        <f>IFERROR(VLOOKUP(VALUE(I6340),'PC Mapping'!A:F,6,),"")</f>
        <v>10719</v>
      </c>
      <c r="AH6340" s="13" t="str">
        <f>VLOOKUP(AG6340,'PC Mapping'!L:M,2,)</f>
        <v>All Other Water</v>
      </c>
    </row>
    <row r="6341" spans="1:34" x14ac:dyDescent="0.2">
      <c r="A6341" t="s">
        <v>25421</v>
      </c>
      <c r="B6341" t="s">
        <v>25345</v>
      </c>
      <c r="C6341" t="s">
        <v>24797</v>
      </c>
      <c r="D6341" t="s">
        <v>24798</v>
      </c>
      <c r="E6341" s="3">
        <v>45821</v>
      </c>
      <c r="F6341" t="s">
        <v>44</v>
      </c>
      <c r="G6341" t="s">
        <v>3742</v>
      </c>
      <c r="H6341" t="s">
        <v>3722</v>
      </c>
      <c r="I6341" t="s">
        <v>4538</v>
      </c>
      <c r="J6341" t="s">
        <v>4522</v>
      </c>
      <c r="K6341" s="2">
        <v>5</v>
      </c>
      <c r="L6341" t="s">
        <v>44</v>
      </c>
      <c r="M6341" s="2">
        <v>5</v>
      </c>
      <c r="N6341" t="s">
        <v>4523</v>
      </c>
      <c r="O6341" t="s">
        <v>4524</v>
      </c>
      <c r="P6341" t="s">
        <v>8173</v>
      </c>
      <c r="Q6341" t="s">
        <v>25422</v>
      </c>
      <c r="R6341" t="s">
        <v>44</v>
      </c>
      <c r="S6341" t="s">
        <v>24382</v>
      </c>
      <c r="T6341" s="3">
        <v>45821</v>
      </c>
      <c r="U6341" s="3">
        <v>45821</v>
      </c>
      <c r="V6341" s="2">
        <v>0</v>
      </c>
      <c r="W6341" t="s">
        <v>44</v>
      </c>
      <c r="X6341" t="s">
        <v>44</v>
      </c>
      <c r="Y6341" t="s">
        <v>25423</v>
      </c>
      <c r="Z6341" t="s">
        <v>1315</v>
      </c>
      <c r="AA6341" t="s">
        <v>4529</v>
      </c>
      <c r="AB6341" t="s">
        <v>24681</v>
      </c>
      <c r="AC6341" t="s">
        <v>89</v>
      </c>
      <c r="AD6341" t="str">
        <f t="shared" si="99"/>
        <v>10-50</v>
      </c>
      <c r="AE6341" t="str">
        <f>VLOOKUP(AD6341,'Main_Sub Desc'!C:D,2,)</f>
        <v>Late Payment (Adj.Cr)</v>
      </c>
      <c r="AF6341" t="str">
        <f>VLOOKUP(VALUE(H6341),'Main_Sub Desc'!F:G,2,)</f>
        <v>Wtr Rev Late Payment</v>
      </c>
      <c r="AG6341">
        <f>IFERROR(VLOOKUP(VALUE(I6341),'PC Mapping'!A:F,6,),"")</f>
        <v>10469</v>
      </c>
      <c r="AH6341" s="13" t="str">
        <f>VLOOKUP(AG6341,'PC Mapping'!L:M,2,)</f>
        <v>Bolivar Water</v>
      </c>
    </row>
    <row r="6342" spans="1:34" x14ac:dyDescent="0.2">
      <c r="A6342" t="s">
        <v>25424</v>
      </c>
      <c r="B6342" t="s">
        <v>25425</v>
      </c>
      <c r="C6342" t="s">
        <v>24797</v>
      </c>
      <c r="D6342" t="s">
        <v>24798</v>
      </c>
      <c r="E6342" s="3">
        <v>45822</v>
      </c>
      <c r="F6342" t="s">
        <v>44</v>
      </c>
      <c r="G6342" t="s">
        <v>3742</v>
      </c>
      <c r="H6342" t="s">
        <v>3716</v>
      </c>
      <c r="I6342" t="s">
        <v>4534</v>
      </c>
      <c r="J6342" t="s">
        <v>4522</v>
      </c>
      <c r="K6342" s="2">
        <v>3.82</v>
      </c>
      <c r="L6342" t="s">
        <v>44</v>
      </c>
      <c r="M6342" s="2">
        <v>3.82</v>
      </c>
      <c r="N6342" t="s">
        <v>4523</v>
      </c>
      <c r="O6342" t="s">
        <v>4524</v>
      </c>
      <c r="P6342" t="s">
        <v>25426</v>
      </c>
      <c r="Q6342" t="s">
        <v>25427</v>
      </c>
      <c r="R6342" t="s">
        <v>44</v>
      </c>
      <c r="S6342" t="s">
        <v>24382</v>
      </c>
      <c r="T6342" s="3">
        <v>45822</v>
      </c>
      <c r="U6342" s="3">
        <v>45822</v>
      </c>
      <c r="V6342" s="2">
        <v>0</v>
      </c>
      <c r="W6342" t="s">
        <v>44</v>
      </c>
      <c r="X6342" t="s">
        <v>44</v>
      </c>
      <c r="Y6342" t="s">
        <v>25428</v>
      </c>
      <c r="Z6342" t="s">
        <v>114</v>
      </c>
      <c r="AA6342" t="s">
        <v>4529</v>
      </c>
      <c r="AB6342" t="s">
        <v>24681</v>
      </c>
      <c r="AC6342" t="s">
        <v>89</v>
      </c>
      <c r="AD6342" t="str">
        <f t="shared" si="99"/>
        <v>10-50</v>
      </c>
      <c r="AE6342" t="str">
        <f>VLOOKUP(AD6342,'Main_Sub Desc'!C:D,2,)</f>
        <v>Late Payment (Adj.Cr)</v>
      </c>
      <c r="AF6342" t="str">
        <f>VLOOKUP(VALUE(H6342),'Main_Sub Desc'!F:G,2,)</f>
        <v>Wst Rev Late Payment</v>
      </c>
      <c r="AG6342">
        <f>IFERROR(VLOOKUP(VALUE(I6342),'PC Mapping'!A:F,6,),"")</f>
        <v>10514</v>
      </c>
      <c r="AH6342" s="13" t="str">
        <f>VLOOKUP(AG6342,'PC Mapping'!L:M,2,)</f>
        <v>Bolivar Sewer</v>
      </c>
    </row>
    <row r="6343" spans="1:34" x14ac:dyDescent="0.2">
      <c r="A6343" t="s">
        <v>25429</v>
      </c>
      <c r="B6343" t="s">
        <v>25425</v>
      </c>
      <c r="C6343" t="s">
        <v>24797</v>
      </c>
      <c r="D6343" t="s">
        <v>24798</v>
      </c>
      <c r="E6343" s="3">
        <v>45822</v>
      </c>
      <c r="F6343" t="s">
        <v>44</v>
      </c>
      <c r="G6343" t="s">
        <v>3742</v>
      </c>
      <c r="H6343" t="s">
        <v>3722</v>
      </c>
      <c r="I6343" t="s">
        <v>4538</v>
      </c>
      <c r="J6343" t="s">
        <v>4522</v>
      </c>
      <c r="K6343" s="2">
        <v>5</v>
      </c>
      <c r="L6343" t="s">
        <v>44</v>
      </c>
      <c r="M6343" s="2">
        <v>5</v>
      </c>
      <c r="N6343" t="s">
        <v>4523</v>
      </c>
      <c r="O6343" t="s">
        <v>4524</v>
      </c>
      <c r="P6343" t="s">
        <v>19759</v>
      </c>
      <c r="Q6343" t="s">
        <v>25430</v>
      </c>
      <c r="R6343" t="s">
        <v>44</v>
      </c>
      <c r="S6343" t="s">
        <v>24382</v>
      </c>
      <c r="T6343" s="3">
        <v>45822</v>
      </c>
      <c r="U6343" s="3">
        <v>45822</v>
      </c>
      <c r="V6343" s="2">
        <v>0</v>
      </c>
      <c r="W6343" t="s">
        <v>44</v>
      </c>
      <c r="X6343" t="s">
        <v>44</v>
      </c>
      <c r="Y6343" t="s">
        <v>25431</v>
      </c>
      <c r="Z6343" t="s">
        <v>25432</v>
      </c>
      <c r="AA6343" t="s">
        <v>4529</v>
      </c>
      <c r="AB6343" t="s">
        <v>24681</v>
      </c>
      <c r="AC6343" t="s">
        <v>89</v>
      </c>
      <c r="AD6343" t="str">
        <f t="shared" si="99"/>
        <v>10-50</v>
      </c>
      <c r="AE6343" t="str">
        <f>VLOOKUP(AD6343,'Main_Sub Desc'!C:D,2,)</f>
        <v>Late Payment (Adj.Cr)</v>
      </c>
      <c r="AF6343" t="str">
        <f>VLOOKUP(VALUE(H6343),'Main_Sub Desc'!F:G,2,)</f>
        <v>Wtr Rev Late Payment</v>
      </c>
      <c r="AG6343">
        <f>IFERROR(VLOOKUP(VALUE(I6343),'PC Mapping'!A:F,6,),"")</f>
        <v>10469</v>
      </c>
      <c r="AH6343" s="13" t="str">
        <f>VLOOKUP(AG6343,'PC Mapping'!L:M,2,)</f>
        <v>Bolivar Water</v>
      </c>
    </row>
    <row r="6344" spans="1:34" x14ac:dyDescent="0.2">
      <c r="A6344" t="s">
        <v>25433</v>
      </c>
      <c r="B6344" t="s">
        <v>25425</v>
      </c>
      <c r="C6344" t="s">
        <v>24797</v>
      </c>
      <c r="D6344" t="s">
        <v>24798</v>
      </c>
      <c r="E6344" s="3">
        <v>45822</v>
      </c>
      <c r="F6344" t="s">
        <v>44</v>
      </c>
      <c r="G6344" t="s">
        <v>3742</v>
      </c>
      <c r="H6344" t="s">
        <v>3716</v>
      </c>
      <c r="I6344" t="s">
        <v>4534</v>
      </c>
      <c r="J6344" t="s">
        <v>4522</v>
      </c>
      <c r="K6344" s="2">
        <v>5</v>
      </c>
      <c r="L6344" t="s">
        <v>44</v>
      </c>
      <c r="M6344" s="2">
        <v>5</v>
      </c>
      <c r="N6344" t="s">
        <v>4523</v>
      </c>
      <c r="O6344" t="s">
        <v>4524</v>
      </c>
      <c r="P6344" t="s">
        <v>19759</v>
      </c>
      <c r="Q6344" t="s">
        <v>25434</v>
      </c>
      <c r="R6344" t="s">
        <v>44</v>
      </c>
      <c r="S6344" t="s">
        <v>24382</v>
      </c>
      <c r="T6344" s="3">
        <v>45822</v>
      </c>
      <c r="U6344" s="3">
        <v>45822</v>
      </c>
      <c r="V6344" s="2">
        <v>0</v>
      </c>
      <c r="W6344" t="s">
        <v>44</v>
      </c>
      <c r="X6344" t="s">
        <v>44</v>
      </c>
      <c r="Y6344" t="s">
        <v>25435</v>
      </c>
      <c r="Z6344" t="s">
        <v>25432</v>
      </c>
      <c r="AA6344" t="s">
        <v>4529</v>
      </c>
      <c r="AB6344" t="s">
        <v>24681</v>
      </c>
      <c r="AC6344" t="s">
        <v>89</v>
      </c>
      <c r="AD6344" t="str">
        <f t="shared" si="99"/>
        <v>10-50</v>
      </c>
      <c r="AE6344" t="str">
        <f>VLOOKUP(AD6344,'Main_Sub Desc'!C:D,2,)</f>
        <v>Late Payment (Adj.Cr)</v>
      </c>
      <c r="AF6344" t="str">
        <f>VLOOKUP(VALUE(H6344),'Main_Sub Desc'!F:G,2,)</f>
        <v>Wst Rev Late Payment</v>
      </c>
      <c r="AG6344">
        <f>IFERROR(VLOOKUP(VALUE(I6344),'PC Mapping'!A:F,6,),"")</f>
        <v>10514</v>
      </c>
      <c r="AH6344" s="13" t="str">
        <f>VLOOKUP(AG6344,'PC Mapping'!L:M,2,)</f>
        <v>Bolivar Sewer</v>
      </c>
    </row>
    <row r="6345" spans="1:34" x14ac:dyDescent="0.2">
      <c r="A6345" t="s">
        <v>25436</v>
      </c>
      <c r="B6345" t="s">
        <v>25437</v>
      </c>
      <c r="C6345" t="s">
        <v>24797</v>
      </c>
      <c r="D6345" t="s">
        <v>24798</v>
      </c>
      <c r="E6345" s="3">
        <v>45824</v>
      </c>
      <c r="F6345" t="s">
        <v>44</v>
      </c>
      <c r="G6345" t="s">
        <v>3742</v>
      </c>
      <c r="H6345" t="s">
        <v>3727</v>
      </c>
      <c r="I6345" t="s">
        <v>3752</v>
      </c>
      <c r="J6345" t="s">
        <v>4522</v>
      </c>
      <c r="K6345" s="2">
        <v>-50</v>
      </c>
      <c r="L6345" t="s">
        <v>44</v>
      </c>
      <c r="M6345" s="2">
        <v>-50</v>
      </c>
      <c r="N6345" t="s">
        <v>4523</v>
      </c>
      <c r="O6345" t="s">
        <v>4524</v>
      </c>
      <c r="P6345" t="s">
        <v>25438</v>
      </c>
      <c r="Q6345" t="s">
        <v>25439</v>
      </c>
      <c r="R6345" t="s">
        <v>44</v>
      </c>
      <c r="S6345" t="s">
        <v>24800</v>
      </c>
      <c r="T6345" s="3">
        <v>45824</v>
      </c>
      <c r="U6345" s="3">
        <v>45824</v>
      </c>
      <c r="V6345" s="2">
        <v>0</v>
      </c>
      <c r="W6345" t="s">
        <v>44</v>
      </c>
      <c r="X6345" t="s">
        <v>44</v>
      </c>
      <c r="Y6345" t="s">
        <v>25440</v>
      </c>
      <c r="Z6345" t="s">
        <v>25441</v>
      </c>
      <c r="AA6345" t="s">
        <v>4529</v>
      </c>
      <c r="AB6345" t="s">
        <v>24801</v>
      </c>
      <c r="AC6345" t="s">
        <v>89</v>
      </c>
      <c r="AD6345" t="str">
        <f t="shared" si="99"/>
        <v>10-23</v>
      </c>
      <c r="AE6345" t="str">
        <f>VLOOKUP(AD6345,'Main_Sub Desc'!C:D,2,)</f>
        <v>Move Out / Turn Off  Fee</v>
      </c>
      <c r="AF6345" t="str">
        <f>VLOOKUP(VALUE(H6345),'Main_Sub Desc'!F:G,2,)</f>
        <v>Wtr Rev Other/Misc</v>
      </c>
      <c r="AG6345">
        <f>IFERROR(VLOOKUP(VALUE(I6345),'PC Mapping'!A:F,6,),"")</f>
        <v>10719</v>
      </c>
      <c r="AH6345" s="13" t="str">
        <f>VLOOKUP(AG6345,'PC Mapping'!L:M,2,)</f>
        <v>All Other Water</v>
      </c>
    </row>
    <row r="6346" spans="1:34" x14ac:dyDescent="0.2">
      <c r="A6346" t="s">
        <v>25442</v>
      </c>
      <c r="B6346" t="s">
        <v>25437</v>
      </c>
      <c r="C6346" t="s">
        <v>24797</v>
      </c>
      <c r="D6346" t="s">
        <v>24798</v>
      </c>
      <c r="E6346" s="3">
        <v>45824</v>
      </c>
      <c r="F6346" t="s">
        <v>44</v>
      </c>
      <c r="G6346" t="s">
        <v>3742</v>
      </c>
      <c r="H6346" t="s">
        <v>3729</v>
      </c>
      <c r="I6346" t="s">
        <v>4538</v>
      </c>
      <c r="J6346" t="s">
        <v>4522</v>
      </c>
      <c r="K6346" s="2">
        <v>-50</v>
      </c>
      <c r="L6346" t="s">
        <v>44</v>
      </c>
      <c r="M6346" s="2">
        <v>-50</v>
      </c>
      <c r="N6346" t="s">
        <v>4523</v>
      </c>
      <c r="O6346" t="s">
        <v>4524</v>
      </c>
      <c r="P6346" t="s">
        <v>18029</v>
      </c>
      <c r="Q6346" t="s">
        <v>25443</v>
      </c>
      <c r="R6346" t="s">
        <v>44</v>
      </c>
      <c r="S6346" t="s">
        <v>24800</v>
      </c>
      <c r="T6346" s="3">
        <v>45824</v>
      </c>
      <c r="U6346" s="3">
        <v>45824</v>
      </c>
      <c r="V6346" s="2">
        <v>0</v>
      </c>
      <c r="W6346" t="s">
        <v>44</v>
      </c>
      <c r="X6346" t="s">
        <v>44</v>
      </c>
      <c r="Y6346" t="s">
        <v>25409</v>
      </c>
      <c r="Z6346" t="s">
        <v>276</v>
      </c>
      <c r="AA6346" t="s">
        <v>4529</v>
      </c>
      <c r="AB6346" t="s">
        <v>24662</v>
      </c>
      <c r="AC6346" t="s">
        <v>89</v>
      </c>
      <c r="AD6346" t="str">
        <f t="shared" si="99"/>
        <v>10-26</v>
      </c>
      <c r="AE6346" t="str">
        <f>VLOOKUP(AD6346,'Main_Sub Desc'!C:D,2,)</f>
        <v>Connection Charge</v>
      </c>
      <c r="AF6346" t="str">
        <f>VLOOKUP(VALUE(H6346),'Main_Sub Desc'!F:G,2,)</f>
        <v>Wtr Rev Establish</v>
      </c>
      <c r="AG6346">
        <f>IFERROR(VLOOKUP(VALUE(I6346),'PC Mapping'!A:F,6,),"")</f>
        <v>10469</v>
      </c>
      <c r="AH6346" s="13" t="str">
        <f>VLOOKUP(AG6346,'PC Mapping'!L:M,2,)</f>
        <v>Bolivar Water</v>
      </c>
    </row>
    <row r="6347" spans="1:34" x14ac:dyDescent="0.2">
      <c r="A6347" t="s">
        <v>25444</v>
      </c>
      <c r="B6347" t="s">
        <v>25437</v>
      </c>
      <c r="C6347" t="s">
        <v>24797</v>
      </c>
      <c r="D6347" t="s">
        <v>24798</v>
      </c>
      <c r="E6347" s="3">
        <v>45824</v>
      </c>
      <c r="F6347" t="s">
        <v>44</v>
      </c>
      <c r="G6347" t="s">
        <v>3742</v>
      </c>
      <c r="H6347" t="s">
        <v>3729</v>
      </c>
      <c r="I6347" t="s">
        <v>3752</v>
      </c>
      <c r="J6347" t="s">
        <v>4522</v>
      </c>
      <c r="K6347" s="2">
        <v>-50</v>
      </c>
      <c r="L6347" t="s">
        <v>44</v>
      </c>
      <c r="M6347" s="2">
        <v>-50</v>
      </c>
      <c r="N6347" t="s">
        <v>4523</v>
      </c>
      <c r="O6347" t="s">
        <v>4524</v>
      </c>
      <c r="P6347" t="s">
        <v>16802</v>
      </c>
      <c r="Q6347" t="s">
        <v>25445</v>
      </c>
      <c r="R6347" t="s">
        <v>44</v>
      </c>
      <c r="S6347" t="s">
        <v>24800</v>
      </c>
      <c r="T6347" s="3">
        <v>45824</v>
      </c>
      <c r="U6347" s="3">
        <v>45824</v>
      </c>
      <c r="V6347" s="2">
        <v>0</v>
      </c>
      <c r="W6347" t="s">
        <v>44</v>
      </c>
      <c r="X6347" t="s">
        <v>44</v>
      </c>
      <c r="Y6347" t="s">
        <v>25343</v>
      </c>
      <c r="Z6347" t="s">
        <v>1885</v>
      </c>
      <c r="AA6347" t="s">
        <v>4529</v>
      </c>
      <c r="AB6347" t="s">
        <v>24662</v>
      </c>
      <c r="AC6347" t="s">
        <v>89</v>
      </c>
      <c r="AD6347" t="str">
        <f t="shared" si="99"/>
        <v>10-26</v>
      </c>
      <c r="AE6347" t="str">
        <f>VLOOKUP(AD6347,'Main_Sub Desc'!C:D,2,)</f>
        <v>Connection Charge</v>
      </c>
      <c r="AF6347" t="str">
        <f>VLOOKUP(VALUE(H6347),'Main_Sub Desc'!F:G,2,)</f>
        <v>Wtr Rev Establish</v>
      </c>
      <c r="AG6347">
        <f>IFERROR(VLOOKUP(VALUE(I6347),'PC Mapping'!A:F,6,),"")</f>
        <v>10719</v>
      </c>
      <c r="AH6347" s="13" t="str">
        <f>VLOOKUP(AG6347,'PC Mapping'!L:M,2,)</f>
        <v>All Other Water</v>
      </c>
    </row>
    <row r="6348" spans="1:34" x14ac:dyDescent="0.2">
      <c r="A6348" t="s">
        <v>25446</v>
      </c>
      <c r="B6348" t="s">
        <v>25437</v>
      </c>
      <c r="C6348" t="s">
        <v>24797</v>
      </c>
      <c r="D6348" t="s">
        <v>24798</v>
      </c>
      <c r="E6348" s="3">
        <v>45824</v>
      </c>
      <c r="F6348" t="s">
        <v>44</v>
      </c>
      <c r="G6348" t="s">
        <v>3742</v>
      </c>
      <c r="H6348" t="s">
        <v>3727</v>
      </c>
      <c r="I6348" t="s">
        <v>4538</v>
      </c>
      <c r="J6348" t="s">
        <v>4522</v>
      </c>
      <c r="K6348" s="2">
        <v>-50</v>
      </c>
      <c r="L6348" t="s">
        <v>44</v>
      </c>
      <c r="M6348" s="2">
        <v>-50</v>
      </c>
      <c r="N6348" t="s">
        <v>4523</v>
      </c>
      <c r="O6348" t="s">
        <v>4524</v>
      </c>
      <c r="P6348" t="s">
        <v>16398</v>
      </c>
      <c r="Q6348" t="s">
        <v>25447</v>
      </c>
      <c r="R6348" t="s">
        <v>44</v>
      </c>
      <c r="S6348" t="s">
        <v>24800</v>
      </c>
      <c r="T6348" s="3">
        <v>45824</v>
      </c>
      <c r="U6348" s="3">
        <v>45824</v>
      </c>
      <c r="V6348" s="2">
        <v>0</v>
      </c>
      <c r="W6348" t="s">
        <v>44</v>
      </c>
      <c r="X6348" t="s">
        <v>44</v>
      </c>
      <c r="Y6348" t="s">
        <v>25448</v>
      </c>
      <c r="Z6348" t="s">
        <v>25449</v>
      </c>
      <c r="AA6348" t="s">
        <v>4529</v>
      </c>
      <c r="AB6348" t="s">
        <v>24801</v>
      </c>
      <c r="AC6348" t="s">
        <v>89</v>
      </c>
      <c r="AD6348" t="str">
        <f t="shared" si="99"/>
        <v>10-23</v>
      </c>
      <c r="AE6348" t="str">
        <f>VLOOKUP(AD6348,'Main_Sub Desc'!C:D,2,)</f>
        <v>Move Out / Turn Off  Fee</v>
      </c>
      <c r="AF6348" t="str">
        <f>VLOOKUP(VALUE(H6348),'Main_Sub Desc'!F:G,2,)</f>
        <v>Wtr Rev Other/Misc</v>
      </c>
      <c r="AG6348">
        <f>IFERROR(VLOOKUP(VALUE(I6348),'PC Mapping'!A:F,6,),"")</f>
        <v>10469</v>
      </c>
      <c r="AH6348" s="13" t="str">
        <f>VLOOKUP(AG6348,'PC Mapping'!L:M,2,)</f>
        <v>Bolivar Water</v>
      </c>
    </row>
    <row r="6349" spans="1:34" x14ac:dyDescent="0.2">
      <c r="A6349" t="s">
        <v>25450</v>
      </c>
      <c r="B6349" t="s">
        <v>25451</v>
      </c>
      <c r="C6349" t="s">
        <v>24797</v>
      </c>
      <c r="D6349" t="s">
        <v>24798</v>
      </c>
      <c r="E6349" s="3">
        <v>45824</v>
      </c>
      <c r="F6349" t="s">
        <v>24601</v>
      </c>
      <c r="G6349" t="s">
        <v>3742</v>
      </c>
      <c r="H6349" t="s">
        <v>3727</v>
      </c>
      <c r="I6349" t="s">
        <v>24347</v>
      </c>
      <c r="J6349" t="s">
        <v>4522</v>
      </c>
      <c r="K6349" s="2">
        <v>335.01</v>
      </c>
      <c r="L6349" t="s">
        <v>44</v>
      </c>
      <c r="M6349" s="2">
        <v>335.01</v>
      </c>
      <c r="N6349" t="s">
        <v>4523</v>
      </c>
      <c r="O6349" t="s">
        <v>44</v>
      </c>
      <c r="P6349" t="s">
        <v>24274</v>
      </c>
      <c r="Q6349" t="s">
        <v>25452</v>
      </c>
      <c r="R6349" t="s">
        <v>44</v>
      </c>
      <c r="S6349" t="s">
        <v>5154</v>
      </c>
      <c r="T6349" s="3">
        <v>45824</v>
      </c>
      <c r="U6349" s="3"/>
      <c r="V6349" s="2">
        <v>0</v>
      </c>
      <c r="W6349" t="s">
        <v>44</v>
      </c>
      <c r="X6349" t="s">
        <v>44</v>
      </c>
      <c r="Y6349" t="s">
        <v>44</v>
      </c>
      <c r="Z6349" t="s">
        <v>24277</v>
      </c>
      <c r="AA6349" t="s">
        <v>24514</v>
      </c>
      <c r="AB6349" t="s">
        <v>24604</v>
      </c>
      <c r="AC6349" t="s">
        <v>90</v>
      </c>
      <c r="AD6349" t="str">
        <f t="shared" si="99"/>
        <v>6000-110</v>
      </c>
      <c r="AE6349" t="str">
        <f>VLOOKUP(AD6349,'Main_Sub Desc'!C:D,2,)</f>
        <v>Misc. Credit</v>
      </c>
      <c r="AF6349" t="str">
        <f>VLOOKUP(VALUE(H6349),'Main_Sub Desc'!F:G,2,)</f>
        <v>Wtr Rev Other/Misc</v>
      </c>
      <c r="AG6349">
        <f>IFERROR(VLOOKUP(VALUE(I6349),'PC Mapping'!A:F,6,),"")</f>
        <v>10719</v>
      </c>
      <c r="AH6349" s="13" t="str">
        <f>VLOOKUP(AG6349,'PC Mapping'!L:M,2,)</f>
        <v>All Other Water</v>
      </c>
    </row>
    <row r="6350" spans="1:34" x14ac:dyDescent="0.2">
      <c r="A6350" t="s">
        <v>25453</v>
      </c>
      <c r="B6350" t="s">
        <v>25451</v>
      </c>
      <c r="C6350" t="s">
        <v>24797</v>
      </c>
      <c r="D6350" t="s">
        <v>24798</v>
      </c>
      <c r="E6350" s="3">
        <v>45824</v>
      </c>
      <c r="F6350" t="s">
        <v>44</v>
      </c>
      <c r="G6350" t="s">
        <v>3742</v>
      </c>
      <c r="H6350" t="s">
        <v>3722</v>
      </c>
      <c r="I6350" t="s">
        <v>4538</v>
      </c>
      <c r="J6350" t="s">
        <v>4522</v>
      </c>
      <c r="K6350" s="2">
        <v>5</v>
      </c>
      <c r="L6350" t="s">
        <v>44</v>
      </c>
      <c r="M6350" s="2">
        <v>5</v>
      </c>
      <c r="N6350" t="s">
        <v>4523</v>
      </c>
      <c r="O6350" t="s">
        <v>4524</v>
      </c>
      <c r="P6350" t="s">
        <v>9896</v>
      </c>
      <c r="Q6350" t="s">
        <v>25454</v>
      </c>
      <c r="R6350" t="s">
        <v>44</v>
      </c>
      <c r="S6350" t="s">
        <v>24382</v>
      </c>
      <c r="T6350" s="3">
        <v>45824</v>
      </c>
      <c r="U6350" s="3">
        <v>45824</v>
      </c>
      <c r="V6350" s="2">
        <v>0</v>
      </c>
      <c r="W6350" t="s">
        <v>44</v>
      </c>
      <c r="X6350" t="s">
        <v>44</v>
      </c>
      <c r="Y6350" t="s">
        <v>9900</v>
      </c>
      <c r="Z6350" t="s">
        <v>306</v>
      </c>
      <c r="AA6350" t="s">
        <v>4529</v>
      </c>
      <c r="AB6350" t="s">
        <v>24681</v>
      </c>
      <c r="AC6350" t="s">
        <v>89</v>
      </c>
      <c r="AD6350" t="str">
        <f t="shared" si="99"/>
        <v>10-50</v>
      </c>
      <c r="AE6350" t="str">
        <f>VLOOKUP(AD6350,'Main_Sub Desc'!C:D,2,)</f>
        <v>Late Payment (Adj.Cr)</v>
      </c>
      <c r="AF6350" t="str">
        <f>VLOOKUP(VALUE(H6350),'Main_Sub Desc'!F:G,2,)</f>
        <v>Wtr Rev Late Payment</v>
      </c>
      <c r="AG6350">
        <f>IFERROR(VLOOKUP(VALUE(I6350),'PC Mapping'!A:F,6,),"")</f>
        <v>10469</v>
      </c>
      <c r="AH6350" s="13" t="str">
        <f>VLOOKUP(AG6350,'PC Mapping'!L:M,2,)</f>
        <v>Bolivar Water</v>
      </c>
    </row>
    <row r="6351" spans="1:34" x14ac:dyDescent="0.2">
      <c r="A6351" t="s">
        <v>25455</v>
      </c>
      <c r="B6351" t="s">
        <v>25451</v>
      </c>
      <c r="C6351" t="s">
        <v>24797</v>
      </c>
      <c r="D6351" t="s">
        <v>24798</v>
      </c>
      <c r="E6351" s="3">
        <v>45824</v>
      </c>
      <c r="F6351" t="s">
        <v>44</v>
      </c>
      <c r="G6351" t="s">
        <v>3742</v>
      </c>
      <c r="H6351" t="s">
        <v>3716</v>
      </c>
      <c r="I6351" t="s">
        <v>4534</v>
      </c>
      <c r="J6351" t="s">
        <v>4522</v>
      </c>
      <c r="K6351" s="2">
        <v>5</v>
      </c>
      <c r="L6351" t="s">
        <v>44</v>
      </c>
      <c r="M6351" s="2">
        <v>5</v>
      </c>
      <c r="N6351" t="s">
        <v>4523</v>
      </c>
      <c r="O6351" t="s">
        <v>4524</v>
      </c>
      <c r="P6351" t="s">
        <v>9896</v>
      </c>
      <c r="Q6351" t="s">
        <v>25456</v>
      </c>
      <c r="R6351" t="s">
        <v>44</v>
      </c>
      <c r="S6351" t="s">
        <v>24382</v>
      </c>
      <c r="T6351" s="3">
        <v>45824</v>
      </c>
      <c r="U6351" s="3">
        <v>45824</v>
      </c>
      <c r="V6351" s="2">
        <v>0</v>
      </c>
      <c r="W6351" t="s">
        <v>44</v>
      </c>
      <c r="X6351" t="s">
        <v>44</v>
      </c>
      <c r="Y6351" t="s">
        <v>9898</v>
      </c>
      <c r="Z6351" t="s">
        <v>306</v>
      </c>
      <c r="AA6351" t="s">
        <v>4529</v>
      </c>
      <c r="AB6351" t="s">
        <v>24681</v>
      </c>
      <c r="AC6351" t="s">
        <v>89</v>
      </c>
      <c r="AD6351" t="str">
        <f t="shared" si="99"/>
        <v>10-50</v>
      </c>
      <c r="AE6351" t="str">
        <f>VLOOKUP(AD6351,'Main_Sub Desc'!C:D,2,)</f>
        <v>Late Payment (Adj.Cr)</v>
      </c>
      <c r="AF6351" t="str">
        <f>VLOOKUP(VALUE(H6351),'Main_Sub Desc'!F:G,2,)</f>
        <v>Wst Rev Late Payment</v>
      </c>
      <c r="AG6351">
        <f>IFERROR(VLOOKUP(VALUE(I6351),'PC Mapping'!A:F,6,),"")</f>
        <v>10514</v>
      </c>
      <c r="AH6351" s="13" t="str">
        <f>VLOOKUP(AG6351,'PC Mapping'!L:M,2,)</f>
        <v>Bolivar Sewer</v>
      </c>
    </row>
    <row r="6352" spans="1:34" x14ac:dyDescent="0.2">
      <c r="A6352" t="s">
        <v>25457</v>
      </c>
      <c r="B6352" t="s">
        <v>25458</v>
      </c>
      <c r="C6352" t="s">
        <v>24797</v>
      </c>
      <c r="D6352" t="s">
        <v>24379</v>
      </c>
      <c r="E6352" s="3">
        <v>45824</v>
      </c>
      <c r="F6352" t="s">
        <v>44</v>
      </c>
      <c r="G6352" t="s">
        <v>3742</v>
      </c>
      <c r="H6352" t="s">
        <v>3729</v>
      </c>
      <c r="I6352" t="s">
        <v>3752</v>
      </c>
      <c r="J6352" t="s">
        <v>4522</v>
      </c>
      <c r="K6352" s="2">
        <v>-50</v>
      </c>
      <c r="L6352" t="s">
        <v>44</v>
      </c>
      <c r="M6352" s="2">
        <v>-50</v>
      </c>
      <c r="N6352" t="s">
        <v>4523</v>
      </c>
      <c r="O6352" t="s">
        <v>24380</v>
      </c>
      <c r="P6352" t="s">
        <v>5415</v>
      </c>
      <c r="Q6352" t="s">
        <v>25459</v>
      </c>
      <c r="R6352" t="s">
        <v>44</v>
      </c>
      <c r="S6352" t="s">
        <v>24382</v>
      </c>
      <c r="T6352" s="3">
        <v>45824</v>
      </c>
      <c r="U6352" s="3">
        <v>45824</v>
      </c>
      <c r="V6352" s="2">
        <v>0</v>
      </c>
      <c r="W6352" t="s">
        <v>44</v>
      </c>
      <c r="X6352" t="s">
        <v>44</v>
      </c>
      <c r="Y6352" t="s">
        <v>25460</v>
      </c>
      <c r="Z6352" t="s">
        <v>1888</v>
      </c>
      <c r="AA6352" t="s">
        <v>4529</v>
      </c>
      <c r="AB6352" t="s">
        <v>24383</v>
      </c>
      <c r="AC6352" t="s">
        <v>89</v>
      </c>
      <c r="AD6352" t="str">
        <f t="shared" si="99"/>
        <v>10-44</v>
      </c>
      <c r="AE6352" t="str">
        <f>VLOOKUP(AD6352,'Main_Sub Desc'!C:D,2,)</f>
        <v>Initiation Fee</v>
      </c>
      <c r="AF6352" t="str">
        <f>VLOOKUP(VALUE(H6352),'Main_Sub Desc'!F:G,2,)</f>
        <v>Wtr Rev Establish</v>
      </c>
      <c r="AG6352">
        <f>IFERROR(VLOOKUP(VALUE(I6352),'PC Mapping'!A:F,6,),"")</f>
        <v>10719</v>
      </c>
      <c r="AH6352" s="13" t="str">
        <f>VLOOKUP(AG6352,'PC Mapping'!L:M,2,)</f>
        <v>All Other Water</v>
      </c>
    </row>
    <row r="6353" spans="1:34" x14ac:dyDescent="0.2">
      <c r="A6353" t="s">
        <v>25461</v>
      </c>
      <c r="B6353" t="s">
        <v>25458</v>
      </c>
      <c r="C6353" t="s">
        <v>24797</v>
      </c>
      <c r="D6353" t="s">
        <v>24379</v>
      </c>
      <c r="E6353" s="3">
        <v>45824</v>
      </c>
      <c r="F6353" t="s">
        <v>44</v>
      </c>
      <c r="G6353" t="s">
        <v>3742</v>
      </c>
      <c r="H6353" t="s">
        <v>3729</v>
      </c>
      <c r="I6353" t="s">
        <v>3752</v>
      </c>
      <c r="J6353" t="s">
        <v>4522</v>
      </c>
      <c r="K6353" s="2">
        <v>-50</v>
      </c>
      <c r="L6353" t="s">
        <v>44</v>
      </c>
      <c r="M6353" s="2">
        <v>-50</v>
      </c>
      <c r="N6353" t="s">
        <v>4523</v>
      </c>
      <c r="O6353" t="s">
        <v>24380</v>
      </c>
      <c r="P6353" t="s">
        <v>25462</v>
      </c>
      <c r="Q6353" t="s">
        <v>25463</v>
      </c>
      <c r="R6353" t="s">
        <v>44</v>
      </c>
      <c r="S6353" t="s">
        <v>24382</v>
      </c>
      <c r="T6353" s="3">
        <v>45824</v>
      </c>
      <c r="U6353" s="3">
        <v>45824</v>
      </c>
      <c r="V6353" s="2">
        <v>0</v>
      </c>
      <c r="W6353" t="s">
        <v>44</v>
      </c>
      <c r="X6353" t="s">
        <v>44</v>
      </c>
      <c r="Y6353" t="s">
        <v>25464</v>
      </c>
      <c r="Z6353" t="s">
        <v>25465</v>
      </c>
      <c r="AA6353" t="s">
        <v>4529</v>
      </c>
      <c r="AB6353" t="s">
        <v>24383</v>
      </c>
      <c r="AC6353" t="s">
        <v>89</v>
      </c>
      <c r="AD6353" t="str">
        <f t="shared" si="99"/>
        <v>10-44</v>
      </c>
      <c r="AE6353" t="str">
        <f>VLOOKUP(AD6353,'Main_Sub Desc'!C:D,2,)</f>
        <v>Initiation Fee</v>
      </c>
      <c r="AF6353" t="str">
        <f>VLOOKUP(VALUE(H6353),'Main_Sub Desc'!F:G,2,)</f>
        <v>Wtr Rev Establish</v>
      </c>
      <c r="AG6353">
        <f>IFERROR(VLOOKUP(VALUE(I6353),'PC Mapping'!A:F,6,),"")</f>
        <v>10719</v>
      </c>
      <c r="AH6353" s="13" t="str">
        <f>VLOOKUP(AG6353,'PC Mapping'!L:M,2,)</f>
        <v>All Other Water</v>
      </c>
    </row>
    <row r="6354" spans="1:34" x14ac:dyDescent="0.2">
      <c r="A6354" t="s">
        <v>25466</v>
      </c>
      <c r="B6354" t="s">
        <v>25458</v>
      </c>
      <c r="C6354" t="s">
        <v>24797</v>
      </c>
      <c r="D6354" t="s">
        <v>24379</v>
      </c>
      <c r="E6354" s="3">
        <v>45824</v>
      </c>
      <c r="F6354" t="s">
        <v>24631</v>
      </c>
      <c r="G6354" t="s">
        <v>3742</v>
      </c>
      <c r="H6354" t="s">
        <v>3729</v>
      </c>
      <c r="I6354" t="s">
        <v>24279</v>
      </c>
      <c r="J6354" t="s">
        <v>4522</v>
      </c>
      <c r="K6354" s="2">
        <v>-50</v>
      </c>
      <c r="L6354" t="s">
        <v>44</v>
      </c>
      <c r="M6354" s="2">
        <v>-50</v>
      </c>
      <c r="N6354" t="s">
        <v>4523</v>
      </c>
      <c r="O6354" t="s">
        <v>24380</v>
      </c>
      <c r="P6354" t="s">
        <v>5229</v>
      </c>
      <c r="Q6354" t="s">
        <v>25467</v>
      </c>
      <c r="R6354" t="s">
        <v>44</v>
      </c>
      <c r="S6354" t="s">
        <v>24382</v>
      </c>
      <c r="T6354" s="3">
        <v>45824</v>
      </c>
      <c r="U6354" s="3">
        <v>45824</v>
      </c>
      <c r="V6354" s="2">
        <v>0</v>
      </c>
      <c r="W6354" t="s">
        <v>44</v>
      </c>
      <c r="X6354" t="s">
        <v>44</v>
      </c>
      <c r="Y6354" t="s">
        <v>24634</v>
      </c>
      <c r="Z6354" t="s">
        <v>24635</v>
      </c>
      <c r="AA6354" t="s">
        <v>4529</v>
      </c>
      <c r="AB6354" t="s">
        <v>24383</v>
      </c>
      <c r="AC6354" t="s">
        <v>89</v>
      </c>
      <c r="AD6354" t="str">
        <f t="shared" si="99"/>
        <v>10-44</v>
      </c>
      <c r="AE6354" t="str">
        <f>VLOOKUP(AD6354,'Main_Sub Desc'!C:D,2,)</f>
        <v>Initiation Fee</v>
      </c>
      <c r="AF6354" t="str">
        <f>VLOOKUP(VALUE(H6354),'Main_Sub Desc'!F:G,2,)</f>
        <v>Wtr Rev Establish</v>
      </c>
      <c r="AG6354">
        <f>IFERROR(VLOOKUP(VALUE(I6354),'PC Mapping'!A:F,6,),"")</f>
        <v>10719</v>
      </c>
      <c r="AH6354" s="13" t="str">
        <f>VLOOKUP(AG6354,'PC Mapping'!L:M,2,)</f>
        <v>All Other Water</v>
      </c>
    </row>
    <row r="6355" spans="1:34" x14ac:dyDescent="0.2">
      <c r="A6355" t="s">
        <v>25468</v>
      </c>
      <c r="B6355" t="s">
        <v>25458</v>
      </c>
      <c r="C6355" t="s">
        <v>24797</v>
      </c>
      <c r="D6355" t="s">
        <v>24379</v>
      </c>
      <c r="E6355" s="3">
        <v>45824</v>
      </c>
      <c r="F6355" t="s">
        <v>44</v>
      </c>
      <c r="G6355" t="s">
        <v>3742</v>
      </c>
      <c r="H6355" t="s">
        <v>3729</v>
      </c>
      <c r="I6355" t="s">
        <v>4538</v>
      </c>
      <c r="J6355" t="s">
        <v>4522</v>
      </c>
      <c r="K6355" s="2">
        <v>-50</v>
      </c>
      <c r="L6355" t="s">
        <v>44</v>
      </c>
      <c r="M6355" s="2">
        <v>-50</v>
      </c>
      <c r="N6355" t="s">
        <v>4523</v>
      </c>
      <c r="O6355" t="s">
        <v>24380</v>
      </c>
      <c r="P6355" t="s">
        <v>11944</v>
      </c>
      <c r="Q6355" t="s">
        <v>25469</v>
      </c>
      <c r="R6355" t="s">
        <v>44</v>
      </c>
      <c r="S6355" t="s">
        <v>24382</v>
      </c>
      <c r="T6355" s="3">
        <v>45824</v>
      </c>
      <c r="U6355" s="3">
        <v>45824</v>
      </c>
      <c r="V6355" s="2">
        <v>0</v>
      </c>
      <c r="W6355" t="s">
        <v>44</v>
      </c>
      <c r="X6355" t="s">
        <v>44</v>
      </c>
      <c r="Y6355" t="s">
        <v>25470</v>
      </c>
      <c r="Z6355" t="s">
        <v>279</v>
      </c>
      <c r="AA6355" t="s">
        <v>4529</v>
      </c>
      <c r="AB6355" t="s">
        <v>24383</v>
      </c>
      <c r="AC6355" t="s">
        <v>89</v>
      </c>
      <c r="AD6355" t="str">
        <f t="shared" si="99"/>
        <v>10-44</v>
      </c>
      <c r="AE6355" t="str">
        <f>VLOOKUP(AD6355,'Main_Sub Desc'!C:D,2,)</f>
        <v>Initiation Fee</v>
      </c>
      <c r="AF6355" t="str">
        <f>VLOOKUP(VALUE(H6355),'Main_Sub Desc'!F:G,2,)</f>
        <v>Wtr Rev Establish</v>
      </c>
      <c r="AG6355">
        <f>IFERROR(VLOOKUP(VALUE(I6355),'PC Mapping'!A:F,6,),"")</f>
        <v>10469</v>
      </c>
      <c r="AH6355" s="13" t="str">
        <f>VLOOKUP(AG6355,'PC Mapping'!L:M,2,)</f>
        <v>Bolivar Water</v>
      </c>
    </row>
    <row r="6356" spans="1:34" x14ac:dyDescent="0.2">
      <c r="A6356" t="s">
        <v>25471</v>
      </c>
      <c r="B6356" t="s">
        <v>25451</v>
      </c>
      <c r="C6356" t="s">
        <v>24797</v>
      </c>
      <c r="D6356" t="s">
        <v>24798</v>
      </c>
      <c r="E6356" s="3">
        <v>45824</v>
      </c>
      <c r="F6356" t="s">
        <v>44</v>
      </c>
      <c r="G6356" t="s">
        <v>3742</v>
      </c>
      <c r="H6356" t="s">
        <v>3722</v>
      </c>
      <c r="I6356" t="s">
        <v>4538</v>
      </c>
      <c r="J6356" t="s">
        <v>4522</v>
      </c>
      <c r="K6356" s="2">
        <v>5</v>
      </c>
      <c r="L6356" t="s">
        <v>44</v>
      </c>
      <c r="M6356" s="2">
        <v>5</v>
      </c>
      <c r="N6356" t="s">
        <v>4523</v>
      </c>
      <c r="O6356" t="s">
        <v>4524</v>
      </c>
      <c r="P6356" t="s">
        <v>14634</v>
      </c>
      <c r="Q6356" t="s">
        <v>25472</v>
      </c>
      <c r="R6356" t="s">
        <v>44</v>
      </c>
      <c r="S6356" t="s">
        <v>24382</v>
      </c>
      <c r="T6356" s="3">
        <v>45824</v>
      </c>
      <c r="U6356" s="3">
        <v>45824</v>
      </c>
      <c r="V6356" s="2">
        <v>0</v>
      </c>
      <c r="W6356" t="s">
        <v>44</v>
      </c>
      <c r="X6356" t="s">
        <v>44</v>
      </c>
      <c r="Y6356" t="s">
        <v>25473</v>
      </c>
      <c r="Z6356" t="s">
        <v>25474</v>
      </c>
      <c r="AA6356" t="s">
        <v>4529</v>
      </c>
      <c r="AB6356" t="s">
        <v>24681</v>
      </c>
      <c r="AC6356" t="s">
        <v>89</v>
      </c>
      <c r="AD6356" t="str">
        <f t="shared" si="99"/>
        <v>10-50</v>
      </c>
      <c r="AE6356" t="str">
        <f>VLOOKUP(AD6356,'Main_Sub Desc'!C:D,2,)</f>
        <v>Late Payment (Adj.Cr)</v>
      </c>
      <c r="AF6356" t="str">
        <f>VLOOKUP(VALUE(H6356),'Main_Sub Desc'!F:G,2,)</f>
        <v>Wtr Rev Late Payment</v>
      </c>
      <c r="AG6356">
        <f>IFERROR(VLOOKUP(VALUE(I6356),'PC Mapping'!A:F,6,),"")</f>
        <v>10469</v>
      </c>
      <c r="AH6356" s="13" t="str">
        <f>VLOOKUP(AG6356,'PC Mapping'!L:M,2,)</f>
        <v>Bolivar Water</v>
      </c>
    </row>
    <row r="6357" spans="1:34" x14ac:dyDescent="0.2">
      <c r="A6357" t="s">
        <v>25475</v>
      </c>
      <c r="B6357" t="s">
        <v>25451</v>
      </c>
      <c r="C6357" t="s">
        <v>24797</v>
      </c>
      <c r="D6357" t="s">
        <v>24798</v>
      </c>
      <c r="E6357" s="3">
        <v>45824</v>
      </c>
      <c r="F6357" t="s">
        <v>44</v>
      </c>
      <c r="G6357" t="s">
        <v>3742</v>
      </c>
      <c r="H6357" t="s">
        <v>3716</v>
      </c>
      <c r="I6357" t="s">
        <v>4534</v>
      </c>
      <c r="J6357" t="s">
        <v>4522</v>
      </c>
      <c r="K6357" s="2">
        <v>5</v>
      </c>
      <c r="L6357" t="s">
        <v>44</v>
      </c>
      <c r="M6357" s="2">
        <v>5</v>
      </c>
      <c r="N6357" t="s">
        <v>4523</v>
      </c>
      <c r="O6357" t="s">
        <v>4524</v>
      </c>
      <c r="P6357" t="s">
        <v>14634</v>
      </c>
      <c r="Q6357" t="s">
        <v>25476</v>
      </c>
      <c r="R6357" t="s">
        <v>44</v>
      </c>
      <c r="S6357" t="s">
        <v>24382</v>
      </c>
      <c r="T6357" s="3">
        <v>45824</v>
      </c>
      <c r="U6357" s="3">
        <v>45824</v>
      </c>
      <c r="V6357" s="2">
        <v>0</v>
      </c>
      <c r="W6357" t="s">
        <v>44</v>
      </c>
      <c r="X6357" t="s">
        <v>44</v>
      </c>
      <c r="Y6357" t="s">
        <v>25477</v>
      </c>
      <c r="Z6357" t="s">
        <v>25474</v>
      </c>
      <c r="AA6357" t="s">
        <v>4529</v>
      </c>
      <c r="AB6357" t="s">
        <v>24681</v>
      </c>
      <c r="AC6357" t="s">
        <v>89</v>
      </c>
      <c r="AD6357" t="str">
        <f t="shared" si="99"/>
        <v>10-50</v>
      </c>
      <c r="AE6357" t="str">
        <f>VLOOKUP(AD6357,'Main_Sub Desc'!C:D,2,)</f>
        <v>Late Payment (Adj.Cr)</v>
      </c>
      <c r="AF6357" t="str">
        <f>VLOOKUP(VALUE(H6357),'Main_Sub Desc'!F:G,2,)</f>
        <v>Wst Rev Late Payment</v>
      </c>
      <c r="AG6357">
        <f>IFERROR(VLOOKUP(VALUE(I6357),'PC Mapping'!A:F,6,),"")</f>
        <v>10514</v>
      </c>
      <c r="AH6357" s="13" t="str">
        <f>VLOOKUP(AG6357,'PC Mapping'!L:M,2,)</f>
        <v>Bolivar Sewer</v>
      </c>
    </row>
    <row r="6358" spans="1:34" x14ac:dyDescent="0.2">
      <c r="A6358" t="s">
        <v>25478</v>
      </c>
      <c r="B6358" t="s">
        <v>25458</v>
      </c>
      <c r="C6358" t="s">
        <v>24797</v>
      </c>
      <c r="D6358" t="s">
        <v>24379</v>
      </c>
      <c r="E6358" s="3">
        <v>45824</v>
      </c>
      <c r="F6358" t="s">
        <v>44</v>
      </c>
      <c r="G6358" t="s">
        <v>3742</v>
      </c>
      <c r="H6358" t="s">
        <v>3729</v>
      </c>
      <c r="I6358" t="s">
        <v>24687</v>
      </c>
      <c r="J6358" t="s">
        <v>4522</v>
      </c>
      <c r="K6358" s="2">
        <v>-50</v>
      </c>
      <c r="L6358" t="s">
        <v>44</v>
      </c>
      <c r="M6358" s="2">
        <v>-50</v>
      </c>
      <c r="N6358" t="s">
        <v>4523</v>
      </c>
      <c r="O6358" t="s">
        <v>24380</v>
      </c>
      <c r="P6358" t="s">
        <v>25479</v>
      </c>
      <c r="Q6358" t="s">
        <v>25480</v>
      </c>
      <c r="R6358" t="s">
        <v>44</v>
      </c>
      <c r="S6358" t="s">
        <v>24382</v>
      </c>
      <c r="T6358" s="3">
        <v>45824</v>
      </c>
      <c r="U6358" s="3">
        <v>45824</v>
      </c>
      <c r="V6358" s="2">
        <v>0</v>
      </c>
      <c r="W6358" t="s">
        <v>44</v>
      </c>
      <c r="X6358" t="s">
        <v>44</v>
      </c>
      <c r="Y6358" t="s">
        <v>25481</v>
      </c>
      <c r="Z6358" t="s">
        <v>103</v>
      </c>
      <c r="AA6358" t="s">
        <v>4529</v>
      </c>
      <c r="AB6358" t="s">
        <v>24383</v>
      </c>
      <c r="AC6358" t="s">
        <v>89</v>
      </c>
      <c r="AD6358" t="str">
        <f t="shared" si="99"/>
        <v>10-44</v>
      </c>
      <c r="AE6358" t="str">
        <f>VLOOKUP(AD6358,'Main_Sub Desc'!C:D,2,)</f>
        <v>Initiation Fee</v>
      </c>
      <c r="AF6358" t="str">
        <f>VLOOKUP(VALUE(H6358),'Main_Sub Desc'!F:G,2,)</f>
        <v>Wtr Rev Establish</v>
      </c>
      <c r="AG6358">
        <f>IFERROR(VLOOKUP(VALUE(I6358),'PC Mapping'!A:F,6,),"")</f>
        <v>10719</v>
      </c>
      <c r="AH6358" s="13" t="str">
        <f>VLOOKUP(AG6358,'PC Mapping'!L:M,2,)</f>
        <v>All Other Water</v>
      </c>
    </row>
    <row r="6359" spans="1:34" x14ac:dyDescent="0.2">
      <c r="A6359" t="s">
        <v>25482</v>
      </c>
      <c r="B6359" t="s">
        <v>25451</v>
      </c>
      <c r="C6359" t="s">
        <v>24797</v>
      </c>
      <c r="D6359" t="s">
        <v>24798</v>
      </c>
      <c r="E6359" s="3">
        <v>45824</v>
      </c>
      <c r="F6359" t="s">
        <v>44</v>
      </c>
      <c r="G6359" t="s">
        <v>3742</v>
      </c>
      <c r="H6359" t="s">
        <v>3722</v>
      </c>
      <c r="I6359" t="s">
        <v>4538</v>
      </c>
      <c r="J6359" t="s">
        <v>4522</v>
      </c>
      <c r="K6359" s="2">
        <v>5</v>
      </c>
      <c r="L6359" t="s">
        <v>44</v>
      </c>
      <c r="M6359" s="2">
        <v>5</v>
      </c>
      <c r="N6359" t="s">
        <v>4523</v>
      </c>
      <c r="O6359" t="s">
        <v>4524</v>
      </c>
      <c r="P6359" t="s">
        <v>12745</v>
      </c>
      <c r="Q6359" t="s">
        <v>25483</v>
      </c>
      <c r="R6359" t="s">
        <v>44</v>
      </c>
      <c r="S6359" t="s">
        <v>24382</v>
      </c>
      <c r="T6359" s="3">
        <v>45824</v>
      </c>
      <c r="U6359" s="3">
        <v>45824</v>
      </c>
      <c r="V6359" s="2">
        <v>0</v>
      </c>
      <c r="W6359" t="s">
        <v>44</v>
      </c>
      <c r="X6359" t="s">
        <v>44</v>
      </c>
      <c r="Y6359" t="s">
        <v>12747</v>
      </c>
      <c r="Z6359" t="s">
        <v>12748</v>
      </c>
      <c r="AA6359" t="s">
        <v>4529</v>
      </c>
      <c r="AB6359" t="s">
        <v>24681</v>
      </c>
      <c r="AC6359" t="s">
        <v>89</v>
      </c>
      <c r="AD6359" t="str">
        <f t="shared" si="99"/>
        <v>10-50</v>
      </c>
      <c r="AE6359" t="str">
        <f>VLOOKUP(AD6359,'Main_Sub Desc'!C:D,2,)</f>
        <v>Late Payment (Adj.Cr)</v>
      </c>
      <c r="AF6359" t="str">
        <f>VLOOKUP(VALUE(H6359),'Main_Sub Desc'!F:G,2,)</f>
        <v>Wtr Rev Late Payment</v>
      </c>
      <c r="AG6359">
        <f>IFERROR(VLOOKUP(VALUE(I6359),'PC Mapping'!A:F,6,),"")</f>
        <v>10469</v>
      </c>
      <c r="AH6359" s="13" t="str">
        <f>VLOOKUP(AG6359,'PC Mapping'!L:M,2,)</f>
        <v>Bolivar Water</v>
      </c>
    </row>
    <row r="6360" spans="1:34" x14ac:dyDescent="0.2">
      <c r="A6360" t="s">
        <v>25484</v>
      </c>
      <c r="B6360" t="s">
        <v>25451</v>
      </c>
      <c r="C6360" t="s">
        <v>24797</v>
      </c>
      <c r="D6360" t="s">
        <v>24798</v>
      </c>
      <c r="E6360" s="3">
        <v>45824</v>
      </c>
      <c r="F6360" t="s">
        <v>44</v>
      </c>
      <c r="G6360" t="s">
        <v>3742</v>
      </c>
      <c r="H6360" t="s">
        <v>3716</v>
      </c>
      <c r="I6360" t="s">
        <v>4534</v>
      </c>
      <c r="J6360" t="s">
        <v>4522</v>
      </c>
      <c r="K6360" s="2">
        <v>5</v>
      </c>
      <c r="L6360" t="s">
        <v>44</v>
      </c>
      <c r="M6360" s="2">
        <v>5</v>
      </c>
      <c r="N6360" t="s">
        <v>4523</v>
      </c>
      <c r="O6360" t="s">
        <v>4524</v>
      </c>
      <c r="P6360" t="s">
        <v>12745</v>
      </c>
      <c r="Q6360" t="s">
        <v>25485</v>
      </c>
      <c r="R6360" t="s">
        <v>44</v>
      </c>
      <c r="S6360" t="s">
        <v>24382</v>
      </c>
      <c r="T6360" s="3">
        <v>45824</v>
      </c>
      <c r="U6360" s="3">
        <v>45824</v>
      </c>
      <c r="V6360" s="2">
        <v>0</v>
      </c>
      <c r="W6360" t="s">
        <v>44</v>
      </c>
      <c r="X6360" t="s">
        <v>44</v>
      </c>
      <c r="Y6360" t="s">
        <v>12750</v>
      </c>
      <c r="Z6360" t="s">
        <v>12748</v>
      </c>
      <c r="AA6360" t="s">
        <v>4529</v>
      </c>
      <c r="AB6360" t="s">
        <v>24681</v>
      </c>
      <c r="AC6360" t="s">
        <v>89</v>
      </c>
      <c r="AD6360" t="str">
        <f t="shared" si="99"/>
        <v>10-50</v>
      </c>
      <c r="AE6360" t="str">
        <f>VLOOKUP(AD6360,'Main_Sub Desc'!C:D,2,)</f>
        <v>Late Payment (Adj.Cr)</v>
      </c>
      <c r="AF6360" t="str">
        <f>VLOOKUP(VALUE(H6360),'Main_Sub Desc'!F:G,2,)</f>
        <v>Wst Rev Late Payment</v>
      </c>
      <c r="AG6360">
        <f>IFERROR(VLOOKUP(VALUE(I6360),'PC Mapping'!A:F,6,),"")</f>
        <v>10514</v>
      </c>
      <c r="AH6360" s="13" t="str">
        <f>VLOOKUP(AG6360,'PC Mapping'!L:M,2,)</f>
        <v>Bolivar Sewer</v>
      </c>
    </row>
    <row r="6361" spans="1:34" x14ac:dyDescent="0.2">
      <c r="A6361" t="s">
        <v>25486</v>
      </c>
      <c r="B6361" t="s">
        <v>25458</v>
      </c>
      <c r="C6361" t="s">
        <v>24797</v>
      </c>
      <c r="D6361" t="s">
        <v>24379</v>
      </c>
      <c r="E6361" s="3">
        <v>45824</v>
      </c>
      <c r="F6361" t="s">
        <v>24595</v>
      </c>
      <c r="G6361" t="s">
        <v>3742</v>
      </c>
      <c r="H6361" t="s">
        <v>3718</v>
      </c>
      <c r="I6361" t="s">
        <v>5595</v>
      </c>
      <c r="J6361" t="s">
        <v>4522</v>
      </c>
      <c r="K6361" s="2">
        <v>-50</v>
      </c>
      <c r="L6361" t="s">
        <v>44</v>
      </c>
      <c r="M6361" s="2">
        <v>-50</v>
      </c>
      <c r="N6361" t="s">
        <v>4523</v>
      </c>
      <c r="O6361" t="s">
        <v>24380</v>
      </c>
      <c r="P6361" t="s">
        <v>5596</v>
      </c>
      <c r="Q6361" t="s">
        <v>25487</v>
      </c>
      <c r="R6361" t="s">
        <v>44</v>
      </c>
      <c r="S6361" t="s">
        <v>24382</v>
      </c>
      <c r="T6361" s="3">
        <v>45824</v>
      </c>
      <c r="U6361" s="3">
        <v>45824</v>
      </c>
      <c r="V6361" s="2">
        <v>0</v>
      </c>
      <c r="W6361" t="s">
        <v>44</v>
      </c>
      <c r="X6361" t="s">
        <v>44</v>
      </c>
      <c r="Y6361" t="s">
        <v>24599</v>
      </c>
      <c r="Z6361" t="s">
        <v>24600</v>
      </c>
      <c r="AA6361" t="s">
        <v>4529</v>
      </c>
      <c r="AB6361" t="s">
        <v>24383</v>
      </c>
      <c r="AC6361" t="s">
        <v>89</v>
      </c>
      <c r="AD6361" t="str">
        <f t="shared" si="99"/>
        <v>10-44</v>
      </c>
      <c r="AE6361" t="str">
        <f>VLOOKUP(AD6361,'Main_Sub Desc'!C:D,2,)</f>
        <v>Initiation Fee</v>
      </c>
      <c r="AF6361" t="str">
        <f>VLOOKUP(VALUE(H6361),'Main_Sub Desc'!F:G,2,)</f>
        <v>Wst Rev Establish</v>
      </c>
      <c r="AG6361">
        <f>IFERROR(VLOOKUP(VALUE(I6361),'PC Mapping'!A:F,6,),"")</f>
        <v>10636</v>
      </c>
      <c r="AH6361" s="13" t="str">
        <f>VLOOKUP(AG6361,'PC Mapping'!L:M,2,)</f>
        <v>Prairie Heights Sewer</v>
      </c>
    </row>
    <row r="6362" spans="1:34" x14ac:dyDescent="0.2">
      <c r="A6362" t="s">
        <v>25488</v>
      </c>
      <c r="B6362" t="s">
        <v>25451</v>
      </c>
      <c r="C6362" t="s">
        <v>24797</v>
      </c>
      <c r="D6362" t="s">
        <v>24798</v>
      </c>
      <c r="E6362" s="3">
        <v>45824</v>
      </c>
      <c r="F6362" t="s">
        <v>44</v>
      </c>
      <c r="G6362" t="s">
        <v>3742</v>
      </c>
      <c r="H6362" t="s">
        <v>3722</v>
      </c>
      <c r="I6362" t="s">
        <v>3752</v>
      </c>
      <c r="J6362" t="s">
        <v>4522</v>
      </c>
      <c r="K6362" s="2">
        <v>5</v>
      </c>
      <c r="L6362" t="s">
        <v>44</v>
      </c>
      <c r="M6362" s="2">
        <v>5</v>
      </c>
      <c r="N6362" t="s">
        <v>4523</v>
      </c>
      <c r="O6362" t="s">
        <v>4524</v>
      </c>
      <c r="P6362" t="s">
        <v>5959</v>
      </c>
      <c r="Q6362" t="s">
        <v>25489</v>
      </c>
      <c r="R6362" t="s">
        <v>44</v>
      </c>
      <c r="S6362" t="s">
        <v>24382</v>
      </c>
      <c r="T6362" s="3">
        <v>45824</v>
      </c>
      <c r="U6362" s="3">
        <v>45824</v>
      </c>
      <c r="V6362" s="2">
        <v>0</v>
      </c>
      <c r="W6362" t="s">
        <v>44</v>
      </c>
      <c r="X6362" t="s">
        <v>44</v>
      </c>
      <c r="Y6362" t="s">
        <v>25490</v>
      </c>
      <c r="Z6362" t="s">
        <v>1721</v>
      </c>
      <c r="AA6362" t="s">
        <v>4529</v>
      </c>
      <c r="AB6362" t="s">
        <v>24681</v>
      </c>
      <c r="AC6362" t="s">
        <v>89</v>
      </c>
      <c r="AD6362" t="str">
        <f t="shared" si="99"/>
        <v>10-50</v>
      </c>
      <c r="AE6362" t="str">
        <f>VLOOKUP(AD6362,'Main_Sub Desc'!C:D,2,)</f>
        <v>Late Payment (Adj.Cr)</v>
      </c>
      <c r="AF6362" t="str">
        <f>VLOOKUP(VALUE(H6362),'Main_Sub Desc'!F:G,2,)</f>
        <v>Wtr Rev Late Payment</v>
      </c>
      <c r="AG6362">
        <f>IFERROR(VLOOKUP(VALUE(I6362),'PC Mapping'!A:F,6,),"")</f>
        <v>10719</v>
      </c>
      <c r="AH6362" s="13" t="str">
        <f>VLOOKUP(AG6362,'PC Mapping'!L:M,2,)</f>
        <v>All Other Water</v>
      </c>
    </row>
    <row r="6363" spans="1:34" x14ac:dyDescent="0.2">
      <c r="A6363" t="s">
        <v>25491</v>
      </c>
      <c r="B6363" t="s">
        <v>25458</v>
      </c>
      <c r="C6363" t="s">
        <v>24797</v>
      </c>
      <c r="D6363" t="s">
        <v>24379</v>
      </c>
      <c r="E6363" s="3">
        <v>45824</v>
      </c>
      <c r="F6363" t="s">
        <v>44</v>
      </c>
      <c r="G6363" t="s">
        <v>3742</v>
      </c>
      <c r="H6363" t="s">
        <v>3729</v>
      </c>
      <c r="I6363" t="s">
        <v>4538</v>
      </c>
      <c r="J6363" t="s">
        <v>4522</v>
      </c>
      <c r="K6363" s="2">
        <v>-50</v>
      </c>
      <c r="L6363" t="s">
        <v>44</v>
      </c>
      <c r="M6363" s="2">
        <v>-50</v>
      </c>
      <c r="N6363" t="s">
        <v>4523</v>
      </c>
      <c r="O6363" t="s">
        <v>24380</v>
      </c>
      <c r="P6363" t="s">
        <v>25492</v>
      </c>
      <c r="Q6363" t="s">
        <v>25493</v>
      </c>
      <c r="R6363" t="s">
        <v>44</v>
      </c>
      <c r="S6363" t="s">
        <v>24382</v>
      </c>
      <c r="T6363" s="3">
        <v>45824</v>
      </c>
      <c r="U6363" s="3">
        <v>45824</v>
      </c>
      <c r="V6363" s="2">
        <v>0</v>
      </c>
      <c r="W6363" t="s">
        <v>44</v>
      </c>
      <c r="X6363" t="s">
        <v>44</v>
      </c>
      <c r="Y6363" t="s">
        <v>25494</v>
      </c>
      <c r="Z6363" t="s">
        <v>25495</v>
      </c>
      <c r="AA6363" t="s">
        <v>4529</v>
      </c>
      <c r="AB6363" t="s">
        <v>24383</v>
      </c>
      <c r="AC6363" t="s">
        <v>89</v>
      </c>
      <c r="AD6363" t="str">
        <f t="shared" si="99"/>
        <v>10-44</v>
      </c>
      <c r="AE6363" t="str">
        <f>VLOOKUP(AD6363,'Main_Sub Desc'!C:D,2,)</f>
        <v>Initiation Fee</v>
      </c>
      <c r="AF6363" t="str">
        <f>VLOOKUP(VALUE(H6363),'Main_Sub Desc'!F:G,2,)</f>
        <v>Wtr Rev Establish</v>
      </c>
      <c r="AG6363">
        <f>IFERROR(VLOOKUP(VALUE(I6363),'PC Mapping'!A:F,6,),"")</f>
        <v>10469</v>
      </c>
      <c r="AH6363" s="13" t="str">
        <f>VLOOKUP(AG6363,'PC Mapping'!L:M,2,)</f>
        <v>Bolivar Water</v>
      </c>
    </row>
    <row r="6364" spans="1:34" x14ac:dyDescent="0.2">
      <c r="A6364" t="s">
        <v>25496</v>
      </c>
      <c r="B6364" t="s">
        <v>25451</v>
      </c>
      <c r="C6364" t="s">
        <v>24797</v>
      </c>
      <c r="D6364" t="s">
        <v>24798</v>
      </c>
      <c r="E6364" s="3">
        <v>45824</v>
      </c>
      <c r="F6364" t="s">
        <v>44</v>
      </c>
      <c r="G6364" t="s">
        <v>3742</v>
      </c>
      <c r="H6364" t="s">
        <v>3722</v>
      </c>
      <c r="I6364" t="s">
        <v>3752</v>
      </c>
      <c r="J6364" t="s">
        <v>4522</v>
      </c>
      <c r="K6364" s="2">
        <v>5</v>
      </c>
      <c r="L6364" t="s">
        <v>44</v>
      </c>
      <c r="M6364" s="2">
        <v>5</v>
      </c>
      <c r="N6364" t="s">
        <v>4523</v>
      </c>
      <c r="O6364" t="s">
        <v>4524</v>
      </c>
      <c r="P6364" t="s">
        <v>6711</v>
      </c>
      <c r="Q6364" t="s">
        <v>25497</v>
      </c>
      <c r="R6364" t="s">
        <v>44</v>
      </c>
      <c r="S6364" t="s">
        <v>24382</v>
      </c>
      <c r="T6364" s="3">
        <v>45824</v>
      </c>
      <c r="U6364" s="3">
        <v>45824</v>
      </c>
      <c r="V6364" s="2">
        <v>0</v>
      </c>
      <c r="W6364" t="s">
        <v>44</v>
      </c>
      <c r="X6364" t="s">
        <v>44</v>
      </c>
      <c r="Y6364" t="s">
        <v>21371</v>
      </c>
      <c r="Z6364" t="s">
        <v>1680</v>
      </c>
      <c r="AA6364" t="s">
        <v>4529</v>
      </c>
      <c r="AB6364" t="s">
        <v>24681</v>
      </c>
      <c r="AC6364" t="s">
        <v>89</v>
      </c>
      <c r="AD6364" t="str">
        <f t="shared" si="99"/>
        <v>10-50</v>
      </c>
      <c r="AE6364" t="str">
        <f>VLOOKUP(AD6364,'Main_Sub Desc'!C:D,2,)</f>
        <v>Late Payment (Adj.Cr)</v>
      </c>
      <c r="AF6364" t="str">
        <f>VLOOKUP(VALUE(H6364),'Main_Sub Desc'!F:G,2,)</f>
        <v>Wtr Rev Late Payment</v>
      </c>
      <c r="AG6364">
        <f>IFERROR(VLOOKUP(VALUE(I6364),'PC Mapping'!A:F,6,),"")</f>
        <v>10719</v>
      </c>
      <c r="AH6364" s="13" t="str">
        <f>VLOOKUP(AG6364,'PC Mapping'!L:M,2,)</f>
        <v>All Other Water</v>
      </c>
    </row>
    <row r="6365" spans="1:34" x14ac:dyDescent="0.2">
      <c r="A6365" t="s">
        <v>25498</v>
      </c>
      <c r="B6365" t="s">
        <v>25499</v>
      </c>
      <c r="C6365" t="s">
        <v>24797</v>
      </c>
      <c r="D6365" t="s">
        <v>24798</v>
      </c>
      <c r="E6365" s="3">
        <v>45825</v>
      </c>
      <c r="F6365" t="s">
        <v>44</v>
      </c>
      <c r="G6365" t="s">
        <v>3742</v>
      </c>
      <c r="H6365" t="s">
        <v>3729</v>
      </c>
      <c r="I6365" t="s">
        <v>4538</v>
      </c>
      <c r="J6365" t="s">
        <v>4522</v>
      </c>
      <c r="K6365" s="2">
        <v>-50</v>
      </c>
      <c r="L6365" t="s">
        <v>44</v>
      </c>
      <c r="M6365" s="2">
        <v>-50</v>
      </c>
      <c r="N6365" t="s">
        <v>4523</v>
      </c>
      <c r="O6365" t="s">
        <v>4524</v>
      </c>
      <c r="P6365" t="s">
        <v>11944</v>
      </c>
      <c r="Q6365" t="s">
        <v>25500</v>
      </c>
      <c r="R6365" t="s">
        <v>44</v>
      </c>
      <c r="S6365" t="s">
        <v>24800</v>
      </c>
      <c r="T6365" s="3">
        <v>45825</v>
      </c>
      <c r="U6365" s="3">
        <v>45825</v>
      </c>
      <c r="V6365" s="2">
        <v>0</v>
      </c>
      <c r="W6365" t="s">
        <v>44</v>
      </c>
      <c r="X6365" t="s">
        <v>44</v>
      </c>
      <c r="Y6365" t="s">
        <v>25470</v>
      </c>
      <c r="Z6365" t="s">
        <v>279</v>
      </c>
      <c r="AA6365" t="s">
        <v>4529</v>
      </c>
      <c r="AB6365" t="s">
        <v>24662</v>
      </c>
      <c r="AC6365" t="s">
        <v>89</v>
      </c>
      <c r="AD6365" t="str">
        <f t="shared" si="99"/>
        <v>10-26</v>
      </c>
      <c r="AE6365" t="str">
        <f>VLOOKUP(AD6365,'Main_Sub Desc'!C:D,2,)</f>
        <v>Connection Charge</v>
      </c>
      <c r="AF6365" t="str">
        <f>VLOOKUP(VALUE(H6365),'Main_Sub Desc'!F:G,2,)</f>
        <v>Wtr Rev Establish</v>
      </c>
      <c r="AG6365">
        <f>IFERROR(VLOOKUP(VALUE(I6365),'PC Mapping'!A:F,6,),"")</f>
        <v>10469</v>
      </c>
      <c r="AH6365" s="13" t="str">
        <f>VLOOKUP(AG6365,'PC Mapping'!L:M,2,)</f>
        <v>Bolivar Water</v>
      </c>
    </row>
    <row r="6366" spans="1:34" x14ac:dyDescent="0.2">
      <c r="A6366" t="s">
        <v>25501</v>
      </c>
      <c r="B6366" t="s">
        <v>25499</v>
      </c>
      <c r="C6366" t="s">
        <v>24797</v>
      </c>
      <c r="D6366" t="s">
        <v>24798</v>
      </c>
      <c r="E6366" s="3">
        <v>45825</v>
      </c>
      <c r="F6366" t="s">
        <v>44</v>
      </c>
      <c r="G6366" t="s">
        <v>3742</v>
      </c>
      <c r="H6366" t="s">
        <v>3727</v>
      </c>
      <c r="I6366" t="s">
        <v>3752</v>
      </c>
      <c r="J6366" t="s">
        <v>4522</v>
      </c>
      <c r="K6366" s="2">
        <v>-50</v>
      </c>
      <c r="L6366" t="s">
        <v>44</v>
      </c>
      <c r="M6366" s="2">
        <v>-50</v>
      </c>
      <c r="N6366" t="s">
        <v>4523</v>
      </c>
      <c r="O6366" t="s">
        <v>4524</v>
      </c>
      <c r="P6366" t="s">
        <v>5793</v>
      </c>
      <c r="Q6366" t="s">
        <v>25502</v>
      </c>
      <c r="R6366" t="s">
        <v>44</v>
      </c>
      <c r="S6366" t="s">
        <v>24800</v>
      </c>
      <c r="T6366" s="3">
        <v>45825</v>
      </c>
      <c r="U6366" s="3">
        <v>45825</v>
      </c>
      <c r="V6366" s="2">
        <v>0</v>
      </c>
      <c r="W6366" t="s">
        <v>44</v>
      </c>
      <c r="X6366" t="s">
        <v>44</v>
      </c>
      <c r="Y6366" t="s">
        <v>5795</v>
      </c>
      <c r="Z6366" t="s">
        <v>5796</v>
      </c>
      <c r="AA6366" t="s">
        <v>4529</v>
      </c>
      <c r="AB6366" t="s">
        <v>24801</v>
      </c>
      <c r="AC6366" t="s">
        <v>89</v>
      </c>
      <c r="AD6366" t="str">
        <f t="shared" si="99"/>
        <v>10-23</v>
      </c>
      <c r="AE6366" t="str">
        <f>VLOOKUP(AD6366,'Main_Sub Desc'!C:D,2,)</f>
        <v>Move Out / Turn Off  Fee</v>
      </c>
      <c r="AF6366" t="str">
        <f>VLOOKUP(VALUE(H6366),'Main_Sub Desc'!F:G,2,)</f>
        <v>Wtr Rev Other/Misc</v>
      </c>
      <c r="AG6366">
        <f>IFERROR(VLOOKUP(VALUE(I6366),'PC Mapping'!A:F,6,),"")</f>
        <v>10719</v>
      </c>
      <c r="AH6366" s="13" t="str">
        <f>VLOOKUP(AG6366,'PC Mapping'!L:M,2,)</f>
        <v>All Other Water</v>
      </c>
    </row>
    <row r="6367" spans="1:34" x14ac:dyDescent="0.2">
      <c r="A6367" t="s">
        <v>25503</v>
      </c>
      <c r="B6367" t="s">
        <v>25504</v>
      </c>
      <c r="C6367" t="s">
        <v>24797</v>
      </c>
      <c r="D6367" t="s">
        <v>24798</v>
      </c>
      <c r="E6367" s="3">
        <v>45825</v>
      </c>
      <c r="F6367" t="s">
        <v>44</v>
      </c>
      <c r="G6367" t="s">
        <v>3742</v>
      </c>
      <c r="H6367" t="s">
        <v>3727</v>
      </c>
      <c r="I6367" t="s">
        <v>24347</v>
      </c>
      <c r="J6367" t="s">
        <v>4522</v>
      </c>
      <c r="K6367" s="2">
        <v>100.07</v>
      </c>
      <c r="L6367" t="s">
        <v>44</v>
      </c>
      <c r="M6367" s="2">
        <v>100.07</v>
      </c>
      <c r="N6367" t="s">
        <v>4523</v>
      </c>
      <c r="O6367" t="s">
        <v>44</v>
      </c>
      <c r="P6367" t="s">
        <v>25505</v>
      </c>
      <c r="Q6367" t="s">
        <v>25506</v>
      </c>
      <c r="R6367" t="s">
        <v>44</v>
      </c>
      <c r="S6367" t="s">
        <v>24678</v>
      </c>
      <c r="T6367" s="3">
        <v>45825</v>
      </c>
      <c r="U6367" s="3"/>
      <c r="V6367" s="2">
        <v>0</v>
      </c>
      <c r="W6367" t="s">
        <v>44</v>
      </c>
      <c r="X6367" t="s">
        <v>44</v>
      </c>
      <c r="Y6367" t="s">
        <v>44</v>
      </c>
      <c r="Z6367" t="s">
        <v>25507</v>
      </c>
      <c r="AA6367" t="s">
        <v>24514</v>
      </c>
      <c r="AB6367" t="s">
        <v>24604</v>
      </c>
      <c r="AC6367" t="s">
        <v>90</v>
      </c>
      <c r="AD6367" t="str">
        <f t="shared" si="99"/>
        <v>6000-110</v>
      </c>
      <c r="AE6367" t="str">
        <f>VLOOKUP(AD6367,'Main_Sub Desc'!C:D,2,)</f>
        <v>Misc. Credit</v>
      </c>
      <c r="AF6367" t="str">
        <f>VLOOKUP(VALUE(H6367),'Main_Sub Desc'!F:G,2,)</f>
        <v>Wtr Rev Other/Misc</v>
      </c>
      <c r="AG6367">
        <f>IFERROR(VLOOKUP(VALUE(I6367),'PC Mapping'!A:F,6,),"")</f>
        <v>10719</v>
      </c>
      <c r="AH6367" s="13" t="str">
        <f>VLOOKUP(AG6367,'PC Mapping'!L:M,2,)</f>
        <v>All Other Water</v>
      </c>
    </row>
    <row r="6368" spans="1:34" x14ac:dyDescent="0.2">
      <c r="A6368" t="s">
        <v>25508</v>
      </c>
      <c r="B6368" t="s">
        <v>25504</v>
      </c>
      <c r="C6368" t="s">
        <v>24797</v>
      </c>
      <c r="D6368" t="s">
        <v>24798</v>
      </c>
      <c r="E6368" s="3">
        <v>45825</v>
      </c>
      <c r="F6368" t="s">
        <v>44</v>
      </c>
      <c r="G6368" t="s">
        <v>3742</v>
      </c>
      <c r="H6368" t="s">
        <v>3722</v>
      </c>
      <c r="I6368" t="s">
        <v>4538</v>
      </c>
      <c r="J6368" t="s">
        <v>4522</v>
      </c>
      <c r="K6368" s="2">
        <v>10</v>
      </c>
      <c r="L6368" t="s">
        <v>44</v>
      </c>
      <c r="M6368" s="2">
        <v>10</v>
      </c>
      <c r="N6368" t="s">
        <v>4523</v>
      </c>
      <c r="O6368" t="s">
        <v>4524</v>
      </c>
      <c r="P6368" t="s">
        <v>25509</v>
      </c>
      <c r="Q6368" t="s">
        <v>25510</v>
      </c>
      <c r="R6368" t="s">
        <v>44</v>
      </c>
      <c r="S6368" t="s">
        <v>24382</v>
      </c>
      <c r="T6368" s="3">
        <v>45825</v>
      </c>
      <c r="U6368" s="3">
        <v>45825</v>
      </c>
      <c r="V6368" s="2">
        <v>0</v>
      </c>
      <c r="W6368" t="s">
        <v>44</v>
      </c>
      <c r="X6368" t="s">
        <v>44</v>
      </c>
      <c r="Y6368" t="s">
        <v>25511</v>
      </c>
      <c r="Z6368" t="s">
        <v>25512</v>
      </c>
      <c r="AA6368" t="s">
        <v>4529</v>
      </c>
      <c r="AB6368" t="s">
        <v>24681</v>
      </c>
      <c r="AC6368" t="s">
        <v>99</v>
      </c>
      <c r="AD6368" t="str">
        <f t="shared" si="99"/>
        <v>10-50</v>
      </c>
      <c r="AE6368" t="str">
        <f>VLOOKUP(AD6368,'Main_Sub Desc'!C:D,2,)</f>
        <v>Late Payment (Adj.Cr)</v>
      </c>
      <c r="AF6368" t="str">
        <f>VLOOKUP(VALUE(H6368),'Main_Sub Desc'!F:G,2,)</f>
        <v>Wtr Rev Late Payment</v>
      </c>
      <c r="AG6368">
        <f>IFERROR(VLOOKUP(VALUE(I6368),'PC Mapping'!A:F,6,),"")</f>
        <v>10469</v>
      </c>
      <c r="AH6368" s="13" t="str">
        <f>VLOOKUP(AG6368,'PC Mapping'!L:M,2,)</f>
        <v>Bolivar Water</v>
      </c>
    </row>
    <row r="6369" spans="1:34" x14ac:dyDescent="0.2">
      <c r="A6369" t="s">
        <v>25513</v>
      </c>
      <c r="B6369" t="s">
        <v>25499</v>
      </c>
      <c r="C6369" t="s">
        <v>24797</v>
      </c>
      <c r="D6369" t="s">
        <v>24798</v>
      </c>
      <c r="E6369" s="3">
        <v>45825</v>
      </c>
      <c r="F6369" t="s">
        <v>44</v>
      </c>
      <c r="G6369" t="s">
        <v>3742</v>
      </c>
      <c r="H6369" t="s">
        <v>3727</v>
      </c>
      <c r="I6369" t="s">
        <v>3752</v>
      </c>
      <c r="J6369" t="s">
        <v>4522</v>
      </c>
      <c r="K6369" s="2">
        <v>-50</v>
      </c>
      <c r="L6369" t="s">
        <v>44</v>
      </c>
      <c r="M6369" s="2">
        <v>-50</v>
      </c>
      <c r="N6369" t="s">
        <v>4523</v>
      </c>
      <c r="O6369" t="s">
        <v>4524</v>
      </c>
      <c r="P6369" t="s">
        <v>5649</v>
      </c>
      <c r="Q6369" t="s">
        <v>25514</v>
      </c>
      <c r="R6369" t="s">
        <v>44</v>
      </c>
      <c r="S6369" t="s">
        <v>24800</v>
      </c>
      <c r="T6369" s="3">
        <v>45825</v>
      </c>
      <c r="U6369" s="3">
        <v>45825</v>
      </c>
      <c r="V6369" s="2">
        <v>0</v>
      </c>
      <c r="W6369" t="s">
        <v>44</v>
      </c>
      <c r="X6369" t="s">
        <v>44</v>
      </c>
      <c r="Y6369" t="s">
        <v>5651</v>
      </c>
      <c r="Z6369" t="s">
        <v>1710</v>
      </c>
      <c r="AA6369" t="s">
        <v>4529</v>
      </c>
      <c r="AB6369" t="s">
        <v>24801</v>
      </c>
      <c r="AC6369" t="s">
        <v>89</v>
      </c>
      <c r="AD6369" t="str">
        <f t="shared" si="99"/>
        <v>10-23</v>
      </c>
      <c r="AE6369" t="str">
        <f>VLOOKUP(AD6369,'Main_Sub Desc'!C:D,2,)</f>
        <v>Move Out / Turn Off  Fee</v>
      </c>
      <c r="AF6369" t="str">
        <f>VLOOKUP(VALUE(H6369),'Main_Sub Desc'!F:G,2,)</f>
        <v>Wtr Rev Other/Misc</v>
      </c>
      <c r="AG6369">
        <f>IFERROR(VLOOKUP(VALUE(I6369),'PC Mapping'!A:F,6,),"")</f>
        <v>10719</v>
      </c>
      <c r="AH6369" s="13" t="str">
        <f>VLOOKUP(AG6369,'PC Mapping'!L:M,2,)</f>
        <v>All Other Water</v>
      </c>
    </row>
    <row r="6370" spans="1:34" x14ac:dyDescent="0.2">
      <c r="A6370" t="s">
        <v>25515</v>
      </c>
      <c r="B6370" t="s">
        <v>25504</v>
      </c>
      <c r="C6370" t="s">
        <v>24797</v>
      </c>
      <c r="D6370" t="s">
        <v>24798</v>
      </c>
      <c r="E6370" s="3">
        <v>45825</v>
      </c>
      <c r="F6370" t="s">
        <v>44</v>
      </c>
      <c r="G6370" t="s">
        <v>3742</v>
      </c>
      <c r="H6370" t="s">
        <v>3722</v>
      </c>
      <c r="I6370" t="s">
        <v>4538</v>
      </c>
      <c r="J6370" t="s">
        <v>4522</v>
      </c>
      <c r="K6370" s="2">
        <v>5</v>
      </c>
      <c r="L6370" t="s">
        <v>44</v>
      </c>
      <c r="M6370" s="2">
        <v>5</v>
      </c>
      <c r="N6370" t="s">
        <v>4523</v>
      </c>
      <c r="O6370" t="s">
        <v>4524</v>
      </c>
      <c r="P6370" t="s">
        <v>25516</v>
      </c>
      <c r="Q6370" t="s">
        <v>25517</v>
      </c>
      <c r="R6370" t="s">
        <v>44</v>
      </c>
      <c r="S6370" t="s">
        <v>24382</v>
      </c>
      <c r="T6370" s="3">
        <v>45825</v>
      </c>
      <c r="U6370" s="3">
        <v>45825</v>
      </c>
      <c r="V6370" s="2">
        <v>0</v>
      </c>
      <c r="W6370" t="s">
        <v>44</v>
      </c>
      <c r="X6370" t="s">
        <v>44</v>
      </c>
      <c r="Y6370" t="s">
        <v>25518</v>
      </c>
      <c r="Z6370" t="s">
        <v>25519</v>
      </c>
      <c r="AA6370" t="s">
        <v>4529</v>
      </c>
      <c r="AB6370" t="s">
        <v>24681</v>
      </c>
      <c r="AC6370" t="s">
        <v>89</v>
      </c>
      <c r="AD6370" t="str">
        <f t="shared" si="99"/>
        <v>10-50</v>
      </c>
      <c r="AE6370" t="str">
        <f>VLOOKUP(AD6370,'Main_Sub Desc'!C:D,2,)</f>
        <v>Late Payment (Adj.Cr)</v>
      </c>
      <c r="AF6370" t="str">
        <f>VLOOKUP(VALUE(H6370),'Main_Sub Desc'!F:G,2,)</f>
        <v>Wtr Rev Late Payment</v>
      </c>
      <c r="AG6370">
        <f>IFERROR(VLOOKUP(VALUE(I6370),'PC Mapping'!A:F,6,),"")</f>
        <v>10469</v>
      </c>
      <c r="AH6370" s="13" t="str">
        <f>VLOOKUP(AG6370,'PC Mapping'!L:M,2,)</f>
        <v>Bolivar Water</v>
      </c>
    </row>
    <row r="6371" spans="1:34" x14ac:dyDescent="0.2">
      <c r="A6371" t="s">
        <v>25520</v>
      </c>
      <c r="B6371" t="s">
        <v>25504</v>
      </c>
      <c r="C6371" t="s">
        <v>24797</v>
      </c>
      <c r="D6371" t="s">
        <v>24798</v>
      </c>
      <c r="E6371" s="3">
        <v>45825</v>
      </c>
      <c r="F6371" t="s">
        <v>44</v>
      </c>
      <c r="G6371" t="s">
        <v>3742</v>
      </c>
      <c r="H6371" t="s">
        <v>3716</v>
      </c>
      <c r="I6371" t="s">
        <v>4534</v>
      </c>
      <c r="J6371" t="s">
        <v>4522</v>
      </c>
      <c r="K6371" s="2">
        <v>10</v>
      </c>
      <c r="L6371" t="s">
        <v>44</v>
      </c>
      <c r="M6371" s="2">
        <v>10</v>
      </c>
      <c r="N6371" t="s">
        <v>4523</v>
      </c>
      <c r="O6371" t="s">
        <v>4524</v>
      </c>
      <c r="P6371" t="s">
        <v>25516</v>
      </c>
      <c r="Q6371" t="s">
        <v>25521</v>
      </c>
      <c r="R6371" t="s">
        <v>44</v>
      </c>
      <c r="S6371" t="s">
        <v>24382</v>
      </c>
      <c r="T6371" s="3">
        <v>45825</v>
      </c>
      <c r="U6371" s="3">
        <v>45825</v>
      </c>
      <c r="V6371" s="2">
        <v>0</v>
      </c>
      <c r="W6371" t="s">
        <v>44</v>
      </c>
      <c r="X6371" t="s">
        <v>44</v>
      </c>
      <c r="Y6371" t="s">
        <v>25522</v>
      </c>
      <c r="Z6371" t="s">
        <v>25519</v>
      </c>
      <c r="AA6371" t="s">
        <v>4529</v>
      </c>
      <c r="AB6371" t="s">
        <v>24681</v>
      </c>
      <c r="AC6371" t="s">
        <v>89</v>
      </c>
      <c r="AD6371" t="str">
        <f t="shared" si="99"/>
        <v>10-50</v>
      </c>
      <c r="AE6371" t="str">
        <f>VLOOKUP(AD6371,'Main_Sub Desc'!C:D,2,)</f>
        <v>Late Payment (Adj.Cr)</v>
      </c>
      <c r="AF6371" t="str">
        <f>VLOOKUP(VALUE(H6371),'Main_Sub Desc'!F:G,2,)</f>
        <v>Wst Rev Late Payment</v>
      </c>
      <c r="AG6371">
        <f>IFERROR(VLOOKUP(VALUE(I6371),'PC Mapping'!A:F,6,),"")</f>
        <v>10514</v>
      </c>
      <c r="AH6371" s="13" t="str">
        <f>VLOOKUP(AG6371,'PC Mapping'!L:M,2,)</f>
        <v>Bolivar Sewer</v>
      </c>
    </row>
    <row r="6372" spans="1:34" x14ac:dyDescent="0.2">
      <c r="A6372" t="s">
        <v>25523</v>
      </c>
      <c r="B6372" t="s">
        <v>24613</v>
      </c>
      <c r="C6372" t="s">
        <v>24797</v>
      </c>
      <c r="D6372" t="s">
        <v>24379</v>
      </c>
      <c r="E6372" s="3">
        <v>45825</v>
      </c>
      <c r="F6372" t="s">
        <v>24685</v>
      </c>
      <c r="G6372" t="s">
        <v>3742</v>
      </c>
      <c r="H6372" t="s">
        <v>3729</v>
      </c>
      <c r="I6372" t="s">
        <v>24687</v>
      </c>
      <c r="J6372" t="s">
        <v>4522</v>
      </c>
      <c r="K6372" s="2">
        <v>-50</v>
      </c>
      <c r="L6372" t="s">
        <v>44</v>
      </c>
      <c r="M6372" s="2">
        <v>-50</v>
      </c>
      <c r="N6372" t="s">
        <v>4523</v>
      </c>
      <c r="O6372" t="s">
        <v>24380</v>
      </c>
      <c r="P6372" t="s">
        <v>16718</v>
      </c>
      <c r="Q6372" t="s">
        <v>25524</v>
      </c>
      <c r="R6372" t="s">
        <v>44</v>
      </c>
      <c r="S6372" t="s">
        <v>24382</v>
      </c>
      <c r="T6372" s="3">
        <v>45825</v>
      </c>
      <c r="U6372" s="3">
        <v>45825</v>
      </c>
      <c r="V6372" s="2">
        <v>0</v>
      </c>
      <c r="W6372" t="s">
        <v>44</v>
      </c>
      <c r="X6372" t="s">
        <v>44</v>
      </c>
      <c r="Y6372" t="s">
        <v>24689</v>
      </c>
      <c r="Z6372" t="s">
        <v>24690</v>
      </c>
      <c r="AA6372" t="s">
        <v>4529</v>
      </c>
      <c r="AB6372" t="s">
        <v>24383</v>
      </c>
      <c r="AC6372" t="s">
        <v>89</v>
      </c>
      <c r="AD6372" t="str">
        <f t="shared" si="99"/>
        <v>10-44</v>
      </c>
      <c r="AE6372" t="str">
        <f>VLOOKUP(AD6372,'Main_Sub Desc'!C:D,2,)</f>
        <v>Initiation Fee</v>
      </c>
      <c r="AF6372" t="str">
        <f>VLOOKUP(VALUE(H6372),'Main_Sub Desc'!F:G,2,)</f>
        <v>Wtr Rev Establish</v>
      </c>
      <c r="AG6372">
        <f>IFERROR(VLOOKUP(VALUE(I6372),'PC Mapping'!A:F,6,),"")</f>
        <v>10719</v>
      </c>
      <c r="AH6372" s="13" t="str">
        <f>VLOOKUP(AG6372,'PC Mapping'!L:M,2,)</f>
        <v>All Other Water</v>
      </c>
    </row>
    <row r="6373" spans="1:34" x14ac:dyDescent="0.2">
      <c r="A6373" t="s">
        <v>25525</v>
      </c>
      <c r="B6373" t="s">
        <v>24613</v>
      </c>
      <c r="C6373" t="s">
        <v>24797</v>
      </c>
      <c r="D6373" t="s">
        <v>24379</v>
      </c>
      <c r="E6373" s="3">
        <v>45825</v>
      </c>
      <c r="F6373" t="s">
        <v>44</v>
      </c>
      <c r="G6373" t="s">
        <v>3742</v>
      </c>
      <c r="H6373" t="s">
        <v>3729</v>
      </c>
      <c r="I6373" t="s">
        <v>4538</v>
      </c>
      <c r="J6373" t="s">
        <v>4522</v>
      </c>
      <c r="K6373" s="2">
        <v>-50</v>
      </c>
      <c r="L6373" t="s">
        <v>44</v>
      </c>
      <c r="M6373" s="2">
        <v>-50</v>
      </c>
      <c r="N6373" t="s">
        <v>4523</v>
      </c>
      <c r="O6373" t="s">
        <v>24380</v>
      </c>
      <c r="P6373" t="s">
        <v>11015</v>
      </c>
      <c r="Q6373" t="s">
        <v>25526</v>
      </c>
      <c r="R6373" t="s">
        <v>44</v>
      </c>
      <c r="S6373" t="s">
        <v>24382</v>
      </c>
      <c r="T6373" s="3">
        <v>45825</v>
      </c>
      <c r="U6373" s="3">
        <v>45825</v>
      </c>
      <c r="V6373" s="2">
        <v>0</v>
      </c>
      <c r="W6373" t="s">
        <v>44</v>
      </c>
      <c r="X6373" t="s">
        <v>44</v>
      </c>
      <c r="Y6373" t="s">
        <v>25527</v>
      </c>
      <c r="Z6373" t="s">
        <v>25528</v>
      </c>
      <c r="AA6373" t="s">
        <v>4529</v>
      </c>
      <c r="AB6373" t="s">
        <v>24383</v>
      </c>
      <c r="AC6373" t="s">
        <v>89</v>
      </c>
      <c r="AD6373" t="str">
        <f t="shared" si="99"/>
        <v>10-44</v>
      </c>
      <c r="AE6373" t="str">
        <f>VLOOKUP(AD6373,'Main_Sub Desc'!C:D,2,)</f>
        <v>Initiation Fee</v>
      </c>
      <c r="AF6373" t="str">
        <f>VLOOKUP(VALUE(H6373),'Main_Sub Desc'!F:G,2,)</f>
        <v>Wtr Rev Establish</v>
      </c>
      <c r="AG6373">
        <f>IFERROR(VLOOKUP(VALUE(I6373),'PC Mapping'!A:F,6,),"")</f>
        <v>10469</v>
      </c>
      <c r="AH6373" s="13" t="str">
        <f>VLOOKUP(AG6373,'PC Mapping'!L:M,2,)</f>
        <v>Bolivar Water</v>
      </c>
    </row>
    <row r="6374" spans="1:34" x14ac:dyDescent="0.2">
      <c r="A6374" t="s">
        <v>25529</v>
      </c>
      <c r="B6374" t="s">
        <v>24613</v>
      </c>
      <c r="C6374" t="s">
        <v>24797</v>
      </c>
      <c r="D6374" t="s">
        <v>24379</v>
      </c>
      <c r="E6374" s="3">
        <v>45825</v>
      </c>
      <c r="F6374" t="s">
        <v>44</v>
      </c>
      <c r="G6374" t="s">
        <v>3742</v>
      </c>
      <c r="H6374" t="s">
        <v>3729</v>
      </c>
      <c r="I6374" t="s">
        <v>3752</v>
      </c>
      <c r="J6374" t="s">
        <v>4522</v>
      </c>
      <c r="K6374" s="2">
        <v>-50</v>
      </c>
      <c r="L6374" t="s">
        <v>44</v>
      </c>
      <c r="M6374" s="2">
        <v>-50</v>
      </c>
      <c r="N6374" t="s">
        <v>4523</v>
      </c>
      <c r="O6374" t="s">
        <v>24380</v>
      </c>
      <c r="P6374" t="s">
        <v>6074</v>
      </c>
      <c r="Q6374" t="s">
        <v>25530</v>
      </c>
      <c r="R6374" t="s">
        <v>44</v>
      </c>
      <c r="S6374" t="s">
        <v>24382</v>
      </c>
      <c r="T6374" s="3">
        <v>45825</v>
      </c>
      <c r="U6374" s="3">
        <v>45825</v>
      </c>
      <c r="V6374" s="2">
        <v>0</v>
      </c>
      <c r="W6374" t="s">
        <v>44</v>
      </c>
      <c r="X6374" t="s">
        <v>44</v>
      </c>
      <c r="Y6374" t="s">
        <v>25531</v>
      </c>
      <c r="Z6374" t="s">
        <v>25532</v>
      </c>
      <c r="AA6374" t="s">
        <v>4529</v>
      </c>
      <c r="AB6374" t="s">
        <v>24383</v>
      </c>
      <c r="AC6374" t="s">
        <v>89</v>
      </c>
      <c r="AD6374" t="str">
        <f t="shared" si="99"/>
        <v>10-44</v>
      </c>
      <c r="AE6374" t="str">
        <f>VLOOKUP(AD6374,'Main_Sub Desc'!C:D,2,)</f>
        <v>Initiation Fee</v>
      </c>
      <c r="AF6374" t="str">
        <f>VLOOKUP(VALUE(H6374),'Main_Sub Desc'!F:G,2,)</f>
        <v>Wtr Rev Establish</v>
      </c>
      <c r="AG6374">
        <f>IFERROR(VLOOKUP(VALUE(I6374),'PC Mapping'!A:F,6,),"")</f>
        <v>10719</v>
      </c>
      <c r="AH6374" s="13" t="str">
        <f>VLOOKUP(AG6374,'PC Mapping'!L:M,2,)</f>
        <v>All Other Water</v>
      </c>
    </row>
    <row r="6375" spans="1:34" x14ac:dyDescent="0.2">
      <c r="A6375" t="s">
        <v>25533</v>
      </c>
      <c r="B6375" t="s">
        <v>25504</v>
      </c>
      <c r="C6375" t="s">
        <v>24797</v>
      </c>
      <c r="D6375" t="s">
        <v>24798</v>
      </c>
      <c r="E6375" s="3">
        <v>45825</v>
      </c>
      <c r="F6375" t="s">
        <v>44</v>
      </c>
      <c r="G6375" t="s">
        <v>3742</v>
      </c>
      <c r="H6375" t="s">
        <v>3727</v>
      </c>
      <c r="I6375" t="s">
        <v>24347</v>
      </c>
      <c r="J6375" t="s">
        <v>4522</v>
      </c>
      <c r="K6375" s="2">
        <v>60.51</v>
      </c>
      <c r="L6375" t="s">
        <v>44</v>
      </c>
      <c r="M6375" s="2">
        <v>60.51</v>
      </c>
      <c r="N6375" t="s">
        <v>4523</v>
      </c>
      <c r="O6375" t="s">
        <v>44</v>
      </c>
      <c r="P6375" t="s">
        <v>25534</v>
      </c>
      <c r="Q6375" t="s">
        <v>25535</v>
      </c>
      <c r="R6375" t="s">
        <v>44</v>
      </c>
      <c r="S6375" t="s">
        <v>5048</v>
      </c>
      <c r="T6375" s="3">
        <v>45825</v>
      </c>
      <c r="U6375" s="3"/>
      <c r="V6375" s="2">
        <v>0</v>
      </c>
      <c r="W6375" t="s">
        <v>44</v>
      </c>
      <c r="X6375" t="s">
        <v>44</v>
      </c>
      <c r="Y6375" t="s">
        <v>44</v>
      </c>
      <c r="Z6375" t="s">
        <v>25536</v>
      </c>
      <c r="AA6375" t="s">
        <v>24514</v>
      </c>
      <c r="AB6375" t="s">
        <v>24604</v>
      </c>
      <c r="AC6375" t="s">
        <v>90</v>
      </c>
      <c r="AD6375" t="str">
        <f t="shared" si="99"/>
        <v>6000-110</v>
      </c>
      <c r="AE6375" t="str">
        <f>VLOOKUP(AD6375,'Main_Sub Desc'!C:D,2,)</f>
        <v>Misc. Credit</v>
      </c>
      <c r="AF6375" t="str">
        <f>VLOOKUP(VALUE(H6375),'Main_Sub Desc'!F:G,2,)</f>
        <v>Wtr Rev Other/Misc</v>
      </c>
      <c r="AG6375">
        <f>IFERROR(VLOOKUP(VALUE(I6375),'PC Mapping'!A:F,6,),"")</f>
        <v>10719</v>
      </c>
      <c r="AH6375" s="13" t="str">
        <f>VLOOKUP(AG6375,'PC Mapping'!L:M,2,)</f>
        <v>All Other Water</v>
      </c>
    </row>
    <row r="6376" spans="1:34" x14ac:dyDescent="0.2">
      <c r="A6376" t="s">
        <v>25537</v>
      </c>
      <c r="B6376" t="s">
        <v>25504</v>
      </c>
      <c r="C6376" t="s">
        <v>24797</v>
      </c>
      <c r="D6376" t="s">
        <v>24798</v>
      </c>
      <c r="E6376" s="3">
        <v>45825</v>
      </c>
      <c r="F6376" t="s">
        <v>44</v>
      </c>
      <c r="G6376" t="s">
        <v>3742</v>
      </c>
      <c r="H6376" t="s">
        <v>3722</v>
      </c>
      <c r="I6376" t="s">
        <v>3752</v>
      </c>
      <c r="J6376" t="s">
        <v>4522</v>
      </c>
      <c r="K6376" s="2">
        <v>5</v>
      </c>
      <c r="L6376" t="s">
        <v>44</v>
      </c>
      <c r="M6376" s="2">
        <v>5</v>
      </c>
      <c r="N6376" t="s">
        <v>4523</v>
      </c>
      <c r="O6376" t="s">
        <v>4524</v>
      </c>
      <c r="P6376" t="s">
        <v>13918</v>
      </c>
      <c r="Q6376" t="s">
        <v>25538</v>
      </c>
      <c r="R6376" t="s">
        <v>44</v>
      </c>
      <c r="S6376" t="s">
        <v>24382</v>
      </c>
      <c r="T6376" s="3">
        <v>45825</v>
      </c>
      <c r="U6376" s="3">
        <v>45825</v>
      </c>
      <c r="V6376" s="2">
        <v>0</v>
      </c>
      <c r="W6376" t="s">
        <v>44</v>
      </c>
      <c r="X6376" t="s">
        <v>44</v>
      </c>
      <c r="Y6376" t="s">
        <v>21121</v>
      </c>
      <c r="Z6376" t="s">
        <v>1503</v>
      </c>
      <c r="AA6376" t="s">
        <v>4529</v>
      </c>
      <c r="AB6376" t="s">
        <v>24681</v>
      </c>
      <c r="AC6376" t="s">
        <v>89</v>
      </c>
      <c r="AD6376" t="str">
        <f t="shared" si="99"/>
        <v>10-50</v>
      </c>
      <c r="AE6376" t="str">
        <f>VLOOKUP(AD6376,'Main_Sub Desc'!C:D,2,)</f>
        <v>Late Payment (Adj.Cr)</v>
      </c>
      <c r="AF6376" t="str">
        <f>VLOOKUP(VALUE(H6376),'Main_Sub Desc'!F:G,2,)</f>
        <v>Wtr Rev Late Payment</v>
      </c>
      <c r="AG6376">
        <f>IFERROR(VLOOKUP(VALUE(I6376),'PC Mapping'!A:F,6,),"")</f>
        <v>10719</v>
      </c>
      <c r="AH6376" s="13" t="str">
        <f>VLOOKUP(AG6376,'PC Mapping'!L:M,2,)</f>
        <v>All Other Water</v>
      </c>
    </row>
    <row r="6377" spans="1:34" x14ac:dyDescent="0.2">
      <c r="A6377" t="s">
        <v>25539</v>
      </c>
      <c r="B6377" t="s">
        <v>25499</v>
      </c>
      <c r="C6377" t="s">
        <v>24797</v>
      </c>
      <c r="D6377" t="s">
        <v>24798</v>
      </c>
      <c r="E6377" s="3">
        <v>45825</v>
      </c>
      <c r="F6377" t="s">
        <v>44</v>
      </c>
      <c r="G6377" t="s">
        <v>3742</v>
      </c>
      <c r="H6377" t="s">
        <v>3729</v>
      </c>
      <c r="I6377" t="s">
        <v>24687</v>
      </c>
      <c r="J6377" t="s">
        <v>4522</v>
      </c>
      <c r="K6377" s="2">
        <v>-50</v>
      </c>
      <c r="L6377" t="s">
        <v>44</v>
      </c>
      <c r="M6377" s="2">
        <v>-50</v>
      </c>
      <c r="N6377" t="s">
        <v>4523</v>
      </c>
      <c r="O6377" t="s">
        <v>4524</v>
      </c>
      <c r="P6377" t="s">
        <v>16718</v>
      </c>
      <c r="Q6377" t="s">
        <v>25540</v>
      </c>
      <c r="R6377" t="s">
        <v>44</v>
      </c>
      <c r="S6377" t="s">
        <v>24800</v>
      </c>
      <c r="T6377" s="3">
        <v>45825</v>
      </c>
      <c r="U6377" s="3">
        <v>45825</v>
      </c>
      <c r="V6377" s="2">
        <v>0</v>
      </c>
      <c r="W6377" t="s">
        <v>44</v>
      </c>
      <c r="X6377" t="s">
        <v>44</v>
      </c>
      <c r="Y6377" t="s">
        <v>24689</v>
      </c>
      <c r="Z6377" t="s">
        <v>24690</v>
      </c>
      <c r="AA6377" t="s">
        <v>4529</v>
      </c>
      <c r="AB6377" t="s">
        <v>24662</v>
      </c>
      <c r="AC6377" t="s">
        <v>89</v>
      </c>
      <c r="AD6377" t="str">
        <f t="shared" si="99"/>
        <v>10-26</v>
      </c>
      <c r="AE6377" t="str">
        <f>VLOOKUP(AD6377,'Main_Sub Desc'!C:D,2,)</f>
        <v>Connection Charge</v>
      </c>
      <c r="AF6377" t="str">
        <f>VLOOKUP(VALUE(H6377),'Main_Sub Desc'!F:G,2,)</f>
        <v>Wtr Rev Establish</v>
      </c>
      <c r="AG6377">
        <f>IFERROR(VLOOKUP(VALUE(I6377),'PC Mapping'!A:F,6,),"")</f>
        <v>10719</v>
      </c>
      <c r="AH6377" s="13" t="str">
        <f>VLOOKUP(AG6377,'PC Mapping'!L:M,2,)</f>
        <v>All Other Water</v>
      </c>
    </row>
    <row r="6378" spans="1:34" x14ac:dyDescent="0.2">
      <c r="A6378" t="s">
        <v>25541</v>
      </c>
      <c r="B6378" t="s">
        <v>25504</v>
      </c>
      <c r="C6378" t="s">
        <v>24797</v>
      </c>
      <c r="D6378" t="s">
        <v>24798</v>
      </c>
      <c r="E6378" s="3">
        <v>45825</v>
      </c>
      <c r="F6378" t="s">
        <v>44</v>
      </c>
      <c r="G6378" t="s">
        <v>3742</v>
      </c>
      <c r="H6378" t="s">
        <v>3722</v>
      </c>
      <c r="I6378" t="s">
        <v>3752</v>
      </c>
      <c r="J6378" t="s">
        <v>4522</v>
      </c>
      <c r="K6378" s="2">
        <v>10.81</v>
      </c>
      <c r="L6378" t="s">
        <v>44</v>
      </c>
      <c r="M6378" s="2">
        <v>10.81</v>
      </c>
      <c r="N6378" t="s">
        <v>4523</v>
      </c>
      <c r="O6378" t="s">
        <v>4524</v>
      </c>
      <c r="P6378" t="s">
        <v>6041</v>
      </c>
      <c r="Q6378" t="s">
        <v>25542</v>
      </c>
      <c r="R6378" t="s">
        <v>44</v>
      </c>
      <c r="S6378" t="s">
        <v>24382</v>
      </c>
      <c r="T6378" s="3">
        <v>45825</v>
      </c>
      <c r="U6378" s="3">
        <v>45825</v>
      </c>
      <c r="V6378" s="2">
        <v>0</v>
      </c>
      <c r="W6378" t="s">
        <v>44</v>
      </c>
      <c r="X6378" t="s">
        <v>44</v>
      </c>
      <c r="Y6378" t="s">
        <v>6043</v>
      </c>
      <c r="Z6378" t="s">
        <v>2206</v>
      </c>
      <c r="AA6378" t="s">
        <v>4529</v>
      </c>
      <c r="AB6378" t="s">
        <v>24681</v>
      </c>
      <c r="AC6378" t="s">
        <v>99</v>
      </c>
      <c r="AD6378" t="str">
        <f t="shared" si="99"/>
        <v>10-50</v>
      </c>
      <c r="AE6378" t="str">
        <f>VLOOKUP(AD6378,'Main_Sub Desc'!C:D,2,)</f>
        <v>Late Payment (Adj.Cr)</v>
      </c>
      <c r="AF6378" t="str">
        <f>VLOOKUP(VALUE(H6378),'Main_Sub Desc'!F:G,2,)</f>
        <v>Wtr Rev Late Payment</v>
      </c>
      <c r="AG6378">
        <f>IFERROR(VLOOKUP(VALUE(I6378),'PC Mapping'!A:F,6,),"")</f>
        <v>10719</v>
      </c>
      <c r="AH6378" s="13" t="str">
        <f>VLOOKUP(AG6378,'PC Mapping'!L:M,2,)</f>
        <v>All Other Water</v>
      </c>
    </row>
    <row r="6379" spans="1:34" x14ac:dyDescent="0.2">
      <c r="A6379" t="s">
        <v>25543</v>
      </c>
      <c r="B6379" t="s">
        <v>25504</v>
      </c>
      <c r="C6379" t="s">
        <v>24797</v>
      </c>
      <c r="D6379" t="s">
        <v>24798</v>
      </c>
      <c r="E6379" s="3">
        <v>45825</v>
      </c>
      <c r="F6379" t="s">
        <v>44</v>
      </c>
      <c r="G6379" t="s">
        <v>3742</v>
      </c>
      <c r="H6379" t="s">
        <v>3722</v>
      </c>
      <c r="I6379" t="s">
        <v>3752</v>
      </c>
      <c r="J6379" t="s">
        <v>4522</v>
      </c>
      <c r="K6379" s="2">
        <v>15.4</v>
      </c>
      <c r="L6379" t="s">
        <v>44</v>
      </c>
      <c r="M6379" s="2">
        <v>15.4</v>
      </c>
      <c r="N6379" t="s">
        <v>4523</v>
      </c>
      <c r="O6379" t="s">
        <v>4524</v>
      </c>
      <c r="P6379" t="s">
        <v>6041</v>
      </c>
      <c r="Q6379" t="s">
        <v>25544</v>
      </c>
      <c r="R6379" t="s">
        <v>44</v>
      </c>
      <c r="S6379" t="s">
        <v>24382</v>
      </c>
      <c r="T6379" s="3">
        <v>45825</v>
      </c>
      <c r="U6379" s="3">
        <v>45825</v>
      </c>
      <c r="V6379" s="2">
        <v>0</v>
      </c>
      <c r="W6379" t="s">
        <v>44</v>
      </c>
      <c r="X6379" t="s">
        <v>44</v>
      </c>
      <c r="Y6379" t="s">
        <v>6043</v>
      </c>
      <c r="Z6379" t="s">
        <v>2206</v>
      </c>
      <c r="AA6379" t="s">
        <v>4529</v>
      </c>
      <c r="AB6379" t="s">
        <v>24681</v>
      </c>
      <c r="AC6379" t="s">
        <v>99</v>
      </c>
      <c r="AD6379" t="str">
        <f t="shared" si="99"/>
        <v>10-50</v>
      </c>
      <c r="AE6379" t="str">
        <f>VLOOKUP(AD6379,'Main_Sub Desc'!C:D,2,)</f>
        <v>Late Payment (Adj.Cr)</v>
      </c>
      <c r="AF6379" t="str">
        <f>VLOOKUP(VALUE(H6379),'Main_Sub Desc'!F:G,2,)</f>
        <v>Wtr Rev Late Payment</v>
      </c>
      <c r="AG6379">
        <f>IFERROR(VLOOKUP(VALUE(I6379),'PC Mapping'!A:F,6,),"")</f>
        <v>10719</v>
      </c>
      <c r="AH6379" s="13" t="str">
        <f>VLOOKUP(AG6379,'PC Mapping'!L:M,2,)</f>
        <v>All Other Water</v>
      </c>
    </row>
    <row r="6380" spans="1:34" x14ac:dyDescent="0.2">
      <c r="A6380" t="s">
        <v>25545</v>
      </c>
      <c r="B6380" t="s">
        <v>25504</v>
      </c>
      <c r="C6380" t="s">
        <v>24797</v>
      </c>
      <c r="D6380" t="s">
        <v>24798</v>
      </c>
      <c r="E6380" s="3">
        <v>45825</v>
      </c>
      <c r="F6380" t="s">
        <v>44</v>
      </c>
      <c r="G6380" t="s">
        <v>3742</v>
      </c>
      <c r="H6380" t="s">
        <v>3722</v>
      </c>
      <c r="I6380" t="s">
        <v>3752</v>
      </c>
      <c r="J6380" t="s">
        <v>4522</v>
      </c>
      <c r="K6380" s="2">
        <v>13.83</v>
      </c>
      <c r="L6380" t="s">
        <v>44</v>
      </c>
      <c r="M6380" s="2">
        <v>13.83</v>
      </c>
      <c r="N6380" t="s">
        <v>4523</v>
      </c>
      <c r="O6380" t="s">
        <v>4524</v>
      </c>
      <c r="P6380" t="s">
        <v>6041</v>
      </c>
      <c r="Q6380" t="s">
        <v>25546</v>
      </c>
      <c r="R6380" t="s">
        <v>44</v>
      </c>
      <c r="S6380" t="s">
        <v>24382</v>
      </c>
      <c r="T6380" s="3">
        <v>45825</v>
      </c>
      <c r="U6380" s="3">
        <v>45825</v>
      </c>
      <c r="V6380" s="2">
        <v>0</v>
      </c>
      <c r="W6380" t="s">
        <v>44</v>
      </c>
      <c r="X6380" t="s">
        <v>44</v>
      </c>
      <c r="Y6380" t="s">
        <v>6043</v>
      </c>
      <c r="Z6380" t="s">
        <v>2206</v>
      </c>
      <c r="AA6380" t="s">
        <v>4529</v>
      </c>
      <c r="AB6380" t="s">
        <v>24681</v>
      </c>
      <c r="AC6380" t="s">
        <v>99</v>
      </c>
      <c r="AD6380" t="str">
        <f t="shared" si="99"/>
        <v>10-50</v>
      </c>
      <c r="AE6380" t="str">
        <f>VLOOKUP(AD6380,'Main_Sub Desc'!C:D,2,)</f>
        <v>Late Payment (Adj.Cr)</v>
      </c>
      <c r="AF6380" t="str">
        <f>VLOOKUP(VALUE(H6380),'Main_Sub Desc'!F:G,2,)</f>
        <v>Wtr Rev Late Payment</v>
      </c>
      <c r="AG6380">
        <f>IFERROR(VLOOKUP(VALUE(I6380),'PC Mapping'!A:F,6,),"")</f>
        <v>10719</v>
      </c>
      <c r="AH6380" s="13" t="str">
        <f>VLOOKUP(AG6380,'PC Mapping'!L:M,2,)</f>
        <v>All Other Water</v>
      </c>
    </row>
    <row r="6381" spans="1:34" x14ac:dyDescent="0.2">
      <c r="A6381" t="s">
        <v>25547</v>
      </c>
      <c r="B6381" t="s">
        <v>25504</v>
      </c>
      <c r="C6381" t="s">
        <v>24797</v>
      </c>
      <c r="D6381" t="s">
        <v>24798</v>
      </c>
      <c r="E6381" s="3">
        <v>45825</v>
      </c>
      <c r="F6381" t="s">
        <v>44</v>
      </c>
      <c r="G6381" t="s">
        <v>3742</v>
      </c>
      <c r="H6381" t="s">
        <v>3722</v>
      </c>
      <c r="I6381" t="s">
        <v>3752</v>
      </c>
      <c r="J6381" t="s">
        <v>4522</v>
      </c>
      <c r="K6381" s="2">
        <v>5</v>
      </c>
      <c r="L6381" t="s">
        <v>44</v>
      </c>
      <c r="M6381" s="2">
        <v>5</v>
      </c>
      <c r="N6381" t="s">
        <v>4523</v>
      </c>
      <c r="O6381" t="s">
        <v>4524</v>
      </c>
      <c r="P6381" t="s">
        <v>11906</v>
      </c>
      <c r="Q6381" t="s">
        <v>25548</v>
      </c>
      <c r="R6381" t="s">
        <v>44</v>
      </c>
      <c r="S6381" t="s">
        <v>24382</v>
      </c>
      <c r="T6381" s="3">
        <v>45825</v>
      </c>
      <c r="U6381" s="3">
        <v>45825</v>
      </c>
      <c r="V6381" s="2">
        <v>0</v>
      </c>
      <c r="W6381" t="s">
        <v>44</v>
      </c>
      <c r="X6381" t="s">
        <v>44</v>
      </c>
      <c r="Y6381" t="s">
        <v>18242</v>
      </c>
      <c r="Z6381" t="s">
        <v>18243</v>
      </c>
      <c r="AA6381" t="s">
        <v>4529</v>
      </c>
      <c r="AB6381" t="s">
        <v>24681</v>
      </c>
      <c r="AC6381" t="s">
        <v>89</v>
      </c>
      <c r="AD6381" t="str">
        <f t="shared" si="99"/>
        <v>10-50</v>
      </c>
      <c r="AE6381" t="str">
        <f>VLOOKUP(AD6381,'Main_Sub Desc'!C:D,2,)</f>
        <v>Late Payment (Adj.Cr)</v>
      </c>
      <c r="AF6381" t="str">
        <f>VLOOKUP(VALUE(H6381),'Main_Sub Desc'!F:G,2,)</f>
        <v>Wtr Rev Late Payment</v>
      </c>
      <c r="AG6381">
        <f>IFERROR(VLOOKUP(VALUE(I6381),'PC Mapping'!A:F,6,),"")</f>
        <v>10719</v>
      </c>
      <c r="AH6381" s="13" t="str">
        <f>VLOOKUP(AG6381,'PC Mapping'!L:M,2,)</f>
        <v>All Other Water</v>
      </c>
    </row>
    <row r="6382" spans="1:34" x14ac:dyDescent="0.2">
      <c r="A6382" t="s">
        <v>25549</v>
      </c>
      <c r="B6382" t="s">
        <v>25504</v>
      </c>
      <c r="C6382" t="s">
        <v>24797</v>
      </c>
      <c r="D6382" t="s">
        <v>24798</v>
      </c>
      <c r="E6382" s="3">
        <v>45825</v>
      </c>
      <c r="F6382" t="s">
        <v>44</v>
      </c>
      <c r="G6382" t="s">
        <v>3742</v>
      </c>
      <c r="H6382" t="s">
        <v>3716</v>
      </c>
      <c r="I6382" t="s">
        <v>4534</v>
      </c>
      <c r="J6382" t="s">
        <v>4522</v>
      </c>
      <c r="K6382" s="2">
        <v>5</v>
      </c>
      <c r="L6382" t="s">
        <v>44</v>
      </c>
      <c r="M6382" s="2">
        <v>5</v>
      </c>
      <c r="N6382" t="s">
        <v>4523</v>
      </c>
      <c r="O6382" t="s">
        <v>4524</v>
      </c>
      <c r="P6382" t="s">
        <v>4590</v>
      </c>
      <c r="Q6382" t="s">
        <v>25550</v>
      </c>
      <c r="R6382" t="s">
        <v>44</v>
      </c>
      <c r="S6382" t="s">
        <v>24382</v>
      </c>
      <c r="T6382" s="3">
        <v>45825</v>
      </c>
      <c r="U6382" s="3">
        <v>45825</v>
      </c>
      <c r="V6382" s="2">
        <v>0</v>
      </c>
      <c r="W6382" t="s">
        <v>44</v>
      </c>
      <c r="X6382" t="s">
        <v>44</v>
      </c>
      <c r="Y6382" t="s">
        <v>11842</v>
      </c>
      <c r="Z6382" t="s">
        <v>923</v>
      </c>
      <c r="AA6382" t="s">
        <v>4529</v>
      </c>
      <c r="AB6382" t="s">
        <v>24681</v>
      </c>
      <c r="AC6382" t="s">
        <v>89</v>
      </c>
      <c r="AD6382" t="str">
        <f t="shared" si="99"/>
        <v>10-50</v>
      </c>
      <c r="AE6382" t="str">
        <f>VLOOKUP(AD6382,'Main_Sub Desc'!C:D,2,)</f>
        <v>Late Payment (Adj.Cr)</v>
      </c>
      <c r="AF6382" t="str">
        <f>VLOOKUP(VALUE(H6382),'Main_Sub Desc'!F:G,2,)</f>
        <v>Wst Rev Late Payment</v>
      </c>
      <c r="AG6382">
        <f>IFERROR(VLOOKUP(VALUE(I6382),'PC Mapping'!A:F,6,),"")</f>
        <v>10514</v>
      </c>
      <c r="AH6382" s="13" t="str">
        <f>VLOOKUP(AG6382,'PC Mapping'!L:M,2,)</f>
        <v>Bolivar Sewer</v>
      </c>
    </row>
    <row r="6383" spans="1:34" x14ac:dyDescent="0.2">
      <c r="A6383" t="s">
        <v>25551</v>
      </c>
      <c r="B6383" t="s">
        <v>25552</v>
      </c>
      <c r="C6383" t="s">
        <v>24797</v>
      </c>
      <c r="D6383" t="s">
        <v>24798</v>
      </c>
      <c r="E6383" s="3">
        <v>45826</v>
      </c>
      <c r="F6383" t="s">
        <v>44</v>
      </c>
      <c r="G6383" t="s">
        <v>3742</v>
      </c>
      <c r="H6383" t="s">
        <v>3722</v>
      </c>
      <c r="I6383" t="s">
        <v>4538</v>
      </c>
      <c r="J6383" t="s">
        <v>4522</v>
      </c>
      <c r="K6383" s="2">
        <v>8.73</v>
      </c>
      <c r="L6383" t="s">
        <v>44</v>
      </c>
      <c r="M6383" s="2">
        <v>8.73</v>
      </c>
      <c r="N6383" t="s">
        <v>4523</v>
      </c>
      <c r="O6383" t="s">
        <v>4524</v>
      </c>
      <c r="P6383" t="s">
        <v>8722</v>
      </c>
      <c r="Q6383" t="s">
        <v>25553</v>
      </c>
      <c r="R6383" t="s">
        <v>44</v>
      </c>
      <c r="S6383" t="s">
        <v>24382</v>
      </c>
      <c r="T6383" s="3">
        <v>45826</v>
      </c>
      <c r="U6383" s="3">
        <v>45826</v>
      </c>
      <c r="V6383" s="2">
        <v>0</v>
      </c>
      <c r="W6383" t="s">
        <v>44</v>
      </c>
      <c r="X6383" t="s">
        <v>44</v>
      </c>
      <c r="Y6383" t="s">
        <v>16284</v>
      </c>
      <c r="Z6383" t="s">
        <v>231</v>
      </c>
      <c r="AA6383" t="s">
        <v>4529</v>
      </c>
      <c r="AB6383" t="s">
        <v>24681</v>
      </c>
      <c r="AC6383" t="s">
        <v>89</v>
      </c>
      <c r="AD6383" t="str">
        <f t="shared" si="99"/>
        <v>10-50</v>
      </c>
      <c r="AE6383" t="str">
        <f>VLOOKUP(AD6383,'Main_Sub Desc'!C:D,2,)</f>
        <v>Late Payment (Adj.Cr)</v>
      </c>
      <c r="AF6383" t="str">
        <f>VLOOKUP(VALUE(H6383),'Main_Sub Desc'!F:G,2,)</f>
        <v>Wtr Rev Late Payment</v>
      </c>
      <c r="AG6383">
        <f>IFERROR(VLOOKUP(VALUE(I6383),'PC Mapping'!A:F,6,),"")</f>
        <v>10469</v>
      </c>
      <c r="AH6383" s="13" t="str">
        <f>VLOOKUP(AG6383,'PC Mapping'!L:M,2,)</f>
        <v>Bolivar Water</v>
      </c>
    </row>
    <row r="6384" spans="1:34" x14ac:dyDescent="0.2">
      <c r="A6384" t="s">
        <v>25554</v>
      </c>
      <c r="B6384" t="s">
        <v>25552</v>
      </c>
      <c r="C6384" t="s">
        <v>24797</v>
      </c>
      <c r="D6384" t="s">
        <v>24798</v>
      </c>
      <c r="E6384" s="3">
        <v>45826</v>
      </c>
      <c r="F6384" t="s">
        <v>44</v>
      </c>
      <c r="G6384" t="s">
        <v>3742</v>
      </c>
      <c r="H6384" t="s">
        <v>3716</v>
      </c>
      <c r="I6384" t="s">
        <v>4534</v>
      </c>
      <c r="J6384" t="s">
        <v>4522</v>
      </c>
      <c r="K6384" s="2">
        <v>11.59</v>
      </c>
      <c r="L6384" t="s">
        <v>44</v>
      </c>
      <c r="M6384" s="2">
        <v>11.59</v>
      </c>
      <c r="N6384" t="s">
        <v>4523</v>
      </c>
      <c r="O6384" t="s">
        <v>4524</v>
      </c>
      <c r="P6384" t="s">
        <v>8722</v>
      </c>
      <c r="Q6384" t="s">
        <v>25555</v>
      </c>
      <c r="R6384" t="s">
        <v>44</v>
      </c>
      <c r="S6384" t="s">
        <v>24382</v>
      </c>
      <c r="T6384" s="3">
        <v>45826</v>
      </c>
      <c r="U6384" s="3">
        <v>45826</v>
      </c>
      <c r="V6384" s="2">
        <v>0</v>
      </c>
      <c r="W6384" t="s">
        <v>44</v>
      </c>
      <c r="X6384" t="s">
        <v>44</v>
      </c>
      <c r="Y6384" t="s">
        <v>16282</v>
      </c>
      <c r="Z6384" t="s">
        <v>231</v>
      </c>
      <c r="AA6384" t="s">
        <v>4529</v>
      </c>
      <c r="AB6384" t="s">
        <v>24681</v>
      </c>
      <c r="AC6384" t="s">
        <v>89</v>
      </c>
      <c r="AD6384" t="str">
        <f t="shared" si="99"/>
        <v>10-50</v>
      </c>
      <c r="AE6384" t="str">
        <f>VLOOKUP(AD6384,'Main_Sub Desc'!C:D,2,)</f>
        <v>Late Payment (Adj.Cr)</v>
      </c>
      <c r="AF6384" t="str">
        <f>VLOOKUP(VALUE(H6384),'Main_Sub Desc'!F:G,2,)</f>
        <v>Wst Rev Late Payment</v>
      </c>
      <c r="AG6384">
        <f>IFERROR(VLOOKUP(VALUE(I6384),'PC Mapping'!A:F,6,),"")</f>
        <v>10514</v>
      </c>
      <c r="AH6384" s="13" t="str">
        <f>VLOOKUP(AG6384,'PC Mapping'!L:M,2,)</f>
        <v>Bolivar Sewer</v>
      </c>
    </row>
    <row r="6385" spans="1:34" x14ac:dyDescent="0.2">
      <c r="A6385" t="s">
        <v>25556</v>
      </c>
      <c r="B6385" t="s">
        <v>25557</v>
      </c>
      <c r="C6385" t="s">
        <v>24797</v>
      </c>
      <c r="D6385" t="s">
        <v>24798</v>
      </c>
      <c r="E6385" s="3">
        <v>45826</v>
      </c>
      <c r="F6385" t="s">
        <v>44</v>
      </c>
      <c r="G6385" t="s">
        <v>3742</v>
      </c>
      <c r="H6385" t="s">
        <v>3729</v>
      </c>
      <c r="I6385" t="s">
        <v>3752</v>
      </c>
      <c r="J6385" t="s">
        <v>4522</v>
      </c>
      <c r="K6385" s="2">
        <v>-50</v>
      </c>
      <c r="L6385" t="s">
        <v>44</v>
      </c>
      <c r="M6385" s="2">
        <v>-50</v>
      </c>
      <c r="N6385" t="s">
        <v>4523</v>
      </c>
      <c r="O6385" t="s">
        <v>4524</v>
      </c>
      <c r="P6385" t="s">
        <v>5415</v>
      </c>
      <c r="Q6385" t="s">
        <v>25558</v>
      </c>
      <c r="R6385" t="s">
        <v>44</v>
      </c>
      <c r="S6385" t="s">
        <v>24800</v>
      </c>
      <c r="T6385" s="3">
        <v>45826</v>
      </c>
      <c r="U6385" s="3">
        <v>45826</v>
      </c>
      <c r="V6385" s="2">
        <v>0</v>
      </c>
      <c r="W6385" t="s">
        <v>44</v>
      </c>
      <c r="X6385" t="s">
        <v>44</v>
      </c>
      <c r="Y6385" t="s">
        <v>25460</v>
      </c>
      <c r="Z6385" t="s">
        <v>1888</v>
      </c>
      <c r="AA6385" t="s">
        <v>4529</v>
      </c>
      <c r="AB6385" t="s">
        <v>24662</v>
      </c>
      <c r="AC6385" t="s">
        <v>89</v>
      </c>
      <c r="AD6385" t="str">
        <f t="shared" si="99"/>
        <v>10-26</v>
      </c>
      <c r="AE6385" t="str">
        <f>VLOOKUP(AD6385,'Main_Sub Desc'!C:D,2,)</f>
        <v>Connection Charge</v>
      </c>
      <c r="AF6385" t="str">
        <f>VLOOKUP(VALUE(H6385),'Main_Sub Desc'!F:G,2,)</f>
        <v>Wtr Rev Establish</v>
      </c>
      <c r="AG6385">
        <f>IFERROR(VLOOKUP(VALUE(I6385),'PC Mapping'!A:F,6,),"")</f>
        <v>10719</v>
      </c>
      <c r="AH6385" s="13" t="str">
        <f>VLOOKUP(AG6385,'PC Mapping'!L:M,2,)</f>
        <v>All Other Water</v>
      </c>
    </row>
    <row r="6386" spans="1:34" x14ac:dyDescent="0.2">
      <c r="A6386" t="s">
        <v>25559</v>
      </c>
      <c r="B6386" t="s">
        <v>25560</v>
      </c>
      <c r="C6386" t="s">
        <v>24797</v>
      </c>
      <c r="D6386" t="s">
        <v>24798</v>
      </c>
      <c r="E6386" s="3">
        <v>45826</v>
      </c>
      <c r="F6386" t="s">
        <v>44</v>
      </c>
      <c r="G6386" t="s">
        <v>3742</v>
      </c>
      <c r="H6386" t="s">
        <v>3716</v>
      </c>
      <c r="I6386" t="s">
        <v>4534</v>
      </c>
      <c r="J6386" t="s">
        <v>4522</v>
      </c>
      <c r="K6386" s="2">
        <v>33.72</v>
      </c>
      <c r="L6386" t="s">
        <v>44</v>
      </c>
      <c r="M6386" s="2">
        <v>33.72</v>
      </c>
      <c r="N6386" t="s">
        <v>4523</v>
      </c>
      <c r="O6386" t="s">
        <v>4524</v>
      </c>
      <c r="P6386" t="s">
        <v>4978</v>
      </c>
      <c r="Q6386" t="s">
        <v>25561</v>
      </c>
      <c r="R6386" t="s">
        <v>44</v>
      </c>
      <c r="S6386" t="s">
        <v>24678</v>
      </c>
      <c r="T6386" s="3">
        <v>45826</v>
      </c>
      <c r="U6386" s="3">
        <v>45826</v>
      </c>
      <c r="V6386" s="2">
        <v>0</v>
      </c>
      <c r="W6386" t="s">
        <v>44</v>
      </c>
      <c r="X6386" t="s">
        <v>44</v>
      </c>
      <c r="Y6386" t="s">
        <v>25562</v>
      </c>
      <c r="Z6386" t="s">
        <v>25563</v>
      </c>
      <c r="AA6386" t="s">
        <v>4529</v>
      </c>
      <c r="AB6386" t="s">
        <v>24681</v>
      </c>
      <c r="AC6386" t="s">
        <v>99</v>
      </c>
      <c r="AD6386" t="str">
        <f t="shared" si="99"/>
        <v>10-50</v>
      </c>
      <c r="AE6386" t="str">
        <f>VLOOKUP(AD6386,'Main_Sub Desc'!C:D,2,)</f>
        <v>Late Payment (Adj.Cr)</v>
      </c>
      <c r="AF6386" t="str">
        <f>VLOOKUP(VALUE(H6386),'Main_Sub Desc'!F:G,2,)</f>
        <v>Wst Rev Late Payment</v>
      </c>
      <c r="AG6386">
        <f>IFERROR(VLOOKUP(VALUE(I6386),'PC Mapping'!A:F,6,),"")</f>
        <v>10514</v>
      </c>
      <c r="AH6386" s="13" t="str">
        <f>VLOOKUP(AG6386,'PC Mapping'!L:M,2,)</f>
        <v>Bolivar Sewer</v>
      </c>
    </row>
    <row r="6387" spans="1:34" x14ac:dyDescent="0.2">
      <c r="A6387" t="s">
        <v>25559</v>
      </c>
      <c r="B6387" t="s">
        <v>25560</v>
      </c>
      <c r="C6387" t="s">
        <v>24797</v>
      </c>
      <c r="D6387" t="s">
        <v>24798</v>
      </c>
      <c r="E6387" s="3">
        <v>45826</v>
      </c>
      <c r="F6387" t="s">
        <v>44</v>
      </c>
      <c r="G6387" t="s">
        <v>3742</v>
      </c>
      <c r="H6387" t="s">
        <v>3722</v>
      </c>
      <c r="I6387" t="s">
        <v>4538</v>
      </c>
      <c r="J6387" t="s">
        <v>4522</v>
      </c>
      <c r="K6387" s="2">
        <v>47.4</v>
      </c>
      <c r="L6387" t="s">
        <v>44</v>
      </c>
      <c r="M6387" s="2">
        <v>47.4</v>
      </c>
      <c r="N6387" t="s">
        <v>4523</v>
      </c>
      <c r="O6387" t="s">
        <v>4524</v>
      </c>
      <c r="P6387" t="s">
        <v>4978</v>
      </c>
      <c r="Q6387" t="s">
        <v>25564</v>
      </c>
      <c r="R6387" t="s">
        <v>44</v>
      </c>
      <c r="S6387" t="s">
        <v>24678</v>
      </c>
      <c r="T6387" s="3">
        <v>45826</v>
      </c>
      <c r="U6387" s="3">
        <v>45826</v>
      </c>
      <c r="V6387" s="2">
        <v>0</v>
      </c>
      <c r="W6387" t="s">
        <v>44</v>
      </c>
      <c r="X6387" t="s">
        <v>44</v>
      </c>
      <c r="Y6387" t="s">
        <v>25565</v>
      </c>
      <c r="Z6387" t="s">
        <v>25563</v>
      </c>
      <c r="AA6387" t="s">
        <v>4529</v>
      </c>
      <c r="AB6387" t="s">
        <v>24681</v>
      </c>
      <c r="AC6387" t="s">
        <v>99</v>
      </c>
      <c r="AD6387" t="str">
        <f t="shared" si="99"/>
        <v>10-50</v>
      </c>
      <c r="AE6387" t="str">
        <f>VLOOKUP(AD6387,'Main_Sub Desc'!C:D,2,)</f>
        <v>Late Payment (Adj.Cr)</v>
      </c>
      <c r="AF6387" t="str">
        <f>VLOOKUP(VALUE(H6387),'Main_Sub Desc'!F:G,2,)</f>
        <v>Wtr Rev Late Payment</v>
      </c>
      <c r="AG6387">
        <f>IFERROR(VLOOKUP(VALUE(I6387),'PC Mapping'!A:F,6,),"")</f>
        <v>10469</v>
      </c>
      <c r="AH6387" s="13" t="str">
        <f>VLOOKUP(AG6387,'PC Mapping'!L:M,2,)</f>
        <v>Bolivar Water</v>
      </c>
    </row>
    <row r="6388" spans="1:34" x14ac:dyDescent="0.2">
      <c r="A6388" t="s">
        <v>25566</v>
      </c>
      <c r="B6388" t="s">
        <v>25560</v>
      </c>
      <c r="C6388" t="s">
        <v>24797</v>
      </c>
      <c r="D6388" t="s">
        <v>24798</v>
      </c>
      <c r="E6388" s="3">
        <v>45826</v>
      </c>
      <c r="F6388" t="s">
        <v>44</v>
      </c>
      <c r="G6388" t="s">
        <v>3742</v>
      </c>
      <c r="H6388" t="s">
        <v>3716</v>
      </c>
      <c r="I6388" t="s">
        <v>4534</v>
      </c>
      <c r="J6388" t="s">
        <v>4522</v>
      </c>
      <c r="K6388" s="2">
        <v>5</v>
      </c>
      <c r="L6388" t="s">
        <v>44</v>
      </c>
      <c r="M6388" s="2">
        <v>5</v>
      </c>
      <c r="N6388" t="s">
        <v>4523</v>
      </c>
      <c r="O6388" t="s">
        <v>4524</v>
      </c>
      <c r="P6388" t="s">
        <v>22354</v>
      </c>
      <c r="Q6388" t="s">
        <v>25567</v>
      </c>
      <c r="R6388" t="s">
        <v>44</v>
      </c>
      <c r="S6388" t="s">
        <v>24382</v>
      </c>
      <c r="T6388" s="3">
        <v>45826</v>
      </c>
      <c r="U6388" s="3">
        <v>45826</v>
      </c>
      <c r="V6388" s="2">
        <v>0</v>
      </c>
      <c r="W6388" t="s">
        <v>44</v>
      </c>
      <c r="X6388" t="s">
        <v>44</v>
      </c>
      <c r="Y6388" t="s">
        <v>22358</v>
      </c>
      <c r="Z6388" t="s">
        <v>115</v>
      </c>
      <c r="AA6388" t="s">
        <v>4529</v>
      </c>
      <c r="AB6388" t="s">
        <v>24681</v>
      </c>
      <c r="AC6388" t="s">
        <v>89</v>
      </c>
      <c r="AD6388" t="str">
        <f t="shared" si="99"/>
        <v>10-50</v>
      </c>
      <c r="AE6388" t="str">
        <f>VLOOKUP(AD6388,'Main_Sub Desc'!C:D,2,)</f>
        <v>Late Payment (Adj.Cr)</v>
      </c>
      <c r="AF6388" t="str">
        <f>VLOOKUP(VALUE(H6388),'Main_Sub Desc'!F:G,2,)</f>
        <v>Wst Rev Late Payment</v>
      </c>
      <c r="AG6388">
        <f>IFERROR(VLOOKUP(VALUE(I6388),'PC Mapping'!A:F,6,),"")</f>
        <v>10514</v>
      </c>
      <c r="AH6388" s="13" t="str">
        <f>VLOOKUP(AG6388,'PC Mapping'!L:M,2,)</f>
        <v>Bolivar Sewer</v>
      </c>
    </row>
    <row r="6389" spans="1:34" x14ac:dyDescent="0.2">
      <c r="A6389" t="s">
        <v>25568</v>
      </c>
      <c r="B6389" t="s">
        <v>25560</v>
      </c>
      <c r="C6389" t="s">
        <v>24797</v>
      </c>
      <c r="D6389" t="s">
        <v>24798</v>
      </c>
      <c r="E6389" s="3">
        <v>45826</v>
      </c>
      <c r="F6389" t="s">
        <v>44</v>
      </c>
      <c r="G6389" t="s">
        <v>3742</v>
      </c>
      <c r="H6389" t="s">
        <v>3716</v>
      </c>
      <c r="I6389" t="s">
        <v>4534</v>
      </c>
      <c r="J6389" t="s">
        <v>4522</v>
      </c>
      <c r="K6389" s="2">
        <v>5</v>
      </c>
      <c r="L6389" t="s">
        <v>44</v>
      </c>
      <c r="M6389" s="2">
        <v>5</v>
      </c>
      <c r="N6389" t="s">
        <v>4523</v>
      </c>
      <c r="O6389" t="s">
        <v>4524</v>
      </c>
      <c r="P6389" t="s">
        <v>22354</v>
      </c>
      <c r="Q6389" t="s">
        <v>25569</v>
      </c>
      <c r="R6389" t="s">
        <v>44</v>
      </c>
      <c r="S6389" t="s">
        <v>24382</v>
      </c>
      <c r="T6389" s="3">
        <v>45826</v>
      </c>
      <c r="U6389" s="3">
        <v>45826</v>
      </c>
      <c r="V6389" s="2">
        <v>0</v>
      </c>
      <c r="W6389" t="s">
        <v>44</v>
      </c>
      <c r="X6389" t="s">
        <v>44</v>
      </c>
      <c r="Y6389" t="s">
        <v>22358</v>
      </c>
      <c r="Z6389" t="s">
        <v>115</v>
      </c>
      <c r="AA6389" t="s">
        <v>4529</v>
      </c>
      <c r="AB6389" t="s">
        <v>24681</v>
      </c>
      <c r="AC6389" t="s">
        <v>89</v>
      </c>
      <c r="AD6389" t="str">
        <f t="shared" si="99"/>
        <v>10-50</v>
      </c>
      <c r="AE6389" t="str">
        <f>VLOOKUP(AD6389,'Main_Sub Desc'!C:D,2,)</f>
        <v>Late Payment (Adj.Cr)</v>
      </c>
      <c r="AF6389" t="str">
        <f>VLOOKUP(VALUE(H6389),'Main_Sub Desc'!F:G,2,)</f>
        <v>Wst Rev Late Payment</v>
      </c>
      <c r="AG6389">
        <f>IFERROR(VLOOKUP(VALUE(I6389),'PC Mapping'!A:F,6,),"")</f>
        <v>10514</v>
      </c>
      <c r="AH6389" s="13" t="str">
        <f>VLOOKUP(AG6389,'PC Mapping'!L:M,2,)</f>
        <v>Bolivar Sewer</v>
      </c>
    </row>
    <row r="6390" spans="1:34" x14ac:dyDescent="0.2">
      <c r="A6390" t="s">
        <v>25570</v>
      </c>
      <c r="B6390" t="s">
        <v>25560</v>
      </c>
      <c r="C6390" t="s">
        <v>24797</v>
      </c>
      <c r="D6390" t="s">
        <v>24798</v>
      </c>
      <c r="E6390" s="3">
        <v>45826</v>
      </c>
      <c r="F6390" t="s">
        <v>44</v>
      </c>
      <c r="G6390" t="s">
        <v>3742</v>
      </c>
      <c r="H6390" t="s">
        <v>3722</v>
      </c>
      <c r="I6390" t="s">
        <v>4538</v>
      </c>
      <c r="J6390" t="s">
        <v>4522</v>
      </c>
      <c r="K6390" s="2">
        <v>50</v>
      </c>
      <c r="L6390" t="s">
        <v>44</v>
      </c>
      <c r="M6390" s="2">
        <v>50</v>
      </c>
      <c r="N6390" t="s">
        <v>4523</v>
      </c>
      <c r="O6390" t="s">
        <v>4524</v>
      </c>
      <c r="P6390" t="s">
        <v>4978</v>
      </c>
      <c r="Q6390" t="s">
        <v>25571</v>
      </c>
      <c r="R6390" t="s">
        <v>44</v>
      </c>
      <c r="S6390" t="s">
        <v>24382</v>
      </c>
      <c r="T6390" s="3">
        <v>45826</v>
      </c>
      <c r="U6390" s="3">
        <v>45826</v>
      </c>
      <c r="V6390" s="2">
        <v>0</v>
      </c>
      <c r="W6390" t="s">
        <v>44</v>
      </c>
      <c r="X6390" t="s">
        <v>44</v>
      </c>
      <c r="Y6390" t="s">
        <v>25572</v>
      </c>
      <c r="Z6390" t="s">
        <v>273</v>
      </c>
      <c r="AA6390" t="s">
        <v>4529</v>
      </c>
      <c r="AB6390" t="s">
        <v>24681</v>
      </c>
      <c r="AC6390" t="s">
        <v>89</v>
      </c>
      <c r="AD6390" t="str">
        <f t="shared" si="99"/>
        <v>10-50</v>
      </c>
      <c r="AE6390" t="str">
        <f>VLOOKUP(AD6390,'Main_Sub Desc'!C:D,2,)</f>
        <v>Late Payment (Adj.Cr)</v>
      </c>
      <c r="AF6390" t="str">
        <f>VLOOKUP(VALUE(H6390),'Main_Sub Desc'!F:G,2,)</f>
        <v>Wtr Rev Late Payment</v>
      </c>
      <c r="AG6390">
        <f>IFERROR(VLOOKUP(VALUE(I6390),'PC Mapping'!A:F,6,),"")</f>
        <v>10469</v>
      </c>
      <c r="AH6390" s="13" t="str">
        <f>VLOOKUP(AG6390,'PC Mapping'!L:M,2,)</f>
        <v>Bolivar Water</v>
      </c>
    </row>
    <row r="6391" spans="1:34" x14ac:dyDescent="0.2">
      <c r="A6391" t="s">
        <v>25573</v>
      </c>
      <c r="B6391" t="s">
        <v>25560</v>
      </c>
      <c r="C6391" t="s">
        <v>24797</v>
      </c>
      <c r="D6391" t="s">
        <v>24798</v>
      </c>
      <c r="E6391" s="3">
        <v>45826</v>
      </c>
      <c r="F6391" t="s">
        <v>44</v>
      </c>
      <c r="G6391" t="s">
        <v>3742</v>
      </c>
      <c r="H6391" t="s">
        <v>3722</v>
      </c>
      <c r="I6391" t="s">
        <v>4538</v>
      </c>
      <c r="J6391" t="s">
        <v>4522</v>
      </c>
      <c r="K6391" s="2">
        <v>5</v>
      </c>
      <c r="L6391" t="s">
        <v>44</v>
      </c>
      <c r="M6391" s="2">
        <v>5</v>
      </c>
      <c r="N6391" t="s">
        <v>4523</v>
      </c>
      <c r="O6391" t="s">
        <v>4524</v>
      </c>
      <c r="P6391" t="s">
        <v>22354</v>
      </c>
      <c r="Q6391" t="s">
        <v>25574</v>
      </c>
      <c r="R6391" t="s">
        <v>44</v>
      </c>
      <c r="S6391" t="s">
        <v>24382</v>
      </c>
      <c r="T6391" s="3">
        <v>45826</v>
      </c>
      <c r="U6391" s="3">
        <v>45826</v>
      </c>
      <c r="V6391" s="2">
        <v>0</v>
      </c>
      <c r="W6391" t="s">
        <v>44</v>
      </c>
      <c r="X6391" t="s">
        <v>44</v>
      </c>
      <c r="Y6391" t="s">
        <v>22356</v>
      </c>
      <c r="Z6391" t="s">
        <v>115</v>
      </c>
      <c r="AA6391" t="s">
        <v>4529</v>
      </c>
      <c r="AB6391" t="s">
        <v>24681</v>
      </c>
      <c r="AC6391" t="s">
        <v>89</v>
      </c>
      <c r="AD6391" t="str">
        <f t="shared" si="99"/>
        <v>10-50</v>
      </c>
      <c r="AE6391" t="str">
        <f>VLOOKUP(AD6391,'Main_Sub Desc'!C:D,2,)</f>
        <v>Late Payment (Adj.Cr)</v>
      </c>
      <c r="AF6391" t="str">
        <f>VLOOKUP(VALUE(H6391),'Main_Sub Desc'!F:G,2,)</f>
        <v>Wtr Rev Late Payment</v>
      </c>
      <c r="AG6391">
        <f>IFERROR(VLOOKUP(VALUE(I6391),'PC Mapping'!A:F,6,),"")</f>
        <v>10469</v>
      </c>
      <c r="AH6391" s="13" t="str">
        <f>VLOOKUP(AG6391,'PC Mapping'!L:M,2,)</f>
        <v>Bolivar Water</v>
      </c>
    </row>
    <row r="6392" spans="1:34" x14ac:dyDescent="0.2">
      <c r="A6392" t="s">
        <v>25575</v>
      </c>
      <c r="B6392" t="s">
        <v>25560</v>
      </c>
      <c r="C6392" t="s">
        <v>24797</v>
      </c>
      <c r="D6392" t="s">
        <v>24798</v>
      </c>
      <c r="E6392" s="3">
        <v>45826</v>
      </c>
      <c r="F6392" t="s">
        <v>44</v>
      </c>
      <c r="G6392" t="s">
        <v>3742</v>
      </c>
      <c r="H6392" t="s">
        <v>3722</v>
      </c>
      <c r="I6392" t="s">
        <v>4538</v>
      </c>
      <c r="J6392" t="s">
        <v>4522</v>
      </c>
      <c r="K6392" s="2">
        <v>5</v>
      </c>
      <c r="L6392" t="s">
        <v>44</v>
      </c>
      <c r="M6392" s="2">
        <v>5</v>
      </c>
      <c r="N6392" t="s">
        <v>4523</v>
      </c>
      <c r="O6392" t="s">
        <v>4524</v>
      </c>
      <c r="P6392" t="s">
        <v>22354</v>
      </c>
      <c r="Q6392" t="s">
        <v>25576</v>
      </c>
      <c r="R6392" t="s">
        <v>44</v>
      </c>
      <c r="S6392" t="s">
        <v>24382</v>
      </c>
      <c r="T6392" s="3">
        <v>45826</v>
      </c>
      <c r="U6392" s="3">
        <v>45826</v>
      </c>
      <c r="V6392" s="2">
        <v>0</v>
      </c>
      <c r="W6392" t="s">
        <v>44</v>
      </c>
      <c r="X6392" t="s">
        <v>44</v>
      </c>
      <c r="Y6392" t="s">
        <v>22356</v>
      </c>
      <c r="Z6392" t="s">
        <v>115</v>
      </c>
      <c r="AA6392" t="s">
        <v>4529</v>
      </c>
      <c r="AB6392" t="s">
        <v>24681</v>
      </c>
      <c r="AC6392" t="s">
        <v>89</v>
      </c>
      <c r="AD6392" t="str">
        <f t="shared" si="99"/>
        <v>10-50</v>
      </c>
      <c r="AE6392" t="str">
        <f>VLOOKUP(AD6392,'Main_Sub Desc'!C:D,2,)</f>
        <v>Late Payment (Adj.Cr)</v>
      </c>
      <c r="AF6392" t="str">
        <f>VLOOKUP(VALUE(H6392),'Main_Sub Desc'!F:G,2,)</f>
        <v>Wtr Rev Late Payment</v>
      </c>
      <c r="AG6392">
        <f>IFERROR(VLOOKUP(VALUE(I6392),'PC Mapping'!A:F,6,),"")</f>
        <v>10469</v>
      </c>
      <c r="AH6392" s="13" t="str">
        <f>VLOOKUP(AG6392,'PC Mapping'!L:M,2,)</f>
        <v>Bolivar Water</v>
      </c>
    </row>
    <row r="6393" spans="1:34" x14ac:dyDescent="0.2">
      <c r="A6393" t="s">
        <v>25577</v>
      </c>
      <c r="B6393" t="s">
        <v>25560</v>
      </c>
      <c r="C6393" t="s">
        <v>24797</v>
      </c>
      <c r="D6393" t="s">
        <v>24798</v>
      </c>
      <c r="E6393" s="3">
        <v>45826</v>
      </c>
      <c r="F6393" t="s">
        <v>44</v>
      </c>
      <c r="G6393" t="s">
        <v>3742</v>
      </c>
      <c r="H6393" t="s">
        <v>3722</v>
      </c>
      <c r="I6393" t="s">
        <v>4538</v>
      </c>
      <c r="J6393" t="s">
        <v>4522</v>
      </c>
      <c r="K6393" s="2">
        <v>5</v>
      </c>
      <c r="L6393" t="s">
        <v>44</v>
      </c>
      <c r="M6393" s="2">
        <v>5</v>
      </c>
      <c r="N6393" t="s">
        <v>4523</v>
      </c>
      <c r="O6393" t="s">
        <v>4524</v>
      </c>
      <c r="P6393" t="s">
        <v>22354</v>
      </c>
      <c r="Q6393" t="s">
        <v>25578</v>
      </c>
      <c r="R6393" t="s">
        <v>44</v>
      </c>
      <c r="S6393" t="s">
        <v>24382</v>
      </c>
      <c r="T6393" s="3">
        <v>45826</v>
      </c>
      <c r="U6393" s="3">
        <v>45826</v>
      </c>
      <c r="V6393" s="2">
        <v>0</v>
      </c>
      <c r="W6393" t="s">
        <v>44</v>
      </c>
      <c r="X6393" t="s">
        <v>44</v>
      </c>
      <c r="Y6393" t="s">
        <v>22356</v>
      </c>
      <c r="Z6393" t="s">
        <v>115</v>
      </c>
      <c r="AA6393" t="s">
        <v>4529</v>
      </c>
      <c r="AB6393" t="s">
        <v>24681</v>
      </c>
      <c r="AC6393" t="s">
        <v>89</v>
      </c>
      <c r="AD6393" t="str">
        <f t="shared" si="99"/>
        <v>10-50</v>
      </c>
      <c r="AE6393" t="str">
        <f>VLOOKUP(AD6393,'Main_Sub Desc'!C:D,2,)</f>
        <v>Late Payment (Adj.Cr)</v>
      </c>
      <c r="AF6393" t="str">
        <f>VLOOKUP(VALUE(H6393),'Main_Sub Desc'!F:G,2,)</f>
        <v>Wtr Rev Late Payment</v>
      </c>
      <c r="AG6393">
        <f>IFERROR(VLOOKUP(VALUE(I6393),'PC Mapping'!A:F,6,),"")</f>
        <v>10469</v>
      </c>
      <c r="AH6393" s="13" t="str">
        <f>VLOOKUP(AG6393,'PC Mapping'!L:M,2,)</f>
        <v>Bolivar Water</v>
      </c>
    </row>
    <row r="6394" spans="1:34" x14ac:dyDescent="0.2">
      <c r="A6394" t="s">
        <v>25579</v>
      </c>
      <c r="B6394" t="s">
        <v>25560</v>
      </c>
      <c r="C6394" t="s">
        <v>24797</v>
      </c>
      <c r="D6394" t="s">
        <v>24798</v>
      </c>
      <c r="E6394" s="3">
        <v>45826</v>
      </c>
      <c r="F6394" t="s">
        <v>44</v>
      </c>
      <c r="G6394" t="s">
        <v>3742</v>
      </c>
      <c r="H6394" t="s">
        <v>3716</v>
      </c>
      <c r="I6394" t="s">
        <v>4534</v>
      </c>
      <c r="J6394" t="s">
        <v>4522</v>
      </c>
      <c r="K6394" s="2">
        <v>5</v>
      </c>
      <c r="L6394" t="s">
        <v>44</v>
      </c>
      <c r="M6394" s="2">
        <v>5</v>
      </c>
      <c r="N6394" t="s">
        <v>4523</v>
      </c>
      <c r="O6394" t="s">
        <v>4524</v>
      </c>
      <c r="P6394" t="s">
        <v>22354</v>
      </c>
      <c r="Q6394" t="s">
        <v>25580</v>
      </c>
      <c r="R6394" t="s">
        <v>44</v>
      </c>
      <c r="S6394" t="s">
        <v>24382</v>
      </c>
      <c r="T6394" s="3">
        <v>45826</v>
      </c>
      <c r="U6394" s="3">
        <v>45826</v>
      </c>
      <c r="V6394" s="2">
        <v>0</v>
      </c>
      <c r="W6394" t="s">
        <v>44</v>
      </c>
      <c r="X6394" t="s">
        <v>44</v>
      </c>
      <c r="Y6394" t="s">
        <v>22358</v>
      </c>
      <c r="Z6394" t="s">
        <v>115</v>
      </c>
      <c r="AA6394" t="s">
        <v>4529</v>
      </c>
      <c r="AB6394" t="s">
        <v>24681</v>
      </c>
      <c r="AC6394" t="s">
        <v>89</v>
      </c>
      <c r="AD6394" t="str">
        <f t="shared" si="99"/>
        <v>10-50</v>
      </c>
      <c r="AE6394" t="str">
        <f>VLOOKUP(AD6394,'Main_Sub Desc'!C:D,2,)</f>
        <v>Late Payment (Adj.Cr)</v>
      </c>
      <c r="AF6394" t="str">
        <f>VLOOKUP(VALUE(H6394),'Main_Sub Desc'!F:G,2,)</f>
        <v>Wst Rev Late Payment</v>
      </c>
      <c r="AG6394">
        <f>IFERROR(VLOOKUP(VALUE(I6394),'PC Mapping'!A:F,6,),"")</f>
        <v>10514</v>
      </c>
      <c r="AH6394" s="13" t="str">
        <f>VLOOKUP(AG6394,'PC Mapping'!L:M,2,)</f>
        <v>Bolivar Sewer</v>
      </c>
    </row>
    <row r="6395" spans="1:34" x14ac:dyDescent="0.2">
      <c r="A6395" t="s">
        <v>25581</v>
      </c>
      <c r="B6395" t="s">
        <v>24632</v>
      </c>
      <c r="C6395" t="s">
        <v>24797</v>
      </c>
      <c r="D6395" t="s">
        <v>24379</v>
      </c>
      <c r="E6395" s="3">
        <v>45826</v>
      </c>
      <c r="F6395" t="s">
        <v>24625</v>
      </c>
      <c r="G6395" t="s">
        <v>3742</v>
      </c>
      <c r="H6395" t="s">
        <v>3729</v>
      </c>
      <c r="I6395" t="s">
        <v>4538</v>
      </c>
      <c r="J6395" t="s">
        <v>4522</v>
      </c>
      <c r="K6395" s="2">
        <v>-50</v>
      </c>
      <c r="L6395" t="s">
        <v>44</v>
      </c>
      <c r="M6395" s="2">
        <v>-50</v>
      </c>
      <c r="N6395" t="s">
        <v>4523</v>
      </c>
      <c r="O6395" t="s">
        <v>24380</v>
      </c>
      <c r="P6395" t="s">
        <v>24627</v>
      </c>
      <c r="Q6395" t="s">
        <v>25582</v>
      </c>
      <c r="R6395" t="s">
        <v>44</v>
      </c>
      <c r="S6395" t="s">
        <v>24382</v>
      </c>
      <c r="T6395" s="3">
        <v>45826</v>
      </c>
      <c r="U6395" s="3">
        <v>45826</v>
      </c>
      <c r="V6395" s="2">
        <v>0</v>
      </c>
      <c r="W6395" t="s">
        <v>44</v>
      </c>
      <c r="X6395" t="s">
        <v>44</v>
      </c>
      <c r="Y6395" t="s">
        <v>24629</v>
      </c>
      <c r="Z6395" t="s">
        <v>24630</v>
      </c>
      <c r="AA6395" t="s">
        <v>4529</v>
      </c>
      <c r="AB6395" t="s">
        <v>24383</v>
      </c>
      <c r="AC6395" t="s">
        <v>89</v>
      </c>
      <c r="AD6395" t="str">
        <f t="shared" si="99"/>
        <v>10-44</v>
      </c>
      <c r="AE6395" t="str">
        <f>VLOOKUP(AD6395,'Main_Sub Desc'!C:D,2,)</f>
        <v>Initiation Fee</v>
      </c>
      <c r="AF6395" t="str">
        <f>VLOOKUP(VALUE(H6395),'Main_Sub Desc'!F:G,2,)</f>
        <v>Wtr Rev Establish</v>
      </c>
      <c r="AG6395">
        <f>IFERROR(VLOOKUP(VALUE(I6395),'PC Mapping'!A:F,6,),"")</f>
        <v>10469</v>
      </c>
      <c r="AH6395" s="13" t="str">
        <f>VLOOKUP(AG6395,'PC Mapping'!L:M,2,)</f>
        <v>Bolivar Water</v>
      </c>
    </row>
    <row r="6396" spans="1:34" x14ac:dyDescent="0.2">
      <c r="A6396" t="s">
        <v>25583</v>
      </c>
      <c r="B6396" t="s">
        <v>24632</v>
      </c>
      <c r="C6396" t="s">
        <v>24797</v>
      </c>
      <c r="D6396" t="s">
        <v>24379</v>
      </c>
      <c r="E6396" s="3">
        <v>45826</v>
      </c>
      <c r="F6396" t="s">
        <v>44</v>
      </c>
      <c r="G6396" t="s">
        <v>3742</v>
      </c>
      <c r="H6396" t="s">
        <v>3729</v>
      </c>
      <c r="I6396" t="s">
        <v>3752</v>
      </c>
      <c r="J6396" t="s">
        <v>4522</v>
      </c>
      <c r="K6396" s="2">
        <v>-50</v>
      </c>
      <c r="L6396" t="s">
        <v>44</v>
      </c>
      <c r="M6396" s="2">
        <v>-50</v>
      </c>
      <c r="N6396" t="s">
        <v>4523</v>
      </c>
      <c r="O6396" t="s">
        <v>24380</v>
      </c>
      <c r="P6396" t="s">
        <v>8597</v>
      </c>
      <c r="Q6396" t="s">
        <v>25584</v>
      </c>
      <c r="R6396" t="s">
        <v>44</v>
      </c>
      <c r="S6396" t="s">
        <v>24382</v>
      </c>
      <c r="T6396" s="3">
        <v>45826</v>
      </c>
      <c r="U6396" s="3">
        <v>45826</v>
      </c>
      <c r="V6396" s="2">
        <v>0</v>
      </c>
      <c r="W6396" t="s">
        <v>44</v>
      </c>
      <c r="X6396" t="s">
        <v>44</v>
      </c>
      <c r="Y6396" t="s">
        <v>25585</v>
      </c>
      <c r="Z6396" t="s">
        <v>25586</v>
      </c>
      <c r="AA6396" t="s">
        <v>4529</v>
      </c>
      <c r="AB6396" t="s">
        <v>24383</v>
      </c>
      <c r="AC6396" t="s">
        <v>89</v>
      </c>
      <c r="AD6396" t="str">
        <f t="shared" si="99"/>
        <v>10-44</v>
      </c>
      <c r="AE6396" t="str">
        <f>VLOOKUP(AD6396,'Main_Sub Desc'!C:D,2,)</f>
        <v>Initiation Fee</v>
      </c>
      <c r="AF6396" t="str">
        <f>VLOOKUP(VALUE(H6396),'Main_Sub Desc'!F:G,2,)</f>
        <v>Wtr Rev Establish</v>
      </c>
      <c r="AG6396">
        <f>IFERROR(VLOOKUP(VALUE(I6396),'PC Mapping'!A:F,6,),"")</f>
        <v>10719</v>
      </c>
      <c r="AH6396" s="13" t="str">
        <f>VLOOKUP(AG6396,'PC Mapping'!L:M,2,)</f>
        <v>All Other Water</v>
      </c>
    </row>
    <row r="6397" spans="1:34" x14ac:dyDescent="0.2">
      <c r="A6397" t="s">
        <v>25587</v>
      </c>
      <c r="B6397" t="s">
        <v>24632</v>
      </c>
      <c r="C6397" t="s">
        <v>24797</v>
      </c>
      <c r="D6397" t="s">
        <v>24379</v>
      </c>
      <c r="E6397" s="3">
        <v>45826</v>
      </c>
      <c r="F6397" t="s">
        <v>44</v>
      </c>
      <c r="G6397" t="s">
        <v>3742</v>
      </c>
      <c r="H6397" t="s">
        <v>3729</v>
      </c>
      <c r="I6397" t="s">
        <v>4538</v>
      </c>
      <c r="J6397" t="s">
        <v>4522</v>
      </c>
      <c r="K6397" s="2">
        <v>-50</v>
      </c>
      <c r="L6397" t="s">
        <v>44</v>
      </c>
      <c r="M6397" s="2">
        <v>-50</v>
      </c>
      <c r="N6397" t="s">
        <v>4523</v>
      </c>
      <c r="O6397" t="s">
        <v>24380</v>
      </c>
      <c r="P6397" t="s">
        <v>9095</v>
      </c>
      <c r="Q6397" t="s">
        <v>25588</v>
      </c>
      <c r="R6397" t="s">
        <v>44</v>
      </c>
      <c r="S6397" t="s">
        <v>24382</v>
      </c>
      <c r="T6397" s="3">
        <v>45826</v>
      </c>
      <c r="U6397" s="3">
        <v>45826</v>
      </c>
      <c r="V6397" s="2">
        <v>0</v>
      </c>
      <c r="W6397" t="s">
        <v>44</v>
      </c>
      <c r="X6397" t="s">
        <v>44</v>
      </c>
      <c r="Y6397" t="s">
        <v>25589</v>
      </c>
      <c r="Z6397" t="s">
        <v>280</v>
      </c>
      <c r="AA6397" t="s">
        <v>4529</v>
      </c>
      <c r="AB6397" t="s">
        <v>24383</v>
      </c>
      <c r="AC6397" t="s">
        <v>89</v>
      </c>
      <c r="AD6397" t="str">
        <f t="shared" si="99"/>
        <v>10-44</v>
      </c>
      <c r="AE6397" t="str">
        <f>VLOOKUP(AD6397,'Main_Sub Desc'!C:D,2,)</f>
        <v>Initiation Fee</v>
      </c>
      <c r="AF6397" t="str">
        <f>VLOOKUP(VALUE(H6397),'Main_Sub Desc'!F:G,2,)</f>
        <v>Wtr Rev Establish</v>
      </c>
      <c r="AG6397">
        <f>IFERROR(VLOOKUP(VALUE(I6397),'PC Mapping'!A:F,6,),"")</f>
        <v>10469</v>
      </c>
      <c r="AH6397" s="13" t="str">
        <f>VLOOKUP(AG6397,'PC Mapping'!L:M,2,)</f>
        <v>Bolivar Water</v>
      </c>
    </row>
    <row r="6398" spans="1:34" x14ac:dyDescent="0.2">
      <c r="A6398" t="s">
        <v>25590</v>
      </c>
      <c r="B6398" t="s">
        <v>25560</v>
      </c>
      <c r="C6398" t="s">
        <v>24797</v>
      </c>
      <c r="D6398" t="s">
        <v>24798</v>
      </c>
      <c r="E6398" s="3">
        <v>45826</v>
      </c>
      <c r="F6398" t="s">
        <v>44</v>
      </c>
      <c r="G6398" t="s">
        <v>3742</v>
      </c>
      <c r="H6398" t="s">
        <v>3722</v>
      </c>
      <c r="I6398" t="s">
        <v>3752</v>
      </c>
      <c r="J6398" t="s">
        <v>4522</v>
      </c>
      <c r="K6398" s="2">
        <v>5</v>
      </c>
      <c r="L6398" t="s">
        <v>44</v>
      </c>
      <c r="M6398" s="2">
        <v>5</v>
      </c>
      <c r="N6398" t="s">
        <v>4523</v>
      </c>
      <c r="O6398" t="s">
        <v>4524</v>
      </c>
      <c r="P6398" t="s">
        <v>14206</v>
      </c>
      <c r="Q6398" t="s">
        <v>25591</v>
      </c>
      <c r="R6398" t="s">
        <v>44</v>
      </c>
      <c r="S6398" t="s">
        <v>24382</v>
      </c>
      <c r="T6398" s="3">
        <v>45826</v>
      </c>
      <c r="U6398" s="3">
        <v>45826</v>
      </c>
      <c r="V6398" s="2">
        <v>0</v>
      </c>
      <c r="W6398" t="s">
        <v>44</v>
      </c>
      <c r="X6398" t="s">
        <v>44</v>
      </c>
      <c r="Y6398" t="s">
        <v>25592</v>
      </c>
      <c r="Z6398" t="s">
        <v>1640</v>
      </c>
      <c r="AA6398" t="s">
        <v>4529</v>
      </c>
      <c r="AB6398" t="s">
        <v>24681</v>
      </c>
      <c r="AC6398" t="s">
        <v>89</v>
      </c>
      <c r="AD6398" t="str">
        <f t="shared" si="99"/>
        <v>10-50</v>
      </c>
      <c r="AE6398" t="str">
        <f>VLOOKUP(AD6398,'Main_Sub Desc'!C:D,2,)</f>
        <v>Late Payment (Adj.Cr)</v>
      </c>
      <c r="AF6398" t="str">
        <f>VLOOKUP(VALUE(H6398),'Main_Sub Desc'!F:G,2,)</f>
        <v>Wtr Rev Late Payment</v>
      </c>
      <c r="AG6398">
        <f>IFERROR(VLOOKUP(VALUE(I6398),'PC Mapping'!A:F,6,),"")</f>
        <v>10719</v>
      </c>
      <c r="AH6398" s="13" t="str">
        <f>VLOOKUP(AG6398,'PC Mapping'!L:M,2,)</f>
        <v>All Other Water</v>
      </c>
    </row>
    <row r="6399" spans="1:34" x14ac:dyDescent="0.2">
      <c r="A6399" t="s">
        <v>25593</v>
      </c>
      <c r="B6399" t="s">
        <v>25560</v>
      </c>
      <c r="C6399" t="s">
        <v>24797</v>
      </c>
      <c r="D6399" t="s">
        <v>24798</v>
      </c>
      <c r="E6399" s="3">
        <v>45826</v>
      </c>
      <c r="F6399" t="s">
        <v>44</v>
      </c>
      <c r="G6399" t="s">
        <v>3742</v>
      </c>
      <c r="H6399" t="s">
        <v>3722</v>
      </c>
      <c r="I6399" t="s">
        <v>3752</v>
      </c>
      <c r="J6399" t="s">
        <v>4522</v>
      </c>
      <c r="K6399" s="2">
        <v>5</v>
      </c>
      <c r="L6399" t="s">
        <v>44</v>
      </c>
      <c r="M6399" s="2">
        <v>5</v>
      </c>
      <c r="N6399" t="s">
        <v>4523</v>
      </c>
      <c r="O6399" t="s">
        <v>4524</v>
      </c>
      <c r="P6399" t="s">
        <v>14206</v>
      </c>
      <c r="Q6399" t="s">
        <v>25594</v>
      </c>
      <c r="R6399" t="s">
        <v>44</v>
      </c>
      <c r="S6399" t="s">
        <v>24382</v>
      </c>
      <c r="T6399" s="3">
        <v>45826</v>
      </c>
      <c r="U6399" s="3">
        <v>45826</v>
      </c>
      <c r="V6399" s="2">
        <v>0</v>
      </c>
      <c r="W6399" t="s">
        <v>44</v>
      </c>
      <c r="X6399" t="s">
        <v>44</v>
      </c>
      <c r="Y6399" t="s">
        <v>14208</v>
      </c>
      <c r="Z6399" t="s">
        <v>2744</v>
      </c>
      <c r="AA6399" t="s">
        <v>4529</v>
      </c>
      <c r="AB6399" t="s">
        <v>24681</v>
      </c>
      <c r="AC6399" t="s">
        <v>89</v>
      </c>
      <c r="AD6399" t="str">
        <f t="shared" si="99"/>
        <v>10-50</v>
      </c>
      <c r="AE6399" t="str">
        <f>VLOOKUP(AD6399,'Main_Sub Desc'!C:D,2,)</f>
        <v>Late Payment (Adj.Cr)</v>
      </c>
      <c r="AF6399" t="str">
        <f>VLOOKUP(VALUE(H6399),'Main_Sub Desc'!F:G,2,)</f>
        <v>Wtr Rev Late Payment</v>
      </c>
      <c r="AG6399">
        <f>IFERROR(VLOOKUP(VALUE(I6399),'PC Mapping'!A:F,6,),"")</f>
        <v>10719</v>
      </c>
      <c r="AH6399" s="13" t="str">
        <f>VLOOKUP(AG6399,'PC Mapping'!L:M,2,)</f>
        <v>All Other Water</v>
      </c>
    </row>
    <row r="6400" spans="1:34" x14ac:dyDescent="0.2">
      <c r="A6400" t="s">
        <v>25595</v>
      </c>
      <c r="B6400" t="s">
        <v>25560</v>
      </c>
      <c r="C6400" t="s">
        <v>24797</v>
      </c>
      <c r="D6400" t="s">
        <v>24798</v>
      </c>
      <c r="E6400" s="3">
        <v>45826</v>
      </c>
      <c r="F6400" t="s">
        <v>44</v>
      </c>
      <c r="G6400" t="s">
        <v>3742</v>
      </c>
      <c r="H6400" t="s">
        <v>3722</v>
      </c>
      <c r="I6400" t="s">
        <v>3752</v>
      </c>
      <c r="J6400" t="s">
        <v>4522</v>
      </c>
      <c r="K6400" s="2">
        <v>5</v>
      </c>
      <c r="L6400" t="s">
        <v>44</v>
      </c>
      <c r="M6400" s="2">
        <v>5</v>
      </c>
      <c r="N6400" t="s">
        <v>4523</v>
      </c>
      <c r="O6400" t="s">
        <v>4524</v>
      </c>
      <c r="P6400" t="s">
        <v>14206</v>
      </c>
      <c r="Q6400" t="s">
        <v>25596</v>
      </c>
      <c r="R6400" t="s">
        <v>44</v>
      </c>
      <c r="S6400" t="s">
        <v>24382</v>
      </c>
      <c r="T6400" s="3">
        <v>45826</v>
      </c>
      <c r="U6400" s="3">
        <v>45826</v>
      </c>
      <c r="V6400" s="2">
        <v>0</v>
      </c>
      <c r="W6400" t="s">
        <v>44</v>
      </c>
      <c r="X6400" t="s">
        <v>44</v>
      </c>
      <c r="Y6400" t="s">
        <v>25597</v>
      </c>
      <c r="Z6400" t="s">
        <v>2743</v>
      </c>
      <c r="AA6400" t="s">
        <v>4529</v>
      </c>
      <c r="AB6400" t="s">
        <v>24681</v>
      </c>
      <c r="AC6400" t="s">
        <v>89</v>
      </c>
      <c r="AD6400" t="str">
        <f t="shared" si="99"/>
        <v>10-50</v>
      </c>
      <c r="AE6400" t="str">
        <f>VLOOKUP(AD6400,'Main_Sub Desc'!C:D,2,)</f>
        <v>Late Payment (Adj.Cr)</v>
      </c>
      <c r="AF6400" t="str">
        <f>VLOOKUP(VALUE(H6400),'Main_Sub Desc'!F:G,2,)</f>
        <v>Wtr Rev Late Payment</v>
      </c>
      <c r="AG6400">
        <f>IFERROR(VLOOKUP(VALUE(I6400),'PC Mapping'!A:F,6,),"")</f>
        <v>10719</v>
      </c>
      <c r="AH6400" s="13" t="str">
        <f>VLOOKUP(AG6400,'PC Mapping'!L:M,2,)</f>
        <v>All Other Water</v>
      </c>
    </row>
    <row r="6401" spans="1:34" x14ac:dyDescent="0.2">
      <c r="A6401" t="s">
        <v>25598</v>
      </c>
      <c r="B6401" t="s">
        <v>24632</v>
      </c>
      <c r="C6401" t="s">
        <v>24797</v>
      </c>
      <c r="D6401" t="s">
        <v>24379</v>
      </c>
      <c r="E6401" s="3">
        <v>45826</v>
      </c>
      <c r="F6401" t="s">
        <v>44</v>
      </c>
      <c r="G6401" t="s">
        <v>3742</v>
      </c>
      <c r="H6401" t="s">
        <v>3729</v>
      </c>
      <c r="I6401" t="s">
        <v>4538</v>
      </c>
      <c r="J6401" t="s">
        <v>4522</v>
      </c>
      <c r="K6401" s="2">
        <v>-50</v>
      </c>
      <c r="L6401" t="s">
        <v>44</v>
      </c>
      <c r="M6401" s="2">
        <v>-50</v>
      </c>
      <c r="N6401" t="s">
        <v>4523</v>
      </c>
      <c r="O6401" t="s">
        <v>24380</v>
      </c>
      <c r="P6401" t="s">
        <v>25203</v>
      </c>
      <c r="Q6401" t="s">
        <v>25599</v>
      </c>
      <c r="R6401" t="s">
        <v>44</v>
      </c>
      <c r="S6401" t="s">
        <v>24382</v>
      </c>
      <c r="T6401" s="3">
        <v>45826</v>
      </c>
      <c r="U6401" s="3">
        <v>45826</v>
      </c>
      <c r="V6401" s="2">
        <v>0</v>
      </c>
      <c r="W6401" t="s">
        <v>44</v>
      </c>
      <c r="X6401" t="s">
        <v>44</v>
      </c>
      <c r="Y6401" t="s">
        <v>25600</v>
      </c>
      <c r="Z6401" t="s">
        <v>25601</v>
      </c>
      <c r="AA6401" t="s">
        <v>4529</v>
      </c>
      <c r="AB6401" t="s">
        <v>24383</v>
      </c>
      <c r="AC6401" t="s">
        <v>89</v>
      </c>
      <c r="AD6401" t="str">
        <f t="shared" si="99"/>
        <v>10-44</v>
      </c>
      <c r="AE6401" t="str">
        <f>VLOOKUP(AD6401,'Main_Sub Desc'!C:D,2,)</f>
        <v>Initiation Fee</v>
      </c>
      <c r="AF6401" t="str">
        <f>VLOOKUP(VALUE(H6401),'Main_Sub Desc'!F:G,2,)</f>
        <v>Wtr Rev Establish</v>
      </c>
      <c r="AG6401">
        <f>IFERROR(VLOOKUP(VALUE(I6401),'PC Mapping'!A:F,6,),"")</f>
        <v>10469</v>
      </c>
      <c r="AH6401" s="13" t="str">
        <f>VLOOKUP(AG6401,'PC Mapping'!L:M,2,)</f>
        <v>Bolivar Water</v>
      </c>
    </row>
    <row r="6402" spans="1:34" x14ac:dyDescent="0.2">
      <c r="A6402" t="s">
        <v>25602</v>
      </c>
      <c r="B6402" t="s">
        <v>24632</v>
      </c>
      <c r="C6402" t="s">
        <v>24797</v>
      </c>
      <c r="D6402" t="s">
        <v>24379</v>
      </c>
      <c r="E6402" s="3">
        <v>45826</v>
      </c>
      <c r="F6402" t="s">
        <v>44</v>
      </c>
      <c r="G6402" t="s">
        <v>3742</v>
      </c>
      <c r="H6402" t="s">
        <v>3718</v>
      </c>
      <c r="I6402" t="s">
        <v>4534</v>
      </c>
      <c r="J6402" t="s">
        <v>4522</v>
      </c>
      <c r="K6402" s="2">
        <v>-50</v>
      </c>
      <c r="L6402" t="s">
        <v>44</v>
      </c>
      <c r="M6402" s="2">
        <v>-50</v>
      </c>
      <c r="N6402" t="s">
        <v>4523</v>
      </c>
      <c r="O6402" t="s">
        <v>24380</v>
      </c>
      <c r="P6402" t="s">
        <v>25203</v>
      </c>
      <c r="Q6402" t="s">
        <v>25603</v>
      </c>
      <c r="R6402" t="s">
        <v>44</v>
      </c>
      <c r="S6402" t="s">
        <v>24382</v>
      </c>
      <c r="T6402" s="3">
        <v>45826</v>
      </c>
      <c r="U6402" s="3">
        <v>45826</v>
      </c>
      <c r="V6402" s="2">
        <v>0</v>
      </c>
      <c r="W6402" t="s">
        <v>44</v>
      </c>
      <c r="X6402" t="s">
        <v>44</v>
      </c>
      <c r="Y6402" t="s">
        <v>25604</v>
      </c>
      <c r="Z6402" t="s">
        <v>25601</v>
      </c>
      <c r="AA6402" t="s">
        <v>4529</v>
      </c>
      <c r="AB6402" t="s">
        <v>24383</v>
      </c>
      <c r="AC6402" t="s">
        <v>89</v>
      </c>
      <c r="AD6402" t="str">
        <f t="shared" si="99"/>
        <v>10-44</v>
      </c>
      <c r="AE6402" t="str">
        <f>VLOOKUP(AD6402,'Main_Sub Desc'!C:D,2,)</f>
        <v>Initiation Fee</v>
      </c>
      <c r="AF6402" t="str">
        <f>VLOOKUP(VALUE(H6402),'Main_Sub Desc'!F:G,2,)</f>
        <v>Wst Rev Establish</v>
      </c>
      <c r="AG6402">
        <f>IFERROR(VLOOKUP(VALUE(I6402),'PC Mapping'!A:F,6,),"")</f>
        <v>10514</v>
      </c>
      <c r="AH6402" s="13" t="str">
        <f>VLOOKUP(AG6402,'PC Mapping'!L:M,2,)</f>
        <v>Bolivar Sewer</v>
      </c>
    </row>
    <row r="6403" spans="1:34" x14ac:dyDescent="0.2">
      <c r="A6403" t="s">
        <v>25605</v>
      </c>
      <c r="B6403" t="s">
        <v>25560</v>
      </c>
      <c r="C6403" t="s">
        <v>24797</v>
      </c>
      <c r="D6403" t="s">
        <v>24798</v>
      </c>
      <c r="E6403" s="3">
        <v>45826</v>
      </c>
      <c r="F6403" t="s">
        <v>44</v>
      </c>
      <c r="G6403" t="s">
        <v>3742</v>
      </c>
      <c r="H6403" t="s">
        <v>3722</v>
      </c>
      <c r="I6403" t="s">
        <v>4538</v>
      </c>
      <c r="J6403" t="s">
        <v>4522</v>
      </c>
      <c r="K6403" s="2">
        <v>50</v>
      </c>
      <c r="L6403" t="s">
        <v>44</v>
      </c>
      <c r="M6403" s="2">
        <v>50</v>
      </c>
      <c r="N6403" t="s">
        <v>4523</v>
      </c>
      <c r="O6403" t="s">
        <v>4524</v>
      </c>
      <c r="P6403" t="s">
        <v>20870</v>
      </c>
      <c r="Q6403" t="s">
        <v>25606</v>
      </c>
      <c r="R6403" t="s">
        <v>44</v>
      </c>
      <c r="S6403" t="s">
        <v>24382</v>
      </c>
      <c r="T6403" s="3">
        <v>45826</v>
      </c>
      <c r="U6403" s="3">
        <v>45826</v>
      </c>
      <c r="V6403" s="2">
        <v>0</v>
      </c>
      <c r="W6403" t="s">
        <v>44</v>
      </c>
      <c r="X6403" t="s">
        <v>44</v>
      </c>
      <c r="Y6403" t="s">
        <v>25607</v>
      </c>
      <c r="Z6403" t="s">
        <v>25608</v>
      </c>
      <c r="AA6403" t="s">
        <v>4529</v>
      </c>
      <c r="AB6403" t="s">
        <v>24681</v>
      </c>
      <c r="AC6403" t="s">
        <v>89</v>
      </c>
      <c r="AD6403" t="str">
        <f t="shared" si="99"/>
        <v>10-50</v>
      </c>
      <c r="AE6403" t="str">
        <f>VLOOKUP(AD6403,'Main_Sub Desc'!C:D,2,)</f>
        <v>Late Payment (Adj.Cr)</v>
      </c>
      <c r="AF6403" t="str">
        <f>VLOOKUP(VALUE(H6403),'Main_Sub Desc'!F:G,2,)</f>
        <v>Wtr Rev Late Payment</v>
      </c>
      <c r="AG6403">
        <f>IFERROR(VLOOKUP(VALUE(I6403),'PC Mapping'!A:F,6,),"")</f>
        <v>10469</v>
      </c>
      <c r="AH6403" s="13" t="str">
        <f>VLOOKUP(AG6403,'PC Mapping'!L:M,2,)</f>
        <v>Bolivar Water</v>
      </c>
    </row>
    <row r="6404" spans="1:34" x14ac:dyDescent="0.2">
      <c r="A6404" t="s">
        <v>25609</v>
      </c>
      <c r="B6404" t="s">
        <v>24632</v>
      </c>
      <c r="C6404" t="s">
        <v>24797</v>
      </c>
      <c r="D6404" t="s">
        <v>24379</v>
      </c>
      <c r="E6404" s="3">
        <v>45826</v>
      </c>
      <c r="F6404" t="s">
        <v>44</v>
      </c>
      <c r="G6404" t="s">
        <v>3742</v>
      </c>
      <c r="H6404" t="s">
        <v>3729</v>
      </c>
      <c r="I6404" t="s">
        <v>4538</v>
      </c>
      <c r="J6404" t="s">
        <v>4522</v>
      </c>
      <c r="K6404" s="2">
        <v>-50</v>
      </c>
      <c r="L6404" t="s">
        <v>44</v>
      </c>
      <c r="M6404" s="2">
        <v>-50</v>
      </c>
      <c r="N6404" t="s">
        <v>4523</v>
      </c>
      <c r="O6404" t="s">
        <v>24380</v>
      </c>
      <c r="P6404" t="s">
        <v>25610</v>
      </c>
      <c r="Q6404" t="s">
        <v>25611</v>
      </c>
      <c r="R6404" t="s">
        <v>44</v>
      </c>
      <c r="S6404" t="s">
        <v>24382</v>
      </c>
      <c r="T6404" s="3">
        <v>45826</v>
      </c>
      <c r="U6404" s="3">
        <v>45826</v>
      </c>
      <c r="V6404" s="2">
        <v>0</v>
      </c>
      <c r="W6404" t="s">
        <v>44</v>
      </c>
      <c r="X6404" t="s">
        <v>44</v>
      </c>
      <c r="Y6404" t="s">
        <v>25612</v>
      </c>
      <c r="Z6404" t="s">
        <v>25613</v>
      </c>
      <c r="AA6404" t="s">
        <v>4529</v>
      </c>
      <c r="AB6404" t="s">
        <v>24383</v>
      </c>
      <c r="AC6404" t="s">
        <v>89</v>
      </c>
      <c r="AD6404" t="str">
        <f t="shared" ref="AD6404:AD6467" si="100">CONCATENATE(VALUE(AA6404),"-",VALUE(AB6404))</f>
        <v>10-44</v>
      </c>
      <c r="AE6404" t="str">
        <f>VLOOKUP(AD6404,'Main_Sub Desc'!C:D,2,)</f>
        <v>Initiation Fee</v>
      </c>
      <c r="AF6404" t="str">
        <f>VLOOKUP(VALUE(H6404),'Main_Sub Desc'!F:G,2,)</f>
        <v>Wtr Rev Establish</v>
      </c>
      <c r="AG6404">
        <f>IFERROR(VLOOKUP(VALUE(I6404),'PC Mapping'!A:F,6,),"")</f>
        <v>10469</v>
      </c>
      <c r="AH6404" s="13" t="str">
        <f>VLOOKUP(AG6404,'PC Mapping'!L:M,2,)</f>
        <v>Bolivar Water</v>
      </c>
    </row>
    <row r="6405" spans="1:34" x14ac:dyDescent="0.2">
      <c r="A6405" t="s">
        <v>25614</v>
      </c>
      <c r="B6405" t="s">
        <v>25560</v>
      </c>
      <c r="C6405" t="s">
        <v>24797</v>
      </c>
      <c r="D6405" t="s">
        <v>24798</v>
      </c>
      <c r="E6405" s="3">
        <v>45826</v>
      </c>
      <c r="F6405" t="s">
        <v>44</v>
      </c>
      <c r="G6405" t="s">
        <v>3742</v>
      </c>
      <c r="H6405" t="s">
        <v>3722</v>
      </c>
      <c r="I6405" t="s">
        <v>3752</v>
      </c>
      <c r="J6405" t="s">
        <v>4522</v>
      </c>
      <c r="K6405" s="2">
        <v>5</v>
      </c>
      <c r="L6405" t="s">
        <v>44</v>
      </c>
      <c r="M6405" s="2">
        <v>5</v>
      </c>
      <c r="N6405" t="s">
        <v>4523</v>
      </c>
      <c r="O6405" t="s">
        <v>4524</v>
      </c>
      <c r="P6405" t="s">
        <v>20384</v>
      </c>
      <c r="Q6405" t="s">
        <v>25615</v>
      </c>
      <c r="R6405" t="s">
        <v>44</v>
      </c>
      <c r="S6405" t="s">
        <v>24382</v>
      </c>
      <c r="T6405" s="3">
        <v>45826</v>
      </c>
      <c r="U6405" s="3">
        <v>45826</v>
      </c>
      <c r="V6405" s="2">
        <v>0</v>
      </c>
      <c r="W6405" t="s">
        <v>44</v>
      </c>
      <c r="X6405" t="s">
        <v>44</v>
      </c>
      <c r="Y6405" t="s">
        <v>25616</v>
      </c>
      <c r="Z6405" t="s">
        <v>25617</v>
      </c>
      <c r="AA6405" t="s">
        <v>4529</v>
      </c>
      <c r="AB6405" t="s">
        <v>24681</v>
      </c>
      <c r="AC6405" t="s">
        <v>89</v>
      </c>
      <c r="AD6405" t="str">
        <f t="shared" si="100"/>
        <v>10-50</v>
      </c>
      <c r="AE6405" t="str">
        <f>VLOOKUP(AD6405,'Main_Sub Desc'!C:D,2,)</f>
        <v>Late Payment (Adj.Cr)</v>
      </c>
      <c r="AF6405" t="str">
        <f>VLOOKUP(VALUE(H6405),'Main_Sub Desc'!F:G,2,)</f>
        <v>Wtr Rev Late Payment</v>
      </c>
      <c r="AG6405">
        <f>IFERROR(VLOOKUP(VALUE(I6405),'PC Mapping'!A:F,6,),"")</f>
        <v>10719</v>
      </c>
      <c r="AH6405" s="13" t="str">
        <f>VLOOKUP(AG6405,'PC Mapping'!L:M,2,)</f>
        <v>All Other Water</v>
      </c>
    </row>
    <row r="6406" spans="1:34" x14ac:dyDescent="0.2">
      <c r="A6406" t="s">
        <v>25618</v>
      </c>
      <c r="B6406" t="s">
        <v>24632</v>
      </c>
      <c r="C6406" t="s">
        <v>24797</v>
      </c>
      <c r="D6406" t="s">
        <v>24379</v>
      </c>
      <c r="E6406" s="3">
        <v>45826</v>
      </c>
      <c r="F6406" t="s">
        <v>44</v>
      </c>
      <c r="G6406" t="s">
        <v>3742</v>
      </c>
      <c r="H6406" t="s">
        <v>3718</v>
      </c>
      <c r="I6406" t="s">
        <v>4534</v>
      </c>
      <c r="J6406" t="s">
        <v>4522</v>
      </c>
      <c r="K6406" s="2">
        <v>-50</v>
      </c>
      <c r="L6406" t="s">
        <v>44</v>
      </c>
      <c r="M6406" s="2">
        <v>-50</v>
      </c>
      <c r="N6406" t="s">
        <v>4523</v>
      </c>
      <c r="O6406" t="s">
        <v>24380</v>
      </c>
      <c r="P6406" t="s">
        <v>25610</v>
      </c>
      <c r="Q6406" t="s">
        <v>25619</v>
      </c>
      <c r="R6406" t="s">
        <v>44</v>
      </c>
      <c r="S6406" t="s">
        <v>24382</v>
      </c>
      <c r="T6406" s="3">
        <v>45826</v>
      </c>
      <c r="U6406" s="3">
        <v>45826</v>
      </c>
      <c r="V6406" s="2">
        <v>0</v>
      </c>
      <c r="W6406" t="s">
        <v>44</v>
      </c>
      <c r="X6406" t="s">
        <v>44</v>
      </c>
      <c r="Y6406" t="s">
        <v>25620</v>
      </c>
      <c r="Z6406" t="s">
        <v>25613</v>
      </c>
      <c r="AA6406" t="s">
        <v>4529</v>
      </c>
      <c r="AB6406" t="s">
        <v>24383</v>
      </c>
      <c r="AC6406" t="s">
        <v>89</v>
      </c>
      <c r="AD6406" t="str">
        <f t="shared" si="100"/>
        <v>10-44</v>
      </c>
      <c r="AE6406" t="str">
        <f>VLOOKUP(AD6406,'Main_Sub Desc'!C:D,2,)</f>
        <v>Initiation Fee</v>
      </c>
      <c r="AF6406" t="str">
        <f>VLOOKUP(VALUE(H6406),'Main_Sub Desc'!F:G,2,)</f>
        <v>Wst Rev Establish</v>
      </c>
      <c r="AG6406">
        <f>IFERROR(VLOOKUP(VALUE(I6406),'PC Mapping'!A:F,6,),"")</f>
        <v>10514</v>
      </c>
      <c r="AH6406" s="13" t="str">
        <f>VLOOKUP(AG6406,'PC Mapping'!L:M,2,)</f>
        <v>Bolivar Sewer</v>
      </c>
    </row>
    <row r="6407" spans="1:34" x14ac:dyDescent="0.2">
      <c r="A6407" t="s">
        <v>25621</v>
      </c>
      <c r="B6407" t="s">
        <v>25557</v>
      </c>
      <c r="C6407" t="s">
        <v>24797</v>
      </c>
      <c r="D6407" t="s">
        <v>24798</v>
      </c>
      <c r="E6407" s="3">
        <v>45826</v>
      </c>
      <c r="F6407" t="s">
        <v>44</v>
      </c>
      <c r="G6407" t="s">
        <v>3742</v>
      </c>
      <c r="H6407" t="s">
        <v>3729</v>
      </c>
      <c r="I6407" t="s">
        <v>24687</v>
      </c>
      <c r="J6407" t="s">
        <v>4522</v>
      </c>
      <c r="K6407" s="2">
        <v>-50</v>
      </c>
      <c r="L6407" t="s">
        <v>44</v>
      </c>
      <c r="M6407" s="2">
        <v>-50</v>
      </c>
      <c r="N6407" t="s">
        <v>4523</v>
      </c>
      <c r="O6407" t="s">
        <v>4524</v>
      </c>
      <c r="P6407" t="s">
        <v>25622</v>
      </c>
      <c r="Q6407" t="s">
        <v>25623</v>
      </c>
      <c r="R6407" t="s">
        <v>44</v>
      </c>
      <c r="S6407" t="s">
        <v>24800</v>
      </c>
      <c r="T6407" s="3">
        <v>45826</v>
      </c>
      <c r="U6407" s="3">
        <v>45826</v>
      </c>
      <c r="V6407" s="2">
        <v>0</v>
      </c>
      <c r="W6407" t="s">
        <v>44</v>
      </c>
      <c r="X6407" t="s">
        <v>44</v>
      </c>
      <c r="Y6407" t="s">
        <v>25624</v>
      </c>
      <c r="Z6407" t="s">
        <v>107</v>
      </c>
      <c r="AA6407" t="s">
        <v>4529</v>
      </c>
      <c r="AB6407" t="s">
        <v>24662</v>
      </c>
      <c r="AC6407" t="s">
        <v>89</v>
      </c>
      <c r="AD6407" t="str">
        <f t="shared" si="100"/>
        <v>10-26</v>
      </c>
      <c r="AE6407" t="str">
        <f>VLOOKUP(AD6407,'Main_Sub Desc'!C:D,2,)</f>
        <v>Connection Charge</v>
      </c>
      <c r="AF6407" t="str">
        <f>VLOOKUP(VALUE(H6407),'Main_Sub Desc'!F:G,2,)</f>
        <v>Wtr Rev Establish</v>
      </c>
      <c r="AG6407">
        <f>IFERROR(VLOOKUP(VALUE(I6407),'PC Mapping'!A:F,6,),"")</f>
        <v>10719</v>
      </c>
      <c r="AH6407" s="13" t="str">
        <f>VLOOKUP(AG6407,'PC Mapping'!L:M,2,)</f>
        <v>All Other Water</v>
      </c>
    </row>
    <row r="6408" spans="1:34" x14ac:dyDescent="0.2">
      <c r="A6408" t="s">
        <v>25625</v>
      </c>
      <c r="B6408" t="s">
        <v>25626</v>
      </c>
      <c r="C6408" t="s">
        <v>24797</v>
      </c>
      <c r="D6408" t="s">
        <v>24798</v>
      </c>
      <c r="E6408" s="3">
        <v>45827</v>
      </c>
      <c r="F6408" t="s">
        <v>44</v>
      </c>
      <c r="G6408" t="s">
        <v>3742</v>
      </c>
      <c r="H6408" t="s">
        <v>3729</v>
      </c>
      <c r="I6408" t="s">
        <v>4538</v>
      </c>
      <c r="J6408" t="s">
        <v>4522</v>
      </c>
      <c r="K6408" s="2">
        <v>-50</v>
      </c>
      <c r="L6408" t="s">
        <v>44</v>
      </c>
      <c r="M6408" s="2">
        <v>-50</v>
      </c>
      <c r="N6408" t="s">
        <v>4523</v>
      </c>
      <c r="O6408" t="s">
        <v>4524</v>
      </c>
      <c r="P6408" t="s">
        <v>9095</v>
      </c>
      <c r="Q6408" t="s">
        <v>25627</v>
      </c>
      <c r="R6408" t="s">
        <v>44</v>
      </c>
      <c r="S6408" t="s">
        <v>24800</v>
      </c>
      <c r="T6408" s="3">
        <v>45827</v>
      </c>
      <c r="U6408" s="3">
        <v>45827</v>
      </c>
      <c r="V6408" s="2">
        <v>0</v>
      </c>
      <c r="W6408" t="s">
        <v>44</v>
      </c>
      <c r="X6408" t="s">
        <v>44</v>
      </c>
      <c r="Y6408" t="s">
        <v>25589</v>
      </c>
      <c r="Z6408" t="s">
        <v>280</v>
      </c>
      <c r="AA6408" t="s">
        <v>4529</v>
      </c>
      <c r="AB6408" t="s">
        <v>24662</v>
      </c>
      <c r="AC6408" t="s">
        <v>89</v>
      </c>
      <c r="AD6408" t="str">
        <f t="shared" si="100"/>
        <v>10-26</v>
      </c>
      <c r="AE6408" t="str">
        <f>VLOOKUP(AD6408,'Main_Sub Desc'!C:D,2,)</f>
        <v>Connection Charge</v>
      </c>
      <c r="AF6408" t="str">
        <f>VLOOKUP(VALUE(H6408),'Main_Sub Desc'!F:G,2,)</f>
        <v>Wtr Rev Establish</v>
      </c>
      <c r="AG6408">
        <f>IFERROR(VLOOKUP(VALUE(I6408),'PC Mapping'!A:F,6,),"")</f>
        <v>10469</v>
      </c>
      <c r="AH6408" s="13" t="str">
        <f>VLOOKUP(AG6408,'PC Mapping'!L:M,2,)</f>
        <v>Bolivar Water</v>
      </c>
    </row>
    <row r="6409" spans="1:34" x14ac:dyDescent="0.2">
      <c r="A6409" t="s">
        <v>25628</v>
      </c>
      <c r="B6409" t="s">
        <v>25626</v>
      </c>
      <c r="C6409" t="s">
        <v>24797</v>
      </c>
      <c r="D6409" t="s">
        <v>24798</v>
      </c>
      <c r="E6409" s="3">
        <v>45827</v>
      </c>
      <c r="F6409" t="s">
        <v>44</v>
      </c>
      <c r="G6409" t="s">
        <v>3742</v>
      </c>
      <c r="H6409" t="s">
        <v>3727</v>
      </c>
      <c r="I6409" t="s">
        <v>4538</v>
      </c>
      <c r="J6409" t="s">
        <v>4522</v>
      </c>
      <c r="K6409" s="2">
        <v>-50</v>
      </c>
      <c r="L6409" t="s">
        <v>44</v>
      </c>
      <c r="M6409" s="2">
        <v>-50</v>
      </c>
      <c r="N6409" t="s">
        <v>4523</v>
      </c>
      <c r="O6409" t="s">
        <v>4524</v>
      </c>
      <c r="P6409" t="s">
        <v>21763</v>
      </c>
      <c r="Q6409" t="s">
        <v>25629</v>
      </c>
      <c r="R6409" t="s">
        <v>44</v>
      </c>
      <c r="S6409" t="s">
        <v>24800</v>
      </c>
      <c r="T6409" s="3">
        <v>45827</v>
      </c>
      <c r="U6409" s="3">
        <v>45827</v>
      </c>
      <c r="V6409" s="2">
        <v>0</v>
      </c>
      <c r="W6409" t="s">
        <v>44</v>
      </c>
      <c r="X6409" t="s">
        <v>44</v>
      </c>
      <c r="Y6409" t="s">
        <v>25630</v>
      </c>
      <c r="Z6409" t="s">
        <v>25631</v>
      </c>
      <c r="AA6409" t="s">
        <v>4529</v>
      </c>
      <c r="AB6409" t="s">
        <v>24801</v>
      </c>
      <c r="AC6409" t="s">
        <v>89</v>
      </c>
      <c r="AD6409" t="str">
        <f t="shared" si="100"/>
        <v>10-23</v>
      </c>
      <c r="AE6409" t="str">
        <f>VLOOKUP(AD6409,'Main_Sub Desc'!C:D,2,)</f>
        <v>Move Out / Turn Off  Fee</v>
      </c>
      <c r="AF6409" t="str">
        <f>VLOOKUP(VALUE(H6409),'Main_Sub Desc'!F:G,2,)</f>
        <v>Wtr Rev Other/Misc</v>
      </c>
      <c r="AG6409">
        <f>IFERROR(VLOOKUP(VALUE(I6409),'PC Mapping'!A:F,6,),"")</f>
        <v>10469</v>
      </c>
      <c r="AH6409" s="13" t="str">
        <f>VLOOKUP(AG6409,'PC Mapping'!L:M,2,)</f>
        <v>Bolivar Water</v>
      </c>
    </row>
    <row r="6410" spans="1:34" x14ac:dyDescent="0.2">
      <c r="A6410" t="s">
        <v>25632</v>
      </c>
      <c r="B6410" t="s">
        <v>25633</v>
      </c>
      <c r="C6410" t="s">
        <v>24797</v>
      </c>
      <c r="D6410" t="s">
        <v>24379</v>
      </c>
      <c r="E6410" s="3">
        <v>45827</v>
      </c>
      <c r="F6410" t="s">
        <v>44</v>
      </c>
      <c r="G6410" t="s">
        <v>3742</v>
      </c>
      <c r="H6410" t="s">
        <v>3718</v>
      </c>
      <c r="I6410" t="s">
        <v>4534</v>
      </c>
      <c r="J6410" t="s">
        <v>4522</v>
      </c>
      <c r="K6410" s="2">
        <v>-50</v>
      </c>
      <c r="L6410" t="s">
        <v>44</v>
      </c>
      <c r="M6410" s="2">
        <v>-50</v>
      </c>
      <c r="N6410" t="s">
        <v>4523</v>
      </c>
      <c r="O6410" t="s">
        <v>24380</v>
      </c>
      <c r="P6410" t="s">
        <v>8712</v>
      </c>
      <c r="Q6410" t="s">
        <v>25634</v>
      </c>
      <c r="R6410" t="s">
        <v>44</v>
      </c>
      <c r="S6410" t="s">
        <v>24382</v>
      </c>
      <c r="T6410" s="3">
        <v>45827</v>
      </c>
      <c r="U6410" s="3">
        <v>45827</v>
      </c>
      <c r="V6410" s="2">
        <v>0</v>
      </c>
      <c r="W6410" t="s">
        <v>44</v>
      </c>
      <c r="X6410" t="s">
        <v>44</v>
      </c>
      <c r="Y6410" t="s">
        <v>25635</v>
      </c>
      <c r="Z6410" t="s">
        <v>25636</v>
      </c>
      <c r="AA6410" t="s">
        <v>4529</v>
      </c>
      <c r="AB6410" t="s">
        <v>24383</v>
      </c>
      <c r="AC6410" t="s">
        <v>89</v>
      </c>
      <c r="AD6410" t="str">
        <f t="shared" si="100"/>
        <v>10-44</v>
      </c>
      <c r="AE6410" t="str">
        <f>VLOOKUP(AD6410,'Main_Sub Desc'!C:D,2,)</f>
        <v>Initiation Fee</v>
      </c>
      <c r="AF6410" t="str">
        <f>VLOOKUP(VALUE(H6410),'Main_Sub Desc'!F:G,2,)</f>
        <v>Wst Rev Establish</v>
      </c>
      <c r="AG6410">
        <f>IFERROR(VLOOKUP(VALUE(I6410),'PC Mapping'!A:F,6,),"")</f>
        <v>10514</v>
      </c>
      <c r="AH6410" s="13" t="str">
        <f>VLOOKUP(AG6410,'PC Mapping'!L:M,2,)</f>
        <v>Bolivar Sewer</v>
      </c>
    </row>
    <row r="6411" spans="1:34" x14ac:dyDescent="0.2">
      <c r="A6411" t="s">
        <v>25637</v>
      </c>
      <c r="B6411" t="s">
        <v>25633</v>
      </c>
      <c r="C6411" t="s">
        <v>24797</v>
      </c>
      <c r="D6411" t="s">
        <v>24379</v>
      </c>
      <c r="E6411" s="3">
        <v>45827</v>
      </c>
      <c r="F6411" t="s">
        <v>44</v>
      </c>
      <c r="G6411" t="s">
        <v>3742</v>
      </c>
      <c r="H6411" t="s">
        <v>3729</v>
      </c>
      <c r="I6411" t="s">
        <v>4538</v>
      </c>
      <c r="J6411" t="s">
        <v>4522</v>
      </c>
      <c r="K6411" s="2">
        <v>-50</v>
      </c>
      <c r="L6411" t="s">
        <v>44</v>
      </c>
      <c r="M6411" s="2">
        <v>-50</v>
      </c>
      <c r="N6411" t="s">
        <v>4523</v>
      </c>
      <c r="O6411" t="s">
        <v>24380</v>
      </c>
      <c r="P6411" t="s">
        <v>8712</v>
      </c>
      <c r="Q6411" t="s">
        <v>25638</v>
      </c>
      <c r="R6411" t="s">
        <v>44</v>
      </c>
      <c r="S6411" t="s">
        <v>24382</v>
      </c>
      <c r="T6411" s="3">
        <v>45827</v>
      </c>
      <c r="U6411" s="3">
        <v>45827</v>
      </c>
      <c r="V6411" s="2">
        <v>0</v>
      </c>
      <c r="W6411" t="s">
        <v>44</v>
      </c>
      <c r="X6411" t="s">
        <v>44</v>
      </c>
      <c r="Y6411" t="s">
        <v>25639</v>
      </c>
      <c r="Z6411" t="s">
        <v>25640</v>
      </c>
      <c r="AA6411" t="s">
        <v>4529</v>
      </c>
      <c r="AB6411" t="s">
        <v>24383</v>
      </c>
      <c r="AC6411" t="s">
        <v>89</v>
      </c>
      <c r="AD6411" t="str">
        <f t="shared" si="100"/>
        <v>10-44</v>
      </c>
      <c r="AE6411" t="str">
        <f>VLOOKUP(AD6411,'Main_Sub Desc'!C:D,2,)</f>
        <v>Initiation Fee</v>
      </c>
      <c r="AF6411" t="str">
        <f>VLOOKUP(VALUE(H6411),'Main_Sub Desc'!F:G,2,)</f>
        <v>Wtr Rev Establish</v>
      </c>
      <c r="AG6411">
        <f>IFERROR(VLOOKUP(VALUE(I6411),'PC Mapping'!A:F,6,),"")</f>
        <v>10469</v>
      </c>
      <c r="AH6411" s="13" t="str">
        <f>VLOOKUP(AG6411,'PC Mapping'!L:M,2,)</f>
        <v>Bolivar Water</v>
      </c>
    </row>
    <row r="6412" spans="1:34" x14ac:dyDescent="0.2">
      <c r="A6412" t="s">
        <v>25641</v>
      </c>
      <c r="B6412" t="s">
        <v>25633</v>
      </c>
      <c r="C6412" t="s">
        <v>24797</v>
      </c>
      <c r="D6412" t="s">
        <v>24379</v>
      </c>
      <c r="E6412" s="3">
        <v>45827</v>
      </c>
      <c r="F6412" t="s">
        <v>44</v>
      </c>
      <c r="G6412" t="s">
        <v>3742</v>
      </c>
      <c r="H6412" t="s">
        <v>3718</v>
      </c>
      <c r="I6412" t="s">
        <v>24294</v>
      </c>
      <c r="J6412" t="s">
        <v>4522</v>
      </c>
      <c r="K6412" s="2">
        <v>-50</v>
      </c>
      <c r="L6412" t="s">
        <v>44</v>
      </c>
      <c r="M6412" s="2">
        <v>-50</v>
      </c>
      <c r="N6412" t="s">
        <v>4523</v>
      </c>
      <c r="O6412" t="s">
        <v>24380</v>
      </c>
      <c r="P6412" t="s">
        <v>25642</v>
      </c>
      <c r="Q6412" t="s">
        <v>25643</v>
      </c>
      <c r="R6412" t="s">
        <v>44</v>
      </c>
      <c r="S6412" t="s">
        <v>24382</v>
      </c>
      <c r="T6412" s="3">
        <v>45827</v>
      </c>
      <c r="U6412" s="3">
        <v>45827</v>
      </c>
      <c r="V6412" s="2">
        <v>0</v>
      </c>
      <c r="W6412" t="s">
        <v>44</v>
      </c>
      <c r="X6412" t="s">
        <v>44</v>
      </c>
      <c r="Y6412" t="s">
        <v>25644</v>
      </c>
      <c r="Z6412" t="s">
        <v>25645</v>
      </c>
      <c r="AA6412" t="s">
        <v>4529</v>
      </c>
      <c r="AB6412" t="s">
        <v>24383</v>
      </c>
      <c r="AC6412" t="s">
        <v>89</v>
      </c>
      <c r="AD6412" t="str">
        <f t="shared" si="100"/>
        <v>10-44</v>
      </c>
      <c r="AE6412" t="str">
        <f>VLOOKUP(AD6412,'Main_Sub Desc'!C:D,2,)</f>
        <v>Initiation Fee</v>
      </c>
      <c r="AF6412" t="str">
        <f>VLOOKUP(VALUE(H6412),'Main_Sub Desc'!F:G,2,)</f>
        <v>Wst Rev Establish</v>
      </c>
      <c r="AG6412">
        <f>IFERROR(VLOOKUP(VALUE(I6412),'PC Mapping'!A:F,6,),"")</f>
        <v>10720</v>
      </c>
      <c r="AH6412" s="13" t="str">
        <f>VLOOKUP(AG6412,'PC Mapping'!L:M,2,)</f>
        <v>All Other Sewer</v>
      </c>
    </row>
    <row r="6413" spans="1:34" x14ac:dyDescent="0.2">
      <c r="A6413" t="s">
        <v>25646</v>
      </c>
      <c r="B6413" t="s">
        <v>25633</v>
      </c>
      <c r="C6413" t="s">
        <v>24797</v>
      </c>
      <c r="D6413" t="s">
        <v>24379</v>
      </c>
      <c r="E6413" s="3">
        <v>45827</v>
      </c>
      <c r="F6413" t="s">
        <v>44</v>
      </c>
      <c r="G6413" t="s">
        <v>3742</v>
      </c>
      <c r="H6413" t="s">
        <v>3729</v>
      </c>
      <c r="I6413" t="s">
        <v>4538</v>
      </c>
      <c r="J6413" t="s">
        <v>4522</v>
      </c>
      <c r="K6413" s="2">
        <v>-50</v>
      </c>
      <c r="L6413" t="s">
        <v>44</v>
      </c>
      <c r="M6413" s="2">
        <v>-50</v>
      </c>
      <c r="N6413" t="s">
        <v>4523</v>
      </c>
      <c r="O6413" t="s">
        <v>24380</v>
      </c>
      <c r="P6413" t="s">
        <v>21133</v>
      </c>
      <c r="Q6413" t="s">
        <v>25647</v>
      </c>
      <c r="R6413" t="s">
        <v>44</v>
      </c>
      <c r="S6413" t="s">
        <v>24382</v>
      </c>
      <c r="T6413" s="3">
        <v>45827</v>
      </c>
      <c r="U6413" s="3">
        <v>45827</v>
      </c>
      <c r="V6413" s="2">
        <v>0</v>
      </c>
      <c r="W6413" t="s">
        <v>44</v>
      </c>
      <c r="X6413" t="s">
        <v>44</v>
      </c>
      <c r="Y6413" t="s">
        <v>25648</v>
      </c>
      <c r="Z6413" t="s">
        <v>1289</v>
      </c>
      <c r="AA6413" t="s">
        <v>4529</v>
      </c>
      <c r="AB6413" t="s">
        <v>24383</v>
      </c>
      <c r="AC6413" t="s">
        <v>89</v>
      </c>
      <c r="AD6413" t="str">
        <f t="shared" si="100"/>
        <v>10-44</v>
      </c>
      <c r="AE6413" t="str">
        <f>VLOOKUP(AD6413,'Main_Sub Desc'!C:D,2,)</f>
        <v>Initiation Fee</v>
      </c>
      <c r="AF6413" t="str">
        <f>VLOOKUP(VALUE(H6413),'Main_Sub Desc'!F:G,2,)</f>
        <v>Wtr Rev Establish</v>
      </c>
      <c r="AG6413">
        <f>IFERROR(VLOOKUP(VALUE(I6413),'PC Mapping'!A:F,6,),"")</f>
        <v>10469</v>
      </c>
      <c r="AH6413" s="13" t="str">
        <f>VLOOKUP(AG6413,'PC Mapping'!L:M,2,)</f>
        <v>Bolivar Water</v>
      </c>
    </row>
    <row r="6414" spans="1:34" x14ac:dyDescent="0.2">
      <c r="A6414" t="s">
        <v>25649</v>
      </c>
      <c r="B6414" t="s">
        <v>25633</v>
      </c>
      <c r="C6414" t="s">
        <v>24797</v>
      </c>
      <c r="D6414" t="s">
        <v>24379</v>
      </c>
      <c r="E6414" s="3">
        <v>45827</v>
      </c>
      <c r="F6414" t="s">
        <v>44</v>
      </c>
      <c r="G6414" t="s">
        <v>3742</v>
      </c>
      <c r="H6414" t="s">
        <v>3718</v>
      </c>
      <c r="I6414" t="s">
        <v>4534</v>
      </c>
      <c r="J6414" t="s">
        <v>4522</v>
      </c>
      <c r="K6414" s="2">
        <v>-50</v>
      </c>
      <c r="L6414" t="s">
        <v>44</v>
      </c>
      <c r="M6414" s="2">
        <v>-50</v>
      </c>
      <c r="N6414" t="s">
        <v>4523</v>
      </c>
      <c r="O6414" t="s">
        <v>24380</v>
      </c>
      <c r="P6414" t="s">
        <v>21133</v>
      </c>
      <c r="Q6414" t="s">
        <v>25650</v>
      </c>
      <c r="R6414" t="s">
        <v>44</v>
      </c>
      <c r="S6414" t="s">
        <v>24382</v>
      </c>
      <c r="T6414" s="3">
        <v>45827</v>
      </c>
      <c r="U6414" s="3">
        <v>45827</v>
      </c>
      <c r="V6414" s="2">
        <v>0</v>
      </c>
      <c r="W6414" t="s">
        <v>44</v>
      </c>
      <c r="X6414" t="s">
        <v>44</v>
      </c>
      <c r="Y6414" t="s">
        <v>25651</v>
      </c>
      <c r="Z6414" t="s">
        <v>1289</v>
      </c>
      <c r="AA6414" t="s">
        <v>4529</v>
      </c>
      <c r="AB6414" t="s">
        <v>24383</v>
      </c>
      <c r="AC6414" t="s">
        <v>89</v>
      </c>
      <c r="AD6414" t="str">
        <f t="shared" si="100"/>
        <v>10-44</v>
      </c>
      <c r="AE6414" t="str">
        <f>VLOOKUP(AD6414,'Main_Sub Desc'!C:D,2,)</f>
        <v>Initiation Fee</v>
      </c>
      <c r="AF6414" t="str">
        <f>VLOOKUP(VALUE(H6414),'Main_Sub Desc'!F:G,2,)</f>
        <v>Wst Rev Establish</v>
      </c>
      <c r="AG6414">
        <f>IFERROR(VLOOKUP(VALUE(I6414),'PC Mapping'!A:F,6,),"")</f>
        <v>10514</v>
      </c>
      <c r="AH6414" s="13" t="str">
        <f>VLOOKUP(AG6414,'PC Mapping'!L:M,2,)</f>
        <v>Bolivar Sewer</v>
      </c>
    </row>
    <row r="6415" spans="1:34" x14ac:dyDescent="0.2">
      <c r="A6415" t="s">
        <v>25652</v>
      </c>
      <c r="B6415" t="s">
        <v>25633</v>
      </c>
      <c r="C6415" t="s">
        <v>24797</v>
      </c>
      <c r="D6415" t="s">
        <v>24379</v>
      </c>
      <c r="E6415" s="3">
        <v>45827</v>
      </c>
      <c r="F6415" t="s">
        <v>44</v>
      </c>
      <c r="G6415" t="s">
        <v>3742</v>
      </c>
      <c r="H6415" t="s">
        <v>3729</v>
      </c>
      <c r="I6415" t="s">
        <v>4538</v>
      </c>
      <c r="J6415" t="s">
        <v>4522</v>
      </c>
      <c r="K6415" s="2">
        <v>-50</v>
      </c>
      <c r="L6415" t="s">
        <v>44</v>
      </c>
      <c r="M6415" s="2">
        <v>-50</v>
      </c>
      <c r="N6415" t="s">
        <v>4523</v>
      </c>
      <c r="O6415" t="s">
        <v>24380</v>
      </c>
      <c r="P6415" t="s">
        <v>7881</v>
      </c>
      <c r="Q6415" t="s">
        <v>25653</v>
      </c>
      <c r="R6415" t="s">
        <v>44</v>
      </c>
      <c r="S6415" t="s">
        <v>24382</v>
      </c>
      <c r="T6415" s="3">
        <v>45827</v>
      </c>
      <c r="U6415" s="3">
        <v>45827</v>
      </c>
      <c r="V6415" s="2">
        <v>0</v>
      </c>
      <c r="W6415" t="s">
        <v>44</v>
      </c>
      <c r="X6415" t="s">
        <v>44</v>
      </c>
      <c r="Y6415" t="s">
        <v>25654</v>
      </c>
      <c r="Z6415" t="s">
        <v>265</v>
      </c>
      <c r="AA6415" t="s">
        <v>4529</v>
      </c>
      <c r="AB6415" t="s">
        <v>24383</v>
      </c>
      <c r="AC6415" t="s">
        <v>89</v>
      </c>
      <c r="AD6415" t="str">
        <f t="shared" si="100"/>
        <v>10-44</v>
      </c>
      <c r="AE6415" t="str">
        <f>VLOOKUP(AD6415,'Main_Sub Desc'!C:D,2,)</f>
        <v>Initiation Fee</v>
      </c>
      <c r="AF6415" t="str">
        <f>VLOOKUP(VALUE(H6415),'Main_Sub Desc'!F:G,2,)</f>
        <v>Wtr Rev Establish</v>
      </c>
      <c r="AG6415">
        <f>IFERROR(VLOOKUP(VALUE(I6415),'PC Mapping'!A:F,6,),"")</f>
        <v>10469</v>
      </c>
      <c r="AH6415" s="13" t="str">
        <f>VLOOKUP(AG6415,'PC Mapping'!L:M,2,)</f>
        <v>Bolivar Water</v>
      </c>
    </row>
    <row r="6416" spans="1:34" x14ac:dyDescent="0.2">
      <c r="A6416" t="s">
        <v>25655</v>
      </c>
      <c r="B6416" t="s">
        <v>25633</v>
      </c>
      <c r="C6416" t="s">
        <v>24797</v>
      </c>
      <c r="D6416" t="s">
        <v>24379</v>
      </c>
      <c r="E6416" s="3">
        <v>45827</v>
      </c>
      <c r="F6416" t="s">
        <v>44</v>
      </c>
      <c r="G6416" t="s">
        <v>3742</v>
      </c>
      <c r="H6416" t="s">
        <v>3718</v>
      </c>
      <c r="I6416" t="s">
        <v>4534</v>
      </c>
      <c r="J6416" t="s">
        <v>4522</v>
      </c>
      <c r="K6416" s="2">
        <v>-50</v>
      </c>
      <c r="L6416" t="s">
        <v>44</v>
      </c>
      <c r="M6416" s="2">
        <v>-50</v>
      </c>
      <c r="N6416" t="s">
        <v>4523</v>
      </c>
      <c r="O6416" t="s">
        <v>24380</v>
      </c>
      <c r="P6416" t="s">
        <v>25656</v>
      </c>
      <c r="Q6416" t="s">
        <v>25657</v>
      </c>
      <c r="R6416" t="s">
        <v>44</v>
      </c>
      <c r="S6416" t="s">
        <v>24382</v>
      </c>
      <c r="T6416" s="3">
        <v>45827</v>
      </c>
      <c r="U6416" s="3">
        <v>45827</v>
      </c>
      <c r="V6416" s="2">
        <v>0</v>
      </c>
      <c r="W6416" t="s">
        <v>44</v>
      </c>
      <c r="X6416" t="s">
        <v>44</v>
      </c>
      <c r="Y6416" t="s">
        <v>25658</v>
      </c>
      <c r="Z6416" t="s">
        <v>25659</v>
      </c>
      <c r="AA6416" t="s">
        <v>4529</v>
      </c>
      <c r="AB6416" t="s">
        <v>24383</v>
      </c>
      <c r="AC6416" t="s">
        <v>89</v>
      </c>
      <c r="AD6416" t="str">
        <f t="shared" si="100"/>
        <v>10-44</v>
      </c>
      <c r="AE6416" t="str">
        <f>VLOOKUP(AD6416,'Main_Sub Desc'!C:D,2,)</f>
        <v>Initiation Fee</v>
      </c>
      <c r="AF6416" t="str">
        <f>VLOOKUP(VALUE(H6416),'Main_Sub Desc'!F:G,2,)</f>
        <v>Wst Rev Establish</v>
      </c>
      <c r="AG6416">
        <f>IFERROR(VLOOKUP(VALUE(I6416),'PC Mapping'!A:F,6,),"")</f>
        <v>10514</v>
      </c>
      <c r="AH6416" s="13" t="str">
        <f>VLOOKUP(AG6416,'PC Mapping'!L:M,2,)</f>
        <v>Bolivar Sewer</v>
      </c>
    </row>
    <row r="6417" spans="1:34" x14ac:dyDescent="0.2">
      <c r="A6417" t="s">
        <v>25660</v>
      </c>
      <c r="B6417" t="s">
        <v>25633</v>
      </c>
      <c r="C6417" t="s">
        <v>24797</v>
      </c>
      <c r="D6417" t="s">
        <v>24379</v>
      </c>
      <c r="E6417" s="3">
        <v>45827</v>
      </c>
      <c r="F6417" t="s">
        <v>44</v>
      </c>
      <c r="G6417" t="s">
        <v>3742</v>
      </c>
      <c r="H6417" t="s">
        <v>3729</v>
      </c>
      <c r="I6417" t="s">
        <v>4538</v>
      </c>
      <c r="J6417" t="s">
        <v>4522</v>
      </c>
      <c r="K6417" s="2">
        <v>-50</v>
      </c>
      <c r="L6417" t="s">
        <v>44</v>
      </c>
      <c r="M6417" s="2">
        <v>-50</v>
      </c>
      <c r="N6417" t="s">
        <v>4523</v>
      </c>
      <c r="O6417" t="s">
        <v>24380</v>
      </c>
      <c r="P6417" t="s">
        <v>25656</v>
      </c>
      <c r="Q6417" t="s">
        <v>25661</v>
      </c>
      <c r="R6417" t="s">
        <v>44</v>
      </c>
      <c r="S6417" t="s">
        <v>24382</v>
      </c>
      <c r="T6417" s="3">
        <v>45827</v>
      </c>
      <c r="U6417" s="3">
        <v>45827</v>
      </c>
      <c r="V6417" s="2">
        <v>0</v>
      </c>
      <c r="W6417" t="s">
        <v>44</v>
      </c>
      <c r="X6417" t="s">
        <v>44</v>
      </c>
      <c r="Y6417" t="s">
        <v>25662</v>
      </c>
      <c r="Z6417" t="s">
        <v>25659</v>
      </c>
      <c r="AA6417" t="s">
        <v>4529</v>
      </c>
      <c r="AB6417" t="s">
        <v>24383</v>
      </c>
      <c r="AC6417" t="s">
        <v>89</v>
      </c>
      <c r="AD6417" t="str">
        <f t="shared" si="100"/>
        <v>10-44</v>
      </c>
      <c r="AE6417" t="str">
        <f>VLOOKUP(AD6417,'Main_Sub Desc'!C:D,2,)</f>
        <v>Initiation Fee</v>
      </c>
      <c r="AF6417" t="str">
        <f>VLOOKUP(VALUE(H6417),'Main_Sub Desc'!F:G,2,)</f>
        <v>Wtr Rev Establish</v>
      </c>
      <c r="AG6417">
        <f>IFERROR(VLOOKUP(VALUE(I6417),'PC Mapping'!A:F,6,),"")</f>
        <v>10469</v>
      </c>
      <c r="AH6417" s="13" t="str">
        <f>VLOOKUP(AG6417,'PC Mapping'!L:M,2,)</f>
        <v>Bolivar Water</v>
      </c>
    </row>
    <row r="6418" spans="1:34" x14ac:dyDescent="0.2">
      <c r="A6418" t="s">
        <v>25663</v>
      </c>
      <c r="B6418" t="s">
        <v>25664</v>
      </c>
      <c r="C6418" t="s">
        <v>24797</v>
      </c>
      <c r="D6418" t="s">
        <v>24798</v>
      </c>
      <c r="E6418" s="3">
        <v>45828</v>
      </c>
      <c r="F6418" t="s">
        <v>44</v>
      </c>
      <c r="G6418" t="s">
        <v>3742</v>
      </c>
      <c r="H6418" t="s">
        <v>3727</v>
      </c>
      <c r="I6418" t="s">
        <v>3752</v>
      </c>
      <c r="J6418" t="s">
        <v>4522</v>
      </c>
      <c r="K6418" s="2">
        <v>-50</v>
      </c>
      <c r="L6418" t="s">
        <v>44</v>
      </c>
      <c r="M6418" s="2">
        <v>-50</v>
      </c>
      <c r="N6418" t="s">
        <v>4523</v>
      </c>
      <c r="O6418" t="s">
        <v>4524</v>
      </c>
      <c r="P6418" t="s">
        <v>7062</v>
      </c>
      <c r="Q6418" t="s">
        <v>25665</v>
      </c>
      <c r="R6418" t="s">
        <v>44</v>
      </c>
      <c r="S6418" t="s">
        <v>24800</v>
      </c>
      <c r="T6418" s="3">
        <v>45828</v>
      </c>
      <c r="U6418" s="3">
        <v>45828</v>
      </c>
      <c r="V6418" s="2">
        <v>0</v>
      </c>
      <c r="W6418" t="s">
        <v>44</v>
      </c>
      <c r="X6418" t="s">
        <v>44</v>
      </c>
      <c r="Y6418" t="s">
        <v>7064</v>
      </c>
      <c r="Z6418" t="s">
        <v>7065</v>
      </c>
      <c r="AA6418" t="s">
        <v>4529</v>
      </c>
      <c r="AB6418" t="s">
        <v>24801</v>
      </c>
      <c r="AC6418" t="s">
        <v>89</v>
      </c>
      <c r="AD6418" t="str">
        <f t="shared" si="100"/>
        <v>10-23</v>
      </c>
      <c r="AE6418" t="str">
        <f>VLOOKUP(AD6418,'Main_Sub Desc'!C:D,2,)</f>
        <v>Move Out / Turn Off  Fee</v>
      </c>
      <c r="AF6418" t="str">
        <f>VLOOKUP(VALUE(H6418),'Main_Sub Desc'!F:G,2,)</f>
        <v>Wtr Rev Other/Misc</v>
      </c>
      <c r="AG6418">
        <f>IFERROR(VLOOKUP(VALUE(I6418),'PC Mapping'!A:F,6,),"")</f>
        <v>10719</v>
      </c>
      <c r="AH6418" s="13" t="str">
        <f>VLOOKUP(AG6418,'PC Mapping'!L:M,2,)</f>
        <v>All Other Water</v>
      </c>
    </row>
    <row r="6419" spans="1:34" x14ac:dyDescent="0.2">
      <c r="A6419" t="s">
        <v>25666</v>
      </c>
      <c r="B6419" t="s">
        <v>25667</v>
      </c>
      <c r="C6419" t="s">
        <v>24797</v>
      </c>
      <c r="D6419" t="s">
        <v>24798</v>
      </c>
      <c r="E6419" s="3">
        <v>45828</v>
      </c>
      <c r="F6419" t="s">
        <v>44</v>
      </c>
      <c r="G6419" t="s">
        <v>3742</v>
      </c>
      <c r="H6419" t="s">
        <v>3722</v>
      </c>
      <c r="I6419" t="s">
        <v>4538</v>
      </c>
      <c r="J6419" t="s">
        <v>4522</v>
      </c>
      <c r="K6419" s="2">
        <v>5</v>
      </c>
      <c r="L6419" t="s">
        <v>44</v>
      </c>
      <c r="M6419" s="2">
        <v>5</v>
      </c>
      <c r="N6419" t="s">
        <v>4523</v>
      </c>
      <c r="O6419" t="s">
        <v>4524</v>
      </c>
      <c r="P6419" t="s">
        <v>15326</v>
      </c>
      <c r="Q6419" t="s">
        <v>25668</v>
      </c>
      <c r="R6419" t="s">
        <v>44</v>
      </c>
      <c r="S6419" t="s">
        <v>24382</v>
      </c>
      <c r="T6419" s="3">
        <v>45828</v>
      </c>
      <c r="U6419" s="3">
        <v>45828</v>
      </c>
      <c r="V6419" s="2">
        <v>0</v>
      </c>
      <c r="W6419" t="s">
        <v>44</v>
      </c>
      <c r="X6419" t="s">
        <v>44</v>
      </c>
      <c r="Y6419" t="s">
        <v>22715</v>
      </c>
      <c r="Z6419" t="s">
        <v>234</v>
      </c>
      <c r="AA6419" t="s">
        <v>4529</v>
      </c>
      <c r="AB6419" t="s">
        <v>24681</v>
      </c>
      <c r="AC6419" t="s">
        <v>89</v>
      </c>
      <c r="AD6419" t="str">
        <f t="shared" si="100"/>
        <v>10-50</v>
      </c>
      <c r="AE6419" t="str">
        <f>VLOOKUP(AD6419,'Main_Sub Desc'!C:D,2,)</f>
        <v>Late Payment (Adj.Cr)</v>
      </c>
      <c r="AF6419" t="str">
        <f>VLOOKUP(VALUE(H6419),'Main_Sub Desc'!F:G,2,)</f>
        <v>Wtr Rev Late Payment</v>
      </c>
      <c r="AG6419">
        <f>IFERROR(VLOOKUP(VALUE(I6419),'PC Mapping'!A:F,6,),"")</f>
        <v>10469</v>
      </c>
      <c r="AH6419" s="13" t="str">
        <f>VLOOKUP(AG6419,'PC Mapping'!L:M,2,)</f>
        <v>Bolivar Water</v>
      </c>
    </row>
    <row r="6420" spans="1:34" x14ac:dyDescent="0.2">
      <c r="A6420" t="s">
        <v>25669</v>
      </c>
      <c r="B6420" t="s">
        <v>25667</v>
      </c>
      <c r="C6420" t="s">
        <v>24797</v>
      </c>
      <c r="D6420" t="s">
        <v>24798</v>
      </c>
      <c r="E6420" s="3">
        <v>45828</v>
      </c>
      <c r="F6420" t="s">
        <v>44</v>
      </c>
      <c r="G6420" t="s">
        <v>3742</v>
      </c>
      <c r="H6420" t="s">
        <v>3716</v>
      </c>
      <c r="I6420" t="s">
        <v>4534</v>
      </c>
      <c r="J6420" t="s">
        <v>4522</v>
      </c>
      <c r="K6420" s="2">
        <v>5</v>
      </c>
      <c r="L6420" t="s">
        <v>44</v>
      </c>
      <c r="M6420" s="2">
        <v>5</v>
      </c>
      <c r="N6420" t="s">
        <v>4523</v>
      </c>
      <c r="O6420" t="s">
        <v>4524</v>
      </c>
      <c r="P6420" t="s">
        <v>15326</v>
      </c>
      <c r="Q6420" t="s">
        <v>25670</v>
      </c>
      <c r="R6420" t="s">
        <v>44</v>
      </c>
      <c r="S6420" t="s">
        <v>24382</v>
      </c>
      <c r="T6420" s="3">
        <v>45828</v>
      </c>
      <c r="U6420" s="3">
        <v>45828</v>
      </c>
      <c r="V6420" s="2">
        <v>0</v>
      </c>
      <c r="W6420" t="s">
        <v>44</v>
      </c>
      <c r="X6420" t="s">
        <v>44</v>
      </c>
      <c r="Y6420" t="s">
        <v>22713</v>
      </c>
      <c r="Z6420" t="s">
        <v>234</v>
      </c>
      <c r="AA6420" t="s">
        <v>4529</v>
      </c>
      <c r="AB6420" t="s">
        <v>24681</v>
      </c>
      <c r="AC6420" t="s">
        <v>89</v>
      </c>
      <c r="AD6420" t="str">
        <f t="shared" si="100"/>
        <v>10-50</v>
      </c>
      <c r="AE6420" t="str">
        <f>VLOOKUP(AD6420,'Main_Sub Desc'!C:D,2,)</f>
        <v>Late Payment (Adj.Cr)</v>
      </c>
      <c r="AF6420" t="str">
        <f>VLOOKUP(VALUE(H6420),'Main_Sub Desc'!F:G,2,)</f>
        <v>Wst Rev Late Payment</v>
      </c>
      <c r="AG6420">
        <f>IFERROR(VLOOKUP(VALUE(I6420),'PC Mapping'!A:F,6,),"")</f>
        <v>10514</v>
      </c>
      <c r="AH6420" s="13" t="str">
        <f>VLOOKUP(AG6420,'PC Mapping'!L:M,2,)</f>
        <v>Bolivar Sewer</v>
      </c>
    </row>
    <row r="6421" spans="1:34" x14ac:dyDescent="0.2">
      <c r="A6421" t="s">
        <v>25671</v>
      </c>
      <c r="B6421" t="s">
        <v>25664</v>
      </c>
      <c r="C6421" t="s">
        <v>24797</v>
      </c>
      <c r="D6421" t="s">
        <v>24798</v>
      </c>
      <c r="E6421" s="3">
        <v>45828</v>
      </c>
      <c r="F6421" t="s">
        <v>44</v>
      </c>
      <c r="G6421" t="s">
        <v>3742</v>
      </c>
      <c r="H6421" t="s">
        <v>3727</v>
      </c>
      <c r="I6421" t="s">
        <v>4538</v>
      </c>
      <c r="J6421" t="s">
        <v>4522</v>
      </c>
      <c r="K6421" s="2">
        <v>-50</v>
      </c>
      <c r="L6421" t="s">
        <v>44</v>
      </c>
      <c r="M6421" s="2">
        <v>-50</v>
      </c>
      <c r="N6421" t="s">
        <v>4523</v>
      </c>
      <c r="O6421" t="s">
        <v>4524</v>
      </c>
      <c r="P6421" t="s">
        <v>17513</v>
      </c>
      <c r="Q6421" t="s">
        <v>25672</v>
      </c>
      <c r="R6421" t="s">
        <v>44</v>
      </c>
      <c r="S6421" t="s">
        <v>24800</v>
      </c>
      <c r="T6421" s="3">
        <v>45828</v>
      </c>
      <c r="U6421" s="3">
        <v>45828</v>
      </c>
      <c r="V6421" s="2">
        <v>0</v>
      </c>
      <c r="W6421" t="s">
        <v>44</v>
      </c>
      <c r="X6421" t="s">
        <v>44</v>
      </c>
      <c r="Y6421" t="s">
        <v>17515</v>
      </c>
      <c r="Z6421" t="s">
        <v>17516</v>
      </c>
      <c r="AA6421" t="s">
        <v>4529</v>
      </c>
      <c r="AB6421" t="s">
        <v>24801</v>
      </c>
      <c r="AC6421" t="s">
        <v>89</v>
      </c>
      <c r="AD6421" t="str">
        <f t="shared" si="100"/>
        <v>10-23</v>
      </c>
      <c r="AE6421" t="str">
        <f>VLOOKUP(AD6421,'Main_Sub Desc'!C:D,2,)</f>
        <v>Move Out / Turn Off  Fee</v>
      </c>
      <c r="AF6421" t="str">
        <f>VLOOKUP(VALUE(H6421),'Main_Sub Desc'!F:G,2,)</f>
        <v>Wtr Rev Other/Misc</v>
      </c>
      <c r="AG6421">
        <f>IFERROR(VLOOKUP(VALUE(I6421),'PC Mapping'!A:F,6,),"")</f>
        <v>10469</v>
      </c>
      <c r="AH6421" s="13" t="str">
        <f>VLOOKUP(AG6421,'PC Mapping'!L:M,2,)</f>
        <v>Bolivar Water</v>
      </c>
    </row>
    <row r="6422" spans="1:34" x14ac:dyDescent="0.2">
      <c r="A6422" t="s">
        <v>25673</v>
      </c>
      <c r="B6422" t="s">
        <v>25674</v>
      </c>
      <c r="C6422" t="s">
        <v>24797</v>
      </c>
      <c r="D6422" t="s">
        <v>24379</v>
      </c>
      <c r="E6422" s="3">
        <v>45828</v>
      </c>
      <c r="F6422" t="s">
        <v>44</v>
      </c>
      <c r="G6422" t="s">
        <v>3742</v>
      </c>
      <c r="H6422" t="s">
        <v>3729</v>
      </c>
      <c r="I6422" t="s">
        <v>4538</v>
      </c>
      <c r="J6422" t="s">
        <v>4522</v>
      </c>
      <c r="K6422" s="2">
        <v>-50</v>
      </c>
      <c r="L6422" t="s">
        <v>44</v>
      </c>
      <c r="M6422" s="2">
        <v>-50</v>
      </c>
      <c r="N6422" t="s">
        <v>4523</v>
      </c>
      <c r="O6422" t="s">
        <v>24380</v>
      </c>
      <c r="P6422" t="s">
        <v>5856</v>
      </c>
      <c r="Q6422" t="s">
        <v>25675</v>
      </c>
      <c r="R6422" t="s">
        <v>44</v>
      </c>
      <c r="S6422" t="s">
        <v>24382</v>
      </c>
      <c r="T6422" s="3">
        <v>45828</v>
      </c>
      <c r="U6422" s="3">
        <v>45828</v>
      </c>
      <c r="V6422" s="2">
        <v>0</v>
      </c>
      <c r="W6422" t="s">
        <v>44</v>
      </c>
      <c r="X6422" t="s">
        <v>44</v>
      </c>
      <c r="Y6422" t="s">
        <v>25676</v>
      </c>
      <c r="Z6422" t="s">
        <v>25677</v>
      </c>
      <c r="AA6422" t="s">
        <v>4529</v>
      </c>
      <c r="AB6422" t="s">
        <v>24383</v>
      </c>
      <c r="AC6422" t="s">
        <v>89</v>
      </c>
      <c r="AD6422" t="str">
        <f t="shared" si="100"/>
        <v>10-44</v>
      </c>
      <c r="AE6422" t="str">
        <f>VLOOKUP(AD6422,'Main_Sub Desc'!C:D,2,)</f>
        <v>Initiation Fee</v>
      </c>
      <c r="AF6422" t="str">
        <f>VLOOKUP(VALUE(H6422),'Main_Sub Desc'!F:G,2,)</f>
        <v>Wtr Rev Establish</v>
      </c>
      <c r="AG6422">
        <f>IFERROR(VLOOKUP(VALUE(I6422),'PC Mapping'!A:F,6,),"")</f>
        <v>10469</v>
      </c>
      <c r="AH6422" s="13" t="str">
        <f>VLOOKUP(AG6422,'PC Mapping'!L:M,2,)</f>
        <v>Bolivar Water</v>
      </c>
    </row>
    <row r="6423" spans="1:34" x14ac:dyDescent="0.2">
      <c r="A6423" t="s">
        <v>25678</v>
      </c>
      <c r="B6423" t="s">
        <v>25667</v>
      </c>
      <c r="C6423" t="s">
        <v>24797</v>
      </c>
      <c r="D6423" t="s">
        <v>24798</v>
      </c>
      <c r="E6423" s="3">
        <v>45828</v>
      </c>
      <c r="F6423" t="s">
        <v>44</v>
      </c>
      <c r="G6423" t="s">
        <v>3742</v>
      </c>
      <c r="H6423" t="s">
        <v>3716</v>
      </c>
      <c r="I6423" t="s">
        <v>4534</v>
      </c>
      <c r="J6423" t="s">
        <v>4522</v>
      </c>
      <c r="K6423" s="2">
        <v>332.13</v>
      </c>
      <c r="L6423" t="s">
        <v>44</v>
      </c>
      <c r="M6423" s="2">
        <v>332.13</v>
      </c>
      <c r="N6423" t="s">
        <v>4523</v>
      </c>
      <c r="O6423" t="s">
        <v>4524</v>
      </c>
      <c r="P6423" t="s">
        <v>10024</v>
      </c>
      <c r="Q6423" t="s">
        <v>25679</v>
      </c>
      <c r="R6423" t="s">
        <v>44</v>
      </c>
      <c r="S6423" t="s">
        <v>24678</v>
      </c>
      <c r="T6423" s="3">
        <v>45828</v>
      </c>
      <c r="U6423" s="3">
        <v>45828</v>
      </c>
      <c r="V6423" s="2">
        <v>0</v>
      </c>
      <c r="W6423" t="s">
        <v>44</v>
      </c>
      <c r="X6423" t="s">
        <v>44</v>
      </c>
      <c r="Y6423" t="s">
        <v>10026</v>
      </c>
      <c r="Z6423" t="s">
        <v>10027</v>
      </c>
      <c r="AA6423" t="s">
        <v>4529</v>
      </c>
      <c r="AB6423" t="s">
        <v>24681</v>
      </c>
      <c r="AC6423" t="s">
        <v>99</v>
      </c>
      <c r="AD6423" t="str">
        <f t="shared" si="100"/>
        <v>10-50</v>
      </c>
      <c r="AE6423" t="str">
        <f>VLOOKUP(AD6423,'Main_Sub Desc'!C:D,2,)</f>
        <v>Late Payment (Adj.Cr)</v>
      </c>
      <c r="AF6423" t="str">
        <f>VLOOKUP(VALUE(H6423),'Main_Sub Desc'!F:G,2,)</f>
        <v>Wst Rev Late Payment</v>
      </c>
      <c r="AG6423">
        <f>IFERROR(VLOOKUP(VALUE(I6423),'PC Mapping'!A:F,6,),"")</f>
        <v>10514</v>
      </c>
      <c r="AH6423" s="13" t="str">
        <f>VLOOKUP(AG6423,'PC Mapping'!L:M,2,)</f>
        <v>Bolivar Sewer</v>
      </c>
    </row>
    <row r="6424" spans="1:34" x14ac:dyDescent="0.2">
      <c r="A6424" t="s">
        <v>25678</v>
      </c>
      <c r="B6424" t="s">
        <v>25667</v>
      </c>
      <c r="C6424" t="s">
        <v>24797</v>
      </c>
      <c r="D6424" t="s">
        <v>24798</v>
      </c>
      <c r="E6424" s="3">
        <v>45828</v>
      </c>
      <c r="F6424" t="s">
        <v>44</v>
      </c>
      <c r="G6424" t="s">
        <v>3742</v>
      </c>
      <c r="H6424" t="s">
        <v>3722</v>
      </c>
      <c r="I6424" t="s">
        <v>4538</v>
      </c>
      <c r="J6424" t="s">
        <v>4522</v>
      </c>
      <c r="K6424" s="2">
        <v>435.32</v>
      </c>
      <c r="L6424" t="s">
        <v>44</v>
      </c>
      <c r="M6424" s="2">
        <v>435.32</v>
      </c>
      <c r="N6424" t="s">
        <v>4523</v>
      </c>
      <c r="O6424" t="s">
        <v>4524</v>
      </c>
      <c r="P6424" t="s">
        <v>5893</v>
      </c>
      <c r="Q6424" t="s">
        <v>25680</v>
      </c>
      <c r="R6424" t="s">
        <v>44</v>
      </c>
      <c r="S6424" t="s">
        <v>24678</v>
      </c>
      <c r="T6424" s="3">
        <v>45828</v>
      </c>
      <c r="U6424" s="3">
        <v>45828</v>
      </c>
      <c r="V6424" s="2">
        <v>0</v>
      </c>
      <c r="W6424" t="s">
        <v>44</v>
      </c>
      <c r="X6424" t="s">
        <v>44</v>
      </c>
      <c r="Y6424" t="s">
        <v>10029</v>
      </c>
      <c r="Z6424" t="s">
        <v>10027</v>
      </c>
      <c r="AA6424" t="s">
        <v>4529</v>
      </c>
      <c r="AB6424" t="s">
        <v>24681</v>
      </c>
      <c r="AC6424" t="s">
        <v>99</v>
      </c>
      <c r="AD6424" t="str">
        <f t="shared" si="100"/>
        <v>10-50</v>
      </c>
      <c r="AE6424" t="str">
        <f>VLOOKUP(AD6424,'Main_Sub Desc'!C:D,2,)</f>
        <v>Late Payment (Adj.Cr)</v>
      </c>
      <c r="AF6424" t="str">
        <f>VLOOKUP(VALUE(H6424),'Main_Sub Desc'!F:G,2,)</f>
        <v>Wtr Rev Late Payment</v>
      </c>
      <c r="AG6424">
        <f>IFERROR(VLOOKUP(VALUE(I6424),'PC Mapping'!A:F,6,),"")</f>
        <v>10469</v>
      </c>
      <c r="AH6424" s="13" t="str">
        <f>VLOOKUP(AG6424,'PC Mapping'!L:M,2,)</f>
        <v>Bolivar Water</v>
      </c>
    </row>
    <row r="6425" spans="1:34" x14ac:dyDescent="0.2">
      <c r="A6425" t="s">
        <v>25681</v>
      </c>
      <c r="B6425" t="s">
        <v>25664</v>
      </c>
      <c r="C6425" t="s">
        <v>24797</v>
      </c>
      <c r="D6425" t="s">
        <v>24798</v>
      </c>
      <c r="E6425" s="3">
        <v>45828</v>
      </c>
      <c r="F6425" t="s">
        <v>44</v>
      </c>
      <c r="G6425" t="s">
        <v>3742</v>
      </c>
      <c r="H6425" t="s">
        <v>3729</v>
      </c>
      <c r="I6425" t="s">
        <v>4538</v>
      </c>
      <c r="J6425" t="s">
        <v>4522</v>
      </c>
      <c r="K6425" s="2">
        <v>-50</v>
      </c>
      <c r="L6425" t="s">
        <v>44</v>
      </c>
      <c r="M6425" s="2">
        <v>-50</v>
      </c>
      <c r="N6425" t="s">
        <v>4523</v>
      </c>
      <c r="O6425" t="s">
        <v>4524</v>
      </c>
      <c r="P6425" t="s">
        <v>17513</v>
      </c>
      <c r="Q6425" t="s">
        <v>25682</v>
      </c>
      <c r="R6425" t="s">
        <v>44</v>
      </c>
      <c r="S6425" t="s">
        <v>24800</v>
      </c>
      <c r="T6425" s="3">
        <v>45828</v>
      </c>
      <c r="U6425" s="3">
        <v>45828</v>
      </c>
      <c r="V6425" s="2">
        <v>0</v>
      </c>
      <c r="W6425" t="s">
        <v>44</v>
      </c>
      <c r="X6425" t="s">
        <v>44</v>
      </c>
      <c r="Y6425" t="s">
        <v>25683</v>
      </c>
      <c r="Z6425" t="s">
        <v>25684</v>
      </c>
      <c r="AA6425" t="s">
        <v>4529</v>
      </c>
      <c r="AB6425" t="s">
        <v>24662</v>
      </c>
      <c r="AC6425" t="s">
        <v>89</v>
      </c>
      <c r="AD6425" t="str">
        <f t="shared" si="100"/>
        <v>10-26</v>
      </c>
      <c r="AE6425" t="str">
        <f>VLOOKUP(AD6425,'Main_Sub Desc'!C:D,2,)</f>
        <v>Connection Charge</v>
      </c>
      <c r="AF6425" t="str">
        <f>VLOOKUP(VALUE(H6425),'Main_Sub Desc'!F:G,2,)</f>
        <v>Wtr Rev Establish</v>
      </c>
      <c r="AG6425">
        <f>IFERROR(VLOOKUP(VALUE(I6425),'PC Mapping'!A:F,6,),"")</f>
        <v>10469</v>
      </c>
      <c r="AH6425" s="13" t="str">
        <f>VLOOKUP(AG6425,'PC Mapping'!L:M,2,)</f>
        <v>Bolivar Water</v>
      </c>
    </row>
    <row r="6426" spans="1:34" x14ac:dyDescent="0.2">
      <c r="A6426" t="s">
        <v>25685</v>
      </c>
      <c r="B6426" t="s">
        <v>25667</v>
      </c>
      <c r="C6426" t="s">
        <v>24797</v>
      </c>
      <c r="D6426" t="s">
        <v>24798</v>
      </c>
      <c r="E6426" s="3">
        <v>45828</v>
      </c>
      <c r="F6426" t="s">
        <v>24674</v>
      </c>
      <c r="G6426" t="s">
        <v>3742</v>
      </c>
      <c r="H6426" t="s">
        <v>3722</v>
      </c>
      <c r="I6426" t="s">
        <v>3752</v>
      </c>
      <c r="J6426" t="s">
        <v>4522</v>
      </c>
      <c r="K6426" s="2">
        <v>50.69</v>
      </c>
      <c r="L6426" t="s">
        <v>44</v>
      </c>
      <c r="M6426" s="2">
        <v>50.69</v>
      </c>
      <c r="N6426" t="s">
        <v>4523</v>
      </c>
      <c r="O6426" t="s">
        <v>4524</v>
      </c>
      <c r="P6426" t="s">
        <v>24676</v>
      </c>
      <c r="Q6426" t="s">
        <v>25686</v>
      </c>
      <c r="R6426" t="s">
        <v>44</v>
      </c>
      <c r="S6426" t="s">
        <v>24678</v>
      </c>
      <c r="T6426" s="3">
        <v>45828</v>
      </c>
      <c r="U6426" s="3">
        <v>45828</v>
      </c>
      <c r="V6426" s="2">
        <v>0</v>
      </c>
      <c r="W6426" t="s">
        <v>44</v>
      </c>
      <c r="X6426" t="s">
        <v>44</v>
      </c>
      <c r="Y6426" t="s">
        <v>24679</v>
      </c>
      <c r="Z6426" t="s">
        <v>24680</v>
      </c>
      <c r="AA6426" t="s">
        <v>4529</v>
      </c>
      <c r="AB6426" t="s">
        <v>24681</v>
      </c>
      <c r="AC6426" t="s">
        <v>99</v>
      </c>
      <c r="AD6426" t="str">
        <f t="shared" si="100"/>
        <v>10-50</v>
      </c>
      <c r="AE6426" t="str">
        <f>VLOOKUP(AD6426,'Main_Sub Desc'!C:D,2,)</f>
        <v>Late Payment (Adj.Cr)</v>
      </c>
      <c r="AF6426" t="str">
        <f>VLOOKUP(VALUE(H6426),'Main_Sub Desc'!F:G,2,)</f>
        <v>Wtr Rev Late Payment</v>
      </c>
      <c r="AG6426">
        <f>IFERROR(VLOOKUP(VALUE(I6426),'PC Mapping'!A:F,6,),"")</f>
        <v>10719</v>
      </c>
      <c r="AH6426" s="13" t="str">
        <f>VLOOKUP(AG6426,'PC Mapping'!L:M,2,)</f>
        <v>All Other Water</v>
      </c>
    </row>
    <row r="6427" spans="1:34" x14ac:dyDescent="0.2">
      <c r="A6427" t="s">
        <v>25687</v>
      </c>
      <c r="B6427" t="s">
        <v>25688</v>
      </c>
      <c r="C6427" t="s">
        <v>24797</v>
      </c>
      <c r="D6427" t="s">
        <v>24798</v>
      </c>
      <c r="E6427" s="3">
        <v>45831</v>
      </c>
      <c r="F6427" t="s">
        <v>44</v>
      </c>
      <c r="G6427" t="s">
        <v>3742</v>
      </c>
      <c r="H6427" t="s">
        <v>3716</v>
      </c>
      <c r="I6427" t="s">
        <v>4534</v>
      </c>
      <c r="J6427" t="s">
        <v>4522</v>
      </c>
      <c r="K6427" s="2">
        <v>5</v>
      </c>
      <c r="L6427" t="s">
        <v>44</v>
      </c>
      <c r="M6427" s="2">
        <v>5</v>
      </c>
      <c r="N6427" t="s">
        <v>4523</v>
      </c>
      <c r="O6427" t="s">
        <v>4524</v>
      </c>
      <c r="P6427" t="s">
        <v>4549</v>
      </c>
      <c r="Q6427" t="s">
        <v>25689</v>
      </c>
      <c r="R6427" t="s">
        <v>44</v>
      </c>
      <c r="S6427" t="s">
        <v>24382</v>
      </c>
      <c r="T6427" s="3">
        <v>45831</v>
      </c>
      <c r="U6427" s="3">
        <v>45831</v>
      </c>
      <c r="V6427" s="2">
        <v>0</v>
      </c>
      <c r="W6427" t="s">
        <v>44</v>
      </c>
      <c r="X6427" t="s">
        <v>44</v>
      </c>
      <c r="Y6427" t="s">
        <v>6590</v>
      </c>
      <c r="Z6427" t="s">
        <v>1152</v>
      </c>
      <c r="AA6427" t="s">
        <v>4529</v>
      </c>
      <c r="AB6427" t="s">
        <v>24681</v>
      </c>
      <c r="AC6427" t="s">
        <v>89</v>
      </c>
      <c r="AD6427" t="str">
        <f t="shared" si="100"/>
        <v>10-50</v>
      </c>
      <c r="AE6427" t="str">
        <f>VLOOKUP(AD6427,'Main_Sub Desc'!C:D,2,)</f>
        <v>Late Payment (Adj.Cr)</v>
      </c>
      <c r="AF6427" t="str">
        <f>VLOOKUP(VALUE(H6427),'Main_Sub Desc'!F:G,2,)</f>
        <v>Wst Rev Late Payment</v>
      </c>
      <c r="AG6427">
        <f>IFERROR(VLOOKUP(VALUE(I6427),'PC Mapping'!A:F,6,),"")</f>
        <v>10514</v>
      </c>
      <c r="AH6427" s="13" t="str">
        <f>VLOOKUP(AG6427,'PC Mapping'!L:M,2,)</f>
        <v>Bolivar Sewer</v>
      </c>
    </row>
    <row r="6428" spans="1:34" x14ac:dyDescent="0.2">
      <c r="A6428" t="s">
        <v>25690</v>
      </c>
      <c r="B6428" t="s">
        <v>25688</v>
      </c>
      <c r="C6428" t="s">
        <v>24797</v>
      </c>
      <c r="D6428" t="s">
        <v>24798</v>
      </c>
      <c r="E6428" s="3">
        <v>45831</v>
      </c>
      <c r="F6428" t="s">
        <v>44</v>
      </c>
      <c r="G6428" t="s">
        <v>3742</v>
      </c>
      <c r="H6428" t="s">
        <v>3722</v>
      </c>
      <c r="I6428" t="s">
        <v>4538</v>
      </c>
      <c r="J6428" t="s">
        <v>4522</v>
      </c>
      <c r="K6428" s="2">
        <v>5</v>
      </c>
      <c r="L6428" t="s">
        <v>44</v>
      </c>
      <c r="M6428" s="2">
        <v>5</v>
      </c>
      <c r="N6428" t="s">
        <v>4523</v>
      </c>
      <c r="O6428" t="s">
        <v>4524</v>
      </c>
      <c r="P6428" t="s">
        <v>4549</v>
      </c>
      <c r="Q6428" t="s">
        <v>25691</v>
      </c>
      <c r="R6428" t="s">
        <v>44</v>
      </c>
      <c r="S6428" t="s">
        <v>24382</v>
      </c>
      <c r="T6428" s="3">
        <v>45831</v>
      </c>
      <c r="U6428" s="3">
        <v>45831</v>
      </c>
      <c r="V6428" s="2">
        <v>0</v>
      </c>
      <c r="W6428" t="s">
        <v>44</v>
      </c>
      <c r="X6428" t="s">
        <v>44</v>
      </c>
      <c r="Y6428" t="s">
        <v>6588</v>
      </c>
      <c r="Z6428" t="s">
        <v>1152</v>
      </c>
      <c r="AA6428" t="s">
        <v>4529</v>
      </c>
      <c r="AB6428" t="s">
        <v>24681</v>
      </c>
      <c r="AC6428" t="s">
        <v>89</v>
      </c>
      <c r="AD6428" t="str">
        <f t="shared" si="100"/>
        <v>10-50</v>
      </c>
      <c r="AE6428" t="str">
        <f>VLOOKUP(AD6428,'Main_Sub Desc'!C:D,2,)</f>
        <v>Late Payment (Adj.Cr)</v>
      </c>
      <c r="AF6428" t="str">
        <f>VLOOKUP(VALUE(H6428),'Main_Sub Desc'!F:G,2,)</f>
        <v>Wtr Rev Late Payment</v>
      </c>
      <c r="AG6428">
        <f>IFERROR(VLOOKUP(VALUE(I6428),'PC Mapping'!A:F,6,),"")</f>
        <v>10469</v>
      </c>
      <c r="AH6428" s="13" t="str">
        <f>VLOOKUP(AG6428,'PC Mapping'!L:M,2,)</f>
        <v>Bolivar Water</v>
      </c>
    </row>
    <row r="6429" spans="1:34" x14ac:dyDescent="0.2">
      <c r="A6429" t="s">
        <v>25692</v>
      </c>
      <c r="B6429" t="s">
        <v>25688</v>
      </c>
      <c r="C6429" t="s">
        <v>24797</v>
      </c>
      <c r="D6429" t="s">
        <v>24798</v>
      </c>
      <c r="E6429" s="3">
        <v>45831</v>
      </c>
      <c r="F6429" t="s">
        <v>44</v>
      </c>
      <c r="G6429" t="s">
        <v>3742</v>
      </c>
      <c r="H6429" t="s">
        <v>3716</v>
      </c>
      <c r="I6429" t="s">
        <v>4534</v>
      </c>
      <c r="J6429" t="s">
        <v>4522</v>
      </c>
      <c r="K6429" s="2">
        <v>6.62</v>
      </c>
      <c r="L6429" t="s">
        <v>44</v>
      </c>
      <c r="M6429" s="2">
        <v>6.62</v>
      </c>
      <c r="N6429" t="s">
        <v>4523</v>
      </c>
      <c r="O6429" t="s">
        <v>4524</v>
      </c>
      <c r="P6429" t="s">
        <v>4549</v>
      </c>
      <c r="Q6429" t="s">
        <v>25693</v>
      </c>
      <c r="R6429" t="s">
        <v>44</v>
      </c>
      <c r="S6429" t="s">
        <v>24382</v>
      </c>
      <c r="T6429" s="3">
        <v>45831</v>
      </c>
      <c r="U6429" s="3">
        <v>45831</v>
      </c>
      <c r="V6429" s="2">
        <v>0</v>
      </c>
      <c r="W6429" t="s">
        <v>44</v>
      </c>
      <c r="X6429" t="s">
        <v>44</v>
      </c>
      <c r="Y6429" t="s">
        <v>6590</v>
      </c>
      <c r="Z6429" t="s">
        <v>1152</v>
      </c>
      <c r="AA6429" t="s">
        <v>4529</v>
      </c>
      <c r="AB6429" t="s">
        <v>24681</v>
      </c>
      <c r="AC6429" t="s">
        <v>89</v>
      </c>
      <c r="AD6429" t="str">
        <f t="shared" si="100"/>
        <v>10-50</v>
      </c>
      <c r="AE6429" t="str">
        <f>VLOOKUP(AD6429,'Main_Sub Desc'!C:D,2,)</f>
        <v>Late Payment (Adj.Cr)</v>
      </c>
      <c r="AF6429" t="str">
        <f>VLOOKUP(VALUE(H6429),'Main_Sub Desc'!F:G,2,)</f>
        <v>Wst Rev Late Payment</v>
      </c>
      <c r="AG6429">
        <f>IFERROR(VLOOKUP(VALUE(I6429),'PC Mapping'!A:F,6,),"")</f>
        <v>10514</v>
      </c>
      <c r="AH6429" s="13" t="str">
        <f>VLOOKUP(AG6429,'PC Mapping'!L:M,2,)</f>
        <v>Bolivar Sewer</v>
      </c>
    </row>
    <row r="6430" spans="1:34" x14ac:dyDescent="0.2">
      <c r="A6430" t="s">
        <v>25694</v>
      </c>
      <c r="B6430" t="s">
        <v>25688</v>
      </c>
      <c r="C6430" t="s">
        <v>24797</v>
      </c>
      <c r="D6430" t="s">
        <v>24798</v>
      </c>
      <c r="E6430" s="3">
        <v>45831</v>
      </c>
      <c r="F6430" t="s">
        <v>44</v>
      </c>
      <c r="G6430" t="s">
        <v>3742</v>
      </c>
      <c r="H6430" t="s">
        <v>3722</v>
      </c>
      <c r="I6430" t="s">
        <v>4538</v>
      </c>
      <c r="J6430" t="s">
        <v>4522</v>
      </c>
      <c r="K6430" s="2">
        <v>5</v>
      </c>
      <c r="L6430" t="s">
        <v>44</v>
      </c>
      <c r="M6430" s="2">
        <v>5</v>
      </c>
      <c r="N6430" t="s">
        <v>4523</v>
      </c>
      <c r="O6430" t="s">
        <v>4524</v>
      </c>
      <c r="P6430" t="s">
        <v>4549</v>
      </c>
      <c r="Q6430" t="s">
        <v>25695</v>
      </c>
      <c r="R6430" t="s">
        <v>44</v>
      </c>
      <c r="S6430" t="s">
        <v>24382</v>
      </c>
      <c r="T6430" s="3">
        <v>45831</v>
      </c>
      <c r="U6430" s="3">
        <v>45831</v>
      </c>
      <c r="V6430" s="2">
        <v>0</v>
      </c>
      <c r="W6430" t="s">
        <v>44</v>
      </c>
      <c r="X6430" t="s">
        <v>44</v>
      </c>
      <c r="Y6430" t="s">
        <v>6588</v>
      </c>
      <c r="Z6430" t="s">
        <v>1152</v>
      </c>
      <c r="AA6430" t="s">
        <v>4529</v>
      </c>
      <c r="AB6430" t="s">
        <v>24681</v>
      </c>
      <c r="AC6430" t="s">
        <v>89</v>
      </c>
      <c r="AD6430" t="str">
        <f t="shared" si="100"/>
        <v>10-50</v>
      </c>
      <c r="AE6430" t="str">
        <f>VLOOKUP(AD6430,'Main_Sub Desc'!C:D,2,)</f>
        <v>Late Payment (Adj.Cr)</v>
      </c>
      <c r="AF6430" t="str">
        <f>VLOOKUP(VALUE(H6430),'Main_Sub Desc'!F:G,2,)</f>
        <v>Wtr Rev Late Payment</v>
      </c>
      <c r="AG6430">
        <f>IFERROR(VLOOKUP(VALUE(I6430),'PC Mapping'!A:F,6,),"")</f>
        <v>10469</v>
      </c>
      <c r="AH6430" s="13" t="str">
        <f>VLOOKUP(AG6430,'PC Mapping'!L:M,2,)</f>
        <v>Bolivar Water</v>
      </c>
    </row>
    <row r="6431" spans="1:34" x14ac:dyDescent="0.2">
      <c r="A6431" t="s">
        <v>25696</v>
      </c>
      <c r="B6431" t="s">
        <v>25688</v>
      </c>
      <c r="C6431" t="s">
        <v>24797</v>
      </c>
      <c r="D6431" t="s">
        <v>24798</v>
      </c>
      <c r="E6431" s="3">
        <v>45831</v>
      </c>
      <c r="F6431" t="s">
        <v>44</v>
      </c>
      <c r="G6431" t="s">
        <v>3742</v>
      </c>
      <c r="H6431" t="s">
        <v>3716</v>
      </c>
      <c r="I6431" t="s">
        <v>4534</v>
      </c>
      <c r="J6431" t="s">
        <v>4522</v>
      </c>
      <c r="K6431" s="2">
        <v>11.38</v>
      </c>
      <c r="L6431" t="s">
        <v>44</v>
      </c>
      <c r="M6431" s="2">
        <v>11.38</v>
      </c>
      <c r="N6431" t="s">
        <v>4523</v>
      </c>
      <c r="O6431" t="s">
        <v>4524</v>
      </c>
      <c r="P6431" t="s">
        <v>4549</v>
      </c>
      <c r="Q6431" t="s">
        <v>25697</v>
      </c>
      <c r="R6431" t="s">
        <v>44</v>
      </c>
      <c r="S6431" t="s">
        <v>24382</v>
      </c>
      <c r="T6431" s="3">
        <v>45831</v>
      </c>
      <c r="U6431" s="3">
        <v>45831</v>
      </c>
      <c r="V6431" s="2">
        <v>0</v>
      </c>
      <c r="W6431" t="s">
        <v>44</v>
      </c>
      <c r="X6431" t="s">
        <v>44</v>
      </c>
      <c r="Y6431" t="s">
        <v>6590</v>
      </c>
      <c r="Z6431" t="s">
        <v>1152</v>
      </c>
      <c r="AA6431" t="s">
        <v>4529</v>
      </c>
      <c r="AB6431" t="s">
        <v>24681</v>
      </c>
      <c r="AC6431" t="s">
        <v>89</v>
      </c>
      <c r="AD6431" t="str">
        <f t="shared" si="100"/>
        <v>10-50</v>
      </c>
      <c r="AE6431" t="str">
        <f>VLOOKUP(AD6431,'Main_Sub Desc'!C:D,2,)</f>
        <v>Late Payment (Adj.Cr)</v>
      </c>
      <c r="AF6431" t="str">
        <f>VLOOKUP(VALUE(H6431),'Main_Sub Desc'!F:G,2,)</f>
        <v>Wst Rev Late Payment</v>
      </c>
      <c r="AG6431">
        <f>IFERROR(VLOOKUP(VALUE(I6431),'PC Mapping'!A:F,6,),"")</f>
        <v>10514</v>
      </c>
      <c r="AH6431" s="13" t="str">
        <f>VLOOKUP(AG6431,'PC Mapping'!L:M,2,)</f>
        <v>Bolivar Sewer</v>
      </c>
    </row>
    <row r="6432" spans="1:34" x14ac:dyDescent="0.2">
      <c r="A6432" t="s">
        <v>25698</v>
      </c>
      <c r="B6432" t="s">
        <v>25688</v>
      </c>
      <c r="C6432" t="s">
        <v>24797</v>
      </c>
      <c r="D6432" t="s">
        <v>24798</v>
      </c>
      <c r="E6432" s="3">
        <v>45831</v>
      </c>
      <c r="F6432" t="s">
        <v>44</v>
      </c>
      <c r="G6432" t="s">
        <v>3742</v>
      </c>
      <c r="H6432" t="s">
        <v>3722</v>
      </c>
      <c r="I6432" t="s">
        <v>4538</v>
      </c>
      <c r="J6432" t="s">
        <v>4522</v>
      </c>
      <c r="K6432" s="2">
        <v>8.2799999999999994</v>
      </c>
      <c r="L6432" t="s">
        <v>44</v>
      </c>
      <c r="M6432" s="2">
        <v>8.2799999999999994</v>
      </c>
      <c r="N6432" t="s">
        <v>4523</v>
      </c>
      <c r="O6432" t="s">
        <v>4524</v>
      </c>
      <c r="P6432" t="s">
        <v>4549</v>
      </c>
      <c r="Q6432" t="s">
        <v>25699</v>
      </c>
      <c r="R6432" t="s">
        <v>44</v>
      </c>
      <c r="S6432" t="s">
        <v>24382</v>
      </c>
      <c r="T6432" s="3">
        <v>45831</v>
      </c>
      <c r="U6432" s="3">
        <v>45831</v>
      </c>
      <c r="V6432" s="2">
        <v>0</v>
      </c>
      <c r="W6432" t="s">
        <v>44</v>
      </c>
      <c r="X6432" t="s">
        <v>44</v>
      </c>
      <c r="Y6432" t="s">
        <v>6588</v>
      </c>
      <c r="Z6432" t="s">
        <v>1152</v>
      </c>
      <c r="AA6432" t="s">
        <v>4529</v>
      </c>
      <c r="AB6432" t="s">
        <v>24681</v>
      </c>
      <c r="AC6432" t="s">
        <v>89</v>
      </c>
      <c r="AD6432" t="str">
        <f t="shared" si="100"/>
        <v>10-50</v>
      </c>
      <c r="AE6432" t="str">
        <f>VLOOKUP(AD6432,'Main_Sub Desc'!C:D,2,)</f>
        <v>Late Payment (Adj.Cr)</v>
      </c>
      <c r="AF6432" t="str">
        <f>VLOOKUP(VALUE(H6432),'Main_Sub Desc'!F:G,2,)</f>
        <v>Wtr Rev Late Payment</v>
      </c>
      <c r="AG6432">
        <f>IFERROR(VLOOKUP(VALUE(I6432),'PC Mapping'!A:F,6,),"")</f>
        <v>10469</v>
      </c>
      <c r="AH6432" s="13" t="str">
        <f>VLOOKUP(AG6432,'PC Mapping'!L:M,2,)</f>
        <v>Bolivar Water</v>
      </c>
    </row>
    <row r="6433" spans="1:34" x14ac:dyDescent="0.2">
      <c r="A6433" t="s">
        <v>25700</v>
      </c>
      <c r="B6433" t="s">
        <v>25688</v>
      </c>
      <c r="C6433" t="s">
        <v>24797</v>
      </c>
      <c r="D6433" t="s">
        <v>24798</v>
      </c>
      <c r="E6433" s="3">
        <v>45831</v>
      </c>
      <c r="F6433" t="s">
        <v>44</v>
      </c>
      <c r="G6433" t="s">
        <v>3742</v>
      </c>
      <c r="H6433" t="s">
        <v>3716</v>
      </c>
      <c r="I6433" t="s">
        <v>4534</v>
      </c>
      <c r="J6433" t="s">
        <v>4522</v>
      </c>
      <c r="K6433" s="2">
        <v>5</v>
      </c>
      <c r="L6433" t="s">
        <v>44</v>
      </c>
      <c r="M6433" s="2">
        <v>5</v>
      </c>
      <c r="N6433" t="s">
        <v>4523</v>
      </c>
      <c r="O6433" t="s">
        <v>4524</v>
      </c>
      <c r="P6433" t="s">
        <v>4549</v>
      </c>
      <c r="Q6433" t="s">
        <v>25701</v>
      </c>
      <c r="R6433" t="s">
        <v>44</v>
      </c>
      <c r="S6433" t="s">
        <v>24382</v>
      </c>
      <c r="T6433" s="3">
        <v>45831</v>
      </c>
      <c r="U6433" s="3">
        <v>45831</v>
      </c>
      <c r="V6433" s="2">
        <v>0</v>
      </c>
      <c r="W6433" t="s">
        <v>44</v>
      </c>
      <c r="X6433" t="s">
        <v>44</v>
      </c>
      <c r="Y6433" t="s">
        <v>6590</v>
      </c>
      <c r="Z6433" t="s">
        <v>1152</v>
      </c>
      <c r="AA6433" t="s">
        <v>4529</v>
      </c>
      <c r="AB6433" t="s">
        <v>24681</v>
      </c>
      <c r="AC6433" t="s">
        <v>89</v>
      </c>
      <c r="AD6433" t="str">
        <f t="shared" si="100"/>
        <v>10-50</v>
      </c>
      <c r="AE6433" t="str">
        <f>VLOOKUP(AD6433,'Main_Sub Desc'!C:D,2,)</f>
        <v>Late Payment (Adj.Cr)</v>
      </c>
      <c r="AF6433" t="str">
        <f>VLOOKUP(VALUE(H6433),'Main_Sub Desc'!F:G,2,)</f>
        <v>Wst Rev Late Payment</v>
      </c>
      <c r="AG6433">
        <f>IFERROR(VLOOKUP(VALUE(I6433),'PC Mapping'!A:F,6,),"")</f>
        <v>10514</v>
      </c>
      <c r="AH6433" s="13" t="str">
        <f>VLOOKUP(AG6433,'PC Mapping'!L:M,2,)</f>
        <v>Bolivar Sewer</v>
      </c>
    </row>
    <row r="6434" spans="1:34" x14ac:dyDescent="0.2">
      <c r="A6434" t="s">
        <v>25702</v>
      </c>
      <c r="B6434" t="s">
        <v>25688</v>
      </c>
      <c r="C6434" t="s">
        <v>24797</v>
      </c>
      <c r="D6434" t="s">
        <v>24798</v>
      </c>
      <c r="E6434" s="3">
        <v>45831</v>
      </c>
      <c r="F6434" t="s">
        <v>44</v>
      </c>
      <c r="G6434" t="s">
        <v>3742</v>
      </c>
      <c r="H6434" t="s">
        <v>3722</v>
      </c>
      <c r="I6434" t="s">
        <v>4538</v>
      </c>
      <c r="J6434" t="s">
        <v>4522</v>
      </c>
      <c r="K6434" s="2">
        <v>5.18</v>
      </c>
      <c r="L6434" t="s">
        <v>44</v>
      </c>
      <c r="M6434" s="2">
        <v>5.18</v>
      </c>
      <c r="N6434" t="s">
        <v>4523</v>
      </c>
      <c r="O6434" t="s">
        <v>4524</v>
      </c>
      <c r="P6434" t="s">
        <v>4549</v>
      </c>
      <c r="Q6434" t="s">
        <v>25703</v>
      </c>
      <c r="R6434" t="s">
        <v>44</v>
      </c>
      <c r="S6434" t="s">
        <v>24382</v>
      </c>
      <c r="T6434" s="3">
        <v>45831</v>
      </c>
      <c r="U6434" s="3">
        <v>45831</v>
      </c>
      <c r="V6434" s="2">
        <v>0</v>
      </c>
      <c r="W6434" t="s">
        <v>44</v>
      </c>
      <c r="X6434" t="s">
        <v>44</v>
      </c>
      <c r="Y6434" t="s">
        <v>6588</v>
      </c>
      <c r="Z6434" t="s">
        <v>1152</v>
      </c>
      <c r="AA6434" t="s">
        <v>4529</v>
      </c>
      <c r="AB6434" t="s">
        <v>24681</v>
      </c>
      <c r="AC6434" t="s">
        <v>89</v>
      </c>
      <c r="AD6434" t="str">
        <f t="shared" si="100"/>
        <v>10-50</v>
      </c>
      <c r="AE6434" t="str">
        <f>VLOOKUP(AD6434,'Main_Sub Desc'!C:D,2,)</f>
        <v>Late Payment (Adj.Cr)</v>
      </c>
      <c r="AF6434" t="str">
        <f>VLOOKUP(VALUE(H6434),'Main_Sub Desc'!F:G,2,)</f>
        <v>Wtr Rev Late Payment</v>
      </c>
      <c r="AG6434">
        <f>IFERROR(VLOOKUP(VALUE(I6434),'PC Mapping'!A:F,6,),"")</f>
        <v>10469</v>
      </c>
      <c r="AH6434" s="13" t="str">
        <f>VLOOKUP(AG6434,'PC Mapping'!L:M,2,)</f>
        <v>Bolivar Water</v>
      </c>
    </row>
    <row r="6435" spans="1:34" x14ac:dyDescent="0.2">
      <c r="A6435" t="s">
        <v>25704</v>
      </c>
      <c r="B6435" t="s">
        <v>25705</v>
      </c>
      <c r="C6435" t="s">
        <v>24797</v>
      </c>
      <c r="D6435" t="s">
        <v>24798</v>
      </c>
      <c r="E6435" s="3">
        <v>45831</v>
      </c>
      <c r="F6435" t="s">
        <v>44</v>
      </c>
      <c r="G6435" t="s">
        <v>3742</v>
      </c>
      <c r="H6435" t="s">
        <v>3727</v>
      </c>
      <c r="I6435" t="s">
        <v>4538</v>
      </c>
      <c r="J6435" t="s">
        <v>4522</v>
      </c>
      <c r="K6435" s="2">
        <v>-50</v>
      </c>
      <c r="L6435" t="s">
        <v>44</v>
      </c>
      <c r="M6435" s="2">
        <v>-50</v>
      </c>
      <c r="N6435" t="s">
        <v>4523</v>
      </c>
      <c r="O6435" t="s">
        <v>4524</v>
      </c>
      <c r="P6435" t="s">
        <v>9820</v>
      </c>
      <c r="Q6435" t="s">
        <v>25706</v>
      </c>
      <c r="R6435" t="s">
        <v>44</v>
      </c>
      <c r="S6435" t="s">
        <v>24800</v>
      </c>
      <c r="T6435" s="3">
        <v>45831</v>
      </c>
      <c r="U6435" s="3">
        <v>45831</v>
      </c>
      <c r="V6435" s="2">
        <v>0</v>
      </c>
      <c r="W6435" t="s">
        <v>44</v>
      </c>
      <c r="X6435" t="s">
        <v>44</v>
      </c>
      <c r="Y6435" t="s">
        <v>25707</v>
      </c>
      <c r="Z6435" t="s">
        <v>25708</v>
      </c>
      <c r="AA6435" t="s">
        <v>4529</v>
      </c>
      <c r="AB6435" t="s">
        <v>24801</v>
      </c>
      <c r="AC6435" t="s">
        <v>89</v>
      </c>
      <c r="AD6435" t="str">
        <f t="shared" si="100"/>
        <v>10-23</v>
      </c>
      <c r="AE6435" t="str">
        <f>VLOOKUP(AD6435,'Main_Sub Desc'!C:D,2,)</f>
        <v>Move Out / Turn Off  Fee</v>
      </c>
      <c r="AF6435" t="str">
        <f>VLOOKUP(VALUE(H6435),'Main_Sub Desc'!F:G,2,)</f>
        <v>Wtr Rev Other/Misc</v>
      </c>
      <c r="AG6435">
        <f>IFERROR(VLOOKUP(VALUE(I6435),'PC Mapping'!A:F,6,),"")</f>
        <v>10469</v>
      </c>
      <c r="AH6435" s="13" t="str">
        <f>VLOOKUP(AG6435,'PC Mapping'!L:M,2,)</f>
        <v>Bolivar Water</v>
      </c>
    </row>
    <row r="6436" spans="1:34" x14ac:dyDescent="0.2">
      <c r="A6436" t="s">
        <v>25709</v>
      </c>
      <c r="B6436" t="s">
        <v>25705</v>
      </c>
      <c r="C6436" t="s">
        <v>24797</v>
      </c>
      <c r="D6436" t="s">
        <v>24798</v>
      </c>
      <c r="E6436" s="3">
        <v>45831</v>
      </c>
      <c r="F6436" t="s">
        <v>44</v>
      </c>
      <c r="G6436" t="s">
        <v>3742</v>
      </c>
      <c r="H6436" t="s">
        <v>3727</v>
      </c>
      <c r="I6436" t="s">
        <v>4538</v>
      </c>
      <c r="J6436" t="s">
        <v>4522</v>
      </c>
      <c r="K6436" s="2">
        <v>-50</v>
      </c>
      <c r="L6436" t="s">
        <v>44</v>
      </c>
      <c r="M6436" s="2">
        <v>-50</v>
      </c>
      <c r="N6436" t="s">
        <v>4523</v>
      </c>
      <c r="O6436" t="s">
        <v>4524</v>
      </c>
      <c r="P6436" t="s">
        <v>8143</v>
      </c>
      <c r="Q6436" t="s">
        <v>25710</v>
      </c>
      <c r="R6436" t="s">
        <v>44</v>
      </c>
      <c r="S6436" t="s">
        <v>24800</v>
      </c>
      <c r="T6436" s="3">
        <v>45831</v>
      </c>
      <c r="U6436" s="3">
        <v>45831</v>
      </c>
      <c r="V6436" s="2">
        <v>0</v>
      </c>
      <c r="W6436" t="s">
        <v>44</v>
      </c>
      <c r="X6436" t="s">
        <v>44</v>
      </c>
      <c r="Y6436" t="s">
        <v>25711</v>
      </c>
      <c r="Z6436" t="s">
        <v>25712</v>
      </c>
      <c r="AA6436" t="s">
        <v>4529</v>
      </c>
      <c r="AB6436" t="s">
        <v>24801</v>
      </c>
      <c r="AC6436" t="s">
        <v>89</v>
      </c>
      <c r="AD6436" t="str">
        <f t="shared" si="100"/>
        <v>10-23</v>
      </c>
      <c r="AE6436" t="str">
        <f>VLOOKUP(AD6436,'Main_Sub Desc'!C:D,2,)</f>
        <v>Move Out / Turn Off  Fee</v>
      </c>
      <c r="AF6436" t="str">
        <f>VLOOKUP(VALUE(H6436),'Main_Sub Desc'!F:G,2,)</f>
        <v>Wtr Rev Other/Misc</v>
      </c>
      <c r="AG6436">
        <f>IFERROR(VLOOKUP(VALUE(I6436),'PC Mapping'!A:F,6,),"")</f>
        <v>10469</v>
      </c>
      <c r="AH6436" s="13" t="str">
        <f>VLOOKUP(AG6436,'PC Mapping'!L:M,2,)</f>
        <v>Bolivar Water</v>
      </c>
    </row>
    <row r="6437" spans="1:34" x14ac:dyDescent="0.2">
      <c r="A6437" t="s">
        <v>25713</v>
      </c>
      <c r="B6437" t="s">
        <v>25714</v>
      </c>
      <c r="C6437" t="s">
        <v>24797</v>
      </c>
      <c r="D6437" t="s">
        <v>24379</v>
      </c>
      <c r="E6437" s="3">
        <v>45831</v>
      </c>
      <c r="F6437" t="s">
        <v>44</v>
      </c>
      <c r="G6437" t="s">
        <v>3742</v>
      </c>
      <c r="H6437" t="s">
        <v>3729</v>
      </c>
      <c r="I6437" t="s">
        <v>3752</v>
      </c>
      <c r="J6437" t="s">
        <v>4522</v>
      </c>
      <c r="K6437" s="2">
        <v>-50</v>
      </c>
      <c r="L6437" t="s">
        <v>44</v>
      </c>
      <c r="M6437" s="2">
        <v>-50</v>
      </c>
      <c r="N6437" t="s">
        <v>4523</v>
      </c>
      <c r="O6437" t="s">
        <v>24380</v>
      </c>
      <c r="P6437" t="s">
        <v>6498</v>
      </c>
      <c r="Q6437" t="s">
        <v>25715</v>
      </c>
      <c r="R6437" t="s">
        <v>44</v>
      </c>
      <c r="S6437" t="s">
        <v>24382</v>
      </c>
      <c r="T6437" s="3">
        <v>45831</v>
      </c>
      <c r="U6437" s="3">
        <v>45831</v>
      </c>
      <c r="V6437" s="2">
        <v>0</v>
      </c>
      <c r="W6437" t="s">
        <v>44</v>
      </c>
      <c r="X6437" t="s">
        <v>44</v>
      </c>
      <c r="Y6437" t="s">
        <v>25716</v>
      </c>
      <c r="Z6437" t="s">
        <v>25717</v>
      </c>
      <c r="AA6437" t="s">
        <v>4529</v>
      </c>
      <c r="AB6437" t="s">
        <v>24383</v>
      </c>
      <c r="AC6437" t="s">
        <v>89</v>
      </c>
      <c r="AD6437" t="str">
        <f t="shared" si="100"/>
        <v>10-44</v>
      </c>
      <c r="AE6437" t="str">
        <f>VLOOKUP(AD6437,'Main_Sub Desc'!C:D,2,)</f>
        <v>Initiation Fee</v>
      </c>
      <c r="AF6437" t="str">
        <f>VLOOKUP(VALUE(H6437),'Main_Sub Desc'!F:G,2,)</f>
        <v>Wtr Rev Establish</v>
      </c>
      <c r="AG6437">
        <f>IFERROR(VLOOKUP(VALUE(I6437),'PC Mapping'!A:F,6,),"")</f>
        <v>10719</v>
      </c>
      <c r="AH6437" s="13" t="str">
        <f>VLOOKUP(AG6437,'PC Mapping'!L:M,2,)</f>
        <v>All Other Water</v>
      </c>
    </row>
    <row r="6438" spans="1:34" x14ac:dyDescent="0.2">
      <c r="A6438" t="s">
        <v>25718</v>
      </c>
      <c r="B6438" t="s">
        <v>25705</v>
      </c>
      <c r="C6438" t="s">
        <v>24797</v>
      </c>
      <c r="D6438" t="s">
        <v>24798</v>
      </c>
      <c r="E6438" s="3">
        <v>45831</v>
      </c>
      <c r="F6438" t="s">
        <v>44</v>
      </c>
      <c r="G6438" t="s">
        <v>3742</v>
      </c>
      <c r="H6438" t="s">
        <v>3727</v>
      </c>
      <c r="I6438" t="s">
        <v>4538</v>
      </c>
      <c r="J6438" t="s">
        <v>4522</v>
      </c>
      <c r="K6438" s="2">
        <v>-50</v>
      </c>
      <c r="L6438" t="s">
        <v>44</v>
      </c>
      <c r="M6438" s="2">
        <v>-50</v>
      </c>
      <c r="N6438" t="s">
        <v>4523</v>
      </c>
      <c r="O6438" t="s">
        <v>4524</v>
      </c>
      <c r="P6438" t="s">
        <v>9270</v>
      </c>
      <c r="Q6438" t="s">
        <v>25719</v>
      </c>
      <c r="R6438" t="s">
        <v>44</v>
      </c>
      <c r="S6438" t="s">
        <v>24800</v>
      </c>
      <c r="T6438" s="3">
        <v>45831</v>
      </c>
      <c r="U6438" s="3">
        <v>45831</v>
      </c>
      <c r="V6438" s="2">
        <v>0</v>
      </c>
      <c r="W6438" t="s">
        <v>44</v>
      </c>
      <c r="X6438" t="s">
        <v>44</v>
      </c>
      <c r="Y6438" t="s">
        <v>25720</v>
      </c>
      <c r="Z6438" t="s">
        <v>25721</v>
      </c>
      <c r="AA6438" t="s">
        <v>4529</v>
      </c>
      <c r="AB6438" t="s">
        <v>24801</v>
      </c>
      <c r="AC6438" t="s">
        <v>89</v>
      </c>
      <c r="AD6438" t="str">
        <f t="shared" si="100"/>
        <v>10-23</v>
      </c>
      <c r="AE6438" t="str">
        <f>VLOOKUP(AD6438,'Main_Sub Desc'!C:D,2,)</f>
        <v>Move Out / Turn Off  Fee</v>
      </c>
      <c r="AF6438" t="str">
        <f>VLOOKUP(VALUE(H6438),'Main_Sub Desc'!F:G,2,)</f>
        <v>Wtr Rev Other/Misc</v>
      </c>
      <c r="AG6438">
        <f>IFERROR(VLOOKUP(VALUE(I6438),'PC Mapping'!A:F,6,),"")</f>
        <v>10469</v>
      </c>
      <c r="AH6438" s="13" t="str">
        <f>VLOOKUP(AG6438,'PC Mapping'!L:M,2,)</f>
        <v>Bolivar Water</v>
      </c>
    </row>
    <row r="6439" spans="1:34" x14ac:dyDescent="0.2">
      <c r="A6439" t="s">
        <v>25722</v>
      </c>
      <c r="B6439" t="s">
        <v>25714</v>
      </c>
      <c r="C6439" t="s">
        <v>24797</v>
      </c>
      <c r="D6439" t="s">
        <v>24379</v>
      </c>
      <c r="E6439" s="3">
        <v>45831</v>
      </c>
      <c r="F6439" t="s">
        <v>44</v>
      </c>
      <c r="G6439" t="s">
        <v>3742</v>
      </c>
      <c r="H6439" t="s">
        <v>3729</v>
      </c>
      <c r="I6439" t="s">
        <v>4538</v>
      </c>
      <c r="J6439" t="s">
        <v>4522</v>
      </c>
      <c r="K6439" s="2">
        <v>-50</v>
      </c>
      <c r="L6439" t="s">
        <v>44</v>
      </c>
      <c r="M6439" s="2">
        <v>-50</v>
      </c>
      <c r="N6439" t="s">
        <v>4523</v>
      </c>
      <c r="O6439" t="s">
        <v>24380</v>
      </c>
      <c r="P6439" t="s">
        <v>10769</v>
      </c>
      <c r="Q6439" t="s">
        <v>25723</v>
      </c>
      <c r="R6439" t="s">
        <v>44</v>
      </c>
      <c r="S6439" t="s">
        <v>24382</v>
      </c>
      <c r="T6439" s="3">
        <v>45831</v>
      </c>
      <c r="U6439" s="3">
        <v>45831</v>
      </c>
      <c r="V6439" s="2">
        <v>0</v>
      </c>
      <c r="W6439" t="s">
        <v>44</v>
      </c>
      <c r="X6439" t="s">
        <v>44</v>
      </c>
      <c r="Y6439" t="s">
        <v>25724</v>
      </c>
      <c r="Z6439" t="s">
        <v>25725</v>
      </c>
      <c r="AA6439" t="s">
        <v>4529</v>
      </c>
      <c r="AB6439" t="s">
        <v>24383</v>
      </c>
      <c r="AC6439" t="s">
        <v>99</v>
      </c>
      <c r="AD6439" t="str">
        <f t="shared" si="100"/>
        <v>10-44</v>
      </c>
      <c r="AE6439" t="str">
        <f>VLOOKUP(AD6439,'Main_Sub Desc'!C:D,2,)</f>
        <v>Initiation Fee</v>
      </c>
      <c r="AF6439" t="str">
        <f>VLOOKUP(VALUE(H6439),'Main_Sub Desc'!F:G,2,)</f>
        <v>Wtr Rev Establish</v>
      </c>
      <c r="AG6439">
        <f>IFERROR(VLOOKUP(VALUE(I6439),'PC Mapping'!A:F,6,),"")</f>
        <v>10469</v>
      </c>
      <c r="AH6439" s="13" t="str">
        <f>VLOOKUP(AG6439,'PC Mapping'!L:M,2,)</f>
        <v>Bolivar Water</v>
      </c>
    </row>
    <row r="6440" spans="1:34" x14ac:dyDescent="0.2">
      <c r="A6440" t="s">
        <v>25726</v>
      </c>
      <c r="B6440" t="s">
        <v>25714</v>
      </c>
      <c r="C6440" t="s">
        <v>24797</v>
      </c>
      <c r="D6440" t="s">
        <v>24379</v>
      </c>
      <c r="E6440" s="3">
        <v>45831</v>
      </c>
      <c r="F6440" t="s">
        <v>44</v>
      </c>
      <c r="G6440" t="s">
        <v>3742</v>
      </c>
      <c r="H6440" t="s">
        <v>3729</v>
      </c>
      <c r="I6440" t="s">
        <v>24324</v>
      </c>
      <c r="J6440" t="s">
        <v>4522</v>
      </c>
      <c r="K6440" s="2">
        <v>-50</v>
      </c>
      <c r="L6440" t="s">
        <v>44</v>
      </c>
      <c r="M6440" s="2">
        <v>-50</v>
      </c>
      <c r="N6440" t="s">
        <v>4523</v>
      </c>
      <c r="O6440" t="s">
        <v>24380</v>
      </c>
      <c r="P6440" t="s">
        <v>5948</v>
      </c>
      <c r="Q6440" t="s">
        <v>25727</v>
      </c>
      <c r="R6440" t="s">
        <v>44</v>
      </c>
      <c r="S6440" t="s">
        <v>24382</v>
      </c>
      <c r="T6440" s="3">
        <v>45831</v>
      </c>
      <c r="U6440" s="3">
        <v>45831</v>
      </c>
      <c r="V6440" s="2">
        <v>0</v>
      </c>
      <c r="W6440" t="s">
        <v>44</v>
      </c>
      <c r="X6440" t="s">
        <v>44</v>
      </c>
      <c r="Y6440" t="s">
        <v>25728</v>
      </c>
      <c r="Z6440" t="s">
        <v>25729</v>
      </c>
      <c r="AA6440" t="s">
        <v>4529</v>
      </c>
      <c r="AB6440" t="s">
        <v>24383</v>
      </c>
      <c r="AC6440" t="s">
        <v>89</v>
      </c>
      <c r="AD6440" t="str">
        <f t="shared" si="100"/>
        <v>10-44</v>
      </c>
      <c r="AE6440" t="str">
        <f>VLOOKUP(AD6440,'Main_Sub Desc'!C:D,2,)</f>
        <v>Initiation Fee</v>
      </c>
      <c r="AF6440" t="str">
        <f>VLOOKUP(VALUE(H6440),'Main_Sub Desc'!F:G,2,)</f>
        <v>Wtr Rev Establish</v>
      </c>
      <c r="AG6440">
        <f>IFERROR(VLOOKUP(VALUE(I6440),'PC Mapping'!A:F,6,),"")</f>
        <v>10719</v>
      </c>
      <c r="AH6440" s="13" t="str">
        <f>VLOOKUP(AG6440,'PC Mapping'!L:M,2,)</f>
        <v>All Other Water</v>
      </c>
    </row>
    <row r="6441" spans="1:34" x14ac:dyDescent="0.2">
      <c r="A6441" t="s">
        <v>25730</v>
      </c>
      <c r="B6441" t="s">
        <v>25714</v>
      </c>
      <c r="C6441" t="s">
        <v>24797</v>
      </c>
      <c r="D6441" t="s">
        <v>24379</v>
      </c>
      <c r="E6441" s="3">
        <v>45831</v>
      </c>
      <c r="F6441" t="s">
        <v>44</v>
      </c>
      <c r="G6441" t="s">
        <v>3742</v>
      </c>
      <c r="H6441" t="s">
        <v>3729</v>
      </c>
      <c r="I6441" t="s">
        <v>4538</v>
      </c>
      <c r="J6441" t="s">
        <v>4522</v>
      </c>
      <c r="K6441" s="2">
        <v>-50</v>
      </c>
      <c r="L6441" t="s">
        <v>44</v>
      </c>
      <c r="M6441" s="2">
        <v>-50</v>
      </c>
      <c r="N6441" t="s">
        <v>4523</v>
      </c>
      <c r="O6441" t="s">
        <v>24380</v>
      </c>
      <c r="P6441" t="s">
        <v>16392</v>
      </c>
      <c r="Q6441" t="s">
        <v>25731</v>
      </c>
      <c r="R6441" t="s">
        <v>44</v>
      </c>
      <c r="S6441" t="s">
        <v>24382</v>
      </c>
      <c r="T6441" s="3">
        <v>45831</v>
      </c>
      <c r="U6441" s="3">
        <v>45831</v>
      </c>
      <c r="V6441" s="2">
        <v>0</v>
      </c>
      <c r="W6441" t="s">
        <v>44</v>
      </c>
      <c r="X6441" t="s">
        <v>44</v>
      </c>
      <c r="Y6441" t="s">
        <v>25732</v>
      </c>
      <c r="Z6441" t="s">
        <v>25733</v>
      </c>
      <c r="AA6441" t="s">
        <v>4529</v>
      </c>
      <c r="AB6441" t="s">
        <v>24383</v>
      </c>
      <c r="AC6441" t="s">
        <v>99</v>
      </c>
      <c r="AD6441" t="str">
        <f t="shared" si="100"/>
        <v>10-44</v>
      </c>
      <c r="AE6441" t="str">
        <f>VLOOKUP(AD6441,'Main_Sub Desc'!C:D,2,)</f>
        <v>Initiation Fee</v>
      </c>
      <c r="AF6441" t="str">
        <f>VLOOKUP(VALUE(H6441),'Main_Sub Desc'!F:G,2,)</f>
        <v>Wtr Rev Establish</v>
      </c>
      <c r="AG6441">
        <f>IFERROR(VLOOKUP(VALUE(I6441),'PC Mapping'!A:F,6,),"")</f>
        <v>10469</v>
      </c>
      <c r="AH6441" s="13" t="str">
        <f>VLOOKUP(AG6441,'PC Mapping'!L:M,2,)</f>
        <v>Bolivar Water</v>
      </c>
    </row>
    <row r="6442" spans="1:34" x14ac:dyDescent="0.2">
      <c r="A6442" t="s">
        <v>25734</v>
      </c>
      <c r="B6442" t="s">
        <v>25714</v>
      </c>
      <c r="C6442" t="s">
        <v>24797</v>
      </c>
      <c r="D6442" t="s">
        <v>24379</v>
      </c>
      <c r="E6442" s="3">
        <v>45831</v>
      </c>
      <c r="F6442" t="s">
        <v>44</v>
      </c>
      <c r="G6442" t="s">
        <v>3742</v>
      </c>
      <c r="H6442" t="s">
        <v>3729</v>
      </c>
      <c r="I6442" t="s">
        <v>4538</v>
      </c>
      <c r="J6442" t="s">
        <v>4522</v>
      </c>
      <c r="K6442" s="2">
        <v>-50</v>
      </c>
      <c r="L6442" t="s">
        <v>44</v>
      </c>
      <c r="M6442" s="2">
        <v>-50</v>
      </c>
      <c r="N6442" t="s">
        <v>4523</v>
      </c>
      <c r="O6442" t="s">
        <v>24380</v>
      </c>
      <c r="P6442" t="s">
        <v>6240</v>
      </c>
      <c r="Q6442" t="s">
        <v>25735</v>
      </c>
      <c r="R6442" t="s">
        <v>44</v>
      </c>
      <c r="S6442" t="s">
        <v>24382</v>
      </c>
      <c r="T6442" s="3">
        <v>45831</v>
      </c>
      <c r="U6442" s="3">
        <v>45831</v>
      </c>
      <c r="V6442" s="2">
        <v>0</v>
      </c>
      <c r="W6442" t="s">
        <v>44</v>
      </c>
      <c r="X6442" t="s">
        <v>44</v>
      </c>
      <c r="Y6442" t="s">
        <v>25736</v>
      </c>
      <c r="Z6442" t="s">
        <v>25737</v>
      </c>
      <c r="AA6442" t="s">
        <v>4529</v>
      </c>
      <c r="AB6442" t="s">
        <v>24383</v>
      </c>
      <c r="AC6442" t="s">
        <v>89</v>
      </c>
      <c r="AD6442" t="str">
        <f t="shared" si="100"/>
        <v>10-44</v>
      </c>
      <c r="AE6442" t="str">
        <f>VLOOKUP(AD6442,'Main_Sub Desc'!C:D,2,)</f>
        <v>Initiation Fee</v>
      </c>
      <c r="AF6442" t="str">
        <f>VLOOKUP(VALUE(H6442),'Main_Sub Desc'!F:G,2,)</f>
        <v>Wtr Rev Establish</v>
      </c>
      <c r="AG6442">
        <f>IFERROR(VLOOKUP(VALUE(I6442),'PC Mapping'!A:F,6,),"")</f>
        <v>10469</v>
      </c>
      <c r="AH6442" s="13" t="str">
        <f>VLOOKUP(AG6442,'PC Mapping'!L:M,2,)</f>
        <v>Bolivar Water</v>
      </c>
    </row>
    <row r="6443" spans="1:34" x14ac:dyDescent="0.2">
      <c r="A6443" t="s">
        <v>25738</v>
      </c>
      <c r="B6443" t="s">
        <v>25714</v>
      </c>
      <c r="C6443" t="s">
        <v>24797</v>
      </c>
      <c r="D6443" t="s">
        <v>24379</v>
      </c>
      <c r="E6443" s="3">
        <v>45831</v>
      </c>
      <c r="F6443" t="s">
        <v>44</v>
      </c>
      <c r="G6443" t="s">
        <v>3742</v>
      </c>
      <c r="H6443" t="s">
        <v>3729</v>
      </c>
      <c r="I6443" t="s">
        <v>4538</v>
      </c>
      <c r="J6443" t="s">
        <v>4522</v>
      </c>
      <c r="K6443" s="2">
        <v>-50</v>
      </c>
      <c r="L6443" t="s">
        <v>44</v>
      </c>
      <c r="M6443" s="2">
        <v>-50</v>
      </c>
      <c r="N6443" t="s">
        <v>4523</v>
      </c>
      <c r="O6443" t="s">
        <v>24380</v>
      </c>
      <c r="P6443" t="s">
        <v>25739</v>
      </c>
      <c r="Q6443" t="s">
        <v>25740</v>
      </c>
      <c r="R6443" t="s">
        <v>44</v>
      </c>
      <c r="S6443" t="s">
        <v>24382</v>
      </c>
      <c r="T6443" s="3">
        <v>45831</v>
      </c>
      <c r="U6443" s="3">
        <v>45831</v>
      </c>
      <c r="V6443" s="2">
        <v>0</v>
      </c>
      <c r="W6443" t="s">
        <v>44</v>
      </c>
      <c r="X6443" t="s">
        <v>44</v>
      </c>
      <c r="Y6443" t="s">
        <v>25741</v>
      </c>
      <c r="Z6443" t="s">
        <v>25742</v>
      </c>
      <c r="AA6443" t="s">
        <v>4529</v>
      </c>
      <c r="AB6443" t="s">
        <v>24383</v>
      </c>
      <c r="AC6443" t="s">
        <v>99</v>
      </c>
      <c r="AD6443" t="str">
        <f t="shared" si="100"/>
        <v>10-44</v>
      </c>
      <c r="AE6443" t="str">
        <f>VLOOKUP(AD6443,'Main_Sub Desc'!C:D,2,)</f>
        <v>Initiation Fee</v>
      </c>
      <c r="AF6443" t="str">
        <f>VLOOKUP(VALUE(H6443),'Main_Sub Desc'!F:G,2,)</f>
        <v>Wtr Rev Establish</v>
      </c>
      <c r="AG6443">
        <f>IFERROR(VLOOKUP(VALUE(I6443),'PC Mapping'!A:F,6,),"")</f>
        <v>10469</v>
      </c>
      <c r="AH6443" s="13" t="str">
        <f>VLOOKUP(AG6443,'PC Mapping'!L:M,2,)</f>
        <v>Bolivar Water</v>
      </c>
    </row>
    <row r="6444" spans="1:34" x14ac:dyDescent="0.2">
      <c r="A6444" t="s">
        <v>25743</v>
      </c>
      <c r="B6444" t="s">
        <v>25714</v>
      </c>
      <c r="C6444" t="s">
        <v>24797</v>
      </c>
      <c r="D6444" t="s">
        <v>24379</v>
      </c>
      <c r="E6444" s="3">
        <v>45831</v>
      </c>
      <c r="F6444" t="s">
        <v>44</v>
      </c>
      <c r="G6444" t="s">
        <v>3742</v>
      </c>
      <c r="H6444" t="s">
        <v>3718</v>
      </c>
      <c r="I6444" t="s">
        <v>4534</v>
      </c>
      <c r="J6444" t="s">
        <v>4522</v>
      </c>
      <c r="K6444" s="2">
        <v>-50</v>
      </c>
      <c r="L6444" t="s">
        <v>44</v>
      </c>
      <c r="M6444" s="2">
        <v>-50</v>
      </c>
      <c r="N6444" t="s">
        <v>4523</v>
      </c>
      <c r="O6444" t="s">
        <v>24380</v>
      </c>
      <c r="P6444" t="s">
        <v>25739</v>
      </c>
      <c r="Q6444" t="s">
        <v>25744</v>
      </c>
      <c r="R6444" t="s">
        <v>44</v>
      </c>
      <c r="S6444" t="s">
        <v>24382</v>
      </c>
      <c r="T6444" s="3">
        <v>45831</v>
      </c>
      <c r="U6444" s="3">
        <v>45831</v>
      </c>
      <c r="V6444" s="2">
        <v>0</v>
      </c>
      <c r="W6444" t="s">
        <v>44</v>
      </c>
      <c r="X6444" t="s">
        <v>44</v>
      </c>
      <c r="Y6444" t="s">
        <v>25745</v>
      </c>
      <c r="Z6444" t="s">
        <v>25742</v>
      </c>
      <c r="AA6444" t="s">
        <v>4529</v>
      </c>
      <c r="AB6444" t="s">
        <v>24383</v>
      </c>
      <c r="AC6444" t="s">
        <v>99</v>
      </c>
      <c r="AD6444" t="str">
        <f t="shared" si="100"/>
        <v>10-44</v>
      </c>
      <c r="AE6444" t="str">
        <f>VLOOKUP(AD6444,'Main_Sub Desc'!C:D,2,)</f>
        <v>Initiation Fee</v>
      </c>
      <c r="AF6444" t="str">
        <f>VLOOKUP(VALUE(H6444),'Main_Sub Desc'!F:G,2,)</f>
        <v>Wst Rev Establish</v>
      </c>
      <c r="AG6444">
        <f>IFERROR(VLOOKUP(VALUE(I6444),'PC Mapping'!A:F,6,),"")</f>
        <v>10514</v>
      </c>
      <c r="AH6444" s="13" t="str">
        <f>VLOOKUP(AG6444,'PC Mapping'!L:M,2,)</f>
        <v>Bolivar Sewer</v>
      </c>
    </row>
    <row r="6445" spans="1:34" x14ac:dyDescent="0.2">
      <c r="A6445" t="s">
        <v>25746</v>
      </c>
      <c r="B6445" t="s">
        <v>25714</v>
      </c>
      <c r="C6445" t="s">
        <v>24797</v>
      </c>
      <c r="D6445" t="s">
        <v>24379</v>
      </c>
      <c r="E6445" s="3">
        <v>45831</v>
      </c>
      <c r="F6445" t="s">
        <v>44</v>
      </c>
      <c r="G6445" t="s">
        <v>3742</v>
      </c>
      <c r="H6445" t="s">
        <v>3729</v>
      </c>
      <c r="I6445" t="s">
        <v>4538</v>
      </c>
      <c r="J6445" t="s">
        <v>4522</v>
      </c>
      <c r="K6445" s="2">
        <v>-50</v>
      </c>
      <c r="L6445" t="s">
        <v>44</v>
      </c>
      <c r="M6445" s="2">
        <v>-50</v>
      </c>
      <c r="N6445" t="s">
        <v>4523</v>
      </c>
      <c r="O6445" t="s">
        <v>24380</v>
      </c>
      <c r="P6445" t="s">
        <v>6240</v>
      </c>
      <c r="Q6445" t="s">
        <v>25747</v>
      </c>
      <c r="R6445" t="s">
        <v>44</v>
      </c>
      <c r="S6445" t="s">
        <v>24382</v>
      </c>
      <c r="T6445" s="3">
        <v>45831</v>
      </c>
      <c r="U6445" s="3">
        <v>45831</v>
      </c>
      <c r="V6445" s="2">
        <v>0</v>
      </c>
      <c r="W6445" t="s">
        <v>44</v>
      </c>
      <c r="X6445" t="s">
        <v>44</v>
      </c>
      <c r="Y6445" t="s">
        <v>25748</v>
      </c>
      <c r="Z6445" t="s">
        <v>25749</v>
      </c>
      <c r="AA6445" t="s">
        <v>4529</v>
      </c>
      <c r="AB6445" t="s">
        <v>24383</v>
      </c>
      <c r="AC6445" t="s">
        <v>89</v>
      </c>
      <c r="AD6445" t="str">
        <f t="shared" si="100"/>
        <v>10-44</v>
      </c>
      <c r="AE6445" t="str">
        <f>VLOOKUP(AD6445,'Main_Sub Desc'!C:D,2,)</f>
        <v>Initiation Fee</v>
      </c>
      <c r="AF6445" t="str">
        <f>VLOOKUP(VALUE(H6445),'Main_Sub Desc'!F:G,2,)</f>
        <v>Wtr Rev Establish</v>
      </c>
      <c r="AG6445">
        <f>IFERROR(VLOOKUP(VALUE(I6445),'PC Mapping'!A:F,6,),"")</f>
        <v>10469</v>
      </c>
      <c r="AH6445" s="13" t="str">
        <f>VLOOKUP(AG6445,'PC Mapping'!L:M,2,)</f>
        <v>Bolivar Water</v>
      </c>
    </row>
    <row r="6446" spans="1:34" x14ac:dyDescent="0.2">
      <c r="A6446" t="s">
        <v>25750</v>
      </c>
      <c r="B6446" t="s">
        <v>25688</v>
      </c>
      <c r="C6446" t="s">
        <v>24797</v>
      </c>
      <c r="D6446" t="s">
        <v>24798</v>
      </c>
      <c r="E6446" s="3">
        <v>45831</v>
      </c>
      <c r="F6446" t="s">
        <v>44</v>
      </c>
      <c r="G6446" t="s">
        <v>3742</v>
      </c>
      <c r="H6446" t="s">
        <v>3722</v>
      </c>
      <c r="I6446" t="s">
        <v>3752</v>
      </c>
      <c r="J6446" t="s">
        <v>4522</v>
      </c>
      <c r="K6446" s="2">
        <v>5</v>
      </c>
      <c r="L6446" t="s">
        <v>44</v>
      </c>
      <c r="M6446" s="2">
        <v>5</v>
      </c>
      <c r="N6446" t="s">
        <v>4523</v>
      </c>
      <c r="O6446" t="s">
        <v>4524</v>
      </c>
      <c r="P6446" t="s">
        <v>16218</v>
      </c>
      <c r="Q6446" t="s">
        <v>25751</v>
      </c>
      <c r="R6446" t="s">
        <v>44</v>
      </c>
      <c r="S6446" t="s">
        <v>24382</v>
      </c>
      <c r="T6446" s="3">
        <v>45831</v>
      </c>
      <c r="U6446" s="3">
        <v>45831</v>
      </c>
      <c r="V6446" s="2">
        <v>0</v>
      </c>
      <c r="W6446" t="s">
        <v>44</v>
      </c>
      <c r="X6446" t="s">
        <v>44</v>
      </c>
      <c r="Y6446" t="s">
        <v>16220</v>
      </c>
      <c r="Z6446" t="s">
        <v>16221</v>
      </c>
      <c r="AA6446" t="s">
        <v>4529</v>
      </c>
      <c r="AB6446" t="s">
        <v>24681</v>
      </c>
      <c r="AC6446" t="s">
        <v>89</v>
      </c>
      <c r="AD6446" t="str">
        <f t="shared" si="100"/>
        <v>10-50</v>
      </c>
      <c r="AE6446" t="str">
        <f>VLOOKUP(AD6446,'Main_Sub Desc'!C:D,2,)</f>
        <v>Late Payment (Adj.Cr)</v>
      </c>
      <c r="AF6446" t="str">
        <f>VLOOKUP(VALUE(H6446),'Main_Sub Desc'!F:G,2,)</f>
        <v>Wtr Rev Late Payment</v>
      </c>
      <c r="AG6446">
        <f>IFERROR(VLOOKUP(VALUE(I6446),'PC Mapping'!A:F,6,),"")</f>
        <v>10719</v>
      </c>
      <c r="AH6446" s="13" t="str">
        <f>VLOOKUP(AG6446,'PC Mapping'!L:M,2,)</f>
        <v>All Other Water</v>
      </c>
    </row>
    <row r="6447" spans="1:34" x14ac:dyDescent="0.2">
      <c r="A6447" t="s">
        <v>25752</v>
      </c>
      <c r="B6447" t="s">
        <v>25688</v>
      </c>
      <c r="C6447" t="s">
        <v>24797</v>
      </c>
      <c r="D6447" t="s">
        <v>24798</v>
      </c>
      <c r="E6447" s="3">
        <v>45831</v>
      </c>
      <c r="F6447" t="s">
        <v>44</v>
      </c>
      <c r="G6447" t="s">
        <v>3742</v>
      </c>
      <c r="H6447" t="s">
        <v>3727</v>
      </c>
      <c r="I6447" t="s">
        <v>3752</v>
      </c>
      <c r="J6447" t="s">
        <v>4522</v>
      </c>
      <c r="K6447" s="2">
        <v>-204.01</v>
      </c>
      <c r="L6447" t="s">
        <v>44</v>
      </c>
      <c r="M6447" s="2">
        <v>-204.01</v>
      </c>
      <c r="N6447" t="s">
        <v>4523</v>
      </c>
      <c r="O6447" t="s">
        <v>4524</v>
      </c>
      <c r="P6447" t="s">
        <v>9044</v>
      </c>
      <c r="Q6447" t="s">
        <v>25753</v>
      </c>
      <c r="R6447" t="s">
        <v>44</v>
      </c>
      <c r="S6447" t="s">
        <v>24475</v>
      </c>
      <c r="T6447" s="3">
        <v>45831</v>
      </c>
      <c r="U6447" s="3">
        <v>45831</v>
      </c>
      <c r="V6447" s="2">
        <v>0</v>
      </c>
      <c r="W6447" t="s">
        <v>44</v>
      </c>
      <c r="X6447" t="s">
        <v>44</v>
      </c>
      <c r="Y6447" t="s">
        <v>9046</v>
      </c>
      <c r="Z6447" t="s">
        <v>3554</v>
      </c>
      <c r="AA6447" t="s">
        <v>24514</v>
      </c>
      <c r="AB6447" t="s">
        <v>24515</v>
      </c>
      <c r="AC6447" t="s">
        <v>89</v>
      </c>
      <c r="AD6447" t="str">
        <f t="shared" si="100"/>
        <v>6000-120</v>
      </c>
      <c r="AE6447" t="str">
        <f>VLOOKUP(AD6447,'Main_Sub Desc'!C:D,2,)</f>
        <v>MIsc. Charge</v>
      </c>
      <c r="AF6447" t="str">
        <f>VLOOKUP(VALUE(H6447),'Main_Sub Desc'!F:G,2,)</f>
        <v>Wtr Rev Other/Misc</v>
      </c>
      <c r="AG6447">
        <f>IFERROR(VLOOKUP(VALUE(I6447),'PC Mapping'!A:F,6,),"")</f>
        <v>10719</v>
      </c>
      <c r="AH6447" s="13" t="str">
        <f>VLOOKUP(AG6447,'PC Mapping'!L:M,2,)</f>
        <v>All Other Water</v>
      </c>
    </row>
    <row r="6448" spans="1:34" x14ac:dyDescent="0.2">
      <c r="A6448" t="s">
        <v>25754</v>
      </c>
      <c r="B6448" t="s">
        <v>25688</v>
      </c>
      <c r="C6448" t="s">
        <v>24797</v>
      </c>
      <c r="D6448" t="s">
        <v>24798</v>
      </c>
      <c r="E6448" s="3">
        <v>45831</v>
      </c>
      <c r="F6448" t="s">
        <v>44</v>
      </c>
      <c r="G6448" t="s">
        <v>3742</v>
      </c>
      <c r="H6448" t="s">
        <v>3727</v>
      </c>
      <c r="I6448" t="s">
        <v>3752</v>
      </c>
      <c r="J6448" t="s">
        <v>4522</v>
      </c>
      <c r="K6448" s="2">
        <v>132.22</v>
      </c>
      <c r="L6448" t="s">
        <v>44</v>
      </c>
      <c r="M6448" s="2">
        <v>132.22</v>
      </c>
      <c r="N6448" t="s">
        <v>4523</v>
      </c>
      <c r="O6448" t="s">
        <v>4524</v>
      </c>
      <c r="P6448" t="s">
        <v>10710</v>
      </c>
      <c r="Q6448" t="s">
        <v>25755</v>
      </c>
      <c r="R6448" t="s">
        <v>44</v>
      </c>
      <c r="S6448" t="s">
        <v>24513</v>
      </c>
      <c r="T6448" s="3">
        <v>45831</v>
      </c>
      <c r="U6448" s="3">
        <v>45831</v>
      </c>
      <c r="V6448" s="2">
        <v>0</v>
      </c>
      <c r="W6448" t="s">
        <v>44</v>
      </c>
      <c r="X6448" t="s">
        <v>44</v>
      </c>
      <c r="Y6448" t="s">
        <v>25756</v>
      </c>
      <c r="Z6448" t="s">
        <v>25757</v>
      </c>
      <c r="AA6448" t="s">
        <v>24514</v>
      </c>
      <c r="AB6448" t="s">
        <v>24604</v>
      </c>
      <c r="AC6448" t="s">
        <v>89</v>
      </c>
      <c r="AD6448" t="str">
        <f t="shared" si="100"/>
        <v>6000-110</v>
      </c>
      <c r="AE6448" t="str">
        <f>VLOOKUP(AD6448,'Main_Sub Desc'!C:D,2,)</f>
        <v>Misc. Credit</v>
      </c>
      <c r="AF6448" t="str">
        <f>VLOOKUP(VALUE(H6448),'Main_Sub Desc'!F:G,2,)</f>
        <v>Wtr Rev Other/Misc</v>
      </c>
      <c r="AG6448">
        <f>IFERROR(VLOOKUP(VALUE(I6448),'PC Mapping'!A:F,6,),"")</f>
        <v>10719</v>
      </c>
      <c r="AH6448" s="13" t="str">
        <f>VLOOKUP(AG6448,'PC Mapping'!L:M,2,)</f>
        <v>All Other Water</v>
      </c>
    </row>
    <row r="6449" spans="1:34" x14ac:dyDescent="0.2">
      <c r="A6449" t="s">
        <v>25758</v>
      </c>
      <c r="B6449" t="s">
        <v>25759</v>
      </c>
      <c r="C6449" t="s">
        <v>24797</v>
      </c>
      <c r="D6449" t="s">
        <v>24798</v>
      </c>
      <c r="E6449" s="3">
        <v>45832</v>
      </c>
      <c r="F6449" t="s">
        <v>44</v>
      </c>
      <c r="G6449" t="s">
        <v>3742</v>
      </c>
      <c r="H6449" t="s">
        <v>3729</v>
      </c>
      <c r="I6449" t="s">
        <v>4538</v>
      </c>
      <c r="J6449" t="s">
        <v>4522</v>
      </c>
      <c r="K6449" s="2">
        <v>-50</v>
      </c>
      <c r="L6449" t="s">
        <v>44</v>
      </c>
      <c r="M6449" s="2">
        <v>-50</v>
      </c>
      <c r="N6449" t="s">
        <v>4523</v>
      </c>
      <c r="O6449" t="s">
        <v>4524</v>
      </c>
      <c r="P6449" t="s">
        <v>7881</v>
      </c>
      <c r="Q6449" t="s">
        <v>25760</v>
      </c>
      <c r="R6449" t="s">
        <v>44</v>
      </c>
      <c r="S6449" t="s">
        <v>24800</v>
      </c>
      <c r="T6449" s="3">
        <v>45832</v>
      </c>
      <c r="U6449" s="3">
        <v>45832</v>
      </c>
      <c r="V6449" s="2">
        <v>0</v>
      </c>
      <c r="W6449" t="s">
        <v>44</v>
      </c>
      <c r="X6449" t="s">
        <v>44</v>
      </c>
      <c r="Y6449" t="s">
        <v>25654</v>
      </c>
      <c r="Z6449" t="s">
        <v>265</v>
      </c>
      <c r="AA6449" t="s">
        <v>4529</v>
      </c>
      <c r="AB6449" t="s">
        <v>24662</v>
      </c>
      <c r="AC6449" t="s">
        <v>89</v>
      </c>
      <c r="AD6449" t="str">
        <f t="shared" si="100"/>
        <v>10-26</v>
      </c>
      <c r="AE6449" t="str">
        <f>VLOOKUP(AD6449,'Main_Sub Desc'!C:D,2,)</f>
        <v>Connection Charge</v>
      </c>
      <c r="AF6449" t="str">
        <f>VLOOKUP(VALUE(H6449),'Main_Sub Desc'!F:G,2,)</f>
        <v>Wtr Rev Establish</v>
      </c>
      <c r="AG6449">
        <f>IFERROR(VLOOKUP(VALUE(I6449),'PC Mapping'!A:F,6,),"")</f>
        <v>10469</v>
      </c>
      <c r="AH6449" s="13" t="str">
        <f>VLOOKUP(AG6449,'PC Mapping'!L:M,2,)</f>
        <v>Bolivar Water</v>
      </c>
    </row>
    <row r="6450" spans="1:34" x14ac:dyDescent="0.2">
      <c r="A6450" t="s">
        <v>25761</v>
      </c>
      <c r="B6450" t="s">
        <v>25759</v>
      </c>
      <c r="C6450" t="s">
        <v>24797</v>
      </c>
      <c r="D6450" t="s">
        <v>24798</v>
      </c>
      <c r="E6450" s="3">
        <v>45832</v>
      </c>
      <c r="F6450" t="s">
        <v>44</v>
      </c>
      <c r="G6450" t="s">
        <v>3742</v>
      </c>
      <c r="H6450" t="s">
        <v>3727</v>
      </c>
      <c r="I6450" t="s">
        <v>3752</v>
      </c>
      <c r="J6450" t="s">
        <v>4522</v>
      </c>
      <c r="K6450" s="2">
        <v>-50</v>
      </c>
      <c r="L6450" t="s">
        <v>44</v>
      </c>
      <c r="M6450" s="2">
        <v>-50</v>
      </c>
      <c r="N6450" t="s">
        <v>4523</v>
      </c>
      <c r="O6450" t="s">
        <v>4524</v>
      </c>
      <c r="P6450" t="s">
        <v>17289</v>
      </c>
      <c r="Q6450" t="s">
        <v>25762</v>
      </c>
      <c r="R6450" t="s">
        <v>44</v>
      </c>
      <c r="S6450" t="s">
        <v>24800</v>
      </c>
      <c r="T6450" s="3">
        <v>45832</v>
      </c>
      <c r="U6450" s="3">
        <v>45832</v>
      </c>
      <c r="V6450" s="2">
        <v>0</v>
      </c>
      <c r="W6450" t="s">
        <v>44</v>
      </c>
      <c r="X6450" t="s">
        <v>44</v>
      </c>
      <c r="Y6450" t="s">
        <v>17291</v>
      </c>
      <c r="Z6450" t="s">
        <v>2436</v>
      </c>
      <c r="AA6450" t="s">
        <v>4529</v>
      </c>
      <c r="AB6450" t="s">
        <v>24801</v>
      </c>
      <c r="AC6450" t="s">
        <v>89</v>
      </c>
      <c r="AD6450" t="str">
        <f t="shared" si="100"/>
        <v>10-23</v>
      </c>
      <c r="AE6450" t="str">
        <f>VLOOKUP(AD6450,'Main_Sub Desc'!C:D,2,)</f>
        <v>Move Out / Turn Off  Fee</v>
      </c>
      <c r="AF6450" t="str">
        <f>VLOOKUP(VALUE(H6450),'Main_Sub Desc'!F:G,2,)</f>
        <v>Wtr Rev Other/Misc</v>
      </c>
      <c r="AG6450">
        <f>IFERROR(VLOOKUP(VALUE(I6450),'PC Mapping'!A:F,6,),"")</f>
        <v>10719</v>
      </c>
      <c r="AH6450" s="13" t="str">
        <f>VLOOKUP(AG6450,'PC Mapping'!L:M,2,)</f>
        <v>All Other Water</v>
      </c>
    </row>
    <row r="6451" spans="1:34" x14ac:dyDescent="0.2">
      <c r="A6451" t="s">
        <v>25763</v>
      </c>
      <c r="B6451" t="s">
        <v>25764</v>
      </c>
      <c r="C6451" t="s">
        <v>24797</v>
      </c>
      <c r="D6451" t="s">
        <v>24798</v>
      </c>
      <c r="E6451" s="3">
        <v>45832</v>
      </c>
      <c r="F6451" t="s">
        <v>44</v>
      </c>
      <c r="G6451" t="s">
        <v>3742</v>
      </c>
      <c r="H6451" t="s">
        <v>3722</v>
      </c>
      <c r="I6451" t="s">
        <v>4538</v>
      </c>
      <c r="J6451" t="s">
        <v>4522</v>
      </c>
      <c r="K6451" s="2">
        <v>30</v>
      </c>
      <c r="L6451" t="s">
        <v>44</v>
      </c>
      <c r="M6451" s="2">
        <v>30</v>
      </c>
      <c r="N6451" t="s">
        <v>4523</v>
      </c>
      <c r="O6451" t="s">
        <v>4524</v>
      </c>
      <c r="P6451" t="s">
        <v>4659</v>
      </c>
      <c r="Q6451" t="s">
        <v>25765</v>
      </c>
      <c r="R6451" t="s">
        <v>44</v>
      </c>
      <c r="S6451" t="s">
        <v>24382</v>
      </c>
      <c r="T6451" s="3">
        <v>45832</v>
      </c>
      <c r="U6451" s="3">
        <v>45832</v>
      </c>
      <c r="V6451" s="2">
        <v>0</v>
      </c>
      <c r="W6451" t="s">
        <v>44</v>
      </c>
      <c r="X6451" t="s">
        <v>44</v>
      </c>
      <c r="Y6451" t="s">
        <v>25766</v>
      </c>
      <c r="Z6451" t="s">
        <v>25767</v>
      </c>
      <c r="AA6451" t="s">
        <v>4529</v>
      </c>
      <c r="AB6451" t="s">
        <v>24681</v>
      </c>
      <c r="AC6451" t="s">
        <v>99</v>
      </c>
      <c r="AD6451" t="str">
        <f t="shared" si="100"/>
        <v>10-50</v>
      </c>
      <c r="AE6451" t="str">
        <f>VLOOKUP(AD6451,'Main_Sub Desc'!C:D,2,)</f>
        <v>Late Payment (Adj.Cr)</v>
      </c>
      <c r="AF6451" t="str">
        <f>VLOOKUP(VALUE(H6451),'Main_Sub Desc'!F:G,2,)</f>
        <v>Wtr Rev Late Payment</v>
      </c>
      <c r="AG6451">
        <f>IFERROR(VLOOKUP(VALUE(I6451),'PC Mapping'!A:F,6,),"")</f>
        <v>10469</v>
      </c>
      <c r="AH6451" s="13" t="str">
        <f>VLOOKUP(AG6451,'PC Mapping'!L:M,2,)</f>
        <v>Bolivar Water</v>
      </c>
    </row>
    <row r="6452" spans="1:34" x14ac:dyDescent="0.2">
      <c r="A6452" t="s">
        <v>25768</v>
      </c>
      <c r="B6452" t="s">
        <v>25764</v>
      </c>
      <c r="C6452" t="s">
        <v>24797</v>
      </c>
      <c r="D6452" t="s">
        <v>24798</v>
      </c>
      <c r="E6452" s="3">
        <v>45832</v>
      </c>
      <c r="F6452" t="s">
        <v>44</v>
      </c>
      <c r="G6452" t="s">
        <v>3742</v>
      </c>
      <c r="H6452" t="s">
        <v>3716</v>
      </c>
      <c r="I6452" t="s">
        <v>4534</v>
      </c>
      <c r="J6452" t="s">
        <v>4522</v>
      </c>
      <c r="K6452" s="2">
        <v>30</v>
      </c>
      <c r="L6452" t="s">
        <v>44</v>
      </c>
      <c r="M6452" s="2">
        <v>30</v>
      </c>
      <c r="N6452" t="s">
        <v>4523</v>
      </c>
      <c r="O6452" t="s">
        <v>4524</v>
      </c>
      <c r="P6452" t="s">
        <v>4659</v>
      </c>
      <c r="Q6452" t="s">
        <v>25769</v>
      </c>
      <c r="R6452" t="s">
        <v>44</v>
      </c>
      <c r="S6452" t="s">
        <v>24382</v>
      </c>
      <c r="T6452" s="3">
        <v>45832</v>
      </c>
      <c r="U6452" s="3">
        <v>45832</v>
      </c>
      <c r="V6452" s="2">
        <v>0</v>
      </c>
      <c r="W6452" t="s">
        <v>44</v>
      </c>
      <c r="X6452" t="s">
        <v>44</v>
      </c>
      <c r="Y6452" t="s">
        <v>25770</v>
      </c>
      <c r="Z6452" t="s">
        <v>25767</v>
      </c>
      <c r="AA6452" t="s">
        <v>4529</v>
      </c>
      <c r="AB6452" t="s">
        <v>24681</v>
      </c>
      <c r="AC6452" t="s">
        <v>99</v>
      </c>
      <c r="AD6452" t="str">
        <f t="shared" si="100"/>
        <v>10-50</v>
      </c>
      <c r="AE6452" t="str">
        <f>VLOOKUP(AD6452,'Main_Sub Desc'!C:D,2,)</f>
        <v>Late Payment (Adj.Cr)</v>
      </c>
      <c r="AF6452" t="str">
        <f>VLOOKUP(VALUE(H6452),'Main_Sub Desc'!F:G,2,)</f>
        <v>Wst Rev Late Payment</v>
      </c>
      <c r="AG6452">
        <f>IFERROR(VLOOKUP(VALUE(I6452),'PC Mapping'!A:F,6,),"")</f>
        <v>10514</v>
      </c>
      <c r="AH6452" s="13" t="str">
        <f>VLOOKUP(AG6452,'PC Mapping'!L:M,2,)</f>
        <v>Bolivar Sewer</v>
      </c>
    </row>
    <row r="6453" spans="1:34" x14ac:dyDescent="0.2">
      <c r="A6453" t="s">
        <v>25771</v>
      </c>
      <c r="B6453" t="s">
        <v>24683</v>
      </c>
      <c r="C6453" t="s">
        <v>24797</v>
      </c>
      <c r="D6453" t="s">
        <v>24379</v>
      </c>
      <c r="E6453" s="3">
        <v>45832</v>
      </c>
      <c r="F6453" t="s">
        <v>44</v>
      </c>
      <c r="G6453" t="s">
        <v>3742</v>
      </c>
      <c r="H6453" t="s">
        <v>3729</v>
      </c>
      <c r="I6453" t="s">
        <v>4538</v>
      </c>
      <c r="J6453" t="s">
        <v>4522</v>
      </c>
      <c r="K6453" s="2">
        <v>-50</v>
      </c>
      <c r="L6453" t="s">
        <v>44</v>
      </c>
      <c r="M6453" s="2">
        <v>-50</v>
      </c>
      <c r="N6453" t="s">
        <v>4523</v>
      </c>
      <c r="O6453" t="s">
        <v>24380</v>
      </c>
      <c r="P6453" t="s">
        <v>7191</v>
      </c>
      <c r="Q6453" t="s">
        <v>25772</v>
      </c>
      <c r="R6453" t="s">
        <v>44</v>
      </c>
      <c r="S6453" t="s">
        <v>24382</v>
      </c>
      <c r="T6453" s="3">
        <v>45832</v>
      </c>
      <c r="U6453" s="3">
        <v>45832</v>
      </c>
      <c r="V6453" s="2">
        <v>0</v>
      </c>
      <c r="W6453" t="s">
        <v>44</v>
      </c>
      <c r="X6453" t="s">
        <v>44</v>
      </c>
      <c r="Y6453" t="s">
        <v>25773</v>
      </c>
      <c r="Z6453" t="s">
        <v>25774</v>
      </c>
      <c r="AA6453" t="s">
        <v>4529</v>
      </c>
      <c r="AB6453" t="s">
        <v>24383</v>
      </c>
      <c r="AC6453" t="s">
        <v>89</v>
      </c>
      <c r="AD6453" t="str">
        <f t="shared" si="100"/>
        <v>10-44</v>
      </c>
      <c r="AE6453" t="str">
        <f>VLOOKUP(AD6453,'Main_Sub Desc'!C:D,2,)</f>
        <v>Initiation Fee</v>
      </c>
      <c r="AF6453" t="str">
        <f>VLOOKUP(VALUE(H6453),'Main_Sub Desc'!F:G,2,)</f>
        <v>Wtr Rev Establish</v>
      </c>
      <c r="AG6453">
        <f>IFERROR(VLOOKUP(VALUE(I6453),'PC Mapping'!A:F,6,),"")</f>
        <v>10469</v>
      </c>
      <c r="AH6453" s="13" t="str">
        <f>VLOOKUP(AG6453,'PC Mapping'!L:M,2,)</f>
        <v>Bolivar Water</v>
      </c>
    </row>
    <row r="6454" spans="1:34" x14ac:dyDescent="0.2">
      <c r="A6454" t="s">
        <v>25775</v>
      </c>
      <c r="B6454" t="s">
        <v>24683</v>
      </c>
      <c r="C6454" t="s">
        <v>24797</v>
      </c>
      <c r="D6454" t="s">
        <v>24379</v>
      </c>
      <c r="E6454" s="3">
        <v>45832</v>
      </c>
      <c r="F6454" t="s">
        <v>44</v>
      </c>
      <c r="G6454" t="s">
        <v>3742</v>
      </c>
      <c r="H6454" t="s">
        <v>3729</v>
      </c>
      <c r="I6454" t="s">
        <v>3752</v>
      </c>
      <c r="J6454" t="s">
        <v>4522</v>
      </c>
      <c r="K6454" s="2">
        <v>-50</v>
      </c>
      <c r="L6454" t="s">
        <v>44</v>
      </c>
      <c r="M6454" s="2">
        <v>-50</v>
      </c>
      <c r="N6454" t="s">
        <v>4523</v>
      </c>
      <c r="O6454" t="s">
        <v>24380</v>
      </c>
      <c r="P6454" t="s">
        <v>25776</v>
      </c>
      <c r="Q6454" t="s">
        <v>25777</v>
      </c>
      <c r="R6454" t="s">
        <v>44</v>
      </c>
      <c r="S6454" t="s">
        <v>24382</v>
      </c>
      <c r="T6454" s="3">
        <v>45832</v>
      </c>
      <c r="U6454" s="3">
        <v>45832</v>
      </c>
      <c r="V6454" s="2">
        <v>0</v>
      </c>
      <c r="W6454" t="s">
        <v>44</v>
      </c>
      <c r="X6454" t="s">
        <v>44</v>
      </c>
      <c r="Y6454" t="s">
        <v>25778</v>
      </c>
      <c r="Z6454" t="s">
        <v>25779</v>
      </c>
      <c r="AA6454" t="s">
        <v>4529</v>
      </c>
      <c r="AB6454" t="s">
        <v>24383</v>
      </c>
      <c r="AC6454" t="s">
        <v>89</v>
      </c>
      <c r="AD6454" t="str">
        <f t="shared" si="100"/>
        <v>10-44</v>
      </c>
      <c r="AE6454" t="str">
        <f>VLOOKUP(AD6454,'Main_Sub Desc'!C:D,2,)</f>
        <v>Initiation Fee</v>
      </c>
      <c r="AF6454" t="str">
        <f>VLOOKUP(VALUE(H6454),'Main_Sub Desc'!F:G,2,)</f>
        <v>Wtr Rev Establish</v>
      </c>
      <c r="AG6454">
        <f>IFERROR(VLOOKUP(VALUE(I6454),'PC Mapping'!A:F,6,),"")</f>
        <v>10719</v>
      </c>
      <c r="AH6454" s="13" t="str">
        <f>VLOOKUP(AG6454,'PC Mapping'!L:M,2,)</f>
        <v>All Other Water</v>
      </c>
    </row>
    <row r="6455" spans="1:34" x14ac:dyDescent="0.2">
      <c r="A6455" t="s">
        <v>25780</v>
      </c>
      <c r="B6455" t="s">
        <v>24683</v>
      </c>
      <c r="C6455" t="s">
        <v>24797</v>
      </c>
      <c r="D6455" t="s">
        <v>24379</v>
      </c>
      <c r="E6455" s="3">
        <v>45832</v>
      </c>
      <c r="F6455" t="s">
        <v>44</v>
      </c>
      <c r="G6455" t="s">
        <v>3742</v>
      </c>
      <c r="H6455" t="s">
        <v>3729</v>
      </c>
      <c r="I6455" t="s">
        <v>3752</v>
      </c>
      <c r="J6455" t="s">
        <v>4522</v>
      </c>
      <c r="K6455" s="2">
        <v>-50</v>
      </c>
      <c r="L6455" t="s">
        <v>44</v>
      </c>
      <c r="M6455" s="2">
        <v>-50</v>
      </c>
      <c r="N6455" t="s">
        <v>4523</v>
      </c>
      <c r="O6455" t="s">
        <v>24380</v>
      </c>
      <c r="P6455" t="s">
        <v>8067</v>
      </c>
      <c r="Q6455" t="s">
        <v>25781</v>
      </c>
      <c r="R6455" t="s">
        <v>44</v>
      </c>
      <c r="S6455" t="s">
        <v>24382</v>
      </c>
      <c r="T6455" s="3">
        <v>45832</v>
      </c>
      <c r="U6455" s="3">
        <v>45832</v>
      </c>
      <c r="V6455" s="2">
        <v>0</v>
      </c>
      <c r="W6455" t="s">
        <v>44</v>
      </c>
      <c r="X6455" t="s">
        <v>44</v>
      </c>
      <c r="Y6455" t="s">
        <v>25782</v>
      </c>
      <c r="Z6455" t="s">
        <v>25783</v>
      </c>
      <c r="AA6455" t="s">
        <v>4529</v>
      </c>
      <c r="AB6455" t="s">
        <v>24383</v>
      </c>
      <c r="AC6455" t="s">
        <v>89</v>
      </c>
      <c r="AD6455" t="str">
        <f t="shared" si="100"/>
        <v>10-44</v>
      </c>
      <c r="AE6455" t="str">
        <f>VLOOKUP(AD6455,'Main_Sub Desc'!C:D,2,)</f>
        <v>Initiation Fee</v>
      </c>
      <c r="AF6455" t="str">
        <f>VLOOKUP(VALUE(H6455),'Main_Sub Desc'!F:G,2,)</f>
        <v>Wtr Rev Establish</v>
      </c>
      <c r="AG6455">
        <f>IFERROR(VLOOKUP(VALUE(I6455),'PC Mapping'!A:F,6,),"")</f>
        <v>10719</v>
      </c>
      <c r="AH6455" s="13" t="str">
        <f>VLOOKUP(AG6455,'PC Mapping'!L:M,2,)</f>
        <v>All Other Water</v>
      </c>
    </row>
    <row r="6456" spans="1:34" x14ac:dyDescent="0.2">
      <c r="A6456" t="s">
        <v>25784</v>
      </c>
      <c r="B6456" t="s">
        <v>25764</v>
      </c>
      <c r="C6456" t="s">
        <v>24797</v>
      </c>
      <c r="D6456" t="s">
        <v>24798</v>
      </c>
      <c r="E6456" s="3">
        <v>45832</v>
      </c>
      <c r="F6456" t="s">
        <v>44</v>
      </c>
      <c r="G6456" t="s">
        <v>3742</v>
      </c>
      <c r="H6456" t="s">
        <v>3722</v>
      </c>
      <c r="I6456" t="s">
        <v>3752</v>
      </c>
      <c r="J6456" t="s">
        <v>4522</v>
      </c>
      <c r="K6456" s="2">
        <v>5</v>
      </c>
      <c r="L6456" t="s">
        <v>44</v>
      </c>
      <c r="M6456" s="2">
        <v>5</v>
      </c>
      <c r="N6456" t="s">
        <v>4523</v>
      </c>
      <c r="O6456" t="s">
        <v>4524</v>
      </c>
      <c r="P6456" t="s">
        <v>21373</v>
      </c>
      <c r="Q6456" t="s">
        <v>25785</v>
      </c>
      <c r="R6456" t="s">
        <v>44</v>
      </c>
      <c r="S6456" t="s">
        <v>24382</v>
      </c>
      <c r="T6456" s="3">
        <v>45832</v>
      </c>
      <c r="U6456" s="3">
        <v>45832</v>
      </c>
      <c r="V6456" s="2">
        <v>0</v>
      </c>
      <c r="W6456" t="s">
        <v>44</v>
      </c>
      <c r="X6456" t="s">
        <v>44</v>
      </c>
      <c r="Y6456" t="s">
        <v>21375</v>
      </c>
      <c r="Z6456" t="s">
        <v>1751</v>
      </c>
      <c r="AA6456" t="s">
        <v>4529</v>
      </c>
      <c r="AB6456" t="s">
        <v>24681</v>
      </c>
      <c r="AC6456" t="s">
        <v>89</v>
      </c>
      <c r="AD6456" t="str">
        <f t="shared" si="100"/>
        <v>10-50</v>
      </c>
      <c r="AE6456" t="str">
        <f>VLOOKUP(AD6456,'Main_Sub Desc'!C:D,2,)</f>
        <v>Late Payment (Adj.Cr)</v>
      </c>
      <c r="AF6456" t="str">
        <f>VLOOKUP(VALUE(H6456),'Main_Sub Desc'!F:G,2,)</f>
        <v>Wtr Rev Late Payment</v>
      </c>
      <c r="AG6456">
        <f>IFERROR(VLOOKUP(VALUE(I6456),'PC Mapping'!A:F,6,),"")</f>
        <v>10719</v>
      </c>
      <c r="AH6456" s="13" t="str">
        <f>VLOOKUP(AG6456,'PC Mapping'!L:M,2,)</f>
        <v>All Other Water</v>
      </c>
    </row>
    <row r="6457" spans="1:34" x14ac:dyDescent="0.2">
      <c r="A6457" t="s">
        <v>25786</v>
      </c>
      <c r="B6457" t="s">
        <v>25764</v>
      </c>
      <c r="C6457" t="s">
        <v>24797</v>
      </c>
      <c r="D6457" t="s">
        <v>24798</v>
      </c>
      <c r="E6457" s="3">
        <v>45832</v>
      </c>
      <c r="F6457" t="s">
        <v>44</v>
      </c>
      <c r="G6457" t="s">
        <v>3742</v>
      </c>
      <c r="H6457" t="s">
        <v>3716</v>
      </c>
      <c r="I6457" t="s">
        <v>4534</v>
      </c>
      <c r="J6457" t="s">
        <v>4522</v>
      </c>
      <c r="K6457" s="2">
        <v>5</v>
      </c>
      <c r="L6457" t="s">
        <v>44</v>
      </c>
      <c r="M6457" s="2">
        <v>5</v>
      </c>
      <c r="N6457" t="s">
        <v>4523</v>
      </c>
      <c r="O6457" t="s">
        <v>4524</v>
      </c>
      <c r="P6457" t="s">
        <v>5856</v>
      </c>
      <c r="Q6457" t="s">
        <v>25787</v>
      </c>
      <c r="R6457" t="s">
        <v>44</v>
      </c>
      <c r="S6457" t="s">
        <v>24382</v>
      </c>
      <c r="T6457" s="3">
        <v>45832</v>
      </c>
      <c r="U6457" s="3">
        <v>45832</v>
      </c>
      <c r="V6457" s="2">
        <v>0</v>
      </c>
      <c r="W6457" t="s">
        <v>44</v>
      </c>
      <c r="X6457" t="s">
        <v>44</v>
      </c>
      <c r="Y6457" t="s">
        <v>10936</v>
      </c>
      <c r="Z6457" t="s">
        <v>10937</v>
      </c>
      <c r="AA6457" t="s">
        <v>4529</v>
      </c>
      <c r="AB6457" t="s">
        <v>24681</v>
      </c>
      <c r="AC6457" t="s">
        <v>89</v>
      </c>
      <c r="AD6457" t="str">
        <f t="shared" si="100"/>
        <v>10-50</v>
      </c>
      <c r="AE6457" t="str">
        <f>VLOOKUP(AD6457,'Main_Sub Desc'!C:D,2,)</f>
        <v>Late Payment (Adj.Cr)</v>
      </c>
      <c r="AF6457" t="str">
        <f>VLOOKUP(VALUE(H6457),'Main_Sub Desc'!F:G,2,)</f>
        <v>Wst Rev Late Payment</v>
      </c>
      <c r="AG6457">
        <f>IFERROR(VLOOKUP(VALUE(I6457),'PC Mapping'!A:F,6,),"")</f>
        <v>10514</v>
      </c>
      <c r="AH6457" s="13" t="str">
        <f>VLOOKUP(AG6457,'PC Mapping'!L:M,2,)</f>
        <v>Bolivar Sewer</v>
      </c>
    </row>
    <row r="6458" spans="1:34" x14ac:dyDescent="0.2">
      <c r="A6458" t="s">
        <v>25788</v>
      </c>
      <c r="B6458" t="s">
        <v>25764</v>
      </c>
      <c r="C6458" t="s">
        <v>24797</v>
      </c>
      <c r="D6458" t="s">
        <v>24798</v>
      </c>
      <c r="E6458" s="3">
        <v>45832</v>
      </c>
      <c r="F6458" t="s">
        <v>44</v>
      </c>
      <c r="G6458" t="s">
        <v>3742</v>
      </c>
      <c r="H6458" t="s">
        <v>3727</v>
      </c>
      <c r="I6458" t="s">
        <v>4538</v>
      </c>
      <c r="J6458" t="s">
        <v>4522</v>
      </c>
      <c r="K6458" s="2">
        <v>-40.89</v>
      </c>
      <c r="L6458" t="s">
        <v>44</v>
      </c>
      <c r="M6458" s="2">
        <v>-40.89</v>
      </c>
      <c r="N6458" t="s">
        <v>4523</v>
      </c>
      <c r="O6458" t="s">
        <v>4524</v>
      </c>
      <c r="P6458" t="s">
        <v>25789</v>
      </c>
      <c r="Q6458" t="s">
        <v>25790</v>
      </c>
      <c r="R6458" t="s">
        <v>44</v>
      </c>
      <c r="S6458" t="s">
        <v>24787</v>
      </c>
      <c r="T6458" s="3">
        <v>45832</v>
      </c>
      <c r="U6458" s="3">
        <v>45832</v>
      </c>
      <c r="V6458" s="2">
        <v>0</v>
      </c>
      <c r="W6458" t="s">
        <v>44</v>
      </c>
      <c r="X6458" t="s">
        <v>44</v>
      </c>
      <c r="Y6458" t="s">
        <v>25791</v>
      </c>
      <c r="Z6458" t="s">
        <v>25792</v>
      </c>
      <c r="AA6458" t="s">
        <v>24514</v>
      </c>
      <c r="AB6458" t="s">
        <v>24515</v>
      </c>
      <c r="AC6458" t="s">
        <v>89</v>
      </c>
      <c r="AD6458" t="str">
        <f t="shared" si="100"/>
        <v>6000-120</v>
      </c>
      <c r="AE6458" t="str">
        <f>VLOOKUP(AD6458,'Main_Sub Desc'!C:D,2,)</f>
        <v>MIsc. Charge</v>
      </c>
      <c r="AF6458" t="str">
        <f>VLOOKUP(VALUE(H6458),'Main_Sub Desc'!F:G,2,)</f>
        <v>Wtr Rev Other/Misc</v>
      </c>
      <c r="AG6458">
        <f>IFERROR(VLOOKUP(VALUE(I6458),'PC Mapping'!A:F,6,),"")</f>
        <v>10469</v>
      </c>
      <c r="AH6458" s="13" t="str">
        <f>VLOOKUP(AG6458,'PC Mapping'!L:M,2,)</f>
        <v>Bolivar Water</v>
      </c>
    </row>
    <row r="6459" spans="1:34" x14ac:dyDescent="0.2">
      <c r="A6459" t="s">
        <v>25793</v>
      </c>
      <c r="B6459" t="s">
        <v>24683</v>
      </c>
      <c r="C6459" t="s">
        <v>24797</v>
      </c>
      <c r="D6459" t="s">
        <v>24379</v>
      </c>
      <c r="E6459" s="3">
        <v>45832</v>
      </c>
      <c r="F6459" t="s">
        <v>44</v>
      </c>
      <c r="G6459" t="s">
        <v>3742</v>
      </c>
      <c r="H6459" t="s">
        <v>3729</v>
      </c>
      <c r="I6459" t="s">
        <v>4538</v>
      </c>
      <c r="J6459" t="s">
        <v>4522</v>
      </c>
      <c r="K6459" s="2">
        <v>-50</v>
      </c>
      <c r="L6459" t="s">
        <v>44</v>
      </c>
      <c r="M6459" s="2">
        <v>-50</v>
      </c>
      <c r="N6459" t="s">
        <v>4523</v>
      </c>
      <c r="O6459" t="s">
        <v>24380</v>
      </c>
      <c r="P6459" t="s">
        <v>5280</v>
      </c>
      <c r="Q6459" t="s">
        <v>25794</v>
      </c>
      <c r="R6459" t="s">
        <v>44</v>
      </c>
      <c r="S6459" t="s">
        <v>24382</v>
      </c>
      <c r="T6459" s="3">
        <v>45832</v>
      </c>
      <c r="U6459" s="3">
        <v>45832</v>
      </c>
      <c r="V6459" s="2">
        <v>0</v>
      </c>
      <c r="W6459" t="s">
        <v>44</v>
      </c>
      <c r="X6459" t="s">
        <v>44</v>
      </c>
      <c r="Y6459" t="s">
        <v>25795</v>
      </c>
      <c r="Z6459" t="s">
        <v>25796</v>
      </c>
      <c r="AA6459" t="s">
        <v>4529</v>
      </c>
      <c r="AB6459" t="s">
        <v>24383</v>
      </c>
      <c r="AC6459" t="s">
        <v>89</v>
      </c>
      <c r="AD6459" t="str">
        <f t="shared" si="100"/>
        <v>10-44</v>
      </c>
      <c r="AE6459" t="str">
        <f>VLOOKUP(AD6459,'Main_Sub Desc'!C:D,2,)</f>
        <v>Initiation Fee</v>
      </c>
      <c r="AF6459" t="str">
        <f>VLOOKUP(VALUE(H6459),'Main_Sub Desc'!F:G,2,)</f>
        <v>Wtr Rev Establish</v>
      </c>
      <c r="AG6459">
        <f>IFERROR(VLOOKUP(VALUE(I6459),'PC Mapping'!A:F,6,),"")</f>
        <v>10469</v>
      </c>
      <c r="AH6459" s="13" t="str">
        <f>VLOOKUP(AG6459,'PC Mapping'!L:M,2,)</f>
        <v>Bolivar Water</v>
      </c>
    </row>
    <row r="6460" spans="1:34" x14ac:dyDescent="0.2">
      <c r="A6460" t="s">
        <v>25797</v>
      </c>
      <c r="B6460" t="s">
        <v>24683</v>
      </c>
      <c r="C6460" t="s">
        <v>24797</v>
      </c>
      <c r="D6460" t="s">
        <v>24379</v>
      </c>
      <c r="E6460" s="3">
        <v>45832</v>
      </c>
      <c r="F6460" t="s">
        <v>44</v>
      </c>
      <c r="G6460" t="s">
        <v>3742</v>
      </c>
      <c r="H6460" t="s">
        <v>3729</v>
      </c>
      <c r="I6460" t="s">
        <v>4538</v>
      </c>
      <c r="J6460" t="s">
        <v>4522</v>
      </c>
      <c r="K6460" s="2">
        <v>-50</v>
      </c>
      <c r="L6460" t="s">
        <v>44</v>
      </c>
      <c r="M6460" s="2">
        <v>-50</v>
      </c>
      <c r="N6460" t="s">
        <v>4523</v>
      </c>
      <c r="O6460" t="s">
        <v>24380</v>
      </c>
      <c r="P6460" t="s">
        <v>5604</v>
      </c>
      <c r="Q6460" t="s">
        <v>25798</v>
      </c>
      <c r="R6460" t="s">
        <v>44</v>
      </c>
      <c r="S6460" t="s">
        <v>24382</v>
      </c>
      <c r="T6460" s="3">
        <v>45832</v>
      </c>
      <c r="U6460" s="3">
        <v>45832</v>
      </c>
      <c r="V6460" s="2">
        <v>0</v>
      </c>
      <c r="W6460" t="s">
        <v>44</v>
      </c>
      <c r="X6460" t="s">
        <v>44</v>
      </c>
      <c r="Y6460" t="s">
        <v>25799</v>
      </c>
      <c r="Z6460" t="s">
        <v>25800</v>
      </c>
      <c r="AA6460" t="s">
        <v>4529</v>
      </c>
      <c r="AB6460" t="s">
        <v>24383</v>
      </c>
      <c r="AC6460" t="s">
        <v>89</v>
      </c>
      <c r="AD6460" t="str">
        <f t="shared" si="100"/>
        <v>10-44</v>
      </c>
      <c r="AE6460" t="str">
        <f>VLOOKUP(AD6460,'Main_Sub Desc'!C:D,2,)</f>
        <v>Initiation Fee</v>
      </c>
      <c r="AF6460" t="str">
        <f>VLOOKUP(VALUE(H6460),'Main_Sub Desc'!F:G,2,)</f>
        <v>Wtr Rev Establish</v>
      </c>
      <c r="AG6460">
        <f>IFERROR(VLOOKUP(VALUE(I6460),'PC Mapping'!A:F,6,),"")</f>
        <v>10469</v>
      </c>
      <c r="AH6460" s="13" t="str">
        <f>VLOOKUP(AG6460,'PC Mapping'!L:M,2,)</f>
        <v>Bolivar Water</v>
      </c>
    </row>
    <row r="6461" spans="1:34" x14ac:dyDescent="0.2">
      <c r="A6461" t="s">
        <v>25801</v>
      </c>
      <c r="B6461" t="s">
        <v>24683</v>
      </c>
      <c r="C6461" t="s">
        <v>24797</v>
      </c>
      <c r="D6461" t="s">
        <v>24379</v>
      </c>
      <c r="E6461" s="3">
        <v>45832</v>
      </c>
      <c r="F6461" t="s">
        <v>44</v>
      </c>
      <c r="G6461" t="s">
        <v>3742</v>
      </c>
      <c r="H6461" t="s">
        <v>3718</v>
      </c>
      <c r="I6461" t="s">
        <v>4534</v>
      </c>
      <c r="J6461" t="s">
        <v>4522</v>
      </c>
      <c r="K6461" s="2">
        <v>-50</v>
      </c>
      <c r="L6461" t="s">
        <v>44</v>
      </c>
      <c r="M6461" s="2">
        <v>-50</v>
      </c>
      <c r="N6461" t="s">
        <v>4523</v>
      </c>
      <c r="O6461" t="s">
        <v>24380</v>
      </c>
      <c r="P6461" t="s">
        <v>5604</v>
      </c>
      <c r="Q6461" t="s">
        <v>25802</v>
      </c>
      <c r="R6461" t="s">
        <v>44</v>
      </c>
      <c r="S6461" t="s">
        <v>24382</v>
      </c>
      <c r="T6461" s="3">
        <v>45832</v>
      </c>
      <c r="U6461" s="3">
        <v>45832</v>
      </c>
      <c r="V6461" s="2">
        <v>0</v>
      </c>
      <c r="W6461" t="s">
        <v>44</v>
      </c>
      <c r="X6461" t="s">
        <v>44</v>
      </c>
      <c r="Y6461" t="s">
        <v>25803</v>
      </c>
      <c r="Z6461" t="s">
        <v>25800</v>
      </c>
      <c r="AA6461" t="s">
        <v>4529</v>
      </c>
      <c r="AB6461" t="s">
        <v>24383</v>
      </c>
      <c r="AC6461" t="s">
        <v>89</v>
      </c>
      <c r="AD6461" t="str">
        <f t="shared" si="100"/>
        <v>10-44</v>
      </c>
      <c r="AE6461" t="str">
        <f>VLOOKUP(AD6461,'Main_Sub Desc'!C:D,2,)</f>
        <v>Initiation Fee</v>
      </c>
      <c r="AF6461" t="str">
        <f>VLOOKUP(VALUE(H6461),'Main_Sub Desc'!F:G,2,)</f>
        <v>Wst Rev Establish</v>
      </c>
      <c r="AG6461">
        <f>IFERROR(VLOOKUP(VALUE(I6461),'PC Mapping'!A:F,6,),"")</f>
        <v>10514</v>
      </c>
      <c r="AH6461" s="13" t="str">
        <f>VLOOKUP(AG6461,'PC Mapping'!L:M,2,)</f>
        <v>Bolivar Sewer</v>
      </c>
    </row>
    <row r="6462" spans="1:34" x14ac:dyDescent="0.2">
      <c r="A6462" t="s">
        <v>25804</v>
      </c>
      <c r="B6462" t="s">
        <v>24683</v>
      </c>
      <c r="C6462" t="s">
        <v>24797</v>
      </c>
      <c r="D6462" t="s">
        <v>24379</v>
      </c>
      <c r="E6462" s="3">
        <v>45832</v>
      </c>
      <c r="F6462" t="s">
        <v>44</v>
      </c>
      <c r="G6462" t="s">
        <v>3742</v>
      </c>
      <c r="H6462" t="s">
        <v>3729</v>
      </c>
      <c r="I6462" t="s">
        <v>4538</v>
      </c>
      <c r="J6462" t="s">
        <v>4522</v>
      </c>
      <c r="K6462" s="2">
        <v>-50</v>
      </c>
      <c r="L6462" t="s">
        <v>44</v>
      </c>
      <c r="M6462" s="2">
        <v>-50</v>
      </c>
      <c r="N6462" t="s">
        <v>4523</v>
      </c>
      <c r="O6462" t="s">
        <v>24380</v>
      </c>
      <c r="P6462" t="s">
        <v>5280</v>
      </c>
      <c r="Q6462" t="s">
        <v>25805</v>
      </c>
      <c r="R6462" t="s">
        <v>44</v>
      </c>
      <c r="S6462" t="s">
        <v>24382</v>
      </c>
      <c r="T6462" s="3">
        <v>45832</v>
      </c>
      <c r="U6462" s="3">
        <v>45832</v>
      </c>
      <c r="V6462" s="2">
        <v>0</v>
      </c>
      <c r="W6462" t="s">
        <v>44</v>
      </c>
      <c r="X6462" t="s">
        <v>44</v>
      </c>
      <c r="Y6462" t="s">
        <v>25806</v>
      </c>
      <c r="Z6462" t="s">
        <v>25807</v>
      </c>
      <c r="AA6462" t="s">
        <v>4529</v>
      </c>
      <c r="AB6462" t="s">
        <v>24383</v>
      </c>
      <c r="AC6462" t="s">
        <v>89</v>
      </c>
      <c r="AD6462" t="str">
        <f t="shared" si="100"/>
        <v>10-44</v>
      </c>
      <c r="AE6462" t="str">
        <f>VLOOKUP(AD6462,'Main_Sub Desc'!C:D,2,)</f>
        <v>Initiation Fee</v>
      </c>
      <c r="AF6462" t="str">
        <f>VLOOKUP(VALUE(H6462),'Main_Sub Desc'!F:G,2,)</f>
        <v>Wtr Rev Establish</v>
      </c>
      <c r="AG6462">
        <f>IFERROR(VLOOKUP(VALUE(I6462),'PC Mapping'!A:F,6,),"")</f>
        <v>10469</v>
      </c>
      <c r="AH6462" s="13" t="str">
        <f>VLOOKUP(AG6462,'PC Mapping'!L:M,2,)</f>
        <v>Bolivar Water</v>
      </c>
    </row>
    <row r="6463" spans="1:34" x14ac:dyDescent="0.2">
      <c r="A6463" t="s">
        <v>25808</v>
      </c>
      <c r="B6463" t="s">
        <v>25764</v>
      </c>
      <c r="C6463" t="s">
        <v>24797</v>
      </c>
      <c r="D6463" t="s">
        <v>24798</v>
      </c>
      <c r="E6463" s="3">
        <v>45832</v>
      </c>
      <c r="F6463" t="s">
        <v>44</v>
      </c>
      <c r="G6463" t="s">
        <v>3742</v>
      </c>
      <c r="H6463" t="s">
        <v>3722</v>
      </c>
      <c r="I6463" t="s">
        <v>4538</v>
      </c>
      <c r="J6463" t="s">
        <v>4522</v>
      </c>
      <c r="K6463" s="2">
        <v>10</v>
      </c>
      <c r="L6463" t="s">
        <v>44</v>
      </c>
      <c r="M6463" s="2">
        <v>10</v>
      </c>
      <c r="N6463" t="s">
        <v>4523</v>
      </c>
      <c r="O6463" t="s">
        <v>4524</v>
      </c>
      <c r="P6463" t="s">
        <v>19528</v>
      </c>
      <c r="Q6463" t="s">
        <v>25809</v>
      </c>
      <c r="R6463" t="s">
        <v>44</v>
      </c>
      <c r="S6463" t="s">
        <v>24382</v>
      </c>
      <c r="T6463" s="3">
        <v>45832</v>
      </c>
      <c r="U6463" s="3">
        <v>45832</v>
      </c>
      <c r="V6463" s="2">
        <v>0</v>
      </c>
      <c r="W6463" t="s">
        <v>44</v>
      </c>
      <c r="X6463" t="s">
        <v>44</v>
      </c>
      <c r="Y6463" t="s">
        <v>19888</v>
      </c>
      <c r="Z6463" t="s">
        <v>19889</v>
      </c>
      <c r="AA6463" t="s">
        <v>4529</v>
      </c>
      <c r="AB6463" t="s">
        <v>24681</v>
      </c>
      <c r="AC6463" t="s">
        <v>89</v>
      </c>
      <c r="AD6463" t="str">
        <f t="shared" si="100"/>
        <v>10-50</v>
      </c>
      <c r="AE6463" t="str">
        <f>VLOOKUP(AD6463,'Main_Sub Desc'!C:D,2,)</f>
        <v>Late Payment (Adj.Cr)</v>
      </c>
      <c r="AF6463" t="str">
        <f>VLOOKUP(VALUE(H6463),'Main_Sub Desc'!F:G,2,)</f>
        <v>Wtr Rev Late Payment</v>
      </c>
      <c r="AG6463">
        <f>IFERROR(VLOOKUP(VALUE(I6463),'PC Mapping'!A:F,6,),"")</f>
        <v>10469</v>
      </c>
      <c r="AH6463" s="13" t="str">
        <f>VLOOKUP(AG6463,'PC Mapping'!L:M,2,)</f>
        <v>Bolivar Water</v>
      </c>
    </row>
    <row r="6464" spans="1:34" x14ac:dyDescent="0.2">
      <c r="A6464" t="s">
        <v>25810</v>
      </c>
      <c r="B6464" t="s">
        <v>25764</v>
      </c>
      <c r="C6464" t="s">
        <v>24797</v>
      </c>
      <c r="D6464" t="s">
        <v>24798</v>
      </c>
      <c r="E6464" s="3">
        <v>45832</v>
      </c>
      <c r="F6464" t="s">
        <v>44</v>
      </c>
      <c r="G6464" t="s">
        <v>3742</v>
      </c>
      <c r="H6464" t="s">
        <v>3727</v>
      </c>
      <c r="I6464" t="s">
        <v>3752</v>
      </c>
      <c r="J6464" t="s">
        <v>4522</v>
      </c>
      <c r="K6464" s="2">
        <v>68.930000000000007</v>
      </c>
      <c r="L6464" t="s">
        <v>44</v>
      </c>
      <c r="M6464" s="2">
        <v>68.930000000000007</v>
      </c>
      <c r="N6464" t="s">
        <v>4523</v>
      </c>
      <c r="O6464" t="s">
        <v>4524</v>
      </c>
      <c r="P6464" t="s">
        <v>25811</v>
      </c>
      <c r="Q6464" t="s">
        <v>25812</v>
      </c>
      <c r="R6464" t="s">
        <v>44</v>
      </c>
      <c r="S6464" t="s">
        <v>24660</v>
      </c>
      <c r="T6464" s="3">
        <v>45832</v>
      </c>
      <c r="U6464" s="3">
        <v>45832</v>
      </c>
      <c r="V6464" s="2">
        <v>0</v>
      </c>
      <c r="W6464" t="s">
        <v>44</v>
      </c>
      <c r="X6464" t="s">
        <v>44</v>
      </c>
      <c r="Y6464" t="s">
        <v>25813</v>
      </c>
      <c r="Z6464" t="s">
        <v>1586</v>
      </c>
      <c r="AA6464" t="s">
        <v>24514</v>
      </c>
      <c r="AB6464" t="s">
        <v>24604</v>
      </c>
      <c r="AC6464" t="s">
        <v>89</v>
      </c>
      <c r="AD6464" t="str">
        <f t="shared" si="100"/>
        <v>6000-110</v>
      </c>
      <c r="AE6464" t="str">
        <f>VLOOKUP(AD6464,'Main_Sub Desc'!C:D,2,)</f>
        <v>Misc. Credit</v>
      </c>
      <c r="AF6464" t="str">
        <f>VLOOKUP(VALUE(H6464),'Main_Sub Desc'!F:G,2,)</f>
        <v>Wtr Rev Other/Misc</v>
      </c>
      <c r="AG6464">
        <f>IFERROR(VLOOKUP(VALUE(I6464),'PC Mapping'!A:F,6,),"")</f>
        <v>10719</v>
      </c>
      <c r="AH6464" s="13" t="str">
        <f>VLOOKUP(AG6464,'PC Mapping'!L:M,2,)</f>
        <v>All Other Water</v>
      </c>
    </row>
    <row r="6465" spans="1:34" x14ac:dyDescent="0.2">
      <c r="A6465" t="s">
        <v>25814</v>
      </c>
      <c r="B6465" t="s">
        <v>24683</v>
      </c>
      <c r="C6465" t="s">
        <v>24797</v>
      </c>
      <c r="D6465" t="s">
        <v>24379</v>
      </c>
      <c r="E6465" s="3">
        <v>45832</v>
      </c>
      <c r="F6465" t="s">
        <v>44</v>
      </c>
      <c r="G6465" t="s">
        <v>3742</v>
      </c>
      <c r="H6465" t="s">
        <v>3729</v>
      </c>
      <c r="I6465" t="s">
        <v>4538</v>
      </c>
      <c r="J6465" t="s">
        <v>4522</v>
      </c>
      <c r="K6465" s="2">
        <v>-50</v>
      </c>
      <c r="L6465" t="s">
        <v>44</v>
      </c>
      <c r="M6465" s="2">
        <v>-50</v>
      </c>
      <c r="N6465" t="s">
        <v>4523</v>
      </c>
      <c r="O6465" t="s">
        <v>24380</v>
      </c>
      <c r="P6465" t="s">
        <v>25815</v>
      </c>
      <c r="Q6465" t="s">
        <v>25816</v>
      </c>
      <c r="R6465" t="s">
        <v>44</v>
      </c>
      <c r="S6465" t="s">
        <v>24382</v>
      </c>
      <c r="T6465" s="3">
        <v>45832</v>
      </c>
      <c r="U6465" s="3">
        <v>45832</v>
      </c>
      <c r="V6465" s="2">
        <v>0</v>
      </c>
      <c r="W6465" t="s">
        <v>44</v>
      </c>
      <c r="X6465" t="s">
        <v>44</v>
      </c>
      <c r="Y6465" t="s">
        <v>25817</v>
      </c>
      <c r="Z6465" t="s">
        <v>25818</v>
      </c>
      <c r="AA6465" t="s">
        <v>4529</v>
      </c>
      <c r="AB6465" t="s">
        <v>24383</v>
      </c>
      <c r="AC6465" t="s">
        <v>89</v>
      </c>
      <c r="AD6465" t="str">
        <f t="shared" si="100"/>
        <v>10-44</v>
      </c>
      <c r="AE6465" t="str">
        <f>VLOOKUP(AD6465,'Main_Sub Desc'!C:D,2,)</f>
        <v>Initiation Fee</v>
      </c>
      <c r="AF6465" t="str">
        <f>VLOOKUP(VALUE(H6465),'Main_Sub Desc'!F:G,2,)</f>
        <v>Wtr Rev Establish</v>
      </c>
      <c r="AG6465">
        <f>IFERROR(VLOOKUP(VALUE(I6465),'PC Mapping'!A:F,6,),"")</f>
        <v>10469</v>
      </c>
      <c r="AH6465" s="13" t="str">
        <f>VLOOKUP(AG6465,'PC Mapping'!L:M,2,)</f>
        <v>Bolivar Water</v>
      </c>
    </row>
    <row r="6466" spans="1:34" x14ac:dyDescent="0.2">
      <c r="A6466" t="s">
        <v>25819</v>
      </c>
      <c r="B6466" t="s">
        <v>24683</v>
      </c>
      <c r="C6466" t="s">
        <v>24797</v>
      </c>
      <c r="D6466" t="s">
        <v>24379</v>
      </c>
      <c r="E6466" s="3">
        <v>45832</v>
      </c>
      <c r="F6466" t="s">
        <v>44</v>
      </c>
      <c r="G6466" t="s">
        <v>3742</v>
      </c>
      <c r="H6466" t="s">
        <v>3718</v>
      </c>
      <c r="I6466" t="s">
        <v>4534</v>
      </c>
      <c r="J6466" t="s">
        <v>4522</v>
      </c>
      <c r="K6466" s="2">
        <v>-50</v>
      </c>
      <c r="L6466" t="s">
        <v>44</v>
      </c>
      <c r="M6466" s="2">
        <v>-50</v>
      </c>
      <c r="N6466" t="s">
        <v>4523</v>
      </c>
      <c r="O6466" t="s">
        <v>24380</v>
      </c>
      <c r="P6466" t="s">
        <v>25815</v>
      </c>
      <c r="Q6466" t="s">
        <v>25820</v>
      </c>
      <c r="R6466" t="s">
        <v>44</v>
      </c>
      <c r="S6466" t="s">
        <v>24382</v>
      </c>
      <c r="T6466" s="3">
        <v>45832</v>
      </c>
      <c r="U6466" s="3">
        <v>45832</v>
      </c>
      <c r="V6466" s="2">
        <v>0</v>
      </c>
      <c r="W6466" t="s">
        <v>44</v>
      </c>
      <c r="X6466" t="s">
        <v>44</v>
      </c>
      <c r="Y6466" t="s">
        <v>25821</v>
      </c>
      <c r="Z6466" t="s">
        <v>25818</v>
      </c>
      <c r="AA6466" t="s">
        <v>4529</v>
      </c>
      <c r="AB6466" t="s">
        <v>24383</v>
      </c>
      <c r="AC6466" t="s">
        <v>89</v>
      </c>
      <c r="AD6466" t="str">
        <f t="shared" si="100"/>
        <v>10-44</v>
      </c>
      <c r="AE6466" t="str">
        <f>VLOOKUP(AD6466,'Main_Sub Desc'!C:D,2,)</f>
        <v>Initiation Fee</v>
      </c>
      <c r="AF6466" t="str">
        <f>VLOOKUP(VALUE(H6466),'Main_Sub Desc'!F:G,2,)</f>
        <v>Wst Rev Establish</v>
      </c>
      <c r="AG6466">
        <f>IFERROR(VLOOKUP(VALUE(I6466),'PC Mapping'!A:F,6,),"")</f>
        <v>10514</v>
      </c>
      <c r="AH6466" s="13" t="str">
        <f>VLOOKUP(AG6466,'PC Mapping'!L:M,2,)</f>
        <v>Bolivar Sewer</v>
      </c>
    </row>
    <row r="6467" spans="1:34" x14ac:dyDescent="0.2">
      <c r="A6467" t="s">
        <v>25822</v>
      </c>
      <c r="B6467" t="s">
        <v>24683</v>
      </c>
      <c r="C6467" t="s">
        <v>24797</v>
      </c>
      <c r="D6467" t="s">
        <v>24379</v>
      </c>
      <c r="E6467" s="3">
        <v>45832</v>
      </c>
      <c r="F6467" t="s">
        <v>44</v>
      </c>
      <c r="G6467" t="s">
        <v>3742</v>
      </c>
      <c r="H6467" t="s">
        <v>3729</v>
      </c>
      <c r="I6467" t="s">
        <v>24687</v>
      </c>
      <c r="J6467" t="s">
        <v>4522</v>
      </c>
      <c r="K6467" s="2">
        <v>-50</v>
      </c>
      <c r="L6467" t="s">
        <v>44</v>
      </c>
      <c r="M6467" s="2">
        <v>-50</v>
      </c>
      <c r="N6467" t="s">
        <v>4523</v>
      </c>
      <c r="O6467" t="s">
        <v>24380</v>
      </c>
      <c r="P6467" t="s">
        <v>12717</v>
      </c>
      <c r="Q6467" t="s">
        <v>25823</v>
      </c>
      <c r="R6467" t="s">
        <v>44</v>
      </c>
      <c r="S6467" t="s">
        <v>24382</v>
      </c>
      <c r="T6467" s="3">
        <v>45832</v>
      </c>
      <c r="U6467" s="3">
        <v>45832</v>
      </c>
      <c r="V6467" s="2">
        <v>0</v>
      </c>
      <c r="W6467" t="s">
        <v>44</v>
      </c>
      <c r="X6467" t="s">
        <v>44</v>
      </c>
      <c r="Y6467" t="s">
        <v>25824</v>
      </c>
      <c r="Z6467" t="s">
        <v>25825</v>
      </c>
      <c r="AA6467" t="s">
        <v>4529</v>
      </c>
      <c r="AB6467" t="s">
        <v>24383</v>
      </c>
      <c r="AC6467" t="s">
        <v>89</v>
      </c>
      <c r="AD6467" t="str">
        <f t="shared" si="100"/>
        <v>10-44</v>
      </c>
      <c r="AE6467" t="str">
        <f>VLOOKUP(AD6467,'Main_Sub Desc'!C:D,2,)</f>
        <v>Initiation Fee</v>
      </c>
      <c r="AF6467" t="str">
        <f>VLOOKUP(VALUE(H6467),'Main_Sub Desc'!F:G,2,)</f>
        <v>Wtr Rev Establish</v>
      </c>
      <c r="AG6467">
        <f>IFERROR(VLOOKUP(VALUE(I6467),'PC Mapping'!A:F,6,),"")</f>
        <v>10719</v>
      </c>
      <c r="AH6467" s="13" t="str">
        <f>VLOOKUP(AG6467,'PC Mapping'!L:M,2,)</f>
        <v>All Other Water</v>
      </c>
    </row>
    <row r="6468" spans="1:34" x14ac:dyDescent="0.2">
      <c r="A6468" t="s">
        <v>25826</v>
      </c>
      <c r="B6468" t="s">
        <v>25827</v>
      </c>
      <c r="C6468" t="s">
        <v>24797</v>
      </c>
      <c r="D6468" t="s">
        <v>24798</v>
      </c>
      <c r="E6468" s="3">
        <v>45833</v>
      </c>
      <c r="F6468" t="s">
        <v>44</v>
      </c>
      <c r="G6468" t="s">
        <v>3742</v>
      </c>
      <c r="H6468" t="s">
        <v>3716</v>
      </c>
      <c r="I6468" t="s">
        <v>4708</v>
      </c>
      <c r="J6468" t="s">
        <v>4522</v>
      </c>
      <c r="K6468" s="2">
        <v>5</v>
      </c>
      <c r="L6468" t="s">
        <v>44</v>
      </c>
      <c r="M6468" s="2">
        <v>5</v>
      </c>
      <c r="N6468" t="s">
        <v>4523</v>
      </c>
      <c r="O6468" t="s">
        <v>4524</v>
      </c>
      <c r="P6468" t="s">
        <v>17246</v>
      </c>
      <c r="Q6468" t="s">
        <v>25828</v>
      </c>
      <c r="R6468" t="s">
        <v>44</v>
      </c>
      <c r="S6468" t="s">
        <v>24382</v>
      </c>
      <c r="T6468" s="3">
        <v>45833</v>
      </c>
      <c r="U6468" s="3">
        <v>45833</v>
      </c>
      <c r="V6468" s="2">
        <v>0</v>
      </c>
      <c r="W6468" t="s">
        <v>44</v>
      </c>
      <c r="X6468" t="s">
        <v>44</v>
      </c>
      <c r="Y6468" t="s">
        <v>21563</v>
      </c>
      <c r="Z6468" t="s">
        <v>21564</v>
      </c>
      <c r="AA6468" t="s">
        <v>4529</v>
      </c>
      <c r="AB6468" t="s">
        <v>24681</v>
      </c>
      <c r="AC6468" t="s">
        <v>89</v>
      </c>
      <c r="AD6468" t="str">
        <f t="shared" ref="AD6468:AD6531" si="101">CONCATENATE(VALUE(AA6468),"-",VALUE(AB6468))</f>
        <v>10-50</v>
      </c>
      <c r="AE6468" t="str">
        <f>VLOOKUP(AD6468,'Main_Sub Desc'!C:D,2,)</f>
        <v>Late Payment (Adj.Cr)</v>
      </c>
      <c r="AF6468" t="str">
        <f>VLOOKUP(VALUE(H6468),'Main_Sub Desc'!F:G,2,)</f>
        <v>Wst Rev Late Payment</v>
      </c>
      <c r="AG6468">
        <f>IFERROR(VLOOKUP(VALUE(I6468),'PC Mapping'!A:F,6,),"")</f>
        <v>10720</v>
      </c>
      <c r="AH6468" s="13" t="str">
        <f>VLOOKUP(AG6468,'PC Mapping'!L:M,2,)</f>
        <v>All Other Sewer</v>
      </c>
    </row>
    <row r="6469" spans="1:34" x14ac:dyDescent="0.2">
      <c r="A6469" t="s">
        <v>25829</v>
      </c>
      <c r="B6469" t="s">
        <v>25827</v>
      </c>
      <c r="C6469" t="s">
        <v>24797</v>
      </c>
      <c r="D6469" t="s">
        <v>24798</v>
      </c>
      <c r="E6469" s="3">
        <v>45833</v>
      </c>
      <c r="F6469" t="s">
        <v>44</v>
      </c>
      <c r="G6469" t="s">
        <v>3742</v>
      </c>
      <c r="H6469" t="s">
        <v>3716</v>
      </c>
      <c r="I6469" t="s">
        <v>4708</v>
      </c>
      <c r="J6469" t="s">
        <v>4522</v>
      </c>
      <c r="K6469" s="2">
        <v>5</v>
      </c>
      <c r="L6469" t="s">
        <v>44</v>
      </c>
      <c r="M6469" s="2">
        <v>5</v>
      </c>
      <c r="N6469" t="s">
        <v>4523</v>
      </c>
      <c r="O6469" t="s">
        <v>4524</v>
      </c>
      <c r="P6469" t="s">
        <v>6403</v>
      </c>
      <c r="Q6469" t="s">
        <v>25830</v>
      </c>
      <c r="R6469" t="s">
        <v>44</v>
      </c>
      <c r="S6469" t="s">
        <v>24382</v>
      </c>
      <c r="T6469" s="3">
        <v>45833</v>
      </c>
      <c r="U6469" s="3">
        <v>45833</v>
      </c>
      <c r="V6469" s="2">
        <v>0</v>
      </c>
      <c r="W6469" t="s">
        <v>44</v>
      </c>
      <c r="X6469" t="s">
        <v>44</v>
      </c>
      <c r="Y6469" t="s">
        <v>6405</v>
      </c>
      <c r="Z6469" t="s">
        <v>6406</v>
      </c>
      <c r="AA6469" t="s">
        <v>4529</v>
      </c>
      <c r="AB6469" t="s">
        <v>24681</v>
      </c>
      <c r="AC6469" t="s">
        <v>89</v>
      </c>
      <c r="AD6469" t="str">
        <f t="shared" si="101"/>
        <v>10-50</v>
      </c>
      <c r="AE6469" t="str">
        <f>VLOOKUP(AD6469,'Main_Sub Desc'!C:D,2,)</f>
        <v>Late Payment (Adj.Cr)</v>
      </c>
      <c r="AF6469" t="str">
        <f>VLOOKUP(VALUE(H6469),'Main_Sub Desc'!F:G,2,)</f>
        <v>Wst Rev Late Payment</v>
      </c>
      <c r="AG6469">
        <f>IFERROR(VLOOKUP(VALUE(I6469),'PC Mapping'!A:F,6,),"")</f>
        <v>10720</v>
      </c>
      <c r="AH6469" s="13" t="str">
        <f>VLOOKUP(AG6469,'PC Mapping'!L:M,2,)</f>
        <v>All Other Sewer</v>
      </c>
    </row>
    <row r="6470" spans="1:34" x14ac:dyDescent="0.2">
      <c r="A6470" t="s">
        <v>25831</v>
      </c>
      <c r="B6470" t="s">
        <v>25832</v>
      </c>
      <c r="C6470" t="s">
        <v>24797</v>
      </c>
      <c r="D6470" t="s">
        <v>24379</v>
      </c>
      <c r="E6470" s="3">
        <v>45833</v>
      </c>
      <c r="F6470" t="s">
        <v>44</v>
      </c>
      <c r="G6470" t="s">
        <v>3742</v>
      </c>
      <c r="H6470" t="s">
        <v>3729</v>
      </c>
      <c r="I6470" t="s">
        <v>24687</v>
      </c>
      <c r="J6470" t="s">
        <v>4522</v>
      </c>
      <c r="K6470" s="2">
        <v>-50</v>
      </c>
      <c r="L6470" t="s">
        <v>44</v>
      </c>
      <c r="M6470" s="2">
        <v>-50</v>
      </c>
      <c r="N6470" t="s">
        <v>4523</v>
      </c>
      <c r="O6470" t="s">
        <v>24380</v>
      </c>
      <c r="P6470" t="s">
        <v>25833</v>
      </c>
      <c r="Q6470" t="s">
        <v>25834</v>
      </c>
      <c r="R6470" t="s">
        <v>44</v>
      </c>
      <c r="S6470" t="s">
        <v>24382</v>
      </c>
      <c r="T6470" s="3">
        <v>45833</v>
      </c>
      <c r="U6470" s="3">
        <v>45833</v>
      </c>
      <c r="V6470" s="2">
        <v>0</v>
      </c>
      <c r="W6470" t="s">
        <v>44</v>
      </c>
      <c r="X6470" t="s">
        <v>44</v>
      </c>
      <c r="Y6470" t="s">
        <v>25835</v>
      </c>
      <c r="Z6470" t="s">
        <v>25836</v>
      </c>
      <c r="AA6470" t="s">
        <v>4529</v>
      </c>
      <c r="AB6470" t="s">
        <v>24383</v>
      </c>
      <c r="AC6470" t="s">
        <v>89</v>
      </c>
      <c r="AD6470" t="str">
        <f t="shared" si="101"/>
        <v>10-44</v>
      </c>
      <c r="AE6470" t="str">
        <f>VLOOKUP(AD6470,'Main_Sub Desc'!C:D,2,)</f>
        <v>Initiation Fee</v>
      </c>
      <c r="AF6470" t="str">
        <f>VLOOKUP(VALUE(H6470),'Main_Sub Desc'!F:G,2,)</f>
        <v>Wtr Rev Establish</v>
      </c>
      <c r="AG6470">
        <f>IFERROR(VLOOKUP(VALUE(I6470),'PC Mapping'!A:F,6,),"")</f>
        <v>10719</v>
      </c>
      <c r="AH6470" s="13" t="str">
        <f>VLOOKUP(AG6470,'PC Mapping'!L:M,2,)</f>
        <v>All Other Water</v>
      </c>
    </row>
    <row r="6471" spans="1:34" x14ac:dyDescent="0.2">
      <c r="A6471" t="s">
        <v>25837</v>
      </c>
      <c r="B6471" t="s">
        <v>25838</v>
      </c>
      <c r="C6471" t="s">
        <v>24797</v>
      </c>
      <c r="D6471" t="s">
        <v>24798</v>
      </c>
      <c r="E6471" s="3">
        <v>45833</v>
      </c>
      <c r="F6471" t="s">
        <v>44</v>
      </c>
      <c r="G6471" t="s">
        <v>3742</v>
      </c>
      <c r="H6471" t="s">
        <v>3727</v>
      </c>
      <c r="I6471" t="s">
        <v>3752</v>
      </c>
      <c r="J6471" t="s">
        <v>4522</v>
      </c>
      <c r="K6471" s="2">
        <v>-50</v>
      </c>
      <c r="L6471" t="s">
        <v>44</v>
      </c>
      <c r="M6471" s="2">
        <v>-50</v>
      </c>
      <c r="N6471" t="s">
        <v>4523</v>
      </c>
      <c r="O6471" t="s">
        <v>4524</v>
      </c>
      <c r="P6471" t="s">
        <v>6293</v>
      </c>
      <c r="Q6471" t="s">
        <v>25839</v>
      </c>
      <c r="R6471" t="s">
        <v>44</v>
      </c>
      <c r="S6471" t="s">
        <v>24800</v>
      </c>
      <c r="T6471" s="3">
        <v>45833</v>
      </c>
      <c r="U6471" s="3">
        <v>45833</v>
      </c>
      <c r="V6471" s="2">
        <v>0</v>
      </c>
      <c r="W6471" t="s">
        <v>44</v>
      </c>
      <c r="X6471" t="s">
        <v>44</v>
      </c>
      <c r="Y6471" t="s">
        <v>25840</v>
      </c>
      <c r="Z6471" t="s">
        <v>25841</v>
      </c>
      <c r="AA6471" t="s">
        <v>4529</v>
      </c>
      <c r="AB6471" t="s">
        <v>24801</v>
      </c>
      <c r="AC6471" t="s">
        <v>89</v>
      </c>
      <c r="AD6471" t="str">
        <f t="shared" si="101"/>
        <v>10-23</v>
      </c>
      <c r="AE6471" t="str">
        <f>VLOOKUP(AD6471,'Main_Sub Desc'!C:D,2,)</f>
        <v>Move Out / Turn Off  Fee</v>
      </c>
      <c r="AF6471" t="str">
        <f>VLOOKUP(VALUE(H6471),'Main_Sub Desc'!F:G,2,)</f>
        <v>Wtr Rev Other/Misc</v>
      </c>
      <c r="AG6471">
        <f>IFERROR(VLOOKUP(VALUE(I6471),'PC Mapping'!A:F,6,),"")</f>
        <v>10719</v>
      </c>
      <c r="AH6471" s="13" t="str">
        <f>VLOOKUP(AG6471,'PC Mapping'!L:M,2,)</f>
        <v>All Other Water</v>
      </c>
    </row>
    <row r="6472" spans="1:34" x14ac:dyDescent="0.2">
      <c r="A6472" t="s">
        <v>25842</v>
      </c>
      <c r="B6472" t="s">
        <v>25827</v>
      </c>
      <c r="C6472" t="s">
        <v>24797</v>
      </c>
      <c r="D6472" t="s">
        <v>24798</v>
      </c>
      <c r="E6472" s="3">
        <v>45833</v>
      </c>
      <c r="F6472" t="s">
        <v>44</v>
      </c>
      <c r="G6472" t="s">
        <v>3742</v>
      </c>
      <c r="H6472" t="s">
        <v>3727</v>
      </c>
      <c r="I6472" t="s">
        <v>3752</v>
      </c>
      <c r="J6472" t="s">
        <v>4522</v>
      </c>
      <c r="K6472" s="2">
        <v>1041.48</v>
      </c>
      <c r="L6472" t="s">
        <v>44</v>
      </c>
      <c r="M6472" s="2">
        <v>1041.48</v>
      </c>
      <c r="N6472" t="s">
        <v>4523</v>
      </c>
      <c r="O6472" t="s">
        <v>4524</v>
      </c>
      <c r="P6472" t="s">
        <v>25843</v>
      </c>
      <c r="Q6472" t="s">
        <v>25844</v>
      </c>
      <c r="R6472" t="s">
        <v>44</v>
      </c>
      <c r="S6472" t="s">
        <v>24513</v>
      </c>
      <c r="T6472" s="3">
        <v>45833</v>
      </c>
      <c r="U6472" s="3">
        <v>45833</v>
      </c>
      <c r="V6472" s="2">
        <v>0</v>
      </c>
      <c r="W6472" t="s">
        <v>44</v>
      </c>
      <c r="X6472" t="s">
        <v>44</v>
      </c>
      <c r="Y6472" t="s">
        <v>25845</v>
      </c>
      <c r="Z6472" t="s">
        <v>25846</v>
      </c>
      <c r="AA6472" t="s">
        <v>24514</v>
      </c>
      <c r="AB6472" t="s">
        <v>24604</v>
      </c>
      <c r="AC6472" t="s">
        <v>89</v>
      </c>
      <c r="AD6472" t="str">
        <f t="shared" si="101"/>
        <v>6000-110</v>
      </c>
      <c r="AE6472" t="str">
        <f>VLOOKUP(AD6472,'Main_Sub Desc'!C:D,2,)</f>
        <v>Misc. Credit</v>
      </c>
      <c r="AF6472" t="str">
        <f>VLOOKUP(VALUE(H6472),'Main_Sub Desc'!F:G,2,)</f>
        <v>Wtr Rev Other/Misc</v>
      </c>
      <c r="AG6472">
        <f>IFERROR(VLOOKUP(VALUE(I6472),'PC Mapping'!A:F,6,),"")</f>
        <v>10719</v>
      </c>
      <c r="AH6472" s="13" t="str">
        <f>VLOOKUP(AG6472,'PC Mapping'!L:M,2,)</f>
        <v>All Other Water</v>
      </c>
    </row>
    <row r="6473" spans="1:34" x14ac:dyDescent="0.2">
      <c r="A6473" t="s">
        <v>25847</v>
      </c>
      <c r="B6473" t="s">
        <v>25827</v>
      </c>
      <c r="C6473" t="s">
        <v>24797</v>
      </c>
      <c r="D6473" t="s">
        <v>24798</v>
      </c>
      <c r="E6473" s="3">
        <v>45833</v>
      </c>
      <c r="F6473" t="s">
        <v>44</v>
      </c>
      <c r="G6473" t="s">
        <v>3742</v>
      </c>
      <c r="H6473" t="s">
        <v>3727</v>
      </c>
      <c r="I6473" t="s">
        <v>3752</v>
      </c>
      <c r="J6473" t="s">
        <v>4522</v>
      </c>
      <c r="K6473" s="2">
        <v>21.57</v>
      </c>
      <c r="L6473" t="s">
        <v>44</v>
      </c>
      <c r="M6473" s="2">
        <v>21.57</v>
      </c>
      <c r="N6473" t="s">
        <v>4523</v>
      </c>
      <c r="O6473" t="s">
        <v>4524</v>
      </c>
      <c r="P6473" t="s">
        <v>7759</v>
      </c>
      <c r="Q6473" t="s">
        <v>25848</v>
      </c>
      <c r="R6473" t="s">
        <v>44</v>
      </c>
      <c r="S6473" t="s">
        <v>24513</v>
      </c>
      <c r="T6473" s="3">
        <v>45833</v>
      </c>
      <c r="U6473" s="3">
        <v>45833</v>
      </c>
      <c r="V6473" s="2">
        <v>0</v>
      </c>
      <c r="W6473" t="s">
        <v>44</v>
      </c>
      <c r="X6473" t="s">
        <v>44</v>
      </c>
      <c r="Y6473" t="s">
        <v>7761</v>
      </c>
      <c r="Z6473" t="s">
        <v>7762</v>
      </c>
      <c r="AA6473" t="s">
        <v>24514</v>
      </c>
      <c r="AB6473" t="s">
        <v>24604</v>
      </c>
      <c r="AC6473" t="s">
        <v>89</v>
      </c>
      <c r="AD6473" t="str">
        <f t="shared" si="101"/>
        <v>6000-110</v>
      </c>
      <c r="AE6473" t="str">
        <f>VLOOKUP(AD6473,'Main_Sub Desc'!C:D,2,)</f>
        <v>Misc. Credit</v>
      </c>
      <c r="AF6473" t="str">
        <f>VLOOKUP(VALUE(H6473),'Main_Sub Desc'!F:G,2,)</f>
        <v>Wtr Rev Other/Misc</v>
      </c>
      <c r="AG6473">
        <f>IFERROR(VLOOKUP(VALUE(I6473),'PC Mapping'!A:F,6,),"")</f>
        <v>10719</v>
      </c>
      <c r="AH6473" s="13" t="str">
        <f>VLOOKUP(AG6473,'PC Mapping'!L:M,2,)</f>
        <v>All Other Water</v>
      </c>
    </row>
    <row r="6474" spans="1:34" x14ac:dyDescent="0.2">
      <c r="A6474" t="s">
        <v>25849</v>
      </c>
      <c r="B6474" t="s">
        <v>25827</v>
      </c>
      <c r="C6474" t="s">
        <v>24797</v>
      </c>
      <c r="D6474" t="s">
        <v>24798</v>
      </c>
      <c r="E6474" s="3">
        <v>45833</v>
      </c>
      <c r="F6474" t="s">
        <v>44</v>
      </c>
      <c r="G6474" t="s">
        <v>3742</v>
      </c>
      <c r="H6474" t="s">
        <v>3727</v>
      </c>
      <c r="I6474" t="s">
        <v>3752</v>
      </c>
      <c r="J6474" t="s">
        <v>4522</v>
      </c>
      <c r="K6474" s="2">
        <v>64.7</v>
      </c>
      <c r="L6474" t="s">
        <v>44</v>
      </c>
      <c r="M6474" s="2">
        <v>64.7</v>
      </c>
      <c r="N6474" t="s">
        <v>4523</v>
      </c>
      <c r="O6474" t="s">
        <v>4524</v>
      </c>
      <c r="P6474" t="s">
        <v>11048</v>
      </c>
      <c r="Q6474" t="s">
        <v>25850</v>
      </c>
      <c r="R6474" t="s">
        <v>44</v>
      </c>
      <c r="S6474" t="s">
        <v>24513</v>
      </c>
      <c r="T6474" s="3">
        <v>45833</v>
      </c>
      <c r="U6474" s="3">
        <v>45833</v>
      </c>
      <c r="V6474" s="2">
        <v>0</v>
      </c>
      <c r="W6474" t="s">
        <v>44</v>
      </c>
      <c r="X6474" t="s">
        <v>44</v>
      </c>
      <c r="Y6474" t="s">
        <v>25851</v>
      </c>
      <c r="Z6474" t="s">
        <v>1604</v>
      </c>
      <c r="AA6474" t="s">
        <v>24514</v>
      </c>
      <c r="AB6474" t="s">
        <v>24604</v>
      </c>
      <c r="AC6474" t="s">
        <v>89</v>
      </c>
      <c r="AD6474" t="str">
        <f t="shared" si="101"/>
        <v>6000-110</v>
      </c>
      <c r="AE6474" t="str">
        <f>VLOOKUP(AD6474,'Main_Sub Desc'!C:D,2,)</f>
        <v>Misc. Credit</v>
      </c>
      <c r="AF6474" t="str">
        <f>VLOOKUP(VALUE(H6474),'Main_Sub Desc'!F:G,2,)</f>
        <v>Wtr Rev Other/Misc</v>
      </c>
      <c r="AG6474">
        <f>IFERROR(VLOOKUP(VALUE(I6474),'PC Mapping'!A:F,6,),"")</f>
        <v>10719</v>
      </c>
      <c r="AH6474" s="13" t="str">
        <f>VLOOKUP(AG6474,'PC Mapping'!L:M,2,)</f>
        <v>All Other Water</v>
      </c>
    </row>
    <row r="6475" spans="1:34" x14ac:dyDescent="0.2">
      <c r="A6475" t="s">
        <v>25852</v>
      </c>
      <c r="B6475" t="s">
        <v>25832</v>
      </c>
      <c r="C6475" t="s">
        <v>24797</v>
      </c>
      <c r="D6475" t="s">
        <v>24379</v>
      </c>
      <c r="E6475" s="3">
        <v>45833</v>
      </c>
      <c r="F6475" t="s">
        <v>44</v>
      </c>
      <c r="G6475" t="s">
        <v>3742</v>
      </c>
      <c r="H6475" t="s">
        <v>3729</v>
      </c>
      <c r="I6475" t="s">
        <v>4538</v>
      </c>
      <c r="J6475" t="s">
        <v>4522</v>
      </c>
      <c r="K6475" s="2">
        <v>-50</v>
      </c>
      <c r="L6475" t="s">
        <v>44</v>
      </c>
      <c r="M6475" s="2">
        <v>-50</v>
      </c>
      <c r="N6475" t="s">
        <v>4523</v>
      </c>
      <c r="O6475" t="s">
        <v>24380</v>
      </c>
      <c r="P6475" t="s">
        <v>11088</v>
      </c>
      <c r="Q6475" t="s">
        <v>25853</v>
      </c>
      <c r="R6475" t="s">
        <v>44</v>
      </c>
      <c r="S6475" t="s">
        <v>24382</v>
      </c>
      <c r="T6475" s="3">
        <v>45833</v>
      </c>
      <c r="U6475" s="3">
        <v>45833</v>
      </c>
      <c r="V6475" s="2">
        <v>0</v>
      </c>
      <c r="W6475" t="s">
        <v>44</v>
      </c>
      <c r="X6475" t="s">
        <v>44</v>
      </c>
      <c r="Y6475" t="s">
        <v>25854</v>
      </c>
      <c r="Z6475" t="s">
        <v>25855</v>
      </c>
      <c r="AA6475" t="s">
        <v>4529</v>
      </c>
      <c r="AB6475" t="s">
        <v>24383</v>
      </c>
      <c r="AC6475" t="s">
        <v>89</v>
      </c>
      <c r="AD6475" t="str">
        <f t="shared" si="101"/>
        <v>10-44</v>
      </c>
      <c r="AE6475" t="str">
        <f>VLOOKUP(AD6475,'Main_Sub Desc'!C:D,2,)</f>
        <v>Initiation Fee</v>
      </c>
      <c r="AF6475" t="str">
        <f>VLOOKUP(VALUE(H6475),'Main_Sub Desc'!F:G,2,)</f>
        <v>Wtr Rev Establish</v>
      </c>
      <c r="AG6475">
        <f>IFERROR(VLOOKUP(VALUE(I6475),'PC Mapping'!A:F,6,),"")</f>
        <v>10469</v>
      </c>
      <c r="AH6475" s="13" t="str">
        <f>VLOOKUP(AG6475,'PC Mapping'!L:M,2,)</f>
        <v>Bolivar Water</v>
      </c>
    </row>
    <row r="6476" spans="1:34" x14ac:dyDescent="0.2">
      <c r="A6476" t="s">
        <v>25856</v>
      </c>
      <c r="B6476" t="s">
        <v>25827</v>
      </c>
      <c r="C6476" t="s">
        <v>24797</v>
      </c>
      <c r="D6476" t="s">
        <v>24798</v>
      </c>
      <c r="E6476" s="3">
        <v>45833</v>
      </c>
      <c r="F6476" t="s">
        <v>44</v>
      </c>
      <c r="G6476" t="s">
        <v>3742</v>
      </c>
      <c r="H6476" t="s">
        <v>3716</v>
      </c>
      <c r="I6476" t="s">
        <v>4708</v>
      </c>
      <c r="J6476" t="s">
        <v>4522</v>
      </c>
      <c r="K6476" s="2">
        <v>5</v>
      </c>
      <c r="L6476" t="s">
        <v>44</v>
      </c>
      <c r="M6476" s="2">
        <v>5</v>
      </c>
      <c r="N6476" t="s">
        <v>4523</v>
      </c>
      <c r="O6476" t="s">
        <v>4524</v>
      </c>
      <c r="P6476" t="s">
        <v>5712</v>
      </c>
      <c r="Q6476" t="s">
        <v>25857</v>
      </c>
      <c r="R6476" t="s">
        <v>44</v>
      </c>
      <c r="S6476" t="s">
        <v>24695</v>
      </c>
      <c r="T6476" s="3">
        <v>45833</v>
      </c>
      <c r="U6476" s="3">
        <v>45833</v>
      </c>
      <c r="V6476" s="2">
        <v>0</v>
      </c>
      <c r="W6476" t="s">
        <v>44</v>
      </c>
      <c r="X6476" t="s">
        <v>44</v>
      </c>
      <c r="Y6476" t="s">
        <v>11633</v>
      </c>
      <c r="Z6476" t="s">
        <v>11634</v>
      </c>
      <c r="AA6476" t="s">
        <v>4529</v>
      </c>
      <c r="AB6476" t="s">
        <v>24681</v>
      </c>
      <c r="AC6476" t="s">
        <v>89</v>
      </c>
      <c r="AD6476" t="str">
        <f t="shared" si="101"/>
        <v>10-50</v>
      </c>
      <c r="AE6476" t="str">
        <f>VLOOKUP(AD6476,'Main_Sub Desc'!C:D,2,)</f>
        <v>Late Payment (Adj.Cr)</v>
      </c>
      <c r="AF6476" t="str">
        <f>VLOOKUP(VALUE(H6476),'Main_Sub Desc'!F:G,2,)</f>
        <v>Wst Rev Late Payment</v>
      </c>
      <c r="AG6476">
        <f>IFERROR(VLOOKUP(VALUE(I6476),'PC Mapping'!A:F,6,),"")</f>
        <v>10720</v>
      </c>
      <c r="AH6476" s="13" t="str">
        <f>VLOOKUP(AG6476,'PC Mapping'!L:M,2,)</f>
        <v>All Other Sewer</v>
      </c>
    </row>
    <row r="6477" spans="1:34" x14ac:dyDescent="0.2">
      <c r="A6477" t="s">
        <v>25858</v>
      </c>
      <c r="B6477" t="s">
        <v>25827</v>
      </c>
      <c r="C6477" t="s">
        <v>24797</v>
      </c>
      <c r="D6477" t="s">
        <v>24798</v>
      </c>
      <c r="E6477" s="3">
        <v>45833</v>
      </c>
      <c r="F6477" t="s">
        <v>44</v>
      </c>
      <c r="G6477" t="s">
        <v>3742</v>
      </c>
      <c r="H6477" t="s">
        <v>3722</v>
      </c>
      <c r="I6477" t="s">
        <v>3752</v>
      </c>
      <c r="J6477" t="s">
        <v>4522</v>
      </c>
      <c r="K6477" s="2">
        <v>5</v>
      </c>
      <c r="L6477" t="s">
        <v>44</v>
      </c>
      <c r="M6477" s="2">
        <v>5</v>
      </c>
      <c r="N6477" t="s">
        <v>4523</v>
      </c>
      <c r="O6477" t="s">
        <v>4524</v>
      </c>
      <c r="P6477" t="s">
        <v>5533</v>
      </c>
      <c r="Q6477" t="s">
        <v>25859</v>
      </c>
      <c r="R6477" t="s">
        <v>44</v>
      </c>
      <c r="S6477" t="s">
        <v>24382</v>
      </c>
      <c r="T6477" s="3">
        <v>45833</v>
      </c>
      <c r="U6477" s="3">
        <v>45833</v>
      </c>
      <c r="V6477" s="2">
        <v>0</v>
      </c>
      <c r="W6477" t="s">
        <v>44</v>
      </c>
      <c r="X6477" t="s">
        <v>44</v>
      </c>
      <c r="Y6477" t="s">
        <v>24566</v>
      </c>
      <c r="Z6477" t="s">
        <v>94</v>
      </c>
      <c r="AA6477" t="s">
        <v>4529</v>
      </c>
      <c r="AB6477" t="s">
        <v>24681</v>
      </c>
      <c r="AC6477" t="s">
        <v>89</v>
      </c>
      <c r="AD6477" t="str">
        <f t="shared" si="101"/>
        <v>10-50</v>
      </c>
      <c r="AE6477" t="str">
        <f>VLOOKUP(AD6477,'Main_Sub Desc'!C:D,2,)</f>
        <v>Late Payment (Adj.Cr)</v>
      </c>
      <c r="AF6477" t="str">
        <f>VLOOKUP(VALUE(H6477),'Main_Sub Desc'!F:G,2,)</f>
        <v>Wtr Rev Late Payment</v>
      </c>
      <c r="AG6477">
        <f>IFERROR(VLOOKUP(VALUE(I6477),'PC Mapping'!A:F,6,),"")</f>
        <v>10719</v>
      </c>
      <c r="AH6477" s="13" t="str">
        <f>VLOOKUP(AG6477,'PC Mapping'!L:M,2,)</f>
        <v>All Other Water</v>
      </c>
    </row>
    <row r="6478" spans="1:34" x14ac:dyDescent="0.2">
      <c r="A6478" t="s">
        <v>25860</v>
      </c>
      <c r="B6478" t="s">
        <v>25827</v>
      </c>
      <c r="C6478" t="s">
        <v>24797</v>
      </c>
      <c r="D6478" t="s">
        <v>24798</v>
      </c>
      <c r="E6478" s="3">
        <v>45833</v>
      </c>
      <c r="F6478" t="s">
        <v>44</v>
      </c>
      <c r="G6478" t="s">
        <v>3742</v>
      </c>
      <c r="H6478" t="s">
        <v>3716</v>
      </c>
      <c r="I6478" t="s">
        <v>4846</v>
      </c>
      <c r="J6478" t="s">
        <v>4522</v>
      </c>
      <c r="K6478" s="2">
        <v>5</v>
      </c>
      <c r="L6478" t="s">
        <v>44</v>
      </c>
      <c r="M6478" s="2">
        <v>5</v>
      </c>
      <c r="N6478" t="s">
        <v>4523</v>
      </c>
      <c r="O6478" t="s">
        <v>4524</v>
      </c>
      <c r="P6478" t="s">
        <v>5533</v>
      </c>
      <c r="Q6478" t="s">
        <v>25861</v>
      </c>
      <c r="R6478" t="s">
        <v>44</v>
      </c>
      <c r="S6478" t="s">
        <v>24382</v>
      </c>
      <c r="T6478" s="3">
        <v>45833</v>
      </c>
      <c r="U6478" s="3">
        <v>45833</v>
      </c>
      <c r="V6478" s="2">
        <v>0</v>
      </c>
      <c r="W6478" t="s">
        <v>44</v>
      </c>
      <c r="X6478" t="s">
        <v>44</v>
      </c>
      <c r="Y6478" t="s">
        <v>5535</v>
      </c>
      <c r="Z6478" t="s">
        <v>94</v>
      </c>
      <c r="AA6478" t="s">
        <v>4529</v>
      </c>
      <c r="AB6478" t="s">
        <v>24681</v>
      </c>
      <c r="AC6478" t="s">
        <v>89</v>
      </c>
      <c r="AD6478" t="str">
        <f t="shared" si="101"/>
        <v>10-50</v>
      </c>
      <c r="AE6478" t="str">
        <f>VLOOKUP(AD6478,'Main_Sub Desc'!C:D,2,)</f>
        <v>Late Payment (Adj.Cr)</v>
      </c>
      <c r="AF6478" t="str">
        <f>VLOOKUP(VALUE(H6478),'Main_Sub Desc'!F:G,2,)</f>
        <v>Wst Rev Late Payment</v>
      </c>
      <c r="AG6478">
        <f>IFERROR(VLOOKUP(VALUE(I6478),'PC Mapping'!A:F,6,),"")</f>
        <v>10721</v>
      </c>
      <c r="AH6478" s="13" t="str">
        <f>VLOOKUP(AG6478,'PC Mapping'!L:M,2,)</f>
        <v>Silverleaf Sewer</v>
      </c>
    </row>
    <row r="6479" spans="1:34" x14ac:dyDescent="0.2">
      <c r="A6479" t="s">
        <v>25862</v>
      </c>
      <c r="B6479" t="s">
        <v>25832</v>
      </c>
      <c r="C6479" t="s">
        <v>24797</v>
      </c>
      <c r="D6479" t="s">
        <v>24379</v>
      </c>
      <c r="E6479" s="3">
        <v>45833</v>
      </c>
      <c r="F6479" t="s">
        <v>44</v>
      </c>
      <c r="G6479" t="s">
        <v>3742</v>
      </c>
      <c r="H6479" t="s">
        <v>3729</v>
      </c>
      <c r="I6479" t="s">
        <v>3752</v>
      </c>
      <c r="J6479" t="s">
        <v>4522</v>
      </c>
      <c r="K6479" s="2">
        <v>-50</v>
      </c>
      <c r="L6479" t="s">
        <v>44</v>
      </c>
      <c r="M6479" s="2">
        <v>-50</v>
      </c>
      <c r="N6479" t="s">
        <v>4523</v>
      </c>
      <c r="O6479" t="s">
        <v>24380</v>
      </c>
      <c r="P6479" t="s">
        <v>7062</v>
      </c>
      <c r="Q6479" t="s">
        <v>25863</v>
      </c>
      <c r="R6479" t="s">
        <v>44</v>
      </c>
      <c r="S6479" t="s">
        <v>24382</v>
      </c>
      <c r="T6479" s="3">
        <v>45833</v>
      </c>
      <c r="U6479" s="3">
        <v>45833</v>
      </c>
      <c r="V6479" s="2">
        <v>0</v>
      </c>
      <c r="W6479" t="s">
        <v>44</v>
      </c>
      <c r="X6479" t="s">
        <v>44</v>
      </c>
      <c r="Y6479" t="s">
        <v>25864</v>
      </c>
      <c r="Z6479" t="s">
        <v>1882</v>
      </c>
      <c r="AA6479" t="s">
        <v>4529</v>
      </c>
      <c r="AB6479" t="s">
        <v>24383</v>
      </c>
      <c r="AC6479" t="s">
        <v>89</v>
      </c>
      <c r="AD6479" t="str">
        <f t="shared" si="101"/>
        <v>10-44</v>
      </c>
      <c r="AE6479" t="str">
        <f>VLOOKUP(AD6479,'Main_Sub Desc'!C:D,2,)</f>
        <v>Initiation Fee</v>
      </c>
      <c r="AF6479" t="str">
        <f>VLOOKUP(VALUE(H6479),'Main_Sub Desc'!F:G,2,)</f>
        <v>Wtr Rev Establish</v>
      </c>
      <c r="AG6479">
        <f>IFERROR(VLOOKUP(VALUE(I6479),'PC Mapping'!A:F,6,),"")</f>
        <v>10719</v>
      </c>
      <c r="AH6479" s="13" t="str">
        <f>VLOOKUP(AG6479,'PC Mapping'!L:M,2,)</f>
        <v>All Other Water</v>
      </c>
    </row>
    <row r="6480" spans="1:34" x14ac:dyDescent="0.2">
      <c r="A6480" t="s">
        <v>25865</v>
      </c>
      <c r="B6480" t="s">
        <v>25827</v>
      </c>
      <c r="C6480" t="s">
        <v>24797</v>
      </c>
      <c r="D6480" t="s">
        <v>24798</v>
      </c>
      <c r="E6480" s="3">
        <v>45833</v>
      </c>
      <c r="F6480" t="s">
        <v>44</v>
      </c>
      <c r="G6480" t="s">
        <v>3742</v>
      </c>
      <c r="H6480" t="s">
        <v>3727</v>
      </c>
      <c r="I6480" t="s">
        <v>4538</v>
      </c>
      <c r="J6480" t="s">
        <v>4522</v>
      </c>
      <c r="K6480" s="2">
        <v>36.659999999999997</v>
      </c>
      <c r="L6480" t="s">
        <v>44</v>
      </c>
      <c r="M6480" s="2">
        <v>36.659999999999997</v>
      </c>
      <c r="N6480" t="s">
        <v>4523</v>
      </c>
      <c r="O6480" t="s">
        <v>4524</v>
      </c>
      <c r="P6480" t="s">
        <v>25866</v>
      </c>
      <c r="Q6480" t="s">
        <v>25867</v>
      </c>
      <c r="R6480" t="s">
        <v>44</v>
      </c>
      <c r="S6480" t="s">
        <v>24513</v>
      </c>
      <c r="T6480" s="3">
        <v>45833</v>
      </c>
      <c r="U6480" s="3">
        <v>45833</v>
      </c>
      <c r="V6480" s="2">
        <v>0</v>
      </c>
      <c r="W6480" t="s">
        <v>44</v>
      </c>
      <c r="X6480" t="s">
        <v>44</v>
      </c>
      <c r="Y6480" t="s">
        <v>25868</v>
      </c>
      <c r="Z6480" t="s">
        <v>25869</v>
      </c>
      <c r="AA6480" t="s">
        <v>24514</v>
      </c>
      <c r="AB6480" t="s">
        <v>24604</v>
      </c>
      <c r="AC6480" t="s">
        <v>89</v>
      </c>
      <c r="AD6480" t="str">
        <f t="shared" si="101"/>
        <v>6000-110</v>
      </c>
      <c r="AE6480" t="str">
        <f>VLOOKUP(AD6480,'Main_Sub Desc'!C:D,2,)</f>
        <v>Misc. Credit</v>
      </c>
      <c r="AF6480" t="str">
        <f>VLOOKUP(VALUE(H6480),'Main_Sub Desc'!F:G,2,)</f>
        <v>Wtr Rev Other/Misc</v>
      </c>
      <c r="AG6480">
        <f>IFERROR(VLOOKUP(VALUE(I6480),'PC Mapping'!A:F,6,),"")</f>
        <v>10469</v>
      </c>
      <c r="AH6480" s="13" t="str">
        <f>VLOOKUP(AG6480,'PC Mapping'!L:M,2,)</f>
        <v>Bolivar Water</v>
      </c>
    </row>
    <row r="6481" spans="1:34" x14ac:dyDescent="0.2">
      <c r="A6481" t="s">
        <v>25870</v>
      </c>
      <c r="B6481" t="s">
        <v>25827</v>
      </c>
      <c r="C6481" t="s">
        <v>24797</v>
      </c>
      <c r="D6481" t="s">
        <v>24798</v>
      </c>
      <c r="E6481" s="3">
        <v>45833</v>
      </c>
      <c r="F6481" t="s">
        <v>44</v>
      </c>
      <c r="G6481" t="s">
        <v>3742</v>
      </c>
      <c r="H6481" t="s">
        <v>3727</v>
      </c>
      <c r="I6481" t="s">
        <v>4538</v>
      </c>
      <c r="J6481" t="s">
        <v>4522</v>
      </c>
      <c r="K6481" s="2">
        <v>93.66</v>
      </c>
      <c r="L6481" t="s">
        <v>44</v>
      </c>
      <c r="M6481" s="2">
        <v>93.66</v>
      </c>
      <c r="N6481" t="s">
        <v>4523</v>
      </c>
      <c r="O6481" t="s">
        <v>4524</v>
      </c>
      <c r="P6481" t="s">
        <v>12305</v>
      </c>
      <c r="Q6481" t="s">
        <v>25871</v>
      </c>
      <c r="R6481" t="s">
        <v>44</v>
      </c>
      <c r="S6481" t="s">
        <v>24513</v>
      </c>
      <c r="T6481" s="3">
        <v>45833</v>
      </c>
      <c r="U6481" s="3">
        <v>45833</v>
      </c>
      <c r="V6481" s="2">
        <v>0</v>
      </c>
      <c r="W6481" t="s">
        <v>44</v>
      </c>
      <c r="X6481" t="s">
        <v>44</v>
      </c>
      <c r="Y6481" t="s">
        <v>25872</v>
      </c>
      <c r="Z6481" t="s">
        <v>25873</v>
      </c>
      <c r="AA6481" t="s">
        <v>24514</v>
      </c>
      <c r="AB6481" t="s">
        <v>24604</v>
      </c>
      <c r="AC6481" t="s">
        <v>89</v>
      </c>
      <c r="AD6481" t="str">
        <f t="shared" si="101"/>
        <v>6000-110</v>
      </c>
      <c r="AE6481" t="str">
        <f>VLOOKUP(AD6481,'Main_Sub Desc'!C:D,2,)</f>
        <v>Misc. Credit</v>
      </c>
      <c r="AF6481" t="str">
        <f>VLOOKUP(VALUE(H6481),'Main_Sub Desc'!F:G,2,)</f>
        <v>Wtr Rev Other/Misc</v>
      </c>
      <c r="AG6481">
        <f>IFERROR(VLOOKUP(VALUE(I6481),'PC Mapping'!A:F,6,),"")</f>
        <v>10469</v>
      </c>
      <c r="AH6481" s="13" t="str">
        <f>VLOOKUP(AG6481,'PC Mapping'!L:M,2,)</f>
        <v>Bolivar Water</v>
      </c>
    </row>
    <row r="6482" spans="1:34" x14ac:dyDescent="0.2">
      <c r="A6482" t="s">
        <v>25870</v>
      </c>
      <c r="B6482" t="s">
        <v>25827</v>
      </c>
      <c r="C6482" t="s">
        <v>24797</v>
      </c>
      <c r="D6482" t="s">
        <v>24798</v>
      </c>
      <c r="E6482" s="3">
        <v>45833</v>
      </c>
      <c r="F6482" t="s">
        <v>44</v>
      </c>
      <c r="G6482" t="s">
        <v>3742</v>
      </c>
      <c r="H6482" t="s">
        <v>3720</v>
      </c>
      <c r="I6482" t="s">
        <v>4534</v>
      </c>
      <c r="J6482" t="s">
        <v>4522</v>
      </c>
      <c r="K6482" s="2">
        <v>122.36</v>
      </c>
      <c r="L6482" t="s">
        <v>44</v>
      </c>
      <c r="M6482" s="2">
        <v>122.36</v>
      </c>
      <c r="N6482" t="s">
        <v>4523</v>
      </c>
      <c r="O6482" t="s">
        <v>4524</v>
      </c>
      <c r="P6482" t="s">
        <v>12305</v>
      </c>
      <c r="Q6482" t="s">
        <v>25874</v>
      </c>
      <c r="R6482" t="s">
        <v>44</v>
      </c>
      <c r="S6482" t="s">
        <v>24513</v>
      </c>
      <c r="T6482" s="3">
        <v>45833</v>
      </c>
      <c r="U6482" s="3">
        <v>45833</v>
      </c>
      <c r="V6482" s="2">
        <v>0</v>
      </c>
      <c r="W6482" t="s">
        <v>44</v>
      </c>
      <c r="X6482" t="s">
        <v>44</v>
      </c>
      <c r="Y6482" t="s">
        <v>25875</v>
      </c>
      <c r="Z6482" t="s">
        <v>25873</v>
      </c>
      <c r="AA6482" t="s">
        <v>24514</v>
      </c>
      <c r="AB6482" t="s">
        <v>24604</v>
      </c>
      <c r="AC6482" t="s">
        <v>89</v>
      </c>
      <c r="AD6482" t="str">
        <f t="shared" si="101"/>
        <v>6000-110</v>
      </c>
      <c r="AE6482" t="str">
        <f>VLOOKUP(AD6482,'Main_Sub Desc'!C:D,2,)</f>
        <v>Misc. Credit</v>
      </c>
      <c r="AF6482" t="str">
        <f>VLOOKUP(VALUE(H6482),'Main_Sub Desc'!F:G,2,)</f>
        <v>Wst Rev Other/Misc</v>
      </c>
      <c r="AG6482">
        <f>IFERROR(VLOOKUP(VALUE(I6482),'PC Mapping'!A:F,6,),"")</f>
        <v>10514</v>
      </c>
      <c r="AH6482" s="13" t="str">
        <f>VLOOKUP(AG6482,'PC Mapping'!L:M,2,)</f>
        <v>Bolivar Sewer</v>
      </c>
    </row>
    <row r="6483" spans="1:34" x14ac:dyDescent="0.2">
      <c r="A6483" t="s">
        <v>25876</v>
      </c>
      <c r="B6483" t="s">
        <v>25827</v>
      </c>
      <c r="C6483" t="s">
        <v>24797</v>
      </c>
      <c r="D6483" t="s">
        <v>24798</v>
      </c>
      <c r="E6483" s="3">
        <v>45833</v>
      </c>
      <c r="F6483" t="s">
        <v>44</v>
      </c>
      <c r="G6483" t="s">
        <v>3742</v>
      </c>
      <c r="H6483" t="s">
        <v>3722</v>
      </c>
      <c r="I6483" t="s">
        <v>3752</v>
      </c>
      <c r="J6483" t="s">
        <v>4522</v>
      </c>
      <c r="K6483" s="2">
        <v>10</v>
      </c>
      <c r="L6483" t="s">
        <v>44</v>
      </c>
      <c r="M6483" s="2">
        <v>10</v>
      </c>
      <c r="N6483" t="s">
        <v>4523</v>
      </c>
      <c r="O6483" t="s">
        <v>4524</v>
      </c>
      <c r="P6483" t="s">
        <v>5533</v>
      </c>
      <c r="Q6483" t="s">
        <v>25877</v>
      </c>
      <c r="R6483" t="s">
        <v>44</v>
      </c>
      <c r="S6483" t="s">
        <v>24382</v>
      </c>
      <c r="T6483" s="3">
        <v>45833</v>
      </c>
      <c r="U6483" s="3">
        <v>45833</v>
      </c>
      <c r="V6483" s="2">
        <v>0</v>
      </c>
      <c r="W6483" t="s">
        <v>44</v>
      </c>
      <c r="X6483" t="s">
        <v>44</v>
      </c>
      <c r="Y6483" t="s">
        <v>20895</v>
      </c>
      <c r="Z6483" t="s">
        <v>1554</v>
      </c>
      <c r="AA6483" t="s">
        <v>4529</v>
      </c>
      <c r="AB6483" t="s">
        <v>24681</v>
      </c>
      <c r="AC6483" t="s">
        <v>89</v>
      </c>
      <c r="AD6483" t="str">
        <f t="shared" si="101"/>
        <v>10-50</v>
      </c>
      <c r="AE6483" t="str">
        <f>VLOOKUP(AD6483,'Main_Sub Desc'!C:D,2,)</f>
        <v>Late Payment (Adj.Cr)</v>
      </c>
      <c r="AF6483" t="str">
        <f>VLOOKUP(VALUE(H6483),'Main_Sub Desc'!F:G,2,)</f>
        <v>Wtr Rev Late Payment</v>
      </c>
      <c r="AG6483">
        <f>IFERROR(VLOOKUP(VALUE(I6483),'PC Mapping'!A:F,6,),"")</f>
        <v>10719</v>
      </c>
      <c r="AH6483" s="13" t="str">
        <f>VLOOKUP(AG6483,'PC Mapping'!L:M,2,)</f>
        <v>All Other Water</v>
      </c>
    </row>
    <row r="6484" spans="1:34" x14ac:dyDescent="0.2">
      <c r="A6484" t="s">
        <v>25878</v>
      </c>
      <c r="B6484" t="s">
        <v>25832</v>
      </c>
      <c r="C6484" t="s">
        <v>24797</v>
      </c>
      <c r="D6484" t="s">
        <v>24379</v>
      </c>
      <c r="E6484" s="3">
        <v>45833</v>
      </c>
      <c r="F6484" t="s">
        <v>44</v>
      </c>
      <c r="G6484" t="s">
        <v>3742</v>
      </c>
      <c r="H6484" t="s">
        <v>3729</v>
      </c>
      <c r="I6484" t="s">
        <v>3752</v>
      </c>
      <c r="J6484" t="s">
        <v>4522</v>
      </c>
      <c r="K6484" s="2">
        <v>-50</v>
      </c>
      <c r="L6484" t="s">
        <v>44</v>
      </c>
      <c r="M6484" s="2">
        <v>-50</v>
      </c>
      <c r="N6484" t="s">
        <v>4523</v>
      </c>
      <c r="O6484" t="s">
        <v>24380</v>
      </c>
      <c r="P6484" t="s">
        <v>8877</v>
      </c>
      <c r="Q6484" t="s">
        <v>25879</v>
      </c>
      <c r="R6484" t="s">
        <v>44</v>
      </c>
      <c r="S6484" t="s">
        <v>24382</v>
      </c>
      <c r="T6484" s="3">
        <v>45833</v>
      </c>
      <c r="U6484" s="3">
        <v>45833</v>
      </c>
      <c r="V6484" s="2">
        <v>0</v>
      </c>
      <c r="W6484" t="s">
        <v>44</v>
      </c>
      <c r="X6484" t="s">
        <v>44</v>
      </c>
      <c r="Y6484" t="s">
        <v>25880</v>
      </c>
      <c r="Z6484" t="s">
        <v>3229</v>
      </c>
      <c r="AA6484" t="s">
        <v>4529</v>
      </c>
      <c r="AB6484" t="s">
        <v>24383</v>
      </c>
      <c r="AC6484" t="s">
        <v>89</v>
      </c>
      <c r="AD6484" t="str">
        <f t="shared" si="101"/>
        <v>10-44</v>
      </c>
      <c r="AE6484" t="str">
        <f>VLOOKUP(AD6484,'Main_Sub Desc'!C:D,2,)</f>
        <v>Initiation Fee</v>
      </c>
      <c r="AF6484" t="str">
        <f>VLOOKUP(VALUE(H6484),'Main_Sub Desc'!F:G,2,)</f>
        <v>Wtr Rev Establish</v>
      </c>
      <c r="AG6484">
        <f>IFERROR(VLOOKUP(VALUE(I6484),'PC Mapping'!A:F,6,),"")</f>
        <v>10719</v>
      </c>
      <c r="AH6484" s="13" t="str">
        <f>VLOOKUP(AG6484,'PC Mapping'!L:M,2,)</f>
        <v>All Other Water</v>
      </c>
    </row>
    <row r="6485" spans="1:34" x14ac:dyDescent="0.2">
      <c r="A6485" t="s">
        <v>25881</v>
      </c>
      <c r="B6485" t="s">
        <v>25827</v>
      </c>
      <c r="C6485" t="s">
        <v>24797</v>
      </c>
      <c r="D6485" t="s">
        <v>24798</v>
      </c>
      <c r="E6485" s="3">
        <v>45833</v>
      </c>
      <c r="F6485" t="s">
        <v>44</v>
      </c>
      <c r="G6485" t="s">
        <v>3742</v>
      </c>
      <c r="H6485" t="s">
        <v>3727</v>
      </c>
      <c r="I6485" t="s">
        <v>3752</v>
      </c>
      <c r="J6485" t="s">
        <v>4522</v>
      </c>
      <c r="K6485" s="2">
        <v>423.12</v>
      </c>
      <c r="L6485" t="s">
        <v>44</v>
      </c>
      <c r="M6485" s="2">
        <v>423.12</v>
      </c>
      <c r="N6485" t="s">
        <v>4523</v>
      </c>
      <c r="O6485" t="s">
        <v>4524</v>
      </c>
      <c r="P6485" t="s">
        <v>10257</v>
      </c>
      <c r="Q6485" t="s">
        <v>25882</v>
      </c>
      <c r="R6485" t="s">
        <v>44</v>
      </c>
      <c r="S6485" t="s">
        <v>24513</v>
      </c>
      <c r="T6485" s="3">
        <v>45833</v>
      </c>
      <c r="U6485" s="3">
        <v>45833</v>
      </c>
      <c r="V6485" s="2">
        <v>0</v>
      </c>
      <c r="W6485" t="s">
        <v>44</v>
      </c>
      <c r="X6485" t="s">
        <v>44</v>
      </c>
      <c r="Y6485" t="s">
        <v>16452</v>
      </c>
      <c r="Z6485" t="s">
        <v>16453</v>
      </c>
      <c r="AA6485" t="s">
        <v>24514</v>
      </c>
      <c r="AB6485" t="s">
        <v>24604</v>
      </c>
      <c r="AC6485" t="s">
        <v>89</v>
      </c>
      <c r="AD6485" t="str">
        <f t="shared" si="101"/>
        <v>6000-110</v>
      </c>
      <c r="AE6485" t="str">
        <f>VLOOKUP(AD6485,'Main_Sub Desc'!C:D,2,)</f>
        <v>Misc. Credit</v>
      </c>
      <c r="AF6485" t="str">
        <f>VLOOKUP(VALUE(H6485),'Main_Sub Desc'!F:G,2,)</f>
        <v>Wtr Rev Other/Misc</v>
      </c>
      <c r="AG6485">
        <f>IFERROR(VLOOKUP(VALUE(I6485),'PC Mapping'!A:F,6,),"")</f>
        <v>10719</v>
      </c>
      <c r="AH6485" s="13" t="str">
        <f>VLOOKUP(AG6485,'PC Mapping'!L:M,2,)</f>
        <v>All Other Water</v>
      </c>
    </row>
    <row r="6486" spans="1:34" x14ac:dyDescent="0.2">
      <c r="A6486" t="s">
        <v>25883</v>
      </c>
      <c r="B6486" t="s">
        <v>25827</v>
      </c>
      <c r="C6486" t="s">
        <v>24797</v>
      </c>
      <c r="D6486" t="s">
        <v>24798</v>
      </c>
      <c r="E6486" s="3">
        <v>45833</v>
      </c>
      <c r="F6486" t="s">
        <v>44</v>
      </c>
      <c r="G6486" t="s">
        <v>3742</v>
      </c>
      <c r="H6486" t="s">
        <v>3716</v>
      </c>
      <c r="I6486" t="s">
        <v>4534</v>
      </c>
      <c r="J6486" t="s">
        <v>4522</v>
      </c>
      <c r="K6486" s="2">
        <v>5</v>
      </c>
      <c r="L6486" t="s">
        <v>44</v>
      </c>
      <c r="M6486" s="2">
        <v>5</v>
      </c>
      <c r="N6486" t="s">
        <v>4523</v>
      </c>
      <c r="O6486" t="s">
        <v>4524</v>
      </c>
      <c r="P6486" t="s">
        <v>25884</v>
      </c>
      <c r="Q6486" t="s">
        <v>25885</v>
      </c>
      <c r="R6486" t="s">
        <v>44</v>
      </c>
      <c r="S6486" t="s">
        <v>24475</v>
      </c>
      <c r="T6486" s="3">
        <v>45833</v>
      </c>
      <c r="U6486" s="3">
        <v>45833</v>
      </c>
      <c r="V6486" s="2">
        <v>0</v>
      </c>
      <c r="W6486" t="s">
        <v>44</v>
      </c>
      <c r="X6486" t="s">
        <v>44</v>
      </c>
      <c r="Y6486" t="s">
        <v>4704</v>
      </c>
      <c r="Z6486" t="s">
        <v>4705</v>
      </c>
      <c r="AA6486" t="s">
        <v>4529</v>
      </c>
      <c r="AB6486" t="s">
        <v>24681</v>
      </c>
      <c r="AC6486" t="s">
        <v>99</v>
      </c>
      <c r="AD6486" t="str">
        <f t="shared" si="101"/>
        <v>10-50</v>
      </c>
      <c r="AE6486" t="str">
        <f>VLOOKUP(AD6486,'Main_Sub Desc'!C:D,2,)</f>
        <v>Late Payment (Adj.Cr)</v>
      </c>
      <c r="AF6486" t="str">
        <f>VLOOKUP(VALUE(H6486),'Main_Sub Desc'!F:G,2,)</f>
        <v>Wst Rev Late Payment</v>
      </c>
      <c r="AG6486">
        <f>IFERROR(VLOOKUP(VALUE(I6486),'PC Mapping'!A:F,6,),"")</f>
        <v>10514</v>
      </c>
      <c r="AH6486" s="13" t="str">
        <f>VLOOKUP(AG6486,'PC Mapping'!L:M,2,)</f>
        <v>Bolivar Sewer</v>
      </c>
    </row>
    <row r="6487" spans="1:34" x14ac:dyDescent="0.2">
      <c r="A6487" t="s">
        <v>25886</v>
      </c>
      <c r="B6487" t="s">
        <v>25827</v>
      </c>
      <c r="C6487" t="s">
        <v>24797</v>
      </c>
      <c r="D6487" t="s">
        <v>24798</v>
      </c>
      <c r="E6487" s="3">
        <v>45833</v>
      </c>
      <c r="F6487" t="s">
        <v>44</v>
      </c>
      <c r="G6487" t="s">
        <v>3742</v>
      </c>
      <c r="H6487" t="s">
        <v>3716</v>
      </c>
      <c r="I6487" t="s">
        <v>4846</v>
      </c>
      <c r="J6487" t="s">
        <v>4522</v>
      </c>
      <c r="K6487" s="2">
        <v>20.49</v>
      </c>
      <c r="L6487" t="s">
        <v>44</v>
      </c>
      <c r="M6487" s="2">
        <v>20.49</v>
      </c>
      <c r="N6487" t="s">
        <v>4523</v>
      </c>
      <c r="O6487" t="s">
        <v>4524</v>
      </c>
      <c r="P6487" t="s">
        <v>5533</v>
      </c>
      <c r="Q6487" t="s">
        <v>25887</v>
      </c>
      <c r="R6487" t="s">
        <v>44</v>
      </c>
      <c r="S6487" t="s">
        <v>24382</v>
      </c>
      <c r="T6487" s="3">
        <v>45833</v>
      </c>
      <c r="U6487" s="3">
        <v>45833</v>
      </c>
      <c r="V6487" s="2">
        <v>0</v>
      </c>
      <c r="W6487" t="s">
        <v>44</v>
      </c>
      <c r="X6487" t="s">
        <v>44</v>
      </c>
      <c r="Y6487" t="s">
        <v>20893</v>
      </c>
      <c r="Z6487" t="s">
        <v>1554</v>
      </c>
      <c r="AA6487" t="s">
        <v>4529</v>
      </c>
      <c r="AB6487" t="s">
        <v>24681</v>
      </c>
      <c r="AC6487" t="s">
        <v>89</v>
      </c>
      <c r="AD6487" t="str">
        <f t="shared" si="101"/>
        <v>10-50</v>
      </c>
      <c r="AE6487" t="str">
        <f>VLOOKUP(AD6487,'Main_Sub Desc'!C:D,2,)</f>
        <v>Late Payment (Adj.Cr)</v>
      </c>
      <c r="AF6487" t="str">
        <f>VLOOKUP(VALUE(H6487),'Main_Sub Desc'!F:G,2,)</f>
        <v>Wst Rev Late Payment</v>
      </c>
      <c r="AG6487">
        <f>IFERROR(VLOOKUP(VALUE(I6487),'PC Mapping'!A:F,6,),"")</f>
        <v>10721</v>
      </c>
      <c r="AH6487" s="13" t="str">
        <f>VLOOKUP(AG6487,'PC Mapping'!L:M,2,)</f>
        <v>Silverleaf Sewer</v>
      </c>
    </row>
    <row r="6488" spans="1:34" x14ac:dyDescent="0.2">
      <c r="A6488" t="s">
        <v>25888</v>
      </c>
      <c r="B6488" t="s">
        <v>25827</v>
      </c>
      <c r="C6488" t="s">
        <v>24797</v>
      </c>
      <c r="D6488" t="s">
        <v>24798</v>
      </c>
      <c r="E6488" s="3">
        <v>45833</v>
      </c>
      <c r="F6488" t="s">
        <v>44</v>
      </c>
      <c r="G6488" t="s">
        <v>3742</v>
      </c>
      <c r="H6488" t="s">
        <v>3727</v>
      </c>
      <c r="I6488" t="s">
        <v>3752</v>
      </c>
      <c r="J6488" t="s">
        <v>4522</v>
      </c>
      <c r="K6488" s="2">
        <v>237.23</v>
      </c>
      <c r="L6488" t="s">
        <v>44</v>
      </c>
      <c r="M6488" s="2">
        <v>237.23</v>
      </c>
      <c r="N6488" t="s">
        <v>4523</v>
      </c>
      <c r="O6488" t="s">
        <v>4524</v>
      </c>
      <c r="P6488" t="s">
        <v>13777</v>
      </c>
      <c r="Q6488" t="s">
        <v>25889</v>
      </c>
      <c r="R6488" t="s">
        <v>44</v>
      </c>
      <c r="S6488" t="s">
        <v>24513</v>
      </c>
      <c r="T6488" s="3">
        <v>45833</v>
      </c>
      <c r="U6488" s="3">
        <v>45833</v>
      </c>
      <c r="V6488" s="2">
        <v>0</v>
      </c>
      <c r="W6488" t="s">
        <v>44</v>
      </c>
      <c r="X6488" t="s">
        <v>44</v>
      </c>
      <c r="Y6488" t="s">
        <v>13779</v>
      </c>
      <c r="Z6488" t="s">
        <v>13780</v>
      </c>
      <c r="AA6488" t="s">
        <v>24514</v>
      </c>
      <c r="AB6488" t="s">
        <v>24604</v>
      </c>
      <c r="AC6488" t="s">
        <v>89</v>
      </c>
      <c r="AD6488" t="str">
        <f t="shared" si="101"/>
        <v>6000-110</v>
      </c>
      <c r="AE6488" t="str">
        <f>VLOOKUP(AD6488,'Main_Sub Desc'!C:D,2,)</f>
        <v>Misc. Credit</v>
      </c>
      <c r="AF6488" t="str">
        <f>VLOOKUP(VALUE(H6488),'Main_Sub Desc'!F:G,2,)</f>
        <v>Wtr Rev Other/Misc</v>
      </c>
      <c r="AG6488">
        <f>IFERROR(VLOOKUP(VALUE(I6488),'PC Mapping'!A:F,6,),"")</f>
        <v>10719</v>
      </c>
      <c r="AH6488" s="13" t="str">
        <f>VLOOKUP(AG6488,'PC Mapping'!L:M,2,)</f>
        <v>All Other Water</v>
      </c>
    </row>
    <row r="6489" spans="1:34" x14ac:dyDescent="0.2">
      <c r="A6489" t="s">
        <v>25890</v>
      </c>
      <c r="B6489" t="s">
        <v>25827</v>
      </c>
      <c r="C6489" t="s">
        <v>24797</v>
      </c>
      <c r="D6489" t="s">
        <v>24798</v>
      </c>
      <c r="E6489" s="3">
        <v>45833</v>
      </c>
      <c r="F6489" t="s">
        <v>44</v>
      </c>
      <c r="G6489" t="s">
        <v>3742</v>
      </c>
      <c r="H6489" t="s">
        <v>3727</v>
      </c>
      <c r="I6489" t="s">
        <v>3752</v>
      </c>
      <c r="J6489" t="s">
        <v>4522</v>
      </c>
      <c r="K6489" s="2">
        <v>700.9</v>
      </c>
      <c r="L6489" t="s">
        <v>44</v>
      </c>
      <c r="M6489" s="2">
        <v>700.9</v>
      </c>
      <c r="N6489" t="s">
        <v>4523</v>
      </c>
      <c r="O6489" t="s">
        <v>4524</v>
      </c>
      <c r="P6489" t="s">
        <v>7029</v>
      </c>
      <c r="Q6489" t="s">
        <v>25891</v>
      </c>
      <c r="R6489" t="s">
        <v>44</v>
      </c>
      <c r="S6489" t="s">
        <v>24513</v>
      </c>
      <c r="T6489" s="3">
        <v>45833</v>
      </c>
      <c r="U6489" s="3">
        <v>45833</v>
      </c>
      <c r="V6489" s="2">
        <v>0</v>
      </c>
      <c r="W6489" t="s">
        <v>44</v>
      </c>
      <c r="X6489" t="s">
        <v>44</v>
      </c>
      <c r="Y6489" t="s">
        <v>25892</v>
      </c>
      <c r="Z6489" t="s">
        <v>2164</v>
      </c>
      <c r="AA6489" t="s">
        <v>24514</v>
      </c>
      <c r="AB6489" t="s">
        <v>24604</v>
      </c>
      <c r="AC6489" t="s">
        <v>89</v>
      </c>
      <c r="AD6489" t="str">
        <f t="shared" si="101"/>
        <v>6000-110</v>
      </c>
      <c r="AE6489" t="str">
        <f>VLOOKUP(AD6489,'Main_Sub Desc'!C:D,2,)</f>
        <v>Misc. Credit</v>
      </c>
      <c r="AF6489" t="str">
        <f>VLOOKUP(VALUE(H6489),'Main_Sub Desc'!F:G,2,)</f>
        <v>Wtr Rev Other/Misc</v>
      </c>
      <c r="AG6489">
        <f>IFERROR(VLOOKUP(VALUE(I6489),'PC Mapping'!A:F,6,),"")</f>
        <v>10719</v>
      </c>
      <c r="AH6489" s="13" t="str">
        <f>VLOOKUP(AG6489,'PC Mapping'!L:M,2,)</f>
        <v>All Other Water</v>
      </c>
    </row>
    <row r="6490" spans="1:34" x14ac:dyDescent="0.2">
      <c r="A6490" t="s">
        <v>25893</v>
      </c>
      <c r="B6490" t="s">
        <v>25827</v>
      </c>
      <c r="C6490" t="s">
        <v>24797</v>
      </c>
      <c r="D6490" t="s">
        <v>24798</v>
      </c>
      <c r="E6490" s="3">
        <v>45833</v>
      </c>
      <c r="F6490" t="s">
        <v>44</v>
      </c>
      <c r="G6490" t="s">
        <v>3742</v>
      </c>
      <c r="H6490" t="s">
        <v>3727</v>
      </c>
      <c r="I6490" t="s">
        <v>3752</v>
      </c>
      <c r="J6490" t="s">
        <v>4522</v>
      </c>
      <c r="K6490" s="2">
        <v>170.16</v>
      </c>
      <c r="L6490" t="s">
        <v>44</v>
      </c>
      <c r="M6490" s="2">
        <v>170.16</v>
      </c>
      <c r="N6490" t="s">
        <v>4523</v>
      </c>
      <c r="O6490" t="s">
        <v>4524</v>
      </c>
      <c r="P6490" t="s">
        <v>16204</v>
      </c>
      <c r="Q6490" t="s">
        <v>25894</v>
      </c>
      <c r="R6490" t="s">
        <v>44</v>
      </c>
      <c r="S6490" t="s">
        <v>24513</v>
      </c>
      <c r="T6490" s="3">
        <v>45833</v>
      </c>
      <c r="U6490" s="3">
        <v>45833</v>
      </c>
      <c r="V6490" s="2">
        <v>0</v>
      </c>
      <c r="W6490" t="s">
        <v>44</v>
      </c>
      <c r="X6490" t="s">
        <v>44</v>
      </c>
      <c r="Y6490" t="s">
        <v>18565</v>
      </c>
      <c r="Z6490" t="s">
        <v>93</v>
      </c>
      <c r="AA6490" t="s">
        <v>24514</v>
      </c>
      <c r="AB6490" t="s">
        <v>24604</v>
      </c>
      <c r="AC6490" t="s">
        <v>89</v>
      </c>
      <c r="AD6490" t="str">
        <f t="shared" si="101"/>
        <v>6000-110</v>
      </c>
      <c r="AE6490" t="str">
        <f>VLOOKUP(AD6490,'Main_Sub Desc'!C:D,2,)</f>
        <v>Misc. Credit</v>
      </c>
      <c r="AF6490" t="str">
        <f>VLOOKUP(VALUE(H6490),'Main_Sub Desc'!F:G,2,)</f>
        <v>Wtr Rev Other/Misc</v>
      </c>
      <c r="AG6490">
        <f>IFERROR(VLOOKUP(VALUE(I6490),'PC Mapping'!A:F,6,),"")</f>
        <v>10719</v>
      </c>
      <c r="AH6490" s="13" t="str">
        <f>VLOOKUP(AG6490,'PC Mapping'!L:M,2,)</f>
        <v>All Other Water</v>
      </c>
    </row>
    <row r="6491" spans="1:34" x14ac:dyDescent="0.2">
      <c r="A6491" t="s">
        <v>25895</v>
      </c>
      <c r="B6491" t="s">
        <v>25827</v>
      </c>
      <c r="C6491" t="s">
        <v>24797</v>
      </c>
      <c r="D6491" t="s">
        <v>24798</v>
      </c>
      <c r="E6491" s="3">
        <v>45833</v>
      </c>
      <c r="F6491" t="s">
        <v>44</v>
      </c>
      <c r="G6491" t="s">
        <v>3742</v>
      </c>
      <c r="H6491" t="s">
        <v>3722</v>
      </c>
      <c r="I6491" t="s">
        <v>4538</v>
      </c>
      <c r="J6491" t="s">
        <v>4522</v>
      </c>
      <c r="K6491" s="2">
        <v>15</v>
      </c>
      <c r="L6491" t="s">
        <v>44</v>
      </c>
      <c r="M6491" s="2">
        <v>15</v>
      </c>
      <c r="N6491" t="s">
        <v>4523</v>
      </c>
      <c r="O6491" t="s">
        <v>4524</v>
      </c>
      <c r="P6491" t="s">
        <v>24627</v>
      </c>
      <c r="Q6491" t="s">
        <v>25896</v>
      </c>
      <c r="R6491" t="s">
        <v>44</v>
      </c>
      <c r="S6491" t="s">
        <v>24598</v>
      </c>
      <c r="T6491" s="3">
        <v>45833</v>
      </c>
      <c r="U6491" s="3">
        <v>45833</v>
      </c>
      <c r="V6491" s="2">
        <v>0</v>
      </c>
      <c r="W6491" t="s">
        <v>44</v>
      </c>
      <c r="X6491" t="s">
        <v>44</v>
      </c>
      <c r="Y6491" t="s">
        <v>25897</v>
      </c>
      <c r="Z6491" t="s">
        <v>25898</v>
      </c>
      <c r="AA6491" t="s">
        <v>4529</v>
      </c>
      <c r="AB6491" t="s">
        <v>24681</v>
      </c>
      <c r="AC6491" t="s">
        <v>89</v>
      </c>
      <c r="AD6491" t="str">
        <f t="shared" si="101"/>
        <v>10-50</v>
      </c>
      <c r="AE6491" t="str">
        <f>VLOOKUP(AD6491,'Main_Sub Desc'!C:D,2,)</f>
        <v>Late Payment (Adj.Cr)</v>
      </c>
      <c r="AF6491" t="str">
        <f>VLOOKUP(VALUE(H6491),'Main_Sub Desc'!F:G,2,)</f>
        <v>Wtr Rev Late Payment</v>
      </c>
      <c r="AG6491">
        <f>IFERROR(VLOOKUP(VALUE(I6491),'PC Mapping'!A:F,6,),"")</f>
        <v>10469</v>
      </c>
      <c r="AH6491" s="13" t="str">
        <f>VLOOKUP(AG6491,'PC Mapping'!L:M,2,)</f>
        <v>Bolivar Water</v>
      </c>
    </row>
    <row r="6492" spans="1:34" x14ac:dyDescent="0.2">
      <c r="A6492" t="s">
        <v>25899</v>
      </c>
      <c r="B6492" t="s">
        <v>25827</v>
      </c>
      <c r="C6492" t="s">
        <v>24797</v>
      </c>
      <c r="D6492" t="s">
        <v>24798</v>
      </c>
      <c r="E6492" s="3">
        <v>45833</v>
      </c>
      <c r="F6492" t="s">
        <v>44</v>
      </c>
      <c r="G6492" t="s">
        <v>3742</v>
      </c>
      <c r="H6492" t="s">
        <v>3727</v>
      </c>
      <c r="I6492" t="s">
        <v>3752</v>
      </c>
      <c r="J6492" t="s">
        <v>4522</v>
      </c>
      <c r="K6492" s="2">
        <v>198.33</v>
      </c>
      <c r="L6492" t="s">
        <v>44</v>
      </c>
      <c r="M6492" s="2">
        <v>198.33</v>
      </c>
      <c r="N6492" t="s">
        <v>4523</v>
      </c>
      <c r="O6492" t="s">
        <v>4524</v>
      </c>
      <c r="P6492" t="s">
        <v>7640</v>
      </c>
      <c r="Q6492" t="s">
        <v>25900</v>
      </c>
      <c r="R6492" t="s">
        <v>44</v>
      </c>
      <c r="S6492" t="s">
        <v>24513</v>
      </c>
      <c r="T6492" s="3">
        <v>45833</v>
      </c>
      <c r="U6492" s="3">
        <v>45833</v>
      </c>
      <c r="V6492" s="2">
        <v>0</v>
      </c>
      <c r="W6492" t="s">
        <v>44</v>
      </c>
      <c r="X6492" t="s">
        <v>44</v>
      </c>
      <c r="Y6492" t="s">
        <v>25901</v>
      </c>
      <c r="Z6492" t="s">
        <v>2226</v>
      </c>
      <c r="AA6492" t="s">
        <v>24514</v>
      </c>
      <c r="AB6492" t="s">
        <v>24604</v>
      </c>
      <c r="AC6492" t="s">
        <v>89</v>
      </c>
      <c r="AD6492" t="str">
        <f t="shared" si="101"/>
        <v>6000-110</v>
      </c>
      <c r="AE6492" t="str">
        <f>VLOOKUP(AD6492,'Main_Sub Desc'!C:D,2,)</f>
        <v>Misc. Credit</v>
      </c>
      <c r="AF6492" t="str">
        <f>VLOOKUP(VALUE(H6492),'Main_Sub Desc'!F:G,2,)</f>
        <v>Wtr Rev Other/Misc</v>
      </c>
      <c r="AG6492">
        <f>IFERROR(VLOOKUP(VALUE(I6492),'PC Mapping'!A:F,6,),"")</f>
        <v>10719</v>
      </c>
      <c r="AH6492" s="13" t="str">
        <f>VLOOKUP(AG6492,'PC Mapping'!L:M,2,)</f>
        <v>All Other Water</v>
      </c>
    </row>
    <row r="6493" spans="1:34" x14ac:dyDescent="0.2">
      <c r="A6493" t="s">
        <v>25902</v>
      </c>
      <c r="B6493" t="s">
        <v>25827</v>
      </c>
      <c r="C6493" t="s">
        <v>24797</v>
      </c>
      <c r="D6493" t="s">
        <v>24798</v>
      </c>
      <c r="E6493" s="3">
        <v>45833</v>
      </c>
      <c r="F6493" t="s">
        <v>44</v>
      </c>
      <c r="G6493" t="s">
        <v>3742</v>
      </c>
      <c r="H6493" t="s">
        <v>3727</v>
      </c>
      <c r="I6493" t="s">
        <v>3752</v>
      </c>
      <c r="J6493" t="s">
        <v>4522</v>
      </c>
      <c r="K6493" s="2">
        <v>49.23</v>
      </c>
      <c r="L6493" t="s">
        <v>44</v>
      </c>
      <c r="M6493" s="2">
        <v>49.23</v>
      </c>
      <c r="N6493" t="s">
        <v>4523</v>
      </c>
      <c r="O6493" t="s">
        <v>4524</v>
      </c>
      <c r="P6493" t="s">
        <v>9704</v>
      </c>
      <c r="Q6493" t="s">
        <v>25903</v>
      </c>
      <c r="R6493" t="s">
        <v>44</v>
      </c>
      <c r="S6493" t="s">
        <v>24513</v>
      </c>
      <c r="T6493" s="3">
        <v>45833</v>
      </c>
      <c r="U6493" s="3">
        <v>45833</v>
      </c>
      <c r="V6493" s="2">
        <v>0</v>
      </c>
      <c r="W6493" t="s">
        <v>44</v>
      </c>
      <c r="X6493" t="s">
        <v>44</v>
      </c>
      <c r="Y6493" t="s">
        <v>16079</v>
      </c>
      <c r="Z6493" t="s">
        <v>2717</v>
      </c>
      <c r="AA6493" t="s">
        <v>24514</v>
      </c>
      <c r="AB6493" t="s">
        <v>24604</v>
      </c>
      <c r="AC6493" t="s">
        <v>89</v>
      </c>
      <c r="AD6493" t="str">
        <f t="shared" si="101"/>
        <v>6000-110</v>
      </c>
      <c r="AE6493" t="str">
        <f>VLOOKUP(AD6493,'Main_Sub Desc'!C:D,2,)</f>
        <v>Misc. Credit</v>
      </c>
      <c r="AF6493" t="str">
        <f>VLOOKUP(VALUE(H6493),'Main_Sub Desc'!F:G,2,)</f>
        <v>Wtr Rev Other/Misc</v>
      </c>
      <c r="AG6493">
        <f>IFERROR(VLOOKUP(VALUE(I6493),'PC Mapping'!A:F,6,),"")</f>
        <v>10719</v>
      </c>
      <c r="AH6493" s="13" t="str">
        <f>VLOOKUP(AG6493,'PC Mapping'!L:M,2,)</f>
        <v>All Other Water</v>
      </c>
    </row>
    <row r="6494" spans="1:34" x14ac:dyDescent="0.2">
      <c r="A6494" t="s">
        <v>25904</v>
      </c>
      <c r="B6494" t="s">
        <v>25827</v>
      </c>
      <c r="C6494" t="s">
        <v>24797</v>
      </c>
      <c r="D6494" t="s">
        <v>24798</v>
      </c>
      <c r="E6494" s="3">
        <v>45833</v>
      </c>
      <c r="F6494" t="s">
        <v>44</v>
      </c>
      <c r="G6494" t="s">
        <v>3742</v>
      </c>
      <c r="H6494" t="s">
        <v>3727</v>
      </c>
      <c r="I6494" t="s">
        <v>3752</v>
      </c>
      <c r="J6494" t="s">
        <v>4522</v>
      </c>
      <c r="K6494" s="2">
        <v>39.659999999999997</v>
      </c>
      <c r="L6494" t="s">
        <v>44</v>
      </c>
      <c r="M6494" s="2">
        <v>39.659999999999997</v>
      </c>
      <c r="N6494" t="s">
        <v>4523</v>
      </c>
      <c r="O6494" t="s">
        <v>4524</v>
      </c>
      <c r="P6494" t="s">
        <v>25905</v>
      </c>
      <c r="Q6494" t="s">
        <v>25906</v>
      </c>
      <c r="R6494" t="s">
        <v>44</v>
      </c>
      <c r="S6494" t="s">
        <v>24513</v>
      </c>
      <c r="T6494" s="3">
        <v>45833</v>
      </c>
      <c r="U6494" s="3">
        <v>45833</v>
      </c>
      <c r="V6494" s="2">
        <v>0</v>
      </c>
      <c r="W6494" t="s">
        <v>44</v>
      </c>
      <c r="X6494" t="s">
        <v>44</v>
      </c>
      <c r="Y6494" t="s">
        <v>25907</v>
      </c>
      <c r="Z6494" t="s">
        <v>25908</v>
      </c>
      <c r="AA6494" t="s">
        <v>24514</v>
      </c>
      <c r="AB6494" t="s">
        <v>24604</v>
      </c>
      <c r="AC6494" t="s">
        <v>89</v>
      </c>
      <c r="AD6494" t="str">
        <f t="shared" si="101"/>
        <v>6000-110</v>
      </c>
      <c r="AE6494" t="str">
        <f>VLOOKUP(AD6494,'Main_Sub Desc'!C:D,2,)</f>
        <v>Misc. Credit</v>
      </c>
      <c r="AF6494" t="str">
        <f>VLOOKUP(VALUE(H6494),'Main_Sub Desc'!F:G,2,)</f>
        <v>Wtr Rev Other/Misc</v>
      </c>
      <c r="AG6494">
        <f>IFERROR(VLOOKUP(VALUE(I6494),'PC Mapping'!A:F,6,),"")</f>
        <v>10719</v>
      </c>
      <c r="AH6494" s="13" t="str">
        <f>VLOOKUP(AG6494,'PC Mapping'!L:M,2,)</f>
        <v>All Other Water</v>
      </c>
    </row>
    <row r="6495" spans="1:34" x14ac:dyDescent="0.2">
      <c r="A6495" t="s">
        <v>25909</v>
      </c>
      <c r="B6495" t="s">
        <v>25827</v>
      </c>
      <c r="C6495" t="s">
        <v>24797</v>
      </c>
      <c r="D6495" t="s">
        <v>24798</v>
      </c>
      <c r="E6495" s="3">
        <v>45833</v>
      </c>
      <c r="F6495" t="s">
        <v>44</v>
      </c>
      <c r="G6495" t="s">
        <v>3742</v>
      </c>
      <c r="H6495" t="s">
        <v>3727</v>
      </c>
      <c r="I6495" t="s">
        <v>3752</v>
      </c>
      <c r="J6495" t="s">
        <v>4522</v>
      </c>
      <c r="K6495" s="2">
        <v>66.099999999999994</v>
      </c>
      <c r="L6495" t="s">
        <v>44</v>
      </c>
      <c r="M6495" s="2">
        <v>66.099999999999994</v>
      </c>
      <c r="N6495" t="s">
        <v>4523</v>
      </c>
      <c r="O6495" t="s">
        <v>4524</v>
      </c>
      <c r="P6495" t="s">
        <v>17896</v>
      </c>
      <c r="Q6495" t="s">
        <v>25910</v>
      </c>
      <c r="R6495" t="s">
        <v>44</v>
      </c>
      <c r="S6495" t="s">
        <v>24513</v>
      </c>
      <c r="T6495" s="3">
        <v>45833</v>
      </c>
      <c r="U6495" s="3">
        <v>45833</v>
      </c>
      <c r="V6495" s="2">
        <v>0</v>
      </c>
      <c r="W6495" t="s">
        <v>44</v>
      </c>
      <c r="X6495" t="s">
        <v>44</v>
      </c>
      <c r="Y6495" t="s">
        <v>25911</v>
      </c>
      <c r="Z6495" t="s">
        <v>25912</v>
      </c>
      <c r="AA6495" t="s">
        <v>24514</v>
      </c>
      <c r="AB6495" t="s">
        <v>24604</v>
      </c>
      <c r="AC6495" t="s">
        <v>89</v>
      </c>
      <c r="AD6495" t="str">
        <f t="shared" si="101"/>
        <v>6000-110</v>
      </c>
      <c r="AE6495" t="str">
        <f>VLOOKUP(AD6495,'Main_Sub Desc'!C:D,2,)</f>
        <v>Misc. Credit</v>
      </c>
      <c r="AF6495" t="str">
        <f>VLOOKUP(VALUE(H6495),'Main_Sub Desc'!F:G,2,)</f>
        <v>Wtr Rev Other/Misc</v>
      </c>
      <c r="AG6495">
        <f>IFERROR(VLOOKUP(VALUE(I6495),'PC Mapping'!A:F,6,),"")</f>
        <v>10719</v>
      </c>
      <c r="AH6495" s="13" t="str">
        <f>VLOOKUP(AG6495,'PC Mapping'!L:M,2,)</f>
        <v>All Other Water</v>
      </c>
    </row>
    <row r="6496" spans="1:34" x14ac:dyDescent="0.2">
      <c r="A6496" t="s">
        <v>25913</v>
      </c>
      <c r="B6496" t="s">
        <v>25827</v>
      </c>
      <c r="C6496" t="s">
        <v>24797</v>
      </c>
      <c r="D6496" t="s">
        <v>24798</v>
      </c>
      <c r="E6496" s="3">
        <v>45833</v>
      </c>
      <c r="F6496" t="s">
        <v>44</v>
      </c>
      <c r="G6496" t="s">
        <v>3742</v>
      </c>
      <c r="H6496" t="s">
        <v>3727</v>
      </c>
      <c r="I6496" t="s">
        <v>3752</v>
      </c>
      <c r="J6496" t="s">
        <v>4522</v>
      </c>
      <c r="K6496" s="2">
        <v>194.09</v>
      </c>
      <c r="L6496" t="s">
        <v>44</v>
      </c>
      <c r="M6496" s="2">
        <v>194.09</v>
      </c>
      <c r="N6496" t="s">
        <v>4523</v>
      </c>
      <c r="O6496" t="s">
        <v>4524</v>
      </c>
      <c r="P6496" t="s">
        <v>7448</v>
      </c>
      <c r="Q6496" t="s">
        <v>25914</v>
      </c>
      <c r="R6496" t="s">
        <v>44</v>
      </c>
      <c r="S6496" t="s">
        <v>24513</v>
      </c>
      <c r="T6496" s="3">
        <v>45833</v>
      </c>
      <c r="U6496" s="3">
        <v>45833</v>
      </c>
      <c r="V6496" s="2">
        <v>0</v>
      </c>
      <c r="W6496" t="s">
        <v>44</v>
      </c>
      <c r="X6496" t="s">
        <v>44</v>
      </c>
      <c r="Y6496" t="s">
        <v>8154</v>
      </c>
      <c r="Z6496" t="s">
        <v>3517</v>
      </c>
      <c r="AA6496" t="s">
        <v>24514</v>
      </c>
      <c r="AB6496" t="s">
        <v>24604</v>
      </c>
      <c r="AC6496" t="s">
        <v>89</v>
      </c>
      <c r="AD6496" t="str">
        <f t="shared" si="101"/>
        <v>6000-110</v>
      </c>
      <c r="AE6496" t="str">
        <f>VLOOKUP(AD6496,'Main_Sub Desc'!C:D,2,)</f>
        <v>Misc. Credit</v>
      </c>
      <c r="AF6496" t="str">
        <f>VLOOKUP(VALUE(H6496),'Main_Sub Desc'!F:G,2,)</f>
        <v>Wtr Rev Other/Misc</v>
      </c>
      <c r="AG6496">
        <f>IFERROR(VLOOKUP(VALUE(I6496),'PC Mapping'!A:F,6,),"")</f>
        <v>10719</v>
      </c>
      <c r="AH6496" s="13" t="str">
        <f>VLOOKUP(AG6496,'PC Mapping'!L:M,2,)</f>
        <v>All Other Water</v>
      </c>
    </row>
    <row r="6497" spans="1:34" x14ac:dyDescent="0.2">
      <c r="A6497" t="s">
        <v>25915</v>
      </c>
      <c r="B6497" t="s">
        <v>25827</v>
      </c>
      <c r="C6497" t="s">
        <v>24797</v>
      </c>
      <c r="D6497" t="s">
        <v>24798</v>
      </c>
      <c r="E6497" s="3">
        <v>45833</v>
      </c>
      <c r="F6497" t="s">
        <v>44</v>
      </c>
      <c r="G6497" t="s">
        <v>3742</v>
      </c>
      <c r="H6497" t="s">
        <v>3727</v>
      </c>
      <c r="I6497" t="s">
        <v>3752</v>
      </c>
      <c r="J6497" t="s">
        <v>4522</v>
      </c>
      <c r="K6497" s="2">
        <v>136.76</v>
      </c>
      <c r="L6497" t="s">
        <v>44</v>
      </c>
      <c r="M6497" s="2">
        <v>136.76</v>
      </c>
      <c r="N6497" t="s">
        <v>4523</v>
      </c>
      <c r="O6497" t="s">
        <v>4524</v>
      </c>
      <c r="P6497" t="s">
        <v>13544</v>
      </c>
      <c r="Q6497" t="s">
        <v>25916</v>
      </c>
      <c r="R6497" t="s">
        <v>44</v>
      </c>
      <c r="S6497" t="s">
        <v>24513</v>
      </c>
      <c r="T6497" s="3">
        <v>45833</v>
      </c>
      <c r="U6497" s="3">
        <v>45833</v>
      </c>
      <c r="V6497" s="2">
        <v>0</v>
      </c>
      <c r="W6497" t="s">
        <v>44</v>
      </c>
      <c r="X6497" t="s">
        <v>44</v>
      </c>
      <c r="Y6497" t="s">
        <v>25917</v>
      </c>
      <c r="Z6497" t="s">
        <v>25918</v>
      </c>
      <c r="AA6497" t="s">
        <v>24514</v>
      </c>
      <c r="AB6497" t="s">
        <v>24604</v>
      </c>
      <c r="AC6497" t="s">
        <v>89</v>
      </c>
      <c r="AD6497" t="str">
        <f t="shared" si="101"/>
        <v>6000-110</v>
      </c>
      <c r="AE6497" t="str">
        <f>VLOOKUP(AD6497,'Main_Sub Desc'!C:D,2,)</f>
        <v>Misc. Credit</v>
      </c>
      <c r="AF6497" t="str">
        <f>VLOOKUP(VALUE(H6497),'Main_Sub Desc'!F:G,2,)</f>
        <v>Wtr Rev Other/Misc</v>
      </c>
      <c r="AG6497">
        <f>IFERROR(VLOOKUP(VALUE(I6497),'PC Mapping'!A:F,6,),"")</f>
        <v>10719</v>
      </c>
      <c r="AH6497" s="13" t="str">
        <f>VLOOKUP(AG6497,'PC Mapping'!L:M,2,)</f>
        <v>All Other Water</v>
      </c>
    </row>
    <row r="6498" spans="1:34" x14ac:dyDescent="0.2">
      <c r="A6498" t="s">
        <v>25919</v>
      </c>
      <c r="B6498" t="s">
        <v>25827</v>
      </c>
      <c r="C6498" t="s">
        <v>24797</v>
      </c>
      <c r="D6498" t="s">
        <v>24798</v>
      </c>
      <c r="E6498" s="3">
        <v>45833</v>
      </c>
      <c r="F6498" t="s">
        <v>44</v>
      </c>
      <c r="G6498" t="s">
        <v>3742</v>
      </c>
      <c r="H6498" t="s">
        <v>3727</v>
      </c>
      <c r="I6498" t="s">
        <v>3752</v>
      </c>
      <c r="J6498" t="s">
        <v>4522</v>
      </c>
      <c r="K6498" s="2">
        <v>224.78</v>
      </c>
      <c r="L6498" t="s">
        <v>44</v>
      </c>
      <c r="M6498" s="2">
        <v>224.78</v>
      </c>
      <c r="N6498" t="s">
        <v>4523</v>
      </c>
      <c r="O6498" t="s">
        <v>4524</v>
      </c>
      <c r="P6498" t="s">
        <v>8312</v>
      </c>
      <c r="Q6498" t="s">
        <v>25920</v>
      </c>
      <c r="R6498" t="s">
        <v>44</v>
      </c>
      <c r="S6498" t="s">
        <v>24513</v>
      </c>
      <c r="T6498" s="3">
        <v>45833</v>
      </c>
      <c r="U6498" s="3">
        <v>45833</v>
      </c>
      <c r="V6498" s="2">
        <v>0</v>
      </c>
      <c r="W6498" t="s">
        <v>44</v>
      </c>
      <c r="X6498" t="s">
        <v>44</v>
      </c>
      <c r="Y6498" t="s">
        <v>25921</v>
      </c>
      <c r="Z6498" t="s">
        <v>25922</v>
      </c>
      <c r="AA6498" t="s">
        <v>24514</v>
      </c>
      <c r="AB6498" t="s">
        <v>24604</v>
      </c>
      <c r="AC6498" t="s">
        <v>89</v>
      </c>
      <c r="AD6498" t="str">
        <f t="shared" si="101"/>
        <v>6000-110</v>
      </c>
      <c r="AE6498" t="str">
        <f>VLOOKUP(AD6498,'Main_Sub Desc'!C:D,2,)</f>
        <v>Misc. Credit</v>
      </c>
      <c r="AF6498" t="str">
        <f>VLOOKUP(VALUE(H6498),'Main_Sub Desc'!F:G,2,)</f>
        <v>Wtr Rev Other/Misc</v>
      </c>
      <c r="AG6498">
        <f>IFERROR(VLOOKUP(VALUE(I6498),'PC Mapping'!A:F,6,),"")</f>
        <v>10719</v>
      </c>
      <c r="AH6498" s="13" t="str">
        <f>VLOOKUP(AG6498,'PC Mapping'!L:M,2,)</f>
        <v>All Other Water</v>
      </c>
    </row>
    <row r="6499" spans="1:34" x14ac:dyDescent="0.2">
      <c r="A6499" t="s">
        <v>25923</v>
      </c>
      <c r="B6499" t="s">
        <v>25924</v>
      </c>
      <c r="C6499" t="s">
        <v>24797</v>
      </c>
      <c r="D6499" t="s">
        <v>24798</v>
      </c>
      <c r="E6499" s="3">
        <v>45834</v>
      </c>
      <c r="F6499" t="s">
        <v>44</v>
      </c>
      <c r="G6499" t="s">
        <v>3742</v>
      </c>
      <c r="H6499" t="s">
        <v>3727</v>
      </c>
      <c r="I6499" t="s">
        <v>3752</v>
      </c>
      <c r="J6499" t="s">
        <v>4522</v>
      </c>
      <c r="K6499" s="2">
        <v>175.22</v>
      </c>
      <c r="L6499" t="s">
        <v>44</v>
      </c>
      <c r="M6499" s="2">
        <v>175.22</v>
      </c>
      <c r="N6499" t="s">
        <v>4523</v>
      </c>
      <c r="O6499" t="s">
        <v>4524</v>
      </c>
      <c r="P6499" t="s">
        <v>9062</v>
      </c>
      <c r="Q6499" t="s">
        <v>25925</v>
      </c>
      <c r="R6499" t="s">
        <v>44</v>
      </c>
      <c r="S6499" t="s">
        <v>5154</v>
      </c>
      <c r="T6499" s="3">
        <v>45834</v>
      </c>
      <c r="U6499" s="3">
        <v>45834</v>
      </c>
      <c r="V6499" s="2">
        <v>0</v>
      </c>
      <c r="W6499" t="s">
        <v>44</v>
      </c>
      <c r="X6499" t="s">
        <v>44</v>
      </c>
      <c r="Y6499" t="s">
        <v>12512</v>
      </c>
      <c r="Z6499" t="s">
        <v>2119</v>
      </c>
      <c r="AA6499" t="s">
        <v>24514</v>
      </c>
      <c r="AB6499" t="s">
        <v>24604</v>
      </c>
      <c r="AC6499" t="s">
        <v>89</v>
      </c>
      <c r="AD6499" t="str">
        <f t="shared" si="101"/>
        <v>6000-110</v>
      </c>
      <c r="AE6499" t="str">
        <f>VLOOKUP(AD6499,'Main_Sub Desc'!C:D,2,)</f>
        <v>Misc. Credit</v>
      </c>
      <c r="AF6499" t="str">
        <f>VLOOKUP(VALUE(H6499),'Main_Sub Desc'!F:G,2,)</f>
        <v>Wtr Rev Other/Misc</v>
      </c>
      <c r="AG6499">
        <f>IFERROR(VLOOKUP(VALUE(I6499),'PC Mapping'!A:F,6,),"")</f>
        <v>10719</v>
      </c>
      <c r="AH6499" s="13" t="str">
        <f>VLOOKUP(AG6499,'PC Mapping'!L:M,2,)</f>
        <v>All Other Water</v>
      </c>
    </row>
    <row r="6500" spans="1:34" x14ac:dyDescent="0.2">
      <c r="A6500" t="s">
        <v>25926</v>
      </c>
      <c r="B6500" t="s">
        <v>25838</v>
      </c>
      <c r="C6500" t="s">
        <v>24797</v>
      </c>
      <c r="D6500" t="s">
        <v>24798</v>
      </c>
      <c r="E6500" s="3">
        <v>45833</v>
      </c>
      <c r="F6500" t="s">
        <v>44</v>
      </c>
      <c r="G6500" t="s">
        <v>3742</v>
      </c>
      <c r="H6500" t="s">
        <v>3729</v>
      </c>
      <c r="I6500" t="s">
        <v>3752</v>
      </c>
      <c r="J6500" t="s">
        <v>4522</v>
      </c>
      <c r="K6500" s="2">
        <v>-50</v>
      </c>
      <c r="L6500" t="s">
        <v>44</v>
      </c>
      <c r="M6500" s="2">
        <v>-50</v>
      </c>
      <c r="N6500" t="s">
        <v>4523</v>
      </c>
      <c r="O6500" t="s">
        <v>4524</v>
      </c>
      <c r="P6500" t="s">
        <v>11830</v>
      </c>
      <c r="Q6500" t="s">
        <v>25927</v>
      </c>
      <c r="R6500" t="s">
        <v>44</v>
      </c>
      <c r="S6500" t="s">
        <v>24800</v>
      </c>
      <c r="T6500" s="3">
        <v>45833</v>
      </c>
      <c r="U6500" s="3">
        <v>45833</v>
      </c>
      <c r="V6500" s="2">
        <v>0</v>
      </c>
      <c r="W6500" t="s">
        <v>44</v>
      </c>
      <c r="X6500" t="s">
        <v>44</v>
      </c>
      <c r="Y6500" t="s">
        <v>11832</v>
      </c>
      <c r="Z6500" t="s">
        <v>1886</v>
      </c>
      <c r="AA6500" t="s">
        <v>4529</v>
      </c>
      <c r="AB6500" t="s">
        <v>24662</v>
      </c>
      <c r="AC6500" t="s">
        <v>89</v>
      </c>
      <c r="AD6500" t="str">
        <f t="shared" si="101"/>
        <v>10-26</v>
      </c>
      <c r="AE6500" t="str">
        <f>VLOOKUP(AD6500,'Main_Sub Desc'!C:D,2,)</f>
        <v>Connection Charge</v>
      </c>
      <c r="AF6500" t="str">
        <f>VLOOKUP(VALUE(H6500),'Main_Sub Desc'!F:G,2,)</f>
        <v>Wtr Rev Establish</v>
      </c>
      <c r="AG6500">
        <f>IFERROR(VLOOKUP(VALUE(I6500),'PC Mapping'!A:F,6,),"")</f>
        <v>10719</v>
      </c>
      <c r="AH6500" s="13" t="str">
        <f>VLOOKUP(AG6500,'PC Mapping'!L:M,2,)</f>
        <v>All Other Water</v>
      </c>
    </row>
    <row r="6501" spans="1:34" x14ac:dyDescent="0.2">
      <c r="A6501" t="s">
        <v>25928</v>
      </c>
      <c r="B6501" t="s">
        <v>25929</v>
      </c>
      <c r="C6501" t="s">
        <v>24797</v>
      </c>
      <c r="D6501" t="s">
        <v>24798</v>
      </c>
      <c r="E6501" s="3">
        <v>45834</v>
      </c>
      <c r="F6501" t="s">
        <v>44</v>
      </c>
      <c r="G6501" t="s">
        <v>3742</v>
      </c>
      <c r="H6501" t="s">
        <v>3727</v>
      </c>
      <c r="I6501" t="s">
        <v>3752</v>
      </c>
      <c r="J6501" t="s">
        <v>4522</v>
      </c>
      <c r="K6501" s="2">
        <v>-50</v>
      </c>
      <c r="L6501" t="s">
        <v>44</v>
      </c>
      <c r="M6501" s="2">
        <v>-50</v>
      </c>
      <c r="N6501" t="s">
        <v>4523</v>
      </c>
      <c r="O6501" t="s">
        <v>4524</v>
      </c>
      <c r="P6501" t="s">
        <v>16718</v>
      </c>
      <c r="Q6501" t="s">
        <v>25930</v>
      </c>
      <c r="R6501" t="s">
        <v>44</v>
      </c>
      <c r="S6501" t="s">
        <v>24800</v>
      </c>
      <c r="T6501" s="3">
        <v>45834</v>
      </c>
      <c r="U6501" s="3">
        <v>45834</v>
      </c>
      <c r="V6501" s="2">
        <v>0</v>
      </c>
      <c r="W6501" t="s">
        <v>44</v>
      </c>
      <c r="X6501" t="s">
        <v>44</v>
      </c>
      <c r="Y6501" t="s">
        <v>25931</v>
      </c>
      <c r="Z6501" t="s">
        <v>25932</v>
      </c>
      <c r="AA6501" t="s">
        <v>4529</v>
      </c>
      <c r="AB6501" t="s">
        <v>24801</v>
      </c>
      <c r="AC6501" t="s">
        <v>89</v>
      </c>
      <c r="AD6501" t="str">
        <f t="shared" si="101"/>
        <v>10-23</v>
      </c>
      <c r="AE6501" t="str">
        <f>VLOOKUP(AD6501,'Main_Sub Desc'!C:D,2,)</f>
        <v>Move Out / Turn Off  Fee</v>
      </c>
      <c r="AF6501" t="str">
        <f>VLOOKUP(VALUE(H6501),'Main_Sub Desc'!F:G,2,)</f>
        <v>Wtr Rev Other/Misc</v>
      </c>
      <c r="AG6501">
        <f>IFERROR(VLOOKUP(VALUE(I6501),'PC Mapping'!A:F,6,),"")</f>
        <v>10719</v>
      </c>
      <c r="AH6501" s="13" t="str">
        <f>VLOOKUP(AG6501,'PC Mapping'!L:M,2,)</f>
        <v>All Other Water</v>
      </c>
    </row>
    <row r="6502" spans="1:34" x14ac:dyDescent="0.2">
      <c r="A6502" t="s">
        <v>25933</v>
      </c>
      <c r="B6502" t="s">
        <v>25929</v>
      </c>
      <c r="C6502" t="s">
        <v>24797</v>
      </c>
      <c r="D6502" t="s">
        <v>24798</v>
      </c>
      <c r="E6502" s="3">
        <v>45834</v>
      </c>
      <c r="F6502" t="s">
        <v>44</v>
      </c>
      <c r="G6502" t="s">
        <v>3742</v>
      </c>
      <c r="H6502" t="s">
        <v>3727</v>
      </c>
      <c r="I6502" t="s">
        <v>3752</v>
      </c>
      <c r="J6502" t="s">
        <v>4522</v>
      </c>
      <c r="K6502" s="2">
        <v>-50</v>
      </c>
      <c r="L6502" t="s">
        <v>44</v>
      </c>
      <c r="M6502" s="2">
        <v>-50</v>
      </c>
      <c r="N6502" t="s">
        <v>4523</v>
      </c>
      <c r="O6502" t="s">
        <v>4524</v>
      </c>
      <c r="P6502" t="s">
        <v>16897</v>
      </c>
      <c r="Q6502" t="s">
        <v>25934</v>
      </c>
      <c r="R6502" t="s">
        <v>44</v>
      </c>
      <c r="S6502" t="s">
        <v>24800</v>
      </c>
      <c r="T6502" s="3">
        <v>45834</v>
      </c>
      <c r="U6502" s="3">
        <v>45834</v>
      </c>
      <c r="V6502" s="2">
        <v>0</v>
      </c>
      <c r="W6502" t="s">
        <v>44</v>
      </c>
      <c r="X6502" t="s">
        <v>44</v>
      </c>
      <c r="Y6502" t="s">
        <v>25935</v>
      </c>
      <c r="Z6502" t="s">
        <v>25936</v>
      </c>
      <c r="AA6502" t="s">
        <v>4529</v>
      </c>
      <c r="AB6502" t="s">
        <v>24801</v>
      </c>
      <c r="AC6502" t="s">
        <v>89</v>
      </c>
      <c r="AD6502" t="str">
        <f t="shared" si="101"/>
        <v>10-23</v>
      </c>
      <c r="AE6502" t="str">
        <f>VLOOKUP(AD6502,'Main_Sub Desc'!C:D,2,)</f>
        <v>Move Out / Turn Off  Fee</v>
      </c>
      <c r="AF6502" t="str">
        <f>VLOOKUP(VALUE(H6502),'Main_Sub Desc'!F:G,2,)</f>
        <v>Wtr Rev Other/Misc</v>
      </c>
      <c r="AG6502">
        <f>IFERROR(VLOOKUP(VALUE(I6502),'PC Mapping'!A:F,6,),"")</f>
        <v>10719</v>
      </c>
      <c r="AH6502" s="13" t="str">
        <f>VLOOKUP(AG6502,'PC Mapping'!L:M,2,)</f>
        <v>All Other Water</v>
      </c>
    </row>
    <row r="6503" spans="1:34" x14ac:dyDescent="0.2">
      <c r="A6503" t="s">
        <v>25937</v>
      </c>
      <c r="B6503" t="s">
        <v>25929</v>
      </c>
      <c r="C6503" t="s">
        <v>24797</v>
      </c>
      <c r="D6503" t="s">
        <v>24798</v>
      </c>
      <c r="E6503" s="3">
        <v>45834</v>
      </c>
      <c r="F6503" t="s">
        <v>44</v>
      </c>
      <c r="G6503" t="s">
        <v>3742</v>
      </c>
      <c r="H6503" t="s">
        <v>3727</v>
      </c>
      <c r="I6503" t="s">
        <v>4538</v>
      </c>
      <c r="J6503" t="s">
        <v>4522</v>
      </c>
      <c r="K6503" s="2">
        <v>-50</v>
      </c>
      <c r="L6503" t="s">
        <v>44</v>
      </c>
      <c r="M6503" s="2">
        <v>-50</v>
      </c>
      <c r="N6503" t="s">
        <v>4523</v>
      </c>
      <c r="O6503" t="s">
        <v>4524</v>
      </c>
      <c r="P6503" t="s">
        <v>5445</v>
      </c>
      <c r="Q6503" t="s">
        <v>25938</v>
      </c>
      <c r="R6503" t="s">
        <v>44</v>
      </c>
      <c r="S6503" t="s">
        <v>24800</v>
      </c>
      <c r="T6503" s="3">
        <v>45834</v>
      </c>
      <c r="U6503" s="3">
        <v>45834</v>
      </c>
      <c r="V6503" s="2">
        <v>0</v>
      </c>
      <c r="W6503" t="s">
        <v>44</v>
      </c>
      <c r="X6503" t="s">
        <v>44</v>
      </c>
      <c r="Y6503" t="s">
        <v>5449</v>
      </c>
      <c r="Z6503" t="s">
        <v>467</v>
      </c>
      <c r="AA6503" t="s">
        <v>4529</v>
      </c>
      <c r="AB6503" t="s">
        <v>24801</v>
      </c>
      <c r="AC6503" t="s">
        <v>89</v>
      </c>
      <c r="AD6503" t="str">
        <f t="shared" si="101"/>
        <v>10-23</v>
      </c>
      <c r="AE6503" t="str">
        <f>VLOOKUP(AD6503,'Main_Sub Desc'!C:D,2,)</f>
        <v>Move Out / Turn Off  Fee</v>
      </c>
      <c r="AF6503" t="str">
        <f>VLOOKUP(VALUE(H6503),'Main_Sub Desc'!F:G,2,)</f>
        <v>Wtr Rev Other/Misc</v>
      </c>
      <c r="AG6503">
        <f>IFERROR(VLOOKUP(VALUE(I6503),'PC Mapping'!A:F,6,),"")</f>
        <v>10469</v>
      </c>
      <c r="AH6503" s="13" t="str">
        <f>VLOOKUP(AG6503,'PC Mapping'!L:M,2,)</f>
        <v>Bolivar Water</v>
      </c>
    </row>
    <row r="6504" spans="1:34" x14ac:dyDescent="0.2">
      <c r="A6504" t="s">
        <v>25939</v>
      </c>
      <c r="B6504" t="s">
        <v>25929</v>
      </c>
      <c r="C6504" t="s">
        <v>24797</v>
      </c>
      <c r="D6504" t="s">
        <v>24798</v>
      </c>
      <c r="E6504" s="3">
        <v>45834</v>
      </c>
      <c r="F6504" t="s">
        <v>44</v>
      </c>
      <c r="G6504" t="s">
        <v>3742</v>
      </c>
      <c r="H6504" t="s">
        <v>3729</v>
      </c>
      <c r="I6504" t="s">
        <v>3752</v>
      </c>
      <c r="J6504" t="s">
        <v>4522</v>
      </c>
      <c r="K6504" s="2">
        <v>-50</v>
      </c>
      <c r="L6504" t="s">
        <v>44</v>
      </c>
      <c r="M6504" s="2">
        <v>-50</v>
      </c>
      <c r="N6504" t="s">
        <v>4523</v>
      </c>
      <c r="O6504" t="s">
        <v>4524</v>
      </c>
      <c r="P6504" t="s">
        <v>7062</v>
      </c>
      <c r="Q6504" t="s">
        <v>25940</v>
      </c>
      <c r="R6504" t="s">
        <v>44</v>
      </c>
      <c r="S6504" t="s">
        <v>24800</v>
      </c>
      <c r="T6504" s="3">
        <v>45834</v>
      </c>
      <c r="U6504" s="3">
        <v>45834</v>
      </c>
      <c r="V6504" s="2">
        <v>0</v>
      </c>
      <c r="W6504" t="s">
        <v>44</v>
      </c>
      <c r="X6504" t="s">
        <v>44</v>
      </c>
      <c r="Y6504" t="s">
        <v>25864</v>
      </c>
      <c r="Z6504" t="s">
        <v>1882</v>
      </c>
      <c r="AA6504" t="s">
        <v>4529</v>
      </c>
      <c r="AB6504" t="s">
        <v>24662</v>
      </c>
      <c r="AC6504" t="s">
        <v>89</v>
      </c>
      <c r="AD6504" t="str">
        <f t="shared" si="101"/>
        <v>10-26</v>
      </c>
      <c r="AE6504" t="str">
        <f>VLOOKUP(AD6504,'Main_Sub Desc'!C:D,2,)</f>
        <v>Connection Charge</v>
      </c>
      <c r="AF6504" t="str">
        <f>VLOOKUP(VALUE(H6504),'Main_Sub Desc'!F:G,2,)</f>
        <v>Wtr Rev Establish</v>
      </c>
      <c r="AG6504">
        <f>IFERROR(VLOOKUP(VALUE(I6504),'PC Mapping'!A:F,6,),"")</f>
        <v>10719</v>
      </c>
      <c r="AH6504" s="13" t="str">
        <f>VLOOKUP(AG6504,'PC Mapping'!L:M,2,)</f>
        <v>All Other Water</v>
      </c>
    </row>
    <row r="6505" spans="1:34" x14ac:dyDescent="0.2">
      <c r="A6505" t="s">
        <v>25941</v>
      </c>
      <c r="B6505" t="s">
        <v>25942</v>
      </c>
      <c r="C6505" t="s">
        <v>24797</v>
      </c>
      <c r="D6505" t="s">
        <v>24379</v>
      </c>
      <c r="E6505" s="3">
        <v>45834</v>
      </c>
      <c r="F6505" t="s">
        <v>44</v>
      </c>
      <c r="G6505" t="s">
        <v>3742</v>
      </c>
      <c r="H6505" t="s">
        <v>3729</v>
      </c>
      <c r="I6505" t="s">
        <v>4538</v>
      </c>
      <c r="J6505" t="s">
        <v>4522</v>
      </c>
      <c r="K6505" s="2">
        <v>-50</v>
      </c>
      <c r="L6505" t="s">
        <v>44</v>
      </c>
      <c r="M6505" s="2">
        <v>-50</v>
      </c>
      <c r="N6505" t="s">
        <v>4523</v>
      </c>
      <c r="O6505" t="s">
        <v>24380</v>
      </c>
      <c r="P6505" t="s">
        <v>5604</v>
      </c>
      <c r="Q6505" t="s">
        <v>25943</v>
      </c>
      <c r="R6505" t="s">
        <v>44</v>
      </c>
      <c r="S6505" t="s">
        <v>24382</v>
      </c>
      <c r="T6505" s="3">
        <v>45834</v>
      </c>
      <c r="U6505" s="3">
        <v>45834</v>
      </c>
      <c r="V6505" s="2">
        <v>0</v>
      </c>
      <c r="W6505" t="s">
        <v>44</v>
      </c>
      <c r="X6505" t="s">
        <v>44</v>
      </c>
      <c r="Y6505" t="s">
        <v>25944</v>
      </c>
      <c r="Z6505" t="s">
        <v>25945</v>
      </c>
      <c r="AA6505" t="s">
        <v>4529</v>
      </c>
      <c r="AB6505" t="s">
        <v>24383</v>
      </c>
      <c r="AC6505" t="s">
        <v>89</v>
      </c>
      <c r="AD6505" t="str">
        <f t="shared" si="101"/>
        <v>10-44</v>
      </c>
      <c r="AE6505" t="str">
        <f>VLOOKUP(AD6505,'Main_Sub Desc'!C:D,2,)</f>
        <v>Initiation Fee</v>
      </c>
      <c r="AF6505" t="str">
        <f>VLOOKUP(VALUE(H6505),'Main_Sub Desc'!F:G,2,)</f>
        <v>Wtr Rev Establish</v>
      </c>
      <c r="AG6505">
        <f>IFERROR(VLOOKUP(VALUE(I6505),'PC Mapping'!A:F,6,),"")</f>
        <v>10469</v>
      </c>
      <c r="AH6505" s="13" t="str">
        <f>VLOOKUP(AG6505,'PC Mapping'!L:M,2,)</f>
        <v>Bolivar Water</v>
      </c>
    </row>
    <row r="6506" spans="1:34" x14ac:dyDescent="0.2">
      <c r="A6506" t="s">
        <v>25946</v>
      </c>
      <c r="B6506" t="s">
        <v>25942</v>
      </c>
      <c r="C6506" t="s">
        <v>24797</v>
      </c>
      <c r="D6506" t="s">
        <v>24379</v>
      </c>
      <c r="E6506" s="3">
        <v>45834</v>
      </c>
      <c r="F6506" t="s">
        <v>44</v>
      </c>
      <c r="G6506" t="s">
        <v>3742</v>
      </c>
      <c r="H6506" t="s">
        <v>3718</v>
      </c>
      <c r="I6506" t="s">
        <v>4534</v>
      </c>
      <c r="J6506" t="s">
        <v>4522</v>
      </c>
      <c r="K6506" s="2">
        <v>-50</v>
      </c>
      <c r="L6506" t="s">
        <v>44</v>
      </c>
      <c r="M6506" s="2">
        <v>-50</v>
      </c>
      <c r="N6506" t="s">
        <v>4523</v>
      </c>
      <c r="O6506" t="s">
        <v>24380</v>
      </c>
      <c r="P6506" t="s">
        <v>5604</v>
      </c>
      <c r="Q6506" t="s">
        <v>25947</v>
      </c>
      <c r="R6506" t="s">
        <v>44</v>
      </c>
      <c r="S6506" t="s">
        <v>24382</v>
      </c>
      <c r="T6506" s="3">
        <v>45834</v>
      </c>
      <c r="U6506" s="3">
        <v>45834</v>
      </c>
      <c r="V6506" s="2">
        <v>0</v>
      </c>
      <c r="W6506" t="s">
        <v>44</v>
      </c>
      <c r="X6506" t="s">
        <v>44</v>
      </c>
      <c r="Y6506" t="s">
        <v>25948</v>
      </c>
      <c r="Z6506" t="s">
        <v>25949</v>
      </c>
      <c r="AA6506" t="s">
        <v>4529</v>
      </c>
      <c r="AB6506" t="s">
        <v>24383</v>
      </c>
      <c r="AC6506" t="s">
        <v>89</v>
      </c>
      <c r="AD6506" t="str">
        <f t="shared" si="101"/>
        <v>10-44</v>
      </c>
      <c r="AE6506" t="str">
        <f>VLOOKUP(AD6506,'Main_Sub Desc'!C:D,2,)</f>
        <v>Initiation Fee</v>
      </c>
      <c r="AF6506" t="str">
        <f>VLOOKUP(VALUE(H6506),'Main_Sub Desc'!F:G,2,)</f>
        <v>Wst Rev Establish</v>
      </c>
      <c r="AG6506">
        <f>IFERROR(VLOOKUP(VALUE(I6506),'PC Mapping'!A:F,6,),"")</f>
        <v>10514</v>
      </c>
      <c r="AH6506" s="13" t="str">
        <f>VLOOKUP(AG6506,'PC Mapping'!L:M,2,)</f>
        <v>Bolivar Sewer</v>
      </c>
    </row>
    <row r="6507" spans="1:34" x14ac:dyDescent="0.2">
      <c r="A6507" t="s">
        <v>25950</v>
      </c>
      <c r="B6507" t="s">
        <v>25924</v>
      </c>
      <c r="C6507" t="s">
        <v>24797</v>
      </c>
      <c r="D6507" t="s">
        <v>24798</v>
      </c>
      <c r="E6507" s="3">
        <v>45834</v>
      </c>
      <c r="F6507" t="s">
        <v>44</v>
      </c>
      <c r="G6507" t="s">
        <v>3742</v>
      </c>
      <c r="H6507" t="s">
        <v>3716</v>
      </c>
      <c r="I6507" t="s">
        <v>4708</v>
      </c>
      <c r="J6507" t="s">
        <v>4522</v>
      </c>
      <c r="K6507" s="2">
        <v>5</v>
      </c>
      <c r="L6507" t="s">
        <v>44</v>
      </c>
      <c r="M6507" s="2">
        <v>5</v>
      </c>
      <c r="N6507" t="s">
        <v>4523</v>
      </c>
      <c r="O6507" t="s">
        <v>4524</v>
      </c>
      <c r="P6507" t="s">
        <v>12263</v>
      </c>
      <c r="Q6507" t="s">
        <v>25951</v>
      </c>
      <c r="R6507" t="s">
        <v>44</v>
      </c>
      <c r="S6507" t="s">
        <v>24382</v>
      </c>
      <c r="T6507" s="3">
        <v>45834</v>
      </c>
      <c r="U6507" s="3">
        <v>45834</v>
      </c>
      <c r="V6507" s="2">
        <v>0</v>
      </c>
      <c r="W6507" t="s">
        <v>44</v>
      </c>
      <c r="X6507" t="s">
        <v>44</v>
      </c>
      <c r="Y6507" t="s">
        <v>17243</v>
      </c>
      <c r="Z6507" t="s">
        <v>17244</v>
      </c>
      <c r="AA6507" t="s">
        <v>4529</v>
      </c>
      <c r="AB6507" t="s">
        <v>24681</v>
      </c>
      <c r="AC6507" t="s">
        <v>89</v>
      </c>
      <c r="AD6507" t="str">
        <f t="shared" si="101"/>
        <v>10-50</v>
      </c>
      <c r="AE6507" t="str">
        <f>VLOOKUP(AD6507,'Main_Sub Desc'!C:D,2,)</f>
        <v>Late Payment (Adj.Cr)</v>
      </c>
      <c r="AF6507" t="str">
        <f>VLOOKUP(VALUE(H6507),'Main_Sub Desc'!F:G,2,)</f>
        <v>Wst Rev Late Payment</v>
      </c>
      <c r="AG6507">
        <f>IFERROR(VLOOKUP(VALUE(I6507),'PC Mapping'!A:F,6,),"")</f>
        <v>10720</v>
      </c>
      <c r="AH6507" s="13" t="str">
        <f>VLOOKUP(AG6507,'PC Mapping'!L:M,2,)</f>
        <v>All Other Sewer</v>
      </c>
    </row>
    <row r="6508" spans="1:34" x14ac:dyDescent="0.2">
      <c r="A6508" t="s">
        <v>25952</v>
      </c>
      <c r="B6508" t="s">
        <v>25929</v>
      </c>
      <c r="C6508" t="s">
        <v>24797</v>
      </c>
      <c r="D6508" t="s">
        <v>24798</v>
      </c>
      <c r="E6508" s="3">
        <v>45834</v>
      </c>
      <c r="F6508" t="s">
        <v>44</v>
      </c>
      <c r="G6508" t="s">
        <v>3742</v>
      </c>
      <c r="H6508" t="s">
        <v>3729</v>
      </c>
      <c r="I6508" t="s">
        <v>4538</v>
      </c>
      <c r="J6508" t="s">
        <v>4522</v>
      </c>
      <c r="K6508" s="2">
        <v>-50</v>
      </c>
      <c r="L6508" t="s">
        <v>44</v>
      </c>
      <c r="M6508" s="2">
        <v>-50</v>
      </c>
      <c r="N6508" t="s">
        <v>4523</v>
      </c>
      <c r="O6508" t="s">
        <v>4524</v>
      </c>
      <c r="P6508" t="s">
        <v>25953</v>
      </c>
      <c r="Q6508" t="s">
        <v>25954</v>
      </c>
      <c r="R6508" t="s">
        <v>44</v>
      </c>
      <c r="S6508" t="s">
        <v>24800</v>
      </c>
      <c r="T6508" s="3">
        <v>45834</v>
      </c>
      <c r="U6508" s="3">
        <v>45834</v>
      </c>
      <c r="V6508" s="2">
        <v>0</v>
      </c>
      <c r="W6508" t="s">
        <v>44</v>
      </c>
      <c r="X6508" t="s">
        <v>44</v>
      </c>
      <c r="Y6508" t="s">
        <v>25955</v>
      </c>
      <c r="Z6508" t="s">
        <v>25956</v>
      </c>
      <c r="AA6508" t="s">
        <v>4529</v>
      </c>
      <c r="AB6508" t="s">
        <v>24662</v>
      </c>
      <c r="AC6508" t="s">
        <v>89</v>
      </c>
      <c r="AD6508" t="str">
        <f t="shared" si="101"/>
        <v>10-26</v>
      </c>
      <c r="AE6508" t="str">
        <f>VLOOKUP(AD6508,'Main_Sub Desc'!C:D,2,)</f>
        <v>Connection Charge</v>
      </c>
      <c r="AF6508" t="str">
        <f>VLOOKUP(VALUE(H6508),'Main_Sub Desc'!F:G,2,)</f>
        <v>Wtr Rev Establish</v>
      </c>
      <c r="AG6508">
        <f>IFERROR(VLOOKUP(VALUE(I6508),'PC Mapping'!A:F,6,),"")</f>
        <v>10469</v>
      </c>
      <c r="AH6508" s="13" t="str">
        <f>VLOOKUP(AG6508,'PC Mapping'!L:M,2,)</f>
        <v>Bolivar Water</v>
      </c>
    </row>
    <row r="6509" spans="1:34" x14ac:dyDescent="0.2">
      <c r="A6509" t="s">
        <v>25957</v>
      </c>
      <c r="B6509" t="s">
        <v>25942</v>
      </c>
      <c r="C6509" t="s">
        <v>24797</v>
      </c>
      <c r="D6509" t="s">
        <v>24379</v>
      </c>
      <c r="E6509" s="3">
        <v>45834</v>
      </c>
      <c r="F6509" t="s">
        <v>44</v>
      </c>
      <c r="G6509" t="s">
        <v>3742</v>
      </c>
      <c r="H6509" t="s">
        <v>3729</v>
      </c>
      <c r="I6509" t="s">
        <v>4538</v>
      </c>
      <c r="J6509" t="s">
        <v>4522</v>
      </c>
      <c r="K6509" s="2">
        <v>-50</v>
      </c>
      <c r="L6509" t="s">
        <v>44</v>
      </c>
      <c r="M6509" s="2">
        <v>-50</v>
      </c>
      <c r="N6509" t="s">
        <v>4523</v>
      </c>
      <c r="O6509" t="s">
        <v>24380</v>
      </c>
      <c r="P6509" t="s">
        <v>5604</v>
      </c>
      <c r="Q6509" t="s">
        <v>25958</v>
      </c>
      <c r="R6509" t="s">
        <v>44</v>
      </c>
      <c r="S6509" t="s">
        <v>24382</v>
      </c>
      <c r="T6509" s="3">
        <v>45834</v>
      </c>
      <c r="U6509" s="3">
        <v>45834</v>
      </c>
      <c r="V6509" s="2">
        <v>0</v>
      </c>
      <c r="W6509" t="s">
        <v>44</v>
      </c>
      <c r="X6509" t="s">
        <v>44</v>
      </c>
      <c r="Y6509" t="s">
        <v>25959</v>
      </c>
      <c r="Z6509" t="s">
        <v>25960</v>
      </c>
      <c r="AA6509" t="s">
        <v>4529</v>
      </c>
      <c r="AB6509" t="s">
        <v>24383</v>
      </c>
      <c r="AC6509" t="s">
        <v>89</v>
      </c>
      <c r="AD6509" t="str">
        <f t="shared" si="101"/>
        <v>10-44</v>
      </c>
      <c r="AE6509" t="str">
        <f>VLOOKUP(AD6509,'Main_Sub Desc'!C:D,2,)</f>
        <v>Initiation Fee</v>
      </c>
      <c r="AF6509" t="str">
        <f>VLOOKUP(VALUE(H6509),'Main_Sub Desc'!F:G,2,)</f>
        <v>Wtr Rev Establish</v>
      </c>
      <c r="AG6509">
        <f>IFERROR(VLOOKUP(VALUE(I6509),'PC Mapping'!A:F,6,),"")</f>
        <v>10469</v>
      </c>
      <c r="AH6509" s="13" t="str">
        <f>VLOOKUP(AG6509,'PC Mapping'!L:M,2,)</f>
        <v>Bolivar Water</v>
      </c>
    </row>
    <row r="6510" spans="1:34" x14ac:dyDescent="0.2">
      <c r="A6510" t="s">
        <v>25961</v>
      </c>
      <c r="B6510" t="s">
        <v>25942</v>
      </c>
      <c r="C6510" t="s">
        <v>24797</v>
      </c>
      <c r="D6510" t="s">
        <v>24379</v>
      </c>
      <c r="E6510" s="3">
        <v>45834</v>
      </c>
      <c r="F6510" t="s">
        <v>44</v>
      </c>
      <c r="G6510" t="s">
        <v>3742</v>
      </c>
      <c r="H6510" t="s">
        <v>3729</v>
      </c>
      <c r="I6510" t="s">
        <v>4538</v>
      </c>
      <c r="J6510" t="s">
        <v>4522</v>
      </c>
      <c r="K6510" s="2">
        <v>-50</v>
      </c>
      <c r="L6510" t="s">
        <v>44</v>
      </c>
      <c r="M6510" s="2">
        <v>-50</v>
      </c>
      <c r="N6510" t="s">
        <v>4523</v>
      </c>
      <c r="O6510" t="s">
        <v>24380</v>
      </c>
      <c r="P6510" t="s">
        <v>5604</v>
      </c>
      <c r="Q6510" t="s">
        <v>25962</v>
      </c>
      <c r="R6510" t="s">
        <v>44</v>
      </c>
      <c r="S6510" t="s">
        <v>24382</v>
      </c>
      <c r="T6510" s="3">
        <v>45834</v>
      </c>
      <c r="U6510" s="3">
        <v>45834</v>
      </c>
      <c r="V6510" s="2">
        <v>0</v>
      </c>
      <c r="W6510" t="s">
        <v>44</v>
      </c>
      <c r="X6510" t="s">
        <v>44</v>
      </c>
      <c r="Y6510" t="s">
        <v>25963</v>
      </c>
      <c r="Z6510" t="s">
        <v>25964</v>
      </c>
      <c r="AA6510" t="s">
        <v>4529</v>
      </c>
      <c r="AB6510" t="s">
        <v>24383</v>
      </c>
      <c r="AC6510" t="s">
        <v>89</v>
      </c>
      <c r="AD6510" t="str">
        <f t="shared" si="101"/>
        <v>10-44</v>
      </c>
      <c r="AE6510" t="str">
        <f>VLOOKUP(AD6510,'Main_Sub Desc'!C:D,2,)</f>
        <v>Initiation Fee</v>
      </c>
      <c r="AF6510" t="str">
        <f>VLOOKUP(VALUE(H6510),'Main_Sub Desc'!F:G,2,)</f>
        <v>Wtr Rev Establish</v>
      </c>
      <c r="AG6510">
        <f>IFERROR(VLOOKUP(VALUE(I6510),'PC Mapping'!A:F,6,),"")</f>
        <v>10469</v>
      </c>
      <c r="AH6510" s="13" t="str">
        <f>VLOOKUP(AG6510,'PC Mapping'!L:M,2,)</f>
        <v>Bolivar Water</v>
      </c>
    </row>
    <row r="6511" spans="1:34" x14ac:dyDescent="0.2">
      <c r="A6511" t="s">
        <v>25965</v>
      </c>
      <c r="B6511" t="s">
        <v>25942</v>
      </c>
      <c r="C6511" t="s">
        <v>24797</v>
      </c>
      <c r="D6511" t="s">
        <v>24379</v>
      </c>
      <c r="E6511" s="3">
        <v>45834</v>
      </c>
      <c r="F6511" t="s">
        <v>44</v>
      </c>
      <c r="G6511" t="s">
        <v>3742</v>
      </c>
      <c r="H6511" t="s">
        <v>3718</v>
      </c>
      <c r="I6511" t="s">
        <v>4534</v>
      </c>
      <c r="J6511" t="s">
        <v>4522</v>
      </c>
      <c r="K6511" s="2">
        <v>-50</v>
      </c>
      <c r="L6511" t="s">
        <v>44</v>
      </c>
      <c r="M6511" s="2">
        <v>-50</v>
      </c>
      <c r="N6511" t="s">
        <v>4523</v>
      </c>
      <c r="O6511" t="s">
        <v>24380</v>
      </c>
      <c r="P6511" t="s">
        <v>5604</v>
      </c>
      <c r="Q6511" t="s">
        <v>25966</v>
      </c>
      <c r="R6511" t="s">
        <v>44</v>
      </c>
      <c r="S6511" t="s">
        <v>24382</v>
      </c>
      <c r="T6511" s="3">
        <v>45834</v>
      </c>
      <c r="U6511" s="3">
        <v>45834</v>
      </c>
      <c r="V6511" s="2">
        <v>0</v>
      </c>
      <c r="W6511" t="s">
        <v>44</v>
      </c>
      <c r="X6511" t="s">
        <v>44</v>
      </c>
      <c r="Y6511" t="s">
        <v>25967</v>
      </c>
      <c r="Z6511" t="s">
        <v>25968</v>
      </c>
      <c r="AA6511" t="s">
        <v>4529</v>
      </c>
      <c r="AB6511" t="s">
        <v>24383</v>
      </c>
      <c r="AC6511" t="s">
        <v>89</v>
      </c>
      <c r="AD6511" t="str">
        <f t="shared" si="101"/>
        <v>10-44</v>
      </c>
      <c r="AE6511" t="str">
        <f>VLOOKUP(AD6511,'Main_Sub Desc'!C:D,2,)</f>
        <v>Initiation Fee</v>
      </c>
      <c r="AF6511" t="str">
        <f>VLOOKUP(VALUE(H6511),'Main_Sub Desc'!F:G,2,)</f>
        <v>Wst Rev Establish</v>
      </c>
      <c r="AG6511">
        <f>IFERROR(VLOOKUP(VALUE(I6511),'PC Mapping'!A:F,6,),"")</f>
        <v>10514</v>
      </c>
      <c r="AH6511" s="13" t="str">
        <f>VLOOKUP(AG6511,'PC Mapping'!L:M,2,)</f>
        <v>Bolivar Sewer</v>
      </c>
    </row>
    <row r="6512" spans="1:34" x14ac:dyDescent="0.2">
      <c r="A6512" t="s">
        <v>25969</v>
      </c>
      <c r="B6512" t="s">
        <v>25942</v>
      </c>
      <c r="C6512" t="s">
        <v>24797</v>
      </c>
      <c r="D6512" t="s">
        <v>24379</v>
      </c>
      <c r="E6512" s="3">
        <v>45834</v>
      </c>
      <c r="F6512" t="s">
        <v>44</v>
      </c>
      <c r="G6512" t="s">
        <v>3742</v>
      </c>
      <c r="H6512" t="s">
        <v>3718</v>
      </c>
      <c r="I6512" t="s">
        <v>4534</v>
      </c>
      <c r="J6512" t="s">
        <v>4522</v>
      </c>
      <c r="K6512" s="2">
        <v>-50</v>
      </c>
      <c r="L6512" t="s">
        <v>44</v>
      </c>
      <c r="M6512" s="2">
        <v>-50</v>
      </c>
      <c r="N6512" t="s">
        <v>4523</v>
      </c>
      <c r="O6512" t="s">
        <v>24380</v>
      </c>
      <c r="P6512" t="s">
        <v>5604</v>
      </c>
      <c r="Q6512" t="s">
        <v>25970</v>
      </c>
      <c r="R6512" t="s">
        <v>44</v>
      </c>
      <c r="S6512" t="s">
        <v>24382</v>
      </c>
      <c r="T6512" s="3">
        <v>45834</v>
      </c>
      <c r="U6512" s="3">
        <v>45834</v>
      </c>
      <c r="V6512" s="2">
        <v>0</v>
      </c>
      <c r="W6512" t="s">
        <v>44</v>
      </c>
      <c r="X6512" t="s">
        <v>44</v>
      </c>
      <c r="Y6512" t="s">
        <v>25971</v>
      </c>
      <c r="Z6512" t="s">
        <v>25972</v>
      </c>
      <c r="AA6512" t="s">
        <v>4529</v>
      </c>
      <c r="AB6512" t="s">
        <v>24383</v>
      </c>
      <c r="AC6512" t="s">
        <v>89</v>
      </c>
      <c r="AD6512" t="str">
        <f t="shared" si="101"/>
        <v>10-44</v>
      </c>
      <c r="AE6512" t="str">
        <f>VLOOKUP(AD6512,'Main_Sub Desc'!C:D,2,)</f>
        <v>Initiation Fee</v>
      </c>
      <c r="AF6512" t="str">
        <f>VLOOKUP(VALUE(H6512),'Main_Sub Desc'!F:G,2,)</f>
        <v>Wst Rev Establish</v>
      </c>
      <c r="AG6512">
        <f>IFERROR(VLOOKUP(VALUE(I6512),'PC Mapping'!A:F,6,),"")</f>
        <v>10514</v>
      </c>
      <c r="AH6512" s="13" t="str">
        <f>VLOOKUP(AG6512,'PC Mapping'!L:M,2,)</f>
        <v>Bolivar Sewer</v>
      </c>
    </row>
    <row r="6513" spans="1:34" x14ac:dyDescent="0.2">
      <c r="A6513" t="s">
        <v>25973</v>
      </c>
      <c r="B6513" t="s">
        <v>25924</v>
      </c>
      <c r="C6513" t="s">
        <v>24797</v>
      </c>
      <c r="D6513" t="s">
        <v>24798</v>
      </c>
      <c r="E6513" s="3">
        <v>45834</v>
      </c>
      <c r="F6513" t="s">
        <v>24698</v>
      </c>
      <c r="G6513" t="s">
        <v>3742</v>
      </c>
      <c r="H6513" t="s">
        <v>3727</v>
      </c>
      <c r="I6513" t="s">
        <v>3752</v>
      </c>
      <c r="J6513" t="s">
        <v>4522</v>
      </c>
      <c r="K6513" s="2">
        <v>21.56</v>
      </c>
      <c r="L6513" t="s">
        <v>44</v>
      </c>
      <c r="M6513" s="2">
        <v>21.56</v>
      </c>
      <c r="N6513" t="s">
        <v>4523</v>
      </c>
      <c r="O6513" t="s">
        <v>4524</v>
      </c>
      <c r="P6513" t="s">
        <v>5681</v>
      </c>
      <c r="Q6513" t="s">
        <v>25974</v>
      </c>
      <c r="R6513" t="s">
        <v>44</v>
      </c>
      <c r="S6513" t="s">
        <v>24695</v>
      </c>
      <c r="T6513" s="3">
        <v>45834</v>
      </c>
      <c r="U6513" s="3">
        <v>45834</v>
      </c>
      <c r="V6513" s="2">
        <v>0</v>
      </c>
      <c r="W6513" t="s">
        <v>44</v>
      </c>
      <c r="X6513" t="s">
        <v>44</v>
      </c>
      <c r="Y6513" t="s">
        <v>5683</v>
      </c>
      <c r="Z6513" t="s">
        <v>5684</v>
      </c>
      <c r="AA6513" t="s">
        <v>24514</v>
      </c>
      <c r="AB6513" t="s">
        <v>24604</v>
      </c>
      <c r="AC6513" t="s">
        <v>99</v>
      </c>
      <c r="AD6513" t="str">
        <f t="shared" si="101"/>
        <v>6000-110</v>
      </c>
      <c r="AE6513" t="str">
        <f>VLOOKUP(AD6513,'Main_Sub Desc'!C:D,2,)</f>
        <v>Misc. Credit</v>
      </c>
      <c r="AF6513" t="str">
        <f>VLOOKUP(VALUE(H6513),'Main_Sub Desc'!F:G,2,)</f>
        <v>Wtr Rev Other/Misc</v>
      </c>
      <c r="AG6513">
        <f>IFERROR(VLOOKUP(VALUE(I6513),'PC Mapping'!A:F,6,),"")</f>
        <v>10719</v>
      </c>
      <c r="AH6513" s="13" t="str">
        <f>VLOOKUP(AG6513,'PC Mapping'!L:M,2,)</f>
        <v>All Other Water</v>
      </c>
    </row>
    <row r="6514" spans="1:34" x14ac:dyDescent="0.2">
      <c r="A6514" t="s">
        <v>25975</v>
      </c>
      <c r="B6514" t="s">
        <v>25924</v>
      </c>
      <c r="C6514" t="s">
        <v>24797</v>
      </c>
      <c r="D6514" t="s">
        <v>24798</v>
      </c>
      <c r="E6514" s="3">
        <v>45834</v>
      </c>
      <c r="F6514" t="s">
        <v>44</v>
      </c>
      <c r="G6514" t="s">
        <v>3742</v>
      </c>
      <c r="H6514" t="s">
        <v>3727</v>
      </c>
      <c r="I6514" t="s">
        <v>24347</v>
      </c>
      <c r="J6514" t="s">
        <v>4522</v>
      </c>
      <c r="K6514" s="2">
        <v>113.22</v>
      </c>
      <c r="L6514" t="s">
        <v>44</v>
      </c>
      <c r="M6514" s="2">
        <v>113.22</v>
      </c>
      <c r="N6514" t="s">
        <v>4523</v>
      </c>
      <c r="O6514" t="s">
        <v>44</v>
      </c>
      <c r="P6514" t="s">
        <v>11128</v>
      </c>
      <c r="Q6514" t="s">
        <v>25976</v>
      </c>
      <c r="R6514" t="s">
        <v>44</v>
      </c>
      <c r="S6514" t="s">
        <v>24695</v>
      </c>
      <c r="T6514" s="3">
        <v>45834</v>
      </c>
      <c r="U6514" s="3"/>
      <c r="V6514" s="2">
        <v>0</v>
      </c>
      <c r="W6514" t="s">
        <v>44</v>
      </c>
      <c r="X6514" t="s">
        <v>44</v>
      </c>
      <c r="Y6514" t="s">
        <v>44</v>
      </c>
      <c r="Z6514" t="s">
        <v>3145</v>
      </c>
      <c r="AA6514" t="s">
        <v>24514</v>
      </c>
      <c r="AB6514" t="s">
        <v>24604</v>
      </c>
      <c r="AC6514" t="s">
        <v>90</v>
      </c>
      <c r="AD6514" t="str">
        <f t="shared" si="101"/>
        <v>6000-110</v>
      </c>
      <c r="AE6514" t="str">
        <f>VLOOKUP(AD6514,'Main_Sub Desc'!C:D,2,)</f>
        <v>Misc. Credit</v>
      </c>
      <c r="AF6514" t="str">
        <f>VLOOKUP(VALUE(H6514),'Main_Sub Desc'!F:G,2,)</f>
        <v>Wtr Rev Other/Misc</v>
      </c>
      <c r="AG6514">
        <f>IFERROR(VLOOKUP(VALUE(I6514),'PC Mapping'!A:F,6,),"")</f>
        <v>10719</v>
      </c>
      <c r="AH6514" s="13" t="str">
        <f>VLOOKUP(AG6514,'PC Mapping'!L:M,2,)</f>
        <v>All Other Water</v>
      </c>
    </row>
    <row r="6515" spans="1:34" x14ac:dyDescent="0.2">
      <c r="A6515" t="s">
        <v>25977</v>
      </c>
      <c r="B6515" t="s">
        <v>25924</v>
      </c>
      <c r="C6515" t="s">
        <v>24797</v>
      </c>
      <c r="D6515" t="s">
        <v>24798</v>
      </c>
      <c r="E6515" s="3">
        <v>45834</v>
      </c>
      <c r="F6515" t="s">
        <v>24691</v>
      </c>
      <c r="G6515" t="s">
        <v>3742</v>
      </c>
      <c r="H6515" t="s">
        <v>3727</v>
      </c>
      <c r="I6515" t="s">
        <v>3752</v>
      </c>
      <c r="J6515" t="s">
        <v>4522</v>
      </c>
      <c r="K6515" s="2">
        <v>472.03</v>
      </c>
      <c r="L6515" t="s">
        <v>44</v>
      </c>
      <c r="M6515" s="2">
        <v>472.03</v>
      </c>
      <c r="N6515" t="s">
        <v>4523</v>
      </c>
      <c r="O6515" t="s">
        <v>4524</v>
      </c>
      <c r="P6515" t="s">
        <v>24693</v>
      </c>
      <c r="Q6515" t="s">
        <v>25978</v>
      </c>
      <c r="R6515" t="s">
        <v>44</v>
      </c>
      <c r="S6515" t="s">
        <v>24695</v>
      </c>
      <c r="T6515" s="3">
        <v>45834</v>
      </c>
      <c r="U6515" s="3">
        <v>45834</v>
      </c>
      <c r="V6515" s="2">
        <v>0</v>
      </c>
      <c r="W6515" t="s">
        <v>44</v>
      </c>
      <c r="X6515" t="s">
        <v>44</v>
      </c>
      <c r="Y6515" t="s">
        <v>24696</v>
      </c>
      <c r="Z6515" t="s">
        <v>24697</v>
      </c>
      <c r="AA6515" t="s">
        <v>24514</v>
      </c>
      <c r="AB6515" t="s">
        <v>24604</v>
      </c>
      <c r="AC6515" t="s">
        <v>89</v>
      </c>
      <c r="AD6515" t="str">
        <f t="shared" si="101"/>
        <v>6000-110</v>
      </c>
      <c r="AE6515" t="str">
        <f>VLOOKUP(AD6515,'Main_Sub Desc'!C:D,2,)</f>
        <v>Misc. Credit</v>
      </c>
      <c r="AF6515" t="str">
        <f>VLOOKUP(VALUE(H6515),'Main_Sub Desc'!F:G,2,)</f>
        <v>Wtr Rev Other/Misc</v>
      </c>
      <c r="AG6515">
        <f>IFERROR(VLOOKUP(VALUE(I6515),'PC Mapping'!A:F,6,),"")</f>
        <v>10719</v>
      </c>
      <c r="AH6515" s="13" t="str">
        <f>VLOOKUP(AG6515,'PC Mapping'!L:M,2,)</f>
        <v>All Other Water</v>
      </c>
    </row>
    <row r="6516" spans="1:34" x14ac:dyDescent="0.2">
      <c r="A6516" t="s">
        <v>25979</v>
      </c>
      <c r="B6516" t="s">
        <v>25924</v>
      </c>
      <c r="C6516" t="s">
        <v>24797</v>
      </c>
      <c r="D6516" t="s">
        <v>24798</v>
      </c>
      <c r="E6516" s="3">
        <v>45834</v>
      </c>
      <c r="F6516" t="s">
        <v>44</v>
      </c>
      <c r="G6516" t="s">
        <v>3742</v>
      </c>
      <c r="H6516" t="s">
        <v>3727</v>
      </c>
      <c r="I6516" t="s">
        <v>24347</v>
      </c>
      <c r="J6516" t="s">
        <v>4522</v>
      </c>
      <c r="K6516" s="2">
        <v>472.03</v>
      </c>
      <c r="L6516" t="s">
        <v>44</v>
      </c>
      <c r="M6516" s="2">
        <v>472.03</v>
      </c>
      <c r="N6516" t="s">
        <v>4523</v>
      </c>
      <c r="O6516" t="s">
        <v>44</v>
      </c>
      <c r="P6516" t="s">
        <v>24693</v>
      </c>
      <c r="Q6516" t="s">
        <v>25980</v>
      </c>
      <c r="R6516" t="s">
        <v>44</v>
      </c>
      <c r="S6516" t="s">
        <v>24695</v>
      </c>
      <c r="T6516" s="3">
        <v>45834</v>
      </c>
      <c r="U6516" s="3"/>
      <c r="V6516" s="2">
        <v>0</v>
      </c>
      <c r="W6516" t="s">
        <v>44</v>
      </c>
      <c r="X6516" t="s">
        <v>44</v>
      </c>
      <c r="Y6516" t="s">
        <v>44</v>
      </c>
      <c r="Z6516" t="s">
        <v>24697</v>
      </c>
      <c r="AA6516" t="s">
        <v>24514</v>
      </c>
      <c r="AB6516" t="s">
        <v>24604</v>
      </c>
      <c r="AC6516" t="s">
        <v>90</v>
      </c>
      <c r="AD6516" t="str">
        <f t="shared" si="101"/>
        <v>6000-110</v>
      </c>
      <c r="AE6516" t="str">
        <f>VLOOKUP(AD6516,'Main_Sub Desc'!C:D,2,)</f>
        <v>Misc. Credit</v>
      </c>
      <c r="AF6516" t="str">
        <f>VLOOKUP(VALUE(H6516),'Main_Sub Desc'!F:G,2,)</f>
        <v>Wtr Rev Other/Misc</v>
      </c>
      <c r="AG6516">
        <f>IFERROR(VLOOKUP(VALUE(I6516),'PC Mapping'!A:F,6,),"")</f>
        <v>10719</v>
      </c>
      <c r="AH6516" s="13" t="str">
        <f>VLOOKUP(AG6516,'PC Mapping'!L:M,2,)</f>
        <v>All Other Water</v>
      </c>
    </row>
    <row r="6517" spans="1:34" x14ac:dyDescent="0.2">
      <c r="A6517" t="s">
        <v>25981</v>
      </c>
      <c r="B6517" t="s">
        <v>25924</v>
      </c>
      <c r="C6517" t="s">
        <v>24797</v>
      </c>
      <c r="D6517" t="s">
        <v>24798</v>
      </c>
      <c r="E6517" s="3">
        <v>45834</v>
      </c>
      <c r="F6517" t="s">
        <v>44</v>
      </c>
      <c r="G6517" t="s">
        <v>3742</v>
      </c>
      <c r="H6517" t="s">
        <v>3727</v>
      </c>
      <c r="I6517" t="s">
        <v>24347</v>
      </c>
      <c r="J6517" t="s">
        <v>4522</v>
      </c>
      <c r="K6517" s="2">
        <v>43.13</v>
      </c>
      <c r="L6517" t="s">
        <v>44</v>
      </c>
      <c r="M6517" s="2">
        <v>43.13</v>
      </c>
      <c r="N6517" t="s">
        <v>4523</v>
      </c>
      <c r="O6517" t="s">
        <v>44</v>
      </c>
      <c r="P6517" t="s">
        <v>21226</v>
      </c>
      <c r="Q6517" t="s">
        <v>25982</v>
      </c>
      <c r="R6517" t="s">
        <v>44</v>
      </c>
      <c r="S6517" t="s">
        <v>24695</v>
      </c>
      <c r="T6517" s="3">
        <v>45834</v>
      </c>
      <c r="U6517" s="3"/>
      <c r="V6517" s="2">
        <v>0</v>
      </c>
      <c r="W6517" t="s">
        <v>44</v>
      </c>
      <c r="X6517" t="s">
        <v>44</v>
      </c>
      <c r="Y6517" t="s">
        <v>44</v>
      </c>
      <c r="Z6517" t="s">
        <v>2578</v>
      </c>
      <c r="AA6517" t="s">
        <v>24514</v>
      </c>
      <c r="AB6517" t="s">
        <v>24604</v>
      </c>
      <c r="AC6517" t="s">
        <v>90</v>
      </c>
      <c r="AD6517" t="str">
        <f t="shared" si="101"/>
        <v>6000-110</v>
      </c>
      <c r="AE6517" t="str">
        <f>VLOOKUP(AD6517,'Main_Sub Desc'!C:D,2,)</f>
        <v>Misc. Credit</v>
      </c>
      <c r="AF6517" t="str">
        <f>VLOOKUP(VALUE(H6517),'Main_Sub Desc'!F:G,2,)</f>
        <v>Wtr Rev Other/Misc</v>
      </c>
      <c r="AG6517">
        <f>IFERROR(VLOOKUP(VALUE(I6517),'PC Mapping'!A:F,6,),"")</f>
        <v>10719</v>
      </c>
      <c r="AH6517" s="13" t="str">
        <f>VLOOKUP(AG6517,'PC Mapping'!L:M,2,)</f>
        <v>All Other Water</v>
      </c>
    </row>
    <row r="6518" spans="1:34" x14ac:dyDescent="0.2">
      <c r="A6518" t="s">
        <v>25983</v>
      </c>
      <c r="B6518" t="s">
        <v>25942</v>
      </c>
      <c r="C6518" t="s">
        <v>24797</v>
      </c>
      <c r="D6518" t="s">
        <v>24379</v>
      </c>
      <c r="E6518" s="3">
        <v>45834</v>
      </c>
      <c r="F6518" t="s">
        <v>44</v>
      </c>
      <c r="G6518" t="s">
        <v>3742</v>
      </c>
      <c r="H6518" t="s">
        <v>3729</v>
      </c>
      <c r="I6518" t="s">
        <v>3752</v>
      </c>
      <c r="J6518" t="s">
        <v>4522</v>
      </c>
      <c r="K6518" s="2">
        <v>-50</v>
      </c>
      <c r="L6518" t="s">
        <v>44</v>
      </c>
      <c r="M6518" s="2">
        <v>-50</v>
      </c>
      <c r="N6518" t="s">
        <v>4523</v>
      </c>
      <c r="O6518" t="s">
        <v>24380</v>
      </c>
      <c r="P6518" t="s">
        <v>25984</v>
      </c>
      <c r="Q6518" t="s">
        <v>25985</v>
      </c>
      <c r="R6518" t="s">
        <v>44</v>
      </c>
      <c r="S6518" t="s">
        <v>24382</v>
      </c>
      <c r="T6518" s="3">
        <v>45834</v>
      </c>
      <c r="U6518" s="3">
        <v>45834</v>
      </c>
      <c r="V6518" s="2">
        <v>0</v>
      </c>
      <c r="W6518" t="s">
        <v>44</v>
      </c>
      <c r="X6518" t="s">
        <v>44</v>
      </c>
      <c r="Y6518" t="s">
        <v>25986</v>
      </c>
      <c r="Z6518" t="s">
        <v>1890</v>
      </c>
      <c r="AA6518" t="s">
        <v>4529</v>
      </c>
      <c r="AB6518" t="s">
        <v>24383</v>
      </c>
      <c r="AC6518" t="s">
        <v>89</v>
      </c>
      <c r="AD6518" t="str">
        <f t="shared" si="101"/>
        <v>10-44</v>
      </c>
      <c r="AE6518" t="str">
        <f>VLOOKUP(AD6518,'Main_Sub Desc'!C:D,2,)</f>
        <v>Initiation Fee</v>
      </c>
      <c r="AF6518" t="str">
        <f>VLOOKUP(VALUE(H6518),'Main_Sub Desc'!F:G,2,)</f>
        <v>Wtr Rev Establish</v>
      </c>
      <c r="AG6518">
        <f>IFERROR(VLOOKUP(VALUE(I6518),'PC Mapping'!A:F,6,),"")</f>
        <v>10719</v>
      </c>
      <c r="AH6518" s="13" t="str">
        <f>VLOOKUP(AG6518,'PC Mapping'!L:M,2,)</f>
        <v>All Other Water</v>
      </c>
    </row>
    <row r="6519" spans="1:34" x14ac:dyDescent="0.2">
      <c r="A6519" t="s">
        <v>25987</v>
      </c>
      <c r="B6519" t="s">
        <v>25924</v>
      </c>
      <c r="C6519" t="s">
        <v>24797</v>
      </c>
      <c r="D6519" t="s">
        <v>24798</v>
      </c>
      <c r="E6519" s="3">
        <v>45834</v>
      </c>
      <c r="F6519" t="s">
        <v>44</v>
      </c>
      <c r="G6519" t="s">
        <v>3742</v>
      </c>
      <c r="H6519" t="s">
        <v>3727</v>
      </c>
      <c r="I6519" t="s">
        <v>4538</v>
      </c>
      <c r="J6519" t="s">
        <v>4522</v>
      </c>
      <c r="K6519" s="2">
        <v>47.03</v>
      </c>
      <c r="L6519" t="s">
        <v>44</v>
      </c>
      <c r="M6519" s="2">
        <v>47.03</v>
      </c>
      <c r="N6519" t="s">
        <v>4523</v>
      </c>
      <c r="O6519" t="s">
        <v>4524</v>
      </c>
      <c r="P6519" t="s">
        <v>25988</v>
      </c>
      <c r="Q6519" t="s">
        <v>25989</v>
      </c>
      <c r="R6519" t="s">
        <v>44</v>
      </c>
      <c r="S6519" t="s">
        <v>5154</v>
      </c>
      <c r="T6519" s="3">
        <v>45834</v>
      </c>
      <c r="U6519" s="3">
        <v>45834</v>
      </c>
      <c r="V6519" s="2">
        <v>0</v>
      </c>
      <c r="W6519" t="s">
        <v>44</v>
      </c>
      <c r="X6519" t="s">
        <v>44</v>
      </c>
      <c r="Y6519" t="s">
        <v>25990</v>
      </c>
      <c r="Z6519" t="s">
        <v>25991</v>
      </c>
      <c r="AA6519" t="s">
        <v>24514</v>
      </c>
      <c r="AB6519" t="s">
        <v>24604</v>
      </c>
      <c r="AC6519" t="s">
        <v>99</v>
      </c>
      <c r="AD6519" t="str">
        <f t="shared" si="101"/>
        <v>6000-110</v>
      </c>
      <c r="AE6519" t="str">
        <f>VLOOKUP(AD6519,'Main_Sub Desc'!C:D,2,)</f>
        <v>Misc. Credit</v>
      </c>
      <c r="AF6519" t="str">
        <f>VLOOKUP(VALUE(H6519),'Main_Sub Desc'!F:G,2,)</f>
        <v>Wtr Rev Other/Misc</v>
      </c>
      <c r="AG6519">
        <f>IFERROR(VLOOKUP(VALUE(I6519),'PC Mapping'!A:F,6,),"")</f>
        <v>10469</v>
      </c>
      <c r="AH6519" s="13" t="str">
        <f>VLOOKUP(AG6519,'PC Mapping'!L:M,2,)</f>
        <v>Bolivar Water</v>
      </c>
    </row>
    <row r="6520" spans="1:34" x14ac:dyDescent="0.2">
      <c r="A6520" t="s">
        <v>25992</v>
      </c>
      <c r="B6520" t="s">
        <v>25924</v>
      </c>
      <c r="C6520" t="s">
        <v>24797</v>
      </c>
      <c r="D6520" t="s">
        <v>24798</v>
      </c>
      <c r="E6520" s="3">
        <v>45834</v>
      </c>
      <c r="F6520" t="s">
        <v>24700</v>
      </c>
      <c r="G6520" t="s">
        <v>3742</v>
      </c>
      <c r="H6520" t="s">
        <v>3727</v>
      </c>
      <c r="I6520" t="s">
        <v>24347</v>
      </c>
      <c r="J6520" t="s">
        <v>4522</v>
      </c>
      <c r="K6520" s="2">
        <v>21.56</v>
      </c>
      <c r="L6520" t="s">
        <v>44</v>
      </c>
      <c r="M6520" s="2">
        <v>21.56</v>
      </c>
      <c r="N6520" t="s">
        <v>4523</v>
      </c>
      <c r="O6520" t="s">
        <v>4524</v>
      </c>
      <c r="P6520" t="s">
        <v>5681</v>
      </c>
      <c r="Q6520" t="s">
        <v>25993</v>
      </c>
      <c r="R6520" t="s">
        <v>44</v>
      </c>
      <c r="S6520" t="s">
        <v>24695</v>
      </c>
      <c r="T6520" s="3">
        <v>45834</v>
      </c>
      <c r="U6520" s="3">
        <v>45834</v>
      </c>
      <c r="V6520" s="2">
        <v>0</v>
      </c>
      <c r="W6520" t="s">
        <v>44</v>
      </c>
      <c r="X6520" t="s">
        <v>44</v>
      </c>
      <c r="Y6520" t="s">
        <v>44</v>
      </c>
      <c r="Z6520" t="s">
        <v>5684</v>
      </c>
      <c r="AA6520" t="s">
        <v>24514</v>
      </c>
      <c r="AB6520" t="s">
        <v>24604</v>
      </c>
      <c r="AC6520" t="s">
        <v>24702</v>
      </c>
      <c r="AD6520" t="str">
        <f t="shared" si="101"/>
        <v>6000-110</v>
      </c>
      <c r="AE6520" t="str">
        <f>VLOOKUP(AD6520,'Main_Sub Desc'!C:D,2,)</f>
        <v>Misc. Credit</v>
      </c>
      <c r="AF6520" t="str">
        <f>VLOOKUP(VALUE(H6520),'Main_Sub Desc'!F:G,2,)</f>
        <v>Wtr Rev Other/Misc</v>
      </c>
      <c r="AG6520">
        <f>IFERROR(VLOOKUP(VALUE(I6520),'PC Mapping'!A:F,6,),"")</f>
        <v>10719</v>
      </c>
      <c r="AH6520" s="13" t="str">
        <f>VLOOKUP(AG6520,'PC Mapping'!L:M,2,)</f>
        <v>All Other Water</v>
      </c>
    </row>
    <row r="6521" spans="1:34" x14ac:dyDescent="0.2">
      <c r="A6521" t="s">
        <v>25994</v>
      </c>
      <c r="B6521" t="s">
        <v>25924</v>
      </c>
      <c r="C6521" t="s">
        <v>24797</v>
      </c>
      <c r="D6521" t="s">
        <v>24798</v>
      </c>
      <c r="E6521" s="3">
        <v>45834</v>
      </c>
      <c r="F6521" t="s">
        <v>44</v>
      </c>
      <c r="G6521" t="s">
        <v>3742</v>
      </c>
      <c r="H6521" t="s">
        <v>3727</v>
      </c>
      <c r="I6521" t="s">
        <v>24347</v>
      </c>
      <c r="J6521" t="s">
        <v>4522</v>
      </c>
      <c r="K6521" s="2">
        <v>21.56</v>
      </c>
      <c r="L6521" t="s">
        <v>44</v>
      </c>
      <c r="M6521" s="2">
        <v>21.56</v>
      </c>
      <c r="N6521" t="s">
        <v>4523</v>
      </c>
      <c r="O6521" t="s">
        <v>4524</v>
      </c>
      <c r="P6521" t="s">
        <v>5681</v>
      </c>
      <c r="Q6521" t="s">
        <v>25995</v>
      </c>
      <c r="R6521" t="s">
        <v>44</v>
      </c>
      <c r="S6521" t="s">
        <v>24695</v>
      </c>
      <c r="T6521" s="3">
        <v>45834</v>
      </c>
      <c r="U6521" s="3">
        <v>45834</v>
      </c>
      <c r="V6521" s="2">
        <v>0</v>
      </c>
      <c r="W6521" t="s">
        <v>44</v>
      </c>
      <c r="X6521" t="s">
        <v>44</v>
      </c>
      <c r="Y6521" t="s">
        <v>44</v>
      </c>
      <c r="Z6521" t="s">
        <v>5684</v>
      </c>
      <c r="AA6521" t="s">
        <v>24514</v>
      </c>
      <c r="AB6521" t="s">
        <v>24604</v>
      </c>
      <c r="AC6521" t="s">
        <v>24702</v>
      </c>
      <c r="AD6521" t="str">
        <f t="shared" si="101"/>
        <v>6000-110</v>
      </c>
      <c r="AE6521" t="str">
        <f>VLOOKUP(AD6521,'Main_Sub Desc'!C:D,2,)</f>
        <v>Misc. Credit</v>
      </c>
      <c r="AF6521" t="str">
        <f>VLOOKUP(VALUE(H6521),'Main_Sub Desc'!F:G,2,)</f>
        <v>Wtr Rev Other/Misc</v>
      </c>
      <c r="AG6521">
        <f>IFERROR(VLOOKUP(VALUE(I6521),'PC Mapping'!A:F,6,),"")</f>
        <v>10719</v>
      </c>
      <c r="AH6521" s="13" t="str">
        <f>VLOOKUP(AG6521,'PC Mapping'!L:M,2,)</f>
        <v>All Other Water</v>
      </c>
    </row>
    <row r="6522" spans="1:34" x14ac:dyDescent="0.2">
      <c r="A6522" t="s">
        <v>25996</v>
      </c>
      <c r="B6522" t="s">
        <v>25929</v>
      </c>
      <c r="C6522" t="s">
        <v>24797</v>
      </c>
      <c r="D6522" t="s">
        <v>24798</v>
      </c>
      <c r="E6522" s="3">
        <v>45834</v>
      </c>
      <c r="F6522" t="s">
        <v>44</v>
      </c>
      <c r="G6522" t="s">
        <v>3742</v>
      </c>
      <c r="H6522" t="s">
        <v>3727</v>
      </c>
      <c r="I6522" t="s">
        <v>3752</v>
      </c>
      <c r="J6522" t="s">
        <v>4522</v>
      </c>
      <c r="K6522" s="2">
        <v>-50</v>
      </c>
      <c r="L6522" t="s">
        <v>44</v>
      </c>
      <c r="M6522" s="2">
        <v>-50</v>
      </c>
      <c r="N6522" t="s">
        <v>4523</v>
      </c>
      <c r="O6522" t="s">
        <v>4524</v>
      </c>
      <c r="P6522" t="s">
        <v>11052</v>
      </c>
      <c r="Q6522" t="s">
        <v>25997</v>
      </c>
      <c r="R6522" t="s">
        <v>44</v>
      </c>
      <c r="S6522" t="s">
        <v>24800</v>
      </c>
      <c r="T6522" s="3">
        <v>45834</v>
      </c>
      <c r="U6522" s="3">
        <v>45834</v>
      </c>
      <c r="V6522" s="2">
        <v>0</v>
      </c>
      <c r="W6522" t="s">
        <v>44</v>
      </c>
      <c r="X6522" t="s">
        <v>44</v>
      </c>
      <c r="Y6522" t="s">
        <v>25998</v>
      </c>
      <c r="Z6522" t="s">
        <v>25999</v>
      </c>
      <c r="AA6522" t="s">
        <v>4529</v>
      </c>
      <c r="AB6522" t="s">
        <v>24801</v>
      </c>
      <c r="AC6522" t="s">
        <v>89</v>
      </c>
      <c r="AD6522" t="str">
        <f t="shared" si="101"/>
        <v>10-23</v>
      </c>
      <c r="AE6522" t="str">
        <f>VLOOKUP(AD6522,'Main_Sub Desc'!C:D,2,)</f>
        <v>Move Out / Turn Off  Fee</v>
      </c>
      <c r="AF6522" t="str">
        <f>VLOOKUP(VALUE(H6522),'Main_Sub Desc'!F:G,2,)</f>
        <v>Wtr Rev Other/Misc</v>
      </c>
      <c r="AG6522">
        <f>IFERROR(VLOOKUP(VALUE(I6522),'PC Mapping'!A:F,6,),"")</f>
        <v>10719</v>
      </c>
      <c r="AH6522" s="13" t="str">
        <f>VLOOKUP(AG6522,'PC Mapping'!L:M,2,)</f>
        <v>All Other Water</v>
      </c>
    </row>
    <row r="6523" spans="1:34" x14ac:dyDescent="0.2">
      <c r="A6523" t="s">
        <v>26000</v>
      </c>
      <c r="B6523" t="s">
        <v>25924</v>
      </c>
      <c r="C6523" t="s">
        <v>24797</v>
      </c>
      <c r="D6523" t="s">
        <v>24798</v>
      </c>
      <c r="E6523" s="3">
        <v>45834</v>
      </c>
      <c r="F6523" t="s">
        <v>44</v>
      </c>
      <c r="G6523" t="s">
        <v>3742</v>
      </c>
      <c r="H6523" t="s">
        <v>3727</v>
      </c>
      <c r="I6523" t="s">
        <v>24347</v>
      </c>
      <c r="J6523" t="s">
        <v>4522</v>
      </c>
      <c r="K6523" s="2">
        <v>542.02</v>
      </c>
      <c r="L6523" t="s">
        <v>44</v>
      </c>
      <c r="M6523" s="2">
        <v>542.02</v>
      </c>
      <c r="N6523" t="s">
        <v>4523</v>
      </c>
      <c r="O6523" t="s">
        <v>44</v>
      </c>
      <c r="P6523" t="s">
        <v>7154</v>
      </c>
      <c r="Q6523" t="s">
        <v>26001</v>
      </c>
      <c r="R6523" t="s">
        <v>44</v>
      </c>
      <c r="S6523" t="s">
        <v>24695</v>
      </c>
      <c r="T6523" s="3">
        <v>45834</v>
      </c>
      <c r="U6523" s="3"/>
      <c r="V6523" s="2">
        <v>0</v>
      </c>
      <c r="W6523" t="s">
        <v>44</v>
      </c>
      <c r="X6523" t="s">
        <v>44</v>
      </c>
      <c r="Y6523" t="s">
        <v>44</v>
      </c>
      <c r="Z6523" t="s">
        <v>1865</v>
      </c>
      <c r="AA6523" t="s">
        <v>24514</v>
      </c>
      <c r="AB6523" t="s">
        <v>24604</v>
      </c>
      <c r="AC6523" t="s">
        <v>90</v>
      </c>
      <c r="AD6523" t="str">
        <f t="shared" si="101"/>
        <v>6000-110</v>
      </c>
      <c r="AE6523" t="str">
        <f>VLOOKUP(AD6523,'Main_Sub Desc'!C:D,2,)</f>
        <v>Misc. Credit</v>
      </c>
      <c r="AF6523" t="str">
        <f>VLOOKUP(VALUE(H6523),'Main_Sub Desc'!F:G,2,)</f>
        <v>Wtr Rev Other/Misc</v>
      </c>
      <c r="AG6523">
        <f>IFERROR(VLOOKUP(VALUE(I6523),'PC Mapping'!A:F,6,),"")</f>
        <v>10719</v>
      </c>
      <c r="AH6523" s="13" t="str">
        <f>VLOOKUP(AG6523,'PC Mapping'!L:M,2,)</f>
        <v>All Other Water</v>
      </c>
    </row>
    <row r="6524" spans="1:34" x14ac:dyDescent="0.2">
      <c r="A6524" t="s">
        <v>26002</v>
      </c>
      <c r="B6524" t="s">
        <v>25924</v>
      </c>
      <c r="C6524" t="s">
        <v>24797</v>
      </c>
      <c r="D6524" t="s">
        <v>24798</v>
      </c>
      <c r="E6524" s="3">
        <v>45834</v>
      </c>
      <c r="F6524" t="s">
        <v>44</v>
      </c>
      <c r="G6524" t="s">
        <v>3742</v>
      </c>
      <c r="H6524" t="s">
        <v>3722</v>
      </c>
      <c r="I6524" t="s">
        <v>3752</v>
      </c>
      <c r="J6524" t="s">
        <v>4522</v>
      </c>
      <c r="K6524" s="2">
        <v>5</v>
      </c>
      <c r="L6524" t="s">
        <v>44</v>
      </c>
      <c r="M6524" s="2">
        <v>5</v>
      </c>
      <c r="N6524" t="s">
        <v>4523</v>
      </c>
      <c r="O6524" t="s">
        <v>4524</v>
      </c>
      <c r="P6524" t="s">
        <v>9965</v>
      </c>
      <c r="Q6524" t="s">
        <v>26003</v>
      </c>
      <c r="R6524" t="s">
        <v>44</v>
      </c>
      <c r="S6524" t="s">
        <v>24382</v>
      </c>
      <c r="T6524" s="3">
        <v>45834</v>
      </c>
      <c r="U6524" s="3">
        <v>45834</v>
      </c>
      <c r="V6524" s="2">
        <v>0</v>
      </c>
      <c r="W6524" t="s">
        <v>44</v>
      </c>
      <c r="X6524" t="s">
        <v>44</v>
      </c>
      <c r="Y6524" t="s">
        <v>9967</v>
      </c>
      <c r="Z6524" t="s">
        <v>1981</v>
      </c>
      <c r="AA6524" t="s">
        <v>4529</v>
      </c>
      <c r="AB6524" t="s">
        <v>24681</v>
      </c>
      <c r="AC6524" t="s">
        <v>89</v>
      </c>
      <c r="AD6524" t="str">
        <f t="shared" si="101"/>
        <v>10-50</v>
      </c>
      <c r="AE6524" t="str">
        <f>VLOOKUP(AD6524,'Main_Sub Desc'!C:D,2,)</f>
        <v>Late Payment (Adj.Cr)</v>
      </c>
      <c r="AF6524" t="str">
        <f>VLOOKUP(VALUE(H6524),'Main_Sub Desc'!F:G,2,)</f>
        <v>Wtr Rev Late Payment</v>
      </c>
      <c r="AG6524">
        <f>IFERROR(VLOOKUP(VALUE(I6524),'PC Mapping'!A:F,6,),"")</f>
        <v>10719</v>
      </c>
      <c r="AH6524" s="13" t="str">
        <f>VLOOKUP(AG6524,'PC Mapping'!L:M,2,)</f>
        <v>All Other Water</v>
      </c>
    </row>
    <row r="6525" spans="1:34" x14ac:dyDescent="0.2">
      <c r="A6525" t="s">
        <v>26004</v>
      </c>
      <c r="B6525" t="s">
        <v>25929</v>
      </c>
      <c r="C6525" t="s">
        <v>24797</v>
      </c>
      <c r="D6525" t="s">
        <v>24798</v>
      </c>
      <c r="E6525" s="3">
        <v>45834</v>
      </c>
      <c r="F6525" t="s">
        <v>44</v>
      </c>
      <c r="G6525" t="s">
        <v>3742</v>
      </c>
      <c r="H6525" t="s">
        <v>3729</v>
      </c>
      <c r="I6525" t="s">
        <v>3752</v>
      </c>
      <c r="J6525" t="s">
        <v>4522</v>
      </c>
      <c r="K6525" s="2">
        <v>-50</v>
      </c>
      <c r="L6525" t="s">
        <v>44</v>
      </c>
      <c r="M6525" s="2">
        <v>-50</v>
      </c>
      <c r="N6525" t="s">
        <v>4523</v>
      </c>
      <c r="O6525" t="s">
        <v>4524</v>
      </c>
      <c r="P6525" t="s">
        <v>17114</v>
      </c>
      <c r="Q6525" t="s">
        <v>26005</v>
      </c>
      <c r="R6525" t="s">
        <v>44</v>
      </c>
      <c r="S6525" t="s">
        <v>24800</v>
      </c>
      <c r="T6525" s="3">
        <v>45834</v>
      </c>
      <c r="U6525" s="3">
        <v>45834</v>
      </c>
      <c r="V6525" s="2">
        <v>0</v>
      </c>
      <c r="W6525" t="s">
        <v>44</v>
      </c>
      <c r="X6525" t="s">
        <v>44</v>
      </c>
      <c r="Y6525" t="s">
        <v>26006</v>
      </c>
      <c r="Z6525" t="s">
        <v>1889</v>
      </c>
      <c r="AA6525" t="s">
        <v>4529</v>
      </c>
      <c r="AB6525" t="s">
        <v>24662</v>
      </c>
      <c r="AC6525" t="s">
        <v>89</v>
      </c>
      <c r="AD6525" t="str">
        <f t="shared" si="101"/>
        <v>10-26</v>
      </c>
      <c r="AE6525" t="str">
        <f>VLOOKUP(AD6525,'Main_Sub Desc'!C:D,2,)</f>
        <v>Connection Charge</v>
      </c>
      <c r="AF6525" t="str">
        <f>VLOOKUP(VALUE(H6525),'Main_Sub Desc'!F:G,2,)</f>
        <v>Wtr Rev Establish</v>
      </c>
      <c r="AG6525">
        <f>IFERROR(VLOOKUP(VALUE(I6525),'PC Mapping'!A:F,6,),"")</f>
        <v>10719</v>
      </c>
      <c r="AH6525" s="13" t="str">
        <f>VLOOKUP(AG6525,'PC Mapping'!L:M,2,)</f>
        <v>All Other Water</v>
      </c>
    </row>
    <row r="6526" spans="1:34" x14ac:dyDescent="0.2">
      <c r="A6526" t="s">
        <v>26007</v>
      </c>
      <c r="B6526" t="s">
        <v>25942</v>
      </c>
      <c r="C6526" t="s">
        <v>24797</v>
      </c>
      <c r="D6526" t="s">
        <v>24379</v>
      </c>
      <c r="E6526" s="3">
        <v>45834</v>
      </c>
      <c r="F6526" t="s">
        <v>44</v>
      </c>
      <c r="G6526" t="s">
        <v>3742</v>
      </c>
      <c r="H6526" t="s">
        <v>3729</v>
      </c>
      <c r="I6526" t="s">
        <v>4538</v>
      </c>
      <c r="J6526" t="s">
        <v>4522</v>
      </c>
      <c r="K6526" s="2">
        <v>-50</v>
      </c>
      <c r="L6526" t="s">
        <v>44</v>
      </c>
      <c r="M6526" s="2">
        <v>-50</v>
      </c>
      <c r="N6526" t="s">
        <v>4523</v>
      </c>
      <c r="O6526" t="s">
        <v>24380</v>
      </c>
      <c r="P6526" t="s">
        <v>13299</v>
      </c>
      <c r="Q6526" t="s">
        <v>26008</v>
      </c>
      <c r="R6526" t="s">
        <v>44</v>
      </c>
      <c r="S6526" t="s">
        <v>24382</v>
      </c>
      <c r="T6526" s="3">
        <v>45834</v>
      </c>
      <c r="U6526" s="3">
        <v>45834</v>
      </c>
      <c r="V6526" s="2">
        <v>0</v>
      </c>
      <c r="W6526" t="s">
        <v>44</v>
      </c>
      <c r="X6526" t="s">
        <v>44</v>
      </c>
      <c r="Y6526" t="s">
        <v>26009</v>
      </c>
      <c r="Z6526" t="s">
        <v>26010</v>
      </c>
      <c r="AA6526" t="s">
        <v>4529</v>
      </c>
      <c r="AB6526" t="s">
        <v>24383</v>
      </c>
      <c r="AC6526" t="s">
        <v>89</v>
      </c>
      <c r="AD6526" t="str">
        <f t="shared" si="101"/>
        <v>10-44</v>
      </c>
      <c r="AE6526" t="str">
        <f>VLOOKUP(AD6526,'Main_Sub Desc'!C:D,2,)</f>
        <v>Initiation Fee</v>
      </c>
      <c r="AF6526" t="str">
        <f>VLOOKUP(VALUE(H6526),'Main_Sub Desc'!F:G,2,)</f>
        <v>Wtr Rev Establish</v>
      </c>
      <c r="AG6526">
        <f>IFERROR(VLOOKUP(VALUE(I6526),'PC Mapping'!A:F,6,),"")</f>
        <v>10469</v>
      </c>
      <c r="AH6526" s="13" t="str">
        <f>VLOOKUP(AG6526,'PC Mapping'!L:M,2,)</f>
        <v>Bolivar Water</v>
      </c>
    </row>
    <row r="6527" spans="1:34" x14ac:dyDescent="0.2">
      <c r="A6527" t="s">
        <v>26011</v>
      </c>
      <c r="B6527" t="s">
        <v>26012</v>
      </c>
      <c r="C6527" t="s">
        <v>24797</v>
      </c>
      <c r="D6527" t="s">
        <v>24798</v>
      </c>
      <c r="E6527" s="3">
        <v>45835</v>
      </c>
      <c r="F6527" t="s">
        <v>44</v>
      </c>
      <c r="G6527" t="s">
        <v>3742</v>
      </c>
      <c r="H6527" t="s">
        <v>3729</v>
      </c>
      <c r="I6527" t="s">
        <v>3752</v>
      </c>
      <c r="J6527" t="s">
        <v>4522</v>
      </c>
      <c r="K6527" s="2">
        <v>-50</v>
      </c>
      <c r="L6527" t="s">
        <v>44</v>
      </c>
      <c r="M6527" s="2">
        <v>-50</v>
      </c>
      <c r="N6527" t="s">
        <v>4523</v>
      </c>
      <c r="O6527" t="s">
        <v>4524</v>
      </c>
      <c r="P6527" t="s">
        <v>25984</v>
      </c>
      <c r="Q6527" t="s">
        <v>26013</v>
      </c>
      <c r="R6527" t="s">
        <v>44</v>
      </c>
      <c r="S6527" t="s">
        <v>24800</v>
      </c>
      <c r="T6527" s="3">
        <v>45835</v>
      </c>
      <c r="U6527" s="3">
        <v>45835</v>
      </c>
      <c r="V6527" s="2">
        <v>0</v>
      </c>
      <c r="W6527" t="s">
        <v>44</v>
      </c>
      <c r="X6527" t="s">
        <v>44</v>
      </c>
      <c r="Y6527" t="s">
        <v>25986</v>
      </c>
      <c r="Z6527" t="s">
        <v>1890</v>
      </c>
      <c r="AA6527" t="s">
        <v>4529</v>
      </c>
      <c r="AB6527" t="s">
        <v>24662</v>
      </c>
      <c r="AC6527" t="s">
        <v>89</v>
      </c>
      <c r="AD6527" t="str">
        <f t="shared" si="101"/>
        <v>10-26</v>
      </c>
      <c r="AE6527" t="str">
        <f>VLOOKUP(AD6527,'Main_Sub Desc'!C:D,2,)</f>
        <v>Connection Charge</v>
      </c>
      <c r="AF6527" t="str">
        <f>VLOOKUP(VALUE(H6527),'Main_Sub Desc'!F:G,2,)</f>
        <v>Wtr Rev Establish</v>
      </c>
      <c r="AG6527">
        <f>IFERROR(VLOOKUP(VALUE(I6527),'PC Mapping'!A:F,6,),"")</f>
        <v>10719</v>
      </c>
      <c r="AH6527" s="13" t="str">
        <f>VLOOKUP(AG6527,'PC Mapping'!L:M,2,)</f>
        <v>All Other Water</v>
      </c>
    </row>
    <row r="6528" spans="1:34" x14ac:dyDescent="0.2">
      <c r="A6528" t="s">
        <v>26014</v>
      </c>
      <c r="B6528" t="s">
        <v>26012</v>
      </c>
      <c r="C6528" t="s">
        <v>24797</v>
      </c>
      <c r="D6528" t="s">
        <v>24798</v>
      </c>
      <c r="E6528" s="3">
        <v>45835</v>
      </c>
      <c r="F6528" t="s">
        <v>44</v>
      </c>
      <c r="G6528" t="s">
        <v>3742</v>
      </c>
      <c r="H6528" t="s">
        <v>3727</v>
      </c>
      <c r="I6528" t="s">
        <v>4538</v>
      </c>
      <c r="J6528" t="s">
        <v>4522</v>
      </c>
      <c r="K6528" s="2">
        <v>-50</v>
      </c>
      <c r="L6528" t="s">
        <v>44</v>
      </c>
      <c r="M6528" s="2">
        <v>-50</v>
      </c>
      <c r="N6528" t="s">
        <v>4523</v>
      </c>
      <c r="O6528" t="s">
        <v>4524</v>
      </c>
      <c r="P6528" t="s">
        <v>6408</v>
      </c>
      <c r="Q6528" t="s">
        <v>26015</v>
      </c>
      <c r="R6528" t="s">
        <v>44</v>
      </c>
      <c r="S6528" t="s">
        <v>24800</v>
      </c>
      <c r="T6528" s="3">
        <v>45835</v>
      </c>
      <c r="U6528" s="3">
        <v>45835</v>
      </c>
      <c r="V6528" s="2">
        <v>0</v>
      </c>
      <c r="W6528" t="s">
        <v>44</v>
      </c>
      <c r="X6528" t="s">
        <v>44</v>
      </c>
      <c r="Y6528" t="s">
        <v>26016</v>
      </c>
      <c r="Z6528" t="s">
        <v>26017</v>
      </c>
      <c r="AA6528" t="s">
        <v>4529</v>
      </c>
      <c r="AB6528" t="s">
        <v>24801</v>
      </c>
      <c r="AC6528" t="s">
        <v>89</v>
      </c>
      <c r="AD6528" t="str">
        <f t="shared" si="101"/>
        <v>10-23</v>
      </c>
      <c r="AE6528" t="str">
        <f>VLOOKUP(AD6528,'Main_Sub Desc'!C:D,2,)</f>
        <v>Move Out / Turn Off  Fee</v>
      </c>
      <c r="AF6528" t="str">
        <f>VLOOKUP(VALUE(H6528),'Main_Sub Desc'!F:G,2,)</f>
        <v>Wtr Rev Other/Misc</v>
      </c>
      <c r="AG6528">
        <f>IFERROR(VLOOKUP(VALUE(I6528),'PC Mapping'!A:F,6,),"")</f>
        <v>10469</v>
      </c>
      <c r="AH6528" s="13" t="str">
        <f>VLOOKUP(AG6528,'PC Mapping'!L:M,2,)</f>
        <v>Bolivar Water</v>
      </c>
    </row>
    <row r="6529" spans="1:34" x14ac:dyDescent="0.2">
      <c r="A6529" t="s">
        <v>26018</v>
      </c>
      <c r="B6529" t="s">
        <v>24721</v>
      </c>
      <c r="C6529" t="s">
        <v>24797</v>
      </c>
      <c r="D6529" t="s">
        <v>24379</v>
      </c>
      <c r="E6529" s="3">
        <v>45835</v>
      </c>
      <c r="F6529" t="s">
        <v>24778</v>
      </c>
      <c r="G6529" t="s">
        <v>3742</v>
      </c>
      <c r="H6529" t="s">
        <v>3729</v>
      </c>
      <c r="I6529" t="s">
        <v>3752</v>
      </c>
      <c r="J6529" t="s">
        <v>4522</v>
      </c>
      <c r="K6529" s="2">
        <v>-50</v>
      </c>
      <c r="L6529" t="s">
        <v>44</v>
      </c>
      <c r="M6529" s="2">
        <v>-50</v>
      </c>
      <c r="N6529" t="s">
        <v>4523</v>
      </c>
      <c r="O6529" t="s">
        <v>24380</v>
      </c>
      <c r="P6529" t="s">
        <v>11241</v>
      </c>
      <c r="Q6529" t="s">
        <v>26019</v>
      </c>
      <c r="R6529" t="s">
        <v>44</v>
      </c>
      <c r="S6529" t="s">
        <v>24382</v>
      </c>
      <c r="T6529" s="3">
        <v>45835</v>
      </c>
      <c r="U6529" s="3">
        <v>45835</v>
      </c>
      <c r="V6529" s="2">
        <v>0</v>
      </c>
      <c r="W6529" t="s">
        <v>44</v>
      </c>
      <c r="X6529" t="s">
        <v>44</v>
      </c>
      <c r="Y6529" t="s">
        <v>24781</v>
      </c>
      <c r="Z6529" t="s">
        <v>24782</v>
      </c>
      <c r="AA6529" t="s">
        <v>4529</v>
      </c>
      <c r="AB6529" t="s">
        <v>24383</v>
      </c>
      <c r="AC6529" t="s">
        <v>89</v>
      </c>
      <c r="AD6529" t="str">
        <f t="shared" si="101"/>
        <v>10-44</v>
      </c>
      <c r="AE6529" t="str">
        <f>VLOOKUP(AD6529,'Main_Sub Desc'!C:D,2,)</f>
        <v>Initiation Fee</v>
      </c>
      <c r="AF6529" t="str">
        <f>VLOOKUP(VALUE(H6529),'Main_Sub Desc'!F:G,2,)</f>
        <v>Wtr Rev Establish</v>
      </c>
      <c r="AG6529">
        <f>IFERROR(VLOOKUP(VALUE(I6529),'PC Mapping'!A:F,6,),"")</f>
        <v>10719</v>
      </c>
      <c r="AH6529" s="13" t="str">
        <f>VLOOKUP(AG6529,'PC Mapping'!L:M,2,)</f>
        <v>All Other Water</v>
      </c>
    </row>
    <row r="6530" spans="1:34" x14ac:dyDescent="0.2">
      <c r="A6530" t="s">
        <v>26020</v>
      </c>
      <c r="B6530" t="s">
        <v>24721</v>
      </c>
      <c r="C6530" t="s">
        <v>24797</v>
      </c>
      <c r="D6530" t="s">
        <v>24379</v>
      </c>
      <c r="E6530" s="3">
        <v>45835</v>
      </c>
      <c r="F6530" t="s">
        <v>44</v>
      </c>
      <c r="G6530" t="s">
        <v>3742</v>
      </c>
      <c r="H6530" t="s">
        <v>3729</v>
      </c>
      <c r="I6530" t="s">
        <v>4538</v>
      </c>
      <c r="J6530" t="s">
        <v>4522</v>
      </c>
      <c r="K6530" s="2">
        <v>-50</v>
      </c>
      <c r="L6530" t="s">
        <v>44</v>
      </c>
      <c r="M6530" s="2">
        <v>-50</v>
      </c>
      <c r="N6530" t="s">
        <v>4523</v>
      </c>
      <c r="O6530" t="s">
        <v>24380</v>
      </c>
      <c r="P6530" t="s">
        <v>25815</v>
      </c>
      <c r="Q6530" t="s">
        <v>26021</v>
      </c>
      <c r="R6530" t="s">
        <v>44</v>
      </c>
      <c r="S6530" t="s">
        <v>24382</v>
      </c>
      <c r="T6530" s="3">
        <v>45835</v>
      </c>
      <c r="U6530" s="3">
        <v>45835</v>
      </c>
      <c r="V6530" s="2">
        <v>0</v>
      </c>
      <c r="W6530" t="s">
        <v>44</v>
      </c>
      <c r="X6530" t="s">
        <v>44</v>
      </c>
      <c r="Y6530" t="s">
        <v>26022</v>
      </c>
      <c r="Z6530" t="s">
        <v>26023</v>
      </c>
      <c r="AA6530" t="s">
        <v>4529</v>
      </c>
      <c r="AB6530" t="s">
        <v>24383</v>
      </c>
      <c r="AC6530" t="s">
        <v>89</v>
      </c>
      <c r="AD6530" t="str">
        <f t="shared" si="101"/>
        <v>10-44</v>
      </c>
      <c r="AE6530" t="str">
        <f>VLOOKUP(AD6530,'Main_Sub Desc'!C:D,2,)</f>
        <v>Initiation Fee</v>
      </c>
      <c r="AF6530" t="str">
        <f>VLOOKUP(VALUE(H6530),'Main_Sub Desc'!F:G,2,)</f>
        <v>Wtr Rev Establish</v>
      </c>
      <c r="AG6530">
        <f>IFERROR(VLOOKUP(VALUE(I6530),'PC Mapping'!A:F,6,),"")</f>
        <v>10469</v>
      </c>
      <c r="AH6530" s="13" t="str">
        <f>VLOOKUP(AG6530,'PC Mapping'!L:M,2,)</f>
        <v>Bolivar Water</v>
      </c>
    </row>
    <row r="6531" spans="1:34" x14ac:dyDescent="0.2">
      <c r="A6531" t="s">
        <v>26024</v>
      </c>
      <c r="B6531" t="s">
        <v>24721</v>
      </c>
      <c r="C6531" t="s">
        <v>24797</v>
      </c>
      <c r="D6531" t="s">
        <v>24379</v>
      </c>
      <c r="E6531" s="3">
        <v>45835</v>
      </c>
      <c r="F6531" t="s">
        <v>44</v>
      </c>
      <c r="G6531" t="s">
        <v>3742</v>
      </c>
      <c r="H6531" t="s">
        <v>3729</v>
      </c>
      <c r="I6531" t="s">
        <v>4538</v>
      </c>
      <c r="J6531" t="s">
        <v>4522</v>
      </c>
      <c r="K6531" s="2">
        <v>-50</v>
      </c>
      <c r="L6531" t="s">
        <v>44</v>
      </c>
      <c r="M6531" s="2">
        <v>-50</v>
      </c>
      <c r="N6531" t="s">
        <v>4523</v>
      </c>
      <c r="O6531" t="s">
        <v>24380</v>
      </c>
      <c r="P6531" t="s">
        <v>5604</v>
      </c>
      <c r="Q6531" t="s">
        <v>26025</v>
      </c>
      <c r="R6531" t="s">
        <v>44</v>
      </c>
      <c r="S6531" t="s">
        <v>24382</v>
      </c>
      <c r="T6531" s="3">
        <v>45835</v>
      </c>
      <c r="U6531" s="3">
        <v>45835</v>
      </c>
      <c r="V6531" s="2">
        <v>0</v>
      </c>
      <c r="W6531" t="s">
        <v>44</v>
      </c>
      <c r="X6531" t="s">
        <v>44</v>
      </c>
      <c r="Y6531" t="s">
        <v>26026</v>
      </c>
      <c r="Z6531" t="s">
        <v>26027</v>
      </c>
      <c r="AA6531" t="s">
        <v>4529</v>
      </c>
      <c r="AB6531" t="s">
        <v>24383</v>
      </c>
      <c r="AC6531" t="s">
        <v>89</v>
      </c>
      <c r="AD6531" t="str">
        <f t="shared" si="101"/>
        <v>10-44</v>
      </c>
      <c r="AE6531" t="str">
        <f>VLOOKUP(AD6531,'Main_Sub Desc'!C:D,2,)</f>
        <v>Initiation Fee</v>
      </c>
      <c r="AF6531" t="str">
        <f>VLOOKUP(VALUE(H6531),'Main_Sub Desc'!F:G,2,)</f>
        <v>Wtr Rev Establish</v>
      </c>
      <c r="AG6531">
        <f>IFERROR(VLOOKUP(VALUE(I6531),'PC Mapping'!A:F,6,),"")</f>
        <v>10469</v>
      </c>
      <c r="AH6531" s="13" t="str">
        <f>VLOOKUP(AG6531,'PC Mapping'!L:M,2,)</f>
        <v>Bolivar Water</v>
      </c>
    </row>
    <row r="6532" spans="1:34" x14ac:dyDescent="0.2">
      <c r="A6532" t="s">
        <v>26028</v>
      </c>
      <c r="B6532" t="s">
        <v>24721</v>
      </c>
      <c r="C6532" t="s">
        <v>24797</v>
      </c>
      <c r="D6532" t="s">
        <v>24379</v>
      </c>
      <c r="E6532" s="3">
        <v>45835</v>
      </c>
      <c r="F6532" t="s">
        <v>44</v>
      </c>
      <c r="G6532" t="s">
        <v>3742</v>
      </c>
      <c r="H6532" t="s">
        <v>3718</v>
      </c>
      <c r="I6532" t="s">
        <v>4534</v>
      </c>
      <c r="J6532" t="s">
        <v>4522</v>
      </c>
      <c r="K6532" s="2">
        <v>-50</v>
      </c>
      <c r="L6532" t="s">
        <v>44</v>
      </c>
      <c r="M6532" s="2">
        <v>-50</v>
      </c>
      <c r="N6532" t="s">
        <v>4523</v>
      </c>
      <c r="O6532" t="s">
        <v>24380</v>
      </c>
      <c r="P6532" t="s">
        <v>5604</v>
      </c>
      <c r="Q6532" t="s">
        <v>26029</v>
      </c>
      <c r="R6532" t="s">
        <v>44</v>
      </c>
      <c r="S6532" t="s">
        <v>24382</v>
      </c>
      <c r="T6532" s="3">
        <v>45835</v>
      </c>
      <c r="U6532" s="3">
        <v>45835</v>
      </c>
      <c r="V6532" s="2">
        <v>0</v>
      </c>
      <c r="W6532" t="s">
        <v>44</v>
      </c>
      <c r="X6532" t="s">
        <v>44</v>
      </c>
      <c r="Y6532" t="s">
        <v>26030</v>
      </c>
      <c r="Z6532" t="s">
        <v>26027</v>
      </c>
      <c r="AA6532" t="s">
        <v>4529</v>
      </c>
      <c r="AB6532" t="s">
        <v>24383</v>
      </c>
      <c r="AC6532" t="s">
        <v>89</v>
      </c>
      <c r="AD6532" t="str">
        <f t="shared" ref="AD6532:AD6558" si="102">CONCATENATE(VALUE(AA6532),"-",VALUE(AB6532))</f>
        <v>10-44</v>
      </c>
      <c r="AE6532" t="str">
        <f>VLOOKUP(AD6532,'Main_Sub Desc'!C:D,2,)</f>
        <v>Initiation Fee</v>
      </c>
      <c r="AF6532" t="str">
        <f>VLOOKUP(VALUE(H6532),'Main_Sub Desc'!F:G,2,)</f>
        <v>Wst Rev Establish</v>
      </c>
      <c r="AG6532">
        <f>IFERROR(VLOOKUP(VALUE(I6532),'PC Mapping'!A:F,6,),"")</f>
        <v>10514</v>
      </c>
      <c r="AH6532" s="13" t="str">
        <f>VLOOKUP(AG6532,'PC Mapping'!L:M,2,)</f>
        <v>Bolivar Sewer</v>
      </c>
    </row>
    <row r="6533" spans="1:34" x14ac:dyDescent="0.2">
      <c r="A6533" t="s">
        <v>26031</v>
      </c>
      <c r="B6533" t="s">
        <v>24721</v>
      </c>
      <c r="C6533" t="s">
        <v>24797</v>
      </c>
      <c r="D6533" t="s">
        <v>24379</v>
      </c>
      <c r="E6533" s="3">
        <v>45835</v>
      </c>
      <c r="F6533" t="s">
        <v>24738</v>
      </c>
      <c r="G6533" t="s">
        <v>3742</v>
      </c>
      <c r="H6533" t="s">
        <v>3729</v>
      </c>
      <c r="I6533" t="s">
        <v>4538</v>
      </c>
      <c r="J6533" t="s">
        <v>4522</v>
      </c>
      <c r="K6533" s="2">
        <v>-50</v>
      </c>
      <c r="L6533" t="s">
        <v>44</v>
      </c>
      <c r="M6533" s="2">
        <v>-50</v>
      </c>
      <c r="N6533" t="s">
        <v>4523</v>
      </c>
      <c r="O6533" t="s">
        <v>24380</v>
      </c>
      <c r="P6533" t="s">
        <v>5604</v>
      </c>
      <c r="Q6533" t="s">
        <v>26032</v>
      </c>
      <c r="R6533" t="s">
        <v>44</v>
      </c>
      <c r="S6533" t="s">
        <v>24382</v>
      </c>
      <c r="T6533" s="3">
        <v>45835</v>
      </c>
      <c r="U6533" s="3">
        <v>45835</v>
      </c>
      <c r="V6533" s="2">
        <v>0</v>
      </c>
      <c r="W6533" t="s">
        <v>44</v>
      </c>
      <c r="X6533" t="s">
        <v>44</v>
      </c>
      <c r="Y6533" t="s">
        <v>24740</v>
      </c>
      <c r="Z6533" t="s">
        <v>24724</v>
      </c>
      <c r="AA6533" t="s">
        <v>4529</v>
      </c>
      <c r="AB6533" t="s">
        <v>24383</v>
      </c>
      <c r="AC6533" t="s">
        <v>89</v>
      </c>
      <c r="AD6533" t="str">
        <f t="shared" si="102"/>
        <v>10-44</v>
      </c>
      <c r="AE6533" t="str">
        <f>VLOOKUP(AD6533,'Main_Sub Desc'!C:D,2,)</f>
        <v>Initiation Fee</v>
      </c>
      <c r="AF6533" t="str">
        <f>VLOOKUP(VALUE(H6533),'Main_Sub Desc'!F:G,2,)</f>
        <v>Wtr Rev Establish</v>
      </c>
      <c r="AG6533">
        <f>IFERROR(VLOOKUP(VALUE(I6533),'PC Mapping'!A:F,6,),"")</f>
        <v>10469</v>
      </c>
      <c r="AH6533" s="13" t="str">
        <f>VLOOKUP(AG6533,'PC Mapping'!L:M,2,)</f>
        <v>Bolivar Water</v>
      </c>
    </row>
    <row r="6534" spans="1:34" x14ac:dyDescent="0.2">
      <c r="A6534" t="s">
        <v>26033</v>
      </c>
      <c r="B6534" t="s">
        <v>24721</v>
      </c>
      <c r="C6534" t="s">
        <v>24797</v>
      </c>
      <c r="D6534" t="s">
        <v>24379</v>
      </c>
      <c r="E6534" s="3">
        <v>45835</v>
      </c>
      <c r="F6534" t="s">
        <v>24720</v>
      </c>
      <c r="G6534" t="s">
        <v>3742</v>
      </c>
      <c r="H6534" t="s">
        <v>3718</v>
      </c>
      <c r="I6534" t="s">
        <v>4534</v>
      </c>
      <c r="J6534" t="s">
        <v>4522</v>
      </c>
      <c r="K6534" s="2">
        <v>-50</v>
      </c>
      <c r="L6534" t="s">
        <v>44</v>
      </c>
      <c r="M6534" s="2">
        <v>-50</v>
      </c>
      <c r="N6534" t="s">
        <v>4523</v>
      </c>
      <c r="O6534" t="s">
        <v>24380</v>
      </c>
      <c r="P6534" t="s">
        <v>5604</v>
      </c>
      <c r="Q6534" t="s">
        <v>26034</v>
      </c>
      <c r="R6534" t="s">
        <v>44</v>
      </c>
      <c r="S6534" t="s">
        <v>24382</v>
      </c>
      <c r="T6534" s="3">
        <v>45835</v>
      </c>
      <c r="U6534" s="3">
        <v>45835</v>
      </c>
      <c r="V6534" s="2">
        <v>0</v>
      </c>
      <c r="W6534" t="s">
        <v>44</v>
      </c>
      <c r="X6534" t="s">
        <v>44</v>
      </c>
      <c r="Y6534" t="s">
        <v>24723</v>
      </c>
      <c r="Z6534" t="s">
        <v>24724</v>
      </c>
      <c r="AA6534" t="s">
        <v>4529</v>
      </c>
      <c r="AB6534" t="s">
        <v>24383</v>
      </c>
      <c r="AC6534" t="s">
        <v>89</v>
      </c>
      <c r="AD6534" t="str">
        <f t="shared" si="102"/>
        <v>10-44</v>
      </c>
      <c r="AE6534" t="str">
        <f>VLOOKUP(AD6534,'Main_Sub Desc'!C:D,2,)</f>
        <v>Initiation Fee</v>
      </c>
      <c r="AF6534" t="str">
        <f>VLOOKUP(VALUE(H6534),'Main_Sub Desc'!F:G,2,)</f>
        <v>Wst Rev Establish</v>
      </c>
      <c r="AG6534">
        <f>IFERROR(VLOOKUP(VALUE(I6534),'PC Mapping'!A:F,6,),"")</f>
        <v>10514</v>
      </c>
      <c r="AH6534" s="13" t="str">
        <f>VLOOKUP(AG6534,'PC Mapping'!L:M,2,)</f>
        <v>Bolivar Sewer</v>
      </c>
    </row>
    <row r="6535" spans="1:34" x14ac:dyDescent="0.2">
      <c r="A6535" t="s">
        <v>26035</v>
      </c>
      <c r="B6535" t="s">
        <v>24721</v>
      </c>
      <c r="C6535" t="s">
        <v>24797</v>
      </c>
      <c r="D6535" t="s">
        <v>24379</v>
      </c>
      <c r="E6535" s="3">
        <v>45835</v>
      </c>
      <c r="F6535" t="s">
        <v>44</v>
      </c>
      <c r="G6535" t="s">
        <v>3742</v>
      </c>
      <c r="H6535" t="s">
        <v>3729</v>
      </c>
      <c r="I6535" t="s">
        <v>4538</v>
      </c>
      <c r="J6535" t="s">
        <v>4522</v>
      </c>
      <c r="K6535" s="2">
        <v>-50</v>
      </c>
      <c r="L6535" t="s">
        <v>44</v>
      </c>
      <c r="M6535" s="2">
        <v>-50</v>
      </c>
      <c r="N6535" t="s">
        <v>4523</v>
      </c>
      <c r="O6535" t="s">
        <v>24380</v>
      </c>
      <c r="P6535" t="s">
        <v>5604</v>
      </c>
      <c r="Q6535" t="s">
        <v>26036</v>
      </c>
      <c r="R6535" t="s">
        <v>44</v>
      </c>
      <c r="S6535" t="s">
        <v>24382</v>
      </c>
      <c r="T6535" s="3">
        <v>45835</v>
      </c>
      <c r="U6535" s="3">
        <v>45835</v>
      </c>
      <c r="V6535" s="2">
        <v>0</v>
      </c>
      <c r="W6535" t="s">
        <v>44</v>
      </c>
      <c r="X6535" t="s">
        <v>44</v>
      </c>
      <c r="Y6535" t="s">
        <v>26037</v>
      </c>
      <c r="Z6535" t="s">
        <v>26038</v>
      </c>
      <c r="AA6535" t="s">
        <v>4529</v>
      </c>
      <c r="AB6535" t="s">
        <v>24383</v>
      </c>
      <c r="AC6535" t="s">
        <v>89</v>
      </c>
      <c r="AD6535" t="str">
        <f t="shared" si="102"/>
        <v>10-44</v>
      </c>
      <c r="AE6535" t="str">
        <f>VLOOKUP(AD6535,'Main_Sub Desc'!C:D,2,)</f>
        <v>Initiation Fee</v>
      </c>
      <c r="AF6535" t="str">
        <f>VLOOKUP(VALUE(H6535),'Main_Sub Desc'!F:G,2,)</f>
        <v>Wtr Rev Establish</v>
      </c>
      <c r="AG6535">
        <f>IFERROR(VLOOKUP(VALUE(I6535),'PC Mapping'!A:F,6,),"")</f>
        <v>10469</v>
      </c>
      <c r="AH6535" s="13" t="str">
        <f>VLOOKUP(AG6535,'PC Mapping'!L:M,2,)</f>
        <v>Bolivar Water</v>
      </c>
    </row>
    <row r="6536" spans="1:34" x14ac:dyDescent="0.2">
      <c r="A6536" t="s">
        <v>26039</v>
      </c>
      <c r="B6536" t="s">
        <v>24721</v>
      </c>
      <c r="C6536" t="s">
        <v>24797</v>
      </c>
      <c r="D6536" t="s">
        <v>24379</v>
      </c>
      <c r="E6536" s="3">
        <v>45835</v>
      </c>
      <c r="F6536" t="s">
        <v>44</v>
      </c>
      <c r="G6536" t="s">
        <v>3742</v>
      </c>
      <c r="H6536" t="s">
        <v>3718</v>
      </c>
      <c r="I6536" t="s">
        <v>4534</v>
      </c>
      <c r="J6536" t="s">
        <v>4522</v>
      </c>
      <c r="K6536" s="2">
        <v>-50</v>
      </c>
      <c r="L6536" t="s">
        <v>44</v>
      </c>
      <c r="M6536" s="2">
        <v>-50</v>
      </c>
      <c r="N6536" t="s">
        <v>4523</v>
      </c>
      <c r="O6536" t="s">
        <v>24380</v>
      </c>
      <c r="P6536" t="s">
        <v>5604</v>
      </c>
      <c r="Q6536" t="s">
        <v>26040</v>
      </c>
      <c r="R6536" t="s">
        <v>44</v>
      </c>
      <c r="S6536" t="s">
        <v>24382</v>
      </c>
      <c r="T6536" s="3">
        <v>45835</v>
      </c>
      <c r="U6536" s="3">
        <v>45835</v>
      </c>
      <c r="V6536" s="2">
        <v>0</v>
      </c>
      <c r="W6536" t="s">
        <v>44</v>
      </c>
      <c r="X6536" t="s">
        <v>44</v>
      </c>
      <c r="Y6536" t="s">
        <v>26041</v>
      </c>
      <c r="Z6536" t="s">
        <v>26038</v>
      </c>
      <c r="AA6536" t="s">
        <v>4529</v>
      </c>
      <c r="AB6536" t="s">
        <v>24383</v>
      </c>
      <c r="AC6536" t="s">
        <v>89</v>
      </c>
      <c r="AD6536" t="str">
        <f t="shared" si="102"/>
        <v>10-44</v>
      </c>
      <c r="AE6536" t="str">
        <f>VLOOKUP(AD6536,'Main_Sub Desc'!C:D,2,)</f>
        <v>Initiation Fee</v>
      </c>
      <c r="AF6536" t="str">
        <f>VLOOKUP(VALUE(H6536),'Main_Sub Desc'!F:G,2,)</f>
        <v>Wst Rev Establish</v>
      </c>
      <c r="AG6536">
        <f>IFERROR(VLOOKUP(VALUE(I6536),'PC Mapping'!A:F,6,),"")</f>
        <v>10514</v>
      </c>
      <c r="AH6536" s="13" t="str">
        <f>VLOOKUP(AG6536,'PC Mapping'!L:M,2,)</f>
        <v>Bolivar Sewer</v>
      </c>
    </row>
    <row r="6537" spans="1:34" x14ac:dyDescent="0.2">
      <c r="A6537" t="s">
        <v>26042</v>
      </c>
      <c r="B6537" t="s">
        <v>24721</v>
      </c>
      <c r="C6537" t="s">
        <v>24797</v>
      </c>
      <c r="D6537" t="s">
        <v>24379</v>
      </c>
      <c r="E6537" s="3">
        <v>45835</v>
      </c>
      <c r="F6537" t="s">
        <v>44</v>
      </c>
      <c r="G6537" t="s">
        <v>3742</v>
      </c>
      <c r="H6537" t="s">
        <v>3729</v>
      </c>
      <c r="I6537" t="s">
        <v>4538</v>
      </c>
      <c r="J6537" t="s">
        <v>4522</v>
      </c>
      <c r="K6537" s="2">
        <v>-50</v>
      </c>
      <c r="L6537" t="s">
        <v>44</v>
      </c>
      <c r="M6537" s="2">
        <v>-50</v>
      </c>
      <c r="N6537" t="s">
        <v>4523</v>
      </c>
      <c r="O6537" t="s">
        <v>24380</v>
      </c>
      <c r="P6537" t="s">
        <v>6408</v>
      </c>
      <c r="Q6537" t="s">
        <v>26043</v>
      </c>
      <c r="R6537" t="s">
        <v>44</v>
      </c>
      <c r="S6537" t="s">
        <v>24382</v>
      </c>
      <c r="T6537" s="3">
        <v>45835</v>
      </c>
      <c r="U6537" s="3">
        <v>45835</v>
      </c>
      <c r="V6537" s="2">
        <v>0</v>
      </c>
      <c r="W6537" t="s">
        <v>44</v>
      </c>
      <c r="X6537" t="s">
        <v>44</v>
      </c>
      <c r="Y6537" t="s">
        <v>26044</v>
      </c>
      <c r="Z6537" t="s">
        <v>26045</v>
      </c>
      <c r="AA6537" t="s">
        <v>4529</v>
      </c>
      <c r="AB6537" t="s">
        <v>24383</v>
      </c>
      <c r="AC6537" t="s">
        <v>89</v>
      </c>
      <c r="AD6537" t="str">
        <f t="shared" si="102"/>
        <v>10-44</v>
      </c>
      <c r="AE6537" t="str">
        <f>VLOOKUP(AD6537,'Main_Sub Desc'!C:D,2,)</f>
        <v>Initiation Fee</v>
      </c>
      <c r="AF6537" t="str">
        <f>VLOOKUP(VALUE(H6537),'Main_Sub Desc'!F:G,2,)</f>
        <v>Wtr Rev Establish</v>
      </c>
      <c r="AG6537">
        <f>IFERROR(VLOOKUP(VALUE(I6537),'PC Mapping'!A:F,6,),"")</f>
        <v>10469</v>
      </c>
      <c r="AH6537" s="13" t="str">
        <f>VLOOKUP(AG6537,'PC Mapping'!L:M,2,)</f>
        <v>Bolivar Water</v>
      </c>
    </row>
    <row r="6538" spans="1:34" x14ac:dyDescent="0.2">
      <c r="A6538" t="s">
        <v>26046</v>
      </c>
      <c r="B6538" t="s">
        <v>24721</v>
      </c>
      <c r="C6538" t="s">
        <v>24797</v>
      </c>
      <c r="D6538" t="s">
        <v>24379</v>
      </c>
      <c r="E6538" s="3">
        <v>45835</v>
      </c>
      <c r="F6538" t="s">
        <v>44</v>
      </c>
      <c r="G6538" t="s">
        <v>3742</v>
      </c>
      <c r="H6538" t="s">
        <v>3729</v>
      </c>
      <c r="I6538" t="s">
        <v>4538</v>
      </c>
      <c r="J6538" t="s">
        <v>4522</v>
      </c>
      <c r="K6538" s="2">
        <v>-50</v>
      </c>
      <c r="L6538" t="s">
        <v>44</v>
      </c>
      <c r="M6538" s="2">
        <v>-50</v>
      </c>
      <c r="N6538" t="s">
        <v>4523</v>
      </c>
      <c r="O6538" t="s">
        <v>24380</v>
      </c>
      <c r="P6538" t="s">
        <v>5604</v>
      </c>
      <c r="Q6538" t="s">
        <v>26047</v>
      </c>
      <c r="R6538" t="s">
        <v>44</v>
      </c>
      <c r="S6538" t="s">
        <v>24382</v>
      </c>
      <c r="T6538" s="3">
        <v>45835</v>
      </c>
      <c r="U6538" s="3">
        <v>45835</v>
      </c>
      <c r="V6538" s="2">
        <v>0</v>
      </c>
      <c r="W6538" t="s">
        <v>44</v>
      </c>
      <c r="X6538" t="s">
        <v>44</v>
      </c>
      <c r="Y6538" t="s">
        <v>26048</v>
      </c>
      <c r="Z6538" t="s">
        <v>26049</v>
      </c>
      <c r="AA6538" t="s">
        <v>4529</v>
      </c>
      <c r="AB6538" t="s">
        <v>24383</v>
      </c>
      <c r="AC6538" t="s">
        <v>89</v>
      </c>
      <c r="AD6538" t="str">
        <f t="shared" si="102"/>
        <v>10-44</v>
      </c>
      <c r="AE6538" t="str">
        <f>VLOOKUP(AD6538,'Main_Sub Desc'!C:D,2,)</f>
        <v>Initiation Fee</v>
      </c>
      <c r="AF6538" t="str">
        <f>VLOOKUP(VALUE(H6538),'Main_Sub Desc'!F:G,2,)</f>
        <v>Wtr Rev Establish</v>
      </c>
      <c r="AG6538">
        <f>IFERROR(VLOOKUP(VALUE(I6538),'PC Mapping'!A:F,6,),"")</f>
        <v>10469</v>
      </c>
      <c r="AH6538" s="13" t="str">
        <f>VLOOKUP(AG6538,'PC Mapping'!L:M,2,)</f>
        <v>Bolivar Water</v>
      </c>
    </row>
    <row r="6539" spans="1:34" x14ac:dyDescent="0.2">
      <c r="A6539" t="s">
        <v>26050</v>
      </c>
      <c r="B6539" t="s">
        <v>24721</v>
      </c>
      <c r="C6539" t="s">
        <v>24797</v>
      </c>
      <c r="D6539" t="s">
        <v>24379</v>
      </c>
      <c r="E6539" s="3">
        <v>45835</v>
      </c>
      <c r="F6539" t="s">
        <v>44</v>
      </c>
      <c r="G6539" t="s">
        <v>3742</v>
      </c>
      <c r="H6539" t="s">
        <v>3729</v>
      </c>
      <c r="I6539" t="s">
        <v>4538</v>
      </c>
      <c r="J6539" t="s">
        <v>4522</v>
      </c>
      <c r="K6539" s="2">
        <v>-50</v>
      </c>
      <c r="L6539" t="s">
        <v>44</v>
      </c>
      <c r="M6539" s="2">
        <v>-50</v>
      </c>
      <c r="N6539" t="s">
        <v>4523</v>
      </c>
      <c r="O6539" t="s">
        <v>24380</v>
      </c>
      <c r="P6539" t="s">
        <v>12401</v>
      </c>
      <c r="Q6539" t="s">
        <v>26051</v>
      </c>
      <c r="R6539" t="s">
        <v>44</v>
      </c>
      <c r="S6539" t="s">
        <v>24382</v>
      </c>
      <c r="T6539" s="3">
        <v>45835</v>
      </c>
      <c r="U6539" s="3">
        <v>45835</v>
      </c>
      <c r="V6539" s="2">
        <v>0</v>
      </c>
      <c r="W6539" t="s">
        <v>44</v>
      </c>
      <c r="X6539" t="s">
        <v>44</v>
      </c>
      <c r="Y6539" t="s">
        <v>26052</v>
      </c>
      <c r="Z6539" t="s">
        <v>26053</v>
      </c>
      <c r="AA6539" t="s">
        <v>4529</v>
      </c>
      <c r="AB6539" t="s">
        <v>24383</v>
      </c>
      <c r="AC6539" t="s">
        <v>89</v>
      </c>
      <c r="AD6539" t="str">
        <f t="shared" si="102"/>
        <v>10-44</v>
      </c>
      <c r="AE6539" t="str">
        <f>VLOOKUP(AD6539,'Main_Sub Desc'!C:D,2,)</f>
        <v>Initiation Fee</v>
      </c>
      <c r="AF6539" t="str">
        <f>VLOOKUP(VALUE(H6539),'Main_Sub Desc'!F:G,2,)</f>
        <v>Wtr Rev Establish</v>
      </c>
      <c r="AG6539">
        <f>IFERROR(VLOOKUP(VALUE(I6539),'PC Mapping'!A:F,6,),"")</f>
        <v>10469</v>
      </c>
      <c r="AH6539" s="13" t="str">
        <f>VLOOKUP(AG6539,'PC Mapping'!L:M,2,)</f>
        <v>Bolivar Water</v>
      </c>
    </row>
    <row r="6540" spans="1:34" x14ac:dyDescent="0.2">
      <c r="A6540" t="s">
        <v>26054</v>
      </c>
      <c r="B6540" t="s">
        <v>24721</v>
      </c>
      <c r="C6540" t="s">
        <v>24797</v>
      </c>
      <c r="D6540" t="s">
        <v>24379</v>
      </c>
      <c r="E6540" s="3">
        <v>45835</v>
      </c>
      <c r="F6540" t="s">
        <v>44</v>
      </c>
      <c r="G6540" t="s">
        <v>3742</v>
      </c>
      <c r="H6540" t="s">
        <v>3729</v>
      </c>
      <c r="I6540" t="s">
        <v>4538</v>
      </c>
      <c r="J6540" t="s">
        <v>4522</v>
      </c>
      <c r="K6540" s="2">
        <v>-50</v>
      </c>
      <c r="L6540" t="s">
        <v>44</v>
      </c>
      <c r="M6540" s="2">
        <v>-50</v>
      </c>
      <c r="N6540" t="s">
        <v>4523</v>
      </c>
      <c r="O6540" t="s">
        <v>24380</v>
      </c>
      <c r="P6540" t="s">
        <v>5604</v>
      </c>
      <c r="Q6540" t="s">
        <v>26055</v>
      </c>
      <c r="R6540" t="s">
        <v>44</v>
      </c>
      <c r="S6540" t="s">
        <v>24382</v>
      </c>
      <c r="T6540" s="3">
        <v>45835</v>
      </c>
      <c r="U6540" s="3">
        <v>45835</v>
      </c>
      <c r="V6540" s="2">
        <v>0</v>
      </c>
      <c r="W6540" t="s">
        <v>44</v>
      </c>
      <c r="X6540" t="s">
        <v>44</v>
      </c>
      <c r="Y6540" t="s">
        <v>26056</v>
      </c>
      <c r="Z6540" t="s">
        <v>26057</v>
      </c>
      <c r="AA6540" t="s">
        <v>4529</v>
      </c>
      <c r="AB6540" t="s">
        <v>24383</v>
      </c>
      <c r="AC6540" t="s">
        <v>89</v>
      </c>
      <c r="AD6540" t="str">
        <f t="shared" si="102"/>
        <v>10-44</v>
      </c>
      <c r="AE6540" t="str">
        <f>VLOOKUP(AD6540,'Main_Sub Desc'!C:D,2,)</f>
        <v>Initiation Fee</v>
      </c>
      <c r="AF6540" t="str">
        <f>VLOOKUP(VALUE(H6540),'Main_Sub Desc'!F:G,2,)</f>
        <v>Wtr Rev Establish</v>
      </c>
      <c r="AG6540">
        <f>IFERROR(VLOOKUP(VALUE(I6540),'PC Mapping'!A:F,6,),"")</f>
        <v>10469</v>
      </c>
      <c r="AH6540" s="13" t="str">
        <f>VLOOKUP(AG6540,'PC Mapping'!L:M,2,)</f>
        <v>Bolivar Water</v>
      </c>
    </row>
    <row r="6541" spans="1:34" x14ac:dyDescent="0.2">
      <c r="A6541" t="s">
        <v>26058</v>
      </c>
      <c r="B6541" t="s">
        <v>24721</v>
      </c>
      <c r="C6541" t="s">
        <v>24797</v>
      </c>
      <c r="D6541" t="s">
        <v>24379</v>
      </c>
      <c r="E6541" s="3">
        <v>45835</v>
      </c>
      <c r="F6541" t="s">
        <v>44</v>
      </c>
      <c r="G6541" t="s">
        <v>3742</v>
      </c>
      <c r="H6541" t="s">
        <v>3718</v>
      </c>
      <c r="I6541" t="s">
        <v>4534</v>
      </c>
      <c r="J6541" t="s">
        <v>4522</v>
      </c>
      <c r="K6541" s="2">
        <v>-50</v>
      </c>
      <c r="L6541" t="s">
        <v>44</v>
      </c>
      <c r="M6541" s="2">
        <v>-50</v>
      </c>
      <c r="N6541" t="s">
        <v>4523</v>
      </c>
      <c r="O6541" t="s">
        <v>24380</v>
      </c>
      <c r="P6541" t="s">
        <v>5604</v>
      </c>
      <c r="Q6541" t="s">
        <v>26059</v>
      </c>
      <c r="R6541" t="s">
        <v>44</v>
      </c>
      <c r="S6541" t="s">
        <v>24382</v>
      </c>
      <c r="T6541" s="3">
        <v>45835</v>
      </c>
      <c r="U6541" s="3">
        <v>45835</v>
      </c>
      <c r="V6541" s="2">
        <v>0</v>
      </c>
      <c r="W6541" t="s">
        <v>44</v>
      </c>
      <c r="X6541" t="s">
        <v>44</v>
      </c>
      <c r="Y6541" t="s">
        <v>26060</v>
      </c>
      <c r="Z6541" t="s">
        <v>26057</v>
      </c>
      <c r="AA6541" t="s">
        <v>4529</v>
      </c>
      <c r="AB6541" t="s">
        <v>24383</v>
      </c>
      <c r="AC6541" t="s">
        <v>89</v>
      </c>
      <c r="AD6541" t="str">
        <f t="shared" si="102"/>
        <v>10-44</v>
      </c>
      <c r="AE6541" t="str">
        <f>VLOOKUP(AD6541,'Main_Sub Desc'!C:D,2,)</f>
        <v>Initiation Fee</v>
      </c>
      <c r="AF6541" t="str">
        <f>VLOOKUP(VALUE(H6541),'Main_Sub Desc'!F:G,2,)</f>
        <v>Wst Rev Establish</v>
      </c>
      <c r="AG6541">
        <f>IFERROR(VLOOKUP(VALUE(I6541),'PC Mapping'!A:F,6,),"")</f>
        <v>10514</v>
      </c>
      <c r="AH6541" s="13" t="str">
        <f>VLOOKUP(AG6541,'PC Mapping'!L:M,2,)</f>
        <v>Bolivar Sewer</v>
      </c>
    </row>
    <row r="6542" spans="1:34" x14ac:dyDescent="0.2">
      <c r="A6542" t="s">
        <v>26061</v>
      </c>
      <c r="B6542" t="s">
        <v>24721</v>
      </c>
      <c r="C6542" t="s">
        <v>24797</v>
      </c>
      <c r="D6542" t="s">
        <v>24379</v>
      </c>
      <c r="E6542" s="3">
        <v>45835</v>
      </c>
      <c r="F6542" t="s">
        <v>44</v>
      </c>
      <c r="G6542" t="s">
        <v>3742</v>
      </c>
      <c r="H6542" t="s">
        <v>3729</v>
      </c>
      <c r="I6542" t="s">
        <v>4538</v>
      </c>
      <c r="J6542" t="s">
        <v>4522</v>
      </c>
      <c r="K6542" s="2">
        <v>-50</v>
      </c>
      <c r="L6542" t="s">
        <v>44</v>
      </c>
      <c r="M6542" s="2">
        <v>-50</v>
      </c>
      <c r="N6542" t="s">
        <v>4523</v>
      </c>
      <c r="O6542" t="s">
        <v>24380</v>
      </c>
      <c r="P6542" t="s">
        <v>5604</v>
      </c>
      <c r="Q6542" t="s">
        <v>26062</v>
      </c>
      <c r="R6542" t="s">
        <v>44</v>
      </c>
      <c r="S6542" t="s">
        <v>24382</v>
      </c>
      <c r="T6542" s="3">
        <v>45835</v>
      </c>
      <c r="U6542" s="3">
        <v>45835</v>
      </c>
      <c r="V6542" s="2">
        <v>0</v>
      </c>
      <c r="W6542" t="s">
        <v>44</v>
      </c>
      <c r="X6542" t="s">
        <v>44</v>
      </c>
      <c r="Y6542" t="s">
        <v>26063</v>
      </c>
      <c r="Z6542" t="s">
        <v>26064</v>
      </c>
      <c r="AA6542" t="s">
        <v>4529</v>
      </c>
      <c r="AB6542" t="s">
        <v>24383</v>
      </c>
      <c r="AC6542" t="s">
        <v>89</v>
      </c>
      <c r="AD6542" t="str">
        <f t="shared" si="102"/>
        <v>10-44</v>
      </c>
      <c r="AE6542" t="str">
        <f>VLOOKUP(AD6542,'Main_Sub Desc'!C:D,2,)</f>
        <v>Initiation Fee</v>
      </c>
      <c r="AF6542" t="str">
        <f>VLOOKUP(VALUE(H6542),'Main_Sub Desc'!F:G,2,)</f>
        <v>Wtr Rev Establish</v>
      </c>
      <c r="AG6542">
        <f>IFERROR(VLOOKUP(VALUE(I6542),'PC Mapping'!A:F,6,),"")</f>
        <v>10469</v>
      </c>
      <c r="AH6542" s="13" t="str">
        <f>VLOOKUP(AG6542,'PC Mapping'!L:M,2,)</f>
        <v>Bolivar Water</v>
      </c>
    </row>
    <row r="6543" spans="1:34" x14ac:dyDescent="0.2">
      <c r="A6543" t="s">
        <v>26065</v>
      </c>
      <c r="B6543" t="s">
        <v>24721</v>
      </c>
      <c r="C6543" t="s">
        <v>24797</v>
      </c>
      <c r="D6543" t="s">
        <v>24379</v>
      </c>
      <c r="E6543" s="3">
        <v>45835</v>
      </c>
      <c r="F6543" t="s">
        <v>44</v>
      </c>
      <c r="G6543" t="s">
        <v>3742</v>
      </c>
      <c r="H6543" t="s">
        <v>3718</v>
      </c>
      <c r="I6543" t="s">
        <v>4534</v>
      </c>
      <c r="J6543" t="s">
        <v>4522</v>
      </c>
      <c r="K6543" s="2">
        <v>-50</v>
      </c>
      <c r="L6543" t="s">
        <v>44</v>
      </c>
      <c r="M6543" s="2">
        <v>-50</v>
      </c>
      <c r="N6543" t="s">
        <v>4523</v>
      </c>
      <c r="O6543" t="s">
        <v>24380</v>
      </c>
      <c r="P6543" t="s">
        <v>5604</v>
      </c>
      <c r="Q6543" t="s">
        <v>26066</v>
      </c>
      <c r="R6543" t="s">
        <v>44</v>
      </c>
      <c r="S6543" t="s">
        <v>24382</v>
      </c>
      <c r="T6543" s="3">
        <v>45835</v>
      </c>
      <c r="U6543" s="3">
        <v>45835</v>
      </c>
      <c r="V6543" s="2">
        <v>0</v>
      </c>
      <c r="W6543" t="s">
        <v>44</v>
      </c>
      <c r="X6543" t="s">
        <v>44</v>
      </c>
      <c r="Y6543" t="s">
        <v>26067</v>
      </c>
      <c r="Z6543" t="s">
        <v>26064</v>
      </c>
      <c r="AA6543" t="s">
        <v>4529</v>
      </c>
      <c r="AB6543" t="s">
        <v>24383</v>
      </c>
      <c r="AC6543" t="s">
        <v>89</v>
      </c>
      <c r="AD6543" t="str">
        <f t="shared" si="102"/>
        <v>10-44</v>
      </c>
      <c r="AE6543" t="str">
        <f>VLOOKUP(AD6543,'Main_Sub Desc'!C:D,2,)</f>
        <v>Initiation Fee</v>
      </c>
      <c r="AF6543" t="str">
        <f>VLOOKUP(VALUE(H6543),'Main_Sub Desc'!F:G,2,)</f>
        <v>Wst Rev Establish</v>
      </c>
      <c r="AG6543">
        <f>IFERROR(VLOOKUP(VALUE(I6543),'PC Mapping'!A:F,6,),"")</f>
        <v>10514</v>
      </c>
      <c r="AH6543" s="13" t="str">
        <f>VLOOKUP(AG6543,'PC Mapping'!L:M,2,)</f>
        <v>Bolivar Sewer</v>
      </c>
    </row>
    <row r="6544" spans="1:34" x14ac:dyDescent="0.2">
      <c r="A6544" t="s">
        <v>26068</v>
      </c>
      <c r="B6544" t="s">
        <v>24721</v>
      </c>
      <c r="C6544" t="s">
        <v>24797</v>
      </c>
      <c r="D6544" t="s">
        <v>24379</v>
      </c>
      <c r="E6544" s="3">
        <v>45835</v>
      </c>
      <c r="F6544" t="s">
        <v>44</v>
      </c>
      <c r="G6544" t="s">
        <v>3742</v>
      </c>
      <c r="H6544" t="s">
        <v>3729</v>
      </c>
      <c r="I6544" t="s">
        <v>4538</v>
      </c>
      <c r="J6544" t="s">
        <v>4522</v>
      </c>
      <c r="K6544" s="2">
        <v>-50</v>
      </c>
      <c r="L6544" t="s">
        <v>44</v>
      </c>
      <c r="M6544" s="2">
        <v>-50</v>
      </c>
      <c r="N6544" t="s">
        <v>4523</v>
      </c>
      <c r="O6544" t="s">
        <v>24380</v>
      </c>
      <c r="P6544" t="s">
        <v>5604</v>
      </c>
      <c r="Q6544" t="s">
        <v>26069</v>
      </c>
      <c r="R6544" t="s">
        <v>44</v>
      </c>
      <c r="S6544" t="s">
        <v>24382</v>
      </c>
      <c r="T6544" s="3">
        <v>45835</v>
      </c>
      <c r="U6544" s="3">
        <v>45835</v>
      </c>
      <c r="V6544" s="2">
        <v>0</v>
      </c>
      <c r="W6544" t="s">
        <v>44</v>
      </c>
      <c r="X6544" t="s">
        <v>44</v>
      </c>
      <c r="Y6544" t="s">
        <v>26070</v>
      </c>
      <c r="Z6544" t="s">
        <v>26071</v>
      </c>
      <c r="AA6544" t="s">
        <v>4529</v>
      </c>
      <c r="AB6544" t="s">
        <v>24383</v>
      </c>
      <c r="AC6544" t="s">
        <v>89</v>
      </c>
      <c r="AD6544" t="str">
        <f t="shared" si="102"/>
        <v>10-44</v>
      </c>
      <c r="AE6544" t="str">
        <f>VLOOKUP(AD6544,'Main_Sub Desc'!C:D,2,)</f>
        <v>Initiation Fee</v>
      </c>
      <c r="AF6544" t="str">
        <f>VLOOKUP(VALUE(H6544),'Main_Sub Desc'!F:G,2,)</f>
        <v>Wtr Rev Establish</v>
      </c>
      <c r="AG6544">
        <f>IFERROR(VLOOKUP(VALUE(I6544),'PC Mapping'!A:F,6,),"")</f>
        <v>10469</v>
      </c>
      <c r="AH6544" s="13" t="str">
        <f>VLOOKUP(AG6544,'PC Mapping'!L:M,2,)</f>
        <v>Bolivar Water</v>
      </c>
    </row>
    <row r="6545" spans="1:34" x14ac:dyDescent="0.2">
      <c r="A6545" t="s">
        <v>26072</v>
      </c>
      <c r="B6545" t="s">
        <v>24721</v>
      </c>
      <c r="C6545" t="s">
        <v>24797</v>
      </c>
      <c r="D6545" t="s">
        <v>24379</v>
      </c>
      <c r="E6545" s="3">
        <v>45835</v>
      </c>
      <c r="F6545" t="s">
        <v>44</v>
      </c>
      <c r="G6545" t="s">
        <v>3742</v>
      </c>
      <c r="H6545" t="s">
        <v>3718</v>
      </c>
      <c r="I6545" t="s">
        <v>4534</v>
      </c>
      <c r="J6545" t="s">
        <v>4522</v>
      </c>
      <c r="K6545" s="2">
        <v>-50</v>
      </c>
      <c r="L6545" t="s">
        <v>44</v>
      </c>
      <c r="M6545" s="2">
        <v>-50</v>
      </c>
      <c r="N6545" t="s">
        <v>4523</v>
      </c>
      <c r="O6545" t="s">
        <v>24380</v>
      </c>
      <c r="P6545" t="s">
        <v>5604</v>
      </c>
      <c r="Q6545" t="s">
        <v>26073</v>
      </c>
      <c r="R6545" t="s">
        <v>44</v>
      </c>
      <c r="S6545" t="s">
        <v>24382</v>
      </c>
      <c r="T6545" s="3">
        <v>45835</v>
      </c>
      <c r="U6545" s="3">
        <v>45835</v>
      </c>
      <c r="V6545" s="2">
        <v>0</v>
      </c>
      <c r="W6545" t="s">
        <v>44</v>
      </c>
      <c r="X6545" t="s">
        <v>44</v>
      </c>
      <c r="Y6545" t="s">
        <v>26074</v>
      </c>
      <c r="Z6545" t="s">
        <v>26071</v>
      </c>
      <c r="AA6545" t="s">
        <v>4529</v>
      </c>
      <c r="AB6545" t="s">
        <v>24383</v>
      </c>
      <c r="AC6545" t="s">
        <v>89</v>
      </c>
      <c r="AD6545" t="str">
        <f t="shared" si="102"/>
        <v>10-44</v>
      </c>
      <c r="AE6545" t="str">
        <f>VLOOKUP(AD6545,'Main_Sub Desc'!C:D,2,)</f>
        <v>Initiation Fee</v>
      </c>
      <c r="AF6545" t="str">
        <f>VLOOKUP(VALUE(H6545),'Main_Sub Desc'!F:G,2,)</f>
        <v>Wst Rev Establish</v>
      </c>
      <c r="AG6545">
        <f>IFERROR(VLOOKUP(VALUE(I6545),'PC Mapping'!A:F,6,),"")</f>
        <v>10514</v>
      </c>
      <c r="AH6545" s="13" t="str">
        <f>VLOOKUP(AG6545,'PC Mapping'!L:M,2,)</f>
        <v>Bolivar Sewer</v>
      </c>
    </row>
    <row r="6546" spans="1:34" x14ac:dyDescent="0.2">
      <c r="A6546" t="s">
        <v>26075</v>
      </c>
      <c r="B6546" t="s">
        <v>24721</v>
      </c>
      <c r="C6546" t="s">
        <v>24797</v>
      </c>
      <c r="D6546" t="s">
        <v>24379</v>
      </c>
      <c r="E6546" s="3">
        <v>45835</v>
      </c>
      <c r="F6546" t="s">
        <v>44</v>
      </c>
      <c r="G6546" t="s">
        <v>3742</v>
      </c>
      <c r="H6546" t="s">
        <v>3729</v>
      </c>
      <c r="I6546" t="s">
        <v>4538</v>
      </c>
      <c r="J6546" t="s">
        <v>4522</v>
      </c>
      <c r="K6546" s="2">
        <v>-50</v>
      </c>
      <c r="L6546" t="s">
        <v>44</v>
      </c>
      <c r="M6546" s="2">
        <v>-50</v>
      </c>
      <c r="N6546" t="s">
        <v>4523</v>
      </c>
      <c r="O6546" t="s">
        <v>24380</v>
      </c>
      <c r="P6546" t="s">
        <v>5604</v>
      </c>
      <c r="Q6546" t="s">
        <v>26076</v>
      </c>
      <c r="R6546" t="s">
        <v>44</v>
      </c>
      <c r="S6546" t="s">
        <v>24382</v>
      </c>
      <c r="T6546" s="3">
        <v>45835</v>
      </c>
      <c r="U6546" s="3">
        <v>45835</v>
      </c>
      <c r="V6546" s="2">
        <v>0</v>
      </c>
      <c r="W6546" t="s">
        <v>44</v>
      </c>
      <c r="X6546" t="s">
        <v>44</v>
      </c>
      <c r="Y6546" t="s">
        <v>26077</v>
      </c>
      <c r="Z6546" t="s">
        <v>26078</v>
      </c>
      <c r="AA6546" t="s">
        <v>4529</v>
      </c>
      <c r="AB6546" t="s">
        <v>24383</v>
      </c>
      <c r="AC6546" t="s">
        <v>89</v>
      </c>
      <c r="AD6546" t="str">
        <f t="shared" si="102"/>
        <v>10-44</v>
      </c>
      <c r="AE6546" t="str">
        <f>VLOOKUP(AD6546,'Main_Sub Desc'!C:D,2,)</f>
        <v>Initiation Fee</v>
      </c>
      <c r="AF6546" t="str">
        <f>VLOOKUP(VALUE(H6546),'Main_Sub Desc'!F:G,2,)</f>
        <v>Wtr Rev Establish</v>
      </c>
      <c r="AG6546">
        <f>IFERROR(VLOOKUP(VALUE(I6546),'PC Mapping'!A:F,6,),"")</f>
        <v>10469</v>
      </c>
      <c r="AH6546" s="13" t="str">
        <f>VLOOKUP(AG6546,'PC Mapping'!L:M,2,)</f>
        <v>Bolivar Water</v>
      </c>
    </row>
    <row r="6547" spans="1:34" x14ac:dyDescent="0.2">
      <c r="A6547" t="s">
        <v>26079</v>
      </c>
      <c r="B6547" t="s">
        <v>24721</v>
      </c>
      <c r="C6547" t="s">
        <v>24797</v>
      </c>
      <c r="D6547" t="s">
        <v>24379</v>
      </c>
      <c r="E6547" s="3">
        <v>45835</v>
      </c>
      <c r="F6547" t="s">
        <v>44</v>
      </c>
      <c r="G6547" t="s">
        <v>3742</v>
      </c>
      <c r="H6547" t="s">
        <v>3718</v>
      </c>
      <c r="I6547" t="s">
        <v>4534</v>
      </c>
      <c r="J6547" t="s">
        <v>4522</v>
      </c>
      <c r="K6547" s="2">
        <v>-50</v>
      </c>
      <c r="L6547" t="s">
        <v>44</v>
      </c>
      <c r="M6547" s="2">
        <v>-50</v>
      </c>
      <c r="N6547" t="s">
        <v>4523</v>
      </c>
      <c r="O6547" t="s">
        <v>24380</v>
      </c>
      <c r="P6547" t="s">
        <v>5604</v>
      </c>
      <c r="Q6547" t="s">
        <v>26080</v>
      </c>
      <c r="R6547" t="s">
        <v>44</v>
      </c>
      <c r="S6547" t="s">
        <v>24382</v>
      </c>
      <c r="T6547" s="3">
        <v>45835</v>
      </c>
      <c r="U6547" s="3">
        <v>45835</v>
      </c>
      <c r="V6547" s="2">
        <v>0</v>
      </c>
      <c r="W6547" t="s">
        <v>44</v>
      </c>
      <c r="X6547" t="s">
        <v>44</v>
      </c>
      <c r="Y6547" t="s">
        <v>26081</v>
      </c>
      <c r="Z6547" t="s">
        <v>26078</v>
      </c>
      <c r="AA6547" t="s">
        <v>4529</v>
      </c>
      <c r="AB6547" t="s">
        <v>24383</v>
      </c>
      <c r="AC6547" t="s">
        <v>89</v>
      </c>
      <c r="AD6547" t="str">
        <f t="shared" si="102"/>
        <v>10-44</v>
      </c>
      <c r="AE6547" t="str">
        <f>VLOOKUP(AD6547,'Main_Sub Desc'!C:D,2,)</f>
        <v>Initiation Fee</v>
      </c>
      <c r="AF6547" t="str">
        <f>VLOOKUP(VALUE(H6547),'Main_Sub Desc'!F:G,2,)</f>
        <v>Wst Rev Establish</v>
      </c>
      <c r="AG6547">
        <f>IFERROR(VLOOKUP(VALUE(I6547),'PC Mapping'!A:F,6,),"")</f>
        <v>10514</v>
      </c>
      <c r="AH6547" s="13" t="str">
        <f>VLOOKUP(AG6547,'PC Mapping'!L:M,2,)</f>
        <v>Bolivar Sewer</v>
      </c>
    </row>
    <row r="6548" spans="1:34" x14ac:dyDescent="0.2">
      <c r="A6548" t="s">
        <v>26082</v>
      </c>
      <c r="B6548" t="s">
        <v>24721</v>
      </c>
      <c r="C6548" t="s">
        <v>24797</v>
      </c>
      <c r="D6548" t="s">
        <v>24379</v>
      </c>
      <c r="E6548" s="3">
        <v>45835</v>
      </c>
      <c r="F6548" t="s">
        <v>44</v>
      </c>
      <c r="G6548" t="s">
        <v>3742</v>
      </c>
      <c r="H6548" t="s">
        <v>3729</v>
      </c>
      <c r="I6548" t="s">
        <v>4538</v>
      </c>
      <c r="J6548" t="s">
        <v>4522</v>
      </c>
      <c r="K6548" s="2">
        <v>-50</v>
      </c>
      <c r="L6548" t="s">
        <v>44</v>
      </c>
      <c r="M6548" s="2">
        <v>-50</v>
      </c>
      <c r="N6548" t="s">
        <v>4523</v>
      </c>
      <c r="O6548" t="s">
        <v>24380</v>
      </c>
      <c r="P6548" t="s">
        <v>5604</v>
      </c>
      <c r="Q6548" t="s">
        <v>26083</v>
      </c>
      <c r="R6548" t="s">
        <v>44</v>
      </c>
      <c r="S6548" t="s">
        <v>24382</v>
      </c>
      <c r="T6548" s="3">
        <v>45835</v>
      </c>
      <c r="U6548" s="3">
        <v>45835</v>
      </c>
      <c r="V6548" s="2">
        <v>0</v>
      </c>
      <c r="W6548" t="s">
        <v>44</v>
      </c>
      <c r="X6548" t="s">
        <v>44</v>
      </c>
      <c r="Y6548" t="s">
        <v>26084</v>
      </c>
      <c r="Z6548" t="s">
        <v>26085</v>
      </c>
      <c r="AA6548" t="s">
        <v>4529</v>
      </c>
      <c r="AB6548" t="s">
        <v>24383</v>
      </c>
      <c r="AC6548" t="s">
        <v>89</v>
      </c>
      <c r="AD6548" t="str">
        <f t="shared" si="102"/>
        <v>10-44</v>
      </c>
      <c r="AE6548" t="str">
        <f>VLOOKUP(AD6548,'Main_Sub Desc'!C:D,2,)</f>
        <v>Initiation Fee</v>
      </c>
      <c r="AF6548" t="str">
        <f>VLOOKUP(VALUE(H6548),'Main_Sub Desc'!F:G,2,)</f>
        <v>Wtr Rev Establish</v>
      </c>
      <c r="AG6548">
        <f>IFERROR(VLOOKUP(VALUE(I6548),'PC Mapping'!A:F,6,),"")</f>
        <v>10469</v>
      </c>
      <c r="AH6548" s="13" t="str">
        <f>VLOOKUP(AG6548,'PC Mapping'!L:M,2,)</f>
        <v>Bolivar Water</v>
      </c>
    </row>
    <row r="6549" spans="1:34" x14ac:dyDescent="0.2">
      <c r="A6549" t="s">
        <v>26086</v>
      </c>
      <c r="B6549" t="s">
        <v>24721</v>
      </c>
      <c r="C6549" t="s">
        <v>24797</v>
      </c>
      <c r="D6549" t="s">
        <v>24379</v>
      </c>
      <c r="E6549" s="3">
        <v>45835</v>
      </c>
      <c r="F6549" t="s">
        <v>44</v>
      </c>
      <c r="G6549" t="s">
        <v>3742</v>
      </c>
      <c r="H6549" t="s">
        <v>3718</v>
      </c>
      <c r="I6549" t="s">
        <v>4534</v>
      </c>
      <c r="J6549" t="s">
        <v>4522</v>
      </c>
      <c r="K6549" s="2">
        <v>-50</v>
      </c>
      <c r="L6549" t="s">
        <v>44</v>
      </c>
      <c r="M6549" s="2">
        <v>-50</v>
      </c>
      <c r="N6549" t="s">
        <v>4523</v>
      </c>
      <c r="O6549" t="s">
        <v>24380</v>
      </c>
      <c r="P6549" t="s">
        <v>5604</v>
      </c>
      <c r="Q6549" t="s">
        <v>26087</v>
      </c>
      <c r="R6549" t="s">
        <v>44</v>
      </c>
      <c r="S6549" t="s">
        <v>24382</v>
      </c>
      <c r="T6549" s="3">
        <v>45835</v>
      </c>
      <c r="U6549" s="3">
        <v>45835</v>
      </c>
      <c r="V6549" s="2">
        <v>0</v>
      </c>
      <c r="W6549" t="s">
        <v>44</v>
      </c>
      <c r="X6549" t="s">
        <v>44</v>
      </c>
      <c r="Y6549" t="s">
        <v>26088</v>
      </c>
      <c r="Z6549" t="s">
        <v>26085</v>
      </c>
      <c r="AA6549" t="s">
        <v>4529</v>
      </c>
      <c r="AB6549" t="s">
        <v>24383</v>
      </c>
      <c r="AC6549" t="s">
        <v>89</v>
      </c>
      <c r="AD6549" t="str">
        <f t="shared" si="102"/>
        <v>10-44</v>
      </c>
      <c r="AE6549" t="str">
        <f>VLOOKUP(AD6549,'Main_Sub Desc'!C:D,2,)</f>
        <v>Initiation Fee</v>
      </c>
      <c r="AF6549" t="str">
        <f>VLOOKUP(VALUE(H6549),'Main_Sub Desc'!F:G,2,)</f>
        <v>Wst Rev Establish</v>
      </c>
      <c r="AG6549">
        <f>IFERROR(VLOOKUP(VALUE(I6549),'PC Mapping'!A:F,6,),"")</f>
        <v>10514</v>
      </c>
      <c r="AH6549" s="13" t="str">
        <f>VLOOKUP(AG6549,'PC Mapping'!L:M,2,)</f>
        <v>Bolivar Sewer</v>
      </c>
    </row>
    <row r="6550" spans="1:34" x14ac:dyDescent="0.2">
      <c r="A6550" t="s">
        <v>26089</v>
      </c>
      <c r="B6550" t="s">
        <v>24721</v>
      </c>
      <c r="C6550" t="s">
        <v>24797</v>
      </c>
      <c r="D6550" t="s">
        <v>24379</v>
      </c>
      <c r="E6550" s="3">
        <v>45835</v>
      </c>
      <c r="F6550" t="s">
        <v>44</v>
      </c>
      <c r="G6550" t="s">
        <v>3742</v>
      </c>
      <c r="H6550" t="s">
        <v>3718</v>
      </c>
      <c r="I6550" t="s">
        <v>4534</v>
      </c>
      <c r="J6550" t="s">
        <v>4522</v>
      </c>
      <c r="K6550" s="2">
        <v>-50</v>
      </c>
      <c r="L6550" t="s">
        <v>44</v>
      </c>
      <c r="M6550" s="2">
        <v>-50</v>
      </c>
      <c r="N6550" t="s">
        <v>4523</v>
      </c>
      <c r="O6550" t="s">
        <v>24380</v>
      </c>
      <c r="P6550" t="s">
        <v>5604</v>
      </c>
      <c r="Q6550" t="s">
        <v>26090</v>
      </c>
      <c r="R6550" t="s">
        <v>44</v>
      </c>
      <c r="S6550" t="s">
        <v>24382</v>
      </c>
      <c r="T6550" s="3">
        <v>45835</v>
      </c>
      <c r="U6550" s="3">
        <v>45835</v>
      </c>
      <c r="V6550" s="2">
        <v>0</v>
      </c>
      <c r="W6550" t="s">
        <v>44</v>
      </c>
      <c r="X6550" t="s">
        <v>44</v>
      </c>
      <c r="Y6550" t="s">
        <v>26091</v>
      </c>
      <c r="Z6550" t="s">
        <v>26049</v>
      </c>
      <c r="AA6550" t="s">
        <v>4529</v>
      </c>
      <c r="AB6550" t="s">
        <v>24383</v>
      </c>
      <c r="AC6550" t="s">
        <v>89</v>
      </c>
      <c r="AD6550" t="str">
        <f t="shared" si="102"/>
        <v>10-44</v>
      </c>
      <c r="AE6550" t="str">
        <f>VLOOKUP(AD6550,'Main_Sub Desc'!C:D,2,)</f>
        <v>Initiation Fee</v>
      </c>
      <c r="AF6550" t="str">
        <f>VLOOKUP(VALUE(H6550),'Main_Sub Desc'!F:G,2,)</f>
        <v>Wst Rev Establish</v>
      </c>
      <c r="AG6550">
        <f>IFERROR(VLOOKUP(VALUE(I6550),'PC Mapping'!A:F,6,),"")</f>
        <v>10514</v>
      </c>
      <c r="AH6550" s="13" t="str">
        <f>VLOOKUP(AG6550,'PC Mapping'!L:M,2,)</f>
        <v>Bolivar Sewer</v>
      </c>
    </row>
    <row r="6551" spans="1:34" x14ac:dyDescent="0.2">
      <c r="A6551" t="s">
        <v>26092</v>
      </c>
      <c r="B6551" t="s">
        <v>24721</v>
      </c>
      <c r="C6551" t="s">
        <v>24797</v>
      </c>
      <c r="D6551" t="s">
        <v>24379</v>
      </c>
      <c r="E6551" s="3">
        <v>45835</v>
      </c>
      <c r="F6551" t="s">
        <v>44</v>
      </c>
      <c r="G6551" t="s">
        <v>3742</v>
      </c>
      <c r="H6551" t="s">
        <v>3729</v>
      </c>
      <c r="I6551" t="s">
        <v>4538</v>
      </c>
      <c r="J6551" t="s">
        <v>4522</v>
      </c>
      <c r="K6551" s="2">
        <v>-50</v>
      </c>
      <c r="L6551" t="s">
        <v>44</v>
      </c>
      <c r="M6551" s="2">
        <v>-50</v>
      </c>
      <c r="N6551" t="s">
        <v>4523</v>
      </c>
      <c r="O6551" t="s">
        <v>24380</v>
      </c>
      <c r="P6551" t="s">
        <v>5604</v>
      </c>
      <c r="Q6551" t="s">
        <v>26093</v>
      </c>
      <c r="R6551" t="s">
        <v>44</v>
      </c>
      <c r="S6551" t="s">
        <v>24382</v>
      </c>
      <c r="T6551" s="3">
        <v>45835</v>
      </c>
      <c r="U6551" s="3">
        <v>45835</v>
      </c>
      <c r="V6551" s="2">
        <v>0</v>
      </c>
      <c r="W6551" t="s">
        <v>44</v>
      </c>
      <c r="X6551" t="s">
        <v>44</v>
      </c>
      <c r="Y6551" t="s">
        <v>26094</v>
      </c>
      <c r="Z6551" t="s">
        <v>283</v>
      </c>
      <c r="AA6551" t="s">
        <v>4529</v>
      </c>
      <c r="AB6551" t="s">
        <v>24383</v>
      </c>
      <c r="AC6551" t="s">
        <v>89</v>
      </c>
      <c r="AD6551" t="str">
        <f t="shared" si="102"/>
        <v>10-44</v>
      </c>
      <c r="AE6551" t="str">
        <f>VLOOKUP(AD6551,'Main_Sub Desc'!C:D,2,)</f>
        <v>Initiation Fee</v>
      </c>
      <c r="AF6551" t="str">
        <f>VLOOKUP(VALUE(H6551),'Main_Sub Desc'!F:G,2,)</f>
        <v>Wtr Rev Establish</v>
      </c>
      <c r="AG6551">
        <f>IFERROR(VLOOKUP(VALUE(I6551),'PC Mapping'!A:F,6,),"")</f>
        <v>10469</v>
      </c>
      <c r="AH6551" s="13" t="str">
        <f>VLOOKUP(AG6551,'PC Mapping'!L:M,2,)</f>
        <v>Bolivar Water</v>
      </c>
    </row>
    <row r="6552" spans="1:34" x14ac:dyDescent="0.2">
      <c r="A6552" t="s">
        <v>26095</v>
      </c>
      <c r="B6552" t="s">
        <v>24721</v>
      </c>
      <c r="C6552" t="s">
        <v>24797</v>
      </c>
      <c r="D6552" t="s">
        <v>24379</v>
      </c>
      <c r="E6552" s="3">
        <v>45835</v>
      </c>
      <c r="F6552" t="s">
        <v>44</v>
      </c>
      <c r="G6552" t="s">
        <v>3742</v>
      </c>
      <c r="H6552" t="s">
        <v>3718</v>
      </c>
      <c r="I6552" t="s">
        <v>4534</v>
      </c>
      <c r="J6552" t="s">
        <v>4522</v>
      </c>
      <c r="K6552" s="2">
        <v>-50</v>
      </c>
      <c r="L6552" t="s">
        <v>44</v>
      </c>
      <c r="M6552" s="2">
        <v>-50</v>
      </c>
      <c r="N6552" t="s">
        <v>4523</v>
      </c>
      <c r="O6552" t="s">
        <v>24380</v>
      </c>
      <c r="P6552" t="s">
        <v>5604</v>
      </c>
      <c r="Q6552" t="s">
        <v>26096</v>
      </c>
      <c r="R6552" t="s">
        <v>44</v>
      </c>
      <c r="S6552" t="s">
        <v>24382</v>
      </c>
      <c r="T6552" s="3">
        <v>45835</v>
      </c>
      <c r="U6552" s="3">
        <v>45835</v>
      </c>
      <c r="V6552" s="2">
        <v>0</v>
      </c>
      <c r="W6552" t="s">
        <v>44</v>
      </c>
      <c r="X6552" t="s">
        <v>44</v>
      </c>
      <c r="Y6552" t="s">
        <v>26097</v>
      </c>
      <c r="Z6552" t="s">
        <v>283</v>
      </c>
      <c r="AA6552" t="s">
        <v>4529</v>
      </c>
      <c r="AB6552" t="s">
        <v>24383</v>
      </c>
      <c r="AC6552" t="s">
        <v>89</v>
      </c>
      <c r="AD6552" t="str">
        <f t="shared" si="102"/>
        <v>10-44</v>
      </c>
      <c r="AE6552" t="str">
        <f>VLOOKUP(AD6552,'Main_Sub Desc'!C:D,2,)</f>
        <v>Initiation Fee</v>
      </c>
      <c r="AF6552" t="str">
        <f>VLOOKUP(VALUE(H6552),'Main_Sub Desc'!F:G,2,)</f>
        <v>Wst Rev Establish</v>
      </c>
      <c r="AG6552">
        <f>IFERROR(VLOOKUP(VALUE(I6552),'PC Mapping'!A:F,6,),"")</f>
        <v>10514</v>
      </c>
      <c r="AH6552" s="13" t="str">
        <f>VLOOKUP(AG6552,'PC Mapping'!L:M,2,)</f>
        <v>Bolivar Sewer</v>
      </c>
    </row>
    <row r="6553" spans="1:34" x14ac:dyDescent="0.2">
      <c r="A6553" t="s">
        <v>26098</v>
      </c>
      <c r="B6553" t="s">
        <v>24721</v>
      </c>
      <c r="C6553" t="s">
        <v>24797</v>
      </c>
      <c r="D6553" t="s">
        <v>24379</v>
      </c>
      <c r="E6553" s="3">
        <v>45835</v>
      </c>
      <c r="F6553" t="s">
        <v>44</v>
      </c>
      <c r="G6553" t="s">
        <v>3742</v>
      </c>
      <c r="H6553" t="s">
        <v>3718</v>
      </c>
      <c r="I6553" t="s">
        <v>5595</v>
      </c>
      <c r="J6553" t="s">
        <v>4522</v>
      </c>
      <c r="K6553" s="2">
        <v>-50</v>
      </c>
      <c r="L6553" t="s">
        <v>44</v>
      </c>
      <c r="M6553" s="2">
        <v>-50</v>
      </c>
      <c r="N6553" t="s">
        <v>4523</v>
      </c>
      <c r="O6553" t="s">
        <v>24380</v>
      </c>
      <c r="P6553" t="s">
        <v>9191</v>
      </c>
      <c r="Q6553" t="s">
        <v>26099</v>
      </c>
      <c r="R6553" t="s">
        <v>44</v>
      </c>
      <c r="S6553" t="s">
        <v>24382</v>
      </c>
      <c r="T6553" s="3">
        <v>45835</v>
      </c>
      <c r="U6553" s="3">
        <v>45835</v>
      </c>
      <c r="V6553" s="2">
        <v>0</v>
      </c>
      <c r="W6553" t="s">
        <v>44</v>
      </c>
      <c r="X6553" t="s">
        <v>44</v>
      </c>
      <c r="Y6553" t="s">
        <v>26100</v>
      </c>
      <c r="Z6553" t="s">
        <v>1493</v>
      </c>
      <c r="AA6553" t="s">
        <v>4529</v>
      </c>
      <c r="AB6553" t="s">
        <v>24383</v>
      </c>
      <c r="AC6553" t="s">
        <v>89</v>
      </c>
      <c r="AD6553" t="str">
        <f t="shared" si="102"/>
        <v>10-44</v>
      </c>
      <c r="AE6553" t="str">
        <f>VLOOKUP(AD6553,'Main_Sub Desc'!C:D,2,)</f>
        <v>Initiation Fee</v>
      </c>
      <c r="AF6553" t="str">
        <f>VLOOKUP(VALUE(H6553),'Main_Sub Desc'!F:G,2,)</f>
        <v>Wst Rev Establish</v>
      </c>
      <c r="AG6553">
        <f>IFERROR(VLOOKUP(VALUE(I6553),'PC Mapping'!A:F,6,),"")</f>
        <v>10636</v>
      </c>
      <c r="AH6553" s="13" t="str">
        <f>VLOOKUP(AG6553,'PC Mapping'!L:M,2,)</f>
        <v>Prairie Heights Sewer</v>
      </c>
    </row>
    <row r="6554" spans="1:34" x14ac:dyDescent="0.2">
      <c r="A6554" t="s">
        <v>26101</v>
      </c>
      <c r="B6554" t="s">
        <v>24721</v>
      </c>
      <c r="C6554" t="s">
        <v>24797</v>
      </c>
      <c r="D6554" t="s">
        <v>24379</v>
      </c>
      <c r="E6554" s="3">
        <v>45835</v>
      </c>
      <c r="F6554" t="s">
        <v>44</v>
      </c>
      <c r="G6554" t="s">
        <v>3742</v>
      </c>
      <c r="H6554" t="s">
        <v>3729</v>
      </c>
      <c r="I6554" t="s">
        <v>3752</v>
      </c>
      <c r="J6554" t="s">
        <v>4522</v>
      </c>
      <c r="K6554" s="2">
        <v>-50</v>
      </c>
      <c r="L6554" t="s">
        <v>44</v>
      </c>
      <c r="M6554" s="2">
        <v>-50</v>
      </c>
      <c r="N6554" t="s">
        <v>4523</v>
      </c>
      <c r="O6554" t="s">
        <v>24380</v>
      </c>
      <c r="P6554" t="s">
        <v>7854</v>
      </c>
      <c r="Q6554" t="s">
        <v>26102</v>
      </c>
      <c r="R6554" t="s">
        <v>44</v>
      </c>
      <c r="S6554" t="s">
        <v>24382</v>
      </c>
      <c r="T6554" s="3">
        <v>45835</v>
      </c>
      <c r="U6554" s="3">
        <v>45835</v>
      </c>
      <c r="V6554" s="2">
        <v>0</v>
      </c>
      <c r="W6554" t="s">
        <v>44</v>
      </c>
      <c r="X6554" t="s">
        <v>44</v>
      </c>
      <c r="Y6554" t="s">
        <v>26103</v>
      </c>
      <c r="Z6554" t="s">
        <v>26104</v>
      </c>
      <c r="AA6554" t="s">
        <v>4529</v>
      </c>
      <c r="AB6554" t="s">
        <v>24383</v>
      </c>
      <c r="AC6554" t="s">
        <v>89</v>
      </c>
      <c r="AD6554" t="str">
        <f t="shared" si="102"/>
        <v>10-44</v>
      </c>
      <c r="AE6554" t="str">
        <f>VLOOKUP(AD6554,'Main_Sub Desc'!C:D,2,)</f>
        <v>Initiation Fee</v>
      </c>
      <c r="AF6554" t="str">
        <f>VLOOKUP(VALUE(H6554),'Main_Sub Desc'!F:G,2,)</f>
        <v>Wtr Rev Establish</v>
      </c>
      <c r="AG6554">
        <f>IFERROR(VLOOKUP(VALUE(I6554),'PC Mapping'!A:F,6,),"")</f>
        <v>10719</v>
      </c>
      <c r="AH6554" s="13" t="str">
        <f>VLOOKUP(AG6554,'PC Mapping'!L:M,2,)</f>
        <v>All Other Water</v>
      </c>
    </row>
    <row r="6555" spans="1:34" x14ac:dyDescent="0.2">
      <c r="A6555" t="s">
        <v>26105</v>
      </c>
      <c r="B6555" t="s">
        <v>24721</v>
      </c>
      <c r="C6555" t="s">
        <v>24797</v>
      </c>
      <c r="D6555" t="s">
        <v>24379</v>
      </c>
      <c r="E6555" s="3">
        <v>45835</v>
      </c>
      <c r="F6555" t="s">
        <v>44</v>
      </c>
      <c r="G6555" t="s">
        <v>3742</v>
      </c>
      <c r="H6555" t="s">
        <v>3729</v>
      </c>
      <c r="I6555" t="s">
        <v>3752</v>
      </c>
      <c r="J6555" t="s">
        <v>4522</v>
      </c>
      <c r="K6555" s="2">
        <v>-50</v>
      </c>
      <c r="L6555" t="s">
        <v>44</v>
      </c>
      <c r="M6555" s="2">
        <v>-50</v>
      </c>
      <c r="N6555" t="s">
        <v>4523</v>
      </c>
      <c r="O6555" t="s">
        <v>24380</v>
      </c>
      <c r="P6555" t="s">
        <v>13700</v>
      </c>
      <c r="Q6555" t="s">
        <v>26106</v>
      </c>
      <c r="R6555" t="s">
        <v>44</v>
      </c>
      <c r="S6555" t="s">
        <v>24382</v>
      </c>
      <c r="T6555" s="3">
        <v>45835</v>
      </c>
      <c r="U6555" s="3">
        <v>45835</v>
      </c>
      <c r="V6555" s="2">
        <v>0</v>
      </c>
      <c r="W6555" t="s">
        <v>44</v>
      </c>
      <c r="X6555" t="s">
        <v>44</v>
      </c>
      <c r="Y6555" t="s">
        <v>26107</v>
      </c>
      <c r="Z6555" t="s">
        <v>26108</v>
      </c>
      <c r="AA6555" t="s">
        <v>4529</v>
      </c>
      <c r="AB6555" t="s">
        <v>24383</v>
      </c>
      <c r="AC6555" t="s">
        <v>89</v>
      </c>
      <c r="AD6555" t="str">
        <f t="shared" si="102"/>
        <v>10-44</v>
      </c>
      <c r="AE6555" t="str">
        <f>VLOOKUP(AD6555,'Main_Sub Desc'!C:D,2,)</f>
        <v>Initiation Fee</v>
      </c>
      <c r="AF6555" t="str">
        <f>VLOOKUP(VALUE(H6555),'Main_Sub Desc'!F:G,2,)</f>
        <v>Wtr Rev Establish</v>
      </c>
      <c r="AG6555">
        <f>IFERROR(VLOOKUP(VALUE(I6555),'PC Mapping'!A:F,6,),"")</f>
        <v>10719</v>
      </c>
      <c r="AH6555" s="13" t="str">
        <f>VLOOKUP(AG6555,'PC Mapping'!L:M,2,)</f>
        <v>All Other Water</v>
      </c>
    </row>
    <row r="6556" spans="1:34" x14ac:dyDescent="0.2">
      <c r="A6556" t="s">
        <v>26109</v>
      </c>
      <c r="B6556" t="s">
        <v>26110</v>
      </c>
      <c r="C6556" t="s">
        <v>24797</v>
      </c>
      <c r="D6556" t="s">
        <v>24798</v>
      </c>
      <c r="E6556" s="3">
        <v>45835</v>
      </c>
      <c r="F6556" t="s">
        <v>44</v>
      </c>
      <c r="G6556" t="s">
        <v>3742</v>
      </c>
      <c r="H6556" t="s">
        <v>3720</v>
      </c>
      <c r="I6556" t="s">
        <v>4708</v>
      </c>
      <c r="J6556" t="s">
        <v>4522</v>
      </c>
      <c r="K6556" s="2">
        <v>5</v>
      </c>
      <c r="L6556" t="s">
        <v>44</v>
      </c>
      <c r="M6556" s="2">
        <v>5</v>
      </c>
      <c r="N6556" t="s">
        <v>4523</v>
      </c>
      <c r="O6556" t="s">
        <v>4524</v>
      </c>
      <c r="P6556" t="s">
        <v>16884</v>
      </c>
      <c r="Q6556" t="s">
        <v>26111</v>
      </c>
      <c r="R6556" t="s">
        <v>44</v>
      </c>
      <c r="S6556" t="s">
        <v>24787</v>
      </c>
      <c r="T6556" s="3">
        <v>45835</v>
      </c>
      <c r="U6556" s="3">
        <v>45835</v>
      </c>
      <c r="V6556" s="2">
        <v>0</v>
      </c>
      <c r="W6556" t="s">
        <v>44</v>
      </c>
      <c r="X6556" t="s">
        <v>44</v>
      </c>
      <c r="Y6556" t="s">
        <v>18705</v>
      </c>
      <c r="Z6556" t="s">
        <v>18706</v>
      </c>
      <c r="AA6556" t="s">
        <v>24514</v>
      </c>
      <c r="AB6556" t="s">
        <v>24604</v>
      </c>
      <c r="AC6556" t="s">
        <v>89</v>
      </c>
      <c r="AD6556" t="str">
        <f t="shared" si="102"/>
        <v>6000-110</v>
      </c>
      <c r="AE6556" t="str">
        <f>VLOOKUP(AD6556,'Main_Sub Desc'!C:D,2,)</f>
        <v>Misc. Credit</v>
      </c>
      <c r="AF6556" t="str">
        <f>VLOOKUP(VALUE(H6556),'Main_Sub Desc'!F:G,2,)</f>
        <v>Wst Rev Other/Misc</v>
      </c>
      <c r="AG6556">
        <f>IFERROR(VLOOKUP(VALUE(I6556),'PC Mapping'!A:F,6,),"")</f>
        <v>10720</v>
      </c>
      <c r="AH6556" s="13" t="str">
        <f>VLOOKUP(AG6556,'PC Mapping'!L:M,2,)</f>
        <v>All Other Sewer</v>
      </c>
    </row>
    <row r="6557" spans="1:34" x14ac:dyDescent="0.2">
      <c r="A6557" t="s">
        <v>26112</v>
      </c>
      <c r="B6557" t="s">
        <v>26113</v>
      </c>
      <c r="C6557" t="s">
        <v>24797</v>
      </c>
      <c r="D6557" t="s">
        <v>24798</v>
      </c>
      <c r="E6557" s="3">
        <v>45838</v>
      </c>
      <c r="F6557" t="s">
        <v>44</v>
      </c>
      <c r="G6557" t="s">
        <v>3742</v>
      </c>
      <c r="H6557" t="s">
        <v>3727</v>
      </c>
      <c r="I6557" t="s">
        <v>3752</v>
      </c>
      <c r="J6557" t="s">
        <v>4522</v>
      </c>
      <c r="K6557" s="2">
        <v>-50</v>
      </c>
      <c r="L6557" t="s">
        <v>44</v>
      </c>
      <c r="M6557" s="2">
        <v>-50</v>
      </c>
      <c r="N6557" t="s">
        <v>4523</v>
      </c>
      <c r="O6557" t="s">
        <v>4524</v>
      </c>
      <c r="P6557" t="s">
        <v>13918</v>
      </c>
      <c r="Q6557" t="s">
        <v>26114</v>
      </c>
      <c r="R6557" t="s">
        <v>44</v>
      </c>
      <c r="S6557" t="s">
        <v>24800</v>
      </c>
      <c r="T6557" s="3">
        <v>45838</v>
      </c>
      <c r="U6557" s="3">
        <v>45838</v>
      </c>
      <c r="V6557" s="2">
        <v>0</v>
      </c>
      <c r="W6557" t="s">
        <v>44</v>
      </c>
      <c r="X6557" t="s">
        <v>44</v>
      </c>
      <c r="Y6557" t="s">
        <v>26115</v>
      </c>
      <c r="Z6557" t="s">
        <v>26116</v>
      </c>
      <c r="AA6557" t="s">
        <v>4529</v>
      </c>
      <c r="AB6557" t="s">
        <v>24801</v>
      </c>
      <c r="AC6557" t="s">
        <v>89</v>
      </c>
      <c r="AD6557" t="str">
        <f t="shared" si="102"/>
        <v>10-23</v>
      </c>
      <c r="AE6557" t="str">
        <f>VLOOKUP(AD6557,'Main_Sub Desc'!C:D,2,)</f>
        <v>Move Out / Turn Off  Fee</v>
      </c>
      <c r="AF6557" t="str">
        <f>VLOOKUP(VALUE(H6557),'Main_Sub Desc'!F:G,2,)</f>
        <v>Wtr Rev Other/Misc</v>
      </c>
      <c r="AG6557">
        <f>IFERROR(VLOOKUP(VALUE(I6557),'PC Mapping'!A:F,6,),"")</f>
        <v>10719</v>
      </c>
      <c r="AH6557" s="13" t="str">
        <f>VLOOKUP(AG6557,'PC Mapping'!L:M,2,)</f>
        <v>All Other Water</v>
      </c>
    </row>
    <row r="6558" spans="1:34" x14ac:dyDescent="0.2">
      <c r="A6558" t="s">
        <v>26117</v>
      </c>
      <c r="B6558" t="s">
        <v>26113</v>
      </c>
      <c r="C6558" t="s">
        <v>24797</v>
      </c>
      <c r="D6558" t="s">
        <v>24798</v>
      </c>
      <c r="E6558" s="3">
        <v>45838</v>
      </c>
      <c r="F6558" t="s">
        <v>44</v>
      </c>
      <c r="G6558" t="s">
        <v>3742</v>
      </c>
      <c r="H6558" t="s">
        <v>3727</v>
      </c>
      <c r="I6558" t="s">
        <v>4538</v>
      </c>
      <c r="J6558" t="s">
        <v>4522</v>
      </c>
      <c r="K6558" s="2">
        <v>-50</v>
      </c>
      <c r="L6558" t="s">
        <v>44</v>
      </c>
      <c r="M6558" s="2">
        <v>-50</v>
      </c>
      <c r="N6558" t="s">
        <v>4523</v>
      </c>
      <c r="O6558" t="s">
        <v>4524</v>
      </c>
      <c r="P6558" t="s">
        <v>4549</v>
      </c>
      <c r="Q6558" t="s">
        <v>26118</v>
      </c>
      <c r="R6558" t="s">
        <v>44</v>
      </c>
      <c r="S6558" t="s">
        <v>24800</v>
      </c>
      <c r="T6558" s="3">
        <v>45838</v>
      </c>
      <c r="U6558" s="3">
        <v>45838</v>
      </c>
      <c r="V6558" s="2">
        <v>0</v>
      </c>
      <c r="W6558" t="s">
        <v>44</v>
      </c>
      <c r="X6558" t="s">
        <v>44</v>
      </c>
      <c r="Y6558" t="s">
        <v>4554</v>
      </c>
      <c r="Z6558" t="s">
        <v>4552</v>
      </c>
      <c r="AA6558" t="s">
        <v>4529</v>
      </c>
      <c r="AB6558" t="s">
        <v>24801</v>
      </c>
      <c r="AC6558" t="s">
        <v>89</v>
      </c>
      <c r="AD6558" t="str">
        <f t="shared" si="102"/>
        <v>10-23</v>
      </c>
      <c r="AE6558" t="str">
        <f>VLOOKUP(AD6558,'Main_Sub Desc'!C:D,2,)</f>
        <v>Move Out / Turn Off  Fee</v>
      </c>
      <c r="AF6558" t="str">
        <f>VLOOKUP(VALUE(H6558),'Main_Sub Desc'!F:G,2,)</f>
        <v>Wtr Rev Other/Misc</v>
      </c>
      <c r="AG6558">
        <f>IFERROR(VLOOKUP(VALUE(I6558),'PC Mapping'!A:F,6,),"")</f>
        <v>10469</v>
      </c>
      <c r="AH6558" s="13" t="str">
        <f>VLOOKUP(AG6558,'PC Mapping'!L:M,2,)</f>
        <v>Bolivar Water</v>
      </c>
    </row>
    <row r="6559" spans="1:34" x14ac:dyDescent="0.2">
      <c r="A6559" t="s">
        <v>26119</v>
      </c>
      <c r="B6559" t="s">
        <v>26113</v>
      </c>
      <c r="C6559" t="s">
        <v>24797</v>
      </c>
      <c r="D6559" t="s">
        <v>24798</v>
      </c>
      <c r="E6559" s="3">
        <v>45838</v>
      </c>
      <c r="F6559" t="s">
        <v>44</v>
      </c>
      <c r="G6559" t="s">
        <v>3742</v>
      </c>
      <c r="H6559" t="s">
        <v>3727</v>
      </c>
      <c r="I6559" t="s">
        <v>3752</v>
      </c>
      <c r="J6559" t="s">
        <v>4522</v>
      </c>
      <c r="K6559" s="2">
        <v>-50</v>
      </c>
      <c r="L6559" t="s">
        <v>44</v>
      </c>
      <c r="M6559" s="2">
        <v>-50</v>
      </c>
      <c r="N6559" t="s">
        <v>4523</v>
      </c>
      <c r="O6559" t="s">
        <v>4524</v>
      </c>
      <c r="P6559" t="s">
        <v>8900</v>
      </c>
      <c r="Q6559" t="s">
        <v>26120</v>
      </c>
      <c r="R6559" t="s">
        <v>44</v>
      </c>
      <c r="S6559" t="s">
        <v>24800</v>
      </c>
      <c r="T6559" s="3">
        <v>45838</v>
      </c>
      <c r="U6559" s="3">
        <v>45838</v>
      </c>
      <c r="V6559" s="2">
        <v>0</v>
      </c>
      <c r="W6559" t="s">
        <v>44</v>
      </c>
      <c r="X6559" t="s">
        <v>44</v>
      </c>
      <c r="Y6559" t="s">
        <v>26121</v>
      </c>
      <c r="Z6559" t="s">
        <v>3646</v>
      </c>
      <c r="AA6559" t="s">
        <v>4529</v>
      </c>
      <c r="AB6559" t="s">
        <v>24801</v>
      </c>
      <c r="AC6559" t="s">
        <v>89</v>
      </c>
      <c r="AD6559" t="str">
        <f t="shared" ref="AD6559:AD6579" si="103">CONCATENATE(VALUE(AA6559),"-",VALUE(AB6559))</f>
        <v>10-23</v>
      </c>
      <c r="AE6559" t="str">
        <f>VLOOKUP(AD6559,'Main_Sub Desc'!C:D,2,)</f>
        <v>Move Out / Turn Off  Fee</v>
      </c>
      <c r="AF6559" t="str">
        <f>VLOOKUP(VALUE(H6559),'Main_Sub Desc'!F:G,2,)</f>
        <v>Wtr Rev Other/Misc</v>
      </c>
      <c r="AG6559">
        <f>IFERROR(VLOOKUP(VALUE(I6559),'PC Mapping'!A:F,6,),"")</f>
        <v>10719</v>
      </c>
      <c r="AH6559" s="13" t="str">
        <f>VLOOKUP(AG6559,'PC Mapping'!L:M,2,)</f>
        <v>All Other Water</v>
      </c>
    </row>
    <row r="6560" spans="1:34" x14ac:dyDescent="0.2">
      <c r="A6560" t="s">
        <v>26122</v>
      </c>
      <c r="B6560" t="s">
        <v>26113</v>
      </c>
      <c r="C6560" t="s">
        <v>24797</v>
      </c>
      <c r="D6560" t="s">
        <v>24798</v>
      </c>
      <c r="E6560" s="3">
        <v>45838</v>
      </c>
      <c r="F6560" t="s">
        <v>44</v>
      </c>
      <c r="G6560" t="s">
        <v>3742</v>
      </c>
      <c r="H6560" t="s">
        <v>3727</v>
      </c>
      <c r="I6560" t="s">
        <v>3752</v>
      </c>
      <c r="J6560" t="s">
        <v>4522</v>
      </c>
      <c r="K6560" s="2">
        <v>-50</v>
      </c>
      <c r="L6560" t="s">
        <v>44</v>
      </c>
      <c r="M6560" s="2">
        <v>-50</v>
      </c>
      <c r="N6560" t="s">
        <v>4523</v>
      </c>
      <c r="O6560" t="s">
        <v>4524</v>
      </c>
      <c r="P6560" t="s">
        <v>6886</v>
      </c>
      <c r="Q6560" t="s">
        <v>26123</v>
      </c>
      <c r="R6560" t="s">
        <v>44</v>
      </c>
      <c r="S6560" t="s">
        <v>24800</v>
      </c>
      <c r="T6560" s="3">
        <v>45838</v>
      </c>
      <c r="U6560" s="3">
        <v>45838</v>
      </c>
      <c r="V6560" s="2">
        <v>0</v>
      </c>
      <c r="W6560" t="s">
        <v>44</v>
      </c>
      <c r="X6560" t="s">
        <v>44</v>
      </c>
      <c r="Y6560" t="s">
        <v>26124</v>
      </c>
      <c r="Z6560" t="s">
        <v>26125</v>
      </c>
      <c r="AA6560" t="s">
        <v>4529</v>
      </c>
      <c r="AB6560" t="s">
        <v>24801</v>
      </c>
      <c r="AC6560" t="s">
        <v>89</v>
      </c>
      <c r="AD6560" t="str">
        <f t="shared" si="103"/>
        <v>10-23</v>
      </c>
      <c r="AE6560" t="str">
        <f>VLOOKUP(AD6560,'Main_Sub Desc'!C:D,2,)</f>
        <v>Move Out / Turn Off  Fee</v>
      </c>
      <c r="AF6560" t="str">
        <f>VLOOKUP(VALUE(H6560),'Main_Sub Desc'!F:G,2,)</f>
        <v>Wtr Rev Other/Misc</v>
      </c>
      <c r="AG6560">
        <f>IFERROR(VLOOKUP(VALUE(I6560),'PC Mapping'!A:F,6,),"")</f>
        <v>10719</v>
      </c>
      <c r="AH6560" s="13" t="str">
        <f>VLOOKUP(AG6560,'PC Mapping'!L:M,2,)</f>
        <v>All Other Water</v>
      </c>
    </row>
    <row r="6561" spans="1:34" x14ac:dyDescent="0.2">
      <c r="A6561" t="s">
        <v>26126</v>
      </c>
      <c r="B6561" t="s">
        <v>26113</v>
      </c>
      <c r="C6561" t="s">
        <v>24797</v>
      </c>
      <c r="D6561" t="s">
        <v>24798</v>
      </c>
      <c r="E6561" s="3">
        <v>45838</v>
      </c>
      <c r="F6561" t="s">
        <v>44</v>
      </c>
      <c r="G6561" t="s">
        <v>3742</v>
      </c>
      <c r="H6561" t="s">
        <v>3727</v>
      </c>
      <c r="I6561" t="s">
        <v>3752</v>
      </c>
      <c r="J6561" t="s">
        <v>4522</v>
      </c>
      <c r="K6561" s="2">
        <v>-50</v>
      </c>
      <c r="L6561" t="s">
        <v>44</v>
      </c>
      <c r="M6561" s="2">
        <v>-50</v>
      </c>
      <c r="N6561" t="s">
        <v>4523</v>
      </c>
      <c r="O6561" t="s">
        <v>4524</v>
      </c>
      <c r="P6561" t="s">
        <v>10710</v>
      </c>
      <c r="Q6561" t="s">
        <v>26127</v>
      </c>
      <c r="R6561" t="s">
        <v>44</v>
      </c>
      <c r="S6561" t="s">
        <v>24800</v>
      </c>
      <c r="T6561" s="3">
        <v>45838</v>
      </c>
      <c r="U6561" s="3">
        <v>45838</v>
      </c>
      <c r="V6561" s="2">
        <v>0</v>
      </c>
      <c r="W6561" t="s">
        <v>44</v>
      </c>
      <c r="X6561" t="s">
        <v>44</v>
      </c>
      <c r="Y6561" t="s">
        <v>26128</v>
      </c>
      <c r="Z6561" t="s">
        <v>26129</v>
      </c>
      <c r="AA6561" t="s">
        <v>4529</v>
      </c>
      <c r="AB6561" t="s">
        <v>24801</v>
      </c>
      <c r="AC6561" t="s">
        <v>89</v>
      </c>
      <c r="AD6561" t="str">
        <f t="shared" si="103"/>
        <v>10-23</v>
      </c>
      <c r="AE6561" t="str">
        <f>VLOOKUP(AD6561,'Main_Sub Desc'!C:D,2,)</f>
        <v>Move Out / Turn Off  Fee</v>
      </c>
      <c r="AF6561" t="str">
        <f>VLOOKUP(VALUE(H6561),'Main_Sub Desc'!F:G,2,)</f>
        <v>Wtr Rev Other/Misc</v>
      </c>
      <c r="AG6561">
        <f>IFERROR(VLOOKUP(VALUE(I6561),'PC Mapping'!A:F,6,),"")</f>
        <v>10719</v>
      </c>
      <c r="AH6561" s="13" t="str">
        <f>VLOOKUP(AG6561,'PC Mapping'!L:M,2,)</f>
        <v>All Other Water</v>
      </c>
    </row>
    <row r="6562" spans="1:34" x14ac:dyDescent="0.2">
      <c r="A6562" t="s">
        <v>26130</v>
      </c>
      <c r="B6562" t="s">
        <v>26113</v>
      </c>
      <c r="C6562" t="s">
        <v>24797</v>
      </c>
      <c r="D6562" t="s">
        <v>24798</v>
      </c>
      <c r="E6562" s="3">
        <v>45838</v>
      </c>
      <c r="F6562" t="s">
        <v>44</v>
      </c>
      <c r="G6562" t="s">
        <v>3742</v>
      </c>
      <c r="H6562" t="s">
        <v>3727</v>
      </c>
      <c r="I6562" t="s">
        <v>3752</v>
      </c>
      <c r="J6562" t="s">
        <v>4522</v>
      </c>
      <c r="K6562" s="2">
        <v>-50</v>
      </c>
      <c r="L6562" t="s">
        <v>44</v>
      </c>
      <c r="M6562" s="2">
        <v>-50</v>
      </c>
      <c r="N6562" t="s">
        <v>4523</v>
      </c>
      <c r="O6562" t="s">
        <v>4524</v>
      </c>
      <c r="P6562" t="s">
        <v>26131</v>
      </c>
      <c r="Q6562" t="s">
        <v>26132</v>
      </c>
      <c r="R6562" t="s">
        <v>44</v>
      </c>
      <c r="S6562" t="s">
        <v>24800</v>
      </c>
      <c r="T6562" s="3">
        <v>45838</v>
      </c>
      <c r="U6562" s="3">
        <v>45838</v>
      </c>
      <c r="V6562" s="2">
        <v>0</v>
      </c>
      <c r="W6562" t="s">
        <v>44</v>
      </c>
      <c r="X6562" t="s">
        <v>44</v>
      </c>
      <c r="Y6562" t="s">
        <v>26133</v>
      </c>
      <c r="Z6562" t="s">
        <v>26134</v>
      </c>
      <c r="AA6562" t="s">
        <v>4529</v>
      </c>
      <c r="AB6562" t="s">
        <v>24801</v>
      </c>
      <c r="AC6562" t="s">
        <v>89</v>
      </c>
      <c r="AD6562" t="str">
        <f t="shared" si="103"/>
        <v>10-23</v>
      </c>
      <c r="AE6562" t="str">
        <f>VLOOKUP(AD6562,'Main_Sub Desc'!C:D,2,)</f>
        <v>Move Out / Turn Off  Fee</v>
      </c>
      <c r="AF6562" t="str">
        <f>VLOOKUP(VALUE(H6562),'Main_Sub Desc'!F:G,2,)</f>
        <v>Wtr Rev Other/Misc</v>
      </c>
      <c r="AG6562">
        <f>IFERROR(VLOOKUP(VALUE(I6562),'PC Mapping'!A:F,6,),"")</f>
        <v>10719</v>
      </c>
      <c r="AH6562" s="13" t="str">
        <f>VLOOKUP(AG6562,'PC Mapping'!L:M,2,)</f>
        <v>All Other Water</v>
      </c>
    </row>
    <row r="6563" spans="1:34" x14ac:dyDescent="0.2">
      <c r="A6563" t="s">
        <v>26135</v>
      </c>
      <c r="B6563" t="s">
        <v>24779</v>
      </c>
      <c r="C6563" t="s">
        <v>24797</v>
      </c>
      <c r="D6563" t="s">
        <v>24379</v>
      </c>
      <c r="E6563" s="3">
        <v>45838</v>
      </c>
      <c r="F6563" t="s">
        <v>44</v>
      </c>
      <c r="G6563" t="s">
        <v>3742</v>
      </c>
      <c r="H6563" t="s">
        <v>3729</v>
      </c>
      <c r="I6563" t="s">
        <v>4538</v>
      </c>
      <c r="J6563" t="s">
        <v>4522</v>
      </c>
      <c r="K6563" s="2">
        <v>-50</v>
      </c>
      <c r="L6563" t="s">
        <v>44</v>
      </c>
      <c r="M6563" s="2">
        <v>-50</v>
      </c>
      <c r="N6563" t="s">
        <v>4523</v>
      </c>
      <c r="O6563" t="s">
        <v>24380</v>
      </c>
      <c r="P6563" t="s">
        <v>7881</v>
      </c>
      <c r="Q6563" t="s">
        <v>26136</v>
      </c>
      <c r="R6563" t="s">
        <v>44</v>
      </c>
      <c r="S6563" t="s">
        <v>24382</v>
      </c>
      <c r="T6563" s="3">
        <v>45838</v>
      </c>
      <c r="U6563" s="3">
        <v>45838</v>
      </c>
      <c r="V6563" s="2">
        <v>0</v>
      </c>
      <c r="W6563" t="s">
        <v>44</v>
      </c>
      <c r="X6563" t="s">
        <v>44</v>
      </c>
      <c r="Y6563" t="s">
        <v>26137</v>
      </c>
      <c r="Z6563" t="s">
        <v>26138</v>
      </c>
      <c r="AA6563" t="s">
        <v>4529</v>
      </c>
      <c r="AB6563" t="s">
        <v>24383</v>
      </c>
      <c r="AC6563" t="s">
        <v>89</v>
      </c>
      <c r="AD6563" t="str">
        <f t="shared" si="103"/>
        <v>10-44</v>
      </c>
      <c r="AE6563" t="str">
        <f>VLOOKUP(AD6563,'Main_Sub Desc'!C:D,2,)</f>
        <v>Initiation Fee</v>
      </c>
      <c r="AF6563" t="str">
        <f>VLOOKUP(VALUE(H6563),'Main_Sub Desc'!F:G,2,)</f>
        <v>Wtr Rev Establish</v>
      </c>
      <c r="AG6563">
        <f>IFERROR(VLOOKUP(VALUE(I6563),'PC Mapping'!A:F,6,),"")</f>
        <v>10469</v>
      </c>
      <c r="AH6563" s="13" t="str">
        <f>VLOOKUP(AG6563,'PC Mapping'!L:M,2,)</f>
        <v>Bolivar Water</v>
      </c>
    </row>
    <row r="6564" spans="1:34" x14ac:dyDescent="0.2">
      <c r="A6564" t="s">
        <v>26139</v>
      </c>
      <c r="B6564" t="s">
        <v>24779</v>
      </c>
      <c r="C6564" t="s">
        <v>24797</v>
      </c>
      <c r="D6564" t="s">
        <v>24379</v>
      </c>
      <c r="E6564" s="3">
        <v>45838</v>
      </c>
      <c r="F6564" t="s">
        <v>44</v>
      </c>
      <c r="G6564" t="s">
        <v>3742</v>
      </c>
      <c r="H6564" t="s">
        <v>3729</v>
      </c>
      <c r="I6564" t="s">
        <v>4538</v>
      </c>
      <c r="J6564" t="s">
        <v>4522</v>
      </c>
      <c r="K6564" s="2">
        <v>-50</v>
      </c>
      <c r="L6564" t="s">
        <v>44</v>
      </c>
      <c r="M6564" s="2">
        <v>-50</v>
      </c>
      <c r="N6564" t="s">
        <v>4523</v>
      </c>
      <c r="O6564" t="s">
        <v>24380</v>
      </c>
      <c r="P6564" t="s">
        <v>6240</v>
      </c>
      <c r="Q6564" t="s">
        <v>26140</v>
      </c>
      <c r="R6564" t="s">
        <v>44</v>
      </c>
      <c r="S6564" t="s">
        <v>24382</v>
      </c>
      <c r="T6564" s="3">
        <v>45838</v>
      </c>
      <c r="U6564" s="3">
        <v>45838</v>
      </c>
      <c r="V6564" s="2">
        <v>0</v>
      </c>
      <c r="W6564" t="s">
        <v>44</v>
      </c>
      <c r="X6564" t="s">
        <v>44</v>
      </c>
      <c r="Y6564" t="s">
        <v>26141</v>
      </c>
      <c r="Z6564" t="s">
        <v>26142</v>
      </c>
      <c r="AA6564" t="s">
        <v>4529</v>
      </c>
      <c r="AB6564" t="s">
        <v>24383</v>
      </c>
      <c r="AC6564" t="s">
        <v>89</v>
      </c>
      <c r="AD6564" t="str">
        <f t="shared" si="103"/>
        <v>10-44</v>
      </c>
      <c r="AE6564" t="str">
        <f>VLOOKUP(AD6564,'Main_Sub Desc'!C:D,2,)</f>
        <v>Initiation Fee</v>
      </c>
      <c r="AF6564" t="str">
        <f>VLOOKUP(VALUE(H6564),'Main_Sub Desc'!F:G,2,)</f>
        <v>Wtr Rev Establish</v>
      </c>
      <c r="AG6564">
        <f>IFERROR(VLOOKUP(VALUE(I6564),'PC Mapping'!A:F,6,),"")</f>
        <v>10469</v>
      </c>
      <c r="AH6564" s="13" t="str">
        <f>VLOOKUP(AG6564,'PC Mapping'!L:M,2,)</f>
        <v>Bolivar Water</v>
      </c>
    </row>
    <row r="6565" spans="1:34" x14ac:dyDescent="0.2">
      <c r="A6565" t="s">
        <v>26143</v>
      </c>
      <c r="B6565" t="s">
        <v>26144</v>
      </c>
      <c r="C6565" t="s">
        <v>24797</v>
      </c>
      <c r="D6565" t="s">
        <v>24798</v>
      </c>
      <c r="E6565" s="3">
        <v>45838</v>
      </c>
      <c r="F6565" t="s">
        <v>44</v>
      </c>
      <c r="G6565" t="s">
        <v>3742</v>
      </c>
      <c r="H6565" t="s">
        <v>3722</v>
      </c>
      <c r="I6565" t="s">
        <v>3752</v>
      </c>
      <c r="J6565" t="s">
        <v>4522</v>
      </c>
      <c r="K6565" s="2">
        <v>5</v>
      </c>
      <c r="L6565" t="s">
        <v>44</v>
      </c>
      <c r="M6565" s="2">
        <v>5</v>
      </c>
      <c r="N6565" t="s">
        <v>4523</v>
      </c>
      <c r="O6565" t="s">
        <v>4524</v>
      </c>
      <c r="P6565" t="s">
        <v>12702</v>
      </c>
      <c r="Q6565" t="s">
        <v>26145</v>
      </c>
      <c r="R6565" t="s">
        <v>44</v>
      </c>
      <c r="S6565" t="s">
        <v>24382</v>
      </c>
      <c r="T6565" s="3">
        <v>45838</v>
      </c>
      <c r="U6565" s="3">
        <v>45838</v>
      </c>
      <c r="V6565" s="2">
        <v>0</v>
      </c>
      <c r="W6565" t="s">
        <v>44</v>
      </c>
      <c r="X6565" t="s">
        <v>44</v>
      </c>
      <c r="Y6565" t="s">
        <v>12704</v>
      </c>
      <c r="Z6565" t="s">
        <v>12705</v>
      </c>
      <c r="AA6565" t="s">
        <v>4529</v>
      </c>
      <c r="AB6565" t="s">
        <v>24681</v>
      </c>
      <c r="AC6565" t="s">
        <v>89</v>
      </c>
      <c r="AD6565" t="str">
        <f t="shared" si="103"/>
        <v>10-50</v>
      </c>
      <c r="AE6565" t="str">
        <f>VLOOKUP(AD6565,'Main_Sub Desc'!C:D,2,)</f>
        <v>Late Payment (Adj.Cr)</v>
      </c>
      <c r="AF6565" t="str">
        <f>VLOOKUP(VALUE(H6565),'Main_Sub Desc'!F:G,2,)</f>
        <v>Wtr Rev Late Payment</v>
      </c>
      <c r="AG6565">
        <f>IFERROR(VLOOKUP(VALUE(I6565),'PC Mapping'!A:F,6,),"")</f>
        <v>10719</v>
      </c>
      <c r="AH6565" s="13" t="str">
        <f>VLOOKUP(AG6565,'PC Mapping'!L:M,2,)</f>
        <v>All Other Water</v>
      </c>
    </row>
    <row r="6566" spans="1:34" x14ac:dyDescent="0.2">
      <c r="A6566" t="s">
        <v>26146</v>
      </c>
      <c r="B6566" t="s">
        <v>24779</v>
      </c>
      <c r="C6566" t="s">
        <v>24797</v>
      </c>
      <c r="D6566" t="s">
        <v>24379</v>
      </c>
      <c r="E6566" s="3">
        <v>45838</v>
      </c>
      <c r="F6566" t="s">
        <v>44</v>
      </c>
      <c r="G6566" t="s">
        <v>3742</v>
      </c>
      <c r="H6566" t="s">
        <v>3729</v>
      </c>
      <c r="I6566" t="s">
        <v>3752</v>
      </c>
      <c r="J6566" t="s">
        <v>4522</v>
      </c>
      <c r="K6566" s="2">
        <v>-50</v>
      </c>
      <c r="L6566" t="s">
        <v>44</v>
      </c>
      <c r="M6566" s="2">
        <v>-50</v>
      </c>
      <c r="N6566" t="s">
        <v>4523</v>
      </c>
      <c r="O6566" t="s">
        <v>24380</v>
      </c>
      <c r="P6566" t="s">
        <v>16032</v>
      </c>
      <c r="Q6566" t="s">
        <v>26147</v>
      </c>
      <c r="R6566" t="s">
        <v>44</v>
      </c>
      <c r="S6566" t="s">
        <v>24382</v>
      </c>
      <c r="T6566" s="3">
        <v>45838</v>
      </c>
      <c r="U6566" s="3">
        <v>45838</v>
      </c>
      <c r="V6566" s="2">
        <v>0</v>
      </c>
      <c r="W6566" t="s">
        <v>44</v>
      </c>
      <c r="X6566" t="s">
        <v>44</v>
      </c>
      <c r="Y6566" t="s">
        <v>26148</v>
      </c>
      <c r="Z6566" t="s">
        <v>26149</v>
      </c>
      <c r="AA6566" t="s">
        <v>4529</v>
      </c>
      <c r="AB6566" t="s">
        <v>24383</v>
      </c>
      <c r="AC6566" t="s">
        <v>89</v>
      </c>
      <c r="AD6566" t="str">
        <f t="shared" si="103"/>
        <v>10-44</v>
      </c>
      <c r="AE6566" t="str">
        <f>VLOOKUP(AD6566,'Main_Sub Desc'!C:D,2,)</f>
        <v>Initiation Fee</v>
      </c>
      <c r="AF6566" t="str">
        <f>VLOOKUP(VALUE(H6566),'Main_Sub Desc'!F:G,2,)</f>
        <v>Wtr Rev Establish</v>
      </c>
      <c r="AG6566">
        <f>IFERROR(VLOOKUP(VALUE(I6566),'PC Mapping'!A:F,6,),"")</f>
        <v>10719</v>
      </c>
      <c r="AH6566" s="13" t="str">
        <f>VLOOKUP(AG6566,'PC Mapping'!L:M,2,)</f>
        <v>All Other Water</v>
      </c>
    </row>
    <row r="6567" spans="1:34" x14ac:dyDescent="0.2">
      <c r="A6567" t="s">
        <v>26150</v>
      </c>
      <c r="B6567" t="s">
        <v>26144</v>
      </c>
      <c r="C6567" t="s">
        <v>24797</v>
      </c>
      <c r="D6567" t="s">
        <v>24798</v>
      </c>
      <c r="E6567" s="3">
        <v>45838</v>
      </c>
      <c r="F6567" t="s">
        <v>44</v>
      </c>
      <c r="G6567" t="s">
        <v>3742</v>
      </c>
      <c r="H6567" t="s">
        <v>3716</v>
      </c>
      <c r="I6567" t="s">
        <v>4708</v>
      </c>
      <c r="J6567" t="s">
        <v>4522</v>
      </c>
      <c r="K6567" s="2">
        <v>5</v>
      </c>
      <c r="L6567" t="s">
        <v>44</v>
      </c>
      <c r="M6567" s="2">
        <v>5</v>
      </c>
      <c r="N6567" t="s">
        <v>4523</v>
      </c>
      <c r="O6567" t="s">
        <v>4524</v>
      </c>
      <c r="P6567" t="s">
        <v>18351</v>
      </c>
      <c r="Q6567" t="s">
        <v>26151</v>
      </c>
      <c r="R6567" t="s">
        <v>44</v>
      </c>
      <c r="S6567" t="s">
        <v>24382</v>
      </c>
      <c r="T6567" s="3">
        <v>45838</v>
      </c>
      <c r="U6567" s="3">
        <v>45838</v>
      </c>
      <c r="V6567" s="2">
        <v>0</v>
      </c>
      <c r="W6567" t="s">
        <v>44</v>
      </c>
      <c r="X6567" t="s">
        <v>44</v>
      </c>
      <c r="Y6567" t="s">
        <v>23508</v>
      </c>
      <c r="Z6567" t="s">
        <v>3648</v>
      </c>
      <c r="AA6567" t="s">
        <v>4529</v>
      </c>
      <c r="AB6567" t="s">
        <v>24681</v>
      </c>
      <c r="AC6567" t="s">
        <v>89</v>
      </c>
      <c r="AD6567" t="str">
        <f t="shared" si="103"/>
        <v>10-50</v>
      </c>
      <c r="AE6567" t="str">
        <f>VLOOKUP(AD6567,'Main_Sub Desc'!C:D,2,)</f>
        <v>Late Payment (Adj.Cr)</v>
      </c>
      <c r="AF6567" t="str">
        <f>VLOOKUP(VALUE(H6567),'Main_Sub Desc'!F:G,2,)</f>
        <v>Wst Rev Late Payment</v>
      </c>
      <c r="AG6567">
        <f>IFERROR(VLOOKUP(VALUE(I6567),'PC Mapping'!A:F,6,),"")</f>
        <v>10720</v>
      </c>
      <c r="AH6567" s="13" t="str">
        <f>VLOOKUP(AG6567,'PC Mapping'!L:M,2,)</f>
        <v>All Other Sewer</v>
      </c>
    </row>
    <row r="6568" spans="1:34" x14ac:dyDescent="0.2">
      <c r="A6568" t="s">
        <v>26152</v>
      </c>
      <c r="B6568" t="s">
        <v>26144</v>
      </c>
      <c r="C6568" t="s">
        <v>24797</v>
      </c>
      <c r="D6568" t="s">
        <v>24798</v>
      </c>
      <c r="E6568" s="3">
        <v>45838</v>
      </c>
      <c r="F6568" t="s">
        <v>44</v>
      </c>
      <c r="G6568" t="s">
        <v>3742</v>
      </c>
      <c r="H6568" t="s">
        <v>3716</v>
      </c>
      <c r="I6568" t="s">
        <v>4534</v>
      </c>
      <c r="J6568" t="s">
        <v>4522</v>
      </c>
      <c r="K6568" s="2">
        <v>16.66</v>
      </c>
      <c r="L6568" t="s">
        <v>44</v>
      </c>
      <c r="M6568" s="2">
        <v>16.66</v>
      </c>
      <c r="N6568" t="s">
        <v>4523</v>
      </c>
      <c r="O6568" t="s">
        <v>4524</v>
      </c>
      <c r="P6568" t="s">
        <v>8424</v>
      </c>
      <c r="Q6568" t="s">
        <v>26153</v>
      </c>
      <c r="R6568" t="s">
        <v>44</v>
      </c>
      <c r="S6568" t="s">
        <v>24382</v>
      </c>
      <c r="T6568" s="3">
        <v>45838</v>
      </c>
      <c r="U6568" s="3">
        <v>45838</v>
      </c>
      <c r="V6568" s="2">
        <v>0</v>
      </c>
      <c r="W6568" t="s">
        <v>44</v>
      </c>
      <c r="X6568" t="s">
        <v>44</v>
      </c>
      <c r="Y6568" t="s">
        <v>11232</v>
      </c>
      <c r="Z6568" t="s">
        <v>300</v>
      </c>
      <c r="AA6568" t="s">
        <v>4529</v>
      </c>
      <c r="AB6568" t="s">
        <v>24681</v>
      </c>
      <c r="AC6568" t="s">
        <v>89</v>
      </c>
      <c r="AD6568" t="str">
        <f t="shared" si="103"/>
        <v>10-50</v>
      </c>
      <c r="AE6568" t="str">
        <f>VLOOKUP(AD6568,'Main_Sub Desc'!C:D,2,)</f>
        <v>Late Payment (Adj.Cr)</v>
      </c>
      <c r="AF6568" t="str">
        <f>VLOOKUP(VALUE(H6568),'Main_Sub Desc'!F:G,2,)</f>
        <v>Wst Rev Late Payment</v>
      </c>
      <c r="AG6568">
        <f>IFERROR(VLOOKUP(VALUE(I6568),'PC Mapping'!A:F,6,),"")</f>
        <v>10514</v>
      </c>
      <c r="AH6568" s="13" t="str">
        <f>VLOOKUP(AG6568,'PC Mapping'!L:M,2,)</f>
        <v>Bolivar Sewer</v>
      </c>
    </row>
    <row r="6569" spans="1:34" x14ac:dyDescent="0.2">
      <c r="A6569" t="s">
        <v>26154</v>
      </c>
      <c r="B6569" t="s">
        <v>26144</v>
      </c>
      <c r="C6569" t="s">
        <v>24797</v>
      </c>
      <c r="D6569" t="s">
        <v>24798</v>
      </c>
      <c r="E6569" s="3">
        <v>45838</v>
      </c>
      <c r="F6569" t="s">
        <v>44</v>
      </c>
      <c r="G6569" t="s">
        <v>3742</v>
      </c>
      <c r="H6569" t="s">
        <v>3722</v>
      </c>
      <c r="I6569" t="s">
        <v>3752</v>
      </c>
      <c r="J6569" t="s">
        <v>4522</v>
      </c>
      <c r="K6569" s="2">
        <v>5</v>
      </c>
      <c r="L6569" t="s">
        <v>44</v>
      </c>
      <c r="M6569" s="2">
        <v>5</v>
      </c>
      <c r="N6569" t="s">
        <v>4523</v>
      </c>
      <c r="O6569" t="s">
        <v>4524</v>
      </c>
      <c r="P6569" t="s">
        <v>19362</v>
      </c>
      <c r="Q6569" t="s">
        <v>26155</v>
      </c>
      <c r="R6569" t="s">
        <v>44</v>
      </c>
      <c r="S6569" t="s">
        <v>24382</v>
      </c>
      <c r="T6569" s="3">
        <v>45838</v>
      </c>
      <c r="U6569" s="3">
        <v>45838</v>
      </c>
      <c r="V6569" s="2">
        <v>0</v>
      </c>
      <c r="W6569" t="s">
        <v>44</v>
      </c>
      <c r="X6569" t="s">
        <v>44</v>
      </c>
      <c r="Y6569" t="s">
        <v>19364</v>
      </c>
      <c r="Z6569" t="s">
        <v>19365</v>
      </c>
      <c r="AA6569" t="s">
        <v>4529</v>
      </c>
      <c r="AB6569" t="s">
        <v>24681</v>
      </c>
      <c r="AC6569" t="s">
        <v>89</v>
      </c>
      <c r="AD6569" t="str">
        <f t="shared" si="103"/>
        <v>10-50</v>
      </c>
      <c r="AE6569" t="str">
        <f>VLOOKUP(AD6569,'Main_Sub Desc'!C:D,2,)</f>
        <v>Late Payment (Adj.Cr)</v>
      </c>
      <c r="AF6569" t="str">
        <f>VLOOKUP(VALUE(H6569),'Main_Sub Desc'!F:G,2,)</f>
        <v>Wtr Rev Late Payment</v>
      </c>
      <c r="AG6569">
        <f>IFERROR(VLOOKUP(VALUE(I6569),'PC Mapping'!A:F,6,),"")</f>
        <v>10719</v>
      </c>
      <c r="AH6569" s="13" t="str">
        <f>VLOOKUP(AG6569,'PC Mapping'!L:M,2,)</f>
        <v>All Other Water</v>
      </c>
    </row>
    <row r="6570" spans="1:34" x14ac:dyDescent="0.2">
      <c r="A6570" t="s">
        <v>26156</v>
      </c>
      <c r="B6570" t="s">
        <v>26113</v>
      </c>
      <c r="C6570" t="s">
        <v>24797</v>
      </c>
      <c r="D6570" t="s">
        <v>24798</v>
      </c>
      <c r="E6570" s="3">
        <v>45838</v>
      </c>
      <c r="F6570" t="s">
        <v>44</v>
      </c>
      <c r="G6570" t="s">
        <v>3742</v>
      </c>
      <c r="H6570" t="s">
        <v>3727</v>
      </c>
      <c r="I6570" t="s">
        <v>3752</v>
      </c>
      <c r="J6570" t="s">
        <v>4522</v>
      </c>
      <c r="K6570" s="2">
        <v>-50</v>
      </c>
      <c r="L6570" t="s">
        <v>44</v>
      </c>
      <c r="M6570" s="2">
        <v>-50</v>
      </c>
      <c r="N6570" t="s">
        <v>4523</v>
      </c>
      <c r="O6570" t="s">
        <v>4524</v>
      </c>
      <c r="P6570" t="s">
        <v>26157</v>
      </c>
      <c r="Q6570" t="s">
        <v>26158</v>
      </c>
      <c r="R6570" t="s">
        <v>44</v>
      </c>
      <c r="S6570" t="s">
        <v>24800</v>
      </c>
      <c r="T6570" s="3">
        <v>45838</v>
      </c>
      <c r="U6570" s="3">
        <v>45838</v>
      </c>
      <c r="V6570" s="2">
        <v>0</v>
      </c>
      <c r="W6570" t="s">
        <v>44</v>
      </c>
      <c r="X6570" t="s">
        <v>44</v>
      </c>
      <c r="Y6570" t="s">
        <v>26159</v>
      </c>
      <c r="Z6570" t="s">
        <v>26160</v>
      </c>
      <c r="AA6570" t="s">
        <v>4529</v>
      </c>
      <c r="AB6570" t="s">
        <v>24801</v>
      </c>
      <c r="AC6570" t="s">
        <v>89</v>
      </c>
      <c r="AD6570" t="str">
        <f t="shared" si="103"/>
        <v>10-23</v>
      </c>
      <c r="AE6570" t="str">
        <f>VLOOKUP(AD6570,'Main_Sub Desc'!C:D,2,)</f>
        <v>Move Out / Turn Off  Fee</v>
      </c>
      <c r="AF6570" t="str">
        <f>VLOOKUP(VALUE(H6570),'Main_Sub Desc'!F:G,2,)</f>
        <v>Wtr Rev Other/Misc</v>
      </c>
      <c r="AG6570">
        <f>IFERROR(VLOOKUP(VALUE(I6570),'PC Mapping'!A:F,6,),"")</f>
        <v>10719</v>
      </c>
      <c r="AH6570" s="13" t="str">
        <f>VLOOKUP(AG6570,'PC Mapping'!L:M,2,)</f>
        <v>All Other Water</v>
      </c>
    </row>
    <row r="6571" spans="1:34" x14ac:dyDescent="0.2">
      <c r="A6571" t="s">
        <v>26161</v>
      </c>
      <c r="B6571" t="s">
        <v>26113</v>
      </c>
      <c r="C6571" t="s">
        <v>24797</v>
      </c>
      <c r="D6571" t="s">
        <v>24798</v>
      </c>
      <c r="E6571" s="3">
        <v>45838</v>
      </c>
      <c r="F6571" t="s">
        <v>44</v>
      </c>
      <c r="G6571" t="s">
        <v>3742</v>
      </c>
      <c r="H6571" t="s">
        <v>3729</v>
      </c>
      <c r="I6571" t="s">
        <v>3752</v>
      </c>
      <c r="J6571" t="s">
        <v>4522</v>
      </c>
      <c r="K6571" s="2">
        <v>-50</v>
      </c>
      <c r="L6571" t="s">
        <v>44</v>
      </c>
      <c r="M6571" s="2">
        <v>-50</v>
      </c>
      <c r="N6571" t="s">
        <v>4523</v>
      </c>
      <c r="O6571" t="s">
        <v>4524</v>
      </c>
      <c r="P6571" t="s">
        <v>7403</v>
      </c>
      <c r="Q6571" t="s">
        <v>26162</v>
      </c>
      <c r="R6571" t="s">
        <v>44</v>
      </c>
      <c r="S6571" t="s">
        <v>24800</v>
      </c>
      <c r="T6571" s="3">
        <v>45838</v>
      </c>
      <c r="U6571" s="3">
        <v>45838</v>
      </c>
      <c r="V6571" s="2">
        <v>0</v>
      </c>
      <c r="W6571" t="s">
        <v>44</v>
      </c>
      <c r="X6571" t="s">
        <v>44</v>
      </c>
      <c r="Y6571" t="s">
        <v>7405</v>
      </c>
      <c r="Z6571" t="s">
        <v>1726</v>
      </c>
      <c r="AA6571" t="s">
        <v>4529</v>
      </c>
      <c r="AB6571" t="s">
        <v>24662</v>
      </c>
      <c r="AC6571" t="s">
        <v>89</v>
      </c>
      <c r="AD6571" t="str">
        <f t="shared" si="103"/>
        <v>10-26</v>
      </c>
      <c r="AE6571" t="str">
        <f>VLOOKUP(AD6571,'Main_Sub Desc'!C:D,2,)</f>
        <v>Connection Charge</v>
      </c>
      <c r="AF6571" t="str">
        <f>VLOOKUP(VALUE(H6571),'Main_Sub Desc'!F:G,2,)</f>
        <v>Wtr Rev Establish</v>
      </c>
      <c r="AG6571">
        <f>IFERROR(VLOOKUP(VALUE(I6571),'PC Mapping'!A:F,6,),"")</f>
        <v>10719</v>
      </c>
      <c r="AH6571" s="13" t="str">
        <f>VLOOKUP(AG6571,'PC Mapping'!L:M,2,)</f>
        <v>All Other Water</v>
      </c>
    </row>
    <row r="6572" spans="1:34" x14ac:dyDescent="0.2">
      <c r="A6572" t="s">
        <v>26163</v>
      </c>
      <c r="B6572" t="s">
        <v>26113</v>
      </c>
      <c r="C6572" t="s">
        <v>24797</v>
      </c>
      <c r="D6572" t="s">
        <v>24798</v>
      </c>
      <c r="E6572" s="3">
        <v>45838</v>
      </c>
      <c r="F6572" t="s">
        <v>44</v>
      </c>
      <c r="G6572" t="s">
        <v>3742</v>
      </c>
      <c r="H6572" t="s">
        <v>3727</v>
      </c>
      <c r="I6572" t="s">
        <v>4538</v>
      </c>
      <c r="J6572" t="s">
        <v>4522</v>
      </c>
      <c r="K6572" s="2">
        <v>-50</v>
      </c>
      <c r="L6572" t="s">
        <v>44</v>
      </c>
      <c r="M6572" s="2">
        <v>-50</v>
      </c>
      <c r="N6572" t="s">
        <v>4523</v>
      </c>
      <c r="O6572" t="s">
        <v>4524</v>
      </c>
      <c r="P6572" t="s">
        <v>5839</v>
      </c>
      <c r="Q6572" t="s">
        <v>26164</v>
      </c>
      <c r="R6572" t="s">
        <v>44</v>
      </c>
      <c r="S6572" t="s">
        <v>24800</v>
      </c>
      <c r="T6572" s="3">
        <v>45838</v>
      </c>
      <c r="U6572" s="3">
        <v>45838</v>
      </c>
      <c r="V6572" s="2">
        <v>0</v>
      </c>
      <c r="W6572" t="s">
        <v>44</v>
      </c>
      <c r="X6572" t="s">
        <v>44</v>
      </c>
      <c r="Y6572" t="s">
        <v>5843</v>
      </c>
      <c r="Z6572" t="s">
        <v>362</v>
      </c>
      <c r="AA6572" t="s">
        <v>4529</v>
      </c>
      <c r="AB6572" t="s">
        <v>24801</v>
      </c>
      <c r="AC6572" t="s">
        <v>99</v>
      </c>
      <c r="AD6572" t="str">
        <f t="shared" si="103"/>
        <v>10-23</v>
      </c>
      <c r="AE6572" t="str">
        <f>VLOOKUP(AD6572,'Main_Sub Desc'!C:D,2,)</f>
        <v>Move Out / Turn Off  Fee</v>
      </c>
      <c r="AF6572" t="str">
        <f>VLOOKUP(VALUE(H6572),'Main_Sub Desc'!F:G,2,)</f>
        <v>Wtr Rev Other/Misc</v>
      </c>
      <c r="AG6572">
        <f>IFERROR(VLOOKUP(VALUE(I6572),'PC Mapping'!A:F,6,),"")</f>
        <v>10469</v>
      </c>
      <c r="AH6572" s="13" t="str">
        <f>VLOOKUP(AG6572,'PC Mapping'!L:M,2,)</f>
        <v>Bolivar Water</v>
      </c>
    </row>
    <row r="6573" spans="1:34" x14ac:dyDescent="0.2">
      <c r="A6573" t="s">
        <v>26165</v>
      </c>
      <c r="B6573" t="s">
        <v>26144</v>
      </c>
      <c r="C6573" t="s">
        <v>24797</v>
      </c>
      <c r="D6573" t="s">
        <v>24798</v>
      </c>
      <c r="E6573" s="3">
        <v>45838</v>
      </c>
      <c r="F6573" t="s">
        <v>44</v>
      </c>
      <c r="G6573" t="s">
        <v>3742</v>
      </c>
      <c r="H6573" t="s">
        <v>3722</v>
      </c>
      <c r="I6573" t="s">
        <v>4538</v>
      </c>
      <c r="J6573" t="s">
        <v>4522</v>
      </c>
      <c r="K6573" s="2">
        <v>5</v>
      </c>
      <c r="L6573" t="s">
        <v>44</v>
      </c>
      <c r="M6573" s="2">
        <v>5</v>
      </c>
      <c r="N6573" t="s">
        <v>4523</v>
      </c>
      <c r="O6573" t="s">
        <v>4524</v>
      </c>
      <c r="P6573" t="s">
        <v>5108</v>
      </c>
      <c r="Q6573" t="s">
        <v>26166</v>
      </c>
      <c r="R6573" t="s">
        <v>44</v>
      </c>
      <c r="S6573" t="s">
        <v>24382</v>
      </c>
      <c r="T6573" s="3">
        <v>45838</v>
      </c>
      <c r="U6573" s="3">
        <v>45838</v>
      </c>
      <c r="V6573" s="2">
        <v>0</v>
      </c>
      <c r="W6573" t="s">
        <v>44</v>
      </c>
      <c r="X6573" t="s">
        <v>44</v>
      </c>
      <c r="Y6573" t="s">
        <v>26167</v>
      </c>
      <c r="Z6573" t="s">
        <v>808</v>
      </c>
      <c r="AA6573" t="s">
        <v>4529</v>
      </c>
      <c r="AB6573" t="s">
        <v>24681</v>
      </c>
      <c r="AC6573" t="s">
        <v>99</v>
      </c>
      <c r="AD6573" t="str">
        <f t="shared" si="103"/>
        <v>10-50</v>
      </c>
      <c r="AE6573" t="str">
        <f>VLOOKUP(AD6573,'Main_Sub Desc'!C:D,2,)</f>
        <v>Late Payment (Adj.Cr)</v>
      </c>
      <c r="AF6573" t="str">
        <f>VLOOKUP(VALUE(H6573),'Main_Sub Desc'!F:G,2,)</f>
        <v>Wtr Rev Late Payment</v>
      </c>
      <c r="AG6573">
        <f>IFERROR(VLOOKUP(VALUE(I6573),'PC Mapping'!A:F,6,),"")</f>
        <v>10469</v>
      </c>
      <c r="AH6573" s="13" t="str">
        <f>VLOOKUP(AG6573,'PC Mapping'!L:M,2,)</f>
        <v>Bolivar Water</v>
      </c>
    </row>
    <row r="6574" spans="1:34" x14ac:dyDescent="0.2">
      <c r="A6574" t="s">
        <v>26168</v>
      </c>
      <c r="B6574" t="s">
        <v>26144</v>
      </c>
      <c r="C6574" t="s">
        <v>24797</v>
      </c>
      <c r="D6574" t="s">
        <v>24798</v>
      </c>
      <c r="E6574" s="3">
        <v>45838</v>
      </c>
      <c r="F6574" t="s">
        <v>44</v>
      </c>
      <c r="G6574" t="s">
        <v>3742</v>
      </c>
      <c r="H6574" t="s">
        <v>3722</v>
      </c>
      <c r="I6574" t="s">
        <v>4538</v>
      </c>
      <c r="J6574" t="s">
        <v>4522</v>
      </c>
      <c r="K6574" s="2">
        <v>5</v>
      </c>
      <c r="L6574" t="s">
        <v>44</v>
      </c>
      <c r="M6574" s="2">
        <v>5</v>
      </c>
      <c r="N6574" t="s">
        <v>4523</v>
      </c>
      <c r="O6574" t="s">
        <v>4524</v>
      </c>
      <c r="P6574" t="s">
        <v>26169</v>
      </c>
      <c r="Q6574" t="s">
        <v>26170</v>
      </c>
      <c r="R6574" t="s">
        <v>44</v>
      </c>
      <c r="S6574" t="s">
        <v>24382</v>
      </c>
      <c r="T6574" s="3">
        <v>45838</v>
      </c>
      <c r="U6574" s="3">
        <v>45838</v>
      </c>
      <c r="V6574" s="2">
        <v>0</v>
      </c>
      <c r="W6574" t="s">
        <v>44</v>
      </c>
      <c r="X6574" t="s">
        <v>44</v>
      </c>
      <c r="Y6574" t="s">
        <v>26171</v>
      </c>
      <c r="Z6574" t="s">
        <v>441</v>
      </c>
      <c r="AA6574" t="s">
        <v>4529</v>
      </c>
      <c r="AB6574" t="s">
        <v>24681</v>
      </c>
      <c r="AC6574" t="s">
        <v>99</v>
      </c>
      <c r="AD6574" t="str">
        <f t="shared" si="103"/>
        <v>10-50</v>
      </c>
      <c r="AE6574" t="str">
        <f>VLOOKUP(AD6574,'Main_Sub Desc'!C:D,2,)</f>
        <v>Late Payment (Adj.Cr)</v>
      </c>
      <c r="AF6574" t="str">
        <f>VLOOKUP(VALUE(H6574),'Main_Sub Desc'!F:G,2,)</f>
        <v>Wtr Rev Late Payment</v>
      </c>
      <c r="AG6574">
        <f>IFERROR(VLOOKUP(VALUE(I6574),'PC Mapping'!A:F,6,),"")</f>
        <v>10469</v>
      </c>
      <c r="AH6574" s="13" t="str">
        <f>VLOOKUP(AG6574,'PC Mapping'!L:M,2,)</f>
        <v>Bolivar Water</v>
      </c>
    </row>
    <row r="6575" spans="1:34" x14ac:dyDescent="0.2">
      <c r="A6575" t="s">
        <v>26172</v>
      </c>
      <c r="B6575" t="s">
        <v>26144</v>
      </c>
      <c r="C6575" t="s">
        <v>24797</v>
      </c>
      <c r="D6575" t="s">
        <v>24798</v>
      </c>
      <c r="E6575" s="3">
        <v>45838</v>
      </c>
      <c r="F6575" t="s">
        <v>44</v>
      </c>
      <c r="G6575" t="s">
        <v>3742</v>
      </c>
      <c r="H6575" t="s">
        <v>3722</v>
      </c>
      <c r="I6575" t="s">
        <v>3752</v>
      </c>
      <c r="J6575" t="s">
        <v>4522</v>
      </c>
      <c r="K6575" s="2">
        <v>9.6</v>
      </c>
      <c r="L6575" t="s">
        <v>44</v>
      </c>
      <c r="M6575" s="2">
        <v>9.6</v>
      </c>
      <c r="N6575" t="s">
        <v>4523</v>
      </c>
      <c r="O6575" t="s">
        <v>4524</v>
      </c>
      <c r="P6575" t="s">
        <v>4544</v>
      </c>
      <c r="Q6575" t="s">
        <v>26173</v>
      </c>
      <c r="R6575" t="s">
        <v>44</v>
      </c>
      <c r="S6575" t="s">
        <v>24475</v>
      </c>
      <c r="T6575" s="3">
        <v>45838</v>
      </c>
      <c r="U6575" s="3">
        <v>45838</v>
      </c>
      <c r="V6575" s="2">
        <v>0</v>
      </c>
      <c r="W6575" t="s">
        <v>44</v>
      </c>
      <c r="X6575" t="s">
        <v>44</v>
      </c>
      <c r="Y6575" t="s">
        <v>4546</v>
      </c>
      <c r="Z6575" t="s">
        <v>2314</v>
      </c>
      <c r="AA6575" t="s">
        <v>4529</v>
      </c>
      <c r="AB6575" t="s">
        <v>24681</v>
      </c>
      <c r="AC6575" t="s">
        <v>89</v>
      </c>
      <c r="AD6575" t="str">
        <f t="shared" si="103"/>
        <v>10-50</v>
      </c>
      <c r="AE6575" t="str">
        <f>VLOOKUP(AD6575,'Main_Sub Desc'!C:D,2,)</f>
        <v>Late Payment (Adj.Cr)</v>
      </c>
      <c r="AF6575" t="str">
        <f>VLOOKUP(VALUE(H6575),'Main_Sub Desc'!F:G,2,)</f>
        <v>Wtr Rev Late Payment</v>
      </c>
      <c r="AG6575">
        <f>IFERROR(VLOOKUP(VALUE(I6575),'PC Mapping'!A:F,6,),"")</f>
        <v>10719</v>
      </c>
      <c r="AH6575" s="13" t="str">
        <f>VLOOKUP(AG6575,'PC Mapping'!L:M,2,)</f>
        <v>All Other Water</v>
      </c>
    </row>
    <row r="6576" spans="1:34" x14ac:dyDescent="0.2">
      <c r="A6576" t="s">
        <v>26174</v>
      </c>
      <c r="B6576" t="s">
        <v>26144</v>
      </c>
      <c r="C6576" t="s">
        <v>24797</v>
      </c>
      <c r="D6576" t="s">
        <v>24798</v>
      </c>
      <c r="E6576" s="3">
        <v>45838</v>
      </c>
      <c r="F6576" t="s">
        <v>44</v>
      </c>
      <c r="G6576" t="s">
        <v>3742</v>
      </c>
      <c r="H6576" t="s">
        <v>3722</v>
      </c>
      <c r="I6576" t="s">
        <v>4538</v>
      </c>
      <c r="J6576" t="s">
        <v>4522</v>
      </c>
      <c r="K6576" s="2">
        <v>5</v>
      </c>
      <c r="L6576" t="s">
        <v>44</v>
      </c>
      <c r="M6576" s="2">
        <v>5</v>
      </c>
      <c r="N6576" t="s">
        <v>4523</v>
      </c>
      <c r="O6576" t="s">
        <v>4524</v>
      </c>
      <c r="P6576" t="s">
        <v>14271</v>
      </c>
      <c r="Q6576" t="s">
        <v>26175</v>
      </c>
      <c r="R6576" t="s">
        <v>44</v>
      </c>
      <c r="S6576" t="s">
        <v>24382</v>
      </c>
      <c r="T6576" s="3">
        <v>45838</v>
      </c>
      <c r="U6576" s="3">
        <v>45838</v>
      </c>
      <c r="V6576" s="2">
        <v>0</v>
      </c>
      <c r="W6576" t="s">
        <v>44</v>
      </c>
      <c r="X6576" t="s">
        <v>44</v>
      </c>
      <c r="Y6576" t="s">
        <v>14276</v>
      </c>
      <c r="Z6576" t="s">
        <v>14274</v>
      </c>
      <c r="AA6576" t="s">
        <v>4529</v>
      </c>
      <c r="AB6576" t="s">
        <v>24681</v>
      </c>
      <c r="AC6576" t="s">
        <v>99</v>
      </c>
      <c r="AD6576" t="str">
        <f t="shared" si="103"/>
        <v>10-50</v>
      </c>
      <c r="AE6576" t="str">
        <f>VLOOKUP(AD6576,'Main_Sub Desc'!C:D,2,)</f>
        <v>Late Payment (Adj.Cr)</v>
      </c>
      <c r="AF6576" t="str">
        <f>VLOOKUP(VALUE(H6576),'Main_Sub Desc'!F:G,2,)</f>
        <v>Wtr Rev Late Payment</v>
      </c>
      <c r="AG6576">
        <f>IFERROR(VLOOKUP(VALUE(I6576),'PC Mapping'!A:F,6,),"")</f>
        <v>10469</v>
      </c>
      <c r="AH6576" s="13" t="str">
        <f>VLOOKUP(AG6576,'PC Mapping'!L:M,2,)</f>
        <v>Bolivar Water</v>
      </c>
    </row>
    <row r="6577" spans="1:34" x14ac:dyDescent="0.2">
      <c r="A6577" t="s">
        <v>26176</v>
      </c>
      <c r="B6577" t="s">
        <v>26144</v>
      </c>
      <c r="C6577" t="s">
        <v>24797</v>
      </c>
      <c r="D6577" t="s">
        <v>24798</v>
      </c>
      <c r="E6577" s="3">
        <v>45838</v>
      </c>
      <c r="F6577" t="s">
        <v>44</v>
      </c>
      <c r="G6577" t="s">
        <v>3742</v>
      </c>
      <c r="H6577" t="s">
        <v>3722</v>
      </c>
      <c r="I6577" t="s">
        <v>4538</v>
      </c>
      <c r="J6577" t="s">
        <v>4522</v>
      </c>
      <c r="K6577" s="2">
        <v>5</v>
      </c>
      <c r="L6577" t="s">
        <v>44</v>
      </c>
      <c r="M6577" s="2">
        <v>5</v>
      </c>
      <c r="N6577" t="s">
        <v>4523</v>
      </c>
      <c r="O6577" t="s">
        <v>4524</v>
      </c>
      <c r="P6577" t="s">
        <v>5108</v>
      </c>
      <c r="Q6577" t="s">
        <v>26177</v>
      </c>
      <c r="R6577" t="s">
        <v>44</v>
      </c>
      <c r="S6577" t="s">
        <v>24382</v>
      </c>
      <c r="T6577" s="3">
        <v>45838</v>
      </c>
      <c r="U6577" s="3">
        <v>45838</v>
      </c>
      <c r="V6577" s="2">
        <v>0</v>
      </c>
      <c r="W6577" t="s">
        <v>44</v>
      </c>
      <c r="X6577" t="s">
        <v>44</v>
      </c>
      <c r="Y6577" t="s">
        <v>5112</v>
      </c>
      <c r="Z6577" t="s">
        <v>808</v>
      </c>
      <c r="AA6577" t="s">
        <v>4529</v>
      </c>
      <c r="AB6577" t="s">
        <v>24681</v>
      </c>
      <c r="AC6577" t="s">
        <v>99</v>
      </c>
      <c r="AD6577" t="str">
        <f t="shared" si="103"/>
        <v>10-50</v>
      </c>
      <c r="AE6577" t="str">
        <f>VLOOKUP(AD6577,'Main_Sub Desc'!C:D,2,)</f>
        <v>Late Payment (Adj.Cr)</v>
      </c>
      <c r="AF6577" t="str">
        <f>VLOOKUP(VALUE(H6577),'Main_Sub Desc'!F:G,2,)</f>
        <v>Wtr Rev Late Payment</v>
      </c>
      <c r="AG6577">
        <f>IFERROR(VLOOKUP(VALUE(I6577),'PC Mapping'!A:F,6,),"")</f>
        <v>10469</v>
      </c>
      <c r="AH6577" s="13" t="str">
        <f>VLOOKUP(AG6577,'PC Mapping'!L:M,2,)</f>
        <v>Bolivar Water</v>
      </c>
    </row>
    <row r="6578" spans="1:34" x14ac:dyDescent="0.2">
      <c r="A6578" t="s">
        <v>26178</v>
      </c>
      <c r="B6578" t="s">
        <v>26179</v>
      </c>
      <c r="C6578" t="s">
        <v>24797</v>
      </c>
      <c r="D6578" t="s">
        <v>24379</v>
      </c>
      <c r="E6578" s="3">
        <v>45838</v>
      </c>
      <c r="F6578" t="s">
        <v>44</v>
      </c>
      <c r="G6578" t="s">
        <v>3742</v>
      </c>
      <c r="H6578" t="s">
        <v>3729</v>
      </c>
      <c r="I6578" t="s">
        <v>24473</v>
      </c>
      <c r="J6578" t="s">
        <v>4522</v>
      </c>
      <c r="K6578" s="2">
        <v>-50</v>
      </c>
      <c r="L6578" t="s">
        <v>44</v>
      </c>
      <c r="M6578" s="2">
        <v>-50</v>
      </c>
      <c r="N6578" t="s">
        <v>4523</v>
      </c>
      <c r="O6578" t="s">
        <v>24380</v>
      </c>
      <c r="P6578" t="s">
        <v>26180</v>
      </c>
      <c r="Q6578" t="s">
        <v>26181</v>
      </c>
      <c r="R6578" t="s">
        <v>44</v>
      </c>
      <c r="S6578" t="s">
        <v>24382</v>
      </c>
      <c r="T6578" s="3">
        <v>45838</v>
      </c>
      <c r="U6578" s="3">
        <v>45838</v>
      </c>
      <c r="V6578" s="2">
        <v>0</v>
      </c>
      <c r="W6578" t="s">
        <v>44</v>
      </c>
      <c r="X6578" t="s">
        <v>44</v>
      </c>
      <c r="Y6578" t="s">
        <v>26182</v>
      </c>
      <c r="Z6578" t="s">
        <v>26183</v>
      </c>
      <c r="AA6578" t="s">
        <v>4529</v>
      </c>
      <c r="AB6578" t="s">
        <v>24383</v>
      </c>
      <c r="AC6578" t="s">
        <v>89</v>
      </c>
      <c r="AD6578" t="str">
        <f t="shared" si="103"/>
        <v>10-44</v>
      </c>
      <c r="AE6578" t="str">
        <f>VLOOKUP(AD6578,'Main_Sub Desc'!C:D,2,)</f>
        <v>Initiation Fee</v>
      </c>
      <c r="AF6578" t="str">
        <f>VLOOKUP(VALUE(H6578),'Main_Sub Desc'!F:G,2,)</f>
        <v>Wtr Rev Establish</v>
      </c>
      <c r="AG6578">
        <f>IFERROR(VLOOKUP(VALUE(I6578),'PC Mapping'!A:F,6,),"")</f>
        <v>10719</v>
      </c>
      <c r="AH6578" s="13" t="str">
        <f>VLOOKUP(AG6578,'PC Mapping'!L:M,2,)</f>
        <v>All Other Water</v>
      </c>
    </row>
    <row r="6579" spans="1:34" x14ac:dyDescent="0.2">
      <c r="A6579" t="s">
        <v>26184</v>
      </c>
      <c r="B6579" t="s">
        <v>26179</v>
      </c>
      <c r="C6579" t="s">
        <v>24797</v>
      </c>
      <c r="D6579" t="s">
        <v>24379</v>
      </c>
      <c r="E6579" s="3">
        <v>45838</v>
      </c>
      <c r="F6579" t="s">
        <v>44</v>
      </c>
      <c r="G6579" t="s">
        <v>3742</v>
      </c>
      <c r="H6579" t="s">
        <v>3729</v>
      </c>
      <c r="I6579" t="s">
        <v>3752</v>
      </c>
      <c r="J6579" t="s">
        <v>4522</v>
      </c>
      <c r="K6579" s="2">
        <v>-50</v>
      </c>
      <c r="L6579" t="s">
        <v>44</v>
      </c>
      <c r="M6579" s="2">
        <v>-50</v>
      </c>
      <c r="N6579" t="s">
        <v>4523</v>
      </c>
      <c r="O6579" t="s">
        <v>24380</v>
      </c>
      <c r="P6579" t="s">
        <v>17289</v>
      </c>
      <c r="Q6579" t="s">
        <v>26185</v>
      </c>
      <c r="R6579" t="s">
        <v>44</v>
      </c>
      <c r="S6579" t="s">
        <v>24382</v>
      </c>
      <c r="T6579" s="3">
        <v>45838</v>
      </c>
      <c r="U6579" s="3">
        <v>45838</v>
      </c>
      <c r="V6579" s="2">
        <v>0</v>
      </c>
      <c r="W6579" t="s">
        <v>44</v>
      </c>
      <c r="X6579" t="s">
        <v>44</v>
      </c>
      <c r="Y6579" t="s">
        <v>26186</v>
      </c>
      <c r="Z6579" t="s">
        <v>1879</v>
      </c>
      <c r="AA6579" t="s">
        <v>4529</v>
      </c>
      <c r="AB6579" t="s">
        <v>24383</v>
      </c>
      <c r="AC6579" t="s">
        <v>89</v>
      </c>
      <c r="AD6579" t="str">
        <f t="shared" si="103"/>
        <v>10-44</v>
      </c>
      <c r="AE6579" t="str">
        <f>VLOOKUP(AD6579,'Main_Sub Desc'!C:D,2,)</f>
        <v>Initiation Fee</v>
      </c>
      <c r="AF6579" t="str">
        <f>VLOOKUP(VALUE(H6579),'Main_Sub Desc'!F:G,2,)</f>
        <v>Wtr Rev Establish</v>
      </c>
      <c r="AG6579">
        <f>IFERROR(VLOOKUP(VALUE(I6579),'PC Mapping'!A:F,6,),"")</f>
        <v>10719</v>
      </c>
      <c r="AH6579" s="13" t="str">
        <f>VLOOKUP(AG6579,'PC Mapping'!L:M,2,)</f>
        <v>All Other Water</v>
      </c>
    </row>
  </sheetData>
  <autoFilter ref="A2:AH6579" xr:uid="{C0A3D4D9-4352-45F4-A9B3-ADE92E751E34}"/>
  <pageMargins left="0.7" right="0.7" top="0.75" bottom="0.75" header="0.3" footer="0.3"/>
  <customProperties>
    <customPr name="_pios_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9704AADAC98541921EF1BB464FBCD4" ma:contentTypeVersion="15" ma:contentTypeDescription="Create a new document." ma:contentTypeScope="" ma:versionID="0777952ec02338bf6afd7fe13ef99497">
  <xsd:schema xmlns:xsd="http://www.w3.org/2001/XMLSchema" xmlns:xs="http://www.w3.org/2001/XMLSchema" xmlns:p="http://schemas.microsoft.com/office/2006/metadata/properties" xmlns:ns2="a5c9e78d-3495-4ff3-b390-2f53789dc3c7" xmlns:ns3="96823213-04b3-49d7-a9d2-38cd534b73af" targetNamespace="http://schemas.microsoft.com/office/2006/metadata/properties" ma:root="true" ma:fieldsID="3ac3dc371fc0018c4ee351ac39b7027b" ns2:_="" ns3:_="">
    <xsd:import namespace="a5c9e78d-3495-4ff3-b390-2f53789dc3c7"/>
    <xsd:import namespace="96823213-04b3-49d7-a9d2-38cd534b73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c9e78d-3495-4ff3-b390-2f53789dc3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dab768c-cda7-4925-a511-6ce547cbab5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823213-04b3-49d7-a9d2-38cd534b73a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c77bda5-059c-4300-af7e-05cc42f8cf93}" ma:internalName="TaxCatchAll" ma:showField="CatchAllData" ma:web="96823213-04b3-49d7-a9d2-38cd534b73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state xmlns="http://sap.com/sac/excel" zipped="true"><![CDATA[eF7sfely20iW9aswFP2jZ8Ls4abNEd8PiqRsdlGimqTdU1PlUCSBpIQpEGBjkc3qqP/9FP1w8yTfzQUgNsoUpaKV5RPRXRaRiQSQOHlwt7z3n0dhxCL+kQeh43tHb5ut0zdHtm/FS+5FR2//eWSziE39OLB4KH7O10Nb/NuftsQ/Dv2Qf7858tiS048//fTpv4Ze98q3ufv2p5PL4XX3ujf49NOnnzrdq9vLYa97ezEcjYbX727/9mEw+fETneq7bDWe/y+3IjH4UXVH6rcUg16r62ztZPPQCpxVJB/nSFyw1tfPE9b+7kT3tQvHdR3vrjb0Fn6wZLKnHlxev3/RODtpNxqnzXbjYtA/bp43Gr3TwclJ66LV7p51qHNo3fMlo77JA9KxFbN+YXfi3kSHeLXygyi8cZnn0cWO3i6YG/JNw4eQB32+cDxuX3EWxoGYX90n4Es/4j3f82hK6O7UXdGLCFf3POBHv72hOW9m5r+J+T/4/Lcz89/G/B90/mkBMNcd2rRkftL0IxaEWBbto0/U+o+YB06esf5Gh9Yb0tI/iexSglPLTJJZ4H+WY0/4XeyyyA/WXcvyY6LEN0e3V8zxpvF8FjAvpN+CkPwFHYjEASZX7KbP0Sc12pRHEfGAJFFa67EbdV3nzlM0ezQb30gGCejnNbFcWG68Z+EHz3kgomZu3wlXLlu/d3jAAutePqnmjl954E+JfOgaitGPuqPRbW8wGk1vu5PB7fWH0UgQiOW78dJ7rbcl5r4Xh5G/7Ds0ReJJxOu98UMxiVe+F92LiWUPzHHZ3BXP/5P+GnX7wz51zX8G9MGElcc0jYFj8xn/QrMfBXGGmCfy5Xx0QmfuuE60TtrVS8seP3o/7PcH1xm2V+fSq54S90vWV2OrczfH+06gmF0AbnDZ/TCa3X7sjj4MaCx6z1XvNR3iii/nPJhwZotvLA1wMR7/MBCPHHKXRvWDR3okX6XAX3G6QzFv6g6dUH+F0vlOESWBp2eO25eOG/Gg9DnTiBzL725m1Gs/UmeIt5Se5YRD+0bdw1qfyWnxaQg7IX0YGU2YeD2Pdssvg/Wl82XoFW7QCfXKzTyYF7uueOQpPbsV0ac3e2mShsbBjFBXngk6g1u+Z7Ng3WOuJZiBnraqn5anyk0JAntxQGvdWtNHXixpGka9tWQh//YmgfNV710Zzuog4KyFLMDZHDiTQF4FaH0YkAak6atoFkMP6bM3joVsWJA6roa1tAnIBrKNQ/a0AtPiGMAMMBsG5gsWclKgo/FCazolaFf1ANABdNOATubtxOI9W694GeflDoA5YG4gzEfkPhlGfPmRuY59GfjLSqwnvaYRCyJyo4gVAcAD8KYDfuY/CveBZwPsyjAOs7dwNZhkVBE++hvy4fn2BsZ540pVD7A6WN1YoGfFk21QhwiTcXeC1U1kdXKL91wWisiJMsozjeBycLmBXE4IJuNLonJuA3m+C6AOqBsLdRUpvIXMEzskLC5QQlU4omlKKPE5xdqFMkS8Ul5JW8HiYHEzAS4jmVXg8jaU57sA6oC6aVB3feuX61jE2JYxnmsDuAFuw8Ddo40jly67KyF76NH2PlfFqYsOfx75n4ee5S/5f0Akh0hunkjeEztyipK4PgjiBnGbRty+K/Zs0ba+zf7CvJbZq+gBoAPoxgF9uWIebXejLYsl+vazbd8puK+609lggmAVtdnXLDshbeKkvd9WtJ3Di+3fKcg3W5XhuzcP5GHUI1dPhf2kR9vy0yZAG8KJafytN+OXJZNNA2ANWBsG6z5bh44n4mS3hqNUdgHUAXVjoa6CxktMvgF62gEwB8xNgzl/cCw+8q0kaWHeVtgvNgPigLhpEHfCKHCsckQh5QlLGgBrwNo4WD9QRsGK+Kq+kzYA1oC1YbAekGF7rXcZ52UR2VLDBmRsQE4SuJrl0xn8I3ZWlVsbsi2gbFC2aZSdAHvq/Fr2xafg1q0AOABuGMBFyQfadybyApXMgPk2gBvgNhPc1ZsuNbqTRsAb8DYY3pW5C7MQ1x0Ac8DcNJjThksq2xKKGk8ycrAsqFT0ANABdFOBfsn5u8CPV9uBnukBoAPoxgHdX16IbcQVAN+0ANgAtmHAfjfatqsh2wJgA9imAZuFm+JrlySD++XEEO8q+wDsALtxYJdZ7/Mu+ndIhY/s4Lq6qlnO+fd+HPItyXzybeBqcLVhXD30bKp8HJTTnGQaAGvA2jhYr+JoTCWfmWeLWt55WWTo5VsBcADcYIC3HgW4aAXAAXCDAd5+FOCiFQAHwA0GeOdRgItWABwANw7gm3SwleFV2XyxCK/C3h0z9+4MvQef9sknxUcq96eJtCj/lXSEIRyGcCMN4RrAE77gAfcsfl0uCZtvg9ACocUwoSVNWb+tEqzqUO9eNusXN8N+HYWPx+MfILuYKbukaK+s51CAOrRQ1HAwL11yCvGbwL8LWHmXZgblfR5azkpXpoLwAuHFVOFle3XvoviCGt+o8e3HXtQ3U4C5mshNbb5bMqBnW0DloHLDqPyKrISBwypwvWkArAFrw2B9zT8TYVPAYSwLwO5WRlCf9OaDt+S0KriNcoIbhzCpNRTmFjk8PHpL08rfHDnhFdWQjgOe+aYvmBtS0z0LP3iaNrh96biiwMZb3ZjQCeU+XblsPZaKUGbUaz9SZ7C5y9OznHBo63tY6zO5nWnt8wWL3WjGv0SPdlMXfe/Q8IF1v750vgy9wg06od4dZqiwMg6cO6dc9Dg9DD4HnxvG5+M4eizQttQMiAPiJkO8HGqbgzhibSGYGFhS8IZKqjneXWXoSr4N/A3+Noy/NYCvyE54X7ISFhq/U3ijHKxxFnCh5g9sJxK6eElNHnpORLZDrXqr5u5q5TqpZv7bm38eOaSmH+kFMCGLQUW9iGLrd7o+UEnWuPVRBPiPnJUzrmh46zaAG7KNabJNwJeU2LMs1qTHAWqA2kxQV24ZulHAxm4hRNyaGbByQ+UGq/iajvZ8W7SAscHYxjG2gC8Fptz5FZmEJOQzrQA4AG4kwF0WhhWitkC3bgK0AW0ToT1YLDgFZD3waheQIPBiF0AdUDcR6iP+wMtRtVJGSZoAbUDbPGjTHg6VWaKY61CmpyCApx2Ab+DbSHz7VnUpQgXuTSsADoAbB3B/4UQ97omI/CKHU+B8thHwBrzNg3fA9Mb6vHxC2E5bAGwA21Rgqwiqcq7xFN+bDoA5YG42zMvbIAowx0YIbIQwcSNEIowosi7nHS/AHKnHAXMDYT6pMhTqgxBOIJwYJpwI5G6NPik0At6At4HwrgyGFdBGJCwiYc2MhJ1wy/csx3WkXfAHXi5BWNUD/A3+No2/+Z0TklvnXeDHq5JvZ6Jba0kzEA6Em4fw2GVU036tE3RVobzUA0A/LNDtbF432vo97N92r/u3/cG0NxnezIbja3ptTog0b9qiU0iL14sDUfVkTfkLH3ggEqFf8eWc/tLJ7tIdxxMexYG3ZUd9oRFr4LBrAPBOKw/tD28Bf8ousS0aa0IRtoUOgDlgbpxMI1DM7a/APNcBMAfMDYX5OEho+7FkcKoPt7f1xgLAAjBsAUxvpjx4kDsk/AfHroi+nd78udAF+cfh9jfQ7T+9cbzxZ2+6JmtkuQ5WsRVcDi43jcursxhO5eEa/U/UYa6RRI80KyhlaF4pQ4Xj2/n6tsdc7tkVGQ011OfrWqYLmBxMbhyTS5m8MuxFC+OIfEHki5mRL1Rzs2KjfnIUbA22No2to4DzqOT0nyaHAWlA2jBIz9gXnY8zv115cxygBqjNA3VljiACtT4OUAPU5oH6r3HghLYjS8qWpBACd6EdIAfITQM5X1KVX0aBhbwbcFYGeakdIAfITQO5f+H61i9lcKfHAWqA2jRQB8ym2po3LIi8iuCSWbEZEAfEzYO4F678gMzalQJ4wPLNgDggbhjEb0XkCNH4yPH4kKKnKh2T1X2AdqDdOLTHIQE9DLdJLReldqAcKDcN5bST0xNlT3xvPP9f+qOkeFZ0AM6BcwNxHgWsGt9JA3ANXJuG66EXRsylxBNVWmehEfgGvk3D9xVzvGk8JxOhV647KBrrmVYAHAA3DuCc0mJRohRhIP/gOWUB/KrcATgHzk3D+Q3ZxqtklM1xoBqoNgzVvTiM/GU/2YJRrnxyRdvVKF5FiC77wVtnKKIhYjf66ITOnLKFRmtKXfZ+2O8PRLqyZOCJ7DPl0VQsNe/u6G0UxPzNkTp3c7zvBMriQ4P0B5fdD6PZ7cfu6MOAxrpn4XuHgmwC696hu36buzwNodJ9ic/VlW9zGuBiPP5B7cHhLo3qB4/0iMv41uM7oZ6odCqTm6cb+uDpJ+T2peOK2mDJbSVP3s9mdaO7Vs9tTp6r5H5FAOo4mBGcMvOQTtFUJIulDY9r2tZoiUyC9Aqr+n1UmdnKTcl0PZLFLbmTge1EbO7ywoQ74ZBEFIcSX/EFI1Cp5u5q5TrcLuaAKyyOcr0U2hsRWyKcC6sDuSS255J4kdWRDPKcxSFXYpriMJMzsuAZJTivGOVJjIa0Jo6e4jatCd9qTThXkQo3+a5UfDWSl1n+aGiy/C6+GumH4dt/NvIro+AZvWZLfrs5VlwdT3OzisH2/lxk5aE/niyFVUGSRCIaOuFrWxXd6HMQNW/z/tTCYviqN1bv+6/pAPj9dAosgz++SvFqPw5yGbSeuQx6fuxF61o3DHnoB7WhVEC1oDCm9IwBJbGb8S9RogrmVeQs9WMtYC2QVC+sBYfQr/OCklwL7Weuhe6w26v9nSwHgdIeBgR7rIZkxVNGS9o0FkljFgSk1y8gdV5iNUz5Z6yGnHEWSrQwd3ux60qmTw2Pr1xdOH7mahjxO2ata//jC6sShCRYWQ3M2CuFpJNnLgQK4re4W+veZB1m0BQgG5n0NTh95iKgcFDSi2vjOBL/QklA/l/z8v92+1SyjcykUVA2nVYH+IszasrlDcUYEpCBElCPXKE/Pg30Pb/GLEtYSWssDJ07j0qeRbVfZIFhGEoRZ2eYMtzzw8giBPPgqcsgjGo9eSI+AZtQPViDTLMGkRl74ey1BNSZWASleFUsAtMWwYdIxD6TK+fKf+BDTwR4PO1zIM6rOyI9JmQgyECGyUA59JMNZ0/4+zG0YGjBBmrBY5H81bNFWM+t3NheMAA9uhNeFG31Yl7ruaQO12RoED4CiJGQm6BM8grrRfDMBQDsw/RvnulfhP77C0r3QHZ+L6RcPrR6b9P8EIWvwaN5I6pGwprAmjBvTcwGk6vZ4L9nt/ksEcXF8LUcE8kwWARYBOYtAp1CQmoGm3QS2S2Y25JPiFNqC9pBEFr33I5dXlsyKgwe1GiHvB/YWA5YDuYsh09vjhZyPz63073/FPX+09G7UVf5ggnPN+RJo9wQVxRBcU8/SwksaBA/cO7ISPr2iH+hmLk6syk1kUzwENDGf+dXbssqnZd+sGS0weZoeN29nQxuxtPhbDz58bY/GM265e7U8Z8/H/VEzuifj97+fPS3mAdrYZN3fz56Qw3cdUVUB63HCf9HzMMopG65MzJdrpjH7nggzxy4XPi2RfefPv2mh5Inyx+UMYFMxr4XTvjKT46S6YxN/ZhCAtVF+jy0Amcl+smbuxz2uqJEeixHrv3die5l2XSauNrQI76gJ5d96QoqbaqQKOWpne7VrTj99mI4Gg2v393+7cNg8qPsOSWOWbK058klzdx1b6Da1kQ7SzmCuLlwdU+vUbakMzb0unq+xINt3nDyYNnZ3bSW5oget/vFERP089HE/0x/iGlKr5KeqY77yxXFDnvRjN3JGaazKRZBnmwnWU90SgiBDHmSzCUiu4gNFz8f/faJDl463LVHbE3mx/Ra8tgFC/V58iflGBH4VK+Tzkuna8LvRM4LP1hrMMtrpTlP5MnJLT52krwbfVoSBl41hTOf8irq2XmxWVDX7bo6IEO9b5VKQ01dmuBFNr13bJsrmG1asjNEr0MNKbvLW85MS/46M3/12DUor0F5sKFnubHNbZXURc1G1TPsM/aEFoPjCS76HQbfeqcXfkQZe363idhz+J3n4unj7zm7Em+uWL0FXHxtvO13uBlS8rRaYERpzoKSxxCABVvIqxnJTxtLBBkntnETuCdJYJXjN3CPJvpnTcTTuUEuQXCP8dzzuGUUZARBqCx27skWu0qEew4PMqoko57vxkstVrxeXU2LhlqbyqtvRUOD0p0DW1gr0u24agDBZlKT+/lIKN3c/lvMvIiSXspz1KHuUtgz5IGbwLE42/xOylPJHCGyx3UshvUXI+fuXhgK6BBlWiYrQ5qV6lYX+aFwsuQk3UNuNSFf063WOh/pUTp36D34dG/JKRnhj1PmxERfFYenOnlmklhTSkcXvv+LVo2lfvW2sZvUbAZYUh09a5HCpwqfKnyqjr6mY28xt/z+OnslT11Jl4kyVj6Fp67JsmiK9VFsIgQ5gZxATq+XnHYwKH6Vcp7tpuhe9d7t4plQ/aS9J5WExLH/+9e/Z8JlkjeEHuK+yWm1452rnsV7F0e/4d2PVxEFxe829cOk87eY5+lu90jdijM83XN6X5EXT3j7RJWb8ULnbsZHFR9VfFT/2B/V18Q/ZD1KAjtUHEJ1EAEcdXDUIUhAhD/pyJLK2JHf3+DwEjL9K6OfxD79kYLp7MtAB6NUBDKBg8BB4CBw0AsHUgoHWo6DZhQXCykoG5K5Tzjjro7xfcbe2Su+z+AIlUziZ1+t2+UPKAXd0G4C3x54tkhjAf6BEQhGIBiBvMNsJRESkOIf2skUyEQ6YCAwEBgIDHRABqKdTzIbEagH1APqAfUclnrICZYYgUBAICAQEAjo4AQk0yuAfcA+YB+wz2HZJ5F9EANUXnv7OJHg/dIJLXadCOyPfclEIb9/fHx/MO1Nhjez4fj6VqeC0hyySzj3T9tP//SXxxr32ArwysKdyMxFu1pDnS0LYU5fi2dJcj49KxXIPhSOIINNEq2d5+LpNI4gg8M5+Yh7Zptc0dA0oWlC04SmeShN0/WtX1TqETAPmAfMA+Y5EPP0WMAvXXYH2gHtgHZAO4einSRFG4w8MPLkUpw/3UoidzzAlr7rzpSD2tJfkYGZUh26VH3BeeBfKQqAvbTYS4u9tF/7LGE/vy5UsmtREkGFzFv3qI4NlC0oW1C2Xq+y9d2mLqUM1p6QkXxPlaoCUYGoQFSvl6j+YJv9kwT6UNBerHLarnYRRAHp9GV72p8QBVRZjOSrwZavyUAUBwH3LFU6BHbprxkAEHwoqsxkKm8+KwoTtPO92qX7bB06XjbTGggIWhe0LmhdB/LFbwhIJToC/YB+QD+gn0PRD3+gwocj32LC7gzyAfmAfEA+hyIfJ4yoJiwcXRFoB7QD2jkY7Tw4IaQdClkF7YB2QDsHop0B1adfI4U10hgl/s08++7pg9o1xGDP4eFZN96zPvhH7KyQwBG8A96REQPI63OYvD4p70ydX7HpAroWh64F7jmQrnU57HUpcf4w4kv4tGDlAfOAeQ7LPMiYX/G532ebw672jX3G3tm4sc/gqNa6a06MLbOLPe5P3OOuhR5JPUiXD3sP7D2w93jC0X0Ye88lJXC27p2QJxtJoXlB84LmBc3r0Pxzyfm7wI9X4B/wD/gH/HMw/vGXFyKVPHgHvAPeAe8ciHfesZA0rgceCFXvklmRjzIW8LbD245In0NZft6xCAE+oBxQDijnUJTz3o9DjppdKlEa1C2oW1C3DqRuDT07pm3rSFQI2oHAA4HnUALP0FvF0XjFycluN2FhhsgDkQciz8FEng33tMA94B5wD7jnG3BPG9wD7gH3gHu+Afd0wD3gHnAPuOdg3BNSYW1XpmXGZi54ubCZC5u5DriZa+g9+JQYnnJoyO2kSFsIBgIDgYEOz0ATvuCiMCC/9qGBQQODBgYN7EAa2Mj/TMln/CUfeDbkH8g/kH8g/xxQ/knp59JldxB9IPpA9IHoc2jR5ybw7wKGHKqIdUasM2KdDxXrnIo+04gFsD1jj9cb6F7QvQ6oe11NZA5D34XeBb0Lehf0rgPpXVeUSCNwGGgH+hb0Lehbh9K3rvlnkndoU3tsiXBDGJzh7ILCBYXrgArXOHDuHA/aFrQtaFvQtg6kbY3jCDk1tpap2qfmFYp1/Xw082nfzq4Tgars22dgU//r02/kAJDzGl75trNwuG18VfYc+SCpBgw+MPjA4HMog8+NH0aOd4eoZhh6YOiBoeeAhh7NPBPOQh/2Hkg9kHog9RxY6vmRMxTIAfOAecA8B2OegC+pMDL8W/Bvwb8F/9aB/Fs3inWQPQxWHlh5YOU5pJUnoNxhkHYg7UDagbRzMGmHOKdHGyjufBTnQk3AqsqIe0bbIJiHakzuJD8dNJjn0uGuPWJrP46UivP25yN57IKFIkCIYobkzymPhLM7pA4/faKD12ypOt8IKSVhjP/7179n/Et0xVbb5JZ/7nLqbxSrRB27XxxxPTrD95Qg1Evvse9QRlVRq10d95cr6uNFM6Zukc7+YfCjPNlOeg49J6JtYc6v+rk+dkcfBrIL7dmg8X8Tz/VC8+GykO4j3XFNsycHTqdPLayp3CwSB3zCV5SY8S3d9eYJVajWCz9e1YLu8wWT2KTbleFijutEVJmRJua9Y9tcTfGmJQsFumM1pOwubxmxkI/OAuhzN6/JJnBRUEEGZFd8OedBdnXlNYSD0udrI57BYsFp+9kDR1QS7FWwV+0kb22J0QcB7SMJjvgDx8773T5xiXQlhd2iGLWrvrTPDpMJXzLHI3H+a9/SfQbfKv9B8tkNFmYQz8soSpIu9tAaS+cZrjKiOEiVZroP/YA3sXsOGuOupjviHV2cCNYqOBrhaISj8WCORj+QZRnBO+Ad8A5459C8ozbPNUE/oB/QD+jn29APUpbsZhKFpbwQkPEsl8GehvidvQZPH39PP4QZlvJXFSOgtS4l/bQh/UD6gfQD6edA0s+EAstBOaAcUA4o54CUg/0s1ZGAcK+LoPWnaytITouA7B12xghpB2kDEIaNMGyEYR8wbcCEW75n0R4u6V7/gdNOLuxDc+482i+Y7FJTuxO37HV7lml1H5FqZ7vqPoMjGnvXbbdGbwN5djT2hN85IdVNfBf48U6bdwsnyFWTbgrONYrwbrG71tw9vRNOm3Q9pNtFjPbmU7rrptMXcV3uqaPu/GV5+vjw2B0mncCENsgEIXMRpg0b1vbUCk9fv7BhwYa1iw1L0g+3QT+gH9BPmugG0s8hpR9uj4NEDkLRJeRXQn6lp+RDMtqu9YpiJ6c3Ux48ULK7m8B/cGyO8ieI3Ub5E5Q/OVT5k+mN440/e9M1memX8OkhihJRlIiiPFAU5RSVJis+9fv445GeCOmJXnN6omcHEiiquJ2vb3vM5Z69vUxkNmCg6iyTIwa0qojwT4R/IvwT4Z8HDP+cRthkRyF/UA+hHkI9PJR6GAWcqwIiurAJ6p0INQdx5thet+u3CLlMnlhuYMa+9Hwb+QQg6sALBy/cobxwxDoorQSjDow6MOoc0KhDrPPXOHBC26HibsiZDfMOCvNS5hZEYR8mCnvGlytO2fqpUG034Ax2HhiXYVwG+xzIuDzzL1zf+gWsA9YB64B1DsU6AbOpQOoNCyIPWz2gcEHhgsJFlpcDKVwB88KVH1AoD6w9uzpQXyTRzj4++52z7OwzOPK3fRf5217RPtfbC8d1SfQZOR4f0lYzxDDD3QV3F9xdB3R33V7EIbFPGEL90gGVsP3A9vPHtv08e+PZbc/3PC794+P5/9If2yzG2X1n5XNM3nUmpiAK2PZH/7SJ0I6C2BIevQlf+fRxo0npKUmP9HyZHDCU8/dygmmVBaXPF0zK99vTcedapjyKSDSlW3v7E92xGnJzy0iNhNRISI1EC9h2KNt9eDB71e3QC4kxXJirkCUg/cIgQfacUqc+9ZOEbSBP3AZye8WpbAHl5hfuug+eg21o2BCCDSEIjjyUr+72hvx08NLBS1dpqUNi/t2+RmaIPfvaqHSguja1CMvFxtai2siSEQW0uYPbUmDs89AKnJXiFRl4wUKy1dQ+MjfmSqYcfLG47BAmFpzf6Ogl6WAR9/p8RamXqODZZlw9hDCdLMi4w6mzunRq9ZlyV5nPdFd5mbSkkz6YuYMPIQ/IgEOGeju1EtHoZFjivwlDU3pqLw4jf9lPdNKWHHgcUApdbk8TO5S6GXGOtO6kz5xcMGO6yiYXyBrzfipe6NNfyoeoElWuVNUuJ2VexyezK1nBsfKohWyfCA1k9ENGv9ec0e/lLPj7fv7SD0GBfcTxjKsXEf7w8sLLCy+vw1076+jLyZLd6HMQNQu+3l08vT9VnkkSYvXxPcS8Z9OjvJPW3s9WPDN5ttLxb/Zs7b2frXhm8myl49/s2Tp7P1vxzOTZSse/2bMd7/1sxTOTZysd/2bPdrL3sxXPTJ6tdPybPdvp3s9WPDN5ttLxPZ7tFQmk3f6wr4JmIHxC+ITw+ccWPl8R8fTGPwx+BPOgoDwKyusATiTzOczeUoQIo5IzKjmjkvOBQ4R7fhhZ5JDmAaQeSD2QeiD1HHSHAtVsXjggILb9y4/QBxFohXi9P1K83isy+HyIHNeJHB5e+Q986Ikc8hCEIAhBEIIgdFBBKMdD4zgCEW1bghCIIBDtvp3XjA0Mr0ggEgahnjQIwfUO1ztc73C9Hyi56rtR17L82MNG8d1UfeRVjdZyE96LTMSeBqadc8w+fXw43g/jeEeOHBifZWI1pHT+LlI6P3s7yFgU3fLsGf8SqQRbO21zKZ1FodvlY3uEbb/U8zz9WdQZm+fQv/d4hlek/14xx5vG85lI9Q8NGBowNGBowAfSgJEx7XE5DJZ/WP5h+ReJl7ujDwNp+xBJfYS8JVIMif3ZI7b24yhNHSSPXbBQpy+SP7du4Z4NJlezwX/PCpkbIQRBCIIQBCHoQEIQ0jaitAgscd+FJe4VWX0060ibHhgIDAQGAgMdtlaH2gmDyCvEniP23MzY808i0XN1+ufBF/IZCj4hN/MlZ6K+l8imTNmWXbb6S/fOcfnF8C/FNMlvVGsc+R9Z4LC5y8kxtSSSYCs2F9tW1tt6XMaezBjNNp16/SlRjKi/Rsc/OvxzqE7uMdeKKTs1/7sT3V/HrtvjrhuKgh3CiqT70KG+b8XiAYa2PuY64pe38EXmApKbyg1kz2Y2i5g+wQ8CunqabjqTvFl3KKSjVgEw+UEoLJ6JG9TX1M8gjg4oWdR6EAR+EIonmfB/UEbuSPdTF+hzN2IiK/elHyxZlBx84K6/Eo925dv8xmWeRxVLdGPyDeg74cpl63eBH6+SiyZtP/B1N6Is4fM44rpN3kd3TluKRpyGV4Ol0Jjd0+u/91372r+hKVGtl45LMbddK/BD2otkczcc+Q89Zt3rd/DeIa9zYN2vxZQPPdVdnZo23bDonkYMBc7Ea968weF8pR+heKvUosbaoGrwhVKV21y/6OFyFdCD2P21x5aOlUDxw4perb63odeVt7wFwUmzGDcgTKYQULdPzdN7ZxHd0BLxbXo30vcq0DWjKZY+cplPPem9iqOBJ1aDeGfq3hObZqaLqjxDtUqzMzX06OS0RSKePTh3cnzmlqaGRqZnFLe0pCWiBh+xX9cjX1a1mV7+tw5Z1LFauof/IE2u5Teq2oWHOaL/h8lUyn+9SD/gFfvSD6jUcwY5V3a45e3p7O/q+nLRirlTBb+S8dQyYh67E/+EuirPkl6Yvh/ZYfzAg8CxuVCBcmfSqLSUZAJ4obDR0FnuSZbnexYmrzeBI22qSy6geCB53lAG5WcI7Mr5QvhSS4xWkz6LJFBn5XI9xaVRxR3ZBcpU86DOF1z2Pzzwp/FqRWtCVF1TDYoLktWbLp480chOShYhcF0T9VEZAJnzXqBmKOLjCTFi+dKzJCMTgheCWjyLd6l1HTp6BqiB/o5u2B3BZugJDlL3ktDNBYuse3VoMhm29F+cPhSUxV/QW1oEYPqZ9kvfjxcLQYP0XXEJSar7lNOVI8dSVTb1scWXK8dzlvFSYmpKvKDf+tRZ0uQmr2TwxUnOoLIpXc+eMO8X8aTpPIVjr+e78TK5mKiu4t3pQpH6MaeRH/DMhKaVA7qhKICgb4neB52sXpV6LHHeOvkQbZAr3hz1TEsRjL3LgPPul2RWdXs4GM2mw36W+HJXCrc2CliIQRSV6IcQC2DopU+hhhJMpNeamBXxNDRJKSYt+qxnCLmwENUQdPBBsuTQuycwEa/Q93gVTphDXHFD1EfHNPRFV0KMYEq5JtKbST0RasiPAlb0NafPvE0c4nvEVDTSklXN5kcniGIaUoDJjwOLi6+DeqX6ybl3L6A73SDgYj3llu/R4Ots8Qn1rFUVSlWLqpWhvhfJkXwlU3WU4KtXpqppSoiWS0zHRYl6E8qzJS/n+6KkaK5IR/LlCujLSxRKE2pT9VRVh0O/VF2SdFPYo3DOiNalrqjq0aRHM1+83HS5ZcpyfGXE9EOV1melVxLqQiH/T9cGoRqw4ptEozYSl12ahf2npBQIRVSlf8rziFypckh0n7kZOiQ/EEQEIRfzkhQPGVKlEhIsF/OzRWPRaNbn9uK0vuhYizpj9mn9+PiMnZ10WicnTVXSZEi8bbmx+J5lRkmqe8hyrsqzSIgNmHo/upqI8ETqn7RDn+iF291lGsEvmzZFTEhAElegMr6ps3KHJ9dP02Cd0/Mz3qzzxnG7ftI5Pau3F2ct+o/dOLXbxydWu6MLiBjwom9oixVNxhXJzfRK93u/5+dnbM54o9466bD66Tlf1K2WdUJzw2zr3Dq3GVP1XF7q/TZO6q1G61iVBN791ZaeNcFne3HSPF806qeLRqNu28es3jhdLOrzs06zcdxqHZ8fEz5lSRgD3mh+78oey7XZtuxT+3xRX7TPz+unJ62z+jGfL+rN5unxCevMrcVi/rKvs9FodFqN40bj8Tda9QKezXTPnq5jq33eOW2wOj+e2/X5Cbfqp/zMrrcsbltnp8xqnyikvhj69XS1jJyuptVg81arWbcYP6632lanbp1xu37c4cfH9knDPmmd/y7T1TFyuvi802ovFp26WHf1Jq3MOus07Xr7+NQ+bbH2+bF18rtMV9PI6bLO2idnZ512ncQNq37cOjmv2236T+O8zTunTbt1Ov8dpqst6MtE7jo5OW/YDcLU4qzdqltttqifduxGnb54Z43zEyGqtV8eXTRdZqKLyKrZ5iTwnVjHrfqZfc5putqsfmxxq922rJPT49/hy0jT9bUvY1mMzX/WtKBzct5q2ScnnXr7fH5cPzuh+2+35s36ud1h550F4/MTgrEUivUZLbvT6JwfkyzXaM3r/GR+Ts/O50Te56xjnx+fLtpNIRqlJzQWp8etdvO03uCLk/p5myar2Z6fEcAWi8Vpo908P08QlRpDvDthH0mrDorRpFT3nrvaHlita30/Ktto+APFWEqT/mNa20sI852zY5sfN0mcWZy066ft03n9uEnijNVZHHdaC/uMn+38fd5oZP9J8vpJvXH2ny8ls/O2dXZ+fH5Sby5sXm+1OBd3eF5vWyfnzeOzxRlbJMGoCfib7bM53X2dz6lzs3XWqZ/zE1JKT847nbOT49MTTnJaFspnvGO1aaFza87q540zmhOLndY7vHE2b3Y6i1ZLbbcaSsONtB48BuWNpfEF7BD6odiicXJy3Divn1tt0kPPOKtbc96un7fYabN5zJvNRfK9e/QeUyPoC97anDU7x22hBh6f1k+tRqtuL86b9U7nZH5sMbZonyRa/9Zbk+VKlcU79Vho67GihC65kB64MCXGylOx8XklFpuMylYYSe2pKo4vS4tK/1lq6toY5nOFVIehNnqlhkll/RIGb+UVEPaPxBiSmFfFbUqzCF3YSn088lb+FvNA7CMXD/aFhyqAWhuNhKlRnUZ2R9lbV0dNL56piypqlsg+3aveO/3HsNdN/xyvIsrrpBum8l/hJhC2wvEia10TlpTE26bsJ6Kr8AiQP2MY8aV84svAX1a3zPz0uHKpDDxhQt6Mo47SCwxkmqm0N62knsuEdUpfUBh4fSu5bOGw9AZmjyX90nvuD6a9yfBmNhxf34r7p+F0n+xp5I6RVrLNNaUPgzg3qd594frWL2SCJ3ux7NZjAScjHVmTxA+ymqo/fDJASWhm80hIl4W37kkAyF6ep3ygykyeHIwCumDuxJjclZ6lxu4zsuV72XdQOKymVB3kD47FR74lMakOkY1RVBHWPx6ky0B9W4TXMn0Jg3/EjvREqrbk19T5Vd38JeGJXojAQPb35k3oDvJA+houaTqte7Iy51LMp0cvOZduTTUioUpOt/z1jpHLR1hFxf1e0gT56gW8S1Dz3o9DnnkzQ88mJ65YT4KihbNNm3JJYCkc0dapTB8to2SOkE1PnkW7TF3l00ofaug9+DTNyTpJp1Afn/AFVTEmY/a1Wgwj/zPVg/WXPLsW0oMpmNIjZEm+C5ia5fRgfsVcTeR8+q7sdEVTQl489eOaf6Y2mggyRouZS7A6DhxyAMkuRAXF2ckdUtOjhYv06fTvzJLRR37kTL0a8oIs6VVn/07njFwDVtJCf/Xolu/I8aL7Zo7837/+LbwgV0yBQp63YQb5c7BYqMW2uTdxWNqkNyfJn+XRvA3v0GD0S8cW6BN95fDN/1LPrHBEb0d1UQf1XOUPKjRNEqSKP3IPLA6kMzMRXg6LPJJyVHJBqpP5HS1cHmyWx0R65DLTP6EHlI6a7BOog+S3qzo4Jr+JOqf4cqc3Ux4I7qDHeyBPrHqh0xvHG3/2pmu6E4XH6YYw1Z+38/Utec/IZ69BoMdJH0+6/dS5EX3JFL3M2JeUFenv9D3S33+NyXNhE2Elb2HGl9INT3Er3YArCWzmb4iCGFs4EG7oi+Lp+5YkLtx3m3dZ+Ags0/vLFJvdDFCokabZUyVnJSqS96B2nGtuUEcqN1HmYnory55XFeDeoSzu9rKX24tGypbKkouypbJgoWypLPcnWyqL5cmWylJzhfJqxaJHuSmuLBCwJW3348l0v5LispB4rqBMF99zdRIGfTSTyqC0nb8SH49tfcuGg28LE88Hb5IgK6VJLTxqH6ui/YDWtYh10MlFM/JjAZaa6XKuosLAE/+zktUeGZU4TER3Ec1nhZvb0rSIG/EXFF9GiysRvja9fj4qXHrGrXvPIbf3167/pz/JeLI//UkMIYwcQsiu8hyL45utidSx4G6tnM6NnqGaxdc6FeBJ2MtHlFVOqeR5GeYhP9fEcFV3JzcmZ/NB7LQnUEdHKA1Xu0Jb9GchLEW3tPOwSd/uVx7yxd7woWei+chMfPpNTJnUzZKQv5wamEbm6MgaEbcwtEnqdRYUJ0c6m0fWrc0DcRFcJiJwZHwDxdQt6Rv2WJ+Z0CRLXZ6BkBQKdFMbo4RULnMoEcEXVQAUx6UDvbAypNJMy5aWTiagUtvuZHCHUhRlvIFiIqEfvq2L2SeIZVrpl25S1kAVcipV85wXNiUvFcKTdFSSL9GIfKii3pUNqDDDp1t8gj28uuT5OG6QCax+2rKO62T4J2uWiGIQ7tzTuXXcbNg7O+k3dr12s6HsS09wwxcfRpuy2nQP7My2yCrXaNebZxbFE5CdqN4iq3SzxU87jJ8RexXc8DsBoGQXNQ8BL2Ha5cxiJ+enZIJrNE/qixa5fFpNcvlYC/v4uEXv3+7s7O3ZQEBbdp+Kgm3BGM15u2GdUzxNs0PRB2x+zOsdev8UltFok6d9vjg7PxUw+PTb0Zuje5YGroZHb0UCgjdHFCAarIXKePRWGilqieoT1kS4XE1bf2oidlmEXpNeQSOpv2mQfx6JIDMqwyCicFVwNh0VBsGjtByWMpLKzvN1isChLQ6ksqKgqiOHjh2Rv17HN9CFHB3jxKlFmgYJ0PlurcZO3Tq7dWvu0E36L79+Uem326lbo7rbpzeJFUHGG2VmSAX0VI1N085DK3BW8kXRZKqutT/rP/5D+KtK0tVm6Gws2C7j5/oTyui9L0mzJVlM2ZYUJBLpUEFAW0wlAKg/KYFJzJw6oAfIIaV8yxX9Qi0op2cm5uSjhYQgtzcXovDE8oXCoXfBrF/uyKjm6SDwFHZHAV/R/g8dL54sHydMDNVkKZQ27PSaJGLL7RkiKlY8OHk8pClR/RbXt7ShcmOp0w2hCp8VJjwh+GxiGjcxveoGaLacXGC8WmvCaE4v/3p8OxlMZ5NhTxhyp/Q+04FLV05vW6w4FSLd29aJrirlu6Z4LLlm9U9CXxqjKl7vUX/apKsGpO3QEwvjT7pRjg5v1v4bYbDJKzvUnlN16Pfjis4RTai4UBZrNOWkHqQCP93QbHxDI63IDO1F1zRLYbmRWHJbFC/Fxafz9Gs+QJ3G7o5Gt73BaDS97U4Gt9cfRiPSHogfZZzuK70t8VqKuhZNUPZzIyaWPTDHlTLlhiqEKYK65vlGH0xwlt2akCyZpE0pAhuJOmlXLy17/Oj9sN8fXGfwmyoRWrjOn0tzrY/3HbFxSVFhf3DZ/TCa3coUPOprmNmZkL5XdXkaQq10seVEL6eLMZWYFo8cytB3nzY4be2hF7CIE6fIZIkb9b11Qs1BZZKSwNOzk+xBSW8rmTUdV04uKcUjyajXvt5QI95SZjEPZaw63QN9eWVEeoahHIpNXjB6WvH9f7RbIZj90vmS7GPKXKrMvlKVo0dOFfRMb2G1HAciOr88E3RGErye2VtQ1a/oUizNV5nEUgbPyxPC91eGszoIOKvvEeBsEJyFB7sC0PowIA1I01fRLIYeqkiMKlTX0iYgG8g2DtlCOStI0ldZhQ2CNARpQwTpUmhcCdpVPcDaYG3DWLsY7VnGeSEcFJpkqklDkzRGk6yMX67EehJGnEZbAvAAvAhANkvPLAF+5j8Kdx2YDLAD7GaCPbfXpBLqxR6Q1iGtG8jqhe1Tj0AdIszRxt0JZ6aJIkyyJ7AS5ZlGcDm43EAuz+9w3QbyzCZYyOeQz82UzxXU5dbgR3CetIPPwedm8rnanbsN4mkrAA6AmwnwTHqMbSjPdwHUAXXToL5J+VLGeK4N4Aa4DQN3kr+ohOxsNguRNObPaeqZ/4DeCb3TPL1TJOcqoVwfBHGDuE0j7mKKuTK2K3oA6AC6cUBPsyZWQDzb9p2C+6o7pZxRGaEMoYjGhCIm6c30TtMKgKsMc5v27xTk8N3HlJsySdVmVvjhJpteBb6pLiZ5gXgApRJKpYFKpc4oUgb2pgGMDZnbMJm7nGO8BPDKLoA6oG4s1FUs7SNATzsA5oC5aTDPVYIog7zYDIgD4qZBXFc2KYN70wBYA9bGwVrV6KmAddoAWAPWhsE6rTZVwrVsqYlsirAJwiZonk0wrZVWRnZSRQ3ABrANBrYoArgd3LoVMglkEsNkkkxNyxK8820AN8BtJrirN11mi7VCOIFwYp5wUiw3vI3A03rEgDlgbiDMiwW0yziv6AFxBeKKaeJKAuOkJvx2oGd6AOgAunFA95eyenkFwDctADaAbRiws9Xw8pUgsi0A9mGBbavKZ6rcGhWRG/Zvu9f92/5g2psMb0RZReIhJ0T1NU8pB7Km2mN1JvPV12SBVyofK4rWqdKV2dJ1HtWVZa6uUaeau6uV65SLwb5jolbmg6gU7nuXtAPIFzskCsuosg8W1GEXFNYKpXHba62klY/fKV9/Ed0IAMCmzgRaJpV1e+/Hoa4WXUJ1vg1cDa42TKofenZMZb/LqVQyDYA1YG0crFdxNKay0syzRYX3vCwyFCXpM60AOABuMMBbjwJctALgALjBAG8/CnDRCoAD4AYDvPMowEUrAA6AGwfwMGKuy4RnYrZelU2C2Zy0ugNgDpgbB/MH37F4UgBFb3TLK5yiYud/DT3VETvh+jCEm2gI1wCe8AUPuGfx63LZ2Xwb2Bxsbhibp2nxN0WT81SuOtS7l836xc2wX0dx5fH4hwEYPfWam+TaTNEuSkKUdNAC1KGFYoeFeTssUohTGu27gC0fQ3mfh5ajIulgcUmEN6QfNyb9eIr1bHXwx8UX1BFHHXHf3FzkVxOZct93S7SebYEeCj3UMD30iqyEAQWXl3G9aQCsAWvDYH3NPxNhU8BhbAkxu1LtLJUq1Ce9+eAtOa0KbqNk4UY9gXhujHg+Dpw7p5z4Mz0MPgefG8bn4zh6LNC21AyIA+ImQ7wcapuDOGJtIZjozZMmuYFu/DByvLvK0JV823fK36jJaa6JUAP4iuyE9yVrSqER8IZ4YoZ48lKJKfQCmHAWVtSkKLZ+p+sD1WqNp/8fOStnXNHw1m0AN8jfDPJPM63cBHzphOWdFZvjADVAbSaoK7cMaWBjtxAibh0jI25vAtoCVFZDxdGeb6NEFuyHJtoPJXwpMOXOr8gkJCGfaYVIApHEOJFEQNhlYbiFunUToA1omwjtwWLBKSDrIdmcnI8ZlwRe7AKoA+omQn3EH3g5qlZCPGkCtAFt86DtRZX+e71pnwCedgC+gW8j8e1b1eUOFbg3rQA4AG4cwP2FE/W4J0pMFPPVUox/thHwPiy8UWPFilUat/7G6K4LqTjhR1XUpNyUwLQXByJd0HpTACVfYyXjzfQDeZmqBZC2AP2HRT8Kojy7IArxt4KvCrMqJySv6ACYA+bmyTBZmJf3ShRgjt0S8HYa6e3MsXk5OXkB5shPDpgbCPNJVRU3fRDCCYQTw4QTgdytISqFRsAb8DYQ3pURswLaCJdFuKyZ4bITbvme5biONJ/8wMt1Cqt6gL/B36bxN79zQvL9vAv8eFWyf090ay1pBsKBcPMQLrxIFCHetSyRcrQK5aUeAPphgQ5f52F8nRMexYH2B1UshFwj1sBh1wA8ns/2eE4oyjYImZsJysrHlFd0AMwBc+NkGgFzbn8F5rkOgDlgbijMx0FC249ljFN9uL2tNxYAFoBhC2B6M+XBA20RItf+g2NXhOhOb/5c6IIk5XD7G+j2n9443vizN12TNbJcLKvYCi4Hl5vG5dWpDqfycI3+J4o110iiRw041Ds0r96hwvHtfH3bYy737Iq0hxrq83Ut0wVMDiY3jsmlTF4Z9qKFcUS+IPLFzMgXKswZlRPFJUfB1mBr09g6CjgvO/2nyWFAGpA2DNIz9kUn7cw7NzfHAWqA2jxQVyYSIlDr4wA1QG0eqP8aB05oO7LubCniisBdaAfIAXLTQM6XK0478OOAdwPOyiAvtQPkALlpIPcvXN/6pQzu9DhADVCbBuqA2VSA84YFkVcRXDIrNgPigLh5EPfClR+QWbtSAA9YvhkQB8QNg/itiBwhGh85Hh9S9FSlY7K6D9AOtBuH9jgkoIfhNqnlotQOlAPlpqGcstZ6ojaK743n/0t/lBTPig7AOXBuIM6jgFXjO2kAroFr03A99MKIuSp9eYm7C43AN/BtGr6vmONN4zmZCL1ycULRWM+0AuAAuHEA55QWixLnCwP5B88pC+BX5Q7AOXBuGs5vyDZeWfskPQ5UA9WGoboXh5G/TGsDlSufXNF2NYpXEaLLfvDWdYhoiNiNPjqhM6dsodH66O3R+2G/P7jODDyRfaY8mool5d0dvY2CmL85UudujvedQFl8aJD+4LL7YTS7/dgdfRjQWPcsfO9QkE1g3Tt0129zl6chVGkj8bm68m1OA1yMxz+oPTjcpVH94JEecRnfaZklPVGZMkvq5umGPnh66rh96biigFhyW8mU9p1w5bL1eCWeiu5anWpOnqvkfkUA6jiY0Y6eqkpUU5EsljY8rmlb4++VxS25k4HtRGzu8sKEO+GQRBSHEl/xBSNQqebuauU63NavJa13VVgc5XoptDcitkQ4F1YHcklszyXxIqsjGeTlyrn1B9PeZHgzG46vC55RgvOKUU24aEhr4ugpbtOa8K3WhHMVqXCT70rFVyN5meWPhv6efBdfjfTb+e0/G/JWUuIveEav2ZLfbo4VV8fT3KxisL0/F1l56I8nS2FVkCSRiIZO+NpWRTf6HETN27w/tbAYvuqN1fv+azoAfj+dAsvgj69SvNqPg1wGrWcug55IsL6udcOQh35QG0oFVAsKY0rPGFASuxn/EiWqYNKmVOQs9WMtYC2Q7CKsBYfQr/OCklwL7Weuhe6w26v9nSwHgdIeBgR7rIZkxVNGS9o0FkljFgSk1y8gdV5iNUz5Z6yGnHEWSrQwd3ux60qmTw2Pr1xdOH7mahjxO2ata//jC6sShCRYWQ3M2CuFpJNnLgQK4re4W+veZB1m0BQgG5n0NTh95iKgcFDSi2vjOBL/QklA/l/z8v92+8O+WAZRUDadVgf4izNqvTgQDjlgHpg3D/M9coX++DTQ9/waU2UoaywMnTuPSp5FtV9kgWEYShFnZ5gy3PPDyCIE8+CpyyCMaj15Ij4Bm1A9WINMswaRGXvh7LUE1JlYBKV4VSwC0xbBh0jEPpMr58p/4ENPBHg87XMgzqs7Yp8kZCDIQIbJQDn0kw1nT/j7MbRg+AEM9AOMRfJXzxZhPbdyY3vBAPToTnhRtNWLea3nkjpck6FB+AggRkJugjLJK6wXwTMXALAPM6h5ZlAR+u8vKN0D2fm9kHL50Oq9TfNDFL4Gj+aNqBoJawJrwrw1MRtMrmaD/57d5rNEFBfD13JMJMNgEWARmLcIdGoJqRls0kxkt2BuSz4hTqktaAdBaN1zO3Z5bcmoMHhQox3yfmBjOWA5mLMcPr05Wsj9+NxO0wdQ1PtPR+9GXeULJjyXMlbQWX7g3JFV9O0R/0JBcnVmUy4imdEhoJ3+zq/clmU5L/1gyWhHzdHwuns7GdyMp8PZePLjbX8wmnXL3anjP38+6okk0T8fvf356G8xD9bCCO/+fPSGGrjrijAOWoAT/o+Yh1FI3XJnZLpcMY/d8UCeOXC5cGaL7j99+k0PJU+WPyhFAtmIKQ3EhK/85CjZytjUjykGUF2kz0MrcGS6CHlzl8NeV9REj+XItb870b2sk05ZNGpDjwiCnlz2pSuoPKlChJSndrpXt+L024vhaDS8fnf7tw+DyY+y55RIZcnSnieXNHPXvYFqWxPPLOUI4ubC1T29N9mSztjQ6+r5Eg+2eaXJg2Vnd9NamiN63O4XR0zQz0cT/zP9IaYpvUp6pjruL1cULOxFM3YnZ5jOpuADebKdVJrVOSAEMuRJMnmI7CJ2WPx89NsnOnjpcNcesTXZG9NryWMXLNTnyZ+UVEQkK1Gvk85Lp0s5rpTzVl4mzW8iz0vubkt/eQ/6jCTau2riZj6lT9Rz8mLPrq7bdXXchXrLKmOGmrA0j4tseu/YNlfg2rRk54VeghpSdpe3nJmR/HVm/uqxa9Am7fJgQ89yY5vbKneLmo2qZ9hn7AktAcejN/x7DL71Ti/8iBLz/G4TsefwO8/F08ffc3Yl3lyxZgu4+Np42+9wM6RkZ7XAiMicBeWIIQALjpBXM5KV0m/pLpSU6Qw+quY88JEm/2dNxNP5Qi7L75GPpjpPWZLDTH5SL3z/Fy2UyG/c28Yfj7km/C6mPNF+sNbawC4MVnESmAxMBslKBlRrcbxS4IZkpXXAXfW9jSuHvDvbuAlaXZIBNKc5Pkt4gFanVzKkqO9Vq3vctQwygompbNDbky12tbXtOfz3qNLtYGLq+W681GLF67V9a6ObtlPnzeFFx43yRQS2cPek+UzUAILNpHmcFFtyYnD7bzHzIsoaLs9Rh7pL4RCSB24Cx+Js8zup7ymTrMke17EY1l+MnLt74XihQ1Sqgrw2aVrPW10lkeLxk5N0D7lXl4J1brXW+UiP0rlD78Gne0tOyQh/nFJPJ04AcfhFtXozwLJxfNDmOGFfp4m+x6cKnyp8qo6+5r3YovL8/jp7JU9dyZgT5fx9ivXxmjy1pnhzRRYGkBPICeT0eslpBzn6q5Tz7LCP7lXv3S6eCdVPGr5SSUgc+79//XsmQlDyLuZD3DcFAe1456pn8d7F0W9491Q9h3YV7jb1w6Tzt5jn6W73SN2KMzzdc3pfUVSUsKaLMoHjhS5+gY8qPqr4qP6xP6qviX/IepQEyqq4zurITDjq4KhD+KURQQJflY1fGf0k9umPtDnBvgx0mG9FdDg4CBwEDgIHvfDGFOFAy3HQjPYZQQrKbnbZJ6RoV8f4PmPv7BXfZ3BsQkl2Jr1at8tLWDZfmRR0Q7szfXvg2SIPGPgHRiAYgWAE8g6zNVdIQIp/aGd4IDMRgoHAQGAgMNABGYhi3mQ6R1APqAfUA+o5LPWQEywxAoGAQEAgIBDQwQlIpqsC+4B9wD5gn8OyTyL7IAaovPb2cSLB+6VThe06Edgf+5Kb9b8aA/TsuP7+YNqbDG9mw/H1rU6tqTlkl3Dun7af/ukvjzXusRXglTn6yMxFuapCnX0UYU5fi2dJsmkiJwoyy81FwTja9k4RQL//3s4/YJABcc9sU2wDmiY0TWia0DQPpWm6vvWLSj0C5gHzgHnAPAdinh4L+KXL7kA7oB3QDmjnULSTpGiDkQdGnlzxmD2N3bCl77oz5aC29FdkYKZUhy5Vs3Ie+FeKAmAvLfbSYi/t1z5LMDI/Mem/oELmrXtUFxDKFpQtKFuvV9n6blOXUgZrT8hIvqdKf4KoQFQgqtdLVH8wP3ySQB8K2ovVpN3VLrJPICdSjWyKFO88F0+3byHVyGG2+vfiIOCepUqHwC79NQMAgg91uN2LTMTTaeG7LWv7BxN6+mwdOl420xoICFoXtC5oXQfyxW8ISCU6Av2AfkA/oJ9D0Q9/oMKHI99iwu4M8gH5gHxAPociHyeMqCYsHF0RaAe0A9o5GO08OCGkHQpZBe2AdkA7B6KdAdWnXyOFNdIYJf7NPPvu6YPaNcRgz+HhWacogyiI+RPL/L6irReDf8TOCgkcwTvgHRkxhIiew0T0pLwzdX7FpgvoWhy6FrjnQLrW5bDXpcT5w4gv4dOClQfMA+Y5LPMgY37F536fbQ672jf2GXtn48Y+g6Na6645MbbMLva4P3GPuxZ6JPUgXT7sPbD3wN7jCUf3Yew9l5TA2bp3Qp5sJIXmBc0Lmhc0r0PzzyXn7wI/XoF/wD/gH/DPwfjHX16IVPLgHfAOeAe8cyDeecdC0rgeeCBUvUtmRT7KWMDbDm87In0OZfl5xyIE+IByQDmgnENRzns/DjlqdqlEaVC3oG5B3TqQujX07Ji2rSNRIWgHAg8EnkMJPENvFUfjFScnu92EhRkiD0QeiDwHE3k23NMC94B7wD3gnm/APW1wD7gH3APu+Qbc0wH3gHvAPeCeg3FPGDHXlWmZsZkLXi5s5sJmrgNu5hp6Dz4lhqccGnI7KdIWgoHAQGCgwzPQhC+4KAzIr31oYNDAoIFBAzuQBjbyP1PyGX/JB54N+QfyD+QfyD8HlH9S+rl02R1EH4g+EH0g+hxa9LkJ/LuAIYcqYp0R64xY50PFOqeizzRiAWzP2OP1BroXdK8D6l5XE5nD0Hehd0Hvgt4FvetAetcVJdIIHAbagb4FfQv61qH0rWv+meQd2tQeWyLcEAZnOLugcEHhOqDCNQ6cO8eDtgVtC9oWtK0DaVvjOEJOja1lqvapeYViXT8fzXzat7PrRKAq+/YZ2NT/+vQbOQDkvIZXvu0sHG4bX5U9Rz5IqgGDDww+MPgcyuBz44eR490hqhmGHhh6XrehZ8pdLko6TDizSfihPOtviSdZSI4iKbpLMf1t448nIGmOoucOfViGIB9BPoJ8dGD56EfOUEoHzAPmAfMcjHkCvqQSyvCEwRMGTxg8YQfyhN0o1kGeMdiDYA963fagP5gb7CagLGOQdiDtQNqBtHMwaYc4p0dbLe58lPFC9cCqGop7xuUg7IeqUe4kPx007OfS4a49Yms/jpSKQy40eeyChSKUiJxn8ueUR8ItHlKHnz7RwWu2VJ2llJIwxv/9698z/iW6YuR4Szcm06lyCHnuP3c59TeKaqKO3S+OOIfO8D0lCPXSe+w7lHtVVHVXx/3livp40YypW6Szfxj8KE+2k55Dz4loA5nzq36uj93Rh4HsQrs7aPzfxHO90Hy4LKT7qJ4CcRm1sKZyW0kc8AlfUQrHt3TXmydU0uwLP17Vgu7zBZPYpPuSgWWO60RUw5Em5r1j21xN8aYlCwW6YzWk7C5vGVGTj84C6HM3r8kmxFFQQQZkV3w550F2deU1hIPS52sjnsFiQSERzgNH/BLsVbBX7SRvbYnmBwHtIwmO+APHHv3dPnGJdCWF3aIYtau+tM9elAlfMscjcf5r39J9Bt8q/0Hy2Q0WZhDPyyhKki720BpL5xmuMqKMSJVmug/9gDexzw4a466mO+IdXcYI1io4GuFohKPxYI5GP5AFHME74B3wDnjn0LyjNs81QT+gH9AP6Ofb0A+Sm+xmEoWlvBCQ8SyXwZ6G+J29Bk8ff08/hBmW8lcVI6C1LiX9tCH9QPqB9APp50DSz4QCy0E5oBxQDijngJSD/SzVkYBwr4ug9adrK0hji4DsHXbGCGkHaQMQho0wbIRhH7BeyIRbvmfRHi7pXv+B004u7ENz7jzaL5jsUlO7E7fsdXuWaXUfkWpnu+o+gyMae9dtt0ZvA3l2NPaE3zkice67wI932rxbOEGumnRTcK5RhHeL3bXm7umdcNqk6yHdLmK0N5/SXTedvojrck8ddecvy9PHh8fuMOkEJrRBJgiZizBt2LC2p1Z4+vqFDQs2rF1sWJJ+uA36Af2AftJEN5B+Din9cHtMNV6UHITyTMivhPxKT8mHZLRd6xXFTk5vpjx4oGR3N4H/4Ni6xpRO5JZNcYf8bpU55GBX18n0njURe2p6sAQZXxV3euN448/edE1m+iV8eoiiRBQloigPFEU5RaXJikpn+/jjkZ4I6Ylec3qiZwcSKKq4na9ve8zlnr29TGQ2YKDqLJMjBrSqiPBPhH8i/BPhnwcM/5xG2GRHIX9QD6EeQj08lHoYBZyrAiKwhyPO3M1G2+9psN5VT95zeNjDjbeHz9iXnm8jnwBEnQrT3J60ANbZdbfM91pliVgHpZVg1IFRB0adAxp1iHX+GgdOaDtU3A05s2HeQWFeytyCKOzDRGHP+HLFKVs/FartBpzBzgPjMozLYJ8DGZdn/oXrW7+AdcA6YB2wzqFYJ2A2FUi9YUHkYasHFC4oXFC4yPJyIIUrYF648gMK5YG1B8E8OqgCGYfmtAX8qdufUSPk5yMZ1H3BKI/HDik/bi8c1yXRZ+R4fEhbzRDDDHcX3F1wdx3Q3XV7EYfEPmEI9avy24+NZ0jcv/t+RDMkoGdvPLvt+Z7HpX98PP9f+mObxTi776x8jsm7zsQURAHb/uhITYLUJL9b7vM9Yy4Rim18KPbt0Asj5rowV+3+VX6RvND7CII7r7d9Bke5gV0DqJGW7TchjTxf7LviVLaAcvMLd90Hz8E2NGwIwYYQBEceyld3e0N+Onjp4KWDl04Y5f7QMdn7Cit6UiZ85ZOu9xMZoHrKq5ZOGIWXRAFt7tAeuj4PrcBZKV6RnVhI0de1j8yNuXKBDr5YXHYI9bD//E2IU6SDRdzr8xWlXqKCZ5tx9RB08tsFc0NOndVtpXcy5a4yn+mu8jJpSSd9MHMHH0Ie9PmCDPV2mqY3UWWFaJee2ovDyF/2HdoZH9LwLTnwOKAUutyeRkFsichydTPiHHGLP6XPnFwwY7rKJtvNGvN+Kl7o01/Kh6gSVa5U1S4nZV7HJ7MrWcGx8mjy8H1U3l33DO8zNnR1SX+yWM3Oc/F0O+Qf+qP1ilKoF9hHkH3G1YsIf0T4I8IfErQIVpvyKCJ7nhQFc7JkN/ocRM2Cr3cXT+9PlWeShFh9fA8xb1/tIJWT5Z209n624pnJs5WOf7Nna+/9bMUzk2crHf9mz9bZ+9mKZybPVjr+zZ7teO9nK56ZPFvp+Dd7tpO9n614ZvJspePf7NlO93624pnJs5WO7/Fsr0gg7faHfRU0A+ETwieEzz+28PmKiKc3/mHwI5gHBeVRUN6liI0/uuPoNTEPQoSxpwJhegjTS9yxh9nS3vPDyCKHNA8g9UDqgdQDqUdHgxyGfqhm88IBATH3qekTsE0hWkv95EUm4umhCQh9cBaOiIp7S4FiXIZudb84wi9IAWa+p8o/bKLp0iAzddxfrqiPF82YciXS2WR3kSfbh5V/PkSO60QOD6/8Bz70RA55CEIQhCAIQRA6qCCU46FxHIGIti3BfeI1EQuK6s6vubrzKxKIhEGoJw1CcL3D9Q7XO1zvB0quilwVMAJJqwqcYN+FE+zZYdljUfzGs2f8S6QS3ewUbl46i0Ioy8f2CJ98qed5+rOoMzbPoX/v8QyvSA69Yo43jeczkXIbkigkUUiikEQPJIkic9HjchgscEhzu3tCPTPS3L4iyWc2mFzNBv89u83zEIQgCEEQgiAEHUgIQvo0hKPDEvddWOJekeyjWUfa9MBAYCAwkKEM9ElkPazOhTj4QoZ7EeVJvp5LLsvXq7jRsctWf+neOS6/GP6lmDPwjWqNI/8jCxw2dzlZh5dO1GMrNhcxnOttPS5jT6ZPZJtOvf6UIs9FMRI6/tHhn0N1co+5VkypGvnfnej+OnbdHnfdUGSvFtkYdR861PetWDzA0NbHXEf88ha+SFpA5FVuIGWO2Sxi+gQ/COjqaVhsJpOh7lDIzahSoeUHoRgxJm5QX1M/gzg6oMwJ60EQ+EEonmTC/0HpKSPdT12gz92IiRSVl36wZFFy8IG7/ko82pVv8xuXeR6l+9GNSWRu3wlXLlu/C/x4lVw0afuBr7sRpcycxxHXbfI+unOKrx1xGl4NlkJjdk+v/9537Wv/hqZEtV46LgWgdK3ADykw1+ZuOPIfesy61+/gvUOun8C6X4spH3qquzo1bbph0T2NGAqcide8eYPD+Uo/QvFWqUWNtUHV4Avl7bS5ftHD5SqgB7H7a48tHSuB4ocVvVp9b0OvK295C4KTZjFuQJhMIaBun5qn984iuqEl4tv0bqQDRKBrRlMsHVUyuWjSexVHA0+sBvHO1L0nOZoyXVQadirclZ2poUcnpy0S8ezBuZPjM7c0NTQyPaO4pSUtETX4iP26Hvkyxfv08r+7luXHhBwJVX2H9N5kgcPyG1UjCDdPRP8Pk6mU/3qRPv2KfekHVPcwg5wrO9zy9nQqVHV9uWjF3KnqF8l4ahkxj92Jf0Kdon5JL0zfj+wwfuBB4NhcyCG5M2lUWkoyG6qQmmjoLPcky/M9C5PXm8CRIsyTCygeSJ43lPaxDIFdOV8IX2qJ0WrSZ9FnwFm5XE9xaVRxR3aBMtU8qPMFl/0PD/xpvFrRmhDpXlWD4oJk9aaLJ080spMKCidwXRP1UU5cmQBWoGYogsUIMWL50rMkIxOCF4JaPIt3qXUdOnoGqIH+jm7YHcFm6AkOUveS0M0Fi6x7dWgyGbb0X5w+FJTSVtBbmhF3+pk2D92PFwtBg/RdcQlJqvuU05Ujx1Ilp/SxxZcrx3OW8VJiakq8oN/61FnS5CavZPDFSc6gHOJdz54w7xfxpOk8hWOv57vxMrmYSDXu3VHSXUZTpB9zGvkBz0xomka3G4pswPqW6H3QyepVqccS562TD9EGueLNUc80L+/Yuww4F3suciOFg9FsOuxniS/fvrVRwEJcRFGJHlUsgKGXPoUaSjCRXmtiVsTT0CSlmLTos54h5MJCVEPQwQfJkkPvnsBEvELf41U4YQ5xxQ1RHx3T0BddCTGCKeWaSG8mNQeqIT8KWNHXnD7zNnGI7xFT0UhLVjWbH50gimlIASY/Diwuvg7qleon5969gO50g4CL9ZRbvkeDr7OZmNWzJsmes5teVIsUYfX3IjnyNpdqWh0l+OqVqfbIEKLlEtPBCUnGPX053xfpGSqG6bGAvrxEoTShNqVwVkmp9UstZblOvnb6nBGtS71Dx6NJj2a+eLnpcsvkqP7KiOmHKt3vQ68k1Fmz/59OlE0F0cQ3iUZtJBVH0px7PyV5sSmsIf1TnkfkSmm0o/vMzdAh+YEgIgi5mJckk/ZQbFD6+WgxP1s0Fo1mfW4vTuuLjrWoM2af1o+Pz9jZSad1ctJUFXiHxNuWG4vvWWaUJNW13KekwjwIsQFT70dvgaKzk58/H4lSvdzuLsXnUNX1Ej03Gb1JQBJXoJp2aa2VHZ5cP02DdU7Pz3izzhvH7fpJ5/Ss3l6cteg/duPUbh+fWO2Ozqa92YD1Ii+6fLM3FC1Mj3JFUi+9EDGDesbbi5Pm+aJRP100GnXbPmb1xuliUZ+fdZqN41br+PyYOsptYy98jxUjPhuM70b6u7svADvtTqPNW4261WwT9haNk3r7xLbqbdZqttrHx6c2V9nXXwqAnVbjuNF4HHpVk//tp8pqts7P7POT+snJol1vnLVP6qzdWdSb7PzUmp92Op1m88WnqmnkVLXOaMnbc6tun52f1zsdflLnFtHamdU+bh4T183b7RefqpaRU3V2yvnJ+VmnbjVax/Xzlt2oL1rMrrfn3LYWjWPG7fMXn6qOkVPVaFjs9Jid11v8jNfPG6ftOjFUo358Zh+32q1muz0/e9mpajc6ZnLVmXXWPl+0O3WSIE7o23bapK/c6XmdL/gJZ6eds1PxlXtJWqepMpOrmsTpbdY5qXd4+6x+fjY/qZNk0Kwfn5y1Trg977T4C3MVTdXXuKosz+S/9FqYOTlvteyTk069fT4/rp+dnPN6uzVv1s/tDjvvLBifn9BKl6KcPqNldxqd82P6iDVa8zo/mZ/XTyw+r1vsnHXs8+PTRZs+YsJEmsh0i1NaXM3TeoMvTurnbZLpmrTO6ouzxWJx2mg3z8+T6UlVeO9OaPVp4RgxmhQz33NXW7GqNYTvR9EYDX8Y7KBrlITYPVSMOT895c2FXT9e2PP6vNmc1+l10rf4mDWs+fy4YVmnu1LBRo/4z1ajdVJvnP/nU5WIbXL5GRF4gzdO66cWiVjt01NWPztv8jpnVqfRbJ2e2VYBymfHp4Q+kt/nlgAlP7MI1J3zesO2hYB/LB4wD+Uz3iEBpEWyyJzR9+OM0V/slBZ+42ze7HQWrZaK1B9Kc4PUeR+D8sY+9gLas15uQgI/OW6c188tYqP2GWd1a87bJBiw02bzmDebi5Nd7jE13b3grc1Zs3NMUu9J51i8pkarbi/OmyTencyPLcYWpDh87dZkxSllp03t7NrmqSihS46PBy4MYLGyr288NYmdIaOWFUZS4fjF8VVJAHHl1ECzMSfnamFJu3PRaK3uaxK7qswU/S3uS7mFqJzWkgwTjqW9gSwxJEwGo+5sOL5++7bf7Wl18kmn0UpTuyQEGrUBKTXyKUuSMB6rmxWabWJYSEyV6dVoOqzUXyLv828xD0SKGpkZhYcjtvZjYZsQz5amShE2PNlbl91KL54puCWSYcs+3aveO/3HsNdN/6T5oYQBumEq/xUmd2F3Gy+yliphlUg8V8oWIboK6zr5BoYRX8onvgz8ZXXLjKqk6TOUe2LgCXPsZhx1lGAVyPwFaW9a3z2XCUuPPl0YS30ruWzhsPSsZY8l/dJ77g+mvcnwRrz6W3H/NJzukz2NXBsSKJtrSn8AWZ2SspAXrm/9QuZssr3KbmQ742TwIsuM+EEWSPWHT8YcuWCyVgBp/vfWPYlS2cvzlD9RmZyTg1FAF8ydGJPrz7PU2H1GdnEv+w4Kh9WUqoP8wbH4yLc25bzJJCrL06l250Ga39UXT3gA05cw+EfsSK+eakt+TZ1f1c1fEp7ohQgMZH9v3oTuIA+kr+GSptO6J4utzNROj6nOTY5eci5dhPqov5TTLX+9Y+Q+ERZGcb+XdKavXsC7BDXv/TjkmTcz9GxyiIr1JJaqIBBtFtW2gMwRbUjJHNGSU+YI2cfkOJvq6OlDDb0Hn6Y5WSfpFOrjE5Ltxevj12oxjPzPlFzCX/LsWkgPpmBKj5BV9i5gapbTg/kVczWR8+kTNVGnK5oS8oipH9f8M7XRRJBhV8xcgtVx4JAzRXYhKijOTu6Qmh4tH6RPp39nlow+8iNn6tWQR4FIWMFF/53OGZnZraSF/urRLd+RE0P3zRz5v3/9W3gUrpgChTxvwwzy52CxUIttc2/isLTvbk6SP8ujeRveocHol/bT6xN95TzN/1LPrHBEb0d1UQf1XOUPKjRNEqSKP3IPLA6kMzMRHgOLvHtyVHLnqZP5HS1cHmyWx0R6tzLTP6EHlE6P7BOog+QDqzo4Jh+EOqf4cqc3Ux4I7qDHeyCvpnqh0xvHG3/2pmu6E4XH6YYw1Z+38/UteaLI/61BoMdJH0+60NS5EX3JFAHM2JeUFenv9D3S33+NyQtgE2Elb2HGl9KlTTEg3YAruXDmb4iCGFsY42/oi+Lp+5YkLlxhm3dZ+Ags0/vLVDHbDFAovqFpS2X9SkhMbaF0le9Y3lUhGl/XM88FqVXW06yq7LhDvbXt9ZS2VyOSLZW1fGRLZSUc2VJZR0a2VFZhkS2VNUwKdTuK2fRzU1yZeXZLPsjHs7R9JXdSIaNJ6c1W7yPWRzO7cUs7Uiv3iT22eyMb0VgZ6UiSaFY61A5JxeuqLmuVgFjAnaaynGemMPDE/6yEsUdGVa8ikwombxshDhORUkTzWeHmtjRJQpD1FxSrRYsrEb42vX4+KtzZjFv3nkMu5K/d3p/+JGOz/vQnMYQwvQghu8oLK45vypYJ8SfvDE1l8exsb7Qf1Sy+1qkAT8JePjqrcsYlz8uQiaSUbtXdyZ122Q3OO21y0ZEGSu/WbsUW/VkI8dAt7Tyq0pf/lYc8FAAOPVHNRybq029iRqXqlkTX5XTXNAhGB7GIEIGhKOgssmHSd/WtRya5zQNxEcclgl1kKAGFry3pE/dYn5lQNEtdngGgFCl0UxtLitSrcyAScQ5V+BTHpa+6sHCkzkyrmlZWvii28L/KOAqlR0rXvjog1Me3dTH7hMBMK/3STcqEqaI7EzNARQ5RFS2TdFSCMbGMfKiiWpaNXTDD2Vx8gj2MkSen82ZrYXfIGNmi/7TIBNean8zrjNzv7Sbv8OP5sdKAvh7vsDFGtpsNZRR7QjBD8WG0/a1tHTcZ2Rrr57zRrjfPrEa9RcYtcjnNT5otftphnHxMtBZzryz99j0GgJzw+4wBNiEN5kHoZQza1nnnzKawkiZZe1ud8zl5TFtWvdVg/JRTqMniVEn+T8KQtmc/FUbbzNm8c26fskWz3jptkFfptDOvky+R1U/nbYu3zplldYSfhSx8R2+O7lkaZBqqtMVvjiiYM1gLlfTorTSC1BLVKqyJ0Laati7VRJyxCJMmbYBGUn/TIP88EgFhlD9YRMyqQGo6KsygmzzGyjQsO8/XKYSHtjiQilTCLHjk0LEjFblBF3H02uR0VJkdj2weWoFD5lC6i7dCi6z9XVgHaqT41cYRBdLV/qt25YSWPqwMEyLKZjN0c4+hB/T9mrtOeC+sPzUy64T5MVt7jDmiG6/dsHUyZH7Ezh4jKhWa27XePbd+of+y4C778NLLvPu8kla887xKr+zTh350XqX78uljluf105uSuLpBWzZQbZeL5frTsiKgL8lUQOq7MtapNZCI2wrz2gQtEU/9SatOAvrUAT1AbmmUb7miX6g1j/TMdKEs5Jrj9uZCyfIqPHB+RRUaXWFkEhIMrUWS40SZFAobTy/ihMK0kfkp4mLTn4wiaSlB+pRUGTrYJBWl/KDh0Ltg1i93ZCX1dIS8Pp+mJeAr2hyjg+kTvqIb0XsyyPQrnRLpBelCcu+KCBkWE0+ONWkbVr+pWvORpS3PG9OrbghVbLGwyQpRdRPwuQl4TvK8Hzm5XQOK3IQXhAjpenw7GUxnk2FPWOanhKd04NKVM9OWhMr3tnWiyZASeVs8liRJ/ZMYMQ3gFfA66k/bdNWAtFt6YmHNSzVYOrwh2zeCO/PaK7XndFf6/bjmKk7ImhLot7B+0D+JlUOj84hmXtxRdlHQuyHFMFX16M5n4xs6dUUOCC+6pukMy430/doWC027C9IJ/TUf5k9jd0ej295gNJredieD2+sPoxGxLX25ZLTzK70t8f6KWjZNUFYQEBPLHpjjSnVhw2n6NeSXtj6YADK7wSNZW0mb0vE2ylLSrl5a9vjR+2G/P7jOAD3VD7XelD+X5lof7zti+5f6jvcHl90Po9ntx+7ow0DJKZn9Hel7VZenIRQliI07et1djKlqpUBeKDcQ+LRNbGsPvdJFtD3Fd0vcKEnICTVZltlUAk/PTrKTJ72tZNZ0dL5w1krCSUa99vW2JPGWMqt+KCP+6R5IJpJx/RkqI2ZVWymEZPZot8KWgEvnS7IbLHOp8mdCaun0yKlppkDq40BweXkm6IxkC0Bmh0ZVv6IzuTRfZbZLqV5Ke6nUJry+9G4LcFYHAWf14QKcDYKziF2oALQ+DEgD0vRVNIuhhyoGpwrVtbQJyAayjUO20OKKokdWs4MgDUHaEEG6FBRZgnZVD7A2WNsw1i7G+ZZxXggEhiaZatLQJI3RJCsj1yuxngSQp3G2ADwAL0LPzdIzS4Cf+Y/CXYekA+wAu5lgz+0yqoR6sQekdUjrBrJ6YePcI1CHCHO0cXfCmWmiCJPsBq1EeaYRXA4uN5DL83ubt4E8s/0Z8jnkczPlcwV1uSn8EZwn7eBz8LmZfK72ZW+DeNoKgAPgZgI8kxhlG8rzXQB1QN00qG+S/ZQxnmsDuAFuw8CdZK4qITu7RUWkC/pzmnToP6B3Qu80T+8UadlKKNcHQdwgbtOIu5hcsIztih4AOoBuHNDTfJkVEM+2fafgvupOKXdYRihDKKIxoYjFLd/FPRPl9u8U5PDdU0WozH5hk7a5bfIoVhA4VRclLxAPoFRCqTRQqdSpR8rA3jSAsSFzGyZzl7PLlwBe2QVQB9SNhbqKpX0E6GkHwBwwNw3muRogZZAXmwFxQNw0iOuaNmVwbxoAa8DaOFir6kwVsE4bAGvA2jBYp3XGSriWLTWZIheJCpOVDZ+OMT6dtEpeGdlJ/TwAG8Zu84zdufKP28EtikMC4AC4eQDPVDMtwTvfBoEbArdhAne2Eu82dGPHpc6HjwQRpiWIKBaafhTior4hRBSIKAaKKMXS6WWcV/SAuAJxxTRxJYExlY2T5c63Az3TA0AH0I0Dur+UdesrAL5pAbABbMOAnS2bl68EkW0BsA8LbFtVPlPl1qiI3LB/273u3/YH095keCPqLxIPOSGqr3lKOdAVdLcXpMxXX5Pld6mwryhap2pcZkvXeVTxl7m6Rp1q7qpyn2n5Tl2o8h0TRTUfRBF437tkojhf6ftQ3QcL6rALCmuF0rjttVbSSoXvlK+/8JFAAIAszQlTpGmmyPd+HOqy1iVU59vA1eBqw6T6oWfHVB+8nEol0wBYA9bGwXoVR2MqK808u1mRDCvfCoAD4AYDvPUowEUrAA6AGwzw9qMAF60AOABuMMA7jwJctALgALhxAA8j5rpMeCZ0hFbeJJjNSYsQrgHMg6nl2aR0WEPvwXcsnhRA0Rvd8kgXFTv/K+kIQziQbjLSJ3zBA+5Z/LpcdjbfBqEFQothQkuaFn9TNDlP5apDvXvZrF/cDPt1FFcej7HLwtBUninaRUmIkg5agDq0UHjvzdthkUKcUi7cBWz5GMr7PLQcFUkHiwsiVWTAoEmqaIr1bHXwx8UX1BFHHXHf3FzkVxOZUt93S7SebYEeCj3UMCq/IithQMHlZVxvGgBrwNowWF/zz0TYFHAYW0LMrlQ7S6UK9UlvPnhLTquC2yhZiEByvUfBJPF8HDh3TjnxZ3oYfA4+N4zPx3H0WKBtqRkQB8RNhng51DYHccTaQjAxUDC58cPI8e4qQ1fybd8pf6Mmp7kmQg3gK7IT3pesKYVGwBviiRniyUslptALYMJZWFGTotj6na4PVKs1nv5/5KyccUXDW7cB3CB/M8g/zbRyE/ClE5aTrWyOA9QAtZmgrtwypIGN3ULYLeQYuYfiJqC9QmU1VBzt+TaymMN+aKL9UMKXAlPu/IpMQhLymVaIJBBJjBNJBIRdFoZbqFs3AdqAtonQHiwWnAKyHni1C0gQeLELoA6omwj1EX/g5ahaKaMkTYA2oG0etL2okrx11gkCeNoB+Aa+jcS3byUVDfOb2hS4N60AOABuHMD9hRP1uCdKTBRz59PW5Wwj4H1YeKPGihWrNG6ZNBe6kIoTflRFTcpNu9ZYyXgz/UBepmoBpC1A/2HRj4Iozy6IQvyt4KvCrMoJySs6AOaAuXkyTBbm5b0SBZhjtwS8nUZ6O3NsXk5OXoA58pMD5gbCfFJVxU0fhHAC4cQw4UQgd2uISqER8Aa8DYR3ZcSsgDbCZREua2a47IRbvmc5riPNJz/wcp3Cqh7gb/C3afzN75yQfD/vAj9elezfE91aS5qBcCDcPIQLLxJFiHctS6QcrUJ5qQeAfligw9d5GF/nhEdxoP1BFQsh14g1cNg1AI/nsz2eE4qyDULmZoKy8iFbFR0Ac8DcOJlGwJzbX4F5rgNgDpgbCvNxkND2YxnjVB9ub+uNBYAFYNgCmN5MefBAW4TItf/g2BUhutObPxe6IEk53P4Guv2nN443/uxN12SNLBfLKraCy8HlpnF5darDqTxco/+JYs01kuhRAw71Ds2rd6hwfDtf3/aYyz27Iu2hhvp8Xct0AZODyY1jcimTV4a9aGEckS+IfDEz8oUKc0blRHHJUbA12No0to4CzstO/2lyGJAGpA2D9Ix90Uk7887NzXGAGqA2D9SViYQI1Po4QA1Qmwfqv8aBE9qOrDtbirgicBfaAXKA3DSQ8+WK0w78OODdgLMyyEvtADlAbhrI/QvXt34pgzs9DlAD1KaBOmA2FeC8YUHkVQSXzIrNgDggbh7EvXDlB2TWrhTAA5ZvBsQBccMgfisiR4jGR47HhxQ9VemYrO4DtAPtxqE9DgnoYbhNarkotQPlQLlpKO/5nidqo/jeeP6/9EdJ8azoAJwD5wbiPApYNb6TBuAauDYN10MvjJir0peXuLvQCHwD36bh+4o53jSek4nQKxcnFI31TCsADoAbB3BOabEocb4wkH/wnLIAflXuAJwD56bh/IZs45W1T9LjQDVQbRiqe3EY+cu0NlC58skVbVejeBUhuuwHb12HiIaI3eijEzpzyhYarY/eHr0f9vuD68zAE9lnyqOpWFLe3dHbKIj5myN17uZ43wmUxYcG6Q8uux9Gs9uP3dGHAY11z8L3DgXZBNa9Q3f9Nnd5GuKKL+fqc3Xl25wGuBiPf1B7cLhLo/rBIz3iMr7TMkt6ojJlltTN0w198PTUcfvScUUBseS2kintO+HKZevxSjwV3bU61Zw8V8n9igDUcTCjHT1VlaimIlksbXhc07bG3yuLW3InA9uJ2NzlhQl3wiGJKA4lvuILRqBSzd3VynW4rV9LWu+qsDjK9VJob0RsiXAurA7kktieS+JFVkcyyMuVc+sPpr3J8GY2HF8XPKME5xULqNbhkNbE0VPcpjXhW60J5ypS4SbflYqvRvIyyx8N/T35Lr4a6bfz23825K2kxF/wjF6zJb/dHCuujqe5WcVge38usvLQH0+WwqogSSIRDZ3wta2KbvQ5iJq3eX9qYTF81Rur9/3XdAD8fjoFlsEfX6V4tR8HuQxaz1wGPZFgfV3rhiEP/aA2lAqoFhTGlJ4xoCR2M/4lSlTBpE2pyFnqx1rAWiDZRVgLDqFf5wUluRbaz1wL3WG3V/s7WQ4CpT0MCPZYDcmKp4yWtGksksYsCEivX0DqvMRqmPLPWA054yyUaGHu9mLXlUyfGh5fubpw/MzVMOJ3zFrX/scXViUISbCyGpixVwpJJ89cCBTEb3G31r3JOsygKUA2MulrcPrMRUDhoKQX18ZxJP6FkoD8v+bl/+32h32xDKKgbDqtDvAXZ9R6cSAccsA8MG8e5nvkCv3xaaDv+TWmylDWWBg6dx6VPItqv8gCwzCUIs7OMGW454eRRQjmwVOXwf9v78qW28ax9qu4XHP1J+poX1w1F7IWW45kyZLsLN0pF0SCMmOKlEnRttLV9/MU83DzJP+HhdRqR1bcip0+F52WQQAEDoEPZ8M5wWSvIhvSETBz1SNt0GvTBkGNbdlbbQHVkjbBir8qbYLXtgnOJ8L3GaaclnfLG65w8HjacSDaJWxxT5J4IOKBXhkPtLD6ocPZcvl7IUnBZAd4hXaAtgj+6prCredSXmxfUgA9ehNeJG11Q75XcSAO70nXIDoEyEdCXoJ6TVZhvQl+cAPQ2ic16OtTgwrXf89CuAfo+d0AsXywey/j+BBLp8GjcSPW9UR7gvbE69sT/Vq31a997F8uRolY3gzfizERdUObgDbB69sEOrSElAxmYSbmr2A+FHxCNNmzcIMgMK64GTp8b8SQGNzfww15zzdpO9B2eD3b4cvbfUvex+dmHD4AXu+/7x81y8oWjPW8ErECrTzfHkIrerDP7+Ekl2AmYhHJiA4+bvrb37gp03LWPX/EcKNmv3FavuzWOu1eo9/ufrqs1pr98mp1VPzzj/2KCBL9x/7BH/tnIfenQgnv/LH/Fg+44wg3DmzALr8JeTAJUG2hxVyVFnPZkPuyZc3hwpgtqv/+5S/dlWws/0CIBOiIEQaiy8deVApdGet5IXwA1UuqPDB8W4aLkIOrNyplkRM9lD3vfbAnVzJPOqJo7DVcAARmLuviDSpOqmAhZdNsuXUpml8eNprNxunR5dl5rftJ1uwBVEYsrpmvg3KnlZp6NgXOjGQPYnDB+ArfTT6JKdZwy5peYmKzTxpNbJ66s6crNMJ0y/e2INAf+13vDj8EmeK3xC1VuTcaw1nYnfTZUFIYreF8IBubUaZZHQNCrAzZSAYPkVXEDYs/9v/6gsK6zR2zyabQN8bvkmWHLNDt5J8IKiKClajPiXYxuZThShlv5Wvi+CayXTS6B+rLMegWkbf3OsL1PYRP1DR5trmr95Yd7XehvrKKmKEIFsdxkY+ObdPkanHNnszTBR9BdSmryyHPUWTxPX1v/Ng7cEl7tbOGazihyU0Vu0VRY90ctum7iy1gu/jCf0fnD4700JsgMM/fRogtu9+YFk/vf0vqyvXmiD27tC6+19/DI5x1KdFZbTAAmW0hRgwWsMAI+bZXiUrxWboJJM1VJjxaj3mERxr8f4gQT8cLuS3/iXjU03HKohhm8kg99LxrzZTIM+4g+eshV5cPQ8SJ9vyplgY2QbA1jQjJCMmIs5IO1ZodX8twE2elZcBN5b2ZKQfWnYewiaS6KALoguT4Q8wDSXV6JxMX9U+V6h43LRMYkYppVaG3JVpsqmvbsvt/okj3i6mYlHOXzulD2EPYQ9iz/z119AM8LAlhTxTCxGV5ghyCHIIcghx3N3Z+GcwD3rzf0UqT5oc0P2TPfxVa54rnhCOtw325jkaapdROQYu+R8tecsrxyzeFb10cPFJ1IFRH0hcJVkR4jHHzLGTuBCmaZBtVVB4J7ztZ0PFtg7PZ3yJkr8j3ISNayxqnoejWs5r28Ep4uaEIeQHhIhfnULjUKelx+TlqpGtEWHqpwfSRGittG+6th7FFTebwliPPT+RxJYqf1YT6OhbLzMsMkUiEMxMOrStilIlRJkb55TLKa3GqJR38laftU1w9TuEW+6jr7A87vJZblaNNfDJUPWnyi2FJlP3vP//tC+fbRee6XYwb7s8bjlzVXB67KP2Jo0feQMRT2Iz0jajyz6Bzb7MxotoyhXtbkvcF+YMLPwKRILlt6bRfdPzS8UvH78s9fjcwy333cHpJ+ANRLroipG60rL+TQooqUlSRoupVKKpeG/xEyqILXMs0676+4LTmXhxhEGEQYRBh0DNfyRXa7AUM6uOGNXFB89d8t3Gm3tQlcJu+N/YH3KZzun4b3cl+zf5Jr40L6iAuhWfWXFNEQCX8ISUQKYFICbQjZyXBASn8QUwcX8ZgJgQiBCIEIgTaIQLBAUUGsiboIegh6CHo2S30wAgWKYEIgAiACIAIgHYOQDJQJ6EPoQ+hD6HPbtEn4n3IB2h1721jRCLrlw6SuikhKDLIc4Yp+q7164f9+qu1XqXb6PQb7dNLHVRcY8gm7ty/P9z8y2+PPdziKsAL87aEmgtROgMdd53cnL7nzxLFEadocBRTdyBS5eIOKjyAXkQQlO/C7MvDnv4szRhJmiRpkqRJkuauJE3HM65VHABCHkIeQh5Cnh0hT4X5vO6wIcEOwQ7BDsHOrmAnipdESh5S8iykzdtS2U269E1vpuxUl/6ClDyIO+Ygj6d9yynw5LMle9x0221jJ6SbbLPsnxvT4unwSTfZdhX2djRm7rSCjMgkbJGwRcLWyxW2dhtH8EXxSK4reCTPVUnPCagIqAioXi5Q/WIR1yqh73PXUJG0STNEmiHSDHF//tLnRqcRuf88MQdSlU0D252PdUQAtNFKI/9D7XH3LIR4uupGHv+kGoKabOKH/Ilh0F+Q2DUDIBVqhOCH4IfELhK7dmSMr/Jb5AFqegYTmh8CHwIfAh8Cn12Bjx1MkCKNVM0Tgh2CHYKdncHOrR0QtwOnMYIdgh2CnR3BTg2pr6cURJYCiUT2zUX03VIFvKkX5pbdk4b51WuYazehPaYQaoQ7hDvSqZqcnnfj9BzjTs/+Rm7PJGtxkrUIe3Yka9WRZRyhqxsTPiKbFml5CHkIeXaLPBSzes1xv81N0E31G9v0vbFyY5vOKV/iprfSH6Au+TI/0ZdZMz0SeihgNel7SN9D+h5XGLp3o++pI4SqcWUHvOLB0sXIrYfs6+oeH9m5ENuTrnI5UAOr6w0X5eZ5TWKzuLshYtej8IdD78f4U+f8yPfCMWl+SPND+EOan53xP97oUARzJtwh3CHcIdzZEe4csQAS1y1YTIh6dchdHgWSJ2s7SV7k6bMrzc8Rm5CDD0EOQQ5Bzq4g59gLA05Zc9YpWLcxVpOVnfKyvv0zMhhuZDb7p8aSb7hmiGvrFKiQGB5ieIjh2RXD03DH4aQ95jCymynSMJOGmTTMpGHekYZ5HnvShD2EPYQ9hD0/AXsyhD2EPYQ9hD0/AXuyhD2EPYQ9hD07w54AAf4dGZaZLnPRZS66zLWRVYrukj7PZYqGe+shMDxiaMjrpBS2kBCIEIgQaIfXSTUCdbnFRWJAfuqRBEYSGElgJIHtSAJrendwi/NGvOaaxP8Q/0P8D/E/O+R/YvipO2xIrA+xPsT6EOuza9an43tDn1EMVfJ1Jl9n8nXela9zzPr0Jswn3TNFUkV4KAolRqkrdhbKsNWVMQw9h+QukrtI7iK5a0dyVwuBNHybEeyQvEXyFslbu5K3Tvkd+B1cag8N4W5ICmcydpHARcauHRq72r49tF2StkjaImmLpK0dSVvtcEIxNR5MU0VhxESCgi3Tpm8aT23L7jdOXPb0/ik78m6y5SyADwXVIIUPKXxI4bMrhU/HCya2OySvZlL0kKLnZSt6etzhIqVDlzOz5ZmIsy78AFgAQ5Fk3SWbfpCUv3BhPEAd27JFoq0DkVzrLxHVtXxvI/0Y2p16rgrUXlFXylFUtXG/U2SOUOXeaIw6yB/KhqLJ72j9vvZJ1jSjmrthkDRGYd6BHpxyAenxiUwVJocnEofpYqm9Dn3e5WPcFDvAwGeTVKR55hmu80ipcovJtLciy5kd2APbsScIFQvyHdumyRWVZ08wGQHEEalVl7K6HDIJZ49S4enSjaQqCWebZmb+p8Z41tjziTNKpUOSGUlmJJntTDLz+QgplMkSRpYwsoSRJWxHlrCOQh2KM0b6INIHvWx90K+m5fERZYy4HeJ2iNshbmdn3A4wp4KrFkOP0ng5pN8h/c4vrt+R9qImm3rhJLZ7ybJDFghLGUwy8s95a4ywLJ2ykTKSdQSXEiHG//7z3z6/n7QYDG8z89O8VQq2p+83/evLK7bNSXo4LFA2NTLMiRi52mynVsUDxj/5yZetfJvao7bxyNzYU3Cbzh80T5JhbrNTVa4SBxizvC6+54X5jzXMCeCpWRZcIuxbTv5LpK8ifRXpq3Z4UU1ygk1+y+mO/mZHXOT2RJyP9v/6IUJsyVhtzAU+vf/vcSqvOiHH8wiOEi62kBpX2r1ykZHSiKxzGd1G8CKJUTvIbkqIp+OatLMRbr5+N3LfBu7oNEakrSJDIxkaydC4M0Oj58sEjoQ7hDuEO4Q7u8YddXkuRfBD8EPwQ/Dzc+CHgpuQppxcrH5xF6uXFDjA11KX4n4yxP0Q90PcD3E/O+J+unAsJ8ghyCHIIcjZIeTQfZb1noBkXqcwtpsn0COHbH0VZtObMYLbobAB5IZNbtjkhr1DN+wuNzzXQHBFaV5/zxFike6h2UOX7qE581TY0u2PvApfZIDIH/bG7vKhLQLnHvleuNHl3aUG0nU/vtm78FC4d+Ma3yu+09vliJ7rUrhd8tGeHaWLWjxC080MuSREPlWIxAUZP2AOuWmTDuvhmOcEPwQ/5eZ5TQraIreB4Lei0C0/Et2lK+GHmwQ/BD8EP3EGil/6Zu8L8leK4KeNHC+KD6L0TJT4hBKfzMfJIizaTdKlXqfH/VuEOOn43q1t6hxTFN+N9OqkV8fR/NRjiTRBT9QE9Tq2275ze1Oo6Udk0yMvSvKiJC/KHXlR9ijT5OaOchTWbSmtJ4V1E2rZ18Hw/LAjgYKKy8H0ssIc7poPp4mcdxhY1+o1ewxoUZHcP8n9k9w/yf1zh+6fvQldsoOLHomHJB6SeLgr8XDic44kH+RnTn7my9BLrkmbnUWvQzx8Qb4BfXZf8UyKJ7DZ8iKlFCml1iTfItR5ohUOqEOplUipQ0odUursUKkD1DkJfTswbSR3o5jZpN5ZdxOPJK3NWGHieZ7K8/DRmCNaf+jzss8Z6XlIuUzKZVIu70i53PcOHc+4JtQh1CHUIdTZFer4zLTdYYf5E5euepDARQIXXBjpqtlurpr1feYGY8+HKw9pe8iZR9/2pIhDA7pnZjPH/sZNKQ1d/C0hPy4PbccB69O0Xd7AVTPyYSZzF5m7yNy1Q3PX5WEYAH2CgMSvtWc/Be6nwP2b30d8HfauH754dlnxXJdL+3h78BU/HtIYz987W23zmm+dCRJMfPbw1EVMOB2xBFHiDGHR6/Kxh8MNRKkoTg9yfl9E2FERHZ7P4XOdBqXKLSbjKQtu1g7sAcKWL/npLTzp8ckErCmGdvA7Rqy6nA35qTEoyCmSnCLJKXL/x6G3xRE6HPGxhcr83LXpKshmniiEP4Q/hD/PgD8d6MpJU06actKUC/b9lzbTbcusaKJocUdIDzN5Rz2DNDHx4WCttetVHhi+PVa4IqnKAshLexfMCbkSjmr3BpcVgkiK+ksE3XbYZMLdKh8j/Al3J7N+dRdCfLEgYHFUVq+OJa8ed5QIq6vK18RpVXTh3AjOA+5DiIKyzIwlNfQuQoDLAOBx00oYTLxR1Ua0xgDdp2XHbR9hLLnZi2RBNRjRRkpY8ZyjF86Jj3wiP0QkicXv+X35RV9+Wy1CdPKFdDGbNJr7HF9edzYZUm4+GsCXlJuk3PzVlJvPp0Xb9viLAXoJfUT5nLmFvGzJy5a8bImDFrzdvLJ9gZcsT+78SWrJ3rKJteX3tS3BIa4v34LN+2F4lCNJbz235ZbR3FbKf9rcMlvPbbllNLeV8p82t+zWc1tuGc1tpfynzS239dyWW0ZzWyn/aXPLbz235ZbR3FbKf9rcClvPbbllNLeV8i3m9oIY0nK1UVWGa2I+ifkk5vPXZj5fEPBU2u9rnwh5KKkzJXXWTlS/tOHoJSEPuemRX/ODzooUx2cz76nX4df8omAnmBgwSHOfuB7ieojrIa5He4Ps5lY78qZaNgEQeziPOrk+kOsDuT78bTfbzyfiepHNg5Z3yxuuiONMjBAxQsQIESO0U0ZoAYfa4YSA6KEtSAwRMUTEEP1tDFHFCyYVqRAi0zuZ3sn0Tqb3HUVXbbgBIkzgnhRd2qRLm3Rpky5t6owUD7qct0UCCtfs8/vJpQSPjdzNV1rBhXK1bAv3yR92M9ejePpcVIvZPPTfW8zhBRkmW8x2e+FAhr0lTpQ4UeJEiRPdESdKkYtksDeKnPYoFcgli1yy/pZg2/1at9WvfexfLuIQMUHEBBETREzQjpggCp9G7ujkjh6FEqZbMDvyB1VBG6VOjxCIEIgQ6JUi0BcR9XB9LMTaPRT3IuggdAx1LlNIi5CBCD3osPFv5aHt8MPGb8sxA9+qp+HEu2C+zQYOh3Z4ZE8qbMxUiPiHatRDV4ZPRJakqFKl2oPnuUgIgPILm98FqnGFOUYIEyT/YE+uTkPHqXDHCUT0ahGNUddBUdUzQjGBhqnLHFv85VqeCFoA8Fp9AGGOmWzCdAPP9/H2OPbiXCRDXWEpNqM6gBY7gY8YEwPU79RzEKU1RE6Y1nzf8wMxky6/QXjKia6nXlDlzoSJEJV1zx+xSVR4yx1vLKbW8kzecZjrIny3fhgFiqzawdhh0yPfC8fRS6Nn7/m0PEHIzEE44fqZHEd5AP/aJkf3qrN4afSv8PmvPMc89TogiXpatx04oJQN3wvgmGtyJ2h6txVmXOlvcGzD9OMbV1NB8oarqqum8aMOm1yhx0CsM3mmxF+wMRjrKSwPFU9UX7NVVbtH3E6T6w/dGI19TMSsTl02so1oKZ6P8Wn12BpuWQ75gRUcPRb9+liT8RJQw8fj3pVtTTrYIp6JbyMNIGJ19UFiaSKSwUWj2uNwUnPFbhDfTI09MpjNVVFh2JE8Z55SDReN4ydyxbNbeyj7Z84KadAz5iiGNMIWUZ032bdp05Mh3nv1j2XD8EKsHLlU9Qjx3Q5ZgGYrX1T1IMw8E/wXRKSU/3cnunmL3Vd95B6bWzktM3jg6+lQqOr9ctMK2imPgqg/tY2Yy4bif4EOUT/CB9PjkRXat9z3bZMLPmShJXrFVpLRUIWtDF3PY0+0PY9ZEH3eaDnCwzx6gcKBaL7BLMeFrmDfY32pLYbdpAtxDNhjh2sSr/QqRmQuQaaig2ovsOwz971eOB5jT4hwr+qBwoJo98abZxFoZCWdI4RPTgF9iIkrA8CKVdMQzmJYMWL7Il9H1DNWsCWgxTV4GU+nga0pgAf4PemwIZZNwxUYpMYSwc0hmxhXqqjbbaT1L46DAiFtBbzFEXF7d7g8dNW2LAGDOFccrCRVvcfx5oltqLQvusy6b9muPQpHck31gAv6q/fsEYgbfZLavR21ADtads0uc6/FTGM6BW234jnhKHqZ4Frdoc5coqfZm3g+nyNoHEa3HIhowHpI+B5orD6VmpZoN40OotnKFV8ONeO4vG237nNevo+oqp8HtWa/16jOA9/Cm4IHH4plITpRUKInITZAw41noboSSKT3mqCKmA2IFK9JA8f6HCAvbUTVBQpvJUo23CssJuAKzuNx0GU2sKID6EOZXvqiKlaMQEq5J+LBxOpA1eWFWFY4zXHMm8AQzwVSoacRW0fNC9ufhOhSLCYv9A0uTgf1SfXMuXsllm5vtgIOpz1ueC46n85HYlZzXZcyRz2RLKw+L6KSxdQ6qhTLV+9MlWQHK1puMe0WIIIvi4h7+nWeJ3LcLESsjk4uHycvIBQENZHORwWl1h9V58iZRbleatPEvtQpflwQfdL3xMeNt9tcjOrv9BgfVHHCIHySQEfN/rcOlI2kROJMQq9JOTHEF5zFjI7iYsOtIf4p2wFcEUZ7cjU3GBTJAwJAEHBBlyiSdgNJMcFYWoOilbSSqcTAtAoJK2tYCcbMQiKXK7JiPpvO51Mqe2YDuG04oTjP5nqJQl3L/ELKzQMr1mfq++jQ2sIhV//5x75Il8nN8kgchyqRkXg0i+gNBkm8AXml1CfdbOZ6NkmWLZSKPJXgyVwmkc8WiomMVUzjHzNZMDO5vJHJ6mjaz/yhVwfbgbcwptIC14sPIiioKZ6x8qmSlUwUrGQyYZo5lkgWLCsxKGZTyVw6nSvlUFFG/H7mMa7p8YcX41FTn7vbLsBCiiWLuUE+YYAsiUG2xEAJnktkUyzHi/l8NmOp6OvPtQCz6WQumXx86a0j/s8nVcbIptKDFEvkS4wlUqlkOpErFbMJM2UYZiqTGhQHhWcnVepVksos5XNmbmAkBoXUIJEyMyyRtZKDRCYLwDONXJZx5RP3nKsq/SpJxQtYN0WrmCiIXTgwkiyRSZaMBOeWCdQsFVOs9Oykyr5KUmUHpVK+kME5mcyYidQgbyRYNs0TadPkBRwuLFt85lWVSWZfJ1YlWZpnS2Y+YaWy+QT+GCQGpWw6kc2kDCtbSlpZhpP4OTcgSPU6sSqTT2eTJcYTJgiTyFt5M8GKBZbgRi5jGCxVyKQzz06q72HVKj+zeNJrZiZfSqdNHNKJTGmQSxTzJZ7I4IhKlMwsK2Utxgd57HTJyukWaTObzJZy+UQ+mR4keH6AKRtYHQYrsaxZyhWsTEqwP3GDpFXIpTOpQiLJrXyilAFPl8oMigmraFlWIZlJlUoReWIR3h0KqT5OHCN6k2zmMXe0Fmu9hPDPETSajfe1DWSNFSZ2CxGjWCpgKReAAkYyk0jnisUEPrUBtqVUGJiGUcoPBpuu75kc8X/pZDqfSJb+76lCxEN8ecYa8JTFwVgxbmJ18XwiDWkiYQ1yQHezBAgTssPcUs6aefDwlpnIFYx8opjKYFGXSmYiU0hnzTQzi0lxHMwv5SLPGplcGlt7wBIlPMYvVkhkebI4SGWzVjodnR8bLeWZfuwZpGe9P5mVzOdzyVKiZGQgPRVBEGPAM4lSmhVSqRxPpay8/lqPjjFOT/uMQxuwVDYnqJzNFRIFA/yvaZVSiWw2P8gZjFmZfCSrPjg0mXFK6WljPbvWeSpIKMPwccuFAixU+vWZpSbSM8yJZUs9KXf85f5l1idp9YkVNDN18kIuLKl3XlZaq3F1Q0elmcJvMS5lFkI6rREUE7ahrYEsUiR0a81yv9E+PTiolitanHxSM+w0dUtC8MhagRQr+ZQmSSiP1WCFZBspFiJVZfw2kMOI7SVynGch96ea3Pc8aLKpFwrdhJibUNvJuQkdnqyt027FL59LuFVuVY5knXKrUSnHP0EWxAnQD3ry/0LTLtRtbWteQSWUEZHBSqkgRFWhVIdJoDHhIznRuu+N1j/pIxe0bqGsEjVXaGFn/ahSrCZfhi2Ia0MxUHGYUPDo5kJH6hnRa5eKpUFtviyqF4+5WutVuo2O+OKXYvzoTteZbwaLhlwfs3dKMwCUTdHFwkPHM66hxYbKVVarMJ9DzwWFjPhDJpsWPzzocOQ+mRf+pdbfnVbk4pS11iQYr4Sw7rmG6qfKoPp25+m9VKzIpwr5rW3wpmfMbkFC6ykz0Knn9q3UsKtDTRj5YoLXbkJbGu7Us+ivnv1NDbSOtQPii+89//eM6rqCLIhJXgfpjCsoZReyiMeldc6lFVD1iBUkSSv/OmKwkAglohhvHdT3FLGPohVy7IUBn/sKDdeEzVNsGbEbBUZozSc4paUSrSuZq6OZo7kSzXjPXSqNJ9Vwbz2QOdoTMQl1eZdbyIAH3e+pWvhN767hGt6Iz6/7uDBeOHEJFK9Dnykqx4WLu6PVlfT0gD6o1AJJYPRSf5zyOzwDIaC7FZSL1mXbt2EvkVWw7Zeps1CkyKNZgHh2+u+57aFLPnGmPg2MBsBZtVz075hm0KQb0RP8qmDIQ9gpdN25kv/957/CaNBialHIdjMUkH/WLEttrNnYRLFU4c4ayT9Xe3NnGIPO8Jc2xeuGnrKPLv6l5qzWEb6OqqIKNa0WC9Vq6kYrVfxYmLAoiCnTFUYBAx4IsldY7FRjPsTG5f5se3SlAWuO/F1MUNo15megCmHmWlfYhplBtVn+uL1Oj/sCOzC9Wxgu1QftdWy3fef2phiJWo+9GTiqn5eD6SWMTTBx60Wg+4mnJ61kqu0Eh5WClz67jxEQv+PviN8nIRT9JgAr+gp9PpJWa7h5lH2tkOp7M6AAOgt9ewenh6vHLQFbWLtm33IJ8Efx+OYSlc06WMqvodFTBfYCFMk5LLnX6wTlC15naxNkrkvVuEECtYcTJD2cXkg+WZucRz5Zm9pGPlmbGEY+WZtWRT5Zm5RkKRHHcnj8BYKKyCEroWQfCPD4eNi17wRDWgpRshI4YP3F4NXrtStXTNde/HrsOsa8i6L+vei6CNZynt3TFkaF4irR6jqOb2ndaeBaMLUsddz17hSb9Uiv6lPMxXZZVHYAsYTrE0B9nt+5XCGS4Ew9C85X2EoRWzWrpbbWyicR60g+ilZM/I6lifS5ceXaMCF/bzb/+pf0zfrXv/7YV1a0MpjsdVZYUT67Q46KS6bLmBef/zgz6Uc9Fkd5zMBjFoveWWs/kDwExIWN2GS/bnTypt38BeeNLrloTwMld2uzYho/l1w89JPM4iKM18p3JvlC18uu6Zp6hK5f/hIfQEp6kTPegqgb+8xonxfhUdAQ+Z9tCx5skABdaPBmE+LC7Uv4xkjPA3i7jaApeaxOX8ilK1Wi1M1brLd4YWFQM8WLFFUX1pxwi1jXvSiXpu2lfSZFbGAGNuJiDm1hrpVuF0r+lJ4AqkCInQcJQX0s2Lmn+Es/UhpP5QwaaQ1mazoGVuVcE1VUTDYwTE5qWZybd3V4Hbbp5RlsobtMFwa5ZAqKsELayCXyMLwmuPAvGBjQPQ+MXCppbmydnukuM6mk0qE9wfdheTJaXZfBGBgsmokSh3I1VTSS0LAaLAFtZT6V5gUYOovAwiV3go0WwAIj/QMdzDwgXt8Seg79N8tDiVoyYKzPMSgrzRz03+lCMsEzZokXrFJpMNjYvjNbQ1r9/dRl9KBXSo4V01jQCZazUgk4ZViJVCFVShiZlGnm04N0Kg9Y+AsKwf23+1cs9kkN9g+AqfztPnw//ang8PYPpEJlLxLTgj3hCbentVJ7wi1ZeFVDBkJP6jc6+XNf+I8h3LBwsFV+1ygVWtN9M3LBVJpkWXkwjZdwwxQFMcMmtIj7Nsr2laMHXmJr1yWOUqWl3Dd5YPg2tKcYxYGQSPc+CE3DHoTIvfYEfnd77/ZadmDoYqXkEE45s65TW3Rdw/k1cOzgSmiS9qAiChb7TG/RZxMD3+uwadTlYo/ZLXpU4jg39ypX3LjGv8wfzk9eGqU3pysk7I3pKo24T+/6Ubqiz6fQNRruKl2/vF3hbmerbd6vbZMJLNTHtsJCH0HtAFWAUvypPRBx52rNa9W1XPGoj5Bwkf+fKtAdLGyN1SGvqRdomSNuGW8US+45bs5eFG2vpQkv7qilh45QWAkOBnsRfJwQheFlHr/EDoSaZO5P4UYb/8ngeGtzswfJB4UpSDSrEw0a7iEzrofQuLraoV63B1l8PsZdGu17H+EVBqKvcECNLG0Y8QvxInnVRXgYC8LD91TqmdXfcDXdN7QWe6bG1Q8C5Yos9LuCVZ35h878o9UAMCx74ZKBAjdhNAEgnbYvu7Vev9uoCI1+D+sp7njlzXNkizzrIyX7bHgRMdSqaZhiuIo5T6Nz+SMV/chAasQUxQUToJWkwKyNZKtFVflDNJY/0OYtFqjCYl0HvyQOx03kESGqzN6MqyJivnEVOxDXmCCLr3wUaMTn3OYVnSSYY6x6LAsvFENbeqEY9vwLRZUfeGFGzHU2w8zqC0XR/AvF39u8UIBD/D3EOg/HChDmkEB9U/nlYruLqBRIDee5j+23fzWZjIODd+8cGwAzmYZRgP/fwiCV/O3KCH4zHC80fwvYGCPFtnEY3L+5i4Xc9IZR93phaCunPo4rulSNSI4Xew6OvoIfAAe4dxI6e6nsHtiWHPrWTw+neJrL9E7Yt+Lk/CZVKXbGjnNYO//aL5y033/8Wqib2eMRbloZg6Ni3/j31c3RxfCk+alznGswq5R7Y02m9mnl5Gja/TTsFHpH7+3DXqt2dFU2/o3XmFpVDNUzXpRKlTI8x+HczOBvm03DibKULQ4SViaXK6XMYimdKqARZi2vdvVhVsBVGD3BtaRervrdbyP4HUDLzLn+0d6h94XtoysuWQmvaME6rSX33KYWCwCO3kLSlFUBy/YQymNxk4/7III22IJLiKkDUVw6+ospSql7/yq6RKZOIdEbmp6fNurtbgskwh0EWFxQxO8N7iSYCTU1imEigT1vKG/c4GLIEKZduWz+3Af+u2IlRB/kKLRNWAc4LB3m3HcSxeJD8fqJy++Gbr95d+8ds/zJ1/rZt/qnxjBsOC23PeyF3dJ05H7on8uvLGwO8sQQK+2tWGZitYmlhn8OUtmDXG7vqNWXnFE0kltlwpavXx23gvnvdZw7SCdXOt5sir3z/FGn6+bag+siK3y8De79u6O7rvGtZN5kD51vd/ZX5129+e5z6fq7U0wdZFIH6cyWI8mffW2bozsjbNfvS8Vqbnp1eN/LdtKdk8yb1OnnoHEcpN41jj5b3tnSSD7g6t9eKrNXDoeK2KnCQTZzkMtuOZKcfXF9O+6Uwnyy+8npXn04ybY+fzRP8/2P1dOzoyOn/uHuTc+u1nPLn12NJLnX42M9ktxBJneQy6+OBBeJ8NGFSAKfA71fhTwgi2coJg9Iea5kozMuJ844nITrKq07EfW5tNh+bkmtG3S2eJDddkmd5cuFo34pf2JUPPtDrcWc3rtPlevJ0Zt8Y5TGvu5Zt5+G7+689HDth8zttY2JJl/+IF04yKW2/JDjXiP33nv3YWC0RsWb/KeL8dmp7b9rGU73/cfiVa+XMo7SU79//S1Yu7iTe6ferd6/WNzYZqUtR5I0Ppf6ebfSqTjD9HH3wxv/Ztg89W+qX0+Nz9X7s0+3F7Xrkw/DlqnOiyUkSRb3qtyIF3cyfZDZdpsdN/3ro7B6fpPsVJvnhn1zc/1+aH7o9IqNavpjM0gdlsq11Mc3Pbe1NJK6b7/dS5b2TpgrRpLfS6cP0vhA236dk2z1+jrTDs9Px/Xh8U31rvt1+CafOX0ffnAvDnP34+vS6FO61m03l2nSvwqxzUoQXAdqJIDWdOkgW9zy69zfheNKM39Rcth5r2d0b3F5Lhzdp9yL0uj49uN5Px8et1vHTSdYhp4+VA6Am70W8+ORJPPbf5039x0vd1qwatV3Xy+u7ypn5W93HVa07itfG9neYf+cH7HPn0/Pzu9WRiJpkt8rj+dGktueJkenfn2AtepUGx/djD30RzdJqIA/Fhv5VLtcsvzc+7r5/ua9G94trRP1dbKgyXRGkwy2z5ZfJ3PWu/Dq591MlXU/gjG8Cvr20Xh63s0V7s4NK1U68lMDs2+0c7W1IyniFNYrNlUUuziT3nIk3GsUD8Ozxrh+U7DPcjfFcGodseQwZ9U/V1vXvvftzhi5Hu93l2kiMRboofkBuWJzme2/zvHH+ocR/xS+yb07G0ynhWSyUCy/GZZKre7FyeCi2jxJvzsaec5NylumiVyxxeiwxEhwUqYPstt+nTvjsPP583mT1/2Ke5WuVoq9sP0uN2lMrk4KZ8m6e3oxbE1v7ZOb8rqRgCb6sJQjAZuU3RZjz761j47eX+QPT75enTgl9+br8bjTGJx/eGOfHR+d5tPj94VmmGX9XHEt2peic0d+nVTuIKlPQChF/h9UANXf]]></state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5c9e78d-3495-4ff3-b390-2f53789dc3c7">
      <Terms xmlns="http://schemas.microsoft.com/office/infopath/2007/PartnerControls"/>
    </lcf76f155ced4ddcb4097134ff3c332f>
    <TaxCatchAll xmlns="96823213-04b3-49d7-a9d2-38cd534b73af" xsi:nil="true"/>
  </documentManagement>
</p:properties>
</file>

<file path=customXml/item5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4DD5A85E-4B46-4ABA-A3F0-45490C1B48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c9e78d-3495-4ff3-b390-2f53789dc3c7"/>
    <ds:schemaRef ds:uri="96823213-04b3-49d7-a9d2-38cd534b73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7ACA69-2E3B-4721-96E8-29C3246AF2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959A19-17B8-497C-9473-6C886898B299}">
  <ds:schemaRefs>
    <ds:schemaRef ds:uri="http://sap.com/sac/excel"/>
  </ds:schemaRefs>
</ds:datastoreItem>
</file>

<file path=customXml/itemProps4.xml><?xml version="1.0" encoding="utf-8"?>
<ds:datastoreItem xmlns:ds="http://schemas.openxmlformats.org/officeDocument/2006/customXml" ds:itemID="{C12F14E3-3D2D-4511-B6F6-39576F3BC771}">
  <ds:schemaRefs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96823213-04b3-49d7-a9d2-38cd534b73af"/>
    <ds:schemaRef ds:uri="a5c9e78d-3495-4ff3-b390-2f53789dc3c7"/>
  </ds:schemaRefs>
</ds:datastoreItem>
</file>

<file path=customXml/itemProps5.xml><?xml version="1.0" encoding="utf-8"?>
<ds:datastoreItem xmlns:ds="http://schemas.openxmlformats.org/officeDocument/2006/customXml" ds:itemID="{D98CDF4E-0A81-46B1-A272-2BAB3333D52E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MOPSC</vt:lpstr>
      <vt:lpstr>ZFICA</vt:lpstr>
      <vt:lpstr>ZFICA Customer Detail</vt:lpstr>
      <vt:lpstr>MOPSC Old</vt:lpstr>
      <vt:lpstr>Tie Out</vt:lpstr>
      <vt:lpstr>TB</vt:lpstr>
      <vt:lpstr>Main_Sub Desc</vt:lpstr>
      <vt:lpstr>PC Mapping</vt:lpstr>
      <vt:lpstr>Misc Detail_Old</vt:lpstr>
      <vt:lpstr>MOPSC!Print_Area</vt:lpstr>
      <vt:lpstr>SACTable1</vt:lpstr>
      <vt:lpstr>SACTable2</vt:lpstr>
      <vt:lpstr>SACTable3</vt:lpstr>
      <vt:lpstr>SAPCrosstab1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Audrey Sobolesky</cp:lastModifiedBy>
  <cp:revision>1</cp:revision>
  <cp:lastPrinted>2026-06-18T18:45:01Z</cp:lastPrinted>
  <dcterms:created xsi:type="dcterms:W3CDTF">2025-04-17T18:23:23Z</dcterms:created>
  <dcterms:modified xsi:type="dcterms:W3CDTF">2026-10-21T12:19:44Z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  <property fmtid="{D5CDD505-2E9C-101B-9397-08002B2CF9AE}" pid="3" name="ContentTypeId">
    <vt:lpwstr>0x010100499704AADAC98541921EF1BB464FBCD4</vt:lpwstr>
  </property>
  <property fmtid="{D5CDD505-2E9C-101B-9397-08002B2CF9AE}" pid="4" name="MediaServiceImageTags">
    <vt:lpwstr/>
  </property>
</Properties>
</file>